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1.xml" ContentType="application/vnd.openxmlformats-officedocument.spreadsheetml.comments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zuh\OneDrive\デスクトップ\"/>
    </mc:Choice>
  </mc:AlternateContent>
  <xr:revisionPtr revIDLastSave="0" documentId="13_ncr:1_{7DDFFA24-90A0-49F8-BB75-40E94B4F6F44}" xr6:coauthVersionLast="47" xr6:coauthVersionMax="47" xr10:uidLastSave="{00000000-0000-0000-0000-000000000000}"/>
  <bookViews>
    <workbookView xWindow="-120" yWindow="-120" windowWidth="29040" windowHeight="15720" tabRatio="883" firstSheet="17" activeTab="28" xr2:uid="{00000000-000D-0000-FFFF-FFFF00000000}"/>
  </bookViews>
  <sheets>
    <sheet name="80109" sheetId="181" r:id="rId1"/>
    <sheet name="80116" sheetId="182" r:id="rId2"/>
    <sheet name="80123" sheetId="183" r:id="rId3"/>
    <sheet name="80130" sheetId="184" r:id="rId4"/>
    <sheet name="80213" sheetId="186" r:id="rId5"/>
    <sheet name="08220" sheetId="187" r:id="rId6"/>
    <sheet name="08227" sheetId="188" r:id="rId7"/>
    <sheet name="80306" sheetId="189" r:id="rId8"/>
    <sheet name="80313" sheetId="190" r:id="rId9"/>
    <sheet name="80327" sheetId="191" r:id="rId10"/>
    <sheet name="80403" sheetId="193" r:id="rId11"/>
    <sheet name="80410" sheetId="194" r:id="rId12"/>
    <sheet name="80417" sheetId="195" r:id="rId13"/>
    <sheet name="80424" sheetId="196" r:id="rId14"/>
    <sheet name="80501" sheetId="197" r:id="rId15"/>
    <sheet name="80508" sheetId="198" r:id="rId16"/>
    <sheet name="80522" sheetId="199" r:id="rId17"/>
    <sheet name="80529" sheetId="200" r:id="rId18"/>
    <sheet name="80604" sheetId="201" r:id="rId19"/>
    <sheet name="80619" sheetId="203" r:id="rId20"/>
    <sheet name="80703" sheetId="204" r:id="rId21"/>
    <sheet name="80710" sheetId="207" r:id="rId22"/>
    <sheet name="80717" sheetId="208" r:id="rId23"/>
    <sheet name="80724" sheetId="210" r:id="rId24"/>
    <sheet name="80731" sheetId="211" r:id="rId25"/>
    <sheet name="80807" sheetId="212" r:id="rId26"/>
    <sheet name="80821" sheetId="213" r:id="rId27"/>
    <sheet name="80828" sheetId="214" r:id="rId28"/>
    <sheet name="マスター (新) (3)" sheetId="129" r:id="rId29"/>
    <sheet name="処分売価設定" sheetId="205" r:id="rId30"/>
    <sheet name="処分売価" sheetId="206" r:id="rId31"/>
    <sheet name="total260724105509" sheetId="209" r:id="rId32"/>
    <sheet name="確保貼り付け" sheetId="16" r:id="rId33"/>
    <sheet name="在庫貼り付け" sheetId="14" r:id="rId34"/>
    <sheet name="入荷予定貼り付け" sheetId="17" r:id="rId35"/>
    <sheet name="商品一覧表 (3)" sheetId="26" r:id="rId36"/>
    <sheet name="マスター (新) (2)" sheetId="65" r:id="rId37"/>
    <sheet name="マスター (数式旧)" sheetId="55" r:id="rId38"/>
    <sheet name="マスター (新)" sheetId="57" r:id="rId39"/>
    <sheet name="出荷数2407～total241227100731" sheetId="130" r:id="rId40"/>
    <sheet name="出荷数2307～2406total241008110618" sheetId="117" r:id="rId41"/>
    <sheet name="202310-202403出荷数total2403220951" sheetId="91" r:id="rId42"/>
    <sheet name="出荷数2407-2506total250725172509" sheetId="161" r:id="rId43"/>
    <sheet name="出荷数2407-2506total250730101950" sheetId="163" r:id="rId44"/>
    <sheet name="total260330113047" sheetId="192" r:id="rId45"/>
    <sheet name="total251219111800" sheetId="178" r:id="rId46"/>
  </sheets>
  <externalReferences>
    <externalReference r:id="rId47"/>
    <externalReference r:id="rId48"/>
    <externalReference r:id="rId49"/>
  </externalReferences>
  <definedNames>
    <definedName name="_xlnm._FilterDatabase" localSheetId="5" hidden="1">'08220'!$A$1:$Z$314</definedName>
    <definedName name="_xlnm._FilterDatabase" localSheetId="6" hidden="1">'08227'!$A$1:$Z$314</definedName>
    <definedName name="_xlnm._FilterDatabase" localSheetId="41" hidden="1">'202310-202403出荷数total2403220951'!$A$1:$L$1</definedName>
    <definedName name="_xlnm._FilterDatabase" localSheetId="0" hidden="1">'80109'!$A$1:$Z$317</definedName>
    <definedName name="_xlnm._FilterDatabase" localSheetId="1" hidden="1">'80116'!$A$1:$Z$317</definedName>
    <definedName name="_xlnm._FilterDatabase" localSheetId="2" hidden="1">'80123'!$A$1:$Z$317</definedName>
    <definedName name="_xlnm._FilterDatabase" localSheetId="3" hidden="1">'80130'!$A$1:$Z$315</definedName>
    <definedName name="_xlnm._FilterDatabase" localSheetId="4" hidden="1">'80213'!$A$1:$Z$315</definedName>
    <definedName name="_xlnm._FilterDatabase" localSheetId="7" hidden="1">'80306'!$A$1:$Z$314</definedName>
    <definedName name="_xlnm._FilterDatabase" localSheetId="8" hidden="1">'80313'!$A$1:$Z$315</definedName>
    <definedName name="_xlnm._FilterDatabase" localSheetId="9" hidden="1">'80327'!$A$1:$Z$315</definedName>
    <definedName name="_xlnm._FilterDatabase" localSheetId="10" hidden="1">'80403'!$A$1:$Z$316</definedName>
    <definedName name="_xlnm._FilterDatabase" localSheetId="11" hidden="1">'80410'!$A$1:$Z$316</definedName>
    <definedName name="_xlnm._FilterDatabase" localSheetId="12" hidden="1">'80417'!$A$1:$Z$316</definedName>
    <definedName name="_xlnm._FilterDatabase" localSheetId="13" hidden="1">'80424'!$A$1:$Z$316</definedName>
    <definedName name="_xlnm._FilterDatabase" localSheetId="14" hidden="1">'80501'!$A$1:$Z$316</definedName>
    <definedName name="_xlnm._FilterDatabase" localSheetId="15" hidden="1">'80508'!$A$1:$Z$316</definedName>
    <definedName name="_xlnm._FilterDatabase" localSheetId="16" hidden="1">'80522'!$A$1:$Z$316</definedName>
    <definedName name="_xlnm._FilterDatabase" localSheetId="17" hidden="1">'80529'!$A$1:$Z$316</definedName>
    <definedName name="_xlnm._FilterDatabase" localSheetId="18" hidden="1">'80604'!$A$1:$Z$316</definedName>
    <definedName name="_xlnm._FilterDatabase" localSheetId="19" hidden="1">'80619'!$A$1:$Z$316</definedName>
    <definedName name="_xlnm._FilterDatabase" localSheetId="20" hidden="1">'80703'!$A$1:$Z$316</definedName>
    <definedName name="_xlnm._FilterDatabase" localSheetId="21" hidden="1">'80710'!$A$1:$AA$316</definedName>
    <definedName name="_xlnm._FilterDatabase" localSheetId="22" hidden="1">'80717'!$A$1:$AA$316</definedName>
    <definedName name="_xlnm._FilterDatabase" localSheetId="23" hidden="1">'80724'!$A$1:$AB$329</definedName>
    <definedName name="_xlnm._FilterDatabase" localSheetId="24" hidden="1">'80731'!$A$1:$AB$329</definedName>
    <definedName name="_xlnm._FilterDatabase" localSheetId="25" hidden="1">'80807'!$A$1:$AB$329</definedName>
    <definedName name="_xlnm._FilterDatabase" localSheetId="26" hidden="1">'80821'!$A$1:$AB$329</definedName>
    <definedName name="_xlnm._FilterDatabase" localSheetId="27" hidden="1">'80828'!$A$1:$AB$329</definedName>
    <definedName name="_xlnm._FilterDatabase" localSheetId="38" hidden="1">'マスター (新)'!$A$1:$W$210</definedName>
    <definedName name="_xlnm._FilterDatabase" localSheetId="36" hidden="1">'マスター (新) (2)'!$A$1:$W$265</definedName>
    <definedName name="_xlnm._FilterDatabase" localSheetId="28" hidden="1">'マスター (新) (3)'!$A$1:$AJ$1</definedName>
    <definedName name="_xlnm._FilterDatabase" localSheetId="37" hidden="1">'マスター (数式旧)'!$A$1:$W$208</definedName>
    <definedName name="_xlnm._FilterDatabase" localSheetId="32" hidden="1">確保貼り付け!$C$4:$F$133</definedName>
    <definedName name="_xlnm._FilterDatabase" localSheetId="40" hidden="1">'出荷数2307～2406total241008110618'!$A$1:$L$935</definedName>
    <definedName name="_xlnm._FilterDatabase" localSheetId="39" hidden="1">'出荷数2407～total241227100731'!$A$1:$L$1</definedName>
    <definedName name="_xlnm._FilterDatabase" localSheetId="30" hidden="1">処分売価!$A$1:$XEP$1</definedName>
    <definedName name="_xlnm._FilterDatabase" localSheetId="29" hidden="1">処分売価設定!$A$1:$AB$1597</definedName>
    <definedName name="_xlnm._FilterDatabase" localSheetId="35" hidden="1">'商品一覧表 (3)'!$A$2:$Z$678</definedName>
    <definedName name="_xlnm.Print_Area" localSheetId="5">'08220'!$C$1:$E$268</definedName>
    <definedName name="_xlnm.Print_Area" localSheetId="6">'08227'!$C$1:$E$268</definedName>
    <definedName name="_xlnm.Print_Area" localSheetId="0">'80109'!$C$1:$E$271</definedName>
    <definedName name="_xlnm.Print_Area" localSheetId="1">'80116'!$C$1:$E$271</definedName>
    <definedName name="_xlnm.Print_Area" localSheetId="2">'80123'!$C$1:$E$271</definedName>
    <definedName name="_xlnm.Print_Area" localSheetId="3">'80130'!$C$1:$E$269</definedName>
    <definedName name="_xlnm.Print_Area" localSheetId="4">'80213'!$C$1:$E$269</definedName>
    <definedName name="_xlnm.Print_Area" localSheetId="7">'80306'!$C$1:$E$268</definedName>
    <definedName name="_xlnm.Print_Area" localSheetId="8">'80313'!$C$1:$E$269</definedName>
    <definedName name="_xlnm.Print_Area" localSheetId="9">'80327'!$C$1:$E$269</definedName>
    <definedName name="_xlnm.Print_Area" localSheetId="10">'80403'!$C$1:$E$270</definedName>
    <definedName name="_xlnm.Print_Area" localSheetId="11">'80410'!$C$1:$E$270</definedName>
    <definedName name="_xlnm.Print_Area" localSheetId="12">'80417'!$C$1:$E$270</definedName>
    <definedName name="_xlnm.Print_Area" localSheetId="13">'80424'!$C$1:$E$270</definedName>
    <definedName name="_xlnm.Print_Area" localSheetId="14">'80501'!$C$1:$E$270</definedName>
    <definedName name="_xlnm.Print_Area" localSheetId="15">'80508'!$C$1:$E$270</definedName>
    <definedName name="_xlnm.Print_Area" localSheetId="16">'80522'!$C$1:$E$270</definedName>
    <definedName name="_xlnm.Print_Area" localSheetId="17">'80529'!$C$1:$E$270</definedName>
    <definedName name="_xlnm.Print_Area" localSheetId="18">'80604'!$C$1:$E$270</definedName>
    <definedName name="_xlnm.Print_Area" localSheetId="19">'80619'!$C$1:$E$270</definedName>
    <definedName name="_xlnm.Print_Area" localSheetId="20">'80703'!$C$1:$E$270</definedName>
    <definedName name="_xlnm.Print_Area" localSheetId="21">'80710'!$C$1:$E$270</definedName>
    <definedName name="_xlnm.Print_Area" localSheetId="22">'80717'!$C$1:$E$270</definedName>
    <definedName name="_xlnm.Print_Area" localSheetId="23">'80724'!$C$1:$E$283</definedName>
    <definedName name="_xlnm.Print_Area" localSheetId="24">'80731'!$C$1:$E$283</definedName>
    <definedName name="_xlnm.Print_Area" localSheetId="25">'80807'!$C$1:$E$283</definedName>
    <definedName name="_xlnm.Print_Area" localSheetId="26">'80821'!$C$1:$E$283</definedName>
    <definedName name="_xlnm.Print_Area" localSheetId="27">'80828'!$C$1:$E$283</definedName>
    <definedName name="_xlnm.Print_Area" localSheetId="38">'マスター (新)'!$C$1:$E$207</definedName>
    <definedName name="_xlnm.Print_Area" localSheetId="36">'マスター (新) (2)'!$C$1:$E$240</definedName>
    <definedName name="_xlnm.Print_Area" localSheetId="28">'マスター (新) (3)'!$C$1:$E$234</definedName>
    <definedName name="_xlnm.Print_Area" localSheetId="37">'マスター (数式旧)'!$C$1:$E$205</definedName>
    <definedName name="_xlnm.Print_Area" localSheetId="29">処分売価設定!$A$1:$Q$1599</definedName>
    <definedName name="_xlnm.Print_Area" localSheetId="35">'商品一覧表 (3)'!$D$1:$U$660</definedName>
    <definedName name="_xlnm.Print_Titles" localSheetId="5">'08220'!$1:$1</definedName>
    <definedName name="_xlnm.Print_Titles" localSheetId="6">'08227'!$1:$1</definedName>
    <definedName name="_xlnm.Print_Titles" localSheetId="0">'80109'!$1:$1</definedName>
    <definedName name="_xlnm.Print_Titles" localSheetId="1">'80116'!$1:$1</definedName>
    <definedName name="_xlnm.Print_Titles" localSheetId="2">'80123'!$1:$1</definedName>
    <definedName name="_xlnm.Print_Titles" localSheetId="3">'80130'!$1:$1</definedName>
    <definedName name="_xlnm.Print_Titles" localSheetId="4">'80213'!$1:$1</definedName>
    <definedName name="_xlnm.Print_Titles" localSheetId="7">'80306'!$1:$1</definedName>
    <definedName name="_xlnm.Print_Titles" localSheetId="8">'80313'!$1:$1</definedName>
    <definedName name="_xlnm.Print_Titles" localSheetId="9">'80327'!$1:$1</definedName>
    <definedName name="_xlnm.Print_Titles" localSheetId="10">'80403'!$1:$1</definedName>
    <definedName name="_xlnm.Print_Titles" localSheetId="11">'80410'!$1:$1</definedName>
    <definedName name="_xlnm.Print_Titles" localSheetId="12">'80417'!$1:$1</definedName>
    <definedName name="_xlnm.Print_Titles" localSheetId="13">'80424'!$1:$1</definedName>
    <definedName name="_xlnm.Print_Titles" localSheetId="14">'80501'!$1:$1</definedName>
    <definedName name="_xlnm.Print_Titles" localSheetId="15">'80508'!$1:$1</definedName>
    <definedName name="_xlnm.Print_Titles" localSheetId="16">'80522'!$1:$1</definedName>
    <definedName name="_xlnm.Print_Titles" localSheetId="17">'80529'!$1:$1</definedName>
    <definedName name="_xlnm.Print_Titles" localSheetId="18">'80604'!$1:$1</definedName>
    <definedName name="_xlnm.Print_Titles" localSheetId="19">'80619'!$1:$1</definedName>
    <definedName name="_xlnm.Print_Titles" localSheetId="20">'80703'!$1:$1</definedName>
    <definedName name="_xlnm.Print_Titles" localSheetId="21">'80710'!$1:$1</definedName>
    <definedName name="_xlnm.Print_Titles" localSheetId="22">'80717'!$1:$1</definedName>
    <definedName name="_xlnm.Print_Titles" localSheetId="23">'80724'!$1:$1</definedName>
    <definedName name="_xlnm.Print_Titles" localSheetId="24">'80731'!$1:$1</definedName>
    <definedName name="_xlnm.Print_Titles" localSheetId="25">'80807'!$1:$1</definedName>
    <definedName name="_xlnm.Print_Titles" localSheetId="26">'80821'!$1:$1</definedName>
    <definedName name="_xlnm.Print_Titles" localSheetId="27">'80828'!$1:$1</definedName>
    <definedName name="_xlnm.Print_Titles" localSheetId="38">'マスター (新)'!$1:$1</definedName>
    <definedName name="_xlnm.Print_Titles" localSheetId="36">'マスター (新) (2)'!$1:$1</definedName>
    <definedName name="_xlnm.Print_Titles" localSheetId="28">'マスター (新) (3)'!$1:$1</definedName>
    <definedName name="_xlnm.Print_Titles" localSheetId="37">'マスター (数式旧)'!$1:$1</definedName>
    <definedName name="_xlnm.Print_Titles" localSheetId="29">処分売価設定!$1:$2</definedName>
    <definedName name="_xlnm.Print_Titles" localSheetId="35">'商品一覧表 (3)'!$1:$2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0" i="129" l="1"/>
  <c r="Z34" i="129"/>
  <c r="Z2" i="129"/>
  <c r="R167" i="129"/>
  <c r="P47" i="129"/>
  <c r="O47" i="129"/>
  <c r="U3" i="129"/>
  <c r="U4" i="129"/>
  <c r="U5" i="129"/>
  <c r="U6" i="129"/>
  <c r="U7" i="129"/>
  <c r="U8" i="129"/>
  <c r="U9" i="129"/>
  <c r="U10" i="129"/>
  <c r="U11" i="129"/>
  <c r="U12" i="129"/>
  <c r="U13" i="129"/>
  <c r="U14" i="129"/>
  <c r="U15" i="129"/>
  <c r="U16" i="129"/>
  <c r="U17" i="129"/>
  <c r="U18" i="129"/>
  <c r="U19" i="129"/>
  <c r="U20" i="129"/>
  <c r="U21" i="129"/>
  <c r="U22" i="129"/>
  <c r="U23" i="129"/>
  <c r="U24" i="129"/>
  <c r="U25" i="129"/>
  <c r="U26" i="129"/>
  <c r="U27" i="129"/>
  <c r="U28" i="129"/>
  <c r="U29" i="129"/>
  <c r="U30" i="129"/>
  <c r="U31" i="129"/>
  <c r="U32" i="129"/>
  <c r="U33" i="129"/>
  <c r="U34" i="129"/>
  <c r="U35" i="129"/>
  <c r="U36" i="129"/>
  <c r="U37" i="129"/>
  <c r="U38" i="129"/>
  <c r="U39" i="129"/>
  <c r="U40" i="129"/>
  <c r="U41" i="129"/>
  <c r="U42" i="129"/>
  <c r="U43" i="129"/>
  <c r="U44" i="129"/>
  <c r="U45" i="129"/>
  <c r="U46" i="129"/>
  <c r="U47" i="129"/>
  <c r="U48" i="129"/>
  <c r="U49" i="129"/>
  <c r="U50" i="129"/>
  <c r="U51" i="129"/>
  <c r="U52" i="129"/>
  <c r="U53" i="129"/>
  <c r="U54" i="129"/>
  <c r="U55" i="129"/>
  <c r="U56" i="129"/>
  <c r="U57" i="129"/>
  <c r="U58" i="129"/>
  <c r="U59" i="129"/>
  <c r="U60" i="129"/>
  <c r="U61" i="129"/>
  <c r="U62" i="129"/>
  <c r="U63" i="129"/>
  <c r="U64" i="129"/>
  <c r="U65" i="129"/>
  <c r="U66" i="129"/>
  <c r="U67" i="129"/>
  <c r="U68" i="129"/>
  <c r="U69" i="129"/>
  <c r="U70" i="129"/>
  <c r="U71" i="129"/>
  <c r="U72" i="129"/>
  <c r="U73" i="129"/>
  <c r="U74" i="129"/>
  <c r="U75" i="129"/>
  <c r="U76" i="129"/>
  <c r="U77" i="129"/>
  <c r="U78" i="129"/>
  <c r="U79" i="129"/>
  <c r="U80" i="129"/>
  <c r="U81" i="129"/>
  <c r="U82" i="129"/>
  <c r="U83" i="129"/>
  <c r="U84" i="129"/>
  <c r="U85" i="129"/>
  <c r="U86" i="129"/>
  <c r="U87" i="129"/>
  <c r="U88" i="129"/>
  <c r="U89" i="129"/>
  <c r="U90" i="129"/>
  <c r="U91" i="129"/>
  <c r="U92" i="129"/>
  <c r="U93" i="129"/>
  <c r="U94" i="129"/>
  <c r="U95" i="129"/>
  <c r="U96" i="129"/>
  <c r="U97" i="129"/>
  <c r="U98" i="129"/>
  <c r="U99" i="129"/>
  <c r="U100" i="129"/>
  <c r="U101" i="129"/>
  <c r="U102" i="129"/>
  <c r="U103" i="129"/>
  <c r="U104" i="129"/>
  <c r="U105" i="129"/>
  <c r="U106" i="129"/>
  <c r="U107" i="129"/>
  <c r="U108" i="129"/>
  <c r="U109" i="129"/>
  <c r="U110" i="129"/>
  <c r="U111" i="129"/>
  <c r="U112" i="129"/>
  <c r="U113" i="129"/>
  <c r="U114" i="129"/>
  <c r="U115" i="129"/>
  <c r="U116" i="129"/>
  <c r="U117" i="129"/>
  <c r="U118" i="129"/>
  <c r="U119" i="129"/>
  <c r="U120" i="129"/>
  <c r="U121" i="129"/>
  <c r="U122" i="129"/>
  <c r="U123" i="129"/>
  <c r="U124" i="129"/>
  <c r="U125" i="129"/>
  <c r="U126" i="129"/>
  <c r="U127" i="129"/>
  <c r="U128" i="129"/>
  <c r="U129" i="129"/>
  <c r="U130" i="129"/>
  <c r="U131" i="129"/>
  <c r="U132" i="129"/>
  <c r="U133" i="129"/>
  <c r="U134" i="129"/>
  <c r="U135" i="129"/>
  <c r="U136" i="129"/>
  <c r="U137" i="129"/>
  <c r="U138" i="129"/>
  <c r="U139" i="129"/>
  <c r="U140" i="129"/>
  <c r="U141" i="129"/>
  <c r="U142" i="129"/>
  <c r="U143" i="129"/>
  <c r="U144" i="129"/>
  <c r="U145" i="129"/>
  <c r="U146" i="129"/>
  <c r="U147" i="129"/>
  <c r="U148" i="129"/>
  <c r="U149" i="129"/>
  <c r="U150" i="129"/>
  <c r="U151" i="129"/>
  <c r="U152" i="129"/>
  <c r="U153" i="129"/>
  <c r="U154" i="129"/>
  <c r="U155" i="129"/>
  <c r="U156" i="129"/>
  <c r="U157" i="129"/>
  <c r="U158" i="129"/>
  <c r="U159" i="129"/>
  <c r="U160" i="129"/>
  <c r="U161" i="129"/>
  <c r="U162" i="129"/>
  <c r="U163" i="129"/>
  <c r="U164" i="129"/>
  <c r="U165" i="129"/>
  <c r="U166" i="129"/>
  <c r="U167" i="129"/>
  <c r="U168" i="129"/>
  <c r="U169" i="129"/>
  <c r="U170" i="129"/>
  <c r="U171" i="129"/>
  <c r="U172" i="129"/>
  <c r="U173" i="129"/>
  <c r="U174" i="129"/>
  <c r="U175" i="129"/>
  <c r="U176" i="129"/>
  <c r="U177" i="129"/>
  <c r="U178" i="129"/>
  <c r="U179" i="129"/>
  <c r="U180" i="129"/>
  <c r="U181" i="129"/>
  <c r="U182" i="129"/>
  <c r="U183" i="129"/>
  <c r="U184" i="129"/>
  <c r="U185" i="129"/>
  <c r="U186" i="129"/>
  <c r="U187" i="129"/>
  <c r="U188" i="129"/>
  <c r="U189" i="129"/>
  <c r="U190" i="129"/>
  <c r="U191" i="129"/>
  <c r="U192" i="129"/>
  <c r="U193" i="129"/>
  <c r="U194" i="129"/>
  <c r="U195" i="129"/>
  <c r="U196" i="129"/>
  <c r="U197" i="129"/>
  <c r="U198" i="129"/>
  <c r="U199" i="129"/>
  <c r="U200" i="129"/>
  <c r="U201" i="129"/>
  <c r="U202" i="129"/>
  <c r="U203" i="129"/>
  <c r="U204" i="129"/>
  <c r="U205" i="129"/>
  <c r="U206" i="129"/>
  <c r="U207" i="129"/>
  <c r="U208" i="129"/>
  <c r="U209" i="129"/>
  <c r="U210" i="129"/>
  <c r="U211" i="129"/>
  <c r="U212" i="129"/>
  <c r="U213" i="129"/>
  <c r="U214" i="129"/>
  <c r="U215" i="129"/>
  <c r="U216" i="129"/>
  <c r="U217" i="129"/>
  <c r="U218" i="129"/>
  <c r="U219" i="129"/>
  <c r="U220" i="129"/>
  <c r="U221" i="129"/>
  <c r="U222" i="129"/>
  <c r="U223" i="129"/>
  <c r="U224" i="129"/>
  <c r="U225" i="129"/>
  <c r="U226" i="129"/>
  <c r="U227" i="129"/>
  <c r="U228" i="129"/>
  <c r="U229" i="129"/>
  <c r="U230" i="129"/>
  <c r="U231" i="129"/>
  <c r="U232" i="129"/>
  <c r="U233" i="129"/>
  <c r="U234" i="129"/>
  <c r="U235" i="129"/>
  <c r="U236" i="129"/>
  <c r="U237" i="129"/>
  <c r="U238" i="129"/>
  <c r="U239" i="129"/>
  <c r="U240" i="129"/>
  <c r="U241" i="129"/>
  <c r="U242" i="129"/>
  <c r="U243" i="129"/>
  <c r="U244" i="129"/>
  <c r="U245" i="129"/>
  <c r="U246" i="129"/>
  <c r="U247" i="129"/>
  <c r="U248" i="129"/>
  <c r="U249" i="129"/>
  <c r="U250" i="129"/>
  <c r="U251" i="129"/>
  <c r="U252" i="129"/>
  <c r="U253" i="129"/>
  <c r="U254" i="129"/>
  <c r="U255" i="129"/>
  <c r="U256" i="129"/>
  <c r="U257" i="129"/>
  <c r="U258" i="129"/>
  <c r="U259" i="129"/>
  <c r="U260" i="129"/>
  <c r="U261" i="129"/>
  <c r="U262" i="129"/>
  <c r="U263" i="129"/>
  <c r="U264" i="129"/>
  <c r="U265" i="129"/>
  <c r="U266" i="129"/>
  <c r="U267" i="129"/>
  <c r="U268" i="129"/>
  <c r="U269" i="129"/>
  <c r="U270" i="129"/>
  <c r="U2" i="129"/>
  <c r="V3" i="129"/>
  <c r="X3" i="129" s="1"/>
  <c r="V4" i="129"/>
  <c r="X4" i="129" s="1"/>
  <c r="V5" i="129"/>
  <c r="X5" i="129" s="1"/>
  <c r="V6" i="129"/>
  <c r="X6" i="129" s="1"/>
  <c r="V7" i="129"/>
  <c r="X7" i="129" s="1"/>
  <c r="V8" i="129"/>
  <c r="X8" i="129" s="1"/>
  <c r="V9" i="129"/>
  <c r="X9" i="129" s="1"/>
  <c r="V10" i="129"/>
  <c r="W10" i="129" s="1"/>
  <c r="V11" i="129"/>
  <c r="X11" i="129" s="1"/>
  <c r="V12" i="129"/>
  <c r="X12" i="129" s="1"/>
  <c r="V13" i="129"/>
  <c r="X13" i="129" s="1"/>
  <c r="V14" i="129"/>
  <c r="V15" i="129"/>
  <c r="X15" i="129" s="1"/>
  <c r="V16" i="129"/>
  <c r="X16" i="129" s="1"/>
  <c r="V17" i="129"/>
  <c r="X17" i="129" s="1"/>
  <c r="V18" i="129"/>
  <c r="X18" i="129" s="1"/>
  <c r="V19" i="129"/>
  <c r="X19" i="129" s="1"/>
  <c r="V20" i="129"/>
  <c r="X20" i="129" s="1"/>
  <c r="V21" i="129"/>
  <c r="X21" i="129" s="1"/>
  <c r="V22" i="129"/>
  <c r="W22" i="129" s="1"/>
  <c r="V23" i="129"/>
  <c r="X23" i="129" s="1"/>
  <c r="V24" i="129"/>
  <c r="X24" i="129" s="1"/>
  <c r="V25" i="129"/>
  <c r="X25" i="129" s="1"/>
  <c r="V26" i="129"/>
  <c r="V27" i="129"/>
  <c r="X27" i="129" s="1"/>
  <c r="V28" i="129"/>
  <c r="X28" i="129" s="1"/>
  <c r="V29" i="129"/>
  <c r="X29" i="129" s="1"/>
  <c r="V30" i="129"/>
  <c r="X30" i="129" s="1"/>
  <c r="V31" i="129"/>
  <c r="X31" i="129" s="1"/>
  <c r="V32" i="129"/>
  <c r="X32" i="129" s="1"/>
  <c r="V33" i="129"/>
  <c r="X33" i="129" s="1"/>
  <c r="V34" i="129"/>
  <c r="W34" i="129" s="1"/>
  <c r="V35" i="129"/>
  <c r="X35" i="129" s="1"/>
  <c r="V36" i="129"/>
  <c r="X36" i="129" s="1"/>
  <c r="V37" i="129"/>
  <c r="X37" i="129" s="1"/>
  <c r="V38" i="129"/>
  <c r="V39" i="129"/>
  <c r="X39" i="129" s="1"/>
  <c r="V40" i="129"/>
  <c r="X40" i="129" s="1"/>
  <c r="V41" i="129"/>
  <c r="X41" i="129" s="1"/>
  <c r="V42" i="129"/>
  <c r="X42" i="129" s="1"/>
  <c r="V43" i="129"/>
  <c r="X43" i="129" s="1"/>
  <c r="V44" i="129"/>
  <c r="X44" i="129" s="1"/>
  <c r="V45" i="129"/>
  <c r="X45" i="129" s="1"/>
  <c r="V46" i="129"/>
  <c r="W46" i="129" s="1"/>
  <c r="V47" i="129"/>
  <c r="X47" i="129" s="1"/>
  <c r="V48" i="129"/>
  <c r="X48" i="129" s="1"/>
  <c r="V49" i="129"/>
  <c r="X49" i="129" s="1"/>
  <c r="V50" i="129"/>
  <c r="V51" i="129"/>
  <c r="X51" i="129" s="1"/>
  <c r="V52" i="129"/>
  <c r="X52" i="129" s="1"/>
  <c r="V53" i="129"/>
  <c r="X53" i="129" s="1"/>
  <c r="V54" i="129"/>
  <c r="X54" i="129" s="1"/>
  <c r="V55" i="129"/>
  <c r="X55" i="129" s="1"/>
  <c r="V56" i="129"/>
  <c r="X56" i="129" s="1"/>
  <c r="V57" i="129"/>
  <c r="X57" i="129" s="1"/>
  <c r="V58" i="129"/>
  <c r="W58" i="129" s="1"/>
  <c r="V59" i="129"/>
  <c r="X59" i="129" s="1"/>
  <c r="V60" i="129"/>
  <c r="X60" i="129" s="1"/>
  <c r="V61" i="129"/>
  <c r="X61" i="129" s="1"/>
  <c r="V62" i="129"/>
  <c r="V63" i="129"/>
  <c r="X63" i="129" s="1"/>
  <c r="V64" i="129"/>
  <c r="X64" i="129" s="1"/>
  <c r="V65" i="129"/>
  <c r="X65" i="129" s="1"/>
  <c r="V66" i="129"/>
  <c r="X66" i="129" s="1"/>
  <c r="V67" i="129"/>
  <c r="X67" i="129" s="1"/>
  <c r="V68" i="129"/>
  <c r="X68" i="129" s="1"/>
  <c r="V69" i="129"/>
  <c r="X69" i="129" s="1"/>
  <c r="V70" i="129"/>
  <c r="V71" i="129"/>
  <c r="X71" i="129" s="1"/>
  <c r="V72" i="129"/>
  <c r="X72" i="129" s="1"/>
  <c r="V73" i="129"/>
  <c r="X73" i="129" s="1"/>
  <c r="V74" i="129"/>
  <c r="V75" i="129"/>
  <c r="X75" i="129" s="1"/>
  <c r="V76" i="129"/>
  <c r="X76" i="129" s="1"/>
  <c r="V77" i="129"/>
  <c r="X77" i="129" s="1"/>
  <c r="V78" i="129"/>
  <c r="X78" i="129" s="1"/>
  <c r="V79" i="129"/>
  <c r="X79" i="129" s="1"/>
  <c r="V80" i="129"/>
  <c r="X80" i="129" s="1"/>
  <c r="V81" i="129"/>
  <c r="X81" i="129" s="1"/>
  <c r="V82" i="129"/>
  <c r="W82" i="129" s="1"/>
  <c r="V83" i="129"/>
  <c r="X83" i="129" s="1"/>
  <c r="V84" i="129"/>
  <c r="X84" i="129" s="1"/>
  <c r="V85" i="129"/>
  <c r="X85" i="129" s="1"/>
  <c r="V86" i="129"/>
  <c r="V87" i="129"/>
  <c r="X87" i="129" s="1"/>
  <c r="V88" i="129"/>
  <c r="X88" i="129" s="1"/>
  <c r="V89" i="129"/>
  <c r="X89" i="129" s="1"/>
  <c r="V90" i="129"/>
  <c r="X90" i="129" s="1"/>
  <c r="V91" i="129"/>
  <c r="X91" i="129" s="1"/>
  <c r="V92" i="129"/>
  <c r="X92" i="129" s="1"/>
  <c r="V93" i="129"/>
  <c r="X93" i="129" s="1"/>
  <c r="V94" i="129"/>
  <c r="W94" i="129" s="1"/>
  <c r="V95" i="129"/>
  <c r="X95" i="129" s="1"/>
  <c r="V96" i="129"/>
  <c r="X96" i="129" s="1"/>
  <c r="V97" i="129"/>
  <c r="X97" i="129" s="1"/>
  <c r="V98" i="129"/>
  <c r="V99" i="129"/>
  <c r="X99" i="129" s="1"/>
  <c r="V100" i="129"/>
  <c r="X100" i="129" s="1"/>
  <c r="V101" i="129"/>
  <c r="X101" i="129" s="1"/>
  <c r="V102" i="129"/>
  <c r="X102" i="129" s="1"/>
  <c r="V103" i="129"/>
  <c r="X103" i="129" s="1"/>
  <c r="V104" i="129"/>
  <c r="X104" i="129" s="1"/>
  <c r="V105" i="129"/>
  <c r="X105" i="129" s="1"/>
  <c r="V106" i="129"/>
  <c r="W106" i="129" s="1"/>
  <c r="V107" i="129"/>
  <c r="X107" i="129" s="1"/>
  <c r="V108" i="129"/>
  <c r="X108" i="129" s="1"/>
  <c r="V109" i="129"/>
  <c r="X109" i="129" s="1"/>
  <c r="V110" i="129"/>
  <c r="V111" i="129"/>
  <c r="X111" i="129" s="1"/>
  <c r="V112" i="129"/>
  <c r="X112" i="129" s="1"/>
  <c r="V113" i="129"/>
  <c r="X113" i="129" s="1"/>
  <c r="V114" i="129"/>
  <c r="X114" i="129" s="1"/>
  <c r="V115" i="129"/>
  <c r="X115" i="129" s="1"/>
  <c r="V116" i="129"/>
  <c r="X116" i="129" s="1"/>
  <c r="V117" i="129"/>
  <c r="X117" i="129" s="1"/>
  <c r="V118" i="129"/>
  <c r="W118" i="129" s="1"/>
  <c r="V119" i="129"/>
  <c r="X119" i="129" s="1"/>
  <c r="V120" i="129"/>
  <c r="X120" i="129" s="1"/>
  <c r="V121" i="129"/>
  <c r="X121" i="129" s="1"/>
  <c r="V122" i="129"/>
  <c r="V123" i="129"/>
  <c r="X123" i="129" s="1"/>
  <c r="V124" i="129"/>
  <c r="X124" i="129" s="1"/>
  <c r="V125" i="129"/>
  <c r="X125" i="129" s="1"/>
  <c r="V126" i="129"/>
  <c r="X126" i="129" s="1"/>
  <c r="V127" i="129"/>
  <c r="X127" i="129" s="1"/>
  <c r="V128" i="129"/>
  <c r="X128" i="129" s="1"/>
  <c r="V129" i="129"/>
  <c r="X129" i="129" s="1"/>
  <c r="V130" i="129"/>
  <c r="W130" i="129" s="1"/>
  <c r="V131" i="129"/>
  <c r="X131" i="129" s="1"/>
  <c r="V132" i="129"/>
  <c r="X132" i="129" s="1"/>
  <c r="V133" i="129"/>
  <c r="X133" i="129" s="1"/>
  <c r="V134" i="129"/>
  <c r="V135" i="129"/>
  <c r="X135" i="129" s="1"/>
  <c r="V136" i="129"/>
  <c r="X136" i="129" s="1"/>
  <c r="V137" i="129"/>
  <c r="X137" i="129" s="1"/>
  <c r="V138" i="129"/>
  <c r="X138" i="129" s="1"/>
  <c r="V139" i="129"/>
  <c r="X139" i="129" s="1"/>
  <c r="V140" i="129"/>
  <c r="X140" i="129" s="1"/>
  <c r="V141" i="129"/>
  <c r="X141" i="129" s="1"/>
  <c r="V142" i="129"/>
  <c r="W142" i="129" s="1"/>
  <c r="V143" i="129"/>
  <c r="X143" i="129" s="1"/>
  <c r="V144" i="129"/>
  <c r="X144" i="129" s="1"/>
  <c r="V145" i="129"/>
  <c r="X145" i="129" s="1"/>
  <c r="V146" i="129"/>
  <c r="V147" i="129"/>
  <c r="X147" i="129" s="1"/>
  <c r="V148" i="129"/>
  <c r="X148" i="129" s="1"/>
  <c r="V149" i="129"/>
  <c r="X149" i="129" s="1"/>
  <c r="V150" i="129"/>
  <c r="X150" i="129" s="1"/>
  <c r="V151" i="129"/>
  <c r="X151" i="129" s="1"/>
  <c r="V152" i="129"/>
  <c r="X152" i="129" s="1"/>
  <c r="V153" i="129"/>
  <c r="X153" i="129" s="1"/>
  <c r="V154" i="129"/>
  <c r="W154" i="129" s="1"/>
  <c r="V155" i="129"/>
  <c r="X155" i="129" s="1"/>
  <c r="V156" i="129"/>
  <c r="X156" i="129" s="1"/>
  <c r="V157" i="129"/>
  <c r="X157" i="129" s="1"/>
  <c r="V158" i="129"/>
  <c r="V159" i="129"/>
  <c r="X159" i="129" s="1"/>
  <c r="V160" i="129"/>
  <c r="X160" i="129" s="1"/>
  <c r="V161" i="129"/>
  <c r="X161" i="129" s="1"/>
  <c r="V162" i="129"/>
  <c r="X162" i="129" s="1"/>
  <c r="V163" i="129"/>
  <c r="X163" i="129" s="1"/>
  <c r="V164" i="129"/>
  <c r="X164" i="129" s="1"/>
  <c r="V165" i="129"/>
  <c r="X165" i="129" s="1"/>
  <c r="V166" i="129"/>
  <c r="W166" i="129" s="1"/>
  <c r="V167" i="129"/>
  <c r="X167" i="129" s="1"/>
  <c r="V168" i="129"/>
  <c r="X168" i="129" s="1"/>
  <c r="V169" i="129"/>
  <c r="X169" i="129" s="1"/>
  <c r="V170" i="129"/>
  <c r="V171" i="129"/>
  <c r="X171" i="129" s="1"/>
  <c r="V172" i="129"/>
  <c r="X172" i="129" s="1"/>
  <c r="V173" i="129"/>
  <c r="X173" i="129" s="1"/>
  <c r="V174" i="129"/>
  <c r="X174" i="129" s="1"/>
  <c r="V175" i="129"/>
  <c r="X175" i="129" s="1"/>
  <c r="V176" i="129"/>
  <c r="X176" i="129" s="1"/>
  <c r="V177" i="129"/>
  <c r="X177" i="129" s="1"/>
  <c r="V178" i="129"/>
  <c r="W178" i="129" s="1"/>
  <c r="V179" i="129"/>
  <c r="X179" i="129" s="1"/>
  <c r="V180" i="129"/>
  <c r="X180" i="129" s="1"/>
  <c r="V181" i="129"/>
  <c r="X181" i="129" s="1"/>
  <c r="V182" i="129"/>
  <c r="V183" i="129"/>
  <c r="X183" i="129" s="1"/>
  <c r="V184" i="129"/>
  <c r="X184" i="129" s="1"/>
  <c r="V185" i="129"/>
  <c r="X185" i="129" s="1"/>
  <c r="V186" i="129"/>
  <c r="X186" i="129" s="1"/>
  <c r="V187" i="129"/>
  <c r="X187" i="129" s="1"/>
  <c r="V188" i="129"/>
  <c r="X188" i="129" s="1"/>
  <c r="V189" i="129"/>
  <c r="X189" i="129" s="1"/>
  <c r="V190" i="129"/>
  <c r="X190" i="129" s="1"/>
  <c r="V191" i="129"/>
  <c r="X191" i="129" s="1"/>
  <c r="V192" i="129"/>
  <c r="X192" i="129" s="1"/>
  <c r="V193" i="129"/>
  <c r="X193" i="129" s="1"/>
  <c r="V194" i="129"/>
  <c r="V195" i="129"/>
  <c r="X195" i="129" s="1"/>
  <c r="V196" i="129"/>
  <c r="X196" i="129" s="1"/>
  <c r="V197" i="129"/>
  <c r="X197" i="129" s="1"/>
  <c r="V198" i="129"/>
  <c r="X198" i="129" s="1"/>
  <c r="V199" i="129"/>
  <c r="X199" i="129" s="1"/>
  <c r="V200" i="129"/>
  <c r="X200" i="129" s="1"/>
  <c r="V201" i="129"/>
  <c r="X201" i="129" s="1"/>
  <c r="V202" i="129"/>
  <c r="X202" i="129" s="1"/>
  <c r="V203" i="129"/>
  <c r="X203" i="129" s="1"/>
  <c r="V204" i="129"/>
  <c r="X204" i="129" s="1"/>
  <c r="V205" i="129"/>
  <c r="X205" i="129" s="1"/>
  <c r="V206" i="129"/>
  <c r="V207" i="129"/>
  <c r="X207" i="129" s="1"/>
  <c r="V208" i="129"/>
  <c r="X208" i="129" s="1"/>
  <c r="V209" i="129"/>
  <c r="X209" i="129" s="1"/>
  <c r="V210" i="129"/>
  <c r="X210" i="129" s="1"/>
  <c r="V211" i="129"/>
  <c r="X211" i="129" s="1"/>
  <c r="V212" i="129"/>
  <c r="X212" i="129" s="1"/>
  <c r="V213" i="129"/>
  <c r="X213" i="129" s="1"/>
  <c r="V214" i="129"/>
  <c r="X214" i="129" s="1"/>
  <c r="V215" i="129"/>
  <c r="X215" i="129" s="1"/>
  <c r="V216" i="129"/>
  <c r="X216" i="129" s="1"/>
  <c r="V217" i="129"/>
  <c r="X217" i="129" s="1"/>
  <c r="V218" i="129"/>
  <c r="V219" i="129"/>
  <c r="X219" i="129" s="1"/>
  <c r="V220" i="129"/>
  <c r="X220" i="129" s="1"/>
  <c r="V221" i="129"/>
  <c r="X221" i="129" s="1"/>
  <c r="V222" i="129"/>
  <c r="X222" i="129" s="1"/>
  <c r="V223" i="129"/>
  <c r="X223" i="129" s="1"/>
  <c r="V224" i="129"/>
  <c r="X224" i="129" s="1"/>
  <c r="V225" i="129"/>
  <c r="X225" i="129" s="1"/>
  <c r="V226" i="129"/>
  <c r="X226" i="129" s="1"/>
  <c r="V227" i="129"/>
  <c r="X227" i="129" s="1"/>
  <c r="V228" i="129"/>
  <c r="X228" i="129" s="1"/>
  <c r="V229" i="129"/>
  <c r="X229" i="129" s="1"/>
  <c r="V230" i="129"/>
  <c r="V231" i="129"/>
  <c r="X231" i="129" s="1"/>
  <c r="V232" i="129"/>
  <c r="X232" i="129" s="1"/>
  <c r="V233" i="129"/>
  <c r="X233" i="129" s="1"/>
  <c r="V234" i="129"/>
  <c r="X234" i="129" s="1"/>
  <c r="V235" i="129"/>
  <c r="X235" i="129" s="1"/>
  <c r="V236" i="129"/>
  <c r="X236" i="129" s="1"/>
  <c r="V237" i="129"/>
  <c r="X237" i="129" s="1"/>
  <c r="V238" i="129"/>
  <c r="X238" i="129" s="1"/>
  <c r="V239" i="129"/>
  <c r="X239" i="129" s="1"/>
  <c r="V240" i="129"/>
  <c r="X240" i="129" s="1"/>
  <c r="V241" i="129"/>
  <c r="X241" i="129" s="1"/>
  <c r="V242" i="129"/>
  <c r="V243" i="129"/>
  <c r="X243" i="129" s="1"/>
  <c r="V244" i="129"/>
  <c r="X244" i="129" s="1"/>
  <c r="V245" i="129"/>
  <c r="X245" i="129" s="1"/>
  <c r="V246" i="129"/>
  <c r="X246" i="129" s="1"/>
  <c r="V247" i="129"/>
  <c r="X247" i="129" s="1"/>
  <c r="V248" i="129"/>
  <c r="X248" i="129" s="1"/>
  <c r="V249" i="129"/>
  <c r="X249" i="129" s="1"/>
  <c r="V250" i="129"/>
  <c r="X250" i="129" s="1"/>
  <c r="V251" i="129"/>
  <c r="X251" i="129" s="1"/>
  <c r="V252" i="129"/>
  <c r="X252" i="129" s="1"/>
  <c r="V253" i="129"/>
  <c r="X253" i="129" s="1"/>
  <c r="V254" i="129"/>
  <c r="V255" i="129"/>
  <c r="X255" i="129" s="1"/>
  <c r="V256" i="129"/>
  <c r="X256" i="129" s="1"/>
  <c r="V257" i="129"/>
  <c r="X257" i="129" s="1"/>
  <c r="V258" i="129"/>
  <c r="X258" i="129" s="1"/>
  <c r="V259" i="129"/>
  <c r="X259" i="129" s="1"/>
  <c r="V260" i="129"/>
  <c r="X260" i="129" s="1"/>
  <c r="V261" i="129"/>
  <c r="X261" i="129" s="1"/>
  <c r="V262" i="129"/>
  <c r="X262" i="129" s="1"/>
  <c r="V263" i="129"/>
  <c r="X263" i="129" s="1"/>
  <c r="V264" i="129"/>
  <c r="X264" i="129" s="1"/>
  <c r="V265" i="129"/>
  <c r="X265" i="129" s="1"/>
  <c r="V266" i="129"/>
  <c r="V267" i="129"/>
  <c r="X267" i="129" s="1"/>
  <c r="V268" i="129"/>
  <c r="X268" i="129" s="1"/>
  <c r="V269" i="129"/>
  <c r="X269" i="129" s="1"/>
  <c r="V270" i="129"/>
  <c r="X270" i="129" s="1"/>
  <c r="V271" i="129"/>
  <c r="W271" i="129" s="1"/>
  <c r="V272" i="129"/>
  <c r="W272" i="129" s="1"/>
  <c r="V273" i="129"/>
  <c r="W273" i="129" s="1"/>
  <c r="V274" i="129"/>
  <c r="W274" i="129" s="1"/>
  <c r="V275" i="129"/>
  <c r="W275" i="129" s="1"/>
  <c r="V276" i="129"/>
  <c r="W276" i="129" s="1"/>
  <c r="V277" i="129"/>
  <c r="V278" i="129"/>
  <c r="V2" i="129"/>
  <c r="X2" i="129" s="1"/>
  <c r="X266" i="129" l="1"/>
  <c r="X254" i="129"/>
  <c r="X242" i="129"/>
  <c r="X230" i="129"/>
  <c r="X218" i="129"/>
  <c r="X206" i="129"/>
  <c r="X194" i="129"/>
  <c r="X182" i="129"/>
  <c r="X170" i="129"/>
  <c r="X158" i="129"/>
  <c r="X146" i="129"/>
  <c r="X134" i="129"/>
  <c r="X122" i="129"/>
  <c r="X110" i="129"/>
  <c r="X98" i="129"/>
  <c r="X86" i="129"/>
  <c r="X74" i="129"/>
  <c r="X62" i="129"/>
  <c r="X50" i="129"/>
  <c r="X38" i="129"/>
  <c r="X26" i="129"/>
  <c r="X14" i="129"/>
  <c r="W261" i="129"/>
  <c r="W249" i="129"/>
  <c r="W237" i="129"/>
  <c r="W225" i="129"/>
  <c r="W213" i="129"/>
  <c r="W201" i="129"/>
  <c r="W189" i="129"/>
  <c r="W177" i="129"/>
  <c r="W165" i="129"/>
  <c r="W153" i="129"/>
  <c r="W141" i="129"/>
  <c r="W129" i="129"/>
  <c r="W117" i="129"/>
  <c r="W105" i="129"/>
  <c r="W93" i="129"/>
  <c r="W81" i="129"/>
  <c r="W69" i="129"/>
  <c r="W57" i="129"/>
  <c r="W45" i="129"/>
  <c r="W33" i="129"/>
  <c r="W21" i="129"/>
  <c r="W9" i="129"/>
  <c r="W260" i="129"/>
  <c r="W248" i="129"/>
  <c r="W236" i="129"/>
  <c r="W224" i="129"/>
  <c r="W212" i="129"/>
  <c r="W200" i="129"/>
  <c r="W188" i="129"/>
  <c r="W176" i="129"/>
  <c r="W164" i="129"/>
  <c r="W152" i="129"/>
  <c r="W140" i="129"/>
  <c r="W128" i="129"/>
  <c r="W116" i="129"/>
  <c r="W104" i="129"/>
  <c r="W92" i="129"/>
  <c r="W80" i="129"/>
  <c r="W68" i="129"/>
  <c r="W56" i="129"/>
  <c r="W44" i="129"/>
  <c r="W32" i="129"/>
  <c r="W20" i="129"/>
  <c r="W8" i="129"/>
  <c r="W2" i="129"/>
  <c r="W259" i="129"/>
  <c r="W247" i="129"/>
  <c r="W235" i="129"/>
  <c r="W223" i="129"/>
  <c r="W211" i="129"/>
  <c r="W199" i="129"/>
  <c r="W187" i="129"/>
  <c r="W175" i="129"/>
  <c r="W163" i="129"/>
  <c r="W151" i="129"/>
  <c r="W139" i="129"/>
  <c r="W127" i="129"/>
  <c r="W115" i="129"/>
  <c r="W103" i="129"/>
  <c r="W91" i="129"/>
  <c r="W79" i="129"/>
  <c r="W67" i="129"/>
  <c r="W55" i="129"/>
  <c r="W43" i="129"/>
  <c r="W31" i="129"/>
  <c r="W19" i="129"/>
  <c r="W7" i="129"/>
  <c r="W270" i="129"/>
  <c r="W258" i="129"/>
  <c r="W246" i="129"/>
  <c r="W234" i="129"/>
  <c r="W222" i="129"/>
  <c r="W210" i="129"/>
  <c r="W198" i="129"/>
  <c r="W186" i="129"/>
  <c r="W174" i="129"/>
  <c r="W162" i="129"/>
  <c r="W150" i="129"/>
  <c r="W138" i="129"/>
  <c r="W126" i="129"/>
  <c r="W114" i="129"/>
  <c r="W102" i="129"/>
  <c r="W90" i="129"/>
  <c r="W78" i="129"/>
  <c r="W66" i="129"/>
  <c r="W54" i="129"/>
  <c r="W42" i="129"/>
  <c r="W30" i="129"/>
  <c r="W18" i="129"/>
  <c r="W6" i="129"/>
  <c r="X178" i="129"/>
  <c r="X166" i="129"/>
  <c r="X154" i="129"/>
  <c r="X142" i="129"/>
  <c r="X130" i="129"/>
  <c r="X118" i="129"/>
  <c r="X106" i="129"/>
  <c r="X94" i="129"/>
  <c r="X82" i="129"/>
  <c r="X70" i="129"/>
  <c r="X58" i="129"/>
  <c r="X46" i="129"/>
  <c r="X34" i="129"/>
  <c r="X22" i="129"/>
  <c r="X10" i="129"/>
  <c r="W269" i="129"/>
  <c r="W257" i="129"/>
  <c r="W245" i="129"/>
  <c r="W233" i="129"/>
  <c r="W221" i="129"/>
  <c r="W209" i="129"/>
  <c r="W197" i="129"/>
  <c r="W185" i="129"/>
  <c r="W173" i="129"/>
  <c r="W161" i="129"/>
  <c r="W149" i="129"/>
  <c r="W137" i="129"/>
  <c r="W125" i="129"/>
  <c r="W113" i="129"/>
  <c r="W101" i="129"/>
  <c r="W89" i="129"/>
  <c r="W77" i="129"/>
  <c r="W65" i="129"/>
  <c r="W53" i="129"/>
  <c r="W41" i="129"/>
  <c r="W29" i="129"/>
  <c r="W17" i="129"/>
  <c r="W5" i="129"/>
  <c r="W268" i="129"/>
  <c r="W256" i="129"/>
  <c r="W244" i="129"/>
  <c r="W232" i="129"/>
  <c r="W220" i="129"/>
  <c r="W208" i="129"/>
  <c r="W196" i="129"/>
  <c r="W184" i="129"/>
  <c r="W172" i="129"/>
  <c r="W160" i="129"/>
  <c r="W148" i="129"/>
  <c r="W136" i="129"/>
  <c r="W124" i="129"/>
  <c r="W112" i="129"/>
  <c r="W100" i="129"/>
  <c r="W88" i="129"/>
  <c r="W76" i="129"/>
  <c r="W64" i="129"/>
  <c r="W52" i="129"/>
  <c r="W40" i="129"/>
  <c r="W28" i="129"/>
  <c r="W16" i="129"/>
  <c r="W4" i="129"/>
  <c r="W267" i="129"/>
  <c r="W255" i="129"/>
  <c r="W243" i="129"/>
  <c r="W231" i="129"/>
  <c r="W219" i="129"/>
  <c r="W207" i="129"/>
  <c r="W195" i="129"/>
  <c r="W183" i="129"/>
  <c r="W171" i="129"/>
  <c r="W159" i="129"/>
  <c r="W147" i="129"/>
  <c r="W135" i="129"/>
  <c r="W123" i="129"/>
  <c r="W111" i="129"/>
  <c r="W99" i="129"/>
  <c r="W87" i="129"/>
  <c r="W75" i="129"/>
  <c r="W63" i="129"/>
  <c r="W51" i="129"/>
  <c r="W39" i="129"/>
  <c r="W27" i="129"/>
  <c r="W15" i="129"/>
  <c r="W3" i="129"/>
  <c r="W266" i="129"/>
  <c r="W254" i="129"/>
  <c r="W242" i="129"/>
  <c r="W230" i="129"/>
  <c r="W218" i="129"/>
  <c r="W206" i="129"/>
  <c r="W194" i="129"/>
  <c r="W182" i="129"/>
  <c r="W170" i="129"/>
  <c r="W158" i="129"/>
  <c r="W146" i="129"/>
  <c r="W134" i="129"/>
  <c r="W122" i="129"/>
  <c r="W110" i="129"/>
  <c r="W98" i="129"/>
  <c r="W86" i="129"/>
  <c r="W74" i="129"/>
  <c r="W62" i="129"/>
  <c r="W50" i="129"/>
  <c r="W38" i="129"/>
  <c r="W26" i="129"/>
  <c r="W14" i="129"/>
  <c r="W265" i="129"/>
  <c r="W253" i="129"/>
  <c r="W241" i="129"/>
  <c r="W229" i="129"/>
  <c r="W217" i="129"/>
  <c r="W205" i="129"/>
  <c r="W193" i="129"/>
  <c r="W181" i="129"/>
  <c r="W169" i="129"/>
  <c r="W157" i="129"/>
  <c r="W145" i="129"/>
  <c r="W133" i="129"/>
  <c r="W121" i="129"/>
  <c r="W109" i="129"/>
  <c r="W97" i="129"/>
  <c r="W85" i="129"/>
  <c r="W73" i="129"/>
  <c r="W61" i="129"/>
  <c r="W49" i="129"/>
  <c r="W37" i="129"/>
  <c r="W25" i="129"/>
  <c r="W13" i="129"/>
  <c r="W264" i="129"/>
  <c r="W252" i="129"/>
  <c r="W240" i="129"/>
  <c r="W228" i="129"/>
  <c r="W216" i="129"/>
  <c r="W204" i="129"/>
  <c r="W192" i="129"/>
  <c r="W180" i="129"/>
  <c r="W168" i="129"/>
  <c r="W156" i="129"/>
  <c r="W144" i="129"/>
  <c r="W132" i="129"/>
  <c r="W120" i="129"/>
  <c r="W108" i="129"/>
  <c r="W96" i="129"/>
  <c r="W84" i="129"/>
  <c r="W72" i="129"/>
  <c r="W60" i="129"/>
  <c r="W48" i="129"/>
  <c r="W36" i="129"/>
  <c r="W24" i="129"/>
  <c r="W12" i="129"/>
  <c r="W263" i="129"/>
  <c r="W251" i="129"/>
  <c r="W239" i="129"/>
  <c r="W227" i="129"/>
  <c r="W215" i="129"/>
  <c r="W203" i="129"/>
  <c r="W191" i="129"/>
  <c r="W179" i="129"/>
  <c r="W167" i="129"/>
  <c r="W155" i="129"/>
  <c r="W143" i="129"/>
  <c r="W131" i="129"/>
  <c r="W119" i="129"/>
  <c r="W107" i="129"/>
  <c r="W95" i="129"/>
  <c r="W83" i="129"/>
  <c r="W71" i="129"/>
  <c r="W59" i="129"/>
  <c r="W47" i="129"/>
  <c r="W35" i="129"/>
  <c r="W23" i="129"/>
  <c r="W11" i="129"/>
  <c r="W262" i="129"/>
  <c r="W250" i="129"/>
  <c r="W238" i="129"/>
  <c r="W226" i="129"/>
  <c r="W214" i="129"/>
  <c r="W202" i="129"/>
  <c r="W190" i="129"/>
  <c r="Q2" i="129"/>
  <c r="L327" i="214"/>
  <c r="L326" i="214"/>
  <c r="L325" i="214"/>
  <c r="L324" i="214"/>
  <c r="L323" i="214"/>
  <c r="L322" i="214"/>
  <c r="L321" i="214"/>
  <c r="K321" i="214"/>
  <c r="J321" i="214"/>
  <c r="I321" i="214"/>
  <c r="L320" i="214"/>
  <c r="K320" i="214"/>
  <c r="J320" i="214"/>
  <c r="L319" i="214"/>
  <c r="K319" i="214"/>
  <c r="J319" i="214"/>
  <c r="L318" i="214"/>
  <c r="K318" i="214"/>
  <c r="J318" i="214"/>
  <c r="L317" i="214"/>
  <c r="K317" i="214"/>
  <c r="J317" i="214"/>
  <c r="L316" i="214"/>
  <c r="K316" i="214"/>
  <c r="J316" i="214"/>
  <c r="AC315" i="214"/>
  <c r="L315" i="214"/>
  <c r="K315" i="214"/>
  <c r="J315" i="214"/>
  <c r="L314" i="214"/>
  <c r="AC314" i="214" s="1"/>
  <c r="K314" i="214"/>
  <c r="J314" i="214"/>
  <c r="AC313" i="214"/>
  <c r="L313" i="214"/>
  <c r="K313" i="214"/>
  <c r="J313" i="214"/>
  <c r="L312" i="214"/>
  <c r="AC312" i="214" s="1"/>
  <c r="K312" i="214"/>
  <c r="J312" i="214"/>
  <c r="L311" i="214"/>
  <c r="AC311" i="214" s="1"/>
  <c r="K311" i="214"/>
  <c r="J311" i="214"/>
  <c r="L310" i="214"/>
  <c r="AC310" i="214" s="1"/>
  <c r="K310" i="214"/>
  <c r="J310" i="214"/>
  <c r="L309" i="214"/>
  <c r="AC309" i="214" s="1"/>
  <c r="K309" i="214"/>
  <c r="J309" i="214"/>
  <c r="AC308" i="214"/>
  <c r="L308" i="214"/>
  <c r="K308" i="214"/>
  <c r="J308" i="214"/>
  <c r="AC307" i="214"/>
  <c r="L307" i="214"/>
  <c r="K307" i="214"/>
  <c r="J307" i="214"/>
  <c r="L306" i="214"/>
  <c r="AC306" i="214" s="1"/>
  <c r="K306" i="214"/>
  <c r="J306" i="214"/>
  <c r="AC305" i="214"/>
  <c r="L305" i="214"/>
  <c r="K305" i="214"/>
  <c r="J305" i="214"/>
  <c r="L304" i="214"/>
  <c r="AC304" i="214" s="1"/>
  <c r="K304" i="214"/>
  <c r="J304" i="214"/>
  <c r="L303" i="214"/>
  <c r="AC303" i="214" s="1"/>
  <c r="K303" i="214"/>
  <c r="J303" i="214"/>
  <c r="L302" i="214"/>
  <c r="AC302" i="214" s="1"/>
  <c r="K302" i="214"/>
  <c r="J302" i="214"/>
  <c r="L301" i="214"/>
  <c r="AC301" i="214" s="1"/>
  <c r="K301" i="214"/>
  <c r="J301" i="214"/>
  <c r="AC300" i="214"/>
  <c r="L300" i="214"/>
  <c r="K300" i="214"/>
  <c r="J300" i="214"/>
  <c r="AC299" i="214"/>
  <c r="L299" i="214"/>
  <c r="K299" i="214"/>
  <c r="J299" i="214"/>
  <c r="L298" i="214"/>
  <c r="AC298" i="214" s="1"/>
  <c r="K298" i="214"/>
  <c r="J298" i="214"/>
  <c r="AC297" i="214"/>
  <c r="L297" i="214"/>
  <c r="K297" i="214"/>
  <c r="J297" i="214"/>
  <c r="L296" i="214"/>
  <c r="AC296" i="214" s="1"/>
  <c r="K296" i="214"/>
  <c r="J296" i="214"/>
  <c r="L295" i="214"/>
  <c r="AC295" i="214" s="1"/>
  <c r="K295" i="214"/>
  <c r="J295" i="214"/>
  <c r="L294" i="214"/>
  <c r="AC294" i="214" s="1"/>
  <c r="K294" i="214"/>
  <c r="J294" i="214"/>
  <c r="L293" i="214"/>
  <c r="AC293" i="214" s="1"/>
  <c r="K293" i="214"/>
  <c r="J293" i="214"/>
  <c r="I293" i="214"/>
  <c r="L292" i="214"/>
  <c r="AC292" i="214" s="1"/>
  <c r="K292" i="214"/>
  <c r="J292" i="214"/>
  <c r="I292" i="214"/>
  <c r="AC291" i="214"/>
  <c r="L291" i="214"/>
  <c r="O291" i="214" s="1"/>
  <c r="K291" i="214"/>
  <c r="J291" i="214"/>
  <c r="I291" i="214"/>
  <c r="L290" i="214"/>
  <c r="AC290" i="214" s="1"/>
  <c r="K290" i="214"/>
  <c r="J290" i="214"/>
  <c r="I290" i="214"/>
  <c r="AC289" i="214"/>
  <c r="L289" i="214"/>
  <c r="K289" i="214"/>
  <c r="J289" i="214"/>
  <c r="I289" i="214"/>
  <c r="L288" i="214"/>
  <c r="AC288" i="214" s="1"/>
  <c r="K288" i="214"/>
  <c r="J288" i="214"/>
  <c r="I288" i="214"/>
  <c r="AC287" i="214"/>
  <c r="L287" i="214"/>
  <c r="O287" i="214" s="1"/>
  <c r="K287" i="214"/>
  <c r="J287" i="214"/>
  <c r="L286" i="214"/>
  <c r="AC286" i="214" s="1"/>
  <c r="K286" i="214"/>
  <c r="J286" i="214"/>
  <c r="I286" i="214"/>
  <c r="AC285" i="214"/>
  <c r="M285" i="214"/>
  <c r="L285" i="214"/>
  <c r="K285" i="214"/>
  <c r="J285" i="214"/>
  <c r="I285" i="214"/>
  <c r="AC284" i="214"/>
  <c r="M284" i="214"/>
  <c r="L284" i="214"/>
  <c r="K284" i="214"/>
  <c r="J284" i="214"/>
  <c r="I284" i="214"/>
  <c r="AC283" i="214"/>
  <c r="L283" i="214"/>
  <c r="K283" i="214"/>
  <c r="J283" i="214"/>
  <c r="I283" i="214"/>
  <c r="AC282" i="214"/>
  <c r="L282" i="214"/>
  <c r="O282" i="214" s="1"/>
  <c r="K282" i="214"/>
  <c r="J282" i="214"/>
  <c r="I282" i="214"/>
  <c r="O281" i="214"/>
  <c r="L281" i="214"/>
  <c r="AC281" i="214" s="1"/>
  <c r="K281" i="214"/>
  <c r="J281" i="214"/>
  <c r="I281" i="214"/>
  <c r="L280" i="214"/>
  <c r="AC280" i="214" s="1"/>
  <c r="K280" i="214"/>
  <c r="J280" i="214"/>
  <c r="I280" i="214"/>
  <c r="AC279" i="214"/>
  <c r="L279" i="214"/>
  <c r="K279" i="214"/>
  <c r="J279" i="214"/>
  <c r="I279" i="214"/>
  <c r="AC278" i="214"/>
  <c r="O278" i="214"/>
  <c r="L278" i="214"/>
  <c r="K278" i="214"/>
  <c r="J278" i="214"/>
  <c r="I278" i="214"/>
  <c r="AC277" i="214"/>
  <c r="O277" i="214"/>
  <c r="L277" i="214"/>
  <c r="K277" i="214"/>
  <c r="J277" i="214"/>
  <c r="I277" i="214"/>
  <c r="O276" i="214"/>
  <c r="M276" i="214"/>
  <c r="L276" i="214"/>
  <c r="AC276" i="214" s="1"/>
  <c r="K276" i="214"/>
  <c r="J276" i="214"/>
  <c r="I276" i="214"/>
  <c r="L275" i="214"/>
  <c r="AC275" i="214" s="1"/>
  <c r="K275" i="214"/>
  <c r="J275" i="214"/>
  <c r="I275" i="214"/>
  <c r="AC274" i="214"/>
  <c r="L274" i="214"/>
  <c r="K274" i="214"/>
  <c r="J274" i="214"/>
  <c r="I274" i="214"/>
  <c r="L273" i="214"/>
  <c r="AC273" i="214" s="1"/>
  <c r="K273" i="214"/>
  <c r="J273" i="214"/>
  <c r="I273" i="214"/>
  <c r="AC272" i="214"/>
  <c r="O272" i="214"/>
  <c r="L272" i="214"/>
  <c r="K272" i="214"/>
  <c r="J272" i="214"/>
  <c r="I272" i="214"/>
  <c r="O271" i="214"/>
  <c r="L271" i="214"/>
  <c r="AC271" i="214" s="1"/>
  <c r="K271" i="214"/>
  <c r="J271" i="214"/>
  <c r="I271" i="214"/>
  <c r="L270" i="214"/>
  <c r="AC270" i="214" s="1"/>
  <c r="K270" i="214"/>
  <c r="J270" i="214"/>
  <c r="I270" i="214"/>
  <c r="L269" i="214"/>
  <c r="AC269" i="214" s="1"/>
  <c r="K269" i="214"/>
  <c r="J269" i="214"/>
  <c r="I269" i="214"/>
  <c r="AC268" i="214"/>
  <c r="O268" i="214"/>
  <c r="L268" i="214"/>
  <c r="K268" i="214"/>
  <c r="J268" i="214"/>
  <c r="I268" i="214"/>
  <c r="L267" i="214"/>
  <c r="O267" i="214" s="1"/>
  <c r="K267" i="214"/>
  <c r="J267" i="214"/>
  <c r="I267" i="214"/>
  <c r="AC266" i="214"/>
  <c r="O266" i="214"/>
  <c r="L266" i="214"/>
  <c r="K266" i="214"/>
  <c r="J266" i="214"/>
  <c r="I266" i="214"/>
  <c r="AC265" i="214"/>
  <c r="O265" i="214"/>
  <c r="M265" i="214"/>
  <c r="L265" i="214"/>
  <c r="K265" i="214"/>
  <c r="J265" i="214"/>
  <c r="I265" i="214"/>
  <c r="AC264" i="214"/>
  <c r="O264" i="214"/>
  <c r="M264" i="214"/>
  <c r="L264" i="214"/>
  <c r="K264" i="214"/>
  <c r="J264" i="214"/>
  <c r="I264" i="214"/>
  <c r="L263" i="214"/>
  <c r="AC263" i="214" s="1"/>
  <c r="K263" i="214"/>
  <c r="J263" i="214"/>
  <c r="I263" i="214"/>
  <c r="M262" i="214"/>
  <c r="L262" i="214"/>
  <c r="AC262" i="214" s="1"/>
  <c r="K262" i="214"/>
  <c r="J262" i="214"/>
  <c r="I262" i="214"/>
  <c r="AC261" i="214"/>
  <c r="L261" i="214"/>
  <c r="K261" i="214"/>
  <c r="J261" i="214"/>
  <c r="I261" i="214"/>
  <c r="M260" i="214"/>
  <c r="L260" i="214"/>
  <c r="AC260" i="214" s="1"/>
  <c r="K260" i="214"/>
  <c r="J260" i="214"/>
  <c r="I260" i="214"/>
  <c r="L259" i="214"/>
  <c r="AC259" i="214" s="1"/>
  <c r="K259" i="214"/>
  <c r="J259" i="214"/>
  <c r="I259" i="214"/>
  <c r="AC258" i="214"/>
  <c r="L258" i="214"/>
  <c r="K258" i="214"/>
  <c r="J258" i="214"/>
  <c r="I258" i="214"/>
  <c r="AC257" i="214"/>
  <c r="O257" i="214"/>
  <c r="M257" i="214"/>
  <c r="L257" i="214"/>
  <c r="K257" i="214"/>
  <c r="J257" i="214"/>
  <c r="I257" i="214"/>
  <c r="AC256" i="214"/>
  <c r="O256" i="214"/>
  <c r="M256" i="214"/>
  <c r="L256" i="214"/>
  <c r="K256" i="214"/>
  <c r="J256" i="214"/>
  <c r="I256" i="214"/>
  <c r="F256" i="214"/>
  <c r="M255" i="214"/>
  <c r="L255" i="214"/>
  <c r="O255" i="214" s="1"/>
  <c r="K255" i="214"/>
  <c r="J255" i="214"/>
  <c r="I255" i="214"/>
  <c r="M254" i="214"/>
  <c r="L254" i="214"/>
  <c r="O254" i="214" s="1"/>
  <c r="K254" i="214"/>
  <c r="J254" i="214"/>
  <c r="I254" i="214"/>
  <c r="AC253" i="214"/>
  <c r="L253" i="214"/>
  <c r="O253" i="214" s="1"/>
  <c r="K253" i="214"/>
  <c r="J253" i="214"/>
  <c r="I253" i="214"/>
  <c r="AC252" i="214"/>
  <c r="O252" i="214"/>
  <c r="L252" i="214"/>
  <c r="K252" i="214"/>
  <c r="J252" i="214"/>
  <c r="I252" i="214"/>
  <c r="L251" i="214"/>
  <c r="AC251" i="214" s="1"/>
  <c r="K251" i="214"/>
  <c r="J251" i="214"/>
  <c r="I251" i="214"/>
  <c r="L250" i="214"/>
  <c r="AC250" i="214" s="1"/>
  <c r="K250" i="214"/>
  <c r="J250" i="214"/>
  <c r="I250" i="214"/>
  <c r="AC249" i="214"/>
  <c r="L249" i="214"/>
  <c r="K249" i="214"/>
  <c r="J249" i="214"/>
  <c r="I249" i="214"/>
  <c r="O248" i="214"/>
  <c r="L248" i="214"/>
  <c r="AC248" i="214" s="1"/>
  <c r="K248" i="214"/>
  <c r="J248" i="214"/>
  <c r="I248" i="214"/>
  <c r="AC247" i="214"/>
  <c r="L247" i="214"/>
  <c r="K247" i="214"/>
  <c r="J247" i="214"/>
  <c r="I247" i="214"/>
  <c r="AC246" i="214"/>
  <c r="L246" i="214"/>
  <c r="O246" i="214" s="1"/>
  <c r="K246" i="214"/>
  <c r="J246" i="214"/>
  <c r="I246" i="214"/>
  <c r="AC245" i="214"/>
  <c r="O245" i="214"/>
  <c r="L245" i="214"/>
  <c r="K245" i="214"/>
  <c r="J245" i="214"/>
  <c r="I245" i="214"/>
  <c r="L244" i="214"/>
  <c r="AC244" i="214" s="1"/>
  <c r="K244" i="214"/>
  <c r="J244" i="214"/>
  <c r="I244" i="214"/>
  <c r="O243" i="214"/>
  <c r="L243" i="214"/>
  <c r="AC243" i="214" s="1"/>
  <c r="K243" i="214"/>
  <c r="J243" i="214"/>
  <c r="I243" i="214"/>
  <c r="AC242" i="214"/>
  <c r="L242" i="214"/>
  <c r="K242" i="214"/>
  <c r="J242" i="214"/>
  <c r="I242" i="214"/>
  <c r="L241" i="214"/>
  <c r="AC241" i="214" s="1"/>
  <c r="K241" i="214"/>
  <c r="J241" i="214"/>
  <c r="I241" i="214"/>
  <c r="O240" i="214"/>
  <c r="L240" i="214"/>
  <c r="AC240" i="214" s="1"/>
  <c r="K240" i="214"/>
  <c r="AC239" i="214"/>
  <c r="O239" i="214"/>
  <c r="L239" i="214"/>
  <c r="K239" i="214"/>
  <c r="J239" i="214"/>
  <c r="I239" i="214"/>
  <c r="L238" i="214"/>
  <c r="AC238" i="214" s="1"/>
  <c r="K238" i="214"/>
  <c r="J238" i="214"/>
  <c r="I238" i="214"/>
  <c r="O237" i="214"/>
  <c r="L237" i="214"/>
  <c r="AC237" i="214" s="1"/>
  <c r="K237" i="214"/>
  <c r="J237" i="214"/>
  <c r="I237" i="214"/>
  <c r="L236" i="214"/>
  <c r="AC236" i="214" s="1"/>
  <c r="K236" i="214"/>
  <c r="J236" i="214"/>
  <c r="I236" i="214"/>
  <c r="AC235" i="214"/>
  <c r="L235" i="214"/>
  <c r="O235" i="214" s="1"/>
  <c r="K235" i="214"/>
  <c r="J235" i="214"/>
  <c r="I235" i="214"/>
  <c r="AC234" i="214"/>
  <c r="O234" i="214"/>
  <c r="L234" i="214"/>
  <c r="K234" i="214"/>
  <c r="J234" i="214"/>
  <c r="I234" i="214"/>
  <c r="AC233" i="214"/>
  <c r="O233" i="214"/>
  <c r="M233" i="214"/>
  <c r="L233" i="214"/>
  <c r="K233" i="214"/>
  <c r="J233" i="214"/>
  <c r="I233" i="214"/>
  <c r="AC232" i="214"/>
  <c r="O232" i="214"/>
  <c r="M232" i="214"/>
  <c r="L232" i="214"/>
  <c r="K232" i="214"/>
  <c r="J232" i="214"/>
  <c r="I232" i="214"/>
  <c r="AC231" i="214"/>
  <c r="L231" i="214"/>
  <c r="K231" i="214"/>
  <c r="J231" i="214"/>
  <c r="I231" i="214"/>
  <c r="L230" i="214"/>
  <c r="AC230" i="214" s="1"/>
  <c r="K230" i="214"/>
  <c r="J230" i="214"/>
  <c r="I230" i="214"/>
  <c r="L229" i="214"/>
  <c r="AC229" i="214" s="1"/>
  <c r="K229" i="214"/>
  <c r="J229" i="214"/>
  <c r="I229" i="214"/>
  <c r="O228" i="214"/>
  <c r="L228" i="214"/>
  <c r="AC228" i="214" s="1"/>
  <c r="K228" i="214"/>
  <c r="J228" i="214"/>
  <c r="I228" i="214"/>
  <c r="L227" i="214"/>
  <c r="AC227" i="214" s="1"/>
  <c r="K227" i="214"/>
  <c r="J227" i="214"/>
  <c r="I227" i="214"/>
  <c r="AC226" i="214"/>
  <c r="L226" i="214"/>
  <c r="K226" i="214"/>
  <c r="J226" i="214"/>
  <c r="I226" i="214"/>
  <c r="L225" i="214"/>
  <c r="O225" i="214" s="1"/>
  <c r="K225" i="214"/>
  <c r="J225" i="214"/>
  <c r="I225" i="214"/>
  <c r="AC224" i="214"/>
  <c r="O224" i="214"/>
  <c r="L224" i="214"/>
  <c r="K224" i="214"/>
  <c r="J224" i="214"/>
  <c r="L223" i="214"/>
  <c r="AC223" i="214" s="1"/>
  <c r="K223" i="214"/>
  <c r="J223" i="214"/>
  <c r="AC222" i="214"/>
  <c r="L222" i="214"/>
  <c r="K222" i="214"/>
  <c r="J222" i="214"/>
  <c r="AC221" i="214"/>
  <c r="L221" i="214"/>
  <c r="K221" i="214"/>
  <c r="J221" i="214"/>
  <c r="AC220" i="214"/>
  <c r="O220" i="214"/>
  <c r="L220" i="214"/>
  <c r="K220" i="214"/>
  <c r="J220" i="214"/>
  <c r="L219" i="214"/>
  <c r="AC219" i="214" s="1"/>
  <c r="K219" i="214"/>
  <c r="J219" i="214"/>
  <c r="AC218" i="214"/>
  <c r="L218" i="214"/>
  <c r="O218" i="214" s="1"/>
  <c r="K218" i="214"/>
  <c r="J218" i="214"/>
  <c r="AC217" i="214"/>
  <c r="L217" i="214"/>
  <c r="K217" i="214"/>
  <c r="J217" i="214"/>
  <c r="L216" i="214"/>
  <c r="AC216" i="214" s="1"/>
  <c r="K216" i="214"/>
  <c r="J216" i="214"/>
  <c r="AC215" i="214"/>
  <c r="L215" i="214"/>
  <c r="K215" i="214"/>
  <c r="J215" i="214"/>
  <c r="L214" i="214"/>
  <c r="O214" i="214" s="1"/>
  <c r="K214" i="214"/>
  <c r="J214" i="214"/>
  <c r="L213" i="214"/>
  <c r="AC213" i="214" s="1"/>
  <c r="K213" i="214"/>
  <c r="J213" i="214"/>
  <c r="AC212" i="214"/>
  <c r="L212" i="214"/>
  <c r="K212" i="214"/>
  <c r="J212" i="214"/>
  <c r="AC211" i="214"/>
  <c r="O211" i="214"/>
  <c r="L211" i="214"/>
  <c r="K211" i="214"/>
  <c r="J211" i="214"/>
  <c r="L210" i="214"/>
  <c r="K210" i="214"/>
  <c r="J210" i="214"/>
  <c r="L209" i="214"/>
  <c r="AC209" i="214" s="1"/>
  <c r="K209" i="214"/>
  <c r="J209" i="214"/>
  <c r="L208" i="214"/>
  <c r="K208" i="214"/>
  <c r="J208" i="214"/>
  <c r="L207" i="214"/>
  <c r="AC207" i="214" s="1"/>
  <c r="K207" i="214"/>
  <c r="J207" i="214"/>
  <c r="AC206" i="214"/>
  <c r="L206" i="214"/>
  <c r="K206" i="214"/>
  <c r="J206" i="214"/>
  <c r="L205" i="214"/>
  <c r="AC205" i="214" s="1"/>
  <c r="K205" i="214"/>
  <c r="J205" i="214"/>
  <c r="L204" i="214"/>
  <c r="AC204" i="214" s="1"/>
  <c r="K204" i="214"/>
  <c r="J204" i="214"/>
  <c r="L203" i="214"/>
  <c r="O203" i="214" s="1"/>
  <c r="K203" i="214"/>
  <c r="J203" i="214"/>
  <c r="L202" i="214"/>
  <c r="AC202" i="214" s="1"/>
  <c r="K202" i="214"/>
  <c r="J202" i="214"/>
  <c r="AC201" i="214"/>
  <c r="L201" i="214"/>
  <c r="K201" i="214"/>
  <c r="J201" i="214"/>
  <c r="L200" i="214"/>
  <c r="AC200" i="214" s="1"/>
  <c r="K200" i="214"/>
  <c r="J200" i="214"/>
  <c r="L199" i="214"/>
  <c r="AC199" i="214" s="1"/>
  <c r="K199" i="214"/>
  <c r="J199" i="214"/>
  <c r="L198" i="214"/>
  <c r="K198" i="214"/>
  <c r="J198" i="214"/>
  <c r="L197" i="214"/>
  <c r="AC197" i="214" s="1"/>
  <c r="K197" i="214"/>
  <c r="J197" i="214"/>
  <c r="AC196" i="214"/>
  <c r="L196" i="214"/>
  <c r="K196" i="214"/>
  <c r="J196" i="214"/>
  <c r="I196" i="214"/>
  <c r="L195" i="214"/>
  <c r="K195" i="214"/>
  <c r="J195" i="214"/>
  <c r="I195" i="214"/>
  <c r="AC194" i="214"/>
  <c r="L194" i="214"/>
  <c r="K194" i="214"/>
  <c r="J194" i="214"/>
  <c r="I194" i="214"/>
  <c r="L193" i="214"/>
  <c r="AC193" i="214" s="1"/>
  <c r="K193" i="214"/>
  <c r="J193" i="214"/>
  <c r="I193" i="214"/>
  <c r="AC192" i="214"/>
  <c r="L192" i="214"/>
  <c r="K192" i="214"/>
  <c r="J192" i="214"/>
  <c r="I192" i="214"/>
  <c r="L191" i="214"/>
  <c r="K191" i="214"/>
  <c r="J191" i="214"/>
  <c r="I191" i="214"/>
  <c r="AC190" i="214"/>
  <c r="L190" i="214"/>
  <c r="K190" i="214"/>
  <c r="J190" i="214"/>
  <c r="I190" i="214"/>
  <c r="L189" i="214"/>
  <c r="AC189" i="214" s="1"/>
  <c r="K189" i="214"/>
  <c r="J189" i="214"/>
  <c r="I189" i="214"/>
  <c r="AC188" i="214"/>
  <c r="L188" i="214"/>
  <c r="K188" i="214"/>
  <c r="J188" i="214"/>
  <c r="I188" i="214"/>
  <c r="O187" i="214"/>
  <c r="L187" i="214"/>
  <c r="AC187" i="214" s="1"/>
  <c r="K187" i="214"/>
  <c r="J187" i="214"/>
  <c r="I187" i="214"/>
  <c r="L186" i="214"/>
  <c r="K186" i="214"/>
  <c r="J186" i="214"/>
  <c r="I186" i="214"/>
  <c r="AC185" i="214"/>
  <c r="L185" i="214"/>
  <c r="K185" i="214"/>
  <c r="J185" i="214"/>
  <c r="I185" i="214"/>
  <c r="L184" i="214"/>
  <c r="AC184" i="214" s="1"/>
  <c r="K184" i="214"/>
  <c r="J184" i="214"/>
  <c r="I184" i="214"/>
  <c r="AC183" i="214"/>
  <c r="L183" i="214"/>
  <c r="K183" i="214"/>
  <c r="J183" i="214"/>
  <c r="I183" i="214"/>
  <c r="L182" i="214"/>
  <c r="AC182" i="214" s="1"/>
  <c r="K182" i="214"/>
  <c r="J182" i="214"/>
  <c r="I182" i="214"/>
  <c r="AC181" i="214"/>
  <c r="M181" i="214"/>
  <c r="L181" i="214"/>
  <c r="K181" i="214"/>
  <c r="J181" i="214"/>
  <c r="I181" i="214"/>
  <c r="AC180" i="214"/>
  <c r="L180" i="214"/>
  <c r="K180" i="214"/>
  <c r="J180" i="214"/>
  <c r="I180" i="214"/>
  <c r="L179" i="214"/>
  <c r="AC179" i="214" s="1"/>
  <c r="K179" i="214"/>
  <c r="J179" i="214"/>
  <c r="I179" i="214"/>
  <c r="L178" i="214"/>
  <c r="AC178" i="214" s="1"/>
  <c r="K178" i="214"/>
  <c r="J178" i="214"/>
  <c r="I178" i="214"/>
  <c r="L177" i="214"/>
  <c r="K177" i="214"/>
  <c r="J177" i="214"/>
  <c r="I177" i="214"/>
  <c r="L176" i="214"/>
  <c r="K176" i="214"/>
  <c r="J176" i="214"/>
  <c r="I176" i="214"/>
  <c r="L175" i="214"/>
  <c r="K175" i="214"/>
  <c r="J175" i="214"/>
  <c r="I175" i="214"/>
  <c r="AC174" i="214"/>
  <c r="L174" i="214"/>
  <c r="K174" i="214"/>
  <c r="J174" i="214"/>
  <c r="I174" i="214"/>
  <c r="O173" i="214"/>
  <c r="L173" i="214"/>
  <c r="AC173" i="214" s="1"/>
  <c r="K173" i="214"/>
  <c r="J173" i="214"/>
  <c r="I173" i="214"/>
  <c r="AC172" i="214"/>
  <c r="O172" i="214"/>
  <c r="L172" i="214"/>
  <c r="K172" i="214"/>
  <c r="J172" i="214"/>
  <c r="I172" i="214"/>
  <c r="AC171" i="214"/>
  <c r="O171" i="214"/>
  <c r="L171" i="214"/>
  <c r="K171" i="214"/>
  <c r="J171" i="214"/>
  <c r="I171" i="214"/>
  <c r="O170" i="214"/>
  <c r="L170" i="214"/>
  <c r="AC170" i="214" s="1"/>
  <c r="K170" i="214"/>
  <c r="J170" i="214"/>
  <c r="I170" i="214"/>
  <c r="L169" i="214"/>
  <c r="K169" i="214"/>
  <c r="J169" i="214"/>
  <c r="I169" i="214"/>
  <c r="L168" i="214"/>
  <c r="K168" i="214"/>
  <c r="J168" i="214"/>
  <c r="I168" i="214"/>
  <c r="AC167" i="214"/>
  <c r="O167" i="214"/>
  <c r="L167" i="214"/>
  <c r="K167" i="214"/>
  <c r="J167" i="214"/>
  <c r="I167" i="214"/>
  <c r="AC166" i="214"/>
  <c r="L166" i="214"/>
  <c r="O166" i="214" s="1"/>
  <c r="K166" i="214"/>
  <c r="J166" i="214"/>
  <c r="I166" i="214"/>
  <c r="AC165" i="214"/>
  <c r="O165" i="214"/>
  <c r="L165" i="214"/>
  <c r="K165" i="214"/>
  <c r="J165" i="214"/>
  <c r="I165" i="214"/>
  <c r="AC164" i="214"/>
  <c r="L164" i="214"/>
  <c r="K164" i="214"/>
  <c r="J164" i="214"/>
  <c r="I164" i="214"/>
  <c r="M163" i="214"/>
  <c r="L163" i="214"/>
  <c r="AC163" i="214" s="1"/>
  <c r="K163" i="214"/>
  <c r="J163" i="214"/>
  <c r="I163" i="214"/>
  <c r="O162" i="214"/>
  <c r="L162" i="214"/>
  <c r="K162" i="214"/>
  <c r="J162" i="214"/>
  <c r="I162" i="214"/>
  <c r="L161" i="214"/>
  <c r="AC161" i="214" s="1"/>
  <c r="K161" i="214"/>
  <c r="J161" i="214"/>
  <c r="I161" i="214"/>
  <c r="AC160" i="214"/>
  <c r="L160" i="214"/>
  <c r="O160" i="214" s="1"/>
  <c r="K160" i="214"/>
  <c r="J160" i="214"/>
  <c r="I160" i="214"/>
  <c r="L159" i="214"/>
  <c r="K159" i="214"/>
  <c r="J159" i="214"/>
  <c r="I159" i="214"/>
  <c r="AC158" i="214"/>
  <c r="L158" i="214"/>
  <c r="K158" i="214"/>
  <c r="J158" i="214"/>
  <c r="I158" i="214"/>
  <c r="O157" i="214"/>
  <c r="M157" i="214"/>
  <c r="L157" i="214"/>
  <c r="AC157" i="214" s="1"/>
  <c r="K157" i="214"/>
  <c r="J157" i="214"/>
  <c r="I157" i="214"/>
  <c r="O156" i="214"/>
  <c r="L156" i="214"/>
  <c r="K156" i="214"/>
  <c r="J156" i="214"/>
  <c r="I156" i="214"/>
  <c r="M155" i="214"/>
  <c r="L155" i="214"/>
  <c r="K155" i="214"/>
  <c r="J155" i="214"/>
  <c r="I155" i="214"/>
  <c r="L154" i="214"/>
  <c r="AC154" i="214" s="1"/>
  <c r="K154" i="214"/>
  <c r="J154" i="214"/>
  <c r="L153" i="214"/>
  <c r="K153" i="214"/>
  <c r="J153" i="214"/>
  <c r="L152" i="214"/>
  <c r="K152" i="214"/>
  <c r="J152" i="214"/>
  <c r="I152" i="214"/>
  <c r="L151" i="214"/>
  <c r="K151" i="214"/>
  <c r="J151" i="214"/>
  <c r="I151" i="214"/>
  <c r="AC150" i="214"/>
  <c r="L150" i="214"/>
  <c r="K150" i="214"/>
  <c r="J150" i="214"/>
  <c r="I150" i="214"/>
  <c r="AC149" i="214"/>
  <c r="L149" i="214"/>
  <c r="K149" i="214"/>
  <c r="J149" i="214"/>
  <c r="I149" i="214"/>
  <c r="L148" i="214"/>
  <c r="K148" i="214"/>
  <c r="J148" i="214"/>
  <c r="I148" i="214"/>
  <c r="L147" i="214"/>
  <c r="AC147" i="214" s="1"/>
  <c r="K147" i="214"/>
  <c r="J147" i="214"/>
  <c r="I147" i="214"/>
  <c r="AC146" i="214"/>
  <c r="L146" i="214"/>
  <c r="O146" i="214" s="1"/>
  <c r="K146" i="214"/>
  <c r="J146" i="214"/>
  <c r="I146" i="214"/>
  <c r="AC145" i="214"/>
  <c r="O145" i="214"/>
  <c r="L145" i="214"/>
  <c r="K145" i="214"/>
  <c r="J145" i="214"/>
  <c r="I145" i="214"/>
  <c r="L144" i="214"/>
  <c r="K144" i="214"/>
  <c r="J144" i="214"/>
  <c r="I144" i="214"/>
  <c r="AC143" i="214"/>
  <c r="O143" i="214"/>
  <c r="L143" i="214"/>
  <c r="K143" i="214"/>
  <c r="J143" i="214"/>
  <c r="I143" i="214"/>
  <c r="L142" i="214"/>
  <c r="K142" i="214"/>
  <c r="J142" i="214"/>
  <c r="I142" i="214"/>
  <c r="L141" i="214"/>
  <c r="K141" i="214"/>
  <c r="J141" i="214"/>
  <c r="I141" i="214"/>
  <c r="AC140" i="214"/>
  <c r="O140" i="214"/>
  <c r="L140" i="214"/>
  <c r="K140" i="214"/>
  <c r="J140" i="214"/>
  <c r="I140" i="214"/>
  <c r="L139" i="214"/>
  <c r="K139" i="214"/>
  <c r="J139" i="214"/>
  <c r="I139" i="214"/>
  <c r="AC138" i="214"/>
  <c r="O138" i="214"/>
  <c r="L138" i="214"/>
  <c r="K138" i="214"/>
  <c r="J138" i="214"/>
  <c r="I138" i="214"/>
  <c r="L137" i="214"/>
  <c r="K137" i="214"/>
  <c r="J137" i="214"/>
  <c r="I137" i="214"/>
  <c r="AC136" i="214"/>
  <c r="O136" i="214"/>
  <c r="L136" i="214"/>
  <c r="K136" i="214"/>
  <c r="J136" i="214"/>
  <c r="I136" i="214"/>
  <c r="O135" i="214"/>
  <c r="M135" i="214"/>
  <c r="L135" i="214"/>
  <c r="K135" i="214"/>
  <c r="J135" i="214"/>
  <c r="I135" i="214"/>
  <c r="O134" i="214"/>
  <c r="L134" i="214"/>
  <c r="AC134" i="214" s="1"/>
  <c r="K134" i="214"/>
  <c r="J134" i="214"/>
  <c r="I134" i="214"/>
  <c r="L133" i="214"/>
  <c r="K133" i="214"/>
  <c r="J133" i="214"/>
  <c r="I133" i="214"/>
  <c r="L132" i="214"/>
  <c r="K132" i="214"/>
  <c r="J132" i="214"/>
  <c r="I132" i="214"/>
  <c r="AC131" i="214"/>
  <c r="O131" i="214"/>
  <c r="L131" i="214"/>
  <c r="K131" i="214"/>
  <c r="J131" i="214"/>
  <c r="I131" i="214"/>
  <c r="L130" i="214"/>
  <c r="K130" i="214"/>
  <c r="J130" i="214"/>
  <c r="I130" i="214"/>
  <c r="AC129" i="214"/>
  <c r="M129" i="214"/>
  <c r="L129" i="214"/>
  <c r="K129" i="214"/>
  <c r="J129" i="214"/>
  <c r="I129" i="214"/>
  <c r="L128" i="214"/>
  <c r="O128" i="214" s="1"/>
  <c r="K128" i="214"/>
  <c r="J128" i="214"/>
  <c r="I128" i="214"/>
  <c r="AC127" i="214"/>
  <c r="O127" i="214"/>
  <c r="L127" i="214"/>
  <c r="K127" i="214"/>
  <c r="J127" i="214"/>
  <c r="I127" i="214"/>
  <c r="L126" i="214"/>
  <c r="AC126" i="214" s="1"/>
  <c r="K126" i="214"/>
  <c r="J126" i="214"/>
  <c r="I126" i="214"/>
  <c r="L125" i="214"/>
  <c r="K125" i="214"/>
  <c r="J125" i="214"/>
  <c r="I125" i="214"/>
  <c r="AC124" i="214"/>
  <c r="O124" i="214"/>
  <c r="L124" i="214"/>
  <c r="K124" i="214"/>
  <c r="J124" i="214"/>
  <c r="I124" i="214"/>
  <c r="L123" i="214"/>
  <c r="K123" i="214"/>
  <c r="J123" i="214"/>
  <c r="I123" i="214"/>
  <c r="L122" i="214"/>
  <c r="K122" i="214"/>
  <c r="J122" i="214"/>
  <c r="I122" i="214"/>
  <c r="AC121" i="214"/>
  <c r="O121" i="214"/>
  <c r="L121" i="214"/>
  <c r="K121" i="214"/>
  <c r="J121" i="214"/>
  <c r="I121" i="214"/>
  <c r="L120" i="214"/>
  <c r="K120" i="214"/>
  <c r="J120" i="214"/>
  <c r="I120" i="214"/>
  <c r="O119" i="214"/>
  <c r="L119" i="214"/>
  <c r="AC119" i="214" s="1"/>
  <c r="K119" i="214"/>
  <c r="J119" i="214"/>
  <c r="I119" i="214"/>
  <c r="L118" i="214"/>
  <c r="K118" i="214"/>
  <c r="J118" i="214"/>
  <c r="I118" i="214"/>
  <c r="L117" i="214"/>
  <c r="K117" i="214"/>
  <c r="J117" i="214"/>
  <c r="I117" i="214"/>
  <c r="L116" i="214"/>
  <c r="K116" i="214"/>
  <c r="J116" i="214"/>
  <c r="I116" i="214"/>
  <c r="AC115" i="214"/>
  <c r="O115" i="214"/>
  <c r="L115" i="214"/>
  <c r="K115" i="214"/>
  <c r="J115" i="214"/>
  <c r="I115" i="214"/>
  <c r="L114" i="214"/>
  <c r="O114" i="214" s="1"/>
  <c r="K114" i="214"/>
  <c r="J114" i="214"/>
  <c r="I114" i="214"/>
  <c r="AC113" i="214"/>
  <c r="O113" i="214"/>
  <c r="L113" i="214"/>
  <c r="K113" i="214"/>
  <c r="J113" i="214"/>
  <c r="I113" i="214"/>
  <c r="AC112" i="214"/>
  <c r="O112" i="214"/>
  <c r="L112" i="214"/>
  <c r="K112" i="214"/>
  <c r="J112" i="214"/>
  <c r="I112" i="214"/>
  <c r="AC111" i="214"/>
  <c r="L111" i="214"/>
  <c r="K111" i="214"/>
  <c r="J111" i="214"/>
  <c r="I111" i="214"/>
  <c r="O110" i="214"/>
  <c r="L110" i="214"/>
  <c r="K110" i="214"/>
  <c r="J110" i="214"/>
  <c r="I110" i="214"/>
  <c r="AC109" i="214"/>
  <c r="O109" i="214"/>
  <c r="L109" i="214"/>
  <c r="K109" i="214"/>
  <c r="J109" i="214"/>
  <c r="I109" i="214"/>
  <c r="AC108" i="214"/>
  <c r="L108" i="214"/>
  <c r="O108" i="214" s="1"/>
  <c r="K108" i="214"/>
  <c r="J108" i="214"/>
  <c r="I108" i="214"/>
  <c r="AC107" i="214"/>
  <c r="M107" i="214"/>
  <c r="L107" i="214"/>
  <c r="K107" i="214"/>
  <c r="J107" i="214"/>
  <c r="I107" i="214"/>
  <c r="L106" i="214"/>
  <c r="AC106" i="214" s="1"/>
  <c r="K106" i="214"/>
  <c r="J106" i="214"/>
  <c r="I106" i="214"/>
  <c r="L105" i="214"/>
  <c r="AC105" i="214" s="1"/>
  <c r="K105" i="214"/>
  <c r="J105" i="214"/>
  <c r="I105" i="214"/>
  <c r="L104" i="214"/>
  <c r="K104" i="214"/>
  <c r="J104" i="214"/>
  <c r="I104" i="214"/>
  <c r="L103" i="214"/>
  <c r="K103" i="214"/>
  <c r="J103" i="214"/>
  <c r="I103" i="214"/>
  <c r="AC102" i="214"/>
  <c r="L102" i="214"/>
  <c r="O102" i="214" s="1"/>
  <c r="K102" i="214"/>
  <c r="J102" i="214"/>
  <c r="I102" i="214"/>
  <c r="AC101" i="214"/>
  <c r="L101" i="214"/>
  <c r="K101" i="214"/>
  <c r="J101" i="214"/>
  <c r="I101" i="214"/>
  <c r="AC100" i="214"/>
  <c r="L100" i="214"/>
  <c r="K100" i="214"/>
  <c r="J100" i="214"/>
  <c r="I100" i="214"/>
  <c r="M99" i="214"/>
  <c r="L99" i="214"/>
  <c r="K99" i="214"/>
  <c r="J99" i="214"/>
  <c r="I99" i="214"/>
  <c r="AC98" i="214"/>
  <c r="L98" i="214"/>
  <c r="O98" i="214" s="1"/>
  <c r="K98" i="214"/>
  <c r="J98" i="214"/>
  <c r="I98" i="214"/>
  <c r="AC97" i="214"/>
  <c r="O97" i="214"/>
  <c r="L97" i="214"/>
  <c r="K97" i="214"/>
  <c r="J97" i="214"/>
  <c r="I97" i="214"/>
  <c r="L96" i="214"/>
  <c r="AC96" i="214" s="1"/>
  <c r="K96" i="214"/>
  <c r="J96" i="214"/>
  <c r="I96" i="214"/>
  <c r="L95" i="214"/>
  <c r="O95" i="214" s="1"/>
  <c r="K95" i="214"/>
  <c r="J95" i="214"/>
  <c r="I95" i="214"/>
  <c r="O94" i="214"/>
  <c r="L94" i="214"/>
  <c r="K94" i="214"/>
  <c r="J94" i="214"/>
  <c r="I94" i="214"/>
  <c r="AC93" i="214"/>
  <c r="L93" i="214"/>
  <c r="O93" i="214" s="1"/>
  <c r="K93" i="214"/>
  <c r="J93" i="214"/>
  <c r="I93" i="214"/>
  <c r="M92" i="214"/>
  <c r="L92" i="214"/>
  <c r="AC92" i="214" s="1"/>
  <c r="K92" i="214"/>
  <c r="J92" i="214"/>
  <c r="I92" i="214"/>
  <c r="O91" i="214"/>
  <c r="L91" i="214"/>
  <c r="K91" i="214"/>
  <c r="J91" i="214"/>
  <c r="I91" i="214"/>
  <c r="L90" i="214"/>
  <c r="K90" i="214"/>
  <c r="J90" i="214"/>
  <c r="I90" i="214"/>
  <c r="O89" i="214"/>
  <c r="L89" i="214"/>
  <c r="AC89" i="214" s="1"/>
  <c r="K89" i="214"/>
  <c r="J89" i="214"/>
  <c r="I89" i="214"/>
  <c r="L88" i="214"/>
  <c r="AC88" i="214" s="1"/>
  <c r="K88" i="214"/>
  <c r="J88" i="214"/>
  <c r="I88" i="214"/>
  <c r="AC87" i="214"/>
  <c r="L87" i="214"/>
  <c r="O87" i="214" s="1"/>
  <c r="K87" i="214"/>
  <c r="J87" i="214"/>
  <c r="I87" i="214"/>
  <c r="AC86" i="214"/>
  <c r="O86" i="214"/>
  <c r="L86" i="214"/>
  <c r="K86" i="214"/>
  <c r="J86" i="214"/>
  <c r="I86" i="214"/>
  <c r="AC85" i="214"/>
  <c r="O85" i="214"/>
  <c r="M85" i="214"/>
  <c r="L85" i="214"/>
  <c r="K85" i="214"/>
  <c r="J85" i="214"/>
  <c r="I85" i="214"/>
  <c r="AC84" i="214"/>
  <c r="O84" i="214"/>
  <c r="M84" i="214"/>
  <c r="L84" i="214"/>
  <c r="K84" i="214"/>
  <c r="J84" i="214"/>
  <c r="I84" i="214"/>
  <c r="AC83" i="214"/>
  <c r="L83" i="214"/>
  <c r="K83" i="214"/>
  <c r="J83" i="214"/>
  <c r="I83" i="214"/>
  <c r="O82" i="214"/>
  <c r="L82" i="214"/>
  <c r="K82" i="214"/>
  <c r="J82" i="214"/>
  <c r="I82" i="214"/>
  <c r="L81" i="214"/>
  <c r="K81" i="214"/>
  <c r="J81" i="214"/>
  <c r="I81" i="214"/>
  <c r="O80" i="214"/>
  <c r="L80" i="214"/>
  <c r="AC80" i="214" s="1"/>
  <c r="K80" i="214"/>
  <c r="J80" i="214"/>
  <c r="I80" i="214"/>
  <c r="L79" i="214"/>
  <c r="AC79" i="214" s="1"/>
  <c r="K79" i="214"/>
  <c r="J79" i="214"/>
  <c r="I79" i="214"/>
  <c r="AC78" i="214"/>
  <c r="L78" i="214"/>
  <c r="O78" i="214" s="1"/>
  <c r="K78" i="214"/>
  <c r="J78" i="214"/>
  <c r="I78" i="214"/>
  <c r="AC77" i="214"/>
  <c r="L77" i="214"/>
  <c r="K77" i="214"/>
  <c r="J77" i="214"/>
  <c r="I77" i="214"/>
  <c r="O76" i="214"/>
  <c r="L76" i="214"/>
  <c r="AC76" i="214" s="1"/>
  <c r="K76" i="214"/>
  <c r="J76" i="214"/>
  <c r="I76" i="214"/>
  <c r="L75" i="214"/>
  <c r="K75" i="214"/>
  <c r="J75" i="214"/>
  <c r="I75" i="214"/>
  <c r="O74" i="214"/>
  <c r="L74" i="214"/>
  <c r="AC74" i="214" s="1"/>
  <c r="K74" i="214"/>
  <c r="J74" i="214"/>
  <c r="I74" i="214"/>
  <c r="L73" i="214"/>
  <c r="AC73" i="214" s="1"/>
  <c r="K73" i="214"/>
  <c r="J73" i="214"/>
  <c r="I73" i="214"/>
  <c r="L72" i="214"/>
  <c r="O72" i="214" s="1"/>
  <c r="K72" i="214"/>
  <c r="J72" i="214"/>
  <c r="I72" i="214"/>
  <c r="AC71" i="214"/>
  <c r="O71" i="214"/>
  <c r="L71" i="214"/>
  <c r="K71" i="214"/>
  <c r="J71" i="214"/>
  <c r="I71" i="214"/>
  <c r="AC70" i="214"/>
  <c r="L70" i="214"/>
  <c r="O70" i="214" s="1"/>
  <c r="K70" i="214"/>
  <c r="J70" i="214"/>
  <c r="I70" i="214"/>
  <c r="L69" i="214"/>
  <c r="K69" i="214"/>
  <c r="J69" i="214"/>
  <c r="I69" i="214"/>
  <c r="AC68" i="214"/>
  <c r="L68" i="214"/>
  <c r="K68" i="214"/>
  <c r="J68" i="214"/>
  <c r="I68" i="214"/>
  <c r="L67" i="214"/>
  <c r="AC67" i="214" s="1"/>
  <c r="K67" i="214"/>
  <c r="J67" i="214"/>
  <c r="I67" i="214"/>
  <c r="M66" i="214"/>
  <c r="L66" i="214"/>
  <c r="AC66" i="214" s="1"/>
  <c r="K66" i="214"/>
  <c r="J66" i="214"/>
  <c r="I66" i="214"/>
  <c r="L65" i="214"/>
  <c r="AC65" i="214" s="1"/>
  <c r="K65" i="214"/>
  <c r="J65" i="214"/>
  <c r="I65" i="214"/>
  <c r="AC64" i="214"/>
  <c r="O64" i="214"/>
  <c r="M64" i="214"/>
  <c r="L64" i="214"/>
  <c r="K64" i="214"/>
  <c r="J64" i="214"/>
  <c r="I64" i="214"/>
  <c r="AC63" i="214"/>
  <c r="O63" i="214"/>
  <c r="L63" i="214"/>
  <c r="K63" i="214"/>
  <c r="J63" i="214"/>
  <c r="I63" i="214"/>
  <c r="AC62" i="214"/>
  <c r="L62" i="214"/>
  <c r="O62" i="214" s="1"/>
  <c r="K62" i="214"/>
  <c r="J62" i="214"/>
  <c r="I62" i="214"/>
  <c r="O61" i="214"/>
  <c r="M61" i="214"/>
  <c r="L61" i="214"/>
  <c r="AC61" i="214" s="1"/>
  <c r="K61" i="214"/>
  <c r="J61" i="214"/>
  <c r="I61" i="214"/>
  <c r="O60" i="214"/>
  <c r="L60" i="214"/>
  <c r="K60" i="214"/>
  <c r="J60" i="214"/>
  <c r="I60" i="214"/>
  <c r="O59" i="214"/>
  <c r="L59" i="214"/>
  <c r="K59" i="214"/>
  <c r="J59" i="214"/>
  <c r="I59" i="214"/>
  <c r="AC58" i="214"/>
  <c r="L58" i="214"/>
  <c r="K58" i="214"/>
  <c r="J58" i="214"/>
  <c r="I58" i="214"/>
  <c r="L57" i="214"/>
  <c r="AC57" i="214" s="1"/>
  <c r="K57" i="214"/>
  <c r="J57" i="214"/>
  <c r="I57" i="214"/>
  <c r="L56" i="214"/>
  <c r="K56" i="214"/>
  <c r="J56" i="214"/>
  <c r="I56" i="214"/>
  <c r="AC55" i="214"/>
  <c r="O55" i="214"/>
  <c r="L55" i="214"/>
  <c r="K55" i="214"/>
  <c r="J55" i="214"/>
  <c r="I55" i="214"/>
  <c r="AC54" i="214"/>
  <c r="O54" i="214"/>
  <c r="M54" i="214"/>
  <c r="L54" i="214"/>
  <c r="K54" i="214"/>
  <c r="J54" i="214"/>
  <c r="I54" i="214"/>
  <c r="AC53" i="214"/>
  <c r="L53" i="214"/>
  <c r="O53" i="214" s="1"/>
  <c r="K53" i="214"/>
  <c r="J53" i="214"/>
  <c r="I53" i="214"/>
  <c r="O52" i="214"/>
  <c r="M52" i="214"/>
  <c r="L52" i="214"/>
  <c r="AC52" i="214" s="1"/>
  <c r="K52" i="214"/>
  <c r="J52" i="214"/>
  <c r="I52" i="214"/>
  <c r="O51" i="214"/>
  <c r="L51" i="214"/>
  <c r="AC51" i="214" s="1"/>
  <c r="K51" i="214"/>
  <c r="J51" i="214"/>
  <c r="I51" i="214"/>
  <c r="O50" i="214"/>
  <c r="L50" i="214"/>
  <c r="K50" i="214"/>
  <c r="J50" i="214"/>
  <c r="I50" i="214"/>
  <c r="M49" i="214"/>
  <c r="L49" i="214"/>
  <c r="K49" i="214"/>
  <c r="J49" i="214"/>
  <c r="I49" i="214"/>
  <c r="L48" i="214"/>
  <c r="K48" i="214"/>
  <c r="J48" i="214"/>
  <c r="I48" i="214"/>
  <c r="M47" i="214"/>
  <c r="L47" i="214"/>
  <c r="K47" i="214"/>
  <c r="J47" i="214"/>
  <c r="I47" i="214"/>
  <c r="M46" i="214"/>
  <c r="L46" i="214"/>
  <c r="K46" i="214"/>
  <c r="J46" i="214"/>
  <c r="I46" i="214"/>
  <c r="O45" i="214"/>
  <c r="L45" i="214"/>
  <c r="AC45" i="214" s="1"/>
  <c r="AC44" i="214"/>
  <c r="O44" i="214"/>
  <c r="M44" i="214"/>
  <c r="L44" i="214"/>
  <c r="K44" i="214"/>
  <c r="J44" i="214"/>
  <c r="I44" i="214"/>
  <c r="AC43" i="214"/>
  <c r="O43" i="214"/>
  <c r="M43" i="214"/>
  <c r="L43" i="214"/>
  <c r="K43" i="214"/>
  <c r="J43" i="214"/>
  <c r="I43" i="214"/>
  <c r="L42" i="214"/>
  <c r="O42" i="214" s="1"/>
  <c r="K42" i="214"/>
  <c r="J42" i="214"/>
  <c r="I42" i="214"/>
  <c r="O41" i="214"/>
  <c r="M41" i="214"/>
  <c r="L41" i="214"/>
  <c r="K41" i="214"/>
  <c r="J41" i="214"/>
  <c r="I41" i="214"/>
  <c r="O40" i="214"/>
  <c r="L40" i="214"/>
  <c r="AC40" i="214" s="1"/>
  <c r="K40" i="214"/>
  <c r="J40" i="214"/>
  <c r="I40" i="214"/>
  <c r="AC39" i="214"/>
  <c r="O39" i="214"/>
  <c r="L39" i="214"/>
  <c r="K39" i="214"/>
  <c r="J39" i="214"/>
  <c r="I39" i="214"/>
  <c r="M38" i="214"/>
  <c r="L38" i="214"/>
  <c r="K38" i="214"/>
  <c r="J38" i="214"/>
  <c r="I38" i="214"/>
  <c r="M37" i="214"/>
  <c r="L37" i="214"/>
  <c r="O37" i="214" s="1"/>
  <c r="K37" i="214"/>
  <c r="J37" i="214"/>
  <c r="I37" i="214"/>
  <c r="M36" i="214"/>
  <c r="L36" i="214"/>
  <c r="O36" i="214" s="1"/>
  <c r="K36" i="214"/>
  <c r="J36" i="214"/>
  <c r="I36" i="214"/>
  <c r="M35" i="214"/>
  <c r="L35" i="214"/>
  <c r="O35" i="214" s="1"/>
  <c r="K35" i="214"/>
  <c r="J35" i="214"/>
  <c r="I35" i="214"/>
  <c r="AC34" i="214"/>
  <c r="L34" i="214"/>
  <c r="O34" i="214" s="1"/>
  <c r="K34" i="214"/>
  <c r="J34" i="214"/>
  <c r="I34" i="214"/>
  <c r="AC33" i="214"/>
  <c r="O33" i="214"/>
  <c r="L33" i="214"/>
  <c r="K33" i="214"/>
  <c r="J33" i="214"/>
  <c r="I33" i="214"/>
  <c r="AC32" i="214"/>
  <c r="O32" i="214"/>
  <c r="M32" i="214"/>
  <c r="L32" i="214"/>
  <c r="K32" i="214"/>
  <c r="J32" i="214"/>
  <c r="I32" i="214"/>
  <c r="AC31" i="214"/>
  <c r="O31" i="214"/>
  <c r="L31" i="214"/>
  <c r="K31" i="214"/>
  <c r="J31" i="214"/>
  <c r="I31" i="214"/>
  <c r="M30" i="214"/>
  <c r="L30" i="214"/>
  <c r="K30" i="214"/>
  <c r="J30" i="214"/>
  <c r="I30" i="214"/>
  <c r="L29" i="214"/>
  <c r="O29" i="214" s="1"/>
  <c r="K29" i="214"/>
  <c r="J29" i="214"/>
  <c r="I29" i="214"/>
  <c r="M28" i="214"/>
  <c r="L28" i="214"/>
  <c r="AC28" i="214" s="1"/>
  <c r="K28" i="214"/>
  <c r="J28" i="214"/>
  <c r="I28" i="214"/>
  <c r="M27" i="214"/>
  <c r="L27" i="214"/>
  <c r="AC27" i="214" s="1"/>
  <c r="K27" i="214"/>
  <c r="J27" i="214"/>
  <c r="I27" i="214"/>
  <c r="M26" i="214"/>
  <c r="L26" i="214"/>
  <c r="AC26" i="214" s="1"/>
  <c r="K26" i="214"/>
  <c r="J26" i="214"/>
  <c r="I26" i="214"/>
  <c r="M25" i="214"/>
  <c r="L25" i="214"/>
  <c r="AC25" i="214" s="1"/>
  <c r="K25" i="214"/>
  <c r="J25" i="214"/>
  <c r="I25" i="214"/>
  <c r="M24" i="214"/>
  <c r="L24" i="214"/>
  <c r="AC24" i="214" s="1"/>
  <c r="K24" i="214"/>
  <c r="J24" i="214"/>
  <c r="I24" i="214"/>
  <c r="M23" i="214"/>
  <c r="L23" i="214"/>
  <c r="AC23" i="214" s="1"/>
  <c r="K23" i="214"/>
  <c r="J23" i="214"/>
  <c r="I23" i="214"/>
  <c r="L22" i="214"/>
  <c r="AC22" i="214" s="1"/>
  <c r="K22" i="214"/>
  <c r="J22" i="214"/>
  <c r="I22" i="214"/>
  <c r="AC21" i="214"/>
  <c r="O21" i="214"/>
  <c r="L21" i="214"/>
  <c r="K21" i="214"/>
  <c r="J21" i="214"/>
  <c r="I21" i="214"/>
  <c r="AC20" i="214"/>
  <c r="L20" i="214"/>
  <c r="K20" i="214"/>
  <c r="J20" i="214"/>
  <c r="I20" i="214"/>
  <c r="AC19" i="214"/>
  <c r="M19" i="214"/>
  <c r="L19" i="214"/>
  <c r="O19" i="214" s="1"/>
  <c r="K19" i="214"/>
  <c r="J19" i="214"/>
  <c r="I19" i="214"/>
  <c r="AC18" i="214"/>
  <c r="L18" i="214"/>
  <c r="K18" i="214"/>
  <c r="J18" i="214"/>
  <c r="I18" i="214"/>
  <c r="AC17" i="214"/>
  <c r="O17" i="214"/>
  <c r="L17" i="214"/>
  <c r="K17" i="214"/>
  <c r="J17" i="214"/>
  <c r="I17" i="214"/>
  <c r="AC16" i="214"/>
  <c r="O16" i="214"/>
  <c r="L16" i="214"/>
  <c r="K16" i="214"/>
  <c r="J16" i="214"/>
  <c r="I16" i="214"/>
  <c r="M15" i="214"/>
  <c r="L15" i="214"/>
  <c r="O15" i="214" s="1"/>
  <c r="K15" i="214"/>
  <c r="J15" i="214"/>
  <c r="I15" i="214"/>
  <c r="L14" i="214"/>
  <c r="O14" i="214" s="1"/>
  <c r="K14" i="214"/>
  <c r="J14" i="214"/>
  <c r="I14" i="214"/>
  <c r="O13" i="214"/>
  <c r="M13" i="214"/>
  <c r="L13" i="214"/>
  <c r="AC13" i="214" s="1"/>
  <c r="K13" i="214"/>
  <c r="J13" i="214"/>
  <c r="I13" i="214"/>
  <c r="O12" i="214"/>
  <c r="L12" i="214"/>
  <c r="AC12" i="214" s="1"/>
  <c r="K12" i="214"/>
  <c r="J12" i="214"/>
  <c r="I12" i="214"/>
  <c r="L11" i="214"/>
  <c r="AC11" i="214" s="1"/>
  <c r="K11" i="214"/>
  <c r="J11" i="214"/>
  <c r="I11" i="214"/>
  <c r="AC10" i="214"/>
  <c r="O10" i="214"/>
  <c r="L10" i="214"/>
  <c r="K10" i="214"/>
  <c r="J10" i="214"/>
  <c r="I10" i="214"/>
  <c r="L9" i="214"/>
  <c r="AC9" i="214" s="1"/>
  <c r="K9" i="214"/>
  <c r="J9" i="214"/>
  <c r="I9" i="214"/>
  <c r="AC8" i="214"/>
  <c r="O8" i="214"/>
  <c r="L8" i="214"/>
  <c r="K8" i="214"/>
  <c r="J8" i="214"/>
  <c r="I8" i="214"/>
  <c r="AC7" i="214"/>
  <c r="O7" i="214"/>
  <c r="M7" i="214"/>
  <c r="L7" i="214"/>
  <c r="K7" i="214"/>
  <c r="J7" i="214"/>
  <c r="I7" i="214"/>
  <c r="AC6" i="214"/>
  <c r="O6" i="214"/>
  <c r="L6" i="214"/>
  <c r="K6" i="214"/>
  <c r="J6" i="214"/>
  <c r="I6" i="214"/>
  <c r="L5" i="214"/>
  <c r="O5" i="214" s="1"/>
  <c r="K5" i="214"/>
  <c r="J5" i="214"/>
  <c r="I5" i="214"/>
  <c r="L4" i="214"/>
  <c r="AC4" i="214" s="1"/>
  <c r="K4" i="214"/>
  <c r="J4" i="214"/>
  <c r="I4" i="214"/>
  <c r="AC3" i="214"/>
  <c r="O3" i="214"/>
  <c r="L3" i="214"/>
  <c r="K3" i="214"/>
  <c r="J3" i="214"/>
  <c r="I3" i="214"/>
  <c r="AC2" i="214"/>
  <c r="O2" i="214"/>
  <c r="L2" i="214"/>
  <c r="K2" i="214"/>
  <c r="J2" i="214"/>
  <c r="I2" i="214"/>
  <c r="L327" i="213"/>
  <c r="L326" i="213"/>
  <c r="L325" i="213"/>
  <c r="L324" i="213"/>
  <c r="L323" i="213"/>
  <c r="L322" i="213"/>
  <c r="L321" i="213"/>
  <c r="K321" i="213"/>
  <c r="J321" i="213"/>
  <c r="I321" i="213"/>
  <c r="L320" i="213"/>
  <c r="K320" i="213"/>
  <c r="J320" i="213"/>
  <c r="L319" i="213"/>
  <c r="K319" i="213"/>
  <c r="J319" i="213"/>
  <c r="L318" i="213"/>
  <c r="K318" i="213"/>
  <c r="J318" i="213"/>
  <c r="L317" i="213"/>
  <c r="K317" i="213"/>
  <c r="J317" i="213"/>
  <c r="L316" i="213"/>
  <c r="K316" i="213"/>
  <c r="J316" i="213"/>
  <c r="L315" i="213"/>
  <c r="K315" i="213"/>
  <c r="J315" i="213"/>
  <c r="L314" i="213"/>
  <c r="AC314" i="213" s="1"/>
  <c r="K314" i="213"/>
  <c r="J314" i="213"/>
  <c r="L313" i="213"/>
  <c r="AC313" i="213" s="1"/>
  <c r="K313" i="213"/>
  <c r="J313" i="213"/>
  <c r="AC312" i="213"/>
  <c r="L312" i="213"/>
  <c r="K312" i="213"/>
  <c r="J312" i="213"/>
  <c r="L311" i="213"/>
  <c r="AC311" i="213" s="1"/>
  <c r="K311" i="213"/>
  <c r="J311" i="213"/>
  <c r="L310" i="213"/>
  <c r="AC310" i="213" s="1"/>
  <c r="K310" i="213"/>
  <c r="J310" i="213"/>
  <c r="AC309" i="213"/>
  <c r="L309" i="213"/>
  <c r="K309" i="213"/>
  <c r="J309" i="213"/>
  <c r="L308" i="213"/>
  <c r="AC308" i="213" s="1"/>
  <c r="K308" i="213"/>
  <c r="J308" i="213"/>
  <c r="L307" i="213"/>
  <c r="AC307" i="213" s="1"/>
  <c r="K307" i="213"/>
  <c r="J307" i="213"/>
  <c r="L306" i="213"/>
  <c r="AC306" i="213" s="1"/>
  <c r="K306" i="213"/>
  <c r="J306" i="213"/>
  <c r="L305" i="213"/>
  <c r="AC305" i="213" s="1"/>
  <c r="K305" i="213"/>
  <c r="J305" i="213"/>
  <c r="AC304" i="213"/>
  <c r="L304" i="213"/>
  <c r="K304" i="213"/>
  <c r="J304" i="213"/>
  <c r="L303" i="213"/>
  <c r="AC303" i="213" s="1"/>
  <c r="K303" i="213"/>
  <c r="J303" i="213"/>
  <c r="AC302" i="213"/>
  <c r="L302" i="213"/>
  <c r="K302" i="213"/>
  <c r="J302" i="213"/>
  <c r="AC301" i="213"/>
  <c r="L301" i="213"/>
  <c r="K301" i="213"/>
  <c r="J301" i="213"/>
  <c r="L300" i="213"/>
  <c r="AC300" i="213" s="1"/>
  <c r="K300" i="213"/>
  <c r="J300" i="213"/>
  <c r="L299" i="213"/>
  <c r="AC299" i="213" s="1"/>
  <c r="K299" i="213"/>
  <c r="J299" i="213"/>
  <c r="L298" i="213"/>
  <c r="AC298" i="213" s="1"/>
  <c r="K298" i="213"/>
  <c r="J298" i="213"/>
  <c r="AC297" i="213"/>
  <c r="L297" i="213"/>
  <c r="K297" i="213"/>
  <c r="J297" i="213"/>
  <c r="AC296" i="213"/>
  <c r="L296" i="213"/>
  <c r="K296" i="213"/>
  <c r="J296" i="213"/>
  <c r="L295" i="213"/>
  <c r="AC295" i="213" s="1"/>
  <c r="K295" i="213"/>
  <c r="J295" i="213"/>
  <c r="AC294" i="213"/>
  <c r="L294" i="213"/>
  <c r="K294" i="213"/>
  <c r="J294" i="213"/>
  <c r="AC293" i="213"/>
  <c r="L293" i="213"/>
  <c r="K293" i="213"/>
  <c r="J293" i="213"/>
  <c r="I293" i="213"/>
  <c r="L292" i="213"/>
  <c r="AC292" i="213" s="1"/>
  <c r="K292" i="213"/>
  <c r="J292" i="213"/>
  <c r="I292" i="213"/>
  <c r="AC291" i="213"/>
  <c r="L291" i="213"/>
  <c r="K291" i="213"/>
  <c r="J291" i="213"/>
  <c r="I291" i="213"/>
  <c r="AC290" i="213"/>
  <c r="L290" i="213"/>
  <c r="K290" i="213"/>
  <c r="J290" i="213"/>
  <c r="I290" i="213"/>
  <c r="AC289" i="213"/>
  <c r="L289" i="213"/>
  <c r="K289" i="213"/>
  <c r="J289" i="213"/>
  <c r="I289" i="213"/>
  <c r="L288" i="213"/>
  <c r="AC288" i="213" s="1"/>
  <c r="K288" i="213"/>
  <c r="J288" i="213"/>
  <c r="I288" i="213"/>
  <c r="L287" i="213"/>
  <c r="AC287" i="213" s="1"/>
  <c r="K287" i="213"/>
  <c r="J287" i="213"/>
  <c r="AC286" i="213"/>
  <c r="L286" i="213"/>
  <c r="O286" i="213" s="1"/>
  <c r="K286" i="213"/>
  <c r="J286" i="213"/>
  <c r="I286" i="213"/>
  <c r="O285" i="213"/>
  <c r="M285" i="213"/>
  <c r="L285" i="213"/>
  <c r="K285" i="213"/>
  <c r="J285" i="213"/>
  <c r="I285" i="213"/>
  <c r="O284" i="213"/>
  <c r="M284" i="213"/>
  <c r="L284" i="213"/>
  <c r="AC284" i="213" s="1"/>
  <c r="K284" i="213"/>
  <c r="J284" i="213"/>
  <c r="I284" i="213"/>
  <c r="O283" i="213"/>
  <c r="L283" i="213"/>
  <c r="K283" i="213"/>
  <c r="J283" i="213"/>
  <c r="I283" i="213"/>
  <c r="AC282" i="213"/>
  <c r="O282" i="213"/>
  <c r="L282" i="213"/>
  <c r="K282" i="213"/>
  <c r="J282" i="213"/>
  <c r="I282" i="213"/>
  <c r="L281" i="213"/>
  <c r="AC281" i="213" s="1"/>
  <c r="K281" i="213"/>
  <c r="J281" i="213"/>
  <c r="I281" i="213"/>
  <c r="AC280" i="213"/>
  <c r="O280" i="213"/>
  <c r="L280" i="213"/>
  <c r="K280" i="213"/>
  <c r="J280" i="213"/>
  <c r="I280" i="213"/>
  <c r="L279" i="213"/>
  <c r="AC279" i="213" s="1"/>
  <c r="K279" i="213"/>
  <c r="J279" i="213"/>
  <c r="I279" i="213"/>
  <c r="L278" i="213"/>
  <c r="AC278" i="213" s="1"/>
  <c r="K278" i="213"/>
  <c r="J278" i="213"/>
  <c r="I278" i="213"/>
  <c r="AC277" i="213"/>
  <c r="L277" i="213"/>
  <c r="K277" i="213"/>
  <c r="J277" i="213"/>
  <c r="I277" i="213"/>
  <c r="AC276" i="213"/>
  <c r="M276" i="213"/>
  <c r="L276" i="213"/>
  <c r="O276" i="213" s="1"/>
  <c r="K276" i="213"/>
  <c r="J276" i="213"/>
  <c r="I276" i="213"/>
  <c r="AC275" i="213"/>
  <c r="L275" i="213"/>
  <c r="K275" i="213"/>
  <c r="J275" i="213"/>
  <c r="I275" i="213"/>
  <c r="AC274" i="213"/>
  <c r="L274" i="213"/>
  <c r="K274" i="213"/>
  <c r="J274" i="213"/>
  <c r="I274" i="213"/>
  <c r="AC273" i="213"/>
  <c r="O273" i="213"/>
  <c r="L273" i="213"/>
  <c r="K273" i="213"/>
  <c r="J273" i="213"/>
  <c r="I273" i="213"/>
  <c r="L272" i="213"/>
  <c r="AC272" i="213" s="1"/>
  <c r="K272" i="213"/>
  <c r="J272" i="213"/>
  <c r="I272" i="213"/>
  <c r="L271" i="213"/>
  <c r="AC271" i="213" s="1"/>
  <c r="K271" i="213"/>
  <c r="J271" i="213"/>
  <c r="I271" i="213"/>
  <c r="AC270" i="213"/>
  <c r="L270" i="213"/>
  <c r="K270" i="213"/>
  <c r="J270" i="213"/>
  <c r="I270" i="213"/>
  <c r="AC269" i="213"/>
  <c r="L269" i="213"/>
  <c r="O269" i="213" s="1"/>
  <c r="K269" i="213"/>
  <c r="J269" i="213"/>
  <c r="I269" i="213"/>
  <c r="O268" i="213"/>
  <c r="L268" i="213"/>
  <c r="K268" i="213"/>
  <c r="J268" i="213"/>
  <c r="I268" i="213"/>
  <c r="AC267" i="213"/>
  <c r="L267" i="213"/>
  <c r="O267" i="213" s="1"/>
  <c r="K267" i="213"/>
  <c r="J267" i="213"/>
  <c r="I267" i="213"/>
  <c r="AC266" i="213"/>
  <c r="L266" i="213"/>
  <c r="O266" i="213" s="1"/>
  <c r="K266" i="213"/>
  <c r="J266" i="213"/>
  <c r="I266" i="213"/>
  <c r="O265" i="213"/>
  <c r="M265" i="213"/>
  <c r="L265" i="213"/>
  <c r="AC265" i="213" s="1"/>
  <c r="K265" i="213"/>
  <c r="J265" i="213"/>
  <c r="I265" i="213"/>
  <c r="O264" i="213"/>
  <c r="M264" i="213"/>
  <c r="L264" i="213"/>
  <c r="AC264" i="213" s="1"/>
  <c r="K264" i="213"/>
  <c r="J264" i="213"/>
  <c r="I264" i="213"/>
  <c r="AC263" i="213"/>
  <c r="O263" i="213"/>
  <c r="L263" i="213"/>
  <c r="K263" i="213"/>
  <c r="J263" i="213"/>
  <c r="I263" i="213"/>
  <c r="AC262" i="213"/>
  <c r="O262" i="213"/>
  <c r="M262" i="213"/>
  <c r="L262" i="213"/>
  <c r="K262" i="213"/>
  <c r="J262" i="213"/>
  <c r="I262" i="213"/>
  <c r="L261" i="213"/>
  <c r="AC261" i="213" s="1"/>
  <c r="K261" i="213"/>
  <c r="J261" i="213"/>
  <c r="I261" i="213"/>
  <c r="M260" i="213"/>
  <c r="L260" i="213"/>
  <c r="AC260" i="213" s="1"/>
  <c r="K260" i="213"/>
  <c r="J260" i="213"/>
  <c r="I260" i="213"/>
  <c r="AC259" i="213"/>
  <c r="L259" i="213"/>
  <c r="K259" i="213"/>
  <c r="J259" i="213"/>
  <c r="I259" i="213"/>
  <c r="L258" i="213"/>
  <c r="AC258" i="213" s="1"/>
  <c r="K258" i="213"/>
  <c r="J258" i="213"/>
  <c r="I258" i="213"/>
  <c r="M257" i="213"/>
  <c r="L257" i="213"/>
  <c r="O257" i="213" s="1"/>
  <c r="K257" i="213"/>
  <c r="J257" i="213"/>
  <c r="I257" i="213"/>
  <c r="M256" i="213"/>
  <c r="L256" i="213"/>
  <c r="O256" i="213" s="1"/>
  <c r="K256" i="213"/>
  <c r="J256" i="213"/>
  <c r="I256" i="213"/>
  <c r="F256" i="213"/>
  <c r="AC255" i="213"/>
  <c r="O255" i="213"/>
  <c r="M255" i="213"/>
  <c r="L255" i="213"/>
  <c r="K255" i="213"/>
  <c r="J255" i="213"/>
  <c r="I255" i="213"/>
  <c r="AC254" i="213"/>
  <c r="O254" i="213"/>
  <c r="M254" i="213"/>
  <c r="L254" i="213"/>
  <c r="K254" i="213"/>
  <c r="J254" i="213"/>
  <c r="I254" i="213"/>
  <c r="AC253" i="213"/>
  <c r="O253" i="213"/>
  <c r="L253" i="213"/>
  <c r="K253" i="213"/>
  <c r="J253" i="213"/>
  <c r="I253" i="213"/>
  <c r="L252" i="213"/>
  <c r="AC252" i="213" s="1"/>
  <c r="K252" i="213"/>
  <c r="J252" i="213"/>
  <c r="I252" i="213"/>
  <c r="AC251" i="213"/>
  <c r="O251" i="213"/>
  <c r="L251" i="213"/>
  <c r="K251" i="213"/>
  <c r="J251" i="213"/>
  <c r="I251" i="213"/>
  <c r="L250" i="213"/>
  <c r="AC250" i="213" s="1"/>
  <c r="K250" i="213"/>
  <c r="J250" i="213"/>
  <c r="I250" i="213"/>
  <c r="L249" i="213"/>
  <c r="AC249" i="213" s="1"/>
  <c r="K249" i="213"/>
  <c r="J249" i="213"/>
  <c r="I249" i="213"/>
  <c r="AC248" i="213"/>
  <c r="L248" i="213"/>
  <c r="O248" i="213" s="1"/>
  <c r="K248" i="213"/>
  <c r="J248" i="213"/>
  <c r="I248" i="213"/>
  <c r="O247" i="213"/>
  <c r="L247" i="213"/>
  <c r="AC247" i="213" s="1"/>
  <c r="K247" i="213"/>
  <c r="J247" i="213"/>
  <c r="I247" i="213"/>
  <c r="AC246" i="213"/>
  <c r="O246" i="213"/>
  <c r="L246" i="213"/>
  <c r="K246" i="213"/>
  <c r="J246" i="213"/>
  <c r="I246" i="213"/>
  <c r="L245" i="213"/>
  <c r="AC245" i="213" s="1"/>
  <c r="K245" i="213"/>
  <c r="J245" i="213"/>
  <c r="I245" i="213"/>
  <c r="AC244" i="213"/>
  <c r="O244" i="213"/>
  <c r="L244" i="213"/>
  <c r="K244" i="213"/>
  <c r="J244" i="213"/>
  <c r="I244" i="213"/>
  <c r="L243" i="213"/>
  <c r="AC243" i="213" s="1"/>
  <c r="K243" i="213"/>
  <c r="J243" i="213"/>
  <c r="I243" i="213"/>
  <c r="L242" i="213"/>
  <c r="AC242" i="213" s="1"/>
  <c r="K242" i="213"/>
  <c r="J242" i="213"/>
  <c r="I242" i="213"/>
  <c r="AC241" i="213"/>
  <c r="L241" i="213"/>
  <c r="K241" i="213"/>
  <c r="J241" i="213"/>
  <c r="I241" i="213"/>
  <c r="AC240" i="213"/>
  <c r="L240" i="213"/>
  <c r="O240" i="213" s="1"/>
  <c r="K240" i="213"/>
  <c r="L239" i="213"/>
  <c r="AC239" i="213" s="1"/>
  <c r="K239" i="213"/>
  <c r="J239" i="213"/>
  <c r="I239" i="213"/>
  <c r="AC238" i="213"/>
  <c r="O238" i="213"/>
  <c r="L238" i="213"/>
  <c r="K238" i="213"/>
  <c r="J238" i="213"/>
  <c r="I238" i="213"/>
  <c r="L237" i="213"/>
  <c r="AC237" i="213" s="1"/>
  <c r="K237" i="213"/>
  <c r="J237" i="213"/>
  <c r="I237" i="213"/>
  <c r="L236" i="213"/>
  <c r="AC236" i="213" s="1"/>
  <c r="K236" i="213"/>
  <c r="J236" i="213"/>
  <c r="I236" i="213"/>
  <c r="AC235" i="213"/>
  <c r="L235" i="213"/>
  <c r="K235" i="213"/>
  <c r="J235" i="213"/>
  <c r="I235" i="213"/>
  <c r="AC234" i="213"/>
  <c r="L234" i="213"/>
  <c r="O234" i="213" s="1"/>
  <c r="K234" i="213"/>
  <c r="J234" i="213"/>
  <c r="I234" i="213"/>
  <c r="O233" i="213"/>
  <c r="M233" i="213"/>
  <c r="L233" i="213"/>
  <c r="K233" i="213"/>
  <c r="J233" i="213"/>
  <c r="I233" i="213"/>
  <c r="O232" i="213"/>
  <c r="M232" i="213"/>
  <c r="L232" i="213"/>
  <c r="K232" i="213"/>
  <c r="J232" i="213"/>
  <c r="I232" i="213"/>
  <c r="L231" i="213"/>
  <c r="AC231" i="213" s="1"/>
  <c r="K231" i="213"/>
  <c r="J231" i="213"/>
  <c r="I231" i="213"/>
  <c r="L230" i="213"/>
  <c r="AC230" i="213" s="1"/>
  <c r="K230" i="213"/>
  <c r="J230" i="213"/>
  <c r="I230" i="213"/>
  <c r="O229" i="213"/>
  <c r="L229" i="213"/>
  <c r="AC229" i="213" s="1"/>
  <c r="K229" i="213"/>
  <c r="J229" i="213"/>
  <c r="I229" i="213"/>
  <c r="L228" i="213"/>
  <c r="AC228" i="213" s="1"/>
  <c r="K228" i="213"/>
  <c r="J228" i="213"/>
  <c r="I228" i="213"/>
  <c r="L227" i="213"/>
  <c r="AC227" i="213" s="1"/>
  <c r="K227" i="213"/>
  <c r="J227" i="213"/>
  <c r="I227" i="213"/>
  <c r="AC226" i="213"/>
  <c r="L226" i="213"/>
  <c r="K226" i="213"/>
  <c r="J226" i="213"/>
  <c r="I226" i="213"/>
  <c r="O225" i="213"/>
  <c r="L225" i="213"/>
  <c r="K225" i="213"/>
  <c r="J225" i="213"/>
  <c r="I225" i="213"/>
  <c r="AC224" i="213"/>
  <c r="O224" i="213"/>
  <c r="L224" i="213"/>
  <c r="K224" i="213"/>
  <c r="J224" i="213"/>
  <c r="O223" i="213"/>
  <c r="L223" i="213"/>
  <c r="AC223" i="213" s="1"/>
  <c r="K223" i="213"/>
  <c r="J223" i="213"/>
  <c r="L222" i="213"/>
  <c r="AC222" i="213" s="1"/>
  <c r="K222" i="213"/>
  <c r="J222" i="213"/>
  <c r="AC221" i="213"/>
  <c r="L221" i="213"/>
  <c r="K221" i="213"/>
  <c r="J221" i="213"/>
  <c r="AC220" i="213"/>
  <c r="O220" i="213"/>
  <c r="L220" i="213"/>
  <c r="K220" i="213"/>
  <c r="J220" i="213"/>
  <c r="O219" i="213"/>
  <c r="L219" i="213"/>
  <c r="AC219" i="213" s="1"/>
  <c r="K219" i="213"/>
  <c r="J219" i="213"/>
  <c r="L218" i="213"/>
  <c r="AC218" i="213" s="1"/>
  <c r="K218" i="213"/>
  <c r="J218" i="213"/>
  <c r="AC217" i="213"/>
  <c r="L217" i="213"/>
  <c r="K217" i="213"/>
  <c r="J217" i="213"/>
  <c r="AC216" i="213"/>
  <c r="L216" i="213"/>
  <c r="K216" i="213"/>
  <c r="J216" i="213"/>
  <c r="L215" i="213"/>
  <c r="AC215" i="213" s="1"/>
  <c r="K215" i="213"/>
  <c r="J215" i="213"/>
  <c r="O214" i="213"/>
  <c r="L214" i="213"/>
  <c r="K214" i="213"/>
  <c r="J214" i="213"/>
  <c r="L213" i="213"/>
  <c r="AC213" i="213" s="1"/>
  <c r="K213" i="213"/>
  <c r="J213" i="213"/>
  <c r="AC212" i="213"/>
  <c r="L212" i="213"/>
  <c r="K212" i="213"/>
  <c r="J212" i="213"/>
  <c r="AC211" i="213"/>
  <c r="O211" i="213"/>
  <c r="L211" i="213"/>
  <c r="K211" i="213"/>
  <c r="J211" i="213"/>
  <c r="O210" i="213"/>
  <c r="L210" i="213"/>
  <c r="AC210" i="213" s="1"/>
  <c r="K210" i="213"/>
  <c r="J210" i="213"/>
  <c r="L209" i="213"/>
  <c r="AC209" i="213" s="1"/>
  <c r="K209" i="213"/>
  <c r="J209" i="213"/>
  <c r="L208" i="213"/>
  <c r="AC208" i="213" s="1"/>
  <c r="K208" i="213"/>
  <c r="J208" i="213"/>
  <c r="L207" i="213"/>
  <c r="K207" i="213"/>
  <c r="J207" i="213"/>
  <c r="AC206" i="213"/>
  <c r="L206" i="213"/>
  <c r="K206" i="213"/>
  <c r="J206" i="213"/>
  <c r="AC205" i="213"/>
  <c r="L205" i="213"/>
  <c r="K205" i="213"/>
  <c r="J205" i="213"/>
  <c r="L204" i="213"/>
  <c r="O204" i="213" s="1"/>
  <c r="K204" i="213"/>
  <c r="J204" i="213"/>
  <c r="AC203" i="213"/>
  <c r="L203" i="213"/>
  <c r="O203" i="213" s="1"/>
  <c r="K203" i="213"/>
  <c r="J203" i="213"/>
  <c r="L202" i="213"/>
  <c r="K202" i="213"/>
  <c r="J202" i="213"/>
  <c r="L201" i="213"/>
  <c r="AC201" i="213" s="1"/>
  <c r="K201" i="213"/>
  <c r="J201" i="213"/>
  <c r="L200" i="213"/>
  <c r="AC200" i="213" s="1"/>
  <c r="K200" i="213"/>
  <c r="J200" i="213"/>
  <c r="AC199" i="213"/>
  <c r="O199" i="213"/>
  <c r="L199" i="213"/>
  <c r="K199" i="213"/>
  <c r="J199" i="213"/>
  <c r="L198" i="213"/>
  <c r="AC198" i="213" s="1"/>
  <c r="K198" i="213"/>
  <c r="J198" i="213"/>
  <c r="L197" i="213"/>
  <c r="AC197" i="213" s="1"/>
  <c r="K197" i="213"/>
  <c r="J197" i="213"/>
  <c r="AC196" i="213"/>
  <c r="L196" i="213"/>
  <c r="K196" i="213"/>
  <c r="J196" i="213"/>
  <c r="I196" i="213"/>
  <c r="L195" i="213"/>
  <c r="AC195" i="213" s="1"/>
  <c r="K195" i="213"/>
  <c r="J195" i="213"/>
  <c r="I195" i="213"/>
  <c r="L194" i="213"/>
  <c r="AC194" i="213" s="1"/>
  <c r="K194" i="213"/>
  <c r="J194" i="213"/>
  <c r="I194" i="213"/>
  <c r="AC193" i="213"/>
  <c r="L193" i="213"/>
  <c r="K193" i="213"/>
  <c r="J193" i="213"/>
  <c r="I193" i="213"/>
  <c r="AC192" i="213"/>
  <c r="L192" i="213"/>
  <c r="K192" i="213"/>
  <c r="J192" i="213"/>
  <c r="I192" i="213"/>
  <c r="L191" i="213"/>
  <c r="AC191" i="213" s="1"/>
  <c r="K191" i="213"/>
  <c r="J191" i="213"/>
  <c r="I191" i="213"/>
  <c r="L190" i="213"/>
  <c r="AC190" i="213" s="1"/>
  <c r="K190" i="213"/>
  <c r="J190" i="213"/>
  <c r="I190" i="213"/>
  <c r="L189" i="213"/>
  <c r="K189" i="213"/>
  <c r="J189" i="213"/>
  <c r="I189" i="213"/>
  <c r="AC188" i="213"/>
  <c r="L188" i="213"/>
  <c r="K188" i="213"/>
  <c r="J188" i="213"/>
  <c r="I188" i="213"/>
  <c r="AC187" i="213"/>
  <c r="L187" i="213"/>
  <c r="O187" i="213" s="1"/>
  <c r="K187" i="213"/>
  <c r="J187" i="213"/>
  <c r="I187" i="213"/>
  <c r="AC186" i="213"/>
  <c r="O186" i="213"/>
  <c r="L186" i="213"/>
  <c r="K186" i="213"/>
  <c r="J186" i="213"/>
  <c r="I186" i="213"/>
  <c r="L185" i="213"/>
  <c r="AC185" i="213" s="1"/>
  <c r="K185" i="213"/>
  <c r="J185" i="213"/>
  <c r="I185" i="213"/>
  <c r="L184" i="213"/>
  <c r="AC184" i="213" s="1"/>
  <c r="K184" i="213"/>
  <c r="J184" i="213"/>
  <c r="I184" i="213"/>
  <c r="AC183" i="213"/>
  <c r="L183" i="213"/>
  <c r="K183" i="213"/>
  <c r="J183" i="213"/>
  <c r="I183" i="213"/>
  <c r="AC182" i="213"/>
  <c r="L182" i="213"/>
  <c r="K182" i="213"/>
  <c r="J182" i="213"/>
  <c r="I182" i="213"/>
  <c r="M181" i="213"/>
  <c r="L181" i="213"/>
  <c r="AC181" i="213" s="1"/>
  <c r="K181" i="213"/>
  <c r="J181" i="213"/>
  <c r="I181" i="213"/>
  <c r="L180" i="213"/>
  <c r="AC180" i="213" s="1"/>
  <c r="K180" i="213"/>
  <c r="J180" i="213"/>
  <c r="I180" i="213"/>
  <c r="AC179" i="213"/>
  <c r="L179" i="213"/>
  <c r="K179" i="213"/>
  <c r="J179" i="213"/>
  <c r="I179" i="213"/>
  <c r="AC178" i="213"/>
  <c r="L178" i="213"/>
  <c r="K178" i="213"/>
  <c r="J178" i="213"/>
  <c r="I178" i="213"/>
  <c r="L177" i="213"/>
  <c r="AC177" i="213" s="1"/>
  <c r="K177" i="213"/>
  <c r="J177" i="213"/>
  <c r="I177" i="213"/>
  <c r="L176" i="213"/>
  <c r="AC176" i="213" s="1"/>
  <c r="K176" i="213"/>
  <c r="J176" i="213"/>
  <c r="I176" i="213"/>
  <c r="L175" i="213"/>
  <c r="K175" i="213"/>
  <c r="J175" i="213"/>
  <c r="I175" i="213"/>
  <c r="AC174" i="213"/>
  <c r="L174" i="213"/>
  <c r="K174" i="213"/>
  <c r="J174" i="213"/>
  <c r="I174" i="213"/>
  <c r="AC173" i="213"/>
  <c r="L173" i="213"/>
  <c r="O173" i="213" s="1"/>
  <c r="K173" i="213"/>
  <c r="J173" i="213"/>
  <c r="I173" i="213"/>
  <c r="AC172" i="213"/>
  <c r="O172" i="213"/>
  <c r="L172" i="213"/>
  <c r="K172" i="213"/>
  <c r="J172" i="213"/>
  <c r="I172" i="213"/>
  <c r="L171" i="213"/>
  <c r="AC171" i="213" s="1"/>
  <c r="K171" i="213"/>
  <c r="J171" i="213"/>
  <c r="I171" i="213"/>
  <c r="L170" i="213"/>
  <c r="AC170" i="213" s="1"/>
  <c r="K170" i="213"/>
  <c r="J170" i="213"/>
  <c r="I170" i="213"/>
  <c r="O169" i="213"/>
  <c r="L169" i="213"/>
  <c r="AC169" i="213" s="1"/>
  <c r="K169" i="213"/>
  <c r="J169" i="213"/>
  <c r="I169" i="213"/>
  <c r="L168" i="213"/>
  <c r="K168" i="213"/>
  <c r="J168" i="213"/>
  <c r="I168" i="213"/>
  <c r="L167" i="213"/>
  <c r="O167" i="213" s="1"/>
  <c r="K167" i="213"/>
  <c r="J167" i="213"/>
  <c r="I167" i="213"/>
  <c r="AC166" i="213"/>
  <c r="O166" i="213"/>
  <c r="L166" i="213"/>
  <c r="K166" i="213"/>
  <c r="J166" i="213"/>
  <c r="I166" i="213"/>
  <c r="AC165" i="213"/>
  <c r="L165" i="213"/>
  <c r="O165" i="213" s="1"/>
  <c r="K165" i="213"/>
  <c r="J165" i="213"/>
  <c r="I165" i="213"/>
  <c r="L164" i="213"/>
  <c r="K164" i="213"/>
  <c r="J164" i="213"/>
  <c r="I164" i="213"/>
  <c r="M163" i="213"/>
  <c r="L163" i="213"/>
  <c r="K163" i="213"/>
  <c r="J163" i="213"/>
  <c r="I163" i="213"/>
  <c r="O162" i="213"/>
  <c r="L162" i="213"/>
  <c r="AC162" i="213" s="1"/>
  <c r="K162" i="213"/>
  <c r="J162" i="213"/>
  <c r="I162" i="213"/>
  <c r="L161" i="213"/>
  <c r="K161" i="213"/>
  <c r="J161" i="213"/>
  <c r="I161" i="213"/>
  <c r="AC160" i="213"/>
  <c r="O160" i="213"/>
  <c r="L160" i="213"/>
  <c r="K160" i="213"/>
  <c r="J160" i="213"/>
  <c r="I160" i="213"/>
  <c r="L159" i="213"/>
  <c r="AC159" i="213" s="1"/>
  <c r="K159" i="213"/>
  <c r="J159" i="213"/>
  <c r="I159" i="213"/>
  <c r="AC158" i="213"/>
  <c r="L158" i="213"/>
  <c r="K158" i="213"/>
  <c r="J158" i="213"/>
  <c r="I158" i="213"/>
  <c r="O157" i="213"/>
  <c r="M157" i="213"/>
  <c r="L157" i="213"/>
  <c r="AC157" i="213" s="1"/>
  <c r="K157" i="213"/>
  <c r="J157" i="213"/>
  <c r="I157" i="213"/>
  <c r="O156" i="213"/>
  <c r="L156" i="213"/>
  <c r="AC156" i="213" s="1"/>
  <c r="K156" i="213"/>
  <c r="J156" i="213"/>
  <c r="I156" i="213"/>
  <c r="AC155" i="213"/>
  <c r="M155" i="213"/>
  <c r="L155" i="213"/>
  <c r="K155" i="213"/>
  <c r="J155" i="213"/>
  <c r="I155" i="213"/>
  <c r="AC154" i="213"/>
  <c r="L154" i="213"/>
  <c r="K154" i="213"/>
  <c r="J154" i="213"/>
  <c r="L153" i="213"/>
  <c r="K153" i="213"/>
  <c r="J153" i="213"/>
  <c r="L152" i="213"/>
  <c r="AC152" i="213" s="1"/>
  <c r="K152" i="213"/>
  <c r="J152" i="213"/>
  <c r="I152" i="213"/>
  <c r="AC151" i="213"/>
  <c r="L151" i="213"/>
  <c r="K151" i="213"/>
  <c r="J151" i="213"/>
  <c r="I151" i="213"/>
  <c r="AC150" i="213"/>
  <c r="L150" i="213"/>
  <c r="K150" i="213"/>
  <c r="J150" i="213"/>
  <c r="I150" i="213"/>
  <c r="L149" i="213"/>
  <c r="AC149" i="213" s="1"/>
  <c r="K149" i="213"/>
  <c r="J149" i="213"/>
  <c r="I149" i="213"/>
  <c r="L148" i="213"/>
  <c r="K148" i="213"/>
  <c r="J148" i="213"/>
  <c r="I148" i="213"/>
  <c r="AC147" i="213"/>
  <c r="L147" i="213"/>
  <c r="K147" i="213"/>
  <c r="J147" i="213"/>
  <c r="I147" i="213"/>
  <c r="AC146" i="213"/>
  <c r="O146" i="213"/>
  <c r="L146" i="213"/>
  <c r="K146" i="213"/>
  <c r="J146" i="213"/>
  <c r="I146" i="213"/>
  <c r="O145" i="213"/>
  <c r="L145" i="213"/>
  <c r="K145" i="213"/>
  <c r="J145" i="213"/>
  <c r="I145" i="213"/>
  <c r="L144" i="213"/>
  <c r="AC144" i="213" s="1"/>
  <c r="K144" i="213"/>
  <c r="J144" i="213"/>
  <c r="I144" i="213"/>
  <c r="AC143" i="213"/>
  <c r="L143" i="213"/>
  <c r="O143" i="213" s="1"/>
  <c r="K143" i="213"/>
  <c r="J143" i="213"/>
  <c r="I143" i="213"/>
  <c r="L142" i="213"/>
  <c r="AC142" i="213" s="1"/>
  <c r="K142" i="213"/>
  <c r="J142" i="213"/>
  <c r="I142" i="213"/>
  <c r="L141" i="213"/>
  <c r="K141" i="213"/>
  <c r="J141" i="213"/>
  <c r="I141" i="213"/>
  <c r="AC140" i="213"/>
  <c r="O140" i="213"/>
  <c r="L140" i="213"/>
  <c r="K140" i="213"/>
  <c r="J140" i="213"/>
  <c r="I140" i="213"/>
  <c r="L139" i="213"/>
  <c r="K139" i="213"/>
  <c r="J139" i="213"/>
  <c r="I139" i="213"/>
  <c r="O138" i="213"/>
  <c r="L138" i="213"/>
  <c r="AC138" i="213" s="1"/>
  <c r="K138" i="213"/>
  <c r="J138" i="213"/>
  <c r="I138" i="213"/>
  <c r="AC137" i="213"/>
  <c r="L137" i="213"/>
  <c r="K137" i="213"/>
  <c r="J137" i="213"/>
  <c r="I137" i="213"/>
  <c r="AC136" i="213"/>
  <c r="L136" i="213"/>
  <c r="O136" i="213" s="1"/>
  <c r="K136" i="213"/>
  <c r="J136" i="213"/>
  <c r="I136" i="213"/>
  <c r="O135" i="213"/>
  <c r="M135" i="213"/>
  <c r="L135" i="213"/>
  <c r="K135" i="213"/>
  <c r="J135" i="213"/>
  <c r="I135" i="213"/>
  <c r="O134" i="213"/>
  <c r="L134" i="213"/>
  <c r="AC134" i="213" s="1"/>
  <c r="K134" i="213"/>
  <c r="J134" i="213"/>
  <c r="I134" i="213"/>
  <c r="L133" i="213"/>
  <c r="K133" i="213"/>
  <c r="J133" i="213"/>
  <c r="I133" i="213"/>
  <c r="L132" i="213"/>
  <c r="K132" i="213"/>
  <c r="J132" i="213"/>
  <c r="I132" i="213"/>
  <c r="AC131" i="213"/>
  <c r="O131" i="213"/>
  <c r="L131" i="213"/>
  <c r="K131" i="213"/>
  <c r="J131" i="213"/>
  <c r="I131" i="213"/>
  <c r="L130" i="213"/>
  <c r="K130" i="213"/>
  <c r="J130" i="213"/>
  <c r="I130" i="213"/>
  <c r="AC129" i="213"/>
  <c r="M129" i="213"/>
  <c r="L129" i="213"/>
  <c r="K129" i="213"/>
  <c r="J129" i="213"/>
  <c r="I129" i="213"/>
  <c r="L128" i="213"/>
  <c r="O128" i="213" s="1"/>
  <c r="K128" i="213"/>
  <c r="J128" i="213"/>
  <c r="I128" i="213"/>
  <c r="AC127" i="213"/>
  <c r="O127" i="213"/>
  <c r="L127" i="213"/>
  <c r="K127" i="213"/>
  <c r="J127" i="213"/>
  <c r="I127" i="213"/>
  <c r="L126" i="213"/>
  <c r="AC126" i="213" s="1"/>
  <c r="K126" i="213"/>
  <c r="J126" i="213"/>
  <c r="I126" i="213"/>
  <c r="AC125" i="213"/>
  <c r="L125" i="213"/>
  <c r="K125" i="213"/>
  <c r="J125" i="213"/>
  <c r="I125" i="213"/>
  <c r="AC124" i="213"/>
  <c r="O124" i="213"/>
  <c r="L124" i="213"/>
  <c r="K124" i="213"/>
  <c r="J124" i="213"/>
  <c r="I124" i="213"/>
  <c r="L123" i="213"/>
  <c r="K123" i="213"/>
  <c r="J123" i="213"/>
  <c r="I123" i="213"/>
  <c r="L122" i="213"/>
  <c r="K122" i="213"/>
  <c r="J122" i="213"/>
  <c r="I122" i="213"/>
  <c r="AC121" i="213"/>
  <c r="O121" i="213"/>
  <c r="L121" i="213"/>
  <c r="K121" i="213"/>
  <c r="J121" i="213"/>
  <c r="I121" i="213"/>
  <c r="L120" i="213"/>
  <c r="K120" i="213"/>
  <c r="J120" i="213"/>
  <c r="I120" i="213"/>
  <c r="AC119" i="213"/>
  <c r="L119" i="213"/>
  <c r="K119" i="213"/>
  <c r="J119" i="213"/>
  <c r="I119" i="213"/>
  <c r="L118" i="213"/>
  <c r="K118" i="213"/>
  <c r="J118" i="213"/>
  <c r="I118" i="213"/>
  <c r="AC117" i="213"/>
  <c r="O117" i="213"/>
  <c r="L117" i="213"/>
  <c r="K117" i="213"/>
  <c r="J117" i="213"/>
  <c r="I117" i="213"/>
  <c r="L116" i="213"/>
  <c r="O116" i="213" s="1"/>
  <c r="K116" i="213"/>
  <c r="J116" i="213"/>
  <c r="I116" i="213"/>
  <c r="AC115" i="213"/>
  <c r="O115" i="213"/>
  <c r="L115" i="213"/>
  <c r="K115" i="213"/>
  <c r="J115" i="213"/>
  <c r="I115" i="213"/>
  <c r="L114" i="213"/>
  <c r="AC114" i="213" s="1"/>
  <c r="K114" i="213"/>
  <c r="J114" i="213"/>
  <c r="I114" i="213"/>
  <c r="L113" i="213"/>
  <c r="O113" i="213" s="1"/>
  <c r="K113" i="213"/>
  <c r="J113" i="213"/>
  <c r="I113" i="213"/>
  <c r="L112" i="213"/>
  <c r="AC112" i="213" s="1"/>
  <c r="K112" i="213"/>
  <c r="J112" i="213"/>
  <c r="I112" i="213"/>
  <c r="AC111" i="213"/>
  <c r="L111" i="213"/>
  <c r="K111" i="213"/>
  <c r="J111" i="213"/>
  <c r="I111" i="213"/>
  <c r="L110" i="213"/>
  <c r="O110" i="213" s="1"/>
  <c r="K110" i="213"/>
  <c r="J110" i="213"/>
  <c r="I110" i="213"/>
  <c r="AC109" i="213"/>
  <c r="O109" i="213"/>
  <c r="L109" i="213"/>
  <c r="K109" i="213"/>
  <c r="J109" i="213"/>
  <c r="I109" i="213"/>
  <c r="O108" i="213"/>
  <c r="L108" i="213"/>
  <c r="AC108" i="213" s="1"/>
  <c r="K108" i="213"/>
  <c r="J108" i="213"/>
  <c r="I108" i="213"/>
  <c r="AC107" i="213"/>
  <c r="M107" i="213"/>
  <c r="L107" i="213"/>
  <c r="O107" i="213" s="1"/>
  <c r="K107" i="213"/>
  <c r="J107" i="213"/>
  <c r="I107" i="213"/>
  <c r="AC106" i="213"/>
  <c r="L106" i="213"/>
  <c r="K106" i="213"/>
  <c r="J106" i="213"/>
  <c r="I106" i="213"/>
  <c r="L105" i="213"/>
  <c r="AC105" i="213" s="1"/>
  <c r="K105" i="213"/>
  <c r="J105" i="213"/>
  <c r="I105" i="213"/>
  <c r="AC104" i="213"/>
  <c r="O104" i="213"/>
  <c r="L104" i="213"/>
  <c r="K104" i="213"/>
  <c r="J104" i="213"/>
  <c r="I104" i="213"/>
  <c r="AC103" i="213"/>
  <c r="L103" i="213"/>
  <c r="K103" i="213"/>
  <c r="J103" i="213"/>
  <c r="I103" i="213"/>
  <c r="O102" i="213"/>
  <c r="L102" i="213"/>
  <c r="AC102" i="213" s="1"/>
  <c r="K102" i="213"/>
  <c r="J102" i="213"/>
  <c r="I102" i="213"/>
  <c r="AC101" i="213"/>
  <c r="L101" i="213"/>
  <c r="K101" i="213"/>
  <c r="J101" i="213"/>
  <c r="I101" i="213"/>
  <c r="AC100" i="213"/>
  <c r="O100" i="213"/>
  <c r="L100" i="213"/>
  <c r="K100" i="213"/>
  <c r="J100" i="213"/>
  <c r="I100" i="213"/>
  <c r="O99" i="213"/>
  <c r="M99" i="213"/>
  <c r="L99" i="213"/>
  <c r="K99" i="213"/>
  <c r="J99" i="213"/>
  <c r="I99" i="213"/>
  <c r="L98" i="213"/>
  <c r="AC98" i="213" s="1"/>
  <c r="K98" i="213"/>
  <c r="J98" i="213"/>
  <c r="I98" i="213"/>
  <c r="O97" i="213"/>
  <c r="L97" i="213"/>
  <c r="K97" i="213"/>
  <c r="J97" i="213"/>
  <c r="I97" i="213"/>
  <c r="AC96" i="213"/>
  <c r="L96" i="213"/>
  <c r="K96" i="213"/>
  <c r="J96" i="213"/>
  <c r="I96" i="213"/>
  <c r="O95" i="213"/>
  <c r="L95" i="213"/>
  <c r="AC95" i="213" s="1"/>
  <c r="K95" i="213"/>
  <c r="J95" i="213"/>
  <c r="I95" i="213"/>
  <c r="L94" i="213"/>
  <c r="AC94" i="213" s="1"/>
  <c r="K94" i="213"/>
  <c r="J94" i="213"/>
  <c r="I94" i="213"/>
  <c r="AC93" i="213"/>
  <c r="O93" i="213"/>
  <c r="L93" i="213"/>
  <c r="K93" i="213"/>
  <c r="J93" i="213"/>
  <c r="I93" i="213"/>
  <c r="M92" i="213"/>
  <c r="L92" i="213"/>
  <c r="AC92" i="213" s="1"/>
  <c r="K92" i="213"/>
  <c r="J92" i="213"/>
  <c r="I92" i="213"/>
  <c r="L91" i="213"/>
  <c r="K91" i="213"/>
  <c r="J91" i="213"/>
  <c r="I91" i="213"/>
  <c r="AC90" i="213"/>
  <c r="L90" i="213"/>
  <c r="K90" i="213"/>
  <c r="J90" i="213"/>
  <c r="I90" i="213"/>
  <c r="L89" i="213"/>
  <c r="AC89" i="213" s="1"/>
  <c r="K89" i="213"/>
  <c r="J89" i="213"/>
  <c r="I89" i="213"/>
  <c r="AC88" i="213"/>
  <c r="O88" i="213"/>
  <c r="L88" i="213"/>
  <c r="K88" i="213"/>
  <c r="J88" i="213"/>
  <c r="I88" i="213"/>
  <c r="O87" i="213"/>
  <c r="L87" i="213"/>
  <c r="AC87" i="213" s="1"/>
  <c r="K87" i="213"/>
  <c r="J87" i="213"/>
  <c r="I87" i="213"/>
  <c r="L86" i="213"/>
  <c r="AC86" i="213" s="1"/>
  <c r="K86" i="213"/>
  <c r="J86" i="213"/>
  <c r="I86" i="213"/>
  <c r="M85" i="213"/>
  <c r="L85" i="213"/>
  <c r="K85" i="213"/>
  <c r="J85" i="213"/>
  <c r="I85" i="213"/>
  <c r="M84" i="213"/>
  <c r="L84" i="213"/>
  <c r="K84" i="213"/>
  <c r="J84" i="213"/>
  <c r="I84" i="213"/>
  <c r="L83" i="213"/>
  <c r="K83" i="213"/>
  <c r="J83" i="213"/>
  <c r="I83" i="213"/>
  <c r="L82" i="213"/>
  <c r="AC82" i="213" s="1"/>
  <c r="K82" i="213"/>
  <c r="J82" i="213"/>
  <c r="I82" i="213"/>
  <c r="AC81" i="213"/>
  <c r="O81" i="213"/>
  <c r="L81" i="213"/>
  <c r="K81" i="213"/>
  <c r="J81" i="213"/>
  <c r="I81" i="213"/>
  <c r="AC80" i="213"/>
  <c r="L80" i="213"/>
  <c r="K80" i="213"/>
  <c r="J80" i="213"/>
  <c r="I80" i="213"/>
  <c r="AC79" i="213"/>
  <c r="O79" i="213"/>
  <c r="L79" i="213"/>
  <c r="K79" i="213"/>
  <c r="J79" i="213"/>
  <c r="I79" i="213"/>
  <c r="O78" i="213"/>
  <c r="L78" i="213"/>
  <c r="AC78" i="213" s="1"/>
  <c r="K78" i="213"/>
  <c r="J78" i="213"/>
  <c r="I78" i="213"/>
  <c r="L77" i="213"/>
  <c r="AC77" i="213" s="1"/>
  <c r="K77" i="213"/>
  <c r="J77" i="213"/>
  <c r="I77" i="213"/>
  <c r="AC76" i="213"/>
  <c r="O76" i="213"/>
  <c r="L76" i="213"/>
  <c r="K76" i="213"/>
  <c r="J76" i="213"/>
  <c r="I76" i="213"/>
  <c r="L75" i="213"/>
  <c r="AC75" i="213" s="1"/>
  <c r="K75" i="213"/>
  <c r="J75" i="213"/>
  <c r="I75" i="213"/>
  <c r="AC74" i="213"/>
  <c r="L74" i="213"/>
  <c r="K74" i="213"/>
  <c r="J74" i="213"/>
  <c r="I74" i="213"/>
  <c r="AC73" i="213"/>
  <c r="O73" i="213"/>
  <c r="L73" i="213"/>
  <c r="K73" i="213"/>
  <c r="J73" i="213"/>
  <c r="I73" i="213"/>
  <c r="O72" i="213"/>
  <c r="L72" i="213"/>
  <c r="AC72" i="213" s="1"/>
  <c r="K72" i="213"/>
  <c r="J72" i="213"/>
  <c r="I72" i="213"/>
  <c r="L71" i="213"/>
  <c r="AC71" i="213" s="1"/>
  <c r="K71" i="213"/>
  <c r="J71" i="213"/>
  <c r="I71" i="213"/>
  <c r="L70" i="213"/>
  <c r="K70" i="213"/>
  <c r="J70" i="213"/>
  <c r="I70" i="213"/>
  <c r="AC69" i="213"/>
  <c r="L69" i="213"/>
  <c r="K69" i="213"/>
  <c r="J69" i="213"/>
  <c r="I69" i="213"/>
  <c r="L68" i="213"/>
  <c r="AC68" i="213" s="1"/>
  <c r="K68" i="213"/>
  <c r="J68" i="213"/>
  <c r="I68" i="213"/>
  <c r="AC67" i="213"/>
  <c r="O67" i="213"/>
  <c r="L67" i="213"/>
  <c r="K67" i="213"/>
  <c r="J67" i="213"/>
  <c r="I67" i="213"/>
  <c r="O66" i="213"/>
  <c r="M66" i="213"/>
  <c r="L66" i="213"/>
  <c r="AC66" i="213" s="1"/>
  <c r="K66" i="213"/>
  <c r="J66" i="213"/>
  <c r="I66" i="213"/>
  <c r="L65" i="213"/>
  <c r="AC65" i="213" s="1"/>
  <c r="K65" i="213"/>
  <c r="J65" i="213"/>
  <c r="I65" i="213"/>
  <c r="M64" i="213"/>
  <c r="L64" i="213"/>
  <c r="AC64" i="213" s="1"/>
  <c r="K64" i="213"/>
  <c r="J64" i="213"/>
  <c r="I64" i="213"/>
  <c r="L63" i="213"/>
  <c r="AC63" i="213" s="1"/>
  <c r="K63" i="213"/>
  <c r="J63" i="213"/>
  <c r="I63" i="213"/>
  <c r="L62" i="213"/>
  <c r="K62" i="213"/>
  <c r="J62" i="213"/>
  <c r="I62" i="213"/>
  <c r="AC61" i="213"/>
  <c r="M61" i="213"/>
  <c r="L61" i="213"/>
  <c r="O61" i="213" s="1"/>
  <c r="K61" i="213"/>
  <c r="J61" i="213"/>
  <c r="I61" i="213"/>
  <c r="AC60" i="213"/>
  <c r="O60" i="213"/>
  <c r="L60" i="213"/>
  <c r="K60" i="213"/>
  <c r="J60" i="213"/>
  <c r="I60" i="213"/>
  <c r="O59" i="213"/>
  <c r="L59" i="213"/>
  <c r="AC59" i="213" s="1"/>
  <c r="K59" i="213"/>
  <c r="J59" i="213"/>
  <c r="I59" i="213"/>
  <c r="L58" i="213"/>
  <c r="AC58" i="213" s="1"/>
  <c r="K58" i="213"/>
  <c r="J58" i="213"/>
  <c r="I58" i="213"/>
  <c r="AC57" i="213"/>
  <c r="O57" i="213"/>
  <c r="L57" i="213"/>
  <c r="K57" i="213"/>
  <c r="J57" i="213"/>
  <c r="I57" i="213"/>
  <c r="O56" i="213"/>
  <c r="L56" i="213"/>
  <c r="AC56" i="213" s="1"/>
  <c r="K56" i="213"/>
  <c r="J56" i="213"/>
  <c r="I56" i="213"/>
  <c r="L55" i="213"/>
  <c r="AC55" i="213" s="1"/>
  <c r="K55" i="213"/>
  <c r="J55" i="213"/>
  <c r="I55" i="213"/>
  <c r="M54" i="213"/>
  <c r="L54" i="213"/>
  <c r="K54" i="213"/>
  <c r="J54" i="213"/>
  <c r="I54" i="213"/>
  <c r="L53" i="213"/>
  <c r="K53" i="213"/>
  <c r="J53" i="213"/>
  <c r="I53" i="213"/>
  <c r="AC52" i="213"/>
  <c r="M52" i="213"/>
  <c r="L52" i="213"/>
  <c r="O52" i="213" s="1"/>
  <c r="K52" i="213"/>
  <c r="J52" i="213"/>
  <c r="I52" i="213"/>
  <c r="AC51" i="213"/>
  <c r="O51" i="213"/>
  <c r="L51" i="213"/>
  <c r="K51" i="213"/>
  <c r="J51" i="213"/>
  <c r="I51" i="213"/>
  <c r="O50" i="213"/>
  <c r="L50" i="213"/>
  <c r="AC50" i="213" s="1"/>
  <c r="K50" i="213"/>
  <c r="J50" i="213"/>
  <c r="I50" i="213"/>
  <c r="AC49" i="213"/>
  <c r="O49" i="213"/>
  <c r="M49" i="213"/>
  <c r="L49" i="213"/>
  <c r="K49" i="213"/>
  <c r="J49" i="213"/>
  <c r="I49" i="213"/>
  <c r="AC48" i="213"/>
  <c r="O48" i="213"/>
  <c r="L48" i="213"/>
  <c r="K48" i="213"/>
  <c r="J48" i="213"/>
  <c r="I48" i="213"/>
  <c r="AC47" i="213"/>
  <c r="M47" i="213"/>
  <c r="L47" i="213"/>
  <c r="O47" i="213" s="1"/>
  <c r="K47" i="213"/>
  <c r="J47" i="213"/>
  <c r="I47" i="213"/>
  <c r="AC46" i="213"/>
  <c r="M46" i="213"/>
  <c r="L46" i="213"/>
  <c r="O46" i="213" s="1"/>
  <c r="K46" i="213"/>
  <c r="J46" i="213"/>
  <c r="I46" i="213"/>
  <c r="L45" i="213"/>
  <c r="AC45" i="213" s="1"/>
  <c r="M44" i="213"/>
  <c r="L44" i="213"/>
  <c r="K44" i="213"/>
  <c r="J44" i="213"/>
  <c r="I44" i="213"/>
  <c r="M43" i="213"/>
  <c r="L43" i="213"/>
  <c r="K43" i="213"/>
  <c r="J43" i="213"/>
  <c r="I43" i="213"/>
  <c r="L42" i="213"/>
  <c r="K42" i="213"/>
  <c r="J42" i="213"/>
  <c r="I42" i="213"/>
  <c r="AC41" i="213"/>
  <c r="M41" i="213"/>
  <c r="L41" i="213"/>
  <c r="O41" i="213" s="1"/>
  <c r="K41" i="213"/>
  <c r="J41" i="213"/>
  <c r="I41" i="213"/>
  <c r="AC40" i="213"/>
  <c r="O40" i="213"/>
  <c r="L40" i="213"/>
  <c r="K40" i="213"/>
  <c r="J40" i="213"/>
  <c r="I40" i="213"/>
  <c r="O39" i="213"/>
  <c r="L39" i="213"/>
  <c r="AC39" i="213" s="1"/>
  <c r="K39" i="213"/>
  <c r="J39" i="213"/>
  <c r="I39" i="213"/>
  <c r="AC38" i="213"/>
  <c r="O38" i="213"/>
  <c r="M38" i="213"/>
  <c r="L38" i="213"/>
  <c r="K38" i="213"/>
  <c r="J38" i="213"/>
  <c r="I38" i="213"/>
  <c r="AC37" i="213"/>
  <c r="O37" i="213"/>
  <c r="M37" i="213"/>
  <c r="L37" i="213"/>
  <c r="K37" i="213"/>
  <c r="J37" i="213"/>
  <c r="I37" i="213"/>
  <c r="AC36" i="213"/>
  <c r="O36" i="213"/>
  <c r="M36" i="213"/>
  <c r="L36" i="213"/>
  <c r="K36" i="213"/>
  <c r="J36" i="213"/>
  <c r="I36" i="213"/>
  <c r="AC35" i="213"/>
  <c r="O35" i="213"/>
  <c r="M35" i="213"/>
  <c r="L35" i="213"/>
  <c r="K35" i="213"/>
  <c r="J35" i="213"/>
  <c r="I35" i="213"/>
  <c r="L34" i="213"/>
  <c r="K34" i="213"/>
  <c r="J34" i="213"/>
  <c r="I34" i="213"/>
  <c r="AC33" i="213"/>
  <c r="L33" i="213"/>
  <c r="K33" i="213"/>
  <c r="J33" i="213"/>
  <c r="I33" i="213"/>
  <c r="AC32" i="213"/>
  <c r="M32" i="213"/>
  <c r="L32" i="213"/>
  <c r="O32" i="213" s="1"/>
  <c r="K32" i="213"/>
  <c r="J32" i="213"/>
  <c r="I32" i="213"/>
  <c r="AC31" i="213"/>
  <c r="O31" i="213"/>
  <c r="L31" i="213"/>
  <c r="K31" i="213"/>
  <c r="J31" i="213"/>
  <c r="I31" i="213"/>
  <c r="AC30" i="213"/>
  <c r="O30" i="213"/>
  <c r="M30" i="213"/>
  <c r="L30" i="213"/>
  <c r="K30" i="213"/>
  <c r="J30" i="213"/>
  <c r="I30" i="213"/>
  <c r="L29" i="213"/>
  <c r="AC29" i="213" s="1"/>
  <c r="K29" i="213"/>
  <c r="J29" i="213"/>
  <c r="I29" i="213"/>
  <c r="O28" i="213"/>
  <c r="M28" i="213"/>
  <c r="L28" i="213"/>
  <c r="K28" i="213"/>
  <c r="J28" i="213"/>
  <c r="I28" i="213"/>
  <c r="M27" i="213"/>
  <c r="L27" i="213"/>
  <c r="O27" i="213" s="1"/>
  <c r="K27" i="213"/>
  <c r="J27" i="213"/>
  <c r="I27" i="213"/>
  <c r="O26" i="213"/>
  <c r="M26" i="213"/>
  <c r="L26" i="213"/>
  <c r="K26" i="213"/>
  <c r="J26" i="213"/>
  <c r="I26" i="213"/>
  <c r="M25" i="213"/>
  <c r="L25" i="213"/>
  <c r="K25" i="213"/>
  <c r="J25" i="213"/>
  <c r="I25" i="213"/>
  <c r="O24" i="213"/>
  <c r="M24" i="213"/>
  <c r="L24" i="213"/>
  <c r="K24" i="213"/>
  <c r="J24" i="213"/>
  <c r="I24" i="213"/>
  <c r="M23" i="213"/>
  <c r="L23" i="213"/>
  <c r="O23" i="213" s="1"/>
  <c r="K23" i="213"/>
  <c r="J23" i="213"/>
  <c r="I23" i="213"/>
  <c r="O22" i="213"/>
  <c r="L22" i="213"/>
  <c r="K22" i="213"/>
  <c r="J22" i="213"/>
  <c r="I22" i="213"/>
  <c r="L21" i="213"/>
  <c r="K21" i="213"/>
  <c r="J21" i="213"/>
  <c r="I21" i="213"/>
  <c r="AC20" i="213"/>
  <c r="L20" i="213"/>
  <c r="O20" i="213" s="1"/>
  <c r="K20" i="213"/>
  <c r="J20" i="213"/>
  <c r="I20" i="213"/>
  <c r="AC19" i="213"/>
  <c r="O19" i="213"/>
  <c r="M19" i="213"/>
  <c r="L19" i="213"/>
  <c r="K19" i="213"/>
  <c r="J19" i="213"/>
  <c r="I19" i="213"/>
  <c r="L18" i="213"/>
  <c r="AC18" i="213" s="1"/>
  <c r="K18" i="213"/>
  <c r="J18" i="213"/>
  <c r="I18" i="213"/>
  <c r="AC17" i="213"/>
  <c r="O17" i="213"/>
  <c r="L17" i="213"/>
  <c r="K17" i="213"/>
  <c r="J17" i="213"/>
  <c r="I17" i="213"/>
  <c r="AC16" i="213"/>
  <c r="O16" i="213"/>
  <c r="L16" i="213"/>
  <c r="K16" i="213"/>
  <c r="J16" i="213"/>
  <c r="I16" i="213"/>
  <c r="M15" i="213"/>
  <c r="L15" i="213"/>
  <c r="AC15" i="213" s="1"/>
  <c r="K15" i="213"/>
  <c r="J15" i="213"/>
  <c r="I15" i="213"/>
  <c r="L14" i="213"/>
  <c r="AC14" i="213" s="1"/>
  <c r="K14" i="213"/>
  <c r="J14" i="213"/>
  <c r="I14" i="213"/>
  <c r="M13" i="213"/>
  <c r="L13" i="213"/>
  <c r="K13" i="213"/>
  <c r="J13" i="213"/>
  <c r="I13" i="213"/>
  <c r="AC12" i="213"/>
  <c r="O12" i="213"/>
  <c r="L12" i="213"/>
  <c r="K12" i="213"/>
  <c r="J12" i="213"/>
  <c r="I12" i="213"/>
  <c r="L11" i="213"/>
  <c r="O11" i="213" s="1"/>
  <c r="K11" i="213"/>
  <c r="J11" i="213"/>
  <c r="I11" i="213"/>
  <c r="O10" i="213"/>
  <c r="L10" i="213"/>
  <c r="AC10" i="213" s="1"/>
  <c r="K10" i="213"/>
  <c r="J10" i="213"/>
  <c r="I10" i="213"/>
  <c r="AC9" i="213"/>
  <c r="L9" i="213"/>
  <c r="K9" i="213"/>
  <c r="J9" i="213"/>
  <c r="I9" i="213"/>
  <c r="O8" i="213"/>
  <c r="L8" i="213"/>
  <c r="AC8" i="213" s="1"/>
  <c r="K8" i="213"/>
  <c r="J8" i="213"/>
  <c r="I8" i="213"/>
  <c r="AC7" i="213"/>
  <c r="O7" i="213"/>
  <c r="M7" i="213"/>
  <c r="L7" i="213"/>
  <c r="K7" i="213"/>
  <c r="J7" i="213"/>
  <c r="I7" i="213"/>
  <c r="AC6" i="213"/>
  <c r="O6" i="213"/>
  <c r="L6" i="213"/>
  <c r="K6" i="213"/>
  <c r="J6" i="213"/>
  <c r="I6" i="213"/>
  <c r="L5" i="213"/>
  <c r="AC5" i="213" s="1"/>
  <c r="K5" i="213"/>
  <c r="J5" i="213"/>
  <c r="I5" i="213"/>
  <c r="AC4" i="213"/>
  <c r="L4" i="213"/>
  <c r="K4" i="213"/>
  <c r="J4" i="213"/>
  <c r="I4" i="213"/>
  <c r="O3" i="213"/>
  <c r="L3" i="213"/>
  <c r="AC3" i="213" s="1"/>
  <c r="K3" i="213"/>
  <c r="J3" i="213"/>
  <c r="I3" i="213"/>
  <c r="L2" i="213"/>
  <c r="AC2" i="213" s="1"/>
  <c r="K2" i="213"/>
  <c r="J2" i="213"/>
  <c r="I2" i="213"/>
  <c r="L327" i="212"/>
  <c r="L326" i="212"/>
  <c r="L325" i="212"/>
  <c r="L324" i="212"/>
  <c r="L323" i="212"/>
  <c r="L322" i="212"/>
  <c r="L321" i="212"/>
  <c r="K321" i="212"/>
  <c r="J321" i="212"/>
  <c r="I321" i="212"/>
  <c r="L320" i="212"/>
  <c r="K320" i="212"/>
  <c r="J320" i="212"/>
  <c r="L319" i="212"/>
  <c r="K319" i="212"/>
  <c r="J319" i="212"/>
  <c r="L318" i="212"/>
  <c r="K318" i="212"/>
  <c r="J318" i="212"/>
  <c r="L317" i="212"/>
  <c r="K317" i="212"/>
  <c r="J317" i="212"/>
  <c r="L316" i="212"/>
  <c r="K316" i="212"/>
  <c r="J316" i="212"/>
  <c r="L315" i="212"/>
  <c r="K315" i="212"/>
  <c r="J315" i="212"/>
  <c r="L314" i="212"/>
  <c r="AC314" i="212" s="1"/>
  <c r="K314" i="212"/>
  <c r="J314" i="212"/>
  <c r="L313" i="212"/>
  <c r="AC313" i="212" s="1"/>
  <c r="K313" i="212"/>
  <c r="J313" i="212"/>
  <c r="L312" i="212"/>
  <c r="AC312" i="212" s="1"/>
  <c r="K312" i="212"/>
  <c r="J312" i="212"/>
  <c r="L311" i="212"/>
  <c r="AC311" i="212" s="1"/>
  <c r="K311" i="212"/>
  <c r="J311" i="212"/>
  <c r="L310" i="212"/>
  <c r="AC310" i="212" s="1"/>
  <c r="K310" i="212"/>
  <c r="J310" i="212"/>
  <c r="AC309" i="212"/>
  <c r="L309" i="212"/>
  <c r="K309" i="212"/>
  <c r="J309" i="212"/>
  <c r="L308" i="212"/>
  <c r="AC308" i="212" s="1"/>
  <c r="K308" i="212"/>
  <c r="J308" i="212"/>
  <c r="L307" i="212"/>
  <c r="K307" i="212"/>
  <c r="J307" i="212"/>
  <c r="L306" i="212"/>
  <c r="AC306" i="212" s="1"/>
  <c r="K306" i="212"/>
  <c r="J306" i="212"/>
  <c r="AC305" i="212"/>
  <c r="L305" i="212"/>
  <c r="K305" i="212"/>
  <c r="J305" i="212"/>
  <c r="L304" i="212"/>
  <c r="AC304" i="212" s="1"/>
  <c r="K304" i="212"/>
  <c r="J304" i="212"/>
  <c r="L303" i="212"/>
  <c r="AC303" i="212" s="1"/>
  <c r="K303" i="212"/>
  <c r="J303" i="212"/>
  <c r="L302" i="212"/>
  <c r="AC302" i="212" s="1"/>
  <c r="K302" i="212"/>
  <c r="J302" i="212"/>
  <c r="AC301" i="212"/>
  <c r="L301" i="212"/>
  <c r="K301" i="212"/>
  <c r="J301" i="212"/>
  <c r="L300" i="212"/>
  <c r="AC300" i="212" s="1"/>
  <c r="K300" i="212"/>
  <c r="J300" i="212"/>
  <c r="L299" i="212"/>
  <c r="K299" i="212"/>
  <c r="J299" i="212"/>
  <c r="L298" i="212"/>
  <c r="AC298" i="212" s="1"/>
  <c r="K298" i="212"/>
  <c r="J298" i="212"/>
  <c r="L297" i="212"/>
  <c r="AC297" i="212" s="1"/>
  <c r="K297" i="212"/>
  <c r="J297" i="212"/>
  <c r="L296" i="212"/>
  <c r="AC296" i="212" s="1"/>
  <c r="K296" i="212"/>
  <c r="J296" i="212"/>
  <c r="L295" i="212"/>
  <c r="AC295" i="212" s="1"/>
  <c r="K295" i="212"/>
  <c r="J295" i="212"/>
  <c r="L294" i="212"/>
  <c r="AC294" i="212" s="1"/>
  <c r="K294" i="212"/>
  <c r="J294" i="212"/>
  <c r="L293" i="212"/>
  <c r="AC293" i="212" s="1"/>
  <c r="K293" i="212"/>
  <c r="J293" i="212"/>
  <c r="I293" i="212"/>
  <c r="L292" i="212"/>
  <c r="AC292" i="212" s="1"/>
  <c r="K292" i="212"/>
  <c r="J292" i="212"/>
  <c r="I292" i="212"/>
  <c r="L291" i="212"/>
  <c r="AC291" i="212" s="1"/>
  <c r="K291" i="212"/>
  <c r="J291" i="212"/>
  <c r="I291" i="212"/>
  <c r="L290" i="212"/>
  <c r="AC290" i="212" s="1"/>
  <c r="K290" i="212"/>
  <c r="J290" i="212"/>
  <c r="I290" i="212"/>
  <c r="L289" i="212"/>
  <c r="AC289" i="212" s="1"/>
  <c r="K289" i="212"/>
  <c r="J289" i="212"/>
  <c r="I289" i="212"/>
  <c r="L288" i="212"/>
  <c r="AC288" i="212" s="1"/>
  <c r="K288" i="212"/>
  <c r="J288" i="212"/>
  <c r="I288" i="212"/>
  <c r="L287" i="212"/>
  <c r="AC287" i="212" s="1"/>
  <c r="K287" i="212"/>
  <c r="J287" i="212"/>
  <c r="L286" i="212"/>
  <c r="AC286" i="212" s="1"/>
  <c r="K286" i="212"/>
  <c r="J286" i="212"/>
  <c r="I286" i="212"/>
  <c r="O285" i="212"/>
  <c r="M285" i="212"/>
  <c r="L285" i="212"/>
  <c r="K285" i="212"/>
  <c r="J285" i="212"/>
  <c r="I285" i="212"/>
  <c r="O284" i="212"/>
  <c r="M284" i="212"/>
  <c r="L284" i="212"/>
  <c r="K284" i="212"/>
  <c r="J284" i="212"/>
  <c r="I284" i="212"/>
  <c r="O283" i="212"/>
  <c r="L283" i="212"/>
  <c r="K283" i="212"/>
  <c r="J283" i="212"/>
  <c r="I283" i="212"/>
  <c r="L282" i="212"/>
  <c r="O282" i="212" s="1"/>
  <c r="K282" i="212"/>
  <c r="J282" i="212"/>
  <c r="I282" i="212"/>
  <c r="L281" i="212"/>
  <c r="O281" i="212" s="1"/>
  <c r="K281" i="212"/>
  <c r="J281" i="212"/>
  <c r="I281" i="212"/>
  <c r="O280" i="212"/>
  <c r="L280" i="212"/>
  <c r="AC280" i="212" s="1"/>
  <c r="K280" i="212"/>
  <c r="J280" i="212"/>
  <c r="I280" i="212"/>
  <c r="L279" i="212"/>
  <c r="AC279" i="212" s="1"/>
  <c r="K279" i="212"/>
  <c r="J279" i="212"/>
  <c r="I279" i="212"/>
  <c r="L278" i="212"/>
  <c r="AC278" i="212" s="1"/>
  <c r="K278" i="212"/>
  <c r="J278" i="212"/>
  <c r="I278" i="212"/>
  <c r="AC277" i="212"/>
  <c r="L277" i="212"/>
  <c r="O277" i="212" s="1"/>
  <c r="K277" i="212"/>
  <c r="J277" i="212"/>
  <c r="I277" i="212"/>
  <c r="O276" i="212"/>
  <c r="M276" i="212"/>
  <c r="L276" i="212"/>
  <c r="AC276" i="212" s="1"/>
  <c r="K276" i="212"/>
  <c r="J276" i="212"/>
  <c r="I276" i="212"/>
  <c r="L275" i="212"/>
  <c r="AC275" i="212" s="1"/>
  <c r="K275" i="212"/>
  <c r="J275" i="212"/>
  <c r="I275" i="212"/>
  <c r="L274" i="212"/>
  <c r="AC274" i="212" s="1"/>
  <c r="K274" i="212"/>
  <c r="J274" i="212"/>
  <c r="I274" i="212"/>
  <c r="L273" i="212"/>
  <c r="AC273" i="212" s="1"/>
  <c r="K273" i="212"/>
  <c r="J273" i="212"/>
  <c r="I273" i="212"/>
  <c r="L272" i="212"/>
  <c r="AC272" i="212" s="1"/>
  <c r="K272" i="212"/>
  <c r="J272" i="212"/>
  <c r="I272" i="212"/>
  <c r="L271" i="212"/>
  <c r="AC271" i="212" s="1"/>
  <c r="K271" i="212"/>
  <c r="J271" i="212"/>
  <c r="I271" i="212"/>
  <c r="AC270" i="212"/>
  <c r="L270" i="212"/>
  <c r="O270" i="212" s="1"/>
  <c r="K270" i="212"/>
  <c r="J270" i="212"/>
  <c r="I270" i="212"/>
  <c r="L269" i="212"/>
  <c r="AC269" i="212" s="1"/>
  <c r="K269" i="212"/>
  <c r="J269" i="212"/>
  <c r="I269" i="212"/>
  <c r="L268" i="212"/>
  <c r="O268" i="212" s="1"/>
  <c r="K268" i="212"/>
  <c r="J268" i="212"/>
  <c r="I268" i="212"/>
  <c r="AC267" i="212"/>
  <c r="L267" i="212"/>
  <c r="O267" i="212" s="1"/>
  <c r="K267" i="212"/>
  <c r="J267" i="212"/>
  <c r="I267" i="212"/>
  <c r="AC266" i="212"/>
  <c r="L266" i="212"/>
  <c r="O266" i="212" s="1"/>
  <c r="K266" i="212"/>
  <c r="J266" i="212"/>
  <c r="I266" i="212"/>
  <c r="M265" i="212"/>
  <c r="L265" i="212"/>
  <c r="AC265" i="212" s="1"/>
  <c r="K265" i="212"/>
  <c r="J265" i="212"/>
  <c r="I265" i="212"/>
  <c r="O264" i="212"/>
  <c r="M264" i="212"/>
  <c r="L264" i="212"/>
  <c r="AC264" i="212" s="1"/>
  <c r="K264" i="212"/>
  <c r="J264" i="212"/>
  <c r="I264" i="212"/>
  <c r="L263" i="212"/>
  <c r="AC263" i="212" s="1"/>
  <c r="K263" i="212"/>
  <c r="J263" i="212"/>
  <c r="I263" i="212"/>
  <c r="AC262" i="212"/>
  <c r="O262" i="212"/>
  <c r="M262" i="212"/>
  <c r="L262" i="212"/>
  <c r="K262" i="212"/>
  <c r="J262" i="212"/>
  <c r="I262" i="212"/>
  <c r="L261" i="212"/>
  <c r="AC261" i="212" s="1"/>
  <c r="K261" i="212"/>
  <c r="J261" i="212"/>
  <c r="I261" i="212"/>
  <c r="M260" i="212"/>
  <c r="L260" i="212"/>
  <c r="AC260" i="212" s="1"/>
  <c r="K260" i="212"/>
  <c r="J260" i="212"/>
  <c r="I260" i="212"/>
  <c r="L259" i="212"/>
  <c r="AC259" i="212" s="1"/>
  <c r="K259" i="212"/>
  <c r="J259" i="212"/>
  <c r="I259" i="212"/>
  <c r="L258" i="212"/>
  <c r="K258" i="212"/>
  <c r="J258" i="212"/>
  <c r="I258" i="212"/>
  <c r="AC257" i="212"/>
  <c r="M257" i="212"/>
  <c r="L257" i="212"/>
  <c r="O257" i="212" s="1"/>
  <c r="K257" i="212"/>
  <c r="J257" i="212"/>
  <c r="I257" i="212"/>
  <c r="M256" i="212"/>
  <c r="L256" i="212"/>
  <c r="O256" i="212" s="1"/>
  <c r="K256" i="212"/>
  <c r="J256" i="212"/>
  <c r="I256" i="212"/>
  <c r="F256" i="212"/>
  <c r="M255" i="212"/>
  <c r="L255" i="212"/>
  <c r="O255" i="212" s="1"/>
  <c r="K255" i="212"/>
  <c r="J255" i="212"/>
  <c r="I255" i="212"/>
  <c r="AC254" i="212"/>
  <c r="M254" i="212"/>
  <c r="L254" i="212"/>
  <c r="O254" i="212" s="1"/>
  <c r="K254" i="212"/>
  <c r="J254" i="212"/>
  <c r="I254" i="212"/>
  <c r="L253" i="212"/>
  <c r="O253" i="212" s="1"/>
  <c r="K253" i="212"/>
  <c r="J253" i="212"/>
  <c r="I253" i="212"/>
  <c r="L252" i="212"/>
  <c r="O252" i="212" s="1"/>
  <c r="K252" i="212"/>
  <c r="J252" i="212"/>
  <c r="I252" i="212"/>
  <c r="AC251" i="212"/>
  <c r="L251" i="212"/>
  <c r="O251" i="212" s="1"/>
  <c r="K251" i="212"/>
  <c r="J251" i="212"/>
  <c r="I251" i="212"/>
  <c r="L250" i="212"/>
  <c r="AC250" i="212" s="1"/>
  <c r="K250" i="212"/>
  <c r="J250" i="212"/>
  <c r="I250" i="212"/>
  <c r="AC249" i="212"/>
  <c r="L249" i="212"/>
  <c r="K249" i="212"/>
  <c r="J249" i="212"/>
  <c r="I249" i="212"/>
  <c r="L248" i="212"/>
  <c r="AC248" i="212" s="1"/>
  <c r="K248" i="212"/>
  <c r="J248" i="212"/>
  <c r="I248" i="212"/>
  <c r="L247" i="212"/>
  <c r="O247" i="212" s="1"/>
  <c r="K247" i="212"/>
  <c r="J247" i="212"/>
  <c r="I247" i="212"/>
  <c r="AC246" i="212"/>
  <c r="L246" i="212"/>
  <c r="O246" i="212" s="1"/>
  <c r="K246" i="212"/>
  <c r="J246" i="212"/>
  <c r="I246" i="212"/>
  <c r="AC245" i="212"/>
  <c r="L245" i="212"/>
  <c r="O245" i="212" s="1"/>
  <c r="K245" i="212"/>
  <c r="J245" i="212"/>
  <c r="I245" i="212"/>
  <c r="L244" i="212"/>
  <c r="AC244" i="212" s="1"/>
  <c r="K244" i="212"/>
  <c r="J244" i="212"/>
  <c r="I244" i="212"/>
  <c r="L243" i="212"/>
  <c r="AC243" i="212" s="1"/>
  <c r="K243" i="212"/>
  <c r="J243" i="212"/>
  <c r="I243" i="212"/>
  <c r="L242" i="212"/>
  <c r="AC242" i="212" s="1"/>
  <c r="K242" i="212"/>
  <c r="J242" i="212"/>
  <c r="I242" i="212"/>
  <c r="AC241" i="212"/>
  <c r="O241" i="212"/>
  <c r="L241" i="212"/>
  <c r="K241" i="212"/>
  <c r="J241" i="212"/>
  <c r="I241" i="212"/>
  <c r="L240" i="212"/>
  <c r="AC240" i="212" s="1"/>
  <c r="K240" i="212"/>
  <c r="AC239" i="212"/>
  <c r="L239" i="212"/>
  <c r="O239" i="212" s="1"/>
  <c r="K239" i="212"/>
  <c r="J239" i="212"/>
  <c r="I239" i="212"/>
  <c r="O238" i="212"/>
  <c r="L238" i="212"/>
  <c r="AC238" i="212" s="1"/>
  <c r="K238" i="212"/>
  <c r="J238" i="212"/>
  <c r="I238" i="212"/>
  <c r="L237" i="212"/>
  <c r="AC237" i="212" s="1"/>
  <c r="K237" i="212"/>
  <c r="J237" i="212"/>
  <c r="I237" i="212"/>
  <c r="L236" i="212"/>
  <c r="AC236" i="212" s="1"/>
  <c r="K236" i="212"/>
  <c r="J236" i="212"/>
  <c r="I236" i="212"/>
  <c r="L235" i="212"/>
  <c r="AC235" i="212" s="1"/>
  <c r="K235" i="212"/>
  <c r="J235" i="212"/>
  <c r="I235" i="212"/>
  <c r="AC234" i="212"/>
  <c r="L234" i="212"/>
  <c r="O234" i="212" s="1"/>
  <c r="K234" i="212"/>
  <c r="J234" i="212"/>
  <c r="I234" i="212"/>
  <c r="M233" i="212"/>
  <c r="L233" i="212"/>
  <c r="O233" i="212" s="1"/>
  <c r="K233" i="212"/>
  <c r="J233" i="212"/>
  <c r="I233" i="212"/>
  <c r="M232" i="212"/>
  <c r="L232" i="212"/>
  <c r="AC232" i="212" s="1"/>
  <c r="K232" i="212"/>
  <c r="J232" i="212"/>
  <c r="I232" i="212"/>
  <c r="L231" i="212"/>
  <c r="K231" i="212"/>
  <c r="J231" i="212"/>
  <c r="I231" i="212"/>
  <c r="L230" i="212"/>
  <c r="AC230" i="212" s="1"/>
  <c r="K230" i="212"/>
  <c r="J230" i="212"/>
  <c r="I230" i="212"/>
  <c r="O229" i="212"/>
  <c r="L229" i="212"/>
  <c r="AC229" i="212" s="1"/>
  <c r="K229" i="212"/>
  <c r="J229" i="212"/>
  <c r="I229" i="212"/>
  <c r="L228" i="212"/>
  <c r="AC228" i="212" s="1"/>
  <c r="K228" i="212"/>
  <c r="J228" i="212"/>
  <c r="I228" i="212"/>
  <c r="L227" i="212"/>
  <c r="AC227" i="212" s="1"/>
  <c r="K227" i="212"/>
  <c r="J227" i="212"/>
  <c r="I227" i="212"/>
  <c r="L226" i="212"/>
  <c r="AC226" i="212" s="1"/>
  <c r="K226" i="212"/>
  <c r="J226" i="212"/>
  <c r="I226" i="212"/>
  <c r="L225" i="212"/>
  <c r="O225" i="212" s="1"/>
  <c r="K225" i="212"/>
  <c r="J225" i="212"/>
  <c r="I225" i="212"/>
  <c r="AC224" i="212"/>
  <c r="O224" i="212"/>
  <c r="L224" i="212"/>
  <c r="K224" i="212"/>
  <c r="J224" i="212"/>
  <c r="L223" i="212"/>
  <c r="AC223" i="212" s="1"/>
  <c r="K223" i="212"/>
  <c r="J223" i="212"/>
  <c r="L222" i="212"/>
  <c r="AC222" i="212" s="1"/>
  <c r="K222" i="212"/>
  <c r="J222" i="212"/>
  <c r="L221" i="212"/>
  <c r="AC221" i="212" s="1"/>
  <c r="K221" i="212"/>
  <c r="J221" i="212"/>
  <c r="AC220" i="212"/>
  <c r="O220" i="212"/>
  <c r="L220" i="212"/>
  <c r="K220" i="212"/>
  <c r="J220" i="212"/>
  <c r="L219" i="212"/>
  <c r="AC219" i="212" s="1"/>
  <c r="K219" i="212"/>
  <c r="J219" i="212"/>
  <c r="L218" i="212"/>
  <c r="AC218" i="212" s="1"/>
  <c r="K218" i="212"/>
  <c r="J218" i="212"/>
  <c r="L217" i="212"/>
  <c r="AC217" i="212" s="1"/>
  <c r="K217" i="212"/>
  <c r="J217" i="212"/>
  <c r="L216" i="212"/>
  <c r="AC216" i="212" s="1"/>
  <c r="K216" i="212"/>
  <c r="J216" i="212"/>
  <c r="L215" i="212"/>
  <c r="AC215" i="212" s="1"/>
  <c r="K215" i="212"/>
  <c r="J215" i="212"/>
  <c r="L214" i="212"/>
  <c r="O214" i="212" s="1"/>
  <c r="K214" i="212"/>
  <c r="J214" i="212"/>
  <c r="L213" i="212"/>
  <c r="AC213" i="212" s="1"/>
  <c r="K213" i="212"/>
  <c r="J213" i="212"/>
  <c r="L212" i="212"/>
  <c r="AC212" i="212" s="1"/>
  <c r="K212" i="212"/>
  <c r="J212" i="212"/>
  <c r="AC211" i="212"/>
  <c r="O211" i="212"/>
  <c r="L211" i="212"/>
  <c r="K211" i="212"/>
  <c r="J211" i="212"/>
  <c r="L210" i="212"/>
  <c r="O210" i="212" s="1"/>
  <c r="K210" i="212"/>
  <c r="J210" i="212"/>
  <c r="L209" i="212"/>
  <c r="AC209" i="212" s="1"/>
  <c r="K209" i="212"/>
  <c r="J209" i="212"/>
  <c r="L208" i="212"/>
  <c r="AC208" i="212" s="1"/>
  <c r="K208" i="212"/>
  <c r="J208" i="212"/>
  <c r="L207" i="212"/>
  <c r="AC207" i="212" s="1"/>
  <c r="K207" i="212"/>
  <c r="J207" i="212"/>
  <c r="AC206" i="212"/>
  <c r="L206" i="212"/>
  <c r="K206" i="212"/>
  <c r="J206" i="212"/>
  <c r="L205" i="212"/>
  <c r="AC205" i="212" s="1"/>
  <c r="K205" i="212"/>
  <c r="J205" i="212"/>
  <c r="L204" i="212"/>
  <c r="AC204" i="212" s="1"/>
  <c r="K204" i="212"/>
  <c r="J204" i="212"/>
  <c r="L203" i="212"/>
  <c r="AC203" i="212" s="1"/>
  <c r="K203" i="212"/>
  <c r="J203" i="212"/>
  <c r="L202" i="212"/>
  <c r="K202" i="212"/>
  <c r="J202" i="212"/>
  <c r="L201" i="212"/>
  <c r="AC201" i="212" s="1"/>
  <c r="K201" i="212"/>
  <c r="J201" i="212"/>
  <c r="AC200" i="212"/>
  <c r="L200" i="212"/>
  <c r="K200" i="212"/>
  <c r="J200" i="212"/>
  <c r="AC199" i="212"/>
  <c r="L199" i="212"/>
  <c r="O199" i="212" s="1"/>
  <c r="K199" i="212"/>
  <c r="J199" i="212"/>
  <c r="L198" i="212"/>
  <c r="AC198" i="212" s="1"/>
  <c r="K198" i="212"/>
  <c r="J198" i="212"/>
  <c r="AC197" i="212"/>
  <c r="L197" i="212"/>
  <c r="K197" i="212"/>
  <c r="J197" i="212"/>
  <c r="L196" i="212"/>
  <c r="K196" i="212"/>
  <c r="J196" i="212"/>
  <c r="I196" i="212"/>
  <c r="L195" i="212"/>
  <c r="AC195" i="212" s="1"/>
  <c r="K195" i="212"/>
  <c r="J195" i="212"/>
  <c r="I195" i="212"/>
  <c r="L194" i="212"/>
  <c r="K194" i="212"/>
  <c r="J194" i="212"/>
  <c r="I194" i="212"/>
  <c r="L193" i="212"/>
  <c r="AC193" i="212" s="1"/>
  <c r="K193" i="212"/>
  <c r="J193" i="212"/>
  <c r="I193" i="212"/>
  <c r="AC192" i="212"/>
  <c r="L192" i="212"/>
  <c r="K192" i="212"/>
  <c r="J192" i="212"/>
  <c r="I192" i="212"/>
  <c r="L191" i="212"/>
  <c r="AC191" i="212" s="1"/>
  <c r="K191" i="212"/>
  <c r="J191" i="212"/>
  <c r="I191" i="212"/>
  <c r="L190" i="212"/>
  <c r="AC190" i="212" s="1"/>
  <c r="K190" i="212"/>
  <c r="J190" i="212"/>
  <c r="I190" i="212"/>
  <c r="AC189" i="212"/>
  <c r="O189" i="212"/>
  <c r="L189" i="212"/>
  <c r="K189" i="212"/>
  <c r="J189" i="212"/>
  <c r="I189" i="212"/>
  <c r="AC188" i="212"/>
  <c r="L188" i="212"/>
  <c r="K188" i="212"/>
  <c r="J188" i="212"/>
  <c r="I188" i="212"/>
  <c r="L187" i="212"/>
  <c r="AC187" i="212" s="1"/>
  <c r="K187" i="212"/>
  <c r="J187" i="212"/>
  <c r="I187" i="212"/>
  <c r="O186" i="212"/>
  <c r="L186" i="212"/>
  <c r="AC186" i="212" s="1"/>
  <c r="K186" i="212"/>
  <c r="J186" i="212"/>
  <c r="I186" i="212"/>
  <c r="L185" i="212"/>
  <c r="AC185" i="212" s="1"/>
  <c r="K185" i="212"/>
  <c r="J185" i="212"/>
  <c r="I185" i="212"/>
  <c r="AC184" i="212"/>
  <c r="L184" i="212"/>
  <c r="K184" i="212"/>
  <c r="J184" i="212"/>
  <c r="I184" i="212"/>
  <c r="AC183" i="212"/>
  <c r="L183" i="212"/>
  <c r="K183" i="212"/>
  <c r="J183" i="212"/>
  <c r="I183" i="212"/>
  <c r="L182" i="212"/>
  <c r="AC182" i="212" s="1"/>
  <c r="K182" i="212"/>
  <c r="J182" i="212"/>
  <c r="I182" i="212"/>
  <c r="M181" i="212"/>
  <c r="L181" i="212"/>
  <c r="AC181" i="212" s="1"/>
  <c r="K181" i="212"/>
  <c r="J181" i="212"/>
  <c r="I181" i="212"/>
  <c r="L180" i="212"/>
  <c r="K180" i="212"/>
  <c r="J180" i="212"/>
  <c r="I180" i="212"/>
  <c r="L179" i="212"/>
  <c r="AC179" i="212" s="1"/>
  <c r="K179" i="212"/>
  <c r="J179" i="212"/>
  <c r="I179" i="212"/>
  <c r="AC178" i="212"/>
  <c r="L178" i="212"/>
  <c r="K178" i="212"/>
  <c r="J178" i="212"/>
  <c r="I178" i="212"/>
  <c r="L177" i="212"/>
  <c r="AC177" i="212" s="1"/>
  <c r="K177" i="212"/>
  <c r="J177" i="212"/>
  <c r="I177" i="212"/>
  <c r="L176" i="212"/>
  <c r="K176" i="212"/>
  <c r="J176" i="212"/>
  <c r="I176" i="212"/>
  <c r="L175" i="212"/>
  <c r="AC175" i="212" s="1"/>
  <c r="K175" i="212"/>
  <c r="J175" i="212"/>
  <c r="I175" i="212"/>
  <c r="L174" i="212"/>
  <c r="AC174" i="212" s="1"/>
  <c r="K174" i="212"/>
  <c r="J174" i="212"/>
  <c r="I174" i="212"/>
  <c r="AC173" i="212"/>
  <c r="L173" i="212"/>
  <c r="O173" i="212" s="1"/>
  <c r="K173" i="212"/>
  <c r="J173" i="212"/>
  <c r="I173" i="212"/>
  <c r="L172" i="212"/>
  <c r="AC172" i="212" s="1"/>
  <c r="K172" i="212"/>
  <c r="J172" i="212"/>
  <c r="I172" i="212"/>
  <c r="L171" i="212"/>
  <c r="AC171" i="212" s="1"/>
  <c r="K171" i="212"/>
  <c r="J171" i="212"/>
  <c r="I171" i="212"/>
  <c r="L170" i="212"/>
  <c r="K170" i="212"/>
  <c r="J170" i="212"/>
  <c r="I170" i="212"/>
  <c r="L169" i="212"/>
  <c r="O169" i="212" s="1"/>
  <c r="K169" i="212"/>
  <c r="J169" i="212"/>
  <c r="I169" i="212"/>
  <c r="L168" i="212"/>
  <c r="AC168" i="212" s="1"/>
  <c r="K168" i="212"/>
  <c r="J168" i="212"/>
  <c r="I168" i="212"/>
  <c r="AC167" i="212"/>
  <c r="O167" i="212"/>
  <c r="L167" i="212"/>
  <c r="K167" i="212"/>
  <c r="J167" i="212"/>
  <c r="I167" i="212"/>
  <c r="L166" i="212"/>
  <c r="O166" i="212" s="1"/>
  <c r="K166" i="212"/>
  <c r="J166" i="212"/>
  <c r="I166" i="212"/>
  <c r="AC165" i="212"/>
  <c r="O165" i="212"/>
  <c r="L165" i="212"/>
  <c r="K165" i="212"/>
  <c r="J165" i="212"/>
  <c r="I165" i="212"/>
  <c r="L164" i="212"/>
  <c r="K164" i="212"/>
  <c r="J164" i="212"/>
  <c r="I164" i="212"/>
  <c r="M163" i="212"/>
  <c r="L163" i="212"/>
  <c r="AC163" i="212" s="1"/>
  <c r="K163" i="212"/>
  <c r="J163" i="212"/>
  <c r="I163" i="212"/>
  <c r="L162" i="212"/>
  <c r="O162" i="212" s="1"/>
  <c r="K162" i="212"/>
  <c r="J162" i="212"/>
  <c r="I162" i="212"/>
  <c r="L161" i="212"/>
  <c r="AC161" i="212" s="1"/>
  <c r="K161" i="212"/>
  <c r="J161" i="212"/>
  <c r="I161" i="212"/>
  <c r="AC160" i="212"/>
  <c r="L160" i="212"/>
  <c r="K160" i="212"/>
  <c r="J160" i="212"/>
  <c r="I160" i="212"/>
  <c r="L159" i="212"/>
  <c r="K159" i="212"/>
  <c r="J159" i="212"/>
  <c r="I159" i="212"/>
  <c r="L158" i="212"/>
  <c r="AC158" i="212" s="1"/>
  <c r="K158" i="212"/>
  <c r="J158" i="212"/>
  <c r="I158" i="212"/>
  <c r="AC157" i="212"/>
  <c r="O157" i="212"/>
  <c r="M157" i="212"/>
  <c r="L157" i="212"/>
  <c r="K157" i="212"/>
  <c r="J157" i="212"/>
  <c r="I157" i="212"/>
  <c r="AC156" i="212"/>
  <c r="O156" i="212"/>
  <c r="L156" i="212"/>
  <c r="K156" i="212"/>
  <c r="J156" i="212"/>
  <c r="I156" i="212"/>
  <c r="M155" i="212"/>
  <c r="L155" i="212"/>
  <c r="O155" i="212" s="1"/>
  <c r="K155" i="212"/>
  <c r="J155" i="212"/>
  <c r="I155" i="212"/>
  <c r="L154" i="212"/>
  <c r="AC154" i="212" s="1"/>
  <c r="K154" i="212"/>
  <c r="J154" i="212"/>
  <c r="L153" i="212"/>
  <c r="K153" i="212"/>
  <c r="J153" i="212"/>
  <c r="L152" i="212"/>
  <c r="AC152" i="212" s="1"/>
  <c r="K152" i="212"/>
  <c r="J152" i="212"/>
  <c r="I152" i="212"/>
  <c r="L151" i="212"/>
  <c r="K151" i="212"/>
  <c r="J151" i="212"/>
  <c r="I151" i="212"/>
  <c r="AC150" i="212"/>
  <c r="L150" i="212"/>
  <c r="K150" i="212"/>
  <c r="J150" i="212"/>
  <c r="I150" i="212"/>
  <c r="L149" i="212"/>
  <c r="K149" i="212"/>
  <c r="J149" i="212"/>
  <c r="I149" i="212"/>
  <c r="L148" i="212"/>
  <c r="AC148" i="212" s="1"/>
  <c r="K148" i="212"/>
  <c r="J148" i="212"/>
  <c r="I148" i="212"/>
  <c r="L147" i="212"/>
  <c r="AC147" i="212" s="1"/>
  <c r="K147" i="212"/>
  <c r="J147" i="212"/>
  <c r="I147" i="212"/>
  <c r="L146" i="212"/>
  <c r="O146" i="212" s="1"/>
  <c r="K146" i="212"/>
  <c r="J146" i="212"/>
  <c r="I146" i="212"/>
  <c r="O145" i="212"/>
  <c r="L145" i="212"/>
  <c r="K145" i="212"/>
  <c r="J145" i="212"/>
  <c r="I145" i="212"/>
  <c r="L144" i="212"/>
  <c r="AC144" i="212" s="1"/>
  <c r="K144" i="212"/>
  <c r="J144" i="212"/>
  <c r="I144" i="212"/>
  <c r="O143" i="212"/>
  <c r="L143" i="212"/>
  <c r="AC143" i="212" s="1"/>
  <c r="K143" i="212"/>
  <c r="J143" i="212"/>
  <c r="I143" i="212"/>
  <c r="L142" i="212"/>
  <c r="K142" i="212"/>
  <c r="J142" i="212"/>
  <c r="I142" i="212"/>
  <c r="L141" i="212"/>
  <c r="K141" i="212"/>
  <c r="J141" i="212"/>
  <c r="I141" i="212"/>
  <c r="AC140" i="212"/>
  <c r="L140" i="212"/>
  <c r="O140" i="212" s="1"/>
  <c r="K140" i="212"/>
  <c r="J140" i="212"/>
  <c r="I140" i="212"/>
  <c r="L139" i="212"/>
  <c r="O139" i="212" s="1"/>
  <c r="K139" i="212"/>
  <c r="J139" i="212"/>
  <c r="I139" i="212"/>
  <c r="O138" i="212"/>
  <c r="L138" i="212"/>
  <c r="AC138" i="212" s="1"/>
  <c r="K138" i="212"/>
  <c r="J138" i="212"/>
  <c r="I138" i="212"/>
  <c r="L137" i="212"/>
  <c r="K137" i="212"/>
  <c r="J137" i="212"/>
  <c r="I137" i="212"/>
  <c r="AC136" i="212"/>
  <c r="L136" i="212"/>
  <c r="K136" i="212"/>
  <c r="J136" i="212"/>
  <c r="I136" i="212"/>
  <c r="M135" i="212"/>
  <c r="L135" i="212"/>
  <c r="K135" i="212"/>
  <c r="J135" i="212"/>
  <c r="I135" i="212"/>
  <c r="L134" i="212"/>
  <c r="K134" i="212"/>
  <c r="J134" i="212"/>
  <c r="I134" i="212"/>
  <c r="O133" i="212"/>
  <c r="L133" i="212"/>
  <c r="AC133" i="212" s="1"/>
  <c r="K133" i="212"/>
  <c r="J133" i="212"/>
  <c r="I133" i="212"/>
  <c r="L132" i="212"/>
  <c r="K132" i="212"/>
  <c r="J132" i="212"/>
  <c r="I132" i="212"/>
  <c r="AC131" i="212"/>
  <c r="L131" i="212"/>
  <c r="O131" i="212" s="1"/>
  <c r="K131" i="212"/>
  <c r="J131" i="212"/>
  <c r="I131" i="212"/>
  <c r="L130" i="212"/>
  <c r="AC130" i="212" s="1"/>
  <c r="K130" i="212"/>
  <c r="J130" i="212"/>
  <c r="I130" i="212"/>
  <c r="M129" i="212"/>
  <c r="L129" i="212"/>
  <c r="K129" i="212"/>
  <c r="J129" i="212"/>
  <c r="I129" i="212"/>
  <c r="O128" i="212"/>
  <c r="L128" i="212"/>
  <c r="K128" i="212"/>
  <c r="J128" i="212"/>
  <c r="I128" i="212"/>
  <c r="AC127" i="212"/>
  <c r="O127" i="212"/>
  <c r="L127" i="212"/>
  <c r="K127" i="212"/>
  <c r="J127" i="212"/>
  <c r="I127" i="212"/>
  <c r="L126" i="212"/>
  <c r="K126" i="212"/>
  <c r="J126" i="212"/>
  <c r="I126" i="212"/>
  <c r="L125" i="212"/>
  <c r="K125" i="212"/>
  <c r="J125" i="212"/>
  <c r="I125" i="212"/>
  <c r="O124" i="212"/>
  <c r="L124" i="212"/>
  <c r="AC124" i="212" s="1"/>
  <c r="K124" i="212"/>
  <c r="J124" i="212"/>
  <c r="I124" i="212"/>
  <c r="L123" i="212"/>
  <c r="O123" i="212" s="1"/>
  <c r="K123" i="212"/>
  <c r="J123" i="212"/>
  <c r="I123" i="212"/>
  <c r="L122" i="212"/>
  <c r="K122" i="212"/>
  <c r="J122" i="212"/>
  <c r="I122" i="212"/>
  <c r="AC121" i="212"/>
  <c r="L121" i="212"/>
  <c r="O121" i="212" s="1"/>
  <c r="K121" i="212"/>
  <c r="J121" i="212"/>
  <c r="I121" i="212"/>
  <c r="O120" i="212"/>
  <c r="L120" i="212"/>
  <c r="AC120" i="212" s="1"/>
  <c r="K120" i="212"/>
  <c r="J120" i="212"/>
  <c r="I120" i="212"/>
  <c r="L119" i="212"/>
  <c r="K119" i="212"/>
  <c r="J119" i="212"/>
  <c r="I119" i="212"/>
  <c r="L118" i="212"/>
  <c r="K118" i="212"/>
  <c r="J118" i="212"/>
  <c r="I118" i="212"/>
  <c r="L117" i="212"/>
  <c r="K117" i="212"/>
  <c r="J117" i="212"/>
  <c r="I117" i="212"/>
  <c r="AC116" i="212"/>
  <c r="L116" i="212"/>
  <c r="O116" i="212" s="1"/>
  <c r="K116" i="212"/>
  <c r="J116" i="212"/>
  <c r="I116" i="212"/>
  <c r="L115" i="212"/>
  <c r="AC115" i="212" s="1"/>
  <c r="K115" i="212"/>
  <c r="J115" i="212"/>
  <c r="I115" i="212"/>
  <c r="L114" i="212"/>
  <c r="AC114" i="212" s="1"/>
  <c r="K114" i="212"/>
  <c r="J114" i="212"/>
  <c r="I114" i="212"/>
  <c r="L113" i="212"/>
  <c r="K113" i="212"/>
  <c r="J113" i="212"/>
  <c r="I113" i="212"/>
  <c r="AC112" i="212"/>
  <c r="L112" i="212"/>
  <c r="K112" i="212"/>
  <c r="J112" i="212"/>
  <c r="I112" i="212"/>
  <c r="L111" i="212"/>
  <c r="AC111" i="212" s="1"/>
  <c r="K111" i="212"/>
  <c r="J111" i="212"/>
  <c r="I111" i="212"/>
  <c r="L110" i="212"/>
  <c r="K110" i="212"/>
  <c r="J110" i="212"/>
  <c r="I110" i="212"/>
  <c r="AC109" i="212"/>
  <c r="L109" i="212"/>
  <c r="K109" i="212"/>
  <c r="J109" i="212"/>
  <c r="I109" i="212"/>
  <c r="L108" i="212"/>
  <c r="O108" i="212" s="1"/>
  <c r="K108" i="212"/>
  <c r="J108" i="212"/>
  <c r="I108" i="212"/>
  <c r="M107" i="212"/>
  <c r="L107" i="212"/>
  <c r="AC107" i="212" s="1"/>
  <c r="K107" i="212"/>
  <c r="J107" i="212"/>
  <c r="I107" i="212"/>
  <c r="L106" i="212"/>
  <c r="AC106" i="212" s="1"/>
  <c r="K106" i="212"/>
  <c r="J106" i="212"/>
  <c r="I106" i="212"/>
  <c r="AC105" i="212"/>
  <c r="L105" i="212"/>
  <c r="K105" i="212"/>
  <c r="J105" i="212"/>
  <c r="I105" i="212"/>
  <c r="L104" i="212"/>
  <c r="K104" i="212"/>
  <c r="J104" i="212"/>
  <c r="I104" i="212"/>
  <c r="L103" i="212"/>
  <c r="K103" i="212"/>
  <c r="J103" i="212"/>
  <c r="I103" i="212"/>
  <c r="L102" i="212"/>
  <c r="O102" i="212" s="1"/>
  <c r="K102" i="212"/>
  <c r="J102" i="212"/>
  <c r="I102" i="212"/>
  <c r="L101" i="212"/>
  <c r="K101" i="212"/>
  <c r="J101" i="212"/>
  <c r="I101" i="212"/>
  <c r="O100" i="212"/>
  <c r="L100" i="212"/>
  <c r="AC100" i="212" s="1"/>
  <c r="K100" i="212"/>
  <c r="J100" i="212"/>
  <c r="I100" i="212"/>
  <c r="M99" i="212"/>
  <c r="L99" i="212"/>
  <c r="O99" i="212" s="1"/>
  <c r="K99" i="212"/>
  <c r="J99" i="212"/>
  <c r="I99" i="212"/>
  <c r="L98" i="212"/>
  <c r="AC98" i="212" s="1"/>
  <c r="K98" i="212"/>
  <c r="J98" i="212"/>
  <c r="I98" i="212"/>
  <c r="L97" i="212"/>
  <c r="K97" i="212"/>
  <c r="J97" i="212"/>
  <c r="I97" i="212"/>
  <c r="L96" i="212"/>
  <c r="K96" i="212"/>
  <c r="J96" i="212"/>
  <c r="I96" i="212"/>
  <c r="L95" i="212"/>
  <c r="O95" i="212" s="1"/>
  <c r="K95" i="212"/>
  <c r="J95" i="212"/>
  <c r="I95" i="212"/>
  <c r="O94" i="212"/>
  <c r="L94" i="212"/>
  <c r="AC94" i="212" s="1"/>
  <c r="K94" i="212"/>
  <c r="J94" i="212"/>
  <c r="I94" i="212"/>
  <c r="L93" i="212"/>
  <c r="AC93" i="212" s="1"/>
  <c r="K93" i="212"/>
  <c r="J93" i="212"/>
  <c r="I93" i="212"/>
  <c r="M92" i="212"/>
  <c r="L92" i="212"/>
  <c r="AC92" i="212" s="1"/>
  <c r="K92" i="212"/>
  <c r="J92" i="212"/>
  <c r="I92" i="212"/>
  <c r="L91" i="212"/>
  <c r="K91" i="212"/>
  <c r="J91" i="212"/>
  <c r="I91" i="212"/>
  <c r="AC90" i="212"/>
  <c r="L90" i="212"/>
  <c r="K90" i="212"/>
  <c r="J90" i="212"/>
  <c r="I90" i="212"/>
  <c r="O89" i="212"/>
  <c r="L89" i="212"/>
  <c r="K89" i="212"/>
  <c r="J89" i="212"/>
  <c r="I89" i="212"/>
  <c r="L88" i="212"/>
  <c r="K88" i="212"/>
  <c r="J88" i="212"/>
  <c r="I88" i="212"/>
  <c r="L87" i="212"/>
  <c r="AC87" i="212" s="1"/>
  <c r="K87" i="212"/>
  <c r="J87" i="212"/>
  <c r="I87" i="212"/>
  <c r="L86" i="212"/>
  <c r="O86" i="212" s="1"/>
  <c r="K86" i="212"/>
  <c r="J86" i="212"/>
  <c r="I86" i="212"/>
  <c r="O85" i="212"/>
  <c r="M85" i="212"/>
  <c r="L85" i="212"/>
  <c r="AC85" i="212" s="1"/>
  <c r="K85" i="212"/>
  <c r="J85" i="212"/>
  <c r="I85" i="212"/>
  <c r="M84" i="212"/>
  <c r="L84" i="212"/>
  <c r="AC84" i="212" s="1"/>
  <c r="K84" i="212"/>
  <c r="J84" i="212"/>
  <c r="I84" i="212"/>
  <c r="L83" i="212"/>
  <c r="K83" i="212"/>
  <c r="J83" i="212"/>
  <c r="I83" i="212"/>
  <c r="AC82" i="212"/>
  <c r="L82" i="212"/>
  <c r="K82" i="212"/>
  <c r="J82" i="212"/>
  <c r="I82" i="212"/>
  <c r="O81" i="212"/>
  <c r="L81" i="212"/>
  <c r="K81" i="212"/>
  <c r="J81" i="212"/>
  <c r="I81" i="212"/>
  <c r="L80" i="212"/>
  <c r="AC80" i="212" s="1"/>
  <c r="K80" i="212"/>
  <c r="J80" i="212"/>
  <c r="I80" i="212"/>
  <c r="L79" i="212"/>
  <c r="K79" i="212"/>
  <c r="J79" i="212"/>
  <c r="I79" i="212"/>
  <c r="O78" i="212"/>
  <c r="L78" i="212"/>
  <c r="AC78" i="212" s="1"/>
  <c r="K78" i="212"/>
  <c r="J78" i="212"/>
  <c r="I78" i="212"/>
  <c r="L77" i="212"/>
  <c r="AC77" i="212" s="1"/>
  <c r="K77" i="212"/>
  <c r="J77" i="212"/>
  <c r="I77" i="212"/>
  <c r="L76" i="212"/>
  <c r="K76" i="212"/>
  <c r="J76" i="212"/>
  <c r="I76" i="212"/>
  <c r="L75" i="212"/>
  <c r="AC75" i="212" s="1"/>
  <c r="K75" i="212"/>
  <c r="J75" i="212"/>
  <c r="I75" i="212"/>
  <c r="AC74" i="212"/>
  <c r="O74" i="212"/>
  <c r="L74" i="212"/>
  <c r="K74" i="212"/>
  <c r="J74" i="212"/>
  <c r="I74" i="212"/>
  <c r="L73" i="212"/>
  <c r="K73" i="212"/>
  <c r="J73" i="212"/>
  <c r="I73" i="212"/>
  <c r="L72" i="212"/>
  <c r="AC72" i="212" s="1"/>
  <c r="K72" i="212"/>
  <c r="J72" i="212"/>
  <c r="I72" i="212"/>
  <c r="L71" i="212"/>
  <c r="O71" i="212" s="1"/>
  <c r="K71" i="212"/>
  <c r="J71" i="212"/>
  <c r="I71" i="212"/>
  <c r="L70" i="212"/>
  <c r="AC70" i="212" s="1"/>
  <c r="K70" i="212"/>
  <c r="J70" i="212"/>
  <c r="I70" i="212"/>
  <c r="L69" i="212"/>
  <c r="K69" i="212"/>
  <c r="J69" i="212"/>
  <c r="I69" i="212"/>
  <c r="L68" i="212"/>
  <c r="K68" i="212"/>
  <c r="J68" i="212"/>
  <c r="I68" i="212"/>
  <c r="L67" i="212"/>
  <c r="K67" i="212"/>
  <c r="J67" i="212"/>
  <c r="I67" i="212"/>
  <c r="M66" i="212"/>
  <c r="L66" i="212"/>
  <c r="K66" i="212"/>
  <c r="J66" i="212"/>
  <c r="I66" i="212"/>
  <c r="L65" i="212"/>
  <c r="AC65" i="212" s="1"/>
  <c r="K65" i="212"/>
  <c r="J65" i="212"/>
  <c r="I65" i="212"/>
  <c r="AC64" i="212"/>
  <c r="M64" i="212"/>
  <c r="L64" i="212"/>
  <c r="O64" i="212" s="1"/>
  <c r="K64" i="212"/>
  <c r="J64" i="212"/>
  <c r="I64" i="212"/>
  <c r="L63" i="212"/>
  <c r="O63" i="212" s="1"/>
  <c r="K63" i="212"/>
  <c r="J63" i="212"/>
  <c r="I63" i="212"/>
  <c r="L62" i="212"/>
  <c r="AC62" i="212" s="1"/>
  <c r="K62" i="212"/>
  <c r="J62" i="212"/>
  <c r="I62" i="212"/>
  <c r="AC61" i="212"/>
  <c r="M61" i="212"/>
  <c r="L61" i="212"/>
  <c r="O61" i="212" s="1"/>
  <c r="K61" i="212"/>
  <c r="J61" i="212"/>
  <c r="I61" i="212"/>
  <c r="L60" i="212"/>
  <c r="K60" i="212"/>
  <c r="J60" i="212"/>
  <c r="I60" i="212"/>
  <c r="L59" i="212"/>
  <c r="O59" i="212" s="1"/>
  <c r="K59" i="212"/>
  <c r="J59" i="212"/>
  <c r="I59" i="212"/>
  <c r="L58" i="212"/>
  <c r="AC58" i="212" s="1"/>
  <c r="K58" i="212"/>
  <c r="J58" i="212"/>
  <c r="I58" i="212"/>
  <c r="L57" i="212"/>
  <c r="K57" i="212"/>
  <c r="J57" i="212"/>
  <c r="I57" i="212"/>
  <c r="AC56" i="212"/>
  <c r="O56" i="212"/>
  <c r="L56" i="212"/>
  <c r="K56" i="212"/>
  <c r="J56" i="212"/>
  <c r="I56" i="212"/>
  <c r="L55" i="212"/>
  <c r="O55" i="212" s="1"/>
  <c r="K55" i="212"/>
  <c r="J55" i="212"/>
  <c r="I55" i="212"/>
  <c r="M54" i="212"/>
  <c r="L54" i="212"/>
  <c r="AC54" i="212" s="1"/>
  <c r="K54" i="212"/>
  <c r="J54" i="212"/>
  <c r="I54" i="212"/>
  <c r="O53" i="212"/>
  <c r="L53" i="212"/>
  <c r="AC53" i="212" s="1"/>
  <c r="K53" i="212"/>
  <c r="J53" i="212"/>
  <c r="I53" i="212"/>
  <c r="M52" i="212"/>
  <c r="L52" i="212"/>
  <c r="AC52" i="212" s="1"/>
  <c r="K52" i="212"/>
  <c r="J52" i="212"/>
  <c r="I52" i="212"/>
  <c r="L51" i="212"/>
  <c r="K51" i="212"/>
  <c r="J51" i="212"/>
  <c r="I51" i="212"/>
  <c r="L50" i="212"/>
  <c r="O50" i="212" s="1"/>
  <c r="K50" i="212"/>
  <c r="J50" i="212"/>
  <c r="I50" i="212"/>
  <c r="M49" i="212"/>
  <c r="L49" i="212"/>
  <c r="AC49" i="212" s="1"/>
  <c r="K49" i="212"/>
  <c r="J49" i="212"/>
  <c r="I49" i="212"/>
  <c r="L48" i="212"/>
  <c r="AC48" i="212" s="1"/>
  <c r="K48" i="212"/>
  <c r="J48" i="212"/>
  <c r="I48" i="212"/>
  <c r="M47" i="212"/>
  <c r="L47" i="212"/>
  <c r="AC47" i="212" s="1"/>
  <c r="K47" i="212"/>
  <c r="J47" i="212"/>
  <c r="I47" i="212"/>
  <c r="AC46" i="212"/>
  <c r="M46" i="212"/>
  <c r="L46" i="212"/>
  <c r="O46" i="212" s="1"/>
  <c r="K46" i="212"/>
  <c r="J46" i="212"/>
  <c r="I46" i="212"/>
  <c r="AC45" i="212"/>
  <c r="O45" i="212"/>
  <c r="L45" i="212"/>
  <c r="M44" i="212"/>
  <c r="L44" i="212"/>
  <c r="AC44" i="212" s="1"/>
  <c r="K44" i="212"/>
  <c r="J44" i="212"/>
  <c r="I44" i="212"/>
  <c r="O43" i="212"/>
  <c r="M43" i="212"/>
  <c r="L43" i="212"/>
  <c r="AC43" i="212" s="1"/>
  <c r="K43" i="212"/>
  <c r="J43" i="212"/>
  <c r="I43" i="212"/>
  <c r="L42" i="212"/>
  <c r="AC42" i="212" s="1"/>
  <c r="K42" i="212"/>
  <c r="J42" i="212"/>
  <c r="I42" i="212"/>
  <c r="M41" i="212"/>
  <c r="L41" i="212"/>
  <c r="AC41" i="212" s="1"/>
  <c r="K41" i="212"/>
  <c r="J41" i="212"/>
  <c r="I41" i="212"/>
  <c r="L40" i="212"/>
  <c r="K40" i="212"/>
  <c r="J40" i="212"/>
  <c r="I40" i="212"/>
  <c r="L39" i="212"/>
  <c r="O39" i="212" s="1"/>
  <c r="K39" i="212"/>
  <c r="J39" i="212"/>
  <c r="I39" i="212"/>
  <c r="M38" i="212"/>
  <c r="L38" i="212"/>
  <c r="AC38" i="212" s="1"/>
  <c r="K38" i="212"/>
  <c r="J38" i="212"/>
  <c r="I38" i="212"/>
  <c r="AC37" i="212"/>
  <c r="M37" i="212"/>
  <c r="L37" i="212"/>
  <c r="O37" i="212" s="1"/>
  <c r="K37" i="212"/>
  <c r="J37" i="212"/>
  <c r="I37" i="212"/>
  <c r="AC36" i="212"/>
  <c r="O36" i="212"/>
  <c r="M36" i="212"/>
  <c r="L36" i="212"/>
  <c r="K36" i="212"/>
  <c r="J36" i="212"/>
  <c r="I36" i="212"/>
  <c r="AC35" i="212"/>
  <c r="O35" i="212"/>
  <c r="M35" i="212"/>
  <c r="L35" i="212"/>
  <c r="K35" i="212"/>
  <c r="J35" i="212"/>
  <c r="I35" i="212"/>
  <c r="L34" i="212"/>
  <c r="K34" i="212"/>
  <c r="J34" i="212"/>
  <c r="I34" i="212"/>
  <c r="L33" i="212"/>
  <c r="AC33" i="212" s="1"/>
  <c r="K33" i="212"/>
  <c r="J33" i="212"/>
  <c r="I33" i="212"/>
  <c r="O32" i="212"/>
  <c r="M32" i="212"/>
  <c r="L32" i="212"/>
  <c r="K32" i="212"/>
  <c r="J32" i="212"/>
  <c r="I32" i="212"/>
  <c r="L31" i="212"/>
  <c r="O31" i="212" s="1"/>
  <c r="K31" i="212"/>
  <c r="J31" i="212"/>
  <c r="I31" i="212"/>
  <c r="M30" i="212"/>
  <c r="L30" i="212"/>
  <c r="AC30" i="212" s="1"/>
  <c r="K30" i="212"/>
  <c r="J30" i="212"/>
  <c r="I30" i="212"/>
  <c r="L29" i="212"/>
  <c r="AC29" i="212" s="1"/>
  <c r="K29" i="212"/>
  <c r="J29" i="212"/>
  <c r="I29" i="212"/>
  <c r="M28" i="212"/>
  <c r="L28" i="212"/>
  <c r="O28" i="212" s="1"/>
  <c r="K28" i="212"/>
  <c r="J28" i="212"/>
  <c r="I28" i="212"/>
  <c r="M27" i="212"/>
  <c r="L27" i="212"/>
  <c r="O27" i="212" s="1"/>
  <c r="K27" i="212"/>
  <c r="J27" i="212"/>
  <c r="I27" i="212"/>
  <c r="M26" i="212"/>
  <c r="L26" i="212"/>
  <c r="AC26" i="212" s="1"/>
  <c r="K26" i="212"/>
  <c r="J26" i="212"/>
  <c r="I26" i="212"/>
  <c r="M25" i="212"/>
  <c r="L25" i="212"/>
  <c r="K25" i="212"/>
  <c r="J25" i="212"/>
  <c r="I25" i="212"/>
  <c r="M24" i="212"/>
  <c r="L24" i="212"/>
  <c r="AC24" i="212" s="1"/>
  <c r="K24" i="212"/>
  <c r="J24" i="212"/>
  <c r="I24" i="212"/>
  <c r="M23" i="212"/>
  <c r="L23" i="212"/>
  <c r="AC23" i="212" s="1"/>
  <c r="K23" i="212"/>
  <c r="J23" i="212"/>
  <c r="I23" i="212"/>
  <c r="L22" i="212"/>
  <c r="AC22" i="212" s="1"/>
  <c r="K22" i="212"/>
  <c r="J22" i="212"/>
  <c r="I22" i="212"/>
  <c r="L21" i="212"/>
  <c r="O21" i="212" s="1"/>
  <c r="K21" i="212"/>
  <c r="J21" i="212"/>
  <c r="I21" i="212"/>
  <c r="L20" i="212"/>
  <c r="AC20" i="212" s="1"/>
  <c r="K20" i="212"/>
  <c r="J20" i="212"/>
  <c r="I20" i="212"/>
  <c r="AC19" i="212"/>
  <c r="M19" i="212"/>
  <c r="L19" i="212"/>
  <c r="K19" i="212"/>
  <c r="J19" i="212"/>
  <c r="I19" i="212"/>
  <c r="L18" i="212"/>
  <c r="AC18" i="212" s="1"/>
  <c r="K18" i="212"/>
  <c r="J18" i="212"/>
  <c r="I18" i="212"/>
  <c r="L17" i="212"/>
  <c r="O17" i="212" s="1"/>
  <c r="K17" i="212"/>
  <c r="J17" i="212"/>
  <c r="I17" i="212"/>
  <c r="AC16" i="212"/>
  <c r="O16" i="212"/>
  <c r="L16" i="212"/>
  <c r="K16" i="212"/>
  <c r="J16" i="212"/>
  <c r="I16" i="212"/>
  <c r="M15" i="212"/>
  <c r="L15" i="212"/>
  <c r="AC15" i="212" s="1"/>
  <c r="K15" i="212"/>
  <c r="J15" i="212"/>
  <c r="I15" i="212"/>
  <c r="L14" i="212"/>
  <c r="AC14" i="212" s="1"/>
  <c r="K14" i="212"/>
  <c r="J14" i="212"/>
  <c r="I14" i="212"/>
  <c r="M13" i="212"/>
  <c r="L13" i="212"/>
  <c r="AC13" i="212" s="1"/>
  <c r="K13" i="212"/>
  <c r="J13" i="212"/>
  <c r="I13" i="212"/>
  <c r="O12" i="212"/>
  <c r="L12" i="212"/>
  <c r="AC12" i="212" s="1"/>
  <c r="K12" i="212"/>
  <c r="J12" i="212"/>
  <c r="I12" i="212"/>
  <c r="L11" i="212"/>
  <c r="AC11" i="212" s="1"/>
  <c r="K11" i="212"/>
  <c r="J11" i="212"/>
  <c r="I11" i="212"/>
  <c r="L10" i="212"/>
  <c r="O10" i="212" s="1"/>
  <c r="K10" i="212"/>
  <c r="J10" i="212"/>
  <c r="I10" i="212"/>
  <c r="L9" i="212"/>
  <c r="AC9" i="212" s="1"/>
  <c r="K9" i="212"/>
  <c r="J9" i="212"/>
  <c r="I9" i="212"/>
  <c r="O8" i="212"/>
  <c r="L8" i="212"/>
  <c r="K8" i="212"/>
  <c r="J8" i="212"/>
  <c r="I8" i="212"/>
  <c r="M7" i="212"/>
  <c r="L7" i="212"/>
  <c r="AC7" i="212" s="1"/>
  <c r="K7" i="212"/>
  <c r="J7" i="212"/>
  <c r="I7" i="212"/>
  <c r="O6" i="212"/>
  <c r="L6" i="212"/>
  <c r="AC6" i="212" s="1"/>
  <c r="K6" i="212"/>
  <c r="J6" i="212"/>
  <c r="I6" i="212"/>
  <c r="L5" i="212"/>
  <c r="AC5" i="212" s="1"/>
  <c r="K5" i="212"/>
  <c r="J5" i="212"/>
  <c r="I5" i="212"/>
  <c r="L4" i="212"/>
  <c r="AC4" i="212" s="1"/>
  <c r="K4" i="212"/>
  <c r="J4" i="212"/>
  <c r="I4" i="212"/>
  <c r="L3" i="212"/>
  <c r="O3" i="212" s="1"/>
  <c r="K3" i="212"/>
  <c r="J3" i="212"/>
  <c r="I3" i="212"/>
  <c r="L2" i="212"/>
  <c r="AC2" i="212" s="1"/>
  <c r="K2" i="212"/>
  <c r="J2" i="212"/>
  <c r="I2" i="212"/>
  <c r="L327" i="211"/>
  <c r="L326" i="211"/>
  <c r="L325" i="211"/>
  <c r="L324" i="211"/>
  <c r="L323" i="211"/>
  <c r="L322" i="211"/>
  <c r="L321" i="211"/>
  <c r="K321" i="211"/>
  <c r="J321" i="211"/>
  <c r="I321" i="211"/>
  <c r="L320" i="211"/>
  <c r="K320" i="211"/>
  <c r="J320" i="211"/>
  <c r="L319" i="211"/>
  <c r="K319" i="211"/>
  <c r="J319" i="211"/>
  <c r="L318" i="211"/>
  <c r="K318" i="211"/>
  <c r="J318" i="211"/>
  <c r="L317" i="211"/>
  <c r="K317" i="211"/>
  <c r="J317" i="211"/>
  <c r="L316" i="211"/>
  <c r="K316" i="211"/>
  <c r="J316" i="211"/>
  <c r="L315" i="211"/>
  <c r="K315" i="211"/>
  <c r="J315" i="211"/>
  <c r="L314" i="211"/>
  <c r="K314" i="211"/>
  <c r="J314" i="211"/>
  <c r="L313" i="211"/>
  <c r="K313" i="211"/>
  <c r="J313" i="211"/>
  <c r="L312" i="211"/>
  <c r="K312" i="211"/>
  <c r="J312" i="211"/>
  <c r="L311" i="211"/>
  <c r="K311" i="211"/>
  <c r="J311" i="211"/>
  <c r="L310" i="211"/>
  <c r="K310" i="211"/>
  <c r="J310" i="211"/>
  <c r="L309" i="211"/>
  <c r="K309" i="211"/>
  <c r="J309" i="211"/>
  <c r="L308" i="211"/>
  <c r="K308" i="211"/>
  <c r="J308" i="211"/>
  <c r="L307" i="211"/>
  <c r="K307" i="211"/>
  <c r="J307" i="211"/>
  <c r="L306" i="211"/>
  <c r="K306" i="211"/>
  <c r="J306" i="211"/>
  <c r="L305" i="211"/>
  <c r="K305" i="211"/>
  <c r="J305" i="211"/>
  <c r="L304" i="211"/>
  <c r="K304" i="211"/>
  <c r="J304" i="211"/>
  <c r="L303" i="211"/>
  <c r="K303" i="211"/>
  <c r="J303" i="211"/>
  <c r="L302" i="211"/>
  <c r="K302" i="211"/>
  <c r="J302" i="211"/>
  <c r="L301" i="211"/>
  <c r="K301" i="211"/>
  <c r="J301" i="211"/>
  <c r="L300" i="211"/>
  <c r="K300" i="211"/>
  <c r="J300" i="211"/>
  <c r="L299" i="211"/>
  <c r="K299" i="211"/>
  <c r="J299" i="211"/>
  <c r="L298" i="211"/>
  <c r="K298" i="211"/>
  <c r="J298" i="211"/>
  <c r="L297" i="211"/>
  <c r="K297" i="211"/>
  <c r="J297" i="211"/>
  <c r="L296" i="211"/>
  <c r="K296" i="211"/>
  <c r="J296" i="211"/>
  <c r="L295" i="211"/>
  <c r="K295" i="211"/>
  <c r="J295" i="211"/>
  <c r="L294" i="211"/>
  <c r="K294" i="211"/>
  <c r="J294" i="211"/>
  <c r="L293" i="211"/>
  <c r="K293" i="211"/>
  <c r="J293" i="211"/>
  <c r="I293" i="211"/>
  <c r="L292" i="211"/>
  <c r="K292" i="211"/>
  <c r="J292" i="211"/>
  <c r="I292" i="211"/>
  <c r="L291" i="211"/>
  <c r="K291" i="211"/>
  <c r="J291" i="211"/>
  <c r="I291" i="211"/>
  <c r="L290" i="211"/>
  <c r="K290" i="211"/>
  <c r="J290" i="211"/>
  <c r="I290" i="211"/>
  <c r="L289" i="211"/>
  <c r="K289" i="211"/>
  <c r="J289" i="211"/>
  <c r="I289" i="211"/>
  <c r="L288" i="211"/>
  <c r="K288" i="211"/>
  <c r="J288" i="211"/>
  <c r="I288" i="211"/>
  <c r="L287" i="211"/>
  <c r="K287" i="211"/>
  <c r="J287" i="211"/>
  <c r="L286" i="211"/>
  <c r="O286" i="211" s="1"/>
  <c r="K286" i="211"/>
  <c r="J286" i="211"/>
  <c r="I286" i="211"/>
  <c r="O285" i="211"/>
  <c r="M285" i="211"/>
  <c r="L285" i="211"/>
  <c r="K285" i="211"/>
  <c r="J285" i="211"/>
  <c r="I285" i="211"/>
  <c r="O284" i="211"/>
  <c r="M284" i="211"/>
  <c r="L284" i="211"/>
  <c r="K284" i="211"/>
  <c r="J284" i="211"/>
  <c r="I284" i="211"/>
  <c r="O283" i="211"/>
  <c r="L283" i="211"/>
  <c r="K283" i="211"/>
  <c r="J283" i="211"/>
  <c r="I283" i="211"/>
  <c r="L282" i="211"/>
  <c r="K282" i="211"/>
  <c r="J282" i="211"/>
  <c r="I282" i="211"/>
  <c r="O281" i="211"/>
  <c r="L281" i="211"/>
  <c r="K281" i="211"/>
  <c r="J281" i="211"/>
  <c r="I281" i="211"/>
  <c r="O280" i="211"/>
  <c r="L280" i="211"/>
  <c r="K280" i="211"/>
  <c r="J280" i="211"/>
  <c r="I280" i="211"/>
  <c r="O279" i="211"/>
  <c r="L279" i="211"/>
  <c r="K279" i="211"/>
  <c r="J279" i="211"/>
  <c r="I279" i="211"/>
  <c r="L278" i="211"/>
  <c r="K278" i="211"/>
  <c r="J278" i="211"/>
  <c r="I278" i="211"/>
  <c r="O277" i="211"/>
  <c r="L277" i="211"/>
  <c r="K277" i="211"/>
  <c r="J277" i="211"/>
  <c r="I277" i="211"/>
  <c r="O276" i="211"/>
  <c r="M276" i="211"/>
  <c r="L276" i="211"/>
  <c r="K276" i="211"/>
  <c r="J276" i="211"/>
  <c r="I276" i="211"/>
  <c r="L275" i="211"/>
  <c r="K275" i="211"/>
  <c r="J275" i="211"/>
  <c r="I275" i="211"/>
  <c r="L274" i="211"/>
  <c r="K274" i="211"/>
  <c r="J274" i="211"/>
  <c r="I274" i="211"/>
  <c r="L273" i="211"/>
  <c r="K273" i="211"/>
  <c r="J273" i="211"/>
  <c r="I273" i="211"/>
  <c r="L272" i="211"/>
  <c r="O272" i="211" s="1"/>
  <c r="K272" i="211"/>
  <c r="J272" i="211"/>
  <c r="I272" i="211"/>
  <c r="L271" i="211"/>
  <c r="K271" i="211"/>
  <c r="J271" i="211"/>
  <c r="I271" i="211"/>
  <c r="O270" i="211"/>
  <c r="L270" i="211"/>
  <c r="K270" i="211"/>
  <c r="J270" i="211"/>
  <c r="I270" i="211"/>
  <c r="L269" i="211"/>
  <c r="K269" i="211"/>
  <c r="J269" i="211"/>
  <c r="I269" i="211"/>
  <c r="L268" i="211"/>
  <c r="O268" i="211" s="1"/>
  <c r="K268" i="211"/>
  <c r="J268" i="211"/>
  <c r="I268" i="211"/>
  <c r="L267" i="211"/>
  <c r="K267" i="211"/>
  <c r="J267" i="211"/>
  <c r="I267" i="211"/>
  <c r="O266" i="211"/>
  <c r="L266" i="211"/>
  <c r="K266" i="211"/>
  <c r="J266" i="211"/>
  <c r="I266" i="211"/>
  <c r="M265" i="211"/>
  <c r="L265" i="211"/>
  <c r="K265" i="211"/>
  <c r="J265" i="211"/>
  <c r="I265" i="211"/>
  <c r="M264" i="211"/>
  <c r="L264" i="211"/>
  <c r="K264" i="211"/>
  <c r="J264" i="211"/>
  <c r="I264" i="211"/>
  <c r="L263" i="211"/>
  <c r="O263" i="211" s="1"/>
  <c r="K263" i="211"/>
  <c r="J263" i="211"/>
  <c r="I263" i="211"/>
  <c r="O262" i="211"/>
  <c r="M262" i="211"/>
  <c r="L262" i="211"/>
  <c r="K262" i="211"/>
  <c r="J262" i="211"/>
  <c r="I262" i="211"/>
  <c r="L261" i="211"/>
  <c r="K261" i="211"/>
  <c r="J261" i="211"/>
  <c r="I261" i="211"/>
  <c r="M260" i="211"/>
  <c r="L260" i="211"/>
  <c r="K260" i="211"/>
  <c r="J260" i="211"/>
  <c r="I260" i="211"/>
  <c r="L259" i="211"/>
  <c r="K259" i="211"/>
  <c r="J259" i="211"/>
  <c r="I259" i="211"/>
  <c r="L258" i="211"/>
  <c r="K258" i="211"/>
  <c r="J258" i="211"/>
  <c r="I258" i="211"/>
  <c r="O257" i="211"/>
  <c r="M257" i="211"/>
  <c r="L257" i="211"/>
  <c r="K257" i="211"/>
  <c r="J257" i="211"/>
  <c r="I257" i="211"/>
  <c r="M256" i="211"/>
  <c r="L256" i="211"/>
  <c r="K256" i="211"/>
  <c r="J256" i="211"/>
  <c r="I256" i="211"/>
  <c r="F256" i="211"/>
  <c r="M255" i="211"/>
  <c r="L255" i="211"/>
  <c r="K255" i="211"/>
  <c r="J255" i="211"/>
  <c r="I255" i="211"/>
  <c r="O254" i="211"/>
  <c r="M254" i="211"/>
  <c r="L254" i="211"/>
  <c r="K254" i="211"/>
  <c r="J254" i="211"/>
  <c r="I254" i="211"/>
  <c r="L253" i="211"/>
  <c r="O253" i="211" s="1"/>
  <c r="K253" i="211"/>
  <c r="J253" i="211"/>
  <c r="I253" i="211"/>
  <c r="L252" i="211"/>
  <c r="K252" i="211"/>
  <c r="J252" i="211"/>
  <c r="I252" i="211"/>
  <c r="O251" i="211"/>
  <c r="L251" i="211"/>
  <c r="K251" i="211"/>
  <c r="J251" i="211"/>
  <c r="I251" i="211"/>
  <c r="L250" i="211"/>
  <c r="O250" i="211" s="1"/>
  <c r="K250" i="211"/>
  <c r="J250" i="211"/>
  <c r="I250" i="211"/>
  <c r="L249" i="211"/>
  <c r="K249" i="211"/>
  <c r="J249" i="211"/>
  <c r="I249" i="211"/>
  <c r="L248" i="211"/>
  <c r="O248" i="211" s="1"/>
  <c r="K248" i="211"/>
  <c r="J248" i="211"/>
  <c r="I248" i="211"/>
  <c r="L247" i="211"/>
  <c r="K247" i="211"/>
  <c r="J247" i="211"/>
  <c r="I247" i="211"/>
  <c r="O246" i="211"/>
  <c r="L246" i="211"/>
  <c r="K246" i="211"/>
  <c r="J246" i="211"/>
  <c r="I246" i="211"/>
  <c r="O245" i="211"/>
  <c r="L245" i="211"/>
  <c r="K245" i="211"/>
  <c r="J245" i="211"/>
  <c r="I245" i="211"/>
  <c r="L244" i="211"/>
  <c r="O244" i="211" s="1"/>
  <c r="K244" i="211"/>
  <c r="J244" i="211"/>
  <c r="I244" i="211"/>
  <c r="L243" i="211"/>
  <c r="K243" i="211"/>
  <c r="J243" i="211"/>
  <c r="I243" i="211"/>
  <c r="O242" i="211"/>
  <c r="L242" i="211"/>
  <c r="K242" i="211"/>
  <c r="J242" i="211"/>
  <c r="I242" i="211"/>
  <c r="O241" i="211"/>
  <c r="L241" i="211"/>
  <c r="K241" i="211"/>
  <c r="J241" i="211"/>
  <c r="I241" i="211"/>
  <c r="L240" i="211"/>
  <c r="O240" i="211" s="1"/>
  <c r="K240" i="211"/>
  <c r="O239" i="211"/>
  <c r="L239" i="211"/>
  <c r="K239" i="211"/>
  <c r="J239" i="211"/>
  <c r="I239" i="211"/>
  <c r="O238" i="211"/>
  <c r="L238" i="211"/>
  <c r="K238" i="211"/>
  <c r="J238" i="211"/>
  <c r="I238" i="211"/>
  <c r="L237" i="211"/>
  <c r="O237" i="211" s="1"/>
  <c r="K237" i="211"/>
  <c r="J237" i="211"/>
  <c r="I237" i="211"/>
  <c r="L236" i="211"/>
  <c r="K236" i="211"/>
  <c r="J236" i="211"/>
  <c r="I236" i="211"/>
  <c r="O235" i="211"/>
  <c r="L235" i="211"/>
  <c r="K235" i="211"/>
  <c r="J235" i="211"/>
  <c r="I235" i="211"/>
  <c r="O234" i="211"/>
  <c r="L234" i="211"/>
  <c r="K234" i="211"/>
  <c r="J234" i="211"/>
  <c r="I234" i="211"/>
  <c r="M233" i="211"/>
  <c r="L233" i="211"/>
  <c r="O233" i="211" s="1"/>
  <c r="K233" i="211"/>
  <c r="J233" i="211"/>
  <c r="I233" i="211"/>
  <c r="O232" i="211"/>
  <c r="M232" i="211"/>
  <c r="L232" i="211"/>
  <c r="K232" i="211"/>
  <c r="J232" i="211"/>
  <c r="I232" i="211"/>
  <c r="L231" i="211"/>
  <c r="K231" i="211"/>
  <c r="J231" i="211"/>
  <c r="I231" i="211"/>
  <c r="L230" i="211"/>
  <c r="O230" i="211" s="1"/>
  <c r="K230" i="211"/>
  <c r="J230" i="211"/>
  <c r="I230" i="211"/>
  <c r="L229" i="211"/>
  <c r="K229" i="211"/>
  <c r="J229" i="211"/>
  <c r="I229" i="211"/>
  <c r="O228" i="211"/>
  <c r="L228" i="211"/>
  <c r="K228" i="211"/>
  <c r="J228" i="211"/>
  <c r="I228" i="211"/>
  <c r="L227" i="211"/>
  <c r="O227" i="211" s="1"/>
  <c r="K227" i="211"/>
  <c r="J227" i="211"/>
  <c r="I227" i="211"/>
  <c r="L226" i="211"/>
  <c r="K226" i="211"/>
  <c r="J226" i="211"/>
  <c r="I226" i="211"/>
  <c r="L225" i="211"/>
  <c r="O225" i="211" s="1"/>
  <c r="K225" i="211"/>
  <c r="J225" i="211"/>
  <c r="I225" i="211"/>
  <c r="L224" i="211"/>
  <c r="K224" i="211"/>
  <c r="J224" i="211"/>
  <c r="O223" i="211"/>
  <c r="L223" i="211"/>
  <c r="K223" i="211"/>
  <c r="J223" i="211"/>
  <c r="L222" i="211"/>
  <c r="O222" i="211" s="1"/>
  <c r="K222" i="211"/>
  <c r="J222" i="211"/>
  <c r="L221" i="211"/>
  <c r="O221" i="211" s="1"/>
  <c r="K221" i="211"/>
  <c r="J221" i="211"/>
  <c r="O220" i="211"/>
  <c r="L220" i="211"/>
  <c r="K220" i="211"/>
  <c r="J220" i="211"/>
  <c r="O219" i="211"/>
  <c r="L219" i="211"/>
  <c r="K219" i="211"/>
  <c r="J219" i="211"/>
  <c r="O218" i="211"/>
  <c r="L218" i="211"/>
  <c r="K218" i="211"/>
  <c r="J218" i="211"/>
  <c r="L217" i="211"/>
  <c r="K217" i="211"/>
  <c r="J217" i="211"/>
  <c r="L216" i="211"/>
  <c r="K216" i="211"/>
  <c r="J216" i="211"/>
  <c r="L215" i="211"/>
  <c r="K215" i="211"/>
  <c r="J215" i="211"/>
  <c r="L214" i="211"/>
  <c r="O214" i="211" s="1"/>
  <c r="K214" i="211"/>
  <c r="J214" i="211"/>
  <c r="O213" i="211"/>
  <c r="L213" i="211"/>
  <c r="K213" i="211"/>
  <c r="J213" i="211"/>
  <c r="O212" i="211"/>
  <c r="L212" i="211"/>
  <c r="K212" i="211"/>
  <c r="J212" i="211"/>
  <c r="O211" i="211"/>
  <c r="L211" i="211"/>
  <c r="K211" i="211"/>
  <c r="J211" i="211"/>
  <c r="L210" i="211"/>
  <c r="K210" i="211"/>
  <c r="J210" i="211"/>
  <c r="L209" i="211"/>
  <c r="K209" i="211"/>
  <c r="J209" i="211"/>
  <c r="L208" i="211"/>
  <c r="K208" i="211"/>
  <c r="J208" i="211"/>
  <c r="L207" i="211"/>
  <c r="K207" i="211"/>
  <c r="J207" i="211"/>
  <c r="L206" i="211"/>
  <c r="K206" i="211"/>
  <c r="J206" i="211"/>
  <c r="L205" i="211"/>
  <c r="K205" i="211"/>
  <c r="J205" i="211"/>
  <c r="O204" i="211"/>
  <c r="L204" i="211"/>
  <c r="K204" i="211"/>
  <c r="J204" i="211"/>
  <c r="O203" i="211"/>
  <c r="L203" i="211"/>
  <c r="K203" i="211"/>
  <c r="J203" i="211"/>
  <c r="L202" i="211"/>
  <c r="K202" i="211"/>
  <c r="J202" i="211"/>
  <c r="L201" i="211"/>
  <c r="K201" i="211"/>
  <c r="J201" i="211"/>
  <c r="L200" i="211"/>
  <c r="K200" i="211"/>
  <c r="J200" i="211"/>
  <c r="L199" i="211"/>
  <c r="O199" i="211" s="1"/>
  <c r="K199" i="211"/>
  <c r="J199" i="211"/>
  <c r="L198" i="211"/>
  <c r="K198" i="211"/>
  <c r="J198" i="211"/>
  <c r="L197" i="211"/>
  <c r="K197" i="211"/>
  <c r="J197" i="211"/>
  <c r="L196" i="211"/>
  <c r="K196" i="211"/>
  <c r="J196" i="211"/>
  <c r="I196" i="211"/>
  <c r="L195" i="211"/>
  <c r="K195" i="211"/>
  <c r="J195" i="211"/>
  <c r="I195" i="211"/>
  <c r="L194" i="211"/>
  <c r="K194" i="211"/>
  <c r="J194" i="211"/>
  <c r="I194" i="211"/>
  <c r="L193" i="211"/>
  <c r="K193" i="211"/>
  <c r="J193" i="211"/>
  <c r="I193" i="211"/>
  <c r="L192" i="211"/>
  <c r="K192" i="211"/>
  <c r="J192" i="211"/>
  <c r="I192" i="211"/>
  <c r="L191" i="211"/>
  <c r="K191" i="211"/>
  <c r="J191" i="211"/>
  <c r="I191" i="211"/>
  <c r="L190" i="211"/>
  <c r="K190" i="211"/>
  <c r="J190" i="211"/>
  <c r="I190" i="211"/>
  <c r="L189" i="211"/>
  <c r="O189" i="211" s="1"/>
  <c r="K189" i="211"/>
  <c r="J189" i="211"/>
  <c r="I189" i="211"/>
  <c r="L188" i="211"/>
  <c r="K188" i="211"/>
  <c r="J188" i="211"/>
  <c r="I188" i="211"/>
  <c r="O187" i="211"/>
  <c r="L187" i="211"/>
  <c r="K187" i="211"/>
  <c r="J187" i="211"/>
  <c r="I187" i="211"/>
  <c r="L186" i="211"/>
  <c r="K186" i="211"/>
  <c r="J186" i="211"/>
  <c r="I186" i="211"/>
  <c r="L185" i="211"/>
  <c r="K185" i="211"/>
  <c r="J185" i="211"/>
  <c r="I185" i="211"/>
  <c r="L184" i="211"/>
  <c r="K184" i="211"/>
  <c r="J184" i="211"/>
  <c r="I184" i="211"/>
  <c r="L183" i="211"/>
  <c r="K183" i="211"/>
  <c r="J183" i="211"/>
  <c r="I183" i="211"/>
  <c r="L182" i="211"/>
  <c r="K182" i="211"/>
  <c r="J182" i="211"/>
  <c r="I182" i="211"/>
  <c r="M181" i="211"/>
  <c r="L181" i="211"/>
  <c r="K181" i="211"/>
  <c r="J181" i="211"/>
  <c r="I181" i="211"/>
  <c r="L180" i="211"/>
  <c r="K180" i="211"/>
  <c r="J180" i="211"/>
  <c r="I180" i="211"/>
  <c r="L179" i="211"/>
  <c r="K179" i="211"/>
  <c r="J179" i="211"/>
  <c r="I179" i="211"/>
  <c r="L178" i="211"/>
  <c r="K178" i="211"/>
  <c r="J178" i="211"/>
  <c r="I178" i="211"/>
  <c r="L177" i="211"/>
  <c r="K177" i="211"/>
  <c r="J177" i="211"/>
  <c r="I177" i="211"/>
  <c r="L176" i="211"/>
  <c r="K176" i="211"/>
  <c r="J176" i="211"/>
  <c r="I176" i="211"/>
  <c r="L175" i="211"/>
  <c r="O175" i="211" s="1"/>
  <c r="K175" i="211"/>
  <c r="J175" i="211"/>
  <c r="I175" i="211"/>
  <c r="L174" i="211"/>
  <c r="K174" i="211"/>
  <c r="J174" i="211"/>
  <c r="I174" i="211"/>
  <c r="O173" i="211"/>
  <c r="L173" i="211"/>
  <c r="K173" i="211"/>
  <c r="J173" i="211"/>
  <c r="I173" i="211"/>
  <c r="L172" i="211"/>
  <c r="K172" i="211"/>
  <c r="J172" i="211"/>
  <c r="I172" i="211"/>
  <c r="O171" i="211"/>
  <c r="L171" i="211"/>
  <c r="K171" i="211"/>
  <c r="J171" i="211"/>
  <c r="I171" i="211"/>
  <c r="L170" i="211"/>
  <c r="K170" i="211"/>
  <c r="J170" i="211"/>
  <c r="I170" i="211"/>
  <c r="O169" i="211"/>
  <c r="L169" i="211"/>
  <c r="K169" i="211"/>
  <c r="J169" i="211"/>
  <c r="I169" i="211"/>
  <c r="L168" i="211"/>
  <c r="K168" i="211"/>
  <c r="J168" i="211"/>
  <c r="I168" i="211"/>
  <c r="O167" i="211"/>
  <c r="L167" i="211"/>
  <c r="K167" i="211"/>
  <c r="J167" i="211"/>
  <c r="I167" i="211"/>
  <c r="L166" i="211"/>
  <c r="K166" i="211"/>
  <c r="J166" i="211"/>
  <c r="I166" i="211"/>
  <c r="L165" i="211"/>
  <c r="O165" i="211" s="1"/>
  <c r="K165" i="211"/>
  <c r="J165" i="211"/>
  <c r="I165" i="211"/>
  <c r="L164" i="211"/>
  <c r="K164" i="211"/>
  <c r="J164" i="211"/>
  <c r="I164" i="211"/>
  <c r="M163" i="211"/>
  <c r="L163" i="211"/>
  <c r="K163" i="211"/>
  <c r="J163" i="211"/>
  <c r="I163" i="211"/>
  <c r="O162" i="211"/>
  <c r="L162" i="211"/>
  <c r="K162" i="211"/>
  <c r="J162" i="211"/>
  <c r="I162" i="211"/>
  <c r="L161" i="211"/>
  <c r="K161" i="211"/>
  <c r="J161" i="211"/>
  <c r="I161" i="211"/>
  <c r="O160" i="211"/>
  <c r="L160" i="211"/>
  <c r="K160" i="211"/>
  <c r="J160" i="211"/>
  <c r="I160" i="211"/>
  <c r="L159" i="211"/>
  <c r="K159" i="211"/>
  <c r="J159" i="211"/>
  <c r="I159" i="211"/>
  <c r="L158" i="211"/>
  <c r="K158" i="211"/>
  <c r="J158" i="211"/>
  <c r="I158" i="211"/>
  <c r="O157" i="211"/>
  <c r="M157" i="211"/>
  <c r="L157" i="211"/>
  <c r="K157" i="211"/>
  <c r="J157" i="211"/>
  <c r="I157" i="211"/>
  <c r="L156" i="211"/>
  <c r="K156" i="211"/>
  <c r="J156" i="211"/>
  <c r="I156" i="211"/>
  <c r="O155" i="211"/>
  <c r="M155" i="211"/>
  <c r="L155" i="211"/>
  <c r="K155" i="211"/>
  <c r="J155" i="211"/>
  <c r="I155" i="211"/>
  <c r="L154" i="211"/>
  <c r="K154" i="211"/>
  <c r="J154" i="211"/>
  <c r="L153" i="211"/>
  <c r="K153" i="211"/>
  <c r="J153" i="211"/>
  <c r="L152" i="211"/>
  <c r="K152" i="211"/>
  <c r="J152" i="211"/>
  <c r="I152" i="211"/>
  <c r="L151" i="211"/>
  <c r="K151" i="211"/>
  <c r="J151" i="211"/>
  <c r="I151" i="211"/>
  <c r="L150" i="211"/>
  <c r="K150" i="211"/>
  <c r="J150" i="211"/>
  <c r="I150" i="211"/>
  <c r="L149" i="211"/>
  <c r="K149" i="211"/>
  <c r="J149" i="211"/>
  <c r="I149" i="211"/>
  <c r="L148" i="211"/>
  <c r="K148" i="211"/>
  <c r="J148" i="211"/>
  <c r="I148" i="211"/>
  <c r="L147" i="211"/>
  <c r="K147" i="211"/>
  <c r="J147" i="211"/>
  <c r="I147" i="211"/>
  <c r="L146" i="211"/>
  <c r="K146" i="211"/>
  <c r="J146" i="211"/>
  <c r="I146" i="211"/>
  <c r="L145" i="211"/>
  <c r="K145" i="211"/>
  <c r="J145" i="211"/>
  <c r="I145" i="211"/>
  <c r="L144" i="211"/>
  <c r="O144" i="211" s="1"/>
  <c r="K144" i="211"/>
  <c r="J144" i="211"/>
  <c r="I144" i="211"/>
  <c r="O143" i="211"/>
  <c r="L143" i="211"/>
  <c r="K143" i="211"/>
  <c r="J143" i="211"/>
  <c r="I143" i="211"/>
  <c r="L142" i="211"/>
  <c r="K142" i="211"/>
  <c r="J142" i="211"/>
  <c r="I142" i="211"/>
  <c r="L141" i="211"/>
  <c r="K141" i="211"/>
  <c r="J141" i="211"/>
  <c r="I141" i="211"/>
  <c r="O140" i="211"/>
  <c r="L140" i="211"/>
  <c r="K140" i="211"/>
  <c r="J140" i="211"/>
  <c r="I140" i="211"/>
  <c r="L139" i="211"/>
  <c r="K139" i="211"/>
  <c r="J139" i="211"/>
  <c r="I139" i="211"/>
  <c r="O138" i="211"/>
  <c r="L138" i="211"/>
  <c r="K138" i="211"/>
  <c r="J138" i="211"/>
  <c r="I138" i="211"/>
  <c r="L137" i="211"/>
  <c r="K137" i="211"/>
  <c r="J137" i="211"/>
  <c r="I137" i="211"/>
  <c r="O136" i="211"/>
  <c r="L136" i="211"/>
  <c r="K136" i="211"/>
  <c r="J136" i="211"/>
  <c r="I136" i="211"/>
  <c r="M135" i="211"/>
  <c r="L135" i="211"/>
  <c r="K135" i="211"/>
  <c r="J135" i="211"/>
  <c r="I135" i="211"/>
  <c r="L134" i="211"/>
  <c r="O134" i="211" s="1"/>
  <c r="K134" i="211"/>
  <c r="J134" i="211"/>
  <c r="I134" i="211"/>
  <c r="O133" i="211"/>
  <c r="L133" i="211"/>
  <c r="K133" i="211"/>
  <c r="J133" i="211"/>
  <c r="I133" i="211"/>
  <c r="L132" i="211"/>
  <c r="O132" i="211" s="1"/>
  <c r="K132" i="211"/>
  <c r="J132" i="211"/>
  <c r="I132" i="211"/>
  <c r="O131" i="211"/>
  <c r="L131" i="211"/>
  <c r="K131" i="211"/>
  <c r="J131" i="211"/>
  <c r="I131" i="211"/>
  <c r="L130" i="211"/>
  <c r="O130" i="211" s="1"/>
  <c r="K130" i="211"/>
  <c r="J130" i="211"/>
  <c r="I130" i="211"/>
  <c r="M129" i="211"/>
  <c r="L129" i="211"/>
  <c r="K129" i="211"/>
  <c r="J129" i="211"/>
  <c r="I129" i="211"/>
  <c r="O128" i="211"/>
  <c r="L128" i="211"/>
  <c r="K128" i="211"/>
  <c r="J128" i="211"/>
  <c r="I128" i="211"/>
  <c r="O127" i="211"/>
  <c r="L127" i="211"/>
  <c r="K127" i="211"/>
  <c r="J127" i="211"/>
  <c r="I127" i="211"/>
  <c r="L126" i="211"/>
  <c r="O126" i="211" s="1"/>
  <c r="K126" i="211"/>
  <c r="J126" i="211"/>
  <c r="I126" i="211"/>
  <c r="L125" i="211"/>
  <c r="K125" i="211"/>
  <c r="J125" i="211"/>
  <c r="I125" i="211"/>
  <c r="O124" i="211"/>
  <c r="L124" i="211"/>
  <c r="K124" i="211"/>
  <c r="J124" i="211"/>
  <c r="I124" i="211"/>
  <c r="L123" i="211"/>
  <c r="K123" i="211"/>
  <c r="J123" i="211"/>
  <c r="I123" i="211"/>
  <c r="L122" i="211"/>
  <c r="K122" i="211"/>
  <c r="J122" i="211"/>
  <c r="I122" i="211"/>
  <c r="O121" i="211"/>
  <c r="L121" i="211"/>
  <c r="K121" i="211"/>
  <c r="J121" i="211"/>
  <c r="I121" i="211"/>
  <c r="L120" i="211"/>
  <c r="K120" i="211"/>
  <c r="J120" i="211"/>
  <c r="I120" i="211"/>
  <c r="L119" i="211"/>
  <c r="O119" i="211" s="1"/>
  <c r="K119" i="211"/>
  <c r="J119" i="211"/>
  <c r="I119" i="211"/>
  <c r="L118" i="211"/>
  <c r="K118" i="211"/>
  <c r="J118" i="211"/>
  <c r="I118" i="211"/>
  <c r="L117" i="211"/>
  <c r="O117" i="211" s="1"/>
  <c r="K117" i="211"/>
  <c r="J117" i="211"/>
  <c r="I117" i="211"/>
  <c r="L116" i="211"/>
  <c r="K116" i="211"/>
  <c r="J116" i="211"/>
  <c r="I116" i="211"/>
  <c r="L115" i="211"/>
  <c r="O115" i="211" s="1"/>
  <c r="K115" i="211"/>
  <c r="J115" i="211"/>
  <c r="I115" i="211"/>
  <c r="L114" i="211"/>
  <c r="K114" i="211"/>
  <c r="J114" i="211"/>
  <c r="I114" i="211"/>
  <c r="L113" i="211"/>
  <c r="O113" i="211" s="1"/>
  <c r="K113" i="211"/>
  <c r="J113" i="211"/>
  <c r="I113" i="211"/>
  <c r="L112" i="211"/>
  <c r="K112" i="211"/>
  <c r="J112" i="211"/>
  <c r="I112" i="211"/>
  <c r="L111" i="211"/>
  <c r="O111" i="211" s="1"/>
  <c r="K111" i="211"/>
  <c r="J111" i="211"/>
  <c r="I111" i="211"/>
  <c r="L110" i="211"/>
  <c r="K110" i="211"/>
  <c r="J110" i="211"/>
  <c r="I110" i="211"/>
  <c r="L109" i="211"/>
  <c r="O109" i="211" s="1"/>
  <c r="K109" i="211"/>
  <c r="J109" i="211"/>
  <c r="I109" i="211"/>
  <c r="L108" i="211"/>
  <c r="K108" i="211"/>
  <c r="J108" i="211"/>
  <c r="I108" i="211"/>
  <c r="M107" i="211"/>
  <c r="L107" i="211"/>
  <c r="O107" i="211" s="1"/>
  <c r="K107" i="211"/>
  <c r="J107" i="211"/>
  <c r="I107" i="211"/>
  <c r="L106" i="211"/>
  <c r="K106" i="211"/>
  <c r="J106" i="211"/>
  <c r="I106" i="211"/>
  <c r="L105" i="211"/>
  <c r="K105" i="211"/>
  <c r="J105" i="211"/>
  <c r="I105" i="211"/>
  <c r="O104" i="211"/>
  <c r="L104" i="211"/>
  <c r="K104" i="211"/>
  <c r="J104" i="211"/>
  <c r="I104" i="211"/>
  <c r="L103" i="211"/>
  <c r="K103" i="211"/>
  <c r="J103" i="211"/>
  <c r="I103" i="211"/>
  <c r="O102" i="211"/>
  <c r="L102" i="211"/>
  <c r="K102" i="211"/>
  <c r="J102" i="211"/>
  <c r="I102" i="211"/>
  <c r="L101" i="211"/>
  <c r="K101" i="211"/>
  <c r="J101" i="211"/>
  <c r="I101" i="211"/>
  <c r="O100" i="211"/>
  <c r="L100" i="211"/>
  <c r="K100" i="211"/>
  <c r="J100" i="211"/>
  <c r="I100" i="211"/>
  <c r="M99" i="211"/>
  <c r="L99" i="211"/>
  <c r="O99" i="211" s="1"/>
  <c r="K99" i="211"/>
  <c r="J99" i="211"/>
  <c r="I99" i="211"/>
  <c r="O98" i="211"/>
  <c r="L98" i="211"/>
  <c r="K98" i="211"/>
  <c r="J98" i="211"/>
  <c r="I98" i="211"/>
  <c r="O97" i="211"/>
  <c r="L97" i="211"/>
  <c r="K97" i="211"/>
  <c r="J97" i="211"/>
  <c r="I97" i="211"/>
  <c r="L96" i="211"/>
  <c r="K96" i="211"/>
  <c r="J96" i="211"/>
  <c r="I96" i="211"/>
  <c r="L95" i="211"/>
  <c r="O95" i="211" s="1"/>
  <c r="K95" i="211"/>
  <c r="J95" i="211"/>
  <c r="I95" i="211"/>
  <c r="O94" i="211"/>
  <c r="L94" i="211"/>
  <c r="K94" i="211"/>
  <c r="J94" i="211"/>
  <c r="I94" i="211"/>
  <c r="O93" i="211"/>
  <c r="L93" i="211"/>
  <c r="K93" i="211"/>
  <c r="J93" i="211"/>
  <c r="I93" i="211"/>
  <c r="M92" i="211"/>
  <c r="L92" i="211"/>
  <c r="K92" i="211"/>
  <c r="J92" i="211"/>
  <c r="I92" i="211"/>
  <c r="O91" i="211"/>
  <c r="L91" i="211"/>
  <c r="K91" i="211"/>
  <c r="J91" i="211"/>
  <c r="I91" i="211"/>
  <c r="L90" i="211"/>
  <c r="K90" i="211"/>
  <c r="J90" i="211"/>
  <c r="I90" i="211"/>
  <c r="O89" i="211"/>
  <c r="L89" i="211"/>
  <c r="K89" i="211"/>
  <c r="J89" i="211"/>
  <c r="I89" i="211"/>
  <c r="O88" i="211"/>
  <c r="L88" i="211"/>
  <c r="K88" i="211"/>
  <c r="J88" i="211"/>
  <c r="I88" i="211"/>
  <c r="L87" i="211"/>
  <c r="K87" i="211"/>
  <c r="J87" i="211"/>
  <c r="I87" i="211"/>
  <c r="O86" i="211"/>
  <c r="L86" i="211"/>
  <c r="K86" i="211"/>
  <c r="J86" i="211"/>
  <c r="I86" i="211"/>
  <c r="M85" i="211"/>
  <c r="L85" i="211"/>
  <c r="K85" i="211"/>
  <c r="J85" i="211"/>
  <c r="I85" i="211"/>
  <c r="M84" i="211"/>
  <c r="L84" i="211"/>
  <c r="O84" i="211" s="1"/>
  <c r="K84" i="211"/>
  <c r="J84" i="211"/>
  <c r="I84" i="211"/>
  <c r="L83" i="211"/>
  <c r="K83" i="211"/>
  <c r="J83" i="211"/>
  <c r="I83" i="211"/>
  <c r="L82" i="211"/>
  <c r="K82" i="211"/>
  <c r="J82" i="211"/>
  <c r="I82" i="211"/>
  <c r="L81" i="211"/>
  <c r="O81" i="211" s="1"/>
  <c r="K81" i="211"/>
  <c r="J81" i="211"/>
  <c r="I81" i="211"/>
  <c r="L80" i="211"/>
  <c r="O80" i="211" s="1"/>
  <c r="K80" i="211"/>
  <c r="J80" i="211"/>
  <c r="I80" i="211"/>
  <c r="O79" i="211"/>
  <c r="L79" i="211"/>
  <c r="K79" i="211"/>
  <c r="J79" i="211"/>
  <c r="I79" i="211"/>
  <c r="L78" i="211"/>
  <c r="K78" i="211"/>
  <c r="J78" i="211"/>
  <c r="I78" i="211"/>
  <c r="L77" i="211"/>
  <c r="K77" i="211"/>
  <c r="J77" i="211"/>
  <c r="I77" i="211"/>
  <c r="O76" i="211"/>
  <c r="L76" i="211"/>
  <c r="K76" i="211"/>
  <c r="J76" i="211"/>
  <c r="I76" i="211"/>
  <c r="L75" i="211"/>
  <c r="K75" i="211"/>
  <c r="J75" i="211"/>
  <c r="I75" i="211"/>
  <c r="O74" i="211"/>
  <c r="L74" i="211"/>
  <c r="K74" i="211"/>
  <c r="J74" i="211"/>
  <c r="I74" i="211"/>
  <c r="L73" i="211"/>
  <c r="O73" i="211" s="1"/>
  <c r="K73" i="211"/>
  <c r="J73" i="211"/>
  <c r="I73" i="211"/>
  <c r="O72" i="211"/>
  <c r="L72" i="211"/>
  <c r="K72" i="211"/>
  <c r="J72" i="211"/>
  <c r="I72" i="211"/>
  <c r="O71" i="211"/>
  <c r="L71" i="211"/>
  <c r="K71" i="211"/>
  <c r="J71" i="211"/>
  <c r="I71" i="211"/>
  <c r="O70" i="211"/>
  <c r="L70" i="211"/>
  <c r="K70" i="211"/>
  <c r="J70" i="211"/>
  <c r="I70" i="211"/>
  <c r="L69" i="211"/>
  <c r="K69" i="211"/>
  <c r="J69" i="211"/>
  <c r="I69" i="211"/>
  <c r="L68" i="211"/>
  <c r="K68" i="211"/>
  <c r="J68" i="211"/>
  <c r="I68" i="211"/>
  <c r="O67" i="211"/>
  <c r="L67" i="211"/>
  <c r="K67" i="211"/>
  <c r="J67" i="211"/>
  <c r="I67" i="211"/>
  <c r="M66" i="211"/>
  <c r="L66" i="211"/>
  <c r="O66" i="211" s="1"/>
  <c r="K66" i="211"/>
  <c r="J66" i="211"/>
  <c r="I66" i="211"/>
  <c r="O65" i="211"/>
  <c r="L65" i="211"/>
  <c r="K65" i="211"/>
  <c r="J65" i="211"/>
  <c r="I65" i="211"/>
  <c r="O64" i="211"/>
  <c r="M64" i="211"/>
  <c r="L64" i="211"/>
  <c r="K64" i="211"/>
  <c r="J64" i="211"/>
  <c r="I64" i="211"/>
  <c r="L63" i="211"/>
  <c r="K63" i="211"/>
  <c r="J63" i="211"/>
  <c r="I63" i="211"/>
  <c r="O62" i="211"/>
  <c r="L62" i="211"/>
  <c r="K62" i="211"/>
  <c r="J62" i="211"/>
  <c r="I62" i="211"/>
  <c r="M61" i="211"/>
  <c r="L61" i="211"/>
  <c r="O61" i="211" s="1"/>
  <c r="K61" i="211"/>
  <c r="J61" i="211"/>
  <c r="I61" i="211"/>
  <c r="O60" i="211"/>
  <c r="L60" i="211"/>
  <c r="K60" i="211"/>
  <c r="J60" i="211"/>
  <c r="I60" i="211"/>
  <c r="O59" i="211"/>
  <c r="L59" i="211"/>
  <c r="K59" i="211"/>
  <c r="J59" i="211"/>
  <c r="I59" i="211"/>
  <c r="L58" i="211"/>
  <c r="K58" i="211"/>
  <c r="J58" i="211"/>
  <c r="I58" i="211"/>
  <c r="L57" i="211"/>
  <c r="K57" i="211"/>
  <c r="J57" i="211"/>
  <c r="I57" i="211"/>
  <c r="O56" i="211"/>
  <c r="L56" i="211"/>
  <c r="K56" i="211"/>
  <c r="J56" i="211"/>
  <c r="I56" i="211"/>
  <c r="L55" i="211"/>
  <c r="K55" i="211"/>
  <c r="J55" i="211"/>
  <c r="I55" i="211"/>
  <c r="O54" i="211"/>
  <c r="M54" i="211"/>
  <c r="L54" i="211"/>
  <c r="K54" i="211"/>
  <c r="J54" i="211"/>
  <c r="I54" i="211"/>
  <c r="L53" i="211"/>
  <c r="O53" i="211" s="1"/>
  <c r="K53" i="211"/>
  <c r="J53" i="211"/>
  <c r="I53" i="211"/>
  <c r="M52" i="211"/>
  <c r="L52" i="211"/>
  <c r="O52" i="211" s="1"/>
  <c r="K52" i="211"/>
  <c r="J52" i="211"/>
  <c r="I52" i="211"/>
  <c r="O51" i="211"/>
  <c r="L51" i="211"/>
  <c r="K51" i="211"/>
  <c r="J51" i="211"/>
  <c r="I51" i="211"/>
  <c r="L50" i="211"/>
  <c r="K50" i="211"/>
  <c r="J50" i="211"/>
  <c r="I50" i="211"/>
  <c r="O49" i="211"/>
  <c r="M49" i="211"/>
  <c r="L49" i="211"/>
  <c r="K49" i="211"/>
  <c r="J49" i="211"/>
  <c r="I49" i="211"/>
  <c r="L48" i="211"/>
  <c r="O48" i="211" s="1"/>
  <c r="K48" i="211"/>
  <c r="J48" i="211"/>
  <c r="I48" i="211"/>
  <c r="M47" i="211"/>
  <c r="L47" i="211"/>
  <c r="O47" i="211" s="1"/>
  <c r="K47" i="211"/>
  <c r="J47" i="211"/>
  <c r="I47" i="211"/>
  <c r="O46" i="211"/>
  <c r="M46" i="211"/>
  <c r="L46" i="211"/>
  <c r="K46" i="211"/>
  <c r="J46" i="211"/>
  <c r="I46" i="211"/>
  <c r="L45" i="211"/>
  <c r="M44" i="211"/>
  <c r="L44" i="211"/>
  <c r="K44" i="211"/>
  <c r="J44" i="211"/>
  <c r="I44" i="211"/>
  <c r="M43" i="211"/>
  <c r="L43" i="211"/>
  <c r="K43" i="211"/>
  <c r="J43" i="211"/>
  <c r="I43" i="211"/>
  <c r="O42" i="211"/>
  <c r="L42" i="211"/>
  <c r="K42" i="211"/>
  <c r="J42" i="211"/>
  <c r="I42" i="211"/>
  <c r="M41" i="211"/>
  <c r="L41" i="211"/>
  <c r="K41" i="211"/>
  <c r="J41" i="211"/>
  <c r="I41" i="211"/>
  <c r="L40" i="211"/>
  <c r="O40" i="211" s="1"/>
  <c r="K40" i="211"/>
  <c r="J40" i="211"/>
  <c r="I40" i="211"/>
  <c r="L39" i="211"/>
  <c r="O39" i="211" s="1"/>
  <c r="K39" i="211"/>
  <c r="J39" i="211"/>
  <c r="I39" i="211"/>
  <c r="M38" i="211"/>
  <c r="L38" i="211"/>
  <c r="K38" i="211"/>
  <c r="J38" i="211"/>
  <c r="I38" i="211"/>
  <c r="O37" i="211"/>
  <c r="M37" i="211"/>
  <c r="L37" i="211"/>
  <c r="K37" i="211"/>
  <c r="J37" i="211"/>
  <c r="I37" i="211"/>
  <c r="O36" i="211"/>
  <c r="M36" i="211"/>
  <c r="L36" i="211"/>
  <c r="K36" i="211"/>
  <c r="J36" i="211"/>
  <c r="I36" i="211"/>
  <c r="M35" i="211"/>
  <c r="L35" i="211"/>
  <c r="K35" i="211"/>
  <c r="J35" i="211"/>
  <c r="I35" i="211"/>
  <c r="L34" i="211"/>
  <c r="O34" i="211" s="1"/>
  <c r="K34" i="211"/>
  <c r="J34" i="211"/>
  <c r="I34" i="211"/>
  <c r="L33" i="211"/>
  <c r="O33" i="211" s="1"/>
  <c r="K33" i="211"/>
  <c r="J33" i="211"/>
  <c r="I33" i="211"/>
  <c r="M32" i="211"/>
  <c r="L32" i="211"/>
  <c r="K32" i="211"/>
  <c r="J32" i="211"/>
  <c r="I32" i="211"/>
  <c r="O31" i="211"/>
  <c r="L31" i="211"/>
  <c r="K31" i="211"/>
  <c r="J31" i="211"/>
  <c r="I31" i="211"/>
  <c r="M30" i="211"/>
  <c r="L30" i="211"/>
  <c r="K30" i="211"/>
  <c r="J30" i="211"/>
  <c r="I30" i="211"/>
  <c r="L29" i="211"/>
  <c r="O29" i="211" s="1"/>
  <c r="K29" i="211"/>
  <c r="J29" i="211"/>
  <c r="I29" i="211"/>
  <c r="O28" i="211"/>
  <c r="M28" i="211"/>
  <c r="L28" i="211"/>
  <c r="K28" i="211"/>
  <c r="J28" i="211"/>
  <c r="I28" i="211"/>
  <c r="M27" i="211"/>
  <c r="L27" i="211"/>
  <c r="K27" i="211"/>
  <c r="J27" i="211"/>
  <c r="I27" i="211"/>
  <c r="M26" i="211"/>
  <c r="L26" i="211"/>
  <c r="K26" i="211"/>
  <c r="J26" i="211"/>
  <c r="I26" i="211"/>
  <c r="O25" i="211"/>
  <c r="M25" i="211"/>
  <c r="L25" i="211"/>
  <c r="K25" i="211"/>
  <c r="J25" i="211"/>
  <c r="I25" i="211"/>
  <c r="O24" i="211"/>
  <c r="M24" i="211"/>
  <c r="L24" i="211"/>
  <c r="K24" i="211"/>
  <c r="J24" i="211"/>
  <c r="I24" i="211"/>
  <c r="M23" i="211"/>
  <c r="L23" i="211"/>
  <c r="K23" i="211"/>
  <c r="J23" i="211"/>
  <c r="I23" i="211"/>
  <c r="L22" i="211"/>
  <c r="O22" i="211" s="1"/>
  <c r="K22" i="211"/>
  <c r="J22" i="211"/>
  <c r="I22" i="211"/>
  <c r="L21" i="211"/>
  <c r="K21" i="211"/>
  <c r="J21" i="211"/>
  <c r="I21" i="211"/>
  <c r="O20" i="211"/>
  <c r="L20" i="211"/>
  <c r="K20" i="211"/>
  <c r="J20" i="211"/>
  <c r="I20" i="211"/>
  <c r="O19" i="211"/>
  <c r="M19" i="211"/>
  <c r="L19" i="211"/>
  <c r="K19" i="211"/>
  <c r="J19" i="211"/>
  <c r="I19" i="211"/>
  <c r="L18" i="211"/>
  <c r="K18" i="211"/>
  <c r="J18" i="211"/>
  <c r="I18" i="211"/>
  <c r="O17" i="211"/>
  <c r="L17" i="211"/>
  <c r="K17" i="211"/>
  <c r="J17" i="211"/>
  <c r="I17" i="211"/>
  <c r="L16" i="211"/>
  <c r="K16" i="211"/>
  <c r="J16" i="211"/>
  <c r="I16" i="211"/>
  <c r="O15" i="211"/>
  <c r="M15" i="211"/>
  <c r="L15" i="211"/>
  <c r="K15" i="211"/>
  <c r="J15" i="211"/>
  <c r="I15" i="211"/>
  <c r="O14" i="211"/>
  <c r="L14" i="211"/>
  <c r="K14" i="211"/>
  <c r="J14" i="211"/>
  <c r="I14" i="211"/>
  <c r="M13" i="211"/>
  <c r="L13" i="211"/>
  <c r="O13" i="211" s="1"/>
  <c r="K13" i="211"/>
  <c r="J13" i="211"/>
  <c r="I13" i="211"/>
  <c r="O12" i="211"/>
  <c r="L12" i="211"/>
  <c r="K12" i="211"/>
  <c r="J12" i="211"/>
  <c r="I12" i="211"/>
  <c r="L11" i="211"/>
  <c r="O11" i="211" s="1"/>
  <c r="K11" i="211"/>
  <c r="J11" i="211"/>
  <c r="I11" i="211"/>
  <c r="L10" i="211"/>
  <c r="K10" i="211"/>
  <c r="J10" i="211"/>
  <c r="I10" i="211"/>
  <c r="L9" i="211"/>
  <c r="K9" i="211"/>
  <c r="J9" i="211"/>
  <c r="I9" i="211"/>
  <c r="L8" i="211"/>
  <c r="K8" i="211"/>
  <c r="J8" i="211"/>
  <c r="I8" i="211"/>
  <c r="M7" i="211"/>
  <c r="L7" i="211"/>
  <c r="K7" i="211"/>
  <c r="J7" i="211"/>
  <c r="I7" i="211"/>
  <c r="O6" i="211"/>
  <c r="L6" i="211"/>
  <c r="K6" i="211"/>
  <c r="J6" i="211"/>
  <c r="I6" i="211"/>
  <c r="O5" i="211"/>
  <c r="L5" i="211"/>
  <c r="K5" i="211"/>
  <c r="J5" i="211"/>
  <c r="I5" i="211"/>
  <c r="L4" i="211"/>
  <c r="K4" i="211"/>
  <c r="J4" i="211"/>
  <c r="I4" i="211"/>
  <c r="O3" i="211"/>
  <c r="L3" i="211"/>
  <c r="K3" i="211"/>
  <c r="J3" i="211"/>
  <c r="I3" i="211"/>
  <c r="L2" i="211"/>
  <c r="O2" i="211" s="1"/>
  <c r="K2" i="211"/>
  <c r="J2" i="211"/>
  <c r="I2" i="211"/>
  <c r="L327" i="210"/>
  <c r="L326" i="210"/>
  <c r="L325" i="210"/>
  <c r="L324" i="210"/>
  <c r="L323" i="210"/>
  <c r="L322" i="210"/>
  <c r="L321" i="210"/>
  <c r="K321" i="210"/>
  <c r="J321" i="210"/>
  <c r="I321" i="210"/>
  <c r="L320" i="210"/>
  <c r="K320" i="210"/>
  <c r="J320" i="210"/>
  <c r="L319" i="210"/>
  <c r="K319" i="210"/>
  <c r="J319" i="210"/>
  <c r="L318" i="210"/>
  <c r="K318" i="210"/>
  <c r="J318" i="210"/>
  <c r="L317" i="210"/>
  <c r="K317" i="210"/>
  <c r="J317" i="210"/>
  <c r="L316" i="210"/>
  <c r="K316" i="210"/>
  <c r="J316" i="210"/>
  <c r="L315" i="210"/>
  <c r="K315" i="210"/>
  <c r="J315" i="210"/>
  <c r="L314" i="210"/>
  <c r="K314" i="210"/>
  <c r="J314" i="210"/>
  <c r="L313" i="210"/>
  <c r="K313" i="210"/>
  <c r="J313" i="210"/>
  <c r="L312" i="210"/>
  <c r="K312" i="210"/>
  <c r="J312" i="210"/>
  <c r="L311" i="210"/>
  <c r="K311" i="210"/>
  <c r="J311" i="210"/>
  <c r="L310" i="210"/>
  <c r="K310" i="210"/>
  <c r="J310" i="210"/>
  <c r="L309" i="210"/>
  <c r="K309" i="210"/>
  <c r="J309" i="210"/>
  <c r="L308" i="210"/>
  <c r="K308" i="210"/>
  <c r="J308" i="210"/>
  <c r="L307" i="210"/>
  <c r="K307" i="210"/>
  <c r="J307" i="210"/>
  <c r="L306" i="210"/>
  <c r="K306" i="210"/>
  <c r="J306" i="210"/>
  <c r="L305" i="210"/>
  <c r="K305" i="210"/>
  <c r="J305" i="210"/>
  <c r="L304" i="210"/>
  <c r="K304" i="210"/>
  <c r="J304" i="210"/>
  <c r="L303" i="210"/>
  <c r="K303" i="210"/>
  <c r="J303" i="210"/>
  <c r="L302" i="210"/>
  <c r="K302" i="210"/>
  <c r="J302" i="210"/>
  <c r="L301" i="210"/>
  <c r="K301" i="210"/>
  <c r="J301" i="210"/>
  <c r="L300" i="210"/>
  <c r="K300" i="210"/>
  <c r="J300" i="210"/>
  <c r="L299" i="210"/>
  <c r="K299" i="210"/>
  <c r="J299" i="210"/>
  <c r="L298" i="210"/>
  <c r="K298" i="210"/>
  <c r="J298" i="210"/>
  <c r="L297" i="210"/>
  <c r="K297" i="210"/>
  <c r="J297" i="210"/>
  <c r="L296" i="210"/>
  <c r="K296" i="210"/>
  <c r="J296" i="210"/>
  <c r="L295" i="210"/>
  <c r="K295" i="210"/>
  <c r="J295" i="210"/>
  <c r="L294" i="210"/>
  <c r="K294" i="210"/>
  <c r="J294" i="210"/>
  <c r="L293" i="210"/>
  <c r="K293" i="210"/>
  <c r="J293" i="210"/>
  <c r="I293" i="210"/>
  <c r="L292" i="210"/>
  <c r="K292" i="210"/>
  <c r="J292" i="210"/>
  <c r="I292" i="210"/>
  <c r="O291" i="210"/>
  <c r="L291" i="210"/>
  <c r="K291" i="210"/>
  <c r="J291" i="210"/>
  <c r="I291" i="210"/>
  <c r="L290" i="210"/>
  <c r="K290" i="210"/>
  <c r="J290" i="210"/>
  <c r="I290" i="210"/>
  <c r="L289" i="210"/>
  <c r="K289" i="210"/>
  <c r="J289" i="210"/>
  <c r="I289" i="210"/>
  <c r="L288" i="210"/>
  <c r="K288" i="210"/>
  <c r="J288" i="210"/>
  <c r="I288" i="210"/>
  <c r="L287" i="210"/>
  <c r="K287" i="210"/>
  <c r="J287" i="210"/>
  <c r="L286" i="210"/>
  <c r="K286" i="210"/>
  <c r="J286" i="210"/>
  <c r="I286" i="210"/>
  <c r="O285" i="210"/>
  <c r="M285" i="210"/>
  <c r="L285" i="210"/>
  <c r="K285" i="210"/>
  <c r="J285" i="210"/>
  <c r="I285" i="210"/>
  <c r="O284" i="210"/>
  <c r="M284" i="210"/>
  <c r="L284" i="210"/>
  <c r="K284" i="210"/>
  <c r="J284" i="210"/>
  <c r="I284" i="210"/>
  <c r="L283" i="210"/>
  <c r="O283" i="210" s="1"/>
  <c r="K283" i="210"/>
  <c r="J283" i="210"/>
  <c r="I283" i="210"/>
  <c r="O282" i="210"/>
  <c r="L282" i="210"/>
  <c r="K282" i="210"/>
  <c r="J282" i="210"/>
  <c r="I282" i="210"/>
  <c r="O281" i="210"/>
  <c r="L281" i="210"/>
  <c r="K281" i="210"/>
  <c r="J281" i="210"/>
  <c r="I281" i="210"/>
  <c r="O280" i="210"/>
  <c r="L280" i="210"/>
  <c r="K280" i="210"/>
  <c r="J280" i="210"/>
  <c r="I280" i="210"/>
  <c r="L279" i="210"/>
  <c r="O279" i="210" s="1"/>
  <c r="K279" i="210"/>
  <c r="J279" i="210"/>
  <c r="I279" i="210"/>
  <c r="L278" i="210"/>
  <c r="K278" i="210"/>
  <c r="J278" i="210"/>
  <c r="I278" i="210"/>
  <c r="O277" i="210"/>
  <c r="L277" i="210"/>
  <c r="K277" i="210"/>
  <c r="J277" i="210"/>
  <c r="I277" i="210"/>
  <c r="O276" i="210"/>
  <c r="M276" i="210"/>
  <c r="L276" i="210"/>
  <c r="K276" i="210"/>
  <c r="J276" i="210"/>
  <c r="I276" i="210"/>
  <c r="L275" i="210"/>
  <c r="K275" i="210"/>
  <c r="J275" i="210"/>
  <c r="I275" i="210"/>
  <c r="L274" i="210"/>
  <c r="K274" i="210"/>
  <c r="J274" i="210"/>
  <c r="I274" i="210"/>
  <c r="L273" i="210"/>
  <c r="O273" i="210" s="1"/>
  <c r="K273" i="210"/>
  <c r="J273" i="210"/>
  <c r="I273" i="210"/>
  <c r="L272" i="210"/>
  <c r="K272" i="210"/>
  <c r="J272" i="210"/>
  <c r="I272" i="210"/>
  <c r="L271" i="210"/>
  <c r="O271" i="210" s="1"/>
  <c r="K271" i="210"/>
  <c r="J271" i="210"/>
  <c r="I271" i="210"/>
  <c r="O270" i="210"/>
  <c r="L270" i="210"/>
  <c r="K270" i="210"/>
  <c r="J270" i="210"/>
  <c r="I270" i="210"/>
  <c r="L269" i="210"/>
  <c r="O269" i="210" s="1"/>
  <c r="K269" i="210"/>
  <c r="J269" i="210"/>
  <c r="I269" i="210"/>
  <c r="L268" i="210"/>
  <c r="K268" i="210"/>
  <c r="J268" i="210"/>
  <c r="I268" i="210"/>
  <c r="L267" i="210"/>
  <c r="O267" i="210" s="1"/>
  <c r="K267" i="210"/>
  <c r="J267" i="210"/>
  <c r="I267" i="210"/>
  <c r="O266" i="210"/>
  <c r="L266" i="210"/>
  <c r="K266" i="210"/>
  <c r="J266" i="210"/>
  <c r="I266" i="210"/>
  <c r="M265" i="210"/>
  <c r="L265" i="210"/>
  <c r="O265" i="210" s="1"/>
  <c r="K265" i="210"/>
  <c r="J265" i="210"/>
  <c r="I265" i="210"/>
  <c r="O264" i="210"/>
  <c r="M264" i="210"/>
  <c r="L264" i="210"/>
  <c r="K264" i="210"/>
  <c r="J264" i="210"/>
  <c r="I264" i="210"/>
  <c r="L263" i="210"/>
  <c r="K263" i="210"/>
  <c r="J263" i="210"/>
  <c r="I263" i="210"/>
  <c r="M262" i="210"/>
  <c r="L262" i="210"/>
  <c r="O262" i="210" s="1"/>
  <c r="K262" i="210"/>
  <c r="J262" i="210"/>
  <c r="I262" i="210"/>
  <c r="L261" i="210"/>
  <c r="K261" i="210"/>
  <c r="J261" i="210"/>
  <c r="I261" i="210"/>
  <c r="M260" i="210"/>
  <c r="L260" i="210"/>
  <c r="O260" i="210" s="1"/>
  <c r="K260" i="210"/>
  <c r="J260" i="210"/>
  <c r="I260" i="210"/>
  <c r="L259" i="210"/>
  <c r="K259" i="210"/>
  <c r="J259" i="210"/>
  <c r="I259" i="210"/>
  <c r="L258" i="210"/>
  <c r="K258" i="210"/>
  <c r="J258" i="210"/>
  <c r="I258" i="210"/>
  <c r="M257" i="210"/>
  <c r="L257" i="210"/>
  <c r="K257" i="210"/>
  <c r="J257" i="210"/>
  <c r="I257" i="210"/>
  <c r="M256" i="210"/>
  <c r="L256" i="210"/>
  <c r="O256" i="210" s="1"/>
  <c r="K256" i="210"/>
  <c r="J256" i="210"/>
  <c r="I256" i="210"/>
  <c r="F256" i="210"/>
  <c r="M255" i="210"/>
  <c r="L255" i="210"/>
  <c r="O255" i="210" s="1"/>
  <c r="K255" i="210"/>
  <c r="J255" i="210"/>
  <c r="I255" i="210"/>
  <c r="O254" i="210"/>
  <c r="M254" i="210"/>
  <c r="L254" i="210"/>
  <c r="K254" i="210"/>
  <c r="J254" i="210"/>
  <c r="I254" i="210"/>
  <c r="L253" i="210"/>
  <c r="K253" i="210"/>
  <c r="J253" i="210"/>
  <c r="I253" i="210"/>
  <c r="L252" i="210"/>
  <c r="O252" i="210" s="1"/>
  <c r="K252" i="210"/>
  <c r="J252" i="210"/>
  <c r="I252" i="210"/>
  <c r="L251" i="210"/>
  <c r="K251" i="210"/>
  <c r="J251" i="210"/>
  <c r="I251" i="210"/>
  <c r="L250" i="210"/>
  <c r="O250" i="210" s="1"/>
  <c r="K250" i="210"/>
  <c r="J250" i="210"/>
  <c r="I250" i="210"/>
  <c r="L249" i="210"/>
  <c r="K249" i="210"/>
  <c r="J249" i="210"/>
  <c r="I249" i="210"/>
  <c r="O248" i="210"/>
  <c r="L248" i="210"/>
  <c r="K248" i="210"/>
  <c r="J248" i="210"/>
  <c r="I248" i="210"/>
  <c r="L247" i="210"/>
  <c r="K247" i="210"/>
  <c r="J247" i="210"/>
  <c r="I247" i="210"/>
  <c r="O246" i="210"/>
  <c r="L246" i="210"/>
  <c r="K246" i="210"/>
  <c r="J246" i="210"/>
  <c r="I246" i="210"/>
  <c r="L245" i="210"/>
  <c r="O245" i="210" s="1"/>
  <c r="K245" i="210"/>
  <c r="J245" i="210"/>
  <c r="I245" i="210"/>
  <c r="O244" i="210"/>
  <c r="L244" i="210"/>
  <c r="K244" i="210"/>
  <c r="J244" i="210"/>
  <c r="I244" i="210"/>
  <c r="L243" i="210"/>
  <c r="K243" i="210"/>
  <c r="J243" i="210"/>
  <c r="I243" i="210"/>
  <c r="O242" i="210"/>
  <c r="L242" i="210"/>
  <c r="K242" i="210"/>
  <c r="J242" i="210"/>
  <c r="I242" i="210"/>
  <c r="L241" i="210"/>
  <c r="O241" i="210" s="1"/>
  <c r="K241" i="210"/>
  <c r="J241" i="210"/>
  <c r="I241" i="210"/>
  <c r="O240" i="210"/>
  <c r="L240" i="210"/>
  <c r="K240" i="210"/>
  <c r="O239" i="210"/>
  <c r="L239" i="210"/>
  <c r="K239" i="210"/>
  <c r="J239" i="210"/>
  <c r="I239" i="210"/>
  <c r="L238" i="210"/>
  <c r="K238" i="210"/>
  <c r="J238" i="210"/>
  <c r="I238" i="210"/>
  <c r="O237" i="210"/>
  <c r="L237" i="210"/>
  <c r="K237" i="210"/>
  <c r="J237" i="210"/>
  <c r="I237" i="210"/>
  <c r="L236" i="210"/>
  <c r="K236" i="210"/>
  <c r="J236" i="210"/>
  <c r="I236" i="210"/>
  <c r="O235" i="210"/>
  <c r="L235" i="210"/>
  <c r="K235" i="210"/>
  <c r="J235" i="210"/>
  <c r="I235" i="210"/>
  <c r="L234" i="210"/>
  <c r="K234" i="210"/>
  <c r="J234" i="210"/>
  <c r="I234" i="210"/>
  <c r="O233" i="210"/>
  <c r="M233" i="210"/>
  <c r="L233" i="210"/>
  <c r="K233" i="210"/>
  <c r="J233" i="210"/>
  <c r="I233" i="210"/>
  <c r="O232" i="210"/>
  <c r="M232" i="210"/>
  <c r="L232" i="210"/>
  <c r="K232" i="210"/>
  <c r="J232" i="210"/>
  <c r="I232" i="210"/>
  <c r="L231" i="210"/>
  <c r="K231" i="210"/>
  <c r="J231" i="210"/>
  <c r="I231" i="210"/>
  <c r="L230" i="210"/>
  <c r="K230" i="210"/>
  <c r="J230" i="210"/>
  <c r="I230" i="210"/>
  <c r="O229" i="210"/>
  <c r="L229" i="210"/>
  <c r="K229" i="210"/>
  <c r="J229" i="210"/>
  <c r="I229" i="210"/>
  <c r="L228" i="210"/>
  <c r="K228" i="210"/>
  <c r="J228" i="210"/>
  <c r="I228" i="210"/>
  <c r="L227" i="210"/>
  <c r="O227" i="210" s="1"/>
  <c r="K227" i="210"/>
  <c r="J227" i="210"/>
  <c r="I227" i="210"/>
  <c r="L226" i="210"/>
  <c r="K226" i="210"/>
  <c r="J226" i="210"/>
  <c r="I226" i="210"/>
  <c r="O225" i="210"/>
  <c r="L225" i="210"/>
  <c r="K225" i="210"/>
  <c r="J225" i="210"/>
  <c r="I225" i="210"/>
  <c r="L224" i="210"/>
  <c r="K224" i="210"/>
  <c r="J224" i="210"/>
  <c r="L223" i="210"/>
  <c r="K223" i="210"/>
  <c r="J223" i="210"/>
  <c r="L222" i="210"/>
  <c r="K222" i="210"/>
  <c r="J222" i="210"/>
  <c r="L221" i="210"/>
  <c r="O221" i="210" s="1"/>
  <c r="K221" i="210"/>
  <c r="J221" i="210"/>
  <c r="L220" i="210"/>
  <c r="O220" i="210" s="1"/>
  <c r="K220" i="210"/>
  <c r="J220" i="210"/>
  <c r="O219" i="210"/>
  <c r="L219" i="210"/>
  <c r="K219" i="210"/>
  <c r="J219" i="210"/>
  <c r="O218" i="210"/>
  <c r="L218" i="210"/>
  <c r="K218" i="210"/>
  <c r="J218" i="210"/>
  <c r="O217" i="210"/>
  <c r="L217" i="210"/>
  <c r="K217" i="210"/>
  <c r="J217" i="210"/>
  <c r="L216" i="210"/>
  <c r="K216" i="210"/>
  <c r="J216" i="210"/>
  <c r="L215" i="210"/>
  <c r="K215" i="210"/>
  <c r="J215" i="210"/>
  <c r="L214" i="210"/>
  <c r="K214" i="210"/>
  <c r="J214" i="210"/>
  <c r="L213" i="210"/>
  <c r="K213" i="210"/>
  <c r="J213" i="210"/>
  <c r="O212" i="210"/>
  <c r="L212" i="210"/>
  <c r="K212" i="210"/>
  <c r="J212" i="210"/>
  <c r="L211" i="210"/>
  <c r="O211" i="210" s="1"/>
  <c r="K211" i="210"/>
  <c r="J211" i="210"/>
  <c r="O210" i="210"/>
  <c r="L210" i="210"/>
  <c r="K210" i="210"/>
  <c r="J210" i="210"/>
  <c r="L209" i="210"/>
  <c r="K209" i="210"/>
  <c r="J209" i="210"/>
  <c r="L208" i="210"/>
  <c r="K208" i="210"/>
  <c r="J208" i="210"/>
  <c r="L207" i="210"/>
  <c r="K207" i="210"/>
  <c r="J207" i="210"/>
  <c r="O206" i="210"/>
  <c r="L206" i="210"/>
  <c r="K206" i="210"/>
  <c r="J206" i="210"/>
  <c r="O205" i="210"/>
  <c r="L205" i="210"/>
  <c r="K205" i="210"/>
  <c r="J205" i="210"/>
  <c r="L204" i="210"/>
  <c r="O204" i="210" s="1"/>
  <c r="K204" i="210"/>
  <c r="J204" i="210"/>
  <c r="O203" i="210"/>
  <c r="L203" i="210"/>
  <c r="K203" i="210"/>
  <c r="J203" i="210"/>
  <c r="L202" i="210"/>
  <c r="K202" i="210"/>
  <c r="J202" i="210"/>
  <c r="L201" i="210"/>
  <c r="K201" i="210"/>
  <c r="J201" i="210"/>
  <c r="L200" i="210"/>
  <c r="K200" i="210"/>
  <c r="J200" i="210"/>
  <c r="O199" i="210"/>
  <c r="L199" i="210"/>
  <c r="K199" i="210"/>
  <c r="J199" i="210"/>
  <c r="L198" i="210"/>
  <c r="K198" i="210"/>
  <c r="J198" i="210"/>
  <c r="L197" i="210"/>
  <c r="K197" i="210"/>
  <c r="J197" i="210"/>
  <c r="L196" i="210"/>
  <c r="K196" i="210"/>
  <c r="J196" i="210"/>
  <c r="I196" i="210"/>
  <c r="L195" i="210"/>
  <c r="K195" i="210"/>
  <c r="J195" i="210"/>
  <c r="I195" i="210"/>
  <c r="L194" i="210"/>
  <c r="K194" i="210"/>
  <c r="J194" i="210"/>
  <c r="I194" i="210"/>
  <c r="L193" i="210"/>
  <c r="K193" i="210"/>
  <c r="J193" i="210"/>
  <c r="I193" i="210"/>
  <c r="L192" i="210"/>
  <c r="K192" i="210"/>
  <c r="J192" i="210"/>
  <c r="I192" i="210"/>
  <c r="L191" i="210"/>
  <c r="K191" i="210"/>
  <c r="J191" i="210"/>
  <c r="I191" i="210"/>
  <c r="L190" i="210"/>
  <c r="K190" i="210"/>
  <c r="J190" i="210"/>
  <c r="I190" i="210"/>
  <c r="O189" i="210"/>
  <c r="L189" i="210"/>
  <c r="K189" i="210"/>
  <c r="J189" i="210"/>
  <c r="I189" i="210"/>
  <c r="L188" i="210"/>
  <c r="K188" i="210"/>
  <c r="J188" i="210"/>
  <c r="I188" i="210"/>
  <c r="O187" i="210"/>
  <c r="L187" i="210"/>
  <c r="K187" i="210"/>
  <c r="J187" i="210"/>
  <c r="I187" i="210"/>
  <c r="O186" i="210"/>
  <c r="L186" i="210"/>
  <c r="K186" i="210"/>
  <c r="J186" i="210"/>
  <c r="I186" i="210"/>
  <c r="L185" i="210"/>
  <c r="K185" i="210"/>
  <c r="J185" i="210"/>
  <c r="I185" i="210"/>
  <c r="L184" i="210"/>
  <c r="K184" i="210"/>
  <c r="J184" i="210"/>
  <c r="I184" i="210"/>
  <c r="L183" i="210"/>
  <c r="K183" i="210"/>
  <c r="J183" i="210"/>
  <c r="I183" i="210"/>
  <c r="L182" i="210"/>
  <c r="K182" i="210"/>
  <c r="J182" i="210"/>
  <c r="I182" i="210"/>
  <c r="M181" i="210"/>
  <c r="L181" i="210"/>
  <c r="K181" i="210"/>
  <c r="J181" i="210"/>
  <c r="I181" i="210"/>
  <c r="L180" i="210"/>
  <c r="K180" i="210"/>
  <c r="J180" i="210"/>
  <c r="I180" i="210"/>
  <c r="L179" i="210"/>
  <c r="K179" i="210"/>
  <c r="J179" i="210"/>
  <c r="I179" i="210"/>
  <c r="L178" i="210"/>
  <c r="K178" i="210"/>
  <c r="J178" i="210"/>
  <c r="I178" i="210"/>
  <c r="L177" i="210"/>
  <c r="K177" i="210"/>
  <c r="J177" i="210"/>
  <c r="I177" i="210"/>
  <c r="L176" i="210"/>
  <c r="K176" i="210"/>
  <c r="J176" i="210"/>
  <c r="I176" i="210"/>
  <c r="O175" i="210"/>
  <c r="L175" i="210"/>
  <c r="K175" i="210"/>
  <c r="J175" i="210"/>
  <c r="I175" i="210"/>
  <c r="L174" i="210"/>
  <c r="K174" i="210"/>
  <c r="J174" i="210"/>
  <c r="I174" i="210"/>
  <c r="L173" i="210"/>
  <c r="K173" i="210"/>
  <c r="J173" i="210"/>
  <c r="I173" i="210"/>
  <c r="O172" i="210"/>
  <c r="L172" i="210"/>
  <c r="K172" i="210"/>
  <c r="J172" i="210"/>
  <c r="I172" i="210"/>
  <c r="O171" i="210"/>
  <c r="L171" i="210"/>
  <c r="K171" i="210"/>
  <c r="J171" i="210"/>
  <c r="I171" i="210"/>
  <c r="O170" i="210"/>
  <c r="L170" i="210"/>
  <c r="K170" i="210"/>
  <c r="J170" i="210"/>
  <c r="I170" i="210"/>
  <c r="O169" i="210"/>
  <c r="L169" i="210"/>
  <c r="K169" i="210"/>
  <c r="J169" i="210"/>
  <c r="I169" i="210"/>
  <c r="O168" i="210"/>
  <c r="L168" i="210"/>
  <c r="K168" i="210"/>
  <c r="J168" i="210"/>
  <c r="I168" i="210"/>
  <c r="O167" i="210"/>
  <c r="L167" i="210"/>
  <c r="K167" i="210"/>
  <c r="J167" i="210"/>
  <c r="I167" i="210"/>
  <c r="O166" i="210"/>
  <c r="L166" i="210"/>
  <c r="K166" i="210"/>
  <c r="J166" i="210"/>
  <c r="I166" i="210"/>
  <c r="O165" i="210"/>
  <c r="L165" i="210"/>
  <c r="K165" i="210"/>
  <c r="J165" i="210"/>
  <c r="I165" i="210"/>
  <c r="L164" i="210"/>
  <c r="K164" i="210"/>
  <c r="J164" i="210"/>
  <c r="I164" i="210"/>
  <c r="M163" i="210"/>
  <c r="L163" i="210"/>
  <c r="K163" i="210"/>
  <c r="J163" i="210"/>
  <c r="I163" i="210"/>
  <c r="O162" i="210"/>
  <c r="L162" i="210"/>
  <c r="K162" i="210"/>
  <c r="J162" i="210"/>
  <c r="I162" i="210"/>
  <c r="L161" i="210"/>
  <c r="K161" i="210"/>
  <c r="J161" i="210"/>
  <c r="I161" i="210"/>
  <c r="O160" i="210"/>
  <c r="L160" i="210"/>
  <c r="K160" i="210"/>
  <c r="J160" i="210"/>
  <c r="I160" i="210"/>
  <c r="L159" i="210"/>
  <c r="K159" i="210"/>
  <c r="J159" i="210"/>
  <c r="I159" i="210"/>
  <c r="L158" i="210"/>
  <c r="K158" i="210"/>
  <c r="J158" i="210"/>
  <c r="I158" i="210"/>
  <c r="O157" i="210"/>
  <c r="M157" i="210"/>
  <c r="L157" i="210"/>
  <c r="K157" i="210"/>
  <c r="J157" i="210"/>
  <c r="I157" i="210"/>
  <c r="L156" i="210"/>
  <c r="K156" i="210"/>
  <c r="J156" i="210"/>
  <c r="I156" i="210"/>
  <c r="O155" i="210"/>
  <c r="M155" i="210"/>
  <c r="L155" i="210"/>
  <c r="K155" i="210"/>
  <c r="J155" i="210"/>
  <c r="I155" i="210"/>
  <c r="L154" i="210"/>
  <c r="K154" i="210"/>
  <c r="J154" i="210"/>
  <c r="L153" i="210"/>
  <c r="K153" i="210"/>
  <c r="J153" i="210"/>
  <c r="L152" i="210"/>
  <c r="K152" i="210"/>
  <c r="J152" i="210"/>
  <c r="I152" i="210"/>
  <c r="L151" i="210"/>
  <c r="K151" i="210"/>
  <c r="J151" i="210"/>
  <c r="I151" i="210"/>
  <c r="L150" i="210"/>
  <c r="K150" i="210"/>
  <c r="J150" i="210"/>
  <c r="I150" i="210"/>
  <c r="L149" i="210"/>
  <c r="K149" i="210"/>
  <c r="J149" i="210"/>
  <c r="I149" i="210"/>
  <c r="L148" i="210"/>
  <c r="K148" i="210"/>
  <c r="J148" i="210"/>
  <c r="I148" i="210"/>
  <c r="L147" i="210"/>
  <c r="K147" i="210"/>
  <c r="J147" i="210"/>
  <c r="I147" i="210"/>
  <c r="O146" i="210"/>
  <c r="L146" i="210"/>
  <c r="K146" i="210"/>
  <c r="J146" i="210"/>
  <c r="I146" i="210"/>
  <c r="O145" i="210"/>
  <c r="L145" i="210"/>
  <c r="K145" i="210"/>
  <c r="J145" i="210"/>
  <c r="I145" i="210"/>
  <c r="O144" i="210"/>
  <c r="L144" i="210"/>
  <c r="K144" i="210"/>
  <c r="J144" i="210"/>
  <c r="I144" i="210"/>
  <c r="O143" i="210"/>
  <c r="L143" i="210"/>
  <c r="K143" i="210"/>
  <c r="J143" i="210"/>
  <c r="I143" i="210"/>
  <c r="L142" i="210"/>
  <c r="K142" i="210"/>
  <c r="J142" i="210"/>
  <c r="I142" i="210"/>
  <c r="L141" i="210"/>
  <c r="K141" i="210"/>
  <c r="J141" i="210"/>
  <c r="I141" i="210"/>
  <c r="O140" i="210"/>
  <c r="L140" i="210"/>
  <c r="K140" i="210"/>
  <c r="J140" i="210"/>
  <c r="I140" i="210"/>
  <c r="L139" i="210"/>
  <c r="K139" i="210"/>
  <c r="J139" i="210"/>
  <c r="I139" i="210"/>
  <c r="O138" i="210"/>
  <c r="L138" i="210"/>
  <c r="K138" i="210"/>
  <c r="J138" i="210"/>
  <c r="I138" i="210"/>
  <c r="L137" i="210"/>
  <c r="K137" i="210"/>
  <c r="J137" i="210"/>
  <c r="I137" i="210"/>
  <c r="O136" i="210"/>
  <c r="L136" i="210"/>
  <c r="K136" i="210"/>
  <c r="J136" i="210"/>
  <c r="I136" i="210"/>
  <c r="M135" i="210"/>
  <c r="L135" i="210"/>
  <c r="K135" i="210"/>
  <c r="J135" i="210"/>
  <c r="I135" i="210"/>
  <c r="O134" i="210"/>
  <c r="L134" i="210"/>
  <c r="K134" i="210"/>
  <c r="J134" i="210"/>
  <c r="I134" i="210"/>
  <c r="O133" i="210"/>
  <c r="L133" i="210"/>
  <c r="K133" i="210"/>
  <c r="J133" i="210"/>
  <c r="I133" i="210"/>
  <c r="O132" i="210"/>
  <c r="L132" i="210"/>
  <c r="K132" i="210"/>
  <c r="J132" i="210"/>
  <c r="I132" i="210"/>
  <c r="O131" i="210"/>
  <c r="L131" i="210"/>
  <c r="K131" i="210"/>
  <c r="J131" i="210"/>
  <c r="I131" i="210"/>
  <c r="O130" i="210"/>
  <c r="L130" i="210"/>
  <c r="K130" i="210"/>
  <c r="J130" i="210"/>
  <c r="I130" i="210"/>
  <c r="M129" i="210"/>
  <c r="L129" i="210"/>
  <c r="K129" i="210"/>
  <c r="J129" i="210"/>
  <c r="I129" i="210"/>
  <c r="O128" i="210"/>
  <c r="L128" i="210"/>
  <c r="K128" i="210"/>
  <c r="J128" i="210"/>
  <c r="I128" i="210"/>
  <c r="O127" i="210"/>
  <c r="L127" i="210"/>
  <c r="K127" i="210"/>
  <c r="J127" i="210"/>
  <c r="I127" i="210"/>
  <c r="O126" i="210"/>
  <c r="L126" i="210"/>
  <c r="K126" i="210"/>
  <c r="J126" i="210"/>
  <c r="I126" i="210"/>
  <c r="L125" i="210"/>
  <c r="K125" i="210"/>
  <c r="J125" i="210"/>
  <c r="I125" i="210"/>
  <c r="O124" i="210"/>
  <c r="L124" i="210"/>
  <c r="K124" i="210"/>
  <c r="J124" i="210"/>
  <c r="I124" i="210"/>
  <c r="L123" i="210"/>
  <c r="K123" i="210"/>
  <c r="J123" i="210"/>
  <c r="I123" i="210"/>
  <c r="L122" i="210"/>
  <c r="K122" i="210"/>
  <c r="J122" i="210"/>
  <c r="I122" i="210"/>
  <c r="O121" i="210"/>
  <c r="L121" i="210"/>
  <c r="K121" i="210"/>
  <c r="J121" i="210"/>
  <c r="I121" i="210"/>
  <c r="O120" i="210"/>
  <c r="L120" i="210"/>
  <c r="K120" i="210"/>
  <c r="J120" i="210"/>
  <c r="I120" i="210"/>
  <c r="O119" i="210"/>
  <c r="L119" i="210"/>
  <c r="K119" i="210"/>
  <c r="J119" i="210"/>
  <c r="I119" i="210"/>
  <c r="O118" i="210"/>
  <c r="L118" i="210"/>
  <c r="K118" i="210"/>
  <c r="J118" i="210"/>
  <c r="I118" i="210"/>
  <c r="O117" i="210"/>
  <c r="L117" i="210"/>
  <c r="K117" i="210"/>
  <c r="J117" i="210"/>
  <c r="I117" i="210"/>
  <c r="L116" i="210"/>
  <c r="K116" i="210"/>
  <c r="J116" i="210"/>
  <c r="I116" i="210"/>
  <c r="O115" i="210"/>
  <c r="L115" i="210"/>
  <c r="K115" i="210"/>
  <c r="J115" i="210"/>
  <c r="I115" i="210"/>
  <c r="O114" i="210"/>
  <c r="L114" i="210"/>
  <c r="K114" i="210"/>
  <c r="J114" i="210"/>
  <c r="I114" i="210"/>
  <c r="L113" i="210"/>
  <c r="K113" i="210"/>
  <c r="J113" i="210"/>
  <c r="I113" i="210"/>
  <c r="O112" i="210"/>
  <c r="L112" i="210"/>
  <c r="K112" i="210"/>
  <c r="J112" i="210"/>
  <c r="I112" i="210"/>
  <c r="O111" i="210"/>
  <c r="L111" i="210"/>
  <c r="K111" i="210"/>
  <c r="J111" i="210"/>
  <c r="I111" i="210"/>
  <c r="O110" i="210"/>
  <c r="L110" i="210"/>
  <c r="K110" i="210"/>
  <c r="J110" i="210"/>
  <c r="I110" i="210"/>
  <c r="L109" i="210"/>
  <c r="O109" i="210" s="1"/>
  <c r="K109" i="210"/>
  <c r="J109" i="210"/>
  <c r="I109" i="210"/>
  <c r="O108" i="210"/>
  <c r="L108" i="210"/>
  <c r="K108" i="210"/>
  <c r="J108" i="210"/>
  <c r="I108" i="210"/>
  <c r="O107" i="210"/>
  <c r="M107" i="210"/>
  <c r="L107" i="210"/>
  <c r="K107" i="210"/>
  <c r="J107" i="210"/>
  <c r="I107" i="210"/>
  <c r="L106" i="210"/>
  <c r="K106" i="210"/>
  <c r="J106" i="210"/>
  <c r="I106" i="210"/>
  <c r="L105" i="210"/>
  <c r="K105" i="210"/>
  <c r="J105" i="210"/>
  <c r="I105" i="210"/>
  <c r="L104" i="210"/>
  <c r="O104" i="210" s="1"/>
  <c r="K104" i="210"/>
  <c r="J104" i="210"/>
  <c r="I104" i="210"/>
  <c r="L103" i="210"/>
  <c r="K103" i="210"/>
  <c r="J103" i="210"/>
  <c r="I103" i="210"/>
  <c r="L102" i="210"/>
  <c r="O102" i="210" s="1"/>
  <c r="K102" i="210"/>
  <c r="J102" i="210"/>
  <c r="I102" i="210"/>
  <c r="L101" i="210"/>
  <c r="K101" i="210"/>
  <c r="J101" i="210"/>
  <c r="I101" i="210"/>
  <c r="O100" i="210"/>
  <c r="L100" i="210"/>
  <c r="K100" i="210"/>
  <c r="J100" i="210"/>
  <c r="I100" i="210"/>
  <c r="M99" i="210"/>
  <c r="L99" i="210"/>
  <c r="K99" i="210"/>
  <c r="J99" i="210"/>
  <c r="I99" i="210"/>
  <c r="O98" i="210"/>
  <c r="L98" i="210"/>
  <c r="K98" i="210"/>
  <c r="J98" i="210"/>
  <c r="I98" i="210"/>
  <c r="L97" i="210"/>
  <c r="K97" i="210"/>
  <c r="J97" i="210"/>
  <c r="I97" i="210"/>
  <c r="L96" i="210"/>
  <c r="K96" i="210"/>
  <c r="J96" i="210"/>
  <c r="I96" i="210"/>
  <c r="L95" i="210"/>
  <c r="K95" i="210"/>
  <c r="J95" i="210"/>
  <c r="I95" i="210"/>
  <c r="L94" i="210"/>
  <c r="K94" i="210"/>
  <c r="J94" i="210"/>
  <c r="I94" i="210"/>
  <c r="O93" i="210"/>
  <c r="L93" i="210"/>
  <c r="K93" i="210"/>
  <c r="J93" i="210"/>
  <c r="I93" i="210"/>
  <c r="M92" i="210"/>
  <c r="L92" i="210"/>
  <c r="K92" i="210"/>
  <c r="J92" i="210"/>
  <c r="I92" i="210"/>
  <c r="L91" i="210"/>
  <c r="K91" i="210"/>
  <c r="J91" i="210"/>
  <c r="I91" i="210"/>
  <c r="O90" i="210"/>
  <c r="L90" i="210"/>
  <c r="K90" i="210"/>
  <c r="J90" i="210"/>
  <c r="I90" i="210"/>
  <c r="L89" i="210"/>
  <c r="K89" i="210"/>
  <c r="J89" i="210"/>
  <c r="I89" i="210"/>
  <c r="L88" i="210"/>
  <c r="O88" i="210" s="1"/>
  <c r="K88" i="210"/>
  <c r="J88" i="210"/>
  <c r="I88" i="210"/>
  <c r="O87" i="210"/>
  <c r="L87" i="210"/>
  <c r="K87" i="210"/>
  <c r="J87" i="210"/>
  <c r="I87" i="210"/>
  <c r="O86" i="210"/>
  <c r="L86" i="210"/>
  <c r="K86" i="210"/>
  <c r="J86" i="210"/>
  <c r="I86" i="210"/>
  <c r="M85" i="210"/>
  <c r="L85" i="210"/>
  <c r="K85" i="210"/>
  <c r="J85" i="210"/>
  <c r="I85" i="210"/>
  <c r="M84" i="210"/>
  <c r="L84" i="210"/>
  <c r="K84" i="210"/>
  <c r="J84" i="210"/>
  <c r="I84" i="210"/>
  <c r="L83" i="210"/>
  <c r="K83" i="210"/>
  <c r="J83" i="210"/>
  <c r="I83" i="210"/>
  <c r="L82" i="210"/>
  <c r="K82" i="210"/>
  <c r="J82" i="210"/>
  <c r="I82" i="210"/>
  <c r="L81" i="210"/>
  <c r="K81" i="210"/>
  <c r="J81" i="210"/>
  <c r="I81" i="210"/>
  <c r="O80" i="210"/>
  <c r="L80" i="210"/>
  <c r="K80" i="210"/>
  <c r="J80" i="210"/>
  <c r="I80" i="210"/>
  <c r="O79" i="210"/>
  <c r="L79" i="210"/>
  <c r="K79" i="210"/>
  <c r="J79" i="210"/>
  <c r="I79" i="210"/>
  <c r="L78" i="210"/>
  <c r="K78" i="210"/>
  <c r="J78" i="210"/>
  <c r="I78" i="210"/>
  <c r="L77" i="210"/>
  <c r="K77" i="210"/>
  <c r="J77" i="210"/>
  <c r="I77" i="210"/>
  <c r="L76" i="210"/>
  <c r="O76" i="210" s="1"/>
  <c r="K76" i="210"/>
  <c r="J76" i="210"/>
  <c r="I76" i="210"/>
  <c r="L75" i="210"/>
  <c r="K75" i="210"/>
  <c r="J75" i="210"/>
  <c r="I75" i="210"/>
  <c r="O74" i="210"/>
  <c r="L74" i="210"/>
  <c r="K74" i="210"/>
  <c r="J74" i="210"/>
  <c r="I74" i="210"/>
  <c r="L73" i="210"/>
  <c r="K73" i="210"/>
  <c r="J73" i="210"/>
  <c r="I73" i="210"/>
  <c r="O72" i="210"/>
  <c r="L72" i="210"/>
  <c r="K72" i="210"/>
  <c r="J72" i="210"/>
  <c r="I72" i="210"/>
  <c r="O71" i="210"/>
  <c r="L71" i="210"/>
  <c r="K71" i="210"/>
  <c r="J71" i="210"/>
  <c r="I71" i="210"/>
  <c r="O70" i="210"/>
  <c r="L70" i="210"/>
  <c r="K70" i="210"/>
  <c r="J70" i="210"/>
  <c r="I70" i="210"/>
  <c r="L69" i="210"/>
  <c r="K69" i="210"/>
  <c r="J69" i="210"/>
  <c r="I69" i="210"/>
  <c r="L68" i="210"/>
  <c r="K68" i="210"/>
  <c r="J68" i="210"/>
  <c r="I68" i="210"/>
  <c r="L67" i="210"/>
  <c r="O67" i="210" s="1"/>
  <c r="K67" i="210"/>
  <c r="J67" i="210"/>
  <c r="I67" i="210"/>
  <c r="O66" i="210"/>
  <c r="M66" i="210"/>
  <c r="L66" i="210"/>
  <c r="K66" i="210"/>
  <c r="J66" i="210"/>
  <c r="I66" i="210"/>
  <c r="L65" i="210"/>
  <c r="O65" i="210" s="1"/>
  <c r="K65" i="210"/>
  <c r="J65" i="210"/>
  <c r="I65" i="210"/>
  <c r="O64" i="210"/>
  <c r="M64" i="210"/>
  <c r="L64" i="210"/>
  <c r="K64" i="210"/>
  <c r="J64" i="210"/>
  <c r="I64" i="210"/>
  <c r="O63" i="210"/>
  <c r="L63" i="210"/>
  <c r="K63" i="210"/>
  <c r="J63" i="210"/>
  <c r="I63" i="210"/>
  <c r="O62" i="210"/>
  <c r="L62" i="210"/>
  <c r="K62" i="210"/>
  <c r="J62" i="210"/>
  <c r="I62" i="210"/>
  <c r="M61" i="210"/>
  <c r="L61" i="210"/>
  <c r="K61" i="210"/>
  <c r="J61" i="210"/>
  <c r="I61" i="210"/>
  <c r="L60" i="210"/>
  <c r="O60" i="210" s="1"/>
  <c r="K60" i="210"/>
  <c r="J60" i="210"/>
  <c r="I60" i="210"/>
  <c r="L59" i="210"/>
  <c r="K59" i="210"/>
  <c r="J59" i="210"/>
  <c r="I59" i="210"/>
  <c r="L58" i="210"/>
  <c r="K58" i="210"/>
  <c r="J58" i="210"/>
  <c r="I58" i="210"/>
  <c r="L57" i="210"/>
  <c r="K57" i="210"/>
  <c r="J57" i="210"/>
  <c r="I57" i="210"/>
  <c r="O56" i="210"/>
  <c r="L56" i="210"/>
  <c r="K56" i="210"/>
  <c r="J56" i="210"/>
  <c r="I56" i="210"/>
  <c r="O55" i="210"/>
  <c r="L55" i="210"/>
  <c r="K55" i="210"/>
  <c r="J55" i="210"/>
  <c r="I55" i="210"/>
  <c r="O54" i="210"/>
  <c r="M54" i="210"/>
  <c r="L54" i="210"/>
  <c r="K54" i="210"/>
  <c r="J54" i="210"/>
  <c r="I54" i="210"/>
  <c r="L53" i="210"/>
  <c r="K53" i="210"/>
  <c r="J53" i="210"/>
  <c r="I53" i="210"/>
  <c r="M52" i="210"/>
  <c r="L52" i="210"/>
  <c r="O52" i="210" s="1"/>
  <c r="K52" i="210"/>
  <c r="J52" i="210"/>
  <c r="I52" i="210"/>
  <c r="O51" i="210"/>
  <c r="L51" i="210"/>
  <c r="K51" i="210"/>
  <c r="J51" i="210"/>
  <c r="I51" i="210"/>
  <c r="L50" i="210"/>
  <c r="K50" i="210"/>
  <c r="J50" i="210"/>
  <c r="I50" i="210"/>
  <c r="M49" i="210"/>
  <c r="L49" i="210"/>
  <c r="O49" i="210" s="1"/>
  <c r="K49" i="210"/>
  <c r="J49" i="210"/>
  <c r="I49" i="210"/>
  <c r="O48" i="210"/>
  <c r="L48" i="210"/>
  <c r="K48" i="210"/>
  <c r="J48" i="210"/>
  <c r="I48" i="210"/>
  <c r="M47" i="210"/>
  <c r="L47" i="210"/>
  <c r="O47" i="210" s="1"/>
  <c r="K47" i="210"/>
  <c r="J47" i="210"/>
  <c r="I47" i="210"/>
  <c r="M46" i="210"/>
  <c r="L46" i="210"/>
  <c r="K46" i="210"/>
  <c r="J46" i="210"/>
  <c r="I46" i="210"/>
  <c r="O45" i="210"/>
  <c r="L45" i="210"/>
  <c r="M44" i="210"/>
  <c r="L44" i="210"/>
  <c r="K44" i="210"/>
  <c r="J44" i="210"/>
  <c r="I44" i="210"/>
  <c r="M43" i="210"/>
  <c r="L43" i="210"/>
  <c r="O43" i="210" s="1"/>
  <c r="K43" i="210"/>
  <c r="J43" i="210"/>
  <c r="I43" i="210"/>
  <c r="O42" i="210"/>
  <c r="L42" i="210"/>
  <c r="K42" i="210"/>
  <c r="J42" i="210"/>
  <c r="I42" i="210"/>
  <c r="O41" i="210"/>
  <c r="M41" i="210"/>
  <c r="L41" i="210"/>
  <c r="K41" i="210"/>
  <c r="J41" i="210"/>
  <c r="I41" i="210"/>
  <c r="L40" i="210"/>
  <c r="O40" i="210" s="1"/>
  <c r="K40" i="210"/>
  <c r="J40" i="210"/>
  <c r="I40" i="210"/>
  <c r="O39" i="210"/>
  <c r="L39" i="210"/>
  <c r="K39" i="210"/>
  <c r="J39" i="210"/>
  <c r="I39" i="210"/>
  <c r="M38" i="210"/>
  <c r="L38" i="210"/>
  <c r="O38" i="210" s="1"/>
  <c r="K38" i="210"/>
  <c r="J38" i="210"/>
  <c r="I38" i="210"/>
  <c r="M37" i="210"/>
  <c r="L37" i="210"/>
  <c r="K37" i="210"/>
  <c r="J37" i="210"/>
  <c r="I37" i="210"/>
  <c r="O36" i="210"/>
  <c r="M36" i="210"/>
  <c r="L36" i="210"/>
  <c r="K36" i="210"/>
  <c r="J36" i="210"/>
  <c r="I36" i="210"/>
  <c r="O35" i="210"/>
  <c r="M35" i="210"/>
  <c r="L35" i="210"/>
  <c r="K35" i="210"/>
  <c r="J35" i="210"/>
  <c r="I35" i="210"/>
  <c r="L34" i="210"/>
  <c r="O34" i="210" s="1"/>
  <c r="K34" i="210"/>
  <c r="J34" i="210"/>
  <c r="I34" i="210"/>
  <c r="O33" i="210"/>
  <c r="L33" i="210"/>
  <c r="K33" i="210"/>
  <c r="J33" i="210"/>
  <c r="I33" i="210"/>
  <c r="M32" i="210"/>
  <c r="L32" i="210"/>
  <c r="O32" i="210" s="1"/>
  <c r="K32" i="210"/>
  <c r="J32" i="210"/>
  <c r="I32" i="210"/>
  <c r="O31" i="210"/>
  <c r="L31" i="210"/>
  <c r="K31" i="210"/>
  <c r="J31" i="210"/>
  <c r="I31" i="210"/>
  <c r="O30" i="210"/>
  <c r="M30" i="210"/>
  <c r="L30" i="210"/>
  <c r="K30" i="210"/>
  <c r="J30" i="210"/>
  <c r="I30" i="210"/>
  <c r="L29" i="210"/>
  <c r="K29" i="210"/>
  <c r="J29" i="210"/>
  <c r="I29" i="210"/>
  <c r="M28" i="210"/>
  <c r="L28" i="210"/>
  <c r="O28" i="210" s="1"/>
  <c r="K28" i="210"/>
  <c r="J28" i="210"/>
  <c r="I28" i="210"/>
  <c r="O27" i="210"/>
  <c r="M27" i="210"/>
  <c r="L27" i="210"/>
  <c r="K27" i="210"/>
  <c r="J27" i="210"/>
  <c r="I27" i="210"/>
  <c r="M26" i="210"/>
  <c r="L26" i="210"/>
  <c r="O26" i="210" s="1"/>
  <c r="K26" i="210"/>
  <c r="J26" i="210"/>
  <c r="I26" i="210"/>
  <c r="M25" i="210"/>
  <c r="L25" i="210"/>
  <c r="K25" i="210"/>
  <c r="J25" i="210"/>
  <c r="I25" i="210"/>
  <c r="O24" i="210"/>
  <c r="M24" i="210"/>
  <c r="L24" i="210"/>
  <c r="K24" i="210"/>
  <c r="J24" i="210"/>
  <c r="I24" i="210"/>
  <c r="O23" i="210"/>
  <c r="M23" i="210"/>
  <c r="L23" i="210"/>
  <c r="K23" i="210"/>
  <c r="J23" i="210"/>
  <c r="I23" i="210"/>
  <c r="L22" i="210"/>
  <c r="O22" i="210" s="1"/>
  <c r="K22" i="210"/>
  <c r="J22" i="210"/>
  <c r="I22" i="210"/>
  <c r="O21" i="210"/>
  <c r="L21" i="210"/>
  <c r="K21" i="210"/>
  <c r="J21" i="210"/>
  <c r="I21" i="210"/>
  <c r="L20" i="210"/>
  <c r="O20" i="210" s="1"/>
  <c r="K20" i="210"/>
  <c r="J20" i="210"/>
  <c r="I20" i="210"/>
  <c r="O19" i="210"/>
  <c r="M19" i="210"/>
  <c r="L19" i="210"/>
  <c r="K19" i="210"/>
  <c r="J19" i="210"/>
  <c r="I19" i="210"/>
  <c r="O18" i="210"/>
  <c r="L18" i="210"/>
  <c r="K18" i="210"/>
  <c r="J18" i="210"/>
  <c r="I18" i="210"/>
  <c r="L17" i="210"/>
  <c r="O17" i="210" s="1"/>
  <c r="K17" i="210"/>
  <c r="J17" i="210"/>
  <c r="I17" i="210"/>
  <c r="L16" i="210"/>
  <c r="K16" i="210"/>
  <c r="J16" i="210"/>
  <c r="I16" i="210"/>
  <c r="O15" i="210"/>
  <c r="M15" i="210"/>
  <c r="L15" i="210"/>
  <c r="K15" i="210"/>
  <c r="J15" i="210"/>
  <c r="I15" i="210"/>
  <c r="L14" i="210"/>
  <c r="K14" i="210"/>
  <c r="J14" i="210"/>
  <c r="I14" i="210"/>
  <c r="O13" i="210"/>
  <c r="M13" i="210"/>
  <c r="L13" i="210"/>
  <c r="K13" i="210"/>
  <c r="J13" i="210"/>
  <c r="I13" i="210"/>
  <c r="L12" i="210"/>
  <c r="K12" i="210"/>
  <c r="J12" i="210"/>
  <c r="I12" i="210"/>
  <c r="O11" i="210"/>
  <c r="L11" i="210"/>
  <c r="K11" i="210"/>
  <c r="J11" i="210"/>
  <c r="I11" i="210"/>
  <c r="O10" i="210"/>
  <c r="L10" i="210"/>
  <c r="K10" i="210"/>
  <c r="J10" i="210"/>
  <c r="I10" i="210"/>
  <c r="L9" i="210"/>
  <c r="K9" i="210"/>
  <c r="J9" i="210"/>
  <c r="I9" i="210"/>
  <c r="O8" i="210"/>
  <c r="L8" i="210"/>
  <c r="K8" i="210"/>
  <c r="J8" i="210"/>
  <c r="I8" i="210"/>
  <c r="M7" i="210"/>
  <c r="L7" i="210"/>
  <c r="O7" i="210" s="1"/>
  <c r="K7" i="210"/>
  <c r="J7" i="210"/>
  <c r="I7" i="210"/>
  <c r="L6" i="210"/>
  <c r="K6" i="210"/>
  <c r="J6" i="210"/>
  <c r="I6" i="210"/>
  <c r="O5" i="210"/>
  <c r="L5" i="210"/>
  <c r="K5" i="210"/>
  <c r="J5" i="210"/>
  <c r="I5" i="210"/>
  <c r="L4" i="210"/>
  <c r="K4" i="210"/>
  <c r="J4" i="210"/>
  <c r="I4" i="210"/>
  <c r="O3" i="210"/>
  <c r="L3" i="210"/>
  <c r="K3" i="210"/>
  <c r="J3" i="210"/>
  <c r="I3" i="210"/>
  <c r="O2" i="210"/>
  <c r="L2" i="210"/>
  <c r="K2" i="210"/>
  <c r="J2" i="210"/>
  <c r="I2" i="210"/>
  <c r="L276" i="129"/>
  <c r="L275" i="129"/>
  <c r="L274" i="129"/>
  <c r="L273" i="129"/>
  <c r="L272" i="129"/>
  <c r="L271" i="129"/>
  <c r="L270" i="129"/>
  <c r="L269" i="129"/>
  <c r="L268" i="129"/>
  <c r="L267" i="129"/>
  <c r="L266" i="129"/>
  <c r="L265" i="129"/>
  <c r="L264" i="129"/>
  <c r="L263" i="129"/>
  <c r="L262" i="129"/>
  <c r="L261" i="129"/>
  <c r="L260" i="129"/>
  <c r="L259" i="129"/>
  <c r="L258" i="129"/>
  <c r="L257" i="129"/>
  <c r="L256" i="129"/>
  <c r="L255" i="129"/>
  <c r="L254" i="129"/>
  <c r="L253" i="129"/>
  <c r="L252" i="129"/>
  <c r="L251" i="129"/>
  <c r="L250" i="129"/>
  <c r="L249" i="129"/>
  <c r="L248" i="129"/>
  <c r="L247" i="129"/>
  <c r="L246" i="129"/>
  <c r="L245" i="129"/>
  <c r="L244" i="129"/>
  <c r="L243" i="129"/>
  <c r="L242" i="129"/>
  <c r="L241" i="129"/>
  <c r="L240" i="129"/>
  <c r="O240" i="129" s="1"/>
  <c r="L239" i="129"/>
  <c r="L238" i="129"/>
  <c r="L237" i="129"/>
  <c r="L236" i="129"/>
  <c r="L235" i="129"/>
  <c r="L234" i="129"/>
  <c r="L233" i="129"/>
  <c r="L232" i="129"/>
  <c r="L231" i="129"/>
  <c r="L230" i="129"/>
  <c r="L229" i="129"/>
  <c r="L228" i="129"/>
  <c r="L227" i="129"/>
  <c r="L226" i="129"/>
  <c r="L225" i="129"/>
  <c r="L224" i="129"/>
  <c r="L223" i="129"/>
  <c r="L222" i="129"/>
  <c r="L221" i="129"/>
  <c r="L220" i="129"/>
  <c r="L219" i="129"/>
  <c r="L218" i="129"/>
  <c r="L217" i="129"/>
  <c r="L216" i="129"/>
  <c r="L215" i="129"/>
  <c r="L214" i="129"/>
  <c r="L213" i="129"/>
  <c r="L212" i="129"/>
  <c r="L211" i="129"/>
  <c r="L210" i="129"/>
  <c r="L209" i="129"/>
  <c r="L208" i="129"/>
  <c r="L207" i="129"/>
  <c r="L206" i="129"/>
  <c r="L205" i="129"/>
  <c r="L204" i="129"/>
  <c r="L203" i="129"/>
  <c r="L202" i="129"/>
  <c r="L201" i="129"/>
  <c r="L200" i="129"/>
  <c r="L199" i="129"/>
  <c r="L198" i="129"/>
  <c r="L197" i="129"/>
  <c r="L196" i="129"/>
  <c r="L195" i="129"/>
  <c r="L194" i="129"/>
  <c r="L193" i="129"/>
  <c r="L192" i="129"/>
  <c r="L191" i="129"/>
  <c r="L190" i="129"/>
  <c r="L189" i="129"/>
  <c r="L188" i="129"/>
  <c r="L187" i="129"/>
  <c r="L186" i="129"/>
  <c r="L185" i="129"/>
  <c r="L184" i="129"/>
  <c r="L183" i="129"/>
  <c r="L182" i="129"/>
  <c r="L181" i="129"/>
  <c r="O181" i="129" s="1"/>
  <c r="L180" i="129"/>
  <c r="O180" i="129" s="1"/>
  <c r="L179" i="129"/>
  <c r="L178" i="129"/>
  <c r="L177" i="129"/>
  <c r="L176" i="129"/>
  <c r="L175" i="129"/>
  <c r="L174" i="129"/>
  <c r="L173" i="129"/>
  <c r="L172" i="129"/>
  <c r="L171" i="129"/>
  <c r="L170" i="129"/>
  <c r="L169" i="129"/>
  <c r="L168" i="129"/>
  <c r="L167" i="129"/>
  <c r="L166" i="129"/>
  <c r="L165" i="129"/>
  <c r="L164" i="129"/>
  <c r="L163" i="129"/>
  <c r="L162" i="129"/>
  <c r="L161" i="129"/>
  <c r="L160" i="129"/>
  <c r="L159" i="129"/>
  <c r="L158" i="129"/>
  <c r="L157" i="129"/>
  <c r="L156" i="129"/>
  <c r="L155" i="129"/>
  <c r="L154" i="129"/>
  <c r="L153" i="129"/>
  <c r="L152" i="129"/>
  <c r="L151" i="129"/>
  <c r="L150" i="129"/>
  <c r="L149" i="129"/>
  <c r="L148" i="129"/>
  <c r="L147" i="129"/>
  <c r="L146" i="129"/>
  <c r="L145" i="129"/>
  <c r="L144" i="129"/>
  <c r="L143" i="129"/>
  <c r="L142" i="129"/>
  <c r="L141" i="129"/>
  <c r="L140" i="129"/>
  <c r="L139" i="129"/>
  <c r="L138" i="129"/>
  <c r="O138" i="129" s="1"/>
  <c r="L137" i="129"/>
  <c r="L136" i="129"/>
  <c r="L135" i="129"/>
  <c r="L134" i="129"/>
  <c r="O134" i="129" s="1"/>
  <c r="L133" i="129"/>
  <c r="O133" i="129" s="1"/>
  <c r="L132" i="129"/>
  <c r="L131" i="129"/>
  <c r="L130" i="129"/>
  <c r="L129" i="129"/>
  <c r="L128" i="129"/>
  <c r="L127" i="129"/>
  <c r="L126" i="129"/>
  <c r="L125" i="129"/>
  <c r="L124" i="129"/>
  <c r="L123" i="129"/>
  <c r="L122" i="129"/>
  <c r="L121" i="129"/>
  <c r="L120" i="129"/>
  <c r="L119" i="129"/>
  <c r="L118" i="129"/>
  <c r="L117" i="129"/>
  <c r="L116" i="129"/>
  <c r="L115" i="129"/>
  <c r="L114" i="129"/>
  <c r="L113" i="129"/>
  <c r="L112" i="129"/>
  <c r="L111" i="129"/>
  <c r="L110" i="129"/>
  <c r="L109" i="129"/>
  <c r="L108" i="129"/>
  <c r="L107" i="129"/>
  <c r="O107" i="129" s="1"/>
  <c r="L106" i="129"/>
  <c r="L105" i="129"/>
  <c r="L104" i="129"/>
  <c r="L103" i="129"/>
  <c r="L102" i="129"/>
  <c r="L101" i="129"/>
  <c r="L100" i="129"/>
  <c r="L99" i="129"/>
  <c r="L98" i="129"/>
  <c r="L97" i="129"/>
  <c r="L96" i="129"/>
  <c r="L95" i="129"/>
  <c r="L94" i="129"/>
  <c r="L93" i="129"/>
  <c r="L92" i="129"/>
  <c r="L91" i="129"/>
  <c r="L90" i="129"/>
  <c r="L89" i="129"/>
  <c r="L88" i="129"/>
  <c r="L87" i="129"/>
  <c r="L86" i="129"/>
  <c r="L85" i="129"/>
  <c r="L84" i="129"/>
  <c r="L83" i="129"/>
  <c r="L82" i="129"/>
  <c r="L81" i="129"/>
  <c r="L80" i="129"/>
  <c r="L79" i="129"/>
  <c r="L78" i="129"/>
  <c r="L77" i="129"/>
  <c r="L76" i="129"/>
  <c r="L75" i="129"/>
  <c r="L74" i="129"/>
  <c r="L73" i="129"/>
  <c r="L72" i="129"/>
  <c r="L71" i="129"/>
  <c r="L70" i="129"/>
  <c r="L69" i="129"/>
  <c r="L68" i="129"/>
  <c r="L67" i="129"/>
  <c r="L66" i="129"/>
  <c r="L65" i="129"/>
  <c r="L64" i="129"/>
  <c r="L63" i="129"/>
  <c r="L62" i="129"/>
  <c r="L61" i="129"/>
  <c r="L60" i="129"/>
  <c r="L59" i="129"/>
  <c r="L58" i="129"/>
  <c r="L57" i="129"/>
  <c r="L56" i="129"/>
  <c r="L55" i="129"/>
  <c r="L54" i="129"/>
  <c r="L53" i="129"/>
  <c r="L52" i="129"/>
  <c r="L51" i="129"/>
  <c r="L50" i="129"/>
  <c r="L49" i="129"/>
  <c r="L48" i="129"/>
  <c r="L47" i="129"/>
  <c r="L46" i="129"/>
  <c r="L45" i="129"/>
  <c r="L44" i="129"/>
  <c r="L43" i="129"/>
  <c r="L42" i="129"/>
  <c r="L41" i="129"/>
  <c r="L40" i="129"/>
  <c r="L39" i="129"/>
  <c r="L38" i="129"/>
  <c r="L37" i="129"/>
  <c r="L36" i="129"/>
  <c r="L35" i="129"/>
  <c r="L34" i="129"/>
  <c r="L33" i="129"/>
  <c r="L32" i="129"/>
  <c r="O32" i="129" s="1"/>
  <c r="L31" i="129"/>
  <c r="L30" i="129"/>
  <c r="L29" i="129"/>
  <c r="L28" i="129"/>
  <c r="L27" i="129"/>
  <c r="L26" i="129"/>
  <c r="L25" i="129"/>
  <c r="L24" i="129"/>
  <c r="L23" i="129"/>
  <c r="L22" i="129"/>
  <c r="L21" i="129"/>
  <c r="L20" i="129"/>
  <c r="L19" i="129"/>
  <c r="L18" i="129"/>
  <c r="L17" i="129"/>
  <c r="L16" i="129"/>
  <c r="L15" i="129"/>
  <c r="L14" i="129"/>
  <c r="L13" i="129"/>
  <c r="L12" i="129"/>
  <c r="L11" i="129"/>
  <c r="L10" i="129"/>
  <c r="L9" i="129"/>
  <c r="L8" i="129"/>
  <c r="L7" i="129"/>
  <c r="L6" i="129"/>
  <c r="L5" i="129"/>
  <c r="L4" i="129"/>
  <c r="L3" i="129"/>
  <c r="L2" i="129"/>
  <c r="AA2" i="129" s="1"/>
  <c r="J183" i="129"/>
  <c r="K183" i="129"/>
  <c r="Q183" i="129"/>
  <c r="R183" i="129"/>
  <c r="J184" i="129"/>
  <c r="K184" i="129"/>
  <c r="Q184" i="129"/>
  <c r="R184" i="129"/>
  <c r="J185" i="129"/>
  <c r="K185" i="129"/>
  <c r="Q185" i="129"/>
  <c r="R185" i="129"/>
  <c r="J186" i="129"/>
  <c r="K186" i="129"/>
  <c r="Q186" i="129"/>
  <c r="R186" i="129"/>
  <c r="J178" i="129"/>
  <c r="K178" i="129"/>
  <c r="Q178" i="129"/>
  <c r="R178" i="129"/>
  <c r="J179" i="129"/>
  <c r="K179" i="129"/>
  <c r="Q179" i="129"/>
  <c r="R179" i="129"/>
  <c r="J180" i="129"/>
  <c r="K180" i="129"/>
  <c r="Q180" i="129"/>
  <c r="R180" i="129"/>
  <c r="J181" i="129"/>
  <c r="K181" i="129"/>
  <c r="Q181" i="129"/>
  <c r="R181" i="129"/>
  <c r="J182" i="129"/>
  <c r="K182" i="129"/>
  <c r="Q182" i="129"/>
  <c r="R182" i="129"/>
  <c r="J174" i="129"/>
  <c r="K174" i="129"/>
  <c r="Q174" i="129"/>
  <c r="R174" i="129"/>
  <c r="J175" i="129"/>
  <c r="K175" i="129"/>
  <c r="Q175" i="129"/>
  <c r="R175" i="129"/>
  <c r="J176" i="129"/>
  <c r="K176" i="129"/>
  <c r="Q176" i="129"/>
  <c r="R176" i="129"/>
  <c r="J177" i="129"/>
  <c r="K177" i="129"/>
  <c r="Q177" i="129"/>
  <c r="R177" i="129"/>
  <c r="L314" i="208"/>
  <c r="L313" i="208"/>
  <c r="L312" i="208"/>
  <c r="L311" i="208"/>
  <c r="L310" i="208"/>
  <c r="L309" i="208"/>
  <c r="L308" i="208"/>
  <c r="K308" i="208"/>
  <c r="J308" i="208"/>
  <c r="I308" i="208"/>
  <c r="L307" i="208"/>
  <c r="K307" i="208"/>
  <c r="J307" i="208"/>
  <c r="L306" i="208"/>
  <c r="K306" i="208"/>
  <c r="J306" i="208"/>
  <c r="L305" i="208"/>
  <c r="K305" i="208"/>
  <c r="J305" i="208"/>
  <c r="L304" i="208"/>
  <c r="K304" i="208"/>
  <c r="J304" i="208"/>
  <c r="L303" i="208"/>
  <c r="K303" i="208"/>
  <c r="J303" i="208"/>
  <c r="L302" i="208"/>
  <c r="K302" i="208"/>
  <c r="J302" i="208"/>
  <c r="L301" i="208"/>
  <c r="K301" i="208"/>
  <c r="J301" i="208"/>
  <c r="L300" i="208"/>
  <c r="K300" i="208"/>
  <c r="J300" i="208"/>
  <c r="L299" i="208"/>
  <c r="K299" i="208"/>
  <c r="J299" i="208"/>
  <c r="L298" i="208"/>
  <c r="K298" i="208"/>
  <c r="J298" i="208"/>
  <c r="L297" i="208"/>
  <c r="K297" i="208"/>
  <c r="J297" i="208"/>
  <c r="L296" i="208"/>
  <c r="K296" i="208"/>
  <c r="J296" i="208"/>
  <c r="L295" i="208"/>
  <c r="K295" i="208"/>
  <c r="J295" i="208"/>
  <c r="L294" i="208"/>
  <c r="K294" i="208"/>
  <c r="J294" i="208"/>
  <c r="L293" i="208"/>
  <c r="K293" i="208"/>
  <c r="J293" i="208"/>
  <c r="L292" i="208"/>
  <c r="K292" i="208"/>
  <c r="J292" i="208"/>
  <c r="L291" i="208"/>
  <c r="K291" i="208"/>
  <c r="J291" i="208"/>
  <c r="L290" i="208"/>
  <c r="K290" i="208"/>
  <c r="J290" i="208"/>
  <c r="L289" i="208"/>
  <c r="K289" i="208"/>
  <c r="J289" i="208"/>
  <c r="L288" i="208"/>
  <c r="K288" i="208"/>
  <c r="J288" i="208"/>
  <c r="L287" i="208"/>
  <c r="K287" i="208"/>
  <c r="J287" i="208"/>
  <c r="L286" i="208"/>
  <c r="K286" i="208"/>
  <c r="J286" i="208"/>
  <c r="L285" i="208"/>
  <c r="K285" i="208"/>
  <c r="J285" i="208"/>
  <c r="L284" i="208"/>
  <c r="K284" i="208"/>
  <c r="J284" i="208"/>
  <c r="L283" i="208"/>
  <c r="K283" i="208"/>
  <c r="J283" i="208"/>
  <c r="L282" i="208"/>
  <c r="K282" i="208"/>
  <c r="J282" i="208"/>
  <c r="L281" i="208"/>
  <c r="K281" i="208"/>
  <c r="J281" i="208"/>
  <c r="L280" i="208"/>
  <c r="K280" i="208"/>
  <c r="J280" i="208"/>
  <c r="I280" i="208"/>
  <c r="L279" i="208"/>
  <c r="K279" i="208"/>
  <c r="J279" i="208"/>
  <c r="I279" i="208"/>
  <c r="L278" i="208"/>
  <c r="O278" i="208" s="1"/>
  <c r="K278" i="208"/>
  <c r="J278" i="208"/>
  <c r="I278" i="208"/>
  <c r="L277" i="208"/>
  <c r="O277" i="208" s="1"/>
  <c r="K277" i="208"/>
  <c r="J277" i="208"/>
  <c r="I277" i="208"/>
  <c r="L276" i="208"/>
  <c r="K276" i="208"/>
  <c r="J276" i="208"/>
  <c r="I276" i="208"/>
  <c r="L275" i="208"/>
  <c r="K275" i="208"/>
  <c r="J275" i="208"/>
  <c r="I275" i="208"/>
  <c r="L274" i="208"/>
  <c r="O274" i="208" s="1"/>
  <c r="K274" i="208"/>
  <c r="J274" i="208"/>
  <c r="L273" i="208"/>
  <c r="K273" i="208"/>
  <c r="J273" i="208"/>
  <c r="I273" i="208"/>
  <c r="M272" i="208"/>
  <c r="L272" i="208"/>
  <c r="O272" i="208" s="1"/>
  <c r="K272" i="208"/>
  <c r="J272" i="208"/>
  <c r="I272" i="208"/>
  <c r="M271" i="208"/>
  <c r="L271" i="208"/>
  <c r="K271" i="208"/>
  <c r="J271" i="208"/>
  <c r="I271" i="208"/>
  <c r="O270" i="208"/>
  <c r="L270" i="208"/>
  <c r="K270" i="208"/>
  <c r="J270" i="208"/>
  <c r="I270" i="208"/>
  <c r="L269" i="208"/>
  <c r="K269" i="208"/>
  <c r="J269" i="208"/>
  <c r="I269" i="208"/>
  <c r="L268" i="208"/>
  <c r="O268" i="208" s="1"/>
  <c r="K268" i="208"/>
  <c r="J268" i="208"/>
  <c r="I268" i="208"/>
  <c r="L267" i="208"/>
  <c r="K267" i="208"/>
  <c r="J267" i="208"/>
  <c r="I267" i="208"/>
  <c r="L266" i="208"/>
  <c r="O266" i="208" s="1"/>
  <c r="K266" i="208"/>
  <c r="J266" i="208"/>
  <c r="I266" i="208"/>
  <c r="L265" i="208"/>
  <c r="O265" i="208" s="1"/>
  <c r="K265" i="208"/>
  <c r="J265" i="208"/>
  <c r="I265" i="208"/>
  <c r="L264" i="208"/>
  <c r="K264" i="208"/>
  <c r="J264" i="208"/>
  <c r="I264" i="208"/>
  <c r="M263" i="208"/>
  <c r="L263" i="208"/>
  <c r="K263" i="208"/>
  <c r="J263" i="208"/>
  <c r="I263" i="208"/>
  <c r="L262" i="208"/>
  <c r="K262" i="208"/>
  <c r="J262" i="208"/>
  <c r="I262" i="208"/>
  <c r="L261" i="208"/>
  <c r="K261" i="208"/>
  <c r="J261" i="208"/>
  <c r="I261" i="208"/>
  <c r="O260" i="208"/>
  <c r="L260" i="208"/>
  <c r="K260" i="208"/>
  <c r="J260" i="208"/>
  <c r="I260" i="208"/>
  <c r="L259" i="208"/>
  <c r="O259" i="208" s="1"/>
  <c r="K259" i="208"/>
  <c r="J259" i="208"/>
  <c r="I259" i="208"/>
  <c r="L258" i="208"/>
  <c r="O258" i="208" s="1"/>
  <c r="K258" i="208"/>
  <c r="J258" i="208"/>
  <c r="I258" i="208"/>
  <c r="O257" i="208"/>
  <c r="L257" i="208"/>
  <c r="K257" i="208"/>
  <c r="J257" i="208"/>
  <c r="I257" i="208"/>
  <c r="L256" i="208"/>
  <c r="O256" i="208" s="1"/>
  <c r="K256" i="208"/>
  <c r="J256" i="208"/>
  <c r="I256" i="208"/>
  <c r="L255" i="208"/>
  <c r="O255" i="208" s="1"/>
  <c r="K255" i="208"/>
  <c r="J255" i="208"/>
  <c r="I255" i="208"/>
  <c r="O254" i="208"/>
  <c r="L254" i="208"/>
  <c r="K254" i="208"/>
  <c r="J254" i="208"/>
  <c r="I254" i="208"/>
  <c r="O253" i="208"/>
  <c r="L253" i="208"/>
  <c r="K253" i="208"/>
  <c r="J253" i="208"/>
  <c r="I253" i="208"/>
  <c r="M252" i="208"/>
  <c r="L252" i="208"/>
  <c r="K252" i="208"/>
  <c r="J252" i="208"/>
  <c r="I252" i="208"/>
  <c r="M251" i="208"/>
  <c r="L251" i="208"/>
  <c r="K251" i="208"/>
  <c r="J251" i="208"/>
  <c r="I251" i="208"/>
  <c r="L250" i="208"/>
  <c r="O250" i="208" s="1"/>
  <c r="K250" i="208"/>
  <c r="J250" i="208"/>
  <c r="I250" i="208"/>
  <c r="O249" i="208"/>
  <c r="M249" i="208"/>
  <c r="L249" i="208"/>
  <c r="K249" i="208"/>
  <c r="J249" i="208"/>
  <c r="I249" i="208"/>
  <c r="L248" i="208"/>
  <c r="K248" i="208"/>
  <c r="J248" i="208"/>
  <c r="I248" i="208"/>
  <c r="M247" i="208"/>
  <c r="L247" i="208"/>
  <c r="K247" i="208"/>
  <c r="J247" i="208"/>
  <c r="I247" i="208"/>
  <c r="L246" i="208"/>
  <c r="K246" i="208"/>
  <c r="J246" i="208"/>
  <c r="I246" i="208"/>
  <c r="L245" i="208"/>
  <c r="K245" i="208"/>
  <c r="J245" i="208"/>
  <c r="I245" i="208"/>
  <c r="M244" i="208"/>
  <c r="L244" i="208"/>
  <c r="O244" i="208" s="1"/>
  <c r="K244" i="208"/>
  <c r="J244" i="208"/>
  <c r="I244" i="208"/>
  <c r="M243" i="208"/>
  <c r="L243" i="208"/>
  <c r="K243" i="208"/>
  <c r="J243" i="208"/>
  <c r="I243" i="208"/>
  <c r="F243" i="208"/>
  <c r="M242" i="208"/>
  <c r="L242" i="208"/>
  <c r="K242" i="208"/>
  <c r="J242" i="208"/>
  <c r="I242" i="208"/>
  <c r="M241" i="208"/>
  <c r="L241" i="208"/>
  <c r="K241" i="208"/>
  <c r="J241" i="208"/>
  <c r="I241" i="208"/>
  <c r="O240" i="208"/>
  <c r="L240" i="208"/>
  <c r="K240" i="208"/>
  <c r="J240" i="208"/>
  <c r="I240" i="208"/>
  <c r="L239" i="208"/>
  <c r="O239" i="208" s="1"/>
  <c r="K239" i="208"/>
  <c r="J239" i="208"/>
  <c r="I239" i="208"/>
  <c r="L238" i="208"/>
  <c r="O238" i="208" s="1"/>
  <c r="K238" i="208"/>
  <c r="J238" i="208"/>
  <c r="I238" i="208"/>
  <c r="L237" i="208"/>
  <c r="O237" i="208" s="1"/>
  <c r="K237" i="208"/>
  <c r="J237" i="208"/>
  <c r="I237" i="208"/>
  <c r="L236" i="208"/>
  <c r="K236" i="208"/>
  <c r="J236" i="208"/>
  <c r="I236" i="208"/>
  <c r="L235" i="208"/>
  <c r="K235" i="208"/>
  <c r="J235" i="208"/>
  <c r="I235" i="208"/>
  <c r="L234" i="208"/>
  <c r="K234" i="208"/>
  <c r="J234" i="208"/>
  <c r="I234" i="208"/>
  <c r="L233" i="208"/>
  <c r="K233" i="208"/>
  <c r="J233" i="208"/>
  <c r="I233" i="208"/>
  <c r="O232" i="208"/>
  <c r="L232" i="208"/>
  <c r="K232" i="208"/>
  <c r="J232" i="208"/>
  <c r="I232" i="208"/>
  <c r="L231" i="208"/>
  <c r="K231" i="208"/>
  <c r="J231" i="208"/>
  <c r="I231" i="208"/>
  <c r="L230" i="208"/>
  <c r="K230" i="208"/>
  <c r="J230" i="208"/>
  <c r="I230" i="208"/>
  <c r="L229" i="208"/>
  <c r="K229" i="208"/>
  <c r="J229" i="208"/>
  <c r="I229" i="208"/>
  <c r="O228" i="208"/>
  <c r="L228" i="208"/>
  <c r="K228" i="208"/>
  <c r="J228" i="208"/>
  <c r="I228" i="208"/>
  <c r="L227" i="208"/>
  <c r="K227" i="208"/>
  <c r="L226" i="208"/>
  <c r="K226" i="208"/>
  <c r="J226" i="208"/>
  <c r="I226" i="208"/>
  <c r="O225" i="208"/>
  <c r="L225" i="208"/>
  <c r="K225" i="208"/>
  <c r="J225" i="208"/>
  <c r="I225" i="208"/>
  <c r="L224" i="208"/>
  <c r="K224" i="208"/>
  <c r="J224" i="208"/>
  <c r="I224" i="208"/>
  <c r="L223" i="208"/>
  <c r="K223" i="208"/>
  <c r="J223" i="208"/>
  <c r="I223" i="208"/>
  <c r="L222" i="208"/>
  <c r="K222" i="208"/>
  <c r="J222" i="208"/>
  <c r="I222" i="208"/>
  <c r="O221" i="208"/>
  <c r="L221" i="208"/>
  <c r="K221" i="208"/>
  <c r="J221" i="208"/>
  <c r="I221" i="208"/>
  <c r="M220" i="208"/>
  <c r="L220" i="208"/>
  <c r="O220" i="208" s="1"/>
  <c r="K220" i="208"/>
  <c r="J220" i="208"/>
  <c r="I220" i="208"/>
  <c r="M219" i="208"/>
  <c r="L219" i="208"/>
  <c r="K219" i="208"/>
  <c r="J219" i="208"/>
  <c r="I219" i="208"/>
  <c r="L218" i="208"/>
  <c r="K218" i="208"/>
  <c r="J218" i="208"/>
  <c r="I218" i="208"/>
  <c r="O217" i="208"/>
  <c r="L217" i="208"/>
  <c r="K217" i="208"/>
  <c r="J217" i="208"/>
  <c r="I217" i="208"/>
  <c r="O216" i="208"/>
  <c r="L216" i="208"/>
  <c r="K216" i="208"/>
  <c r="J216" i="208"/>
  <c r="I216" i="208"/>
  <c r="L215" i="208"/>
  <c r="O215" i="208" s="1"/>
  <c r="K215" i="208"/>
  <c r="J215" i="208"/>
  <c r="I215" i="208"/>
  <c r="L214" i="208"/>
  <c r="O214" i="208" s="1"/>
  <c r="K214" i="208"/>
  <c r="J214" i="208"/>
  <c r="I214" i="208"/>
  <c r="L213" i="208"/>
  <c r="K213" i="208"/>
  <c r="J213" i="208"/>
  <c r="I213" i="208"/>
  <c r="L212" i="208"/>
  <c r="K212" i="208"/>
  <c r="J212" i="208"/>
  <c r="I212" i="208"/>
  <c r="L211" i="208"/>
  <c r="K211" i="208"/>
  <c r="J211" i="208"/>
  <c r="L210" i="208"/>
  <c r="O210" i="208" s="1"/>
  <c r="K210" i="208"/>
  <c r="J210" i="208"/>
  <c r="L209" i="208"/>
  <c r="K209" i="208"/>
  <c r="J209" i="208"/>
  <c r="L208" i="208"/>
  <c r="K208" i="208"/>
  <c r="J208" i="208"/>
  <c r="L207" i="208"/>
  <c r="K207" i="208"/>
  <c r="J207" i="208"/>
  <c r="L206" i="208"/>
  <c r="K206" i="208"/>
  <c r="J206" i="208"/>
  <c r="L205" i="208"/>
  <c r="O205" i="208" s="1"/>
  <c r="K205" i="208"/>
  <c r="J205" i="208"/>
  <c r="L204" i="208"/>
  <c r="K204" i="208"/>
  <c r="J204" i="208"/>
  <c r="L203" i="208"/>
  <c r="O203" i="208" s="1"/>
  <c r="K203" i="208"/>
  <c r="J203" i="208"/>
  <c r="L202" i="208"/>
  <c r="K202" i="208"/>
  <c r="J202" i="208"/>
  <c r="L201" i="208"/>
  <c r="K201" i="208"/>
  <c r="J201" i="208"/>
  <c r="L200" i="208"/>
  <c r="K200" i="208"/>
  <c r="J200" i="208"/>
  <c r="L199" i="208"/>
  <c r="K199" i="208"/>
  <c r="J199" i="208"/>
  <c r="L198" i="208"/>
  <c r="K198" i="208"/>
  <c r="J198" i="208"/>
  <c r="L197" i="208"/>
  <c r="K197" i="208"/>
  <c r="J197" i="208"/>
  <c r="L196" i="208"/>
  <c r="K196" i="208"/>
  <c r="J196" i="208"/>
  <c r="I196" i="208"/>
  <c r="L195" i="208"/>
  <c r="K195" i="208"/>
  <c r="J195" i="208"/>
  <c r="I195" i="208"/>
  <c r="L194" i="208"/>
  <c r="K194" i="208"/>
  <c r="J194" i="208"/>
  <c r="I194" i="208"/>
  <c r="L193" i="208"/>
  <c r="K193" i="208"/>
  <c r="J193" i="208"/>
  <c r="I193" i="208"/>
  <c r="L192" i="208"/>
  <c r="K192" i="208"/>
  <c r="J192" i="208"/>
  <c r="I192" i="208"/>
  <c r="L191" i="208"/>
  <c r="K191" i="208"/>
  <c r="J191" i="208"/>
  <c r="I191" i="208"/>
  <c r="L190" i="208"/>
  <c r="K190" i="208"/>
  <c r="J190" i="208"/>
  <c r="I190" i="208"/>
  <c r="L189" i="208"/>
  <c r="K189" i="208"/>
  <c r="J189" i="208"/>
  <c r="I189" i="208"/>
  <c r="L188" i="208"/>
  <c r="K188" i="208"/>
  <c r="J188" i="208"/>
  <c r="I188" i="208"/>
  <c r="O187" i="208"/>
  <c r="L187" i="208"/>
  <c r="K187" i="208"/>
  <c r="J187" i="208"/>
  <c r="I187" i="208"/>
  <c r="O186" i="208"/>
  <c r="L186" i="208"/>
  <c r="K186" i="208"/>
  <c r="J186" i="208"/>
  <c r="I186" i="208"/>
  <c r="L185" i="208"/>
  <c r="K185" i="208"/>
  <c r="J185" i="208"/>
  <c r="I185" i="208"/>
  <c r="L184" i="208"/>
  <c r="K184" i="208"/>
  <c r="J184" i="208"/>
  <c r="I184" i="208"/>
  <c r="L183" i="208"/>
  <c r="K183" i="208"/>
  <c r="J183" i="208"/>
  <c r="I183" i="208"/>
  <c r="L182" i="208"/>
  <c r="K182" i="208"/>
  <c r="J182" i="208"/>
  <c r="I182" i="208"/>
  <c r="M181" i="208"/>
  <c r="L181" i="208"/>
  <c r="K181" i="208"/>
  <c r="J181" i="208"/>
  <c r="I181" i="208"/>
  <c r="L180" i="208"/>
  <c r="K180" i="208"/>
  <c r="J180" i="208"/>
  <c r="I180" i="208"/>
  <c r="L179" i="208"/>
  <c r="K179" i="208"/>
  <c r="J179" i="208"/>
  <c r="I179" i="208"/>
  <c r="L178" i="208"/>
  <c r="K178" i="208"/>
  <c r="J178" i="208"/>
  <c r="I178" i="208"/>
  <c r="L177" i="208"/>
  <c r="K177" i="208"/>
  <c r="J177" i="208"/>
  <c r="I177" i="208"/>
  <c r="L176" i="208"/>
  <c r="K176" i="208"/>
  <c r="J176" i="208"/>
  <c r="I176" i="208"/>
  <c r="L175" i="208"/>
  <c r="K175" i="208"/>
  <c r="J175" i="208"/>
  <c r="I175" i="208"/>
  <c r="L174" i="208"/>
  <c r="K174" i="208"/>
  <c r="J174" i="208"/>
  <c r="I174" i="208"/>
  <c r="L173" i="208"/>
  <c r="K173" i="208"/>
  <c r="J173" i="208"/>
  <c r="I173" i="208"/>
  <c r="L172" i="208"/>
  <c r="K172" i="208"/>
  <c r="J172" i="208"/>
  <c r="I172" i="208"/>
  <c r="L171" i="208"/>
  <c r="O171" i="208" s="1"/>
  <c r="K171" i="208"/>
  <c r="J171" i="208"/>
  <c r="I171" i="208"/>
  <c r="L170" i="208"/>
  <c r="O170" i="208" s="1"/>
  <c r="K170" i="208"/>
  <c r="J170" i="208"/>
  <c r="I170" i="208"/>
  <c r="L169" i="208"/>
  <c r="K169" i="208"/>
  <c r="J169" i="208"/>
  <c r="I169" i="208"/>
  <c r="L168" i="208"/>
  <c r="K168" i="208"/>
  <c r="J168" i="208"/>
  <c r="I168" i="208"/>
  <c r="O167" i="208"/>
  <c r="L167" i="208"/>
  <c r="K167" i="208"/>
  <c r="J167" i="208"/>
  <c r="I167" i="208"/>
  <c r="L166" i="208"/>
  <c r="O166" i="208" s="1"/>
  <c r="K166" i="208"/>
  <c r="J166" i="208"/>
  <c r="I166" i="208"/>
  <c r="L165" i="208"/>
  <c r="K165" i="208"/>
  <c r="J165" i="208"/>
  <c r="I165" i="208"/>
  <c r="L164" i="208"/>
  <c r="K164" i="208"/>
  <c r="J164" i="208"/>
  <c r="I164" i="208"/>
  <c r="M163" i="208"/>
  <c r="L163" i="208"/>
  <c r="K163" i="208"/>
  <c r="J163" i="208"/>
  <c r="I163" i="208"/>
  <c r="L162" i="208"/>
  <c r="O162" i="208" s="1"/>
  <c r="K162" i="208"/>
  <c r="J162" i="208"/>
  <c r="I162" i="208"/>
  <c r="L161" i="208"/>
  <c r="K161" i="208"/>
  <c r="J161" i="208"/>
  <c r="I161" i="208"/>
  <c r="L160" i="208"/>
  <c r="O160" i="208" s="1"/>
  <c r="K160" i="208"/>
  <c r="J160" i="208"/>
  <c r="I160" i="208"/>
  <c r="L159" i="208"/>
  <c r="K159" i="208"/>
  <c r="J159" i="208"/>
  <c r="I159" i="208"/>
  <c r="L158" i="208"/>
  <c r="K158" i="208"/>
  <c r="J158" i="208"/>
  <c r="I158" i="208"/>
  <c r="M157" i="208"/>
  <c r="L157" i="208"/>
  <c r="K157" i="208"/>
  <c r="J157" i="208"/>
  <c r="I157" i="208"/>
  <c r="L156" i="208"/>
  <c r="O156" i="208" s="1"/>
  <c r="K156" i="208"/>
  <c r="J156" i="208"/>
  <c r="I156" i="208"/>
  <c r="M155" i="208"/>
  <c r="L155" i="208"/>
  <c r="O155" i="208" s="1"/>
  <c r="K155" i="208"/>
  <c r="J155" i="208"/>
  <c r="I155" i="208"/>
  <c r="L154" i="208"/>
  <c r="K154" i="208"/>
  <c r="J154" i="208"/>
  <c r="L153" i="208"/>
  <c r="K153" i="208"/>
  <c r="J153" i="208"/>
  <c r="L152" i="208"/>
  <c r="K152" i="208"/>
  <c r="J152" i="208"/>
  <c r="I152" i="208"/>
  <c r="L151" i="208"/>
  <c r="K151" i="208"/>
  <c r="J151" i="208"/>
  <c r="I151" i="208"/>
  <c r="L150" i="208"/>
  <c r="K150" i="208"/>
  <c r="J150" i="208"/>
  <c r="I150" i="208"/>
  <c r="L149" i="208"/>
  <c r="K149" i="208"/>
  <c r="J149" i="208"/>
  <c r="I149" i="208"/>
  <c r="L148" i="208"/>
  <c r="K148" i="208"/>
  <c r="J148" i="208"/>
  <c r="I148" i="208"/>
  <c r="L147" i="208"/>
  <c r="K147" i="208"/>
  <c r="J147" i="208"/>
  <c r="I147" i="208"/>
  <c r="L146" i="208"/>
  <c r="O146" i="208" s="1"/>
  <c r="K146" i="208"/>
  <c r="J146" i="208"/>
  <c r="I146" i="208"/>
  <c r="L145" i="208"/>
  <c r="K145" i="208"/>
  <c r="J145" i="208"/>
  <c r="I145" i="208"/>
  <c r="L144" i="208"/>
  <c r="O144" i="208" s="1"/>
  <c r="K144" i="208"/>
  <c r="J144" i="208"/>
  <c r="I144" i="208"/>
  <c r="L143" i="208"/>
  <c r="K143" i="208"/>
  <c r="J143" i="208"/>
  <c r="I143" i="208"/>
  <c r="L142" i="208"/>
  <c r="K142" i="208"/>
  <c r="J142" i="208"/>
  <c r="I142" i="208"/>
  <c r="L141" i="208"/>
  <c r="K141" i="208"/>
  <c r="J141" i="208"/>
  <c r="I141" i="208"/>
  <c r="O140" i="208"/>
  <c r="L140" i="208"/>
  <c r="K140" i="208"/>
  <c r="J140" i="208"/>
  <c r="I140" i="208"/>
  <c r="L139" i="208"/>
  <c r="O139" i="208" s="1"/>
  <c r="K139" i="208"/>
  <c r="J139" i="208"/>
  <c r="I139" i="208"/>
  <c r="L138" i="208"/>
  <c r="O138" i="208" s="1"/>
  <c r="K138" i="208"/>
  <c r="J138" i="208"/>
  <c r="I138" i="208"/>
  <c r="L137" i="208"/>
  <c r="K137" i="208"/>
  <c r="J137" i="208"/>
  <c r="I137" i="208"/>
  <c r="O136" i="208"/>
  <c r="L136" i="208"/>
  <c r="K136" i="208"/>
  <c r="J136" i="208"/>
  <c r="I136" i="208"/>
  <c r="O135" i="208"/>
  <c r="M135" i="208"/>
  <c r="L135" i="208"/>
  <c r="K135" i="208"/>
  <c r="J135" i="208"/>
  <c r="I135" i="208"/>
  <c r="L134" i="208"/>
  <c r="O134" i="208" s="1"/>
  <c r="K134" i="208"/>
  <c r="J134" i="208"/>
  <c r="I134" i="208"/>
  <c r="L133" i="208"/>
  <c r="K133" i="208"/>
  <c r="J133" i="208"/>
  <c r="I133" i="208"/>
  <c r="L132" i="208"/>
  <c r="O132" i="208" s="1"/>
  <c r="K132" i="208"/>
  <c r="J132" i="208"/>
  <c r="I132" i="208"/>
  <c r="L131" i="208"/>
  <c r="O131" i="208" s="1"/>
  <c r="K131" i="208"/>
  <c r="J131" i="208"/>
  <c r="I131" i="208"/>
  <c r="L130" i="208"/>
  <c r="O130" i="208" s="1"/>
  <c r="K130" i="208"/>
  <c r="J130" i="208"/>
  <c r="I130" i="208"/>
  <c r="M129" i="208"/>
  <c r="L129" i="208"/>
  <c r="K129" i="208"/>
  <c r="J129" i="208"/>
  <c r="I129" i="208"/>
  <c r="O128" i="208"/>
  <c r="L128" i="208"/>
  <c r="K128" i="208"/>
  <c r="J128" i="208"/>
  <c r="I128" i="208"/>
  <c r="L127" i="208"/>
  <c r="K127" i="208"/>
  <c r="J127" i="208"/>
  <c r="I127" i="208"/>
  <c r="L126" i="208"/>
  <c r="O126" i="208" s="1"/>
  <c r="K126" i="208"/>
  <c r="J126" i="208"/>
  <c r="I126" i="208"/>
  <c r="L125" i="208"/>
  <c r="K125" i="208"/>
  <c r="J125" i="208"/>
  <c r="I125" i="208"/>
  <c r="L124" i="208"/>
  <c r="O124" i="208" s="1"/>
  <c r="K124" i="208"/>
  <c r="J124" i="208"/>
  <c r="I124" i="208"/>
  <c r="L123" i="208"/>
  <c r="K123" i="208"/>
  <c r="J123" i="208"/>
  <c r="I123" i="208"/>
  <c r="L122" i="208"/>
  <c r="K122" i="208"/>
  <c r="J122" i="208"/>
  <c r="I122" i="208"/>
  <c r="L121" i="208"/>
  <c r="O121" i="208" s="1"/>
  <c r="K121" i="208"/>
  <c r="J121" i="208"/>
  <c r="I121" i="208"/>
  <c r="L120" i="208"/>
  <c r="K120" i="208"/>
  <c r="J120" i="208"/>
  <c r="I120" i="208"/>
  <c r="L119" i="208"/>
  <c r="O119" i="208" s="1"/>
  <c r="K119" i="208"/>
  <c r="J119" i="208"/>
  <c r="I119" i="208"/>
  <c r="L118" i="208"/>
  <c r="K118" i="208"/>
  <c r="J118" i="208"/>
  <c r="I118" i="208"/>
  <c r="O117" i="208"/>
  <c r="L117" i="208"/>
  <c r="K117" i="208"/>
  <c r="J117" i="208"/>
  <c r="I117" i="208"/>
  <c r="O116" i="208"/>
  <c r="L116" i="208"/>
  <c r="K116" i="208"/>
  <c r="J116" i="208"/>
  <c r="I116" i="208"/>
  <c r="L115" i="208"/>
  <c r="O115" i="208" s="1"/>
  <c r="K115" i="208"/>
  <c r="J115" i="208"/>
  <c r="I115" i="208"/>
  <c r="L114" i="208"/>
  <c r="O114" i="208" s="1"/>
  <c r="K114" i="208"/>
  <c r="J114" i="208"/>
  <c r="I114" i="208"/>
  <c r="L113" i="208"/>
  <c r="O113" i="208" s="1"/>
  <c r="K113" i="208"/>
  <c r="J113" i="208"/>
  <c r="I113" i="208"/>
  <c r="O112" i="208"/>
  <c r="L112" i="208"/>
  <c r="K112" i="208"/>
  <c r="J112" i="208"/>
  <c r="I112" i="208"/>
  <c r="L111" i="208"/>
  <c r="O111" i="208" s="1"/>
  <c r="K111" i="208"/>
  <c r="J111" i="208"/>
  <c r="I111" i="208"/>
  <c r="O110" i="208"/>
  <c r="L110" i="208"/>
  <c r="K110" i="208"/>
  <c r="J110" i="208"/>
  <c r="I110" i="208"/>
  <c r="L109" i="208"/>
  <c r="O109" i="208" s="1"/>
  <c r="K109" i="208"/>
  <c r="J109" i="208"/>
  <c r="I109" i="208"/>
  <c r="L108" i="208"/>
  <c r="K108" i="208"/>
  <c r="J108" i="208"/>
  <c r="I108" i="208"/>
  <c r="M107" i="208"/>
  <c r="L107" i="208"/>
  <c r="O107" i="208" s="1"/>
  <c r="K107" i="208"/>
  <c r="J107" i="208"/>
  <c r="I107" i="208"/>
  <c r="L106" i="208"/>
  <c r="K106" i="208"/>
  <c r="J106" i="208"/>
  <c r="I106" i="208"/>
  <c r="L105" i="208"/>
  <c r="K105" i="208"/>
  <c r="J105" i="208"/>
  <c r="I105" i="208"/>
  <c r="L104" i="208"/>
  <c r="K104" i="208"/>
  <c r="J104" i="208"/>
  <c r="I104" i="208"/>
  <c r="L103" i="208"/>
  <c r="K103" i="208"/>
  <c r="J103" i="208"/>
  <c r="I103" i="208"/>
  <c r="O102" i="208"/>
  <c r="L102" i="208"/>
  <c r="K102" i="208"/>
  <c r="J102" i="208"/>
  <c r="I102" i="208"/>
  <c r="L101" i="208"/>
  <c r="K101" i="208"/>
  <c r="J101" i="208"/>
  <c r="I101" i="208"/>
  <c r="O100" i="208"/>
  <c r="L100" i="208"/>
  <c r="K100" i="208"/>
  <c r="J100" i="208"/>
  <c r="I100" i="208"/>
  <c r="M99" i="208"/>
  <c r="L99" i="208"/>
  <c r="K99" i="208"/>
  <c r="J99" i="208"/>
  <c r="I99" i="208"/>
  <c r="L98" i="208"/>
  <c r="O98" i="208" s="1"/>
  <c r="K98" i="208"/>
  <c r="J98" i="208"/>
  <c r="I98" i="208"/>
  <c r="L97" i="208"/>
  <c r="O97" i="208" s="1"/>
  <c r="K97" i="208"/>
  <c r="J97" i="208"/>
  <c r="I97" i="208"/>
  <c r="L96" i="208"/>
  <c r="K96" i="208"/>
  <c r="J96" i="208"/>
  <c r="I96" i="208"/>
  <c r="L95" i="208"/>
  <c r="K95" i="208"/>
  <c r="J95" i="208"/>
  <c r="I95" i="208"/>
  <c r="O94" i="208"/>
  <c r="L94" i="208"/>
  <c r="K94" i="208"/>
  <c r="J94" i="208"/>
  <c r="I94" i="208"/>
  <c r="O93" i="208"/>
  <c r="L93" i="208"/>
  <c r="K93" i="208"/>
  <c r="J93" i="208"/>
  <c r="I93" i="208"/>
  <c r="M92" i="208"/>
  <c r="L92" i="208"/>
  <c r="K92" i="208"/>
  <c r="J92" i="208"/>
  <c r="I92" i="208"/>
  <c r="L91" i="208"/>
  <c r="K91" i="208"/>
  <c r="J91" i="208"/>
  <c r="I91" i="208"/>
  <c r="L90" i="208"/>
  <c r="O90" i="208" s="1"/>
  <c r="K90" i="208"/>
  <c r="J90" i="208"/>
  <c r="I90" i="208"/>
  <c r="L89" i="208"/>
  <c r="K89" i="208"/>
  <c r="J89" i="208"/>
  <c r="I89" i="208"/>
  <c r="O88" i="208"/>
  <c r="L88" i="208"/>
  <c r="K88" i="208"/>
  <c r="J88" i="208"/>
  <c r="I88" i="208"/>
  <c r="L87" i="208"/>
  <c r="O87" i="208" s="1"/>
  <c r="K87" i="208"/>
  <c r="J87" i="208"/>
  <c r="I87" i="208"/>
  <c r="L86" i="208"/>
  <c r="K86" i="208"/>
  <c r="J86" i="208"/>
  <c r="I86" i="208"/>
  <c r="O85" i="208"/>
  <c r="M85" i="208"/>
  <c r="L85" i="208"/>
  <c r="K85" i="208"/>
  <c r="J85" i="208"/>
  <c r="I85" i="208"/>
  <c r="M84" i="208"/>
  <c r="L84" i="208"/>
  <c r="K84" i="208"/>
  <c r="J84" i="208"/>
  <c r="I84" i="208"/>
  <c r="L83" i="208"/>
  <c r="K83" i="208"/>
  <c r="J83" i="208"/>
  <c r="I83" i="208"/>
  <c r="O82" i="208"/>
  <c r="L82" i="208"/>
  <c r="K82" i="208"/>
  <c r="J82" i="208"/>
  <c r="I82" i="208"/>
  <c r="O81" i="208"/>
  <c r="L81" i="208"/>
  <c r="K81" i="208"/>
  <c r="J81" i="208"/>
  <c r="I81" i="208"/>
  <c r="L80" i="208"/>
  <c r="O80" i="208" s="1"/>
  <c r="K80" i="208"/>
  <c r="J80" i="208"/>
  <c r="I80" i="208"/>
  <c r="L79" i="208"/>
  <c r="K79" i="208"/>
  <c r="J79" i="208"/>
  <c r="I79" i="208"/>
  <c r="L78" i="208"/>
  <c r="O78" i="208" s="1"/>
  <c r="K78" i="208"/>
  <c r="J78" i="208"/>
  <c r="I78" i="208"/>
  <c r="L77" i="208"/>
  <c r="K77" i="208"/>
  <c r="J77" i="208"/>
  <c r="I77" i="208"/>
  <c r="L76" i="208"/>
  <c r="K76" i="208"/>
  <c r="J76" i="208"/>
  <c r="I76" i="208"/>
  <c r="L75" i="208"/>
  <c r="K75" i="208"/>
  <c r="J75" i="208"/>
  <c r="I75" i="208"/>
  <c r="O74" i="208"/>
  <c r="L74" i="208"/>
  <c r="K74" i="208"/>
  <c r="J74" i="208"/>
  <c r="I74" i="208"/>
  <c r="L73" i="208"/>
  <c r="K73" i="208"/>
  <c r="J73" i="208"/>
  <c r="I73" i="208"/>
  <c r="O72" i="208"/>
  <c r="L72" i="208"/>
  <c r="K72" i="208"/>
  <c r="J72" i="208"/>
  <c r="I72" i="208"/>
  <c r="L71" i="208"/>
  <c r="O71" i="208" s="1"/>
  <c r="K71" i="208"/>
  <c r="J71" i="208"/>
  <c r="I71" i="208"/>
  <c r="L70" i="208"/>
  <c r="K70" i="208"/>
  <c r="J70" i="208"/>
  <c r="I70" i="208"/>
  <c r="L69" i="208"/>
  <c r="K69" i="208"/>
  <c r="J69" i="208"/>
  <c r="I69" i="208"/>
  <c r="L68" i="208"/>
  <c r="K68" i="208"/>
  <c r="J68" i="208"/>
  <c r="I68" i="208"/>
  <c r="L67" i="208"/>
  <c r="O67" i="208" s="1"/>
  <c r="K67" i="208"/>
  <c r="J67" i="208"/>
  <c r="I67" i="208"/>
  <c r="M66" i="208"/>
  <c r="L66" i="208"/>
  <c r="O66" i="208" s="1"/>
  <c r="K66" i="208"/>
  <c r="J66" i="208"/>
  <c r="I66" i="208"/>
  <c r="L65" i="208"/>
  <c r="K65" i="208"/>
  <c r="J65" i="208"/>
  <c r="I65" i="208"/>
  <c r="M64" i="208"/>
  <c r="L64" i="208"/>
  <c r="O64" i="208" s="1"/>
  <c r="K64" i="208"/>
  <c r="J64" i="208"/>
  <c r="I64" i="208"/>
  <c r="L63" i="208"/>
  <c r="O63" i="208" s="1"/>
  <c r="K63" i="208"/>
  <c r="J63" i="208"/>
  <c r="I63" i="208"/>
  <c r="L62" i="208"/>
  <c r="K62" i="208"/>
  <c r="J62" i="208"/>
  <c r="I62" i="208"/>
  <c r="M61" i="208"/>
  <c r="L61" i="208"/>
  <c r="O61" i="208" s="1"/>
  <c r="K61" i="208"/>
  <c r="J61" i="208"/>
  <c r="I61" i="208"/>
  <c r="L60" i="208"/>
  <c r="K60" i="208"/>
  <c r="J60" i="208"/>
  <c r="I60" i="208"/>
  <c r="L59" i="208"/>
  <c r="O59" i="208" s="1"/>
  <c r="K59" i="208"/>
  <c r="J59" i="208"/>
  <c r="I59" i="208"/>
  <c r="L58" i="208"/>
  <c r="K58" i="208"/>
  <c r="J58" i="208"/>
  <c r="I58" i="208"/>
  <c r="L57" i="208"/>
  <c r="O57" i="208" s="1"/>
  <c r="K57" i="208"/>
  <c r="J57" i="208"/>
  <c r="I57" i="208"/>
  <c r="L56" i="208"/>
  <c r="K56" i="208"/>
  <c r="J56" i="208"/>
  <c r="I56" i="208"/>
  <c r="L55" i="208"/>
  <c r="K55" i="208"/>
  <c r="J55" i="208"/>
  <c r="I55" i="208"/>
  <c r="O54" i="208"/>
  <c r="M54" i="208"/>
  <c r="L54" i="208"/>
  <c r="K54" i="208"/>
  <c r="J54" i="208"/>
  <c r="I54" i="208"/>
  <c r="L53" i="208"/>
  <c r="K53" i="208"/>
  <c r="J53" i="208"/>
  <c r="I53" i="208"/>
  <c r="M52" i="208"/>
  <c r="L52" i="208"/>
  <c r="K52" i="208"/>
  <c r="J52" i="208"/>
  <c r="I52" i="208"/>
  <c r="O51" i="208"/>
  <c r="L51" i="208"/>
  <c r="K51" i="208"/>
  <c r="J51" i="208"/>
  <c r="I51" i="208"/>
  <c r="L50" i="208"/>
  <c r="K50" i="208"/>
  <c r="J50" i="208"/>
  <c r="I50" i="208"/>
  <c r="O49" i="208"/>
  <c r="M49" i="208"/>
  <c r="L49" i="208"/>
  <c r="K49" i="208"/>
  <c r="J49" i="208"/>
  <c r="I49" i="208"/>
  <c r="L48" i="208"/>
  <c r="K48" i="208"/>
  <c r="J48" i="208"/>
  <c r="I48" i="208"/>
  <c r="M47" i="208"/>
  <c r="L47" i="208"/>
  <c r="O47" i="208" s="1"/>
  <c r="K47" i="208"/>
  <c r="J47" i="208"/>
  <c r="I47" i="208"/>
  <c r="O46" i="208"/>
  <c r="M46" i="208"/>
  <c r="L46" i="208"/>
  <c r="K46" i="208"/>
  <c r="J46" i="208"/>
  <c r="I46" i="208"/>
  <c r="L45" i="208"/>
  <c r="O45" i="208" s="1"/>
  <c r="M44" i="208"/>
  <c r="L44" i="208"/>
  <c r="K44" i="208"/>
  <c r="J44" i="208"/>
  <c r="I44" i="208"/>
  <c r="M43" i="208"/>
  <c r="L43" i="208"/>
  <c r="K43" i="208"/>
  <c r="J43" i="208"/>
  <c r="I43" i="208"/>
  <c r="L42" i="208"/>
  <c r="K42" i="208"/>
  <c r="J42" i="208"/>
  <c r="I42" i="208"/>
  <c r="M41" i="208"/>
  <c r="L41" i="208"/>
  <c r="O41" i="208" s="1"/>
  <c r="K41" i="208"/>
  <c r="J41" i="208"/>
  <c r="I41" i="208"/>
  <c r="L40" i="208"/>
  <c r="K40" i="208"/>
  <c r="J40" i="208"/>
  <c r="I40" i="208"/>
  <c r="L39" i="208"/>
  <c r="O39" i="208" s="1"/>
  <c r="K39" i="208"/>
  <c r="J39" i="208"/>
  <c r="I39" i="208"/>
  <c r="M38" i="208"/>
  <c r="L38" i="208"/>
  <c r="K38" i="208"/>
  <c r="J38" i="208"/>
  <c r="I38" i="208"/>
  <c r="M37" i="208"/>
  <c r="L37" i="208"/>
  <c r="K37" i="208"/>
  <c r="J37" i="208"/>
  <c r="I37" i="208"/>
  <c r="M36" i="208"/>
  <c r="L36" i="208"/>
  <c r="O36" i="208" s="1"/>
  <c r="K36" i="208"/>
  <c r="J36" i="208"/>
  <c r="I36" i="208"/>
  <c r="M35" i="208"/>
  <c r="L35" i="208"/>
  <c r="K35" i="208"/>
  <c r="J35" i="208"/>
  <c r="I35" i="208"/>
  <c r="L34" i="208"/>
  <c r="K34" i="208"/>
  <c r="J34" i="208"/>
  <c r="I34" i="208"/>
  <c r="L33" i="208"/>
  <c r="K33" i="208"/>
  <c r="J33" i="208"/>
  <c r="I33" i="208"/>
  <c r="M32" i="208"/>
  <c r="L32" i="208"/>
  <c r="K32" i="208"/>
  <c r="J32" i="208"/>
  <c r="I32" i="208"/>
  <c r="L31" i="208"/>
  <c r="O31" i="208" s="1"/>
  <c r="K31" i="208"/>
  <c r="J31" i="208"/>
  <c r="I31" i="208"/>
  <c r="M30" i="208"/>
  <c r="L30" i="208"/>
  <c r="K30" i="208"/>
  <c r="J30" i="208"/>
  <c r="I30" i="208"/>
  <c r="L29" i="208"/>
  <c r="K29" i="208"/>
  <c r="J29" i="208"/>
  <c r="I29" i="208"/>
  <c r="M28" i="208"/>
  <c r="L28" i="208"/>
  <c r="K28" i="208"/>
  <c r="J28" i="208"/>
  <c r="I28" i="208"/>
  <c r="M27" i="208"/>
  <c r="L27" i="208"/>
  <c r="K27" i="208"/>
  <c r="J27" i="208"/>
  <c r="I27" i="208"/>
  <c r="M26" i="208"/>
  <c r="L26" i="208"/>
  <c r="O26" i="208" s="1"/>
  <c r="K26" i="208"/>
  <c r="J26" i="208"/>
  <c r="I26" i="208"/>
  <c r="M25" i="208"/>
  <c r="L25" i="208"/>
  <c r="K25" i="208"/>
  <c r="J25" i="208"/>
  <c r="I25" i="208"/>
  <c r="M24" i="208"/>
  <c r="L24" i="208"/>
  <c r="K24" i="208"/>
  <c r="J24" i="208"/>
  <c r="I24" i="208"/>
  <c r="M23" i="208"/>
  <c r="L23" i="208"/>
  <c r="O23" i="208" s="1"/>
  <c r="K23" i="208"/>
  <c r="J23" i="208"/>
  <c r="I23" i="208"/>
  <c r="O22" i="208"/>
  <c r="L22" i="208"/>
  <c r="K22" i="208"/>
  <c r="J22" i="208"/>
  <c r="I22" i="208"/>
  <c r="L21" i="208"/>
  <c r="K21" i="208"/>
  <c r="J21" i="208"/>
  <c r="I21" i="208"/>
  <c r="O20" i="208"/>
  <c r="L20" i="208"/>
  <c r="K20" i="208"/>
  <c r="J20" i="208"/>
  <c r="I20" i="208"/>
  <c r="M19" i="208"/>
  <c r="L19" i="208"/>
  <c r="K19" i="208"/>
  <c r="J19" i="208"/>
  <c r="I19" i="208"/>
  <c r="L18" i="208"/>
  <c r="O18" i="208" s="1"/>
  <c r="K18" i="208"/>
  <c r="J18" i="208"/>
  <c r="I18" i="208"/>
  <c r="L17" i="208"/>
  <c r="K17" i="208"/>
  <c r="J17" i="208"/>
  <c r="I17" i="208"/>
  <c r="L16" i="208"/>
  <c r="O16" i="208" s="1"/>
  <c r="K16" i="208"/>
  <c r="J16" i="208"/>
  <c r="I16" i="208"/>
  <c r="M15" i="208"/>
  <c r="L15" i="208"/>
  <c r="O15" i="208" s="1"/>
  <c r="K15" i="208"/>
  <c r="J15" i="208"/>
  <c r="I15" i="208"/>
  <c r="L14" i="208"/>
  <c r="K14" i="208"/>
  <c r="J14" i="208"/>
  <c r="I14" i="208"/>
  <c r="O13" i="208"/>
  <c r="M13" i="208"/>
  <c r="L13" i="208"/>
  <c r="K13" i="208"/>
  <c r="J13" i="208"/>
  <c r="I13" i="208"/>
  <c r="L12" i="208"/>
  <c r="O12" i="208" s="1"/>
  <c r="K12" i="208"/>
  <c r="J12" i="208"/>
  <c r="I12" i="208"/>
  <c r="L11" i="208"/>
  <c r="O11" i="208" s="1"/>
  <c r="K11" i="208"/>
  <c r="J11" i="208"/>
  <c r="I11" i="208"/>
  <c r="L10" i="208"/>
  <c r="K10" i="208"/>
  <c r="J10" i="208"/>
  <c r="I10" i="208"/>
  <c r="L9" i="208"/>
  <c r="K9" i="208"/>
  <c r="J9" i="208"/>
  <c r="I9" i="208"/>
  <c r="L8" i="208"/>
  <c r="K8" i="208"/>
  <c r="J8" i="208"/>
  <c r="I8" i="208"/>
  <c r="O7" i="208"/>
  <c r="M7" i="208"/>
  <c r="L7" i="208"/>
  <c r="K7" i="208"/>
  <c r="J7" i="208"/>
  <c r="I7" i="208"/>
  <c r="L6" i="208"/>
  <c r="K6" i="208"/>
  <c r="J6" i="208"/>
  <c r="I6" i="208"/>
  <c r="L5" i="208"/>
  <c r="O5" i="208" s="1"/>
  <c r="K5" i="208"/>
  <c r="J5" i="208"/>
  <c r="I5" i="208"/>
  <c r="L4" i="208"/>
  <c r="K4" i="208"/>
  <c r="J4" i="208"/>
  <c r="I4" i="208"/>
  <c r="L3" i="208"/>
  <c r="O3" i="208" s="1"/>
  <c r="K3" i="208"/>
  <c r="J3" i="208"/>
  <c r="I3" i="208"/>
  <c r="L2" i="208"/>
  <c r="K2" i="208"/>
  <c r="J2" i="208"/>
  <c r="I2" i="208"/>
  <c r="L314" i="207"/>
  <c r="L313" i="207"/>
  <c r="L312" i="207"/>
  <c r="L311" i="207"/>
  <c r="L310" i="207"/>
  <c r="L309" i="207"/>
  <c r="L308" i="207"/>
  <c r="K308" i="207"/>
  <c r="J308" i="207"/>
  <c r="I308" i="207"/>
  <c r="L307" i="207"/>
  <c r="K307" i="207"/>
  <c r="J307" i="207"/>
  <c r="L306" i="207"/>
  <c r="K306" i="207"/>
  <c r="J306" i="207"/>
  <c r="L305" i="207"/>
  <c r="K305" i="207"/>
  <c r="J305" i="207"/>
  <c r="L304" i="207"/>
  <c r="K304" i="207"/>
  <c r="J304" i="207"/>
  <c r="L303" i="207"/>
  <c r="K303" i="207"/>
  <c r="J303" i="207"/>
  <c r="L302" i="207"/>
  <c r="K302" i="207"/>
  <c r="J302" i="207"/>
  <c r="L301" i="207"/>
  <c r="K301" i="207"/>
  <c r="J301" i="207"/>
  <c r="L300" i="207"/>
  <c r="K300" i="207"/>
  <c r="J300" i="207"/>
  <c r="L299" i="207"/>
  <c r="K299" i="207"/>
  <c r="J299" i="207"/>
  <c r="L298" i="207"/>
  <c r="K298" i="207"/>
  <c r="J298" i="207"/>
  <c r="L297" i="207"/>
  <c r="K297" i="207"/>
  <c r="J297" i="207"/>
  <c r="L296" i="207"/>
  <c r="K296" i="207"/>
  <c r="J296" i="207"/>
  <c r="L295" i="207"/>
  <c r="K295" i="207"/>
  <c r="J295" i="207"/>
  <c r="L294" i="207"/>
  <c r="K294" i="207"/>
  <c r="J294" i="207"/>
  <c r="L293" i="207"/>
  <c r="K293" i="207"/>
  <c r="J293" i="207"/>
  <c r="L292" i="207"/>
  <c r="K292" i="207"/>
  <c r="J292" i="207"/>
  <c r="L291" i="207"/>
  <c r="K291" i="207"/>
  <c r="J291" i="207"/>
  <c r="L290" i="207"/>
  <c r="K290" i="207"/>
  <c r="J290" i="207"/>
  <c r="L289" i="207"/>
  <c r="K289" i="207"/>
  <c r="J289" i="207"/>
  <c r="L288" i="207"/>
  <c r="K288" i="207"/>
  <c r="J288" i="207"/>
  <c r="L287" i="207"/>
  <c r="K287" i="207"/>
  <c r="J287" i="207"/>
  <c r="L286" i="207"/>
  <c r="K286" i="207"/>
  <c r="J286" i="207"/>
  <c r="L285" i="207"/>
  <c r="K285" i="207"/>
  <c r="J285" i="207"/>
  <c r="L284" i="207"/>
  <c r="K284" i="207"/>
  <c r="J284" i="207"/>
  <c r="L283" i="207"/>
  <c r="K283" i="207"/>
  <c r="J283" i="207"/>
  <c r="L282" i="207"/>
  <c r="K282" i="207"/>
  <c r="J282" i="207"/>
  <c r="L281" i="207"/>
  <c r="K281" i="207"/>
  <c r="J281" i="207"/>
  <c r="L280" i="207"/>
  <c r="K280" i="207"/>
  <c r="J280" i="207"/>
  <c r="I280" i="207"/>
  <c r="L279" i="207"/>
  <c r="K279" i="207"/>
  <c r="J279" i="207"/>
  <c r="I279" i="207"/>
  <c r="L278" i="207"/>
  <c r="O278" i="207" s="1"/>
  <c r="K278" i="207"/>
  <c r="J278" i="207"/>
  <c r="I278" i="207"/>
  <c r="L277" i="207"/>
  <c r="O277" i="207" s="1"/>
  <c r="K277" i="207"/>
  <c r="J277" i="207"/>
  <c r="I277" i="207"/>
  <c r="L276" i="207"/>
  <c r="K276" i="207"/>
  <c r="J276" i="207"/>
  <c r="I276" i="207"/>
  <c r="L275" i="207"/>
  <c r="K275" i="207"/>
  <c r="J275" i="207"/>
  <c r="I275" i="207"/>
  <c r="L274" i="207"/>
  <c r="O274" i="207" s="1"/>
  <c r="K274" i="207"/>
  <c r="J274" i="207"/>
  <c r="L273" i="207"/>
  <c r="K273" i="207"/>
  <c r="J273" i="207"/>
  <c r="I273" i="207"/>
  <c r="M272" i="207"/>
  <c r="L272" i="207"/>
  <c r="K272" i="207"/>
  <c r="J272" i="207"/>
  <c r="I272" i="207"/>
  <c r="M271" i="207"/>
  <c r="L271" i="207"/>
  <c r="K271" i="207"/>
  <c r="J271" i="207"/>
  <c r="I271" i="207"/>
  <c r="O270" i="207"/>
  <c r="L270" i="207"/>
  <c r="K270" i="207"/>
  <c r="J270" i="207"/>
  <c r="I270" i="207"/>
  <c r="L269" i="207"/>
  <c r="O269" i="207" s="1"/>
  <c r="K269" i="207"/>
  <c r="J269" i="207"/>
  <c r="I269" i="207"/>
  <c r="L268" i="207"/>
  <c r="O268" i="207" s="1"/>
  <c r="K268" i="207"/>
  <c r="J268" i="207"/>
  <c r="I268" i="207"/>
  <c r="L267" i="207"/>
  <c r="K267" i="207"/>
  <c r="J267" i="207"/>
  <c r="I267" i="207"/>
  <c r="L266" i="207"/>
  <c r="O266" i="207" s="1"/>
  <c r="K266" i="207"/>
  <c r="J266" i="207"/>
  <c r="I266" i="207"/>
  <c r="O265" i="207"/>
  <c r="L265" i="207"/>
  <c r="K265" i="207"/>
  <c r="J265" i="207"/>
  <c r="I265" i="207"/>
  <c r="L264" i="207"/>
  <c r="K264" i="207"/>
  <c r="J264" i="207"/>
  <c r="I264" i="207"/>
  <c r="M263" i="207"/>
  <c r="L263" i="207"/>
  <c r="K263" i="207"/>
  <c r="J263" i="207"/>
  <c r="I263" i="207"/>
  <c r="L262" i="207"/>
  <c r="K262" i="207"/>
  <c r="J262" i="207"/>
  <c r="I262" i="207"/>
  <c r="L261" i="207"/>
  <c r="K261" i="207"/>
  <c r="J261" i="207"/>
  <c r="I261" i="207"/>
  <c r="L260" i="207"/>
  <c r="O260" i="207" s="1"/>
  <c r="K260" i="207"/>
  <c r="J260" i="207"/>
  <c r="I260" i="207"/>
  <c r="L259" i="207"/>
  <c r="O259" i="207" s="1"/>
  <c r="K259" i="207"/>
  <c r="J259" i="207"/>
  <c r="I259" i="207"/>
  <c r="O258" i="207"/>
  <c r="L258" i="207"/>
  <c r="K258" i="207"/>
  <c r="J258" i="207"/>
  <c r="I258" i="207"/>
  <c r="O257" i="207"/>
  <c r="L257" i="207"/>
  <c r="K257" i="207"/>
  <c r="J257" i="207"/>
  <c r="I257" i="207"/>
  <c r="L256" i="207"/>
  <c r="O256" i="207" s="1"/>
  <c r="K256" i="207"/>
  <c r="J256" i="207"/>
  <c r="I256" i="207"/>
  <c r="L255" i="207"/>
  <c r="O255" i="207" s="1"/>
  <c r="K255" i="207"/>
  <c r="J255" i="207"/>
  <c r="I255" i="207"/>
  <c r="O254" i="207"/>
  <c r="L254" i="207"/>
  <c r="K254" i="207"/>
  <c r="J254" i="207"/>
  <c r="I254" i="207"/>
  <c r="O253" i="207"/>
  <c r="L253" i="207"/>
  <c r="K253" i="207"/>
  <c r="J253" i="207"/>
  <c r="I253" i="207"/>
  <c r="M252" i="207"/>
  <c r="L252" i="207"/>
  <c r="K252" i="207"/>
  <c r="J252" i="207"/>
  <c r="I252" i="207"/>
  <c r="M251" i="207"/>
  <c r="L251" i="207"/>
  <c r="K251" i="207"/>
  <c r="J251" i="207"/>
  <c r="I251" i="207"/>
  <c r="O250" i="207"/>
  <c r="L250" i="207"/>
  <c r="K250" i="207"/>
  <c r="J250" i="207"/>
  <c r="I250" i="207"/>
  <c r="M249" i="207"/>
  <c r="L249" i="207"/>
  <c r="O249" i="207" s="1"/>
  <c r="K249" i="207"/>
  <c r="J249" i="207"/>
  <c r="I249" i="207"/>
  <c r="L248" i="207"/>
  <c r="K248" i="207"/>
  <c r="J248" i="207"/>
  <c r="I248" i="207"/>
  <c r="M247" i="207"/>
  <c r="L247" i="207"/>
  <c r="K247" i="207"/>
  <c r="J247" i="207"/>
  <c r="I247" i="207"/>
  <c r="L246" i="207"/>
  <c r="K246" i="207"/>
  <c r="J246" i="207"/>
  <c r="I246" i="207"/>
  <c r="L245" i="207"/>
  <c r="K245" i="207"/>
  <c r="J245" i="207"/>
  <c r="I245" i="207"/>
  <c r="M244" i="207"/>
  <c r="L244" i="207"/>
  <c r="K244" i="207"/>
  <c r="J244" i="207"/>
  <c r="I244" i="207"/>
  <c r="M243" i="207"/>
  <c r="L243" i="207"/>
  <c r="K243" i="207"/>
  <c r="J243" i="207"/>
  <c r="I243" i="207"/>
  <c r="F243" i="207"/>
  <c r="M242" i="207"/>
  <c r="L242" i="207"/>
  <c r="K242" i="207"/>
  <c r="J242" i="207"/>
  <c r="I242" i="207"/>
  <c r="M241" i="207"/>
  <c r="L241" i="207"/>
  <c r="K241" i="207"/>
  <c r="J241" i="207"/>
  <c r="I241" i="207"/>
  <c r="O240" i="207"/>
  <c r="L240" i="207"/>
  <c r="K240" i="207"/>
  <c r="J240" i="207"/>
  <c r="I240" i="207"/>
  <c r="O239" i="207"/>
  <c r="L239" i="207"/>
  <c r="K239" i="207"/>
  <c r="J239" i="207"/>
  <c r="I239" i="207"/>
  <c r="L238" i="207"/>
  <c r="O238" i="207" s="1"/>
  <c r="K238" i="207"/>
  <c r="J238" i="207"/>
  <c r="I238" i="207"/>
  <c r="L237" i="207"/>
  <c r="K237" i="207"/>
  <c r="J237" i="207"/>
  <c r="I237" i="207"/>
  <c r="L236" i="207"/>
  <c r="K236" i="207"/>
  <c r="J236" i="207"/>
  <c r="I236" i="207"/>
  <c r="L235" i="207"/>
  <c r="O235" i="207" s="1"/>
  <c r="K235" i="207"/>
  <c r="J235" i="207"/>
  <c r="I235" i="207"/>
  <c r="L234" i="207"/>
  <c r="K234" i="207"/>
  <c r="J234" i="207"/>
  <c r="I234" i="207"/>
  <c r="L233" i="207"/>
  <c r="K233" i="207"/>
  <c r="J233" i="207"/>
  <c r="I233" i="207"/>
  <c r="L232" i="207"/>
  <c r="K232" i="207"/>
  <c r="J232" i="207"/>
  <c r="I232" i="207"/>
  <c r="O231" i="207"/>
  <c r="L231" i="207"/>
  <c r="K231" i="207"/>
  <c r="J231" i="207"/>
  <c r="I231" i="207"/>
  <c r="L230" i="207"/>
  <c r="K230" i="207"/>
  <c r="J230" i="207"/>
  <c r="I230" i="207"/>
  <c r="L229" i="207"/>
  <c r="K229" i="207"/>
  <c r="J229" i="207"/>
  <c r="I229" i="207"/>
  <c r="L228" i="207"/>
  <c r="K228" i="207"/>
  <c r="J228" i="207"/>
  <c r="I228" i="207"/>
  <c r="O227" i="207"/>
  <c r="L227" i="207"/>
  <c r="K227" i="207"/>
  <c r="L226" i="207"/>
  <c r="K226" i="207"/>
  <c r="J226" i="207"/>
  <c r="I226" i="207"/>
  <c r="L225" i="207"/>
  <c r="K225" i="207"/>
  <c r="J225" i="207"/>
  <c r="I225" i="207"/>
  <c r="O224" i="207"/>
  <c r="L224" i="207"/>
  <c r="K224" i="207"/>
  <c r="J224" i="207"/>
  <c r="I224" i="207"/>
  <c r="L223" i="207"/>
  <c r="K223" i="207"/>
  <c r="J223" i="207"/>
  <c r="I223" i="207"/>
  <c r="L222" i="207"/>
  <c r="K222" i="207"/>
  <c r="J222" i="207"/>
  <c r="I222" i="207"/>
  <c r="L221" i="207"/>
  <c r="K221" i="207"/>
  <c r="J221" i="207"/>
  <c r="I221" i="207"/>
  <c r="O220" i="207"/>
  <c r="M220" i="207"/>
  <c r="L220" i="207"/>
  <c r="K220" i="207"/>
  <c r="J220" i="207"/>
  <c r="I220" i="207"/>
  <c r="M219" i="207"/>
  <c r="L219" i="207"/>
  <c r="O219" i="207" s="1"/>
  <c r="K219" i="207"/>
  <c r="J219" i="207"/>
  <c r="I219" i="207"/>
  <c r="L218" i="207"/>
  <c r="K218" i="207"/>
  <c r="J218" i="207"/>
  <c r="I218" i="207"/>
  <c r="O217" i="207"/>
  <c r="L217" i="207"/>
  <c r="K217" i="207"/>
  <c r="J217" i="207"/>
  <c r="I217" i="207"/>
  <c r="L216" i="207"/>
  <c r="O216" i="207" s="1"/>
  <c r="K216" i="207"/>
  <c r="J216" i="207"/>
  <c r="I216" i="207"/>
  <c r="L215" i="207"/>
  <c r="O215" i="207" s="1"/>
  <c r="K215" i="207"/>
  <c r="J215" i="207"/>
  <c r="I215" i="207"/>
  <c r="L214" i="207"/>
  <c r="K214" i="207"/>
  <c r="J214" i="207"/>
  <c r="I214" i="207"/>
  <c r="L213" i="207"/>
  <c r="K213" i="207"/>
  <c r="J213" i="207"/>
  <c r="I213" i="207"/>
  <c r="O212" i="207"/>
  <c r="L212" i="207"/>
  <c r="K212" i="207"/>
  <c r="J212" i="207"/>
  <c r="I212" i="207"/>
  <c r="L211" i="207"/>
  <c r="K211" i="207"/>
  <c r="J211" i="207"/>
  <c r="O210" i="207"/>
  <c r="L210" i="207"/>
  <c r="K210" i="207"/>
  <c r="J210" i="207"/>
  <c r="L209" i="207"/>
  <c r="K209" i="207"/>
  <c r="J209" i="207"/>
  <c r="L208" i="207"/>
  <c r="K208" i="207"/>
  <c r="J208" i="207"/>
  <c r="L207" i="207"/>
  <c r="K207" i="207"/>
  <c r="J207" i="207"/>
  <c r="L206" i="207"/>
  <c r="K206" i="207"/>
  <c r="J206" i="207"/>
  <c r="O205" i="207"/>
  <c r="L205" i="207"/>
  <c r="K205" i="207"/>
  <c r="J205" i="207"/>
  <c r="L204" i="207"/>
  <c r="K204" i="207"/>
  <c r="J204" i="207"/>
  <c r="L203" i="207"/>
  <c r="O203" i="207" s="1"/>
  <c r="K203" i="207"/>
  <c r="J203" i="207"/>
  <c r="L202" i="207"/>
  <c r="K202" i="207"/>
  <c r="J202" i="207"/>
  <c r="L201" i="207"/>
  <c r="K201" i="207"/>
  <c r="J201" i="207"/>
  <c r="L200" i="207"/>
  <c r="K200" i="207"/>
  <c r="J200" i="207"/>
  <c r="L199" i="207"/>
  <c r="K199" i="207"/>
  <c r="J199" i="207"/>
  <c r="L198" i="207"/>
  <c r="K198" i="207"/>
  <c r="J198" i="207"/>
  <c r="L197" i="207"/>
  <c r="K197" i="207"/>
  <c r="J197" i="207"/>
  <c r="L196" i="207"/>
  <c r="K196" i="207"/>
  <c r="J196" i="207"/>
  <c r="I196" i="207"/>
  <c r="L195" i="207"/>
  <c r="K195" i="207"/>
  <c r="J195" i="207"/>
  <c r="I195" i="207"/>
  <c r="L194" i="207"/>
  <c r="K194" i="207"/>
  <c r="J194" i="207"/>
  <c r="I194" i="207"/>
  <c r="L193" i="207"/>
  <c r="K193" i="207"/>
  <c r="J193" i="207"/>
  <c r="I193" i="207"/>
  <c r="L192" i="207"/>
  <c r="K192" i="207"/>
  <c r="J192" i="207"/>
  <c r="I192" i="207"/>
  <c r="L191" i="207"/>
  <c r="K191" i="207"/>
  <c r="J191" i="207"/>
  <c r="I191" i="207"/>
  <c r="L190" i="207"/>
  <c r="K190" i="207"/>
  <c r="J190" i="207"/>
  <c r="I190" i="207"/>
  <c r="L189" i="207"/>
  <c r="K189" i="207"/>
  <c r="J189" i="207"/>
  <c r="I189" i="207"/>
  <c r="L188" i="207"/>
  <c r="K188" i="207"/>
  <c r="J188" i="207"/>
  <c r="I188" i="207"/>
  <c r="O187" i="207"/>
  <c r="L187" i="207"/>
  <c r="K187" i="207"/>
  <c r="J187" i="207"/>
  <c r="I187" i="207"/>
  <c r="L186" i="207"/>
  <c r="K186" i="207"/>
  <c r="J186" i="207"/>
  <c r="I186" i="207"/>
  <c r="L185" i="207"/>
  <c r="K185" i="207"/>
  <c r="J185" i="207"/>
  <c r="I185" i="207"/>
  <c r="L184" i="207"/>
  <c r="K184" i="207"/>
  <c r="J184" i="207"/>
  <c r="I184" i="207"/>
  <c r="L183" i="207"/>
  <c r="K183" i="207"/>
  <c r="J183" i="207"/>
  <c r="I183" i="207"/>
  <c r="L182" i="207"/>
  <c r="K182" i="207"/>
  <c r="J182" i="207"/>
  <c r="I182" i="207"/>
  <c r="M181" i="207"/>
  <c r="L181" i="207"/>
  <c r="K181" i="207"/>
  <c r="J181" i="207"/>
  <c r="I181" i="207"/>
  <c r="L180" i="207"/>
  <c r="K180" i="207"/>
  <c r="J180" i="207"/>
  <c r="I180" i="207"/>
  <c r="L179" i="207"/>
  <c r="K179" i="207"/>
  <c r="J179" i="207"/>
  <c r="I179" i="207"/>
  <c r="L178" i="207"/>
  <c r="K178" i="207"/>
  <c r="J178" i="207"/>
  <c r="I178" i="207"/>
  <c r="L177" i="207"/>
  <c r="K177" i="207"/>
  <c r="J177" i="207"/>
  <c r="I177" i="207"/>
  <c r="L176" i="207"/>
  <c r="K176" i="207"/>
  <c r="J176" i="207"/>
  <c r="I176" i="207"/>
  <c r="L175" i="207"/>
  <c r="K175" i="207"/>
  <c r="J175" i="207"/>
  <c r="I175" i="207"/>
  <c r="L174" i="207"/>
  <c r="K174" i="207"/>
  <c r="J174" i="207"/>
  <c r="I174" i="207"/>
  <c r="L173" i="207"/>
  <c r="O173" i="207" s="1"/>
  <c r="K173" i="207"/>
  <c r="J173" i="207"/>
  <c r="I173" i="207"/>
  <c r="O172" i="207"/>
  <c r="L172" i="207"/>
  <c r="K172" i="207"/>
  <c r="J172" i="207"/>
  <c r="I172" i="207"/>
  <c r="L171" i="207"/>
  <c r="K171" i="207"/>
  <c r="J171" i="207"/>
  <c r="I171" i="207"/>
  <c r="L170" i="207"/>
  <c r="O170" i="207" s="1"/>
  <c r="K170" i="207"/>
  <c r="J170" i="207"/>
  <c r="I170" i="207"/>
  <c r="O169" i="207"/>
  <c r="L169" i="207"/>
  <c r="K169" i="207"/>
  <c r="J169" i="207"/>
  <c r="I169" i="207"/>
  <c r="L168" i="207"/>
  <c r="K168" i="207"/>
  <c r="J168" i="207"/>
  <c r="I168" i="207"/>
  <c r="L167" i="207"/>
  <c r="O167" i="207" s="1"/>
  <c r="K167" i="207"/>
  <c r="J167" i="207"/>
  <c r="I167" i="207"/>
  <c r="L166" i="207"/>
  <c r="O166" i="207" s="1"/>
  <c r="K166" i="207"/>
  <c r="J166" i="207"/>
  <c r="I166" i="207"/>
  <c r="L165" i="207"/>
  <c r="K165" i="207"/>
  <c r="J165" i="207"/>
  <c r="I165" i="207"/>
  <c r="L164" i="207"/>
  <c r="K164" i="207"/>
  <c r="J164" i="207"/>
  <c r="I164" i="207"/>
  <c r="M163" i="207"/>
  <c r="L163" i="207"/>
  <c r="K163" i="207"/>
  <c r="J163" i="207"/>
  <c r="I163" i="207"/>
  <c r="L162" i="207"/>
  <c r="O162" i="207" s="1"/>
  <c r="K162" i="207"/>
  <c r="J162" i="207"/>
  <c r="I162" i="207"/>
  <c r="L161" i="207"/>
  <c r="K161" i="207"/>
  <c r="J161" i="207"/>
  <c r="I161" i="207"/>
  <c r="L160" i="207"/>
  <c r="O160" i="207" s="1"/>
  <c r="K160" i="207"/>
  <c r="J160" i="207"/>
  <c r="I160" i="207"/>
  <c r="L159" i="207"/>
  <c r="K159" i="207"/>
  <c r="J159" i="207"/>
  <c r="I159" i="207"/>
  <c r="L158" i="207"/>
  <c r="K158" i="207"/>
  <c r="J158" i="207"/>
  <c r="I158" i="207"/>
  <c r="O157" i="207"/>
  <c r="M157" i="207"/>
  <c r="L157" i="207"/>
  <c r="K157" i="207"/>
  <c r="J157" i="207"/>
  <c r="I157" i="207"/>
  <c r="L156" i="207"/>
  <c r="O156" i="207" s="1"/>
  <c r="K156" i="207"/>
  <c r="J156" i="207"/>
  <c r="I156" i="207"/>
  <c r="M155" i="207"/>
  <c r="L155" i="207"/>
  <c r="K155" i="207"/>
  <c r="J155" i="207"/>
  <c r="I155" i="207"/>
  <c r="L154" i="207"/>
  <c r="K154" i="207"/>
  <c r="J154" i="207"/>
  <c r="L153" i="207"/>
  <c r="K153" i="207"/>
  <c r="J153" i="207"/>
  <c r="L152" i="207"/>
  <c r="K152" i="207"/>
  <c r="J152" i="207"/>
  <c r="I152" i="207"/>
  <c r="L151" i="207"/>
  <c r="K151" i="207"/>
  <c r="J151" i="207"/>
  <c r="I151" i="207"/>
  <c r="L150" i="207"/>
  <c r="K150" i="207"/>
  <c r="J150" i="207"/>
  <c r="I150" i="207"/>
  <c r="L149" i="207"/>
  <c r="K149" i="207"/>
  <c r="J149" i="207"/>
  <c r="I149" i="207"/>
  <c r="L148" i="207"/>
  <c r="K148" i="207"/>
  <c r="J148" i="207"/>
  <c r="I148" i="207"/>
  <c r="L147" i="207"/>
  <c r="K147" i="207"/>
  <c r="J147" i="207"/>
  <c r="I147" i="207"/>
  <c r="L146" i="207"/>
  <c r="O146" i="207" s="1"/>
  <c r="K146" i="207"/>
  <c r="J146" i="207"/>
  <c r="I146" i="207"/>
  <c r="L145" i="207"/>
  <c r="K145" i="207"/>
  <c r="J145" i="207"/>
  <c r="I145" i="207"/>
  <c r="L144" i="207"/>
  <c r="O144" i="207" s="1"/>
  <c r="K144" i="207"/>
  <c r="J144" i="207"/>
  <c r="I144" i="207"/>
  <c r="L143" i="207"/>
  <c r="O143" i="207" s="1"/>
  <c r="K143" i="207"/>
  <c r="J143" i="207"/>
  <c r="I143" i="207"/>
  <c r="L142" i="207"/>
  <c r="K142" i="207"/>
  <c r="J142" i="207"/>
  <c r="I142" i="207"/>
  <c r="L141" i="207"/>
  <c r="O141" i="207" s="1"/>
  <c r="K141" i="207"/>
  <c r="J141" i="207"/>
  <c r="I141" i="207"/>
  <c r="L140" i="207"/>
  <c r="K140" i="207"/>
  <c r="J140" i="207"/>
  <c r="I140" i="207"/>
  <c r="O139" i="207"/>
  <c r="L139" i="207"/>
  <c r="K139" i="207"/>
  <c r="J139" i="207"/>
  <c r="I139" i="207"/>
  <c r="L138" i="207"/>
  <c r="O138" i="207" s="1"/>
  <c r="K138" i="207"/>
  <c r="J138" i="207"/>
  <c r="I138" i="207"/>
  <c r="L137" i="207"/>
  <c r="O137" i="207" s="1"/>
  <c r="K137" i="207"/>
  <c r="J137" i="207"/>
  <c r="I137" i="207"/>
  <c r="L136" i="207"/>
  <c r="O136" i="207" s="1"/>
  <c r="K136" i="207"/>
  <c r="J136" i="207"/>
  <c r="I136" i="207"/>
  <c r="O135" i="207"/>
  <c r="M135" i="207"/>
  <c r="L135" i="207"/>
  <c r="K135" i="207"/>
  <c r="J135" i="207"/>
  <c r="I135" i="207"/>
  <c r="L134" i="207"/>
  <c r="K134" i="207"/>
  <c r="J134" i="207"/>
  <c r="I134" i="207"/>
  <c r="L133" i="207"/>
  <c r="O133" i="207" s="1"/>
  <c r="K133" i="207"/>
  <c r="J133" i="207"/>
  <c r="I133" i="207"/>
  <c r="L132" i="207"/>
  <c r="O132" i="207" s="1"/>
  <c r="K132" i="207"/>
  <c r="J132" i="207"/>
  <c r="I132" i="207"/>
  <c r="L131" i="207"/>
  <c r="O131" i="207" s="1"/>
  <c r="K131" i="207"/>
  <c r="J131" i="207"/>
  <c r="I131" i="207"/>
  <c r="L130" i="207"/>
  <c r="K130" i="207"/>
  <c r="J130" i="207"/>
  <c r="I130" i="207"/>
  <c r="M129" i="207"/>
  <c r="L129" i="207"/>
  <c r="K129" i="207"/>
  <c r="J129" i="207"/>
  <c r="I129" i="207"/>
  <c r="O128" i="207"/>
  <c r="L128" i="207"/>
  <c r="K128" i="207"/>
  <c r="J128" i="207"/>
  <c r="I128" i="207"/>
  <c r="L127" i="207"/>
  <c r="O127" i="207" s="1"/>
  <c r="K127" i="207"/>
  <c r="J127" i="207"/>
  <c r="I127" i="207"/>
  <c r="L126" i="207"/>
  <c r="K126" i="207"/>
  <c r="J126" i="207"/>
  <c r="I126" i="207"/>
  <c r="L125" i="207"/>
  <c r="K125" i="207"/>
  <c r="J125" i="207"/>
  <c r="I125" i="207"/>
  <c r="L124" i="207"/>
  <c r="K124" i="207"/>
  <c r="J124" i="207"/>
  <c r="I124" i="207"/>
  <c r="L123" i="207"/>
  <c r="O123" i="207" s="1"/>
  <c r="K123" i="207"/>
  <c r="J123" i="207"/>
  <c r="I123" i="207"/>
  <c r="L122" i="207"/>
  <c r="K122" i="207"/>
  <c r="J122" i="207"/>
  <c r="I122" i="207"/>
  <c r="L121" i="207"/>
  <c r="K121" i="207"/>
  <c r="J121" i="207"/>
  <c r="I121" i="207"/>
  <c r="L120" i="207"/>
  <c r="O120" i="207" s="1"/>
  <c r="K120" i="207"/>
  <c r="J120" i="207"/>
  <c r="I120" i="207"/>
  <c r="L119" i="207"/>
  <c r="K119" i="207"/>
  <c r="J119" i="207"/>
  <c r="I119" i="207"/>
  <c r="O118" i="207"/>
  <c r="L118" i="207"/>
  <c r="K118" i="207"/>
  <c r="J118" i="207"/>
  <c r="I118" i="207"/>
  <c r="L117" i="207"/>
  <c r="O117" i="207" s="1"/>
  <c r="K117" i="207"/>
  <c r="J117" i="207"/>
  <c r="I117" i="207"/>
  <c r="L116" i="207"/>
  <c r="O116" i="207" s="1"/>
  <c r="K116" i="207"/>
  <c r="J116" i="207"/>
  <c r="I116" i="207"/>
  <c r="L115" i="207"/>
  <c r="O115" i="207" s="1"/>
  <c r="K115" i="207"/>
  <c r="J115" i="207"/>
  <c r="I115" i="207"/>
  <c r="O114" i="207"/>
  <c r="L114" i="207"/>
  <c r="K114" i="207"/>
  <c r="J114" i="207"/>
  <c r="I114" i="207"/>
  <c r="L113" i="207"/>
  <c r="O113" i="207" s="1"/>
  <c r="K113" i="207"/>
  <c r="J113" i="207"/>
  <c r="I113" i="207"/>
  <c r="L112" i="207"/>
  <c r="O112" i="207" s="1"/>
  <c r="K112" i="207"/>
  <c r="J112" i="207"/>
  <c r="I112" i="207"/>
  <c r="L111" i="207"/>
  <c r="K111" i="207"/>
  <c r="J111" i="207"/>
  <c r="I111" i="207"/>
  <c r="L110" i="207"/>
  <c r="O110" i="207" s="1"/>
  <c r="K110" i="207"/>
  <c r="J110" i="207"/>
  <c r="I110" i="207"/>
  <c r="L109" i="207"/>
  <c r="K109" i="207"/>
  <c r="J109" i="207"/>
  <c r="I109" i="207"/>
  <c r="L108" i="207"/>
  <c r="O108" i="207" s="1"/>
  <c r="K108" i="207"/>
  <c r="J108" i="207"/>
  <c r="I108" i="207"/>
  <c r="O107" i="207"/>
  <c r="M107" i="207"/>
  <c r="L107" i="207"/>
  <c r="K107" i="207"/>
  <c r="J107" i="207"/>
  <c r="I107" i="207"/>
  <c r="L106" i="207"/>
  <c r="K106" i="207"/>
  <c r="J106" i="207"/>
  <c r="I106" i="207"/>
  <c r="L105" i="207"/>
  <c r="K105" i="207"/>
  <c r="J105" i="207"/>
  <c r="I105" i="207"/>
  <c r="L104" i="207"/>
  <c r="O104" i="207" s="1"/>
  <c r="K104" i="207"/>
  <c r="J104" i="207"/>
  <c r="I104" i="207"/>
  <c r="L103" i="207"/>
  <c r="K103" i="207"/>
  <c r="J103" i="207"/>
  <c r="I103" i="207"/>
  <c r="L102" i="207"/>
  <c r="O102" i="207" s="1"/>
  <c r="K102" i="207"/>
  <c r="J102" i="207"/>
  <c r="I102" i="207"/>
  <c r="L101" i="207"/>
  <c r="K101" i="207"/>
  <c r="J101" i="207"/>
  <c r="I101" i="207"/>
  <c r="L100" i="207"/>
  <c r="O100" i="207" s="1"/>
  <c r="K100" i="207"/>
  <c r="J100" i="207"/>
  <c r="I100" i="207"/>
  <c r="O99" i="207"/>
  <c r="M99" i="207"/>
  <c r="L99" i="207"/>
  <c r="K99" i="207"/>
  <c r="J99" i="207"/>
  <c r="I99" i="207"/>
  <c r="L98" i="207"/>
  <c r="O98" i="207" s="1"/>
  <c r="K98" i="207"/>
  <c r="J98" i="207"/>
  <c r="I98" i="207"/>
  <c r="L97" i="207"/>
  <c r="O97" i="207" s="1"/>
  <c r="K97" i="207"/>
  <c r="J97" i="207"/>
  <c r="I97" i="207"/>
  <c r="L96" i="207"/>
  <c r="K96" i="207"/>
  <c r="J96" i="207"/>
  <c r="I96" i="207"/>
  <c r="L95" i="207"/>
  <c r="O95" i="207" s="1"/>
  <c r="K95" i="207"/>
  <c r="J95" i="207"/>
  <c r="I95" i="207"/>
  <c r="O94" i="207"/>
  <c r="L94" i="207"/>
  <c r="K94" i="207"/>
  <c r="J94" i="207"/>
  <c r="I94" i="207"/>
  <c r="O93" i="207"/>
  <c r="L93" i="207"/>
  <c r="K93" i="207"/>
  <c r="J93" i="207"/>
  <c r="I93" i="207"/>
  <c r="M92" i="207"/>
  <c r="L92" i="207"/>
  <c r="K92" i="207"/>
  <c r="J92" i="207"/>
  <c r="I92" i="207"/>
  <c r="L91" i="207"/>
  <c r="K91" i="207"/>
  <c r="J91" i="207"/>
  <c r="I91" i="207"/>
  <c r="L90" i="207"/>
  <c r="K90" i="207"/>
  <c r="J90" i="207"/>
  <c r="I90" i="207"/>
  <c r="L89" i="207"/>
  <c r="O89" i="207" s="1"/>
  <c r="K89" i="207"/>
  <c r="J89" i="207"/>
  <c r="I89" i="207"/>
  <c r="L88" i="207"/>
  <c r="O88" i="207" s="1"/>
  <c r="K88" i="207"/>
  <c r="J88" i="207"/>
  <c r="I88" i="207"/>
  <c r="L87" i="207"/>
  <c r="K87" i="207"/>
  <c r="J87" i="207"/>
  <c r="I87" i="207"/>
  <c r="L86" i="207"/>
  <c r="K86" i="207"/>
  <c r="J86" i="207"/>
  <c r="I86" i="207"/>
  <c r="M85" i="207"/>
  <c r="L85" i="207"/>
  <c r="K85" i="207"/>
  <c r="J85" i="207"/>
  <c r="I85" i="207"/>
  <c r="M84" i="207"/>
  <c r="L84" i="207"/>
  <c r="O84" i="207" s="1"/>
  <c r="K84" i="207"/>
  <c r="J84" i="207"/>
  <c r="I84" i="207"/>
  <c r="L83" i="207"/>
  <c r="K83" i="207"/>
  <c r="J83" i="207"/>
  <c r="I83" i="207"/>
  <c r="L82" i="207"/>
  <c r="K82" i="207"/>
  <c r="J82" i="207"/>
  <c r="I82" i="207"/>
  <c r="L81" i="207"/>
  <c r="O81" i="207" s="1"/>
  <c r="K81" i="207"/>
  <c r="J81" i="207"/>
  <c r="I81" i="207"/>
  <c r="L80" i="207"/>
  <c r="K80" i="207"/>
  <c r="J80" i="207"/>
  <c r="I80" i="207"/>
  <c r="L79" i="207"/>
  <c r="O79" i="207" s="1"/>
  <c r="K79" i="207"/>
  <c r="J79" i="207"/>
  <c r="I79" i="207"/>
  <c r="L78" i="207"/>
  <c r="O78" i="207" s="1"/>
  <c r="K78" i="207"/>
  <c r="J78" i="207"/>
  <c r="I78" i="207"/>
  <c r="L77" i="207"/>
  <c r="K77" i="207"/>
  <c r="J77" i="207"/>
  <c r="I77" i="207"/>
  <c r="L76" i="207"/>
  <c r="O76" i="207" s="1"/>
  <c r="K76" i="207"/>
  <c r="J76" i="207"/>
  <c r="I76" i="207"/>
  <c r="L75" i="207"/>
  <c r="K75" i="207"/>
  <c r="J75" i="207"/>
  <c r="I75" i="207"/>
  <c r="L74" i="207"/>
  <c r="O74" i="207" s="1"/>
  <c r="K74" i="207"/>
  <c r="J74" i="207"/>
  <c r="I74" i="207"/>
  <c r="O73" i="207"/>
  <c r="L73" i="207"/>
  <c r="K73" i="207"/>
  <c r="J73" i="207"/>
  <c r="I73" i="207"/>
  <c r="O72" i="207"/>
  <c r="L72" i="207"/>
  <c r="K72" i="207"/>
  <c r="J72" i="207"/>
  <c r="I72" i="207"/>
  <c r="L71" i="207"/>
  <c r="O71" i="207" s="1"/>
  <c r="K71" i="207"/>
  <c r="J71" i="207"/>
  <c r="I71" i="207"/>
  <c r="L70" i="207"/>
  <c r="O70" i="207" s="1"/>
  <c r="K70" i="207"/>
  <c r="J70" i="207"/>
  <c r="I70" i="207"/>
  <c r="L69" i="207"/>
  <c r="K69" i="207"/>
  <c r="J69" i="207"/>
  <c r="I69" i="207"/>
  <c r="L68" i="207"/>
  <c r="K68" i="207"/>
  <c r="J68" i="207"/>
  <c r="I68" i="207"/>
  <c r="L67" i="207"/>
  <c r="O67" i="207" s="1"/>
  <c r="K67" i="207"/>
  <c r="J67" i="207"/>
  <c r="I67" i="207"/>
  <c r="O66" i="207"/>
  <c r="M66" i="207"/>
  <c r="L66" i="207"/>
  <c r="K66" i="207"/>
  <c r="J66" i="207"/>
  <c r="I66" i="207"/>
  <c r="L65" i="207"/>
  <c r="O65" i="207" s="1"/>
  <c r="K65" i="207"/>
  <c r="J65" i="207"/>
  <c r="I65" i="207"/>
  <c r="M64" i="207"/>
  <c r="L64" i="207"/>
  <c r="O64" i="207" s="1"/>
  <c r="K64" i="207"/>
  <c r="J64" i="207"/>
  <c r="I64" i="207"/>
  <c r="L63" i="207"/>
  <c r="O63" i="207" s="1"/>
  <c r="K63" i="207"/>
  <c r="J63" i="207"/>
  <c r="I63" i="207"/>
  <c r="L62" i="207"/>
  <c r="O62" i="207" s="1"/>
  <c r="K62" i="207"/>
  <c r="J62" i="207"/>
  <c r="I62" i="207"/>
  <c r="O61" i="207"/>
  <c r="M61" i="207"/>
  <c r="L61" i="207"/>
  <c r="K61" i="207"/>
  <c r="J61" i="207"/>
  <c r="I61" i="207"/>
  <c r="L60" i="207"/>
  <c r="O60" i="207" s="1"/>
  <c r="K60" i="207"/>
  <c r="J60" i="207"/>
  <c r="I60" i="207"/>
  <c r="L59" i="207"/>
  <c r="K59" i="207"/>
  <c r="J59" i="207"/>
  <c r="I59" i="207"/>
  <c r="L58" i="207"/>
  <c r="K58" i="207"/>
  <c r="J58" i="207"/>
  <c r="I58" i="207"/>
  <c r="L57" i="207"/>
  <c r="K57" i="207"/>
  <c r="J57" i="207"/>
  <c r="I57" i="207"/>
  <c r="L56" i="207"/>
  <c r="K56" i="207"/>
  <c r="J56" i="207"/>
  <c r="I56" i="207"/>
  <c r="L55" i="207"/>
  <c r="K55" i="207"/>
  <c r="J55" i="207"/>
  <c r="I55" i="207"/>
  <c r="M54" i="207"/>
  <c r="L54" i="207"/>
  <c r="K54" i="207"/>
  <c r="J54" i="207"/>
  <c r="I54" i="207"/>
  <c r="L53" i="207"/>
  <c r="K53" i="207"/>
  <c r="J53" i="207"/>
  <c r="I53" i="207"/>
  <c r="M52" i="207"/>
  <c r="L52" i="207"/>
  <c r="K52" i="207"/>
  <c r="J52" i="207"/>
  <c r="I52" i="207"/>
  <c r="O51" i="207"/>
  <c r="L51" i="207"/>
  <c r="K51" i="207"/>
  <c r="J51" i="207"/>
  <c r="I51" i="207"/>
  <c r="L50" i="207"/>
  <c r="K50" i="207"/>
  <c r="J50" i="207"/>
  <c r="I50" i="207"/>
  <c r="M49" i="207"/>
  <c r="L49" i="207"/>
  <c r="O49" i="207" s="1"/>
  <c r="K49" i="207"/>
  <c r="J49" i="207"/>
  <c r="I49" i="207"/>
  <c r="L48" i="207"/>
  <c r="O48" i="207" s="1"/>
  <c r="K48" i="207"/>
  <c r="J48" i="207"/>
  <c r="I48" i="207"/>
  <c r="M47" i="207"/>
  <c r="L47" i="207"/>
  <c r="O47" i="207" s="1"/>
  <c r="K47" i="207"/>
  <c r="J47" i="207"/>
  <c r="I47" i="207"/>
  <c r="M46" i="207"/>
  <c r="L46" i="207"/>
  <c r="K46" i="207"/>
  <c r="J46" i="207"/>
  <c r="I46" i="207"/>
  <c r="L45" i="207"/>
  <c r="O45" i="207" s="1"/>
  <c r="M44" i="207"/>
  <c r="L44" i="207"/>
  <c r="O44" i="207" s="1"/>
  <c r="K44" i="207"/>
  <c r="J44" i="207"/>
  <c r="I44" i="207"/>
  <c r="M43" i="207"/>
  <c r="L43" i="207"/>
  <c r="K43" i="207"/>
  <c r="J43" i="207"/>
  <c r="I43" i="207"/>
  <c r="L42" i="207"/>
  <c r="O42" i="207" s="1"/>
  <c r="K42" i="207"/>
  <c r="J42" i="207"/>
  <c r="I42" i="207"/>
  <c r="M41" i="207"/>
  <c r="L41" i="207"/>
  <c r="O41" i="207" s="1"/>
  <c r="K41" i="207"/>
  <c r="J41" i="207"/>
  <c r="I41" i="207"/>
  <c r="L40" i="207"/>
  <c r="K40" i="207"/>
  <c r="J40" i="207"/>
  <c r="I40" i="207"/>
  <c r="L39" i="207"/>
  <c r="K39" i="207"/>
  <c r="J39" i="207"/>
  <c r="I39" i="207"/>
  <c r="O38" i="207"/>
  <c r="M38" i="207"/>
  <c r="L38" i="207"/>
  <c r="K38" i="207"/>
  <c r="J38" i="207"/>
  <c r="I38" i="207"/>
  <c r="M37" i="207"/>
  <c r="L37" i="207"/>
  <c r="K37" i="207"/>
  <c r="J37" i="207"/>
  <c r="I37" i="207"/>
  <c r="M36" i="207"/>
  <c r="L36" i="207"/>
  <c r="O36" i="207" s="1"/>
  <c r="K36" i="207"/>
  <c r="J36" i="207"/>
  <c r="I36" i="207"/>
  <c r="M35" i="207"/>
  <c r="L35" i="207"/>
  <c r="K35" i="207"/>
  <c r="J35" i="207"/>
  <c r="I35" i="207"/>
  <c r="L34" i="207"/>
  <c r="O34" i="207" s="1"/>
  <c r="K34" i="207"/>
  <c r="J34" i="207"/>
  <c r="I34" i="207"/>
  <c r="L33" i="207"/>
  <c r="K33" i="207"/>
  <c r="J33" i="207"/>
  <c r="I33" i="207"/>
  <c r="M32" i="207"/>
  <c r="L32" i="207"/>
  <c r="K32" i="207"/>
  <c r="J32" i="207"/>
  <c r="I32" i="207"/>
  <c r="L31" i="207"/>
  <c r="O31" i="207" s="1"/>
  <c r="K31" i="207"/>
  <c r="J31" i="207"/>
  <c r="I31" i="207"/>
  <c r="M30" i="207"/>
  <c r="L30" i="207"/>
  <c r="O30" i="207" s="1"/>
  <c r="K30" i="207"/>
  <c r="J30" i="207"/>
  <c r="I30" i="207"/>
  <c r="L29" i="207"/>
  <c r="K29" i="207"/>
  <c r="J29" i="207"/>
  <c r="I29" i="207"/>
  <c r="M28" i="207"/>
  <c r="L28" i="207"/>
  <c r="O28" i="207" s="1"/>
  <c r="K28" i="207"/>
  <c r="J28" i="207"/>
  <c r="I28" i="207"/>
  <c r="O27" i="207"/>
  <c r="M27" i="207"/>
  <c r="L27" i="207"/>
  <c r="K27" i="207"/>
  <c r="J27" i="207"/>
  <c r="I27" i="207"/>
  <c r="M26" i="207"/>
  <c r="L26" i="207"/>
  <c r="K26" i="207"/>
  <c r="J26" i="207"/>
  <c r="I26" i="207"/>
  <c r="M25" i="207"/>
  <c r="L25" i="207"/>
  <c r="O25" i="207" s="1"/>
  <c r="K25" i="207"/>
  <c r="J25" i="207"/>
  <c r="I25" i="207"/>
  <c r="M24" i="207"/>
  <c r="L24" i="207"/>
  <c r="O24" i="207" s="1"/>
  <c r="K24" i="207"/>
  <c r="J24" i="207"/>
  <c r="I24" i="207"/>
  <c r="M23" i="207"/>
  <c r="L23" i="207"/>
  <c r="O23" i="207" s="1"/>
  <c r="K23" i="207"/>
  <c r="J23" i="207"/>
  <c r="I23" i="207"/>
  <c r="O22" i="207"/>
  <c r="L22" i="207"/>
  <c r="K22" i="207"/>
  <c r="J22" i="207"/>
  <c r="I22" i="207"/>
  <c r="L21" i="207"/>
  <c r="K21" i="207"/>
  <c r="J21" i="207"/>
  <c r="I21" i="207"/>
  <c r="L20" i="207"/>
  <c r="O20" i="207" s="1"/>
  <c r="K20" i="207"/>
  <c r="J20" i="207"/>
  <c r="I20" i="207"/>
  <c r="M19" i="207"/>
  <c r="L19" i="207"/>
  <c r="O19" i="207" s="1"/>
  <c r="K19" i="207"/>
  <c r="J19" i="207"/>
  <c r="I19" i="207"/>
  <c r="L18" i="207"/>
  <c r="O18" i="207" s="1"/>
  <c r="K18" i="207"/>
  <c r="J18" i="207"/>
  <c r="I18" i="207"/>
  <c r="L17" i="207"/>
  <c r="O17" i="207" s="1"/>
  <c r="K17" i="207"/>
  <c r="J17" i="207"/>
  <c r="I17" i="207"/>
  <c r="L16" i="207"/>
  <c r="K16" i="207"/>
  <c r="J16" i="207"/>
  <c r="I16" i="207"/>
  <c r="M15" i="207"/>
  <c r="L15" i="207"/>
  <c r="O15" i="207" s="1"/>
  <c r="K15" i="207"/>
  <c r="J15" i="207"/>
  <c r="I15" i="207"/>
  <c r="L14" i="207"/>
  <c r="K14" i="207"/>
  <c r="J14" i="207"/>
  <c r="I14" i="207"/>
  <c r="M13" i="207"/>
  <c r="L13" i="207"/>
  <c r="O13" i="207" s="1"/>
  <c r="K13" i="207"/>
  <c r="J13" i="207"/>
  <c r="I13" i="207"/>
  <c r="L12" i="207"/>
  <c r="O12" i="207" s="1"/>
  <c r="K12" i="207"/>
  <c r="J12" i="207"/>
  <c r="I12" i="207"/>
  <c r="O11" i="207"/>
  <c r="L11" i="207"/>
  <c r="K11" i="207"/>
  <c r="J11" i="207"/>
  <c r="I11" i="207"/>
  <c r="O10" i="207"/>
  <c r="L10" i="207"/>
  <c r="K10" i="207"/>
  <c r="J10" i="207"/>
  <c r="I10" i="207"/>
  <c r="L9" i="207"/>
  <c r="K9" i="207"/>
  <c r="J9" i="207"/>
  <c r="I9" i="207"/>
  <c r="L8" i="207"/>
  <c r="K8" i="207"/>
  <c r="J8" i="207"/>
  <c r="I8" i="207"/>
  <c r="M7" i="207"/>
  <c r="L7" i="207"/>
  <c r="O7" i="207" s="1"/>
  <c r="K7" i="207"/>
  <c r="J7" i="207"/>
  <c r="I7" i="207"/>
  <c r="O6" i="207"/>
  <c r="L6" i="207"/>
  <c r="K6" i="207"/>
  <c r="J6" i="207"/>
  <c r="I6" i="207"/>
  <c r="O5" i="207"/>
  <c r="L5" i="207"/>
  <c r="K5" i="207"/>
  <c r="J5" i="207"/>
  <c r="I5" i="207"/>
  <c r="L4" i="207"/>
  <c r="K4" i="207"/>
  <c r="J4" i="207"/>
  <c r="I4" i="207"/>
  <c r="L3" i="207"/>
  <c r="O3" i="207" s="1"/>
  <c r="K3" i="207"/>
  <c r="J3" i="207"/>
  <c r="I3" i="207"/>
  <c r="L2" i="207"/>
  <c r="K2" i="207"/>
  <c r="J2" i="207"/>
  <c r="I2" i="207"/>
  <c r="X1597" i="205"/>
  <c r="X1596" i="205"/>
  <c r="X1595" i="205"/>
  <c r="X1594" i="205"/>
  <c r="X1593" i="205"/>
  <c r="X1592" i="205"/>
  <c r="X1591" i="205"/>
  <c r="L1591" i="205"/>
  <c r="X1590" i="205"/>
  <c r="L1590" i="205"/>
  <c r="X1589" i="205"/>
  <c r="L1589" i="205"/>
  <c r="AB1588" i="205"/>
  <c r="AA1588" i="205"/>
  <c r="Z1588" i="205"/>
  <c r="Y1588" i="205"/>
  <c r="X1588" i="205"/>
  <c r="T1588" i="205"/>
  <c r="U1588" i="205" s="1"/>
  <c r="L1588" i="205"/>
  <c r="K1588" i="205"/>
  <c r="AB1587" i="205"/>
  <c r="AA1587" i="205"/>
  <c r="Z1587" i="205"/>
  <c r="Y1587" i="205"/>
  <c r="X1587" i="205"/>
  <c r="T1587" i="205"/>
  <c r="U1587" i="205" s="1"/>
  <c r="L1587" i="205"/>
  <c r="K1587" i="205"/>
  <c r="AB1586" i="205"/>
  <c r="AA1586" i="205"/>
  <c r="Z1586" i="205"/>
  <c r="Y1586" i="205"/>
  <c r="X1586" i="205"/>
  <c r="U1586" i="205"/>
  <c r="T1586" i="205"/>
  <c r="L1586" i="205"/>
  <c r="K1586" i="205"/>
  <c r="AB1585" i="205"/>
  <c r="AA1585" i="205"/>
  <c r="Z1585" i="205"/>
  <c r="Y1585" i="205"/>
  <c r="X1585" i="205"/>
  <c r="U1585" i="205"/>
  <c r="T1585" i="205"/>
  <c r="L1585" i="205"/>
  <c r="K1585" i="205"/>
  <c r="AB1584" i="205"/>
  <c r="AA1584" i="205"/>
  <c r="Z1584" i="205"/>
  <c r="Y1584" i="205"/>
  <c r="X1584" i="205"/>
  <c r="U1584" i="205"/>
  <c r="T1584" i="205"/>
  <c r="L1584" i="205"/>
  <c r="K1584" i="205"/>
  <c r="AB1583" i="205"/>
  <c r="AA1583" i="205"/>
  <c r="Z1583" i="205"/>
  <c r="Y1583" i="205"/>
  <c r="X1583" i="205"/>
  <c r="T1583" i="205"/>
  <c r="U1583" i="205" s="1"/>
  <c r="L1583" i="205"/>
  <c r="K1583" i="205"/>
  <c r="AB1582" i="205"/>
  <c r="AA1582" i="205"/>
  <c r="Z1582" i="205"/>
  <c r="Y1582" i="205"/>
  <c r="X1582" i="205"/>
  <c r="U1582" i="205"/>
  <c r="T1582" i="205"/>
  <c r="L1582" i="205"/>
  <c r="K1582" i="205"/>
  <c r="AB1581" i="205"/>
  <c r="AA1581" i="205"/>
  <c r="Z1581" i="205"/>
  <c r="Y1581" i="205"/>
  <c r="X1581" i="205"/>
  <c r="U1581" i="205"/>
  <c r="T1581" i="205"/>
  <c r="L1581" i="205"/>
  <c r="K1581" i="205"/>
  <c r="AB1580" i="205"/>
  <c r="AA1580" i="205"/>
  <c r="Z1580" i="205"/>
  <c r="Y1580" i="205"/>
  <c r="X1580" i="205"/>
  <c r="T1580" i="205"/>
  <c r="U1580" i="205" s="1"/>
  <c r="L1580" i="205"/>
  <c r="K1580" i="205"/>
  <c r="AB1579" i="205"/>
  <c r="AA1579" i="205"/>
  <c r="Z1579" i="205"/>
  <c r="Y1579" i="205"/>
  <c r="X1579" i="205"/>
  <c r="T1579" i="205"/>
  <c r="U1579" i="205" s="1"/>
  <c r="L1579" i="205"/>
  <c r="K1579" i="205"/>
  <c r="AB1578" i="205"/>
  <c r="AA1578" i="205"/>
  <c r="Z1578" i="205"/>
  <c r="Y1578" i="205"/>
  <c r="X1578" i="205"/>
  <c r="U1578" i="205"/>
  <c r="T1578" i="205"/>
  <c r="L1578" i="205"/>
  <c r="K1578" i="205"/>
  <c r="AB1577" i="205"/>
  <c r="AA1577" i="205"/>
  <c r="Z1577" i="205"/>
  <c r="Y1577" i="205"/>
  <c r="X1577" i="205"/>
  <c r="U1577" i="205"/>
  <c r="T1577" i="205"/>
  <c r="L1577" i="205"/>
  <c r="K1577" i="205"/>
  <c r="AB1576" i="205"/>
  <c r="AA1576" i="205"/>
  <c r="Z1576" i="205"/>
  <c r="Y1576" i="205"/>
  <c r="X1576" i="205"/>
  <c r="U1576" i="205"/>
  <c r="T1576" i="205"/>
  <c r="L1576" i="205"/>
  <c r="K1576" i="205"/>
  <c r="AB1575" i="205"/>
  <c r="AA1575" i="205"/>
  <c r="Z1575" i="205"/>
  <c r="Y1575" i="205"/>
  <c r="X1575" i="205"/>
  <c r="T1575" i="205"/>
  <c r="U1575" i="205" s="1"/>
  <c r="L1575" i="205"/>
  <c r="K1575" i="205"/>
  <c r="AB1574" i="205"/>
  <c r="AA1574" i="205"/>
  <c r="Z1574" i="205"/>
  <c r="Y1574" i="205"/>
  <c r="X1574" i="205"/>
  <c r="U1574" i="205"/>
  <c r="T1574" i="205"/>
  <c r="L1574" i="205"/>
  <c r="K1574" i="205"/>
  <c r="AB1573" i="205"/>
  <c r="AA1573" i="205"/>
  <c r="Z1573" i="205"/>
  <c r="Y1573" i="205"/>
  <c r="X1573" i="205"/>
  <c r="U1573" i="205"/>
  <c r="T1573" i="205"/>
  <c r="L1573" i="205"/>
  <c r="K1573" i="205"/>
  <c r="AB1572" i="205"/>
  <c r="AA1572" i="205"/>
  <c r="Z1572" i="205"/>
  <c r="Y1572" i="205"/>
  <c r="X1572" i="205"/>
  <c r="T1572" i="205"/>
  <c r="U1572" i="205" s="1"/>
  <c r="L1572" i="205"/>
  <c r="K1572" i="205"/>
  <c r="AB1571" i="205"/>
  <c r="AA1571" i="205"/>
  <c r="Z1571" i="205"/>
  <c r="Y1571" i="205"/>
  <c r="X1571" i="205"/>
  <c r="T1571" i="205"/>
  <c r="U1571" i="205" s="1"/>
  <c r="L1571" i="205"/>
  <c r="K1571" i="205"/>
  <c r="AB1570" i="205"/>
  <c r="AA1570" i="205"/>
  <c r="Z1570" i="205"/>
  <c r="Y1570" i="205"/>
  <c r="X1570" i="205"/>
  <c r="U1570" i="205"/>
  <c r="T1570" i="205"/>
  <c r="L1570" i="205"/>
  <c r="K1570" i="205"/>
  <c r="AB1569" i="205"/>
  <c r="AA1569" i="205"/>
  <c r="Z1569" i="205"/>
  <c r="Y1569" i="205"/>
  <c r="X1569" i="205"/>
  <c r="T1569" i="205"/>
  <c r="U1569" i="205" s="1"/>
  <c r="L1569" i="205"/>
  <c r="K1569" i="205"/>
  <c r="AB1568" i="205"/>
  <c r="AA1568" i="205"/>
  <c r="Z1568" i="205"/>
  <c r="Y1568" i="205"/>
  <c r="X1568" i="205"/>
  <c r="U1568" i="205"/>
  <c r="T1568" i="205"/>
  <c r="L1568" i="205"/>
  <c r="K1568" i="205"/>
  <c r="AB1567" i="205"/>
  <c r="AA1567" i="205"/>
  <c r="Z1567" i="205"/>
  <c r="Y1567" i="205"/>
  <c r="X1567" i="205"/>
  <c r="T1567" i="205"/>
  <c r="U1567" i="205" s="1"/>
  <c r="L1567" i="205"/>
  <c r="K1567" i="205"/>
  <c r="AB1566" i="205"/>
  <c r="AA1566" i="205"/>
  <c r="Z1566" i="205"/>
  <c r="Y1566" i="205"/>
  <c r="X1566" i="205"/>
  <c r="U1566" i="205"/>
  <c r="T1566" i="205"/>
  <c r="L1566" i="205"/>
  <c r="K1566" i="205"/>
  <c r="AB1565" i="205"/>
  <c r="AA1565" i="205"/>
  <c r="Z1565" i="205"/>
  <c r="Y1565" i="205"/>
  <c r="X1565" i="205"/>
  <c r="U1565" i="205"/>
  <c r="T1565" i="205"/>
  <c r="L1565" i="205"/>
  <c r="K1565" i="205"/>
  <c r="AB1564" i="205"/>
  <c r="AA1564" i="205"/>
  <c r="Z1564" i="205"/>
  <c r="Y1564" i="205"/>
  <c r="X1564" i="205"/>
  <c r="T1564" i="205"/>
  <c r="U1564" i="205" s="1"/>
  <c r="L1564" i="205"/>
  <c r="K1564" i="205"/>
  <c r="AB1563" i="205"/>
  <c r="AA1563" i="205"/>
  <c r="Z1563" i="205"/>
  <c r="Y1563" i="205"/>
  <c r="X1563" i="205"/>
  <c r="T1563" i="205"/>
  <c r="U1563" i="205" s="1"/>
  <c r="L1563" i="205"/>
  <c r="K1563" i="205"/>
  <c r="AB1562" i="205"/>
  <c r="AA1562" i="205"/>
  <c r="Z1562" i="205"/>
  <c r="Y1562" i="205"/>
  <c r="X1562" i="205"/>
  <c r="U1562" i="205"/>
  <c r="T1562" i="205"/>
  <c r="L1562" i="205"/>
  <c r="K1562" i="205"/>
  <c r="AB1561" i="205"/>
  <c r="AA1561" i="205"/>
  <c r="Z1561" i="205"/>
  <c r="Y1561" i="205"/>
  <c r="X1561" i="205"/>
  <c r="T1561" i="205"/>
  <c r="U1561" i="205" s="1"/>
  <c r="L1561" i="205"/>
  <c r="K1561" i="205"/>
  <c r="AB1560" i="205"/>
  <c r="AA1560" i="205"/>
  <c r="Z1560" i="205"/>
  <c r="Y1560" i="205"/>
  <c r="X1560" i="205"/>
  <c r="U1560" i="205"/>
  <c r="T1560" i="205"/>
  <c r="L1560" i="205"/>
  <c r="K1560" i="205"/>
  <c r="AB1559" i="205"/>
  <c r="AA1559" i="205"/>
  <c r="Z1559" i="205"/>
  <c r="Y1559" i="205"/>
  <c r="X1559" i="205"/>
  <c r="T1559" i="205"/>
  <c r="U1559" i="205" s="1"/>
  <c r="L1559" i="205"/>
  <c r="K1559" i="205"/>
  <c r="AB1558" i="205"/>
  <c r="AA1558" i="205"/>
  <c r="Z1558" i="205"/>
  <c r="Y1558" i="205"/>
  <c r="X1558" i="205"/>
  <c r="U1558" i="205"/>
  <c r="T1558" i="205"/>
  <c r="L1558" i="205"/>
  <c r="K1558" i="205"/>
  <c r="AB1557" i="205"/>
  <c r="AA1557" i="205"/>
  <c r="Z1557" i="205"/>
  <c r="Y1557" i="205"/>
  <c r="X1557" i="205"/>
  <c r="U1557" i="205"/>
  <c r="T1557" i="205"/>
  <c r="L1557" i="205"/>
  <c r="K1557" i="205"/>
  <c r="AB1556" i="205"/>
  <c r="AA1556" i="205"/>
  <c r="Z1556" i="205"/>
  <c r="Y1556" i="205"/>
  <c r="X1556" i="205"/>
  <c r="T1556" i="205"/>
  <c r="U1556" i="205" s="1"/>
  <c r="L1556" i="205"/>
  <c r="K1556" i="205"/>
  <c r="AB1555" i="205"/>
  <c r="AA1555" i="205"/>
  <c r="Z1555" i="205"/>
  <c r="Y1555" i="205"/>
  <c r="X1555" i="205"/>
  <c r="T1555" i="205"/>
  <c r="U1555" i="205" s="1"/>
  <c r="L1555" i="205"/>
  <c r="K1555" i="205"/>
  <c r="AB1554" i="205"/>
  <c r="AA1554" i="205"/>
  <c r="Z1554" i="205"/>
  <c r="Y1554" i="205"/>
  <c r="X1554" i="205"/>
  <c r="U1554" i="205"/>
  <c r="T1554" i="205"/>
  <c r="L1554" i="205"/>
  <c r="K1554" i="205"/>
  <c r="AB1553" i="205"/>
  <c r="AA1553" i="205"/>
  <c r="Z1553" i="205"/>
  <c r="Y1553" i="205"/>
  <c r="X1553" i="205"/>
  <c r="T1553" i="205"/>
  <c r="U1553" i="205" s="1"/>
  <c r="L1553" i="205"/>
  <c r="K1553" i="205"/>
  <c r="AB1552" i="205"/>
  <c r="AA1552" i="205"/>
  <c r="Z1552" i="205"/>
  <c r="Y1552" i="205"/>
  <c r="X1552" i="205"/>
  <c r="U1552" i="205"/>
  <c r="T1552" i="205"/>
  <c r="L1552" i="205"/>
  <c r="K1552" i="205"/>
  <c r="AB1551" i="205"/>
  <c r="AA1551" i="205"/>
  <c r="Z1551" i="205"/>
  <c r="Y1551" i="205"/>
  <c r="X1551" i="205"/>
  <c r="T1551" i="205"/>
  <c r="U1551" i="205" s="1"/>
  <c r="L1551" i="205"/>
  <c r="K1551" i="205"/>
  <c r="AB1550" i="205"/>
  <c r="AA1550" i="205"/>
  <c r="Z1550" i="205"/>
  <c r="Y1550" i="205"/>
  <c r="X1550" i="205"/>
  <c r="U1550" i="205"/>
  <c r="T1550" i="205"/>
  <c r="L1550" i="205"/>
  <c r="K1550" i="205"/>
  <c r="AB1549" i="205"/>
  <c r="AA1549" i="205"/>
  <c r="Z1549" i="205"/>
  <c r="Y1549" i="205"/>
  <c r="X1549" i="205"/>
  <c r="U1549" i="205"/>
  <c r="T1549" i="205"/>
  <c r="L1549" i="205"/>
  <c r="K1549" i="205"/>
  <c r="AB1548" i="205"/>
  <c r="AA1548" i="205"/>
  <c r="Z1548" i="205"/>
  <c r="Y1548" i="205"/>
  <c r="X1548" i="205"/>
  <c r="T1548" i="205"/>
  <c r="U1548" i="205" s="1"/>
  <c r="L1548" i="205"/>
  <c r="K1548" i="205"/>
  <c r="AB1547" i="205"/>
  <c r="AA1547" i="205"/>
  <c r="Z1547" i="205"/>
  <c r="Y1547" i="205"/>
  <c r="X1547" i="205"/>
  <c r="T1547" i="205"/>
  <c r="U1547" i="205" s="1"/>
  <c r="L1547" i="205"/>
  <c r="K1547" i="205"/>
  <c r="AB1546" i="205"/>
  <c r="AA1546" i="205"/>
  <c r="Z1546" i="205"/>
  <c r="Y1546" i="205"/>
  <c r="X1546" i="205"/>
  <c r="U1546" i="205"/>
  <c r="T1546" i="205"/>
  <c r="L1546" i="205"/>
  <c r="K1546" i="205"/>
  <c r="AB1545" i="205"/>
  <c r="AA1545" i="205"/>
  <c r="Z1545" i="205"/>
  <c r="Y1545" i="205"/>
  <c r="X1545" i="205"/>
  <c r="T1545" i="205"/>
  <c r="U1545" i="205" s="1"/>
  <c r="L1545" i="205"/>
  <c r="K1545" i="205"/>
  <c r="AB1544" i="205"/>
  <c r="AA1544" i="205"/>
  <c r="Z1544" i="205"/>
  <c r="Y1544" i="205"/>
  <c r="X1544" i="205"/>
  <c r="U1544" i="205"/>
  <c r="T1544" i="205"/>
  <c r="L1544" i="205"/>
  <c r="K1544" i="205"/>
  <c r="AB1543" i="205"/>
  <c r="AA1543" i="205"/>
  <c r="Z1543" i="205"/>
  <c r="Y1543" i="205"/>
  <c r="X1543" i="205"/>
  <c r="T1543" i="205"/>
  <c r="U1543" i="205" s="1"/>
  <c r="L1543" i="205"/>
  <c r="K1543" i="205"/>
  <c r="AB1542" i="205"/>
  <c r="AA1542" i="205"/>
  <c r="Z1542" i="205"/>
  <c r="Y1542" i="205"/>
  <c r="X1542" i="205"/>
  <c r="U1542" i="205"/>
  <c r="T1542" i="205"/>
  <c r="L1542" i="205"/>
  <c r="K1542" i="205"/>
  <c r="AB1541" i="205"/>
  <c r="AA1541" i="205"/>
  <c r="Z1541" i="205"/>
  <c r="Y1541" i="205"/>
  <c r="X1541" i="205"/>
  <c r="U1541" i="205"/>
  <c r="T1541" i="205"/>
  <c r="L1541" i="205"/>
  <c r="K1541" i="205"/>
  <c r="AB1540" i="205"/>
  <c r="AA1540" i="205"/>
  <c r="Z1540" i="205"/>
  <c r="Y1540" i="205"/>
  <c r="X1540" i="205"/>
  <c r="T1540" i="205"/>
  <c r="U1540" i="205" s="1"/>
  <c r="L1540" i="205"/>
  <c r="K1540" i="205"/>
  <c r="AB1539" i="205"/>
  <c r="AA1539" i="205"/>
  <c r="Z1539" i="205"/>
  <c r="Y1539" i="205"/>
  <c r="X1539" i="205"/>
  <c r="T1539" i="205"/>
  <c r="U1539" i="205" s="1"/>
  <c r="L1539" i="205"/>
  <c r="K1539" i="205"/>
  <c r="AB1538" i="205"/>
  <c r="AA1538" i="205"/>
  <c r="Z1538" i="205"/>
  <c r="Y1538" i="205"/>
  <c r="X1538" i="205"/>
  <c r="U1538" i="205"/>
  <c r="T1538" i="205"/>
  <c r="L1538" i="205"/>
  <c r="K1538" i="205"/>
  <c r="AB1537" i="205"/>
  <c r="AA1537" i="205"/>
  <c r="Z1537" i="205"/>
  <c r="Y1537" i="205"/>
  <c r="X1537" i="205"/>
  <c r="T1537" i="205"/>
  <c r="U1537" i="205" s="1"/>
  <c r="L1537" i="205"/>
  <c r="K1537" i="205"/>
  <c r="AB1536" i="205"/>
  <c r="AA1536" i="205"/>
  <c r="Z1536" i="205"/>
  <c r="Y1536" i="205"/>
  <c r="X1536" i="205"/>
  <c r="U1536" i="205"/>
  <c r="T1536" i="205"/>
  <c r="L1536" i="205"/>
  <c r="K1536" i="205"/>
  <c r="AB1535" i="205"/>
  <c r="AA1535" i="205"/>
  <c r="Z1535" i="205"/>
  <c r="Y1535" i="205"/>
  <c r="X1535" i="205"/>
  <c r="T1535" i="205"/>
  <c r="U1535" i="205" s="1"/>
  <c r="L1535" i="205"/>
  <c r="K1535" i="205"/>
  <c r="AB1534" i="205"/>
  <c r="AA1534" i="205"/>
  <c r="Z1534" i="205"/>
  <c r="Y1534" i="205"/>
  <c r="X1534" i="205"/>
  <c r="U1534" i="205"/>
  <c r="T1534" i="205"/>
  <c r="L1534" i="205"/>
  <c r="K1534" i="205"/>
  <c r="AB1533" i="205"/>
  <c r="AA1533" i="205"/>
  <c r="Z1533" i="205"/>
  <c r="Y1533" i="205"/>
  <c r="X1533" i="205"/>
  <c r="U1533" i="205"/>
  <c r="T1533" i="205"/>
  <c r="L1533" i="205"/>
  <c r="K1533" i="205"/>
  <c r="AB1532" i="205"/>
  <c r="AA1532" i="205"/>
  <c r="Z1532" i="205"/>
  <c r="Y1532" i="205"/>
  <c r="X1532" i="205"/>
  <c r="T1532" i="205"/>
  <c r="U1532" i="205" s="1"/>
  <c r="L1532" i="205"/>
  <c r="K1532" i="205"/>
  <c r="AB1531" i="205"/>
  <c r="AA1531" i="205"/>
  <c r="Z1531" i="205"/>
  <c r="Y1531" i="205"/>
  <c r="X1531" i="205"/>
  <c r="U1531" i="205"/>
  <c r="T1531" i="205"/>
  <c r="L1531" i="205"/>
  <c r="K1531" i="205"/>
  <c r="AB1530" i="205"/>
  <c r="AA1530" i="205"/>
  <c r="Z1530" i="205"/>
  <c r="Y1530" i="205"/>
  <c r="X1530" i="205"/>
  <c r="U1530" i="205"/>
  <c r="T1530" i="205"/>
  <c r="L1530" i="205"/>
  <c r="K1530" i="205"/>
  <c r="AB1529" i="205"/>
  <c r="AA1529" i="205"/>
  <c r="Z1529" i="205"/>
  <c r="Y1529" i="205"/>
  <c r="X1529" i="205"/>
  <c r="T1529" i="205"/>
  <c r="U1529" i="205" s="1"/>
  <c r="L1529" i="205"/>
  <c r="K1529" i="205"/>
  <c r="AB1528" i="205"/>
  <c r="AA1528" i="205"/>
  <c r="Z1528" i="205"/>
  <c r="Y1528" i="205"/>
  <c r="X1528" i="205"/>
  <c r="U1528" i="205"/>
  <c r="T1528" i="205"/>
  <c r="L1528" i="205"/>
  <c r="K1528" i="205"/>
  <c r="AB1527" i="205"/>
  <c r="AA1527" i="205"/>
  <c r="Z1527" i="205"/>
  <c r="Y1527" i="205"/>
  <c r="X1527" i="205"/>
  <c r="T1527" i="205"/>
  <c r="U1527" i="205" s="1"/>
  <c r="L1527" i="205"/>
  <c r="K1527" i="205"/>
  <c r="AB1526" i="205"/>
  <c r="AA1526" i="205"/>
  <c r="Z1526" i="205"/>
  <c r="Y1526" i="205"/>
  <c r="X1526" i="205"/>
  <c r="U1526" i="205"/>
  <c r="T1526" i="205"/>
  <c r="L1526" i="205"/>
  <c r="K1526" i="205"/>
  <c r="AB1525" i="205"/>
  <c r="AA1525" i="205"/>
  <c r="Z1525" i="205"/>
  <c r="Y1525" i="205"/>
  <c r="X1525" i="205"/>
  <c r="U1525" i="205"/>
  <c r="T1525" i="205"/>
  <c r="L1525" i="205"/>
  <c r="K1525" i="205"/>
  <c r="AB1524" i="205"/>
  <c r="AA1524" i="205"/>
  <c r="Z1524" i="205"/>
  <c r="Y1524" i="205"/>
  <c r="X1524" i="205"/>
  <c r="T1524" i="205"/>
  <c r="U1524" i="205" s="1"/>
  <c r="L1524" i="205"/>
  <c r="K1524" i="205"/>
  <c r="AB1523" i="205"/>
  <c r="AA1523" i="205"/>
  <c r="Z1523" i="205"/>
  <c r="Y1523" i="205"/>
  <c r="X1523" i="205"/>
  <c r="U1523" i="205"/>
  <c r="T1523" i="205"/>
  <c r="L1523" i="205"/>
  <c r="K1523" i="205"/>
  <c r="AB1522" i="205"/>
  <c r="AA1522" i="205"/>
  <c r="Z1522" i="205"/>
  <c r="Y1522" i="205"/>
  <c r="X1522" i="205"/>
  <c r="U1522" i="205"/>
  <c r="T1522" i="205"/>
  <c r="L1522" i="205"/>
  <c r="K1522" i="205"/>
  <c r="AB1521" i="205"/>
  <c r="AA1521" i="205"/>
  <c r="Z1521" i="205"/>
  <c r="Y1521" i="205"/>
  <c r="X1521" i="205"/>
  <c r="T1521" i="205"/>
  <c r="U1521" i="205" s="1"/>
  <c r="L1521" i="205"/>
  <c r="K1521" i="205"/>
  <c r="AB1520" i="205"/>
  <c r="AA1520" i="205"/>
  <c r="Z1520" i="205"/>
  <c r="Y1520" i="205"/>
  <c r="X1520" i="205"/>
  <c r="U1520" i="205"/>
  <c r="T1520" i="205"/>
  <c r="L1520" i="205"/>
  <c r="K1520" i="205"/>
  <c r="AB1519" i="205"/>
  <c r="AA1519" i="205"/>
  <c r="Z1519" i="205"/>
  <c r="Y1519" i="205"/>
  <c r="X1519" i="205"/>
  <c r="T1519" i="205"/>
  <c r="U1519" i="205" s="1"/>
  <c r="L1519" i="205"/>
  <c r="K1519" i="205"/>
  <c r="AB1518" i="205"/>
  <c r="AA1518" i="205"/>
  <c r="Z1518" i="205"/>
  <c r="Y1518" i="205"/>
  <c r="X1518" i="205"/>
  <c r="U1518" i="205"/>
  <c r="T1518" i="205"/>
  <c r="L1518" i="205"/>
  <c r="K1518" i="205"/>
  <c r="AB1517" i="205"/>
  <c r="AA1517" i="205"/>
  <c r="Z1517" i="205"/>
  <c r="Y1517" i="205"/>
  <c r="X1517" i="205"/>
  <c r="U1517" i="205"/>
  <c r="T1517" i="205"/>
  <c r="L1517" i="205"/>
  <c r="K1517" i="205"/>
  <c r="AB1516" i="205"/>
  <c r="AA1516" i="205"/>
  <c r="Z1516" i="205"/>
  <c r="Y1516" i="205"/>
  <c r="X1516" i="205"/>
  <c r="T1516" i="205"/>
  <c r="U1516" i="205" s="1"/>
  <c r="L1516" i="205"/>
  <c r="K1516" i="205"/>
  <c r="AB1515" i="205"/>
  <c r="AA1515" i="205"/>
  <c r="Z1515" i="205"/>
  <c r="Y1515" i="205"/>
  <c r="X1515" i="205"/>
  <c r="U1515" i="205"/>
  <c r="T1515" i="205"/>
  <c r="L1515" i="205"/>
  <c r="K1515" i="205"/>
  <c r="AB1514" i="205"/>
  <c r="AA1514" i="205"/>
  <c r="Z1514" i="205"/>
  <c r="Y1514" i="205"/>
  <c r="X1514" i="205"/>
  <c r="U1514" i="205"/>
  <c r="T1514" i="205"/>
  <c r="L1514" i="205"/>
  <c r="K1514" i="205"/>
  <c r="AB1513" i="205"/>
  <c r="AA1513" i="205"/>
  <c r="Z1513" i="205"/>
  <c r="Y1513" i="205"/>
  <c r="X1513" i="205"/>
  <c r="T1513" i="205"/>
  <c r="U1513" i="205" s="1"/>
  <c r="L1513" i="205"/>
  <c r="K1513" i="205"/>
  <c r="AB1512" i="205"/>
  <c r="AA1512" i="205"/>
  <c r="Z1512" i="205"/>
  <c r="Y1512" i="205"/>
  <c r="X1512" i="205"/>
  <c r="U1512" i="205"/>
  <c r="T1512" i="205"/>
  <c r="L1512" i="205"/>
  <c r="K1512" i="205"/>
  <c r="AB1511" i="205"/>
  <c r="AA1511" i="205"/>
  <c r="Z1511" i="205"/>
  <c r="Y1511" i="205"/>
  <c r="X1511" i="205"/>
  <c r="T1511" i="205"/>
  <c r="U1511" i="205" s="1"/>
  <c r="L1511" i="205"/>
  <c r="K1511" i="205"/>
  <c r="AB1510" i="205"/>
  <c r="AA1510" i="205"/>
  <c r="Z1510" i="205"/>
  <c r="Y1510" i="205"/>
  <c r="X1510" i="205"/>
  <c r="U1510" i="205"/>
  <c r="T1510" i="205"/>
  <c r="L1510" i="205"/>
  <c r="K1510" i="205"/>
  <c r="AB1509" i="205"/>
  <c r="AA1509" i="205"/>
  <c r="Z1509" i="205"/>
  <c r="Y1509" i="205"/>
  <c r="X1509" i="205"/>
  <c r="U1509" i="205"/>
  <c r="T1509" i="205"/>
  <c r="L1509" i="205"/>
  <c r="K1509" i="205"/>
  <c r="AB1508" i="205"/>
  <c r="AA1508" i="205"/>
  <c r="Z1508" i="205"/>
  <c r="Y1508" i="205"/>
  <c r="X1508" i="205"/>
  <c r="T1508" i="205"/>
  <c r="U1508" i="205" s="1"/>
  <c r="L1508" i="205"/>
  <c r="K1508" i="205"/>
  <c r="AB1507" i="205"/>
  <c r="AA1507" i="205"/>
  <c r="Z1507" i="205"/>
  <c r="Y1507" i="205"/>
  <c r="X1507" i="205"/>
  <c r="U1507" i="205"/>
  <c r="T1507" i="205"/>
  <c r="L1507" i="205"/>
  <c r="K1507" i="205"/>
  <c r="AB1506" i="205"/>
  <c r="AA1506" i="205"/>
  <c r="Z1506" i="205"/>
  <c r="Y1506" i="205"/>
  <c r="X1506" i="205"/>
  <c r="U1506" i="205"/>
  <c r="T1506" i="205"/>
  <c r="L1506" i="205"/>
  <c r="K1506" i="205"/>
  <c r="AB1505" i="205"/>
  <c r="AA1505" i="205"/>
  <c r="Z1505" i="205"/>
  <c r="Y1505" i="205"/>
  <c r="X1505" i="205"/>
  <c r="T1505" i="205"/>
  <c r="U1505" i="205" s="1"/>
  <c r="L1505" i="205"/>
  <c r="K1505" i="205"/>
  <c r="AB1504" i="205"/>
  <c r="AA1504" i="205"/>
  <c r="Z1504" i="205"/>
  <c r="Y1504" i="205"/>
  <c r="X1504" i="205"/>
  <c r="U1504" i="205"/>
  <c r="T1504" i="205"/>
  <c r="L1504" i="205"/>
  <c r="K1504" i="205"/>
  <c r="AB1503" i="205"/>
  <c r="AA1503" i="205"/>
  <c r="Z1503" i="205"/>
  <c r="Y1503" i="205"/>
  <c r="X1503" i="205"/>
  <c r="T1503" i="205"/>
  <c r="U1503" i="205" s="1"/>
  <c r="L1503" i="205"/>
  <c r="K1503" i="205"/>
  <c r="AB1502" i="205"/>
  <c r="AA1502" i="205"/>
  <c r="Z1502" i="205"/>
  <c r="Y1502" i="205"/>
  <c r="X1502" i="205"/>
  <c r="U1502" i="205"/>
  <c r="T1502" i="205"/>
  <c r="L1502" i="205"/>
  <c r="K1502" i="205"/>
  <c r="AB1501" i="205"/>
  <c r="AA1501" i="205"/>
  <c r="Z1501" i="205"/>
  <c r="Y1501" i="205"/>
  <c r="X1501" i="205"/>
  <c r="U1501" i="205"/>
  <c r="T1501" i="205"/>
  <c r="L1501" i="205"/>
  <c r="K1501" i="205"/>
  <c r="AB1500" i="205"/>
  <c r="AA1500" i="205"/>
  <c r="Z1500" i="205"/>
  <c r="Y1500" i="205"/>
  <c r="X1500" i="205"/>
  <c r="T1500" i="205"/>
  <c r="U1500" i="205" s="1"/>
  <c r="L1500" i="205"/>
  <c r="K1500" i="205"/>
  <c r="AB1499" i="205"/>
  <c r="AA1499" i="205"/>
  <c r="Z1499" i="205"/>
  <c r="Y1499" i="205"/>
  <c r="X1499" i="205"/>
  <c r="U1499" i="205"/>
  <c r="T1499" i="205"/>
  <c r="L1499" i="205"/>
  <c r="K1499" i="205"/>
  <c r="AB1498" i="205"/>
  <c r="AA1498" i="205"/>
  <c r="Z1498" i="205"/>
  <c r="Y1498" i="205"/>
  <c r="X1498" i="205"/>
  <c r="U1498" i="205"/>
  <c r="T1498" i="205"/>
  <c r="L1498" i="205"/>
  <c r="K1498" i="205"/>
  <c r="AB1497" i="205"/>
  <c r="AA1497" i="205"/>
  <c r="Z1497" i="205"/>
  <c r="Y1497" i="205"/>
  <c r="X1497" i="205"/>
  <c r="T1497" i="205"/>
  <c r="U1497" i="205" s="1"/>
  <c r="L1497" i="205"/>
  <c r="K1497" i="205"/>
  <c r="AB1496" i="205"/>
  <c r="AA1496" i="205"/>
  <c r="Z1496" i="205"/>
  <c r="Y1496" i="205"/>
  <c r="X1496" i="205"/>
  <c r="U1496" i="205"/>
  <c r="T1496" i="205"/>
  <c r="L1496" i="205"/>
  <c r="K1496" i="205"/>
  <c r="AB1495" i="205"/>
  <c r="AA1495" i="205"/>
  <c r="Z1495" i="205"/>
  <c r="Y1495" i="205"/>
  <c r="X1495" i="205"/>
  <c r="T1495" i="205"/>
  <c r="U1495" i="205" s="1"/>
  <c r="L1495" i="205"/>
  <c r="K1495" i="205"/>
  <c r="AB1494" i="205"/>
  <c r="AA1494" i="205"/>
  <c r="Z1494" i="205"/>
  <c r="Y1494" i="205"/>
  <c r="X1494" i="205"/>
  <c r="U1494" i="205"/>
  <c r="T1494" i="205"/>
  <c r="L1494" i="205"/>
  <c r="K1494" i="205"/>
  <c r="AB1493" i="205"/>
  <c r="AA1493" i="205"/>
  <c r="Z1493" i="205"/>
  <c r="Y1493" i="205"/>
  <c r="X1493" i="205"/>
  <c r="U1493" i="205"/>
  <c r="T1493" i="205"/>
  <c r="L1493" i="205"/>
  <c r="K1493" i="205"/>
  <c r="AB1492" i="205"/>
  <c r="AA1492" i="205"/>
  <c r="Z1492" i="205"/>
  <c r="Y1492" i="205"/>
  <c r="X1492" i="205"/>
  <c r="T1492" i="205"/>
  <c r="U1492" i="205" s="1"/>
  <c r="L1492" i="205"/>
  <c r="K1492" i="205"/>
  <c r="AB1491" i="205"/>
  <c r="AA1491" i="205"/>
  <c r="Z1491" i="205"/>
  <c r="Y1491" i="205"/>
  <c r="X1491" i="205"/>
  <c r="U1491" i="205"/>
  <c r="T1491" i="205"/>
  <c r="L1491" i="205"/>
  <c r="K1491" i="205"/>
  <c r="AB1490" i="205"/>
  <c r="AA1490" i="205"/>
  <c r="Z1490" i="205"/>
  <c r="Y1490" i="205"/>
  <c r="X1490" i="205"/>
  <c r="U1490" i="205"/>
  <c r="T1490" i="205"/>
  <c r="L1490" i="205"/>
  <c r="K1490" i="205"/>
  <c r="AB1489" i="205"/>
  <c r="AA1489" i="205"/>
  <c r="Z1489" i="205"/>
  <c r="Y1489" i="205"/>
  <c r="X1489" i="205"/>
  <c r="T1489" i="205"/>
  <c r="U1489" i="205" s="1"/>
  <c r="L1489" i="205"/>
  <c r="K1489" i="205"/>
  <c r="AB1488" i="205"/>
  <c r="AA1488" i="205"/>
  <c r="Z1488" i="205"/>
  <c r="Y1488" i="205"/>
  <c r="X1488" i="205"/>
  <c r="U1488" i="205"/>
  <c r="T1488" i="205"/>
  <c r="L1488" i="205"/>
  <c r="K1488" i="205"/>
  <c r="AB1487" i="205"/>
  <c r="AA1487" i="205"/>
  <c r="Z1487" i="205"/>
  <c r="Y1487" i="205"/>
  <c r="X1487" i="205"/>
  <c r="T1487" i="205"/>
  <c r="U1487" i="205" s="1"/>
  <c r="L1487" i="205"/>
  <c r="K1487" i="205"/>
  <c r="AB1486" i="205"/>
  <c r="AA1486" i="205"/>
  <c r="Z1486" i="205"/>
  <c r="Y1486" i="205"/>
  <c r="X1486" i="205"/>
  <c r="U1486" i="205"/>
  <c r="T1486" i="205"/>
  <c r="L1486" i="205"/>
  <c r="K1486" i="205"/>
  <c r="AB1485" i="205"/>
  <c r="AA1485" i="205"/>
  <c r="Z1485" i="205"/>
  <c r="Y1485" i="205"/>
  <c r="X1485" i="205"/>
  <c r="U1485" i="205"/>
  <c r="T1485" i="205"/>
  <c r="L1485" i="205"/>
  <c r="K1485" i="205"/>
  <c r="AB1484" i="205"/>
  <c r="AA1484" i="205"/>
  <c r="Z1484" i="205"/>
  <c r="Y1484" i="205"/>
  <c r="X1484" i="205"/>
  <c r="T1484" i="205"/>
  <c r="U1484" i="205" s="1"/>
  <c r="L1484" i="205"/>
  <c r="K1484" i="205"/>
  <c r="AB1483" i="205"/>
  <c r="AA1483" i="205"/>
  <c r="Z1483" i="205"/>
  <c r="Y1483" i="205"/>
  <c r="X1483" i="205"/>
  <c r="U1483" i="205"/>
  <c r="T1483" i="205"/>
  <c r="L1483" i="205"/>
  <c r="K1483" i="205"/>
  <c r="AB1482" i="205"/>
  <c r="AA1482" i="205"/>
  <c r="Z1482" i="205"/>
  <c r="Y1482" i="205"/>
  <c r="X1482" i="205"/>
  <c r="U1482" i="205"/>
  <c r="T1482" i="205"/>
  <c r="L1482" i="205"/>
  <c r="K1482" i="205"/>
  <c r="AB1481" i="205"/>
  <c r="AA1481" i="205"/>
  <c r="Z1481" i="205"/>
  <c r="Y1481" i="205"/>
  <c r="X1481" i="205"/>
  <c r="T1481" i="205"/>
  <c r="U1481" i="205" s="1"/>
  <c r="L1481" i="205"/>
  <c r="K1481" i="205"/>
  <c r="AB1480" i="205"/>
  <c r="AA1480" i="205"/>
  <c r="Z1480" i="205"/>
  <c r="Y1480" i="205"/>
  <c r="X1480" i="205"/>
  <c r="U1480" i="205"/>
  <c r="T1480" i="205"/>
  <c r="L1480" i="205"/>
  <c r="K1480" i="205"/>
  <c r="AB1479" i="205"/>
  <c r="AA1479" i="205"/>
  <c r="Z1479" i="205"/>
  <c r="Y1479" i="205"/>
  <c r="X1479" i="205"/>
  <c r="T1479" i="205"/>
  <c r="U1479" i="205" s="1"/>
  <c r="L1479" i="205"/>
  <c r="K1479" i="205"/>
  <c r="AB1478" i="205"/>
  <c r="AA1478" i="205"/>
  <c r="Z1478" i="205"/>
  <c r="Y1478" i="205"/>
  <c r="X1478" i="205"/>
  <c r="U1478" i="205"/>
  <c r="T1478" i="205"/>
  <c r="L1478" i="205"/>
  <c r="K1478" i="205"/>
  <c r="AB1477" i="205"/>
  <c r="AA1477" i="205"/>
  <c r="Z1477" i="205"/>
  <c r="Y1477" i="205"/>
  <c r="X1477" i="205"/>
  <c r="U1477" i="205"/>
  <c r="T1477" i="205"/>
  <c r="L1477" i="205"/>
  <c r="K1477" i="205"/>
  <c r="AB1476" i="205"/>
  <c r="AA1476" i="205"/>
  <c r="Z1476" i="205"/>
  <c r="Y1476" i="205"/>
  <c r="X1476" i="205"/>
  <c r="T1476" i="205"/>
  <c r="U1476" i="205" s="1"/>
  <c r="L1476" i="205"/>
  <c r="K1476" i="205"/>
  <c r="AB1475" i="205"/>
  <c r="AA1475" i="205"/>
  <c r="Z1475" i="205"/>
  <c r="Y1475" i="205"/>
  <c r="X1475" i="205"/>
  <c r="U1475" i="205"/>
  <c r="T1475" i="205"/>
  <c r="L1475" i="205"/>
  <c r="K1475" i="205"/>
  <c r="AB1474" i="205"/>
  <c r="AA1474" i="205"/>
  <c r="Z1474" i="205"/>
  <c r="Y1474" i="205"/>
  <c r="X1474" i="205"/>
  <c r="U1474" i="205"/>
  <c r="T1474" i="205"/>
  <c r="L1474" i="205"/>
  <c r="K1474" i="205"/>
  <c r="AB1473" i="205"/>
  <c r="AA1473" i="205"/>
  <c r="Z1473" i="205"/>
  <c r="Y1473" i="205"/>
  <c r="X1473" i="205"/>
  <c r="T1473" i="205"/>
  <c r="U1473" i="205" s="1"/>
  <c r="L1473" i="205"/>
  <c r="K1473" i="205"/>
  <c r="AB1472" i="205"/>
  <c r="AA1472" i="205"/>
  <c r="Z1472" i="205"/>
  <c r="Y1472" i="205"/>
  <c r="X1472" i="205"/>
  <c r="U1472" i="205"/>
  <c r="T1472" i="205"/>
  <c r="L1472" i="205"/>
  <c r="K1472" i="205"/>
  <c r="AB1471" i="205"/>
  <c r="AA1471" i="205"/>
  <c r="Z1471" i="205"/>
  <c r="Y1471" i="205"/>
  <c r="X1471" i="205"/>
  <c r="T1471" i="205"/>
  <c r="U1471" i="205" s="1"/>
  <c r="L1471" i="205"/>
  <c r="K1471" i="205"/>
  <c r="AB1470" i="205"/>
  <c r="AA1470" i="205"/>
  <c r="Z1470" i="205"/>
  <c r="Y1470" i="205"/>
  <c r="X1470" i="205"/>
  <c r="U1470" i="205"/>
  <c r="T1470" i="205"/>
  <c r="L1470" i="205"/>
  <c r="K1470" i="205"/>
  <c r="AB1469" i="205"/>
  <c r="AA1469" i="205"/>
  <c r="Z1469" i="205"/>
  <c r="Y1469" i="205"/>
  <c r="X1469" i="205"/>
  <c r="U1469" i="205"/>
  <c r="T1469" i="205"/>
  <c r="L1469" i="205"/>
  <c r="K1469" i="205"/>
  <c r="AB1468" i="205"/>
  <c r="AA1468" i="205"/>
  <c r="Z1468" i="205"/>
  <c r="Y1468" i="205"/>
  <c r="X1468" i="205"/>
  <c r="T1468" i="205"/>
  <c r="U1468" i="205" s="1"/>
  <c r="L1468" i="205"/>
  <c r="K1468" i="205"/>
  <c r="AB1467" i="205"/>
  <c r="AA1467" i="205"/>
  <c r="Z1467" i="205"/>
  <c r="Y1467" i="205"/>
  <c r="X1467" i="205"/>
  <c r="U1467" i="205"/>
  <c r="T1467" i="205"/>
  <c r="L1467" i="205"/>
  <c r="K1467" i="205"/>
  <c r="AB1466" i="205"/>
  <c r="AA1466" i="205"/>
  <c r="Z1466" i="205"/>
  <c r="Y1466" i="205"/>
  <c r="X1466" i="205"/>
  <c r="U1466" i="205"/>
  <c r="T1466" i="205"/>
  <c r="L1466" i="205"/>
  <c r="K1466" i="205"/>
  <c r="AB1465" i="205"/>
  <c r="AA1465" i="205"/>
  <c r="Z1465" i="205"/>
  <c r="Y1465" i="205"/>
  <c r="X1465" i="205"/>
  <c r="T1465" i="205"/>
  <c r="U1465" i="205" s="1"/>
  <c r="L1465" i="205"/>
  <c r="K1465" i="205"/>
  <c r="AB1464" i="205"/>
  <c r="AA1464" i="205"/>
  <c r="Z1464" i="205"/>
  <c r="Y1464" i="205"/>
  <c r="X1464" i="205"/>
  <c r="U1464" i="205"/>
  <c r="T1464" i="205"/>
  <c r="L1464" i="205"/>
  <c r="K1464" i="205"/>
  <c r="AB1463" i="205"/>
  <c r="AA1463" i="205"/>
  <c r="Z1463" i="205"/>
  <c r="Y1463" i="205"/>
  <c r="X1463" i="205"/>
  <c r="T1463" i="205"/>
  <c r="U1463" i="205" s="1"/>
  <c r="L1463" i="205"/>
  <c r="K1463" i="205"/>
  <c r="AB1462" i="205"/>
  <c r="AA1462" i="205"/>
  <c r="Z1462" i="205"/>
  <c r="Y1462" i="205"/>
  <c r="X1462" i="205"/>
  <c r="U1462" i="205"/>
  <c r="T1462" i="205"/>
  <c r="L1462" i="205"/>
  <c r="K1462" i="205"/>
  <c r="AB1461" i="205"/>
  <c r="AA1461" i="205"/>
  <c r="Z1461" i="205"/>
  <c r="Y1461" i="205"/>
  <c r="X1461" i="205"/>
  <c r="U1461" i="205"/>
  <c r="T1461" i="205"/>
  <c r="L1461" i="205"/>
  <c r="K1461" i="205"/>
  <c r="AB1460" i="205"/>
  <c r="AA1460" i="205"/>
  <c r="Z1460" i="205"/>
  <c r="Y1460" i="205"/>
  <c r="X1460" i="205"/>
  <c r="T1460" i="205"/>
  <c r="U1460" i="205" s="1"/>
  <c r="L1460" i="205"/>
  <c r="K1460" i="205"/>
  <c r="AB1459" i="205"/>
  <c r="AA1459" i="205"/>
  <c r="Z1459" i="205"/>
  <c r="Y1459" i="205"/>
  <c r="X1459" i="205"/>
  <c r="U1459" i="205"/>
  <c r="T1459" i="205"/>
  <c r="L1459" i="205"/>
  <c r="K1459" i="205"/>
  <c r="AB1458" i="205"/>
  <c r="AA1458" i="205"/>
  <c r="Z1458" i="205"/>
  <c r="Y1458" i="205"/>
  <c r="X1458" i="205"/>
  <c r="U1458" i="205"/>
  <c r="T1458" i="205"/>
  <c r="L1458" i="205"/>
  <c r="K1458" i="205"/>
  <c r="AB1457" i="205"/>
  <c r="AA1457" i="205"/>
  <c r="Z1457" i="205"/>
  <c r="Y1457" i="205"/>
  <c r="X1457" i="205"/>
  <c r="T1457" i="205"/>
  <c r="U1457" i="205" s="1"/>
  <c r="L1457" i="205"/>
  <c r="K1457" i="205"/>
  <c r="AB1456" i="205"/>
  <c r="AA1456" i="205"/>
  <c r="Z1456" i="205"/>
  <c r="Y1456" i="205"/>
  <c r="X1456" i="205"/>
  <c r="U1456" i="205"/>
  <c r="T1456" i="205"/>
  <c r="L1456" i="205"/>
  <c r="K1456" i="205"/>
  <c r="AB1455" i="205"/>
  <c r="AA1455" i="205"/>
  <c r="Z1455" i="205"/>
  <c r="Y1455" i="205"/>
  <c r="X1455" i="205"/>
  <c r="T1455" i="205"/>
  <c r="U1455" i="205" s="1"/>
  <c r="L1455" i="205"/>
  <c r="K1455" i="205"/>
  <c r="AB1454" i="205"/>
  <c r="AA1454" i="205"/>
  <c r="Z1454" i="205"/>
  <c r="Y1454" i="205"/>
  <c r="X1454" i="205"/>
  <c r="U1454" i="205"/>
  <c r="T1454" i="205"/>
  <c r="L1454" i="205"/>
  <c r="K1454" i="205"/>
  <c r="AB1453" i="205"/>
  <c r="AA1453" i="205"/>
  <c r="Z1453" i="205"/>
  <c r="Y1453" i="205"/>
  <c r="X1453" i="205"/>
  <c r="U1453" i="205"/>
  <c r="T1453" i="205"/>
  <c r="L1453" i="205"/>
  <c r="K1453" i="205"/>
  <c r="AB1452" i="205"/>
  <c r="AA1452" i="205"/>
  <c r="Z1452" i="205"/>
  <c r="Y1452" i="205"/>
  <c r="X1452" i="205"/>
  <c r="T1452" i="205"/>
  <c r="U1452" i="205" s="1"/>
  <c r="L1452" i="205"/>
  <c r="K1452" i="205"/>
  <c r="AB1451" i="205"/>
  <c r="AA1451" i="205"/>
  <c r="Z1451" i="205"/>
  <c r="Y1451" i="205"/>
  <c r="X1451" i="205"/>
  <c r="U1451" i="205"/>
  <c r="T1451" i="205"/>
  <c r="L1451" i="205"/>
  <c r="K1451" i="205"/>
  <c r="AB1450" i="205"/>
  <c r="AA1450" i="205"/>
  <c r="Z1450" i="205"/>
  <c r="Y1450" i="205"/>
  <c r="X1450" i="205"/>
  <c r="U1450" i="205"/>
  <c r="T1450" i="205"/>
  <c r="L1450" i="205"/>
  <c r="K1450" i="205"/>
  <c r="AB1449" i="205"/>
  <c r="AA1449" i="205"/>
  <c r="Z1449" i="205"/>
  <c r="Y1449" i="205"/>
  <c r="X1449" i="205"/>
  <c r="T1449" i="205"/>
  <c r="U1449" i="205" s="1"/>
  <c r="L1449" i="205"/>
  <c r="K1449" i="205"/>
  <c r="AB1448" i="205"/>
  <c r="AA1448" i="205"/>
  <c r="Z1448" i="205"/>
  <c r="Y1448" i="205"/>
  <c r="X1448" i="205"/>
  <c r="U1448" i="205"/>
  <c r="T1448" i="205"/>
  <c r="L1448" i="205"/>
  <c r="K1448" i="205"/>
  <c r="AB1447" i="205"/>
  <c r="AA1447" i="205"/>
  <c r="Z1447" i="205"/>
  <c r="Y1447" i="205"/>
  <c r="X1447" i="205"/>
  <c r="T1447" i="205"/>
  <c r="U1447" i="205" s="1"/>
  <c r="L1447" i="205"/>
  <c r="K1447" i="205"/>
  <c r="AB1446" i="205"/>
  <c r="AA1446" i="205"/>
  <c r="Z1446" i="205"/>
  <c r="Y1446" i="205"/>
  <c r="X1446" i="205"/>
  <c r="U1446" i="205"/>
  <c r="T1446" i="205"/>
  <c r="L1446" i="205"/>
  <c r="K1446" i="205"/>
  <c r="AB1445" i="205"/>
  <c r="AA1445" i="205"/>
  <c r="Z1445" i="205"/>
  <c r="Y1445" i="205"/>
  <c r="X1445" i="205"/>
  <c r="U1445" i="205"/>
  <c r="T1445" i="205"/>
  <c r="L1445" i="205"/>
  <c r="K1445" i="205"/>
  <c r="AB1444" i="205"/>
  <c r="AA1444" i="205"/>
  <c r="Z1444" i="205"/>
  <c r="Y1444" i="205"/>
  <c r="X1444" i="205"/>
  <c r="T1444" i="205"/>
  <c r="U1444" i="205" s="1"/>
  <c r="L1444" i="205"/>
  <c r="K1444" i="205"/>
  <c r="AB1443" i="205"/>
  <c r="AA1443" i="205"/>
  <c r="Z1443" i="205"/>
  <c r="Y1443" i="205"/>
  <c r="X1443" i="205"/>
  <c r="U1443" i="205"/>
  <c r="T1443" i="205"/>
  <c r="L1443" i="205"/>
  <c r="K1443" i="205"/>
  <c r="AB1442" i="205"/>
  <c r="AA1442" i="205"/>
  <c r="Z1442" i="205"/>
  <c r="Y1442" i="205"/>
  <c r="X1442" i="205"/>
  <c r="U1442" i="205"/>
  <c r="T1442" i="205"/>
  <c r="L1442" i="205"/>
  <c r="K1442" i="205"/>
  <c r="AB1441" i="205"/>
  <c r="AA1441" i="205"/>
  <c r="Z1441" i="205"/>
  <c r="Y1441" i="205"/>
  <c r="X1441" i="205"/>
  <c r="T1441" i="205"/>
  <c r="U1441" i="205" s="1"/>
  <c r="L1441" i="205"/>
  <c r="K1441" i="205"/>
  <c r="AB1440" i="205"/>
  <c r="AA1440" i="205"/>
  <c r="Z1440" i="205"/>
  <c r="Y1440" i="205"/>
  <c r="X1440" i="205"/>
  <c r="U1440" i="205"/>
  <c r="T1440" i="205"/>
  <c r="L1440" i="205"/>
  <c r="K1440" i="205"/>
  <c r="AB1439" i="205"/>
  <c r="AA1439" i="205"/>
  <c r="Z1439" i="205"/>
  <c r="Y1439" i="205"/>
  <c r="X1439" i="205"/>
  <c r="T1439" i="205"/>
  <c r="U1439" i="205" s="1"/>
  <c r="L1439" i="205"/>
  <c r="K1439" i="205"/>
  <c r="AB1438" i="205"/>
  <c r="AA1438" i="205"/>
  <c r="Z1438" i="205"/>
  <c r="Y1438" i="205"/>
  <c r="X1438" i="205"/>
  <c r="U1438" i="205"/>
  <c r="T1438" i="205"/>
  <c r="L1438" i="205"/>
  <c r="K1438" i="205"/>
  <c r="AB1437" i="205"/>
  <c r="AA1437" i="205"/>
  <c r="Z1437" i="205"/>
  <c r="Y1437" i="205"/>
  <c r="X1437" i="205"/>
  <c r="U1437" i="205"/>
  <c r="T1437" i="205"/>
  <c r="L1437" i="205"/>
  <c r="K1437" i="205"/>
  <c r="AB1436" i="205"/>
  <c r="AA1436" i="205"/>
  <c r="Z1436" i="205"/>
  <c r="Y1436" i="205"/>
  <c r="X1436" i="205"/>
  <c r="T1436" i="205"/>
  <c r="U1436" i="205" s="1"/>
  <c r="L1436" i="205"/>
  <c r="K1436" i="205"/>
  <c r="AB1435" i="205"/>
  <c r="AA1435" i="205"/>
  <c r="Z1435" i="205"/>
  <c r="Y1435" i="205"/>
  <c r="X1435" i="205"/>
  <c r="U1435" i="205"/>
  <c r="T1435" i="205"/>
  <c r="L1435" i="205"/>
  <c r="K1435" i="205"/>
  <c r="AB1434" i="205"/>
  <c r="AA1434" i="205"/>
  <c r="Z1434" i="205"/>
  <c r="Y1434" i="205"/>
  <c r="X1434" i="205"/>
  <c r="U1434" i="205"/>
  <c r="T1434" i="205"/>
  <c r="L1434" i="205"/>
  <c r="K1434" i="205"/>
  <c r="AB1433" i="205"/>
  <c r="AA1433" i="205"/>
  <c r="Z1433" i="205"/>
  <c r="Y1433" i="205"/>
  <c r="X1433" i="205"/>
  <c r="T1433" i="205"/>
  <c r="U1433" i="205" s="1"/>
  <c r="L1433" i="205"/>
  <c r="K1433" i="205"/>
  <c r="AB1432" i="205"/>
  <c r="AA1432" i="205"/>
  <c r="Z1432" i="205"/>
  <c r="Y1432" i="205"/>
  <c r="X1432" i="205"/>
  <c r="U1432" i="205"/>
  <c r="T1432" i="205"/>
  <c r="L1432" i="205"/>
  <c r="K1432" i="205"/>
  <c r="AB1431" i="205"/>
  <c r="AA1431" i="205"/>
  <c r="Z1431" i="205"/>
  <c r="Y1431" i="205"/>
  <c r="X1431" i="205"/>
  <c r="T1431" i="205"/>
  <c r="U1431" i="205" s="1"/>
  <c r="L1431" i="205"/>
  <c r="K1431" i="205"/>
  <c r="AB1430" i="205"/>
  <c r="AA1430" i="205"/>
  <c r="Z1430" i="205"/>
  <c r="Y1430" i="205"/>
  <c r="X1430" i="205"/>
  <c r="U1430" i="205"/>
  <c r="T1430" i="205"/>
  <c r="L1430" i="205"/>
  <c r="K1430" i="205"/>
  <c r="AB1429" i="205"/>
  <c r="AA1429" i="205"/>
  <c r="Z1429" i="205"/>
  <c r="Y1429" i="205"/>
  <c r="X1429" i="205"/>
  <c r="U1429" i="205"/>
  <c r="T1429" i="205"/>
  <c r="L1429" i="205"/>
  <c r="K1429" i="205"/>
  <c r="AB1428" i="205"/>
  <c r="AA1428" i="205"/>
  <c r="Z1428" i="205"/>
  <c r="Y1428" i="205"/>
  <c r="X1428" i="205"/>
  <c r="T1428" i="205"/>
  <c r="U1428" i="205" s="1"/>
  <c r="L1428" i="205"/>
  <c r="K1428" i="205"/>
  <c r="AB1427" i="205"/>
  <c r="AA1427" i="205"/>
  <c r="Z1427" i="205"/>
  <c r="Y1427" i="205"/>
  <c r="X1427" i="205"/>
  <c r="U1427" i="205"/>
  <c r="T1427" i="205"/>
  <c r="L1427" i="205"/>
  <c r="K1427" i="205"/>
  <c r="AB1426" i="205"/>
  <c r="AA1426" i="205"/>
  <c r="Z1426" i="205"/>
  <c r="Y1426" i="205"/>
  <c r="X1426" i="205"/>
  <c r="U1426" i="205"/>
  <c r="T1426" i="205"/>
  <c r="L1426" i="205"/>
  <c r="K1426" i="205"/>
  <c r="AB1425" i="205"/>
  <c r="AA1425" i="205"/>
  <c r="Z1425" i="205"/>
  <c r="Y1425" i="205"/>
  <c r="X1425" i="205"/>
  <c r="T1425" i="205"/>
  <c r="U1425" i="205" s="1"/>
  <c r="L1425" i="205"/>
  <c r="K1425" i="205"/>
  <c r="AB1424" i="205"/>
  <c r="AA1424" i="205"/>
  <c r="Z1424" i="205"/>
  <c r="Y1424" i="205"/>
  <c r="X1424" i="205"/>
  <c r="U1424" i="205"/>
  <c r="T1424" i="205"/>
  <c r="L1424" i="205"/>
  <c r="K1424" i="205"/>
  <c r="AB1423" i="205"/>
  <c r="AA1423" i="205"/>
  <c r="Z1423" i="205"/>
  <c r="Y1423" i="205"/>
  <c r="X1423" i="205"/>
  <c r="T1423" i="205"/>
  <c r="U1423" i="205" s="1"/>
  <c r="L1423" i="205"/>
  <c r="K1423" i="205"/>
  <c r="AB1422" i="205"/>
  <c r="AA1422" i="205"/>
  <c r="Z1422" i="205"/>
  <c r="Y1422" i="205"/>
  <c r="X1422" i="205"/>
  <c r="U1422" i="205"/>
  <c r="T1422" i="205"/>
  <c r="L1422" i="205"/>
  <c r="K1422" i="205"/>
  <c r="AB1421" i="205"/>
  <c r="AA1421" i="205"/>
  <c r="Z1421" i="205"/>
  <c r="Y1421" i="205"/>
  <c r="X1421" i="205"/>
  <c r="U1421" i="205"/>
  <c r="T1421" i="205"/>
  <c r="L1421" i="205"/>
  <c r="K1421" i="205"/>
  <c r="AB1420" i="205"/>
  <c r="AA1420" i="205"/>
  <c r="Z1420" i="205"/>
  <c r="Y1420" i="205"/>
  <c r="X1420" i="205"/>
  <c r="T1420" i="205"/>
  <c r="U1420" i="205" s="1"/>
  <c r="L1420" i="205"/>
  <c r="K1420" i="205"/>
  <c r="AB1419" i="205"/>
  <c r="AA1419" i="205"/>
  <c r="Z1419" i="205"/>
  <c r="Y1419" i="205"/>
  <c r="X1419" i="205"/>
  <c r="U1419" i="205"/>
  <c r="T1419" i="205"/>
  <c r="L1419" i="205"/>
  <c r="K1419" i="205"/>
  <c r="AB1418" i="205"/>
  <c r="AA1418" i="205"/>
  <c r="Z1418" i="205"/>
  <c r="Y1418" i="205"/>
  <c r="X1418" i="205"/>
  <c r="U1418" i="205"/>
  <c r="T1418" i="205"/>
  <c r="L1418" i="205"/>
  <c r="K1418" i="205"/>
  <c r="AB1417" i="205"/>
  <c r="AA1417" i="205"/>
  <c r="Z1417" i="205"/>
  <c r="Y1417" i="205"/>
  <c r="X1417" i="205"/>
  <c r="T1417" i="205"/>
  <c r="U1417" i="205" s="1"/>
  <c r="L1417" i="205"/>
  <c r="K1417" i="205"/>
  <c r="AB1416" i="205"/>
  <c r="AA1416" i="205"/>
  <c r="Z1416" i="205"/>
  <c r="Y1416" i="205"/>
  <c r="X1416" i="205"/>
  <c r="U1416" i="205"/>
  <c r="T1416" i="205"/>
  <c r="L1416" i="205"/>
  <c r="K1416" i="205"/>
  <c r="AB1415" i="205"/>
  <c r="AA1415" i="205"/>
  <c r="Z1415" i="205"/>
  <c r="Y1415" i="205"/>
  <c r="X1415" i="205"/>
  <c r="T1415" i="205"/>
  <c r="U1415" i="205" s="1"/>
  <c r="L1415" i="205"/>
  <c r="K1415" i="205"/>
  <c r="AB1414" i="205"/>
  <c r="AA1414" i="205"/>
  <c r="Z1414" i="205"/>
  <c r="Y1414" i="205"/>
  <c r="X1414" i="205"/>
  <c r="U1414" i="205"/>
  <c r="T1414" i="205"/>
  <c r="L1414" i="205"/>
  <c r="K1414" i="205"/>
  <c r="AB1413" i="205"/>
  <c r="AA1413" i="205"/>
  <c r="Z1413" i="205"/>
  <c r="Y1413" i="205"/>
  <c r="X1413" i="205"/>
  <c r="U1413" i="205"/>
  <c r="T1413" i="205"/>
  <c r="L1413" i="205"/>
  <c r="K1413" i="205"/>
  <c r="AB1412" i="205"/>
  <c r="AA1412" i="205"/>
  <c r="Z1412" i="205"/>
  <c r="Y1412" i="205"/>
  <c r="X1412" i="205"/>
  <c r="T1412" i="205"/>
  <c r="U1412" i="205" s="1"/>
  <c r="L1412" i="205"/>
  <c r="K1412" i="205"/>
  <c r="AB1411" i="205"/>
  <c r="AA1411" i="205"/>
  <c r="Z1411" i="205"/>
  <c r="Y1411" i="205"/>
  <c r="X1411" i="205"/>
  <c r="U1411" i="205"/>
  <c r="T1411" i="205"/>
  <c r="L1411" i="205"/>
  <c r="K1411" i="205"/>
  <c r="AB1410" i="205"/>
  <c r="AA1410" i="205"/>
  <c r="Z1410" i="205"/>
  <c r="Y1410" i="205"/>
  <c r="X1410" i="205"/>
  <c r="U1410" i="205"/>
  <c r="T1410" i="205"/>
  <c r="L1410" i="205"/>
  <c r="K1410" i="205"/>
  <c r="AB1409" i="205"/>
  <c r="AA1409" i="205"/>
  <c r="Z1409" i="205"/>
  <c r="Y1409" i="205"/>
  <c r="X1409" i="205"/>
  <c r="T1409" i="205"/>
  <c r="U1409" i="205" s="1"/>
  <c r="L1409" i="205"/>
  <c r="K1409" i="205"/>
  <c r="AB1408" i="205"/>
  <c r="AA1408" i="205"/>
  <c r="Z1408" i="205"/>
  <c r="Y1408" i="205"/>
  <c r="X1408" i="205"/>
  <c r="U1408" i="205"/>
  <c r="T1408" i="205"/>
  <c r="L1408" i="205"/>
  <c r="K1408" i="205"/>
  <c r="AB1407" i="205"/>
  <c r="AA1407" i="205"/>
  <c r="Z1407" i="205"/>
  <c r="Y1407" i="205"/>
  <c r="X1407" i="205"/>
  <c r="T1407" i="205"/>
  <c r="U1407" i="205" s="1"/>
  <c r="L1407" i="205"/>
  <c r="K1407" i="205"/>
  <c r="AB1406" i="205"/>
  <c r="AA1406" i="205"/>
  <c r="Z1406" i="205"/>
  <c r="Y1406" i="205"/>
  <c r="X1406" i="205"/>
  <c r="U1406" i="205"/>
  <c r="T1406" i="205"/>
  <c r="L1406" i="205"/>
  <c r="K1406" i="205"/>
  <c r="AB1405" i="205"/>
  <c r="AA1405" i="205"/>
  <c r="Z1405" i="205"/>
  <c r="Y1405" i="205"/>
  <c r="X1405" i="205"/>
  <c r="U1405" i="205"/>
  <c r="T1405" i="205"/>
  <c r="L1405" i="205"/>
  <c r="K1405" i="205"/>
  <c r="AB1404" i="205"/>
  <c r="AA1404" i="205"/>
  <c r="Z1404" i="205"/>
  <c r="Y1404" i="205"/>
  <c r="X1404" i="205"/>
  <c r="T1404" i="205"/>
  <c r="U1404" i="205" s="1"/>
  <c r="L1404" i="205"/>
  <c r="K1404" i="205"/>
  <c r="AB1403" i="205"/>
  <c r="AA1403" i="205"/>
  <c r="Z1403" i="205"/>
  <c r="Y1403" i="205"/>
  <c r="X1403" i="205"/>
  <c r="U1403" i="205"/>
  <c r="T1403" i="205"/>
  <c r="L1403" i="205"/>
  <c r="K1403" i="205"/>
  <c r="AB1402" i="205"/>
  <c r="AA1402" i="205"/>
  <c r="Z1402" i="205"/>
  <c r="Y1402" i="205"/>
  <c r="X1402" i="205"/>
  <c r="U1402" i="205"/>
  <c r="T1402" i="205"/>
  <c r="L1402" i="205"/>
  <c r="K1402" i="205"/>
  <c r="AB1401" i="205"/>
  <c r="AA1401" i="205"/>
  <c r="Z1401" i="205"/>
  <c r="Y1401" i="205"/>
  <c r="X1401" i="205"/>
  <c r="T1401" i="205"/>
  <c r="U1401" i="205" s="1"/>
  <c r="L1401" i="205"/>
  <c r="K1401" i="205"/>
  <c r="AB1400" i="205"/>
  <c r="AA1400" i="205"/>
  <c r="Z1400" i="205"/>
  <c r="Y1400" i="205"/>
  <c r="X1400" i="205"/>
  <c r="U1400" i="205"/>
  <c r="T1400" i="205"/>
  <c r="L1400" i="205"/>
  <c r="K1400" i="205"/>
  <c r="AB1399" i="205"/>
  <c r="AA1399" i="205"/>
  <c r="Z1399" i="205"/>
  <c r="Y1399" i="205"/>
  <c r="X1399" i="205"/>
  <c r="T1399" i="205"/>
  <c r="U1399" i="205" s="1"/>
  <c r="L1399" i="205"/>
  <c r="K1399" i="205"/>
  <c r="AB1398" i="205"/>
  <c r="AA1398" i="205"/>
  <c r="Z1398" i="205"/>
  <c r="Y1398" i="205"/>
  <c r="X1398" i="205"/>
  <c r="U1398" i="205"/>
  <c r="T1398" i="205"/>
  <c r="L1398" i="205"/>
  <c r="K1398" i="205"/>
  <c r="AB1397" i="205"/>
  <c r="AA1397" i="205"/>
  <c r="Z1397" i="205"/>
  <c r="Y1397" i="205"/>
  <c r="X1397" i="205"/>
  <c r="U1397" i="205"/>
  <c r="T1397" i="205"/>
  <c r="L1397" i="205"/>
  <c r="K1397" i="205"/>
  <c r="AB1396" i="205"/>
  <c r="AA1396" i="205"/>
  <c r="Z1396" i="205"/>
  <c r="Y1396" i="205"/>
  <c r="X1396" i="205"/>
  <c r="T1396" i="205"/>
  <c r="U1396" i="205" s="1"/>
  <c r="L1396" i="205"/>
  <c r="K1396" i="205"/>
  <c r="AB1395" i="205"/>
  <c r="AA1395" i="205"/>
  <c r="Z1395" i="205"/>
  <c r="Y1395" i="205"/>
  <c r="X1395" i="205"/>
  <c r="U1395" i="205"/>
  <c r="T1395" i="205"/>
  <c r="L1395" i="205"/>
  <c r="K1395" i="205"/>
  <c r="AB1394" i="205"/>
  <c r="AA1394" i="205"/>
  <c r="Z1394" i="205"/>
  <c r="Y1394" i="205"/>
  <c r="X1394" i="205"/>
  <c r="U1394" i="205"/>
  <c r="T1394" i="205"/>
  <c r="L1394" i="205"/>
  <c r="K1394" i="205"/>
  <c r="AB1393" i="205"/>
  <c r="AA1393" i="205"/>
  <c r="Z1393" i="205"/>
  <c r="Y1393" i="205"/>
  <c r="X1393" i="205"/>
  <c r="T1393" i="205"/>
  <c r="U1393" i="205" s="1"/>
  <c r="L1393" i="205"/>
  <c r="K1393" i="205"/>
  <c r="AB1392" i="205"/>
  <c r="AA1392" i="205"/>
  <c r="Z1392" i="205"/>
  <c r="Y1392" i="205"/>
  <c r="X1392" i="205"/>
  <c r="U1392" i="205"/>
  <c r="T1392" i="205"/>
  <c r="L1392" i="205"/>
  <c r="K1392" i="205"/>
  <c r="AB1391" i="205"/>
  <c r="AA1391" i="205"/>
  <c r="Z1391" i="205"/>
  <c r="Y1391" i="205"/>
  <c r="X1391" i="205"/>
  <c r="T1391" i="205"/>
  <c r="U1391" i="205" s="1"/>
  <c r="L1391" i="205"/>
  <c r="K1391" i="205"/>
  <c r="AB1390" i="205"/>
  <c r="AA1390" i="205"/>
  <c r="Z1390" i="205"/>
  <c r="Y1390" i="205"/>
  <c r="X1390" i="205"/>
  <c r="U1390" i="205"/>
  <c r="T1390" i="205"/>
  <c r="L1390" i="205"/>
  <c r="K1390" i="205"/>
  <c r="AB1389" i="205"/>
  <c r="AA1389" i="205"/>
  <c r="Z1389" i="205"/>
  <c r="Y1389" i="205"/>
  <c r="X1389" i="205"/>
  <c r="U1389" i="205"/>
  <c r="T1389" i="205"/>
  <c r="L1389" i="205"/>
  <c r="K1389" i="205"/>
  <c r="AB1388" i="205"/>
  <c r="AA1388" i="205"/>
  <c r="Z1388" i="205"/>
  <c r="Y1388" i="205"/>
  <c r="X1388" i="205"/>
  <c r="T1388" i="205"/>
  <c r="U1388" i="205" s="1"/>
  <c r="L1388" i="205"/>
  <c r="K1388" i="205"/>
  <c r="AB1387" i="205"/>
  <c r="AA1387" i="205"/>
  <c r="Z1387" i="205"/>
  <c r="Y1387" i="205"/>
  <c r="X1387" i="205"/>
  <c r="U1387" i="205"/>
  <c r="T1387" i="205"/>
  <c r="L1387" i="205"/>
  <c r="K1387" i="205"/>
  <c r="AB1386" i="205"/>
  <c r="AA1386" i="205"/>
  <c r="Z1386" i="205"/>
  <c r="Y1386" i="205"/>
  <c r="X1386" i="205"/>
  <c r="U1386" i="205"/>
  <c r="T1386" i="205"/>
  <c r="L1386" i="205"/>
  <c r="K1386" i="205"/>
  <c r="AB1385" i="205"/>
  <c r="AA1385" i="205"/>
  <c r="Z1385" i="205"/>
  <c r="Y1385" i="205"/>
  <c r="X1385" i="205"/>
  <c r="T1385" i="205"/>
  <c r="U1385" i="205" s="1"/>
  <c r="L1385" i="205"/>
  <c r="K1385" i="205"/>
  <c r="AB1384" i="205"/>
  <c r="AA1384" i="205"/>
  <c r="Z1384" i="205"/>
  <c r="Y1384" i="205"/>
  <c r="X1384" i="205"/>
  <c r="U1384" i="205"/>
  <c r="T1384" i="205"/>
  <c r="L1384" i="205"/>
  <c r="K1384" i="205"/>
  <c r="AB1383" i="205"/>
  <c r="AA1383" i="205"/>
  <c r="Z1383" i="205"/>
  <c r="Y1383" i="205"/>
  <c r="X1383" i="205"/>
  <c r="T1383" i="205"/>
  <c r="U1383" i="205" s="1"/>
  <c r="L1383" i="205"/>
  <c r="K1383" i="205"/>
  <c r="AB1382" i="205"/>
  <c r="AA1382" i="205"/>
  <c r="Z1382" i="205"/>
  <c r="Y1382" i="205"/>
  <c r="X1382" i="205"/>
  <c r="U1382" i="205"/>
  <c r="T1382" i="205"/>
  <c r="L1382" i="205"/>
  <c r="K1382" i="205"/>
  <c r="AB1381" i="205"/>
  <c r="AA1381" i="205"/>
  <c r="Z1381" i="205"/>
  <c r="Y1381" i="205"/>
  <c r="X1381" i="205"/>
  <c r="U1381" i="205"/>
  <c r="T1381" i="205"/>
  <c r="L1381" i="205"/>
  <c r="K1381" i="205"/>
  <c r="AB1380" i="205"/>
  <c r="AA1380" i="205"/>
  <c r="Z1380" i="205"/>
  <c r="Y1380" i="205"/>
  <c r="X1380" i="205"/>
  <c r="T1380" i="205"/>
  <c r="U1380" i="205" s="1"/>
  <c r="L1380" i="205"/>
  <c r="K1380" i="205"/>
  <c r="AB1379" i="205"/>
  <c r="AA1379" i="205"/>
  <c r="Z1379" i="205"/>
  <c r="Y1379" i="205"/>
  <c r="X1379" i="205"/>
  <c r="U1379" i="205"/>
  <c r="T1379" i="205"/>
  <c r="L1379" i="205"/>
  <c r="K1379" i="205"/>
  <c r="AB1378" i="205"/>
  <c r="AA1378" i="205"/>
  <c r="Z1378" i="205"/>
  <c r="Y1378" i="205"/>
  <c r="X1378" i="205"/>
  <c r="U1378" i="205"/>
  <c r="T1378" i="205"/>
  <c r="L1378" i="205"/>
  <c r="K1378" i="205"/>
  <c r="AB1377" i="205"/>
  <c r="AA1377" i="205"/>
  <c r="Z1377" i="205"/>
  <c r="Y1377" i="205"/>
  <c r="X1377" i="205"/>
  <c r="T1377" i="205"/>
  <c r="U1377" i="205" s="1"/>
  <c r="L1377" i="205"/>
  <c r="K1377" i="205"/>
  <c r="AB1376" i="205"/>
  <c r="AA1376" i="205"/>
  <c r="Z1376" i="205"/>
  <c r="Y1376" i="205"/>
  <c r="X1376" i="205"/>
  <c r="U1376" i="205"/>
  <c r="T1376" i="205"/>
  <c r="L1376" i="205"/>
  <c r="K1376" i="205"/>
  <c r="AB1375" i="205"/>
  <c r="AA1375" i="205"/>
  <c r="Z1375" i="205"/>
  <c r="Y1375" i="205"/>
  <c r="X1375" i="205"/>
  <c r="T1375" i="205"/>
  <c r="U1375" i="205" s="1"/>
  <c r="L1375" i="205"/>
  <c r="K1375" i="205"/>
  <c r="AB1374" i="205"/>
  <c r="AA1374" i="205"/>
  <c r="Z1374" i="205"/>
  <c r="Y1374" i="205"/>
  <c r="X1374" i="205"/>
  <c r="U1374" i="205"/>
  <c r="T1374" i="205"/>
  <c r="L1374" i="205"/>
  <c r="K1374" i="205"/>
  <c r="AB1373" i="205"/>
  <c r="AA1373" i="205"/>
  <c r="Z1373" i="205"/>
  <c r="Y1373" i="205"/>
  <c r="X1373" i="205"/>
  <c r="U1373" i="205"/>
  <c r="T1373" i="205"/>
  <c r="L1373" i="205"/>
  <c r="K1373" i="205"/>
  <c r="AB1372" i="205"/>
  <c r="AA1372" i="205"/>
  <c r="Z1372" i="205"/>
  <c r="Y1372" i="205"/>
  <c r="X1372" i="205"/>
  <c r="T1372" i="205"/>
  <c r="U1372" i="205" s="1"/>
  <c r="L1372" i="205"/>
  <c r="K1372" i="205"/>
  <c r="AB1371" i="205"/>
  <c r="AA1371" i="205"/>
  <c r="Z1371" i="205"/>
  <c r="Y1371" i="205"/>
  <c r="X1371" i="205"/>
  <c r="U1371" i="205"/>
  <c r="T1371" i="205"/>
  <c r="L1371" i="205"/>
  <c r="K1371" i="205"/>
  <c r="AB1370" i="205"/>
  <c r="AA1370" i="205"/>
  <c r="Z1370" i="205"/>
  <c r="Y1370" i="205"/>
  <c r="X1370" i="205"/>
  <c r="U1370" i="205"/>
  <c r="T1370" i="205"/>
  <c r="L1370" i="205"/>
  <c r="K1370" i="205"/>
  <c r="AB1369" i="205"/>
  <c r="AA1369" i="205"/>
  <c r="Z1369" i="205"/>
  <c r="Y1369" i="205"/>
  <c r="X1369" i="205"/>
  <c r="T1369" i="205"/>
  <c r="U1369" i="205" s="1"/>
  <c r="L1369" i="205"/>
  <c r="K1369" i="205"/>
  <c r="AB1368" i="205"/>
  <c r="AA1368" i="205"/>
  <c r="Z1368" i="205"/>
  <c r="Y1368" i="205"/>
  <c r="X1368" i="205"/>
  <c r="U1368" i="205"/>
  <c r="T1368" i="205"/>
  <c r="L1368" i="205"/>
  <c r="K1368" i="205"/>
  <c r="AB1367" i="205"/>
  <c r="AA1367" i="205"/>
  <c r="Z1367" i="205"/>
  <c r="Y1367" i="205"/>
  <c r="X1367" i="205"/>
  <c r="T1367" i="205"/>
  <c r="U1367" i="205" s="1"/>
  <c r="L1367" i="205"/>
  <c r="K1367" i="205"/>
  <c r="AB1366" i="205"/>
  <c r="AA1366" i="205"/>
  <c r="Z1366" i="205"/>
  <c r="Y1366" i="205"/>
  <c r="X1366" i="205"/>
  <c r="U1366" i="205"/>
  <c r="T1366" i="205"/>
  <c r="L1366" i="205"/>
  <c r="K1366" i="205"/>
  <c r="AB1365" i="205"/>
  <c r="AA1365" i="205"/>
  <c r="Z1365" i="205"/>
  <c r="Y1365" i="205"/>
  <c r="X1365" i="205"/>
  <c r="U1365" i="205"/>
  <c r="T1365" i="205"/>
  <c r="L1365" i="205"/>
  <c r="K1365" i="205"/>
  <c r="AB1364" i="205"/>
  <c r="AA1364" i="205"/>
  <c r="Z1364" i="205"/>
  <c r="Y1364" i="205"/>
  <c r="X1364" i="205"/>
  <c r="T1364" i="205"/>
  <c r="U1364" i="205" s="1"/>
  <c r="L1364" i="205"/>
  <c r="K1364" i="205"/>
  <c r="AB1363" i="205"/>
  <c r="AA1363" i="205"/>
  <c r="Z1363" i="205"/>
  <c r="Y1363" i="205"/>
  <c r="X1363" i="205"/>
  <c r="U1363" i="205"/>
  <c r="T1363" i="205"/>
  <c r="L1363" i="205"/>
  <c r="K1363" i="205"/>
  <c r="AB1362" i="205"/>
  <c r="AA1362" i="205"/>
  <c r="Z1362" i="205"/>
  <c r="Y1362" i="205"/>
  <c r="X1362" i="205"/>
  <c r="U1362" i="205"/>
  <c r="T1362" i="205"/>
  <c r="L1362" i="205"/>
  <c r="K1362" i="205"/>
  <c r="AB1361" i="205"/>
  <c r="AA1361" i="205"/>
  <c r="Z1361" i="205"/>
  <c r="Y1361" i="205"/>
  <c r="X1361" i="205"/>
  <c r="T1361" i="205"/>
  <c r="U1361" i="205" s="1"/>
  <c r="L1361" i="205"/>
  <c r="K1361" i="205"/>
  <c r="AB1360" i="205"/>
  <c r="AA1360" i="205"/>
  <c r="Z1360" i="205"/>
  <c r="Y1360" i="205"/>
  <c r="X1360" i="205"/>
  <c r="U1360" i="205"/>
  <c r="T1360" i="205"/>
  <c r="L1360" i="205"/>
  <c r="K1360" i="205"/>
  <c r="AB1359" i="205"/>
  <c r="AA1359" i="205"/>
  <c r="Z1359" i="205"/>
  <c r="Y1359" i="205"/>
  <c r="X1359" i="205"/>
  <c r="T1359" i="205"/>
  <c r="U1359" i="205" s="1"/>
  <c r="L1359" i="205"/>
  <c r="K1359" i="205"/>
  <c r="AB1358" i="205"/>
  <c r="AA1358" i="205"/>
  <c r="Z1358" i="205"/>
  <c r="Y1358" i="205"/>
  <c r="X1358" i="205"/>
  <c r="U1358" i="205"/>
  <c r="T1358" i="205"/>
  <c r="L1358" i="205"/>
  <c r="K1358" i="205"/>
  <c r="AB1357" i="205"/>
  <c r="AA1357" i="205"/>
  <c r="Z1357" i="205"/>
  <c r="Y1357" i="205"/>
  <c r="X1357" i="205"/>
  <c r="U1357" i="205"/>
  <c r="T1357" i="205"/>
  <c r="L1357" i="205"/>
  <c r="K1357" i="205"/>
  <c r="AB1356" i="205"/>
  <c r="AA1356" i="205"/>
  <c r="Z1356" i="205"/>
  <c r="Y1356" i="205"/>
  <c r="X1356" i="205"/>
  <c r="T1356" i="205"/>
  <c r="U1356" i="205" s="1"/>
  <c r="L1356" i="205"/>
  <c r="K1356" i="205"/>
  <c r="AB1355" i="205"/>
  <c r="AA1355" i="205"/>
  <c r="Z1355" i="205"/>
  <c r="Y1355" i="205"/>
  <c r="X1355" i="205"/>
  <c r="U1355" i="205"/>
  <c r="T1355" i="205"/>
  <c r="L1355" i="205"/>
  <c r="K1355" i="205"/>
  <c r="AB1354" i="205"/>
  <c r="AA1354" i="205"/>
  <c r="Z1354" i="205"/>
  <c r="Y1354" i="205"/>
  <c r="X1354" i="205"/>
  <c r="U1354" i="205"/>
  <c r="T1354" i="205"/>
  <c r="L1354" i="205"/>
  <c r="K1354" i="205"/>
  <c r="AB1353" i="205"/>
  <c r="AA1353" i="205"/>
  <c r="Z1353" i="205"/>
  <c r="Y1353" i="205"/>
  <c r="X1353" i="205"/>
  <c r="T1353" i="205"/>
  <c r="U1353" i="205" s="1"/>
  <c r="L1353" i="205"/>
  <c r="K1353" i="205"/>
  <c r="AB1352" i="205"/>
  <c r="AA1352" i="205"/>
  <c r="Z1352" i="205"/>
  <c r="Y1352" i="205"/>
  <c r="X1352" i="205"/>
  <c r="U1352" i="205"/>
  <c r="T1352" i="205"/>
  <c r="L1352" i="205"/>
  <c r="K1352" i="205"/>
  <c r="AB1351" i="205"/>
  <c r="AA1351" i="205"/>
  <c r="Z1351" i="205"/>
  <c r="Y1351" i="205"/>
  <c r="X1351" i="205"/>
  <c r="T1351" i="205"/>
  <c r="U1351" i="205" s="1"/>
  <c r="L1351" i="205"/>
  <c r="K1351" i="205"/>
  <c r="AB1350" i="205"/>
  <c r="AA1350" i="205"/>
  <c r="Z1350" i="205"/>
  <c r="Y1350" i="205"/>
  <c r="X1350" i="205"/>
  <c r="U1350" i="205"/>
  <c r="T1350" i="205"/>
  <c r="L1350" i="205"/>
  <c r="K1350" i="205"/>
  <c r="AB1349" i="205"/>
  <c r="AA1349" i="205"/>
  <c r="Z1349" i="205"/>
  <c r="Y1349" i="205"/>
  <c r="X1349" i="205"/>
  <c r="U1349" i="205"/>
  <c r="T1349" i="205"/>
  <c r="L1349" i="205"/>
  <c r="K1349" i="205"/>
  <c r="AB1348" i="205"/>
  <c r="AA1348" i="205"/>
  <c r="Z1348" i="205"/>
  <c r="Y1348" i="205"/>
  <c r="X1348" i="205"/>
  <c r="T1348" i="205"/>
  <c r="U1348" i="205" s="1"/>
  <c r="L1348" i="205"/>
  <c r="K1348" i="205"/>
  <c r="AB1347" i="205"/>
  <c r="AA1347" i="205"/>
  <c r="Z1347" i="205"/>
  <c r="Y1347" i="205"/>
  <c r="X1347" i="205"/>
  <c r="U1347" i="205"/>
  <c r="T1347" i="205"/>
  <c r="L1347" i="205"/>
  <c r="K1347" i="205"/>
  <c r="AB1346" i="205"/>
  <c r="AA1346" i="205"/>
  <c r="Z1346" i="205"/>
  <c r="Y1346" i="205"/>
  <c r="X1346" i="205"/>
  <c r="U1346" i="205"/>
  <c r="T1346" i="205"/>
  <c r="L1346" i="205"/>
  <c r="K1346" i="205"/>
  <c r="AB1345" i="205"/>
  <c r="AA1345" i="205"/>
  <c r="Z1345" i="205"/>
  <c r="Y1345" i="205"/>
  <c r="X1345" i="205"/>
  <c r="T1345" i="205"/>
  <c r="U1345" i="205" s="1"/>
  <c r="L1345" i="205"/>
  <c r="K1345" i="205"/>
  <c r="AB1344" i="205"/>
  <c r="AA1344" i="205"/>
  <c r="Z1344" i="205"/>
  <c r="Y1344" i="205"/>
  <c r="X1344" i="205"/>
  <c r="U1344" i="205"/>
  <c r="T1344" i="205"/>
  <c r="L1344" i="205"/>
  <c r="K1344" i="205"/>
  <c r="AB1343" i="205"/>
  <c r="AA1343" i="205"/>
  <c r="Z1343" i="205"/>
  <c r="Y1343" i="205"/>
  <c r="X1343" i="205"/>
  <c r="T1343" i="205"/>
  <c r="U1343" i="205" s="1"/>
  <c r="L1343" i="205"/>
  <c r="K1343" i="205"/>
  <c r="AB1342" i="205"/>
  <c r="AA1342" i="205"/>
  <c r="Z1342" i="205"/>
  <c r="Y1342" i="205"/>
  <c r="X1342" i="205"/>
  <c r="U1342" i="205"/>
  <c r="T1342" i="205"/>
  <c r="L1342" i="205"/>
  <c r="K1342" i="205"/>
  <c r="AB1341" i="205"/>
  <c r="AA1341" i="205"/>
  <c r="Z1341" i="205"/>
  <c r="Y1341" i="205"/>
  <c r="X1341" i="205"/>
  <c r="U1341" i="205"/>
  <c r="T1341" i="205"/>
  <c r="L1341" i="205"/>
  <c r="K1341" i="205"/>
  <c r="AB1340" i="205"/>
  <c r="AA1340" i="205"/>
  <c r="Z1340" i="205"/>
  <c r="Y1340" i="205"/>
  <c r="X1340" i="205"/>
  <c r="T1340" i="205"/>
  <c r="U1340" i="205" s="1"/>
  <c r="L1340" i="205"/>
  <c r="K1340" i="205"/>
  <c r="AB1339" i="205"/>
  <c r="AA1339" i="205"/>
  <c r="Z1339" i="205"/>
  <c r="Y1339" i="205"/>
  <c r="X1339" i="205"/>
  <c r="U1339" i="205"/>
  <c r="T1339" i="205"/>
  <c r="L1339" i="205"/>
  <c r="K1339" i="205"/>
  <c r="AB1338" i="205"/>
  <c r="AA1338" i="205"/>
  <c r="Z1338" i="205"/>
  <c r="Y1338" i="205"/>
  <c r="X1338" i="205"/>
  <c r="U1338" i="205"/>
  <c r="T1338" i="205"/>
  <c r="L1338" i="205"/>
  <c r="K1338" i="205"/>
  <c r="AB1337" i="205"/>
  <c r="AA1337" i="205"/>
  <c r="Z1337" i="205"/>
  <c r="Y1337" i="205"/>
  <c r="X1337" i="205"/>
  <c r="T1337" i="205"/>
  <c r="U1337" i="205" s="1"/>
  <c r="L1337" i="205"/>
  <c r="K1337" i="205"/>
  <c r="AB1336" i="205"/>
  <c r="AA1336" i="205"/>
  <c r="Z1336" i="205"/>
  <c r="Y1336" i="205"/>
  <c r="X1336" i="205"/>
  <c r="U1336" i="205"/>
  <c r="T1336" i="205"/>
  <c r="L1336" i="205"/>
  <c r="K1336" i="205"/>
  <c r="AB1335" i="205"/>
  <c r="AA1335" i="205"/>
  <c r="Z1335" i="205"/>
  <c r="Y1335" i="205"/>
  <c r="X1335" i="205"/>
  <c r="T1335" i="205"/>
  <c r="U1335" i="205" s="1"/>
  <c r="L1335" i="205"/>
  <c r="K1335" i="205"/>
  <c r="AB1334" i="205"/>
  <c r="AA1334" i="205"/>
  <c r="Z1334" i="205"/>
  <c r="Y1334" i="205"/>
  <c r="X1334" i="205"/>
  <c r="U1334" i="205"/>
  <c r="T1334" i="205"/>
  <c r="L1334" i="205"/>
  <c r="K1334" i="205"/>
  <c r="AB1333" i="205"/>
  <c r="AA1333" i="205"/>
  <c r="Z1333" i="205"/>
  <c r="Y1333" i="205"/>
  <c r="X1333" i="205"/>
  <c r="U1333" i="205"/>
  <c r="T1333" i="205"/>
  <c r="L1333" i="205"/>
  <c r="K1333" i="205"/>
  <c r="AB1332" i="205"/>
  <c r="AA1332" i="205"/>
  <c r="Z1332" i="205"/>
  <c r="Y1332" i="205"/>
  <c r="X1332" i="205"/>
  <c r="T1332" i="205"/>
  <c r="U1332" i="205" s="1"/>
  <c r="L1332" i="205"/>
  <c r="K1332" i="205"/>
  <c r="AB1331" i="205"/>
  <c r="AA1331" i="205"/>
  <c r="Z1331" i="205"/>
  <c r="Y1331" i="205"/>
  <c r="X1331" i="205"/>
  <c r="U1331" i="205"/>
  <c r="T1331" i="205"/>
  <c r="L1331" i="205"/>
  <c r="K1331" i="205"/>
  <c r="AB1330" i="205"/>
  <c r="AA1330" i="205"/>
  <c r="Z1330" i="205"/>
  <c r="Y1330" i="205"/>
  <c r="X1330" i="205"/>
  <c r="U1330" i="205"/>
  <c r="T1330" i="205"/>
  <c r="L1330" i="205"/>
  <c r="K1330" i="205"/>
  <c r="AB1329" i="205"/>
  <c r="AA1329" i="205"/>
  <c r="Z1329" i="205"/>
  <c r="Y1329" i="205"/>
  <c r="X1329" i="205"/>
  <c r="T1329" i="205"/>
  <c r="U1329" i="205" s="1"/>
  <c r="L1329" i="205"/>
  <c r="K1329" i="205"/>
  <c r="AB1328" i="205"/>
  <c r="AA1328" i="205"/>
  <c r="Z1328" i="205"/>
  <c r="Y1328" i="205"/>
  <c r="X1328" i="205"/>
  <c r="U1328" i="205"/>
  <c r="T1328" i="205"/>
  <c r="L1328" i="205"/>
  <c r="K1328" i="205"/>
  <c r="AB1327" i="205"/>
  <c r="AA1327" i="205"/>
  <c r="Z1327" i="205"/>
  <c r="Y1327" i="205"/>
  <c r="X1327" i="205"/>
  <c r="T1327" i="205"/>
  <c r="U1327" i="205" s="1"/>
  <c r="L1327" i="205"/>
  <c r="K1327" i="205"/>
  <c r="AB1326" i="205"/>
  <c r="AA1326" i="205"/>
  <c r="Z1326" i="205"/>
  <c r="Y1326" i="205"/>
  <c r="X1326" i="205"/>
  <c r="U1326" i="205"/>
  <c r="T1326" i="205"/>
  <c r="L1326" i="205"/>
  <c r="K1326" i="205"/>
  <c r="AB1325" i="205"/>
  <c r="AA1325" i="205"/>
  <c r="Z1325" i="205"/>
  <c r="Y1325" i="205"/>
  <c r="X1325" i="205"/>
  <c r="U1325" i="205"/>
  <c r="T1325" i="205"/>
  <c r="L1325" i="205"/>
  <c r="K1325" i="205"/>
  <c r="AB1324" i="205"/>
  <c r="AA1324" i="205"/>
  <c r="Z1324" i="205"/>
  <c r="Y1324" i="205"/>
  <c r="X1324" i="205"/>
  <c r="T1324" i="205"/>
  <c r="U1324" i="205" s="1"/>
  <c r="L1324" i="205"/>
  <c r="K1324" i="205"/>
  <c r="AB1323" i="205"/>
  <c r="AA1323" i="205"/>
  <c r="Z1323" i="205"/>
  <c r="Y1323" i="205"/>
  <c r="X1323" i="205"/>
  <c r="U1323" i="205"/>
  <c r="T1323" i="205"/>
  <c r="L1323" i="205"/>
  <c r="K1323" i="205"/>
  <c r="AB1322" i="205"/>
  <c r="AA1322" i="205"/>
  <c r="Z1322" i="205"/>
  <c r="Y1322" i="205"/>
  <c r="X1322" i="205"/>
  <c r="U1322" i="205"/>
  <c r="T1322" i="205"/>
  <c r="L1322" i="205"/>
  <c r="K1322" i="205"/>
  <c r="AB1321" i="205"/>
  <c r="AA1321" i="205"/>
  <c r="Z1321" i="205"/>
  <c r="Y1321" i="205"/>
  <c r="X1321" i="205"/>
  <c r="T1321" i="205"/>
  <c r="U1321" i="205" s="1"/>
  <c r="L1321" i="205"/>
  <c r="K1321" i="205"/>
  <c r="AB1320" i="205"/>
  <c r="AA1320" i="205"/>
  <c r="Z1320" i="205"/>
  <c r="Y1320" i="205"/>
  <c r="X1320" i="205"/>
  <c r="U1320" i="205"/>
  <c r="T1320" i="205"/>
  <c r="L1320" i="205"/>
  <c r="K1320" i="205"/>
  <c r="AB1319" i="205"/>
  <c r="AA1319" i="205"/>
  <c r="Z1319" i="205"/>
  <c r="Y1319" i="205"/>
  <c r="X1319" i="205"/>
  <c r="T1319" i="205"/>
  <c r="U1319" i="205" s="1"/>
  <c r="L1319" i="205"/>
  <c r="K1319" i="205"/>
  <c r="AB1318" i="205"/>
  <c r="AA1318" i="205"/>
  <c r="Z1318" i="205"/>
  <c r="Y1318" i="205"/>
  <c r="X1318" i="205"/>
  <c r="U1318" i="205"/>
  <c r="T1318" i="205"/>
  <c r="L1318" i="205"/>
  <c r="K1318" i="205"/>
  <c r="AB1317" i="205"/>
  <c r="AA1317" i="205"/>
  <c r="Z1317" i="205"/>
  <c r="Y1317" i="205"/>
  <c r="X1317" i="205"/>
  <c r="U1317" i="205"/>
  <c r="T1317" i="205"/>
  <c r="L1317" i="205"/>
  <c r="K1317" i="205"/>
  <c r="AB1316" i="205"/>
  <c r="AA1316" i="205"/>
  <c r="Z1316" i="205"/>
  <c r="Y1316" i="205"/>
  <c r="X1316" i="205"/>
  <c r="T1316" i="205"/>
  <c r="U1316" i="205" s="1"/>
  <c r="L1316" i="205"/>
  <c r="K1316" i="205"/>
  <c r="AB1315" i="205"/>
  <c r="AA1315" i="205"/>
  <c r="Z1315" i="205"/>
  <c r="Y1315" i="205"/>
  <c r="X1315" i="205"/>
  <c r="U1315" i="205"/>
  <c r="T1315" i="205"/>
  <c r="L1315" i="205"/>
  <c r="K1315" i="205"/>
  <c r="AB1314" i="205"/>
  <c r="AA1314" i="205"/>
  <c r="Z1314" i="205"/>
  <c r="Y1314" i="205"/>
  <c r="X1314" i="205"/>
  <c r="U1314" i="205"/>
  <c r="T1314" i="205"/>
  <c r="L1314" i="205"/>
  <c r="K1314" i="205"/>
  <c r="AB1313" i="205"/>
  <c r="AA1313" i="205"/>
  <c r="Z1313" i="205"/>
  <c r="Y1313" i="205"/>
  <c r="X1313" i="205"/>
  <c r="T1313" i="205"/>
  <c r="U1313" i="205" s="1"/>
  <c r="L1313" i="205"/>
  <c r="K1313" i="205"/>
  <c r="AB1312" i="205"/>
  <c r="AA1312" i="205"/>
  <c r="Z1312" i="205"/>
  <c r="Y1312" i="205"/>
  <c r="X1312" i="205"/>
  <c r="U1312" i="205"/>
  <c r="T1312" i="205"/>
  <c r="L1312" i="205"/>
  <c r="K1312" i="205"/>
  <c r="AB1311" i="205"/>
  <c r="AA1311" i="205"/>
  <c r="Z1311" i="205"/>
  <c r="Y1311" i="205"/>
  <c r="X1311" i="205"/>
  <c r="T1311" i="205"/>
  <c r="U1311" i="205" s="1"/>
  <c r="L1311" i="205"/>
  <c r="K1311" i="205"/>
  <c r="AB1310" i="205"/>
  <c r="AA1310" i="205"/>
  <c r="Z1310" i="205"/>
  <c r="Y1310" i="205"/>
  <c r="X1310" i="205"/>
  <c r="U1310" i="205"/>
  <c r="T1310" i="205"/>
  <c r="L1310" i="205"/>
  <c r="K1310" i="205"/>
  <c r="AB1309" i="205"/>
  <c r="AA1309" i="205"/>
  <c r="Z1309" i="205"/>
  <c r="Y1309" i="205"/>
  <c r="X1309" i="205"/>
  <c r="U1309" i="205"/>
  <c r="T1309" i="205"/>
  <c r="L1309" i="205"/>
  <c r="K1309" i="205"/>
  <c r="AB1308" i="205"/>
  <c r="AA1308" i="205"/>
  <c r="Z1308" i="205"/>
  <c r="Y1308" i="205"/>
  <c r="X1308" i="205"/>
  <c r="T1308" i="205"/>
  <c r="U1308" i="205" s="1"/>
  <c r="L1308" i="205"/>
  <c r="K1308" i="205"/>
  <c r="AB1307" i="205"/>
  <c r="AA1307" i="205"/>
  <c r="Z1307" i="205"/>
  <c r="Y1307" i="205"/>
  <c r="X1307" i="205"/>
  <c r="U1307" i="205"/>
  <c r="T1307" i="205"/>
  <c r="L1307" i="205"/>
  <c r="K1307" i="205"/>
  <c r="AB1306" i="205"/>
  <c r="AA1306" i="205"/>
  <c r="Z1306" i="205"/>
  <c r="Y1306" i="205"/>
  <c r="X1306" i="205"/>
  <c r="U1306" i="205"/>
  <c r="T1306" i="205"/>
  <c r="L1306" i="205"/>
  <c r="K1306" i="205"/>
  <c r="AB1305" i="205"/>
  <c r="AA1305" i="205"/>
  <c r="Z1305" i="205"/>
  <c r="Y1305" i="205"/>
  <c r="X1305" i="205"/>
  <c r="T1305" i="205"/>
  <c r="U1305" i="205" s="1"/>
  <c r="L1305" i="205"/>
  <c r="K1305" i="205"/>
  <c r="AB1304" i="205"/>
  <c r="AA1304" i="205"/>
  <c r="Z1304" i="205"/>
  <c r="Y1304" i="205"/>
  <c r="X1304" i="205"/>
  <c r="U1304" i="205"/>
  <c r="T1304" i="205"/>
  <c r="L1304" i="205"/>
  <c r="K1304" i="205"/>
  <c r="AB1303" i="205"/>
  <c r="AA1303" i="205"/>
  <c r="Z1303" i="205"/>
  <c r="Y1303" i="205"/>
  <c r="X1303" i="205"/>
  <c r="T1303" i="205"/>
  <c r="U1303" i="205" s="1"/>
  <c r="L1303" i="205"/>
  <c r="K1303" i="205"/>
  <c r="AB1302" i="205"/>
  <c r="AA1302" i="205"/>
  <c r="Z1302" i="205"/>
  <c r="Y1302" i="205"/>
  <c r="X1302" i="205"/>
  <c r="U1302" i="205"/>
  <c r="T1302" i="205"/>
  <c r="L1302" i="205"/>
  <c r="K1302" i="205"/>
  <c r="AB1301" i="205"/>
  <c r="AA1301" i="205"/>
  <c r="Z1301" i="205"/>
  <c r="Y1301" i="205"/>
  <c r="X1301" i="205"/>
  <c r="U1301" i="205"/>
  <c r="T1301" i="205"/>
  <c r="L1301" i="205"/>
  <c r="K1301" i="205"/>
  <c r="AB1300" i="205"/>
  <c r="AA1300" i="205"/>
  <c r="Z1300" i="205"/>
  <c r="Y1300" i="205"/>
  <c r="X1300" i="205"/>
  <c r="T1300" i="205"/>
  <c r="U1300" i="205" s="1"/>
  <c r="L1300" i="205"/>
  <c r="K1300" i="205"/>
  <c r="AB1299" i="205"/>
  <c r="AA1299" i="205"/>
  <c r="Z1299" i="205"/>
  <c r="Y1299" i="205"/>
  <c r="X1299" i="205"/>
  <c r="U1299" i="205"/>
  <c r="T1299" i="205"/>
  <c r="L1299" i="205"/>
  <c r="K1299" i="205"/>
  <c r="AB1298" i="205"/>
  <c r="AA1298" i="205"/>
  <c r="Z1298" i="205"/>
  <c r="Y1298" i="205"/>
  <c r="X1298" i="205"/>
  <c r="T1298" i="205"/>
  <c r="U1298" i="205" s="1"/>
  <c r="L1298" i="205"/>
  <c r="K1298" i="205"/>
  <c r="AB1297" i="205"/>
  <c r="AA1297" i="205"/>
  <c r="Z1297" i="205"/>
  <c r="Y1297" i="205"/>
  <c r="X1297" i="205"/>
  <c r="T1297" i="205"/>
  <c r="U1297" i="205" s="1"/>
  <c r="L1297" i="205"/>
  <c r="K1297" i="205"/>
  <c r="AB1296" i="205"/>
  <c r="AA1296" i="205"/>
  <c r="Z1296" i="205"/>
  <c r="Y1296" i="205"/>
  <c r="X1296" i="205"/>
  <c r="U1296" i="205"/>
  <c r="T1296" i="205"/>
  <c r="L1296" i="205"/>
  <c r="K1296" i="205"/>
  <c r="AB1295" i="205"/>
  <c r="AA1295" i="205"/>
  <c r="Z1295" i="205"/>
  <c r="Y1295" i="205"/>
  <c r="X1295" i="205"/>
  <c r="T1295" i="205"/>
  <c r="U1295" i="205" s="1"/>
  <c r="L1295" i="205"/>
  <c r="K1295" i="205"/>
  <c r="AB1294" i="205"/>
  <c r="AA1294" i="205"/>
  <c r="Z1294" i="205"/>
  <c r="Y1294" i="205"/>
  <c r="X1294" i="205"/>
  <c r="U1294" i="205"/>
  <c r="T1294" i="205"/>
  <c r="L1294" i="205"/>
  <c r="K1294" i="205"/>
  <c r="AB1293" i="205"/>
  <c r="AA1293" i="205"/>
  <c r="Z1293" i="205"/>
  <c r="Y1293" i="205"/>
  <c r="X1293" i="205"/>
  <c r="U1293" i="205"/>
  <c r="T1293" i="205"/>
  <c r="L1293" i="205"/>
  <c r="K1293" i="205"/>
  <c r="AB1292" i="205"/>
  <c r="AA1292" i="205"/>
  <c r="Z1292" i="205"/>
  <c r="Y1292" i="205"/>
  <c r="X1292" i="205"/>
  <c r="T1292" i="205"/>
  <c r="U1292" i="205" s="1"/>
  <c r="L1292" i="205"/>
  <c r="K1292" i="205"/>
  <c r="AB1291" i="205"/>
  <c r="AA1291" i="205"/>
  <c r="Z1291" i="205"/>
  <c r="Y1291" i="205"/>
  <c r="X1291" i="205"/>
  <c r="U1291" i="205"/>
  <c r="T1291" i="205"/>
  <c r="L1291" i="205"/>
  <c r="K1291" i="205"/>
  <c r="AB1290" i="205"/>
  <c r="AA1290" i="205"/>
  <c r="Z1290" i="205"/>
  <c r="Y1290" i="205"/>
  <c r="X1290" i="205"/>
  <c r="U1290" i="205"/>
  <c r="T1290" i="205"/>
  <c r="L1290" i="205"/>
  <c r="K1290" i="205"/>
  <c r="AB1289" i="205"/>
  <c r="AA1289" i="205"/>
  <c r="Z1289" i="205"/>
  <c r="Y1289" i="205"/>
  <c r="X1289" i="205"/>
  <c r="T1289" i="205"/>
  <c r="U1289" i="205" s="1"/>
  <c r="L1289" i="205"/>
  <c r="K1289" i="205"/>
  <c r="AB1288" i="205"/>
  <c r="AA1288" i="205"/>
  <c r="Z1288" i="205"/>
  <c r="Y1288" i="205"/>
  <c r="X1288" i="205"/>
  <c r="U1288" i="205"/>
  <c r="T1288" i="205"/>
  <c r="L1288" i="205"/>
  <c r="K1288" i="205"/>
  <c r="AB1287" i="205"/>
  <c r="AA1287" i="205"/>
  <c r="Z1287" i="205"/>
  <c r="Y1287" i="205"/>
  <c r="X1287" i="205"/>
  <c r="T1287" i="205"/>
  <c r="U1287" i="205" s="1"/>
  <c r="L1287" i="205"/>
  <c r="K1287" i="205"/>
  <c r="AB1286" i="205"/>
  <c r="AA1286" i="205"/>
  <c r="Z1286" i="205"/>
  <c r="Y1286" i="205"/>
  <c r="X1286" i="205"/>
  <c r="U1286" i="205"/>
  <c r="T1286" i="205"/>
  <c r="L1286" i="205"/>
  <c r="K1286" i="205"/>
  <c r="AB1285" i="205"/>
  <c r="AA1285" i="205"/>
  <c r="Z1285" i="205"/>
  <c r="Y1285" i="205"/>
  <c r="X1285" i="205"/>
  <c r="U1285" i="205"/>
  <c r="T1285" i="205"/>
  <c r="L1285" i="205"/>
  <c r="K1285" i="205"/>
  <c r="AB1284" i="205"/>
  <c r="AA1284" i="205"/>
  <c r="Z1284" i="205"/>
  <c r="Y1284" i="205"/>
  <c r="X1284" i="205"/>
  <c r="T1284" i="205"/>
  <c r="U1284" i="205" s="1"/>
  <c r="L1284" i="205"/>
  <c r="K1284" i="205"/>
  <c r="AB1283" i="205"/>
  <c r="AA1283" i="205"/>
  <c r="Z1283" i="205"/>
  <c r="Y1283" i="205"/>
  <c r="X1283" i="205"/>
  <c r="U1283" i="205"/>
  <c r="T1283" i="205"/>
  <c r="L1283" i="205"/>
  <c r="K1283" i="205"/>
  <c r="AB1282" i="205"/>
  <c r="AA1282" i="205"/>
  <c r="Z1282" i="205"/>
  <c r="Y1282" i="205"/>
  <c r="X1282" i="205"/>
  <c r="T1282" i="205"/>
  <c r="U1282" i="205" s="1"/>
  <c r="L1282" i="205"/>
  <c r="K1282" i="205"/>
  <c r="AB1281" i="205"/>
  <c r="AA1281" i="205"/>
  <c r="Z1281" i="205"/>
  <c r="Y1281" i="205"/>
  <c r="X1281" i="205"/>
  <c r="T1281" i="205"/>
  <c r="U1281" i="205" s="1"/>
  <c r="L1281" i="205"/>
  <c r="K1281" i="205"/>
  <c r="AB1280" i="205"/>
  <c r="AA1280" i="205"/>
  <c r="Z1280" i="205"/>
  <c r="Y1280" i="205"/>
  <c r="X1280" i="205"/>
  <c r="U1280" i="205"/>
  <c r="T1280" i="205"/>
  <c r="L1280" i="205"/>
  <c r="K1280" i="205"/>
  <c r="AB1279" i="205"/>
  <c r="AA1279" i="205"/>
  <c r="Z1279" i="205"/>
  <c r="Y1279" i="205"/>
  <c r="X1279" i="205"/>
  <c r="T1279" i="205"/>
  <c r="U1279" i="205" s="1"/>
  <c r="L1279" i="205"/>
  <c r="K1279" i="205"/>
  <c r="AB1278" i="205"/>
  <c r="AA1278" i="205"/>
  <c r="Z1278" i="205"/>
  <c r="Y1278" i="205"/>
  <c r="X1278" i="205"/>
  <c r="U1278" i="205"/>
  <c r="T1278" i="205"/>
  <c r="L1278" i="205"/>
  <c r="K1278" i="205"/>
  <c r="AB1277" i="205"/>
  <c r="AA1277" i="205"/>
  <c r="Z1277" i="205"/>
  <c r="Y1277" i="205"/>
  <c r="X1277" i="205"/>
  <c r="U1277" i="205"/>
  <c r="T1277" i="205"/>
  <c r="L1277" i="205"/>
  <c r="K1277" i="205"/>
  <c r="AB1276" i="205"/>
  <c r="AA1276" i="205"/>
  <c r="Z1276" i="205"/>
  <c r="Y1276" i="205"/>
  <c r="X1276" i="205"/>
  <c r="T1276" i="205"/>
  <c r="U1276" i="205" s="1"/>
  <c r="L1276" i="205"/>
  <c r="K1276" i="205"/>
  <c r="AB1275" i="205"/>
  <c r="AA1275" i="205"/>
  <c r="Z1275" i="205"/>
  <c r="Y1275" i="205"/>
  <c r="X1275" i="205"/>
  <c r="U1275" i="205"/>
  <c r="T1275" i="205"/>
  <c r="L1275" i="205"/>
  <c r="K1275" i="205"/>
  <c r="AB1274" i="205"/>
  <c r="AA1274" i="205"/>
  <c r="Z1274" i="205"/>
  <c r="Y1274" i="205"/>
  <c r="X1274" i="205"/>
  <c r="T1274" i="205"/>
  <c r="U1274" i="205" s="1"/>
  <c r="L1274" i="205"/>
  <c r="K1274" i="205"/>
  <c r="AB1273" i="205"/>
  <c r="AA1273" i="205"/>
  <c r="Z1273" i="205"/>
  <c r="Y1273" i="205"/>
  <c r="X1273" i="205"/>
  <c r="T1273" i="205"/>
  <c r="U1273" i="205" s="1"/>
  <c r="L1273" i="205"/>
  <c r="K1273" i="205"/>
  <c r="AB1272" i="205"/>
  <c r="AA1272" i="205"/>
  <c r="Z1272" i="205"/>
  <c r="Y1272" i="205"/>
  <c r="X1272" i="205"/>
  <c r="U1272" i="205"/>
  <c r="T1272" i="205"/>
  <c r="L1272" i="205"/>
  <c r="K1272" i="205"/>
  <c r="AB1271" i="205"/>
  <c r="AA1271" i="205"/>
  <c r="Z1271" i="205"/>
  <c r="Y1271" i="205"/>
  <c r="X1271" i="205"/>
  <c r="T1271" i="205"/>
  <c r="U1271" i="205" s="1"/>
  <c r="L1271" i="205"/>
  <c r="K1271" i="205"/>
  <c r="AB1270" i="205"/>
  <c r="AA1270" i="205"/>
  <c r="Z1270" i="205"/>
  <c r="Y1270" i="205"/>
  <c r="X1270" i="205"/>
  <c r="U1270" i="205"/>
  <c r="T1270" i="205"/>
  <c r="L1270" i="205"/>
  <c r="K1270" i="205"/>
  <c r="AB1269" i="205"/>
  <c r="AA1269" i="205"/>
  <c r="Z1269" i="205"/>
  <c r="Y1269" i="205"/>
  <c r="X1269" i="205"/>
  <c r="U1269" i="205"/>
  <c r="T1269" i="205"/>
  <c r="L1269" i="205"/>
  <c r="K1269" i="205"/>
  <c r="AB1268" i="205"/>
  <c r="AA1268" i="205"/>
  <c r="Z1268" i="205"/>
  <c r="Y1268" i="205"/>
  <c r="X1268" i="205"/>
  <c r="T1268" i="205"/>
  <c r="U1268" i="205" s="1"/>
  <c r="L1268" i="205"/>
  <c r="K1268" i="205"/>
  <c r="AB1267" i="205"/>
  <c r="AA1267" i="205"/>
  <c r="Z1267" i="205"/>
  <c r="Y1267" i="205"/>
  <c r="X1267" i="205"/>
  <c r="U1267" i="205"/>
  <c r="T1267" i="205"/>
  <c r="L1267" i="205"/>
  <c r="K1267" i="205"/>
  <c r="AB1266" i="205"/>
  <c r="AA1266" i="205"/>
  <c r="Z1266" i="205"/>
  <c r="Y1266" i="205"/>
  <c r="X1266" i="205"/>
  <c r="T1266" i="205"/>
  <c r="U1266" i="205" s="1"/>
  <c r="L1266" i="205"/>
  <c r="K1266" i="205"/>
  <c r="AB1265" i="205"/>
  <c r="AA1265" i="205"/>
  <c r="Z1265" i="205"/>
  <c r="Y1265" i="205"/>
  <c r="X1265" i="205"/>
  <c r="T1265" i="205"/>
  <c r="U1265" i="205" s="1"/>
  <c r="L1265" i="205"/>
  <c r="K1265" i="205"/>
  <c r="AB1264" i="205"/>
  <c r="AA1264" i="205"/>
  <c r="Z1264" i="205"/>
  <c r="Y1264" i="205"/>
  <c r="X1264" i="205"/>
  <c r="U1264" i="205"/>
  <c r="T1264" i="205"/>
  <c r="L1264" i="205"/>
  <c r="K1264" i="205"/>
  <c r="AB1263" i="205"/>
  <c r="AA1263" i="205"/>
  <c r="Z1263" i="205"/>
  <c r="Y1263" i="205"/>
  <c r="X1263" i="205"/>
  <c r="T1263" i="205"/>
  <c r="U1263" i="205" s="1"/>
  <c r="L1263" i="205"/>
  <c r="K1263" i="205"/>
  <c r="AB1262" i="205"/>
  <c r="AA1262" i="205"/>
  <c r="Z1262" i="205"/>
  <c r="Y1262" i="205"/>
  <c r="X1262" i="205"/>
  <c r="U1262" i="205"/>
  <c r="T1262" i="205"/>
  <c r="L1262" i="205"/>
  <c r="K1262" i="205"/>
  <c r="AB1261" i="205"/>
  <c r="AA1261" i="205"/>
  <c r="Z1261" i="205"/>
  <c r="Y1261" i="205"/>
  <c r="X1261" i="205"/>
  <c r="U1261" i="205"/>
  <c r="T1261" i="205"/>
  <c r="L1261" i="205"/>
  <c r="K1261" i="205"/>
  <c r="AB1260" i="205"/>
  <c r="AA1260" i="205"/>
  <c r="Z1260" i="205"/>
  <c r="Y1260" i="205"/>
  <c r="X1260" i="205"/>
  <c r="T1260" i="205"/>
  <c r="U1260" i="205" s="1"/>
  <c r="L1260" i="205"/>
  <c r="K1260" i="205"/>
  <c r="AB1259" i="205"/>
  <c r="AA1259" i="205"/>
  <c r="Z1259" i="205"/>
  <c r="Y1259" i="205"/>
  <c r="X1259" i="205"/>
  <c r="U1259" i="205"/>
  <c r="T1259" i="205"/>
  <c r="L1259" i="205"/>
  <c r="K1259" i="205"/>
  <c r="AB1258" i="205"/>
  <c r="AA1258" i="205"/>
  <c r="Z1258" i="205"/>
  <c r="Y1258" i="205"/>
  <c r="X1258" i="205"/>
  <c r="T1258" i="205"/>
  <c r="U1258" i="205" s="1"/>
  <c r="L1258" i="205"/>
  <c r="K1258" i="205"/>
  <c r="AB1257" i="205"/>
  <c r="AA1257" i="205"/>
  <c r="Z1257" i="205"/>
  <c r="Y1257" i="205"/>
  <c r="X1257" i="205"/>
  <c r="T1257" i="205"/>
  <c r="U1257" i="205" s="1"/>
  <c r="L1257" i="205"/>
  <c r="K1257" i="205"/>
  <c r="AB1256" i="205"/>
  <c r="AA1256" i="205"/>
  <c r="Z1256" i="205"/>
  <c r="Y1256" i="205"/>
  <c r="X1256" i="205"/>
  <c r="U1256" i="205"/>
  <c r="T1256" i="205"/>
  <c r="L1256" i="205"/>
  <c r="K1256" i="205"/>
  <c r="AB1255" i="205"/>
  <c r="AA1255" i="205"/>
  <c r="Z1255" i="205"/>
  <c r="Y1255" i="205"/>
  <c r="X1255" i="205"/>
  <c r="T1255" i="205"/>
  <c r="U1255" i="205" s="1"/>
  <c r="L1255" i="205"/>
  <c r="K1255" i="205"/>
  <c r="AB1254" i="205"/>
  <c r="AA1254" i="205"/>
  <c r="Z1254" i="205"/>
  <c r="Y1254" i="205"/>
  <c r="X1254" i="205"/>
  <c r="U1254" i="205"/>
  <c r="T1254" i="205"/>
  <c r="L1254" i="205"/>
  <c r="K1254" i="205"/>
  <c r="AB1253" i="205"/>
  <c r="AA1253" i="205"/>
  <c r="Z1253" i="205"/>
  <c r="Y1253" i="205"/>
  <c r="X1253" i="205"/>
  <c r="U1253" i="205"/>
  <c r="T1253" i="205"/>
  <c r="L1253" i="205"/>
  <c r="K1253" i="205"/>
  <c r="AB1252" i="205"/>
  <c r="AA1252" i="205"/>
  <c r="Z1252" i="205"/>
  <c r="Y1252" i="205"/>
  <c r="X1252" i="205"/>
  <c r="T1252" i="205"/>
  <c r="U1252" i="205" s="1"/>
  <c r="L1252" i="205"/>
  <c r="K1252" i="205"/>
  <c r="AB1251" i="205"/>
  <c r="AA1251" i="205"/>
  <c r="Z1251" i="205"/>
  <c r="Y1251" i="205"/>
  <c r="X1251" i="205"/>
  <c r="U1251" i="205"/>
  <c r="T1251" i="205"/>
  <c r="L1251" i="205"/>
  <c r="K1251" i="205"/>
  <c r="AB1250" i="205"/>
  <c r="AA1250" i="205"/>
  <c r="Z1250" i="205"/>
  <c r="Y1250" i="205"/>
  <c r="X1250" i="205"/>
  <c r="T1250" i="205"/>
  <c r="U1250" i="205" s="1"/>
  <c r="L1250" i="205"/>
  <c r="K1250" i="205"/>
  <c r="AB1249" i="205"/>
  <c r="AA1249" i="205"/>
  <c r="Z1249" i="205"/>
  <c r="Y1249" i="205"/>
  <c r="X1249" i="205"/>
  <c r="T1249" i="205"/>
  <c r="U1249" i="205" s="1"/>
  <c r="L1249" i="205"/>
  <c r="K1249" i="205"/>
  <c r="AB1248" i="205"/>
  <c r="AA1248" i="205"/>
  <c r="Z1248" i="205"/>
  <c r="Y1248" i="205"/>
  <c r="X1248" i="205"/>
  <c r="U1248" i="205"/>
  <c r="T1248" i="205"/>
  <c r="L1248" i="205"/>
  <c r="K1248" i="205"/>
  <c r="AB1247" i="205"/>
  <c r="AA1247" i="205"/>
  <c r="Z1247" i="205"/>
  <c r="Y1247" i="205"/>
  <c r="X1247" i="205"/>
  <c r="T1247" i="205"/>
  <c r="U1247" i="205" s="1"/>
  <c r="L1247" i="205"/>
  <c r="K1247" i="205"/>
  <c r="AB1246" i="205"/>
  <c r="AA1246" i="205"/>
  <c r="Z1246" i="205"/>
  <c r="Y1246" i="205"/>
  <c r="X1246" i="205"/>
  <c r="U1246" i="205"/>
  <c r="T1246" i="205"/>
  <c r="L1246" i="205"/>
  <c r="K1246" i="205"/>
  <c r="AB1245" i="205"/>
  <c r="AA1245" i="205"/>
  <c r="Z1245" i="205"/>
  <c r="Y1245" i="205"/>
  <c r="X1245" i="205"/>
  <c r="U1245" i="205"/>
  <c r="T1245" i="205"/>
  <c r="L1245" i="205"/>
  <c r="K1245" i="205"/>
  <c r="AB1244" i="205"/>
  <c r="AA1244" i="205"/>
  <c r="Z1244" i="205"/>
  <c r="Y1244" i="205"/>
  <c r="X1244" i="205"/>
  <c r="T1244" i="205"/>
  <c r="U1244" i="205" s="1"/>
  <c r="L1244" i="205"/>
  <c r="K1244" i="205"/>
  <c r="AB1243" i="205"/>
  <c r="AA1243" i="205"/>
  <c r="Z1243" i="205"/>
  <c r="Y1243" i="205"/>
  <c r="X1243" i="205"/>
  <c r="U1243" i="205"/>
  <c r="T1243" i="205"/>
  <c r="L1243" i="205"/>
  <c r="K1243" i="205"/>
  <c r="AB1242" i="205"/>
  <c r="AA1242" i="205"/>
  <c r="Z1242" i="205"/>
  <c r="Y1242" i="205"/>
  <c r="X1242" i="205"/>
  <c r="T1242" i="205"/>
  <c r="U1242" i="205" s="1"/>
  <c r="L1242" i="205"/>
  <c r="K1242" i="205"/>
  <c r="AB1241" i="205"/>
  <c r="AA1241" i="205"/>
  <c r="Z1241" i="205"/>
  <c r="Y1241" i="205"/>
  <c r="X1241" i="205"/>
  <c r="T1241" i="205"/>
  <c r="U1241" i="205" s="1"/>
  <c r="L1241" i="205"/>
  <c r="K1241" i="205"/>
  <c r="AB1240" i="205"/>
  <c r="AA1240" i="205"/>
  <c r="Z1240" i="205"/>
  <c r="Y1240" i="205"/>
  <c r="X1240" i="205"/>
  <c r="U1240" i="205"/>
  <c r="T1240" i="205"/>
  <c r="L1240" i="205"/>
  <c r="K1240" i="205"/>
  <c r="AB1239" i="205"/>
  <c r="AA1239" i="205"/>
  <c r="Z1239" i="205"/>
  <c r="Y1239" i="205"/>
  <c r="X1239" i="205"/>
  <c r="T1239" i="205"/>
  <c r="U1239" i="205" s="1"/>
  <c r="L1239" i="205"/>
  <c r="K1239" i="205"/>
  <c r="AB1238" i="205"/>
  <c r="AA1238" i="205"/>
  <c r="Z1238" i="205"/>
  <c r="Y1238" i="205"/>
  <c r="X1238" i="205"/>
  <c r="U1238" i="205"/>
  <c r="T1238" i="205"/>
  <c r="L1238" i="205"/>
  <c r="K1238" i="205"/>
  <c r="AB1237" i="205"/>
  <c r="AA1237" i="205"/>
  <c r="Z1237" i="205"/>
  <c r="Y1237" i="205"/>
  <c r="X1237" i="205"/>
  <c r="U1237" i="205"/>
  <c r="T1237" i="205"/>
  <c r="L1237" i="205"/>
  <c r="K1237" i="205"/>
  <c r="AB1236" i="205"/>
  <c r="AA1236" i="205"/>
  <c r="Z1236" i="205"/>
  <c r="Y1236" i="205"/>
  <c r="X1236" i="205"/>
  <c r="T1236" i="205"/>
  <c r="U1236" i="205" s="1"/>
  <c r="L1236" i="205"/>
  <c r="K1236" i="205"/>
  <c r="AB1235" i="205"/>
  <c r="AA1235" i="205"/>
  <c r="Z1235" i="205"/>
  <c r="Y1235" i="205"/>
  <c r="X1235" i="205"/>
  <c r="U1235" i="205"/>
  <c r="T1235" i="205"/>
  <c r="L1235" i="205"/>
  <c r="K1235" i="205"/>
  <c r="AB1234" i="205"/>
  <c r="AA1234" i="205"/>
  <c r="Z1234" i="205"/>
  <c r="Y1234" i="205"/>
  <c r="X1234" i="205"/>
  <c r="T1234" i="205"/>
  <c r="U1234" i="205" s="1"/>
  <c r="L1234" i="205"/>
  <c r="K1234" i="205"/>
  <c r="AB1233" i="205"/>
  <c r="AA1233" i="205"/>
  <c r="Z1233" i="205"/>
  <c r="Y1233" i="205"/>
  <c r="X1233" i="205"/>
  <c r="T1233" i="205"/>
  <c r="U1233" i="205" s="1"/>
  <c r="L1233" i="205"/>
  <c r="K1233" i="205"/>
  <c r="AB1232" i="205"/>
  <c r="AA1232" i="205"/>
  <c r="Z1232" i="205"/>
  <c r="Y1232" i="205"/>
  <c r="X1232" i="205"/>
  <c r="U1232" i="205"/>
  <c r="T1232" i="205"/>
  <c r="L1232" i="205"/>
  <c r="K1232" i="205"/>
  <c r="AB1231" i="205"/>
  <c r="AA1231" i="205"/>
  <c r="Z1231" i="205"/>
  <c r="Y1231" i="205"/>
  <c r="X1231" i="205"/>
  <c r="T1231" i="205"/>
  <c r="U1231" i="205" s="1"/>
  <c r="L1231" i="205"/>
  <c r="K1231" i="205"/>
  <c r="AB1230" i="205"/>
  <c r="AA1230" i="205"/>
  <c r="Z1230" i="205"/>
  <c r="Y1230" i="205"/>
  <c r="X1230" i="205"/>
  <c r="U1230" i="205"/>
  <c r="T1230" i="205"/>
  <c r="L1230" i="205"/>
  <c r="K1230" i="205"/>
  <c r="AB1229" i="205"/>
  <c r="AA1229" i="205"/>
  <c r="Z1229" i="205"/>
  <c r="Y1229" i="205"/>
  <c r="X1229" i="205"/>
  <c r="U1229" i="205"/>
  <c r="T1229" i="205"/>
  <c r="L1229" i="205"/>
  <c r="K1229" i="205"/>
  <c r="AB1228" i="205"/>
  <c r="AA1228" i="205"/>
  <c r="Z1228" i="205"/>
  <c r="Y1228" i="205"/>
  <c r="X1228" i="205"/>
  <c r="T1228" i="205"/>
  <c r="U1228" i="205" s="1"/>
  <c r="L1228" i="205"/>
  <c r="K1228" i="205"/>
  <c r="AB1227" i="205"/>
  <c r="AA1227" i="205"/>
  <c r="Z1227" i="205"/>
  <c r="Y1227" i="205"/>
  <c r="X1227" i="205"/>
  <c r="U1227" i="205"/>
  <c r="T1227" i="205"/>
  <c r="L1227" i="205"/>
  <c r="K1227" i="205"/>
  <c r="AB1226" i="205"/>
  <c r="AA1226" i="205"/>
  <c r="Z1226" i="205"/>
  <c r="Y1226" i="205"/>
  <c r="X1226" i="205"/>
  <c r="T1226" i="205"/>
  <c r="U1226" i="205" s="1"/>
  <c r="L1226" i="205"/>
  <c r="K1226" i="205"/>
  <c r="AB1225" i="205"/>
  <c r="AA1225" i="205"/>
  <c r="Z1225" i="205"/>
  <c r="Y1225" i="205"/>
  <c r="X1225" i="205"/>
  <c r="T1225" i="205"/>
  <c r="U1225" i="205" s="1"/>
  <c r="L1225" i="205"/>
  <c r="K1225" i="205"/>
  <c r="AB1224" i="205"/>
  <c r="AA1224" i="205"/>
  <c r="Z1224" i="205"/>
  <c r="Y1224" i="205"/>
  <c r="X1224" i="205"/>
  <c r="U1224" i="205"/>
  <c r="T1224" i="205"/>
  <c r="L1224" i="205"/>
  <c r="K1224" i="205"/>
  <c r="AB1223" i="205"/>
  <c r="AA1223" i="205"/>
  <c r="Z1223" i="205"/>
  <c r="Y1223" i="205"/>
  <c r="X1223" i="205"/>
  <c r="T1223" i="205"/>
  <c r="U1223" i="205" s="1"/>
  <c r="L1223" i="205"/>
  <c r="K1223" i="205"/>
  <c r="AB1222" i="205"/>
  <c r="AA1222" i="205"/>
  <c r="Z1222" i="205"/>
  <c r="Y1222" i="205"/>
  <c r="X1222" i="205"/>
  <c r="U1222" i="205"/>
  <c r="T1222" i="205"/>
  <c r="L1222" i="205"/>
  <c r="K1222" i="205"/>
  <c r="AB1221" i="205"/>
  <c r="AA1221" i="205"/>
  <c r="Z1221" i="205"/>
  <c r="Y1221" i="205"/>
  <c r="X1221" i="205"/>
  <c r="U1221" i="205"/>
  <c r="T1221" i="205"/>
  <c r="L1221" i="205"/>
  <c r="K1221" i="205"/>
  <c r="AB1220" i="205"/>
  <c r="AA1220" i="205"/>
  <c r="Z1220" i="205"/>
  <c r="Y1220" i="205"/>
  <c r="X1220" i="205"/>
  <c r="T1220" i="205"/>
  <c r="U1220" i="205" s="1"/>
  <c r="L1220" i="205"/>
  <c r="K1220" i="205"/>
  <c r="AB1219" i="205"/>
  <c r="AA1219" i="205"/>
  <c r="Z1219" i="205"/>
  <c r="Y1219" i="205"/>
  <c r="X1219" i="205"/>
  <c r="U1219" i="205"/>
  <c r="T1219" i="205"/>
  <c r="L1219" i="205"/>
  <c r="K1219" i="205"/>
  <c r="AB1218" i="205"/>
  <c r="AA1218" i="205"/>
  <c r="Z1218" i="205"/>
  <c r="Y1218" i="205"/>
  <c r="X1218" i="205"/>
  <c r="T1218" i="205"/>
  <c r="U1218" i="205" s="1"/>
  <c r="L1218" i="205"/>
  <c r="K1218" i="205"/>
  <c r="AB1217" i="205"/>
  <c r="AA1217" i="205"/>
  <c r="Z1217" i="205"/>
  <c r="Y1217" i="205"/>
  <c r="X1217" i="205"/>
  <c r="T1217" i="205"/>
  <c r="U1217" i="205" s="1"/>
  <c r="L1217" i="205"/>
  <c r="K1217" i="205"/>
  <c r="AB1216" i="205"/>
  <c r="AA1216" i="205"/>
  <c r="Z1216" i="205"/>
  <c r="Y1216" i="205"/>
  <c r="X1216" i="205"/>
  <c r="U1216" i="205"/>
  <c r="T1216" i="205"/>
  <c r="L1216" i="205"/>
  <c r="K1216" i="205"/>
  <c r="AB1215" i="205"/>
  <c r="AA1215" i="205"/>
  <c r="Z1215" i="205"/>
  <c r="Y1215" i="205"/>
  <c r="X1215" i="205"/>
  <c r="T1215" i="205"/>
  <c r="U1215" i="205" s="1"/>
  <c r="L1215" i="205"/>
  <c r="K1215" i="205"/>
  <c r="AB1214" i="205"/>
  <c r="AA1214" i="205"/>
  <c r="Z1214" i="205"/>
  <c r="Y1214" i="205"/>
  <c r="X1214" i="205"/>
  <c r="U1214" i="205"/>
  <c r="T1214" i="205"/>
  <c r="L1214" i="205"/>
  <c r="K1214" i="205"/>
  <c r="AB1213" i="205"/>
  <c r="AA1213" i="205"/>
  <c r="Z1213" i="205"/>
  <c r="Y1213" i="205"/>
  <c r="X1213" i="205"/>
  <c r="U1213" i="205"/>
  <c r="T1213" i="205"/>
  <c r="L1213" i="205"/>
  <c r="K1213" i="205"/>
  <c r="AB1212" i="205"/>
  <c r="AA1212" i="205"/>
  <c r="Z1212" i="205"/>
  <c r="Y1212" i="205"/>
  <c r="X1212" i="205"/>
  <c r="T1212" i="205"/>
  <c r="U1212" i="205" s="1"/>
  <c r="L1212" i="205"/>
  <c r="K1212" i="205"/>
  <c r="AB1211" i="205"/>
  <c r="AA1211" i="205"/>
  <c r="Z1211" i="205"/>
  <c r="Y1211" i="205"/>
  <c r="X1211" i="205"/>
  <c r="U1211" i="205"/>
  <c r="T1211" i="205"/>
  <c r="L1211" i="205"/>
  <c r="K1211" i="205"/>
  <c r="AB1210" i="205"/>
  <c r="AA1210" i="205"/>
  <c r="Z1210" i="205"/>
  <c r="Y1210" i="205"/>
  <c r="X1210" i="205"/>
  <c r="T1210" i="205"/>
  <c r="U1210" i="205" s="1"/>
  <c r="L1210" i="205"/>
  <c r="K1210" i="205"/>
  <c r="AB1209" i="205"/>
  <c r="AA1209" i="205"/>
  <c r="Z1209" i="205"/>
  <c r="Y1209" i="205"/>
  <c r="X1209" i="205"/>
  <c r="T1209" i="205"/>
  <c r="U1209" i="205" s="1"/>
  <c r="L1209" i="205"/>
  <c r="K1209" i="205"/>
  <c r="AB1208" i="205"/>
  <c r="AA1208" i="205"/>
  <c r="Z1208" i="205"/>
  <c r="Y1208" i="205"/>
  <c r="X1208" i="205"/>
  <c r="U1208" i="205"/>
  <c r="T1208" i="205"/>
  <c r="L1208" i="205"/>
  <c r="K1208" i="205"/>
  <c r="AB1207" i="205"/>
  <c r="AA1207" i="205"/>
  <c r="Z1207" i="205"/>
  <c r="Y1207" i="205"/>
  <c r="X1207" i="205"/>
  <c r="T1207" i="205"/>
  <c r="U1207" i="205" s="1"/>
  <c r="L1207" i="205"/>
  <c r="K1207" i="205"/>
  <c r="AB1206" i="205"/>
  <c r="AA1206" i="205"/>
  <c r="Z1206" i="205"/>
  <c r="Y1206" i="205"/>
  <c r="X1206" i="205"/>
  <c r="U1206" i="205"/>
  <c r="T1206" i="205"/>
  <c r="L1206" i="205"/>
  <c r="K1206" i="205"/>
  <c r="AB1205" i="205"/>
  <c r="AA1205" i="205"/>
  <c r="Z1205" i="205"/>
  <c r="Y1205" i="205"/>
  <c r="X1205" i="205"/>
  <c r="U1205" i="205"/>
  <c r="T1205" i="205"/>
  <c r="L1205" i="205"/>
  <c r="K1205" i="205"/>
  <c r="AB1204" i="205"/>
  <c r="AA1204" i="205"/>
  <c r="Z1204" i="205"/>
  <c r="Y1204" i="205"/>
  <c r="X1204" i="205"/>
  <c r="T1204" i="205"/>
  <c r="U1204" i="205" s="1"/>
  <c r="L1204" i="205"/>
  <c r="K1204" i="205"/>
  <c r="AB1203" i="205"/>
  <c r="AA1203" i="205"/>
  <c r="Z1203" i="205"/>
  <c r="Y1203" i="205"/>
  <c r="X1203" i="205"/>
  <c r="U1203" i="205"/>
  <c r="T1203" i="205"/>
  <c r="L1203" i="205"/>
  <c r="K1203" i="205"/>
  <c r="AB1202" i="205"/>
  <c r="AA1202" i="205"/>
  <c r="Z1202" i="205"/>
  <c r="Y1202" i="205"/>
  <c r="X1202" i="205"/>
  <c r="T1202" i="205"/>
  <c r="U1202" i="205" s="1"/>
  <c r="L1202" i="205"/>
  <c r="K1202" i="205"/>
  <c r="AB1201" i="205"/>
  <c r="AA1201" i="205"/>
  <c r="Z1201" i="205"/>
  <c r="Y1201" i="205"/>
  <c r="X1201" i="205"/>
  <c r="T1201" i="205"/>
  <c r="U1201" i="205" s="1"/>
  <c r="L1201" i="205"/>
  <c r="K1201" i="205"/>
  <c r="AB1200" i="205"/>
  <c r="AA1200" i="205"/>
  <c r="Z1200" i="205"/>
  <c r="Y1200" i="205"/>
  <c r="X1200" i="205"/>
  <c r="U1200" i="205"/>
  <c r="T1200" i="205"/>
  <c r="L1200" i="205"/>
  <c r="K1200" i="205"/>
  <c r="AB1199" i="205"/>
  <c r="AA1199" i="205"/>
  <c r="Z1199" i="205"/>
  <c r="Y1199" i="205"/>
  <c r="X1199" i="205"/>
  <c r="T1199" i="205"/>
  <c r="U1199" i="205" s="1"/>
  <c r="L1199" i="205"/>
  <c r="K1199" i="205"/>
  <c r="AB1198" i="205"/>
  <c r="AA1198" i="205"/>
  <c r="Z1198" i="205"/>
  <c r="Y1198" i="205"/>
  <c r="X1198" i="205"/>
  <c r="U1198" i="205"/>
  <c r="T1198" i="205"/>
  <c r="L1198" i="205"/>
  <c r="K1198" i="205"/>
  <c r="AB1197" i="205"/>
  <c r="AA1197" i="205"/>
  <c r="Z1197" i="205"/>
  <c r="Y1197" i="205"/>
  <c r="X1197" i="205"/>
  <c r="U1197" i="205"/>
  <c r="T1197" i="205"/>
  <c r="L1197" i="205"/>
  <c r="K1197" i="205"/>
  <c r="AB1196" i="205"/>
  <c r="AA1196" i="205"/>
  <c r="Z1196" i="205"/>
  <c r="Y1196" i="205"/>
  <c r="X1196" i="205"/>
  <c r="T1196" i="205"/>
  <c r="U1196" i="205" s="1"/>
  <c r="L1196" i="205"/>
  <c r="K1196" i="205"/>
  <c r="AB1195" i="205"/>
  <c r="AA1195" i="205"/>
  <c r="Z1195" i="205"/>
  <c r="Y1195" i="205"/>
  <c r="X1195" i="205"/>
  <c r="U1195" i="205"/>
  <c r="T1195" i="205"/>
  <c r="L1195" i="205"/>
  <c r="K1195" i="205"/>
  <c r="AB1194" i="205"/>
  <c r="AA1194" i="205"/>
  <c r="Z1194" i="205"/>
  <c r="Y1194" i="205"/>
  <c r="X1194" i="205"/>
  <c r="T1194" i="205"/>
  <c r="U1194" i="205" s="1"/>
  <c r="L1194" i="205"/>
  <c r="K1194" i="205"/>
  <c r="AB1193" i="205"/>
  <c r="AA1193" i="205"/>
  <c r="Z1193" i="205"/>
  <c r="Y1193" i="205"/>
  <c r="X1193" i="205"/>
  <c r="T1193" i="205"/>
  <c r="U1193" i="205" s="1"/>
  <c r="L1193" i="205"/>
  <c r="K1193" i="205"/>
  <c r="AB1192" i="205"/>
  <c r="AA1192" i="205"/>
  <c r="Z1192" i="205"/>
  <c r="Y1192" i="205"/>
  <c r="X1192" i="205"/>
  <c r="U1192" i="205"/>
  <c r="T1192" i="205"/>
  <c r="L1192" i="205"/>
  <c r="K1192" i="205"/>
  <c r="AB1191" i="205"/>
  <c r="AA1191" i="205"/>
  <c r="Z1191" i="205"/>
  <c r="Y1191" i="205"/>
  <c r="X1191" i="205"/>
  <c r="T1191" i="205"/>
  <c r="U1191" i="205" s="1"/>
  <c r="L1191" i="205"/>
  <c r="K1191" i="205"/>
  <c r="AB1190" i="205"/>
  <c r="AA1190" i="205"/>
  <c r="Z1190" i="205"/>
  <c r="Y1190" i="205"/>
  <c r="X1190" i="205"/>
  <c r="U1190" i="205"/>
  <c r="T1190" i="205"/>
  <c r="L1190" i="205"/>
  <c r="K1190" i="205"/>
  <c r="AB1189" i="205"/>
  <c r="AA1189" i="205"/>
  <c r="Z1189" i="205"/>
  <c r="Y1189" i="205"/>
  <c r="X1189" i="205"/>
  <c r="U1189" i="205"/>
  <c r="T1189" i="205"/>
  <c r="L1189" i="205"/>
  <c r="K1189" i="205"/>
  <c r="AB1188" i="205"/>
  <c r="AA1188" i="205"/>
  <c r="Z1188" i="205"/>
  <c r="Y1188" i="205"/>
  <c r="X1188" i="205"/>
  <c r="T1188" i="205"/>
  <c r="U1188" i="205" s="1"/>
  <c r="L1188" i="205"/>
  <c r="K1188" i="205"/>
  <c r="AB1187" i="205"/>
  <c r="AA1187" i="205"/>
  <c r="Z1187" i="205"/>
  <c r="Y1187" i="205"/>
  <c r="X1187" i="205"/>
  <c r="U1187" i="205"/>
  <c r="T1187" i="205"/>
  <c r="L1187" i="205"/>
  <c r="K1187" i="205"/>
  <c r="AB1186" i="205"/>
  <c r="AA1186" i="205"/>
  <c r="Z1186" i="205"/>
  <c r="Y1186" i="205"/>
  <c r="X1186" i="205"/>
  <c r="T1186" i="205"/>
  <c r="U1186" i="205" s="1"/>
  <c r="L1186" i="205"/>
  <c r="K1186" i="205"/>
  <c r="AB1185" i="205"/>
  <c r="AA1185" i="205"/>
  <c r="Z1185" i="205"/>
  <c r="Y1185" i="205"/>
  <c r="X1185" i="205"/>
  <c r="T1185" i="205"/>
  <c r="U1185" i="205" s="1"/>
  <c r="L1185" i="205"/>
  <c r="K1185" i="205"/>
  <c r="AB1184" i="205"/>
  <c r="AA1184" i="205"/>
  <c r="Z1184" i="205"/>
  <c r="Y1184" i="205"/>
  <c r="X1184" i="205"/>
  <c r="U1184" i="205"/>
  <c r="T1184" i="205"/>
  <c r="L1184" i="205"/>
  <c r="K1184" i="205"/>
  <c r="AB1183" i="205"/>
  <c r="AA1183" i="205"/>
  <c r="Z1183" i="205"/>
  <c r="Y1183" i="205"/>
  <c r="X1183" i="205"/>
  <c r="T1183" i="205"/>
  <c r="U1183" i="205" s="1"/>
  <c r="L1183" i="205"/>
  <c r="K1183" i="205"/>
  <c r="AB1182" i="205"/>
  <c r="AA1182" i="205"/>
  <c r="Z1182" i="205"/>
  <c r="Y1182" i="205"/>
  <c r="X1182" i="205"/>
  <c r="U1182" i="205"/>
  <c r="T1182" i="205"/>
  <c r="L1182" i="205"/>
  <c r="K1182" i="205"/>
  <c r="AB1181" i="205"/>
  <c r="AA1181" i="205"/>
  <c r="Z1181" i="205"/>
  <c r="Y1181" i="205"/>
  <c r="X1181" i="205"/>
  <c r="T1181" i="205"/>
  <c r="U1181" i="205" s="1"/>
  <c r="L1181" i="205"/>
  <c r="K1181" i="205"/>
  <c r="AB1180" i="205"/>
  <c r="AA1180" i="205"/>
  <c r="Z1180" i="205"/>
  <c r="Y1180" i="205"/>
  <c r="X1180" i="205"/>
  <c r="T1180" i="205"/>
  <c r="U1180" i="205" s="1"/>
  <c r="L1180" i="205"/>
  <c r="K1180" i="205"/>
  <c r="AB1179" i="205"/>
  <c r="AA1179" i="205"/>
  <c r="Z1179" i="205"/>
  <c r="Y1179" i="205"/>
  <c r="X1179" i="205"/>
  <c r="U1179" i="205"/>
  <c r="T1179" i="205"/>
  <c r="L1179" i="205"/>
  <c r="K1179" i="205"/>
  <c r="AB1178" i="205"/>
  <c r="AA1178" i="205"/>
  <c r="Z1178" i="205"/>
  <c r="Y1178" i="205"/>
  <c r="X1178" i="205"/>
  <c r="T1178" i="205"/>
  <c r="U1178" i="205" s="1"/>
  <c r="L1178" i="205"/>
  <c r="K1178" i="205"/>
  <c r="AB1177" i="205"/>
  <c r="AA1177" i="205"/>
  <c r="Z1177" i="205"/>
  <c r="Y1177" i="205"/>
  <c r="X1177" i="205"/>
  <c r="T1177" i="205"/>
  <c r="U1177" i="205" s="1"/>
  <c r="L1177" i="205"/>
  <c r="K1177" i="205"/>
  <c r="AB1176" i="205"/>
  <c r="AA1176" i="205"/>
  <c r="Z1176" i="205"/>
  <c r="Y1176" i="205"/>
  <c r="X1176" i="205"/>
  <c r="U1176" i="205"/>
  <c r="T1176" i="205"/>
  <c r="L1176" i="205"/>
  <c r="K1176" i="205"/>
  <c r="AB1175" i="205"/>
  <c r="AA1175" i="205"/>
  <c r="Z1175" i="205"/>
  <c r="Y1175" i="205"/>
  <c r="X1175" i="205"/>
  <c r="T1175" i="205"/>
  <c r="U1175" i="205" s="1"/>
  <c r="L1175" i="205"/>
  <c r="K1175" i="205"/>
  <c r="AB1174" i="205"/>
  <c r="AA1174" i="205"/>
  <c r="Z1174" i="205"/>
  <c r="Y1174" i="205"/>
  <c r="X1174" i="205"/>
  <c r="U1174" i="205"/>
  <c r="T1174" i="205"/>
  <c r="L1174" i="205"/>
  <c r="K1174" i="205"/>
  <c r="AB1173" i="205"/>
  <c r="AA1173" i="205"/>
  <c r="Z1173" i="205"/>
  <c r="Y1173" i="205"/>
  <c r="X1173" i="205"/>
  <c r="T1173" i="205"/>
  <c r="U1173" i="205" s="1"/>
  <c r="L1173" i="205"/>
  <c r="K1173" i="205"/>
  <c r="AB1172" i="205"/>
  <c r="AA1172" i="205"/>
  <c r="Z1172" i="205"/>
  <c r="Y1172" i="205"/>
  <c r="X1172" i="205"/>
  <c r="T1172" i="205"/>
  <c r="U1172" i="205" s="1"/>
  <c r="L1172" i="205"/>
  <c r="K1172" i="205"/>
  <c r="AB1171" i="205"/>
  <c r="AA1171" i="205"/>
  <c r="Z1171" i="205"/>
  <c r="Y1171" i="205"/>
  <c r="X1171" i="205"/>
  <c r="U1171" i="205"/>
  <c r="T1171" i="205"/>
  <c r="L1171" i="205"/>
  <c r="K1171" i="205"/>
  <c r="AB1170" i="205"/>
  <c r="AA1170" i="205"/>
  <c r="Z1170" i="205"/>
  <c r="Y1170" i="205"/>
  <c r="X1170" i="205"/>
  <c r="T1170" i="205"/>
  <c r="U1170" i="205" s="1"/>
  <c r="L1170" i="205"/>
  <c r="K1170" i="205"/>
  <c r="AB1169" i="205"/>
  <c r="AA1169" i="205"/>
  <c r="Z1169" i="205"/>
  <c r="Y1169" i="205"/>
  <c r="X1169" i="205"/>
  <c r="T1169" i="205"/>
  <c r="U1169" i="205" s="1"/>
  <c r="L1169" i="205"/>
  <c r="K1169" i="205"/>
  <c r="AB1168" i="205"/>
  <c r="AA1168" i="205"/>
  <c r="Z1168" i="205"/>
  <c r="Y1168" i="205"/>
  <c r="X1168" i="205"/>
  <c r="U1168" i="205"/>
  <c r="T1168" i="205"/>
  <c r="L1168" i="205"/>
  <c r="K1168" i="205"/>
  <c r="AB1167" i="205"/>
  <c r="AA1167" i="205"/>
  <c r="Z1167" i="205"/>
  <c r="Y1167" i="205"/>
  <c r="X1167" i="205"/>
  <c r="T1167" i="205"/>
  <c r="U1167" i="205" s="1"/>
  <c r="L1167" i="205"/>
  <c r="K1167" i="205"/>
  <c r="AB1166" i="205"/>
  <c r="AA1166" i="205"/>
  <c r="Z1166" i="205"/>
  <c r="Y1166" i="205"/>
  <c r="X1166" i="205"/>
  <c r="U1166" i="205"/>
  <c r="T1166" i="205"/>
  <c r="L1166" i="205"/>
  <c r="K1166" i="205"/>
  <c r="AB1165" i="205"/>
  <c r="AA1165" i="205"/>
  <c r="Z1165" i="205"/>
  <c r="Y1165" i="205"/>
  <c r="X1165" i="205"/>
  <c r="T1165" i="205"/>
  <c r="U1165" i="205" s="1"/>
  <c r="L1165" i="205"/>
  <c r="K1165" i="205"/>
  <c r="AB1164" i="205"/>
  <c r="AA1164" i="205"/>
  <c r="Z1164" i="205"/>
  <c r="Y1164" i="205"/>
  <c r="X1164" i="205"/>
  <c r="T1164" i="205"/>
  <c r="U1164" i="205" s="1"/>
  <c r="L1164" i="205"/>
  <c r="K1164" i="205"/>
  <c r="AB1163" i="205"/>
  <c r="AA1163" i="205"/>
  <c r="Z1163" i="205"/>
  <c r="Y1163" i="205"/>
  <c r="X1163" i="205"/>
  <c r="U1163" i="205"/>
  <c r="T1163" i="205"/>
  <c r="L1163" i="205"/>
  <c r="K1163" i="205"/>
  <c r="AB1162" i="205"/>
  <c r="AA1162" i="205"/>
  <c r="Z1162" i="205"/>
  <c r="Y1162" i="205"/>
  <c r="X1162" i="205"/>
  <c r="T1162" i="205"/>
  <c r="U1162" i="205" s="1"/>
  <c r="L1162" i="205"/>
  <c r="K1162" i="205"/>
  <c r="AB1161" i="205"/>
  <c r="AA1161" i="205"/>
  <c r="Z1161" i="205"/>
  <c r="Y1161" i="205"/>
  <c r="X1161" i="205"/>
  <c r="T1161" i="205"/>
  <c r="U1161" i="205" s="1"/>
  <c r="L1161" i="205"/>
  <c r="K1161" i="205"/>
  <c r="AB1160" i="205"/>
  <c r="AA1160" i="205"/>
  <c r="Z1160" i="205"/>
  <c r="Y1160" i="205"/>
  <c r="X1160" i="205"/>
  <c r="U1160" i="205"/>
  <c r="T1160" i="205"/>
  <c r="L1160" i="205"/>
  <c r="K1160" i="205"/>
  <c r="AB1159" i="205"/>
  <c r="AA1159" i="205"/>
  <c r="Z1159" i="205"/>
  <c r="Y1159" i="205"/>
  <c r="X1159" i="205"/>
  <c r="T1159" i="205"/>
  <c r="U1159" i="205" s="1"/>
  <c r="L1159" i="205"/>
  <c r="K1159" i="205"/>
  <c r="AB1158" i="205"/>
  <c r="AA1158" i="205"/>
  <c r="Z1158" i="205"/>
  <c r="Y1158" i="205"/>
  <c r="X1158" i="205"/>
  <c r="U1158" i="205"/>
  <c r="T1158" i="205"/>
  <c r="L1158" i="205"/>
  <c r="K1158" i="205"/>
  <c r="AB1157" i="205"/>
  <c r="AA1157" i="205"/>
  <c r="Z1157" i="205"/>
  <c r="Y1157" i="205"/>
  <c r="X1157" i="205"/>
  <c r="T1157" i="205"/>
  <c r="U1157" i="205" s="1"/>
  <c r="L1157" i="205"/>
  <c r="K1157" i="205"/>
  <c r="AB1156" i="205"/>
  <c r="AA1156" i="205"/>
  <c r="Z1156" i="205"/>
  <c r="Y1156" i="205"/>
  <c r="X1156" i="205"/>
  <c r="T1156" i="205"/>
  <c r="U1156" i="205" s="1"/>
  <c r="L1156" i="205"/>
  <c r="K1156" i="205"/>
  <c r="AB1155" i="205"/>
  <c r="AA1155" i="205"/>
  <c r="Z1155" i="205"/>
  <c r="Y1155" i="205"/>
  <c r="X1155" i="205"/>
  <c r="U1155" i="205"/>
  <c r="T1155" i="205"/>
  <c r="L1155" i="205"/>
  <c r="K1155" i="205"/>
  <c r="AB1154" i="205"/>
  <c r="AA1154" i="205"/>
  <c r="Z1154" i="205"/>
  <c r="Y1154" i="205"/>
  <c r="X1154" i="205"/>
  <c r="T1154" i="205"/>
  <c r="U1154" i="205" s="1"/>
  <c r="L1154" i="205"/>
  <c r="K1154" i="205"/>
  <c r="AB1153" i="205"/>
  <c r="AA1153" i="205"/>
  <c r="Z1153" i="205"/>
  <c r="Y1153" i="205"/>
  <c r="X1153" i="205"/>
  <c r="T1153" i="205"/>
  <c r="U1153" i="205" s="1"/>
  <c r="L1153" i="205"/>
  <c r="K1153" i="205"/>
  <c r="AB1152" i="205"/>
  <c r="AA1152" i="205"/>
  <c r="Z1152" i="205"/>
  <c r="Y1152" i="205"/>
  <c r="X1152" i="205"/>
  <c r="U1152" i="205"/>
  <c r="T1152" i="205"/>
  <c r="L1152" i="205"/>
  <c r="K1152" i="205"/>
  <c r="AB1151" i="205"/>
  <c r="AA1151" i="205"/>
  <c r="Z1151" i="205"/>
  <c r="Y1151" i="205"/>
  <c r="X1151" i="205"/>
  <c r="T1151" i="205"/>
  <c r="U1151" i="205" s="1"/>
  <c r="L1151" i="205"/>
  <c r="K1151" i="205"/>
  <c r="AB1150" i="205"/>
  <c r="AA1150" i="205"/>
  <c r="Z1150" i="205"/>
  <c r="Y1150" i="205"/>
  <c r="X1150" i="205"/>
  <c r="U1150" i="205"/>
  <c r="T1150" i="205"/>
  <c r="L1150" i="205"/>
  <c r="K1150" i="205"/>
  <c r="AB1149" i="205"/>
  <c r="AA1149" i="205"/>
  <c r="Z1149" i="205"/>
  <c r="Y1149" i="205"/>
  <c r="X1149" i="205"/>
  <c r="T1149" i="205"/>
  <c r="U1149" i="205" s="1"/>
  <c r="L1149" i="205"/>
  <c r="K1149" i="205"/>
  <c r="AB1148" i="205"/>
  <c r="AA1148" i="205"/>
  <c r="Z1148" i="205"/>
  <c r="Y1148" i="205"/>
  <c r="X1148" i="205"/>
  <c r="T1148" i="205"/>
  <c r="U1148" i="205" s="1"/>
  <c r="L1148" i="205"/>
  <c r="K1148" i="205"/>
  <c r="AB1147" i="205"/>
  <c r="AA1147" i="205"/>
  <c r="Z1147" i="205"/>
  <c r="Y1147" i="205"/>
  <c r="X1147" i="205"/>
  <c r="U1147" i="205"/>
  <c r="T1147" i="205"/>
  <c r="L1147" i="205"/>
  <c r="K1147" i="205"/>
  <c r="AB1146" i="205"/>
  <c r="AA1146" i="205"/>
  <c r="Z1146" i="205"/>
  <c r="Y1146" i="205"/>
  <c r="X1146" i="205"/>
  <c r="T1146" i="205"/>
  <c r="U1146" i="205" s="1"/>
  <c r="L1146" i="205"/>
  <c r="K1146" i="205"/>
  <c r="AB1145" i="205"/>
  <c r="AA1145" i="205"/>
  <c r="Z1145" i="205"/>
  <c r="Y1145" i="205"/>
  <c r="X1145" i="205"/>
  <c r="T1145" i="205"/>
  <c r="U1145" i="205" s="1"/>
  <c r="L1145" i="205"/>
  <c r="K1145" i="205"/>
  <c r="AB1144" i="205"/>
  <c r="AA1144" i="205"/>
  <c r="Z1144" i="205"/>
  <c r="Y1144" i="205"/>
  <c r="X1144" i="205"/>
  <c r="U1144" i="205"/>
  <c r="T1144" i="205"/>
  <c r="L1144" i="205"/>
  <c r="K1144" i="205"/>
  <c r="AB1143" i="205"/>
  <c r="AA1143" i="205"/>
  <c r="Z1143" i="205"/>
  <c r="Y1143" i="205"/>
  <c r="X1143" i="205"/>
  <c r="T1143" i="205"/>
  <c r="U1143" i="205" s="1"/>
  <c r="L1143" i="205"/>
  <c r="K1143" i="205"/>
  <c r="AB1142" i="205"/>
  <c r="AA1142" i="205"/>
  <c r="Z1142" i="205"/>
  <c r="Y1142" i="205"/>
  <c r="X1142" i="205"/>
  <c r="U1142" i="205"/>
  <c r="T1142" i="205"/>
  <c r="L1142" i="205"/>
  <c r="K1142" i="205"/>
  <c r="AB1141" i="205"/>
  <c r="AA1141" i="205"/>
  <c r="Z1141" i="205"/>
  <c r="Y1141" i="205"/>
  <c r="X1141" i="205"/>
  <c r="T1141" i="205"/>
  <c r="U1141" i="205" s="1"/>
  <c r="L1141" i="205"/>
  <c r="K1141" i="205"/>
  <c r="AB1140" i="205"/>
  <c r="AA1140" i="205"/>
  <c r="Z1140" i="205"/>
  <c r="Y1140" i="205"/>
  <c r="X1140" i="205"/>
  <c r="T1140" i="205"/>
  <c r="U1140" i="205" s="1"/>
  <c r="L1140" i="205"/>
  <c r="K1140" i="205"/>
  <c r="AB1139" i="205"/>
  <c r="AA1139" i="205"/>
  <c r="Z1139" i="205"/>
  <c r="Y1139" i="205"/>
  <c r="X1139" i="205"/>
  <c r="U1139" i="205"/>
  <c r="T1139" i="205"/>
  <c r="L1139" i="205"/>
  <c r="K1139" i="205"/>
  <c r="AB1138" i="205"/>
  <c r="AA1138" i="205"/>
  <c r="Z1138" i="205"/>
  <c r="Y1138" i="205"/>
  <c r="X1138" i="205"/>
  <c r="T1138" i="205"/>
  <c r="U1138" i="205" s="1"/>
  <c r="L1138" i="205"/>
  <c r="K1138" i="205"/>
  <c r="AB1137" i="205"/>
  <c r="AA1137" i="205"/>
  <c r="Z1137" i="205"/>
  <c r="Y1137" i="205"/>
  <c r="X1137" i="205"/>
  <c r="T1137" i="205"/>
  <c r="U1137" i="205" s="1"/>
  <c r="L1137" i="205"/>
  <c r="K1137" i="205"/>
  <c r="AB1136" i="205"/>
  <c r="AA1136" i="205"/>
  <c r="Z1136" i="205"/>
  <c r="Y1136" i="205"/>
  <c r="X1136" i="205"/>
  <c r="U1136" i="205"/>
  <c r="T1136" i="205"/>
  <c r="L1136" i="205"/>
  <c r="K1136" i="205"/>
  <c r="AB1135" i="205"/>
  <c r="AA1135" i="205"/>
  <c r="Z1135" i="205"/>
  <c r="Y1135" i="205"/>
  <c r="X1135" i="205"/>
  <c r="T1135" i="205"/>
  <c r="U1135" i="205" s="1"/>
  <c r="L1135" i="205"/>
  <c r="K1135" i="205"/>
  <c r="AB1134" i="205"/>
  <c r="AA1134" i="205"/>
  <c r="Z1134" i="205"/>
  <c r="Y1134" i="205"/>
  <c r="X1134" i="205"/>
  <c r="U1134" i="205"/>
  <c r="T1134" i="205"/>
  <c r="L1134" i="205"/>
  <c r="K1134" i="205"/>
  <c r="AB1133" i="205"/>
  <c r="AA1133" i="205"/>
  <c r="Z1133" i="205"/>
  <c r="Y1133" i="205"/>
  <c r="X1133" i="205"/>
  <c r="T1133" i="205"/>
  <c r="U1133" i="205" s="1"/>
  <c r="L1133" i="205"/>
  <c r="K1133" i="205"/>
  <c r="AB1132" i="205"/>
  <c r="AA1132" i="205"/>
  <c r="Z1132" i="205"/>
  <c r="Y1132" i="205"/>
  <c r="X1132" i="205"/>
  <c r="T1132" i="205"/>
  <c r="U1132" i="205" s="1"/>
  <c r="L1132" i="205"/>
  <c r="K1132" i="205"/>
  <c r="AB1131" i="205"/>
  <c r="AA1131" i="205"/>
  <c r="Z1131" i="205"/>
  <c r="Y1131" i="205"/>
  <c r="X1131" i="205"/>
  <c r="U1131" i="205"/>
  <c r="T1131" i="205"/>
  <c r="L1131" i="205"/>
  <c r="K1131" i="205"/>
  <c r="AB1130" i="205"/>
  <c r="AA1130" i="205"/>
  <c r="Z1130" i="205"/>
  <c r="Y1130" i="205"/>
  <c r="X1130" i="205"/>
  <c r="T1130" i="205"/>
  <c r="U1130" i="205" s="1"/>
  <c r="L1130" i="205"/>
  <c r="K1130" i="205"/>
  <c r="AB1129" i="205"/>
  <c r="AA1129" i="205"/>
  <c r="Z1129" i="205"/>
  <c r="Y1129" i="205"/>
  <c r="X1129" i="205"/>
  <c r="T1129" i="205"/>
  <c r="U1129" i="205" s="1"/>
  <c r="L1129" i="205"/>
  <c r="K1129" i="205"/>
  <c r="AB1128" i="205"/>
  <c r="AA1128" i="205"/>
  <c r="Z1128" i="205"/>
  <c r="Y1128" i="205"/>
  <c r="X1128" i="205"/>
  <c r="U1128" i="205"/>
  <c r="T1128" i="205"/>
  <c r="L1128" i="205"/>
  <c r="K1128" i="205"/>
  <c r="AB1127" i="205"/>
  <c r="AA1127" i="205"/>
  <c r="Z1127" i="205"/>
  <c r="Y1127" i="205"/>
  <c r="X1127" i="205"/>
  <c r="T1127" i="205"/>
  <c r="U1127" i="205" s="1"/>
  <c r="L1127" i="205"/>
  <c r="K1127" i="205"/>
  <c r="AB1126" i="205"/>
  <c r="AA1126" i="205"/>
  <c r="Z1126" i="205"/>
  <c r="Y1126" i="205"/>
  <c r="X1126" i="205"/>
  <c r="U1126" i="205"/>
  <c r="T1126" i="205"/>
  <c r="L1126" i="205"/>
  <c r="K1126" i="205"/>
  <c r="AB1125" i="205"/>
  <c r="AA1125" i="205"/>
  <c r="Z1125" i="205"/>
  <c r="Y1125" i="205"/>
  <c r="X1125" i="205"/>
  <c r="U1125" i="205"/>
  <c r="T1125" i="205"/>
  <c r="L1125" i="205"/>
  <c r="K1125" i="205"/>
  <c r="AB1124" i="205"/>
  <c r="AA1124" i="205"/>
  <c r="Z1124" i="205"/>
  <c r="Y1124" i="205"/>
  <c r="X1124" i="205"/>
  <c r="T1124" i="205"/>
  <c r="U1124" i="205" s="1"/>
  <c r="L1124" i="205"/>
  <c r="K1124" i="205"/>
  <c r="AB1123" i="205"/>
  <c r="AA1123" i="205"/>
  <c r="Z1123" i="205"/>
  <c r="Y1123" i="205"/>
  <c r="X1123" i="205"/>
  <c r="U1123" i="205"/>
  <c r="T1123" i="205"/>
  <c r="L1123" i="205"/>
  <c r="K1123" i="205"/>
  <c r="AB1122" i="205"/>
  <c r="AA1122" i="205"/>
  <c r="Z1122" i="205"/>
  <c r="Y1122" i="205"/>
  <c r="X1122" i="205"/>
  <c r="T1122" i="205"/>
  <c r="U1122" i="205" s="1"/>
  <c r="L1122" i="205"/>
  <c r="K1122" i="205"/>
  <c r="AB1121" i="205"/>
  <c r="AA1121" i="205"/>
  <c r="Z1121" i="205"/>
  <c r="Y1121" i="205"/>
  <c r="X1121" i="205"/>
  <c r="T1121" i="205"/>
  <c r="U1121" i="205" s="1"/>
  <c r="L1121" i="205"/>
  <c r="K1121" i="205"/>
  <c r="AB1120" i="205"/>
  <c r="AA1120" i="205"/>
  <c r="Z1120" i="205"/>
  <c r="Y1120" i="205"/>
  <c r="X1120" i="205"/>
  <c r="U1120" i="205"/>
  <c r="T1120" i="205"/>
  <c r="L1120" i="205"/>
  <c r="K1120" i="205"/>
  <c r="AB1119" i="205"/>
  <c r="AA1119" i="205"/>
  <c r="Z1119" i="205"/>
  <c r="Y1119" i="205"/>
  <c r="X1119" i="205"/>
  <c r="T1119" i="205"/>
  <c r="U1119" i="205" s="1"/>
  <c r="L1119" i="205"/>
  <c r="K1119" i="205"/>
  <c r="AB1118" i="205"/>
  <c r="AA1118" i="205"/>
  <c r="Z1118" i="205"/>
  <c r="Y1118" i="205"/>
  <c r="X1118" i="205"/>
  <c r="U1118" i="205"/>
  <c r="T1118" i="205"/>
  <c r="L1118" i="205"/>
  <c r="K1118" i="205"/>
  <c r="AB1117" i="205"/>
  <c r="AA1117" i="205"/>
  <c r="Z1117" i="205"/>
  <c r="Y1117" i="205"/>
  <c r="X1117" i="205"/>
  <c r="T1117" i="205"/>
  <c r="U1117" i="205" s="1"/>
  <c r="L1117" i="205"/>
  <c r="K1117" i="205"/>
  <c r="AB1116" i="205"/>
  <c r="AA1116" i="205"/>
  <c r="Z1116" i="205"/>
  <c r="Y1116" i="205"/>
  <c r="X1116" i="205"/>
  <c r="T1116" i="205"/>
  <c r="U1116" i="205" s="1"/>
  <c r="L1116" i="205"/>
  <c r="K1116" i="205"/>
  <c r="AB1115" i="205"/>
  <c r="AA1115" i="205"/>
  <c r="Z1115" i="205"/>
  <c r="Y1115" i="205"/>
  <c r="X1115" i="205"/>
  <c r="U1115" i="205"/>
  <c r="T1115" i="205"/>
  <c r="L1115" i="205"/>
  <c r="K1115" i="205"/>
  <c r="AB1114" i="205"/>
  <c r="AA1114" i="205"/>
  <c r="Z1114" i="205"/>
  <c r="Y1114" i="205"/>
  <c r="X1114" i="205"/>
  <c r="T1114" i="205"/>
  <c r="U1114" i="205" s="1"/>
  <c r="L1114" i="205"/>
  <c r="K1114" i="205"/>
  <c r="AB1113" i="205"/>
  <c r="AA1113" i="205"/>
  <c r="Z1113" i="205"/>
  <c r="Y1113" i="205"/>
  <c r="X1113" i="205"/>
  <c r="T1113" i="205"/>
  <c r="U1113" i="205" s="1"/>
  <c r="L1113" i="205"/>
  <c r="K1113" i="205"/>
  <c r="AB1112" i="205"/>
  <c r="AA1112" i="205"/>
  <c r="Z1112" i="205"/>
  <c r="Y1112" i="205"/>
  <c r="X1112" i="205"/>
  <c r="U1112" i="205"/>
  <c r="T1112" i="205"/>
  <c r="L1112" i="205"/>
  <c r="K1112" i="205"/>
  <c r="AB1111" i="205"/>
  <c r="AA1111" i="205"/>
  <c r="Z1111" i="205"/>
  <c r="Y1111" i="205"/>
  <c r="X1111" i="205"/>
  <c r="T1111" i="205"/>
  <c r="U1111" i="205" s="1"/>
  <c r="L1111" i="205"/>
  <c r="K1111" i="205"/>
  <c r="AB1110" i="205"/>
  <c r="AA1110" i="205"/>
  <c r="Z1110" i="205"/>
  <c r="Y1110" i="205"/>
  <c r="X1110" i="205"/>
  <c r="U1110" i="205"/>
  <c r="T1110" i="205"/>
  <c r="L1110" i="205"/>
  <c r="K1110" i="205"/>
  <c r="AB1109" i="205"/>
  <c r="AA1109" i="205"/>
  <c r="Z1109" i="205"/>
  <c r="Y1109" i="205"/>
  <c r="X1109" i="205"/>
  <c r="T1109" i="205"/>
  <c r="U1109" i="205" s="1"/>
  <c r="L1109" i="205"/>
  <c r="K1109" i="205"/>
  <c r="AB1108" i="205"/>
  <c r="AA1108" i="205"/>
  <c r="Z1108" i="205"/>
  <c r="Y1108" i="205"/>
  <c r="X1108" i="205"/>
  <c r="T1108" i="205"/>
  <c r="U1108" i="205" s="1"/>
  <c r="L1108" i="205"/>
  <c r="K1108" i="205"/>
  <c r="AB1107" i="205"/>
  <c r="AA1107" i="205"/>
  <c r="Z1107" i="205"/>
  <c r="Y1107" i="205"/>
  <c r="X1107" i="205"/>
  <c r="U1107" i="205"/>
  <c r="T1107" i="205"/>
  <c r="L1107" i="205"/>
  <c r="K1107" i="205"/>
  <c r="AB1106" i="205"/>
  <c r="AA1106" i="205"/>
  <c r="Z1106" i="205"/>
  <c r="Y1106" i="205"/>
  <c r="X1106" i="205"/>
  <c r="T1106" i="205"/>
  <c r="U1106" i="205" s="1"/>
  <c r="L1106" i="205"/>
  <c r="K1106" i="205"/>
  <c r="AB1105" i="205"/>
  <c r="AA1105" i="205"/>
  <c r="Z1105" i="205"/>
  <c r="Y1105" i="205"/>
  <c r="X1105" i="205"/>
  <c r="T1105" i="205"/>
  <c r="U1105" i="205" s="1"/>
  <c r="L1105" i="205"/>
  <c r="K1105" i="205"/>
  <c r="AB1104" i="205"/>
  <c r="AA1104" i="205"/>
  <c r="Z1104" i="205"/>
  <c r="Y1104" i="205"/>
  <c r="X1104" i="205"/>
  <c r="U1104" i="205"/>
  <c r="T1104" i="205"/>
  <c r="L1104" i="205"/>
  <c r="K1104" i="205"/>
  <c r="AB1103" i="205"/>
  <c r="AA1103" i="205"/>
  <c r="Z1103" i="205"/>
  <c r="Y1103" i="205"/>
  <c r="X1103" i="205"/>
  <c r="T1103" i="205"/>
  <c r="U1103" i="205" s="1"/>
  <c r="L1103" i="205"/>
  <c r="K1103" i="205"/>
  <c r="AB1102" i="205"/>
  <c r="AA1102" i="205"/>
  <c r="Z1102" i="205"/>
  <c r="Y1102" i="205"/>
  <c r="X1102" i="205"/>
  <c r="U1102" i="205"/>
  <c r="T1102" i="205"/>
  <c r="L1102" i="205"/>
  <c r="K1102" i="205"/>
  <c r="AB1101" i="205"/>
  <c r="AA1101" i="205"/>
  <c r="Z1101" i="205"/>
  <c r="Y1101" i="205"/>
  <c r="X1101" i="205"/>
  <c r="T1101" i="205"/>
  <c r="U1101" i="205" s="1"/>
  <c r="L1101" i="205"/>
  <c r="K1101" i="205"/>
  <c r="AB1100" i="205"/>
  <c r="AA1100" i="205"/>
  <c r="Z1100" i="205"/>
  <c r="Y1100" i="205"/>
  <c r="X1100" i="205"/>
  <c r="T1100" i="205"/>
  <c r="U1100" i="205" s="1"/>
  <c r="L1100" i="205"/>
  <c r="K1100" i="205"/>
  <c r="AB1099" i="205"/>
  <c r="AA1099" i="205"/>
  <c r="Z1099" i="205"/>
  <c r="Y1099" i="205"/>
  <c r="X1099" i="205"/>
  <c r="U1099" i="205"/>
  <c r="T1099" i="205"/>
  <c r="L1099" i="205"/>
  <c r="K1099" i="205"/>
  <c r="AB1098" i="205"/>
  <c r="AA1098" i="205"/>
  <c r="Z1098" i="205"/>
  <c r="Y1098" i="205"/>
  <c r="X1098" i="205"/>
  <c r="T1098" i="205"/>
  <c r="U1098" i="205" s="1"/>
  <c r="L1098" i="205"/>
  <c r="K1098" i="205"/>
  <c r="AB1097" i="205"/>
  <c r="AA1097" i="205"/>
  <c r="Z1097" i="205"/>
  <c r="Y1097" i="205"/>
  <c r="X1097" i="205"/>
  <c r="T1097" i="205"/>
  <c r="U1097" i="205" s="1"/>
  <c r="L1097" i="205"/>
  <c r="K1097" i="205"/>
  <c r="AB1096" i="205"/>
  <c r="AA1096" i="205"/>
  <c r="Z1096" i="205"/>
  <c r="Y1096" i="205"/>
  <c r="X1096" i="205"/>
  <c r="U1096" i="205"/>
  <c r="T1096" i="205"/>
  <c r="L1096" i="205"/>
  <c r="K1096" i="205"/>
  <c r="AB1095" i="205"/>
  <c r="AA1095" i="205"/>
  <c r="Z1095" i="205"/>
  <c r="Y1095" i="205"/>
  <c r="X1095" i="205"/>
  <c r="T1095" i="205"/>
  <c r="U1095" i="205" s="1"/>
  <c r="L1095" i="205"/>
  <c r="K1095" i="205"/>
  <c r="AB1094" i="205"/>
  <c r="AA1094" i="205"/>
  <c r="Z1094" i="205"/>
  <c r="Y1094" i="205"/>
  <c r="X1094" i="205"/>
  <c r="U1094" i="205"/>
  <c r="T1094" i="205"/>
  <c r="L1094" i="205"/>
  <c r="K1094" i="205"/>
  <c r="AB1093" i="205"/>
  <c r="AA1093" i="205"/>
  <c r="Z1093" i="205"/>
  <c r="Y1093" i="205"/>
  <c r="X1093" i="205"/>
  <c r="T1093" i="205"/>
  <c r="U1093" i="205" s="1"/>
  <c r="L1093" i="205"/>
  <c r="K1093" i="205"/>
  <c r="AB1092" i="205"/>
  <c r="AA1092" i="205"/>
  <c r="Z1092" i="205"/>
  <c r="Y1092" i="205"/>
  <c r="X1092" i="205"/>
  <c r="T1092" i="205"/>
  <c r="U1092" i="205" s="1"/>
  <c r="L1092" i="205"/>
  <c r="K1092" i="205"/>
  <c r="AB1091" i="205"/>
  <c r="AA1091" i="205"/>
  <c r="Z1091" i="205"/>
  <c r="Y1091" i="205"/>
  <c r="X1091" i="205"/>
  <c r="U1091" i="205"/>
  <c r="T1091" i="205"/>
  <c r="L1091" i="205"/>
  <c r="K1091" i="205"/>
  <c r="AB1090" i="205"/>
  <c r="AA1090" i="205"/>
  <c r="Z1090" i="205"/>
  <c r="Y1090" i="205"/>
  <c r="X1090" i="205"/>
  <c r="T1090" i="205"/>
  <c r="U1090" i="205" s="1"/>
  <c r="L1090" i="205"/>
  <c r="K1090" i="205"/>
  <c r="AB1089" i="205"/>
  <c r="AA1089" i="205"/>
  <c r="Z1089" i="205"/>
  <c r="Y1089" i="205"/>
  <c r="X1089" i="205"/>
  <c r="T1089" i="205"/>
  <c r="U1089" i="205" s="1"/>
  <c r="L1089" i="205"/>
  <c r="K1089" i="205"/>
  <c r="AB1088" i="205"/>
  <c r="AA1088" i="205"/>
  <c r="Z1088" i="205"/>
  <c r="Y1088" i="205"/>
  <c r="X1088" i="205"/>
  <c r="U1088" i="205"/>
  <c r="T1088" i="205"/>
  <c r="L1088" i="205"/>
  <c r="K1088" i="205"/>
  <c r="AB1087" i="205"/>
  <c r="AA1087" i="205"/>
  <c r="Z1087" i="205"/>
  <c r="Y1087" i="205"/>
  <c r="X1087" i="205"/>
  <c r="T1087" i="205"/>
  <c r="U1087" i="205" s="1"/>
  <c r="L1087" i="205"/>
  <c r="K1087" i="205"/>
  <c r="AB1086" i="205"/>
  <c r="AA1086" i="205"/>
  <c r="Z1086" i="205"/>
  <c r="Y1086" i="205"/>
  <c r="X1086" i="205"/>
  <c r="U1086" i="205"/>
  <c r="T1086" i="205"/>
  <c r="L1086" i="205"/>
  <c r="K1086" i="205"/>
  <c r="AB1085" i="205"/>
  <c r="AA1085" i="205"/>
  <c r="Z1085" i="205"/>
  <c r="Y1085" i="205"/>
  <c r="X1085" i="205"/>
  <c r="T1085" i="205"/>
  <c r="U1085" i="205" s="1"/>
  <c r="L1085" i="205"/>
  <c r="K1085" i="205"/>
  <c r="AB1084" i="205"/>
  <c r="AA1084" i="205"/>
  <c r="Z1084" i="205"/>
  <c r="Y1084" i="205"/>
  <c r="X1084" i="205"/>
  <c r="T1084" i="205"/>
  <c r="U1084" i="205" s="1"/>
  <c r="L1084" i="205"/>
  <c r="K1084" i="205"/>
  <c r="AB1083" i="205"/>
  <c r="AA1083" i="205"/>
  <c r="Z1083" i="205"/>
  <c r="Y1083" i="205"/>
  <c r="X1083" i="205"/>
  <c r="U1083" i="205"/>
  <c r="T1083" i="205"/>
  <c r="L1083" i="205"/>
  <c r="K1083" i="205"/>
  <c r="AB1082" i="205"/>
  <c r="AA1082" i="205"/>
  <c r="Z1082" i="205"/>
  <c r="Y1082" i="205"/>
  <c r="X1082" i="205"/>
  <c r="T1082" i="205"/>
  <c r="U1082" i="205" s="1"/>
  <c r="L1082" i="205"/>
  <c r="K1082" i="205"/>
  <c r="AB1081" i="205"/>
  <c r="AA1081" i="205"/>
  <c r="Z1081" i="205"/>
  <c r="Y1081" i="205"/>
  <c r="X1081" i="205"/>
  <c r="T1081" i="205"/>
  <c r="U1081" i="205" s="1"/>
  <c r="L1081" i="205"/>
  <c r="K1081" i="205"/>
  <c r="AB1080" i="205"/>
  <c r="AA1080" i="205"/>
  <c r="Z1080" i="205"/>
  <c r="Y1080" i="205"/>
  <c r="X1080" i="205"/>
  <c r="U1080" i="205"/>
  <c r="T1080" i="205"/>
  <c r="L1080" i="205"/>
  <c r="K1080" i="205"/>
  <c r="AB1079" i="205"/>
  <c r="AA1079" i="205"/>
  <c r="Z1079" i="205"/>
  <c r="Y1079" i="205"/>
  <c r="X1079" i="205"/>
  <c r="T1079" i="205"/>
  <c r="U1079" i="205" s="1"/>
  <c r="L1079" i="205"/>
  <c r="K1079" i="205"/>
  <c r="AB1078" i="205"/>
  <c r="AA1078" i="205"/>
  <c r="Z1078" i="205"/>
  <c r="Y1078" i="205"/>
  <c r="X1078" i="205"/>
  <c r="U1078" i="205"/>
  <c r="T1078" i="205"/>
  <c r="L1078" i="205"/>
  <c r="K1078" i="205"/>
  <c r="AB1077" i="205"/>
  <c r="AA1077" i="205"/>
  <c r="Z1077" i="205"/>
  <c r="Y1077" i="205"/>
  <c r="X1077" i="205"/>
  <c r="T1077" i="205"/>
  <c r="U1077" i="205" s="1"/>
  <c r="L1077" i="205"/>
  <c r="K1077" i="205"/>
  <c r="AB1076" i="205"/>
  <c r="AA1076" i="205"/>
  <c r="Z1076" i="205"/>
  <c r="Y1076" i="205"/>
  <c r="X1076" i="205"/>
  <c r="T1076" i="205"/>
  <c r="U1076" i="205" s="1"/>
  <c r="L1076" i="205"/>
  <c r="K1076" i="205"/>
  <c r="AB1075" i="205"/>
  <c r="AA1075" i="205"/>
  <c r="Z1075" i="205"/>
  <c r="Y1075" i="205"/>
  <c r="X1075" i="205"/>
  <c r="U1075" i="205"/>
  <c r="T1075" i="205"/>
  <c r="L1075" i="205"/>
  <c r="K1075" i="205"/>
  <c r="AB1074" i="205"/>
  <c r="AA1074" i="205"/>
  <c r="Z1074" i="205"/>
  <c r="Y1074" i="205"/>
  <c r="X1074" i="205"/>
  <c r="T1074" i="205"/>
  <c r="U1074" i="205" s="1"/>
  <c r="L1074" i="205"/>
  <c r="K1074" i="205"/>
  <c r="AB1073" i="205"/>
  <c r="AA1073" i="205"/>
  <c r="Z1073" i="205"/>
  <c r="Y1073" i="205"/>
  <c r="X1073" i="205"/>
  <c r="T1073" i="205"/>
  <c r="U1073" i="205" s="1"/>
  <c r="L1073" i="205"/>
  <c r="K1073" i="205"/>
  <c r="AB1072" i="205"/>
  <c r="AA1072" i="205"/>
  <c r="Z1072" i="205"/>
  <c r="Y1072" i="205"/>
  <c r="X1072" i="205"/>
  <c r="U1072" i="205"/>
  <c r="T1072" i="205"/>
  <c r="L1072" i="205"/>
  <c r="K1072" i="205"/>
  <c r="AB1071" i="205"/>
  <c r="AA1071" i="205"/>
  <c r="Z1071" i="205"/>
  <c r="Y1071" i="205"/>
  <c r="X1071" i="205"/>
  <c r="T1071" i="205"/>
  <c r="U1071" i="205" s="1"/>
  <c r="L1071" i="205"/>
  <c r="K1071" i="205"/>
  <c r="AB1070" i="205"/>
  <c r="AA1070" i="205"/>
  <c r="Z1070" i="205"/>
  <c r="Y1070" i="205"/>
  <c r="X1070" i="205"/>
  <c r="U1070" i="205"/>
  <c r="T1070" i="205"/>
  <c r="L1070" i="205"/>
  <c r="K1070" i="205"/>
  <c r="AB1069" i="205"/>
  <c r="AA1069" i="205"/>
  <c r="Z1069" i="205"/>
  <c r="Y1069" i="205"/>
  <c r="X1069" i="205"/>
  <c r="U1069" i="205"/>
  <c r="T1069" i="205"/>
  <c r="L1069" i="205"/>
  <c r="K1069" i="205"/>
  <c r="AB1068" i="205"/>
  <c r="AA1068" i="205"/>
  <c r="Z1068" i="205"/>
  <c r="Y1068" i="205"/>
  <c r="X1068" i="205"/>
  <c r="T1068" i="205"/>
  <c r="U1068" i="205" s="1"/>
  <c r="L1068" i="205"/>
  <c r="K1068" i="205"/>
  <c r="AB1067" i="205"/>
  <c r="AA1067" i="205"/>
  <c r="Z1067" i="205"/>
  <c r="Y1067" i="205"/>
  <c r="X1067" i="205"/>
  <c r="U1067" i="205"/>
  <c r="T1067" i="205"/>
  <c r="L1067" i="205"/>
  <c r="K1067" i="205"/>
  <c r="AB1066" i="205"/>
  <c r="AA1066" i="205"/>
  <c r="Z1066" i="205"/>
  <c r="Y1066" i="205"/>
  <c r="X1066" i="205"/>
  <c r="T1066" i="205"/>
  <c r="U1066" i="205" s="1"/>
  <c r="L1066" i="205"/>
  <c r="K1066" i="205"/>
  <c r="AB1065" i="205"/>
  <c r="AA1065" i="205"/>
  <c r="Z1065" i="205"/>
  <c r="Y1065" i="205"/>
  <c r="X1065" i="205"/>
  <c r="T1065" i="205"/>
  <c r="U1065" i="205" s="1"/>
  <c r="L1065" i="205"/>
  <c r="K1065" i="205"/>
  <c r="AB1064" i="205"/>
  <c r="AA1064" i="205"/>
  <c r="Z1064" i="205"/>
  <c r="Y1064" i="205"/>
  <c r="X1064" i="205"/>
  <c r="U1064" i="205"/>
  <c r="T1064" i="205"/>
  <c r="L1064" i="205"/>
  <c r="K1064" i="205"/>
  <c r="AB1063" i="205"/>
  <c r="AA1063" i="205"/>
  <c r="Z1063" i="205"/>
  <c r="Y1063" i="205"/>
  <c r="X1063" i="205"/>
  <c r="T1063" i="205"/>
  <c r="U1063" i="205" s="1"/>
  <c r="L1063" i="205"/>
  <c r="K1063" i="205"/>
  <c r="AB1062" i="205"/>
  <c r="AA1062" i="205"/>
  <c r="Z1062" i="205"/>
  <c r="Y1062" i="205"/>
  <c r="X1062" i="205"/>
  <c r="U1062" i="205"/>
  <c r="T1062" i="205"/>
  <c r="L1062" i="205"/>
  <c r="K1062" i="205"/>
  <c r="AB1061" i="205"/>
  <c r="AA1061" i="205"/>
  <c r="Z1061" i="205"/>
  <c r="Y1061" i="205"/>
  <c r="X1061" i="205"/>
  <c r="U1061" i="205"/>
  <c r="T1061" i="205"/>
  <c r="L1061" i="205"/>
  <c r="K1061" i="205"/>
  <c r="AB1060" i="205"/>
  <c r="AA1060" i="205"/>
  <c r="Z1060" i="205"/>
  <c r="Y1060" i="205"/>
  <c r="X1060" i="205"/>
  <c r="T1060" i="205"/>
  <c r="U1060" i="205" s="1"/>
  <c r="L1060" i="205"/>
  <c r="K1060" i="205"/>
  <c r="AB1059" i="205"/>
  <c r="AA1059" i="205"/>
  <c r="Z1059" i="205"/>
  <c r="Y1059" i="205"/>
  <c r="X1059" i="205"/>
  <c r="U1059" i="205"/>
  <c r="T1059" i="205"/>
  <c r="L1059" i="205"/>
  <c r="K1059" i="205"/>
  <c r="AB1058" i="205"/>
  <c r="AA1058" i="205"/>
  <c r="Z1058" i="205"/>
  <c r="Y1058" i="205"/>
  <c r="X1058" i="205"/>
  <c r="T1058" i="205"/>
  <c r="U1058" i="205" s="1"/>
  <c r="L1058" i="205"/>
  <c r="K1058" i="205"/>
  <c r="AB1057" i="205"/>
  <c r="AA1057" i="205"/>
  <c r="Z1057" i="205"/>
  <c r="Y1057" i="205"/>
  <c r="X1057" i="205"/>
  <c r="T1057" i="205"/>
  <c r="U1057" i="205" s="1"/>
  <c r="L1057" i="205"/>
  <c r="K1057" i="205"/>
  <c r="AB1056" i="205"/>
  <c r="AA1056" i="205"/>
  <c r="Z1056" i="205"/>
  <c r="Y1056" i="205"/>
  <c r="X1056" i="205"/>
  <c r="U1056" i="205"/>
  <c r="T1056" i="205"/>
  <c r="L1056" i="205"/>
  <c r="K1056" i="205"/>
  <c r="AB1055" i="205"/>
  <c r="AA1055" i="205"/>
  <c r="Z1055" i="205"/>
  <c r="Y1055" i="205"/>
  <c r="X1055" i="205"/>
  <c r="T1055" i="205"/>
  <c r="U1055" i="205" s="1"/>
  <c r="L1055" i="205"/>
  <c r="K1055" i="205"/>
  <c r="AB1054" i="205"/>
  <c r="AA1054" i="205"/>
  <c r="Z1054" i="205"/>
  <c r="Y1054" i="205"/>
  <c r="X1054" i="205"/>
  <c r="U1054" i="205"/>
  <c r="T1054" i="205"/>
  <c r="L1054" i="205"/>
  <c r="K1054" i="205"/>
  <c r="AB1053" i="205"/>
  <c r="AA1053" i="205"/>
  <c r="Z1053" i="205"/>
  <c r="Y1053" i="205"/>
  <c r="X1053" i="205"/>
  <c r="U1053" i="205"/>
  <c r="T1053" i="205"/>
  <c r="L1053" i="205"/>
  <c r="K1053" i="205"/>
  <c r="AB1052" i="205"/>
  <c r="AA1052" i="205"/>
  <c r="Z1052" i="205"/>
  <c r="Y1052" i="205"/>
  <c r="X1052" i="205"/>
  <c r="T1052" i="205"/>
  <c r="U1052" i="205" s="1"/>
  <c r="L1052" i="205"/>
  <c r="K1052" i="205"/>
  <c r="AB1051" i="205"/>
  <c r="AA1051" i="205"/>
  <c r="Z1051" i="205"/>
  <c r="Y1051" i="205"/>
  <c r="X1051" i="205"/>
  <c r="U1051" i="205"/>
  <c r="T1051" i="205"/>
  <c r="L1051" i="205"/>
  <c r="K1051" i="205"/>
  <c r="AB1050" i="205"/>
  <c r="AA1050" i="205"/>
  <c r="Z1050" i="205"/>
  <c r="Y1050" i="205"/>
  <c r="X1050" i="205"/>
  <c r="T1050" i="205"/>
  <c r="U1050" i="205" s="1"/>
  <c r="L1050" i="205"/>
  <c r="K1050" i="205"/>
  <c r="AB1049" i="205"/>
  <c r="AA1049" i="205"/>
  <c r="Z1049" i="205"/>
  <c r="Y1049" i="205"/>
  <c r="X1049" i="205"/>
  <c r="T1049" i="205"/>
  <c r="U1049" i="205" s="1"/>
  <c r="L1049" i="205"/>
  <c r="K1049" i="205"/>
  <c r="AB1048" i="205"/>
  <c r="AA1048" i="205"/>
  <c r="Z1048" i="205"/>
  <c r="Y1048" i="205"/>
  <c r="X1048" i="205"/>
  <c r="U1048" i="205"/>
  <c r="T1048" i="205"/>
  <c r="L1048" i="205"/>
  <c r="K1048" i="205"/>
  <c r="AB1047" i="205"/>
  <c r="AA1047" i="205"/>
  <c r="Z1047" i="205"/>
  <c r="Y1047" i="205"/>
  <c r="X1047" i="205"/>
  <c r="T1047" i="205"/>
  <c r="U1047" i="205" s="1"/>
  <c r="L1047" i="205"/>
  <c r="K1047" i="205"/>
  <c r="AB1046" i="205"/>
  <c r="AA1046" i="205"/>
  <c r="Z1046" i="205"/>
  <c r="Y1046" i="205"/>
  <c r="X1046" i="205"/>
  <c r="U1046" i="205"/>
  <c r="T1046" i="205"/>
  <c r="L1046" i="205"/>
  <c r="K1046" i="205"/>
  <c r="AB1045" i="205"/>
  <c r="AA1045" i="205"/>
  <c r="Z1045" i="205"/>
  <c r="Y1045" i="205"/>
  <c r="X1045" i="205"/>
  <c r="U1045" i="205"/>
  <c r="T1045" i="205"/>
  <c r="L1045" i="205"/>
  <c r="K1045" i="205"/>
  <c r="AB1044" i="205"/>
  <c r="AA1044" i="205"/>
  <c r="Z1044" i="205"/>
  <c r="Y1044" i="205"/>
  <c r="X1044" i="205"/>
  <c r="T1044" i="205"/>
  <c r="U1044" i="205" s="1"/>
  <c r="L1044" i="205"/>
  <c r="K1044" i="205"/>
  <c r="AB1043" i="205"/>
  <c r="AA1043" i="205"/>
  <c r="Z1043" i="205"/>
  <c r="Y1043" i="205"/>
  <c r="X1043" i="205"/>
  <c r="U1043" i="205"/>
  <c r="T1043" i="205"/>
  <c r="L1043" i="205"/>
  <c r="K1043" i="205"/>
  <c r="AB1042" i="205"/>
  <c r="AA1042" i="205"/>
  <c r="Z1042" i="205"/>
  <c r="Y1042" i="205"/>
  <c r="X1042" i="205"/>
  <c r="T1042" i="205"/>
  <c r="U1042" i="205" s="1"/>
  <c r="L1042" i="205"/>
  <c r="K1042" i="205"/>
  <c r="AB1041" i="205"/>
  <c r="AA1041" i="205"/>
  <c r="Z1041" i="205"/>
  <c r="Y1041" i="205"/>
  <c r="X1041" i="205"/>
  <c r="T1041" i="205"/>
  <c r="U1041" i="205" s="1"/>
  <c r="L1041" i="205"/>
  <c r="K1041" i="205"/>
  <c r="AB1040" i="205"/>
  <c r="AA1040" i="205"/>
  <c r="Z1040" i="205"/>
  <c r="Y1040" i="205"/>
  <c r="X1040" i="205"/>
  <c r="U1040" i="205"/>
  <c r="T1040" i="205"/>
  <c r="L1040" i="205"/>
  <c r="K1040" i="205"/>
  <c r="AB1039" i="205"/>
  <c r="AA1039" i="205"/>
  <c r="Z1039" i="205"/>
  <c r="Y1039" i="205"/>
  <c r="X1039" i="205"/>
  <c r="T1039" i="205"/>
  <c r="U1039" i="205" s="1"/>
  <c r="L1039" i="205"/>
  <c r="K1039" i="205"/>
  <c r="AB1038" i="205"/>
  <c r="AA1038" i="205"/>
  <c r="Z1038" i="205"/>
  <c r="Y1038" i="205"/>
  <c r="X1038" i="205"/>
  <c r="U1038" i="205"/>
  <c r="T1038" i="205"/>
  <c r="L1038" i="205"/>
  <c r="K1038" i="205"/>
  <c r="AB1037" i="205"/>
  <c r="AA1037" i="205"/>
  <c r="Z1037" i="205"/>
  <c r="Y1037" i="205"/>
  <c r="X1037" i="205"/>
  <c r="U1037" i="205"/>
  <c r="T1037" i="205"/>
  <c r="L1037" i="205"/>
  <c r="K1037" i="205"/>
  <c r="AB1036" i="205"/>
  <c r="AA1036" i="205"/>
  <c r="Z1036" i="205"/>
  <c r="Y1036" i="205"/>
  <c r="X1036" i="205"/>
  <c r="T1036" i="205"/>
  <c r="U1036" i="205" s="1"/>
  <c r="L1036" i="205"/>
  <c r="K1036" i="205"/>
  <c r="AB1035" i="205"/>
  <c r="AA1035" i="205"/>
  <c r="Z1035" i="205"/>
  <c r="Y1035" i="205"/>
  <c r="X1035" i="205"/>
  <c r="U1035" i="205"/>
  <c r="T1035" i="205"/>
  <c r="L1035" i="205"/>
  <c r="K1035" i="205"/>
  <c r="AB1034" i="205"/>
  <c r="AA1034" i="205"/>
  <c r="Z1034" i="205"/>
  <c r="Y1034" i="205"/>
  <c r="X1034" i="205"/>
  <c r="T1034" i="205"/>
  <c r="U1034" i="205" s="1"/>
  <c r="L1034" i="205"/>
  <c r="K1034" i="205"/>
  <c r="AB1033" i="205"/>
  <c r="AA1033" i="205"/>
  <c r="Z1033" i="205"/>
  <c r="Y1033" i="205"/>
  <c r="X1033" i="205"/>
  <c r="T1033" i="205"/>
  <c r="U1033" i="205" s="1"/>
  <c r="L1033" i="205"/>
  <c r="K1033" i="205"/>
  <c r="AB1032" i="205"/>
  <c r="AA1032" i="205"/>
  <c r="Z1032" i="205"/>
  <c r="Y1032" i="205"/>
  <c r="X1032" i="205"/>
  <c r="U1032" i="205"/>
  <c r="T1032" i="205"/>
  <c r="L1032" i="205"/>
  <c r="K1032" i="205"/>
  <c r="AB1031" i="205"/>
  <c r="AA1031" i="205"/>
  <c r="Z1031" i="205"/>
  <c r="Y1031" i="205"/>
  <c r="X1031" i="205"/>
  <c r="T1031" i="205"/>
  <c r="U1031" i="205" s="1"/>
  <c r="L1031" i="205"/>
  <c r="K1031" i="205"/>
  <c r="AB1030" i="205"/>
  <c r="AA1030" i="205"/>
  <c r="Z1030" i="205"/>
  <c r="Y1030" i="205"/>
  <c r="X1030" i="205"/>
  <c r="U1030" i="205"/>
  <c r="T1030" i="205"/>
  <c r="L1030" i="205"/>
  <c r="K1030" i="205"/>
  <c r="AB1029" i="205"/>
  <c r="AA1029" i="205"/>
  <c r="Z1029" i="205"/>
  <c r="Y1029" i="205"/>
  <c r="X1029" i="205"/>
  <c r="T1029" i="205"/>
  <c r="U1029" i="205" s="1"/>
  <c r="L1029" i="205"/>
  <c r="K1029" i="205"/>
  <c r="AB1028" i="205"/>
  <c r="AA1028" i="205"/>
  <c r="Z1028" i="205"/>
  <c r="Y1028" i="205"/>
  <c r="X1028" i="205"/>
  <c r="T1028" i="205"/>
  <c r="U1028" i="205" s="1"/>
  <c r="L1028" i="205"/>
  <c r="K1028" i="205"/>
  <c r="AB1027" i="205"/>
  <c r="AA1027" i="205"/>
  <c r="Z1027" i="205"/>
  <c r="Y1027" i="205"/>
  <c r="X1027" i="205"/>
  <c r="U1027" i="205"/>
  <c r="T1027" i="205"/>
  <c r="L1027" i="205"/>
  <c r="K1027" i="205"/>
  <c r="AB1026" i="205"/>
  <c r="AA1026" i="205"/>
  <c r="Z1026" i="205"/>
  <c r="Y1026" i="205"/>
  <c r="X1026" i="205"/>
  <c r="T1026" i="205"/>
  <c r="U1026" i="205" s="1"/>
  <c r="L1026" i="205"/>
  <c r="K1026" i="205"/>
  <c r="AB1025" i="205"/>
  <c r="AA1025" i="205"/>
  <c r="Z1025" i="205"/>
  <c r="Y1025" i="205"/>
  <c r="X1025" i="205"/>
  <c r="T1025" i="205"/>
  <c r="U1025" i="205" s="1"/>
  <c r="L1025" i="205"/>
  <c r="K1025" i="205"/>
  <c r="AB1024" i="205"/>
  <c r="AA1024" i="205"/>
  <c r="Z1024" i="205"/>
  <c r="Y1024" i="205"/>
  <c r="X1024" i="205"/>
  <c r="U1024" i="205"/>
  <c r="T1024" i="205"/>
  <c r="L1024" i="205"/>
  <c r="K1024" i="205"/>
  <c r="AB1023" i="205"/>
  <c r="AA1023" i="205"/>
  <c r="Z1023" i="205"/>
  <c r="Y1023" i="205"/>
  <c r="X1023" i="205"/>
  <c r="T1023" i="205"/>
  <c r="U1023" i="205" s="1"/>
  <c r="L1023" i="205"/>
  <c r="K1023" i="205"/>
  <c r="AB1022" i="205"/>
  <c r="AA1022" i="205"/>
  <c r="Z1022" i="205"/>
  <c r="Y1022" i="205"/>
  <c r="X1022" i="205"/>
  <c r="U1022" i="205"/>
  <c r="T1022" i="205"/>
  <c r="L1022" i="205"/>
  <c r="K1022" i="205"/>
  <c r="AB1021" i="205"/>
  <c r="AA1021" i="205"/>
  <c r="Z1021" i="205"/>
  <c r="Y1021" i="205"/>
  <c r="X1021" i="205"/>
  <c r="U1021" i="205"/>
  <c r="T1021" i="205"/>
  <c r="L1021" i="205"/>
  <c r="K1021" i="205"/>
  <c r="AB1020" i="205"/>
  <c r="AA1020" i="205"/>
  <c r="Z1020" i="205"/>
  <c r="Y1020" i="205"/>
  <c r="X1020" i="205"/>
  <c r="T1020" i="205"/>
  <c r="U1020" i="205" s="1"/>
  <c r="L1020" i="205"/>
  <c r="K1020" i="205"/>
  <c r="AB1019" i="205"/>
  <c r="AA1019" i="205"/>
  <c r="Z1019" i="205"/>
  <c r="Y1019" i="205"/>
  <c r="X1019" i="205"/>
  <c r="U1019" i="205"/>
  <c r="T1019" i="205"/>
  <c r="L1019" i="205"/>
  <c r="K1019" i="205"/>
  <c r="AB1018" i="205"/>
  <c r="AA1018" i="205"/>
  <c r="Z1018" i="205"/>
  <c r="Y1018" i="205"/>
  <c r="X1018" i="205"/>
  <c r="T1018" i="205"/>
  <c r="U1018" i="205" s="1"/>
  <c r="L1018" i="205"/>
  <c r="K1018" i="205"/>
  <c r="AB1017" i="205"/>
  <c r="AA1017" i="205"/>
  <c r="Z1017" i="205"/>
  <c r="Y1017" i="205"/>
  <c r="X1017" i="205"/>
  <c r="T1017" i="205"/>
  <c r="U1017" i="205" s="1"/>
  <c r="L1017" i="205"/>
  <c r="K1017" i="205"/>
  <c r="AB1016" i="205"/>
  <c r="AA1016" i="205"/>
  <c r="Z1016" i="205"/>
  <c r="Y1016" i="205"/>
  <c r="X1016" i="205"/>
  <c r="U1016" i="205"/>
  <c r="T1016" i="205"/>
  <c r="L1016" i="205"/>
  <c r="K1016" i="205"/>
  <c r="AB1015" i="205"/>
  <c r="AA1015" i="205"/>
  <c r="Z1015" i="205"/>
  <c r="Y1015" i="205"/>
  <c r="X1015" i="205"/>
  <c r="T1015" i="205"/>
  <c r="U1015" i="205" s="1"/>
  <c r="L1015" i="205"/>
  <c r="K1015" i="205"/>
  <c r="AB1014" i="205"/>
  <c r="AA1014" i="205"/>
  <c r="Z1014" i="205"/>
  <c r="Y1014" i="205"/>
  <c r="X1014" i="205"/>
  <c r="U1014" i="205"/>
  <c r="T1014" i="205"/>
  <c r="L1014" i="205"/>
  <c r="K1014" i="205"/>
  <c r="AB1013" i="205"/>
  <c r="AA1013" i="205"/>
  <c r="Z1013" i="205"/>
  <c r="Y1013" i="205"/>
  <c r="X1013" i="205"/>
  <c r="U1013" i="205"/>
  <c r="T1013" i="205"/>
  <c r="L1013" i="205"/>
  <c r="K1013" i="205"/>
  <c r="AB1012" i="205"/>
  <c r="AA1012" i="205"/>
  <c r="Z1012" i="205"/>
  <c r="Y1012" i="205"/>
  <c r="X1012" i="205"/>
  <c r="T1012" i="205"/>
  <c r="U1012" i="205" s="1"/>
  <c r="L1012" i="205"/>
  <c r="K1012" i="205"/>
  <c r="AB1011" i="205"/>
  <c r="AA1011" i="205"/>
  <c r="Z1011" i="205"/>
  <c r="Y1011" i="205"/>
  <c r="X1011" i="205"/>
  <c r="U1011" i="205"/>
  <c r="T1011" i="205"/>
  <c r="L1011" i="205"/>
  <c r="K1011" i="205"/>
  <c r="AB1010" i="205"/>
  <c r="AA1010" i="205"/>
  <c r="Z1010" i="205"/>
  <c r="Y1010" i="205"/>
  <c r="X1010" i="205"/>
  <c r="T1010" i="205"/>
  <c r="U1010" i="205" s="1"/>
  <c r="L1010" i="205"/>
  <c r="K1010" i="205"/>
  <c r="AB1009" i="205"/>
  <c r="AA1009" i="205"/>
  <c r="Z1009" i="205"/>
  <c r="Y1009" i="205"/>
  <c r="X1009" i="205"/>
  <c r="T1009" i="205"/>
  <c r="U1009" i="205" s="1"/>
  <c r="L1009" i="205"/>
  <c r="K1009" i="205"/>
  <c r="AB1008" i="205"/>
  <c r="AA1008" i="205"/>
  <c r="Z1008" i="205"/>
  <c r="Y1008" i="205"/>
  <c r="X1008" i="205"/>
  <c r="U1008" i="205"/>
  <c r="T1008" i="205"/>
  <c r="L1008" i="205"/>
  <c r="K1008" i="205"/>
  <c r="AB1007" i="205"/>
  <c r="AA1007" i="205"/>
  <c r="Z1007" i="205"/>
  <c r="Y1007" i="205"/>
  <c r="X1007" i="205"/>
  <c r="T1007" i="205"/>
  <c r="U1007" i="205" s="1"/>
  <c r="L1007" i="205"/>
  <c r="K1007" i="205"/>
  <c r="AB1006" i="205"/>
  <c r="AA1006" i="205"/>
  <c r="Z1006" i="205"/>
  <c r="Y1006" i="205"/>
  <c r="X1006" i="205"/>
  <c r="U1006" i="205"/>
  <c r="T1006" i="205"/>
  <c r="L1006" i="205"/>
  <c r="K1006" i="205"/>
  <c r="AB1005" i="205"/>
  <c r="AA1005" i="205"/>
  <c r="Z1005" i="205"/>
  <c r="Y1005" i="205"/>
  <c r="X1005" i="205"/>
  <c r="U1005" i="205"/>
  <c r="T1005" i="205"/>
  <c r="L1005" i="205"/>
  <c r="K1005" i="205"/>
  <c r="AB1004" i="205"/>
  <c r="AA1004" i="205"/>
  <c r="Z1004" i="205"/>
  <c r="Y1004" i="205"/>
  <c r="X1004" i="205"/>
  <c r="T1004" i="205"/>
  <c r="U1004" i="205" s="1"/>
  <c r="L1004" i="205"/>
  <c r="K1004" i="205"/>
  <c r="AB1003" i="205"/>
  <c r="AA1003" i="205"/>
  <c r="Z1003" i="205"/>
  <c r="Y1003" i="205"/>
  <c r="X1003" i="205"/>
  <c r="U1003" i="205"/>
  <c r="T1003" i="205"/>
  <c r="L1003" i="205"/>
  <c r="K1003" i="205"/>
  <c r="AB1002" i="205"/>
  <c r="AA1002" i="205"/>
  <c r="Z1002" i="205"/>
  <c r="Y1002" i="205"/>
  <c r="X1002" i="205"/>
  <c r="T1002" i="205"/>
  <c r="U1002" i="205" s="1"/>
  <c r="L1002" i="205"/>
  <c r="K1002" i="205"/>
  <c r="AB1001" i="205"/>
  <c r="AA1001" i="205"/>
  <c r="Z1001" i="205"/>
  <c r="Y1001" i="205"/>
  <c r="X1001" i="205"/>
  <c r="T1001" i="205"/>
  <c r="U1001" i="205" s="1"/>
  <c r="L1001" i="205"/>
  <c r="K1001" i="205"/>
  <c r="AB1000" i="205"/>
  <c r="AA1000" i="205"/>
  <c r="Z1000" i="205"/>
  <c r="Y1000" i="205"/>
  <c r="X1000" i="205"/>
  <c r="U1000" i="205"/>
  <c r="T1000" i="205"/>
  <c r="L1000" i="205"/>
  <c r="K1000" i="205"/>
  <c r="AB999" i="205"/>
  <c r="AA999" i="205"/>
  <c r="Z999" i="205"/>
  <c r="Y999" i="205"/>
  <c r="X999" i="205"/>
  <c r="T999" i="205"/>
  <c r="U999" i="205" s="1"/>
  <c r="L999" i="205"/>
  <c r="K999" i="205"/>
  <c r="AB998" i="205"/>
  <c r="AA998" i="205"/>
  <c r="Z998" i="205"/>
  <c r="Y998" i="205"/>
  <c r="X998" i="205"/>
  <c r="U998" i="205"/>
  <c r="T998" i="205"/>
  <c r="L998" i="205"/>
  <c r="K998" i="205"/>
  <c r="AB997" i="205"/>
  <c r="AA997" i="205"/>
  <c r="Z997" i="205"/>
  <c r="Y997" i="205"/>
  <c r="X997" i="205"/>
  <c r="U997" i="205"/>
  <c r="T997" i="205"/>
  <c r="L997" i="205"/>
  <c r="K997" i="205"/>
  <c r="AB996" i="205"/>
  <c r="AA996" i="205"/>
  <c r="Z996" i="205"/>
  <c r="Y996" i="205"/>
  <c r="X996" i="205"/>
  <c r="T996" i="205"/>
  <c r="U996" i="205" s="1"/>
  <c r="L996" i="205"/>
  <c r="K996" i="205"/>
  <c r="AB995" i="205"/>
  <c r="AA995" i="205"/>
  <c r="Z995" i="205"/>
  <c r="Y995" i="205"/>
  <c r="X995" i="205"/>
  <c r="U995" i="205"/>
  <c r="T995" i="205"/>
  <c r="L995" i="205"/>
  <c r="K995" i="205"/>
  <c r="AB994" i="205"/>
  <c r="AA994" i="205"/>
  <c r="Z994" i="205"/>
  <c r="Y994" i="205"/>
  <c r="X994" i="205"/>
  <c r="T994" i="205"/>
  <c r="U994" i="205" s="1"/>
  <c r="L994" i="205"/>
  <c r="K994" i="205"/>
  <c r="AB993" i="205"/>
  <c r="AA993" i="205"/>
  <c r="Z993" i="205"/>
  <c r="Y993" i="205"/>
  <c r="X993" i="205"/>
  <c r="T993" i="205"/>
  <c r="U993" i="205" s="1"/>
  <c r="L993" i="205"/>
  <c r="K993" i="205"/>
  <c r="AB992" i="205"/>
  <c r="AA992" i="205"/>
  <c r="Z992" i="205"/>
  <c r="Y992" i="205"/>
  <c r="X992" i="205"/>
  <c r="U992" i="205"/>
  <c r="T992" i="205"/>
  <c r="L992" i="205"/>
  <c r="K992" i="205"/>
  <c r="AB991" i="205"/>
  <c r="AA991" i="205"/>
  <c r="Z991" i="205"/>
  <c r="Y991" i="205"/>
  <c r="X991" i="205"/>
  <c r="T991" i="205"/>
  <c r="U991" i="205" s="1"/>
  <c r="L991" i="205"/>
  <c r="K991" i="205"/>
  <c r="AB990" i="205"/>
  <c r="AA990" i="205"/>
  <c r="Z990" i="205"/>
  <c r="Y990" i="205"/>
  <c r="X990" i="205"/>
  <c r="U990" i="205"/>
  <c r="T990" i="205"/>
  <c r="L990" i="205"/>
  <c r="K990" i="205"/>
  <c r="AB989" i="205"/>
  <c r="AA989" i="205"/>
  <c r="Z989" i="205"/>
  <c r="Y989" i="205"/>
  <c r="X989" i="205"/>
  <c r="U989" i="205"/>
  <c r="T989" i="205"/>
  <c r="L989" i="205"/>
  <c r="K989" i="205"/>
  <c r="AB988" i="205"/>
  <c r="AA988" i="205"/>
  <c r="Z988" i="205"/>
  <c r="Y988" i="205"/>
  <c r="X988" i="205"/>
  <c r="T988" i="205"/>
  <c r="U988" i="205" s="1"/>
  <c r="L988" i="205"/>
  <c r="K988" i="205"/>
  <c r="AB987" i="205"/>
  <c r="AA987" i="205"/>
  <c r="Z987" i="205"/>
  <c r="Y987" i="205"/>
  <c r="X987" i="205"/>
  <c r="U987" i="205"/>
  <c r="T987" i="205"/>
  <c r="L987" i="205"/>
  <c r="K987" i="205"/>
  <c r="AB986" i="205"/>
  <c r="AA986" i="205"/>
  <c r="Z986" i="205"/>
  <c r="Y986" i="205"/>
  <c r="X986" i="205"/>
  <c r="T986" i="205"/>
  <c r="U986" i="205" s="1"/>
  <c r="L986" i="205"/>
  <c r="K986" i="205"/>
  <c r="AB985" i="205"/>
  <c r="AA985" i="205"/>
  <c r="Z985" i="205"/>
  <c r="Y985" i="205"/>
  <c r="X985" i="205"/>
  <c r="T985" i="205"/>
  <c r="U985" i="205" s="1"/>
  <c r="L985" i="205"/>
  <c r="K985" i="205"/>
  <c r="AB984" i="205"/>
  <c r="AA984" i="205"/>
  <c r="Z984" i="205"/>
  <c r="Y984" i="205"/>
  <c r="X984" i="205"/>
  <c r="U984" i="205"/>
  <c r="T984" i="205"/>
  <c r="L984" i="205"/>
  <c r="K984" i="205"/>
  <c r="AB983" i="205"/>
  <c r="AA983" i="205"/>
  <c r="Z983" i="205"/>
  <c r="Y983" i="205"/>
  <c r="X983" i="205"/>
  <c r="T983" i="205"/>
  <c r="U983" i="205" s="1"/>
  <c r="L983" i="205"/>
  <c r="K983" i="205"/>
  <c r="AB982" i="205"/>
  <c r="AA982" i="205"/>
  <c r="Z982" i="205"/>
  <c r="Y982" i="205"/>
  <c r="X982" i="205"/>
  <c r="U982" i="205"/>
  <c r="T982" i="205"/>
  <c r="L982" i="205"/>
  <c r="K982" i="205"/>
  <c r="AB981" i="205"/>
  <c r="AA981" i="205"/>
  <c r="Z981" i="205"/>
  <c r="Y981" i="205"/>
  <c r="X981" i="205"/>
  <c r="T981" i="205"/>
  <c r="U981" i="205" s="1"/>
  <c r="L981" i="205"/>
  <c r="K981" i="205"/>
  <c r="AB980" i="205"/>
  <c r="AA980" i="205"/>
  <c r="Z980" i="205"/>
  <c r="Y980" i="205"/>
  <c r="X980" i="205"/>
  <c r="T980" i="205"/>
  <c r="U980" i="205" s="1"/>
  <c r="L980" i="205"/>
  <c r="K980" i="205"/>
  <c r="AB979" i="205"/>
  <c r="AA979" i="205"/>
  <c r="Z979" i="205"/>
  <c r="Y979" i="205"/>
  <c r="X979" i="205"/>
  <c r="U979" i="205"/>
  <c r="T979" i="205"/>
  <c r="L979" i="205"/>
  <c r="K979" i="205"/>
  <c r="AB978" i="205"/>
  <c r="AA978" i="205"/>
  <c r="Z978" i="205"/>
  <c r="Y978" i="205"/>
  <c r="X978" i="205"/>
  <c r="T978" i="205"/>
  <c r="U978" i="205" s="1"/>
  <c r="L978" i="205"/>
  <c r="K978" i="205"/>
  <c r="AB977" i="205"/>
  <c r="AA977" i="205"/>
  <c r="Z977" i="205"/>
  <c r="Y977" i="205"/>
  <c r="X977" i="205"/>
  <c r="T977" i="205"/>
  <c r="U977" i="205" s="1"/>
  <c r="L977" i="205"/>
  <c r="K977" i="205"/>
  <c r="AB976" i="205"/>
  <c r="AA976" i="205"/>
  <c r="Z976" i="205"/>
  <c r="Y976" i="205"/>
  <c r="X976" i="205"/>
  <c r="U976" i="205"/>
  <c r="T976" i="205"/>
  <c r="L976" i="205"/>
  <c r="K976" i="205"/>
  <c r="AB975" i="205"/>
  <c r="AA975" i="205"/>
  <c r="Z975" i="205"/>
  <c r="Y975" i="205"/>
  <c r="X975" i="205"/>
  <c r="T975" i="205"/>
  <c r="U975" i="205" s="1"/>
  <c r="L975" i="205"/>
  <c r="K975" i="205"/>
  <c r="AB974" i="205"/>
  <c r="AA974" i="205"/>
  <c r="Z974" i="205"/>
  <c r="Y974" i="205"/>
  <c r="X974" i="205"/>
  <c r="U974" i="205"/>
  <c r="T974" i="205"/>
  <c r="L974" i="205"/>
  <c r="K974" i="205"/>
  <c r="AB973" i="205"/>
  <c r="AA973" i="205"/>
  <c r="Z973" i="205"/>
  <c r="Y973" i="205"/>
  <c r="X973" i="205"/>
  <c r="T973" i="205"/>
  <c r="U973" i="205" s="1"/>
  <c r="L973" i="205"/>
  <c r="K973" i="205"/>
  <c r="AB972" i="205"/>
  <c r="AA972" i="205"/>
  <c r="Z972" i="205"/>
  <c r="Y972" i="205"/>
  <c r="X972" i="205"/>
  <c r="T972" i="205"/>
  <c r="U972" i="205" s="1"/>
  <c r="L972" i="205"/>
  <c r="K972" i="205"/>
  <c r="AB971" i="205"/>
  <c r="AA971" i="205"/>
  <c r="Z971" i="205"/>
  <c r="Y971" i="205"/>
  <c r="X971" i="205"/>
  <c r="U971" i="205"/>
  <c r="T971" i="205"/>
  <c r="L971" i="205"/>
  <c r="K971" i="205"/>
  <c r="AB970" i="205"/>
  <c r="AA970" i="205"/>
  <c r="Z970" i="205"/>
  <c r="Y970" i="205"/>
  <c r="X970" i="205"/>
  <c r="T970" i="205"/>
  <c r="U970" i="205" s="1"/>
  <c r="L970" i="205"/>
  <c r="K970" i="205"/>
  <c r="AB969" i="205"/>
  <c r="AA969" i="205"/>
  <c r="Z969" i="205"/>
  <c r="Y969" i="205"/>
  <c r="X969" i="205"/>
  <c r="T969" i="205"/>
  <c r="U969" i="205" s="1"/>
  <c r="L969" i="205"/>
  <c r="K969" i="205"/>
  <c r="AB968" i="205"/>
  <c r="AA968" i="205"/>
  <c r="Z968" i="205"/>
  <c r="Y968" i="205"/>
  <c r="X968" i="205"/>
  <c r="U968" i="205"/>
  <c r="T968" i="205"/>
  <c r="L968" i="205"/>
  <c r="K968" i="205"/>
  <c r="AB967" i="205"/>
  <c r="AA967" i="205"/>
  <c r="Z967" i="205"/>
  <c r="Y967" i="205"/>
  <c r="X967" i="205"/>
  <c r="T967" i="205"/>
  <c r="U967" i="205" s="1"/>
  <c r="L967" i="205"/>
  <c r="K967" i="205"/>
  <c r="AB966" i="205"/>
  <c r="AA966" i="205"/>
  <c r="Z966" i="205"/>
  <c r="Y966" i="205"/>
  <c r="X966" i="205"/>
  <c r="U966" i="205"/>
  <c r="T966" i="205"/>
  <c r="L966" i="205"/>
  <c r="K966" i="205"/>
  <c r="AB965" i="205"/>
  <c r="AA965" i="205"/>
  <c r="Z965" i="205"/>
  <c r="Y965" i="205"/>
  <c r="X965" i="205"/>
  <c r="T965" i="205"/>
  <c r="U965" i="205" s="1"/>
  <c r="L965" i="205"/>
  <c r="K965" i="205"/>
  <c r="AB964" i="205"/>
  <c r="AA964" i="205"/>
  <c r="Z964" i="205"/>
  <c r="Y964" i="205"/>
  <c r="X964" i="205"/>
  <c r="T964" i="205"/>
  <c r="U964" i="205" s="1"/>
  <c r="L964" i="205"/>
  <c r="K964" i="205"/>
  <c r="AB963" i="205"/>
  <c r="AA963" i="205"/>
  <c r="Z963" i="205"/>
  <c r="Y963" i="205"/>
  <c r="X963" i="205"/>
  <c r="U963" i="205"/>
  <c r="T963" i="205"/>
  <c r="L963" i="205"/>
  <c r="K963" i="205"/>
  <c r="AB962" i="205"/>
  <c r="AA962" i="205"/>
  <c r="Z962" i="205"/>
  <c r="Y962" i="205"/>
  <c r="X962" i="205"/>
  <c r="T962" i="205"/>
  <c r="U962" i="205" s="1"/>
  <c r="L962" i="205"/>
  <c r="K962" i="205"/>
  <c r="AB961" i="205"/>
  <c r="AA961" i="205"/>
  <c r="Z961" i="205"/>
  <c r="Y961" i="205"/>
  <c r="X961" i="205"/>
  <c r="T961" i="205"/>
  <c r="U961" i="205" s="1"/>
  <c r="L961" i="205"/>
  <c r="K961" i="205"/>
  <c r="AB960" i="205"/>
  <c r="AA960" i="205"/>
  <c r="Z960" i="205"/>
  <c r="Y960" i="205"/>
  <c r="X960" i="205"/>
  <c r="U960" i="205"/>
  <c r="T960" i="205"/>
  <c r="L960" i="205"/>
  <c r="K960" i="205"/>
  <c r="AB959" i="205"/>
  <c r="AA959" i="205"/>
  <c r="Z959" i="205"/>
  <c r="Y959" i="205"/>
  <c r="X959" i="205"/>
  <c r="T959" i="205"/>
  <c r="U959" i="205" s="1"/>
  <c r="L959" i="205"/>
  <c r="K959" i="205"/>
  <c r="AB958" i="205"/>
  <c r="AA958" i="205"/>
  <c r="Z958" i="205"/>
  <c r="Y958" i="205"/>
  <c r="X958" i="205"/>
  <c r="U958" i="205"/>
  <c r="T958" i="205"/>
  <c r="L958" i="205"/>
  <c r="K958" i="205"/>
  <c r="AB957" i="205"/>
  <c r="AA957" i="205"/>
  <c r="Z957" i="205"/>
  <c r="Y957" i="205"/>
  <c r="X957" i="205"/>
  <c r="T957" i="205"/>
  <c r="U957" i="205" s="1"/>
  <c r="L957" i="205"/>
  <c r="K957" i="205"/>
  <c r="AB956" i="205"/>
  <c r="AA956" i="205"/>
  <c r="Z956" i="205"/>
  <c r="Y956" i="205"/>
  <c r="X956" i="205"/>
  <c r="T956" i="205"/>
  <c r="U956" i="205" s="1"/>
  <c r="L956" i="205"/>
  <c r="K956" i="205"/>
  <c r="AB955" i="205"/>
  <c r="AA955" i="205"/>
  <c r="Z955" i="205"/>
  <c r="Y955" i="205"/>
  <c r="X955" i="205"/>
  <c r="U955" i="205"/>
  <c r="T955" i="205"/>
  <c r="L955" i="205"/>
  <c r="K955" i="205"/>
  <c r="AB954" i="205"/>
  <c r="AA954" i="205"/>
  <c r="Z954" i="205"/>
  <c r="Y954" i="205"/>
  <c r="X954" i="205"/>
  <c r="T954" i="205"/>
  <c r="U954" i="205" s="1"/>
  <c r="L954" i="205"/>
  <c r="K954" i="205"/>
  <c r="AB953" i="205"/>
  <c r="AA953" i="205"/>
  <c r="Z953" i="205"/>
  <c r="Y953" i="205"/>
  <c r="X953" i="205"/>
  <c r="T953" i="205"/>
  <c r="U953" i="205" s="1"/>
  <c r="L953" i="205"/>
  <c r="K953" i="205"/>
  <c r="AB952" i="205"/>
  <c r="AA952" i="205"/>
  <c r="Z952" i="205"/>
  <c r="Y952" i="205"/>
  <c r="X952" i="205"/>
  <c r="U952" i="205"/>
  <c r="T952" i="205"/>
  <c r="L952" i="205"/>
  <c r="K952" i="205"/>
  <c r="AB951" i="205"/>
  <c r="AA951" i="205"/>
  <c r="Z951" i="205"/>
  <c r="Y951" i="205"/>
  <c r="X951" i="205"/>
  <c r="T951" i="205"/>
  <c r="U951" i="205" s="1"/>
  <c r="L951" i="205"/>
  <c r="K951" i="205"/>
  <c r="AB950" i="205"/>
  <c r="AA950" i="205"/>
  <c r="Z950" i="205"/>
  <c r="Y950" i="205"/>
  <c r="X950" i="205"/>
  <c r="U950" i="205"/>
  <c r="T950" i="205"/>
  <c r="L950" i="205"/>
  <c r="K950" i="205"/>
  <c r="AB949" i="205"/>
  <c r="AA949" i="205"/>
  <c r="Z949" i="205"/>
  <c r="Y949" i="205"/>
  <c r="X949" i="205"/>
  <c r="T949" i="205"/>
  <c r="U949" i="205" s="1"/>
  <c r="L949" i="205"/>
  <c r="K949" i="205"/>
  <c r="AB948" i="205"/>
  <c r="AA948" i="205"/>
  <c r="Z948" i="205"/>
  <c r="Y948" i="205"/>
  <c r="X948" i="205"/>
  <c r="T948" i="205"/>
  <c r="U948" i="205" s="1"/>
  <c r="L948" i="205"/>
  <c r="K948" i="205"/>
  <c r="AB947" i="205"/>
  <c r="AA947" i="205"/>
  <c r="Z947" i="205"/>
  <c r="Y947" i="205"/>
  <c r="X947" i="205"/>
  <c r="U947" i="205"/>
  <c r="T947" i="205"/>
  <c r="L947" i="205"/>
  <c r="K947" i="205"/>
  <c r="AB946" i="205"/>
  <c r="AA946" i="205"/>
  <c r="Z946" i="205"/>
  <c r="Y946" i="205"/>
  <c r="X946" i="205"/>
  <c r="T946" i="205"/>
  <c r="U946" i="205" s="1"/>
  <c r="L946" i="205"/>
  <c r="K946" i="205"/>
  <c r="AB945" i="205"/>
  <c r="AA945" i="205"/>
  <c r="Z945" i="205"/>
  <c r="Y945" i="205"/>
  <c r="X945" i="205"/>
  <c r="T945" i="205"/>
  <c r="U945" i="205" s="1"/>
  <c r="L945" i="205"/>
  <c r="K945" i="205"/>
  <c r="AB944" i="205"/>
  <c r="AA944" i="205"/>
  <c r="Z944" i="205"/>
  <c r="Y944" i="205"/>
  <c r="X944" i="205"/>
  <c r="U944" i="205"/>
  <c r="T944" i="205"/>
  <c r="L944" i="205"/>
  <c r="K944" i="205"/>
  <c r="AB943" i="205"/>
  <c r="AA943" i="205"/>
  <c r="Z943" i="205"/>
  <c r="Y943" i="205"/>
  <c r="X943" i="205"/>
  <c r="T943" i="205"/>
  <c r="U943" i="205" s="1"/>
  <c r="L943" i="205"/>
  <c r="K943" i="205"/>
  <c r="AB942" i="205"/>
  <c r="AA942" i="205"/>
  <c r="Z942" i="205"/>
  <c r="Y942" i="205"/>
  <c r="X942" i="205"/>
  <c r="U942" i="205"/>
  <c r="T942" i="205"/>
  <c r="L942" i="205"/>
  <c r="K942" i="205"/>
  <c r="AB941" i="205"/>
  <c r="AA941" i="205"/>
  <c r="Z941" i="205"/>
  <c r="Y941" i="205"/>
  <c r="X941" i="205"/>
  <c r="T941" i="205"/>
  <c r="U941" i="205" s="1"/>
  <c r="L941" i="205"/>
  <c r="K941" i="205"/>
  <c r="AB940" i="205"/>
  <c r="AA940" i="205"/>
  <c r="Z940" i="205"/>
  <c r="Y940" i="205"/>
  <c r="X940" i="205"/>
  <c r="T940" i="205"/>
  <c r="U940" i="205" s="1"/>
  <c r="L940" i="205"/>
  <c r="K940" i="205"/>
  <c r="AB939" i="205"/>
  <c r="AA939" i="205"/>
  <c r="Z939" i="205"/>
  <c r="Y939" i="205"/>
  <c r="X939" i="205"/>
  <c r="U939" i="205"/>
  <c r="T939" i="205"/>
  <c r="L939" i="205"/>
  <c r="K939" i="205"/>
  <c r="AB938" i="205"/>
  <c r="AA938" i="205"/>
  <c r="Z938" i="205"/>
  <c r="Y938" i="205"/>
  <c r="X938" i="205"/>
  <c r="T938" i="205"/>
  <c r="U938" i="205" s="1"/>
  <c r="L938" i="205"/>
  <c r="K938" i="205"/>
  <c r="AB937" i="205"/>
  <c r="AA937" i="205"/>
  <c r="Z937" i="205"/>
  <c r="Y937" i="205"/>
  <c r="X937" i="205"/>
  <c r="T937" i="205"/>
  <c r="U937" i="205" s="1"/>
  <c r="L937" i="205"/>
  <c r="K937" i="205"/>
  <c r="AB936" i="205"/>
  <c r="AA936" i="205"/>
  <c r="Z936" i="205"/>
  <c r="Y936" i="205"/>
  <c r="X936" i="205"/>
  <c r="U936" i="205"/>
  <c r="T936" i="205"/>
  <c r="L936" i="205"/>
  <c r="K936" i="205"/>
  <c r="AB935" i="205"/>
  <c r="AA935" i="205"/>
  <c r="Z935" i="205"/>
  <c r="Y935" i="205"/>
  <c r="X935" i="205"/>
  <c r="T935" i="205"/>
  <c r="U935" i="205" s="1"/>
  <c r="L935" i="205"/>
  <c r="K935" i="205"/>
  <c r="AB934" i="205"/>
  <c r="AA934" i="205"/>
  <c r="Z934" i="205"/>
  <c r="Y934" i="205"/>
  <c r="X934" i="205"/>
  <c r="U934" i="205"/>
  <c r="T934" i="205"/>
  <c r="L934" i="205"/>
  <c r="K934" i="205"/>
  <c r="AB933" i="205"/>
  <c r="AA933" i="205"/>
  <c r="Z933" i="205"/>
  <c r="Y933" i="205"/>
  <c r="X933" i="205"/>
  <c r="T933" i="205"/>
  <c r="U933" i="205" s="1"/>
  <c r="L933" i="205"/>
  <c r="K933" i="205"/>
  <c r="AB932" i="205"/>
  <c r="AA932" i="205"/>
  <c r="Z932" i="205"/>
  <c r="Y932" i="205"/>
  <c r="X932" i="205"/>
  <c r="T932" i="205"/>
  <c r="U932" i="205" s="1"/>
  <c r="L932" i="205"/>
  <c r="K932" i="205"/>
  <c r="AB931" i="205"/>
  <c r="AA931" i="205"/>
  <c r="Z931" i="205"/>
  <c r="Y931" i="205"/>
  <c r="X931" i="205"/>
  <c r="U931" i="205"/>
  <c r="T931" i="205"/>
  <c r="L931" i="205"/>
  <c r="K931" i="205"/>
  <c r="AB930" i="205"/>
  <c r="AA930" i="205"/>
  <c r="Z930" i="205"/>
  <c r="Y930" i="205"/>
  <c r="X930" i="205"/>
  <c r="T930" i="205"/>
  <c r="U930" i="205" s="1"/>
  <c r="L930" i="205"/>
  <c r="K930" i="205"/>
  <c r="AB929" i="205"/>
  <c r="AA929" i="205"/>
  <c r="Z929" i="205"/>
  <c r="Y929" i="205"/>
  <c r="X929" i="205"/>
  <c r="T929" i="205"/>
  <c r="U929" i="205" s="1"/>
  <c r="L929" i="205"/>
  <c r="K929" i="205"/>
  <c r="AB928" i="205"/>
  <c r="AA928" i="205"/>
  <c r="Z928" i="205"/>
  <c r="Y928" i="205"/>
  <c r="X928" i="205"/>
  <c r="U928" i="205"/>
  <c r="T928" i="205"/>
  <c r="L928" i="205"/>
  <c r="K928" i="205"/>
  <c r="AB927" i="205"/>
  <c r="AA927" i="205"/>
  <c r="Z927" i="205"/>
  <c r="Y927" i="205"/>
  <c r="X927" i="205"/>
  <c r="T927" i="205"/>
  <c r="U927" i="205" s="1"/>
  <c r="L927" i="205"/>
  <c r="K927" i="205"/>
  <c r="AB926" i="205"/>
  <c r="AA926" i="205"/>
  <c r="Z926" i="205"/>
  <c r="Y926" i="205"/>
  <c r="X926" i="205"/>
  <c r="U926" i="205"/>
  <c r="T926" i="205"/>
  <c r="L926" i="205"/>
  <c r="K926" i="205"/>
  <c r="AB925" i="205"/>
  <c r="AA925" i="205"/>
  <c r="Z925" i="205"/>
  <c r="Y925" i="205"/>
  <c r="X925" i="205"/>
  <c r="T925" i="205"/>
  <c r="U925" i="205" s="1"/>
  <c r="L925" i="205"/>
  <c r="K925" i="205"/>
  <c r="AB924" i="205"/>
  <c r="AA924" i="205"/>
  <c r="Z924" i="205"/>
  <c r="Y924" i="205"/>
  <c r="X924" i="205"/>
  <c r="T924" i="205"/>
  <c r="U924" i="205" s="1"/>
  <c r="L924" i="205"/>
  <c r="K924" i="205"/>
  <c r="AB923" i="205"/>
  <c r="AA923" i="205"/>
  <c r="Z923" i="205"/>
  <c r="Y923" i="205"/>
  <c r="X923" i="205"/>
  <c r="U923" i="205"/>
  <c r="T923" i="205"/>
  <c r="L923" i="205"/>
  <c r="K923" i="205"/>
  <c r="AB922" i="205"/>
  <c r="AA922" i="205"/>
  <c r="Z922" i="205"/>
  <c r="Y922" i="205"/>
  <c r="X922" i="205"/>
  <c r="T922" i="205"/>
  <c r="U922" i="205" s="1"/>
  <c r="L922" i="205"/>
  <c r="K922" i="205"/>
  <c r="AB921" i="205"/>
  <c r="AA921" i="205"/>
  <c r="Z921" i="205"/>
  <c r="Y921" i="205"/>
  <c r="X921" i="205"/>
  <c r="T921" i="205"/>
  <c r="U921" i="205" s="1"/>
  <c r="L921" i="205"/>
  <c r="K921" i="205"/>
  <c r="AB920" i="205"/>
  <c r="AA920" i="205"/>
  <c r="Z920" i="205"/>
  <c r="Y920" i="205"/>
  <c r="X920" i="205"/>
  <c r="U920" i="205"/>
  <c r="T920" i="205"/>
  <c r="L920" i="205"/>
  <c r="K920" i="205"/>
  <c r="AB919" i="205"/>
  <c r="AA919" i="205"/>
  <c r="Z919" i="205"/>
  <c r="Y919" i="205"/>
  <c r="X919" i="205"/>
  <c r="T919" i="205"/>
  <c r="U919" i="205" s="1"/>
  <c r="L919" i="205"/>
  <c r="K919" i="205"/>
  <c r="AB918" i="205"/>
  <c r="AA918" i="205"/>
  <c r="Z918" i="205"/>
  <c r="Y918" i="205"/>
  <c r="X918" i="205"/>
  <c r="U918" i="205"/>
  <c r="T918" i="205"/>
  <c r="L918" i="205"/>
  <c r="K918" i="205"/>
  <c r="AB917" i="205"/>
  <c r="AA917" i="205"/>
  <c r="Z917" i="205"/>
  <c r="Y917" i="205"/>
  <c r="X917" i="205"/>
  <c r="T917" i="205"/>
  <c r="U917" i="205" s="1"/>
  <c r="L917" i="205"/>
  <c r="K917" i="205"/>
  <c r="AB916" i="205"/>
  <c r="AA916" i="205"/>
  <c r="Z916" i="205"/>
  <c r="Y916" i="205"/>
  <c r="X916" i="205"/>
  <c r="T916" i="205"/>
  <c r="U916" i="205" s="1"/>
  <c r="L916" i="205"/>
  <c r="K916" i="205"/>
  <c r="AB915" i="205"/>
  <c r="AA915" i="205"/>
  <c r="Z915" i="205"/>
  <c r="Y915" i="205"/>
  <c r="X915" i="205"/>
  <c r="U915" i="205"/>
  <c r="T915" i="205"/>
  <c r="L915" i="205"/>
  <c r="K915" i="205"/>
  <c r="AB914" i="205"/>
  <c r="AA914" i="205"/>
  <c r="Z914" i="205"/>
  <c r="Y914" i="205"/>
  <c r="X914" i="205"/>
  <c r="U914" i="205"/>
  <c r="T914" i="205"/>
  <c r="L914" i="205"/>
  <c r="K914" i="205"/>
  <c r="AB913" i="205"/>
  <c r="AA913" i="205"/>
  <c r="Z913" i="205"/>
  <c r="Y913" i="205"/>
  <c r="X913" i="205"/>
  <c r="T913" i="205"/>
  <c r="U913" i="205" s="1"/>
  <c r="L913" i="205"/>
  <c r="K913" i="205"/>
  <c r="AB912" i="205"/>
  <c r="AA912" i="205"/>
  <c r="Z912" i="205"/>
  <c r="Y912" i="205"/>
  <c r="X912" i="205"/>
  <c r="T912" i="205"/>
  <c r="U912" i="205" s="1"/>
  <c r="L912" i="205"/>
  <c r="K912" i="205"/>
  <c r="AB911" i="205"/>
  <c r="AA911" i="205"/>
  <c r="Z911" i="205"/>
  <c r="Y911" i="205"/>
  <c r="X911" i="205"/>
  <c r="U911" i="205"/>
  <c r="T911" i="205"/>
  <c r="L911" i="205"/>
  <c r="K911" i="205"/>
  <c r="AB910" i="205"/>
  <c r="AA910" i="205"/>
  <c r="Z910" i="205"/>
  <c r="Y910" i="205"/>
  <c r="X910" i="205"/>
  <c r="U910" i="205"/>
  <c r="T910" i="205"/>
  <c r="L910" i="205"/>
  <c r="K910" i="205"/>
  <c r="AB909" i="205"/>
  <c r="AA909" i="205"/>
  <c r="Z909" i="205"/>
  <c r="Y909" i="205"/>
  <c r="X909" i="205"/>
  <c r="U909" i="205"/>
  <c r="T909" i="205"/>
  <c r="L909" i="205"/>
  <c r="K909" i="205"/>
  <c r="AB908" i="205"/>
  <c r="AA908" i="205"/>
  <c r="Z908" i="205"/>
  <c r="Y908" i="205"/>
  <c r="X908" i="205"/>
  <c r="T908" i="205"/>
  <c r="U908" i="205" s="1"/>
  <c r="L908" i="205"/>
  <c r="K908" i="205"/>
  <c r="AB907" i="205"/>
  <c r="AA907" i="205"/>
  <c r="Z907" i="205"/>
  <c r="Y907" i="205"/>
  <c r="X907" i="205"/>
  <c r="U907" i="205"/>
  <c r="T907" i="205"/>
  <c r="L907" i="205"/>
  <c r="K907" i="205"/>
  <c r="AB906" i="205"/>
  <c r="AA906" i="205"/>
  <c r="Z906" i="205"/>
  <c r="Y906" i="205"/>
  <c r="X906" i="205"/>
  <c r="U906" i="205"/>
  <c r="T906" i="205"/>
  <c r="L906" i="205"/>
  <c r="K906" i="205"/>
  <c r="AB905" i="205"/>
  <c r="AA905" i="205"/>
  <c r="Z905" i="205"/>
  <c r="Y905" i="205"/>
  <c r="X905" i="205"/>
  <c r="T905" i="205"/>
  <c r="U905" i="205" s="1"/>
  <c r="L905" i="205"/>
  <c r="K905" i="205"/>
  <c r="AB904" i="205"/>
  <c r="AA904" i="205"/>
  <c r="Z904" i="205"/>
  <c r="Y904" i="205"/>
  <c r="X904" i="205"/>
  <c r="T904" i="205"/>
  <c r="U904" i="205" s="1"/>
  <c r="L904" i="205"/>
  <c r="K904" i="205"/>
  <c r="AB903" i="205"/>
  <c r="AA903" i="205"/>
  <c r="Z903" i="205"/>
  <c r="Y903" i="205"/>
  <c r="X903" i="205"/>
  <c r="U903" i="205"/>
  <c r="T903" i="205"/>
  <c r="L903" i="205"/>
  <c r="K903" i="205"/>
  <c r="AB902" i="205"/>
  <c r="AA902" i="205"/>
  <c r="Z902" i="205"/>
  <c r="Y902" i="205"/>
  <c r="X902" i="205"/>
  <c r="U902" i="205"/>
  <c r="T902" i="205"/>
  <c r="L902" i="205"/>
  <c r="K902" i="205"/>
  <c r="AB901" i="205"/>
  <c r="AA901" i="205"/>
  <c r="Z901" i="205"/>
  <c r="Y901" i="205"/>
  <c r="X901" i="205"/>
  <c r="U901" i="205"/>
  <c r="T901" i="205"/>
  <c r="L901" i="205"/>
  <c r="K901" i="205"/>
  <c r="AB900" i="205"/>
  <c r="AA900" i="205"/>
  <c r="Z900" i="205"/>
  <c r="Y900" i="205"/>
  <c r="X900" i="205"/>
  <c r="T900" i="205"/>
  <c r="U900" i="205" s="1"/>
  <c r="L900" i="205"/>
  <c r="K900" i="205"/>
  <c r="AB899" i="205"/>
  <c r="AA899" i="205"/>
  <c r="Z899" i="205"/>
  <c r="Y899" i="205"/>
  <c r="X899" i="205"/>
  <c r="U899" i="205"/>
  <c r="T899" i="205"/>
  <c r="L899" i="205"/>
  <c r="K899" i="205"/>
  <c r="AB898" i="205"/>
  <c r="AA898" i="205"/>
  <c r="Z898" i="205"/>
  <c r="Y898" i="205"/>
  <c r="X898" i="205"/>
  <c r="U898" i="205"/>
  <c r="T898" i="205"/>
  <c r="L898" i="205"/>
  <c r="K898" i="205"/>
  <c r="AB897" i="205"/>
  <c r="AA897" i="205"/>
  <c r="Z897" i="205"/>
  <c r="Y897" i="205"/>
  <c r="X897" i="205"/>
  <c r="T897" i="205"/>
  <c r="U897" i="205" s="1"/>
  <c r="L897" i="205"/>
  <c r="K897" i="205"/>
  <c r="AB896" i="205"/>
  <c r="AA896" i="205"/>
  <c r="Z896" i="205"/>
  <c r="Y896" i="205"/>
  <c r="X896" i="205"/>
  <c r="T896" i="205"/>
  <c r="U896" i="205" s="1"/>
  <c r="L896" i="205"/>
  <c r="K896" i="205"/>
  <c r="AB895" i="205"/>
  <c r="AA895" i="205"/>
  <c r="Z895" i="205"/>
  <c r="Y895" i="205"/>
  <c r="X895" i="205"/>
  <c r="U895" i="205"/>
  <c r="T895" i="205"/>
  <c r="L895" i="205"/>
  <c r="K895" i="205"/>
  <c r="AB894" i="205"/>
  <c r="AA894" i="205"/>
  <c r="Z894" i="205"/>
  <c r="Y894" i="205"/>
  <c r="X894" i="205"/>
  <c r="U894" i="205"/>
  <c r="T894" i="205"/>
  <c r="L894" i="205"/>
  <c r="K894" i="205"/>
  <c r="AB893" i="205"/>
  <c r="AA893" i="205"/>
  <c r="Z893" i="205"/>
  <c r="Y893" i="205"/>
  <c r="X893" i="205"/>
  <c r="U893" i="205"/>
  <c r="T893" i="205"/>
  <c r="L893" i="205"/>
  <c r="K893" i="205"/>
  <c r="AB892" i="205"/>
  <c r="AA892" i="205"/>
  <c r="Z892" i="205"/>
  <c r="Y892" i="205"/>
  <c r="X892" i="205"/>
  <c r="T892" i="205"/>
  <c r="U892" i="205" s="1"/>
  <c r="L892" i="205"/>
  <c r="K892" i="205"/>
  <c r="AB891" i="205"/>
  <c r="AA891" i="205"/>
  <c r="Z891" i="205"/>
  <c r="Y891" i="205"/>
  <c r="X891" i="205"/>
  <c r="U891" i="205"/>
  <c r="T891" i="205"/>
  <c r="L891" i="205"/>
  <c r="K891" i="205"/>
  <c r="AB890" i="205"/>
  <c r="AA890" i="205"/>
  <c r="Z890" i="205"/>
  <c r="Y890" i="205"/>
  <c r="X890" i="205"/>
  <c r="U890" i="205"/>
  <c r="T890" i="205"/>
  <c r="L890" i="205"/>
  <c r="K890" i="205"/>
  <c r="AB889" i="205"/>
  <c r="AA889" i="205"/>
  <c r="Z889" i="205"/>
  <c r="Y889" i="205"/>
  <c r="X889" i="205"/>
  <c r="T889" i="205"/>
  <c r="U889" i="205" s="1"/>
  <c r="L889" i="205"/>
  <c r="K889" i="205"/>
  <c r="AB888" i="205"/>
  <c r="AA888" i="205"/>
  <c r="Z888" i="205"/>
  <c r="Y888" i="205"/>
  <c r="X888" i="205"/>
  <c r="T888" i="205"/>
  <c r="U888" i="205" s="1"/>
  <c r="L888" i="205"/>
  <c r="K888" i="205"/>
  <c r="AB887" i="205"/>
  <c r="AA887" i="205"/>
  <c r="Z887" i="205"/>
  <c r="Y887" i="205"/>
  <c r="X887" i="205"/>
  <c r="U887" i="205"/>
  <c r="T887" i="205"/>
  <c r="L887" i="205"/>
  <c r="K887" i="205"/>
  <c r="AB886" i="205"/>
  <c r="AA886" i="205"/>
  <c r="Z886" i="205"/>
  <c r="Y886" i="205"/>
  <c r="X886" i="205"/>
  <c r="U886" i="205"/>
  <c r="T886" i="205"/>
  <c r="L886" i="205"/>
  <c r="K886" i="205"/>
  <c r="AB885" i="205"/>
  <c r="AA885" i="205"/>
  <c r="Z885" i="205"/>
  <c r="Y885" i="205"/>
  <c r="X885" i="205"/>
  <c r="U885" i="205"/>
  <c r="T885" i="205"/>
  <c r="L885" i="205"/>
  <c r="K885" i="205"/>
  <c r="AB884" i="205"/>
  <c r="AA884" i="205"/>
  <c r="Z884" i="205"/>
  <c r="Y884" i="205"/>
  <c r="X884" i="205"/>
  <c r="T884" i="205"/>
  <c r="U884" i="205" s="1"/>
  <c r="L884" i="205"/>
  <c r="K884" i="205"/>
  <c r="AB883" i="205"/>
  <c r="AA883" i="205"/>
  <c r="Z883" i="205"/>
  <c r="Y883" i="205"/>
  <c r="X883" i="205"/>
  <c r="U883" i="205"/>
  <c r="T883" i="205"/>
  <c r="L883" i="205"/>
  <c r="K883" i="205"/>
  <c r="AB882" i="205"/>
  <c r="AA882" i="205"/>
  <c r="Z882" i="205"/>
  <c r="Y882" i="205"/>
  <c r="X882" i="205"/>
  <c r="U882" i="205"/>
  <c r="T882" i="205"/>
  <c r="L882" i="205"/>
  <c r="K882" i="205"/>
  <c r="AB881" i="205"/>
  <c r="AA881" i="205"/>
  <c r="Z881" i="205"/>
  <c r="Y881" i="205"/>
  <c r="X881" i="205"/>
  <c r="T881" i="205"/>
  <c r="U881" i="205" s="1"/>
  <c r="L881" i="205"/>
  <c r="K881" i="205"/>
  <c r="AB880" i="205"/>
  <c r="AA880" i="205"/>
  <c r="Z880" i="205"/>
  <c r="Y880" i="205"/>
  <c r="X880" i="205"/>
  <c r="T880" i="205"/>
  <c r="U880" i="205" s="1"/>
  <c r="L880" i="205"/>
  <c r="K880" i="205"/>
  <c r="AB879" i="205"/>
  <c r="AA879" i="205"/>
  <c r="Z879" i="205"/>
  <c r="Y879" i="205"/>
  <c r="X879" i="205"/>
  <c r="U879" i="205"/>
  <c r="T879" i="205"/>
  <c r="L879" i="205"/>
  <c r="K879" i="205"/>
  <c r="AB878" i="205"/>
  <c r="AA878" i="205"/>
  <c r="Z878" i="205"/>
  <c r="Y878" i="205"/>
  <c r="X878" i="205"/>
  <c r="U878" i="205"/>
  <c r="T878" i="205"/>
  <c r="L878" i="205"/>
  <c r="K878" i="205"/>
  <c r="AB877" i="205"/>
  <c r="AA877" i="205"/>
  <c r="Z877" i="205"/>
  <c r="Y877" i="205"/>
  <c r="X877" i="205"/>
  <c r="U877" i="205"/>
  <c r="T877" i="205"/>
  <c r="L877" i="205"/>
  <c r="K877" i="205"/>
  <c r="AB876" i="205"/>
  <c r="AA876" i="205"/>
  <c r="Z876" i="205"/>
  <c r="Y876" i="205"/>
  <c r="X876" i="205"/>
  <c r="T876" i="205"/>
  <c r="U876" i="205" s="1"/>
  <c r="L876" i="205"/>
  <c r="K876" i="205"/>
  <c r="AB875" i="205"/>
  <c r="AA875" i="205"/>
  <c r="Z875" i="205"/>
  <c r="Y875" i="205"/>
  <c r="X875" i="205"/>
  <c r="U875" i="205"/>
  <c r="T875" i="205"/>
  <c r="L875" i="205"/>
  <c r="K875" i="205"/>
  <c r="AB874" i="205"/>
  <c r="AA874" i="205"/>
  <c r="Z874" i="205"/>
  <c r="Y874" i="205"/>
  <c r="X874" i="205"/>
  <c r="U874" i="205"/>
  <c r="T874" i="205"/>
  <c r="L874" i="205"/>
  <c r="K874" i="205"/>
  <c r="AB873" i="205"/>
  <c r="AA873" i="205"/>
  <c r="Z873" i="205"/>
  <c r="Y873" i="205"/>
  <c r="X873" i="205"/>
  <c r="T873" i="205"/>
  <c r="U873" i="205" s="1"/>
  <c r="L873" i="205"/>
  <c r="K873" i="205"/>
  <c r="AB872" i="205"/>
  <c r="AA872" i="205"/>
  <c r="Z872" i="205"/>
  <c r="Y872" i="205"/>
  <c r="X872" i="205"/>
  <c r="T872" i="205"/>
  <c r="U872" i="205" s="1"/>
  <c r="L872" i="205"/>
  <c r="K872" i="205"/>
  <c r="AB871" i="205"/>
  <c r="AA871" i="205"/>
  <c r="Z871" i="205"/>
  <c r="Y871" i="205"/>
  <c r="X871" i="205"/>
  <c r="U871" i="205"/>
  <c r="T871" i="205"/>
  <c r="L871" i="205"/>
  <c r="K871" i="205"/>
  <c r="AB870" i="205"/>
  <c r="AA870" i="205"/>
  <c r="Z870" i="205"/>
  <c r="Y870" i="205"/>
  <c r="X870" i="205"/>
  <c r="U870" i="205"/>
  <c r="T870" i="205"/>
  <c r="L870" i="205"/>
  <c r="K870" i="205"/>
  <c r="AB869" i="205"/>
  <c r="AA869" i="205"/>
  <c r="Z869" i="205"/>
  <c r="Y869" i="205"/>
  <c r="X869" i="205"/>
  <c r="U869" i="205"/>
  <c r="T869" i="205"/>
  <c r="L869" i="205"/>
  <c r="K869" i="205"/>
  <c r="AB868" i="205"/>
  <c r="AA868" i="205"/>
  <c r="Z868" i="205"/>
  <c r="Y868" i="205"/>
  <c r="X868" i="205"/>
  <c r="T868" i="205"/>
  <c r="U868" i="205" s="1"/>
  <c r="L868" i="205"/>
  <c r="K868" i="205"/>
  <c r="AB867" i="205"/>
  <c r="AA867" i="205"/>
  <c r="Z867" i="205"/>
  <c r="Y867" i="205"/>
  <c r="X867" i="205"/>
  <c r="U867" i="205"/>
  <c r="T867" i="205"/>
  <c r="L867" i="205"/>
  <c r="K867" i="205"/>
  <c r="AB866" i="205"/>
  <c r="AA866" i="205"/>
  <c r="Z866" i="205"/>
  <c r="Y866" i="205"/>
  <c r="X866" i="205"/>
  <c r="U866" i="205"/>
  <c r="T866" i="205"/>
  <c r="L866" i="205"/>
  <c r="K866" i="205"/>
  <c r="AB865" i="205"/>
  <c r="AA865" i="205"/>
  <c r="Z865" i="205"/>
  <c r="Y865" i="205"/>
  <c r="X865" i="205"/>
  <c r="T865" i="205"/>
  <c r="U865" i="205" s="1"/>
  <c r="L865" i="205"/>
  <c r="K865" i="205"/>
  <c r="AB864" i="205"/>
  <c r="AA864" i="205"/>
  <c r="Z864" i="205"/>
  <c r="Y864" i="205"/>
  <c r="X864" i="205"/>
  <c r="T864" i="205"/>
  <c r="U864" i="205" s="1"/>
  <c r="L864" i="205"/>
  <c r="K864" i="205"/>
  <c r="AB863" i="205"/>
  <c r="AA863" i="205"/>
  <c r="Z863" i="205"/>
  <c r="Y863" i="205"/>
  <c r="X863" i="205"/>
  <c r="U863" i="205"/>
  <c r="T863" i="205"/>
  <c r="L863" i="205"/>
  <c r="K863" i="205"/>
  <c r="AB862" i="205"/>
  <c r="AA862" i="205"/>
  <c r="Z862" i="205"/>
  <c r="Y862" i="205"/>
  <c r="X862" i="205"/>
  <c r="U862" i="205"/>
  <c r="T862" i="205"/>
  <c r="L862" i="205"/>
  <c r="K862" i="205"/>
  <c r="AB861" i="205"/>
  <c r="AA861" i="205"/>
  <c r="Z861" i="205"/>
  <c r="Y861" i="205"/>
  <c r="X861" i="205"/>
  <c r="U861" i="205"/>
  <c r="T861" i="205"/>
  <c r="L861" i="205"/>
  <c r="K861" i="205"/>
  <c r="AB860" i="205"/>
  <c r="AA860" i="205"/>
  <c r="Z860" i="205"/>
  <c r="Y860" i="205"/>
  <c r="X860" i="205"/>
  <c r="T860" i="205"/>
  <c r="U860" i="205" s="1"/>
  <c r="L860" i="205"/>
  <c r="K860" i="205"/>
  <c r="AB859" i="205"/>
  <c r="AA859" i="205"/>
  <c r="Z859" i="205"/>
  <c r="Y859" i="205"/>
  <c r="X859" i="205"/>
  <c r="U859" i="205"/>
  <c r="T859" i="205"/>
  <c r="L859" i="205"/>
  <c r="K859" i="205"/>
  <c r="AB858" i="205"/>
  <c r="AA858" i="205"/>
  <c r="Z858" i="205"/>
  <c r="Y858" i="205"/>
  <c r="X858" i="205"/>
  <c r="U858" i="205"/>
  <c r="T858" i="205"/>
  <c r="L858" i="205"/>
  <c r="K858" i="205"/>
  <c r="AB857" i="205"/>
  <c r="AA857" i="205"/>
  <c r="Z857" i="205"/>
  <c r="Y857" i="205"/>
  <c r="X857" i="205"/>
  <c r="T857" i="205"/>
  <c r="U857" i="205" s="1"/>
  <c r="L857" i="205"/>
  <c r="K857" i="205"/>
  <c r="AB856" i="205"/>
  <c r="AA856" i="205"/>
  <c r="Z856" i="205"/>
  <c r="Y856" i="205"/>
  <c r="X856" i="205"/>
  <c r="T856" i="205"/>
  <c r="U856" i="205" s="1"/>
  <c r="L856" i="205"/>
  <c r="K856" i="205"/>
  <c r="AB855" i="205"/>
  <c r="AA855" i="205"/>
  <c r="Z855" i="205"/>
  <c r="Y855" i="205"/>
  <c r="X855" i="205"/>
  <c r="U855" i="205"/>
  <c r="T855" i="205"/>
  <c r="L855" i="205"/>
  <c r="K855" i="205"/>
  <c r="AB854" i="205"/>
  <c r="AA854" i="205"/>
  <c r="Z854" i="205"/>
  <c r="Y854" i="205"/>
  <c r="X854" i="205"/>
  <c r="U854" i="205"/>
  <c r="T854" i="205"/>
  <c r="L854" i="205"/>
  <c r="K854" i="205"/>
  <c r="AB853" i="205"/>
  <c r="AA853" i="205"/>
  <c r="Z853" i="205"/>
  <c r="Y853" i="205"/>
  <c r="X853" i="205"/>
  <c r="U853" i="205"/>
  <c r="T853" i="205"/>
  <c r="L853" i="205"/>
  <c r="K853" i="205"/>
  <c r="AB852" i="205"/>
  <c r="AA852" i="205"/>
  <c r="Z852" i="205"/>
  <c r="Y852" i="205"/>
  <c r="X852" i="205"/>
  <c r="T852" i="205"/>
  <c r="U852" i="205" s="1"/>
  <c r="L852" i="205"/>
  <c r="K852" i="205"/>
  <c r="AB851" i="205"/>
  <c r="AA851" i="205"/>
  <c r="Z851" i="205"/>
  <c r="Y851" i="205"/>
  <c r="X851" i="205"/>
  <c r="U851" i="205"/>
  <c r="T851" i="205"/>
  <c r="L851" i="205"/>
  <c r="K851" i="205"/>
  <c r="AB850" i="205"/>
  <c r="AA850" i="205"/>
  <c r="Z850" i="205"/>
  <c r="Y850" i="205"/>
  <c r="X850" i="205"/>
  <c r="U850" i="205"/>
  <c r="T850" i="205"/>
  <c r="L850" i="205"/>
  <c r="K850" i="205"/>
  <c r="AB849" i="205"/>
  <c r="AA849" i="205"/>
  <c r="Z849" i="205"/>
  <c r="Y849" i="205"/>
  <c r="X849" i="205"/>
  <c r="T849" i="205"/>
  <c r="U849" i="205" s="1"/>
  <c r="L849" i="205"/>
  <c r="K849" i="205"/>
  <c r="AB848" i="205"/>
  <c r="AA848" i="205"/>
  <c r="Z848" i="205"/>
  <c r="Y848" i="205"/>
  <c r="X848" i="205"/>
  <c r="T848" i="205"/>
  <c r="U848" i="205" s="1"/>
  <c r="L848" i="205"/>
  <c r="K848" i="205"/>
  <c r="AB847" i="205"/>
  <c r="AA847" i="205"/>
  <c r="Z847" i="205"/>
  <c r="Y847" i="205"/>
  <c r="X847" i="205"/>
  <c r="U847" i="205"/>
  <c r="T847" i="205"/>
  <c r="L847" i="205"/>
  <c r="K847" i="205"/>
  <c r="AB846" i="205"/>
  <c r="AA846" i="205"/>
  <c r="Z846" i="205"/>
  <c r="Y846" i="205"/>
  <c r="X846" i="205"/>
  <c r="U846" i="205"/>
  <c r="T846" i="205"/>
  <c r="L846" i="205"/>
  <c r="K846" i="205"/>
  <c r="AB845" i="205"/>
  <c r="AA845" i="205"/>
  <c r="Z845" i="205"/>
  <c r="Y845" i="205"/>
  <c r="X845" i="205"/>
  <c r="U845" i="205"/>
  <c r="T845" i="205"/>
  <c r="L845" i="205"/>
  <c r="K845" i="205"/>
  <c r="AB844" i="205"/>
  <c r="AA844" i="205"/>
  <c r="Z844" i="205"/>
  <c r="Y844" i="205"/>
  <c r="X844" i="205"/>
  <c r="T844" i="205"/>
  <c r="U844" i="205" s="1"/>
  <c r="L844" i="205"/>
  <c r="K844" i="205"/>
  <c r="AB843" i="205"/>
  <c r="AA843" i="205"/>
  <c r="Z843" i="205"/>
  <c r="Y843" i="205"/>
  <c r="X843" i="205"/>
  <c r="U843" i="205"/>
  <c r="T843" i="205"/>
  <c r="L843" i="205"/>
  <c r="K843" i="205"/>
  <c r="AB842" i="205"/>
  <c r="AA842" i="205"/>
  <c r="Z842" i="205"/>
  <c r="Y842" i="205"/>
  <c r="X842" i="205"/>
  <c r="U842" i="205"/>
  <c r="T842" i="205"/>
  <c r="L842" i="205"/>
  <c r="K842" i="205"/>
  <c r="AB841" i="205"/>
  <c r="AA841" i="205"/>
  <c r="Z841" i="205"/>
  <c r="Y841" i="205"/>
  <c r="X841" i="205"/>
  <c r="T841" i="205"/>
  <c r="U841" i="205" s="1"/>
  <c r="L841" i="205"/>
  <c r="K841" i="205"/>
  <c r="AB840" i="205"/>
  <c r="AA840" i="205"/>
  <c r="Z840" i="205"/>
  <c r="Y840" i="205"/>
  <c r="X840" i="205"/>
  <c r="T840" i="205"/>
  <c r="U840" i="205" s="1"/>
  <c r="L840" i="205"/>
  <c r="K840" i="205"/>
  <c r="AB839" i="205"/>
  <c r="AA839" i="205"/>
  <c r="Z839" i="205"/>
  <c r="Y839" i="205"/>
  <c r="X839" i="205"/>
  <c r="U839" i="205"/>
  <c r="T839" i="205"/>
  <c r="L839" i="205"/>
  <c r="K839" i="205"/>
  <c r="AB838" i="205"/>
  <c r="AA838" i="205"/>
  <c r="Z838" i="205"/>
  <c r="Y838" i="205"/>
  <c r="X838" i="205"/>
  <c r="U838" i="205"/>
  <c r="T838" i="205"/>
  <c r="L838" i="205"/>
  <c r="K838" i="205"/>
  <c r="AB837" i="205"/>
  <c r="AA837" i="205"/>
  <c r="Z837" i="205"/>
  <c r="Y837" i="205"/>
  <c r="X837" i="205"/>
  <c r="U837" i="205"/>
  <c r="T837" i="205"/>
  <c r="L837" i="205"/>
  <c r="K837" i="205"/>
  <c r="AB836" i="205"/>
  <c r="AA836" i="205"/>
  <c r="Z836" i="205"/>
  <c r="Y836" i="205"/>
  <c r="X836" i="205"/>
  <c r="T836" i="205"/>
  <c r="U836" i="205" s="1"/>
  <c r="L836" i="205"/>
  <c r="K836" i="205"/>
  <c r="AB835" i="205"/>
  <c r="AA835" i="205"/>
  <c r="Z835" i="205"/>
  <c r="Y835" i="205"/>
  <c r="X835" i="205"/>
  <c r="U835" i="205"/>
  <c r="T835" i="205"/>
  <c r="L835" i="205"/>
  <c r="K835" i="205"/>
  <c r="AB834" i="205"/>
  <c r="AA834" i="205"/>
  <c r="Z834" i="205"/>
  <c r="Y834" i="205"/>
  <c r="X834" i="205"/>
  <c r="U834" i="205"/>
  <c r="T834" i="205"/>
  <c r="L834" i="205"/>
  <c r="K834" i="205"/>
  <c r="AB833" i="205"/>
  <c r="AA833" i="205"/>
  <c r="Z833" i="205"/>
  <c r="Y833" i="205"/>
  <c r="X833" i="205"/>
  <c r="T833" i="205"/>
  <c r="U833" i="205" s="1"/>
  <c r="L833" i="205"/>
  <c r="K833" i="205"/>
  <c r="AB832" i="205"/>
  <c r="AA832" i="205"/>
  <c r="Z832" i="205"/>
  <c r="Y832" i="205"/>
  <c r="X832" i="205"/>
  <c r="T832" i="205"/>
  <c r="U832" i="205" s="1"/>
  <c r="L832" i="205"/>
  <c r="K832" i="205"/>
  <c r="AB831" i="205"/>
  <c r="AA831" i="205"/>
  <c r="Z831" i="205"/>
  <c r="Y831" i="205"/>
  <c r="X831" i="205"/>
  <c r="U831" i="205"/>
  <c r="T831" i="205"/>
  <c r="L831" i="205"/>
  <c r="K831" i="205"/>
  <c r="AB830" i="205"/>
  <c r="AA830" i="205"/>
  <c r="Z830" i="205"/>
  <c r="Y830" i="205"/>
  <c r="X830" i="205"/>
  <c r="U830" i="205"/>
  <c r="T830" i="205"/>
  <c r="L830" i="205"/>
  <c r="K830" i="205"/>
  <c r="AB829" i="205"/>
  <c r="AA829" i="205"/>
  <c r="Z829" i="205"/>
  <c r="Y829" i="205"/>
  <c r="X829" i="205"/>
  <c r="U829" i="205"/>
  <c r="T829" i="205"/>
  <c r="L829" i="205"/>
  <c r="K829" i="205"/>
  <c r="AB828" i="205"/>
  <c r="AA828" i="205"/>
  <c r="Z828" i="205"/>
  <c r="Y828" i="205"/>
  <c r="X828" i="205"/>
  <c r="T828" i="205"/>
  <c r="U828" i="205" s="1"/>
  <c r="L828" i="205"/>
  <c r="K828" i="205"/>
  <c r="AB827" i="205"/>
  <c r="AA827" i="205"/>
  <c r="Z827" i="205"/>
  <c r="Y827" i="205"/>
  <c r="X827" i="205"/>
  <c r="U827" i="205"/>
  <c r="T827" i="205"/>
  <c r="L827" i="205"/>
  <c r="K827" i="205"/>
  <c r="AB826" i="205"/>
  <c r="AA826" i="205"/>
  <c r="Z826" i="205"/>
  <c r="Y826" i="205"/>
  <c r="X826" i="205"/>
  <c r="U826" i="205"/>
  <c r="T826" i="205"/>
  <c r="L826" i="205"/>
  <c r="K826" i="205"/>
  <c r="AB825" i="205"/>
  <c r="AA825" i="205"/>
  <c r="Z825" i="205"/>
  <c r="Y825" i="205"/>
  <c r="X825" i="205"/>
  <c r="T825" i="205"/>
  <c r="U825" i="205" s="1"/>
  <c r="L825" i="205"/>
  <c r="K825" i="205"/>
  <c r="AB824" i="205"/>
  <c r="AA824" i="205"/>
  <c r="Z824" i="205"/>
  <c r="Y824" i="205"/>
  <c r="X824" i="205"/>
  <c r="T824" i="205"/>
  <c r="U824" i="205" s="1"/>
  <c r="L824" i="205"/>
  <c r="K824" i="205"/>
  <c r="AB823" i="205"/>
  <c r="AA823" i="205"/>
  <c r="Z823" i="205"/>
  <c r="Y823" i="205"/>
  <c r="X823" i="205"/>
  <c r="U823" i="205"/>
  <c r="T823" i="205"/>
  <c r="L823" i="205"/>
  <c r="K823" i="205"/>
  <c r="AB822" i="205"/>
  <c r="AA822" i="205"/>
  <c r="Z822" i="205"/>
  <c r="Y822" i="205"/>
  <c r="X822" i="205"/>
  <c r="U822" i="205"/>
  <c r="T822" i="205"/>
  <c r="L822" i="205"/>
  <c r="K822" i="205"/>
  <c r="AB821" i="205"/>
  <c r="AA821" i="205"/>
  <c r="Z821" i="205"/>
  <c r="Y821" i="205"/>
  <c r="X821" i="205"/>
  <c r="U821" i="205"/>
  <c r="T821" i="205"/>
  <c r="L821" i="205"/>
  <c r="K821" i="205"/>
  <c r="AB820" i="205"/>
  <c r="AA820" i="205"/>
  <c r="Z820" i="205"/>
  <c r="Y820" i="205"/>
  <c r="X820" i="205"/>
  <c r="T820" i="205"/>
  <c r="U820" i="205" s="1"/>
  <c r="L820" i="205"/>
  <c r="K820" i="205"/>
  <c r="AB819" i="205"/>
  <c r="AA819" i="205"/>
  <c r="Z819" i="205"/>
  <c r="Y819" i="205"/>
  <c r="X819" i="205"/>
  <c r="U819" i="205"/>
  <c r="T819" i="205"/>
  <c r="L819" i="205"/>
  <c r="K819" i="205"/>
  <c r="AB818" i="205"/>
  <c r="AA818" i="205"/>
  <c r="Z818" i="205"/>
  <c r="Y818" i="205"/>
  <c r="X818" i="205"/>
  <c r="U818" i="205"/>
  <c r="T818" i="205"/>
  <c r="L818" i="205"/>
  <c r="K818" i="205"/>
  <c r="AB817" i="205"/>
  <c r="AA817" i="205"/>
  <c r="Z817" i="205"/>
  <c r="Y817" i="205"/>
  <c r="X817" i="205"/>
  <c r="T817" i="205"/>
  <c r="U817" i="205" s="1"/>
  <c r="L817" i="205"/>
  <c r="K817" i="205"/>
  <c r="AB816" i="205"/>
  <c r="AA816" i="205"/>
  <c r="Z816" i="205"/>
  <c r="Y816" i="205"/>
  <c r="X816" i="205"/>
  <c r="T816" i="205"/>
  <c r="U816" i="205" s="1"/>
  <c r="L816" i="205"/>
  <c r="K816" i="205"/>
  <c r="AB815" i="205"/>
  <c r="AA815" i="205"/>
  <c r="Z815" i="205"/>
  <c r="Y815" i="205"/>
  <c r="X815" i="205"/>
  <c r="U815" i="205"/>
  <c r="T815" i="205"/>
  <c r="L815" i="205"/>
  <c r="K815" i="205"/>
  <c r="AB814" i="205"/>
  <c r="AA814" i="205"/>
  <c r="Z814" i="205"/>
  <c r="Y814" i="205"/>
  <c r="X814" i="205"/>
  <c r="U814" i="205"/>
  <c r="T814" i="205"/>
  <c r="L814" i="205"/>
  <c r="K814" i="205"/>
  <c r="AB813" i="205"/>
  <c r="AA813" i="205"/>
  <c r="Z813" i="205"/>
  <c r="Y813" i="205"/>
  <c r="X813" i="205"/>
  <c r="U813" i="205"/>
  <c r="T813" i="205"/>
  <c r="L813" i="205"/>
  <c r="K813" i="205"/>
  <c r="AB812" i="205"/>
  <c r="AA812" i="205"/>
  <c r="Z812" i="205"/>
  <c r="Y812" i="205"/>
  <c r="X812" i="205"/>
  <c r="T812" i="205"/>
  <c r="U812" i="205" s="1"/>
  <c r="L812" i="205"/>
  <c r="K812" i="205"/>
  <c r="AB811" i="205"/>
  <c r="AA811" i="205"/>
  <c r="Z811" i="205"/>
  <c r="Y811" i="205"/>
  <c r="X811" i="205"/>
  <c r="U811" i="205"/>
  <c r="T811" i="205"/>
  <c r="L811" i="205"/>
  <c r="K811" i="205"/>
  <c r="AB810" i="205"/>
  <c r="AA810" i="205"/>
  <c r="Z810" i="205"/>
  <c r="Y810" i="205"/>
  <c r="X810" i="205"/>
  <c r="U810" i="205"/>
  <c r="T810" i="205"/>
  <c r="L810" i="205"/>
  <c r="K810" i="205"/>
  <c r="AB809" i="205"/>
  <c r="AA809" i="205"/>
  <c r="Z809" i="205"/>
  <c r="Y809" i="205"/>
  <c r="X809" i="205"/>
  <c r="T809" i="205"/>
  <c r="U809" i="205" s="1"/>
  <c r="L809" i="205"/>
  <c r="K809" i="205"/>
  <c r="AB808" i="205"/>
  <c r="AA808" i="205"/>
  <c r="Z808" i="205"/>
  <c r="Y808" i="205"/>
  <c r="X808" i="205"/>
  <c r="T808" i="205"/>
  <c r="U808" i="205" s="1"/>
  <c r="L808" i="205"/>
  <c r="K808" i="205"/>
  <c r="AB807" i="205"/>
  <c r="AA807" i="205"/>
  <c r="Z807" i="205"/>
  <c r="Y807" i="205"/>
  <c r="X807" i="205"/>
  <c r="U807" i="205"/>
  <c r="T807" i="205"/>
  <c r="L807" i="205"/>
  <c r="K807" i="205"/>
  <c r="AB806" i="205"/>
  <c r="AA806" i="205"/>
  <c r="Z806" i="205"/>
  <c r="Y806" i="205"/>
  <c r="X806" i="205"/>
  <c r="U806" i="205"/>
  <c r="T806" i="205"/>
  <c r="L806" i="205"/>
  <c r="K806" i="205"/>
  <c r="AB805" i="205"/>
  <c r="AA805" i="205"/>
  <c r="Z805" i="205"/>
  <c r="Y805" i="205"/>
  <c r="X805" i="205"/>
  <c r="U805" i="205"/>
  <c r="T805" i="205"/>
  <c r="L805" i="205"/>
  <c r="K805" i="205"/>
  <c r="AB804" i="205"/>
  <c r="AA804" i="205"/>
  <c r="Z804" i="205"/>
  <c r="Y804" i="205"/>
  <c r="X804" i="205"/>
  <c r="T804" i="205"/>
  <c r="U804" i="205" s="1"/>
  <c r="L804" i="205"/>
  <c r="K804" i="205"/>
  <c r="AB803" i="205"/>
  <c r="AA803" i="205"/>
  <c r="Z803" i="205"/>
  <c r="Y803" i="205"/>
  <c r="X803" i="205"/>
  <c r="U803" i="205"/>
  <c r="T803" i="205"/>
  <c r="L803" i="205"/>
  <c r="K803" i="205"/>
  <c r="AB802" i="205"/>
  <c r="AA802" i="205"/>
  <c r="Z802" i="205"/>
  <c r="Y802" i="205"/>
  <c r="X802" i="205"/>
  <c r="U802" i="205"/>
  <c r="T802" i="205"/>
  <c r="L802" i="205"/>
  <c r="K802" i="205"/>
  <c r="AB801" i="205"/>
  <c r="AA801" i="205"/>
  <c r="Z801" i="205"/>
  <c r="Y801" i="205"/>
  <c r="X801" i="205"/>
  <c r="T801" i="205"/>
  <c r="U801" i="205" s="1"/>
  <c r="L801" i="205"/>
  <c r="K801" i="205"/>
  <c r="AB800" i="205"/>
  <c r="AA800" i="205"/>
  <c r="Z800" i="205"/>
  <c r="Y800" i="205"/>
  <c r="X800" i="205"/>
  <c r="T800" i="205"/>
  <c r="U800" i="205" s="1"/>
  <c r="L800" i="205"/>
  <c r="K800" i="205"/>
  <c r="AB799" i="205"/>
  <c r="AA799" i="205"/>
  <c r="Z799" i="205"/>
  <c r="Y799" i="205"/>
  <c r="X799" i="205"/>
  <c r="U799" i="205"/>
  <c r="T799" i="205"/>
  <c r="L799" i="205"/>
  <c r="K799" i="205"/>
  <c r="AB798" i="205"/>
  <c r="AA798" i="205"/>
  <c r="Z798" i="205"/>
  <c r="Y798" i="205"/>
  <c r="X798" i="205"/>
  <c r="U798" i="205"/>
  <c r="T798" i="205"/>
  <c r="L798" i="205"/>
  <c r="K798" i="205"/>
  <c r="AB797" i="205"/>
  <c r="AA797" i="205"/>
  <c r="Z797" i="205"/>
  <c r="Y797" i="205"/>
  <c r="X797" i="205"/>
  <c r="U797" i="205"/>
  <c r="T797" i="205"/>
  <c r="L797" i="205"/>
  <c r="K797" i="205"/>
  <c r="AB796" i="205"/>
  <c r="AA796" i="205"/>
  <c r="Z796" i="205"/>
  <c r="Y796" i="205"/>
  <c r="X796" i="205"/>
  <c r="T796" i="205"/>
  <c r="U796" i="205" s="1"/>
  <c r="L796" i="205"/>
  <c r="K796" i="205"/>
  <c r="AB795" i="205"/>
  <c r="AA795" i="205"/>
  <c r="Z795" i="205"/>
  <c r="Y795" i="205"/>
  <c r="X795" i="205"/>
  <c r="U795" i="205"/>
  <c r="T795" i="205"/>
  <c r="L795" i="205"/>
  <c r="K795" i="205"/>
  <c r="AB794" i="205"/>
  <c r="AA794" i="205"/>
  <c r="Z794" i="205"/>
  <c r="Y794" i="205"/>
  <c r="X794" i="205"/>
  <c r="U794" i="205"/>
  <c r="T794" i="205"/>
  <c r="L794" i="205"/>
  <c r="K794" i="205"/>
  <c r="AB793" i="205"/>
  <c r="AA793" i="205"/>
  <c r="Z793" i="205"/>
  <c r="Y793" i="205"/>
  <c r="X793" i="205"/>
  <c r="T793" i="205"/>
  <c r="U793" i="205" s="1"/>
  <c r="L793" i="205"/>
  <c r="K793" i="205"/>
  <c r="AB792" i="205"/>
  <c r="AA792" i="205"/>
  <c r="Z792" i="205"/>
  <c r="Y792" i="205"/>
  <c r="X792" i="205"/>
  <c r="T792" i="205"/>
  <c r="U792" i="205" s="1"/>
  <c r="L792" i="205"/>
  <c r="K792" i="205"/>
  <c r="AB791" i="205"/>
  <c r="AA791" i="205"/>
  <c r="Z791" i="205"/>
  <c r="Y791" i="205"/>
  <c r="X791" i="205"/>
  <c r="U791" i="205"/>
  <c r="T791" i="205"/>
  <c r="L791" i="205"/>
  <c r="K791" i="205"/>
  <c r="AB790" i="205"/>
  <c r="AA790" i="205"/>
  <c r="Z790" i="205"/>
  <c r="Y790" i="205"/>
  <c r="X790" i="205"/>
  <c r="U790" i="205"/>
  <c r="T790" i="205"/>
  <c r="L790" i="205"/>
  <c r="K790" i="205"/>
  <c r="AB789" i="205"/>
  <c r="AA789" i="205"/>
  <c r="Z789" i="205"/>
  <c r="Y789" i="205"/>
  <c r="X789" i="205"/>
  <c r="U789" i="205"/>
  <c r="T789" i="205"/>
  <c r="L789" i="205"/>
  <c r="K789" i="205"/>
  <c r="AB788" i="205"/>
  <c r="AA788" i="205"/>
  <c r="Z788" i="205"/>
  <c r="Y788" i="205"/>
  <c r="X788" i="205"/>
  <c r="T788" i="205"/>
  <c r="U788" i="205" s="1"/>
  <c r="L788" i="205"/>
  <c r="K788" i="205"/>
  <c r="AB787" i="205"/>
  <c r="AA787" i="205"/>
  <c r="Z787" i="205"/>
  <c r="Y787" i="205"/>
  <c r="X787" i="205"/>
  <c r="U787" i="205"/>
  <c r="T787" i="205"/>
  <c r="L787" i="205"/>
  <c r="K787" i="205"/>
  <c r="AB786" i="205"/>
  <c r="AA786" i="205"/>
  <c r="Z786" i="205"/>
  <c r="Y786" i="205"/>
  <c r="X786" i="205"/>
  <c r="U786" i="205"/>
  <c r="T786" i="205"/>
  <c r="L786" i="205"/>
  <c r="K786" i="205"/>
  <c r="AB785" i="205"/>
  <c r="AA785" i="205"/>
  <c r="Z785" i="205"/>
  <c r="Y785" i="205"/>
  <c r="X785" i="205"/>
  <c r="T785" i="205"/>
  <c r="U785" i="205" s="1"/>
  <c r="L785" i="205"/>
  <c r="K785" i="205"/>
  <c r="AB784" i="205"/>
  <c r="AA784" i="205"/>
  <c r="Z784" i="205"/>
  <c r="Y784" i="205"/>
  <c r="X784" i="205"/>
  <c r="T784" i="205"/>
  <c r="U784" i="205" s="1"/>
  <c r="L784" i="205"/>
  <c r="K784" i="205"/>
  <c r="AB783" i="205"/>
  <c r="AA783" i="205"/>
  <c r="Z783" i="205"/>
  <c r="Y783" i="205"/>
  <c r="X783" i="205"/>
  <c r="U783" i="205"/>
  <c r="T783" i="205"/>
  <c r="L783" i="205"/>
  <c r="K783" i="205"/>
  <c r="AB782" i="205"/>
  <c r="AA782" i="205"/>
  <c r="Z782" i="205"/>
  <c r="Y782" i="205"/>
  <c r="X782" i="205"/>
  <c r="U782" i="205"/>
  <c r="T782" i="205"/>
  <c r="L782" i="205"/>
  <c r="K782" i="205"/>
  <c r="AB781" i="205"/>
  <c r="AA781" i="205"/>
  <c r="Z781" i="205"/>
  <c r="Y781" i="205"/>
  <c r="X781" i="205"/>
  <c r="U781" i="205"/>
  <c r="T781" i="205"/>
  <c r="L781" i="205"/>
  <c r="K781" i="205"/>
  <c r="AB780" i="205"/>
  <c r="AA780" i="205"/>
  <c r="Z780" i="205"/>
  <c r="Y780" i="205"/>
  <c r="X780" i="205"/>
  <c r="T780" i="205"/>
  <c r="U780" i="205" s="1"/>
  <c r="L780" i="205"/>
  <c r="K780" i="205"/>
  <c r="AB779" i="205"/>
  <c r="AA779" i="205"/>
  <c r="Z779" i="205"/>
  <c r="Y779" i="205"/>
  <c r="X779" i="205"/>
  <c r="U779" i="205"/>
  <c r="T779" i="205"/>
  <c r="L779" i="205"/>
  <c r="K779" i="205"/>
  <c r="AB778" i="205"/>
  <c r="AA778" i="205"/>
  <c r="Z778" i="205"/>
  <c r="Y778" i="205"/>
  <c r="X778" i="205"/>
  <c r="U778" i="205"/>
  <c r="T778" i="205"/>
  <c r="L778" i="205"/>
  <c r="K778" i="205"/>
  <c r="AB777" i="205"/>
  <c r="AA777" i="205"/>
  <c r="Z777" i="205"/>
  <c r="Y777" i="205"/>
  <c r="X777" i="205"/>
  <c r="T777" i="205"/>
  <c r="U777" i="205" s="1"/>
  <c r="L777" i="205"/>
  <c r="K777" i="205"/>
  <c r="AB776" i="205"/>
  <c r="AA776" i="205"/>
  <c r="Z776" i="205"/>
  <c r="Y776" i="205"/>
  <c r="X776" i="205"/>
  <c r="T776" i="205"/>
  <c r="U776" i="205" s="1"/>
  <c r="L776" i="205"/>
  <c r="K776" i="205"/>
  <c r="AB775" i="205"/>
  <c r="AA775" i="205"/>
  <c r="Z775" i="205"/>
  <c r="Y775" i="205"/>
  <c r="X775" i="205"/>
  <c r="U775" i="205"/>
  <c r="T775" i="205"/>
  <c r="L775" i="205"/>
  <c r="K775" i="205"/>
  <c r="AB774" i="205"/>
  <c r="AA774" i="205"/>
  <c r="Z774" i="205"/>
  <c r="Y774" i="205"/>
  <c r="X774" i="205"/>
  <c r="U774" i="205"/>
  <c r="T774" i="205"/>
  <c r="L774" i="205"/>
  <c r="K774" i="205"/>
  <c r="AB773" i="205"/>
  <c r="AA773" i="205"/>
  <c r="Z773" i="205"/>
  <c r="Y773" i="205"/>
  <c r="X773" i="205"/>
  <c r="U773" i="205"/>
  <c r="T773" i="205"/>
  <c r="L773" i="205"/>
  <c r="K773" i="205"/>
  <c r="AB772" i="205"/>
  <c r="AA772" i="205"/>
  <c r="Z772" i="205"/>
  <c r="Y772" i="205"/>
  <c r="X772" i="205"/>
  <c r="T772" i="205"/>
  <c r="U772" i="205" s="1"/>
  <c r="L772" i="205"/>
  <c r="K772" i="205"/>
  <c r="AB771" i="205"/>
  <c r="AA771" i="205"/>
  <c r="Z771" i="205"/>
  <c r="Y771" i="205"/>
  <c r="X771" i="205"/>
  <c r="U771" i="205"/>
  <c r="T771" i="205"/>
  <c r="L771" i="205"/>
  <c r="K771" i="205"/>
  <c r="AB770" i="205"/>
  <c r="AA770" i="205"/>
  <c r="Z770" i="205"/>
  <c r="Y770" i="205"/>
  <c r="X770" i="205"/>
  <c r="U770" i="205"/>
  <c r="T770" i="205"/>
  <c r="L770" i="205"/>
  <c r="K770" i="205"/>
  <c r="AB769" i="205"/>
  <c r="AA769" i="205"/>
  <c r="Z769" i="205"/>
  <c r="Y769" i="205"/>
  <c r="X769" i="205"/>
  <c r="T769" i="205"/>
  <c r="U769" i="205" s="1"/>
  <c r="L769" i="205"/>
  <c r="K769" i="205"/>
  <c r="AB768" i="205"/>
  <c r="AA768" i="205"/>
  <c r="Z768" i="205"/>
  <c r="Y768" i="205"/>
  <c r="X768" i="205"/>
  <c r="T768" i="205"/>
  <c r="U768" i="205" s="1"/>
  <c r="L768" i="205"/>
  <c r="K768" i="205"/>
  <c r="AB767" i="205"/>
  <c r="AA767" i="205"/>
  <c r="Z767" i="205"/>
  <c r="Y767" i="205"/>
  <c r="X767" i="205"/>
  <c r="U767" i="205"/>
  <c r="T767" i="205"/>
  <c r="L767" i="205"/>
  <c r="K767" i="205"/>
  <c r="AB766" i="205"/>
  <c r="AA766" i="205"/>
  <c r="Z766" i="205"/>
  <c r="Y766" i="205"/>
  <c r="X766" i="205"/>
  <c r="U766" i="205"/>
  <c r="T766" i="205"/>
  <c r="L766" i="205"/>
  <c r="K766" i="205"/>
  <c r="AB765" i="205"/>
  <c r="AA765" i="205"/>
  <c r="Z765" i="205"/>
  <c r="Y765" i="205"/>
  <c r="X765" i="205"/>
  <c r="T765" i="205"/>
  <c r="U765" i="205" s="1"/>
  <c r="L765" i="205"/>
  <c r="K765" i="205"/>
  <c r="AB764" i="205"/>
  <c r="AA764" i="205"/>
  <c r="Z764" i="205"/>
  <c r="Y764" i="205"/>
  <c r="X764" i="205"/>
  <c r="T764" i="205"/>
  <c r="U764" i="205" s="1"/>
  <c r="L764" i="205"/>
  <c r="K764" i="205"/>
  <c r="AB763" i="205"/>
  <c r="AA763" i="205"/>
  <c r="Z763" i="205"/>
  <c r="Y763" i="205"/>
  <c r="X763" i="205"/>
  <c r="U763" i="205"/>
  <c r="T763" i="205"/>
  <c r="L763" i="205"/>
  <c r="K763" i="205"/>
  <c r="AB762" i="205"/>
  <c r="AA762" i="205"/>
  <c r="Z762" i="205"/>
  <c r="Y762" i="205"/>
  <c r="X762" i="205"/>
  <c r="U762" i="205"/>
  <c r="T762" i="205"/>
  <c r="L762" i="205"/>
  <c r="K762" i="205"/>
  <c r="AB761" i="205"/>
  <c r="AA761" i="205"/>
  <c r="Z761" i="205"/>
  <c r="Y761" i="205"/>
  <c r="X761" i="205"/>
  <c r="T761" i="205"/>
  <c r="U761" i="205" s="1"/>
  <c r="L761" i="205"/>
  <c r="K761" i="205"/>
  <c r="AB760" i="205"/>
  <c r="AA760" i="205"/>
  <c r="Z760" i="205"/>
  <c r="Y760" i="205"/>
  <c r="X760" i="205"/>
  <c r="T760" i="205"/>
  <c r="U760" i="205" s="1"/>
  <c r="L760" i="205"/>
  <c r="K760" i="205"/>
  <c r="AB759" i="205"/>
  <c r="AA759" i="205"/>
  <c r="Z759" i="205"/>
  <c r="Y759" i="205"/>
  <c r="X759" i="205"/>
  <c r="U759" i="205"/>
  <c r="T759" i="205"/>
  <c r="L759" i="205"/>
  <c r="K759" i="205"/>
  <c r="AB758" i="205"/>
  <c r="AA758" i="205"/>
  <c r="Z758" i="205"/>
  <c r="Y758" i="205"/>
  <c r="X758" i="205"/>
  <c r="U758" i="205"/>
  <c r="T758" i="205"/>
  <c r="L758" i="205"/>
  <c r="K758" i="205"/>
  <c r="AB757" i="205"/>
  <c r="AA757" i="205"/>
  <c r="Z757" i="205"/>
  <c r="Y757" i="205"/>
  <c r="X757" i="205"/>
  <c r="T757" i="205"/>
  <c r="U757" i="205" s="1"/>
  <c r="L757" i="205"/>
  <c r="K757" i="205"/>
  <c r="AB756" i="205"/>
  <c r="AA756" i="205"/>
  <c r="Z756" i="205"/>
  <c r="Y756" i="205"/>
  <c r="X756" i="205"/>
  <c r="T756" i="205"/>
  <c r="U756" i="205" s="1"/>
  <c r="L756" i="205"/>
  <c r="K756" i="205"/>
  <c r="AB755" i="205"/>
  <c r="AA755" i="205"/>
  <c r="Z755" i="205"/>
  <c r="Y755" i="205"/>
  <c r="X755" i="205"/>
  <c r="U755" i="205"/>
  <c r="T755" i="205"/>
  <c r="L755" i="205"/>
  <c r="K755" i="205"/>
  <c r="AB754" i="205"/>
  <c r="AA754" i="205"/>
  <c r="Z754" i="205"/>
  <c r="Y754" i="205"/>
  <c r="X754" i="205"/>
  <c r="U754" i="205"/>
  <c r="T754" i="205"/>
  <c r="L754" i="205"/>
  <c r="K754" i="205"/>
  <c r="AB753" i="205"/>
  <c r="AA753" i="205"/>
  <c r="Z753" i="205"/>
  <c r="Y753" i="205"/>
  <c r="X753" i="205"/>
  <c r="T753" i="205"/>
  <c r="U753" i="205" s="1"/>
  <c r="L753" i="205"/>
  <c r="K753" i="205"/>
  <c r="AB752" i="205"/>
  <c r="AA752" i="205"/>
  <c r="Z752" i="205"/>
  <c r="Y752" i="205"/>
  <c r="X752" i="205"/>
  <c r="T752" i="205"/>
  <c r="U752" i="205" s="1"/>
  <c r="L752" i="205"/>
  <c r="K752" i="205"/>
  <c r="AB751" i="205"/>
  <c r="AA751" i="205"/>
  <c r="Z751" i="205"/>
  <c r="Y751" i="205"/>
  <c r="X751" i="205"/>
  <c r="U751" i="205"/>
  <c r="T751" i="205"/>
  <c r="L751" i="205"/>
  <c r="K751" i="205"/>
  <c r="AB750" i="205"/>
  <c r="AA750" i="205"/>
  <c r="Z750" i="205"/>
  <c r="Y750" i="205"/>
  <c r="X750" i="205"/>
  <c r="U750" i="205"/>
  <c r="T750" i="205"/>
  <c r="L750" i="205"/>
  <c r="K750" i="205"/>
  <c r="AB749" i="205"/>
  <c r="AA749" i="205"/>
  <c r="Z749" i="205"/>
  <c r="Y749" i="205"/>
  <c r="X749" i="205"/>
  <c r="T749" i="205"/>
  <c r="U749" i="205" s="1"/>
  <c r="L749" i="205"/>
  <c r="K749" i="205"/>
  <c r="AA748" i="205"/>
  <c r="Z748" i="205"/>
  <c r="Y748" i="205"/>
  <c r="X748" i="205"/>
  <c r="W748" i="205"/>
  <c r="AB748" i="205" s="1"/>
  <c r="U748" i="205"/>
  <c r="T748" i="205"/>
  <c r="L748" i="205"/>
  <c r="K748" i="205"/>
  <c r="AB747" i="205"/>
  <c r="AA747" i="205"/>
  <c r="Z747" i="205"/>
  <c r="Y747" i="205"/>
  <c r="X747" i="205"/>
  <c r="W747" i="205"/>
  <c r="T747" i="205"/>
  <c r="U747" i="205" s="1"/>
  <c r="L747" i="205"/>
  <c r="K747" i="205"/>
  <c r="AA746" i="205"/>
  <c r="Z746" i="205"/>
  <c r="Y746" i="205"/>
  <c r="X746" i="205"/>
  <c r="W746" i="205"/>
  <c r="AB746" i="205" s="1"/>
  <c r="U746" i="205"/>
  <c r="T746" i="205"/>
  <c r="L746" i="205"/>
  <c r="K746" i="205"/>
  <c r="AB745" i="205"/>
  <c r="AA745" i="205"/>
  <c r="Z745" i="205"/>
  <c r="Y745" i="205"/>
  <c r="X745" i="205"/>
  <c r="W745" i="205"/>
  <c r="T745" i="205"/>
  <c r="U745" i="205" s="1"/>
  <c r="L745" i="205"/>
  <c r="K745" i="205"/>
  <c r="AA744" i="205"/>
  <c r="Z744" i="205"/>
  <c r="Y744" i="205"/>
  <c r="X744" i="205"/>
  <c r="W744" i="205"/>
  <c r="AB744" i="205" s="1"/>
  <c r="U744" i="205"/>
  <c r="T744" i="205"/>
  <c r="L744" i="205"/>
  <c r="K744" i="205"/>
  <c r="AB743" i="205"/>
  <c r="AA743" i="205"/>
  <c r="Z743" i="205"/>
  <c r="Y743" i="205"/>
  <c r="X743" i="205"/>
  <c r="W743" i="205"/>
  <c r="T743" i="205"/>
  <c r="U743" i="205" s="1"/>
  <c r="L743" i="205"/>
  <c r="K743" i="205"/>
  <c r="AA742" i="205"/>
  <c r="Z742" i="205"/>
  <c r="Y742" i="205"/>
  <c r="X742" i="205"/>
  <c r="W742" i="205"/>
  <c r="AB742" i="205" s="1"/>
  <c r="U742" i="205"/>
  <c r="T742" i="205"/>
  <c r="L742" i="205"/>
  <c r="K742" i="205"/>
  <c r="AB741" i="205"/>
  <c r="AA741" i="205"/>
  <c r="Z741" i="205"/>
  <c r="Y741" i="205"/>
  <c r="X741" i="205"/>
  <c r="W741" i="205"/>
  <c r="T741" i="205"/>
  <c r="U741" i="205" s="1"/>
  <c r="L741" i="205"/>
  <c r="K741" i="205"/>
  <c r="AA740" i="205"/>
  <c r="Z740" i="205"/>
  <c r="Y740" i="205"/>
  <c r="X740" i="205"/>
  <c r="W740" i="205"/>
  <c r="AB740" i="205" s="1"/>
  <c r="U740" i="205"/>
  <c r="T740" i="205"/>
  <c r="L740" i="205"/>
  <c r="K740" i="205"/>
  <c r="AB739" i="205"/>
  <c r="AA739" i="205"/>
  <c r="Z739" i="205"/>
  <c r="Y739" i="205"/>
  <c r="X739" i="205"/>
  <c r="W739" i="205"/>
  <c r="T739" i="205"/>
  <c r="U739" i="205" s="1"/>
  <c r="L739" i="205"/>
  <c r="K739" i="205"/>
  <c r="AA738" i="205"/>
  <c r="Z738" i="205"/>
  <c r="Y738" i="205"/>
  <c r="X738" i="205"/>
  <c r="W738" i="205"/>
  <c r="AB738" i="205" s="1"/>
  <c r="U738" i="205"/>
  <c r="T738" i="205"/>
  <c r="L738" i="205"/>
  <c r="K738" i="205"/>
  <c r="AB737" i="205"/>
  <c r="AA737" i="205"/>
  <c r="Z737" i="205"/>
  <c r="Y737" i="205"/>
  <c r="X737" i="205"/>
  <c r="W737" i="205"/>
  <c r="T737" i="205"/>
  <c r="U737" i="205" s="1"/>
  <c r="L737" i="205"/>
  <c r="K737" i="205"/>
  <c r="AA736" i="205"/>
  <c r="Z736" i="205"/>
  <c r="Y736" i="205"/>
  <c r="X736" i="205"/>
  <c r="W736" i="205"/>
  <c r="AB736" i="205" s="1"/>
  <c r="U736" i="205"/>
  <c r="T736" i="205"/>
  <c r="L736" i="205"/>
  <c r="K736" i="205"/>
  <c r="AB735" i="205"/>
  <c r="AA735" i="205"/>
  <c r="Z735" i="205"/>
  <c r="Y735" i="205"/>
  <c r="X735" i="205"/>
  <c r="W735" i="205"/>
  <c r="T735" i="205"/>
  <c r="U735" i="205" s="1"/>
  <c r="L735" i="205"/>
  <c r="K735" i="205"/>
  <c r="AA734" i="205"/>
  <c r="Z734" i="205"/>
  <c r="Y734" i="205"/>
  <c r="X734" i="205"/>
  <c r="W734" i="205"/>
  <c r="AB734" i="205" s="1"/>
  <c r="U734" i="205"/>
  <c r="T734" i="205"/>
  <c r="L734" i="205"/>
  <c r="K734" i="205"/>
  <c r="AB733" i="205"/>
  <c r="AA733" i="205"/>
  <c r="Z733" i="205"/>
  <c r="Y733" i="205"/>
  <c r="X733" i="205"/>
  <c r="W733" i="205"/>
  <c r="T733" i="205"/>
  <c r="U733" i="205" s="1"/>
  <c r="L733" i="205"/>
  <c r="K733" i="205"/>
  <c r="AA732" i="205"/>
  <c r="Z732" i="205"/>
  <c r="Y732" i="205"/>
  <c r="X732" i="205"/>
  <c r="W732" i="205"/>
  <c r="AB732" i="205" s="1"/>
  <c r="U732" i="205"/>
  <c r="T732" i="205"/>
  <c r="L732" i="205"/>
  <c r="K732" i="205"/>
  <c r="AB731" i="205"/>
  <c r="AA731" i="205"/>
  <c r="Z731" i="205"/>
  <c r="Y731" i="205"/>
  <c r="X731" i="205"/>
  <c r="W731" i="205"/>
  <c r="T731" i="205"/>
  <c r="U731" i="205" s="1"/>
  <c r="L731" i="205"/>
  <c r="K731" i="205"/>
  <c r="AA730" i="205"/>
  <c r="Z730" i="205"/>
  <c r="Y730" i="205"/>
  <c r="X730" i="205"/>
  <c r="W730" i="205"/>
  <c r="AB730" i="205" s="1"/>
  <c r="U730" i="205"/>
  <c r="T730" i="205"/>
  <c r="L730" i="205"/>
  <c r="K730" i="205"/>
  <c r="AA729" i="205"/>
  <c r="Z729" i="205"/>
  <c r="Y729" i="205"/>
  <c r="X729" i="205"/>
  <c r="W729" i="205"/>
  <c r="AB729" i="205" s="1"/>
  <c r="T729" i="205"/>
  <c r="U729" i="205" s="1"/>
  <c r="L729" i="205"/>
  <c r="K729" i="205"/>
  <c r="AA728" i="205"/>
  <c r="Z728" i="205"/>
  <c r="Y728" i="205"/>
  <c r="X728" i="205"/>
  <c r="W728" i="205"/>
  <c r="AB728" i="205" s="1"/>
  <c r="U728" i="205"/>
  <c r="T728" i="205"/>
  <c r="L728" i="205"/>
  <c r="K728" i="205"/>
  <c r="AB727" i="205"/>
  <c r="AA727" i="205"/>
  <c r="Z727" i="205"/>
  <c r="Y727" i="205"/>
  <c r="X727" i="205"/>
  <c r="W727" i="205"/>
  <c r="T727" i="205"/>
  <c r="U727" i="205" s="1"/>
  <c r="L727" i="205"/>
  <c r="K727" i="205"/>
  <c r="AA726" i="205"/>
  <c r="Z726" i="205"/>
  <c r="Y726" i="205"/>
  <c r="X726" i="205"/>
  <c r="W726" i="205"/>
  <c r="AB726" i="205" s="1"/>
  <c r="U726" i="205"/>
  <c r="T726" i="205"/>
  <c r="L726" i="205"/>
  <c r="K726" i="205"/>
  <c r="AA725" i="205"/>
  <c r="Z725" i="205"/>
  <c r="Y725" i="205"/>
  <c r="X725" i="205"/>
  <c r="W725" i="205"/>
  <c r="AB725" i="205" s="1"/>
  <c r="T725" i="205"/>
  <c r="U725" i="205" s="1"/>
  <c r="L725" i="205"/>
  <c r="K725" i="205"/>
  <c r="AA724" i="205"/>
  <c r="Z724" i="205"/>
  <c r="Y724" i="205"/>
  <c r="X724" i="205"/>
  <c r="W724" i="205"/>
  <c r="AB724" i="205" s="1"/>
  <c r="U724" i="205"/>
  <c r="T724" i="205"/>
  <c r="L724" i="205"/>
  <c r="K724" i="205"/>
  <c r="AB723" i="205"/>
  <c r="AA723" i="205"/>
  <c r="Z723" i="205"/>
  <c r="Y723" i="205"/>
  <c r="X723" i="205"/>
  <c r="W723" i="205"/>
  <c r="T723" i="205"/>
  <c r="U723" i="205" s="1"/>
  <c r="L723" i="205"/>
  <c r="K723" i="205"/>
  <c r="AA722" i="205"/>
  <c r="Z722" i="205"/>
  <c r="Y722" i="205"/>
  <c r="X722" i="205"/>
  <c r="W722" i="205"/>
  <c r="AB722" i="205" s="1"/>
  <c r="U722" i="205"/>
  <c r="T722" i="205"/>
  <c r="L722" i="205"/>
  <c r="K722" i="205"/>
  <c r="AA721" i="205"/>
  <c r="Z721" i="205"/>
  <c r="Y721" i="205"/>
  <c r="X721" i="205"/>
  <c r="W721" i="205"/>
  <c r="AB721" i="205" s="1"/>
  <c r="T721" i="205"/>
  <c r="U721" i="205" s="1"/>
  <c r="L721" i="205"/>
  <c r="K721" i="205"/>
  <c r="AA720" i="205"/>
  <c r="Z720" i="205"/>
  <c r="Y720" i="205"/>
  <c r="X720" i="205"/>
  <c r="W720" i="205"/>
  <c r="AB720" i="205" s="1"/>
  <c r="T720" i="205"/>
  <c r="U720" i="205" s="1"/>
  <c r="L720" i="205"/>
  <c r="K720" i="205"/>
  <c r="AB719" i="205"/>
  <c r="AA719" i="205"/>
  <c r="Z719" i="205"/>
  <c r="Y719" i="205"/>
  <c r="X719" i="205"/>
  <c r="W719" i="205"/>
  <c r="T719" i="205"/>
  <c r="U719" i="205" s="1"/>
  <c r="L719" i="205"/>
  <c r="K719" i="205"/>
  <c r="AA718" i="205"/>
  <c r="Z718" i="205"/>
  <c r="Y718" i="205"/>
  <c r="X718" i="205"/>
  <c r="W718" i="205"/>
  <c r="AB718" i="205" s="1"/>
  <c r="U718" i="205"/>
  <c r="T718" i="205"/>
  <c r="L718" i="205"/>
  <c r="K718" i="205"/>
  <c r="AA717" i="205"/>
  <c r="Z717" i="205"/>
  <c r="Y717" i="205"/>
  <c r="X717" i="205"/>
  <c r="W717" i="205"/>
  <c r="AB717" i="205" s="1"/>
  <c r="T717" i="205"/>
  <c r="U717" i="205" s="1"/>
  <c r="L717" i="205"/>
  <c r="K717" i="205"/>
  <c r="AA716" i="205"/>
  <c r="Z716" i="205"/>
  <c r="Y716" i="205"/>
  <c r="X716" i="205"/>
  <c r="W716" i="205"/>
  <c r="AB716" i="205" s="1"/>
  <c r="T716" i="205"/>
  <c r="U716" i="205" s="1"/>
  <c r="L716" i="205"/>
  <c r="K716" i="205"/>
  <c r="AB715" i="205"/>
  <c r="AA715" i="205"/>
  <c r="Z715" i="205"/>
  <c r="Y715" i="205"/>
  <c r="X715" i="205"/>
  <c r="W715" i="205"/>
  <c r="T715" i="205"/>
  <c r="U715" i="205" s="1"/>
  <c r="L715" i="205"/>
  <c r="K715" i="205"/>
  <c r="AA714" i="205"/>
  <c r="Z714" i="205"/>
  <c r="Y714" i="205"/>
  <c r="X714" i="205"/>
  <c r="W714" i="205"/>
  <c r="AB714" i="205" s="1"/>
  <c r="U714" i="205"/>
  <c r="T714" i="205"/>
  <c r="L714" i="205"/>
  <c r="K714" i="205"/>
  <c r="AA713" i="205"/>
  <c r="Z713" i="205"/>
  <c r="Y713" i="205"/>
  <c r="X713" i="205"/>
  <c r="W713" i="205"/>
  <c r="AB713" i="205" s="1"/>
  <c r="T713" i="205"/>
  <c r="U713" i="205" s="1"/>
  <c r="L713" i="205"/>
  <c r="K713" i="205"/>
  <c r="AA712" i="205"/>
  <c r="Z712" i="205"/>
  <c r="Y712" i="205"/>
  <c r="X712" i="205"/>
  <c r="W712" i="205"/>
  <c r="AB712" i="205" s="1"/>
  <c r="T712" i="205"/>
  <c r="U712" i="205" s="1"/>
  <c r="L712" i="205"/>
  <c r="K712" i="205"/>
  <c r="AB711" i="205"/>
  <c r="AA711" i="205"/>
  <c r="Z711" i="205"/>
  <c r="Y711" i="205"/>
  <c r="X711" i="205"/>
  <c r="W711" i="205"/>
  <c r="T711" i="205"/>
  <c r="U711" i="205" s="1"/>
  <c r="L711" i="205"/>
  <c r="K711" i="205"/>
  <c r="AA710" i="205"/>
  <c r="Z710" i="205"/>
  <c r="Y710" i="205"/>
  <c r="X710" i="205"/>
  <c r="W710" i="205"/>
  <c r="AB710" i="205" s="1"/>
  <c r="U710" i="205"/>
  <c r="T710" i="205"/>
  <c r="L710" i="205"/>
  <c r="K710" i="205"/>
  <c r="AA709" i="205"/>
  <c r="Z709" i="205"/>
  <c r="Y709" i="205"/>
  <c r="X709" i="205"/>
  <c r="W709" i="205"/>
  <c r="AB709" i="205" s="1"/>
  <c r="T709" i="205"/>
  <c r="U709" i="205" s="1"/>
  <c r="L709" i="205"/>
  <c r="K709" i="205"/>
  <c r="AA708" i="205"/>
  <c r="Z708" i="205"/>
  <c r="Y708" i="205"/>
  <c r="X708" i="205"/>
  <c r="W708" i="205"/>
  <c r="AB708" i="205" s="1"/>
  <c r="T708" i="205"/>
  <c r="U708" i="205" s="1"/>
  <c r="L708" i="205"/>
  <c r="K708" i="205"/>
  <c r="AB707" i="205"/>
  <c r="AA707" i="205"/>
  <c r="Z707" i="205"/>
  <c r="Y707" i="205"/>
  <c r="X707" i="205"/>
  <c r="W707" i="205"/>
  <c r="T707" i="205"/>
  <c r="U707" i="205" s="1"/>
  <c r="L707" i="205"/>
  <c r="K707" i="205"/>
  <c r="AA706" i="205"/>
  <c r="Z706" i="205"/>
  <c r="Y706" i="205"/>
  <c r="X706" i="205"/>
  <c r="W706" i="205"/>
  <c r="AB706" i="205" s="1"/>
  <c r="U706" i="205"/>
  <c r="T706" i="205"/>
  <c r="L706" i="205"/>
  <c r="K706" i="205"/>
  <c r="AA705" i="205"/>
  <c r="Z705" i="205"/>
  <c r="Y705" i="205"/>
  <c r="X705" i="205"/>
  <c r="W705" i="205"/>
  <c r="AB705" i="205" s="1"/>
  <c r="T705" i="205"/>
  <c r="U705" i="205" s="1"/>
  <c r="L705" i="205"/>
  <c r="K705" i="205"/>
  <c r="AA704" i="205"/>
  <c r="Z704" i="205"/>
  <c r="Y704" i="205"/>
  <c r="X704" i="205"/>
  <c r="W704" i="205"/>
  <c r="AB704" i="205" s="1"/>
  <c r="T704" i="205"/>
  <c r="U704" i="205" s="1"/>
  <c r="L704" i="205"/>
  <c r="K704" i="205"/>
  <c r="AB703" i="205"/>
  <c r="AA703" i="205"/>
  <c r="Z703" i="205"/>
  <c r="Y703" i="205"/>
  <c r="X703" i="205"/>
  <c r="W703" i="205"/>
  <c r="T703" i="205"/>
  <c r="U703" i="205" s="1"/>
  <c r="L703" i="205"/>
  <c r="K703" i="205"/>
  <c r="AA702" i="205"/>
  <c r="Z702" i="205"/>
  <c r="Y702" i="205"/>
  <c r="X702" i="205"/>
  <c r="W702" i="205"/>
  <c r="AB702" i="205" s="1"/>
  <c r="U702" i="205"/>
  <c r="T702" i="205"/>
  <c r="L702" i="205"/>
  <c r="K702" i="205"/>
  <c r="AA701" i="205"/>
  <c r="Z701" i="205"/>
  <c r="Y701" i="205"/>
  <c r="X701" i="205"/>
  <c r="W701" i="205"/>
  <c r="AB701" i="205" s="1"/>
  <c r="T701" i="205"/>
  <c r="U701" i="205" s="1"/>
  <c r="L701" i="205"/>
  <c r="K701" i="205"/>
  <c r="AA700" i="205"/>
  <c r="Z700" i="205"/>
  <c r="Y700" i="205"/>
  <c r="X700" i="205"/>
  <c r="W700" i="205"/>
  <c r="AB700" i="205" s="1"/>
  <c r="T700" i="205"/>
  <c r="U700" i="205" s="1"/>
  <c r="L700" i="205"/>
  <c r="K700" i="205"/>
  <c r="AB699" i="205"/>
  <c r="AA699" i="205"/>
  <c r="Z699" i="205"/>
  <c r="Y699" i="205"/>
  <c r="X699" i="205"/>
  <c r="W699" i="205"/>
  <c r="T699" i="205"/>
  <c r="U699" i="205" s="1"/>
  <c r="L699" i="205"/>
  <c r="K699" i="205"/>
  <c r="AA698" i="205"/>
  <c r="Z698" i="205"/>
  <c r="Y698" i="205"/>
  <c r="X698" i="205"/>
  <c r="W698" i="205"/>
  <c r="AB698" i="205" s="1"/>
  <c r="U698" i="205"/>
  <c r="T698" i="205"/>
  <c r="L698" i="205"/>
  <c r="K698" i="205"/>
  <c r="AA697" i="205"/>
  <c r="Z697" i="205"/>
  <c r="Y697" i="205"/>
  <c r="X697" i="205"/>
  <c r="W697" i="205"/>
  <c r="AB697" i="205" s="1"/>
  <c r="T697" i="205"/>
  <c r="U697" i="205" s="1"/>
  <c r="L697" i="205"/>
  <c r="K697" i="205"/>
  <c r="AA696" i="205"/>
  <c r="Z696" i="205"/>
  <c r="Y696" i="205"/>
  <c r="X696" i="205"/>
  <c r="W696" i="205"/>
  <c r="AB696" i="205" s="1"/>
  <c r="T696" i="205"/>
  <c r="U696" i="205" s="1"/>
  <c r="L696" i="205"/>
  <c r="K696" i="205"/>
  <c r="AB695" i="205"/>
  <c r="AA695" i="205"/>
  <c r="Z695" i="205"/>
  <c r="Y695" i="205"/>
  <c r="X695" i="205"/>
  <c r="W695" i="205"/>
  <c r="T695" i="205"/>
  <c r="U695" i="205" s="1"/>
  <c r="L695" i="205"/>
  <c r="K695" i="205"/>
  <c r="AA694" i="205"/>
  <c r="Z694" i="205"/>
  <c r="Y694" i="205"/>
  <c r="X694" i="205"/>
  <c r="W694" i="205"/>
  <c r="AB694" i="205" s="1"/>
  <c r="U694" i="205"/>
  <c r="T694" i="205"/>
  <c r="L694" i="205"/>
  <c r="K694" i="205"/>
  <c r="AA693" i="205"/>
  <c r="Z693" i="205"/>
  <c r="Y693" i="205"/>
  <c r="X693" i="205"/>
  <c r="W693" i="205"/>
  <c r="AB693" i="205" s="1"/>
  <c r="T693" i="205"/>
  <c r="U693" i="205" s="1"/>
  <c r="L693" i="205"/>
  <c r="K693" i="205"/>
  <c r="AA692" i="205"/>
  <c r="Z692" i="205"/>
  <c r="Y692" i="205"/>
  <c r="X692" i="205"/>
  <c r="W692" i="205"/>
  <c r="AB692" i="205" s="1"/>
  <c r="T692" i="205"/>
  <c r="U692" i="205" s="1"/>
  <c r="L692" i="205"/>
  <c r="K692" i="205"/>
  <c r="AB691" i="205"/>
  <c r="AA691" i="205"/>
  <c r="Z691" i="205"/>
  <c r="Y691" i="205"/>
  <c r="X691" i="205"/>
  <c r="W691" i="205"/>
  <c r="T691" i="205"/>
  <c r="U691" i="205" s="1"/>
  <c r="L691" i="205"/>
  <c r="K691" i="205"/>
  <c r="AA690" i="205"/>
  <c r="Z690" i="205"/>
  <c r="Y690" i="205"/>
  <c r="X690" i="205"/>
  <c r="W690" i="205"/>
  <c r="AB690" i="205" s="1"/>
  <c r="U690" i="205"/>
  <c r="T690" i="205"/>
  <c r="L690" i="205"/>
  <c r="K690" i="205"/>
  <c r="AA689" i="205"/>
  <c r="Z689" i="205"/>
  <c r="Y689" i="205"/>
  <c r="X689" i="205"/>
  <c r="W689" i="205"/>
  <c r="AB689" i="205" s="1"/>
  <c r="T689" i="205"/>
  <c r="U689" i="205" s="1"/>
  <c r="L689" i="205"/>
  <c r="K689" i="205"/>
  <c r="AA688" i="205"/>
  <c r="Z688" i="205"/>
  <c r="Y688" i="205"/>
  <c r="X688" i="205"/>
  <c r="W688" i="205"/>
  <c r="AB688" i="205" s="1"/>
  <c r="T688" i="205"/>
  <c r="U688" i="205" s="1"/>
  <c r="L688" i="205"/>
  <c r="K688" i="205"/>
  <c r="AB687" i="205"/>
  <c r="AA687" i="205"/>
  <c r="Z687" i="205"/>
  <c r="Y687" i="205"/>
  <c r="X687" i="205"/>
  <c r="W687" i="205"/>
  <c r="T687" i="205"/>
  <c r="U687" i="205" s="1"/>
  <c r="L687" i="205"/>
  <c r="K687" i="205"/>
  <c r="AA686" i="205"/>
  <c r="Z686" i="205"/>
  <c r="Y686" i="205"/>
  <c r="X686" i="205"/>
  <c r="W686" i="205"/>
  <c r="AB686" i="205" s="1"/>
  <c r="U686" i="205"/>
  <c r="T686" i="205"/>
  <c r="L686" i="205"/>
  <c r="K686" i="205"/>
  <c r="AA685" i="205"/>
  <c r="Z685" i="205"/>
  <c r="Y685" i="205"/>
  <c r="X685" i="205"/>
  <c r="W685" i="205"/>
  <c r="AB685" i="205" s="1"/>
  <c r="T685" i="205"/>
  <c r="U685" i="205" s="1"/>
  <c r="L685" i="205"/>
  <c r="K685" i="205"/>
  <c r="AA684" i="205"/>
  <c r="Z684" i="205"/>
  <c r="Y684" i="205"/>
  <c r="X684" i="205"/>
  <c r="W684" i="205"/>
  <c r="AB684" i="205" s="1"/>
  <c r="T684" i="205"/>
  <c r="U684" i="205" s="1"/>
  <c r="L684" i="205"/>
  <c r="K684" i="205"/>
  <c r="AB683" i="205"/>
  <c r="AA683" i="205"/>
  <c r="Z683" i="205"/>
  <c r="Y683" i="205"/>
  <c r="X683" i="205"/>
  <c r="W683" i="205"/>
  <c r="T683" i="205"/>
  <c r="U683" i="205" s="1"/>
  <c r="L683" i="205"/>
  <c r="K683" i="205"/>
  <c r="AA682" i="205"/>
  <c r="Z682" i="205"/>
  <c r="Y682" i="205"/>
  <c r="X682" i="205"/>
  <c r="W682" i="205"/>
  <c r="AB682" i="205" s="1"/>
  <c r="U682" i="205"/>
  <c r="T682" i="205"/>
  <c r="L682" i="205"/>
  <c r="K682" i="205"/>
  <c r="AA681" i="205"/>
  <c r="Z681" i="205"/>
  <c r="Y681" i="205"/>
  <c r="X681" i="205"/>
  <c r="W681" i="205"/>
  <c r="AB681" i="205" s="1"/>
  <c r="T681" i="205"/>
  <c r="U681" i="205" s="1"/>
  <c r="L681" i="205"/>
  <c r="K681" i="205"/>
  <c r="AA680" i="205"/>
  <c r="Z680" i="205"/>
  <c r="Y680" i="205"/>
  <c r="X680" i="205"/>
  <c r="W680" i="205"/>
  <c r="AB680" i="205" s="1"/>
  <c r="T680" i="205"/>
  <c r="U680" i="205" s="1"/>
  <c r="L680" i="205"/>
  <c r="K680" i="205"/>
  <c r="AB679" i="205"/>
  <c r="AA679" i="205"/>
  <c r="Z679" i="205"/>
  <c r="Y679" i="205"/>
  <c r="X679" i="205"/>
  <c r="W679" i="205"/>
  <c r="T679" i="205"/>
  <c r="U679" i="205" s="1"/>
  <c r="L679" i="205"/>
  <c r="K679" i="205"/>
  <c r="AA678" i="205"/>
  <c r="Z678" i="205"/>
  <c r="Y678" i="205"/>
  <c r="X678" i="205"/>
  <c r="W678" i="205"/>
  <c r="AB678" i="205" s="1"/>
  <c r="U678" i="205"/>
  <c r="T678" i="205"/>
  <c r="L678" i="205"/>
  <c r="K678" i="205"/>
  <c r="AD677" i="205"/>
  <c r="AE677" i="205" s="1"/>
  <c r="AF677" i="205" s="1"/>
  <c r="AB677" i="205"/>
  <c r="AA677" i="205"/>
  <c r="Z677" i="205"/>
  <c r="Y677" i="205"/>
  <c r="X677" i="205"/>
  <c r="W677" i="205"/>
  <c r="U677" i="205"/>
  <c r="T677" i="205"/>
  <c r="L677" i="205"/>
  <c r="K677" i="205"/>
  <c r="AB676" i="205"/>
  <c r="AA676" i="205"/>
  <c r="Z676" i="205"/>
  <c r="Y676" i="205"/>
  <c r="X676" i="205"/>
  <c r="W676" i="205"/>
  <c r="U676" i="205"/>
  <c r="T676" i="205"/>
  <c r="L676" i="205"/>
  <c r="K676" i="205"/>
  <c r="AA675" i="205"/>
  <c r="Z675" i="205"/>
  <c r="Y675" i="205"/>
  <c r="X675" i="205"/>
  <c r="W675" i="205"/>
  <c r="AB675" i="205" s="1"/>
  <c r="U675" i="205"/>
  <c r="T675" i="205"/>
  <c r="L675" i="205"/>
  <c r="K675" i="205"/>
  <c r="AB674" i="205"/>
  <c r="AA674" i="205"/>
  <c r="Z674" i="205"/>
  <c r="Y674" i="205"/>
  <c r="X674" i="205"/>
  <c r="W674" i="205"/>
  <c r="U674" i="205"/>
  <c r="T674" i="205"/>
  <c r="L674" i="205"/>
  <c r="K674" i="205"/>
  <c r="AB673" i="205"/>
  <c r="AA673" i="205"/>
  <c r="Z673" i="205"/>
  <c r="Y673" i="205"/>
  <c r="X673" i="205"/>
  <c r="W673" i="205"/>
  <c r="U673" i="205"/>
  <c r="T673" i="205"/>
  <c r="L673" i="205"/>
  <c r="K673" i="205"/>
  <c r="AB672" i="205"/>
  <c r="AA672" i="205"/>
  <c r="Z672" i="205"/>
  <c r="Y672" i="205"/>
  <c r="X672" i="205"/>
  <c r="W672" i="205"/>
  <c r="U672" i="205"/>
  <c r="T672" i="205"/>
  <c r="L672" i="205"/>
  <c r="K672" i="205"/>
  <c r="AA671" i="205"/>
  <c r="Z671" i="205"/>
  <c r="Y671" i="205"/>
  <c r="X671" i="205"/>
  <c r="W671" i="205"/>
  <c r="AB671" i="205" s="1"/>
  <c r="U671" i="205"/>
  <c r="T671" i="205"/>
  <c r="L671" i="205"/>
  <c r="K671" i="205"/>
  <c r="AB670" i="205"/>
  <c r="AA670" i="205"/>
  <c r="Z670" i="205"/>
  <c r="Y670" i="205"/>
  <c r="X670" i="205"/>
  <c r="W670" i="205"/>
  <c r="U670" i="205"/>
  <c r="T670" i="205"/>
  <c r="L670" i="205"/>
  <c r="K670" i="205"/>
  <c r="AB669" i="205"/>
  <c r="AA669" i="205"/>
  <c r="Z669" i="205"/>
  <c r="Y669" i="205"/>
  <c r="X669" i="205"/>
  <c r="W669" i="205"/>
  <c r="U669" i="205"/>
  <c r="T669" i="205"/>
  <c r="L669" i="205"/>
  <c r="K669" i="205"/>
  <c r="AB668" i="205"/>
  <c r="AA668" i="205"/>
  <c r="Z668" i="205"/>
  <c r="Y668" i="205"/>
  <c r="X668" i="205"/>
  <c r="W668" i="205"/>
  <c r="U668" i="205"/>
  <c r="T668" i="205"/>
  <c r="L668" i="205"/>
  <c r="K668" i="205"/>
  <c r="AA667" i="205"/>
  <c r="Z667" i="205"/>
  <c r="Y667" i="205"/>
  <c r="X667" i="205"/>
  <c r="W667" i="205"/>
  <c r="AB667" i="205" s="1"/>
  <c r="U667" i="205"/>
  <c r="T667" i="205"/>
  <c r="L667" i="205"/>
  <c r="K667" i="205"/>
  <c r="AB666" i="205"/>
  <c r="AA666" i="205"/>
  <c r="Z666" i="205"/>
  <c r="Y666" i="205"/>
  <c r="X666" i="205"/>
  <c r="W666" i="205"/>
  <c r="U666" i="205"/>
  <c r="T666" i="205"/>
  <c r="L666" i="205"/>
  <c r="K666" i="205"/>
  <c r="AB665" i="205"/>
  <c r="AA665" i="205"/>
  <c r="Z665" i="205"/>
  <c r="Y665" i="205"/>
  <c r="X665" i="205"/>
  <c r="W665" i="205"/>
  <c r="U665" i="205"/>
  <c r="T665" i="205"/>
  <c r="L665" i="205"/>
  <c r="K665" i="205"/>
  <c r="AD664" i="205"/>
  <c r="AE664" i="205" s="1"/>
  <c r="AF664" i="205" s="1"/>
  <c r="AA664" i="205"/>
  <c r="Z664" i="205"/>
  <c r="Y664" i="205"/>
  <c r="X664" i="205"/>
  <c r="W664" i="205"/>
  <c r="AB664" i="205" s="1"/>
  <c r="T664" i="205"/>
  <c r="U664" i="205" s="1"/>
  <c r="L664" i="205"/>
  <c r="K664" i="205"/>
  <c r="AA663" i="205"/>
  <c r="Z663" i="205"/>
  <c r="Y663" i="205"/>
  <c r="X663" i="205"/>
  <c r="W663" i="205"/>
  <c r="AB663" i="205" s="1"/>
  <c r="T663" i="205"/>
  <c r="U663" i="205" s="1"/>
  <c r="L663" i="205"/>
  <c r="K663" i="205"/>
  <c r="AB662" i="205"/>
  <c r="AA662" i="205"/>
  <c r="Z662" i="205"/>
  <c r="Y662" i="205"/>
  <c r="X662" i="205"/>
  <c r="W662" i="205"/>
  <c r="T662" i="205"/>
  <c r="U662" i="205" s="1"/>
  <c r="L662" i="205"/>
  <c r="K662" i="205"/>
  <c r="AD661" i="205"/>
  <c r="AE661" i="205" s="1"/>
  <c r="AF661" i="205" s="1"/>
  <c r="AB661" i="205"/>
  <c r="AA661" i="205"/>
  <c r="Z661" i="205"/>
  <c r="Y661" i="205"/>
  <c r="X661" i="205"/>
  <c r="W661" i="205"/>
  <c r="U661" i="205"/>
  <c r="T661" i="205"/>
  <c r="L661" i="205"/>
  <c r="K661" i="205"/>
  <c r="AB660" i="205"/>
  <c r="AA660" i="205"/>
  <c r="Z660" i="205"/>
  <c r="Y660" i="205"/>
  <c r="X660" i="205"/>
  <c r="W660" i="205"/>
  <c r="U660" i="205"/>
  <c r="T660" i="205"/>
  <c r="L660" i="205"/>
  <c r="K660" i="205"/>
  <c r="AD659" i="205"/>
  <c r="AE659" i="205" s="1"/>
  <c r="AF659" i="205" s="1"/>
  <c r="AA659" i="205"/>
  <c r="Z659" i="205"/>
  <c r="Y659" i="205"/>
  <c r="X659" i="205"/>
  <c r="W659" i="205"/>
  <c r="AB659" i="205" s="1"/>
  <c r="T659" i="205"/>
  <c r="U659" i="205" s="1"/>
  <c r="L659" i="205"/>
  <c r="K659" i="205"/>
  <c r="AA658" i="205"/>
  <c r="Z658" i="205"/>
  <c r="Y658" i="205"/>
  <c r="X658" i="205"/>
  <c r="W658" i="205"/>
  <c r="AB658" i="205" s="1"/>
  <c r="U658" i="205"/>
  <c r="T658" i="205"/>
  <c r="L658" i="205"/>
  <c r="K658" i="205"/>
  <c r="AB657" i="205"/>
  <c r="AA657" i="205"/>
  <c r="Z657" i="205"/>
  <c r="Y657" i="205"/>
  <c r="X657" i="205"/>
  <c r="W657" i="205"/>
  <c r="T657" i="205"/>
  <c r="U657" i="205" s="1"/>
  <c r="L657" i="205"/>
  <c r="K657" i="205"/>
  <c r="AA656" i="205"/>
  <c r="Z656" i="205"/>
  <c r="Y656" i="205"/>
  <c r="X656" i="205"/>
  <c r="W656" i="205"/>
  <c r="AB656" i="205" s="1"/>
  <c r="U656" i="205"/>
  <c r="T656" i="205"/>
  <c r="L656" i="205"/>
  <c r="K656" i="205"/>
  <c r="AA655" i="205"/>
  <c r="Z655" i="205"/>
  <c r="Y655" i="205"/>
  <c r="X655" i="205"/>
  <c r="W655" i="205"/>
  <c r="AB655" i="205" s="1"/>
  <c r="T655" i="205"/>
  <c r="U655" i="205" s="1"/>
  <c r="L655" i="205"/>
  <c r="K655" i="205"/>
  <c r="AA654" i="205"/>
  <c r="Z654" i="205"/>
  <c r="Y654" i="205"/>
  <c r="X654" i="205"/>
  <c r="W654" i="205"/>
  <c r="AB654" i="205" s="1"/>
  <c r="U654" i="205"/>
  <c r="T654" i="205"/>
  <c r="L654" i="205"/>
  <c r="K654" i="205"/>
  <c r="AB653" i="205"/>
  <c r="AA653" i="205"/>
  <c r="Z653" i="205"/>
  <c r="Y653" i="205"/>
  <c r="X653" i="205"/>
  <c r="W653" i="205"/>
  <c r="T653" i="205"/>
  <c r="U653" i="205" s="1"/>
  <c r="L653" i="205"/>
  <c r="K653" i="205"/>
  <c r="AA652" i="205"/>
  <c r="Z652" i="205"/>
  <c r="Y652" i="205"/>
  <c r="X652" i="205"/>
  <c r="W652" i="205"/>
  <c r="AB652" i="205" s="1"/>
  <c r="U652" i="205"/>
  <c r="T652" i="205"/>
  <c r="L652" i="205"/>
  <c r="K652" i="205"/>
  <c r="AD651" i="205"/>
  <c r="AE651" i="205" s="1"/>
  <c r="AF651" i="205" s="1"/>
  <c r="AB651" i="205"/>
  <c r="AA651" i="205"/>
  <c r="Z651" i="205"/>
  <c r="Y651" i="205"/>
  <c r="X651" i="205"/>
  <c r="W651" i="205"/>
  <c r="U651" i="205"/>
  <c r="T651" i="205"/>
  <c r="L651" i="205"/>
  <c r="K651" i="205"/>
  <c r="AB650" i="205"/>
  <c r="AA650" i="205"/>
  <c r="Z650" i="205"/>
  <c r="Y650" i="205"/>
  <c r="X650" i="205"/>
  <c r="W650" i="205"/>
  <c r="U650" i="205"/>
  <c r="T650" i="205"/>
  <c r="L650" i="205"/>
  <c r="K650" i="205"/>
  <c r="AA649" i="205"/>
  <c r="Z649" i="205"/>
  <c r="Y649" i="205"/>
  <c r="X649" i="205"/>
  <c r="W649" i="205"/>
  <c r="AB649" i="205" s="1"/>
  <c r="U649" i="205"/>
  <c r="T649" i="205"/>
  <c r="L649" i="205"/>
  <c r="K649" i="205"/>
  <c r="AB648" i="205"/>
  <c r="AA648" i="205"/>
  <c r="Z648" i="205"/>
  <c r="Y648" i="205"/>
  <c r="X648" i="205"/>
  <c r="W648" i="205"/>
  <c r="U648" i="205"/>
  <c r="T648" i="205"/>
  <c r="L648" i="205"/>
  <c r="K648" i="205"/>
  <c r="AB647" i="205"/>
  <c r="AA647" i="205"/>
  <c r="Z647" i="205"/>
  <c r="Y647" i="205"/>
  <c r="X647" i="205"/>
  <c r="W647" i="205"/>
  <c r="U647" i="205"/>
  <c r="T647" i="205"/>
  <c r="L647" i="205"/>
  <c r="K647" i="205"/>
  <c r="AD646" i="205"/>
  <c r="AE646" i="205" s="1"/>
  <c r="AF646" i="205" s="1"/>
  <c r="AA646" i="205"/>
  <c r="Z646" i="205"/>
  <c r="Y646" i="205"/>
  <c r="X646" i="205"/>
  <c r="W646" i="205"/>
  <c r="AB646" i="205" s="1"/>
  <c r="T646" i="205"/>
  <c r="U646" i="205" s="1"/>
  <c r="L646" i="205"/>
  <c r="K646" i="205"/>
  <c r="AA645" i="205"/>
  <c r="Z645" i="205"/>
  <c r="Y645" i="205"/>
  <c r="X645" i="205"/>
  <c r="W645" i="205"/>
  <c r="AB645" i="205" s="1"/>
  <c r="U645" i="205"/>
  <c r="T645" i="205"/>
  <c r="L645" i="205"/>
  <c r="K645" i="205"/>
  <c r="AB644" i="205"/>
  <c r="AA644" i="205"/>
  <c r="Z644" i="205"/>
  <c r="Y644" i="205"/>
  <c r="X644" i="205"/>
  <c r="W644" i="205"/>
  <c r="T644" i="205"/>
  <c r="U644" i="205" s="1"/>
  <c r="L644" i="205"/>
  <c r="K644" i="205"/>
  <c r="AA643" i="205"/>
  <c r="Z643" i="205"/>
  <c r="Y643" i="205"/>
  <c r="X643" i="205"/>
  <c r="W643" i="205"/>
  <c r="AB643" i="205" s="1"/>
  <c r="U643" i="205"/>
  <c r="T643" i="205"/>
  <c r="L643" i="205"/>
  <c r="K643" i="205"/>
  <c r="AA642" i="205"/>
  <c r="Z642" i="205"/>
  <c r="Y642" i="205"/>
  <c r="X642" i="205"/>
  <c r="W642" i="205"/>
  <c r="AB642" i="205" s="1"/>
  <c r="T642" i="205"/>
  <c r="U642" i="205" s="1"/>
  <c r="L642" i="205"/>
  <c r="K642" i="205"/>
  <c r="AA641" i="205"/>
  <c r="Z641" i="205"/>
  <c r="Y641" i="205"/>
  <c r="X641" i="205"/>
  <c r="W641" i="205"/>
  <c r="AB641" i="205" s="1"/>
  <c r="T641" i="205"/>
  <c r="U641" i="205" s="1"/>
  <c r="L641" i="205"/>
  <c r="K641" i="205"/>
  <c r="AB640" i="205"/>
  <c r="AA640" i="205"/>
  <c r="Z640" i="205"/>
  <c r="Y640" i="205"/>
  <c r="X640" i="205"/>
  <c r="W640" i="205"/>
  <c r="T640" i="205"/>
  <c r="U640" i="205" s="1"/>
  <c r="L640" i="205"/>
  <c r="K640" i="205"/>
  <c r="AA639" i="205"/>
  <c r="Z639" i="205"/>
  <c r="Y639" i="205"/>
  <c r="X639" i="205"/>
  <c r="W639" i="205"/>
  <c r="AB639" i="205" s="1"/>
  <c r="U639" i="205"/>
  <c r="T639" i="205"/>
  <c r="L639" i="205"/>
  <c r="K639" i="205"/>
  <c r="AA638" i="205"/>
  <c r="Z638" i="205"/>
  <c r="Y638" i="205"/>
  <c r="X638" i="205"/>
  <c r="W638" i="205"/>
  <c r="AB638" i="205" s="1"/>
  <c r="T638" i="205"/>
  <c r="U638" i="205" s="1"/>
  <c r="L638" i="205"/>
  <c r="K638" i="205"/>
  <c r="AA637" i="205"/>
  <c r="Z637" i="205"/>
  <c r="Y637" i="205"/>
  <c r="X637" i="205"/>
  <c r="W637" i="205"/>
  <c r="AB637" i="205" s="1"/>
  <c r="T637" i="205"/>
  <c r="U637" i="205" s="1"/>
  <c r="L637" i="205"/>
  <c r="K637" i="205"/>
  <c r="AB636" i="205"/>
  <c r="AA636" i="205"/>
  <c r="Z636" i="205"/>
  <c r="Y636" i="205"/>
  <c r="X636" i="205"/>
  <c r="W636" i="205"/>
  <c r="T636" i="205"/>
  <c r="U636" i="205" s="1"/>
  <c r="L636" i="205"/>
  <c r="K636" i="205"/>
  <c r="AA635" i="205"/>
  <c r="Z635" i="205"/>
  <c r="Y635" i="205"/>
  <c r="X635" i="205"/>
  <c r="W635" i="205"/>
  <c r="AB635" i="205" s="1"/>
  <c r="U635" i="205"/>
  <c r="T635" i="205"/>
  <c r="L635" i="205"/>
  <c r="K635" i="205"/>
  <c r="AA634" i="205"/>
  <c r="Z634" i="205"/>
  <c r="Y634" i="205"/>
  <c r="X634" i="205"/>
  <c r="W634" i="205"/>
  <c r="AB634" i="205" s="1"/>
  <c r="T634" i="205"/>
  <c r="U634" i="205" s="1"/>
  <c r="L634" i="205"/>
  <c r="K634" i="205"/>
  <c r="AA633" i="205"/>
  <c r="Z633" i="205"/>
  <c r="Y633" i="205"/>
  <c r="X633" i="205"/>
  <c r="W633" i="205"/>
  <c r="AB633" i="205" s="1"/>
  <c r="T633" i="205"/>
  <c r="U633" i="205" s="1"/>
  <c r="L633" i="205"/>
  <c r="K633" i="205"/>
  <c r="AB632" i="205"/>
  <c r="AA632" i="205"/>
  <c r="Z632" i="205"/>
  <c r="Y632" i="205"/>
  <c r="X632" i="205"/>
  <c r="W632" i="205"/>
  <c r="T632" i="205"/>
  <c r="U632" i="205" s="1"/>
  <c r="L632" i="205"/>
  <c r="K632" i="205"/>
  <c r="AD631" i="205"/>
  <c r="AE631" i="205" s="1"/>
  <c r="AF631" i="205" s="1"/>
  <c r="AB631" i="205"/>
  <c r="AA631" i="205"/>
  <c r="Z631" i="205"/>
  <c r="Y631" i="205"/>
  <c r="X631" i="205"/>
  <c r="W631" i="205"/>
  <c r="U631" i="205"/>
  <c r="T631" i="205"/>
  <c r="L631" i="205"/>
  <c r="K631" i="205"/>
  <c r="AB630" i="205"/>
  <c r="AA630" i="205"/>
  <c r="Z630" i="205"/>
  <c r="Y630" i="205"/>
  <c r="X630" i="205"/>
  <c r="W630" i="205"/>
  <c r="U630" i="205"/>
  <c r="T630" i="205"/>
  <c r="L630" i="205"/>
  <c r="K630" i="205"/>
  <c r="AB629" i="205"/>
  <c r="AA629" i="205"/>
  <c r="Z629" i="205"/>
  <c r="Y629" i="205"/>
  <c r="X629" i="205"/>
  <c r="W629" i="205"/>
  <c r="T629" i="205"/>
  <c r="U629" i="205" s="1"/>
  <c r="L629" i="205"/>
  <c r="K629" i="205"/>
  <c r="AA628" i="205"/>
  <c r="Z628" i="205"/>
  <c r="Y628" i="205"/>
  <c r="X628" i="205"/>
  <c r="W628" i="205"/>
  <c r="AB628" i="205" s="1"/>
  <c r="U628" i="205"/>
  <c r="T628" i="205"/>
  <c r="L628" i="205"/>
  <c r="K628" i="205"/>
  <c r="AB627" i="205"/>
  <c r="AA627" i="205"/>
  <c r="Z627" i="205"/>
  <c r="Y627" i="205"/>
  <c r="X627" i="205"/>
  <c r="W627" i="205"/>
  <c r="U627" i="205"/>
  <c r="T627" i="205"/>
  <c r="L627" i="205"/>
  <c r="K627" i="205"/>
  <c r="AB626" i="205"/>
  <c r="AA626" i="205"/>
  <c r="Z626" i="205"/>
  <c r="Y626" i="205"/>
  <c r="X626" i="205"/>
  <c r="W626" i="205"/>
  <c r="U626" i="205"/>
  <c r="T626" i="205"/>
  <c r="L626" i="205"/>
  <c r="K626" i="205"/>
  <c r="AB625" i="205"/>
  <c r="AA625" i="205"/>
  <c r="Z625" i="205"/>
  <c r="Y625" i="205"/>
  <c r="X625" i="205"/>
  <c r="W625" i="205"/>
  <c r="T625" i="205"/>
  <c r="U625" i="205" s="1"/>
  <c r="L625" i="205"/>
  <c r="K625" i="205"/>
  <c r="AA624" i="205"/>
  <c r="Z624" i="205"/>
  <c r="Y624" i="205"/>
  <c r="X624" i="205"/>
  <c r="W624" i="205"/>
  <c r="AB624" i="205" s="1"/>
  <c r="U624" i="205"/>
  <c r="T624" i="205"/>
  <c r="L624" i="205"/>
  <c r="K624" i="205"/>
  <c r="AB623" i="205"/>
  <c r="AA623" i="205"/>
  <c r="Z623" i="205"/>
  <c r="Y623" i="205"/>
  <c r="X623" i="205"/>
  <c r="W623" i="205"/>
  <c r="U623" i="205"/>
  <c r="T623" i="205"/>
  <c r="L623" i="205"/>
  <c r="K623" i="205"/>
  <c r="AB622" i="205"/>
  <c r="AA622" i="205"/>
  <c r="Z622" i="205"/>
  <c r="Y622" i="205"/>
  <c r="X622" i="205"/>
  <c r="W622" i="205"/>
  <c r="U622" i="205"/>
  <c r="T622" i="205"/>
  <c r="L622" i="205"/>
  <c r="K622" i="205"/>
  <c r="AB621" i="205"/>
  <c r="AA621" i="205"/>
  <c r="Z621" i="205"/>
  <c r="Y621" i="205"/>
  <c r="X621" i="205"/>
  <c r="W621" i="205"/>
  <c r="T621" i="205"/>
  <c r="U621" i="205" s="1"/>
  <c r="L621" i="205"/>
  <c r="K621" i="205"/>
  <c r="AA620" i="205"/>
  <c r="Z620" i="205"/>
  <c r="Y620" i="205"/>
  <c r="X620" i="205"/>
  <c r="W620" i="205"/>
  <c r="AB620" i="205" s="1"/>
  <c r="U620" i="205"/>
  <c r="T620" i="205"/>
  <c r="L620" i="205"/>
  <c r="K620" i="205"/>
  <c r="AB619" i="205"/>
  <c r="AA619" i="205"/>
  <c r="Z619" i="205"/>
  <c r="Y619" i="205"/>
  <c r="X619" i="205"/>
  <c r="W619" i="205"/>
  <c r="U619" i="205"/>
  <c r="T619" i="205"/>
  <c r="L619" i="205"/>
  <c r="K619" i="205"/>
  <c r="AB618" i="205"/>
  <c r="AA618" i="205"/>
  <c r="Z618" i="205"/>
  <c r="Y618" i="205"/>
  <c r="X618" i="205"/>
  <c r="W618" i="205"/>
  <c r="U618" i="205"/>
  <c r="T618" i="205"/>
  <c r="L618" i="205"/>
  <c r="K618" i="205"/>
  <c r="AB617" i="205"/>
  <c r="AA617" i="205"/>
  <c r="Z617" i="205"/>
  <c r="Y617" i="205"/>
  <c r="X617" i="205"/>
  <c r="W617" i="205"/>
  <c r="T617" i="205"/>
  <c r="U617" i="205" s="1"/>
  <c r="L617" i="205"/>
  <c r="K617" i="205"/>
  <c r="AA616" i="205"/>
  <c r="Z616" i="205"/>
  <c r="Y616" i="205"/>
  <c r="X616" i="205"/>
  <c r="W616" i="205"/>
  <c r="AB616" i="205" s="1"/>
  <c r="U616" i="205"/>
  <c r="T616" i="205"/>
  <c r="L616" i="205"/>
  <c r="K616" i="205"/>
  <c r="AB615" i="205"/>
  <c r="AA615" i="205"/>
  <c r="Z615" i="205"/>
  <c r="Y615" i="205"/>
  <c r="X615" i="205"/>
  <c r="W615" i="205"/>
  <c r="U615" i="205"/>
  <c r="T615" i="205"/>
  <c r="L615" i="205"/>
  <c r="K615" i="205"/>
  <c r="AB614" i="205"/>
  <c r="AA614" i="205"/>
  <c r="Z614" i="205"/>
  <c r="Y614" i="205"/>
  <c r="X614" i="205"/>
  <c r="W614" i="205"/>
  <c r="U614" i="205"/>
  <c r="T614" i="205"/>
  <c r="L614" i="205"/>
  <c r="K614" i="205"/>
  <c r="AB613" i="205"/>
  <c r="AA613" i="205"/>
  <c r="Z613" i="205"/>
  <c r="Y613" i="205"/>
  <c r="X613" i="205"/>
  <c r="W613" i="205"/>
  <c r="T613" i="205"/>
  <c r="U613" i="205" s="1"/>
  <c r="L613" i="205"/>
  <c r="K613" i="205"/>
  <c r="AA612" i="205"/>
  <c r="Z612" i="205"/>
  <c r="Y612" i="205"/>
  <c r="X612" i="205"/>
  <c r="W612" i="205"/>
  <c r="AB612" i="205" s="1"/>
  <c r="U612" i="205"/>
  <c r="T612" i="205"/>
  <c r="L612" i="205"/>
  <c r="K612" i="205"/>
  <c r="AB611" i="205"/>
  <c r="AA611" i="205"/>
  <c r="Z611" i="205"/>
  <c r="Y611" i="205"/>
  <c r="X611" i="205"/>
  <c r="W611" i="205"/>
  <c r="U611" i="205"/>
  <c r="T611" i="205"/>
  <c r="L611" i="205"/>
  <c r="K611" i="205"/>
  <c r="AB610" i="205"/>
  <c r="AA610" i="205"/>
  <c r="Z610" i="205"/>
  <c r="Y610" i="205"/>
  <c r="X610" i="205"/>
  <c r="W610" i="205"/>
  <c r="U610" i="205"/>
  <c r="T610" i="205"/>
  <c r="L610" i="205"/>
  <c r="K610" i="205"/>
  <c r="AB609" i="205"/>
  <c r="AA609" i="205"/>
  <c r="Z609" i="205"/>
  <c r="Y609" i="205"/>
  <c r="X609" i="205"/>
  <c r="W609" i="205"/>
  <c r="T609" i="205"/>
  <c r="U609" i="205" s="1"/>
  <c r="L609" i="205"/>
  <c r="K609" i="205"/>
  <c r="AA608" i="205"/>
  <c r="Z608" i="205"/>
  <c r="Y608" i="205"/>
  <c r="X608" i="205"/>
  <c r="W608" i="205"/>
  <c r="AB608" i="205" s="1"/>
  <c r="U608" i="205"/>
  <c r="T608" i="205"/>
  <c r="L608" i="205"/>
  <c r="K608" i="205"/>
  <c r="AB607" i="205"/>
  <c r="AA607" i="205"/>
  <c r="Z607" i="205"/>
  <c r="Y607" i="205"/>
  <c r="X607" i="205"/>
  <c r="W607" i="205"/>
  <c r="U607" i="205"/>
  <c r="T607" i="205"/>
  <c r="L607" i="205"/>
  <c r="K607" i="205"/>
  <c r="AB606" i="205"/>
  <c r="AA606" i="205"/>
  <c r="Z606" i="205"/>
  <c r="Y606" i="205"/>
  <c r="X606" i="205"/>
  <c r="W606" i="205"/>
  <c r="U606" i="205"/>
  <c r="T606" i="205"/>
  <c r="L606" i="205"/>
  <c r="K606" i="205"/>
  <c r="AB605" i="205"/>
  <c r="AA605" i="205"/>
  <c r="Z605" i="205"/>
  <c r="Y605" i="205"/>
  <c r="X605" i="205"/>
  <c r="W605" i="205"/>
  <c r="T605" i="205"/>
  <c r="U605" i="205" s="1"/>
  <c r="L605" i="205"/>
  <c r="K605" i="205"/>
  <c r="AA604" i="205"/>
  <c r="Z604" i="205"/>
  <c r="Y604" i="205"/>
  <c r="X604" i="205"/>
  <c r="W604" i="205"/>
  <c r="AB604" i="205" s="1"/>
  <c r="U604" i="205"/>
  <c r="T604" i="205"/>
  <c r="L604" i="205"/>
  <c r="K604" i="205"/>
  <c r="AB603" i="205"/>
  <c r="AA603" i="205"/>
  <c r="Z603" i="205"/>
  <c r="Y603" i="205"/>
  <c r="X603" i="205"/>
  <c r="W603" i="205"/>
  <c r="U603" i="205"/>
  <c r="T603" i="205"/>
  <c r="L603" i="205"/>
  <c r="K603" i="205"/>
  <c r="AB602" i="205"/>
  <c r="AA602" i="205"/>
  <c r="Z602" i="205"/>
  <c r="Y602" i="205"/>
  <c r="X602" i="205"/>
  <c r="W602" i="205"/>
  <c r="U602" i="205"/>
  <c r="T602" i="205"/>
  <c r="L602" i="205"/>
  <c r="K602" i="205"/>
  <c r="AB601" i="205"/>
  <c r="AA601" i="205"/>
  <c r="Z601" i="205"/>
  <c r="Y601" i="205"/>
  <c r="X601" i="205"/>
  <c r="W601" i="205"/>
  <c r="U601" i="205"/>
  <c r="T601" i="205"/>
  <c r="L601" i="205"/>
  <c r="K601" i="205"/>
  <c r="AA600" i="205"/>
  <c r="Z600" i="205"/>
  <c r="Y600" i="205"/>
  <c r="X600" i="205"/>
  <c r="W600" i="205"/>
  <c r="AB600" i="205" s="1"/>
  <c r="U600" i="205"/>
  <c r="T600" i="205"/>
  <c r="L600" i="205"/>
  <c r="K600" i="205"/>
  <c r="AB599" i="205"/>
  <c r="AA599" i="205"/>
  <c r="Z599" i="205"/>
  <c r="Y599" i="205"/>
  <c r="X599" i="205"/>
  <c r="W599" i="205"/>
  <c r="T599" i="205"/>
  <c r="U599" i="205" s="1"/>
  <c r="L599" i="205"/>
  <c r="K599" i="205"/>
  <c r="AB598" i="205"/>
  <c r="AA598" i="205"/>
  <c r="Z598" i="205"/>
  <c r="Y598" i="205"/>
  <c r="X598" i="205"/>
  <c r="W598" i="205"/>
  <c r="U598" i="205"/>
  <c r="T598" i="205"/>
  <c r="L598" i="205"/>
  <c r="K598" i="205"/>
  <c r="AB597" i="205"/>
  <c r="AA597" i="205"/>
  <c r="Z597" i="205"/>
  <c r="Y597" i="205"/>
  <c r="X597" i="205"/>
  <c r="W597" i="205"/>
  <c r="U597" i="205"/>
  <c r="T597" i="205"/>
  <c r="L597" i="205"/>
  <c r="K597" i="205"/>
  <c r="AD596" i="205"/>
  <c r="AE596" i="205" s="1"/>
  <c r="AF596" i="205" s="1"/>
  <c r="AA596" i="205"/>
  <c r="Z596" i="205"/>
  <c r="Y596" i="205"/>
  <c r="X596" i="205"/>
  <c r="W596" i="205"/>
  <c r="AB596" i="205" s="1"/>
  <c r="U596" i="205"/>
  <c r="T596" i="205"/>
  <c r="L596" i="205"/>
  <c r="K596" i="205"/>
  <c r="AB595" i="205"/>
  <c r="AA595" i="205"/>
  <c r="Z595" i="205"/>
  <c r="Y595" i="205"/>
  <c r="X595" i="205"/>
  <c r="W595" i="205"/>
  <c r="T595" i="205"/>
  <c r="U595" i="205" s="1"/>
  <c r="L595" i="205"/>
  <c r="K595" i="205"/>
  <c r="AA594" i="205"/>
  <c r="Z594" i="205"/>
  <c r="Y594" i="205"/>
  <c r="X594" i="205"/>
  <c r="W594" i="205"/>
  <c r="AB594" i="205" s="1"/>
  <c r="U594" i="205"/>
  <c r="T594" i="205"/>
  <c r="L594" i="205"/>
  <c r="K594" i="205"/>
  <c r="AB593" i="205"/>
  <c r="AA593" i="205"/>
  <c r="Z593" i="205"/>
  <c r="Y593" i="205"/>
  <c r="X593" i="205"/>
  <c r="W593" i="205"/>
  <c r="T593" i="205"/>
  <c r="U593" i="205" s="1"/>
  <c r="L593" i="205"/>
  <c r="K593" i="205"/>
  <c r="AA592" i="205"/>
  <c r="Z592" i="205"/>
  <c r="Y592" i="205"/>
  <c r="X592" i="205"/>
  <c r="W592" i="205"/>
  <c r="AB592" i="205" s="1"/>
  <c r="U592" i="205"/>
  <c r="T592" i="205"/>
  <c r="L592" i="205"/>
  <c r="K592" i="205"/>
  <c r="AB591" i="205"/>
  <c r="AA591" i="205"/>
  <c r="Z591" i="205"/>
  <c r="Y591" i="205"/>
  <c r="X591" i="205"/>
  <c r="W591" i="205"/>
  <c r="T591" i="205"/>
  <c r="U591" i="205" s="1"/>
  <c r="L591" i="205"/>
  <c r="K591" i="205"/>
  <c r="AA590" i="205"/>
  <c r="Z590" i="205"/>
  <c r="Y590" i="205"/>
  <c r="X590" i="205"/>
  <c r="W590" i="205"/>
  <c r="AB590" i="205" s="1"/>
  <c r="U590" i="205"/>
  <c r="T590" i="205"/>
  <c r="L590" i="205"/>
  <c r="K590" i="205"/>
  <c r="AB589" i="205"/>
  <c r="AA589" i="205"/>
  <c r="Z589" i="205"/>
  <c r="Y589" i="205"/>
  <c r="X589" i="205"/>
  <c r="W589" i="205"/>
  <c r="T589" i="205"/>
  <c r="U589" i="205" s="1"/>
  <c r="L589" i="205"/>
  <c r="K589" i="205"/>
  <c r="AA588" i="205"/>
  <c r="Z588" i="205"/>
  <c r="Y588" i="205"/>
  <c r="X588" i="205"/>
  <c r="W588" i="205"/>
  <c r="AB588" i="205" s="1"/>
  <c r="U588" i="205"/>
  <c r="T588" i="205"/>
  <c r="L588" i="205"/>
  <c r="K588" i="205"/>
  <c r="AB587" i="205"/>
  <c r="AA587" i="205"/>
  <c r="Z587" i="205"/>
  <c r="Y587" i="205"/>
  <c r="X587" i="205"/>
  <c r="W587" i="205"/>
  <c r="T587" i="205"/>
  <c r="U587" i="205" s="1"/>
  <c r="L587" i="205"/>
  <c r="K587" i="205"/>
  <c r="AA586" i="205"/>
  <c r="Z586" i="205"/>
  <c r="Y586" i="205"/>
  <c r="X586" i="205"/>
  <c r="W586" i="205"/>
  <c r="AB586" i="205" s="1"/>
  <c r="T586" i="205"/>
  <c r="U586" i="205" s="1"/>
  <c r="L586" i="205"/>
  <c r="K586" i="205"/>
  <c r="AA585" i="205"/>
  <c r="Z585" i="205"/>
  <c r="Y585" i="205"/>
  <c r="X585" i="205"/>
  <c r="W585" i="205"/>
  <c r="AB585" i="205" s="1"/>
  <c r="T585" i="205"/>
  <c r="U585" i="205" s="1"/>
  <c r="L585" i="205"/>
  <c r="K585" i="205"/>
  <c r="AA584" i="205"/>
  <c r="Z584" i="205"/>
  <c r="Y584" i="205"/>
  <c r="X584" i="205"/>
  <c r="W584" i="205"/>
  <c r="AB584" i="205" s="1"/>
  <c r="T584" i="205"/>
  <c r="U584" i="205" s="1"/>
  <c r="L584" i="205"/>
  <c r="K584" i="205"/>
  <c r="AA583" i="205"/>
  <c r="Z583" i="205"/>
  <c r="Y583" i="205"/>
  <c r="X583" i="205"/>
  <c r="W583" i="205"/>
  <c r="AB583" i="205" s="1"/>
  <c r="T583" i="205"/>
  <c r="U583" i="205" s="1"/>
  <c r="L583" i="205"/>
  <c r="K583" i="205"/>
  <c r="AA582" i="205"/>
  <c r="Z582" i="205"/>
  <c r="Y582" i="205"/>
  <c r="X582" i="205"/>
  <c r="W582" i="205"/>
  <c r="AB582" i="205" s="1"/>
  <c r="T582" i="205"/>
  <c r="U582" i="205" s="1"/>
  <c r="L582" i="205"/>
  <c r="K582" i="205"/>
  <c r="AA581" i="205"/>
  <c r="Z581" i="205"/>
  <c r="Y581" i="205"/>
  <c r="X581" i="205"/>
  <c r="W581" i="205"/>
  <c r="AB581" i="205" s="1"/>
  <c r="T581" i="205"/>
  <c r="U581" i="205" s="1"/>
  <c r="L581" i="205"/>
  <c r="K581" i="205"/>
  <c r="AA580" i="205"/>
  <c r="Z580" i="205"/>
  <c r="Y580" i="205"/>
  <c r="X580" i="205"/>
  <c r="W580" i="205"/>
  <c r="AB580" i="205" s="1"/>
  <c r="T580" i="205"/>
  <c r="U580" i="205" s="1"/>
  <c r="L580" i="205"/>
  <c r="K580" i="205"/>
  <c r="AA579" i="205"/>
  <c r="Z579" i="205"/>
  <c r="Y579" i="205"/>
  <c r="X579" i="205"/>
  <c r="W579" i="205"/>
  <c r="AB579" i="205" s="1"/>
  <c r="T579" i="205"/>
  <c r="U579" i="205" s="1"/>
  <c r="L579" i="205"/>
  <c r="K579" i="205"/>
  <c r="AA578" i="205"/>
  <c r="Z578" i="205"/>
  <c r="Y578" i="205"/>
  <c r="X578" i="205"/>
  <c r="W578" i="205"/>
  <c r="AB578" i="205" s="1"/>
  <c r="T578" i="205"/>
  <c r="U578" i="205" s="1"/>
  <c r="L578" i="205"/>
  <c r="K578" i="205"/>
  <c r="AA577" i="205"/>
  <c r="Z577" i="205"/>
  <c r="Y577" i="205"/>
  <c r="X577" i="205"/>
  <c r="W577" i="205"/>
  <c r="AB577" i="205" s="1"/>
  <c r="T577" i="205"/>
  <c r="U577" i="205" s="1"/>
  <c r="L577" i="205"/>
  <c r="K577" i="205"/>
  <c r="AA576" i="205"/>
  <c r="Z576" i="205"/>
  <c r="Y576" i="205"/>
  <c r="X576" i="205"/>
  <c r="W576" i="205"/>
  <c r="AB576" i="205" s="1"/>
  <c r="T576" i="205"/>
  <c r="U576" i="205" s="1"/>
  <c r="L576" i="205"/>
  <c r="K576" i="205"/>
  <c r="AA575" i="205"/>
  <c r="Z575" i="205"/>
  <c r="Y575" i="205"/>
  <c r="X575" i="205"/>
  <c r="W575" i="205"/>
  <c r="AB575" i="205" s="1"/>
  <c r="T575" i="205"/>
  <c r="U575" i="205" s="1"/>
  <c r="L575" i="205"/>
  <c r="K575" i="205"/>
  <c r="AA574" i="205"/>
  <c r="Z574" i="205"/>
  <c r="Y574" i="205"/>
  <c r="X574" i="205"/>
  <c r="W574" i="205"/>
  <c r="AB574" i="205" s="1"/>
  <c r="T574" i="205"/>
  <c r="U574" i="205" s="1"/>
  <c r="L574" i="205"/>
  <c r="K574" i="205"/>
  <c r="AA573" i="205"/>
  <c r="Z573" i="205"/>
  <c r="Y573" i="205"/>
  <c r="X573" i="205"/>
  <c r="W573" i="205"/>
  <c r="AB573" i="205" s="1"/>
  <c r="T573" i="205"/>
  <c r="U573" i="205" s="1"/>
  <c r="L573" i="205"/>
  <c r="K573" i="205"/>
  <c r="AA572" i="205"/>
  <c r="Z572" i="205"/>
  <c r="Y572" i="205"/>
  <c r="X572" i="205"/>
  <c r="W572" i="205"/>
  <c r="AB572" i="205" s="1"/>
  <c r="T572" i="205"/>
  <c r="U572" i="205" s="1"/>
  <c r="L572" i="205"/>
  <c r="K572" i="205"/>
  <c r="AA571" i="205"/>
  <c r="Z571" i="205"/>
  <c r="Y571" i="205"/>
  <c r="X571" i="205"/>
  <c r="W571" i="205"/>
  <c r="AB571" i="205" s="1"/>
  <c r="T571" i="205"/>
  <c r="U571" i="205" s="1"/>
  <c r="L571" i="205"/>
  <c r="K571" i="205"/>
  <c r="AA570" i="205"/>
  <c r="Z570" i="205"/>
  <c r="Y570" i="205"/>
  <c r="X570" i="205"/>
  <c r="W570" i="205"/>
  <c r="AB570" i="205" s="1"/>
  <c r="T570" i="205"/>
  <c r="U570" i="205" s="1"/>
  <c r="L570" i="205"/>
  <c r="K570" i="205"/>
  <c r="AA569" i="205"/>
  <c r="Z569" i="205"/>
  <c r="Y569" i="205"/>
  <c r="X569" i="205"/>
  <c r="W569" i="205"/>
  <c r="AB569" i="205" s="1"/>
  <c r="T569" i="205"/>
  <c r="U569" i="205" s="1"/>
  <c r="L569" i="205"/>
  <c r="K569" i="205"/>
  <c r="AB568" i="205"/>
  <c r="AA568" i="205"/>
  <c r="Z568" i="205"/>
  <c r="Y568" i="205"/>
  <c r="X568" i="205"/>
  <c r="W568" i="205"/>
  <c r="U568" i="205"/>
  <c r="T568" i="205"/>
  <c r="L568" i="205"/>
  <c r="K568" i="205"/>
  <c r="AB567" i="205"/>
  <c r="AA567" i="205"/>
  <c r="Z567" i="205"/>
  <c r="Y567" i="205"/>
  <c r="X567" i="205"/>
  <c r="W567" i="205"/>
  <c r="U567" i="205"/>
  <c r="T567" i="205"/>
  <c r="L567" i="205"/>
  <c r="K567" i="205"/>
  <c r="AB566" i="205"/>
  <c r="AA566" i="205"/>
  <c r="Z566" i="205"/>
  <c r="Y566" i="205"/>
  <c r="X566" i="205"/>
  <c r="W566" i="205"/>
  <c r="U566" i="205"/>
  <c r="T566" i="205"/>
  <c r="L566" i="205"/>
  <c r="K566" i="205"/>
  <c r="AB565" i="205"/>
  <c r="AA565" i="205"/>
  <c r="Z565" i="205"/>
  <c r="Y565" i="205"/>
  <c r="X565" i="205"/>
  <c r="W565" i="205"/>
  <c r="U565" i="205"/>
  <c r="T565" i="205"/>
  <c r="L565" i="205"/>
  <c r="K565" i="205"/>
  <c r="AB564" i="205"/>
  <c r="AA564" i="205"/>
  <c r="Z564" i="205"/>
  <c r="Y564" i="205"/>
  <c r="X564" i="205"/>
  <c r="W564" i="205"/>
  <c r="U564" i="205"/>
  <c r="T564" i="205"/>
  <c r="L564" i="205"/>
  <c r="K564" i="205"/>
  <c r="AB563" i="205"/>
  <c r="AA563" i="205"/>
  <c r="Z563" i="205"/>
  <c r="Y563" i="205"/>
  <c r="X563" i="205"/>
  <c r="W563" i="205"/>
  <c r="U563" i="205"/>
  <c r="T563" i="205"/>
  <c r="L563" i="205"/>
  <c r="K563" i="205"/>
  <c r="AB562" i="205"/>
  <c r="AA562" i="205"/>
  <c r="Z562" i="205"/>
  <c r="Y562" i="205"/>
  <c r="X562" i="205"/>
  <c r="W562" i="205"/>
  <c r="U562" i="205"/>
  <c r="T562" i="205"/>
  <c r="L562" i="205"/>
  <c r="K562" i="205"/>
  <c r="AB561" i="205"/>
  <c r="AA561" i="205"/>
  <c r="Z561" i="205"/>
  <c r="Y561" i="205"/>
  <c r="X561" i="205"/>
  <c r="W561" i="205"/>
  <c r="U561" i="205"/>
  <c r="T561" i="205"/>
  <c r="L561" i="205"/>
  <c r="K561" i="205"/>
  <c r="AB560" i="205"/>
  <c r="AA560" i="205"/>
  <c r="Z560" i="205"/>
  <c r="Y560" i="205"/>
  <c r="X560" i="205"/>
  <c r="W560" i="205"/>
  <c r="U560" i="205"/>
  <c r="T560" i="205"/>
  <c r="L560" i="205"/>
  <c r="K560" i="205"/>
  <c r="AB559" i="205"/>
  <c r="AA559" i="205"/>
  <c r="Z559" i="205"/>
  <c r="Y559" i="205"/>
  <c r="X559" i="205"/>
  <c r="W559" i="205"/>
  <c r="U559" i="205"/>
  <c r="T559" i="205"/>
  <c r="L559" i="205"/>
  <c r="K559" i="205"/>
  <c r="AB558" i="205"/>
  <c r="AA558" i="205"/>
  <c r="Z558" i="205"/>
  <c r="Y558" i="205"/>
  <c r="X558" i="205"/>
  <c r="W558" i="205"/>
  <c r="U558" i="205"/>
  <c r="T558" i="205"/>
  <c r="L558" i="205"/>
  <c r="K558" i="205"/>
  <c r="AD557" i="205"/>
  <c r="AE557" i="205" s="1"/>
  <c r="AF557" i="205" s="1"/>
  <c r="AA557" i="205"/>
  <c r="Z557" i="205"/>
  <c r="Y557" i="205"/>
  <c r="X557" i="205"/>
  <c r="W557" i="205"/>
  <c r="AB557" i="205" s="1"/>
  <c r="T557" i="205"/>
  <c r="U557" i="205" s="1"/>
  <c r="L557" i="205"/>
  <c r="K557" i="205"/>
  <c r="AD556" i="205"/>
  <c r="AE556" i="205" s="1"/>
  <c r="AF556" i="205" s="1"/>
  <c r="AB556" i="205"/>
  <c r="AA556" i="205"/>
  <c r="Z556" i="205"/>
  <c r="Y556" i="205"/>
  <c r="X556" i="205"/>
  <c r="W556" i="205"/>
  <c r="U556" i="205"/>
  <c r="T556" i="205"/>
  <c r="L556" i="205"/>
  <c r="K556" i="205"/>
  <c r="AD555" i="205"/>
  <c r="AE555" i="205" s="1"/>
  <c r="AF555" i="205" s="1"/>
  <c r="AA555" i="205"/>
  <c r="Z555" i="205"/>
  <c r="Y555" i="205"/>
  <c r="X555" i="205"/>
  <c r="W555" i="205"/>
  <c r="AB555" i="205" s="1"/>
  <c r="T555" i="205"/>
  <c r="U555" i="205" s="1"/>
  <c r="L555" i="205"/>
  <c r="K555" i="205"/>
  <c r="AD554" i="205"/>
  <c r="AE554" i="205" s="1"/>
  <c r="AF554" i="205" s="1"/>
  <c r="AB554" i="205"/>
  <c r="AA554" i="205"/>
  <c r="Z554" i="205"/>
  <c r="Y554" i="205"/>
  <c r="X554" i="205"/>
  <c r="W554" i="205"/>
  <c r="U554" i="205"/>
  <c r="T554" i="205"/>
  <c r="L554" i="205"/>
  <c r="K554" i="205"/>
  <c r="AD553" i="205"/>
  <c r="AE553" i="205" s="1"/>
  <c r="AF553" i="205" s="1"/>
  <c r="AA553" i="205"/>
  <c r="Z553" i="205"/>
  <c r="Y553" i="205"/>
  <c r="X553" i="205"/>
  <c r="W553" i="205"/>
  <c r="AB553" i="205" s="1"/>
  <c r="T553" i="205"/>
  <c r="U553" i="205" s="1"/>
  <c r="L553" i="205"/>
  <c r="K553" i="205"/>
  <c r="AD552" i="205"/>
  <c r="AE552" i="205" s="1"/>
  <c r="AF552" i="205" s="1"/>
  <c r="AB552" i="205"/>
  <c r="AA552" i="205"/>
  <c r="Z552" i="205"/>
  <c r="Y552" i="205"/>
  <c r="X552" i="205"/>
  <c r="W552" i="205"/>
  <c r="U552" i="205"/>
  <c r="T552" i="205"/>
  <c r="L552" i="205"/>
  <c r="K552" i="205"/>
  <c r="AE551" i="205"/>
  <c r="AF551" i="205" s="1"/>
  <c r="AB551" i="205"/>
  <c r="AA551" i="205"/>
  <c r="Z551" i="205"/>
  <c r="Y551" i="205"/>
  <c r="X551" i="205"/>
  <c r="W551" i="205"/>
  <c r="U551" i="205"/>
  <c r="T551" i="205"/>
  <c r="L551" i="205"/>
  <c r="K551" i="205"/>
  <c r="AD550" i="205"/>
  <c r="AE550" i="205" s="1"/>
  <c r="AF550" i="205" s="1"/>
  <c r="AA550" i="205"/>
  <c r="Z550" i="205"/>
  <c r="Y550" i="205"/>
  <c r="X550" i="205"/>
  <c r="W550" i="205"/>
  <c r="AB550" i="205" s="1"/>
  <c r="T550" i="205"/>
  <c r="U550" i="205" s="1"/>
  <c r="L550" i="205"/>
  <c r="K550" i="205"/>
  <c r="AD549" i="205"/>
  <c r="AE549" i="205" s="1"/>
  <c r="AF549" i="205" s="1"/>
  <c r="AB549" i="205"/>
  <c r="AA549" i="205"/>
  <c r="Z549" i="205"/>
  <c r="Y549" i="205"/>
  <c r="X549" i="205"/>
  <c r="W549" i="205"/>
  <c r="U549" i="205"/>
  <c r="T549" i="205"/>
  <c r="L549" i="205"/>
  <c r="K549" i="205"/>
  <c r="AD548" i="205"/>
  <c r="AE548" i="205" s="1"/>
  <c r="AF548" i="205" s="1"/>
  <c r="AA548" i="205"/>
  <c r="Z548" i="205"/>
  <c r="Y548" i="205"/>
  <c r="X548" i="205"/>
  <c r="W548" i="205"/>
  <c r="AB548" i="205" s="1"/>
  <c r="T548" i="205"/>
  <c r="U548" i="205" s="1"/>
  <c r="L548" i="205"/>
  <c r="K548" i="205"/>
  <c r="AD547" i="205"/>
  <c r="AE547" i="205" s="1"/>
  <c r="AF547" i="205" s="1"/>
  <c r="AB547" i="205"/>
  <c r="AA547" i="205"/>
  <c r="Z547" i="205"/>
  <c r="Y547" i="205"/>
  <c r="X547" i="205"/>
  <c r="W547" i="205"/>
  <c r="U547" i="205"/>
  <c r="T547" i="205"/>
  <c r="L547" i="205"/>
  <c r="K547" i="205"/>
  <c r="AB546" i="205"/>
  <c r="AA546" i="205"/>
  <c r="Z546" i="205"/>
  <c r="Y546" i="205"/>
  <c r="X546" i="205"/>
  <c r="W546" i="205"/>
  <c r="U546" i="205"/>
  <c r="T546" i="205"/>
  <c r="L546" i="205"/>
  <c r="K546" i="205"/>
  <c r="AB545" i="205"/>
  <c r="AA545" i="205"/>
  <c r="Z545" i="205"/>
  <c r="Y545" i="205"/>
  <c r="X545" i="205"/>
  <c r="W545" i="205"/>
  <c r="U545" i="205"/>
  <c r="T545" i="205"/>
  <c r="L545" i="205"/>
  <c r="K545" i="205"/>
  <c r="AB544" i="205"/>
  <c r="AA544" i="205"/>
  <c r="Z544" i="205"/>
  <c r="Y544" i="205"/>
  <c r="X544" i="205"/>
  <c r="W544" i="205"/>
  <c r="U544" i="205"/>
  <c r="T544" i="205"/>
  <c r="L544" i="205"/>
  <c r="K544" i="205"/>
  <c r="AB543" i="205"/>
  <c r="AA543" i="205"/>
  <c r="Z543" i="205"/>
  <c r="Y543" i="205"/>
  <c r="X543" i="205"/>
  <c r="W543" i="205"/>
  <c r="U543" i="205"/>
  <c r="T543" i="205"/>
  <c r="L543" i="205"/>
  <c r="K543" i="205"/>
  <c r="AB542" i="205"/>
  <c r="AA542" i="205"/>
  <c r="Z542" i="205"/>
  <c r="Y542" i="205"/>
  <c r="X542" i="205"/>
  <c r="W542" i="205"/>
  <c r="U542" i="205"/>
  <c r="T542" i="205"/>
  <c r="L542" i="205"/>
  <c r="K542" i="205"/>
  <c r="AD541" i="205"/>
  <c r="AE541" i="205" s="1"/>
  <c r="AF541" i="205" s="1"/>
  <c r="AA541" i="205"/>
  <c r="Z541" i="205"/>
  <c r="Y541" i="205"/>
  <c r="X541" i="205"/>
  <c r="W541" i="205"/>
  <c r="AB541" i="205" s="1"/>
  <c r="T541" i="205"/>
  <c r="U541" i="205" s="1"/>
  <c r="L541" i="205"/>
  <c r="K541" i="205"/>
  <c r="AA540" i="205"/>
  <c r="Z540" i="205"/>
  <c r="Y540" i="205"/>
  <c r="X540" i="205"/>
  <c r="W540" i="205"/>
  <c r="AB540" i="205" s="1"/>
  <c r="T540" i="205"/>
  <c r="U540" i="205" s="1"/>
  <c r="L540" i="205"/>
  <c r="K540" i="205"/>
  <c r="AA539" i="205"/>
  <c r="Z539" i="205"/>
  <c r="Y539" i="205"/>
  <c r="X539" i="205"/>
  <c r="W539" i="205"/>
  <c r="AB539" i="205" s="1"/>
  <c r="T539" i="205"/>
  <c r="U539" i="205" s="1"/>
  <c r="L539" i="205"/>
  <c r="K539" i="205"/>
  <c r="AA538" i="205"/>
  <c r="Z538" i="205"/>
  <c r="Y538" i="205"/>
  <c r="X538" i="205"/>
  <c r="W538" i="205"/>
  <c r="AB538" i="205" s="1"/>
  <c r="T538" i="205"/>
  <c r="U538" i="205" s="1"/>
  <c r="L538" i="205"/>
  <c r="K538" i="205"/>
  <c r="AA537" i="205"/>
  <c r="Z537" i="205"/>
  <c r="Y537" i="205"/>
  <c r="X537" i="205"/>
  <c r="W537" i="205"/>
  <c r="AB537" i="205" s="1"/>
  <c r="T537" i="205"/>
  <c r="U537" i="205" s="1"/>
  <c r="L537" i="205"/>
  <c r="K537" i="205"/>
  <c r="AA536" i="205"/>
  <c r="Z536" i="205"/>
  <c r="Y536" i="205"/>
  <c r="X536" i="205"/>
  <c r="W536" i="205"/>
  <c r="AB536" i="205" s="1"/>
  <c r="T536" i="205"/>
  <c r="U536" i="205" s="1"/>
  <c r="L536" i="205"/>
  <c r="K536" i="205"/>
  <c r="AA535" i="205"/>
  <c r="Z535" i="205"/>
  <c r="Y535" i="205"/>
  <c r="X535" i="205"/>
  <c r="W535" i="205"/>
  <c r="AB535" i="205" s="1"/>
  <c r="T535" i="205"/>
  <c r="U535" i="205" s="1"/>
  <c r="L535" i="205"/>
  <c r="K535" i="205"/>
  <c r="AA534" i="205"/>
  <c r="Z534" i="205"/>
  <c r="Y534" i="205"/>
  <c r="X534" i="205"/>
  <c r="W534" i="205"/>
  <c r="AB534" i="205" s="1"/>
  <c r="T534" i="205"/>
  <c r="U534" i="205" s="1"/>
  <c r="L534" i="205"/>
  <c r="K534" i="205"/>
  <c r="AA533" i="205"/>
  <c r="Z533" i="205"/>
  <c r="Y533" i="205"/>
  <c r="X533" i="205"/>
  <c r="W533" i="205"/>
  <c r="AB533" i="205" s="1"/>
  <c r="T533" i="205"/>
  <c r="U533" i="205" s="1"/>
  <c r="L533" i="205"/>
  <c r="K533" i="205"/>
  <c r="AA532" i="205"/>
  <c r="Z532" i="205"/>
  <c r="Y532" i="205"/>
  <c r="X532" i="205"/>
  <c r="W532" i="205"/>
  <c r="AB532" i="205" s="1"/>
  <c r="T532" i="205"/>
  <c r="U532" i="205" s="1"/>
  <c r="L532" i="205"/>
  <c r="K532" i="205"/>
  <c r="AA531" i="205"/>
  <c r="Z531" i="205"/>
  <c r="Y531" i="205"/>
  <c r="X531" i="205"/>
  <c r="W531" i="205"/>
  <c r="AB531" i="205" s="1"/>
  <c r="T531" i="205"/>
  <c r="U531" i="205" s="1"/>
  <c r="L531" i="205"/>
  <c r="K531" i="205"/>
  <c r="AA530" i="205"/>
  <c r="Z530" i="205"/>
  <c r="Y530" i="205"/>
  <c r="X530" i="205"/>
  <c r="W530" i="205"/>
  <c r="AB530" i="205" s="1"/>
  <c r="T530" i="205"/>
  <c r="U530" i="205" s="1"/>
  <c r="L530" i="205"/>
  <c r="K530" i="205"/>
  <c r="AD529" i="205"/>
  <c r="AE529" i="205" s="1"/>
  <c r="AF529" i="205" s="1"/>
  <c r="AB529" i="205"/>
  <c r="AA529" i="205"/>
  <c r="Z529" i="205"/>
  <c r="Y529" i="205"/>
  <c r="X529" i="205"/>
  <c r="W529" i="205"/>
  <c r="U529" i="205"/>
  <c r="T529" i="205"/>
  <c r="L529" i="205"/>
  <c r="K529" i="205"/>
  <c r="AD528" i="205"/>
  <c r="AE528" i="205" s="1"/>
  <c r="AF528" i="205" s="1"/>
  <c r="AA528" i="205"/>
  <c r="Z528" i="205"/>
  <c r="Y528" i="205"/>
  <c r="X528" i="205"/>
  <c r="W528" i="205"/>
  <c r="AB528" i="205" s="1"/>
  <c r="T528" i="205"/>
  <c r="U528" i="205" s="1"/>
  <c r="L528" i="205"/>
  <c r="K528" i="205"/>
  <c r="AD527" i="205"/>
  <c r="AE527" i="205" s="1"/>
  <c r="AF527" i="205" s="1"/>
  <c r="AB527" i="205"/>
  <c r="AA527" i="205"/>
  <c r="Z527" i="205"/>
  <c r="Y527" i="205"/>
  <c r="X527" i="205"/>
  <c r="W527" i="205"/>
  <c r="U527" i="205"/>
  <c r="T527" i="205"/>
  <c r="L527" i="205"/>
  <c r="K527" i="205"/>
  <c r="AD526" i="205"/>
  <c r="AE526" i="205" s="1"/>
  <c r="AF526" i="205" s="1"/>
  <c r="AA526" i="205"/>
  <c r="Z526" i="205"/>
  <c r="Y526" i="205"/>
  <c r="X526" i="205"/>
  <c r="W526" i="205"/>
  <c r="AB526" i="205" s="1"/>
  <c r="T526" i="205"/>
  <c r="U526" i="205" s="1"/>
  <c r="L526" i="205"/>
  <c r="K526" i="205"/>
  <c r="AD525" i="205"/>
  <c r="AE525" i="205" s="1"/>
  <c r="AF525" i="205" s="1"/>
  <c r="AB525" i="205"/>
  <c r="AA525" i="205"/>
  <c r="Z525" i="205"/>
  <c r="Y525" i="205"/>
  <c r="X525" i="205"/>
  <c r="W525" i="205"/>
  <c r="U525" i="205"/>
  <c r="T525" i="205"/>
  <c r="L525" i="205"/>
  <c r="K525" i="205"/>
  <c r="AD524" i="205"/>
  <c r="AE524" i="205" s="1"/>
  <c r="AF524" i="205" s="1"/>
  <c r="AA524" i="205"/>
  <c r="Z524" i="205"/>
  <c r="Y524" i="205"/>
  <c r="X524" i="205"/>
  <c r="W524" i="205"/>
  <c r="AB524" i="205" s="1"/>
  <c r="T524" i="205"/>
  <c r="U524" i="205" s="1"/>
  <c r="L524" i="205"/>
  <c r="K524" i="205"/>
  <c r="AD523" i="205"/>
  <c r="AE523" i="205" s="1"/>
  <c r="AF523" i="205" s="1"/>
  <c r="AB523" i="205"/>
  <c r="AA523" i="205"/>
  <c r="Z523" i="205"/>
  <c r="Y523" i="205"/>
  <c r="X523" i="205"/>
  <c r="W523" i="205"/>
  <c r="U523" i="205"/>
  <c r="T523" i="205"/>
  <c r="L523" i="205"/>
  <c r="K523" i="205"/>
  <c r="AD522" i="205"/>
  <c r="AE522" i="205" s="1"/>
  <c r="AF522" i="205" s="1"/>
  <c r="AA522" i="205"/>
  <c r="Z522" i="205"/>
  <c r="Y522" i="205"/>
  <c r="X522" i="205"/>
  <c r="W522" i="205"/>
  <c r="AB522" i="205" s="1"/>
  <c r="T522" i="205"/>
  <c r="U522" i="205" s="1"/>
  <c r="L522" i="205"/>
  <c r="K522" i="205"/>
  <c r="AD521" i="205"/>
  <c r="AE521" i="205" s="1"/>
  <c r="AF521" i="205" s="1"/>
  <c r="AB521" i="205"/>
  <c r="AA521" i="205"/>
  <c r="Z521" i="205"/>
  <c r="Y521" i="205"/>
  <c r="X521" i="205"/>
  <c r="W521" i="205"/>
  <c r="U521" i="205"/>
  <c r="T521" i="205"/>
  <c r="L521" i="205"/>
  <c r="K521" i="205"/>
  <c r="AD520" i="205"/>
  <c r="AE520" i="205" s="1"/>
  <c r="AF520" i="205" s="1"/>
  <c r="AA520" i="205"/>
  <c r="Z520" i="205"/>
  <c r="Y520" i="205"/>
  <c r="X520" i="205"/>
  <c r="W520" i="205"/>
  <c r="AB520" i="205" s="1"/>
  <c r="T520" i="205"/>
  <c r="U520" i="205" s="1"/>
  <c r="L520" i="205"/>
  <c r="K520" i="205"/>
  <c r="AD519" i="205"/>
  <c r="AE519" i="205" s="1"/>
  <c r="AF519" i="205" s="1"/>
  <c r="AB519" i="205"/>
  <c r="AA519" i="205"/>
  <c r="Z519" i="205"/>
  <c r="Y519" i="205"/>
  <c r="X519" i="205"/>
  <c r="W519" i="205"/>
  <c r="U519" i="205"/>
  <c r="T519" i="205"/>
  <c r="L519" i="205"/>
  <c r="K519" i="205"/>
  <c r="AD518" i="205"/>
  <c r="AE518" i="205" s="1"/>
  <c r="AF518" i="205" s="1"/>
  <c r="AA518" i="205"/>
  <c r="Z518" i="205"/>
  <c r="Y518" i="205"/>
  <c r="X518" i="205"/>
  <c r="W518" i="205"/>
  <c r="AB518" i="205" s="1"/>
  <c r="T518" i="205"/>
  <c r="U518" i="205" s="1"/>
  <c r="L518" i="205"/>
  <c r="K518" i="205"/>
  <c r="AD517" i="205"/>
  <c r="AE517" i="205" s="1"/>
  <c r="AF517" i="205" s="1"/>
  <c r="AB517" i="205"/>
  <c r="AA517" i="205"/>
  <c r="Z517" i="205"/>
  <c r="Y517" i="205"/>
  <c r="X517" i="205"/>
  <c r="W517" i="205"/>
  <c r="U517" i="205"/>
  <c r="T517" i="205"/>
  <c r="L517" i="205"/>
  <c r="K517" i="205"/>
  <c r="AE516" i="205"/>
  <c r="AF516" i="205" s="1"/>
  <c r="AB516" i="205"/>
  <c r="AA516" i="205"/>
  <c r="Z516" i="205"/>
  <c r="Y516" i="205"/>
  <c r="X516" i="205"/>
  <c r="W516" i="205"/>
  <c r="U516" i="205"/>
  <c r="T516" i="205"/>
  <c r="L516" i="205"/>
  <c r="K516" i="205"/>
  <c r="AD515" i="205"/>
  <c r="AE515" i="205" s="1"/>
  <c r="AF515" i="205" s="1"/>
  <c r="AA515" i="205"/>
  <c r="Z515" i="205"/>
  <c r="Y515" i="205"/>
  <c r="X515" i="205"/>
  <c r="W515" i="205"/>
  <c r="AB515" i="205" s="1"/>
  <c r="T515" i="205"/>
  <c r="U515" i="205" s="1"/>
  <c r="L515" i="205"/>
  <c r="K515" i="205"/>
  <c r="AD514" i="205"/>
  <c r="AE514" i="205" s="1"/>
  <c r="AF514" i="205" s="1"/>
  <c r="AB514" i="205"/>
  <c r="AA514" i="205"/>
  <c r="Z514" i="205"/>
  <c r="Y514" i="205"/>
  <c r="X514" i="205"/>
  <c r="W514" i="205"/>
  <c r="U514" i="205"/>
  <c r="T514" i="205"/>
  <c r="L514" i="205"/>
  <c r="K514" i="205"/>
  <c r="AD513" i="205"/>
  <c r="AE513" i="205" s="1"/>
  <c r="AF513" i="205" s="1"/>
  <c r="AA513" i="205"/>
  <c r="Z513" i="205"/>
  <c r="Y513" i="205"/>
  <c r="X513" i="205"/>
  <c r="W513" i="205"/>
  <c r="AB513" i="205" s="1"/>
  <c r="T513" i="205"/>
  <c r="U513" i="205" s="1"/>
  <c r="L513" i="205"/>
  <c r="K513" i="205"/>
  <c r="AD512" i="205"/>
  <c r="AE512" i="205" s="1"/>
  <c r="AF512" i="205" s="1"/>
  <c r="AB512" i="205"/>
  <c r="AA512" i="205"/>
  <c r="Z512" i="205"/>
  <c r="Y512" i="205"/>
  <c r="X512" i="205"/>
  <c r="W512" i="205"/>
  <c r="U512" i="205"/>
  <c r="T512" i="205"/>
  <c r="L512" i="205"/>
  <c r="K512" i="205"/>
  <c r="AD511" i="205"/>
  <c r="AE511" i="205" s="1"/>
  <c r="AF511" i="205" s="1"/>
  <c r="AA511" i="205"/>
  <c r="Z511" i="205"/>
  <c r="Y511" i="205"/>
  <c r="X511" i="205"/>
  <c r="W511" i="205"/>
  <c r="AB511" i="205" s="1"/>
  <c r="T511" i="205"/>
  <c r="U511" i="205" s="1"/>
  <c r="L511" i="205"/>
  <c r="K511" i="205"/>
  <c r="AD510" i="205"/>
  <c r="AE510" i="205" s="1"/>
  <c r="AF510" i="205" s="1"/>
  <c r="AB510" i="205"/>
  <c r="AA510" i="205"/>
  <c r="Z510" i="205"/>
  <c r="Y510" i="205"/>
  <c r="X510" i="205"/>
  <c r="W510" i="205"/>
  <c r="U510" i="205"/>
  <c r="T510" i="205"/>
  <c r="L510" i="205"/>
  <c r="K510" i="205"/>
  <c r="AD509" i="205"/>
  <c r="AE509" i="205" s="1"/>
  <c r="AF509" i="205" s="1"/>
  <c r="AA509" i="205"/>
  <c r="Z509" i="205"/>
  <c r="Y509" i="205"/>
  <c r="X509" i="205"/>
  <c r="W509" i="205"/>
  <c r="AB509" i="205" s="1"/>
  <c r="T509" i="205"/>
  <c r="U509" i="205" s="1"/>
  <c r="L509" i="205"/>
  <c r="K509" i="205"/>
  <c r="AD508" i="205"/>
  <c r="AE508" i="205" s="1"/>
  <c r="AF508" i="205" s="1"/>
  <c r="AB508" i="205"/>
  <c r="AA508" i="205"/>
  <c r="Z508" i="205"/>
  <c r="Y508" i="205"/>
  <c r="X508" i="205"/>
  <c r="W508" i="205"/>
  <c r="U508" i="205"/>
  <c r="T508" i="205"/>
  <c r="L508" i="205"/>
  <c r="K508" i="205"/>
  <c r="AD507" i="205"/>
  <c r="AE507" i="205" s="1"/>
  <c r="AF507" i="205" s="1"/>
  <c r="AA507" i="205"/>
  <c r="Z507" i="205"/>
  <c r="Y507" i="205"/>
  <c r="X507" i="205"/>
  <c r="W507" i="205"/>
  <c r="AB507" i="205" s="1"/>
  <c r="T507" i="205"/>
  <c r="U507" i="205" s="1"/>
  <c r="L507" i="205"/>
  <c r="K507" i="205"/>
  <c r="AD506" i="205"/>
  <c r="AE506" i="205" s="1"/>
  <c r="AF506" i="205" s="1"/>
  <c r="AB506" i="205"/>
  <c r="AA506" i="205"/>
  <c r="Z506" i="205"/>
  <c r="Y506" i="205"/>
  <c r="X506" i="205"/>
  <c r="W506" i="205"/>
  <c r="U506" i="205"/>
  <c r="T506" i="205"/>
  <c r="L506" i="205"/>
  <c r="K506" i="205"/>
  <c r="AD505" i="205"/>
  <c r="AE505" i="205" s="1"/>
  <c r="AF505" i="205" s="1"/>
  <c r="AA505" i="205"/>
  <c r="Z505" i="205"/>
  <c r="Y505" i="205"/>
  <c r="X505" i="205"/>
  <c r="W505" i="205"/>
  <c r="AB505" i="205" s="1"/>
  <c r="T505" i="205"/>
  <c r="U505" i="205" s="1"/>
  <c r="L505" i="205"/>
  <c r="K505" i="205"/>
  <c r="AD504" i="205"/>
  <c r="AE504" i="205" s="1"/>
  <c r="AF504" i="205" s="1"/>
  <c r="AB504" i="205"/>
  <c r="AA504" i="205"/>
  <c r="Z504" i="205"/>
  <c r="Y504" i="205"/>
  <c r="X504" i="205"/>
  <c r="W504" i="205"/>
  <c r="U504" i="205"/>
  <c r="T504" i="205"/>
  <c r="L504" i="205"/>
  <c r="K504" i="205"/>
  <c r="AD503" i="205"/>
  <c r="AE503" i="205" s="1"/>
  <c r="AF503" i="205" s="1"/>
  <c r="AA503" i="205"/>
  <c r="Z503" i="205"/>
  <c r="Y503" i="205"/>
  <c r="X503" i="205"/>
  <c r="W503" i="205"/>
  <c r="AB503" i="205" s="1"/>
  <c r="T503" i="205"/>
  <c r="U503" i="205" s="1"/>
  <c r="L503" i="205"/>
  <c r="K503" i="205"/>
  <c r="AD502" i="205"/>
  <c r="AE502" i="205" s="1"/>
  <c r="AF502" i="205" s="1"/>
  <c r="AB502" i="205"/>
  <c r="AA502" i="205"/>
  <c r="Z502" i="205"/>
  <c r="Y502" i="205"/>
  <c r="X502" i="205"/>
  <c r="W502" i="205"/>
  <c r="U502" i="205"/>
  <c r="T502" i="205"/>
  <c r="L502" i="205"/>
  <c r="K502" i="205"/>
  <c r="AD501" i="205"/>
  <c r="AE501" i="205" s="1"/>
  <c r="AF501" i="205" s="1"/>
  <c r="AA501" i="205"/>
  <c r="Z501" i="205"/>
  <c r="Y501" i="205"/>
  <c r="X501" i="205"/>
  <c r="W501" i="205"/>
  <c r="AB501" i="205" s="1"/>
  <c r="T501" i="205"/>
  <c r="U501" i="205" s="1"/>
  <c r="L501" i="205"/>
  <c r="K501" i="205"/>
  <c r="AD500" i="205"/>
  <c r="AE500" i="205" s="1"/>
  <c r="AF500" i="205" s="1"/>
  <c r="AB500" i="205"/>
  <c r="AA500" i="205"/>
  <c r="Z500" i="205"/>
  <c r="Y500" i="205"/>
  <c r="X500" i="205"/>
  <c r="W500" i="205"/>
  <c r="U500" i="205"/>
  <c r="T500" i="205"/>
  <c r="L500" i="205"/>
  <c r="K500" i="205"/>
  <c r="AD499" i="205"/>
  <c r="AE499" i="205" s="1"/>
  <c r="AF499" i="205" s="1"/>
  <c r="AA499" i="205"/>
  <c r="Z499" i="205"/>
  <c r="Y499" i="205"/>
  <c r="X499" i="205"/>
  <c r="W499" i="205"/>
  <c r="AB499" i="205" s="1"/>
  <c r="T499" i="205"/>
  <c r="U499" i="205" s="1"/>
  <c r="L499" i="205"/>
  <c r="K499" i="205"/>
  <c r="AD498" i="205"/>
  <c r="AE498" i="205" s="1"/>
  <c r="AF498" i="205" s="1"/>
  <c r="AB498" i="205"/>
  <c r="AA498" i="205"/>
  <c r="Z498" i="205"/>
  <c r="Y498" i="205"/>
  <c r="X498" i="205"/>
  <c r="W498" i="205"/>
  <c r="U498" i="205"/>
  <c r="T498" i="205"/>
  <c r="L498" i="205"/>
  <c r="K498" i="205"/>
  <c r="AD497" i="205"/>
  <c r="AE497" i="205" s="1"/>
  <c r="AF497" i="205" s="1"/>
  <c r="AA497" i="205"/>
  <c r="Z497" i="205"/>
  <c r="Y497" i="205"/>
  <c r="X497" i="205"/>
  <c r="W497" i="205"/>
  <c r="AB497" i="205" s="1"/>
  <c r="T497" i="205"/>
  <c r="U497" i="205" s="1"/>
  <c r="L497" i="205"/>
  <c r="K497" i="205"/>
  <c r="AD496" i="205"/>
  <c r="AE496" i="205" s="1"/>
  <c r="AF496" i="205" s="1"/>
  <c r="AB496" i="205"/>
  <c r="AA496" i="205"/>
  <c r="Z496" i="205"/>
  <c r="Y496" i="205"/>
  <c r="X496" i="205"/>
  <c r="W496" i="205"/>
  <c r="U496" i="205"/>
  <c r="T496" i="205"/>
  <c r="L496" i="205"/>
  <c r="K496" i="205"/>
  <c r="AD495" i="205"/>
  <c r="AE495" i="205" s="1"/>
  <c r="AF495" i="205" s="1"/>
  <c r="AA495" i="205"/>
  <c r="Z495" i="205"/>
  <c r="Y495" i="205"/>
  <c r="X495" i="205"/>
  <c r="W495" i="205"/>
  <c r="AB495" i="205" s="1"/>
  <c r="T495" i="205"/>
  <c r="U495" i="205" s="1"/>
  <c r="L495" i="205"/>
  <c r="K495" i="205"/>
  <c r="AD494" i="205"/>
  <c r="AE494" i="205" s="1"/>
  <c r="AF494" i="205" s="1"/>
  <c r="AB494" i="205"/>
  <c r="AA494" i="205"/>
  <c r="Z494" i="205"/>
  <c r="Y494" i="205"/>
  <c r="X494" i="205"/>
  <c r="W494" i="205"/>
  <c r="U494" i="205"/>
  <c r="T494" i="205"/>
  <c r="L494" i="205"/>
  <c r="K494" i="205"/>
  <c r="AD493" i="205"/>
  <c r="AE493" i="205" s="1"/>
  <c r="AF493" i="205" s="1"/>
  <c r="AA493" i="205"/>
  <c r="Z493" i="205"/>
  <c r="Y493" i="205"/>
  <c r="X493" i="205"/>
  <c r="W493" i="205"/>
  <c r="AB493" i="205" s="1"/>
  <c r="T493" i="205"/>
  <c r="U493" i="205" s="1"/>
  <c r="L493" i="205"/>
  <c r="K493" i="205"/>
  <c r="AD492" i="205"/>
  <c r="AE492" i="205" s="1"/>
  <c r="AF492" i="205" s="1"/>
  <c r="AB492" i="205"/>
  <c r="AA492" i="205"/>
  <c r="Z492" i="205"/>
  <c r="Y492" i="205"/>
  <c r="X492" i="205"/>
  <c r="W492" i="205"/>
  <c r="U492" i="205"/>
  <c r="T492" i="205"/>
  <c r="L492" i="205"/>
  <c r="K492" i="205"/>
  <c r="AD491" i="205"/>
  <c r="AE491" i="205" s="1"/>
  <c r="AF491" i="205" s="1"/>
  <c r="AA491" i="205"/>
  <c r="Z491" i="205"/>
  <c r="Y491" i="205"/>
  <c r="X491" i="205"/>
  <c r="W491" i="205"/>
  <c r="AB491" i="205" s="1"/>
  <c r="T491" i="205"/>
  <c r="U491" i="205" s="1"/>
  <c r="L491" i="205"/>
  <c r="K491" i="205"/>
  <c r="AD490" i="205"/>
  <c r="AE490" i="205" s="1"/>
  <c r="AF490" i="205" s="1"/>
  <c r="AB490" i="205"/>
  <c r="AA490" i="205"/>
  <c r="Z490" i="205"/>
  <c r="Y490" i="205"/>
  <c r="X490" i="205"/>
  <c r="W490" i="205"/>
  <c r="U490" i="205"/>
  <c r="T490" i="205"/>
  <c r="L490" i="205"/>
  <c r="K490" i="205"/>
  <c r="AD489" i="205"/>
  <c r="AE489" i="205" s="1"/>
  <c r="AF489" i="205" s="1"/>
  <c r="AA489" i="205"/>
  <c r="Z489" i="205"/>
  <c r="Y489" i="205"/>
  <c r="X489" i="205"/>
  <c r="W489" i="205"/>
  <c r="AB489" i="205" s="1"/>
  <c r="T489" i="205"/>
  <c r="U489" i="205" s="1"/>
  <c r="L489" i="205"/>
  <c r="K489" i="205"/>
  <c r="AE488" i="205"/>
  <c r="AF488" i="205" s="1"/>
  <c r="AA488" i="205"/>
  <c r="Z488" i="205"/>
  <c r="Y488" i="205"/>
  <c r="X488" i="205"/>
  <c r="W488" i="205"/>
  <c r="AB488" i="205" s="1"/>
  <c r="T488" i="205"/>
  <c r="U488" i="205" s="1"/>
  <c r="L488" i="205"/>
  <c r="K488" i="205"/>
  <c r="AD487" i="205"/>
  <c r="AE487" i="205" s="1"/>
  <c r="AF487" i="205" s="1"/>
  <c r="AB487" i="205"/>
  <c r="AA487" i="205"/>
  <c r="Z487" i="205"/>
  <c r="Y487" i="205"/>
  <c r="X487" i="205"/>
  <c r="W487" i="205"/>
  <c r="U487" i="205"/>
  <c r="T487" i="205"/>
  <c r="L487" i="205"/>
  <c r="K487" i="205"/>
  <c r="AE486" i="205"/>
  <c r="AF486" i="205" s="1"/>
  <c r="AB486" i="205"/>
  <c r="AA486" i="205"/>
  <c r="Z486" i="205"/>
  <c r="Y486" i="205"/>
  <c r="X486" i="205"/>
  <c r="W486" i="205"/>
  <c r="U486" i="205"/>
  <c r="T486" i="205"/>
  <c r="L486" i="205"/>
  <c r="K486" i="205"/>
  <c r="AD485" i="205"/>
  <c r="AE485" i="205" s="1"/>
  <c r="AF485" i="205" s="1"/>
  <c r="AA485" i="205"/>
  <c r="Z485" i="205"/>
  <c r="Y485" i="205"/>
  <c r="X485" i="205"/>
  <c r="W485" i="205"/>
  <c r="AB485" i="205" s="1"/>
  <c r="T485" i="205"/>
  <c r="U485" i="205" s="1"/>
  <c r="L485" i="205"/>
  <c r="K485" i="205"/>
  <c r="AD484" i="205"/>
  <c r="AE484" i="205" s="1"/>
  <c r="AF484" i="205" s="1"/>
  <c r="AB484" i="205"/>
  <c r="AA484" i="205"/>
  <c r="Z484" i="205"/>
  <c r="Y484" i="205"/>
  <c r="X484" i="205"/>
  <c r="W484" i="205"/>
  <c r="U484" i="205"/>
  <c r="T484" i="205"/>
  <c r="L484" i="205"/>
  <c r="K484" i="205"/>
  <c r="AD483" i="205"/>
  <c r="AE483" i="205" s="1"/>
  <c r="AF483" i="205" s="1"/>
  <c r="AA483" i="205"/>
  <c r="Z483" i="205"/>
  <c r="Y483" i="205"/>
  <c r="X483" i="205"/>
  <c r="W483" i="205"/>
  <c r="AB483" i="205" s="1"/>
  <c r="T483" i="205"/>
  <c r="U483" i="205" s="1"/>
  <c r="L483" i="205"/>
  <c r="K483" i="205"/>
  <c r="AD482" i="205"/>
  <c r="AE482" i="205" s="1"/>
  <c r="AF482" i="205" s="1"/>
  <c r="AB482" i="205"/>
  <c r="AA482" i="205"/>
  <c r="Z482" i="205"/>
  <c r="Y482" i="205"/>
  <c r="X482" i="205"/>
  <c r="W482" i="205"/>
  <c r="U482" i="205"/>
  <c r="T482" i="205"/>
  <c r="L482" i="205"/>
  <c r="K482" i="205"/>
  <c r="AD481" i="205"/>
  <c r="AE481" i="205" s="1"/>
  <c r="AF481" i="205" s="1"/>
  <c r="AA481" i="205"/>
  <c r="Z481" i="205"/>
  <c r="Y481" i="205"/>
  <c r="X481" i="205"/>
  <c r="W481" i="205"/>
  <c r="AB481" i="205" s="1"/>
  <c r="T481" i="205"/>
  <c r="U481" i="205" s="1"/>
  <c r="L481" i="205"/>
  <c r="K481" i="205"/>
  <c r="AE480" i="205"/>
  <c r="AF480" i="205" s="1"/>
  <c r="AA480" i="205"/>
  <c r="Z480" i="205"/>
  <c r="Y480" i="205"/>
  <c r="X480" i="205"/>
  <c r="W480" i="205"/>
  <c r="AB480" i="205" s="1"/>
  <c r="T480" i="205"/>
  <c r="U480" i="205" s="1"/>
  <c r="L480" i="205"/>
  <c r="K480" i="205"/>
  <c r="AE479" i="205"/>
  <c r="AF479" i="205" s="1"/>
  <c r="AA479" i="205"/>
  <c r="Z479" i="205"/>
  <c r="Y479" i="205"/>
  <c r="X479" i="205"/>
  <c r="W479" i="205"/>
  <c r="AB479" i="205" s="1"/>
  <c r="T479" i="205"/>
  <c r="U479" i="205" s="1"/>
  <c r="L479" i="205"/>
  <c r="K479" i="205"/>
  <c r="AD478" i="205"/>
  <c r="AE478" i="205" s="1"/>
  <c r="AF478" i="205" s="1"/>
  <c r="AB478" i="205"/>
  <c r="AA478" i="205"/>
  <c r="Z478" i="205"/>
  <c r="Y478" i="205"/>
  <c r="X478" i="205"/>
  <c r="W478" i="205"/>
  <c r="U478" i="205"/>
  <c r="T478" i="205"/>
  <c r="L478" i="205"/>
  <c r="K478" i="205"/>
  <c r="AD477" i="205"/>
  <c r="AE477" i="205" s="1"/>
  <c r="AF477" i="205" s="1"/>
  <c r="AA477" i="205"/>
  <c r="Z477" i="205"/>
  <c r="Y477" i="205"/>
  <c r="X477" i="205"/>
  <c r="W477" i="205"/>
  <c r="AB477" i="205" s="1"/>
  <c r="T477" i="205"/>
  <c r="U477" i="205" s="1"/>
  <c r="L477" i="205"/>
  <c r="K477" i="205"/>
  <c r="AE476" i="205"/>
  <c r="AF476" i="205" s="1"/>
  <c r="AA476" i="205"/>
  <c r="Z476" i="205"/>
  <c r="Y476" i="205"/>
  <c r="X476" i="205"/>
  <c r="W476" i="205"/>
  <c r="AB476" i="205" s="1"/>
  <c r="T476" i="205"/>
  <c r="U476" i="205" s="1"/>
  <c r="L476" i="205"/>
  <c r="K476" i="205"/>
  <c r="AD475" i="205"/>
  <c r="AE475" i="205" s="1"/>
  <c r="AF475" i="205" s="1"/>
  <c r="AB475" i="205"/>
  <c r="AA475" i="205"/>
  <c r="Z475" i="205"/>
  <c r="Y475" i="205"/>
  <c r="X475" i="205"/>
  <c r="W475" i="205"/>
  <c r="U475" i="205"/>
  <c r="T475" i="205"/>
  <c r="L475" i="205"/>
  <c r="K475" i="205"/>
  <c r="AD474" i="205"/>
  <c r="AE474" i="205" s="1"/>
  <c r="AF474" i="205" s="1"/>
  <c r="AA474" i="205"/>
  <c r="Z474" i="205"/>
  <c r="Y474" i="205"/>
  <c r="X474" i="205"/>
  <c r="W474" i="205"/>
  <c r="AB474" i="205" s="1"/>
  <c r="T474" i="205"/>
  <c r="U474" i="205" s="1"/>
  <c r="L474" i="205"/>
  <c r="K474" i="205"/>
  <c r="AD473" i="205"/>
  <c r="AE473" i="205" s="1"/>
  <c r="AF473" i="205" s="1"/>
  <c r="AB473" i="205"/>
  <c r="AA473" i="205"/>
  <c r="Z473" i="205"/>
  <c r="Y473" i="205"/>
  <c r="X473" i="205"/>
  <c r="W473" i="205"/>
  <c r="U473" i="205"/>
  <c r="T473" i="205"/>
  <c r="L473" i="205"/>
  <c r="K473" i="205"/>
  <c r="AD472" i="205"/>
  <c r="AE472" i="205" s="1"/>
  <c r="AF472" i="205" s="1"/>
  <c r="AA472" i="205"/>
  <c r="Z472" i="205"/>
  <c r="Y472" i="205"/>
  <c r="X472" i="205"/>
  <c r="W472" i="205"/>
  <c r="AB472" i="205" s="1"/>
  <c r="T472" i="205"/>
  <c r="U472" i="205" s="1"/>
  <c r="L472" i="205"/>
  <c r="K472" i="205"/>
  <c r="AD471" i="205"/>
  <c r="AE471" i="205" s="1"/>
  <c r="AF471" i="205" s="1"/>
  <c r="AB471" i="205"/>
  <c r="AA471" i="205"/>
  <c r="Z471" i="205"/>
  <c r="Y471" i="205"/>
  <c r="X471" i="205"/>
  <c r="W471" i="205"/>
  <c r="U471" i="205"/>
  <c r="T471" i="205"/>
  <c r="L471" i="205"/>
  <c r="K471" i="205"/>
  <c r="AD470" i="205"/>
  <c r="AE470" i="205" s="1"/>
  <c r="AF470" i="205" s="1"/>
  <c r="AA470" i="205"/>
  <c r="Z470" i="205"/>
  <c r="Y470" i="205"/>
  <c r="X470" i="205"/>
  <c r="W470" i="205"/>
  <c r="AB470" i="205" s="1"/>
  <c r="T470" i="205"/>
  <c r="U470" i="205" s="1"/>
  <c r="L470" i="205"/>
  <c r="K470" i="205"/>
  <c r="AD469" i="205"/>
  <c r="AE469" i="205" s="1"/>
  <c r="AF469" i="205" s="1"/>
  <c r="AB469" i="205"/>
  <c r="AA469" i="205"/>
  <c r="Z469" i="205"/>
  <c r="Y469" i="205"/>
  <c r="X469" i="205"/>
  <c r="W469" i="205"/>
  <c r="U469" i="205"/>
  <c r="T469" i="205"/>
  <c r="L469" i="205"/>
  <c r="K469" i="205"/>
  <c r="AD468" i="205"/>
  <c r="AE468" i="205" s="1"/>
  <c r="AF468" i="205" s="1"/>
  <c r="AA468" i="205"/>
  <c r="Z468" i="205"/>
  <c r="Y468" i="205"/>
  <c r="X468" i="205"/>
  <c r="W468" i="205"/>
  <c r="AB468" i="205" s="1"/>
  <c r="T468" i="205"/>
  <c r="U468" i="205" s="1"/>
  <c r="L468" i="205"/>
  <c r="K468" i="205"/>
  <c r="AD467" i="205"/>
  <c r="AE467" i="205" s="1"/>
  <c r="AF467" i="205" s="1"/>
  <c r="AB467" i="205"/>
  <c r="AA467" i="205"/>
  <c r="Z467" i="205"/>
  <c r="Y467" i="205"/>
  <c r="X467" i="205"/>
  <c r="W467" i="205"/>
  <c r="U467" i="205"/>
  <c r="T467" i="205"/>
  <c r="L467" i="205"/>
  <c r="K467" i="205"/>
  <c r="AE466" i="205"/>
  <c r="AF466" i="205" s="1"/>
  <c r="AB466" i="205"/>
  <c r="AA466" i="205"/>
  <c r="Z466" i="205"/>
  <c r="Y466" i="205"/>
  <c r="X466" i="205"/>
  <c r="W466" i="205"/>
  <c r="U466" i="205"/>
  <c r="T466" i="205"/>
  <c r="L466" i="205"/>
  <c r="K466" i="205"/>
  <c r="AD465" i="205"/>
  <c r="AE465" i="205" s="1"/>
  <c r="AF465" i="205" s="1"/>
  <c r="AA465" i="205"/>
  <c r="Z465" i="205"/>
  <c r="Y465" i="205"/>
  <c r="X465" i="205"/>
  <c r="W465" i="205"/>
  <c r="AB465" i="205" s="1"/>
  <c r="T465" i="205"/>
  <c r="U465" i="205" s="1"/>
  <c r="L465" i="205"/>
  <c r="K465" i="205"/>
  <c r="AD464" i="205"/>
  <c r="AE464" i="205" s="1"/>
  <c r="AF464" i="205" s="1"/>
  <c r="AB464" i="205"/>
  <c r="AA464" i="205"/>
  <c r="Z464" i="205"/>
  <c r="Y464" i="205"/>
  <c r="X464" i="205"/>
  <c r="W464" i="205"/>
  <c r="U464" i="205"/>
  <c r="T464" i="205"/>
  <c r="L464" i="205"/>
  <c r="K464" i="205"/>
  <c r="AD463" i="205"/>
  <c r="AE463" i="205" s="1"/>
  <c r="AF463" i="205" s="1"/>
  <c r="AA463" i="205"/>
  <c r="Z463" i="205"/>
  <c r="Y463" i="205"/>
  <c r="X463" i="205"/>
  <c r="W463" i="205"/>
  <c r="AB463" i="205" s="1"/>
  <c r="T463" i="205"/>
  <c r="U463" i="205" s="1"/>
  <c r="L463" i="205"/>
  <c r="K463" i="205"/>
  <c r="AD462" i="205"/>
  <c r="AE462" i="205" s="1"/>
  <c r="AF462" i="205" s="1"/>
  <c r="AB462" i="205"/>
  <c r="AA462" i="205"/>
  <c r="Z462" i="205"/>
  <c r="Y462" i="205"/>
  <c r="X462" i="205"/>
  <c r="W462" i="205"/>
  <c r="U462" i="205"/>
  <c r="T462" i="205"/>
  <c r="L462" i="205"/>
  <c r="K462" i="205"/>
  <c r="AD461" i="205"/>
  <c r="AE461" i="205" s="1"/>
  <c r="AF461" i="205" s="1"/>
  <c r="AA461" i="205"/>
  <c r="Z461" i="205"/>
  <c r="Y461" i="205"/>
  <c r="X461" i="205"/>
  <c r="W461" i="205"/>
  <c r="AB461" i="205" s="1"/>
  <c r="T461" i="205"/>
  <c r="U461" i="205" s="1"/>
  <c r="L461" i="205"/>
  <c r="K461" i="205"/>
  <c r="AD460" i="205"/>
  <c r="AE460" i="205" s="1"/>
  <c r="AF460" i="205" s="1"/>
  <c r="AB460" i="205"/>
  <c r="AA460" i="205"/>
  <c r="Z460" i="205"/>
  <c r="Y460" i="205"/>
  <c r="X460" i="205"/>
  <c r="W460" i="205"/>
  <c r="U460" i="205"/>
  <c r="T460" i="205"/>
  <c r="L460" i="205"/>
  <c r="K460" i="205"/>
  <c r="AD459" i="205"/>
  <c r="AE459" i="205" s="1"/>
  <c r="AF459" i="205" s="1"/>
  <c r="AA459" i="205"/>
  <c r="Z459" i="205"/>
  <c r="Y459" i="205"/>
  <c r="X459" i="205"/>
  <c r="W459" i="205"/>
  <c r="AB459" i="205" s="1"/>
  <c r="T459" i="205"/>
  <c r="U459" i="205" s="1"/>
  <c r="L459" i="205"/>
  <c r="K459" i="205"/>
  <c r="AD458" i="205"/>
  <c r="AE458" i="205" s="1"/>
  <c r="AF458" i="205" s="1"/>
  <c r="AB458" i="205"/>
  <c r="AA458" i="205"/>
  <c r="Z458" i="205"/>
  <c r="Y458" i="205"/>
  <c r="X458" i="205"/>
  <c r="W458" i="205"/>
  <c r="U458" i="205"/>
  <c r="T458" i="205"/>
  <c r="L458" i="205"/>
  <c r="K458" i="205"/>
  <c r="AD457" i="205"/>
  <c r="AE457" i="205" s="1"/>
  <c r="AF457" i="205" s="1"/>
  <c r="AA457" i="205"/>
  <c r="Z457" i="205"/>
  <c r="Y457" i="205"/>
  <c r="X457" i="205"/>
  <c r="W457" i="205"/>
  <c r="AB457" i="205" s="1"/>
  <c r="T457" i="205"/>
  <c r="U457" i="205" s="1"/>
  <c r="L457" i="205"/>
  <c r="K457" i="205"/>
  <c r="AD456" i="205"/>
  <c r="AE456" i="205" s="1"/>
  <c r="AF456" i="205" s="1"/>
  <c r="AB456" i="205"/>
  <c r="AA456" i="205"/>
  <c r="Z456" i="205"/>
  <c r="Y456" i="205"/>
  <c r="X456" i="205"/>
  <c r="W456" i="205"/>
  <c r="U456" i="205"/>
  <c r="T456" i="205"/>
  <c r="L456" i="205"/>
  <c r="K456" i="205"/>
  <c r="AD455" i="205"/>
  <c r="AE455" i="205" s="1"/>
  <c r="AF455" i="205" s="1"/>
  <c r="AA455" i="205"/>
  <c r="Z455" i="205"/>
  <c r="Y455" i="205"/>
  <c r="X455" i="205"/>
  <c r="W455" i="205"/>
  <c r="AB455" i="205" s="1"/>
  <c r="T455" i="205"/>
  <c r="U455" i="205" s="1"/>
  <c r="L455" i="205"/>
  <c r="K455" i="205"/>
  <c r="AD454" i="205"/>
  <c r="AE454" i="205" s="1"/>
  <c r="AF454" i="205" s="1"/>
  <c r="AB454" i="205"/>
  <c r="AA454" i="205"/>
  <c r="Z454" i="205"/>
  <c r="Y454" i="205"/>
  <c r="X454" i="205"/>
  <c r="W454" i="205"/>
  <c r="U454" i="205"/>
  <c r="T454" i="205"/>
  <c r="L454" i="205"/>
  <c r="K454" i="205"/>
  <c r="AD453" i="205"/>
  <c r="AE453" i="205" s="1"/>
  <c r="AF453" i="205" s="1"/>
  <c r="AA453" i="205"/>
  <c r="Z453" i="205"/>
  <c r="Y453" i="205"/>
  <c r="X453" i="205"/>
  <c r="W453" i="205"/>
  <c r="AB453" i="205" s="1"/>
  <c r="T453" i="205"/>
  <c r="U453" i="205" s="1"/>
  <c r="L453" i="205"/>
  <c r="K453" i="205"/>
  <c r="AD452" i="205"/>
  <c r="AE452" i="205" s="1"/>
  <c r="AF452" i="205" s="1"/>
  <c r="AB452" i="205"/>
  <c r="AA452" i="205"/>
  <c r="Z452" i="205"/>
  <c r="Y452" i="205"/>
  <c r="X452" i="205"/>
  <c r="W452" i="205"/>
  <c r="U452" i="205"/>
  <c r="T452" i="205"/>
  <c r="L452" i="205"/>
  <c r="K452" i="205"/>
  <c r="AE451" i="205"/>
  <c r="AF451" i="205" s="1"/>
  <c r="AB451" i="205"/>
  <c r="AA451" i="205"/>
  <c r="Z451" i="205"/>
  <c r="Y451" i="205"/>
  <c r="X451" i="205"/>
  <c r="W451" i="205"/>
  <c r="U451" i="205"/>
  <c r="T451" i="205"/>
  <c r="L451" i="205"/>
  <c r="K451" i="205"/>
  <c r="AD450" i="205"/>
  <c r="AE450" i="205" s="1"/>
  <c r="AF450" i="205" s="1"/>
  <c r="AA450" i="205"/>
  <c r="Z450" i="205"/>
  <c r="Y450" i="205"/>
  <c r="X450" i="205"/>
  <c r="W450" i="205"/>
  <c r="AB450" i="205" s="1"/>
  <c r="T450" i="205"/>
  <c r="U450" i="205" s="1"/>
  <c r="L450" i="205"/>
  <c r="K450" i="205"/>
  <c r="AD449" i="205"/>
  <c r="AE449" i="205" s="1"/>
  <c r="AF449" i="205" s="1"/>
  <c r="AB449" i="205"/>
  <c r="AA449" i="205"/>
  <c r="Z449" i="205"/>
  <c r="Y449" i="205"/>
  <c r="X449" i="205"/>
  <c r="W449" i="205"/>
  <c r="U449" i="205"/>
  <c r="T449" i="205"/>
  <c r="L449" i="205"/>
  <c r="K449" i="205"/>
  <c r="AD448" i="205"/>
  <c r="AE448" i="205" s="1"/>
  <c r="AF448" i="205" s="1"/>
  <c r="AA448" i="205"/>
  <c r="Z448" i="205"/>
  <c r="Y448" i="205"/>
  <c r="X448" i="205"/>
  <c r="W448" i="205"/>
  <c r="AB448" i="205" s="1"/>
  <c r="T448" i="205"/>
  <c r="U448" i="205" s="1"/>
  <c r="L448" i="205"/>
  <c r="K448" i="205"/>
  <c r="AD447" i="205"/>
  <c r="AE447" i="205" s="1"/>
  <c r="AF447" i="205" s="1"/>
  <c r="AB447" i="205"/>
  <c r="AA447" i="205"/>
  <c r="Z447" i="205"/>
  <c r="Y447" i="205"/>
  <c r="X447" i="205"/>
  <c r="W447" i="205"/>
  <c r="U447" i="205"/>
  <c r="T447" i="205"/>
  <c r="L447" i="205"/>
  <c r="K447" i="205"/>
  <c r="AD446" i="205"/>
  <c r="AE446" i="205" s="1"/>
  <c r="AF446" i="205" s="1"/>
  <c r="AA446" i="205"/>
  <c r="Z446" i="205"/>
  <c r="Y446" i="205"/>
  <c r="X446" i="205"/>
  <c r="W446" i="205"/>
  <c r="AB446" i="205" s="1"/>
  <c r="T446" i="205"/>
  <c r="U446" i="205" s="1"/>
  <c r="L446" i="205"/>
  <c r="K446" i="205"/>
  <c r="AD445" i="205"/>
  <c r="AE445" i="205" s="1"/>
  <c r="AF445" i="205" s="1"/>
  <c r="AB445" i="205"/>
  <c r="AA445" i="205"/>
  <c r="Z445" i="205"/>
  <c r="Y445" i="205"/>
  <c r="X445" i="205"/>
  <c r="W445" i="205"/>
  <c r="U445" i="205"/>
  <c r="T445" i="205"/>
  <c r="L445" i="205"/>
  <c r="K445" i="205"/>
  <c r="AD444" i="205"/>
  <c r="AE444" i="205" s="1"/>
  <c r="AF444" i="205" s="1"/>
  <c r="AA444" i="205"/>
  <c r="Z444" i="205"/>
  <c r="Y444" i="205"/>
  <c r="X444" i="205"/>
  <c r="W444" i="205"/>
  <c r="AB444" i="205" s="1"/>
  <c r="T444" i="205"/>
  <c r="U444" i="205" s="1"/>
  <c r="L444" i="205"/>
  <c r="K444" i="205"/>
  <c r="AD443" i="205"/>
  <c r="AE443" i="205" s="1"/>
  <c r="AF443" i="205" s="1"/>
  <c r="AB443" i="205"/>
  <c r="AA443" i="205"/>
  <c r="Z443" i="205"/>
  <c r="Y443" i="205"/>
  <c r="X443" i="205"/>
  <c r="W443" i="205"/>
  <c r="U443" i="205"/>
  <c r="T443" i="205"/>
  <c r="K443" i="205"/>
  <c r="AD442" i="205"/>
  <c r="AE442" i="205" s="1"/>
  <c r="AF442" i="205" s="1"/>
  <c r="AB442" i="205"/>
  <c r="AA442" i="205"/>
  <c r="Z442" i="205"/>
  <c r="Y442" i="205"/>
  <c r="X442" i="205"/>
  <c r="W442" i="205"/>
  <c r="U442" i="205"/>
  <c r="T442" i="205"/>
  <c r="L442" i="205"/>
  <c r="K442" i="205"/>
  <c r="AD441" i="205"/>
  <c r="AE441" i="205" s="1"/>
  <c r="AF441" i="205" s="1"/>
  <c r="AA441" i="205"/>
  <c r="Z441" i="205"/>
  <c r="Y441" i="205"/>
  <c r="X441" i="205"/>
  <c r="W441" i="205"/>
  <c r="AB441" i="205" s="1"/>
  <c r="T441" i="205"/>
  <c r="U441" i="205" s="1"/>
  <c r="L441" i="205"/>
  <c r="K441" i="205"/>
  <c r="AD440" i="205"/>
  <c r="AE440" i="205" s="1"/>
  <c r="AF440" i="205" s="1"/>
  <c r="AB440" i="205"/>
  <c r="AA440" i="205"/>
  <c r="Z440" i="205"/>
  <c r="Y440" i="205"/>
  <c r="X440" i="205"/>
  <c r="W440" i="205"/>
  <c r="U440" i="205"/>
  <c r="T440" i="205"/>
  <c r="L440" i="205"/>
  <c r="K440" i="205"/>
  <c r="AD439" i="205"/>
  <c r="AE439" i="205" s="1"/>
  <c r="AF439" i="205" s="1"/>
  <c r="AA439" i="205"/>
  <c r="Z439" i="205"/>
  <c r="Y439" i="205"/>
  <c r="X439" i="205"/>
  <c r="W439" i="205"/>
  <c r="AB439" i="205" s="1"/>
  <c r="T439" i="205"/>
  <c r="U439" i="205" s="1"/>
  <c r="L439" i="205"/>
  <c r="K439" i="205"/>
  <c r="AD438" i="205"/>
  <c r="AE438" i="205" s="1"/>
  <c r="AF438" i="205" s="1"/>
  <c r="AB438" i="205"/>
  <c r="AA438" i="205"/>
  <c r="Z438" i="205"/>
  <c r="Y438" i="205"/>
  <c r="X438" i="205"/>
  <c r="W438" i="205"/>
  <c r="U438" i="205"/>
  <c r="T438" i="205"/>
  <c r="L438" i="205"/>
  <c r="K438" i="205"/>
  <c r="AD437" i="205"/>
  <c r="AE437" i="205" s="1"/>
  <c r="AF437" i="205" s="1"/>
  <c r="AA437" i="205"/>
  <c r="Z437" i="205"/>
  <c r="Y437" i="205"/>
  <c r="X437" i="205"/>
  <c r="W437" i="205"/>
  <c r="AB437" i="205" s="1"/>
  <c r="T437" i="205"/>
  <c r="U437" i="205" s="1"/>
  <c r="L437" i="205"/>
  <c r="K437" i="205"/>
  <c r="AD436" i="205"/>
  <c r="AE436" i="205" s="1"/>
  <c r="AF436" i="205" s="1"/>
  <c r="AB436" i="205"/>
  <c r="AA436" i="205"/>
  <c r="Z436" i="205"/>
  <c r="Y436" i="205"/>
  <c r="X436" i="205"/>
  <c r="W436" i="205"/>
  <c r="U436" i="205"/>
  <c r="T436" i="205"/>
  <c r="K436" i="205"/>
  <c r="AD435" i="205"/>
  <c r="AE435" i="205" s="1"/>
  <c r="AF435" i="205" s="1"/>
  <c r="AB435" i="205"/>
  <c r="AA435" i="205"/>
  <c r="Z435" i="205"/>
  <c r="Y435" i="205"/>
  <c r="X435" i="205"/>
  <c r="W435" i="205"/>
  <c r="U435" i="205"/>
  <c r="T435" i="205"/>
  <c r="L435" i="205"/>
  <c r="K435" i="205"/>
  <c r="AD434" i="205"/>
  <c r="AE434" i="205" s="1"/>
  <c r="AF434" i="205" s="1"/>
  <c r="AA434" i="205"/>
  <c r="Z434" i="205"/>
  <c r="Y434" i="205"/>
  <c r="X434" i="205"/>
  <c r="W434" i="205"/>
  <c r="AB434" i="205" s="1"/>
  <c r="T434" i="205"/>
  <c r="U434" i="205" s="1"/>
  <c r="L434" i="205"/>
  <c r="K434" i="205"/>
  <c r="AD433" i="205"/>
  <c r="AE433" i="205" s="1"/>
  <c r="AF433" i="205" s="1"/>
  <c r="AB433" i="205"/>
  <c r="AA433" i="205"/>
  <c r="Z433" i="205"/>
  <c r="Y433" i="205"/>
  <c r="X433" i="205"/>
  <c r="W433" i="205"/>
  <c r="U433" i="205"/>
  <c r="T433" i="205"/>
  <c r="L433" i="205"/>
  <c r="K433" i="205"/>
  <c r="AD432" i="205"/>
  <c r="AE432" i="205" s="1"/>
  <c r="AF432" i="205" s="1"/>
  <c r="AA432" i="205"/>
  <c r="Z432" i="205"/>
  <c r="Y432" i="205"/>
  <c r="X432" i="205"/>
  <c r="W432" i="205"/>
  <c r="AB432" i="205" s="1"/>
  <c r="T432" i="205"/>
  <c r="U432" i="205" s="1"/>
  <c r="L432" i="205"/>
  <c r="K432" i="205"/>
  <c r="AD431" i="205"/>
  <c r="AE431" i="205" s="1"/>
  <c r="AF431" i="205" s="1"/>
  <c r="AB431" i="205"/>
  <c r="AA431" i="205"/>
  <c r="Z431" i="205"/>
  <c r="Y431" i="205"/>
  <c r="X431" i="205"/>
  <c r="W431" i="205"/>
  <c r="U431" i="205"/>
  <c r="T431" i="205"/>
  <c r="L431" i="205"/>
  <c r="K431" i="205"/>
  <c r="AD430" i="205"/>
  <c r="AE430" i="205" s="1"/>
  <c r="AF430" i="205" s="1"/>
  <c r="AA430" i="205"/>
  <c r="Z430" i="205"/>
  <c r="Y430" i="205"/>
  <c r="X430" i="205"/>
  <c r="W430" i="205"/>
  <c r="AB430" i="205" s="1"/>
  <c r="T430" i="205"/>
  <c r="U430" i="205" s="1"/>
  <c r="L430" i="205"/>
  <c r="K430" i="205"/>
  <c r="AD429" i="205"/>
  <c r="AE429" i="205" s="1"/>
  <c r="AF429" i="205" s="1"/>
  <c r="AB429" i="205"/>
  <c r="AA429" i="205"/>
  <c r="Z429" i="205"/>
  <c r="Y429" i="205"/>
  <c r="X429" i="205"/>
  <c r="W429" i="205"/>
  <c r="U429" i="205"/>
  <c r="T429" i="205"/>
  <c r="L429" i="205"/>
  <c r="K429" i="205"/>
  <c r="AD428" i="205"/>
  <c r="AE428" i="205" s="1"/>
  <c r="AF428" i="205" s="1"/>
  <c r="AA428" i="205"/>
  <c r="Z428" i="205"/>
  <c r="Y428" i="205"/>
  <c r="X428" i="205"/>
  <c r="W428" i="205"/>
  <c r="AB428" i="205" s="1"/>
  <c r="T428" i="205"/>
  <c r="U428" i="205" s="1"/>
  <c r="L428" i="205"/>
  <c r="K428" i="205"/>
  <c r="AD427" i="205"/>
  <c r="AE427" i="205" s="1"/>
  <c r="AF427" i="205" s="1"/>
  <c r="AB427" i="205"/>
  <c r="AA427" i="205"/>
  <c r="Z427" i="205"/>
  <c r="Y427" i="205"/>
  <c r="X427" i="205"/>
  <c r="W427" i="205"/>
  <c r="U427" i="205"/>
  <c r="T427" i="205"/>
  <c r="L427" i="205"/>
  <c r="K427" i="205"/>
  <c r="AD426" i="205"/>
  <c r="AE426" i="205" s="1"/>
  <c r="AF426" i="205" s="1"/>
  <c r="AA426" i="205"/>
  <c r="Z426" i="205"/>
  <c r="Y426" i="205"/>
  <c r="X426" i="205"/>
  <c r="W426" i="205"/>
  <c r="AB426" i="205" s="1"/>
  <c r="T426" i="205"/>
  <c r="U426" i="205" s="1"/>
  <c r="L426" i="205"/>
  <c r="K426" i="205"/>
  <c r="AD425" i="205"/>
  <c r="AE425" i="205" s="1"/>
  <c r="AF425" i="205" s="1"/>
  <c r="AB425" i="205"/>
  <c r="AA425" i="205"/>
  <c r="Z425" i="205"/>
  <c r="Y425" i="205"/>
  <c r="X425" i="205"/>
  <c r="W425" i="205"/>
  <c r="U425" i="205"/>
  <c r="T425" i="205"/>
  <c r="L425" i="205"/>
  <c r="K425" i="205"/>
  <c r="AD424" i="205"/>
  <c r="AE424" i="205" s="1"/>
  <c r="AF424" i="205" s="1"/>
  <c r="AA424" i="205"/>
  <c r="Z424" i="205"/>
  <c r="Y424" i="205"/>
  <c r="X424" i="205"/>
  <c r="W424" i="205"/>
  <c r="AB424" i="205" s="1"/>
  <c r="T424" i="205"/>
  <c r="U424" i="205" s="1"/>
  <c r="L424" i="205"/>
  <c r="K424" i="205"/>
  <c r="AD423" i="205"/>
  <c r="AE423" i="205" s="1"/>
  <c r="AF423" i="205" s="1"/>
  <c r="AB423" i="205"/>
  <c r="AA423" i="205"/>
  <c r="Z423" i="205"/>
  <c r="Y423" i="205"/>
  <c r="X423" i="205"/>
  <c r="W423" i="205"/>
  <c r="U423" i="205"/>
  <c r="T423" i="205"/>
  <c r="L423" i="205"/>
  <c r="K423" i="205"/>
  <c r="AD422" i="205"/>
  <c r="AE422" i="205" s="1"/>
  <c r="AF422" i="205" s="1"/>
  <c r="AA422" i="205"/>
  <c r="Z422" i="205"/>
  <c r="Y422" i="205"/>
  <c r="X422" i="205"/>
  <c r="W422" i="205"/>
  <c r="AB422" i="205" s="1"/>
  <c r="T422" i="205"/>
  <c r="U422" i="205" s="1"/>
  <c r="L422" i="205"/>
  <c r="K422" i="205"/>
  <c r="AD421" i="205"/>
  <c r="AE421" i="205" s="1"/>
  <c r="AF421" i="205" s="1"/>
  <c r="AB421" i="205"/>
  <c r="AA421" i="205"/>
  <c r="Z421" i="205"/>
  <c r="Y421" i="205"/>
  <c r="X421" i="205"/>
  <c r="W421" i="205"/>
  <c r="U421" i="205"/>
  <c r="T421" i="205"/>
  <c r="L421" i="205"/>
  <c r="K421" i="205"/>
  <c r="AD420" i="205"/>
  <c r="AE420" i="205" s="1"/>
  <c r="AF420" i="205" s="1"/>
  <c r="AA420" i="205"/>
  <c r="Z420" i="205"/>
  <c r="Y420" i="205"/>
  <c r="X420" i="205"/>
  <c r="W420" i="205"/>
  <c r="AB420" i="205" s="1"/>
  <c r="T420" i="205"/>
  <c r="U420" i="205" s="1"/>
  <c r="L420" i="205"/>
  <c r="K420" i="205"/>
  <c r="AE419" i="205"/>
  <c r="AF419" i="205" s="1"/>
  <c r="AA419" i="205"/>
  <c r="Z419" i="205"/>
  <c r="Y419" i="205"/>
  <c r="X419" i="205"/>
  <c r="W419" i="205"/>
  <c r="AB419" i="205" s="1"/>
  <c r="T419" i="205"/>
  <c r="U419" i="205" s="1"/>
  <c r="L419" i="205"/>
  <c r="K419" i="205"/>
  <c r="AD418" i="205"/>
  <c r="AE418" i="205" s="1"/>
  <c r="AF418" i="205" s="1"/>
  <c r="AB418" i="205"/>
  <c r="AA418" i="205"/>
  <c r="Z418" i="205"/>
  <c r="Y418" i="205"/>
  <c r="X418" i="205"/>
  <c r="W418" i="205"/>
  <c r="U418" i="205"/>
  <c r="T418" i="205"/>
  <c r="L418" i="205"/>
  <c r="K418" i="205"/>
  <c r="AD417" i="205"/>
  <c r="AE417" i="205" s="1"/>
  <c r="AF417" i="205" s="1"/>
  <c r="AA417" i="205"/>
  <c r="Z417" i="205"/>
  <c r="Y417" i="205"/>
  <c r="X417" i="205"/>
  <c r="W417" i="205"/>
  <c r="AB417" i="205" s="1"/>
  <c r="T417" i="205"/>
  <c r="U417" i="205" s="1"/>
  <c r="L417" i="205"/>
  <c r="K417" i="205"/>
  <c r="AD416" i="205"/>
  <c r="AE416" i="205" s="1"/>
  <c r="AF416" i="205" s="1"/>
  <c r="AB416" i="205"/>
  <c r="AA416" i="205"/>
  <c r="Z416" i="205"/>
  <c r="Y416" i="205"/>
  <c r="X416" i="205"/>
  <c r="W416" i="205"/>
  <c r="U416" i="205"/>
  <c r="T416" i="205"/>
  <c r="L416" i="205"/>
  <c r="K416" i="205"/>
  <c r="AD415" i="205"/>
  <c r="AE415" i="205" s="1"/>
  <c r="AF415" i="205" s="1"/>
  <c r="AA415" i="205"/>
  <c r="Z415" i="205"/>
  <c r="Y415" i="205"/>
  <c r="X415" i="205"/>
  <c r="W415" i="205"/>
  <c r="AB415" i="205" s="1"/>
  <c r="T415" i="205"/>
  <c r="U415" i="205" s="1"/>
  <c r="L415" i="205"/>
  <c r="K415" i="205"/>
  <c r="AD414" i="205"/>
  <c r="AE414" i="205" s="1"/>
  <c r="AF414" i="205" s="1"/>
  <c r="AB414" i="205"/>
  <c r="AA414" i="205"/>
  <c r="Z414" i="205"/>
  <c r="Y414" i="205"/>
  <c r="X414" i="205"/>
  <c r="W414" i="205"/>
  <c r="U414" i="205"/>
  <c r="T414" i="205"/>
  <c r="L414" i="205"/>
  <c r="K414" i="205"/>
  <c r="AE413" i="205"/>
  <c r="AF413" i="205" s="1"/>
  <c r="AB413" i="205"/>
  <c r="AA413" i="205"/>
  <c r="Z413" i="205"/>
  <c r="Y413" i="205"/>
  <c r="X413" i="205"/>
  <c r="W413" i="205"/>
  <c r="U413" i="205"/>
  <c r="T413" i="205"/>
  <c r="L413" i="205"/>
  <c r="K413" i="205"/>
  <c r="AE412" i="205"/>
  <c r="AF412" i="205" s="1"/>
  <c r="AB412" i="205"/>
  <c r="AA412" i="205"/>
  <c r="Z412" i="205"/>
  <c r="Y412" i="205"/>
  <c r="X412" i="205"/>
  <c r="W412" i="205"/>
  <c r="U412" i="205"/>
  <c r="T412" i="205"/>
  <c r="L412" i="205"/>
  <c r="K412" i="205"/>
  <c r="AE411" i="205"/>
  <c r="AF411" i="205" s="1"/>
  <c r="AB411" i="205"/>
  <c r="AA411" i="205"/>
  <c r="Z411" i="205"/>
  <c r="Y411" i="205"/>
  <c r="X411" i="205"/>
  <c r="W411" i="205"/>
  <c r="U411" i="205"/>
  <c r="T411" i="205"/>
  <c r="L411" i="205"/>
  <c r="K411" i="205"/>
  <c r="AE410" i="205"/>
  <c r="AF410" i="205" s="1"/>
  <c r="AB410" i="205"/>
  <c r="AA410" i="205"/>
  <c r="Z410" i="205"/>
  <c r="Y410" i="205"/>
  <c r="X410" i="205"/>
  <c r="W410" i="205"/>
  <c r="U410" i="205"/>
  <c r="T410" i="205"/>
  <c r="L410" i="205"/>
  <c r="K410" i="205"/>
  <c r="AE409" i="205"/>
  <c r="AF409" i="205" s="1"/>
  <c r="AB409" i="205"/>
  <c r="AA409" i="205"/>
  <c r="Z409" i="205"/>
  <c r="Y409" i="205"/>
  <c r="X409" i="205"/>
  <c r="W409" i="205"/>
  <c r="U409" i="205"/>
  <c r="T409" i="205"/>
  <c r="L409" i="205"/>
  <c r="K409" i="205"/>
  <c r="AD408" i="205"/>
  <c r="AE408" i="205" s="1"/>
  <c r="AF408" i="205" s="1"/>
  <c r="AA408" i="205"/>
  <c r="Z408" i="205"/>
  <c r="Y408" i="205"/>
  <c r="X408" i="205"/>
  <c r="W408" i="205"/>
  <c r="AB408" i="205" s="1"/>
  <c r="T408" i="205"/>
  <c r="U408" i="205" s="1"/>
  <c r="L408" i="205"/>
  <c r="K408" i="205"/>
  <c r="AD407" i="205"/>
  <c r="AE407" i="205" s="1"/>
  <c r="AF407" i="205" s="1"/>
  <c r="AB407" i="205"/>
  <c r="AA407" i="205"/>
  <c r="Z407" i="205"/>
  <c r="Y407" i="205"/>
  <c r="X407" i="205"/>
  <c r="W407" i="205"/>
  <c r="U407" i="205"/>
  <c r="T407" i="205"/>
  <c r="L407" i="205"/>
  <c r="K407" i="205"/>
  <c r="AD406" i="205"/>
  <c r="AE406" i="205" s="1"/>
  <c r="AF406" i="205" s="1"/>
  <c r="AA406" i="205"/>
  <c r="Z406" i="205"/>
  <c r="Y406" i="205"/>
  <c r="X406" i="205"/>
  <c r="W406" i="205"/>
  <c r="AB406" i="205" s="1"/>
  <c r="T406" i="205"/>
  <c r="U406" i="205" s="1"/>
  <c r="L406" i="205"/>
  <c r="K406" i="205"/>
  <c r="AD405" i="205"/>
  <c r="AE405" i="205" s="1"/>
  <c r="AF405" i="205" s="1"/>
  <c r="AB405" i="205"/>
  <c r="AA405" i="205"/>
  <c r="Z405" i="205"/>
  <c r="Y405" i="205"/>
  <c r="X405" i="205"/>
  <c r="W405" i="205"/>
  <c r="U405" i="205"/>
  <c r="T405" i="205"/>
  <c r="L405" i="205"/>
  <c r="K405" i="205"/>
  <c r="AD404" i="205"/>
  <c r="AE404" i="205" s="1"/>
  <c r="AF404" i="205" s="1"/>
  <c r="AA404" i="205"/>
  <c r="Z404" i="205"/>
  <c r="Y404" i="205"/>
  <c r="X404" i="205"/>
  <c r="W404" i="205"/>
  <c r="AB404" i="205" s="1"/>
  <c r="T404" i="205"/>
  <c r="U404" i="205" s="1"/>
  <c r="L404" i="205"/>
  <c r="K404" i="205"/>
  <c r="AD403" i="205"/>
  <c r="AE403" i="205" s="1"/>
  <c r="AF403" i="205" s="1"/>
  <c r="AB403" i="205"/>
  <c r="AA403" i="205"/>
  <c r="Z403" i="205"/>
  <c r="Y403" i="205"/>
  <c r="X403" i="205"/>
  <c r="W403" i="205"/>
  <c r="U403" i="205"/>
  <c r="T403" i="205"/>
  <c r="L403" i="205"/>
  <c r="K403" i="205"/>
  <c r="AD402" i="205"/>
  <c r="AE402" i="205" s="1"/>
  <c r="AF402" i="205" s="1"/>
  <c r="AA402" i="205"/>
  <c r="Z402" i="205"/>
  <c r="Y402" i="205"/>
  <c r="X402" i="205"/>
  <c r="W402" i="205"/>
  <c r="AB402" i="205" s="1"/>
  <c r="U402" i="205"/>
  <c r="T402" i="205"/>
  <c r="L402" i="205"/>
  <c r="K402" i="205"/>
  <c r="AD401" i="205"/>
  <c r="AE401" i="205" s="1"/>
  <c r="AF401" i="205" s="1"/>
  <c r="AB401" i="205"/>
  <c r="AA401" i="205"/>
  <c r="Z401" i="205"/>
  <c r="Y401" i="205"/>
  <c r="X401" i="205"/>
  <c r="W401" i="205"/>
  <c r="U401" i="205"/>
  <c r="T401" i="205"/>
  <c r="L401" i="205"/>
  <c r="K401" i="205"/>
  <c r="AD400" i="205"/>
  <c r="AE400" i="205" s="1"/>
  <c r="AF400" i="205" s="1"/>
  <c r="AA400" i="205"/>
  <c r="Z400" i="205"/>
  <c r="Y400" i="205"/>
  <c r="X400" i="205"/>
  <c r="W400" i="205"/>
  <c r="AB400" i="205" s="1"/>
  <c r="T400" i="205"/>
  <c r="U400" i="205" s="1"/>
  <c r="L400" i="205"/>
  <c r="K400" i="205"/>
  <c r="AD399" i="205"/>
  <c r="AE399" i="205" s="1"/>
  <c r="AF399" i="205" s="1"/>
  <c r="AA399" i="205"/>
  <c r="Z399" i="205"/>
  <c r="Y399" i="205"/>
  <c r="X399" i="205"/>
  <c r="W399" i="205"/>
  <c r="AB399" i="205" s="1"/>
  <c r="U399" i="205"/>
  <c r="T399" i="205"/>
  <c r="L399" i="205"/>
  <c r="K399" i="205"/>
  <c r="AD398" i="205"/>
  <c r="AE398" i="205" s="1"/>
  <c r="AF398" i="205" s="1"/>
  <c r="AA398" i="205"/>
  <c r="Z398" i="205"/>
  <c r="Y398" i="205"/>
  <c r="X398" i="205"/>
  <c r="W398" i="205"/>
  <c r="AB398" i="205" s="1"/>
  <c r="T398" i="205"/>
  <c r="U398" i="205" s="1"/>
  <c r="L398" i="205"/>
  <c r="K398" i="205"/>
  <c r="AD397" i="205"/>
  <c r="AE397" i="205" s="1"/>
  <c r="AF397" i="205" s="1"/>
  <c r="AB397" i="205"/>
  <c r="AA397" i="205"/>
  <c r="Z397" i="205"/>
  <c r="Y397" i="205"/>
  <c r="X397" i="205"/>
  <c r="W397" i="205"/>
  <c r="U397" i="205"/>
  <c r="T397" i="205"/>
  <c r="L397" i="205"/>
  <c r="K397" i="205"/>
  <c r="AD396" i="205"/>
  <c r="AE396" i="205" s="1"/>
  <c r="AF396" i="205" s="1"/>
  <c r="AA396" i="205"/>
  <c r="Z396" i="205"/>
  <c r="Y396" i="205"/>
  <c r="X396" i="205"/>
  <c r="W396" i="205"/>
  <c r="AB396" i="205" s="1"/>
  <c r="T396" i="205"/>
  <c r="U396" i="205" s="1"/>
  <c r="L396" i="205"/>
  <c r="K396" i="205"/>
  <c r="AD395" i="205"/>
  <c r="AE395" i="205" s="1"/>
  <c r="AF395" i="205" s="1"/>
  <c r="AB395" i="205"/>
  <c r="AA395" i="205"/>
  <c r="Z395" i="205"/>
  <c r="Y395" i="205"/>
  <c r="X395" i="205"/>
  <c r="W395" i="205"/>
  <c r="U395" i="205"/>
  <c r="T395" i="205"/>
  <c r="L395" i="205"/>
  <c r="K395" i="205"/>
  <c r="AD394" i="205"/>
  <c r="AE394" i="205" s="1"/>
  <c r="AF394" i="205" s="1"/>
  <c r="AA394" i="205"/>
  <c r="Z394" i="205"/>
  <c r="Y394" i="205"/>
  <c r="X394" i="205"/>
  <c r="W394" i="205"/>
  <c r="AB394" i="205" s="1"/>
  <c r="T394" i="205"/>
  <c r="U394" i="205" s="1"/>
  <c r="L394" i="205"/>
  <c r="K394" i="205"/>
  <c r="AD393" i="205"/>
  <c r="AE393" i="205" s="1"/>
  <c r="AF393" i="205" s="1"/>
  <c r="AB393" i="205"/>
  <c r="AA393" i="205"/>
  <c r="Z393" i="205"/>
  <c r="Y393" i="205"/>
  <c r="X393" i="205"/>
  <c r="W393" i="205"/>
  <c r="T393" i="205"/>
  <c r="U393" i="205" s="1"/>
  <c r="L393" i="205"/>
  <c r="K393" i="205"/>
  <c r="AD392" i="205"/>
  <c r="AE392" i="205" s="1"/>
  <c r="AF392" i="205" s="1"/>
  <c r="AA392" i="205"/>
  <c r="Z392" i="205"/>
  <c r="Y392" i="205"/>
  <c r="X392" i="205"/>
  <c r="W392" i="205"/>
  <c r="AB392" i="205" s="1"/>
  <c r="T392" i="205"/>
  <c r="U392" i="205" s="1"/>
  <c r="L392" i="205"/>
  <c r="K392" i="205"/>
  <c r="AD391" i="205"/>
  <c r="AE391" i="205" s="1"/>
  <c r="AF391" i="205" s="1"/>
  <c r="AB391" i="205"/>
  <c r="AA391" i="205"/>
  <c r="Z391" i="205"/>
  <c r="Y391" i="205"/>
  <c r="X391" i="205"/>
  <c r="W391" i="205"/>
  <c r="T391" i="205"/>
  <c r="U391" i="205" s="1"/>
  <c r="L391" i="205"/>
  <c r="K391" i="205"/>
  <c r="AD390" i="205"/>
  <c r="AE390" i="205" s="1"/>
  <c r="AF390" i="205" s="1"/>
  <c r="AB390" i="205"/>
  <c r="AA390" i="205"/>
  <c r="Z390" i="205"/>
  <c r="Y390" i="205"/>
  <c r="X390" i="205"/>
  <c r="W390" i="205"/>
  <c r="T390" i="205"/>
  <c r="U390" i="205" s="1"/>
  <c r="L390" i="205"/>
  <c r="K390" i="205"/>
  <c r="AE389" i="205"/>
  <c r="AF389" i="205" s="1"/>
  <c r="AA389" i="205"/>
  <c r="Z389" i="205"/>
  <c r="Y389" i="205"/>
  <c r="X389" i="205"/>
  <c r="W389" i="205"/>
  <c r="AB389" i="205" s="1"/>
  <c r="T389" i="205"/>
  <c r="U389" i="205" s="1"/>
  <c r="L389" i="205"/>
  <c r="K389" i="205"/>
  <c r="AD388" i="205"/>
  <c r="AE388" i="205" s="1"/>
  <c r="AF388" i="205" s="1"/>
  <c r="AA388" i="205"/>
  <c r="Z388" i="205"/>
  <c r="Y388" i="205"/>
  <c r="X388" i="205"/>
  <c r="W388" i="205"/>
  <c r="AB388" i="205" s="1"/>
  <c r="T388" i="205"/>
  <c r="U388" i="205" s="1"/>
  <c r="L388" i="205"/>
  <c r="K388" i="205"/>
  <c r="AE387" i="205"/>
  <c r="AF387" i="205" s="1"/>
  <c r="AB387" i="205"/>
  <c r="AA387" i="205"/>
  <c r="Z387" i="205"/>
  <c r="Y387" i="205"/>
  <c r="X387" i="205"/>
  <c r="W387" i="205"/>
  <c r="T387" i="205"/>
  <c r="U387" i="205" s="1"/>
  <c r="L387" i="205"/>
  <c r="K387" i="205"/>
  <c r="AE386" i="205"/>
  <c r="AF386" i="205" s="1"/>
  <c r="AA386" i="205"/>
  <c r="Z386" i="205"/>
  <c r="Y386" i="205"/>
  <c r="X386" i="205"/>
  <c r="W386" i="205"/>
  <c r="AB386" i="205" s="1"/>
  <c r="T386" i="205"/>
  <c r="U386" i="205" s="1"/>
  <c r="L386" i="205"/>
  <c r="K386" i="205"/>
  <c r="AD385" i="205"/>
  <c r="AE385" i="205" s="1"/>
  <c r="AF385" i="205" s="1"/>
  <c r="AB385" i="205"/>
  <c r="AA385" i="205"/>
  <c r="Z385" i="205"/>
  <c r="Y385" i="205"/>
  <c r="X385" i="205"/>
  <c r="W385" i="205"/>
  <c r="T385" i="205"/>
  <c r="U385" i="205" s="1"/>
  <c r="L385" i="205"/>
  <c r="K385" i="205"/>
  <c r="AE384" i="205"/>
  <c r="AF384" i="205" s="1"/>
  <c r="AA384" i="205"/>
  <c r="Z384" i="205"/>
  <c r="Y384" i="205"/>
  <c r="X384" i="205"/>
  <c r="W384" i="205"/>
  <c r="AB384" i="205" s="1"/>
  <c r="U384" i="205"/>
  <c r="T384" i="205"/>
  <c r="L384" i="205"/>
  <c r="K384" i="205"/>
  <c r="AD383" i="205"/>
  <c r="AE383" i="205" s="1"/>
  <c r="AF383" i="205" s="1"/>
  <c r="AB383" i="205"/>
  <c r="AA383" i="205"/>
  <c r="Z383" i="205"/>
  <c r="Y383" i="205"/>
  <c r="X383" i="205"/>
  <c r="W383" i="205"/>
  <c r="U383" i="205"/>
  <c r="T383" i="205"/>
  <c r="L383" i="205"/>
  <c r="K383" i="205"/>
  <c r="AD382" i="205"/>
  <c r="AE382" i="205" s="1"/>
  <c r="AF382" i="205" s="1"/>
  <c r="AA382" i="205"/>
  <c r="Z382" i="205"/>
  <c r="Y382" i="205"/>
  <c r="X382" i="205"/>
  <c r="W382" i="205"/>
  <c r="AB382" i="205" s="1"/>
  <c r="T382" i="205"/>
  <c r="U382" i="205" s="1"/>
  <c r="L382" i="205"/>
  <c r="K382" i="205"/>
  <c r="AD381" i="205"/>
  <c r="AE381" i="205" s="1"/>
  <c r="AF381" i="205" s="1"/>
  <c r="AA381" i="205"/>
  <c r="Z381" i="205"/>
  <c r="Y381" i="205"/>
  <c r="X381" i="205"/>
  <c r="W381" i="205"/>
  <c r="AB381" i="205" s="1"/>
  <c r="T381" i="205"/>
  <c r="U381" i="205" s="1"/>
  <c r="L381" i="205"/>
  <c r="K381" i="205"/>
  <c r="AD380" i="205"/>
  <c r="AE380" i="205" s="1"/>
  <c r="AF380" i="205" s="1"/>
  <c r="AB380" i="205"/>
  <c r="AA380" i="205"/>
  <c r="Z380" i="205"/>
  <c r="Y380" i="205"/>
  <c r="X380" i="205"/>
  <c r="W380" i="205"/>
  <c r="T380" i="205"/>
  <c r="U380" i="205" s="1"/>
  <c r="L380" i="205"/>
  <c r="K380" i="205"/>
  <c r="AB379" i="205"/>
  <c r="AA379" i="205"/>
  <c r="Z379" i="205"/>
  <c r="Y379" i="205"/>
  <c r="X379" i="205"/>
  <c r="W379" i="205"/>
  <c r="U379" i="205"/>
  <c r="T379" i="205"/>
  <c r="L379" i="205"/>
  <c r="K379" i="205"/>
  <c r="AA378" i="205"/>
  <c r="Z378" i="205"/>
  <c r="Y378" i="205"/>
  <c r="X378" i="205"/>
  <c r="W378" i="205"/>
  <c r="AB378" i="205" s="1"/>
  <c r="U378" i="205"/>
  <c r="T378" i="205"/>
  <c r="L378" i="205"/>
  <c r="K378" i="205"/>
  <c r="AA377" i="205"/>
  <c r="Z377" i="205"/>
  <c r="Y377" i="205"/>
  <c r="X377" i="205"/>
  <c r="W377" i="205"/>
  <c r="AB377" i="205" s="1"/>
  <c r="T377" i="205"/>
  <c r="U377" i="205" s="1"/>
  <c r="L377" i="205"/>
  <c r="K377" i="205"/>
  <c r="AB376" i="205"/>
  <c r="AA376" i="205"/>
  <c r="Z376" i="205"/>
  <c r="Y376" i="205"/>
  <c r="X376" i="205"/>
  <c r="W376" i="205"/>
  <c r="T376" i="205"/>
  <c r="U376" i="205" s="1"/>
  <c r="L376" i="205"/>
  <c r="K376" i="205"/>
  <c r="AB375" i="205"/>
  <c r="AA375" i="205"/>
  <c r="Z375" i="205"/>
  <c r="Y375" i="205"/>
  <c r="X375" i="205"/>
  <c r="W375" i="205"/>
  <c r="T375" i="205"/>
  <c r="U375" i="205" s="1"/>
  <c r="L375" i="205"/>
  <c r="K375" i="205"/>
  <c r="AA374" i="205"/>
  <c r="Z374" i="205"/>
  <c r="Y374" i="205"/>
  <c r="X374" i="205"/>
  <c r="W374" i="205"/>
  <c r="AB374" i="205" s="1"/>
  <c r="U374" i="205"/>
  <c r="T374" i="205"/>
  <c r="L374" i="205"/>
  <c r="K374" i="205"/>
  <c r="AA373" i="205"/>
  <c r="Z373" i="205"/>
  <c r="Y373" i="205"/>
  <c r="X373" i="205"/>
  <c r="W373" i="205"/>
  <c r="AB373" i="205" s="1"/>
  <c r="T373" i="205"/>
  <c r="U373" i="205" s="1"/>
  <c r="L373" i="205"/>
  <c r="K373" i="205"/>
  <c r="AA372" i="205"/>
  <c r="Z372" i="205"/>
  <c r="Y372" i="205"/>
  <c r="X372" i="205"/>
  <c r="W372" i="205"/>
  <c r="AB372" i="205" s="1"/>
  <c r="T372" i="205"/>
  <c r="U372" i="205" s="1"/>
  <c r="L372" i="205"/>
  <c r="K372" i="205"/>
  <c r="AA371" i="205"/>
  <c r="Z371" i="205"/>
  <c r="Y371" i="205"/>
  <c r="X371" i="205"/>
  <c r="W371" i="205"/>
  <c r="AB371" i="205" s="1"/>
  <c r="T371" i="205"/>
  <c r="U371" i="205" s="1"/>
  <c r="L371" i="205"/>
  <c r="K371" i="205"/>
  <c r="AA370" i="205"/>
  <c r="Z370" i="205"/>
  <c r="Y370" i="205"/>
  <c r="X370" i="205"/>
  <c r="W370" i="205"/>
  <c r="AB370" i="205" s="1"/>
  <c r="U370" i="205"/>
  <c r="T370" i="205"/>
  <c r="L370" i="205"/>
  <c r="K370" i="205"/>
  <c r="AA369" i="205"/>
  <c r="Z369" i="205"/>
  <c r="Y369" i="205"/>
  <c r="X369" i="205"/>
  <c r="W369" i="205"/>
  <c r="AB369" i="205" s="1"/>
  <c r="T369" i="205"/>
  <c r="U369" i="205" s="1"/>
  <c r="L369" i="205"/>
  <c r="K369" i="205"/>
  <c r="AA368" i="205"/>
  <c r="Z368" i="205"/>
  <c r="Y368" i="205"/>
  <c r="X368" i="205"/>
  <c r="W368" i="205"/>
  <c r="AB368" i="205" s="1"/>
  <c r="T368" i="205"/>
  <c r="U368" i="205" s="1"/>
  <c r="L368" i="205"/>
  <c r="K368" i="205"/>
  <c r="AA367" i="205"/>
  <c r="Z367" i="205"/>
  <c r="Y367" i="205"/>
  <c r="X367" i="205"/>
  <c r="W367" i="205"/>
  <c r="AB367" i="205" s="1"/>
  <c r="T367" i="205"/>
  <c r="U367" i="205" s="1"/>
  <c r="L367" i="205"/>
  <c r="K367" i="205"/>
  <c r="AA366" i="205"/>
  <c r="Z366" i="205"/>
  <c r="Y366" i="205"/>
  <c r="X366" i="205"/>
  <c r="W366" i="205"/>
  <c r="AB366" i="205" s="1"/>
  <c r="U366" i="205"/>
  <c r="T366" i="205"/>
  <c r="L366" i="205"/>
  <c r="K366" i="205"/>
  <c r="AA365" i="205"/>
  <c r="Z365" i="205"/>
  <c r="Y365" i="205"/>
  <c r="X365" i="205"/>
  <c r="W365" i="205"/>
  <c r="AB365" i="205" s="1"/>
  <c r="T365" i="205"/>
  <c r="U365" i="205" s="1"/>
  <c r="L365" i="205"/>
  <c r="K365" i="205"/>
  <c r="AA364" i="205"/>
  <c r="Z364" i="205"/>
  <c r="Y364" i="205"/>
  <c r="X364" i="205"/>
  <c r="W364" i="205"/>
  <c r="AB364" i="205" s="1"/>
  <c r="T364" i="205"/>
  <c r="U364" i="205" s="1"/>
  <c r="L364" i="205"/>
  <c r="K364" i="205"/>
  <c r="AA363" i="205"/>
  <c r="Z363" i="205"/>
  <c r="Y363" i="205"/>
  <c r="X363" i="205"/>
  <c r="W363" i="205"/>
  <c r="AB363" i="205" s="1"/>
  <c r="T363" i="205"/>
  <c r="U363" i="205" s="1"/>
  <c r="L363" i="205"/>
  <c r="K363" i="205"/>
  <c r="AA362" i="205"/>
  <c r="Z362" i="205"/>
  <c r="Y362" i="205"/>
  <c r="X362" i="205"/>
  <c r="W362" i="205"/>
  <c r="AB362" i="205" s="1"/>
  <c r="U362" i="205"/>
  <c r="T362" i="205"/>
  <c r="L362" i="205"/>
  <c r="K362" i="205"/>
  <c r="AA361" i="205"/>
  <c r="Z361" i="205"/>
  <c r="Y361" i="205"/>
  <c r="X361" i="205"/>
  <c r="W361" i="205"/>
  <c r="AB361" i="205" s="1"/>
  <c r="T361" i="205"/>
  <c r="U361" i="205" s="1"/>
  <c r="L361" i="205"/>
  <c r="K361" i="205"/>
  <c r="AA360" i="205"/>
  <c r="Z360" i="205"/>
  <c r="Y360" i="205"/>
  <c r="X360" i="205"/>
  <c r="W360" i="205"/>
  <c r="AB360" i="205" s="1"/>
  <c r="T360" i="205"/>
  <c r="U360" i="205" s="1"/>
  <c r="L360" i="205"/>
  <c r="K360" i="205"/>
  <c r="AA359" i="205"/>
  <c r="Z359" i="205"/>
  <c r="Y359" i="205"/>
  <c r="X359" i="205"/>
  <c r="W359" i="205"/>
  <c r="AB359" i="205" s="1"/>
  <c r="T359" i="205"/>
  <c r="U359" i="205" s="1"/>
  <c r="L359" i="205"/>
  <c r="K359" i="205"/>
  <c r="AA358" i="205"/>
  <c r="Z358" i="205"/>
  <c r="Y358" i="205"/>
  <c r="X358" i="205"/>
  <c r="W358" i="205"/>
  <c r="AB358" i="205" s="1"/>
  <c r="U358" i="205"/>
  <c r="T358" i="205"/>
  <c r="L358" i="205"/>
  <c r="K358" i="205"/>
  <c r="AA357" i="205"/>
  <c r="Z357" i="205"/>
  <c r="Y357" i="205"/>
  <c r="X357" i="205"/>
  <c r="W357" i="205"/>
  <c r="AB357" i="205" s="1"/>
  <c r="T357" i="205"/>
  <c r="U357" i="205" s="1"/>
  <c r="L357" i="205"/>
  <c r="K357" i="205"/>
  <c r="AA356" i="205"/>
  <c r="Z356" i="205"/>
  <c r="Y356" i="205"/>
  <c r="X356" i="205"/>
  <c r="W356" i="205"/>
  <c r="AB356" i="205" s="1"/>
  <c r="T356" i="205"/>
  <c r="U356" i="205" s="1"/>
  <c r="L356" i="205"/>
  <c r="K356" i="205"/>
  <c r="AA355" i="205"/>
  <c r="Z355" i="205"/>
  <c r="Y355" i="205"/>
  <c r="X355" i="205"/>
  <c r="W355" i="205"/>
  <c r="AB355" i="205" s="1"/>
  <c r="T355" i="205"/>
  <c r="U355" i="205" s="1"/>
  <c r="L355" i="205"/>
  <c r="K355" i="205"/>
  <c r="AA354" i="205"/>
  <c r="Z354" i="205"/>
  <c r="Y354" i="205"/>
  <c r="X354" i="205"/>
  <c r="W354" i="205"/>
  <c r="AB354" i="205" s="1"/>
  <c r="U354" i="205"/>
  <c r="T354" i="205"/>
  <c r="L354" i="205"/>
  <c r="K354" i="205"/>
  <c r="AA353" i="205"/>
  <c r="Z353" i="205"/>
  <c r="Y353" i="205"/>
  <c r="X353" i="205"/>
  <c r="W353" i="205"/>
  <c r="AB353" i="205" s="1"/>
  <c r="T353" i="205"/>
  <c r="U353" i="205" s="1"/>
  <c r="L353" i="205"/>
  <c r="K353" i="205"/>
  <c r="AA352" i="205"/>
  <c r="Z352" i="205"/>
  <c r="Y352" i="205"/>
  <c r="X352" i="205"/>
  <c r="W352" i="205"/>
  <c r="AB352" i="205" s="1"/>
  <c r="T352" i="205"/>
  <c r="U352" i="205" s="1"/>
  <c r="L352" i="205"/>
  <c r="K352" i="205"/>
  <c r="AA351" i="205"/>
  <c r="Z351" i="205"/>
  <c r="Y351" i="205"/>
  <c r="X351" i="205"/>
  <c r="W351" i="205"/>
  <c r="AB351" i="205" s="1"/>
  <c r="T351" i="205"/>
  <c r="U351" i="205" s="1"/>
  <c r="L351" i="205"/>
  <c r="K351" i="205"/>
  <c r="AA350" i="205"/>
  <c r="Z350" i="205"/>
  <c r="Y350" i="205"/>
  <c r="X350" i="205"/>
  <c r="W350" i="205"/>
  <c r="AB350" i="205" s="1"/>
  <c r="U350" i="205"/>
  <c r="T350" i="205"/>
  <c r="L350" i="205"/>
  <c r="K350" i="205"/>
  <c r="AA349" i="205"/>
  <c r="Z349" i="205"/>
  <c r="Y349" i="205"/>
  <c r="X349" i="205"/>
  <c r="W349" i="205"/>
  <c r="AB349" i="205" s="1"/>
  <c r="T349" i="205"/>
  <c r="U349" i="205" s="1"/>
  <c r="L349" i="205"/>
  <c r="K349" i="205"/>
  <c r="AA348" i="205"/>
  <c r="Z348" i="205"/>
  <c r="Y348" i="205"/>
  <c r="X348" i="205"/>
  <c r="W348" i="205"/>
  <c r="AB348" i="205" s="1"/>
  <c r="T348" i="205"/>
  <c r="U348" i="205" s="1"/>
  <c r="L348" i="205"/>
  <c r="K348" i="205"/>
  <c r="AA347" i="205"/>
  <c r="Z347" i="205"/>
  <c r="Y347" i="205"/>
  <c r="X347" i="205"/>
  <c r="W347" i="205"/>
  <c r="AB347" i="205" s="1"/>
  <c r="T347" i="205"/>
  <c r="U347" i="205" s="1"/>
  <c r="L347" i="205"/>
  <c r="K347" i="205"/>
  <c r="AA346" i="205"/>
  <c r="Z346" i="205"/>
  <c r="Y346" i="205"/>
  <c r="X346" i="205"/>
  <c r="W346" i="205"/>
  <c r="AB346" i="205" s="1"/>
  <c r="U346" i="205"/>
  <c r="T346" i="205"/>
  <c r="L346" i="205"/>
  <c r="K346" i="205"/>
  <c r="AA345" i="205"/>
  <c r="Z345" i="205"/>
  <c r="Y345" i="205"/>
  <c r="X345" i="205"/>
  <c r="W345" i="205"/>
  <c r="AB345" i="205" s="1"/>
  <c r="T345" i="205"/>
  <c r="U345" i="205" s="1"/>
  <c r="L345" i="205"/>
  <c r="K345" i="205"/>
  <c r="AA344" i="205"/>
  <c r="Z344" i="205"/>
  <c r="Y344" i="205"/>
  <c r="X344" i="205"/>
  <c r="W344" i="205"/>
  <c r="AB344" i="205" s="1"/>
  <c r="T344" i="205"/>
  <c r="U344" i="205" s="1"/>
  <c r="L344" i="205"/>
  <c r="K344" i="205"/>
  <c r="AA343" i="205"/>
  <c r="Z343" i="205"/>
  <c r="Y343" i="205"/>
  <c r="X343" i="205"/>
  <c r="W343" i="205"/>
  <c r="AB343" i="205" s="1"/>
  <c r="T343" i="205"/>
  <c r="U343" i="205" s="1"/>
  <c r="L343" i="205"/>
  <c r="K343" i="205"/>
  <c r="AA342" i="205"/>
  <c r="Z342" i="205"/>
  <c r="Y342" i="205"/>
  <c r="X342" i="205"/>
  <c r="W342" i="205"/>
  <c r="AB342" i="205" s="1"/>
  <c r="U342" i="205"/>
  <c r="T342" i="205"/>
  <c r="L342" i="205"/>
  <c r="K342" i="205"/>
  <c r="AA341" i="205"/>
  <c r="Z341" i="205"/>
  <c r="Y341" i="205"/>
  <c r="X341" i="205"/>
  <c r="W341" i="205"/>
  <c r="AB341" i="205" s="1"/>
  <c r="T341" i="205"/>
  <c r="U341" i="205" s="1"/>
  <c r="L341" i="205"/>
  <c r="K341" i="205"/>
  <c r="AA340" i="205"/>
  <c r="Z340" i="205"/>
  <c r="Y340" i="205"/>
  <c r="X340" i="205"/>
  <c r="W340" i="205"/>
  <c r="AB340" i="205" s="1"/>
  <c r="T340" i="205"/>
  <c r="U340" i="205" s="1"/>
  <c r="L340" i="205"/>
  <c r="K340" i="205"/>
  <c r="AA339" i="205"/>
  <c r="Z339" i="205"/>
  <c r="Y339" i="205"/>
  <c r="X339" i="205"/>
  <c r="W339" i="205"/>
  <c r="AB339" i="205" s="1"/>
  <c r="T339" i="205"/>
  <c r="U339" i="205" s="1"/>
  <c r="L339" i="205"/>
  <c r="K339" i="205"/>
  <c r="AA338" i="205"/>
  <c r="Z338" i="205"/>
  <c r="Y338" i="205"/>
  <c r="X338" i="205"/>
  <c r="W338" i="205"/>
  <c r="AB338" i="205" s="1"/>
  <c r="T338" i="205"/>
  <c r="U338" i="205" s="1"/>
  <c r="L338" i="205"/>
  <c r="K338" i="205"/>
  <c r="AA337" i="205"/>
  <c r="Z337" i="205"/>
  <c r="Y337" i="205"/>
  <c r="X337" i="205"/>
  <c r="W337" i="205"/>
  <c r="AB337" i="205" s="1"/>
  <c r="T337" i="205"/>
  <c r="U337" i="205" s="1"/>
  <c r="L337" i="205"/>
  <c r="K337" i="205"/>
  <c r="AA336" i="205"/>
  <c r="Z336" i="205"/>
  <c r="Y336" i="205"/>
  <c r="X336" i="205"/>
  <c r="W336" i="205"/>
  <c r="AB336" i="205" s="1"/>
  <c r="T336" i="205"/>
  <c r="U336" i="205" s="1"/>
  <c r="L336" i="205"/>
  <c r="K336" i="205"/>
  <c r="AA335" i="205"/>
  <c r="Z335" i="205"/>
  <c r="Y335" i="205"/>
  <c r="X335" i="205"/>
  <c r="W335" i="205"/>
  <c r="AB335" i="205" s="1"/>
  <c r="T335" i="205"/>
  <c r="U335" i="205" s="1"/>
  <c r="L335" i="205"/>
  <c r="K335" i="205"/>
  <c r="AA334" i="205"/>
  <c r="Z334" i="205"/>
  <c r="Y334" i="205"/>
  <c r="X334" i="205"/>
  <c r="W334" i="205"/>
  <c r="AB334" i="205" s="1"/>
  <c r="T334" i="205"/>
  <c r="U334" i="205" s="1"/>
  <c r="L334" i="205"/>
  <c r="K334" i="205"/>
  <c r="AA333" i="205"/>
  <c r="Z333" i="205"/>
  <c r="Y333" i="205"/>
  <c r="X333" i="205"/>
  <c r="W333" i="205"/>
  <c r="AB333" i="205" s="1"/>
  <c r="T333" i="205"/>
  <c r="U333" i="205" s="1"/>
  <c r="L333" i="205"/>
  <c r="K333" i="205"/>
  <c r="X332" i="205"/>
  <c r="AB331" i="205"/>
  <c r="AA331" i="205"/>
  <c r="Z331" i="205"/>
  <c r="Y331" i="205"/>
  <c r="X331" i="205"/>
  <c r="W331" i="205"/>
  <c r="U331" i="205"/>
  <c r="T331" i="205"/>
  <c r="L331" i="205"/>
  <c r="K331" i="205"/>
  <c r="AB330" i="205"/>
  <c r="AA330" i="205"/>
  <c r="Z330" i="205"/>
  <c r="Y330" i="205"/>
  <c r="X330" i="205"/>
  <c r="W330" i="205"/>
  <c r="U330" i="205"/>
  <c r="T330" i="205"/>
  <c r="L330" i="205"/>
  <c r="K330" i="205"/>
  <c r="AD329" i="205"/>
  <c r="AE329" i="205" s="1"/>
  <c r="AF329" i="205" s="1"/>
  <c r="AA329" i="205"/>
  <c r="Z329" i="205"/>
  <c r="Y329" i="205"/>
  <c r="X329" i="205"/>
  <c r="W329" i="205"/>
  <c r="AB329" i="205" s="1"/>
  <c r="T329" i="205"/>
  <c r="U329" i="205" s="1"/>
  <c r="L329" i="205"/>
  <c r="K329" i="205"/>
  <c r="AD328" i="205"/>
  <c r="AE328" i="205" s="1"/>
  <c r="AF328" i="205" s="1"/>
  <c r="AB328" i="205"/>
  <c r="AA328" i="205"/>
  <c r="Z328" i="205"/>
  <c r="Y328" i="205"/>
  <c r="X328" i="205"/>
  <c r="W328" i="205"/>
  <c r="U328" i="205"/>
  <c r="T328" i="205"/>
  <c r="L328" i="205"/>
  <c r="K328" i="205"/>
  <c r="AD327" i="205"/>
  <c r="AE327" i="205" s="1"/>
  <c r="AF327" i="205" s="1"/>
  <c r="AA327" i="205"/>
  <c r="Z327" i="205"/>
  <c r="Y327" i="205"/>
  <c r="X327" i="205"/>
  <c r="W327" i="205"/>
  <c r="AB327" i="205" s="1"/>
  <c r="T327" i="205"/>
  <c r="U327" i="205" s="1"/>
  <c r="L327" i="205"/>
  <c r="K327" i="205"/>
  <c r="AD326" i="205"/>
  <c r="AE326" i="205" s="1"/>
  <c r="AF326" i="205" s="1"/>
  <c r="AB326" i="205"/>
  <c r="AA326" i="205"/>
  <c r="Z326" i="205"/>
  <c r="Y326" i="205"/>
  <c r="X326" i="205"/>
  <c r="W326" i="205"/>
  <c r="U326" i="205"/>
  <c r="T326" i="205"/>
  <c r="L326" i="205"/>
  <c r="K326" i="205"/>
  <c r="AD325" i="205"/>
  <c r="AE325" i="205" s="1"/>
  <c r="AF325" i="205" s="1"/>
  <c r="AA325" i="205"/>
  <c r="Z325" i="205"/>
  <c r="Y325" i="205"/>
  <c r="X325" i="205"/>
  <c r="W325" i="205"/>
  <c r="AB325" i="205" s="1"/>
  <c r="T325" i="205"/>
  <c r="U325" i="205" s="1"/>
  <c r="L325" i="205"/>
  <c r="K325" i="205"/>
  <c r="AD324" i="205"/>
  <c r="AE324" i="205" s="1"/>
  <c r="AF324" i="205" s="1"/>
  <c r="AB324" i="205"/>
  <c r="AA324" i="205"/>
  <c r="Z324" i="205"/>
  <c r="Y324" i="205"/>
  <c r="X324" i="205"/>
  <c r="W324" i="205"/>
  <c r="U324" i="205"/>
  <c r="T324" i="205"/>
  <c r="L324" i="205"/>
  <c r="K324" i="205"/>
  <c r="AD323" i="205"/>
  <c r="AE323" i="205" s="1"/>
  <c r="AF323" i="205" s="1"/>
  <c r="AA323" i="205"/>
  <c r="Z323" i="205"/>
  <c r="Y323" i="205"/>
  <c r="X323" i="205"/>
  <c r="W323" i="205"/>
  <c r="AB323" i="205" s="1"/>
  <c r="T323" i="205"/>
  <c r="U323" i="205" s="1"/>
  <c r="L323" i="205"/>
  <c r="K323" i="205"/>
  <c r="AD322" i="205"/>
  <c r="AE322" i="205" s="1"/>
  <c r="AF322" i="205" s="1"/>
  <c r="AB322" i="205"/>
  <c r="AA322" i="205"/>
  <c r="Z322" i="205"/>
  <c r="Y322" i="205"/>
  <c r="X322" i="205"/>
  <c r="W322" i="205"/>
  <c r="U322" i="205"/>
  <c r="T322" i="205"/>
  <c r="L322" i="205"/>
  <c r="K322" i="205"/>
  <c r="AD321" i="205"/>
  <c r="AE321" i="205" s="1"/>
  <c r="AF321" i="205" s="1"/>
  <c r="AA321" i="205"/>
  <c r="Z321" i="205"/>
  <c r="Y321" i="205"/>
  <c r="X321" i="205"/>
  <c r="W321" i="205"/>
  <c r="AB321" i="205" s="1"/>
  <c r="T321" i="205"/>
  <c r="U321" i="205" s="1"/>
  <c r="L321" i="205"/>
  <c r="K321" i="205"/>
  <c r="AD320" i="205"/>
  <c r="AE320" i="205" s="1"/>
  <c r="AF320" i="205" s="1"/>
  <c r="AB320" i="205"/>
  <c r="AA320" i="205"/>
  <c r="Z320" i="205"/>
  <c r="Y320" i="205"/>
  <c r="X320" i="205"/>
  <c r="W320" i="205"/>
  <c r="U320" i="205"/>
  <c r="T320" i="205"/>
  <c r="L320" i="205"/>
  <c r="K320" i="205"/>
  <c r="AE319" i="205"/>
  <c r="AF319" i="205" s="1"/>
  <c r="AB319" i="205"/>
  <c r="AA319" i="205"/>
  <c r="Z319" i="205"/>
  <c r="Y319" i="205"/>
  <c r="X319" i="205"/>
  <c r="W319" i="205"/>
  <c r="U319" i="205"/>
  <c r="T319" i="205"/>
  <c r="L319" i="205"/>
  <c r="K319" i="205"/>
  <c r="AE318" i="205"/>
  <c r="AF318" i="205" s="1"/>
  <c r="AB318" i="205"/>
  <c r="AA318" i="205"/>
  <c r="Z318" i="205"/>
  <c r="Y318" i="205"/>
  <c r="X318" i="205"/>
  <c r="W318" i="205"/>
  <c r="U318" i="205"/>
  <c r="T318" i="205"/>
  <c r="L318" i="205"/>
  <c r="K318" i="205"/>
  <c r="AE317" i="205"/>
  <c r="AF317" i="205" s="1"/>
  <c r="AB317" i="205"/>
  <c r="AA317" i="205"/>
  <c r="Z317" i="205"/>
  <c r="Y317" i="205"/>
  <c r="X317" i="205"/>
  <c r="W317" i="205"/>
  <c r="U317" i="205"/>
  <c r="T317" i="205"/>
  <c r="L317" i="205"/>
  <c r="K317" i="205"/>
  <c r="AE316" i="205"/>
  <c r="AF316" i="205" s="1"/>
  <c r="AB316" i="205"/>
  <c r="AA316" i="205"/>
  <c r="Z316" i="205"/>
  <c r="Y316" i="205"/>
  <c r="X316" i="205"/>
  <c r="W316" i="205"/>
  <c r="U316" i="205"/>
  <c r="T316" i="205"/>
  <c r="L316" i="205"/>
  <c r="K316" i="205"/>
  <c r="AE315" i="205"/>
  <c r="AF315" i="205" s="1"/>
  <c r="AB315" i="205"/>
  <c r="AA315" i="205"/>
  <c r="Z315" i="205"/>
  <c r="Y315" i="205"/>
  <c r="X315" i="205"/>
  <c r="W315" i="205"/>
  <c r="U315" i="205"/>
  <c r="T315" i="205"/>
  <c r="L315" i="205"/>
  <c r="K315" i="205"/>
  <c r="AE314" i="205"/>
  <c r="AF314" i="205" s="1"/>
  <c r="AB314" i="205"/>
  <c r="AA314" i="205"/>
  <c r="Z314" i="205"/>
  <c r="Y314" i="205"/>
  <c r="X314" i="205"/>
  <c r="W314" i="205"/>
  <c r="U314" i="205"/>
  <c r="T314" i="205"/>
  <c r="L314" i="205"/>
  <c r="K314" i="205"/>
  <c r="AE313" i="205"/>
  <c r="AF313" i="205" s="1"/>
  <c r="AB313" i="205"/>
  <c r="AA313" i="205"/>
  <c r="Z313" i="205"/>
  <c r="Y313" i="205"/>
  <c r="X313" i="205"/>
  <c r="W313" i="205"/>
  <c r="U313" i="205"/>
  <c r="T313" i="205"/>
  <c r="L313" i="205"/>
  <c r="K313" i="205"/>
  <c r="AD312" i="205"/>
  <c r="AE312" i="205" s="1"/>
  <c r="AF312" i="205" s="1"/>
  <c r="AA312" i="205"/>
  <c r="Z312" i="205"/>
  <c r="Y312" i="205"/>
  <c r="X312" i="205"/>
  <c r="W312" i="205"/>
  <c r="AB312" i="205" s="1"/>
  <c r="T312" i="205"/>
  <c r="U312" i="205" s="1"/>
  <c r="L312" i="205"/>
  <c r="K312" i="205"/>
  <c r="AD311" i="205"/>
  <c r="AE311" i="205" s="1"/>
  <c r="AF311" i="205" s="1"/>
  <c r="AB311" i="205"/>
  <c r="AA311" i="205"/>
  <c r="Z311" i="205"/>
  <c r="Y311" i="205"/>
  <c r="X311" i="205"/>
  <c r="W311" i="205"/>
  <c r="T311" i="205"/>
  <c r="U311" i="205" s="1"/>
  <c r="L311" i="205"/>
  <c r="K311" i="205"/>
  <c r="AE310" i="205"/>
  <c r="AF310" i="205" s="1"/>
  <c r="AB310" i="205"/>
  <c r="AA310" i="205"/>
  <c r="Z310" i="205"/>
  <c r="Y310" i="205"/>
  <c r="X310" i="205"/>
  <c r="W310" i="205"/>
  <c r="U310" i="205"/>
  <c r="T310" i="205"/>
  <c r="L310" i="205"/>
  <c r="K310" i="205"/>
  <c r="AD309" i="205"/>
  <c r="AE309" i="205" s="1"/>
  <c r="AF309" i="205" s="1"/>
  <c r="AA309" i="205"/>
  <c r="Z309" i="205"/>
  <c r="Y309" i="205"/>
  <c r="X309" i="205"/>
  <c r="W309" i="205"/>
  <c r="AB309" i="205" s="1"/>
  <c r="U309" i="205"/>
  <c r="T309" i="205"/>
  <c r="L309" i="205"/>
  <c r="K309" i="205"/>
  <c r="AA308" i="205"/>
  <c r="Z308" i="205"/>
  <c r="Y308" i="205"/>
  <c r="X308" i="205"/>
  <c r="W308" i="205"/>
  <c r="AB308" i="205" s="1"/>
  <c r="T308" i="205"/>
  <c r="U308" i="205" s="1"/>
  <c r="L308" i="205"/>
  <c r="K308" i="205"/>
  <c r="AA307" i="205"/>
  <c r="Z307" i="205"/>
  <c r="Y307" i="205"/>
  <c r="X307" i="205"/>
  <c r="W307" i="205"/>
  <c r="AB307" i="205" s="1"/>
  <c r="T307" i="205"/>
  <c r="U307" i="205" s="1"/>
  <c r="L307" i="205"/>
  <c r="K307" i="205"/>
  <c r="AA306" i="205"/>
  <c r="Z306" i="205"/>
  <c r="Y306" i="205"/>
  <c r="X306" i="205"/>
  <c r="W306" i="205"/>
  <c r="AB306" i="205" s="1"/>
  <c r="T306" i="205"/>
  <c r="U306" i="205" s="1"/>
  <c r="L306" i="205"/>
  <c r="K306" i="205"/>
  <c r="AA305" i="205"/>
  <c r="Z305" i="205"/>
  <c r="Y305" i="205"/>
  <c r="X305" i="205"/>
  <c r="W305" i="205"/>
  <c r="AB305" i="205" s="1"/>
  <c r="U305" i="205"/>
  <c r="T305" i="205"/>
  <c r="L305" i="205"/>
  <c r="K305" i="205"/>
  <c r="AA304" i="205"/>
  <c r="Z304" i="205"/>
  <c r="Y304" i="205"/>
  <c r="X304" i="205"/>
  <c r="W304" i="205"/>
  <c r="AB304" i="205" s="1"/>
  <c r="T304" i="205"/>
  <c r="U304" i="205" s="1"/>
  <c r="L304" i="205"/>
  <c r="K304" i="205"/>
  <c r="AA303" i="205"/>
  <c r="Z303" i="205"/>
  <c r="Y303" i="205"/>
  <c r="X303" i="205"/>
  <c r="W303" i="205"/>
  <c r="AB303" i="205" s="1"/>
  <c r="T303" i="205"/>
  <c r="U303" i="205" s="1"/>
  <c r="L303" i="205"/>
  <c r="K303" i="205"/>
  <c r="AA302" i="205"/>
  <c r="Z302" i="205"/>
  <c r="Y302" i="205"/>
  <c r="X302" i="205"/>
  <c r="W302" i="205"/>
  <c r="AB302" i="205" s="1"/>
  <c r="T302" i="205"/>
  <c r="U302" i="205" s="1"/>
  <c r="L302" i="205"/>
  <c r="K302" i="205"/>
  <c r="AA301" i="205"/>
  <c r="Z301" i="205"/>
  <c r="Y301" i="205"/>
  <c r="X301" i="205"/>
  <c r="W301" i="205"/>
  <c r="AB301" i="205" s="1"/>
  <c r="U301" i="205"/>
  <c r="T301" i="205"/>
  <c r="L301" i="205"/>
  <c r="K301" i="205"/>
  <c r="AA300" i="205"/>
  <c r="Z300" i="205"/>
  <c r="Y300" i="205"/>
  <c r="X300" i="205"/>
  <c r="W300" i="205"/>
  <c r="AB300" i="205" s="1"/>
  <c r="T300" i="205"/>
  <c r="U300" i="205" s="1"/>
  <c r="L300" i="205"/>
  <c r="K300" i="205"/>
  <c r="AA299" i="205"/>
  <c r="Z299" i="205"/>
  <c r="Y299" i="205"/>
  <c r="X299" i="205"/>
  <c r="W299" i="205"/>
  <c r="AB299" i="205" s="1"/>
  <c r="T299" i="205"/>
  <c r="U299" i="205" s="1"/>
  <c r="L299" i="205"/>
  <c r="K299" i="205"/>
  <c r="AA298" i="205"/>
  <c r="Z298" i="205"/>
  <c r="Y298" i="205"/>
  <c r="X298" i="205"/>
  <c r="W298" i="205"/>
  <c r="AB298" i="205" s="1"/>
  <c r="T298" i="205"/>
  <c r="U298" i="205" s="1"/>
  <c r="L298" i="205"/>
  <c r="K298" i="205"/>
  <c r="AA297" i="205"/>
  <c r="Z297" i="205"/>
  <c r="Y297" i="205"/>
  <c r="X297" i="205"/>
  <c r="W297" i="205"/>
  <c r="AB297" i="205" s="1"/>
  <c r="U297" i="205"/>
  <c r="T297" i="205"/>
  <c r="L297" i="205"/>
  <c r="K297" i="205"/>
  <c r="AA296" i="205"/>
  <c r="Z296" i="205"/>
  <c r="Y296" i="205"/>
  <c r="X296" i="205"/>
  <c r="W296" i="205"/>
  <c r="AB296" i="205" s="1"/>
  <c r="T296" i="205"/>
  <c r="U296" i="205" s="1"/>
  <c r="L296" i="205"/>
  <c r="K296" i="205"/>
  <c r="AA295" i="205"/>
  <c r="Z295" i="205"/>
  <c r="Y295" i="205"/>
  <c r="X295" i="205"/>
  <c r="W295" i="205"/>
  <c r="AB295" i="205" s="1"/>
  <c r="T295" i="205"/>
  <c r="U295" i="205" s="1"/>
  <c r="L295" i="205"/>
  <c r="K295" i="205"/>
  <c r="AA294" i="205"/>
  <c r="Z294" i="205"/>
  <c r="Y294" i="205"/>
  <c r="X294" i="205"/>
  <c r="W294" i="205"/>
  <c r="AB294" i="205" s="1"/>
  <c r="T294" i="205"/>
  <c r="U294" i="205" s="1"/>
  <c r="L294" i="205"/>
  <c r="K294" i="205"/>
  <c r="AA293" i="205"/>
  <c r="Z293" i="205"/>
  <c r="Y293" i="205"/>
  <c r="X293" i="205"/>
  <c r="W293" i="205"/>
  <c r="AB293" i="205" s="1"/>
  <c r="U293" i="205"/>
  <c r="T293" i="205"/>
  <c r="L293" i="205"/>
  <c r="K293" i="205"/>
  <c r="AA292" i="205"/>
  <c r="Z292" i="205"/>
  <c r="Y292" i="205"/>
  <c r="X292" i="205"/>
  <c r="W292" i="205"/>
  <c r="AB292" i="205" s="1"/>
  <c r="T292" i="205"/>
  <c r="U292" i="205" s="1"/>
  <c r="L292" i="205"/>
  <c r="K292" i="205"/>
  <c r="AA291" i="205"/>
  <c r="Z291" i="205"/>
  <c r="Y291" i="205"/>
  <c r="X291" i="205"/>
  <c r="W291" i="205"/>
  <c r="AB291" i="205" s="1"/>
  <c r="T291" i="205"/>
  <c r="U291" i="205" s="1"/>
  <c r="L291" i="205"/>
  <c r="K291" i="205"/>
  <c r="AA290" i="205"/>
  <c r="Z290" i="205"/>
  <c r="Y290" i="205"/>
  <c r="X290" i="205"/>
  <c r="W290" i="205"/>
  <c r="AB290" i="205" s="1"/>
  <c r="T290" i="205"/>
  <c r="U290" i="205" s="1"/>
  <c r="L290" i="205"/>
  <c r="K290" i="205"/>
  <c r="AA289" i="205"/>
  <c r="Z289" i="205"/>
  <c r="Y289" i="205"/>
  <c r="X289" i="205"/>
  <c r="W289" i="205"/>
  <c r="AB289" i="205" s="1"/>
  <c r="U289" i="205"/>
  <c r="T289" i="205"/>
  <c r="L289" i="205"/>
  <c r="K289" i="205"/>
  <c r="AA288" i="205"/>
  <c r="Z288" i="205"/>
  <c r="Y288" i="205"/>
  <c r="X288" i="205"/>
  <c r="W288" i="205"/>
  <c r="AB288" i="205" s="1"/>
  <c r="T288" i="205"/>
  <c r="U288" i="205" s="1"/>
  <c r="L288" i="205"/>
  <c r="K288" i="205"/>
  <c r="AA287" i="205"/>
  <c r="Z287" i="205"/>
  <c r="Y287" i="205"/>
  <c r="X287" i="205"/>
  <c r="W287" i="205"/>
  <c r="AB287" i="205" s="1"/>
  <c r="T287" i="205"/>
  <c r="U287" i="205" s="1"/>
  <c r="L287" i="205"/>
  <c r="K287" i="205"/>
  <c r="AA286" i="205"/>
  <c r="Z286" i="205"/>
  <c r="Y286" i="205"/>
  <c r="X286" i="205"/>
  <c r="W286" i="205"/>
  <c r="AB286" i="205" s="1"/>
  <c r="T286" i="205"/>
  <c r="U286" i="205" s="1"/>
  <c r="L286" i="205"/>
  <c r="K286" i="205"/>
  <c r="AA285" i="205"/>
  <c r="Z285" i="205"/>
  <c r="Y285" i="205"/>
  <c r="X285" i="205"/>
  <c r="W285" i="205"/>
  <c r="AB285" i="205" s="1"/>
  <c r="U285" i="205"/>
  <c r="T285" i="205"/>
  <c r="L285" i="205"/>
  <c r="K285" i="205"/>
  <c r="AA284" i="205"/>
  <c r="Z284" i="205"/>
  <c r="Y284" i="205"/>
  <c r="X284" i="205"/>
  <c r="W284" i="205"/>
  <c r="AB284" i="205" s="1"/>
  <c r="T284" i="205"/>
  <c r="U284" i="205" s="1"/>
  <c r="L284" i="205"/>
  <c r="K284" i="205"/>
  <c r="AA283" i="205"/>
  <c r="Z283" i="205"/>
  <c r="Y283" i="205"/>
  <c r="X283" i="205"/>
  <c r="W283" i="205"/>
  <c r="AB283" i="205" s="1"/>
  <c r="T283" i="205"/>
  <c r="U283" i="205" s="1"/>
  <c r="L283" i="205"/>
  <c r="K283" i="205"/>
  <c r="AA282" i="205"/>
  <c r="Z282" i="205"/>
  <c r="Y282" i="205"/>
  <c r="X282" i="205"/>
  <c r="W282" i="205"/>
  <c r="AB282" i="205" s="1"/>
  <c r="T282" i="205"/>
  <c r="U282" i="205" s="1"/>
  <c r="L282" i="205"/>
  <c r="K282" i="205"/>
  <c r="AA281" i="205"/>
  <c r="Z281" i="205"/>
  <c r="Y281" i="205"/>
  <c r="X281" i="205"/>
  <c r="W281" i="205"/>
  <c r="AB281" i="205" s="1"/>
  <c r="U281" i="205"/>
  <c r="T281" i="205"/>
  <c r="L281" i="205"/>
  <c r="K281" i="205"/>
  <c r="AA280" i="205"/>
  <c r="Z280" i="205"/>
  <c r="Y280" i="205"/>
  <c r="X280" i="205"/>
  <c r="W280" i="205"/>
  <c r="AB280" i="205" s="1"/>
  <c r="T280" i="205"/>
  <c r="U280" i="205" s="1"/>
  <c r="L280" i="205"/>
  <c r="K280" i="205"/>
  <c r="AA279" i="205"/>
  <c r="Z279" i="205"/>
  <c r="Y279" i="205"/>
  <c r="X279" i="205"/>
  <c r="W279" i="205"/>
  <c r="AB279" i="205" s="1"/>
  <c r="T279" i="205"/>
  <c r="U279" i="205" s="1"/>
  <c r="L279" i="205"/>
  <c r="K279" i="205"/>
  <c r="AA278" i="205"/>
  <c r="Z278" i="205"/>
  <c r="Y278" i="205"/>
  <c r="X278" i="205"/>
  <c r="W278" i="205"/>
  <c r="AB278" i="205" s="1"/>
  <c r="T278" i="205"/>
  <c r="U278" i="205" s="1"/>
  <c r="L278" i="205"/>
  <c r="K278" i="205"/>
  <c r="AA277" i="205"/>
  <c r="Z277" i="205"/>
  <c r="Y277" i="205"/>
  <c r="X277" i="205"/>
  <c r="W277" i="205"/>
  <c r="AB277" i="205" s="1"/>
  <c r="U277" i="205"/>
  <c r="T277" i="205"/>
  <c r="L277" i="205"/>
  <c r="K277" i="205"/>
  <c r="AA276" i="205"/>
  <c r="Z276" i="205"/>
  <c r="Y276" i="205"/>
  <c r="X276" i="205"/>
  <c r="W276" i="205"/>
  <c r="AB276" i="205" s="1"/>
  <c r="T276" i="205"/>
  <c r="U276" i="205" s="1"/>
  <c r="L276" i="205"/>
  <c r="K276" i="205"/>
  <c r="AA275" i="205"/>
  <c r="Z275" i="205"/>
  <c r="Y275" i="205"/>
  <c r="X275" i="205"/>
  <c r="W275" i="205"/>
  <c r="AB275" i="205" s="1"/>
  <c r="T275" i="205"/>
  <c r="U275" i="205" s="1"/>
  <c r="L275" i="205"/>
  <c r="K275" i="205"/>
  <c r="AA274" i="205"/>
  <c r="Z274" i="205"/>
  <c r="Y274" i="205"/>
  <c r="X274" i="205"/>
  <c r="W274" i="205"/>
  <c r="AB274" i="205" s="1"/>
  <c r="T274" i="205"/>
  <c r="U274" i="205" s="1"/>
  <c r="L274" i="205"/>
  <c r="K274" i="205"/>
  <c r="AA273" i="205"/>
  <c r="Z273" i="205"/>
  <c r="Y273" i="205"/>
  <c r="X273" i="205"/>
  <c r="W273" i="205"/>
  <c r="AB273" i="205" s="1"/>
  <c r="U273" i="205"/>
  <c r="T273" i="205"/>
  <c r="L273" i="205"/>
  <c r="K273" i="205"/>
  <c r="AA272" i="205"/>
  <c r="Z272" i="205"/>
  <c r="Y272" i="205"/>
  <c r="X272" i="205"/>
  <c r="W272" i="205"/>
  <c r="AB272" i="205" s="1"/>
  <c r="T272" i="205"/>
  <c r="U272" i="205" s="1"/>
  <c r="L272" i="205"/>
  <c r="K272" i="205"/>
  <c r="AA271" i="205"/>
  <c r="Z271" i="205"/>
  <c r="Y271" i="205"/>
  <c r="X271" i="205"/>
  <c r="W271" i="205"/>
  <c r="AB271" i="205" s="1"/>
  <c r="T271" i="205"/>
  <c r="U271" i="205" s="1"/>
  <c r="L271" i="205"/>
  <c r="K271" i="205"/>
  <c r="AA270" i="205"/>
  <c r="Z270" i="205"/>
  <c r="Y270" i="205"/>
  <c r="X270" i="205"/>
  <c r="W270" i="205"/>
  <c r="AB270" i="205" s="1"/>
  <c r="T270" i="205"/>
  <c r="U270" i="205" s="1"/>
  <c r="L270" i="205"/>
  <c r="K270" i="205"/>
  <c r="AA269" i="205"/>
  <c r="Z269" i="205"/>
  <c r="Y269" i="205"/>
  <c r="X269" i="205"/>
  <c r="W269" i="205"/>
  <c r="AB269" i="205" s="1"/>
  <c r="U269" i="205"/>
  <c r="T269" i="205"/>
  <c r="L269" i="205"/>
  <c r="K269" i="205"/>
  <c r="AA268" i="205"/>
  <c r="Z268" i="205"/>
  <c r="Y268" i="205"/>
  <c r="X268" i="205"/>
  <c r="W268" i="205"/>
  <c r="AB268" i="205" s="1"/>
  <c r="T268" i="205"/>
  <c r="U268" i="205" s="1"/>
  <c r="L268" i="205"/>
  <c r="K268" i="205"/>
  <c r="AA267" i="205"/>
  <c r="Z267" i="205"/>
  <c r="Y267" i="205"/>
  <c r="X267" i="205"/>
  <c r="W267" i="205"/>
  <c r="AB267" i="205" s="1"/>
  <c r="T267" i="205"/>
  <c r="U267" i="205" s="1"/>
  <c r="L267" i="205"/>
  <c r="K267" i="205"/>
  <c r="AA266" i="205"/>
  <c r="Z266" i="205"/>
  <c r="Y266" i="205"/>
  <c r="X266" i="205"/>
  <c r="W266" i="205"/>
  <c r="AB266" i="205" s="1"/>
  <c r="T266" i="205"/>
  <c r="U266" i="205" s="1"/>
  <c r="L266" i="205"/>
  <c r="K266" i="205"/>
  <c r="AA265" i="205"/>
  <c r="Z265" i="205"/>
  <c r="Y265" i="205"/>
  <c r="X265" i="205"/>
  <c r="W265" i="205"/>
  <c r="AB265" i="205" s="1"/>
  <c r="U265" i="205"/>
  <c r="T265" i="205"/>
  <c r="L265" i="205"/>
  <c r="K265" i="205"/>
  <c r="AA264" i="205"/>
  <c r="Z264" i="205"/>
  <c r="Y264" i="205"/>
  <c r="X264" i="205"/>
  <c r="W264" i="205"/>
  <c r="AB264" i="205" s="1"/>
  <c r="T264" i="205"/>
  <c r="U264" i="205" s="1"/>
  <c r="L264" i="205"/>
  <c r="K264" i="205"/>
  <c r="AA263" i="205"/>
  <c r="Z263" i="205"/>
  <c r="Y263" i="205"/>
  <c r="X263" i="205"/>
  <c r="W263" i="205"/>
  <c r="AB263" i="205" s="1"/>
  <c r="T263" i="205"/>
  <c r="U263" i="205" s="1"/>
  <c r="L263" i="205"/>
  <c r="K263" i="205"/>
  <c r="AA262" i="205"/>
  <c r="Z262" i="205"/>
  <c r="Y262" i="205"/>
  <c r="X262" i="205"/>
  <c r="W262" i="205"/>
  <c r="AB262" i="205" s="1"/>
  <c r="T262" i="205"/>
  <c r="U262" i="205" s="1"/>
  <c r="L262" i="205"/>
  <c r="K262" i="205"/>
  <c r="AA261" i="205"/>
  <c r="Z261" i="205"/>
  <c r="Y261" i="205"/>
  <c r="X261" i="205"/>
  <c r="W261" i="205"/>
  <c r="AB261" i="205" s="1"/>
  <c r="U261" i="205"/>
  <c r="T261" i="205"/>
  <c r="L261" i="205"/>
  <c r="K261" i="205"/>
  <c r="AA260" i="205"/>
  <c r="Z260" i="205"/>
  <c r="Y260" i="205"/>
  <c r="X260" i="205"/>
  <c r="W260" i="205"/>
  <c r="AB260" i="205" s="1"/>
  <c r="T260" i="205"/>
  <c r="U260" i="205" s="1"/>
  <c r="L260" i="205"/>
  <c r="K260" i="205"/>
  <c r="AA259" i="205"/>
  <c r="Z259" i="205"/>
  <c r="Y259" i="205"/>
  <c r="X259" i="205"/>
  <c r="W259" i="205"/>
  <c r="AB259" i="205" s="1"/>
  <c r="T259" i="205"/>
  <c r="U259" i="205" s="1"/>
  <c r="L259" i="205"/>
  <c r="K259" i="205"/>
  <c r="AA258" i="205"/>
  <c r="Z258" i="205"/>
  <c r="Y258" i="205"/>
  <c r="X258" i="205"/>
  <c r="W258" i="205"/>
  <c r="AB258" i="205" s="1"/>
  <c r="T258" i="205"/>
  <c r="U258" i="205" s="1"/>
  <c r="L258" i="205"/>
  <c r="K258" i="205"/>
  <c r="AA257" i="205"/>
  <c r="Z257" i="205"/>
  <c r="Y257" i="205"/>
  <c r="X257" i="205"/>
  <c r="W257" i="205"/>
  <c r="AB257" i="205" s="1"/>
  <c r="U257" i="205"/>
  <c r="T257" i="205"/>
  <c r="L257" i="205"/>
  <c r="K257" i="205"/>
  <c r="AA256" i="205"/>
  <c r="Z256" i="205"/>
  <c r="Y256" i="205"/>
  <c r="X256" i="205"/>
  <c r="W256" i="205"/>
  <c r="AB256" i="205" s="1"/>
  <c r="T256" i="205"/>
  <c r="U256" i="205" s="1"/>
  <c r="L256" i="205"/>
  <c r="K256" i="205"/>
  <c r="AA255" i="205"/>
  <c r="Z255" i="205"/>
  <c r="Y255" i="205"/>
  <c r="X255" i="205"/>
  <c r="W255" i="205"/>
  <c r="AB255" i="205" s="1"/>
  <c r="T255" i="205"/>
  <c r="U255" i="205" s="1"/>
  <c r="L255" i="205"/>
  <c r="K255" i="205"/>
  <c r="AA254" i="205"/>
  <c r="Z254" i="205"/>
  <c r="Y254" i="205"/>
  <c r="X254" i="205"/>
  <c r="W254" i="205"/>
  <c r="AB254" i="205" s="1"/>
  <c r="T254" i="205"/>
  <c r="U254" i="205" s="1"/>
  <c r="L254" i="205"/>
  <c r="K254" i="205"/>
  <c r="AA253" i="205"/>
  <c r="Z253" i="205"/>
  <c r="Y253" i="205"/>
  <c r="X253" i="205"/>
  <c r="W253" i="205"/>
  <c r="AB253" i="205" s="1"/>
  <c r="U253" i="205"/>
  <c r="T253" i="205"/>
  <c r="L253" i="205"/>
  <c r="K253" i="205"/>
  <c r="AA252" i="205"/>
  <c r="Z252" i="205"/>
  <c r="Y252" i="205"/>
  <c r="X252" i="205"/>
  <c r="W252" i="205"/>
  <c r="AB252" i="205" s="1"/>
  <c r="T252" i="205"/>
  <c r="U252" i="205" s="1"/>
  <c r="L252" i="205"/>
  <c r="K252" i="205"/>
  <c r="AA251" i="205"/>
  <c r="Z251" i="205"/>
  <c r="Y251" i="205"/>
  <c r="X251" i="205"/>
  <c r="W251" i="205"/>
  <c r="AB251" i="205" s="1"/>
  <c r="T251" i="205"/>
  <c r="U251" i="205" s="1"/>
  <c r="L251" i="205"/>
  <c r="K251" i="205"/>
  <c r="AA250" i="205"/>
  <c r="Z250" i="205"/>
  <c r="Y250" i="205"/>
  <c r="X250" i="205"/>
  <c r="W250" i="205"/>
  <c r="AB250" i="205" s="1"/>
  <c r="T250" i="205"/>
  <c r="U250" i="205" s="1"/>
  <c r="L250" i="205"/>
  <c r="K250" i="205"/>
  <c r="AA249" i="205"/>
  <c r="Z249" i="205"/>
  <c r="Y249" i="205"/>
  <c r="X249" i="205"/>
  <c r="W249" i="205"/>
  <c r="AB249" i="205" s="1"/>
  <c r="U249" i="205"/>
  <c r="T249" i="205"/>
  <c r="L249" i="205"/>
  <c r="K249" i="205"/>
  <c r="AA248" i="205"/>
  <c r="Z248" i="205"/>
  <c r="Y248" i="205"/>
  <c r="X248" i="205"/>
  <c r="W248" i="205"/>
  <c r="AB248" i="205" s="1"/>
  <c r="T248" i="205"/>
  <c r="U248" i="205" s="1"/>
  <c r="L248" i="205"/>
  <c r="K248" i="205"/>
  <c r="AA247" i="205"/>
  <c r="Z247" i="205"/>
  <c r="Y247" i="205"/>
  <c r="X247" i="205"/>
  <c r="W247" i="205"/>
  <c r="AB247" i="205" s="1"/>
  <c r="T247" i="205"/>
  <c r="U247" i="205" s="1"/>
  <c r="L247" i="205"/>
  <c r="K247" i="205"/>
  <c r="AA246" i="205"/>
  <c r="Z246" i="205"/>
  <c r="Y246" i="205"/>
  <c r="X246" i="205"/>
  <c r="W246" i="205"/>
  <c r="AB246" i="205" s="1"/>
  <c r="T246" i="205"/>
  <c r="U246" i="205" s="1"/>
  <c r="L246" i="205"/>
  <c r="K246" i="205"/>
  <c r="AA245" i="205"/>
  <c r="Z245" i="205"/>
  <c r="Y245" i="205"/>
  <c r="X245" i="205"/>
  <c r="W245" i="205"/>
  <c r="AB245" i="205" s="1"/>
  <c r="U245" i="205"/>
  <c r="T245" i="205"/>
  <c r="L245" i="205"/>
  <c r="K245" i="205"/>
  <c r="AA244" i="205"/>
  <c r="Z244" i="205"/>
  <c r="Y244" i="205"/>
  <c r="X244" i="205"/>
  <c r="W244" i="205"/>
  <c r="AB244" i="205" s="1"/>
  <c r="T244" i="205"/>
  <c r="U244" i="205" s="1"/>
  <c r="L244" i="205"/>
  <c r="K244" i="205"/>
  <c r="AA243" i="205"/>
  <c r="Z243" i="205"/>
  <c r="Y243" i="205"/>
  <c r="X243" i="205"/>
  <c r="W243" i="205"/>
  <c r="AB243" i="205" s="1"/>
  <c r="T243" i="205"/>
  <c r="U243" i="205" s="1"/>
  <c r="L243" i="205"/>
  <c r="K243" i="205"/>
  <c r="AA242" i="205"/>
  <c r="Z242" i="205"/>
  <c r="Y242" i="205"/>
  <c r="X242" i="205"/>
  <c r="W242" i="205"/>
  <c r="AB242" i="205" s="1"/>
  <c r="T242" i="205"/>
  <c r="U242" i="205" s="1"/>
  <c r="L242" i="205"/>
  <c r="K242" i="205"/>
  <c r="AA241" i="205"/>
  <c r="Z241" i="205"/>
  <c r="Y241" i="205"/>
  <c r="X241" i="205"/>
  <c r="W241" i="205"/>
  <c r="AB241" i="205" s="1"/>
  <c r="U241" i="205"/>
  <c r="T241" i="205"/>
  <c r="L241" i="205"/>
  <c r="K241" i="205"/>
  <c r="AA240" i="205"/>
  <c r="Z240" i="205"/>
  <c r="Y240" i="205"/>
  <c r="X240" i="205"/>
  <c r="W240" i="205"/>
  <c r="AB240" i="205" s="1"/>
  <c r="T240" i="205"/>
  <c r="U240" i="205" s="1"/>
  <c r="L240" i="205"/>
  <c r="K240" i="205"/>
  <c r="AD239" i="205"/>
  <c r="AE239" i="205" s="1"/>
  <c r="AF239" i="205" s="1"/>
  <c r="AB239" i="205"/>
  <c r="AA239" i="205"/>
  <c r="Z239" i="205"/>
  <c r="Y239" i="205"/>
  <c r="X239" i="205"/>
  <c r="W239" i="205"/>
  <c r="T239" i="205"/>
  <c r="U239" i="205" s="1"/>
  <c r="L239" i="205"/>
  <c r="K239" i="205"/>
  <c r="AB238" i="205"/>
  <c r="AA238" i="205"/>
  <c r="Z238" i="205"/>
  <c r="Y238" i="205"/>
  <c r="X238" i="205"/>
  <c r="W238" i="205"/>
  <c r="U238" i="205"/>
  <c r="T238" i="205"/>
  <c r="L238" i="205"/>
  <c r="K238" i="205"/>
  <c r="AB237" i="205"/>
  <c r="AA237" i="205"/>
  <c r="Z237" i="205"/>
  <c r="Y237" i="205"/>
  <c r="X237" i="205"/>
  <c r="W237" i="205"/>
  <c r="U237" i="205"/>
  <c r="T237" i="205"/>
  <c r="L237" i="205"/>
  <c r="K237" i="205"/>
  <c r="AB236" i="205"/>
  <c r="AA236" i="205"/>
  <c r="Z236" i="205"/>
  <c r="Y236" i="205"/>
  <c r="X236" i="205"/>
  <c r="W236" i="205"/>
  <c r="U236" i="205"/>
  <c r="T236" i="205"/>
  <c r="L236" i="205"/>
  <c r="K236" i="205"/>
  <c r="AB235" i="205"/>
  <c r="AA235" i="205"/>
  <c r="Z235" i="205"/>
  <c r="Y235" i="205"/>
  <c r="X235" i="205"/>
  <c r="W235" i="205"/>
  <c r="T235" i="205"/>
  <c r="U235" i="205" s="1"/>
  <c r="L235" i="205"/>
  <c r="K235" i="205"/>
  <c r="AB234" i="205"/>
  <c r="AA234" i="205"/>
  <c r="Z234" i="205"/>
  <c r="Y234" i="205"/>
  <c r="X234" i="205"/>
  <c r="W234" i="205"/>
  <c r="U234" i="205"/>
  <c r="T234" i="205"/>
  <c r="L234" i="205"/>
  <c r="K234" i="205"/>
  <c r="AB233" i="205"/>
  <c r="AA233" i="205"/>
  <c r="Z233" i="205"/>
  <c r="Y233" i="205"/>
  <c r="X233" i="205"/>
  <c r="W233" i="205"/>
  <c r="U233" i="205"/>
  <c r="T233" i="205"/>
  <c r="L233" i="205"/>
  <c r="K233" i="205"/>
  <c r="AB232" i="205"/>
  <c r="AA232" i="205"/>
  <c r="Z232" i="205"/>
  <c r="Y232" i="205"/>
  <c r="X232" i="205"/>
  <c r="W232" i="205"/>
  <c r="U232" i="205"/>
  <c r="T232" i="205"/>
  <c r="L232" i="205"/>
  <c r="K232" i="205"/>
  <c r="AB231" i="205"/>
  <c r="AA231" i="205"/>
  <c r="Z231" i="205"/>
  <c r="Y231" i="205"/>
  <c r="X231" i="205"/>
  <c r="W231" i="205"/>
  <c r="U231" i="205"/>
  <c r="T231" i="205"/>
  <c r="L231" i="205"/>
  <c r="K231" i="205"/>
  <c r="AB230" i="205"/>
  <c r="AA230" i="205"/>
  <c r="Z230" i="205"/>
  <c r="Y230" i="205"/>
  <c r="X230" i="205"/>
  <c r="W230" i="205"/>
  <c r="U230" i="205"/>
  <c r="T230" i="205"/>
  <c r="L230" i="205"/>
  <c r="K230" i="205"/>
  <c r="AB229" i="205"/>
  <c r="AA229" i="205"/>
  <c r="Z229" i="205"/>
  <c r="Y229" i="205"/>
  <c r="X229" i="205"/>
  <c r="W229" i="205"/>
  <c r="U229" i="205"/>
  <c r="T229" i="205"/>
  <c r="L229" i="205"/>
  <c r="K229" i="205"/>
  <c r="AB228" i="205"/>
  <c r="AA228" i="205"/>
  <c r="Z228" i="205"/>
  <c r="Y228" i="205"/>
  <c r="X228" i="205"/>
  <c r="W228" i="205"/>
  <c r="U228" i="205"/>
  <c r="T228" i="205"/>
  <c r="L228" i="205"/>
  <c r="K228" i="205"/>
  <c r="AB227" i="205"/>
  <c r="AA227" i="205"/>
  <c r="Z227" i="205"/>
  <c r="Y227" i="205"/>
  <c r="X227" i="205"/>
  <c r="W227" i="205"/>
  <c r="U227" i="205"/>
  <c r="T227" i="205"/>
  <c r="L227" i="205"/>
  <c r="K227" i="205"/>
  <c r="AB226" i="205"/>
  <c r="AA226" i="205"/>
  <c r="Z226" i="205"/>
  <c r="Y226" i="205"/>
  <c r="X226" i="205"/>
  <c r="W226" i="205"/>
  <c r="U226" i="205"/>
  <c r="T226" i="205"/>
  <c r="L226" i="205"/>
  <c r="K226" i="205"/>
  <c r="AB225" i="205"/>
  <c r="AA225" i="205"/>
  <c r="Z225" i="205"/>
  <c r="Y225" i="205"/>
  <c r="X225" i="205"/>
  <c r="W225" i="205"/>
  <c r="U225" i="205"/>
  <c r="T225" i="205"/>
  <c r="L225" i="205"/>
  <c r="K225" i="205"/>
  <c r="AB224" i="205"/>
  <c r="AA224" i="205"/>
  <c r="Z224" i="205"/>
  <c r="Y224" i="205"/>
  <c r="X224" i="205"/>
  <c r="W224" i="205"/>
  <c r="U224" i="205"/>
  <c r="T224" i="205"/>
  <c r="L224" i="205"/>
  <c r="K224" i="205"/>
  <c r="AB223" i="205"/>
  <c r="AA223" i="205"/>
  <c r="Z223" i="205"/>
  <c r="Y223" i="205"/>
  <c r="X223" i="205"/>
  <c r="W223" i="205"/>
  <c r="U223" i="205"/>
  <c r="T223" i="205"/>
  <c r="L223" i="205"/>
  <c r="K223" i="205"/>
  <c r="AB222" i="205"/>
  <c r="AA222" i="205"/>
  <c r="Z222" i="205"/>
  <c r="Y222" i="205"/>
  <c r="X222" i="205"/>
  <c r="W222" i="205"/>
  <c r="U222" i="205"/>
  <c r="T222" i="205"/>
  <c r="L222" i="205"/>
  <c r="K222" i="205"/>
  <c r="AB221" i="205"/>
  <c r="AA221" i="205"/>
  <c r="Z221" i="205"/>
  <c r="Y221" i="205"/>
  <c r="X221" i="205"/>
  <c r="W221" i="205"/>
  <c r="U221" i="205"/>
  <c r="T221" i="205"/>
  <c r="L221" i="205"/>
  <c r="K221" i="205"/>
  <c r="AB220" i="205"/>
  <c r="AA220" i="205"/>
  <c r="Z220" i="205"/>
  <c r="Y220" i="205"/>
  <c r="X220" i="205"/>
  <c r="W220" i="205"/>
  <c r="U220" i="205"/>
  <c r="T220" i="205"/>
  <c r="L220" i="205"/>
  <c r="K220" i="205"/>
  <c r="AB219" i="205"/>
  <c r="AA219" i="205"/>
  <c r="Z219" i="205"/>
  <c r="Y219" i="205"/>
  <c r="X219" i="205"/>
  <c r="W219" i="205"/>
  <c r="U219" i="205"/>
  <c r="T219" i="205"/>
  <c r="L219" i="205"/>
  <c r="K219" i="205"/>
  <c r="AB218" i="205"/>
  <c r="AA218" i="205"/>
  <c r="Z218" i="205"/>
  <c r="Y218" i="205"/>
  <c r="X218" i="205"/>
  <c r="W218" i="205"/>
  <c r="U218" i="205"/>
  <c r="T218" i="205"/>
  <c r="L218" i="205"/>
  <c r="K218" i="205"/>
  <c r="AB217" i="205"/>
  <c r="AA217" i="205"/>
  <c r="Z217" i="205"/>
  <c r="Y217" i="205"/>
  <c r="X217" i="205"/>
  <c r="W217" i="205"/>
  <c r="U217" i="205"/>
  <c r="T217" i="205"/>
  <c r="L217" i="205"/>
  <c r="K217" i="205"/>
  <c r="AB216" i="205"/>
  <c r="AA216" i="205"/>
  <c r="Z216" i="205"/>
  <c r="Y216" i="205"/>
  <c r="X216" i="205"/>
  <c r="W216" i="205"/>
  <c r="U216" i="205"/>
  <c r="T216" i="205"/>
  <c r="L216" i="205"/>
  <c r="K216" i="205"/>
  <c r="AB215" i="205"/>
  <c r="AA215" i="205"/>
  <c r="Z215" i="205"/>
  <c r="Y215" i="205"/>
  <c r="X215" i="205"/>
  <c r="W215" i="205"/>
  <c r="U215" i="205"/>
  <c r="T215" i="205"/>
  <c r="L215" i="205"/>
  <c r="K215" i="205"/>
  <c r="AB214" i="205"/>
  <c r="AA214" i="205"/>
  <c r="Z214" i="205"/>
  <c r="Y214" i="205"/>
  <c r="X214" i="205"/>
  <c r="W214" i="205"/>
  <c r="U214" i="205"/>
  <c r="T214" i="205"/>
  <c r="L214" i="205"/>
  <c r="K214" i="205"/>
  <c r="AB213" i="205"/>
  <c r="AA213" i="205"/>
  <c r="Z213" i="205"/>
  <c r="Y213" i="205"/>
  <c r="X213" i="205"/>
  <c r="W213" i="205"/>
  <c r="U213" i="205"/>
  <c r="T213" i="205"/>
  <c r="L213" i="205"/>
  <c r="K213" i="205"/>
  <c r="AB212" i="205"/>
  <c r="AA212" i="205"/>
  <c r="Z212" i="205"/>
  <c r="Y212" i="205"/>
  <c r="X212" i="205"/>
  <c r="W212" i="205"/>
  <c r="U212" i="205"/>
  <c r="T212" i="205"/>
  <c r="L212" i="205"/>
  <c r="K212" i="205"/>
  <c r="AB211" i="205"/>
  <c r="AA211" i="205"/>
  <c r="Z211" i="205"/>
  <c r="Y211" i="205"/>
  <c r="X211" i="205"/>
  <c r="W211" i="205"/>
  <c r="U211" i="205"/>
  <c r="T211" i="205"/>
  <c r="L211" i="205"/>
  <c r="K211" i="205"/>
  <c r="AB210" i="205"/>
  <c r="AA210" i="205"/>
  <c r="Z210" i="205"/>
  <c r="Y210" i="205"/>
  <c r="X210" i="205"/>
  <c r="W210" i="205"/>
  <c r="U210" i="205"/>
  <c r="T210" i="205"/>
  <c r="L210" i="205"/>
  <c r="K210" i="205"/>
  <c r="AB209" i="205"/>
  <c r="AA209" i="205"/>
  <c r="Z209" i="205"/>
  <c r="Y209" i="205"/>
  <c r="X209" i="205"/>
  <c r="W209" i="205"/>
  <c r="U209" i="205"/>
  <c r="T209" i="205"/>
  <c r="L209" i="205"/>
  <c r="K209" i="205"/>
  <c r="AB208" i="205"/>
  <c r="AA208" i="205"/>
  <c r="Z208" i="205"/>
  <c r="Y208" i="205"/>
  <c r="X208" i="205"/>
  <c r="W208" i="205"/>
  <c r="U208" i="205"/>
  <c r="T208" i="205"/>
  <c r="L208" i="205"/>
  <c r="K208" i="205"/>
  <c r="AB207" i="205"/>
  <c r="AA207" i="205"/>
  <c r="Z207" i="205"/>
  <c r="Y207" i="205"/>
  <c r="X207" i="205"/>
  <c r="W207" i="205"/>
  <c r="U207" i="205"/>
  <c r="T207" i="205"/>
  <c r="L207" i="205"/>
  <c r="K207" i="205"/>
  <c r="AB206" i="205"/>
  <c r="AA206" i="205"/>
  <c r="Z206" i="205"/>
  <c r="Y206" i="205"/>
  <c r="X206" i="205"/>
  <c r="W206" i="205"/>
  <c r="U206" i="205"/>
  <c r="T206" i="205"/>
  <c r="L206" i="205"/>
  <c r="K206" i="205"/>
  <c r="AB205" i="205"/>
  <c r="AA205" i="205"/>
  <c r="Z205" i="205"/>
  <c r="Y205" i="205"/>
  <c r="X205" i="205"/>
  <c r="W205" i="205"/>
  <c r="U205" i="205"/>
  <c r="T205" i="205"/>
  <c r="L205" i="205"/>
  <c r="K205" i="205"/>
  <c r="AB204" i="205"/>
  <c r="AA204" i="205"/>
  <c r="Z204" i="205"/>
  <c r="Y204" i="205"/>
  <c r="X204" i="205"/>
  <c r="W204" i="205"/>
  <c r="U204" i="205"/>
  <c r="T204" i="205"/>
  <c r="L204" i="205"/>
  <c r="K204" i="205"/>
  <c r="AD203" i="205"/>
  <c r="AE203" i="205" s="1"/>
  <c r="AF203" i="205" s="1"/>
  <c r="AA203" i="205"/>
  <c r="Z203" i="205"/>
  <c r="Y203" i="205"/>
  <c r="X203" i="205"/>
  <c r="W203" i="205"/>
  <c r="AB203" i="205" s="1"/>
  <c r="T203" i="205"/>
  <c r="U203" i="205" s="1"/>
  <c r="L203" i="205"/>
  <c r="K203" i="205"/>
  <c r="AA202" i="205"/>
  <c r="Z202" i="205"/>
  <c r="Y202" i="205"/>
  <c r="X202" i="205"/>
  <c r="W202" i="205"/>
  <c r="AB202" i="205" s="1"/>
  <c r="T202" i="205"/>
  <c r="U202" i="205" s="1"/>
  <c r="L202" i="205"/>
  <c r="K202" i="205"/>
  <c r="AD201" i="205"/>
  <c r="AE201" i="205" s="1"/>
  <c r="AF201" i="205" s="1"/>
  <c r="AA201" i="205"/>
  <c r="Z201" i="205"/>
  <c r="Y201" i="205"/>
  <c r="X201" i="205"/>
  <c r="W201" i="205"/>
  <c r="AB201" i="205" s="1"/>
  <c r="U201" i="205"/>
  <c r="T201" i="205"/>
  <c r="L201" i="205"/>
  <c r="K201" i="205"/>
  <c r="AB200" i="205"/>
  <c r="AA200" i="205"/>
  <c r="Z200" i="205"/>
  <c r="Y200" i="205"/>
  <c r="X200" i="205"/>
  <c r="W200" i="205"/>
  <c r="U200" i="205"/>
  <c r="T200" i="205"/>
  <c r="L200" i="205"/>
  <c r="K200" i="205"/>
  <c r="AB199" i="205"/>
  <c r="AA199" i="205"/>
  <c r="Z199" i="205"/>
  <c r="Y199" i="205"/>
  <c r="X199" i="205"/>
  <c r="W199" i="205"/>
  <c r="U199" i="205"/>
  <c r="T199" i="205"/>
  <c r="L199" i="205"/>
  <c r="K199" i="205"/>
  <c r="AB198" i="205"/>
  <c r="AA198" i="205"/>
  <c r="Z198" i="205"/>
  <c r="Y198" i="205"/>
  <c r="X198" i="205"/>
  <c r="W198" i="205"/>
  <c r="T198" i="205"/>
  <c r="U198" i="205" s="1"/>
  <c r="L198" i="205"/>
  <c r="K198" i="205"/>
  <c r="AA197" i="205"/>
  <c r="Z197" i="205"/>
  <c r="Y197" i="205"/>
  <c r="X197" i="205"/>
  <c r="W197" i="205"/>
  <c r="AB197" i="205" s="1"/>
  <c r="U197" i="205"/>
  <c r="T197" i="205"/>
  <c r="L197" i="205"/>
  <c r="K197" i="205"/>
  <c r="AB196" i="205"/>
  <c r="AA196" i="205"/>
  <c r="Z196" i="205"/>
  <c r="Y196" i="205"/>
  <c r="X196" i="205"/>
  <c r="W196" i="205"/>
  <c r="U196" i="205"/>
  <c r="T196" i="205"/>
  <c r="L196" i="205"/>
  <c r="K196" i="205"/>
  <c r="AB195" i="205"/>
  <c r="AA195" i="205"/>
  <c r="Z195" i="205"/>
  <c r="Y195" i="205"/>
  <c r="X195" i="205"/>
  <c r="W195" i="205"/>
  <c r="U195" i="205"/>
  <c r="T195" i="205"/>
  <c r="L195" i="205"/>
  <c r="K195" i="205"/>
  <c r="AB194" i="205"/>
  <c r="AA194" i="205"/>
  <c r="Z194" i="205"/>
  <c r="Y194" i="205"/>
  <c r="X194" i="205"/>
  <c r="W194" i="205"/>
  <c r="T194" i="205"/>
  <c r="U194" i="205" s="1"/>
  <c r="L194" i="205"/>
  <c r="K194" i="205"/>
  <c r="AA193" i="205"/>
  <c r="Z193" i="205"/>
  <c r="Y193" i="205"/>
  <c r="X193" i="205"/>
  <c r="W193" i="205"/>
  <c r="AB193" i="205" s="1"/>
  <c r="U193" i="205"/>
  <c r="T193" i="205"/>
  <c r="L193" i="205"/>
  <c r="K193" i="205"/>
  <c r="AB192" i="205"/>
  <c r="AA192" i="205"/>
  <c r="Z192" i="205"/>
  <c r="Y192" i="205"/>
  <c r="X192" i="205"/>
  <c r="W192" i="205"/>
  <c r="U192" i="205"/>
  <c r="T192" i="205"/>
  <c r="L192" i="205"/>
  <c r="K192" i="205"/>
  <c r="AB191" i="205"/>
  <c r="AA191" i="205"/>
  <c r="Z191" i="205"/>
  <c r="Y191" i="205"/>
  <c r="X191" i="205"/>
  <c r="W191" i="205"/>
  <c r="U191" i="205"/>
  <c r="T191" i="205"/>
  <c r="L191" i="205"/>
  <c r="K191" i="205"/>
  <c r="AB190" i="205"/>
  <c r="AA190" i="205"/>
  <c r="Z190" i="205"/>
  <c r="Y190" i="205"/>
  <c r="X190" i="205"/>
  <c r="W190" i="205"/>
  <c r="T190" i="205"/>
  <c r="U190" i="205" s="1"/>
  <c r="L190" i="205"/>
  <c r="K190" i="205"/>
  <c r="AA189" i="205"/>
  <c r="Z189" i="205"/>
  <c r="Y189" i="205"/>
  <c r="X189" i="205"/>
  <c r="W189" i="205"/>
  <c r="AB189" i="205" s="1"/>
  <c r="U189" i="205"/>
  <c r="T189" i="205"/>
  <c r="L189" i="205"/>
  <c r="K189" i="205"/>
  <c r="AB188" i="205"/>
  <c r="AA188" i="205"/>
  <c r="Z188" i="205"/>
  <c r="Y188" i="205"/>
  <c r="X188" i="205"/>
  <c r="W188" i="205"/>
  <c r="U188" i="205"/>
  <c r="T188" i="205"/>
  <c r="L188" i="205"/>
  <c r="K188" i="205"/>
  <c r="AB187" i="205"/>
  <c r="AA187" i="205"/>
  <c r="Z187" i="205"/>
  <c r="Y187" i="205"/>
  <c r="X187" i="205"/>
  <c r="W187" i="205"/>
  <c r="U187" i="205"/>
  <c r="T187" i="205"/>
  <c r="L187" i="205"/>
  <c r="K187" i="205"/>
  <c r="AB186" i="205"/>
  <c r="AA186" i="205"/>
  <c r="Z186" i="205"/>
  <c r="Y186" i="205"/>
  <c r="X186" i="205"/>
  <c r="W186" i="205"/>
  <c r="T186" i="205"/>
  <c r="U186" i="205" s="1"/>
  <c r="L186" i="205"/>
  <c r="K186" i="205"/>
  <c r="AA185" i="205"/>
  <c r="Z185" i="205"/>
  <c r="Y185" i="205"/>
  <c r="X185" i="205"/>
  <c r="W185" i="205"/>
  <c r="AB185" i="205" s="1"/>
  <c r="U185" i="205"/>
  <c r="T185" i="205"/>
  <c r="L185" i="205"/>
  <c r="K185" i="205"/>
  <c r="AB184" i="205"/>
  <c r="AA184" i="205"/>
  <c r="Z184" i="205"/>
  <c r="Y184" i="205"/>
  <c r="X184" i="205"/>
  <c r="W184" i="205"/>
  <c r="U184" i="205"/>
  <c r="T184" i="205"/>
  <c r="L184" i="205"/>
  <c r="K184" i="205"/>
  <c r="AB183" i="205"/>
  <c r="AA183" i="205"/>
  <c r="Z183" i="205"/>
  <c r="Y183" i="205"/>
  <c r="X183" i="205"/>
  <c r="W183" i="205"/>
  <c r="U183" i="205"/>
  <c r="T183" i="205"/>
  <c r="L183" i="205"/>
  <c r="K183" i="205"/>
  <c r="AB182" i="205"/>
  <c r="AA182" i="205"/>
  <c r="Z182" i="205"/>
  <c r="Y182" i="205"/>
  <c r="X182" i="205"/>
  <c r="W182" i="205"/>
  <c r="T182" i="205"/>
  <c r="U182" i="205" s="1"/>
  <c r="L182" i="205"/>
  <c r="K182" i="205"/>
  <c r="AA181" i="205"/>
  <c r="Z181" i="205"/>
  <c r="Y181" i="205"/>
  <c r="X181" i="205"/>
  <c r="W181" i="205"/>
  <c r="AB181" i="205" s="1"/>
  <c r="U181" i="205"/>
  <c r="T181" i="205"/>
  <c r="L181" i="205"/>
  <c r="K181" i="205"/>
  <c r="AB180" i="205"/>
  <c r="AA180" i="205"/>
  <c r="Z180" i="205"/>
  <c r="Y180" i="205"/>
  <c r="X180" i="205"/>
  <c r="W180" i="205"/>
  <c r="U180" i="205"/>
  <c r="T180" i="205"/>
  <c r="L180" i="205"/>
  <c r="K180" i="205"/>
  <c r="AB179" i="205"/>
  <c r="AA179" i="205"/>
  <c r="Z179" i="205"/>
  <c r="Y179" i="205"/>
  <c r="X179" i="205"/>
  <c r="W179" i="205"/>
  <c r="U179" i="205"/>
  <c r="T179" i="205"/>
  <c r="L179" i="205"/>
  <c r="K179" i="205"/>
  <c r="AB178" i="205"/>
  <c r="AA178" i="205"/>
  <c r="Z178" i="205"/>
  <c r="Y178" i="205"/>
  <c r="X178" i="205"/>
  <c r="W178" i="205"/>
  <c r="T178" i="205"/>
  <c r="U178" i="205" s="1"/>
  <c r="L178" i="205"/>
  <c r="K178" i="205"/>
  <c r="AA177" i="205"/>
  <c r="Z177" i="205"/>
  <c r="Y177" i="205"/>
  <c r="X177" i="205"/>
  <c r="W177" i="205"/>
  <c r="AB177" i="205" s="1"/>
  <c r="U177" i="205"/>
  <c r="T177" i="205"/>
  <c r="L177" i="205"/>
  <c r="K177" i="205"/>
  <c r="AD176" i="205"/>
  <c r="AE176" i="205" s="1"/>
  <c r="AF176" i="205" s="1"/>
  <c r="AA176" i="205"/>
  <c r="Z176" i="205"/>
  <c r="Y176" i="205"/>
  <c r="X176" i="205"/>
  <c r="W176" i="205"/>
  <c r="AB176" i="205" s="1"/>
  <c r="T176" i="205"/>
  <c r="U176" i="205" s="1"/>
  <c r="L176" i="205"/>
  <c r="K176" i="205"/>
  <c r="AA175" i="205"/>
  <c r="Z175" i="205"/>
  <c r="Y175" i="205"/>
  <c r="X175" i="205"/>
  <c r="W175" i="205"/>
  <c r="AB175" i="205" s="1"/>
  <c r="U175" i="205"/>
  <c r="T175" i="205"/>
  <c r="L175" i="205"/>
  <c r="K175" i="205"/>
  <c r="AA174" i="205"/>
  <c r="Z174" i="205"/>
  <c r="Y174" i="205"/>
  <c r="X174" i="205"/>
  <c r="W174" i="205"/>
  <c r="AB174" i="205" s="1"/>
  <c r="T174" i="205"/>
  <c r="U174" i="205" s="1"/>
  <c r="L174" i="205"/>
  <c r="K174" i="205"/>
  <c r="AA173" i="205"/>
  <c r="Z173" i="205"/>
  <c r="Y173" i="205"/>
  <c r="X173" i="205"/>
  <c r="W173" i="205"/>
  <c r="AB173" i="205" s="1"/>
  <c r="T173" i="205"/>
  <c r="U173" i="205" s="1"/>
  <c r="L173" i="205"/>
  <c r="K173" i="205"/>
  <c r="AB172" i="205"/>
  <c r="AA172" i="205"/>
  <c r="Z172" i="205"/>
  <c r="Y172" i="205"/>
  <c r="X172" i="205"/>
  <c r="W172" i="205"/>
  <c r="T172" i="205"/>
  <c r="U172" i="205" s="1"/>
  <c r="L172" i="205"/>
  <c r="K172" i="205"/>
  <c r="AA171" i="205"/>
  <c r="Z171" i="205"/>
  <c r="Y171" i="205"/>
  <c r="X171" i="205"/>
  <c r="W171" i="205"/>
  <c r="AB171" i="205" s="1"/>
  <c r="T171" i="205"/>
  <c r="U171" i="205" s="1"/>
  <c r="L171" i="205"/>
  <c r="K171" i="205"/>
  <c r="AA170" i="205"/>
  <c r="Z170" i="205"/>
  <c r="Y170" i="205"/>
  <c r="X170" i="205"/>
  <c r="W170" i="205"/>
  <c r="AB170" i="205" s="1"/>
  <c r="T170" i="205"/>
  <c r="U170" i="205" s="1"/>
  <c r="L170" i="205"/>
  <c r="K170" i="205"/>
  <c r="AA169" i="205"/>
  <c r="Z169" i="205"/>
  <c r="Y169" i="205"/>
  <c r="X169" i="205"/>
  <c r="W169" i="205"/>
  <c r="AB169" i="205" s="1"/>
  <c r="T169" i="205"/>
  <c r="U169" i="205" s="1"/>
  <c r="L169" i="205"/>
  <c r="K169" i="205"/>
  <c r="AA168" i="205"/>
  <c r="Z168" i="205"/>
  <c r="Y168" i="205"/>
  <c r="X168" i="205"/>
  <c r="W168" i="205"/>
  <c r="AB168" i="205" s="1"/>
  <c r="T168" i="205"/>
  <c r="U168" i="205" s="1"/>
  <c r="L168" i="205"/>
  <c r="K168" i="205"/>
  <c r="AA167" i="205"/>
  <c r="Z167" i="205"/>
  <c r="Y167" i="205"/>
  <c r="X167" i="205"/>
  <c r="W167" i="205"/>
  <c r="AB167" i="205" s="1"/>
  <c r="U167" i="205"/>
  <c r="T167" i="205"/>
  <c r="L167" i="205"/>
  <c r="K167" i="205"/>
  <c r="AA166" i="205"/>
  <c r="Z166" i="205"/>
  <c r="Y166" i="205"/>
  <c r="X166" i="205"/>
  <c r="W166" i="205"/>
  <c r="AB166" i="205" s="1"/>
  <c r="T166" i="205"/>
  <c r="U166" i="205" s="1"/>
  <c r="L166" i="205"/>
  <c r="K166" i="205"/>
  <c r="AA165" i="205"/>
  <c r="Z165" i="205"/>
  <c r="Y165" i="205"/>
  <c r="X165" i="205"/>
  <c r="W165" i="205"/>
  <c r="AB165" i="205" s="1"/>
  <c r="T165" i="205"/>
  <c r="U165" i="205" s="1"/>
  <c r="L165" i="205"/>
  <c r="K165" i="205"/>
  <c r="AB164" i="205"/>
  <c r="AA164" i="205"/>
  <c r="Z164" i="205"/>
  <c r="Y164" i="205"/>
  <c r="X164" i="205"/>
  <c r="W164" i="205"/>
  <c r="T164" i="205"/>
  <c r="U164" i="205" s="1"/>
  <c r="L164" i="205"/>
  <c r="K164" i="205"/>
  <c r="AA163" i="205"/>
  <c r="Z163" i="205"/>
  <c r="Y163" i="205"/>
  <c r="X163" i="205"/>
  <c r="W163" i="205"/>
  <c r="AB163" i="205" s="1"/>
  <c r="T163" i="205"/>
  <c r="U163" i="205" s="1"/>
  <c r="L163" i="205"/>
  <c r="K163" i="205"/>
  <c r="AA162" i="205"/>
  <c r="Z162" i="205"/>
  <c r="Y162" i="205"/>
  <c r="X162" i="205"/>
  <c r="W162" i="205"/>
  <c r="AB162" i="205" s="1"/>
  <c r="T162" i="205"/>
  <c r="U162" i="205" s="1"/>
  <c r="L162" i="205"/>
  <c r="K162" i="205"/>
  <c r="AA161" i="205"/>
  <c r="Z161" i="205"/>
  <c r="Y161" i="205"/>
  <c r="X161" i="205"/>
  <c r="W161" i="205"/>
  <c r="AB161" i="205" s="1"/>
  <c r="T161" i="205"/>
  <c r="U161" i="205" s="1"/>
  <c r="L161" i="205"/>
  <c r="K161" i="205"/>
  <c r="AA160" i="205"/>
  <c r="Z160" i="205"/>
  <c r="Y160" i="205"/>
  <c r="X160" i="205"/>
  <c r="W160" i="205"/>
  <c r="AB160" i="205" s="1"/>
  <c r="T160" i="205"/>
  <c r="U160" i="205" s="1"/>
  <c r="L160" i="205"/>
  <c r="K160" i="205"/>
  <c r="AA159" i="205"/>
  <c r="Z159" i="205"/>
  <c r="Y159" i="205"/>
  <c r="X159" i="205"/>
  <c r="W159" i="205"/>
  <c r="AB159" i="205" s="1"/>
  <c r="U159" i="205"/>
  <c r="T159" i="205"/>
  <c r="L159" i="205"/>
  <c r="K159" i="205"/>
  <c r="AA158" i="205"/>
  <c r="Z158" i="205"/>
  <c r="Y158" i="205"/>
  <c r="X158" i="205"/>
  <c r="W158" i="205"/>
  <c r="AB158" i="205" s="1"/>
  <c r="T158" i="205"/>
  <c r="U158" i="205" s="1"/>
  <c r="L158" i="205"/>
  <c r="K158" i="205"/>
  <c r="AA157" i="205"/>
  <c r="Z157" i="205"/>
  <c r="Y157" i="205"/>
  <c r="X157" i="205"/>
  <c r="W157" i="205"/>
  <c r="AB157" i="205" s="1"/>
  <c r="T157" i="205"/>
  <c r="U157" i="205" s="1"/>
  <c r="L157" i="205"/>
  <c r="K157" i="205"/>
  <c r="AA156" i="205"/>
  <c r="Z156" i="205"/>
  <c r="Y156" i="205"/>
  <c r="X156" i="205"/>
  <c r="W156" i="205"/>
  <c r="AB156" i="205" s="1"/>
  <c r="U156" i="205"/>
  <c r="T156" i="205"/>
  <c r="L156" i="205"/>
  <c r="K156" i="205"/>
  <c r="AB155" i="205"/>
  <c r="AA155" i="205"/>
  <c r="Z155" i="205"/>
  <c r="Y155" i="205"/>
  <c r="X155" i="205"/>
  <c r="W155" i="205"/>
  <c r="T155" i="205"/>
  <c r="U155" i="205" s="1"/>
  <c r="L155" i="205"/>
  <c r="K155" i="205"/>
  <c r="AA154" i="205"/>
  <c r="Z154" i="205"/>
  <c r="Y154" i="205"/>
  <c r="X154" i="205"/>
  <c r="W154" i="205"/>
  <c r="AB154" i="205" s="1"/>
  <c r="U154" i="205"/>
  <c r="T154" i="205"/>
  <c r="L154" i="205"/>
  <c r="K154" i="205"/>
  <c r="AB153" i="205"/>
  <c r="AA153" i="205"/>
  <c r="Z153" i="205"/>
  <c r="Y153" i="205"/>
  <c r="X153" i="205"/>
  <c r="W153" i="205"/>
  <c r="T153" i="205"/>
  <c r="U153" i="205" s="1"/>
  <c r="L153" i="205"/>
  <c r="K153" i="205"/>
  <c r="AA152" i="205"/>
  <c r="Z152" i="205"/>
  <c r="Y152" i="205"/>
  <c r="X152" i="205"/>
  <c r="W152" i="205"/>
  <c r="AB152" i="205" s="1"/>
  <c r="U152" i="205"/>
  <c r="T152" i="205"/>
  <c r="L152" i="205"/>
  <c r="K152" i="205"/>
  <c r="AB151" i="205"/>
  <c r="AA151" i="205"/>
  <c r="Z151" i="205"/>
  <c r="Y151" i="205"/>
  <c r="X151" i="205"/>
  <c r="W151" i="205"/>
  <c r="T151" i="205"/>
  <c r="U151" i="205" s="1"/>
  <c r="L151" i="205"/>
  <c r="K151" i="205"/>
  <c r="AA150" i="205"/>
  <c r="Z150" i="205"/>
  <c r="Y150" i="205"/>
  <c r="X150" i="205"/>
  <c r="W150" i="205"/>
  <c r="AB150" i="205" s="1"/>
  <c r="U150" i="205"/>
  <c r="T150" i="205"/>
  <c r="L150" i="205"/>
  <c r="K150" i="205"/>
  <c r="AB149" i="205"/>
  <c r="AA149" i="205"/>
  <c r="Z149" i="205"/>
  <c r="Y149" i="205"/>
  <c r="X149" i="205"/>
  <c r="W149" i="205"/>
  <c r="T149" i="205"/>
  <c r="U149" i="205" s="1"/>
  <c r="L149" i="205"/>
  <c r="K149" i="205"/>
  <c r="AA148" i="205"/>
  <c r="Z148" i="205"/>
  <c r="Y148" i="205"/>
  <c r="X148" i="205"/>
  <c r="W148" i="205"/>
  <c r="AB148" i="205" s="1"/>
  <c r="U148" i="205"/>
  <c r="T148" i="205"/>
  <c r="L148" i="205"/>
  <c r="K148" i="205"/>
  <c r="AB147" i="205"/>
  <c r="AA147" i="205"/>
  <c r="Z147" i="205"/>
  <c r="Y147" i="205"/>
  <c r="X147" i="205"/>
  <c r="W147" i="205"/>
  <c r="T147" i="205"/>
  <c r="U147" i="205" s="1"/>
  <c r="L147" i="205"/>
  <c r="K147" i="205"/>
  <c r="AA146" i="205"/>
  <c r="Z146" i="205"/>
  <c r="Y146" i="205"/>
  <c r="X146" i="205"/>
  <c r="W146" i="205"/>
  <c r="AB146" i="205" s="1"/>
  <c r="U146" i="205"/>
  <c r="T146" i="205"/>
  <c r="L146" i="205"/>
  <c r="K146" i="205"/>
  <c r="AB145" i="205"/>
  <c r="AA145" i="205"/>
  <c r="Z145" i="205"/>
  <c r="Y145" i="205"/>
  <c r="X145" i="205"/>
  <c r="W145" i="205"/>
  <c r="T145" i="205"/>
  <c r="U145" i="205" s="1"/>
  <c r="L145" i="205"/>
  <c r="K145" i="205"/>
  <c r="AA144" i="205"/>
  <c r="Z144" i="205"/>
  <c r="Y144" i="205"/>
  <c r="X144" i="205"/>
  <c r="W144" i="205"/>
  <c r="AB144" i="205" s="1"/>
  <c r="U144" i="205"/>
  <c r="T144" i="205"/>
  <c r="L144" i="205"/>
  <c r="K144" i="205"/>
  <c r="AB143" i="205"/>
  <c r="AA143" i="205"/>
  <c r="Z143" i="205"/>
  <c r="Y143" i="205"/>
  <c r="X143" i="205"/>
  <c r="W143" i="205"/>
  <c r="T143" i="205"/>
  <c r="U143" i="205" s="1"/>
  <c r="L143" i="205"/>
  <c r="K143" i="205"/>
  <c r="AA142" i="205"/>
  <c r="Z142" i="205"/>
  <c r="Y142" i="205"/>
  <c r="X142" i="205"/>
  <c r="W142" i="205"/>
  <c r="AB142" i="205" s="1"/>
  <c r="U142" i="205"/>
  <c r="T142" i="205"/>
  <c r="L142" i="205"/>
  <c r="K142" i="205"/>
  <c r="AB141" i="205"/>
  <c r="AA141" i="205"/>
  <c r="Z141" i="205"/>
  <c r="Y141" i="205"/>
  <c r="X141" i="205"/>
  <c r="W141" i="205"/>
  <c r="T141" i="205"/>
  <c r="U141" i="205" s="1"/>
  <c r="L141" i="205"/>
  <c r="K141" i="205"/>
  <c r="AA140" i="205"/>
  <c r="Z140" i="205"/>
  <c r="Y140" i="205"/>
  <c r="X140" i="205"/>
  <c r="W140" i="205"/>
  <c r="AB140" i="205" s="1"/>
  <c r="U140" i="205"/>
  <c r="T140" i="205"/>
  <c r="L140" i="205"/>
  <c r="K140" i="205"/>
  <c r="AB139" i="205"/>
  <c r="AA139" i="205"/>
  <c r="Z139" i="205"/>
  <c r="Y139" i="205"/>
  <c r="X139" i="205"/>
  <c r="W139" i="205"/>
  <c r="T139" i="205"/>
  <c r="U139" i="205" s="1"/>
  <c r="L139" i="205"/>
  <c r="K139" i="205"/>
  <c r="AA138" i="205"/>
  <c r="Z138" i="205"/>
  <c r="Y138" i="205"/>
  <c r="X138" i="205"/>
  <c r="W138" i="205"/>
  <c r="AB138" i="205" s="1"/>
  <c r="U138" i="205"/>
  <c r="T138" i="205"/>
  <c r="L138" i="205"/>
  <c r="K138" i="205"/>
  <c r="AB137" i="205"/>
  <c r="AA137" i="205"/>
  <c r="Z137" i="205"/>
  <c r="Y137" i="205"/>
  <c r="X137" i="205"/>
  <c r="W137" i="205"/>
  <c r="T137" i="205"/>
  <c r="U137" i="205" s="1"/>
  <c r="L137" i="205"/>
  <c r="K137" i="205"/>
  <c r="AA136" i="205"/>
  <c r="Z136" i="205"/>
  <c r="Y136" i="205"/>
  <c r="X136" i="205"/>
  <c r="W136" i="205"/>
  <c r="AB136" i="205" s="1"/>
  <c r="U136" i="205"/>
  <c r="T136" i="205"/>
  <c r="L136" i="205"/>
  <c r="K136" i="205"/>
  <c r="AB135" i="205"/>
  <c r="AA135" i="205"/>
  <c r="Z135" i="205"/>
  <c r="Y135" i="205"/>
  <c r="X135" i="205"/>
  <c r="W135" i="205"/>
  <c r="T135" i="205"/>
  <c r="U135" i="205" s="1"/>
  <c r="L135" i="205"/>
  <c r="K135" i="205"/>
  <c r="AA134" i="205"/>
  <c r="Z134" i="205"/>
  <c r="Y134" i="205"/>
  <c r="X134" i="205"/>
  <c r="W134" i="205"/>
  <c r="AB134" i="205" s="1"/>
  <c r="U134" i="205"/>
  <c r="T134" i="205"/>
  <c r="L134" i="205"/>
  <c r="K134" i="205"/>
  <c r="AB133" i="205"/>
  <c r="AA133" i="205"/>
  <c r="Z133" i="205"/>
  <c r="Y133" i="205"/>
  <c r="X133" i="205"/>
  <c r="W133" i="205"/>
  <c r="T133" i="205"/>
  <c r="U133" i="205" s="1"/>
  <c r="L133" i="205"/>
  <c r="K133" i="205"/>
  <c r="AA132" i="205"/>
  <c r="Z132" i="205"/>
  <c r="Y132" i="205"/>
  <c r="X132" i="205"/>
  <c r="W132" i="205"/>
  <c r="AB132" i="205" s="1"/>
  <c r="U132" i="205"/>
  <c r="T132" i="205"/>
  <c r="L132" i="205"/>
  <c r="K132" i="205"/>
  <c r="AB131" i="205"/>
  <c r="AA131" i="205"/>
  <c r="Z131" i="205"/>
  <c r="Y131" i="205"/>
  <c r="X131" i="205"/>
  <c r="W131" i="205"/>
  <c r="T131" i="205"/>
  <c r="U131" i="205" s="1"/>
  <c r="L131" i="205"/>
  <c r="K131" i="205"/>
  <c r="AA130" i="205"/>
  <c r="Z130" i="205"/>
  <c r="Y130" i="205"/>
  <c r="X130" i="205"/>
  <c r="W130" i="205"/>
  <c r="AB130" i="205" s="1"/>
  <c r="U130" i="205"/>
  <c r="T130" i="205"/>
  <c r="L130" i="205"/>
  <c r="K130" i="205"/>
  <c r="AB129" i="205"/>
  <c r="AA129" i="205"/>
  <c r="Z129" i="205"/>
  <c r="Y129" i="205"/>
  <c r="X129" i="205"/>
  <c r="W129" i="205"/>
  <c r="T129" i="205"/>
  <c r="U129" i="205" s="1"/>
  <c r="L129" i="205"/>
  <c r="K129" i="205"/>
  <c r="AA128" i="205"/>
  <c r="Z128" i="205"/>
  <c r="Y128" i="205"/>
  <c r="X128" i="205"/>
  <c r="W128" i="205"/>
  <c r="AB128" i="205" s="1"/>
  <c r="U128" i="205"/>
  <c r="T128" i="205"/>
  <c r="L128" i="205"/>
  <c r="K128" i="205"/>
  <c r="AB127" i="205"/>
  <c r="AA127" i="205"/>
  <c r="Z127" i="205"/>
  <c r="Y127" i="205"/>
  <c r="X127" i="205"/>
  <c r="W127" i="205"/>
  <c r="T127" i="205"/>
  <c r="U127" i="205" s="1"/>
  <c r="L127" i="205"/>
  <c r="K127" i="205"/>
  <c r="AA126" i="205"/>
  <c r="Z126" i="205"/>
  <c r="Y126" i="205"/>
  <c r="X126" i="205"/>
  <c r="W126" i="205"/>
  <c r="AB126" i="205" s="1"/>
  <c r="U126" i="205"/>
  <c r="T126" i="205"/>
  <c r="L126" i="205"/>
  <c r="K126" i="205"/>
  <c r="AB125" i="205"/>
  <c r="AA125" i="205"/>
  <c r="Z125" i="205"/>
  <c r="Y125" i="205"/>
  <c r="X125" i="205"/>
  <c r="W125" i="205"/>
  <c r="T125" i="205"/>
  <c r="U125" i="205" s="1"/>
  <c r="L125" i="205"/>
  <c r="K125" i="205"/>
  <c r="AA124" i="205"/>
  <c r="Z124" i="205"/>
  <c r="Y124" i="205"/>
  <c r="X124" i="205"/>
  <c r="W124" i="205"/>
  <c r="AB124" i="205" s="1"/>
  <c r="U124" i="205"/>
  <c r="T124" i="205"/>
  <c r="L124" i="205"/>
  <c r="K124" i="205"/>
  <c r="AB123" i="205"/>
  <c r="AA123" i="205"/>
  <c r="Z123" i="205"/>
  <c r="Y123" i="205"/>
  <c r="X123" i="205"/>
  <c r="W123" i="205"/>
  <c r="T123" i="205"/>
  <c r="U123" i="205" s="1"/>
  <c r="L123" i="205"/>
  <c r="K123" i="205"/>
  <c r="AA122" i="205"/>
  <c r="Z122" i="205"/>
  <c r="Y122" i="205"/>
  <c r="X122" i="205"/>
  <c r="W122" i="205"/>
  <c r="AB122" i="205" s="1"/>
  <c r="U122" i="205"/>
  <c r="T122" i="205"/>
  <c r="L122" i="205"/>
  <c r="K122" i="205"/>
  <c r="AB121" i="205"/>
  <c r="AA121" i="205"/>
  <c r="Z121" i="205"/>
  <c r="Y121" i="205"/>
  <c r="X121" i="205"/>
  <c r="W121" i="205"/>
  <c r="T121" i="205"/>
  <c r="U121" i="205" s="1"/>
  <c r="L121" i="205"/>
  <c r="K121" i="205"/>
  <c r="AA120" i="205"/>
  <c r="Z120" i="205"/>
  <c r="Y120" i="205"/>
  <c r="X120" i="205"/>
  <c r="W120" i="205"/>
  <c r="AB120" i="205" s="1"/>
  <c r="U120" i="205"/>
  <c r="T120" i="205"/>
  <c r="L120" i="205"/>
  <c r="K120" i="205"/>
  <c r="AB119" i="205"/>
  <c r="AA119" i="205"/>
  <c r="Z119" i="205"/>
  <c r="Y119" i="205"/>
  <c r="X119" i="205"/>
  <c r="W119" i="205"/>
  <c r="T119" i="205"/>
  <c r="U119" i="205" s="1"/>
  <c r="L119" i="205"/>
  <c r="K119" i="205"/>
  <c r="AA118" i="205"/>
  <c r="Z118" i="205"/>
  <c r="Y118" i="205"/>
  <c r="X118" i="205"/>
  <c r="W118" i="205"/>
  <c r="AB118" i="205" s="1"/>
  <c r="U118" i="205"/>
  <c r="T118" i="205"/>
  <c r="L118" i="205"/>
  <c r="K118" i="205"/>
  <c r="AB117" i="205"/>
  <c r="AA117" i="205"/>
  <c r="Z117" i="205"/>
  <c r="Y117" i="205"/>
  <c r="X117" i="205"/>
  <c r="W117" i="205"/>
  <c r="T117" i="205"/>
  <c r="U117" i="205" s="1"/>
  <c r="L117" i="205"/>
  <c r="K117" i="205"/>
  <c r="AA116" i="205"/>
  <c r="Z116" i="205"/>
  <c r="Y116" i="205"/>
  <c r="X116" i="205"/>
  <c r="W116" i="205"/>
  <c r="AB116" i="205" s="1"/>
  <c r="U116" i="205"/>
  <c r="T116" i="205"/>
  <c r="L116" i="205"/>
  <c r="K116" i="205"/>
  <c r="AB115" i="205"/>
  <c r="AA115" i="205"/>
  <c r="Z115" i="205"/>
  <c r="Y115" i="205"/>
  <c r="X115" i="205"/>
  <c r="W115" i="205"/>
  <c r="T115" i="205"/>
  <c r="U115" i="205" s="1"/>
  <c r="L115" i="205"/>
  <c r="K115" i="205"/>
  <c r="AA114" i="205"/>
  <c r="Z114" i="205"/>
  <c r="Y114" i="205"/>
  <c r="X114" i="205"/>
  <c r="W114" i="205"/>
  <c r="AB114" i="205" s="1"/>
  <c r="U114" i="205"/>
  <c r="T114" i="205"/>
  <c r="L114" i="205"/>
  <c r="K114" i="205"/>
  <c r="AB113" i="205"/>
  <c r="AA113" i="205"/>
  <c r="Z113" i="205"/>
  <c r="Y113" i="205"/>
  <c r="X113" i="205"/>
  <c r="W113" i="205"/>
  <c r="T113" i="205"/>
  <c r="U113" i="205" s="1"/>
  <c r="L113" i="205"/>
  <c r="K113" i="205"/>
  <c r="AA112" i="205"/>
  <c r="Z112" i="205"/>
  <c r="Y112" i="205"/>
  <c r="X112" i="205"/>
  <c r="W112" i="205"/>
  <c r="AB112" i="205" s="1"/>
  <c r="U112" i="205"/>
  <c r="T112" i="205"/>
  <c r="L112" i="205"/>
  <c r="K112" i="205"/>
  <c r="AB111" i="205"/>
  <c r="AA111" i="205"/>
  <c r="Z111" i="205"/>
  <c r="Y111" i="205"/>
  <c r="X111" i="205"/>
  <c r="W111" i="205"/>
  <c r="T111" i="205"/>
  <c r="U111" i="205" s="1"/>
  <c r="L111" i="205"/>
  <c r="K111" i="205"/>
  <c r="AA110" i="205"/>
  <c r="Z110" i="205"/>
  <c r="Y110" i="205"/>
  <c r="X110" i="205"/>
  <c r="W110" i="205"/>
  <c r="AB110" i="205" s="1"/>
  <c r="U110" i="205"/>
  <c r="T110" i="205"/>
  <c r="L110" i="205"/>
  <c r="K110" i="205"/>
  <c r="AB109" i="205"/>
  <c r="AA109" i="205"/>
  <c r="Z109" i="205"/>
  <c r="Y109" i="205"/>
  <c r="X109" i="205"/>
  <c r="W109" i="205"/>
  <c r="T109" i="205"/>
  <c r="U109" i="205" s="1"/>
  <c r="L109" i="205"/>
  <c r="K109" i="205"/>
  <c r="AA108" i="205"/>
  <c r="Z108" i="205"/>
  <c r="Y108" i="205"/>
  <c r="X108" i="205"/>
  <c r="W108" i="205"/>
  <c r="AB108" i="205" s="1"/>
  <c r="U108" i="205"/>
  <c r="T108" i="205"/>
  <c r="L108" i="205"/>
  <c r="K108" i="205"/>
  <c r="AB107" i="205"/>
  <c r="AA107" i="205"/>
  <c r="Z107" i="205"/>
  <c r="Y107" i="205"/>
  <c r="X107" i="205"/>
  <c r="W107" i="205"/>
  <c r="T107" i="205"/>
  <c r="U107" i="205" s="1"/>
  <c r="L107" i="205"/>
  <c r="K107" i="205"/>
  <c r="AA106" i="205"/>
  <c r="Z106" i="205"/>
  <c r="Y106" i="205"/>
  <c r="X106" i="205"/>
  <c r="W106" i="205"/>
  <c r="AB106" i="205" s="1"/>
  <c r="U106" i="205"/>
  <c r="T106" i="205"/>
  <c r="L106" i="205"/>
  <c r="K106" i="205"/>
  <c r="AB105" i="205"/>
  <c r="AA105" i="205"/>
  <c r="Z105" i="205"/>
  <c r="Y105" i="205"/>
  <c r="X105" i="205"/>
  <c r="W105" i="205"/>
  <c r="T105" i="205"/>
  <c r="U105" i="205" s="1"/>
  <c r="L105" i="205"/>
  <c r="K105" i="205"/>
  <c r="AD104" i="205"/>
  <c r="AE104" i="205" s="1"/>
  <c r="AF104" i="205" s="1"/>
  <c r="AA104" i="205"/>
  <c r="Z104" i="205"/>
  <c r="Y104" i="205"/>
  <c r="X104" i="205"/>
  <c r="W104" i="205"/>
  <c r="AB104" i="205" s="1"/>
  <c r="T104" i="205"/>
  <c r="U104" i="205" s="1"/>
  <c r="L104" i="205"/>
  <c r="K104" i="205"/>
  <c r="AD103" i="205"/>
  <c r="AE103" i="205" s="1"/>
  <c r="AF103" i="205" s="1"/>
  <c r="AA103" i="205"/>
  <c r="Z103" i="205"/>
  <c r="Y103" i="205"/>
  <c r="X103" i="205"/>
  <c r="W103" i="205"/>
  <c r="AB103" i="205" s="1"/>
  <c r="U103" i="205"/>
  <c r="T103" i="205"/>
  <c r="L103" i="205"/>
  <c r="K103" i="205"/>
  <c r="AB102" i="205"/>
  <c r="AA102" i="205"/>
  <c r="Z102" i="205"/>
  <c r="Y102" i="205"/>
  <c r="X102" i="205"/>
  <c r="W102" i="205"/>
  <c r="T102" i="205"/>
  <c r="U102" i="205" s="1"/>
  <c r="L102" i="205"/>
  <c r="K102" i="205"/>
  <c r="AA101" i="205"/>
  <c r="Z101" i="205"/>
  <c r="Y101" i="205"/>
  <c r="X101" i="205"/>
  <c r="W101" i="205"/>
  <c r="AB101" i="205" s="1"/>
  <c r="U101" i="205"/>
  <c r="T101" i="205"/>
  <c r="L101" i="205"/>
  <c r="K101" i="205"/>
  <c r="AB100" i="205"/>
  <c r="AA100" i="205"/>
  <c r="Z100" i="205"/>
  <c r="Y100" i="205"/>
  <c r="X100" i="205"/>
  <c r="W100" i="205"/>
  <c r="T100" i="205"/>
  <c r="U100" i="205" s="1"/>
  <c r="L100" i="205"/>
  <c r="K100" i="205"/>
  <c r="AA99" i="205"/>
  <c r="Z99" i="205"/>
  <c r="Y99" i="205"/>
  <c r="X99" i="205"/>
  <c r="W99" i="205"/>
  <c r="AB99" i="205" s="1"/>
  <c r="U99" i="205"/>
  <c r="T99" i="205"/>
  <c r="L99" i="205"/>
  <c r="K99" i="205"/>
  <c r="AB98" i="205"/>
  <c r="AA98" i="205"/>
  <c r="Z98" i="205"/>
  <c r="Y98" i="205"/>
  <c r="X98" i="205"/>
  <c r="W98" i="205"/>
  <c r="T98" i="205"/>
  <c r="U98" i="205" s="1"/>
  <c r="L98" i="205"/>
  <c r="K98" i="205"/>
  <c r="AA97" i="205"/>
  <c r="Z97" i="205"/>
  <c r="Y97" i="205"/>
  <c r="X97" i="205"/>
  <c r="W97" i="205"/>
  <c r="AB97" i="205" s="1"/>
  <c r="U97" i="205"/>
  <c r="T97" i="205"/>
  <c r="L97" i="205"/>
  <c r="K97" i="205"/>
  <c r="AB96" i="205"/>
  <c r="AA96" i="205"/>
  <c r="Z96" i="205"/>
  <c r="Y96" i="205"/>
  <c r="X96" i="205"/>
  <c r="W96" i="205"/>
  <c r="T96" i="205"/>
  <c r="U96" i="205" s="1"/>
  <c r="L96" i="205"/>
  <c r="K96" i="205"/>
  <c r="AA95" i="205"/>
  <c r="Z95" i="205"/>
  <c r="Y95" i="205"/>
  <c r="X95" i="205"/>
  <c r="W95" i="205"/>
  <c r="AB95" i="205" s="1"/>
  <c r="U95" i="205"/>
  <c r="T95" i="205"/>
  <c r="L95" i="205"/>
  <c r="K95" i="205"/>
  <c r="AB94" i="205"/>
  <c r="AA94" i="205"/>
  <c r="Z94" i="205"/>
  <c r="Y94" i="205"/>
  <c r="X94" i="205"/>
  <c r="W94" i="205"/>
  <c r="T94" i="205"/>
  <c r="U94" i="205" s="1"/>
  <c r="L94" i="205"/>
  <c r="K94" i="205"/>
  <c r="AA93" i="205"/>
  <c r="Z93" i="205"/>
  <c r="Y93" i="205"/>
  <c r="X93" i="205"/>
  <c r="W93" i="205"/>
  <c r="AB93" i="205" s="1"/>
  <c r="U93" i="205"/>
  <c r="T93" i="205"/>
  <c r="L93" i="205"/>
  <c r="K93" i="205"/>
  <c r="AB92" i="205"/>
  <c r="AA92" i="205"/>
  <c r="Z92" i="205"/>
  <c r="Y92" i="205"/>
  <c r="X92" i="205"/>
  <c r="W92" i="205"/>
  <c r="T92" i="205"/>
  <c r="U92" i="205" s="1"/>
  <c r="L92" i="205"/>
  <c r="K92" i="205"/>
  <c r="AA91" i="205"/>
  <c r="Z91" i="205"/>
  <c r="Y91" i="205"/>
  <c r="X91" i="205"/>
  <c r="W91" i="205"/>
  <c r="AB91" i="205" s="1"/>
  <c r="U91" i="205"/>
  <c r="T91" i="205"/>
  <c r="L91" i="205"/>
  <c r="K91" i="205"/>
  <c r="AB90" i="205"/>
  <c r="AA90" i="205"/>
  <c r="Z90" i="205"/>
  <c r="Y90" i="205"/>
  <c r="X90" i="205"/>
  <c r="W90" i="205"/>
  <c r="T90" i="205"/>
  <c r="U90" i="205" s="1"/>
  <c r="L90" i="205"/>
  <c r="K90" i="205"/>
  <c r="AA89" i="205"/>
  <c r="Z89" i="205"/>
  <c r="Y89" i="205"/>
  <c r="X89" i="205"/>
  <c r="W89" i="205"/>
  <c r="AB89" i="205" s="1"/>
  <c r="U89" i="205"/>
  <c r="T89" i="205"/>
  <c r="L89" i="205"/>
  <c r="K89" i="205"/>
  <c r="AD88" i="205"/>
  <c r="AE88" i="205" s="1"/>
  <c r="AF88" i="205" s="1"/>
  <c r="AA88" i="205"/>
  <c r="Z88" i="205"/>
  <c r="Y88" i="205"/>
  <c r="X88" i="205"/>
  <c r="W88" i="205"/>
  <c r="AB88" i="205" s="1"/>
  <c r="U88" i="205"/>
  <c r="T88" i="205"/>
  <c r="L88" i="205"/>
  <c r="K88" i="205"/>
  <c r="AB87" i="205"/>
  <c r="AA87" i="205"/>
  <c r="Z87" i="205"/>
  <c r="Y87" i="205"/>
  <c r="X87" i="205"/>
  <c r="W87" i="205"/>
  <c r="T87" i="205"/>
  <c r="U87" i="205" s="1"/>
  <c r="L87" i="205"/>
  <c r="K87" i="205"/>
  <c r="AA86" i="205"/>
  <c r="Z86" i="205"/>
  <c r="Y86" i="205"/>
  <c r="X86" i="205"/>
  <c r="W86" i="205"/>
  <c r="AB86" i="205" s="1"/>
  <c r="T86" i="205"/>
  <c r="U86" i="205" s="1"/>
  <c r="L86" i="205"/>
  <c r="K86" i="205"/>
  <c r="AA85" i="205"/>
  <c r="Z85" i="205"/>
  <c r="Y85" i="205"/>
  <c r="X85" i="205"/>
  <c r="W85" i="205"/>
  <c r="AB85" i="205" s="1"/>
  <c r="T85" i="205"/>
  <c r="U85" i="205" s="1"/>
  <c r="L85" i="205"/>
  <c r="K85" i="205"/>
  <c r="AA84" i="205"/>
  <c r="Z84" i="205"/>
  <c r="Y84" i="205"/>
  <c r="X84" i="205"/>
  <c r="W84" i="205"/>
  <c r="AB84" i="205" s="1"/>
  <c r="U84" i="205"/>
  <c r="T84" i="205"/>
  <c r="L84" i="205"/>
  <c r="K84" i="205"/>
  <c r="AB83" i="205"/>
  <c r="AA83" i="205"/>
  <c r="Z83" i="205"/>
  <c r="Y83" i="205"/>
  <c r="X83" i="205"/>
  <c r="W83" i="205"/>
  <c r="T83" i="205"/>
  <c r="U83" i="205" s="1"/>
  <c r="L83" i="205"/>
  <c r="K83" i="205"/>
  <c r="AA82" i="205"/>
  <c r="Z82" i="205"/>
  <c r="Y82" i="205"/>
  <c r="X82" i="205"/>
  <c r="W82" i="205"/>
  <c r="AB82" i="205" s="1"/>
  <c r="T82" i="205"/>
  <c r="U82" i="205" s="1"/>
  <c r="L82" i="205"/>
  <c r="K82" i="205"/>
  <c r="AA81" i="205"/>
  <c r="Z81" i="205"/>
  <c r="Y81" i="205"/>
  <c r="X81" i="205"/>
  <c r="W81" i="205"/>
  <c r="AB81" i="205" s="1"/>
  <c r="T81" i="205"/>
  <c r="U81" i="205" s="1"/>
  <c r="L81" i="205"/>
  <c r="K81" i="205"/>
  <c r="AA80" i="205"/>
  <c r="Z80" i="205"/>
  <c r="Y80" i="205"/>
  <c r="X80" i="205"/>
  <c r="W80" i="205"/>
  <c r="AB80" i="205" s="1"/>
  <c r="U80" i="205"/>
  <c r="T80" i="205"/>
  <c r="L80" i="205"/>
  <c r="K80" i="205"/>
  <c r="AB79" i="205"/>
  <c r="AA79" i="205"/>
  <c r="Z79" i="205"/>
  <c r="Y79" i="205"/>
  <c r="X79" i="205"/>
  <c r="W79" i="205"/>
  <c r="T79" i="205"/>
  <c r="U79" i="205" s="1"/>
  <c r="L79" i="205"/>
  <c r="K79" i="205"/>
  <c r="AA78" i="205"/>
  <c r="Z78" i="205"/>
  <c r="Y78" i="205"/>
  <c r="X78" i="205"/>
  <c r="W78" i="205"/>
  <c r="AB78" i="205" s="1"/>
  <c r="T78" i="205"/>
  <c r="U78" i="205" s="1"/>
  <c r="L78" i="205"/>
  <c r="K78" i="205"/>
  <c r="AA77" i="205"/>
  <c r="Z77" i="205"/>
  <c r="Y77" i="205"/>
  <c r="X77" i="205"/>
  <c r="W77" i="205"/>
  <c r="AB77" i="205" s="1"/>
  <c r="T77" i="205"/>
  <c r="U77" i="205" s="1"/>
  <c r="L77" i="205"/>
  <c r="K77" i="205"/>
  <c r="AA76" i="205"/>
  <c r="Z76" i="205"/>
  <c r="Y76" i="205"/>
  <c r="X76" i="205"/>
  <c r="W76" i="205"/>
  <c r="AB76" i="205" s="1"/>
  <c r="U76" i="205"/>
  <c r="T76" i="205"/>
  <c r="L76" i="205"/>
  <c r="K76" i="205"/>
  <c r="AB75" i="205"/>
  <c r="AA75" i="205"/>
  <c r="Z75" i="205"/>
  <c r="Y75" i="205"/>
  <c r="X75" i="205"/>
  <c r="W75" i="205"/>
  <c r="T75" i="205"/>
  <c r="U75" i="205" s="1"/>
  <c r="L75" i="205"/>
  <c r="K75" i="205"/>
  <c r="AA74" i="205"/>
  <c r="Z74" i="205"/>
  <c r="Y74" i="205"/>
  <c r="X74" i="205"/>
  <c r="W74" i="205"/>
  <c r="AB74" i="205" s="1"/>
  <c r="U74" i="205"/>
  <c r="T74" i="205"/>
  <c r="L74" i="205"/>
  <c r="K74" i="205"/>
  <c r="AA73" i="205"/>
  <c r="Z73" i="205"/>
  <c r="Y73" i="205"/>
  <c r="X73" i="205"/>
  <c r="W73" i="205"/>
  <c r="AB73" i="205" s="1"/>
  <c r="T73" i="205"/>
  <c r="U73" i="205" s="1"/>
  <c r="L73" i="205"/>
  <c r="K73" i="205"/>
  <c r="AA72" i="205"/>
  <c r="Z72" i="205"/>
  <c r="Y72" i="205"/>
  <c r="X72" i="205"/>
  <c r="W72" i="205"/>
  <c r="AB72" i="205" s="1"/>
  <c r="U72" i="205"/>
  <c r="T72" i="205"/>
  <c r="L72" i="205"/>
  <c r="K72" i="205"/>
  <c r="AB71" i="205"/>
  <c r="AA71" i="205"/>
  <c r="Z71" i="205"/>
  <c r="Y71" i="205"/>
  <c r="X71" i="205"/>
  <c r="W71" i="205"/>
  <c r="T71" i="205"/>
  <c r="U71" i="205" s="1"/>
  <c r="L71" i="205"/>
  <c r="K71" i="205"/>
  <c r="AA70" i="205"/>
  <c r="Z70" i="205"/>
  <c r="Y70" i="205"/>
  <c r="X70" i="205"/>
  <c r="W70" i="205"/>
  <c r="AB70" i="205" s="1"/>
  <c r="U70" i="205"/>
  <c r="T70" i="205"/>
  <c r="L70" i="205"/>
  <c r="K70" i="205"/>
  <c r="AA69" i="205"/>
  <c r="Z69" i="205"/>
  <c r="Y69" i="205"/>
  <c r="X69" i="205"/>
  <c r="W69" i="205"/>
  <c r="AB69" i="205" s="1"/>
  <c r="T69" i="205"/>
  <c r="U69" i="205" s="1"/>
  <c r="L69" i="205"/>
  <c r="K69" i="205"/>
  <c r="AA68" i="205"/>
  <c r="Z68" i="205"/>
  <c r="Y68" i="205"/>
  <c r="X68" i="205"/>
  <c r="W68" i="205"/>
  <c r="AB68" i="205" s="1"/>
  <c r="U68" i="205"/>
  <c r="T68" i="205"/>
  <c r="L68" i="205"/>
  <c r="K68" i="205"/>
  <c r="AB67" i="205"/>
  <c r="AA67" i="205"/>
  <c r="Z67" i="205"/>
  <c r="Y67" i="205"/>
  <c r="X67" i="205"/>
  <c r="W67" i="205"/>
  <c r="T67" i="205"/>
  <c r="U67" i="205" s="1"/>
  <c r="L67" i="205"/>
  <c r="K67" i="205"/>
  <c r="AA66" i="205"/>
  <c r="Z66" i="205"/>
  <c r="Y66" i="205"/>
  <c r="X66" i="205"/>
  <c r="W66" i="205"/>
  <c r="AB66" i="205" s="1"/>
  <c r="U66" i="205"/>
  <c r="T66" i="205"/>
  <c r="L66" i="205"/>
  <c r="K66" i="205"/>
  <c r="AA65" i="205"/>
  <c r="Z65" i="205"/>
  <c r="Y65" i="205"/>
  <c r="X65" i="205"/>
  <c r="W65" i="205"/>
  <c r="AB65" i="205" s="1"/>
  <c r="T65" i="205"/>
  <c r="U65" i="205" s="1"/>
  <c r="L65" i="205"/>
  <c r="K65" i="205"/>
  <c r="AA64" i="205"/>
  <c r="Z64" i="205"/>
  <c r="Y64" i="205"/>
  <c r="X64" i="205"/>
  <c r="W64" i="205"/>
  <c r="AB64" i="205" s="1"/>
  <c r="T64" i="205"/>
  <c r="U64" i="205" s="1"/>
  <c r="L64" i="205"/>
  <c r="K64" i="205"/>
  <c r="AB63" i="205"/>
  <c r="AA63" i="205"/>
  <c r="Z63" i="205"/>
  <c r="Y63" i="205"/>
  <c r="X63" i="205"/>
  <c r="W63" i="205"/>
  <c r="T63" i="205"/>
  <c r="U63" i="205" s="1"/>
  <c r="L63" i="205"/>
  <c r="K63" i="205"/>
  <c r="AA62" i="205"/>
  <c r="Z62" i="205"/>
  <c r="Y62" i="205"/>
  <c r="X62" i="205"/>
  <c r="W62" i="205"/>
  <c r="AB62" i="205" s="1"/>
  <c r="U62" i="205"/>
  <c r="T62" i="205"/>
  <c r="L62" i="205"/>
  <c r="K62" i="205"/>
  <c r="AA61" i="205"/>
  <c r="Z61" i="205"/>
  <c r="Y61" i="205"/>
  <c r="X61" i="205"/>
  <c r="W61" i="205"/>
  <c r="AB61" i="205" s="1"/>
  <c r="T61" i="205"/>
  <c r="U61" i="205" s="1"/>
  <c r="L61" i="205"/>
  <c r="K61" i="205"/>
  <c r="AA60" i="205"/>
  <c r="Z60" i="205"/>
  <c r="Y60" i="205"/>
  <c r="X60" i="205"/>
  <c r="W60" i="205"/>
  <c r="AB60" i="205" s="1"/>
  <c r="U60" i="205"/>
  <c r="T60" i="205"/>
  <c r="L60" i="205"/>
  <c r="K60" i="205"/>
  <c r="AB59" i="205"/>
  <c r="AA59" i="205"/>
  <c r="Z59" i="205"/>
  <c r="Y59" i="205"/>
  <c r="X59" i="205"/>
  <c r="W59" i="205"/>
  <c r="T59" i="205"/>
  <c r="U59" i="205" s="1"/>
  <c r="L59" i="205"/>
  <c r="K59" i="205"/>
  <c r="AA58" i="205"/>
  <c r="Z58" i="205"/>
  <c r="Y58" i="205"/>
  <c r="X58" i="205"/>
  <c r="W58" i="205"/>
  <c r="AB58" i="205" s="1"/>
  <c r="U58" i="205"/>
  <c r="T58" i="205"/>
  <c r="L58" i="205"/>
  <c r="K58" i="205"/>
  <c r="AA57" i="205"/>
  <c r="Z57" i="205"/>
  <c r="Y57" i="205"/>
  <c r="X57" i="205"/>
  <c r="W57" i="205"/>
  <c r="AB57" i="205" s="1"/>
  <c r="T57" i="205"/>
  <c r="U57" i="205" s="1"/>
  <c r="L57" i="205"/>
  <c r="K57" i="205"/>
  <c r="AA56" i="205"/>
  <c r="Z56" i="205"/>
  <c r="Y56" i="205"/>
  <c r="X56" i="205"/>
  <c r="W56" i="205"/>
  <c r="AB56" i="205" s="1"/>
  <c r="U56" i="205"/>
  <c r="T56" i="205"/>
  <c r="L56" i="205"/>
  <c r="K56" i="205"/>
  <c r="AB55" i="205"/>
  <c r="AA55" i="205"/>
  <c r="Z55" i="205"/>
  <c r="Y55" i="205"/>
  <c r="X55" i="205"/>
  <c r="W55" i="205"/>
  <c r="T55" i="205"/>
  <c r="U55" i="205" s="1"/>
  <c r="L55" i="205"/>
  <c r="K55" i="205"/>
  <c r="AA54" i="205"/>
  <c r="Z54" i="205"/>
  <c r="Y54" i="205"/>
  <c r="X54" i="205"/>
  <c r="W54" i="205"/>
  <c r="AB54" i="205" s="1"/>
  <c r="U54" i="205"/>
  <c r="T54" i="205"/>
  <c r="L54" i="205"/>
  <c r="K54" i="205"/>
  <c r="AA53" i="205"/>
  <c r="Z53" i="205"/>
  <c r="Y53" i="205"/>
  <c r="X53" i="205"/>
  <c r="W53" i="205"/>
  <c r="AB53" i="205" s="1"/>
  <c r="T53" i="205"/>
  <c r="U53" i="205" s="1"/>
  <c r="L53" i="205"/>
  <c r="K53" i="205"/>
  <c r="AA52" i="205"/>
  <c r="Z52" i="205"/>
  <c r="Y52" i="205"/>
  <c r="X52" i="205"/>
  <c r="W52" i="205"/>
  <c r="AB52" i="205" s="1"/>
  <c r="U52" i="205"/>
  <c r="T52" i="205"/>
  <c r="L52" i="205"/>
  <c r="K52" i="205"/>
  <c r="AB51" i="205"/>
  <c r="AA51" i="205"/>
  <c r="Z51" i="205"/>
  <c r="Y51" i="205"/>
  <c r="X51" i="205"/>
  <c r="W51" i="205"/>
  <c r="T51" i="205"/>
  <c r="U51" i="205" s="1"/>
  <c r="L51" i="205"/>
  <c r="K51" i="205"/>
  <c r="AA50" i="205"/>
  <c r="Z50" i="205"/>
  <c r="Y50" i="205"/>
  <c r="X50" i="205"/>
  <c r="W50" i="205"/>
  <c r="AB50" i="205" s="1"/>
  <c r="U50" i="205"/>
  <c r="T50" i="205"/>
  <c r="L50" i="205"/>
  <c r="K50" i="205"/>
  <c r="AA49" i="205"/>
  <c r="Z49" i="205"/>
  <c r="Y49" i="205"/>
  <c r="X49" i="205"/>
  <c r="W49" i="205"/>
  <c r="AB49" i="205" s="1"/>
  <c r="T49" i="205"/>
  <c r="U49" i="205" s="1"/>
  <c r="L49" i="205"/>
  <c r="K49" i="205"/>
  <c r="AA48" i="205"/>
  <c r="Z48" i="205"/>
  <c r="Y48" i="205"/>
  <c r="X48" i="205"/>
  <c r="W48" i="205"/>
  <c r="AB48" i="205" s="1"/>
  <c r="T48" i="205"/>
  <c r="U48" i="205" s="1"/>
  <c r="L48" i="205"/>
  <c r="K48" i="205"/>
  <c r="AB47" i="205"/>
  <c r="AA47" i="205"/>
  <c r="Z47" i="205"/>
  <c r="Y47" i="205"/>
  <c r="X47" i="205"/>
  <c r="W47" i="205"/>
  <c r="T47" i="205"/>
  <c r="U47" i="205" s="1"/>
  <c r="L47" i="205"/>
  <c r="K47" i="205"/>
  <c r="AA46" i="205"/>
  <c r="Z46" i="205"/>
  <c r="Y46" i="205"/>
  <c r="X46" i="205"/>
  <c r="W46" i="205"/>
  <c r="AB46" i="205" s="1"/>
  <c r="U46" i="205"/>
  <c r="T46" i="205"/>
  <c r="L46" i="205"/>
  <c r="K46" i="205"/>
  <c r="AA45" i="205"/>
  <c r="Z45" i="205"/>
  <c r="Y45" i="205"/>
  <c r="X45" i="205"/>
  <c r="W45" i="205"/>
  <c r="AB45" i="205" s="1"/>
  <c r="T45" i="205"/>
  <c r="U45" i="205" s="1"/>
  <c r="L45" i="205"/>
  <c r="K45" i="205"/>
  <c r="AA44" i="205"/>
  <c r="Z44" i="205"/>
  <c r="Y44" i="205"/>
  <c r="X44" i="205"/>
  <c r="W44" i="205"/>
  <c r="AB44" i="205" s="1"/>
  <c r="U44" i="205"/>
  <c r="T44" i="205"/>
  <c r="L44" i="205"/>
  <c r="K44" i="205"/>
  <c r="AD43" i="205"/>
  <c r="AE43" i="205" s="1"/>
  <c r="AF43" i="205" s="1"/>
  <c r="AB43" i="205"/>
  <c r="AA43" i="205"/>
  <c r="Z43" i="205"/>
  <c r="Y43" i="205"/>
  <c r="X43" i="205"/>
  <c r="W43" i="205"/>
  <c r="T43" i="205"/>
  <c r="U43" i="205" s="1"/>
  <c r="L43" i="205"/>
  <c r="K43" i="205"/>
  <c r="AD42" i="205"/>
  <c r="AE42" i="205" s="1"/>
  <c r="AF42" i="205" s="1"/>
  <c r="AB42" i="205"/>
  <c r="AA42" i="205"/>
  <c r="Z42" i="205"/>
  <c r="Y42" i="205"/>
  <c r="X42" i="205"/>
  <c r="W42" i="205"/>
  <c r="T42" i="205"/>
  <c r="U42" i="205" s="1"/>
  <c r="L42" i="205"/>
  <c r="K42" i="205"/>
  <c r="AE41" i="205"/>
  <c r="AF41" i="205" s="1"/>
  <c r="AB41" i="205"/>
  <c r="AA41" i="205"/>
  <c r="Z41" i="205"/>
  <c r="Y41" i="205"/>
  <c r="X41" i="205"/>
  <c r="W41" i="205"/>
  <c r="T41" i="205"/>
  <c r="U41" i="205" s="1"/>
  <c r="L41" i="205"/>
  <c r="K41" i="205"/>
  <c r="AA40" i="205"/>
  <c r="Z40" i="205"/>
  <c r="Y40" i="205"/>
  <c r="X40" i="205"/>
  <c r="W40" i="205"/>
  <c r="AB40" i="205" s="1"/>
  <c r="T40" i="205"/>
  <c r="U40" i="205" s="1"/>
  <c r="L40" i="205"/>
  <c r="K40" i="205"/>
  <c r="AB39" i="205"/>
  <c r="AA39" i="205"/>
  <c r="Z39" i="205"/>
  <c r="Y39" i="205"/>
  <c r="X39" i="205"/>
  <c r="W39" i="205"/>
  <c r="T39" i="205"/>
  <c r="U39" i="205" s="1"/>
  <c r="L39" i="205"/>
  <c r="K39" i="205"/>
  <c r="AA38" i="205"/>
  <c r="Z38" i="205"/>
  <c r="Y38" i="205"/>
  <c r="X38" i="205"/>
  <c r="W38" i="205"/>
  <c r="AB38" i="205" s="1"/>
  <c r="U38" i="205"/>
  <c r="T38" i="205"/>
  <c r="L38" i="205"/>
  <c r="K38" i="205"/>
  <c r="AB37" i="205"/>
  <c r="AA37" i="205"/>
  <c r="Z37" i="205"/>
  <c r="Y37" i="205"/>
  <c r="X37" i="205"/>
  <c r="W37" i="205"/>
  <c r="T37" i="205"/>
  <c r="U37" i="205" s="1"/>
  <c r="L37" i="205"/>
  <c r="K37" i="205"/>
  <c r="AA36" i="205"/>
  <c r="Z36" i="205"/>
  <c r="Y36" i="205"/>
  <c r="X36" i="205"/>
  <c r="W36" i="205"/>
  <c r="AB36" i="205" s="1"/>
  <c r="T36" i="205"/>
  <c r="U36" i="205" s="1"/>
  <c r="L36" i="205"/>
  <c r="K36" i="205"/>
  <c r="AB35" i="205"/>
  <c r="AA35" i="205"/>
  <c r="Z35" i="205"/>
  <c r="Y35" i="205"/>
  <c r="X35" i="205"/>
  <c r="W35" i="205"/>
  <c r="T35" i="205"/>
  <c r="U35" i="205" s="1"/>
  <c r="L35" i="205"/>
  <c r="K35" i="205"/>
  <c r="AA34" i="205"/>
  <c r="Z34" i="205"/>
  <c r="Y34" i="205"/>
  <c r="X34" i="205"/>
  <c r="W34" i="205"/>
  <c r="AB34" i="205" s="1"/>
  <c r="U34" i="205"/>
  <c r="T34" i="205"/>
  <c r="L34" i="205"/>
  <c r="K34" i="205"/>
  <c r="AB33" i="205"/>
  <c r="AA33" i="205"/>
  <c r="Z33" i="205"/>
  <c r="Y33" i="205"/>
  <c r="X33" i="205"/>
  <c r="W33" i="205"/>
  <c r="T33" i="205"/>
  <c r="U33" i="205" s="1"/>
  <c r="L33" i="205"/>
  <c r="K33" i="205"/>
  <c r="AA32" i="205"/>
  <c r="Z32" i="205"/>
  <c r="Y32" i="205"/>
  <c r="X32" i="205"/>
  <c r="W32" i="205"/>
  <c r="AB32" i="205" s="1"/>
  <c r="T32" i="205"/>
  <c r="U32" i="205" s="1"/>
  <c r="L32" i="205"/>
  <c r="K32" i="205"/>
  <c r="AB31" i="205"/>
  <c r="AA31" i="205"/>
  <c r="Z31" i="205"/>
  <c r="Y31" i="205"/>
  <c r="X31" i="205"/>
  <c r="W31" i="205"/>
  <c r="T31" i="205"/>
  <c r="U31" i="205" s="1"/>
  <c r="L31" i="205"/>
  <c r="K31" i="205"/>
  <c r="AA30" i="205"/>
  <c r="Z30" i="205"/>
  <c r="Y30" i="205"/>
  <c r="X30" i="205"/>
  <c r="W30" i="205"/>
  <c r="AB30" i="205" s="1"/>
  <c r="U30" i="205"/>
  <c r="T30" i="205"/>
  <c r="L30" i="205"/>
  <c r="K30" i="205"/>
  <c r="AB29" i="205"/>
  <c r="AA29" i="205"/>
  <c r="Z29" i="205"/>
  <c r="Y29" i="205"/>
  <c r="X29" i="205"/>
  <c r="W29" i="205"/>
  <c r="T29" i="205"/>
  <c r="U29" i="205" s="1"/>
  <c r="L29" i="205"/>
  <c r="K29" i="205"/>
  <c r="AA28" i="205"/>
  <c r="Z28" i="205"/>
  <c r="Y28" i="205"/>
  <c r="X28" i="205"/>
  <c r="W28" i="205"/>
  <c r="AB28" i="205" s="1"/>
  <c r="T28" i="205"/>
  <c r="U28" i="205" s="1"/>
  <c r="L28" i="205"/>
  <c r="K28" i="205"/>
  <c r="AB27" i="205"/>
  <c r="AA27" i="205"/>
  <c r="Z27" i="205"/>
  <c r="Y27" i="205"/>
  <c r="X27" i="205"/>
  <c r="W27" i="205"/>
  <c r="T27" i="205"/>
  <c r="U27" i="205" s="1"/>
  <c r="L27" i="205"/>
  <c r="K27" i="205"/>
  <c r="AA26" i="205"/>
  <c r="Z26" i="205"/>
  <c r="Y26" i="205"/>
  <c r="X26" i="205"/>
  <c r="W26" i="205"/>
  <c r="AB26" i="205" s="1"/>
  <c r="U26" i="205"/>
  <c r="T26" i="205"/>
  <c r="L26" i="205"/>
  <c r="K26" i="205"/>
  <c r="AB25" i="205"/>
  <c r="AA25" i="205"/>
  <c r="Z25" i="205"/>
  <c r="Y25" i="205"/>
  <c r="X25" i="205"/>
  <c r="W25" i="205"/>
  <c r="T25" i="205"/>
  <c r="U25" i="205" s="1"/>
  <c r="L25" i="205"/>
  <c r="K25" i="205"/>
  <c r="AA24" i="205"/>
  <c r="Z24" i="205"/>
  <c r="Y24" i="205"/>
  <c r="X24" i="205"/>
  <c r="W24" i="205"/>
  <c r="AB24" i="205" s="1"/>
  <c r="U24" i="205"/>
  <c r="T24" i="205"/>
  <c r="L24" i="205"/>
  <c r="K24" i="205"/>
  <c r="AB23" i="205"/>
  <c r="AA23" i="205"/>
  <c r="Z23" i="205"/>
  <c r="Y23" i="205"/>
  <c r="X23" i="205"/>
  <c r="W23" i="205"/>
  <c r="T23" i="205"/>
  <c r="U23" i="205" s="1"/>
  <c r="L23" i="205"/>
  <c r="K23" i="205"/>
  <c r="AA22" i="205"/>
  <c r="Z22" i="205"/>
  <c r="Y22" i="205"/>
  <c r="X22" i="205"/>
  <c r="W22" i="205"/>
  <c r="AB22" i="205" s="1"/>
  <c r="U22" i="205"/>
  <c r="T22" i="205"/>
  <c r="L22" i="205"/>
  <c r="K22" i="205"/>
  <c r="AB21" i="205"/>
  <c r="AA21" i="205"/>
  <c r="Z21" i="205"/>
  <c r="Y21" i="205"/>
  <c r="X21" i="205"/>
  <c r="W21" i="205"/>
  <c r="T21" i="205"/>
  <c r="U21" i="205" s="1"/>
  <c r="L21" i="205"/>
  <c r="K21" i="205"/>
  <c r="AA20" i="205"/>
  <c r="Z20" i="205"/>
  <c r="Y20" i="205"/>
  <c r="X20" i="205"/>
  <c r="W20" i="205"/>
  <c r="AB20" i="205" s="1"/>
  <c r="U20" i="205"/>
  <c r="T20" i="205"/>
  <c r="L20" i="205"/>
  <c r="K20" i="205"/>
  <c r="AB19" i="205"/>
  <c r="AA19" i="205"/>
  <c r="Z19" i="205"/>
  <c r="Y19" i="205"/>
  <c r="X19" i="205"/>
  <c r="W19" i="205"/>
  <c r="T19" i="205"/>
  <c r="U19" i="205" s="1"/>
  <c r="L19" i="205"/>
  <c r="K19" i="205"/>
  <c r="AA18" i="205"/>
  <c r="Z18" i="205"/>
  <c r="Y18" i="205"/>
  <c r="X18" i="205"/>
  <c r="W18" i="205"/>
  <c r="AB18" i="205" s="1"/>
  <c r="U18" i="205"/>
  <c r="T18" i="205"/>
  <c r="L18" i="205"/>
  <c r="K18" i="205"/>
  <c r="AB17" i="205"/>
  <c r="AA17" i="205"/>
  <c r="Z17" i="205"/>
  <c r="Y17" i="205"/>
  <c r="X17" i="205"/>
  <c r="W17" i="205"/>
  <c r="T17" i="205"/>
  <c r="U17" i="205" s="1"/>
  <c r="L17" i="205"/>
  <c r="K17" i="205"/>
  <c r="AA16" i="205"/>
  <c r="Z16" i="205"/>
  <c r="Y16" i="205"/>
  <c r="X16" i="205"/>
  <c r="W16" i="205"/>
  <c r="AB16" i="205" s="1"/>
  <c r="U16" i="205"/>
  <c r="T16" i="205"/>
  <c r="L16" i="205"/>
  <c r="K16" i="205"/>
  <c r="AB15" i="205"/>
  <c r="AA15" i="205"/>
  <c r="Z15" i="205"/>
  <c r="Y15" i="205"/>
  <c r="X15" i="205"/>
  <c r="W15" i="205"/>
  <c r="T15" i="205"/>
  <c r="U15" i="205" s="1"/>
  <c r="L15" i="205"/>
  <c r="K15" i="205"/>
  <c r="AA14" i="205"/>
  <c r="Z14" i="205"/>
  <c r="Y14" i="205"/>
  <c r="X14" i="205"/>
  <c r="W14" i="205"/>
  <c r="AB14" i="205" s="1"/>
  <c r="U14" i="205"/>
  <c r="T14" i="205"/>
  <c r="L14" i="205"/>
  <c r="K14" i="205"/>
  <c r="AB13" i="205"/>
  <c r="AA13" i="205"/>
  <c r="Z13" i="205"/>
  <c r="Y13" i="205"/>
  <c r="X13" i="205"/>
  <c r="W13" i="205"/>
  <c r="T13" i="205"/>
  <c r="U13" i="205" s="1"/>
  <c r="L13" i="205"/>
  <c r="K13" i="205"/>
  <c r="AA12" i="205"/>
  <c r="Z12" i="205"/>
  <c r="Y12" i="205"/>
  <c r="X12" i="205"/>
  <c r="W12" i="205"/>
  <c r="AB12" i="205" s="1"/>
  <c r="U12" i="205"/>
  <c r="T12" i="205"/>
  <c r="L12" i="205"/>
  <c r="K12" i="205"/>
  <c r="AB11" i="205"/>
  <c r="AA11" i="205"/>
  <c r="Z11" i="205"/>
  <c r="Y11" i="205"/>
  <c r="X11" i="205"/>
  <c r="W11" i="205"/>
  <c r="T11" i="205"/>
  <c r="U11" i="205" s="1"/>
  <c r="L11" i="205"/>
  <c r="K11" i="205"/>
  <c r="AA10" i="205"/>
  <c r="Z10" i="205"/>
  <c r="Y10" i="205"/>
  <c r="X10" i="205"/>
  <c r="W10" i="205"/>
  <c r="AB10" i="205" s="1"/>
  <c r="U10" i="205"/>
  <c r="T10" i="205"/>
  <c r="L10" i="205"/>
  <c r="K10" i="205"/>
  <c r="AB9" i="205"/>
  <c r="AA9" i="205"/>
  <c r="Z9" i="205"/>
  <c r="Y9" i="205"/>
  <c r="X9" i="205"/>
  <c r="W9" i="205"/>
  <c r="T9" i="205"/>
  <c r="U9" i="205" s="1"/>
  <c r="L9" i="205"/>
  <c r="K9" i="205"/>
  <c r="AA8" i="205"/>
  <c r="Z8" i="205"/>
  <c r="Y8" i="205"/>
  <c r="X8" i="205"/>
  <c r="W8" i="205"/>
  <c r="AB8" i="205" s="1"/>
  <c r="U8" i="205"/>
  <c r="T8" i="205"/>
  <c r="L8" i="205"/>
  <c r="K8" i="205"/>
  <c r="AB7" i="205"/>
  <c r="AA7" i="205"/>
  <c r="Z7" i="205"/>
  <c r="Y7" i="205"/>
  <c r="X7" i="205"/>
  <c r="W7" i="205"/>
  <c r="T7" i="205"/>
  <c r="U7" i="205" s="1"/>
  <c r="L7" i="205"/>
  <c r="K7" i="205"/>
  <c r="AA6" i="205"/>
  <c r="Z6" i="205"/>
  <c r="Y6" i="205"/>
  <c r="X6" i="205"/>
  <c r="W6" i="205"/>
  <c r="AB6" i="205" s="1"/>
  <c r="U6" i="205"/>
  <c r="T6" i="205"/>
  <c r="L6" i="205"/>
  <c r="K6" i="205"/>
  <c r="AB5" i="205"/>
  <c r="AA5" i="205"/>
  <c r="Z5" i="205"/>
  <c r="Y5" i="205"/>
  <c r="X5" i="205"/>
  <c r="W5" i="205"/>
  <c r="T5" i="205"/>
  <c r="U5" i="205" s="1"/>
  <c r="L5" i="205"/>
  <c r="K5" i="205"/>
  <c r="AA4" i="205"/>
  <c r="Z4" i="205"/>
  <c r="Y4" i="205"/>
  <c r="X4" i="205"/>
  <c r="W4" i="205"/>
  <c r="AB4" i="205" s="1"/>
  <c r="U4" i="205"/>
  <c r="T4" i="205"/>
  <c r="L4" i="205"/>
  <c r="K4" i="205"/>
  <c r="AB3" i="205"/>
  <c r="AA3" i="205"/>
  <c r="Z3" i="205"/>
  <c r="Y3" i="205"/>
  <c r="X3" i="205"/>
  <c r="W3" i="205"/>
  <c r="T3" i="205"/>
  <c r="U3" i="205" s="1"/>
  <c r="L3" i="205"/>
  <c r="K3" i="205"/>
  <c r="AA2" i="205"/>
  <c r="Z2" i="205"/>
  <c r="Y2" i="205"/>
  <c r="X2" i="205"/>
  <c r="W2" i="205"/>
  <c r="AB2" i="205" s="1"/>
  <c r="U2" i="205"/>
  <c r="T2" i="205"/>
  <c r="L2" i="205"/>
  <c r="K2" i="205"/>
  <c r="Y179" i="129" l="1"/>
  <c r="Y184" i="129"/>
  <c r="Y186" i="129"/>
  <c r="Y174" i="129"/>
  <c r="Y176" i="129"/>
  <c r="AF181" i="129"/>
  <c r="Y181" i="129"/>
  <c r="Y177" i="129"/>
  <c r="Z177" i="129" s="1"/>
  <c r="Y175" i="129"/>
  <c r="Y182" i="129"/>
  <c r="Y180" i="129"/>
  <c r="Z180" i="129" s="1"/>
  <c r="Y178" i="129"/>
  <c r="Z178" i="129" s="1"/>
  <c r="Y185" i="129"/>
  <c r="Y183" i="129"/>
  <c r="Z179" i="129"/>
  <c r="AC5" i="214"/>
  <c r="O11" i="214"/>
  <c r="AC14" i="214"/>
  <c r="AC15" i="214"/>
  <c r="O22" i="214"/>
  <c r="O23" i="214"/>
  <c r="O24" i="214"/>
  <c r="O25" i="214"/>
  <c r="O26" i="214"/>
  <c r="O27" i="214"/>
  <c r="O28" i="214"/>
  <c r="AC30" i="214"/>
  <c r="AC42" i="214"/>
  <c r="AC49" i="214"/>
  <c r="O49" i="214"/>
  <c r="AC91" i="214"/>
  <c r="AC118" i="214"/>
  <c r="O118" i="214"/>
  <c r="AC29" i="214"/>
  <c r="AC36" i="214"/>
  <c r="AC81" i="214"/>
  <c r="O81" i="214"/>
  <c r="O20" i="214"/>
  <c r="AC41" i="214"/>
  <c r="AC47" i="214"/>
  <c r="O47" i="214"/>
  <c r="AC75" i="214"/>
  <c r="AC99" i="214"/>
  <c r="O18" i="214"/>
  <c r="AC35" i="214"/>
  <c r="AC38" i="214"/>
  <c r="O38" i="214"/>
  <c r="AC59" i="214"/>
  <c r="AC69" i="214"/>
  <c r="O144" i="214"/>
  <c r="AC144" i="214"/>
  <c r="AC50" i="214"/>
  <c r="AC82" i="214"/>
  <c r="AC48" i="214"/>
  <c r="O48" i="214"/>
  <c r="AC90" i="214"/>
  <c r="O90" i="214"/>
  <c r="AC104" i="214"/>
  <c r="O104" i="214"/>
  <c r="AC137" i="214"/>
  <c r="AC56" i="214"/>
  <c r="AC72" i="214"/>
  <c r="AC94" i="214"/>
  <c r="O30" i="214"/>
  <c r="AC37" i="214"/>
  <c r="AC46" i="214"/>
  <c r="O46" i="214"/>
  <c r="AC60" i="214"/>
  <c r="AC142" i="214"/>
  <c r="AC120" i="214"/>
  <c r="AC153" i="214"/>
  <c r="AC156" i="214"/>
  <c r="AC176" i="214"/>
  <c r="AC122" i="214"/>
  <c r="AC169" i="214"/>
  <c r="O169" i="214"/>
  <c r="O57" i="214"/>
  <c r="O67" i="214"/>
  <c r="O73" i="214"/>
  <c r="O79" i="214"/>
  <c r="O88" i="214"/>
  <c r="AC95" i="214"/>
  <c r="O100" i="214"/>
  <c r="AC103" i="214"/>
  <c r="O111" i="214"/>
  <c r="O117" i="214"/>
  <c r="O126" i="214"/>
  <c r="O133" i="214"/>
  <c r="AC133" i="214"/>
  <c r="AC135" i="214"/>
  <c r="AC148" i="214"/>
  <c r="AC151" i="214"/>
  <c r="O56" i="214"/>
  <c r="O65" i="214"/>
  <c r="O66" i="214"/>
  <c r="O99" i="214"/>
  <c r="O107" i="214"/>
  <c r="AC110" i="214"/>
  <c r="AC117" i="214"/>
  <c r="AC139" i="214"/>
  <c r="O139" i="214"/>
  <c r="AC141" i="214"/>
  <c r="O141" i="214"/>
  <c r="AC155" i="214"/>
  <c r="O155" i="214"/>
  <c r="AC162" i="214"/>
  <c r="AC114" i="214"/>
  <c r="AC123" i="214"/>
  <c r="O123" i="214"/>
  <c r="AC128" i="214"/>
  <c r="O137" i="214"/>
  <c r="AC159" i="214"/>
  <c r="AC116" i="214"/>
  <c r="O116" i="214"/>
  <c r="O120" i="214"/>
  <c r="AC125" i="214"/>
  <c r="AC130" i="214"/>
  <c r="O130" i="214"/>
  <c r="AC132" i="214"/>
  <c r="O132" i="214"/>
  <c r="AC152" i="214"/>
  <c r="AC168" i="214"/>
  <c r="O168" i="214"/>
  <c r="AC175" i="214"/>
  <c r="O175" i="214"/>
  <c r="AC177" i="214"/>
  <c r="AC186" i="214"/>
  <c r="AC191" i="214"/>
  <c r="AC195" i="214"/>
  <c r="AC198" i="214"/>
  <c r="AC203" i="214"/>
  <c r="O189" i="214"/>
  <c r="AC208" i="214"/>
  <c r="O199" i="214"/>
  <c r="O204" i="214"/>
  <c r="O186" i="214"/>
  <c r="AC210" i="214"/>
  <c r="O213" i="214"/>
  <c r="AC214" i="214"/>
  <c r="AC225" i="214"/>
  <c r="O230" i="214"/>
  <c r="O219" i="214"/>
  <c r="O223" i="214"/>
  <c r="O229" i="214"/>
  <c r="O238" i="214"/>
  <c r="O244" i="214"/>
  <c r="O251" i="214"/>
  <c r="AC254" i="214"/>
  <c r="AC255" i="214"/>
  <c r="O263" i="214"/>
  <c r="AC267" i="214"/>
  <c r="O273" i="214"/>
  <c r="O280" i="214"/>
  <c r="O212" i="214"/>
  <c r="O250" i="214"/>
  <c r="O262" i="214"/>
  <c r="O279" i="214"/>
  <c r="O222" i="214"/>
  <c r="O227" i="214"/>
  <c r="O236" i="214"/>
  <c r="O242" i="214"/>
  <c r="O241" i="214"/>
  <c r="O260" i="214"/>
  <c r="O270" i="214"/>
  <c r="O221" i="214"/>
  <c r="O269" i="214"/>
  <c r="O286" i="214"/>
  <c r="O210" i="214"/>
  <c r="O247" i="214"/>
  <c r="O283" i="214"/>
  <c r="O284" i="214"/>
  <c r="O285" i="214"/>
  <c r="AF180" i="129"/>
  <c r="AC13" i="213"/>
  <c r="AC34" i="213"/>
  <c r="O2" i="213"/>
  <c r="AC11" i="213"/>
  <c r="O18" i="213"/>
  <c r="AC26" i="213"/>
  <c r="AC22" i="213"/>
  <c r="AC25" i="213"/>
  <c r="O29" i="213"/>
  <c r="O5" i="213"/>
  <c r="O14" i="213"/>
  <c r="O15" i="213"/>
  <c r="AC24" i="213"/>
  <c r="O25" i="213"/>
  <c r="AC28" i="213"/>
  <c r="O13" i="213"/>
  <c r="O21" i="213"/>
  <c r="AC21" i="213"/>
  <c r="AC23" i="213"/>
  <c r="AC27" i="213"/>
  <c r="AC42" i="213"/>
  <c r="AC43" i="213"/>
  <c r="AC44" i="213"/>
  <c r="AC53" i="213"/>
  <c r="AC54" i="213"/>
  <c r="AC62" i="213"/>
  <c r="AC70" i="213"/>
  <c r="O82" i="213"/>
  <c r="AC83" i="213"/>
  <c r="AC84" i="213"/>
  <c r="AC85" i="213"/>
  <c r="O90" i="213"/>
  <c r="O112" i="213"/>
  <c r="AC113" i="213"/>
  <c r="AC116" i="213"/>
  <c r="O126" i="213"/>
  <c r="O133" i="213"/>
  <c r="AC133" i="213"/>
  <c r="AC135" i="213"/>
  <c r="AC139" i="213"/>
  <c r="O139" i="213"/>
  <c r="O141" i="213"/>
  <c r="AC141" i="213"/>
  <c r="AC153" i="213"/>
  <c r="O34" i="213"/>
  <c r="O118" i="213"/>
  <c r="AC118" i="213"/>
  <c r="O137" i="213"/>
  <c r="AC163" i="213"/>
  <c r="O33" i="213"/>
  <c r="O45" i="213"/>
  <c r="O74" i="213"/>
  <c r="O80" i="213"/>
  <c r="O89" i="213"/>
  <c r="O94" i="213"/>
  <c r="O98" i="213"/>
  <c r="O111" i="213"/>
  <c r="AC123" i="213"/>
  <c r="O123" i="213"/>
  <c r="AC128" i="213"/>
  <c r="AC120" i="213"/>
  <c r="AC130" i="213"/>
  <c r="O130" i="213"/>
  <c r="O132" i="213"/>
  <c r="AC132" i="213"/>
  <c r="O144" i="213"/>
  <c r="O65" i="213"/>
  <c r="O120" i="213"/>
  <c r="O55" i="213"/>
  <c r="O63" i="213"/>
  <c r="O64" i="213"/>
  <c r="O71" i="213"/>
  <c r="O86" i="213"/>
  <c r="AC91" i="213"/>
  <c r="AC97" i="213"/>
  <c r="AC110" i="213"/>
  <c r="O114" i="213"/>
  <c r="AC164" i="213"/>
  <c r="O42" i="213"/>
  <c r="O43" i="213"/>
  <c r="O44" i="213"/>
  <c r="O53" i="213"/>
  <c r="O54" i="213"/>
  <c r="O62" i="213"/>
  <c r="O70" i="213"/>
  <c r="O84" i="213"/>
  <c r="O85" i="213"/>
  <c r="O91" i="213"/>
  <c r="O119" i="213"/>
  <c r="AC122" i="213"/>
  <c r="AC145" i="213"/>
  <c r="AC148" i="213"/>
  <c r="AC99" i="213"/>
  <c r="AC161" i="213"/>
  <c r="AC168" i="213"/>
  <c r="AC175" i="213"/>
  <c r="AC189" i="213"/>
  <c r="AC202" i="213"/>
  <c r="AC207" i="213"/>
  <c r="AC167" i="213"/>
  <c r="O171" i="213"/>
  <c r="O170" i="213"/>
  <c r="O155" i="213"/>
  <c r="O168" i="213"/>
  <c r="O175" i="213"/>
  <c r="O189" i="213"/>
  <c r="AC204" i="213"/>
  <c r="O213" i="213"/>
  <c r="AC214" i="213"/>
  <c r="AC225" i="213"/>
  <c r="O230" i="213"/>
  <c r="AC232" i="213"/>
  <c r="AC233" i="213"/>
  <c r="O239" i="213"/>
  <c r="O245" i="213"/>
  <c r="O252" i="213"/>
  <c r="AC268" i="213"/>
  <c r="O281" i="213"/>
  <c r="AC283" i="213"/>
  <c r="AC285" i="213"/>
  <c r="AC315" i="213"/>
  <c r="O212" i="213"/>
  <c r="O228" i="213"/>
  <c r="O237" i="213"/>
  <c r="O243" i="213"/>
  <c r="O250" i="213"/>
  <c r="AC256" i="213"/>
  <c r="AC257" i="213"/>
  <c r="O272" i="213"/>
  <c r="O279" i="213"/>
  <c r="O218" i="213"/>
  <c r="O222" i="213"/>
  <c r="O227" i="213"/>
  <c r="O236" i="213"/>
  <c r="O242" i="213"/>
  <c r="O271" i="213"/>
  <c r="O278" i="213"/>
  <c r="O287" i="213"/>
  <c r="O235" i="213"/>
  <c r="O241" i="213"/>
  <c r="O260" i="213"/>
  <c r="O270" i="213"/>
  <c r="O277" i="213"/>
  <c r="O291" i="213"/>
  <c r="O221" i="213"/>
  <c r="O87" i="212"/>
  <c r="O115" i="212"/>
  <c r="AC162" i="212"/>
  <c r="O168" i="212"/>
  <c r="AC50" i="212"/>
  <c r="O7" i="212"/>
  <c r="AC10" i="212"/>
  <c r="AC21" i="212"/>
  <c r="O42" i="212"/>
  <c r="O84" i="212"/>
  <c r="O107" i="212"/>
  <c r="O263" i="212"/>
  <c r="O114" i="212"/>
  <c r="O223" i="212"/>
  <c r="AC253" i="212"/>
  <c r="AC282" i="212"/>
  <c r="O172" i="212"/>
  <c r="O175" i="212"/>
  <c r="O219" i="212"/>
  <c r="O291" i="212"/>
  <c r="AC39" i="212"/>
  <c r="O48" i="212"/>
  <c r="O70" i="212"/>
  <c r="O111" i="212"/>
  <c r="AC3" i="212"/>
  <c r="O98" i="212"/>
  <c r="AC99" i="212"/>
  <c r="O187" i="212"/>
  <c r="O204" i="212"/>
  <c r="O232" i="212"/>
  <c r="O273" i="212"/>
  <c r="O49" i="212"/>
  <c r="AC59" i="212"/>
  <c r="O62" i="212"/>
  <c r="O65" i="212"/>
  <c r="O72" i="212"/>
  <c r="O80" i="212"/>
  <c r="O33" i="212"/>
  <c r="O38" i="212"/>
  <c r="O44" i="212"/>
  <c r="O47" i="212"/>
  <c r="O54" i="212"/>
  <c r="AC166" i="212"/>
  <c r="O235" i="212"/>
  <c r="O244" i="212"/>
  <c r="AC252" i="212"/>
  <c r="AC256" i="212"/>
  <c r="AC281" i="212"/>
  <c r="AC169" i="212"/>
  <c r="AC255" i="212"/>
  <c r="O265" i="212"/>
  <c r="O5" i="212"/>
  <c r="AC8" i="212"/>
  <c r="O14" i="212"/>
  <c r="O15" i="212"/>
  <c r="AC17" i="212"/>
  <c r="AC25" i="212"/>
  <c r="AC32" i="212"/>
  <c r="O66" i="212"/>
  <c r="AC66" i="212"/>
  <c r="AC69" i="212"/>
  <c r="AC83" i="212"/>
  <c r="AC88" i="212"/>
  <c r="O88" i="212"/>
  <c r="AC91" i="212"/>
  <c r="O91" i="212"/>
  <c r="O13" i="212"/>
  <c r="O26" i="212"/>
  <c r="AC34" i="212"/>
  <c r="O34" i="212"/>
  <c r="AC110" i="212"/>
  <c r="O110" i="212"/>
  <c r="AC113" i="212"/>
  <c r="O113" i="212"/>
  <c r="AC119" i="212"/>
  <c r="O119" i="212"/>
  <c r="O130" i="212"/>
  <c r="O11" i="212"/>
  <c r="O22" i="212"/>
  <c r="O23" i="212"/>
  <c r="O24" i="212"/>
  <c r="O25" i="212"/>
  <c r="AC31" i="212"/>
  <c r="AC81" i="212"/>
  <c r="AC73" i="212"/>
  <c r="O73" i="212"/>
  <c r="AC104" i="212"/>
  <c r="O104" i="212"/>
  <c r="AC122" i="212"/>
  <c r="O2" i="212"/>
  <c r="O20" i="212"/>
  <c r="AC51" i="212"/>
  <c r="O51" i="212"/>
  <c r="AC67" i="212"/>
  <c r="O67" i="212"/>
  <c r="AC76" i="212"/>
  <c r="O76" i="212"/>
  <c r="AC79" i="212"/>
  <c r="O79" i="212"/>
  <c r="AC137" i="212"/>
  <c r="O137" i="212"/>
  <c r="O18" i="212"/>
  <c r="O19" i="212"/>
  <c r="AC28" i="212"/>
  <c r="O29" i="212"/>
  <c r="O30" i="212"/>
  <c r="AC101" i="212"/>
  <c r="AC117" i="212"/>
  <c r="O117" i="212"/>
  <c r="AC129" i="212"/>
  <c r="AC27" i="212"/>
  <c r="AC57" i="212"/>
  <c r="O57" i="212"/>
  <c r="AC60" i="212"/>
  <c r="O60" i="212"/>
  <c r="AC68" i="212"/>
  <c r="AC97" i="212"/>
  <c r="O97" i="212"/>
  <c r="AC40" i="212"/>
  <c r="O40" i="212"/>
  <c r="AC142" i="212"/>
  <c r="AC145" i="212"/>
  <c r="O41" i="212"/>
  <c r="O52" i="212"/>
  <c r="AC55" i="212"/>
  <c r="AC63" i="212"/>
  <c r="AC71" i="212"/>
  <c r="AC86" i="212"/>
  <c r="AC132" i="212"/>
  <c r="O132" i="212"/>
  <c r="O134" i="212"/>
  <c r="AC134" i="212"/>
  <c r="O82" i="212"/>
  <c r="O90" i="212"/>
  <c r="AC108" i="212"/>
  <c r="O112" i="212"/>
  <c r="O144" i="212"/>
  <c r="AC155" i="212"/>
  <c r="O160" i="212"/>
  <c r="AC89" i="212"/>
  <c r="AC95" i="212"/>
  <c r="AC103" i="212"/>
  <c r="O126" i="212"/>
  <c r="AC126" i="212"/>
  <c r="O136" i="212"/>
  <c r="AC139" i="212"/>
  <c r="AC151" i="212"/>
  <c r="AC141" i="212"/>
  <c r="O141" i="212"/>
  <c r="AC146" i="212"/>
  <c r="AC149" i="212"/>
  <c r="AC164" i="212"/>
  <c r="AC128" i="212"/>
  <c r="O135" i="212"/>
  <c r="AC135" i="212"/>
  <c r="AC118" i="212"/>
  <c r="AC123" i="212"/>
  <c r="AC153" i="212"/>
  <c r="O93" i="212"/>
  <c r="AC96" i="212"/>
  <c r="AC102" i="212"/>
  <c r="O109" i="212"/>
  <c r="O118" i="212"/>
  <c r="AC125" i="212"/>
  <c r="AC159" i="212"/>
  <c r="AC170" i="212"/>
  <c r="AC176" i="212"/>
  <c r="AC180" i="212"/>
  <c r="AC202" i="212"/>
  <c r="O171" i="212"/>
  <c r="O170" i="212"/>
  <c r="AC194" i="212"/>
  <c r="O203" i="212"/>
  <c r="AC196" i="212"/>
  <c r="AC210" i="212"/>
  <c r="O213" i="212"/>
  <c r="AC214" i="212"/>
  <c r="AC225" i="212"/>
  <c r="O230" i="212"/>
  <c r="AC231" i="212"/>
  <c r="AC233" i="212"/>
  <c r="AC247" i="212"/>
  <c r="AC258" i="212"/>
  <c r="AC268" i="212"/>
  <c r="AC283" i="212"/>
  <c r="AC284" i="212"/>
  <c r="AC285" i="212"/>
  <c r="AC299" i="212"/>
  <c r="AC307" i="212"/>
  <c r="AC315" i="212"/>
  <c r="O212" i="212"/>
  <c r="O228" i="212"/>
  <c r="O237" i="212"/>
  <c r="O243" i="212"/>
  <c r="O250" i="212"/>
  <c r="O272" i="212"/>
  <c r="O279" i="212"/>
  <c r="O218" i="212"/>
  <c r="O222" i="212"/>
  <c r="O227" i="212"/>
  <c r="O236" i="212"/>
  <c r="O242" i="212"/>
  <c r="O271" i="212"/>
  <c r="O278" i="212"/>
  <c r="O287" i="212"/>
  <c r="O260" i="212"/>
  <c r="O221" i="212"/>
  <c r="O240" i="212"/>
  <c r="O248" i="212"/>
  <c r="O269" i="212"/>
  <c r="O286" i="212"/>
  <c r="O7" i="129"/>
  <c r="O11" i="129"/>
  <c r="O13" i="129"/>
  <c r="O16" i="129"/>
  <c r="O24" i="129"/>
  <c r="O27" i="129"/>
  <c r="O36" i="129"/>
  <c r="O45" i="129"/>
  <c r="O49" i="129"/>
  <c r="O53" i="129"/>
  <c r="O59" i="129"/>
  <c r="O69" i="129"/>
  <c r="O73" i="129"/>
  <c r="O76" i="129"/>
  <c r="O80" i="129"/>
  <c r="O84" i="129"/>
  <c r="O88" i="129"/>
  <c r="O92" i="129"/>
  <c r="O96" i="129"/>
  <c r="O99" i="129"/>
  <c r="O102" i="129"/>
  <c r="O106" i="129"/>
  <c r="O110" i="129"/>
  <c r="O121" i="129"/>
  <c r="O124" i="129"/>
  <c r="O131" i="129"/>
  <c r="O135" i="129"/>
  <c r="O166" i="129"/>
  <c r="O174" i="129"/>
  <c r="AF174" i="129"/>
  <c r="AF178" i="129"/>
  <c r="O182" i="129"/>
  <c r="AF182" i="129"/>
  <c r="O186" i="129"/>
  <c r="Z186" i="129" s="1"/>
  <c r="AF186" i="129"/>
  <c r="O190" i="129"/>
  <c r="O196" i="129"/>
  <c r="O200" i="129"/>
  <c r="O204" i="129"/>
  <c r="O208" i="129"/>
  <c r="O212" i="129"/>
  <c r="O220" i="129"/>
  <c r="O224" i="129"/>
  <c r="O231" i="129"/>
  <c r="O5" i="129"/>
  <c r="O14" i="129"/>
  <c r="O17" i="129"/>
  <c r="O19" i="129"/>
  <c r="O21" i="129"/>
  <c r="O26" i="129"/>
  <c r="O30" i="129"/>
  <c r="O33" i="129"/>
  <c r="O39" i="129"/>
  <c r="O46" i="129"/>
  <c r="O54" i="129"/>
  <c r="O60" i="129"/>
  <c r="O63" i="129"/>
  <c r="O67" i="129"/>
  <c r="O77" i="129"/>
  <c r="O81" i="129"/>
  <c r="O85" i="129"/>
  <c r="O89" i="129"/>
  <c r="O100" i="129"/>
  <c r="O103" i="129"/>
  <c r="O111" i="129"/>
  <c r="O128" i="129"/>
  <c r="O132" i="129"/>
  <c r="O136" i="129"/>
  <c r="O151" i="129"/>
  <c r="O175" i="129"/>
  <c r="AF175" i="129"/>
  <c r="AF179" i="129"/>
  <c r="O183" i="129"/>
  <c r="AF183" i="129"/>
  <c r="O187" i="129"/>
  <c r="O191" i="129"/>
  <c r="O197" i="129"/>
  <c r="O201" i="129"/>
  <c r="O205" i="129"/>
  <c r="O213" i="129"/>
  <c r="O221" i="129"/>
  <c r="O225" i="129"/>
  <c r="O228" i="129"/>
  <c r="O232" i="129"/>
  <c r="O2" i="129"/>
  <c r="O6" i="129"/>
  <c r="O9" i="129"/>
  <c r="O12" i="129"/>
  <c r="O15" i="129"/>
  <c r="O18" i="129"/>
  <c r="O22" i="129"/>
  <c r="O25" i="129"/>
  <c r="O28" i="129"/>
  <c r="O37" i="129"/>
  <c r="O43" i="129"/>
  <c r="O51" i="129"/>
  <c r="O55" i="129"/>
  <c r="O57" i="129"/>
  <c r="O61" i="129"/>
  <c r="O64" i="129"/>
  <c r="O68" i="129"/>
  <c r="O71" i="129"/>
  <c r="O78" i="129"/>
  <c r="O82" i="129"/>
  <c r="O86" i="129"/>
  <c r="O94" i="129"/>
  <c r="O97" i="129"/>
  <c r="O101" i="129"/>
  <c r="O104" i="129"/>
  <c r="O112" i="129"/>
  <c r="O126" i="129"/>
  <c r="O129" i="129"/>
  <c r="O148" i="129"/>
  <c r="O172" i="129"/>
  <c r="O176" i="129"/>
  <c r="AF176" i="129"/>
  <c r="O184" i="129"/>
  <c r="AF184" i="129"/>
  <c r="O192" i="129"/>
  <c r="O194" i="129"/>
  <c r="O198" i="129"/>
  <c r="O202" i="129"/>
  <c r="O206" i="129"/>
  <c r="O210" i="129"/>
  <c r="O218" i="129"/>
  <c r="O222" i="129"/>
  <c r="O229" i="129"/>
  <c r="O233" i="129"/>
  <c r="O235" i="129"/>
  <c r="O3" i="129"/>
  <c r="O10" i="129"/>
  <c r="O20" i="129"/>
  <c r="O23" i="129"/>
  <c r="O29" i="129"/>
  <c r="O31" i="129"/>
  <c r="O35" i="129"/>
  <c r="O38" i="129"/>
  <c r="O40" i="129"/>
  <c r="O44" i="129"/>
  <c r="O52" i="129"/>
  <c r="O58" i="129"/>
  <c r="O62" i="129"/>
  <c r="O65" i="129"/>
  <c r="O79" i="129"/>
  <c r="O83" i="129"/>
  <c r="O87" i="129"/>
  <c r="O91" i="129"/>
  <c r="O95" i="129"/>
  <c r="O98" i="129"/>
  <c r="O105" i="129"/>
  <c r="O109" i="129"/>
  <c r="O130" i="129"/>
  <c r="O149" i="129"/>
  <c r="O161" i="129"/>
  <c r="O165" i="129"/>
  <c r="O173" i="129"/>
  <c r="AF177" i="129"/>
  <c r="O185" i="129"/>
  <c r="AF185" i="129"/>
  <c r="O189" i="129"/>
  <c r="O195" i="129"/>
  <c r="O199" i="129"/>
  <c r="O203" i="129"/>
  <c r="O207" i="129"/>
  <c r="O211" i="129"/>
  <c r="O217" i="129"/>
  <c r="O219" i="129"/>
  <c r="O223" i="129"/>
  <c r="O230" i="129"/>
  <c r="O234" i="129"/>
  <c r="O236" i="129"/>
  <c r="O27" i="211"/>
  <c r="O18" i="211"/>
  <c r="O16" i="211"/>
  <c r="O8" i="211"/>
  <c r="O21" i="211"/>
  <c r="O26" i="211"/>
  <c r="O10" i="211"/>
  <c r="O7" i="211"/>
  <c r="O44" i="211"/>
  <c r="O57" i="211"/>
  <c r="O63" i="211"/>
  <c r="O78" i="211"/>
  <c r="O87" i="211"/>
  <c r="O90" i="211"/>
  <c r="O108" i="211"/>
  <c r="O110" i="211"/>
  <c r="O112" i="211"/>
  <c r="O114" i="211"/>
  <c r="O116" i="211"/>
  <c r="O118" i="211"/>
  <c r="O120" i="211"/>
  <c r="O32" i="211"/>
  <c r="O38" i="211"/>
  <c r="O43" i="211"/>
  <c r="O45" i="211"/>
  <c r="O23" i="211"/>
  <c r="O30" i="211"/>
  <c r="O35" i="211"/>
  <c r="O41" i="211"/>
  <c r="O50" i="211"/>
  <c r="O55" i="211"/>
  <c r="O82" i="211"/>
  <c r="O85" i="211"/>
  <c r="O123" i="211"/>
  <c r="O139" i="211"/>
  <c r="O135" i="211"/>
  <c r="O145" i="211"/>
  <c r="O137" i="211"/>
  <c r="O141" i="211"/>
  <c r="O156" i="211"/>
  <c r="O166" i="211"/>
  <c r="O170" i="211"/>
  <c r="O146" i="211"/>
  <c r="O168" i="211"/>
  <c r="O172" i="211"/>
  <c r="O186" i="211"/>
  <c r="O210" i="211"/>
  <c r="O229" i="211"/>
  <c r="O252" i="211"/>
  <c r="O267" i="211"/>
  <c r="O271" i="211"/>
  <c r="O287" i="211"/>
  <c r="O278" i="211"/>
  <c r="O282" i="211"/>
  <c r="O224" i="211"/>
  <c r="O236" i="211"/>
  <c r="O243" i="211"/>
  <c r="O247" i="211"/>
  <c r="O255" i="211"/>
  <c r="O256" i="211"/>
  <c r="O260" i="211"/>
  <c r="O265" i="211"/>
  <c r="O269" i="211"/>
  <c r="O273" i="211"/>
  <c r="O264" i="211"/>
  <c r="O291" i="211"/>
  <c r="O59" i="210"/>
  <c r="O82" i="210"/>
  <c r="O95" i="210"/>
  <c r="O97" i="210"/>
  <c r="O85" i="210"/>
  <c r="O6" i="210"/>
  <c r="O12" i="210"/>
  <c r="O16" i="210"/>
  <c r="O61" i="210"/>
  <c r="O73" i="210"/>
  <c r="O78" i="210"/>
  <c r="O81" i="210"/>
  <c r="O91" i="210"/>
  <c r="O94" i="210"/>
  <c r="O84" i="210"/>
  <c r="O99" i="210"/>
  <c r="O113" i="210"/>
  <c r="O123" i="210"/>
  <c r="O137" i="210"/>
  <c r="O29" i="210"/>
  <c r="O50" i="210"/>
  <c r="O53" i="210"/>
  <c r="O57" i="210"/>
  <c r="O89" i="210"/>
  <c r="O116" i="210"/>
  <c r="O135" i="210"/>
  <c r="O14" i="210"/>
  <c r="O25" i="210"/>
  <c r="O37" i="210"/>
  <c r="O44" i="210"/>
  <c r="O46" i="210"/>
  <c r="O141" i="210"/>
  <c r="O139" i="210"/>
  <c r="O156" i="210"/>
  <c r="O173" i="210"/>
  <c r="O236" i="210"/>
  <c r="O223" i="210"/>
  <c r="O228" i="210"/>
  <c r="O230" i="210"/>
  <c r="O234" i="210"/>
  <c r="O247" i="210"/>
  <c r="O257" i="210"/>
  <c r="O213" i="210"/>
  <c r="O224" i="210"/>
  <c r="O253" i="210"/>
  <c r="O263" i="210"/>
  <c r="O268" i="210"/>
  <c r="O214" i="210"/>
  <c r="O222" i="210"/>
  <c r="O243" i="210"/>
  <c r="O251" i="210"/>
  <c r="O238" i="210"/>
  <c r="O272" i="210"/>
  <c r="O287" i="210"/>
  <c r="O278" i="210"/>
  <c r="O286" i="210"/>
  <c r="AA182" i="129"/>
  <c r="AA185" i="129"/>
  <c r="AA180" i="129"/>
  <c r="AA183" i="129"/>
  <c r="AA186" i="129"/>
  <c r="AA184" i="129"/>
  <c r="AA176" i="129"/>
  <c r="AA178" i="129"/>
  <c r="AA181" i="129"/>
  <c r="Z181" i="129"/>
  <c r="AA179" i="129"/>
  <c r="AA174" i="129"/>
  <c r="AA177" i="129"/>
  <c r="AA175" i="129"/>
  <c r="O38" i="208"/>
  <c r="O44" i="208"/>
  <c r="O50" i="208"/>
  <c r="O32" i="208"/>
  <c r="O8" i="208"/>
  <c r="O17" i="208"/>
  <c r="O21" i="208"/>
  <c r="O27" i="208"/>
  <c r="O37" i="208"/>
  <c r="O28" i="208"/>
  <c r="O95" i="208"/>
  <c r="O62" i="208"/>
  <c r="O65" i="208"/>
  <c r="O84" i="208"/>
  <c r="O118" i="208"/>
  <c r="O120" i="208"/>
  <c r="O133" i="208"/>
  <c r="O6" i="208"/>
  <c r="O10" i="208"/>
  <c r="O25" i="208"/>
  <c r="O35" i="208"/>
  <c r="O43" i="208"/>
  <c r="O60" i="208"/>
  <c r="O2" i="208"/>
  <c r="O14" i="208"/>
  <c r="O19" i="208"/>
  <c r="O24" i="208"/>
  <c r="O30" i="208"/>
  <c r="O34" i="208"/>
  <c r="O48" i="208"/>
  <c r="O52" i="208"/>
  <c r="O70" i="208"/>
  <c r="O73" i="208"/>
  <c r="O76" i="208"/>
  <c r="O79" i="208"/>
  <c r="O89" i="208"/>
  <c r="O104" i="208"/>
  <c r="O42" i="208"/>
  <c r="O86" i="208"/>
  <c r="O108" i="208"/>
  <c r="O123" i="208"/>
  <c r="O127" i="208"/>
  <c r="O91" i="208"/>
  <c r="O99" i="208"/>
  <c r="O145" i="208"/>
  <c r="O157" i="208"/>
  <c r="O165" i="208"/>
  <c r="O137" i="208"/>
  <c r="O141" i="208"/>
  <c r="O172" i="208"/>
  <c r="O168" i="208"/>
  <c r="O143" i="208"/>
  <c r="O173" i="208"/>
  <c r="O169" i="208"/>
  <c r="O212" i="208"/>
  <c r="O224" i="208"/>
  <c r="O227" i="208"/>
  <c r="O231" i="208"/>
  <c r="O235" i="208"/>
  <c r="O269" i="208"/>
  <c r="O219" i="208"/>
  <c r="O175" i="208"/>
  <c r="O204" i="208"/>
  <c r="O211" i="208"/>
  <c r="O223" i="208"/>
  <c r="O230" i="208"/>
  <c r="O234" i="208"/>
  <c r="O264" i="208"/>
  <c r="O273" i="208"/>
  <c r="O242" i="208"/>
  <c r="O243" i="208"/>
  <c r="O247" i="208"/>
  <c r="O252" i="208"/>
  <c r="O189" i="208"/>
  <c r="O199" i="208"/>
  <c r="O206" i="208"/>
  <c r="O222" i="208"/>
  <c r="O226" i="208"/>
  <c r="O229" i="208"/>
  <c r="O233" i="208"/>
  <c r="O241" i="208"/>
  <c r="O251" i="208"/>
  <c r="O263" i="208"/>
  <c r="O267" i="208"/>
  <c r="O271" i="208"/>
  <c r="O8" i="207"/>
  <c r="O16" i="207"/>
  <c r="O26" i="207"/>
  <c r="O37" i="207"/>
  <c r="O52" i="207"/>
  <c r="O57" i="207"/>
  <c r="O59" i="207"/>
  <c r="O80" i="207"/>
  <c r="O82" i="207"/>
  <c r="O85" i="207"/>
  <c r="O90" i="207"/>
  <c r="O119" i="207"/>
  <c r="O121" i="207"/>
  <c r="O87" i="207"/>
  <c r="O126" i="207"/>
  <c r="O2" i="207"/>
  <c r="O14" i="207"/>
  <c r="O21" i="207"/>
  <c r="O35" i="207"/>
  <c r="O50" i="207"/>
  <c r="O54" i="207"/>
  <c r="O109" i="207"/>
  <c r="O32" i="207"/>
  <c r="O43" i="207"/>
  <c r="O46" i="207"/>
  <c r="O124" i="207"/>
  <c r="O39" i="207"/>
  <c r="O86" i="207"/>
  <c r="O91" i="207"/>
  <c r="O111" i="207"/>
  <c r="O130" i="207"/>
  <c r="O168" i="207"/>
  <c r="O140" i="207"/>
  <c r="O155" i="207"/>
  <c r="O134" i="207"/>
  <c r="O145" i="207"/>
  <c r="O175" i="207"/>
  <c r="O165" i="207"/>
  <c r="O204" i="207"/>
  <c r="O211" i="207"/>
  <c r="O223" i="207"/>
  <c r="O230" i="207"/>
  <c r="O234" i="207"/>
  <c r="O244" i="207"/>
  <c r="O264" i="207"/>
  <c r="O273" i="207"/>
  <c r="O171" i="207"/>
  <c r="O186" i="207"/>
  <c r="O214" i="207"/>
  <c r="O237" i="207"/>
  <c r="O242" i="207"/>
  <c r="O243" i="207"/>
  <c r="O247" i="207"/>
  <c r="O252" i="207"/>
  <c r="O189" i="207"/>
  <c r="O199" i="207"/>
  <c r="O206" i="207"/>
  <c r="O222" i="207"/>
  <c r="O226" i="207"/>
  <c r="O229" i="207"/>
  <c r="O233" i="207"/>
  <c r="O241" i="207"/>
  <c r="O251" i="207"/>
  <c r="O263" i="207"/>
  <c r="O267" i="207"/>
  <c r="O272" i="207"/>
  <c r="O271" i="207"/>
  <c r="O221" i="207"/>
  <c r="O225" i="207"/>
  <c r="O228" i="207"/>
  <c r="O232" i="207"/>
  <c r="L314" i="204"/>
  <c r="L313" i="204"/>
  <c r="L312" i="204"/>
  <c r="L311" i="204"/>
  <c r="L310" i="204"/>
  <c r="L309" i="204"/>
  <c r="L308" i="204"/>
  <c r="W308" i="204" s="1"/>
  <c r="K308" i="204"/>
  <c r="J308" i="204"/>
  <c r="I308" i="204"/>
  <c r="L307" i="204"/>
  <c r="W307" i="204" s="1"/>
  <c r="K307" i="204"/>
  <c r="J307" i="204"/>
  <c r="L306" i="204"/>
  <c r="W306" i="204" s="1"/>
  <c r="K306" i="204"/>
  <c r="J306" i="204"/>
  <c r="L305" i="204"/>
  <c r="W305" i="204" s="1"/>
  <c r="K305" i="204"/>
  <c r="J305" i="204"/>
  <c r="L304" i="204"/>
  <c r="W304" i="204" s="1"/>
  <c r="K304" i="204"/>
  <c r="J304" i="204"/>
  <c r="L303" i="204"/>
  <c r="W303" i="204" s="1"/>
  <c r="K303" i="204"/>
  <c r="J303" i="204"/>
  <c r="L302" i="204"/>
  <c r="W302" i="204" s="1"/>
  <c r="K302" i="204"/>
  <c r="J302" i="204"/>
  <c r="L301" i="204"/>
  <c r="W301" i="204" s="1"/>
  <c r="K301" i="204"/>
  <c r="J301" i="204"/>
  <c r="L300" i="204"/>
  <c r="W300" i="204" s="1"/>
  <c r="K300" i="204"/>
  <c r="J300" i="204"/>
  <c r="L299" i="204"/>
  <c r="W299" i="204" s="1"/>
  <c r="K299" i="204"/>
  <c r="J299" i="204"/>
  <c r="L298" i="204"/>
  <c r="W298" i="204" s="1"/>
  <c r="K298" i="204"/>
  <c r="J298" i="204"/>
  <c r="L297" i="204"/>
  <c r="W297" i="204" s="1"/>
  <c r="K297" i="204"/>
  <c r="J297" i="204"/>
  <c r="L296" i="204"/>
  <c r="W296" i="204" s="1"/>
  <c r="K296" i="204"/>
  <c r="J296" i="204"/>
  <c r="L295" i="204"/>
  <c r="W295" i="204" s="1"/>
  <c r="K295" i="204"/>
  <c r="J295" i="204"/>
  <c r="L294" i="204"/>
  <c r="W294" i="204" s="1"/>
  <c r="K294" i="204"/>
  <c r="J294" i="204"/>
  <c r="L293" i="204"/>
  <c r="W293" i="204" s="1"/>
  <c r="K293" i="204"/>
  <c r="J293" i="204"/>
  <c r="L292" i="204"/>
  <c r="W292" i="204" s="1"/>
  <c r="K292" i="204"/>
  <c r="J292" i="204"/>
  <c r="L291" i="204"/>
  <c r="W291" i="204" s="1"/>
  <c r="K291" i="204"/>
  <c r="J291" i="204"/>
  <c r="L290" i="204"/>
  <c r="W290" i="204" s="1"/>
  <c r="K290" i="204"/>
  <c r="J290" i="204"/>
  <c r="L289" i="204"/>
  <c r="W289" i="204" s="1"/>
  <c r="K289" i="204"/>
  <c r="J289" i="204"/>
  <c r="L288" i="204"/>
  <c r="W288" i="204" s="1"/>
  <c r="K288" i="204"/>
  <c r="J288" i="204"/>
  <c r="L287" i="204"/>
  <c r="W287" i="204" s="1"/>
  <c r="K287" i="204"/>
  <c r="J287" i="204"/>
  <c r="L286" i="204"/>
  <c r="W286" i="204" s="1"/>
  <c r="K286" i="204"/>
  <c r="J286" i="204"/>
  <c r="L285" i="204"/>
  <c r="W285" i="204" s="1"/>
  <c r="K285" i="204"/>
  <c r="J285" i="204"/>
  <c r="L284" i="204"/>
  <c r="W284" i="204" s="1"/>
  <c r="K284" i="204"/>
  <c r="J284" i="204"/>
  <c r="L283" i="204"/>
  <c r="W283" i="204" s="1"/>
  <c r="K283" i="204"/>
  <c r="J283" i="204"/>
  <c r="L282" i="204"/>
  <c r="W282" i="204" s="1"/>
  <c r="K282" i="204"/>
  <c r="J282" i="204"/>
  <c r="L281" i="204"/>
  <c r="W281" i="204" s="1"/>
  <c r="K281" i="204"/>
  <c r="J281" i="204"/>
  <c r="L280" i="204"/>
  <c r="W280" i="204" s="1"/>
  <c r="K280" i="204"/>
  <c r="J280" i="204"/>
  <c r="I280" i="204"/>
  <c r="L279" i="204"/>
  <c r="W279" i="204" s="1"/>
  <c r="K279" i="204"/>
  <c r="J279" i="204"/>
  <c r="I279" i="204"/>
  <c r="L278" i="204"/>
  <c r="W278" i="204" s="1"/>
  <c r="K278" i="204"/>
  <c r="J278" i="204"/>
  <c r="I278" i="204"/>
  <c r="L277" i="204"/>
  <c r="N277" i="204" s="1"/>
  <c r="K277" i="204"/>
  <c r="J277" i="204"/>
  <c r="I277" i="204"/>
  <c r="W276" i="204"/>
  <c r="L276" i="204"/>
  <c r="K276" i="204"/>
  <c r="J276" i="204"/>
  <c r="I276" i="204"/>
  <c r="L275" i="204"/>
  <c r="W275" i="204" s="1"/>
  <c r="K275" i="204"/>
  <c r="J275" i="204"/>
  <c r="I275" i="204"/>
  <c r="L274" i="204"/>
  <c r="N274" i="204" s="1"/>
  <c r="K274" i="204"/>
  <c r="J274" i="204"/>
  <c r="N273" i="204"/>
  <c r="L273" i="204"/>
  <c r="W273" i="204" s="1"/>
  <c r="K273" i="204"/>
  <c r="J273" i="204"/>
  <c r="I273" i="204"/>
  <c r="L272" i="204"/>
  <c r="W272" i="204" s="1"/>
  <c r="K272" i="204"/>
  <c r="J272" i="204"/>
  <c r="I272" i="204"/>
  <c r="L271" i="204"/>
  <c r="W271" i="204" s="1"/>
  <c r="K271" i="204"/>
  <c r="J271" i="204"/>
  <c r="I271" i="204"/>
  <c r="L270" i="204"/>
  <c r="W270" i="204" s="1"/>
  <c r="K270" i="204"/>
  <c r="J270" i="204"/>
  <c r="I270" i="204"/>
  <c r="L269" i="204"/>
  <c r="W269" i="204" s="1"/>
  <c r="K269" i="204"/>
  <c r="J269" i="204"/>
  <c r="I269" i="204"/>
  <c r="L268" i="204"/>
  <c r="W268" i="204" s="1"/>
  <c r="K268" i="204"/>
  <c r="J268" i="204"/>
  <c r="I268" i="204"/>
  <c r="W267" i="204"/>
  <c r="N267" i="204"/>
  <c r="L267" i="204"/>
  <c r="K267" i="204"/>
  <c r="J267" i="204"/>
  <c r="I267" i="204"/>
  <c r="L266" i="204"/>
  <c r="N266" i="204" s="1"/>
  <c r="K266" i="204"/>
  <c r="J266" i="204"/>
  <c r="I266" i="204"/>
  <c r="L265" i="204"/>
  <c r="W265" i="204" s="1"/>
  <c r="K265" i="204"/>
  <c r="J265" i="204"/>
  <c r="I265" i="204"/>
  <c r="L264" i="204"/>
  <c r="W264" i="204" s="1"/>
  <c r="K264" i="204"/>
  <c r="J264" i="204"/>
  <c r="I264" i="204"/>
  <c r="W263" i="204"/>
  <c r="L263" i="204"/>
  <c r="N263" i="204" s="1"/>
  <c r="K263" i="204"/>
  <c r="J263" i="204"/>
  <c r="I263" i="204"/>
  <c r="W262" i="204"/>
  <c r="L262" i="204"/>
  <c r="K262" i="204"/>
  <c r="J262" i="204"/>
  <c r="I262" i="204"/>
  <c r="L261" i="204"/>
  <c r="W261" i="204" s="1"/>
  <c r="K261" i="204"/>
  <c r="J261" i="204"/>
  <c r="I261" i="204"/>
  <c r="N260" i="204"/>
  <c r="L260" i="204"/>
  <c r="W260" i="204" s="1"/>
  <c r="K260" i="204"/>
  <c r="J260" i="204"/>
  <c r="I260" i="204"/>
  <c r="W259" i="204"/>
  <c r="L259" i="204"/>
  <c r="N259" i="204" s="1"/>
  <c r="K259" i="204"/>
  <c r="J259" i="204"/>
  <c r="I259" i="204"/>
  <c r="L258" i="204"/>
  <c r="W258" i="204" s="1"/>
  <c r="K258" i="204"/>
  <c r="J258" i="204"/>
  <c r="I258" i="204"/>
  <c r="L257" i="204"/>
  <c r="W257" i="204" s="1"/>
  <c r="K257" i="204"/>
  <c r="J257" i="204"/>
  <c r="I257" i="204"/>
  <c r="L256" i="204"/>
  <c r="W256" i="204" s="1"/>
  <c r="K256" i="204"/>
  <c r="J256" i="204"/>
  <c r="I256" i="204"/>
  <c r="L255" i="204"/>
  <c r="N255" i="204" s="1"/>
  <c r="K255" i="204"/>
  <c r="J255" i="204"/>
  <c r="I255" i="204"/>
  <c r="N254" i="204"/>
  <c r="L254" i="204"/>
  <c r="W254" i="204" s="1"/>
  <c r="K254" i="204"/>
  <c r="J254" i="204"/>
  <c r="I254" i="204"/>
  <c r="L253" i="204"/>
  <c r="W253" i="204" s="1"/>
  <c r="K253" i="204"/>
  <c r="J253" i="204"/>
  <c r="I253" i="204"/>
  <c r="W252" i="204"/>
  <c r="N252" i="204"/>
  <c r="L252" i="204"/>
  <c r="K252" i="204"/>
  <c r="J252" i="204"/>
  <c r="I252" i="204"/>
  <c r="W251" i="204"/>
  <c r="L251" i="204"/>
  <c r="N251" i="204" s="1"/>
  <c r="K251" i="204"/>
  <c r="J251" i="204"/>
  <c r="I251" i="204"/>
  <c r="L250" i="204"/>
  <c r="W250" i="204" s="1"/>
  <c r="K250" i="204"/>
  <c r="J250" i="204"/>
  <c r="I250" i="204"/>
  <c r="L249" i="204"/>
  <c r="W249" i="204" s="1"/>
  <c r="K249" i="204"/>
  <c r="J249" i="204"/>
  <c r="I249" i="204"/>
  <c r="W248" i="204"/>
  <c r="L248" i="204"/>
  <c r="K248" i="204"/>
  <c r="J248" i="204"/>
  <c r="I248" i="204"/>
  <c r="W247" i="204"/>
  <c r="L247" i="204"/>
  <c r="N247" i="204" s="1"/>
  <c r="K247" i="204"/>
  <c r="J247" i="204"/>
  <c r="I247" i="204"/>
  <c r="L246" i="204"/>
  <c r="W246" i="204" s="1"/>
  <c r="K246" i="204"/>
  <c r="J246" i="204"/>
  <c r="I246" i="204"/>
  <c r="L245" i="204"/>
  <c r="W245" i="204" s="1"/>
  <c r="K245" i="204"/>
  <c r="J245" i="204"/>
  <c r="I245" i="204"/>
  <c r="W244" i="204"/>
  <c r="N244" i="204"/>
  <c r="L244" i="204"/>
  <c r="K244" i="204"/>
  <c r="J244" i="204"/>
  <c r="I244" i="204"/>
  <c r="L243" i="204"/>
  <c r="W243" i="204" s="1"/>
  <c r="K243" i="204"/>
  <c r="J243" i="204"/>
  <c r="I243" i="204"/>
  <c r="F243" i="204"/>
  <c r="L242" i="204"/>
  <c r="N242" i="204" s="1"/>
  <c r="K242" i="204"/>
  <c r="J242" i="204"/>
  <c r="I242" i="204"/>
  <c r="L241" i="204"/>
  <c r="W241" i="204" s="1"/>
  <c r="K241" i="204"/>
  <c r="J241" i="204"/>
  <c r="I241" i="204"/>
  <c r="W240" i="204"/>
  <c r="L240" i="204"/>
  <c r="N240" i="204" s="1"/>
  <c r="K240" i="204"/>
  <c r="J240" i="204"/>
  <c r="I240" i="204"/>
  <c r="N239" i="204"/>
  <c r="L239" i="204"/>
  <c r="W239" i="204" s="1"/>
  <c r="K239" i="204"/>
  <c r="J239" i="204"/>
  <c r="I239" i="204"/>
  <c r="W238" i="204"/>
  <c r="L238" i="204"/>
  <c r="N238" i="204" s="1"/>
  <c r="K238" i="204"/>
  <c r="J238" i="204"/>
  <c r="I238" i="204"/>
  <c r="L237" i="204"/>
  <c r="W237" i="204" s="1"/>
  <c r="K237" i="204"/>
  <c r="J237" i="204"/>
  <c r="I237" i="204"/>
  <c r="W236" i="204"/>
  <c r="L236" i="204"/>
  <c r="K236" i="204"/>
  <c r="J236" i="204"/>
  <c r="I236" i="204"/>
  <c r="L235" i="204"/>
  <c r="W235" i="204" s="1"/>
  <c r="K235" i="204"/>
  <c r="J235" i="204"/>
  <c r="I235" i="204"/>
  <c r="W234" i="204"/>
  <c r="N234" i="204"/>
  <c r="L234" i="204"/>
  <c r="K234" i="204"/>
  <c r="J234" i="204"/>
  <c r="I234" i="204"/>
  <c r="N233" i="204"/>
  <c r="L233" i="204"/>
  <c r="W233" i="204" s="1"/>
  <c r="K233" i="204"/>
  <c r="J233" i="204"/>
  <c r="I233" i="204"/>
  <c r="N232" i="204"/>
  <c r="L232" i="204"/>
  <c r="W232" i="204" s="1"/>
  <c r="K232" i="204"/>
  <c r="J232" i="204"/>
  <c r="I232" i="204"/>
  <c r="L231" i="204"/>
  <c r="W231" i="204" s="1"/>
  <c r="K231" i="204"/>
  <c r="J231" i="204"/>
  <c r="I231" i="204"/>
  <c r="W230" i="204"/>
  <c r="N230" i="204"/>
  <c r="L230" i="204"/>
  <c r="K230" i="204"/>
  <c r="J230" i="204"/>
  <c r="I230" i="204"/>
  <c r="L229" i="204"/>
  <c r="W229" i="204" s="1"/>
  <c r="K229" i="204"/>
  <c r="J229" i="204"/>
  <c r="I229" i="204"/>
  <c r="N228" i="204"/>
  <c r="L228" i="204"/>
  <c r="W228" i="204" s="1"/>
  <c r="K228" i="204"/>
  <c r="J228" i="204"/>
  <c r="I228" i="204"/>
  <c r="L227" i="204"/>
  <c r="W227" i="204" s="1"/>
  <c r="K227" i="204"/>
  <c r="L226" i="204"/>
  <c r="W226" i="204" s="1"/>
  <c r="K226" i="204"/>
  <c r="J226" i="204"/>
  <c r="I226" i="204"/>
  <c r="W225" i="204"/>
  <c r="N225" i="204"/>
  <c r="L225" i="204"/>
  <c r="K225" i="204"/>
  <c r="J225" i="204"/>
  <c r="I225" i="204"/>
  <c r="L224" i="204"/>
  <c r="W224" i="204" s="1"/>
  <c r="K224" i="204"/>
  <c r="J224" i="204"/>
  <c r="I224" i="204"/>
  <c r="L223" i="204"/>
  <c r="W223" i="204" s="1"/>
  <c r="K223" i="204"/>
  <c r="J223" i="204"/>
  <c r="I223" i="204"/>
  <c r="L222" i="204"/>
  <c r="W222" i="204" s="1"/>
  <c r="K222" i="204"/>
  <c r="J222" i="204"/>
  <c r="I222" i="204"/>
  <c r="L221" i="204"/>
  <c r="N221" i="204" s="1"/>
  <c r="K221" i="204"/>
  <c r="J221" i="204"/>
  <c r="I221" i="204"/>
  <c r="L220" i="204"/>
  <c r="W220" i="204" s="1"/>
  <c r="K220" i="204"/>
  <c r="J220" i="204"/>
  <c r="I220" i="204"/>
  <c r="W219" i="204"/>
  <c r="L219" i="204"/>
  <c r="N219" i="204" s="1"/>
  <c r="K219" i="204"/>
  <c r="J219" i="204"/>
  <c r="I219" i="204"/>
  <c r="L218" i="204"/>
  <c r="W218" i="204" s="1"/>
  <c r="K218" i="204"/>
  <c r="J218" i="204"/>
  <c r="I218" i="204"/>
  <c r="N217" i="204"/>
  <c r="L217" i="204"/>
  <c r="W217" i="204" s="1"/>
  <c r="K217" i="204"/>
  <c r="J217" i="204"/>
  <c r="I217" i="204"/>
  <c r="L216" i="204"/>
  <c r="N216" i="204" s="1"/>
  <c r="K216" i="204"/>
  <c r="J216" i="204"/>
  <c r="I216" i="204"/>
  <c r="L215" i="204"/>
  <c r="N215" i="204" s="1"/>
  <c r="K215" i="204"/>
  <c r="J215" i="204"/>
  <c r="I215" i="204"/>
  <c r="L214" i="204"/>
  <c r="N214" i="204" s="1"/>
  <c r="K214" i="204"/>
  <c r="J214" i="204"/>
  <c r="I214" i="204"/>
  <c r="L213" i="204"/>
  <c r="W213" i="204" s="1"/>
  <c r="K213" i="204"/>
  <c r="J213" i="204"/>
  <c r="I213" i="204"/>
  <c r="W212" i="204"/>
  <c r="N212" i="204"/>
  <c r="L212" i="204"/>
  <c r="K212" i="204"/>
  <c r="J212" i="204"/>
  <c r="I212" i="204"/>
  <c r="N211" i="204"/>
  <c r="L211" i="204"/>
  <c r="W211" i="204" s="1"/>
  <c r="K211" i="204"/>
  <c r="J211" i="204"/>
  <c r="L210" i="204"/>
  <c r="W210" i="204" s="1"/>
  <c r="K210" i="204"/>
  <c r="J210" i="204"/>
  <c r="L209" i="204"/>
  <c r="W209" i="204" s="1"/>
  <c r="K209" i="204"/>
  <c r="J209" i="204"/>
  <c r="W208" i="204"/>
  <c r="L208" i="204"/>
  <c r="K208" i="204"/>
  <c r="J208" i="204"/>
  <c r="L207" i="204"/>
  <c r="W207" i="204" s="1"/>
  <c r="K207" i="204"/>
  <c r="J207" i="204"/>
  <c r="W206" i="204"/>
  <c r="N206" i="204"/>
  <c r="L206" i="204"/>
  <c r="K206" i="204"/>
  <c r="J206" i="204"/>
  <c r="L205" i="204"/>
  <c r="W205" i="204" s="1"/>
  <c r="K205" i="204"/>
  <c r="J205" i="204"/>
  <c r="N204" i="204"/>
  <c r="L204" i="204"/>
  <c r="W204" i="204" s="1"/>
  <c r="K204" i="204"/>
  <c r="J204" i="204"/>
  <c r="L203" i="204"/>
  <c r="W203" i="204" s="1"/>
  <c r="K203" i="204"/>
  <c r="J203" i="204"/>
  <c r="L202" i="204"/>
  <c r="W202" i="204" s="1"/>
  <c r="K202" i="204"/>
  <c r="J202" i="204"/>
  <c r="W201" i="204"/>
  <c r="L201" i="204"/>
  <c r="K201" i="204"/>
  <c r="J201" i="204"/>
  <c r="L200" i="204"/>
  <c r="W200" i="204" s="1"/>
  <c r="K200" i="204"/>
  <c r="J200" i="204"/>
  <c r="N199" i="204"/>
  <c r="L199" i="204"/>
  <c r="W199" i="204" s="1"/>
  <c r="K199" i="204"/>
  <c r="J199" i="204"/>
  <c r="L198" i="204"/>
  <c r="W198" i="204" s="1"/>
  <c r="K198" i="204"/>
  <c r="J198" i="204"/>
  <c r="W197" i="204"/>
  <c r="L197" i="204"/>
  <c r="K197" i="204"/>
  <c r="J197" i="204"/>
  <c r="L196" i="204"/>
  <c r="W196" i="204" s="1"/>
  <c r="K196" i="204"/>
  <c r="J196" i="204"/>
  <c r="I196" i="204"/>
  <c r="L195" i="204"/>
  <c r="W195" i="204" s="1"/>
  <c r="K195" i="204"/>
  <c r="J195" i="204"/>
  <c r="I195" i="204"/>
  <c r="L194" i="204"/>
  <c r="W194" i="204" s="1"/>
  <c r="K194" i="204"/>
  <c r="J194" i="204"/>
  <c r="I194" i="204"/>
  <c r="L193" i="204"/>
  <c r="W193" i="204" s="1"/>
  <c r="K193" i="204"/>
  <c r="J193" i="204"/>
  <c r="I193" i="204"/>
  <c r="W192" i="204"/>
  <c r="L192" i="204"/>
  <c r="K192" i="204"/>
  <c r="J192" i="204"/>
  <c r="I192" i="204"/>
  <c r="L191" i="204"/>
  <c r="W191" i="204" s="1"/>
  <c r="K191" i="204"/>
  <c r="J191" i="204"/>
  <c r="I191" i="204"/>
  <c r="W190" i="204"/>
  <c r="L190" i="204"/>
  <c r="K190" i="204"/>
  <c r="J190" i="204"/>
  <c r="I190" i="204"/>
  <c r="L189" i="204"/>
  <c r="W189" i="204" s="1"/>
  <c r="K189" i="204"/>
  <c r="J189" i="204"/>
  <c r="I189" i="204"/>
  <c r="L188" i="204"/>
  <c r="W188" i="204" s="1"/>
  <c r="K188" i="204"/>
  <c r="J188" i="204"/>
  <c r="I188" i="204"/>
  <c r="L187" i="204"/>
  <c r="W187" i="204" s="1"/>
  <c r="K187" i="204"/>
  <c r="J187" i="204"/>
  <c r="I187" i="204"/>
  <c r="L186" i="204"/>
  <c r="W186" i="204" s="1"/>
  <c r="K186" i="204"/>
  <c r="J186" i="204"/>
  <c r="I186" i="204"/>
  <c r="L185" i="204"/>
  <c r="W185" i="204" s="1"/>
  <c r="K185" i="204"/>
  <c r="J185" i="204"/>
  <c r="I185" i="204"/>
  <c r="L184" i="204"/>
  <c r="W184" i="204" s="1"/>
  <c r="K184" i="204"/>
  <c r="J184" i="204"/>
  <c r="I184" i="204"/>
  <c r="W183" i="204"/>
  <c r="L183" i="204"/>
  <c r="K183" i="204"/>
  <c r="J183" i="204"/>
  <c r="I183" i="204"/>
  <c r="L182" i="204"/>
  <c r="W182" i="204" s="1"/>
  <c r="K182" i="204"/>
  <c r="J182" i="204"/>
  <c r="I182" i="204"/>
  <c r="W181" i="204"/>
  <c r="L181" i="204"/>
  <c r="K181" i="204"/>
  <c r="J181" i="204"/>
  <c r="I181" i="204"/>
  <c r="W180" i="204"/>
  <c r="L180" i="204"/>
  <c r="K180" i="204"/>
  <c r="J180" i="204"/>
  <c r="I180" i="204"/>
  <c r="W179" i="204"/>
  <c r="L179" i="204"/>
  <c r="K179" i="204"/>
  <c r="J179" i="204"/>
  <c r="I179" i="204"/>
  <c r="L178" i="204"/>
  <c r="W178" i="204" s="1"/>
  <c r="K178" i="204"/>
  <c r="J178" i="204"/>
  <c r="I178" i="204"/>
  <c r="L177" i="204"/>
  <c r="W177" i="204" s="1"/>
  <c r="K177" i="204"/>
  <c r="J177" i="204"/>
  <c r="I177" i="204"/>
  <c r="L176" i="204"/>
  <c r="W176" i="204" s="1"/>
  <c r="K176" i="204"/>
  <c r="J176" i="204"/>
  <c r="I176" i="204"/>
  <c r="L175" i="204"/>
  <c r="W175" i="204" s="1"/>
  <c r="K175" i="204"/>
  <c r="J175" i="204"/>
  <c r="I175" i="204"/>
  <c r="W174" i="204"/>
  <c r="L174" i="204"/>
  <c r="K174" i="204"/>
  <c r="J174" i="204"/>
  <c r="I174" i="204"/>
  <c r="L173" i="204"/>
  <c r="W173" i="204" s="1"/>
  <c r="K173" i="204"/>
  <c r="J173" i="204"/>
  <c r="I173" i="204"/>
  <c r="L172" i="204"/>
  <c r="W172" i="204" s="1"/>
  <c r="K172" i="204"/>
  <c r="J172" i="204"/>
  <c r="I172" i="204"/>
  <c r="L171" i="204"/>
  <c r="W171" i="204" s="1"/>
  <c r="K171" i="204"/>
  <c r="J171" i="204"/>
  <c r="I171" i="204"/>
  <c r="L170" i="204"/>
  <c r="W170" i="204" s="1"/>
  <c r="K170" i="204"/>
  <c r="J170" i="204"/>
  <c r="I170" i="204"/>
  <c r="N169" i="204"/>
  <c r="L169" i="204"/>
  <c r="W169" i="204" s="1"/>
  <c r="K169" i="204"/>
  <c r="J169" i="204"/>
  <c r="I169" i="204"/>
  <c r="W168" i="204"/>
  <c r="L168" i="204"/>
  <c r="N168" i="204" s="1"/>
  <c r="K168" i="204"/>
  <c r="J168" i="204"/>
  <c r="I168" i="204"/>
  <c r="W167" i="204"/>
  <c r="L167" i="204"/>
  <c r="N167" i="204" s="1"/>
  <c r="K167" i="204"/>
  <c r="J167" i="204"/>
  <c r="I167" i="204"/>
  <c r="N166" i="204"/>
  <c r="L166" i="204"/>
  <c r="W166" i="204" s="1"/>
  <c r="K166" i="204"/>
  <c r="J166" i="204"/>
  <c r="I166" i="204"/>
  <c r="N165" i="204"/>
  <c r="L165" i="204"/>
  <c r="W165" i="204" s="1"/>
  <c r="K165" i="204"/>
  <c r="J165" i="204"/>
  <c r="I165" i="204"/>
  <c r="W164" i="204"/>
  <c r="L164" i="204"/>
  <c r="K164" i="204"/>
  <c r="J164" i="204"/>
  <c r="I164" i="204"/>
  <c r="W163" i="204"/>
  <c r="L163" i="204"/>
  <c r="K163" i="204"/>
  <c r="J163" i="204"/>
  <c r="I163" i="204"/>
  <c r="L162" i="204"/>
  <c r="N162" i="204" s="1"/>
  <c r="K162" i="204"/>
  <c r="J162" i="204"/>
  <c r="I162" i="204"/>
  <c r="L161" i="204"/>
  <c r="W161" i="204" s="1"/>
  <c r="K161" i="204"/>
  <c r="J161" i="204"/>
  <c r="I161" i="204"/>
  <c r="L160" i="204"/>
  <c r="W160" i="204" s="1"/>
  <c r="K160" i="204"/>
  <c r="J160" i="204"/>
  <c r="I160" i="204"/>
  <c r="L159" i="204"/>
  <c r="W159" i="204" s="1"/>
  <c r="K159" i="204"/>
  <c r="J159" i="204"/>
  <c r="I159" i="204"/>
  <c r="L158" i="204"/>
  <c r="W158" i="204" s="1"/>
  <c r="K158" i="204"/>
  <c r="J158" i="204"/>
  <c r="I158" i="204"/>
  <c r="L157" i="204"/>
  <c r="W157" i="204" s="1"/>
  <c r="K157" i="204"/>
  <c r="J157" i="204"/>
  <c r="I157" i="204"/>
  <c r="L156" i="204"/>
  <c r="N156" i="204" s="1"/>
  <c r="K156" i="204"/>
  <c r="J156" i="204"/>
  <c r="I156" i="204"/>
  <c r="W155" i="204"/>
  <c r="L155" i="204"/>
  <c r="N155" i="204" s="1"/>
  <c r="K155" i="204"/>
  <c r="J155" i="204"/>
  <c r="I155" i="204"/>
  <c r="L154" i="204"/>
  <c r="W154" i="204" s="1"/>
  <c r="K154" i="204"/>
  <c r="J154" i="204"/>
  <c r="L153" i="204"/>
  <c r="W153" i="204" s="1"/>
  <c r="K153" i="204"/>
  <c r="J153" i="204"/>
  <c r="L152" i="204"/>
  <c r="W152" i="204" s="1"/>
  <c r="K152" i="204"/>
  <c r="J152" i="204"/>
  <c r="I152" i="204"/>
  <c r="L151" i="204"/>
  <c r="W151" i="204" s="1"/>
  <c r="K151" i="204"/>
  <c r="J151" i="204"/>
  <c r="I151" i="204"/>
  <c r="L150" i="204"/>
  <c r="W150" i="204" s="1"/>
  <c r="K150" i="204"/>
  <c r="J150" i="204"/>
  <c r="I150" i="204"/>
  <c r="L149" i="204"/>
  <c r="W149" i="204" s="1"/>
  <c r="K149" i="204"/>
  <c r="J149" i="204"/>
  <c r="I149" i="204"/>
  <c r="L148" i="204"/>
  <c r="K148" i="204"/>
  <c r="J148" i="204"/>
  <c r="I148" i="204"/>
  <c r="L147" i="204"/>
  <c r="W147" i="204" s="1"/>
  <c r="K147" i="204"/>
  <c r="J147" i="204"/>
  <c r="I147" i="204"/>
  <c r="W146" i="204"/>
  <c r="L146" i="204"/>
  <c r="N146" i="204" s="1"/>
  <c r="K146" i="204"/>
  <c r="J146" i="204"/>
  <c r="I146" i="204"/>
  <c r="L145" i="204"/>
  <c r="N145" i="204" s="1"/>
  <c r="K145" i="204"/>
  <c r="J145" i="204"/>
  <c r="I145" i="204"/>
  <c r="L144" i="204"/>
  <c r="W144" i="204" s="1"/>
  <c r="K144" i="204"/>
  <c r="J144" i="204"/>
  <c r="I144" i="204"/>
  <c r="L143" i="204"/>
  <c r="W143" i="204" s="1"/>
  <c r="K143" i="204"/>
  <c r="J143" i="204"/>
  <c r="I143" i="204"/>
  <c r="L142" i="204"/>
  <c r="W142" i="204" s="1"/>
  <c r="K142" i="204"/>
  <c r="J142" i="204"/>
  <c r="I142" i="204"/>
  <c r="W141" i="204"/>
  <c r="N141" i="204"/>
  <c r="L141" i="204"/>
  <c r="K141" i="204"/>
  <c r="J141" i="204"/>
  <c r="I141" i="204"/>
  <c r="L140" i="204"/>
  <c r="W140" i="204" s="1"/>
  <c r="K140" i="204"/>
  <c r="J140" i="204"/>
  <c r="I140" i="204"/>
  <c r="N139" i="204"/>
  <c r="L139" i="204"/>
  <c r="W139" i="204" s="1"/>
  <c r="K139" i="204"/>
  <c r="J139" i="204"/>
  <c r="I139" i="204"/>
  <c r="N138" i="204"/>
  <c r="L138" i="204"/>
  <c r="W138" i="204" s="1"/>
  <c r="K138" i="204"/>
  <c r="J138" i="204"/>
  <c r="I138" i="204"/>
  <c r="N137" i="204"/>
  <c r="L137" i="204"/>
  <c r="W137" i="204" s="1"/>
  <c r="K137" i="204"/>
  <c r="J137" i="204"/>
  <c r="I137" i="204"/>
  <c r="N136" i="204"/>
  <c r="L136" i="204"/>
  <c r="W136" i="204" s="1"/>
  <c r="K136" i="204"/>
  <c r="J136" i="204"/>
  <c r="I136" i="204"/>
  <c r="L135" i="204"/>
  <c r="W135" i="204" s="1"/>
  <c r="K135" i="204"/>
  <c r="J135" i="204"/>
  <c r="I135" i="204"/>
  <c r="W134" i="204"/>
  <c r="N134" i="204"/>
  <c r="L134" i="204"/>
  <c r="K134" i="204"/>
  <c r="J134" i="204"/>
  <c r="I134" i="204"/>
  <c r="N133" i="204"/>
  <c r="L133" i="204"/>
  <c r="W133" i="204" s="1"/>
  <c r="K133" i="204"/>
  <c r="J133" i="204"/>
  <c r="I133" i="204"/>
  <c r="L132" i="204"/>
  <c r="W132" i="204" s="1"/>
  <c r="K132" i="204"/>
  <c r="J132" i="204"/>
  <c r="I132" i="204"/>
  <c r="L131" i="204"/>
  <c r="W131" i="204" s="1"/>
  <c r="K131" i="204"/>
  <c r="J131" i="204"/>
  <c r="I131" i="204"/>
  <c r="W130" i="204"/>
  <c r="N130" i="204"/>
  <c r="L130" i="204"/>
  <c r="K130" i="204"/>
  <c r="J130" i="204"/>
  <c r="I130" i="204"/>
  <c r="L129" i="204"/>
  <c r="W129" i="204" s="1"/>
  <c r="K129" i="204"/>
  <c r="J129" i="204"/>
  <c r="I129" i="204"/>
  <c r="W128" i="204"/>
  <c r="L128" i="204"/>
  <c r="N128" i="204" s="1"/>
  <c r="K128" i="204"/>
  <c r="J128" i="204"/>
  <c r="I128" i="204"/>
  <c r="L127" i="204"/>
  <c r="K127" i="204"/>
  <c r="J127" i="204"/>
  <c r="I127" i="204"/>
  <c r="W126" i="204"/>
  <c r="N126" i="204"/>
  <c r="L126" i="204"/>
  <c r="K126" i="204"/>
  <c r="J126" i="204"/>
  <c r="I126" i="204"/>
  <c r="L125" i="204"/>
  <c r="W125" i="204" s="1"/>
  <c r="K125" i="204"/>
  <c r="J125" i="204"/>
  <c r="I125" i="204"/>
  <c r="L124" i="204"/>
  <c r="W124" i="204" s="1"/>
  <c r="K124" i="204"/>
  <c r="J124" i="204"/>
  <c r="I124" i="204"/>
  <c r="W123" i="204"/>
  <c r="N123" i="204"/>
  <c r="L123" i="204"/>
  <c r="K123" i="204"/>
  <c r="J123" i="204"/>
  <c r="I123" i="204"/>
  <c r="L122" i="204"/>
  <c r="W122" i="204" s="1"/>
  <c r="K122" i="204"/>
  <c r="J122" i="204"/>
  <c r="I122" i="204"/>
  <c r="L121" i="204"/>
  <c r="W121" i="204" s="1"/>
  <c r="K121" i="204"/>
  <c r="J121" i="204"/>
  <c r="I121" i="204"/>
  <c r="L120" i="204"/>
  <c r="N120" i="204" s="1"/>
  <c r="K120" i="204"/>
  <c r="J120" i="204"/>
  <c r="I120" i="204"/>
  <c r="L119" i="204"/>
  <c r="W119" i="204" s="1"/>
  <c r="K119" i="204"/>
  <c r="J119" i="204"/>
  <c r="I119" i="204"/>
  <c r="W118" i="204"/>
  <c r="L118" i="204"/>
  <c r="N118" i="204" s="1"/>
  <c r="K118" i="204"/>
  <c r="J118" i="204"/>
  <c r="I118" i="204"/>
  <c r="L117" i="204"/>
  <c r="W117" i="204" s="1"/>
  <c r="K117" i="204"/>
  <c r="J117" i="204"/>
  <c r="I117" i="204"/>
  <c r="L116" i="204"/>
  <c r="N116" i="204" s="1"/>
  <c r="K116" i="204"/>
  <c r="J116" i="204"/>
  <c r="I116" i="204"/>
  <c r="W115" i="204"/>
  <c r="L115" i="204"/>
  <c r="N115" i="204" s="1"/>
  <c r="K115" i="204"/>
  <c r="J115" i="204"/>
  <c r="I115" i="204"/>
  <c r="N114" i="204"/>
  <c r="L114" i="204"/>
  <c r="W114" i="204" s="1"/>
  <c r="K114" i="204"/>
  <c r="J114" i="204"/>
  <c r="I114" i="204"/>
  <c r="L113" i="204"/>
  <c r="W113" i="204" s="1"/>
  <c r="K113" i="204"/>
  <c r="J113" i="204"/>
  <c r="I113" i="204"/>
  <c r="L112" i="204"/>
  <c r="N112" i="204" s="1"/>
  <c r="K112" i="204"/>
  <c r="J112" i="204"/>
  <c r="I112" i="204"/>
  <c r="L111" i="204"/>
  <c r="W111" i="204" s="1"/>
  <c r="K111" i="204"/>
  <c r="J111" i="204"/>
  <c r="I111" i="204"/>
  <c r="L110" i="204"/>
  <c r="N110" i="204" s="1"/>
  <c r="K110" i="204"/>
  <c r="J110" i="204"/>
  <c r="I110" i="204"/>
  <c r="W109" i="204"/>
  <c r="L109" i="204"/>
  <c r="N109" i="204" s="1"/>
  <c r="K109" i="204"/>
  <c r="J109" i="204"/>
  <c r="I109" i="204"/>
  <c r="L108" i="204"/>
  <c r="N108" i="204" s="1"/>
  <c r="K108" i="204"/>
  <c r="J108" i="204"/>
  <c r="I108" i="204"/>
  <c r="L107" i="204"/>
  <c r="W107" i="204" s="1"/>
  <c r="K107" i="204"/>
  <c r="J107" i="204"/>
  <c r="I107" i="204"/>
  <c r="L106" i="204"/>
  <c r="W106" i="204" s="1"/>
  <c r="K106" i="204"/>
  <c r="J106" i="204"/>
  <c r="I106" i="204"/>
  <c r="L105" i="204"/>
  <c r="W105" i="204" s="1"/>
  <c r="K105" i="204"/>
  <c r="J105" i="204"/>
  <c r="I105" i="204"/>
  <c r="N104" i="204"/>
  <c r="L104" i="204"/>
  <c r="W104" i="204" s="1"/>
  <c r="K104" i="204"/>
  <c r="J104" i="204"/>
  <c r="I104" i="204"/>
  <c r="L103" i="204"/>
  <c r="W103" i="204" s="1"/>
  <c r="K103" i="204"/>
  <c r="J103" i="204"/>
  <c r="I103" i="204"/>
  <c r="L102" i="204"/>
  <c r="W102" i="204" s="1"/>
  <c r="K102" i="204"/>
  <c r="J102" i="204"/>
  <c r="I102" i="204"/>
  <c r="L101" i="204"/>
  <c r="W101" i="204" s="1"/>
  <c r="K101" i="204"/>
  <c r="J101" i="204"/>
  <c r="I101" i="204"/>
  <c r="L100" i="204"/>
  <c r="W100" i="204" s="1"/>
  <c r="K100" i="204"/>
  <c r="J100" i="204"/>
  <c r="I100" i="204"/>
  <c r="L99" i="204"/>
  <c r="W99" i="204" s="1"/>
  <c r="K99" i="204"/>
  <c r="J99" i="204"/>
  <c r="I99" i="204"/>
  <c r="L98" i="204"/>
  <c r="N98" i="204" s="1"/>
  <c r="K98" i="204"/>
  <c r="J98" i="204"/>
  <c r="I98" i="204"/>
  <c r="W97" i="204"/>
  <c r="L97" i="204"/>
  <c r="N97" i="204" s="1"/>
  <c r="K97" i="204"/>
  <c r="J97" i="204"/>
  <c r="I97" i="204"/>
  <c r="W96" i="204"/>
  <c r="L96" i="204"/>
  <c r="K96" i="204"/>
  <c r="J96" i="204"/>
  <c r="I96" i="204"/>
  <c r="L95" i="204"/>
  <c r="W95" i="204" s="1"/>
  <c r="K95" i="204"/>
  <c r="J95" i="204"/>
  <c r="I95" i="204"/>
  <c r="W94" i="204"/>
  <c r="N94" i="204"/>
  <c r="L94" i="204"/>
  <c r="K94" i="204"/>
  <c r="J94" i="204"/>
  <c r="I94" i="204"/>
  <c r="N93" i="204"/>
  <c r="L93" i="204"/>
  <c r="W93" i="204" s="1"/>
  <c r="K93" i="204"/>
  <c r="J93" i="204"/>
  <c r="I93" i="204"/>
  <c r="L92" i="204"/>
  <c r="W92" i="204" s="1"/>
  <c r="K92" i="204"/>
  <c r="J92" i="204"/>
  <c r="I92" i="204"/>
  <c r="L91" i="204"/>
  <c r="N91" i="204" s="1"/>
  <c r="K91" i="204"/>
  <c r="J91" i="204"/>
  <c r="I91" i="204"/>
  <c r="L90" i="204"/>
  <c r="W90" i="204" s="1"/>
  <c r="K90" i="204"/>
  <c r="J90" i="204"/>
  <c r="I90" i="204"/>
  <c r="L89" i="204"/>
  <c r="W89" i="204" s="1"/>
  <c r="K89" i="204"/>
  <c r="J89" i="204"/>
  <c r="I89" i="204"/>
  <c r="W88" i="204"/>
  <c r="L88" i="204"/>
  <c r="N88" i="204" s="1"/>
  <c r="K88" i="204"/>
  <c r="J88" i="204"/>
  <c r="I88" i="204"/>
  <c r="L87" i="204"/>
  <c r="N87" i="204" s="1"/>
  <c r="K87" i="204"/>
  <c r="J87" i="204"/>
  <c r="I87" i="204"/>
  <c r="L86" i="204"/>
  <c r="W86" i="204" s="1"/>
  <c r="K86" i="204"/>
  <c r="J86" i="204"/>
  <c r="I86" i="204"/>
  <c r="N85" i="204"/>
  <c r="L85" i="204"/>
  <c r="W85" i="204" s="1"/>
  <c r="K85" i="204"/>
  <c r="J85" i="204"/>
  <c r="I85" i="204"/>
  <c r="L84" i="204"/>
  <c r="W84" i="204" s="1"/>
  <c r="K84" i="204"/>
  <c r="J84" i="204"/>
  <c r="I84" i="204"/>
  <c r="L83" i="204"/>
  <c r="W83" i="204" s="1"/>
  <c r="K83" i="204"/>
  <c r="J83" i="204"/>
  <c r="I83" i="204"/>
  <c r="L82" i="204"/>
  <c r="N82" i="204" s="1"/>
  <c r="K82" i="204"/>
  <c r="J82" i="204"/>
  <c r="I82" i="204"/>
  <c r="L81" i="204"/>
  <c r="W81" i="204" s="1"/>
  <c r="K81" i="204"/>
  <c r="J81" i="204"/>
  <c r="I81" i="204"/>
  <c r="L80" i="204"/>
  <c r="W80" i="204" s="1"/>
  <c r="K80" i="204"/>
  <c r="J80" i="204"/>
  <c r="I80" i="204"/>
  <c r="W79" i="204"/>
  <c r="N79" i="204"/>
  <c r="L79" i="204"/>
  <c r="K79" i="204"/>
  <c r="J79" i="204"/>
  <c r="I79" i="204"/>
  <c r="L78" i="204"/>
  <c r="W78" i="204" s="1"/>
  <c r="K78" i="204"/>
  <c r="J78" i="204"/>
  <c r="I78" i="204"/>
  <c r="L77" i="204"/>
  <c r="W77" i="204" s="1"/>
  <c r="K77" i="204"/>
  <c r="J77" i="204"/>
  <c r="I77" i="204"/>
  <c r="L76" i="204"/>
  <c r="N76" i="204" s="1"/>
  <c r="K76" i="204"/>
  <c r="J76" i="204"/>
  <c r="I76" i="204"/>
  <c r="L75" i="204"/>
  <c r="W75" i="204" s="1"/>
  <c r="K75" i="204"/>
  <c r="J75" i="204"/>
  <c r="I75" i="204"/>
  <c r="L74" i="204"/>
  <c r="W74" i="204" s="1"/>
  <c r="K74" i="204"/>
  <c r="J74" i="204"/>
  <c r="I74" i="204"/>
  <c r="L73" i="204"/>
  <c r="W73" i="204" s="1"/>
  <c r="K73" i="204"/>
  <c r="J73" i="204"/>
  <c r="I73" i="204"/>
  <c r="W72" i="204"/>
  <c r="N72" i="204"/>
  <c r="L72" i="204"/>
  <c r="K72" i="204"/>
  <c r="J72" i="204"/>
  <c r="I72" i="204"/>
  <c r="L71" i="204"/>
  <c r="W71" i="204" s="1"/>
  <c r="K71" i="204"/>
  <c r="J71" i="204"/>
  <c r="I71" i="204"/>
  <c r="L70" i="204"/>
  <c r="W70" i="204" s="1"/>
  <c r="K70" i="204"/>
  <c r="J70" i="204"/>
  <c r="I70" i="204"/>
  <c r="L69" i="204"/>
  <c r="W69" i="204" s="1"/>
  <c r="K69" i="204"/>
  <c r="J69" i="204"/>
  <c r="I69" i="204"/>
  <c r="L68" i="204"/>
  <c r="W68" i="204" s="1"/>
  <c r="K68" i="204"/>
  <c r="J68" i="204"/>
  <c r="I68" i="204"/>
  <c r="W67" i="204"/>
  <c r="N67" i="204"/>
  <c r="L67" i="204"/>
  <c r="K67" i="204"/>
  <c r="J67" i="204"/>
  <c r="I67" i="204"/>
  <c r="L66" i="204"/>
  <c r="W66" i="204" s="1"/>
  <c r="K66" i="204"/>
  <c r="J66" i="204"/>
  <c r="I66" i="204"/>
  <c r="N65" i="204"/>
  <c r="L65" i="204"/>
  <c r="W65" i="204" s="1"/>
  <c r="K65" i="204"/>
  <c r="J65" i="204"/>
  <c r="I65" i="204"/>
  <c r="W64" i="204"/>
  <c r="N64" i="204"/>
  <c r="L64" i="204"/>
  <c r="K64" i="204"/>
  <c r="J64" i="204"/>
  <c r="I64" i="204"/>
  <c r="L63" i="204"/>
  <c r="W63" i="204" s="1"/>
  <c r="K63" i="204"/>
  <c r="J63" i="204"/>
  <c r="I63" i="204"/>
  <c r="L62" i="204"/>
  <c r="W62" i="204" s="1"/>
  <c r="K62" i="204"/>
  <c r="J62" i="204"/>
  <c r="I62" i="204"/>
  <c r="W61" i="204"/>
  <c r="N61" i="204"/>
  <c r="L61" i="204"/>
  <c r="K61" i="204"/>
  <c r="J61" i="204"/>
  <c r="I61" i="204"/>
  <c r="L60" i="204"/>
  <c r="W60" i="204" s="1"/>
  <c r="K60" i="204"/>
  <c r="J60" i="204"/>
  <c r="I60" i="204"/>
  <c r="L59" i="204"/>
  <c r="W59" i="204" s="1"/>
  <c r="K59" i="204"/>
  <c r="J59" i="204"/>
  <c r="I59" i="204"/>
  <c r="L58" i="204"/>
  <c r="W58" i="204" s="1"/>
  <c r="K58" i="204"/>
  <c r="J58" i="204"/>
  <c r="I58" i="204"/>
  <c r="N57" i="204"/>
  <c r="L57" i="204"/>
  <c r="W57" i="204" s="1"/>
  <c r="K57" i="204"/>
  <c r="J57" i="204"/>
  <c r="I57" i="204"/>
  <c r="W56" i="204"/>
  <c r="L56" i="204"/>
  <c r="K56" i="204"/>
  <c r="J56" i="204"/>
  <c r="I56" i="204"/>
  <c r="L55" i="204"/>
  <c r="W55" i="204" s="1"/>
  <c r="K55" i="204"/>
  <c r="J55" i="204"/>
  <c r="I55" i="204"/>
  <c r="L54" i="204"/>
  <c r="W54" i="204" s="1"/>
  <c r="K54" i="204"/>
  <c r="J54" i="204"/>
  <c r="I54" i="204"/>
  <c r="W53" i="204"/>
  <c r="L53" i="204"/>
  <c r="K53" i="204"/>
  <c r="J53" i="204"/>
  <c r="I53" i="204"/>
  <c r="L52" i="204"/>
  <c r="W52" i="204" s="1"/>
  <c r="K52" i="204"/>
  <c r="J52" i="204"/>
  <c r="I52" i="204"/>
  <c r="L51" i="204"/>
  <c r="N51" i="204" s="1"/>
  <c r="K51" i="204"/>
  <c r="J51" i="204"/>
  <c r="I51" i="204"/>
  <c r="N50" i="204"/>
  <c r="L50" i="204"/>
  <c r="W50" i="204" s="1"/>
  <c r="K50" i="204"/>
  <c r="J50" i="204"/>
  <c r="I50" i="204"/>
  <c r="L49" i="204"/>
  <c r="W49" i="204" s="1"/>
  <c r="K49" i="204"/>
  <c r="J49" i="204"/>
  <c r="I49" i="204"/>
  <c r="L48" i="204"/>
  <c r="W48" i="204" s="1"/>
  <c r="K48" i="204"/>
  <c r="J48" i="204"/>
  <c r="I48" i="204"/>
  <c r="W47" i="204"/>
  <c r="N47" i="204"/>
  <c r="L47" i="204"/>
  <c r="K47" i="204"/>
  <c r="J47" i="204"/>
  <c r="I47" i="204"/>
  <c r="L46" i="204"/>
  <c r="W46" i="204" s="1"/>
  <c r="K46" i="204"/>
  <c r="J46" i="204"/>
  <c r="I46" i="204"/>
  <c r="L45" i="204"/>
  <c r="W45" i="204" s="1"/>
  <c r="L44" i="204"/>
  <c r="W44" i="204" s="1"/>
  <c r="K44" i="204"/>
  <c r="J44" i="204"/>
  <c r="I44" i="204"/>
  <c r="L43" i="204"/>
  <c r="W43" i="204" s="1"/>
  <c r="K43" i="204"/>
  <c r="J43" i="204"/>
  <c r="I43" i="204"/>
  <c r="W42" i="204"/>
  <c r="L42" i="204"/>
  <c r="N42" i="204" s="1"/>
  <c r="K42" i="204"/>
  <c r="J42" i="204"/>
  <c r="I42" i="204"/>
  <c r="L41" i="204"/>
  <c r="N41" i="204" s="1"/>
  <c r="K41" i="204"/>
  <c r="J41" i="204"/>
  <c r="I41" i="204"/>
  <c r="L40" i="204"/>
  <c r="W40" i="204" s="1"/>
  <c r="K40" i="204"/>
  <c r="J40" i="204"/>
  <c r="I40" i="204"/>
  <c r="W39" i="204"/>
  <c r="L39" i="204"/>
  <c r="N39" i="204" s="1"/>
  <c r="K39" i="204"/>
  <c r="J39" i="204"/>
  <c r="I39" i="204"/>
  <c r="L38" i="204"/>
  <c r="W38" i="204" s="1"/>
  <c r="K38" i="204"/>
  <c r="J38" i="204"/>
  <c r="I38" i="204"/>
  <c r="W37" i="204"/>
  <c r="N37" i="204"/>
  <c r="L37" i="204"/>
  <c r="K37" i="204"/>
  <c r="J37" i="204"/>
  <c r="I37" i="204"/>
  <c r="W36" i="204"/>
  <c r="L36" i="204"/>
  <c r="N36" i="204" s="1"/>
  <c r="K36" i="204"/>
  <c r="J36" i="204"/>
  <c r="I36" i="204"/>
  <c r="L35" i="204"/>
  <c r="W35" i="204" s="1"/>
  <c r="K35" i="204"/>
  <c r="J35" i="204"/>
  <c r="I35" i="204"/>
  <c r="L34" i="204"/>
  <c r="W34" i="204" s="1"/>
  <c r="K34" i="204"/>
  <c r="J34" i="204"/>
  <c r="I34" i="204"/>
  <c r="L33" i="204"/>
  <c r="W33" i="204" s="1"/>
  <c r="K33" i="204"/>
  <c r="J33" i="204"/>
  <c r="I33" i="204"/>
  <c r="L32" i="204"/>
  <c r="N32" i="204" s="1"/>
  <c r="K32" i="204"/>
  <c r="J32" i="204"/>
  <c r="I32" i="204"/>
  <c r="L31" i="204"/>
  <c r="N31" i="204" s="1"/>
  <c r="K31" i="204"/>
  <c r="J31" i="204"/>
  <c r="I31" i="204"/>
  <c r="L30" i="204"/>
  <c r="N30" i="204" s="1"/>
  <c r="K30" i="204"/>
  <c r="J30" i="204"/>
  <c r="I30" i="204"/>
  <c r="L29" i="204"/>
  <c r="W29" i="204" s="1"/>
  <c r="K29" i="204"/>
  <c r="J29" i="204"/>
  <c r="I29" i="204"/>
  <c r="L28" i="204"/>
  <c r="W28" i="204" s="1"/>
  <c r="K28" i="204"/>
  <c r="J28" i="204"/>
  <c r="I28" i="204"/>
  <c r="L27" i="204"/>
  <c r="W27" i="204" s="1"/>
  <c r="K27" i="204"/>
  <c r="J27" i="204"/>
  <c r="I27" i="204"/>
  <c r="L26" i="204"/>
  <c r="N26" i="204" s="1"/>
  <c r="K26" i="204"/>
  <c r="J26" i="204"/>
  <c r="I26" i="204"/>
  <c r="W25" i="204"/>
  <c r="L25" i="204"/>
  <c r="N25" i="204" s="1"/>
  <c r="K25" i="204"/>
  <c r="J25" i="204"/>
  <c r="I25" i="204"/>
  <c r="L24" i="204"/>
  <c r="W24" i="204" s="1"/>
  <c r="K24" i="204"/>
  <c r="J24" i="204"/>
  <c r="I24" i="204"/>
  <c r="L23" i="204"/>
  <c r="W23" i="204" s="1"/>
  <c r="K23" i="204"/>
  <c r="J23" i="204"/>
  <c r="I23" i="204"/>
  <c r="L22" i="204"/>
  <c r="N22" i="204" s="1"/>
  <c r="K22" i="204"/>
  <c r="J22" i="204"/>
  <c r="I22" i="204"/>
  <c r="W21" i="204"/>
  <c r="L21" i="204"/>
  <c r="N21" i="204" s="1"/>
  <c r="K21" i="204"/>
  <c r="J21" i="204"/>
  <c r="I21" i="204"/>
  <c r="L20" i="204"/>
  <c r="W20" i="204" s="1"/>
  <c r="K20" i="204"/>
  <c r="J20" i="204"/>
  <c r="I20" i="204"/>
  <c r="N19" i="204"/>
  <c r="L19" i="204"/>
  <c r="W19" i="204" s="1"/>
  <c r="K19" i="204"/>
  <c r="J19" i="204"/>
  <c r="I19" i="204"/>
  <c r="L18" i="204"/>
  <c r="N18" i="204" s="1"/>
  <c r="K18" i="204"/>
  <c r="J18" i="204"/>
  <c r="I18" i="204"/>
  <c r="W17" i="204"/>
  <c r="L17" i="204"/>
  <c r="N17" i="204" s="1"/>
  <c r="K17" i="204"/>
  <c r="J17" i="204"/>
  <c r="I17" i="204"/>
  <c r="L16" i="204"/>
  <c r="W16" i="204" s="1"/>
  <c r="K16" i="204"/>
  <c r="J16" i="204"/>
  <c r="I16" i="204"/>
  <c r="N15" i="204"/>
  <c r="L15" i="204"/>
  <c r="W15" i="204" s="1"/>
  <c r="K15" i="204"/>
  <c r="J15" i="204"/>
  <c r="I15" i="204"/>
  <c r="L14" i="204"/>
  <c r="N14" i="204" s="1"/>
  <c r="K14" i="204"/>
  <c r="J14" i="204"/>
  <c r="I14" i="204"/>
  <c r="W13" i="204"/>
  <c r="L13" i="204"/>
  <c r="N13" i="204" s="1"/>
  <c r="K13" i="204"/>
  <c r="J13" i="204"/>
  <c r="I13" i="204"/>
  <c r="L12" i="204"/>
  <c r="W12" i="204" s="1"/>
  <c r="K12" i="204"/>
  <c r="J12" i="204"/>
  <c r="I12" i="204"/>
  <c r="W11" i="204"/>
  <c r="N11" i="204"/>
  <c r="L11" i="204"/>
  <c r="K11" i="204"/>
  <c r="J11" i="204"/>
  <c r="I11" i="204"/>
  <c r="L10" i="204"/>
  <c r="N10" i="204" s="1"/>
  <c r="K10" i="204"/>
  <c r="J10" i="204"/>
  <c r="I10" i="204"/>
  <c r="L9" i="204"/>
  <c r="W9" i="204" s="1"/>
  <c r="K9" i="204"/>
  <c r="J9" i="204"/>
  <c r="I9" i="204"/>
  <c r="L8" i="204"/>
  <c r="W8" i="204" s="1"/>
  <c r="K8" i="204"/>
  <c r="J8" i="204"/>
  <c r="I8" i="204"/>
  <c r="L7" i="204"/>
  <c r="W7" i="204" s="1"/>
  <c r="K7" i="204"/>
  <c r="J7" i="204"/>
  <c r="I7" i="204"/>
  <c r="N6" i="204"/>
  <c r="L6" i="204"/>
  <c r="W6" i="204" s="1"/>
  <c r="K6" i="204"/>
  <c r="J6" i="204"/>
  <c r="I6" i="204"/>
  <c r="W5" i="204"/>
  <c r="N5" i="204"/>
  <c r="L5" i="204"/>
  <c r="K5" i="204"/>
  <c r="J5" i="204"/>
  <c r="I5" i="204"/>
  <c r="W4" i="204"/>
  <c r="L4" i="204"/>
  <c r="K4" i="204"/>
  <c r="J4" i="204"/>
  <c r="I4" i="204"/>
  <c r="L3" i="204"/>
  <c r="N3" i="204" s="1"/>
  <c r="K3" i="204"/>
  <c r="J3" i="204"/>
  <c r="I3" i="204"/>
  <c r="L2" i="204"/>
  <c r="N2" i="204" s="1"/>
  <c r="K2" i="204"/>
  <c r="J2" i="204"/>
  <c r="I2" i="204"/>
  <c r="L314" i="203"/>
  <c r="L313" i="203"/>
  <c r="L312" i="203"/>
  <c r="L311" i="203"/>
  <c r="L310" i="203"/>
  <c r="L309" i="203"/>
  <c r="L308" i="203"/>
  <c r="K308" i="203"/>
  <c r="J308" i="203"/>
  <c r="I308" i="203"/>
  <c r="L307" i="203"/>
  <c r="K307" i="203"/>
  <c r="J307" i="203"/>
  <c r="L306" i="203"/>
  <c r="K306" i="203"/>
  <c r="J306" i="203"/>
  <c r="L305" i="203"/>
  <c r="K305" i="203"/>
  <c r="J305" i="203"/>
  <c r="L304" i="203"/>
  <c r="K304" i="203"/>
  <c r="J304" i="203"/>
  <c r="L303" i="203"/>
  <c r="K303" i="203"/>
  <c r="J303" i="203"/>
  <c r="L302" i="203"/>
  <c r="K302" i="203"/>
  <c r="J302" i="203"/>
  <c r="L301" i="203"/>
  <c r="K301" i="203"/>
  <c r="J301" i="203"/>
  <c r="L300" i="203"/>
  <c r="K300" i="203"/>
  <c r="J300" i="203"/>
  <c r="L299" i="203"/>
  <c r="K299" i="203"/>
  <c r="J299" i="203"/>
  <c r="L298" i="203"/>
  <c r="K298" i="203"/>
  <c r="J298" i="203"/>
  <c r="L297" i="203"/>
  <c r="K297" i="203"/>
  <c r="J297" i="203"/>
  <c r="L296" i="203"/>
  <c r="K296" i="203"/>
  <c r="J296" i="203"/>
  <c r="L295" i="203"/>
  <c r="K295" i="203"/>
  <c r="J295" i="203"/>
  <c r="L294" i="203"/>
  <c r="K294" i="203"/>
  <c r="J294" i="203"/>
  <c r="L293" i="203"/>
  <c r="K293" i="203"/>
  <c r="J293" i="203"/>
  <c r="L292" i="203"/>
  <c r="K292" i="203"/>
  <c r="J292" i="203"/>
  <c r="L291" i="203"/>
  <c r="K291" i="203"/>
  <c r="J291" i="203"/>
  <c r="L290" i="203"/>
  <c r="K290" i="203"/>
  <c r="J290" i="203"/>
  <c r="L289" i="203"/>
  <c r="K289" i="203"/>
  <c r="J289" i="203"/>
  <c r="L288" i="203"/>
  <c r="K288" i="203"/>
  <c r="J288" i="203"/>
  <c r="L287" i="203"/>
  <c r="K287" i="203"/>
  <c r="J287" i="203"/>
  <c r="L286" i="203"/>
  <c r="K286" i="203"/>
  <c r="J286" i="203"/>
  <c r="L285" i="203"/>
  <c r="K285" i="203"/>
  <c r="J285" i="203"/>
  <c r="L284" i="203"/>
  <c r="K284" i="203"/>
  <c r="J284" i="203"/>
  <c r="L283" i="203"/>
  <c r="K283" i="203"/>
  <c r="J283" i="203"/>
  <c r="L282" i="203"/>
  <c r="K282" i="203"/>
  <c r="J282" i="203"/>
  <c r="L281" i="203"/>
  <c r="K281" i="203"/>
  <c r="J281" i="203"/>
  <c r="L280" i="203"/>
  <c r="K280" i="203"/>
  <c r="J280" i="203"/>
  <c r="I280" i="203"/>
  <c r="L279" i="203"/>
  <c r="K279" i="203"/>
  <c r="J279" i="203"/>
  <c r="I279" i="203"/>
  <c r="L278" i="203"/>
  <c r="N278" i="203" s="1"/>
  <c r="K278" i="203"/>
  <c r="J278" i="203"/>
  <c r="I278" i="203"/>
  <c r="L277" i="203"/>
  <c r="N277" i="203" s="1"/>
  <c r="K277" i="203"/>
  <c r="J277" i="203"/>
  <c r="I277" i="203"/>
  <c r="L276" i="203"/>
  <c r="K276" i="203"/>
  <c r="J276" i="203"/>
  <c r="I276" i="203"/>
  <c r="L275" i="203"/>
  <c r="K275" i="203"/>
  <c r="J275" i="203"/>
  <c r="I275" i="203"/>
  <c r="L274" i="203"/>
  <c r="N274" i="203" s="1"/>
  <c r="K274" i="203"/>
  <c r="J274" i="203"/>
  <c r="L273" i="203"/>
  <c r="K273" i="203"/>
  <c r="J273" i="203"/>
  <c r="I273" i="203"/>
  <c r="L272" i="203"/>
  <c r="K272" i="203"/>
  <c r="J272" i="203"/>
  <c r="I272" i="203"/>
  <c r="L271" i="203"/>
  <c r="N271" i="203" s="1"/>
  <c r="K271" i="203"/>
  <c r="J271" i="203"/>
  <c r="I271" i="203"/>
  <c r="N270" i="203"/>
  <c r="L270" i="203"/>
  <c r="K270" i="203"/>
  <c r="J270" i="203"/>
  <c r="I270" i="203"/>
  <c r="L269" i="203"/>
  <c r="N269" i="203" s="1"/>
  <c r="K269" i="203"/>
  <c r="J269" i="203"/>
  <c r="I269" i="203"/>
  <c r="L268" i="203"/>
  <c r="K268" i="203"/>
  <c r="J268" i="203"/>
  <c r="I268" i="203"/>
  <c r="N267" i="203"/>
  <c r="L267" i="203"/>
  <c r="K267" i="203"/>
  <c r="J267" i="203"/>
  <c r="I267" i="203"/>
  <c r="N266" i="203"/>
  <c r="L266" i="203"/>
  <c r="K266" i="203"/>
  <c r="J266" i="203"/>
  <c r="I266" i="203"/>
  <c r="L265" i="203"/>
  <c r="K265" i="203"/>
  <c r="J265" i="203"/>
  <c r="I265" i="203"/>
  <c r="L264" i="203"/>
  <c r="K264" i="203"/>
  <c r="J264" i="203"/>
  <c r="I264" i="203"/>
  <c r="N263" i="203"/>
  <c r="L263" i="203"/>
  <c r="K263" i="203"/>
  <c r="J263" i="203"/>
  <c r="I263" i="203"/>
  <c r="L262" i="203"/>
  <c r="K262" i="203"/>
  <c r="J262" i="203"/>
  <c r="I262" i="203"/>
  <c r="L261" i="203"/>
  <c r="K261" i="203"/>
  <c r="J261" i="203"/>
  <c r="I261" i="203"/>
  <c r="L260" i="203"/>
  <c r="N260" i="203" s="1"/>
  <c r="K260" i="203"/>
  <c r="J260" i="203"/>
  <c r="I260" i="203"/>
  <c r="N259" i="203"/>
  <c r="L259" i="203"/>
  <c r="K259" i="203"/>
  <c r="J259" i="203"/>
  <c r="I259" i="203"/>
  <c r="L258" i="203"/>
  <c r="K258" i="203"/>
  <c r="J258" i="203"/>
  <c r="I258" i="203"/>
  <c r="L257" i="203"/>
  <c r="K257" i="203"/>
  <c r="J257" i="203"/>
  <c r="I257" i="203"/>
  <c r="N256" i="203"/>
  <c r="L256" i="203"/>
  <c r="K256" i="203"/>
  <c r="J256" i="203"/>
  <c r="I256" i="203"/>
  <c r="N255" i="203"/>
  <c r="L255" i="203"/>
  <c r="K255" i="203"/>
  <c r="J255" i="203"/>
  <c r="I255" i="203"/>
  <c r="L254" i="203"/>
  <c r="K254" i="203"/>
  <c r="J254" i="203"/>
  <c r="I254" i="203"/>
  <c r="L253" i="203"/>
  <c r="K253" i="203"/>
  <c r="J253" i="203"/>
  <c r="I253" i="203"/>
  <c r="N252" i="203"/>
  <c r="L252" i="203"/>
  <c r="K252" i="203"/>
  <c r="J252" i="203"/>
  <c r="I252" i="203"/>
  <c r="N251" i="203"/>
  <c r="L251" i="203"/>
  <c r="K251" i="203"/>
  <c r="J251" i="203"/>
  <c r="I251" i="203"/>
  <c r="L250" i="203"/>
  <c r="K250" i="203"/>
  <c r="J250" i="203"/>
  <c r="I250" i="203"/>
  <c r="L249" i="203"/>
  <c r="K249" i="203"/>
  <c r="J249" i="203"/>
  <c r="I249" i="203"/>
  <c r="L248" i="203"/>
  <c r="K248" i="203"/>
  <c r="J248" i="203"/>
  <c r="I248" i="203"/>
  <c r="N247" i="203"/>
  <c r="L247" i="203"/>
  <c r="K247" i="203"/>
  <c r="J247" i="203"/>
  <c r="I247" i="203"/>
  <c r="L246" i="203"/>
  <c r="K246" i="203"/>
  <c r="J246" i="203"/>
  <c r="I246" i="203"/>
  <c r="L245" i="203"/>
  <c r="K245" i="203"/>
  <c r="J245" i="203"/>
  <c r="I245" i="203"/>
  <c r="N244" i="203"/>
  <c r="L244" i="203"/>
  <c r="K244" i="203"/>
  <c r="J244" i="203"/>
  <c r="I244" i="203"/>
  <c r="L243" i="203"/>
  <c r="K243" i="203"/>
  <c r="J243" i="203"/>
  <c r="I243" i="203"/>
  <c r="F243" i="203"/>
  <c r="L242" i="203"/>
  <c r="N242" i="203" s="1"/>
  <c r="K242" i="203"/>
  <c r="J242" i="203"/>
  <c r="I242" i="203"/>
  <c r="L241" i="203"/>
  <c r="K241" i="203"/>
  <c r="J241" i="203"/>
  <c r="I241" i="203"/>
  <c r="N240" i="203"/>
  <c r="L240" i="203"/>
  <c r="K240" i="203"/>
  <c r="J240" i="203"/>
  <c r="I240" i="203"/>
  <c r="L239" i="203"/>
  <c r="K239" i="203"/>
  <c r="J239" i="203"/>
  <c r="I239" i="203"/>
  <c r="L238" i="203"/>
  <c r="N238" i="203" s="1"/>
  <c r="K238" i="203"/>
  <c r="J238" i="203"/>
  <c r="I238" i="203"/>
  <c r="L237" i="203"/>
  <c r="K237" i="203"/>
  <c r="J237" i="203"/>
  <c r="I237" i="203"/>
  <c r="L236" i="203"/>
  <c r="K236" i="203"/>
  <c r="J236" i="203"/>
  <c r="I236" i="203"/>
  <c r="L235" i="203"/>
  <c r="K235" i="203"/>
  <c r="J235" i="203"/>
  <c r="I235" i="203"/>
  <c r="N234" i="203"/>
  <c r="L234" i="203"/>
  <c r="K234" i="203"/>
  <c r="J234" i="203"/>
  <c r="I234" i="203"/>
  <c r="N233" i="203"/>
  <c r="L233" i="203"/>
  <c r="K233" i="203"/>
  <c r="J233" i="203"/>
  <c r="I233" i="203"/>
  <c r="N232" i="203"/>
  <c r="L232" i="203"/>
  <c r="K232" i="203"/>
  <c r="J232" i="203"/>
  <c r="I232" i="203"/>
  <c r="L231" i="203"/>
  <c r="K231" i="203"/>
  <c r="J231" i="203"/>
  <c r="I231" i="203"/>
  <c r="N230" i="203"/>
  <c r="L230" i="203"/>
  <c r="K230" i="203"/>
  <c r="J230" i="203"/>
  <c r="I230" i="203"/>
  <c r="N229" i="203"/>
  <c r="L229" i="203"/>
  <c r="K229" i="203"/>
  <c r="J229" i="203"/>
  <c r="I229" i="203"/>
  <c r="N228" i="203"/>
  <c r="L228" i="203"/>
  <c r="K228" i="203"/>
  <c r="J228" i="203"/>
  <c r="I228" i="203"/>
  <c r="L227" i="203"/>
  <c r="K227" i="203"/>
  <c r="L226" i="203"/>
  <c r="N226" i="203" s="1"/>
  <c r="K226" i="203"/>
  <c r="J226" i="203"/>
  <c r="I226" i="203"/>
  <c r="L225" i="203"/>
  <c r="N225" i="203" s="1"/>
  <c r="K225" i="203"/>
  <c r="J225" i="203"/>
  <c r="I225" i="203"/>
  <c r="L224" i="203"/>
  <c r="K224" i="203"/>
  <c r="J224" i="203"/>
  <c r="I224" i="203"/>
  <c r="N223" i="203"/>
  <c r="L223" i="203"/>
  <c r="K223" i="203"/>
  <c r="J223" i="203"/>
  <c r="I223" i="203"/>
  <c r="N222" i="203"/>
  <c r="L222" i="203"/>
  <c r="K222" i="203"/>
  <c r="J222" i="203"/>
  <c r="I222" i="203"/>
  <c r="L221" i="203"/>
  <c r="N221" i="203" s="1"/>
  <c r="K221" i="203"/>
  <c r="J221" i="203"/>
  <c r="I221" i="203"/>
  <c r="L220" i="203"/>
  <c r="K220" i="203"/>
  <c r="J220" i="203"/>
  <c r="I220" i="203"/>
  <c r="N219" i="203"/>
  <c r="L219" i="203"/>
  <c r="K219" i="203"/>
  <c r="J219" i="203"/>
  <c r="I219" i="203"/>
  <c r="L218" i="203"/>
  <c r="K218" i="203"/>
  <c r="J218" i="203"/>
  <c r="I218" i="203"/>
  <c r="L217" i="203"/>
  <c r="K217" i="203"/>
  <c r="J217" i="203"/>
  <c r="I217" i="203"/>
  <c r="L216" i="203"/>
  <c r="N216" i="203" s="1"/>
  <c r="K216" i="203"/>
  <c r="J216" i="203"/>
  <c r="I216" i="203"/>
  <c r="L215" i="203"/>
  <c r="N215" i="203" s="1"/>
  <c r="K215" i="203"/>
  <c r="J215" i="203"/>
  <c r="I215" i="203"/>
  <c r="N214" i="203"/>
  <c r="L214" i="203"/>
  <c r="K214" i="203"/>
  <c r="J214" i="203"/>
  <c r="I214" i="203"/>
  <c r="L213" i="203"/>
  <c r="K213" i="203"/>
  <c r="J213" i="203"/>
  <c r="I213" i="203"/>
  <c r="N212" i="203"/>
  <c r="L212" i="203"/>
  <c r="K212" i="203"/>
  <c r="J212" i="203"/>
  <c r="I212" i="203"/>
  <c r="N211" i="203"/>
  <c r="L211" i="203"/>
  <c r="K211" i="203"/>
  <c r="J211" i="203"/>
  <c r="L210" i="203"/>
  <c r="K210" i="203"/>
  <c r="J210" i="203"/>
  <c r="L209" i="203"/>
  <c r="K209" i="203"/>
  <c r="J209" i="203"/>
  <c r="L208" i="203"/>
  <c r="K208" i="203"/>
  <c r="J208" i="203"/>
  <c r="L207" i="203"/>
  <c r="K207" i="203"/>
  <c r="J207" i="203"/>
  <c r="N206" i="203"/>
  <c r="L206" i="203"/>
  <c r="K206" i="203"/>
  <c r="J206" i="203"/>
  <c r="L205" i="203"/>
  <c r="K205" i="203"/>
  <c r="J205" i="203"/>
  <c r="N204" i="203"/>
  <c r="L204" i="203"/>
  <c r="K204" i="203"/>
  <c r="J204" i="203"/>
  <c r="L203" i="203"/>
  <c r="K203" i="203"/>
  <c r="J203" i="203"/>
  <c r="L202" i="203"/>
  <c r="K202" i="203"/>
  <c r="J202" i="203"/>
  <c r="L201" i="203"/>
  <c r="K201" i="203"/>
  <c r="J201" i="203"/>
  <c r="L200" i="203"/>
  <c r="K200" i="203"/>
  <c r="J200" i="203"/>
  <c r="N199" i="203"/>
  <c r="L199" i="203"/>
  <c r="K199" i="203"/>
  <c r="J199" i="203"/>
  <c r="L198" i="203"/>
  <c r="K198" i="203"/>
  <c r="J198" i="203"/>
  <c r="L197" i="203"/>
  <c r="K197" i="203"/>
  <c r="J197" i="203"/>
  <c r="L196" i="203"/>
  <c r="K196" i="203"/>
  <c r="J196" i="203"/>
  <c r="I196" i="203"/>
  <c r="L195" i="203"/>
  <c r="K195" i="203"/>
  <c r="J195" i="203"/>
  <c r="I195" i="203"/>
  <c r="L194" i="203"/>
  <c r="K194" i="203"/>
  <c r="J194" i="203"/>
  <c r="I194" i="203"/>
  <c r="L193" i="203"/>
  <c r="K193" i="203"/>
  <c r="J193" i="203"/>
  <c r="I193" i="203"/>
  <c r="L192" i="203"/>
  <c r="K192" i="203"/>
  <c r="J192" i="203"/>
  <c r="I192" i="203"/>
  <c r="L191" i="203"/>
  <c r="K191" i="203"/>
  <c r="J191" i="203"/>
  <c r="I191" i="203"/>
  <c r="L190" i="203"/>
  <c r="K190" i="203"/>
  <c r="J190" i="203"/>
  <c r="I190" i="203"/>
  <c r="N189" i="203"/>
  <c r="L189" i="203"/>
  <c r="K189" i="203"/>
  <c r="J189" i="203"/>
  <c r="I189" i="203"/>
  <c r="L188" i="203"/>
  <c r="K188" i="203"/>
  <c r="J188" i="203"/>
  <c r="I188" i="203"/>
  <c r="L187" i="203"/>
  <c r="K187" i="203"/>
  <c r="J187" i="203"/>
  <c r="I187" i="203"/>
  <c r="L186" i="203"/>
  <c r="N186" i="203" s="1"/>
  <c r="K186" i="203"/>
  <c r="J186" i="203"/>
  <c r="I186" i="203"/>
  <c r="L185" i="203"/>
  <c r="K185" i="203"/>
  <c r="J185" i="203"/>
  <c r="I185" i="203"/>
  <c r="L184" i="203"/>
  <c r="K184" i="203"/>
  <c r="J184" i="203"/>
  <c r="I184" i="203"/>
  <c r="L183" i="203"/>
  <c r="K183" i="203"/>
  <c r="J183" i="203"/>
  <c r="I183" i="203"/>
  <c r="L182" i="203"/>
  <c r="K182" i="203"/>
  <c r="J182" i="203"/>
  <c r="I182" i="203"/>
  <c r="L181" i="203"/>
  <c r="K181" i="203"/>
  <c r="J181" i="203"/>
  <c r="I181" i="203"/>
  <c r="L180" i="203"/>
  <c r="K180" i="203"/>
  <c r="J180" i="203"/>
  <c r="I180" i="203"/>
  <c r="L179" i="203"/>
  <c r="K179" i="203"/>
  <c r="J179" i="203"/>
  <c r="I179" i="203"/>
  <c r="L178" i="203"/>
  <c r="K178" i="203"/>
  <c r="J178" i="203"/>
  <c r="I178" i="203"/>
  <c r="L177" i="203"/>
  <c r="K177" i="203"/>
  <c r="J177" i="203"/>
  <c r="I177" i="203"/>
  <c r="L176" i="203"/>
  <c r="K176" i="203"/>
  <c r="J176" i="203"/>
  <c r="I176" i="203"/>
  <c r="L175" i="203"/>
  <c r="N175" i="203" s="1"/>
  <c r="K175" i="203"/>
  <c r="J175" i="203"/>
  <c r="I175" i="203"/>
  <c r="L174" i="203"/>
  <c r="K174" i="203"/>
  <c r="J174" i="203"/>
  <c r="I174" i="203"/>
  <c r="L173" i="203"/>
  <c r="K173" i="203"/>
  <c r="J173" i="203"/>
  <c r="I173" i="203"/>
  <c r="L172" i="203"/>
  <c r="K172" i="203"/>
  <c r="J172" i="203"/>
  <c r="I172" i="203"/>
  <c r="L171" i="203"/>
  <c r="N171" i="203" s="1"/>
  <c r="K171" i="203"/>
  <c r="J171" i="203"/>
  <c r="I171" i="203"/>
  <c r="N170" i="203"/>
  <c r="L170" i="203"/>
  <c r="K170" i="203"/>
  <c r="J170" i="203"/>
  <c r="I170" i="203"/>
  <c r="N169" i="203"/>
  <c r="L169" i="203"/>
  <c r="K169" i="203"/>
  <c r="J169" i="203"/>
  <c r="I169" i="203"/>
  <c r="N168" i="203"/>
  <c r="L168" i="203"/>
  <c r="K168" i="203"/>
  <c r="J168" i="203"/>
  <c r="I168" i="203"/>
  <c r="N167" i="203"/>
  <c r="L167" i="203"/>
  <c r="K167" i="203"/>
  <c r="J167" i="203"/>
  <c r="I167" i="203"/>
  <c r="N166" i="203"/>
  <c r="L166" i="203"/>
  <c r="K166" i="203"/>
  <c r="J166" i="203"/>
  <c r="I166" i="203"/>
  <c r="L165" i="203"/>
  <c r="N165" i="203" s="1"/>
  <c r="K165" i="203"/>
  <c r="J165" i="203"/>
  <c r="I165" i="203"/>
  <c r="L164" i="203"/>
  <c r="K164" i="203"/>
  <c r="J164" i="203"/>
  <c r="I164" i="203"/>
  <c r="L163" i="203"/>
  <c r="K163" i="203"/>
  <c r="J163" i="203"/>
  <c r="I163" i="203"/>
  <c r="L162" i="203"/>
  <c r="N162" i="203" s="1"/>
  <c r="K162" i="203"/>
  <c r="J162" i="203"/>
  <c r="I162" i="203"/>
  <c r="L161" i="203"/>
  <c r="K161" i="203"/>
  <c r="J161" i="203"/>
  <c r="I161" i="203"/>
  <c r="L160" i="203"/>
  <c r="K160" i="203"/>
  <c r="J160" i="203"/>
  <c r="I160" i="203"/>
  <c r="L159" i="203"/>
  <c r="K159" i="203"/>
  <c r="J159" i="203"/>
  <c r="I159" i="203"/>
  <c r="L158" i="203"/>
  <c r="K158" i="203"/>
  <c r="J158" i="203"/>
  <c r="I158" i="203"/>
  <c r="L157" i="203"/>
  <c r="K157" i="203"/>
  <c r="J157" i="203"/>
  <c r="I157" i="203"/>
  <c r="L156" i="203"/>
  <c r="K156" i="203"/>
  <c r="J156" i="203"/>
  <c r="I156" i="203"/>
  <c r="N155" i="203"/>
  <c r="L155" i="203"/>
  <c r="K155" i="203"/>
  <c r="J155" i="203"/>
  <c r="I155" i="203"/>
  <c r="L154" i="203"/>
  <c r="K154" i="203"/>
  <c r="J154" i="203"/>
  <c r="L153" i="203"/>
  <c r="K153" i="203"/>
  <c r="J153" i="203"/>
  <c r="L152" i="203"/>
  <c r="K152" i="203"/>
  <c r="J152" i="203"/>
  <c r="I152" i="203"/>
  <c r="L151" i="203"/>
  <c r="K151" i="203"/>
  <c r="J151" i="203"/>
  <c r="I151" i="203"/>
  <c r="L150" i="203"/>
  <c r="K150" i="203"/>
  <c r="J150" i="203"/>
  <c r="I150" i="203"/>
  <c r="L149" i="203"/>
  <c r="K149" i="203"/>
  <c r="J149" i="203"/>
  <c r="I149" i="203"/>
  <c r="L148" i="203"/>
  <c r="K148" i="203"/>
  <c r="J148" i="203"/>
  <c r="I148" i="203"/>
  <c r="L147" i="203"/>
  <c r="K147" i="203"/>
  <c r="J147" i="203"/>
  <c r="I147" i="203"/>
  <c r="L146" i="203"/>
  <c r="N146" i="203" s="1"/>
  <c r="K146" i="203"/>
  <c r="J146" i="203"/>
  <c r="I146" i="203"/>
  <c r="L145" i="203"/>
  <c r="K145" i="203"/>
  <c r="J145" i="203"/>
  <c r="I145" i="203"/>
  <c r="N144" i="203"/>
  <c r="L144" i="203"/>
  <c r="K144" i="203"/>
  <c r="J144" i="203"/>
  <c r="I144" i="203"/>
  <c r="L143" i="203"/>
  <c r="N143" i="203" s="1"/>
  <c r="K143" i="203"/>
  <c r="J143" i="203"/>
  <c r="I143" i="203"/>
  <c r="L142" i="203"/>
  <c r="K142" i="203"/>
  <c r="J142" i="203"/>
  <c r="I142" i="203"/>
  <c r="N141" i="203"/>
  <c r="L141" i="203"/>
  <c r="K141" i="203"/>
  <c r="J141" i="203"/>
  <c r="I141" i="203"/>
  <c r="L140" i="203"/>
  <c r="K140" i="203"/>
  <c r="J140" i="203"/>
  <c r="I140" i="203"/>
  <c r="L139" i="203"/>
  <c r="N139" i="203" s="1"/>
  <c r="K139" i="203"/>
  <c r="J139" i="203"/>
  <c r="I139" i="203"/>
  <c r="L138" i="203"/>
  <c r="K138" i="203"/>
  <c r="J138" i="203"/>
  <c r="I138" i="203"/>
  <c r="N137" i="203"/>
  <c r="L137" i="203"/>
  <c r="K137" i="203"/>
  <c r="J137" i="203"/>
  <c r="I137" i="203"/>
  <c r="L136" i="203"/>
  <c r="K136" i="203"/>
  <c r="J136" i="203"/>
  <c r="I136" i="203"/>
  <c r="N135" i="203"/>
  <c r="L135" i="203"/>
  <c r="K135" i="203"/>
  <c r="J135" i="203"/>
  <c r="I135" i="203"/>
  <c r="N134" i="203"/>
  <c r="L134" i="203"/>
  <c r="K134" i="203"/>
  <c r="J134" i="203"/>
  <c r="I134" i="203"/>
  <c r="N133" i="203"/>
  <c r="L133" i="203"/>
  <c r="K133" i="203"/>
  <c r="J133" i="203"/>
  <c r="I133" i="203"/>
  <c r="L132" i="203"/>
  <c r="K132" i="203"/>
  <c r="J132" i="203"/>
  <c r="I132" i="203"/>
  <c r="N131" i="203"/>
  <c r="L131" i="203"/>
  <c r="K131" i="203"/>
  <c r="J131" i="203"/>
  <c r="I131" i="203"/>
  <c r="L130" i="203"/>
  <c r="N130" i="203" s="1"/>
  <c r="K130" i="203"/>
  <c r="J130" i="203"/>
  <c r="I130" i="203"/>
  <c r="L129" i="203"/>
  <c r="K129" i="203"/>
  <c r="J129" i="203"/>
  <c r="I129" i="203"/>
  <c r="L128" i="203"/>
  <c r="N128" i="203" s="1"/>
  <c r="K128" i="203"/>
  <c r="J128" i="203"/>
  <c r="I128" i="203"/>
  <c r="L127" i="203"/>
  <c r="N127" i="203" s="1"/>
  <c r="K127" i="203"/>
  <c r="J127" i="203"/>
  <c r="I127" i="203"/>
  <c r="N126" i="203"/>
  <c r="L126" i="203"/>
  <c r="K126" i="203"/>
  <c r="J126" i="203"/>
  <c r="I126" i="203"/>
  <c r="L125" i="203"/>
  <c r="K125" i="203"/>
  <c r="J125" i="203"/>
  <c r="I125" i="203"/>
  <c r="L124" i="203"/>
  <c r="N124" i="203" s="1"/>
  <c r="K124" i="203"/>
  <c r="J124" i="203"/>
  <c r="I124" i="203"/>
  <c r="L123" i="203"/>
  <c r="K123" i="203"/>
  <c r="J123" i="203"/>
  <c r="I123" i="203"/>
  <c r="L122" i="203"/>
  <c r="K122" i="203"/>
  <c r="J122" i="203"/>
  <c r="I122" i="203"/>
  <c r="L121" i="203"/>
  <c r="K121" i="203"/>
  <c r="J121" i="203"/>
  <c r="I121" i="203"/>
  <c r="L120" i="203"/>
  <c r="K120" i="203"/>
  <c r="J120" i="203"/>
  <c r="I120" i="203"/>
  <c r="L119" i="203"/>
  <c r="N119" i="203" s="1"/>
  <c r="K119" i="203"/>
  <c r="J119" i="203"/>
  <c r="I119" i="203"/>
  <c r="L118" i="203"/>
  <c r="N118" i="203" s="1"/>
  <c r="K118" i="203"/>
  <c r="J118" i="203"/>
  <c r="I118" i="203"/>
  <c r="N117" i="203"/>
  <c r="L117" i="203"/>
  <c r="K117" i="203"/>
  <c r="J117" i="203"/>
  <c r="I117" i="203"/>
  <c r="L116" i="203"/>
  <c r="N116" i="203" s="1"/>
  <c r="K116" i="203"/>
  <c r="J116" i="203"/>
  <c r="I116" i="203"/>
  <c r="N115" i="203"/>
  <c r="L115" i="203"/>
  <c r="K115" i="203"/>
  <c r="J115" i="203"/>
  <c r="I115" i="203"/>
  <c r="L114" i="203"/>
  <c r="N114" i="203" s="1"/>
  <c r="K114" i="203"/>
  <c r="J114" i="203"/>
  <c r="I114" i="203"/>
  <c r="L113" i="203"/>
  <c r="N113" i="203" s="1"/>
  <c r="K113" i="203"/>
  <c r="J113" i="203"/>
  <c r="I113" i="203"/>
  <c r="L112" i="203"/>
  <c r="K112" i="203"/>
  <c r="J112" i="203"/>
  <c r="I112" i="203"/>
  <c r="L111" i="203"/>
  <c r="N111" i="203" s="1"/>
  <c r="K111" i="203"/>
  <c r="J111" i="203"/>
  <c r="I111" i="203"/>
  <c r="L110" i="203"/>
  <c r="N110" i="203" s="1"/>
  <c r="K110" i="203"/>
  <c r="J110" i="203"/>
  <c r="I110" i="203"/>
  <c r="L109" i="203"/>
  <c r="K109" i="203"/>
  <c r="J109" i="203"/>
  <c r="I109" i="203"/>
  <c r="L108" i="203"/>
  <c r="N108" i="203" s="1"/>
  <c r="K108" i="203"/>
  <c r="J108" i="203"/>
  <c r="I108" i="203"/>
  <c r="L107" i="203"/>
  <c r="N107" i="203" s="1"/>
  <c r="K107" i="203"/>
  <c r="J107" i="203"/>
  <c r="I107" i="203"/>
  <c r="L106" i="203"/>
  <c r="K106" i="203"/>
  <c r="J106" i="203"/>
  <c r="I106" i="203"/>
  <c r="L105" i="203"/>
  <c r="K105" i="203"/>
  <c r="J105" i="203"/>
  <c r="I105" i="203"/>
  <c r="N104" i="203"/>
  <c r="L104" i="203"/>
  <c r="K104" i="203"/>
  <c r="J104" i="203"/>
  <c r="I104" i="203"/>
  <c r="L103" i="203"/>
  <c r="K103" i="203"/>
  <c r="J103" i="203"/>
  <c r="I103" i="203"/>
  <c r="N102" i="203"/>
  <c r="L102" i="203"/>
  <c r="K102" i="203"/>
  <c r="J102" i="203"/>
  <c r="I102" i="203"/>
  <c r="L101" i="203"/>
  <c r="K101" i="203"/>
  <c r="J101" i="203"/>
  <c r="I101" i="203"/>
  <c r="L100" i="203"/>
  <c r="N100" i="203" s="1"/>
  <c r="K100" i="203"/>
  <c r="J100" i="203"/>
  <c r="I100" i="203"/>
  <c r="L99" i="203"/>
  <c r="N99" i="203" s="1"/>
  <c r="K99" i="203"/>
  <c r="J99" i="203"/>
  <c r="I99" i="203"/>
  <c r="L98" i="203"/>
  <c r="K98" i="203"/>
  <c r="J98" i="203"/>
  <c r="I98" i="203"/>
  <c r="L97" i="203"/>
  <c r="N97" i="203" s="1"/>
  <c r="K97" i="203"/>
  <c r="J97" i="203"/>
  <c r="I97" i="203"/>
  <c r="L96" i="203"/>
  <c r="K96" i="203"/>
  <c r="J96" i="203"/>
  <c r="I96" i="203"/>
  <c r="L95" i="203"/>
  <c r="K95" i="203"/>
  <c r="J95" i="203"/>
  <c r="I95" i="203"/>
  <c r="L94" i="203"/>
  <c r="N94" i="203" s="1"/>
  <c r="K94" i="203"/>
  <c r="J94" i="203"/>
  <c r="I94" i="203"/>
  <c r="L93" i="203"/>
  <c r="K93" i="203"/>
  <c r="J93" i="203"/>
  <c r="I93" i="203"/>
  <c r="L92" i="203"/>
  <c r="K92" i="203"/>
  <c r="J92" i="203"/>
  <c r="I92" i="203"/>
  <c r="N91" i="203"/>
  <c r="L91" i="203"/>
  <c r="K91" i="203"/>
  <c r="J91" i="203"/>
  <c r="I91" i="203"/>
  <c r="L90" i="203"/>
  <c r="N90" i="203" s="1"/>
  <c r="K90" i="203"/>
  <c r="J90" i="203"/>
  <c r="I90" i="203"/>
  <c r="L89" i="203"/>
  <c r="N89" i="203" s="1"/>
  <c r="K89" i="203"/>
  <c r="J89" i="203"/>
  <c r="I89" i="203"/>
  <c r="L88" i="203"/>
  <c r="K88" i="203"/>
  <c r="J88" i="203"/>
  <c r="I88" i="203"/>
  <c r="L87" i="203"/>
  <c r="N87" i="203" s="1"/>
  <c r="K87" i="203"/>
  <c r="J87" i="203"/>
  <c r="I87" i="203"/>
  <c r="L86" i="203"/>
  <c r="K86" i="203"/>
  <c r="J86" i="203"/>
  <c r="I86" i="203"/>
  <c r="L85" i="203"/>
  <c r="N85" i="203" s="1"/>
  <c r="K85" i="203"/>
  <c r="J85" i="203"/>
  <c r="I85" i="203"/>
  <c r="L84" i="203"/>
  <c r="N84" i="203" s="1"/>
  <c r="K84" i="203"/>
  <c r="J84" i="203"/>
  <c r="I84" i="203"/>
  <c r="L83" i="203"/>
  <c r="K83" i="203"/>
  <c r="J83" i="203"/>
  <c r="I83" i="203"/>
  <c r="L82" i="203"/>
  <c r="K82" i="203"/>
  <c r="J82" i="203"/>
  <c r="I82" i="203"/>
  <c r="L81" i="203"/>
  <c r="N81" i="203" s="1"/>
  <c r="K81" i="203"/>
  <c r="J81" i="203"/>
  <c r="I81" i="203"/>
  <c r="L80" i="203"/>
  <c r="N80" i="203" s="1"/>
  <c r="K80" i="203"/>
  <c r="J80" i="203"/>
  <c r="I80" i="203"/>
  <c r="L79" i="203"/>
  <c r="K79" i="203"/>
  <c r="J79" i="203"/>
  <c r="I79" i="203"/>
  <c r="N78" i="203"/>
  <c r="L78" i="203"/>
  <c r="K78" i="203"/>
  <c r="J78" i="203"/>
  <c r="I78" i="203"/>
  <c r="L77" i="203"/>
  <c r="K77" i="203"/>
  <c r="J77" i="203"/>
  <c r="I77" i="203"/>
  <c r="L76" i="203"/>
  <c r="N76" i="203" s="1"/>
  <c r="K76" i="203"/>
  <c r="J76" i="203"/>
  <c r="I76" i="203"/>
  <c r="L75" i="203"/>
  <c r="K75" i="203"/>
  <c r="J75" i="203"/>
  <c r="I75" i="203"/>
  <c r="L74" i="203"/>
  <c r="N74" i="203" s="1"/>
  <c r="K74" i="203"/>
  <c r="J74" i="203"/>
  <c r="I74" i="203"/>
  <c r="L73" i="203"/>
  <c r="N73" i="203" s="1"/>
  <c r="K73" i="203"/>
  <c r="J73" i="203"/>
  <c r="I73" i="203"/>
  <c r="N72" i="203"/>
  <c r="L72" i="203"/>
  <c r="K72" i="203"/>
  <c r="J72" i="203"/>
  <c r="I72" i="203"/>
  <c r="L71" i="203"/>
  <c r="K71" i="203"/>
  <c r="J71" i="203"/>
  <c r="I71" i="203"/>
  <c r="L70" i="203"/>
  <c r="N70" i="203" s="1"/>
  <c r="K70" i="203"/>
  <c r="J70" i="203"/>
  <c r="I70" i="203"/>
  <c r="L69" i="203"/>
  <c r="K69" i="203"/>
  <c r="J69" i="203"/>
  <c r="I69" i="203"/>
  <c r="L68" i="203"/>
  <c r="K68" i="203"/>
  <c r="J68" i="203"/>
  <c r="I68" i="203"/>
  <c r="N67" i="203"/>
  <c r="L67" i="203"/>
  <c r="K67" i="203"/>
  <c r="J67" i="203"/>
  <c r="I67" i="203"/>
  <c r="L66" i="203"/>
  <c r="K66" i="203"/>
  <c r="J66" i="203"/>
  <c r="I66" i="203"/>
  <c r="L65" i="203"/>
  <c r="N65" i="203" s="1"/>
  <c r="K65" i="203"/>
  <c r="J65" i="203"/>
  <c r="I65" i="203"/>
  <c r="L64" i="203"/>
  <c r="K64" i="203"/>
  <c r="J64" i="203"/>
  <c r="I64" i="203"/>
  <c r="L63" i="203"/>
  <c r="N63" i="203" s="1"/>
  <c r="K63" i="203"/>
  <c r="J63" i="203"/>
  <c r="I63" i="203"/>
  <c r="L62" i="203"/>
  <c r="N62" i="203" s="1"/>
  <c r="K62" i="203"/>
  <c r="J62" i="203"/>
  <c r="I62" i="203"/>
  <c r="L61" i="203"/>
  <c r="K61" i="203"/>
  <c r="J61" i="203"/>
  <c r="I61" i="203"/>
  <c r="L60" i="203"/>
  <c r="N60" i="203" s="1"/>
  <c r="K60" i="203"/>
  <c r="J60" i="203"/>
  <c r="I60" i="203"/>
  <c r="L59" i="203"/>
  <c r="N59" i="203" s="1"/>
  <c r="K59" i="203"/>
  <c r="J59" i="203"/>
  <c r="I59" i="203"/>
  <c r="L58" i="203"/>
  <c r="K58" i="203"/>
  <c r="J58" i="203"/>
  <c r="I58" i="203"/>
  <c r="N57" i="203"/>
  <c r="L57" i="203"/>
  <c r="K57" i="203"/>
  <c r="J57" i="203"/>
  <c r="I57" i="203"/>
  <c r="L56" i="203"/>
  <c r="K56" i="203"/>
  <c r="J56" i="203"/>
  <c r="I56" i="203"/>
  <c r="L55" i="203"/>
  <c r="K55" i="203"/>
  <c r="J55" i="203"/>
  <c r="I55" i="203"/>
  <c r="L54" i="203"/>
  <c r="K54" i="203"/>
  <c r="J54" i="203"/>
  <c r="I54" i="203"/>
  <c r="L53" i="203"/>
  <c r="K53" i="203"/>
  <c r="J53" i="203"/>
  <c r="I53" i="203"/>
  <c r="L52" i="203"/>
  <c r="N52" i="203" s="1"/>
  <c r="K52" i="203"/>
  <c r="J52" i="203"/>
  <c r="I52" i="203"/>
  <c r="L51" i="203"/>
  <c r="K51" i="203"/>
  <c r="J51" i="203"/>
  <c r="I51" i="203"/>
  <c r="N50" i="203"/>
  <c r="L50" i="203"/>
  <c r="K50" i="203"/>
  <c r="J50" i="203"/>
  <c r="I50" i="203"/>
  <c r="N49" i="203"/>
  <c r="L49" i="203"/>
  <c r="K49" i="203"/>
  <c r="J49" i="203"/>
  <c r="I49" i="203"/>
  <c r="L48" i="203"/>
  <c r="K48" i="203"/>
  <c r="J48" i="203"/>
  <c r="I48" i="203"/>
  <c r="L47" i="203"/>
  <c r="N47" i="203" s="1"/>
  <c r="K47" i="203"/>
  <c r="J47" i="203"/>
  <c r="I47" i="203"/>
  <c r="L46" i="203"/>
  <c r="K46" i="203"/>
  <c r="J46" i="203"/>
  <c r="I46" i="203"/>
  <c r="N45" i="203"/>
  <c r="L45" i="203"/>
  <c r="L44" i="203"/>
  <c r="N44" i="203" s="1"/>
  <c r="K44" i="203"/>
  <c r="J44" i="203"/>
  <c r="I44" i="203"/>
  <c r="L43" i="203"/>
  <c r="N43" i="203" s="1"/>
  <c r="K43" i="203"/>
  <c r="J43" i="203"/>
  <c r="I43" i="203"/>
  <c r="L42" i="203"/>
  <c r="K42" i="203"/>
  <c r="J42" i="203"/>
  <c r="I42" i="203"/>
  <c r="L41" i="203"/>
  <c r="N41" i="203" s="1"/>
  <c r="K41" i="203"/>
  <c r="J41" i="203"/>
  <c r="I41" i="203"/>
  <c r="L40" i="203"/>
  <c r="K40" i="203"/>
  <c r="J40" i="203"/>
  <c r="I40" i="203"/>
  <c r="N39" i="203"/>
  <c r="L39" i="203"/>
  <c r="K39" i="203"/>
  <c r="J39" i="203"/>
  <c r="I39" i="203"/>
  <c r="N38" i="203"/>
  <c r="L38" i="203"/>
  <c r="K38" i="203"/>
  <c r="J38" i="203"/>
  <c r="I38" i="203"/>
  <c r="L37" i="203"/>
  <c r="N37" i="203" s="1"/>
  <c r="K37" i="203"/>
  <c r="J37" i="203"/>
  <c r="I37" i="203"/>
  <c r="L36" i="203"/>
  <c r="N36" i="203" s="1"/>
  <c r="K36" i="203"/>
  <c r="J36" i="203"/>
  <c r="I36" i="203"/>
  <c r="L35" i="203"/>
  <c r="N35" i="203" s="1"/>
  <c r="K35" i="203"/>
  <c r="J35" i="203"/>
  <c r="I35" i="203"/>
  <c r="N34" i="203"/>
  <c r="L34" i="203"/>
  <c r="K34" i="203"/>
  <c r="J34" i="203"/>
  <c r="I34" i="203"/>
  <c r="L33" i="203"/>
  <c r="K33" i="203"/>
  <c r="J33" i="203"/>
  <c r="I33" i="203"/>
  <c r="L32" i="203"/>
  <c r="N32" i="203" s="1"/>
  <c r="K32" i="203"/>
  <c r="J32" i="203"/>
  <c r="I32" i="203"/>
  <c r="L31" i="203"/>
  <c r="K31" i="203"/>
  <c r="J31" i="203"/>
  <c r="I31" i="203"/>
  <c r="L30" i="203"/>
  <c r="K30" i="203"/>
  <c r="J30" i="203"/>
  <c r="I30" i="203"/>
  <c r="L29" i="203"/>
  <c r="K29" i="203"/>
  <c r="J29" i="203"/>
  <c r="I29" i="203"/>
  <c r="L28" i="203"/>
  <c r="N28" i="203" s="1"/>
  <c r="K28" i="203"/>
  <c r="J28" i="203"/>
  <c r="I28" i="203"/>
  <c r="L27" i="203"/>
  <c r="K27" i="203"/>
  <c r="J27" i="203"/>
  <c r="I27" i="203"/>
  <c r="N26" i="203"/>
  <c r="L26" i="203"/>
  <c r="K26" i="203"/>
  <c r="J26" i="203"/>
  <c r="I26" i="203"/>
  <c r="L25" i="203"/>
  <c r="K25" i="203"/>
  <c r="J25" i="203"/>
  <c r="I25" i="203"/>
  <c r="L24" i="203"/>
  <c r="N24" i="203" s="1"/>
  <c r="K24" i="203"/>
  <c r="J24" i="203"/>
  <c r="I24" i="203"/>
  <c r="N23" i="203"/>
  <c r="L23" i="203"/>
  <c r="K23" i="203"/>
  <c r="J23" i="203"/>
  <c r="I23" i="203"/>
  <c r="L22" i="203"/>
  <c r="K22" i="203"/>
  <c r="J22" i="203"/>
  <c r="I22" i="203"/>
  <c r="L21" i="203"/>
  <c r="N21" i="203" s="1"/>
  <c r="K21" i="203"/>
  <c r="J21" i="203"/>
  <c r="I21" i="203"/>
  <c r="L20" i="203"/>
  <c r="N20" i="203" s="1"/>
  <c r="K20" i="203"/>
  <c r="J20" i="203"/>
  <c r="I20" i="203"/>
  <c r="L19" i="203"/>
  <c r="K19" i="203"/>
  <c r="J19" i="203"/>
  <c r="I19" i="203"/>
  <c r="L18" i="203"/>
  <c r="N18" i="203" s="1"/>
  <c r="K18" i="203"/>
  <c r="J18" i="203"/>
  <c r="I18" i="203"/>
  <c r="L17" i="203"/>
  <c r="K17" i="203"/>
  <c r="J17" i="203"/>
  <c r="I17" i="203"/>
  <c r="N16" i="203"/>
  <c r="L16" i="203"/>
  <c r="K16" i="203"/>
  <c r="J16" i="203"/>
  <c r="I16" i="203"/>
  <c r="L15" i="203"/>
  <c r="N15" i="203" s="1"/>
  <c r="K15" i="203"/>
  <c r="J15" i="203"/>
  <c r="I15" i="203"/>
  <c r="L14" i="203"/>
  <c r="K14" i="203"/>
  <c r="J14" i="203"/>
  <c r="I14" i="203"/>
  <c r="N13" i="203"/>
  <c r="L13" i="203"/>
  <c r="K13" i="203"/>
  <c r="J13" i="203"/>
  <c r="I13" i="203"/>
  <c r="L12" i="203"/>
  <c r="N12" i="203" s="1"/>
  <c r="K12" i="203"/>
  <c r="J12" i="203"/>
  <c r="I12" i="203"/>
  <c r="L11" i="203"/>
  <c r="K11" i="203"/>
  <c r="J11" i="203"/>
  <c r="I11" i="203"/>
  <c r="N10" i="203"/>
  <c r="L10" i="203"/>
  <c r="K10" i="203"/>
  <c r="J10" i="203"/>
  <c r="I10" i="203"/>
  <c r="L9" i="203"/>
  <c r="K9" i="203"/>
  <c r="J9" i="203"/>
  <c r="I9" i="203"/>
  <c r="L8" i="203"/>
  <c r="K8" i="203"/>
  <c r="J8" i="203"/>
  <c r="I8" i="203"/>
  <c r="N7" i="203"/>
  <c r="L7" i="203"/>
  <c r="K7" i="203"/>
  <c r="J7" i="203"/>
  <c r="I7" i="203"/>
  <c r="L6" i="203"/>
  <c r="K6" i="203"/>
  <c r="J6" i="203"/>
  <c r="I6" i="203"/>
  <c r="L5" i="203"/>
  <c r="N5" i="203" s="1"/>
  <c r="K5" i="203"/>
  <c r="J5" i="203"/>
  <c r="I5" i="203"/>
  <c r="L4" i="203"/>
  <c r="K4" i="203"/>
  <c r="J4" i="203"/>
  <c r="I4" i="203"/>
  <c r="L3" i="203"/>
  <c r="N3" i="203" s="1"/>
  <c r="K3" i="203"/>
  <c r="J3" i="203"/>
  <c r="I3" i="203"/>
  <c r="L2" i="203"/>
  <c r="K2" i="203"/>
  <c r="J2" i="203"/>
  <c r="I2" i="203"/>
  <c r="L314" i="201"/>
  <c r="L313" i="201"/>
  <c r="L312" i="201"/>
  <c r="L311" i="201"/>
  <c r="L310" i="201"/>
  <c r="L309" i="201"/>
  <c r="L308" i="201"/>
  <c r="K308" i="201"/>
  <c r="J308" i="201"/>
  <c r="I308" i="201"/>
  <c r="L307" i="201"/>
  <c r="K307" i="201"/>
  <c r="J307" i="201"/>
  <c r="L306" i="201"/>
  <c r="K306" i="201"/>
  <c r="J306" i="201"/>
  <c r="L305" i="201"/>
  <c r="K305" i="201"/>
  <c r="J305" i="201"/>
  <c r="L304" i="201"/>
  <c r="K304" i="201"/>
  <c r="J304" i="201"/>
  <c r="L303" i="201"/>
  <c r="K303" i="201"/>
  <c r="J303" i="201"/>
  <c r="L302" i="201"/>
  <c r="K302" i="201"/>
  <c r="J302" i="201"/>
  <c r="L301" i="201"/>
  <c r="K301" i="201"/>
  <c r="J301" i="201"/>
  <c r="L300" i="201"/>
  <c r="K300" i="201"/>
  <c r="J300" i="201"/>
  <c r="L299" i="201"/>
  <c r="K299" i="201"/>
  <c r="J299" i="201"/>
  <c r="L298" i="201"/>
  <c r="K298" i="201"/>
  <c r="J298" i="201"/>
  <c r="L297" i="201"/>
  <c r="K297" i="201"/>
  <c r="J297" i="201"/>
  <c r="L296" i="201"/>
  <c r="K296" i="201"/>
  <c r="J296" i="201"/>
  <c r="L295" i="201"/>
  <c r="K295" i="201"/>
  <c r="J295" i="201"/>
  <c r="L294" i="201"/>
  <c r="K294" i="201"/>
  <c r="J294" i="201"/>
  <c r="L293" i="201"/>
  <c r="K293" i="201"/>
  <c r="J293" i="201"/>
  <c r="L292" i="201"/>
  <c r="K292" i="201"/>
  <c r="J292" i="201"/>
  <c r="L291" i="201"/>
  <c r="K291" i="201"/>
  <c r="J291" i="201"/>
  <c r="L290" i="201"/>
  <c r="K290" i="201"/>
  <c r="J290" i="201"/>
  <c r="L289" i="201"/>
  <c r="K289" i="201"/>
  <c r="J289" i="201"/>
  <c r="L288" i="201"/>
  <c r="K288" i="201"/>
  <c r="J288" i="201"/>
  <c r="L287" i="201"/>
  <c r="K287" i="201"/>
  <c r="J287" i="201"/>
  <c r="L286" i="201"/>
  <c r="K286" i="201"/>
  <c r="J286" i="201"/>
  <c r="L285" i="201"/>
  <c r="K285" i="201"/>
  <c r="J285" i="201"/>
  <c r="L284" i="201"/>
  <c r="K284" i="201"/>
  <c r="J284" i="201"/>
  <c r="L283" i="201"/>
  <c r="K283" i="201"/>
  <c r="J283" i="201"/>
  <c r="L282" i="201"/>
  <c r="K282" i="201"/>
  <c r="J282" i="201"/>
  <c r="L281" i="201"/>
  <c r="K281" i="201"/>
  <c r="J281" i="201"/>
  <c r="L280" i="201"/>
  <c r="K280" i="201"/>
  <c r="J280" i="201"/>
  <c r="I280" i="201"/>
  <c r="L279" i="201"/>
  <c r="K279" i="201"/>
  <c r="J279" i="201"/>
  <c r="I279" i="201"/>
  <c r="L278" i="201"/>
  <c r="K278" i="201"/>
  <c r="J278" i="201"/>
  <c r="I278" i="201"/>
  <c r="L277" i="201"/>
  <c r="K277" i="201"/>
  <c r="J277" i="201"/>
  <c r="I277" i="201"/>
  <c r="L276" i="201"/>
  <c r="K276" i="201"/>
  <c r="J276" i="201"/>
  <c r="I276" i="201"/>
  <c r="L275" i="201"/>
  <c r="K275" i="201"/>
  <c r="J275" i="201"/>
  <c r="I275" i="201"/>
  <c r="L274" i="201"/>
  <c r="K274" i="201"/>
  <c r="J274" i="201"/>
  <c r="L273" i="201"/>
  <c r="K273" i="201"/>
  <c r="J273" i="201"/>
  <c r="I273" i="201"/>
  <c r="N272" i="201"/>
  <c r="L272" i="201"/>
  <c r="K272" i="201"/>
  <c r="J272" i="201"/>
  <c r="I272" i="201"/>
  <c r="L271" i="201"/>
  <c r="K271" i="201"/>
  <c r="J271" i="201"/>
  <c r="I271" i="201"/>
  <c r="N270" i="201"/>
  <c r="L270" i="201"/>
  <c r="K270" i="201"/>
  <c r="J270" i="201"/>
  <c r="I270" i="201"/>
  <c r="L269" i="201"/>
  <c r="K269" i="201"/>
  <c r="J269" i="201"/>
  <c r="I269" i="201"/>
  <c r="N268" i="201"/>
  <c r="L268" i="201"/>
  <c r="K268" i="201"/>
  <c r="J268" i="201"/>
  <c r="I268" i="201"/>
  <c r="L267" i="201"/>
  <c r="K267" i="201"/>
  <c r="J267" i="201"/>
  <c r="I267" i="201"/>
  <c r="N266" i="201"/>
  <c r="L266" i="201"/>
  <c r="K266" i="201"/>
  <c r="J266" i="201"/>
  <c r="I266" i="201"/>
  <c r="L265" i="201"/>
  <c r="K265" i="201"/>
  <c r="J265" i="201"/>
  <c r="I265" i="201"/>
  <c r="L264" i="201"/>
  <c r="N264" i="201" s="1"/>
  <c r="K264" i="201"/>
  <c r="J264" i="201"/>
  <c r="I264" i="201"/>
  <c r="L263" i="201"/>
  <c r="K263" i="201"/>
  <c r="J263" i="201"/>
  <c r="I263" i="201"/>
  <c r="L262" i="201"/>
  <c r="K262" i="201"/>
  <c r="J262" i="201"/>
  <c r="I262" i="201"/>
  <c r="L261" i="201"/>
  <c r="K261" i="201"/>
  <c r="J261" i="201"/>
  <c r="I261" i="201"/>
  <c r="L260" i="201"/>
  <c r="K260" i="201"/>
  <c r="J260" i="201"/>
  <c r="I260" i="201"/>
  <c r="N259" i="201"/>
  <c r="L259" i="201"/>
  <c r="K259" i="201"/>
  <c r="J259" i="201"/>
  <c r="I259" i="201"/>
  <c r="L258" i="201"/>
  <c r="K258" i="201"/>
  <c r="J258" i="201"/>
  <c r="I258" i="201"/>
  <c r="L257" i="201"/>
  <c r="N257" i="201" s="1"/>
  <c r="K257" i="201"/>
  <c r="J257" i="201"/>
  <c r="I257" i="201"/>
  <c r="L256" i="201"/>
  <c r="K256" i="201"/>
  <c r="J256" i="201"/>
  <c r="I256" i="201"/>
  <c r="N255" i="201"/>
  <c r="L255" i="201"/>
  <c r="K255" i="201"/>
  <c r="J255" i="201"/>
  <c r="I255" i="201"/>
  <c r="L254" i="201"/>
  <c r="K254" i="201"/>
  <c r="J254" i="201"/>
  <c r="I254" i="201"/>
  <c r="L253" i="201"/>
  <c r="K253" i="201"/>
  <c r="J253" i="201"/>
  <c r="I253" i="201"/>
  <c r="N252" i="201"/>
  <c r="L252" i="201"/>
  <c r="K252" i="201"/>
  <c r="J252" i="201"/>
  <c r="I252" i="201"/>
  <c r="N251" i="201"/>
  <c r="L251" i="201"/>
  <c r="K251" i="201"/>
  <c r="J251" i="201"/>
  <c r="I251" i="201"/>
  <c r="N250" i="201"/>
  <c r="L250" i="201"/>
  <c r="K250" i="201"/>
  <c r="J250" i="201"/>
  <c r="I250" i="201"/>
  <c r="N249" i="201"/>
  <c r="L249" i="201"/>
  <c r="K249" i="201"/>
  <c r="J249" i="201"/>
  <c r="I249" i="201"/>
  <c r="L248" i="201"/>
  <c r="K248" i="201"/>
  <c r="J248" i="201"/>
  <c r="I248" i="201"/>
  <c r="L247" i="201"/>
  <c r="N247" i="201" s="1"/>
  <c r="K247" i="201"/>
  <c r="J247" i="201"/>
  <c r="I247" i="201"/>
  <c r="L246" i="201"/>
  <c r="K246" i="201"/>
  <c r="J246" i="201"/>
  <c r="I246" i="201"/>
  <c r="L245" i="201"/>
  <c r="K245" i="201"/>
  <c r="J245" i="201"/>
  <c r="I245" i="201"/>
  <c r="L244" i="201"/>
  <c r="N244" i="201" s="1"/>
  <c r="K244" i="201"/>
  <c r="J244" i="201"/>
  <c r="I244" i="201"/>
  <c r="L243" i="201"/>
  <c r="N243" i="201" s="1"/>
  <c r="K243" i="201"/>
  <c r="J243" i="201"/>
  <c r="I243" i="201"/>
  <c r="F243" i="201"/>
  <c r="N242" i="201"/>
  <c r="L242" i="201"/>
  <c r="K242" i="201"/>
  <c r="J242" i="201"/>
  <c r="I242" i="201"/>
  <c r="N241" i="201"/>
  <c r="L241" i="201"/>
  <c r="K241" i="201"/>
  <c r="J241" i="201"/>
  <c r="I241" i="201"/>
  <c r="N240" i="201"/>
  <c r="L240" i="201"/>
  <c r="K240" i="201"/>
  <c r="J240" i="201"/>
  <c r="I240" i="201"/>
  <c r="N239" i="201"/>
  <c r="L239" i="201"/>
  <c r="K239" i="201"/>
  <c r="J239" i="201"/>
  <c r="I239" i="201"/>
  <c r="N238" i="201"/>
  <c r="L238" i="201"/>
  <c r="K238" i="201"/>
  <c r="J238" i="201"/>
  <c r="I238" i="201"/>
  <c r="N237" i="201"/>
  <c r="L237" i="201"/>
  <c r="K237" i="201"/>
  <c r="J237" i="201"/>
  <c r="I237" i="201"/>
  <c r="L236" i="201"/>
  <c r="K236" i="201"/>
  <c r="J236" i="201"/>
  <c r="I236" i="201"/>
  <c r="L235" i="201"/>
  <c r="N235" i="201" s="1"/>
  <c r="K235" i="201"/>
  <c r="J235" i="201"/>
  <c r="I235" i="201"/>
  <c r="L234" i="201"/>
  <c r="K234" i="201"/>
  <c r="J234" i="201"/>
  <c r="I234" i="201"/>
  <c r="N233" i="201"/>
  <c r="L233" i="201"/>
  <c r="K233" i="201"/>
  <c r="J233" i="201"/>
  <c r="I233" i="201"/>
  <c r="L232" i="201"/>
  <c r="K232" i="201"/>
  <c r="J232" i="201"/>
  <c r="I232" i="201"/>
  <c r="L231" i="201"/>
  <c r="N231" i="201" s="1"/>
  <c r="K231" i="201"/>
  <c r="J231" i="201"/>
  <c r="I231" i="201"/>
  <c r="L230" i="201"/>
  <c r="K230" i="201"/>
  <c r="J230" i="201"/>
  <c r="I230" i="201"/>
  <c r="N229" i="201"/>
  <c r="L229" i="201"/>
  <c r="K229" i="201"/>
  <c r="J229" i="201"/>
  <c r="I229" i="201"/>
  <c r="L228" i="201"/>
  <c r="K228" i="201"/>
  <c r="J228" i="201"/>
  <c r="I228" i="201"/>
  <c r="L227" i="201"/>
  <c r="N227" i="201" s="1"/>
  <c r="K227" i="201"/>
  <c r="N226" i="201"/>
  <c r="L226" i="201"/>
  <c r="K226" i="201"/>
  <c r="J226" i="201"/>
  <c r="I226" i="201"/>
  <c r="L225" i="201"/>
  <c r="K225" i="201"/>
  <c r="J225" i="201"/>
  <c r="I225" i="201"/>
  <c r="L224" i="201"/>
  <c r="N224" i="201" s="1"/>
  <c r="K224" i="201"/>
  <c r="J224" i="201"/>
  <c r="I224" i="201"/>
  <c r="L223" i="201"/>
  <c r="K223" i="201"/>
  <c r="J223" i="201"/>
  <c r="I223" i="201"/>
  <c r="N222" i="201"/>
  <c r="L222" i="201"/>
  <c r="K222" i="201"/>
  <c r="J222" i="201"/>
  <c r="I222" i="201"/>
  <c r="L221" i="201"/>
  <c r="K221" i="201"/>
  <c r="J221" i="201"/>
  <c r="I221" i="201"/>
  <c r="L220" i="201"/>
  <c r="N220" i="201" s="1"/>
  <c r="K220" i="201"/>
  <c r="J220" i="201"/>
  <c r="I220" i="201"/>
  <c r="L219" i="201"/>
  <c r="K219" i="201"/>
  <c r="J219" i="201"/>
  <c r="I219" i="201"/>
  <c r="L218" i="201"/>
  <c r="K218" i="201"/>
  <c r="J218" i="201"/>
  <c r="I218" i="201"/>
  <c r="L217" i="201"/>
  <c r="K217" i="201"/>
  <c r="J217" i="201"/>
  <c r="I217" i="201"/>
  <c r="L216" i="201"/>
  <c r="K216" i="201"/>
  <c r="J216" i="201"/>
  <c r="I216" i="201"/>
  <c r="N215" i="201"/>
  <c r="L215" i="201"/>
  <c r="K215" i="201"/>
  <c r="J215" i="201"/>
  <c r="I215" i="201"/>
  <c r="L214" i="201"/>
  <c r="K214" i="201"/>
  <c r="J214" i="201"/>
  <c r="I214" i="201"/>
  <c r="L213" i="201"/>
  <c r="K213" i="201"/>
  <c r="J213" i="201"/>
  <c r="I213" i="201"/>
  <c r="N212" i="201"/>
  <c r="L212" i="201"/>
  <c r="K212" i="201"/>
  <c r="J212" i="201"/>
  <c r="I212" i="201"/>
  <c r="N211" i="201"/>
  <c r="L211" i="201"/>
  <c r="K211" i="201"/>
  <c r="J211" i="201"/>
  <c r="L210" i="201"/>
  <c r="K210" i="201"/>
  <c r="J210" i="201"/>
  <c r="L209" i="201"/>
  <c r="K209" i="201"/>
  <c r="J209" i="201"/>
  <c r="L208" i="201"/>
  <c r="K208" i="201"/>
  <c r="J208" i="201"/>
  <c r="L207" i="201"/>
  <c r="K207" i="201"/>
  <c r="J207" i="201"/>
  <c r="L206" i="201"/>
  <c r="K206" i="201"/>
  <c r="J206" i="201"/>
  <c r="L205" i="201"/>
  <c r="K205" i="201"/>
  <c r="J205" i="201"/>
  <c r="L204" i="201"/>
  <c r="K204" i="201"/>
  <c r="J204" i="201"/>
  <c r="L203" i="201"/>
  <c r="K203" i="201"/>
  <c r="J203" i="201"/>
  <c r="L202" i="201"/>
  <c r="K202" i="201"/>
  <c r="J202" i="201"/>
  <c r="L201" i="201"/>
  <c r="K201" i="201"/>
  <c r="J201" i="201"/>
  <c r="L200" i="201"/>
  <c r="K200" i="201"/>
  <c r="J200" i="201"/>
  <c r="N199" i="201"/>
  <c r="L199" i="201"/>
  <c r="K199" i="201"/>
  <c r="J199" i="201"/>
  <c r="L198" i="201"/>
  <c r="K198" i="201"/>
  <c r="J198" i="201"/>
  <c r="L197" i="201"/>
  <c r="K197" i="201"/>
  <c r="J197" i="201"/>
  <c r="L196" i="201"/>
  <c r="K196" i="201"/>
  <c r="J196" i="201"/>
  <c r="I196" i="201"/>
  <c r="L195" i="201"/>
  <c r="K195" i="201"/>
  <c r="J195" i="201"/>
  <c r="I195" i="201"/>
  <c r="L194" i="201"/>
  <c r="K194" i="201"/>
  <c r="J194" i="201"/>
  <c r="I194" i="201"/>
  <c r="L193" i="201"/>
  <c r="K193" i="201"/>
  <c r="J193" i="201"/>
  <c r="I193" i="201"/>
  <c r="L192" i="201"/>
  <c r="K192" i="201"/>
  <c r="J192" i="201"/>
  <c r="I192" i="201"/>
  <c r="L191" i="201"/>
  <c r="K191" i="201"/>
  <c r="J191" i="201"/>
  <c r="I191" i="201"/>
  <c r="L190" i="201"/>
  <c r="K190" i="201"/>
  <c r="J190" i="201"/>
  <c r="I190" i="201"/>
  <c r="N189" i="201"/>
  <c r="L189" i="201"/>
  <c r="K189" i="201"/>
  <c r="J189" i="201"/>
  <c r="I189" i="201"/>
  <c r="L188" i="201"/>
  <c r="K188" i="201"/>
  <c r="J188" i="201"/>
  <c r="I188" i="201"/>
  <c r="N187" i="201"/>
  <c r="L187" i="201"/>
  <c r="K187" i="201"/>
  <c r="J187" i="201"/>
  <c r="I187" i="201"/>
  <c r="N186" i="201"/>
  <c r="L186" i="201"/>
  <c r="K186" i="201"/>
  <c r="J186" i="201"/>
  <c r="I186" i="201"/>
  <c r="L185" i="201"/>
  <c r="K185" i="201"/>
  <c r="J185" i="201"/>
  <c r="I185" i="201"/>
  <c r="L184" i="201"/>
  <c r="K184" i="201"/>
  <c r="J184" i="201"/>
  <c r="I184" i="201"/>
  <c r="L183" i="201"/>
  <c r="K183" i="201"/>
  <c r="J183" i="201"/>
  <c r="I183" i="201"/>
  <c r="L182" i="201"/>
  <c r="K182" i="201"/>
  <c r="J182" i="201"/>
  <c r="I182" i="201"/>
  <c r="L181" i="201"/>
  <c r="K181" i="201"/>
  <c r="J181" i="201"/>
  <c r="I181" i="201"/>
  <c r="L180" i="201"/>
  <c r="K180" i="201"/>
  <c r="J180" i="201"/>
  <c r="I180" i="201"/>
  <c r="L179" i="201"/>
  <c r="K179" i="201"/>
  <c r="J179" i="201"/>
  <c r="I179" i="201"/>
  <c r="L178" i="201"/>
  <c r="K178" i="201"/>
  <c r="J178" i="201"/>
  <c r="I178" i="201"/>
  <c r="L177" i="201"/>
  <c r="K177" i="201"/>
  <c r="J177" i="201"/>
  <c r="I177" i="201"/>
  <c r="L176" i="201"/>
  <c r="K176" i="201"/>
  <c r="J176" i="201"/>
  <c r="I176" i="201"/>
  <c r="L175" i="201"/>
  <c r="K175" i="201"/>
  <c r="J175" i="201"/>
  <c r="I175" i="201"/>
  <c r="L174" i="201"/>
  <c r="K174" i="201"/>
  <c r="J174" i="201"/>
  <c r="I174" i="201"/>
  <c r="L173" i="201"/>
  <c r="K173" i="201"/>
  <c r="J173" i="201"/>
  <c r="I173" i="201"/>
  <c r="L172" i="201"/>
  <c r="K172" i="201"/>
  <c r="J172" i="201"/>
  <c r="I172" i="201"/>
  <c r="L171" i="201"/>
  <c r="K171" i="201"/>
  <c r="J171" i="201"/>
  <c r="I171" i="201"/>
  <c r="N170" i="201"/>
  <c r="L170" i="201"/>
  <c r="K170" i="201"/>
  <c r="J170" i="201"/>
  <c r="I170" i="201"/>
  <c r="L169" i="201"/>
  <c r="K169" i="201"/>
  <c r="J169" i="201"/>
  <c r="I169" i="201"/>
  <c r="L168" i="201"/>
  <c r="K168" i="201"/>
  <c r="J168" i="201"/>
  <c r="I168" i="201"/>
  <c r="L167" i="201"/>
  <c r="K167" i="201"/>
  <c r="J167" i="201"/>
  <c r="I167" i="201"/>
  <c r="L166" i="201"/>
  <c r="K166" i="201"/>
  <c r="J166" i="201"/>
  <c r="I166" i="201"/>
  <c r="N165" i="201"/>
  <c r="L165" i="201"/>
  <c r="K165" i="201"/>
  <c r="J165" i="201"/>
  <c r="I165" i="201"/>
  <c r="L164" i="201"/>
  <c r="K164" i="201"/>
  <c r="J164" i="201"/>
  <c r="I164" i="201"/>
  <c r="L163" i="201"/>
  <c r="K163" i="201"/>
  <c r="J163" i="201"/>
  <c r="I163" i="201"/>
  <c r="N162" i="201"/>
  <c r="L162" i="201"/>
  <c r="K162" i="201"/>
  <c r="J162" i="201"/>
  <c r="I162" i="201"/>
  <c r="L161" i="201"/>
  <c r="K161" i="201"/>
  <c r="J161" i="201"/>
  <c r="I161" i="201"/>
  <c r="L160" i="201"/>
  <c r="K160" i="201"/>
  <c r="J160" i="201"/>
  <c r="I160" i="201"/>
  <c r="L159" i="201"/>
  <c r="K159" i="201"/>
  <c r="J159" i="201"/>
  <c r="I159" i="201"/>
  <c r="L158" i="201"/>
  <c r="K158" i="201"/>
  <c r="J158" i="201"/>
  <c r="I158" i="201"/>
  <c r="L157" i="201"/>
  <c r="K157" i="201"/>
  <c r="J157" i="201"/>
  <c r="I157" i="201"/>
  <c r="N156" i="201"/>
  <c r="L156" i="201"/>
  <c r="K156" i="201"/>
  <c r="J156" i="201"/>
  <c r="I156" i="201"/>
  <c r="L155" i="201"/>
  <c r="N155" i="201" s="1"/>
  <c r="K155" i="201"/>
  <c r="J155" i="201"/>
  <c r="I155" i="201"/>
  <c r="L154" i="201"/>
  <c r="K154" i="201"/>
  <c r="J154" i="201"/>
  <c r="L153" i="201"/>
  <c r="K153" i="201"/>
  <c r="J153" i="201"/>
  <c r="L152" i="201"/>
  <c r="K152" i="201"/>
  <c r="J152" i="201"/>
  <c r="I152" i="201"/>
  <c r="L151" i="201"/>
  <c r="K151" i="201"/>
  <c r="J151" i="201"/>
  <c r="I151" i="201"/>
  <c r="L150" i="201"/>
  <c r="K150" i="201"/>
  <c r="J150" i="201"/>
  <c r="I150" i="201"/>
  <c r="L149" i="201"/>
  <c r="K149" i="201"/>
  <c r="J149" i="201"/>
  <c r="I149" i="201"/>
  <c r="L148" i="201"/>
  <c r="K148" i="201"/>
  <c r="J148" i="201"/>
  <c r="I148" i="201"/>
  <c r="L147" i="201"/>
  <c r="K147" i="201"/>
  <c r="J147" i="201"/>
  <c r="I147" i="201"/>
  <c r="N146" i="201"/>
  <c r="L146" i="201"/>
  <c r="K146" i="201"/>
  <c r="J146" i="201"/>
  <c r="I146" i="201"/>
  <c r="N145" i="201"/>
  <c r="L145" i="201"/>
  <c r="K145" i="201"/>
  <c r="J145" i="201"/>
  <c r="I145" i="201"/>
  <c r="L144" i="201"/>
  <c r="K144" i="201"/>
  <c r="J144" i="201"/>
  <c r="I144" i="201"/>
  <c r="L143" i="201"/>
  <c r="K143" i="201"/>
  <c r="J143" i="201"/>
  <c r="I143" i="201"/>
  <c r="L142" i="201"/>
  <c r="K142" i="201"/>
  <c r="J142" i="201"/>
  <c r="I142" i="201"/>
  <c r="L141" i="201"/>
  <c r="K141" i="201"/>
  <c r="J141" i="201"/>
  <c r="I141" i="201"/>
  <c r="N140" i="201"/>
  <c r="L140" i="201"/>
  <c r="K140" i="201"/>
  <c r="J140" i="201"/>
  <c r="I140" i="201"/>
  <c r="N139" i="201"/>
  <c r="L139" i="201"/>
  <c r="K139" i="201"/>
  <c r="J139" i="201"/>
  <c r="I139" i="201"/>
  <c r="L138" i="201"/>
  <c r="K138" i="201"/>
  <c r="J138" i="201"/>
  <c r="I138" i="201"/>
  <c r="L137" i="201"/>
  <c r="K137" i="201"/>
  <c r="J137" i="201"/>
  <c r="I137" i="201"/>
  <c r="L136" i="201"/>
  <c r="N136" i="201" s="1"/>
  <c r="K136" i="201"/>
  <c r="J136" i="201"/>
  <c r="I136" i="201"/>
  <c r="N135" i="201"/>
  <c r="L135" i="201"/>
  <c r="K135" i="201"/>
  <c r="J135" i="201"/>
  <c r="I135" i="201"/>
  <c r="L134" i="201"/>
  <c r="K134" i="201"/>
  <c r="J134" i="201"/>
  <c r="I134" i="201"/>
  <c r="L133" i="201"/>
  <c r="K133" i="201"/>
  <c r="J133" i="201"/>
  <c r="I133" i="201"/>
  <c r="L132" i="201"/>
  <c r="N132" i="201" s="1"/>
  <c r="K132" i="201"/>
  <c r="J132" i="201"/>
  <c r="I132" i="201"/>
  <c r="N131" i="201"/>
  <c r="L131" i="201"/>
  <c r="K131" i="201"/>
  <c r="J131" i="201"/>
  <c r="I131" i="201"/>
  <c r="L130" i="201"/>
  <c r="K130" i="201"/>
  <c r="J130" i="201"/>
  <c r="I130" i="201"/>
  <c r="L129" i="201"/>
  <c r="K129" i="201"/>
  <c r="J129" i="201"/>
  <c r="I129" i="201"/>
  <c r="L128" i="201"/>
  <c r="N128" i="201" s="1"/>
  <c r="K128" i="201"/>
  <c r="J128" i="201"/>
  <c r="I128" i="201"/>
  <c r="N127" i="201"/>
  <c r="L127" i="201"/>
  <c r="K127" i="201"/>
  <c r="J127" i="201"/>
  <c r="I127" i="201"/>
  <c r="L126" i="201"/>
  <c r="K126" i="201"/>
  <c r="J126" i="201"/>
  <c r="I126" i="201"/>
  <c r="L125" i="201"/>
  <c r="K125" i="201"/>
  <c r="J125" i="201"/>
  <c r="I125" i="201"/>
  <c r="N124" i="201"/>
  <c r="L124" i="201"/>
  <c r="K124" i="201"/>
  <c r="J124" i="201"/>
  <c r="I124" i="201"/>
  <c r="L123" i="201"/>
  <c r="K123" i="201"/>
  <c r="J123" i="201"/>
  <c r="I123" i="201"/>
  <c r="L122" i="201"/>
  <c r="K122" i="201"/>
  <c r="J122" i="201"/>
  <c r="I122" i="201"/>
  <c r="L121" i="201"/>
  <c r="N121" i="201" s="1"/>
  <c r="K121" i="201"/>
  <c r="J121" i="201"/>
  <c r="I121" i="201"/>
  <c r="N120" i="201"/>
  <c r="L120" i="201"/>
  <c r="K120" i="201"/>
  <c r="J120" i="201"/>
  <c r="I120" i="201"/>
  <c r="N119" i="201"/>
  <c r="L119" i="201"/>
  <c r="K119" i="201"/>
  <c r="J119" i="201"/>
  <c r="I119" i="201"/>
  <c r="L118" i="201"/>
  <c r="K118" i="201"/>
  <c r="J118" i="201"/>
  <c r="I118" i="201"/>
  <c r="L117" i="201"/>
  <c r="N117" i="201" s="1"/>
  <c r="K117" i="201"/>
  <c r="J117" i="201"/>
  <c r="I117" i="201"/>
  <c r="L116" i="201"/>
  <c r="K116" i="201"/>
  <c r="J116" i="201"/>
  <c r="I116" i="201"/>
  <c r="N115" i="201"/>
  <c r="L115" i="201"/>
  <c r="K115" i="201"/>
  <c r="J115" i="201"/>
  <c r="I115" i="201"/>
  <c r="L114" i="201"/>
  <c r="K114" i="201"/>
  <c r="J114" i="201"/>
  <c r="I114" i="201"/>
  <c r="L113" i="201"/>
  <c r="N113" i="201" s="1"/>
  <c r="K113" i="201"/>
  <c r="J113" i="201"/>
  <c r="I113" i="201"/>
  <c r="L112" i="201"/>
  <c r="K112" i="201"/>
  <c r="J112" i="201"/>
  <c r="I112" i="201"/>
  <c r="N111" i="201"/>
  <c r="L111" i="201"/>
  <c r="K111" i="201"/>
  <c r="J111" i="201"/>
  <c r="I111" i="201"/>
  <c r="L110" i="201"/>
  <c r="K110" i="201"/>
  <c r="J110" i="201"/>
  <c r="I110" i="201"/>
  <c r="L109" i="201"/>
  <c r="N109" i="201" s="1"/>
  <c r="K109" i="201"/>
  <c r="J109" i="201"/>
  <c r="I109" i="201"/>
  <c r="L108" i="201"/>
  <c r="K108" i="201"/>
  <c r="J108" i="201"/>
  <c r="I108" i="201"/>
  <c r="L107" i="201"/>
  <c r="K107" i="201"/>
  <c r="J107" i="201"/>
  <c r="I107" i="201"/>
  <c r="L106" i="201"/>
  <c r="K106" i="201"/>
  <c r="J106" i="201"/>
  <c r="I106" i="201"/>
  <c r="L105" i="201"/>
  <c r="K105" i="201"/>
  <c r="J105" i="201"/>
  <c r="I105" i="201"/>
  <c r="N104" i="201"/>
  <c r="L104" i="201"/>
  <c r="K104" i="201"/>
  <c r="J104" i="201"/>
  <c r="I104" i="201"/>
  <c r="L103" i="201"/>
  <c r="K103" i="201"/>
  <c r="J103" i="201"/>
  <c r="I103" i="201"/>
  <c r="N102" i="201"/>
  <c r="L102" i="201"/>
  <c r="K102" i="201"/>
  <c r="J102" i="201"/>
  <c r="I102" i="201"/>
  <c r="L101" i="201"/>
  <c r="K101" i="201"/>
  <c r="J101" i="201"/>
  <c r="I101" i="201"/>
  <c r="L100" i="201"/>
  <c r="K100" i="201"/>
  <c r="J100" i="201"/>
  <c r="I100" i="201"/>
  <c r="N99" i="201"/>
  <c r="L99" i="201"/>
  <c r="K99" i="201"/>
  <c r="J99" i="201"/>
  <c r="I99" i="201"/>
  <c r="L98" i="201"/>
  <c r="K98" i="201"/>
  <c r="J98" i="201"/>
  <c r="I98" i="201"/>
  <c r="N97" i="201"/>
  <c r="L97" i="201"/>
  <c r="K97" i="201"/>
  <c r="J97" i="201"/>
  <c r="I97" i="201"/>
  <c r="L96" i="201"/>
  <c r="K96" i="201"/>
  <c r="J96" i="201"/>
  <c r="I96" i="201"/>
  <c r="N95" i="201"/>
  <c r="L95" i="201"/>
  <c r="K95" i="201"/>
  <c r="J95" i="201"/>
  <c r="I95" i="201"/>
  <c r="L94" i="201"/>
  <c r="K94" i="201"/>
  <c r="J94" i="201"/>
  <c r="I94" i="201"/>
  <c r="L93" i="201"/>
  <c r="K93" i="201"/>
  <c r="J93" i="201"/>
  <c r="I93" i="201"/>
  <c r="L92" i="201"/>
  <c r="K92" i="201"/>
  <c r="J92" i="201"/>
  <c r="I92" i="201"/>
  <c r="L91" i="201"/>
  <c r="K91" i="201"/>
  <c r="J91" i="201"/>
  <c r="I91" i="201"/>
  <c r="N90" i="201"/>
  <c r="L90" i="201"/>
  <c r="K90" i="201"/>
  <c r="J90" i="201"/>
  <c r="I90" i="201"/>
  <c r="N89" i="201"/>
  <c r="L89" i="201"/>
  <c r="K89" i="201"/>
  <c r="J89" i="201"/>
  <c r="I89" i="201"/>
  <c r="L88" i="201"/>
  <c r="K88" i="201"/>
  <c r="J88" i="201"/>
  <c r="I88" i="201"/>
  <c r="L87" i="201"/>
  <c r="K87" i="201"/>
  <c r="J87" i="201"/>
  <c r="I87" i="201"/>
  <c r="N86" i="201"/>
  <c r="L86" i="201"/>
  <c r="K86" i="201"/>
  <c r="J86" i="201"/>
  <c r="I86" i="201"/>
  <c r="N85" i="201"/>
  <c r="L85" i="201"/>
  <c r="K85" i="201"/>
  <c r="J85" i="201"/>
  <c r="I85" i="201"/>
  <c r="N84" i="201"/>
  <c r="L84" i="201"/>
  <c r="K84" i="201"/>
  <c r="J84" i="201"/>
  <c r="I84" i="201"/>
  <c r="L83" i="201"/>
  <c r="K83" i="201"/>
  <c r="J83" i="201"/>
  <c r="I83" i="201"/>
  <c r="L82" i="201"/>
  <c r="K82" i="201"/>
  <c r="J82" i="201"/>
  <c r="I82" i="201"/>
  <c r="N81" i="201"/>
  <c r="L81" i="201"/>
  <c r="K81" i="201"/>
  <c r="J81" i="201"/>
  <c r="I81" i="201"/>
  <c r="L80" i="201"/>
  <c r="K80" i="201"/>
  <c r="J80" i="201"/>
  <c r="I80" i="201"/>
  <c r="N79" i="201"/>
  <c r="L79" i="201"/>
  <c r="K79" i="201"/>
  <c r="J79" i="201"/>
  <c r="I79" i="201"/>
  <c r="L78" i="201"/>
  <c r="K78" i="201"/>
  <c r="J78" i="201"/>
  <c r="I78" i="201"/>
  <c r="N77" i="201"/>
  <c r="L77" i="201"/>
  <c r="K77" i="201"/>
  <c r="J77" i="201"/>
  <c r="I77" i="201"/>
  <c r="N76" i="201"/>
  <c r="L76" i="201"/>
  <c r="K76" i="201"/>
  <c r="J76" i="201"/>
  <c r="I76" i="201"/>
  <c r="L75" i="201"/>
  <c r="K75" i="201"/>
  <c r="J75" i="201"/>
  <c r="I75" i="201"/>
  <c r="N74" i="201"/>
  <c r="L74" i="201"/>
  <c r="K74" i="201"/>
  <c r="J74" i="201"/>
  <c r="I74" i="201"/>
  <c r="N73" i="201"/>
  <c r="L73" i="201"/>
  <c r="K73" i="201"/>
  <c r="J73" i="201"/>
  <c r="I73" i="201"/>
  <c r="L72" i="201"/>
  <c r="K72" i="201"/>
  <c r="J72" i="201"/>
  <c r="I72" i="201"/>
  <c r="L71" i="201"/>
  <c r="K71" i="201"/>
  <c r="J71" i="201"/>
  <c r="I71" i="201"/>
  <c r="N70" i="201"/>
  <c r="L70" i="201"/>
  <c r="K70" i="201"/>
  <c r="J70" i="201"/>
  <c r="I70" i="201"/>
  <c r="L69" i="201"/>
  <c r="K69" i="201"/>
  <c r="J69" i="201"/>
  <c r="I69" i="201"/>
  <c r="L68" i="201"/>
  <c r="K68" i="201"/>
  <c r="J68" i="201"/>
  <c r="I68" i="201"/>
  <c r="L67" i="201"/>
  <c r="N67" i="201" s="1"/>
  <c r="K67" i="201"/>
  <c r="J67" i="201"/>
  <c r="I67" i="201"/>
  <c r="L66" i="201"/>
  <c r="K66" i="201"/>
  <c r="J66" i="201"/>
  <c r="I66" i="201"/>
  <c r="L65" i="201"/>
  <c r="K65" i="201"/>
  <c r="J65" i="201"/>
  <c r="I65" i="201"/>
  <c r="L64" i="201"/>
  <c r="K64" i="201"/>
  <c r="J64" i="201"/>
  <c r="I64" i="201"/>
  <c r="N63" i="201"/>
  <c r="L63" i="201"/>
  <c r="K63" i="201"/>
  <c r="J63" i="201"/>
  <c r="I63" i="201"/>
  <c r="L62" i="201"/>
  <c r="K62" i="201"/>
  <c r="J62" i="201"/>
  <c r="I62" i="201"/>
  <c r="N61" i="201"/>
  <c r="L61" i="201"/>
  <c r="K61" i="201"/>
  <c r="J61" i="201"/>
  <c r="I61" i="201"/>
  <c r="L60" i="201"/>
  <c r="K60" i="201"/>
  <c r="J60" i="201"/>
  <c r="I60" i="201"/>
  <c r="N59" i="201"/>
  <c r="L59" i="201"/>
  <c r="K59" i="201"/>
  <c r="J59" i="201"/>
  <c r="I59" i="201"/>
  <c r="L58" i="201"/>
  <c r="K58" i="201"/>
  <c r="J58" i="201"/>
  <c r="I58" i="201"/>
  <c r="L57" i="201"/>
  <c r="K57" i="201"/>
  <c r="J57" i="201"/>
  <c r="I57" i="201"/>
  <c r="L56" i="201"/>
  <c r="K56" i="201"/>
  <c r="J56" i="201"/>
  <c r="I56" i="201"/>
  <c r="L55" i="201"/>
  <c r="K55" i="201"/>
  <c r="J55" i="201"/>
  <c r="I55" i="201"/>
  <c r="L54" i="201"/>
  <c r="N54" i="201" s="1"/>
  <c r="K54" i="201"/>
  <c r="J54" i="201"/>
  <c r="I54" i="201"/>
  <c r="L53" i="201"/>
  <c r="K53" i="201"/>
  <c r="J53" i="201"/>
  <c r="I53" i="201"/>
  <c r="N52" i="201"/>
  <c r="L52" i="201"/>
  <c r="K52" i="201"/>
  <c r="J52" i="201"/>
  <c r="I52" i="201"/>
  <c r="N51" i="201"/>
  <c r="L51" i="201"/>
  <c r="K51" i="201"/>
  <c r="J51" i="201"/>
  <c r="I51" i="201"/>
  <c r="L50" i="201"/>
  <c r="K50" i="201"/>
  <c r="J50" i="201"/>
  <c r="I50" i="201"/>
  <c r="N49" i="201"/>
  <c r="L49" i="201"/>
  <c r="K49" i="201"/>
  <c r="J49" i="201"/>
  <c r="I49" i="201"/>
  <c r="N48" i="201"/>
  <c r="L48" i="201"/>
  <c r="K48" i="201"/>
  <c r="J48" i="201"/>
  <c r="I48" i="201"/>
  <c r="L47" i="201"/>
  <c r="K47" i="201"/>
  <c r="J47" i="201"/>
  <c r="I47" i="201"/>
  <c r="L46" i="201"/>
  <c r="K46" i="201"/>
  <c r="J46" i="201"/>
  <c r="I46" i="201"/>
  <c r="N45" i="201"/>
  <c r="L45" i="201"/>
  <c r="L44" i="201"/>
  <c r="N44" i="201" s="1"/>
  <c r="K44" i="201"/>
  <c r="J44" i="201"/>
  <c r="I44" i="201"/>
  <c r="L43" i="201"/>
  <c r="N43" i="201" s="1"/>
  <c r="K43" i="201"/>
  <c r="J43" i="201"/>
  <c r="I43" i="201"/>
  <c r="N42" i="201"/>
  <c r="L42" i="201"/>
  <c r="K42" i="201"/>
  <c r="J42" i="201"/>
  <c r="I42" i="201"/>
  <c r="N41" i="201"/>
  <c r="L41" i="201"/>
  <c r="K41" i="201"/>
  <c r="J41" i="201"/>
  <c r="I41" i="201"/>
  <c r="L40" i="201"/>
  <c r="K40" i="201"/>
  <c r="J40" i="201"/>
  <c r="I40" i="201"/>
  <c r="N39" i="201"/>
  <c r="L39" i="201"/>
  <c r="K39" i="201"/>
  <c r="J39" i="201"/>
  <c r="I39" i="201"/>
  <c r="N38" i="201"/>
  <c r="L38" i="201"/>
  <c r="K38" i="201"/>
  <c r="J38" i="201"/>
  <c r="I38" i="201"/>
  <c r="N37" i="201"/>
  <c r="L37" i="201"/>
  <c r="K37" i="201"/>
  <c r="J37" i="201"/>
  <c r="I37" i="201"/>
  <c r="L36" i="201"/>
  <c r="K36" i="201"/>
  <c r="J36" i="201"/>
  <c r="I36" i="201"/>
  <c r="N35" i="201"/>
  <c r="L35" i="201"/>
  <c r="K35" i="201"/>
  <c r="J35" i="201"/>
  <c r="I35" i="201"/>
  <c r="N34" i="201"/>
  <c r="L34" i="201"/>
  <c r="K34" i="201"/>
  <c r="J34" i="201"/>
  <c r="I34" i="201"/>
  <c r="L33" i="201"/>
  <c r="K33" i="201"/>
  <c r="J33" i="201"/>
  <c r="I33" i="201"/>
  <c r="L32" i="201"/>
  <c r="N32" i="201" s="1"/>
  <c r="K32" i="201"/>
  <c r="J32" i="201"/>
  <c r="I32" i="201"/>
  <c r="N31" i="201"/>
  <c r="L31" i="201"/>
  <c r="K31" i="201"/>
  <c r="J31" i="201"/>
  <c r="I31" i="201"/>
  <c r="N30" i="201"/>
  <c r="L30" i="201"/>
  <c r="K30" i="201"/>
  <c r="J30" i="201"/>
  <c r="I30" i="201"/>
  <c r="L29" i="201"/>
  <c r="K29" i="201"/>
  <c r="J29" i="201"/>
  <c r="I29" i="201"/>
  <c r="L28" i="201"/>
  <c r="K28" i="201"/>
  <c r="J28" i="201"/>
  <c r="I28" i="201"/>
  <c r="L27" i="201"/>
  <c r="K27" i="201"/>
  <c r="J27" i="201"/>
  <c r="I27" i="201"/>
  <c r="L26" i="201"/>
  <c r="N26" i="201" s="1"/>
  <c r="K26" i="201"/>
  <c r="J26" i="201"/>
  <c r="I26" i="201"/>
  <c r="L25" i="201"/>
  <c r="N25" i="201" s="1"/>
  <c r="K25" i="201"/>
  <c r="J25" i="201"/>
  <c r="I25" i="201"/>
  <c r="N24" i="201"/>
  <c r="L24" i="201"/>
  <c r="K24" i="201"/>
  <c r="J24" i="201"/>
  <c r="I24" i="201"/>
  <c r="L23" i="201"/>
  <c r="K23" i="201"/>
  <c r="J23" i="201"/>
  <c r="I23" i="201"/>
  <c r="L22" i="201"/>
  <c r="N22" i="201" s="1"/>
  <c r="K22" i="201"/>
  <c r="J22" i="201"/>
  <c r="I22" i="201"/>
  <c r="L21" i="201"/>
  <c r="N21" i="201" s="1"/>
  <c r="K21" i="201"/>
  <c r="J21" i="201"/>
  <c r="I21" i="201"/>
  <c r="N20" i="201"/>
  <c r="L20" i="201"/>
  <c r="K20" i="201"/>
  <c r="J20" i="201"/>
  <c r="I20" i="201"/>
  <c r="L19" i="201"/>
  <c r="K19" i="201"/>
  <c r="J19" i="201"/>
  <c r="I19" i="201"/>
  <c r="L18" i="201"/>
  <c r="N18" i="201" s="1"/>
  <c r="K18" i="201"/>
  <c r="J18" i="201"/>
  <c r="I18" i="201"/>
  <c r="L17" i="201"/>
  <c r="N17" i="201" s="1"/>
  <c r="K17" i="201"/>
  <c r="J17" i="201"/>
  <c r="I17" i="201"/>
  <c r="L16" i="201"/>
  <c r="K16" i="201"/>
  <c r="J16" i="201"/>
  <c r="I16" i="201"/>
  <c r="L15" i="201"/>
  <c r="K15" i="201"/>
  <c r="J15" i="201"/>
  <c r="I15" i="201"/>
  <c r="L14" i="201"/>
  <c r="N14" i="201" s="1"/>
  <c r="K14" i="201"/>
  <c r="J14" i="201"/>
  <c r="I14" i="201"/>
  <c r="L13" i="201"/>
  <c r="N13" i="201" s="1"/>
  <c r="K13" i="201"/>
  <c r="J13" i="201"/>
  <c r="I13" i="201"/>
  <c r="L12" i="201"/>
  <c r="K12" i="201"/>
  <c r="J12" i="201"/>
  <c r="I12" i="201"/>
  <c r="L11" i="201"/>
  <c r="K11" i="201"/>
  <c r="J11" i="201"/>
  <c r="I11" i="201"/>
  <c r="L10" i="201"/>
  <c r="N10" i="201" s="1"/>
  <c r="K10" i="201"/>
  <c r="J10" i="201"/>
  <c r="I10" i="201"/>
  <c r="L9" i="201"/>
  <c r="K9" i="201"/>
  <c r="J9" i="201"/>
  <c r="I9" i="201"/>
  <c r="L8" i="201"/>
  <c r="K8" i="201"/>
  <c r="J8" i="201"/>
  <c r="I8" i="201"/>
  <c r="L7" i="201"/>
  <c r="N7" i="201" s="1"/>
  <c r="K7" i="201"/>
  <c r="J7" i="201"/>
  <c r="I7" i="201"/>
  <c r="L6" i="201"/>
  <c r="N6" i="201" s="1"/>
  <c r="K6" i="201"/>
  <c r="J6" i="201"/>
  <c r="I6" i="201"/>
  <c r="N5" i="201"/>
  <c r="L5" i="201"/>
  <c r="K5" i="201"/>
  <c r="J5" i="201"/>
  <c r="I5" i="201"/>
  <c r="L4" i="201"/>
  <c r="K4" i="201"/>
  <c r="J4" i="201"/>
  <c r="I4" i="201"/>
  <c r="N3" i="201"/>
  <c r="L3" i="201"/>
  <c r="K3" i="201"/>
  <c r="J3" i="201"/>
  <c r="I3" i="201"/>
  <c r="N2" i="201"/>
  <c r="L2" i="201"/>
  <c r="K2" i="201"/>
  <c r="J2" i="201"/>
  <c r="I2" i="201"/>
  <c r="L314" i="200"/>
  <c r="L313" i="200"/>
  <c r="L312" i="200"/>
  <c r="L311" i="200"/>
  <c r="L310" i="200"/>
  <c r="L309" i="200"/>
  <c r="L308" i="200"/>
  <c r="K308" i="200"/>
  <c r="J308" i="200"/>
  <c r="I308" i="200"/>
  <c r="L307" i="200"/>
  <c r="K307" i="200"/>
  <c r="J307" i="200"/>
  <c r="L306" i="200"/>
  <c r="K306" i="200"/>
  <c r="J306" i="200"/>
  <c r="L305" i="200"/>
  <c r="K305" i="200"/>
  <c r="J305" i="200"/>
  <c r="L304" i="200"/>
  <c r="K304" i="200"/>
  <c r="J304" i="200"/>
  <c r="L303" i="200"/>
  <c r="K303" i="200"/>
  <c r="J303" i="200"/>
  <c r="L302" i="200"/>
  <c r="K302" i="200"/>
  <c r="J302" i="200"/>
  <c r="L301" i="200"/>
  <c r="K301" i="200"/>
  <c r="J301" i="200"/>
  <c r="L300" i="200"/>
  <c r="K300" i="200"/>
  <c r="J300" i="200"/>
  <c r="L299" i="200"/>
  <c r="K299" i="200"/>
  <c r="J299" i="200"/>
  <c r="L298" i="200"/>
  <c r="K298" i="200"/>
  <c r="J298" i="200"/>
  <c r="L297" i="200"/>
  <c r="K297" i="200"/>
  <c r="J297" i="200"/>
  <c r="L296" i="200"/>
  <c r="K296" i="200"/>
  <c r="J296" i="200"/>
  <c r="L295" i="200"/>
  <c r="K295" i="200"/>
  <c r="J295" i="200"/>
  <c r="L294" i="200"/>
  <c r="K294" i="200"/>
  <c r="J294" i="200"/>
  <c r="L293" i="200"/>
  <c r="K293" i="200"/>
  <c r="J293" i="200"/>
  <c r="L292" i="200"/>
  <c r="K292" i="200"/>
  <c r="J292" i="200"/>
  <c r="L291" i="200"/>
  <c r="K291" i="200"/>
  <c r="J291" i="200"/>
  <c r="L290" i="200"/>
  <c r="K290" i="200"/>
  <c r="J290" i="200"/>
  <c r="L289" i="200"/>
  <c r="K289" i="200"/>
  <c r="J289" i="200"/>
  <c r="L288" i="200"/>
  <c r="K288" i="200"/>
  <c r="J288" i="200"/>
  <c r="L287" i="200"/>
  <c r="K287" i="200"/>
  <c r="J287" i="200"/>
  <c r="L286" i="200"/>
  <c r="K286" i="200"/>
  <c r="J286" i="200"/>
  <c r="L285" i="200"/>
  <c r="K285" i="200"/>
  <c r="J285" i="200"/>
  <c r="L284" i="200"/>
  <c r="K284" i="200"/>
  <c r="J284" i="200"/>
  <c r="L283" i="200"/>
  <c r="K283" i="200"/>
  <c r="J283" i="200"/>
  <c r="L282" i="200"/>
  <c r="K282" i="200"/>
  <c r="J282" i="200"/>
  <c r="L281" i="200"/>
  <c r="K281" i="200"/>
  <c r="J281" i="200"/>
  <c r="L280" i="200"/>
  <c r="K280" i="200"/>
  <c r="J280" i="200"/>
  <c r="I280" i="200"/>
  <c r="L279" i="200"/>
  <c r="K279" i="200"/>
  <c r="J279" i="200"/>
  <c r="I279" i="200"/>
  <c r="L278" i="200"/>
  <c r="K278" i="200"/>
  <c r="J278" i="200"/>
  <c r="I278" i="200"/>
  <c r="L277" i="200"/>
  <c r="K277" i="200"/>
  <c r="J277" i="200"/>
  <c r="I277" i="200"/>
  <c r="L276" i="200"/>
  <c r="K276" i="200"/>
  <c r="J276" i="200"/>
  <c r="I276" i="200"/>
  <c r="L275" i="200"/>
  <c r="K275" i="200"/>
  <c r="J275" i="200"/>
  <c r="I275" i="200"/>
  <c r="L274" i="200"/>
  <c r="K274" i="200"/>
  <c r="J274" i="200"/>
  <c r="L273" i="200"/>
  <c r="K273" i="200"/>
  <c r="J273" i="200"/>
  <c r="I273" i="200"/>
  <c r="N272" i="200"/>
  <c r="L272" i="200"/>
  <c r="K272" i="200"/>
  <c r="J272" i="200"/>
  <c r="I272" i="200"/>
  <c r="L271" i="200"/>
  <c r="K271" i="200"/>
  <c r="J271" i="200"/>
  <c r="I271" i="200"/>
  <c r="L270" i="200"/>
  <c r="K270" i="200"/>
  <c r="J270" i="200"/>
  <c r="I270" i="200"/>
  <c r="L269" i="200"/>
  <c r="K269" i="200"/>
  <c r="J269" i="200"/>
  <c r="I269" i="200"/>
  <c r="L268" i="200"/>
  <c r="N268" i="200" s="1"/>
  <c r="K268" i="200"/>
  <c r="J268" i="200"/>
  <c r="I268" i="200"/>
  <c r="L267" i="200"/>
  <c r="K267" i="200"/>
  <c r="J267" i="200"/>
  <c r="I267" i="200"/>
  <c r="L266" i="200"/>
  <c r="K266" i="200"/>
  <c r="J266" i="200"/>
  <c r="I266" i="200"/>
  <c r="L265" i="200"/>
  <c r="K265" i="200"/>
  <c r="J265" i="200"/>
  <c r="I265" i="200"/>
  <c r="N264" i="200"/>
  <c r="L264" i="200"/>
  <c r="K264" i="200"/>
  <c r="J264" i="200"/>
  <c r="I264" i="200"/>
  <c r="L263" i="200"/>
  <c r="K263" i="200"/>
  <c r="J263" i="200"/>
  <c r="I263" i="200"/>
  <c r="L262" i="200"/>
  <c r="K262" i="200"/>
  <c r="J262" i="200"/>
  <c r="I262" i="200"/>
  <c r="L261" i="200"/>
  <c r="K261" i="200"/>
  <c r="J261" i="200"/>
  <c r="I261" i="200"/>
  <c r="L260" i="200"/>
  <c r="K260" i="200"/>
  <c r="J260" i="200"/>
  <c r="I260" i="200"/>
  <c r="L259" i="200"/>
  <c r="K259" i="200"/>
  <c r="J259" i="200"/>
  <c r="I259" i="200"/>
  <c r="L258" i="200"/>
  <c r="K258" i="200"/>
  <c r="J258" i="200"/>
  <c r="I258" i="200"/>
  <c r="N257" i="200"/>
  <c r="L257" i="200"/>
  <c r="K257" i="200"/>
  <c r="J257" i="200"/>
  <c r="I257" i="200"/>
  <c r="L256" i="200"/>
  <c r="K256" i="200"/>
  <c r="J256" i="200"/>
  <c r="I256" i="200"/>
  <c r="L255" i="200"/>
  <c r="K255" i="200"/>
  <c r="J255" i="200"/>
  <c r="I255" i="200"/>
  <c r="L254" i="200"/>
  <c r="K254" i="200"/>
  <c r="J254" i="200"/>
  <c r="I254" i="200"/>
  <c r="L253" i="200"/>
  <c r="K253" i="200"/>
  <c r="J253" i="200"/>
  <c r="I253" i="200"/>
  <c r="N252" i="200"/>
  <c r="L252" i="200"/>
  <c r="K252" i="200"/>
  <c r="J252" i="200"/>
  <c r="I252" i="200"/>
  <c r="N251" i="200"/>
  <c r="L251" i="200"/>
  <c r="K251" i="200"/>
  <c r="J251" i="200"/>
  <c r="I251" i="200"/>
  <c r="N250" i="200"/>
  <c r="L250" i="200"/>
  <c r="K250" i="200"/>
  <c r="J250" i="200"/>
  <c r="I250" i="200"/>
  <c r="N249" i="200"/>
  <c r="L249" i="200"/>
  <c r="K249" i="200"/>
  <c r="J249" i="200"/>
  <c r="I249" i="200"/>
  <c r="L248" i="200"/>
  <c r="K248" i="200"/>
  <c r="J248" i="200"/>
  <c r="I248" i="200"/>
  <c r="L247" i="200"/>
  <c r="N247" i="200" s="1"/>
  <c r="K247" i="200"/>
  <c r="J247" i="200"/>
  <c r="I247" i="200"/>
  <c r="L246" i="200"/>
  <c r="K246" i="200"/>
  <c r="J246" i="200"/>
  <c r="I246" i="200"/>
  <c r="L245" i="200"/>
  <c r="K245" i="200"/>
  <c r="J245" i="200"/>
  <c r="I245" i="200"/>
  <c r="L244" i="200"/>
  <c r="N244" i="200" s="1"/>
  <c r="K244" i="200"/>
  <c r="J244" i="200"/>
  <c r="I244" i="200"/>
  <c r="N243" i="200"/>
  <c r="L243" i="200"/>
  <c r="K243" i="200"/>
  <c r="J243" i="200"/>
  <c r="I243" i="200"/>
  <c r="F243" i="200"/>
  <c r="N242" i="200"/>
  <c r="L242" i="200"/>
  <c r="K242" i="200"/>
  <c r="J242" i="200"/>
  <c r="I242" i="200"/>
  <c r="N241" i="200"/>
  <c r="L241" i="200"/>
  <c r="K241" i="200"/>
  <c r="J241" i="200"/>
  <c r="I241" i="200"/>
  <c r="N240" i="200"/>
  <c r="L240" i="200"/>
  <c r="K240" i="200"/>
  <c r="J240" i="200"/>
  <c r="I240" i="200"/>
  <c r="N239" i="200"/>
  <c r="L239" i="200"/>
  <c r="K239" i="200"/>
  <c r="J239" i="200"/>
  <c r="I239" i="200"/>
  <c r="N238" i="200"/>
  <c r="L238" i="200"/>
  <c r="K238" i="200"/>
  <c r="J238" i="200"/>
  <c r="I238" i="200"/>
  <c r="N237" i="200"/>
  <c r="L237" i="200"/>
  <c r="K237" i="200"/>
  <c r="J237" i="200"/>
  <c r="I237" i="200"/>
  <c r="L236" i="200"/>
  <c r="K236" i="200"/>
  <c r="J236" i="200"/>
  <c r="I236" i="200"/>
  <c r="N235" i="200"/>
  <c r="L235" i="200"/>
  <c r="K235" i="200"/>
  <c r="J235" i="200"/>
  <c r="I235" i="200"/>
  <c r="L234" i="200"/>
  <c r="K234" i="200"/>
  <c r="J234" i="200"/>
  <c r="I234" i="200"/>
  <c r="L233" i="200"/>
  <c r="K233" i="200"/>
  <c r="J233" i="200"/>
  <c r="I233" i="200"/>
  <c r="L232" i="200"/>
  <c r="K232" i="200"/>
  <c r="J232" i="200"/>
  <c r="I232" i="200"/>
  <c r="N231" i="200"/>
  <c r="L231" i="200"/>
  <c r="K231" i="200"/>
  <c r="J231" i="200"/>
  <c r="I231" i="200"/>
  <c r="L230" i="200"/>
  <c r="K230" i="200"/>
  <c r="J230" i="200"/>
  <c r="I230" i="200"/>
  <c r="L229" i="200"/>
  <c r="K229" i="200"/>
  <c r="J229" i="200"/>
  <c r="I229" i="200"/>
  <c r="L228" i="200"/>
  <c r="N228" i="200" s="1"/>
  <c r="K228" i="200"/>
  <c r="J228" i="200"/>
  <c r="I228" i="200"/>
  <c r="L227" i="200"/>
  <c r="N227" i="200" s="1"/>
  <c r="K227" i="200"/>
  <c r="L226" i="200"/>
  <c r="K226" i="200"/>
  <c r="J226" i="200"/>
  <c r="I226" i="200"/>
  <c r="L225" i="200"/>
  <c r="N225" i="200" s="1"/>
  <c r="K225" i="200"/>
  <c r="J225" i="200"/>
  <c r="I225" i="200"/>
  <c r="L224" i="200"/>
  <c r="N224" i="200" s="1"/>
  <c r="K224" i="200"/>
  <c r="J224" i="200"/>
  <c r="I224" i="200"/>
  <c r="L223" i="200"/>
  <c r="K223" i="200"/>
  <c r="J223" i="200"/>
  <c r="I223" i="200"/>
  <c r="L222" i="200"/>
  <c r="K222" i="200"/>
  <c r="J222" i="200"/>
  <c r="I222" i="200"/>
  <c r="L221" i="200"/>
  <c r="N221" i="200" s="1"/>
  <c r="K221" i="200"/>
  <c r="J221" i="200"/>
  <c r="I221" i="200"/>
  <c r="L220" i="200"/>
  <c r="N220" i="200" s="1"/>
  <c r="K220" i="200"/>
  <c r="J220" i="200"/>
  <c r="I220" i="200"/>
  <c r="L219" i="200"/>
  <c r="K219" i="200"/>
  <c r="J219" i="200"/>
  <c r="I219" i="200"/>
  <c r="L218" i="200"/>
  <c r="K218" i="200"/>
  <c r="J218" i="200"/>
  <c r="I218" i="200"/>
  <c r="L217" i="200"/>
  <c r="K217" i="200"/>
  <c r="J217" i="200"/>
  <c r="I217" i="200"/>
  <c r="L216" i="200"/>
  <c r="K216" i="200"/>
  <c r="J216" i="200"/>
  <c r="I216" i="200"/>
  <c r="L215" i="200"/>
  <c r="K215" i="200"/>
  <c r="J215" i="200"/>
  <c r="I215" i="200"/>
  <c r="L214" i="200"/>
  <c r="N214" i="200" s="1"/>
  <c r="K214" i="200"/>
  <c r="J214" i="200"/>
  <c r="I214" i="200"/>
  <c r="L213" i="200"/>
  <c r="K213" i="200"/>
  <c r="J213" i="200"/>
  <c r="I213" i="200"/>
  <c r="N212" i="200"/>
  <c r="L212" i="200"/>
  <c r="K212" i="200"/>
  <c r="J212" i="200"/>
  <c r="I212" i="200"/>
  <c r="N211" i="200"/>
  <c r="L211" i="200"/>
  <c r="K211" i="200"/>
  <c r="J211" i="200"/>
  <c r="L210" i="200"/>
  <c r="K210" i="200"/>
  <c r="J210" i="200"/>
  <c r="L209" i="200"/>
  <c r="K209" i="200"/>
  <c r="J209" i="200"/>
  <c r="L208" i="200"/>
  <c r="K208" i="200"/>
  <c r="J208" i="200"/>
  <c r="L207" i="200"/>
  <c r="K207" i="200"/>
  <c r="J207" i="200"/>
  <c r="L206" i="200"/>
  <c r="K206" i="200"/>
  <c r="J206" i="200"/>
  <c r="L205" i="200"/>
  <c r="K205" i="200"/>
  <c r="J205" i="200"/>
  <c r="L204" i="200"/>
  <c r="K204" i="200"/>
  <c r="J204" i="200"/>
  <c r="L203" i="200"/>
  <c r="K203" i="200"/>
  <c r="J203" i="200"/>
  <c r="L202" i="200"/>
  <c r="K202" i="200"/>
  <c r="J202" i="200"/>
  <c r="L201" i="200"/>
  <c r="K201" i="200"/>
  <c r="J201" i="200"/>
  <c r="L200" i="200"/>
  <c r="K200" i="200"/>
  <c r="J200" i="200"/>
  <c r="L199" i="200"/>
  <c r="N199" i="200" s="1"/>
  <c r="K199" i="200"/>
  <c r="J199" i="200"/>
  <c r="L198" i="200"/>
  <c r="K198" i="200"/>
  <c r="J198" i="200"/>
  <c r="L197" i="200"/>
  <c r="K197" i="200"/>
  <c r="J197" i="200"/>
  <c r="L196" i="200"/>
  <c r="K196" i="200"/>
  <c r="J196" i="200"/>
  <c r="I196" i="200"/>
  <c r="L195" i="200"/>
  <c r="K195" i="200"/>
  <c r="J195" i="200"/>
  <c r="I195" i="200"/>
  <c r="L194" i="200"/>
  <c r="K194" i="200"/>
  <c r="J194" i="200"/>
  <c r="I194" i="200"/>
  <c r="L193" i="200"/>
  <c r="K193" i="200"/>
  <c r="J193" i="200"/>
  <c r="I193" i="200"/>
  <c r="L192" i="200"/>
  <c r="K192" i="200"/>
  <c r="J192" i="200"/>
  <c r="I192" i="200"/>
  <c r="L191" i="200"/>
  <c r="K191" i="200"/>
  <c r="J191" i="200"/>
  <c r="I191" i="200"/>
  <c r="L190" i="200"/>
  <c r="K190" i="200"/>
  <c r="J190" i="200"/>
  <c r="I190" i="200"/>
  <c r="L189" i="200"/>
  <c r="N189" i="200" s="1"/>
  <c r="K189" i="200"/>
  <c r="J189" i="200"/>
  <c r="I189" i="200"/>
  <c r="L188" i="200"/>
  <c r="K188" i="200"/>
  <c r="J188" i="200"/>
  <c r="I188" i="200"/>
  <c r="N187" i="200"/>
  <c r="L187" i="200"/>
  <c r="K187" i="200"/>
  <c r="J187" i="200"/>
  <c r="I187" i="200"/>
  <c r="N186" i="200"/>
  <c r="L186" i="200"/>
  <c r="K186" i="200"/>
  <c r="J186" i="200"/>
  <c r="I186" i="200"/>
  <c r="L185" i="200"/>
  <c r="K185" i="200"/>
  <c r="J185" i="200"/>
  <c r="I185" i="200"/>
  <c r="L184" i="200"/>
  <c r="K184" i="200"/>
  <c r="J184" i="200"/>
  <c r="I184" i="200"/>
  <c r="L183" i="200"/>
  <c r="K183" i="200"/>
  <c r="J183" i="200"/>
  <c r="I183" i="200"/>
  <c r="L182" i="200"/>
  <c r="K182" i="200"/>
  <c r="J182" i="200"/>
  <c r="I182" i="200"/>
  <c r="L181" i="200"/>
  <c r="K181" i="200"/>
  <c r="J181" i="200"/>
  <c r="I181" i="200"/>
  <c r="L180" i="200"/>
  <c r="K180" i="200"/>
  <c r="J180" i="200"/>
  <c r="I180" i="200"/>
  <c r="L179" i="200"/>
  <c r="K179" i="200"/>
  <c r="J179" i="200"/>
  <c r="I179" i="200"/>
  <c r="L178" i="200"/>
  <c r="K178" i="200"/>
  <c r="J178" i="200"/>
  <c r="I178" i="200"/>
  <c r="L177" i="200"/>
  <c r="K177" i="200"/>
  <c r="J177" i="200"/>
  <c r="I177" i="200"/>
  <c r="L176" i="200"/>
  <c r="K176" i="200"/>
  <c r="J176" i="200"/>
  <c r="I176" i="200"/>
  <c r="L175" i="200"/>
  <c r="K175" i="200"/>
  <c r="J175" i="200"/>
  <c r="I175" i="200"/>
  <c r="L174" i="200"/>
  <c r="K174" i="200"/>
  <c r="J174" i="200"/>
  <c r="I174" i="200"/>
  <c r="L173" i="200"/>
  <c r="K173" i="200"/>
  <c r="J173" i="200"/>
  <c r="I173" i="200"/>
  <c r="L172" i="200"/>
  <c r="K172" i="200"/>
  <c r="J172" i="200"/>
  <c r="I172" i="200"/>
  <c r="L171" i="200"/>
  <c r="K171" i="200"/>
  <c r="J171" i="200"/>
  <c r="I171" i="200"/>
  <c r="N170" i="200"/>
  <c r="L170" i="200"/>
  <c r="K170" i="200"/>
  <c r="J170" i="200"/>
  <c r="I170" i="200"/>
  <c r="L169" i="200"/>
  <c r="K169" i="200"/>
  <c r="J169" i="200"/>
  <c r="I169" i="200"/>
  <c r="L168" i="200"/>
  <c r="K168" i="200"/>
  <c r="J168" i="200"/>
  <c r="I168" i="200"/>
  <c r="L167" i="200"/>
  <c r="K167" i="200"/>
  <c r="J167" i="200"/>
  <c r="I167" i="200"/>
  <c r="L166" i="200"/>
  <c r="N166" i="200" s="1"/>
  <c r="K166" i="200"/>
  <c r="J166" i="200"/>
  <c r="I166" i="200"/>
  <c r="N165" i="200"/>
  <c r="L165" i="200"/>
  <c r="K165" i="200"/>
  <c r="J165" i="200"/>
  <c r="I165" i="200"/>
  <c r="L164" i="200"/>
  <c r="K164" i="200"/>
  <c r="J164" i="200"/>
  <c r="I164" i="200"/>
  <c r="L163" i="200"/>
  <c r="K163" i="200"/>
  <c r="J163" i="200"/>
  <c r="I163" i="200"/>
  <c r="N162" i="200"/>
  <c r="L162" i="200"/>
  <c r="K162" i="200"/>
  <c r="J162" i="200"/>
  <c r="I162" i="200"/>
  <c r="L161" i="200"/>
  <c r="K161" i="200"/>
  <c r="J161" i="200"/>
  <c r="I161" i="200"/>
  <c r="N160" i="200"/>
  <c r="L160" i="200"/>
  <c r="K160" i="200"/>
  <c r="J160" i="200"/>
  <c r="I160" i="200"/>
  <c r="L159" i="200"/>
  <c r="K159" i="200"/>
  <c r="J159" i="200"/>
  <c r="I159" i="200"/>
  <c r="L158" i="200"/>
  <c r="K158" i="200"/>
  <c r="J158" i="200"/>
  <c r="I158" i="200"/>
  <c r="N157" i="200"/>
  <c r="L157" i="200"/>
  <c r="K157" i="200"/>
  <c r="J157" i="200"/>
  <c r="I157" i="200"/>
  <c r="N156" i="200"/>
  <c r="L156" i="200"/>
  <c r="K156" i="200"/>
  <c r="J156" i="200"/>
  <c r="I156" i="200"/>
  <c r="N155" i="200"/>
  <c r="L155" i="200"/>
  <c r="K155" i="200"/>
  <c r="J155" i="200"/>
  <c r="I155" i="200"/>
  <c r="L154" i="200"/>
  <c r="K154" i="200"/>
  <c r="J154" i="200"/>
  <c r="L153" i="200"/>
  <c r="K153" i="200"/>
  <c r="J153" i="200"/>
  <c r="L152" i="200"/>
  <c r="K152" i="200"/>
  <c r="J152" i="200"/>
  <c r="I152" i="200"/>
  <c r="L151" i="200"/>
  <c r="K151" i="200"/>
  <c r="J151" i="200"/>
  <c r="I151" i="200"/>
  <c r="L150" i="200"/>
  <c r="K150" i="200"/>
  <c r="J150" i="200"/>
  <c r="I150" i="200"/>
  <c r="L149" i="200"/>
  <c r="K149" i="200"/>
  <c r="J149" i="200"/>
  <c r="I149" i="200"/>
  <c r="L148" i="200"/>
  <c r="K148" i="200"/>
  <c r="J148" i="200"/>
  <c r="I148" i="200"/>
  <c r="L147" i="200"/>
  <c r="K147" i="200"/>
  <c r="J147" i="200"/>
  <c r="I147" i="200"/>
  <c r="N146" i="200"/>
  <c r="L146" i="200"/>
  <c r="K146" i="200"/>
  <c r="J146" i="200"/>
  <c r="I146" i="200"/>
  <c r="L145" i="200"/>
  <c r="K145" i="200"/>
  <c r="J145" i="200"/>
  <c r="I145" i="200"/>
  <c r="N144" i="200"/>
  <c r="L144" i="200"/>
  <c r="K144" i="200"/>
  <c r="J144" i="200"/>
  <c r="I144" i="200"/>
  <c r="L143" i="200"/>
  <c r="K143" i="200"/>
  <c r="J143" i="200"/>
  <c r="I143" i="200"/>
  <c r="L142" i="200"/>
  <c r="K142" i="200"/>
  <c r="J142" i="200"/>
  <c r="I142" i="200"/>
  <c r="N141" i="200"/>
  <c r="L141" i="200"/>
  <c r="K141" i="200"/>
  <c r="J141" i="200"/>
  <c r="I141" i="200"/>
  <c r="N140" i="200"/>
  <c r="L140" i="200"/>
  <c r="K140" i="200"/>
  <c r="J140" i="200"/>
  <c r="I140" i="200"/>
  <c r="N139" i="200"/>
  <c r="L139" i="200"/>
  <c r="K139" i="200"/>
  <c r="J139" i="200"/>
  <c r="I139" i="200"/>
  <c r="L138" i="200"/>
  <c r="K138" i="200"/>
  <c r="J138" i="200"/>
  <c r="I138" i="200"/>
  <c r="N137" i="200"/>
  <c r="L137" i="200"/>
  <c r="K137" i="200"/>
  <c r="J137" i="200"/>
  <c r="I137" i="200"/>
  <c r="N136" i="200"/>
  <c r="L136" i="200"/>
  <c r="K136" i="200"/>
  <c r="J136" i="200"/>
  <c r="I136" i="200"/>
  <c r="N135" i="200"/>
  <c r="L135" i="200"/>
  <c r="K135" i="200"/>
  <c r="J135" i="200"/>
  <c r="I135" i="200"/>
  <c r="L134" i="200"/>
  <c r="K134" i="200"/>
  <c r="J134" i="200"/>
  <c r="I134" i="200"/>
  <c r="N133" i="200"/>
  <c r="L133" i="200"/>
  <c r="K133" i="200"/>
  <c r="J133" i="200"/>
  <c r="I133" i="200"/>
  <c r="N132" i="200"/>
  <c r="L132" i="200"/>
  <c r="K132" i="200"/>
  <c r="J132" i="200"/>
  <c r="I132" i="200"/>
  <c r="N131" i="200"/>
  <c r="L131" i="200"/>
  <c r="K131" i="200"/>
  <c r="J131" i="200"/>
  <c r="I131" i="200"/>
  <c r="L130" i="200"/>
  <c r="K130" i="200"/>
  <c r="J130" i="200"/>
  <c r="I130" i="200"/>
  <c r="N129" i="200"/>
  <c r="L129" i="200"/>
  <c r="K129" i="200"/>
  <c r="J129" i="200"/>
  <c r="I129" i="200"/>
  <c r="N128" i="200"/>
  <c r="L128" i="200"/>
  <c r="K128" i="200"/>
  <c r="J128" i="200"/>
  <c r="I128" i="200"/>
  <c r="N127" i="200"/>
  <c r="L127" i="200"/>
  <c r="K127" i="200"/>
  <c r="J127" i="200"/>
  <c r="I127" i="200"/>
  <c r="L126" i="200"/>
  <c r="K126" i="200"/>
  <c r="J126" i="200"/>
  <c r="I126" i="200"/>
  <c r="L125" i="200"/>
  <c r="K125" i="200"/>
  <c r="J125" i="200"/>
  <c r="I125" i="200"/>
  <c r="L124" i="200"/>
  <c r="N124" i="200" s="1"/>
  <c r="K124" i="200"/>
  <c r="J124" i="200"/>
  <c r="I124" i="200"/>
  <c r="N123" i="200"/>
  <c r="L123" i="200"/>
  <c r="K123" i="200"/>
  <c r="J123" i="200"/>
  <c r="I123" i="200"/>
  <c r="L122" i="200"/>
  <c r="K122" i="200"/>
  <c r="J122" i="200"/>
  <c r="I122" i="200"/>
  <c r="N121" i="200"/>
  <c r="L121" i="200"/>
  <c r="K121" i="200"/>
  <c r="J121" i="200"/>
  <c r="I121" i="200"/>
  <c r="N120" i="200"/>
  <c r="L120" i="200"/>
  <c r="K120" i="200"/>
  <c r="J120" i="200"/>
  <c r="I120" i="200"/>
  <c r="L119" i="200"/>
  <c r="K119" i="200"/>
  <c r="J119" i="200"/>
  <c r="I119" i="200"/>
  <c r="N118" i="200"/>
  <c r="L118" i="200"/>
  <c r="K118" i="200"/>
  <c r="J118" i="200"/>
  <c r="I118" i="200"/>
  <c r="N117" i="200"/>
  <c r="L117" i="200"/>
  <c r="K117" i="200"/>
  <c r="J117" i="200"/>
  <c r="I117" i="200"/>
  <c r="N116" i="200"/>
  <c r="L116" i="200"/>
  <c r="K116" i="200"/>
  <c r="J116" i="200"/>
  <c r="I116" i="200"/>
  <c r="L115" i="200"/>
  <c r="K115" i="200"/>
  <c r="J115" i="200"/>
  <c r="I115" i="200"/>
  <c r="N114" i="200"/>
  <c r="L114" i="200"/>
  <c r="K114" i="200"/>
  <c r="J114" i="200"/>
  <c r="I114" i="200"/>
  <c r="N113" i="200"/>
  <c r="L113" i="200"/>
  <c r="K113" i="200"/>
  <c r="J113" i="200"/>
  <c r="I113" i="200"/>
  <c r="N112" i="200"/>
  <c r="L112" i="200"/>
  <c r="K112" i="200"/>
  <c r="J112" i="200"/>
  <c r="I112" i="200"/>
  <c r="L111" i="200"/>
  <c r="K111" i="200"/>
  <c r="J111" i="200"/>
  <c r="I111" i="200"/>
  <c r="N110" i="200"/>
  <c r="L110" i="200"/>
  <c r="K110" i="200"/>
  <c r="J110" i="200"/>
  <c r="I110" i="200"/>
  <c r="N109" i="200"/>
  <c r="L109" i="200"/>
  <c r="K109" i="200"/>
  <c r="J109" i="200"/>
  <c r="I109" i="200"/>
  <c r="N108" i="200"/>
  <c r="L108" i="200"/>
  <c r="K108" i="200"/>
  <c r="J108" i="200"/>
  <c r="I108" i="200"/>
  <c r="L107" i="200"/>
  <c r="K107" i="200"/>
  <c r="J107" i="200"/>
  <c r="I107" i="200"/>
  <c r="L106" i="200"/>
  <c r="K106" i="200"/>
  <c r="J106" i="200"/>
  <c r="I106" i="200"/>
  <c r="L105" i="200"/>
  <c r="K105" i="200"/>
  <c r="J105" i="200"/>
  <c r="I105" i="200"/>
  <c r="L104" i="200"/>
  <c r="K104" i="200"/>
  <c r="J104" i="200"/>
  <c r="I104" i="200"/>
  <c r="L103" i="200"/>
  <c r="K103" i="200"/>
  <c r="J103" i="200"/>
  <c r="I103" i="200"/>
  <c r="L102" i="200"/>
  <c r="N102" i="200" s="1"/>
  <c r="K102" i="200"/>
  <c r="J102" i="200"/>
  <c r="I102" i="200"/>
  <c r="L101" i="200"/>
  <c r="K101" i="200"/>
  <c r="J101" i="200"/>
  <c r="I101" i="200"/>
  <c r="N100" i="200"/>
  <c r="L100" i="200"/>
  <c r="K100" i="200"/>
  <c r="J100" i="200"/>
  <c r="I100" i="200"/>
  <c r="N99" i="200"/>
  <c r="L99" i="200"/>
  <c r="K99" i="200"/>
  <c r="J99" i="200"/>
  <c r="I99" i="200"/>
  <c r="N98" i="200"/>
  <c r="L98" i="200"/>
  <c r="K98" i="200"/>
  <c r="J98" i="200"/>
  <c r="I98" i="200"/>
  <c r="L97" i="200"/>
  <c r="K97" i="200"/>
  <c r="J97" i="200"/>
  <c r="I97" i="200"/>
  <c r="L96" i="200"/>
  <c r="K96" i="200"/>
  <c r="J96" i="200"/>
  <c r="I96" i="200"/>
  <c r="L95" i="200"/>
  <c r="K95" i="200"/>
  <c r="J95" i="200"/>
  <c r="I95" i="200"/>
  <c r="L94" i="200"/>
  <c r="K94" i="200"/>
  <c r="J94" i="200"/>
  <c r="I94" i="200"/>
  <c r="N93" i="200"/>
  <c r="L93" i="200"/>
  <c r="K93" i="200"/>
  <c r="J93" i="200"/>
  <c r="I93" i="200"/>
  <c r="L92" i="200"/>
  <c r="K92" i="200"/>
  <c r="J92" i="200"/>
  <c r="I92" i="200"/>
  <c r="N91" i="200"/>
  <c r="L91" i="200"/>
  <c r="K91" i="200"/>
  <c r="J91" i="200"/>
  <c r="I91" i="200"/>
  <c r="L90" i="200"/>
  <c r="N90" i="200" s="1"/>
  <c r="K90" i="200"/>
  <c r="J90" i="200"/>
  <c r="I90" i="200"/>
  <c r="L89" i="200"/>
  <c r="N89" i="200" s="1"/>
  <c r="K89" i="200"/>
  <c r="J89" i="200"/>
  <c r="I89" i="200"/>
  <c r="L88" i="200"/>
  <c r="K88" i="200"/>
  <c r="J88" i="200"/>
  <c r="I88" i="200"/>
  <c r="N87" i="200"/>
  <c r="L87" i="200"/>
  <c r="K87" i="200"/>
  <c r="J87" i="200"/>
  <c r="I87" i="200"/>
  <c r="L86" i="200"/>
  <c r="N86" i="200" s="1"/>
  <c r="K86" i="200"/>
  <c r="J86" i="200"/>
  <c r="I86" i="200"/>
  <c r="L85" i="200"/>
  <c r="N85" i="200" s="1"/>
  <c r="K85" i="200"/>
  <c r="J85" i="200"/>
  <c r="I85" i="200"/>
  <c r="L84" i="200"/>
  <c r="K84" i="200"/>
  <c r="J84" i="200"/>
  <c r="I84" i="200"/>
  <c r="L83" i="200"/>
  <c r="K83" i="200"/>
  <c r="J83" i="200"/>
  <c r="I83" i="200"/>
  <c r="L82" i="200"/>
  <c r="K82" i="200"/>
  <c r="J82" i="200"/>
  <c r="I82" i="200"/>
  <c r="N81" i="200"/>
  <c r="L81" i="200"/>
  <c r="K81" i="200"/>
  <c r="J81" i="200"/>
  <c r="I81" i="200"/>
  <c r="L80" i="200"/>
  <c r="N80" i="200" s="1"/>
  <c r="K80" i="200"/>
  <c r="J80" i="200"/>
  <c r="I80" i="200"/>
  <c r="N79" i="200"/>
  <c r="L79" i="200"/>
  <c r="K79" i="200"/>
  <c r="J79" i="200"/>
  <c r="I79" i="200"/>
  <c r="L78" i="200"/>
  <c r="K78" i="200"/>
  <c r="J78" i="200"/>
  <c r="I78" i="200"/>
  <c r="N77" i="200"/>
  <c r="L77" i="200"/>
  <c r="K77" i="200"/>
  <c r="J77" i="200"/>
  <c r="I77" i="200"/>
  <c r="L76" i="200"/>
  <c r="N76" i="200" s="1"/>
  <c r="K76" i="200"/>
  <c r="J76" i="200"/>
  <c r="I76" i="200"/>
  <c r="L75" i="200"/>
  <c r="K75" i="200"/>
  <c r="J75" i="200"/>
  <c r="I75" i="200"/>
  <c r="L74" i="200"/>
  <c r="N74" i="200" s="1"/>
  <c r="K74" i="200"/>
  <c r="J74" i="200"/>
  <c r="I74" i="200"/>
  <c r="L73" i="200"/>
  <c r="K73" i="200"/>
  <c r="J73" i="200"/>
  <c r="I73" i="200"/>
  <c r="N72" i="200"/>
  <c r="L72" i="200"/>
  <c r="K72" i="200"/>
  <c r="J72" i="200"/>
  <c r="I72" i="200"/>
  <c r="L71" i="200"/>
  <c r="K71" i="200"/>
  <c r="J71" i="200"/>
  <c r="I71" i="200"/>
  <c r="L70" i="200"/>
  <c r="N70" i="200" s="1"/>
  <c r="K70" i="200"/>
  <c r="J70" i="200"/>
  <c r="I70" i="200"/>
  <c r="L69" i="200"/>
  <c r="K69" i="200"/>
  <c r="J69" i="200"/>
  <c r="I69" i="200"/>
  <c r="L68" i="200"/>
  <c r="K68" i="200"/>
  <c r="J68" i="200"/>
  <c r="I68" i="200"/>
  <c r="N67" i="200"/>
  <c r="L67" i="200"/>
  <c r="K67" i="200"/>
  <c r="J67" i="200"/>
  <c r="I67" i="200"/>
  <c r="N66" i="200"/>
  <c r="L66" i="200"/>
  <c r="K66" i="200"/>
  <c r="J66" i="200"/>
  <c r="I66" i="200"/>
  <c r="L65" i="200"/>
  <c r="N65" i="200" s="1"/>
  <c r="K65" i="200"/>
  <c r="J65" i="200"/>
  <c r="I65" i="200"/>
  <c r="L64" i="200"/>
  <c r="K64" i="200"/>
  <c r="J64" i="200"/>
  <c r="I64" i="200"/>
  <c r="L63" i="200"/>
  <c r="K63" i="200"/>
  <c r="J63" i="200"/>
  <c r="I63" i="200"/>
  <c r="N62" i="200"/>
  <c r="L62" i="200"/>
  <c r="K62" i="200"/>
  <c r="J62" i="200"/>
  <c r="I62" i="200"/>
  <c r="L61" i="200"/>
  <c r="N61" i="200" s="1"/>
  <c r="K61" i="200"/>
  <c r="J61" i="200"/>
  <c r="I61" i="200"/>
  <c r="L60" i="200"/>
  <c r="K60" i="200"/>
  <c r="J60" i="200"/>
  <c r="I60" i="200"/>
  <c r="L59" i="200"/>
  <c r="K59" i="200"/>
  <c r="J59" i="200"/>
  <c r="I59" i="200"/>
  <c r="L58" i="200"/>
  <c r="K58" i="200"/>
  <c r="J58" i="200"/>
  <c r="I58" i="200"/>
  <c r="N57" i="200"/>
  <c r="L57" i="200"/>
  <c r="K57" i="200"/>
  <c r="J57" i="200"/>
  <c r="I57" i="200"/>
  <c r="L56" i="200"/>
  <c r="K56" i="200"/>
  <c r="J56" i="200"/>
  <c r="I56" i="200"/>
  <c r="L55" i="200"/>
  <c r="K55" i="200"/>
  <c r="J55" i="200"/>
  <c r="I55" i="200"/>
  <c r="N54" i="200"/>
  <c r="L54" i="200"/>
  <c r="K54" i="200"/>
  <c r="J54" i="200"/>
  <c r="I54" i="200"/>
  <c r="L53" i="200"/>
  <c r="K53" i="200"/>
  <c r="J53" i="200"/>
  <c r="I53" i="200"/>
  <c r="N52" i="200"/>
  <c r="L52" i="200"/>
  <c r="K52" i="200"/>
  <c r="J52" i="200"/>
  <c r="I52" i="200"/>
  <c r="L51" i="200"/>
  <c r="N51" i="200" s="1"/>
  <c r="K51" i="200"/>
  <c r="J51" i="200"/>
  <c r="I51" i="200"/>
  <c r="L50" i="200"/>
  <c r="K50" i="200"/>
  <c r="J50" i="200"/>
  <c r="I50" i="200"/>
  <c r="L49" i="200"/>
  <c r="N49" i="200" s="1"/>
  <c r="K49" i="200"/>
  <c r="J49" i="200"/>
  <c r="I49" i="200"/>
  <c r="L48" i="200"/>
  <c r="K48" i="200"/>
  <c r="J48" i="200"/>
  <c r="I48" i="200"/>
  <c r="L47" i="200"/>
  <c r="N47" i="200" s="1"/>
  <c r="K47" i="200"/>
  <c r="J47" i="200"/>
  <c r="I47" i="200"/>
  <c r="N46" i="200"/>
  <c r="L46" i="200"/>
  <c r="K46" i="200"/>
  <c r="J46" i="200"/>
  <c r="I46" i="200"/>
  <c r="L45" i="200"/>
  <c r="N44" i="200"/>
  <c r="L44" i="200"/>
  <c r="K44" i="200"/>
  <c r="J44" i="200"/>
  <c r="I44" i="200"/>
  <c r="L43" i="200"/>
  <c r="K43" i="200"/>
  <c r="J43" i="200"/>
  <c r="I43" i="200"/>
  <c r="N42" i="200"/>
  <c r="L42" i="200"/>
  <c r="K42" i="200"/>
  <c r="J42" i="200"/>
  <c r="I42" i="200"/>
  <c r="L41" i="200"/>
  <c r="K41" i="200"/>
  <c r="J41" i="200"/>
  <c r="I41" i="200"/>
  <c r="L40" i="200"/>
  <c r="K40" i="200"/>
  <c r="J40" i="200"/>
  <c r="I40" i="200"/>
  <c r="L39" i="200"/>
  <c r="N39" i="200" s="1"/>
  <c r="K39" i="200"/>
  <c r="J39" i="200"/>
  <c r="I39" i="200"/>
  <c r="L38" i="200"/>
  <c r="N38" i="200" s="1"/>
  <c r="K38" i="200"/>
  <c r="J38" i="200"/>
  <c r="I38" i="200"/>
  <c r="L37" i="200"/>
  <c r="N37" i="200" s="1"/>
  <c r="K37" i="200"/>
  <c r="J37" i="200"/>
  <c r="I37" i="200"/>
  <c r="N36" i="200"/>
  <c r="L36" i="200"/>
  <c r="K36" i="200"/>
  <c r="J36" i="200"/>
  <c r="I36" i="200"/>
  <c r="N35" i="200"/>
  <c r="L35" i="200"/>
  <c r="K35" i="200"/>
  <c r="J35" i="200"/>
  <c r="I35" i="200"/>
  <c r="L34" i="200"/>
  <c r="K34" i="200"/>
  <c r="J34" i="200"/>
  <c r="I34" i="200"/>
  <c r="L33" i="200"/>
  <c r="K33" i="200"/>
  <c r="J33" i="200"/>
  <c r="I33" i="200"/>
  <c r="N32" i="200"/>
  <c r="L32" i="200"/>
  <c r="K32" i="200"/>
  <c r="J32" i="200"/>
  <c r="I32" i="200"/>
  <c r="L31" i="200"/>
  <c r="K31" i="200"/>
  <c r="J31" i="200"/>
  <c r="I31" i="200"/>
  <c r="L30" i="200"/>
  <c r="K30" i="200"/>
  <c r="J30" i="200"/>
  <c r="I30" i="200"/>
  <c r="L29" i="200"/>
  <c r="K29" i="200"/>
  <c r="J29" i="200"/>
  <c r="I29" i="200"/>
  <c r="L28" i="200"/>
  <c r="K28" i="200"/>
  <c r="J28" i="200"/>
  <c r="I28" i="200"/>
  <c r="N27" i="200"/>
  <c r="L27" i="200"/>
  <c r="K27" i="200"/>
  <c r="J27" i="200"/>
  <c r="I27" i="200"/>
  <c r="N26" i="200"/>
  <c r="L26" i="200"/>
  <c r="K26" i="200"/>
  <c r="J26" i="200"/>
  <c r="I26" i="200"/>
  <c r="N25" i="200"/>
  <c r="L25" i="200"/>
  <c r="K25" i="200"/>
  <c r="J25" i="200"/>
  <c r="I25" i="200"/>
  <c r="L24" i="200"/>
  <c r="K24" i="200"/>
  <c r="J24" i="200"/>
  <c r="I24" i="200"/>
  <c r="N23" i="200"/>
  <c r="L23" i="200"/>
  <c r="K23" i="200"/>
  <c r="J23" i="200"/>
  <c r="I23" i="200"/>
  <c r="N22" i="200"/>
  <c r="L22" i="200"/>
  <c r="K22" i="200"/>
  <c r="J22" i="200"/>
  <c r="I22" i="200"/>
  <c r="N21" i="200"/>
  <c r="L21" i="200"/>
  <c r="K21" i="200"/>
  <c r="J21" i="200"/>
  <c r="I21" i="200"/>
  <c r="L20" i="200"/>
  <c r="K20" i="200"/>
  <c r="J20" i="200"/>
  <c r="I20" i="200"/>
  <c r="N19" i="200"/>
  <c r="L19" i="200"/>
  <c r="K19" i="200"/>
  <c r="J19" i="200"/>
  <c r="I19" i="200"/>
  <c r="N18" i="200"/>
  <c r="L18" i="200"/>
  <c r="K18" i="200"/>
  <c r="J18" i="200"/>
  <c r="I18" i="200"/>
  <c r="N17" i="200"/>
  <c r="L17" i="200"/>
  <c r="K17" i="200"/>
  <c r="J17" i="200"/>
  <c r="I17" i="200"/>
  <c r="L16" i="200"/>
  <c r="K16" i="200"/>
  <c r="J16" i="200"/>
  <c r="I16" i="200"/>
  <c r="N15" i="200"/>
  <c r="L15" i="200"/>
  <c r="K15" i="200"/>
  <c r="J15" i="200"/>
  <c r="I15" i="200"/>
  <c r="N14" i="200"/>
  <c r="L14" i="200"/>
  <c r="K14" i="200"/>
  <c r="J14" i="200"/>
  <c r="I14" i="200"/>
  <c r="N13" i="200"/>
  <c r="L13" i="200"/>
  <c r="K13" i="200"/>
  <c r="J13" i="200"/>
  <c r="I13" i="200"/>
  <c r="L12" i="200"/>
  <c r="K12" i="200"/>
  <c r="J12" i="200"/>
  <c r="I12" i="200"/>
  <c r="N11" i="200"/>
  <c r="L11" i="200"/>
  <c r="K11" i="200"/>
  <c r="J11" i="200"/>
  <c r="I11" i="200"/>
  <c r="N10" i="200"/>
  <c r="L10" i="200"/>
  <c r="K10" i="200"/>
  <c r="J10" i="200"/>
  <c r="I10" i="200"/>
  <c r="L9" i="200"/>
  <c r="K9" i="200"/>
  <c r="J9" i="200"/>
  <c r="I9" i="200"/>
  <c r="L8" i="200"/>
  <c r="K8" i="200"/>
  <c r="J8" i="200"/>
  <c r="I8" i="200"/>
  <c r="N7" i="200"/>
  <c r="L7" i="200"/>
  <c r="K7" i="200"/>
  <c r="J7" i="200"/>
  <c r="I7" i="200"/>
  <c r="N6" i="200"/>
  <c r="L6" i="200"/>
  <c r="K6" i="200"/>
  <c r="J6" i="200"/>
  <c r="I6" i="200"/>
  <c r="L5" i="200"/>
  <c r="K5" i="200"/>
  <c r="J5" i="200"/>
  <c r="I5" i="200"/>
  <c r="L4" i="200"/>
  <c r="K4" i="200"/>
  <c r="J4" i="200"/>
  <c r="I4" i="200"/>
  <c r="L3" i="200"/>
  <c r="N3" i="200" s="1"/>
  <c r="K3" i="200"/>
  <c r="J3" i="200"/>
  <c r="I3" i="200"/>
  <c r="L2" i="200"/>
  <c r="K2" i="200"/>
  <c r="J2" i="200"/>
  <c r="I2" i="200"/>
  <c r="L314" i="199"/>
  <c r="L313" i="199"/>
  <c r="L312" i="199"/>
  <c r="L311" i="199"/>
  <c r="L310" i="199"/>
  <c r="L309" i="199"/>
  <c r="L308" i="199"/>
  <c r="K308" i="199"/>
  <c r="J308" i="199"/>
  <c r="I308" i="199"/>
  <c r="L307" i="199"/>
  <c r="K307" i="199"/>
  <c r="J307" i="199"/>
  <c r="L306" i="199"/>
  <c r="K306" i="199"/>
  <c r="J306" i="199"/>
  <c r="L305" i="199"/>
  <c r="K305" i="199"/>
  <c r="J305" i="199"/>
  <c r="L304" i="199"/>
  <c r="K304" i="199"/>
  <c r="J304" i="199"/>
  <c r="L303" i="199"/>
  <c r="K303" i="199"/>
  <c r="J303" i="199"/>
  <c r="L302" i="199"/>
  <c r="K302" i="199"/>
  <c r="J302" i="199"/>
  <c r="L301" i="199"/>
  <c r="K301" i="199"/>
  <c r="J301" i="199"/>
  <c r="L300" i="199"/>
  <c r="K300" i="199"/>
  <c r="J300" i="199"/>
  <c r="L299" i="199"/>
  <c r="K299" i="199"/>
  <c r="J299" i="199"/>
  <c r="L298" i="199"/>
  <c r="K298" i="199"/>
  <c r="J298" i="199"/>
  <c r="L297" i="199"/>
  <c r="K297" i="199"/>
  <c r="J297" i="199"/>
  <c r="L296" i="199"/>
  <c r="K296" i="199"/>
  <c r="J296" i="199"/>
  <c r="L295" i="199"/>
  <c r="K295" i="199"/>
  <c r="J295" i="199"/>
  <c r="L294" i="199"/>
  <c r="K294" i="199"/>
  <c r="J294" i="199"/>
  <c r="L293" i="199"/>
  <c r="K293" i="199"/>
  <c r="J293" i="199"/>
  <c r="L292" i="199"/>
  <c r="K292" i="199"/>
  <c r="J292" i="199"/>
  <c r="L291" i="199"/>
  <c r="K291" i="199"/>
  <c r="J291" i="199"/>
  <c r="L290" i="199"/>
  <c r="K290" i="199"/>
  <c r="J290" i="199"/>
  <c r="L289" i="199"/>
  <c r="K289" i="199"/>
  <c r="J289" i="199"/>
  <c r="L288" i="199"/>
  <c r="K288" i="199"/>
  <c r="J288" i="199"/>
  <c r="L287" i="199"/>
  <c r="K287" i="199"/>
  <c r="J287" i="199"/>
  <c r="L286" i="199"/>
  <c r="K286" i="199"/>
  <c r="J286" i="199"/>
  <c r="L285" i="199"/>
  <c r="K285" i="199"/>
  <c r="J285" i="199"/>
  <c r="L284" i="199"/>
  <c r="K284" i="199"/>
  <c r="J284" i="199"/>
  <c r="L283" i="199"/>
  <c r="K283" i="199"/>
  <c r="J283" i="199"/>
  <c r="L282" i="199"/>
  <c r="K282" i="199"/>
  <c r="J282" i="199"/>
  <c r="L281" i="199"/>
  <c r="K281" i="199"/>
  <c r="J281" i="199"/>
  <c r="L280" i="199"/>
  <c r="K280" i="199"/>
  <c r="J280" i="199"/>
  <c r="I280" i="199"/>
  <c r="L279" i="199"/>
  <c r="K279" i="199"/>
  <c r="J279" i="199"/>
  <c r="I279" i="199"/>
  <c r="L278" i="199"/>
  <c r="K278" i="199"/>
  <c r="J278" i="199"/>
  <c r="I278" i="199"/>
  <c r="L277" i="199"/>
  <c r="K277" i="199"/>
  <c r="J277" i="199"/>
  <c r="I277" i="199"/>
  <c r="L276" i="199"/>
  <c r="K276" i="199"/>
  <c r="J276" i="199"/>
  <c r="I276" i="199"/>
  <c r="L275" i="199"/>
  <c r="K275" i="199"/>
  <c r="J275" i="199"/>
  <c r="I275" i="199"/>
  <c r="L274" i="199"/>
  <c r="N274" i="199" s="1"/>
  <c r="K274" i="199"/>
  <c r="J274" i="199"/>
  <c r="L273" i="199"/>
  <c r="K273" i="199"/>
  <c r="J273" i="199"/>
  <c r="I273" i="199"/>
  <c r="N272" i="199"/>
  <c r="L272" i="199"/>
  <c r="K272" i="199"/>
  <c r="J272" i="199"/>
  <c r="I272" i="199"/>
  <c r="L271" i="199"/>
  <c r="N271" i="199" s="1"/>
  <c r="K271" i="199"/>
  <c r="J271" i="199"/>
  <c r="I271" i="199"/>
  <c r="N270" i="199"/>
  <c r="L270" i="199"/>
  <c r="K270" i="199"/>
  <c r="J270" i="199"/>
  <c r="I270" i="199"/>
  <c r="L269" i="199"/>
  <c r="K269" i="199"/>
  <c r="J269" i="199"/>
  <c r="I269" i="199"/>
  <c r="L268" i="199"/>
  <c r="N268" i="199" s="1"/>
  <c r="K268" i="199"/>
  <c r="J268" i="199"/>
  <c r="I268" i="199"/>
  <c r="L267" i="199"/>
  <c r="N267" i="199" s="1"/>
  <c r="K267" i="199"/>
  <c r="J267" i="199"/>
  <c r="I267" i="199"/>
  <c r="N266" i="199"/>
  <c r="L266" i="199"/>
  <c r="K266" i="199"/>
  <c r="J266" i="199"/>
  <c r="I266" i="199"/>
  <c r="L265" i="199"/>
  <c r="K265" i="199"/>
  <c r="J265" i="199"/>
  <c r="I265" i="199"/>
  <c r="N264" i="199"/>
  <c r="L264" i="199"/>
  <c r="K264" i="199"/>
  <c r="J264" i="199"/>
  <c r="I264" i="199"/>
  <c r="L263" i="199"/>
  <c r="N263" i="199" s="1"/>
  <c r="K263" i="199"/>
  <c r="J263" i="199"/>
  <c r="I263" i="199"/>
  <c r="L262" i="199"/>
  <c r="K262" i="199"/>
  <c r="J262" i="199"/>
  <c r="I262" i="199"/>
  <c r="L261" i="199"/>
  <c r="K261" i="199"/>
  <c r="J261" i="199"/>
  <c r="I261" i="199"/>
  <c r="L260" i="199"/>
  <c r="K260" i="199"/>
  <c r="J260" i="199"/>
  <c r="I260" i="199"/>
  <c r="N259" i="199"/>
  <c r="L259" i="199"/>
  <c r="K259" i="199"/>
  <c r="J259" i="199"/>
  <c r="I259" i="199"/>
  <c r="L258" i="199"/>
  <c r="K258" i="199"/>
  <c r="J258" i="199"/>
  <c r="I258" i="199"/>
  <c r="N257" i="199"/>
  <c r="L257" i="199"/>
  <c r="K257" i="199"/>
  <c r="J257" i="199"/>
  <c r="I257" i="199"/>
  <c r="L256" i="199"/>
  <c r="K256" i="199"/>
  <c r="J256" i="199"/>
  <c r="I256" i="199"/>
  <c r="N255" i="199"/>
  <c r="L255" i="199"/>
  <c r="K255" i="199"/>
  <c r="J255" i="199"/>
  <c r="I255" i="199"/>
  <c r="L254" i="199"/>
  <c r="K254" i="199"/>
  <c r="J254" i="199"/>
  <c r="I254" i="199"/>
  <c r="L253" i="199"/>
  <c r="K253" i="199"/>
  <c r="J253" i="199"/>
  <c r="I253" i="199"/>
  <c r="N252" i="199"/>
  <c r="L252" i="199"/>
  <c r="K252" i="199"/>
  <c r="J252" i="199"/>
  <c r="I252" i="199"/>
  <c r="N251" i="199"/>
  <c r="L251" i="199"/>
  <c r="K251" i="199"/>
  <c r="J251" i="199"/>
  <c r="I251" i="199"/>
  <c r="N250" i="199"/>
  <c r="L250" i="199"/>
  <c r="K250" i="199"/>
  <c r="J250" i="199"/>
  <c r="I250" i="199"/>
  <c r="N249" i="199"/>
  <c r="L249" i="199"/>
  <c r="K249" i="199"/>
  <c r="J249" i="199"/>
  <c r="I249" i="199"/>
  <c r="L248" i="199"/>
  <c r="K248" i="199"/>
  <c r="J248" i="199"/>
  <c r="I248" i="199"/>
  <c r="L247" i="199"/>
  <c r="N247" i="199" s="1"/>
  <c r="K247" i="199"/>
  <c r="J247" i="199"/>
  <c r="I247" i="199"/>
  <c r="L246" i="199"/>
  <c r="K246" i="199"/>
  <c r="J246" i="199"/>
  <c r="I246" i="199"/>
  <c r="L245" i="199"/>
  <c r="K245" i="199"/>
  <c r="J245" i="199"/>
  <c r="I245" i="199"/>
  <c r="L244" i="199"/>
  <c r="N244" i="199" s="1"/>
  <c r="K244" i="199"/>
  <c r="J244" i="199"/>
  <c r="I244" i="199"/>
  <c r="L243" i="199"/>
  <c r="K243" i="199"/>
  <c r="J243" i="199"/>
  <c r="I243" i="199"/>
  <c r="F243" i="199"/>
  <c r="N242" i="199"/>
  <c r="L242" i="199"/>
  <c r="K242" i="199"/>
  <c r="J242" i="199"/>
  <c r="I242" i="199"/>
  <c r="N241" i="199"/>
  <c r="L241" i="199"/>
  <c r="K241" i="199"/>
  <c r="J241" i="199"/>
  <c r="I241" i="199"/>
  <c r="N240" i="199"/>
  <c r="L240" i="199"/>
  <c r="K240" i="199"/>
  <c r="J240" i="199"/>
  <c r="I240" i="199"/>
  <c r="N239" i="199"/>
  <c r="L239" i="199"/>
  <c r="K239" i="199"/>
  <c r="J239" i="199"/>
  <c r="I239" i="199"/>
  <c r="N238" i="199"/>
  <c r="L238" i="199"/>
  <c r="K238" i="199"/>
  <c r="J238" i="199"/>
  <c r="I238" i="199"/>
  <c r="N237" i="199"/>
  <c r="L237" i="199"/>
  <c r="K237" i="199"/>
  <c r="J237" i="199"/>
  <c r="I237" i="199"/>
  <c r="L236" i="199"/>
  <c r="K236" i="199"/>
  <c r="J236" i="199"/>
  <c r="I236" i="199"/>
  <c r="L235" i="199"/>
  <c r="K235" i="199"/>
  <c r="J235" i="199"/>
  <c r="I235" i="199"/>
  <c r="L234" i="199"/>
  <c r="K234" i="199"/>
  <c r="J234" i="199"/>
  <c r="I234" i="199"/>
  <c r="N233" i="199"/>
  <c r="L233" i="199"/>
  <c r="K233" i="199"/>
  <c r="J233" i="199"/>
  <c r="I233" i="199"/>
  <c r="L232" i="199"/>
  <c r="K232" i="199"/>
  <c r="J232" i="199"/>
  <c r="I232" i="199"/>
  <c r="L231" i="199"/>
  <c r="K231" i="199"/>
  <c r="J231" i="199"/>
  <c r="I231" i="199"/>
  <c r="L230" i="199"/>
  <c r="K230" i="199"/>
  <c r="J230" i="199"/>
  <c r="I230" i="199"/>
  <c r="N229" i="199"/>
  <c r="L229" i="199"/>
  <c r="K229" i="199"/>
  <c r="J229" i="199"/>
  <c r="I229" i="199"/>
  <c r="L228" i="199"/>
  <c r="K228" i="199"/>
  <c r="J228" i="199"/>
  <c r="I228" i="199"/>
  <c r="L227" i="199"/>
  <c r="K227" i="199"/>
  <c r="N226" i="199"/>
  <c r="L226" i="199"/>
  <c r="K226" i="199"/>
  <c r="J226" i="199"/>
  <c r="I226" i="199"/>
  <c r="L225" i="199"/>
  <c r="K225" i="199"/>
  <c r="J225" i="199"/>
  <c r="I225" i="199"/>
  <c r="L224" i="199"/>
  <c r="K224" i="199"/>
  <c r="J224" i="199"/>
  <c r="I224" i="199"/>
  <c r="L223" i="199"/>
  <c r="K223" i="199"/>
  <c r="J223" i="199"/>
  <c r="I223" i="199"/>
  <c r="N222" i="199"/>
  <c r="L222" i="199"/>
  <c r="K222" i="199"/>
  <c r="J222" i="199"/>
  <c r="I222" i="199"/>
  <c r="L221" i="199"/>
  <c r="K221" i="199"/>
  <c r="J221" i="199"/>
  <c r="I221" i="199"/>
  <c r="L220" i="199"/>
  <c r="K220" i="199"/>
  <c r="J220" i="199"/>
  <c r="I220" i="199"/>
  <c r="L219" i="199"/>
  <c r="K219" i="199"/>
  <c r="J219" i="199"/>
  <c r="I219" i="199"/>
  <c r="L218" i="199"/>
  <c r="K218" i="199"/>
  <c r="J218" i="199"/>
  <c r="I218" i="199"/>
  <c r="L217" i="199"/>
  <c r="K217" i="199"/>
  <c r="J217" i="199"/>
  <c r="I217" i="199"/>
  <c r="L216" i="199"/>
  <c r="K216" i="199"/>
  <c r="J216" i="199"/>
  <c r="I216" i="199"/>
  <c r="N215" i="199"/>
  <c r="L215" i="199"/>
  <c r="K215" i="199"/>
  <c r="J215" i="199"/>
  <c r="I215" i="199"/>
  <c r="L214" i="199"/>
  <c r="K214" i="199"/>
  <c r="J214" i="199"/>
  <c r="I214" i="199"/>
  <c r="L213" i="199"/>
  <c r="K213" i="199"/>
  <c r="J213" i="199"/>
  <c r="I213" i="199"/>
  <c r="N212" i="199"/>
  <c r="L212" i="199"/>
  <c r="K212" i="199"/>
  <c r="J212" i="199"/>
  <c r="I212" i="199"/>
  <c r="N211" i="199"/>
  <c r="L211" i="199"/>
  <c r="K211" i="199"/>
  <c r="J211" i="199"/>
  <c r="L210" i="199"/>
  <c r="K210" i="199"/>
  <c r="J210" i="199"/>
  <c r="L209" i="199"/>
  <c r="K209" i="199"/>
  <c r="J209" i="199"/>
  <c r="L208" i="199"/>
  <c r="K208" i="199"/>
  <c r="J208" i="199"/>
  <c r="L207" i="199"/>
  <c r="K207" i="199"/>
  <c r="J207" i="199"/>
  <c r="L206" i="199"/>
  <c r="K206" i="199"/>
  <c r="J206" i="199"/>
  <c r="L205" i="199"/>
  <c r="K205" i="199"/>
  <c r="J205" i="199"/>
  <c r="L204" i="199"/>
  <c r="K204" i="199"/>
  <c r="J204" i="199"/>
  <c r="L203" i="199"/>
  <c r="K203" i="199"/>
  <c r="J203" i="199"/>
  <c r="L202" i="199"/>
  <c r="K202" i="199"/>
  <c r="J202" i="199"/>
  <c r="L201" i="199"/>
  <c r="K201" i="199"/>
  <c r="J201" i="199"/>
  <c r="L200" i="199"/>
  <c r="K200" i="199"/>
  <c r="J200" i="199"/>
  <c r="N199" i="199"/>
  <c r="L199" i="199"/>
  <c r="K199" i="199"/>
  <c r="J199" i="199"/>
  <c r="L198" i="199"/>
  <c r="K198" i="199"/>
  <c r="J198" i="199"/>
  <c r="L197" i="199"/>
  <c r="K197" i="199"/>
  <c r="J197" i="199"/>
  <c r="L196" i="199"/>
  <c r="K196" i="199"/>
  <c r="J196" i="199"/>
  <c r="I196" i="199"/>
  <c r="L195" i="199"/>
  <c r="K195" i="199"/>
  <c r="J195" i="199"/>
  <c r="I195" i="199"/>
  <c r="L194" i="199"/>
  <c r="K194" i="199"/>
  <c r="J194" i="199"/>
  <c r="I194" i="199"/>
  <c r="L193" i="199"/>
  <c r="K193" i="199"/>
  <c r="J193" i="199"/>
  <c r="I193" i="199"/>
  <c r="L192" i="199"/>
  <c r="K192" i="199"/>
  <c r="J192" i="199"/>
  <c r="I192" i="199"/>
  <c r="L191" i="199"/>
  <c r="K191" i="199"/>
  <c r="J191" i="199"/>
  <c r="I191" i="199"/>
  <c r="L190" i="199"/>
  <c r="K190" i="199"/>
  <c r="J190" i="199"/>
  <c r="I190" i="199"/>
  <c r="N189" i="199"/>
  <c r="L189" i="199"/>
  <c r="K189" i="199"/>
  <c r="J189" i="199"/>
  <c r="I189" i="199"/>
  <c r="L188" i="199"/>
  <c r="K188" i="199"/>
  <c r="J188" i="199"/>
  <c r="I188" i="199"/>
  <c r="L187" i="199"/>
  <c r="N187" i="199" s="1"/>
  <c r="K187" i="199"/>
  <c r="J187" i="199"/>
  <c r="I187" i="199"/>
  <c r="N186" i="199"/>
  <c r="L186" i="199"/>
  <c r="K186" i="199"/>
  <c r="J186" i="199"/>
  <c r="I186" i="199"/>
  <c r="L185" i="199"/>
  <c r="K185" i="199"/>
  <c r="J185" i="199"/>
  <c r="I185" i="199"/>
  <c r="L184" i="199"/>
  <c r="K184" i="199"/>
  <c r="J184" i="199"/>
  <c r="I184" i="199"/>
  <c r="L183" i="199"/>
  <c r="K183" i="199"/>
  <c r="J183" i="199"/>
  <c r="I183" i="199"/>
  <c r="L182" i="199"/>
  <c r="K182" i="199"/>
  <c r="J182" i="199"/>
  <c r="I182" i="199"/>
  <c r="L181" i="199"/>
  <c r="K181" i="199"/>
  <c r="J181" i="199"/>
  <c r="I181" i="199"/>
  <c r="L180" i="199"/>
  <c r="K180" i="199"/>
  <c r="J180" i="199"/>
  <c r="I180" i="199"/>
  <c r="L179" i="199"/>
  <c r="K179" i="199"/>
  <c r="J179" i="199"/>
  <c r="I179" i="199"/>
  <c r="L178" i="199"/>
  <c r="K178" i="199"/>
  <c r="J178" i="199"/>
  <c r="I178" i="199"/>
  <c r="L177" i="199"/>
  <c r="K177" i="199"/>
  <c r="J177" i="199"/>
  <c r="I177" i="199"/>
  <c r="L176" i="199"/>
  <c r="K176" i="199"/>
  <c r="J176" i="199"/>
  <c r="I176" i="199"/>
  <c r="L175" i="199"/>
  <c r="K175" i="199"/>
  <c r="J175" i="199"/>
  <c r="I175" i="199"/>
  <c r="L174" i="199"/>
  <c r="K174" i="199"/>
  <c r="J174" i="199"/>
  <c r="I174" i="199"/>
  <c r="L173" i="199"/>
  <c r="K173" i="199"/>
  <c r="J173" i="199"/>
  <c r="I173" i="199"/>
  <c r="L172" i="199"/>
  <c r="K172" i="199"/>
  <c r="J172" i="199"/>
  <c r="I172" i="199"/>
  <c r="L171" i="199"/>
  <c r="K171" i="199"/>
  <c r="J171" i="199"/>
  <c r="I171" i="199"/>
  <c r="N170" i="199"/>
  <c r="L170" i="199"/>
  <c r="K170" i="199"/>
  <c r="J170" i="199"/>
  <c r="I170" i="199"/>
  <c r="L169" i="199"/>
  <c r="K169" i="199"/>
  <c r="J169" i="199"/>
  <c r="I169" i="199"/>
  <c r="L168" i="199"/>
  <c r="K168" i="199"/>
  <c r="J168" i="199"/>
  <c r="I168" i="199"/>
  <c r="L167" i="199"/>
  <c r="K167" i="199"/>
  <c r="J167" i="199"/>
  <c r="I167" i="199"/>
  <c r="L166" i="199"/>
  <c r="K166" i="199"/>
  <c r="J166" i="199"/>
  <c r="I166" i="199"/>
  <c r="N165" i="199"/>
  <c r="L165" i="199"/>
  <c r="K165" i="199"/>
  <c r="J165" i="199"/>
  <c r="I165" i="199"/>
  <c r="L164" i="199"/>
  <c r="K164" i="199"/>
  <c r="J164" i="199"/>
  <c r="I164" i="199"/>
  <c r="L163" i="199"/>
  <c r="K163" i="199"/>
  <c r="J163" i="199"/>
  <c r="I163" i="199"/>
  <c r="N162" i="199"/>
  <c r="L162" i="199"/>
  <c r="K162" i="199"/>
  <c r="J162" i="199"/>
  <c r="I162" i="199"/>
  <c r="L161" i="199"/>
  <c r="K161" i="199"/>
  <c r="J161" i="199"/>
  <c r="I161" i="199"/>
  <c r="L160" i="199"/>
  <c r="K160" i="199"/>
  <c r="J160" i="199"/>
  <c r="I160" i="199"/>
  <c r="L159" i="199"/>
  <c r="K159" i="199"/>
  <c r="J159" i="199"/>
  <c r="I159" i="199"/>
  <c r="L158" i="199"/>
  <c r="K158" i="199"/>
  <c r="J158" i="199"/>
  <c r="I158" i="199"/>
  <c r="L157" i="199"/>
  <c r="K157" i="199"/>
  <c r="J157" i="199"/>
  <c r="I157" i="199"/>
  <c r="N156" i="199"/>
  <c r="L156" i="199"/>
  <c r="K156" i="199"/>
  <c r="J156" i="199"/>
  <c r="I156" i="199"/>
  <c r="L155" i="199"/>
  <c r="N155" i="199" s="1"/>
  <c r="K155" i="199"/>
  <c r="J155" i="199"/>
  <c r="I155" i="199"/>
  <c r="L154" i="199"/>
  <c r="K154" i="199"/>
  <c r="J154" i="199"/>
  <c r="L153" i="199"/>
  <c r="K153" i="199"/>
  <c r="J153" i="199"/>
  <c r="L152" i="199"/>
  <c r="K152" i="199"/>
  <c r="J152" i="199"/>
  <c r="I152" i="199"/>
  <c r="L151" i="199"/>
  <c r="K151" i="199"/>
  <c r="J151" i="199"/>
  <c r="I151" i="199"/>
  <c r="L150" i="199"/>
  <c r="K150" i="199"/>
  <c r="J150" i="199"/>
  <c r="I150" i="199"/>
  <c r="L149" i="199"/>
  <c r="K149" i="199"/>
  <c r="J149" i="199"/>
  <c r="I149" i="199"/>
  <c r="L148" i="199"/>
  <c r="K148" i="199"/>
  <c r="J148" i="199"/>
  <c r="I148" i="199"/>
  <c r="L147" i="199"/>
  <c r="K147" i="199"/>
  <c r="J147" i="199"/>
  <c r="I147" i="199"/>
  <c r="L146" i="199"/>
  <c r="K146" i="199"/>
  <c r="J146" i="199"/>
  <c r="I146" i="199"/>
  <c r="N145" i="199"/>
  <c r="L145" i="199"/>
  <c r="K145" i="199"/>
  <c r="J145" i="199"/>
  <c r="I145" i="199"/>
  <c r="N144" i="199"/>
  <c r="L144" i="199"/>
  <c r="K144" i="199"/>
  <c r="J144" i="199"/>
  <c r="I144" i="199"/>
  <c r="L143" i="199"/>
  <c r="K143" i="199"/>
  <c r="J143" i="199"/>
  <c r="I143" i="199"/>
  <c r="L142" i="199"/>
  <c r="K142" i="199"/>
  <c r="J142" i="199"/>
  <c r="I142" i="199"/>
  <c r="N141" i="199"/>
  <c r="L141" i="199"/>
  <c r="K141" i="199"/>
  <c r="J141" i="199"/>
  <c r="I141" i="199"/>
  <c r="L140" i="199"/>
  <c r="K140" i="199"/>
  <c r="J140" i="199"/>
  <c r="I140" i="199"/>
  <c r="N139" i="199"/>
  <c r="L139" i="199"/>
  <c r="K139" i="199"/>
  <c r="J139" i="199"/>
  <c r="I139" i="199"/>
  <c r="N138" i="199"/>
  <c r="L138" i="199"/>
  <c r="K138" i="199"/>
  <c r="J138" i="199"/>
  <c r="I138" i="199"/>
  <c r="N137" i="199"/>
  <c r="L137" i="199"/>
  <c r="K137" i="199"/>
  <c r="J137" i="199"/>
  <c r="I137" i="199"/>
  <c r="L136" i="199"/>
  <c r="K136" i="199"/>
  <c r="J136" i="199"/>
  <c r="I136" i="199"/>
  <c r="N135" i="199"/>
  <c r="L135" i="199"/>
  <c r="K135" i="199"/>
  <c r="J135" i="199"/>
  <c r="I135" i="199"/>
  <c r="N134" i="199"/>
  <c r="L134" i="199"/>
  <c r="K134" i="199"/>
  <c r="J134" i="199"/>
  <c r="I134" i="199"/>
  <c r="N133" i="199"/>
  <c r="L133" i="199"/>
  <c r="K133" i="199"/>
  <c r="J133" i="199"/>
  <c r="I133" i="199"/>
  <c r="L132" i="199"/>
  <c r="K132" i="199"/>
  <c r="J132" i="199"/>
  <c r="I132" i="199"/>
  <c r="N131" i="199"/>
  <c r="L131" i="199"/>
  <c r="K131" i="199"/>
  <c r="J131" i="199"/>
  <c r="I131" i="199"/>
  <c r="N130" i="199"/>
  <c r="L130" i="199"/>
  <c r="K130" i="199"/>
  <c r="J130" i="199"/>
  <c r="I130" i="199"/>
  <c r="N129" i="199"/>
  <c r="L129" i="199"/>
  <c r="K129" i="199"/>
  <c r="J129" i="199"/>
  <c r="I129" i="199"/>
  <c r="L128" i="199"/>
  <c r="K128" i="199"/>
  <c r="J128" i="199"/>
  <c r="I128" i="199"/>
  <c r="N127" i="199"/>
  <c r="L127" i="199"/>
  <c r="K127" i="199"/>
  <c r="J127" i="199"/>
  <c r="I127" i="199"/>
  <c r="N126" i="199"/>
  <c r="L126" i="199"/>
  <c r="K126" i="199"/>
  <c r="J126" i="199"/>
  <c r="I126" i="199"/>
  <c r="L125" i="199"/>
  <c r="K125" i="199"/>
  <c r="J125" i="199"/>
  <c r="I125" i="199"/>
  <c r="L124" i="199"/>
  <c r="K124" i="199"/>
  <c r="J124" i="199"/>
  <c r="I124" i="199"/>
  <c r="L123" i="199"/>
  <c r="N123" i="199" s="1"/>
  <c r="K123" i="199"/>
  <c r="J123" i="199"/>
  <c r="I123" i="199"/>
  <c r="L122" i="199"/>
  <c r="K122" i="199"/>
  <c r="J122" i="199"/>
  <c r="I122" i="199"/>
  <c r="L121" i="199"/>
  <c r="K121" i="199"/>
  <c r="J121" i="199"/>
  <c r="I121" i="199"/>
  <c r="N120" i="199"/>
  <c r="L120" i="199"/>
  <c r="K120" i="199"/>
  <c r="J120" i="199"/>
  <c r="I120" i="199"/>
  <c r="N119" i="199"/>
  <c r="L119" i="199"/>
  <c r="K119" i="199"/>
  <c r="J119" i="199"/>
  <c r="I119" i="199"/>
  <c r="N118" i="199"/>
  <c r="L118" i="199"/>
  <c r="K118" i="199"/>
  <c r="J118" i="199"/>
  <c r="I118" i="199"/>
  <c r="L117" i="199"/>
  <c r="K117" i="199"/>
  <c r="J117" i="199"/>
  <c r="I117" i="199"/>
  <c r="N116" i="199"/>
  <c r="L116" i="199"/>
  <c r="K116" i="199"/>
  <c r="J116" i="199"/>
  <c r="I116" i="199"/>
  <c r="N115" i="199"/>
  <c r="L115" i="199"/>
  <c r="K115" i="199"/>
  <c r="J115" i="199"/>
  <c r="I115" i="199"/>
  <c r="N114" i="199"/>
  <c r="L114" i="199"/>
  <c r="K114" i="199"/>
  <c r="J114" i="199"/>
  <c r="I114" i="199"/>
  <c r="L113" i="199"/>
  <c r="K113" i="199"/>
  <c r="J113" i="199"/>
  <c r="I113" i="199"/>
  <c r="N112" i="199"/>
  <c r="L112" i="199"/>
  <c r="K112" i="199"/>
  <c r="J112" i="199"/>
  <c r="I112" i="199"/>
  <c r="N111" i="199"/>
  <c r="L111" i="199"/>
  <c r="K111" i="199"/>
  <c r="J111" i="199"/>
  <c r="I111" i="199"/>
  <c r="N110" i="199"/>
  <c r="L110" i="199"/>
  <c r="K110" i="199"/>
  <c r="J110" i="199"/>
  <c r="I110" i="199"/>
  <c r="L109" i="199"/>
  <c r="K109" i="199"/>
  <c r="J109" i="199"/>
  <c r="I109" i="199"/>
  <c r="N108" i="199"/>
  <c r="L108" i="199"/>
  <c r="K108" i="199"/>
  <c r="J108" i="199"/>
  <c r="I108" i="199"/>
  <c r="N107" i="199"/>
  <c r="L107" i="199"/>
  <c r="K107" i="199"/>
  <c r="J107" i="199"/>
  <c r="I107" i="199"/>
  <c r="L106" i="199"/>
  <c r="K106" i="199"/>
  <c r="J106" i="199"/>
  <c r="I106" i="199"/>
  <c r="L105" i="199"/>
  <c r="K105" i="199"/>
  <c r="J105" i="199"/>
  <c r="I105" i="199"/>
  <c r="N104" i="199"/>
  <c r="L104" i="199"/>
  <c r="K104" i="199"/>
  <c r="J104" i="199"/>
  <c r="I104" i="199"/>
  <c r="L103" i="199"/>
  <c r="K103" i="199"/>
  <c r="J103" i="199"/>
  <c r="I103" i="199"/>
  <c r="L102" i="199"/>
  <c r="K102" i="199"/>
  <c r="J102" i="199"/>
  <c r="I102" i="199"/>
  <c r="L101" i="199"/>
  <c r="K101" i="199"/>
  <c r="J101" i="199"/>
  <c r="I101" i="199"/>
  <c r="N100" i="199"/>
  <c r="L100" i="199"/>
  <c r="K100" i="199"/>
  <c r="J100" i="199"/>
  <c r="I100" i="199"/>
  <c r="N99" i="199"/>
  <c r="L99" i="199"/>
  <c r="K99" i="199"/>
  <c r="J99" i="199"/>
  <c r="I99" i="199"/>
  <c r="N98" i="199"/>
  <c r="L98" i="199"/>
  <c r="K98" i="199"/>
  <c r="J98" i="199"/>
  <c r="I98" i="199"/>
  <c r="L97" i="199"/>
  <c r="K97" i="199"/>
  <c r="J97" i="199"/>
  <c r="I97" i="199"/>
  <c r="L96" i="199"/>
  <c r="K96" i="199"/>
  <c r="J96" i="199"/>
  <c r="I96" i="199"/>
  <c r="L95" i="199"/>
  <c r="K95" i="199"/>
  <c r="J95" i="199"/>
  <c r="I95" i="199"/>
  <c r="L94" i="199"/>
  <c r="K94" i="199"/>
  <c r="J94" i="199"/>
  <c r="I94" i="199"/>
  <c r="N93" i="199"/>
  <c r="L93" i="199"/>
  <c r="K93" i="199"/>
  <c r="J93" i="199"/>
  <c r="I93" i="199"/>
  <c r="L92" i="199"/>
  <c r="K92" i="199"/>
  <c r="J92" i="199"/>
  <c r="I92" i="199"/>
  <c r="N91" i="199"/>
  <c r="L91" i="199"/>
  <c r="K91" i="199"/>
  <c r="J91" i="199"/>
  <c r="I91" i="199"/>
  <c r="L90" i="199"/>
  <c r="N90" i="199" s="1"/>
  <c r="K90" i="199"/>
  <c r="J90" i="199"/>
  <c r="I90" i="199"/>
  <c r="L89" i="199"/>
  <c r="K89" i="199"/>
  <c r="J89" i="199"/>
  <c r="I89" i="199"/>
  <c r="N88" i="199"/>
  <c r="L88" i="199"/>
  <c r="K88" i="199"/>
  <c r="J88" i="199"/>
  <c r="I88" i="199"/>
  <c r="N87" i="199"/>
  <c r="L87" i="199"/>
  <c r="K87" i="199"/>
  <c r="J87" i="199"/>
  <c r="I87" i="199"/>
  <c r="L86" i="199"/>
  <c r="N86" i="199" s="1"/>
  <c r="K86" i="199"/>
  <c r="J86" i="199"/>
  <c r="I86" i="199"/>
  <c r="N85" i="199"/>
  <c r="L85" i="199"/>
  <c r="K85" i="199"/>
  <c r="J85" i="199"/>
  <c r="I85" i="199"/>
  <c r="N84" i="199"/>
  <c r="L84" i="199"/>
  <c r="K84" i="199"/>
  <c r="J84" i="199"/>
  <c r="I84" i="199"/>
  <c r="L83" i="199"/>
  <c r="K83" i="199"/>
  <c r="J83" i="199"/>
  <c r="I83" i="199"/>
  <c r="N82" i="199"/>
  <c r="L82" i="199"/>
  <c r="K82" i="199"/>
  <c r="J82" i="199"/>
  <c r="I82" i="199"/>
  <c r="L81" i="199"/>
  <c r="N81" i="199" s="1"/>
  <c r="K81" i="199"/>
  <c r="J81" i="199"/>
  <c r="I81" i="199"/>
  <c r="L80" i="199"/>
  <c r="N80" i="199" s="1"/>
  <c r="K80" i="199"/>
  <c r="J80" i="199"/>
  <c r="I80" i="199"/>
  <c r="N79" i="199"/>
  <c r="L79" i="199"/>
  <c r="K79" i="199"/>
  <c r="J79" i="199"/>
  <c r="I79" i="199"/>
  <c r="N78" i="199"/>
  <c r="L78" i="199"/>
  <c r="K78" i="199"/>
  <c r="J78" i="199"/>
  <c r="I78" i="199"/>
  <c r="L77" i="199"/>
  <c r="N77" i="199" s="1"/>
  <c r="K77" i="199"/>
  <c r="J77" i="199"/>
  <c r="I77" i="199"/>
  <c r="L76" i="199"/>
  <c r="N76" i="199" s="1"/>
  <c r="K76" i="199"/>
  <c r="J76" i="199"/>
  <c r="I76" i="199"/>
  <c r="L75" i="199"/>
  <c r="K75" i="199"/>
  <c r="J75" i="199"/>
  <c r="I75" i="199"/>
  <c r="N74" i="199"/>
  <c r="L74" i="199"/>
  <c r="K74" i="199"/>
  <c r="J74" i="199"/>
  <c r="I74" i="199"/>
  <c r="N73" i="199"/>
  <c r="L73" i="199"/>
  <c r="K73" i="199"/>
  <c r="J73" i="199"/>
  <c r="I73" i="199"/>
  <c r="N72" i="199"/>
  <c r="L72" i="199"/>
  <c r="K72" i="199"/>
  <c r="J72" i="199"/>
  <c r="I72" i="199"/>
  <c r="L71" i="199"/>
  <c r="N71" i="199" s="1"/>
  <c r="K71" i="199"/>
  <c r="J71" i="199"/>
  <c r="I71" i="199"/>
  <c r="L70" i="199"/>
  <c r="K70" i="199"/>
  <c r="J70" i="199"/>
  <c r="I70" i="199"/>
  <c r="L69" i="199"/>
  <c r="K69" i="199"/>
  <c r="J69" i="199"/>
  <c r="I69" i="199"/>
  <c r="N68" i="199"/>
  <c r="L68" i="199"/>
  <c r="K68" i="199"/>
  <c r="J68" i="199"/>
  <c r="I68" i="199"/>
  <c r="N67" i="199"/>
  <c r="L67" i="199"/>
  <c r="K67" i="199"/>
  <c r="J67" i="199"/>
  <c r="I67" i="199"/>
  <c r="L66" i="199"/>
  <c r="N66" i="199" s="1"/>
  <c r="K66" i="199"/>
  <c r="J66" i="199"/>
  <c r="I66" i="199"/>
  <c r="L65" i="199"/>
  <c r="N65" i="199" s="1"/>
  <c r="K65" i="199"/>
  <c r="J65" i="199"/>
  <c r="I65" i="199"/>
  <c r="N64" i="199"/>
  <c r="L64" i="199"/>
  <c r="K64" i="199"/>
  <c r="J64" i="199"/>
  <c r="I64" i="199"/>
  <c r="N63" i="199"/>
  <c r="L63" i="199"/>
  <c r="K63" i="199"/>
  <c r="J63" i="199"/>
  <c r="I63" i="199"/>
  <c r="L62" i="199"/>
  <c r="N62" i="199" s="1"/>
  <c r="K62" i="199"/>
  <c r="J62" i="199"/>
  <c r="I62" i="199"/>
  <c r="L61" i="199"/>
  <c r="N61" i="199" s="1"/>
  <c r="K61" i="199"/>
  <c r="J61" i="199"/>
  <c r="I61" i="199"/>
  <c r="N60" i="199"/>
  <c r="L60" i="199"/>
  <c r="K60" i="199"/>
  <c r="J60" i="199"/>
  <c r="I60" i="199"/>
  <c r="N59" i="199"/>
  <c r="L59" i="199"/>
  <c r="K59" i="199"/>
  <c r="J59" i="199"/>
  <c r="I59" i="199"/>
  <c r="L58" i="199"/>
  <c r="K58" i="199"/>
  <c r="J58" i="199"/>
  <c r="I58" i="199"/>
  <c r="N57" i="199"/>
  <c r="L57" i="199"/>
  <c r="K57" i="199"/>
  <c r="J57" i="199"/>
  <c r="I57" i="199"/>
  <c r="L56" i="199"/>
  <c r="K56" i="199"/>
  <c r="J56" i="199"/>
  <c r="I56" i="199"/>
  <c r="L55" i="199"/>
  <c r="K55" i="199"/>
  <c r="J55" i="199"/>
  <c r="I55" i="199"/>
  <c r="N54" i="199"/>
  <c r="L54" i="199"/>
  <c r="K54" i="199"/>
  <c r="J54" i="199"/>
  <c r="I54" i="199"/>
  <c r="L53" i="199"/>
  <c r="K53" i="199"/>
  <c r="J53" i="199"/>
  <c r="I53" i="199"/>
  <c r="N52" i="199"/>
  <c r="L52" i="199"/>
  <c r="K52" i="199"/>
  <c r="J52" i="199"/>
  <c r="I52" i="199"/>
  <c r="L51" i="199"/>
  <c r="N51" i="199" s="1"/>
  <c r="K51" i="199"/>
  <c r="J51" i="199"/>
  <c r="I51" i="199"/>
  <c r="L50" i="199"/>
  <c r="K50" i="199"/>
  <c r="J50" i="199"/>
  <c r="I50" i="199"/>
  <c r="L49" i="199"/>
  <c r="K49" i="199"/>
  <c r="J49" i="199"/>
  <c r="I49" i="199"/>
  <c r="N48" i="199"/>
  <c r="L48" i="199"/>
  <c r="K48" i="199"/>
  <c r="J48" i="199"/>
  <c r="I48" i="199"/>
  <c r="L47" i="199"/>
  <c r="N47" i="199" s="1"/>
  <c r="K47" i="199"/>
  <c r="J47" i="199"/>
  <c r="I47" i="199"/>
  <c r="L46" i="199"/>
  <c r="K46" i="199"/>
  <c r="J46" i="199"/>
  <c r="I46" i="199"/>
  <c r="N45" i="199"/>
  <c r="L45" i="199"/>
  <c r="N44" i="199"/>
  <c r="L44" i="199"/>
  <c r="K44" i="199"/>
  <c r="J44" i="199"/>
  <c r="I44" i="199"/>
  <c r="N43" i="199"/>
  <c r="L43" i="199"/>
  <c r="K43" i="199"/>
  <c r="J43" i="199"/>
  <c r="I43" i="199"/>
  <c r="N42" i="199"/>
  <c r="L42" i="199"/>
  <c r="K42" i="199"/>
  <c r="J42" i="199"/>
  <c r="I42" i="199"/>
  <c r="L41" i="199"/>
  <c r="K41" i="199"/>
  <c r="J41" i="199"/>
  <c r="I41" i="199"/>
  <c r="L40" i="199"/>
  <c r="K40" i="199"/>
  <c r="J40" i="199"/>
  <c r="I40" i="199"/>
  <c r="L39" i="199"/>
  <c r="N39" i="199" s="1"/>
  <c r="K39" i="199"/>
  <c r="J39" i="199"/>
  <c r="I39" i="199"/>
  <c r="N38" i="199"/>
  <c r="L38" i="199"/>
  <c r="K38" i="199"/>
  <c r="J38" i="199"/>
  <c r="I38" i="199"/>
  <c r="L37" i="199"/>
  <c r="N37" i="199" s="1"/>
  <c r="K37" i="199"/>
  <c r="J37" i="199"/>
  <c r="I37" i="199"/>
  <c r="N36" i="199"/>
  <c r="L36" i="199"/>
  <c r="K36" i="199"/>
  <c r="J36" i="199"/>
  <c r="I36" i="199"/>
  <c r="L35" i="199"/>
  <c r="K35" i="199"/>
  <c r="J35" i="199"/>
  <c r="I35" i="199"/>
  <c r="N34" i="199"/>
  <c r="L34" i="199"/>
  <c r="K34" i="199"/>
  <c r="J34" i="199"/>
  <c r="I34" i="199"/>
  <c r="L33" i="199"/>
  <c r="K33" i="199"/>
  <c r="J33" i="199"/>
  <c r="I33" i="199"/>
  <c r="L32" i="199"/>
  <c r="K32" i="199"/>
  <c r="J32" i="199"/>
  <c r="I32" i="199"/>
  <c r="N31" i="199"/>
  <c r="L31" i="199"/>
  <c r="K31" i="199"/>
  <c r="J31" i="199"/>
  <c r="I31" i="199"/>
  <c r="L30" i="199"/>
  <c r="K30" i="199"/>
  <c r="J30" i="199"/>
  <c r="I30" i="199"/>
  <c r="L29" i="199"/>
  <c r="K29" i="199"/>
  <c r="J29" i="199"/>
  <c r="I29" i="199"/>
  <c r="L28" i="199"/>
  <c r="K28" i="199"/>
  <c r="J28" i="199"/>
  <c r="I28" i="199"/>
  <c r="L27" i="199"/>
  <c r="N27" i="199" s="1"/>
  <c r="K27" i="199"/>
  <c r="J27" i="199"/>
  <c r="I27" i="199"/>
  <c r="L26" i="199"/>
  <c r="N26" i="199" s="1"/>
  <c r="K26" i="199"/>
  <c r="J26" i="199"/>
  <c r="I26" i="199"/>
  <c r="L25" i="199"/>
  <c r="K25" i="199"/>
  <c r="J25" i="199"/>
  <c r="I25" i="199"/>
  <c r="N24" i="199"/>
  <c r="L24" i="199"/>
  <c r="K24" i="199"/>
  <c r="J24" i="199"/>
  <c r="I24" i="199"/>
  <c r="L23" i="199"/>
  <c r="K23" i="199"/>
  <c r="J23" i="199"/>
  <c r="I23" i="199"/>
  <c r="L22" i="199"/>
  <c r="K22" i="199"/>
  <c r="J22" i="199"/>
  <c r="I22" i="199"/>
  <c r="L21" i="199"/>
  <c r="N21" i="199" s="1"/>
  <c r="K21" i="199"/>
  <c r="J21" i="199"/>
  <c r="I21" i="199"/>
  <c r="L20" i="199"/>
  <c r="K20" i="199"/>
  <c r="J20" i="199"/>
  <c r="I20" i="199"/>
  <c r="N19" i="199"/>
  <c r="L19" i="199"/>
  <c r="K19" i="199"/>
  <c r="J19" i="199"/>
  <c r="I19" i="199"/>
  <c r="L18" i="199"/>
  <c r="K18" i="199"/>
  <c r="J18" i="199"/>
  <c r="I18" i="199"/>
  <c r="L17" i="199"/>
  <c r="N17" i="199" s="1"/>
  <c r="K17" i="199"/>
  <c r="J17" i="199"/>
  <c r="I17" i="199"/>
  <c r="L16" i="199"/>
  <c r="K16" i="199"/>
  <c r="J16" i="199"/>
  <c r="I16" i="199"/>
  <c r="N15" i="199"/>
  <c r="L15" i="199"/>
  <c r="K15" i="199"/>
  <c r="J15" i="199"/>
  <c r="I15" i="199"/>
  <c r="L14" i="199"/>
  <c r="K14" i="199"/>
  <c r="J14" i="199"/>
  <c r="I14" i="199"/>
  <c r="L13" i="199"/>
  <c r="N13" i="199" s="1"/>
  <c r="K13" i="199"/>
  <c r="J13" i="199"/>
  <c r="I13" i="199"/>
  <c r="L12" i="199"/>
  <c r="K12" i="199"/>
  <c r="J12" i="199"/>
  <c r="I12" i="199"/>
  <c r="N11" i="199"/>
  <c r="L11" i="199"/>
  <c r="K11" i="199"/>
  <c r="J11" i="199"/>
  <c r="I11" i="199"/>
  <c r="L10" i="199"/>
  <c r="K10" i="199"/>
  <c r="J10" i="199"/>
  <c r="I10" i="199"/>
  <c r="L9" i="199"/>
  <c r="K9" i="199"/>
  <c r="J9" i="199"/>
  <c r="I9" i="199"/>
  <c r="L8" i="199"/>
  <c r="K8" i="199"/>
  <c r="J8" i="199"/>
  <c r="I8" i="199"/>
  <c r="L7" i="199"/>
  <c r="K7" i="199"/>
  <c r="J7" i="199"/>
  <c r="I7" i="199"/>
  <c r="L6" i="199"/>
  <c r="N6" i="199" s="1"/>
  <c r="K6" i="199"/>
  <c r="J6" i="199"/>
  <c r="I6" i="199"/>
  <c r="L5" i="199"/>
  <c r="K5" i="199"/>
  <c r="J5" i="199"/>
  <c r="I5" i="199"/>
  <c r="L4" i="199"/>
  <c r="K4" i="199"/>
  <c r="J4" i="199"/>
  <c r="I4" i="199"/>
  <c r="L3" i="199"/>
  <c r="K3" i="199"/>
  <c r="J3" i="199"/>
  <c r="I3" i="199"/>
  <c r="N2" i="199"/>
  <c r="L2" i="199"/>
  <c r="K2" i="199"/>
  <c r="J2" i="199"/>
  <c r="I2" i="199"/>
  <c r="L314" i="198"/>
  <c r="L313" i="198"/>
  <c r="L312" i="198"/>
  <c r="L311" i="198"/>
  <c r="L310" i="198"/>
  <c r="L309" i="198"/>
  <c r="L308" i="198"/>
  <c r="K308" i="198"/>
  <c r="J308" i="198"/>
  <c r="I308" i="198"/>
  <c r="L307" i="198"/>
  <c r="K307" i="198"/>
  <c r="J307" i="198"/>
  <c r="L306" i="198"/>
  <c r="K306" i="198"/>
  <c r="J306" i="198"/>
  <c r="L305" i="198"/>
  <c r="K305" i="198"/>
  <c r="J305" i="198"/>
  <c r="L304" i="198"/>
  <c r="K304" i="198"/>
  <c r="J304" i="198"/>
  <c r="L303" i="198"/>
  <c r="K303" i="198"/>
  <c r="J303" i="198"/>
  <c r="L302" i="198"/>
  <c r="K302" i="198"/>
  <c r="J302" i="198"/>
  <c r="L301" i="198"/>
  <c r="K301" i="198"/>
  <c r="J301" i="198"/>
  <c r="L300" i="198"/>
  <c r="K300" i="198"/>
  <c r="J300" i="198"/>
  <c r="L299" i="198"/>
  <c r="K299" i="198"/>
  <c r="J299" i="198"/>
  <c r="L298" i="198"/>
  <c r="K298" i="198"/>
  <c r="J298" i="198"/>
  <c r="L297" i="198"/>
  <c r="K297" i="198"/>
  <c r="J297" i="198"/>
  <c r="L296" i="198"/>
  <c r="K296" i="198"/>
  <c r="J296" i="198"/>
  <c r="L295" i="198"/>
  <c r="K295" i="198"/>
  <c r="J295" i="198"/>
  <c r="L294" i="198"/>
  <c r="K294" i="198"/>
  <c r="J294" i="198"/>
  <c r="L293" i="198"/>
  <c r="K293" i="198"/>
  <c r="J293" i="198"/>
  <c r="L292" i="198"/>
  <c r="K292" i="198"/>
  <c r="J292" i="198"/>
  <c r="L291" i="198"/>
  <c r="K291" i="198"/>
  <c r="J291" i="198"/>
  <c r="L290" i="198"/>
  <c r="K290" i="198"/>
  <c r="J290" i="198"/>
  <c r="L289" i="198"/>
  <c r="K289" i="198"/>
  <c r="J289" i="198"/>
  <c r="L288" i="198"/>
  <c r="K288" i="198"/>
  <c r="J288" i="198"/>
  <c r="L287" i="198"/>
  <c r="K287" i="198"/>
  <c r="J287" i="198"/>
  <c r="L286" i="198"/>
  <c r="K286" i="198"/>
  <c r="J286" i="198"/>
  <c r="L285" i="198"/>
  <c r="K285" i="198"/>
  <c r="J285" i="198"/>
  <c r="L284" i="198"/>
  <c r="K284" i="198"/>
  <c r="J284" i="198"/>
  <c r="L283" i="198"/>
  <c r="K283" i="198"/>
  <c r="J283" i="198"/>
  <c r="L282" i="198"/>
  <c r="K282" i="198"/>
  <c r="J282" i="198"/>
  <c r="L281" i="198"/>
  <c r="K281" i="198"/>
  <c r="J281" i="198"/>
  <c r="L280" i="198"/>
  <c r="K280" i="198"/>
  <c r="J280" i="198"/>
  <c r="I280" i="198"/>
  <c r="L279" i="198"/>
  <c r="K279" i="198"/>
  <c r="J279" i="198"/>
  <c r="I279" i="198"/>
  <c r="L278" i="198"/>
  <c r="K278" i="198"/>
  <c r="J278" i="198"/>
  <c r="I278" i="198"/>
  <c r="L277" i="198"/>
  <c r="K277" i="198"/>
  <c r="J277" i="198"/>
  <c r="I277" i="198"/>
  <c r="L276" i="198"/>
  <c r="K276" i="198"/>
  <c r="J276" i="198"/>
  <c r="I276" i="198"/>
  <c r="L275" i="198"/>
  <c r="K275" i="198"/>
  <c r="J275" i="198"/>
  <c r="I275" i="198"/>
  <c r="L274" i="198"/>
  <c r="N274" i="198" s="1"/>
  <c r="K274" i="198"/>
  <c r="J274" i="198"/>
  <c r="L273" i="198"/>
  <c r="K273" i="198"/>
  <c r="J273" i="198"/>
  <c r="I273" i="198"/>
  <c r="N272" i="198"/>
  <c r="L272" i="198"/>
  <c r="K272" i="198"/>
  <c r="J272" i="198"/>
  <c r="I272" i="198"/>
  <c r="L271" i="198"/>
  <c r="K271" i="198"/>
  <c r="J271" i="198"/>
  <c r="I271" i="198"/>
  <c r="N270" i="198"/>
  <c r="L270" i="198"/>
  <c r="K270" i="198"/>
  <c r="J270" i="198"/>
  <c r="I270" i="198"/>
  <c r="L269" i="198"/>
  <c r="K269" i="198"/>
  <c r="J269" i="198"/>
  <c r="I269" i="198"/>
  <c r="N268" i="198"/>
  <c r="L268" i="198"/>
  <c r="K268" i="198"/>
  <c r="J268" i="198"/>
  <c r="I268" i="198"/>
  <c r="L267" i="198"/>
  <c r="K267" i="198"/>
  <c r="J267" i="198"/>
  <c r="I267" i="198"/>
  <c r="N266" i="198"/>
  <c r="L266" i="198"/>
  <c r="K266" i="198"/>
  <c r="J266" i="198"/>
  <c r="I266" i="198"/>
  <c r="L265" i="198"/>
  <c r="K265" i="198"/>
  <c r="J265" i="198"/>
  <c r="I265" i="198"/>
  <c r="N264" i="198"/>
  <c r="L264" i="198"/>
  <c r="K264" i="198"/>
  <c r="J264" i="198"/>
  <c r="I264" i="198"/>
  <c r="L263" i="198"/>
  <c r="K263" i="198"/>
  <c r="J263" i="198"/>
  <c r="I263" i="198"/>
  <c r="L262" i="198"/>
  <c r="K262" i="198"/>
  <c r="J262" i="198"/>
  <c r="I262" i="198"/>
  <c r="L261" i="198"/>
  <c r="K261" i="198"/>
  <c r="J261" i="198"/>
  <c r="I261" i="198"/>
  <c r="L260" i="198"/>
  <c r="K260" i="198"/>
  <c r="J260" i="198"/>
  <c r="I260" i="198"/>
  <c r="N259" i="198"/>
  <c r="L259" i="198"/>
  <c r="K259" i="198"/>
  <c r="J259" i="198"/>
  <c r="I259" i="198"/>
  <c r="L258" i="198"/>
  <c r="K258" i="198"/>
  <c r="J258" i="198"/>
  <c r="I258" i="198"/>
  <c r="N257" i="198"/>
  <c r="L257" i="198"/>
  <c r="K257" i="198"/>
  <c r="J257" i="198"/>
  <c r="I257" i="198"/>
  <c r="L256" i="198"/>
  <c r="K256" i="198"/>
  <c r="J256" i="198"/>
  <c r="I256" i="198"/>
  <c r="N255" i="198"/>
  <c r="L255" i="198"/>
  <c r="K255" i="198"/>
  <c r="J255" i="198"/>
  <c r="I255" i="198"/>
  <c r="L254" i="198"/>
  <c r="K254" i="198"/>
  <c r="J254" i="198"/>
  <c r="I254" i="198"/>
  <c r="L253" i="198"/>
  <c r="K253" i="198"/>
  <c r="J253" i="198"/>
  <c r="I253" i="198"/>
  <c r="N252" i="198"/>
  <c r="L252" i="198"/>
  <c r="K252" i="198"/>
  <c r="J252" i="198"/>
  <c r="I252" i="198"/>
  <c r="N251" i="198"/>
  <c r="L251" i="198"/>
  <c r="K251" i="198"/>
  <c r="J251" i="198"/>
  <c r="I251" i="198"/>
  <c r="N250" i="198"/>
  <c r="L250" i="198"/>
  <c r="K250" i="198"/>
  <c r="J250" i="198"/>
  <c r="I250" i="198"/>
  <c r="N249" i="198"/>
  <c r="L249" i="198"/>
  <c r="K249" i="198"/>
  <c r="J249" i="198"/>
  <c r="I249" i="198"/>
  <c r="L248" i="198"/>
  <c r="K248" i="198"/>
  <c r="J248" i="198"/>
  <c r="I248" i="198"/>
  <c r="L247" i="198"/>
  <c r="N247" i="198" s="1"/>
  <c r="K247" i="198"/>
  <c r="J247" i="198"/>
  <c r="I247" i="198"/>
  <c r="L246" i="198"/>
  <c r="K246" i="198"/>
  <c r="J246" i="198"/>
  <c r="I246" i="198"/>
  <c r="L245" i="198"/>
  <c r="K245" i="198"/>
  <c r="J245" i="198"/>
  <c r="I245" i="198"/>
  <c r="L244" i="198"/>
  <c r="N244" i="198" s="1"/>
  <c r="K244" i="198"/>
  <c r="J244" i="198"/>
  <c r="I244" i="198"/>
  <c r="L243" i="198"/>
  <c r="K243" i="198"/>
  <c r="J243" i="198"/>
  <c r="I243" i="198"/>
  <c r="F243" i="198"/>
  <c r="N242" i="198"/>
  <c r="L242" i="198"/>
  <c r="K242" i="198"/>
  <c r="J242" i="198"/>
  <c r="I242" i="198"/>
  <c r="N241" i="198"/>
  <c r="L241" i="198"/>
  <c r="K241" i="198"/>
  <c r="J241" i="198"/>
  <c r="I241" i="198"/>
  <c r="N240" i="198"/>
  <c r="L240" i="198"/>
  <c r="K240" i="198"/>
  <c r="J240" i="198"/>
  <c r="I240" i="198"/>
  <c r="N239" i="198"/>
  <c r="L239" i="198"/>
  <c r="K239" i="198"/>
  <c r="J239" i="198"/>
  <c r="I239" i="198"/>
  <c r="N238" i="198"/>
  <c r="L238" i="198"/>
  <c r="K238" i="198"/>
  <c r="J238" i="198"/>
  <c r="I238" i="198"/>
  <c r="N237" i="198"/>
  <c r="L237" i="198"/>
  <c r="K237" i="198"/>
  <c r="J237" i="198"/>
  <c r="I237" i="198"/>
  <c r="L236" i="198"/>
  <c r="K236" i="198"/>
  <c r="J236" i="198"/>
  <c r="I236" i="198"/>
  <c r="L235" i="198"/>
  <c r="N235" i="198" s="1"/>
  <c r="K235" i="198"/>
  <c r="J235" i="198"/>
  <c r="I235" i="198"/>
  <c r="L234" i="198"/>
  <c r="K234" i="198"/>
  <c r="J234" i="198"/>
  <c r="I234" i="198"/>
  <c r="N233" i="198"/>
  <c r="L233" i="198"/>
  <c r="K233" i="198"/>
  <c r="J233" i="198"/>
  <c r="I233" i="198"/>
  <c r="L232" i="198"/>
  <c r="K232" i="198"/>
  <c r="J232" i="198"/>
  <c r="I232" i="198"/>
  <c r="L231" i="198"/>
  <c r="K231" i="198"/>
  <c r="J231" i="198"/>
  <c r="I231" i="198"/>
  <c r="L230" i="198"/>
  <c r="K230" i="198"/>
  <c r="J230" i="198"/>
  <c r="I230" i="198"/>
  <c r="N229" i="198"/>
  <c r="L229" i="198"/>
  <c r="K229" i="198"/>
  <c r="J229" i="198"/>
  <c r="I229" i="198"/>
  <c r="L228" i="198"/>
  <c r="K228" i="198"/>
  <c r="J228" i="198"/>
  <c r="I228" i="198"/>
  <c r="L227" i="198"/>
  <c r="K227" i="198"/>
  <c r="L226" i="198"/>
  <c r="N226" i="198" s="1"/>
  <c r="K226" i="198"/>
  <c r="J226" i="198"/>
  <c r="I226" i="198"/>
  <c r="L225" i="198"/>
  <c r="K225" i="198"/>
  <c r="J225" i="198"/>
  <c r="I225" i="198"/>
  <c r="L224" i="198"/>
  <c r="K224" i="198"/>
  <c r="J224" i="198"/>
  <c r="I224" i="198"/>
  <c r="L223" i="198"/>
  <c r="K223" i="198"/>
  <c r="J223" i="198"/>
  <c r="I223" i="198"/>
  <c r="N222" i="198"/>
  <c r="L222" i="198"/>
  <c r="K222" i="198"/>
  <c r="J222" i="198"/>
  <c r="I222" i="198"/>
  <c r="L221" i="198"/>
  <c r="K221" i="198"/>
  <c r="J221" i="198"/>
  <c r="I221" i="198"/>
  <c r="L220" i="198"/>
  <c r="K220" i="198"/>
  <c r="J220" i="198"/>
  <c r="I220" i="198"/>
  <c r="L219" i="198"/>
  <c r="K219" i="198"/>
  <c r="J219" i="198"/>
  <c r="I219" i="198"/>
  <c r="L218" i="198"/>
  <c r="K218" i="198"/>
  <c r="J218" i="198"/>
  <c r="I218" i="198"/>
  <c r="L217" i="198"/>
  <c r="K217" i="198"/>
  <c r="J217" i="198"/>
  <c r="I217" i="198"/>
  <c r="L216" i="198"/>
  <c r="K216" i="198"/>
  <c r="J216" i="198"/>
  <c r="I216" i="198"/>
  <c r="N215" i="198"/>
  <c r="L215" i="198"/>
  <c r="K215" i="198"/>
  <c r="J215" i="198"/>
  <c r="I215" i="198"/>
  <c r="L214" i="198"/>
  <c r="K214" i="198"/>
  <c r="J214" i="198"/>
  <c r="I214" i="198"/>
  <c r="L213" i="198"/>
  <c r="K213" i="198"/>
  <c r="J213" i="198"/>
  <c r="I213" i="198"/>
  <c r="N212" i="198"/>
  <c r="L212" i="198"/>
  <c r="K212" i="198"/>
  <c r="J212" i="198"/>
  <c r="I212" i="198"/>
  <c r="N211" i="198"/>
  <c r="L211" i="198"/>
  <c r="K211" i="198"/>
  <c r="J211" i="198"/>
  <c r="L210" i="198"/>
  <c r="K210" i="198"/>
  <c r="J210" i="198"/>
  <c r="L209" i="198"/>
  <c r="K209" i="198"/>
  <c r="J209" i="198"/>
  <c r="L208" i="198"/>
  <c r="K208" i="198"/>
  <c r="J208" i="198"/>
  <c r="L207" i="198"/>
  <c r="K207" i="198"/>
  <c r="J207" i="198"/>
  <c r="L206" i="198"/>
  <c r="K206" i="198"/>
  <c r="J206" i="198"/>
  <c r="L205" i="198"/>
  <c r="K205" i="198"/>
  <c r="J205" i="198"/>
  <c r="L204" i="198"/>
  <c r="K204" i="198"/>
  <c r="J204" i="198"/>
  <c r="L203" i="198"/>
  <c r="K203" i="198"/>
  <c r="J203" i="198"/>
  <c r="L202" i="198"/>
  <c r="K202" i="198"/>
  <c r="J202" i="198"/>
  <c r="L201" i="198"/>
  <c r="K201" i="198"/>
  <c r="J201" i="198"/>
  <c r="L200" i="198"/>
  <c r="K200" i="198"/>
  <c r="J200" i="198"/>
  <c r="L199" i="198"/>
  <c r="N199" i="198" s="1"/>
  <c r="K199" i="198"/>
  <c r="J199" i="198"/>
  <c r="L198" i="198"/>
  <c r="K198" i="198"/>
  <c r="J198" i="198"/>
  <c r="L197" i="198"/>
  <c r="K197" i="198"/>
  <c r="J197" i="198"/>
  <c r="L196" i="198"/>
  <c r="K196" i="198"/>
  <c r="J196" i="198"/>
  <c r="I196" i="198"/>
  <c r="L195" i="198"/>
  <c r="K195" i="198"/>
  <c r="J195" i="198"/>
  <c r="I195" i="198"/>
  <c r="L194" i="198"/>
  <c r="K194" i="198"/>
  <c r="J194" i="198"/>
  <c r="I194" i="198"/>
  <c r="L193" i="198"/>
  <c r="K193" i="198"/>
  <c r="J193" i="198"/>
  <c r="I193" i="198"/>
  <c r="L192" i="198"/>
  <c r="K192" i="198"/>
  <c r="J192" i="198"/>
  <c r="I192" i="198"/>
  <c r="L191" i="198"/>
  <c r="K191" i="198"/>
  <c r="J191" i="198"/>
  <c r="I191" i="198"/>
  <c r="L190" i="198"/>
  <c r="K190" i="198"/>
  <c r="J190" i="198"/>
  <c r="I190" i="198"/>
  <c r="L189" i="198"/>
  <c r="N189" i="198" s="1"/>
  <c r="K189" i="198"/>
  <c r="J189" i="198"/>
  <c r="I189" i="198"/>
  <c r="L188" i="198"/>
  <c r="K188" i="198"/>
  <c r="J188" i="198"/>
  <c r="I188" i="198"/>
  <c r="N187" i="198"/>
  <c r="L187" i="198"/>
  <c r="K187" i="198"/>
  <c r="J187" i="198"/>
  <c r="I187" i="198"/>
  <c r="N186" i="198"/>
  <c r="L186" i="198"/>
  <c r="K186" i="198"/>
  <c r="J186" i="198"/>
  <c r="I186" i="198"/>
  <c r="L185" i="198"/>
  <c r="K185" i="198"/>
  <c r="J185" i="198"/>
  <c r="I185" i="198"/>
  <c r="L184" i="198"/>
  <c r="K184" i="198"/>
  <c r="J184" i="198"/>
  <c r="I184" i="198"/>
  <c r="L183" i="198"/>
  <c r="K183" i="198"/>
  <c r="J183" i="198"/>
  <c r="I183" i="198"/>
  <c r="L182" i="198"/>
  <c r="K182" i="198"/>
  <c r="J182" i="198"/>
  <c r="I182" i="198"/>
  <c r="L181" i="198"/>
  <c r="K181" i="198"/>
  <c r="J181" i="198"/>
  <c r="I181" i="198"/>
  <c r="L180" i="198"/>
  <c r="K180" i="198"/>
  <c r="J180" i="198"/>
  <c r="I180" i="198"/>
  <c r="L179" i="198"/>
  <c r="K179" i="198"/>
  <c r="J179" i="198"/>
  <c r="I179" i="198"/>
  <c r="L178" i="198"/>
  <c r="K178" i="198"/>
  <c r="J178" i="198"/>
  <c r="I178" i="198"/>
  <c r="L177" i="198"/>
  <c r="K177" i="198"/>
  <c r="J177" i="198"/>
  <c r="I177" i="198"/>
  <c r="L176" i="198"/>
  <c r="K176" i="198"/>
  <c r="J176" i="198"/>
  <c r="I176" i="198"/>
  <c r="L175" i="198"/>
  <c r="K175" i="198"/>
  <c r="J175" i="198"/>
  <c r="I175" i="198"/>
  <c r="L174" i="198"/>
  <c r="K174" i="198"/>
  <c r="J174" i="198"/>
  <c r="I174" i="198"/>
  <c r="L173" i="198"/>
  <c r="K173" i="198"/>
  <c r="J173" i="198"/>
  <c r="I173" i="198"/>
  <c r="L172" i="198"/>
  <c r="K172" i="198"/>
  <c r="J172" i="198"/>
  <c r="I172" i="198"/>
  <c r="L171" i="198"/>
  <c r="K171" i="198"/>
  <c r="J171" i="198"/>
  <c r="I171" i="198"/>
  <c r="N170" i="198"/>
  <c r="L170" i="198"/>
  <c r="K170" i="198"/>
  <c r="J170" i="198"/>
  <c r="I170" i="198"/>
  <c r="L169" i="198"/>
  <c r="K169" i="198"/>
  <c r="J169" i="198"/>
  <c r="I169" i="198"/>
  <c r="L168" i="198"/>
  <c r="K168" i="198"/>
  <c r="J168" i="198"/>
  <c r="I168" i="198"/>
  <c r="L167" i="198"/>
  <c r="K167" i="198"/>
  <c r="J167" i="198"/>
  <c r="I167" i="198"/>
  <c r="L166" i="198"/>
  <c r="N166" i="198" s="1"/>
  <c r="K166" i="198"/>
  <c r="J166" i="198"/>
  <c r="I166" i="198"/>
  <c r="L165" i="198"/>
  <c r="K165" i="198"/>
  <c r="J165" i="198"/>
  <c r="I165" i="198"/>
  <c r="L164" i="198"/>
  <c r="K164" i="198"/>
  <c r="J164" i="198"/>
  <c r="I164" i="198"/>
  <c r="L163" i="198"/>
  <c r="K163" i="198"/>
  <c r="J163" i="198"/>
  <c r="I163" i="198"/>
  <c r="L162" i="198"/>
  <c r="K162" i="198"/>
  <c r="J162" i="198"/>
  <c r="I162" i="198"/>
  <c r="L161" i="198"/>
  <c r="K161" i="198"/>
  <c r="J161" i="198"/>
  <c r="I161" i="198"/>
  <c r="L160" i="198"/>
  <c r="K160" i="198"/>
  <c r="J160" i="198"/>
  <c r="I160" i="198"/>
  <c r="L159" i="198"/>
  <c r="K159" i="198"/>
  <c r="J159" i="198"/>
  <c r="I159" i="198"/>
  <c r="L158" i="198"/>
  <c r="K158" i="198"/>
  <c r="J158" i="198"/>
  <c r="I158" i="198"/>
  <c r="L157" i="198"/>
  <c r="K157" i="198"/>
  <c r="J157" i="198"/>
  <c r="I157" i="198"/>
  <c r="N156" i="198"/>
  <c r="L156" i="198"/>
  <c r="K156" i="198"/>
  <c r="J156" i="198"/>
  <c r="I156" i="198"/>
  <c r="N155" i="198"/>
  <c r="L155" i="198"/>
  <c r="K155" i="198"/>
  <c r="J155" i="198"/>
  <c r="I155" i="198"/>
  <c r="L154" i="198"/>
  <c r="K154" i="198"/>
  <c r="J154" i="198"/>
  <c r="L153" i="198"/>
  <c r="K153" i="198"/>
  <c r="J153" i="198"/>
  <c r="L152" i="198"/>
  <c r="K152" i="198"/>
  <c r="J152" i="198"/>
  <c r="I152" i="198"/>
  <c r="L151" i="198"/>
  <c r="K151" i="198"/>
  <c r="J151" i="198"/>
  <c r="I151" i="198"/>
  <c r="L150" i="198"/>
  <c r="K150" i="198"/>
  <c r="J150" i="198"/>
  <c r="I150" i="198"/>
  <c r="L149" i="198"/>
  <c r="K149" i="198"/>
  <c r="J149" i="198"/>
  <c r="I149" i="198"/>
  <c r="L148" i="198"/>
  <c r="K148" i="198"/>
  <c r="J148" i="198"/>
  <c r="I148" i="198"/>
  <c r="L147" i="198"/>
  <c r="K147" i="198"/>
  <c r="J147" i="198"/>
  <c r="I147" i="198"/>
  <c r="N146" i="198"/>
  <c r="L146" i="198"/>
  <c r="K146" i="198"/>
  <c r="J146" i="198"/>
  <c r="I146" i="198"/>
  <c r="N145" i="198"/>
  <c r="L145" i="198"/>
  <c r="K145" i="198"/>
  <c r="J145" i="198"/>
  <c r="I145" i="198"/>
  <c r="N144" i="198"/>
  <c r="L144" i="198"/>
  <c r="K144" i="198"/>
  <c r="J144" i="198"/>
  <c r="I144" i="198"/>
  <c r="L143" i="198"/>
  <c r="K143" i="198"/>
  <c r="J143" i="198"/>
  <c r="I143" i="198"/>
  <c r="L142" i="198"/>
  <c r="K142" i="198"/>
  <c r="J142" i="198"/>
  <c r="I142" i="198"/>
  <c r="N141" i="198"/>
  <c r="L141" i="198"/>
  <c r="K141" i="198"/>
  <c r="J141" i="198"/>
  <c r="I141" i="198"/>
  <c r="N140" i="198"/>
  <c r="L140" i="198"/>
  <c r="K140" i="198"/>
  <c r="J140" i="198"/>
  <c r="I140" i="198"/>
  <c r="N139" i="198"/>
  <c r="L139" i="198"/>
  <c r="K139" i="198"/>
  <c r="J139" i="198"/>
  <c r="I139" i="198"/>
  <c r="N138" i="198"/>
  <c r="L138" i="198"/>
  <c r="K138" i="198"/>
  <c r="J138" i="198"/>
  <c r="I138" i="198"/>
  <c r="N137" i="198"/>
  <c r="L137" i="198"/>
  <c r="K137" i="198"/>
  <c r="J137" i="198"/>
  <c r="I137" i="198"/>
  <c r="N136" i="198"/>
  <c r="L136" i="198"/>
  <c r="K136" i="198"/>
  <c r="J136" i="198"/>
  <c r="I136" i="198"/>
  <c r="N135" i="198"/>
  <c r="L135" i="198"/>
  <c r="K135" i="198"/>
  <c r="J135" i="198"/>
  <c r="I135" i="198"/>
  <c r="N134" i="198"/>
  <c r="L134" i="198"/>
  <c r="K134" i="198"/>
  <c r="J134" i="198"/>
  <c r="I134" i="198"/>
  <c r="N133" i="198"/>
  <c r="L133" i="198"/>
  <c r="K133" i="198"/>
  <c r="J133" i="198"/>
  <c r="I133" i="198"/>
  <c r="N132" i="198"/>
  <c r="L132" i="198"/>
  <c r="K132" i="198"/>
  <c r="J132" i="198"/>
  <c r="I132" i="198"/>
  <c r="N131" i="198"/>
  <c r="L131" i="198"/>
  <c r="K131" i="198"/>
  <c r="J131" i="198"/>
  <c r="I131" i="198"/>
  <c r="N130" i="198"/>
  <c r="L130" i="198"/>
  <c r="K130" i="198"/>
  <c r="J130" i="198"/>
  <c r="I130" i="198"/>
  <c r="N129" i="198"/>
  <c r="L129" i="198"/>
  <c r="K129" i="198"/>
  <c r="J129" i="198"/>
  <c r="I129" i="198"/>
  <c r="N128" i="198"/>
  <c r="L128" i="198"/>
  <c r="K128" i="198"/>
  <c r="J128" i="198"/>
  <c r="I128" i="198"/>
  <c r="N127" i="198"/>
  <c r="L127" i="198"/>
  <c r="K127" i="198"/>
  <c r="J127" i="198"/>
  <c r="I127" i="198"/>
  <c r="N126" i="198"/>
  <c r="L126" i="198"/>
  <c r="K126" i="198"/>
  <c r="J126" i="198"/>
  <c r="I126" i="198"/>
  <c r="L125" i="198"/>
  <c r="K125" i="198"/>
  <c r="J125" i="198"/>
  <c r="I125" i="198"/>
  <c r="L124" i="198"/>
  <c r="N124" i="198" s="1"/>
  <c r="K124" i="198"/>
  <c r="J124" i="198"/>
  <c r="I124" i="198"/>
  <c r="L123" i="198"/>
  <c r="N123" i="198" s="1"/>
  <c r="K123" i="198"/>
  <c r="J123" i="198"/>
  <c r="I123" i="198"/>
  <c r="L122" i="198"/>
  <c r="K122" i="198"/>
  <c r="J122" i="198"/>
  <c r="I122" i="198"/>
  <c r="N121" i="198"/>
  <c r="L121" i="198"/>
  <c r="K121" i="198"/>
  <c r="J121" i="198"/>
  <c r="I121" i="198"/>
  <c r="N120" i="198"/>
  <c r="L120" i="198"/>
  <c r="K120" i="198"/>
  <c r="J120" i="198"/>
  <c r="I120" i="198"/>
  <c r="N119" i="198"/>
  <c r="L119" i="198"/>
  <c r="K119" i="198"/>
  <c r="J119" i="198"/>
  <c r="I119" i="198"/>
  <c r="N118" i="198"/>
  <c r="L118" i="198"/>
  <c r="K118" i="198"/>
  <c r="J118" i="198"/>
  <c r="I118" i="198"/>
  <c r="N117" i="198"/>
  <c r="L117" i="198"/>
  <c r="K117" i="198"/>
  <c r="J117" i="198"/>
  <c r="I117" i="198"/>
  <c r="N116" i="198"/>
  <c r="L116" i="198"/>
  <c r="K116" i="198"/>
  <c r="J116" i="198"/>
  <c r="I116" i="198"/>
  <c r="N115" i="198"/>
  <c r="L115" i="198"/>
  <c r="K115" i="198"/>
  <c r="J115" i="198"/>
  <c r="I115" i="198"/>
  <c r="N114" i="198"/>
  <c r="L114" i="198"/>
  <c r="K114" i="198"/>
  <c r="J114" i="198"/>
  <c r="I114" i="198"/>
  <c r="N113" i="198"/>
  <c r="L113" i="198"/>
  <c r="K113" i="198"/>
  <c r="J113" i="198"/>
  <c r="I113" i="198"/>
  <c r="N112" i="198"/>
  <c r="L112" i="198"/>
  <c r="K112" i="198"/>
  <c r="J112" i="198"/>
  <c r="I112" i="198"/>
  <c r="N111" i="198"/>
  <c r="L111" i="198"/>
  <c r="K111" i="198"/>
  <c r="J111" i="198"/>
  <c r="I111" i="198"/>
  <c r="N110" i="198"/>
  <c r="L110" i="198"/>
  <c r="K110" i="198"/>
  <c r="J110" i="198"/>
  <c r="I110" i="198"/>
  <c r="N109" i="198"/>
  <c r="L109" i="198"/>
  <c r="K109" i="198"/>
  <c r="J109" i="198"/>
  <c r="I109" i="198"/>
  <c r="N108" i="198"/>
  <c r="L108" i="198"/>
  <c r="K108" i="198"/>
  <c r="J108" i="198"/>
  <c r="I108" i="198"/>
  <c r="N107" i="198"/>
  <c r="L107" i="198"/>
  <c r="K107" i="198"/>
  <c r="J107" i="198"/>
  <c r="I107" i="198"/>
  <c r="L106" i="198"/>
  <c r="K106" i="198"/>
  <c r="J106" i="198"/>
  <c r="I106" i="198"/>
  <c r="L105" i="198"/>
  <c r="K105" i="198"/>
  <c r="J105" i="198"/>
  <c r="I105" i="198"/>
  <c r="N104" i="198"/>
  <c r="L104" i="198"/>
  <c r="K104" i="198"/>
  <c r="J104" i="198"/>
  <c r="I104" i="198"/>
  <c r="L103" i="198"/>
  <c r="K103" i="198"/>
  <c r="J103" i="198"/>
  <c r="I103" i="198"/>
  <c r="L102" i="198"/>
  <c r="N102" i="198" s="1"/>
  <c r="K102" i="198"/>
  <c r="J102" i="198"/>
  <c r="I102" i="198"/>
  <c r="L101" i="198"/>
  <c r="K101" i="198"/>
  <c r="J101" i="198"/>
  <c r="I101" i="198"/>
  <c r="N100" i="198"/>
  <c r="L100" i="198"/>
  <c r="K100" i="198"/>
  <c r="J100" i="198"/>
  <c r="I100" i="198"/>
  <c r="L99" i="198"/>
  <c r="K99" i="198"/>
  <c r="J99" i="198"/>
  <c r="I99" i="198"/>
  <c r="N98" i="198"/>
  <c r="L98" i="198"/>
  <c r="K98" i="198"/>
  <c r="J98" i="198"/>
  <c r="I98" i="198"/>
  <c r="N97" i="198"/>
  <c r="L97" i="198"/>
  <c r="K97" i="198"/>
  <c r="J97" i="198"/>
  <c r="I97" i="198"/>
  <c r="L96" i="198"/>
  <c r="K96" i="198"/>
  <c r="J96" i="198"/>
  <c r="I96" i="198"/>
  <c r="L95" i="198"/>
  <c r="N95" i="198" s="1"/>
  <c r="K95" i="198"/>
  <c r="J95" i="198"/>
  <c r="I95" i="198"/>
  <c r="L94" i="198"/>
  <c r="K94" i="198"/>
  <c r="J94" i="198"/>
  <c r="I94" i="198"/>
  <c r="N93" i="198"/>
  <c r="L93" i="198"/>
  <c r="K93" i="198"/>
  <c r="J93" i="198"/>
  <c r="I93" i="198"/>
  <c r="L92" i="198"/>
  <c r="K92" i="198"/>
  <c r="J92" i="198"/>
  <c r="I92" i="198"/>
  <c r="L91" i="198"/>
  <c r="N91" i="198" s="1"/>
  <c r="K91" i="198"/>
  <c r="J91" i="198"/>
  <c r="I91" i="198"/>
  <c r="N90" i="198"/>
  <c r="L90" i="198"/>
  <c r="K90" i="198"/>
  <c r="J90" i="198"/>
  <c r="I90" i="198"/>
  <c r="L89" i="198"/>
  <c r="K89" i="198"/>
  <c r="J89" i="198"/>
  <c r="I89" i="198"/>
  <c r="L88" i="198"/>
  <c r="N88" i="198" s="1"/>
  <c r="K88" i="198"/>
  <c r="J88" i="198"/>
  <c r="I88" i="198"/>
  <c r="N87" i="198"/>
  <c r="L87" i="198"/>
  <c r="K87" i="198"/>
  <c r="J87" i="198"/>
  <c r="I87" i="198"/>
  <c r="L86" i="198"/>
  <c r="K86" i="198"/>
  <c r="J86" i="198"/>
  <c r="I86" i="198"/>
  <c r="L85" i="198"/>
  <c r="K85" i="198"/>
  <c r="J85" i="198"/>
  <c r="I85" i="198"/>
  <c r="L84" i="198"/>
  <c r="N84" i="198" s="1"/>
  <c r="K84" i="198"/>
  <c r="J84" i="198"/>
  <c r="I84" i="198"/>
  <c r="L83" i="198"/>
  <c r="K83" i="198"/>
  <c r="J83" i="198"/>
  <c r="I83" i="198"/>
  <c r="L82" i="198"/>
  <c r="K82" i="198"/>
  <c r="J82" i="198"/>
  <c r="I82" i="198"/>
  <c r="N81" i="198"/>
  <c r="L81" i="198"/>
  <c r="K81" i="198"/>
  <c r="J81" i="198"/>
  <c r="I81" i="198"/>
  <c r="N80" i="198"/>
  <c r="L80" i="198"/>
  <c r="K80" i="198"/>
  <c r="J80" i="198"/>
  <c r="I80" i="198"/>
  <c r="L79" i="198"/>
  <c r="K79" i="198"/>
  <c r="J79" i="198"/>
  <c r="I79" i="198"/>
  <c r="L78" i="198"/>
  <c r="K78" i="198"/>
  <c r="J78" i="198"/>
  <c r="I78" i="198"/>
  <c r="N77" i="198"/>
  <c r="L77" i="198"/>
  <c r="K77" i="198"/>
  <c r="J77" i="198"/>
  <c r="I77" i="198"/>
  <c r="N76" i="198"/>
  <c r="L76" i="198"/>
  <c r="K76" i="198"/>
  <c r="J76" i="198"/>
  <c r="I76" i="198"/>
  <c r="L75" i="198"/>
  <c r="K75" i="198"/>
  <c r="J75" i="198"/>
  <c r="I75" i="198"/>
  <c r="L74" i="198"/>
  <c r="K74" i="198"/>
  <c r="J74" i="198"/>
  <c r="I74" i="198"/>
  <c r="L73" i="198"/>
  <c r="N73" i="198" s="1"/>
  <c r="K73" i="198"/>
  <c r="J73" i="198"/>
  <c r="I73" i="198"/>
  <c r="L72" i="198"/>
  <c r="N72" i="198" s="1"/>
  <c r="K72" i="198"/>
  <c r="J72" i="198"/>
  <c r="I72" i="198"/>
  <c r="N71" i="198"/>
  <c r="L71" i="198"/>
  <c r="K71" i="198"/>
  <c r="J71" i="198"/>
  <c r="I71" i="198"/>
  <c r="L70" i="198"/>
  <c r="K70" i="198"/>
  <c r="J70" i="198"/>
  <c r="I70" i="198"/>
  <c r="L69" i="198"/>
  <c r="K69" i="198"/>
  <c r="J69" i="198"/>
  <c r="I69" i="198"/>
  <c r="N68" i="198"/>
  <c r="L68" i="198"/>
  <c r="K68" i="198"/>
  <c r="J68" i="198"/>
  <c r="I68" i="198"/>
  <c r="N67" i="198"/>
  <c r="L67" i="198"/>
  <c r="K67" i="198"/>
  <c r="J67" i="198"/>
  <c r="I67" i="198"/>
  <c r="N66" i="198"/>
  <c r="L66" i="198"/>
  <c r="K66" i="198"/>
  <c r="J66" i="198"/>
  <c r="I66" i="198"/>
  <c r="N65" i="198"/>
  <c r="L65" i="198"/>
  <c r="K65" i="198"/>
  <c r="J65" i="198"/>
  <c r="I65" i="198"/>
  <c r="N64" i="198"/>
  <c r="L64" i="198"/>
  <c r="K64" i="198"/>
  <c r="J64" i="198"/>
  <c r="I64" i="198"/>
  <c r="N63" i="198"/>
  <c r="L63" i="198"/>
  <c r="K63" i="198"/>
  <c r="J63" i="198"/>
  <c r="I63" i="198"/>
  <c r="N62" i="198"/>
  <c r="L62" i="198"/>
  <c r="K62" i="198"/>
  <c r="J62" i="198"/>
  <c r="I62" i="198"/>
  <c r="N61" i="198"/>
  <c r="L61" i="198"/>
  <c r="K61" i="198"/>
  <c r="J61" i="198"/>
  <c r="I61" i="198"/>
  <c r="L60" i="198"/>
  <c r="N60" i="198" s="1"/>
  <c r="K60" i="198"/>
  <c r="J60" i="198"/>
  <c r="I60" i="198"/>
  <c r="L59" i="198"/>
  <c r="K59" i="198"/>
  <c r="J59" i="198"/>
  <c r="I59" i="198"/>
  <c r="L58" i="198"/>
  <c r="K58" i="198"/>
  <c r="J58" i="198"/>
  <c r="I58" i="198"/>
  <c r="N57" i="198"/>
  <c r="L57" i="198"/>
  <c r="K57" i="198"/>
  <c r="J57" i="198"/>
  <c r="I57" i="198"/>
  <c r="L56" i="198"/>
  <c r="K56" i="198"/>
  <c r="J56" i="198"/>
  <c r="I56" i="198"/>
  <c r="L55" i="198"/>
  <c r="K55" i="198"/>
  <c r="J55" i="198"/>
  <c r="I55" i="198"/>
  <c r="N54" i="198"/>
  <c r="L54" i="198"/>
  <c r="K54" i="198"/>
  <c r="J54" i="198"/>
  <c r="I54" i="198"/>
  <c r="L53" i="198"/>
  <c r="K53" i="198"/>
  <c r="J53" i="198"/>
  <c r="I53" i="198"/>
  <c r="L52" i="198"/>
  <c r="K52" i="198"/>
  <c r="J52" i="198"/>
  <c r="I52" i="198"/>
  <c r="N51" i="198"/>
  <c r="L51" i="198"/>
  <c r="K51" i="198"/>
  <c r="J51" i="198"/>
  <c r="I51" i="198"/>
  <c r="N50" i="198"/>
  <c r="L50" i="198"/>
  <c r="K50" i="198"/>
  <c r="J50" i="198"/>
  <c r="I50" i="198"/>
  <c r="L49" i="198"/>
  <c r="N49" i="198" s="1"/>
  <c r="K49" i="198"/>
  <c r="J49" i="198"/>
  <c r="I49" i="198"/>
  <c r="L48" i="198"/>
  <c r="K48" i="198"/>
  <c r="J48" i="198"/>
  <c r="I48" i="198"/>
  <c r="N47" i="198"/>
  <c r="L47" i="198"/>
  <c r="K47" i="198"/>
  <c r="J47" i="198"/>
  <c r="I47" i="198"/>
  <c r="N46" i="198"/>
  <c r="L46" i="198"/>
  <c r="K46" i="198"/>
  <c r="J46" i="198"/>
  <c r="I46" i="198"/>
  <c r="L45" i="198"/>
  <c r="N45" i="198" s="1"/>
  <c r="L44" i="198"/>
  <c r="K44" i="198"/>
  <c r="J44" i="198"/>
  <c r="I44" i="198"/>
  <c r="N43" i="198"/>
  <c r="L43" i="198"/>
  <c r="K43" i="198"/>
  <c r="J43" i="198"/>
  <c r="I43" i="198"/>
  <c r="N42" i="198"/>
  <c r="L42" i="198"/>
  <c r="K42" i="198"/>
  <c r="J42" i="198"/>
  <c r="I42" i="198"/>
  <c r="L41" i="198"/>
  <c r="K41" i="198"/>
  <c r="J41" i="198"/>
  <c r="I41" i="198"/>
  <c r="L40" i="198"/>
  <c r="K40" i="198"/>
  <c r="J40" i="198"/>
  <c r="I40" i="198"/>
  <c r="L39" i="198"/>
  <c r="N39" i="198" s="1"/>
  <c r="K39" i="198"/>
  <c r="J39" i="198"/>
  <c r="I39" i="198"/>
  <c r="L38" i="198"/>
  <c r="K38" i="198"/>
  <c r="J38" i="198"/>
  <c r="I38" i="198"/>
  <c r="N37" i="198"/>
  <c r="L37" i="198"/>
  <c r="K37" i="198"/>
  <c r="J37" i="198"/>
  <c r="I37" i="198"/>
  <c r="N36" i="198"/>
  <c r="L36" i="198"/>
  <c r="K36" i="198"/>
  <c r="J36" i="198"/>
  <c r="I36" i="198"/>
  <c r="L35" i="198"/>
  <c r="N35" i="198" s="1"/>
  <c r="K35" i="198"/>
  <c r="J35" i="198"/>
  <c r="I35" i="198"/>
  <c r="L34" i="198"/>
  <c r="K34" i="198"/>
  <c r="J34" i="198"/>
  <c r="I34" i="198"/>
  <c r="L33" i="198"/>
  <c r="K33" i="198"/>
  <c r="J33" i="198"/>
  <c r="I33" i="198"/>
  <c r="L32" i="198"/>
  <c r="K32" i="198"/>
  <c r="J32" i="198"/>
  <c r="I32" i="198"/>
  <c r="N31" i="198"/>
  <c r="L31" i="198"/>
  <c r="K31" i="198"/>
  <c r="J31" i="198"/>
  <c r="I31" i="198"/>
  <c r="L30" i="198"/>
  <c r="K30" i="198"/>
  <c r="J30" i="198"/>
  <c r="I30" i="198"/>
  <c r="L29" i="198"/>
  <c r="K29" i="198"/>
  <c r="J29" i="198"/>
  <c r="I29" i="198"/>
  <c r="L28" i="198"/>
  <c r="N28" i="198" s="1"/>
  <c r="K28" i="198"/>
  <c r="J28" i="198"/>
  <c r="I28" i="198"/>
  <c r="N27" i="198"/>
  <c r="L27" i="198"/>
  <c r="K27" i="198"/>
  <c r="J27" i="198"/>
  <c r="I27" i="198"/>
  <c r="L26" i="198"/>
  <c r="K26" i="198"/>
  <c r="J26" i="198"/>
  <c r="I26" i="198"/>
  <c r="N25" i="198"/>
  <c r="L25" i="198"/>
  <c r="K25" i="198"/>
  <c r="J25" i="198"/>
  <c r="I25" i="198"/>
  <c r="L24" i="198"/>
  <c r="N24" i="198" s="1"/>
  <c r="K24" i="198"/>
  <c r="J24" i="198"/>
  <c r="I24" i="198"/>
  <c r="L23" i="198"/>
  <c r="K23" i="198"/>
  <c r="J23" i="198"/>
  <c r="I23" i="198"/>
  <c r="L22" i="198"/>
  <c r="K22" i="198"/>
  <c r="J22" i="198"/>
  <c r="I22" i="198"/>
  <c r="N21" i="198"/>
  <c r="L21" i="198"/>
  <c r="K21" i="198"/>
  <c r="J21" i="198"/>
  <c r="I21" i="198"/>
  <c r="L20" i="198"/>
  <c r="N20" i="198" s="1"/>
  <c r="K20" i="198"/>
  <c r="J20" i="198"/>
  <c r="I20" i="198"/>
  <c r="L19" i="198"/>
  <c r="K19" i="198"/>
  <c r="J19" i="198"/>
  <c r="I19" i="198"/>
  <c r="L18" i="198"/>
  <c r="K18" i="198"/>
  <c r="J18" i="198"/>
  <c r="I18" i="198"/>
  <c r="N17" i="198"/>
  <c r="L17" i="198"/>
  <c r="K17" i="198"/>
  <c r="J17" i="198"/>
  <c r="I17" i="198"/>
  <c r="L16" i="198"/>
  <c r="N16" i="198" s="1"/>
  <c r="K16" i="198"/>
  <c r="J16" i="198"/>
  <c r="I16" i="198"/>
  <c r="L15" i="198"/>
  <c r="K15" i="198"/>
  <c r="J15" i="198"/>
  <c r="I15" i="198"/>
  <c r="L14" i="198"/>
  <c r="K14" i="198"/>
  <c r="J14" i="198"/>
  <c r="I14" i="198"/>
  <c r="N13" i="198"/>
  <c r="L13" i="198"/>
  <c r="K13" i="198"/>
  <c r="J13" i="198"/>
  <c r="I13" i="198"/>
  <c r="L12" i="198"/>
  <c r="N12" i="198" s="1"/>
  <c r="K12" i="198"/>
  <c r="J12" i="198"/>
  <c r="I12" i="198"/>
  <c r="L11" i="198"/>
  <c r="K11" i="198"/>
  <c r="J11" i="198"/>
  <c r="I11" i="198"/>
  <c r="L10" i="198"/>
  <c r="K10" i="198"/>
  <c r="J10" i="198"/>
  <c r="I10" i="198"/>
  <c r="L9" i="198"/>
  <c r="K9" i="198"/>
  <c r="J9" i="198"/>
  <c r="I9" i="198"/>
  <c r="L8" i="198"/>
  <c r="K8" i="198"/>
  <c r="J8" i="198"/>
  <c r="I8" i="198"/>
  <c r="L7" i="198"/>
  <c r="K7" i="198"/>
  <c r="J7" i="198"/>
  <c r="I7" i="198"/>
  <c r="N6" i="198"/>
  <c r="L6" i="198"/>
  <c r="K6" i="198"/>
  <c r="J6" i="198"/>
  <c r="I6" i="198"/>
  <c r="L5" i="198"/>
  <c r="N5" i="198" s="1"/>
  <c r="K5" i="198"/>
  <c r="J5" i="198"/>
  <c r="I5" i="198"/>
  <c r="L4" i="198"/>
  <c r="K4" i="198"/>
  <c r="J4" i="198"/>
  <c r="I4" i="198"/>
  <c r="L3" i="198"/>
  <c r="N3" i="198" s="1"/>
  <c r="K3" i="198"/>
  <c r="J3" i="198"/>
  <c r="I3" i="198"/>
  <c r="L2" i="198"/>
  <c r="K2" i="198"/>
  <c r="J2" i="198"/>
  <c r="I2" i="198"/>
  <c r="L314" i="197"/>
  <c r="L313" i="197"/>
  <c r="L312" i="197"/>
  <c r="L311" i="197"/>
  <c r="L310" i="197"/>
  <c r="L309" i="197"/>
  <c r="L308" i="197"/>
  <c r="K308" i="197"/>
  <c r="J308" i="197"/>
  <c r="I308" i="197"/>
  <c r="L307" i="197"/>
  <c r="K307" i="197"/>
  <c r="J307" i="197"/>
  <c r="L306" i="197"/>
  <c r="K306" i="197"/>
  <c r="J306" i="197"/>
  <c r="L305" i="197"/>
  <c r="K305" i="197"/>
  <c r="J305" i="197"/>
  <c r="L304" i="197"/>
  <c r="K304" i="197"/>
  <c r="J304" i="197"/>
  <c r="L303" i="197"/>
  <c r="K303" i="197"/>
  <c r="J303" i="197"/>
  <c r="L302" i="197"/>
  <c r="K302" i="197"/>
  <c r="J302" i="197"/>
  <c r="L301" i="197"/>
  <c r="K301" i="197"/>
  <c r="J301" i="197"/>
  <c r="L300" i="197"/>
  <c r="K300" i="197"/>
  <c r="J300" i="197"/>
  <c r="L299" i="197"/>
  <c r="K299" i="197"/>
  <c r="J299" i="197"/>
  <c r="L298" i="197"/>
  <c r="K298" i="197"/>
  <c r="J298" i="197"/>
  <c r="L297" i="197"/>
  <c r="K297" i="197"/>
  <c r="J297" i="197"/>
  <c r="L296" i="197"/>
  <c r="K296" i="197"/>
  <c r="J296" i="197"/>
  <c r="L295" i="197"/>
  <c r="K295" i="197"/>
  <c r="J295" i="197"/>
  <c r="L294" i="197"/>
  <c r="K294" i="197"/>
  <c r="J294" i="197"/>
  <c r="L293" i="197"/>
  <c r="K293" i="197"/>
  <c r="J293" i="197"/>
  <c r="L292" i="197"/>
  <c r="K292" i="197"/>
  <c r="J292" i="197"/>
  <c r="L291" i="197"/>
  <c r="K291" i="197"/>
  <c r="J291" i="197"/>
  <c r="L290" i="197"/>
  <c r="K290" i="197"/>
  <c r="J290" i="197"/>
  <c r="L289" i="197"/>
  <c r="K289" i="197"/>
  <c r="J289" i="197"/>
  <c r="L288" i="197"/>
  <c r="K288" i="197"/>
  <c r="J288" i="197"/>
  <c r="L287" i="197"/>
  <c r="K287" i="197"/>
  <c r="J287" i="197"/>
  <c r="L286" i="197"/>
  <c r="K286" i="197"/>
  <c r="J286" i="197"/>
  <c r="L285" i="197"/>
  <c r="K285" i="197"/>
  <c r="J285" i="197"/>
  <c r="L284" i="197"/>
  <c r="K284" i="197"/>
  <c r="J284" i="197"/>
  <c r="L283" i="197"/>
  <c r="K283" i="197"/>
  <c r="J283" i="197"/>
  <c r="L282" i="197"/>
  <c r="K282" i="197"/>
  <c r="J282" i="197"/>
  <c r="L281" i="197"/>
  <c r="K281" i="197"/>
  <c r="J281" i="197"/>
  <c r="L280" i="197"/>
  <c r="K280" i="197"/>
  <c r="J280" i="197"/>
  <c r="I280" i="197"/>
  <c r="L279" i="197"/>
  <c r="K279" i="197"/>
  <c r="J279" i="197"/>
  <c r="I279" i="197"/>
  <c r="L278" i="197"/>
  <c r="K278" i="197"/>
  <c r="J278" i="197"/>
  <c r="I278" i="197"/>
  <c r="L277" i="197"/>
  <c r="K277" i="197"/>
  <c r="J277" i="197"/>
  <c r="I277" i="197"/>
  <c r="L276" i="197"/>
  <c r="K276" i="197"/>
  <c r="J276" i="197"/>
  <c r="I276" i="197"/>
  <c r="L275" i="197"/>
  <c r="K275" i="197"/>
  <c r="J275" i="197"/>
  <c r="I275" i="197"/>
  <c r="N274" i="197"/>
  <c r="L274" i="197"/>
  <c r="K274" i="197"/>
  <c r="J274" i="197"/>
  <c r="L273" i="197"/>
  <c r="N273" i="197" s="1"/>
  <c r="K273" i="197"/>
  <c r="J273" i="197"/>
  <c r="I273" i="197"/>
  <c r="N272" i="197"/>
  <c r="L272" i="197"/>
  <c r="K272" i="197"/>
  <c r="J272" i="197"/>
  <c r="I272" i="197"/>
  <c r="L271" i="197"/>
  <c r="N271" i="197" s="1"/>
  <c r="K271" i="197"/>
  <c r="J271" i="197"/>
  <c r="I271" i="197"/>
  <c r="L270" i="197"/>
  <c r="N270" i="197" s="1"/>
  <c r="K270" i="197"/>
  <c r="J270" i="197"/>
  <c r="I270" i="197"/>
  <c r="L269" i="197"/>
  <c r="N269" i="197" s="1"/>
  <c r="K269" i="197"/>
  <c r="J269" i="197"/>
  <c r="I269" i="197"/>
  <c r="N268" i="197"/>
  <c r="L268" i="197"/>
  <c r="K268" i="197"/>
  <c r="J268" i="197"/>
  <c r="I268" i="197"/>
  <c r="L267" i="197"/>
  <c r="N267" i="197" s="1"/>
  <c r="K267" i="197"/>
  <c r="J267" i="197"/>
  <c r="I267" i="197"/>
  <c r="L266" i="197"/>
  <c r="N266" i="197" s="1"/>
  <c r="K266" i="197"/>
  <c r="J266" i="197"/>
  <c r="I266" i="197"/>
  <c r="L265" i="197"/>
  <c r="N265" i="197" s="1"/>
  <c r="K265" i="197"/>
  <c r="J265" i="197"/>
  <c r="I265" i="197"/>
  <c r="N264" i="197"/>
  <c r="L264" i="197"/>
  <c r="K264" i="197"/>
  <c r="J264" i="197"/>
  <c r="I264" i="197"/>
  <c r="L263" i="197"/>
  <c r="N263" i="197" s="1"/>
  <c r="K263" i="197"/>
  <c r="J263" i="197"/>
  <c r="I263" i="197"/>
  <c r="L262" i="197"/>
  <c r="K262" i="197"/>
  <c r="J262" i="197"/>
  <c r="I262" i="197"/>
  <c r="L261" i="197"/>
  <c r="K261" i="197"/>
  <c r="J261" i="197"/>
  <c r="I261" i="197"/>
  <c r="N260" i="197"/>
  <c r="L260" i="197"/>
  <c r="K260" i="197"/>
  <c r="J260" i="197"/>
  <c r="I260" i="197"/>
  <c r="N259" i="197"/>
  <c r="L259" i="197"/>
  <c r="K259" i="197"/>
  <c r="J259" i="197"/>
  <c r="I259" i="197"/>
  <c r="L258" i="197"/>
  <c r="N258" i="197" s="1"/>
  <c r="K258" i="197"/>
  <c r="J258" i="197"/>
  <c r="I258" i="197"/>
  <c r="N257" i="197"/>
  <c r="L257" i="197"/>
  <c r="K257" i="197"/>
  <c r="J257" i="197"/>
  <c r="I257" i="197"/>
  <c r="N256" i="197"/>
  <c r="L256" i="197"/>
  <c r="K256" i="197"/>
  <c r="J256" i="197"/>
  <c r="I256" i="197"/>
  <c r="N255" i="197"/>
  <c r="L255" i="197"/>
  <c r="K255" i="197"/>
  <c r="J255" i="197"/>
  <c r="I255" i="197"/>
  <c r="L254" i="197"/>
  <c r="N254" i="197" s="1"/>
  <c r="K254" i="197"/>
  <c r="J254" i="197"/>
  <c r="I254" i="197"/>
  <c r="L253" i="197"/>
  <c r="K253" i="197"/>
  <c r="J253" i="197"/>
  <c r="I253" i="197"/>
  <c r="L252" i="197"/>
  <c r="N252" i="197" s="1"/>
  <c r="K252" i="197"/>
  <c r="J252" i="197"/>
  <c r="I252" i="197"/>
  <c r="L251" i="197"/>
  <c r="N251" i="197" s="1"/>
  <c r="K251" i="197"/>
  <c r="J251" i="197"/>
  <c r="I251" i="197"/>
  <c r="N250" i="197"/>
  <c r="L250" i="197"/>
  <c r="K250" i="197"/>
  <c r="J250" i="197"/>
  <c r="I250" i="197"/>
  <c r="L249" i="197"/>
  <c r="N249" i="197" s="1"/>
  <c r="K249" i="197"/>
  <c r="J249" i="197"/>
  <c r="I249" i="197"/>
  <c r="L248" i="197"/>
  <c r="K248" i="197"/>
  <c r="J248" i="197"/>
  <c r="I248" i="197"/>
  <c r="L247" i="197"/>
  <c r="N247" i="197" s="1"/>
  <c r="K247" i="197"/>
  <c r="J247" i="197"/>
  <c r="I247" i="197"/>
  <c r="L246" i="197"/>
  <c r="K246" i="197"/>
  <c r="J246" i="197"/>
  <c r="I246" i="197"/>
  <c r="L245" i="197"/>
  <c r="K245" i="197"/>
  <c r="J245" i="197"/>
  <c r="I245" i="197"/>
  <c r="L244" i="197"/>
  <c r="N244" i="197" s="1"/>
  <c r="K244" i="197"/>
  <c r="J244" i="197"/>
  <c r="I244" i="197"/>
  <c r="L243" i="197"/>
  <c r="N243" i="197" s="1"/>
  <c r="K243" i="197"/>
  <c r="J243" i="197"/>
  <c r="I243" i="197"/>
  <c r="F243" i="197"/>
  <c r="L242" i="197"/>
  <c r="N242" i="197" s="1"/>
  <c r="K242" i="197"/>
  <c r="J242" i="197"/>
  <c r="I242" i="197"/>
  <c r="N241" i="197"/>
  <c r="L241" i="197"/>
  <c r="K241" i="197"/>
  <c r="J241" i="197"/>
  <c r="I241" i="197"/>
  <c r="N240" i="197"/>
  <c r="L240" i="197"/>
  <c r="K240" i="197"/>
  <c r="J240" i="197"/>
  <c r="I240" i="197"/>
  <c r="N239" i="197"/>
  <c r="L239" i="197"/>
  <c r="K239" i="197"/>
  <c r="J239" i="197"/>
  <c r="I239" i="197"/>
  <c r="L238" i="197"/>
  <c r="N238" i="197" s="1"/>
  <c r="K238" i="197"/>
  <c r="J238" i="197"/>
  <c r="I238" i="197"/>
  <c r="N237" i="197"/>
  <c r="L237" i="197"/>
  <c r="K237" i="197"/>
  <c r="J237" i="197"/>
  <c r="I237" i="197"/>
  <c r="L236" i="197"/>
  <c r="K236" i="197"/>
  <c r="J236" i="197"/>
  <c r="I236" i="197"/>
  <c r="L235" i="197"/>
  <c r="N235" i="197" s="1"/>
  <c r="K235" i="197"/>
  <c r="J235" i="197"/>
  <c r="I235" i="197"/>
  <c r="N234" i="197"/>
  <c r="L234" i="197"/>
  <c r="K234" i="197"/>
  <c r="J234" i="197"/>
  <c r="I234" i="197"/>
  <c r="L233" i="197"/>
  <c r="N233" i="197" s="1"/>
  <c r="K233" i="197"/>
  <c r="J233" i="197"/>
  <c r="I233" i="197"/>
  <c r="L232" i="197"/>
  <c r="N232" i="197" s="1"/>
  <c r="K232" i="197"/>
  <c r="J232" i="197"/>
  <c r="I232" i="197"/>
  <c r="L231" i="197"/>
  <c r="N231" i="197" s="1"/>
  <c r="K231" i="197"/>
  <c r="J231" i="197"/>
  <c r="I231" i="197"/>
  <c r="N230" i="197"/>
  <c r="L230" i="197"/>
  <c r="K230" i="197"/>
  <c r="J230" i="197"/>
  <c r="I230" i="197"/>
  <c r="L229" i="197"/>
  <c r="N229" i="197" s="1"/>
  <c r="K229" i="197"/>
  <c r="J229" i="197"/>
  <c r="I229" i="197"/>
  <c r="L228" i="197"/>
  <c r="N228" i="197" s="1"/>
  <c r="K228" i="197"/>
  <c r="J228" i="197"/>
  <c r="I228" i="197"/>
  <c r="L227" i="197"/>
  <c r="N227" i="197" s="1"/>
  <c r="K227" i="197"/>
  <c r="L226" i="197"/>
  <c r="N226" i="197" s="1"/>
  <c r="K226" i="197"/>
  <c r="J226" i="197"/>
  <c r="I226" i="197"/>
  <c r="L225" i="197"/>
  <c r="N225" i="197" s="1"/>
  <c r="K225" i="197"/>
  <c r="J225" i="197"/>
  <c r="I225" i="197"/>
  <c r="L224" i="197"/>
  <c r="N224" i="197" s="1"/>
  <c r="K224" i="197"/>
  <c r="J224" i="197"/>
  <c r="I224" i="197"/>
  <c r="N223" i="197"/>
  <c r="L223" i="197"/>
  <c r="K223" i="197"/>
  <c r="J223" i="197"/>
  <c r="I223" i="197"/>
  <c r="L222" i="197"/>
  <c r="N222" i="197" s="1"/>
  <c r="K222" i="197"/>
  <c r="J222" i="197"/>
  <c r="I222" i="197"/>
  <c r="L221" i="197"/>
  <c r="N221" i="197" s="1"/>
  <c r="K221" i="197"/>
  <c r="J221" i="197"/>
  <c r="I221" i="197"/>
  <c r="L220" i="197"/>
  <c r="N220" i="197" s="1"/>
  <c r="K220" i="197"/>
  <c r="J220" i="197"/>
  <c r="I220" i="197"/>
  <c r="N219" i="197"/>
  <c r="L219" i="197"/>
  <c r="K219" i="197"/>
  <c r="J219" i="197"/>
  <c r="I219" i="197"/>
  <c r="L218" i="197"/>
  <c r="K218" i="197"/>
  <c r="J218" i="197"/>
  <c r="I218" i="197"/>
  <c r="L217" i="197"/>
  <c r="K217" i="197"/>
  <c r="J217" i="197"/>
  <c r="I217" i="197"/>
  <c r="N216" i="197"/>
  <c r="L216" i="197"/>
  <c r="K216" i="197"/>
  <c r="J216" i="197"/>
  <c r="I216" i="197"/>
  <c r="L215" i="197"/>
  <c r="N215" i="197" s="1"/>
  <c r="K215" i="197"/>
  <c r="J215" i="197"/>
  <c r="I215" i="197"/>
  <c r="L214" i="197"/>
  <c r="N214" i="197" s="1"/>
  <c r="K214" i="197"/>
  <c r="J214" i="197"/>
  <c r="I214" i="197"/>
  <c r="L213" i="197"/>
  <c r="K213" i="197"/>
  <c r="J213" i="197"/>
  <c r="I213" i="197"/>
  <c r="L212" i="197"/>
  <c r="N212" i="197" s="1"/>
  <c r="K212" i="197"/>
  <c r="J212" i="197"/>
  <c r="I212" i="197"/>
  <c r="N211" i="197"/>
  <c r="L211" i="197"/>
  <c r="K211" i="197"/>
  <c r="J211" i="197"/>
  <c r="L210" i="197"/>
  <c r="K210" i="197"/>
  <c r="J210" i="197"/>
  <c r="L209" i="197"/>
  <c r="K209" i="197"/>
  <c r="J209" i="197"/>
  <c r="L208" i="197"/>
  <c r="K208" i="197"/>
  <c r="J208" i="197"/>
  <c r="L207" i="197"/>
  <c r="K207" i="197"/>
  <c r="J207" i="197"/>
  <c r="L206" i="197"/>
  <c r="K206" i="197"/>
  <c r="J206" i="197"/>
  <c r="L205" i="197"/>
  <c r="K205" i="197"/>
  <c r="J205" i="197"/>
  <c r="L204" i="197"/>
  <c r="K204" i="197"/>
  <c r="J204" i="197"/>
  <c r="L203" i="197"/>
  <c r="K203" i="197"/>
  <c r="J203" i="197"/>
  <c r="L202" i="197"/>
  <c r="K202" i="197"/>
  <c r="J202" i="197"/>
  <c r="L201" i="197"/>
  <c r="K201" i="197"/>
  <c r="J201" i="197"/>
  <c r="L200" i="197"/>
  <c r="K200" i="197"/>
  <c r="J200" i="197"/>
  <c r="N199" i="197"/>
  <c r="L199" i="197"/>
  <c r="K199" i="197"/>
  <c r="J199" i="197"/>
  <c r="L198" i="197"/>
  <c r="K198" i="197"/>
  <c r="J198" i="197"/>
  <c r="L197" i="197"/>
  <c r="K197" i="197"/>
  <c r="J197" i="197"/>
  <c r="L196" i="197"/>
  <c r="K196" i="197"/>
  <c r="J196" i="197"/>
  <c r="I196" i="197"/>
  <c r="L195" i="197"/>
  <c r="K195" i="197"/>
  <c r="J195" i="197"/>
  <c r="I195" i="197"/>
  <c r="L194" i="197"/>
  <c r="K194" i="197"/>
  <c r="J194" i="197"/>
  <c r="I194" i="197"/>
  <c r="L193" i="197"/>
  <c r="K193" i="197"/>
  <c r="J193" i="197"/>
  <c r="I193" i="197"/>
  <c r="L192" i="197"/>
  <c r="K192" i="197"/>
  <c r="J192" i="197"/>
  <c r="I192" i="197"/>
  <c r="L191" i="197"/>
  <c r="K191" i="197"/>
  <c r="J191" i="197"/>
  <c r="I191" i="197"/>
  <c r="L190" i="197"/>
  <c r="K190" i="197"/>
  <c r="J190" i="197"/>
  <c r="I190" i="197"/>
  <c r="N189" i="197"/>
  <c r="L189" i="197"/>
  <c r="K189" i="197"/>
  <c r="J189" i="197"/>
  <c r="I189" i="197"/>
  <c r="L188" i="197"/>
  <c r="K188" i="197"/>
  <c r="J188" i="197"/>
  <c r="I188" i="197"/>
  <c r="L187" i="197"/>
  <c r="N187" i="197" s="1"/>
  <c r="K187" i="197"/>
  <c r="J187" i="197"/>
  <c r="I187" i="197"/>
  <c r="L186" i="197"/>
  <c r="N186" i="197" s="1"/>
  <c r="K186" i="197"/>
  <c r="J186" i="197"/>
  <c r="I186" i="197"/>
  <c r="L185" i="197"/>
  <c r="K185" i="197"/>
  <c r="J185" i="197"/>
  <c r="I185" i="197"/>
  <c r="L184" i="197"/>
  <c r="K184" i="197"/>
  <c r="J184" i="197"/>
  <c r="I184" i="197"/>
  <c r="L183" i="197"/>
  <c r="K183" i="197"/>
  <c r="J183" i="197"/>
  <c r="I183" i="197"/>
  <c r="L182" i="197"/>
  <c r="K182" i="197"/>
  <c r="J182" i="197"/>
  <c r="I182" i="197"/>
  <c r="L181" i="197"/>
  <c r="K181" i="197"/>
  <c r="J181" i="197"/>
  <c r="I181" i="197"/>
  <c r="L180" i="197"/>
  <c r="K180" i="197"/>
  <c r="J180" i="197"/>
  <c r="I180" i="197"/>
  <c r="L179" i="197"/>
  <c r="K179" i="197"/>
  <c r="J179" i="197"/>
  <c r="I179" i="197"/>
  <c r="L178" i="197"/>
  <c r="K178" i="197"/>
  <c r="J178" i="197"/>
  <c r="I178" i="197"/>
  <c r="L177" i="197"/>
  <c r="K177" i="197"/>
  <c r="J177" i="197"/>
  <c r="I177" i="197"/>
  <c r="L176" i="197"/>
  <c r="K176" i="197"/>
  <c r="J176" i="197"/>
  <c r="I176" i="197"/>
  <c r="L175" i="197"/>
  <c r="N175" i="197" s="1"/>
  <c r="K175" i="197"/>
  <c r="J175" i="197"/>
  <c r="I175" i="197"/>
  <c r="L174" i="197"/>
  <c r="K174" i="197"/>
  <c r="J174" i="197"/>
  <c r="I174" i="197"/>
  <c r="L173" i="197"/>
  <c r="K173" i="197"/>
  <c r="J173" i="197"/>
  <c r="I173" i="197"/>
  <c r="L172" i="197"/>
  <c r="K172" i="197"/>
  <c r="J172" i="197"/>
  <c r="I172" i="197"/>
  <c r="L171" i="197"/>
  <c r="K171" i="197"/>
  <c r="J171" i="197"/>
  <c r="I171" i="197"/>
  <c r="L170" i="197"/>
  <c r="N170" i="197" s="1"/>
  <c r="K170" i="197"/>
  <c r="J170" i="197"/>
  <c r="I170" i="197"/>
  <c r="L169" i="197"/>
  <c r="K169" i="197"/>
  <c r="J169" i="197"/>
  <c r="I169" i="197"/>
  <c r="L168" i="197"/>
  <c r="K168" i="197"/>
  <c r="J168" i="197"/>
  <c r="I168" i="197"/>
  <c r="L167" i="197"/>
  <c r="K167" i="197"/>
  <c r="J167" i="197"/>
  <c r="I167" i="197"/>
  <c r="L166" i="197"/>
  <c r="N166" i="197" s="1"/>
  <c r="K166" i="197"/>
  <c r="J166" i="197"/>
  <c r="I166" i="197"/>
  <c r="L165" i="197"/>
  <c r="N165" i="197" s="1"/>
  <c r="K165" i="197"/>
  <c r="J165" i="197"/>
  <c r="I165" i="197"/>
  <c r="L164" i="197"/>
  <c r="K164" i="197"/>
  <c r="J164" i="197"/>
  <c r="I164" i="197"/>
  <c r="L163" i="197"/>
  <c r="K163" i="197"/>
  <c r="J163" i="197"/>
  <c r="I163" i="197"/>
  <c r="L162" i="197"/>
  <c r="N162" i="197" s="1"/>
  <c r="K162" i="197"/>
  <c r="J162" i="197"/>
  <c r="I162" i="197"/>
  <c r="L161" i="197"/>
  <c r="K161" i="197"/>
  <c r="J161" i="197"/>
  <c r="I161" i="197"/>
  <c r="L160" i="197"/>
  <c r="N160" i="197" s="1"/>
  <c r="K160" i="197"/>
  <c r="J160" i="197"/>
  <c r="I160" i="197"/>
  <c r="L159" i="197"/>
  <c r="K159" i="197"/>
  <c r="J159" i="197"/>
  <c r="I159" i="197"/>
  <c r="L158" i="197"/>
  <c r="K158" i="197"/>
  <c r="J158" i="197"/>
  <c r="I158" i="197"/>
  <c r="N157" i="197"/>
  <c r="L157" i="197"/>
  <c r="K157" i="197"/>
  <c r="J157" i="197"/>
  <c r="I157" i="197"/>
  <c r="N156" i="197"/>
  <c r="L156" i="197"/>
  <c r="K156" i="197"/>
  <c r="J156" i="197"/>
  <c r="I156" i="197"/>
  <c r="N155" i="197"/>
  <c r="L155" i="197"/>
  <c r="K155" i="197"/>
  <c r="J155" i="197"/>
  <c r="I155" i="197"/>
  <c r="L154" i="197"/>
  <c r="K154" i="197"/>
  <c r="J154" i="197"/>
  <c r="L153" i="197"/>
  <c r="K153" i="197"/>
  <c r="J153" i="197"/>
  <c r="L152" i="197"/>
  <c r="K152" i="197"/>
  <c r="J152" i="197"/>
  <c r="I152" i="197"/>
  <c r="L151" i="197"/>
  <c r="K151" i="197"/>
  <c r="J151" i="197"/>
  <c r="I151" i="197"/>
  <c r="L150" i="197"/>
  <c r="K150" i="197"/>
  <c r="J150" i="197"/>
  <c r="I150" i="197"/>
  <c r="L149" i="197"/>
  <c r="K149" i="197"/>
  <c r="J149" i="197"/>
  <c r="I149" i="197"/>
  <c r="L148" i="197"/>
  <c r="K148" i="197"/>
  <c r="J148" i="197"/>
  <c r="I148" i="197"/>
  <c r="L147" i="197"/>
  <c r="K147" i="197"/>
  <c r="J147" i="197"/>
  <c r="I147" i="197"/>
  <c r="L146" i="197"/>
  <c r="N146" i="197" s="1"/>
  <c r="K146" i="197"/>
  <c r="J146" i="197"/>
  <c r="I146" i="197"/>
  <c r="L145" i="197"/>
  <c r="N145" i="197" s="1"/>
  <c r="K145" i="197"/>
  <c r="J145" i="197"/>
  <c r="I145" i="197"/>
  <c r="N144" i="197"/>
  <c r="L144" i="197"/>
  <c r="K144" i="197"/>
  <c r="J144" i="197"/>
  <c r="I144" i="197"/>
  <c r="L143" i="197"/>
  <c r="K143" i="197"/>
  <c r="J143" i="197"/>
  <c r="I143" i="197"/>
  <c r="L142" i="197"/>
  <c r="K142" i="197"/>
  <c r="J142" i="197"/>
  <c r="I142" i="197"/>
  <c r="L141" i="197"/>
  <c r="N141" i="197" s="1"/>
  <c r="K141" i="197"/>
  <c r="J141" i="197"/>
  <c r="I141" i="197"/>
  <c r="L140" i="197"/>
  <c r="N140" i="197" s="1"/>
  <c r="K140" i="197"/>
  <c r="J140" i="197"/>
  <c r="I140" i="197"/>
  <c r="L139" i="197"/>
  <c r="N139" i="197" s="1"/>
  <c r="K139" i="197"/>
  <c r="J139" i="197"/>
  <c r="I139" i="197"/>
  <c r="N138" i="197"/>
  <c r="L138" i="197"/>
  <c r="K138" i="197"/>
  <c r="J138" i="197"/>
  <c r="I138" i="197"/>
  <c r="N137" i="197"/>
  <c r="L137" i="197"/>
  <c r="K137" i="197"/>
  <c r="J137" i="197"/>
  <c r="I137" i="197"/>
  <c r="N136" i="197"/>
  <c r="L136" i="197"/>
  <c r="K136" i="197"/>
  <c r="J136" i="197"/>
  <c r="I136" i="197"/>
  <c r="N135" i="197"/>
  <c r="L135" i="197"/>
  <c r="K135" i="197"/>
  <c r="J135" i="197"/>
  <c r="I135" i="197"/>
  <c r="N134" i="197"/>
  <c r="L134" i="197"/>
  <c r="K134" i="197"/>
  <c r="J134" i="197"/>
  <c r="I134" i="197"/>
  <c r="N133" i="197"/>
  <c r="L133" i="197"/>
  <c r="K133" i="197"/>
  <c r="J133" i="197"/>
  <c r="I133" i="197"/>
  <c r="N132" i="197"/>
  <c r="L132" i="197"/>
  <c r="K132" i="197"/>
  <c r="J132" i="197"/>
  <c r="I132" i="197"/>
  <c r="N131" i="197"/>
  <c r="L131" i="197"/>
  <c r="K131" i="197"/>
  <c r="J131" i="197"/>
  <c r="I131" i="197"/>
  <c r="N130" i="197"/>
  <c r="L130" i="197"/>
  <c r="K130" i="197"/>
  <c r="J130" i="197"/>
  <c r="I130" i="197"/>
  <c r="N129" i="197"/>
  <c r="L129" i="197"/>
  <c r="K129" i="197"/>
  <c r="J129" i="197"/>
  <c r="I129" i="197"/>
  <c r="N128" i="197"/>
  <c r="L128" i="197"/>
  <c r="K128" i="197"/>
  <c r="J128" i="197"/>
  <c r="I128" i="197"/>
  <c r="N127" i="197"/>
  <c r="L127" i="197"/>
  <c r="K127" i="197"/>
  <c r="J127" i="197"/>
  <c r="I127" i="197"/>
  <c r="N126" i="197"/>
  <c r="L126" i="197"/>
  <c r="K126" i="197"/>
  <c r="J126" i="197"/>
  <c r="I126" i="197"/>
  <c r="L125" i="197"/>
  <c r="K125" i="197"/>
  <c r="J125" i="197"/>
  <c r="I125" i="197"/>
  <c r="L124" i="197"/>
  <c r="N124" i="197" s="1"/>
  <c r="K124" i="197"/>
  <c r="J124" i="197"/>
  <c r="I124" i="197"/>
  <c r="L123" i="197"/>
  <c r="N123" i="197" s="1"/>
  <c r="K123" i="197"/>
  <c r="J123" i="197"/>
  <c r="I123" i="197"/>
  <c r="L122" i="197"/>
  <c r="K122" i="197"/>
  <c r="J122" i="197"/>
  <c r="I122" i="197"/>
  <c r="L121" i="197"/>
  <c r="N121" i="197" s="1"/>
  <c r="K121" i="197"/>
  <c r="J121" i="197"/>
  <c r="I121" i="197"/>
  <c r="N120" i="197"/>
  <c r="L120" i="197"/>
  <c r="K120" i="197"/>
  <c r="J120" i="197"/>
  <c r="I120" i="197"/>
  <c r="N119" i="197"/>
  <c r="L119" i="197"/>
  <c r="K119" i="197"/>
  <c r="J119" i="197"/>
  <c r="I119" i="197"/>
  <c r="N118" i="197"/>
  <c r="L118" i="197"/>
  <c r="K118" i="197"/>
  <c r="J118" i="197"/>
  <c r="I118" i="197"/>
  <c r="L117" i="197"/>
  <c r="N117" i="197" s="1"/>
  <c r="K117" i="197"/>
  <c r="J117" i="197"/>
  <c r="I117" i="197"/>
  <c r="N116" i="197"/>
  <c r="L116" i="197"/>
  <c r="K116" i="197"/>
  <c r="J116" i="197"/>
  <c r="I116" i="197"/>
  <c r="N115" i="197"/>
  <c r="L115" i="197"/>
  <c r="K115" i="197"/>
  <c r="J115" i="197"/>
  <c r="I115" i="197"/>
  <c r="N114" i="197"/>
  <c r="L114" i="197"/>
  <c r="K114" i="197"/>
  <c r="J114" i="197"/>
  <c r="I114" i="197"/>
  <c r="L113" i="197"/>
  <c r="N113" i="197" s="1"/>
  <c r="K113" i="197"/>
  <c r="J113" i="197"/>
  <c r="I113" i="197"/>
  <c r="N112" i="197"/>
  <c r="L112" i="197"/>
  <c r="K112" i="197"/>
  <c r="J112" i="197"/>
  <c r="I112" i="197"/>
  <c r="N111" i="197"/>
  <c r="L111" i="197"/>
  <c r="K111" i="197"/>
  <c r="J111" i="197"/>
  <c r="I111" i="197"/>
  <c r="N110" i="197"/>
  <c r="L110" i="197"/>
  <c r="K110" i="197"/>
  <c r="J110" i="197"/>
  <c r="I110" i="197"/>
  <c r="L109" i="197"/>
  <c r="N109" i="197" s="1"/>
  <c r="K109" i="197"/>
  <c r="J109" i="197"/>
  <c r="I109" i="197"/>
  <c r="N108" i="197"/>
  <c r="L108" i="197"/>
  <c r="K108" i="197"/>
  <c r="J108" i="197"/>
  <c r="I108" i="197"/>
  <c r="N107" i="197"/>
  <c r="L107" i="197"/>
  <c r="K107" i="197"/>
  <c r="J107" i="197"/>
  <c r="I107" i="197"/>
  <c r="L106" i="197"/>
  <c r="K106" i="197"/>
  <c r="J106" i="197"/>
  <c r="I106" i="197"/>
  <c r="L105" i="197"/>
  <c r="K105" i="197"/>
  <c r="J105" i="197"/>
  <c r="I105" i="197"/>
  <c r="L104" i="197"/>
  <c r="N104" i="197" s="1"/>
  <c r="K104" i="197"/>
  <c r="J104" i="197"/>
  <c r="I104" i="197"/>
  <c r="L103" i="197"/>
  <c r="K103" i="197"/>
  <c r="J103" i="197"/>
  <c r="I103" i="197"/>
  <c r="L102" i="197"/>
  <c r="N102" i="197" s="1"/>
  <c r="K102" i="197"/>
  <c r="J102" i="197"/>
  <c r="I102" i="197"/>
  <c r="L101" i="197"/>
  <c r="K101" i="197"/>
  <c r="J101" i="197"/>
  <c r="I101" i="197"/>
  <c r="N100" i="197"/>
  <c r="L100" i="197"/>
  <c r="K100" i="197"/>
  <c r="J100" i="197"/>
  <c r="I100" i="197"/>
  <c r="N99" i="197"/>
  <c r="L99" i="197"/>
  <c r="K99" i="197"/>
  <c r="J99" i="197"/>
  <c r="I99" i="197"/>
  <c r="N98" i="197"/>
  <c r="L98" i="197"/>
  <c r="K98" i="197"/>
  <c r="J98" i="197"/>
  <c r="I98" i="197"/>
  <c r="N97" i="197"/>
  <c r="L97" i="197"/>
  <c r="K97" i="197"/>
  <c r="J97" i="197"/>
  <c r="I97" i="197"/>
  <c r="L96" i="197"/>
  <c r="K96" i="197"/>
  <c r="J96" i="197"/>
  <c r="I96" i="197"/>
  <c r="L95" i="197"/>
  <c r="N95" i="197" s="1"/>
  <c r="K95" i="197"/>
  <c r="J95" i="197"/>
  <c r="I95" i="197"/>
  <c r="L94" i="197"/>
  <c r="K94" i="197"/>
  <c r="J94" i="197"/>
  <c r="I94" i="197"/>
  <c r="L93" i="197"/>
  <c r="N93" i="197" s="1"/>
  <c r="K93" i="197"/>
  <c r="J93" i="197"/>
  <c r="I93" i="197"/>
  <c r="L92" i="197"/>
  <c r="K92" i="197"/>
  <c r="J92" i="197"/>
  <c r="I92" i="197"/>
  <c r="L91" i="197"/>
  <c r="N91" i="197" s="1"/>
  <c r="K91" i="197"/>
  <c r="J91" i="197"/>
  <c r="I91" i="197"/>
  <c r="L90" i="197"/>
  <c r="N90" i="197" s="1"/>
  <c r="K90" i="197"/>
  <c r="J90" i="197"/>
  <c r="I90" i="197"/>
  <c r="N89" i="197"/>
  <c r="L89" i="197"/>
  <c r="K89" i="197"/>
  <c r="J89" i="197"/>
  <c r="I89" i="197"/>
  <c r="L88" i="197"/>
  <c r="N88" i="197" s="1"/>
  <c r="K88" i="197"/>
  <c r="J88" i="197"/>
  <c r="I88" i="197"/>
  <c r="L87" i="197"/>
  <c r="N87" i="197" s="1"/>
  <c r="K87" i="197"/>
  <c r="J87" i="197"/>
  <c r="I87" i="197"/>
  <c r="N86" i="197"/>
  <c r="L86" i="197"/>
  <c r="K86" i="197"/>
  <c r="J86" i="197"/>
  <c r="I86" i="197"/>
  <c r="L85" i="197"/>
  <c r="N85" i="197" s="1"/>
  <c r="K85" i="197"/>
  <c r="J85" i="197"/>
  <c r="I85" i="197"/>
  <c r="L84" i="197"/>
  <c r="N84" i="197" s="1"/>
  <c r="K84" i="197"/>
  <c r="J84" i="197"/>
  <c r="I84" i="197"/>
  <c r="L83" i="197"/>
  <c r="K83" i="197"/>
  <c r="J83" i="197"/>
  <c r="I83" i="197"/>
  <c r="N82" i="197"/>
  <c r="L82" i="197"/>
  <c r="K82" i="197"/>
  <c r="J82" i="197"/>
  <c r="I82" i="197"/>
  <c r="N81" i="197"/>
  <c r="L81" i="197"/>
  <c r="K81" i="197"/>
  <c r="J81" i="197"/>
  <c r="I81" i="197"/>
  <c r="N80" i="197"/>
  <c r="L80" i="197"/>
  <c r="K80" i="197"/>
  <c r="J80" i="197"/>
  <c r="I80" i="197"/>
  <c r="N79" i="197"/>
  <c r="L79" i="197"/>
  <c r="K79" i="197"/>
  <c r="J79" i="197"/>
  <c r="I79" i="197"/>
  <c r="L78" i="197"/>
  <c r="N78" i="197" s="1"/>
  <c r="K78" i="197"/>
  <c r="J78" i="197"/>
  <c r="I78" i="197"/>
  <c r="N77" i="197"/>
  <c r="L77" i="197"/>
  <c r="K77" i="197"/>
  <c r="J77" i="197"/>
  <c r="I77" i="197"/>
  <c r="N76" i="197"/>
  <c r="L76" i="197"/>
  <c r="K76" i="197"/>
  <c r="J76" i="197"/>
  <c r="I76" i="197"/>
  <c r="L75" i="197"/>
  <c r="K75" i="197"/>
  <c r="J75" i="197"/>
  <c r="I75" i="197"/>
  <c r="L74" i="197"/>
  <c r="N74" i="197" s="1"/>
  <c r="K74" i="197"/>
  <c r="J74" i="197"/>
  <c r="I74" i="197"/>
  <c r="L73" i="197"/>
  <c r="N73" i="197" s="1"/>
  <c r="K73" i="197"/>
  <c r="J73" i="197"/>
  <c r="I73" i="197"/>
  <c r="L72" i="197"/>
  <c r="N72" i="197" s="1"/>
  <c r="K72" i="197"/>
  <c r="J72" i="197"/>
  <c r="I72" i="197"/>
  <c r="L71" i="197"/>
  <c r="N71" i="197" s="1"/>
  <c r="K71" i="197"/>
  <c r="J71" i="197"/>
  <c r="I71" i="197"/>
  <c r="N70" i="197"/>
  <c r="L70" i="197"/>
  <c r="K70" i="197"/>
  <c r="J70" i="197"/>
  <c r="I70" i="197"/>
  <c r="L69" i="197"/>
  <c r="K69" i="197"/>
  <c r="J69" i="197"/>
  <c r="I69" i="197"/>
  <c r="N68" i="197"/>
  <c r="L68" i="197"/>
  <c r="K68" i="197"/>
  <c r="J68" i="197"/>
  <c r="I68" i="197"/>
  <c r="L67" i="197"/>
  <c r="N67" i="197" s="1"/>
  <c r="K67" i="197"/>
  <c r="J67" i="197"/>
  <c r="I67" i="197"/>
  <c r="L66" i="197"/>
  <c r="N66" i="197" s="1"/>
  <c r="K66" i="197"/>
  <c r="J66" i="197"/>
  <c r="I66" i="197"/>
  <c r="L65" i="197"/>
  <c r="N65" i="197" s="1"/>
  <c r="K65" i="197"/>
  <c r="J65" i="197"/>
  <c r="I65" i="197"/>
  <c r="N64" i="197"/>
  <c r="L64" i="197"/>
  <c r="K64" i="197"/>
  <c r="J64" i="197"/>
  <c r="I64" i="197"/>
  <c r="L63" i="197"/>
  <c r="N63" i="197" s="1"/>
  <c r="K63" i="197"/>
  <c r="J63" i="197"/>
  <c r="I63" i="197"/>
  <c r="L62" i="197"/>
  <c r="N62" i="197" s="1"/>
  <c r="K62" i="197"/>
  <c r="J62" i="197"/>
  <c r="I62" i="197"/>
  <c r="N61" i="197"/>
  <c r="L61" i="197"/>
  <c r="K61" i="197"/>
  <c r="J61" i="197"/>
  <c r="I61" i="197"/>
  <c r="N60" i="197"/>
  <c r="L60" i="197"/>
  <c r="K60" i="197"/>
  <c r="J60" i="197"/>
  <c r="I60" i="197"/>
  <c r="L59" i="197"/>
  <c r="N59" i="197" s="1"/>
  <c r="K59" i="197"/>
  <c r="J59" i="197"/>
  <c r="I59" i="197"/>
  <c r="L58" i="197"/>
  <c r="K58" i="197"/>
  <c r="J58" i="197"/>
  <c r="I58" i="197"/>
  <c r="L57" i="197"/>
  <c r="N57" i="197" s="1"/>
  <c r="K57" i="197"/>
  <c r="J57" i="197"/>
  <c r="I57" i="197"/>
  <c r="L56" i="197"/>
  <c r="K56" i="197"/>
  <c r="J56" i="197"/>
  <c r="I56" i="197"/>
  <c r="L55" i="197"/>
  <c r="K55" i="197"/>
  <c r="J55" i="197"/>
  <c r="I55" i="197"/>
  <c r="L54" i="197"/>
  <c r="N54" i="197" s="1"/>
  <c r="K54" i="197"/>
  <c r="J54" i="197"/>
  <c r="I54" i="197"/>
  <c r="L53" i="197"/>
  <c r="K53" i="197"/>
  <c r="J53" i="197"/>
  <c r="I53" i="197"/>
  <c r="L52" i="197"/>
  <c r="N52" i="197" s="1"/>
  <c r="K52" i="197"/>
  <c r="J52" i="197"/>
  <c r="I52" i="197"/>
  <c r="N51" i="197"/>
  <c r="L51" i="197"/>
  <c r="K51" i="197"/>
  <c r="J51" i="197"/>
  <c r="I51" i="197"/>
  <c r="N50" i="197"/>
  <c r="L50" i="197"/>
  <c r="K50" i="197"/>
  <c r="J50" i="197"/>
  <c r="I50" i="197"/>
  <c r="L49" i="197"/>
  <c r="N49" i="197" s="1"/>
  <c r="K49" i="197"/>
  <c r="J49" i="197"/>
  <c r="I49" i="197"/>
  <c r="L48" i="197"/>
  <c r="N48" i="197" s="1"/>
  <c r="K48" i="197"/>
  <c r="J48" i="197"/>
  <c r="I48" i="197"/>
  <c r="N47" i="197"/>
  <c r="L47" i="197"/>
  <c r="K47" i="197"/>
  <c r="J47" i="197"/>
  <c r="I47" i="197"/>
  <c r="N46" i="197"/>
  <c r="L46" i="197"/>
  <c r="K46" i="197"/>
  <c r="J46" i="197"/>
  <c r="I46" i="197"/>
  <c r="L45" i="197"/>
  <c r="N45" i="197" s="1"/>
  <c r="L44" i="197"/>
  <c r="N44" i="197" s="1"/>
  <c r="K44" i="197"/>
  <c r="J44" i="197"/>
  <c r="I44" i="197"/>
  <c r="N43" i="197"/>
  <c r="L43" i="197"/>
  <c r="K43" i="197"/>
  <c r="J43" i="197"/>
  <c r="I43" i="197"/>
  <c r="L42" i="197"/>
  <c r="N42" i="197" s="1"/>
  <c r="K42" i="197"/>
  <c r="J42" i="197"/>
  <c r="I42" i="197"/>
  <c r="L41" i="197"/>
  <c r="N41" i="197" s="1"/>
  <c r="K41" i="197"/>
  <c r="J41" i="197"/>
  <c r="I41" i="197"/>
  <c r="L40" i="197"/>
  <c r="K40" i="197"/>
  <c r="J40" i="197"/>
  <c r="I40" i="197"/>
  <c r="L39" i="197"/>
  <c r="N39" i="197" s="1"/>
  <c r="K39" i="197"/>
  <c r="J39" i="197"/>
  <c r="I39" i="197"/>
  <c r="L38" i="197"/>
  <c r="N38" i="197" s="1"/>
  <c r="K38" i="197"/>
  <c r="J38" i="197"/>
  <c r="I38" i="197"/>
  <c r="N37" i="197"/>
  <c r="L37" i="197"/>
  <c r="K37" i="197"/>
  <c r="J37" i="197"/>
  <c r="I37" i="197"/>
  <c r="N36" i="197"/>
  <c r="L36" i="197"/>
  <c r="K36" i="197"/>
  <c r="J36" i="197"/>
  <c r="I36" i="197"/>
  <c r="L35" i="197"/>
  <c r="N35" i="197" s="1"/>
  <c r="K35" i="197"/>
  <c r="J35" i="197"/>
  <c r="I35" i="197"/>
  <c r="L34" i="197"/>
  <c r="N34" i="197" s="1"/>
  <c r="K34" i="197"/>
  <c r="J34" i="197"/>
  <c r="I34" i="197"/>
  <c r="L33" i="197"/>
  <c r="K33" i="197"/>
  <c r="J33" i="197"/>
  <c r="I33" i="197"/>
  <c r="N32" i="197"/>
  <c r="L32" i="197"/>
  <c r="K32" i="197"/>
  <c r="J32" i="197"/>
  <c r="I32" i="197"/>
  <c r="N31" i="197"/>
  <c r="L31" i="197"/>
  <c r="K31" i="197"/>
  <c r="J31" i="197"/>
  <c r="I31" i="197"/>
  <c r="N30" i="197"/>
  <c r="L30" i="197"/>
  <c r="K30" i="197"/>
  <c r="J30" i="197"/>
  <c r="I30" i="197"/>
  <c r="L29" i="197"/>
  <c r="K29" i="197"/>
  <c r="J29" i="197"/>
  <c r="I29" i="197"/>
  <c r="L28" i="197"/>
  <c r="N28" i="197" s="1"/>
  <c r="K28" i="197"/>
  <c r="J28" i="197"/>
  <c r="I28" i="197"/>
  <c r="N27" i="197"/>
  <c r="L27" i="197"/>
  <c r="K27" i="197"/>
  <c r="J27" i="197"/>
  <c r="I27" i="197"/>
  <c r="L26" i="197"/>
  <c r="N26" i="197" s="1"/>
  <c r="K26" i="197"/>
  <c r="J26" i="197"/>
  <c r="I26" i="197"/>
  <c r="N25" i="197"/>
  <c r="L25" i="197"/>
  <c r="K25" i="197"/>
  <c r="J25" i="197"/>
  <c r="I25" i="197"/>
  <c r="N24" i="197"/>
  <c r="L24" i="197"/>
  <c r="K24" i="197"/>
  <c r="J24" i="197"/>
  <c r="I24" i="197"/>
  <c r="N23" i="197"/>
  <c r="L23" i="197"/>
  <c r="K23" i="197"/>
  <c r="J23" i="197"/>
  <c r="I23" i="197"/>
  <c r="L22" i="197"/>
  <c r="N22" i="197" s="1"/>
  <c r="K22" i="197"/>
  <c r="J22" i="197"/>
  <c r="I22" i="197"/>
  <c r="N21" i="197"/>
  <c r="L21" i="197"/>
  <c r="K21" i="197"/>
  <c r="J21" i="197"/>
  <c r="I21" i="197"/>
  <c r="N20" i="197"/>
  <c r="L20" i="197"/>
  <c r="K20" i="197"/>
  <c r="J20" i="197"/>
  <c r="I20" i="197"/>
  <c r="N19" i="197"/>
  <c r="L19" i="197"/>
  <c r="K19" i="197"/>
  <c r="J19" i="197"/>
  <c r="I19" i="197"/>
  <c r="N18" i="197"/>
  <c r="L18" i="197"/>
  <c r="K18" i="197"/>
  <c r="J18" i="197"/>
  <c r="I18" i="197"/>
  <c r="L17" i="197"/>
  <c r="N17" i="197" s="1"/>
  <c r="K17" i="197"/>
  <c r="J17" i="197"/>
  <c r="I17" i="197"/>
  <c r="L16" i="197"/>
  <c r="N16" i="197" s="1"/>
  <c r="K16" i="197"/>
  <c r="J16" i="197"/>
  <c r="I16" i="197"/>
  <c r="L15" i="197"/>
  <c r="N15" i="197" s="1"/>
  <c r="K15" i="197"/>
  <c r="J15" i="197"/>
  <c r="I15" i="197"/>
  <c r="N14" i="197"/>
  <c r="L14" i="197"/>
  <c r="K14" i="197"/>
  <c r="J14" i="197"/>
  <c r="I14" i="197"/>
  <c r="L13" i="197"/>
  <c r="N13" i="197" s="1"/>
  <c r="K13" i="197"/>
  <c r="J13" i="197"/>
  <c r="I13" i="197"/>
  <c r="L12" i="197"/>
  <c r="N12" i="197" s="1"/>
  <c r="K12" i="197"/>
  <c r="J12" i="197"/>
  <c r="I12" i="197"/>
  <c r="L11" i="197"/>
  <c r="N11" i="197" s="1"/>
  <c r="K11" i="197"/>
  <c r="J11" i="197"/>
  <c r="I11" i="197"/>
  <c r="N10" i="197"/>
  <c r="L10" i="197"/>
  <c r="K10" i="197"/>
  <c r="J10" i="197"/>
  <c r="I10" i="197"/>
  <c r="L9" i="197"/>
  <c r="K9" i="197"/>
  <c r="J9" i="197"/>
  <c r="I9" i="197"/>
  <c r="L8" i="197"/>
  <c r="K8" i="197"/>
  <c r="J8" i="197"/>
  <c r="I8" i="197"/>
  <c r="L7" i="197"/>
  <c r="N7" i="197" s="1"/>
  <c r="K7" i="197"/>
  <c r="J7" i="197"/>
  <c r="I7" i="197"/>
  <c r="L6" i="197"/>
  <c r="N6" i="197" s="1"/>
  <c r="K6" i="197"/>
  <c r="J6" i="197"/>
  <c r="I6" i="197"/>
  <c r="L5" i="197"/>
  <c r="N5" i="197" s="1"/>
  <c r="K5" i="197"/>
  <c r="J5" i="197"/>
  <c r="I5" i="197"/>
  <c r="L4" i="197"/>
  <c r="K4" i="197"/>
  <c r="J4" i="197"/>
  <c r="I4" i="197"/>
  <c r="N3" i="197"/>
  <c r="L3" i="197"/>
  <c r="K3" i="197"/>
  <c r="J3" i="197"/>
  <c r="I3" i="197"/>
  <c r="N2" i="197"/>
  <c r="L2" i="197"/>
  <c r="K2" i="197"/>
  <c r="J2" i="197"/>
  <c r="I2" i="197"/>
  <c r="L314" i="196"/>
  <c r="L313" i="196"/>
  <c r="L312" i="196"/>
  <c r="L311" i="196"/>
  <c r="L310" i="196"/>
  <c r="L309" i="196"/>
  <c r="L308" i="196"/>
  <c r="K308" i="196"/>
  <c r="J308" i="196"/>
  <c r="I308" i="196"/>
  <c r="L307" i="196"/>
  <c r="K307" i="196"/>
  <c r="J307" i="196"/>
  <c r="L306" i="196"/>
  <c r="K306" i="196"/>
  <c r="J306" i="196"/>
  <c r="L305" i="196"/>
  <c r="K305" i="196"/>
  <c r="J305" i="196"/>
  <c r="L304" i="196"/>
  <c r="K304" i="196"/>
  <c r="J304" i="196"/>
  <c r="L303" i="196"/>
  <c r="K303" i="196"/>
  <c r="J303" i="196"/>
  <c r="L302" i="196"/>
  <c r="K302" i="196"/>
  <c r="J302" i="196"/>
  <c r="L301" i="196"/>
  <c r="K301" i="196"/>
  <c r="J301" i="196"/>
  <c r="L300" i="196"/>
  <c r="K300" i="196"/>
  <c r="J300" i="196"/>
  <c r="L299" i="196"/>
  <c r="K299" i="196"/>
  <c r="J299" i="196"/>
  <c r="L298" i="196"/>
  <c r="K298" i="196"/>
  <c r="J298" i="196"/>
  <c r="L297" i="196"/>
  <c r="K297" i="196"/>
  <c r="J297" i="196"/>
  <c r="L296" i="196"/>
  <c r="K296" i="196"/>
  <c r="J296" i="196"/>
  <c r="L295" i="196"/>
  <c r="K295" i="196"/>
  <c r="J295" i="196"/>
  <c r="L294" i="196"/>
  <c r="K294" i="196"/>
  <c r="J294" i="196"/>
  <c r="L293" i="196"/>
  <c r="K293" i="196"/>
  <c r="J293" i="196"/>
  <c r="L292" i="196"/>
  <c r="K292" i="196"/>
  <c r="J292" i="196"/>
  <c r="L291" i="196"/>
  <c r="K291" i="196"/>
  <c r="J291" i="196"/>
  <c r="L290" i="196"/>
  <c r="K290" i="196"/>
  <c r="J290" i="196"/>
  <c r="L289" i="196"/>
  <c r="K289" i="196"/>
  <c r="J289" i="196"/>
  <c r="L288" i="196"/>
  <c r="K288" i="196"/>
  <c r="J288" i="196"/>
  <c r="L287" i="196"/>
  <c r="K287" i="196"/>
  <c r="J287" i="196"/>
  <c r="L286" i="196"/>
  <c r="K286" i="196"/>
  <c r="J286" i="196"/>
  <c r="L285" i="196"/>
  <c r="K285" i="196"/>
  <c r="J285" i="196"/>
  <c r="L284" i="196"/>
  <c r="K284" i="196"/>
  <c r="J284" i="196"/>
  <c r="L283" i="196"/>
  <c r="K283" i="196"/>
  <c r="J283" i="196"/>
  <c r="L282" i="196"/>
  <c r="K282" i="196"/>
  <c r="J282" i="196"/>
  <c r="L281" i="196"/>
  <c r="K281" i="196"/>
  <c r="J281" i="196"/>
  <c r="L280" i="196"/>
  <c r="K280" i="196"/>
  <c r="J280" i="196"/>
  <c r="I280" i="196"/>
  <c r="L279" i="196"/>
  <c r="K279" i="196"/>
  <c r="J279" i="196"/>
  <c r="I279" i="196"/>
  <c r="L278" i="196"/>
  <c r="K278" i="196"/>
  <c r="J278" i="196"/>
  <c r="I278" i="196"/>
  <c r="L277" i="196"/>
  <c r="K277" i="196"/>
  <c r="J277" i="196"/>
  <c r="I277" i="196"/>
  <c r="L276" i="196"/>
  <c r="K276" i="196"/>
  <c r="J276" i="196"/>
  <c r="I276" i="196"/>
  <c r="L275" i="196"/>
  <c r="K275" i="196"/>
  <c r="J275" i="196"/>
  <c r="I275" i="196"/>
  <c r="N274" i="196"/>
  <c r="L274" i="196"/>
  <c r="K274" i="196"/>
  <c r="J274" i="196"/>
  <c r="L273" i="196"/>
  <c r="N273" i="196" s="1"/>
  <c r="K273" i="196"/>
  <c r="J273" i="196"/>
  <c r="I273" i="196"/>
  <c r="N272" i="196"/>
  <c r="L272" i="196"/>
  <c r="K272" i="196"/>
  <c r="J272" i="196"/>
  <c r="I272" i="196"/>
  <c r="N271" i="196"/>
  <c r="L271" i="196"/>
  <c r="K271" i="196"/>
  <c r="J271" i="196"/>
  <c r="I271" i="196"/>
  <c r="L270" i="196"/>
  <c r="N270" i="196" s="1"/>
  <c r="K270" i="196"/>
  <c r="J270" i="196"/>
  <c r="I270" i="196"/>
  <c r="L269" i="196"/>
  <c r="N269" i="196" s="1"/>
  <c r="K269" i="196"/>
  <c r="J269" i="196"/>
  <c r="I269" i="196"/>
  <c r="N268" i="196"/>
  <c r="L268" i="196"/>
  <c r="K268" i="196"/>
  <c r="J268" i="196"/>
  <c r="I268" i="196"/>
  <c r="N267" i="196"/>
  <c r="L267" i="196"/>
  <c r="K267" i="196"/>
  <c r="J267" i="196"/>
  <c r="I267" i="196"/>
  <c r="L266" i="196"/>
  <c r="N266" i="196" s="1"/>
  <c r="K266" i="196"/>
  <c r="J266" i="196"/>
  <c r="I266" i="196"/>
  <c r="L265" i="196"/>
  <c r="N265" i="196" s="1"/>
  <c r="K265" i="196"/>
  <c r="J265" i="196"/>
  <c r="I265" i="196"/>
  <c r="N264" i="196"/>
  <c r="L264" i="196"/>
  <c r="K264" i="196"/>
  <c r="J264" i="196"/>
  <c r="I264" i="196"/>
  <c r="L263" i="196"/>
  <c r="N263" i="196" s="1"/>
  <c r="K263" i="196"/>
  <c r="J263" i="196"/>
  <c r="I263" i="196"/>
  <c r="L262" i="196"/>
  <c r="K262" i="196"/>
  <c r="J262" i="196"/>
  <c r="I262" i="196"/>
  <c r="L261" i="196"/>
  <c r="K261" i="196"/>
  <c r="J261" i="196"/>
  <c r="I261" i="196"/>
  <c r="N260" i="196"/>
  <c r="L260" i="196"/>
  <c r="K260" i="196"/>
  <c r="J260" i="196"/>
  <c r="I260" i="196"/>
  <c r="N259" i="196"/>
  <c r="L259" i="196"/>
  <c r="K259" i="196"/>
  <c r="J259" i="196"/>
  <c r="I259" i="196"/>
  <c r="L258" i="196"/>
  <c r="N258" i="196" s="1"/>
  <c r="K258" i="196"/>
  <c r="J258" i="196"/>
  <c r="I258" i="196"/>
  <c r="N257" i="196"/>
  <c r="L257" i="196"/>
  <c r="K257" i="196"/>
  <c r="J257" i="196"/>
  <c r="I257" i="196"/>
  <c r="N256" i="196"/>
  <c r="L256" i="196"/>
  <c r="K256" i="196"/>
  <c r="J256" i="196"/>
  <c r="I256" i="196"/>
  <c r="N255" i="196"/>
  <c r="L255" i="196"/>
  <c r="K255" i="196"/>
  <c r="J255" i="196"/>
  <c r="I255" i="196"/>
  <c r="L254" i="196"/>
  <c r="N254" i="196" s="1"/>
  <c r="K254" i="196"/>
  <c r="J254" i="196"/>
  <c r="I254" i="196"/>
  <c r="L253" i="196"/>
  <c r="K253" i="196"/>
  <c r="J253" i="196"/>
  <c r="I253" i="196"/>
  <c r="L252" i="196"/>
  <c r="N252" i="196" s="1"/>
  <c r="K252" i="196"/>
  <c r="J252" i="196"/>
  <c r="I252" i="196"/>
  <c r="L251" i="196"/>
  <c r="N251" i="196" s="1"/>
  <c r="K251" i="196"/>
  <c r="J251" i="196"/>
  <c r="I251" i="196"/>
  <c r="N250" i="196"/>
  <c r="L250" i="196"/>
  <c r="K250" i="196"/>
  <c r="J250" i="196"/>
  <c r="I250" i="196"/>
  <c r="L249" i="196"/>
  <c r="N249" i="196" s="1"/>
  <c r="K249" i="196"/>
  <c r="J249" i="196"/>
  <c r="I249" i="196"/>
  <c r="L248" i="196"/>
  <c r="K248" i="196"/>
  <c r="J248" i="196"/>
  <c r="I248" i="196"/>
  <c r="L247" i="196"/>
  <c r="N247" i="196" s="1"/>
  <c r="K247" i="196"/>
  <c r="J247" i="196"/>
  <c r="I247" i="196"/>
  <c r="L246" i="196"/>
  <c r="K246" i="196"/>
  <c r="J246" i="196"/>
  <c r="I246" i="196"/>
  <c r="L245" i="196"/>
  <c r="K245" i="196"/>
  <c r="J245" i="196"/>
  <c r="I245" i="196"/>
  <c r="L244" i="196"/>
  <c r="N244" i="196" s="1"/>
  <c r="K244" i="196"/>
  <c r="J244" i="196"/>
  <c r="I244" i="196"/>
  <c r="L243" i="196"/>
  <c r="N243" i="196" s="1"/>
  <c r="K243" i="196"/>
  <c r="J243" i="196"/>
  <c r="I243" i="196"/>
  <c r="F243" i="196"/>
  <c r="L242" i="196"/>
  <c r="N242" i="196" s="1"/>
  <c r="K242" i="196"/>
  <c r="J242" i="196"/>
  <c r="I242" i="196"/>
  <c r="N241" i="196"/>
  <c r="L241" i="196"/>
  <c r="K241" i="196"/>
  <c r="J241" i="196"/>
  <c r="I241" i="196"/>
  <c r="N240" i="196"/>
  <c r="L240" i="196"/>
  <c r="K240" i="196"/>
  <c r="J240" i="196"/>
  <c r="I240" i="196"/>
  <c r="N239" i="196"/>
  <c r="L239" i="196"/>
  <c r="K239" i="196"/>
  <c r="J239" i="196"/>
  <c r="I239" i="196"/>
  <c r="L238" i="196"/>
  <c r="N238" i="196" s="1"/>
  <c r="K238" i="196"/>
  <c r="J238" i="196"/>
  <c r="I238" i="196"/>
  <c r="N237" i="196"/>
  <c r="L237" i="196"/>
  <c r="K237" i="196"/>
  <c r="J237" i="196"/>
  <c r="I237" i="196"/>
  <c r="L236" i="196"/>
  <c r="K236" i="196"/>
  <c r="J236" i="196"/>
  <c r="I236" i="196"/>
  <c r="L235" i="196"/>
  <c r="N235" i="196" s="1"/>
  <c r="K235" i="196"/>
  <c r="J235" i="196"/>
  <c r="I235" i="196"/>
  <c r="N234" i="196"/>
  <c r="L234" i="196"/>
  <c r="K234" i="196"/>
  <c r="J234" i="196"/>
  <c r="I234" i="196"/>
  <c r="L233" i="196"/>
  <c r="N233" i="196" s="1"/>
  <c r="K233" i="196"/>
  <c r="J233" i="196"/>
  <c r="I233" i="196"/>
  <c r="L232" i="196"/>
  <c r="N232" i="196" s="1"/>
  <c r="K232" i="196"/>
  <c r="J232" i="196"/>
  <c r="I232" i="196"/>
  <c r="L231" i="196"/>
  <c r="N231" i="196" s="1"/>
  <c r="K231" i="196"/>
  <c r="J231" i="196"/>
  <c r="I231" i="196"/>
  <c r="N230" i="196"/>
  <c r="L230" i="196"/>
  <c r="K230" i="196"/>
  <c r="J230" i="196"/>
  <c r="I230" i="196"/>
  <c r="L229" i="196"/>
  <c r="N229" i="196" s="1"/>
  <c r="K229" i="196"/>
  <c r="J229" i="196"/>
  <c r="I229" i="196"/>
  <c r="L228" i="196"/>
  <c r="N228" i="196" s="1"/>
  <c r="K228" i="196"/>
  <c r="J228" i="196"/>
  <c r="I228" i="196"/>
  <c r="L227" i="196"/>
  <c r="N227" i="196" s="1"/>
  <c r="K227" i="196"/>
  <c r="L226" i="196"/>
  <c r="N226" i="196" s="1"/>
  <c r="K226" i="196"/>
  <c r="J226" i="196"/>
  <c r="I226" i="196"/>
  <c r="L225" i="196"/>
  <c r="N225" i="196" s="1"/>
  <c r="K225" i="196"/>
  <c r="J225" i="196"/>
  <c r="I225" i="196"/>
  <c r="L224" i="196"/>
  <c r="N224" i="196" s="1"/>
  <c r="K224" i="196"/>
  <c r="J224" i="196"/>
  <c r="I224" i="196"/>
  <c r="N223" i="196"/>
  <c r="L223" i="196"/>
  <c r="K223" i="196"/>
  <c r="J223" i="196"/>
  <c r="I223" i="196"/>
  <c r="L222" i="196"/>
  <c r="N222" i="196" s="1"/>
  <c r="K222" i="196"/>
  <c r="J222" i="196"/>
  <c r="I222" i="196"/>
  <c r="L221" i="196"/>
  <c r="N221" i="196" s="1"/>
  <c r="K221" i="196"/>
  <c r="J221" i="196"/>
  <c r="I221" i="196"/>
  <c r="L220" i="196"/>
  <c r="N220" i="196" s="1"/>
  <c r="K220" i="196"/>
  <c r="J220" i="196"/>
  <c r="I220" i="196"/>
  <c r="N219" i="196"/>
  <c r="L219" i="196"/>
  <c r="K219" i="196"/>
  <c r="J219" i="196"/>
  <c r="I219" i="196"/>
  <c r="L218" i="196"/>
  <c r="K218" i="196"/>
  <c r="J218" i="196"/>
  <c r="I218" i="196"/>
  <c r="L217" i="196"/>
  <c r="K217" i="196"/>
  <c r="J217" i="196"/>
  <c r="I217" i="196"/>
  <c r="N216" i="196"/>
  <c r="L216" i="196"/>
  <c r="K216" i="196"/>
  <c r="J216" i="196"/>
  <c r="I216" i="196"/>
  <c r="L215" i="196"/>
  <c r="N215" i="196" s="1"/>
  <c r="K215" i="196"/>
  <c r="J215" i="196"/>
  <c r="I215" i="196"/>
  <c r="L214" i="196"/>
  <c r="N214" i="196" s="1"/>
  <c r="K214" i="196"/>
  <c r="J214" i="196"/>
  <c r="I214" i="196"/>
  <c r="L213" i="196"/>
  <c r="K213" i="196"/>
  <c r="J213" i="196"/>
  <c r="I213" i="196"/>
  <c r="L212" i="196"/>
  <c r="N212" i="196" s="1"/>
  <c r="K212" i="196"/>
  <c r="J212" i="196"/>
  <c r="I212" i="196"/>
  <c r="N211" i="196"/>
  <c r="L211" i="196"/>
  <c r="K211" i="196"/>
  <c r="J211" i="196"/>
  <c r="L210" i="196"/>
  <c r="K210" i="196"/>
  <c r="J210" i="196"/>
  <c r="L209" i="196"/>
  <c r="K209" i="196"/>
  <c r="J209" i="196"/>
  <c r="L208" i="196"/>
  <c r="K208" i="196"/>
  <c r="J208" i="196"/>
  <c r="L207" i="196"/>
  <c r="K207" i="196"/>
  <c r="J207" i="196"/>
  <c r="L206" i="196"/>
  <c r="K206" i="196"/>
  <c r="J206" i="196"/>
  <c r="L205" i="196"/>
  <c r="K205" i="196"/>
  <c r="J205" i="196"/>
  <c r="L204" i="196"/>
  <c r="K204" i="196"/>
  <c r="J204" i="196"/>
  <c r="L203" i="196"/>
  <c r="K203" i="196"/>
  <c r="J203" i="196"/>
  <c r="L202" i="196"/>
  <c r="K202" i="196"/>
  <c r="J202" i="196"/>
  <c r="L201" i="196"/>
  <c r="K201" i="196"/>
  <c r="J201" i="196"/>
  <c r="L200" i="196"/>
  <c r="K200" i="196"/>
  <c r="J200" i="196"/>
  <c r="N199" i="196"/>
  <c r="L199" i="196"/>
  <c r="K199" i="196"/>
  <c r="J199" i="196"/>
  <c r="L198" i="196"/>
  <c r="K198" i="196"/>
  <c r="J198" i="196"/>
  <c r="L197" i="196"/>
  <c r="K197" i="196"/>
  <c r="J197" i="196"/>
  <c r="L196" i="196"/>
  <c r="K196" i="196"/>
  <c r="J196" i="196"/>
  <c r="I196" i="196"/>
  <c r="L195" i="196"/>
  <c r="K195" i="196"/>
  <c r="J195" i="196"/>
  <c r="I195" i="196"/>
  <c r="L194" i="196"/>
  <c r="K194" i="196"/>
  <c r="J194" i="196"/>
  <c r="I194" i="196"/>
  <c r="L193" i="196"/>
  <c r="K193" i="196"/>
  <c r="J193" i="196"/>
  <c r="I193" i="196"/>
  <c r="L192" i="196"/>
  <c r="K192" i="196"/>
  <c r="J192" i="196"/>
  <c r="I192" i="196"/>
  <c r="L191" i="196"/>
  <c r="K191" i="196"/>
  <c r="J191" i="196"/>
  <c r="I191" i="196"/>
  <c r="L190" i="196"/>
  <c r="K190" i="196"/>
  <c r="J190" i="196"/>
  <c r="I190" i="196"/>
  <c r="N189" i="196"/>
  <c r="L189" i="196"/>
  <c r="K189" i="196"/>
  <c r="J189" i="196"/>
  <c r="I189" i="196"/>
  <c r="L188" i="196"/>
  <c r="K188" i="196"/>
  <c r="J188" i="196"/>
  <c r="I188" i="196"/>
  <c r="N187" i="196"/>
  <c r="L187" i="196"/>
  <c r="K187" i="196"/>
  <c r="J187" i="196"/>
  <c r="I187" i="196"/>
  <c r="L186" i="196"/>
  <c r="N186" i="196" s="1"/>
  <c r="K186" i="196"/>
  <c r="J186" i="196"/>
  <c r="I186" i="196"/>
  <c r="L185" i="196"/>
  <c r="K185" i="196"/>
  <c r="J185" i="196"/>
  <c r="I185" i="196"/>
  <c r="L184" i="196"/>
  <c r="K184" i="196"/>
  <c r="J184" i="196"/>
  <c r="I184" i="196"/>
  <c r="L183" i="196"/>
  <c r="K183" i="196"/>
  <c r="J183" i="196"/>
  <c r="I183" i="196"/>
  <c r="L182" i="196"/>
  <c r="K182" i="196"/>
  <c r="J182" i="196"/>
  <c r="I182" i="196"/>
  <c r="L181" i="196"/>
  <c r="K181" i="196"/>
  <c r="J181" i="196"/>
  <c r="I181" i="196"/>
  <c r="L180" i="196"/>
  <c r="K180" i="196"/>
  <c r="J180" i="196"/>
  <c r="I180" i="196"/>
  <c r="L179" i="196"/>
  <c r="K179" i="196"/>
  <c r="J179" i="196"/>
  <c r="I179" i="196"/>
  <c r="L178" i="196"/>
  <c r="K178" i="196"/>
  <c r="J178" i="196"/>
  <c r="I178" i="196"/>
  <c r="L177" i="196"/>
  <c r="K177" i="196"/>
  <c r="J177" i="196"/>
  <c r="I177" i="196"/>
  <c r="L176" i="196"/>
  <c r="K176" i="196"/>
  <c r="J176" i="196"/>
  <c r="I176" i="196"/>
  <c r="L175" i="196"/>
  <c r="N175" i="196" s="1"/>
  <c r="K175" i="196"/>
  <c r="J175" i="196"/>
  <c r="I175" i="196"/>
  <c r="L174" i="196"/>
  <c r="K174" i="196"/>
  <c r="J174" i="196"/>
  <c r="I174" i="196"/>
  <c r="L173" i="196"/>
  <c r="K173" i="196"/>
  <c r="J173" i="196"/>
  <c r="I173" i="196"/>
  <c r="L172" i="196"/>
  <c r="K172" i="196"/>
  <c r="J172" i="196"/>
  <c r="I172" i="196"/>
  <c r="L171" i="196"/>
  <c r="K171" i="196"/>
  <c r="J171" i="196"/>
  <c r="I171" i="196"/>
  <c r="N170" i="196"/>
  <c r="L170" i="196"/>
  <c r="K170" i="196"/>
  <c r="J170" i="196"/>
  <c r="I170" i="196"/>
  <c r="L169" i="196"/>
  <c r="K169" i="196"/>
  <c r="J169" i="196"/>
  <c r="I169" i="196"/>
  <c r="L168" i="196"/>
  <c r="K168" i="196"/>
  <c r="J168" i="196"/>
  <c r="I168" i="196"/>
  <c r="L167" i="196"/>
  <c r="K167" i="196"/>
  <c r="J167" i="196"/>
  <c r="I167" i="196"/>
  <c r="L166" i="196"/>
  <c r="N166" i="196" s="1"/>
  <c r="K166" i="196"/>
  <c r="J166" i="196"/>
  <c r="I166" i="196"/>
  <c r="L165" i="196"/>
  <c r="N165" i="196" s="1"/>
  <c r="K165" i="196"/>
  <c r="J165" i="196"/>
  <c r="I165" i="196"/>
  <c r="L164" i="196"/>
  <c r="K164" i="196"/>
  <c r="J164" i="196"/>
  <c r="I164" i="196"/>
  <c r="L163" i="196"/>
  <c r="K163" i="196"/>
  <c r="J163" i="196"/>
  <c r="I163" i="196"/>
  <c r="L162" i="196"/>
  <c r="N162" i="196" s="1"/>
  <c r="K162" i="196"/>
  <c r="J162" i="196"/>
  <c r="I162" i="196"/>
  <c r="L161" i="196"/>
  <c r="K161" i="196"/>
  <c r="J161" i="196"/>
  <c r="I161" i="196"/>
  <c r="L160" i="196"/>
  <c r="N160" i="196" s="1"/>
  <c r="K160" i="196"/>
  <c r="J160" i="196"/>
  <c r="I160" i="196"/>
  <c r="L159" i="196"/>
  <c r="K159" i="196"/>
  <c r="J159" i="196"/>
  <c r="I159" i="196"/>
  <c r="L158" i="196"/>
  <c r="K158" i="196"/>
  <c r="J158" i="196"/>
  <c r="I158" i="196"/>
  <c r="L157" i="196"/>
  <c r="N157" i="196" s="1"/>
  <c r="K157" i="196"/>
  <c r="J157" i="196"/>
  <c r="I157" i="196"/>
  <c r="L156" i="196"/>
  <c r="N156" i="196" s="1"/>
  <c r="K156" i="196"/>
  <c r="J156" i="196"/>
  <c r="I156" i="196"/>
  <c r="L155" i="196"/>
  <c r="N155" i="196" s="1"/>
  <c r="K155" i="196"/>
  <c r="J155" i="196"/>
  <c r="I155" i="196"/>
  <c r="L154" i="196"/>
  <c r="K154" i="196"/>
  <c r="J154" i="196"/>
  <c r="L153" i="196"/>
  <c r="K153" i="196"/>
  <c r="J153" i="196"/>
  <c r="L152" i="196"/>
  <c r="K152" i="196"/>
  <c r="J152" i="196"/>
  <c r="I152" i="196"/>
  <c r="L151" i="196"/>
  <c r="K151" i="196"/>
  <c r="J151" i="196"/>
  <c r="I151" i="196"/>
  <c r="L150" i="196"/>
  <c r="K150" i="196"/>
  <c r="J150" i="196"/>
  <c r="I150" i="196"/>
  <c r="L149" i="196"/>
  <c r="K149" i="196"/>
  <c r="J149" i="196"/>
  <c r="I149" i="196"/>
  <c r="L148" i="196"/>
  <c r="K148" i="196"/>
  <c r="J148" i="196"/>
  <c r="I148" i="196"/>
  <c r="L147" i="196"/>
  <c r="K147" i="196"/>
  <c r="J147" i="196"/>
  <c r="I147" i="196"/>
  <c r="L146" i="196"/>
  <c r="N146" i="196" s="1"/>
  <c r="K146" i="196"/>
  <c r="J146" i="196"/>
  <c r="I146" i="196"/>
  <c r="L145" i="196"/>
  <c r="N145" i="196" s="1"/>
  <c r="K145" i="196"/>
  <c r="J145" i="196"/>
  <c r="I145" i="196"/>
  <c r="L144" i="196"/>
  <c r="N144" i="196" s="1"/>
  <c r="K144" i="196"/>
  <c r="J144" i="196"/>
  <c r="I144" i="196"/>
  <c r="L143" i="196"/>
  <c r="K143" i="196"/>
  <c r="J143" i="196"/>
  <c r="I143" i="196"/>
  <c r="L142" i="196"/>
  <c r="K142" i="196"/>
  <c r="J142" i="196"/>
  <c r="I142" i="196"/>
  <c r="L141" i="196"/>
  <c r="N141" i="196" s="1"/>
  <c r="K141" i="196"/>
  <c r="J141" i="196"/>
  <c r="I141" i="196"/>
  <c r="N140" i="196"/>
  <c r="L140" i="196"/>
  <c r="K140" i="196"/>
  <c r="J140" i="196"/>
  <c r="I140" i="196"/>
  <c r="L139" i="196"/>
  <c r="N139" i="196" s="1"/>
  <c r="K139" i="196"/>
  <c r="J139" i="196"/>
  <c r="I139" i="196"/>
  <c r="N138" i="196"/>
  <c r="L138" i="196"/>
  <c r="K138" i="196"/>
  <c r="J138" i="196"/>
  <c r="I138" i="196"/>
  <c r="L137" i="196"/>
  <c r="N137" i="196" s="1"/>
  <c r="K137" i="196"/>
  <c r="J137" i="196"/>
  <c r="I137" i="196"/>
  <c r="N136" i="196"/>
  <c r="L136" i="196"/>
  <c r="K136" i="196"/>
  <c r="J136" i="196"/>
  <c r="I136" i="196"/>
  <c r="N135" i="196"/>
  <c r="L135" i="196"/>
  <c r="K135" i="196"/>
  <c r="J135" i="196"/>
  <c r="I135" i="196"/>
  <c r="N134" i="196"/>
  <c r="L134" i="196"/>
  <c r="K134" i="196"/>
  <c r="J134" i="196"/>
  <c r="I134" i="196"/>
  <c r="N133" i="196"/>
  <c r="L133" i="196"/>
  <c r="K133" i="196"/>
  <c r="J133" i="196"/>
  <c r="I133" i="196"/>
  <c r="N132" i="196"/>
  <c r="L132" i="196"/>
  <c r="K132" i="196"/>
  <c r="J132" i="196"/>
  <c r="I132" i="196"/>
  <c r="N131" i="196"/>
  <c r="L131" i="196"/>
  <c r="K131" i="196"/>
  <c r="J131" i="196"/>
  <c r="I131" i="196"/>
  <c r="N130" i="196"/>
  <c r="L130" i="196"/>
  <c r="K130" i="196"/>
  <c r="J130" i="196"/>
  <c r="I130" i="196"/>
  <c r="N129" i="196"/>
  <c r="L129" i="196"/>
  <c r="K129" i="196"/>
  <c r="J129" i="196"/>
  <c r="I129" i="196"/>
  <c r="N128" i="196"/>
  <c r="L128" i="196"/>
  <c r="K128" i="196"/>
  <c r="J128" i="196"/>
  <c r="I128" i="196"/>
  <c r="N127" i="196"/>
  <c r="L127" i="196"/>
  <c r="K127" i="196"/>
  <c r="J127" i="196"/>
  <c r="I127" i="196"/>
  <c r="N126" i="196"/>
  <c r="L126" i="196"/>
  <c r="K126" i="196"/>
  <c r="J126" i="196"/>
  <c r="I126" i="196"/>
  <c r="L125" i="196"/>
  <c r="K125" i="196"/>
  <c r="J125" i="196"/>
  <c r="I125" i="196"/>
  <c r="L124" i="196"/>
  <c r="N124" i="196" s="1"/>
  <c r="K124" i="196"/>
  <c r="J124" i="196"/>
  <c r="I124" i="196"/>
  <c r="L123" i="196"/>
  <c r="N123" i="196" s="1"/>
  <c r="K123" i="196"/>
  <c r="J123" i="196"/>
  <c r="I123" i="196"/>
  <c r="L122" i="196"/>
  <c r="K122" i="196"/>
  <c r="J122" i="196"/>
  <c r="I122" i="196"/>
  <c r="L121" i="196"/>
  <c r="N121" i="196" s="1"/>
  <c r="K121" i="196"/>
  <c r="J121" i="196"/>
  <c r="I121" i="196"/>
  <c r="N120" i="196"/>
  <c r="L120" i="196"/>
  <c r="K120" i="196"/>
  <c r="J120" i="196"/>
  <c r="I120" i="196"/>
  <c r="N119" i="196"/>
  <c r="L119" i="196"/>
  <c r="K119" i="196"/>
  <c r="J119" i="196"/>
  <c r="I119" i="196"/>
  <c r="N118" i="196"/>
  <c r="L118" i="196"/>
  <c r="K118" i="196"/>
  <c r="J118" i="196"/>
  <c r="I118" i="196"/>
  <c r="L117" i="196"/>
  <c r="N117" i="196" s="1"/>
  <c r="K117" i="196"/>
  <c r="J117" i="196"/>
  <c r="I117" i="196"/>
  <c r="N116" i="196"/>
  <c r="L116" i="196"/>
  <c r="K116" i="196"/>
  <c r="J116" i="196"/>
  <c r="I116" i="196"/>
  <c r="N115" i="196"/>
  <c r="L115" i="196"/>
  <c r="K115" i="196"/>
  <c r="J115" i="196"/>
  <c r="I115" i="196"/>
  <c r="N114" i="196"/>
  <c r="L114" i="196"/>
  <c r="K114" i="196"/>
  <c r="J114" i="196"/>
  <c r="I114" i="196"/>
  <c r="L113" i="196"/>
  <c r="N113" i="196" s="1"/>
  <c r="K113" i="196"/>
  <c r="J113" i="196"/>
  <c r="I113" i="196"/>
  <c r="N112" i="196"/>
  <c r="L112" i="196"/>
  <c r="K112" i="196"/>
  <c r="J112" i="196"/>
  <c r="I112" i="196"/>
  <c r="N111" i="196"/>
  <c r="L111" i="196"/>
  <c r="K111" i="196"/>
  <c r="J111" i="196"/>
  <c r="I111" i="196"/>
  <c r="N110" i="196"/>
  <c r="L110" i="196"/>
  <c r="K110" i="196"/>
  <c r="J110" i="196"/>
  <c r="I110" i="196"/>
  <c r="L109" i="196"/>
  <c r="N109" i="196" s="1"/>
  <c r="K109" i="196"/>
  <c r="J109" i="196"/>
  <c r="I109" i="196"/>
  <c r="N108" i="196"/>
  <c r="L108" i="196"/>
  <c r="K108" i="196"/>
  <c r="J108" i="196"/>
  <c r="I108" i="196"/>
  <c r="N107" i="196"/>
  <c r="L107" i="196"/>
  <c r="K107" i="196"/>
  <c r="J107" i="196"/>
  <c r="I107" i="196"/>
  <c r="L106" i="196"/>
  <c r="K106" i="196"/>
  <c r="J106" i="196"/>
  <c r="I106" i="196"/>
  <c r="L105" i="196"/>
  <c r="K105" i="196"/>
  <c r="J105" i="196"/>
  <c r="I105" i="196"/>
  <c r="N104" i="196"/>
  <c r="L104" i="196"/>
  <c r="K104" i="196"/>
  <c r="J104" i="196"/>
  <c r="I104" i="196"/>
  <c r="L103" i="196"/>
  <c r="K103" i="196"/>
  <c r="J103" i="196"/>
  <c r="I103" i="196"/>
  <c r="L102" i="196"/>
  <c r="N102" i="196" s="1"/>
  <c r="K102" i="196"/>
  <c r="J102" i="196"/>
  <c r="I102" i="196"/>
  <c r="L101" i="196"/>
  <c r="K101" i="196"/>
  <c r="J101" i="196"/>
  <c r="I101" i="196"/>
  <c r="N100" i="196"/>
  <c r="L100" i="196"/>
  <c r="K100" i="196"/>
  <c r="J100" i="196"/>
  <c r="I100" i="196"/>
  <c r="N99" i="196"/>
  <c r="L99" i="196"/>
  <c r="K99" i="196"/>
  <c r="J99" i="196"/>
  <c r="I99" i="196"/>
  <c r="N98" i="196"/>
  <c r="L98" i="196"/>
  <c r="K98" i="196"/>
  <c r="J98" i="196"/>
  <c r="I98" i="196"/>
  <c r="N97" i="196"/>
  <c r="L97" i="196"/>
  <c r="K97" i="196"/>
  <c r="J97" i="196"/>
  <c r="I97" i="196"/>
  <c r="L96" i="196"/>
  <c r="K96" i="196"/>
  <c r="J96" i="196"/>
  <c r="I96" i="196"/>
  <c r="L95" i="196"/>
  <c r="N95" i="196" s="1"/>
  <c r="K95" i="196"/>
  <c r="J95" i="196"/>
  <c r="I95" i="196"/>
  <c r="L94" i="196"/>
  <c r="K94" i="196"/>
  <c r="J94" i="196"/>
  <c r="I94" i="196"/>
  <c r="N93" i="196"/>
  <c r="L93" i="196"/>
  <c r="K93" i="196"/>
  <c r="J93" i="196"/>
  <c r="I93" i="196"/>
  <c r="L92" i="196"/>
  <c r="K92" i="196"/>
  <c r="J92" i="196"/>
  <c r="I92" i="196"/>
  <c r="L91" i="196"/>
  <c r="N91" i="196" s="1"/>
  <c r="K91" i="196"/>
  <c r="J91" i="196"/>
  <c r="I91" i="196"/>
  <c r="L90" i="196"/>
  <c r="N90" i="196" s="1"/>
  <c r="K90" i="196"/>
  <c r="J90" i="196"/>
  <c r="I90" i="196"/>
  <c r="L89" i="196"/>
  <c r="N89" i="196" s="1"/>
  <c r="K89" i="196"/>
  <c r="J89" i="196"/>
  <c r="I89" i="196"/>
  <c r="L88" i="196"/>
  <c r="N88" i="196" s="1"/>
  <c r="K88" i="196"/>
  <c r="J88" i="196"/>
  <c r="I88" i="196"/>
  <c r="L87" i="196"/>
  <c r="N87" i="196" s="1"/>
  <c r="K87" i="196"/>
  <c r="J87" i="196"/>
  <c r="I87" i="196"/>
  <c r="L86" i="196"/>
  <c r="N86" i="196" s="1"/>
  <c r="K86" i="196"/>
  <c r="J86" i="196"/>
  <c r="I86" i="196"/>
  <c r="N85" i="196"/>
  <c r="L85" i="196"/>
  <c r="K85" i="196"/>
  <c r="J85" i="196"/>
  <c r="I85" i="196"/>
  <c r="L84" i="196"/>
  <c r="N84" i="196" s="1"/>
  <c r="K84" i="196"/>
  <c r="J84" i="196"/>
  <c r="I84" i="196"/>
  <c r="L83" i="196"/>
  <c r="K83" i="196"/>
  <c r="J83" i="196"/>
  <c r="I83" i="196"/>
  <c r="N82" i="196"/>
  <c r="L82" i="196"/>
  <c r="K82" i="196"/>
  <c r="J82" i="196"/>
  <c r="I82" i="196"/>
  <c r="L81" i="196"/>
  <c r="N81" i="196" s="1"/>
  <c r="K81" i="196"/>
  <c r="J81" i="196"/>
  <c r="I81" i="196"/>
  <c r="N80" i="196"/>
  <c r="L80" i="196"/>
  <c r="K80" i="196"/>
  <c r="J80" i="196"/>
  <c r="I80" i="196"/>
  <c r="L79" i="196"/>
  <c r="N79" i="196" s="1"/>
  <c r="K79" i="196"/>
  <c r="J79" i="196"/>
  <c r="I79" i="196"/>
  <c r="N78" i="196"/>
  <c r="L78" i="196"/>
  <c r="K78" i="196"/>
  <c r="J78" i="196"/>
  <c r="I78" i="196"/>
  <c r="N77" i="196"/>
  <c r="L77" i="196"/>
  <c r="K77" i="196"/>
  <c r="J77" i="196"/>
  <c r="I77" i="196"/>
  <c r="L76" i="196"/>
  <c r="N76" i="196" s="1"/>
  <c r="K76" i="196"/>
  <c r="J76" i="196"/>
  <c r="I76" i="196"/>
  <c r="L75" i="196"/>
  <c r="K75" i="196"/>
  <c r="J75" i="196"/>
  <c r="I75" i="196"/>
  <c r="N74" i="196"/>
  <c r="L74" i="196"/>
  <c r="K74" i="196"/>
  <c r="J74" i="196"/>
  <c r="I74" i="196"/>
  <c r="L73" i="196"/>
  <c r="N73" i="196" s="1"/>
  <c r="K73" i="196"/>
  <c r="J73" i="196"/>
  <c r="I73" i="196"/>
  <c r="N72" i="196"/>
  <c r="L72" i="196"/>
  <c r="K72" i="196"/>
  <c r="J72" i="196"/>
  <c r="I72" i="196"/>
  <c r="L71" i="196"/>
  <c r="N71" i="196" s="1"/>
  <c r="K71" i="196"/>
  <c r="J71" i="196"/>
  <c r="I71" i="196"/>
  <c r="N70" i="196"/>
  <c r="L70" i="196"/>
  <c r="K70" i="196"/>
  <c r="J70" i="196"/>
  <c r="I70" i="196"/>
  <c r="L69" i="196"/>
  <c r="K69" i="196"/>
  <c r="J69" i="196"/>
  <c r="I69" i="196"/>
  <c r="N68" i="196"/>
  <c r="L68" i="196"/>
  <c r="K68" i="196"/>
  <c r="J68" i="196"/>
  <c r="I68" i="196"/>
  <c r="N67" i="196"/>
  <c r="L67" i="196"/>
  <c r="K67" i="196"/>
  <c r="J67" i="196"/>
  <c r="I67" i="196"/>
  <c r="L66" i="196"/>
  <c r="N66" i="196" s="1"/>
  <c r="K66" i="196"/>
  <c r="J66" i="196"/>
  <c r="I66" i="196"/>
  <c r="L65" i="196"/>
  <c r="N65" i="196" s="1"/>
  <c r="K65" i="196"/>
  <c r="J65" i="196"/>
  <c r="I65" i="196"/>
  <c r="N64" i="196"/>
  <c r="L64" i="196"/>
  <c r="K64" i="196"/>
  <c r="J64" i="196"/>
  <c r="I64" i="196"/>
  <c r="N63" i="196"/>
  <c r="L63" i="196"/>
  <c r="K63" i="196"/>
  <c r="J63" i="196"/>
  <c r="I63" i="196"/>
  <c r="N62" i="196"/>
  <c r="L62" i="196"/>
  <c r="K62" i="196"/>
  <c r="J62" i="196"/>
  <c r="I62" i="196"/>
  <c r="L61" i="196"/>
  <c r="N61" i="196" s="1"/>
  <c r="K61" i="196"/>
  <c r="J61" i="196"/>
  <c r="I61" i="196"/>
  <c r="L60" i="196"/>
  <c r="N60" i="196" s="1"/>
  <c r="K60" i="196"/>
  <c r="J60" i="196"/>
  <c r="I60" i="196"/>
  <c r="N59" i="196"/>
  <c r="L59" i="196"/>
  <c r="K59" i="196"/>
  <c r="J59" i="196"/>
  <c r="I59" i="196"/>
  <c r="L58" i="196"/>
  <c r="K58" i="196"/>
  <c r="J58" i="196"/>
  <c r="I58" i="196"/>
  <c r="L57" i="196"/>
  <c r="N57" i="196" s="1"/>
  <c r="K57" i="196"/>
  <c r="J57" i="196"/>
  <c r="I57" i="196"/>
  <c r="L56" i="196"/>
  <c r="K56" i="196"/>
  <c r="J56" i="196"/>
  <c r="I56" i="196"/>
  <c r="L55" i="196"/>
  <c r="K55" i="196"/>
  <c r="J55" i="196"/>
  <c r="I55" i="196"/>
  <c r="L54" i="196"/>
  <c r="N54" i="196" s="1"/>
  <c r="K54" i="196"/>
  <c r="J54" i="196"/>
  <c r="I54" i="196"/>
  <c r="L53" i="196"/>
  <c r="K53" i="196"/>
  <c r="J53" i="196"/>
  <c r="I53" i="196"/>
  <c r="L52" i="196"/>
  <c r="N52" i="196" s="1"/>
  <c r="K52" i="196"/>
  <c r="J52" i="196"/>
  <c r="I52" i="196"/>
  <c r="L51" i="196"/>
  <c r="N51" i="196" s="1"/>
  <c r="K51" i="196"/>
  <c r="J51" i="196"/>
  <c r="I51" i="196"/>
  <c r="L50" i="196"/>
  <c r="N50" i="196" s="1"/>
  <c r="K50" i="196"/>
  <c r="J50" i="196"/>
  <c r="I50" i="196"/>
  <c r="N49" i="196"/>
  <c r="L49" i="196"/>
  <c r="K49" i="196"/>
  <c r="J49" i="196"/>
  <c r="I49" i="196"/>
  <c r="L48" i="196"/>
  <c r="N48" i="196" s="1"/>
  <c r="K48" i="196"/>
  <c r="J48" i="196"/>
  <c r="I48" i="196"/>
  <c r="N47" i="196"/>
  <c r="L47" i="196"/>
  <c r="K47" i="196"/>
  <c r="J47" i="196"/>
  <c r="I47" i="196"/>
  <c r="N46" i="196"/>
  <c r="L46" i="196"/>
  <c r="K46" i="196"/>
  <c r="J46" i="196"/>
  <c r="I46" i="196"/>
  <c r="N45" i="196"/>
  <c r="L45" i="196"/>
  <c r="N44" i="196"/>
  <c r="L44" i="196"/>
  <c r="K44" i="196"/>
  <c r="J44" i="196"/>
  <c r="I44" i="196"/>
  <c r="L43" i="196"/>
  <c r="N43" i="196" s="1"/>
  <c r="K43" i="196"/>
  <c r="J43" i="196"/>
  <c r="I43" i="196"/>
  <c r="L42" i="196"/>
  <c r="N42" i="196" s="1"/>
  <c r="K42" i="196"/>
  <c r="J42" i="196"/>
  <c r="I42" i="196"/>
  <c r="L41" i="196"/>
  <c r="N41" i="196" s="1"/>
  <c r="K41" i="196"/>
  <c r="J41" i="196"/>
  <c r="I41" i="196"/>
  <c r="L40" i="196"/>
  <c r="K40" i="196"/>
  <c r="J40" i="196"/>
  <c r="I40" i="196"/>
  <c r="N39" i="196"/>
  <c r="L39" i="196"/>
  <c r="K39" i="196"/>
  <c r="J39" i="196"/>
  <c r="I39" i="196"/>
  <c r="L38" i="196"/>
  <c r="N38" i="196" s="1"/>
  <c r="K38" i="196"/>
  <c r="J38" i="196"/>
  <c r="I38" i="196"/>
  <c r="L37" i="196"/>
  <c r="N37" i="196" s="1"/>
  <c r="K37" i="196"/>
  <c r="J37" i="196"/>
  <c r="I37" i="196"/>
  <c r="L36" i="196"/>
  <c r="N36" i="196" s="1"/>
  <c r="K36" i="196"/>
  <c r="J36" i="196"/>
  <c r="I36" i="196"/>
  <c r="N35" i="196"/>
  <c r="L35" i="196"/>
  <c r="K35" i="196"/>
  <c r="J35" i="196"/>
  <c r="I35" i="196"/>
  <c r="L34" i="196"/>
  <c r="N34" i="196" s="1"/>
  <c r="K34" i="196"/>
  <c r="J34" i="196"/>
  <c r="I34" i="196"/>
  <c r="L33" i="196"/>
  <c r="K33" i="196"/>
  <c r="J33" i="196"/>
  <c r="I33" i="196"/>
  <c r="L32" i="196"/>
  <c r="N32" i="196" s="1"/>
  <c r="K32" i="196"/>
  <c r="J32" i="196"/>
  <c r="I32" i="196"/>
  <c r="N31" i="196"/>
  <c r="L31" i="196"/>
  <c r="K31" i="196"/>
  <c r="J31" i="196"/>
  <c r="I31" i="196"/>
  <c r="L30" i="196"/>
  <c r="N30" i="196" s="1"/>
  <c r="K30" i="196"/>
  <c r="J30" i="196"/>
  <c r="I30" i="196"/>
  <c r="L29" i="196"/>
  <c r="K29" i="196"/>
  <c r="J29" i="196"/>
  <c r="I29" i="196"/>
  <c r="N28" i="196"/>
  <c r="L28" i="196"/>
  <c r="K28" i="196"/>
  <c r="J28" i="196"/>
  <c r="I28" i="196"/>
  <c r="L27" i="196"/>
  <c r="N27" i="196" s="1"/>
  <c r="K27" i="196"/>
  <c r="J27" i="196"/>
  <c r="I27" i="196"/>
  <c r="L26" i="196"/>
  <c r="N26" i="196" s="1"/>
  <c r="K26" i="196"/>
  <c r="J26" i="196"/>
  <c r="I26" i="196"/>
  <c r="N25" i="196"/>
  <c r="L25" i="196"/>
  <c r="K25" i="196"/>
  <c r="J25" i="196"/>
  <c r="I25" i="196"/>
  <c r="N24" i="196"/>
  <c r="L24" i="196"/>
  <c r="K24" i="196"/>
  <c r="J24" i="196"/>
  <c r="I24" i="196"/>
  <c r="L23" i="196"/>
  <c r="N23" i="196" s="1"/>
  <c r="K23" i="196"/>
  <c r="J23" i="196"/>
  <c r="I23" i="196"/>
  <c r="L22" i="196"/>
  <c r="N22" i="196" s="1"/>
  <c r="K22" i="196"/>
  <c r="J22" i="196"/>
  <c r="I22" i="196"/>
  <c r="L21" i="196"/>
  <c r="N21" i="196" s="1"/>
  <c r="K21" i="196"/>
  <c r="J21" i="196"/>
  <c r="I21" i="196"/>
  <c r="N20" i="196"/>
  <c r="L20" i="196"/>
  <c r="K20" i="196"/>
  <c r="J20" i="196"/>
  <c r="I20" i="196"/>
  <c r="L19" i="196"/>
  <c r="N19" i="196" s="1"/>
  <c r="K19" i="196"/>
  <c r="J19" i="196"/>
  <c r="I19" i="196"/>
  <c r="L18" i="196"/>
  <c r="N18" i="196" s="1"/>
  <c r="K18" i="196"/>
  <c r="J18" i="196"/>
  <c r="I18" i="196"/>
  <c r="L17" i="196"/>
  <c r="N17" i="196" s="1"/>
  <c r="K17" i="196"/>
  <c r="J17" i="196"/>
  <c r="I17" i="196"/>
  <c r="L16" i="196"/>
  <c r="N16" i="196" s="1"/>
  <c r="K16" i="196"/>
  <c r="J16" i="196"/>
  <c r="I16" i="196"/>
  <c r="L15" i="196"/>
  <c r="N15" i="196" s="1"/>
  <c r="K15" i="196"/>
  <c r="J15" i="196"/>
  <c r="I15" i="196"/>
  <c r="L14" i="196"/>
  <c r="N14" i="196" s="1"/>
  <c r="K14" i="196"/>
  <c r="J14" i="196"/>
  <c r="I14" i="196"/>
  <c r="L13" i="196"/>
  <c r="N13" i="196" s="1"/>
  <c r="K13" i="196"/>
  <c r="J13" i="196"/>
  <c r="I13" i="196"/>
  <c r="L12" i="196"/>
  <c r="N12" i="196" s="1"/>
  <c r="K12" i="196"/>
  <c r="J12" i="196"/>
  <c r="I12" i="196"/>
  <c r="L11" i="196"/>
  <c r="N11" i="196" s="1"/>
  <c r="K11" i="196"/>
  <c r="J11" i="196"/>
  <c r="I11" i="196"/>
  <c r="L10" i="196"/>
  <c r="N10" i="196" s="1"/>
  <c r="K10" i="196"/>
  <c r="J10" i="196"/>
  <c r="I10" i="196"/>
  <c r="L9" i="196"/>
  <c r="K9" i="196"/>
  <c r="J9" i="196"/>
  <c r="I9" i="196"/>
  <c r="L8" i="196"/>
  <c r="K8" i="196"/>
  <c r="J8" i="196"/>
  <c r="I8" i="196"/>
  <c r="L7" i="196"/>
  <c r="N7" i="196" s="1"/>
  <c r="K7" i="196"/>
  <c r="J7" i="196"/>
  <c r="I7" i="196"/>
  <c r="L6" i="196"/>
  <c r="N6" i="196" s="1"/>
  <c r="K6" i="196"/>
  <c r="J6" i="196"/>
  <c r="I6" i="196"/>
  <c r="L5" i="196"/>
  <c r="N5" i="196" s="1"/>
  <c r="K5" i="196"/>
  <c r="J5" i="196"/>
  <c r="I5" i="196"/>
  <c r="L4" i="196"/>
  <c r="K4" i="196"/>
  <c r="J4" i="196"/>
  <c r="I4" i="196"/>
  <c r="L3" i="196"/>
  <c r="N3" i="196" s="1"/>
  <c r="K3" i="196"/>
  <c r="J3" i="196"/>
  <c r="I3" i="196"/>
  <c r="N2" i="196"/>
  <c r="L2" i="196"/>
  <c r="K2" i="196"/>
  <c r="J2" i="196"/>
  <c r="I2" i="196"/>
  <c r="L314" i="195"/>
  <c r="L313" i="195"/>
  <c r="L312" i="195"/>
  <c r="L311" i="195"/>
  <c r="L310" i="195"/>
  <c r="L309" i="195"/>
  <c r="L308" i="195"/>
  <c r="K308" i="195"/>
  <c r="J308" i="195"/>
  <c r="I308" i="195"/>
  <c r="L307" i="195"/>
  <c r="K307" i="195"/>
  <c r="J307" i="195"/>
  <c r="L306" i="195"/>
  <c r="K306" i="195"/>
  <c r="J306" i="195"/>
  <c r="L305" i="195"/>
  <c r="K305" i="195"/>
  <c r="J305" i="195"/>
  <c r="L304" i="195"/>
  <c r="K304" i="195"/>
  <c r="J304" i="195"/>
  <c r="L303" i="195"/>
  <c r="K303" i="195"/>
  <c r="J303" i="195"/>
  <c r="L302" i="195"/>
  <c r="K302" i="195"/>
  <c r="J302" i="195"/>
  <c r="L301" i="195"/>
  <c r="K301" i="195"/>
  <c r="J301" i="195"/>
  <c r="L300" i="195"/>
  <c r="K300" i="195"/>
  <c r="J300" i="195"/>
  <c r="L299" i="195"/>
  <c r="K299" i="195"/>
  <c r="J299" i="195"/>
  <c r="L298" i="195"/>
  <c r="K298" i="195"/>
  <c r="J298" i="195"/>
  <c r="L297" i="195"/>
  <c r="K297" i="195"/>
  <c r="J297" i="195"/>
  <c r="L296" i="195"/>
  <c r="K296" i="195"/>
  <c r="J296" i="195"/>
  <c r="L295" i="195"/>
  <c r="K295" i="195"/>
  <c r="J295" i="195"/>
  <c r="L294" i="195"/>
  <c r="K294" i="195"/>
  <c r="J294" i="195"/>
  <c r="L293" i="195"/>
  <c r="K293" i="195"/>
  <c r="J293" i="195"/>
  <c r="L292" i="195"/>
  <c r="K292" i="195"/>
  <c r="J292" i="195"/>
  <c r="L291" i="195"/>
  <c r="K291" i="195"/>
  <c r="J291" i="195"/>
  <c r="L290" i="195"/>
  <c r="K290" i="195"/>
  <c r="J290" i="195"/>
  <c r="L289" i="195"/>
  <c r="K289" i="195"/>
  <c r="J289" i="195"/>
  <c r="L288" i="195"/>
  <c r="K288" i="195"/>
  <c r="J288" i="195"/>
  <c r="L287" i="195"/>
  <c r="K287" i="195"/>
  <c r="J287" i="195"/>
  <c r="L286" i="195"/>
  <c r="K286" i="195"/>
  <c r="J286" i="195"/>
  <c r="L285" i="195"/>
  <c r="K285" i="195"/>
  <c r="J285" i="195"/>
  <c r="L284" i="195"/>
  <c r="K284" i="195"/>
  <c r="J284" i="195"/>
  <c r="L283" i="195"/>
  <c r="K283" i="195"/>
  <c r="J283" i="195"/>
  <c r="L282" i="195"/>
  <c r="K282" i="195"/>
  <c r="J282" i="195"/>
  <c r="L281" i="195"/>
  <c r="K281" i="195"/>
  <c r="J281" i="195"/>
  <c r="L280" i="195"/>
  <c r="K280" i="195"/>
  <c r="J280" i="195"/>
  <c r="I280" i="195"/>
  <c r="L279" i="195"/>
  <c r="K279" i="195"/>
  <c r="J279" i="195"/>
  <c r="I279" i="195"/>
  <c r="L278" i="195"/>
  <c r="K278" i="195"/>
  <c r="J278" i="195"/>
  <c r="I278" i="195"/>
  <c r="L277" i="195"/>
  <c r="K277" i="195"/>
  <c r="J277" i="195"/>
  <c r="I277" i="195"/>
  <c r="L276" i="195"/>
  <c r="K276" i="195"/>
  <c r="J276" i="195"/>
  <c r="I276" i="195"/>
  <c r="L275" i="195"/>
  <c r="K275" i="195"/>
  <c r="J275" i="195"/>
  <c r="I275" i="195"/>
  <c r="N274" i="195"/>
  <c r="L274" i="195"/>
  <c r="K274" i="195"/>
  <c r="J274" i="195"/>
  <c r="L273" i="195"/>
  <c r="K273" i="195"/>
  <c r="J273" i="195"/>
  <c r="I273" i="195"/>
  <c r="L272" i="195"/>
  <c r="K272" i="195"/>
  <c r="J272" i="195"/>
  <c r="I272" i="195"/>
  <c r="L271" i="195"/>
  <c r="N271" i="195" s="1"/>
  <c r="K271" i="195"/>
  <c r="J271" i="195"/>
  <c r="I271" i="195"/>
  <c r="L270" i="195"/>
  <c r="N270" i="195" s="1"/>
  <c r="K270" i="195"/>
  <c r="J270" i="195"/>
  <c r="I270" i="195"/>
  <c r="N269" i="195"/>
  <c r="L269" i="195"/>
  <c r="K269" i="195"/>
  <c r="J269" i="195"/>
  <c r="I269" i="195"/>
  <c r="L268" i="195"/>
  <c r="N268" i="195" s="1"/>
  <c r="K268" i="195"/>
  <c r="J268" i="195"/>
  <c r="I268" i="195"/>
  <c r="L267" i="195"/>
  <c r="N267" i="195" s="1"/>
  <c r="K267" i="195"/>
  <c r="J267" i="195"/>
  <c r="I267" i="195"/>
  <c r="L266" i="195"/>
  <c r="N266" i="195" s="1"/>
  <c r="K266" i="195"/>
  <c r="J266" i="195"/>
  <c r="I266" i="195"/>
  <c r="L265" i="195"/>
  <c r="N265" i="195" s="1"/>
  <c r="K265" i="195"/>
  <c r="J265" i="195"/>
  <c r="I265" i="195"/>
  <c r="L264" i="195"/>
  <c r="N264" i="195" s="1"/>
  <c r="K264" i="195"/>
  <c r="J264" i="195"/>
  <c r="I264" i="195"/>
  <c r="L263" i="195"/>
  <c r="N263" i="195" s="1"/>
  <c r="K263" i="195"/>
  <c r="J263" i="195"/>
  <c r="I263" i="195"/>
  <c r="L262" i="195"/>
  <c r="K262" i="195"/>
  <c r="J262" i="195"/>
  <c r="I262" i="195"/>
  <c r="L261" i="195"/>
  <c r="K261" i="195"/>
  <c r="J261" i="195"/>
  <c r="I261" i="195"/>
  <c r="N260" i="195"/>
  <c r="L260" i="195"/>
  <c r="K260" i="195"/>
  <c r="J260" i="195"/>
  <c r="I260" i="195"/>
  <c r="N259" i="195"/>
  <c r="L259" i="195"/>
  <c r="K259" i="195"/>
  <c r="J259" i="195"/>
  <c r="I259" i="195"/>
  <c r="N258" i="195"/>
  <c r="L258" i="195"/>
  <c r="K258" i="195"/>
  <c r="J258" i="195"/>
  <c r="I258" i="195"/>
  <c r="N257" i="195"/>
  <c r="L257" i="195"/>
  <c r="K257" i="195"/>
  <c r="J257" i="195"/>
  <c r="I257" i="195"/>
  <c r="N256" i="195"/>
  <c r="L256" i="195"/>
  <c r="K256" i="195"/>
  <c r="J256" i="195"/>
  <c r="I256" i="195"/>
  <c r="N255" i="195"/>
  <c r="L255" i="195"/>
  <c r="K255" i="195"/>
  <c r="J255" i="195"/>
  <c r="I255" i="195"/>
  <c r="N254" i="195"/>
  <c r="L254" i="195"/>
  <c r="K254" i="195"/>
  <c r="J254" i="195"/>
  <c r="I254" i="195"/>
  <c r="L253" i="195"/>
  <c r="K253" i="195"/>
  <c r="J253" i="195"/>
  <c r="I253" i="195"/>
  <c r="L252" i="195"/>
  <c r="N252" i="195" s="1"/>
  <c r="K252" i="195"/>
  <c r="J252" i="195"/>
  <c r="I252" i="195"/>
  <c r="N251" i="195"/>
  <c r="L251" i="195"/>
  <c r="K251" i="195"/>
  <c r="J251" i="195"/>
  <c r="I251" i="195"/>
  <c r="L250" i="195"/>
  <c r="N250" i="195" s="1"/>
  <c r="K250" i="195"/>
  <c r="J250" i="195"/>
  <c r="I250" i="195"/>
  <c r="L249" i="195"/>
  <c r="N249" i="195" s="1"/>
  <c r="K249" i="195"/>
  <c r="J249" i="195"/>
  <c r="I249" i="195"/>
  <c r="L248" i="195"/>
  <c r="K248" i="195"/>
  <c r="J248" i="195"/>
  <c r="I248" i="195"/>
  <c r="N247" i="195"/>
  <c r="L247" i="195"/>
  <c r="K247" i="195"/>
  <c r="J247" i="195"/>
  <c r="I247" i="195"/>
  <c r="L246" i="195"/>
  <c r="K246" i="195"/>
  <c r="J246" i="195"/>
  <c r="I246" i="195"/>
  <c r="L245" i="195"/>
  <c r="K245" i="195"/>
  <c r="J245" i="195"/>
  <c r="I245" i="195"/>
  <c r="N244" i="195"/>
  <c r="L244" i="195"/>
  <c r="K244" i="195"/>
  <c r="J244" i="195"/>
  <c r="I244" i="195"/>
  <c r="N243" i="195"/>
  <c r="L243" i="195"/>
  <c r="K243" i="195"/>
  <c r="J243" i="195"/>
  <c r="I243" i="195"/>
  <c r="F243" i="195"/>
  <c r="L242" i="195"/>
  <c r="N242" i="195" s="1"/>
  <c r="K242" i="195"/>
  <c r="J242" i="195"/>
  <c r="I242" i="195"/>
  <c r="N241" i="195"/>
  <c r="L241" i="195"/>
  <c r="K241" i="195"/>
  <c r="J241" i="195"/>
  <c r="I241" i="195"/>
  <c r="L240" i="195"/>
  <c r="N240" i="195" s="1"/>
  <c r="K240" i="195"/>
  <c r="J240" i="195"/>
  <c r="I240" i="195"/>
  <c r="L239" i="195"/>
  <c r="N239" i="195" s="1"/>
  <c r="K239" i="195"/>
  <c r="J239" i="195"/>
  <c r="I239" i="195"/>
  <c r="L238" i="195"/>
  <c r="N238" i="195" s="1"/>
  <c r="K238" i="195"/>
  <c r="J238" i="195"/>
  <c r="I238" i="195"/>
  <c r="N237" i="195"/>
  <c r="L237" i="195"/>
  <c r="K237" i="195"/>
  <c r="J237" i="195"/>
  <c r="I237" i="195"/>
  <c r="L236" i="195"/>
  <c r="K236" i="195"/>
  <c r="J236" i="195"/>
  <c r="I236" i="195"/>
  <c r="N235" i="195"/>
  <c r="L235" i="195"/>
  <c r="K235" i="195"/>
  <c r="J235" i="195"/>
  <c r="I235" i="195"/>
  <c r="N234" i="195"/>
  <c r="L234" i="195"/>
  <c r="K234" i="195"/>
  <c r="J234" i="195"/>
  <c r="I234" i="195"/>
  <c r="N233" i="195"/>
  <c r="L233" i="195"/>
  <c r="K233" i="195"/>
  <c r="J233" i="195"/>
  <c r="I233" i="195"/>
  <c r="N232" i="195"/>
  <c r="L232" i="195"/>
  <c r="K232" i="195"/>
  <c r="J232" i="195"/>
  <c r="I232" i="195"/>
  <c r="N231" i="195"/>
  <c r="L231" i="195"/>
  <c r="K231" i="195"/>
  <c r="J231" i="195"/>
  <c r="I231" i="195"/>
  <c r="L230" i="195"/>
  <c r="N230" i="195" s="1"/>
  <c r="K230" i="195"/>
  <c r="J230" i="195"/>
  <c r="I230" i="195"/>
  <c r="N229" i="195"/>
  <c r="L229" i="195"/>
  <c r="K229" i="195"/>
  <c r="J229" i="195"/>
  <c r="I229" i="195"/>
  <c r="N228" i="195"/>
  <c r="L228" i="195"/>
  <c r="K228" i="195"/>
  <c r="J228" i="195"/>
  <c r="I228" i="195"/>
  <c r="N227" i="195"/>
  <c r="L227" i="195"/>
  <c r="K227" i="195"/>
  <c r="N226" i="195"/>
  <c r="L226" i="195"/>
  <c r="K226" i="195"/>
  <c r="J226" i="195"/>
  <c r="I226" i="195"/>
  <c r="N225" i="195"/>
  <c r="L225" i="195"/>
  <c r="K225" i="195"/>
  <c r="J225" i="195"/>
  <c r="I225" i="195"/>
  <c r="L224" i="195"/>
  <c r="N224" i="195" s="1"/>
  <c r="K224" i="195"/>
  <c r="J224" i="195"/>
  <c r="I224" i="195"/>
  <c r="L223" i="195"/>
  <c r="N223" i="195" s="1"/>
  <c r="K223" i="195"/>
  <c r="J223" i="195"/>
  <c r="I223" i="195"/>
  <c r="N222" i="195"/>
  <c r="L222" i="195"/>
  <c r="K222" i="195"/>
  <c r="J222" i="195"/>
  <c r="I222" i="195"/>
  <c r="N221" i="195"/>
  <c r="L221" i="195"/>
  <c r="K221" i="195"/>
  <c r="J221" i="195"/>
  <c r="I221" i="195"/>
  <c r="L220" i="195"/>
  <c r="N220" i="195" s="1"/>
  <c r="K220" i="195"/>
  <c r="J220" i="195"/>
  <c r="I220" i="195"/>
  <c r="L219" i="195"/>
  <c r="N219" i="195" s="1"/>
  <c r="K219" i="195"/>
  <c r="J219" i="195"/>
  <c r="I219" i="195"/>
  <c r="L218" i="195"/>
  <c r="K218" i="195"/>
  <c r="J218" i="195"/>
  <c r="I218" i="195"/>
  <c r="L217" i="195"/>
  <c r="K217" i="195"/>
  <c r="J217" i="195"/>
  <c r="I217" i="195"/>
  <c r="L216" i="195"/>
  <c r="N216" i="195" s="1"/>
  <c r="K216" i="195"/>
  <c r="J216" i="195"/>
  <c r="I216" i="195"/>
  <c r="N215" i="195"/>
  <c r="L215" i="195"/>
  <c r="K215" i="195"/>
  <c r="J215" i="195"/>
  <c r="I215" i="195"/>
  <c r="N214" i="195"/>
  <c r="L214" i="195"/>
  <c r="K214" i="195"/>
  <c r="J214" i="195"/>
  <c r="I214" i="195"/>
  <c r="L213" i="195"/>
  <c r="K213" i="195"/>
  <c r="J213" i="195"/>
  <c r="I213" i="195"/>
  <c r="N212" i="195"/>
  <c r="L212" i="195"/>
  <c r="K212" i="195"/>
  <c r="J212" i="195"/>
  <c r="I212" i="195"/>
  <c r="L211" i="195"/>
  <c r="N211" i="195" s="1"/>
  <c r="K211" i="195"/>
  <c r="J211" i="195"/>
  <c r="L210" i="195"/>
  <c r="K210" i="195"/>
  <c r="J210" i="195"/>
  <c r="L209" i="195"/>
  <c r="K209" i="195"/>
  <c r="J209" i="195"/>
  <c r="L208" i="195"/>
  <c r="K208" i="195"/>
  <c r="J208" i="195"/>
  <c r="L207" i="195"/>
  <c r="K207" i="195"/>
  <c r="J207" i="195"/>
  <c r="L206" i="195"/>
  <c r="K206" i="195"/>
  <c r="J206" i="195"/>
  <c r="L205" i="195"/>
  <c r="K205" i="195"/>
  <c r="J205" i="195"/>
  <c r="L204" i="195"/>
  <c r="K204" i="195"/>
  <c r="J204" i="195"/>
  <c r="L203" i="195"/>
  <c r="K203" i="195"/>
  <c r="J203" i="195"/>
  <c r="N202" i="195"/>
  <c r="L202" i="195"/>
  <c r="K202" i="195"/>
  <c r="J202" i="195"/>
  <c r="L201" i="195"/>
  <c r="K201" i="195"/>
  <c r="J201" i="195"/>
  <c r="L200" i="195"/>
  <c r="K200" i="195"/>
  <c r="J200" i="195"/>
  <c r="N199" i="195"/>
  <c r="L199" i="195"/>
  <c r="K199" i="195"/>
  <c r="J199" i="195"/>
  <c r="L198" i="195"/>
  <c r="K198" i="195"/>
  <c r="J198" i="195"/>
  <c r="L197" i="195"/>
  <c r="K197" i="195"/>
  <c r="J197" i="195"/>
  <c r="L196" i="195"/>
  <c r="K196" i="195"/>
  <c r="J196" i="195"/>
  <c r="I196" i="195"/>
  <c r="L195" i="195"/>
  <c r="K195" i="195"/>
  <c r="J195" i="195"/>
  <c r="I195" i="195"/>
  <c r="L194" i="195"/>
  <c r="K194" i="195"/>
  <c r="J194" i="195"/>
  <c r="I194" i="195"/>
  <c r="L193" i="195"/>
  <c r="K193" i="195"/>
  <c r="J193" i="195"/>
  <c r="I193" i="195"/>
  <c r="L192" i="195"/>
  <c r="K192" i="195"/>
  <c r="J192" i="195"/>
  <c r="I192" i="195"/>
  <c r="L191" i="195"/>
  <c r="K191" i="195"/>
  <c r="J191" i="195"/>
  <c r="I191" i="195"/>
  <c r="L190" i="195"/>
  <c r="K190" i="195"/>
  <c r="J190" i="195"/>
  <c r="I190" i="195"/>
  <c r="N189" i="195"/>
  <c r="L189" i="195"/>
  <c r="K189" i="195"/>
  <c r="J189" i="195"/>
  <c r="I189" i="195"/>
  <c r="L188" i="195"/>
  <c r="K188" i="195"/>
  <c r="J188" i="195"/>
  <c r="I188" i="195"/>
  <c r="L187" i="195"/>
  <c r="N187" i="195" s="1"/>
  <c r="K187" i="195"/>
  <c r="J187" i="195"/>
  <c r="I187" i="195"/>
  <c r="L186" i="195"/>
  <c r="N186" i="195" s="1"/>
  <c r="K186" i="195"/>
  <c r="J186" i="195"/>
  <c r="I186" i="195"/>
  <c r="L185" i="195"/>
  <c r="K185" i="195"/>
  <c r="J185" i="195"/>
  <c r="I185" i="195"/>
  <c r="L184" i="195"/>
  <c r="K184" i="195"/>
  <c r="J184" i="195"/>
  <c r="I184" i="195"/>
  <c r="L183" i="195"/>
  <c r="K183" i="195"/>
  <c r="J183" i="195"/>
  <c r="I183" i="195"/>
  <c r="L182" i="195"/>
  <c r="K182" i="195"/>
  <c r="J182" i="195"/>
  <c r="I182" i="195"/>
  <c r="L181" i="195"/>
  <c r="K181" i="195"/>
  <c r="J181" i="195"/>
  <c r="I181" i="195"/>
  <c r="L180" i="195"/>
  <c r="K180" i="195"/>
  <c r="J180" i="195"/>
  <c r="I180" i="195"/>
  <c r="L179" i="195"/>
  <c r="K179" i="195"/>
  <c r="J179" i="195"/>
  <c r="I179" i="195"/>
  <c r="L178" i="195"/>
  <c r="K178" i="195"/>
  <c r="J178" i="195"/>
  <c r="I178" i="195"/>
  <c r="L177" i="195"/>
  <c r="K177" i="195"/>
  <c r="J177" i="195"/>
  <c r="I177" i="195"/>
  <c r="L176" i="195"/>
  <c r="K176" i="195"/>
  <c r="J176" i="195"/>
  <c r="I176" i="195"/>
  <c r="L175" i="195"/>
  <c r="N175" i="195" s="1"/>
  <c r="K175" i="195"/>
  <c r="J175" i="195"/>
  <c r="I175" i="195"/>
  <c r="L174" i="195"/>
  <c r="K174" i="195"/>
  <c r="J174" i="195"/>
  <c r="I174" i="195"/>
  <c r="L173" i="195"/>
  <c r="K173" i="195"/>
  <c r="J173" i="195"/>
  <c r="I173" i="195"/>
  <c r="L172" i="195"/>
  <c r="K172" i="195"/>
  <c r="J172" i="195"/>
  <c r="I172" i="195"/>
  <c r="L171" i="195"/>
  <c r="K171" i="195"/>
  <c r="J171" i="195"/>
  <c r="I171" i="195"/>
  <c r="L170" i="195"/>
  <c r="N170" i="195" s="1"/>
  <c r="K170" i="195"/>
  <c r="J170" i="195"/>
  <c r="I170" i="195"/>
  <c r="L169" i="195"/>
  <c r="K169" i="195"/>
  <c r="J169" i="195"/>
  <c r="I169" i="195"/>
  <c r="N168" i="195"/>
  <c r="L168" i="195"/>
  <c r="K168" i="195"/>
  <c r="J168" i="195"/>
  <c r="I168" i="195"/>
  <c r="L167" i="195"/>
  <c r="N167" i="195" s="1"/>
  <c r="K167" i="195"/>
  <c r="J167" i="195"/>
  <c r="I167" i="195"/>
  <c r="L166" i="195"/>
  <c r="N166" i="195" s="1"/>
  <c r="K166" i="195"/>
  <c r="J166" i="195"/>
  <c r="I166" i="195"/>
  <c r="L165" i="195"/>
  <c r="N165" i="195" s="1"/>
  <c r="K165" i="195"/>
  <c r="J165" i="195"/>
  <c r="I165" i="195"/>
  <c r="L164" i="195"/>
  <c r="K164" i="195"/>
  <c r="J164" i="195"/>
  <c r="I164" i="195"/>
  <c r="L163" i="195"/>
  <c r="K163" i="195"/>
  <c r="J163" i="195"/>
  <c r="I163" i="195"/>
  <c r="L162" i="195"/>
  <c r="N162" i="195" s="1"/>
  <c r="K162" i="195"/>
  <c r="J162" i="195"/>
  <c r="I162" i="195"/>
  <c r="L161" i="195"/>
  <c r="K161" i="195"/>
  <c r="J161" i="195"/>
  <c r="I161" i="195"/>
  <c r="L160" i="195"/>
  <c r="N160" i="195" s="1"/>
  <c r="K160" i="195"/>
  <c r="J160" i="195"/>
  <c r="I160" i="195"/>
  <c r="L159" i="195"/>
  <c r="K159" i="195"/>
  <c r="J159" i="195"/>
  <c r="I159" i="195"/>
  <c r="L158" i="195"/>
  <c r="K158" i="195"/>
  <c r="J158" i="195"/>
  <c r="I158" i="195"/>
  <c r="L157" i="195"/>
  <c r="N157" i="195" s="1"/>
  <c r="K157" i="195"/>
  <c r="J157" i="195"/>
  <c r="I157" i="195"/>
  <c r="N156" i="195"/>
  <c r="L156" i="195"/>
  <c r="K156" i="195"/>
  <c r="J156" i="195"/>
  <c r="I156" i="195"/>
  <c r="N155" i="195"/>
  <c r="L155" i="195"/>
  <c r="K155" i="195"/>
  <c r="J155" i="195"/>
  <c r="I155" i="195"/>
  <c r="L154" i="195"/>
  <c r="K154" i="195"/>
  <c r="J154" i="195"/>
  <c r="L153" i="195"/>
  <c r="K153" i="195"/>
  <c r="J153" i="195"/>
  <c r="L152" i="195"/>
  <c r="K152" i="195"/>
  <c r="J152" i="195"/>
  <c r="I152" i="195"/>
  <c r="L151" i="195"/>
  <c r="K151" i="195"/>
  <c r="J151" i="195"/>
  <c r="I151" i="195"/>
  <c r="L150" i="195"/>
  <c r="K150" i="195"/>
  <c r="J150" i="195"/>
  <c r="I150" i="195"/>
  <c r="L149" i="195"/>
  <c r="K149" i="195"/>
  <c r="J149" i="195"/>
  <c r="I149" i="195"/>
  <c r="L148" i="195"/>
  <c r="K148" i="195"/>
  <c r="J148" i="195"/>
  <c r="I148" i="195"/>
  <c r="L147" i="195"/>
  <c r="K147" i="195"/>
  <c r="J147" i="195"/>
  <c r="I147" i="195"/>
  <c r="L146" i="195"/>
  <c r="N146" i="195" s="1"/>
  <c r="K146" i="195"/>
  <c r="J146" i="195"/>
  <c r="I146" i="195"/>
  <c r="N145" i="195"/>
  <c r="L145" i="195"/>
  <c r="K145" i="195"/>
  <c r="J145" i="195"/>
  <c r="I145" i="195"/>
  <c r="N144" i="195"/>
  <c r="L144" i="195"/>
  <c r="K144" i="195"/>
  <c r="J144" i="195"/>
  <c r="I144" i="195"/>
  <c r="L143" i="195"/>
  <c r="K143" i="195"/>
  <c r="J143" i="195"/>
  <c r="I143" i="195"/>
  <c r="L142" i="195"/>
  <c r="K142" i="195"/>
  <c r="J142" i="195"/>
  <c r="I142" i="195"/>
  <c r="L141" i="195"/>
  <c r="N141" i="195" s="1"/>
  <c r="K141" i="195"/>
  <c r="J141" i="195"/>
  <c r="I141" i="195"/>
  <c r="L140" i="195"/>
  <c r="N140" i="195" s="1"/>
  <c r="K140" i="195"/>
  <c r="J140" i="195"/>
  <c r="I140" i="195"/>
  <c r="N139" i="195"/>
  <c r="L139" i="195"/>
  <c r="K139" i="195"/>
  <c r="J139" i="195"/>
  <c r="I139" i="195"/>
  <c r="N138" i="195"/>
  <c r="L138" i="195"/>
  <c r="K138" i="195"/>
  <c r="J138" i="195"/>
  <c r="I138" i="195"/>
  <c r="L137" i="195"/>
  <c r="N137" i="195" s="1"/>
  <c r="K137" i="195"/>
  <c r="J137" i="195"/>
  <c r="I137" i="195"/>
  <c r="N136" i="195"/>
  <c r="L136" i="195"/>
  <c r="K136" i="195"/>
  <c r="J136" i="195"/>
  <c r="I136" i="195"/>
  <c r="L135" i="195"/>
  <c r="N135" i="195" s="1"/>
  <c r="K135" i="195"/>
  <c r="J135" i="195"/>
  <c r="I135" i="195"/>
  <c r="N134" i="195"/>
  <c r="L134" i="195"/>
  <c r="K134" i="195"/>
  <c r="J134" i="195"/>
  <c r="I134" i="195"/>
  <c r="L133" i="195"/>
  <c r="N133" i="195" s="1"/>
  <c r="K133" i="195"/>
  <c r="J133" i="195"/>
  <c r="I133" i="195"/>
  <c r="N132" i="195"/>
  <c r="L132" i="195"/>
  <c r="K132" i="195"/>
  <c r="J132" i="195"/>
  <c r="I132" i="195"/>
  <c r="L131" i="195"/>
  <c r="N131" i="195" s="1"/>
  <c r="K131" i="195"/>
  <c r="J131" i="195"/>
  <c r="I131" i="195"/>
  <c r="N130" i="195"/>
  <c r="L130" i="195"/>
  <c r="K130" i="195"/>
  <c r="J130" i="195"/>
  <c r="I130" i="195"/>
  <c r="L129" i="195"/>
  <c r="N129" i="195" s="1"/>
  <c r="K129" i="195"/>
  <c r="J129" i="195"/>
  <c r="I129" i="195"/>
  <c r="N128" i="195"/>
  <c r="L128" i="195"/>
  <c r="K128" i="195"/>
  <c r="J128" i="195"/>
  <c r="I128" i="195"/>
  <c r="L127" i="195"/>
  <c r="N127" i="195" s="1"/>
  <c r="K127" i="195"/>
  <c r="J127" i="195"/>
  <c r="I127" i="195"/>
  <c r="N126" i="195"/>
  <c r="L126" i="195"/>
  <c r="K126" i="195"/>
  <c r="J126" i="195"/>
  <c r="I126" i="195"/>
  <c r="L125" i="195"/>
  <c r="K125" i="195"/>
  <c r="J125" i="195"/>
  <c r="I125" i="195"/>
  <c r="N124" i="195"/>
  <c r="L124" i="195"/>
  <c r="K124" i="195"/>
  <c r="J124" i="195"/>
  <c r="I124" i="195"/>
  <c r="N123" i="195"/>
  <c r="L123" i="195"/>
  <c r="K123" i="195"/>
  <c r="J123" i="195"/>
  <c r="I123" i="195"/>
  <c r="L122" i="195"/>
  <c r="K122" i="195"/>
  <c r="J122" i="195"/>
  <c r="I122" i="195"/>
  <c r="L121" i="195"/>
  <c r="N121" i="195" s="1"/>
  <c r="K121" i="195"/>
  <c r="J121" i="195"/>
  <c r="I121" i="195"/>
  <c r="L120" i="195"/>
  <c r="N120" i="195" s="1"/>
  <c r="K120" i="195"/>
  <c r="J120" i="195"/>
  <c r="I120" i="195"/>
  <c r="L119" i="195"/>
  <c r="N119" i="195" s="1"/>
  <c r="K119" i="195"/>
  <c r="J119" i="195"/>
  <c r="I119" i="195"/>
  <c r="L118" i="195"/>
  <c r="N118" i="195" s="1"/>
  <c r="K118" i="195"/>
  <c r="J118" i="195"/>
  <c r="I118" i="195"/>
  <c r="N117" i="195"/>
  <c r="L117" i="195"/>
  <c r="K117" i="195"/>
  <c r="J117" i="195"/>
  <c r="I117" i="195"/>
  <c r="L116" i="195"/>
  <c r="N116" i="195" s="1"/>
  <c r="K116" i="195"/>
  <c r="J116" i="195"/>
  <c r="I116" i="195"/>
  <c r="L115" i="195"/>
  <c r="N115" i="195" s="1"/>
  <c r="K115" i="195"/>
  <c r="J115" i="195"/>
  <c r="I115" i="195"/>
  <c r="L114" i="195"/>
  <c r="N114" i="195" s="1"/>
  <c r="K114" i="195"/>
  <c r="J114" i="195"/>
  <c r="I114" i="195"/>
  <c r="N113" i="195"/>
  <c r="L113" i="195"/>
  <c r="K113" i="195"/>
  <c r="J113" i="195"/>
  <c r="I113" i="195"/>
  <c r="N112" i="195"/>
  <c r="L112" i="195"/>
  <c r="K112" i="195"/>
  <c r="J112" i="195"/>
  <c r="I112" i="195"/>
  <c r="L111" i="195"/>
  <c r="N111" i="195" s="1"/>
  <c r="K111" i="195"/>
  <c r="J111" i="195"/>
  <c r="I111" i="195"/>
  <c r="L110" i="195"/>
  <c r="N110" i="195" s="1"/>
  <c r="K110" i="195"/>
  <c r="J110" i="195"/>
  <c r="I110" i="195"/>
  <c r="L109" i="195"/>
  <c r="N109" i="195" s="1"/>
  <c r="K109" i="195"/>
  <c r="J109" i="195"/>
  <c r="I109" i="195"/>
  <c r="N108" i="195"/>
  <c r="L108" i="195"/>
  <c r="K108" i="195"/>
  <c r="J108" i="195"/>
  <c r="I108" i="195"/>
  <c r="L107" i="195"/>
  <c r="N107" i="195" s="1"/>
  <c r="K107" i="195"/>
  <c r="J107" i="195"/>
  <c r="I107" i="195"/>
  <c r="L106" i="195"/>
  <c r="K106" i="195"/>
  <c r="J106" i="195"/>
  <c r="I106" i="195"/>
  <c r="L105" i="195"/>
  <c r="K105" i="195"/>
  <c r="J105" i="195"/>
  <c r="I105" i="195"/>
  <c r="N104" i="195"/>
  <c r="L104" i="195"/>
  <c r="K104" i="195"/>
  <c r="J104" i="195"/>
  <c r="I104" i="195"/>
  <c r="L103" i="195"/>
  <c r="K103" i="195"/>
  <c r="J103" i="195"/>
  <c r="I103" i="195"/>
  <c r="L102" i="195"/>
  <c r="N102" i="195" s="1"/>
  <c r="K102" i="195"/>
  <c r="J102" i="195"/>
  <c r="I102" i="195"/>
  <c r="L101" i="195"/>
  <c r="K101" i="195"/>
  <c r="J101" i="195"/>
  <c r="I101" i="195"/>
  <c r="L100" i="195"/>
  <c r="N100" i="195" s="1"/>
  <c r="K100" i="195"/>
  <c r="J100" i="195"/>
  <c r="I100" i="195"/>
  <c r="N99" i="195"/>
  <c r="L99" i="195"/>
  <c r="K99" i="195"/>
  <c r="J99" i="195"/>
  <c r="I99" i="195"/>
  <c r="N98" i="195"/>
  <c r="L98" i="195"/>
  <c r="K98" i="195"/>
  <c r="J98" i="195"/>
  <c r="I98" i="195"/>
  <c r="N97" i="195"/>
  <c r="L97" i="195"/>
  <c r="K97" i="195"/>
  <c r="J97" i="195"/>
  <c r="I97" i="195"/>
  <c r="L96" i="195"/>
  <c r="K96" i="195"/>
  <c r="J96" i="195"/>
  <c r="I96" i="195"/>
  <c r="L95" i="195"/>
  <c r="N95" i="195" s="1"/>
  <c r="K95" i="195"/>
  <c r="J95" i="195"/>
  <c r="I95" i="195"/>
  <c r="L94" i="195"/>
  <c r="K94" i="195"/>
  <c r="J94" i="195"/>
  <c r="I94" i="195"/>
  <c r="L93" i="195"/>
  <c r="N93" i="195" s="1"/>
  <c r="K93" i="195"/>
  <c r="J93" i="195"/>
  <c r="I93" i="195"/>
  <c r="L92" i="195"/>
  <c r="K92" i="195"/>
  <c r="J92" i="195"/>
  <c r="I92" i="195"/>
  <c r="L91" i="195"/>
  <c r="N91" i="195" s="1"/>
  <c r="K91" i="195"/>
  <c r="J91" i="195"/>
  <c r="I91" i="195"/>
  <c r="L90" i="195"/>
  <c r="N90" i="195" s="1"/>
  <c r="K90" i="195"/>
  <c r="J90" i="195"/>
  <c r="I90" i="195"/>
  <c r="N89" i="195"/>
  <c r="L89" i="195"/>
  <c r="K89" i="195"/>
  <c r="J89" i="195"/>
  <c r="I89" i="195"/>
  <c r="L88" i="195"/>
  <c r="N88" i="195" s="1"/>
  <c r="K88" i="195"/>
  <c r="J88" i="195"/>
  <c r="I88" i="195"/>
  <c r="N87" i="195"/>
  <c r="L87" i="195"/>
  <c r="K87" i="195"/>
  <c r="J87" i="195"/>
  <c r="I87" i="195"/>
  <c r="N86" i="195"/>
  <c r="L86" i="195"/>
  <c r="K86" i="195"/>
  <c r="J86" i="195"/>
  <c r="I86" i="195"/>
  <c r="N85" i="195"/>
  <c r="L85" i="195"/>
  <c r="K85" i="195"/>
  <c r="J85" i="195"/>
  <c r="I85" i="195"/>
  <c r="N84" i="195"/>
  <c r="L84" i="195"/>
  <c r="K84" i="195"/>
  <c r="J84" i="195"/>
  <c r="I84" i="195"/>
  <c r="L83" i="195"/>
  <c r="K83" i="195"/>
  <c r="J83" i="195"/>
  <c r="I83" i="195"/>
  <c r="L82" i="195"/>
  <c r="N82" i="195" s="1"/>
  <c r="K82" i="195"/>
  <c r="J82" i="195"/>
  <c r="I82" i="195"/>
  <c r="L81" i="195"/>
  <c r="N81" i="195" s="1"/>
  <c r="K81" i="195"/>
  <c r="J81" i="195"/>
  <c r="I81" i="195"/>
  <c r="N80" i="195"/>
  <c r="L80" i="195"/>
  <c r="K80" i="195"/>
  <c r="J80" i="195"/>
  <c r="I80" i="195"/>
  <c r="L79" i="195"/>
  <c r="N79" i="195" s="1"/>
  <c r="K79" i="195"/>
  <c r="J79" i="195"/>
  <c r="I79" i="195"/>
  <c r="L78" i="195"/>
  <c r="N78" i="195" s="1"/>
  <c r="K78" i="195"/>
  <c r="J78" i="195"/>
  <c r="I78" i="195"/>
  <c r="L77" i="195"/>
  <c r="N77" i="195" s="1"/>
  <c r="K77" i="195"/>
  <c r="J77" i="195"/>
  <c r="I77" i="195"/>
  <c r="N76" i="195"/>
  <c r="L76" i="195"/>
  <c r="K76" i="195"/>
  <c r="J76" i="195"/>
  <c r="I76" i="195"/>
  <c r="L75" i="195"/>
  <c r="K75" i="195"/>
  <c r="J75" i="195"/>
  <c r="I75" i="195"/>
  <c r="N74" i="195"/>
  <c r="L74" i="195"/>
  <c r="K74" i="195"/>
  <c r="J74" i="195"/>
  <c r="I74" i="195"/>
  <c r="N73" i="195"/>
  <c r="L73" i="195"/>
  <c r="K73" i="195"/>
  <c r="J73" i="195"/>
  <c r="I73" i="195"/>
  <c r="L72" i="195"/>
  <c r="N72" i="195" s="1"/>
  <c r="K72" i="195"/>
  <c r="J72" i="195"/>
  <c r="I72" i="195"/>
  <c r="N71" i="195"/>
  <c r="L71" i="195"/>
  <c r="K71" i="195"/>
  <c r="J71" i="195"/>
  <c r="I71" i="195"/>
  <c r="N70" i="195"/>
  <c r="L70" i="195"/>
  <c r="K70" i="195"/>
  <c r="J70" i="195"/>
  <c r="I70" i="195"/>
  <c r="L69" i="195"/>
  <c r="K69" i="195"/>
  <c r="J69" i="195"/>
  <c r="I69" i="195"/>
  <c r="N68" i="195"/>
  <c r="L68" i="195"/>
  <c r="K68" i="195"/>
  <c r="J68" i="195"/>
  <c r="I68" i="195"/>
  <c r="L67" i="195"/>
  <c r="N67" i="195" s="1"/>
  <c r="K67" i="195"/>
  <c r="J67" i="195"/>
  <c r="I67" i="195"/>
  <c r="N66" i="195"/>
  <c r="L66" i="195"/>
  <c r="K66" i="195"/>
  <c r="J66" i="195"/>
  <c r="I66" i="195"/>
  <c r="L65" i="195"/>
  <c r="N65" i="195" s="1"/>
  <c r="K65" i="195"/>
  <c r="J65" i="195"/>
  <c r="I65" i="195"/>
  <c r="N64" i="195"/>
  <c r="L64" i="195"/>
  <c r="K64" i="195"/>
  <c r="J64" i="195"/>
  <c r="I64" i="195"/>
  <c r="L63" i="195"/>
  <c r="N63" i="195" s="1"/>
  <c r="K63" i="195"/>
  <c r="J63" i="195"/>
  <c r="I63" i="195"/>
  <c r="N62" i="195"/>
  <c r="L62" i="195"/>
  <c r="K62" i="195"/>
  <c r="J62" i="195"/>
  <c r="I62" i="195"/>
  <c r="N61" i="195"/>
  <c r="L61" i="195"/>
  <c r="K61" i="195"/>
  <c r="J61" i="195"/>
  <c r="I61" i="195"/>
  <c r="N60" i="195"/>
  <c r="L60" i="195"/>
  <c r="K60" i="195"/>
  <c r="J60" i="195"/>
  <c r="I60" i="195"/>
  <c r="L59" i="195"/>
  <c r="N59" i="195" s="1"/>
  <c r="K59" i="195"/>
  <c r="J59" i="195"/>
  <c r="I59" i="195"/>
  <c r="L58" i="195"/>
  <c r="K58" i="195"/>
  <c r="J58" i="195"/>
  <c r="I58" i="195"/>
  <c r="N57" i="195"/>
  <c r="L57" i="195"/>
  <c r="K57" i="195"/>
  <c r="J57" i="195"/>
  <c r="I57" i="195"/>
  <c r="L56" i="195"/>
  <c r="K56" i="195"/>
  <c r="J56" i="195"/>
  <c r="I56" i="195"/>
  <c r="L55" i="195"/>
  <c r="K55" i="195"/>
  <c r="J55" i="195"/>
  <c r="I55" i="195"/>
  <c r="N54" i="195"/>
  <c r="L54" i="195"/>
  <c r="K54" i="195"/>
  <c r="J54" i="195"/>
  <c r="I54" i="195"/>
  <c r="L53" i="195"/>
  <c r="K53" i="195"/>
  <c r="J53" i="195"/>
  <c r="I53" i="195"/>
  <c r="L52" i="195"/>
  <c r="N52" i="195" s="1"/>
  <c r="K52" i="195"/>
  <c r="J52" i="195"/>
  <c r="I52" i="195"/>
  <c r="N51" i="195"/>
  <c r="L51" i="195"/>
  <c r="K51" i="195"/>
  <c r="J51" i="195"/>
  <c r="I51" i="195"/>
  <c r="L50" i="195"/>
  <c r="N50" i="195" s="1"/>
  <c r="K50" i="195"/>
  <c r="J50" i="195"/>
  <c r="I50" i="195"/>
  <c r="L49" i="195"/>
  <c r="N49" i="195" s="1"/>
  <c r="K49" i="195"/>
  <c r="J49" i="195"/>
  <c r="I49" i="195"/>
  <c r="N48" i="195"/>
  <c r="L48" i="195"/>
  <c r="K48" i="195"/>
  <c r="J48" i="195"/>
  <c r="I48" i="195"/>
  <c r="N47" i="195"/>
  <c r="L47" i="195"/>
  <c r="K47" i="195"/>
  <c r="J47" i="195"/>
  <c r="I47" i="195"/>
  <c r="N46" i="195"/>
  <c r="L46" i="195"/>
  <c r="K46" i="195"/>
  <c r="J46" i="195"/>
  <c r="I46" i="195"/>
  <c r="L45" i="195"/>
  <c r="N45" i="195" s="1"/>
  <c r="L44" i="195"/>
  <c r="N44" i="195" s="1"/>
  <c r="K44" i="195"/>
  <c r="J44" i="195"/>
  <c r="I44" i="195"/>
  <c r="L43" i="195"/>
  <c r="N43" i="195" s="1"/>
  <c r="K43" i="195"/>
  <c r="J43" i="195"/>
  <c r="I43" i="195"/>
  <c r="N42" i="195"/>
  <c r="L42" i="195"/>
  <c r="K42" i="195"/>
  <c r="J42" i="195"/>
  <c r="I42" i="195"/>
  <c r="L41" i="195"/>
  <c r="N41" i="195" s="1"/>
  <c r="K41" i="195"/>
  <c r="J41" i="195"/>
  <c r="I41" i="195"/>
  <c r="L40" i="195"/>
  <c r="K40" i="195"/>
  <c r="J40" i="195"/>
  <c r="I40" i="195"/>
  <c r="L39" i="195"/>
  <c r="N39" i="195" s="1"/>
  <c r="K39" i="195"/>
  <c r="J39" i="195"/>
  <c r="I39" i="195"/>
  <c r="N38" i="195"/>
  <c r="L38" i="195"/>
  <c r="K38" i="195"/>
  <c r="J38" i="195"/>
  <c r="I38" i="195"/>
  <c r="L37" i="195"/>
  <c r="N37" i="195" s="1"/>
  <c r="K37" i="195"/>
  <c r="J37" i="195"/>
  <c r="I37" i="195"/>
  <c r="L36" i="195"/>
  <c r="N36" i="195" s="1"/>
  <c r="K36" i="195"/>
  <c r="J36" i="195"/>
  <c r="I36" i="195"/>
  <c r="L35" i="195"/>
  <c r="N35" i="195" s="1"/>
  <c r="K35" i="195"/>
  <c r="J35" i="195"/>
  <c r="I35" i="195"/>
  <c r="L34" i="195"/>
  <c r="N34" i="195" s="1"/>
  <c r="K34" i="195"/>
  <c r="J34" i="195"/>
  <c r="I34" i="195"/>
  <c r="L33" i="195"/>
  <c r="K33" i="195"/>
  <c r="J33" i="195"/>
  <c r="I33" i="195"/>
  <c r="L32" i="195"/>
  <c r="N32" i="195" s="1"/>
  <c r="K32" i="195"/>
  <c r="J32" i="195"/>
  <c r="I32" i="195"/>
  <c r="N31" i="195"/>
  <c r="L31" i="195"/>
  <c r="K31" i="195"/>
  <c r="J31" i="195"/>
  <c r="I31" i="195"/>
  <c r="L30" i="195"/>
  <c r="N30" i="195" s="1"/>
  <c r="K30" i="195"/>
  <c r="J30" i="195"/>
  <c r="I30" i="195"/>
  <c r="L29" i="195"/>
  <c r="K29" i="195"/>
  <c r="J29" i="195"/>
  <c r="I29" i="195"/>
  <c r="L28" i="195"/>
  <c r="N28" i="195" s="1"/>
  <c r="K28" i="195"/>
  <c r="J28" i="195"/>
  <c r="I28" i="195"/>
  <c r="N27" i="195"/>
  <c r="L27" i="195"/>
  <c r="K27" i="195"/>
  <c r="J27" i="195"/>
  <c r="I27" i="195"/>
  <c r="L26" i="195"/>
  <c r="N26" i="195" s="1"/>
  <c r="K26" i="195"/>
  <c r="J26" i="195"/>
  <c r="I26" i="195"/>
  <c r="N25" i="195"/>
  <c r="L25" i="195"/>
  <c r="K25" i="195"/>
  <c r="J25" i="195"/>
  <c r="I25" i="195"/>
  <c r="L24" i="195"/>
  <c r="N24" i="195" s="1"/>
  <c r="K24" i="195"/>
  <c r="J24" i="195"/>
  <c r="I24" i="195"/>
  <c r="L23" i="195"/>
  <c r="N23" i="195" s="1"/>
  <c r="K23" i="195"/>
  <c r="J23" i="195"/>
  <c r="I23" i="195"/>
  <c r="N22" i="195"/>
  <c r="L22" i="195"/>
  <c r="K22" i="195"/>
  <c r="J22" i="195"/>
  <c r="I22" i="195"/>
  <c r="N21" i="195"/>
  <c r="L21" i="195"/>
  <c r="K21" i="195"/>
  <c r="J21" i="195"/>
  <c r="I21" i="195"/>
  <c r="L20" i="195"/>
  <c r="N20" i="195" s="1"/>
  <c r="K20" i="195"/>
  <c r="J20" i="195"/>
  <c r="I20" i="195"/>
  <c r="L19" i="195"/>
  <c r="N19" i="195" s="1"/>
  <c r="K19" i="195"/>
  <c r="J19" i="195"/>
  <c r="I19" i="195"/>
  <c r="N18" i="195"/>
  <c r="L18" i="195"/>
  <c r="K18" i="195"/>
  <c r="J18" i="195"/>
  <c r="I18" i="195"/>
  <c r="N17" i="195"/>
  <c r="L17" i="195"/>
  <c r="K17" i="195"/>
  <c r="J17" i="195"/>
  <c r="I17" i="195"/>
  <c r="L16" i="195"/>
  <c r="N16" i="195" s="1"/>
  <c r="K16" i="195"/>
  <c r="J16" i="195"/>
  <c r="I16" i="195"/>
  <c r="L15" i="195"/>
  <c r="N15" i="195" s="1"/>
  <c r="K15" i="195"/>
  <c r="J15" i="195"/>
  <c r="I15" i="195"/>
  <c r="N14" i="195"/>
  <c r="L14" i="195"/>
  <c r="K14" i="195"/>
  <c r="J14" i="195"/>
  <c r="I14" i="195"/>
  <c r="N13" i="195"/>
  <c r="L13" i="195"/>
  <c r="K13" i="195"/>
  <c r="J13" i="195"/>
  <c r="I13" i="195"/>
  <c r="L12" i="195"/>
  <c r="N12" i="195" s="1"/>
  <c r="K12" i="195"/>
  <c r="J12" i="195"/>
  <c r="I12" i="195"/>
  <c r="L11" i="195"/>
  <c r="N11" i="195" s="1"/>
  <c r="K11" i="195"/>
  <c r="J11" i="195"/>
  <c r="I11" i="195"/>
  <c r="N10" i="195"/>
  <c r="L10" i="195"/>
  <c r="K10" i="195"/>
  <c r="J10" i="195"/>
  <c r="I10" i="195"/>
  <c r="L9" i="195"/>
  <c r="K9" i="195"/>
  <c r="J9" i="195"/>
  <c r="I9" i="195"/>
  <c r="L8" i="195"/>
  <c r="K8" i="195"/>
  <c r="J8" i="195"/>
  <c r="I8" i="195"/>
  <c r="N7" i="195"/>
  <c r="L7" i="195"/>
  <c r="K7" i="195"/>
  <c r="J7" i="195"/>
  <c r="I7" i="195"/>
  <c r="N6" i="195"/>
  <c r="L6" i="195"/>
  <c r="K6" i="195"/>
  <c r="J6" i="195"/>
  <c r="I6" i="195"/>
  <c r="L5" i="195"/>
  <c r="N5" i="195" s="1"/>
  <c r="K5" i="195"/>
  <c r="J5" i="195"/>
  <c r="I5" i="195"/>
  <c r="L4" i="195"/>
  <c r="K4" i="195"/>
  <c r="J4" i="195"/>
  <c r="I4" i="195"/>
  <c r="L3" i="195"/>
  <c r="N3" i="195" s="1"/>
  <c r="K3" i="195"/>
  <c r="J3" i="195"/>
  <c r="I3" i="195"/>
  <c r="N2" i="195"/>
  <c r="L2" i="195"/>
  <c r="K2" i="195"/>
  <c r="J2" i="195"/>
  <c r="I2" i="195"/>
  <c r="L314" i="194"/>
  <c r="L313" i="194"/>
  <c r="L312" i="194"/>
  <c r="L311" i="194"/>
  <c r="L310" i="194"/>
  <c r="L309" i="194"/>
  <c r="L308" i="194"/>
  <c r="K308" i="194"/>
  <c r="J308" i="194"/>
  <c r="I308" i="194"/>
  <c r="L307" i="194"/>
  <c r="K307" i="194"/>
  <c r="J307" i="194"/>
  <c r="L306" i="194"/>
  <c r="K306" i="194"/>
  <c r="J306" i="194"/>
  <c r="L305" i="194"/>
  <c r="K305" i="194"/>
  <c r="J305" i="194"/>
  <c r="L304" i="194"/>
  <c r="K304" i="194"/>
  <c r="J304" i="194"/>
  <c r="L303" i="194"/>
  <c r="K303" i="194"/>
  <c r="J303" i="194"/>
  <c r="L302" i="194"/>
  <c r="K302" i="194"/>
  <c r="J302" i="194"/>
  <c r="L301" i="194"/>
  <c r="K301" i="194"/>
  <c r="J301" i="194"/>
  <c r="L300" i="194"/>
  <c r="K300" i="194"/>
  <c r="J300" i="194"/>
  <c r="L299" i="194"/>
  <c r="K299" i="194"/>
  <c r="J299" i="194"/>
  <c r="L298" i="194"/>
  <c r="K298" i="194"/>
  <c r="J298" i="194"/>
  <c r="L297" i="194"/>
  <c r="K297" i="194"/>
  <c r="J297" i="194"/>
  <c r="L296" i="194"/>
  <c r="K296" i="194"/>
  <c r="J296" i="194"/>
  <c r="L295" i="194"/>
  <c r="K295" i="194"/>
  <c r="J295" i="194"/>
  <c r="L294" i="194"/>
  <c r="K294" i="194"/>
  <c r="J294" i="194"/>
  <c r="L293" i="194"/>
  <c r="K293" i="194"/>
  <c r="J293" i="194"/>
  <c r="L292" i="194"/>
  <c r="K292" i="194"/>
  <c r="J292" i="194"/>
  <c r="L291" i="194"/>
  <c r="K291" i="194"/>
  <c r="J291" i="194"/>
  <c r="L290" i="194"/>
  <c r="K290" i="194"/>
  <c r="J290" i="194"/>
  <c r="L289" i="194"/>
  <c r="K289" i="194"/>
  <c r="J289" i="194"/>
  <c r="L288" i="194"/>
  <c r="K288" i="194"/>
  <c r="J288" i="194"/>
  <c r="L287" i="194"/>
  <c r="K287" i="194"/>
  <c r="J287" i="194"/>
  <c r="L286" i="194"/>
  <c r="K286" i="194"/>
  <c r="J286" i="194"/>
  <c r="L285" i="194"/>
  <c r="K285" i="194"/>
  <c r="J285" i="194"/>
  <c r="L284" i="194"/>
  <c r="K284" i="194"/>
  <c r="J284" i="194"/>
  <c r="L283" i="194"/>
  <c r="K283" i="194"/>
  <c r="J283" i="194"/>
  <c r="L282" i="194"/>
  <c r="K282" i="194"/>
  <c r="J282" i="194"/>
  <c r="L281" i="194"/>
  <c r="K281" i="194"/>
  <c r="J281" i="194"/>
  <c r="L280" i="194"/>
  <c r="K280" i="194"/>
  <c r="J280" i="194"/>
  <c r="I280" i="194"/>
  <c r="L279" i="194"/>
  <c r="K279" i="194"/>
  <c r="J279" i="194"/>
  <c r="I279" i="194"/>
  <c r="L278" i="194"/>
  <c r="K278" i="194"/>
  <c r="J278" i="194"/>
  <c r="I278" i="194"/>
  <c r="L277" i="194"/>
  <c r="K277" i="194"/>
  <c r="J277" i="194"/>
  <c r="I277" i="194"/>
  <c r="L276" i="194"/>
  <c r="K276" i="194"/>
  <c r="J276" i="194"/>
  <c r="I276" i="194"/>
  <c r="L275" i="194"/>
  <c r="K275" i="194"/>
  <c r="J275" i="194"/>
  <c r="I275" i="194"/>
  <c r="L274" i="194"/>
  <c r="N274" i="194" s="1"/>
  <c r="K274" i="194"/>
  <c r="J274" i="194"/>
  <c r="L273" i="194"/>
  <c r="K273" i="194"/>
  <c r="J273" i="194"/>
  <c r="I273" i="194"/>
  <c r="L272" i="194"/>
  <c r="K272" i="194"/>
  <c r="J272" i="194"/>
  <c r="I272" i="194"/>
  <c r="L271" i="194"/>
  <c r="N271" i="194" s="1"/>
  <c r="K271" i="194"/>
  <c r="J271" i="194"/>
  <c r="I271" i="194"/>
  <c r="L270" i="194"/>
  <c r="N270" i="194" s="1"/>
  <c r="K270" i="194"/>
  <c r="J270" i="194"/>
  <c r="I270" i="194"/>
  <c r="L269" i="194"/>
  <c r="N269" i="194" s="1"/>
  <c r="K269" i="194"/>
  <c r="J269" i="194"/>
  <c r="I269" i="194"/>
  <c r="L268" i="194"/>
  <c r="N268" i="194" s="1"/>
  <c r="K268" i="194"/>
  <c r="J268" i="194"/>
  <c r="I268" i="194"/>
  <c r="L267" i="194"/>
  <c r="N267" i="194" s="1"/>
  <c r="K267" i="194"/>
  <c r="J267" i="194"/>
  <c r="I267" i="194"/>
  <c r="L266" i="194"/>
  <c r="N266" i="194" s="1"/>
  <c r="K266" i="194"/>
  <c r="J266" i="194"/>
  <c r="I266" i="194"/>
  <c r="L265" i="194"/>
  <c r="N265" i="194" s="1"/>
  <c r="K265" i="194"/>
  <c r="J265" i="194"/>
  <c r="I265" i="194"/>
  <c r="L264" i="194"/>
  <c r="N264" i="194" s="1"/>
  <c r="K264" i="194"/>
  <c r="J264" i="194"/>
  <c r="I264" i="194"/>
  <c r="L263" i="194"/>
  <c r="N263" i="194" s="1"/>
  <c r="K263" i="194"/>
  <c r="J263" i="194"/>
  <c r="I263" i="194"/>
  <c r="L262" i="194"/>
  <c r="K262" i="194"/>
  <c r="J262" i="194"/>
  <c r="I262" i="194"/>
  <c r="L261" i="194"/>
  <c r="K261" i="194"/>
  <c r="J261" i="194"/>
  <c r="I261" i="194"/>
  <c r="L260" i="194"/>
  <c r="N260" i="194" s="1"/>
  <c r="K260" i="194"/>
  <c r="J260" i="194"/>
  <c r="I260" i="194"/>
  <c r="L259" i="194"/>
  <c r="N259" i="194" s="1"/>
  <c r="K259" i="194"/>
  <c r="J259" i="194"/>
  <c r="I259" i="194"/>
  <c r="L258" i="194"/>
  <c r="N258" i="194" s="1"/>
  <c r="K258" i="194"/>
  <c r="J258" i="194"/>
  <c r="I258" i="194"/>
  <c r="N257" i="194"/>
  <c r="L257" i="194"/>
  <c r="K257" i="194"/>
  <c r="J257" i="194"/>
  <c r="I257" i="194"/>
  <c r="N256" i="194"/>
  <c r="L256" i="194"/>
  <c r="K256" i="194"/>
  <c r="J256" i="194"/>
  <c r="I256" i="194"/>
  <c r="L255" i="194"/>
  <c r="N255" i="194" s="1"/>
  <c r="K255" i="194"/>
  <c r="J255" i="194"/>
  <c r="I255" i="194"/>
  <c r="L254" i="194"/>
  <c r="N254" i="194" s="1"/>
  <c r="K254" i="194"/>
  <c r="J254" i="194"/>
  <c r="I254" i="194"/>
  <c r="L253" i="194"/>
  <c r="K253" i="194"/>
  <c r="J253" i="194"/>
  <c r="I253" i="194"/>
  <c r="L252" i="194"/>
  <c r="N252" i="194" s="1"/>
  <c r="K252" i="194"/>
  <c r="J252" i="194"/>
  <c r="I252" i="194"/>
  <c r="L251" i="194"/>
  <c r="N251" i="194" s="1"/>
  <c r="K251" i="194"/>
  <c r="J251" i="194"/>
  <c r="I251" i="194"/>
  <c r="L250" i="194"/>
  <c r="N250" i="194" s="1"/>
  <c r="K250" i="194"/>
  <c r="J250" i="194"/>
  <c r="I250" i="194"/>
  <c r="L249" i="194"/>
  <c r="N249" i="194" s="1"/>
  <c r="K249" i="194"/>
  <c r="J249" i="194"/>
  <c r="I249" i="194"/>
  <c r="L248" i="194"/>
  <c r="K248" i="194"/>
  <c r="J248" i="194"/>
  <c r="I248" i="194"/>
  <c r="L247" i="194"/>
  <c r="N247" i="194" s="1"/>
  <c r="K247" i="194"/>
  <c r="J247" i="194"/>
  <c r="I247" i="194"/>
  <c r="L246" i="194"/>
  <c r="K246" i="194"/>
  <c r="J246" i="194"/>
  <c r="I246" i="194"/>
  <c r="L245" i="194"/>
  <c r="K245" i="194"/>
  <c r="J245" i="194"/>
  <c r="I245" i="194"/>
  <c r="L244" i="194"/>
  <c r="N244" i="194" s="1"/>
  <c r="K244" i="194"/>
  <c r="J244" i="194"/>
  <c r="I244" i="194"/>
  <c r="L243" i="194"/>
  <c r="N243" i="194" s="1"/>
  <c r="K243" i="194"/>
  <c r="J243" i="194"/>
  <c r="I243" i="194"/>
  <c r="F243" i="194"/>
  <c r="L242" i="194"/>
  <c r="N242" i="194" s="1"/>
  <c r="K242" i="194"/>
  <c r="J242" i="194"/>
  <c r="I242" i="194"/>
  <c r="N241" i="194"/>
  <c r="L241" i="194"/>
  <c r="K241" i="194"/>
  <c r="J241" i="194"/>
  <c r="I241" i="194"/>
  <c r="L240" i="194"/>
  <c r="N240" i="194" s="1"/>
  <c r="K240" i="194"/>
  <c r="J240" i="194"/>
  <c r="I240" i="194"/>
  <c r="L239" i="194"/>
  <c r="N239" i="194" s="1"/>
  <c r="K239" i="194"/>
  <c r="J239" i="194"/>
  <c r="I239" i="194"/>
  <c r="L238" i="194"/>
  <c r="N238" i="194" s="1"/>
  <c r="K238" i="194"/>
  <c r="J238" i="194"/>
  <c r="I238" i="194"/>
  <c r="L237" i="194"/>
  <c r="N237" i="194" s="1"/>
  <c r="K237" i="194"/>
  <c r="J237" i="194"/>
  <c r="I237" i="194"/>
  <c r="L236" i="194"/>
  <c r="K236" i="194"/>
  <c r="J236" i="194"/>
  <c r="I236" i="194"/>
  <c r="N235" i="194"/>
  <c r="L235" i="194"/>
  <c r="K235" i="194"/>
  <c r="J235" i="194"/>
  <c r="I235" i="194"/>
  <c r="L234" i="194"/>
  <c r="N234" i="194" s="1"/>
  <c r="K234" i="194"/>
  <c r="J234" i="194"/>
  <c r="I234" i="194"/>
  <c r="L233" i="194"/>
  <c r="N233" i="194" s="1"/>
  <c r="K233" i="194"/>
  <c r="J233" i="194"/>
  <c r="I233" i="194"/>
  <c r="L232" i="194"/>
  <c r="N232" i="194" s="1"/>
  <c r="K232" i="194"/>
  <c r="J232" i="194"/>
  <c r="I232" i="194"/>
  <c r="L231" i="194"/>
  <c r="N231" i="194" s="1"/>
  <c r="K231" i="194"/>
  <c r="J231" i="194"/>
  <c r="I231" i="194"/>
  <c r="L230" i="194"/>
  <c r="N230" i="194" s="1"/>
  <c r="K230" i="194"/>
  <c r="J230" i="194"/>
  <c r="I230" i="194"/>
  <c r="L229" i="194"/>
  <c r="N229" i="194" s="1"/>
  <c r="K229" i="194"/>
  <c r="J229" i="194"/>
  <c r="I229" i="194"/>
  <c r="L228" i="194"/>
  <c r="N228" i="194" s="1"/>
  <c r="K228" i="194"/>
  <c r="J228" i="194"/>
  <c r="I228" i="194"/>
  <c r="L227" i="194"/>
  <c r="N227" i="194" s="1"/>
  <c r="K227" i="194"/>
  <c r="L226" i="194"/>
  <c r="N226" i="194" s="1"/>
  <c r="K226" i="194"/>
  <c r="J226" i="194"/>
  <c r="I226" i="194"/>
  <c r="L225" i="194"/>
  <c r="N225" i="194" s="1"/>
  <c r="K225" i="194"/>
  <c r="J225" i="194"/>
  <c r="I225" i="194"/>
  <c r="L224" i="194"/>
  <c r="N224" i="194" s="1"/>
  <c r="K224" i="194"/>
  <c r="J224" i="194"/>
  <c r="I224" i="194"/>
  <c r="L223" i="194"/>
  <c r="N223" i="194" s="1"/>
  <c r="K223" i="194"/>
  <c r="J223" i="194"/>
  <c r="I223" i="194"/>
  <c r="L222" i="194"/>
  <c r="N222" i="194" s="1"/>
  <c r="K222" i="194"/>
  <c r="J222" i="194"/>
  <c r="I222" i="194"/>
  <c r="L221" i="194"/>
  <c r="N221" i="194" s="1"/>
  <c r="K221" i="194"/>
  <c r="J221" i="194"/>
  <c r="I221" i="194"/>
  <c r="N220" i="194"/>
  <c r="L220" i="194"/>
  <c r="K220" i="194"/>
  <c r="J220" i="194"/>
  <c r="I220" i="194"/>
  <c r="L219" i="194"/>
  <c r="N219" i="194" s="1"/>
  <c r="K219" i="194"/>
  <c r="J219" i="194"/>
  <c r="I219" i="194"/>
  <c r="L218" i="194"/>
  <c r="K218" i="194"/>
  <c r="J218" i="194"/>
  <c r="I218" i="194"/>
  <c r="L217" i="194"/>
  <c r="K217" i="194"/>
  <c r="J217" i="194"/>
  <c r="I217" i="194"/>
  <c r="L216" i="194"/>
  <c r="N216" i="194" s="1"/>
  <c r="K216" i="194"/>
  <c r="J216" i="194"/>
  <c r="I216" i="194"/>
  <c r="L215" i="194"/>
  <c r="N215" i="194" s="1"/>
  <c r="K215" i="194"/>
  <c r="J215" i="194"/>
  <c r="I215" i="194"/>
  <c r="L214" i="194"/>
  <c r="N214" i="194" s="1"/>
  <c r="K214" i="194"/>
  <c r="J214" i="194"/>
  <c r="I214" i="194"/>
  <c r="L213" i="194"/>
  <c r="K213" i="194"/>
  <c r="J213" i="194"/>
  <c r="I213" i="194"/>
  <c r="N212" i="194"/>
  <c r="L212" i="194"/>
  <c r="K212" i="194"/>
  <c r="J212" i="194"/>
  <c r="I212" i="194"/>
  <c r="L211" i="194"/>
  <c r="N211" i="194" s="1"/>
  <c r="K211" i="194"/>
  <c r="J211" i="194"/>
  <c r="L210" i="194"/>
  <c r="K210" i="194"/>
  <c r="J210" i="194"/>
  <c r="L209" i="194"/>
  <c r="K209" i="194"/>
  <c r="J209" i="194"/>
  <c r="L208" i="194"/>
  <c r="K208" i="194"/>
  <c r="J208" i="194"/>
  <c r="L207" i="194"/>
  <c r="K207" i="194"/>
  <c r="J207" i="194"/>
  <c r="L206" i="194"/>
  <c r="K206" i="194"/>
  <c r="J206" i="194"/>
  <c r="L205" i="194"/>
  <c r="K205" i="194"/>
  <c r="J205" i="194"/>
  <c r="L204" i="194"/>
  <c r="K204" i="194"/>
  <c r="J204" i="194"/>
  <c r="L203" i="194"/>
  <c r="K203" i="194"/>
  <c r="J203" i="194"/>
  <c r="N202" i="194"/>
  <c r="L202" i="194"/>
  <c r="K202" i="194"/>
  <c r="J202" i="194"/>
  <c r="L201" i="194"/>
  <c r="K201" i="194"/>
  <c r="J201" i="194"/>
  <c r="L200" i="194"/>
  <c r="K200" i="194"/>
  <c r="J200" i="194"/>
  <c r="L199" i="194"/>
  <c r="N199" i="194" s="1"/>
  <c r="K199" i="194"/>
  <c r="J199" i="194"/>
  <c r="L198" i="194"/>
  <c r="K198" i="194"/>
  <c r="J198" i="194"/>
  <c r="L197" i="194"/>
  <c r="K197" i="194"/>
  <c r="J197" i="194"/>
  <c r="L196" i="194"/>
  <c r="K196" i="194"/>
  <c r="J196" i="194"/>
  <c r="I196" i="194"/>
  <c r="L195" i="194"/>
  <c r="K195" i="194"/>
  <c r="J195" i="194"/>
  <c r="I195" i="194"/>
  <c r="L194" i="194"/>
  <c r="K194" i="194"/>
  <c r="J194" i="194"/>
  <c r="I194" i="194"/>
  <c r="L193" i="194"/>
  <c r="K193" i="194"/>
  <c r="J193" i="194"/>
  <c r="I193" i="194"/>
  <c r="L192" i="194"/>
  <c r="K192" i="194"/>
  <c r="J192" i="194"/>
  <c r="I192" i="194"/>
  <c r="L191" i="194"/>
  <c r="K191" i="194"/>
  <c r="J191" i="194"/>
  <c r="I191" i="194"/>
  <c r="L190" i="194"/>
  <c r="K190" i="194"/>
  <c r="J190" i="194"/>
  <c r="I190" i="194"/>
  <c r="L189" i="194"/>
  <c r="N189" i="194" s="1"/>
  <c r="K189" i="194"/>
  <c r="J189" i="194"/>
  <c r="I189" i="194"/>
  <c r="L188" i="194"/>
  <c r="K188" i="194"/>
  <c r="J188" i="194"/>
  <c r="I188" i="194"/>
  <c r="L187" i="194"/>
  <c r="N187" i="194" s="1"/>
  <c r="K187" i="194"/>
  <c r="J187" i="194"/>
  <c r="I187" i="194"/>
  <c r="L186" i="194"/>
  <c r="N186" i="194" s="1"/>
  <c r="K186" i="194"/>
  <c r="J186" i="194"/>
  <c r="I186" i="194"/>
  <c r="L185" i="194"/>
  <c r="K185" i="194"/>
  <c r="J185" i="194"/>
  <c r="I185" i="194"/>
  <c r="L184" i="194"/>
  <c r="K184" i="194"/>
  <c r="J184" i="194"/>
  <c r="I184" i="194"/>
  <c r="L183" i="194"/>
  <c r="K183" i="194"/>
  <c r="J183" i="194"/>
  <c r="I183" i="194"/>
  <c r="L182" i="194"/>
  <c r="K182" i="194"/>
  <c r="J182" i="194"/>
  <c r="I182" i="194"/>
  <c r="L181" i="194"/>
  <c r="K181" i="194"/>
  <c r="J181" i="194"/>
  <c r="I181" i="194"/>
  <c r="L180" i="194"/>
  <c r="K180" i="194"/>
  <c r="J180" i="194"/>
  <c r="I180" i="194"/>
  <c r="L179" i="194"/>
  <c r="K179" i="194"/>
  <c r="J179" i="194"/>
  <c r="I179" i="194"/>
  <c r="L178" i="194"/>
  <c r="K178" i="194"/>
  <c r="J178" i="194"/>
  <c r="I178" i="194"/>
  <c r="L177" i="194"/>
  <c r="K177" i="194"/>
  <c r="J177" i="194"/>
  <c r="I177" i="194"/>
  <c r="L176" i="194"/>
  <c r="K176" i="194"/>
  <c r="J176" i="194"/>
  <c r="I176" i="194"/>
  <c r="L175" i="194"/>
  <c r="N175" i="194" s="1"/>
  <c r="K175" i="194"/>
  <c r="J175" i="194"/>
  <c r="I175" i="194"/>
  <c r="L174" i="194"/>
  <c r="K174" i="194"/>
  <c r="J174" i="194"/>
  <c r="I174" i="194"/>
  <c r="L173" i="194"/>
  <c r="K173" i="194"/>
  <c r="J173" i="194"/>
  <c r="I173" i="194"/>
  <c r="L172" i="194"/>
  <c r="K172" i="194"/>
  <c r="J172" i="194"/>
  <c r="I172" i="194"/>
  <c r="L171" i="194"/>
  <c r="K171" i="194"/>
  <c r="J171" i="194"/>
  <c r="I171" i="194"/>
  <c r="L170" i="194"/>
  <c r="N170" i="194" s="1"/>
  <c r="K170" i="194"/>
  <c r="J170" i="194"/>
  <c r="I170" i="194"/>
  <c r="L169" i="194"/>
  <c r="K169" i="194"/>
  <c r="J169" i="194"/>
  <c r="I169" i="194"/>
  <c r="L168" i="194"/>
  <c r="N168" i="194" s="1"/>
  <c r="K168" i="194"/>
  <c r="J168" i="194"/>
  <c r="I168" i="194"/>
  <c r="N167" i="194"/>
  <c r="L167" i="194"/>
  <c r="K167" i="194"/>
  <c r="J167" i="194"/>
  <c r="I167" i="194"/>
  <c r="L166" i="194"/>
  <c r="N166" i="194" s="1"/>
  <c r="K166" i="194"/>
  <c r="J166" i="194"/>
  <c r="I166" i="194"/>
  <c r="N165" i="194"/>
  <c r="L165" i="194"/>
  <c r="K165" i="194"/>
  <c r="J165" i="194"/>
  <c r="I165" i="194"/>
  <c r="L164" i="194"/>
  <c r="K164" i="194"/>
  <c r="J164" i="194"/>
  <c r="I164" i="194"/>
  <c r="L163" i="194"/>
  <c r="K163" i="194"/>
  <c r="J163" i="194"/>
  <c r="I163" i="194"/>
  <c r="L162" i="194"/>
  <c r="N162" i="194" s="1"/>
  <c r="K162" i="194"/>
  <c r="J162" i="194"/>
  <c r="I162" i="194"/>
  <c r="L161" i="194"/>
  <c r="K161" i="194"/>
  <c r="J161" i="194"/>
  <c r="I161" i="194"/>
  <c r="L160" i="194"/>
  <c r="N160" i="194" s="1"/>
  <c r="K160" i="194"/>
  <c r="J160" i="194"/>
  <c r="I160" i="194"/>
  <c r="L159" i="194"/>
  <c r="K159" i="194"/>
  <c r="J159" i="194"/>
  <c r="I159" i="194"/>
  <c r="L158" i="194"/>
  <c r="K158" i="194"/>
  <c r="J158" i="194"/>
  <c r="I158" i="194"/>
  <c r="L157" i="194"/>
  <c r="N157" i="194" s="1"/>
  <c r="K157" i="194"/>
  <c r="J157" i="194"/>
  <c r="I157" i="194"/>
  <c r="L156" i="194"/>
  <c r="N156" i="194" s="1"/>
  <c r="K156" i="194"/>
  <c r="J156" i="194"/>
  <c r="I156" i="194"/>
  <c r="L155" i="194"/>
  <c r="N155" i="194" s="1"/>
  <c r="K155" i="194"/>
  <c r="J155" i="194"/>
  <c r="I155" i="194"/>
  <c r="L154" i="194"/>
  <c r="K154" i="194"/>
  <c r="J154" i="194"/>
  <c r="L153" i="194"/>
  <c r="K153" i="194"/>
  <c r="J153" i="194"/>
  <c r="L152" i="194"/>
  <c r="K152" i="194"/>
  <c r="J152" i="194"/>
  <c r="I152" i="194"/>
  <c r="L151" i="194"/>
  <c r="K151" i="194"/>
  <c r="J151" i="194"/>
  <c r="I151" i="194"/>
  <c r="L150" i="194"/>
  <c r="K150" i="194"/>
  <c r="J150" i="194"/>
  <c r="I150" i="194"/>
  <c r="L149" i="194"/>
  <c r="K149" i="194"/>
  <c r="J149" i="194"/>
  <c r="I149" i="194"/>
  <c r="L148" i="194"/>
  <c r="K148" i="194"/>
  <c r="J148" i="194"/>
  <c r="I148" i="194"/>
  <c r="L147" i="194"/>
  <c r="K147" i="194"/>
  <c r="J147" i="194"/>
  <c r="I147" i="194"/>
  <c r="L146" i="194"/>
  <c r="N146" i="194" s="1"/>
  <c r="K146" i="194"/>
  <c r="J146" i="194"/>
  <c r="I146" i="194"/>
  <c r="L145" i="194"/>
  <c r="N145" i="194" s="1"/>
  <c r="K145" i="194"/>
  <c r="J145" i="194"/>
  <c r="I145" i="194"/>
  <c r="L144" i="194"/>
  <c r="N144" i="194" s="1"/>
  <c r="K144" i="194"/>
  <c r="J144" i="194"/>
  <c r="I144" i="194"/>
  <c r="L143" i="194"/>
  <c r="K143" i="194"/>
  <c r="J143" i="194"/>
  <c r="I143" i="194"/>
  <c r="L142" i="194"/>
  <c r="K142" i="194"/>
  <c r="J142" i="194"/>
  <c r="I142" i="194"/>
  <c r="L141" i="194"/>
  <c r="N141" i="194" s="1"/>
  <c r="K141" i="194"/>
  <c r="J141" i="194"/>
  <c r="I141" i="194"/>
  <c r="L140" i="194"/>
  <c r="N140" i="194" s="1"/>
  <c r="K140" i="194"/>
  <c r="J140" i="194"/>
  <c r="I140" i="194"/>
  <c r="L139" i="194"/>
  <c r="N139" i="194" s="1"/>
  <c r="K139" i="194"/>
  <c r="J139" i="194"/>
  <c r="I139" i="194"/>
  <c r="L138" i="194"/>
  <c r="N138" i="194" s="1"/>
  <c r="K138" i="194"/>
  <c r="J138" i="194"/>
  <c r="I138" i="194"/>
  <c r="L137" i="194"/>
  <c r="N137" i="194" s="1"/>
  <c r="K137" i="194"/>
  <c r="J137" i="194"/>
  <c r="I137" i="194"/>
  <c r="L136" i="194"/>
  <c r="N136" i="194" s="1"/>
  <c r="K136" i="194"/>
  <c r="J136" i="194"/>
  <c r="I136" i="194"/>
  <c r="N135" i="194"/>
  <c r="L135" i="194"/>
  <c r="K135" i="194"/>
  <c r="J135" i="194"/>
  <c r="I135" i="194"/>
  <c r="L134" i="194"/>
  <c r="N134" i="194" s="1"/>
  <c r="K134" i="194"/>
  <c r="J134" i="194"/>
  <c r="I134" i="194"/>
  <c r="L133" i="194"/>
  <c r="N133" i="194" s="1"/>
  <c r="K133" i="194"/>
  <c r="J133" i="194"/>
  <c r="I133" i="194"/>
  <c r="N132" i="194"/>
  <c r="L132" i="194"/>
  <c r="K132" i="194"/>
  <c r="J132" i="194"/>
  <c r="I132" i="194"/>
  <c r="N131" i="194"/>
  <c r="L131" i="194"/>
  <c r="K131" i="194"/>
  <c r="J131" i="194"/>
  <c r="I131" i="194"/>
  <c r="L130" i="194"/>
  <c r="N130" i="194" s="1"/>
  <c r="K130" i="194"/>
  <c r="J130" i="194"/>
  <c r="I130" i="194"/>
  <c r="L129" i="194"/>
  <c r="N129" i="194" s="1"/>
  <c r="K129" i="194"/>
  <c r="J129" i="194"/>
  <c r="I129" i="194"/>
  <c r="L128" i="194"/>
  <c r="N128" i="194" s="1"/>
  <c r="K128" i="194"/>
  <c r="J128" i="194"/>
  <c r="I128" i="194"/>
  <c r="L127" i="194"/>
  <c r="N127" i="194" s="1"/>
  <c r="K127" i="194"/>
  <c r="J127" i="194"/>
  <c r="I127" i="194"/>
  <c r="L126" i="194"/>
  <c r="N126" i="194" s="1"/>
  <c r="K126" i="194"/>
  <c r="J126" i="194"/>
  <c r="I126" i="194"/>
  <c r="L125" i="194"/>
  <c r="K125" i="194"/>
  <c r="J125" i="194"/>
  <c r="I125" i="194"/>
  <c r="L124" i="194"/>
  <c r="N124" i="194" s="1"/>
  <c r="K124" i="194"/>
  <c r="J124" i="194"/>
  <c r="I124" i="194"/>
  <c r="L123" i="194"/>
  <c r="N123" i="194" s="1"/>
  <c r="K123" i="194"/>
  <c r="J123" i="194"/>
  <c r="I123" i="194"/>
  <c r="L122" i="194"/>
  <c r="K122" i="194"/>
  <c r="J122" i="194"/>
  <c r="I122" i="194"/>
  <c r="N121" i="194"/>
  <c r="L121" i="194"/>
  <c r="K121" i="194"/>
  <c r="J121" i="194"/>
  <c r="I121" i="194"/>
  <c r="N120" i="194"/>
  <c r="L120" i="194"/>
  <c r="K120" i="194"/>
  <c r="J120" i="194"/>
  <c r="I120" i="194"/>
  <c r="L119" i="194"/>
  <c r="N119" i="194" s="1"/>
  <c r="K119" i="194"/>
  <c r="J119" i="194"/>
  <c r="I119" i="194"/>
  <c r="L118" i="194"/>
  <c r="N118" i="194" s="1"/>
  <c r="K118" i="194"/>
  <c r="J118" i="194"/>
  <c r="I118" i="194"/>
  <c r="L117" i="194"/>
  <c r="N117" i="194" s="1"/>
  <c r="K117" i="194"/>
  <c r="J117" i="194"/>
  <c r="I117" i="194"/>
  <c r="L116" i="194"/>
  <c r="N116" i="194" s="1"/>
  <c r="K116" i="194"/>
  <c r="J116" i="194"/>
  <c r="I116" i="194"/>
  <c r="L115" i="194"/>
  <c r="N115" i="194" s="1"/>
  <c r="K115" i="194"/>
  <c r="J115" i="194"/>
  <c r="I115" i="194"/>
  <c r="N114" i="194"/>
  <c r="L114" i="194"/>
  <c r="K114" i="194"/>
  <c r="J114" i="194"/>
  <c r="I114" i="194"/>
  <c r="L113" i="194"/>
  <c r="N113" i="194" s="1"/>
  <c r="K113" i="194"/>
  <c r="J113" i="194"/>
  <c r="I113" i="194"/>
  <c r="L112" i="194"/>
  <c r="N112" i="194" s="1"/>
  <c r="K112" i="194"/>
  <c r="J112" i="194"/>
  <c r="I112" i="194"/>
  <c r="N111" i="194"/>
  <c r="L111" i="194"/>
  <c r="K111" i="194"/>
  <c r="J111" i="194"/>
  <c r="I111" i="194"/>
  <c r="L110" i="194"/>
  <c r="N110" i="194" s="1"/>
  <c r="K110" i="194"/>
  <c r="J110" i="194"/>
  <c r="I110" i="194"/>
  <c r="N109" i="194"/>
  <c r="L109" i="194"/>
  <c r="K109" i="194"/>
  <c r="J109" i="194"/>
  <c r="I109" i="194"/>
  <c r="N108" i="194"/>
  <c r="L108" i="194"/>
  <c r="K108" i="194"/>
  <c r="J108" i="194"/>
  <c r="I108" i="194"/>
  <c r="N107" i="194"/>
  <c r="L107" i="194"/>
  <c r="K107" i="194"/>
  <c r="J107" i="194"/>
  <c r="I107" i="194"/>
  <c r="L106" i="194"/>
  <c r="K106" i="194"/>
  <c r="J106" i="194"/>
  <c r="I106" i="194"/>
  <c r="L105" i="194"/>
  <c r="K105" i="194"/>
  <c r="J105" i="194"/>
  <c r="I105" i="194"/>
  <c r="L104" i="194"/>
  <c r="N104" i="194" s="1"/>
  <c r="K104" i="194"/>
  <c r="J104" i="194"/>
  <c r="I104" i="194"/>
  <c r="L103" i="194"/>
  <c r="K103" i="194"/>
  <c r="J103" i="194"/>
  <c r="I103" i="194"/>
  <c r="L102" i="194"/>
  <c r="N102" i="194" s="1"/>
  <c r="K102" i="194"/>
  <c r="J102" i="194"/>
  <c r="I102" i="194"/>
  <c r="L101" i="194"/>
  <c r="K101" i="194"/>
  <c r="J101" i="194"/>
  <c r="I101" i="194"/>
  <c r="L100" i="194"/>
  <c r="N100" i="194" s="1"/>
  <c r="K100" i="194"/>
  <c r="J100" i="194"/>
  <c r="I100" i="194"/>
  <c r="L99" i="194"/>
  <c r="N99" i="194" s="1"/>
  <c r="K99" i="194"/>
  <c r="J99" i="194"/>
  <c r="I99" i="194"/>
  <c r="L98" i="194"/>
  <c r="N98" i="194" s="1"/>
  <c r="K98" i="194"/>
  <c r="J98" i="194"/>
  <c r="I98" i="194"/>
  <c r="L97" i="194"/>
  <c r="N97" i="194" s="1"/>
  <c r="K97" i="194"/>
  <c r="J97" i="194"/>
  <c r="I97" i="194"/>
  <c r="L96" i="194"/>
  <c r="K96" i="194"/>
  <c r="J96" i="194"/>
  <c r="I96" i="194"/>
  <c r="L95" i="194"/>
  <c r="N95" i="194" s="1"/>
  <c r="K95" i="194"/>
  <c r="J95" i="194"/>
  <c r="I95" i="194"/>
  <c r="L94" i="194"/>
  <c r="K94" i="194"/>
  <c r="J94" i="194"/>
  <c r="I94" i="194"/>
  <c r="L93" i="194"/>
  <c r="N93" i="194" s="1"/>
  <c r="K93" i="194"/>
  <c r="J93" i="194"/>
  <c r="I93" i="194"/>
  <c r="L92" i="194"/>
  <c r="K92" i="194"/>
  <c r="J92" i="194"/>
  <c r="I92" i="194"/>
  <c r="L91" i="194"/>
  <c r="N91" i="194" s="1"/>
  <c r="K91" i="194"/>
  <c r="J91" i="194"/>
  <c r="I91" i="194"/>
  <c r="L90" i="194"/>
  <c r="N90" i="194" s="1"/>
  <c r="K90" i="194"/>
  <c r="J90" i="194"/>
  <c r="I90" i="194"/>
  <c r="N89" i="194"/>
  <c r="L89" i="194"/>
  <c r="K89" i="194"/>
  <c r="J89" i="194"/>
  <c r="I89" i="194"/>
  <c r="L88" i="194"/>
  <c r="N88" i="194" s="1"/>
  <c r="K88" i="194"/>
  <c r="J88" i="194"/>
  <c r="I88" i="194"/>
  <c r="N87" i="194"/>
  <c r="L87" i="194"/>
  <c r="K87" i="194"/>
  <c r="J87" i="194"/>
  <c r="I87" i="194"/>
  <c r="L86" i="194"/>
  <c r="N86" i="194" s="1"/>
  <c r="K86" i="194"/>
  <c r="J86" i="194"/>
  <c r="I86" i="194"/>
  <c r="L85" i="194"/>
  <c r="N85" i="194" s="1"/>
  <c r="K85" i="194"/>
  <c r="J85" i="194"/>
  <c r="I85" i="194"/>
  <c r="L84" i="194"/>
  <c r="N84" i="194" s="1"/>
  <c r="K84" i="194"/>
  <c r="J84" i="194"/>
  <c r="I84" i="194"/>
  <c r="L83" i="194"/>
  <c r="K83" i="194"/>
  <c r="J83" i="194"/>
  <c r="I83" i="194"/>
  <c r="L82" i="194"/>
  <c r="N82" i="194" s="1"/>
  <c r="K82" i="194"/>
  <c r="J82" i="194"/>
  <c r="I82" i="194"/>
  <c r="L81" i="194"/>
  <c r="N81" i="194" s="1"/>
  <c r="K81" i="194"/>
  <c r="J81" i="194"/>
  <c r="I81" i="194"/>
  <c r="L80" i="194"/>
  <c r="N80" i="194" s="1"/>
  <c r="K80" i="194"/>
  <c r="J80" i="194"/>
  <c r="I80" i="194"/>
  <c r="L79" i="194"/>
  <c r="N79" i="194" s="1"/>
  <c r="K79" i="194"/>
  <c r="J79" i="194"/>
  <c r="I79" i="194"/>
  <c r="N78" i="194"/>
  <c r="L78" i="194"/>
  <c r="K78" i="194"/>
  <c r="J78" i="194"/>
  <c r="I78" i="194"/>
  <c r="N77" i="194"/>
  <c r="L77" i="194"/>
  <c r="K77" i="194"/>
  <c r="J77" i="194"/>
  <c r="I77" i="194"/>
  <c r="L76" i="194"/>
  <c r="N76" i="194" s="1"/>
  <c r="K76" i="194"/>
  <c r="J76" i="194"/>
  <c r="I76" i="194"/>
  <c r="L75" i="194"/>
  <c r="K75" i="194"/>
  <c r="J75" i="194"/>
  <c r="I75" i="194"/>
  <c r="N74" i="194"/>
  <c r="L74" i="194"/>
  <c r="K74" i="194"/>
  <c r="J74" i="194"/>
  <c r="I74" i="194"/>
  <c r="L73" i="194"/>
  <c r="N73" i="194" s="1"/>
  <c r="K73" i="194"/>
  <c r="J73" i="194"/>
  <c r="I73" i="194"/>
  <c r="L72" i="194"/>
  <c r="N72" i="194" s="1"/>
  <c r="K72" i="194"/>
  <c r="J72" i="194"/>
  <c r="I72" i="194"/>
  <c r="N71" i="194"/>
  <c r="L71" i="194"/>
  <c r="K71" i="194"/>
  <c r="J71" i="194"/>
  <c r="I71" i="194"/>
  <c r="L70" i="194"/>
  <c r="N70" i="194" s="1"/>
  <c r="K70" i="194"/>
  <c r="J70" i="194"/>
  <c r="I70" i="194"/>
  <c r="L69" i="194"/>
  <c r="K69" i="194"/>
  <c r="J69" i="194"/>
  <c r="I69" i="194"/>
  <c r="N68" i="194"/>
  <c r="L68" i="194"/>
  <c r="K68" i="194"/>
  <c r="J68" i="194"/>
  <c r="I68" i="194"/>
  <c r="L67" i="194"/>
  <c r="N67" i="194" s="1"/>
  <c r="K67" i="194"/>
  <c r="J67" i="194"/>
  <c r="I67" i="194"/>
  <c r="N66" i="194"/>
  <c r="L66" i="194"/>
  <c r="K66" i="194"/>
  <c r="J66" i="194"/>
  <c r="I66" i="194"/>
  <c r="N65" i="194"/>
  <c r="L65" i="194"/>
  <c r="K65" i="194"/>
  <c r="J65" i="194"/>
  <c r="I65" i="194"/>
  <c r="L64" i="194"/>
  <c r="N64" i="194" s="1"/>
  <c r="K64" i="194"/>
  <c r="J64" i="194"/>
  <c r="I64" i="194"/>
  <c r="L63" i="194"/>
  <c r="N63" i="194" s="1"/>
  <c r="K63" i="194"/>
  <c r="J63" i="194"/>
  <c r="I63" i="194"/>
  <c r="N62" i="194"/>
  <c r="L62" i="194"/>
  <c r="K62" i="194"/>
  <c r="J62" i="194"/>
  <c r="I62" i="194"/>
  <c r="N61" i="194"/>
  <c r="L61" i="194"/>
  <c r="K61" i="194"/>
  <c r="J61" i="194"/>
  <c r="I61" i="194"/>
  <c r="N60" i="194"/>
  <c r="L60" i="194"/>
  <c r="K60" i="194"/>
  <c r="J60" i="194"/>
  <c r="I60" i="194"/>
  <c r="L59" i="194"/>
  <c r="N59" i="194" s="1"/>
  <c r="K59" i="194"/>
  <c r="J59" i="194"/>
  <c r="I59" i="194"/>
  <c r="L58" i="194"/>
  <c r="K58" i="194"/>
  <c r="J58" i="194"/>
  <c r="I58" i="194"/>
  <c r="N57" i="194"/>
  <c r="L57" i="194"/>
  <c r="K57" i="194"/>
  <c r="J57" i="194"/>
  <c r="I57" i="194"/>
  <c r="L56" i="194"/>
  <c r="K56" i="194"/>
  <c r="J56" i="194"/>
  <c r="I56" i="194"/>
  <c r="L55" i="194"/>
  <c r="K55" i="194"/>
  <c r="J55" i="194"/>
  <c r="I55" i="194"/>
  <c r="N54" i="194"/>
  <c r="L54" i="194"/>
  <c r="K54" i="194"/>
  <c r="J54" i="194"/>
  <c r="I54" i="194"/>
  <c r="L53" i="194"/>
  <c r="K53" i="194"/>
  <c r="J53" i="194"/>
  <c r="I53" i="194"/>
  <c r="N52" i="194"/>
  <c r="L52" i="194"/>
  <c r="K52" i="194"/>
  <c r="J52" i="194"/>
  <c r="I52" i="194"/>
  <c r="N51" i="194"/>
  <c r="L51" i="194"/>
  <c r="K51" i="194"/>
  <c r="J51" i="194"/>
  <c r="I51" i="194"/>
  <c r="L50" i="194"/>
  <c r="N50" i="194" s="1"/>
  <c r="K50" i="194"/>
  <c r="J50" i="194"/>
  <c r="I50" i="194"/>
  <c r="L49" i="194"/>
  <c r="N49" i="194" s="1"/>
  <c r="K49" i="194"/>
  <c r="J49" i="194"/>
  <c r="I49" i="194"/>
  <c r="N48" i="194"/>
  <c r="L48" i="194"/>
  <c r="K48" i="194"/>
  <c r="J48" i="194"/>
  <c r="I48" i="194"/>
  <c r="N47" i="194"/>
  <c r="L47" i="194"/>
  <c r="K47" i="194"/>
  <c r="J47" i="194"/>
  <c r="I47" i="194"/>
  <c r="N46" i="194"/>
  <c r="L46" i="194"/>
  <c r="K46" i="194"/>
  <c r="J46" i="194"/>
  <c r="I46" i="194"/>
  <c r="L45" i="194"/>
  <c r="N45" i="194" s="1"/>
  <c r="N44" i="194"/>
  <c r="L44" i="194"/>
  <c r="K44" i="194"/>
  <c r="J44" i="194"/>
  <c r="I44" i="194"/>
  <c r="L43" i="194"/>
  <c r="N43" i="194" s="1"/>
  <c r="K43" i="194"/>
  <c r="J43" i="194"/>
  <c r="I43" i="194"/>
  <c r="L42" i="194"/>
  <c r="N42" i="194" s="1"/>
  <c r="K42" i="194"/>
  <c r="J42" i="194"/>
  <c r="I42" i="194"/>
  <c r="L41" i="194"/>
  <c r="N41" i="194" s="1"/>
  <c r="K41" i="194"/>
  <c r="J41" i="194"/>
  <c r="I41" i="194"/>
  <c r="L40" i="194"/>
  <c r="K40" i="194"/>
  <c r="J40" i="194"/>
  <c r="I40" i="194"/>
  <c r="L39" i="194"/>
  <c r="N39" i="194" s="1"/>
  <c r="K39" i="194"/>
  <c r="J39" i="194"/>
  <c r="I39" i="194"/>
  <c r="L38" i="194"/>
  <c r="N38" i="194" s="1"/>
  <c r="K38" i="194"/>
  <c r="J38" i="194"/>
  <c r="I38" i="194"/>
  <c r="L37" i="194"/>
  <c r="N37" i="194" s="1"/>
  <c r="K37" i="194"/>
  <c r="J37" i="194"/>
  <c r="I37" i="194"/>
  <c r="L36" i="194"/>
  <c r="N36" i="194" s="1"/>
  <c r="K36" i="194"/>
  <c r="J36" i="194"/>
  <c r="I36" i="194"/>
  <c r="N35" i="194"/>
  <c r="L35" i="194"/>
  <c r="K35" i="194"/>
  <c r="J35" i="194"/>
  <c r="I35" i="194"/>
  <c r="N34" i="194"/>
  <c r="L34" i="194"/>
  <c r="K34" i="194"/>
  <c r="J34" i="194"/>
  <c r="I34" i="194"/>
  <c r="L33" i="194"/>
  <c r="K33" i="194"/>
  <c r="J33" i="194"/>
  <c r="I33" i="194"/>
  <c r="N32" i="194"/>
  <c r="L32" i="194"/>
  <c r="K32" i="194"/>
  <c r="J32" i="194"/>
  <c r="I32" i="194"/>
  <c r="N31" i="194"/>
  <c r="L31" i="194"/>
  <c r="K31" i="194"/>
  <c r="J31" i="194"/>
  <c r="I31" i="194"/>
  <c r="L30" i="194"/>
  <c r="N30" i="194" s="1"/>
  <c r="K30" i="194"/>
  <c r="J30" i="194"/>
  <c r="I30" i="194"/>
  <c r="L29" i="194"/>
  <c r="K29" i="194"/>
  <c r="J29" i="194"/>
  <c r="I29" i="194"/>
  <c r="N28" i="194"/>
  <c r="L28" i="194"/>
  <c r="K28" i="194"/>
  <c r="J28" i="194"/>
  <c r="I28" i="194"/>
  <c r="L27" i="194"/>
  <c r="N27" i="194" s="1"/>
  <c r="K27" i="194"/>
  <c r="J27" i="194"/>
  <c r="I27" i="194"/>
  <c r="N26" i="194"/>
  <c r="L26" i="194"/>
  <c r="K26" i="194"/>
  <c r="J26" i="194"/>
  <c r="I26" i="194"/>
  <c r="N25" i="194"/>
  <c r="L25" i="194"/>
  <c r="K25" i="194"/>
  <c r="J25" i="194"/>
  <c r="I25" i="194"/>
  <c r="N24" i="194"/>
  <c r="L24" i="194"/>
  <c r="K24" i="194"/>
  <c r="J24" i="194"/>
  <c r="I24" i="194"/>
  <c r="L23" i="194"/>
  <c r="N23" i="194" s="1"/>
  <c r="K23" i="194"/>
  <c r="J23" i="194"/>
  <c r="I23" i="194"/>
  <c r="L22" i="194"/>
  <c r="N22" i="194" s="1"/>
  <c r="K22" i="194"/>
  <c r="J22" i="194"/>
  <c r="I22" i="194"/>
  <c r="N21" i="194"/>
  <c r="L21" i="194"/>
  <c r="K21" i="194"/>
  <c r="J21" i="194"/>
  <c r="I21" i="194"/>
  <c r="N20" i="194"/>
  <c r="L20" i="194"/>
  <c r="K20" i="194"/>
  <c r="J20" i="194"/>
  <c r="I20" i="194"/>
  <c r="L19" i="194"/>
  <c r="N19" i="194" s="1"/>
  <c r="K19" i="194"/>
  <c r="J19" i="194"/>
  <c r="I19" i="194"/>
  <c r="L18" i="194"/>
  <c r="N18" i="194" s="1"/>
  <c r="K18" i="194"/>
  <c r="J18" i="194"/>
  <c r="I18" i="194"/>
  <c r="N17" i="194"/>
  <c r="L17" i="194"/>
  <c r="K17" i="194"/>
  <c r="J17" i="194"/>
  <c r="I17" i="194"/>
  <c r="N16" i="194"/>
  <c r="L16" i="194"/>
  <c r="K16" i="194"/>
  <c r="J16" i="194"/>
  <c r="I16" i="194"/>
  <c r="L15" i="194"/>
  <c r="N15" i="194" s="1"/>
  <c r="K15" i="194"/>
  <c r="J15" i="194"/>
  <c r="I15" i="194"/>
  <c r="L14" i="194"/>
  <c r="N14" i="194" s="1"/>
  <c r="K14" i="194"/>
  <c r="J14" i="194"/>
  <c r="I14" i="194"/>
  <c r="N13" i="194"/>
  <c r="L13" i="194"/>
  <c r="K13" i="194"/>
  <c r="J13" i="194"/>
  <c r="I13" i="194"/>
  <c r="L12" i="194"/>
  <c r="N12" i="194" s="1"/>
  <c r="K12" i="194"/>
  <c r="J12" i="194"/>
  <c r="I12" i="194"/>
  <c r="L11" i="194"/>
  <c r="N11" i="194" s="1"/>
  <c r="K11" i="194"/>
  <c r="J11" i="194"/>
  <c r="I11" i="194"/>
  <c r="L10" i="194"/>
  <c r="N10" i="194" s="1"/>
  <c r="K10" i="194"/>
  <c r="J10" i="194"/>
  <c r="I10" i="194"/>
  <c r="L9" i="194"/>
  <c r="K9" i="194"/>
  <c r="J9" i="194"/>
  <c r="I9" i="194"/>
  <c r="L8" i="194"/>
  <c r="K8" i="194"/>
  <c r="J8" i="194"/>
  <c r="I8" i="194"/>
  <c r="L7" i="194"/>
  <c r="N7" i="194" s="1"/>
  <c r="K7" i="194"/>
  <c r="J7" i="194"/>
  <c r="I7" i="194"/>
  <c r="N6" i="194"/>
  <c r="L6" i="194"/>
  <c r="K6" i="194"/>
  <c r="J6" i="194"/>
  <c r="I6" i="194"/>
  <c r="N5" i="194"/>
  <c r="L5" i="194"/>
  <c r="K5" i="194"/>
  <c r="J5" i="194"/>
  <c r="I5" i="194"/>
  <c r="L4" i="194"/>
  <c r="K4" i="194"/>
  <c r="J4" i="194"/>
  <c r="I4" i="194"/>
  <c r="N3" i="194"/>
  <c r="L3" i="194"/>
  <c r="K3" i="194"/>
  <c r="J3" i="194"/>
  <c r="I3" i="194"/>
  <c r="L2" i="194"/>
  <c r="N2" i="194" s="1"/>
  <c r="K2" i="194"/>
  <c r="J2" i="194"/>
  <c r="I2" i="194"/>
  <c r="L314" i="193"/>
  <c r="L313" i="193"/>
  <c r="L312" i="193"/>
  <c r="L311" i="193"/>
  <c r="L310" i="193"/>
  <c r="L309" i="193"/>
  <c r="L308" i="193"/>
  <c r="K308" i="193"/>
  <c r="J308" i="193"/>
  <c r="I308" i="193"/>
  <c r="L307" i="193"/>
  <c r="K307" i="193"/>
  <c r="J307" i="193"/>
  <c r="L306" i="193"/>
  <c r="K306" i="193"/>
  <c r="J306" i="193"/>
  <c r="L305" i="193"/>
  <c r="K305" i="193"/>
  <c r="J305" i="193"/>
  <c r="L304" i="193"/>
  <c r="K304" i="193"/>
  <c r="J304" i="193"/>
  <c r="L303" i="193"/>
  <c r="K303" i="193"/>
  <c r="J303" i="193"/>
  <c r="L302" i="193"/>
  <c r="K302" i="193"/>
  <c r="J302" i="193"/>
  <c r="L301" i="193"/>
  <c r="K301" i="193"/>
  <c r="J301" i="193"/>
  <c r="L300" i="193"/>
  <c r="K300" i="193"/>
  <c r="J300" i="193"/>
  <c r="L299" i="193"/>
  <c r="K299" i="193"/>
  <c r="J299" i="193"/>
  <c r="L298" i="193"/>
  <c r="K298" i="193"/>
  <c r="J298" i="193"/>
  <c r="L297" i="193"/>
  <c r="K297" i="193"/>
  <c r="J297" i="193"/>
  <c r="L296" i="193"/>
  <c r="K296" i="193"/>
  <c r="J296" i="193"/>
  <c r="L295" i="193"/>
  <c r="K295" i="193"/>
  <c r="J295" i="193"/>
  <c r="L294" i="193"/>
  <c r="K294" i="193"/>
  <c r="J294" i="193"/>
  <c r="L293" i="193"/>
  <c r="K293" i="193"/>
  <c r="J293" i="193"/>
  <c r="L292" i="193"/>
  <c r="K292" i="193"/>
  <c r="J292" i="193"/>
  <c r="L291" i="193"/>
  <c r="K291" i="193"/>
  <c r="J291" i="193"/>
  <c r="L290" i="193"/>
  <c r="K290" i="193"/>
  <c r="J290" i="193"/>
  <c r="L289" i="193"/>
  <c r="K289" i="193"/>
  <c r="J289" i="193"/>
  <c r="L288" i="193"/>
  <c r="K288" i="193"/>
  <c r="J288" i="193"/>
  <c r="L287" i="193"/>
  <c r="K287" i="193"/>
  <c r="J287" i="193"/>
  <c r="L286" i="193"/>
  <c r="K286" i="193"/>
  <c r="J286" i="193"/>
  <c r="L285" i="193"/>
  <c r="K285" i="193"/>
  <c r="J285" i="193"/>
  <c r="L284" i="193"/>
  <c r="K284" i="193"/>
  <c r="J284" i="193"/>
  <c r="L283" i="193"/>
  <c r="K283" i="193"/>
  <c r="J283" i="193"/>
  <c r="L282" i="193"/>
  <c r="K282" i="193"/>
  <c r="J282" i="193"/>
  <c r="L281" i="193"/>
  <c r="K281" i="193"/>
  <c r="J281" i="193"/>
  <c r="L280" i="193"/>
  <c r="K280" i="193"/>
  <c r="J280" i="193"/>
  <c r="I280" i="193"/>
  <c r="L279" i="193"/>
  <c r="K279" i="193"/>
  <c r="J279" i="193"/>
  <c r="I279" i="193"/>
  <c r="L278" i="193"/>
  <c r="K278" i="193"/>
  <c r="J278" i="193"/>
  <c r="I278" i="193"/>
  <c r="L277" i="193"/>
  <c r="K277" i="193"/>
  <c r="J277" i="193"/>
  <c r="I277" i="193"/>
  <c r="L276" i="193"/>
  <c r="K276" i="193"/>
  <c r="J276" i="193"/>
  <c r="I276" i="193"/>
  <c r="L275" i="193"/>
  <c r="K275" i="193"/>
  <c r="J275" i="193"/>
  <c r="I275" i="193"/>
  <c r="N274" i="193"/>
  <c r="L274" i="193"/>
  <c r="K274" i="193"/>
  <c r="J274" i="193"/>
  <c r="L273" i="193"/>
  <c r="K273" i="193"/>
  <c r="J273" i="193"/>
  <c r="I273" i="193"/>
  <c r="L272" i="193"/>
  <c r="K272" i="193"/>
  <c r="J272" i="193"/>
  <c r="I272" i="193"/>
  <c r="L271" i="193"/>
  <c r="N271" i="193" s="1"/>
  <c r="K271" i="193"/>
  <c r="J271" i="193"/>
  <c r="I271" i="193"/>
  <c r="N270" i="193"/>
  <c r="L270" i="193"/>
  <c r="K270" i="193"/>
  <c r="J270" i="193"/>
  <c r="I270" i="193"/>
  <c r="L269" i="193"/>
  <c r="N269" i="193" s="1"/>
  <c r="K269" i="193"/>
  <c r="J269" i="193"/>
  <c r="I269" i="193"/>
  <c r="N268" i="193"/>
  <c r="L268" i="193"/>
  <c r="K268" i="193"/>
  <c r="J268" i="193"/>
  <c r="I268" i="193"/>
  <c r="L267" i="193"/>
  <c r="N267" i="193" s="1"/>
  <c r="K267" i="193"/>
  <c r="J267" i="193"/>
  <c r="I267" i="193"/>
  <c r="L266" i="193"/>
  <c r="N266" i="193" s="1"/>
  <c r="K266" i="193"/>
  <c r="J266" i="193"/>
  <c r="I266" i="193"/>
  <c r="L265" i="193"/>
  <c r="N265" i="193" s="1"/>
  <c r="K265" i="193"/>
  <c r="J265" i="193"/>
  <c r="I265" i="193"/>
  <c r="L264" i="193"/>
  <c r="N264" i="193" s="1"/>
  <c r="K264" i="193"/>
  <c r="J264" i="193"/>
  <c r="I264" i="193"/>
  <c r="L263" i="193"/>
  <c r="N263" i="193" s="1"/>
  <c r="K263" i="193"/>
  <c r="J263" i="193"/>
  <c r="I263" i="193"/>
  <c r="L262" i="193"/>
  <c r="K262" i="193"/>
  <c r="J262" i="193"/>
  <c r="I262" i="193"/>
  <c r="L261" i="193"/>
  <c r="K261" i="193"/>
  <c r="J261" i="193"/>
  <c r="I261" i="193"/>
  <c r="N260" i="193"/>
  <c r="L260" i="193"/>
  <c r="K260" i="193"/>
  <c r="J260" i="193"/>
  <c r="I260" i="193"/>
  <c r="N259" i="193"/>
  <c r="L259" i="193"/>
  <c r="K259" i="193"/>
  <c r="J259" i="193"/>
  <c r="I259" i="193"/>
  <c r="L258" i="193"/>
  <c r="N258" i="193" s="1"/>
  <c r="K258" i="193"/>
  <c r="J258" i="193"/>
  <c r="I258" i="193"/>
  <c r="N257" i="193"/>
  <c r="L257" i="193"/>
  <c r="K257" i="193"/>
  <c r="J257" i="193"/>
  <c r="I257" i="193"/>
  <c r="N256" i="193"/>
  <c r="L256" i="193"/>
  <c r="K256" i="193"/>
  <c r="J256" i="193"/>
  <c r="I256" i="193"/>
  <c r="L255" i="193"/>
  <c r="N255" i="193" s="1"/>
  <c r="K255" i="193"/>
  <c r="J255" i="193"/>
  <c r="I255" i="193"/>
  <c r="L254" i="193"/>
  <c r="N254" i="193" s="1"/>
  <c r="K254" i="193"/>
  <c r="J254" i="193"/>
  <c r="I254" i="193"/>
  <c r="L253" i="193"/>
  <c r="K253" i="193"/>
  <c r="J253" i="193"/>
  <c r="I253" i="193"/>
  <c r="L252" i="193"/>
  <c r="N252" i="193" s="1"/>
  <c r="K252" i="193"/>
  <c r="J252" i="193"/>
  <c r="I252" i="193"/>
  <c r="L251" i="193"/>
  <c r="N251" i="193" s="1"/>
  <c r="K251" i="193"/>
  <c r="J251" i="193"/>
  <c r="I251" i="193"/>
  <c r="L250" i="193"/>
  <c r="N250" i="193" s="1"/>
  <c r="K250" i="193"/>
  <c r="J250" i="193"/>
  <c r="I250" i="193"/>
  <c r="L249" i="193"/>
  <c r="N249" i="193" s="1"/>
  <c r="K249" i="193"/>
  <c r="J249" i="193"/>
  <c r="I249" i="193"/>
  <c r="L248" i="193"/>
  <c r="K248" i="193"/>
  <c r="J248" i="193"/>
  <c r="I248" i="193"/>
  <c r="L247" i="193"/>
  <c r="N247" i="193" s="1"/>
  <c r="K247" i="193"/>
  <c r="J247" i="193"/>
  <c r="I247" i="193"/>
  <c r="L246" i="193"/>
  <c r="K246" i="193"/>
  <c r="J246" i="193"/>
  <c r="I246" i="193"/>
  <c r="L245" i="193"/>
  <c r="K245" i="193"/>
  <c r="J245" i="193"/>
  <c r="I245" i="193"/>
  <c r="L244" i="193"/>
  <c r="N244" i="193" s="1"/>
  <c r="K244" i="193"/>
  <c r="J244" i="193"/>
  <c r="I244" i="193"/>
  <c r="N243" i="193"/>
  <c r="L243" i="193"/>
  <c r="K243" i="193"/>
  <c r="J243" i="193"/>
  <c r="I243" i="193"/>
  <c r="F243" i="193"/>
  <c r="L242" i="193"/>
  <c r="N242" i="193" s="1"/>
  <c r="K242" i="193"/>
  <c r="J242" i="193"/>
  <c r="I242" i="193"/>
  <c r="N241" i="193"/>
  <c r="L241" i="193"/>
  <c r="K241" i="193"/>
  <c r="J241" i="193"/>
  <c r="I241" i="193"/>
  <c r="L240" i="193"/>
  <c r="N240" i="193" s="1"/>
  <c r="K240" i="193"/>
  <c r="J240" i="193"/>
  <c r="I240" i="193"/>
  <c r="L239" i="193"/>
  <c r="N239" i="193" s="1"/>
  <c r="K239" i="193"/>
  <c r="J239" i="193"/>
  <c r="I239" i="193"/>
  <c r="L238" i="193"/>
  <c r="N238" i="193" s="1"/>
  <c r="K238" i="193"/>
  <c r="J238" i="193"/>
  <c r="I238" i="193"/>
  <c r="N237" i="193"/>
  <c r="L237" i="193"/>
  <c r="K237" i="193"/>
  <c r="J237" i="193"/>
  <c r="I237" i="193"/>
  <c r="L236" i="193"/>
  <c r="K236" i="193"/>
  <c r="J236" i="193"/>
  <c r="I236" i="193"/>
  <c r="N235" i="193"/>
  <c r="L235" i="193"/>
  <c r="K235" i="193"/>
  <c r="J235" i="193"/>
  <c r="I235" i="193"/>
  <c r="N234" i="193"/>
  <c r="L234" i="193"/>
  <c r="K234" i="193"/>
  <c r="J234" i="193"/>
  <c r="I234" i="193"/>
  <c r="L233" i="193"/>
  <c r="N233" i="193" s="1"/>
  <c r="K233" i="193"/>
  <c r="J233" i="193"/>
  <c r="I233" i="193"/>
  <c r="L232" i="193"/>
  <c r="N232" i="193" s="1"/>
  <c r="K232" i="193"/>
  <c r="J232" i="193"/>
  <c r="I232" i="193"/>
  <c r="N231" i="193"/>
  <c r="L231" i="193"/>
  <c r="K231" i="193"/>
  <c r="J231" i="193"/>
  <c r="I231" i="193"/>
  <c r="N230" i="193"/>
  <c r="L230" i="193"/>
  <c r="K230" i="193"/>
  <c r="J230" i="193"/>
  <c r="I230" i="193"/>
  <c r="N229" i="193"/>
  <c r="L229" i="193"/>
  <c r="K229" i="193"/>
  <c r="J229" i="193"/>
  <c r="I229" i="193"/>
  <c r="L228" i="193"/>
  <c r="N228" i="193" s="1"/>
  <c r="K228" i="193"/>
  <c r="J228" i="193"/>
  <c r="I228" i="193"/>
  <c r="L227" i="193"/>
  <c r="N227" i="193" s="1"/>
  <c r="K227" i="193"/>
  <c r="L226" i="193"/>
  <c r="N226" i="193" s="1"/>
  <c r="K226" i="193"/>
  <c r="J226" i="193"/>
  <c r="I226" i="193"/>
  <c r="L225" i="193"/>
  <c r="N225" i="193" s="1"/>
  <c r="K225" i="193"/>
  <c r="J225" i="193"/>
  <c r="I225" i="193"/>
  <c r="L224" i="193"/>
  <c r="N224" i="193" s="1"/>
  <c r="K224" i="193"/>
  <c r="J224" i="193"/>
  <c r="I224" i="193"/>
  <c r="N223" i="193"/>
  <c r="L223" i="193"/>
  <c r="K223" i="193"/>
  <c r="J223" i="193"/>
  <c r="I223" i="193"/>
  <c r="L222" i="193"/>
  <c r="N222" i="193" s="1"/>
  <c r="K222" i="193"/>
  <c r="J222" i="193"/>
  <c r="I222" i="193"/>
  <c r="L221" i="193"/>
  <c r="N221" i="193" s="1"/>
  <c r="K221" i="193"/>
  <c r="J221" i="193"/>
  <c r="I221" i="193"/>
  <c r="N220" i="193"/>
  <c r="L220" i="193"/>
  <c r="K220" i="193"/>
  <c r="J220" i="193"/>
  <c r="I220" i="193"/>
  <c r="L219" i="193"/>
  <c r="N219" i="193" s="1"/>
  <c r="K219" i="193"/>
  <c r="J219" i="193"/>
  <c r="I219" i="193"/>
  <c r="L218" i="193"/>
  <c r="K218" i="193"/>
  <c r="J218" i="193"/>
  <c r="I218" i="193"/>
  <c r="L217" i="193"/>
  <c r="K217" i="193"/>
  <c r="J217" i="193"/>
  <c r="I217" i="193"/>
  <c r="N216" i="193"/>
  <c r="L216" i="193"/>
  <c r="K216" i="193"/>
  <c r="J216" i="193"/>
  <c r="I216" i="193"/>
  <c r="L215" i="193"/>
  <c r="N215" i="193" s="1"/>
  <c r="K215" i="193"/>
  <c r="J215" i="193"/>
  <c r="I215" i="193"/>
  <c r="L214" i="193"/>
  <c r="N214" i="193" s="1"/>
  <c r="K214" i="193"/>
  <c r="J214" i="193"/>
  <c r="I214" i="193"/>
  <c r="L213" i="193"/>
  <c r="K213" i="193"/>
  <c r="J213" i="193"/>
  <c r="I213" i="193"/>
  <c r="L212" i="193"/>
  <c r="N212" i="193" s="1"/>
  <c r="K212" i="193"/>
  <c r="J212" i="193"/>
  <c r="I212" i="193"/>
  <c r="L211" i="193"/>
  <c r="N211" i="193" s="1"/>
  <c r="K211" i="193"/>
  <c r="J211" i="193"/>
  <c r="L210" i="193"/>
  <c r="K210" i="193"/>
  <c r="J210" i="193"/>
  <c r="L209" i="193"/>
  <c r="K209" i="193"/>
  <c r="J209" i="193"/>
  <c r="L208" i="193"/>
  <c r="K208" i="193"/>
  <c r="J208" i="193"/>
  <c r="L207" i="193"/>
  <c r="K207" i="193"/>
  <c r="J207" i="193"/>
  <c r="L206" i="193"/>
  <c r="K206" i="193"/>
  <c r="J206" i="193"/>
  <c r="L205" i="193"/>
  <c r="K205" i="193"/>
  <c r="J205" i="193"/>
  <c r="L204" i="193"/>
  <c r="K204" i="193"/>
  <c r="J204" i="193"/>
  <c r="L203" i="193"/>
  <c r="K203" i="193"/>
  <c r="J203" i="193"/>
  <c r="L202" i="193"/>
  <c r="N202" i="193" s="1"/>
  <c r="K202" i="193"/>
  <c r="J202" i="193"/>
  <c r="L201" i="193"/>
  <c r="K201" i="193"/>
  <c r="J201" i="193"/>
  <c r="L200" i="193"/>
  <c r="K200" i="193"/>
  <c r="J200" i="193"/>
  <c r="L199" i="193"/>
  <c r="N199" i="193" s="1"/>
  <c r="K199" i="193"/>
  <c r="J199" i="193"/>
  <c r="L198" i="193"/>
  <c r="K198" i="193"/>
  <c r="J198" i="193"/>
  <c r="L197" i="193"/>
  <c r="K197" i="193"/>
  <c r="J197" i="193"/>
  <c r="L196" i="193"/>
  <c r="K196" i="193"/>
  <c r="J196" i="193"/>
  <c r="I196" i="193"/>
  <c r="L195" i="193"/>
  <c r="K195" i="193"/>
  <c r="J195" i="193"/>
  <c r="I195" i="193"/>
  <c r="L194" i="193"/>
  <c r="K194" i="193"/>
  <c r="J194" i="193"/>
  <c r="I194" i="193"/>
  <c r="L193" i="193"/>
  <c r="K193" i="193"/>
  <c r="J193" i="193"/>
  <c r="I193" i="193"/>
  <c r="L192" i="193"/>
  <c r="K192" i="193"/>
  <c r="J192" i="193"/>
  <c r="I192" i="193"/>
  <c r="L191" i="193"/>
  <c r="K191" i="193"/>
  <c r="J191" i="193"/>
  <c r="I191" i="193"/>
  <c r="L190" i="193"/>
  <c r="K190" i="193"/>
  <c r="J190" i="193"/>
  <c r="I190" i="193"/>
  <c r="L189" i="193"/>
  <c r="N189" i="193" s="1"/>
  <c r="K189" i="193"/>
  <c r="J189" i="193"/>
  <c r="I189" i="193"/>
  <c r="L188" i="193"/>
  <c r="K188" i="193"/>
  <c r="J188" i="193"/>
  <c r="I188" i="193"/>
  <c r="L187" i="193"/>
  <c r="N187" i="193" s="1"/>
  <c r="K187" i="193"/>
  <c r="J187" i="193"/>
  <c r="I187" i="193"/>
  <c r="L186" i="193"/>
  <c r="N186" i="193" s="1"/>
  <c r="K186" i="193"/>
  <c r="J186" i="193"/>
  <c r="I186" i="193"/>
  <c r="L185" i="193"/>
  <c r="K185" i="193"/>
  <c r="J185" i="193"/>
  <c r="I185" i="193"/>
  <c r="L184" i="193"/>
  <c r="K184" i="193"/>
  <c r="J184" i="193"/>
  <c r="I184" i="193"/>
  <c r="L183" i="193"/>
  <c r="K183" i="193"/>
  <c r="J183" i="193"/>
  <c r="I183" i="193"/>
  <c r="L182" i="193"/>
  <c r="K182" i="193"/>
  <c r="J182" i="193"/>
  <c r="I182" i="193"/>
  <c r="L181" i="193"/>
  <c r="K181" i="193"/>
  <c r="J181" i="193"/>
  <c r="I181" i="193"/>
  <c r="L180" i="193"/>
  <c r="K180" i="193"/>
  <c r="J180" i="193"/>
  <c r="I180" i="193"/>
  <c r="L179" i="193"/>
  <c r="K179" i="193"/>
  <c r="J179" i="193"/>
  <c r="I179" i="193"/>
  <c r="L178" i="193"/>
  <c r="K178" i="193"/>
  <c r="J178" i="193"/>
  <c r="I178" i="193"/>
  <c r="L177" i="193"/>
  <c r="K177" i="193"/>
  <c r="J177" i="193"/>
  <c r="I177" i="193"/>
  <c r="L176" i="193"/>
  <c r="K176" i="193"/>
  <c r="J176" i="193"/>
  <c r="I176" i="193"/>
  <c r="N175" i="193"/>
  <c r="L175" i="193"/>
  <c r="K175" i="193"/>
  <c r="J175" i="193"/>
  <c r="I175" i="193"/>
  <c r="L174" i="193"/>
  <c r="K174" i="193"/>
  <c r="J174" i="193"/>
  <c r="I174" i="193"/>
  <c r="L173" i="193"/>
  <c r="K173" i="193"/>
  <c r="J173" i="193"/>
  <c r="I173" i="193"/>
  <c r="L172" i="193"/>
  <c r="K172" i="193"/>
  <c r="J172" i="193"/>
  <c r="I172" i="193"/>
  <c r="L171" i="193"/>
  <c r="K171" i="193"/>
  <c r="J171" i="193"/>
  <c r="I171" i="193"/>
  <c r="L170" i="193"/>
  <c r="N170" i="193" s="1"/>
  <c r="K170" i="193"/>
  <c r="J170" i="193"/>
  <c r="I170" i="193"/>
  <c r="L169" i="193"/>
  <c r="K169" i="193"/>
  <c r="J169" i="193"/>
  <c r="I169" i="193"/>
  <c r="L168" i="193"/>
  <c r="N168" i="193" s="1"/>
  <c r="K168" i="193"/>
  <c r="J168" i="193"/>
  <c r="I168" i="193"/>
  <c r="L167" i="193"/>
  <c r="N167" i="193" s="1"/>
  <c r="K167" i="193"/>
  <c r="J167" i="193"/>
  <c r="I167" i="193"/>
  <c r="L166" i="193"/>
  <c r="N166" i="193" s="1"/>
  <c r="K166" i="193"/>
  <c r="J166" i="193"/>
  <c r="I166" i="193"/>
  <c r="L165" i="193"/>
  <c r="N165" i="193" s="1"/>
  <c r="K165" i="193"/>
  <c r="J165" i="193"/>
  <c r="I165" i="193"/>
  <c r="L164" i="193"/>
  <c r="K164" i="193"/>
  <c r="J164" i="193"/>
  <c r="I164" i="193"/>
  <c r="L163" i="193"/>
  <c r="K163" i="193"/>
  <c r="J163" i="193"/>
  <c r="I163" i="193"/>
  <c r="N162" i="193"/>
  <c r="L162" i="193"/>
  <c r="K162" i="193"/>
  <c r="J162" i="193"/>
  <c r="I162" i="193"/>
  <c r="L161" i="193"/>
  <c r="K161" i="193"/>
  <c r="J161" i="193"/>
  <c r="I161" i="193"/>
  <c r="L160" i="193"/>
  <c r="N160" i="193" s="1"/>
  <c r="K160" i="193"/>
  <c r="J160" i="193"/>
  <c r="I160" i="193"/>
  <c r="L159" i="193"/>
  <c r="K159" i="193"/>
  <c r="J159" i="193"/>
  <c r="I159" i="193"/>
  <c r="L158" i="193"/>
  <c r="K158" i="193"/>
  <c r="J158" i="193"/>
  <c r="I158" i="193"/>
  <c r="N157" i="193"/>
  <c r="L157" i="193"/>
  <c r="K157" i="193"/>
  <c r="J157" i="193"/>
  <c r="I157" i="193"/>
  <c r="L156" i="193"/>
  <c r="N156" i="193" s="1"/>
  <c r="K156" i="193"/>
  <c r="J156" i="193"/>
  <c r="I156" i="193"/>
  <c r="L155" i="193"/>
  <c r="N155" i="193" s="1"/>
  <c r="K155" i="193"/>
  <c r="J155" i="193"/>
  <c r="I155" i="193"/>
  <c r="L154" i="193"/>
  <c r="K154" i="193"/>
  <c r="J154" i="193"/>
  <c r="L153" i="193"/>
  <c r="K153" i="193"/>
  <c r="J153" i="193"/>
  <c r="L152" i="193"/>
  <c r="K152" i="193"/>
  <c r="J152" i="193"/>
  <c r="I152" i="193"/>
  <c r="L151" i="193"/>
  <c r="K151" i="193"/>
  <c r="J151" i="193"/>
  <c r="I151" i="193"/>
  <c r="L150" i="193"/>
  <c r="K150" i="193"/>
  <c r="J150" i="193"/>
  <c r="I150" i="193"/>
  <c r="L149" i="193"/>
  <c r="K149" i="193"/>
  <c r="J149" i="193"/>
  <c r="I149" i="193"/>
  <c r="L148" i="193"/>
  <c r="K148" i="193"/>
  <c r="J148" i="193"/>
  <c r="I148" i="193"/>
  <c r="L147" i="193"/>
  <c r="K147" i="193"/>
  <c r="J147" i="193"/>
  <c r="I147" i="193"/>
  <c r="L146" i="193"/>
  <c r="N146" i="193" s="1"/>
  <c r="K146" i="193"/>
  <c r="J146" i="193"/>
  <c r="I146" i="193"/>
  <c r="L145" i="193"/>
  <c r="N145" i="193" s="1"/>
  <c r="K145" i="193"/>
  <c r="J145" i="193"/>
  <c r="I145" i="193"/>
  <c r="L144" i="193"/>
  <c r="N144" i="193" s="1"/>
  <c r="K144" i="193"/>
  <c r="J144" i="193"/>
  <c r="I144" i="193"/>
  <c r="L143" i="193"/>
  <c r="K143" i="193"/>
  <c r="J143" i="193"/>
  <c r="I143" i="193"/>
  <c r="L142" i="193"/>
  <c r="K142" i="193"/>
  <c r="J142" i="193"/>
  <c r="I142" i="193"/>
  <c r="L141" i="193"/>
  <c r="N141" i="193" s="1"/>
  <c r="K141" i="193"/>
  <c r="J141" i="193"/>
  <c r="I141" i="193"/>
  <c r="L140" i="193"/>
  <c r="N140" i="193" s="1"/>
  <c r="K140" i="193"/>
  <c r="J140" i="193"/>
  <c r="I140" i="193"/>
  <c r="L139" i="193"/>
  <c r="N139" i="193" s="1"/>
  <c r="K139" i="193"/>
  <c r="J139" i="193"/>
  <c r="I139" i="193"/>
  <c r="L138" i="193"/>
  <c r="N138" i="193" s="1"/>
  <c r="K138" i="193"/>
  <c r="J138" i="193"/>
  <c r="I138" i="193"/>
  <c r="L137" i="193"/>
  <c r="N137" i="193" s="1"/>
  <c r="K137" i="193"/>
  <c r="J137" i="193"/>
  <c r="I137" i="193"/>
  <c r="L136" i="193"/>
  <c r="N136" i="193" s="1"/>
  <c r="K136" i="193"/>
  <c r="J136" i="193"/>
  <c r="I136" i="193"/>
  <c r="L135" i="193"/>
  <c r="N135" i="193" s="1"/>
  <c r="K135" i="193"/>
  <c r="J135" i="193"/>
  <c r="I135" i="193"/>
  <c r="N134" i="193"/>
  <c r="L134" i="193"/>
  <c r="K134" i="193"/>
  <c r="J134" i="193"/>
  <c r="I134" i="193"/>
  <c r="N133" i="193"/>
  <c r="L133" i="193"/>
  <c r="K133" i="193"/>
  <c r="J133" i="193"/>
  <c r="I133" i="193"/>
  <c r="N132" i="193"/>
  <c r="L132" i="193"/>
  <c r="K132" i="193"/>
  <c r="J132" i="193"/>
  <c r="I132" i="193"/>
  <c r="L131" i="193"/>
  <c r="N131" i="193" s="1"/>
  <c r="K131" i="193"/>
  <c r="J131" i="193"/>
  <c r="I131" i="193"/>
  <c r="N130" i="193"/>
  <c r="L130" i="193"/>
  <c r="K130" i="193"/>
  <c r="J130" i="193"/>
  <c r="I130" i="193"/>
  <c r="L129" i="193"/>
  <c r="N129" i="193" s="1"/>
  <c r="K129" i="193"/>
  <c r="J129" i="193"/>
  <c r="I129" i="193"/>
  <c r="L128" i="193"/>
  <c r="N128" i="193" s="1"/>
  <c r="K128" i="193"/>
  <c r="J128" i="193"/>
  <c r="I128" i="193"/>
  <c r="L127" i="193"/>
  <c r="N127" i="193" s="1"/>
  <c r="K127" i="193"/>
  <c r="J127" i="193"/>
  <c r="I127" i="193"/>
  <c r="N126" i="193"/>
  <c r="L126" i="193"/>
  <c r="K126" i="193"/>
  <c r="J126" i="193"/>
  <c r="I126" i="193"/>
  <c r="L125" i="193"/>
  <c r="K125" i="193"/>
  <c r="J125" i="193"/>
  <c r="I125" i="193"/>
  <c r="L124" i="193"/>
  <c r="N124" i="193" s="1"/>
  <c r="K124" i="193"/>
  <c r="J124" i="193"/>
  <c r="I124" i="193"/>
  <c r="L123" i="193"/>
  <c r="N123" i="193" s="1"/>
  <c r="K123" i="193"/>
  <c r="J123" i="193"/>
  <c r="I123" i="193"/>
  <c r="L122" i="193"/>
  <c r="K122" i="193"/>
  <c r="J122" i="193"/>
  <c r="I122" i="193"/>
  <c r="L121" i="193"/>
  <c r="N121" i="193" s="1"/>
  <c r="K121" i="193"/>
  <c r="J121" i="193"/>
  <c r="I121" i="193"/>
  <c r="L120" i="193"/>
  <c r="N120" i="193" s="1"/>
  <c r="K120" i="193"/>
  <c r="J120" i="193"/>
  <c r="I120" i="193"/>
  <c r="L119" i="193"/>
  <c r="N119" i="193" s="1"/>
  <c r="K119" i="193"/>
  <c r="J119" i="193"/>
  <c r="I119" i="193"/>
  <c r="L118" i="193"/>
  <c r="N118" i="193" s="1"/>
  <c r="K118" i="193"/>
  <c r="J118" i="193"/>
  <c r="I118" i="193"/>
  <c r="L117" i="193"/>
  <c r="N117" i="193" s="1"/>
  <c r="K117" i="193"/>
  <c r="J117" i="193"/>
  <c r="I117" i="193"/>
  <c r="L116" i="193"/>
  <c r="N116" i="193" s="1"/>
  <c r="K116" i="193"/>
  <c r="J116" i="193"/>
  <c r="I116" i="193"/>
  <c r="N115" i="193"/>
  <c r="L115" i="193"/>
  <c r="K115" i="193"/>
  <c r="J115" i="193"/>
  <c r="I115" i="193"/>
  <c r="L114" i="193"/>
  <c r="N114" i="193" s="1"/>
  <c r="K114" i="193"/>
  <c r="J114" i="193"/>
  <c r="I114" i="193"/>
  <c r="L113" i="193"/>
  <c r="N113" i="193" s="1"/>
  <c r="K113" i="193"/>
  <c r="J113" i="193"/>
  <c r="I113" i="193"/>
  <c r="N112" i="193"/>
  <c r="L112" i="193"/>
  <c r="K112" i="193"/>
  <c r="J112" i="193"/>
  <c r="I112" i="193"/>
  <c r="N111" i="193"/>
  <c r="L111" i="193"/>
  <c r="K111" i="193"/>
  <c r="J111" i="193"/>
  <c r="I111" i="193"/>
  <c r="L110" i="193"/>
  <c r="N110" i="193" s="1"/>
  <c r="K110" i="193"/>
  <c r="J110" i="193"/>
  <c r="I110" i="193"/>
  <c r="L109" i="193"/>
  <c r="N109" i="193" s="1"/>
  <c r="K109" i="193"/>
  <c r="J109" i="193"/>
  <c r="I109" i="193"/>
  <c r="N108" i="193"/>
  <c r="L108" i="193"/>
  <c r="K108" i="193"/>
  <c r="J108" i="193"/>
  <c r="I108" i="193"/>
  <c r="N107" i="193"/>
  <c r="L107" i="193"/>
  <c r="K107" i="193"/>
  <c r="J107" i="193"/>
  <c r="I107" i="193"/>
  <c r="L106" i="193"/>
  <c r="K106" i="193"/>
  <c r="J106" i="193"/>
  <c r="I106" i="193"/>
  <c r="L105" i="193"/>
  <c r="K105" i="193"/>
  <c r="J105" i="193"/>
  <c r="I105" i="193"/>
  <c r="N104" i="193"/>
  <c r="L104" i="193"/>
  <c r="K104" i="193"/>
  <c r="J104" i="193"/>
  <c r="I104" i="193"/>
  <c r="L103" i="193"/>
  <c r="K103" i="193"/>
  <c r="J103" i="193"/>
  <c r="I103" i="193"/>
  <c r="L102" i="193"/>
  <c r="N102" i="193" s="1"/>
  <c r="K102" i="193"/>
  <c r="J102" i="193"/>
  <c r="I102" i="193"/>
  <c r="L101" i="193"/>
  <c r="K101" i="193"/>
  <c r="J101" i="193"/>
  <c r="I101" i="193"/>
  <c r="L100" i="193"/>
  <c r="N100" i="193" s="1"/>
  <c r="K100" i="193"/>
  <c r="J100" i="193"/>
  <c r="I100" i="193"/>
  <c r="L99" i="193"/>
  <c r="N99" i="193" s="1"/>
  <c r="K99" i="193"/>
  <c r="J99" i="193"/>
  <c r="I99" i="193"/>
  <c r="L98" i="193"/>
  <c r="N98" i="193" s="1"/>
  <c r="K98" i="193"/>
  <c r="J98" i="193"/>
  <c r="I98" i="193"/>
  <c r="N97" i="193"/>
  <c r="L97" i="193"/>
  <c r="K97" i="193"/>
  <c r="J97" i="193"/>
  <c r="I97" i="193"/>
  <c r="L96" i="193"/>
  <c r="K96" i="193"/>
  <c r="J96" i="193"/>
  <c r="I96" i="193"/>
  <c r="L95" i="193"/>
  <c r="N95" i="193" s="1"/>
  <c r="K95" i="193"/>
  <c r="J95" i="193"/>
  <c r="I95" i="193"/>
  <c r="L94" i="193"/>
  <c r="K94" i="193"/>
  <c r="J94" i="193"/>
  <c r="I94" i="193"/>
  <c r="L93" i="193"/>
  <c r="N93" i="193" s="1"/>
  <c r="K93" i="193"/>
  <c r="J93" i="193"/>
  <c r="I93" i="193"/>
  <c r="L92" i="193"/>
  <c r="K92" i="193"/>
  <c r="J92" i="193"/>
  <c r="I92" i="193"/>
  <c r="L91" i="193"/>
  <c r="N91" i="193" s="1"/>
  <c r="K91" i="193"/>
  <c r="J91" i="193"/>
  <c r="I91" i="193"/>
  <c r="L90" i="193"/>
  <c r="N90" i="193" s="1"/>
  <c r="K90" i="193"/>
  <c r="J90" i="193"/>
  <c r="I90" i="193"/>
  <c r="L89" i="193"/>
  <c r="N89" i="193" s="1"/>
  <c r="K89" i="193"/>
  <c r="J89" i="193"/>
  <c r="I89" i="193"/>
  <c r="L88" i="193"/>
  <c r="N88" i="193" s="1"/>
  <c r="K88" i="193"/>
  <c r="J88" i="193"/>
  <c r="I88" i="193"/>
  <c r="L87" i="193"/>
  <c r="N87" i="193" s="1"/>
  <c r="K87" i="193"/>
  <c r="J87" i="193"/>
  <c r="I87" i="193"/>
  <c r="L86" i="193"/>
  <c r="N86" i="193" s="1"/>
  <c r="K86" i="193"/>
  <c r="J86" i="193"/>
  <c r="I86" i="193"/>
  <c r="L85" i="193"/>
  <c r="N85" i="193" s="1"/>
  <c r="K85" i="193"/>
  <c r="J85" i="193"/>
  <c r="I85" i="193"/>
  <c r="N84" i="193"/>
  <c r="L84" i="193"/>
  <c r="K84" i="193"/>
  <c r="J84" i="193"/>
  <c r="I84" i="193"/>
  <c r="L83" i="193"/>
  <c r="K83" i="193"/>
  <c r="J83" i="193"/>
  <c r="I83" i="193"/>
  <c r="L82" i="193"/>
  <c r="N82" i="193" s="1"/>
  <c r="K82" i="193"/>
  <c r="J82" i="193"/>
  <c r="I82" i="193"/>
  <c r="L81" i="193"/>
  <c r="N81" i="193" s="1"/>
  <c r="K81" i="193"/>
  <c r="J81" i="193"/>
  <c r="I81" i="193"/>
  <c r="L80" i="193"/>
  <c r="N80" i="193" s="1"/>
  <c r="K80" i="193"/>
  <c r="J80" i="193"/>
  <c r="I80" i="193"/>
  <c r="L79" i="193"/>
  <c r="N79" i="193" s="1"/>
  <c r="K79" i="193"/>
  <c r="J79" i="193"/>
  <c r="I79" i="193"/>
  <c r="N78" i="193"/>
  <c r="L78" i="193"/>
  <c r="K78" i="193"/>
  <c r="J78" i="193"/>
  <c r="I78" i="193"/>
  <c r="L77" i="193"/>
  <c r="N77" i="193" s="1"/>
  <c r="K77" i="193"/>
  <c r="J77" i="193"/>
  <c r="I77" i="193"/>
  <c r="L76" i="193"/>
  <c r="N76" i="193" s="1"/>
  <c r="K76" i="193"/>
  <c r="J76" i="193"/>
  <c r="I76" i="193"/>
  <c r="L75" i="193"/>
  <c r="K75" i="193"/>
  <c r="J75" i="193"/>
  <c r="I75" i="193"/>
  <c r="L74" i="193"/>
  <c r="N74" i="193" s="1"/>
  <c r="K74" i="193"/>
  <c r="J74" i="193"/>
  <c r="I74" i="193"/>
  <c r="L73" i="193"/>
  <c r="N73" i="193" s="1"/>
  <c r="K73" i="193"/>
  <c r="J73" i="193"/>
  <c r="I73" i="193"/>
  <c r="N72" i="193"/>
  <c r="L72" i="193"/>
  <c r="K72" i="193"/>
  <c r="J72" i="193"/>
  <c r="I72" i="193"/>
  <c r="L71" i="193"/>
  <c r="N71" i="193" s="1"/>
  <c r="K71" i="193"/>
  <c r="J71" i="193"/>
  <c r="I71" i="193"/>
  <c r="L70" i="193"/>
  <c r="N70" i="193" s="1"/>
  <c r="K70" i="193"/>
  <c r="J70" i="193"/>
  <c r="I70" i="193"/>
  <c r="L69" i="193"/>
  <c r="K69" i="193"/>
  <c r="J69" i="193"/>
  <c r="I69" i="193"/>
  <c r="L68" i="193"/>
  <c r="N68" i="193" s="1"/>
  <c r="K68" i="193"/>
  <c r="J68" i="193"/>
  <c r="I68" i="193"/>
  <c r="L67" i="193"/>
  <c r="N67" i="193" s="1"/>
  <c r="K67" i="193"/>
  <c r="J67" i="193"/>
  <c r="I67" i="193"/>
  <c r="L66" i="193"/>
  <c r="N66" i="193" s="1"/>
  <c r="K66" i="193"/>
  <c r="J66" i="193"/>
  <c r="I66" i="193"/>
  <c r="L65" i="193"/>
  <c r="N65" i="193" s="1"/>
  <c r="K65" i="193"/>
  <c r="J65" i="193"/>
  <c r="I65" i="193"/>
  <c r="L64" i="193"/>
  <c r="N64" i="193" s="1"/>
  <c r="K64" i="193"/>
  <c r="J64" i="193"/>
  <c r="I64" i="193"/>
  <c r="L63" i="193"/>
  <c r="N63" i="193" s="1"/>
  <c r="K63" i="193"/>
  <c r="J63" i="193"/>
  <c r="I63" i="193"/>
  <c r="L62" i="193"/>
  <c r="N62" i="193" s="1"/>
  <c r="K62" i="193"/>
  <c r="J62" i="193"/>
  <c r="I62" i="193"/>
  <c r="L61" i="193"/>
  <c r="N61" i="193" s="1"/>
  <c r="K61" i="193"/>
  <c r="J61" i="193"/>
  <c r="I61" i="193"/>
  <c r="L60" i="193"/>
  <c r="N60" i="193" s="1"/>
  <c r="K60" i="193"/>
  <c r="J60" i="193"/>
  <c r="I60" i="193"/>
  <c r="L59" i="193"/>
  <c r="N59" i="193" s="1"/>
  <c r="K59" i="193"/>
  <c r="J59" i="193"/>
  <c r="I59" i="193"/>
  <c r="L58" i="193"/>
  <c r="K58" i="193"/>
  <c r="J58" i="193"/>
  <c r="I58" i="193"/>
  <c r="L57" i="193"/>
  <c r="N57" i="193" s="1"/>
  <c r="K57" i="193"/>
  <c r="J57" i="193"/>
  <c r="I57" i="193"/>
  <c r="L56" i="193"/>
  <c r="K56" i="193"/>
  <c r="J56" i="193"/>
  <c r="I56" i="193"/>
  <c r="L55" i="193"/>
  <c r="K55" i="193"/>
  <c r="J55" i="193"/>
  <c r="I55" i="193"/>
  <c r="L54" i="193"/>
  <c r="N54" i="193" s="1"/>
  <c r="K54" i="193"/>
  <c r="J54" i="193"/>
  <c r="I54" i="193"/>
  <c r="L53" i="193"/>
  <c r="K53" i="193"/>
  <c r="J53" i="193"/>
  <c r="I53" i="193"/>
  <c r="L52" i="193"/>
  <c r="N52" i="193" s="1"/>
  <c r="K52" i="193"/>
  <c r="J52" i="193"/>
  <c r="I52" i="193"/>
  <c r="L51" i="193"/>
  <c r="N51" i="193" s="1"/>
  <c r="K51" i="193"/>
  <c r="J51" i="193"/>
  <c r="I51" i="193"/>
  <c r="N50" i="193"/>
  <c r="L50" i="193"/>
  <c r="K50" i="193"/>
  <c r="J50" i="193"/>
  <c r="I50" i="193"/>
  <c r="N49" i="193"/>
  <c r="L49" i="193"/>
  <c r="K49" i="193"/>
  <c r="J49" i="193"/>
  <c r="I49" i="193"/>
  <c r="L48" i="193"/>
  <c r="N48" i="193" s="1"/>
  <c r="K48" i="193"/>
  <c r="J48" i="193"/>
  <c r="I48" i="193"/>
  <c r="L47" i="193"/>
  <c r="N47" i="193" s="1"/>
  <c r="K47" i="193"/>
  <c r="J47" i="193"/>
  <c r="I47" i="193"/>
  <c r="L46" i="193"/>
  <c r="N46" i="193" s="1"/>
  <c r="K46" i="193"/>
  <c r="J46" i="193"/>
  <c r="I46" i="193"/>
  <c r="L45" i="193"/>
  <c r="N45" i="193" s="1"/>
  <c r="N44" i="193"/>
  <c r="L44" i="193"/>
  <c r="K44" i="193"/>
  <c r="J44" i="193"/>
  <c r="I44" i="193"/>
  <c r="L43" i="193"/>
  <c r="N43" i="193" s="1"/>
  <c r="K43" i="193"/>
  <c r="J43" i="193"/>
  <c r="I43" i="193"/>
  <c r="L42" i="193"/>
  <c r="N42" i="193" s="1"/>
  <c r="K42" i="193"/>
  <c r="J42" i="193"/>
  <c r="I42" i="193"/>
  <c r="N41" i="193"/>
  <c r="L41" i="193"/>
  <c r="K41" i="193"/>
  <c r="J41" i="193"/>
  <c r="I41" i="193"/>
  <c r="L40" i="193"/>
  <c r="K40" i="193"/>
  <c r="J40" i="193"/>
  <c r="I40" i="193"/>
  <c r="L39" i="193"/>
  <c r="N39" i="193" s="1"/>
  <c r="K39" i="193"/>
  <c r="J39" i="193"/>
  <c r="I39" i="193"/>
  <c r="L38" i="193"/>
  <c r="N38" i="193" s="1"/>
  <c r="K38" i="193"/>
  <c r="J38" i="193"/>
  <c r="I38" i="193"/>
  <c r="L37" i="193"/>
  <c r="N37" i="193" s="1"/>
  <c r="K37" i="193"/>
  <c r="J37" i="193"/>
  <c r="I37" i="193"/>
  <c r="N36" i="193"/>
  <c r="L36" i="193"/>
  <c r="K36" i="193"/>
  <c r="J36" i="193"/>
  <c r="I36" i="193"/>
  <c r="L35" i="193"/>
  <c r="N35" i="193" s="1"/>
  <c r="K35" i="193"/>
  <c r="J35" i="193"/>
  <c r="I35" i="193"/>
  <c r="L34" i="193"/>
  <c r="N34" i="193" s="1"/>
  <c r="K34" i="193"/>
  <c r="J34" i="193"/>
  <c r="I34" i="193"/>
  <c r="L33" i="193"/>
  <c r="K33" i="193"/>
  <c r="J33" i="193"/>
  <c r="I33" i="193"/>
  <c r="L32" i="193"/>
  <c r="N32" i="193" s="1"/>
  <c r="K32" i="193"/>
  <c r="J32" i="193"/>
  <c r="I32" i="193"/>
  <c r="L31" i="193"/>
  <c r="N31" i="193" s="1"/>
  <c r="K31" i="193"/>
  <c r="J31" i="193"/>
  <c r="I31" i="193"/>
  <c r="N30" i="193"/>
  <c r="L30" i="193"/>
  <c r="K30" i="193"/>
  <c r="J30" i="193"/>
  <c r="I30" i="193"/>
  <c r="L29" i="193"/>
  <c r="K29" i="193"/>
  <c r="J29" i="193"/>
  <c r="I29" i="193"/>
  <c r="L28" i="193"/>
  <c r="N28" i="193" s="1"/>
  <c r="K28" i="193"/>
  <c r="J28" i="193"/>
  <c r="I28" i="193"/>
  <c r="L27" i="193"/>
  <c r="N27" i="193" s="1"/>
  <c r="K27" i="193"/>
  <c r="J27" i="193"/>
  <c r="I27" i="193"/>
  <c r="L26" i="193"/>
  <c r="N26" i="193" s="1"/>
  <c r="K26" i="193"/>
  <c r="J26" i="193"/>
  <c r="I26" i="193"/>
  <c r="L25" i="193"/>
  <c r="N25" i="193" s="1"/>
  <c r="K25" i="193"/>
  <c r="J25" i="193"/>
  <c r="I25" i="193"/>
  <c r="L24" i="193"/>
  <c r="N24" i="193" s="1"/>
  <c r="K24" i="193"/>
  <c r="J24" i="193"/>
  <c r="I24" i="193"/>
  <c r="L23" i="193"/>
  <c r="N23" i="193" s="1"/>
  <c r="K23" i="193"/>
  <c r="J23" i="193"/>
  <c r="I23" i="193"/>
  <c r="L22" i="193"/>
  <c r="N22" i="193" s="1"/>
  <c r="K22" i="193"/>
  <c r="J22" i="193"/>
  <c r="I22" i="193"/>
  <c r="L21" i="193"/>
  <c r="N21" i="193" s="1"/>
  <c r="K21" i="193"/>
  <c r="J21" i="193"/>
  <c r="I21" i="193"/>
  <c r="L20" i="193"/>
  <c r="N20" i="193" s="1"/>
  <c r="K20" i="193"/>
  <c r="J20" i="193"/>
  <c r="I20" i="193"/>
  <c r="L19" i="193"/>
  <c r="N19" i="193" s="1"/>
  <c r="K19" i="193"/>
  <c r="J19" i="193"/>
  <c r="I19" i="193"/>
  <c r="L18" i="193"/>
  <c r="N18" i="193" s="1"/>
  <c r="K18" i="193"/>
  <c r="J18" i="193"/>
  <c r="I18" i="193"/>
  <c r="L17" i="193"/>
  <c r="N17" i="193" s="1"/>
  <c r="K17" i="193"/>
  <c r="J17" i="193"/>
  <c r="I17" i="193"/>
  <c r="N16" i="193"/>
  <c r="L16" i="193"/>
  <c r="K16" i="193"/>
  <c r="J16" i="193"/>
  <c r="I16" i="193"/>
  <c r="L15" i="193"/>
  <c r="N15" i="193" s="1"/>
  <c r="K15" i="193"/>
  <c r="J15" i="193"/>
  <c r="I15" i="193"/>
  <c r="L14" i="193"/>
  <c r="N14" i="193" s="1"/>
  <c r="K14" i="193"/>
  <c r="J14" i="193"/>
  <c r="I14" i="193"/>
  <c r="L13" i="193"/>
  <c r="N13" i="193" s="1"/>
  <c r="K13" i="193"/>
  <c r="J13" i="193"/>
  <c r="I13" i="193"/>
  <c r="L12" i="193"/>
  <c r="N12" i="193" s="1"/>
  <c r="K12" i="193"/>
  <c r="J12" i="193"/>
  <c r="I12" i="193"/>
  <c r="L11" i="193"/>
  <c r="N11" i="193" s="1"/>
  <c r="K11" i="193"/>
  <c r="J11" i="193"/>
  <c r="I11" i="193"/>
  <c r="L10" i="193"/>
  <c r="N10" i="193" s="1"/>
  <c r="K10" i="193"/>
  <c r="J10" i="193"/>
  <c r="I10" i="193"/>
  <c r="L9" i="193"/>
  <c r="K9" i="193"/>
  <c r="J9" i="193"/>
  <c r="I9" i="193"/>
  <c r="L8" i="193"/>
  <c r="K8" i="193"/>
  <c r="J8" i="193"/>
  <c r="I8" i="193"/>
  <c r="L7" i="193"/>
  <c r="N7" i="193" s="1"/>
  <c r="K7" i="193"/>
  <c r="J7" i="193"/>
  <c r="I7" i="193"/>
  <c r="L6" i="193"/>
  <c r="N6" i="193" s="1"/>
  <c r="K6" i="193"/>
  <c r="J6" i="193"/>
  <c r="I6" i="193"/>
  <c r="L5" i="193"/>
  <c r="N5" i="193" s="1"/>
  <c r="K5" i="193"/>
  <c r="J5" i="193"/>
  <c r="I5" i="193"/>
  <c r="L4" i="193"/>
  <c r="K4" i="193"/>
  <c r="J4" i="193"/>
  <c r="I4" i="193"/>
  <c r="L3" i="193"/>
  <c r="N3" i="193" s="1"/>
  <c r="K3" i="193"/>
  <c r="J3" i="193"/>
  <c r="I3" i="193"/>
  <c r="L2" i="193"/>
  <c r="N2" i="193" s="1"/>
  <c r="K2" i="193"/>
  <c r="J2" i="193"/>
  <c r="I2" i="193"/>
  <c r="Q104" i="129"/>
  <c r="R104" i="129"/>
  <c r="I104" i="129"/>
  <c r="J104" i="129"/>
  <c r="K104" i="129"/>
  <c r="L313" i="191"/>
  <c r="L312" i="191"/>
  <c r="L311" i="191"/>
  <c r="L310" i="191"/>
  <c r="L309" i="191"/>
  <c r="L308" i="191"/>
  <c r="L307" i="191"/>
  <c r="K307" i="191"/>
  <c r="J307" i="191"/>
  <c r="I307" i="191"/>
  <c r="L306" i="191"/>
  <c r="K306" i="191"/>
  <c r="J306" i="191"/>
  <c r="L305" i="191"/>
  <c r="K305" i="191"/>
  <c r="J305" i="191"/>
  <c r="L304" i="191"/>
  <c r="K304" i="191"/>
  <c r="J304" i="191"/>
  <c r="L303" i="191"/>
  <c r="K303" i="191"/>
  <c r="J303" i="191"/>
  <c r="L302" i="191"/>
  <c r="K302" i="191"/>
  <c r="J302" i="191"/>
  <c r="L301" i="191"/>
  <c r="K301" i="191"/>
  <c r="J301" i="191"/>
  <c r="L300" i="191"/>
  <c r="K300" i="191"/>
  <c r="J300" i="191"/>
  <c r="L299" i="191"/>
  <c r="K299" i="191"/>
  <c r="J299" i="191"/>
  <c r="L298" i="191"/>
  <c r="K298" i="191"/>
  <c r="J298" i="191"/>
  <c r="L297" i="191"/>
  <c r="K297" i="191"/>
  <c r="J297" i="191"/>
  <c r="L296" i="191"/>
  <c r="K296" i="191"/>
  <c r="J296" i="191"/>
  <c r="L295" i="191"/>
  <c r="K295" i="191"/>
  <c r="J295" i="191"/>
  <c r="L294" i="191"/>
  <c r="K294" i="191"/>
  <c r="J294" i="191"/>
  <c r="L293" i="191"/>
  <c r="K293" i="191"/>
  <c r="J293" i="191"/>
  <c r="L292" i="191"/>
  <c r="K292" i="191"/>
  <c r="J292" i="191"/>
  <c r="L291" i="191"/>
  <c r="K291" i="191"/>
  <c r="J291" i="191"/>
  <c r="L290" i="191"/>
  <c r="K290" i="191"/>
  <c r="J290" i="191"/>
  <c r="L289" i="191"/>
  <c r="K289" i="191"/>
  <c r="J289" i="191"/>
  <c r="L288" i="191"/>
  <c r="K288" i="191"/>
  <c r="J288" i="191"/>
  <c r="L287" i="191"/>
  <c r="K287" i="191"/>
  <c r="J287" i="191"/>
  <c r="L286" i="191"/>
  <c r="K286" i="191"/>
  <c r="J286" i="191"/>
  <c r="L285" i="191"/>
  <c r="K285" i="191"/>
  <c r="J285" i="191"/>
  <c r="L284" i="191"/>
  <c r="K284" i="191"/>
  <c r="J284" i="191"/>
  <c r="L283" i="191"/>
  <c r="K283" i="191"/>
  <c r="J283" i="191"/>
  <c r="L282" i="191"/>
  <c r="K282" i="191"/>
  <c r="J282" i="191"/>
  <c r="L281" i="191"/>
  <c r="K281" i="191"/>
  <c r="J281" i="191"/>
  <c r="L280" i="191"/>
  <c r="K280" i="191"/>
  <c r="J280" i="191"/>
  <c r="L279" i="191"/>
  <c r="K279" i="191"/>
  <c r="J279" i="191"/>
  <c r="I279" i="191"/>
  <c r="L278" i="191"/>
  <c r="K278" i="191"/>
  <c r="J278" i="191"/>
  <c r="I278" i="191"/>
  <c r="L277" i="191"/>
  <c r="K277" i="191"/>
  <c r="J277" i="191"/>
  <c r="I277" i="191"/>
  <c r="L276" i="191"/>
  <c r="K276" i="191"/>
  <c r="J276" i="191"/>
  <c r="I276" i="191"/>
  <c r="L275" i="191"/>
  <c r="K275" i="191"/>
  <c r="J275" i="191"/>
  <c r="I275" i="191"/>
  <c r="L274" i="191"/>
  <c r="K274" i="191"/>
  <c r="J274" i="191"/>
  <c r="I274" i="191"/>
  <c r="L273" i="191"/>
  <c r="N273" i="191" s="1"/>
  <c r="K273" i="191"/>
  <c r="J273" i="191"/>
  <c r="L272" i="191"/>
  <c r="K272" i="191"/>
  <c r="J272" i="191"/>
  <c r="I272" i="191"/>
  <c r="L271" i="191"/>
  <c r="K271" i="191"/>
  <c r="J271" i="191"/>
  <c r="I271" i="191"/>
  <c r="L270" i="191"/>
  <c r="N270" i="191" s="1"/>
  <c r="K270" i="191"/>
  <c r="J270" i="191"/>
  <c r="I270" i="191"/>
  <c r="L269" i="191"/>
  <c r="N269" i="191" s="1"/>
  <c r="K269" i="191"/>
  <c r="J269" i="191"/>
  <c r="I269" i="191"/>
  <c r="L268" i="191"/>
  <c r="N268" i="191" s="1"/>
  <c r="K268" i="191"/>
  <c r="J268" i="191"/>
  <c r="I268" i="191"/>
  <c r="N267" i="191"/>
  <c r="L267" i="191"/>
  <c r="K267" i="191"/>
  <c r="J267" i="191"/>
  <c r="I267" i="191"/>
  <c r="L266" i="191"/>
  <c r="N266" i="191" s="1"/>
  <c r="K266" i="191"/>
  <c r="J266" i="191"/>
  <c r="I266" i="191"/>
  <c r="L265" i="191"/>
  <c r="N265" i="191" s="1"/>
  <c r="K265" i="191"/>
  <c r="J265" i="191"/>
  <c r="I265" i="191"/>
  <c r="L264" i="191"/>
  <c r="N264" i="191" s="1"/>
  <c r="K264" i="191"/>
  <c r="J264" i="191"/>
  <c r="I264" i="191"/>
  <c r="L263" i="191"/>
  <c r="N263" i="191" s="1"/>
  <c r="K263" i="191"/>
  <c r="J263" i="191"/>
  <c r="I263" i="191"/>
  <c r="L262" i="191"/>
  <c r="N262" i="191" s="1"/>
  <c r="K262" i="191"/>
  <c r="J262" i="191"/>
  <c r="I262" i="191"/>
  <c r="L261" i="191"/>
  <c r="K261" i="191"/>
  <c r="J261" i="191"/>
  <c r="I261" i="191"/>
  <c r="L260" i="191"/>
  <c r="K260" i="191"/>
  <c r="J260" i="191"/>
  <c r="I260" i="191"/>
  <c r="L259" i="191"/>
  <c r="N259" i="191" s="1"/>
  <c r="K259" i="191"/>
  <c r="J259" i="191"/>
  <c r="I259" i="191"/>
  <c r="N258" i="191"/>
  <c r="L258" i="191"/>
  <c r="K258" i="191"/>
  <c r="J258" i="191"/>
  <c r="I258" i="191"/>
  <c r="L257" i="191"/>
  <c r="N257" i="191" s="1"/>
  <c r="K257" i="191"/>
  <c r="J257" i="191"/>
  <c r="I257" i="191"/>
  <c r="L256" i="191"/>
  <c r="N256" i="191" s="1"/>
  <c r="K256" i="191"/>
  <c r="J256" i="191"/>
  <c r="I256" i="191"/>
  <c r="L255" i="191"/>
  <c r="N255" i="191" s="1"/>
  <c r="K255" i="191"/>
  <c r="J255" i="191"/>
  <c r="I255" i="191"/>
  <c r="N254" i="191"/>
  <c r="L254" i="191"/>
  <c r="K254" i="191"/>
  <c r="J254" i="191"/>
  <c r="I254" i="191"/>
  <c r="L253" i="191"/>
  <c r="N253" i="191" s="1"/>
  <c r="K253" i="191"/>
  <c r="J253" i="191"/>
  <c r="I253" i="191"/>
  <c r="L252" i="191"/>
  <c r="K252" i="191"/>
  <c r="J252" i="191"/>
  <c r="I252" i="191"/>
  <c r="N251" i="191"/>
  <c r="L251" i="191"/>
  <c r="K251" i="191"/>
  <c r="J251" i="191"/>
  <c r="I251" i="191"/>
  <c r="L250" i="191"/>
  <c r="N250" i="191" s="1"/>
  <c r="K250" i="191"/>
  <c r="J250" i="191"/>
  <c r="I250" i="191"/>
  <c r="L249" i="191"/>
  <c r="N249" i="191" s="1"/>
  <c r="K249" i="191"/>
  <c r="J249" i="191"/>
  <c r="I249" i="191"/>
  <c r="L248" i="191"/>
  <c r="N248" i="191" s="1"/>
  <c r="K248" i="191"/>
  <c r="J248" i="191"/>
  <c r="I248" i="191"/>
  <c r="L247" i="191"/>
  <c r="K247" i="191"/>
  <c r="J247" i="191"/>
  <c r="I247" i="191"/>
  <c r="L246" i="191"/>
  <c r="N246" i="191" s="1"/>
  <c r="K246" i="191"/>
  <c r="J246" i="191"/>
  <c r="I246" i="191"/>
  <c r="L245" i="191"/>
  <c r="K245" i="191"/>
  <c r="J245" i="191"/>
  <c r="I245" i="191"/>
  <c r="L244" i="191"/>
  <c r="K244" i="191"/>
  <c r="J244" i="191"/>
  <c r="I244" i="191"/>
  <c r="L243" i="191"/>
  <c r="N243" i="191" s="1"/>
  <c r="K243" i="191"/>
  <c r="J243" i="191"/>
  <c r="I243" i="191"/>
  <c r="L242" i="191"/>
  <c r="N242" i="191" s="1"/>
  <c r="K242" i="191"/>
  <c r="J242" i="191"/>
  <c r="I242" i="191"/>
  <c r="F242" i="191"/>
  <c r="L241" i="191"/>
  <c r="N241" i="191" s="1"/>
  <c r="K241" i="191"/>
  <c r="J241" i="191"/>
  <c r="I241" i="191"/>
  <c r="N240" i="191"/>
  <c r="L240" i="191"/>
  <c r="K240" i="191"/>
  <c r="J240" i="191"/>
  <c r="I240" i="191"/>
  <c r="N239" i="191"/>
  <c r="L239" i="191"/>
  <c r="K239" i="191"/>
  <c r="J239" i="191"/>
  <c r="I239" i="191"/>
  <c r="L238" i="191"/>
  <c r="N238" i="191" s="1"/>
  <c r="K238" i="191"/>
  <c r="J238" i="191"/>
  <c r="I238" i="191"/>
  <c r="L237" i="191"/>
  <c r="N237" i="191" s="1"/>
  <c r="K237" i="191"/>
  <c r="J237" i="191"/>
  <c r="I237" i="191"/>
  <c r="N236" i="191"/>
  <c r="L236" i="191"/>
  <c r="K236" i="191"/>
  <c r="J236" i="191"/>
  <c r="I236" i="191"/>
  <c r="L235" i="191"/>
  <c r="K235" i="191"/>
  <c r="J235" i="191"/>
  <c r="I235" i="191"/>
  <c r="L234" i="191"/>
  <c r="N234" i="191" s="1"/>
  <c r="K234" i="191"/>
  <c r="J234" i="191"/>
  <c r="I234" i="191"/>
  <c r="L233" i="191"/>
  <c r="N233" i="191" s="1"/>
  <c r="K233" i="191"/>
  <c r="J233" i="191"/>
  <c r="I233" i="191"/>
  <c r="N232" i="191"/>
  <c r="L232" i="191"/>
  <c r="K232" i="191"/>
  <c r="J232" i="191"/>
  <c r="I232" i="191"/>
  <c r="L231" i="191"/>
  <c r="N231" i="191" s="1"/>
  <c r="K231" i="191"/>
  <c r="J231" i="191"/>
  <c r="I231" i="191"/>
  <c r="L230" i="191"/>
  <c r="N230" i="191" s="1"/>
  <c r="K230" i="191"/>
  <c r="J230" i="191"/>
  <c r="I230" i="191"/>
  <c r="L229" i="191"/>
  <c r="N229" i="191" s="1"/>
  <c r="K229" i="191"/>
  <c r="J229" i="191"/>
  <c r="I229" i="191"/>
  <c r="N228" i="191"/>
  <c r="L228" i="191"/>
  <c r="K228" i="191"/>
  <c r="J228" i="191"/>
  <c r="I228" i="191"/>
  <c r="L227" i="191"/>
  <c r="N227" i="191" s="1"/>
  <c r="K227" i="191"/>
  <c r="J227" i="191"/>
  <c r="I227" i="191"/>
  <c r="L226" i="191"/>
  <c r="N226" i="191" s="1"/>
  <c r="K226" i="191"/>
  <c r="N225" i="191"/>
  <c r="L225" i="191"/>
  <c r="K225" i="191"/>
  <c r="J225" i="191"/>
  <c r="I225" i="191"/>
  <c r="L224" i="191"/>
  <c r="N224" i="191" s="1"/>
  <c r="K224" i="191"/>
  <c r="J224" i="191"/>
  <c r="I224" i="191"/>
  <c r="L223" i="191"/>
  <c r="N223" i="191" s="1"/>
  <c r="K223" i="191"/>
  <c r="J223" i="191"/>
  <c r="I223" i="191"/>
  <c r="L222" i="191"/>
  <c r="N222" i="191" s="1"/>
  <c r="K222" i="191"/>
  <c r="J222" i="191"/>
  <c r="I222" i="191"/>
  <c r="L221" i="191"/>
  <c r="N221" i="191" s="1"/>
  <c r="K221" i="191"/>
  <c r="J221" i="191"/>
  <c r="I221" i="191"/>
  <c r="L220" i="191"/>
  <c r="N220" i="191" s="1"/>
  <c r="K220" i="191"/>
  <c r="J220" i="191"/>
  <c r="I220" i="191"/>
  <c r="L219" i="191"/>
  <c r="N219" i="191" s="1"/>
  <c r="K219" i="191"/>
  <c r="J219" i="191"/>
  <c r="I219" i="191"/>
  <c r="L218" i="191"/>
  <c r="N218" i="191" s="1"/>
  <c r="K218" i="191"/>
  <c r="J218" i="191"/>
  <c r="I218" i="191"/>
  <c r="L217" i="191"/>
  <c r="K217" i="191"/>
  <c r="J217" i="191"/>
  <c r="I217" i="191"/>
  <c r="L216" i="191"/>
  <c r="K216" i="191"/>
  <c r="J216" i="191"/>
  <c r="I216" i="191"/>
  <c r="L215" i="191"/>
  <c r="N215" i="191" s="1"/>
  <c r="K215" i="191"/>
  <c r="J215" i="191"/>
  <c r="I215" i="191"/>
  <c r="L214" i="191"/>
  <c r="N214" i="191" s="1"/>
  <c r="K214" i="191"/>
  <c r="J214" i="191"/>
  <c r="I214" i="191"/>
  <c r="L213" i="191"/>
  <c r="N213" i="191" s="1"/>
  <c r="K213" i="191"/>
  <c r="J213" i="191"/>
  <c r="I213" i="191"/>
  <c r="L212" i="191"/>
  <c r="K212" i="191"/>
  <c r="J212" i="191"/>
  <c r="I212" i="191"/>
  <c r="L211" i="191"/>
  <c r="N211" i="191" s="1"/>
  <c r="K211" i="191"/>
  <c r="J211" i="191"/>
  <c r="I211" i="191"/>
  <c r="N210" i="191"/>
  <c r="L210" i="191"/>
  <c r="K210" i="191"/>
  <c r="J210" i="191"/>
  <c r="L209" i="191"/>
  <c r="K209" i="191"/>
  <c r="J209" i="191"/>
  <c r="L208" i="191"/>
  <c r="K208" i="191"/>
  <c r="J208" i="191"/>
  <c r="L207" i="191"/>
  <c r="K207" i="191"/>
  <c r="J207" i="191"/>
  <c r="L206" i="191"/>
  <c r="K206" i="191"/>
  <c r="J206" i="191"/>
  <c r="L205" i="191"/>
  <c r="K205" i="191"/>
  <c r="J205" i="191"/>
  <c r="L204" i="191"/>
  <c r="K204" i="191"/>
  <c r="J204" i="191"/>
  <c r="L203" i="191"/>
  <c r="K203" i="191"/>
  <c r="J203" i="191"/>
  <c r="L202" i="191"/>
  <c r="K202" i="191"/>
  <c r="J202" i="191"/>
  <c r="L201" i="191"/>
  <c r="K201" i="191"/>
  <c r="J201" i="191"/>
  <c r="L200" i="191"/>
  <c r="K200" i="191"/>
  <c r="J200" i="191"/>
  <c r="L199" i="191"/>
  <c r="K199" i="191"/>
  <c r="J199" i="191"/>
  <c r="L198" i="191"/>
  <c r="N198" i="191" s="1"/>
  <c r="K198" i="191"/>
  <c r="J198" i="191"/>
  <c r="L197" i="191"/>
  <c r="K197" i="191"/>
  <c r="J197" i="191"/>
  <c r="L196" i="191"/>
  <c r="K196" i="191"/>
  <c r="J196" i="191"/>
  <c r="L195" i="191"/>
  <c r="K195" i="191"/>
  <c r="J195" i="191"/>
  <c r="I195" i="191"/>
  <c r="L194" i="191"/>
  <c r="K194" i="191"/>
  <c r="J194" i="191"/>
  <c r="I194" i="191"/>
  <c r="L193" i="191"/>
  <c r="K193" i="191"/>
  <c r="J193" i="191"/>
  <c r="I193" i="191"/>
  <c r="L192" i="191"/>
  <c r="K192" i="191"/>
  <c r="J192" i="191"/>
  <c r="I192" i="191"/>
  <c r="L191" i="191"/>
  <c r="K191" i="191"/>
  <c r="J191" i="191"/>
  <c r="I191" i="191"/>
  <c r="L190" i="191"/>
  <c r="K190" i="191"/>
  <c r="J190" i="191"/>
  <c r="I190" i="191"/>
  <c r="L189" i="191"/>
  <c r="K189" i="191"/>
  <c r="J189" i="191"/>
  <c r="I189" i="191"/>
  <c r="L188" i="191"/>
  <c r="N188" i="191" s="1"/>
  <c r="K188" i="191"/>
  <c r="J188" i="191"/>
  <c r="I188" i="191"/>
  <c r="L187" i="191"/>
  <c r="K187" i="191"/>
  <c r="J187" i="191"/>
  <c r="I187" i="191"/>
  <c r="L186" i="191"/>
  <c r="N186" i="191" s="1"/>
  <c r="K186" i="191"/>
  <c r="J186" i="191"/>
  <c r="I186" i="191"/>
  <c r="N185" i="191"/>
  <c r="L185" i="191"/>
  <c r="K185" i="191"/>
  <c r="J185" i="191"/>
  <c r="I185" i="191"/>
  <c r="L184" i="191"/>
  <c r="K184" i="191"/>
  <c r="J184" i="191"/>
  <c r="I184" i="191"/>
  <c r="L183" i="191"/>
  <c r="K183" i="191"/>
  <c r="J183" i="191"/>
  <c r="I183" i="191"/>
  <c r="L182" i="191"/>
  <c r="K182" i="191"/>
  <c r="J182" i="191"/>
  <c r="I182" i="191"/>
  <c r="L181" i="191"/>
  <c r="K181" i="191"/>
  <c r="J181" i="191"/>
  <c r="I181" i="191"/>
  <c r="L180" i="191"/>
  <c r="K180" i="191"/>
  <c r="J180" i="191"/>
  <c r="I180" i="191"/>
  <c r="L179" i="191"/>
  <c r="K179" i="191"/>
  <c r="J179" i="191"/>
  <c r="I179" i="191"/>
  <c r="L178" i="191"/>
  <c r="K178" i="191"/>
  <c r="J178" i="191"/>
  <c r="I178" i="191"/>
  <c r="L177" i="191"/>
  <c r="K177" i="191"/>
  <c r="J177" i="191"/>
  <c r="I177" i="191"/>
  <c r="L176" i="191"/>
  <c r="K176" i="191"/>
  <c r="J176" i="191"/>
  <c r="I176" i="191"/>
  <c r="L175" i="191"/>
  <c r="K175" i="191"/>
  <c r="J175" i="191"/>
  <c r="I175" i="191"/>
  <c r="L174" i="191"/>
  <c r="N174" i="191" s="1"/>
  <c r="K174" i="191"/>
  <c r="J174" i="191"/>
  <c r="I174" i="191"/>
  <c r="L173" i="191"/>
  <c r="K173" i="191"/>
  <c r="J173" i="191"/>
  <c r="I173" i="191"/>
  <c r="L172" i="191"/>
  <c r="K172" i="191"/>
  <c r="J172" i="191"/>
  <c r="I172" i="191"/>
  <c r="L171" i="191"/>
  <c r="K171" i="191"/>
  <c r="J171" i="191"/>
  <c r="I171" i="191"/>
  <c r="L170" i="191"/>
  <c r="K170" i="191"/>
  <c r="J170" i="191"/>
  <c r="I170" i="191"/>
  <c r="L169" i="191"/>
  <c r="N169" i="191" s="1"/>
  <c r="K169" i="191"/>
  <c r="J169" i="191"/>
  <c r="I169" i="191"/>
  <c r="L168" i="191"/>
  <c r="K168" i="191"/>
  <c r="J168" i="191"/>
  <c r="I168" i="191"/>
  <c r="L167" i="191"/>
  <c r="N167" i="191" s="1"/>
  <c r="K167" i="191"/>
  <c r="J167" i="191"/>
  <c r="I167" i="191"/>
  <c r="L166" i="191"/>
  <c r="N166" i="191" s="1"/>
  <c r="K166" i="191"/>
  <c r="J166" i="191"/>
  <c r="I166" i="191"/>
  <c r="L165" i="191"/>
  <c r="N165" i="191" s="1"/>
  <c r="K165" i="191"/>
  <c r="J165" i="191"/>
  <c r="I165" i="191"/>
  <c r="L164" i="191"/>
  <c r="N164" i="191" s="1"/>
  <c r="K164" i="191"/>
  <c r="J164" i="191"/>
  <c r="I164" i="191"/>
  <c r="L163" i="191"/>
  <c r="K163" i="191"/>
  <c r="J163" i="191"/>
  <c r="I163" i="191"/>
  <c r="L162" i="191"/>
  <c r="K162" i="191"/>
  <c r="J162" i="191"/>
  <c r="I162" i="191"/>
  <c r="L161" i="191"/>
  <c r="N161" i="191" s="1"/>
  <c r="K161" i="191"/>
  <c r="J161" i="191"/>
  <c r="I161" i="191"/>
  <c r="L160" i="191"/>
  <c r="K160" i="191"/>
  <c r="J160" i="191"/>
  <c r="I160" i="191"/>
  <c r="N159" i="191"/>
  <c r="L159" i="191"/>
  <c r="K159" i="191"/>
  <c r="J159" i="191"/>
  <c r="I159" i="191"/>
  <c r="L158" i="191"/>
  <c r="K158" i="191"/>
  <c r="J158" i="191"/>
  <c r="I158" i="191"/>
  <c r="L157" i="191"/>
  <c r="K157" i="191"/>
  <c r="J157" i="191"/>
  <c r="I157" i="191"/>
  <c r="L156" i="191"/>
  <c r="N156" i="191" s="1"/>
  <c r="K156" i="191"/>
  <c r="J156" i="191"/>
  <c r="I156" i="191"/>
  <c r="L155" i="191"/>
  <c r="N155" i="191" s="1"/>
  <c r="K155" i="191"/>
  <c r="J155" i="191"/>
  <c r="I155" i="191"/>
  <c r="N154" i="191"/>
  <c r="L154" i="191"/>
  <c r="K154" i="191"/>
  <c r="J154" i="191"/>
  <c r="I154" i="191"/>
  <c r="L153" i="191"/>
  <c r="K153" i="191"/>
  <c r="J153" i="191"/>
  <c r="L152" i="191"/>
  <c r="K152" i="191"/>
  <c r="J152" i="191"/>
  <c r="L151" i="191"/>
  <c r="K151" i="191"/>
  <c r="J151" i="191"/>
  <c r="I151" i="191"/>
  <c r="L150" i="191"/>
  <c r="K150" i="191"/>
  <c r="J150" i="191"/>
  <c r="I150" i="191"/>
  <c r="L149" i="191"/>
  <c r="K149" i="191"/>
  <c r="J149" i="191"/>
  <c r="I149" i="191"/>
  <c r="L148" i="191"/>
  <c r="K148" i="191"/>
  <c r="J148" i="191"/>
  <c r="I148" i="191"/>
  <c r="L147" i="191"/>
  <c r="K147" i="191"/>
  <c r="J147" i="191"/>
  <c r="I147" i="191"/>
  <c r="L146" i="191"/>
  <c r="K146" i="191"/>
  <c r="J146" i="191"/>
  <c r="I146" i="191"/>
  <c r="N145" i="191"/>
  <c r="L145" i="191"/>
  <c r="K145" i="191"/>
  <c r="J145" i="191"/>
  <c r="I145" i="191"/>
  <c r="L144" i="191"/>
  <c r="N144" i="191" s="1"/>
  <c r="K144" i="191"/>
  <c r="J144" i="191"/>
  <c r="I144" i="191"/>
  <c r="L143" i="191"/>
  <c r="N143" i="191" s="1"/>
  <c r="K143" i="191"/>
  <c r="J143" i="191"/>
  <c r="I143" i="191"/>
  <c r="L142" i="191"/>
  <c r="K142" i="191"/>
  <c r="J142" i="191"/>
  <c r="I142" i="191"/>
  <c r="L141" i="191"/>
  <c r="K141" i="191"/>
  <c r="J141" i="191"/>
  <c r="I141" i="191"/>
  <c r="L140" i="191"/>
  <c r="N140" i="191" s="1"/>
  <c r="K140" i="191"/>
  <c r="J140" i="191"/>
  <c r="I140" i="191"/>
  <c r="L139" i="191"/>
  <c r="N139" i="191" s="1"/>
  <c r="K139" i="191"/>
  <c r="J139" i="191"/>
  <c r="I139" i="191"/>
  <c r="N138" i="191"/>
  <c r="L138" i="191"/>
  <c r="K138" i="191"/>
  <c r="J138" i="191"/>
  <c r="I138" i="191"/>
  <c r="L137" i="191"/>
  <c r="N137" i="191" s="1"/>
  <c r="K137" i="191"/>
  <c r="J137" i="191"/>
  <c r="I137" i="191"/>
  <c r="N136" i="191"/>
  <c r="L136" i="191"/>
  <c r="K136" i="191"/>
  <c r="J136" i="191"/>
  <c r="I136" i="191"/>
  <c r="L135" i="191"/>
  <c r="N135" i="191" s="1"/>
  <c r="K135" i="191"/>
  <c r="J135" i="191"/>
  <c r="I135" i="191"/>
  <c r="L134" i="191"/>
  <c r="N134" i="191" s="1"/>
  <c r="K134" i="191"/>
  <c r="J134" i="191"/>
  <c r="I134" i="191"/>
  <c r="L133" i="191"/>
  <c r="N133" i="191" s="1"/>
  <c r="K133" i="191"/>
  <c r="J133" i="191"/>
  <c r="I133" i="191"/>
  <c r="N132" i="191"/>
  <c r="L132" i="191"/>
  <c r="K132" i="191"/>
  <c r="J132" i="191"/>
  <c r="I132" i="191"/>
  <c r="L131" i="191"/>
  <c r="N131" i="191" s="1"/>
  <c r="K131" i="191"/>
  <c r="J131" i="191"/>
  <c r="I131" i="191"/>
  <c r="L130" i="191"/>
  <c r="N130" i="191" s="1"/>
  <c r="K130" i="191"/>
  <c r="J130" i="191"/>
  <c r="I130" i="191"/>
  <c r="L129" i="191"/>
  <c r="N129" i="191" s="1"/>
  <c r="K129" i="191"/>
  <c r="J129" i="191"/>
  <c r="I129" i="191"/>
  <c r="L128" i="191"/>
  <c r="N128" i="191" s="1"/>
  <c r="K128" i="191"/>
  <c r="J128" i="191"/>
  <c r="I128" i="191"/>
  <c r="L127" i="191"/>
  <c r="N127" i="191" s="1"/>
  <c r="K127" i="191"/>
  <c r="J127" i="191"/>
  <c r="I127" i="191"/>
  <c r="N126" i="191"/>
  <c r="L126" i="191"/>
  <c r="K126" i="191"/>
  <c r="J126" i="191"/>
  <c r="I126" i="191"/>
  <c r="L125" i="191"/>
  <c r="K125" i="191"/>
  <c r="J125" i="191"/>
  <c r="I125" i="191"/>
  <c r="L124" i="191"/>
  <c r="N124" i="191" s="1"/>
  <c r="K124" i="191"/>
  <c r="J124" i="191"/>
  <c r="I124" i="191"/>
  <c r="L123" i="191"/>
  <c r="N123" i="191" s="1"/>
  <c r="K123" i="191"/>
  <c r="J123" i="191"/>
  <c r="I123" i="191"/>
  <c r="L122" i="191"/>
  <c r="K122" i="191"/>
  <c r="J122" i="191"/>
  <c r="I122" i="191"/>
  <c r="L121" i="191"/>
  <c r="N121" i="191" s="1"/>
  <c r="K121" i="191"/>
  <c r="J121" i="191"/>
  <c r="I121" i="191"/>
  <c r="L120" i="191"/>
  <c r="N120" i="191" s="1"/>
  <c r="K120" i="191"/>
  <c r="J120" i="191"/>
  <c r="I120" i="191"/>
  <c r="N119" i="191"/>
  <c r="L119" i="191"/>
  <c r="K119" i="191"/>
  <c r="J119" i="191"/>
  <c r="I119" i="191"/>
  <c r="L118" i="191"/>
  <c r="N118" i="191" s="1"/>
  <c r="K118" i="191"/>
  <c r="J118" i="191"/>
  <c r="I118" i="191"/>
  <c r="N117" i="191"/>
  <c r="L117" i="191"/>
  <c r="K117" i="191"/>
  <c r="J117" i="191"/>
  <c r="I117" i="191"/>
  <c r="L116" i="191"/>
  <c r="N116" i="191" s="1"/>
  <c r="K116" i="191"/>
  <c r="J116" i="191"/>
  <c r="I116" i="191"/>
  <c r="N115" i="191"/>
  <c r="L115" i="191"/>
  <c r="K115" i="191"/>
  <c r="J115" i="191"/>
  <c r="I115" i="191"/>
  <c r="N114" i="191"/>
  <c r="L114" i="191"/>
  <c r="K114" i="191"/>
  <c r="J114" i="191"/>
  <c r="I114" i="191"/>
  <c r="L113" i="191"/>
  <c r="N113" i="191" s="1"/>
  <c r="K113" i="191"/>
  <c r="J113" i="191"/>
  <c r="I113" i="191"/>
  <c r="L112" i="191"/>
  <c r="N112" i="191" s="1"/>
  <c r="K112" i="191"/>
  <c r="J112" i="191"/>
  <c r="I112" i="191"/>
  <c r="N111" i="191"/>
  <c r="L111" i="191"/>
  <c r="K111" i="191"/>
  <c r="J111" i="191"/>
  <c r="I111" i="191"/>
  <c r="N110" i="191"/>
  <c r="L110" i="191"/>
  <c r="K110" i="191"/>
  <c r="J110" i="191"/>
  <c r="I110" i="191"/>
  <c r="N109" i="191"/>
  <c r="L109" i="191"/>
  <c r="K109" i="191"/>
  <c r="J109" i="191"/>
  <c r="I109" i="191"/>
  <c r="L108" i="191"/>
  <c r="N108" i="191" s="1"/>
  <c r="K108" i="191"/>
  <c r="J108" i="191"/>
  <c r="I108" i="191"/>
  <c r="L107" i="191"/>
  <c r="N107" i="191" s="1"/>
  <c r="K107" i="191"/>
  <c r="J107" i="191"/>
  <c r="I107" i="191"/>
  <c r="L106" i="191"/>
  <c r="K106" i="191"/>
  <c r="J106" i="191"/>
  <c r="I106" i="191"/>
  <c r="L105" i="191"/>
  <c r="K105" i="191"/>
  <c r="J105" i="191"/>
  <c r="I105" i="191"/>
  <c r="N104" i="191"/>
  <c r="L104" i="191"/>
  <c r="K104" i="191"/>
  <c r="J104" i="191"/>
  <c r="I104" i="191"/>
  <c r="L103" i="191"/>
  <c r="K103" i="191"/>
  <c r="J103" i="191"/>
  <c r="I103" i="191"/>
  <c r="L102" i="191"/>
  <c r="N102" i="191" s="1"/>
  <c r="K102" i="191"/>
  <c r="J102" i="191"/>
  <c r="I102" i="191"/>
  <c r="L101" i="191"/>
  <c r="K101" i="191"/>
  <c r="J101" i="191"/>
  <c r="I101" i="191"/>
  <c r="L100" i="191"/>
  <c r="N100" i="191" s="1"/>
  <c r="K100" i="191"/>
  <c r="J100" i="191"/>
  <c r="I100" i="191"/>
  <c r="L99" i="191"/>
  <c r="N99" i="191" s="1"/>
  <c r="K99" i="191"/>
  <c r="J99" i="191"/>
  <c r="I99" i="191"/>
  <c r="L98" i="191"/>
  <c r="N98" i="191" s="1"/>
  <c r="K98" i="191"/>
  <c r="J98" i="191"/>
  <c r="I98" i="191"/>
  <c r="L97" i="191"/>
  <c r="N97" i="191" s="1"/>
  <c r="K97" i="191"/>
  <c r="J97" i="191"/>
  <c r="I97" i="191"/>
  <c r="L96" i="191"/>
  <c r="K96" i="191"/>
  <c r="J96" i="191"/>
  <c r="I96" i="191"/>
  <c r="L95" i="191"/>
  <c r="N95" i="191" s="1"/>
  <c r="K95" i="191"/>
  <c r="J95" i="191"/>
  <c r="I95" i="191"/>
  <c r="L94" i="191"/>
  <c r="K94" i="191"/>
  <c r="J94" i="191"/>
  <c r="I94" i="191"/>
  <c r="N93" i="191"/>
  <c r="L93" i="191"/>
  <c r="K93" i="191"/>
  <c r="J93" i="191"/>
  <c r="I93" i="191"/>
  <c r="L92" i="191"/>
  <c r="K92" i="191"/>
  <c r="J92" i="191"/>
  <c r="I92" i="191"/>
  <c r="L91" i="191"/>
  <c r="N91" i="191" s="1"/>
  <c r="K91" i="191"/>
  <c r="J91" i="191"/>
  <c r="I91" i="191"/>
  <c r="N90" i="191"/>
  <c r="L90" i="191"/>
  <c r="K90" i="191"/>
  <c r="J90" i="191"/>
  <c r="I90" i="191"/>
  <c r="L89" i="191"/>
  <c r="N89" i="191" s="1"/>
  <c r="K89" i="191"/>
  <c r="J89" i="191"/>
  <c r="I89" i="191"/>
  <c r="L88" i="191"/>
  <c r="N88" i="191" s="1"/>
  <c r="K88" i="191"/>
  <c r="J88" i="191"/>
  <c r="I88" i="191"/>
  <c r="L87" i="191"/>
  <c r="N87" i="191" s="1"/>
  <c r="K87" i="191"/>
  <c r="J87" i="191"/>
  <c r="I87" i="191"/>
  <c r="L86" i="191"/>
  <c r="N86" i="191" s="1"/>
  <c r="K86" i="191"/>
  <c r="J86" i="191"/>
  <c r="I86" i="191"/>
  <c r="L85" i="191"/>
  <c r="N85" i="191" s="1"/>
  <c r="K85" i="191"/>
  <c r="J85" i="191"/>
  <c r="I85" i="191"/>
  <c r="L84" i="191"/>
  <c r="N84" i="191" s="1"/>
  <c r="K84" i="191"/>
  <c r="J84" i="191"/>
  <c r="I84" i="191"/>
  <c r="L83" i="191"/>
  <c r="K83" i="191"/>
  <c r="J83" i="191"/>
  <c r="I83" i="191"/>
  <c r="N82" i="191"/>
  <c r="L82" i="191"/>
  <c r="K82" i="191"/>
  <c r="J82" i="191"/>
  <c r="I82" i="191"/>
  <c r="N81" i="191"/>
  <c r="L81" i="191"/>
  <c r="K81" i="191"/>
  <c r="J81" i="191"/>
  <c r="I81" i="191"/>
  <c r="L80" i="191"/>
  <c r="N80" i="191" s="1"/>
  <c r="K80" i="191"/>
  <c r="J80" i="191"/>
  <c r="I80" i="191"/>
  <c r="N79" i="191"/>
  <c r="L79" i="191"/>
  <c r="K79" i="191"/>
  <c r="J79" i="191"/>
  <c r="I79" i="191"/>
  <c r="L78" i="191"/>
  <c r="N78" i="191" s="1"/>
  <c r="K78" i="191"/>
  <c r="J78" i="191"/>
  <c r="I78" i="191"/>
  <c r="L77" i="191"/>
  <c r="N77" i="191" s="1"/>
  <c r="K77" i="191"/>
  <c r="J77" i="191"/>
  <c r="I77" i="191"/>
  <c r="L76" i="191"/>
  <c r="N76" i="191" s="1"/>
  <c r="K76" i="191"/>
  <c r="J76" i="191"/>
  <c r="I76" i="191"/>
  <c r="L75" i="191"/>
  <c r="K75" i="191"/>
  <c r="J75" i="191"/>
  <c r="I75" i="191"/>
  <c r="L74" i="191"/>
  <c r="N74" i="191" s="1"/>
  <c r="K74" i="191"/>
  <c r="J74" i="191"/>
  <c r="I74" i="191"/>
  <c r="L73" i="191"/>
  <c r="N73" i="191" s="1"/>
  <c r="K73" i="191"/>
  <c r="J73" i="191"/>
  <c r="I73" i="191"/>
  <c r="L72" i="191"/>
  <c r="K72" i="191"/>
  <c r="J72" i="191"/>
  <c r="I72" i="191"/>
  <c r="L71" i="191"/>
  <c r="N71" i="191" s="1"/>
  <c r="K71" i="191"/>
  <c r="J71" i="191"/>
  <c r="I71" i="191"/>
  <c r="L70" i="191"/>
  <c r="N70" i="191" s="1"/>
  <c r="K70" i="191"/>
  <c r="J70" i="191"/>
  <c r="I70" i="191"/>
  <c r="L69" i="191"/>
  <c r="K69" i="191"/>
  <c r="J69" i="191"/>
  <c r="I69" i="191"/>
  <c r="N68" i="191"/>
  <c r="L68" i="191"/>
  <c r="K68" i="191"/>
  <c r="J68" i="191"/>
  <c r="I68" i="191"/>
  <c r="L67" i="191"/>
  <c r="N67" i="191" s="1"/>
  <c r="K67" i="191"/>
  <c r="J67" i="191"/>
  <c r="I67" i="191"/>
  <c r="L66" i="191"/>
  <c r="K66" i="191"/>
  <c r="J66" i="191"/>
  <c r="I66" i="191"/>
  <c r="L65" i="191"/>
  <c r="N65" i="191" s="1"/>
  <c r="K65" i="191"/>
  <c r="J65" i="191"/>
  <c r="I65" i="191"/>
  <c r="L64" i="191"/>
  <c r="N64" i="191" s="1"/>
  <c r="K64" i="191"/>
  <c r="J64" i="191"/>
  <c r="I64" i="191"/>
  <c r="N63" i="191"/>
  <c r="L63" i="191"/>
  <c r="K63" i="191"/>
  <c r="J63" i="191"/>
  <c r="I63" i="191"/>
  <c r="L62" i="191"/>
  <c r="N62" i="191" s="1"/>
  <c r="K62" i="191"/>
  <c r="J62" i="191"/>
  <c r="I62" i="191"/>
  <c r="L61" i="191"/>
  <c r="N61" i="191" s="1"/>
  <c r="K61" i="191"/>
  <c r="J61" i="191"/>
  <c r="I61" i="191"/>
  <c r="L60" i="191"/>
  <c r="N60" i="191" s="1"/>
  <c r="K60" i="191"/>
  <c r="J60" i="191"/>
  <c r="I60" i="191"/>
  <c r="L59" i="191"/>
  <c r="N59" i="191" s="1"/>
  <c r="K59" i="191"/>
  <c r="J59" i="191"/>
  <c r="I59" i="191"/>
  <c r="L58" i="191"/>
  <c r="K58" i="191"/>
  <c r="J58" i="191"/>
  <c r="I58" i="191"/>
  <c r="N57" i="191"/>
  <c r="L57" i="191"/>
  <c r="K57" i="191"/>
  <c r="J57" i="191"/>
  <c r="I57" i="191"/>
  <c r="L56" i="191"/>
  <c r="K56" i="191"/>
  <c r="J56" i="191"/>
  <c r="I56" i="191"/>
  <c r="L55" i="191"/>
  <c r="K55" i="191"/>
  <c r="J55" i="191"/>
  <c r="I55" i="191"/>
  <c r="L54" i="191"/>
  <c r="N54" i="191" s="1"/>
  <c r="K54" i="191"/>
  <c r="J54" i="191"/>
  <c r="I54" i="191"/>
  <c r="L53" i="191"/>
  <c r="K53" i="191"/>
  <c r="J53" i="191"/>
  <c r="I53" i="191"/>
  <c r="N52" i="191"/>
  <c r="L52" i="191"/>
  <c r="K52" i="191"/>
  <c r="J52" i="191"/>
  <c r="I52" i="191"/>
  <c r="L51" i="191"/>
  <c r="N51" i="191" s="1"/>
  <c r="K51" i="191"/>
  <c r="J51" i="191"/>
  <c r="I51" i="191"/>
  <c r="L50" i="191"/>
  <c r="N50" i="191" s="1"/>
  <c r="K50" i="191"/>
  <c r="J50" i="191"/>
  <c r="I50" i="191"/>
  <c r="L49" i="191"/>
  <c r="N49" i="191" s="1"/>
  <c r="K49" i="191"/>
  <c r="J49" i="191"/>
  <c r="I49" i="191"/>
  <c r="L48" i="191"/>
  <c r="N48" i="191" s="1"/>
  <c r="K48" i="191"/>
  <c r="J48" i="191"/>
  <c r="I48" i="191"/>
  <c r="L47" i="191"/>
  <c r="N47" i="191" s="1"/>
  <c r="K47" i="191"/>
  <c r="J47" i="191"/>
  <c r="I47" i="191"/>
  <c r="L46" i="191"/>
  <c r="N46" i="191" s="1"/>
  <c r="K46" i="191"/>
  <c r="J46" i="191"/>
  <c r="I46" i="191"/>
  <c r="N45" i="191"/>
  <c r="L45" i="191"/>
  <c r="N44" i="191"/>
  <c r="L44" i="191"/>
  <c r="K44" i="191"/>
  <c r="J44" i="191"/>
  <c r="I44" i="191"/>
  <c r="L43" i="191"/>
  <c r="N43" i="191" s="1"/>
  <c r="K43" i="191"/>
  <c r="J43" i="191"/>
  <c r="I43" i="191"/>
  <c r="N42" i="191"/>
  <c r="L42" i="191"/>
  <c r="K42" i="191"/>
  <c r="J42" i="191"/>
  <c r="I42" i="191"/>
  <c r="L41" i="191"/>
  <c r="N41" i="191" s="1"/>
  <c r="K41" i="191"/>
  <c r="J41" i="191"/>
  <c r="I41" i="191"/>
  <c r="L40" i="191"/>
  <c r="K40" i="191"/>
  <c r="J40" i="191"/>
  <c r="I40" i="191"/>
  <c r="L39" i="191"/>
  <c r="N39" i="191" s="1"/>
  <c r="K39" i="191"/>
  <c r="J39" i="191"/>
  <c r="I39" i="191"/>
  <c r="L38" i="191"/>
  <c r="N38" i="191" s="1"/>
  <c r="K38" i="191"/>
  <c r="J38" i="191"/>
  <c r="I38" i="191"/>
  <c r="L37" i="191"/>
  <c r="N37" i="191" s="1"/>
  <c r="K37" i="191"/>
  <c r="J37" i="191"/>
  <c r="I37" i="191"/>
  <c r="N36" i="191"/>
  <c r="L36" i="191"/>
  <c r="K36" i="191"/>
  <c r="J36" i="191"/>
  <c r="I36" i="191"/>
  <c r="L35" i="191"/>
  <c r="N35" i="191" s="1"/>
  <c r="K35" i="191"/>
  <c r="J35" i="191"/>
  <c r="I35" i="191"/>
  <c r="L34" i="191"/>
  <c r="N34" i="191" s="1"/>
  <c r="K34" i="191"/>
  <c r="J34" i="191"/>
  <c r="I34" i="191"/>
  <c r="L33" i="191"/>
  <c r="K33" i="191"/>
  <c r="J33" i="191"/>
  <c r="I33" i="191"/>
  <c r="L32" i="191"/>
  <c r="N32" i="191" s="1"/>
  <c r="K32" i="191"/>
  <c r="J32" i="191"/>
  <c r="I32" i="191"/>
  <c r="L31" i="191"/>
  <c r="N31" i="191" s="1"/>
  <c r="K31" i="191"/>
  <c r="J31" i="191"/>
  <c r="I31" i="191"/>
  <c r="L30" i="191"/>
  <c r="N30" i="191" s="1"/>
  <c r="K30" i="191"/>
  <c r="J30" i="191"/>
  <c r="I30" i="191"/>
  <c r="L29" i="191"/>
  <c r="K29" i="191"/>
  <c r="J29" i="191"/>
  <c r="I29" i="191"/>
  <c r="L28" i="191"/>
  <c r="N28" i="191" s="1"/>
  <c r="K28" i="191"/>
  <c r="J28" i="191"/>
  <c r="I28" i="191"/>
  <c r="L27" i="191"/>
  <c r="N27" i="191" s="1"/>
  <c r="K27" i="191"/>
  <c r="J27" i="191"/>
  <c r="I27" i="191"/>
  <c r="L26" i="191"/>
  <c r="K26" i="191"/>
  <c r="J26" i="191"/>
  <c r="I26" i="191"/>
  <c r="L25" i="191"/>
  <c r="N25" i="191" s="1"/>
  <c r="K25" i="191"/>
  <c r="J25" i="191"/>
  <c r="I25" i="191"/>
  <c r="L24" i="191"/>
  <c r="N24" i="191" s="1"/>
  <c r="K24" i="191"/>
  <c r="J24" i="191"/>
  <c r="I24" i="191"/>
  <c r="L23" i="191"/>
  <c r="N23" i="191" s="1"/>
  <c r="K23" i="191"/>
  <c r="J23" i="191"/>
  <c r="I23" i="191"/>
  <c r="N22" i="191"/>
  <c r="L22" i="191"/>
  <c r="K22" i="191"/>
  <c r="J22" i="191"/>
  <c r="I22" i="191"/>
  <c r="L21" i="191"/>
  <c r="N21" i="191" s="1"/>
  <c r="K21" i="191"/>
  <c r="J21" i="191"/>
  <c r="I21" i="191"/>
  <c r="L20" i="191"/>
  <c r="N20" i="191" s="1"/>
  <c r="K20" i="191"/>
  <c r="J20" i="191"/>
  <c r="I20" i="191"/>
  <c r="N19" i="191"/>
  <c r="L19" i="191"/>
  <c r="K19" i="191"/>
  <c r="J19" i="191"/>
  <c r="I19" i="191"/>
  <c r="N18" i="191"/>
  <c r="L18" i="191"/>
  <c r="K18" i="191"/>
  <c r="J18" i="191"/>
  <c r="I18" i="191"/>
  <c r="L17" i="191"/>
  <c r="N17" i="191" s="1"/>
  <c r="K17" i="191"/>
  <c r="J17" i="191"/>
  <c r="I17" i="191"/>
  <c r="L16" i="191"/>
  <c r="N16" i="191" s="1"/>
  <c r="K16" i="191"/>
  <c r="J16" i="191"/>
  <c r="I16" i="191"/>
  <c r="L15" i="191"/>
  <c r="K15" i="191"/>
  <c r="J15" i="191"/>
  <c r="I15" i="191"/>
  <c r="L14" i="191"/>
  <c r="N14" i="191" s="1"/>
  <c r="K14" i="191"/>
  <c r="J14" i="191"/>
  <c r="I14" i="191"/>
  <c r="N13" i="191"/>
  <c r="L13" i="191"/>
  <c r="K13" i="191"/>
  <c r="J13" i="191"/>
  <c r="I13" i="191"/>
  <c r="N12" i="191"/>
  <c r="L12" i="191"/>
  <c r="K12" i="191"/>
  <c r="J12" i="191"/>
  <c r="I12" i="191"/>
  <c r="N11" i="191"/>
  <c r="L11" i="191"/>
  <c r="K11" i="191"/>
  <c r="J11" i="191"/>
  <c r="I11" i="191"/>
  <c r="L10" i="191"/>
  <c r="N10" i="191" s="1"/>
  <c r="K10" i="191"/>
  <c r="J10" i="191"/>
  <c r="I10" i="191"/>
  <c r="L9" i="191"/>
  <c r="K9" i="191"/>
  <c r="J9" i="191"/>
  <c r="I9" i="191"/>
  <c r="L8" i="191"/>
  <c r="N8" i="191" s="1"/>
  <c r="K8" i="191"/>
  <c r="J8" i="191"/>
  <c r="I8" i="191"/>
  <c r="L7" i="191"/>
  <c r="K7" i="191"/>
  <c r="J7" i="191"/>
  <c r="I7" i="191"/>
  <c r="N6" i="191"/>
  <c r="L6" i="191"/>
  <c r="K6" i="191"/>
  <c r="J6" i="191"/>
  <c r="I6" i="191"/>
  <c r="N5" i="191"/>
  <c r="L5" i="191"/>
  <c r="K5" i="191"/>
  <c r="J5" i="191"/>
  <c r="I5" i="191"/>
  <c r="L4" i="191"/>
  <c r="K4" i="191"/>
  <c r="J4" i="191"/>
  <c r="I4" i="191"/>
  <c r="N3" i="191"/>
  <c r="L3" i="191"/>
  <c r="K3" i="191"/>
  <c r="J3" i="191"/>
  <c r="I3" i="191"/>
  <c r="L2" i="191"/>
  <c r="N2" i="191" s="1"/>
  <c r="K2" i="191"/>
  <c r="J2" i="191"/>
  <c r="I2" i="191"/>
  <c r="R78" i="129"/>
  <c r="L313" i="190"/>
  <c r="L312" i="190"/>
  <c r="L311" i="190"/>
  <c r="L310" i="190"/>
  <c r="L309" i="190"/>
  <c r="L308" i="190"/>
  <c r="L307" i="190"/>
  <c r="K307" i="190"/>
  <c r="J307" i="190"/>
  <c r="I307" i="190"/>
  <c r="L306" i="190"/>
  <c r="K306" i="190"/>
  <c r="J306" i="190"/>
  <c r="L305" i="190"/>
  <c r="K305" i="190"/>
  <c r="J305" i="190"/>
  <c r="L304" i="190"/>
  <c r="K304" i="190"/>
  <c r="J304" i="190"/>
  <c r="L303" i="190"/>
  <c r="K303" i="190"/>
  <c r="J303" i="190"/>
  <c r="L302" i="190"/>
  <c r="K302" i="190"/>
  <c r="J302" i="190"/>
  <c r="L301" i="190"/>
  <c r="K301" i="190"/>
  <c r="J301" i="190"/>
  <c r="L300" i="190"/>
  <c r="K300" i="190"/>
  <c r="J300" i="190"/>
  <c r="L299" i="190"/>
  <c r="K299" i="190"/>
  <c r="J299" i="190"/>
  <c r="L298" i="190"/>
  <c r="K298" i="190"/>
  <c r="J298" i="190"/>
  <c r="L297" i="190"/>
  <c r="K297" i="190"/>
  <c r="J297" i="190"/>
  <c r="L296" i="190"/>
  <c r="K296" i="190"/>
  <c r="J296" i="190"/>
  <c r="L295" i="190"/>
  <c r="K295" i="190"/>
  <c r="J295" i="190"/>
  <c r="L294" i="190"/>
  <c r="K294" i="190"/>
  <c r="J294" i="190"/>
  <c r="L293" i="190"/>
  <c r="K293" i="190"/>
  <c r="J293" i="190"/>
  <c r="L292" i="190"/>
  <c r="K292" i="190"/>
  <c r="J292" i="190"/>
  <c r="L291" i="190"/>
  <c r="K291" i="190"/>
  <c r="J291" i="190"/>
  <c r="L290" i="190"/>
  <c r="K290" i="190"/>
  <c r="J290" i="190"/>
  <c r="L289" i="190"/>
  <c r="K289" i="190"/>
  <c r="J289" i="190"/>
  <c r="L288" i="190"/>
  <c r="K288" i="190"/>
  <c r="J288" i="190"/>
  <c r="L287" i="190"/>
  <c r="K287" i="190"/>
  <c r="J287" i="190"/>
  <c r="L286" i="190"/>
  <c r="K286" i="190"/>
  <c r="J286" i="190"/>
  <c r="L285" i="190"/>
  <c r="K285" i="190"/>
  <c r="J285" i="190"/>
  <c r="L284" i="190"/>
  <c r="K284" i="190"/>
  <c r="J284" i="190"/>
  <c r="L283" i="190"/>
  <c r="K283" i="190"/>
  <c r="J283" i="190"/>
  <c r="L282" i="190"/>
  <c r="K282" i="190"/>
  <c r="J282" i="190"/>
  <c r="L281" i="190"/>
  <c r="K281" i="190"/>
  <c r="J281" i="190"/>
  <c r="L280" i="190"/>
  <c r="K280" i="190"/>
  <c r="J280" i="190"/>
  <c r="L279" i="190"/>
  <c r="K279" i="190"/>
  <c r="J279" i="190"/>
  <c r="I279" i="190"/>
  <c r="L278" i="190"/>
  <c r="K278" i="190"/>
  <c r="J278" i="190"/>
  <c r="I278" i="190"/>
  <c r="L277" i="190"/>
  <c r="K277" i="190"/>
  <c r="J277" i="190"/>
  <c r="I277" i="190"/>
  <c r="L276" i="190"/>
  <c r="K276" i="190"/>
  <c r="J276" i="190"/>
  <c r="I276" i="190"/>
  <c r="L275" i="190"/>
  <c r="K275" i="190"/>
  <c r="J275" i="190"/>
  <c r="I275" i="190"/>
  <c r="L274" i="190"/>
  <c r="K274" i="190"/>
  <c r="J274" i="190"/>
  <c r="I274" i="190"/>
  <c r="L273" i="190"/>
  <c r="N273" i="190" s="1"/>
  <c r="K273" i="190"/>
  <c r="J273" i="190"/>
  <c r="L272" i="190"/>
  <c r="K272" i="190"/>
  <c r="J272" i="190"/>
  <c r="I272" i="190"/>
  <c r="L271" i="190"/>
  <c r="K271" i="190"/>
  <c r="J271" i="190"/>
  <c r="I271" i="190"/>
  <c r="N270" i="190"/>
  <c r="L270" i="190"/>
  <c r="K270" i="190"/>
  <c r="J270" i="190"/>
  <c r="I270" i="190"/>
  <c r="L269" i="190"/>
  <c r="N269" i="190" s="1"/>
  <c r="K269" i="190"/>
  <c r="J269" i="190"/>
  <c r="I269" i="190"/>
  <c r="L268" i="190"/>
  <c r="N268" i="190" s="1"/>
  <c r="K268" i="190"/>
  <c r="J268" i="190"/>
  <c r="I268" i="190"/>
  <c r="N267" i="190"/>
  <c r="L267" i="190"/>
  <c r="K267" i="190"/>
  <c r="J267" i="190"/>
  <c r="I267" i="190"/>
  <c r="N266" i="190"/>
  <c r="L266" i="190"/>
  <c r="K266" i="190"/>
  <c r="J266" i="190"/>
  <c r="I266" i="190"/>
  <c r="L265" i="190"/>
  <c r="N265" i="190" s="1"/>
  <c r="K265" i="190"/>
  <c r="J265" i="190"/>
  <c r="I265" i="190"/>
  <c r="L264" i="190"/>
  <c r="N264" i="190" s="1"/>
  <c r="K264" i="190"/>
  <c r="J264" i="190"/>
  <c r="I264" i="190"/>
  <c r="N263" i="190"/>
  <c r="L263" i="190"/>
  <c r="K263" i="190"/>
  <c r="J263" i="190"/>
  <c r="I263" i="190"/>
  <c r="L262" i="190"/>
  <c r="N262" i="190" s="1"/>
  <c r="K262" i="190"/>
  <c r="J262" i="190"/>
  <c r="I262" i="190"/>
  <c r="L261" i="190"/>
  <c r="K261" i="190"/>
  <c r="J261" i="190"/>
  <c r="I261" i="190"/>
  <c r="L260" i="190"/>
  <c r="K260" i="190"/>
  <c r="J260" i="190"/>
  <c r="I260" i="190"/>
  <c r="L259" i="190"/>
  <c r="N259" i="190" s="1"/>
  <c r="K259" i="190"/>
  <c r="J259" i="190"/>
  <c r="I259" i="190"/>
  <c r="N258" i="190"/>
  <c r="L258" i="190"/>
  <c r="K258" i="190"/>
  <c r="J258" i="190"/>
  <c r="I258" i="190"/>
  <c r="L257" i="190"/>
  <c r="N257" i="190" s="1"/>
  <c r="K257" i="190"/>
  <c r="J257" i="190"/>
  <c r="I257" i="190"/>
  <c r="L256" i="190"/>
  <c r="N256" i="190" s="1"/>
  <c r="K256" i="190"/>
  <c r="J256" i="190"/>
  <c r="I256" i="190"/>
  <c r="L255" i="190"/>
  <c r="N255" i="190" s="1"/>
  <c r="K255" i="190"/>
  <c r="J255" i="190"/>
  <c r="I255" i="190"/>
  <c r="N254" i="190"/>
  <c r="L254" i="190"/>
  <c r="K254" i="190"/>
  <c r="J254" i="190"/>
  <c r="I254" i="190"/>
  <c r="L253" i="190"/>
  <c r="N253" i="190" s="1"/>
  <c r="K253" i="190"/>
  <c r="J253" i="190"/>
  <c r="I253" i="190"/>
  <c r="L252" i="190"/>
  <c r="K252" i="190"/>
  <c r="J252" i="190"/>
  <c r="I252" i="190"/>
  <c r="L251" i="190"/>
  <c r="N251" i="190" s="1"/>
  <c r="K251" i="190"/>
  <c r="J251" i="190"/>
  <c r="I251" i="190"/>
  <c r="L250" i="190"/>
  <c r="N250" i="190" s="1"/>
  <c r="K250" i="190"/>
  <c r="J250" i="190"/>
  <c r="I250" i="190"/>
  <c r="L249" i="190"/>
  <c r="N249" i="190" s="1"/>
  <c r="K249" i="190"/>
  <c r="J249" i="190"/>
  <c r="I249" i="190"/>
  <c r="N248" i="190"/>
  <c r="L248" i="190"/>
  <c r="K248" i="190"/>
  <c r="J248" i="190"/>
  <c r="I248" i="190"/>
  <c r="L247" i="190"/>
  <c r="K247" i="190"/>
  <c r="J247" i="190"/>
  <c r="I247" i="190"/>
  <c r="L246" i="190"/>
  <c r="N246" i="190" s="1"/>
  <c r="K246" i="190"/>
  <c r="J246" i="190"/>
  <c r="I246" i="190"/>
  <c r="L245" i="190"/>
  <c r="K245" i="190"/>
  <c r="J245" i="190"/>
  <c r="I245" i="190"/>
  <c r="L244" i="190"/>
  <c r="K244" i="190"/>
  <c r="J244" i="190"/>
  <c r="I244" i="190"/>
  <c r="L243" i="190"/>
  <c r="N243" i="190" s="1"/>
  <c r="K243" i="190"/>
  <c r="J243" i="190"/>
  <c r="I243" i="190"/>
  <c r="L242" i="190"/>
  <c r="N242" i="190" s="1"/>
  <c r="K242" i="190"/>
  <c r="J242" i="190"/>
  <c r="I242" i="190"/>
  <c r="F242" i="190"/>
  <c r="L241" i="190"/>
  <c r="N241" i="190" s="1"/>
  <c r="K241" i="190"/>
  <c r="J241" i="190"/>
  <c r="I241" i="190"/>
  <c r="N240" i="190"/>
  <c r="L240" i="190"/>
  <c r="K240" i="190"/>
  <c r="J240" i="190"/>
  <c r="I240" i="190"/>
  <c r="L239" i="190"/>
  <c r="N239" i="190" s="1"/>
  <c r="K239" i="190"/>
  <c r="J239" i="190"/>
  <c r="I239" i="190"/>
  <c r="L238" i="190"/>
  <c r="N238" i="190" s="1"/>
  <c r="K238" i="190"/>
  <c r="J238" i="190"/>
  <c r="I238" i="190"/>
  <c r="N237" i="190"/>
  <c r="L237" i="190"/>
  <c r="K237" i="190"/>
  <c r="J237" i="190"/>
  <c r="I237" i="190"/>
  <c r="N236" i="190"/>
  <c r="L236" i="190"/>
  <c r="K236" i="190"/>
  <c r="J236" i="190"/>
  <c r="I236" i="190"/>
  <c r="L235" i="190"/>
  <c r="K235" i="190"/>
  <c r="J235" i="190"/>
  <c r="I235" i="190"/>
  <c r="L234" i="190"/>
  <c r="N234" i="190" s="1"/>
  <c r="K234" i="190"/>
  <c r="J234" i="190"/>
  <c r="I234" i="190"/>
  <c r="L233" i="190"/>
  <c r="N233" i="190" s="1"/>
  <c r="K233" i="190"/>
  <c r="J233" i="190"/>
  <c r="I233" i="190"/>
  <c r="N232" i="190"/>
  <c r="L232" i="190"/>
  <c r="K232" i="190"/>
  <c r="J232" i="190"/>
  <c r="I232" i="190"/>
  <c r="L231" i="190"/>
  <c r="N231" i="190" s="1"/>
  <c r="K231" i="190"/>
  <c r="J231" i="190"/>
  <c r="I231" i="190"/>
  <c r="L230" i="190"/>
  <c r="N230" i="190" s="1"/>
  <c r="K230" i="190"/>
  <c r="J230" i="190"/>
  <c r="I230" i="190"/>
  <c r="L229" i="190"/>
  <c r="N229" i="190" s="1"/>
  <c r="K229" i="190"/>
  <c r="J229" i="190"/>
  <c r="I229" i="190"/>
  <c r="N228" i="190"/>
  <c r="L228" i="190"/>
  <c r="K228" i="190"/>
  <c r="J228" i="190"/>
  <c r="I228" i="190"/>
  <c r="L227" i="190"/>
  <c r="N227" i="190" s="1"/>
  <c r="K227" i="190"/>
  <c r="J227" i="190"/>
  <c r="I227" i="190"/>
  <c r="L226" i="190"/>
  <c r="N226" i="190" s="1"/>
  <c r="K226" i="190"/>
  <c r="N225" i="190"/>
  <c r="L225" i="190"/>
  <c r="K225" i="190"/>
  <c r="J225" i="190"/>
  <c r="I225" i="190"/>
  <c r="L224" i="190"/>
  <c r="N224" i="190" s="1"/>
  <c r="K224" i="190"/>
  <c r="J224" i="190"/>
  <c r="I224" i="190"/>
  <c r="L223" i="190"/>
  <c r="N223" i="190" s="1"/>
  <c r="K223" i="190"/>
  <c r="J223" i="190"/>
  <c r="I223" i="190"/>
  <c r="L222" i="190"/>
  <c r="N222" i="190" s="1"/>
  <c r="K222" i="190"/>
  <c r="J222" i="190"/>
  <c r="I222" i="190"/>
  <c r="L221" i="190"/>
  <c r="N221" i="190" s="1"/>
  <c r="K221" i="190"/>
  <c r="J221" i="190"/>
  <c r="I221" i="190"/>
  <c r="L220" i="190"/>
  <c r="N220" i="190" s="1"/>
  <c r="K220" i="190"/>
  <c r="J220" i="190"/>
  <c r="I220" i="190"/>
  <c r="L219" i="190"/>
  <c r="N219" i="190" s="1"/>
  <c r="K219" i="190"/>
  <c r="J219" i="190"/>
  <c r="I219" i="190"/>
  <c r="L218" i="190"/>
  <c r="N218" i="190" s="1"/>
  <c r="K218" i="190"/>
  <c r="J218" i="190"/>
  <c r="I218" i="190"/>
  <c r="L217" i="190"/>
  <c r="K217" i="190"/>
  <c r="J217" i="190"/>
  <c r="I217" i="190"/>
  <c r="L216" i="190"/>
  <c r="K216" i="190"/>
  <c r="J216" i="190"/>
  <c r="I216" i="190"/>
  <c r="L215" i="190"/>
  <c r="N215" i="190" s="1"/>
  <c r="K215" i="190"/>
  <c r="J215" i="190"/>
  <c r="I215" i="190"/>
  <c r="L214" i="190"/>
  <c r="N214" i="190" s="1"/>
  <c r="K214" i="190"/>
  <c r="J214" i="190"/>
  <c r="I214" i="190"/>
  <c r="L213" i="190"/>
  <c r="N213" i="190" s="1"/>
  <c r="K213" i="190"/>
  <c r="J213" i="190"/>
  <c r="I213" i="190"/>
  <c r="L212" i="190"/>
  <c r="K212" i="190"/>
  <c r="J212" i="190"/>
  <c r="I212" i="190"/>
  <c r="L211" i="190"/>
  <c r="N211" i="190" s="1"/>
  <c r="K211" i="190"/>
  <c r="J211" i="190"/>
  <c r="I211" i="190"/>
  <c r="L210" i="190"/>
  <c r="N210" i="190" s="1"/>
  <c r="K210" i="190"/>
  <c r="J210" i="190"/>
  <c r="L209" i="190"/>
  <c r="K209" i="190"/>
  <c r="J209" i="190"/>
  <c r="L208" i="190"/>
  <c r="K208" i="190"/>
  <c r="J208" i="190"/>
  <c r="L207" i="190"/>
  <c r="K207" i="190"/>
  <c r="J207" i="190"/>
  <c r="L206" i="190"/>
  <c r="K206" i="190"/>
  <c r="J206" i="190"/>
  <c r="L205" i="190"/>
  <c r="K205" i="190"/>
  <c r="J205" i="190"/>
  <c r="L204" i="190"/>
  <c r="K204" i="190"/>
  <c r="J204" i="190"/>
  <c r="L203" i="190"/>
  <c r="K203" i="190"/>
  <c r="J203" i="190"/>
  <c r="L202" i="190"/>
  <c r="K202" i="190"/>
  <c r="J202" i="190"/>
  <c r="L201" i="190"/>
  <c r="K201" i="190"/>
  <c r="J201" i="190"/>
  <c r="L200" i="190"/>
  <c r="K200" i="190"/>
  <c r="J200" i="190"/>
  <c r="L199" i="190"/>
  <c r="K199" i="190"/>
  <c r="J199" i="190"/>
  <c r="N198" i="190"/>
  <c r="L198" i="190"/>
  <c r="K198" i="190"/>
  <c r="J198" i="190"/>
  <c r="L197" i="190"/>
  <c r="K197" i="190"/>
  <c r="J197" i="190"/>
  <c r="L196" i="190"/>
  <c r="K196" i="190"/>
  <c r="J196" i="190"/>
  <c r="L195" i="190"/>
  <c r="K195" i="190"/>
  <c r="J195" i="190"/>
  <c r="I195" i="190"/>
  <c r="L194" i="190"/>
  <c r="K194" i="190"/>
  <c r="J194" i="190"/>
  <c r="I194" i="190"/>
  <c r="L193" i="190"/>
  <c r="K193" i="190"/>
  <c r="J193" i="190"/>
  <c r="I193" i="190"/>
  <c r="L192" i="190"/>
  <c r="K192" i="190"/>
  <c r="J192" i="190"/>
  <c r="I192" i="190"/>
  <c r="L191" i="190"/>
  <c r="K191" i="190"/>
  <c r="J191" i="190"/>
  <c r="I191" i="190"/>
  <c r="L190" i="190"/>
  <c r="K190" i="190"/>
  <c r="J190" i="190"/>
  <c r="I190" i="190"/>
  <c r="L189" i="190"/>
  <c r="K189" i="190"/>
  <c r="J189" i="190"/>
  <c r="I189" i="190"/>
  <c r="N188" i="190"/>
  <c r="L188" i="190"/>
  <c r="K188" i="190"/>
  <c r="J188" i="190"/>
  <c r="I188" i="190"/>
  <c r="L187" i="190"/>
  <c r="K187" i="190"/>
  <c r="J187" i="190"/>
  <c r="I187" i="190"/>
  <c r="L186" i="190"/>
  <c r="N186" i="190" s="1"/>
  <c r="K186" i="190"/>
  <c r="J186" i="190"/>
  <c r="I186" i="190"/>
  <c r="N185" i="190"/>
  <c r="L185" i="190"/>
  <c r="K185" i="190"/>
  <c r="J185" i="190"/>
  <c r="I185" i="190"/>
  <c r="L184" i="190"/>
  <c r="K184" i="190"/>
  <c r="J184" i="190"/>
  <c r="I184" i="190"/>
  <c r="L183" i="190"/>
  <c r="K183" i="190"/>
  <c r="J183" i="190"/>
  <c r="I183" i="190"/>
  <c r="L182" i="190"/>
  <c r="K182" i="190"/>
  <c r="J182" i="190"/>
  <c r="I182" i="190"/>
  <c r="L181" i="190"/>
  <c r="K181" i="190"/>
  <c r="J181" i="190"/>
  <c r="I181" i="190"/>
  <c r="L180" i="190"/>
  <c r="K180" i="190"/>
  <c r="J180" i="190"/>
  <c r="I180" i="190"/>
  <c r="L179" i="190"/>
  <c r="K179" i="190"/>
  <c r="J179" i="190"/>
  <c r="I179" i="190"/>
  <c r="L178" i="190"/>
  <c r="K178" i="190"/>
  <c r="J178" i="190"/>
  <c r="I178" i="190"/>
  <c r="L177" i="190"/>
  <c r="K177" i="190"/>
  <c r="J177" i="190"/>
  <c r="I177" i="190"/>
  <c r="L176" i="190"/>
  <c r="K176" i="190"/>
  <c r="J176" i="190"/>
  <c r="I176" i="190"/>
  <c r="L175" i="190"/>
  <c r="K175" i="190"/>
  <c r="J175" i="190"/>
  <c r="I175" i="190"/>
  <c r="L174" i="190"/>
  <c r="N174" i="190" s="1"/>
  <c r="K174" i="190"/>
  <c r="J174" i="190"/>
  <c r="I174" i="190"/>
  <c r="L173" i="190"/>
  <c r="K173" i="190"/>
  <c r="J173" i="190"/>
  <c r="I173" i="190"/>
  <c r="L172" i="190"/>
  <c r="K172" i="190"/>
  <c r="J172" i="190"/>
  <c r="I172" i="190"/>
  <c r="L171" i="190"/>
  <c r="K171" i="190"/>
  <c r="J171" i="190"/>
  <c r="I171" i="190"/>
  <c r="L170" i="190"/>
  <c r="K170" i="190"/>
  <c r="J170" i="190"/>
  <c r="I170" i="190"/>
  <c r="L169" i="190"/>
  <c r="N169" i="190" s="1"/>
  <c r="K169" i="190"/>
  <c r="J169" i="190"/>
  <c r="I169" i="190"/>
  <c r="L168" i="190"/>
  <c r="K168" i="190"/>
  <c r="J168" i="190"/>
  <c r="I168" i="190"/>
  <c r="L167" i="190"/>
  <c r="N167" i="190" s="1"/>
  <c r="K167" i="190"/>
  <c r="J167" i="190"/>
  <c r="I167" i="190"/>
  <c r="L166" i="190"/>
  <c r="N166" i="190" s="1"/>
  <c r="K166" i="190"/>
  <c r="J166" i="190"/>
  <c r="I166" i="190"/>
  <c r="L165" i="190"/>
  <c r="N165" i="190" s="1"/>
  <c r="K165" i="190"/>
  <c r="J165" i="190"/>
  <c r="I165" i="190"/>
  <c r="L164" i="190"/>
  <c r="N164" i="190" s="1"/>
  <c r="K164" i="190"/>
  <c r="J164" i="190"/>
  <c r="I164" i="190"/>
  <c r="L163" i="190"/>
  <c r="K163" i="190"/>
  <c r="J163" i="190"/>
  <c r="I163" i="190"/>
  <c r="L162" i="190"/>
  <c r="K162" i="190"/>
  <c r="J162" i="190"/>
  <c r="I162" i="190"/>
  <c r="L161" i="190"/>
  <c r="N161" i="190" s="1"/>
  <c r="K161" i="190"/>
  <c r="J161" i="190"/>
  <c r="I161" i="190"/>
  <c r="L160" i="190"/>
  <c r="K160" i="190"/>
  <c r="J160" i="190"/>
  <c r="I160" i="190"/>
  <c r="L159" i="190"/>
  <c r="N159" i="190" s="1"/>
  <c r="K159" i="190"/>
  <c r="J159" i="190"/>
  <c r="I159" i="190"/>
  <c r="L158" i="190"/>
  <c r="K158" i="190"/>
  <c r="J158" i="190"/>
  <c r="I158" i="190"/>
  <c r="L157" i="190"/>
  <c r="K157" i="190"/>
  <c r="J157" i="190"/>
  <c r="I157" i="190"/>
  <c r="L156" i="190"/>
  <c r="N156" i="190" s="1"/>
  <c r="K156" i="190"/>
  <c r="J156" i="190"/>
  <c r="I156" i="190"/>
  <c r="L155" i="190"/>
  <c r="N155" i="190" s="1"/>
  <c r="K155" i="190"/>
  <c r="J155" i="190"/>
  <c r="I155" i="190"/>
  <c r="L154" i="190"/>
  <c r="N154" i="190" s="1"/>
  <c r="K154" i="190"/>
  <c r="J154" i="190"/>
  <c r="I154" i="190"/>
  <c r="L153" i="190"/>
  <c r="K153" i="190"/>
  <c r="J153" i="190"/>
  <c r="L152" i="190"/>
  <c r="K152" i="190"/>
  <c r="J152" i="190"/>
  <c r="L151" i="190"/>
  <c r="K151" i="190"/>
  <c r="J151" i="190"/>
  <c r="I151" i="190"/>
  <c r="L150" i="190"/>
  <c r="K150" i="190"/>
  <c r="J150" i="190"/>
  <c r="I150" i="190"/>
  <c r="L149" i="190"/>
  <c r="K149" i="190"/>
  <c r="J149" i="190"/>
  <c r="I149" i="190"/>
  <c r="L148" i="190"/>
  <c r="K148" i="190"/>
  <c r="J148" i="190"/>
  <c r="I148" i="190"/>
  <c r="L147" i="190"/>
  <c r="K147" i="190"/>
  <c r="J147" i="190"/>
  <c r="I147" i="190"/>
  <c r="L146" i="190"/>
  <c r="K146" i="190"/>
  <c r="J146" i="190"/>
  <c r="I146" i="190"/>
  <c r="L145" i="190"/>
  <c r="N145" i="190" s="1"/>
  <c r="K145" i="190"/>
  <c r="J145" i="190"/>
  <c r="I145" i="190"/>
  <c r="N144" i="190"/>
  <c r="L144" i="190"/>
  <c r="K144" i="190"/>
  <c r="J144" i="190"/>
  <c r="I144" i="190"/>
  <c r="L143" i="190"/>
  <c r="N143" i="190" s="1"/>
  <c r="K143" i="190"/>
  <c r="J143" i="190"/>
  <c r="I143" i="190"/>
  <c r="L142" i="190"/>
  <c r="K142" i="190"/>
  <c r="J142" i="190"/>
  <c r="I142" i="190"/>
  <c r="L141" i="190"/>
  <c r="K141" i="190"/>
  <c r="J141" i="190"/>
  <c r="I141" i="190"/>
  <c r="L140" i="190"/>
  <c r="N140" i="190" s="1"/>
  <c r="K140" i="190"/>
  <c r="J140" i="190"/>
  <c r="I140" i="190"/>
  <c r="L139" i="190"/>
  <c r="N139" i="190" s="1"/>
  <c r="K139" i="190"/>
  <c r="J139" i="190"/>
  <c r="I139" i="190"/>
  <c r="L138" i="190"/>
  <c r="N138" i="190" s="1"/>
  <c r="K138" i="190"/>
  <c r="J138" i="190"/>
  <c r="I138" i="190"/>
  <c r="L137" i="190"/>
  <c r="N137" i="190" s="1"/>
  <c r="K137" i="190"/>
  <c r="J137" i="190"/>
  <c r="I137" i="190"/>
  <c r="N136" i="190"/>
  <c r="L136" i="190"/>
  <c r="K136" i="190"/>
  <c r="J136" i="190"/>
  <c r="I136" i="190"/>
  <c r="L135" i="190"/>
  <c r="N135" i="190" s="1"/>
  <c r="K135" i="190"/>
  <c r="J135" i="190"/>
  <c r="I135" i="190"/>
  <c r="L134" i="190"/>
  <c r="N134" i="190" s="1"/>
  <c r="K134" i="190"/>
  <c r="J134" i="190"/>
  <c r="I134" i="190"/>
  <c r="L133" i="190"/>
  <c r="N133" i="190" s="1"/>
  <c r="K133" i="190"/>
  <c r="J133" i="190"/>
  <c r="I133" i="190"/>
  <c r="N132" i="190"/>
  <c r="L132" i="190"/>
  <c r="K132" i="190"/>
  <c r="J132" i="190"/>
  <c r="I132" i="190"/>
  <c r="L131" i="190"/>
  <c r="N131" i="190" s="1"/>
  <c r="K131" i="190"/>
  <c r="J131" i="190"/>
  <c r="I131" i="190"/>
  <c r="L130" i="190"/>
  <c r="N130" i="190" s="1"/>
  <c r="K130" i="190"/>
  <c r="J130" i="190"/>
  <c r="I130" i="190"/>
  <c r="L129" i="190"/>
  <c r="N129" i="190" s="1"/>
  <c r="K129" i="190"/>
  <c r="J129" i="190"/>
  <c r="I129" i="190"/>
  <c r="L128" i="190"/>
  <c r="N128" i="190" s="1"/>
  <c r="K128" i="190"/>
  <c r="J128" i="190"/>
  <c r="I128" i="190"/>
  <c r="L127" i="190"/>
  <c r="N127" i="190" s="1"/>
  <c r="K127" i="190"/>
  <c r="J127" i="190"/>
  <c r="I127" i="190"/>
  <c r="L126" i="190"/>
  <c r="N126" i="190" s="1"/>
  <c r="K126" i="190"/>
  <c r="J126" i="190"/>
  <c r="I126" i="190"/>
  <c r="L125" i="190"/>
  <c r="K125" i="190"/>
  <c r="J125" i="190"/>
  <c r="I125" i="190"/>
  <c r="L124" i="190"/>
  <c r="N124" i="190" s="1"/>
  <c r="K124" i="190"/>
  <c r="J124" i="190"/>
  <c r="I124" i="190"/>
  <c r="L123" i="190"/>
  <c r="N123" i="190" s="1"/>
  <c r="K123" i="190"/>
  <c r="J123" i="190"/>
  <c r="I123" i="190"/>
  <c r="L122" i="190"/>
  <c r="K122" i="190"/>
  <c r="J122" i="190"/>
  <c r="I122" i="190"/>
  <c r="L121" i="190"/>
  <c r="N121" i="190" s="1"/>
  <c r="K121" i="190"/>
  <c r="J121" i="190"/>
  <c r="I121" i="190"/>
  <c r="L120" i="190"/>
  <c r="N120" i="190" s="1"/>
  <c r="K120" i="190"/>
  <c r="J120" i="190"/>
  <c r="I120" i="190"/>
  <c r="L119" i="190"/>
  <c r="N119" i="190" s="1"/>
  <c r="K119" i="190"/>
  <c r="J119" i="190"/>
  <c r="I119" i="190"/>
  <c r="L118" i="190"/>
  <c r="N118" i="190" s="1"/>
  <c r="K118" i="190"/>
  <c r="J118" i="190"/>
  <c r="I118" i="190"/>
  <c r="L117" i="190"/>
  <c r="N117" i="190" s="1"/>
  <c r="K117" i="190"/>
  <c r="J117" i="190"/>
  <c r="I117" i="190"/>
  <c r="L116" i="190"/>
  <c r="N116" i="190" s="1"/>
  <c r="K116" i="190"/>
  <c r="J116" i="190"/>
  <c r="I116" i="190"/>
  <c r="L115" i="190"/>
  <c r="N115" i="190" s="1"/>
  <c r="K115" i="190"/>
  <c r="J115" i="190"/>
  <c r="I115" i="190"/>
  <c r="L114" i="190"/>
  <c r="N114" i="190" s="1"/>
  <c r="K114" i="190"/>
  <c r="J114" i="190"/>
  <c r="I114" i="190"/>
  <c r="L113" i="190"/>
  <c r="N113" i="190" s="1"/>
  <c r="K113" i="190"/>
  <c r="J113" i="190"/>
  <c r="I113" i="190"/>
  <c r="L112" i="190"/>
  <c r="N112" i="190" s="1"/>
  <c r="K112" i="190"/>
  <c r="J112" i="190"/>
  <c r="I112" i="190"/>
  <c r="L111" i="190"/>
  <c r="N111" i="190" s="1"/>
  <c r="K111" i="190"/>
  <c r="J111" i="190"/>
  <c r="I111" i="190"/>
  <c r="L110" i="190"/>
  <c r="N110" i="190" s="1"/>
  <c r="K110" i="190"/>
  <c r="J110" i="190"/>
  <c r="I110" i="190"/>
  <c r="L109" i="190"/>
  <c r="N109" i="190" s="1"/>
  <c r="K109" i="190"/>
  <c r="J109" i="190"/>
  <c r="I109" i="190"/>
  <c r="L108" i="190"/>
  <c r="N108" i="190" s="1"/>
  <c r="K108" i="190"/>
  <c r="J108" i="190"/>
  <c r="I108" i="190"/>
  <c r="N107" i="190"/>
  <c r="L107" i="190"/>
  <c r="K107" i="190"/>
  <c r="J107" i="190"/>
  <c r="I107" i="190"/>
  <c r="L106" i="190"/>
  <c r="K106" i="190"/>
  <c r="J106" i="190"/>
  <c r="I106" i="190"/>
  <c r="L105" i="190"/>
  <c r="K105" i="190"/>
  <c r="J105" i="190"/>
  <c r="I105" i="190"/>
  <c r="N104" i="190"/>
  <c r="L104" i="190"/>
  <c r="K104" i="190"/>
  <c r="J104" i="190"/>
  <c r="I104" i="190"/>
  <c r="L103" i="190"/>
  <c r="K103" i="190"/>
  <c r="J103" i="190"/>
  <c r="I103" i="190"/>
  <c r="L102" i="190"/>
  <c r="N102" i="190" s="1"/>
  <c r="K102" i="190"/>
  <c r="J102" i="190"/>
  <c r="I102" i="190"/>
  <c r="L101" i="190"/>
  <c r="K101" i="190"/>
  <c r="J101" i="190"/>
  <c r="I101" i="190"/>
  <c r="L100" i="190"/>
  <c r="N100" i="190" s="1"/>
  <c r="K100" i="190"/>
  <c r="J100" i="190"/>
  <c r="I100" i="190"/>
  <c r="L99" i="190"/>
  <c r="N99" i="190" s="1"/>
  <c r="K99" i="190"/>
  <c r="J99" i="190"/>
  <c r="I99" i="190"/>
  <c r="L98" i="190"/>
  <c r="N98" i="190" s="1"/>
  <c r="K98" i="190"/>
  <c r="J98" i="190"/>
  <c r="I98" i="190"/>
  <c r="N97" i="190"/>
  <c r="L97" i="190"/>
  <c r="K97" i="190"/>
  <c r="J97" i="190"/>
  <c r="I97" i="190"/>
  <c r="L96" i="190"/>
  <c r="K96" i="190"/>
  <c r="J96" i="190"/>
  <c r="I96" i="190"/>
  <c r="L95" i="190"/>
  <c r="N95" i="190" s="1"/>
  <c r="K95" i="190"/>
  <c r="J95" i="190"/>
  <c r="I95" i="190"/>
  <c r="L94" i="190"/>
  <c r="K94" i="190"/>
  <c r="J94" i="190"/>
  <c r="I94" i="190"/>
  <c r="L93" i="190"/>
  <c r="N93" i="190" s="1"/>
  <c r="K93" i="190"/>
  <c r="J93" i="190"/>
  <c r="I93" i="190"/>
  <c r="L92" i="190"/>
  <c r="K92" i="190"/>
  <c r="J92" i="190"/>
  <c r="I92" i="190"/>
  <c r="L91" i="190"/>
  <c r="N91" i="190" s="1"/>
  <c r="K91" i="190"/>
  <c r="J91" i="190"/>
  <c r="I91" i="190"/>
  <c r="L90" i="190"/>
  <c r="N90" i="190" s="1"/>
  <c r="K90" i="190"/>
  <c r="J90" i="190"/>
  <c r="I90" i="190"/>
  <c r="L89" i="190"/>
  <c r="N89" i="190" s="1"/>
  <c r="K89" i="190"/>
  <c r="J89" i="190"/>
  <c r="I89" i="190"/>
  <c r="N88" i="190"/>
  <c r="L88" i="190"/>
  <c r="K88" i="190"/>
  <c r="J88" i="190"/>
  <c r="I88" i="190"/>
  <c r="L87" i="190"/>
  <c r="N87" i="190" s="1"/>
  <c r="K87" i="190"/>
  <c r="J87" i="190"/>
  <c r="I87" i="190"/>
  <c r="L86" i="190"/>
  <c r="N86" i="190" s="1"/>
  <c r="K86" i="190"/>
  <c r="J86" i="190"/>
  <c r="I86" i="190"/>
  <c r="L85" i="190"/>
  <c r="N85" i="190" s="1"/>
  <c r="K85" i="190"/>
  <c r="J85" i="190"/>
  <c r="I85" i="190"/>
  <c r="L84" i="190"/>
  <c r="N84" i="190" s="1"/>
  <c r="K84" i="190"/>
  <c r="J84" i="190"/>
  <c r="I84" i="190"/>
  <c r="L83" i="190"/>
  <c r="K83" i="190"/>
  <c r="J83" i="190"/>
  <c r="I83" i="190"/>
  <c r="L82" i="190"/>
  <c r="N82" i="190" s="1"/>
  <c r="K82" i="190"/>
  <c r="J82" i="190"/>
  <c r="I82" i="190"/>
  <c r="L81" i="190"/>
  <c r="N81" i="190" s="1"/>
  <c r="K81" i="190"/>
  <c r="J81" i="190"/>
  <c r="I81" i="190"/>
  <c r="L80" i="190"/>
  <c r="N80" i="190" s="1"/>
  <c r="K80" i="190"/>
  <c r="J80" i="190"/>
  <c r="I80" i="190"/>
  <c r="N79" i="190"/>
  <c r="L79" i="190"/>
  <c r="K79" i="190"/>
  <c r="J79" i="190"/>
  <c r="I79" i="190"/>
  <c r="L78" i="190"/>
  <c r="N78" i="190" s="1"/>
  <c r="K78" i="190"/>
  <c r="J78" i="190"/>
  <c r="I78" i="190"/>
  <c r="L77" i="190"/>
  <c r="N77" i="190" s="1"/>
  <c r="K77" i="190"/>
  <c r="J77" i="190"/>
  <c r="I77" i="190"/>
  <c r="L76" i="190"/>
  <c r="N76" i="190" s="1"/>
  <c r="K76" i="190"/>
  <c r="J76" i="190"/>
  <c r="I76" i="190"/>
  <c r="L75" i="190"/>
  <c r="K75" i="190"/>
  <c r="J75" i="190"/>
  <c r="I75" i="190"/>
  <c r="L74" i="190"/>
  <c r="N74" i="190" s="1"/>
  <c r="K74" i="190"/>
  <c r="J74" i="190"/>
  <c r="I74" i="190"/>
  <c r="N73" i="190"/>
  <c r="L73" i="190"/>
  <c r="K73" i="190"/>
  <c r="J73" i="190"/>
  <c r="I73" i="190"/>
  <c r="L72" i="190"/>
  <c r="N72" i="190" s="1"/>
  <c r="K72" i="190"/>
  <c r="J72" i="190"/>
  <c r="I72" i="190"/>
  <c r="L71" i="190"/>
  <c r="N71" i="190" s="1"/>
  <c r="K71" i="190"/>
  <c r="J71" i="190"/>
  <c r="I71" i="190"/>
  <c r="L70" i="190"/>
  <c r="N70" i="190" s="1"/>
  <c r="K70" i="190"/>
  <c r="J70" i="190"/>
  <c r="I70" i="190"/>
  <c r="L69" i="190"/>
  <c r="K69" i="190"/>
  <c r="J69" i="190"/>
  <c r="I69" i="190"/>
  <c r="N68" i="190"/>
  <c r="L68" i="190"/>
  <c r="K68" i="190"/>
  <c r="J68" i="190"/>
  <c r="I68" i="190"/>
  <c r="L67" i="190"/>
  <c r="N67" i="190" s="1"/>
  <c r="K67" i="190"/>
  <c r="J67" i="190"/>
  <c r="I67" i="190"/>
  <c r="L66" i="190"/>
  <c r="K66" i="190"/>
  <c r="J66" i="190"/>
  <c r="I66" i="190"/>
  <c r="L65" i="190"/>
  <c r="N65" i="190" s="1"/>
  <c r="K65" i="190"/>
  <c r="J65" i="190"/>
  <c r="I65" i="190"/>
  <c r="L64" i="190"/>
  <c r="N64" i="190" s="1"/>
  <c r="K64" i="190"/>
  <c r="J64" i="190"/>
  <c r="I64" i="190"/>
  <c r="L63" i="190"/>
  <c r="N63" i="190" s="1"/>
  <c r="K63" i="190"/>
  <c r="J63" i="190"/>
  <c r="I63" i="190"/>
  <c r="L62" i="190"/>
  <c r="N62" i="190" s="1"/>
  <c r="K62" i="190"/>
  <c r="J62" i="190"/>
  <c r="I62" i="190"/>
  <c r="L61" i="190"/>
  <c r="N61" i="190" s="1"/>
  <c r="K61" i="190"/>
  <c r="J61" i="190"/>
  <c r="I61" i="190"/>
  <c r="L60" i="190"/>
  <c r="N60" i="190" s="1"/>
  <c r="K60" i="190"/>
  <c r="J60" i="190"/>
  <c r="I60" i="190"/>
  <c r="N59" i="190"/>
  <c r="L59" i="190"/>
  <c r="K59" i="190"/>
  <c r="J59" i="190"/>
  <c r="I59" i="190"/>
  <c r="L58" i="190"/>
  <c r="K58" i="190"/>
  <c r="J58" i="190"/>
  <c r="I58" i="190"/>
  <c r="L57" i="190"/>
  <c r="N57" i="190" s="1"/>
  <c r="K57" i="190"/>
  <c r="J57" i="190"/>
  <c r="I57" i="190"/>
  <c r="L56" i="190"/>
  <c r="K56" i="190"/>
  <c r="J56" i="190"/>
  <c r="I56" i="190"/>
  <c r="L55" i="190"/>
  <c r="K55" i="190"/>
  <c r="J55" i="190"/>
  <c r="I55" i="190"/>
  <c r="N54" i="190"/>
  <c r="L54" i="190"/>
  <c r="K54" i="190"/>
  <c r="J54" i="190"/>
  <c r="I54" i="190"/>
  <c r="L53" i="190"/>
  <c r="K53" i="190"/>
  <c r="J53" i="190"/>
  <c r="I53" i="190"/>
  <c r="L52" i="190"/>
  <c r="N52" i="190" s="1"/>
  <c r="K52" i="190"/>
  <c r="J52" i="190"/>
  <c r="I52" i="190"/>
  <c r="L51" i="190"/>
  <c r="N51" i="190" s="1"/>
  <c r="K51" i="190"/>
  <c r="J51" i="190"/>
  <c r="I51" i="190"/>
  <c r="L50" i="190"/>
  <c r="N50" i="190" s="1"/>
  <c r="K50" i="190"/>
  <c r="J50" i="190"/>
  <c r="I50" i="190"/>
  <c r="L49" i="190"/>
  <c r="N49" i="190" s="1"/>
  <c r="K49" i="190"/>
  <c r="J49" i="190"/>
  <c r="I49" i="190"/>
  <c r="L48" i="190"/>
  <c r="N48" i="190" s="1"/>
  <c r="K48" i="190"/>
  <c r="J48" i="190"/>
  <c r="I48" i="190"/>
  <c r="L47" i="190"/>
  <c r="N47" i="190" s="1"/>
  <c r="K47" i="190"/>
  <c r="J47" i="190"/>
  <c r="I47" i="190"/>
  <c r="L46" i="190"/>
  <c r="N46" i="190" s="1"/>
  <c r="K46" i="190"/>
  <c r="J46" i="190"/>
  <c r="I46" i="190"/>
  <c r="L45" i="190"/>
  <c r="N45" i="190" s="1"/>
  <c r="N44" i="190"/>
  <c r="L44" i="190"/>
  <c r="K44" i="190"/>
  <c r="J44" i="190"/>
  <c r="I44" i="190"/>
  <c r="N43" i="190"/>
  <c r="L43" i="190"/>
  <c r="K43" i="190"/>
  <c r="J43" i="190"/>
  <c r="I43" i="190"/>
  <c r="N42" i="190"/>
  <c r="L42" i="190"/>
  <c r="K42" i="190"/>
  <c r="J42" i="190"/>
  <c r="I42" i="190"/>
  <c r="L41" i="190"/>
  <c r="N41" i="190" s="1"/>
  <c r="K41" i="190"/>
  <c r="J41" i="190"/>
  <c r="I41" i="190"/>
  <c r="L40" i="190"/>
  <c r="K40" i="190"/>
  <c r="J40" i="190"/>
  <c r="I40" i="190"/>
  <c r="L39" i="190"/>
  <c r="N39" i="190" s="1"/>
  <c r="K39" i="190"/>
  <c r="J39" i="190"/>
  <c r="I39" i="190"/>
  <c r="L38" i="190"/>
  <c r="N38" i="190" s="1"/>
  <c r="K38" i="190"/>
  <c r="J38" i="190"/>
  <c r="I38" i="190"/>
  <c r="L37" i="190"/>
  <c r="N37" i="190" s="1"/>
  <c r="K37" i="190"/>
  <c r="J37" i="190"/>
  <c r="I37" i="190"/>
  <c r="N36" i="190"/>
  <c r="L36" i="190"/>
  <c r="K36" i="190"/>
  <c r="J36" i="190"/>
  <c r="I36" i="190"/>
  <c r="L35" i="190"/>
  <c r="N35" i="190" s="1"/>
  <c r="K35" i="190"/>
  <c r="J35" i="190"/>
  <c r="I35" i="190"/>
  <c r="L34" i="190"/>
  <c r="N34" i="190" s="1"/>
  <c r="K34" i="190"/>
  <c r="J34" i="190"/>
  <c r="I34" i="190"/>
  <c r="L33" i="190"/>
  <c r="K33" i="190"/>
  <c r="J33" i="190"/>
  <c r="I33" i="190"/>
  <c r="L32" i="190"/>
  <c r="N32" i="190" s="1"/>
  <c r="K32" i="190"/>
  <c r="J32" i="190"/>
  <c r="I32" i="190"/>
  <c r="L31" i="190"/>
  <c r="N31" i="190" s="1"/>
  <c r="K31" i="190"/>
  <c r="J31" i="190"/>
  <c r="I31" i="190"/>
  <c r="L30" i="190"/>
  <c r="N30" i="190" s="1"/>
  <c r="K30" i="190"/>
  <c r="J30" i="190"/>
  <c r="I30" i="190"/>
  <c r="L29" i="190"/>
  <c r="K29" i="190"/>
  <c r="J29" i="190"/>
  <c r="I29" i="190"/>
  <c r="L28" i="190"/>
  <c r="N28" i="190" s="1"/>
  <c r="K28" i="190"/>
  <c r="J28" i="190"/>
  <c r="I28" i="190"/>
  <c r="L27" i="190"/>
  <c r="N27" i="190" s="1"/>
  <c r="K27" i="190"/>
  <c r="J27" i="190"/>
  <c r="I27" i="190"/>
  <c r="L26" i="190"/>
  <c r="K26" i="190"/>
  <c r="J26" i="190"/>
  <c r="I26" i="190"/>
  <c r="L25" i="190"/>
  <c r="N25" i="190" s="1"/>
  <c r="K25" i="190"/>
  <c r="J25" i="190"/>
  <c r="I25" i="190"/>
  <c r="L24" i="190"/>
  <c r="N24" i="190" s="1"/>
  <c r="K24" i="190"/>
  <c r="J24" i="190"/>
  <c r="I24" i="190"/>
  <c r="L23" i="190"/>
  <c r="N23" i="190" s="1"/>
  <c r="K23" i="190"/>
  <c r="J23" i="190"/>
  <c r="I23" i="190"/>
  <c r="N22" i="190"/>
  <c r="L22" i="190"/>
  <c r="K22" i="190"/>
  <c r="J22" i="190"/>
  <c r="I22" i="190"/>
  <c r="L21" i="190"/>
  <c r="N21" i="190" s="1"/>
  <c r="K21" i="190"/>
  <c r="J21" i="190"/>
  <c r="I21" i="190"/>
  <c r="L20" i="190"/>
  <c r="N20" i="190" s="1"/>
  <c r="K20" i="190"/>
  <c r="J20" i="190"/>
  <c r="I20" i="190"/>
  <c r="L19" i="190"/>
  <c r="N19" i="190" s="1"/>
  <c r="K19" i="190"/>
  <c r="J19" i="190"/>
  <c r="I19" i="190"/>
  <c r="N18" i="190"/>
  <c r="L18" i="190"/>
  <c r="K18" i="190"/>
  <c r="J18" i="190"/>
  <c r="I18" i="190"/>
  <c r="L17" i="190"/>
  <c r="N17" i="190" s="1"/>
  <c r="K17" i="190"/>
  <c r="J17" i="190"/>
  <c r="I17" i="190"/>
  <c r="L16" i="190"/>
  <c r="N16" i="190" s="1"/>
  <c r="K16" i="190"/>
  <c r="J16" i="190"/>
  <c r="I16" i="190"/>
  <c r="L15" i="190"/>
  <c r="K15" i="190"/>
  <c r="J15" i="190"/>
  <c r="I15" i="190"/>
  <c r="L14" i="190"/>
  <c r="N14" i="190" s="1"/>
  <c r="K14" i="190"/>
  <c r="J14" i="190"/>
  <c r="I14" i="190"/>
  <c r="L13" i="190"/>
  <c r="N13" i="190" s="1"/>
  <c r="K13" i="190"/>
  <c r="J13" i="190"/>
  <c r="I13" i="190"/>
  <c r="L12" i="190"/>
  <c r="N12" i="190" s="1"/>
  <c r="K12" i="190"/>
  <c r="J12" i="190"/>
  <c r="I12" i="190"/>
  <c r="L11" i="190"/>
  <c r="N11" i="190" s="1"/>
  <c r="K11" i="190"/>
  <c r="J11" i="190"/>
  <c r="I11" i="190"/>
  <c r="N10" i="190"/>
  <c r="L10" i="190"/>
  <c r="K10" i="190"/>
  <c r="J10" i="190"/>
  <c r="I10" i="190"/>
  <c r="L9" i="190"/>
  <c r="K9" i="190"/>
  <c r="J9" i="190"/>
  <c r="I9" i="190"/>
  <c r="L8" i="190"/>
  <c r="N8" i="190" s="1"/>
  <c r="K8" i="190"/>
  <c r="J8" i="190"/>
  <c r="I8" i="190"/>
  <c r="L7" i="190"/>
  <c r="K7" i="190"/>
  <c r="J7" i="190"/>
  <c r="I7" i="190"/>
  <c r="N6" i="190"/>
  <c r="L6" i="190"/>
  <c r="K6" i="190"/>
  <c r="J6" i="190"/>
  <c r="I6" i="190"/>
  <c r="N5" i="190"/>
  <c r="L5" i="190"/>
  <c r="K5" i="190"/>
  <c r="J5" i="190"/>
  <c r="I5" i="190"/>
  <c r="L4" i="190"/>
  <c r="K4" i="190"/>
  <c r="J4" i="190"/>
  <c r="I4" i="190"/>
  <c r="L3" i="190"/>
  <c r="N3" i="190" s="1"/>
  <c r="K3" i="190"/>
  <c r="J3" i="190"/>
  <c r="I3" i="190"/>
  <c r="L2" i="190"/>
  <c r="N2" i="190" s="1"/>
  <c r="K2" i="190"/>
  <c r="J2" i="190"/>
  <c r="I2" i="190"/>
  <c r="I11" i="129"/>
  <c r="J11" i="129"/>
  <c r="K11" i="129"/>
  <c r="Q11" i="129"/>
  <c r="R11" i="129"/>
  <c r="L312" i="189"/>
  <c r="L311" i="189"/>
  <c r="L310" i="189"/>
  <c r="L309" i="189"/>
  <c r="L308" i="189"/>
  <c r="L307" i="189"/>
  <c r="L306" i="189"/>
  <c r="K306" i="189"/>
  <c r="J306" i="189"/>
  <c r="I306" i="189"/>
  <c r="L305" i="189"/>
  <c r="K305" i="189"/>
  <c r="J305" i="189"/>
  <c r="L304" i="189"/>
  <c r="K304" i="189"/>
  <c r="J304" i="189"/>
  <c r="L303" i="189"/>
  <c r="K303" i="189"/>
  <c r="J303" i="189"/>
  <c r="L302" i="189"/>
  <c r="K302" i="189"/>
  <c r="J302" i="189"/>
  <c r="L301" i="189"/>
  <c r="K301" i="189"/>
  <c r="J301" i="189"/>
  <c r="L300" i="189"/>
  <c r="K300" i="189"/>
  <c r="J300" i="189"/>
  <c r="L299" i="189"/>
  <c r="K299" i="189"/>
  <c r="J299" i="189"/>
  <c r="L298" i="189"/>
  <c r="K298" i="189"/>
  <c r="J298" i="189"/>
  <c r="L297" i="189"/>
  <c r="K297" i="189"/>
  <c r="J297" i="189"/>
  <c r="L296" i="189"/>
  <c r="K296" i="189"/>
  <c r="J296" i="189"/>
  <c r="L295" i="189"/>
  <c r="K295" i="189"/>
  <c r="J295" i="189"/>
  <c r="L294" i="189"/>
  <c r="K294" i="189"/>
  <c r="J294" i="189"/>
  <c r="L293" i="189"/>
  <c r="K293" i="189"/>
  <c r="J293" i="189"/>
  <c r="L292" i="189"/>
  <c r="K292" i="189"/>
  <c r="J292" i="189"/>
  <c r="L291" i="189"/>
  <c r="K291" i="189"/>
  <c r="J291" i="189"/>
  <c r="L290" i="189"/>
  <c r="K290" i="189"/>
  <c r="J290" i="189"/>
  <c r="L289" i="189"/>
  <c r="K289" i="189"/>
  <c r="J289" i="189"/>
  <c r="L288" i="189"/>
  <c r="K288" i="189"/>
  <c r="J288" i="189"/>
  <c r="L287" i="189"/>
  <c r="K287" i="189"/>
  <c r="J287" i="189"/>
  <c r="L286" i="189"/>
  <c r="K286" i="189"/>
  <c r="J286" i="189"/>
  <c r="L285" i="189"/>
  <c r="K285" i="189"/>
  <c r="J285" i="189"/>
  <c r="L284" i="189"/>
  <c r="K284" i="189"/>
  <c r="J284" i="189"/>
  <c r="L283" i="189"/>
  <c r="K283" i="189"/>
  <c r="J283" i="189"/>
  <c r="L282" i="189"/>
  <c r="K282" i="189"/>
  <c r="J282" i="189"/>
  <c r="L281" i="189"/>
  <c r="K281" i="189"/>
  <c r="J281" i="189"/>
  <c r="L280" i="189"/>
  <c r="K280" i="189"/>
  <c r="J280" i="189"/>
  <c r="L279" i="189"/>
  <c r="K279" i="189"/>
  <c r="J279" i="189"/>
  <c r="L278" i="189"/>
  <c r="K278" i="189"/>
  <c r="J278" i="189"/>
  <c r="I278" i="189"/>
  <c r="L277" i="189"/>
  <c r="K277" i="189"/>
  <c r="J277" i="189"/>
  <c r="I277" i="189"/>
  <c r="L276" i="189"/>
  <c r="K276" i="189"/>
  <c r="J276" i="189"/>
  <c r="I276" i="189"/>
  <c r="L275" i="189"/>
  <c r="K275" i="189"/>
  <c r="J275" i="189"/>
  <c r="I275" i="189"/>
  <c r="L274" i="189"/>
  <c r="K274" i="189"/>
  <c r="J274" i="189"/>
  <c r="I274" i="189"/>
  <c r="L273" i="189"/>
  <c r="K273" i="189"/>
  <c r="J273" i="189"/>
  <c r="I273" i="189"/>
  <c r="L272" i="189"/>
  <c r="N272" i="189" s="1"/>
  <c r="K272" i="189"/>
  <c r="J272" i="189"/>
  <c r="L271" i="189"/>
  <c r="K271" i="189"/>
  <c r="J271" i="189"/>
  <c r="I271" i="189"/>
  <c r="L270" i="189"/>
  <c r="K270" i="189"/>
  <c r="J270" i="189"/>
  <c r="I270" i="189"/>
  <c r="L269" i="189"/>
  <c r="N269" i="189" s="1"/>
  <c r="K269" i="189"/>
  <c r="J269" i="189"/>
  <c r="I269" i="189"/>
  <c r="L268" i="189"/>
  <c r="N268" i="189" s="1"/>
  <c r="K268" i="189"/>
  <c r="J268" i="189"/>
  <c r="I268" i="189"/>
  <c r="L267" i="189"/>
  <c r="N267" i="189" s="1"/>
  <c r="K267" i="189"/>
  <c r="J267" i="189"/>
  <c r="I267" i="189"/>
  <c r="L266" i="189"/>
  <c r="N266" i="189" s="1"/>
  <c r="K266" i="189"/>
  <c r="J266" i="189"/>
  <c r="I266" i="189"/>
  <c r="L265" i="189"/>
  <c r="N265" i="189" s="1"/>
  <c r="K265" i="189"/>
  <c r="J265" i="189"/>
  <c r="I265" i="189"/>
  <c r="L264" i="189"/>
  <c r="N264" i="189" s="1"/>
  <c r="K264" i="189"/>
  <c r="J264" i="189"/>
  <c r="I264" i="189"/>
  <c r="L263" i="189"/>
  <c r="N263" i="189" s="1"/>
  <c r="K263" i="189"/>
  <c r="J263" i="189"/>
  <c r="I263" i="189"/>
  <c r="L262" i="189"/>
  <c r="N262" i="189" s="1"/>
  <c r="K262" i="189"/>
  <c r="J262" i="189"/>
  <c r="I262" i="189"/>
  <c r="L261" i="189"/>
  <c r="N261" i="189" s="1"/>
  <c r="K261" i="189"/>
  <c r="J261" i="189"/>
  <c r="I261" i="189"/>
  <c r="L260" i="189"/>
  <c r="K260" i="189"/>
  <c r="J260" i="189"/>
  <c r="I260" i="189"/>
  <c r="L259" i="189"/>
  <c r="K259" i="189"/>
  <c r="J259" i="189"/>
  <c r="I259" i="189"/>
  <c r="L258" i="189"/>
  <c r="N258" i="189" s="1"/>
  <c r="K258" i="189"/>
  <c r="J258" i="189"/>
  <c r="I258" i="189"/>
  <c r="L257" i="189"/>
  <c r="N257" i="189" s="1"/>
  <c r="K257" i="189"/>
  <c r="J257" i="189"/>
  <c r="I257" i="189"/>
  <c r="N256" i="189"/>
  <c r="L256" i="189"/>
  <c r="K256" i="189"/>
  <c r="J256" i="189"/>
  <c r="I256" i="189"/>
  <c r="N255" i="189"/>
  <c r="L255" i="189"/>
  <c r="K255" i="189"/>
  <c r="J255" i="189"/>
  <c r="I255" i="189"/>
  <c r="N254" i="189"/>
  <c r="L254" i="189"/>
  <c r="K254" i="189"/>
  <c r="J254" i="189"/>
  <c r="I254" i="189"/>
  <c r="L253" i="189"/>
  <c r="N253" i="189" s="1"/>
  <c r="K253" i="189"/>
  <c r="J253" i="189"/>
  <c r="I253" i="189"/>
  <c r="L252" i="189"/>
  <c r="N252" i="189" s="1"/>
  <c r="K252" i="189"/>
  <c r="J252" i="189"/>
  <c r="I252" i="189"/>
  <c r="L251" i="189"/>
  <c r="K251" i="189"/>
  <c r="J251" i="189"/>
  <c r="I251" i="189"/>
  <c r="N250" i="189"/>
  <c r="L250" i="189"/>
  <c r="K250" i="189"/>
  <c r="J250" i="189"/>
  <c r="I250" i="189"/>
  <c r="L249" i="189"/>
  <c r="N249" i="189" s="1"/>
  <c r="K249" i="189"/>
  <c r="J249" i="189"/>
  <c r="I249" i="189"/>
  <c r="L248" i="189"/>
  <c r="N248" i="189" s="1"/>
  <c r="K248" i="189"/>
  <c r="J248" i="189"/>
  <c r="I248" i="189"/>
  <c r="L247" i="189"/>
  <c r="N247" i="189" s="1"/>
  <c r="K247" i="189"/>
  <c r="J247" i="189"/>
  <c r="I247" i="189"/>
  <c r="L246" i="189"/>
  <c r="K246" i="189"/>
  <c r="J246" i="189"/>
  <c r="I246" i="189"/>
  <c r="L245" i="189"/>
  <c r="N245" i="189" s="1"/>
  <c r="K245" i="189"/>
  <c r="J245" i="189"/>
  <c r="I245" i="189"/>
  <c r="L244" i="189"/>
  <c r="K244" i="189"/>
  <c r="J244" i="189"/>
  <c r="I244" i="189"/>
  <c r="L243" i="189"/>
  <c r="K243" i="189"/>
  <c r="J243" i="189"/>
  <c r="I243" i="189"/>
  <c r="L242" i="189"/>
  <c r="N242" i="189" s="1"/>
  <c r="K242" i="189"/>
  <c r="J242" i="189"/>
  <c r="I242" i="189"/>
  <c r="L241" i="189"/>
  <c r="N241" i="189" s="1"/>
  <c r="K241" i="189"/>
  <c r="J241" i="189"/>
  <c r="I241" i="189"/>
  <c r="F241" i="189"/>
  <c r="L240" i="189"/>
  <c r="N240" i="189" s="1"/>
  <c r="K240" i="189"/>
  <c r="J240" i="189"/>
  <c r="I240" i="189"/>
  <c r="N239" i="189"/>
  <c r="L239" i="189"/>
  <c r="K239" i="189"/>
  <c r="J239" i="189"/>
  <c r="I239" i="189"/>
  <c r="L238" i="189"/>
  <c r="N238" i="189" s="1"/>
  <c r="K238" i="189"/>
  <c r="J238" i="189"/>
  <c r="I238" i="189"/>
  <c r="L237" i="189"/>
  <c r="N237" i="189" s="1"/>
  <c r="K237" i="189"/>
  <c r="J237" i="189"/>
  <c r="I237" i="189"/>
  <c r="L236" i="189"/>
  <c r="N236" i="189" s="1"/>
  <c r="K236" i="189"/>
  <c r="J236" i="189"/>
  <c r="I236" i="189"/>
  <c r="L235" i="189"/>
  <c r="N235" i="189" s="1"/>
  <c r="K235" i="189"/>
  <c r="J235" i="189"/>
  <c r="I235" i="189"/>
  <c r="L234" i="189"/>
  <c r="K234" i="189"/>
  <c r="J234" i="189"/>
  <c r="I234" i="189"/>
  <c r="L233" i="189"/>
  <c r="N233" i="189" s="1"/>
  <c r="K233" i="189"/>
  <c r="J233" i="189"/>
  <c r="I233" i="189"/>
  <c r="N232" i="189"/>
  <c r="L232" i="189"/>
  <c r="K232" i="189"/>
  <c r="J232" i="189"/>
  <c r="I232" i="189"/>
  <c r="L231" i="189"/>
  <c r="N231" i="189" s="1"/>
  <c r="K231" i="189"/>
  <c r="J231" i="189"/>
  <c r="I231" i="189"/>
  <c r="L230" i="189"/>
  <c r="N230" i="189" s="1"/>
  <c r="K230" i="189"/>
  <c r="J230" i="189"/>
  <c r="I230" i="189"/>
  <c r="L229" i="189"/>
  <c r="N229" i="189" s="1"/>
  <c r="K229" i="189"/>
  <c r="J229" i="189"/>
  <c r="I229" i="189"/>
  <c r="L228" i="189"/>
  <c r="N228" i="189" s="1"/>
  <c r="K228" i="189"/>
  <c r="J228" i="189"/>
  <c r="I228" i="189"/>
  <c r="L227" i="189"/>
  <c r="N227" i="189" s="1"/>
  <c r="K227" i="189"/>
  <c r="J227" i="189"/>
  <c r="I227" i="189"/>
  <c r="N226" i="189"/>
  <c r="L226" i="189"/>
  <c r="K226" i="189"/>
  <c r="J226" i="189"/>
  <c r="I226" i="189"/>
  <c r="L225" i="189"/>
  <c r="N225" i="189" s="1"/>
  <c r="K225" i="189"/>
  <c r="L224" i="189"/>
  <c r="N224" i="189" s="1"/>
  <c r="K224" i="189"/>
  <c r="J224" i="189"/>
  <c r="I224" i="189"/>
  <c r="N223" i="189"/>
  <c r="L223" i="189"/>
  <c r="K223" i="189"/>
  <c r="J223" i="189"/>
  <c r="I223" i="189"/>
  <c r="L222" i="189"/>
  <c r="N222" i="189" s="1"/>
  <c r="K222" i="189"/>
  <c r="J222" i="189"/>
  <c r="I222" i="189"/>
  <c r="L221" i="189"/>
  <c r="N221" i="189" s="1"/>
  <c r="K221" i="189"/>
  <c r="J221" i="189"/>
  <c r="I221" i="189"/>
  <c r="L220" i="189"/>
  <c r="N220" i="189" s="1"/>
  <c r="K220" i="189"/>
  <c r="J220" i="189"/>
  <c r="I220" i="189"/>
  <c r="L219" i="189"/>
  <c r="N219" i="189" s="1"/>
  <c r="K219" i="189"/>
  <c r="J219" i="189"/>
  <c r="I219" i="189"/>
  <c r="L218" i="189"/>
  <c r="N218" i="189" s="1"/>
  <c r="K218" i="189"/>
  <c r="J218" i="189"/>
  <c r="I218" i="189"/>
  <c r="L217" i="189"/>
  <c r="N217" i="189" s="1"/>
  <c r="K217" i="189"/>
  <c r="J217" i="189"/>
  <c r="I217" i="189"/>
  <c r="L216" i="189"/>
  <c r="K216" i="189"/>
  <c r="J216" i="189"/>
  <c r="I216" i="189"/>
  <c r="L215" i="189"/>
  <c r="K215" i="189"/>
  <c r="J215" i="189"/>
  <c r="I215" i="189"/>
  <c r="L214" i="189"/>
  <c r="N214" i="189" s="1"/>
  <c r="K214" i="189"/>
  <c r="J214" i="189"/>
  <c r="I214" i="189"/>
  <c r="L213" i="189"/>
  <c r="N213" i="189" s="1"/>
  <c r="K213" i="189"/>
  <c r="J213" i="189"/>
  <c r="I213" i="189"/>
  <c r="L212" i="189"/>
  <c r="N212" i="189" s="1"/>
  <c r="K212" i="189"/>
  <c r="J212" i="189"/>
  <c r="I212" i="189"/>
  <c r="L211" i="189"/>
  <c r="K211" i="189"/>
  <c r="J211" i="189"/>
  <c r="I211" i="189"/>
  <c r="N210" i="189"/>
  <c r="L210" i="189"/>
  <c r="K210" i="189"/>
  <c r="J210" i="189"/>
  <c r="I210" i="189"/>
  <c r="L209" i="189"/>
  <c r="N209" i="189" s="1"/>
  <c r="K209" i="189"/>
  <c r="J209" i="189"/>
  <c r="L208" i="189"/>
  <c r="N208" i="189" s="1"/>
  <c r="K208" i="189"/>
  <c r="J208" i="189"/>
  <c r="N207" i="189"/>
  <c r="L207" i="189"/>
  <c r="K207" i="189"/>
  <c r="J207" i="189"/>
  <c r="L206" i="189"/>
  <c r="N206" i="189" s="1"/>
  <c r="K206" i="189"/>
  <c r="J206" i="189"/>
  <c r="L205" i="189"/>
  <c r="N205" i="189" s="1"/>
  <c r="K205" i="189"/>
  <c r="J205" i="189"/>
  <c r="L204" i="189"/>
  <c r="N204" i="189" s="1"/>
  <c r="K204" i="189"/>
  <c r="J204" i="189"/>
  <c r="L203" i="189"/>
  <c r="N203" i="189" s="1"/>
  <c r="K203" i="189"/>
  <c r="J203" i="189"/>
  <c r="L202" i="189"/>
  <c r="N202" i="189" s="1"/>
  <c r="K202" i="189"/>
  <c r="J202" i="189"/>
  <c r="L201" i="189"/>
  <c r="N201" i="189" s="1"/>
  <c r="K201" i="189"/>
  <c r="J201" i="189"/>
  <c r="L200" i="189"/>
  <c r="N200" i="189" s="1"/>
  <c r="K200" i="189"/>
  <c r="J200" i="189"/>
  <c r="L199" i="189"/>
  <c r="K199" i="189"/>
  <c r="J199" i="189"/>
  <c r="L198" i="189"/>
  <c r="K198" i="189"/>
  <c r="J198" i="189"/>
  <c r="L197" i="189"/>
  <c r="N197" i="189" s="1"/>
  <c r="K197" i="189"/>
  <c r="J197" i="189"/>
  <c r="L196" i="189"/>
  <c r="K196" i="189"/>
  <c r="J196" i="189"/>
  <c r="L195" i="189"/>
  <c r="K195" i="189"/>
  <c r="J195" i="189"/>
  <c r="L194" i="189"/>
  <c r="K194" i="189"/>
  <c r="J194" i="189"/>
  <c r="I194" i="189"/>
  <c r="L193" i="189"/>
  <c r="K193" i="189"/>
  <c r="J193" i="189"/>
  <c r="I193" i="189"/>
  <c r="L192" i="189"/>
  <c r="K192" i="189"/>
  <c r="J192" i="189"/>
  <c r="I192" i="189"/>
  <c r="L191" i="189"/>
  <c r="K191" i="189"/>
  <c r="J191" i="189"/>
  <c r="I191" i="189"/>
  <c r="L190" i="189"/>
  <c r="K190" i="189"/>
  <c r="J190" i="189"/>
  <c r="I190" i="189"/>
  <c r="L189" i="189"/>
  <c r="K189" i="189"/>
  <c r="J189" i="189"/>
  <c r="I189" i="189"/>
  <c r="L188" i="189"/>
  <c r="K188" i="189"/>
  <c r="J188" i="189"/>
  <c r="I188" i="189"/>
  <c r="L187" i="189"/>
  <c r="N187" i="189" s="1"/>
  <c r="K187" i="189"/>
  <c r="J187" i="189"/>
  <c r="I187" i="189"/>
  <c r="L186" i="189"/>
  <c r="K186" i="189"/>
  <c r="J186" i="189"/>
  <c r="I186" i="189"/>
  <c r="L185" i="189"/>
  <c r="N185" i="189" s="1"/>
  <c r="K185" i="189"/>
  <c r="J185" i="189"/>
  <c r="I185" i="189"/>
  <c r="L184" i="189"/>
  <c r="N184" i="189" s="1"/>
  <c r="K184" i="189"/>
  <c r="J184" i="189"/>
  <c r="I184" i="189"/>
  <c r="L183" i="189"/>
  <c r="K183" i="189"/>
  <c r="J183" i="189"/>
  <c r="I183" i="189"/>
  <c r="L182" i="189"/>
  <c r="K182" i="189"/>
  <c r="J182" i="189"/>
  <c r="I182" i="189"/>
  <c r="L181" i="189"/>
  <c r="K181" i="189"/>
  <c r="J181" i="189"/>
  <c r="I181" i="189"/>
  <c r="L180" i="189"/>
  <c r="K180" i="189"/>
  <c r="J180" i="189"/>
  <c r="I180" i="189"/>
  <c r="L179" i="189"/>
  <c r="K179" i="189"/>
  <c r="J179" i="189"/>
  <c r="I179" i="189"/>
  <c r="L178" i="189"/>
  <c r="K178" i="189"/>
  <c r="J178" i="189"/>
  <c r="I178" i="189"/>
  <c r="L177" i="189"/>
  <c r="K177" i="189"/>
  <c r="J177" i="189"/>
  <c r="I177" i="189"/>
  <c r="L176" i="189"/>
  <c r="K176" i="189"/>
  <c r="J176" i="189"/>
  <c r="I176" i="189"/>
  <c r="L175" i="189"/>
  <c r="K175" i="189"/>
  <c r="J175" i="189"/>
  <c r="I175" i="189"/>
  <c r="L174" i="189"/>
  <c r="K174" i="189"/>
  <c r="J174" i="189"/>
  <c r="I174" i="189"/>
  <c r="N173" i="189"/>
  <c r="L173" i="189"/>
  <c r="K173" i="189"/>
  <c r="J173" i="189"/>
  <c r="I173" i="189"/>
  <c r="L172" i="189"/>
  <c r="K172" i="189"/>
  <c r="J172" i="189"/>
  <c r="I172" i="189"/>
  <c r="L171" i="189"/>
  <c r="K171" i="189"/>
  <c r="J171" i="189"/>
  <c r="I171" i="189"/>
  <c r="L170" i="189"/>
  <c r="K170" i="189"/>
  <c r="J170" i="189"/>
  <c r="I170" i="189"/>
  <c r="L169" i="189"/>
  <c r="K169" i="189"/>
  <c r="J169" i="189"/>
  <c r="I169" i="189"/>
  <c r="L168" i="189"/>
  <c r="N168" i="189" s="1"/>
  <c r="K168" i="189"/>
  <c r="J168" i="189"/>
  <c r="I168" i="189"/>
  <c r="L167" i="189"/>
  <c r="K167" i="189"/>
  <c r="J167" i="189"/>
  <c r="I167" i="189"/>
  <c r="N166" i="189"/>
  <c r="L166" i="189"/>
  <c r="K166" i="189"/>
  <c r="J166" i="189"/>
  <c r="I166" i="189"/>
  <c r="N165" i="189"/>
  <c r="L165" i="189"/>
  <c r="K165" i="189"/>
  <c r="J165" i="189"/>
  <c r="I165" i="189"/>
  <c r="L164" i="189"/>
  <c r="N164" i="189" s="1"/>
  <c r="K164" i="189"/>
  <c r="J164" i="189"/>
  <c r="I164" i="189"/>
  <c r="L163" i="189"/>
  <c r="N163" i="189" s="1"/>
  <c r="K163" i="189"/>
  <c r="J163" i="189"/>
  <c r="I163" i="189"/>
  <c r="L162" i="189"/>
  <c r="K162" i="189"/>
  <c r="J162" i="189"/>
  <c r="I162" i="189"/>
  <c r="L161" i="189"/>
  <c r="K161" i="189"/>
  <c r="J161" i="189"/>
  <c r="I161" i="189"/>
  <c r="L160" i="189"/>
  <c r="N160" i="189" s="1"/>
  <c r="K160" i="189"/>
  <c r="J160" i="189"/>
  <c r="I160" i="189"/>
  <c r="L159" i="189"/>
  <c r="K159" i="189"/>
  <c r="J159" i="189"/>
  <c r="I159" i="189"/>
  <c r="N158" i="189"/>
  <c r="L158" i="189"/>
  <c r="K158" i="189"/>
  <c r="J158" i="189"/>
  <c r="I158" i="189"/>
  <c r="L157" i="189"/>
  <c r="K157" i="189"/>
  <c r="J157" i="189"/>
  <c r="I157" i="189"/>
  <c r="L156" i="189"/>
  <c r="K156" i="189"/>
  <c r="J156" i="189"/>
  <c r="I156" i="189"/>
  <c r="N155" i="189"/>
  <c r="L155" i="189"/>
  <c r="K155" i="189"/>
  <c r="J155" i="189"/>
  <c r="I155" i="189"/>
  <c r="N154" i="189"/>
  <c r="L154" i="189"/>
  <c r="K154" i="189"/>
  <c r="J154" i="189"/>
  <c r="I154" i="189"/>
  <c r="L153" i="189"/>
  <c r="N153" i="189" s="1"/>
  <c r="K153" i="189"/>
  <c r="J153" i="189"/>
  <c r="I153" i="189"/>
  <c r="L152" i="189"/>
  <c r="K152" i="189"/>
  <c r="J152" i="189"/>
  <c r="L151" i="189"/>
  <c r="K151" i="189"/>
  <c r="J151" i="189"/>
  <c r="L150" i="189"/>
  <c r="K150" i="189"/>
  <c r="J150" i="189"/>
  <c r="I150" i="189"/>
  <c r="L149" i="189"/>
  <c r="K149" i="189"/>
  <c r="J149" i="189"/>
  <c r="I149" i="189"/>
  <c r="L148" i="189"/>
  <c r="K148" i="189"/>
  <c r="J148" i="189"/>
  <c r="I148" i="189"/>
  <c r="L147" i="189"/>
  <c r="K147" i="189"/>
  <c r="J147" i="189"/>
  <c r="I147" i="189"/>
  <c r="L146" i="189"/>
  <c r="K146" i="189"/>
  <c r="J146" i="189"/>
  <c r="I146" i="189"/>
  <c r="L145" i="189"/>
  <c r="K145" i="189"/>
  <c r="J145" i="189"/>
  <c r="I145" i="189"/>
  <c r="L144" i="189"/>
  <c r="N144" i="189" s="1"/>
  <c r="K144" i="189"/>
  <c r="J144" i="189"/>
  <c r="I144" i="189"/>
  <c r="L143" i="189"/>
  <c r="N143" i="189" s="1"/>
  <c r="K143" i="189"/>
  <c r="J143" i="189"/>
  <c r="I143" i="189"/>
  <c r="L142" i="189"/>
  <c r="N142" i="189" s="1"/>
  <c r="K142" i="189"/>
  <c r="J142" i="189"/>
  <c r="I142" i="189"/>
  <c r="L141" i="189"/>
  <c r="K141" i="189"/>
  <c r="J141" i="189"/>
  <c r="I141" i="189"/>
  <c r="L140" i="189"/>
  <c r="K140" i="189"/>
  <c r="J140" i="189"/>
  <c r="I140" i="189"/>
  <c r="L139" i="189"/>
  <c r="N139" i="189" s="1"/>
  <c r="K139" i="189"/>
  <c r="J139" i="189"/>
  <c r="I139" i="189"/>
  <c r="N138" i="189"/>
  <c r="L138" i="189"/>
  <c r="K138" i="189"/>
  <c r="J138" i="189"/>
  <c r="I138" i="189"/>
  <c r="N137" i="189"/>
  <c r="L137" i="189"/>
  <c r="K137" i="189"/>
  <c r="J137" i="189"/>
  <c r="I137" i="189"/>
  <c r="L136" i="189"/>
  <c r="N136" i="189" s="1"/>
  <c r="K136" i="189"/>
  <c r="J136" i="189"/>
  <c r="I136" i="189"/>
  <c r="L135" i="189"/>
  <c r="N135" i="189" s="1"/>
  <c r="K135" i="189"/>
  <c r="J135" i="189"/>
  <c r="I135" i="189"/>
  <c r="N134" i="189"/>
  <c r="L134" i="189"/>
  <c r="K134" i="189"/>
  <c r="J134" i="189"/>
  <c r="I134" i="189"/>
  <c r="L133" i="189"/>
  <c r="N133" i="189" s="1"/>
  <c r="K133" i="189"/>
  <c r="J133" i="189"/>
  <c r="I133" i="189"/>
  <c r="L132" i="189"/>
  <c r="N132" i="189" s="1"/>
  <c r="K132" i="189"/>
  <c r="J132" i="189"/>
  <c r="I132" i="189"/>
  <c r="L131" i="189"/>
  <c r="N131" i="189" s="1"/>
  <c r="K131" i="189"/>
  <c r="J131" i="189"/>
  <c r="I131" i="189"/>
  <c r="L130" i="189"/>
  <c r="N130" i="189" s="1"/>
  <c r="K130" i="189"/>
  <c r="J130" i="189"/>
  <c r="I130" i="189"/>
  <c r="L129" i="189"/>
  <c r="N129" i="189" s="1"/>
  <c r="K129" i="189"/>
  <c r="J129" i="189"/>
  <c r="I129" i="189"/>
  <c r="L128" i="189"/>
  <c r="N128" i="189" s="1"/>
  <c r="K128" i="189"/>
  <c r="J128" i="189"/>
  <c r="I128" i="189"/>
  <c r="L127" i="189"/>
  <c r="N127" i="189" s="1"/>
  <c r="K127" i="189"/>
  <c r="J127" i="189"/>
  <c r="I127" i="189"/>
  <c r="N126" i="189"/>
  <c r="L126" i="189"/>
  <c r="K126" i="189"/>
  <c r="J126" i="189"/>
  <c r="I126" i="189"/>
  <c r="N125" i="189"/>
  <c r="L125" i="189"/>
  <c r="K125" i="189"/>
  <c r="J125" i="189"/>
  <c r="I125" i="189"/>
  <c r="L124" i="189"/>
  <c r="K124" i="189"/>
  <c r="J124" i="189"/>
  <c r="I124" i="189"/>
  <c r="L123" i="189"/>
  <c r="N123" i="189" s="1"/>
  <c r="K123" i="189"/>
  <c r="J123" i="189"/>
  <c r="I123" i="189"/>
  <c r="L122" i="189"/>
  <c r="N122" i="189" s="1"/>
  <c r="K122" i="189"/>
  <c r="J122" i="189"/>
  <c r="I122" i="189"/>
  <c r="L121" i="189"/>
  <c r="K121" i="189"/>
  <c r="J121" i="189"/>
  <c r="I121" i="189"/>
  <c r="L120" i="189"/>
  <c r="N120" i="189" s="1"/>
  <c r="K120" i="189"/>
  <c r="J120" i="189"/>
  <c r="I120" i="189"/>
  <c r="L119" i="189"/>
  <c r="N119" i="189" s="1"/>
  <c r="K119" i="189"/>
  <c r="J119" i="189"/>
  <c r="I119" i="189"/>
  <c r="L118" i="189"/>
  <c r="N118" i="189" s="1"/>
  <c r="K118" i="189"/>
  <c r="J118" i="189"/>
  <c r="I118" i="189"/>
  <c r="L117" i="189"/>
  <c r="N117" i="189" s="1"/>
  <c r="K117" i="189"/>
  <c r="J117" i="189"/>
  <c r="I117" i="189"/>
  <c r="L116" i="189"/>
  <c r="N116" i="189" s="1"/>
  <c r="K116" i="189"/>
  <c r="J116" i="189"/>
  <c r="I116" i="189"/>
  <c r="N115" i="189"/>
  <c r="L115" i="189"/>
  <c r="K115" i="189"/>
  <c r="J115" i="189"/>
  <c r="I115" i="189"/>
  <c r="N114" i="189"/>
  <c r="L114" i="189"/>
  <c r="K114" i="189"/>
  <c r="J114" i="189"/>
  <c r="I114" i="189"/>
  <c r="L113" i="189"/>
  <c r="N113" i="189" s="1"/>
  <c r="K113" i="189"/>
  <c r="J113" i="189"/>
  <c r="I113" i="189"/>
  <c r="L112" i="189"/>
  <c r="N112" i="189" s="1"/>
  <c r="K112" i="189"/>
  <c r="J112" i="189"/>
  <c r="I112" i="189"/>
  <c r="N111" i="189"/>
  <c r="L111" i="189"/>
  <c r="K111" i="189"/>
  <c r="J111" i="189"/>
  <c r="I111" i="189"/>
  <c r="N110" i="189"/>
  <c r="L110" i="189"/>
  <c r="K110" i="189"/>
  <c r="J110" i="189"/>
  <c r="I110" i="189"/>
  <c r="L109" i="189"/>
  <c r="N109" i="189" s="1"/>
  <c r="K109" i="189"/>
  <c r="J109" i="189"/>
  <c r="I109" i="189"/>
  <c r="L108" i="189"/>
  <c r="N108" i="189" s="1"/>
  <c r="K108" i="189"/>
  <c r="J108" i="189"/>
  <c r="I108" i="189"/>
  <c r="L107" i="189"/>
  <c r="N107" i="189" s="1"/>
  <c r="K107" i="189"/>
  <c r="J107" i="189"/>
  <c r="I107" i="189"/>
  <c r="N106" i="189"/>
  <c r="L106" i="189"/>
  <c r="K106" i="189"/>
  <c r="J106" i="189"/>
  <c r="I106" i="189"/>
  <c r="L105" i="189"/>
  <c r="K105" i="189"/>
  <c r="J105" i="189"/>
  <c r="I105" i="189"/>
  <c r="L104" i="189"/>
  <c r="K104" i="189"/>
  <c r="J104" i="189"/>
  <c r="I104" i="189"/>
  <c r="L103" i="189"/>
  <c r="N103" i="189" s="1"/>
  <c r="K103" i="189"/>
  <c r="J103" i="189"/>
  <c r="I103" i="189"/>
  <c r="L102" i="189"/>
  <c r="K102" i="189"/>
  <c r="J102" i="189"/>
  <c r="I102" i="189"/>
  <c r="N101" i="189"/>
  <c r="L101" i="189"/>
  <c r="K101" i="189"/>
  <c r="J101" i="189"/>
  <c r="I101" i="189"/>
  <c r="L100" i="189"/>
  <c r="K100" i="189"/>
  <c r="J100" i="189"/>
  <c r="I100" i="189"/>
  <c r="L99" i="189"/>
  <c r="N99" i="189" s="1"/>
  <c r="K99" i="189"/>
  <c r="J99" i="189"/>
  <c r="I99" i="189"/>
  <c r="L98" i="189"/>
  <c r="N98" i="189" s="1"/>
  <c r="K98" i="189"/>
  <c r="J98" i="189"/>
  <c r="I98" i="189"/>
  <c r="L97" i="189"/>
  <c r="N97" i="189" s="1"/>
  <c r="K97" i="189"/>
  <c r="J97" i="189"/>
  <c r="I97" i="189"/>
  <c r="L96" i="189"/>
  <c r="N96" i="189" s="1"/>
  <c r="K96" i="189"/>
  <c r="J96" i="189"/>
  <c r="I96" i="189"/>
  <c r="L95" i="189"/>
  <c r="K95" i="189"/>
  <c r="J95" i="189"/>
  <c r="I95" i="189"/>
  <c r="N94" i="189"/>
  <c r="L94" i="189"/>
  <c r="K94" i="189"/>
  <c r="J94" i="189"/>
  <c r="I94" i="189"/>
  <c r="L93" i="189"/>
  <c r="K93" i="189"/>
  <c r="J93" i="189"/>
  <c r="I93" i="189"/>
  <c r="L92" i="189"/>
  <c r="N92" i="189" s="1"/>
  <c r="K92" i="189"/>
  <c r="J92" i="189"/>
  <c r="I92" i="189"/>
  <c r="L91" i="189"/>
  <c r="K91" i="189"/>
  <c r="J91" i="189"/>
  <c r="I91" i="189"/>
  <c r="L90" i="189"/>
  <c r="N90" i="189" s="1"/>
  <c r="K90" i="189"/>
  <c r="J90" i="189"/>
  <c r="I90" i="189"/>
  <c r="L89" i="189"/>
  <c r="N89" i="189" s="1"/>
  <c r="K89" i="189"/>
  <c r="J89" i="189"/>
  <c r="I89" i="189"/>
  <c r="L88" i="189"/>
  <c r="N88" i="189" s="1"/>
  <c r="K88" i="189"/>
  <c r="J88" i="189"/>
  <c r="I88" i="189"/>
  <c r="L87" i="189"/>
  <c r="N87" i="189" s="1"/>
  <c r="K87" i="189"/>
  <c r="J87" i="189"/>
  <c r="I87" i="189"/>
  <c r="N86" i="189"/>
  <c r="L86" i="189"/>
  <c r="K86" i="189"/>
  <c r="J86" i="189"/>
  <c r="I86" i="189"/>
  <c r="L85" i="189"/>
  <c r="N85" i="189" s="1"/>
  <c r="K85" i="189"/>
  <c r="J85" i="189"/>
  <c r="I85" i="189"/>
  <c r="N84" i="189"/>
  <c r="L84" i="189"/>
  <c r="K84" i="189"/>
  <c r="J84" i="189"/>
  <c r="I84" i="189"/>
  <c r="L83" i="189"/>
  <c r="N83" i="189" s="1"/>
  <c r="K83" i="189"/>
  <c r="J83" i="189"/>
  <c r="I83" i="189"/>
  <c r="L82" i="189"/>
  <c r="K82" i="189"/>
  <c r="J82" i="189"/>
  <c r="I82" i="189"/>
  <c r="L81" i="189"/>
  <c r="N81" i="189" s="1"/>
  <c r="K81" i="189"/>
  <c r="J81" i="189"/>
  <c r="I81" i="189"/>
  <c r="L80" i="189"/>
  <c r="N80" i="189" s="1"/>
  <c r="K80" i="189"/>
  <c r="J80" i="189"/>
  <c r="I80" i="189"/>
  <c r="L79" i="189"/>
  <c r="N79" i="189" s="1"/>
  <c r="K79" i="189"/>
  <c r="J79" i="189"/>
  <c r="I79" i="189"/>
  <c r="L78" i="189"/>
  <c r="N78" i="189" s="1"/>
  <c r="K78" i="189"/>
  <c r="J78" i="189"/>
  <c r="I78" i="189"/>
  <c r="L77" i="189"/>
  <c r="N77" i="189" s="1"/>
  <c r="K77" i="189"/>
  <c r="J77" i="189"/>
  <c r="I77" i="189"/>
  <c r="L76" i="189"/>
  <c r="N76" i="189" s="1"/>
  <c r="K76" i="189"/>
  <c r="J76" i="189"/>
  <c r="I76" i="189"/>
  <c r="L75" i="189"/>
  <c r="N75" i="189" s="1"/>
  <c r="K75" i="189"/>
  <c r="J75" i="189"/>
  <c r="I75" i="189"/>
  <c r="L74" i="189"/>
  <c r="K74" i="189"/>
  <c r="J74" i="189"/>
  <c r="I74" i="189"/>
  <c r="L73" i="189"/>
  <c r="N73" i="189" s="1"/>
  <c r="K73" i="189"/>
  <c r="J73" i="189"/>
  <c r="I73" i="189"/>
  <c r="L72" i="189"/>
  <c r="N72" i="189" s="1"/>
  <c r="K72" i="189"/>
  <c r="J72" i="189"/>
  <c r="I72" i="189"/>
  <c r="N71" i="189"/>
  <c r="L71" i="189"/>
  <c r="K71" i="189"/>
  <c r="J71" i="189"/>
  <c r="I71" i="189"/>
  <c r="L70" i="189"/>
  <c r="N70" i="189" s="1"/>
  <c r="K70" i="189"/>
  <c r="J70" i="189"/>
  <c r="I70" i="189"/>
  <c r="L69" i="189"/>
  <c r="N69" i="189" s="1"/>
  <c r="K69" i="189"/>
  <c r="J69" i="189"/>
  <c r="I69" i="189"/>
  <c r="L68" i="189"/>
  <c r="K68" i="189"/>
  <c r="J68" i="189"/>
  <c r="I68" i="189"/>
  <c r="L67" i="189"/>
  <c r="N67" i="189" s="1"/>
  <c r="K67" i="189"/>
  <c r="J67" i="189"/>
  <c r="I67" i="189"/>
  <c r="L66" i="189"/>
  <c r="N66" i="189" s="1"/>
  <c r="K66" i="189"/>
  <c r="J66" i="189"/>
  <c r="I66" i="189"/>
  <c r="L65" i="189"/>
  <c r="K65" i="189"/>
  <c r="J65" i="189"/>
  <c r="I65" i="189"/>
  <c r="L64" i="189"/>
  <c r="N64" i="189" s="1"/>
  <c r="K64" i="189"/>
  <c r="J64" i="189"/>
  <c r="I64" i="189"/>
  <c r="L63" i="189"/>
  <c r="N63" i="189" s="1"/>
  <c r="K63" i="189"/>
  <c r="J63" i="189"/>
  <c r="I63" i="189"/>
  <c r="N62" i="189"/>
  <c r="L62" i="189"/>
  <c r="K62" i="189"/>
  <c r="J62" i="189"/>
  <c r="I62" i="189"/>
  <c r="L61" i="189"/>
  <c r="N61" i="189" s="1"/>
  <c r="K61" i="189"/>
  <c r="J61" i="189"/>
  <c r="I61" i="189"/>
  <c r="L60" i="189"/>
  <c r="N60" i="189" s="1"/>
  <c r="K60" i="189"/>
  <c r="J60" i="189"/>
  <c r="I60" i="189"/>
  <c r="L59" i="189"/>
  <c r="N59" i="189" s="1"/>
  <c r="K59" i="189"/>
  <c r="J59" i="189"/>
  <c r="I59" i="189"/>
  <c r="L58" i="189"/>
  <c r="N58" i="189" s="1"/>
  <c r="K58" i="189"/>
  <c r="J58" i="189"/>
  <c r="I58" i="189"/>
  <c r="L57" i="189"/>
  <c r="K57" i="189"/>
  <c r="J57" i="189"/>
  <c r="I57" i="189"/>
  <c r="N56" i="189"/>
  <c r="L56" i="189"/>
  <c r="K56" i="189"/>
  <c r="J56" i="189"/>
  <c r="I56" i="189"/>
  <c r="L55" i="189"/>
  <c r="K55" i="189"/>
  <c r="J55" i="189"/>
  <c r="I55" i="189"/>
  <c r="L54" i="189"/>
  <c r="K54" i="189"/>
  <c r="J54" i="189"/>
  <c r="I54" i="189"/>
  <c r="N53" i="189"/>
  <c r="L53" i="189"/>
  <c r="K53" i="189"/>
  <c r="J53" i="189"/>
  <c r="I53" i="189"/>
  <c r="L52" i="189"/>
  <c r="K52" i="189"/>
  <c r="J52" i="189"/>
  <c r="I52" i="189"/>
  <c r="L51" i="189"/>
  <c r="N51" i="189" s="1"/>
  <c r="K51" i="189"/>
  <c r="J51" i="189"/>
  <c r="I51" i="189"/>
  <c r="N50" i="189"/>
  <c r="L50" i="189"/>
  <c r="K50" i="189"/>
  <c r="J50" i="189"/>
  <c r="I50" i="189"/>
  <c r="L49" i="189"/>
  <c r="N49" i="189" s="1"/>
  <c r="K49" i="189"/>
  <c r="J49" i="189"/>
  <c r="I49" i="189"/>
  <c r="L48" i="189"/>
  <c r="N48" i="189" s="1"/>
  <c r="K48" i="189"/>
  <c r="J48" i="189"/>
  <c r="I48" i="189"/>
  <c r="N47" i="189"/>
  <c r="L47" i="189"/>
  <c r="K47" i="189"/>
  <c r="J47" i="189"/>
  <c r="I47" i="189"/>
  <c r="N46" i="189"/>
  <c r="L46" i="189"/>
  <c r="K46" i="189"/>
  <c r="J46" i="189"/>
  <c r="I46" i="189"/>
  <c r="N45" i="189"/>
  <c r="L45" i="189"/>
  <c r="K45" i="189"/>
  <c r="J45" i="189"/>
  <c r="I45" i="189"/>
  <c r="L44" i="189"/>
  <c r="N44" i="189" s="1"/>
  <c r="L43" i="189"/>
  <c r="N43" i="189" s="1"/>
  <c r="K43" i="189"/>
  <c r="J43" i="189"/>
  <c r="I43" i="189"/>
  <c r="N42" i="189"/>
  <c r="L42" i="189"/>
  <c r="K42" i="189"/>
  <c r="J42" i="189"/>
  <c r="I42" i="189"/>
  <c r="L41" i="189"/>
  <c r="N41" i="189" s="1"/>
  <c r="K41" i="189"/>
  <c r="J41" i="189"/>
  <c r="I41" i="189"/>
  <c r="L40" i="189"/>
  <c r="N40" i="189" s="1"/>
  <c r="K40" i="189"/>
  <c r="J40" i="189"/>
  <c r="I40" i="189"/>
  <c r="L39" i="189"/>
  <c r="K39" i="189"/>
  <c r="J39" i="189"/>
  <c r="I39" i="189"/>
  <c r="L38" i="189"/>
  <c r="N38" i="189" s="1"/>
  <c r="K38" i="189"/>
  <c r="J38" i="189"/>
  <c r="I38" i="189"/>
  <c r="L37" i="189"/>
  <c r="N37" i="189" s="1"/>
  <c r="K37" i="189"/>
  <c r="J37" i="189"/>
  <c r="I37" i="189"/>
  <c r="L36" i="189"/>
  <c r="N36" i="189" s="1"/>
  <c r="K36" i="189"/>
  <c r="J36" i="189"/>
  <c r="I36" i="189"/>
  <c r="L35" i="189"/>
  <c r="N35" i="189" s="1"/>
  <c r="K35" i="189"/>
  <c r="J35" i="189"/>
  <c r="I35" i="189"/>
  <c r="L34" i="189"/>
  <c r="N34" i="189" s="1"/>
  <c r="K34" i="189"/>
  <c r="J34" i="189"/>
  <c r="I34" i="189"/>
  <c r="L33" i="189"/>
  <c r="N33" i="189" s="1"/>
  <c r="K33" i="189"/>
  <c r="J33" i="189"/>
  <c r="I33" i="189"/>
  <c r="L32" i="189"/>
  <c r="K32" i="189"/>
  <c r="J32" i="189"/>
  <c r="I32" i="189"/>
  <c r="L31" i="189"/>
  <c r="N31" i="189" s="1"/>
  <c r="K31" i="189"/>
  <c r="J31" i="189"/>
  <c r="I31" i="189"/>
  <c r="N30" i="189"/>
  <c r="L30" i="189"/>
  <c r="K30" i="189"/>
  <c r="J30" i="189"/>
  <c r="I30" i="189"/>
  <c r="L29" i="189"/>
  <c r="N29" i="189" s="1"/>
  <c r="K29" i="189"/>
  <c r="J29" i="189"/>
  <c r="I29" i="189"/>
  <c r="L28" i="189"/>
  <c r="K28" i="189"/>
  <c r="J28" i="189"/>
  <c r="I28" i="189"/>
  <c r="N27" i="189"/>
  <c r="L27" i="189"/>
  <c r="K27" i="189"/>
  <c r="J27" i="189"/>
  <c r="I27" i="189"/>
  <c r="N26" i="189"/>
  <c r="L26" i="189"/>
  <c r="K26" i="189"/>
  <c r="J26" i="189"/>
  <c r="I26" i="189"/>
  <c r="L25" i="189"/>
  <c r="K25" i="189"/>
  <c r="J25" i="189"/>
  <c r="I25" i="189"/>
  <c r="L24" i="189"/>
  <c r="N24" i="189" s="1"/>
  <c r="K24" i="189"/>
  <c r="J24" i="189"/>
  <c r="I24" i="189"/>
  <c r="L23" i="189"/>
  <c r="N23" i="189" s="1"/>
  <c r="K23" i="189"/>
  <c r="J23" i="189"/>
  <c r="I23" i="189"/>
  <c r="L22" i="189"/>
  <c r="N22" i="189" s="1"/>
  <c r="K22" i="189"/>
  <c r="J22" i="189"/>
  <c r="I22" i="189"/>
  <c r="L21" i="189"/>
  <c r="N21" i="189" s="1"/>
  <c r="K21" i="189"/>
  <c r="J21" i="189"/>
  <c r="I21" i="189"/>
  <c r="N20" i="189"/>
  <c r="L20" i="189"/>
  <c r="K20" i="189"/>
  <c r="J20" i="189"/>
  <c r="I20" i="189"/>
  <c r="L19" i="189"/>
  <c r="N19" i="189" s="1"/>
  <c r="K19" i="189"/>
  <c r="J19" i="189"/>
  <c r="I19" i="189"/>
  <c r="L18" i="189"/>
  <c r="N18" i="189" s="1"/>
  <c r="K18" i="189"/>
  <c r="J18" i="189"/>
  <c r="I18" i="189"/>
  <c r="L17" i="189"/>
  <c r="N17" i="189" s="1"/>
  <c r="K17" i="189"/>
  <c r="J17" i="189"/>
  <c r="I17" i="189"/>
  <c r="N16" i="189"/>
  <c r="L16" i="189"/>
  <c r="K16" i="189"/>
  <c r="J16" i="189"/>
  <c r="I16" i="189"/>
  <c r="L15" i="189"/>
  <c r="N15" i="189" s="1"/>
  <c r="K15" i="189"/>
  <c r="J15" i="189"/>
  <c r="I15" i="189"/>
  <c r="L14" i="189"/>
  <c r="K14" i="189"/>
  <c r="J14" i="189"/>
  <c r="I14" i="189"/>
  <c r="L13" i="189"/>
  <c r="N13" i="189" s="1"/>
  <c r="K13" i="189"/>
  <c r="J13" i="189"/>
  <c r="I13" i="189"/>
  <c r="L12" i="189"/>
  <c r="N12" i="189" s="1"/>
  <c r="K12" i="189"/>
  <c r="J12" i="189"/>
  <c r="I12" i="189"/>
  <c r="L11" i="189"/>
  <c r="N11" i="189" s="1"/>
  <c r="K11" i="189"/>
  <c r="J11" i="189"/>
  <c r="I11" i="189"/>
  <c r="L10" i="189"/>
  <c r="N10" i="189" s="1"/>
  <c r="K10" i="189"/>
  <c r="J10" i="189"/>
  <c r="I10" i="189"/>
  <c r="L9" i="189"/>
  <c r="K9" i="189"/>
  <c r="J9" i="189"/>
  <c r="I9" i="189"/>
  <c r="L8" i="189"/>
  <c r="N8" i="189" s="1"/>
  <c r="K8" i="189"/>
  <c r="J8" i="189"/>
  <c r="I8" i="189"/>
  <c r="L7" i="189"/>
  <c r="K7" i="189"/>
  <c r="J7" i="189"/>
  <c r="I7" i="189"/>
  <c r="L6" i="189"/>
  <c r="N6" i="189" s="1"/>
  <c r="K6" i="189"/>
  <c r="J6" i="189"/>
  <c r="I6" i="189"/>
  <c r="N5" i="189"/>
  <c r="L5" i="189"/>
  <c r="K5" i="189"/>
  <c r="J5" i="189"/>
  <c r="I5" i="189"/>
  <c r="L4" i="189"/>
  <c r="K4" i="189"/>
  <c r="J4" i="189"/>
  <c r="I4" i="189"/>
  <c r="L3" i="189"/>
  <c r="N3" i="189" s="1"/>
  <c r="K3" i="189"/>
  <c r="J3" i="189"/>
  <c r="I3" i="189"/>
  <c r="L2" i="189"/>
  <c r="N2" i="189" s="1"/>
  <c r="K2" i="189"/>
  <c r="J2" i="189"/>
  <c r="I2" i="189"/>
  <c r="L312" i="188"/>
  <c r="L311" i="188"/>
  <c r="L310" i="188"/>
  <c r="L309" i="188"/>
  <c r="L308" i="188"/>
  <c r="L307" i="188"/>
  <c r="L306" i="188"/>
  <c r="K306" i="188"/>
  <c r="J306" i="188"/>
  <c r="I306" i="188"/>
  <c r="L305" i="188"/>
  <c r="K305" i="188"/>
  <c r="J305" i="188"/>
  <c r="L304" i="188"/>
  <c r="K304" i="188"/>
  <c r="J304" i="188"/>
  <c r="L303" i="188"/>
  <c r="K303" i="188"/>
  <c r="J303" i="188"/>
  <c r="L302" i="188"/>
  <c r="K302" i="188"/>
  <c r="J302" i="188"/>
  <c r="L301" i="188"/>
  <c r="K301" i="188"/>
  <c r="J301" i="188"/>
  <c r="L300" i="188"/>
  <c r="K300" i="188"/>
  <c r="J300" i="188"/>
  <c r="L299" i="188"/>
  <c r="K299" i="188"/>
  <c r="J299" i="188"/>
  <c r="L298" i="188"/>
  <c r="K298" i="188"/>
  <c r="J298" i="188"/>
  <c r="L297" i="188"/>
  <c r="K297" i="188"/>
  <c r="J297" i="188"/>
  <c r="L296" i="188"/>
  <c r="K296" i="188"/>
  <c r="J296" i="188"/>
  <c r="L295" i="188"/>
  <c r="K295" i="188"/>
  <c r="J295" i="188"/>
  <c r="L294" i="188"/>
  <c r="K294" i="188"/>
  <c r="J294" i="188"/>
  <c r="L293" i="188"/>
  <c r="K293" i="188"/>
  <c r="J293" i="188"/>
  <c r="L292" i="188"/>
  <c r="K292" i="188"/>
  <c r="J292" i="188"/>
  <c r="L291" i="188"/>
  <c r="K291" i="188"/>
  <c r="J291" i="188"/>
  <c r="L290" i="188"/>
  <c r="K290" i="188"/>
  <c r="J290" i="188"/>
  <c r="L289" i="188"/>
  <c r="K289" i="188"/>
  <c r="J289" i="188"/>
  <c r="L288" i="188"/>
  <c r="K288" i="188"/>
  <c r="J288" i="188"/>
  <c r="L287" i="188"/>
  <c r="K287" i="188"/>
  <c r="J287" i="188"/>
  <c r="L286" i="188"/>
  <c r="K286" i="188"/>
  <c r="J286" i="188"/>
  <c r="L285" i="188"/>
  <c r="K285" i="188"/>
  <c r="J285" i="188"/>
  <c r="L284" i="188"/>
  <c r="K284" i="188"/>
  <c r="J284" i="188"/>
  <c r="L283" i="188"/>
  <c r="K283" i="188"/>
  <c r="J283" i="188"/>
  <c r="L282" i="188"/>
  <c r="K282" i="188"/>
  <c r="J282" i="188"/>
  <c r="L281" i="188"/>
  <c r="K281" i="188"/>
  <c r="J281" i="188"/>
  <c r="L280" i="188"/>
  <c r="K280" i="188"/>
  <c r="J280" i="188"/>
  <c r="L279" i="188"/>
  <c r="K279" i="188"/>
  <c r="J279" i="188"/>
  <c r="L278" i="188"/>
  <c r="K278" i="188"/>
  <c r="J278" i="188"/>
  <c r="I278" i="188"/>
  <c r="L277" i="188"/>
  <c r="K277" i="188"/>
  <c r="J277" i="188"/>
  <c r="I277" i="188"/>
  <c r="L276" i="188"/>
  <c r="K276" i="188"/>
  <c r="J276" i="188"/>
  <c r="I276" i="188"/>
  <c r="L275" i="188"/>
  <c r="K275" i="188"/>
  <c r="J275" i="188"/>
  <c r="I275" i="188"/>
  <c r="L274" i="188"/>
  <c r="K274" i="188"/>
  <c r="J274" i="188"/>
  <c r="I274" i="188"/>
  <c r="L273" i="188"/>
  <c r="K273" i="188"/>
  <c r="J273" i="188"/>
  <c r="I273" i="188"/>
  <c r="L272" i="188"/>
  <c r="N272" i="188" s="1"/>
  <c r="K272" i="188"/>
  <c r="J272" i="188"/>
  <c r="L271" i="188"/>
  <c r="K271" i="188"/>
  <c r="J271" i="188"/>
  <c r="I271" i="188"/>
  <c r="L270" i="188"/>
  <c r="K270" i="188"/>
  <c r="J270" i="188"/>
  <c r="I270" i="188"/>
  <c r="L269" i="188"/>
  <c r="K269" i="188"/>
  <c r="J269" i="188"/>
  <c r="I269" i="188"/>
  <c r="L268" i="188"/>
  <c r="N268" i="188" s="1"/>
  <c r="K268" i="188"/>
  <c r="J268" i="188"/>
  <c r="I268" i="188"/>
  <c r="N267" i="188"/>
  <c r="L267" i="188"/>
  <c r="K267" i="188"/>
  <c r="J267" i="188"/>
  <c r="I267" i="188"/>
  <c r="L266" i="188"/>
  <c r="N266" i="188" s="1"/>
  <c r="K266" i="188"/>
  <c r="J266" i="188"/>
  <c r="I266" i="188"/>
  <c r="N265" i="188"/>
  <c r="L265" i="188"/>
  <c r="K265" i="188"/>
  <c r="J265" i="188"/>
  <c r="I265" i="188"/>
  <c r="L264" i="188"/>
  <c r="N264" i="188" s="1"/>
  <c r="K264" i="188"/>
  <c r="J264" i="188"/>
  <c r="I264" i="188"/>
  <c r="L263" i="188"/>
  <c r="N263" i="188" s="1"/>
  <c r="K263" i="188"/>
  <c r="J263" i="188"/>
  <c r="I263" i="188"/>
  <c r="L262" i="188"/>
  <c r="N262" i="188" s="1"/>
  <c r="K262" i="188"/>
  <c r="J262" i="188"/>
  <c r="I262" i="188"/>
  <c r="L261" i="188"/>
  <c r="N261" i="188" s="1"/>
  <c r="K261" i="188"/>
  <c r="J261" i="188"/>
  <c r="I261" i="188"/>
  <c r="L260" i="188"/>
  <c r="K260" i="188"/>
  <c r="J260" i="188"/>
  <c r="I260" i="188"/>
  <c r="L259" i="188"/>
  <c r="K259" i="188"/>
  <c r="J259" i="188"/>
  <c r="I259" i="188"/>
  <c r="L258" i="188"/>
  <c r="N258" i="188" s="1"/>
  <c r="K258" i="188"/>
  <c r="J258" i="188"/>
  <c r="I258" i="188"/>
  <c r="L257" i="188"/>
  <c r="N257" i="188" s="1"/>
  <c r="K257" i="188"/>
  <c r="J257" i="188"/>
  <c r="I257" i="188"/>
  <c r="L256" i="188"/>
  <c r="N256" i="188" s="1"/>
  <c r="K256" i="188"/>
  <c r="J256" i="188"/>
  <c r="I256" i="188"/>
  <c r="N255" i="188"/>
  <c r="L255" i="188"/>
  <c r="K255" i="188"/>
  <c r="J255" i="188"/>
  <c r="I255" i="188"/>
  <c r="N254" i="188"/>
  <c r="L254" i="188"/>
  <c r="K254" i="188"/>
  <c r="J254" i="188"/>
  <c r="I254" i="188"/>
  <c r="L253" i="188"/>
  <c r="N253" i="188" s="1"/>
  <c r="K253" i="188"/>
  <c r="J253" i="188"/>
  <c r="I253" i="188"/>
  <c r="L252" i="188"/>
  <c r="N252" i="188" s="1"/>
  <c r="K252" i="188"/>
  <c r="J252" i="188"/>
  <c r="I252" i="188"/>
  <c r="L251" i="188"/>
  <c r="K251" i="188"/>
  <c r="J251" i="188"/>
  <c r="I251" i="188"/>
  <c r="L250" i="188"/>
  <c r="N250" i="188" s="1"/>
  <c r="K250" i="188"/>
  <c r="J250" i="188"/>
  <c r="I250" i="188"/>
  <c r="N249" i="188"/>
  <c r="L249" i="188"/>
  <c r="K249" i="188"/>
  <c r="J249" i="188"/>
  <c r="I249" i="188"/>
  <c r="L248" i="188"/>
  <c r="N248" i="188" s="1"/>
  <c r="K248" i="188"/>
  <c r="J248" i="188"/>
  <c r="I248" i="188"/>
  <c r="L247" i="188"/>
  <c r="N247" i="188" s="1"/>
  <c r="K247" i="188"/>
  <c r="J247" i="188"/>
  <c r="I247" i="188"/>
  <c r="L246" i="188"/>
  <c r="K246" i="188"/>
  <c r="J246" i="188"/>
  <c r="I246" i="188"/>
  <c r="L245" i="188"/>
  <c r="N245" i="188" s="1"/>
  <c r="K245" i="188"/>
  <c r="J245" i="188"/>
  <c r="I245" i="188"/>
  <c r="L244" i="188"/>
  <c r="K244" i="188"/>
  <c r="J244" i="188"/>
  <c r="I244" i="188"/>
  <c r="L243" i="188"/>
  <c r="K243" i="188"/>
  <c r="J243" i="188"/>
  <c r="I243" i="188"/>
  <c r="N242" i="188"/>
  <c r="L242" i="188"/>
  <c r="K242" i="188"/>
  <c r="J242" i="188"/>
  <c r="I242" i="188"/>
  <c r="L241" i="188"/>
  <c r="N241" i="188" s="1"/>
  <c r="K241" i="188"/>
  <c r="J241" i="188"/>
  <c r="I241" i="188"/>
  <c r="F241" i="188"/>
  <c r="L240" i="188"/>
  <c r="N240" i="188" s="1"/>
  <c r="K240" i="188"/>
  <c r="J240" i="188"/>
  <c r="I240" i="188"/>
  <c r="L239" i="188"/>
  <c r="N239" i="188" s="1"/>
  <c r="K239" i="188"/>
  <c r="J239" i="188"/>
  <c r="I239" i="188"/>
  <c r="L238" i="188"/>
  <c r="N238" i="188" s="1"/>
  <c r="K238" i="188"/>
  <c r="J238" i="188"/>
  <c r="I238" i="188"/>
  <c r="L237" i="188"/>
  <c r="N237" i="188" s="1"/>
  <c r="K237" i="188"/>
  <c r="J237" i="188"/>
  <c r="I237" i="188"/>
  <c r="L236" i="188"/>
  <c r="N236" i="188" s="1"/>
  <c r="K236" i="188"/>
  <c r="J236" i="188"/>
  <c r="I236" i="188"/>
  <c r="N235" i="188"/>
  <c r="L235" i="188"/>
  <c r="K235" i="188"/>
  <c r="J235" i="188"/>
  <c r="I235" i="188"/>
  <c r="L234" i="188"/>
  <c r="K234" i="188"/>
  <c r="J234" i="188"/>
  <c r="I234" i="188"/>
  <c r="L233" i="188"/>
  <c r="N233" i="188" s="1"/>
  <c r="K233" i="188"/>
  <c r="J233" i="188"/>
  <c r="I233" i="188"/>
  <c r="N232" i="188"/>
  <c r="L232" i="188"/>
  <c r="K232" i="188"/>
  <c r="J232" i="188"/>
  <c r="I232" i="188"/>
  <c r="N231" i="188"/>
  <c r="L231" i="188"/>
  <c r="K231" i="188"/>
  <c r="J231" i="188"/>
  <c r="I231" i="188"/>
  <c r="N230" i="188"/>
  <c r="L230" i="188"/>
  <c r="K230" i="188"/>
  <c r="J230" i="188"/>
  <c r="I230" i="188"/>
  <c r="L229" i="188"/>
  <c r="N229" i="188" s="1"/>
  <c r="K229" i="188"/>
  <c r="J229" i="188"/>
  <c r="I229" i="188"/>
  <c r="N228" i="188"/>
  <c r="L228" i="188"/>
  <c r="K228" i="188"/>
  <c r="J228" i="188"/>
  <c r="I228" i="188"/>
  <c r="N227" i="188"/>
  <c r="L227" i="188"/>
  <c r="K227" i="188"/>
  <c r="J227" i="188"/>
  <c r="I227" i="188"/>
  <c r="N226" i="188"/>
  <c r="L226" i="188"/>
  <c r="K226" i="188"/>
  <c r="J226" i="188"/>
  <c r="I226" i="188"/>
  <c r="L225" i="188"/>
  <c r="N225" i="188" s="1"/>
  <c r="K225" i="188"/>
  <c r="L224" i="188"/>
  <c r="N224" i="188" s="1"/>
  <c r="K224" i="188"/>
  <c r="J224" i="188"/>
  <c r="I224" i="188"/>
  <c r="L223" i="188"/>
  <c r="N223" i="188" s="1"/>
  <c r="K223" i="188"/>
  <c r="J223" i="188"/>
  <c r="I223" i="188"/>
  <c r="L222" i="188"/>
  <c r="N222" i="188" s="1"/>
  <c r="K222" i="188"/>
  <c r="J222" i="188"/>
  <c r="I222" i="188"/>
  <c r="L221" i="188"/>
  <c r="N221" i="188" s="1"/>
  <c r="K221" i="188"/>
  <c r="J221" i="188"/>
  <c r="I221" i="188"/>
  <c r="N220" i="188"/>
  <c r="L220" i="188"/>
  <c r="K220" i="188"/>
  <c r="J220" i="188"/>
  <c r="I220" i="188"/>
  <c r="L219" i="188"/>
  <c r="N219" i="188" s="1"/>
  <c r="K219" i="188"/>
  <c r="J219" i="188"/>
  <c r="I219" i="188"/>
  <c r="L218" i="188"/>
  <c r="N218" i="188" s="1"/>
  <c r="K218" i="188"/>
  <c r="J218" i="188"/>
  <c r="I218" i="188"/>
  <c r="N217" i="188"/>
  <c r="L217" i="188"/>
  <c r="K217" i="188"/>
  <c r="J217" i="188"/>
  <c r="I217" i="188"/>
  <c r="L216" i="188"/>
  <c r="K216" i="188"/>
  <c r="J216" i="188"/>
  <c r="I216" i="188"/>
  <c r="L215" i="188"/>
  <c r="K215" i="188"/>
  <c r="J215" i="188"/>
  <c r="I215" i="188"/>
  <c r="N214" i="188"/>
  <c r="L214" i="188"/>
  <c r="K214" i="188"/>
  <c r="J214" i="188"/>
  <c r="I214" i="188"/>
  <c r="N213" i="188"/>
  <c r="L213" i="188"/>
  <c r="K213" i="188"/>
  <c r="J213" i="188"/>
  <c r="I213" i="188"/>
  <c r="L212" i="188"/>
  <c r="N212" i="188" s="1"/>
  <c r="K212" i="188"/>
  <c r="J212" i="188"/>
  <c r="I212" i="188"/>
  <c r="L211" i="188"/>
  <c r="K211" i="188"/>
  <c r="J211" i="188"/>
  <c r="I211" i="188"/>
  <c r="N210" i="188"/>
  <c r="L210" i="188"/>
  <c r="K210" i="188"/>
  <c r="J210" i="188"/>
  <c r="I210" i="188"/>
  <c r="L209" i="188"/>
  <c r="N209" i="188" s="1"/>
  <c r="K209" i="188"/>
  <c r="J209" i="188"/>
  <c r="L208" i="188"/>
  <c r="N208" i="188" s="1"/>
  <c r="K208" i="188"/>
  <c r="J208" i="188"/>
  <c r="L207" i="188"/>
  <c r="N207" i="188" s="1"/>
  <c r="K207" i="188"/>
  <c r="J207" i="188"/>
  <c r="L206" i="188"/>
  <c r="N206" i="188" s="1"/>
  <c r="K206" i="188"/>
  <c r="J206" i="188"/>
  <c r="L205" i="188"/>
  <c r="N205" i="188" s="1"/>
  <c r="K205" i="188"/>
  <c r="J205" i="188"/>
  <c r="L204" i="188"/>
  <c r="N204" i="188" s="1"/>
  <c r="K204" i="188"/>
  <c r="J204" i="188"/>
  <c r="L203" i="188"/>
  <c r="N203" i="188" s="1"/>
  <c r="K203" i="188"/>
  <c r="J203" i="188"/>
  <c r="L202" i="188"/>
  <c r="N202" i="188" s="1"/>
  <c r="K202" i="188"/>
  <c r="J202" i="188"/>
  <c r="L201" i="188"/>
  <c r="N201" i="188" s="1"/>
  <c r="K201" i="188"/>
  <c r="J201" i="188"/>
  <c r="L200" i="188"/>
  <c r="N200" i="188" s="1"/>
  <c r="K200" i="188"/>
  <c r="J200" i="188"/>
  <c r="L199" i="188"/>
  <c r="K199" i="188"/>
  <c r="J199" i="188"/>
  <c r="L198" i="188"/>
  <c r="K198" i="188"/>
  <c r="J198" i="188"/>
  <c r="L197" i="188"/>
  <c r="N197" i="188" s="1"/>
  <c r="K197" i="188"/>
  <c r="J197" i="188"/>
  <c r="L196" i="188"/>
  <c r="K196" i="188"/>
  <c r="J196" i="188"/>
  <c r="L195" i="188"/>
  <c r="K195" i="188"/>
  <c r="J195" i="188"/>
  <c r="L194" i="188"/>
  <c r="K194" i="188"/>
  <c r="J194" i="188"/>
  <c r="I194" i="188"/>
  <c r="L193" i="188"/>
  <c r="K193" i="188"/>
  <c r="J193" i="188"/>
  <c r="I193" i="188"/>
  <c r="L192" i="188"/>
  <c r="K192" i="188"/>
  <c r="J192" i="188"/>
  <c r="I192" i="188"/>
  <c r="L191" i="188"/>
  <c r="K191" i="188"/>
  <c r="J191" i="188"/>
  <c r="I191" i="188"/>
  <c r="L190" i="188"/>
  <c r="K190" i="188"/>
  <c r="J190" i="188"/>
  <c r="I190" i="188"/>
  <c r="L189" i="188"/>
  <c r="K189" i="188"/>
  <c r="J189" i="188"/>
  <c r="I189" i="188"/>
  <c r="L188" i="188"/>
  <c r="K188" i="188"/>
  <c r="J188" i="188"/>
  <c r="I188" i="188"/>
  <c r="N187" i="188"/>
  <c r="L187" i="188"/>
  <c r="K187" i="188"/>
  <c r="J187" i="188"/>
  <c r="I187" i="188"/>
  <c r="L186" i="188"/>
  <c r="K186" i="188"/>
  <c r="J186" i="188"/>
  <c r="I186" i="188"/>
  <c r="L185" i="188"/>
  <c r="N185" i="188" s="1"/>
  <c r="K185" i="188"/>
  <c r="J185" i="188"/>
  <c r="I185" i="188"/>
  <c r="N184" i="188"/>
  <c r="L184" i="188"/>
  <c r="K184" i="188"/>
  <c r="J184" i="188"/>
  <c r="I184" i="188"/>
  <c r="L183" i="188"/>
  <c r="K183" i="188"/>
  <c r="J183" i="188"/>
  <c r="I183" i="188"/>
  <c r="L182" i="188"/>
  <c r="K182" i="188"/>
  <c r="J182" i="188"/>
  <c r="I182" i="188"/>
  <c r="L181" i="188"/>
  <c r="K181" i="188"/>
  <c r="J181" i="188"/>
  <c r="I181" i="188"/>
  <c r="L180" i="188"/>
  <c r="K180" i="188"/>
  <c r="J180" i="188"/>
  <c r="I180" i="188"/>
  <c r="L179" i="188"/>
  <c r="K179" i="188"/>
  <c r="J179" i="188"/>
  <c r="I179" i="188"/>
  <c r="L178" i="188"/>
  <c r="K178" i="188"/>
  <c r="J178" i="188"/>
  <c r="I178" i="188"/>
  <c r="L177" i="188"/>
  <c r="K177" i="188"/>
  <c r="J177" i="188"/>
  <c r="I177" i="188"/>
  <c r="L176" i="188"/>
  <c r="K176" i="188"/>
  <c r="J176" i="188"/>
  <c r="I176" i="188"/>
  <c r="L175" i="188"/>
  <c r="K175" i="188"/>
  <c r="J175" i="188"/>
  <c r="I175" i="188"/>
  <c r="L174" i="188"/>
  <c r="K174" i="188"/>
  <c r="J174" i="188"/>
  <c r="I174" i="188"/>
  <c r="N173" i="188"/>
  <c r="L173" i="188"/>
  <c r="K173" i="188"/>
  <c r="J173" i="188"/>
  <c r="I173" i="188"/>
  <c r="L172" i="188"/>
  <c r="K172" i="188"/>
  <c r="J172" i="188"/>
  <c r="I172" i="188"/>
  <c r="L171" i="188"/>
  <c r="K171" i="188"/>
  <c r="J171" i="188"/>
  <c r="I171" i="188"/>
  <c r="L170" i="188"/>
  <c r="K170" i="188"/>
  <c r="J170" i="188"/>
  <c r="I170" i="188"/>
  <c r="L169" i="188"/>
  <c r="K169" i="188"/>
  <c r="J169" i="188"/>
  <c r="I169" i="188"/>
  <c r="L168" i="188"/>
  <c r="N168" i="188" s="1"/>
  <c r="K168" i="188"/>
  <c r="J168" i="188"/>
  <c r="I168" i="188"/>
  <c r="L167" i="188"/>
  <c r="K167" i="188"/>
  <c r="J167" i="188"/>
  <c r="I167" i="188"/>
  <c r="N166" i="188"/>
  <c r="L166" i="188"/>
  <c r="K166" i="188"/>
  <c r="J166" i="188"/>
  <c r="I166" i="188"/>
  <c r="L165" i="188"/>
  <c r="N165" i="188" s="1"/>
  <c r="K165" i="188"/>
  <c r="J165" i="188"/>
  <c r="I165" i="188"/>
  <c r="L164" i="188"/>
  <c r="N164" i="188" s="1"/>
  <c r="K164" i="188"/>
  <c r="J164" i="188"/>
  <c r="I164" i="188"/>
  <c r="L163" i="188"/>
  <c r="N163" i="188" s="1"/>
  <c r="K163" i="188"/>
  <c r="J163" i="188"/>
  <c r="I163" i="188"/>
  <c r="L162" i="188"/>
  <c r="K162" i="188"/>
  <c r="J162" i="188"/>
  <c r="I162" i="188"/>
  <c r="L161" i="188"/>
  <c r="K161" i="188"/>
  <c r="J161" i="188"/>
  <c r="I161" i="188"/>
  <c r="L160" i="188"/>
  <c r="N160" i="188" s="1"/>
  <c r="K160" i="188"/>
  <c r="J160" i="188"/>
  <c r="I160" i="188"/>
  <c r="L159" i="188"/>
  <c r="K159" i="188"/>
  <c r="J159" i="188"/>
  <c r="I159" i="188"/>
  <c r="L158" i="188"/>
  <c r="N158" i="188" s="1"/>
  <c r="K158" i="188"/>
  <c r="J158" i="188"/>
  <c r="I158" i="188"/>
  <c r="L157" i="188"/>
  <c r="K157" i="188"/>
  <c r="J157" i="188"/>
  <c r="I157" i="188"/>
  <c r="L156" i="188"/>
  <c r="K156" i="188"/>
  <c r="J156" i="188"/>
  <c r="I156" i="188"/>
  <c r="L155" i="188"/>
  <c r="N155" i="188" s="1"/>
  <c r="K155" i="188"/>
  <c r="J155" i="188"/>
  <c r="I155" i="188"/>
  <c r="N154" i="188"/>
  <c r="L154" i="188"/>
  <c r="K154" i="188"/>
  <c r="J154" i="188"/>
  <c r="I154" i="188"/>
  <c r="N153" i="188"/>
  <c r="L153" i="188"/>
  <c r="K153" i="188"/>
  <c r="J153" i="188"/>
  <c r="I153" i="188"/>
  <c r="L152" i="188"/>
  <c r="K152" i="188"/>
  <c r="J152" i="188"/>
  <c r="L151" i="188"/>
  <c r="K151" i="188"/>
  <c r="J151" i="188"/>
  <c r="L150" i="188"/>
  <c r="K150" i="188"/>
  <c r="J150" i="188"/>
  <c r="I150" i="188"/>
  <c r="L149" i="188"/>
  <c r="K149" i="188"/>
  <c r="J149" i="188"/>
  <c r="I149" i="188"/>
  <c r="L148" i="188"/>
  <c r="K148" i="188"/>
  <c r="J148" i="188"/>
  <c r="I148" i="188"/>
  <c r="L147" i="188"/>
  <c r="K147" i="188"/>
  <c r="J147" i="188"/>
  <c r="I147" i="188"/>
  <c r="L146" i="188"/>
  <c r="K146" i="188"/>
  <c r="J146" i="188"/>
  <c r="I146" i="188"/>
  <c r="L145" i="188"/>
  <c r="K145" i="188"/>
  <c r="J145" i="188"/>
  <c r="I145" i="188"/>
  <c r="L144" i="188"/>
  <c r="N144" i="188" s="1"/>
  <c r="K144" i="188"/>
  <c r="J144" i="188"/>
  <c r="I144" i="188"/>
  <c r="N143" i="188"/>
  <c r="L143" i="188"/>
  <c r="K143" i="188"/>
  <c r="J143" i="188"/>
  <c r="I143" i="188"/>
  <c r="L142" i="188"/>
  <c r="N142" i="188" s="1"/>
  <c r="K142" i="188"/>
  <c r="J142" i="188"/>
  <c r="I142" i="188"/>
  <c r="L141" i="188"/>
  <c r="K141" i="188"/>
  <c r="J141" i="188"/>
  <c r="I141" i="188"/>
  <c r="L140" i="188"/>
  <c r="K140" i="188"/>
  <c r="J140" i="188"/>
  <c r="I140" i="188"/>
  <c r="L139" i="188"/>
  <c r="N139" i="188" s="1"/>
  <c r="K139" i="188"/>
  <c r="J139" i="188"/>
  <c r="I139" i="188"/>
  <c r="L138" i="188"/>
  <c r="N138" i="188" s="1"/>
  <c r="K138" i="188"/>
  <c r="J138" i="188"/>
  <c r="I138" i="188"/>
  <c r="L137" i="188"/>
  <c r="N137" i="188" s="1"/>
  <c r="K137" i="188"/>
  <c r="J137" i="188"/>
  <c r="I137" i="188"/>
  <c r="L136" i="188"/>
  <c r="N136" i="188" s="1"/>
  <c r="K136" i="188"/>
  <c r="J136" i="188"/>
  <c r="I136" i="188"/>
  <c r="L135" i="188"/>
  <c r="N135" i="188" s="1"/>
  <c r="K135" i="188"/>
  <c r="J135" i="188"/>
  <c r="I135" i="188"/>
  <c r="L134" i="188"/>
  <c r="N134" i="188" s="1"/>
  <c r="K134" i="188"/>
  <c r="J134" i="188"/>
  <c r="I134" i="188"/>
  <c r="L133" i="188"/>
  <c r="N133" i="188" s="1"/>
  <c r="K133" i="188"/>
  <c r="J133" i="188"/>
  <c r="I133" i="188"/>
  <c r="N132" i="188"/>
  <c r="L132" i="188"/>
  <c r="K132" i="188"/>
  <c r="J132" i="188"/>
  <c r="I132" i="188"/>
  <c r="L131" i="188"/>
  <c r="N131" i="188" s="1"/>
  <c r="K131" i="188"/>
  <c r="J131" i="188"/>
  <c r="I131" i="188"/>
  <c r="L130" i="188"/>
  <c r="N130" i="188" s="1"/>
  <c r="K130" i="188"/>
  <c r="J130" i="188"/>
  <c r="I130" i="188"/>
  <c r="L129" i="188"/>
  <c r="N129" i="188" s="1"/>
  <c r="K129" i="188"/>
  <c r="J129" i="188"/>
  <c r="I129" i="188"/>
  <c r="L128" i="188"/>
  <c r="N128" i="188" s="1"/>
  <c r="K128" i="188"/>
  <c r="J128" i="188"/>
  <c r="I128" i="188"/>
  <c r="L127" i="188"/>
  <c r="N127" i="188" s="1"/>
  <c r="K127" i="188"/>
  <c r="J127" i="188"/>
  <c r="I127" i="188"/>
  <c r="L126" i="188"/>
  <c r="N126" i="188" s="1"/>
  <c r="K126" i="188"/>
  <c r="J126" i="188"/>
  <c r="I126" i="188"/>
  <c r="L125" i="188"/>
  <c r="N125" i="188" s="1"/>
  <c r="K125" i="188"/>
  <c r="J125" i="188"/>
  <c r="I125" i="188"/>
  <c r="L124" i="188"/>
  <c r="K124" i="188"/>
  <c r="J124" i="188"/>
  <c r="I124" i="188"/>
  <c r="L123" i="188"/>
  <c r="N123" i="188" s="1"/>
  <c r="K123" i="188"/>
  <c r="J123" i="188"/>
  <c r="I123" i="188"/>
  <c r="L122" i="188"/>
  <c r="N122" i="188" s="1"/>
  <c r="K122" i="188"/>
  <c r="J122" i="188"/>
  <c r="I122" i="188"/>
  <c r="L121" i="188"/>
  <c r="K121" i="188"/>
  <c r="J121" i="188"/>
  <c r="I121" i="188"/>
  <c r="L120" i="188"/>
  <c r="N120" i="188" s="1"/>
  <c r="K120" i="188"/>
  <c r="J120" i="188"/>
  <c r="I120" i="188"/>
  <c r="L119" i="188"/>
  <c r="N119" i="188" s="1"/>
  <c r="K119" i="188"/>
  <c r="J119" i="188"/>
  <c r="I119" i="188"/>
  <c r="N118" i="188"/>
  <c r="L118" i="188"/>
  <c r="K118" i="188"/>
  <c r="J118" i="188"/>
  <c r="I118" i="188"/>
  <c r="L117" i="188"/>
  <c r="N117" i="188" s="1"/>
  <c r="K117" i="188"/>
  <c r="J117" i="188"/>
  <c r="I117" i="188"/>
  <c r="L116" i="188"/>
  <c r="N116" i="188" s="1"/>
  <c r="K116" i="188"/>
  <c r="J116" i="188"/>
  <c r="I116" i="188"/>
  <c r="L115" i="188"/>
  <c r="N115" i="188" s="1"/>
  <c r="K115" i="188"/>
  <c r="J115" i="188"/>
  <c r="I115" i="188"/>
  <c r="L114" i="188"/>
  <c r="N114" i="188" s="1"/>
  <c r="K114" i="188"/>
  <c r="J114" i="188"/>
  <c r="I114" i="188"/>
  <c r="L113" i="188"/>
  <c r="N113" i="188" s="1"/>
  <c r="K113" i="188"/>
  <c r="J113" i="188"/>
  <c r="I113" i="188"/>
  <c r="L112" i="188"/>
  <c r="N112" i="188" s="1"/>
  <c r="K112" i="188"/>
  <c r="J112" i="188"/>
  <c r="I112" i="188"/>
  <c r="L111" i="188"/>
  <c r="N111" i="188" s="1"/>
  <c r="K111" i="188"/>
  <c r="J111" i="188"/>
  <c r="I111" i="188"/>
  <c r="N110" i="188"/>
  <c r="L110" i="188"/>
  <c r="K110" i="188"/>
  <c r="J110" i="188"/>
  <c r="I110" i="188"/>
  <c r="N109" i="188"/>
  <c r="L109" i="188"/>
  <c r="K109" i="188"/>
  <c r="J109" i="188"/>
  <c r="I109" i="188"/>
  <c r="L108" i="188"/>
  <c r="N108" i="188" s="1"/>
  <c r="K108" i="188"/>
  <c r="J108" i="188"/>
  <c r="I108" i="188"/>
  <c r="L107" i="188"/>
  <c r="N107" i="188" s="1"/>
  <c r="K107" i="188"/>
  <c r="J107" i="188"/>
  <c r="I107" i="188"/>
  <c r="L106" i="188"/>
  <c r="N106" i="188" s="1"/>
  <c r="K106" i="188"/>
  <c r="J106" i="188"/>
  <c r="I106" i="188"/>
  <c r="L105" i="188"/>
  <c r="K105" i="188"/>
  <c r="J105" i="188"/>
  <c r="I105" i="188"/>
  <c r="L104" i="188"/>
  <c r="K104" i="188"/>
  <c r="J104" i="188"/>
  <c r="I104" i="188"/>
  <c r="L103" i="188"/>
  <c r="N103" i="188" s="1"/>
  <c r="K103" i="188"/>
  <c r="J103" i="188"/>
  <c r="I103" i="188"/>
  <c r="L102" i="188"/>
  <c r="K102" i="188"/>
  <c r="J102" i="188"/>
  <c r="I102" i="188"/>
  <c r="L101" i="188"/>
  <c r="N101" i="188" s="1"/>
  <c r="K101" i="188"/>
  <c r="J101" i="188"/>
  <c r="I101" i="188"/>
  <c r="L100" i="188"/>
  <c r="K100" i="188"/>
  <c r="J100" i="188"/>
  <c r="I100" i="188"/>
  <c r="L99" i="188"/>
  <c r="N99" i="188" s="1"/>
  <c r="K99" i="188"/>
  <c r="J99" i="188"/>
  <c r="I99" i="188"/>
  <c r="L98" i="188"/>
  <c r="N98" i="188" s="1"/>
  <c r="K98" i="188"/>
  <c r="J98" i="188"/>
  <c r="I98" i="188"/>
  <c r="L97" i="188"/>
  <c r="N97" i="188" s="1"/>
  <c r="K97" i="188"/>
  <c r="J97" i="188"/>
  <c r="I97" i="188"/>
  <c r="L96" i="188"/>
  <c r="N96" i="188" s="1"/>
  <c r="K96" i="188"/>
  <c r="J96" i="188"/>
  <c r="I96" i="188"/>
  <c r="L95" i="188"/>
  <c r="K95" i="188"/>
  <c r="J95" i="188"/>
  <c r="I95" i="188"/>
  <c r="L94" i="188"/>
  <c r="N94" i="188" s="1"/>
  <c r="K94" i="188"/>
  <c r="J94" i="188"/>
  <c r="I94" i="188"/>
  <c r="L93" i="188"/>
  <c r="K93" i="188"/>
  <c r="J93" i="188"/>
  <c r="I93" i="188"/>
  <c r="L92" i="188"/>
  <c r="N92" i="188" s="1"/>
  <c r="K92" i="188"/>
  <c r="J92" i="188"/>
  <c r="I92" i="188"/>
  <c r="L91" i="188"/>
  <c r="K91" i="188"/>
  <c r="J91" i="188"/>
  <c r="I91" i="188"/>
  <c r="N90" i="188"/>
  <c r="L90" i="188"/>
  <c r="K90" i="188"/>
  <c r="J90" i="188"/>
  <c r="I90" i="188"/>
  <c r="L89" i="188"/>
  <c r="N89" i="188" s="1"/>
  <c r="K89" i="188"/>
  <c r="J89" i="188"/>
  <c r="I89" i="188"/>
  <c r="L88" i="188"/>
  <c r="N88" i="188" s="1"/>
  <c r="K88" i="188"/>
  <c r="J88" i="188"/>
  <c r="I88" i="188"/>
  <c r="N87" i="188"/>
  <c r="L87" i="188"/>
  <c r="K87" i="188"/>
  <c r="J87" i="188"/>
  <c r="I87" i="188"/>
  <c r="N86" i="188"/>
  <c r="L86" i="188"/>
  <c r="K86" i="188"/>
  <c r="J86" i="188"/>
  <c r="I86" i="188"/>
  <c r="N85" i="188"/>
  <c r="L85" i="188"/>
  <c r="K85" i="188"/>
  <c r="J85" i="188"/>
  <c r="I85" i="188"/>
  <c r="L84" i="188"/>
  <c r="N84" i="188" s="1"/>
  <c r="K84" i="188"/>
  <c r="J84" i="188"/>
  <c r="I84" i="188"/>
  <c r="N83" i="188"/>
  <c r="L83" i="188"/>
  <c r="K83" i="188"/>
  <c r="J83" i="188"/>
  <c r="I83" i="188"/>
  <c r="L82" i="188"/>
  <c r="K82" i="188"/>
  <c r="J82" i="188"/>
  <c r="I82" i="188"/>
  <c r="L81" i="188"/>
  <c r="N81" i="188" s="1"/>
  <c r="K81" i="188"/>
  <c r="J81" i="188"/>
  <c r="I81" i="188"/>
  <c r="L80" i="188"/>
  <c r="N80" i="188" s="1"/>
  <c r="K80" i="188"/>
  <c r="J80" i="188"/>
  <c r="I80" i="188"/>
  <c r="L79" i="188"/>
  <c r="N79" i="188" s="1"/>
  <c r="K79" i="188"/>
  <c r="J79" i="188"/>
  <c r="I79" i="188"/>
  <c r="L78" i="188"/>
  <c r="N78" i="188" s="1"/>
  <c r="K78" i="188"/>
  <c r="J78" i="188"/>
  <c r="I78" i="188"/>
  <c r="L77" i="188"/>
  <c r="N77" i="188" s="1"/>
  <c r="K77" i="188"/>
  <c r="J77" i="188"/>
  <c r="I77" i="188"/>
  <c r="L76" i="188"/>
  <c r="N76" i="188" s="1"/>
  <c r="K76" i="188"/>
  <c r="J76" i="188"/>
  <c r="I76" i="188"/>
  <c r="L75" i="188"/>
  <c r="N75" i="188" s="1"/>
  <c r="K75" i="188"/>
  <c r="J75" i="188"/>
  <c r="I75" i="188"/>
  <c r="L74" i="188"/>
  <c r="K74" i="188"/>
  <c r="J74" i="188"/>
  <c r="I74" i="188"/>
  <c r="L73" i="188"/>
  <c r="N73" i="188" s="1"/>
  <c r="K73" i="188"/>
  <c r="J73" i="188"/>
  <c r="I73" i="188"/>
  <c r="N72" i="188"/>
  <c r="L72" i="188"/>
  <c r="K72" i="188"/>
  <c r="J72" i="188"/>
  <c r="I72" i="188"/>
  <c r="N71" i="188"/>
  <c r="L71" i="188"/>
  <c r="K71" i="188"/>
  <c r="J71" i="188"/>
  <c r="I71" i="188"/>
  <c r="N70" i="188"/>
  <c r="L70" i="188"/>
  <c r="K70" i="188"/>
  <c r="J70" i="188"/>
  <c r="I70" i="188"/>
  <c r="L69" i="188"/>
  <c r="N69" i="188" s="1"/>
  <c r="K69" i="188"/>
  <c r="J69" i="188"/>
  <c r="I69" i="188"/>
  <c r="L68" i="188"/>
  <c r="K68" i="188"/>
  <c r="J68" i="188"/>
  <c r="I68" i="188"/>
  <c r="L67" i="188"/>
  <c r="N67" i="188" s="1"/>
  <c r="K67" i="188"/>
  <c r="J67" i="188"/>
  <c r="I67" i="188"/>
  <c r="L66" i="188"/>
  <c r="N66" i="188" s="1"/>
  <c r="K66" i="188"/>
  <c r="J66" i="188"/>
  <c r="I66" i="188"/>
  <c r="L65" i="188"/>
  <c r="K65" i="188"/>
  <c r="J65" i="188"/>
  <c r="I65" i="188"/>
  <c r="N64" i="188"/>
  <c r="L64" i="188"/>
  <c r="K64" i="188"/>
  <c r="J64" i="188"/>
  <c r="I64" i="188"/>
  <c r="N63" i="188"/>
  <c r="L63" i="188"/>
  <c r="K63" i="188"/>
  <c r="J63" i="188"/>
  <c r="I63" i="188"/>
  <c r="L62" i="188"/>
  <c r="N62" i="188" s="1"/>
  <c r="K62" i="188"/>
  <c r="J62" i="188"/>
  <c r="I62" i="188"/>
  <c r="L61" i="188"/>
  <c r="N61" i="188" s="1"/>
  <c r="K61" i="188"/>
  <c r="J61" i="188"/>
  <c r="I61" i="188"/>
  <c r="N60" i="188"/>
  <c r="L60" i="188"/>
  <c r="K60" i="188"/>
  <c r="J60" i="188"/>
  <c r="I60" i="188"/>
  <c r="N59" i="188"/>
  <c r="L59" i="188"/>
  <c r="K59" i="188"/>
  <c r="J59" i="188"/>
  <c r="I59" i="188"/>
  <c r="L58" i="188"/>
  <c r="N58" i="188" s="1"/>
  <c r="K58" i="188"/>
  <c r="J58" i="188"/>
  <c r="I58" i="188"/>
  <c r="L57" i="188"/>
  <c r="K57" i="188"/>
  <c r="J57" i="188"/>
  <c r="I57" i="188"/>
  <c r="L56" i="188"/>
  <c r="N56" i="188" s="1"/>
  <c r="K56" i="188"/>
  <c r="J56" i="188"/>
  <c r="I56" i="188"/>
  <c r="L55" i="188"/>
  <c r="K55" i="188"/>
  <c r="J55" i="188"/>
  <c r="I55" i="188"/>
  <c r="L54" i="188"/>
  <c r="K54" i="188"/>
  <c r="J54" i="188"/>
  <c r="I54" i="188"/>
  <c r="L53" i="188"/>
  <c r="N53" i="188" s="1"/>
  <c r="K53" i="188"/>
  <c r="J53" i="188"/>
  <c r="I53" i="188"/>
  <c r="L52" i="188"/>
  <c r="K52" i="188"/>
  <c r="J52" i="188"/>
  <c r="I52" i="188"/>
  <c r="N51" i="188"/>
  <c r="L51" i="188"/>
  <c r="K51" i="188"/>
  <c r="J51" i="188"/>
  <c r="I51" i="188"/>
  <c r="N50" i="188"/>
  <c r="L50" i="188"/>
  <c r="K50" i="188"/>
  <c r="J50" i="188"/>
  <c r="I50" i="188"/>
  <c r="L49" i="188"/>
  <c r="N49" i="188" s="1"/>
  <c r="K49" i="188"/>
  <c r="J49" i="188"/>
  <c r="I49" i="188"/>
  <c r="L48" i="188"/>
  <c r="N48" i="188" s="1"/>
  <c r="K48" i="188"/>
  <c r="J48" i="188"/>
  <c r="I48" i="188"/>
  <c r="N47" i="188"/>
  <c r="L47" i="188"/>
  <c r="K47" i="188"/>
  <c r="J47" i="188"/>
  <c r="I47" i="188"/>
  <c r="L46" i="188"/>
  <c r="N46" i="188" s="1"/>
  <c r="K46" i="188"/>
  <c r="J46" i="188"/>
  <c r="I46" i="188"/>
  <c r="N45" i="188"/>
  <c r="L45" i="188"/>
  <c r="K45" i="188"/>
  <c r="J45" i="188"/>
  <c r="I45" i="188"/>
  <c r="L44" i="188"/>
  <c r="N44" i="188" s="1"/>
  <c r="L43" i="188"/>
  <c r="N43" i="188" s="1"/>
  <c r="K43" i="188"/>
  <c r="J43" i="188"/>
  <c r="I43" i="188"/>
  <c r="L42" i="188"/>
  <c r="N42" i="188" s="1"/>
  <c r="K42" i="188"/>
  <c r="J42" i="188"/>
  <c r="I42" i="188"/>
  <c r="L41" i="188"/>
  <c r="N41" i="188" s="1"/>
  <c r="K41" i="188"/>
  <c r="J41" i="188"/>
  <c r="I41" i="188"/>
  <c r="L40" i="188"/>
  <c r="N40" i="188" s="1"/>
  <c r="K40" i="188"/>
  <c r="J40" i="188"/>
  <c r="I40" i="188"/>
  <c r="L39" i="188"/>
  <c r="K39" i="188"/>
  <c r="J39" i="188"/>
  <c r="I39" i="188"/>
  <c r="L38" i="188"/>
  <c r="N38" i="188" s="1"/>
  <c r="K38" i="188"/>
  <c r="J38" i="188"/>
  <c r="I38" i="188"/>
  <c r="N37" i="188"/>
  <c r="L37" i="188"/>
  <c r="K37" i="188"/>
  <c r="J37" i="188"/>
  <c r="I37" i="188"/>
  <c r="L36" i="188"/>
  <c r="N36" i="188" s="1"/>
  <c r="K36" i="188"/>
  <c r="J36" i="188"/>
  <c r="I36" i="188"/>
  <c r="L35" i="188"/>
  <c r="N35" i="188" s="1"/>
  <c r="K35" i="188"/>
  <c r="J35" i="188"/>
  <c r="I35" i="188"/>
  <c r="L34" i="188"/>
  <c r="N34" i="188" s="1"/>
  <c r="K34" i="188"/>
  <c r="J34" i="188"/>
  <c r="I34" i="188"/>
  <c r="L33" i="188"/>
  <c r="N33" i="188" s="1"/>
  <c r="K33" i="188"/>
  <c r="J33" i="188"/>
  <c r="I33" i="188"/>
  <c r="L32" i="188"/>
  <c r="K32" i="188"/>
  <c r="J32" i="188"/>
  <c r="I32" i="188"/>
  <c r="L31" i="188"/>
  <c r="N31" i="188" s="1"/>
  <c r="K31" i="188"/>
  <c r="J31" i="188"/>
  <c r="I31" i="188"/>
  <c r="L30" i="188"/>
  <c r="N30" i="188" s="1"/>
  <c r="K30" i="188"/>
  <c r="J30" i="188"/>
  <c r="I30" i="188"/>
  <c r="L29" i="188"/>
  <c r="N29" i="188" s="1"/>
  <c r="K29" i="188"/>
  <c r="J29" i="188"/>
  <c r="I29" i="188"/>
  <c r="L28" i="188"/>
  <c r="K28" i="188"/>
  <c r="J28" i="188"/>
  <c r="I28" i="188"/>
  <c r="L27" i="188"/>
  <c r="N27" i="188" s="1"/>
  <c r="K27" i="188"/>
  <c r="J27" i="188"/>
  <c r="I27" i="188"/>
  <c r="N26" i="188"/>
  <c r="L26" i="188"/>
  <c r="K26" i="188"/>
  <c r="J26" i="188"/>
  <c r="I26" i="188"/>
  <c r="L25" i="188"/>
  <c r="K25" i="188"/>
  <c r="J25" i="188"/>
  <c r="I25" i="188"/>
  <c r="L24" i="188"/>
  <c r="N24" i="188" s="1"/>
  <c r="K24" i="188"/>
  <c r="J24" i="188"/>
  <c r="I24" i="188"/>
  <c r="L23" i="188"/>
  <c r="N23" i="188" s="1"/>
  <c r="K23" i="188"/>
  <c r="J23" i="188"/>
  <c r="I23" i="188"/>
  <c r="N22" i="188"/>
  <c r="L22" i="188"/>
  <c r="K22" i="188"/>
  <c r="J22" i="188"/>
  <c r="I22" i="188"/>
  <c r="N21" i="188"/>
  <c r="L21" i="188"/>
  <c r="K21" i="188"/>
  <c r="J21" i="188"/>
  <c r="I21" i="188"/>
  <c r="L20" i="188"/>
  <c r="N20" i="188" s="1"/>
  <c r="K20" i="188"/>
  <c r="J20" i="188"/>
  <c r="I20" i="188"/>
  <c r="L19" i="188"/>
  <c r="N19" i="188" s="1"/>
  <c r="K19" i="188"/>
  <c r="J19" i="188"/>
  <c r="I19" i="188"/>
  <c r="L18" i="188"/>
  <c r="N18" i="188" s="1"/>
  <c r="K18" i="188"/>
  <c r="J18" i="188"/>
  <c r="I18" i="188"/>
  <c r="L17" i="188"/>
  <c r="N17" i="188" s="1"/>
  <c r="K17" i="188"/>
  <c r="J17" i="188"/>
  <c r="I17" i="188"/>
  <c r="L16" i="188"/>
  <c r="N16" i="188" s="1"/>
  <c r="K16" i="188"/>
  <c r="J16" i="188"/>
  <c r="I16" i="188"/>
  <c r="L15" i="188"/>
  <c r="N15" i="188" s="1"/>
  <c r="K15" i="188"/>
  <c r="J15" i="188"/>
  <c r="I15" i="188"/>
  <c r="L14" i="188"/>
  <c r="K14" i="188"/>
  <c r="J14" i="188"/>
  <c r="I14" i="188"/>
  <c r="L13" i="188"/>
  <c r="N13" i="188" s="1"/>
  <c r="K13" i="188"/>
  <c r="J13" i="188"/>
  <c r="I13" i="188"/>
  <c r="N12" i="188"/>
  <c r="L12" i="188"/>
  <c r="K12" i="188"/>
  <c r="J12" i="188"/>
  <c r="I12" i="188"/>
  <c r="N11" i="188"/>
  <c r="L11" i="188"/>
  <c r="K11" i="188"/>
  <c r="J11" i="188"/>
  <c r="I11" i="188"/>
  <c r="L10" i="188"/>
  <c r="N10" i="188" s="1"/>
  <c r="K10" i="188"/>
  <c r="J10" i="188"/>
  <c r="I10" i="188"/>
  <c r="L9" i="188"/>
  <c r="K9" i="188"/>
  <c r="J9" i="188"/>
  <c r="I9" i="188"/>
  <c r="L8" i="188"/>
  <c r="N8" i="188" s="1"/>
  <c r="K8" i="188"/>
  <c r="J8" i="188"/>
  <c r="I8" i="188"/>
  <c r="L7" i="188"/>
  <c r="K7" i="188"/>
  <c r="J7" i="188"/>
  <c r="I7" i="188"/>
  <c r="N6" i="188"/>
  <c r="L6" i="188"/>
  <c r="K6" i="188"/>
  <c r="J6" i="188"/>
  <c r="I6" i="188"/>
  <c r="L5" i="188"/>
  <c r="N5" i="188" s="1"/>
  <c r="K5" i="188"/>
  <c r="J5" i="188"/>
  <c r="I5" i="188"/>
  <c r="L4" i="188"/>
  <c r="K4" i="188"/>
  <c r="J4" i="188"/>
  <c r="I4" i="188"/>
  <c r="L3" i="188"/>
  <c r="N3" i="188" s="1"/>
  <c r="K3" i="188"/>
  <c r="J3" i="188"/>
  <c r="I3" i="188"/>
  <c r="L2" i="188"/>
  <c r="N2" i="188" s="1"/>
  <c r="K2" i="188"/>
  <c r="J2" i="188"/>
  <c r="I2" i="188"/>
  <c r="L312" i="187"/>
  <c r="L311" i="187"/>
  <c r="L310" i="187"/>
  <c r="L309" i="187"/>
  <c r="L308" i="187"/>
  <c r="L307" i="187"/>
  <c r="L306" i="187"/>
  <c r="K306" i="187"/>
  <c r="J306" i="187"/>
  <c r="I306" i="187"/>
  <c r="L305" i="187"/>
  <c r="K305" i="187"/>
  <c r="J305" i="187"/>
  <c r="L304" i="187"/>
  <c r="K304" i="187"/>
  <c r="J304" i="187"/>
  <c r="L303" i="187"/>
  <c r="K303" i="187"/>
  <c r="J303" i="187"/>
  <c r="L302" i="187"/>
  <c r="K302" i="187"/>
  <c r="J302" i="187"/>
  <c r="L301" i="187"/>
  <c r="K301" i="187"/>
  <c r="J301" i="187"/>
  <c r="L300" i="187"/>
  <c r="K300" i="187"/>
  <c r="J300" i="187"/>
  <c r="L299" i="187"/>
  <c r="K299" i="187"/>
  <c r="J299" i="187"/>
  <c r="L298" i="187"/>
  <c r="K298" i="187"/>
  <c r="J298" i="187"/>
  <c r="L297" i="187"/>
  <c r="K297" i="187"/>
  <c r="J297" i="187"/>
  <c r="L296" i="187"/>
  <c r="K296" i="187"/>
  <c r="J296" i="187"/>
  <c r="L295" i="187"/>
  <c r="K295" i="187"/>
  <c r="J295" i="187"/>
  <c r="L294" i="187"/>
  <c r="K294" i="187"/>
  <c r="J294" i="187"/>
  <c r="L293" i="187"/>
  <c r="K293" i="187"/>
  <c r="J293" i="187"/>
  <c r="L292" i="187"/>
  <c r="K292" i="187"/>
  <c r="J292" i="187"/>
  <c r="L291" i="187"/>
  <c r="K291" i="187"/>
  <c r="J291" i="187"/>
  <c r="L290" i="187"/>
  <c r="K290" i="187"/>
  <c r="J290" i="187"/>
  <c r="L289" i="187"/>
  <c r="K289" i="187"/>
  <c r="J289" i="187"/>
  <c r="L288" i="187"/>
  <c r="K288" i="187"/>
  <c r="J288" i="187"/>
  <c r="L287" i="187"/>
  <c r="K287" i="187"/>
  <c r="J287" i="187"/>
  <c r="L286" i="187"/>
  <c r="K286" i="187"/>
  <c r="J286" i="187"/>
  <c r="L285" i="187"/>
  <c r="K285" i="187"/>
  <c r="J285" i="187"/>
  <c r="L284" i="187"/>
  <c r="K284" i="187"/>
  <c r="J284" i="187"/>
  <c r="L283" i="187"/>
  <c r="K283" i="187"/>
  <c r="J283" i="187"/>
  <c r="L282" i="187"/>
  <c r="K282" i="187"/>
  <c r="J282" i="187"/>
  <c r="L281" i="187"/>
  <c r="K281" i="187"/>
  <c r="J281" i="187"/>
  <c r="L280" i="187"/>
  <c r="K280" i="187"/>
  <c r="J280" i="187"/>
  <c r="L279" i="187"/>
  <c r="K279" i="187"/>
  <c r="J279" i="187"/>
  <c r="L278" i="187"/>
  <c r="K278" i="187"/>
  <c r="J278" i="187"/>
  <c r="I278" i="187"/>
  <c r="L277" i="187"/>
  <c r="K277" i="187"/>
  <c r="J277" i="187"/>
  <c r="I277" i="187"/>
  <c r="L276" i="187"/>
  <c r="K276" i="187"/>
  <c r="J276" i="187"/>
  <c r="I276" i="187"/>
  <c r="L275" i="187"/>
  <c r="K275" i="187"/>
  <c r="J275" i="187"/>
  <c r="I275" i="187"/>
  <c r="L274" i="187"/>
  <c r="K274" i="187"/>
  <c r="J274" i="187"/>
  <c r="I274" i="187"/>
  <c r="L273" i="187"/>
  <c r="K273" i="187"/>
  <c r="J273" i="187"/>
  <c r="I273" i="187"/>
  <c r="L272" i="187"/>
  <c r="N272" i="187" s="1"/>
  <c r="K272" i="187"/>
  <c r="J272" i="187"/>
  <c r="L271" i="187"/>
  <c r="K271" i="187"/>
  <c r="J271" i="187"/>
  <c r="I271" i="187"/>
  <c r="L270" i="187"/>
  <c r="K270" i="187"/>
  <c r="J270" i="187"/>
  <c r="I270" i="187"/>
  <c r="L269" i="187"/>
  <c r="K269" i="187"/>
  <c r="J269" i="187"/>
  <c r="I269" i="187"/>
  <c r="L268" i="187"/>
  <c r="N268" i="187" s="1"/>
  <c r="K268" i="187"/>
  <c r="J268" i="187"/>
  <c r="I268" i="187"/>
  <c r="L267" i="187"/>
  <c r="N267" i="187" s="1"/>
  <c r="K267" i="187"/>
  <c r="J267" i="187"/>
  <c r="I267" i="187"/>
  <c r="L266" i="187"/>
  <c r="N266" i="187" s="1"/>
  <c r="K266" i="187"/>
  <c r="J266" i="187"/>
  <c r="I266" i="187"/>
  <c r="L265" i="187"/>
  <c r="N265" i="187" s="1"/>
  <c r="K265" i="187"/>
  <c r="J265" i="187"/>
  <c r="I265" i="187"/>
  <c r="L264" i="187"/>
  <c r="N264" i="187" s="1"/>
  <c r="K264" i="187"/>
  <c r="J264" i="187"/>
  <c r="I264" i="187"/>
  <c r="N263" i="187"/>
  <c r="L263" i="187"/>
  <c r="K263" i="187"/>
  <c r="J263" i="187"/>
  <c r="I263" i="187"/>
  <c r="L262" i="187"/>
  <c r="N262" i="187" s="1"/>
  <c r="K262" i="187"/>
  <c r="J262" i="187"/>
  <c r="I262" i="187"/>
  <c r="L261" i="187"/>
  <c r="N261" i="187" s="1"/>
  <c r="K261" i="187"/>
  <c r="J261" i="187"/>
  <c r="I261" i="187"/>
  <c r="L260" i="187"/>
  <c r="K260" i="187"/>
  <c r="J260" i="187"/>
  <c r="I260" i="187"/>
  <c r="L259" i="187"/>
  <c r="K259" i="187"/>
  <c r="J259" i="187"/>
  <c r="I259" i="187"/>
  <c r="N258" i="187"/>
  <c r="L258" i="187"/>
  <c r="K258" i="187"/>
  <c r="J258" i="187"/>
  <c r="I258" i="187"/>
  <c r="N257" i="187"/>
  <c r="L257" i="187"/>
  <c r="K257" i="187"/>
  <c r="J257" i="187"/>
  <c r="I257" i="187"/>
  <c r="L256" i="187"/>
  <c r="N256" i="187" s="1"/>
  <c r="K256" i="187"/>
  <c r="J256" i="187"/>
  <c r="I256" i="187"/>
  <c r="L255" i="187"/>
  <c r="N255" i="187" s="1"/>
  <c r="K255" i="187"/>
  <c r="J255" i="187"/>
  <c r="I255" i="187"/>
  <c r="N254" i="187"/>
  <c r="L254" i="187"/>
  <c r="K254" i="187"/>
  <c r="J254" i="187"/>
  <c r="I254" i="187"/>
  <c r="L253" i="187"/>
  <c r="N253" i="187" s="1"/>
  <c r="K253" i="187"/>
  <c r="J253" i="187"/>
  <c r="I253" i="187"/>
  <c r="L252" i="187"/>
  <c r="N252" i="187" s="1"/>
  <c r="K252" i="187"/>
  <c r="J252" i="187"/>
  <c r="I252" i="187"/>
  <c r="L251" i="187"/>
  <c r="K251" i="187"/>
  <c r="J251" i="187"/>
  <c r="I251" i="187"/>
  <c r="L250" i="187"/>
  <c r="N250" i="187" s="1"/>
  <c r="K250" i="187"/>
  <c r="J250" i="187"/>
  <c r="I250" i="187"/>
  <c r="L249" i="187"/>
  <c r="N249" i="187" s="1"/>
  <c r="K249" i="187"/>
  <c r="J249" i="187"/>
  <c r="I249" i="187"/>
  <c r="L248" i="187"/>
  <c r="N248" i="187" s="1"/>
  <c r="K248" i="187"/>
  <c r="J248" i="187"/>
  <c r="I248" i="187"/>
  <c r="L247" i="187"/>
  <c r="N247" i="187" s="1"/>
  <c r="K247" i="187"/>
  <c r="J247" i="187"/>
  <c r="I247" i="187"/>
  <c r="L246" i="187"/>
  <c r="K246" i="187"/>
  <c r="J246" i="187"/>
  <c r="I246" i="187"/>
  <c r="L245" i="187"/>
  <c r="N245" i="187" s="1"/>
  <c r="K245" i="187"/>
  <c r="J245" i="187"/>
  <c r="I245" i="187"/>
  <c r="L244" i="187"/>
  <c r="K244" i="187"/>
  <c r="J244" i="187"/>
  <c r="I244" i="187"/>
  <c r="L243" i="187"/>
  <c r="K243" i="187"/>
  <c r="J243" i="187"/>
  <c r="I243" i="187"/>
  <c r="L242" i="187"/>
  <c r="N242" i="187" s="1"/>
  <c r="K242" i="187"/>
  <c r="J242" i="187"/>
  <c r="I242" i="187"/>
  <c r="L241" i="187"/>
  <c r="N241" i="187" s="1"/>
  <c r="K241" i="187"/>
  <c r="J241" i="187"/>
  <c r="I241" i="187"/>
  <c r="F241" i="187"/>
  <c r="L240" i="187"/>
  <c r="N240" i="187" s="1"/>
  <c r="K240" i="187"/>
  <c r="J240" i="187"/>
  <c r="I240" i="187"/>
  <c r="L239" i="187"/>
  <c r="N239" i="187" s="1"/>
  <c r="K239" i="187"/>
  <c r="J239" i="187"/>
  <c r="I239" i="187"/>
  <c r="L238" i="187"/>
  <c r="N238" i="187" s="1"/>
  <c r="K238" i="187"/>
  <c r="J238" i="187"/>
  <c r="I238" i="187"/>
  <c r="L237" i="187"/>
  <c r="N237" i="187" s="1"/>
  <c r="K237" i="187"/>
  <c r="J237" i="187"/>
  <c r="I237" i="187"/>
  <c r="L236" i="187"/>
  <c r="N236" i="187" s="1"/>
  <c r="K236" i="187"/>
  <c r="J236" i="187"/>
  <c r="I236" i="187"/>
  <c r="L235" i="187"/>
  <c r="N235" i="187" s="1"/>
  <c r="K235" i="187"/>
  <c r="J235" i="187"/>
  <c r="I235" i="187"/>
  <c r="L234" i="187"/>
  <c r="K234" i="187"/>
  <c r="J234" i="187"/>
  <c r="I234" i="187"/>
  <c r="L233" i="187"/>
  <c r="N233" i="187" s="1"/>
  <c r="K233" i="187"/>
  <c r="J233" i="187"/>
  <c r="I233" i="187"/>
  <c r="N232" i="187"/>
  <c r="L232" i="187"/>
  <c r="K232" i="187"/>
  <c r="J232" i="187"/>
  <c r="I232" i="187"/>
  <c r="L231" i="187"/>
  <c r="N231" i="187" s="1"/>
  <c r="K231" i="187"/>
  <c r="J231" i="187"/>
  <c r="I231" i="187"/>
  <c r="L230" i="187"/>
  <c r="N230" i="187" s="1"/>
  <c r="K230" i="187"/>
  <c r="J230" i="187"/>
  <c r="I230" i="187"/>
  <c r="L229" i="187"/>
  <c r="N229" i="187" s="1"/>
  <c r="K229" i="187"/>
  <c r="J229" i="187"/>
  <c r="I229" i="187"/>
  <c r="L228" i="187"/>
  <c r="N228" i="187" s="1"/>
  <c r="K228" i="187"/>
  <c r="J228" i="187"/>
  <c r="I228" i="187"/>
  <c r="L227" i="187"/>
  <c r="N227" i="187" s="1"/>
  <c r="K227" i="187"/>
  <c r="J227" i="187"/>
  <c r="I227" i="187"/>
  <c r="L226" i="187"/>
  <c r="N226" i="187" s="1"/>
  <c r="K226" i="187"/>
  <c r="J226" i="187"/>
  <c r="I226" i="187"/>
  <c r="L225" i="187"/>
  <c r="N225" i="187" s="1"/>
  <c r="K225" i="187"/>
  <c r="L224" i="187"/>
  <c r="N224" i="187" s="1"/>
  <c r="K224" i="187"/>
  <c r="J224" i="187"/>
  <c r="I224" i="187"/>
  <c r="L223" i="187"/>
  <c r="N223" i="187" s="1"/>
  <c r="K223" i="187"/>
  <c r="J223" i="187"/>
  <c r="I223" i="187"/>
  <c r="L222" i="187"/>
  <c r="N222" i="187" s="1"/>
  <c r="K222" i="187"/>
  <c r="J222" i="187"/>
  <c r="I222" i="187"/>
  <c r="L221" i="187"/>
  <c r="N221" i="187" s="1"/>
  <c r="K221" i="187"/>
  <c r="J221" i="187"/>
  <c r="I221" i="187"/>
  <c r="L220" i="187"/>
  <c r="N220" i="187" s="1"/>
  <c r="K220" i="187"/>
  <c r="J220" i="187"/>
  <c r="I220" i="187"/>
  <c r="L219" i="187"/>
  <c r="N219" i="187" s="1"/>
  <c r="K219" i="187"/>
  <c r="J219" i="187"/>
  <c r="I219" i="187"/>
  <c r="L218" i="187"/>
  <c r="N218" i="187" s="1"/>
  <c r="K218" i="187"/>
  <c r="J218" i="187"/>
  <c r="I218" i="187"/>
  <c r="N217" i="187"/>
  <c r="L217" i="187"/>
  <c r="K217" i="187"/>
  <c r="J217" i="187"/>
  <c r="I217" i="187"/>
  <c r="L216" i="187"/>
  <c r="K216" i="187"/>
  <c r="J216" i="187"/>
  <c r="I216" i="187"/>
  <c r="L215" i="187"/>
  <c r="K215" i="187"/>
  <c r="J215" i="187"/>
  <c r="I215" i="187"/>
  <c r="N214" i="187"/>
  <c r="L214" i="187"/>
  <c r="K214" i="187"/>
  <c r="J214" i="187"/>
  <c r="I214" i="187"/>
  <c r="L213" i="187"/>
  <c r="N213" i="187" s="1"/>
  <c r="K213" i="187"/>
  <c r="J213" i="187"/>
  <c r="I213" i="187"/>
  <c r="L212" i="187"/>
  <c r="N212" i="187" s="1"/>
  <c r="K212" i="187"/>
  <c r="J212" i="187"/>
  <c r="I212" i="187"/>
  <c r="L211" i="187"/>
  <c r="K211" i="187"/>
  <c r="J211" i="187"/>
  <c r="I211" i="187"/>
  <c r="L210" i="187"/>
  <c r="N210" i="187" s="1"/>
  <c r="K210" i="187"/>
  <c r="J210" i="187"/>
  <c r="I210" i="187"/>
  <c r="L209" i="187"/>
  <c r="N209" i="187" s="1"/>
  <c r="K209" i="187"/>
  <c r="J209" i="187"/>
  <c r="L208" i="187"/>
  <c r="N208" i="187" s="1"/>
  <c r="K208" i="187"/>
  <c r="J208" i="187"/>
  <c r="L207" i="187"/>
  <c r="N207" i="187" s="1"/>
  <c r="K207" i="187"/>
  <c r="J207" i="187"/>
  <c r="L206" i="187"/>
  <c r="N206" i="187" s="1"/>
  <c r="K206" i="187"/>
  <c r="J206" i="187"/>
  <c r="L205" i="187"/>
  <c r="N205" i="187" s="1"/>
  <c r="K205" i="187"/>
  <c r="J205" i="187"/>
  <c r="L204" i="187"/>
  <c r="N204" i="187" s="1"/>
  <c r="K204" i="187"/>
  <c r="J204" i="187"/>
  <c r="N203" i="187"/>
  <c r="L203" i="187"/>
  <c r="K203" i="187"/>
  <c r="J203" i="187"/>
  <c r="L202" i="187"/>
  <c r="N202" i="187" s="1"/>
  <c r="K202" i="187"/>
  <c r="J202" i="187"/>
  <c r="N201" i="187"/>
  <c r="L201" i="187"/>
  <c r="K201" i="187"/>
  <c r="J201" i="187"/>
  <c r="L200" i="187"/>
  <c r="N200" i="187" s="1"/>
  <c r="K200" i="187"/>
  <c r="J200" i="187"/>
  <c r="L199" i="187"/>
  <c r="K199" i="187"/>
  <c r="J199" i="187"/>
  <c r="L198" i="187"/>
  <c r="K198" i="187"/>
  <c r="J198" i="187"/>
  <c r="L197" i="187"/>
  <c r="N197" i="187" s="1"/>
  <c r="K197" i="187"/>
  <c r="J197" i="187"/>
  <c r="L196" i="187"/>
  <c r="K196" i="187"/>
  <c r="J196" i="187"/>
  <c r="L195" i="187"/>
  <c r="K195" i="187"/>
  <c r="J195" i="187"/>
  <c r="L194" i="187"/>
  <c r="K194" i="187"/>
  <c r="J194" i="187"/>
  <c r="I194" i="187"/>
  <c r="L193" i="187"/>
  <c r="K193" i="187"/>
  <c r="J193" i="187"/>
  <c r="I193" i="187"/>
  <c r="L192" i="187"/>
  <c r="K192" i="187"/>
  <c r="J192" i="187"/>
  <c r="I192" i="187"/>
  <c r="L191" i="187"/>
  <c r="K191" i="187"/>
  <c r="J191" i="187"/>
  <c r="I191" i="187"/>
  <c r="L190" i="187"/>
  <c r="K190" i="187"/>
  <c r="J190" i="187"/>
  <c r="I190" i="187"/>
  <c r="L189" i="187"/>
  <c r="K189" i="187"/>
  <c r="J189" i="187"/>
  <c r="I189" i="187"/>
  <c r="L188" i="187"/>
  <c r="K188" i="187"/>
  <c r="J188" i="187"/>
  <c r="I188" i="187"/>
  <c r="L187" i="187"/>
  <c r="N187" i="187" s="1"/>
  <c r="K187" i="187"/>
  <c r="J187" i="187"/>
  <c r="I187" i="187"/>
  <c r="L186" i="187"/>
  <c r="K186" i="187"/>
  <c r="J186" i="187"/>
  <c r="I186" i="187"/>
  <c r="L185" i="187"/>
  <c r="N185" i="187" s="1"/>
  <c r="K185" i="187"/>
  <c r="J185" i="187"/>
  <c r="I185" i="187"/>
  <c r="N184" i="187"/>
  <c r="L184" i="187"/>
  <c r="K184" i="187"/>
  <c r="J184" i="187"/>
  <c r="I184" i="187"/>
  <c r="L183" i="187"/>
  <c r="K183" i="187"/>
  <c r="J183" i="187"/>
  <c r="I183" i="187"/>
  <c r="L182" i="187"/>
  <c r="K182" i="187"/>
  <c r="J182" i="187"/>
  <c r="I182" i="187"/>
  <c r="L181" i="187"/>
  <c r="K181" i="187"/>
  <c r="J181" i="187"/>
  <c r="I181" i="187"/>
  <c r="L180" i="187"/>
  <c r="K180" i="187"/>
  <c r="J180" i="187"/>
  <c r="I180" i="187"/>
  <c r="L179" i="187"/>
  <c r="K179" i="187"/>
  <c r="J179" i="187"/>
  <c r="I179" i="187"/>
  <c r="L178" i="187"/>
  <c r="K178" i="187"/>
  <c r="J178" i="187"/>
  <c r="I178" i="187"/>
  <c r="L177" i="187"/>
  <c r="K177" i="187"/>
  <c r="J177" i="187"/>
  <c r="I177" i="187"/>
  <c r="L176" i="187"/>
  <c r="K176" i="187"/>
  <c r="J176" i="187"/>
  <c r="I176" i="187"/>
  <c r="L175" i="187"/>
  <c r="K175" i="187"/>
  <c r="J175" i="187"/>
  <c r="I175" i="187"/>
  <c r="L174" i="187"/>
  <c r="K174" i="187"/>
  <c r="J174" i="187"/>
  <c r="I174" i="187"/>
  <c r="N173" i="187"/>
  <c r="L173" i="187"/>
  <c r="K173" i="187"/>
  <c r="J173" i="187"/>
  <c r="I173" i="187"/>
  <c r="L172" i="187"/>
  <c r="K172" i="187"/>
  <c r="J172" i="187"/>
  <c r="I172" i="187"/>
  <c r="L171" i="187"/>
  <c r="K171" i="187"/>
  <c r="J171" i="187"/>
  <c r="I171" i="187"/>
  <c r="L170" i="187"/>
  <c r="K170" i="187"/>
  <c r="J170" i="187"/>
  <c r="I170" i="187"/>
  <c r="L169" i="187"/>
  <c r="K169" i="187"/>
  <c r="J169" i="187"/>
  <c r="I169" i="187"/>
  <c r="L168" i="187"/>
  <c r="N168" i="187" s="1"/>
  <c r="K168" i="187"/>
  <c r="J168" i="187"/>
  <c r="I168" i="187"/>
  <c r="L167" i="187"/>
  <c r="K167" i="187"/>
  <c r="J167" i="187"/>
  <c r="I167" i="187"/>
  <c r="N166" i="187"/>
  <c r="L166" i="187"/>
  <c r="K166" i="187"/>
  <c r="J166" i="187"/>
  <c r="I166" i="187"/>
  <c r="L165" i="187"/>
  <c r="N165" i="187" s="1"/>
  <c r="K165" i="187"/>
  <c r="J165" i="187"/>
  <c r="I165" i="187"/>
  <c r="L164" i="187"/>
  <c r="N164" i="187" s="1"/>
  <c r="K164" i="187"/>
  <c r="J164" i="187"/>
  <c r="I164" i="187"/>
  <c r="L163" i="187"/>
  <c r="N163" i="187" s="1"/>
  <c r="K163" i="187"/>
  <c r="J163" i="187"/>
  <c r="I163" i="187"/>
  <c r="L162" i="187"/>
  <c r="K162" i="187"/>
  <c r="J162" i="187"/>
  <c r="I162" i="187"/>
  <c r="L161" i="187"/>
  <c r="K161" i="187"/>
  <c r="J161" i="187"/>
  <c r="I161" i="187"/>
  <c r="L160" i="187"/>
  <c r="N160" i="187" s="1"/>
  <c r="K160" i="187"/>
  <c r="J160" i="187"/>
  <c r="I160" i="187"/>
  <c r="L159" i="187"/>
  <c r="K159" i="187"/>
  <c r="J159" i="187"/>
  <c r="I159" i="187"/>
  <c r="L158" i="187"/>
  <c r="N158" i="187" s="1"/>
  <c r="K158" i="187"/>
  <c r="J158" i="187"/>
  <c r="I158" i="187"/>
  <c r="L157" i="187"/>
  <c r="K157" i="187"/>
  <c r="J157" i="187"/>
  <c r="I157" i="187"/>
  <c r="L156" i="187"/>
  <c r="K156" i="187"/>
  <c r="J156" i="187"/>
  <c r="I156" i="187"/>
  <c r="L155" i="187"/>
  <c r="N155" i="187" s="1"/>
  <c r="K155" i="187"/>
  <c r="J155" i="187"/>
  <c r="I155" i="187"/>
  <c r="L154" i="187"/>
  <c r="N154" i="187" s="1"/>
  <c r="K154" i="187"/>
  <c r="J154" i="187"/>
  <c r="I154" i="187"/>
  <c r="L153" i="187"/>
  <c r="N153" i="187" s="1"/>
  <c r="K153" i="187"/>
  <c r="J153" i="187"/>
  <c r="I153" i="187"/>
  <c r="L152" i="187"/>
  <c r="K152" i="187"/>
  <c r="J152" i="187"/>
  <c r="L151" i="187"/>
  <c r="K151" i="187"/>
  <c r="J151" i="187"/>
  <c r="L150" i="187"/>
  <c r="K150" i="187"/>
  <c r="J150" i="187"/>
  <c r="I150" i="187"/>
  <c r="L149" i="187"/>
  <c r="K149" i="187"/>
  <c r="J149" i="187"/>
  <c r="I149" i="187"/>
  <c r="L148" i="187"/>
  <c r="K148" i="187"/>
  <c r="J148" i="187"/>
  <c r="I148" i="187"/>
  <c r="L147" i="187"/>
  <c r="K147" i="187"/>
  <c r="J147" i="187"/>
  <c r="I147" i="187"/>
  <c r="L146" i="187"/>
  <c r="K146" i="187"/>
  <c r="J146" i="187"/>
  <c r="I146" i="187"/>
  <c r="L145" i="187"/>
  <c r="K145" i="187"/>
  <c r="J145" i="187"/>
  <c r="I145" i="187"/>
  <c r="L144" i="187"/>
  <c r="N144" i="187" s="1"/>
  <c r="K144" i="187"/>
  <c r="J144" i="187"/>
  <c r="I144" i="187"/>
  <c r="L143" i="187"/>
  <c r="N143" i="187" s="1"/>
  <c r="K143" i="187"/>
  <c r="J143" i="187"/>
  <c r="I143" i="187"/>
  <c r="L142" i="187"/>
  <c r="N142" i="187" s="1"/>
  <c r="K142" i="187"/>
  <c r="J142" i="187"/>
  <c r="I142" i="187"/>
  <c r="L141" i="187"/>
  <c r="K141" i="187"/>
  <c r="J141" i="187"/>
  <c r="I141" i="187"/>
  <c r="L140" i="187"/>
  <c r="K140" i="187"/>
  <c r="J140" i="187"/>
  <c r="I140" i="187"/>
  <c r="L139" i="187"/>
  <c r="N139" i="187" s="1"/>
  <c r="K139" i="187"/>
  <c r="J139" i="187"/>
  <c r="I139" i="187"/>
  <c r="N138" i="187"/>
  <c r="L138" i="187"/>
  <c r="K138" i="187"/>
  <c r="J138" i="187"/>
  <c r="I138" i="187"/>
  <c r="L137" i="187"/>
  <c r="N137" i="187" s="1"/>
  <c r="K137" i="187"/>
  <c r="J137" i="187"/>
  <c r="I137" i="187"/>
  <c r="L136" i="187"/>
  <c r="N136" i="187" s="1"/>
  <c r="K136" i="187"/>
  <c r="J136" i="187"/>
  <c r="I136" i="187"/>
  <c r="L135" i="187"/>
  <c r="N135" i="187" s="1"/>
  <c r="K135" i="187"/>
  <c r="J135" i="187"/>
  <c r="I135" i="187"/>
  <c r="L134" i="187"/>
  <c r="N134" i="187" s="1"/>
  <c r="K134" i="187"/>
  <c r="J134" i="187"/>
  <c r="I134" i="187"/>
  <c r="L133" i="187"/>
  <c r="N133" i="187" s="1"/>
  <c r="K133" i="187"/>
  <c r="J133" i="187"/>
  <c r="I133" i="187"/>
  <c r="L132" i="187"/>
  <c r="N132" i="187" s="1"/>
  <c r="K132" i="187"/>
  <c r="J132" i="187"/>
  <c r="I132" i="187"/>
  <c r="L131" i="187"/>
  <c r="N131" i="187" s="1"/>
  <c r="K131" i="187"/>
  <c r="J131" i="187"/>
  <c r="I131" i="187"/>
  <c r="L130" i="187"/>
  <c r="N130" i="187" s="1"/>
  <c r="K130" i="187"/>
  <c r="J130" i="187"/>
  <c r="I130" i="187"/>
  <c r="L129" i="187"/>
  <c r="N129" i="187" s="1"/>
  <c r="K129" i="187"/>
  <c r="J129" i="187"/>
  <c r="I129" i="187"/>
  <c r="L128" i="187"/>
  <c r="N128" i="187" s="1"/>
  <c r="K128" i="187"/>
  <c r="J128" i="187"/>
  <c r="I128" i="187"/>
  <c r="L127" i="187"/>
  <c r="N127" i="187" s="1"/>
  <c r="K127" i="187"/>
  <c r="J127" i="187"/>
  <c r="I127" i="187"/>
  <c r="L126" i="187"/>
  <c r="N126" i="187" s="1"/>
  <c r="K126" i="187"/>
  <c r="J126" i="187"/>
  <c r="I126" i="187"/>
  <c r="L125" i="187"/>
  <c r="N125" i="187" s="1"/>
  <c r="K125" i="187"/>
  <c r="J125" i="187"/>
  <c r="I125" i="187"/>
  <c r="L124" i="187"/>
  <c r="K124" i="187"/>
  <c r="J124" i="187"/>
  <c r="I124" i="187"/>
  <c r="L123" i="187"/>
  <c r="N123" i="187" s="1"/>
  <c r="K123" i="187"/>
  <c r="J123" i="187"/>
  <c r="I123" i="187"/>
  <c r="L122" i="187"/>
  <c r="N122" i="187" s="1"/>
  <c r="K122" i="187"/>
  <c r="J122" i="187"/>
  <c r="I122" i="187"/>
  <c r="L121" i="187"/>
  <c r="K121" i="187"/>
  <c r="J121" i="187"/>
  <c r="I121" i="187"/>
  <c r="N120" i="187"/>
  <c r="L120" i="187"/>
  <c r="K120" i="187"/>
  <c r="J120" i="187"/>
  <c r="I120" i="187"/>
  <c r="L119" i="187"/>
  <c r="N119" i="187" s="1"/>
  <c r="K119" i="187"/>
  <c r="J119" i="187"/>
  <c r="I119" i="187"/>
  <c r="L118" i="187"/>
  <c r="N118" i="187" s="1"/>
  <c r="K118" i="187"/>
  <c r="J118" i="187"/>
  <c r="I118" i="187"/>
  <c r="L117" i="187"/>
  <c r="N117" i="187" s="1"/>
  <c r="K117" i="187"/>
  <c r="J117" i="187"/>
  <c r="I117" i="187"/>
  <c r="L116" i="187"/>
  <c r="N116" i="187" s="1"/>
  <c r="K116" i="187"/>
  <c r="J116" i="187"/>
  <c r="I116" i="187"/>
  <c r="L115" i="187"/>
  <c r="N115" i="187" s="1"/>
  <c r="K115" i="187"/>
  <c r="J115" i="187"/>
  <c r="I115" i="187"/>
  <c r="N114" i="187"/>
  <c r="L114" i="187"/>
  <c r="K114" i="187"/>
  <c r="J114" i="187"/>
  <c r="I114" i="187"/>
  <c r="L113" i="187"/>
  <c r="N113" i="187" s="1"/>
  <c r="K113" i="187"/>
  <c r="J113" i="187"/>
  <c r="I113" i="187"/>
  <c r="L112" i="187"/>
  <c r="N112" i="187" s="1"/>
  <c r="K112" i="187"/>
  <c r="J112" i="187"/>
  <c r="I112" i="187"/>
  <c r="L111" i="187"/>
  <c r="N111" i="187" s="1"/>
  <c r="K111" i="187"/>
  <c r="J111" i="187"/>
  <c r="I111" i="187"/>
  <c r="L110" i="187"/>
  <c r="N110" i="187" s="1"/>
  <c r="K110" i="187"/>
  <c r="J110" i="187"/>
  <c r="I110" i="187"/>
  <c r="L109" i="187"/>
  <c r="N109" i="187" s="1"/>
  <c r="K109" i="187"/>
  <c r="J109" i="187"/>
  <c r="I109" i="187"/>
  <c r="L108" i="187"/>
  <c r="N108" i="187" s="1"/>
  <c r="K108" i="187"/>
  <c r="J108" i="187"/>
  <c r="I108" i="187"/>
  <c r="L107" i="187"/>
  <c r="N107" i="187" s="1"/>
  <c r="K107" i="187"/>
  <c r="J107" i="187"/>
  <c r="I107" i="187"/>
  <c r="N106" i="187"/>
  <c r="L106" i="187"/>
  <c r="K106" i="187"/>
  <c r="J106" i="187"/>
  <c r="I106" i="187"/>
  <c r="L105" i="187"/>
  <c r="K105" i="187"/>
  <c r="J105" i="187"/>
  <c r="I105" i="187"/>
  <c r="L104" i="187"/>
  <c r="K104" i="187"/>
  <c r="J104" i="187"/>
  <c r="I104" i="187"/>
  <c r="N103" i="187"/>
  <c r="L103" i="187"/>
  <c r="K103" i="187"/>
  <c r="J103" i="187"/>
  <c r="I103" i="187"/>
  <c r="L102" i="187"/>
  <c r="K102" i="187"/>
  <c r="J102" i="187"/>
  <c r="I102" i="187"/>
  <c r="L101" i="187"/>
  <c r="N101" i="187" s="1"/>
  <c r="K101" i="187"/>
  <c r="J101" i="187"/>
  <c r="I101" i="187"/>
  <c r="L100" i="187"/>
  <c r="K100" i="187"/>
  <c r="J100" i="187"/>
  <c r="I100" i="187"/>
  <c r="L99" i="187"/>
  <c r="N99" i="187" s="1"/>
  <c r="K99" i="187"/>
  <c r="J99" i="187"/>
  <c r="I99" i="187"/>
  <c r="L98" i="187"/>
  <c r="N98" i="187" s="1"/>
  <c r="K98" i="187"/>
  <c r="J98" i="187"/>
  <c r="I98" i="187"/>
  <c r="L97" i="187"/>
  <c r="N97" i="187" s="1"/>
  <c r="K97" i="187"/>
  <c r="J97" i="187"/>
  <c r="I97" i="187"/>
  <c r="N96" i="187"/>
  <c r="L96" i="187"/>
  <c r="K96" i="187"/>
  <c r="J96" i="187"/>
  <c r="I96" i="187"/>
  <c r="L95" i="187"/>
  <c r="K95" i="187"/>
  <c r="J95" i="187"/>
  <c r="I95" i="187"/>
  <c r="L94" i="187"/>
  <c r="N94" i="187" s="1"/>
  <c r="K94" i="187"/>
  <c r="J94" i="187"/>
  <c r="I94" i="187"/>
  <c r="L93" i="187"/>
  <c r="K93" i="187"/>
  <c r="J93" i="187"/>
  <c r="I93" i="187"/>
  <c r="L92" i="187"/>
  <c r="N92" i="187" s="1"/>
  <c r="K92" i="187"/>
  <c r="J92" i="187"/>
  <c r="I92" i="187"/>
  <c r="L91" i="187"/>
  <c r="K91" i="187"/>
  <c r="J91" i="187"/>
  <c r="I91" i="187"/>
  <c r="L90" i="187"/>
  <c r="N90" i="187" s="1"/>
  <c r="K90" i="187"/>
  <c r="J90" i="187"/>
  <c r="I90" i="187"/>
  <c r="L89" i="187"/>
  <c r="N89" i="187" s="1"/>
  <c r="K89" i="187"/>
  <c r="J89" i="187"/>
  <c r="I89" i="187"/>
  <c r="L88" i="187"/>
  <c r="N88" i="187" s="1"/>
  <c r="K88" i="187"/>
  <c r="J88" i="187"/>
  <c r="I88" i="187"/>
  <c r="L87" i="187"/>
  <c r="N87" i="187" s="1"/>
  <c r="K87" i="187"/>
  <c r="J87" i="187"/>
  <c r="I87" i="187"/>
  <c r="L86" i="187"/>
  <c r="N86" i="187" s="1"/>
  <c r="K86" i="187"/>
  <c r="J86" i="187"/>
  <c r="I86" i="187"/>
  <c r="L85" i="187"/>
  <c r="N85" i="187" s="1"/>
  <c r="K85" i="187"/>
  <c r="J85" i="187"/>
  <c r="I85" i="187"/>
  <c r="N84" i="187"/>
  <c r="L84" i="187"/>
  <c r="K84" i="187"/>
  <c r="J84" i="187"/>
  <c r="I84" i="187"/>
  <c r="N83" i="187"/>
  <c r="L83" i="187"/>
  <c r="K83" i="187"/>
  <c r="J83" i="187"/>
  <c r="I83" i="187"/>
  <c r="L82" i="187"/>
  <c r="K82" i="187"/>
  <c r="J82" i="187"/>
  <c r="I82" i="187"/>
  <c r="N81" i="187"/>
  <c r="L81" i="187"/>
  <c r="K81" i="187"/>
  <c r="J81" i="187"/>
  <c r="I81" i="187"/>
  <c r="L80" i="187"/>
  <c r="N80" i="187" s="1"/>
  <c r="K80" i="187"/>
  <c r="J80" i="187"/>
  <c r="I80" i="187"/>
  <c r="L79" i="187"/>
  <c r="N79" i="187" s="1"/>
  <c r="K79" i="187"/>
  <c r="J79" i="187"/>
  <c r="I79" i="187"/>
  <c r="N78" i="187"/>
  <c r="L78" i="187"/>
  <c r="K78" i="187"/>
  <c r="J78" i="187"/>
  <c r="I78" i="187"/>
  <c r="L77" i="187"/>
  <c r="N77" i="187" s="1"/>
  <c r="K77" i="187"/>
  <c r="J77" i="187"/>
  <c r="I77" i="187"/>
  <c r="L76" i="187"/>
  <c r="N76" i="187" s="1"/>
  <c r="K76" i="187"/>
  <c r="J76" i="187"/>
  <c r="I76" i="187"/>
  <c r="L75" i="187"/>
  <c r="N75" i="187" s="1"/>
  <c r="K75" i="187"/>
  <c r="J75" i="187"/>
  <c r="I75" i="187"/>
  <c r="L74" i="187"/>
  <c r="K74" i="187"/>
  <c r="J74" i="187"/>
  <c r="I74" i="187"/>
  <c r="L73" i="187"/>
  <c r="N73" i="187" s="1"/>
  <c r="K73" i="187"/>
  <c r="J73" i="187"/>
  <c r="I73" i="187"/>
  <c r="N72" i="187"/>
  <c r="L72" i="187"/>
  <c r="K72" i="187"/>
  <c r="J72" i="187"/>
  <c r="I72" i="187"/>
  <c r="L71" i="187"/>
  <c r="N71" i="187" s="1"/>
  <c r="K71" i="187"/>
  <c r="J71" i="187"/>
  <c r="I71" i="187"/>
  <c r="L70" i="187"/>
  <c r="N70" i="187" s="1"/>
  <c r="K70" i="187"/>
  <c r="J70" i="187"/>
  <c r="I70" i="187"/>
  <c r="L69" i="187"/>
  <c r="N69" i="187" s="1"/>
  <c r="K69" i="187"/>
  <c r="J69" i="187"/>
  <c r="I69" i="187"/>
  <c r="L68" i="187"/>
  <c r="K68" i="187"/>
  <c r="J68" i="187"/>
  <c r="I68" i="187"/>
  <c r="N67" i="187"/>
  <c r="L67" i="187"/>
  <c r="K67" i="187"/>
  <c r="J67" i="187"/>
  <c r="I67" i="187"/>
  <c r="L66" i="187"/>
  <c r="N66" i="187" s="1"/>
  <c r="K66" i="187"/>
  <c r="J66" i="187"/>
  <c r="I66" i="187"/>
  <c r="L65" i="187"/>
  <c r="K65" i="187"/>
  <c r="J65" i="187"/>
  <c r="I65" i="187"/>
  <c r="L64" i="187"/>
  <c r="N64" i="187" s="1"/>
  <c r="K64" i="187"/>
  <c r="J64" i="187"/>
  <c r="I64" i="187"/>
  <c r="L63" i="187"/>
  <c r="N63" i="187" s="1"/>
  <c r="K63" i="187"/>
  <c r="J63" i="187"/>
  <c r="I63" i="187"/>
  <c r="N62" i="187"/>
  <c r="L62" i="187"/>
  <c r="K62" i="187"/>
  <c r="J62" i="187"/>
  <c r="I62" i="187"/>
  <c r="L61" i="187"/>
  <c r="N61" i="187" s="1"/>
  <c r="K61" i="187"/>
  <c r="J61" i="187"/>
  <c r="I61" i="187"/>
  <c r="L60" i="187"/>
  <c r="N60" i="187" s="1"/>
  <c r="K60" i="187"/>
  <c r="J60" i="187"/>
  <c r="I60" i="187"/>
  <c r="L59" i="187"/>
  <c r="N59" i="187" s="1"/>
  <c r="K59" i="187"/>
  <c r="J59" i="187"/>
  <c r="I59" i="187"/>
  <c r="L58" i="187"/>
  <c r="N58" i="187" s="1"/>
  <c r="K58" i="187"/>
  <c r="J58" i="187"/>
  <c r="I58" i="187"/>
  <c r="L57" i="187"/>
  <c r="K57" i="187"/>
  <c r="J57" i="187"/>
  <c r="I57" i="187"/>
  <c r="N56" i="187"/>
  <c r="L56" i="187"/>
  <c r="K56" i="187"/>
  <c r="J56" i="187"/>
  <c r="I56" i="187"/>
  <c r="L55" i="187"/>
  <c r="K55" i="187"/>
  <c r="J55" i="187"/>
  <c r="I55" i="187"/>
  <c r="L54" i="187"/>
  <c r="K54" i="187"/>
  <c r="J54" i="187"/>
  <c r="I54" i="187"/>
  <c r="L53" i="187"/>
  <c r="N53" i="187" s="1"/>
  <c r="K53" i="187"/>
  <c r="J53" i="187"/>
  <c r="I53" i="187"/>
  <c r="L52" i="187"/>
  <c r="K52" i="187"/>
  <c r="J52" i="187"/>
  <c r="I52" i="187"/>
  <c r="L51" i="187"/>
  <c r="N51" i="187" s="1"/>
  <c r="K51" i="187"/>
  <c r="J51" i="187"/>
  <c r="I51" i="187"/>
  <c r="L50" i="187"/>
  <c r="N50" i="187" s="1"/>
  <c r="K50" i="187"/>
  <c r="J50" i="187"/>
  <c r="I50" i="187"/>
  <c r="L49" i="187"/>
  <c r="N49" i="187" s="1"/>
  <c r="K49" i="187"/>
  <c r="J49" i="187"/>
  <c r="I49" i="187"/>
  <c r="L48" i="187"/>
  <c r="N48" i="187" s="1"/>
  <c r="K48" i="187"/>
  <c r="J48" i="187"/>
  <c r="I48" i="187"/>
  <c r="N47" i="187"/>
  <c r="L47" i="187"/>
  <c r="K47" i="187"/>
  <c r="J47" i="187"/>
  <c r="I47" i="187"/>
  <c r="L46" i="187"/>
  <c r="N46" i="187" s="1"/>
  <c r="K46" i="187"/>
  <c r="J46" i="187"/>
  <c r="I46" i="187"/>
  <c r="L45" i="187"/>
  <c r="N45" i="187" s="1"/>
  <c r="K45" i="187"/>
  <c r="J45" i="187"/>
  <c r="I45" i="187"/>
  <c r="L44" i="187"/>
  <c r="N44" i="187" s="1"/>
  <c r="L43" i="187"/>
  <c r="N43" i="187" s="1"/>
  <c r="K43" i="187"/>
  <c r="J43" i="187"/>
  <c r="I43" i="187"/>
  <c r="N42" i="187"/>
  <c r="L42" i="187"/>
  <c r="K42" i="187"/>
  <c r="J42" i="187"/>
  <c r="I42" i="187"/>
  <c r="N41" i="187"/>
  <c r="L41" i="187"/>
  <c r="K41" i="187"/>
  <c r="J41" i="187"/>
  <c r="I41" i="187"/>
  <c r="L40" i="187"/>
  <c r="N40" i="187" s="1"/>
  <c r="K40" i="187"/>
  <c r="J40" i="187"/>
  <c r="I40" i="187"/>
  <c r="L39" i="187"/>
  <c r="K39" i="187"/>
  <c r="J39" i="187"/>
  <c r="I39" i="187"/>
  <c r="N38" i="187"/>
  <c r="L38" i="187"/>
  <c r="K38" i="187"/>
  <c r="J38" i="187"/>
  <c r="I38" i="187"/>
  <c r="L37" i="187"/>
  <c r="N37" i="187" s="1"/>
  <c r="K37" i="187"/>
  <c r="J37" i="187"/>
  <c r="I37" i="187"/>
  <c r="L36" i="187"/>
  <c r="N36" i="187" s="1"/>
  <c r="K36" i="187"/>
  <c r="J36" i="187"/>
  <c r="I36" i="187"/>
  <c r="L35" i="187"/>
  <c r="N35" i="187" s="1"/>
  <c r="K35" i="187"/>
  <c r="J35" i="187"/>
  <c r="I35" i="187"/>
  <c r="L34" i="187"/>
  <c r="N34" i="187" s="1"/>
  <c r="K34" i="187"/>
  <c r="J34" i="187"/>
  <c r="I34" i="187"/>
  <c r="L33" i="187"/>
  <c r="N33" i="187" s="1"/>
  <c r="K33" i="187"/>
  <c r="J33" i="187"/>
  <c r="I33" i="187"/>
  <c r="L32" i="187"/>
  <c r="K32" i="187"/>
  <c r="J32" i="187"/>
  <c r="I32" i="187"/>
  <c r="L31" i="187"/>
  <c r="N31" i="187" s="1"/>
  <c r="K31" i="187"/>
  <c r="J31" i="187"/>
  <c r="I31" i="187"/>
  <c r="L30" i="187"/>
  <c r="N30" i="187" s="1"/>
  <c r="K30" i="187"/>
  <c r="J30" i="187"/>
  <c r="I30" i="187"/>
  <c r="L29" i="187"/>
  <c r="N29" i="187" s="1"/>
  <c r="K29" i="187"/>
  <c r="J29" i="187"/>
  <c r="I29" i="187"/>
  <c r="L28" i="187"/>
  <c r="K28" i="187"/>
  <c r="J28" i="187"/>
  <c r="I28" i="187"/>
  <c r="L27" i="187"/>
  <c r="N27" i="187" s="1"/>
  <c r="K27" i="187"/>
  <c r="J27" i="187"/>
  <c r="I27" i="187"/>
  <c r="N26" i="187"/>
  <c r="L26" i="187"/>
  <c r="K26" i="187"/>
  <c r="J26" i="187"/>
  <c r="I26" i="187"/>
  <c r="L25" i="187"/>
  <c r="K25" i="187"/>
  <c r="J25" i="187"/>
  <c r="I25" i="187"/>
  <c r="L24" i="187"/>
  <c r="N24" i="187" s="1"/>
  <c r="K24" i="187"/>
  <c r="J24" i="187"/>
  <c r="I24" i="187"/>
  <c r="N23" i="187"/>
  <c r="L23" i="187"/>
  <c r="K23" i="187"/>
  <c r="J23" i="187"/>
  <c r="I23" i="187"/>
  <c r="L22" i="187"/>
  <c r="N22" i="187" s="1"/>
  <c r="K22" i="187"/>
  <c r="J22" i="187"/>
  <c r="I22" i="187"/>
  <c r="N21" i="187"/>
  <c r="L21" i="187"/>
  <c r="K21" i="187"/>
  <c r="J21" i="187"/>
  <c r="I21" i="187"/>
  <c r="L20" i="187"/>
  <c r="N20" i="187" s="1"/>
  <c r="K20" i="187"/>
  <c r="J20" i="187"/>
  <c r="I20" i="187"/>
  <c r="L19" i="187"/>
  <c r="N19" i="187" s="1"/>
  <c r="K19" i="187"/>
  <c r="J19" i="187"/>
  <c r="I19" i="187"/>
  <c r="N18" i="187"/>
  <c r="L18" i="187"/>
  <c r="K18" i="187"/>
  <c r="J18" i="187"/>
  <c r="I18" i="187"/>
  <c r="L17" i="187"/>
  <c r="N17" i="187" s="1"/>
  <c r="K17" i="187"/>
  <c r="J17" i="187"/>
  <c r="I17" i="187"/>
  <c r="L16" i="187"/>
  <c r="N16" i="187" s="1"/>
  <c r="K16" i="187"/>
  <c r="J16" i="187"/>
  <c r="I16" i="187"/>
  <c r="N15" i="187"/>
  <c r="L15" i="187"/>
  <c r="K15" i="187"/>
  <c r="J15" i="187"/>
  <c r="I15" i="187"/>
  <c r="L14" i="187"/>
  <c r="K14" i="187"/>
  <c r="J14" i="187"/>
  <c r="I14" i="187"/>
  <c r="L13" i="187"/>
  <c r="N13" i="187" s="1"/>
  <c r="K13" i="187"/>
  <c r="J13" i="187"/>
  <c r="I13" i="187"/>
  <c r="N12" i="187"/>
  <c r="L12" i="187"/>
  <c r="K12" i="187"/>
  <c r="J12" i="187"/>
  <c r="I12" i="187"/>
  <c r="L11" i="187"/>
  <c r="N11" i="187" s="1"/>
  <c r="K11" i="187"/>
  <c r="J11" i="187"/>
  <c r="I11" i="187"/>
  <c r="L10" i="187"/>
  <c r="N10" i="187" s="1"/>
  <c r="K10" i="187"/>
  <c r="J10" i="187"/>
  <c r="I10" i="187"/>
  <c r="L9" i="187"/>
  <c r="K9" i="187"/>
  <c r="J9" i="187"/>
  <c r="I9" i="187"/>
  <c r="L8" i="187"/>
  <c r="N8" i="187" s="1"/>
  <c r="K8" i="187"/>
  <c r="J8" i="187"/>
  <c r="I8" i="187"/>
  <c r="L7" i="187"/>
  <c r="K7" i="187"/>
  <c r="J7" i="187"/>
  <c r="I7" i="187"/>
  <c r="L6" i="187"/>
  <c r="N6" i="187" s="1"/>
  <c r="K6" i="187"/>
  <c r="J6" i="187"/>
  <c r="I6" i="187"/>
  <c r="N5" i="187"/>
  <c r="L5" i="187"/>
  <c r="K5" i="187"/>
  <c r="J5" i="187"/>
  <c r="I5" i="187"/>
  <c r="L4" i="187"/>
  <c r="K4" i="187"/>
  <c r="J4" i="187"/>
  <c r="I4" i="187"/>
  <c r="L3" i="187"/>
  <c r="N3" i="187" s="1"/>
  <c r="K3" i="187"/>
  <c r="J3" i="187"/>
  <c r="I3" i="187"/>
  <c r="L2" i="187"/>
  <c r="N2" i="187" s="1"/>
  <c r="K2" i="187"/>
  <c r="J2" i="187"/>
  <c r="I2" i="187"/>
  <c r="L313" i="186"/>
  <c r="L312" i="186"/>
  <c r="L311" i="186"/>
  <c r="L310" i="186"/>
  <c r="L309" i="186"/>
  <c r="L308" i="186"/>
  <c r="L307" i="186"/>
  <c r="K307" i="186"/>
  <c r="J307" i="186"/>
  <c r="I307" i="186"/>
  <c r="L306" i="186"/>
  <c r="K306" i="186"/>
  <c r="J306" i="186"/>
  <c r="L305" i="186"/>
  <c r="K305" i="186"/>
  <c r="J305" i="186"/>
  <c r="L304" i="186"/>
  <c r="K304" i="186"/>
  <c r="J304" i="186"/>
  <c r="L303" i="186"/>
  <c r="K303" i="186"/>
  <c r="J303" i="186"/>
  <c r="L302" i="186"/>
  <c r="K302" i="186"/>
  <c r="J302" i="186"/>
  <c r="L301" i="186"/>
  <c r="K301" i="186"/>
  <c r="J301" i="186"/>
  <c r="L300" i="186"/>
  <c r="K300" i="186"/>
  <c r="J300" i="186"/>
  <c r="L299" i="186"/>
  <c r="K299" i="186"/>
  <c r="J299" i="186"/>
  <c r="L298" i="186"/>
  <c r="K298" i="186"/>
  <c r="J298" i="186"/>
  <c r="L297" i="186"/>
  <c r="K297" i="186"/>
  <c r="J297" i="186"/>
  <c r="L296" i="186"/>
  <c r="K296" i="186"/>
  <c r="J296" i="186"/>
  <c r="L295" i="186"/>
  <c r="K295" i="186"/>
  <c r="J295" i="186"/>
  <c r="L294" i="186"/>
  <c r="K294" i="186"/>
  <c r="J294" i="186"/>
  <c r="L293" i="186"/>
  <c r="K293" i="186"/>
  <c r="J293" i="186"/>
  <c r="L292" i="186"/>
  <c r="K292" i="186"/>
  <c r="J292" i="186"/>
  <c r="L291" i="186"/>
  <c r="K291" i="186"/>
  <c r="J291" i="186"/>
  <c r="L290" i="186"/>
  <c r="K290" i="186"/>
  <c r="J290" i="186"/>
  <c r="L289" i="186"/>
  <c r="K289" i="186"/>
  <c r="J289" i="186"/>
  <c r="L288" i="186"/>
  <c r="K288" i="186"/>
  <c r="J288" i="186"/>
  <c r="L287" i="186"/>
  <c r="K287" i="186"/>
  <c r="J287" i="186"/>
  <c r="L286" i="186"/>
  <c r="K286" i="186"/>
  <c r="J286" i="186"/>
  <c r="L285" i="186"/>
  <c r="K285" i="186"/>
  <c r="J285" i="186"/>
  <c r="L284" i="186"/>
  <c r="K284" i="186"/>
  <c r="J284" i="186"/>
  <c r="L283" i="186"/>
  <c r="K283" i="186"/>
  <c r="J283" i="186"/>
  <c r="L282" i="186"/>
  <c r="K282" i="186"/>
  <c r="J282" i="186"/>
  <c r="L281" i="186"/>
  <c r="K281" i="186"/>
  <c r="J281" i="186"/>
  <c r="L280" i="186"/>
  <c r="K280" i="186"/>
  <c r="J280" i="186"/>
  <c r="L279" i="186"/>
  <c r="K279" i="186"/>
  <c r="J279" i="186"/>
  <c r="I279" i="186"/>
  <c r="L278" i="186"/>
  <c r="K278" i="186"/>
  <c r="J278" i="186"/>
  <c r="I278" i="186"/>
  <c r="L277" i="186"/>
  <c r="K277" i="186"/>
  <c r="J277" i="186"/>
  <c r="I277" i="186"/>
  <c r="L276" i="186"/>
  <c r="K276" i="186"/>
  <c r="J276" i="186"/>
  <c r="I276" i="186"/>
  <c r="L275" i="186"/>
  <c r="K275" i="186"/>
  <c r="J275" i="186"/>
  <c r="I275" i="186"/>
  <c r="L274" i="186"/>
  <c r="K274" i="186"/>
  <c r="J274" i="186"/>
  <c r="I274" i="186"/>
  <c r="L273" i="186"/>
  <c r="N273" i="186" s="1"/>
  <c r="K273" i="186"/>
  <c r="J273" i="186"/>
  <c r="L272" i="186"/>
  <c r="K272" i="186"/>
  <c r="J272" i="186"/>
  <c r="I272" i="186"/>
  <c r="L271" i="186"/>
  <c r="K271" i="186"/>
  <c r="J271" i="186"/>
  <c r="I271" i="186"/>
  <c r="L270" i="186"/>
  <c r="K270" i="186"/>
  <c r="J270" i="186"/>
  <c r="I270" i="186"/>
  <c r="L269" i="186"/>
  <c r="N269" i="186" s="1"/>
  <c r="K269" i="186"/>
  <c r="J269" i="186"/>
  <c r="I269" i="186"/>
  <c r="L268" i="186"/>
  <c r="N268" i="186" s="1"/>
  <c r="K268" i="186"/>
  <c r="J268" i="186"/>
  <c r="I268" i="186"/>
  <c r="L267" i="186"/>
  <c r="N267" i="186" s="1"/>
  <c r="K267" i="186"/>
  <c r="J267" i="186"/>
  <c r="I267" i="186"/>
  <c r="N266" i="186"/>
  <c r="L266" i="186"/>
  <c r="K266" i="186"/>
  <c r="J266" i="186"/>
  <c r="I266" i="186"/>
  <c r="L265" i="186"/>
  <c r="N265" i="186" s="1"/>
  <c r="K265" i="186"/>
  <c r="J265" i="186"/>
  <c r="I265" i="186"/>
  <c r="L264" i="186"/>
  <c r="N264" i="186" s="1"/>
  <c r="K264" i="186"/>
  <c r="J264" i="186"/>
  <c r="I264" i="186"/>
  <c r="L263" i="186"/>
  <c r="N263" i="186" s="1"/>
  <c r="K263" i="186"/>
  <c r="J263" i="186"/>
  <c r="I263" i="186"/>
  <c r="L262" i="186"/>
  <c r="N262" i="186" s="1"/>
  <c r="K262" i="186"/>
  <c r="J262" i="186"/>
  <c r="I262" i="186"/>
  <c r="L261" i="186"/>
  <c r="K261" i="186"/>
  <c r="J261" i="186"/>
  <c r="I261" i="186"/>
  <c r="L260" i="186"/>
  <c r="K260" i="186"/>
  <c r="J260" i="186"/>
  <c r="I260" i="186"/>
  <c r="N259" i="186"/>
  <c r="L259" i="186"/>
  <c r="K259" i="186"/>
  <c r="J259" i="186"/>
  <c r="I259" i="186"/>
  <c r="L258" i="186"/>
  <c r="N258" i="186" s="1"/>
  <c r="K258" i="186"/>
  <c r="J258" i="186"/>
  <c r="I258" i="186"/>
  <c r="L257" i="186"/>
  <c r="N257" i="186" s="1"/>
  <c r="K257" i="186"/>
  <c r="J257" i="186"/>
  <c r="I257" i="186"/>
  <c r="L256" i="186"/>
  <c r="N256" i="186" s="1"/>
  <c r="K256" i="186"/>
  <c r="J256" i="186"/>
  <c r="I256" i="186"/>
  <c r="L255" i="186"/>
  <c r="N255" i="186" s="1"/>
  <c r="K255" i="186"/>
  <c r="J255" i="186"/>
  <c r="I255" i="186"/>
  <c r="L254" i="186"/>
  <c r="N254" i="186" s="1"/>
  <c r="K254" i="186"/>
  <c r="J254" i="186"/>
  <c r="I254" i="186"/>
  <c r="L253" i="186"/>
  <c r="N253" i="186" s="1"/>
  <c r="K253" i="186"/>
  <c r="J253" i="186"/>
  <c r="I253" i="186"/>
  <c r="L252" i="186"/>
  <c r="K252" i="186"/>
  <c r="J252" i="186"/>
  <c r="I252" i="186"/>
  <c r="L251" i="186"/>
  <c r="N251" i="186" s="1"/>
  <c r="K251" i="186"/>
  <c r="J251" i="186"/>
  <c r="I251" i="186"/>
  <c r="L250" i="186"/>
  <c r="N250" i="186" s="1"/>
  <c r="K250" i="186"/>
  <c r="J250" i="186"/>
  <c r="I250" i="186"/>
  <c r="L249" i="186"/>
  <c r="N249" i="186" s="1"/>
  <c r="K249" i="186"/>
  <c r="J249" i="186"/>
  <c r="I249" i="186"/>
  <c r="L248" i="186"/>
  <c r="N248" i="186" s="1"/>
  <c r="K248" i="186"/>
  <c r="J248" i="186"/>
  <c r="I248" i="186"/>
  <c r="L247" i="186"/>
  <c r="K247" i="186"/>
  <c r="J247" i="186"/>
  <c r="I247" i="186"/>
  <c r="L246" i="186"/>
  <c r="N246" i="186" s="1"/>
  <c r="K246" i="186"/>
  <c r="J246" i="186"/>
  <c r="I246" i="186"/>
  <c r="L245" i="186"/>
  <c r="K245" i="186"/>
  <c r="J245" i="186"/>
  <c r="I245" i="186"/>
  <c r="L244" i="186"/>
  <c r="K244" i="186"/>
  <c r="J244" i="186"/>
  <c r="I244" i="186"/>
  <c r="L243" i="186"/>
  <c r="N243" i="186" s="1"/>
  <c r="K243" i="186"/>
  <c r="J243" i="186"/>
  <c r="I243" i="186"/>
  <c r="L242" i="186"/>
  <c r="N242" i="186" s="1"/>
  <c r="K242" i="186"/>
  <c r="J242" i="186"/>
  <c r="I242" i="186"/>
  <c r="F242" i="186"/>
  <c r="L241" i="186"/>
  <c r="N241" i="186" s="1"/>
  <c r="K241" i="186"/>
  <c r="J241" i="186"/>
  <c r="I241" i="186"/>
  <c r="L240" i="186"/>
  <c r="N240" i="186" s="1"/>
  <c r="K240" i="186"/>
  <c r="J240" i="186"/>
  <c r="I240" i="186"/>
  <c r="N239" i="186"/>
  <c r="L239" i="186"/>
  <c r="K239" i="186"/>
  <c r="J239" i="186"/>
  <c r="I239" i="186"/>
  <c r="L238" i="186"/>
  <c r="N238" i="186" s="1"/>
  <c r="K238" i="186"/>
  <c r="J238" i="186"/>
  <c r="I238" i="186"/>
  <c r="L237" i="186"/>
  <c r="N237" i="186" s="1"/>
  <c r="K237" i="186"/>
  <c r="J237" i="186"/>
  <c r="I237" i="186"/>
  <c r="L236" i="186"/>
  <c r="N236" i="186" s="1"/>
  <c r="K236" i="186"/>
  <c r="J236" i="186"/>
  <c r="I236" i="186"/>
  <c r="L235" i="186"/>
  <c r="K235" i="186"/>
  <c r="J235" i="186"/>
  <c r="I235" i="186"/>
  <c r="L234" i="186"/>
  <c r="N234" i="186" s="1"/>
  <c r="K234" i="186"/>
  <c r="J234" i="186"/>
  <c r="I234" i="186"/>
  <c r="L233" i="186"/>
  <c r="N233" i="186" s="1"/>
  <c r="K233" i="186"/>
  <c r="J233" i="186"/>
  <c r="I233" i="186"/>
  <c r="L232" i="186"/>
  <c r="N232" i="186" s="1"/>
  <c r="K232" i="186"/>
  <c r="J232" i="186"/>
  <c r="I232" i="186"/>
  <c r="L231" i="186"/>
  <c r="N231" i="186" s="1"/>
  <c r="K231" i="186"/>
  <c r="J231" i="186"/>
  <c r="I231" i="186"/>
  <c r="L230" i="186"/>
  <c r="N230" i="186" s="1"/>
  <c r="K230" i="186"/>
  <c r="J230" i="186"/>
  <c r="I230" i="186"/>
  <c r="N229" i="186"/>
  <c r="L229" i="186"/>
  <c r="K229" i="186"/>
  <c r="J229" i="186"/>
  <c r="I229" i="186"/>
  <c r="L228" i="186"/>
  <c r="N228" i="186" s="1"/>
  <c r="K228" i="186"/>
  <c r="J228" i="186"/>
  <c r="I228" i="186"/>
  <c r="L227" i="186"/>
  <c r="N227" i="186" s="1"/>
  <c r="K227" i="186"/>
  <c r="J227" i="186"/>
  <c r="I227" i="186"/>
  <c r="N226" i="186"/>
  <c r="L226" i="186"/>
  <c r="K226" i="186"/>
  <c r="L225" i="186"/>
  <c r="N225" i="186" s="1"/>
  <c r="K225" i="186"/>
  <c r="J225" i="186"/>
  <c r="I225" i="186"/>
  <c r="L224" i="186"/>
  <c r="N224" i="186" s="1"/>
  <c r="K224" i="186"/>
  <c r="J224" i="186"/>
  <c r="I224" i="186"/>
  <c r="N223" i="186"/>
  <c r="L223" i="186"/>
  <c r="K223" i="186"/>
  <c r="J223" i="186"/>
  <c r="I223" i="186"/>
  <c r="N222" i="186"/>
  <c r="L222" i="186"/>
  <c r="K222" i="186"/>
  <c r="J222" i="186"/>
  <c r="I222" i="186"/>
  <c r="L221" i="186"/>
  <c r="N221" i="186" s="1"/>
  <c r="K221" i="186"/>
  <c r="J221" i="186"/>
  <c r="I221" i="186"/>
  <c r="L220" i="186"/>
  <c r="N220" i="186" s="1"/>
  <c r="K220" i="186"/>
  <c r="J220" i="186"/>
  <c r="I220" i="186"/>
  <c r="N219" i="186"/>
  <c r="L219" i="186"/>
  <c r="K219" i="186"/>
  <c r="J219" i="186"/>
  <c r="I219" i="186"/>
  <c r="L218" i="186"/>
  <c r="N218" i="186" s="1"/>
  <c r="K218" i="186"/>
  <c r="J218" i="186"/>
  <c r="I218" i="186"/>
  <c r="L217" i="186"/>
  <c r="K217" i="186"/>
  <c r="J217" i="186"/>
  <c r="I217" i="186"/>
  <c r="L216" i="186"/>
  <c r="K216" i="186"/>
  <c r="J216" i="186"/>
  <c r="I216" i="186"/>
  <c r="L215" i="186"/>
  <c r="N215" i="186" s="1"/>
  <c r="K215" i="186"/>
  <c r="J215" i="186"/>
  <c r="I215" i="186"/>
  <c r="L214" i="186"/>
  <c r="N214" i="186" s="1"/>
  <c r="K214" i="186"/>
  <c r="J214" i="186"/>
  <c r="I214" i="186"/>
  <c r="L213" i="186"/>
  <c r="N213" i="186" s="1"/>
  <c r="K213" i="186"/>
  <c r="J213" i="186"/>
  <c r="I213" i="186"/>
  <c r="L212" i="186"/>
  <c r="K212" i="186"/>
  <c r="J212" i="186"/>
  <c r="I212" i="186"/>
  <c r="L211" i="186"/>
  <c r="N211" i="186" s="1"/>
  <c r="K211" i="186"/>
  <c r="J211" i="186"/>
  <c r="I211" i="186"/>
  <c r="L210" i="186"/>
  <c r="N210" i="186" s="1"/>
  <c r="K210" i="186"/>
  <c r="J210" i="186"/>
  <c r="L209" i="186"/>
  <c r="N209" i="186" s="1"/>
  <c r="K209" i="186"/>
  <c r="J209" i="186"/>
  <c r="L208" i="186"/>
  <c r="N208" i="186" s="1"/>
  <c r="K208" i="186"/>
  <c r="J208" i="186"/>
  <c r="L207" i="186"/>
  <c r="N207" i="186" s="1"/>
  <c r="K207" i="186"/>
  <c r="J207" i="186"/>
  <c r="L206" i="186"/>
  <c r="N206" i="186" s="1"/>
  <c r="K206" i="186"/>
  <c r="J206" i="186"/>
  <c r="L205" i="186"/>
  <c r="N205" i="186" s="1"/>
  <c r="K205" i="186"/>
  <c r="J205" i="186"/>
  <c r="L204" i="186"/>
  <c r="N204" i="186" s="1"/>
  <c r="K204" i="186"/>
  <c r="J204" i="186"/>
  <c r="N203" i="186"/>
  <c r="L203" i="186"/>
  <c r="K203" i="186"/>
  <c r="J203" i="186"/>
  <c r="N202" i="186"/>
  <c r="L202" i="186"/>
  <c r="K202" i="186"/>
  <c r="J202" i="186"/>
  <c r="N201" i="186"/>
  <c r="L201" i="186"/>
  <c r="K201" i="186"/>
  <c r="J201" i="186"/>
  <c r="L200" i="186"/>
  <c r="N200" i="186" s="1"/>
  <c r="K200" i="186"/>
  <c r="J200" i="186"/>
  <c r="L199" i="186"/>
  <c r="K199" i="186"/>
  <c r="J199" i="186"/>
  <c r="L198" i="186"/>
  <c r="K198" i="186"/>
  <c r="J198" i="186"/>
  <c r="L197" i="186"/>
  <c r="N197" i="186" s="1"/>
  <c r="K197" i="186"/>
  <c r="J197" i="186"/>
  <c r="L196" i="186"/>
  <c r="K196" i="186"/>
  <c r="J196" i="186"/>
  <c r="L195" i="186"/>
  <c r="K195" i="186"/>
  <c r="J195" i="186"/>
  <c r="L194" i="186"/>
  <c r="K194" i="186"/>
  <c r="J194" i="186"/>
  <c r="I194" i="186"/>
  <c r="L193" i="186"/>
  <c r="K193" i="186"/>
  <c r="J193" i="186"/>
  <c r="I193" i="186"/>
  <c r="L192" i="186"/>
  <c r="K192" i="186"/>
  <c r="J192" i="186"/>
  <c r="I192" i="186"/>
  <c r="L191" i="186"/>
  <c r="K191" i="186"/>
  <c r="J191" i="186"/>
  <c r="I191" i="186"/>
  <c r="L190" i="186"/>
  <c r="K190" i="186"/>
  <c r="J190" i="186"/>
  <c r="I190" i="186"/>
  <c r="L189" i="186"/>
  <c r="K189" i="186"/>
  <c r="J189" i="186"/>
  <c r="I189" i="186"/>
  <c r="L188" i="186"/>
  <c r="K188" i="186"/>
  <c r="J188" i="186"/>
  <c r="I188" i="186"/>
  <c r="L187" i="186"/>
  <c r="N187" i="186" s="1"/>
  <c r="K187" i="186"/>
  <c r="J187" i="186"/>
  <c r="I187" i="186"/>
  <c r="L186" i="186"/>
  <c r="K186" i="186"/>
  <c r="J186" i="186"/>
  <c r="I186" i="186"/>
  <c r="N185" i="186"/>
  <c r="L185" i="186"/>
  <c r="K185" i="186"/>
  <c r="J185" i="186"/>
  <c r="I185" i="186"/>
  <c r="N184" i="186"/>
  <c r="L184" i="186"/>
  <c r="K184" i="186"/>
  <c r="J184" i="186"/>
  <c r="I184" i="186"/>
  <c r="L183" i="186"/>
  <c r="K183" i="186"/>
  <c r="J183" i="186"/>
  <c r="I183" i="186"/>
  <c r="L182" i="186"/>
  <c r="K182" i="186"/>
  <c r="J182" i="186"/>
  <c r="I182" i="186"/>
  <c r="L181" i="186"/>
  <c r="K181" i="186"/>
  <c r="J181" i="186"/>
  <c r="I181" i="186"/>
  <c r="L180" i="186"/>
  <c r="K180" i="186"/>
  <c r="J180" i="186"/>
  <c r="I180" i="186"/>
  <c r="L179" i="186"/>
  <c r="K179" i="186"/>
  <c r="J179" i="186"/>
  <c r="I179" i="186"/>
  <c r="L178" i="186"/>
  <c r="K178" i="186"/>
  <c r="J178" i="186"/>
  <c r="I178" i="186"/>
  <c r="L177" i="186"/>
  <c r="K177" i="186"/>
  <c r="J177" i="186"/>
  <c r="I177" i="186"/>
  <c r="L176" i="186"/>
  <c r="K176" i="186"/>
  <c r="J176" i="186"/>
  <c r="I176" i="186"/>
  <c r="L175" i="186"/>
  <c r="K175" i="186"/>
  <c r="J175" i="186"/>
  <c r="I175" i="186"/>
  <c r="L174" i="186"/>
  <c r="K174" i="186"/>
  <c r="J174" i="186"/>
  <c r="I174" i="186"/>
  <c r="N173" i="186"/>
  <c r="L173" i="186"/>
  <c r="K173" i="186"/>
  <c r="J173" i="186"/>
  <c r="I173" i="186"/>
  <c r="L172" i="186"/>
  <c r="K172" i="186"/>
  <c r="J172" i="186"/>
  <c r="I172" i="186"/>
  <c r="L171" i="186"/>
  <c r="K171" i="186"/>
  <c r="J171" i="186"/>
  <c r="I171" i="186"/>
  <c r="L170" i="186"/>
  <c r="K170" i="186"/>
  <c r="J170" i="186"/>
  <c r="I170" i="186"/>
  <c r="L169" i="186"/>
  <c r="K169" i="186"/>
  <c r="J169" i="186"/>
  <c r="I169" i="186"/>
  <c r="L168" i="186"/>
  <c r="N168" i="186" s="1"/>
  <c r="K168" i="186"/>
  <c r="J168" i="186"/>
  <c r="I168" i="186"/>
  <c r="L167" i="186"/>
  <c r="K167" i="186"/>
  <c r="J167" i="186"/>
  <c r="I167" i="186"/>
  <c r="L166" i="186"/>
  <c r="N166" i="186" s="1"/>
  <c r="K166" i="186"/>
  <c r="J166" i="186"/>
  <c r="I166" i="186"/>
  <c r="L165" i="186"/>
  <c r="N165" i="186" s="1"/>
  <c r="K165" i="186"/>
  <c r="J165" i="186"/>
  <c r="I165" i="186"/>
  <c r="N164" i="186"/>
  <c r="L164" i="186"/>
  <c r="K164" i="186"/>
  <c r="J164" i="186"/>
  <c r="I164" i="186"/>
  <c r="L163" i="186"/>
  <c r="N163" i="186" s="1"/>
  <c r="K163" i="186"/>
  <c r="J163" i="186"/>
  <c r="I163" i="186"/>
  <c r="L162" i="186"/>
  <c r="K162" i="186"/>
  <c r="J162" i="186"/>
  <c r="I162" i="186"/>
  <c r="L161" i="186"/>
  <c r="K161" i="186"/>
  <c r="J161" i="186"/>
  <c r="I161" i="186"/>
  <c r="L160" i="186"/>
  <c r="N160" i="186" s="1"/>
  <c r="K160" i="186"/>
  <c r="J160" i="186"/>
  <c r="I160" i="186"/>
  <c r="L159" i="186"/>
  <c r="K159" i="186"/>
  <c r="J159" i="186"/>
  <c r="I159" i="186"/>
  <c r="L158" i="186"/>
  <c r="N158" i="186" s="1"/>
  <c r="K158" i="186"/>
  <c r="J158" i="186"/>
  <c r="I158" i="186"/>
  <c r="L157" i="186"/>
  <c r="K157" i="186"/>
  <c r="J157" i="186"/>
  <c r="I157" i="186"/>
  <c r="L156" i="186"/>
  <c r="K156" i="186"/>
  <c r="J156" i="186"/>
  <c r="I156" i="186"/>
  <c r="L155" i="186"/>
  <c r="N155" i="186" s="1"/>
  <c r="K155" i="186"/>
  <c r="J155" i="186"/>
  <c r="I155" i="186"/>
  <c r="N154" i="186"/>
  <c r="L154" i="186"/>
  <c r="K154" i="186"/>
  <c r="J154" i="186"/>
  <c r="I154" i="186"/>
  <c r="L153" i="186"/>
  <c r="N153" i="186" s="1"/>
  <c r="K153" i="186"/>
  <c r="J153" i="186"/>
  <c r="I153" i="186"/>
  <c r="L152" i="186"/>
  <c r="K152" i="186"/>
  <c r="J152" i="186"/>
  <c r="L151" i="186"/>
  <c r="K151" i="186"/>
  <c r="J151" i="186"/>
  <c r="L150" i="186"/>
  <c r="K150" i="186"/>
  <c r="J150" i="186"/>
  <c r="I150" i="186"/>
  <c r="L149" i="186"/>
  <c r="K149" i="186"/>
  <c r="J149" i="186"/>
  <c r="I149" i="186"/>
  <c r="L148" i="186"/>
  <c r="K148" i="186"/>
  <c r="J148" i="186"/>
  <c r="I148" i="186"/>
  <c r="L147" i="186"/>
  <c r="K147" i="186"/>
  <c r="J147" i="186"/>
  <c r="I147" i="186"/>
  <c r="L146" i="186"/>
  <c r="K146" i="186"/>
  <c r="J146" i="186"/>
  <c r="I146" i="186"/>
  <c r="L145" i="186"/>
  <c r="K145" i="186"/>
  <c r="J145" i="186"/>
  <c r="I145" i="186"/>
  <c r="L144" i="186"/>
  <c r="N144" i="186" s="1"/>
  <c r="K144" i="186"/>
  <c r="J144" i="186"/>
  <c r="I144" i="186"/>
  <c r="L143" i="186"/>
  <c r="N143" i="186" s="1"/>
  <c r="K143" i="186"/>
  <c r="J143" i="186"/>
  <c r="I143" i="186"/>
  <c r="L142" i="186"/>
  <c r="N142" i="186" s="1"/>
  <c r="K142" i="186"/>
  <c r="J142" i="186"/>
  <c r="I142" i="186"/>
  <c r="L141" i="186"/>
  <c r="K141" i="186"/>
  <c r="J141" i="186"/>
  <c r="I141" i="186"/>
  <c r="L140" i="186"/>
  <c r="K140" i="186"/>
  <c r="J140" i="186"/>
  <c r="I140" i="186"/>
  <c r="L139" i="186"/>
  <c r="N139" i="186" s="1"/>
  <c r="K139" i="186"/>
  <c r="J139" i="186"/>
  <c r="I139" i="186"/>
  <c r="N138" i="186"/>
  <c r="L138" i="186"/>
  <c r="K138" i="186"/>
  <c r="J138" i="186"/>
  <c r="I138" i="186"/>
  <c r="L137" i="186"/>
  <c r="N137" i="186" s="1"/>
  <c r="K137" i="186"/>
  <c r="J137" i="186"/>
  <c r="I137" i="186"/>
  <c r="L136" i="186"/>
  <c r="N136" i="186" s="1"/>
  <c r="K136" i="186"/>
  <c r="J136" i="186"/>
  <c r="I136" i="186"/>
  <c r="L135" i="186"/>
  <c r="N135" i="186" s="1"/>
  <c r="K135" i="186"/>
  <c r="J135" i="186"/>
  <c r="I135" i="186"/>
  <c r="N134" i="186"/>
  <c r="L134" i="186"/>
  <c r="K134" i="186"/>
  <c r="J134" i="186"/>
  <c r="I134" i="186"/>
  <c r="N133" i="186"/>
  <c r="L133" i="186"/>
  <c r="K133" i="186"/>
  <c r="J133" i="186"/>
  <c r="I133" i="186"/>
  <c r="L132" i="186"/>
  <c r="N132" i="186" s="1"/>
  <c r="K132" i="186"/>
  <c r="J132" i="186"/>
  <c r="I132" i="186"/>
  <c r="L131" i="186"/>
  <c r="N131" i="186" s="1"/>
  <c r="K131" i="186"/>
  <c r="J131" i="186"/>
  <c r="I131" i="186"/>
  <c r="N130" i="186"/>
  <c r="L130" i="186"/>
  <c r="K130" i="186"/>
  <c r="J130" i="186"/>
  <c r="I130" i="186"/>
  <c r="L129" i="186"/>
  <c r="N129" i="186" s="1"/>
  <c r="K129" i="186"/>
  <c r="J129" i="186"/>
  <c r="I129" i="186"/>
  <c r="L128" i="186"/>
  <c r="N128" i="186" s="1"/>
  <c r="K128" i="186"/>
  <c r="J128" i="186"/>
  <c r="I128" i="186"/>
  <c r="L127" i="186"/>
  <c r="N127" i="186" s="1"/>
  <c r="K127" i="186"/>
  <c r="J127" i="186"/>
  <c r="I127" i="186"/>
  <c r="L126" i="186"/>
  <c r="N126" i="186" s="1"/>
  <c r="K126" i="186"/>
  <c r="J126" i="186"/>
  <c r="I126" i="186"/>
  <c r="N125" i="186"/>
  <c r="L125" i="186"/>
  <c r="K125" i="186"/>
  <c r="J125" i="186"/>
  <c r="I125" i="186"/>
  <c r="L124" i="186"/>
  <c r="K124" i="186"/>
  <c r="J124" i="186"/>
  <c r="I124" i="186"/>
  <c r="L123" i="186"/>
  <c r="N123" i="186" s="1"/>
  <c r="K123" i="186"/>
  <c r="J123" i="186"/>
  <c r="I123" i="186"/>
  <c r="L122" i="186"/>
  <c r="N122" i="186" s="1"/>
  <c r="K122" i="186"/>
  <c r="J122" i="186"/>
  <c r="I122" i="186"/>
  <c r="L121" i="186"/>
  <c r="K121" i="186"/>
  <c r="J121" i="186"/>
  <c r="I121" i="186"/>
  <c r="L120" i="186"/>
  <c r="N120" i="186" s="1"/>
  <c r="K120" i="186"/>
  <c r="J120" i="186"/>
  <c r="I120" i="186"/>
  <c r="N119" i="186"/>
  <c r="L119" i="186"/>
  <c r="K119" i="186"/>
  <c r="J119" i="186"/>
  <c r="I119" i="186"/>
  <c r="L118" i="186"/>
  <c r="N118" i="186" s="1"/>
  <c r="K118" i="186"/>
  <c r="J118" i="186"/>
  <c r="I118" i="186"/>
  <c r="L117" i="186"/>
  <c r="N117" i="186" s="1"/>
  <c r="K117" i="186"/>
  <c r="J117" i="186"/>
  <c r="I117" i="186"/>
  <c r="L116" i="186"/>
  <c r="N116" i="186" s="1"/>
  <c r="K116" i="186"/>
  <c r="J116" i="186"/>
  <c r="I116" i="186"/>
  <c r="L115" i="186"/>
  <c r="N115" i="186" s="1"/>
  <c r="K115" i="186"/>
  <c r="J115" i="186"/>
  <c r="I115" i="186"/>
  <c r="L114" i="186"/>
  <c r="N114" i="186" s="1"/>
  <c r="K114" i="186"/>
  <c r="J114" i="186"/>
  <c r="I114" i="186"/>
  <c r="L113" i="186"/>
  <c r="N113" i="186" s="1"/>
  <c r="K113" i="186"/>
  <c r="J113" i="186"/>
  <c r="I113" i="186"/>
  <c r="L112" i="186"/>
  <c r="N112" i="186" s="1"/>
  <c r="K112" i="186"/>
  <c r="J112" i="186"/>
  <c r="I112" i="186"/>
  <c r="N111" i="186"/>
  <c r="L111" i="186"/>
  <c r="K111" i="186"/>
  <c r="J111" i="186"/>
  <c r="I111" i="186"/>
  <c r="L110" i="186"/>
  <c r="N110" i="186" s="1"/>
  <c r="K110" i="186"/>
  <c r="J110" i="186"/>
  <c r="I110" i="186"/>
  <c r="L109" i="186"/>
  <c r="N109" i="186" s="1"/>
  <c r="K109" i="186"/>
  <c r="J109" i="186"/>
  <c r="I109" i="186"/>
  <c r="L108" i="186"/>
  <c r="N108" i="186" s="1"/>
  <c r="K108" i="186"/>
  <c r="J108" i="186"/>
  <c r="I108" i="186"/>
  <c r="L107" i="186"/>
  <c r="N107" i="186" s="1"/>
  <c r="K107" i="186"/>
  <c r="J107" i="186"/>
  <c r="I107" i="186"/>
  <c r="L106" i="186"/>
  <c r="N106" i="186" s="1"/>
  <c r="K106" i="186"/>
  <c r="J106" i="186"/>
  <c r="I106" i="186"/>
  <c r="L105" i="186"/>
  <c r="K105" i="186"/>
  <c r="J105" i="186"/>
  <c r="I105" i="186"/>
  <c r="L104" i="186"/>
  <c r="K104" i="186"/>
  <c r="J104" i="186"/>
  <c r="I104" i="186"/>
  <c r="N103" i="186"/>
  <c r="L103" i="186"/>
  <c r="K103" i="186"/>
  <c r="J103" i="186"/>
  <c r="I103" i="186"/>
  <c r="L102" i="186"/>
  <c r="K102" i="186"/>
  <c r="J102" i="186"/>
  <c r="I102" i="186"/>
  <c r="N101" i="186"/>
  <c r="L101" i="186"/>
  <c r="K101" i="186"/>
  <c r="J101" i="186"/>
  <c r="I101" i="186"/>
  <c r="L100" i="186"/>
  <c r="K100" i="186"/>
  <c r="J100" i="186"/>
  <c r="I100" i="186"/>
  <c r="L99" i="186"/>
  <c r="N99" i="186" s="1"/>
  <c r="K99" i="186"/>
  <c r="J99" i="186"/>
  <c r="I99" i="186"/>
  <c r="N98" i="186"/>
  <c r="L98" i="186"/>
  <c r="K98" i="186"/>
  <c r="J98" i="186"/>
  <c r="I98" i="186"/>
  <c r="L97" i="186"/>
  <c r="N97" i="186" s="1"/>
  <c r="K97" i="186"/>
  <c r="J97" i="186"/>
  <c r="I97" i="186"/>
  <c r="L96" i="186"/>
  <c r="N96" i="186" s="1"/>
  <c r="K96" i="186"/>
  <c r="J96" i="186"/>
  <c r="I96" i="186"/>
  <c r="L95" i="186"/>
  <c r="N95" i="186" s="1"/>
  <c r="K95" i="186"/>
  <c r="J95" i="186"/>
  <c r="I95" i="186"/>
  <c r="N94" i="186"/>
  <c r="L94" i="186"/>
  <c r="K94" i="186"/>
  <c r="J94" i="186"/>
  <c r="I94" i="186"/>
  <c r="L93" i="186"/>
  <c r="K93" i="186"/>
  <c r="J93" i="186"/>
  <c r="I93" i="186"/>
  <c r="L92" i="186"/>
  <c r="N92" i="186" s="1"/>
  <c r="K92" i="186"/>
  <c r="J92" i="186"/>
  <c r="I92" i="186"/>
  <c r="L91" i="186"/>
  <c r="K91" i="186"/>
  <c r="J91" i="186"/>
  <c r="I91" i="186"/>
  <c r="N90" i="186"/>
  <c r="L90" i="186"/>
  <c r="K90" i="186"/>
  <c r="J90" i="186"/>
  <c r="I90" i="186"/>
  <c r="L89" i="186"/>
  <c r="N89" i="186" s="1"/>
  <c r="K89" i="186"/>
  <c r="J89" i="186"/>
  <c r="I89" i="186"/>
  <c r="N88" i="186"/>
  <c r="L88" i="186"/>
  <c r="K88" i="186"/>
  <c r="J88" i="186"/>
  <c r="I88" i="186"/>
  <c r="N87" i="186"/>
  <c r="L87" i="186"/>
  <c r="K87" i="186"/>
  <c r="J87" i="186"/>
  <c r="I87" i="186"/>
  <c r="L86" i="186"/>
  <c r="N86" i="186" s="1"/>
  <c r="K86" i="186"/>
  <c r="J86" i="186"/>
  <c r="I86" i="186"/>
  <c r="L85" i="186"/>
  <c r="N85" i="186" s="1"/>
  <c r="K85" i="186"/>
  <c r="J85" i="186"/>
  <c r="I85" i="186"/>
  <c r="L84" i="186"/>
  <c r="N84" i="186" s="1"/>
  <c r="K84" i="186"/>
  <c r="J84" i="186"/>
  <c r="I84" i="186"/>
  <c r="N83" i="186"/>
  <c r="L83" i="186"/>
  <c r="K83" i="186"/>
  <c r="J83" i="186"/>
  <c r="I83" i="186"/>
  <c r="L82" i="186"/>
  <c r="K82" i="186"/>
  <c r="J82" i="186"/>
  <c r="I82" i="186"/>
  <c r="L81" i="186"/>
  <c r="N81" i="186" s="1"/>
  <c r="K81" i="186"/>
  <c r="J81" i="186"/>
  <c r="I81" i="186"/>
  <c r="L80" i="186"/>
  <c r="N80" i="186" s="1"/>
  <c r="K80" i="186"/>
  <c r="J80" i="186"/>
  <c r="I80" i="186"/>
  <c r="L79" i="186"/>
  <c r="N79" i="186" s="1"/>
  <c r="K79" i="186"/>
  <c r="J79" i="186"/>
  <c r="I79" i="186"/>
  <c r="N78" i="186"/>
  <c r="L78" i="186"/>
  <c r="K78" i="186"/>
  <c r="J78" i="186"/>
  <c r="I78" i="186"/>
  <c r="N77" i="186"/>
  <c r="L77" i="186"/>
  <c r="K77" i="186"/>
  <c r="J77" i="186"/>
  <c r="I77" i="186"/>
  <c r="L76" i="186"/>
  <c r="N76" i="186" s="1"/>
  <c r="K76" i="186"/>
  <c r="J76" i="186"/>
  <c r="I76" i="186"/>
  <c r="L75" i="186"/>
  <c r="N75" i="186" s="1"/>
  <c r="K75" i="186"/>
  <c r="J75" i="186"/>
  <c r="I75" i="186"/>
  <c r="L74" i="186"/>
  <c r="K74" i="186"/>
  <c r="J74" i="186"/>
  <c r="I74" i="186"/>
  <c r="L73" i="186"/>
  <c r="N73" i="186" s="1"/>
  <c r="K73" i="186"/>
  <c r="J73" i="186"/>
  <c r="I73" i="186"/>
  <c r="N72" i="186"/>
  <c r="L72" i="186"/>
  <c r="K72" i="186"/>
  <c r="J72" i="186"/>
  <c r="I72" i="186"/>
  <c r="L71" i="186"/>
  <c r="N71" i="186" s="1"/>
  <c r="K71" i="186"/>
  <c r="J71" i="186"/>
  <c r="I71" i="186"/>
  <c r="L70" i="186"/>
  <c r="N70" i="186" s="1"/>
  <c r="K70" i="186"/>
  <c r="J70" i="186"/>
  <c r="I70" i="186"/>
  <c r="L69" i="186"/>
  <c r="N69" i="186" s="1"/>
  <c r="K69" i="186"/>
  <c r="J69" i="186"/>
  <c r="I69" i="186"/>
  <c r="N68" i="186"/>
  <c r="L68" i="186"/>
  <c r="K68" i="186"/>
  <c r="J68" i="186"/>
  <c r="I68" i="186"/>
  <c r="L67" i="186"/>
  <c r="N67" i="186" s="1"/>
  <c r="K67" i="186"/>
  <c r="J67" i="186"/>
  <c r="I67" i="186"/>
  <c r="L66" i="186"/>
  <c r="N66" i="186" s="1"/>
  <c r="K66" i="186"/>
  <c r="J66" i="186"/>
  <c r="I66" i="186"/>
  <c r="L65" i="186"/>
  <c r="K65" i="186"/>
  <c r="J65" i="186"/>
  <c r="I65" i="186"/>
  <c r="N64" i="186"/>
  <c r="L64" i="186"/>
  <c r="K64" i="186"/>
  <c r="J64" i="186"/>
  <c r="I64" i="186"/>
  <c r="L63" i="186"/>
  <c r="N63" i="186" s="1"/>
  <c r="K63" i="186"/>
  <c r="J63" i="186"/>
  <c r="I63" i="186"/>
  <c r="L62" i="186"/>
  <c r="N62" i="186" s="1"/>
  <c r="K62" i="186"/>
  <c r="J62" i="186"/>
  <c r="I62" i="186"/>
  <c r="L61" i="186"/>
  <c r="N61" i="186" s="1"/>
  <c r="K61" i="186"/>
  <c r="J61" i="186"/>
  <c r="I61" i="186"/>
  <c r="N60" i="186"/>
  <c r="L60" i="186"/>
  <c r="K60" i="186"/>
  <c r="J60" i="186"/>
  <c r="I60" i="186"/>
  <c r="L59" i="186"/>
  <c r="N59" i="186" s="1"/>
  <c r="K59" i="186"/>
  <c r="J59" i="186"/>
  <c r="I59" i="186"/>
  <c r="L58" i="186"/>
  <c r="N58" i="186" s="1"/>
  <c r="K58" i="186"/>
  <c r="J58" i="186"/>
  <c r="I58" i="186"/>
  <c r="L57" i="186"/>
  <c r="K57" i="186"/>
  <c r="J57" i="186"/>
  <c r="I57" i="186"/>
  <c r="L56" i="186"/>
  <c r="N56" i="186" s="1"/>
  <c r="K56" i="186"/>
  <c r="J56" i="186"/>
  <c r="I56" i="186"/>
  <c r="L55" i="186"/>
  <c r="N55" i="186" s="1"/>
  <c r="K55" i="186"/>
  <c r="J55" i="186"/>
  <c r="I55" i="186"/>
  <c r="L54" i="186"/>
  <c r="K54" i="186"/>
  <c r="J54" i="186"/>
  <c r="I54" i="186"/>
  <c r="N53" i="186"/>
  <c r="L53" i="186"/>
  <c r="K53" i="186"/>
  <c r="J53" i="186"/>
  <c r="I53" i="186"/>
  <c r="L52" i="186"/>
  <c r="K52" i="186"/>
  <c r="J52" i="186"/>
  <c r="I52" i="186"/>
  <c r="N51" i="186"/>
  <c r="L51" i="186"/>
  <c r="K51" i="186"/>
  <c r="J51" i="186"/>
  <c r="I51" i="186"/>
  <c r="L50" i="186"/>
  <c r="N50" i="186" s="1"/>
  <c r="K50" i="186"/>
  <c r="J50" i="186"/>
  <c r="I50" i="186"/>
  <c r="L49" i="186"/>
  <c r="N49" i="186" s="1"/>
  <c r="K49" i="186"/>
  <c r="J49" i="186"/>
  <c r="I49" i="186"/>
  <c r="N48" i="186"/>
  <c r="L48" i="186"/>
  <c r="K48" i="186"/>
  <c r="J48" i="186"/>
  <c r="I48" i="186"/>
  <c r="L47" i="186"/>
  <c r="N47" i="186" s="1"/>
  <c r="K47" i="186"/>
  <c r="J47" i="186"/>
  <c r="I47" i="186"/>
  <c r="N46" i="186"/>
  <c r="L46" i="186"/>
  <c r="K46" i="186"/>
  <c r="J46" i="186"/>
  <c r="I46" i="186"/>
  <c r="L45" i="186"/>
  <c r="N45" i="186" s="1"/>
  <c r="K45" i="186"/>
  <c r="J45" i="186"/>
  <c r="I45" i="186"/>
  <c r="L44" i="186"/>
  <c r="N44" i="186" s="1"/>
  <c r="L43" i="186"/>
  <c r="N43" i="186" s="1"/>
  <c r="K43" i="186"/>
  <c r="J43" i="186"/>
  <c r="I43" i="186"/>
  <c r="L42" i="186"/>
  <c r="N42" i="186" s="1"/>
  <c r="K42" i="186"/>
  <c r="J42" i="186"/>
  <c r="I42" i="186"/>
  <c r="L41" i="186"/>
  <c r="N41" i="186" s="1"/>
  <c r="K41" i="186"/>
  <c r="J41" i="186"/>
  <c r="I41" i="186"/>
  <c r="L40" i="186"/>
  <c r="N40" i="186" s="1"/>
  <c r="K40" i="186"/>
  <c r="J40" i="186"/>
  <c r="I40" i="186"/>
  <c r="L39" i="186"/>
  <c r="K39" i="186"/>
  <c r="J39" i="186"/>
  <c r="I39" i="186"/>
  <c r="L38" i="186"/>
  <c r="N38" i="186" s="1"/>
  <c r="K38" i="186"/>
  <c r="J38" i="186"/>
  <c r="I38" i="186"/>
  <c r="N37" i="186"/>
  <c r="L37" i="186"/>
  <c r="K37" i="186"/>
  <c r="J37" i="186"/>
  <c r="I37" i="186"/>
  <c r="L36" i="186"/>
  <c r="N36" i="186" s="1"/>
  <c r="K36" i="186"/>
  <c r="J36" i="186"/>
  <c r="I36" i="186"/>
  <c r="L35" i="186"/>
  <c r="N35" i="186" s="1"/>
  <c r="K35" i="186"/>
  <c r="J35" i="186"/>
  <c r="I35" i="186"/>
  <c r="N34" i="186"/>
  <c r="L34" i="186"/>
  <c r="K34" i="186"/>
  <c r="J34" i="186"/>
  <c r="I34" i="186"/>
  <c r="N33" i="186"/>
  <c r="L33" i="186"/>
  <c r="K33" i="186"/>
  <c r="J33" i="186"/>
  <c r="I33" i="186"/>
  <c r="N32" i="186"/>
  <c r="L32" i="186"/>
  <c r="K32" i="186"/>
  <c r="J32" i="186"/>
  <c r="I32" i="186"/>
  <c r="L31" i="186"/>
  <c r="N31" i="186" s="1"/>
  <c r="K31" i="186"/>
  <c r="J31" i="186"/>
  <c r="I31" i="186"/>
  <c r="L30" i="186"/>
  <c r="N30" i="186" s="1"/>
  <c r="K30" i="186"/>
  <c r="J30" i="186"/>
  <c r="I30" i="186"/>
  <c r="N29" i="186"/>
  <c r="L29" i="186"/>
  <c r="K29" i="186"/>
  <c r="J29" i="186"/>
  <c r="I29" i="186"/>
  <c r="L28" i="186"/>
  <c r="K28" i="186"/>
  <c r="J28" i="186"/>
  <c r="I28" i="186"/>
  <c r="L27" i="186"/>
  <c r="N27" i="186" s="1"/>
  <c r="K27" i="186"/>
  <c r="J27" i="186"/>
  <c r="I27" i="186"/>
  <c r="N26" i="186"/>
  <c r="L26" i="186"/>
  <c r="K26" i="186"/>
  <c r="J26" i="186"/>
  <c r="I26" i="186"/>
  <c r="L25" i="186"/>
  <c r="K25" i="186"/>
  <c r="J25" i="186"/>
  <c r="I25" i="186"/>
  <c r="L24" i="186"/>
  <c r="N24" i="186" s="1"/>
  <c r="K24" i="186"/>
  <c r="J24" i="186"/>
  <c r="I24" i="186"/>
  <c r="N23" i="186"/>
  <c r="L23" i="186"/>
  <c r="K23" i="186"/>
  <c r="J23" i="186"/>
  <c r="I23" i="186"/>
  <c r="L22" i="186"/>
  <c r="N22" i="186" s="1"/>
  <c r="K22" i="186"/>
  <c r="J22" i="186"/>
  <c r="I22" i="186"/>
  <c r="N21" i="186"/>
  <c r="L21" i="186"/>
  <c r="K21" i="186"/>
  <c r="J21" i="186"/>
  <c r="I21" i="186"/>
  <c r="L20" i="186"/>
  <c r="N20" i="186" s="1"/>
  <c r="K20" i="186"/>
  <c r="J20" i="186"/>
  <c r="I20" i="186"/>
  <c r="L19" i="186"/>
  <c r="N19" i="186" s="1"/>
  <c r="K19" i="186"/>
  <c r="J19" i="186"/>
  <c r="I19" i="186"/>
  <c r="L18" i="186"/>
  <c r="N18" i="186" s="1"/>
  <c r="K18" i="186"/>
  <c r="J18" i="186"/>
  <c r="I18" i="186"/>
  <c r="N17" i="186"/>
  <c r="L17" i="186"/>
  <c r="K17" i="186"/>
  <c r="J17" i="186"/>
  <c r="I17" i="186"/>
  <c r="L16" i="186"/>
  <c r="N16" i="186" s="1"/>
  <c r="K16" i="186"/>
  <c r="J16" i="186"/>
  <c r="I16" i="186"/>
  <c r="L15" i="186"/>
  <c r="N15" i="186" s="1"/>
  <c r="K15" i="186"/>
  <c r="J15" i="186"/>
  <c r="I15" i="186"/>
  <c r="L14" i="186"/>
  <c r="K14" i="186"/>
  <c r="J14" i="186"/>
  <c r="I14" i="186"/>
  <c r="L13" i="186"/>
  <c r="N13" i="186" s="1"/>
  <c r="K13" i="186"/>
  <c r="J13" i="186"/>
  <c r="I13" i="186"/>
  <c r="N12" i="186"/>
  <c r="L12" i="186"/>
  <c r="K12" i="186"/>
  <c r="J12" i="186"/>
  <c r="I12" i="186"/>
  <c r="L11" i="186"/>
  <c r="N11" i="186" s="1"/>
  <c r="K11" i="186"/>
  <c r="J11" i="186"/>
  <c r="I11" i="186"/>
  <c r="N10" i="186"/>
  <c r="L10" i="186"/>
  <c r="K10" i="186"/>
  <c r="J10" i="186"/>
  <c r="I10" i="186"/>
  <c r="L9" i="186"/>
  <c r="K9" i="186"/>
  <c r="J9" i="186"/>
  <c r="I9" i="186"/>
  <c r="L8" i="186"/>
  <c r="N8" i="186" s="1"/>
  <c r="K8" i="186"/>
  <c r="J8" i="186"/>
  <c r="I8" i="186"/>
  <c r="L7" i="186"/>
  <c r="K7" i="186"/>
  <c r="J7" i="186"/>
  <c r="I7" i="186"/>
  <c r="L6" i="186"/>
  <c r="N6" i="186" s="1"/>
  <c r="K6" i="186"/>
  <c r="J6" i="186"/>
  <c r="I6" i="186"/>
  <c r="N5" i="186"/>
  <c r="L5" i="186"/>
  <c r="K5" i="186"/>
  <c r="J5" i="186"/>
  <c r="I5" i="186"/>
  <c r="L4" i="186"/>
  <c r="K4" i="186"/>
  <c r="J4" i="186"/>
  <c r="I4" i="186"/>
  <c r="L3" i="186"/>
  <c r="N3" i="186" s="1"/>
  <c r="K3" i="186"/>
  <c r="J3" i="186"/>
  <c r="I3" i="186"/>
  <c r="N2" i="186"/>
  <c r="L2" i="186"/>
  <c r="K2" i="186"/>
  <c r="J2" i="186"/>
  <c r="I2" i="186"/>
  <c r="L313" i="184"/>
  <c r="L312" i="184"/>
  <c r="L311" i="184"/>
  <c r="L310" i="184"/>
  <c r="L309" i="184"/>
  <c r="L308" i="184"/>
  <c r="L307" i="184"/>
  <c r="K307" i="184"/>
  <c r="J307" i="184"/>
  <c r="I307" i="184"/>
  <c r="L306" i="184"/>
  <c r="K306" i="184"/>
  <c r="J306" i="184"/>
  <c r="L305" i="184"/>
  <c r="K305" i="184"/>
  <c r="J305" i="184"/>
  <c r="L304" i="184"/>
  <c r="K304" i="184"/>
  <c r="J304" i="184"/>
  <c r="L303" i="184"/>
  <c r="K303" i="184"/>
  <c r="J303" i="184"/>
  <c r="L302" i="184"/>
  <c r="K302" i="184"/>
  <c r="J302" i="184"/>
  <c r="L301" i="184"/>
  <c r="K301" i="184"/>
  <c r="J301" i="184"/>
  <c r="L300" i="184"/>
  <c r="K300" i="184"/>
  <c r="J300" i="184"/>
  <c r="L299" i="184"/>
  <c r="K299" i="184"/>
  <c r="J299" i="184"/>
  <c r="L298" i="184"/>
  <c r="K298" i="184"/>
  <c r="J298" i="184"/>
  <c r="L297" i="184"/>
  <c r="K297" i="184"/>
  <c r="J297" i="184"/>
  <c r="L296" i="184"/>
  <c r="K296" i="184"/>
  <c r="J296" i="184"/>
  <c r="L295" i="184"/>
  <c r="K295" i="184"/>
  <c r="J295" i="184"/>
  <c r="L294" i="184"/>
  <c r="K294" i="184"/>
  <c r="J294" i="184"/>
  <c r="L293" i="184"/>
  <c r="K293" i="184"/>
  <c r="J293" i="184"/>
  <c r="L292" i="184"/>
  <c r="K292" i="184"/>
  <c r="J292" i="184"/>
  <c r="L291" i="184"/>
  <c r="K291" i="184"/>
  <c r="J291" i="184"/>
  <c r="L290" i="184"/>
  <c r="K290" i="184"/>
  <c r="J290" i="184"/>
  <c r="L289" i="184"/>
  <c r="K289" i="184"/>
  <c r="J289" i="184"/>
  <c r="L288" i="184"/>
  <c r="K288" i="184"/>
  <c r="J288" i="184"/>
  <c r="L287" i="184"/>
  <c r="K287" i="184"/>
  <c r="J287" i="184"/>
  <c r="L286" i="184"/>
  <c r="K286" i="184"/>
  <c r="J286" i="184"/>
  <c r="L285" i="184"/>
  <c r="K285" i="184"/>
  <c r="J285" i="184"/>
  <c r="L284" i="184"/>
  <c r="K284" i="184"/>
  <c r="J284" i="184"/>
  <c r="L283" i="184"/>
  <c r="K283" i="184"/>
  <c r="J283" i="184"/>
  <c r="L282" i="184"/>
  <c r="K282" i="184"/>
  <c r="J282" i="184"/>
  <c r="L281" i="184"/>
  <c r="K281" i="184"/>
  <c r="J281" i="184"/>
  <c r="L280" i="184"/>
  <c r="K280" i="184"/>
  <c r="J280" i="184"/>
  <c r="L279" i="184"/>
  <c r="K279" i="184"/>
  <c r="J279" i="184"/>
  <c r="I279" i="184"/>
  <c r="L278" i="184"/>
  <c r="K278" i="184"/>
  <c r="J278" i="184"/>
  <c r="I278" i="184"/>
  <c r="L277" i="184"/>
  <c r="K277" i="184"/>
  <c r="J277" i="184"/>
  <c r="I277" i="184"/>
  <c r="L276" i="184"/>
  <c r="K276" i="184"/>
  <c r="J276" i="184"/>
  <c r="I276" i="184"/>
  <c r="L275" i="184"/>
  <c r="K275" i="184"/>
  <c r="J275" i="184"/>
  <c r="I275" i="184"/>
  <c r="L274" i="184"/>
  <c r="K274" i="184"/>
  <c r="J274" i="184"/>
  <c r="I274" i="184"/>
  <c r="L273" i="184"/>
  <c r="N273" i="184" s="1"/>
  <c r="K273" i="184"/>
  <c r="J273" i="184"/>
  <c r="L272" i="184"/>
  <c r="K272" i="184"/>
  <c r="J272" i="184"/>
  <c r="I272" i="184"/>
  <c r="L271" i="184"/>
  <c r="K271" i="184"/>
  <c r="J271" i="184"/>
  <c r="I271" i="184"/>
  <c r="L270" i="184"/>
  <c r="K270" i="184"/>
  <c r="J270" i="184"/>
  <c r="I270" i="184"/>
  <c r="L269" i="184"/>
  <c r="N269" i="184" s="1"/>
  <c r="K269" i="184"/>
  <c r="J269" i="184"/>
  <c r="I269" i="184"/>
  <c r="N268" i="184"/>
  <c r="L268" i="184"/>
  <c r="K268" i="184"/>
  <c r="J268" i="184"/>
  <c r="I268" i="184"/>
  <c r="L267" i="184"/>
  <c r="N267" i="184" s="1"/>
  <c r="K267" i="184"/>
  <c r="J267" i="184"/>
  <c r="I267" i="184"/>
  <c r="N266" i="184"/>
  <c r="L266" i="184"/>
  <c r="K266" i="184"/>
  <c r="J266" i="184"/>
  <c r="I266" i="184"/>
  <c r="L265" i="184"/>
  <c r="N265" i="184" s="1"/>
  <c r="K265" i="184"/>
  <c r="J265" i="184"/>
  <c r="I265" i="184"/>
  <c r="L264" i="184"/>
  <c r="N264" i="184" s="1"/>
  <c r="K264" i="184"/>
  <c r="J264" i="184"/>
  <c r="I264" i="184"/>
  <c r="L263" i="184"/>
  <c r="N263" i="184" s="1"/>
  <c r="K263" i="184"/>
  <c r="J263" i="184"/>
  <c r="I263" i="184"/>
  <c r="L262" i="184"/>
  <c r="N262" i="184" s="1"/>
  <c r="K262" i="184"/>
  <c r="J262" i="184"/>
  <c r="I262" i="184"/>
  <c r="L261" i="184"/>
  <c r="K261" i="184"/>
  <c r="J261" i="184"/>
  <c r="I261" i="184"/>
  <c r="L260" i="184"/>
  <c r="K260" i="184"/>
  <c r="J260" i="184"/>
  <c r="I260" i="184"/>
  <c r="N259" i="184"/>
  <c r="L259" i="184"/>
  <c r="K259" i="184"/>
  <c r="J259" i="184"/>
  <c r="I259" i="184"/>
  <c r="L258" i="184"/>
  <c r="N258" i="184" s="1"/>
  <c r="K258" i="184"/>
  <c r="J258" i="184"/>
  <c r="I258" i="184"/>
  <c r="L257" i="184"/>
  <c r="N257" i="184" s="1"/>
  <c r="K257" i="184"/>
  <c r="J257" i="184"/>
  <c r="I257" i="184"/>
  <c r="L256" i="184"/>
  <c r="N256" i="184" s="1"/>
  <c r="K256" i="184"/>
  <c r="J256" i="184"/>
  <c r="I256" i="184"/>
  <c r="N255" i="184"/>
  <c r="L255" i="184"/>
  <c r="K255" i="184"/>
  <c r="J255" i="184"/>
  <c r="I255" i="184"/>
  <c r="L254" i="184"/>
  <c r="N254" i="184" s="1"/>
  <c r="K254" i="184"/>
  <c r="J254" i="184"/>
  <c r="I254" i="184"/>
  <c r="L253" i="184"/>
  <c r="N253" i="184" s="1"/>
  <c r="K253" i="184"/>
  <c r="J253" i="184"/>
  <c r="I253" i="184"/>
  <c r="L252" i="184"/>
  <c r="K252" i="184"/>
  <c r="J252" i="184"/>
  <c r="I252" i="184"/>
  <c r="L251" i="184"/>
  <c r="N251" i="184" s="1"/>
  <c r="K251" i="184"/>
  <c r="J251" i="184"/>
  <c r="I251" i="184"/>
  <c r="L250" i="184"/>
  <c r="N250" i="184" s="1"/>
  <c r="K250" i="184"/>
  <c r="J250" i="184"/>
  <c r="I250" i="184"/>
  <c r="L249" i="184"/>
  <c r="N249" i="184" s="1"/>
  <c r="K249" i="184"/>
  <c r="J249" i="184"/>
  <c r="I249" i="184"/>
  <c r="L248" i="184"/>
  <c r="N248" i="184" s="1"/>
  <c r="K248" i="184"/>
  <c r="J248" i="184"/>
  <c r="I248" i="184"/>
  <c r="L247" i="184"/>
  <c r="K247" i="184"/>
  <c r="J247" i="184"/>
  <c r="I247" i="184"/>
  <c r="N246" i="184"/>
  <c r="L246" i="184"/>
  <c r="K246" i="184"/>
  <c r="J246" i="184"/>
  <c r="I246" i="184"/>
  <c r="L245" i="184"/>
  <c r="K245" i="184"/>
  <c r="J245" i="184"/>
  <c r="I245" i="184"/>
  <c r="L244" i="184"/>
  <c r="K244" i="184"/>
  <c r="J244" i="184"/>
  <c r="I244" i="184"/>
  <c r="L243" i="184"/>
  <c r="N243" i="184" s="1"/>
  <c r="K243" i="184"/>
  <c r="J243" i="184"/>
  <c r="I243" i="184"/>
  <c r="N242" i="184"/>
  <c r="L242" i="184"/>
  <c r="K242" i="184"/>
  <c r="J242" i="184"/>
  <c r="I242" i="184"/>
  <c r="F242" i="184"/>
  <c r="L241" i="184"/>
  <c r="N241" i="184" s="1"/>
  <c r="K241" i="184"/>
  <c r="J241" i="184"/>
  <c r="I241" i="184"/>
  <c r="L240" i="184"/>
  <c r="N240" i="184" s="1"/>
  <c r="K240" i="184"/>
  <c r="J240" i="184"/>
  <c r="I240" i="184"/>
  <c r="N239" i="184"/>
  <c r="L239" i="184"/>
  <c r="K239" i="184"/>
  <c r="J239" i="184"/>
  <c r="I239" i="184"/>
  <c r="L238" i="184"/>
  <c r="N238" i="184" s="1"/>
  <c r="K238" i="184"/>
  <c r="J238" i="184"/>
  <c r="I238" i="184"/>
  <c r="L237" i="184"/>
  <c r="N237" i="184" s="1"/>
  <c r="K237" i="184"/>
  <c r="J237" i="184"/>
  <c r="I237" i="184"/>
  <c r="L236" i="184"/>
  <c r="N236" i="184" s="1"/>
  <c r="K236" i="184"/>
  <c r="J236" i="184"/>
  <c r="I236" i="184"/>
  <c r="L235" i="184"/>
  <c r="K235" i="184"/>
  <c r="J235" i="184"/>
  <c r="I235" i="184"/>
  <c r="L234" i="184"/>
  <c r="N234" i="184" s="1"/>
  <c r="K234" i="184"/>
  <c r="J234" i="184"/>
  <c r="I234" i="184"/>
  <c r="N233" i="184"/>
  <c r="L233" i="184"/>
  <c r="K233" i="184"/>
  <c r="J233" i="184"/>
  <c r="I233" i="184"/>
  <c r="L232" i="184"/>
  <c r="N232" i="184" s="1"/>
  <c r="K232" i="184"/>
  <c r="J232" i="184"/>
  <c r="I232" i="184"/>
  <c r="L231" i="184"/>
  <c r="N231" i="184" s="1"/>
  <c r="K231" i="184"/>
  <c r="J231" i="184"/>
  <c r="I231" i="184"/>
  <c r="L230" i="184"/>
  <c r="N230" i="184" s="1"/>
  <c r="K230" i="184"/>
  <c r="J230" i="184"/>
  <c r="I230" i="184"/>
  <c r="N229" i="184"/>
  <c r="L229" i="184"/>
  <c r="K229" i="184"/>
  <c r="J229" i="184"/>
  <c r="I229" i="184"/>
  <c r="L228" i="184"/>
  <c r="N228" i="184" s="1"/>
  <c r="K228" i="184"/>
  <c r="J228" i="184"/>
  <c r="I228" i="184"/>
  <c r="L227" i="184"/>
  <c r="N227" i="184" s="1"/>
  <c r="K227" i="184"/>
  <c r="J227" i="184"/>
  <c r="I227" i="184"/>
  <c r="N226" i="184"/>
  <c r="L226" i="184"/>
  <c r="K226" i="184"/>
  <c r="L225" i="184"/>
  <c r="N225" i="184" s="1"/>
  <c r="K225" i="184"/>
  <c r="J225" i="184"/>
  <c r="I225" i="184"/>
  <c r="L224" i="184"/>
  <c r="N224" i="184" s="1"/>
  <c r="K224" i="184"/>
  <c r="J224" i="184"/>
  <c r="I224" i="184"/>
  <c r="N223" i="184"/>
  <c r="L223" i="184"/>
  <c r="K223" i="184"/>
  <c r="J223" i="184"/>
  <c r="I223" i="184"/>
  <c r="N222" i="184"/>
  <c r="L222" i="184"/>
  <c r="K222" i="184"/>
  <c r="J222" i="184"/>
  <c r="I222" i="184"/>
  <c r="L221" i="184"/>
  <c r="N221" i="184" s="1"/>
  <c r="K221" i="184"/>
  <c r="J221" i="184"/>
  <c r="I221" i="184"/>
  <c r="L220" i="184"/>
  <c r="N220" i="184" s="1"/>
  <c r="K220" i="184"/>
  <c r="J220" i="184"/>
  <c r="I220" i="184"/>
  <c r="N219" i="184"/>
  <c r="L219" i="184"/>
  <c r="K219" i="184"/>
  <c r="J219" i="184"/>
  <c r="I219" i="184"/>
  <c r="L218" i="184"/>
  <c r="N218" i="184" s="1"/>
  <c r="K218" i="184"/>
  <c r="J218" i="184"/>
  <c r="I218" i="184"/>
  <c r="L217" i="184"/>
  <c r="K217" i="184"/>
  <c r="J217" i="184"/>
  <c r="I217" i="184"/>
  <c r="L216" i="184"/>
  <c r="K216" i="184"/>
  <c r="J216" i="184"/>
  <c r="I216" i="184"/>
  <c r="N215" i="184"/>
  <c r="L215" i="184"/>
  <c r="K215" i="184"/>
  <c r="J215" i="184"/>
  <c r="I215" i="184"/>
  <c r="L214" i="184"/>
  <c r="N214" i="184" s="1"/>
  <c r="K214" i="184"/>
  <c r="J214" i="184"/>
  <c r="I214" i="184"/>
  <c r="L213" i="184"/>
  <c r="N213" i="184" s="1"/>
  <c r="K213" i="184"/>
  <c r="J213" i="184"/>
  <c r="I213" i="184"/>
  <c r="L212" i="184"/>
  <c r="K212" i="184"/>
  <c r="J212" i="184"/>
  <c r="I212" i="184"/>
  <c r="L211" i="184"/>
  <c r="N211" i="184" s="1"/>
  <c r="K211" i="184"/>
  <c r="J211" i="184"/>
  <c r="I211" i="184"/>
  <c r="L210" i="184"/>
  <c r="N210" i="184" s="1"/>
  <c r="K210" i="184"/>
  <c r="J210" i="184"/>
  <c r="N209" i="184"/>
  <c r="L209" i="184"/>
  <c r="K209" i="184"/>
  <c r="J209" i="184"/>
  <c r="L208" i="184"/>
  <c r="N208" i="184" s="1"/>
  <c r="K208" i="184"/>
  <c r="J208" i="184"/>
  <c r="L207" i="184"/>
  <c r="N207" i="184" s="1"/>
  <c r="K207" i="184"/>
  <c r="J207" i="184"/>
  <c r="L206" i="184"/>
  <c r="N206" i="184" s="1"/>
  <c r="K206" i="184"/>
  <c r="J206" i="184"/>
  <c r="L205" i="184"/>
  <c r="N205" i="184" s="1"/>
  <c r="K205" i="184"/>
  <c r="J205" i="184"/>
  <c r="N204" i="184"/>
  <c r="L204" i="184"/>
  <c r="K204" i="184"/>
  <c r="J204" i="184"/>
  <c r="L203" i="184"/>
  <c r="N203" i="184" s="1"/>
  <c r="K203" i="184"/>
  <c r="J203" i="184"/>
  <c r="N202" i="184"/>
  <c r="L202" i="184"/>
  <c r="K202" i="184"/>
  <c r="J202" i="184"/>
  <c r="L201" i="184"/>
  <c r="N201" i="184" s="1"/>
  <c r="K201" i="184"/>
  <c r="J201" i="184"/>
  <c r="L200" i="184"/>
  <c r="N200" i="184" s="1"/>
  <c r="K200" i="184"/>
  <c r="J200" i="184"/>
  <c r="L199" i="184"/>
  <c r="K199" i="184"/>
  <c r="J199" i="184"/>
  <c r="L198" i="184"/>
  <c r="K198" i="184"/>
  <c r="J198" i="184"/>
  <c r="L197" i="184"/>
  <c r="N197" i="184" s="1"/>
  <c r="K197" i="184"/>
  <c r="J197" i="184"/>
  <c r="L196" i="184"/>
  <c r="K196" i="184"/>
  <c r="J196" i="184"/>
  <c r="L195" i="184"/>
  <c r="K195" i="184"/>
  <c r="J195" i="184"/>
  <c r="L194" i="184"/>
  <c r="K194" i="184"/>
  <c r="J194" i="184"/>
  <c r="I194" i="184"/>
  <c r="L193" i="184"/>
  <c r="K193" i="184"/>
  <c r="J193" i="184"/>
  <c r="I193" i="184"/>
  <c r="L192" i="184"/>
  <c r="K192" i="184"/>
  <c r="J192" i="184"/>
  <c r="I192" i="184"/>
  <c r="L191" i="184"/>
  <c r="K191" i="184"/>
  <c r="J191" i="184"/>
  <c r="I191" i="184"/>
  <c r="L190" i="184"/>
  <c r="K190" i="184"/>
  <c r="J190" i="184"/>
  <c r="I190" i="184"/>
  <c r="L189" i="184"/>
  <c r="K189" i="184"/>
  <c r="J189" i="184"/>
  <c r="I189" i="184"/>
  <c r="L188" i="184"/>
  <c r="K188" i="184"/>
  <c r="J188" i="184"/>
  <c r="I188" i="184"/>
  <c r="L187" i="184"/>
  <c r="N187" i="184" s="1"/>
  <c r="K187" i="184"/>
  <c r="J187" i="184"/>
  <c r="I187" i="184"/>
  <c r="L186" i="184"/>
  <c r="K186" i="184"/>
  <c r="J186" i="184"/>
  <c r="I186" i="184"/>
  <c r="L185" i="184"/>
  <c r="N185" i="184" s="1"/>
  <c r="K185" i="184"/>
  <c r="J185" i="184"/>
  <c r="I185" i="184"/>
  <c r="N184" i="184"/>
  <c r="L184" i="184"/>
  <c r="K184" i="184"/>
  <c r="J184" i="184"/>
  <c r="I184" i="184"/>
  <c r="L183" i="184"/>
  <c r="K183" i="184"/>
  <c r="J183" i="184"/>
  <c r="I183" i="184"/>
  <c r="L182" i="184"/>
  <c r="K182" i="184"/>
  <c r="J182" i="184"/>
  <c r="I182" i="184"/>
  <c r="L181" i="184"/>
  <c r="K181" i="184"/>
  <c r="J181" i="184"/>
  <c r="I181" i="184"/>
  <c r="L180" i="184"/>
  <c r="K180" i="184"/>
  <c r="J180" i="184"/>
  <c r="I180" i="184"/>
  <c r="L179" i="184"/>
  <c r="K179" i="184"/>
  <c r="J179" i="184"/>
  <c r="I179" i="184"/>
  <c r="L178" i="184"/>
  <c r="K178" i="184"/>
  <c r="J178" i="184"/>
  <c r="I178" i="184"/>
  <c r="L177" i="184"/>
  <c r="K177" i="184"/>
  <c r="J177" i="184"/>
  <c r="I177" i="184"/>
  <c r="L176" i="184"/>
  <c r="K176" i="184"/>
  <c r="J176" i="184"/>
  <c r="I176" i="184"/>
  <c r="L175" i="184"/>
  <c r="K175" i="184"/>
  <c r="J175" i="184"/>
  <c r="I175" i="184"/>
  <c r="L174" i="184"/>
  <c r="K174" i="184"/>
  <c r="J174" i="184"/>
  <c r="I174" i="184"/>
  <c r="N173" i="184"/>
  <c r="L173" i="184"/>
  <c r="K173" i="184"/>
  <c r="J173" i="184"/>
  <c r="I173" i="184"/>
  <c r="L172" i="184"/>
  <c r="K172" i="184"/>
  <c r="J172" i="184"/>
  <c r="I172" i="184"/>
  <c r="L171" i="184"/>
  <c r="K171" i="184"/>
  <c r="J171" i="184"/>
  <c r="I171" i="184"/>
  <c r="L170" i="184"/>
  <c r="K170" i="184"/>
  <c r="J170" i="184"/>
  <c r="I170" i="184"/>
  <c r="L169" i="184"/>
  <c r="K169" i="184"/>
  <c r="J169" i="184"/>
  <c r="I169" i="184"/>
  <c r="L168" i="184"/>
  <c r="N168" i="184" s="1"/>
  <c r="K168" i="184"/>
  <c r="J168" i="184"/>
  <c r="I168" i="184"/>
  <c r="L167" i="184"/>
  <c r="K167" i="184"/>
  <c r="J167" i="184"/>
  <c r="I167" i="184"/>
  <c r="L166" i="184"/>
  <c r="N166" i="184" s="1"/>
  <c r="K166" i="184"/>
  <c r="J166" i="184"/>
  <c r="I166" i="184"/>
  <c r="N165" i="184"/>
  <c r="L165" i="184"/>
  <c r="K165" i="184"/>
  <c r="J165" i="184"/>
  <c r="I165" i="184"/>
  <c r="L164" i="184"/>
  <c r="N164" i="184" s="1"/>
  <c r="K164" i="184"/>
  <c r="J164" i="184"/>
  <c r="I164" i="184"/>
  <c r="L163" i="184"/>
  <c r="N163" i="184" s="1"/>
  <c r="K163" i="184"/>
  <c r="J163" i="184"/>
  <c r="I163" i="184"/>
  <c r="L162" i="184"/>
  <c r="K162" i="184"/>
  <c r="J162" i="184"/>
  <c r="I162" i="184"/>
  <c r="L161" i="184"/>
  <c r="K161" i="184"/>
  <c r="J161" i="184"/>
  <c r="I161" i="184"/>
  <c r="L160" i="184"/>
  <c r="N160" i="184" s="1"/>
  <c r="K160" i="184"/>
  <c r="J160" i="184"/>
  <c r="I160" i="184"/>
  <c r="L159" i="184"/>
  <c r="K159" i="184"/>
  <c r="J159" i="184"/>
  <c r="I159" i="184"/>
  <c r="L158" i="184"/>
  <c r="N158" i="184" s="1"/>
  <c r="K158" i="184"/>
  <c r="J158" i="184"/>
  <c r="I158" i="184"/>
  <c r="L157" i="184"/>
  <c r="K157" i="184"/>
  <c r="J157" i="184"/>
  <c r="I157" i="184"/>
  <c r="L156" i="184"/>
  <c r="K156" i="184"/>
  <c r="J156" i="184"/>
  <c r="I156" i="184"/>
  <c r="L155" i="184"/>
  <c r="N155" i="184" s="1"/>
  <c r="K155" i="184"/>
  <c r="J155" i="184"/>
  <c r="I155" i="184"/>
  <c r="L154" i="184"/>
  <c r="N154" i="184" s="1"/>
  <c r="K154" i="184"/>
  <c r="J154" i="184"/>
  <c r="I154" i="184"/>
  <c r="N153" i="184"/>
  <c r="L153" i="184"/>
  <c r="K153" i="184"/>
  <c r="J153" i="184"/>
  <c r="I153" i="184"/>
  <c r="L152" i="184"/>
  <c r="K152" i="184"/>
  <c r="J152" i="184"/>
  <c r="L151" i="184"/>
  <c r="K151" i="184"/>
  <c r="J151" i="184"/>
  <c r="L150" i="184"/>
  <c r="K150" i="184"/>
  <c r="J150" i="184"/>
  <c r="I150" i="184"/>
  <c r="L149" i="184"/>
  <c r="K149" i="184"/>
  <c r="J149" i="184"/>
  <c r="I149" i="184"/>
  <c r="L148" i="184"/>
  <c r="K148" i="184"/>
  <c r="J148" i="184"/>
  <c r="I148" i="184"/>
  <c r="L147" i="184"/>
  <c r="K147" i="184"/>
  <c r="J147" i="184"/>
  <c r="I147" i="184"/>
  <c r="L146" i="184"/>
  <c r="K146" i="184"/>
  <c r="J146" i="184"/>
  <c r="I146" i="184"/>
  <c r="L145" i="184"/>
  <c r="K145" i="184"/>
  <c r="J145" i="184"/>
  <c r="I145" i="184"/>
  <c r="L144" i="184"/>
  <c r="N144" i="184" s="1"/>
  <c r="K144" i="184"/>
  <c r="J144" i="184"/>
  <c r="I144" i="184"/>
  <c r="L143" i="184"/>
  <c r="N143" i="184" s="1"/>
  <c r="K143" i="184"/>
  <c r="J143" i="184"/>
  <c r="I143" i="184"/>
  <c r="N142" i="184"/>
  <c r="L142" i="184"/>
  <c r="K142" i="184"/>
  <c r="J142" i="184"/>
  <c r="I142" i="184"/>
  <c r="L141" i="184"/>
  <c r="K141" i="184"/>
  <c r="J141" i="184"/>
  <c r="I141" i="184"/>
  <c r="L140" i="184"/>
  <c r="K140" i="184"/>
  <c r="J140" i="184"/>
  <c r="I140" i="184"/>
  <c r="L139" i="184"/>
  <c r="N139" i="184" s="1"/>
  <c r="K139" i="184"/>
  <c r="J139" i="184"/>
  <c r="I139" i="184"/>
  <c r="N138" i="184"/>
  <c r="L138" i="184"/>
  <c r="K138" i="184"/>
  <c r="J138" i="184"/>
  <c r="I138" i="184"/>
  <c r="L137" i="184"/>
  <c r="N137" i="184" s="1"/>
  <c r="K137" i="184"/>
  <c r="J137" i="184"/>
  <c r="I137" i="184"/>
  <c r="L136" i="184"/>
  <c r="N136" i="184" s="1"/>
  <c r="K136" i="184"/>
  <c r="J136" i="184"/>
  <c r="I136" i="184"/>
  <c r="N135" i="184"/>
  <c r="L135" i="184"/>
  <c r="K135" i="184"/>
  <c r="J135" i="184"/>
  <c r="I135" i="184"/>
  <c r="L134" i="184"/>
  <c r="N134" i="184" s="1"/>
  <c r="K134" i="184"/>
  <c r="J134" i="184"/>
  <c r="I134" i="184"/>
  <c r="L133" i="184"/>
  <c r="N133" i="184" s="1"/>
  <c r="K133" i="184"/>
  <c r="J133" i="184"/>
  <c r="I133" i="184"/>
  <c r="L132" i="184"/>
  <c r="N132" i="184" s="1"/>
  <c r="K132" i="184"/>
  <c r="J132" i="184"/>
  <c r="I132" i="184"/>
  <c r="N131" i="184"/>
  <c r="L131" i="184"/>
  <c r="K131" i="184"/>
  <c r="J131" i="184"/>
  <c r="I131" i="184"/>
  <c r="L130" i="184"/>
  <c r="N130" i="184" s="1"/>
  <c r="K130" i="184"/>
  <c r="J130" i="184"/>
  <c r="I130" i="184"/>
  <c r="L129" i="184"/>
  <c r="N129" i="184" s="1"/>
  <c r="K129" i="184"/>
  <c r="J129" i="184"/>
  <c r="I129" i="184"/>
  <c r="N128" i="184"/>
  <c r="L128" i="184"/>
  <c r="K128" i="184"/>
  <c r="J128" i="184"/>
  <c r="I128" i="184"/>
  <c r="L127" i="184"/>
  <c r="N127" i="184" s="1"/>
  <c r="K127" i="184"/>
  <c r="J127" i="184"/>
  <c r="I127" i="184"/>
  <c r="L126" i="184"/>
  <c r="N126" i="184" s="1"/>
  <c r="K126" i="184"/>
  <c r="J126" i="184"/>
  <c r="I126" i="184"/>
  <c r="L125" i="184"/>
  <c r="N125" i="184" s="1"/>
  <c r="K125" i="184"/>
  <c r="J125" i="184"/>
  <c r="I125" i="184"/>
  <c r="N124" i="184"/>
  <c r="L124" i="184"/>
  <c r="K124" i="184"/>
  <c r="J124" i="184"/>
  <c r="I124" i="184"/>
  <c r="L123" i="184"/>
  <c r="N123" i="184" s="1"/>
  <c r="K123" i="184"/>
  <c r="J123" i="184"/>
  <c r="I123" i="184"/>
  <c r="L122" i="184"/>
  <c r="N122" i="184" s="1"/>
  <c r="K122" i="184"/>
  <c r="J122" i="184"/>
  <c r="I122" i="184"/>
  <c r="N121" i="184"/>
  <c r="L121" i="184"/>
  <c r="K121" i="184"/>
  <c r="J121" i="184"/>
  <c r="I121" i="184"/>
  <c r="L120" i="184"/>
  <c r="N120" i="184" s="1"/>
  <c r="K120" i="184"/>
  <c r="J120" i="184"/>
  <c r="I120" i="184"/>
  <c r="N119" i="184"/>
  <c r="L119" i="184"/>
  <c r="K119" i="184"/>
  <c r="J119" i="184"/>
  <c r="I119" i="184"/>
  <c r="L118" i="184"/>
  <c r="N118" i="184" s="1"/>
  <c r="K118" i="184"/>
  <c r="J118" i="184"/>
  <c r="I118" i="184"/>
  <c r="L117" i="184"/>
  <c r="N117" i="184" s="1"/>
  <c r="K117" i="184"/>
  <c r="J117" i="184"/>
  <c r="I117" i="184"/>
  <c r="N116" i="184"/>
  <c r="L116" i="184"/>
  <c r="K116" i="184"/>
  <c r="J116" i="184"/>
  <c r="I116" i="184"/>
  <c r="L115" i="184"/>
  <c r="N115" i="184" s="1"/>
  <c r="K115" i="184"/>
  <c r="J115" i="184"/>
  <c r="I115" i="184"/>
  <c r="L114" i="184"/>
  <c r="N114" i="184" s="1"/>
  <c r="K114" i="184"/>
  <c r="J114" i="184"/>
  <c r="I114" i="184"/>
  <c r="L113" i="184"/>
  <c r="N113" i="184" s="1"/>
  <c r="K113" i="184"/>
  <c r="J113" i="184"/>
  <c r="I113" i="184"/>
  <c r="N112" i="184"/>
  <c r="L112" i="184"/>
  <c r="K112" i="184"/>
  <c r="J112" i="184"/>
  <c r="I112" i="184"/>
  <c r="L111" i="184"/>
  <c r="N111" i="184" s="1"/>
  <c r="K111" i="184"/>
  <c r="J111" i="184"/>
  <c r="I111" i="184"/>
  <c r="L110" i="184"/>
  <c r="N110" i="184" s="1"/>
  <c r="K110" i="184"/>
  <c r="J110" i="184"/>
  <c r="I110" i="184"/>
  <c r="L109" i="184"/>
  <c r="N109" i="184" s="1"/>
  <c r="K109" i="184"/>
  <c r="J109" i="184"/>
  <c r="I109" i="184"/>
  <c r="L108" i="184"/>
  <c r="N108" i="184" s="1"/>
  <c r="K108" i="184"/>
  <c r="J108" i="184"/>
  <c r="I108" i="184"/>
  <c r="N107" i="184"/>
  <c r="L107" i="184"/>
  <c r="K107" i="184"/>
  <c r="J107" i="184"/>
  <c r="I107" i="184"/>
  <c r="L106" i="184"/>
  <c r="N106" i="184" s="1"/>
  <c r="K106" i="184"/>
  <c r="J106" i="184"/>
  <c r="I106" i="184"/>
  <c r="L105" i="184"/>
  <c r="N105" i="184" s="1"/>
  <c r="K105" i="184"/>
  <c r="J105" i="184"/>
  <c r="I105" i="184"/>
  <c r="L104" i="184"/>
  <c r="N104" i="184" s="1"/>
  <c r="K104" i="184"/>
  <c r="J104" i="184"/>
  <c r="I104" i="184"/>
  <c r="N103" i="184"/>
  <c r="L103" i="184"/>
  <c r="K103" i="184"/>
  <c r="J103" i="184"/>
  <c r="I103" i="184"/>
  <c r="L102" i="184"/>
  <c r="K102" i="184"/>
  <c r="J102" i="184"/>
  <c r="I102" i="184"/>
  <c r="L101" i="184"/>
  <c r="N101" i="184" s="1"/>
  <c r="K101" i="184"/>
  <c r="J101" i="184"/>
  <c r="I101" i="184"/>
  <c r="L100" i="184"/>
  <c r="K100" i="184"/>
  <c r="J100" i="184"/>
  <c r="I100" i="184"/>
  <c r="L99" i="184"/>
  <c r="N99" i="184" s="1"/>
  <c r="K99" i="184"/>
  <c r="J99" i="184"/>
  <c r="I99" i="184"/>
  <c r="N98" i="184"/>
  <c r="L98" i="184"/>
  <c r="K98" i="184"/>
  <c r="J98" i="184"/>
  <c r="I98" i="184"/>
  <c r="L97" i="184"/>
  <c r="N97" i="184" s="1"/>
  <c r="K97" i="184"/>
  <c r="J97" i="184"/>
  <c r="I97" i="184"/>
  <c r="N96" i="184"/>
  <c r="L96" i="184"/>
  <c r="K96" i="184"/>
  <c r="J96" i="184"/>
  <c r="I96" i="184"/>
  <c r="L95" i="184"/>
  <c r="N95" i="184" s="1"/>
  <c r="K95" i="184"/>
  <c r="J95" i="184"/>
  <c r="I95" i="184"/>
  <c r="N94" i="184"/>
  <c r="L94" i="184"/>
  <c r="K94" i="184"/>
  <c r="J94" i="184"/>
  <c r="I94" i="184"/>
  <c r="L93" i="184"/>
  <c r="K93" i="184"/>
  <c r="J93" i="184"/>
  <c r="I93" i="184"/>
  <c r="L92" i="184"/>
  <c r="N92" i="184" s="1"/>
  <c r="K92" i="184"/>
  <c r="J92" i="184"/>
  <c r="I92" i="184"/>
  <c r="L91" i="184"/>
  <c r="K91" i="184"/>
  <c r="J91" i="184"/>
  <c r="I91" i="184"/>
  <c r="L90" i="184"/>
  <c r="N90" i="184" s="1"/>
  <c r="K90" i="184"/>
  <c r="J90" i="184"/>
  <c r="I90" i="184"/>
  <c r="N89" i="184"/>
  <c r="L89" i="184"/>
  <c r="K89" i="184"/>
  <c r="J89" i="184"/>
  <c r="I89" i="184"/>
  <c r="L88" i="184"/>
  <c r="N88" i="184" s="1"/>
  <c r="K88" i="184"/>
  <c r="J88" i="184"/>
  <c r="I88" i="184"/>
  <c r="L87" i="184"/>
  <c r="N87" i="184" s="1"/>
  <c r="K87" i="184"/>
  <c r="J87" i="184"/>
  <c r="I87" i="184"/>
  <c r="L86" i="184"/>
  <c r="N86" i="184" s="1"/>
  <c r="K86" i="184"/>
  <c r="J86" i="184"/>
  <c r="I86" i="184"/>
  <c r="N85" i="184"/>
  <c r="L85" i="184"/>
  <c r="K85" i="184"/>
  <c r="J85" i="184"/>
  <c r="I85" i="184"/>
  <c r="L84" i="184"/>
  <c r="N84" i="184" s="1"/>
  <c r="K84" i="184"/>
  <c r="J84" i="184"/>
  <c r="I84" i="184"/>
  <c r="L83" i="184"/>
  <c r="N83" i="184" s="1"/>
  <c r="K83" i="184"/>
  <c r="J83" i="184"/>
  <c r="I83" i="184"/>
  <c r="L82" i="184"/>
  <c r="K82" i="184"/>
  <c r="J82" i="184"/>
  <c r="I82" i="184"/>
  <c r="L81" i="184"/>
  <c r="N81" i="184" s="1"/>
  <c r="K81" i="184"/>
  <c r="J81" i="184"/>
  <c r="I81" i="184"/>
  <c r="L80" i="184"/>
  <c r="N80" i="184" s="1"/>
  <c r="K80" i="184"/>
  <c r="J80" i="184"/>
  <c r="I80" i="184"/>
  <c r="N79" i="184"/>
  <c r="L79" i="184"/>
  <c r="K79" i="184"/>
  <c r="J79" i="184"/>
  <c r="I79" i="184"/>
  <c r="L78" i="184"/>
  <c r="N78" i="184" s="1"/>
  <c r="K78" i="184"/>
  <c r="J78" i="184"/>
  <c r="I78" i="184"/>
  <c r="L77" i="184"/>
  <c r="N77" i="184" s="1"/>
  <c r="K77" i="184"/>
  <c r="J77" i="184"/>
  <c r="I77" i="184"/>
  <c r="L76" i="184"/>
  <c r="N76" i="184" s="1"/>
  <c r="K76" i="184"/>
  <c r="J76" i="184"/>
  <c r="I76" i="184"/>
  <c r="L75" i="184"/>
  <c r="N75" i="184" s="1"/>
  <c r="K75" i="184"/>
  <c r="J75" i="184"/>
  <c r="I75" i="184"/>
  <c r="L74" i="184"/>
  <c r="K74" i="184"/>
  <c r="J74" i="184"/>
  <c r="I74" i="184"/>
  <c r="L73" i="184"/>
  <c r="N73" i="184" s="1"/>
  <c r="K73" i="184"/>
  <c r="J73" i="184"/>
  <c r="I73" i="184"/>
  <c r="L72" i="184"/>
  <c r="N72" i="184" s="1"/>
  <c r="K72" i="184"/>
  <c r="J72" i="184"/>
  <c r="I72" i="184"/>
  <c r="L71" i="184"/>
  <c r="N71" i="184" s="1"/>
  <c r="K71" i="184"/>
  <c r="J71" i="184"/>
  <c r="I71" i="184"/>
  <c r="N70" i="184"/>
  <c r="L70" i="184"/>
  <c r="K70" i="184"/>
  <c r="J70" i="184"/>
  <c r="I70" i="184"/>
  <c r="L69" i="184"/>
  <c r="N69" i="184" s="1"/>
  <c r="K69" i="184"/>
  <c r="J69" i="184"/>
  <c r="I69" i="184"/>
  <c r="L68" i="184"/>
  <c r="N68" i="184" s="1"/>
  <c r="K68" i="184"/>
  <c r="J68" i="184"/>
  <c r="I68" i="184"/>
  <c r="N67" i="184"/>
  <c r="L67" i="184"/>
  <c r="K67" i="184"/>
  <c r="J67" i="184"/>
  <c r="I67" i="184"/>
  <c r="L66" i="184"/>
  <c r="N66" i="184" s="1"/>
  <c r="K66" i="184"/>
  <c r="J66" i="184"/>
  <c r="I66" i="184"/>
  <c r="L65" i="184"/>
  <c r="K65" i="184"/>
  <c r="J65" i="184"/>
  <c r="I65" i="184"/>
  <c r="N64" i="184"/>
  <c r="L64" i="184"/>
  <c r="K64" i="184"/>
  <c r="J64" i="184"/>
  <c r="I64" i="184"/>
  <c r="L63" i="184"/>
  <c r="N63" i="184" s="1"/>
  <c r="K63" i="184"/>
  <c r="J63" i="184"/>
  <c r="I63" i="184"/>
  <c r="L62" i="184"/>
  <c r="N62" i="184" s="1"/>
  <c r="K62" i="184"/>
  <c r="J62" i="184"/>
  <c r="I62" i="184"/>
  <c r="L61" i="184"/>
  <c r="N61" i="184" s="1"/>
  <c r="K61" i="184"/>
  <c r="J61" i="184"/>
  <c r="I61" i="184"/>
  <c r="L60" i="184"/>
  <c r="N60" i="184" s="1"/>
  <c r="K60" i="184"/>
  <c r="J60" i="184"/>
  <c r="I60" i="184"/>
  <c r="L59" i="184"/>
  <c r="N59" i="184" s="1"/>
  <c r="K59" i="184"/>
  <c r="J59" i="184"/>
  <c r="I59" i="184"/>
  <c r="N58" i="184"/>
  <c r="L58" i="184"/>
  <c r="K58" i="184"/>
  <c r="J58" i="184"/>
  <c r="I58" i="184"/>
  <c r="L57" i="184"/>
  <c r="K57" i="184"/>
  <c r="J57" i="184"/>
  <c r="I57" i="184"/>
  <c r="L56" i="184"/>
  <c r="N56" i="184" s="1"/>
  <c r="K56" i="184"/>
  <c r="J56" i="184"/>
  <c r="I56" i="184"/>
  <c r="L55" i="184"/>
  <c r="N55" i="184" s="1"/>
  <c r="K55" i="184"/>
  <c r="J55" i="184"/>
  <c r="I55" i="184"/>
  <c r="L54" i="184"/>
  <c r="K54" i="184"/>
  <c r="J54" i="184"/>
  <c r="I54" i="184"/>
  <c r="L53" i="184"/>
  <c r="N53" i="184" s="1"/>
  <c r="K53" i="184"/>
  <c r="J53" i="184"/>
  <c r="I53" i="184"/>
  <c r="L52" i="184"/>
  <c r="K52" i="184"/>
  <c r="J52" i="184"/>
  <c r="I52" i="184"/>
  <c r="L51" i="184"/>
  <c r="N51" i="184" s="1"/>
  <c r="K51" i="184"/>
  <c r="J51" i="184"/>
  <c r="I51" i="184"/>
  <c r="L50" i="184"/>
  <c r="N50" i="184" s="1"/>
  <c r="K50" i="184"/>
  <c r="J50" i="184"/>
  <c r="I50" i="184"/>
  <c r="L49" i="184"/>
  <c r="N49" i="184" s="1"/>
  <c r="K49" i="184"/>
  <c r="J49" i="184"/>
  <c r="I49" i="184"/>
  <c r="N48" i="184"/>
  <c r="L48" i="184"/>
  <c r="K48" i="184"/>
  <c r="J48" i="184"/>
  <c r="I48" i="184"/>
  <c r="L47" i="184"/>
  <c r="N47" i="184" s="1"/>
  <c r="K47" i="184"/>
  <c r="J47" i="184"/>
  <c r="I47" i="184"/>
  <c r="L46" i="184"/>
  <c r="N46" i="184" s="1"/>
  <c r="K46" i="184"/>
  <c r="J46" i="184"/>
  <c r="I46" i="184"/>
  <c r="L45" i="184"/>
  <c r="N45" i="184" s="1"/>
  <c r="K45" i="184"/>
  <c r="J45" i="184"/>
  <c r="I45" i="184"/>
  <c r="N44" i="184"/>
  <c r="L44" i="184"/>
  <c r="L43" i="184"/>
  <c r="N43" i="184" s="1"/>
  <c r="K43" i="184"/>
  <c r="J43" i="184"/>
  <c r="I43" i="184"/>
  <c r="L42" i="184"/>
  <c r="N42" i="184" s="1"/>
  <c r="K42" i="184"/>
  <c r="J42" i="184"/>
  <c r="I42" i="184"/>
  <c r="N41" i="184"/>
  <c r="L41" i="184"/>
  <c r="K41" i="184"/>
  <c r="J41" i="184"/>
  <c r="I41" i="184"/>
  <c r="L40" i="184"/>
  <c r="N40" i="184" s="1"/>
  <c r="K40" i="184"/>
  <c r="J40" i="184"/>
  <c r="I40" i="184"/>
  <c r="L39" i="184"/>
  <c r="K39" i="184"/>
  <c r="J39" i="184"/>
  <c r="I39" i="184"/>
  <c r="L38" i="184"/>
  <c r="N38" i="184" s="1"/>
  <c r="K38" i="184"/>
  <c r="J38" i="184"/>
  <c r="I38" i="184"/>
  <c r="L37" i="184"/>
  <c r="N37" i="184" s="1"/>
  <c r="K37" i="184"/>
  <c r="J37" i="184"/>
  <c r="I37" i="184"/>
  <c r="L36" i="184"/>
  <c r="N36" i="184" s="1"/>
  <c r="K36" i="184"/>
  <c r="J36" i="184"/>
  <c r="I36" i="184"/>
  <c r="L35" i="184"/>
  <c r="N35" i="184" s="1"/>
  <c r="K35" i="184"/>
  <c r="J35" i="184"/>
  <c r="I35" i="184"/>
  <c r="N34" i="184"/>
  <c r="L34" i="184"/>
  <c r="K34" i="184"/>
  <c r="J34" i="184"/>
  <c r="I34" i="184"/>
  <c r="L33" i="184"/>
  <c r="N33" i="184" s="1"/>
  <c r="K33" i="184"/>
  <c r="J33" i="184"/>
  <c r="I33" i="184"/>
  <c r="L32" i="184"/>
  <c r="N32" i="184" s="1"/>
  <c r="K32" i="184"/>
  <c r="J32" i="184"/>
  <c r="I32" i="184"/>
  <c r="N31" i="184"/>
  <c r="L31" i="184"/>
  <c r="K31" i="184"/>
  <c r="J31" i="184"/>
  <c r="I31" i="184"/>
  <c r="L30" i="184"/>
  <c r="N30" i="184" s="1"/>
  <c r="K30" i="184"/>
  <c r="J30" i="184"/>
  <c r="I30" i="184"/>
  <c r="N29" i="184"/>
  <c r="L29" i="184"/>
  <c r="K29" i="184"/>
  <c r="J29" i="184"/>
  <c r="I29" i="184"/>
  <c r="L28" i="184"/>
  <c r="K28" i="184"/>
  <c r="J28" i="184"/>
  <c r="I28" i="184"/>
  <c r="L27" i="184"/>
  <c r="N27" i="184" s="1"/>
  <c r="K27" i="184"/>
  <c r="J27" i="184"/>
  <c r="I27" i="184"/>
  <c r="L26" i="184"/>
  <c r="N26" i="184" s="1"/>
  <c r="K26" i="184"/>
  <c r="J26" i="184"/>
  <c r="I26" i="184"/>
  <c r="L25" i="184"/>
  <c r="K25" i="184"/>
  <c r="J25" i="184"/>
  <c r="I25" i="184"/>
  <c r="N24" i="184"/>
  <c r="L24" i="184"/>
  <c r="K24" i="184"/>
  <c r="J24" i="184"/>
  <c r="I24" i="184"/>
  <c r="N23" i="184"/>
  <c r="L23" i="184"/>
  <c r="K23" i="184"/>
  <c r="J23" i="184"/>
  <c r="I23" i="184"/>
  <c r="L22" i="184"/>
  <c r="N22" i="184" s="1"/>
  <c r="K22" i="184"/>
  <c r="J22" i="184"/>
  <c r="I22" i="184"/>
  <c r="L21" i="184"/>
  <c r="N21" i="184" s="1"/>
  <c r="K21" i="184"/>
  <c r="J21" i="184"/>
  <c r="I21" i="184"/>
  <c r="L20" i="184"/>
  <c r="N20" i="184" s="1"/>
  <c r="K20" i="184"/>
  <c r="J20" i="184"/>
  <c r="I20" i="184"/>
  <c r="N19" i="184"/>
  <c r="L19" i="184"/>
  <c r="K19" i="184"/>
  <c r="J19" i="184"/>
  <c r="I19" i="184"/>
  <c r="L18" i="184"/>
  <c r="N18" i="184" s="1"/>
  <c r="K18" i="184"/>
  <c r="J18" i="184"/>
  <c r="I18" i="184"/>
  <c r="L17" i="184"/>
  <c r="N17" i="184" s="1"/>
  <c r="K17" i="184"/>
  <c r="J17" i="184"/>
  <c r="I17" i="184"/>
  <c r="L16" i="184"/>
  <c r="N16" i="184" s="1"/>
  <c r="K16" i="184"/>
  <c r="J16" i="184"/>
  <c r="I16" i="184"/>
  <c r="N15" i="184"/>
  <c r="L15" i="184"/>
  <c r="K15" i="184"/>
  <c r="J15" i="184"/>
  <c r="I15" i="184"/>
  <c r="L14" i="184"/>
  <c r="K14" i="184"/>
  <c r="J14" i="184"/>
  <c r="I14" i="184"/>
  <c r="L13" i="184"/>
  <c r="N13" i="184" s="1"/>
  <c r="K13" i="184"/>
  <c r="J13" i="184"/>
  <c r="I13" i="184"/>
  <c r="L12" i="184"/>
  <c r="N12" i="184" s="1"/>
  <c r="K12" i="184"/>
  <c r="J12" i="184"/>
  <c r="I12" i="184"/>
  <c r="N11" i="184"/>
  <c r="L11" i="184"/>
  <c r="K11" i="184"/>
  <c r="J11" i="184"/>
  <c r="I11" i="184"/>
  <c r="L10" i="184"/>
  <c r="N10" i="184" s="1"/>
  <c r="K10" i="184"/>
  <c r="J10" i="184"/>
  <c r="I10" i="184"/>
  <c r="L9" i="184"/>
  <c r="K9" i="184"/>
  <c r="J9" i="184"/>
  <c r="I9" i="184"/>
  <c r="N8" i="184"/>
  <c r="L8" i="184"/>
  <c r="K8" i="184"/>
  <c r="J8" i="184"/>
  <c r="I8" i="184"/>
  <c r="L7" i="184"/>
  <c r="K7" i="184"/>
  <c r="J7" i="184"/>
  <c r="I7" i="184"/>
  <c r="N6" i="184"/>
  <c r="L6" i="184"/>
  <c r="K6" i="184"/>
  <c r="J6" i="184"/>
  <c r="I6" i="184"/>
  <c r="L5" i="184"/>
  <c r="N5" i="184" s="1"/>
  <c r="K5" i="184"/>
  <c r="J5" i="184"/>
  <c r="I5" i="184"/>
  <c r="L4" i="184"/>
  <c r="K4" i="184"/>
  <c r="J4" i="184"/>
  <c r="I4" i="184"/>
  <c r="L3" i="184"/>
  <c r="N3" i="184" s="1"/>
  <c r="K3" i="184"/>
  <c r="J3" i="184"/>
  <c r="I3" i="184"/>
  <c r="N2" i="184"/>
  <c r="L2" i="184"/>
  <c r="K2" i="184"/>
  <c r="J2" i="184"/>
  <c r="I2" i="184"/>
  <c r="L315" i="183"/>
  <c r="L314" i="183"/>
  <c r="L313" i="183"/>
  <c r="L312" i="183"/>
  <c r="L311" i="183"/>
  <c r="L310" i="183"/>
  <c r="L309" i="183"/>
  <c r="K309" i="183"/>
  <c r="J309" i="183"/>
  <c r="I309" i="183"/>
  <c r="L308" i="183"/>
  <c r="K308" i="183"/>
  <c r="J308" i="183"/>
  <c r="L307" i="183"/>
  <c r="K307" i="183"/>
  <c r="J307" i="183"/>
  <c r="L306" i="183"/>
  <c r="K306" i="183"/>
  <c r="J306" i="183"/>
  <c r="L305" i="183"/>
  <c r="K305" i="183"/>
  <c r="J305" i="183"/>
  <c r="L304" i="183"/>
  <c r="K304" i="183"/>
  <c r="J304" i="183"/>
  <c r="L303" i="183"/>
  <c r="K303" i="183"/>
  <c r="J303" i="183"/>
  <c r="L302" i="183"/>
  <c r="K302" i="183"/>
  <c r="J302" i="183"/>
  <c r="L301" i="183"/>
  <c r="K301" i="183"/>
  <c r="J301" i="183"/>
  <c r="L300" i="183"/>
  <c r="K300" i="183"/>
  <c r="J300" i="183"/>
  <c r="L299" i="183"/>
  <c r="K299" i="183"/>
  <c r="J299" i="183"/>
  <c r="L298" i="183"/>
  <c r="K298" i="183"/>
  <c r="J298" i="183"/>
  <c r="L297" i="183"/>
  <c r="K297" i="183"/>
  <c r="J297" i="183"/>
  <c r="L296" i="183"/>
  <c r="K296" i="183"/>
  <c r="J296" i="183"/>
  <c r="L295" i="183"/>
  <c r="K295" i="183"/>
  <c r="J295" i="183"/>
  <c r="L294" i="183"/>
  <c r="K294" i="183"/>
  <c r="J294" i="183"/>
  <c r="L293" i="183"/>
  <c r="K293" i="183"/>
  <c r="J293" i="183"/>
  <c r="L292" i="183"/>
  <c r="K292" i="183"/>
  <c r="J292" i="183"/>
  <c r="L291" i="183"/>
  <c r="K291" i="183"/>
  <c r="J291" i="183"/>
  <c r="L290" i="183"/>
  <c r="K290" i="183"/>
  <c r="J290" i="183"/>
  <c r="L289" i="183"/>
  <c r="K289" i="183"/>
  <c r="J289" i="183"/>
  <c r="L288" i="183"/>
  <c r="K288" i="183"/>
  <c r="J288" i="183"/>
  <c r="L287" i="183"/>
  <c r="K287" i="183"/>
  <c r="J287" i="183"/>
  <c r="L286" i="183"/>
  <c r="K286" i="183"/>
  <c r="J286" i="183"/>
  <c r="L285" i="183"/>
  <c r="K285" i="183"/>
  <c r="J285" i="183"/>
  <c r="L284" i="183"/>
  <c r="K284" i="183"/>
  <c r="J284" i="183"/>
  <c r="L283" i="183"/>
  <c r="K283" i="183"/>
  <c r="J283" i="183"/>
  <c r="L282" i="183"/>
  <c r="K282" i="183"/>
  <c r="J282" i="183"/>
  <c r="L281" i="183"/>
  <c r="K281" i="183"/>
  <c r="J281" i="183"/>
  <c r="I281" i="183"/>
  <c r="L280" i="183"/>
  <c r="K280" i="183"/>
  <c r="J280" i="183"/>
  <c r="I280" i="183"/>
  <c r="L279" i="183"/>
  <c r="K279" i="183"/>
  <c r="J279" i="183"/>
  <c r="I279" i="183"/>
  <c r="L278" i="183"/>
  <c r="K278" i="183"/>
  <c r="J278" i="183"/>
  <c r="I278" i="183"/>
  <c r="L277" i="183"/>
  <c r="K277" i="183"/>
  <c r="J277" i="183"/>
  <c r="I277" i="183"/>
  <c r="L276" i="183"/>
  <c r="K276" i="183"/>
  <c r="J276" i="183"/>
  <c r="I276" i="183"/>
  <c r="L275" i="183"/>
  <c r="N275" i="183" s="1"/>
  <c r="K275" i="183"/>
  <c r="J275" i="183"/>
  <c r="L274" i="183"/>
  <c r="K274" i="183"/>
  <c r="J274" i="183"/>
  <c r="I274" i="183"/>
  <c r="L273" i="183"/>
  <c r="K273" i="183"/>
  <c r="J273" i="183"/>
  <c r="I273" i="183"/>
  <c r="L272" i="183"/>
  <c r="K272" i="183"/>
  <c r="J272" i="183"/>
  <c r="I272" i="183"/>
  <c r="L271" i="183"/>
  <c r="N271" i="183" s="1"/>
  <c r="K271" i="183"/>
  <c r="J271" i="183"/>
  <c r="I271" i="183"/>
  <c r="L270" i="183"/>
  <c r="N270" i="183" s="1"/>
  <c r="K270" i="183"/>
  <c r="J270" i="183"/>
  <c r="I270" i="183"/>
  <c r="L269" i="183"/>
  <c r="N269" i="183" s="1"/>
  <c r="K269" i="183"/>
  <c r="J269" i="183"/>
  <c r="I269" i="183"/>
  <c r="N268" i="183"/>
  <c r="L268" i="183"/>
  <c r="K268" i="183"/>
  <c r="J268" i="183"/>
  <c r="I268" i="183"/>
  <c r="L267" i="183"/>
  <c r="N267" i="183" s="1"/>
  <c r="K267" i="183"/>
  <c r="J267" i="183"/>
  <c r="I267" i="183"/>
  <c r="L266" i="183"/>
  <c r="N266" i="183" s="1"/>
  <c r="K266" i="183"/>
  <c r="J266" i="183"/>
  <c r="I266" i="183"/>
  <c r="L265" i="183"/>
  <c r="N265" i="183" s="1"/>
  <c r="K265" i="183"/>
  <c r="J265" i="183"/>
  <c r="I265" i="183"/>
  <c r="L264" i="183"/>
  <c r="N264" i="183" s="1"/>
  <c r="K264" i="183"/>
  <c r="J264" i="183"/>
  <c r="I264" i="183"/>
  <c r="L263" i="183"/>
  <c r="K263" i="183"/>
  <c r="J263" i="183"/>
  <c r="I263" i="183"/>
  <c r="L262" i="183"/>
  <c r="N262" i="183" s="1"/>
  <c r="K262" i="183"/>
  <c r="J262" i="183"/>
  <c r="I262" i="183"/>
  <c r="L261" i="183"/>
  <c r="K261" i="183"/>
  <c r="J261" i="183"/>
  <c r="I261" i="183"/>
  <c r="N260" i="183"/>
  <c r="L260" i="183"/>
  <c r="K260" i="183"/>
  <c r="J260" i="183"/>
  <c r="I260" i="183"/>
  <c r="L259" i="183"/>
  <c r="N259" i="183" s="1"/>
  <c r="K259" i="183"/>
  <c r="J259" i="183"/>
  <c r="I259" i="183"/>
  <c r="N258" i="183"/>
  <c r="L258" i="183"/>
  <c r="K258" i="183"/>
  <c r="J258" i="183"/>
  <c r="I258" i="183"/>
  <c r="N257" i="183"/>
  <c r="L257" i="183"/>
  <c r="K257" i="183"/>
  <c r="J257" i="183"/>
  <c r="I257" i="183"/>
  <c r="L256" i="183"/>
  <c r="N256" i="183" s="1"/>
  <c r="K256" i="183"/>
  <c r="J256" i="183"/>
  <c r="I256" i="183"/>
  <c r="L255" i="183"/>
  <c r="N255" i="183" s="1"/>
  <c r="K255" i="183"/>
  <c r="J255" i="183"/>
  <c r="I255" i="183"/>
  <c r="N254" i="183"/>
  <c r="L254" i="183"/>
  <c r="K254" i="183"/>
  <c r="J254" i="183"/>
  <c r="I254" i="183"/>
  <c r="L253" i="183"/>
  <c r="K253" i="183"/>
  <c r="J253" i="183"/>
  <c r="I253" i="183"/>
  <c r="L252" i="183"/>
  <c r="N252" i="183" s="1"/>
  <c r="K252" i="183"/>
  <c r="J252" i="183"/>
  <c r="I252" i="183"/>
  <c r="L251" i="183"/>
  <c r="N251" i="183" s="1"/>
  <c r="K251" i="183"/>
  <c r="J251" i="183"/>
  <c r="I251" i="183"/>
  <c r="L250" i="183"/>
  <c r="N250" i="183" s="1"/>
  <c r="K250" i="183"/>
  <c r="J250" i="183"/>
  <c r="I250" i="183"/>
  <c r="L249" i="183"/>
  <c r="N249" i="183" s="1"/>
  <c r="K249" i="183"/>
  <c r="J249" i="183"/>
  <c r="I249" i="183"/>
  <c r="N248" i="183"/>
  <c r="L248" i="183"/>
  <c r="K248" i="183"/>
  <c r="J248" i="183"/>
  <c r="I248" i="183"/>
  <c r="L247" i="183"/>
  <c r="K247" i="183"/>
  <c r="J247" i="183"/>
  <c r="I247" i="183"/>
  <c r="L246" i="183"/>
  <c r="N246" i="183" s="1"/>
  <c r="K246" i="183"/>
  <c r="J246" i="183"/>
  <c r="I246" i="183"/>
  <c r="L245" i="183"/>
  <c r="K245" i="183"/>
  <c r="J245" i="183"/>
  <c r="I245" i="183"/>
  <c r="L244" i="183"/>
  <c r="K244" i="183"/>
  <c r="J244" i="183"/>
  <c r="I244" i="183"/>
  <c r="L243" i="183"/>
  <c r="N243" i="183" s="1"/>
  <c r="K243" i="183"/>
  <c r="J243" i="183"/>
  <c r="I243" i="183"/>
  <c r="L242" i="183"/>
  <c r="N242" i="183" s="1"/>
  <c r="K242" i="183"/>
  <c r="J242" i="183"/>
  <c r="I242" i="183"/>
  <c r="F242" i="183"/>
  <c r="L241" i="183"/>
  <c r="N241" i="183" s="1"/>
  <c r="K241" i="183"/>
  <c r="J241" i="183"/>
  <c r="I241" i="183"/>
  <c r="N240" i="183"/>
  <c r="L240" i="183"/>
  <c r="K240" i="183"/>
  <c r="J240" i="183"/>
  <c r="I240" i="183"/>
  <c r="L239" i="183"/>
  <c r="N239" i="183" s="1"/>
  <c r="K239" i="183"/>
  <c r="J239" i="183"/>
  <c r="I239" i="183"/>
  <c r="L238" i="183"/>
  <c r="N238" i="183" s="1"/>
  <c r="K238" i="183"/>
  <c r="J238" i="183"/>
  <c r="I238" i="183"/>
  <c r="N237" i="183"/>
  <c r="L237" i="183"/>
  <c r="K237" i="183"/>
  <c r="J237" i="183"/>
  <c r="I237" i="183"/>
  <c r="L236" i="183"/>
  <c r="N236" i="183" s="1"/>
  <c r="K236" i="183"/>
  <c r="J236" i="183"/>
  <c r="I236" i="183"/>
  <c r="L235" i="183"/>
  <c r="K235" i="183"/>
  <c r="J235" i="183"/>
  <c r="I235" i="183"/>
  <c r="N234" i="183"/>
  <c r="L234" i="183"/>
  <c r="K234" i="183"/>
  <c r="J234" i="183"/>
  <c r="I234" i="183"/>
  <c r="L233" i="183"/>
  <c r="N233" i="183" s="1"/>
  <c r="K233" i="183"/>
  <c r="J233" i="183"/>
  <c r="I233" i="183"/>
  <c r="L232" i="183"/>
  <c r="N232" i="183" s="1"/>
  <c r="K232" i="183"/>
  <c r="J232" i="183"/>
  <c r="I232" i="183"/>
  <c r="L231" i="183"/>
  <c r="N231" i="183" s="1"/>
  <c r="K231" i="183"/>
  <c r="J231" i="183"/>
  <c r="I231" i="183"/>
  <c r="L230" i="183"/>
  <c r="N230" i="183" s="1"/>
  <c r="K230" i="183"/>
  <c r="J230" i="183"/>
  <c r="I230" i="183"/>
  <c r="L229" i="183"/>
  <c r="N229" i="183" s="1"/>
  <c r="K229" i="183"/>
  <c r="J229" i="183"/>
  <c r="I229" i="183"/>
  <c r="L228" i="183"/>
  <c r="N228" i="183" s="1"/>
  <c r="K228" i="183"/>
  <c r="J228" i="183"/>
  <c r="I228" i="183"/>
  <c r="L227" i="183"/>
  <c r="N227" i="183" s="1"/>
  <c r="K227" i="183"/>
  <c r="J227" i="183"/>
  <c r="I227" i="183"/>
  <c r="L226" i="183"/>
  <c r="N226" i="183" s="1"/>
  <c r="K226" i="183"/>
  <c r="L225" i="183"/>
  <c r="N225" i="183" s="1"/>
  <c r="K225" i="183"/>
  <c r="J225" i="183"/>
  <c r="I225" i="183"/>
  <c r="L224" i="183"/>
  <c r="N224" i="183" s="1"/>
  <c r="K224" i="183"/>
  <c r="J224" i="183"/>
  <c r="I224" i="183"/>
  <c r="L223" i="183"/>
  <c r="N223" i="183" s="1"/>
  <c r="K223" i="183"/>
  <c r="J223" i="183"/>
  <c r="I223" i="183"/>
  <c r="L222" i="183"/>
  <c r="N222" i="183" s="1"/>
  <c r="K222" i="183"/>
  <c r="J222" i="183"/>
  <c r="I222" i="183"/>
  <c r="L221" i="183"/>
  <c r="N221" i="183" s="1"/>
  <c r="K221" i="183"/>
  <c r="J221" i="183"/>
  <c r="I221" i="183"/>
  <c r="L220" i="183"/>
  <c r="N220" i="183" s="1"/>
  <c r="K220" i="183"/>
  <c r="J220" i="183"/>
  <c r="I220" i="183"/>
  <c r="L219" i="183"/>
  <c r="N219" i="183" s="1"/>
  <c r="K219" i="183"/>
  <c r="J219" i="183"/>
  <c r="I219" i="183"/>
  <c r="L218" i="183"/>
  <c r="N218" i="183" s="1"/>
  <c r="K218" i="183"/>
  <c r="J218" i="183"/>
  <c r="I218" i="183"/>
  <c r="L217" i="183"/>
  <c r="K217" i="183"/>
  <c r="J217" i="183"/>
  <c r="I217" i="183"/>
  <c r="L216" i="183"/>
  <c r="K216" i="183"/>
  <c r="J216" i="183"/>
  <c r="I216" i="183"/>
  <c r="L215" i="183"/>
  <c r="N215" i="183" s="1"/>
  <c r="K215" i="183"/>
  <c r="J215" i="183"/>
  <c r="I215" i="183"/>
  <c r="L214" i="183"/>
  <c r="N214" i="183" s="1"/>
  <c r="K214" i="183"/>
  <c r="J214" i="183"/>
  <c r="I214" i="183"/>
  <c r="L213" i="183"/>
  <c r="N213" i="183" s="1"/>
  <c r="K213" i="183"/>
  <c r="J213" i="183"/>
  <c r="I213" i="183"/>
  <c r="L212" i="183"/>
  <c r="K212" i="183"/>
  <c r="J212" i="183"/>
  <c r="I212" i="183"/>
  <c r="N211" i="183"/>
  <c r="L211" i="183"/>
  <c r="K211" i="183"/>
  <c r="J211" i="183"/>
  <c r="I211" i="183"/>
  <c r="N210" i="183"/>
  <c r="L210" i="183"/>
  <c r="K210" i="183"/>
  <c r="J210" i="183"/>
  <c r="L209" i="183"/>
  <c r="N209" i="183" s="1"/>
  <c r="K209" i="183"/>
  <c r="J209" i="183"/>
  <c r="L208" i="183"/>
  <c r="N208" i="183" s="1"/>
  <c r="K208" i="183"/>
  <c r="J208" i="183"/>
  <c r="L207" i="183"/>
  <c r="N207" i="183" s="1"/>
  <c r="K207" i="183"/>
  <c r="J207" i="183"/>
  <c r="N206" i="183"/>
  <c r="L206" i="183"/>
  <c r="K206" i="183"/>
  <c r="J206" i="183"/>
  <c r="L205" i="183"/>
  <c r="N205" i="183" s="1"/>
  <c r="K205" i="183"/>
  <c r="J205" i="183"/>
  <c r="L204" i="183"/>
  <c r="N204" i="183" s="1"/>
  <c r="K204" i="183"/>
  <c r="J204" i="183"/>
  <c r="L203" i="183"/>
  <c r="N203" i="183" s="1"/>
  <c r="K203" i="183"/>
  <c r="J203" i="183"/>
  <c r="N202" i="183"/>
  <c r="L202" i="183"/>
  <c r="K202" i="183"/>
  <c r="J202" i="183"/>
  <c r="L201" i="183"/>
  <c r="N201" i="183" s="1"/>
  <c r="K201" i="183"/>
  <c r="J201" i="183"/>
  <c r="N200" i="183"/>
  <c r="L200" i="183"/>
  <c r="K200" i="183"/>
  <c r="J200" i="183"/>
  <c r="L199" i="183"/>
  <c r="K199" i="183"/>
  <c r="J199" i="183"/>
  <c r="L198" i="183"/>
  <c r="K198" i="183"/>
  <c r="J198" i="183"/>
  <c r="L197" i="183"/>
  <c r="N197" i="183" s="1"/>
  <c r="K197" i="183"/>
  <c r="J197" i="183"/>
  <c r="L196" i="183"/>
  <c r="K196" i="183"/>
  <c r="J196" i="183"/>
  <c r="L195" i="183"/>
  <c r="K195" i="183"/>
  <c r="J195" i="183"/>
  <c r="L194" i="183"/>
  <c r="K194" i="183"/>
  <c r="J194" i="183"/>
  <c r="I194" i="183"/>
  <c r="L193" i="183"/>
  <c r="K193" i="183"/>
  <c r="J193" i="183"/>
  <c r="I193" i="183"/>
  <c r="L192" i="183"/>
  <c r="K192" i="183"/>
  <c r="J192" i="183"/>
  <c r="I192" i="183"/>
  <c r="L191" i="183"/>
  <c r="K191" i="183"/>
  <c r="J191" i="183"/>
  <c r="I191" i="183"/>
  <c r="L190" i="183"/>
  <c r="K190" i="183"/>
  <c r="J190" i="183"/>
  <c r="I190" i="183"/>
  <c r="L189" i="183"/>
  <c r="K189" i="183"/>
  <c r="J189" i="183"/>
  <c r="I189" i="183"/>
  <c r="L188" i="183"/>
  <c r="K188" i="183"/>
  <c r="J188" i="183"/>
  <c r="I188" i="183"/>
  <c r="L187" i="183"/>
  <c r="N187" i="183" s="1"/>
  <c r="K187" i="183"/>
  <c r="J187" i="183"/>
  <c r="I187" i="183"/>
  <c r="L186" i="183"/>
  <c r="K186" i="183"/>
  <c r="J186" i="183"/>
  <c r="I186" i="183"/>
  <c r="N185" i="183"/>
  <c r="L185" i="183"/>
  <c r="K185" i="183"/>
  <c r="J185" i="183"/>
  <c r="I185" i="183"/>
  <c r="L184" i="183"/>
  <c r="N184" i="183" s="1"/>
  <c r="K184" i="183"/>
  <c r="J184" i="183"/>
  <c r="I184" i="183"/>
  <c r="L183" i="183"/>
  <c r="K183" i="183"/>
  <c r="J183" i="183"/>
  <c r="I183" i="183"/>
  <c r="L182" i="183"/>
  <c r="K182" i="183"/>
  <c r="J182" i="183"/>
  <c r="I182" i="183"/>
  <c r="L181" i="183"/>
  <c r="K181" i="183"/>
  <c r="J181" i="183"/>
  <c r="I181" i="183"/>
  <c r="L180" i="183"/>
  <c r="K180" i="183"/>
  <c r="J180" i="183"/>
  <c r="I180" i="183"/>
  <c r="L179" i="183"/>
  <c r="K179" i="183"/>
  <c r="J179" i="183"/>
  <c r="I179" i="183"/>
  <c r="L178" i="183"/>
  <c r="K178" i="183"/>
  <c r="J178" i="183"/>
  <c r="I178" i="183"/>
  <c r="L177" i="183"/>
  <c r="K177" i="183"/>
  <c r="J177" i="183"/>
  <c r="I177" i="183"/>
  <c r="L176" i="183"/>
  <c r="K176" i="183"/>
  <c r="J176" i="183"/>
  <c r="I176" i="183"/>
  <c r="L175" i="183"/>
  <c r="K175" i="183"/>
  <c r="J175" i="183"/>
  <c r="I175" i="183"/>
  <c r="L174" i="183"/>
  <c r="K174" i="183"/>
  <c r="J174" i="183"/>
  <c r="I174" i="183"/>
  <c r="N173" i="183"/>
  <c r="L173" i="183"/>
  <c r="K173" i="183"/>
  <c r="J173" i="183"/>
  <c r="I173" i="183"/>
  <c r="L172" i="183"/>
  <c r="K172" i="183"/>
  <c r="J172" i="183"/>
  <c r="I172" i="183"/>
  <c r="L171" i="183"/>
  <c r="K171" i="183"/>
  <c r="J171" i="183"/>
  <c r="I171" i="183"/>
  <c r="L170" i="183"/>
  <c r="K170" i="183"/>
  <c r="J170" i="183"/>
  <c r="I170" i="183"/>
  <c r="L169" i="183"/>
  <c r="K169" i="183"/>
  <c r="J169" i="183"/>
  <c r="I169" i="183"/>
  <c r="L168" i="183"/>
  <c r="N168" i="183" s="1"/>
  <c r="K168" i="183"/>
  <c r="J168" i="183"/>
  <c r="I168" i="183"/>
  <c r="L167" i="183"/>
  <c r="K167" i="183"/>
  <c r="J167" i="183"/>
  <c r="I167" i="183"/>
  <c r="L166" i="183"/>
  <c r="N166" i="183" s="1"/>
  <c r="K166" i="183"/>
  <c r="J166" i="183"/>
  <c r="I166" i="183"/>
  <c r="L165" i="183"/>
  <c r="N165" i="183" s="1"/>
  <c r="K165" i="183"/>
  <c r="J165" i="183"/>
  <c r="I165" i="183"/>
  <c r="L164" i="183"/>
  <c r="N164" i="183" s="1"/>
  <c r="K164" i="183"/>
  <c r="J164" i="183"/>
  <c r="I164" i="183"/>
  <c r="L163" i="183"/>
  <c r="N163" i="183" s="1"/>
  <c r="K163" i="183"/>
  <c r="J163" i="183"/>
  <c r="I163" i="183"/>
  <c r="L162" i="183"/>
  <c r="K162" i="183"/>
  <c r="J162" i="183"/>
  <c r="I162" i="183"/>
  <c r="L161" i="183"/>
  <c r="K161" i="183"/>
  <c r="J161" i="183"/>
  <c r="I161" i="183"/>
  <c r="N160" i="183"/>
  <c r="L160" i="183"/>
  <c r="K160" i="183"/>
  <c r="J160" i="183"/>
  <c r="I160" i="183"/>
  <c r="L159" i="183"/>
  <c r="K159" i="183"/>
  <c r="J159" i="183"/>
  <c r="I159" i="183"/>
  <c r="N158" i="183"/>
  <c r="L158" i="183"/>
  <c r="K158" i="183"/>
  <c r="J158" i="183"/>
  <c r="I158" i="183"/>
  <c r="L157" i="183"/>
  <c r="K157" i="183"/>
  <c r="J157" i="183"/>
  <c r="I157" i="183"/>
  <c r="L156" i="183"/>
  <c r="K156" i="183"/>
  <c r="J156" i="183"/>
  <c r="I156" i="183"/>
  <c r="L155" i="183"/>
  <c r="N155" i="183" s="1"/>
  <c r="K155" i="183"/>
  <c r="J155" i="183"/>
  <c r="I155" i="183"/>
  <c r="N154" i="183"/>
  <c r="L154" i="183"/>
  <c r="K154" i="183"/>
  <c r="J154" i="183"/>
  <c r="I154" i="183"/>
  <c r="L153" i="183"/>
  <c r="N153" i="183" s="1"/>
  <c r="K153" i="183"/>
  <c r="J153" i="183"/>
  <c r="I153" i="183"/>
  <c r="L152" i="183"/>
  <c r="K152" i="183"/>
  <c r="J152" i="183"/>
  <c r="L151" i="183"/>
  <c r="K151" i="183"/>
  <c r="J151" i="183"/>
  <c r="L150" i="183"/>
  <c r="K150" i="183"/>
  <c r="J150" i="183"/>
  <c r="I150" i="183"/>
  <c r="L149" i="183"/>
  <c r="K149" i="183"/>
  <c r="J149" i="183"/>
  <c r="I149" i="183"/>
  <c r="L148" i="183"/>
  <c r="K148" i="183"/>
  <c r="J148" i="183"/>
  <c r="I148" i="183"/>
  <c r="L147" i="183"/>
  <c r="K147" i="183"/>
  <c r="J147" i="183"/>
  <c r="I147" i="183"/>
  <c r="L146" i="183"/>
  <c r="K146" i="183"/>
  <c r="J146" i="183"/>
  <c r="I146" i="183"/>
  <c r="L145" i="183"/>
  <c r="K145" i="183"/>
  <c r="J145" i="183"/>
  <c r="I145" i="183"/>
  <c r="L144" i="183"/>
  <c r="N144" i="183" s="1"/>
  <c r="K144" i="183"/>
  <c r="J144" i="183"/>
  <c r="I144" i="183"/>
  <c r="L143" i="183"/>
  <c r="N143" i="183" s="1"/>
  <c r="K143" i="183"/>
  <c r="J143" i="183"/>
  <c r="I143" i="183"/>
  <c r="L142" i="183"/>
  <c r="N142" i="183" s="1"/>
  <c r="K142" i="183"/>
  <c r="J142" i="183"/>
  <c r="I142" i="183"/>
  <c r="L141" i="183"/>
  <c r="K141" i="183"/>
  <c r="J141" i="183"/>
  <c r="I141" i="183"/>
  <c r="L140" i="183"/>
  <c r="K140" i="183"/>
  <c r="J140" i="183"/>
  <c r="I140" i="183"/>
  <c r="L139" i="183"/>
  <c r="N139" i="183" s="1"/>
  <c r="K139" i="183"/>
  <c r="J139" i="183"/>
  <c r="I139" i="183"/>
  <c r="L138" i="183"/>
  <c r="N138" i="183" s="1"/>
  <c r="K138" i="183"/>
  <c r="J138" i="183"/>
  <c r="I138" i="183"/>
  <c r="L137" i="183"/>
  <c r="N137" i="183" s="1"/>
  <c r="K137" i="183"/>
  <c r="J137" i="183"/>
  <c r="I137" i="183"/>
  <c r="N136" i="183"/>
  <c r="L136" i="183"/>
  <c r="K136" i="183"/>
  <c r="J136" i="183"/>
  <c r="I136" i="183"/>
  <c r="L135" i="183"/>
  <c r="N135" i="183" s="1"/>
  <c r="K135" i="183"/>
  <c r="J135" i="183"/>
  <c r="I135" i="183"/>
  <c r="L134" i="183"/>
  <c r="N134" i="183" s="1"/>
  <c r="K134" i="183"/>
  <c r="J134" i="183"/>
  <c r="I134" i="183"/>
  <c r="L133" i="183"/>
  <c r="N133" i="183" s="1"/>
  <c r="K133" i="183"/>
  <c r="J133" i="183"/>
  <c r="I133" i="183"/>
  <c r="L132" i="183"/>
  <c r="N132" i="183" s="1"/>
  <c r="K132" i="183"/>
  <c r="J132" i="183"/>
  <c r="I132" i="183"/>
  <c r="L131" i="183"/>
  <c r="N131" i="183" s="1"/>
  <c r="K131" i="183"/>
  <c r="J131" i="183"/>
  <c r="I131" i="183"/>
  <c r="L130" i="183"/>
  <c r="N130" i="183" s="1"/>
  <c r="K130" i="183"/>
  <c r="J130" i="183"/>
  <c r="I130" i="183"/>
  <c r="L129" i="183"/>
  <c r="N129" i="183" s="1"/>
  <c r="K129" i="183"/>
  <c r="J129" i="183"/>
  <c r="I129" i="183"/>
  <c r="N128" i="183"/>
  <c r="L128" i="183"/>
  <c r="K128" i="183"/>
  <c r="J128" i="183"/>
  <c r="I128" i="183"/>
  <c r="L127" i="183"/>
  <c r="N127" i="183" s="1"/>
  <c r="K127" i="183"/>
  <c r="J127" i="183"/>
  <c r="I127" i="183"/>
  <c r="L126" i="183"/>
  <c r="N126" i="183" s="1"/>
  <c r="K126" i="183"/>
  <c r="J126" i="183"/>
  <c r="I126" i="183"/>
  <c r="L125" i="183"/>
  <c r="N125" i="183" s="1"/>
  <c r="K125" i="183"/>
  <c r="J125" i="183"/>
  <c r="I125" i="183"/>
  <c r="L124" i="183"/>
  <c r="N124" i="183" s="1"/>
  <c r="K124" i="183"/>
  <c r="J124" i="183"/>
  <c r="I124" i="183"/>
  <c r="L123" i="183"/>
  <c r="N123" i="183" s="1"/>
  <c r="K123" i="183"/>
  <c r="J123" i="183"/>
  <c r="I123" i="183"/>
  <c r="N122" i="183"/>
  <c r="L122" i="183"/>
  <c r="K122" i="183"/>
  <c r="J122" i="183"/>
  <c r="I122" i="183"/>
  <c r="L121" i="183"/>
  <c r="N121" i="183" s="1"/>
  <c r="K121" i="183"/>
  <c r="J121" i="183"/>
  <c r="I121" i="183"/>
  <c r="L120" i="183"/>
  <c r="N120" i="183" s="1"/>
  <c r="K120" i="183"/>
  <c r="J120" i="183"/>
  <c r="I120" i="183"/>
  <c r="L119" i="183"/>
  <c r="N119" i="183" s="1"/>
  <c r="K119" i="183"/>
  <c r="J119" i="183"/>
  <c r="I119" i="183"/>
  <c r="N118" i="183"/>
  <c r="L118" i="183"/>
  <c r="K118" i="183"/>
  <c r="J118" i="183"/>
  <c r="I118" i="183"/>
  <c r="L117" i="183"/>
  <c r="N117" i="183" s="1"/>
  <c r="K117" i="183"/>
  <c r="J117" i="183"/>
  <c r="I117" i="183"/>
  <c r="N116" i="183"/>
  <c r="L116" i="183"/>
  <c r="K116" i="183"/>
  <c r="J116" i="183"/>
  <c r="I116" i="183"/>
  <c r="N115" i="183"/>
  <c r="L115" i="183"/>
  <c r="K115" i="183"/>
  <c r="J115" i="183"/>
  <c r="I115" i="183"/>
  <c r="L114" i="183"/>
  <c r="N114" i="183" s="1"/>
  <c r="K114" i="183"/>
  <c r="J114" i="183"/>
  <c r="I114" i="183"/>
  <c r="L113" i="183"/>
  <c r="N113" i="183" s="1"/>
  <c r="K113" i="183"/>
  <c r="J113" i="183"/>
  <c r="I113" i="183"/>
  <c r="L112" i="183"/>
  <c r="N112" i="183" s="1"/>
  <c r="K112" i="183"/>
  <c r="J112" i="183"/>
  <c r="I112" i="183"/>
  <c r="N111" i="183"/>
  <c r="L111" i="183"/>
  <c r="K111" i="183"/>
  <c r="J111" i="183"/>
  <c r="I111" i="183"/>
  <c r="L110" i="183"/>
  <c r="N110" i="183" s="1"/>
  <c r="K110" i="183"/>
  <c r="J110" i="183"/>
  <c r="I110" i="183"/>
  <c r="L109" i="183"/>
  <c r="N109" i="183" s="1"/>
  <c r="K109" i="183"/>
  <c r="J109" i="183"/>
  <c r="I109" i="183"/>
  <c r="L108" i="183"/>
  <c r="N108" i="183" s="1"/>
  <c r="K108" i="183"/>
  <c r="J108" i="183"/>
  <c r="I108" i="183"/>
  <c r="L107" i="183"/>
  <c r="N107" i="183" s="1"/>
  <c r="K107" i="183"/>
  <c r="J107" i="183"/>
  <c r="I107" i="183"/>
  <c r="N106" i="183"/>
  <c r="L106" i="183"/>
  <c r="K106" i="183"/>
  <c r="J106" i="183"/>
  <c r="I106" i="183"/>
  <c r="L105" i="183"/>
  <c r="N105" i="183" s="1"/>
  <c r="K105" i="183"/>
  <c r="J105" i="183"/>
  <c r="I105" i="183"/>
  <c r="L104" i="183"/>
  <c r="N104" i="183" s="1"/>
  <c r="K104" i="183"/>
  <c r="J104" i="183"/>
  <c r="I104" i="183"/>
  <c r="L103" i="183"/>
  <c r="N103" i="183" s="1"/>
  <c r="K103" i="183"/>
  <c r="J103" i="183"/>
  <c r="I103" i="183"/>
  <c r="L102" i="183"/>
  <c r="K102" i="183"/>
  <c r="J102" i="183"/>
  <c r="I102" i="183"/>
  <c r="N101" i="183"/>
  <c r="L101" i="183"/>
  <c r="K101" i="183"/>
  <c r="J101" i="183"/>
  <c r="I101" i="183"/>
  <c r="L100" i="183"/>
  <c r="K100" i="183"/>
  <c r="J100" i="183"/>
  <c r="I100" i="183"/>
  <c r="L99" i="183"/>
  <c r="N99" i="183" s="1"/>
  <c r="K99" i="183"/>
  <c r="J99" i="183"/>
  <c r="I99" i="183"/>
  <c r="N98" i="183"/>
  <c r="L98" i="183"/>
  <c r="K98" i="183"/>
  <c r="J98" i="183"/>
  <c r="I98" i="183"/>
  <c r="L97" i="183"/>
  <c r="N97" i="183" s="1"/>
  <c r="K97" i="183"/>
  <c r="J97" i="183"/>
  <c r="I97" i="183"/>
  <c r="L96" i="183"/>
  <c r="N96" i="183" s="1"/>
  <c r="K96" i="183"/>
  <c r="J96" i="183"/>
  <c r="I96" i="183"/>
  <c r="L95" i="183"/>
  <c r="N95" i="183" s="1"/>
  <c r="K95" i="183"/>
  <c r="J95" i="183"/>
  <c r="I95" i="183"/>
  <c r="N94" i="183"/>
  <c r="L94" i="183"/>
  <c r="K94" i="183"/>
  <c r="J94" i="183"/>
  <c r="I94" i="183"/>
  <c r="L93" i="183"/>
  <c r="K93" i="183"/>
  <c r="J93" i="183"/>
  <c r="I93" i="183"/>
  <c r="L92" i="183"/>
  <c r="N92" i="183" s="1"/>
  <c r="K92" i="183"/>
  <c r="J92" i="183"/>
  <c r="I92" i="183"/>
  <c r="L91" i="183"/>
  <c r="K91" i="183"/>
  <c r="J91" i="183"/>
  <c r="I91" i="183"/>
  <c r="L90" i="183"/>
  <c r="N90" i="183" s="1"/>
  <c r="K90" i="183"/>
  <c r="J90" i="183"/>
  <c r="I90" i="183"/>
  <c r="L89" i="183"/>
  <c r="N89" i="183" s="1"/>
  <c r="K89" i="183"/>
  <c r="J89" i="183"/>
  <c r="I89" i="183"/>
  <c r="L88" i="183"/>
  <c r="N88" i="183" s="1"/>
  <c r="K88" i="183"/>
  <c r="J88" i="183"/>
  <c r="I88" i="183"/>
  <c r="N87" i="183"/>
  <c r="L87" i="183"/>
  <c r="K87" i="183"/>
  <c r="J87" i="183"/>
  <c r="I87" i="183"/>
  <c r="L86" i="183"/>
  <c r="N86" i="183" s="1"/>
  <c r="K86" i="183"/>
  <c r="J86" i="183"/>
  <c r="I86" i="183"/>
  <c r="L85" i="183"/>
  <c r="N85" i="183" s="1"/>
  <c r="K85" i="183"/>
  <c r="J85" i="183"/>
  <c r="I85" i="183"/>
  <c r="L84" i="183"/>
  <c r="N84" i="183" s="1"/>
  <c r="K84" i="183"/>
  <c r="J84" i="183"/>
  <c r="I84" i="183"/>
  <c r="N83" i="183"/>
  <c r="L83" i="183"/>
  <c r="K83" i="183"/>
  <c r="J83" i="183"/>
  <c r="I83" i="183"/>
  <c r="L82" i="183"/>
  <c r="K82" i="183"/>
  <c r="J82" i="183"/>
  <c r="I82" i="183"/>
  <c r="L81" i="183"/>
  <c r="N81" i="183" s="1"/>
  <c r="K81" i="183"/>
  <c r="J81" i="183"/>
  <c r="I81" i="183"/>
  <c r="L80" i="183"/>
  <c r="N80" i="183" s="1"/>
  <c r="K80" i="183"/>
  <c r="J80" i="183"/>
  <c r="I80" i="183"/>
  <c r="N79" i="183"/>
  <c r="L79" i="183"/>
  <c r="K79" i="183"/>
  <c r="J79" i="183"/>
  <c r="I79" i="183"/>
  <c r="L78" i="183"/>
  <c r="N78" i="183" s="1"/>
  <c r="K78" i="183"/>
  <c r="J78" i="183"/>
  <c r="I78" i="183"/>
  <c r="L77" i="183"/>
  <c r="N77" i="183" s="1"/>
  <c r="K77" i="183"/>
  <c r="J77" i="183"/>
  <c r="I77" i="183"/>
  <c r="L76" i="183"/>
  <c r="N76" i="183" s="1"/>
  <c r="K76" i="183"/>
  <c r="J76" i="183"/>
  <c r="I76" i="183"/>
  <c r="L75" i="183"/>
  <c r="N75" i="183" s="1"/>
  <c r="K75" i="183"/>
  <c r="J75" i="183"/>
  <c r="I75" i="183"/>
  <c r="L74" i="183"/>
  <c r="K74" i="183"/>
  <c r="J74" i="183"/>
  <c r="I74" i="183"/>
  <c r="N73" i="183"/>
  <c r="L73" i="183"/>
  <c r="K73" i="183"/>
  <c r="J73" i="183"/>
  <c r="I73" i="183"/>
  <c r="L72" i="183"/>
  <c r="N72" i="183" s="1"/>
  <c r="K72" i="183"/>
  <c r="J72" i="183"/>
  <c r="I72" i="183"/>
  <c r="L71" i="183"/>
  <c r="N71" i="183" s="1"/>
  <c r="K71" i="183"/>
  <c r="J71" i="183"/>
  <c r="I71" i="183"/>
  <c r="N70" i="183"/>
  <c r="L70" i="183"/>
  <c r="K70" i="183"/>
  <c r="J70" i="183"/>
  <c r="I70" i="183"/>
  <c r="L69" i="183"/>
  <c r="N69" i="183" s="1"/>
  <c r="K69" i="183"/>
  <c r="J69" i="183"/>
  <c r="I69" i="183"/>
  <c r="L68" i="183"/>
  <c r="N68" i="183" s="1"/>
  <c r="K68" i="183"/>
  <c r="J68" i="183"/>
  <c r="I68" i="183"/>
  <c r="L67" i="183"/>
  <c r="N67" i="183" s="1"/>
  <c r="K67" i="183"/>
  <c r="J67" i="183"/>
  <c r="I67" i="183"/>
  <c r="N66" i="183"/>
  <c r="L66" i="183"/>
  <c r="K66" i="183"/>
  <c r="J66" i="183"/>
  <c r="I66" i="183"/>
  <c r="L65" i="183"/>
  <c r="K65" i="183"/>
  <c r="J65" i="183"/>
  <c r="I65" i="183"/>
  <c r="N64" i="183"/>
  <c r="L64" i="183"/>
  <c r="K64" i="183"/>
  <c r="J64" i="183"/>
  <c r="I64" i="183"/>
  <c r="L63" i="183"/>
  <c r="N63" i="183" s="1"/>
  <c r="K63" i="183"/>
  <c r="J63" i="183"/>
  <c r="I63" i="183"/>
  <c r="N62" i="183"/>
  <c r="L62" i="183"/>
  <c r="K62" i="183"/>
  <c r="J62" i="183"/>
  <c r="I62" i="183"/>
  <c r="L61" i="183"/>
  <c r="N61" i="183" s="1"/>
  <c r="K61" i="183"/>
  <c r="J61" i="183"/>
  <c r="I61" i="183"/>
  <c r="L60" i="183"/>
  <c r="N60" i="183" s="1"/>
  <c r="K60" i="183"/>
  <c r="J60" i="183"/>
  <c r="I60" i="183"/>
  <c r="L59" i="183"/>
  <c r="N59" i="183" s="1"/>
  <c r="K59" i="183"/>
  <c r="J59" i="183"/>
  <c r="I59" i="183"/>
  <c r="N58" i="183"/>
  <c r="L58" i="183"/>
  <c r="K58" i="183"/>
  <c r="J58" i="183"/>
  <c r="I58" i="183"/>
  <c r="L57" i="183"/>
  <c r="K57" i="183"/>
  <c r="J57" i="183"/>
  <c r="I57" i="183"/>
  <c r="L56" i="183"/>
  <c r="N56" i="183" s="1"/>
  <c r="K56" i="183"/>
  <c r="J56" i="183"/>
  <c r="I56" i="183"/>
  <c r="N55" i="183"/>
  <c r="L55" i="183"/>
  <c r="K55" i="183"/>
  <c r="J55" i="183"/>
  <c r="I55" i="183"/>
  <c r="L54" i="183"/>
  <c r="K54" i="183"/>
  <c r="J54" i="183"/>
  <c r="I54" i="183"/>
  <c r="L53" i="183"/>
  <c r="N53" i="183" s="1"/>
  <c r="K53" i="183"/>
  <c r="J53" i="183"/>
  <c r="I53" i="183"/>
  <c r="L52" i="183"/>
  <c r="K52" i="183"/>
  <c r="J52" i="183"/>
  <c r="I52" i="183"/>
  <c r="N51" i="183"/>
  <c r="L51" i="183"/>
  <c r="K51" i="183"/>
  <c r="J51" i="183"/>
  <c r="I51" i="183"/>
  <c r="L50" i="183"/>
  <c r="N50" i="183" s="1"/>
  <c r="K50" i="183"/>
  <c r="J50" i="183"/>
  <c r="I50" i="183"/>
  <c r="N49" i="183"/>
  <c r="L49" i="183"/>
  <c r="K49" i="183"/>
  <c r="J49" i="183"/>
  <c r="I49" i="183"/>
  <c r="N48" i="183"/>
  <c r="L48" i="183"/>
  <c r="K48" i="183"/>
  <c r="J48" i="183"/>
  <c r="I48" i="183"/>
  <c r="L47" i="183"/>
  <c r="N47" i="183" s="1"/>
  <c r="K47" i="183"/>
  <c r="J47" i="183"/>
  <c r="I47" i="183"/>
  <c r="L46" i="183"/>
  <c r="N46" i="183" s="1"/>
  <c r="K46" i="183"/>
  <c r="J46" i="183"/>
  <c r="I46" i="183"/>
  <c r="L45" i="183"/>
  <c r="N45" i="183" s="1"/>
  <c r="K45" i="183"/>
  <c r="J45" i="183"/>
  <c r="I45" i="183"/>
  <c r="L44" i="183"/>
  <c r="N44" i="183" s="1"/>
  <c r="L43" i="183"/>
  <c r="N43" i="183" s="1"/>
  <c r="K43" i="183"/>
  <c r="J43" i="183"/>
  <c r="I43" i="183"/>
  <c r="L42" i="183"/>
  <c r="N42" i="183" s="1"/>
  <c r="K42" i="183"/>
  <c r="J42" i="183"/>
  <c r="I42" i="183"/>
  <c r="N41" i="183"/>
  <c r="L41" i="183"/>
  <c r="K41" i="183"/>
  <c r="J41" i="183"/>
  <c r="I41" i="183"/>
  <c r="L40" i="183"/>
  <c r="N40" i="183" s="1"/>
  <c r="K40" i="183"/>
  <c r="J40" i="183"/>
  <c r="I40" i="183"/>
  <c r="L39" i="183"/>
  <c r="K39" i="183"/>
  <c r="J39" i="183"/>
  <c r="I39" i="183"/>
  <c r="L38" i="183"/>
  <c r="N38" i="183" s="1"/>
  <c r="K38" i="183"/>
  <c r="J38" i="183"/>
  <c r="I38" i="183"/>
  <c r="N37" i="183"/>
  <c r="L37" i="183"/>
  <c r="K37" i="183"/>
  <c r="J37" i="183"/>
  <c r="I37" i="183"/>
  <c r="L36" i="183"/>
  <c r="N36" i="183" s="1"/>
  <c r="K36" i="183"/>
  <c r="J36" i="183"/>
  <c r="I36" i="183"/>
  <c r="L35" i="183"/>
  <c r="N35" i="183" s="1"/>
  <c r="K35" i="183"/>
  <c r="J35" i="183"/>
  <c r="I35" i="183"/>
  <c r="L34" i="183"/>
  <c r="N34" i="183" s="1"/>
  <c r="K34" i="183"/>
  <c r="J34" i="183"/>
  <c r="I34" i="183"/>
  <c r="L33" i="183"/>
  <c r="N33" i="183" s="1"/>
  <c r="K33" i="183"/>
  <c r="J33" i="183"/>
  <c r="I33" i="183"/>
  <c r="N32" i="183"/>
  <c r="L32" i="183"/>
  <c r="K32" i="183"/>
  <c r="J32" i="183"/>
  <c r="I32" i="183"/>
  <c r="L31" i="183"/>
  <c r="N31" i="183" s="1"/>
  <c r="K31" i="183"/>
  <c r="J31" i="183"/>
  <c r="I31" i="183"/>
  <c r="L30" i="183"/>
  <c r="N30" i="183" s="1"/>
  <c r="K30" i="183"/>
  <c r="J30" i="183"/>
  <c r="I30" i="183"/>
  <c r="N29" i="183"/>
  <c r="L29" i="183"/>
  <c r="K29" i="183"/>
  <c r="J29" i="183"/>
  <c r="I29" i="183"/>
  <c r="L28" i="183"/>
  <c r="K28" i="183"/>
  <c r="J28" i="183"/>
  <c r="I28" i="183"/>
  <c r="L27" i="183"/>
  <c r="N27" i="183" s="1"/>
  <c r="K27" i="183"/>
  <c r="J27" i="183"/>
  <c r="I27" i="183"/>
  <c r="L26" i="183"/>
  <c r="N26" i="183" s="1"/>
  <c r="K26" i="183"/>
  <c r="J26" i="183"/>
  <c r="I26" i="183"/>
  <c r="L25" i="183"/>
  <c r="K25" i="183"/>
  <c r="J25" i="183"/>
  <c r="I25" i="183"/>
  <c r="L24" i="183"/>
  <c r="N24" i="183" s="1"/>
  <c r="K24" i="183"/>
  <c r="J24" i="183"/>
  <c r="I24" i="183"/>
  <c r="N23" i="183"/>
  <c r="L23" i="183"/>
  <c r="K23" i="183"/>
  <c r="J23" i="183"/>
  <c r="I23" i="183"/>
  <c r="L22" i="183"/>
  <c r="N22" i="183" s="1"/>
  <c r="K22" i="183"/>
  <c r="J22" i="183"/>
  <c r="I22" i="183"/>
  <c r="L21" i="183"/>
  <c r="N21" i="183" s="1"/>
  <c r="K21" i="183"/>
  <c r="J21" i="183"/>
  <c r="I21" i="183"/>
  <c r="L20" i="183"/>
  <c r="N20" i="183" s="1"/>
  <c r="K20" i="183"/>
  <c r="J20" i="183"/>
  <c r="I20" i="183"/>
  <c r="L19" i="183"/>
  <c r="N19" i="183" s="1"/>
  <c r="K19" i="183"/>
  <c r="J19" i="183"/>
  <c r="I19" i="183"/>
  <c r="N18" i="183"/>
  <c r="L18" i="183"/>
  <c r="K18" i="183"/>
  <c r="J18" i="183"/>
  <c r="I18" i="183"/>
  <c r="L17" i="183"/>
  <c r="N17" i="183" s="1"/>
  <c r="K17" i="183"/>
  <c r="J17" i="183"/>
  <c r="I17" i="183"/>
  <c r="L16" i="183"/>
  <c r="N16" i="183" s="1"/>
  <c r="K16" i="183"/>
  <c r="J16" i="183"/>
  <c r="I16" i="183"/>
  <c r="N15" i="183"/>
  <c r="L15" i="183"/>
  <c r="K15" i="183"/>
  <c r="J15" i="183"/>
  <c r="I15" i="183"/>
  <c r="L14" i="183"/>
  <c r="K14" i="183"/>
  <c r="J14" i="183"/>
  <c r="I14" i="183"/>
  <c r="L13" i="183"/>
  <c r="N13" i="183" s="1"/>
  <c r="K13" i="183"/>
  <c r="J13" i="183"/>
  <c r="I13" i="183"/>
  <c r="L12" i="183"/>
  <c r="N12" i="183" s="1"/>
  <c r="K12" i="183"/>
  <c r="J12" i="183"/>
  <c r="I12" i="183"/>
  <c r="N11" i="183"/>
  <c r="L11" i="183"/>
  <c r="K11" i="183"/>
  <c r="J11" i="183"/>
  <c r="I11" i="183"/>
  <c r="L10" i="183"/>
  <c r="N10" i="183" s="1"/>
  <c r="K10" i="183"/>
  <c r="J10" i="183"/>
  <c r="I10" i="183"/>
  <c r="L9" i="183"/>
  <c r="K9" i="183"/>
  <c r="J9" i="183"/>
  <c r="I9" i="183"/>
  <c r="L8" i="183"/>
  <c r="N8" i="183" s="1"/>
  <c r="K8" i="183"/>
  <c r="J8" i="183"/>
  <c r="I8" i="183"/>
  <c r="L7" i="183"/>
  <c r="K7" i="183"/>
  <c r="J7" i="183"/>
  <c r="I7" i="183"/>
  <c r="N6" i="183"/>
  <c r="L6" i="183"/>
  <c r="K6" i="183"/>
  <c r="J6" i="183"/>
  <c r="I6" i="183"/>
  <c r="L5" i="183"/>
  <c r="N5" i="183" s="1"/>
  <c r="K5" i="183"/>
  <c r="J5" i="183"/>
  <c r="I5" i="183"/>
  <c r="L4" i="183"/>
  <c r="K4" i="183"/>
  <c r="J4" i="183"/>
  <c r="I4" i="183"/>
  <c r="L3" i="183"/>
  <c r="N3" i="183" s="1"/>
  <c r="K3" i="183"/>
  <c r="J3" i="183"/>
  <c r="I3" i="183"/>
  <c r="L2" i="183"/>
  <c r="N2" i="183" s="1"/>
  <c r="K2" i="183"/>
  <c r="J2" i="183"/>
  <c r="I2" i="183"/>
  <c r="L315" i="182"/>
  <c r="L314" i="182"/>
  <c r="L313" i="182"/>
  <c r="L312" i="182"/>
  <c r="L311" i="182"/>
  <c r="L310" i="182"/>
  <c r="L309" i="182"/>
  <c r="K309" i="182"/>
  <c r="J309" i="182"/>
  <c r="I309" i="182"/>
  <c r="L308" i="182"/>
  <c r="K308" i="182"/>
  <c r="J308" i="182"/>
  <c r="L307" i="182"/>
  <c r="K307" i="182"/>
  <c r="J307" i="182"/>
  <c r="L306" i="182"/>
  <c r="K306" i="182"/>
  <c r="J306" i="182"/>
  <c r="L305" i="182"/>
  <c r="K305" i="182"/>
  <c r="J305" i="182"/>
  <c r="L304" i="182"/>
  <c r="K304" i="182"/>
  <c r="J304" i="182"/>
  <c r="L303" i="182"/>
  <c r="K303" i="182"/>
  <c r="J303" i="182"/>
  <c r="L302" i="182"/>
  <c r="K302" i="182"/>
  <c r="J302" i="182"/>
  <c r="L301" i="182"/>
  <c r="K301" i="182"/>
  <c r="J301" i="182"/>
  <c r="L300" i="182"/>
  <c r="K300" i="182"/>
  <c r="J300" i="182"/>
  <c r="L299" i="182"/>
  <c r="K299" i="182"/>
  <c r="J299" i="182"/>
  <c r="L298" i="182"/>
  <c r="K298" i="182"/>
  <c r="J298" i="182"/>
  <c r="L297" i="182"/>
  <c r="K297" i="182"/>
  <c r="J297" i="182"/>
  <c r="L296" i="182"/>
  <c r="K296" i="182"/>
  <c r="J296" i="182"/>
  <c r="L295" i="182"/>
  <c r="K295" i="182"/>
  <c r="J295" i="182"/>
  <c r="L294" i="182"/>
  <c r="K294" i="182"/>
  <c r="J294" i="182"/>
  <c r="L293" i="182"/>
  <c r="K293" i="182"/>
  <c r="J293" i="182"/>
  <c r="L292" i="182"/>
  <c r="K292" i="182"/>
  <c r="J292" i="182"/>
  <c r="L291" i="182"/>
  <c r="K291" i="182"/>
  <c r="J291" i="182"/>
  <c r="L290" i="182"/>
  <c r="K290" i="182"/>
  <c r="J290" i="182"/>
  <c r="L289" i="182"/>
  <c r="K289" i="182"/>
  <c r="J289" i="182"/>
  <c r="L288" i="182"/>
  <c r="K288" i="182"/>
  <c r="J288" i="182"/>
  <c r="L287" i="182"/>
  <c r="K287" i="182"/>
  <c r="J287" i="182"/>
  <c r="L286" i="182"/>
  <c r="K286" i="182"/>
  <c r="J286" i="182"/>
  <c r="L285" i="182"/>
  <c r="K285" i="182"/>
  <c r="J285" i="182"/>
  <c r="L284" i="182"/>
  <c r="K284" i="182"/>
  <c r="J284" i="182"/>
  <c r="L283" i="182"/>
  <c r="K283" i="182"/>
  <c r="J283" i="182"/>
  <c r="L282" i="182"/>
  <c r="K282" i="182"/>
  <c r="J282" i="182"/>
  <c r="L281" i="182"/>
  <c r="K281" i="182"/>
  <c r="J281" i="182"/>
  <c r="I281" i="182"/>
  <c r="L280" i="182"/>
  <c r="K280" i="182"/>
  <c r="J280" i="182"/>
  <c r="I280" i="182"/>
  <c r="L279" i="182"/>
  <c r="K279" i="182"/>
  <c r="J279" i="182"/>
  <c r="I279" i="182"/>
  <c r="L278" i="182"/>
  <c r="K278" i="182"/>
  <c r="J278" i="182"/>
  <c r="I278" i="182"/>
  <c r="L277" i="182"/>
  <c r="K277" i="182"/>
  <c r="J277" i="182"/>
  <c r="I277" i="182"/>
  <c r="L276" i="182"/>
  <c r="K276" i="182"/>
  <c r="J276" i="182"/>
  <c r="I276" i="182"/>
  <c r="L275" i="182"/>
  <c r="N275" i="182" s="1"/>
  <c r="K275" i="182"/>
  <c r="J275" i="182"/>
  <c r="L274" i="182"/>
  <c r="K274" i="182"/>
  <c r="J274" i="182"/>
  <c r="I274" i="182"/>
  <c r="L273" i="182"/>
  <c r="K273" i="182"/>
  <c r="J273" i="182"/>
  <c r="I273" i="182"/>
  <c r="L272" i="182"/>
  <c r="K272" i="182"/>
  <c r="J272" i="182"/>
  <c r="I272" i="182"/>
  <c r="L271" i="182"/>
  <c r="N271" i="182" s="1"/>
  <c r="K271" i="182"/>
  <c r="J271" i="182"/>
  <c r="I271" i="182"/>
  <c r="L270" i="182"/>
  <c r="N270" i="182" s="1"/>
  <c r="K270" i="182"/>
  <c r="J270" i="182"/>
  <c r="I270" i="182"/>
  <c r="N269" i="182"/>
  <c r="L269" i="182"/>
  <c r="K269" i="182"/>
  <c r="J269" i="182"/>
  <c r="I269" i="182"/>
  <c r="L268" i="182"/>
  <c r="N268" i="182" s="1"/>
  <c r="K268" i="182"/>
  <c r="J268" i="182"/>
  <c r="I268" i="182"/>
  <c r="L267" i="182"/>
  <c r="N267" i="182" s="1"/>
  <c r="K267" i="182"/>
  <c r="J267" i="182"/>
  <c r="I267" i="182"/>
  <c r="L266" i="182"/>
  <c r="N266" i="182" s="1"/>
  <c r="K266" i="182"/>
  <c r="J266" i="182"/>
  <c r="I266" i="182"/>
  <c r="L265" i="182"/>
  <c r="N265" i="182" s="1"/>
  <c r="K265" i="182"/>
  <c r="J265" i="182"/>
  <c r="I265" i="182"/>
  <c r="L264" i="182"/>
  <c r="N264" i="182" s="1"/>
  <c r="K264" i="182"/>
  <c r="J264" i="182"/>
  <c r="I264" i="182"/>
  <c r="L263" i="182"/>
  <c r="K263" i="182"/>
  <c r="J263" i="182"/>
  <c r="I263" i="182"/>
  <c r="L262" i="182"/>
  <c r="N262" i="182" s="1"/>
  <c r="K262" i="182"/>
  <c r="J262" i="182"/>
  <c r="I262" i="182"/>
  <c r="L261" i="182"/>
  <c r="K261" i="182"/>
  <c r="J261" i="182"/>
  <c r="I261" i="182"/>
  <c r="L260" i="182"/>
  <c r="N260" i="182" s="1"/>
  <c r="K260" i="182"/>
  <c r="J260" i="182"/>
  <c r="I260" i="182"/>
  <c r="L259" i="182"/>
  <c r="N259" i="182" s="1"/>
  <c r="K259" i="182"/>
  <c r="J259" i="182"/>
  <c r="I259" i="182"/>
  <c r="N258" i="182"/>
  <c r="L258" i="182"/>
  <c r="K258" i="182"/>
  <c r="J258" i="182"/>
  <c r="I258" i="182"/>
  <c r="L257" i="182"/>
  <c r="N257" i="182" s="1"/>
  <c r="K257" i="182"/>
  <c r="J257" i="182"/>
  <c r="I257" i="182"/>
  <c r="L256" i="182"/>
  <c r="N256" i="182" s="1"/>
  <c r="K256" i="182"/>
  <c r="J256" i="182"/>
  <c r="I256" i="182"/>
  <c r="L255" i="182"/>
  <c r="N255" i="182" s="1"/>
  <c r="K255" i="182"/>
  <c r="J255" i="182"/>
  <c r="I255" i="182"/>
  <c r="L254" i="182"/>
  <c r="N254" i="182" s="1"/>
  <c r="K254" i="182"/>
  <c r="J254" i="182"/>
  <c r="I254" i="182"/>
  <c r="L253" i="182"/>
  <c r="K253" i="182"/>
  <c r="J253" i="182"/>
  <c r="I253" i="182"/>
  <c r="N252" i="182"/>
  <c r="L252" i="182"/>
  <c r="K252" i="182"/>
  <c r="J252" i="182"/>
  <c r="I252" i="182"/>
  <c r="L251" i="182"/>
  <c r="N251" i="182" s="1"/>
  <c r="K251" i="182"/>
  <c r="J251" i="182"/>
  <c r="I251" i="182"/>
  <c r="L250" i="182"/>
  <c r="N250" i="182" s="1"/>
  <c r="K250" i="182"/>
  <c r="J250" i="182"/>
  <c r="I250" i="182"/>
  <c r="L249" i="182"/>
  <c r="N249" i="182" s="1"/>
  <c r="K249" i="182"/>
  <c r="J249" i="182"/>
  <c r="I249" i="182"/>
  <c r="L248" i="182"/>
  <c r="N248" i="182" s="1"/>
  <c r="K248" i="182"/>
  <c r="J248" i="182"/>
  <c r="I248" i="182"/>
  <c r="L247" i="182"/>
  <c r="K247" i="182"/>
  <c r="J247" i="182"/>
  <c r="I247" i="182"/>
  <c r="L246" i="182"/>
  <c r="N246" i="182" s="1"/>
  <c r="K246" i="182"/>
  <c r="J246" i="182"/>
  <c r="I246" i="182"/>
  <c r="L245" i="182"/>
  <c r="K245" i="182"/>
  <c r="J245" i="182"/>
  <c r="I245" i="182"/>
  <c r="L244" i="182"/>
  <c r="K244" i="182"/>
  <c r="J244" i="182"/>
  <c r="I244" i="182"/>
  <c r="L243" i="182"/>
  <c r="N243" i="182" s="1"/>
  <c r="K243" i="182"/>
  <c r="J243" i="182"/>
  <c r="I243" i="182"/>
  <c r="N242" i="182"/>
  <c r="L242" i="182"/>
  <c r="K242" i="182"/>
  <c r="J242" i="182"/>
  <c r="I242" i="182"/>
  <c r="F242" i="182"/>
  <c r="N241" i="182"/>
  <c r="L241" i="182"/>
  <c r="K241" i="182"/>
  <c r="J241" i="182"/>
  <c r="I241" i="182"/>
  <c r="N240" i="182"/>
  <c r="L240" i="182"/>
  <c r="K240" i="182"/>
  <c r="J240" i="182"/>
  <c r="I240" i="182"/>
  <c r="N239" i="182"/>
  <c r="L239" i="182"/>
  <c r="K239" i="182"/>
  <c r="J239" i="182"/>
  <c r="I239" i="182"/>
  <c r="L238" i="182"/>
  <c r="N238" i="182" s="1"/>
  <c r="K238" i="182"/>
  <c r="J238" i="182"/>
  <c r="I238" i="182"/>
  <c r="L237" i="182"/>
  <c r="N237" i="182" s="1"/>
  <c r="K237" i="182"/>
  <c r="J237" i="182"/>
  <c r="I237" i="182"/>
  <c r="N236" i="182"/>
  <c r="L236" i="182"/>
  <c r="K236" i="182"/>
  <c r="J236" i="182"/>
  <c r="I236" i="182"/>
  <c r="L235" i="182"/>
  <c r="K235" i="182"/>
  <c r="J235" i="182"/>
  <c r="I235" i="182"/>
  <c r="L234" i="182"/>
  <c r="N234" i="182" s="1"/>
  <c r="K234" i="182"/>
  <c r="J234" i="182"/>
  <c r="I234" i="182"/>
  <c r="L233" i="182"/>
  <c r="N233" i="182" s="1"/>
  <c r="K233" i="182"/>
  <c r="J233" i="182"/>
  <c r="I233" i="182"/>
  <c r="L232" i="182"/>
  <c r="N232" i="182" s="1"/>
  <c r="K232" i="182"/>
  <c r="J232" i="182"/>
  <c r="I232" i="182"/>
  <c r="L231" i="182"/>
  <c r="N231" i="182" s="1"/>
  <c r="K231" i="182"/>
  <c r="J231" i="182"/>
  <c r="I231" i="182"/>
  <c r="L230" i="182"/>
  <c r="N230" i="182" s="1"/>
  <c r="K230" i="182"/>
  <c r="J230" i="182"/>
  <c r="I230" i="182"/>
  <c r="L229" i="182"/>
  <c r="N229" i="182" s="1"/>
  <c r="K229" i="182"/>
  <c r="J229" i="182"/>
  <c r="I229" i="182"/>
  <c r="L228" i="182"/>
  <c r="N228" i="182" s="1"/>
  <c r="K228" i="182"/>
  <c r="J228" i="182"/>
  <c r="I228" i="182"/>
  <c r="L227" i="182"/>
  <c r="N227" i="182" s="1"/>
  <c r="K227" i="182"/>
  <c r="J227" i="182"/>
  <c r="I227" i="182"/>
  <c r="L226" i="182"/>
  <c r="N226" i="182" s="1"/>
  <c r="K226" i="182"/>
  <c r="L225" i="182"/>
  <c r="N225" i="182" s="1"/>
  <c r="K225" i="182"/>
  <c r="J225" i="182"/>
  <c r="I225" i="182"/>
  <c r="L224" i="182"/>
  <c r="N224" i="182" s="1"/>
  <c r="K224" i="182"/>
  <c r="J224" i="182"/>
  <c r="I224" i="182"/>
  <c r="L223" i="182"/>
  <c r="N223" i="182" s="1"/>
  <c r="K223" i="182"/>
  <c r="J223" i="182"/>
  <c r="I223" i="182"/>
  <c r="L222" i="182"/>
  <c r="N222" i="182" s="1"/>
  <c r="K222" i="182"/>
  <c r="J222" i="182"/>
  <c r="I222" i="182"/>
  <c r="L221" i="182"/>
  <c r="N221" i="182" s="1"/>
  <c r="K221" i="182"/>
  <c r="J221" i="182"/>
  <c r="I221" i="182"/>
  <c r="L220" i="182"/>
  <c r="N220" i="182" s="1"/>
  <c r="K220" i="182"/>
  <c r="J220" i="182"/>
  <c r="I220" i="182"/>
  <c r="L219" i="182"/>
  <c r="N219" i="182" s="1"/>
  <c r="K219" i="182"/>
  <c r="J219" i="182"/>
  <c r="I219" i="182"/>
  <c r="L218" i="182"/>
  <c r="N218" i="182" s="1"/>
  <c r="K218" i="182"/>
  <c r="J218" i="182"/>
  <c r="I218" i="182"/>
  <c r="L217" i="182"/>
  <c r="K217" i="182"/>
  <c r="J217" i="182"/>
  <c r="I217" i="182"/>
  <c r="L216" i="182"/>
  <c r="K216" i="182"/>
  <c r="J216" i="182"/>
  <c r="I216" i="182"/>
  <c r="L215" i="182"/>
  <c r="N215" i="182" s="1"/>
  <c r="K215" i="182"/>
  <c r="J215" i="182"/>
  <c r="I215" i="182"/>
  <c r="L214" i="182"/>
  <c r="N214" i="182" s="1"/>
  <c r="K214" i="182"/>
  <c r="J214" i="182"/>
  <c r="I214" i="182"/>
  <c r="L213" i="182"/>
  <c r="N213" i="182" s="1"/>
  <c r="K213" i="182"/>
  <c r="J213" i="182"/>
  <c r="I213" i="182"/>
  <c r="L212" i="182"/>
  <c r="K212" i="182"/>
  <c r="J212" i="182"/>
  <c r="I212" i="182"/>
  <c r="N211" i="182"/>
  <c r="L211" i="182"/>
  <c r="K211" i="182"/>
  <c r="J211" i="182"/>
  <c r="I211" i="182"/>
  <c r="L210" i="182"/>
  <c r="N210" i="182" s="1"/>
  <c r="K210" i="182"/>
  <c r="J210" i="182"/>
  <c r="L209" i="182"/>
  <c r="N209" i="182" s="1"/>
  <c r="K209" i="182"/>
  <c r="J209" i="182"/>
  <c r="N208" i="182"/>
  <c r="L208" i="182"/>
  <c r="K208" i="182"/>
  <c r="J208" i="182"/>
  <c r="L207" i="182"/>
  <c r="N207" i="182" s="1"/>
  <c r="K207" i="182"/>
  <c r="J207" i="182"/>
  <c r="L206" i="182"/>
  <c r="N206" i="182" s="1"/>
  <c r="K206" i="182"/>
  <c r="J206" i="182"/>
  <c r="L205" i="182"/>
  <c r="N205" i="182" s="1"/>
  <c r="K205" i="182"/>
  <c r="J205" i="182"/>
  <c r="L204" i="182"/>
  <c r="N204" i="182" s="1"/>
  <c r="K204" i="182"/>
  <c r="J204" i="182"/>
  <c r="L203" i="182"/>
  <c r="N203" i="182" s="1"/>
  <c r="K203" i="182"/>
  <c r="J203" i="182"/>
  <c r="N202" i="182"/>
  <c r="L202" i="182"/>
  <c r="K202" i="182"/>
  <c r="J202" i="182"/>
  <c r="L201" i="182"/>
  <c r="N201" i="182" s="1"/>
  <c r="K201" i="182"/>
  <c r="J201" i="182"/>
  <c r="N200" i="182"/>
  <c r="L200" i="182"/>
  <c r="K200" i="182"/>
  <c r="J200" i="182"/>
  <c r="L199" i="182"/>
  <c r="K199" i="182"/>
  <c r="J199" i="182"/>
  <c r="L198" i="182"/>
  <c r="K198" i="182"/>
  <c r="J198" i="182"/>
  <c r="L197" i="182"/>
  <c r="N197" i="182" s="1"/>
  <c r="K197" i="182"/>
  <c r="J197" i="182"/>
  <c r="L196" i="182"/>
  <c r="K196" i="182"/>
  <c r="J196" i="182"/>
  <c r="L195" i="182"/>
  <c r="K195" i="182"/>
  <c r="J195" i="182"/>
  <c r="L194" i="182"/>
  <c r="K194" i="182"/>
  <c r="J194" i="182"/>
  <c r="I194" i="182"/>
  <c r="L193" i="182"/>
  <c r="K193" i="182"/>
  <c r="J193" i="182"/>
  <c r="I193" i="182"/>
  <c r="L192" i="182"/>
  <c r="K192" i="182"/>
  <c r="J192" i="182"/>
  <c r="I192" i="182"/>
  <c r="L191" i="182"/>
  <c r="K191" i="182"/>
  <c r="J191" i="182"/>
  <c r="I191" i="182"/>
  <c r="L190" i="182"/>
  <c r="K190" i="182"/>
  <c r="J190" i="182"/>
  <c r="I190" i="182"/>
  <c r="L189" i="182"/>
  <c r="K189" i="182"/>
  <c r="J189" i="182"/>
  <c r="I189" i="182"/>
  <c r="L188" i="182"/>
  <c r="K188" i="182"/>
  <c r="J188" i="182"/>
  <c r="I188" i="182"/>
  <c r="L187" i="182"/>
  <c r="N187" i="182" s="1"/>
  <c r="K187" i="182"/>
  <c r="J187" i="182"/>
  <c r="I187" i="182"/>
  <c r="L186" i="182"/>
  <c r="K186" i="182"/>
  <c r="J186" i="182"/>
  <c r="I186" i="182"/>
  <c r="L185" i="182"/>
  <c r="N185" i="182" s="1"/>
  <c r="K185" i="182"/>
  <c r="J185" i="182"/>
  <c r="I185" i="182"/>
  <c r="N184" i="182"/>
  <c r="L184" i="182"/>
  <c r="K184" i="182"/>
  <c r="J184" i="182"/>
  <c r="I184" i="182"/>
  <c r="L183" i="182"/>
  <c r="K183" i="182"/>
  <c r="J183" i="182"/>
  <c r="I183" i="182"/>
  <c r="L182" i="182"/>
  <c r="K182" i="182"/>
  <c r="J182" i="182"/>
  <c r="I182" i="182"/>
  <c r="L181" i="182"/>
  <c r="K181" i="182"/>
  <c r="J181" i="182"/>
  <c r="I181" i="182"/>
  <c r="L180" i="182"/>
  <c r="K180" i="182"/>
  <c r="J180" i="182"/>
  <c r="I180" i="182"/>
  <c r="L179" i="182"/>
  <c r="K179" i="182"/>
  <c r="J179" i="182"/>
  <c r="I179" i="182"/>
  <c r="L178" i="182"/>
  <c r="K178" i="182"/>
  <c r="J178" i="182"/>
  <c r="I178" i="182"/>
  <c r="L177" i="182"/>
  <c r="K177" i="182"/>
  <c r="J177" i="182"/>
  <c r="I177" i="182"/>
  <c r="L176" i="182"/>
  <c r="K176" i="182"/>
  <c r="J176" i="182"/>
  <c r="I176" i="182"/>
  <c r="L175" i="182"/>
  <c r="K175" i="182"/>
  <c r="J175" i="182"/>
  <c r="I175" i="182"/>
  <c r="L174" i="182"/>
  <c r="K174" i="182"/>
  <c r="J174" i="182"/>
  <c r="I174" i="182"/>
  <c r="L173" i="182"/>
  <c r="N173" i="182" s="1"/>
  <c r="K173" i="182"/>
  <c r="J173" i="182"/>
  <c r="I173" i="182"/>
  <c r="L172" i="182"/>
  <c r="K172" i="182"/>
  <c r="J172" i="182"/>
  <c r="I172" i="182"/>
  <c r="L171" i="182"/>
  <c r="K171" i="182"/>
  <c r="J171" i="182"/>
  <c r="I171" i="182"/>
  <c r="L170" i="182"/>
  <c r="K170" i="182"/>
  <c r="J170" i="182"/>
  <c r="I170" i="182"/>
  <c r="L169" i="182"/>
  <c r="K169" i="182"/>
  <c r="J169" i="182"/>
  <c r="I169" i="182"/>
  <c r="L168" i="182"/>
  <c r="N168" i="182" s="1"/>
  <c r="K168" i="182"/>
  <c r="J168" i="182"/>
  <c r="I168" i="182"/>
  <c r="L167" i="182"/>
  <c r="K167" i="182"/>
  <c r="J167" i="182"/>
  <c r="I167" i="182"/>
  <c r="L166" i="182"/>
  <c r="N166" i="182" s="1"/>
  <c r="K166" i="182"/>
  <c r="J166" i="182"/>
  <c r="I166" i="182"/>
  <c r="L165" i="182"/>
  <c r="N165" i="182" s="1"/>
  <c r="K165" i="182"/>
  <c r="J165" i="182"/>
  <c r="I165" i="182"/>
  <c r="L164" i="182"/>
  <c r="N164" i="182" s="1"/>
  <c r="K164" i="182"/>
  <c r="J164" i="182"/>
  <c r="I164" i="182"/>
  <c r="L163" i="182"/>
  <c r="N163" i="182" s="1"/>
  <c r="K163" i="182"/>
  <c r="J163" i="182"/>
  <c r="I163" i="182"/>
  <c r="L162" i="182"/>
  <c r="K162" i="182"/>
  <c r="J162" i="182"/>
  <c r="I162" i="182"/>
  <c r="L161" i="182"/>
  <c r="K161" i="182"/>
  <c r="J161" i="182"/>
  <c r="I161" i="182"/>
  <c r="N160" i="182"/>
  <c r="L160" i="182"/>
  <c r="K160" i="182"/>
  <c r="J160" i="182"/>
  <c r="I160" i="182"/>
  <c r="L159" i="182"/>
  <c r="K159" i="182"/>
  <c r="J159" i="182"/>
  <c r="I159" i="182"/>
  <c r="L158" i="182"/>
  <c r="N158" i="182" s="1"/>
  <c r="K158" i="182"/>
  <c r="J158" i="182"/>
  <c r="I158" i="182"/>
  <c r="L157" i="182"/>
  <c r="K157" i="182"/>
  <c r="J157" i="182"/>
  <c r="I157" i="182"/>
  <c r="L156" i="182"/>
  <c r="K156" i="182"/>
  <c r="J156" i="182"/>
  <c r="I156" i="182"/>
  <c r="L155" i="182"/>
  <c r="N155" i="182" s="1"/>
  <c r="K155" i="182"/>
  <c r="J155" i="182"/>
  <c r="I155" i="182"/>
  <c r="L154" i="182"/>
  <c r="N154" i="182" s="1"/>
  <c r="K154" i="182"/>
  <c r="J154" i="182"/>
  <c r="I154" i="182"/>
  <c r="L153" i="182"/>
  <c r="N153" i="182" s="1"/>
  <c r="K153" i="182"/>
  <c r="J153" i="182"/>
  <c r="I153" i="182"/>
  <c r="L152" i="182"/>
  <c r="K152" i="182"/>
  <c r="J152" i="182"/>
  <c r="L151" i="182"/>
  <c r="K151" i="182"/>
  <c r="J151" i="182"/>
  <c r="L150" i="182"/>
  <c r="K150" i="182"/>
  <c r="J150" i="182"/>
  <c r="I150" i="182"/>
  <c r="L149" i="182"/>
  <c r="K149" i="182"/>
  <c r="J149" i="182"/>
  <c r="I149" i="182"/>
  <c r="L148" i="182"/>
  <c r="K148" i="182"/>
  <c r="J148" i="182"/>
  <c r="I148" i="182"/>
  <c r="L147" i="182"/>
  <c r="K147" i="182"/>
  <c r="J147" i="182"/>
  <c r="I147" i="182"/>
  <c r="L146" i="182"/>
  <c r="K146" i="182"/>
  <c r="J146" i="182"/>
  <c r="I146" i="182"/>
  <c r="L145" i="182"/>
  <c r="K145" i="182"/>
  <c r="J145" i="182"/>
  <c r="I145" i="182"/>
  <c r="L144" i="182"/>
  <c r="N144" i="182" s="1"/>
  <c r="K144" i="182"/>
  <c r="J144" i="182"/>
  <c r="I144" i="182"/>
  <c r="L143" i="182"/>
  <c r="N143" i="182" s="1"/>
  <c r="K143" i="182"/>
  <c r="J143" i="182"/>
  <c r="I143" i="182"/>
  <c r="L142" i="182"/>
  <c r="N142" i="182" s="1"/>
  <c r="K142" i="182"/>
  <c r="J142" i="182"/>
  <c r="I142" i="182"/>
  <c r="L141" i="182"/>
  <c r="K141" i="182"/>
  <c r="J141" i="182"/>
  <c r="I141" i="182"/>
  <c r="L140" i="182"/>
  <c r="K140" i="182"/>
  <c r="J140" i="182"/>
  <c r="I140" i="182"/>
  <c r="L139" i="182"/>
  <c r="N139" i="182" s="1"/>
  <c r="K139" i="182"/>
  <c r="J139" i="182"/>
  <c r="I139" i="182"/>
  <c r="N138" i="182"/>
  <c r="L138" i="182"/>
  <c r="K138" i="182"/>
  <c r="J138" i="182"/>
  <c r="I138" i="182"/>
  <c r="L137" i="182"/>
  <c r="N137" i="182" s="1"/>
  <c r="K137" i="182"/>
  <c r="J137" i="182"/>
  <c r="I137" i="182"/>
  <c r="L136" i="182"/>
  <c r="N136" i="182" s="1"/>
  <c r="K136" i="182"/>
  <c r="J136" i="182"/>
  <c r="I136" i="182"/>
  <c r="L135" i="182"/>
  <c r="N135" i="182" s="1"/>
  <c r="K135" i="182"/>
  <c r="J135" i="182"/>
  <c r="I135" i="182"/>
  <c r="L134" i="182"/>
  <c r="N134" i="182" s="1"/>
  <c r="K134" i="182"/>
  <c r="J134" i="182"/>
  <c r="I134" i="182"/>
  <c r="L133" i="182"/>
  <c r="N133" i="182" s="1"/>
  <c r="K133" i="182"/>
  <c r="J133" i="182"/>
  <c r="I133" i="182"/>
  <c r="L132" i="182"/>
  <c r="N132" i="182" s="1"/>
  <c r="K132" i="182"/>
  <c r="J132" i="182"/>
  <c r="I132" i="182"/>
  <c r="L131" i="182"/>
  <c r="N131" i="182" s="1"/>
  <c r="K131" i="182"/>
  <c r="J131" i="182"/>
  <c r="I131" i="182"/>
  <c r="L130" i="182"/>
  <c r="N130" i="182" s="1"/>
  <c r="K130" i="182"/>
  <c r="J130" i="182"/>
  <c r="I130" i="182"/>
  <c r="L129" i="182"/>
  <c r="N129" i="182" s="1"/>
  <c r="K129" i="182"/>
  <c r="J129" i="182"/>
  <c r="I129" i="182"/>
  <c r="N128" i="182"/>
  <c r="L128" i="182"/>
  <c r="K128" i="182"/>
  <c r="J128" i="182"/>
  <c r="I128" i="182"/>
  <c r="L127" i="182"/>
  <c r="N127" i="182" s="1"/>
  <c r="K127" i="182"/>
  <c r="J127" i="182"/>
  <c r="I127" i="182"/>
  <c r="L126" i="182"/>
  <c r="N126" i="182" s="1"/>
  <c r="K126" i="182"/>
  <c r="J126" i="182"/>
  <c r="I126" i="182"/>
  <c r="L125" i="182"/>
  <c r="N125" i="182" s="1"/>
  <c r="K125" i="182"/>
  <c r="J125" i="182"/>
  <c r="I125" i="182"/>
  <c r="L124" i="182"/>
  <c r="N124" i="182" s="1"/>
  <c r="K124" i="182"/>
  <c r="J124" i="182"/>
  <c r="I124" i="182"/>
  <c r="L123" i="182"/>
  <c r="N123" i="182" s="1"/>
  <c r="K123" i="182"/>
  <c r="J123" i="182"/>
  <c r="I123" i="182"/>
  <c r="L122" i="182"/>
  <c r="N122" i="182" s="1"/>
  <c r="K122" i="182"/>
  <c r="J122" i="182"/>
  <c r="I122" i="182"/>
  <c r="L121" i="182"/>
  <c r="N121" i="182" s="1"/>
  <c r="K121" i="182"/>
  <c r="J121" i="182"/>
  <c r="I121" i="182"/>
  <c r="N120" i="182"/>
  <c r="L120" i="182"/>
  <c r="K120" i="182"/>
  <c r="J120" i="182"/>
  <c r="I120" i="182"/>
  <c r="N119" i="182"/>
  <c r="L119" i="182"/>
  <c r="K119" i="182"/>
  <c r="J119" i="182"/>
  <c r="I119" i="182"/>
  <c r="L118" i="182"/>
  <c r="N118" i="182" s="1"/>
  <c r="K118" i="182"/>
  <c r="J118" i="182"/>
  <c r="I118" i="182"/>
  <c r="L117" i="182"/>
  <c r="N117" i="182" s="1"/>
  <c r="K117" i="182"/>
  <c r="J117" i="182"/>
  <c r="I117" i="182"/>
  <c r="N116" i="182"/>
  <c r="L116" i="182"/>
  <c r="K116" i="182"/>
  <c r="J116" i="182"/>
  <c r="I116" i="182"/>
  <c r="L115" i="182"/>
  <c r="N115" i="182" s="1"/>
  <c r="K115" i="182"/>
  <c r="J115" i="182"/>
  <c r="I115" i="182"/>
  <c r="L114" i="182"/>
  <c r="N114" i="182" s="1"/>
  <c r="K114" i="182"/>
  <c r="J114" i="182"/>
  <c r="I114" i="182"/>
  <c r="L113" i="182"/>
  <c r="N113" i="182" s="1"/>
  <c r="K113" i="182"/>
  <c r="J113" i="182"/>
  <c r="I113" i="182"/>
  <c r="N112" i="182"/>
  <c r="L112" i="182"/>
  <c r="K112" i="182"/>
  <c r="J112" i="182"/>
  <c r="I112" i="182"/>
  <c r="L111" i="182"/>
  <c r="N111" i="182" s="1"/>
  <c r="K111" i="182"/>
  <c r="J111" i="182"/>
  <c r="I111" i="182"/>
  <c r="L110" i="182"/>
  <c r="N110" i="182" s="1"/>
  <c r="K110" i="182"/>
  <c r="J110" i="182"/>
  <c r="I110" i="182"/>
  <c r="N109" i="182"/>
  <c r="L109" i="182"/>
  <c r="K109" i="182"/>
  <c r="J109" i="182"/>
  <c r="I109" i="182"/>
  <c r="L108" i="182"/>
  <c r="N108" i="182" s="1"/>
  <c r="K108" i="182"/>
  <c r="J108" i="182"/>
  <c r="I108" i="182"/>
  <c r="L107" i="182"/>
  <c r="N107" i="182" s="1"/>
  <c r="K107" i="182"/>
  <c r="J107" i="182"/>
  <c r="I107" i="182"/>
  <c r="L106" i="182"/>
  <c r="N106" i="182" s="1"/>
  <c r="K106" i="182"/>
  <c r="J106" i="182"/>
  <c r="I106" i="182"/>
  <c r="N105" i="182"/>
  <c r="L105" i="182"/>
  <c r="K105" i="182"/>
  <c r="J105" i="182"/>
  <c r="I105" i="182"/>
  <c r="L104" i="182"/>
  <c r="N104" i="182" s="1"/>
  <c r="K104" i="182"/>
  <c r="J104" i="182"/>
  <c r="I104" i="182"/>
  <c r="N103" i="182"/>
  <c r="L103" i="182"/>
  <c r="K103" i="182"/>
  <c r="J103" i="182"/>
  <c r="I103" i="182"/>
  <c r="L102" i="182"/>
  <c r="K102" i="182"/>
  <c r="J102" i="182"/>
  <c r="I102" i="182"/>
  <c r="L101" i="182"/>
  <c r="N101" i="182" s="1"/>
  <c r="K101" i="182"/>
  <c r="J101" i="182"/>
  <c r="I101" i="182"/>
  <c r="L100" i="182"/>
  <c r="K100" i="182"/>
  <c r="J100" i="182"/>
  <c r="I100" i="182"/>
  <c r="N99" i="182"/>
  <c r="L99" i="182"/>
  <c r="K99" i="182"/>
  <c r="J99" i="182"/>
  <c r="I99" i="182"/>
  <c r="L98" i="182"/>
  <c r="N98" i="182" s="1"/>
  <c r="K98" i="182"/>
  <c r="J98" i="182"/>
  <c r="I98" i="182"/>
  <c r="L97" i="182"/>
  <c r="N97" i="182" s="1"/>
  <c r="K97" i="182"/>
  <c r="J97" i="182"/>
  <c r="I97" i="182"/>
  <c r="L96" i="182"/>
  <c r="N96" i="182" s="1"/>
  <c r="K96" i="182"/>
  <c r="J96" i="182"/>
  <c r="I96" i="182"/>
  <c r="N95" i="182"/>
  <c r="L95" i="182"/>
  <c r="K95" i="182"/>
  <c r="J95" i="182"/>
  <c r="I95" i="182"/>
  <c r="N94" i="182"/>
  <c r="L94" i="182"/>
  <c r="K94" i="182"/>
  <c r="J94" i="182"/>
  <c r="I94" i="182"/>
  <c r="L93" i="182"/>
  <c r="K93" i="182"/>
  <c r="J93" i="182"/>
  <c r="I93" i="182"/>
  <c r="L92" i="182"/>
  <c r="N92" i="182" s="1"/>
  <c r="K92" i="182"/>
  <c r="J92" i="182"/>
  <c r="I92" i="182"/>
  <c r="L91" i="182"/>
  <c r="K91" i="182"/>
  <c r="J91" i="182"/>
  <c r="I91" i="182"/>
  <c r="L90" i="182"/>
  <c r="N90" i="182" s="1"/>
  <c r="K90" i="182"/>
  <c r="J90" i="182"/>
  <c r="I90" i="182"/>
  <c r="L89" i="182"/>
  <c r="N89" i="182" s="1"/>
  <c r="K89" i="182"/>
  <c r="J89" i="182"/>
  <c r="I89" i="182"/>
  <c r="N88" i="182"/>
  <c r="L88" i="182"/>
  <c r="K88" i="182"/>
  <c r="J88" i="182"/>
  <c r="I88" i="182"/>
  <c r="L87" i="182"/>
  <c r="N87" i="182" s="1"/>
  <c r="K87" i="182"/>
  <c r="J87" i="182"/>
  <c r="I87" i="182"/>
  <c r="N86" i="182"/>
  <c r="L86" i="182"/>
  <c r="K86" i="182"/>
  <c r="J86" i="182"/>
  <c r="I86" i="182"/>
  <c r="N85" i="182"/>
  <c r="L85" i="182"/>
  <c r="K85" i="182"/>
  <c r="J85" i="182"/>
  <c r="I85" i="182"/>
  <c r="N84" i="182"/>
  <c r="L84" i="182"/>
  <c r="K84" i="182"/>
  <c r="J84" i="182"/>
  <c r="I84" i="182"/>
  <c r="L83" i="182"/>
  <c r="N83" i="182" s="1"/>
  <c r="K83" i="182"/>
  <c r="J83" i="182"/>
  <c r="I83" i="182"/>
  <c r="L82" i="182"/>
  <c r="K82" i="182"/>
  <c r="J82" i="182"/>
  <c r="I82" i="182"/>
  <c r="L81" i="182"/>
  <c r="N81" i="182" s="1"/>
  <c r="K81" i="182"/>
  <c r="J81" i="182"/>
  <c r="I81" i="182"/>
  <c r="L80" i="182"/>
  <c r="N80" i="182" s="1"/>
  <c r="K80" i="182"/>
  <c r="J80" i="182"/>
  <c r="I80" i="182"/>
  <c r="L79" i="182"/>
  <c r="N79" i="182" s="1"/>
  <c r="K79" i="182"/>
  <c r="J79" i="182"/>
  <c r="I79" i="182"/>
  <c r="N78" i="182"/>
  <c r="L78" i="182"/>
  <c r="K78" i="182"/>
  <c r="J78" i="182"/>
  <c r="I78" i="182"/>
  <c r="L77" i="182"/>
  <c r="N77" i="182" s="1"/>
  <c r="K77" i="182"/>
  <c r="J77" i="182"/>
  <c r="I77" i="182"/>
  <c r="L76" i="182"/>
  <c r="N76" i="182" s="1"/>
  <c r="K76" i="182"/>
  <c r="J76" i="182"/>
  <c r="I76" i="182"/>
  <c r="L75" i="182"/>
  <c r="N75" i="182" s="1"/>
  <c r="K75" i="182"/>
  <c r="J75" i="182"/>
  <c r="I75" i="182"/>
  <c r="L74" i="182"/>
  <c r="K74" i="182"/>
  <c r="J74" i="182"/>
  <c r="I74" i="182"/>
  <c r="L73" i="182"/>
  <c r="N73" i="182" s="1"/>
  <c r="K73" i="182"/>
  <c r="J73" i="182"/>
  <c r="I73" i="182"/>
  <c r="L72" i="182"/>
  <c r="N72" i="182" s="1"/>
  <c r="K72" i="182"/>
  <c r="J72" i="182"/>
  <c r="I72" i="182"/>
  <c r="L71" i="182"/>
  <c r="N71" i="182" s="1"/>
  <c r="K71" i="182"/>
  <c r="J71" i="182"/>
  <c r="I71" i="182"/>
  <c r="N70" i="182"/>
  <c r="L70" i="182"/>
  <c r="K70" i="182"/>
  <c r="J70" i="182"/>
  <c r="I70" i="182"/>
  <c r="N69" i="182"/>
  <c r="L69" i="182"/>
  <c r="K69" i="182"/>
  <c r="J69" i="182"/>
  <c r="I69" i="182"/>
  <c r="N68" i="182"/>
  <c r="L68" i="182"/>
  <c r="K68" i="182"/>
  <c r="J68" i="182"/>
  <c r="I68" i="182"/>
  <c r="L67" i="182"/>
  <c r="N67" i="182" s="1"/>
  <c r="K67" i="182"/>
  <c r="J67" i="182"/>
  <c r="I67" i="182"/>
  <c r="L66" i="182"/>
  <c r="N66" i="182" s="1"/>
  <c r="K66" i="182"/>
  <c r="J66" i="182"/>
  <c r="I66" i="182"/>
  <c r="L65" i="182"/>
  <c r="K65" i="182"/>
  <c r="J65" i="182"/>
  <c r="I65" i="182"/>
  <c r="N64" i="182"/>
  <c r="L64" i="182"/>
  <c r="K64" i="182"/>
  <c r="J64" i="182"/>
  <c r="I64" i="182"/>
  <c r="L63" i="182"/>
  <c r="N63" i="182" s="1"/>
  <c r="K63" i="182"/>
  <c r="J63" i="182"/>
  <c r="I63" i="182"/>
  <c r="L62" i="182"/>
  <c r="N62" i="182" s="1"/>
  <c r="K62" i="182"/>
  <c r="J62" i="182"/>
  <c r="I62" i="182"/>
  <c r="L61" i="182"/>
  <c r="N61" i="182" s="1"/>
  <c r="K61" i="182"/>
  <c r="J61" i="182"/>
  <c r="I61" i="182"/>
  <c r="N60" i="182"/>
  <c r="L60" i="182"/>
  <c r="K60" i="182"/>
  <c r="J60" i="182"/>
  <c r="I60" i="182"/>
  <c r="L59" i="182"/>
  <c r="N59" i="182" s="1"/>
  <c r="K59" i="182"/>
  <c r="J59" i="182"/>
  <c r="I59" i="182"/>
  <c r="L58" i="182"/>
  <c r="N58" i="182" s="1"/>
  <c r="K58" i="182"/>
  <c r="J58" i="182"/>
  <c r="I58" i="182"/>
  <c r="L57" i="182"/>
  <c r="K57" i="182"/>
  <c r="J57" i="182"/>
  <c r="I57" i="182"/>
  <c r="L56" i="182"/>
  <c r="N56" i="182" s="1"/>
  <c r="K56" i="182"/>
  <c r="J56" i="182"/>
  <c r="I56" i="182"/>
  <c r="N55" i="182"/>
  <c r="L55" i="182"/>
  <c r="K55" i="182"/>
  <c r="J55" i="182"/>
  <c r="I55" i="182"/>
  <c r="L54" i="182"/>
  <c r="K54" i="182"/>
  <c r="J54" i="182"/>
  <c r="I54" i="182"/>
  <c r="L53" i="182"/>
  <c r="N53" i="182" s="1"/>
  <c r="K53" i="182"/>
  <c r="J53" i="182"/>
  <c r="I53" i="182"/>
  <c r="L52" i="182"/>
  <c r="K52" i="182"/>
  <c r="J52" i="182"/>
  <c r="I52" i="182"/>
  <c r="N51" i="182"/>
  <c r="L51" i="182"/>
  <c r="K51" i="182"/>
  <c r="J51" i="182"/>
  <c r="I51" i="182"/>
  <c r="L50" i="182"/>
  <c r="N50" i="182" s="1"/>
  <c r="K50" i="182"/>
  <c r="J50" i="182"/>
  <c r="I50" i="182"/>
  <c r="L49" i="182"/>
  <c r="N49" i="182" s="1"/>
  <c r="K49" i="182"/>
  <c r="J49" i="182"/>
  <c r="I49" i="182"/>
  <c r="N48" i="182"/>
  <c r="L48" i="182"/>
  <c r="K48" i="182"/>
  <c r="J48" i="182"/>
  <c r="I48" i="182"/>
  <c r="L47" i="182"/>
  <c r="N47" i="182" s="1"/>
  <c r="K47" i="182"/>
  <c r="J47" i="182"/>
  <c r="I47" i="182"/>
  <c r="L46" i="182"/>
  <c r="N46" i="182" s="1"/>
  <c r="K46" i="182"/>
  <c r="J46" i="182"/>
  <c r="I46" i="182"/>
  <c r="N45" i="182"/>
  <c r="L45" i="182"/>
  <c r="K45" i="182"/>
  <c r="J45" i="182"/>
  <c r="I45" i="182"/>
  <c r="N44" i="182"/>
  <c r="L44" i="182"/>
  <c r="L43" i="182"/>
  <c r="N43" i="182" s="1"/>
  <c r="K43" i="182"/>
  <c r="J43" i="182"/>
  <c r="I43" i="182"/>
  <c r="N42" i="182"/>
  <c r="L42" i="182"/>
  <c r="K42" i="182"/>
  <c r="J42" i="182"/>
  <c r="I42" i="182"/>
  <c r="L41" i="182"/>
  <c r="N41" i="182" s="1"/>
  <c r="K41" i="182"/>
  <c r="J41" i="182"/>
  <c r="I41" i="182"/>
  <c r="L40" i="182"/>
  <c r="N40" i="182" s="1"/>
  <c r="K40" i="182"/>
  <c r="J40" i="182"/>
  <c r="I40" i="182"/>
  <c r="L39" i="182"/>
  <c r="K39" i="182"/>
  <c r="J39" i="182"/>
  <c r="I39" i="182"/>
  <c r="L38" i="182"/>
  <c r="N38" i="182" s="1"/>
  <c r="K38" i="182"/>
  <c r="J38" i="182"/>
  <c r="I38" i="182"/>
  <c r="L37" i="182"/>
  <c r="N37" i="182" s="1"/>
  <c r="K37" i="182"/>
  <c r="J37" i="182"/>
  <c r="I37" i="182"/>
  <c r="L36" i="182"/>
  <c r="N36" i="182" s="1"/>
  <c r="K36" i="182"/>
  <c r="J36" i="182"/>
  <c r="I36" i="182"/>
  <c r="L35" i="182"/>
  <c r="N35" i="182" s="1"/>
  <c r="K35" i="182"/>
  <c r="J35" i="182"/>
  <c r="I35" i="182"/>
  <c r="L34" i="182"/>
  <c r="N34" i="182" s="1"/>
  <c r="K34" i="182"/>
  <c r="J34" i="182"/>
  <c r="I34" i="182"/>
  <c r="L33" i="182"/>
  <c r="N33" i="182" s="1"/>
  <c r="K33" i="182"/>
  <c r="J33" i="182"/>
  <c r="I33" i="182"/>
  <c r="L32" i="182"/>
  <c r="N32" i="182" s="1"/>
  <c r="K32" i="182"/>
  <c r="J32" i="182"/>
  <c r="I32" i="182"/>
  <c r="N31" i="182"/>
  <c r="L31" i="182"/>
  <c r="K31" i="182"/>
  <c r="J31" i="182"/>
  <c r="I31" i="182"/>
  <c r="L30" i="182"/>
  <c r="N30" i="182" s="1"/>
  <c r="K30" i="182"/>
  <c r="J30" i="182"/>
  <c r="I30" i="182"/>
  <c r="L29" i="182"/>
  <c r="N29" i="182" s="1"/>
  <c r="K29" i="182"/>
  <c r="J29" i="182"/>
  <c r="I29" i="182"/>
  <c r="L28" i="182"/>
  <c r="K28" i="182"/>
  <c r="J28" i="182"/>
  <c r="I28" i="182"/>
  <c r="L27" i="182"/>
  <c r="N27" i="182" s="1"/>
  <c r="K27" i="182"/>
  <c r="J27" i="182"/>
  <c r="I27" i="182"/>
  <c r="L26" i="182"/>
  <c r="N26" i="182" s="1"/>
  <c r="K26" i="182"/>
  <c r="J26" i="182"/>
  <c r="I26" i="182"/>
  <c r="L25" i="182"/>
  <c r="K25" i="182"/>
  <c r="J25" i="182"/>
  <c r="I25" i="182"/>
  <c r="N24" i="182"/>
  <c r="L24" i="182"/>
  <c r="K24" i="182"/>
  <c r="J24" i="182"/>
  <c r="I24" i="182"/>
  <c r="L23" i="182"/>
  <c r="N23" i="182" s="1"/>
  <c r="K23" i="182"/>
  <c r="J23" i="182"/>
  <c r="I23" i="182"/>
  <c r="L22" i="182"/>
  <c r="N22" i="182" s="1"/>
  <c r="K22" i="182"/>
  <c r="J22" i="182"/>
  <c r="I22" i="182"/>
  <c r="L21" i="182"/>
  <c r="N21" i="182" s="1"/>
  <c r="K21" i="182"/>
  <c r="J21" i="182"/>
  <c r="I21" i="182"/>
  <c r="L20" i="182"/>
  <c r="N20" i="182" s="1"/>
  <c r="K20" i="182"/>
  <c r="J20" i="182"/>
  <c r="I20" i="182"/>
  <c r="L19" i="182"/>
  <c r="N19" i="182" s="1"/>
  <c r="K19" i="182"/>
  <c r="J19" i="182"/>
  <c r="I19" i="182"/>
  <c r="L18" i="182"/>
  <c r="N18" i="182" s="1"/>
  <c r="K18" i="182"/>
  <c r="J18" i="182"/>
  <c r="I18" i="182"/>
  <c r="L17" i="182"/>
  <c r="N17" i="182" s="1"/>
  <c r="K17" i="182"/>
  <c r="J17" i="182"/>
  <c r="I17" i="182"/>
  <c r="N16" i="182"/>
  <c r="L16" i="182"/>
  <c r="K16" i="182"/>
  <c r="J16" i="182"/>
  <c r="I16" i="182"/>
  <c r="L15" i="182"/>
  <c r="N15" i="182" s="1"/>
  <c r="K15" i="182"/>
  <c r="J15" i="182"/>
  <c r="I15" i="182"/>
  <c r="L14" i="182"/>
  <c r="K14" i="182"/>
  <c r="J14" i="182"/>
  <c r="I14" i="182"/>
  <c r="L13" i="182"/>
  <c r="N13" i="182" s="1"/>
  <c r="K13" i="182"/>
  <c r="J13" i="182"/>
  <c r="I13" i="182"/>
  <c r="L12" i="182"/>
  <c r="N12" i="182" s="1"/>
  <c r="K12" i="182"/>
  <c r="J12" i="182"/>
  <c r="I12" i="182"/>
  <c r="N11" i="182"/>
  <c r="L11" i="182"/>
  <c r="K11" i="182"/>
  <c r="J11" i="182"/>
  <c r="I11" i="182"/>
  <c r="N10" i="182"/>
  <c r="L10" i="182"/>
  <c r="K10" i="182"/>
  <c r="J10" i="182"/>
  <c r="I10" i="182"/>
  <c r="L9" i="182"/>
  <c r="K9" i="182"/>
  <c r="J9" i="182"/>
  <c r="I9" i="182"/>
  <c r="L8" i="182"/>
  <c r="N8" i="182" s="1"/>
  <c r="K8" i="182"/>
  <c r="J8" i="182"/>
  <c r="I8" i="182"/>
  <c r="L7" i="182"/>
  <c r="K7" i="182"/>
  <c r="J7" i="182"/>
  <c r="I7" i="182"/>
  <c r="N6" i="182"/>
  <c r="L6" i="182"/>
  <c r="K6" i="182"/>
  <c r="J6" i="182"/>
  <c r="I6" i="182"/>
  <c r="L5" i="182"/>
  <c r="N5" i="182" s="1"/>
  <c r="K5" i="182"/>
  <c r="J5" i="182"/>
  <c r="I5" i="182"/>
  <c r="L4" i="182"/>
  <c r="K4" i="182"/>
  <c r="J4" i="182"/>
  <c r="I4" i="182"/>
  <c r="L3" i="182"/>
  <c r="N3" i="182" s="1"/>
  <c r="K3" i="182"/>
  <c r="J3" i="182"/>
  <c r="I3" i="182"/>
  <c r="L2" i="182"/>
  <c r="N2" i="182" s="1"/>
  <c r="K2" i="182"/>
  <c r="J2" i="182"/>
  <c r="I2" i="182"/>
  <c r="L315" i="181"/>
  <c r="L314" i="181"/>
  <c r="L313" i="181"/>
  <c r="L312" i="181"/>
  <c r="L311" i="181"/>
  <c r="L310" i="181"/>
  <c r="L309" i="181"/>
  <c r="K309" i="181"/>
  <c r="J309" i="181"/>
  <c r="I309" i="181"/>
  <c r="L308" i="181"/>
  <c r="K308" i="181"/>
  <c r="J308" i="181"/>
  <c r="L307" i="181"/>
  <c r="K307" i="181"/>
  <c r="J307" i="181"/>
  <c r="L306" i="181"/>
  <c r="K306" i="181"/>
  <c r="J306" i="181"/>
  <c r="L305" i="181"/>
  <c r="K305" i="181"/>
  <c r="J305" i="181"/>
  <c r="L304" i="181"/>
  <c r="K304" i="181"/>
  <c r="J304" i="181"/>
  <c r="L303" i="181"/>
  <c r="K303" i="181"/>
  <c r="J303" i="181"/>
  <c r="L302" i="181"/>
  <c r="K302" i="181"/>
  <c r="J302" i="181"/>
  <c r="L301" i="181"/>
  <c r="K301" i="181"/>
  <c r="J301" i="181"/>
  <c r="L300" i="181"/>
  <c r="K300" i="181"/>
  <c r="J300" i="181"/>
  <c r="L299" i="181"/>
  <c r="K299" i="181"/>
  <c r="J299" i="181"/>
  <c r="L298" i="181"/>
  <c r="K298" i="181"/>
  <c r="J298" i="181"/>
  <c r="L297" i="181"/>
  <c r="K297" i="181"/>
  <c r="J297" i="181"/>
  <c r="L296" i="181"/>
  <c r="K296" i="181"/>
  <c r="J296" i="181"/>
  <c r="L295" i="181"/>
  <c r="K295" i="181"/>
  <c r="J295" i="181"/>
  <c r="L294" i="181"/>
  <c r="K294" i="181"/>
  <c r="J294" i="181"/>
  <c r="L293" i="181"/>
  <c r="K293" i="181"/>
  <c r="J293" i="181"/>
  <c r="L292" i="181"/>
  <c r="K292" i="181"/>
  <c r="J292" i="181"/>
  <c r="L291" i="181"/>
  <c r="K291" i="181"/>
  <c r="J291" i="181"/>
  <c r="L290" i="181"/>
  <c r="K290" i="181"/>
  <c r="J290" i="181"/>
  <c r="L289" i="181"/>
  <c r="K289" i="181"/>
  <c r="J289" i="181"/>
  <c r="L288" i="181"/>
  <c r="K288" i="181"/>
  <c r="J288" i="181"/>
  <c r="L287" i="181"/>
  <c r="K287" i="181"/>
  <c r="J287" i="181"/>
  <c r="L286" i="181"/>
  <c r="K286" i="181"/>
  <c r="J286" i="181"/>
  <c r="L285" i="181"/>
  <c r="K285" i="181"/>
  <c r="J285" i="181"/>
  <c r="L284" i="181"/>
  <c r="K284" i="181"/>
  <c r="J284" i="181"/>
  <c r="L283" i="181"/>
  <c r="K283" i="181"/>
  <c r="J283" i="181"/>
  <c r="L282" i="181"/>
  <c r="K282" i="181"/>
  <c r="J282" i="181"/>
  <c r="L281" i="181"/>
  <c r="K281" i="181"/>
  <c r="J281" i="181"/>
  <c r="I281" i="181"/>
  <c r="L280" i="181"/>
  <c r="K280" i="181"/>
  <c r="J280" i="181"/>
  <c r="I280" i="181"/>
  <c r="L279" i="181"/>
  <c r="K279" i="181"/>
  <c r="J279" i="181"/>
  <c r="I279" i="181"/>
  <c r="L278" i="181"/>
  <c r="K278" i="181"/>
  <c r="J278" i="181"/>
  <c r="I278" i="181"/>
  <c r="L277" i="181"/>
  <c r="K277" i="181"/>
  <c r="J277" i="181"/>
  <c r="I277" i="181"/>
  <c r="L276" i="181"/>
  <c r="K276" i="181"/>
  <c r="J276" i="181"/>
  <c r="I276" i="181"/>
  <c r="L275" i="181"/>
  <c r="N275" i="181" s="1"/>
  <c r="K275" i="181"/>
  <c r="J275" i="181"/>
  <c r="L274" i="181"/>
  <c r="K274" i="181"/>
  <c r="J274" i="181"/>
  <c r="I274" i="181"/>
  <c r="L273" i="181"/>
  <c r="K273" i="181"/>
  <c r="J273" i="181"/>
  <c r="I273" i="181"/>
  <c r="L272" i="181"/>
  <c r="K272" i="181"/>
  <c r="J272" i="181"/>
  <c r="I272" i="181"/>
  <c r="L271" i="181"/>
  <c r="N271" i="181" s="1"/>
  <c r="K271" i="181"/>
  <c r="J271" i="181"/>
  <c r="I271" i="181"/>
  <c r="L270" i="181"/>
  <c r="N270" i="181" s="1"/>
  <c r="K270" i="181"/>
  <c r="J270" i="181"/>
  <c r="I270" i="181"/>
  <c r="L269" i="181"/>
  <c r="N269" i="181" s="1"/>
  <c r="K269" i="181"/>
  <c r="J269" i="181"/>
  <c r="I269" i="181"/>
  <c r="L268" i="181"/>
  <c r="N268" i="181" s="1"/>
  <c r="K268" i="181"/>
  <c r="J268" i="181"/>
  <c r="I268" i="181"/>
  <c r="N267" i="181"/>
  <c r="L267" i="181"/>
  <c r="K267" i="181"/>
  <c r="J267" i="181"/>
  <c r="I267" i="181"/>
  <c r="L266" i="181"/>
  <c r="N266" i="181" s="1"/>
  <c r="K266" i="181"/>
  <c r="J266" i="181"/>
  <c r="I266" i="181"/>
  <c r="L265" i="181"/>
  <c r="N265" i="181" s="1"/>
  <c r="K265" i="181"/>
  <c r="J265" i="181"/>
  <c r="I265" i="181"/>
  <c r="L264" i="181"/>
  <c r="N264" i="181" s="1"/>
  <c r="K264" i="181"/>
  <c r="J264" i="181"/>
  <c r="I264" i="181"/>
  <c r="L263" i="181"/>
  <c r="K263" i="181"/>
  <c r="J263" i="181"/>
  <c r="I263" i="181"/>
  <c r="L262" i="181"/>
  <c r="N262" i="181" s="1"/>
  <c r="K262" i="181"/>
  <c r="J262" i="181"/>
  <c r="I262" i="181"/>
  <c r="L261" i="181"/>
  <c r="K261" i="181"/>
  <c r="J261" i="181"/>
  <c r="I261" i="181"/>
  <c r="L260" i="181"/>
  <c r="N260" i="181" s="1"/>
  <c r="K260" i="181"/>
  <c r="J260" i="181"/>
  <c r="I260" i="181"/>
  <c r="L259" i="181"/>
  <c r="N259" i="181" s="1"/>
  <c r="K259" i="181"/>
  <c r="J259" i="181"/>
  <c r="I259" i="181"/>
  <c r="L258" i="181"/>
  <c r="N258" i="181" s="1"/>
  <c r="K258" i="181"/>
  <c r="J258" i="181"/>
  <c r="I258" i="181"/>
  <c r="L257" i="181"/>
  <c r="N257" i="181" s="1"/>
  <c r="K257" i="181"/>
  <c r="J257" i="181"/>
  <c r="I257" i="181"/>
  <c r="L256" i="181"/>
  <c r="N256" i="181" s="1"/>
  <c r="K256" i="181"/>
  <c r="J256" i="181"/>
  <c r="I256" i="181"/>
  <c r="L255" i="181"/>
  <c r="N255" i="181" s="1"/>
  <c r="K255" i="181"/>
  <c r="J255" i="181"/>
  <c r="I255" i="181"/>
  <c r="N254" i="181"/>
  <c r="L254" i="181"/>
  <c r="K254" i="181"/>
  <c r="J254" i="181"/>
  <c r="I254" i="181"/>
  <c r="L253" i="181"/>
  <c r="K253" i="181"/>
  <c r="J253" i="181"/>
  <c r="I253" i="181"/>
  <c r="L252" i="181"/>
  <c r="N252" i="181" s="1"/>
  <c r="K252" i="181"/>
  <c r="J252" i="181"/>
  <c r="I252" i="181"/>
  <c r="L251" i="181"/>
  <c r="N251" i="181" s="1"/>
  <c r="K251" i="181"/>
  <c r="J251" i="181"/>
  <c r="I251" i="181"/>
  <c r="L250" i="181"/>
  <c r="N250" i="181" s="1"/>
  <c r="K250" i="181"/>
  <c r="J250" i="181"/>
  <c r="I250" i="181"/>
  <c r="L249" i="181"/>
  <c r="N249" i="181" s="1"/>
  <c r="K249" i="181"/>
  <c r="J249" i="181"/>
  <c r="I249" i="181"/>
  <c r="L248" i="181"/>
  <c r="N248" i="181" s="1"/>
  <c r="K248" i="181"/>
  <c r="J248" i="181"/>
  <c r="I248" i="181"/>
  <c r="L247" i="181"/>
  <c r="K247" i="181"/>
  <c r="J247" i="181"/>
  <c r="I247" i="181"/>
  <c r="L246" i="181"/>
  <c r="N246" i="181" s="1"/>
  <c r="K246" i="181"/>
  <c r="J246" i="181"/>
  <c r="I246" i="181"/>
  <c r="L245" i="181"/>
  <c r="K245" i="181"/>
  <c r="J245" i="181"/>
  <c r="I245" i="181"/>
  <c r="L244" i="181"/>
  <c r="K244" i="181"/>
  <c r="J244" i="181"/>
  <c r="I244" i="181"/>
  <c r="L243" i="181"/>
  <c r="N243" i="181" s="1"/>
  <c r="K243" i="181"/>
  <c r="J243" i="181"/>
  <c r="I243" i="181"/>
  <c r="L242" i="181"/>
  <c r="N242" i="181" s="1"/>
  <c r="K242" i="181"/>
  <c r="J242" i="181"/>
  <c r="I242" i="181"/>
  <c r="F242" i="181"/>
  <c r="L241" i="181"/>
  <c r="N241" i="181" s="1"/>
  <c r="K241" i="181"/>
  <c r="J241" i="181"/>
  <c r="I241" i="181"/>
  <c r="N240" i="181"/>
  <c r="L240" i="181"/>
  <c r="K240" i="181"/>
  <c r="J240" i="181"/>
  <c r="I240" i="181"/>
  <c r="L239" i="181"/>
  <c r="N239" i="181" s="1"/>
  <c r="K239" i="181"/>
  <c r="J239" i="181"/>
  <c r="I239" i="181"/>
  <c r="L238" i="181"/>
  <c r="N238" i="181" s="1"/>
  <c r="K238" i="181"/>
  <c r="J238" i="181"/>
  <c r="I238" i="181"/>
  <c r="N237" i="181"/>
  <c r="L237" i="181"/>
  <c r="K237" i="181"/>
  <c r="J237" i="181"/>
  <c r="I237" i="181"/>
  <c r="L236" i="181"/>
  <c r="N236" i="181" s="1"/>
  <c r="K236" i="181"/>
  <c r="J236" i="181"/>
  <c r="I236" i="181"/>
  <c r="L235" i="181"/>
  <c r="K235" i="181"/>
  <c r="J235" i="181"/>
  <c r="I235" i="181"/>
  <c r="L234" i="181"/>
  <c r="N234" i="181" s="1"/>
  <c r="K234" i="181"/>
  <c r="J234" i="181"/>
  <c r="I234" i="181"/>
  <c r="L233" i="181"/>
  <c r="N233" i="181" s="1"/>
  <c r="K233" i="181"/>
  <c r="J233" i="181"/>
  <c r="I233" i="181"/>
  <c r="L232" i="181"/>
  <c r="N232" i="181" s="1"/>
  <c r="K232" i="181"/>
  <c r="J232" i="181"/>
  <c r="I232" i="181"/>
  <c r="L231" i="181"/>
  <c r="N231" i="181" s="1"/>
  <c r="K231" i="181"/>
  <c r="J231" i="181"/>
  <c r="I231" i="181"/>
  <c r="L230" i="181"/>
  <c r="N230" i="181" s="1"/>
  <c r="K230" i="181"/>
  <c r="J230" i="181"/>
  <c r="I230" i="181"/>
  <c r="L229" i="181"/>
  <c r="N229" i="181" s="1"/>
  <c r="K229" i="181"/>
  <c r="J229" i="181"/>
  <c r="I229" i="181"/>
  <c r="L228" i="181"/>
  <c r="N228" i="181" s="1"/>
  <c r="K228" i="181"/>
  <c r="J228" i="181"/>
  <c r="I228" i="181"/>
  <c r="L227" i="181"/>
  <c r="N227" i="181" s="1"/>
  <c r="K227" i="181"/>
  <c r="J227" i="181"/>
  <c r="I227" i="181"/>
  <c r="L226" i="181"/>
  <c r="N226" i="181" s="1"/>
  <c r="K226" i="181"/>
  <c r="L225" i="181"/>
  <c r="N225" i="181" s="1"/>
  <c r="K225" i="181"/>
  <c r="J225" i="181"/>
  <c r="I225" i="181"/>
  <c r="L224" i="181"/>
  <c r="N224" i="181" s="1"/>
  <c r="K224" i="181"/>
  <c r="J224" i="181"/>
  <c r="I224" i="181"/>
  <c r="L223" i="181"/>
  <c r="N223" i="181" s="1"/>
  <c r="K223" i="181"/>
  <c r="J223" i="181"/>
  <c r="I223" i="181"/>
  <c r="L222" i="181"/>
  <c r="N222" i="181" s="1"/>
  <c r="K222" i="181"/>
  <c r="J222" i="181"/>
  <c r="I222" i="181"/>
  <c r="L221" i="181"/>
  <c r="N221" i="181" s="1"/>
  <c r="K221" i="181"/>
  <c r="J221" i="181"/>
  <c r="I221" i="181"/>
  <c r="L220" i="181"/>
  <c r="N220" i="181" s="1"/>
  <c r="K220" i="181"/>
  <c r="J220" i="181"/>
  <c r="I220" i="181"/>
  <c r="L219" i="181"/>
  <c r="N219" i="181" s="1"/>
  <c r="K219" i="181"/>
  <c r="J219" i="181"/>
  <c r="I219" i="181"/>
  <c r="L218" i="181"/>
  <c r="N218" i="181" s="1"/>
  <c r="K218" i="181"/>
  <c r="J218" i="181"/>
  <c r="I218" i="181"/>
  <c r="L217" i="181"/>
  <c r="K217" i="181"/>
  <c r="J217" i="181"/>
  <c r="I217" i="181"/>
  <c r="L216" i="181"/>
  <c r="K216" i="181"/>
  <c r="J216" i="181"/>
  <c r="I216" i="181"/>
  <c r="L215" i="181"/>
  <c r="N215" i="181" s="1"/>
  <c r="K215" i="181"/>
  <c r="J215" i="181"/>
  <c r="I215" i="181"/>
  <c r="L214" i="181"/>
  <c r="N214" i="181" s="1"/>
  <c r="K214" i="181"/>
  <c r="J214" i="181"/>
  <c r="I214" i="181"/>
  <c r="L213" i="181"/>
  <c r="N213" i="181" s="1"/>
  <c r="K213" i="181"/>
  <c r="J213" i="181"/>
  <c r="I213" i="181"/>
  <c r="L212" i="181"/>
  <c r="K212" i="181"/>
  <c r="J212" i="181"/>
  <c r="I212" i="181"/>
  <c r="N211" i="181"/>
  <c r="L211" i="181"/>
  <c r="K211" i="181"/>
  <c r="J211" i="181"/>
  <c r="I211" i="181"/>
  <c r="L210" i="181"/>
  <c r="N210" i="181" s="1"/>
  <c r="K210" i="181"/>
  <c r="J210" i="181"/>
  <c r="L209" i="181"/>
  <c r="N209" i="181" s="1"/>
  <c r="K209" i="181"/>
  <c r="J209" i="181"/>
  <c r="L208" i="181"/>
  <c r="N208" i="181" s="1"/>
  <c r="K208" i="181"/>
  <c r="J208" i="181"/>
  <c r="L207" i="181"/>
  <c r="N207" i="181" s="1"/>
  <c r="K207" i="181"/>
  <c r="J207" i="181"/>
  <c r="N206" i="181"/>
  <c r="L206" i="181"/>
  <c r="K206" i="181"/>
  <c r="J206" i="181"/>
  <c r="L205" i="181"/>
  <c r="N205" i="181" s="1"/>
  <c r="K205" i="181"/>
  <c r="J205" i="181"/>
  <c r="N204" i="181"/>
  <c r="L204" i="181"/>
  <c r="K204" i="181"/>
  <c r="J204" i="181"/>
  <c r="L203" i="181"/>
  <c r="N203" i="181" s="1"/>
  <c r="K203" i="181"/>
  <c r="J203" i="181"/>
  <c r="L202" i="181"/>
  <c r="N202" i="181" s="1"/>
  <c r="K202" i="181"/>
  <c r="J202" i="181"/>
  <c r="L201" i="181"/>
  <c r="N201" i="181" s="1"/>
  <c r="K201" i="181"/>
  <c r="J201" i="181"/>
  <c r="N200" i="181"/>
  <c r="L200" i="181"/>
  <c r="K200" i="181"/>
  <c r="J200" i="181"/>
  <c r="L199" i="181"/>
  <c r="K199" i="181"/>
  <c r="J199" i="181"/>
  <c r="L198" i="181"/>
  <c r="K198" i="181"/>
  <c r="J198" i="181"/>
  <c r="L197" i="181"/>
  <c r="N197" i="181" s="1"/>
  <c r="K197" i="181"/>
  <c r="J197" i="181"/>
  <c r="L196" i="181"/>
  <c r="K196" i="181"/>
  <c r="J196" i="181"/>
  <c r="L195" i="181"/>
  <c r="K195" i="181"/>
  <c r="J195" i="181"/>
  <c r="L194" i="181"/>
  <c r="K194" i="181"/>
  <c r="J194" i="181"/>
  <c r="I194" i="181"/>
  <c r="L193" i="181"/>
  <c r="K193" i="181"/>
  <c r="J193" i="181"/>
  <c r="I193" i="181"/>
  <c r="L192" i="181"/>
  <c r="K192" i="181"/>
  <c r="J192" i="181"/>
  <c r="I192" i="181"/>
  <c r="L191" i="181"/>
  <c r="K191" i="181"/>
  <c r="J191" i="181"/>
  <c r="I191" i="181"/>
  <c r="L190" i="181"/>
  <c r="K190" i="181"/>
  <c r="J190" i="181"/>
  <c r="I190" i="181"/>
  <c r="L189" i="181"/>
  <c r="K189" i="181"/>
  <c r="J189" i="181"/>
  <c r="I189" i="181"/>
  <c r="L188" i="181"/>
  <c r="K188" i="181"/>
  <c r="J188" i="181"/>
  <c r="I188" i="181"/>
  <c r="L187" i="181"/>
  <c r="N187" i="181" s="1"/>
  <c r="K187" i="181"/>
  <c r="J187" i="181"/>
  <c r="I187" i="181"/>
  <c r="L186" i="181"/>
  <c r="K186" i="181"/>
  <c r="J186" i="181"/>
  <c r="I186" i="181"/>
  <c r="L185" i="181"/>
  <c r="N185" i="181" s="1"/>
  <c r="K185" i="181"/>
  <c r="J185" i="181"/>
  <c r="I185" i="181"/>
  <c r="L184" i="181"/>
  <c r="N184" i="181" s="1"/>
  <c r="K184" i="181"/>
  <c r="J184" i="181"/>
  <c r="I184" i="181"/>
  <c r="L183" i="181"/>
  <c r="K183" i="181"/>
  <c r="J183" i="181"/>
  <c r="I183" i="181"/>
  <c r="L182" i="181"/>
  <c r="K182" i="181"/>
  <c r="J182" i="181"/>
  <c r="I182" i="181"/>
  <c r="L181" i="181"/>
  <c r="K181" i="181"/>
  <c r="J181" i="181"/>
  <c r="I181" i="181"/>
  <c r="L180" i="181"/>
  <c r="K180" i="181"/>
  <c r="J180" i="181"/>
  <c r="I180" i="181"/>
  <c r="L179" i="181"/>
  <c r="K179" i="181"/>
  <c r="J179" i="181"/>
  <c r="I179" i="181"/>
  <c r="L178" i="181"/>
  <c r="K178" i="181"/>
  <c r="J178" i="181"/>
  <c r="I178" i="181"/>
  <c r="L177" i="181"/>
  <c r="K177" i="181"/>
  <c r="J177" i="181"/>
  <c r="I177" i="181"/>
  <c r="L176" i="181"/>
  <c r="K176" i="181"/>
  <c r="J176" i="181"/>
  <c r="I176" i="181"/>
  <c r="L175" i="181"/>
  <c r="K175" i="181"/>
  <c r="J175" i="181"/>
  <c r="I175" i="181"/>
  <c r="L174" i="181"/>
  <c r="K174" i="181"/>
  <c r="J174" i="181"/>
  <c r="I174" i="181"/>
  <c r="L173" i="181"/>
  <c r="N173" i="181" s="1"/>
  <c r="K173" i="181"/>
  <c r="J173" i="181"/>
  <c r="I173" i="181"/>
  <c r="L172" i="181"/>
  <c r="K172" i="181"/>
  <c r="J172" i="181"/>
  <c r="I172" i="181"/>
  <c r="L171" i="181"/>
  <c r="K171" i="181"/>
  <c r="J171" i="181"/>
  <c r="I171" i="181"/>
  <c r="L170" i="181"/>
  <c r="K170" i="181"/>
  <c r="J170" i="181"/>
  <c r="I170" i="181"/>
  <c r="L169" i="181"/>
  <c r="K169" i="181"/>
  <c r="J169" i="181"/>
  <c r="I169" i="181"/>
  <c r="L168" i="181"/>
  <c r="N168" i="181" s="1"/>
  <c r="K168" i="181"/>
  <c r="J168" i="181"/>
  <c r="I168" i="181"/>
  <c r="L167" i="181"/>
  <c r="K167" i="181"/>
  <c r="J167" i="181"/>
  <c r="I167" i="181"/>
  <c r="L166" i="181"/>
  <c r="N166" i="181" s="1"/>
  <c r="K166" i="181"/>
  <c r="J166" i="181"/>
  <c r="I166" i="181"/>
  <c r="N165" i="181"/>
  <c r="L165" i="181"/>
  <c r="K165" i="181"/>
  <c r="J165" i="181"/>
  <c r="I165" i="181"/>
  <c r="L164" i="181"/>
  <c r="N164" i="181" s="1"/>
  <c r="K164" i="181"/>
  <c r="J164" i="181"/>
  <c r="I164" i="181"/>
  <c r="L163" i="181"/>
  <c r="N163" i="181" s="1"/>
  <c r="K163" i="181"/>
  <c r="J163" i="181"/>
  <c r="I163" i="181"/>
  <c r="L162" i="181"/>
  <c r="K162" i="181"/>
  <c r="J162" i="181"/>
  <c r="I162" i="181"/>
  <c r="L161" i="181"/>
  <c r="K161" i="181"/>
  <c r="J161" i="181"/>
  <c r="I161" i="181"/>
  <c r="L160" i="181"/>
  <c r="N160" i="181" s="1"/>
  <c r="K160" i="181"/>
  <c r="J160" i="181"/>
  <c r="I160" i="181"/>
  <c r="L159" i="181"/>
  <c r="K159" i="181"/>
  <c r="J159" i="181"/>
  <c r="I159" i="181"/>
  <c r="L158" i="181"/>
  <c r="N158" i="181" s="1"/>
  <c r="K158" i="181"/>
  <c r="J158" i="181"/>
  <c r="I158" i="181"/>
  <c r="L157" i="181"/>
  <c r="K157" i="181"/>
  <c r="J157" i="181"/>
  <c r="I157" i="181"/>
  <c r="L156" i="181"/>
  <c r="K156" i="181"/>
  <c r="J156" i="181"/>
  <c r="I156" i="181"/>
  <c r="L155" i="181"/>
  <c r="N155" i="181" s="1"/>
  <c r="K155" i="181"/>
  <c r="J155" i="181"/>
  <c r="I155" i="181"/>
  <c r="L154" i="181"/>
  <c r="N154" i="181" s="1"/>
  <c r="K154" i="181"/>
  <c r="J154" i="181"/>
  <c r="I154" i="181"/>
  <c r="L153" i="181"/>
  <c r="N153" i="181" s="1"/>
  <c r="K153" i="181"/>
  <c r="J153" i="181"/>
  <c r="I153" i="181"/>
  <c r="L152" i="181"/>
  <c r="K152" i="181"/>
  <c r="J152" i="181"/>
  <c r="L151" i="181"/>
  <c r="K151" i="181"/>
  <c r="J151" i="181"/>
  <c r="L150" i="181"/>
  <c r="K150" i="181"/>
  <c r="J150" i="181"/>
  <c r="I150" i="181"/>
  <c r="L149" i="181"/>
  <c r="K149" i="181"/>
  <c r="J149" i="181"/>
  <c r="I149" i="181"/>
  <c r="L148" i="181"/>
  <c r="K148" i="181"/>
  <c r="J148" i="181"/>
  <c r="I148" i="181"/>
  <c r="L147" i="181"/>
  <c r="K147" i="181"/>
  <c r="J147" i="181"/>
  <c r="I147" i="181"/>
  <c r="L146" i="181"/>
  <c r="K146" i="181"/>
  <c r="J146" i="181"/>
  <c r="I146" i="181"/>
  <c r="L145" i="181"/>
  <c r="K145" i="181"/>
  <c r="J145" i="181"/>
  <c r="I145" i="181"/>
  <c r="N144" i="181"/>
  <c r="L144" i="181"/>
  <c r="K144" i="181"/>
  <c r="J144" i="181"/>
  <c r="I144" i="181"/>
  <c r="L143" i="181"/>
  <c r="N143" i="181" s="1"/>
  <c r="K143" i="181"/>
  <c r="J143" i="181"/>
  <c r="I143" i="181"/>
  <c r="L142" i="181"/>
  <c r="N142" i="181" s="1"/>
  <c r="K142" i="181"/>
  <c r="J142" i="181"/>
  <c r="I142" i="181"/>
  <c r="L141" i="181"/>
  <c r="K141" i="181"/>
  <c r="J141" i="181"/>
  <c r="I141" i="181"/>
  <c r="L140" i="181"/>
  <c r="K140" i="181"/>
  <c r="J140" i="181"/>
  <c r="I140" i="181"/>
  <c r="L139" i="181"/>
  <c r="N139" i="181" s="1"/>
  <c r="K139" i="181"/>
  <c r="J139" i="181"/>
  <c r="I139" i="181"/>
  <c r="L138" i="181"/>
  <c r="N138" i="181" s="1"/>
  <c r="K138" i="181"/>
  <c r="J138" i="181"/>
  <c r="I138" i="181"/>
  <c r="L137" i="181"/>
  <c r="N137" i="181" s="1"/>
  <c r="K137" i="181"/>
  <c r="J137" i="181"/>
  <c r="I137" i="181"/>
  <c r="L136" i="181"/>
  <c r="N136" i="181" s="1"/>
  <c r="K136" i="181"/>
  <c r="J136" i="181"/>
  <c r="I136" i="181"/>
  <c r="L135" i="181"/>
  <c r="N135" i="181" s="1"/>
  <c r="K135" i="181"/>
  <c r="J135" i="181"/>
  <c r="I135" i="181"/>
  <c r="N134" i="181"/>
  <c r="L134" i="181"/>
  <c r="K134" i="181"/>
  <c r="J134" i="181"/>
  <c r="I134" i="181"/>
  <c r="L133" i="181"/>
  <c r="N133" i="181" s="1"/>
  <c r="K133" i="181"/>
  <c r="J133" i="181"/>
  <c r="I133" i="181"/>
  <c r="L132" i="181"/>
  <c r="N132" i="181" s="1"/>
  <c r="K132" i="181"/>
  <c r="J132" i="181"/>
  <c r="I132" i="181"/>
  <c r="L131" i="181"/>
  <c r="N131" i="181" s="1"/>
  <c r="K131" i="181"/>
  <c r="J131" i="181"/>
  <c r="I131" i="181"/>
  <c r="L130" i="181"/>
  <c r="N130" i="181" s="1"/>
  <c r="K130" i="181"/>
  <c r="J130" i="181"/>
  <c r="I130" i="181"/>
  <c r="L129" i="181"/>
  <c r="N129" i="181" s="1"/>
  <c r="K129" i="181"/>
  <c r="J129" i="181"/>
  <c r="I129" i="181"/>
  <c r="L128" i="181"/>
  <c r="N128" i="181" s="1"/>
  <c r="K128" i="181"/>
  <c r="J128" i="181"/>
  <c r="I128" i="181"/>
  <c r="L127" i="181"/>
  <c r="N127" i="181" s="1"/>
  <c r="K127" i="181"/>
  <c r="J127" i="181"/>
  <c r="I127" i="181"/>
  <c r="N126" i="181"/>
  <c r="L126" i="181"/>
  <c r="K126" i="181"/>
  <c r="J126" i="181"/>
  <c r="I126" i="181"/>
  <c r="L125" i="181"/>
  <c r="N125" i="181" s="1"/>
  <c r="K125" i="181"/>
  <c r="J125" i="181"/>
  <c r="I125" i="181"/>
  <c r="L124" i="181"/>
  <c r="N124" i="181" s="1"/>
  <c r="K124" i="181"/>
  <c r="J124" i="181"/>
  <c r="I124" i="181"/>
  <c r="L123" i="181"/>
  <c r="N123" i="181" s="1"/>
  <c r="K123" i="181"/>
  <c r="J123" i="181"/>
  <c r="I123" i="181"/>
  <c r="L122" i="181"/>
  <c r="N122" i="181" s="1"/>
  <c r="K122" i="181"/>
  <c r="J122" i="181"/>
  <c r="I122" i="181"/>
  <c r="L121" i="181"/>
  <c r="N121" i="181" s="1"/>
  <c r="K121" i="181"/>
  <c r="J121" i="181"/>
  <c r="I121" i="181"/>
  <c r="N120" i="181"/>
  <c r="L120" i="181"/>
  <c r="K120" i="181"/>
  <c r="J120" i="181"/>
  <c r="I120" i="181"/>
  <c r="L119" i="181"/>
  <c r="N119" i="181" s="1"/>
  <c r="K119" i="181"/>
  <c r="J119" i="181"/>
  <c r="I119" i="181"/>
  <c r="L118" i="181"/>
  <c r="N118" i="181" s="1"/>
  <c r="K118" i="181"/>
  <c r="J118" i="181"/>
  <c r="I118" i="181"/>
  <c r="L117" i="181"/>
  <c r="N117" i="181" s="1"/>
  <c r="K117" i="181"/>
  <c r="J117" i="181"/>
  <c r="I117" i="181"/>
  <c r="L116" i="181"/>
  <c r="N116" i="181" s="1"/>
  <c r="K116" i="181"/>
  <c r="J116" i="181"/>
  <c r="I116" i="181"/>
  <c r="L115" i="181"/>
  <c r="N115" i="181" s="1"/>
  <c r="K115" i="181"/>
  <c r="J115" i="181"/>
  <c r="I115" i="181"/>
  <c r="N114" i="181"/>
  <c r="L114" i="181"/>
  <c r="K114" i="181"/>
  <c r="J114" i="181"/>
  <c r="I114" i="181"/>
  <c r="L113" i="181"/>
  <c r="N113" i="181" s="1"/>
  <c r="K113" i="181"/>
  <c r="J113" i="181"/>
  <c r="I113" i="181"/>
  <c r="L112" i="181"/>
  <c r="N112" i="181" s="1"/>
  <c r="K112" i="181"/>
  <c r="J112" i="181"/>
  <c r="I112" i="181"/>
  <c r="L111" i="181"/>
  <c r="N111" i="181" s="1"/>
  <c r="K111" i="181"/>
  <c r="J111" i="181"/>
  <c r="I111" i="181"/>
  <c r="L110" i="181"/>
  <c r="N110" i="181" s="1"/>
  <c r="K110" i="181"/>
  <c r="J110" i="181"/>
  <c r="I110" i="181"/>
  <c r="N109" i="181"/>
  <c r="L109" i="181"/>
  <c r="K109" i="181"/>
  <c r="J109" i="181"/>
  <c r="I109" i="181"/>
  <c r="L108" i="181"/>
  <c r="N108" i="181" s="1"/>
  <c r="K108" i="181"/>
  <c r="J108" i="181"/>
  <c r="I108" i="181"/>
  <c r="L107" i="181"/>
  <c r="N107" i="181" s="1"/>
  <c r="K107" i="181"/>
  <c r="J107" i="181"/>
  <c r="I107" i="181"/>
  <c r="L106" i="181"/>
  <c r="N106" i="181" s="1"/>
  <c r="K106" i="181"/>
  <c r="J106" i="181"/>
  <c r="I106" i="181"/>
  <c r="L105" i="181"/>
  <c r="N105" i="181" s="1"/>
  <c r="K105" i="181"/>
  <c r="J105" i="181"/>
  <c r="I105" i="181"/>
  <c r="L104" i="181"/>
  <c r="N104" i="181" s="1"/>
  <c r="K104" i="181"/>
  <c r="J104" i="181"/>
  <c r="I104" i="181"/>
  <c r="L103" i="181"/>
  <c r="N103" i="181" s="1"/>
  <c r="K103" i="181"/>
  <c r="J103" i="181"/>
  <c r="I103" i="181"/>
  <c r="L102" i="181"/>
  <c r="K102" i="181"/>
  <c r="J102" i="181"/>
  <c r="I102" i="181"/>
  <c r="L101" i="181"/>
  <c r="N101" i="181" s="1"/>
  <c r="K101" i="181"/>
  <c r="J101" i="181"/>
  <c r="I101" i="181"/>
  <c r="L100" i="181"/>
  <c r="K100" i="181"/>
  <c r="J100" i="181"/>
  <c r="I100" i="181"/>
  <c r="N99" i="181"/>
  <c r="L99" i="181"/>
  <c r="K99" i="181"/>
  <c r="J99" i="181"/>
  <c r="I99" i="181"/>
  <c r="N98" i="181"/>
  <c r="L98" i="181"/>
  <c r="K98" i="181"/>
  <c r="J98" i="181"/>
  <c r="I98" i="181"/>
  <c r="N97" i="181"/>
  <c r="L97" i="181"/>
  <c r="K97" i="181"/>
  <c r="J97" i="181"/>
  <c r="I97" i="181"/>
  <c r="L96" i="181"/>
  <c r="N96" i="181" s="1"/>
  <c r="K96" i="181"/>
  <c r="J96" i="181"/>
  <c r="I96" i="181"/>
  <c r="L95" i="181"/>
  <c r="N95" i="181" s="1"/>
  <c r="K95" i="181"/>
  <c r="J95" i="181"/>
  <c r="I95" i="181"/>
  <c r="L94" i="181"/>
  <c r="N94" i="181" s="1"/>
  <c r="K94" i="181"/>
  <c r="J94" i="181"/>
  <c r="I94" i="181"/>
  <c r="L93" i="181"/>
  <c r="K93" i="181"/>
  <c r="J93" i="181"/>
  <c r="I93" i="181"/>
  <c r="L92" i="181"/>
  <c r="N92" i="181" s="1"/>
  <c r="K92" i="181"/>
  <c r="J92" i="181"/>
  <c r="I92" i="181"/>
  <c r="L91" i="181"/>
  <c r="K91" i="181"/>
  <c r="J91" i="181"/>
  <c r="I91" i="181"/>
  <c r="L90" i="181"/>
  <c r="N90" i="181" s="1"/>
  <c r="K90" i="181"/>
  <c r="J90" i="181"/>
  <c r="I90" i="181"/>
  <c r="L89" i="181"/>
  <c r="N89" i="181" s="1"/>
  <c r="K89" i="181"/>
  <c r="J89" i="181"/>
  <c r="I89" i="181"/>
  <c r="N88" i="181"/>
  <c r="L88" i="181"/>
  <c r="K88" i="181"/>
  <c r="J88" i="181"/>
  <c r="I88" i="181"/>
  <c r="L87" i="181"/>
  <c r="N87" i="181" s="1"/>
  <c r="K87" i="181"/>
  <c r="J87" i="181"/>
  <c r="I87" i="181"/>
  <c r="L86" i="181"/>
  <c r="N86" i="181" s="1"/>
  <c r="K86" i="181"/>
  <c r="J86" i="181"/>
  <c r="I86" i="181"/>
  <c r="L85" i="181"/>
  <c r="N85" i="181" s="1"/>
  <c r="K85" i="181"/>
  <c r="J85" i="181"/>
  <c r="I85" i="181"/>
  <c r="N84" i="181"/>
  <c r="L84" i="181"/>
  <c r="K84" i="181"/>
  <c r="J84" i="181"/>
  <c r="I84" i="181"/>
  <c r="L83" i="181"/>
  <c r="N83" i="181" s="1"/>
  <c r="K83" i="181"/>
  <c r="J83" i="181"/>
  <c r="I83" i="181"/>
  <c r="L82" i="181"/>
  <c r="K82" i="181"/>
  <c r="J82" i="181"/>
  <c r="I82" i="181"/>
  <c r="L81" i="181"/>
  <c r="N81" i="181" s="1"/>
  <c r="K81" i="181"/>
  <c r="J81" i="181"/>
  <c r="I81" i="181"/>
  <c r="L80" i="181"/>
  <c r="N80" i="181" s="1"/>
  <c r="K80" i="181"/>
  <c r="J80" i="181"/>
  <c r="I80" i="181"/>
  <c r="L79" i="181"/>
  <c r="N79" i="181" s="1"/>
  <c r="K79" i="181"/>
  <c r="J79" i="181"/>
  <c r="I79" i="181"/>
  <c r="L78" i="181"/>
  <c r="N78" i="181" s="1"/>
  <c r="K78" i="181"/>
  <c r="J78" i="181"/>
  <c r="I78" i="181"/>
  <c r="N77" i="181"/>
  <c r="L77" i="181"/>
  <c r="K77" i="181"/>
  <c r="J77" i="181"/>
  <c r="I77" i="181"/>
  <c r="L76" i="181"/>
  <c r="N76" i="181" s="1"/>
  <c r="K76" i="181"/>
  <c r="J76" i="181"/>
  <c r="I76" i="181"/>
  <c r="L75" i="181"/>
  <c r="N75" i="181" s="1"/>
  <c r="K75" i="181"/>
  <c r="J75" i="181"/>
  <c r="I75" i="181"/>
  <c r="L74" i="181"/>
  <c r="K74" i="181"/>
  <c r="J74" i="181"/>
  <c r="I74" i="181"/>
  <c r="L73" i="181"/>
  <c r="N73" i="181" s="1"/>
  <c r="K73" i="181"/>
  <c r="J73" i="181"/>
  <c r="I73" i="181"/>
  <c r="L72" i="181"/>
  <c r="N72" i="181" s="1"/>
  <c r="K72" i="181"/>
  <c r="J72" i="181"/>
  <c r="I72" i="181"/>
  <c r="L71" i="181"/>
  <c r="N71" i="181" s="1"/>
  <c r="K71" i="181"/>
  <c r="J71" i="181"/>
  <c r="I71" i="181"/>
  <c r="L70" i="181"/>
  <c r="N70" i="181" s="1"/>
  <c r="K70" i="181"/>
  <c r="J70" i="181"/>
  <c r="I70" i="181"/>
  <c r="L69" i="181"/>
  <c r="N69" i="181" s="1"/>
  <c r="K69" i="181"/>
  <c r="J69" i="181"/>
  <c r="I69" i="181"/>
  <c r="L68" i="181"/>
  <c r="N68" i="181" s="1"/>
  <c r="K68" i="181"/>
  <c r="J68" i="181"/>
  <c r="I68" i="181"/>
  <c r="L67" i="181"/>
  <c r="N67" i="181" s="1"/>
  <c r="K67" i="181"/>
  <c r="J67" i="181"/>
  <c r="I67" i="181"/>
  <c r="N66" i="181"/>
  <c r="L66" i="181"/>
  <c r="K66" i="181"/>
  <c r="J66" i="181"/>
  <c r="I66" i="181"/>
  <c r="L65" i="181"/>
  <c r="K65" i="181"/>
  <c r="J65" i="181"/>
  <c r="I65" i="181"/>
  <c r="L64" i="181"/>
  <c r="N64" i="181" s="1"/>
  <c r="K64" i="181"/>
  <c r="J64" i="181"/>
  <c r="I64" i="181"/>
  <c r="L63" i="181"/>
  <c r="N63" i="181" s="1"/>
  <c r="K63" i="181"/>
  <c r="J63" i="181"/>
  <c r="I63" i="181"/>
  <c r="L62" i="181"/>
  <c r="N62" i="181" s="1"/>
  <c r="K62" i="181"/>
  <c r="J62" i="181"/>
  <c r="I62" i="181"/>
  <c r="N61" i="181"/>
  <c r="L61" i="181"/>
  <c r="K61" i="181"/>
  <c r="J61" i="181"/>
  <c r="I61" i="181"/>
  <c r="N60" i="181"/>
  <c r="L60" i="181"/>
  <c r="K60" i="181"/>
  <c r="J60" i="181"/>
  <c r="I60" i="181"/>
  <c r="N59" i="181"/>
  <c r="L59" i="181"/>
  <c r="K59" i="181"/>
  <c r="J59" i="181"/>
  <c r="I59" i="181"/>
  <c r="L58" i="181"/>
  <c r="N58" i="181" s="1"/>
  <c r="K58" i="181"/>
  <c r="J58" i="181"/>
  <c r="I58" i="181"/>
  <c r="L57" i="181"/>
  <c r="K57" i="181"/>
  <c r="J57" i="181"/>
  <c r="I57" i="181"/>
  <c r="L56" i="181"/>
  <c r="N56" i="181" s="1"/>
  <c r="K56" i="181"/>
  <c r="J56" i="181"/>
  <c r="I56" i="181"/>
  <c r="L55" i="181"/>
  <c r="N55" i="181" s="1"/>
  <c r="K55" i="181"/>
  <c r="J55" i="181"/>
  <c r="I55" i="181"/>
  <c r="L54" i="181"/>
  <c r="K54" i="181"/>
  <c r="J54" i="181"/>
  <c r="I54" i="181"/>
  <c r="N53" i="181"/>
  <c r="L53" i="181"/>
  <c r="K53" i="181"/>
  <c r="J53" i="181"/>
  <c r="I53" i="181"/>
  <c r="L52" i="181"/>
  <c r="K52" i="181"/>
  <c r="J52" i="181"/>
  <c r="I52" i="181"/>
  <c r="N51" i="181"/>
  <c r="L51" i="181"/>
  <c r="K51" i="181"/>
  <c r="J51" i="181"/>
  <c r="I51" i="181"/>
  <c r="L50" i="181"/>
  <c r="N50" i="181" s="1"/>
  <c r="K50" i="181"/>
  <c r="J50" i="181"/>
  <c r="I50" i="181"/>
  <c r="L49" i="181"/>
  <c r="N49" i="181" s="1"/>
  <c r="K49" i="181"/>
  <c r="J49" i="181"/>
  <c r="I49" i="181"/>
  <c r="N48" i="181"/>
  <c r="L48" i="181"/>
  <c r="K48" i="181"/>
  <c r="J48" i="181"/>
  <c r="I48" i="181"/>
  <c r="L47" i="181"/>
  <c r="N47" i="181" s="1"/>
  <c r="K47" i="181"/>
  <c r="J47" i="181"/>
  <c r="I47" i="181"/>
  <c r="L46" i="181"/>
  <c r="N46" i="181" s="1"/>
  <c r="K46" i="181"/>
  <c r="J46" i="181"/>
  <c r="I46" i="181"/>
  <c r="L45" i="181"/>
  <c r="N45" i="181" s="1"/>
  <c r="K45" i="181"/>
  <c r="J45" i="181"/>
  <c r="I45" i="181"/>
  <c r="L44" i="181"/>
  <c r="N44" i="181" s="1"/>
  <c r="N43" i="181"/>
  <c r="L43" i="181"/>
  <c r="K43" i="181"/>
  <c r="J43" i="181"/>
  <c r="I43" i="181"/>
  <c r="L42" i="181"/>
  <c r="N42" i="181" s="1"/>
  <c r="K42" i="181"/>
  <c r="J42" i="181"/>
  <c r="I42" i="181"/>
  <c r="L41" i="181"/>
  <c r="N41" i="181" s="1"/>
  <c r="K41" i="181"/>
  <c r="J41" i="181"/>
  <c r="I41" i="181"/>
  <c r="L40" i="181"/>
  <c r="N40" i="181" s="1"/>
  <c r="K40" i="181"/>
  <c r="J40" i="181"/>
  <c r="I40" i="181"/>
  <c r="L39" i="181"/>
  <c r="K39" i="181"/>
  <c r="J39" i="181"/>
  <c r="I39" i="181"/>
  <c r="L38" i="181"/>
  <c r="N38" i="181" s="1"/>
  <c r="K38" i="181"/>
  <c r="J38" i="181"/>
  <c r="I38" i="181"/>
  <c r="L37" i="181"/>
  <c r="N37" i="181" s="1"/>
  <c r="K37" i="181"/>
  <c r="J37" i="181"/>
  <c r="I37" i="181"/>
  <c r="L36" i="181"/>
  <c r="N36" i="181" s="1"/>
  <c r="K36" i="181"/>
  <c r="J36" i="181"/>
  <c r="I36" i="181"/>
  <c r="L35" i="181"/>
  <c r="N35" i="181" s="1"/>
  <c r="K35" i="181"/>
  <c r="J35" i="181"/>
  <c r="I35" i="181"/>
  <c r="N34" i="181"/>
  <c r="L34" i="181"/>
  <c r="K34" i="181"/>
  <c r="J34" i="181"/>
  <c r="I34" i="181"/>
  <c r="L33" i="181"/>
  <c r="N33" i="181" s="1"/>
  <c r="K33" i="181"/>
  <c r="J33" i="181"/>
  <c r="I33" i="181"/>
  <c r="L32" i="181"/>
  <c r="N32" i="181" s="1"/>
  <c r="K32" i="181"/>
  <c r="J32" i="181"/>
  <c r="I32" i="181"/>
  <c r="L31" i="181"/>
  <c r="N31" i="181" s="1"/>
  <c r="K31" i="181"/>
  <c r="J31" i="181"/>
  <c r="I31" i="181"/>
  <c r="L30" i="181"/>
  <c r="N30" i="181" s="1"/>
  <c r="K30" i="181"/>
  <c r="J30" i="181"/>
  <c r="I30" i="181"/>
  <c r="L29" i="181"/>
  <c r="N29" i="181" s="1"/>
  <c r="K29" i="181"/>
  <c r="J29" i="181"/>
  <c r="I29" i="181"/>
  <c r="L28" i="181"/>
  <c r="K28" i="181"/>
  <c r="J28" i="181"/>
  <c r="I28" i="181"/>
  <c r="L27" i="181"/>
  <c r="N27" i="181" s="1"/>
  <c r="K27" i="181"/>
  <c r="J27" i="181"/>
  <c r="I27" i="181"/>
  <c r="L26" i="181"/>
  <c r="N26" i="181" s="1"/>
  <c r="K26" i="181"/>
  <c r="J26" i="181"/>
  <c r="I26" i="181"/>
  <c r="L25" i="181"/>
  <c r="K25" i="181"/>
  <c r="J25" i="181"/>
  <c r="I25" i="181"/>
  <c r="L24" i="181"/>
  <c r="N24" i="181" s="1"/>
  <c r="K24" i="181"/>
  <c r="J24" i="181"/>
  <c r="I24" i="181"/>
  <c r="L23" i="181"/>
  <c r="N23" i="181" s="1"/>
  <c r="K23" i="181"/>
  <c r="J23" i="181"/>
  <c r="I23" i="181"/>
  <c r="L22" i="181"/>
  <c r="N22" i="181" s="1"/>
  <c r="K22" i="181"/>
  <c r="J22" i="181"/>
  <c r="I22" i="181"/>
  <c r="L21" i="181"/>
  <c r="N21" i="181" s="1"/>
  <c r="K21" i="181"/>
  <c r="J21" i="181"/>
  <c r="I21" i="181"/>
  <c r="L20" i="181"/>
  <c r="N20" i="181" s="1"/>
  <c r="K20" i="181"/>
  <c r="J20" i="181"/>
  <c r="I20" i="181"/>
  <c r="L19" i="181"/>
  <c r="N19" i="181" s="1"/>
  <c r="K19" i="181"/>
  <c r="J19" i="181"/>
  <c r="I19" i="181"/>
  <c r="L18" i="181"/>
  <c r="N18" i="181" s="1"/>
  <c r="K18" i="181"/>
  <c r="J18" i="181"/>
  <c r="I18" i="181"/>
  <c r="L17" i="181"/>
  <c r="N17" i="181" s="1"/>
  <c r="K17" i="181"/>
  <c r="J17" i="181"/>
  <c r="I17" i="181"/>
  <c r="L16" i="181"/>
  <c r="N16" i="181" s="1"/>
  <c r="K16" i="181"/>
  <c r="J16" i="181"/>
  <c r="I16" i="181"/>
  <c r="N15" i="181"/>
  <c r="L15" i="181"/>
  <c r="K15" i="181"/>
  <c r="J15" i="181"/>
  <c r="I15" i="181"/>
  <c r="L14" i="181"/>
  <c r="K14" i="181"/>
  <c r="J14" i="181"/>
  <c r="I14" i="181"/>
  <c r="L13" i="181"/>
  <c r="N13" i="181" s="1"/>
  <c r="K13" i="181"/>
  <c r="J13" i="181"/>
  <c r="I13" i="181"/>
  <c r="L12" i="181"/>
  <c r="N12" i="181" s="1"/>
  <c r="K12" i="181"/>
  <c r="J12" i="181"/>
  <c r="I12" i="181"/>
  <c r="L11" i="181"/>
  <c r="N11" i="181" s="1"/>
  <c r="K11" i="181"/>
  <c r="J11" i="181"/>
  <c r="I11" i="181"/>
  <c r="N10" i="181"/>
  <c r="L10" i="181"/>
  <c r="K10" i="181"/>
  <c r="J10" i="181"/>
  <c r="I10" i="181"/>
  <c r="L9" i="181"/>
  <c r="K9" i="181"/>
  <c r="J9" i="181"/>
  <c r="I9" i="181"/>
  <c r="L8" i="181"/>
  <c r="N8" i="181" s="1"/>
  <c r="K8" i="181"/>
  <c r="J8" i="181"/>
  <c r="I8" i="181"/>
  <c r="L7" i="181"/>
  <c r="K7" i="181"/>
  <c r="J7" i="181"/>
  <c r="I7" i="181"/>
  <c r="L6" i="181"/>
  <c r="N6" i="181" s="1"/>
  <c r="K6" i="181"/>
  <c r="J6" i="181"/>
  <c r="I6" i="181"/>
  <c r="L5" i="181"/>
  <c r="N5" i="181" s="1"/>
  <c r="K5" i="181"/>
  <c r="J5" i="181"/>
  <c r="I5" i="181"/>
  <c r="L4" i="181"/>
  <c r="K4" i="181"/>
  <c r="J4" i="181"/>
  <c r="I4" i="181"/>
  <c r="N3" i="181"/>
  <c r="L3" i="181"/>
  <c r="K3" i="181"/>
  <c r="J3" i="181"/>
  <c r="I3" i="181"/>
  <c r="L2" i="181"/>
  <c r="N2" i="181" s="1"/>
  <c r="K2" i="181"/>
  <c r="J2" i="181"/>
  <c r="I2" i="181"/>
  <c r="J172" i="129"/>
  <c r="K172" i="129"/>
  <c r="Q172" i="129"/>
  <c r="R172" i="129"/>
  <c r="J173" i="129"/>
  <c r="K173" i="129"/>
  <c r="Q173" i="129"/>
  <c r="R173" i="129"/>
  <c r="J169" i="129"/>
  <c r="K169" i="129"/>
  <c r="Q169" i="129"/>
  <c r="R169" i="129"/>
  <c r="J170" i="129"/>
  <c r="K170" i="129"/>
  <c r="Q170" i="129"/>
  <c r="R170" i="129"/>
  <c r="J171" i="129"/>
  <c r="K171" i="129"/>
  <c r="Q171" i="129"/>
  <c r="R171" i="129"/>
  <c r="J163" i="129"/>
  <c r="K163" i="129"/>
  <c r="Q163" i="129"/>
  <c r="R163" i="129"/>
  <c r="J167" i="129"/>
  <c r="K167" i="129"/>
  <c r="Q167" i="129"/>
  <c r="J168" i="129"/>
  <c r="K168" i="129"/>
  <c r="Q168" i="129"/>
  <c r="R168" i="129"/>
  <c r="J164" i="129"/>
  <c r="K164" i="129"/>
  <c r="Q164" i="129"/>
  <c r="R164" i="129"/>
  <c r="J165" i="129"/>
  <c r="K165" i="129"/>
  <c r="Q165" i="129"/>
  <c r="R165" i="129"/>
  <c r="J166" i="129"/>
  <c r="K166" i="129"/>
  <c r="Q166" i="129"/>
  <c r="R166" i="129"/>
  <c r="J162" i="129"/>
  <c r="K162" i="129"/>
  <c r="Q162" i="129"/>
  <c r="R162" i="129"/>
  <c r="J159" i="129"/>
  <c r="K159" i="129"/>
  <c r="J160" i="129"/>
  <c r="K160" i="129"/>
  <c r="J161" i="129"/>
  <c r="K161" i="129"/>
  <c r="Q159" i="129"/>
  <c r="R159" i="129"/>
  <c r="Q160" i="129"/>
  <c r="R160" i="129"/>
  <c r="Q161" i="129"/>
  <c r="R161" i="129"/>
  <c r="Q26" i="129"/>
  <c r="R26" i="129"/>
  <c r="J261" i="129"/>
  <c r="K261" i="129"/>
  <c r="Q261" i="129"/>
  <c r="R261" i="129"/>
  <c r="J262" i="129"/>
  <c r="K262" i="129"/>
  <c r="Q262" i="129"/>
  <c r="R262" i="129"/>
  <c r="J263" i="129"/>
  <c r="K263" i="129"/>
  <c r="Q263" i="129"/>
  <c r="R263" i="129"/>
  <c r="J264" i="129"/>
  <c r="K264" i="129"/>
  <c r="Q264" i="129"/>
  <c r="R264" i="129"/>
  <c r="J265" i="129"/>
  <c r="K265" i="129"/>
  <c r="Q265" i="129"/>
  <c r="R265" i="129"/>
  <c r="J266" i="129"/>
  <c r="K266" i="129"/>
  <c r="Q266" i="129"/>
  <c r="R266" i="129"/>
  <c r="J267" i="129"/>
  <c r="K267" i="129"/>
  <c r="Q267" i="129"/>
  <c r="R267" i="129"/>
  <c r="J268" i="129"/>
  <c r="K268" i="129"/>
  <c r="Q268" i="129"/>
  <c r="R268" i="129"/>
  <c r="J269" i="129"/>
  <c r="K269" i="129"/>
  <c r="Q269" i="129"/>
  <c r="R269" i="129"/>
  <c r="I196" i="129"/>
  <c r="J196" i="129"/>
  <c r="K196" i="129"/>
  <c r="Q196" i="129"/>
  <c r="R196" i="129"/>
  <c r="I197" i="129"/>
  <c r="J197" i="129"/>
  <c r="K197" i="129"/>
  <c r="Q197" i="129"/>
  <c r="R197" i="129"/>
  <c r="J248" i="129"/>
  <c r="K248" i="129"/>
  <c r="Q248" i="129"/>
  <c r="R248" i="129"/>
  <c r="J249" i="129"/>
  <c r="K249" i="129"/>
  <c r="Q249" i="129"/>
  <c r="R249" i="129"/>
  <c r="J250" i="129"/>
  <c r="K250" i="129"/>
  <c r="Q250" i="129"/>
  <c r="R250" i="129"/>
  <c r="J251" i="129"/>
  <c r="K251" i="129"/>
  <c r="Q251" i="129"/>
  <c r="R251" i="129"/>
  <c r="J252" i="129"/>
  <c r="K252" i="129"/>
  <c r="Q252" i="129"/>
  <c r="R252" i="129"/>
  <c r="J253" i="129"/>
  <c r="K253" i="129"/>
  <c r="Q253" i="129"/>
  <c r="R253" i="129"/>
  <c r="J254" i="129"/>
  <c r="K254" i="129"/>
  <c r="Q254" i="129"/>
  <c r="R254" i="129"/>
  <c r="J255" i="129"/>
  <c r="K255" i="129"/>
  <c r="Q255" i="129"/>
  <c r="R255" i="129"/>
  <c r="J256" i="129"/>
  <c r="K256" i="129"/>
  <c r="Q256" i="129"/>
  <c r="R256" i="129"/>
  <c r="J257" i="129"/>
  <c r="K257" i="129"/>
  <c r="Q257" i="129"/>
  <c r="R257" i="129"/>
  <c r="J258" i="129"/>
  <c r="K258" i="129"/>
  <c r="Q258" i="129"/>
  <c r="R258" i="129"/>
  <c r="J259" i="129"/>
  <c r="K259" i="129"/>
  <c r="Q259" i="129"/>
  <c r="R259" i="129"/>
  <c r="J260" i="129"/>
  <c r="K260" i="129"/>
  <c r="Q260" i="129"/>
  <c r="R260" i="129"/>
  <c r="J243" i="129"/>
  <c r="K243" i="129"/>
  <c r="Q243" i="129"/>
  <c r="R243" i="129"/>
  <c r="J244" i="129"/>
  <c r="K244" i="129"/>
  <c r="Q244" i="129"/>
  <c r="R244" i="129"/>
  <c r="J245" i="129"/>
  <c r="K245" i="129"/>
  <c r="Q245" i="129"/>
  <c r="R245" i="129"/>
  <c r="J246" i="129"/>
  <c r="K246" i="129"/>
  <c r="Q246" i="129"/>
  <c r="R246" i="129"/>
  <c r="J247" i="129"/>
  <c r="K247" i="129"/>
  <c r="Q247" i="129"/>
  <c r="R247" i="129"/>
  <c r="K3" i="129"/>
  <c r="K4" i="129"/>
  <c r="K5" i="129"/>
  <c r="K6" i="129"/>
  <c r="K7" i="129"/>
  <c r="K8" i="129"/>
  <c r="K9" i="129"/>
  <c r="K10" i="129"/>
  <c r="K12" i="129"/>
  <c r="K13" i="129"/>
  <c r="K14" i="129"/>
  <c r="K15" i="129"/>
  <c r="K16" i="129"/>
  <c r="K17" i="129"/>
  <c r="K18" i="129"/>
  <c r="K19" i="129"/>
  <c r="K20" i="129"/>
  <c r="K21" i="129"/>
  <c r="K22" i="129"/>
  <c r="K23" i="129"/>
  <c r="K24" i="129"/>
  <c r="K25" i="129"/>
  <c r="K27" i="129"/>
  <c r="K28" i="129"/>
  <c r="K29" i="129"/>
  <c r="K30" i="129"/>
  <c r="K31" i="129"/>
  <c r="K32" i="129"/>
  <c r="K33" i="129"/>
  <c r="K34" i="129"/>
  <c r="K35" i="129"/>
  <c r="K36" i="129"/>
  <c r="K37" i="129"/>
  <c r="K38" i="129"/>
  <c r="K39" i="129"/>
  <c r="K40" i="129"/>
  <c r="K41" i="129"/>
  <c r="K42" i="129"/>
  <c r="K43" i="129"/>
  <c r="K44" i="129"/>
  <c r="K45" i="129"/>
  <c r="K46" i="129"/>
  <c r="K47" i="129"/>
  <c r="K48" i="129"/>
  <c r="K49" i="129"/>
  <c r="K50" i="129"/>
  <c r="K51" i="129"/>
  <c r="K52" i="129"/>
  <c r="K53" i="129"/>
  <c r="K54" i="129"/>
  <c r="K55" i="129"/>
  <c r="K56" i="129"/>
  <c r="K57" i="129"/>
  <c r="K58" i="129"/>
  <c r="K59" i="129"/>
  <c r="K60" i="129"/>
  <c r="K61" i="129"/>
  <c r="K62" i="129"/>
  <c r="K63" i="129"/>
  <c r="K64" i="129"/>
  <c r="K65" i="129"/>
  <c r="K66" i="129"/>
  <c r="K67" i="129"/>
  <c r="K68" i="129"/>
  <c r="K69" i="129"/>
  <c r="K70" i="129"/>
  <c r="K71" i="129"/>
  <c r="K72" i="129"/>
  <c r="K73" i="129"/>
  <c r="K74" i="129"/>
  <c r="K75" i="129"/>
  <c r="K76" i="129"/>
  <c r="K77" i="129"/>
  <c r="K78" i="129"/>
  <c r="K79" i="129"/>
  <c r="K80" i="129"/>
  <c r="K81" i="129"/>
  <c r="K82" i="129"/>
  <c r="K83" i="129"/>
  <c r="K84" i="129"/>
  <c r="K85" i="129"/>
  <c r="K86" i="129"/>
  <c r="K87" i="129"/>
  <c r="K88" i="129"/>
  <c r="K89" i="129"/>
  <c r="K90" i="129"/>
  <c r="K91" i="129"/>
  <c r="K92" i="129"/>
  <c r="K93" i="129"/>
  <c r="K94" i="129"/>
  <c r="K95" i="129"/>
  <c r="K96" i="129"/>
  <c r="K97" i="129"/>
  <c r="K98" i="129"/>
  <c r="K99" i="129"/>
  <c r="K100" i="129"/>
  <c r="K101" i="129"/>
  <c r="K102" i="129"/>
  <c r="K103" i="129"/>
  <c r="K105" i="129"/>
  <c r="K106" i="129"/>
  <c r="K107" i="129"/>
  <c r="K108" i="129"/>
  <c r="K109" i="129"/>
  <c r="K110" i="129"/>
  <c r="K111" i="129"/>
  <c r="K112" i="129"/>
  <c r="K113" i="129"/>
  <c r="K114" i="129"/>
  <c r="K115" i="129"/>
  <c r="K116" i="129"/>
  <c r="K117" i="129"/>
  <c r="K118" i="129"/>
  <c r="K119" i="129"/>
  <c r="K120" i="129"/>
  <c r="K121" i="129"/>
  <c r="K122" i="129"/>
  <c r="K123" i="129"/>
  <c r="K124" i="129"/>
  <c r="K125" i="129"/>
  <c r="K126" i="129"/>
  <c r="K127" i="129"/>
  <c r="K128" i="129"/>
  <c r="K129" i="129"/>
  <c r="K130" i="129"/>
  <c r="K131" i="129"/>
  <c r="K132" i="129"/>
  <c r="K133" i="129"/>
  <c r="K134" i="129"/>
  <c r="K135" i="129"/>
  <c r="K136" i="129"/>
  <c r="K137" i="129"/>
  <c r="K138" i="129"/>
  <c r="K139" i="129"/>
  <c r="K140" i="129"/>
  <c r="K141" i="129"/>
  <c r="K142" i="129"/>
  <c r="K143" i="129"/>
  <c r="K144" i="129"/>
  <c r="K145" i="129"/>
  <c r="K146" i="129"/>
  <c r="K147" i="129"/>
  <c r="K148" i="129"/>
  <c r="K149" i="129"/>
  <c r="K150" i="129"/>
  <c r="K151" i="129"/>
  <c r="K187" i="129"/>
  <c r="K188" i="129"/>
  <c r="K189" i="129"/>
  <c r="K190" i="129"/>
  <c r="K191" i="129"/>
  <c r="K192" i="129"/>
  <c r="K193" i="129"/>
  <c r="K194" i="129"/>
  <c r="K195" i="129"/>
  <c r="K198" i="129"/>
  <c r="K199" i="129"/>
  <c r="K200" i="129"/>
  <c r="K201" i="129"/>
  <c r="K202" i="129"/>
  <c r="K203" i="129"/>
  <c r="K204" i="129"/>
  <c r="K205" i="129"/>
  <c r="K206" i="129"/>
  <c r="K207" i="129"/>
  <c r="K208" i="129"/>
  <c r="K209" i="129"/>
  <c r="K210" i="129"/>
  <c r="K211" i="129"/>
  <c r="K212" i="129"/>
  <c r="K213" i="129"/>
  <c r="K214" i="129"/>
  <c r="K215" i="129"/>
  <c r="K216" i="129"/>
  <c r="K217" i="129"/>
  <c r="K218" i="129"/>
  <c r="K219" i="129"/>
  <c r="K220" i="129"/>
  <c r="K221" i="129"/>
  <c r="K222" i="129"/>
  <c r="K223" i="129"/>
  <c r="K224" i="129"/>
  <c r="K225" i="129"/>
  <c r="K226" i="129"/>
  <c r="K227" i="129"/>
  <c r="K228" i="129"/>
  <c r="K229" i="129"/>
  <c r="K230" i="129"/>
  <c r="K231" i="129"/>
  <c r="K232" i="129"/>
  <c r="K233" i="129"/>
  <c r="K234" i="129"/>
  <c r="K235" i="129"/>
  <c r="K236" i="129"/>
  <c r="K237" i="129"/>
  <c r="K152" i="129"/>
  <c r="K153" i="129"/>
  <c r="K154" i="129"/>
  <c r="K156" i="129"/>
  <c r="K157" i="129"/>
  <c r="K155" i="129"/>
  <c r="K158" i="129"/>
  <c r="K238" i="129"/>
  <c r="K239" i="129"/>
  <c r="K240" i="129"/>
  <c r="K241" i="129"/>
  <c r="K242" i="129"/>
  <c r="K270" i="129"/>
  <c r="K2" i="129"/>
  <c r="I215" i="129"/>
  <c r="J215" i="129"/>
  <c r="Q215" i="129"/>
  <c r="R215" i="129"/>
  <c r="I238" i="129"/>
  <c r="J238" i="129"/>
  <c r="Q238" i="129"/>
  <c r="R238" i="129"/>
  <c r="I239" i="129"/>
  <c r="J239" i="129"/>
  <c r="Q239" i="129"/>
  <c r="R239" i="129"/>
  <c r="I240" i="129"/>
  <c r="J240" i="129"/>
  <c r="Q240" i="129"/>
  <c r="R240" i="129"/>
  <c r="I241" i="129"/>
  <c r="J241" i="129"/>
  <c r="Q241" i="129"/>
  <c r="R241" i="129"/>
  <c r="I242" i="129"/>
  <c r="J242" i="129"/>
  <c r="Q242" i="129"/>
  <c r="R242" i="129"/>
  <c r="E112" i="16"/>
  <c r="J148" i="129"/>
  <c r="J149" i="129"/>
  <c r="J237" i="129"/>
  <c r="J150" i="129"/>
  <c r="J151" i="129"/>
  <c r="J152" i="129"/>
  <c r="J153" i="129"/>
  <c r="J154" i="129"/>
  <c r="J156" i="129"/>
  <c r="J157" i="129"/>
  <c r="J155" i="129"/>
  <c r="J158" i="129"/>
  <c r="J270" i="129"/>
  <c r="J2" i="129"/>
  <c r="R270" i="129"/>
  <c r="Q270" i="129"/>
  <c r="I270" i="129"/>
  <c r="R158" i="129"/>
  <c r="Q158" i="129"/>
  <c r="I158" i="129"/>
  <c r="R155" i="129"/>
  <c r="Q155" i="129"/>
  <c r="I155" i="129"/>
  <c r="R157" i="129"/>
  <c r="Q157" i="129"/>
  <c r="I157" i="129"/>
  <c r="R156" i="129"/>
  <c r="Q156" i="129"/>
  <c r="I156" i="129"/>
  <c r="R154" i="129"/>
  <c r="Q154" i="129"/>
  <c r="I154" i="129"/>
  <c r="R153" i="129"/>
  <c r="Q153" i="129"/>
  <c r="I153" i="129"/>
  <c r="R152" i="129"/>
  <c r="Q152" i="129"/>
  <c r="I152" i="129"/>
  <c r="R151" i="129"/>
  <c r="Q151" i="129"/>
  <c r="I151" i="129"/>
  <c r="R150" i="129"/>
  <c r="Q150" i="129"/>
  <c r="I150" i="129"/>
  <c r="R237" i="129"/>
  <c r="Q237" i="129"/>
  <c r="I237" i="129"/>
  <c r="R149" i="129"/>
  <c r="Q149" i="129"/>
  <c r="I149" i="129"/>
  <c r="R148" i="129"/>
  <c r="Q148" i="129"/>
  <c r="I148" i="129"/>
  <c r="R236" i="129"/>
  <c r="Q236" i="129"/>
  <c r="J236" i="129"/>
  <c r="R235" i="129"/>
  <c r="Q235" i="129"/>
  <c r="J235" i="129"/>
  <c r="I235" i="129"/>
  <c r="R234" i="129"/>
  <c r="Q234" i="129"/>
  <c r="J234" i="129"/>
  <c r="I234" i="129"/>
  <c r="R233" i="129"/>
  <c r="Q233" i="129"/>
  <c r="J233" i="129"/>
  <c r="I233" i="129"/>
  <c r="R232" i="129"/>
  <c r="Q232" i="129"/>
  <c r="J232" i="129"/>
  <c r="I232" i="129"/>
  <c r="R231" i="129"/>
  <c r="Q231" i="129"/>
  <c r="J231" i="129"/>
  <c r="I231" i="129"/>
  <c r="R230" i="129"/>
  <c r="Q230" i="129"/>
  <c r="J230" i="129"/>
  <c r="I230" i="129"/>
  <c r="R229" i="129"/>
  <c r="Q229" i="129"/>
  <c r="J229" i="129"/>
  <c r="I229" i="129"/>
  <c r="R228" i="129"/>
  <c r="Q228" i="129"/>
  <c r="J228" i="129"/>
  <c r="I228" i="129"/>
  <c r="R227" i="129"/>
  <c r="Q227" i="129"/>
  <c r="J227" i="129"/>
  <c r="I227" i="129"/>
  <c r="R226" i="129"/>
  <c r="Q226" i="129"/>
  <c r="J226" i="129"/>
  <c r="I226" i="129"/>
  <c r="R225" i="129"/>
  <c r="Q225" i="129"/>
  <c r="J225" i="129"/>
  <c r="I225" i="129"/>
  <c r="R224" i="129"/>
  <c r="Q224" i="129"/>
  <c r="J224" i="129"/>
  <c r="I224" i="129"/>
  <c r="R223" i="129"/>
  <c r="Q223" i="129"/>
  <c r="J223" i="129"/>
  <c r="I223" i="129"/>
  <c r="R222" i="129"/>
  <c r="Q222" i="129"/>
  <c r="J222" i="129"/>
  <c r="I222" i="129"/>
  <c r="R221" i="129"/>
  <c r="Q221" i="129"/>
  <c r="J221" i="129"/>
  <c r="I221" i="129"/>
  <c r="R220" i="129"/>
  <c r="Q220" i="129"/>
  <c r="J220" i="129"/>
  <c r="I220" i="129"/>
  <c r="R219" i="129"/>
  <c r="Q219" i="129"/>
  <c r="J219" i="129"/>
  <c r="I219" i="129"/>
  <c r="R218" i="129"/>
  <c r="Q218" i="129"/>
  <c r="J218" i="129"/>
  <c r="I218" i="129"/>
  <c r="R217" i="129"/>
  <c r="Q217" i="129"/>
  <c r="J217" i="129"/>
  <c r="I217" i="129"/>
  <c r="R216" i="129"/>
  <c r="Q216" i="129"/>
  <c r="J216" i="129"/>
  <c r="I216" i="129"/>
  <c r="R214" i="129"/>
  <c r="Q214" i="129"/>
  <c r="J214" i="129"/>
  <c r="I214" i="129"/>
  <c r="R213" i="129"/>
  <c r="Q213" i="129"/>
  <c r="J213" i="129"/>
  <c r="I213" i="129"/>
  <c r="R212" i="129"/>
  <c r="Q212" i="129"/>
  <c r="J212" i="129"/>
  <c r="I212" i="129"/>
  <c r="R211" i="129"/>
  <c r="Q211" i="129"/>
  <c r="J211" i="129"/>
  <c r="I211" i="129"/>
  <c r="R210" i="129"/>
  <c r="Q210" i="129"/>
  <c r="J210" i="129"/>
  <c r="I210" i="129"/>
  <c r="R209" i="129"/>
  <c r="Q209" i="129"/>
  <c r="J209" i="129"/>
  <c r="I209" i="129"/>
  <c r="R208" i="129"/>
  <c r="Q208" i="129"/>
  <c r="J208" i="129"/>
  <c r="I208" i="129"/>
  <c r="R207" i="129"/>
  <c r="Q207" i="129"/>
  <c r="J207" i="129"/>
  <c r="I207" i="129"/>
  <c r="R206" i="129"/>
  <c r="Q206" i="129"/>
  <c r="J206" i="129"/>
  <c r="I206" i="129"/>
  <c r="R205" i="129"/>
  <c r="Q205" i="129"/>
  <c r="J205" i="129"/>
  <c r="I205" i="129"/>
  <c r="R204" i="129"/>
  <c r="Q204" i="129"/>
  <c r="J204" i="129"/>
  <c r="I204" i="129"/>
  <c r="R203" i="129"/>
  <c r="Q203" i="129"/>
  <c r="J203" i="129"/>
  <c r="I203" i="129"/>
  <c r="R202" i="129"/>
  <c r="Q202" i="129"/>
  <c r="J202" i="129"/>
  <c r="I202" i="129"/>
  <c r="R201" i="129"/>
  <c r="Q201" i="129"/>
  <c r="J201" i="129"/>
  <c r="I201" i="129"/>
  <c r="R200" i="129"/>
  <c r="Q200" i="129"/>
  <c r="R199" i="129"/>
  <c r="Q199" i="129"/>
  <c r="J199" i="129"/>
  <c r="I199" i="129"/>
  <c r="R198" i="129"/>
  <c r="Q198" i="129"/>
  <c r="J198" i="129"/>
  <c r="I198" i="129"/>
  <c r="R195" i="129"/>
  <c r="Q195" i="129"/>
  <c r="J195" i="129"/>
  <c r="I195" i="129"/>
  <c r="R194" i="129"/>
  <c r="Q194" i="129"/>
  <c r="J194" i="129"/>
  <c r="I194" i="129"/>
  <c r="R193" i="129"/>
  <c r="Q193" i="129"/>
  <c r="J193" i="129"/>
  <c r="I193" i="129"/>
  <c r="R192" i="129"/>
  <c r="Q192" i="129"/>
  <c r="J192" i="129"/>
  <c r="I192" i="129"/>
  <c r="R191" i="129"/>
  <c r="Q191" i="129"/>
  <c r="J191" i="129"/>
  <c r="I191" i="129"/>
  <c r="R190" i="129"/>
  <c r="Q190" i="129"/>
  <c r="J190" i="129"/>
  <c r="I190" i="129"/>
  <c r="R189" i="129"/>
  <c r="Q189" i="129"/>
  <c r="J189" i="129"/>
  <c r="I189" i="129"/>
  <c r="R188" i="129"/>
  <c r="Q188" i="129"/>
  <c r="J188" i="129"/>
  <c r="I188" i="129"/>
  <c r="R187" i="129"/>
  <c r="Q187" i="129"/>
  <c r="J187" i="129"/>
  <c r="I187" i="129"/>
  <c r="R147" i="129"/>
  <c r="Q147" i="129"/>
  <c r="J147" i="129"/>
  <c r="I147" i="129"/>
  <c r="R146" i="129"/>
  <c r="Q146" i="129"/>
  <c r="J146" i="129"/>
  <c r="I146" i="129"/>
  <c r="R145" i="129"/>
  <c r="Q145" i="129"/>
  <c r="J145" i="129"/>
  <c r="I145" i="129"/>
  <c r="R144" i="129"/>
  <c r="Q144" i="129"/>
  <c r="J144" i="129"/>
  <c r="I144" i="129"/>
  <c r="R143" i="129"/>
  <c r="Q143" i="129"/>
  <c r="J143" i="129"/>
  <c r="I143" i="129"/>
  <c r="R142" i="129"/>
  <c r="Q142" i="129"/>
  <c r="J142" i="129"/>
  <c r="I142" i="129"/>
  <c r="R141" i="129"/>
  <c r="Q141" i="129"/>
  <c r="J141" i="129"/>
  <c r="I141" i="129"/>
  <c r="R140" i="129"/>
  <c r="Q140" i="129"/>
  <c r="J140" i="129"/>
  <c r="I140" i="129"/>
  <c r="R139" i="129"/>
  <c r="Q139" i="129"/>
  <c r="J139" i="129"/>
  <c r="I139" i="129"/>
  <c r="R138" i="129"/>
  <c r="Q138" i="129"/>
  <c r="J138" i="129"/>
  <c r="I138" i="129"/>
  <c r="R137" i="129"/>
  <c r="Q137" i="129"/>
  <c r="J137" i="129"/>
  <c r="I137" i="129"/>
  <c r="R136" i="129"/>
  <c r="Q136" i="129"/>
  <c r="J136" i="129"/>
  <c r="I136" i="129"/>
  <c r="R135" i="129"/>
  <c r="Q135" i="129"/>
  <c r="J135" i="129"/>
  <c r="I135" i="129"/>
  <c r="R134" i="129"/>
  <c r="Q134" i="129"/>
  <c r="J134" i="129"/>
  <c r="I134" i="129"/>
  <c r="R133" i="129"/>
  <c r="Q133" i="129"/>
  <c r="J133" i="129"/>
  <c r="I133" i="129"/>
  <c r="R132" i="129"/>
  <c r="Q132" i="129"/>
  <c r="J132" i="129"/>
  <c r="I132" i="129"/>
  <c r="R131" i="129"/>
  <c r="Q131" i="129"/>
  <c r="J131" i="129"/>
  <c r="I131" i="129"/>
  <c r="R130" i="129"/>
  <c r="Q130" i="129"/>
  <c r="J130" i="129"/>
  <c r="I130" i="129"/>
  <c r="R129" i="129"/>
  <c r="Q129" i="129"/>
  <c r="J129" i="129"/>
  <c r="I129" i="129"/>
  <c r="R128" i="129"/>
  <c r="Q128" i="129"/>
  <c r="J128" i="129"/>
  <c r="I128" i="129"/>
  <c r="R127" i="129"/>
  <c r="Q127" i="129"/>
  <c r="J127" i="129"/>
  <c r="I127" i="129"/>
  <c r="R126" i="129"/>
  <c r="Q126" i="129"/>
  <c r="J126" i="129"/>
  <c r="I126" i="129"/>
  <c r="R125" i="129"/>
  <c r="Q125" i="129"/>
  <c r="J125" i="129"/>
  <c r="I125" i="129"/>
  <c r="R124" i="129"/>
  <c r="Q124" i="129"/>
  <c r="J124" i="129"/>
  <c r="I124" i="129"/>
  <c r="R123" i="129"/>
  <c r="Q123" i="129"/>
  <c r="J123" i="129"/>
  <c r="I123" i="129"/>
  <c r="R122" i="129"/>
  <c r="Q122" i="129"/>
  <c r="J122" i="129"/>
  <c r="I122" i="129"/>
  <c r="R121" i="129"/>
  <c r="Q121" i="129"/>
  <c r="J121" i="129"/>
  <c r="I121" i="129"/>
  <c r="R120" i="129"/>
  <c r="Q120" i="129"/>
  <c r="J120" i="129"/>
  <c r="R119" i="129"/>
  <c r="Q119" i="129"/>
  <c r="J119" i="129"/>
  <c r="R118" i="129"/>
  <c r="Q118" i="129"/>
  <c r="J118" i="129"/>
  <c r="I118" i="129"/>
  <c r="R117" i="129"/>
  <c r="Q117" i="129"/>
  <c r="J117" i="129"/>
  <c r="I117" i="129"/>
  <c r="R116" i="129"/>
  <c r="Q116" i="129"/>
  <c r="J116" i="129"/>
  <c r="I116" i="129"/>
  <c r="R115" i="129"/>
  <c r="Q115" i="129"/>
  <c r="J115" i="129"/>
  <c r="I115" i="129"/>
  <c r="R114" i="129"/>
  <c r="Q114" i="129"/>
  <c r="J114" i="129"/>
  <c r="I114" i="129"/>
  <c r="R113" i="129"/>
  <c r="Q113" i="129"/>
  <c r="J113" i="129"/>
  <c r="I113" i="129"/>
  <c r="R112" i="129"/>
  <c r="Q112" i="129"/>
  <c r="J112" i="129"/>
  <c r="I112" i="129"/>
  <c r="R111" i="129"/>
  <c r="Q111" i="129"/>
  <c r="J111" i="129"/>
  <c r="I111" i="129"/>
  <c r="R110" i="129"/>
  <c r="Q110" i="129"/>
  <c r="J110" i="129"/>
  <c r="I110" i="129"/>
  <c r="R109" i="129"/>
  <c r="Q109" i="129"/>
  <c r="J109" i="129"/>
  <c r="I109" i="129"/>
  <c r="R108" i="129"/>
  <c r="Q108" i="129"/>
  <c r="J108" i="129"/>
  <c r="I108" i="129"/>
  <c r="R107" i="129"/>
  <c r="Q107" i="129"/>
  <c r="J107" i="129"/>
  <c r="I107" i="129"/>
  <c r="R106" i="129"/>
  <c r="Q106" i="129"/>
  <c r="J106" i="129"/>
  <c r="I106" i="129"/>
  <c r="R105" i="129"/>
  <c r="Q105" i="129"/>
  <c r="J105" i="129"/>
  <c r="I105" i="129"/>
  <c r="R103" i="129"/>
  <c r="Q103" i="129"/>
  <c r="J103" i="129"/>
  <c r="I103" i="129"/>
  <c r="R102" i="129"/>
  <c r="Q102" i="129"/>
  <c r="J102" i="129"/>
  <c r="I102" i="129"/>
  <c r="R101" i="129"/>
  <c r="Q101" i="129"/>
  <c r="J101" i="129"/>
  <c r="I101" i="129"/>
  <c r="R100" i="129"/>
  <c r="Q100" i="129"/>
  <c r="J100" i="129"/>
  <c r="I100" i="129"/>
  <c r="R99" i="129"/>
  <c r="Q99" i="129"/>
  <c r="J99" i="129"/>
  <c r="I99" i="129"/>
  <c r="R98" i="129"/>
  <c r="Q98" i="129"/>
  <c r="J98" i="129"/>
  <c r="I98" i="129"/>
  <c r="R97" i="129"/>
  <c r="Q97" i="129"/>
  <c r="J97" i="129"/>
  <c r="I97" i="129"/>
  <c r="R96" i="129"/>
  <c r="Q96" i="129"/>
  <c r="J96" i="129"/>
  <c r="I96" i="129"/>
  <c r="R95" i="129"/>
  <c r="Q95" i="129"/>
  <c r="J95" i="129"/>
  <c r="I95" i="129"/>
  <c r="R94" i="129"/>
  <c r="Q94" i="129"/>
  <c r="J94" i="129"/>
  <c r="I94" i="129"/>
  <c r="R93" i="129"/>
  <c r="Q93" i="129"/>
  <c r="J93" i="129"/>
  <c r="I93" i="129"/>
  <c r="R92" i="129"/>
  <c r="Q92" i="129"/>
  <c r="J92" i="129"/>
  <c r="I92" i="129"/>
  <c r="R91" i="129"/>
  <c r="Q91" i="129"/>
  <c r="J91" i="129"/>
  <c r="I91" i="129"/>
  <c r="R90" i="129"/>
  <c r="Q90" i="129"/>
  <c r="J90" i="129"/>
  <c r="I90" i="129"/>
  <c r="R89" i="129"/>
  <c r="Q89" i="129"/>
  <c r="J89" i="129"/>
  <c r="I89" i="129"/>
  <c r="R88" i="129"/>
  <c r="Q88" i="129"/>
  <c r="J88" i="129"/>
  <c r="I88" i="129"/>
  <c r="R87" i="129"/>
  <c r="Q87" i="129"/>
  <c r="J87" i="129"/>
  <c r="I87" i="129"/>
  <c r="R86" i="129"/>
  <c r="Q86" i="129"/>
  <c r="J86" i="129"/>
  <c r="I86" i="129"/>
  <c r="R85" i="129"/>
  <c r="Q85" i="129"/>
  <c r="J85" i="129"/>
  <c r="I85" i="129"/>
  <c r="R84" i="129"/>
  <c r="Q84" i="129"/>
  <c r="J84" i="129"/>
  <c r="I84" i="129"/>
  <c r="R83" i="129"/>
  <c r="Q83" i="129"/>
  <c r="J83" i="129"/>
  <c r="I83" i="129"/>
  <c r="R82" i="129"/>
  <c r="Q82" i="129"/>
  <c r="J82" i="129"/>
  <c r="I82" i="129"/>
  <c r="R81" i="129"/>
  <c r="Q81" i="129"/>
  <c r="J81" i="129"/>
  <c r="I81" i="129"/>
  <c r="R80" i="129"/>
  <c r="Q80" i="129"/>
  <c r="J80" i="129"/>
  <c r="I80" i="129"/>
  <c r="R79" i="129"/>
  <c r="Q79" i="129"/>
  <c r="J79" i="129"/>
  <c r="I79" i="129"/>
  <c r="Q78" i="129"/>
  <c r="J78" i="129"/>
  <c r="I78" i="129"/>
  <c r="R77" i="129"/>
  <c r="Q77" i="129"/>
  <c r="J77" i="129"/>
  <c r="I77" i="129"/>
  <c r="R76" i="129"/>
  <c r="Q76" i="129"/>
  <c r="J76" i="129"/>
  <c r="I76" i="129"/>
  <c r="R75" i="129"/>
  <c r="Q75" i="129"/>
  <c r="J75" i="129"/>
  <c r="I75" i="129"/>
  <c r="R74" i="129"/>
  <c r="Q74" i="129"/>
  <c r="J74" i="129"/>
  <c r="I74" i="129"/>
  <c r="R73" i="129"/>
  <c r="Q73" i="129"/>
  <c r="J73" i="129"/>
  <c r="I73" i="129"/>
  <c r="R72" i="129"/>
  <c r="Q72" i="129"/>
  <c r="J72" i="129"/>
  <c r="I72" i="129"/>
  <c r="R71" i="129"/>
  <c r="Q71" i="129"/>
  <c r="J71" i="129"/>
  <c r="I71" i="129"/>
  <c r="R70" i="129"/>
  <c r="Q70" i="129"/>
  <c r="J70" i="129"/>
  <c r="I70" i="129"/>
  <c r="R69" i="129"/>
  <c r="Q69" i="129"/>
  <c r="J69" i="129"/>
  <c r="I69" i="129"/>
  <c r="R68" i="129"/>
  <c r="Q68" i="129"/>
  <c r="J68" i="129"/>
  <c r="I68" i="129"/>
  <c r="R67" i="129"/>
  <c r="Q67" i="129"/>
  <c r="J67" i="129"/>
  <c r="I67" i="129"/>
  <c r="R66" i="129"/>
  <c r="Q66" i="129"/>
  <c r="J66" i="129"/>
  <c r="I66" i="129"/>
  <c r="R65" i="129"/>
  <c r="Q65" i="129"/>
  <c r="J65" i="129"/>
  <c r="I65" i="129"/>
  <c r="R64" i="129"/>
  <c r="Q64" i="129"/>
  <c r="J64" i="129"/>
  <c r="I64" i="129"/>
  <c r="R63" i="129"/>
  <c r="Q63" i="129"/>
  <c r="J63" i="129"/>
  <c r="I63" i="129"/>
  <c r="R62" i="129"/>
  <c r="Q62" i="129"/>
  <c r="J62" i="129"/>
  <c r="I62" i="129"/>
  <c r="R61" i="129"/>
  <c r="Q61" i="129"/>
  <c r="J61" i="129"/>
  <c r="I61" i="129"/>
  <c r="R60" i="129"/>
  <c r="Q60" i="129"/>
  <c r="J60" i="129"/>
  <c r="I60" i="129"/>
  <c r="R59" i="129"/>
  <c r="Q59" i="129"/>
  <c r="J59" i="129"/>
  <c r="I59" i="129"/>
  <c r="R58" i="129"/>
  <c r="Q58" i="129"/>
  <c r="J58" i="129"/>
  <c r="I58" i="129"/>
  <c r="R57" i="129"/>
  <c r="Q57" i="129"/>
  <c r="J57" i="129"/>
  <c r="I57" i="129"/>
  <c r="R56" i="129"/>
  <c r="Q56" i="129"/>
  <c r="J56" i="129"/>
  <c r="I56" i="129"/>
  <c r="R55" i="129"/>
  <c r="Q55" i="129"/>
  <c r="J55" i="129"/>
  <c r="I55" i="129"/>
  <c r="R54" i="129"/>
  <c r="Q54" i="129"/>
  <c r="J54" i="129"/>
  <c r="I54" i="129"/>
  <c r="R53" i="129"/>
  <c r="Q53" i="129"/>
  <c r="J53" i="129"/>
  <c r="I53" i="129"/>
  <c r="R52" i="129"/>
  <c r="Q52" i="129"/>
  <c r="J52" i="129"/>
  <c r="I52" i="129"/>
  <c r="R51" i="129"/>
  <c r="Q51" i="129"/>
  <c r="J51" i="129"/>
  <c r="I51" i="129"/>
  <c r="R50" i="129"/>
  <c r="Q50" i="129"/>
  <c r="J50" i="129"/>
  <c r="I50" i="129"/>
  <c r="R49" i="129"/>
  <c r="Q49" i="129"/>
  <c r="J49" i="129"/>
  <c r="I49" i="129"/>
  <c r="R48" i="129"/>
  <c r="Q48" i="129"/>
  <c r="J48" i="129"/>
  <c r="I48" i="129"/>
  <c r="R47" i="129"/>
  <c r="Q47" i="129"/>
  <c r="J47" i="129"/>
  <c r="I47" i="129"/>
  <c r="R46" i="129"/>
  <c r="Q46" i="129"/>
  <c r="J46" i="129"/>
  <c r="I46" i="129"/>
  <c r="R45" i="129"/>
  <c r="Q45" i="129"/>
  <c r="J45" i="129"/>
  <c r="I45" i="129"/>
  <c r="R44" i="129"/>
  <c r="Q44" i="129"/>
  <c r="J44" i="129"/>
  <c r="I44" i="129"/>
  <c r="R43" i="129"/>
  <c r="Q43" i="129"/>
  <c r="J43" i="129"/>
  <c r="I43" i="129"/>
  <c r="R42" i="129"/>
  <c r="Q42" i="129"/>
  <c r="J42" i="129"/>
  <c r="I42" i="129"/>
  <c r="R41" i="129"/>
  <c r="Q41" i="129"/>
  <c r="J41" i="129"/>
  <c r="I41" i="129"/>
  <c r="R40" i="129"/>
  <c r="Q40" i="129"/>
  <c r="J40" i="129"/>
  <c r="I40" i="129"/>
  <c r="R39" i="129"/>
  <c r="Q39" i="129"/>
  <c r="J39" i="129"/>
  <c r="I39" i="129"/>
  <c r="R38" i="129"/>
  <c r="Q38" i="129"/>
  <c r="J38" i="129"/>
  <c r="I38" i="129"/>
  <c r="R37" i="129"/>
  <c r="Q37" i="129"/>
  <c r="J37" i="129"/>
  <c r="I37" i="129"/>
  <c r="R36" i="129"/>
  <c r="Q36" i="129"/>
  <c r="J36" i="129"/>
  <c r="I36" i="129"/>
  <c r="R35" i="129"/>
  <c r="Q35" i="129"/>
  <c r="J35" i="129"/>
  <c r="I35" i="129"/>
  <c r="R34" i="129"/>
  <c r="Q34" i="129"/>
  <c r="J34" i="129"/>
  <c r="I34" i="129"/>
  <c r="R33" i="129"/>
  <c r="Q33" i="129"/>
  <c r="J33" i="129"/>
  <c r="I33" i="129"/>
  <c r="R32" i="129"/>
  <c r="Q32" i="129"/>
  <c r="J32" i="129"/>
  <c r="I32" i="129"/>
  <c r="R31" i="129"/>
  <c r="Q31" i="129"/>
  <c r="J31" i="129"/>
  <c r="I31" i="129"/>
  <c r="R30" i="129"/>
  <c r="Q30" i="129"/>
  <c r="J30" i="129"/>
  <c r="I30" i="129"/>
  <c r="R29" i="129"/>
  <c r="Q29" i="129"/>
  <c r="J29" i="129"/>
  <c r="I29" i="129"/>
  <c r="R28" i="129"/>
  <c r="Q28" i="129"/>
  <c r="J28" i="129"/>
  <c r="I28" i="129"/>
  <c r="R27" i="129"/>
  <c r="Q27" i="129"/>
  <c r="J27" i="129"/>
  <c r="I27" i="129"/>
  <c r="R25" i="129"/>
  <c r="Q25" i="129"/>
  <c r="J25" i="129"/>
  <c r="I25" i="129"/>
  <c r="R24" i="129"/>
  <c r="Q24" i="129"/>
  <c r="J24" i="129"/>
  <c r="I24" i="129"/>
  <c r="R23" i="129"/>
  <c r="Q23" i="129"/>
  <c r="J23" i="129"/>
  <c r="I23" i="129"/>
  <c r="R22" i="129"/>
  <c r="Q22" i="129"/>
  <c r="J22" i="129"/>
  <c r="I22" i="129"/>
  <c r="R21" i="129"/>
  <c r="Q21" i="129"/>
  <c r="J21" i="129"/>
  <c r="I21" i="129"/>
  <c r="R20" i="129"/>
  <c r="Q20" i="129"/>
  <c r="J20" i="129"/>
  <c r="I20" i="129"/>
  <c r="R19" i="129"/>
  <c r="Q19" i="129"/>
  <c r="J19" i="129"/>
  <c r="I19" i="129"/>
  <c r="R18" i="129"/>
  <c r="Q18" i="129"/>
  <c r="J18" i="129"/>
  <c r="I18" i="129"/>
  <c r="R17" i="129"/>
  <c r="Q17" i="129"/>
  <c r="J17" i="129"/>
  <c r="I17" i="129"/>
  <c r="R16" i="129"/>
  <c r="Q16" i="129"/>
  <c r="J16" i="129"/>
  <c r="I16" i="129"/>
  <c r="R15" i="129"/>
  <c r="Q15" i="129"/>
  <c r="J15" i="129"/>
  <c r="I15" i="129"/>
  <c r="R14" i="129"/>
  <c r="Q14" i="129"/>
  <c r="J14" i="129"/>
  <c r="I14" i="129"/>
  <c r="R13" i="129"/>
  <c r="Q13" i="129"/>
  <c r="J13" i="129"/>
  <c r="I13" i="129"/>
  <c r="R12" i="129"/>
  <c r="Q12" i="129"/>
  <c r="J12" i="129"/>
  <c r="I12" i="129"/>
  <c r="R10" i="129"/>
  <c r="Q10" i="129"/>
  <c r="AA10" i="129" s="1"/>
  <c r="J10" i="129"/>
  <c r="I10" i="129"/>
  <c r="R9" i="129"/>
  <c r="Q9" i="129"/>
  <c r="J9" i="129"/>
  <c r="I9" i="129"/>
  <c r="R8" i="129"/>
  <c r="Q8" i="129"/>
  <c r="J8" i="129"/>
  <c r="I8" i="129"/>
  <c r="R7" i="129"/>
  <c r="Q7" i="129"/>
  <c r="AA7" i="129" s="1"/>
  <c r="J7" i="129"/>
  <c r="I7" i="129"/>
  <c r="R6" i="129"/>
  <c r="Q6" i="129"/>
  <c r="J6" i="129"/>
  <c r="I6" i="129"/>
  <c r="R5" i="129"/>
  <c r="Q5" i="129"/>
  <c r="J5" i="129"/>
  <c r="I5" i="129"/>
  <c r="R4" i="129"/>
  <c r="Q4" i="129"/>
  <c r="AA4" i="129" s="1"/>
  <c r="J4" i="129"/>
  <c r="I4" i="129"/>
  <c r="R3" i="129"/>
  <c r="Q3" i="129"/>
  <c r="J3" i="129"/>
  <c r="I3" i="129"/>
  <c r="R2" i="129"/>
  <c r="I2" i="129"/>
  <c r="I181" i="65"/>
  <c r="J181" i="65"/>
  <c r="I182" i="65"/>
  <c r="J182" i="65"/>
  <c r="L196" i="65"/>
  <c r="M196" i="65"/>
  <c r="N196" i="65"/>
  <c r="O196" i="65"/>
  <c r="P196" i="65"/>
  <c r="L182" i="65"/>
  <c r="M182" i="65"/>
  <c r="N182" i="65"/>
  <c r="O182" i="65"/>
  <c r="P182" i="65"/>
  <c r="L181" i="65"/>
  <c r="M181" i="65"/>
  <c r="N181" i="65"/>
  <c r="O181" i="65"/>
  <c r="P181" i="65"/>
  <c r="I180" i="65"/>
  <c r="J180" i="65"/>
  <c r="L180" i="65"/>
  <c r="M180" i="65"/>
  <c r="N180" i="65"/>
  <c r="O180" i="65"/>
  <c r="P180" i="65"/>
  <c r="I179" i="65"/>
  <c r="J179" i="65"/>
  <c r="L179" i="65"/>
  <c r="M179" i="65"/>
  <c r="N179" i="65"/>
  <c r="O179" i="65"/>
  <c r="P179" i="65"/>
  <c r="L161" i="65"/>
  <c r="M161" i="65"/>
  <c r="N161" i="65"/>
  <c r="O161" i="65"/>
  <c r="P161" i="65"/>
  <c r="L162" i="65"/>
  <c r="M162" i="65"/>
  <c r="N162" i="65"/>
  <c r="O162" i="65"/>
  <c r="P162" i="65"/>
  <c r="L163" i="65"/>
  <c r="M163" i="65"/>
  <c r="N163" i="65"/>
  <c r="O163" i="65"/>
  <c r="P163" i="65"/>
  <c r="L164" i="65"/>
  <c r="M164" i="65"/>
  <c r="N164" i="65"/>
  <c r="O164" i="65"/>
  <c r="P164" i="65"/>
  <c r="L165" i="65"/>
  <c r="M165" i="65"/>
  <c r="N165" i="65"/>
  <c r="O165" i="65"/>
  <c r="P165" i="65"/>
  <c r="L166" i="65"/>
  <c r="M166" i="65"/>
  <c r="N166" i="65"/>
  <c r="O166" i="65"/>
  <c r="P166" i="65"/>
  <c r="L167" i="65"/>
  <c r="M167" i="65"/>
  <c r="N167" i="65"/>
  <c r="O167" i="65"/>
  <c r="P167" i="65"/>
  <c r="L168" i="65"/>
  <c r="M168" i="65"/>
  <c r="N168" i="65"/>
  <c r="O168" i="65"/>
  <c r="P168" i="65"/>
  <c r="L169" i="65"/>
  <c r="M169" i="65"/>
  <c r="N169" i="65"/>
  <c r="O169" i="65"/>
  <c r="P169" i="65"/>
  <c r="L170" i="65"/>
  <c r="M170" i="65"/>
  <c r="N170" i="65"/>
  <c r="O170" i="65"/>
  <c r="P170" i="65"/>
  <c r="L171" i="65"/>
  <c r="M171" i="65"/>
  <c r="N171" i="65"/>
  <c r="O171" i="65"/>
  <c r="P171" i="65"/>
  <c r="L172" i="65"/>
  <c r="M172" i="65"/>
  <c r="N172" i="65"/>
  <c r="O172" i="65"/>
  <c r="P172" i="65"/>
  <c r="L173" i="65"/>
  <c r="M173" i="65"/>
  <c r="N173" i="65"/>
  <c r="O173" i="65"/>
  <c r="P173" i="65"/>
  <c r="L174" i="65"/>
  <c r="M174" i="65"/>
  <c r="N174" i="65"/>
  <c r="O174" i="65"/>
  <c r="P174" i="65"/>
  <c r="L175" i="65"/>
  <c r="M175" i="65"/>
  <c r="N175" i="65"/>
  <c r="O175" i="65"/>
  <c r="P175" i="65"/>
  <c r="L176" i="65"/>
  <c r="M176" i="65"/>
  <c r="N176" i="65"/>
  <c r="O176" i="65"/>
  <c r="P176" i="65"/>
  <c r="L177" i="65"/>
  <c r="M177" i="65"/>
  <c r="N177" i="65"/>
  <c r="O177" i="65"/>
  <c r="P177" i="65"/>
  <c r="L178" i="65"/>
  <c r="M178" i="65"/>
  <c r="N178" i="65"/>
  <c r="O178" i="65"/>
  <c r="P178" i="65"/>
  <c r="L245" i="65"/>
  <c r="M245" i="65"/>
  <c r="N245" i="65"/>
  <c r="O245" i="65"/>
  <c r="P245" i="65"/>
  <c r="L246" i="65"/>
  <c r="M246" i="65"/>
  <c r="N246" i="65"/>
  <c r="O246" i="65"/>
  <c r="P246" i="65"/>
  <c r="L247" i="65"/>
  <c r="M247" i="65"/>
  <c r="N247" i="65"/>
  <c r="O247" i="65"/>
  <c r="P247" i="65"/>
  <c r="L248" i="65"/>
  <c r="M248" i="65"/>
  <c r="N248" i="65"/>
  <c r="O248" i="65"/>
  <c r="P248" i="65"/>
  <c r="L249" i="65"/>
  <c r="M249" i="65"/>
  <c r="N249" i="65"/>
  <c r="O249" i="65"/>
  <c r="P249" i="65"/>
  <c r="L250" i="65"/>
  <c r="M250" i="65"/>
  <c r="N250" i="65"/>
  <c r="O250" i="65"/>
  <c r="P250" i="65"/>
  <c r="L251" i="65"/>
  <c r="M251" i="65"/>
  <c r="N251" i="65"/>
  <c r="O251" i="65"/>
  <c r="P251" i="65"/>
  <c r="L252" i="65"/>
  <c r="M252" i="65"/>
  <c r="N252" i="65"/>
  <c r="O252" i="65"/>
  <c r="P252" i="65"/>
  <c r="L253" i="65"/>
  <c r="M253" i="65"/>
  <c r="N253" i="65"/>
  <c r="O253" i="65"/>
  <c r="P253" i="65"/>
  <c r="L254" i="65"/>
  <c r="M254" i="65"/>
  <c r="N254" i="65"/>
  <c r="O254" i="65"/>
  <c r="P254" i="65"/>
  <c r="L255" i="65"/>
  <c r="M255" i="65"/>
  <c r="N255" i="65"/>
  <c r="O255" i="65"/>
  <c r="P255" i="65"/>
  <c r="L256" i="65"/>
  <c r="M256" i="65"/>
  <c r="N256" i="65"/>
  <c r="O256" i="65"/>
  <c r="P256" i="65"/>
  <c r="L257" i="65"/>
  <c r="M257" i="65"/>
  <c r="N257" i="65"/>
  <c r="O257" i="65"/>
  <c r="P257" i="65"/>
  <c r="I250" i="65"/>
  <c r="J250" i="65"/>
  <c r="I251" i="65"/>
  <c r="J251" i="65"/>
  <c r="I252" i="65"/>
  <c r="J252" i="65"/>
  <c r="I253" i="65"/>
  <c r="J253" i="65"/>
  <c r="I254" i="65"/>
  <c r="J254" i="65"/>
  <c r="I255" i="65"/>
  <c r="J255" i="65"/>
  <c r="I256" i="65"/>
  <c r="J256" i="65"/>
  <c r="I247" i="65"/>
  <c r="J247" i="65"/>
  <c r="I248" i="65"/>
  <c r="J248" i="65"/>
  <c r="I249" i="65"/>
  <c r="J249" i="65"/>
  <c r="J150" i="65"/>
  <c r="L150" i="65"/>
  <c r="M150" i="65"/>
  <c r="N150" i="65"/>
  <c r="O150" i="65"/>
  <c r="P150" i="65"/>
  <c r="J151" i="65"/>
  <c r="L151" i="65"/>
  <c r="M151" i="65"/>
  <c r="N151" i="65"/>
  <c r="O151" i="65"/>
  <c r="P151" i="65"/>
  <c r="I175" i="65"/>
  <c r="J175" i="65"/>
  <c r="I176" i="65"/>
  <c r="J176" i="65"/>
  <c r="I177" i="65"/>
  <c r="J177" i="65"/>
  <c r="I178" i="65"/>
  <c r="J178" i="65"/>
  <c r="I245" i="65"/>
  <c r="J245" i="65"/>
  <c r="I246" i="65"/>
  <c r="J246" i="65"/>
  <c r="J244" i="65"/>
  <c r="L244" i="65"/>
  <c r="M244" i="65"/>
  <c r="N244" i="65"/>
  <c r="O244" i="65"/>
  <c r="P244" i="65"/>
  <c r="N3" i="65"/>
  <c r="N4" i="65"/>
  <c r="N5" i="65"/>
  <c r="N6" i="65"/>
  <c r="N7" i="65"/>
  <c r="N8" i="65"/>
  <c r="N9" i="65"/>
  <c r="N10" i="65"/>
  <c r="N11" i="65"/>
  <c r="N12" i="65"/>
  <c r="N13" i="65"/>
  <c r="N14" i="65"/>
  <c r="N15" i="65"/>
  <c r="N16" i="65"/>
  <c r="N17" i="65"/>
  <c r="N18" i="65"/>
  <c r="N19" i="65"/>
  <c r="N20" i="65"/>
  <c r="N21" i="65"/>
  <c r="N22" i="65"/>
  <c r="N23" i="65"/>
  <c r="N24" i="65"/>
  <c r="N25" i="65"/>
  <c r="N26" i="65"/>
  <c r="N27" i="65"/>
  <c r="N28" i="65"/>
  <c r="N29" i="65"/>
  <c r="N30" i="65"/>
  <c r="N31" i="65"/>
  <c r="N32" i="65"/>
  <c r="N33" i="65"/>
  <c r="N34" i="65"/>
  <c r="N35" i="65"/>
  <c r="N36" i="65"/>
  <c r="N37" i="65"/>
  <c r="N38" i="65"/>
  <c r="N39" i="65"/>
  <c r="N40" i="65"/>
  <c r="N41" i="65"/>
  <c r="N42" i="65"/>
  <c r="N43" i="65"/>
  <c r="N44" i="65"/>
  <c r="N45" i="65"/>
  <c r="N46" i="65"/>
  <c r="N47" i="65"/>
  <c r="N48" i="65"/>
  <c r="N49" i="65"/>
  <c r="N50" i="65"/>
  <c r="N51" i="65"/>
  <c r="N52" i="65"/>
  <c r="N53" i="65"/>
  <c r="N54" i="65"/>
  <c r="N55" i="65"/>
  <c r="N56" i="65"/>
  <c r="N57" i="65"/>
  <c r="N58" i="65"/>
  <c r="N59" i="65"/>
  <c r="N60" i="65"/>
  <c r="N61" i="65"/>
  <c r="N62" i="65"/>
  <c r="N63" i="65"/>
  <c r="N64" i="65"/>
  <c r="N65" i="65"/>
  <c r="N66" i="65"/>
  <c r="N67" i="65"/>
  <c r="N68" i="65"/>
  <c r="N69" i="65"/>
  <c r="N70" i="65"/>
  <c r="N71" i="65"/>
  <c r="N72" i="65"/>
  <c r="N73" i="65"/>
  <c r="N74" i="65"/>
  <c r="N75" i="65"/>
  <c r="N76" i="65"/>
  <c r="N77" i="65"/>
  <c r="N78" i="65"/>
  <c r="N79" i="65"/>
  <c r="N80" i="65"/>
  <c r="N81" i="65"/>
  <c r="N82" i="65"/>
  <c r="N83" i="65"/>
  <c r="N84" i="65"/>
  <c r="N85" i="65"/>
  <c r="N86" i="65"/>
  <c r="N87" i="65"/>
  <c r="N88" i="65"/>
  <c r="N89" i="65"/>
  <c r="N90" i="65"/>
  <c r="N91" i="65"/>
  <c r="N92" i="65"/>
  <c r="N93" i="65"/>
  <c r="N94" i="65"/>
  <c r="N95" i="65"/>
  <c r="N96" i="65"/>
  <c r="N97" i="65"/>
  <c r="N98" i="65"/>
  <c r="N99" i="65"/>
  <c r="N100" i="65"/>
  <c r="N101" i="65"/>
  <c r="N102" i="65"/>
  <c r="N103" i="65"/>
  <c r="N104" i="65"/>
  <c r="N105" i="65"/>
  <c r="N106" i="65"/>
  <c r="N107" i="65"/>
  <c r="N108" i="65"/>
  <c r="N109" i="65"/>
  <c r="N110" i="65"/>
  <c r="N111" i="65"/>
  <c r="N112" i="65"/>
  <c r="N113" i="65"/>
  <c r="N114" i="65"/>
  <c r="N115" i="65"/>
  <c r="N116" i="65"/>
  <c r="N117" i="65"/>
  <c r="N118" i="65"/>
  <c r="N119" i="65"/>
  <c r="N120" i="65"/>
  <c r="N121" i="65"/>
  <c r="N122" i="65"/>
  <c r="N123" i="65"/>
  <c r="N124" i="65"/>
  <c r="N125" i="65"/>
  <c r="N126" i="65"/>
  <c r="N127" i="65"/>
  <c r="N128" i="65"/>
  <c r="N129" i="65"/>
  <c r="N130" i="65"/>
  <c r="N131" i="65"/>
  <c r="N132" i="65"/>
  <c r="N133" i="65"/>
  <c r="N134" i="65"/>
  <c r="N135" i="65"/>
  <c r="N136" i="65"/>
  <c r="N137" i="65"/>
  <c r="N138" i="65"/>
  <c r="N139" i="65"/>
  <c r="N140" i="65"/>
  <c r="N141" i="65"/>
  <c r="N142" i="65"/>
  <c r="N143" i="65"/>
  <c r="N144" i="65"/>
  <c r="N145" i="65"/>
  <c r="N146" i="65"/>
  <c r="N147" i="65"/>
  <c r="N148" i="65"/>
  <c r="N149" i="65"/>
  <c r="N152" i="65"/>
  <c r="N153" i="65"/>
  <c r="N154" i="65"/>
  <c r="N155" i="65"/>
  <c r="N156" i="65"/>
  <c r="N157" i="65"/>
  <c r="N158" i="65"/>
  <c r="N159" i="65"/>
  <c r="N183" i="65"/>
  <c r="N184" i="65"/>
  <c r="N185" i="65"/>
  <c r="N186" i="65"/>
  <c r="N187" i="65"/>
  <c r="N188" i="65"/>
  <c r="N189" i="65"/>
  <c r="N190" i="65"/>
  <c r="N191" i="65"/>
  <c r="N192" i="65"/>
  <c r="N193" i="65"/>
  <c r="N194" i="65"/>
  <c r="N195" i="65"/>
  <c r="N197" i="65"/>
  <c r="N198" i="65"/>
  <c r="N199" i="65"/>
  <c r="N200" i="65"/>
  <c r="N201" i="65"/>
  <c r="N202" i="65"/>
  <c r="N203" i="65"/>
  <c r="N204" i="65"/>
  <c r="N205" i="65"/>
  <c r="N206" i="65"/>
  <c r="N207" i="65"/>
  <c r="N208" i="65"/>
  <c r="N209" i="65"/>
  <c r="N210" i="65"/>
  <c r="N211" i="65"/>
  <c r="N212" i="65"/>
  <c r="N213" i="65"/>
  <c r="N214" i="65"/>
  <c r="N215" i="65"/>
  <c r="N216" i="65"/>
  <c r="N217" i="65"/>
  <c r="N218" i="65"/>
  <c r="N219" i="65"/>
  <c r="N220" i="65"/>
  <c r="N221" i="65"/>
  <c r="N222" i="65"/>
  <c r="N223" i="65"/>
  <c r="N224" i="65"/>
  <c r="N225" i="65"/>
  <c r="N226" i="65"/>
  <c r="N227" i="65"/>
  <c r="N228" i="65"/>
  <c r="N229" i="65"/>
  <c r="N230" i="65"/>
  <c r="N231" i="65"/>
  <c r="N232" i="65"/>
  <c r="N233" i="65"/>
  <c r="N234" i="65"/>
  <c r="N235" i="65"/>
  <c r="N236" i="65"/>
  <c r="N237" i="65"/>
  <c r="N238" i="65"/>
  <c r="N239" i="65"/>
  <c r="N240" i="65"/>
  <c r="N241" i="65"/>
  <c r="N242" i="65"/>
  <c r="N243" i="65"/>
  <c r="N160" i="65"/>
  <c r="J3" i="65"/>
  <c r="K3" i="65" s="1"/>
  <c r="J4" i="65"/>
  <c r="J5" i="65"/>
  <c r="K5" i="65" s="1"/>
  <c r="J6" i="65"/>
  <c r="K6" i="65" s="1"/>
  <c r="J7" i="65"/>
  <c r="J8" i="65"/>
  <c r="K8" i="65" s="1"/>
  <c r="J9" i="65"/>
  <c r="J10" i="65"/>
  <c r="K10" i="65" s="1"/>
  <c r="J11" i="65"/>
  <c r="K11" i="65" s="1"/>
  <c r="J12" i="65"/>
  <c r="K12" i="65" s="1"/>
  <c r="J13" i="65"/>
  <c r="K13" i="65" s="1"/>
  <c r="J14" i="65"/>
  <c r="K14" i="65" s="1"/>
  <c r="J15" i="65"/>
  <c r="K15" i="65" s="1"/>
  <c r="J16" i="65"/>
  <c r="K16" i="65" s="1"/>
  <c r="J17" i="65"/>
  <c r="K17" i="65" s="1"/>
  <c r="J18" i="65"/>
  <c r="K18" i="65" s="1"/>
  <c r="J19" i="65"/>
  <c r="K19" i="65" s="1"/>
  <c r="J20" i="65"/>
  <c r="K20" i="65" s="1"/>
  <c r="J21" i="65"/>
  <c r="K21" i="65" s="1"/>
  <c r="J22" i="65"/>
  <c r="K22" i="65" s="1"/>
  <c r="J23" i="65"/>
  <c r="K23" i="65" s="1"/>
  <c r="J24" i="65"/>
  <c r="K24" i="65" s="1"/>
  <c r="J25" i="65"/>
  <c r="K25" i="65" s="1"/>
  <c r="J26" i="65"/>
  <c r="K26" i="65" s="1"/>
  <c r="J27" i="65"/>
  <c r="K27" i="65" s="1"/>
  <c r="J28" i="65"/>
  <c r="J29" i="65"/>
  <c r="K29" i="65" s="1"/>
  <c r="J30" i="65"/>
  <c r="K30" i="65" s="1"/>
  <c r="J31" i="65"/>
  <c r="K31" i="65" s="1"/>
  <c r="J32" i="65"/>
  <c r="K32" i="65" s="1"/>
  <c r="J33" i="65"/>
  <c r="K33" i="65" s="1"/>
  <c r="J34" i="65"/>
  <c r="K34" i="65" s="1"/>
  <c r="J35" i="65"/>
  <c r="K35" i="65" s="1"/>
  <c r="J36" i="65"/>
  <c r="K36" i="65" s="1"/>
  <c r="J37" i="65"/>
  <c r="K37" i="65" s="1"/>
  <c r="J38" i="65"/>
  <c r="K38" i="65" s="1"/>
  <c r="J39" i="65"/>
  <c r="J40" i="65"/>
  <c r="K40" i="65" s="1"/>
  <c r="J41" i="65"/>
  <c r="K41" i="65" s="1"/>
  <c r="J42" i="65"/>
  <c r="K42" i="65" s="1"/>
  <c r="J43" i="65"/>
  <c r="K43" i="65" s="1"/>
  <c r="J44" i="65"/>
  <c r="K44" i="65" s="1"/>
  <c r="J45" i="65"/>
  <c r="K45" i="65" s="1"/>
  <c r="J46" i="65"/>
  <c r="K46" i="65" s="1"/>
  <c r="J47" i="65"/>
  <c r="K47" i="65" s="1"/>
  <c r="J48" i="65"/>
  <c r="K48" i="65" s="1"/>
  <c r="J49" i="65"/>
  <c r="K49" i="65" s="1"/>
  <c r="J50" i="65"/>
  <c r="K50" i="65" s="1"/>
  <c r="J51" i="65"/>
  <c r="J52" i="65"/>
  <c r="K52" i="65" s="1"/>
  <c r="J53" i="65"/>
  <c r="J54" i="65"/>
  <c r="K54" i="65" s="1"/>
  <c r="J55" i="65"/>
  <c r="K55" i="65" s="1"/>
  <c r="J56" i="65"/>
  <c r="J57" i="65"/>
  <c r="K57" i="65" s="1"/>
  <c r="J58" i="65"/>
  <c r="K58" i="65" s="1"/>
  <c r="J59" i="65"/>
  <c r="K59" i="65" s="1"/>
  <c r="J60" i="65"/>
  <c r="K60" i="65" s="1"/>
  <c r="J61" i="65"/>
  <c r="K61" i="65" s="1"/>
  <c r="J62" i="65"/>
  <c r="K62" i="65" s="1"/>
  <c r="J63" i="65"/>
  <c r="K63" i="65" s="1"/>
  <c r="J64" i="65"/>
  <c r="K64" i="65" s="1"/>
  <c r="J65" i="65"/>
  <c r="K65" i="65" s="1"/>
  <c r="J66" i="65"/>
  <c r="K66" i="65" s="1"/>
  <c r="J67" i="65"/>
  <c r="K67" i="65" s="1"/>
  <c r="J68" i="65"/>
  <c r="K68" i="65" s="1"/>
  <c r="J69" i="65"/>
  <c r="K69" i="65" s="1"/>
  <c r="J70" i="65"/>
  <c r="K70" i="65" s="1"/>
  <c r="J71" i="65"/>
  <c r="K71" i="65" s="1"/>
  <c r="J72" i="65"/>
  <c r="K72" i="65" s="1"/>
  <c r="J73" i="65"/>
  <c r="J74" i="65"/>
  <c r="K74" i="65" s="1"/>
  <c r="J75" i="65"/>
  <c r="K75" i="65" s="1"/>
  <c r="J76" i="65"/>
  <c r="K76" i="65" s="1"/>
  <c r="J77" i="65"/>
  <c r="K77" i="65" s="1"/>
  <c r="J78" i="65"/>
  <c r="K78" i="65" s="1"/>
  <c r="J79" i="65"/>
  <c r="K79" i="65" s="1"/>
  <c r="J80" i="65"/>
  <c r="K80" i="65" s="1"/>
  <c r="J81" i="65"/>
  <c r="K81" i="65" s="1"/>
  <c r="J82" i="65"/>
  <c r="K82" i="65" s="1"/>
  <c r="J83" i="65"/>
  <c r="K83" i="65" s="1"/>
  <c r="J84" i="65"/>
  <c r="K84" i="65" s="1"/>
  <c r="J85" i="65"/>
  <c r="K85" i="65" s="1"/>
  <c r="J86" i="65"/>
  <c r="K86" i="65" s="1"/>
  <c r="J87" i="65"/>
  <c r="K87" i="65" s="1"/>
  <c r="J88" i="65"/>
  <c r="K88" i="65" s="1"/>
  <c r="J89" i="65"/>
  <c r="K89" i="65" s="1"/>
  <c r="J90" i="65"/>
  <c r="J91" i="65"/>
  <c r="K91" i="65" s="1"/>
  <c r="J92" i="65"/>
  <c r="J93" i="65"/>
  <c r="K93" i="65" s="1"/>
  <c r="J94" i="65"/>
  <c r="K94" i="65" s="1"/>
  <c r="J95" i="65"/>
  <c r="K95" i="65" s="1"/>
  <c r="J96" i="65"/>
  <c r="K96" i="65" s="1"/>
  <c r="J97" i="65"/>
  <c r="K97" i="65" s="1"/>
  <c r="J98" i="65"/>
  <c r="K98" i="65" s="1"/>
  <c r="J99" i="65"/>
  <c r="K99" i="65" s="1"/>
  <c r="J100" i="65"/>
  <c r="K100" i="65" s="1"/>
  <c r="J101" i="65"/>
  <c r="K101" i="65" s="1"/>
  <c r="J102" i="65"/>
  <c r="K102" i="65" s="1"/>
  <c r="J103" i="65"/>
  <c r="K103" i="65" s="1"/>
  <c r="J104" i="65"/>
  <c r="K104" i="65" s="1"/>
  <c r="J105" i="65"/>
  <c r="K105" i="65" s="1"/>
  <c r="J106" i="65"/>
  <c r="K106" i="65" s="1"/>
  <c r="J107" i="65"/>
  <c r="K107" i="65" s="1"/>
  <c r="J108" i="65"/>
  <c r="K108" i="65" s="1"/>
  <c r="J109" i="65"/>
  <c r="K109" i="65" s="1"/>
  <c r="J110" i="65"/>
  <c r="K110" i="65" s="1"/>
  <c r="J111" i="65"/>
  <c r="K111" i="65" s="1"/>
  <c r="J112" i="65"/>
  <c r="K112" i="65" s="1"/>
  <c r="J113" i="65"/>
  <c r="K113" i="65" s="1"/>
  <c r="J114" i="65"/>
  <c r="K114" i="65" s="1"/>
  <c r="J115" i="65"/>
  <c r="K115" i="65" s="1"/>
  <c r="J116" i="65"/>
  <c r="K116" i="65" s="1"/>
  <c r="J117" i="65"/>
  <c r="K117" i="65" s="1"/>
  <c r="J118" i="65"/>
  <c r="K118" i="65" s="1"/>
  <c r="J119" i="65"/>
  <c r="K119" i="65" s="1"/>
  <c r="J120" i="65"/>
  <c r="K120" i="65" s="1"/>
  <c r="J121" i="65"/>
  <c r="K121" i="65" s="1"/>
  <c r="J122" i="65"/>
  <c r="K122" i="65" s="1"/>
  <c r="J123" i="65"/>
  <c r="K123" i="65" s="1"/>
  <c r="J124" i="65"/>
  <c r="K124" i="65" s="1"/>
  <c r="J125" i="65"/>
  <c r="K125" i="65" s="1"/>
  <c r="J126" i="65"/>
  <c r="K126" i="65" s="1"/>
  <c r="J127" i="65"/>
  <c r="K127" i="65" s="1"/>
  <c r="J128" i="65"/>
  <c r="K128" i="65" s="1"/>
  <c r="J129" i="65"/>
  <c r="K129" i="65" s="1"/>
  <c r="J130" i="65"/>
  <c r="K130" i="65" s="1"/>
  <c r="J131" i="65"/>
  <c r="K131" i="65" s="1"/>
  <c r="J132" i="65"/>
  <c r="K132" i="65" s="1"/>
  <c r="J133" i="65"/>
  <c r="K133" i="65" s="1"/>
  <c r="J134" i="65"/>
  <c r="K134" i="65" s="1"/>
  <c r="J135" i="65"/>
  <c r="K135" i="65" s="1"/>
  <c r="J136" i="65"/>
  <c r="K136" i="65" s="1"/>
  <c r="J137" i="65"/>
  <c r="K137" i="65" s="1"/>
  <c r="J138" i="65"/>
  <c r="K138" i="65" s="1"/>
  <c r="J139" i="65"/>
  <c r="J140" i="65"/>
  <c r="J141" i="65"/>
  <c r="K141" i="65" s="1"/>
  <c r="J142" i="65"/>
  <c r="K142" i="65" s="1"/>
  <c r="J143" i="65"/>
  <c r="K143" i="65" s="1"/>
  <c r="J144" i="65"/>
  <c r="J145" i="65"/>
  <c r="J146" i="65"/>
  <c r="J147" i="65"/>
  <c r="J148" i="65"/>
  <c r="J149" i="65"/>
  <c r="J152" i="65"/>
  <c r="K152" i="65" s="1"/>
  <c r="J153" i="65"/>
  <c r="K153" i="65" s="1"/>
  <c r="J154" i="65"/>
  <c r="K154" i="65" s="1"/>
  <c r="J155" i="65"/>
  <c r="J156" i="65"/>
  <c r="J157" i="65"/>
  <c r="K157" i="65" s="1"/>
  <c r="J158" i="65"/>
  <c r="K158" i="65" s="1"/>
  <c r="J159" i="65"/>
  <c r="K159" i="65" s="1"/>
  <c r="J183" i="65"/>
  <c r="K183" i="65" s="1"/>
  <c r="J184" i="65"/>
  <c r="J185" i="65"/>
  <c r="K185" i="65" s="1"/>
  <c r="J186" i="65"/>
  <c r="K186" i="65" s="1"/>
  <c r="J187" i="65"/>
  <c r="J188" i="65"/>
  <c r="K188" i="65" s="1"/>
  <c r="J189" i="65"/>
  <c r="J190" i="65"/>
  <c r="K190" i="65" s="1"/>
  <c r="J191" i="65"/>
  <c r="K191" i="65" s="1"/>
  <c r="J192" i="65"/>
  <c r="K192" i="65" s="1"/>
  <c r="J193" i="65"/>
  <c r="K193" i="65" s="1"/>
  <c r="J194" i="65"/>
  <c r="K194" i="65" s="1"/>
  <c r="J195" i="65"/>
  <c r="K195" i="65" s="1"/>
  <c r="J197" i="65"/>
  <c r="K197" i="65" s="1"/>
  <c r="J198" i="65"/>
  <c r="K198" i="65" s="1"/>
  <c r="J199" i="65"/>
  <c r="K199" i="65" s="1"/>
  <c r="J200" i="65"/>
  <c r="K200" i="65" s="1"/>
  <c r="J201" i="65"/>
  <c r="K201" i="65" s="1"/>
  <c r="J202" i="65"/>
  <c r="K202" i="65" s="1"/>
  <c r="J203" i="65"/>
  <c r="K203" i="65" s="1"/>
  <c r="J204" i="65"/>
  <c r="K204" i="65" s="1"/>
  <c r="J205" i="65"/>
  <c r="J206" i="65"/>
  <c r="K206" i="65" s="1"/>
  <c r="J207" i="65"/>
  <c r="K207" i="65" s="1"/>
  <c r="J208" i="65"/>
  <c r="K208" i="65" s="1"/>
  <c r="J209" i="65"/>
  <c r="K209" i="65" s="1"/>
  <c r="J210" i="65"/>
  <c r="K210" i="65" s="1"/>
  <c r="J211" i="65"/>
  <c r="K211" i="65" s="1"/>
  <c r="J212" i="65"/>
  <c r="K212" i="65" s="1"/>
  <c r="J213" i="65"/>
  <c r="K213" i="65" s="1"/>
  <c r="J214" i="65"/>
  <c r="J215" i="65"/>
  <c r="K215" i="65" s="1"/>
  <c r="J216" i="65"/>
  <c r="J217" i="65"/>
  <c r="K217" i="65" s="1"/>
  <c r="J218" i="65"/>
  <c r="K218" i="65" s="1"/>
  <c r="J219" i="65"/>
  <c r="K219" i="65" s="1"/>
  <c r="J220" i="65"/>
  <c r="K220" i="65" s="1"/>
  <c r="J221" i="65"/>
  <c r="K221" i="65" s="1"/>
  <c r="J222" i="65"/>
  <c r="K222" i="65" s="1"/>
  <c r="J223" i="65"/>
  <c r="K223" i="65" s="1"/>
  <c r="J224" i="65"/>
  <c r="K224" i="65" s="1"/>
  <c r="J225" i="65"/>
  <c r="K225" i="65" s="1"/>
  <c r="J226" i="65"/>
  <c r="K226" i="65" s="1"/>
  <c r="J227" i="65"/>
  <c r="K227" i="65" s="1"/>
  <c r="J228" i="65"/>
  <c r="K228" i="65" s="1"/>
  <c r="J229" i="65"/>
  <c r="K229" i="65" s="1"/>
  <c r="J230" i="65"/>
  <c r="K230" i="65" s="1"/>
  <c r="J231" i="65"/>
  <c r="K231" i="65" s="1"/>
  <c r="J232" i="65"/>
  <c r="J233" i="65"/>
  <c r="K233" i="65" s="1"/>
  <c r="J234" i="65"/>
  <c r="K234" i="65" s="1"/>
  <c r="J235" i="65"/>
  <c r="K235" i="65" s="1"/>
  <c r="J236" i="65"/>
  <c r="K236" i="65" s="1"/>
  <c r="J237" i="65"/>
  <c r="K237" i="65" s="1"/>
  <c r="J238" i="65"/>
  <c r="K238" i="65" s="1"/>
  <c r="J239" i="65"/>
  <c r="K239" i="65" s="1"/>
  <c r="J240" i="65"/>
  <c r="K240" i="65" s="1"/>
  <c r="J241" i="65"/>
  <c r="J242" i="65"/>
  <c r="J243" i="65"/>
  <c r="J160" i="65"/>
  <c r="J161" i="65"/>
  <c r="J162" i="65"/>
  <c r="K162" i="65" s="1"/>
  <c r="J163" i="65"/>
  <c r="J164" i="65"/>
  <c r="J165" i="65"/>
  <c r="J166" i="65"/>
  <c r="J167" i="65"/>
  <c r="J168" i="65"/>
  <c r="J169" i="65"/>
  <c r="J170" i="65"/>
  <c r="J171" i="65"/>
  <c r="J172" i="65"/>
  <c r="J173" i="65"/>
  <c r="J174" i="65"/>
  <c r="J257" i="65"/>
  <c r="J2" i="65"/>
  <c r="K2" i="65" s="1"/>
  <c r="I149" i="65"/>
  <c r="L149" i="65"/>
  <c r="M149" i="65"/>
  <c r="O149" i="65"/>
  <c r="P149" i="65"/>
  <c r="I216" i="65"/>
  <c r="L216" i="65"/>
  <c r="M216" i="65"/>
  <c r="O216" i="65"/>
  <c r="P216" i="65"/>
  <c r="I232" i="65"/>
  <c r="Y250" i="129" l="1"/>
  <c r="Y26" i="129"/>
  <c r="Y168" i="129"/>
  <c r="Y164" i="129"/>
  <c r="Y80" i="129"/>
  <c r="Y105" i="129"/>
  <c r="Y216" i="129"/>
  <c r="Y3" i="129"/>
  <c r="Z3" i="129" s="1"/>
  <c r="Y169" i="129"/>
  <c r="Y165" i="129"/>
  <c r="Y81" i="129"/>
  <c r="Y159" i="129"/>
  <c r="Z159" i="129" s="1"/>
  <c r="Y5" i="129"/>
  <c r="Z5" i="129" s="1"/>
  <c r="Y217" i="129"/>
  <c r="Y102" i="129"/>
  <c r="Y83" i="129"/>
  <c r="Z83" i="129" s="1"/>
  <c r="Y88" i="129"/>
  <c r="Z88" i="129" s="1"/>
  <c r="Y235" i="129"/>
  <c r="Y167" i="129"/>
  <c r="Z167" i="129" s="1"/>
  <c r="Y111" i="129"/>
  <c r="Y173" i="129"/>
  <c r="Y104" i="129"/>
  <c r="Y96" i="129"/>
  <c r="Z96" i="129" s="1"/>
  <c r="Y170" i="129"/>
  <c r="Z170" i="129" s="1"/>
  <c r="Y72" i="129"/>
  <c r="Y89" i="129"/>
  <c r="Z89" i="129" s="1"/>
  <c r="Y82" i="129"/>
  <c r="Y94" i="129"/>
  <c r="Z94" i="129" s="1"/>
  <c r="Y241" i="129"/>
  <c r="Y70" i="129"/>
  <c r="Y109" i="129"/>
  <c r="Z109" i="129" s="1"/>
  <c r="Y224" i="129"/>
  <c r="Y171" i="129"/>
  <c r="Z171" i="129" s="1"/>
  <c r="Y79" i="129"/>
  <c r="Z79" i="129" s="1"/>
  <c r="Y91" i="129"/>
  <c r="Z91" i="129" s="1"/>
  <c r="Y107" i="129"/>
  <c r="Z107" i="129" s="1"/>
  <c r="Y237" i="129"/>
  <c r="Z237" i="129" s="1"/>
  <c r="Y136" i="129"/>
  <c r="Y231" i="129"/>
  <c r="Y87" i="129"/>
  <c r="Z87" i="129" s="1"/>
  <c r="Y239" i="129"/>
  <c r="Y8" i="129"/>
  <c r="Z8" i="129" s="1"/>
  <c r="Y65" i="129"/>
  <c r="Y134" i="129"/>
  <c r="Z134" i="129" s="1"/>
  <c r="Y229" i="129"/>
  <c r="Z229" i="129" s="1"/>
  <c r="Y148" i="129"/>
  <c r="Y153" i="129"/>
  <c r="Z153" i="129" s="1"/>
  <c r="Y166" i="129"/>
  <c r="Z166" i="129" s="1"/>
  <c r="Y85" i="129"/>
  <c r="Z85" i="129" s="1"/>
  <c r="Y163" i="129"/>
  <c r="Z163" i="129" s="1"/>
  <c r="Y2" i="129"/>
  <c r="Y63" i="129"/>
  <c r="Y74" i="129"/>
  <c r="Y101" i="129"/>
  <c r="Z101" i="129" s="1"/>
  <c r="Y113" i="129"/>
  <c r="Y221" i="129"/>
  <c r="Y154" i="129"/>
  <c r="Y161" i="129"/>
  <c r="Z161" i="129" s="1"/>
  <c r="AA5" i="129"/>
  <c r="AF200" i="129"/>
  <c r="Y200" i="129"/>
  <c r="Y202" i="129"/>
  <c r="AA204" i="129"/>
  <c r="Y204" i="129"/>
  <c r="Z204" i="129" s="1"/>
  <c r="AA206" i="129"/>
  <c r="Y206" i="129"/>
  <c r="AF208" i="129"/>
  <c r="Y208" i="129"/>
  <c r="Y210" i="129"/>
  <c r="AA212" i="129"/>
  <c r="Y212" i="129"/>
  <c r="Z212" i="129" s="1"/>
  <c r="AA236" i="129"/>
  <c r="Y236" i="129"/>
  <c r="Y158" i="129"/>
  <c r="AA214" i="129"/>
  <c r="Y214" i="129"/>
  <c r="Z214" i="129" s="1"/>
  <c r="AF219" i="129"/>
  <c r="Y219" i="129"/>
  <c r="Y223" i="129"/>
  <c r="Z223" i="129" s="1"/>
  <c r="AF225" i="129"/>
  <c r="Y225" i="129"/>
  <c r="AF227" i="129"/>
  <c r="Y227" i="129"/>
  <c r="Z227" i="129" s="1"/>
  <c r="Y228" i="129"/>
  <c r="Z228" i="129" s="1"/>
  <c r="AA230" i="129"/>
  <c r="Y230" i="129"/>
  <c r="AF232" i="129"/>
  <c r="Y232" i="129"/>
  <c r="Z232" i="129" s="1"/>
  <c r="AF234" i="129"/>
  <c r="Y234" i="129"/>
  <c r="Y151" i="129"/>
  <c r="AA269" i="129"/>
  <c r="Y269" i="129"/>
  <c r="Y267" i="129"/>
  <c r="AA265" i="129"/>
  <c r="Y265" i="129"/>
  <c r="Z265" i="129" s="1"/>
  <c r="AA263" i="129"/>
  <c r="Y263" i="129"/>
  <c r="Z263" i="129" s="1"/>
  <c r="AA261" i="129"/>
  <c r="Y261" i="129"/>
  <c r="Y123" i="129"/>
  <c r="AA125" i="129"/>
  <c r="Y125" i="129"/>
  <c r="Y128" i="129"/>
  <c r="Y130" i="129"/>
  <c r="Z130" i="129" s="1"/>
  <c r="AA132" i="129"/>
  <c r="Y132" i="129"/>
  <c r="Z132" i="129" s="1"/>
  <c r="Y138" i="129"/>
  <c r="Z138" i="129" s="1"/>
  <c r="Y140" i="129"/>
  <c r="Y142" i="129"/>
  <c r="Z142" i="129" s="1"/>
  <c r="AA145" i="129"/>
  <c r="Y145" i="129"/>
  <c r="AA147" i="129"/>
  <c r="Y147" i="129"/>
  <c r="Z147" i="129" s="1"/>
  <c r="Y188" i="129"/>
  <c r="AA190" i="129"/>
  <c r="Y190" i="129"/>
  <c r="Z190" i="129" s="1"/>
  <c r="AA192" i="129"/>
  <c r="Y192" i="129"/>
  <c r="Z192" i="129" s="1"/>
  <c r="Y194" i="129"/>
  <c r="Z194" i="129" s="1"/>
  <c r="AA198" i="129"/>
  <c r="Y198" i="129"/>
  <c r="Z198" i="129" s="1"/>
  <c r="AA157" i="129"/>
  <c r="Y157" i="129"/>
  <c r="AA119" i="129"/>
  <c r="Y119" i="129"/>
  <c r="Z119" i="129" s="1"/>
  <c r="AF242" i="129"/>
  <c r="Y242" i="129"/>
  <c r="AF240" i="129"/>
  <c r="Y240" i="129"/>
  <c r="AA238" i="129"/>
  <c r="Y238" i="129"/>
  <c r="Z238" i="129" s="1"/>
  <c r="Y160" i="129"/>
  <c r="AA92" i="129"/>
  <c r="Y92" i="129"/>
  <c r="Z92" i="129" s="1"/>
  <c r="AA97" i="129"/>
  <c r="Y97" i="129"/>
  <c r="AA99" i="129"/>
  <c r="Y99" i="129"/>
  <c r="AA115" i="129"/>
  <c r="Y115" i="129"/>
  <c r="AA117" i="129"/>
  <c r="Y117" i="129"/>
  <c r="Z117" i="129" s="1"/>
  <c r="AA84" i="129"/>
  <c r="Y84" i="129"/>
  <c r="AA86" i="129"/>
  <c r="Y86" i="129"/>
  <c r="Z86" i="129" s="1"/>
  <c r="AA90" i="129"/>
  <c r="Y90" i="129"/>
  <c r="Y14" i="129"/>
  <c r="Z14" i="129" s="1"/>
  <c r="Y17" i="129"/>
  <c r="Y19" i="129"/>
  <c r="AA20" i="129"/>
  <c r="Y20" i="129"/>
  <c r="Y21" i="129"/>
  <c r="Z21" i="129" s="1"/>
  <c r="AA23" i="129"/>
  <c r="Y23" i="129"/>
  <c r="AA27" i="129"/>
  <c r="Y27" i="129"/>
  <c r="Z27" i="129" s="1"/>
  <c r="AA28" i="129"/>
  <c r="Y28" i="129"/>
  <c r="Y32" i="129"/>
  <c r="Z32" i="129" s="1"/>
  <c r="Y34" i="129"/>
  <c r="AA36" i="129"/>
  <c r="Y36" i="129"/>
  <c r="Z36" i="129" s="1"/>
  <c r="AA37" i="129"/>
  <c r="Y37" i="129"/>
  <c r="Z37" i="129" s="1"/>
  <c r="Y41" i="129"/>
  <c r="Z41" i="129" s="1"/>
  <c r="AA43" i="129"/>
  <c r="Y43" i="129"/>
  <c r="Z43" i="129" s="1"/>
  <c r="AA45" i="129"/>
  <c r="Y45" i="129"/>
  <c r="Y47" i="129"/>
  <c r="Y49" i="129"/>
  <c r="Z49" i="129" s="1"/>
  <c r="AA51" i="129"/>
  <c r="Y51" i="129"/>
  <c r="AA53" i="129"/>
  <c r="Y53" i="129"/>
  <c r="Y55" i="129"/>
  <c r="Z55" i="129" s="1"/>
  <c r="AA57" i="129"/>
  <c r="Y57" i="129"/>
  <c r="AA59" i="129"/>
  <c r="Y59" i="129"/>
  <c r="Z59" i="129" s="1"/>
  <c r="Y61" i="129"/>
  <c r="AA64" i="129"/>
  <c r="Y64" i="129"/>
  <c r="Z64" i="129" s="1"/>
  <c r="Y66" i="129"/>
  <c r="Y68" i="129"/>
  <c r="AA69" i="129"/>
  <c r="Y69" i="129"/>
  <c r="AA71" i="129"/>
  <c r="Y71" i="129"/>
  <c r="Z71" i="129" s="1"/>
  <c r="Y73" i="129"/>
  <c r="Y75" i="129"/>
  <c r="Z75" i="129" s="1"/>
  <c r="AA76" i="129"/>
  <c r="Y76" i="129"/>
  <c r="AA78" i="129"/>
  <c r="Y78" i="129"/>
  <c r="Z78" i="129" s="1"/>
  <c r="AA270" i="129"/>
  <c r="Y270" i="129"/>
  <c r="AF246" i="129"/>
  <c r="Y246" i="129"/>
  <c r="AA244" i="129"/>
  <c r="Y244" i="129"/>
  <c r="Z244" i="129" s="1"/>
  <c r="AF260" i="129"/>
  <c r="Y260" i="129"/>
  <c r="AA258" i="129"/>
  <c r="Y258" i="129"/>
  <c r="AF256" i="129"/>
  <c r="Y256" i="129"/>
  <c r="Z256" i="129" s="1"/>
  <c r="AF254" i="129"/>
  <c r="Y254" i="129"/>
  <c r="AA252" i="129"/>
  <c r="Y252" i="129"/>
  <c r="AF248" i="129"/>
  <c r="Y248" i="129"/>
  <c r="Z248" i="129" s="1"/>
  <c r="AA162" i="129"/>
  <c r="Y162" i="129"/>
  <c r="Z162" i="129" s="1"/>
  <c r="Y201" i="129"/>
  <c r="Z201" i="129" s="1"/>
  <c r="AF203" i="129"/>
  <c r="Y203" i="129"/>
  <c r="AA205" i="129"/>
  <c r="Y205" i="129"/>
  <c r="AA207" i="129"/>
  <c r="Y207" i="129"/>
  <c r="Z207" i="129" s="1"/>
  <c r="Y209" i="129"/>
  <c r="AF211" i="129"/>
  <c r="Y211" i="129"/>
  <c r="Z211" i="129" s="1"/>
  <c r="AA213" i="129"/>
  <c r="Y213" i="129"/>
  <c r="Z213" i="129" s="1"/>
  <c r="Y152" i="129"/>
  <c r="Z152" i="129" s="1"/>
  <c r="AF196" i="129"/>
  <c r="Y196" i="129"/>
  <c r="Y4" i="129"/>
  <c r="Y6" i="129"/>
  <c r="Y7" i="129"/>
  <c r="Z7" i="129" s="1"/>
  <c r="AA218" i="129"/>
  <c r="Y218" i="129"/>
  <c r="Z218" i="129" s="1"/>
  <c r="AA220" i="129"/>
  <c r="Y220" i="129"/>
  <c r="Z220" i="129" s="1"/>
  <c r="AF222" i="129"/>
  <c r="Y222" i="129"/>
  <c r="Z222" i="129" s="1"/>
  <c r="AA226" i="129"/>
  <c r="Y226" i="129"/>
  <c r="AA233" i="129"/>
  <c r="Y233" i="129"/>
  <c r="AA155" i="129"/>
  <c r="Y155" i="129"/>
  <c r="Z155" i="129" s="1"/>
  <c r="AA268" i="129"/>
  <c r="Y268" i="129"/>
  <c r="Z268" i="129" s="1"/>
  <c r="AA266" i="129"/>
  <c r="Y266" i="129"/>
  <c r="Z266" i="129" s="1"/>
  <c r="AF264" i="129"/>
  <c r="Y264" i="129"/>
  <c r="Z264" i="129" s="1"/>
  <c r="AF262" i="129"/>
  <c r="Y262" i="129"/>
  <c r="AA9" i="129"/>
  <c r="Y9" i="129"/>
  <c r="Y120" i="129"/>
  <c r="Y121" i="129"/>
  <c r="Z121" i="129" s="1"/>
  <c r="Y122" i="129"/>
  <c r="AA124" i="129"/>
  <c r="Y124" i="129"/>
  <c r="Z124" i="129" s="1"/>
  <c r="AA126" i="129"/>
  <c r="Y126" i="129"/>
  <c r="Z126" i="129" s="1"/>
  <c r="Y127" i="129"/>
  <c r="Z127" i="129" s="1"/>
  <c r="Y129" i="129"/>
  <c r="AA131" i="129"/>
  <c r="Y131" i="129"/>
  <c r="Z131" i="129" s="1"/>
  <c r="Y133" i="129"/>
  <c r="Y135" i="129"/>
  <c r="Y137" i="129"/>
  <c r="Z137" i="129" s="1"/>
  <c r="Y139" i="129"/>
  <c r="Y141" i="129"/>
  <c r="Z141" i="129" s="1"/>
  <c r="AA143" i="129"/>
  <c r="Y143" i="129"/>
  <c r="Z143" i="129" s="1"/>
  <c r="Y144" i="129"/>
  <c r="AA146" i="129"/>
  <c r="Y146" i="129"/>
  <c r="Y187" i="129"/>
  <c r="AF189" i="129"/>
  <c r="Y189" i="129"/>
  <c r="AA191" i="129"/>
  <c r="Y191" i="129"/>
  <c r="Z191" i="129" s="1"/>
  <c r="AA193" i="129"/>
  <c r="Y193" i="129"/>
  <c r="Z193" i="129" s="1"/>
  <c r="AF195" i="129"/>
  <c r="Y195" i="129"/>
  <c r="Z195" i="129" s="1"/>
  <c r="AA199" i="129"/>
  <c r="Y199" i="129"/>
  <c r="Z199" i="129" s="1"/>
  <c r="Y150" i="129"/>
  <c r="Y156" i="129"/>
  <c r="AF215" i="129"/>
  <c r="Y215" i="129"/>
  <c r="Y93" i="129"/>
  <c r="Y95" i="129"/>
  <c r="Z95" i="129" s="1"/>
  <c r="Y98" i="129"/>
  <c r="Y100" i="129"/>
  <c r="Z100" i="129" s="1"/>
  <c r="AA103" i="129"/>
  <c r="Y103" i="129"/>
  <c r="Z103" i="129" s="1"/>
  <c r="AA106" i="129"/>
  <c r="Y106" i="129"/>
  <c r="Z106" i="129" s="1"/>
  <c r="Y108" i="129"/>
  <c r="Y110" i="129"/>
  <c r="Y112" i="129"/>
  <c r="Z112" i="129" s="1"/>
  <c r="AA114" i="129"/>
  <c r="Y114" i="129"/>
  <c r="AA116" i="129"/>
  <c r="Y116" i="129"/>
  <c r="AA118" i="129"/>
  <c r="Y118" i="129"/>
  <c r="Z118" i="129" s="1"/>
  <c r="Y149" i="129"/>
  <c r="Z149" i="129" s="1"/>
  <c r="Y11" i="129"/>
  <c r="Z11" i="129" s="1"/>
  <c r="Y10" i="129"/>
  <c r="Z10" i="129" s="1"/>
  <c r="Y12" i="129"/>
  <c r="AA13" i="129"/>
  <c r="Y13" i="129"/>
  <c r="Z13" i="129" s="1"/>
  <c r="AA15" i="129"/>
  <c r="Y15" i="129"/>
  <c r="Y16" i="129"/>
  <c r="Z16" i="129" s="1"/>
  <c r="Y18" i="129"/>
  <c r="AA22" i="129"/>
  <c r="Y22" i="129"/>
  <c r="Z22" i="129" s="1"/>
  <c r="AA24" i="129"/>
  <c r="Y24" i="129"/>
  <c r="Z24" i="129" s="1"/>
  <c r="AA25" i="129"/>
  <c r="Y25" i="129"/>
  <c r="Y29" i="129"/>
  <c r="AA30" i="129"/>
  <c r="Y30" i="129"/>
  <c r="AA31" i="129"/>
  <c r="Y31" i="129"/>
  <c r="Z31" i="129" s="1"/>
  <c r="Y33" i="129"/>
  <c r="Y35" i="129"/>
  <c r="Z35" i="129" s="1"/>
  <c r="AA38" i="129"/>
  <c r="Y38" i="129"/>
  <c r="Z38" i="129" s="1"/>
  <c r="Y39" i="129"/>
  <c r="Z39" i="129" s="1"/>
  <c r="Y40" i="129"/>
  <c r="Z40" i="129" s="1"/>
  <c r="AA42" i="129"/>
  <c r="Y42" i="129"/>
  <c r="AA44" i="129"/>
  <c r="Y44" i="129"/>
  <c r="Y46" i="129"/>
  <c r="Y48" i="129"/>
  <c r="Z48" i="129" s="1"/>
  <c r="Y50" i="129"/>
  <c r="AA52" i="129"/>
  <c r="Y52" i="129"/>
  <c r="Z52" i="129" s="1"/>
  <c r="AA54" i="129"/>
  <c r="Y54" i="129"/>
  <c r="Z54" i="129" s="1"/>
  <c r="AA56" i="129"/>
  <c r="Y56" i="129"/>
  <c r="Y58" i="129"/>
  <c r="AA60" i="129"/>
  <c r="Y60" i="129"/>
  <c r="AA62" i="129"/>
  <c r="Y62" i="129"/>
  <c r="Z62" i="129" s="1"/>
  <c r="AA67" i="129"/>
  <c r="Y67" i="129"/>
  <c r="Z67" i="129" s="1"/>
  <c r="AA77" i="129"/>
  <c r="Y77" i="129"/>
  <c r="Z77" i="129" s="1"/>
  <c r="AF247" i="129"/>
  <c r="Y247" i="129"/>
  <c r="Z247" i="129" s="1"/>
  <c r="AF245" i="129"/>
  <c r="Y245" i="129"/>
  <c r="AF243" i="129"/>
  <c r="Y243" i="129"/>
  <c r="AF259" i="129"/>
  <c r="Y259" i="129"/>
  <c r="Z259" i="129" s="1"/>
  <c r="AF257" i="129"/>
  <c r="Y257" i="129"/>
  <c r="Z257" i="129" s="1"/>
  <c r="AF255" i="129"/>
  <c r="Y255" i="129"/>
  <c r="Z255" i="129" s="1"/>
  <c r="AF253" i="129"/>
  <c r="Y253" i="129"/>
  <c r="Z253" i="129" s="1"/>
  <c r="AF251" i="129"/>
  <c r="Y251" i="129"/>
  <c r="AF249" i="129"/>
  <c r="Y249" i="129"/>
  <c r="AA197" i="129"/>
  <c r="Y197" i="129"/>
  <c r="Z197" i="129" s="1"/>
  <c r="AA172" i="129"/>
  <c r="Y172" i="129"/>
  <c r="Z172" i="129" s="1"/>
  <c r="AA3" i="129"/>
  <c r="Z174" i="129"/>
  <c r="Z185" i="129"/>
  <c r="AF158" i="129"/>
  <c r="Z183" i="129"/>
  <c r="AF105" i="129"/>
  <c r="AF83" i="129"/>
  <c r="AF91" i="129"/>
  <c r="AF98" i="129"/>
  <c r="AF141" i="129"/>
  <c r="AF104" i="129"/>
  <c r="AF148" i="129"/>
  <c r="AF163" i="129"/>
  <c r="AF137" i="129"/>
  <c r="AF26" i="129"/>
  <c r="AF165" i="129"/>
  <c r="AF173" i="129"/>
  <c r="AF162" i="129"/>
  <c r="AF156" i="129"/>
  <c r="AF17" i="129"/>
  <c r="AF19" i="129"/>
  <c r="AF85" i="129"/>
  <c r="AF93" i="129"/>
  <c r="AF100" i="129"/>
  <c r="AF112" i="129"/>
  <c r="AF149" i="129"/>
  <c r="AF152" i="129"/>
  <c r="AF170" i="129"/>
  <c r="Z176" i="129"/>
  <c r="Z182" i="129"/>
  <c r="AF159" i="129"/>
  <c r="AF164" i="129"/>
  <c r="AF171" i="129"/>
  <c r="AF11" i="129"/>
  <c r="Z175" i="129"/>
  <c r="AF252" i="129"/>
  <c r="AA223" i="129"/>
  <c r="AF223" i="129"/>
  <c r="AA241" i="129"/>
  <c r="AF241" i="129"/>
  <c r="AA250" i="129"/>
  <c r="AF250" i="129"/>
  <c r="AF236" i="129"/>
  <c r="AF199" i="129"/>
  <c r="AF157" i="129"/>
  <c r="AF56" i="129"/>
  <c r="AF218" i="129"/>
  <c r="AF71" i="129"/>
  <c r="AF43" i="129"/>
  <c r="AF22" i="129"/>
  <c r="AF2" i="129"/>
  <c r="AF213" i="129"/>
  <c r="AF191" i="129"/>
  <c r="AF147" i="129"/>
  <c r="AF119" i="129"/>
  <c r="AF77" i="129"/>
  <c r="AF54" i="129"/>
  <c r="AF30" i="129"/>
  <c r="AF204" i="129"/>
  <c r="AF143" i="129"/>
  <c r="AF124" i="129"/>
  <c r="AF114" i="129"/>
  <c r="AF92" i="129"/>
  <c r="AF36" i="129"/>
  <c r="AA50" i="129"/>
  <c r="AF50" i="129"/>
  <c r="AA130" i="129"/>
  <c r="AF130" i="129"/>
  <c r="AA134" i="129"/>
  <c r="AF134" i="129"/>
  <c r="AA138" i="129"/>
  <c r="AF138" i="129"/>
  <c r="AA142" i="129"/>
  <c r="AF142" i="129"/>
  <c r="AA188" i="129"/>
  <c r="AF188" i="129"/>
  <c r="AA194" i="129"/>
  <c r="AF194" i="129"/>
  <c r="AA202" i="129"/>
  <c r="AF202" i="129"/>
  <c r="AA210" i="129"/>
  <c r="AF210" i="129"/>
  <c r="AA6" i="129"/>
  <c r="AF6" i="129"/>
  <c r="AA32" i="129"/>
  <c r="AF32" i="129"/>
  <c r="AA41" i="129"/>
  <c r="AF41" i="129"/>
  <c r="AA49" i="129"/>
  <c r="AF49" i="129"/>
  <c r="AA66" i="129"/>
  <c r="AF66" i="129"/>
  <c r="AA73" i="129"/>
  <c r="AF73" i="129"/>
  <c r="AA79" i="129"/>
  <c r="AF79" i="129"/>
  <c r="AA87" i="129"/>
  <c r="AF87" i="129"/>
  <c r="AA95" i="129"/>
  <c r="AF95" i="129"/>
  <c r="AA110" i="129"/>
  <c r="AF110" i="129"/>
  <c r="AA120" i="129"/>
  <c r="AF120" i="129"/>
  <c r="AA122" i="129"/>
  <c r="AF122" i="129"/>
  <c r="AA129" i="129"/>
  <c r="AF129" i="129"/>
  <c r="AF133" i="129"/>
  <c r="AF144" i="129"/>
  <c r="AA187" i="129"/>
  <c r="AF187" i="129"/>
  <c r="AA201" i="129"/>
  <c r="AF201" i="129"/>
  <c r="AA209" i="129"/>
  <c r="AF209" i="129"/>
  <c r="AA217" i="129"/>
  <c r="AF217" i="129"/>
  <c r="AA229" i="129"/>
  <c r="AF229" i="129"/>
  <c r="AA235" i="129"/>
  <c r="AF235" i="129"/>
  <c r="AA237" i="129"/>
  <c r="AF237" i="129"/>
  <c r="AF151" i="129"/>
  <c r="AA153" i="129"/>
  <c r="AF153" i="129"/>
  <c r="Z184" i="129"/>
  <c r="AF207" i="129"/>
  <c r="AF62" i="129"/>
  <c r="AF52" i="129"/>
  <c r="AF31" i="129"/>
  <c r="AF192" i="129"/>
  <c r="AF116" i="129"/>
  <c r="AF51" i="129"/>
  <c r="AF25" i="129"/>
  <c r="AF9" i="129"/>
  <c r="AF238" i="129"/>
  <c r="AF197" i="129"/>
  <c r="AF115" i="129"/>
  <c r="AF60" i="129"/>
  <c r="AF212" i="129"/>
  <c r="AF99" i="129"/>
  <c r="AF69" i="129"/>
  <c r="AF45" i="129"/>
  <c r="AF3" i="129"/>
  <c r="AA46" i="129"/>
  <c r="AF46" i="129"/>
  <c r="AA63" i="129"/>
  <c r="AF63" i="129"/>
  <c r="AA70" i="129"/>
  <c r="AF70" i="129"/>
  <c r="AA80" i="129"/>
  <c r="AF80" i="129"/>
  <c r="AA102" i="129"/>
  <c r="AF102" i="129"/>
  <c r="AA111" i="129"/>
  <c r="AF111" i="129"/>
  <c r="AF5" i="129"/>
  <c r="AA8" i="129"/>
  <c r="AF8" i="129"/>
  <c r="AA12" i="129"/>
  <c r="AF12" i="129"/>
  <c r="AA18" i="129"/>
  <c r="AF18" i="129"/>
  <c r="AA29" i="129"/>
  <c r="AF29" i="129"/>
  <c r="AA35" i="129"/>
  <c r="AF35" i="129"/>
  <c r="AA40" i="129"/>
  <c r="AF40" i="129"/>
  <c r="AA48" i="129"/>
  <c r="AF48" i="129"/>
  <c r="AA58" i="129"/>
  <c r="AF58" i="129"/>
  <c r="AA65" i="129"/>
  <c r="AF65" i="129"/>
  <c r="AA72" i="129"/>
  <c r="AF72" i="129"/>
  <c r="AA82" i="129"/>
  <c r="AF82" i="129"/>
  <c r="AA94" i="129"/>
  <c r="AF94" i="129"/>
  <c r="AA101" i="129"/>
  <c r="AF101" i="129"/>
  <c r="AA109" i="129"/>
  <c r="AF109" i="129"/>
  <c r="AF113" i="129"/>
  <c r="AF128" i="129"/>
  <c r="AF136" i="129"/>
  <c r="AA140" i="129"/>
  <c r="AF140" i="129"/>
  <c r="AA228" i="129"/>
  <c r="AF228" i="129"/>
  <c r="AA239" i="129"/>
  <c r="AF239" i="129"/>
  <c r="AF161" i="129"/>
  <c r="AF166" i="129"/>
  <c r="AA167" i="129"/>
  <c r="AF167" i="129"/>
  <c r="AF169" i="129"/>
  <c r="AF145" i="129"/>
  <c r="AF117" i="129"/>
  <c r="AF38" i="129"/>
  <c r="AF20" i="129"/>
  <c r="AF263" i="129"/>
  <c r="AF226" i="129"/>
  <c r="AF198" i="129"/>
  <c r="AF90" i="129"/>
  <c r="AF78" i="129"/>
  <c r="AF57" i="129"/>
  <c r="AF28" i="129"/>
  <c r="AF15" i="129"/>
  <c r="AF258" i="129"/>
  <c r="AF205" i="129"/>
  <c r="AF155" i="129"/>
  <c r="AF125" i="129"/>
  <c r="AF67" i="129"/>
  <c r="AF261" i="129"/>
  <c r="AF190" i="129"/>
  <c r="AF131" i="129"/>
  <c r="AF106" i="129"/>
  <c r="AF76" i="129"/>
  <c r="AF53" i="129"/>
  <c r="AF24" i="129"/>
  <c r="AF7" i="129"/>
  <c r="AF10" i="129"/>
  <c r="AA16" i="129"/>
  <c r="AF16" i="129"/>
  <c r="AA33" i="129"/>
  <c r="AF33" i="129"/>
  <c r="AA39" i="129"/>
  <c r="AF39" i="129"/>
  <c r="AA74" i="129"/>
  <c r="AF74" i="129"/>
  <c r="AA88" i="129"/>
  <c r="AF88" i="129"/>
  <c r="AA96" i="129"/>
  <c r="AF96" i="129"/>
  <c r="AA107" i="129"/>
  <c r="AF107" i="129"/>
  <c r="AA123" i="129"/>
  <c r="AF123" i="129"/>
  <c r="AF4" i="129"/>
  <c r="AA14" i="129"/>
  <c r="AF14" i="129"/>
  <c r="AA21" i="129"/>
  <c r="AF21" i="129"/>
  <c r="AA34" i="129"/>
  <c r="AF34" i="129"/>
  <c r="AA47" i="129"/>
  <c r="AF47" i="129"/>
  <c r="AA55" i="129"/>
  <c r="AF55" i="129"/>
  <c r="AA61" i="129"/>
  <c r="AF61" i="129"/>
  <c r="AA68" i="129"/>
  <c r="AF68" i="129"/>
  <c r="AA75" i="129"/>
  <c r="AF75" i="129"/>
  <c r="AA81" i="129"/>
  <c r="AF81" i="129"/>
  <c r="AA89" i="129"/>
  <c r="AF89" i="129"/>
  <c r="AA108" i="129"/>
  <c r="AF108" i="129"/>
  <c r="AA121" i="129"/>
  <c r="AF121" i="129"/>
  <c r="AA127" i="129"/>
  <c r="AF127" i="129"/>
  <c r="AA135" i="129"/>
  <c r="AF135" i="129"/>
  <c r="AA139" i="129"/>
  <c r="AF139" i="129"/>
  <c r="AA216" i="129"/>
  <c r="AF216" i="129"/>
  <c r="AA221" i="129"/>
  <c r="AF221" i="129"/>
  <c r="AA224" i="129"/>
  <c r="AF224" i="129"/>
  <c r="AA231" i="129"/>
  <c r="AF231" i="129"/>
  <c r="AA150" i="129"/>
  <c r="AF150" i="129"/>
  <c r="AA154" i="129"/>
  <c r="AF154" i="129"/>
  <c r="AF160" i="129"/>
  <c r="AF168" i="129"/>
  <c r="AF244" i="129"/>
  <c r="AF230" i="129"/>
  <c r="AF193" i="129"/>
  <c r="AF44" i="129"/>
  <c r="AF23" i="129"/>
  <c r="AF233" i="129"/>
  <c r="AF214" i="129"/>
  <c r="AF206" i="129"/>
  <c r="AF172" i="129"/>
  <c r="AF126" i="129"/>
  <c r="AF97" i="129"/>
  <c r="AF86" i="129"/>
  <c r="AF64" i="129"/>
  <c r="AF37" i="129"/>
  <c r="AF132" i="129"/>
  <c r="AF103" i="129"/>
  <c r="AF42" i="129"/>
  <c r="AF220" i="129"/>
  <c r="AF146" i="129"/>
  <c r="AF118" i="129"/>
  <c r="AF84" i="129"/>
  <c r="AF59" i="129"/>
  <c r="AF27" i="129"/>
  <c r="AF13" i="129"/>
  <c r="W51" i="204"/>
  <c r="W82" i="204"/>
  <c r="N170" i="204"/>
  <c r="N203" i="204"/>
  <c r="W221" i="204"/>
  <c r="W255" i="204"/>
  <c r="N271" i="204"/>
  <c r="N8" i="204"/>
  <c r="N23" i="204"/>
  <c r="N62" i="204"/>
  <c r="N70" i="204"/>
  <c r="N131" i="204"/>
  <c r="N157" i="204"/>
  <c r="N210" i="204"/>
  <c r="W215" i="204"/>
  <c r="N223" i="204"/>
  <c r="N226" i="204"/>
  <c r="N265" i="204"/>
  <c r="W2" i="204"/>
  <c r="N27" i="204"/>
  <c r="N90" i="204"/>
  <c r="N113" i="204"/>
  <c r="N171" i="204"/>
  <c r="N189" i="204"/>
  <c r="W214" i="204"/>
  <c r="N222" i="204"/>
  <c r="N256" i="204"/>
  <c r="N269" i="204"/>
  <c r="N278" i="204"/>
  <c r="W31" i="204"/>
  <c r="N66" i="204"/>
  <c r="N132" i="204"/>
  <c r="N135" i="204"/>
  <c r="W216" i="204"/>
  <c r="N229" i="204"/>
  <c r="W242" i="204"/>
  <c r="N250" i="204"/>
  <c r="N258" i="204"/>
  <c r="W266" i="204"/>
  <c r="AA112" i="129"/>
  <c r="AA159" i="129"/>
  <c r="AA165" i="129"/>
  <c r="AA133" i="129"/>
  <c r="AA141" i="129"/>
  <c r="AA148" i="129"/>
  <c r="AA156" i="129"/>
  <c r="AA222" i="129"/>
  <c r="AA163" i="129"/>
  <c r="AA267" i="129"/>
  <c r="AA168" i="129"/>
  <c r="AA215" i="129"/>
  <c r="AA137" i="129"/>
  <c r="AA144" i="129"/>
  <c r="AA189" i="129"/>
  <c r="AA195" i="129"/>
  <c r="AA203" i="129"/>
  <c r="AA211" i="129"/>
  <c r="AA152" i="129"/>
  <c r="AA240" i="129"/>
  <c r="AA160" i="129"/>
  <c r="AA227" i="129"/>
  <c r="AA234" i="129"/>
  <c r="AA264" i="129"/>
  <c r="AA219" i="129"/>
  <c r="AA11" i="129"/>
  <c r="W3" i="204"/>
  <c r="W10" i="204"/>
  <c r="W14" i="204"/>
  <c r="W18" i="204"/>
  <c r="W22" i="204"/>
  <c r="W26" i="204"/>
  <c r="W32" i="204"/>
  <c r="N43" i="204"/>
  <c r="N45" i="204"/>
  <c r="N59" i="204"/>
  <c r="N71" i="204"/>
  <c r="N74" i="204"/>
  <c r="W91" i="204"/>
  <c r="N99" i="204"/>
  <c r="N102" i="204"/>
  <c r="N107" i="204"/>
  <c r="W110" i="204"/>
  <c r="N121" i="204"/>
  <c r="N124" i="204"/>
  <c r="N34" i="204"/>
  <c r="N48" i="204"/>
  <c r="N54" i="204"/>
  <c r="W76" i="204"/>
  <c r="W112" i="204"/>
  <c r="N12" i="204"/>
  <c r="N16" i="204"/>
  <c r="N20" i="204"/>
  <c r="N24" i="204"/>
  <c r="N28" i="204"/>
  <c r="N73" i="204"/>
  <c r="N78" i="204"/>
  <c r="N81" i="204"/>
  <c r="N84" i="204"/>
  <c r="W87" i="204"/>
  <c r="W98" i="204"/>
  <c r="N117" i="204"/>
  <c r="W120" i="204"/>
  <c r="W30" i="204"/>
  <c r="W108" i="204"/>
  <c r="W41" i="204"/>
  <c r="N95" i="204"/>
  <c r="N111" i="204"/>
  <c r="W127" i="204"/>
  <c r="N127" i="204"/>
  <c r="N7" i="204"/>
  <c r="N35" i="204"/>
  <c r="N44" i="204"/>
  <c r="N46" i="204"/>
  <c r="N49" i="204"/>
  <c r="N60" i="204"/>
  <c r="N63" i="204"/>
  <c r="N80" i="204"/>
  <c r="N89" i="204"/>
  <c r="N100" i="204"/>
  <c r="W116" i="204"/>
  <c r="N38" i="204"/>
  <c r="N52" i="204"/>
  <c r="N86" i="204"/>
  <c r="N119" i="204"/>
  <c r="W145" i="204"/>
  <c r="W148" i="204"/>
  <c r="W156" i="204"/>
  <c r="N144" i="204"/>
  <c r="N140" i="204"/>
  <c r="N143" i="204"/>
  <c r="W162" i="204"/>
  <c r="N175" i="204"/>
  <c r="N186" i="204"/>
  <c r="N270" i="204"/>
  <c r="W274" i="204"/>
  <c r="W277" i="204"/>
  <c r="N220" i="204"/>
  <c r="N224" i="204"/>
  <c r="N227" i="204"/>
  <c r="N231" i="204"/>
  <c r="N235" i="204"/>
  <c r="N243" i="204"/>
  <c r="N160" i="204"/>
  <c r="N205" i="204"/>
  <c r="N249" i="204"/>
  <c r="N253" i="204"/>
  <c r="N257" i="204"/>
  <c r="N264" i="204"/>
  <c r="N268" i="204"/>
  <c r="N272" i="204"/>
  <c r="N187" i="204"/>
  <c r="N237" i="204"/>
  <c r="N241" i="204"/>
  <c r="N6" i="203"/>
  <c r="N51" i="203"/>
  <c r="N54" i="203"/>
  <c r="N66" i="203"/>
  <c r="N19" i="203"/>
  <c r="N48" i="203"/>
  <c r="N86" i="203"/>
  <c r="N112" i="203"/>
  <c r="N22" i="203"/>
  <c r="N121" i="203"/>
  <c r="N98" i="203"/>
  <c r="N25" i="203"/>
  <c r="N95" i="203"/>
  <c r="N138" i="203"/>
  <c r="N145" i="203"/>
  <c r="N109" i="203"/>
  <c r="N123" i="203"/>
  <c r="N31" i="203"/>
  <c r="N71" i="203"/>
  <c r="N120" i="203"/>
  <c r="N2" i="203"/>
  <c r="N11" i="203"/>
  <c r="N14" i="203"/>
  <c r="N27" i="203"/>
  <c r="N30" i="203"/>
  <c r="N42" i="203"/>
  <c r="N61" i="203"/>
  <c r="N79" i="203"/>
  <c r="N88" i="203"/>
  <c r="N8" i="203"/>
  <c r="N17" i="203"/>
  <c r="N46" i="203"/>
  <c r="N64" i="203"/>
  <c r="N82" i="203"/>
  <c r="N93" i="203"/>
  <c r="N157" i="203"/>
  <c r="N156" i="203"/>
  <c r="N160" i="203"/>
  <c r="N132" i="203"/>
  <c r="N136" i="203"/>
  <c r="N140" i="203"/>
  <c r="N203" i="203"/>
  <c r="N210" i="203"/>
  <c r="N217" i="203"/>
  <c r="N239" i="203"/>
  <c r="N250" i="203"/>
  <c r="N254" i="203"/>
  <c r="N258" i="203"/>
  <c r="N265" i="203"/>
  <c r="N273" i="203"/>
  <c r="N220" i="203"/>
  <c r="N224" i="203"/>
  <c r="N227" i="203"/>
  <c r="N231" i="203"/>
  <c r="N235" i="203"/>
  <c r="N243" i="203"/>
  <c r="N205" i="203"/>
  <c r="N249" i="203"/>
  <c r="N253" i="203"/>
  <c r="N257" i="203"/>
  <c r="N264" i="203"/>
  <c r="N268" i="203"/>
  <c r="N272" i="203"/>
  <c r="N187" i="203"/>
  <c r="N237" i="203"/>
  <c r="N241" i="203"/>
  <c r="AA83" i="129"/>
  <c r="AA91" i="129"/>
  <c r="AA98" i="129"/>
  <c r="AA151" i="129"/>
  <c r="AA128" i="129"/>
  <c r="AA136" i="129"/>
  <c r="AA17" i="129"/>
  <c r="AA19" i="129"/>
  <c r="AA85" i="129"/>
  <c r="AA93" i="129"/>
  <c r="AA100" i="129"/>
  <c r="AA149" i="129"/>
  <c r="AA105" i="129"/>
  <c r="AA113" i="129"/>
  <c r="AA200" i="129"/>
  <c r="AA208" i="129"/>
  <c r="AA256" i="129"/>
  <c r="AA225" i="129"/>
  <c r="AA232" i="129"/>
  <c r="AA246" i="129"/>
  <c r="AA262" i="129"/>
  <c r="AA169" i="129"/>
  <c r="AA166" i="129"/>
  <c r="N23" i="201"/>
  <c r="N28" i="201"/>
  <c r="N11" i="201"/>
  <c r="N36" i="201"/>
  <c r="N65" i="201"/>
  <c r="N16" i="201"/>
  <c r="N19" i="201"/>
  <c r="N62" i="201"/>
  <c r="N27" i="201"/>
  <c r="N47" i="201"/>
  <c r="N12" i="201"/>
  <c r="N15" i="201"/>
  <c r="N57" i="201"/>
  <c r="N60" i="201"/>
  <c r="N80" i="201"/>
  <c r="N87" i="201"/>
  <c r="N100" i="201"/>
  <c r="N108" i="201"/>
  <c r="N66" i="201"/>
  <c r="N68" i="201"/>
  <c r="N82" i="201"/>
  <c r="N98" i="201"/>
  <c r="N93" i="201"/>
  <c r="N107" i="201"/>
  <c r="N50" i="201"/>
  <c r="N91" i="201"/>
  <c r="N116" i="201"/>
  <c r="N123" i="201"/>
  <c r="N126" i="201"/>
  <c r="N130" i="201"/>
  <c r="N46" i="201"/>
  <c r="N64" i="201"/>
  <c r="N71" i="201"/>
  <c r="N78" i="201"/>
  <c r="N88" i="201"/>
  <c r="N112" i="201"/>
  <c r="N134" i="201"/>
  <c r="N138" i="201"/>
  <c r="N160" i="201"/>
  <c r="N110" i="201"/>
  <c r="N114" i="201"/>
  <c r="N118" i="201"/>
  <c r="N129" i="201"/>
  <c r="N133" i="201"/>
  <c r="N137" i="201"/>
  <c r="N141" i="201"/>
  <c r="N144" i="201"/>
  <c r="N157" i="201"/>
  <c r="N175" i="201"/>
  <c r="N216" i="201"/>
  <c r="N219" i="201"/>
  <c r="N223" i="201"/>
  <c r="N230" i="201"/>
  <c r="N234" i="201"/>
  <c r="N256" i="201"/>
  <c r="N260" i="201"/>
  <c r="N263" i="201"/>
  <c r="N267" i="201"/>
  <c r="N271" i="201"/>
  <c r="N274" i="201"/>
  <c r="N166" i="201"/>
  <c r="N214" i="201"/>
  <c r="N221" i="201"/>
  <c r="N225" i="201"/>
  <c r="N228" i="201"/>
  <c r="N232" i="201"/>
  <c r="N254" i="201"/>
  <c r="N258" i="201"/>
  <c r="N265" i="201"/>
  <c r="N269" i="201"/>
  <c r="N273" i="201"/>
  <c r="N41" i="200"/>
  <c r="N71" i="200"/>
  <c r="N78" i="200"/>
  <c r="N97" i="200"/>
  <c r="N104" i="200"/>
  <c r="N111" i="200"/>
  <c r="N130" i="200"/>
  <c r="N59" i="200"/>
  <c r="N64" i="200"/>
  <c r="N134" i="200"/>
  <c r="N2" i="200"/>
  <c r="N48" i="200"/>
  <c r="N88" i="200"/>
  <c r="N5" i="200"/>
  <c r="N12" i="200"/>
  <c r="N16" i="200"/>
  <c r="N20" i="200"/>
  <c r="N24" i="200"/>
  <c r="N28" i="200"/>
  <c r="N31" i="200"/>
  <c r="N34" i="200"/>
  <c r="N43" i="200"/>
  <c r="N45" i="200"/>
  <c r="N73" i="200"/>
  <c r="N82" i="200"/>
  <c r="N115" i="200"/>
  <c r="N63" i="200"/>
  <c r="N68" i="200"/>
  <c r="N84" i="200"/>
  <c r="N138" i="200"/>
  <c r="N107" i="200"/>
  <c r="N30" i="200"/>
  <c r="N50" i="200"/>
  <c r="N60" i="200"/>
  <c r="N119" i="200"/>
  <c r="N126" i="200"/>
  <c r="N145" i="200"/>
  <c r="N175" i="200"/>
  <c r="N95" i="200"/>
  <c r="N216" i="200"/>
  <c r="N219" i="200"/>
  <c r="N223" i="200"/>
  <c r="N230" i="200"/>
  <c r="N234" i="200"/>
  <c r="N256" i="200"/>
  <c r="N260" i="200"/>
  <c r="N263" i="200"/>
  <c r="N267" i="200"/>
  <c r="N271" i="200"/>
  <c r="N274" i="200"/>
  <c r="N215" i="200"/>
  <c r="N222" i="200"/>
  <c r="N226" i="200"/>
  <c r="N229" i="200"/>
  <c r="N233" i="200"/>
  <c r="N255" i="200"/>
  <c r="N259" i="200"/>
  <c r="N266" i="200"/>
  <c r="N270" i="200"/>
  <c r="N232" i="200"/>
  <c r="N254" i="200"/>
  <c r="N258" i="200"/>
  <c r="N265" i="200"/>
  <c r="N269" i="200"/>
  <c r="N273" i="200"/>
  <c r="N10" i="199"/>
  <c r="N3" i="199"/>
  <c r="N14" i="199"/>
  <c r="N22" i="199"/>
  <c r="N7" i="199"/>
  <c r="N18" i="199"/>
  <c r="N28" i="199"/>
  <c r="N41" i="199"/>
  <c r="N49" i="199"/>
  <c r="N5" i="199"/>
  <c r="N12" i="199"/>
  <c r="N16" i="199"/>
  <c r="N20" i="199"/>
  <c r="N23" i="199"/>
  <c r="N32" i="199"/>
  <c r="N35" i="199"/>
  <c r="N46" i="199"/>
  <c r="N89" i="199"/>
  <c r="N25" i="199"/>
  <c r="N97" i="199"/>
  <c r="N30" i="199"/>
  <c r="N50" i="199"/>
  <c r="N70" i="199"/>
  <c r="N157" i="199"/>
  <c r="N109" i="199"/>
  <c r="N113" i="199"/>
  <c r="N117" i="199"/>
  <c r="N121" i="199"/>
  <c r="N128" i="199"/>
  <c r="N132" i="199"/>
  <c r="N136" i="199"/>
  <c r="N140" i="199"/>
  <c r="N175" i="199"/>
  <c r="N95" i="199"/>
  <c r="N102" i="199"/>
  <c r="N124" i="199"/>
  <c r="N146" i="199"/>
  <c r="N160" i="199"/>
  <c r="N216" i="199"/>
  <c r="N219" i="199"/>
  <c r="N223" i="199"/>
  <c r="N230" i="199"/>
  <c r="N234" i="199"/>
  <c r="N256" i="199"/>
  <c r="N260" i="199"/>
  <c r="N166" i="199"/>
  <c r="N214" i="199"/>
  <c r="N221" i="199"/>
  <c r="N225" i="199"/>
  <c r="N228" i="199"/>
  <c r="N232" i="199"/>
  <c r="N254" i="199"/>
  <c r="N258" i="199"/>
  <c r="N265" i="199"/>
  <c r="N269" i="199"/>
  <c r="N273" i="199"/>
  <c r="N220" i="199"/>
  <c r="N224" i="199"/>
  <c r="N227" i="199"/>
  <c r="N231" i="199"/>
  <c r="N235" i="199"/>
  <c r="N243" i="199"/>
  <c r="AA243" i="129"/>
  <c r="AA255" i="129"/>
  <c r="AA249" i="129"/>
  <c r="AA161" i="129"/>
  <c r="AA26" i="129"/>
  <c r="AA171" i="129"/>
  <c r="AA158" i="129"/>
  <c r="AA242" i="129"/>
  <c r="AA245" i="129"/>
  <c r="AA257" i="129"/>
  <c r="AA251" i="129"/>
  <c r="AA196" i="129"/>
  <c r="AA260" i="129"/>
  <c r="AA254" i="129"/>
  <c r="AA248" i="129"/>
  <c r="AA247" i="129"/>
  <c r="AA259" i="129"/>
  <c r="AA253" i="129"/>
  <c r="AA170" i="129"/>
  <c r="AA104" i="129"/>
  <c r="AA164" i="129"/>
  <c r="AA173" i="129"/>
  <c r="N7" i="198"/>
  <c r="N82" i="198"/>
  <c r="N10" i="198"/>
  <c r="N14" i="198"/>
  <c r="N18" i="198"/>
  <c r="N22" i="198"/>
  <c r="N26" i="198"/>
  <c r="N30" i="198"/>
  <c r="N32" i="198"/>
  <c r="N41" i="198"/>
  <c r="N48" i="198"/>
  <c r="N38" i="198"/>
  <c r="N2" i="198"/>
  <c r="N11" i="198"/>
  <c r="N15" i="198"/>
  <c r="N19" i="198"/>
  <c r="N23" i="198"/>
  <c r="N52" i="198"/>
  <c r="N34" i="198"/>
  <c r="N59" i="198"/>
  <c r="N70" i="198"/>
  <c r="N74" i="198"/>
  <c r="N78" i="198"/>
  <c r="N86" i="198"/>
  <c r="N89" i="198"/>
  <c r="N85" i="198"/>
  <c r="N44" i="198"/>
  <c r="N79" i="198"/>
  <c r="N99" i="198"/>
  <c r="N157" i="198"/>
  <c r="N162" i="198"/>
  <c r="N175" i="198"/>
  <c r="N160" i="198"/>
  <c r="N165" i="198"/>
  <c r="N216" i="198"/>
  <c r="N219" i="198"/>
  <c r="N223" i="198"/>
  <c r="N230" i="198"/>
  <c r="N234" i="198"/>
  <c r="N256" i="198"/>
  <c r="N260" i="198"/>
  <c r="N263" i="198"/>
  <c r="N267" i="198"/>
  <c r="N271" i="198"/>
  <c r="N214" i="198"/>
  <c r="N221" i="198"/>
  <c r="N225" i="198"/>
  <c r="N228" i="198"/>
  <c r="N232" i="198"/>
  <c r="N254" i="198"/>
  <c r="N258" i="198"/>
  <c r="N265" i="198"/>
  <c r="N269" i="198"/>
  <c r="N273" i="198"/>
  <c r="N220" i="198"/>
  <c r="N224" i="198"/>
  <c r="N227" i="198"/>
  <c r="N231" i="198"/>
  <c r="N243" i="198"/>
  <c r="Z104" i="129"/>
  <c r="Z173" i="129"/>
  <c r="Z169" i="129"/>
  <c r="Z168" i="129"/>
  <c r="Z165" i="129"/>
  <c r="Z164" i="129"/>
  <c r="Z160" i="129"/>
  <c r="Z26" i="129"/>
  <c r="Z261" i="129"/>
  <c r="Z269" i="129"/>
  <c r="Z267" i="129"/>
  <c r="Z262" i="129"/>
  <c r="Z250" i="129"/>
  <c r="Z258" i="129"/>
  <c r="Z260" i="129"/>
  <c r="Z196" i="129"/>
  <c r="Z249" i="129"/>
  <c r="Z251" i="129"/>
  <c r="Z254" i="129"/>
  <c r="Z252" i="129"/>
  <c r="Z245" i="129"/>
  <c r="Z243" i="129"/>
  <c r="Z246" i="129"/>
  <c r="Z215" i="129"/>
  <c r="Z239" i="129"/>
  <c r="Z241" i="129"/>
  <c r="Z242" i="129"/>
  <c r="Z240" i="129"/>
  <c r="Z236" i="129"/>
  <c r="Z25" i="129"/>
  <c r="Z50" i="129"/>
  <c r="Z102" i="129"/>
  <c r="Z136" i="129"/>
  <c r="Z221" i="129"/>
  <c r="Z68" i="129"/>
  <c r="Z69" i="129"/>
  <c r="Z76" i="129"/>
  <c r="Z84" i="129"/>
  <c r="Z98" i="129"/>
  <c r="Z235" i="129"/>
  <c r="Z61" i="129"/>
  <c r="Z90" i="129"/>
  <c r="Z217" i="129"/>
  <c r="Z82" i="129"/>
  <c r="Z66" i="129"/>
  <c r="Z73" i="129"/>
  <c r="Z80" i="129"/>
  <c r="Z206" i="129"/>
  <c r="Z125" i="129"/>
  <c r="Z219" i="129"/>
  <c r="Z157" i="129"/>
  <c r="Z123" i="129"/>
  <c r="Z202" i="129"/>
  <c r="Z203" i="129"/>
  <c r="Z226" i="129"/>
  <c r="Z144" i="129"/>
  <c r="Z233" i="129"/>
  <c r="Z53" i="129"/>
  <c r="Z151" i="129"/>
  <c r="Z30" i="129"/>
  <c r="Z9" i="129"/>
  <c r="Z15" i="129"/>
  <c r="Z28" i="129"/>
  <c r="Z135" i="129"/>
  <c r="Z188" i="129"/>
  <c r="Z189" i="129"/>
  <c r="Z200" i="129"/>
  <c r="Z209" i="129"/>
  <c r="Z230" i="129"/>
  <c r="Z150" i="129"/>
  <c r="Z156" i="129"/>
  <c r="Z133" i="129"/>
  <c r="Z145" i="129"/>
  <c r="Z154" i="129"/>
  <c r="Z42" i="129"/>
  <c r="Z44" i="129"/>
  <c r="Z6" i="129"/>
  <c r="Z18" i="129"/>
  <c r="Z12" i="129"/>
  <c r="Z108" i="129"/>
  <c r="Z139" i="129"/>
  <c r="Z234" i="129"/>
  <c r="Z110" i="129"/>
  <c r="Z111" i="129"/>
  <c r="Z210" i="129"/>
  <c r="Z225" i="129"/>
  <c r="Z231" i="129"/>
  <c r="Z129" i="129"/>
  <c r="Z208" i="129"/>
  <c r="Z46" i="129"/>
  <c r="Z57" i="129"/>
  <c r="Z128" i="129"/>
  <c r="Z146" i="129"/>
  <c r="Z187" i="129"/>
  <c r="Z148" i="129"/>
  <c r="Z270" i="129"/>
  <c r="Z51" i="129"/>
  <c r="Z105" i="129"/>
  <c r="Z122" i="129"/>
  <c r="Z140" i="129"/>
  <c r="Z205" i="129"/>
  <c r="Z224" i="129"/>
  <c r="Z158" i="129"/>
  <c r="Z4" i="129"/>
  <c r="Z19" i="129"/>
  <c r="Z20" i="129"/>
  <c r="Z23" i="129"/>
  <c r="Z17" i="129"/>
  <c r="Z29" i="129"/>
  <c r="Z33" i="129"/>
  <c r="Z63" i="129"/>
  <c r="Z97" i="129"/>
  <c r="Z99" i="129"/>
  <c r="Z58" i="129"/>
  <c r="Z47" i="129"/>
  <c r="Z56" i="129"/>
  <c r="Z60" i="129"/>
  <c r="Z45" i="129"/>
  <c r="Z65" i="129"/>
  <c r="Z70" i="129"/>
  <c r="Z72" i="129"/>
  <c r="Z74" i="129"/>
  <c r="Z81" i="129"/>
  <c r="Z93" i="129"/>
  <c r="Z113" i="129"/>
  <c r="Z114" i="129"/>
  <c r="Z115" i="129"/>
  <c r="Z116" i="129"/>
  <c r="Z120" i="129"/>
  <c r="Z216" i="129"/>
  <c r="Q182" i="65"/>
  <c r="T162" i="65"/>
  <c r="T182" i="65"/>
  <c r="T196" i="65"/>
  <c r="Q196" i="65"/>
  <c r="R196" i="65"/>
  <c r="S196" i="65" s="1"/>
  <c r="T181" i="65"/>
  <c r="T180" i="65"/>
  <c r="R182" i="65"/>
  <c r="S182" i="65" s="1"/>
  <c r="T177" i="65"/>
  <c r="T169" i="65"/>
  <c r="T161" i="65"/>
  <c r="R181" i="65"/>
  <c r="S181" i="65" s="1"/>
  <c r="Q180" i="65"/>
  <c r="Q181" i="65"/>
  <c r="R180" i="65"/>
  <c r="S180" i="65" s="1"/>
  <c r="T179" i="65"/>
  <c r="Q179" i="65"/>
  <c r="R179" i="65"/>
  <c r="S179" i="65" s="1"/>
  <c r="T255" i="65"/>
  <c r="T247" i="65"/>
  <c r="T173" i="65"/>
  <c r="T256" i="65"/>
  <c r="T170" i="65"/>
  <c r="R150" i="65"/>
  <c r="S150" i="65" s="1"/>
  <c r="T163" i="65"/>
  <c r="Q253" i="65"/>
  <c r="Q248" i="65"/>
  <c r="T254" i="65"/>
  <c r="T172" i="65"/>
  <c r="R165" i="65"/>
  <c r="S165" i="65" s="1"/>
  <c r="T252" i="65"/>
  <c r="T178" i="65"/>
  <c r="T164" i="65"/>
  <c r="R163" i="65"/>
  <c r="S163" i="65" s="1"/>
  <c r="Q162" i="65"/>
  <c r="T250" i="65"/>
  <c r="Q246" i="65"/>
  <c r="T176" i="65"/>
  <c r="Q171" i="65"/>
  <c r="R253" i="65"/>
  <c r="S253" i="65" s="1"/>
  <c r="R171" i="65"/>
  <c r="S171" i="65" s="1"/>
  <c r="T165" i="65"/>
  <c r="T251" i="65"/>
  <c r="R178" i="65"/>
  <c r="S178" i="65" s="1"/>
  <c r="T174" i="65"/>
  <c r="R170" i="65"/>
  <c r="S170" i="65" s="1"/>
  <c r="Q169" i="65"/>
  <c r="Q163" i="65"/>
  <c r="R257" i="65"/>
  <c r="S257" i="65" s="1"/>
  <c r="Q252" i="65"/>
  <c r="R173" i="65"/>
  <c r="S173" i="65" s="1"/>
  <c r="Q176" i="65"/>
  <c r="R175" i="65"/>
  <c r="S175" i="65" s="1"/>
  <c r="T166" i="65"/>
  <c r="R162" i="65"/>
  <c r="S162" i="65" s="1"/>
  <c r="Q161" i="65"/>
  <c r="Q254" i="65"/>
  <c r="R245" i="65"/>
  <c r="S245" i="65" s="1"/>
  <c r="R169" i="65"/>
  <c r="S169" i="65" s="1"/>
  <c r="Q151" i="65"/>
  <c r="Q256" i="65"/>
  <c r="Q249" i="65"/>
  <c r="Q177" i="65"/>
  <c r="R168" i="65"/>
  <c r="S168" i="65" s="1"/>
  <c r="T253" i="65"/>
  <c r="R247" i="65"/>
  <c r="S247" i="65" s="1"/>
  <c r="T246" i="65"/>
  <c r="R176" i="65"/>
  <c r="S176" i="65" s="1"/>
  <c r="R174" i="65"/>
  <c r="S174" i="65" s="1"/>
  <c r="Q173" i="65"/>
  <c r="T168" i="65"/>
  <c r="Q165" i="65"/>
  <c r="R161" i="65"/>
  <c r="S161" i="65" s="1"/>
  <c r="R255" i="65"/>
  <c r="S255" i="65" s="1"/>
  <c r="T248" i="65"/>
  <c r="Q170" i="65"/>
  <c r="R151" i="65"/>
  <c r="S151" i="65" s="1"/>
  <c r="Q251" i="65"/>
  <c r="Q250" i="65"/>
  <c r="R248" i="65"/>
  <c r="S248" i="65" s="1"/>
  <c r="Q178" i="65"/>
  <c r="Q172" i="65"/>
  <c r="Q166" i="65"/>
  <c r="R252" i="65"/>
  <c r="S252" i="65" s="1"/>
  <c r="Q247" i="65"/>
  <c r="Q174" i="65"/>
  <c r="Q168" i="65"/>
  <c r="R166" i="65"/>
  <c r="S166" i="65" s="1"/>
  <c r="Q164" i="65"/>
  <c r="R256" i="65"/>
  <c r="S256" i="65" s="1"/>
  <c r="Q255" i="65"/>
  <c r="T171" i="65"/>
  <c r="Q167" i="65"/>
  <c r="T245" i="65"/>
  <c r="Q245" i="65"/>
  <c r="T257" i="65"/>
  <c r="R251" i="65"/>
  <c r="S251" i="65" s="1"/>
  <c r="T249" i="65"/>
  <c r="R177" i="65"/>
  <c r="S177" i="65" s="1"/>
  <c r="T175" i="65"/>
  <c r="T167" i="65"/>
  <c r="R250" i="65"/>
  <c r="S250" i="65" s="1"/>
  <c r="R167" i="65"/>
  <c r="S167" i="65" s="1"/>
  <c r="R249" i="65"/>
  <c r="S249" i="65" s="1"/>
  <c r="Q257" i="65"/>
  <c r="Q175" i="65"/>
  <c r="R254" i="65"/>
  <c r="S254" i="65" s="1"/>
  <c r="R246" i="65"/>
  <c r="S246" i="65" s="1"/>
  <c r="R172" i="65"/>
  <c r="S172" i="65" s="1"/>
  <c r="R164" i="65"/>
  <c r="S164" i="65" s="1"/>
  <c r="Q150" i="65"/>
  <c r="Q244" i="65"/>
  <c r="T244" i="65"/>
  <c r="R244" i="65"/>
  <c r="S244" i="65" s="1"/>
  <c r="T149" i="65"/>
  <c r="R149" i="65"/>
  <c r="S149" i="65" s="1"/>
  <c r="Q149" i="65"/>
  <c r="T216" i="65"/>
  <c r="Q216" i="65"/>
  <c r="R216" i="65"/>
  <c r="S216" i="65" s="1"/>
  <c r="I148" i="65"/>
  <c r="L148" i="65"/>
  <c r="M148" i="65"/>
  <c r="O148" i="65"/>
  <c r="P148" i="65"/>
  <c r="I168" i="65"/>
  <c r="I169" i="65"/>
  <c r="I170" i="65"/>
  <c r="I171" i="65"/>
  <c r="I172" i="65"/>
  <c r="I173" i="65"/>
  <c r="I174" i="65"/>
  <c r="I257" i="65"/>
  <c r="I167" i="65"/>
  <c r="I158" i="65"/>
  <c r="L158" i="65"/>
  <c r="M158" i="65"/>
  <c r="O158" i="65"/>
  <c r="P158" i="65"/>
  <c r="T148" i="65" l="1"/>
  <c r="R148" i="65"/>
  <c r="S148" i="65" s="1"/>
  <c r="Q148" i="65"/>
  <c r="T158" i="65"/>
  <c r="R158" i="65"/>
  <c r="S158" i="65" s="1"/>
  <c r="Q158" i="65"/>
  <c r="L232" i="65" l="1"/>
  <c r="M232" i="65"/>
  <c r="O232" i="65"/>
  <c r="P232" i="65"/>
  <c r="I164" i="65"/>
  <c r="I165" i="65"/>
  <c r="I166" i="65"/>
  <c r="L71" i="65"/>
  <c r="M71" i="65"/>
  <c r="O71" i="65"/>
  <c r="P71" i="65"/>
  <c r="I71" i="65"/>
  <c r="I193" i="65"/>
  <c r="L193" i="65"/>
  <c r="M193" i="65"/>
  <c r="O193" i="65"/>
  <c r="P193" i="65"/>
  <c r="I162" i="65"/>
  <c r="I163" i="65"/>
  <c r="I3" i="65"/>
  <c r="I7" i="65"/>
  <c r="I8" i="65"/>
  <c r="I9" i="65"/>
  <c r="I10" i="65"/>
  <c r="I11" i="65"/>
  <c r="I12" i="65"/>
  <c r="I13" i="65"/>
  <c r="I14" i="65"/>
  <c r="I15" i="65"/>
  <c r="I16" i="65"/>
  <c r="I17" i="65"/>
  <c r="I18" i="65"/>
  <c r="I19" i="65"/>
  <c r="I20" i="65"/>
  <c r="I21" i="65"/>
  <c r="I22" i="65"/>
  <c r="I23" i="65"/>
  <c r="I24" i="65"/>
  <c r="I25" i="65"/>
  <c r="I26" i="65"/>
  <c r="I27" i="65"/>
  <c r="I28" i="65"/>
  <c r="I29" i="65"/>
  <c r="I30" i="65"/>
  <c r="I31" i="65"/>
  <c r="I32" i="65"/>
  <c r="I33" i="65"/>
  <c r="I34" i="65"/>
  <c r="I35" i="65"/>
  <c r="I36" i="65"/>
  <c r="I37" i="65"/>
  <c r="I38" i="65"/>
  <c r="I39" i="65"/>
  <c r="I40" i="65"/>
  <c r="I41" i="65"/>
  <c r="I42" i="65"/>
  <c r="I43" i="65"/>
  <c r="I44" i="65"/>
  <c r="I45" i="65"/>
  <c r="I46" i="65"/>
  <c r="I47" i="65"/>
  <c r="I48" i="65"/>
  <c r="I49" i="65"/>
  <c r="I50" i="65"/>
  <c r="I51" i="65"/>
  <c r="I52" i="65"/>
  <c r="I53" i="65"/>
  <c r="I54" i="65"/>
  <c r="I55" i="65"/>
  <c r="I56" i="65"/>
  <c r="I57" i="65"/>
  <c r="I58" i="65"/>
  <c r="I59" i="65"/>
  <c r="I60" i="65"/>
  <c r="I61" i="65"/>
  <c r="I62" i="65"/>
  <c r="I63" i="65"/>
  <c r="I64" i="65"/>
  <c r="I65" i="65"/>
  <c r="I66" i="65"/>
  <c r="I67" i="65"/>
  <c r="I68" i="65"/>
  <c r="I69" i="65"/>
  <c r="I70" i="65"/>
  <c r="I72" i="65"/>
  <c r="I73" i="65"/>
  <c r="I74" i="65"/>
  <c r="I75" i="65"/>
  <c r="I76" i="65"/>
  <c r="I77" i="65"/>
  <c r="I78" i="65"/>
  <c r="I79" i="65"/>
  <c r="I80" i="65"/>
  <c r="I81" i="65"/>
  <c r="I82" i="65"/>
  <c r="I83" i="65"/>
  <c r="I84" i="65"/>
  <c r="I85" i="65"/>
  <c r="I86" i="65"/>
  <c r="I87" i="65"/>
  <c r="I88" i="65"/>
  <c r="I89" i="65"/>
  <c r="I90" i="65"/>
  <c r="I4" i="65"/>
  <c r="I91" i="65"/>
  <c r="I92" i="65"/>
  <c r="I93" i="65"/>
  <c r="I94" i="65"/>
  <c r="I95" i="65"/>
  <c r="I96" i="65"/>
  <c r="I97" i="65"/>
  <c r="I98" i="65"/>
  <c r="I99" i="65"/>
  <c r="I100" i="65"/>
  <c r="I101" i="65"/>
  <c r="I102" i="65"/>
  <c r="I103" i="65"/>
  <c r="I104" i="65"/>
  <c r="I105" i="65"/>
  <c r="I106" i="65"/>
  <c r="I107" i="65"/>
  <c r="I108" i="65"/>
  <c r="I109" i="65"/>
  <c r="I110" i="65"/>
  <c r="I5" i="65"/>
  <c r="I111" i="65"/>
  <c r="I6" i="65"/>
  <c r="I112" i="65"/>
  <c r="I113" i="65"/>
  <c r="I114" i="65"/>
  <c r="I115" i="65"/>
  <c r="I116" i="65"/>
  <c r="I117" i="65"/>
  <c r="I118" i="65"/>
  <c r="I119" i="65"/>
  <c r="I120" i="65"/>
  <c r="I121" i="65"/>
  <c r="I122" i="65"/>
  <c r="I123" i="65"/>
  <c r="I124" i="65"/>
  <c r="I125" i="65"/>
  <c r="I126" i="65"/>
  <c r="I127" i="65"/>
  <c r="I128" i="65"/>
  <c r="I129" i="65"/>
  <c r="I130" i="65"/>
  <c r="I131" i="65"/>
  <c r="I132" i="65"/>
  <c r="I133" i="65"/>
  <c r="I134" i="65"/>
  <c r="I135" i="65"/>
  <c r="I136" i="65"/>
  <c r="I137" i="65"/>
  <c r="I138" i="65"/>
  <c r="I139" i="65"/>
  <c r="I140" i="65"/>
  <c r="I141" i="65"/>
  <c r="I142" i="65"/>
  <c r="I143" i="65"/>
  <c r="I144" i="65"/>
  <c r="I145" i="65"/>
  <c r="I146" i="65"/>
  <c r="I147" i="65"/>
  <c r="I152" i="65"/>
  <c r="I153" i="65"/>
  <c r="I154" i="65"/>
  <c r="I155" i="65"/>
  <c r="I156" i="65"/>
  <c r="I157" i="65"/>
  <c r="I159" i="65"/>
  <c r="I183" i="65"/>
  <c r="I184" i="65"/>
  <c r="I185" i="65"/>
  <c r="I186" i="65"/>
  <c r="I187" i="65"/>
  <c r="I188" i="65"/>
  <c r="I189" i="65"/>
  <c r="I190" i="65"/>
  <c r="I191" i="65"/>
  <c r="I192" i="65"/>
  <c r="I194" i="65"/>
  <c r="I195" i="65"/>
  <c r="I197" i="65"/>
  <c r="I198" i="65"/>
  <c r="I199" i="65"/>
  <c r="I200" i="65"/>
  <c r="I201" i="65"/>
  <c r="I202" i="65"/>
  <c r="I203" i="65"/>
  <c r="I204" i="65"/>
  <c r="I205" i="65"/>
  <c r="I206" i="65"/>
  <c r="I207" i="65"/>
  <c r="I208" i="65"/>
  <c r="I209" i="65"/>
  <c r="I210" i="65"/>
  <c r="I211" i="65"/>
  <c r="I212" i="65"/>
  <c r="I213" i="65"/>
  <c r="I214" i="65"/>
  <c r="I215" i="65"/>
  <c r="I217" i="65"/>
  <c r="I218" i="65"/>
  <c r="I219" i="65"/>
  <c r="I220" i="65"/>
  <c r="I221" i="65"/>
  <c r="I222" i="65"/>
  <c r="I223" i="65"/>
  <c r="I224" i="65"/>
  <c r="I225" i="65"/>
  <c r="I226" i="65"/>
  <c r="I227" i="65"/>
  <c r="I228" i="65"/>
  <c r="I229" i="65"/>
  <c r="I230" i="65"/>
  <c r="I231" i="65"/>
  <c r="I233" i="65"/>
  <c r="I234" i="65"/>
  <c r="I235" i="65"/>
  <c r="I236" i="65"/>
  <c r="I237" i="65"/>
  <c r="I238" i="65"/>
  <c r="I239" i="65"/>
  <c r="I240" i="65"/>
  <c r="I241" i="65"/>
  <c r="I242" i="65"/>
  <c r="I243" i="65"/>
  <c r="I160" i="65"/>
  <c r="I161" i="65"/>
  <c r="I2" i="65"/>
  <c r="L147" i="65"/>
  <c r="M147" i="65"/>
  <c r="O147" i="65"/>
  <c r="P147" i="65"/>
  <c r="L160" i="65"/>
  <c r="M160" i="65"/>
  <c r="O160" i="65"/>
  <c r="P160" i="65"/>
  <c r="L243" i="65"/>
  <c r="M243" i="65"/>
  <c r="O243" i="65"/>
  <c r="P243" i="65"/>
  <c r="Q232" i="65" l="1"/>
  <c r="R232" i="65"/>
  <c r="S232" i="65" s="1"/>
  <c r="T71" i="65"/>
  <c r="Q71" i="65"/>
  <c r="R71" i="65"/>
  <c r="S71" i="65" s="1"/>
  <c r="T193" i="65"/>
  <c r="R193" i="65"/>
  <c r="S193" i="65" s="1"/>
  <c r="Q193" i="65"/>
  <c r="Q147" i="65"/>
  <c r="T147" i="65"/>
  <c r="R147" i="65"/>
  <c r="S147" i="65" s="1"/>
  <c r="T243" i="65"/>
  <c r="Q243" i="65"/>
  <c r="Q160" i="65"/>
  <c r="R160" i="65"/>
  <c r="S160" i="65" s="1"/>
  <c r="T160" i="65"/>
  <c r="R243" i="65"/>
  <c r="S243" i="65" s="1"/>
  <c r="P80" i="65"/>
  <c r="L19" i="65"/>
  <c r="M19" i="65"/>
  <c r="O19" i="65"/>
  <c r="P19" i="65"/>
  <c r="P242" i="65"/>
  <c r="O242" i="65"/>
  <c r="M242" i="65"/>
  <c r="L242" i="65"/>
  <c r="P241" i="65"/>
  <c r="O241" i="65"/>
  <c r="M241" i="65"/>
  <c r="L241" i="65"/>
  <c r="P240" i="65"/>
  <c r="O240" i="65"/>
  <c r="M240" i="65"/>
  <c r="L240" i="65"/>
  <c r="P239" i="65"/>
  <c r="O239" i="65"/>
  <c r="M239" i="65"/>
  <c r="L239" i="65"/>
  <c r="P238" i="65"/>
  <c r="O238" i="65"/>
  <c r="M238" i="65"/>
  <c r="L238" i="65"/>
  <c r="P237" i="65"/>
  <c r="O237" i="65"/>
  <c r="M237" i="65"/>
  <c r="L237" i="65"/>
  <c r="P236" i="65"/>
  <c r="O236" i="65"/>
  <c r="M236" i="65"/>
  <c r="L236" i="65"/>
  <c r="P235" i="65"/>
  <c r="O235" i="65"/>
  <c r="M235" i="65"/>
  <c r="L235" i="65"/>
  <c r="P234" i="65"/>
  <c r="O234" i="65"/>
  <c r="M234" i="65"/>
  <c r="L234" i="65"/>
  <c r="P233" i="65"/>
  <c r="O233" i="65"/>
  <c r="M233" i="65"/>
  <c r="L233" i="65"/>
  <c r="P231" i="65"/>
  <c r="O231" i="65"/>
  <c r="M231" i="65"/>
  <c r="L231" i="65"/>
  <c r="P230" i="65"/>
  <c r="O230" i="65"/>
  <c r="M230" i="65"/>
  <c r="L230" i="65"/>
  <c r="P229" i="65"/>
  <c r="O229" i="65"/>
  <c r="M229" i="65"/>
  <c r="L229" i="65"/>
  <c r="P228" i="65"/>
  <c r="O228" i="65"/>
  <c r="M228" i="65"/>
  <c r="L228" i="65"/>
  <c r="P227" i="65"/>
  <c r="O227" i="65"/>
  <c r="M227" i="65"/>
  <c r="L227" i="65"/>
  <c r="P226" i="65"/>
  <c r="O226" i="65"/>
  <c r="M226" i="65"/>
  <c r="L226" i="65"/>
  <c r="P225" i="65"/>
  <c r="O225" i="65"/>
  <c r="M225" i="65"/>
  <c r="L225" i="65"/>
  <c r="P224" i="65"/>
  <c r="O224" i="65"/>
  <c r="M224" i="65"/>
  <c r="L224" i="65"/>
  <c r="P223" i="65"/>
  <c r="O223" i="65"/>
  <c r="M223" i="65"/>
  <c r="L223" i="65"/>
  <c r="P222" i="65"/>
  <c r="O222" i="65"/>
  <c r="M222" i="65"/>
  <c r="L222" i="65"/>
  <c r="P221" i="65"/>
  <c r="O221" i="65"/>
  <c r="M221" i="65"/>
  <c r="L221" i="65"/>
  <c r="P220" i="65"/>
  <c r="O220" i="65"/>
  <c r="M220" i="65"/>
  <c r="L220" i="65"/>
  <c r="P219" i="65"/>
  <c r="O219" i="65"/>
  <c r="M219" i="65"/>
  <c r="L219" i="65"/>
  <c r="P218" i="65"/>
  <c r="O218" i="65"/>
  <c r="M218" i="65"/>
  <c r="L218" i="65"/>
  <c r="P217" i="65"/>
  <c r="O217" i="65"/>
  <c r="M217" i="65"/>
  <c r="L217" i="65"/>
  <c r="P215" i="65"/>
  <c r="O215" i="65"/>
  <c r="M215" i="65"/>
  <c r="L215" i="65"/>
  <c r="P214" i="65"/>
  <c r="O214" i="65"/>
  <c r="M214" i="65"/>
  <c r="L214" i="65"/>
  <c r="P213" i="65"/>
  <c r="O213" i="65"/>
  <c r="M213" i="65"/>
  <c r="L213" i="65"/>
  <c r="P212" i="65"/>
  <c r="O212" i="65"/>
  <c r="M212" i="65"/>
  <c r="L212" i="65"/>
  <c r="F212" i="65"/>
  <c r="P211" i="65"/>
  <c r="O211" i="65"/>
  <c r="M211" i="65"/>
  <c r="L211" i="65"/>
  <c r="P210" i="65"/>
  <c r="O210" i="65"/>
  <c r="M210" i="65"/>
  <c r="L210" i="65"/>
  <c r="P209" i="65"/>
  <c r="O209" i="65"/>
  <c r="M209" i="65"/>
  <c r="L209" i="65"/>
  <c r="P208" i="65"/>
  <c r="O208" i="65"/>
  <c r="M208" i="65"/>
  <c r="L208" i="65"/>
  <c r="P207" i="65"/>
  <c r="O207" i="65"/>
  <c r="M207" i="65"/>
  <c r="L207" i="65"/>
  <c r="P206" i="65"/>
  <c r="O206" i="65"/>
  <c r="M206" i="65"/>
  <c r="L206" i="65"/>
  <c r="P205" i="65"/>
  <c r="O205" i="65"/>
  <c r="M205" i="65"/>
  <c r="L205" i="65"/>
  <c r="P204" i="65"/>
  <c r="O204" i="65"/>
  <c r="M204" i="65"/>
  <c r="L204" i="65"/>
  <c r="P203" i="65"/>
  <c r="O203" i="65"/>
  <c r="M203" i="65"/>
  <c r="L203" i="65"/>
  <c r="P202" i="65"/>
  <c r="O202" i="65"/>
  <c r="M202" i="65"/>
  <c r="L202" i="65"/>
  <c r="P201" i="65"/>
  <c r="O201" i="65"/>
  <c r="M201" i="65"/>
  <c r="L201" i="65"/>
  <c r="P200" i="65"/>
  <c r="O200" i="65"/>
  <c r="M200" i="65"/>
  <c r="L200" i="65"/>
  <c r="P199" i="65"/>
  <c r="O199" i="65"/>
  <c r="M199" i="65"/>
  <c r="L199" i="65"/>
  <c r="P198" i="65"/>
  <c r="O198" i="65"/>
  <c r="M198" i="65"/>
  <c r="L198" i="65"/>
  <c r="P197" i="65"/>
  <c r="O197" i="65"/>
  <c r="M197" i="65"/>
  <c r="L197" i="65"/>
  <c r="P195" i="65"/>
  <c r="O195" i="65"/>
  <c r="M195" i="65"/>
  <c r="L195" i="65"/>
  <c r="P194" i="65"/>
  <c r="O194" i="65"/>
  <c r="M194" i="65"/>
  <c r="L194" i="65"/>
  <c r="P192" i="65"/>
  <c r="O192" i="65"/>
  <c r="M192" i="65"/>
  <c r="L192" i="65"/>
  <c r="P191" i="65"/>
  <c r="O191" i="65"/>
  <c r="M191" i="65"/>
  <c r="L191" i="65"/>
  <c r="P190" i="65"/>
  <c r="O190" i="65"/>
  <c r="M190" i="65"/>
  <c r="L190" i="65"/>
  <c r="P189" i="65"/>
  <c r="O189" i="65"/>
  <c r="M189" i="65"/>
  <c r="L189" i="65"/>
  <c r="P188" i="65"/>
  <c r="O188" i="65"/>
  <c r="M188" i="65"/>
  <c r="L188" i="65"/>
  <c r="P187" i="65"/>
  <c r="O187" i="65"/>
  <c r="M187" i="65"/>
  <c r="L187" i="65"/>
  <c r="P186" i="65"/>
  <c r="O186" i="65"/>
  <c r="M186" i="65"/>
  <c r="L186" i="65"/>
  <c r="P185" i="65"/>
  <c r="O185" i="65"/>
  <c r="M185" i="65"/>
  <c r="L185" i="65"/>
  <c r="P184" i="65"/>
  <c r="O184" i="65"/>
  <c r="M184" i="65"/>
  <c r="L184" i="65"/>
  <c r="P183" i="65"/>
  <c r="O183" i="65"/>
  <c r="M183" i="65"/>
  <c r="L183" i="65"/>
  <c r="P159" i="65"/>
  <c r="O159" i="65"/>
  <c r="M159" i="65"/>
  <c r="L159" i="65"/>
  <c r="P157" i="65"/>
  <c r="O157" i="65"/>
  <c r="M157" i="65"/>
  <c r="L157" i="65"/>
  <c r="P156" i="65"/>
  <c r="O156" i="65"/>
  <c r="M156" i="65"/>
  <c r="L156" i="65"/>
  <c r="P155" i="65"/>
  <c r="O155" i="65"/>
  <c r="M155" i="65"/>
  <c r="L155" i="65"/>
  <c r="P154" i="65"/>
  <c r="O154" i="65"/>
  <c r="M154" i="65"/>
  <c r="L154" i="65"/>
  <c r="P153" i="65"/>
  <c r="O153" i="65"/>
  <c r="M153" i="65"/>
  <c r="L153" i="65"/>
  <c r="P152" i="65"/>
  <c r="O152" i="65"/>
  <c r="M152" i="65"/>
  <c r="L152" i="65"/>
  <c r="P146" i="65"/>
  <c r="O146" i="65"/>
  <c r="M146" i="65"/>
  <c r="L146" i="65"/>
  <c r="P145" i="65"/>
  <c r="O145" i="65"/>
  <c r="M145" i="65"/>
  <c r="L145" i="65"/>
  <c r="P144" i="65"/>
  <c r="O144" i="65"/>
  <c r="M144" i="65"/>
  <c r="L144" i="65"/>
  <c r="P143" i="65"/>
  <c r="O143" i="65"/>
  <c r="M143" i="65"/>
  <c r="L143" i="65"/>
  <c r="P142" i="65"/>
  <c r="O142" i="65"/>
  <c r="M142" i="65"/>
  <c r="L142" i="65"/>
  <c r="P141" i="65"/>
  <c r="O141" i="65"/>
  <c r="M141" i="65"/>
  <c r="L141" i="65"/>
  <c r="P140" i="65"/>
  <c r="O140" i="65"/>
  <c r="M140" i="65"/>
  <c r="L140" i="65"/>
  <c r="P139" i="65"/>
  <c r="O139" i="65"/>
  <c r="M139" i="65"/>
  <c r="L139" i="65"/>
  <c r="P138" i="65"/>
  <c r="O138" i="65"/>
  <c r="M138" i="65"/>
  <c r="L138" i="65"/>
  <c r="P137" i="65"/>
  <c r="O137" i="65"/>
  <c r="M137" i="65"/>
  <c r="L137" i="65"/>
  <c r="P136" i="65"/>
  <c r="O136" i="65"/>
  <c r="M136" i="65"/>
  <c r="L136" i="65"/>
  <c r="P135" i="65"/>
  <c r="O135" i="65"/>
  <c r="M135" i="65"/>
  <c r="L135" i="65"/>
  <c r="P134" i="65"/>
  <c r="O134" i="65"/>
  <c r="M134" i="65"/>
  <c r="L134" i="65"/>
  <c r="P133" i="65"/>
  <c r="O133" i="65"/>
  <c r="M133" i="65"/>
  <c r="L133" i="65"/>
  <c r="P132" i="65"/>
  <c r="O132" i="65"/>
  <c r="M132" i="65"/>
  <c r="L132" i="65"/>
  <c r="P131" i="65"/>
  <c r="O131" i="65"/>
  <c r="M131" i="65"/>
  <c r="L131" i="65"/>
  <c r="P130" i="65"/>
  <c r="O130" i="65"/>
  <c r="M130" i="65"/>
  <c r="L130" i="65"/>
  <c r="P129" i="65"/>
  <c r="O129" i="65"/>
  <c r="M129" i="65"/>
  <c r="L129" i="65"/>
  <c r="P128" i="65"/>
  <c r="O128" i="65"/>
  <c r="M128" i="65"/>
  <c r="L128" i="65"/>
  <c r="P127" i="65"/>
  <c r="O127" i="65"/>
  <c r="M127" i="65"/>
  <c r="L127" i="65"/>
  <c r="P126" i="65"/>
  <c r="O126" i="65"/>
  <c r="M126" i="65"/>
  <c r="L126" i="65"/>
  <c r="P125" i="65"/>
  <c r="O125" i="65"/>
  <c r="M125" i="65"/>
  <c r="L125" i="65"/>
  <c r="P124" i="65"/>
  <c r="O124" i="65"/>
  <c r="M124" i="65"/>
  <c r="L124" i="65"/>
  <c r="P123" i="65"/>
  <c r="O123" i="65"/>
  <c r="M123" i="65"/>
  <c r="L123" i="65"/>
  <c r="P122" i="65"/>
  <c r="O122" i="65"/>
  <c r="M122" i="65"/>
  <c r="L122" i="65"/>
  <c r="P121" i="65"/>
  <c r="O121" i="65"/>
  <c r="M121" i="65"/>
  <c r="L121" i="65"/>
  <c r="P120" i="65"/>
  <c r="O120" i="65"/>
  <c r="M120" i="65"/>
  <c r="L120" i="65"/>
  <c r="P119" i="65"/>
  <c r="O119" i="65"/>
  <c r="M119" i="65"/>
  <c r="L119" i="65"/>
  <c r="P118" i="65"/>
  <c r="O118" i="65"/>
  <c r="M118" i="65"/>
  <c r="L118" i="65"/>
  <c r="P117" i="65"/>
  <c r="O117" i="65"/>
  <c r="M117" i="65"/>
  <c r="L117" i="65"/>
  <c r="P116" i="65"/>
  <c r="O116" i="65"/>
  <c r="M116" i="65"/>
  <c r="L116" i="65"/>
  <c r="P115" i="65"/>
  <c r="O115" i="65"/>
  <c r="M115" i="65"/>
  <c r="L115" i="65"/>
  <c r="P114" i="65"/>
  <c r="O114" i="65"/>
  <c r="M114" i="65"/>
  <c r="L114" i="65"/>
  <c r="P113" i="65"/>
  <c r="O113" i="65"/>
  <c r="M113" i="65"/>
  <c r="L113" i="65"/>
  <c r="P112" i="65"/>
  <c r="O112" i="65"/>
  <c r="M112" i="65"/>
  <c r="L112" i="65"/>
  <c r="P6" i="65"/>
  <c r="O6" i="65"/>
  <c r="M6" i="65"/>
  <c r="L6" i="65"/>
  <c r="P111" i="65"/>
  <c r="O111" i="65"/>
  <c r="M111" i="65"/>
  <c r="L111" i="65"/>
  <c r="P5" i="65"/>
  <c r="O5" i="65"/>
  <c r="M5" i="65"/>
  <c r="L5" i="65"/>
  <c r="P110" i="65"/>
  <c r="O110" i="65"/>
  <c r="M110" i="65"/>
  <c r="L110" i="65"/>
  <c r="P109" i="65"/>
  <c r="O109" i="65"/>
  <c r="M109" i="65"/>
  <c r="L109" i="65"/>
  <c r="P108" i="65"/>
  <c r="O108" i="65"/>
  <c r="M108" i="65"/>
  <c r="L108" i="65"/>
  <c r="P107" i="65"/>
  <c r="O107" i="65"/>
  <c r="M107" i="65"/>
  <c r="L107" i="65"/>
  <c r="P106" i="65"/>
  <c r="O106" i="65"/>
  <c r="M106" i="65"/>
  <c r="L106" i="65"/>
  <c r="P105" i="65"/>
  <c r="O105" i="65"/>
  <c r="M105" i="65"/>
  <c r="L105" i="65"/>
  <c r="P104" i="65"/>
  <c r="O104" i="65"/>
  <c r="M104" i="65"/>
  <c r="L104" i="65"/>
  <c r="P103" i="65"/>
  <c r="O103" i="65"/>
  <c r="M103" i="65"/>
  <c r="L103" i="65"/>
  <c r="P102" i="65"/>
  <c r="O102" i="65"/>
  <c r="M102" i="65"/>
  <c r="L102" i="65"/>
  <c r="P101" i="65"/>
  <c r="O101" i="65"/>
  <c r="M101" i="65"/>
  <c r="L101" i="65"/>
  <c r="P100" i="65"/>
  <c r="O100" i="65"/>
  <c r="M100" i="65"/>
  <c r="L100" i="65"/>
  <c r="P99" i="65"/>
  <c r="O99" i="65"/>
  <c r="M99" i="65"/>
  <c r="L99" i="65"/>
  <c r="P98" i="65"/>
  <c r="O98" i="65"/>
  <c r="M98" i="65"/>
  <c r="L98" i="65"/>
  <c r="P97" i="65"/>
  <c r="O97" i="65"/>
  <c r="M97" i="65"/>
  <c r="L97" i="65"/>
  <c r="P96" i="65"/>
  <c r="O96" i="65"/>
  <c r="M96" i="65"/>
  <c r="L96" i="65"/>
  <c r="P95" i="65"/>
  <c r="O95" i="65"/>
  <c r="M95" i="65"/>
  <c r="L95" i="65"/>
  <c r="P94" i="65"/>
  <c r="O94" i="65"/>
  <c r="M94" i="65"/>
  <c r="L94" i="65"/>
  <c r="P93" i="65"/>
  <c r="O93" i="65"/>
  <c r="M93" i="65"/>
  <c r="L93" i="65"/>
  <c r="P92" i="65"/>
  <c r="O92" i="65"/>
  <c r="M92" i="65"/>
  <c r="L92" i="65"/>
  <c r="P91" i="65"/>
  <c r="O91" i="65"/>
  <c r="M91" i="65"/>
  <c r="L91" i="65"/>
  <c r="P4" i="65"/>
  <c r="O4" i="65"/>
  <c r="M4" i="65"/>
  <c r="L4" i="65"/>
  <c r="P90" i="65"/>
  <c r="O90" i="65"/>
  <c r="M90" i="65"/>
  <c r="L90" i="65"/>
  <c r="P89" i="65"/>
  <c r="O89" i="65"/>
  <c r="M89" i="65"/>
  <c r="L89" i="65"/>
  <c r="P88" i="65"/>
  <c r="O88" i="65"/>
  <c r="M88" i="65"/>
  <c r="L88" i="65"/>
  <c r="P87" i="65"/>
  <c r="O87" i="65"/>
  <c r="M87" i="65"/>
  <c r="L87" i="65"/>
  <c r="P86" i="65"/>
  <c r="O86" i="65"/>
  <c r="M86" i="65"/>
  <c r="L86" i="65"/>
  <c r="P85" i="65"/>
  <c r="O85" i="65"/>
  <c r="M85" i="65"/>
  <c r="L85" i="65"/>
  <c r="P84" i="65"/>
  <c r="O84" i="65"/>
  <c r="M84" i="65"/>
  <c r="L84" i="65"/>
  <c r="P83" i="65"/>
  <c r="O83" i="65"/>
  <c r="M83" i="65"/>
  <c r="L83" i="65"/>
  <c r="P82" i="65"/>
  <c r="O82" i="65"/>
  <c r="M82" i="65"/>
  <c r="L82" i="65"/>
  <c r="P81" i="65"/>
  <c r="O81" i="65"/>
  <c r="M81" i="65"/>
  <c r="L81" i="65"/>
  <c r="O80" i="65"/>
  <c r="M80" i="65"/>
  <c r="L80" i="65"/>
  <c r="P79" i="65"/>
  <c r="O79" i="65"/>
  <c r="M79" i="65"/>
  <c r="L79" i="65"/>
  <c r="P78" i="65"/>
  <c r="O78" i="65"/>
  <c r="M78" i="65"/>
  <c r="L78" i="65"/>
  <c r="P77" i="65"/>
  <c r="O77" i="65"/>
  <c r="M77" i="65"/>
  <c r="L77" i="65"/>
  <c r="P76" i="65"/>
  <c r="O76" i="65"/>
  <c r="M76" i="65"/>
  <c r="L76" i="65"/>
  <c r="P75" i="65"/>
  <c r="O75" i="65"/>
  <c r="M75" i="65"/>
  <c r="L75" i="65"/>
  <c r="P74" i="65"/>
  <c r="O74" i="65"/>
  <c r="M74" i="65"/>
  <c r="L74" i="65"/>
  <c r="P73" i="65"/>
  <c r="O73" i="65"/>
  <c r="M73" i="65"/>
  <c r="L73" i="65"/>
  <c r="P72" i="65"/>
  <c r="O72" i="65"/>
  <c r="M72" i="65"/>
  <c r="L72" i="65"/>
  <c r="P70" i="65"/>
  <c r="O70" i="65"/>
  <c r="M70" i="65"/>
  <c r="L70" i="65"/>
  <c r="P69" i="65"/>
  <c r="O69" i="65"/>
  <c r="M69" i="65"/>
  <c r="L69" i="65"/>
  <c r="P68" i="65"/>
  <c r="O68" i="65"/>
  <c r="M68" i="65"/>
  <c r="L68" i="65"/>
  <c r="P67" i="65"/>
  <c r="O67" i="65"/>
  <c r="M67" i="65"/>
  <c r="L67" i="65"/>
  <c r="P66" i="65"/>
  <c r="O66" i="65"/>
  <c r="M66" i="65"/>
  <c r="L66" i="65"/>
  <c r="P65" i="65"/>
  <c r="O65" i="65"/>
  <c r="M65" i="65"/>
  <c r="L65" i="65"/>
  <c r="P64" i="65"/>
  <c r="O64" i="65"/>
  <c r="M64" i="65"/>
  <c r="L64" i="65"/>
  <c r="P63" i="65"/>
  <c r="O63" i="65"/>
  <c r="M63" i="65"/>
  <c r="L63" i="65"/>
  <c r="P62" i="65"/>
  <c r="O62" i="65"/>
  <c r="M62" i="65"/>
  <c r="L62" i="65"/>
  <c r="P61" i="65"/>
  <c r="O61" i="65"/>
  <c r="M61" i="65"/>
  <c r="L61" i="65"/>
  <c r="P60" i="65"/>
  <c r="O60" i="65"/>
  <c r="M60" i="65"/>
  <c r="L60" i="65"/>
  <c r="P59" i="65"/>
  <c r="O59" i="65"/>
  <c r="M59" i="65"/>
  <c r="L59" i="65"/>
  <c r="P58" i="65"/>
  <c r="O58" i="65"/>
  <c r="M58" i="65"/>
  <c r="L58" i="65"/>
  <c r="P57" i="65"/>
  <c r="O57" i="65"/>
  <c r="M57" i="65"/>
  <c r="L57" i="65"/>
  <c r="P56" i="65"/>
  <c r="O56" i="65"/>
  <c r="M56" i="65"/>
  <c r="L56" i="65"/>
  <c r="P55" i="65"/>
  <c r="O55" i="65"/>
  <c r="M55" i="65"/>
  <c r="L55" i="65"/>
  <c r="P54" i="65"/>
  <c r="O54" i="65"/>
  <c r="M54" i="65"/>
  <c r="L54" i="65"/>
  <c r="P53" i="65"/>
  <c r="O53" i="65"/>
  <c r="M53" i="65"/>
  <c r="L53" i="65"/>
  <c r="P52" i="65"/>
  <c r="O52" i="65"/>
  <c r="M52" i="65"/>
  <c r="L52" i="65"/>
  <c r="P51" i="65"/>
  <c r="O51" i="65"/>
  <c r="M51" i="65"/>
  <c r="L51" i="65"/>
  <c r="P50" i="65"/>
  <c r="O50" i="65"/>
  <c r="M50" i="65"/>
  <c r="L50" i="65"/>
  <c r="P49" i="65"/>
  <c r="O49" i="65"/>
  <c r="M49" i="65"/>
  <c r="L49" i="65"/>
  <c r="P48" i="65"/>
  <c r="O48" i="65"/>
  <c r="M48" i="65"/>
  <c r="L48" i="65"/>
  <c r="P47" i="65"/>
  <c r="O47" i="65"/>
  <c r="M47" i="65"/>
  <c r="L47" i="65"/>
  <c r="P46" i="65"/>
  <c r="O46" i="65"/>
  <c r="M46" i="65"/>
  <c r="L46" i="65"/>
  <c r="P45" i="65"/>
  <c r="O45" i="65"/>
  <c r="M45" i="65"/>
  <c r="L45" i="65"/>
  <c r="P44" i="65"/>
  <c r="O44" i="65"/>
  <c r="M44" i="65"/>
  <c r="L44" i="65"/>
  <c r="P43" i="65"/>
  <c r="O43" i="65"/>
  <c r="M43" i="65"/>
  <c r="L43" i="65"/>
  <c r="P42" i="65"/>
  <c r="O42" i="65"/>
  <c r="M42" i="65"/>
  <c r="L42" i="65"/>
  <c r="P41" i="65"/>
  <c r="O41" i="65"/>
  <c r="M41" i="65"/>
  <c r="L41" i="65"/>
  <c r="P40" i="65"/>
  <c r="O40" i="65"/>
  <c r="M40" i="65"/>
  <c r="L40" i="65"/>
  <c r="P39" i="65"/>
  <c r="O39" i="65"/>
  <c r="M39" i="65"/>
  <c r="L39" i="65"/>
  <c r="P38" i="65"/>
  <c r="O38" i="65"/>
  <c r="M38" i="65"/>
  <c r="L38" i="65"/>
  <c r="P37" i="65"/>
  <c r="O37" i="65"/>
  <c r="M37" i="65"/>
  <c r="L37" i="65"/>
  <c r="P36" i="65"/>
  <c r="O36" i="65"/>
  <c r="M36" i="65"/>
  <c r="L36" i="65"/>
  <c r="P35" i="65"/>
  <c r="O35" i="65"/>
  <c r="M35" i="65"/>
  <c r="L35" i="65"/>
  <c r="P34" i="65"/>
  <c r="O34" i="65"/>
  <c r="M34" i="65"/>
  <c r="L34" i="65"/>
  <c r="P33" i="65"/>
  <c r="O33" i="65"/>
  <c r="M33" i="65"/>
  <c r="L33" i="65"/>
  <c r="P32" i="65"/>
  <c r="O32" i="65"/>
  <c r="M32" i="65"/>
  <c r="L32" i="65"/>
  <c r="P31" i="65"/>
  <c r="O31" i="65"/>
  <c r="M31" i="65"/>
  <c r="L31" i="65"/>
  <c r="P30" i="65"/>
  <c r="O30" i="65"/>
  <c r="M30" i="65"/>
  <c r="L30" i="65"/>
  <c r="P29" i="65"/>
  <c r="O29" i="65"/>
  <c r="M29" i="65"/>
  <c r="L29" i="65"/>
  <c r="P28" i="65"/>
  <c r="O28" i="65"/>
  <c r="M28" i="65"/>
  <c r="L28" i="65"/>
  <c r="P27" i="65"/>
  <c r="O27" i="65"/>
  <c r="M27" i="65"/>
  <c r="L27" i="65"/>
  <c r="P26" i="65"/>
  <c r="O26" i="65"/>
  <c r="M26" i="65"/>
  <c r="L26" i="65"/>
  <c r="P25" i="65"/>
  <c r="O25" i="65"/>
  <c r="M25" i="65"/>
  <c r="L25" i="65"/>
  <c r="P24" i="65"/>
  <c r="O24" i="65"/>
  <c r="M24" i="65"/>
  <c r="L24" i="65"/>
  <c r="P23" i="65"/>
  <c r="O23" i="65"/>
  <c r="M23" i="65"/>
  <c r="L23" i="65"/>
  <c r="P22" i="65"/>
  <c r="O22" i="65"/>
  <c r="M22" i="65"/>
  <c r="L22" i="65"/>
  <c r="P21" i="65"/>
  <c r="O21" i="65"/>
  <c r="M21" i="65"/>
  <c r="L21" i="65"/>
  <c r="P20" i="65"/>
  <c r="O20" i="65"/>
  <c r="M20" i="65"/>
  <c r="L20" i="65"/>
  <c r="P18" i="65"/>
  <c r="O18" i="65"/>
  <c r="M18" i="65"/>
  <c r="L18" i="65"/>
  <c r="P17" i="65"/>
  <c r="O17" i="65"/>
  <c r="M17" i="65"/>
  <c r="L17" i="65"/>
  <c r="P16" i="65"/>
  <c r="O16" i="65"/>
  <c r="M16" i="65"/>
  <c r="L16" i="65"/>
  <c r="P15" i="65"/>
  <c r="O15" i="65"/>
  <c r="M15" i="65"/>
  <c r="L15" i="65"/>
  <c r="P14" i="65"/>
  <c r="O14" i="65"/>
  <c r="M14" i="65"/>
  <c r="L14" i="65"/>
  <c r="P13" i="65"/>
  <c r="O13" i="65"/>
  <c r="M13" i="65"/>
  <c r="L13" i="65"/>
  <c r="P12" i="65"/>
  <c r="O12" i="65"/>
  <c r="M12" i="65"/>
  <c r="L12" i="65"/>
  <c r="P11" i="65"/>
  <c r="O11" i="65"/>
  <c r="M11" i="65"/>
  <c r="L11" i="65"/>
  <c r="P10" i="65"/>
  <c r="O10" i="65"/>
  <c r="M10" i="65"/>
  <c r="L10" i="65"/>
  <c r="P9" i="65"/>
  <c r="O9" i="65"/>
  <c r="M9" i="65"/>
  <c r="L9" i="65"/>
  <c r="P8" i="65"/>
  <c r="O8" i="65"/>
  <c r="M8" i="65"/>
  <c r="L8" i="65"/>
  <c r="P7" i="65"/>
  <c r="O7" i="65"/>
  <c r="M7" i="65"/>
  <c r="L7" i="65"/>
  <c r="P3" i="65"/>
  <c r="O3" i="65"/>
  <c r="M3" i="65"/>
  <c r="L3" i="65"/>
  <c r="P2" i="65"/>
  <c r="O2" i="65"/>
  <c r="N2" i="65"/>
  <c r="M2" i="65"/>
  <c r="L2" i="65"/>
  <c r="K149" i="57"/>
  <c r="L149" i="57"/>
  <c r="M149" i="57"/>
  <c r="N149" i="57"/>
  <c r="K150" i="57"/>
  <c r="L150" i="57"/>
  <c r="M150" i="57"/>
  <c r="N150" i="57"/>
  <c r="K151" i="57"/>
  <c r="L151" i="57"/>
  <c r="M151" i="57"/>
  <c r="N151" i="57"/>
  <c r="K152" i="57"/>
  <c r="L152" i="57"/>
  <c r="M152" i="57"/>
  <c r="N152" i="57"/>
  <c r="J149" i="57"/>
  <c r="J150" i="57"/>
  <c r="J151" i="57"/>
  <c r="J152" i="57"/>
  <c r="Q19" i="65" l="1"/>
  <c r="R19" i="65"/>
  <c r="S19" i="65" s="1"/>
  <c r="T19" i="65"/>
  <c r="O149" i="57"/>
  <c r="Q84" i="65"/>
  <c r="Q24" i="65"/>
  <c r="Q40" i="65"/>
  <c r="Q3" i="65"/>
  <c r="R108" i="65"/>
  <c r="S108" i="65" s="1"/>
  <c r="Q154" i="65"/>
  <c r="Q214" i="65"/>
  <c r="Q223" i="65"/>
  <c r="Q102" i="65"/>
  <c r="Q230" i="65"/>
  <c r="Q131" i="65"/>
  <c r="Q152" i="65"/>
  <c r="Q221" i="65"/>
  <c r="Q229" i="65"/>
  <c r="Q56" i="65"/>
  <c r="Q2" i="65"/>
  <c r="T10" i="65"/>
  <c r="Q13" i="65"/>
  <c r="Q61" i="65"/>
  <c r="Q198" i="65"/>
  <c r="Q218" i="65"/>
  <c r="T208" i="65"/>
  <c r="Q108" i="65"/>
  <c r="Q130" i="65"/>
  <c r="Q208" i="65"/>
  <c r="Q237" i="65"/>
  <c r="T33" i="65"/>
  <c r="T49" i="65"/>
  <c r="T57" i="65"/>
  <c r="Q77" i="65"/>
  <c r="Q17" i="65"/>
  <c r="Q33" i="65"/>
  <c r="Q49" i="65"/>
  <c r="T65" i="65"/>
  <c r="Q82" i="65"/>
  <c r="Q90" i="65"/>
  <c r="T6" i="65"/>
  <c r="Q87" i="65"/>
  <c r="Q91" i="65"/>
  <c r="Q99" i="65"/>
  <c r="Q114" i="65"/>
  <c r="R76" i="65"/>
  <c r="S76" i="65" s="1"/>
  <c r="R149" i="57"/>
  <c r="T106" i="65"/>
  <c r="Q110" i="65"/>
  <c r="T44" i="65"/>
  <c r="T52" i="65"/>
  <c r="T60" i="65"/>
  <c r="T197" i="65"/>
  <c r="T217" i="65"/>
  <c r="T114" i="65"/>
  <c r="T122" i="65"/>
  <c r="T130" i="65"/>
  <c r="T133" i="65"/>
  <c r="Q195" i="65"/>
  <c r="Q227" i="65"/>
  <c r="T231" i="65"/>
  <c r="Q236" i="65"/>
  <c r="T240" i="65"/>
  <c r="Q241" i="65"/>
  <c r="T121" i="65"/>
  <c r="Q133" i="65"/>
  <c r="Q141" i="65"/>
  <c r="Q189" i="65"/>
  <c r="Q29" i="65"/>
  <c r="Q37" i="65"/>
  <c r="Q45" i="65"/>
  <c r="Q65" i="65"/>
  <c r="Q85" i="65"/>
  <c r="Q122" i="65"/>
  <c r="T204" i="65"/>
  <c r="T224" i="65"/>
  <c r="T26" i="65"/>
  <c r="T23" i="65"/>
  <c r="Q100" i="65"/>
  <c r="R84" i="65"/>
  <c r="S84" i="65" s="1"/>
  <c r="Q146" i="65"/>
  <c r="Q192" i="65"/>
  <c r="Q194" i="65"/>
  <c r="Q203" i="65"/>
  <c r="Q231" i="65"/>
  <c r="Q89" i="65"/>
  <c r="Q113" i="65"/>
  <c r="Q185" i="65"/>
  <c r="Q205" i="65"/>
  <c r="Q111" i="65"/>
  <c r="Q118" i="65"/>
  <c r="Q137" i="65"/>
  <c r="Q145" i="65"/>
  <c r="Q159" i="65"/>
  <c r="Q18" i="65"/>
  <c r="Q34" i="65"/>
  <c r="Q42" i="65"/>
  <c r="Q50" i="65"/>
  <c r="Q58" i="65"/>
  <c r="Q15" i="65"/>
  <c r="Q31" i="65"/>
  <c r="Q39" i="65"/>
  <c r="Q47" i="65"/>
  <c r="Q55" i="65"/>
  <c r="Q66" i="65"/>
  <c r="Q93" i="65"/>
  <c r="Q12" i="65"/>
  <c r="Q72" i="65"/>
  <c r="Q98" i="65"/>
  <c r="Q134" i="65"/>
  <c r="Q219" i="65"/>
  <c r="Q225" i="65"/>
  <c r="R225" i="65"/>
  <c r="S225" i="65" s="1"/>
  <c r="R152" i="65"/>
  <c r="S152" i="65" s="1"/>
  <c r="R200" i="65"/>
  <c r="S200" i="65" s="1"/>
  <c r="R77" i="65"/>
  <c r="S77" i="65" s="1"/>
  <c r="R229" i="65"/>
  <c r="S229" i="65" s="1"/>
  <c r="T159" i="65"/>
  <c r="Q10" i="65"/>
  <c r="Q20" i="65"/>
  <c r="R74" i="65"/>
  <c r="S74" i="65" s="1"/>
  <c r="Q78" i="65"/>
  <c r="T100" i="65"/>
  <c r="Q6" i="65"/>
  <c r="Q119" i="65"/>
  <c r="Q127" i="65"/>
  <c r="Q138" i="65"/>
  <c r="T51" i="65"/>
  <c r="T59" i="65"/>
  <c r="T108" i="65"/>
  <c r="Q206" i="65"/>
  <c r="T125" i="65"/>
  <c r="T136" i="65"/>
  <c r="T157" i="65"/>
  <c r="T34" i="65"/>
  <c r="Q51" i="65"/>
  <c r="R69" i="65"/>
  <c r="S69" i="65" s="1"/>
  <c r="R89" i="65"/>
  <c r="S89" i="65" s="1"/>
  <c r="T107" i="65"/>
  <c r="T119" i="65"/>
  <c r="T127" i="65"/>
  <c r="T138" i="65"/>
  <c r="T146" i="65"/>
  <c r="T75" i="65"/>
  <c r="T156" i="65"/>
  <c r="T188" i="65"/>
  <c r="T191" i="65"/>
  <c r="T9" i="65"/>
  <c r="R151" i="57"/>
  <c r="T96" i="65"/>
  <c r="R85" i="65"/>
  <c r="S85" i="65" s="1"/>
  <c r="R88" i="65"/>
  <c r="S88" i="65" s="1"/>
  <c r="T4" i="65"/>
  <c r="R98" i="65"/>
  <c r="S98" i="65" s="1"/>
  <c r="Q128" i="65"/>
  <c r="Q187" i="65"/>
  <c r="R87" i="65"/>
  <c r="S87" i="65" s="1"/>
  <c r="T66" i="65"/>
  <c r="Q9" i="65"/>
  <c r="Q22" i="65"/>
  <c r="Q53" i="65"/>
  <c r="Q64" i="65"/>
  <c r="Q8" i="65"/>
  <c r="Q11" i="65"/>
  <c r="Q28" i="65"/>
  <c r="Q36" i="65"/>
  <c r="Q69" i="65"/>
  <c r="Q73" i="65"/>
  <c r="T80" i="65"/>
  <c r="R152" i="57"/>
  <c r="O151" i="57"/>
  <c r="Q30" i="65"/>
  <c r="Q38" i="65"/>
  <c r="Q44" i="65"/>
  <c r="Q27" i="65"/>
  <c r="Q35" i="65"/>
  <c r="T42" i="65"/>
  <c r="Q46" i="65"/>
  <c r="Q52" i="65"/>
  <c r="Q60" i="65"/>
  <c r="Q63" i="65"/>
  <c r="R150" i="57"/>
  <c r="Q21" i="65"/>
  <c r="Q43" i="65"/>
  <c r="T50" i="65"/>
  <c r="Q54" i="65"/>
  <c r="T79" i="65"/>
  <c r="R90" i="65"/>
  <c r="S90" i="65" s="1"/>
  <c r="Q105" i="65"/>
  <c r="Q125" i="65"/>
  <c r="T135" i="65"/>
  <c r="T143" i="65"/>
  <c r="T183" i="65"/>
  <c r="R198" i="65"/>
  <c r="S198" i="65" s="1"/>
  <c r="R201" i="65"/>
  <c r="S201" i="65" s="1"/>
  <c r="T212" i="65"/>
  <c r="Q226" i="65"/>
  <c r="T230" i="65"/>
  <c r="Q235" i="65"/>
  <c r="T239" i="65"/>
  <c r="R97" i="65"/>
  <c r="S97" i="65" s="1"/>
  <c r="R118" i="65"/>
  <c r="S118" i="65" s="1"/>
  <c r="R137" i="65"/>
  <c r="S137" i="65" s="1"/>
  <c r="T211" i="65"/>
  <c r="T214" i="65"/>
  <c r="Q234" i="65"/>
  <c r="Q116" i="65"/>
  <c r="Q201" i="65"/>
  <c r="Q212" i="65"/>
  <c r="Q215" i="65"/>
  <c r="Q79" i="65"/>
  <c r="Q92" i="65"/>
  <c r="R99" i="65"/>
  <c r="S99" i="65" s="1"/>
  <c r="R102" i="65"/>
  <c r="S102" i="65" s="1"/>
  <c r="R105" i="65"/>
  <c r="S105" i="65" s="1"/>
  <c r="R128" i="65"/>
  <c r="S128" i="65" s="1"/>
  <c r="R131" i="65"/>
  <c r="S131" i="65" s="1"/>
  <c r="Q135" i="65"/>
  <c r="Q143" i="65"/>
  <c r="T155" i="65"/>
  <c r="Q183" i="65"/>
  <c r="R187" i="65"/>
  <c r="S187" i="65" s="1"/>
  <c r="R190" i="65"/>
  <c r="S190" i="65" s="1"/>
  <c r="Q209" i="65"/>
  <c r="T223" i="65"/>
  <c r="T128" i="65"/>
  <c r="T97" i="65"/>
  <c r="T99" i="65"/>
  <c r="T90" i="65"/>
  <c r="T190" i="65"/>
  <c r="Q94" i="65"/>
  <c r="Q109" i="65"/>
  <c r="Q191" i="65"/>
  <c r="Q204" i="65"/>
  <c r="Q213" i="65"/>
  <c r="Q220" i="65"/>
  <c r="Q240" i="65"/>
  <c r="Q62" i="65"/>
  <c r="Q68" i="65"/>
  <c r="Q75" i="65"/>
  <c r="Q103" i="65"/>
  <c r="Q112" i="65"/>
  <c r="Q115" i="65"/>
  <c r="Q121" i="65"/>
  <c r="Q124" i="65"/>
  <c r="Q140" i="65"/>
  <c r="Q144" i="65"/>
  <c r="Q155" i="65"/>
  <c r="Q157" i="65"/>
  <c r="Q184" i="65"/>
  <c r="Q190" i="65"/>
  <c r="Q197" i="65"/>
  <c r="Q200" i="65"/>
  <c r="Q217" i="65"/>
  <c r="Q222" i="65"/>
  <c r="Q239" i="65"/>
  <c r="Q242" i="65"/>
  <c r="R101" i="65"/>
  <c r="S101" i="65" s="1"/>
  <c r="R104" i="65"/>
  <c r="S104" i="65" s="1"/>
  <c r="R110" i="65"/>
  <c r="S110" i="65" s="1"/>
  <c r="R117" i="65"/>
  <c r="S117" i="65" s="1"/>
  <c r="R126" i="65"/>
  <c r="S126" i="65" s="1"/>
  <c r="R136" i="65"/>
  <c r="S136" i="65" s="1"/>
  <c r="R142" i="65"/>
  <c r="S142" i="65" s="1"/>
  <c r="R186" i="65"/>
  <c r="S186" i="65" s="1"/>
  <c r="R202" i="65"/>
  <c r="S202" i="65" s="1"/>
  <c r="R211" i="65"/>
  <c r="S211" i="65" s="1"/>
  <c r="R228" i="65"/>
  <c r="S228" i="65" s="1"/>
  <c r="R235" i="65"/>
  <c r="S235" i="65" s="1"/>
  <c r="Q70" i="65"/>
  <c r="Q59" i="65"/>
  <c r="Q4" i="65"/>
  <c r="R14" i="65"/>
  <c r="S14" i="65" s="1"/>
  <c r="R23" i="65"/>
  <c r="S23" i="65" s="1"/>
  <c r="R26" i="65"/>
  <c r="S26" i="65" s="1"/>
  <c r="R29" i="65"/>
  <c r="S29" i="65" s="1"/>
  <c r="R32" i="65"/>
  <c r="S32" i="65" s="1"/>
  <c r="O150" i="57"/>
  <c r="R7" i="65"/>
  <c r="S7" i="65" s="1"/>
  <c r="R11" i="65"/>
  <c r="S11" i="65" s="1"/>
  <c r="Q14" i="65"/>
  <c r="Q23" i="65"/>
  <c r="Q26" i="65"/>
  <c r="Q32" i="65"/>
  <c r="R35" i="65"/>
  <c r="S35" i="65" s="1"/>
  <c r="R41" i="65"/>
  <c r="S41" i="65" s="1"/>
  <c r="Q48" i="65"/>
  <c r="Q81" i="65"/>
  <c r="Q7" i="65"/>
  <c r="R16" i="65"/>
  <c r="S16" i="65" s="1"/>
  <c r="R22" i="65"/>
  <c r="S22" i="65" s="1"/>
  <c r="R25" i="65"/>
  <c r="S25" i="65" s="1"/>
  <c r="R28" i="65"/>
  <c r="S28" i="65" s="1"/>
  <c r="R38" i="65"/>
  <c r="S38" i="65" s="1"/>
  <c r="Q41" i="65"/>
  <c r="R44" i="65"/>
  <c r="S44" i="65" s="1"/>
  <c r="R54" i="65"/>
  <c r="S54" i="65" s="1"/>
  <c r="R57" i="65"/>
  <c r="S57" i="65" s="1"/>
  <c r="R63" i="65"/>
  <c r="S63" i="65" s="1"/>
  <c r="R67" i="65"/>
  <c r="S67" i="65" s="1"/>
  <c r="R83" i="65"/>
  <c r="S83" i="65" s="1"/>
  <c r="R86" i="65"/>
  <c r="S86" i="65" s="1"/>
  <c r="R10" i="65"/>
  <c r="S10" i="65" s="1"/>
  <c r="R13" i="65"/>
  <c r="S13" i="65" s="1"/>
  <c r="Q16" i="65"/>
  <c r="Q25" i="65"/>
  <c r="R31" i="65"/>
  <c r="S31" i="65" s="1"/>
  <c r="R47" i="65"/>
  <c r="S47" i="65" s="1"/>
  <c r="Q57" i="65"/>
  <c r="Q67" i="65"/>
  <c r="Q101" i="65"/>
  <c r="Q104" i="65"/>
  <c r="Q107" i="65"/>
  <c r="Q5" i="65"/>
  <c r="Q126" i="65"/>
  <c r="Q142" i="65"/>
  <c r="Q186" i="65"/>
  <c r="Q202" i="65"/>
  <c r="Q211" i="65"/>
  <c r="Q228" i="65"/>
  <c r="R129" i="65"/>
  <c r="S129" i="65" s="1"/>
  <c r="R132" i="65"/>
  <c r="S132" i="65" s="1"/>
  <c r="R153" i="65"/>
  <c r="S153" i="65" s="1"/>
  <c r="R210" i="65"/>
  <c r="S210" i="65" s="1"/>
  <c r="R224" i="65"/>
  <c r="S224" i="65" s="1"/>
  <c r="R227" i="65"/>
  <c r="S227" i="65" s="1"/>
  <c r="Q238" i="65"/>
  <c r="Q76" i="65"/>
  <c r="Q83" i="65"/>
  <c r="Q86" i="65"/>
  <c r="Q97" i="65"/>
  <c r="R111" i="65"/>
  <c r="S111" i="65" s="1"/>
  <c r="R116" i="65"/>
  <c r="S116" i="65" s="1"/>
  <c r="Q117" i="65"/>
  <c r="R119" i="65"/>
  <c r="S119" i="65" s="1"/>
  <c r="Q129" i="65"/>
  <c r="Q132" i="65"/>
  <c r="Q136" i="65"/>
  <c r="R138" i="65"/>
  <c r="S138" i="65" s="1"/>
  <c r="R141" i="65"/>
  <c r="S141" i="65" s="1"/>
  <c r="Q153" i="65"/>
  <c r="R185" i="65"/>
  <c r="S185" i="65" s="1"/>
  <c r="Q188" i="65"/>
  <c r="R194" i="65"/>
  <c r="S194" i="65" s="1"/>
  <c r="Q210" i="65"/>
  <c r="R230" i="65"/>
  <c r="S230" i="65" s="1"/>
  <c r="R234" i="65"/>
  <c r="S234" i="65" s="1"/>
  <c r="R8" i="65"/>
  <c r="S8" i="65" s="1"/>
  <c r="R20" i="65"/>
  <c r="S20" i="65" s="1"/>
  <c r="R36" i="65"/>
  <c r="S36" i="65" s="1"/>
  <c r="R49" i="65"/>
  <c r="S49" i="65" s="1"/>
  <c r="R72" i="65"/>
  <c r="S72" i="65" s="1"/>
  <c r="R78" i="65"/>
  <c r="S78" i="65" s="1"/>
  <c r="R4" i="65"/>
  <c r="S4" i="65" s="1"/>
  <c r="R93" i="65"/>
  <c r="S93" i="65" s="1"/>
  <c r="R96" i="65"/>
  <c r="S96" i="65" s="1"/>
  <c r="R134" i="65"/>
  <c r="S134" i="65" s="1"/>
  <c r="R144" i="65"/>
  <c r="S144" i="65" s="1"/>
  <c r="R191" i="65"/>
  <c r="S191" i="65" s="1"/>
  <c r="R206" i="65"/>
  <c r="S206" i="65" s="1"/>
  <c r="R209" i="65"/>
  <c r="S209" i="65" s="1"/>
  <c r="R213" i="65"/>
  <c r="S213" i="65" s="1"/>
  <c r="R220" i="65"/>
  <c r="S220" i="65" s="1"/>
  <c r="R223" i="65"/>
  <c r="S223" i="65" s="1"/>
  <c r="R226" i="65"/>
  <c r="S226" i="65" s="1"/>
  <c r="R237" i="65"/>
  <c r="S237" i="65" s="1"/>
  <c r="R240" i="65"/>
  <c r="S240" i="65" s="1"/>
  <c r="R70" i="65"/>
  <c r="S70" i="65" s="1"/>
  <c r="P150" i="57"/>
  <c r="Q150" i="57" s="1"/>
  <c r="R12" i="65"/>
  <c r="S12" i="65" s="1"/>
  <c r="R30" i="65"/>
  <c r="S30" i="65" s="1"/>
  <c r="R33" i="65"/>
  <c r="S33" i="65" s="1"/>
  <c r="R46" i="65"/>
  <c r="S46" i="65" s="1"/>
  <c r="R2" i="65"/>
  <c r="S2" i="65" s="1"/>
  <c r="R17" i="65"/>
  <c r="S17" i="65" s="1"/>
  <c r="R39" i="65"/>
  <c r="S39" i="65" s="1"/>
  <c r="R42" i="65"/>
  <c r="S42" i="65" s="1"/>
  <c r="R55" i="65"/>
  <c r="S55" i="65" s="1"/>
  <c r="R58" i="65"/>
  <c r="S58" i="65" s="1"/>
  <c r="R61" i="65"/>
  <c r="S61" i="65" s="1"/>
  <c r="R65" i="65"/>
  <c r="S65" i="65" s="1"/>
  <c r="R68" i="65"/>
  <c r="S68" i="65" s="1"/>
  <c r="R75" i="65"/>
  <c r="S75" i="65" s="1"/>
  <c r="R203" i="65"/>
  <c r="S203" i="65" s="1"/>
  <c r="R45" i="65"/>
  <c r="S45" i="65" s="1"/>
  <c r="R48" i="65"/>
  <c r="S48" i="65" s="1"/>
  <c r="R64" i="65"/>
  <c r="S64" i="65" s="1"/>
  <c r="R81" i="65"/>
  <c r="S81" i="65" s="1"/>
  <c r="R92" i="65"/>
  <c r="S92" i="65" s="1"/>
  <c r="R95" i="65"/>
  <c r="S95" i="65" s="1"/>
  <c r="R5" i="65"/>
  <c r="S5" i="65" s="1"/>
  <c r="R112" i="65"/>
  <c r="S112" i="65" s="1"/>
  <c r="R115" i="65"/>
  <c r="S115" i="65" s="1"/>
  <c r="R124" i="65"/>
  <c r="S124" i="65" s="1"/>
  <c r="R127" i="65"/>
  <c r="S127" i="65" s="1"/>
  <c r="R140" i="65"/>
  <c r="S140" i="65" s="1"/>
  <c r="R143" i="65"/>
  <c r="S143" i="65" s="1"/>
  <c r="R184" i="65"/>
  <c r="S184" i="65" s="1"/>
  <c r="R222" i="65"/>
  <c r="S222" i="65" s="1"/>
  <c r="R233" i="65"/>
  <c r="S233" i="65" s="1"/>
  <c r="R236" i="65"/>
  <c r="S236" i="65" s="1"/>
  <c r="R242" i="65"/>
  <c r="S242" i="65" s="1"/>
  <c r="R146" i="65"/>
  <c r="S146" i="65" s="1"/>
  <c r="R154" i="65"/>
  <c r="S154" i="65" s="1"/>
  <c r="R189" i="65"/>
  <c r="S189" i="65" s="1"/>
  <c r="R205" i="65"/>
  <c r="S205" i="65" s="1"/>
  <c r="R212" i="65"/>
  <c r="S212" i="65" s="1"/>
  <c r="R215" i="65"/>
  <c r="S215" i="65" s="1"/>
  <c r="R219" i="65"/>
  <c r="S219" i="65" s="1"/>
  <c r="R73" i="65"/>
  <c r="S73" i="65" s="1"/>
  <c r="R94" i="65"/>
  <c r="S94" i="65" s="1"/>
  <c r="R6" i="65"/>
  <c r="S6" i="65" s="1"/>
  <c r="R120" i="65"/>
  <c r="S120" i="65" s="1"/>
  <c r="R123" i="65"/>
  <c r="S123" i="65" s="1"/>
  <c r="R139" i="65"/>
  <c r="S139" i="65" s="1"/>
  <c r="R145" i="65"/>
  <c r="S145" i="65" s="1"/>
  <c r="R192" i="65"/>
  <c r="S192" i="65" s="1"/>
  <c r="R195" i="65"/>
  <c r="S195" i="65" s="1"/>
  <c r="R199" i="65"/>
  <c r="S199" i="65" s="1"/>
  <c r="R218" i="65"/>
  <c r="S218" i="65" s="1"/>
  <c r="R221" i="65"/>
  <c r="S221" i="65" s="1"/>
  <c r="R231" i="65"/>
  <c r="S231" i="65" s="1"/>
  <c r="R238" i="65"/>
  <c r="S238" i="65" s="1"/>
  <c r="R241" i="65"/>
  <c r="S241" i="65" s="1"/>
  <c r="R207" i="65"/>
  <c r="S207" i="65" s="1"/>
  <c r="R3" i="65"/>
  <c r="S3" i="65" s="1"/>
  <c r="R9" i="65"/>
  <c r="S9" i="65" s="1"/>
  <c r="R18" i="65"/>
  <c r="S18" i="65" s="1"/>
  <c r="R21" i="65"/>
  <c r="S21" i="65" s="1"/>
  <c r="R34" i="65"/>
  <c r="S34" i="65" s="1"/>
  <c r="R37" i="65"/>
  <c r="S37" i="65" s="1"/>
  <c r="R40" i="65"/>
  <c r="S40" i="65" s="1"/>
  <c r="R43" i="65"/>
  <c r="S43" i="65" s="1"/>
  <c r="R50" i="65"/>
  <c r="S50" i="65" s="1"/>
  <c r="R53" i="65"/>
  <c r="S53" i="65" s="1"/>
  <c r="R56" i="65"/>
  <c r="S56" i="65" s="1"/>
  <c r="R15" i="65"/>
  <c r="S15" i="65" s="1"/>
  <c r="R24" i="65"/>
  <c r="S24" i="65" s="1"/>
  <c r="R27" i="65"/>
  <c r="S27" i="65" s="1"/>
  <c r="R62" i="65"/>
  <c r="S62" i="65" s="1"/>
  <c r="R66" i="65"/>
  <c r="S66" i="65" s="1"/>
  <c r="R79" i="65"/>
  <c r="S79" i="65" s="1"/>
  <c r="R82" i="65"/>
  <c r="S82" i="65" s="1"/>
  <c r="R103" i="65"/>
  <c r="S103" i="65" s="1"/>
  <c r="R106" i="65"/>
  <c r="S106" i="65" s="1"/>
  <c r="R109" i="65"/>
  <c r="S109" i="65" s="1"/>
  <c r="T74" i="65"/>
  <c r="T85" i="65"/>
  <c r="T98" i="65"/>
  <c r="T105" i="65"/>
  <c r="T142" i="65"/>
  <c r="T215" i="65"/>
  <c r="T238" i="65"/>
  <c r="T124" i="65"/>
  <c r="R183" i="65"/>
  <c r="S183" i="65" s="1"/>
  <c r="R52" i="65"/>
  <c r="S52" i="65" s="1"/>
  <c r="R60" i="65"/>
  <c r="S60" i="65" s="1"/>
  <c r="R100" i="65"/>
  <c r="S100" i="65" s="1"/>
  <c r="R114" i="65"/>
  <c r="S114" i="65" s="1"/>
  <c r="R122" i="65"/>
  <c r="S122" i="65" s="1"/>
  <c r="R130" i="65"/>
  <c r="S130" i="65" s="1"/>
  <c r="P149" i="57"/>
  <c r="Q149" i="57" s="1"/>
  <c r="T25" i="65"/>
  <c r="T120" i="65"/>
  <c r="T207" i="65"/>
  <c r="T222" i="65"/>
  <c r="T229" i="65"/>
  <c r="T242" i="65"/>
  <c r="T31" i="65"/>
  <c r="T39" i="65"/>
  <c r="T95" i="65"/>
  <c r="T103" i="65"/>
  <c r="T154" i="65"/>
  <c r="T18" i="65"/>
  <c r="T48" i="65"/>
  <c r="T84" i="65"/>
  <c r="T141" i="65"/>
  <c r="T200" i="65"/>
  <c r="T206" i="65"/>
  <c r="T16" i="65"/>
  <c r="T24" i="65"/>
  <c r="T64" i="65"/>
  <c r="T73" i="65"/>
  <c r="T104" i="65"/>
  <c r="T111" i="65"/>
  <c r="T134" i="65"/>
  <c r="T221" i="65"/>
  <c r="T241" i="65"/>
  <c r="R80" i="65"/>
  <c r="S80" i="65" s="1"/>
  <c r="R125" i="65"/>
  <c r="S125" i="65" s="1"/>
  <c r="R133" i="65"/>
  <c r="S133" i="65" s="1"/>
  <c r="R204" i="65"/>
  <c r="S204" i="65" s="1"/>
  <c r="T11" i="65"/>
  <c r="T17" i="65"/>
  <c r="T40" i="65"/>
  <c r="T58" i="65"/>
  <c r="T76" i="65"/>
  <c r="T83" i="65"/>
  <c r="T112" i="65"/>
  <c r="T199" i="65"/>
  <c r="T233" i="65"/>
  <c r="T41" i="65"/>
  <c r="T82" i="65"/>
  <c r="T219" i="65"/>
  <c r="R155" i="65"/>
  <c r="S155" i="65" s="1"/>
  <c r="R188" i="65"/>
  <c r="S188" i="65" s="1"/>
  <c r="R197" i="65"/>
  <c r="S197" i="65" s="1"/>
  <c r="R239" i="65"/>
  <c r="S239" i="65" s="1"/>
  <c r="T144" i="65"/>
  <c r="T186" i="65"/>
  <c r="T194" i="65"/>
  <c r="T203" i="65"/>
  <c r="T220" i="65"/>
  <c r="T228" i="65"/>
  <c r="T237" i="65"/>
  <c r="R135" i="65"/>
  <c r="S135" i="65" s="1"/>
  <c r="R156" i="65"/>
  <c r="S156" i="65" s="1"/>
  <c r="R214" i="65"/>
  <c r="S214" i="65" s="1"/>
  <c r="T67" i="65"/>
  <c r="T187" i="65"/>
  <c r="T195" i="65"/>
  <c r="R157" i="65"/>
  <c r="S157" i="65" s="1"/>
  <c r="T2" i="65"/>
  <c r="T12" i="65"/>
  <c r="T20" i="65"/>
  <c r="T28" i="65"/>
  <c r="T36" i="65"/>
  <c r="T68" i="65"/>
  <c r="T77" i="65"/>
  <c r="T92" i="65"/>
  <c r="T115" i="65"/>
  <c r="R51" i="65"/>
  <c r="S51" i="65" s="1"/>
  <c r="R59" i="65"/>
  <c r="S59" i="65" s="1"/>
  <c r="R91" i="65"/>
  <c r="S91" i="65" s="1"/>
  <c r="R107" i="65"/>
  <c r="S107" i="65" s="1"/>
  <c r="R113" i="65"/>
  <c r="S113" i="65" s="1"/>
  <c r="R121" i="65"/>
  <c r="S121" i="65" s="1"/>
  <c r="R159" i="65"/>
  <c r="S159" i="65" s="1"/>
  <c r="R208" i="65"/>
  <c r="S208" i="65" s="1"/>
  <c r="R217" i="65"/>
  <c r="S217" i="65" s="1"/>
  <c r="T45" i="65"/>
  <c r="T86" i="65"/>
  <c r="T152" i="65"/>
  <c r="T30" i="65"/>
  <c r="T87" i="65"/>
  <c r="T185" i="65"/>
  <c r="T7" i="65"/>
  <c r="T15" i="65"/>
  <c r="T47" i="65"/>
  <c r="T55" i="65"/>
  <c r="T72" i="65"/>
  <c r="T88" i="65"/>
  <c r="T13" i="65"/>
  <c r="T37" i="65"/>
  <c r="T69" i="65"/>
  <c r="T109" i="65"/>
  <c r="T139" i="65"/>
  <c r="T201" i="65"/>
  <c r="T38" i="65"/>
  <c r="T54" i="65"/>
  <c r="T116" i="65"/>
  <c r="T140" i="65"/>
  <c r="T202" i="65"/>
  <c r="T236" i="65"/>
  <c r="T184" i="65"/>
  <c r="T32" i="65"/>
  <c r="T56" i="65"/>
  <c r="T21" i="65"/>
  <c r="T78" i="65"/>
  <c r="T131" i="65"/>
  <c r="T14" i="65"/>
  <c r="T70" i="65"/>
  <c r="T110" i="65"/>
  <c r="T53" i="65"/>
  <c r="T93" i="65"/>
  <c r="T22" i="65"/>
  <c r="T62" i="65"/>
  <c r="T102" i="65"/>
  <c r="T153" i="65"/>
  <c r="T227" i="65"/>
  <c r="T29" i="65"/>
  <c r="T61" i="65"/>
  <c r="T101" i="65"/>
  <c r="T123" i="65"/>
  <c r="T192" i="65"/>
  <c r="T3" i="65"/>
  <c r="T46" i="65"/>
  <c r="T94" i="65"/>
  <c r="T132" i="65"/>
  <c r="T210" i="65"/>
  <c r="T126" i="65"/>
  <c r="T35" i="65"/>
  <c r="T198" i="65"/>
  <c r="T218" i="65"/>
  <c r="T5" i="65"/>
  <c r="T43" i="65"/>
  <c r="T234" i="65"/>
  <c r="T63" i="65"/>
  <c r="T226" i="65"/>
  <c r="T213" i="65"/>
  <c r="T137" i="65"/>
  <c r="T118" i="65"/>
  <c r="T129" i="65"/>
  <c r="T145" i="65"/>
  <c r="T205" i="65"/>
  <c r="T8" i="65"/>
  <c r="T89" i="65"/>
  <c r="T189" i="65"/>
  <c r="T209" i="65"/>
  <c r="T225" i="65"/>
  <c r="T27" i="65"/>
  <c r="T117" i="65"/>
  <c r="T235" i="65"/>
  <c r="Q88" i="65"/>
  <c r="T81" i="65"/>
  <c r="Q74" i="65"/>
  <c r="Q80" i="65"/>
  <c r="T91" i="65"/>
  <c r="T113" i="65"/>
  <c r="Q95" i="65"/>
  <c r="Q106" i="65"/>
  <c r="Q120" i="65"/>
  <c r="Q224" i="65"/>
  <c r="Q233" i="65"/>
  <c r="Q123" i="65"/>
  <c r="Q139" i="65"/>
  <c r="Q156" i="65"/>
  <c r="Q199" i="65"/>
  <c r="Q207" i="65"/>
  <c r="Q96" i="65"/>
  <c r="P152" i="57"/>
  <c r="Q152" i="57" s="1"/>
  <c r="O152" i="57"/>
  <c r="P151" i="57"/>
  <c r="Q151" i="57" s="1"/>
  <c r="J105" i="57"/>
  <c r="H5" i="14" l="1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8" i="14"/>
  <c r="D449" i="14"/>
  <c r="D450" i="14"/>
  <c r="D451" i="14"/>
  <c r="D452" i="14"/>
  <c r="D453" i="14"/>
  <c r="D454" i="14"/>
  <c r="D455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582" i="14"/>
  <c r="D583" i="14"/>
  <c r="D584" i="14"/>
  <c r="D585" i="14"/>
  <c r="D586" i="14"/>
  <c r="D587" i="14"/>
  <c r="D588" i="14"/>
  <c r="D589" i="14"/>
  <c r="D590" i="14"/>
  <c r="D591" i="14"/>
  <c r="D592" i="14"/>
  <c r="D593" i="14"/>
  <c r="D594" i="14"/>
  <c r="D595" i="14"/>
  <c r="D596" i="14"/>
  <c r="D597" i="14"/>
  <c r="D598" i="14"/>
  <c r="D599" i="14"/>
  <c r="D600" i="14"/>
  <c r="D601" i="14"/>
  <c r="D602" i="14"/>
  <c r="D603" i="14"/>
  <c r="D604" i="14"/>
  <c r="D605" i="14"/>
  <c r="D606" i="14"/>
  <c r="D607" i="14"/>
  <c r="D608" i="14"/>
  <c r="D609" i="14"/>
  <c r="D610" i="14"/>
  <c r="D611" i="14"/>
  <c r="D612" i="14"/>
  <c r="D613" i="14"/>
  <c r="D614" i="14"/>
  <c r="D615" i="14"/>
  <c r="D616" i="14"/>
  <c r="D617" i="14"/>
  <c r="D618" i="14"/>
  <c r="D619" i="14"/>
  <c r="D620" i="14"/>
  <c r="D621" i="14"/>
  <c r="D622" i="14"/>
  <c r="D623" i="14"/>
  <c r="D624" i="14"/>
  <c r="D625" i="14"/>
  <c r="D626" i="14"/>
  <c r="D627" i="14"/>
  <c r="D628" i="14"/>
  <c r="D629" i="14"/>
  <c r="D630" i="14"/>
  <c r="D631" i="14"/>
  <c r="D632" i="14"/>
  <c r="D633" i="14"/>
  <c r="D634" i="14"/>
  <c r="D635" i="14"/>
  <c r="D636" i="14"/>
  <c r="D637" i="14"/>
  <c r="D638" i="14"/>
  <c r="D639" i="14"/>
  <c r="D640" i="14"/>
  <c r="D641" i="14"/>
  <c r="D642" i="14"/>
  <c r="D643" i="14"/>
  <c r="D644" i="14"/>
  <c r="D645" i="14"/>
  <c r="D646" i="14"/>
  <c r="D647" i="14"/>
  <c r="D648" i="14"/>
  <c r="D649" i="14"/>
  <c r="D650" i="14"/>
  <c r="D651" i="14"/>
  <c r="D652" i="14"/>
  <c r="D653" i="14"/>
  <c r="D654" i="14"/>
  <c r="D655" i="14"/>
  <c r="D656" i="14"/>
  <c r="D657" i="14"/>
  <c r="D658" i="14"/>
  <c r="D659" i="14"/>
  <c r="D660" i="14"/>
  <c r="D661" i="14"/>
  <c r="D662" i="14"/>
  <c r="D663" i="14"/>
  <c r="D664" i="14"/>
  <c r="D665" i="14"/>
  <c r="D666" i="14"/>
  <c r="D667" i="14"/>
  <c r="D668" i="14"/>
  <c r="D669" i="14"/>
  <c r="D670" i="14"/>
  <c r="D671" i="14"/>
  <c r="D672" i="14"/>
  <c r="D673" i="14"/>
  <c r="D674" i="14"/>
  <c r="D675" i="14"/>
  <c r="D676" i="14"/>
  <c r="D677" i="14"/>
  <c r="D678" i="14"/>
  <c r="D679" i="14"/>
  <c r="D680" i="14"/>
  <c r="D681" i="14"/>
  <c r="D682" i="14"/>
  <c r="D683" i="14"/>
  <c r="D684" i="14"/>
  <c r="D685" i="14"/>
  <c r="D686" i="14"/>
  <c r="D687" i="14"/>
  <c r="D688" i="14"/>
  <c r="D689" i="14"/>
  <c r="D690" i="14"/>
  <c r="D691" i="14"/>
  <c r="D692" i="14"/>
  <c r="D693" i="14"/>
  <c r="D694" i="14"/>
  <c r="D695" i="14"/>
  <c r="D696" i="14"/>
  <c r="D697" i="14"/>
  <c r="D698" i="14"/>
  <c r="D699" i="14"/>
  <c r="D700" i="14"/>
  <c r="D701" i="14"/>
  <c r="D702" i="14"/>
  <c r="D703" i="14"/>
  <c r="D704" i="14"/>
  <c r="D705" i="14"/>
  <c r="D706" i="14"/>
  <c r="D707" i="14"/>
  <c r="D708" i="14"/>
  <c r="D709" i="14"/>
  <c r="D710" i="14"/>
  <c r="D711" i="14"/>
  <c r="D712" i="14"/>
  <c r="D713" i="14"/>
  <c r="D714" i="14"/>
  <c r="D715" i="14"/>
  <c r="D716" i="14"/>
  <c r="D717" i="14"/>
  <c r="D718" i="14"/>
  <c r="D719" i="14"/>
  <c r="D720" i="14"/>
  <c r="D721" i="14"/>
  <c r="D722" i="14"/>
  <c r="D723" i="14"/>
  <c r="D724" i="14"/>
  <c r="D725" i="14"/>
  <c r="D726" i="14"/>
  <c r="D727" i="14"/>
  <c r="D728" i="14"/>
  <c r="D729" i="14"/>
  <c r="D730" i="14"/>
  <c r="D731" i="14"/>
  <c r="D732" i="14"/>
  <c r="D733" i="14"/>
  <c r="D734" i="14"/>
  <c r="D735" i="14"/>
  <c r="D736" i="14"/>
  <c r="D737" i="14"/>
  <c r="D738" i="14"/>
  <c r="D739" i="14"/>
  <c r="D740" i="14"/>
  <c r="D741" i="14"/>
  <c r="D742" i="14"/>
  <c r="D743" i="14"/>
  <c r="D744" i="14"/>
  <c r="D745" i="14"/>
  <c r="D746" i="14"/>
  <c r="D747" i="14"/>
  <c r="D748" i="14"/>
  <c r="D749" i="14"/>
  <c r="D750" i="14"/>
  <c r="D751" i="14"/>
  <c r="D752" i="14"/>
  <c r="D753" i="14"/>
  <c r="D754" i="14"/>
  <c r="D755" i="14"/>
  <c r="D756" i="14"/>
  <c r="D757" i="14"/>
  <c r="D758" i="14"/>
  <c r="D759" i="14"/>
  <c r="D760" i="14"/>
  <c r="D761" i="14"/>
  <c r="D762" i="14"/>
  <c r="D763" i="14"/>
  <c r="D764" i="14"/>
  <c r="D765" i="14"/>
  <c r="D766" i="14"/>
  <c r="D767" i="14"/>
  <c r="D768" i="14"/>
  <c r="D769" i="14"/>
  <c r="D770" i="14"/>
  <c r="D771" i="14"/>
  <c r="D772" i="14"/>
  <c r="D773" i="14"/>
  <c r="D774" i="14"/>
  <c r="D775" i="14"/>
  <c r="D776" i="14"/>
  <c r="D777" i="14"/>
  <c r="D778" i="14"/>
  <c r="D779" i="14"/>
  <c r="D780" i="14"/>
  <c r="D781" i="14"/>
  <c r="D782" i="14"/>
  <c r="D783" i="14"/>
  <c r="D784" i="14"/>
  <c r="D785" i="14"/>
  <c r="D786" i="14"/>
  <c r="D787" i="14"/>
  <c r="D788" i="14"/>
  <c r="D789" i="14"/>
  <c r="D790" i="14"/>
  <c r="D791" i="14"/>
  <c r="D792" i="14"/>
  <c r="D793" i="14"/>
  <c r="D794" i="14"/>
  <c r="D795" i="14"/>
  <c r="D796" i="14"/>
  <c r="D797" i="14"/>
  <c r="D798" i="14"/>
  <c r="D799" i="14"/>
  <c r="D800" i="14"/>
  <c r="D801" i="14"/>
  <c r="D802" i="14"/>
  <c r="D803" i="14"/>
  <c r="D804" i="14"/>
  <c r="D805" i="14"/>
  <c r="D806" i="14"/>
  <c r="D807" i="14"/>
  <c r="D808" i="14"/>
  <c r="D809" i="14"/>
  <c r="D810" i="14"/>
  <c r="D811" i="14"/>
  <c r="D812" i="14"/>
  <c r="D813" i="14"/>
  <c r="D814" i="14"/>
  <c r="D815" i="14"/>
  <c r="D816" i="14"/>
  <c r="D817" i="14"/>
  <c r="D818" i="14"/>
  <c r="D819" i="14"/>
  <c r="D820" i="14"/>
  <c r="D821" i="14"/>
  <c r="D822" i="14"/>
  <c r="D823" i="14"/>
  <c r="D824" i="14"/>
  <c r="D825" i="14"/>
  <c r="D826" i="14"/>
  <c r="D827" i="14"/>
  <c r="D828" i="14"/>
  <c r="D829" i="14"/>
  <c r="D830" i="14"/>
  <c r="D831" i="14"/>
  <c r="D832" i="14"/>
  <c r="D833" i="14"/>
  <c r="D834" i="14"/>
  <c r="D835" i="14"/>
  <c r="D836" i="14"/>
  <c r="D837" i="14"/>
  <c r="D838" i="14"/>
  <c r="D839" i="14"/>
  <c r="D840" i="14"/>
  <c r="D841" i="14"/>
  <c r="D842" i="14"/>
  <c r="D843" i="14"/>
  <c r="D844" i="14"/>
  <c r="D845" i="14"/>
  <c r="D846" i="14"/>
  <c r="D847" i="14"/>
  <c r="D848" i="14"/>
  <c r="D849" i="14"/>
  <c r="D850" i="14"/>
  <c r="D851" i="14"/>
  <c r="D852" i="14"/>
  <c r="D853" i="14"/>
  <c r="D854" i="14"/>
  <c r="D855" i="14"/>
  <c r="D856" i="14"/>
  <c r="D857" i="14"/>
  <c r="D858" i="14"/>
  <c r="D859" i="14"/>
  <c r="D860" i="14"/>
  <c r="D861" i="14"/>
  <c r="D862" i="14"/>
  <c r="D863" i="14"/>
  <c r="D864" i="14"/>
  <c r="D865" i="14"/>
  <c r="D877" i="14"/>
  <c r="D878" i="14"/>
  <c r="D879" i="14"/>
  <c r="D880" i="14"/>
  <c r="D881" i="14"/>
  <c r="D882" i="14"/>
  <c r="D883" i="14"/>
  <c r="D884" i="14"/>
  <c r="D885" i="14"/>
  <c r="D886" i="14"/>
  <c r="D887" i="14"/>
  <c r="D888" i="14"/>
  <c r="D889" i="14"/>
  <c r="D890" i="14"/>
  <c r="D891" i="14"/>
  <c r="D892" i="14"/>
  <c r="D5" i="14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8" i="16"/>
  <c r="E9" i="16"/>
  <c r="E10" i="16"/>
  <c r="E11" i="16"/>
  <c r="E12" i="16"/>
  <c r="E13" i="16"/>
  <c r="E14" i="16"/>
  <c r="E15" i="16"/>
  <c r="E16" i="16"/>
  <c r="E17" i="16"/>
  <c r="D5" i="17"/>
  <c r="I177" i="57"/>
  <c r="N209" i="57"/>
  <c r="M209" i="57"/>
  <c r="K209" i="57"/>
  <c r="J209" i="57"/>
  <c r="I209" i="57"/>
  <c r="N208" i="57"/>
  <c r="M208" i="57"/>
  <c r="K208" i="57"/>
  <c r="J208" i="57"/>
  <c r="H208" i="57"/>
  <c r="I208" i="57" s="1"/>
  <c r="N207" i="57"/>
  <c r="M207" i="57"/>
  <c r="K207" i="57"/>
  <c r="J207" i="57"/>
  <c r="H207" i="57"/>
  <c r="I207" i="57" s="1"/>
  <c r="N206" i="57"/>
  <c r="M206" i="57"/>
  <c r="K206" i="57"/>
  <c r="J206" i="57"/>
  <c r="H206" i="57"/>
  <c r="I206" i="57" s="1"/>
  <c r="N205" i="57"/>
  <c r="M205" i="57"/>
  <c r="K205" i="57"/>
  <c r="J205" i="57"/>
  <c r="H205" i="57"/>
  <c r="I205" i="57" s="1"/>
  <c r="N204" i="57"/>
  <c r="M204" i="57"/>
  <c r="K204" i="57"/>
  <c r="J204" i="57"/>
  <c r="H204" i="57"/>
  <c r="I204" i="57" s="1"/>
  <c r="N203" i="57"/>
  <c r="M203" i="57"/>
  <c r="K203" i="57"/>
  <c r="J203" i="57"/>
  <c r="H203" i="57"/>
  <c r="I203" i="57" s="1"/>
  <c r="N202" i="57"/>
  <c r="M202" i="57"/>
  <c r="K202" i="57"/>
  <c r="J202" i="57"/>
  <c r="H202" i="57"/>
  <c r="I202" i="57" s="1"/>
  <c r="N201" i="57"/>
  <c r="M201" i="57"/>
  <c r="K201" i="57"/>
  <c r="J201" i="57"/>
  <c r="H201" i="57"/>
  <c r="I201" i="57" s="1"/>
  <c r="N200" i="57"/>
  <c r="M200" i="57"/>
  <c r="K200" i="57"/>
  <c r="J200" i="57"/>
  <c r="H200" i="57"/>
  <c r="I200" i="57" s="1"/>
  <c r="N199" i="57"/>
  <c r="M199" i="57"/>
  <c r="K199" i="57"/>
  <c r="J199" i="57"/>
  <c r="H199" i="57"/>
  <c r="I199" i="57" s="1"/>
  <c r="N198" i="57"/>
  <c r="M198" i="57"/>
  <c r="K198" i="57"/>
  <c r="J198" i="57"/>
  <c r="H198" i="57"/>
  <c r="I198" i="57" s="1"/>
  <c r="N197" i="57"/>
  <c r="M197" i="57"/>
  <c r="K197" i="57"/>
  <c r="J197" i="57"/>
  <c r="H197" i="57"/>
  <c r="I197" i="57" s="1"/>
  <c r="N196" i="57"/>
  <c r="M196" i="57"/>
  <c r="K196" i="57"/>
  <c r="J196" i="57"/>
  <c r="H196" i="57"/>
  <c r="I196" i="57" s="1"/>
  <c r="N195" i="57"/>
  <c r="M195" i="57"/>
  <c r="K195" i="57"/>
  <c r="J195" i="57"/>
  <c r="H195" i="57"/>
  <c r="I195" i="57" s="1"/>
  <c r="N194" i="57"/>
  <c r="M194" i="57"/>
  <c r="K194" i="57"/>
  <c r="J194" i="57"/>
  <c r="H194" i="57"/>
  <c r="I194" i="57" s="1"/>
  <c r="N193" i="57"/>
  <c r="M193" i="57"/>
  <c r="K193" i="57"/>
  <c r="J193" i="57"/>
  <c r="H193" i="57"/>
  <c r="I193" i="57" s="1"/>
  <c r="N192" i="57"/>
  <c r="M192" i="57"/>
  <c r="K192" i="57"/>
  <c r="J192" i="57"/>
  <c r="H192" i="57"/>
  <c r="I192" i="57" s="1"/>
  <c r="N191" i="57"/>
  <c r="M191" i="57"/>
  <c r="K191" i="57"/>
  <c r="J191" i="57"/>
  <c r="H191" i="57"/>
  <c r="I191" i="57" s="1"/>
  <c r="N190" i="57"/>
  <c r="M190" i="57"/>
  <c r="K190" i="57"/>
  <c r="J190" i="57"/>
  <c r="H190" i="57"/>
  <c r="I190" i="57" s="1"/>
  <c r="N189" i="57"/>
  <c r="M189" i="57"/>
  <c r="K189" i="57"/>
  <c r="J189" i="57"/>
  <c r="H189" i="57"/>
  <c r="I189" i="57" s="1"/>
  <c r="N188" i="57"/>
  <c r="M188" i="57"/>
  <c r="K188" i="57"/>
  <c r="J188" i="57"/>
  <c r="H188" i="57"/>
  <c r="I188" i="57" s="1"/>
  <c r="N187" i="57"/>
  <c r="M187" i="57"/>
  <c r="K187" i="57"/>
  <c r="J187" i="57"/>
  <c r="H187" i="57"/>
  <c r="I187" i="57" s="1"/>
  <c r="N186" i="57"/>
  <c r="M186" i="57"/>
  <c r="K186" i="57"/>
  <c r="J186" i="57"/>
  <c r="H186" i="57"/>
  <c r="I186" i="57" s="1"/>
  <c r="N185" i="57"/>
  <c r="M185" i="57"/>
  <c r="K185" i="57"/>
  <c r="J185" i="57"/>
  <c r="H185" i="57"/>
  <c r="I185" i="57" s="1"/>
  <c r="N184" i="57"/>
  <c r="M184" i="57"/>
  <c r="K184" i="57"/>
  <c r="J184" i="57"/>
  <c r="H184" i="57"/>
  <c r="I184" i="57" s="1"/>
  <c r="N183" i="57"/>
  <c r="M183" i="57"/>
  <c r="K183" i="57"/>
  <c r="J183" i="57"/>
  <c r="H183" i="57"/>
  <c r="N182" i="57"/>
  <c r="M182" i="57"/>
  <c r="K182" i="57"/>
  <c r="J182" i="57"/>
  <c r="H182" i="57"/>
  <c r="I182" i="57" s="1"/>
  <c r="N181" i="57"/>
  <c r="M181" i="57"/>
  <c r="K181" i="57"/>
  <c r="J181" i="57"/>
  <c r="H181" i="57"/>
  <c r="I181" i="57" s="1"/>
  <c r="F181" i="57"/>
  <c r="N180" i="57"/>
  <c r="M180" i="57"/>
  <c r="K180" i="57"/>
  <c r="J180" i="57"/>
  <c r="H180" i="57"/>
  <c r="I180" i="57" s="1"/>
  <c r="N179" i="57"/>
  <c r="M179" i="57"/>
  <c r="K179" i="57"/>
  <c r="J179" i="57"/>
  <c r="H179" i="57"/>
  <c r="I179" i="57" s="1"/>
  <c r="N178" i="57"/>
  <c r="M178" i="57"/>
  <c r="K178" i="57"/>
  <c r="J178" i="57"/>
  <c r="H178" i="57"/>
  <c r="I178" i="57" s="1"/>
  <c r="N177" i="57"/>
  <c r="M177" i="57"/>
  <c r="K177" i="57"/>
  <c r="J177" i="57"/>
  <c r="N176" i="57"/>
  <c r="M176" i="57"/>
  <c r="K176" i="57"/>
  <c r="J176" i="57"/>
  <c r="H176" i="57"/>
  <c r="I176" i="57" s="1"/>
  <c r="N175" i="57"/>
  <c r="M175" i="57"/>
  <c r="K175" i="57"/>
  <c r="J175" i="57"/>
  <c r="H175" i="57"/>
  <c r="I175" i="57" s="1"/>
  <c r="N174" i="57"/>
  <c r="M174" i="57"/>
  <c r="K174" i="57"/>
  <c r="J174" i="57"/>
  <c r="H174" i="57"/>
  <c r="I174" i="57" s="1"/>
  <c r="N173" i="57"/>
  <c r="M173" i="57"/>
  <c r="K173" i="57"/>
  <c r="J173" i="57"/>
  <c r="H173" i="57"/>
  <c r="I173" i="57" s="1"/>
  <c r="N172" i="57"/>
  <c r="M172" i="57"/>
  <c r="K172" i="57"/>
  <c r="J172" i="57"/>
  <c r="H172" i="57"/>
  <c r="I172" i="57" s="1"/>
  <c r="N171" i="57"/>
  <c r="M171" i="57"/>
  <c r="K171" i="57"/>
  <c r="J171" i="57"/>
  <c r="H171" i="57"/>
  <c r="I171" i="57" s="1"/>
  <c r="N170" i="57"/>
  <c r="M170" i="57"/>
  <c r="K170" i="57"/>
  <c r="J170" i="57"/>
  <c r="H170" i="57"/>
  <c r="I170" i="57" s="1"/>
  <c r="N169" i="57"/>
  <c r="M169" i="57"/>
  <c r="K169" i="57"/>
  <c r="J169" i="57"/>
  <c r="H169" i="57"/>
  <c r="I169" i="57" s="1"/>
  <c r="N168" i="57"/>
  <c r="M168" i="57"/>
  <c r="K168" i="57"/>
  <c r="J168" i="57"/>
  <c r="H168" i="57"/>
  <c r="I168" i="57" s="1"/>
  <c r="N167" i="57"/>
  <c r="M167" i="57"/>
  <c r="K167" i="57"/>
  <c r="J167" i="57"/>
  <c r="H167" i="57"/>
  <c r="I167" i="57" s="1"/>
  <c r="N166" i="57"/>
  <c r="M166" i="57"/>
  <c r="K166" i="57"/>
  <c r="J166" i="57"/>
  <c r="H166" i="57"/>
  <c r="I166" i="57" s="1"/>
  <c r="N165" i="57"/>
  <c r="M165" i="57"/>
  <c r="K165" i="57"/>
  <c r="J165" i="57"/>
  <c r="H165" i="57"/>
  <c r="I165" i="57" s="1"/>
  <c r="N164" i="57"/>
  <c r="M164" i="57"/>
  <c r="K164" i="57"/>
  <c r="J164" i="57"/>
  <c r="H164" i="57"/>
  <c r="I164" i="57" s="1"/>
  <c r="N163" i="57"/>
  <c r="M163" i="57"/>
  <c r="K163" i="57"/>
  <c r="J163" i="57"/>
  <c r="H163" i="57"/>
  <c r="I163" i="57" s="1"/>
  <c r="N162" i="57"/>
  <c r="M162" i="57"/>
  <c r="K162" i="57"/>
  <c r="J162" i="57"/>
  <c r="H162" i="57"/>
  <c r="I162" i="57" s="1"/>
  <c r="N161" i="57"/>
  <c r="M161" i="57"/>
  <c r="K161" i="57"/>
  <c r="J161" i="57"/>
  <c r="H161" i="57"/>
  <c r="I161" i="57" s="1"/>
  <c r="N160" i="57"/>
  <c r="M160" i="57"/>
  <c r="K160" i="57"/>
  <c r="J160" i="57"/>
  <c r="H160" i="57"/>
  <c r="I160" i="57" s="1"/>
  <c r="N159" i="57"/>
  <c r="M159" i="57"/>
  <c r="K159" i="57"/>
  <c r="J159" i="57"/>
  <c r="H159" i="57"/>
  <c r="I159" i="57" s="1"/>
  <c r="N158" i="57"/>
  <c r="M158" i="57"/>
  <c r="K158" i="57"/>
  <c r="J158" i="57"/>
  <c r="H158" i="57"/>
  <c r="I158" i="57" s="1"/>
  <c r="N157" i="57"/>
  <c r="M157" i="57"/>
  <c r="K157" i="57"/>
  <c r="J157" i="57"/>
  <c r="H157" i="57"/>
  <c r="I157" i="57" s="1"/>
  <c r="N156" i="57"/>
  <c r="M156" i="57"/>
  <c r="K156" i="57"/>
  <c r="J156" i="57"/>
  <c r="H156" i="57"/>
  <c r="I156" i="57" s="1"/>
  <c r="N155" i="57"/>
  <c r="M155" i="57"/>
  <c r="K155" i="57"/>
  <c r="J155" i="57"/>
  <c r="H155" i="57"/>
  <c r="I155" i="57" s="1"/>
  <c r="N148" i="57"/>
  <c r="M148" i="57"/>
  <c r="K148" i="57"/>
  <c r="J148" i="57"/>
  <c r="H148" i="57"/>
  <c r="I148" i="57" s="1"/>
  <c r="N147" i="57"/>
  <c r="M147" i="57"/>
  <c r="K147" i="57"/>
  <c r="J147" i="57"/>
  <c r="H147" i="57"/>
  <c r="I147" i="57" s="1"/>
  <c r="N146" i="57"/>
  <c r="M146" i="57"/>
  <c r="K146" i="57"/>
  <c r="J146" i="57"/>
  <c r="H146" i="57"/>
  <c r="I146" i="57" s="1"/>
  <c r="N154" i="57"/>
  <c r="M154" i="57"/>
  <c r="K154" i="57"/>
  <c r="J154" i="57"/>
  <c r="N145" i="57"/>
  <c r="M145" i="57"/>
  <c r="K145" i="57"/>
  <c r="J145" i="57"/>
  <c r="H145" i="57"/>
  <c r="I145" i="57" s="1"/>
  <c r="N144" i="57"/>
  <c r="M144" i="57"/>
  <c r="K144" i="57"/>
  <c r="J144" i="57"/>
  <c r="H144" i="57"/>
  <c r="I144" i="57" s="1"/>
  <c r="N143" i="57"/>
  <c r="M143" i="57"/>
  <c r="K143" i="57"/>
  <c r="J143" i="57"/>
  <c r="H143" i="57"/>
  <c r="I143" i="57" s="1"/>
  <c r="N142" i="57"/>
  <c r="M142" i="57"/>
  <c r="L142" i="57"/>
  <c r="K142" i="57"/>
  <c r="J142" i="57"/>
  <c r="H142" i="57"/>
  <c r="I142" i="57" s="1"/>
  <c r="N141" i="57"/>
  <c r="M141" i="57"/>
  <c r="K141" i="57"/>
  <c r="J141" i="57"/>
  <c r="H141" i="57"/>
  <c r="I141" i="57" s="1"/>
  <c r="N140" i="57"/>
  <c r="M140" i="57"/>
  <c r="K140" i="57"/>
  <c r="J140" i="57"/>
  <c r="H140" i="57"/>
  <c r="I140" i="57" s="1"/>
  <c r="N139" i="57"/>
  <c r="M139" i="57"/>
  <c r="K139" i="57"/>
  <c r="J139" i="57"/>
  <c r="H139" i="57"/>
  <c r="I139" i="57" s="1"/>
  <c r="N138" i="57"/>
  <c r="M138" i="57"/>
  <c r="L138" i="57"/>
  <c r="K138" i="57"/>
  <c r="J138" i="57"/>
  <c r="H138" i="57"/>
  <c r="I138" i="57" s="1"/>
  <c r="N137" i="57"/>
  <c r="M137" i="57"/>
  <c r="K137" i="57"/>
  <c r="J137" i="57"/>
  <c r="H137" i="57"/>
  <c r="I137" i="57" s="1"/>
  <c r="N136" i="57"/>
  <c r="M136" i="57"/>
  <c r="K136" i="57"/>
  <c r="J136" i="57"/>
  <c r="H136" i="57"/>
  <c r="I136" i="57" s="1"/>
  <c r="N135" i="57"/>
  <c r="M135" i="57"/>
  <c r="L135" i="57"/>
  <c r="K135" i="57"/>
  <c r="J135" i="57"/>
  <c r="H135" i="57"/>
  <c r="I135" i="57" s="1"/>
  <c r="N134" i="57"/>
  <c r="M134" i="57"/>
  <c r="K134" i="57"/>
  <c r="J134" i="57"/>
  <c r="H134" i="57"/>
  <c r="I134" i="57" s="1"/>
  <c r="N133" i="57"/>
  <c r="M133" i="57"/>
  <c r="K133" i="57"/>
  <c r="J133" i="57"/>
  <c r="H133" i="57"/>
  <c r="I133" i="57" s="1"/>
  <c r="N132" i="57"/>
  <c r="M132" i="57"/>
  <c r="K132" i="57"/>
  <c r="J132" i="57"/>
  <c r="H132" i="57"/>
  <c r="I132" i="57" s="1"/>
  <c r="N131" i="57"/>
  <c r="M131" i="57"/>
  <c r="L131" i="57"/>
  <c r="K131" i="57"/>
  <c r="J131" i="57"/>
  <c r="H131" i="57"/>
  <c r="I131" i="57" s="1"/>
  <c r="N130" i="57"/>
  <c r="M130" i="57"/>
  <c r="K130" i="57"/>
  <c r="J130" i="57"/>
  <c r="H130" i="57"/>
  <c r="I130" i="57" s="1"/>
  <c r="N129" i="57"/>
  <c r="M129" i="57"/>
  <c r="L129" i="57"/>
  <c r="K129" i="57"/>
  <c r="J129" i="57"/>
  <c r="H129" i="57"/>
  <c r="I129" i="57" s="1"/>
  <c r="N128" i="57"/>
  <c r="M128" i="57"/>
  <c r="K128" i="57"/>
  <c r="J128" i="57"/>
  <c r="H128" i="57"/>
  <c r="I128" i="57" s="1"/>
  <c r="N127" i="57"/>
  <c r="M127" i="57"/>
  <c r="K127" i="57"/>
  <c r="J127" i="57"/>
  <c r="H127" i="57"/>
  <c r="I127" i="57" s="1"/>
  <c r="N126" i="57"/>
  <c r="M126" i="57"/>
  <c r="K126" i="57"/>
  <c r="J126" i="57"/>
  <c r="H126" i="57"/>
  <c r="I126" i="57" s="1"/>
  <c r="N125" i="57"/>
  <c r="M125" i="57"/>
  <c r="K125" i="57"/>
  <c r="J125" i="57"/>
  <c r="H125" i="57"/>
  <c r="I125" i="57" s="1"/>
  <c r="N124" i="57"/>
  <c r="M124" i="57"/>
  <c r="K124" i="57"/>
  <c r="J124" i="57"/>
  <c r="H124" i="57"/>
  <c r="I124" i="57" s="1"/>
  <c r="N123" i="57"/>
  <c r="M123" i="57"/>
  <c r="K123" i="57"/>
  <c r="J123" i="57"/>
  <c r="H123" i="57"/>
  <c r="I123" i="57" s="1"/>
  <c r="N122" i="57"/>
  <c r="M122" i="57"/>
  <c r="K122" i="57"/>
  <c r="J122" i="57"/>
  <c r="H122" i="57"/>
  <c r="I122" i="57" s="1"/>
  <c r="N121" i="57"/>
  <c r="M121" i="57"/>
  <c r="L121" i="57"/>
  <c r="K121" i="57"/>
  <c r="J121" i="57"/>
  <c r="H121" i="57"/>
  <c r="I121" i="57" s="1"/>
  <c r="N120" i="57"/>
  <c r="M120" i="57"/>
  <c r="K120" i="57"/>
  <c r="J120" i="57"/>
  <c r="H120" i="57"/>
  <c r="I120" i="57" s="1"/>
  <c r="N119" i="57"/>
  <c r="M119" i="57"/>
  <c r="K119" i="57"/>
  <c r="J119" i="57"/>
  <c r="H119" i="57"/>
  <c r="I119" i="57" s="1"/>
  <c r="N118" i="57"/>
  <c r="M118" i="57"/>
  <c r="L118" i="57"/>
  <c r="K118" i="57"/>
  <c r="J118" i="57"/>
  <c r="H118" i="57"/>
  <c r="I118" i="57" s="1"/>
  <c r="N117" i="57"/>
  <c r="M117" i="57"/>
  <c r="K117" i="57"/>
  <c r="J117" i="57"/>
  <c r="H117" i="57"/>
  <c r="I117" i="57" s="1"/>
  <c r="N116" i="57"/>
  <c r="M116" i="57"/>
  <c r="K116" i="57"/>
  <c r="J116" i="57"/>
  <c r="H116" i="57"/>
  <c r="I116" i="57" s="1"/>
  <c r="N115" i="57"/>
  <c r="M115" i="57"/>
  <c r="L115" i="57"/>
  <c r="K115" i="57"/>
  <c r="J115" i="57"/>
  <c r="H115" i="57"/>
  <c r="I115" i="57" s="1"/>
  <c r="N114" i="57"/>
  <c r="M114" i="57"/>
  <c r="K114" i="57"/>
  <c r="J114" i="57"/>
  <c r="H114" i="57"/>
  <c r="I114" i="57" s="1"/>
  <c r="N113" i="57"/>
  <c r="M113" i="57"/>
  <c r="L113" i="57"/>
  <c r="K113" i="57"/>
  <c r="J113" i="57"/>
  <c r="H113" i="57"/>
  <c r="I113" i="57" s="1"/>
  <c r="N112" i="57"/>
  <c r="M112" i="57"/>
  <c r="K112" i="57"/>
  <c r="J112" i="57"/>
  <c r="H112" i="57"/>
  <c r="I112" i="57" s="1"/>
  <c r="N111" i="57"/>
  <c r="M111" i="57"/>
  <c r="K111" i="57"/>
  <c r="J111" i="57"/>
  <c r="H111" i="57"/>
  <c r="I111" i="57" s="1"/>
  <c r="N110" i="57"/>
  <c r="M110" i="57"/>
  <c r="L110" i="57"/>
  <c r="K110" i="57"/>
  <c r="J110" i="57"/>
  <c r="H110" i="57"/>
  <c r="I110" i="57" s="1"/>
  <c r="N109" i="57"/>
  <c r="M109" i="57"/>
  <c r="K109" i="57"/>
  <c r="J109" i="57"/>
  <c r="H109" i="57"/>
  <c r="I109" i="57" s="1"/>
  <c r="N108" i="57"/>
  <c r="M108" i="57"/>
  <c r="K108" i="57"/>
  <c r="J108" i="57"/>
  <c r="H108" i="57"/>
  <c r="I108" i="57" s="1"/>
  <c r="N107" i="57"/>
  <c r="M107" i="57"/>
  <c r="K107" i="57"/>
  <c r="J107" i="57"/>
  <c r="H107" i="57"/>
  <c r="I107" i="57" s="1"/>
  <c r="N106" i="57"/>
  <c r="M106" i="57"/>
  <c r="L106" i="57"/>
  <c r="K106" i="57"/>
  <c r="J106" i="57"/>
  <c r="H106" i="57"/>
  <c r="I106" i="57" s="1"/>
  <c r="N105" i="57"/>
  <c r="M105" i="57"/>
  <c r="L105" i="57"/>
  <c r="K105" i="57"/>
  <c r="H105" i="57"/>
  <c r="I105" i="57" s="1"/>
  <c r="N104" i="57"/>
  <c r="M104" i="57"/>
  <c r="L104" i="57"/>
  <c r="K104" i="57"/>
  <c r="J104" i="57"/>
  <c r="H104" i="57"/>
  <c r="I104" i="57" s="1"/>
  <c r="N103" i="57"/>
  <c r="M103" i="57"/>
  <c r="L103" i="57"/>
  <c r="K103" i="57"/>
  <c r="J103" i="57"/>
  <c r="H103" i="57"/>
  <c r="I103" i="57" s="1"/>
  <c r="N102" i="57"/>
  <c r="M102" i="57"/>
  <c r="K102" i="57"/>
  <c r="J102" i="57"/>
  <c r="H102" i="57"/>
  <c r="I102" i="57" s="1"/>
  <c r="N101" i="57"/>
  <c r="M101" i="57"/>
  <c r="L101" i="57"/>
  <c r="K101" i="57"/>
  <c r="J101" i="57"/>
  <c r="H101" i="57"/>
  <c r="I101" i="57" s="1"/>
  <c r="N100" i="57"/>
  <c r="M100" i="57"/>
  <c r="K100" i="57"/>
  <c r="J100" i="57"/>
  <c r="H100" i="57"/>
  <c r="I100" i="57" s="1"/>
  <c r="N99" i="57"/>
  <c r="M99" i="57"/>
  <c r="K99" i="57"/>
  <c r="J99" i="57"/>
  <c r="H99" i="57"/>
  <c r="I99" i="57" s="1"/>
  <c r="N98" i="57"/>
  <c r="M98" i="57"/>
  <c r="K98" i="57"/>
  <c r="J98" i="57"/>
  <c r="H98" i="57"/>
  <c r="I98" i="57" s="1"/>
  <c r="N97" i="57"/>
  <c r="M97" i="57"/>
  <c r="L97" i="57"/>
  <c r="K97" i="57"/>
  <c r="J97" i="57"/>
  <c r="H97" i="57"/>
  <c r="I97" i="57" s="1"/>
  <c r="N96" i="57"/>
  <c r="M96" i="57"/>
  <c r="L96" i="57"/>
  <c r="K96" i="57"/>
  <c r="J96" i="57"/>
  <c r="H96" i="57"/>
  <c r="I96" i="57" s="1"/>
  <c r="N95" i="57"/>
  <c r="M95" i="57"/>
  <c r="L95" i="57"/>
  <c r="K95" i="57"/>
  <c r="J95" i="57"/>
  <c r="H95" i="57"/>
  <c r="I95" i="57" s="1"/>
  <c r="N94" i="57"/>
  <c r="M94" i="57"/>
  <c r="K94" i="57"/>
  <c r="J94" i="57"/>
  <c r="H94" i="57"/>
  <c r="I94" i="57" s="1"/>
  <c r="N153" i="57"/>
  <c r="M153" i="57"/>
  <c r="K153" i="57"/>
  <c r="J153" i="57"/>
  <c r="H153" i="57"/>
  <c r="I153" i="57" s="1"/>
  <c r="N93" i="57"/>
  <c r="M93" i="57"/>
  <c r="K93" i="57"/>
  <c r="J93" i="57"/>
  <c r="H93" i="57"/>
  <c r="I93" i="57" s="1"/>
  <c r="N92" i="57"/>
  <c r="M92" i="57"/>
  <c r="K92" i="57"/>
  <c r="J92" i="57"/>
  <c r="H92" i="57"/>
  <c r="I92" i="57" s="1"/>
  <c r="N91" i="57"/>
  <c r="M91" i="57"/>
  <c r="K91" i="57"/>
  <c r="J91" i="57"/>
  <c r="H91" i="57"/>
  <c r="I91" i="57" s="1"/>
  <c r="N90" i="57"/>
  <c r="M90" i="57"/>
  <c r="K90" i="57"/>
  <c r="J90" i="57"/>
  <c r="H90" i="57"/>
  <c r="I90" i="57" s="1"/>
  <c r="N89" i="57"/>
  <c r="M89" i="57"/>
  <c r="K89" i="57"/>
  <c r="J89" i="57"/>
  <c r="H89" i="57"/>
  <c r="I89" i="57" s="1"/>
  <c r="N88" i="57"/>
  <c r="M88" i="57"/>
  <c r="L88" i="57"/>
  <c r="K88" i="57"/>
  <c r="J88" i="57"/>
  <c r="H88" i="57"/>
  <c r="I88" i="57" s="1"/>
  <c r="N87" i="57"/>
  <c r="M87" i="57"/>
  <c r="K87" i="57"/>
  <c r="J87" i="57"/>
  <c r="H87" i="57"/>
  <c r="I87" i="57" s="1"/>
  <c r="N86" i="57"/>
  <c r="M86" i="57"/>
  <c r="K86" i="57"/>
  <c r="J86" i="57"/>
  <c r="H86" i="57"/>
  <c r="I86" i="57" s="1"/>
  <c r="N85" i="57"/>
  <c r="M85" i="57"/>
  <c r="K85" i="57"/>
  <c r="J85" i="57"/>
  <c r="H85" i="57"/>
  <c r="I85" i="57" s="1"/>
  <c r="N84" i="57"/>
  <c r="M84" i="57"/>
  <c r="K84" i="57"/>
  <c r="J84" i="57"/>
  <c r="H84" i="57"/>
  <c r="I84" i="57" s="1"/>
  <c r="N83" i="57"/>
  <c r="M83" i="57"/>
  <c r="K83" i="57"/>
  <c r="J83" i="57"/>
  <c r="H83" i="57"/>
  <c r="I83" i="57" s="1"/>
  <c r="N82" i="57"/>
  <c r="M82" i="57"/>
  <c r="K82" i="57"/>
  <c r="J82" i="57"/>
  <c r="H82" i="57"/>
  <c r="I82" i="57" s="1"/>
  <c r="N81" i="57"/>
  <c r="M81" i="57"/>
  <c r="K81" i="57"/>
  <c r="J81" i="57"/>
  <c r="H81" i="57"/>
  <c r="I81" i="57" s="1"/>
  <c r="N80" i="57"/>
  <c r="M80" i="57"/>
  <c r="K80" i="57"/>
  <c r="J80" i="57"/>
  <c r="H80" i="57"/>
  <c r="I80" i="57" s="1"/>
  <c r="N79" i="57"/>
  <c r="M79" i="57"/>
  <c r="K79" i="57"/>
  <c r="J79" i="57"/>
  <c r="H79" i="57"/>
  <c r="I79" i="57" s="1"/>
  <c r="N78" i="57"/>
  <c r="M78" i="57"/>
  <c r="K78" i="57"/>
  <c r="J78" i="57"/>
  <c r="H78" i="57"/>
  <c r="I78" i="57" s="1"/>
  <c r="N77" i="57"/>
  <c r="M77" i="57"/>
  <c r="K77" i="57"/>
  <c r="J77" i="57"/>
  <c r="H77" i="57"/>
  <c r="I77" i="57" s="1"/>
  <c r="N76" i="57"/>
  <c r="M76" i="57"/>
  <c r="K76" i="57"/>
  <c r="J76" i="57"/>
  <c r="H76" i="57"/>
  <c r="I76" i="57" s="1"/>
  <c r="N75" i="57"/>
  <c r="M75" i="57"/>
  <c r="L75" i="57"/>
  <c r="K75" i="57"/>
  <c r="J75" i="57"/>
  <c r="H75" i="57"/>
  <c r="I75" i="57" s="1"/>
  <c r="N74" i="57"/>
  <c r="M74" i="57"/>
  <c r="K74" i="57"/>
  <c r="J74" i="57"/>
  <c r="H74" i="57"/>
  <c r="I74" i="57" s="1"/>
  <c r="N73" i="57"/>
  <c r="M73" i="57"/>
  <c r="K73" i="57"/>
  <c r="J73" i="57"/>
  <c r="H73" i="57"/>
  <c r="I73" i="57" s="1"/>
  <c r="N72" i="57"/>
  <c r="M72" i="57"/>
  <c r="K72" i="57"/>
  <c r="J72" i="57"/>
  <c r="H72" i="57"/>
  <c r="I72" i="57" s="1"/>
  <c r="N71" i="57"/>
  <c r="M71" i="57"/>
  <c r="K71" i="57"/>
  <c r="J71" i="57"/>
  <c r="H71" i="57"/>
  <c r="I71" i="57" s="1"/>
  <c r="N70" i="57"/>
  <c r="M70" i="57"/>
  <c r="K70" i="57"/>
  <c r="J70" i="57"/>
  <c r="H70" i="57"/>
  <c r="I70" i="57" s="1"/>
  <c r="N69" i="57"/>
  <c r="M69" i="57"/>
  <c r="K69" i="57"/>
  <c r="J69" i="57"/>
  <c r="H69" i="57"/>
  <c r="I69" i="57" s="1"/>
  <c r="N68" i="57"/>
  <c r="M68" i="57"/>
  <c r="L68" i="57"/>
  <c r="K68" i="57"/>
  <c r="J68" i="57"/>
  <c r="H68" i="57"/>
  <c r="I68" i="57" s="1"/>
  <c r="N67" i="57"/>
  <c r="M67" i="57"/>
  <c r="K67" i="57"/>
  <c r="J67" i="57"/>
  <c r="H67" i="57"/>
  <c r="I67" i="57" s="1"/>
  <c r="N66" i="57"/>
  <c r="M66" i="57"/>
  <c r="L66" i="57"/>
  <c r="K66" i="57"/>
  <c r="J66" i="57"/>
  <c r="H66" i="57"/>
  <c r="I66" i="57" s="1"/>
  <c r="N65" i="57"/>
  <c r="M65" i="57"/>
  <c r="K65" i="57"/>
  <c r="J65" i="57"/>
  <c r="H65" i="57"/>
  <c r="I65" i="57" s="1"/>
  <c r="N64" i="57"/>
  <c r="M64" i="57"/>
  <c r="K64" i="57"/>
  <c r="J64" i="57"/>
  <c r="H64" i="57"/>
  <c r="I64" i="57" s="1"/>
  <c r="N63" i="57"/>
  <c r="M63" i="57"/>
  <c r="K63" i="57"/>
  <c r="J63" i="57"/>
  <c r="H63" i="57"/>
  <c r="I63" i="57" s="1"/>
  <c r="N62" i="57"/>
  <c r="M62" i="57"/>
  <c r="K62" i="57"/>
  <c r="J62" i="57"/>
  <c r="H62" i="57"/>
  <c r="I62" i="57" s="1"/>
  <c r="N61" i="57"/>
  <c r="M61" i="57"/>
  <c r="K61" i="57"/>
  <c r="J61" i="57"/>
  <c r="H61" i="57"/>
  <c r="I61" i="57" s="1"/>
  <c r="N60" i="57"/>
  <c r="M60" i="57"/>
  <c r="K60" i="57"/>
  <c r="J60" i="57"/>
  <c r="I60" i="57"/>
  <c r="N59" i="57"/>
  <c r="M59" i="57"/>
  <c r="K59" i="57"/>
  <c r="J59" i="57"/>
  <c r="H59" i="57"/>
  <c r="I59" i="57" s="1"/>
  <c r="N58" i="57"/>
  <c r="M58" i="57"/>
  <c r="K58" i="57"/>
  <c r="J58" i="57"/>
  <c r="H58" i="57"/>
  <c r="I58" i="57" s="1"/>
  <c r="N57" i="57"/>
  <c r="M57" i="57"/>
  <c r="K57" i="57"/>
  <c r="J57" i="57"/>
  <c r="H57" i="57"/>
  <c r="I57" i="57" s="1"/>
  <c r="N56" i="57"/>
  <c r="M56" i="57"/>
  <c r="K56" i="57"/>
  <c r="J56" i="57"/>
  <c r="H56" i="57"/>
  <c r="I56" i="57" s="1"/>
  <c r="N55" i="57"/>
  <c r="M55" i="57"/>
  <c r="K55" i="57"/>
  <c r="J55" i="57"/>
  <c r="H55" i="57"/>
  <c r="I55" i="57" s="1"/>
  <c r="N54" i="57"/>
  <c r="M54" i="57"/>
  <c r="K54" i="57"/>
  <c r="J54" i="57"/>
  <c r="H54" i="57"/>
  <c r="I54" i="57" s="1"/>
  <c r="N53" i="57"/>
  <c r="M53" i="57"/>
  <c r="K53" i="57"/>
  <c r="J53" i="57"/>
  <c r="H53" i="57"/>
  <c r="I53" i="57" s="1"/>
  <c r="N52" i="57"/>
  <c r="M52" i="57"/>
  <c r="K52" i="57"/>
  <c r="J52" i="57"/>
  <c r="H52" i="57"/>
  <c r="I52" i="57" s="1"/>
  <c r="N51" i="57"/>
  <c r="M51" i="57"/>
  <c r="K51" i="57"/>
  <c r="J51" i="57"/>
  <c r="H51" i="57"/>
  <c r="I51" i="57" s="1"/>
  <c r="N50" i="57"/>
  <c r="M50" i="57"/>
  <c r="K50" i="57"/>
  <c r="J50" i="57"/>
  <c r="H50" i="57"/>
  <c r="I50" i="57" s="1"/>
  <c r="N49" i="57"/>
  <c r="M49" i="57"/>
  <c r="K49" i="57"/>
  <c r="J49" i="57"/>
  <c r="H49" i="57"/>
  <c r="I49" i="57" s="1"/>
  <c r="N48" i="57"/>
  <c r="M48" i="57"/>
  <c r="K48" i="57"/>
  <c r="J48" i="57"/>
  <c r="H48" i="57"/>
  <c r="I48" i="57" s="1"/>
  <c r="N47" i="57"/>
  <c r="M47" i="57"/>
  <c r="K47" i="57"/>
  <c r="J47" i="57"/>
  <c r="H47" i="57"/>
  <c r="I47" i="57" s="1"/>
  <c r="N46" i="57"/>
  <c r="M46" i="57"/>
  <c r="K46" i="57"/>
  <c r="J46" i="57"/>
  <c r="H46" i="57"/>
  <c r="I46" i="57" s="1"/>
  <c r="N45" i="57"/>
  <c r="M45" i="57"/>
  <c r="K45" i="57"/>
  <c r="J45" i="57"/>
  <c r="H45" i="57"/>
  <c r="I45" i="57" s="1"/>
  <c r="N44" i="57"/>
  <c r="M44" i="57"/>
  <c r="K44" i="57"/>
  <c r="J44" i="57"/>
  <c r="H44" i="57"/>
  <c r="I44" i="57" s="1"/>
  <c r="N43" i="57"/>
  <c r="M43" i="57"/>
  <c r="K43" i="57"/>
  <c r="J43" i="57"/>
  <c r="H43" i="57"/>
  <c r="I43" i="57" s="1"/>
  <c r="N42" i="57"/>
  <c r="M42" i="57"/>
  <c r="K42" i="57"/>
  <c r="J42" i="57"/>
  <c r="H42" i="57"/>
  <c r="I42" i="57" s="1"/>
  <c r="N41" i="57"/>
  <c r="M41" i="57"/>
  <c r="K41" i="57"/>
  <c r="J41" i="57"/>
  <c r="H41" i="57"/>
  <c r="I41" i="57" s="1"/>
  <c r="N40" i="57"/>
  <c r="M40" i="57"/>
  <c r="K40" i="57"/>
  <c r="J40" i="57"/>
  <c r="H40" i="57"/>
  <c r="I40" i="57" s="1"/>
  <c r="N39" i="57"/>
  <c r="M39" i="57"/>
  <c r="K39" i="57"/>
  <c r="J39" i="57"/>
  <c r="H39" i="57"/>
  <c r="I39" i="57" s="1"/>
  <c r="N38" i="57"/>
  <c r="M38" i="57"/>
  <c r="K38" i="57"/>
  <c r="J38" i="57"/>
  <c r="H38" i="57"/>
  <c r="I38" i="57" s="1"/>
  <c r="N37" i="57"/>
  <c r="M37" i="57"/>
  <c r="K37" i="57"/>
  <c r="J37" i="57"/>
  <c r="H37" i="57"/>
  <c r="I37" i="57" s="1"/>
  <c r="N36" i="57"/>
  <c r="M36" i="57"/>
  <c r="K36" i="57"/>
  <c r="J36" i="57"/>
  <c r="H36" i="57"/>
  <c r="I36" i="57" s="1"/>
  <c r="N35" i="57"/>
  <c r="M35" i="57"/>
  <c r="K35" i="57"/>
  <c r="J35" i="57"/>
  <c r="H35" i="57"/>
  <c r="I35" i="57" s="1"/>
  <c r="N34" i="57"/>
  <c r="M34" i="57"/>
  <c r="K34" i="57"/>
  <c r="J34" i="57"/>
  <c r="H34" i="57"/>
  <c r="I34" i="57" s="1"/>
  <c r="N33" i="57"/>
  <c r="M33" i="57"/>
  <c r="K33" i="57"/>
  <c r="J33" i="57"/>
  <c r="H33" i="57"/>
  <c r="I33" i="57" s="1"/>
  <c r="N32" i="57"/>
  <c r="M32" i="57"/>
  <c r="K32" i="57"/>
  <c r="J32" i="57"/>
  <c r="H32" i="57"/>
  <c r="I32" i="57" s="1"/>
  <c r="N31" i="57"/>
  <c r="M31" i="57"/>
  <c r="K31" i="57"/>
  <c r="J31" i="57"/>
  <c r="H31" i="57"/>
  <c r="I31" i="57" s="1"/>
  <c r="N30" i="57"/>
  <c r="M30" i="57"/>
  <c r="K30" i="57"/>
  <c r="J30" i="57"/>
  <c r="H30" i="57"/>
  <c r="I30" i="57" s="1"/>
  <c r="N29" i="57"/>
  <c r="M29" i="57"/>
  <c r="K29" i="57"/>
  <c r="J29" i="57"/>
  <c r="H29" i="57"/>
  <c r="I29" i="57" s="1"/>
  <c r="N28" i="57"/>
  <c r="M28" i="57"/>
  <c r="K28" i="57"/>
  <c r="J28" i="57"/>
  <c r="H28" i="57"/>
  <c r="I28" i="57" s="1"/>
  <c r="N27" i="57"/>
  <c r="M27" i="57"/>
  <c r="K27" i="57"/>
  <c r="J27" i="57"/>
  <c r="H27" i="57"/>
  <c r="I27" i="57" s="1"/>
  <c r="N26" i="57"/>
  <c r="M26" i="57"/>
  <c r="K26" i="57"/>
  <c r="J26" i="57"/>
  <c r="H26" i="57"/>
  <c r="I26" i="57" s="1"/>
  <c r="N25" i="57"/>
  <c r="M25" i="57"/>
  <c r="K25" i="57"/>
  <c r="J25" i="57"/>
  <c r="H25" i="57"/>
  <c r="I25" i="57" s="1"/>
  <c r="N24" i="57"/>
  <c r="M24" i="57"/>
  <c r="K24" i="57"/>
  <c r="J24" i="57"/>
  <c r="H24" i="57"/>
  <c r="I24" i="57" s="1"/>
  <c r="N23" i="57"/>
  <c r="M23" i="57"/>
  <c r="K23" i="57"/>
  <c r="J23" i="57"/>
  <c r="H23" i="57"/>
  <c r="I23" i="57" s="1"/>
  <c r="N22" i="57"/>
  <c r="M22" i="57"/>
  <c r="K22" i="57"/>
  <c r="J22" i="57"/>
  <c r="H22" i="57"/>
  <c r="I22" i="57" s="1"/>
  <c r="N21" i="57"/>
  <c r="M21" i="57"/>
  <c r="K21" i="57"/>
  <c r="J21" i="57"/>
  <c r="H21" i="57"/>
  <c r="I21" i="57" s="1"/>
  <c r="N20" i="57"/>
  <c r="M20" i="57"/>
  <c r="K20" i="57"/>
  <c r="J20" i="57"/>
  <c r="H20" i="57"/>
  <c r="I20" i="57" s="1"/>
  <c r="N19" i="57"/>
  <c r="M19" i="57"/>
  <c r="K19" i="57"/>
  <c r="J19" i="57"/>
  <c r="H19" i="57"/>
  <c r="I19" i="57" s="1"/>
  <c r="N18" i="57"/>
  <c r="M18" i="57"/>
  <c r="K18" i="57"/>
  <c r="J18" i="57"/>
  <c r="H18" i="57"/>
  <c r="I18" i="57" s="1"/>
  <c r="N17" i="57"/>
  <c r="M17" i="57"/>
  <c r="K17" i="57"/>
  <c r="J17" i="57"/>
  <c r="H17" i="57"/>
  <c r="I17" i="57" s="1"/>
  <c r="N16" i="57"/>
  <c r="M16" i="57"/>
  <c r="K16" i="57"/>
  <c r="J16" i="57"/>
  <c r="H16" i="57"/>
  <c r="I16" i="57" s="1"/>
  <c r="N15" i="57"/>
  <c r="M15" i="57"/>
  <c r="K15" i="57"/>
  <c r="J15" i="57"/>
  <c r="H15" i="57"/>
  <c r="I15" i="57" s="1"/>
  <c r="N14" i="57"/>
  <c r="M14" i="57"/>
  <c r="K14" i="57"/>
  <c r="J14" i="57"/>
  <c r="H14" i="57"/>
  <c r="I14" i="57" s="1"/>
  <c r="N13" i="57"/>
  <c r="M13" i="57"/>
  <c r="K13" i="57"/>
  <c r="J13" i="57"/>
  <c r="H13" i="57"/>
  <c r="I13" i="57" s="1"/>
  <c r="N12" i="57"/>
  <c r="M12" i="57"/>
  <c r="K12" i="57"/>
  <c r="J12" i="57"/>
  <c r="I12" i="57"/>
  <c r="N11" i="57"/>
  <c r="M11" i="57"/>
  <c r="K11" i="57"/>
  <c r="J11" i="57"/>
  <c r="H11" i="57"/>
  <c r="I11" i="57" s="1"/>
  <c r="N10" i="57"/>
  <c r="M10" i="57"/>
  <c r="K10" i="57"/>
  <c r="J10" i="57"/>
  <c r="H10" i="57"/>
  <c r="I10" i="57" s="1"/>
  <c r="N9" i="57"/>
  <c r="M9" i="57"/>
  <c r="K9" i="57"/>
  <c r="J9" i="57"/>
  <c r="H9" i="57"/>
  <c r="I9" i="57" s="1"/>
  <c r="N8" i="57"/>
  <c r="M8" i="57"/>
  <c r="K8" i="57"/>
  <c r="J8" i="57"/>
  <c r="H8" i="57"/>
  <c r="I8" i="57" s="1"/>
  <c r="N7" i="57"/>
  <c r="M7" i="57"/>
  <c r="K7" i="57"/>
  <c r="J7" i="57"/>
  <c r="H7" i="57"/>
  <c r="I7" i="57" s="1"/>
  <c r="N6" i="57"/>
  <c r="M6" i="57"/>
  <c r="K6" i="57"/>
  <c r="J6" i="57"/>
  <c r="H6" i="57"/>
  <c r="I6" i="57" s="1"/>
  <c r="N5" i="57"/>
  <c r="M5" i="57"/>
  <c r="K5" i="57"/>
  <c r="J5" i="57"/>
  <c r="H5" i="57"/>
  <c r="I5" i="57" s="1"/>
  <c r="N4" i="57"/>
  <c r="M4" i="57"/>
  <c r="K4" i="57"/>
  <c r="J4" i="57"/>
  <c r="H4" i="57"/>
  <c r="I4" i="57" s="1"/>
  <c r="N3" i="57"/>
  <c r="M3" i="57"/>
  <c r="K3" i="57"/>
  <c r="J3" i="57"/>
  <c r="H3" i="57"/>
  <c r="I3" i="57" s="1"/>
  <c r="N2" i="57"/>
  <c r="M2" i="57"/>
  <c r="K2" i="57"/>
  <c r="J2" i="57"/>
  <c r="H2" i="57"/>
  <c r="I2" i="57" s="1"/>
  <c r="N207" i="55"/>
  <c r="M207" i="55"/>
  <c r="K207" i="55"/>
  <c r="J207" i="55"/>
  <c r="I207" i="55"/>
  <c r="N206" i="55"/>
  <c r="M206" i="55"/>
  <c r="K206" i="55"/>
  <c r="J206" i="55"/>
  <c r="H206" i="55"/>
  <c r="I206" i="55" s="1"/>
  <c r="N205" i="55"/>
  <c r="M205" i="55"/>
  <c r="K205" i="55"/>
  <c r="J205" i="55"/>
  <c r="H205" i="55"/>
  <c r="I205" i="55" s="1"/>
  <c r="N204" i="55"/>
  <c r="M204" i="55"/>
  <c r="K204" i="55"/>
  <c r="J204" i="55"/>
  <c r="H204" i="55"/>
  <c r="I204" i="55" s="1"/>
  <c r="N203" i="55"/>
  <c r="M203" i="55"/>
  <c r="K203" i="55"/>
  <c r="J203" i="55"/>
  <c r="H203" i="55"/>
  <c r="I203" i="55" s="1"/>
  <c r="N202" i="55"/>
  <c r="M202" i="55"/>
  <c r="K202" i="55"/>
  <c r="J202" i="55"/>
  <c r="H202" i="55"/>
  <c r="I202" i="55" s="1"/>
  <c r="N201" i="55"/>
  <c r="M201" i="55"/>
  <c r="K201" i="55"/>
  <c r="J201" i="55"/>
  <c r="H201" i="55"/>
  <c r="I201" i="55" s="1"/>
  <c r="N200" i="55"/>
  <c r="M200" i="55"/>
  <c r="K200" i="55"/>
  <c r="J200" i="55"/>
  <c r="H200" i="55"/>
  <c r="I200" i="55" s="1"/>
  <c r="N199" i="55"/>
  <c r="M199" i="55"/>
  <c r="K199" i="55"/>
  <c r="J199" i="55"/>
  <c r="H199" i="55"/>
  <c r="I199" i="55" s="1"/>
  <c r="N198" i="55"/>
  <c r="M198" i="55"/>
  <c r="K198" i="55"/>
  <c r="J198" i="55"/>
  <c r="H198" i="55"/>
  <c r="I198" i="55" s="1"/>
  <c r="N197" i="55"/>
  <c r="M197" i="55"/>
  <c r="K197" i="55"/>
  <c r="J197" i="55"/>
  <c r="H197" i="55"/>
  <c r="I197" i="55" s="1"/>
  <c r="N196" i="55"/>
  <c r="M196" i="55"/>
  <c r="K196" i="55"/>
  <c r="J196" i="55"/>
  <c r="H196" i="55"/>
  <c r="I196" i="55" s="1"/>
  <c r="N195" i="55"/>
  <c r="M195" i="55"/>
  <c r="K195" i="55"/>
  <c r="J195" i="55"/>
  <c r="H195" i="55"/>
  <c r="I195" i="55" s="1"/>
  <c r="N194" i="55"/>
  <c r="M194" i="55"/>
  <c r="K194" i="55"/>
  <c r="J194" i="55"/>
  <c r="H194" i="55"/>
  <c r="I194" i="55" s="1"/>
  <c r="N193" i="55"/>
  <c r="M193" i="55"/>
  <c r="K193" i="55"/>
  <c r="J193" i="55"/>
  <c r="H193" i="55"/>
  <c r="I193" i="55" s="1"/>
  <c r="N192" i="55"/>
  <c r="M192" i="55"/>
  <c r="K192" i="55"/>
  <c r="J192" i="55"/>
  <c r="H192" i="55"/>
  <c r="I192" i="55" s="1"/>
  <c r="N191" i="55"/>
  <c r="M191" i="55"/>
  <c r="K191" i="55"/>
  <c r="J191" i="55"/>
  <c r="H191" i="55"/>
  <c r="I191" i="55" s="1"/>
  <c r="N190" i="55"/>
  <c r="M190" i="55"/>
  <c r="K190" i="55"/>
  <c r="J190" i="55"/>
  <c r="H190" i="55"/>
  <c r="I190" i="55" s="1"/>
  <c r="N189" i="55"/>
  <c r="M189" i="55"/>
  <c r="K189" i="55"/>
  <c r="J189" i="55"/>
  <c r="H189" i="55"/>
  <c r="I189" i="55" s="1"/>
  <c r="N188" i="55"/>
  <c r="M188" i="55"/>
  <c r="K188" i="55"/>
  <c r="J188" i="55"/>
  <c r="H188" i="55"/>
  <c r="I188" i="55" s="1"/>
  <c r="N187" i="55"/>
  <c r="M187" i="55"/>
  <c r="K187" i="55"/>
  <c r="J187" i="55"/>
  <c r="H187" i="55"/>
  <c r="I187" i="55" s="1"/>
  <c r="N186" i="55"/>
  <c r="M186" i="55"/>
  <c r="K186" i="55"/>
  <c r="J186" i="55"/>
  <c r="H186" i="55"/>
  <c r="I186" i="55" s="1"/>
  <c r="N185" i="55"/>
  <c r="M185" i="55"/>
  <c r="K185" i="55"/>
  <c r="J185" i="55"/>
  <c r="H185" i="55"/>
  <c r="I185" i="55" s="1"/>
  <c r="N184" i="55"/>
  <c r="M184" i="55"/>
  <c r="K184" i="55"/>
  <c r="J184" i="55"/>
  <c r="H184" i="55"/>
  <c r="I184" i="55" s="1"/>
  <c r="N183" i="55"/>
  <c r="M183" i="55"/>
  <c r="K183" i="55"/>
  <c r="J183" i="55"/>
  <c r="H183" i="55"/>
  <c r="I183" i="55" s="1"/>
  <c r="N182" i="55"/>
  <c r="M182" i="55"/>
  <c r="K182" i="55"/>
  <c r="J182" i="55"/>
  <c r="H182" i="55"/>
  <c r="I182" i="55" s="1"/>
  <c r="N181" i="55"/>
  <c r="M181" i="55"/>
  <c r="K181" i="55"/>
  <c r="J181" i="55"/>
  <c r="H181" i="55"/>
  <c r="I181" i="55" s="1"/>
  <c r="N180" i="55"/>
  <c r="M180" i="55"/>
  <c r="K180" i="55"/>
  <c r="J180" i="55"/>
  <c r="H180" i="55"/>
  <c r="I180" i="55" s="1"/>
  <c r="N179" i="55"/>
  <c r="M179" i="55"/>
  <c r="K179" i="55"/>
  <c r="J179" i="55"/>
  <c r="H179" i="55"/>
  <c r="I179" i="55" s="1"/>
  <c r="F179" i="55"/>
  <c r="N178" i="55"/>
  <c r="M178" i="55"/>
  <c r="K178" i="55"/>
  <c r="J178" i="55"/>
  <c r="H178" i="55"/>
  <c r="I178" i="55" s="1"/>
  <c r="N177" i="55"/>
  <c r="M177" i="55"/>
  <c r="K177" i="55"/>
  <c r="J177" i="55"/>
  <c r="H177" i="55"/>
  <c r="I177" i="55" s="1"/>
  <c r="N176" i="55"/>
  <c r="M176" i="55"/>
  <c r="K176" i="55"/>
  <c r="J176" i="55"/>
  <c r="H176" i="55"/>
  <c r="I176" i="55" s="1"/>
  <c r="N175" i="55"/>
  <c r="M175" i="55"/>
  <c r="K175" i="55"/>
  <c r="J175" i="55"/>
  <c r="H175" i="55"/>
  <c r="I175" i="55" s="1"/>
  <c r="N174" i="55"/>
  <c r="M174" i="55"/>
  <c r="K174" i="55"/>
  <c r="J174" i="55"/>
  <c r="H174" i="55"/>
  <c r="I174" i="55" s="1"/>
  <c r="N173" i="55"/>
  <c r="M173" i="55"/>
  <c r="K173" i="55"/>
  <c r="J173" i="55"/>
  <c r="H173" i="55"/>
  <c r="I173" i="55" s="1"/>
  <c r="N172" i="55"/>
  <c r="M172" i="55"/>
  <c r="K172" i="55"/>
  <c r="J172" i="55"/>
  <c r="H172" i="55"/>
  <c r="I172" i="55" s="1"/>
  <c r="N171" i="55"/>
  <c r="M171" i="55"/>
  <c r="K171" i="55"/>
  <c r="J171" i="55"/>
  <c r="H171" i="55"/>
  <c r="I171" i="55" s="1"/>
  <c r="N170" i="55"/>
  <c r="M170" i="55"/>
  <c r="K170" i="55"/>
  <c r="J170" i="55"/>
  <c r="H170" i="55"/>
  <c r="I170" i="55" s="1"/>
  <c r="N169" i="55"/>
  <c r="M169" i="55"/>
  <c r="K169" i="55"/>
  <c r="J169" i="55"/>
  <c r="H169" i="55"/>
  <c r="I169" i="55" s="1"/>
  <c r="N168" i="55"/>
  <c r="M168" i="55"/>
  <c r="K168" i="55"/>
  <c r="J168" i="55"/>
  <c r="H168" i="55"/>
  <c r="I168" i="55" s="1"/>
  <c r="N167" i="55"/>
  <c r="M167" i="55"/>
  <c r="K167" i="55"/>
  <c r="J167" i="55"/>
  <c r="H167" i="55"/>
  <c r="I167" i="55" s="1"/>
  <c r="N166" i="55"/>
  <c r="M166" i="55"/>
  <c r="K166" i="55"/>
  <c r="J166" i="55"/>
  <c r="H166" i="55"/>
  <c r="I166" i="55" s="1"/>
  <c r="N165" i="55"/>
  <c r="M165" i="55"/>
  <c r="K165" i="55"/>
  <c r="J165" i="55"/>
  <c r="H165" i="55"/>
  <c r="I165" i="55" s="1"/>
  <c r="N164" i="55"/>
  <c r="M164" i="55"/>
  <c r="K164" i="55"/>
  <c r="J164" i="55"/>
  <c r="H164" i="55"/>
  <c r="I164" i="55" s="1"/>
  <c r="N163" i="55"/>
  <c r="M163" i="55"/>
  <c r="K163" i="55"/>
  <c r="J163" i="55"/>
  <c r="H163" i="55"/>
  <c r="I163" i="55" s="1"/>
  <c r="N162" i="55"/>
  <c r="M162" i="55"/>
  <c r="K162" i="55"/>
  <c r="J162" i="55"/>
  <c r="H162" i="55"/>
  <c r="I162" i="55" s="1"/>
  <c r="N161" i="55"/>
  <c r="M161" i="55"/>
  <c r="K161" i="55"/>
  <c r="J161" i="55"/>
  <c r="H161" i="55"/>
  <c r="I161" i="55" s="1"/>
  <c r="N160" i="55"/>
  <c r="M160" i="55"/>
  <c r="K160" i="55"/>
  <c r="J160" i="55"/>
  <c r="H160" i="55"/>
  <c r="I160" i="55" s="1"/>
  <c r="N159" i="55"/>
  <c r="M159" i="55"/>
  <c r="K159" i="55"/>
  <c r="J159" i="55"/>
  <c r="H159" i="55"/>
  <c r="I159" i="55" s="1"/>
  <c r="N158" i="55"/>
  <c r="M158" i="55"/>
  <c r="K158" i="55"/>
  <c r="J158" i="55"/>
  <c r="H158" i="55"/>
  <c r="I158" i="55" s="1"/>
  <c r="N157" i="55"/>
  <c r="M157" i="55"/>
  <c r="K157" i="55"/>
  <c r="J157" i="55"/>
  <c r="H157" i="55"/>
  <c r="I157" i="55" s="1"/>
  <c r="N156" i="55"/>
  <c r="M156" i="55"/>
  <c r="K156" i="55"/>
  <c r="J156" i="55"/>
  <c r="H156" i="55"/>
  <c r="I156" i="55" s="1"/>
  <c r="N155" i="55"/>
  <c r="M155" i="55"/>
  <c r="K155" i="55"/>
  <c r="J155" i="55"/>
  <c r="H155" i="55"/>
  <c r="I155" i="55" s="1"/>
  <c r="N154" i="55"/>
  <c r="M154" i="55"/>
  <c r="K154" i="55"/>
  <c r="J154" i="55"/>
  <c r="H154" i="55"/>
  <c r="I154" i="55" s="1"/>
  <c r="N153" i="55"/>
  <c r="M153" i="55"/>
  <c r="K153" i="55"/>
  <c r="J153" i="55"/>
  <c r="H153" i="55"/>
  <c r="I153" i="55" s="1"/>
  <c r="N152" i="55"/>
  <c r="M152" i="55"/>
  <c r="K152" i="55"/>
  <c r="J152" i="55"/>
  <c r="H152" i="55"/>
  <c r="I152" i="55" s="1"/>
  <c r="N151" i="55"/>
  <c r="M151" i="55"/>
  <c r="K151" i="55"/>
  <c r="J151" i="55"/>
  <c r="H151" i="55"/>
  <c r="I151" i="55" s="1"/>
  <c r="N150" i="55"/>
  <c r="M150" i="55"/>
  <c r="K150" i="55"/>
  <c r="J150" i="55"/>
  <c r="H150" i="55"/>
  <c r="I150" i="55" s="1"/>
  <c r="N149" i="55"/>
  <c r="M149" i="55"/>
  <c r="K149" i="55"/>
  <c r="J149" i="55"/>
  <c r="H149" i="55"/>
  <c r="I149" i="55" s="1"/>
  <c r="N148" i="55"/>
  <c r="M148" i="55"/>
  <c r="K148" i="55"/>
  <c r="J148" i="55"/>
  <c r="H148" i="55"/>
  <c r="I148" i="55" s="1"/>
  <c r="N147" i="55"/>
  <c r="M147" i="55"/>
  <c r="K147" i="55"/>
  <c r="J147" i="55"/>
  <c r="H147" i="55"/>
  <c r="I147" i="55" s="1"/>
  <c r="G147" i="55"/>
  <c r="N146" i="55"/>
  <c r="M146" i="55"/>
  <c r="K146" i="55"/>
  <c r="J146" i="55"/>
  <c r="H146" i="55"/>
  <c r="I146" i="55" s="1"/>
  <c r="N145" i="55"/>
  <c r="M145" i="55"/>
  <c r="K145" i="55"/>
  <c r="J145" i="55"/>
  <c r="H145" i="55"/>
  <c r="I145" i="55" s="1"/>
  <c r="N144" i="55"/>
  <c r="M144" i="55"/>
  <c r="K144" i="55"/>
  <c r="J144" i="55"/>
  <c r="H144" i="55"/>
  <c r="I144" i="55" s="1"/>
  <c r="N143" i="55"/>
  <c r="M143" i="55"/>
  <c r="L143" i="55"/>
  <c r="K143" i="55"/>
  <c r="J143" i="55"/>
  <c r="H143" i="55"/>
  <c r="I143" i="55" s="1"/>
  <c r="N142" i="55"/>
  <c r="M142" i="55"/>
  <c r="K142" i="55"/>
  <c r="J142" i="55"/>
  <c r="H142" i="55"/>
  <c r="I142" i="55" s="1"/>
  <c r="N141" i="55"/>
  <c r="M141" i="55"/>
  <c r="K141" i="55"/>
  <c r="J141" i="55"/>
  <c r="H141" i="55"/>
  <c r="I141" i="55" s="1"/>
  <c r="N140" i="55"/>
  <c r="M140" i="55"/>
  <c r="K140" i="55"/>
  <c r="J140" i="55"/>
  <c r="H140" i="55"/>
  <c r="I140" i="55" s="1"/>
  <c r="N139" i="55"/>
  <c r="M139" i="55"/>
  <c r="L139" i="55"/>
  <c r="K139" i="55"/>
  <c r="J139" i="55"/>
  <c r="H139" i="55"/>
  <c r="I139" i="55" s="1"/>
  <c r="N138" i="55"/>
  <c r="M138" i="55"/>
  <c r="K138" i="55"/>
  <c r="J138" i="55"/>
  <c r="H138" i="55"/>
  <c r="I138" i="55" s="1"/>
  <c r="N137" i="55"/>
  <c r="M137" i="55"/>
  <c r="K137" i="55"/>
  <c r="J137" i="55"/>
  <c r="H137" i="55"/>
  <c r="I137" i="55" s="1"/>
  <c r="N136" i="55"/>
  <c r="M136" i="55"/>
  <c r="L136" i="55"/>
  <c r="K136" i="55"/>
  <c r="J136" i="55"/>
  <c r="H136" i="55"/>
  <c r="I136" i="55" s="1"/>
  <c r="N135" i="55"/>
  <c r="M135" i="55"/>
  <c r="K135" i="55"/>
  <c r="J135" i="55"/>
  <c r="H135" i="55"/>
  <c r="I135" i="55" s="1"/>
  <c r="N134" i="55"/>
  <c r="M134" i="55"/>
  <c r="K134" i="55"/>
  <c r="J134" i="55"/>
  <c r="H134" i="55"/>
  <c r="I134" i="55" s="1"/>
  <c r="N133" i="55"/>
  <c r="M133" i="55"/>
  <c r="K133" i="55"/>
  <c r="J133" i="55"/>
  <c r="H133" i="55"/>
  <c r="I133" i="55" s="1"/>
  <c r="N132" i="55"/>
  <c r="M132" i="55"/>
  <c r="L132" i="55"/>
  <c r="K132" i="55"/>
  <c r="J132" i="55"/>
  <c r="H132" i="55"/>
  <c r="I132" i="55" s="1"/>
  <c r="N131" i="55"/>
  <c r="M131" i="55"/>
  <c r="K131" i="55"/>
  <c r="J131" i="55"/>
  <c r="H131" i="55"/>
  <c r="I131" i="55" s="1"/>
  <c r="N130" i="55"/>
  <c r="M130" i="55"/>
  <c r="L130" i="55"/>
  <c r="K130" i="55"/>
  <c r="J130" i="55"/>
  <c r="H130" i="55"/>
  <c r="I130" i="55" s="1"/>
  <c r="N129" i="55"/>
  <c r="M129" i="55"/>
  <c r="K129" i="55"/>
  <c r="J129" i="55"/>
  <c r="H129" i="55"/>
  <c r="I129" i="55" s="1"/>
  <c r="N128" i="55"/>
  <c r="M128" i="55"/>
  <c r="K128" i="55"/>
  <c r="J128" i="55"/>
  <c r="H128" i="55"/>
  <c r="I128" i="55" s="1"/>
  <c r="N127" i="55"/>
  <c r="M127" i="55"/>
  <c r="K127" i="55"/>
  <c r="J127" i="55"/>
  <c r="H127" i="55"/>
  <c r="I127" i="55" s="1"/>
  <c r="N126" i="55"/>
  <c r="M126" i="55"/>
  <c r="K126" i="55"/>
  <c r="J126" i="55"/>
  <c r="H126" i="55"/>
  <c r="I126" i="55" s="1"/>
  <c r="N125" i="55"/>
  <c r="M125" i="55"/>
  <c r="K125" i="55"/>
  <c r="J125" i="55"/>
  <c r="H125" i="55"/>
  <c r="I125" i="55" s="1"/>
  <c r="N124" i="55"/>
  <c r="M124" i="55"/>
  <c r="K124" i="55"/>
  <c r="J124" i="55"/>
  <c r="H124" i="55"/>
  <c r="I124" i="55" s="1"/>
  <c r="N123" i="55"/>
  <c r="M123" i="55"/>
  <c r="K123" i="55"/>
  <c r="J123" i="55"/>
  <c r="H123" i="55"/>
  <c r="I123" i="55" s="1"/>
  <c r="N122" i="55"/>
  <c r="M122" i="55"/>
  <c r="L122" i="55"/>
  <c r="K122" i="55"/>
  <c r="J122" i="55"/>
  <c r="H122" i="55"/>
  <c r="I122" i="55" s="1"/>
  <c r="N121" i="55"/>
  <c r="M121" i="55"/>
  <c r="K121" i="55"/>
  <c r="J121" i="55"/>
  <c r="H121" i="55"/>
  <c r="I121" i="55" s="1"/>
  <c r="N120" i="55"/>
  <c r="M120" i="55"/>
  <c r="K120" i="55"/>
  <c r="J120" i="55"/>
  <c r="H120" i="55"/>
  <c r="I120" i="55" s="1"/>
  <c r="N119" i="55"/>
  <c r="M119" i="55"/>
  <c r="L119" i="55"/>
  <c r="K119" i="55"/>
  <c r="J119" i="55"/>
  <c r="H119" i="55"/>
  <c r="I119" i="55" s="1"/>
  <c r="N118" i="55"/>
  <c r="M118" i="55"/>
  <c r="K118" i="55"/>
  <c r="J118" i="55"/>
  <c r="H118" i="55"/>
  <c r="I118" i="55" s="1"/>
  <c r="N117" i="55"/>
  <c r="M117" i="55"/>
  <c r="K117" i="55"/>
  <c r="J117" i="55"/>
  <c r="H117" i="55"/>
  <c r="I117" i="55" s="1"/>
  <c r="N116" i="55"/>
  <c r="M116" i="55"/>
  <c r="L116" i="55"/>
  <c r="K116" i="55"/>
  <c r="J116" i="55"/>
  <c r="H116" i="55"/>
  <c r="I116" i="55" s="1"/>
  <c r="N115" i="55"/>
  <c r="M115" i="55"/>
  <c r="K115" i="55"/>
  <c r="J115" i="55"/>
  <c r="H115" i="55"/>
  <c r="I115" i="55" s="1"/>
  <c r="N114" i="55"/>
  <c r="M114" i="55"/>
  <c r="L114" i="55"/>
  <c r="K114" i="55"/>
  <c r="J114" i="55"/>
  <c r="H114" i="55"/>
  <c r="I114" i="55" s="1"/>
  <c r="N113" i="55"/>
  <c r="M113" i="55"/>
  <c r="K113" i="55"/>
  <c r="J113" i="55"/>
  <c r="H113" i="55"/>
  <c r="I113" i="55" s="1"/>
  <c r="N112" i="55"/>
  <c r="M112" i="55"/>
  <c r="K112" i="55"/>
  <c r="J112" i="55"/>
  <c r="H112" i="55"/>
  <c r="I112" i="55" s="1"/>
  <c r="N111" i="55"/>
  <c r="M111" i="55"/>
  <c r="L111" i="55"/>
  <c r="K111" i="55"/>
  <c r="J111" i="55"/>
  <c r="H111" i="55"/>
  <c r="I111" i="55" s="1"/>
  <c r="N110" i="55"/>
  <c r="M110" i="55"/>
  <c r="K110" i="55"/>
  <c r="J110" i="55"/>
  <c r="H110" i="55"/>
  <c r="I110" i="55" s="1"/>
  <c r="N109" i="55"/>
  <c r="M109" i="55"/>
  <c r="K109" i="55"/>
  <c r="J109" i="55"/>
  <c r="H109" i="55"/>
  <c r="I109" i="55" s="1"/>
  <c r="N108" i="55"/>
  <c r="M108" i="55"/>
  <c r="K108" i="55"/>
  <c r="J108" i="55"/>
  <c r="H108" i="55"/>
  <c r="I108" i="55" s="1"/>
  <c r="N107" i="55"/>
  <c r="M107" i="55"/>
  <c r="L107" i="55"/>
  <c r="K107" i="55"/>
  <c r="J107" i="55"/>
  <c r="H107" i="55"/>
  <c r="I107" i="55" s="1"/>
  <c r="N106" i="55"/>
  <c r="M106" i="55"/>
  <c r="L106" i="55"/>
  <c r="K106" i="55"/>
  <c r="J106" i="55"/>
  <c r="H106" i="55"/>
  <c r="I106" i="55" s="1"/>
  <c r="N105" i="55"/>
  <c r="M105" i="55"/>
  <c r="L105" i="55"/>
  <c r="K105" i="55"/>
  <c r="J105" i="55"/>
  <c r="H105" i="55"/>
  <c r="I105" i="55" s="1"/>
  <c r="N104" i="55"/>
  <c r="M104" i="55"/>
  <c r="L104" i="55"/>
  <c r="K104" i="55"/>
  <c r="J104" i="55"/>
  <c r="H104" i="55"/>
  <c r="I104" i="55" s="1"/>
  <c r="N103" i="55"/>
  <c r="M103" i="55"/>
  <c r="K103" i="55"/>
  <c r="J103" i="55"/>
  <c r="H103" i="55"/>
  <c r="I103" i="55" s="1"/>
  <c r="N102" i="55"/>
  <c r="M102" i="55"/>
  <c r="L102" i="55"/>
  <c r="K102" i="55"/>
  <c r="J102" i="55"/>
  <c r="H102" i="55"/>
  <c r="I102" i="55" s="1"/>
  <c r="N101" i="55"/>
  <c r="M101" i="55"/>
  <c r="K101" i="55"/>
  <c r="J101" i="55"/>
  <c r="H101" i="55"/>
  <c r="I101" i="55" s="1"/>
  <c r="N100" i="55"/>
  <c r="M100" i="55"/>
  <c r="K100" i="55"/>
  <c r="J100" i="55"/>
  <c r="H100" i="55"/>
  <c r="I100" i="55" s="1"/>
  <c r="N99" i="55"/>
  <c r="M99" i="55"/>
  <c r="K99" i="55"/>
  <c r="J99" i="55"/>
  <c r="H99" i="55"/>
  <c r="I99" i="55" s="1"/>
  <c r="N98" i="55"/>
  <c r="M98" i="55"/>
  <c r="L98" i="55"/>
  <c r="K98" i="55"/>
  <c r="J98" i="55"/>
  <c r="H98" i="55"/>
  <c r="I98" i="55" s="1"/>
  <c r="N97" i="55"/>
  <c r="M97" i="55"/>
  <c r="L97" i="55"/>
  <c r="K97" i="55"/>
  <c r="J97" i="55"/>
  <c r="H97" i="55"/>
  <c r="I97" i="55" s="1"/>
  <c r="N96" i="55"/>
  <c r="M96" i="55"/>
  <c r="L96" i="55"/>
  <c r="K96" i="55"/>
  <c r="J96" i="55"/>
  <c r="H96" i="55"/>
  <c r="I96" i="55" s="1"/>
  <c r="N95" i="55"/>
  <c r="M95" i="55"/>
  <c r="K95" i="55"/>
  <c r="J95" i="55"/>
  <c r="H95" i="55"/>
  <c r="I95" i="55" s="1"/>
  <c r="N94" i="55"/>
  <c r="M94" i="55"/>
  <c r="K94" i="55"/>
  <c r="J94" i="55"/>
  <c r="H94" i="55"/>
  <c r="I94" i="55" s="1"/>
  <c r="N93" i="55"/>
  <c r="M93" i="55"/>
  <c r="K93" i="55"/>
  <c r="J93" i="55"/>
  <c r="H93" i="55"/>
  <c r="I93" i="55" s="1"/>
  <c r="N92" i="55"/>
  <c r="M92" i="55"/>
  <c r="K92" i="55"/>
  <c r="J92" i="55"/>
  <c r="H92" i="55"/>
  <c r="I92" i="55" s="1"/>
  <c r="N91" i="55"/>
  <c r="M91" i="55"/>
  <c r="K91" i="55"/>
  <c r="J91" i="55"/>
  <c r="H91" i="55"/>
  <c r="I91" i="55" s="1"/>
  <c r="N90" i="55"/>
  <c r="M90" i="55"/>
  <c r="K90" i="55"/>
  <c r="J90" i="55"/>
  <c r="H90" i="55"/>
  <c r="I90" i="55" s="1"/>
  <c r="N89" i="55"/>
  <c r="M89" i="55"/>
  <c r="K89" i="55"/>
  <c r="J89" i="55"/>
  <c r="H89" i="55"/>
  <c r="I89" i="55" s="1"/>
  <c r="N88" i="55"/>
  <c r="M88" i="55"/>
  <c r="L88" i="55"/>
  <c r="K88" i="55"/>
  <c r="J88" i="55"/>
  <c r="H88" i="55"/>
  <c r="I88" i="55" s="1"/>
  <c r="N87" i="55"/>
  <c r="M87" i="55"/>
  <c r="K87" i="55"/>
  <c r="J87" i="55"/>
  <c r="H87" i="55"/>
  <c r="I87" i="55" s="1"/>
  <c r="N86" i="55"/>
  <c r="M86" i="55"/>
  <c r="K86" i="55"/>
  <c r="J86" i="55"/>
  <c r="H86" i="55"/>
  <c r="I86" i="55" s="1"/>
  <c r="N85" i="55"/>
  <c r="M85" i="55"/>
  <c r="K85" i="55"/>
  <c r="J85" i="55"/>
  <c r="H85" i="55"/>
  <c r="I85" i="55" s="1"/>
  <c r="N84" i="55"/>
  <c r="M84" i="55"/>
  <c r="K84" i="55"/>
  <c r="J84" i="55"/>
  <c r="H84" i="55"/>
  <c r="I84" i="55" s="1"/>
  <c r="N83" i="55"/>
  <c r="M83" i="55"/>
  <c r="K83" i="55"/>
  <c r="J83" i="55"/>
  <c r="H83" i="55"/>
  <c r="I83" i="55" s="1"/>
  <c r="N82" i="55"/>
  <c r="M82" i="55"/>
  <c r="K82" i="55"/>
  <c r="J82" i="55"/>
  <c r="H82" i="55"/>
  <c r="I82" i="55" s="1"/>
  <c r="N81" i="55"/>
  <c r="M81" i="55"/>
  <c r="K81" i="55"/>
  <c r="J81" i="55"/>
  <c r="H81" i="55"/>
  <c r="I81" i="55" s="1"/>
  <c r="N80" i="55"/>
  <c r="M80" i="55"/>
  <c r="K80" i="55"/>
  <c r="J80" i="55"/>
  <c r="H80" i="55"/>
  <c r="I80" i="55" s="1"/>
  <c r="N79" i="55"/>
  <c r="M79" i="55"/>
  <c r="K79" i="55"/>
  <c r="J79" i="55"/>
  <c r="H79" i="55"/>
  <c r="I79" i="55" s="1"/>
  <c r="N78" i="55"/>
  <c r="M78" i="55"/>
  <c r="K78" i="55"/>
  <c r="J78" i="55"/>
  <c r="H78" i="55"/>
  <c r="I78" i="55" s="1"/>
  <c r="N77" i="55"/>
  <c r="M77" i="55"/>
  <c r="K77" i="55"/>
  <c r="J77" i="55"/>
  <c r="H77" i="55"/>
  <c r="I77" i="55" s="1"/>
  <c r="N76" i="55"/>
  <c r="M76" i="55"/>
  <c r="K76" i="55"/>
  <c r="J76" i="55"/>
  <c r="H76" i="55"/>
  <c r="I76" i="55" s="1"/>
  <c r="N75" i="55"/>
  <c r="M75" i="55"/>
  <c r="L75" i="55"/>
  <c r="K75" i="55"/>
  <c r="J75" i="55"/>
  <c r="H75" i="55"/>
  <c r="I75" i="55" s="1"/>
  <c r="N74" i="55"/>
  <c r="M74" i="55"/>
  <c r="K74" i="55"/>
  <c r="J74" i="55"/>
  <c r="H74" i="55"/>
  <c r="I74" i="55" s="1"/>
  <c r="N73" i="55"/>
  <c r="M73" i="55"/>
  <c r="K73" i="55"/>
  <c r="J73" i="55"/>
  <c r="H73" i="55"/>
  <c r="I73" i="55" s="1"/>
  <c r="N72" i="55"/>
  <c r="M72" i="55"/>
  <c r="K72" i="55"/>
  <c r="J72" i="55"/>
  <c r="H72" i="55"/>
  <c r="I72" i="55" s="1"/>
  <c r="N71" i="55"/>
  <c r="M71" i="55"/>
  <c r="K71" i="55"/>
  <c r="J71" i="55"/>
  <c r="H71" i="55"/>
  <c r="I71" i="55" s="1"/>
  <c r="N70" i="55"/>
  <c r="M70" i="55"/>
  <c r="K70" i="55"/>
  <c r="J70" i="55"/>
  <c r="H70" i="55"/>
  <c r="I70" i="55" s="1"/>
  <c r="N69" i="55"/>
  <c r="M69" i="55"/>
  <c r="K69" i="55"/>
  <c r="J69" i="55"/>
  <c r="H69" i="55"/>
  <c r="I69" i="55" s="1"/>
  <c r="N68" i="55"/>
  <c r="M68" i="55"/>
  <c r="L68" i="55"/>
  <c r="K68" i="55"/>
  <c r="J68" i="55"/>
  <c r="H68" i="55"/>
  <c r="I68" i="55" s="1"/>
  <c r="N67" i="55"/>
  <c r="M67" i="55"/>
  <c r="K67" i="55"/>
  <c r="J67" i="55"/>
  <c r="H67" i="55"/>
  <c r="I67" i="55" s="1"/>
  <c r="N66" i="55"/>
  <c r="M66" i="55"/>
  <c r="L66" i="55"/>
  <c r="K66" i="55"/>
  <c r="J66" i="55"/>
  <c r="H66" i="55"/>
  <c r="I66" i="55" s="1"/>
  <c r="N65" i="55"/>
  <c r="M65" i="55"/>
  <c r="K65" i="55"/>
  <c r="J65" i="55"/>
  <c r="H65" i="55"/>
  <c r="I65" i="55" s="1"/>
  <c r="N64" i="55"/>
  <c r="M64" i="55"/>
  <c r="K64" i="55"/>
  <c r="J64" i="55"/>
  <c r="H64" i="55"/>
  <c r="I64" i="55" s="1"/>
  <c r="N63" i="55"/>
  <c r="M63" i="55"/>
  <c r="K63" i="55"/>
  <c r="J63" i="55"/>
  <c r="H63" i="55"/>
  <c r="I63" i="55" s="1"/>
  <c r="N62" i="55"/>
  <c r="M62" i="55"/>
  <c r="K62" i="55"/>
  <c r="J62" i="55"/>
  <c r="H62" i="55"/>
  <c r="I62" i="55" s="1"/>
  <c r="N61" i="55"/>
  <c r="M61" i="55"/>
  <c r="K61" i="55"/>
  <c r="J61" i="55"/>
  <c r="H61" i="55"/>
  <c r="I61" i="55" s="1"/>
  <c r="N60" i="55"/>
  <c r="M60" i="55"/>
  <c r="K60" i="55"/>
  <c r="J60" i="55"/>
  <c r="I60" i="55"/>
  <c r="N59" i="55"/>
  <c r="M59" i="55"/>
  <c r="K59" i="55"/>
  <c r="J59" i="55"/>
  <c r="H59" i="55"/>
  <c r="I59" i="55" s="1"/>
  <c r="N58" i="55"/>
  <c r="M58" i="55"/>
  <c r="K58" i="55"/>
  <c r="J58" i="55"/>
  <c r="H58" i="55"/>
  <c r="I58" i="55" s="1"/>
  <c r="N57" i="55"/>
  <c r="M57" i="55"/>
  <c r="K57" i="55"/>
  <c r="J57" i="55"/>
  <c r="H57" i="55"/>
  <c r="I57" i="55" s="1"/>
  <c r="N56" i="55"/>
  <c r="M56" i="55"/>
  <c r="K56" i="55"/>
  <c r="J56" i="55"/>
  <c r="H56" i="55"/>
  <c r="I56" i="55" s="1"/>
  <c r="N55" i="55"/>
  <c r="M55" i="55"/>
  <c r="K55" i="55"/>
  <c r="J55" i="55"/>
  <c r="H55" i="55"/>
  <c r="I55" i="55" s="1"/>
  <c r="N54" i="55"/>
  <c r="M54" i="55"/>
  <c r="K54" i="55"/>
  <c r="J54" i="55"/>
  <c r="H54" i="55"/>
  <c r="I54" i="55" s="1"/>
  <c r="N53" i="55"/>
  <c r="M53" i="55"/>
  <c r="K53" i="55"/>
  <c r="J53" i="55"/>
  <c r="H53" i="55"/>
  <c r="I53" i="55" s="1"/>
  <c r="N52" i="55"/>
  <c r="M52" i="55"/>
  <c r="K52" i="55"/>
  <c r="J52" i="55"/>
  <c r="H52" i="55"/>
  <c r="I52" i="55" s="1"/>
  <c r="N51" i="55"/>
  <c r="M51" i="55"/>
  <c r="K51" i="55"/>
  <c r="J51" i="55"/>
  <c r="H51" i="55"/>
  <c r="I51" i="55" s="1"/>
  <c r="N50" i="55"/>
  <c r="M50" i="55"/>
  <c r="K50" i="55"/>
  <c r="J50" i="55"/>
  <c r="H50" i="55"/>
  <c r="I50" i="55" s="1"/>
  <c r="N49" i="55"/>
  <c r="M49" i="55"/>
  <c r="K49" i="55"/>
  <c r="J49" i="55"/>
  <c r="H49" i="55"/>
  <c r="I49" i="55" s="1"/>
  <c r="N48" i="55"/>
  <c r="M48" i="55"/>
  <c r="K48" i="55"/>
  <c r="J48" i="55"/>
  <c r="H48" i="55"/>
  <c r="I48" i="55" s="1"/>
  <c r="N47" i="55"/>
  <c r="M47" i="55"/>
  <c r="K47" i="55"/>
  <c r="J47" i="55"/>
  <c r="H47" i="55"/>
  <c r="I47" i="55" s="1"/>
  <c r="N46" i="55"/>
  <c r="M46" i="55"/>
  <c r="K46" i="55"/>
  <c r="J46" i="55"/>
  <c r="H46" i="55"/>
  <c r="I46" i="55" s="1"/>
  <c r="N45" i="55"/>
  <c r="M45" i="55"/>
  <c r="K45" i="55"/>
  <c r="J45" i="55"/>
  <c r="H45" i="55"/>
  <c r="I45" i="55" s="1"/>
  <c r="N44" i="55"/>
  <c r="M44" i="55"/>
  <c r="K44" i="55"/>
  <c r="J44" i="55"/>
  <c r="H44" i="55"/>
  <c r="I44" i="55" s="1"/>
  <c r="N43" i="55"/>
  <c r="M43" i="55"/>
  <c r="K43" i="55"/>
  <c r="J43" i="55"/>
  <c r="H43" i="55"/>
  <c r="I43" i="55" s="1"/>
  <c r="N42" i="55"/>
  <c r="M42" i="55"/>
  <c r="K42" i="55"/>
  <c r="J42" i="55"/>
  <c r="H42" i="55"/>
  <c r="I42" i="55" s="1"/>
  <c r="N41" i="55"/>
  <c r="M41" i="55"/>
  <c r="K41" i="55"/>
  <c r="J41" i="55"/>
  <c r="H41" i="55"/>
  <c r="I41" i="55" s="1"/>
  <c r="N40" i="55"/>
  <c r="M40" i="55"/>
  <c r="K40" i="55"/>
  <c r="J40" i="55"/>
  <c r="H40" i="55"/>
  <c r="I40" i="55" s="1"/>
  <c r="N39" i="55"/>
  <c r="M39" i="55"/>
  <c r="K39" i="55"/>
  <c r="J39" i="55"/>
  <c r="H39" i="55"/>
  <c r="I39" i="55" s="1"/>
  <c r="N38" i="55"/>
  <c r="M38" i="55"/>
  <c r="K38" i="55"/>
  <c r="J38" i="55"/>
  <c r="H38" i="55"/>
  <c r="I38" i="55" s="1"/>
  <c r="N37" i="55"/>
  <c r="M37" i="55"/>
  <c r="K37" i="55"/>
  <c r="J37" i="55"/>
  <c r="H37" i="55"/>
  <c r="I37" i="55" s="1"/>
  <c r="N36" i="55"/>
  <c r="M36" i="55"/>
  <c r="K36" i="55"/>
  <c r="J36" i="55"/>
  <c r="H36" i="55"/>
  <c r="I36" i="55" s="1"/>
  <c r="N35" i="55"/>
  <c r="M35" i="55"/>
  <c r="K35" i="55"/>
  <c r="J35" i="55"/>
  <c r="H35" i="55"/>
  <c r="I35" i="55" s="1"/>
  <c r="N34" i="55"/>
  <c r="M34" i="55"/>
  <c r="K34" i="55"/>
  <c r="J34" i="55"/>
  <c r="H34" i="55"/>
  <c r="I34" i="55" s="1"/>
  <c r="N33" i="55"/>
  <c r="M33" i="55"/>
  <c r="K33" i="55"/>
  <c r="J33" i="55"/>
  <c r="H33" i="55"/>
  <c r="I33" i="55" s="1"/>
  <c r="N32" i="55"/>
  <c r="M32" i="55"/>
  <c r="K32" i="55"/>
  <c r="J32" i="55"/>
  <c r="H32" i="55"/>
  <c r="I32" i="55" s="1"/>
  <c r="N31" i="55"/>
  <c r="M31" i="55"/>
  <c r="K31" i="55"/>
  <c r="J31" i="55"/>
  <c r="H31" i="55"/>
  <c r="I31" i="55" s="1"/>
  <c r="N30" i="55"/>
  <c r="M30" i="55"/>
  <c r="K30" i="55"/>
  <c r="J30" i="55"/>
  <c r="H30" i="55"/>
  <c r="I30" i="55" s="1"/>
  <c r="N29" i="55"/>
  <c r="M29" i="55"/>
  <c r="K29" i="55"/>
  <c r="J29" i="55"/>
  <c r="H29" i="55"/>
  <c r="I29" i="55" s="1"/>
  <c r="N28" i="55"/>
  <c r="M28" i="55"/>
  <c r="K28" i="55"/>
  <c r="J28" i="55"/>
  <c r="H28" i="55"/>
  <c r="I28" i="55" s="1"/>
  <c r="N27" i="55"/>
  <c r="M27" i="55"/>
  <c r="K27" i="55"/>
  <c r="J27" i="55"/>
  <c r="H27" i="55"/>
  <c r="I27" i="55" s="1"/>
  <c r="N26" i="55"/>
  <c r="M26" i="55"/>
  <c r="K26" i="55"/>
  <c r="J26" i="55"/>
  <c r="H26" i="55"/>
  <c r="I26" i="55" s="1"/>
  <c r="N25" i="55"/>
  <c r="M25" i="55"/>
  <c r="K25" i="55"/>
  <c r="J25" i="55"/>
  <c r="H25" i="55"/>
  <c r="I25" i="55" s="1"/>
  <c r="N24" i="55"/>
  <c r="M24" i="55"/>
  <c r="K24" i="55"/>
  <c r="J24" i="55"/>
  <c r="H24" i="55"/>
  <c r="I24" i="55" s="1"/>
  <c r="N23" i="55"/>
  <c r="M23" i="55"/>
  <c r="K23" i="55"/>
  <c r="J23" i="55"/>
  <c r="H23" i="55"/>
  <c r="I23" i="55" s="1"/>
  <c r="N22" i="55"/>
  <c r="M22" i="55"/>
  <c r="K22" i="55"/>
  <c r="J22" i="55"/>
  <c r="H22" i="55"/>
  <c r="I22" i="55" s="1"/>
  <c r="N21" i="55"/>
  <c r="M21" i="55"/>
  <c r="K21" i="55"/>
  <c r="J21" i="55"/>
  <c r="H21" i="55"/>
  <c r="I21" i="55" s="1"/>
  <c r="N20" i="55"/>
  <c r="M20" i="55"/>
  <c r="K20" i="55"/>
  <c r="J20" i="55"/>
  <c r="H20" i="55"/>
  <c r="I20" i="55" s="1"/>
  <c r="N19" i="55"/>
  <c r="M19" i="55"/>
  <c r="K19" i="55"/>
  <c r="J19" i="55"/>
  <c r="H19" i="55"/>
  <c r="I19" i="55" s="1"/>
  <c r="N18" i="55"/>
  <c r="M18" i="55"/>
  <c r="K18" i="55"/>
  <c r="J18" i="55"/>
  <c r="H18" i="55"/>
  <c r="I18" i="55" s="1"/>
  <c r="N17" i="55"/>
  <c r="M17" i="55"/>
  <c r="K17" i="55"/>
  <c r="J17" i="55"/>
  <c r="H17" i="55"/>
  <c r="I17" i="55" s="1"/>
  <c r="N16" i="55"/>
  <c r="M16" i="55"/>
  <c r="K16" i="55"/>
  <c r="J16" i="55"/>
  <c r="H16" i="55"/>
  <c r="I16" i="55" s="1"/>
  <c r="N15" i="55"/>
  <c r="M15" i="55"/>
  <c r="K15" i="55"/>
  <c r="J15" i="55"/>
  <c r="H15" i="55"/>
  <c r="I15" i="55" s="1"/>
  <c r="N14" i="55"/>
  <c r="M14" i="55"/>
  <c r="K14" i="55"/>
  <c r="J14" i="55"/>
  <c r="H14" i="55"/>
  <c r="I14" i="55" s="1"/>
  <c r="N13" i="55"/>
  <c r="M13" i="55"/>
  <c r="K13" i="55"/>
  <c r="J13" i="55"/>
  <c r="H13" i="55"/>
  <c r="I13" i="55" s="1"/>
  <c r="N12" i="55"/>
  <c r="M12" i="55"/>
  <c r="K12" i="55"/>
  <c r="J12" i="55"/>
  <c r="I12" i="55"/>
  <c r="N11" i="55"/>
  <c r="M11" i="55"/>
  <c r="K11" i="55"/>
  <c r="J11" i="55"/>
  <c r="H11" i="55"/>
  <c r="I11" i="55" s="1"/>
  <c r="N10" i="55"/>
  <c r="M10" i="55"/>
  <c r="K10" i="55"/>
  <c r="J10" i="55"/>
  <c r="H10" i="55"/>
  <c r="I10" i="55" s="1"/>
  <c r="N9" i="55"/>
  <c r="M9" i="55"/>
  <c r="K9" i="55"/>
  <c r="J9" i="55"/>
  <c r="H9" i="55"/>
  <c r="I9" i="55" s="1"/>
  <c r="N8" i="55"/>
  <c r="M8" i="55"/>
  <c r="K8" i="55"/>
  <c r="J8" i="55"/>
  <c r="H8" i="55"/>
  <c r="I8" i="55" s="1"/>
  <c r="N7" i="55"/>
  <c r="M7" i="55"/>
  <c r="K7" i="55"/>
  <c r="J7" i="55"/>
  <c r="H7" i="55"/>
  <c r="I7" i="55" s="1"/>
  <c r="N6" i="55"/>
  <c r="M6" i="55"/>
  <c r="K6" i="55"/>
  <c r="J6" i="55"/>
  <c r="H6" i="55"/>
  <c r="I6" i="55" s="1"/>
  <c r="N5" i="55"/>
  <c r="M5" i="55"/>
  <c r="K5" i="55"/>
  <c r="J5" i="55"/>
  <c r="H5" i="55"/>
  <c r="I5" i="55" s="1"/>
  <c r="N4" i="55"/>
  <c r="M4" i="55"/>
  <c r="K4" i="55"/>
  <c r="J4" i="55"/>
  <c r="H4" i="55"/>
  <c r="I4" i="55" s="1"/>
  <c r="N3" i="55"/>
  <c r="M3" i="55"/>
  <c r="K3" i="55"/>
  <c r="J3" i="55"/>
  <c r="H3" i="55"/>
  <c r="I3" i="55" s="1"/>
  <c r="N2" i="55"/>
  <c r="M2" i="55"/>
  <c r="K2" i="55"/>
  <c r="J2" i="55"/>
  <c r="H2" i="55"/>
  <c r="I2" i="55" s="1"/>
  <c r="O168" i="55" l="1"/>
  <c r="O114" i="55"/>
  <c r="O145" i="55"/>
  <c r="O32" i="55"/>
  <c r="O129" i="55"/>
  <c r="O30" i="57"/>
  <c r="O82" i="55"/>
  <c r="O139" i="55"/>
  <c r="L190" i="55"/>
  <c r="P190" i="55" s="1"/>
  <c r="L6" i="55"/>
  <c r="Q6" i="55" s="1"/>
  <c r="L59" i="55"/>
  <c r="Q59" i="55" s="1"/>
  <c r="L49" i="55"/>
  <c r="Q49" i="55" s="1"/>
  <c r="L46" i="55"/>
  <c r="P46" i="55" s="1"/>
  <c r="L160" i="55"/>
  <c r="P160" i="55" s="1"/>
  <c r="L36" i="55"/>
  <c r="P36" i="55" s="1"/>
  <c r="L10" i="57"/>
  <c r="P10" i="57" s="1"/>
  <c r="Q10" i="57" s="1"/>
  <c r="L19" i="57"/>
  <c r="P19" i="57" s="1"/>
  <c r="Q19" i="57" s="1"/>
  <c r="L183" i="55"/>
  <c r="P183" i="55" s="1"/>
  <c r="L60" i="55"/>
  <c r="Q60" i="55" s="1"/>
  <c r="L195" i="55"/>
  <c r="P195" i="55" s="1"/>
  <c r="L202" i="55"/>
  <c r="Q202" i="55" s="1"/>
  <c r="L50" i="55"/>
  <c r="Q50" i="55" s="1"/>
  <c r="L5" i="55"/>
  <c r="P5" i="55" s="1"/>
  <c r="L127" i="55"/>
  <c r="Q127" i="55" s="1"/>
  <c r="L161" i="55"/>
  <c r="P161" i="55" s="1"/>
  <c r="L172" i="55"/>
  <c r="Q172" i="55" s="1"/>
  <c r="L53" i="57"/>
  <c r="P53" i="57" s="1"/>
  <c r="Q53" i="57" s="1"/>
  <c r="L26" i="55"/>
  <c r="Q26" i="55" s="1"/>
  <c r="L146" i="57"/>
  <c r="P146" i="57" s="1"/>
  <c r="Q146" i="57" s="1"/>
  <c r="L124" i="57"/>
  <c r="P124" i="57" s="1"/>
  <c r="Q124" i="57" s="1"/>
  <c r="L62" i="57"/>
  <c r="P62" i="57" s="1"/>
  <c r="Q62" i="57" s="1"/>
  <c r="L108" i="57"/>
  <c r="P108" i="57" s="1"/>
  <c r="Q108" i="57" s="1"/>
  <c r="L193" i="57"/>
  <c r="P193" i="57" s="1"/>
  <c r="Q193" i="57" s="1"/>
  <c r="L200" i="57"/>
  <c r="P200" i="57" s="1"/>
  <c r="Q200" i="57" s="1"/>
  <c r="L108" i="55"/>
  <c r="P108" i="55" s="1"/>
  <c r="L123" i="55"/>
  <c r="P123" i="55" s="1"/>
  <c r="L156" i="55"/>
  <c r="Q156" i="55" s="1"/>
  <c r="L5" i="57"/>
  <c r="P5" i="57" s="1"/>
  <c r="Q5" i="57" s="1"/>
  <c r="L8" i="57"/>
  <c r="P8" i="57" s="1"/>
  <c r="Q8" i="57" s="1"/>
  <c r="L38" i="57"/>
  <c r="P38" i="57" s="1"/>
  <c r="Q38" i="57" s="1"/>
  <c r="L165" i="57"/>
  <c r="P165" i="57" s="1"/>
  <c r="Q165" i="57" s="1"/>
  <c r="L182" i="57"/>
  <c r="P182" i="57" s="1"/>
  <c r="Q182" i="57" s="1"/>
  <c r="L22" i="55"/>
  <c r="P22" i="55" s="1"/>
  <c r="L25" i="55"/>
  <c r="Q25" i="55" s="1"/>
  <c r="L35" i="55"/>
  <c r="P35" i="55" s="1"/>
  <c r="L45" i="55"/>
  <c r="P45" i="55" s="1"/>
  <c r="L69" i="55"/>
  <c r="P69" i="55" s="1"/>
  <c r="L189" i="55"/>
  <c r="Q189" i="55" s="1"/>
  <c r="L28" i="57"/>
  <c r="P28" i="57" s="1"/>
  <c r="Q28" i="57" s="1"/>
  <c r="L209" i="57"/>
  <c r="P209" i="57" s="1"/>
  <c r="Q209" i="57" s="1"/>
  <c r="L37" i="55"/>
  <c r="Q37" i="55" s="1"/>
  <c r="L118" i="55"/>
  <c r="P118" i="55" s="1"/>
  <c r="L133" i="55"/>
  <c r="Q133" i="55" s="1"/>
  <c r="L174" i="55"/>
  <c r="Q174" i="55" s="1"/>
  <c r="L177" i="55"/>
  <c r="P177" i="55" s="1"/>
  <c r="L185" i="55"/>
  <c r="P185" i="55" s="1"/>
  <c r="L200" i="55"/>
  <c r="P200" i="55" s="1"/>
  <c r="L4" i="57"/>
  <c r="P4" i="57" s="1"/>
  <c r="Q4" i="57" s="1"/>
  <c r="L24" i="57"/>
  <c r="P24" i="57" s="1"/>
  <c r="Q24" i="57" s="1"/>
  <c r="L57" i="57"/>
  <c r="P57" i="57" s="1"/>
  <c r="Q57" i="57" s="1"/>
  <c r="L140" i="57"/>
  <c r="P140" i="57" s="1"/>
  <c r="Q140" i="57" s="1"/>
  <c r="L80" i="55"/>
  <c r="Q80" i="55" s="1"/>
  <c r="L11" i="55"/>
  <c r="Q11" i="55" s="1"/>
  <c r="L87" i="55"/>
  <c r="Q87" i="55" s="1"/>
  <c r="L154" i="55"/>
  <c r="Q154" i="55" s="1"/>
  <c r="L196" i="55"/>
  <c r="P196" i="55" s="1"/>
  <c r="L44" i="57"/>
  <c r="P44" i="57" s="1"/>
  <c r="Q44" i="57" s="1"/>
  <c r="L67" i="57"/>
  <c r="P67" i="57" s="1"/>
  <c r="Q67" i="57" s="1"/>
  <c r="L188" i="57"/>
  <c r="P188" i="57" s="1"/>
  <c r="Q188" i="57" s="1"/>
  <c r="L12" i="55"/>
  <c r="Q12" i="55" s="1"/>
  <c r="L21" i="55"/>
  <c r="Q21" i="55" s="1"/>
  <c r="L23" i="57"/>
  <c r="P23" i="57" s="1"/>
  <c r="Q23" i="57" s="1"/>
  <c r="L77" i="57"/>
  <c r="P77" i="57" s="1"/>
  <c r="Q77" i="57" s="1"/>
  <c r="L160" i="57"/>
  <c r="P160" i="57" s="1"/>
  <c r="Q160" i="57" s="1"/>
  <c r="L205" i="57"/>
  <c r="P205" i="57" s="1"/>
  <c r="Q205" i="57" s="1"/>
  <c r="L71" i="55"/>
  <c r="Q71" i="55" s="1"/>
  <c r="L74" i="55"/>
  <c r="Q74" i="55" s="1"/>
  <c r="L85" i="55"/>
  <c r="Q85" i="55" s="1"/>
  <c r="L39" i="57"/>
  <c r="P39" i="57" s="1"/>
  <c r="Q39" i="57" s="1"/>
  <c r="L42" i="57"/>
  <c r="P42" i="57" s="1"/>
  <c r="Q42" i="57" s="1"/>
  <c r="L93" i="57"/>
  <c r="P93" i="57" s="1"/>
  <c r="Q93" i="57" s="1"/>
  <c r="L54" i="57"/>
  <c r="P54" i="57" s="1"/>
  <c r="Q54" i="57" s="1"/>
  <c r="L58" i="57"/>
  <c r="P58" i="57" s="1"/>
  <c r="Q58" i="57" s="1"/>
  <c r="L64" i="57"/>
  <c r="P64" i="57" s="1"/>
  <c r="Q64" i="57" s="1"/>
  <c r="L78" i="57"/>
  <c r="P78" i="57" s="1"/>
  <c r="Q78" i="57" s="1"/>
  <c r="L94" i="57"/>
  <c r="P94" i="57" s="1"/>
  <c r="Q94" i="57" s="1"/>
  <c r="L99" i="57"/>
  <c r="P99" i="57" s="1"/>
  <c r="Q99" i="57" s="1"/>
  <c r="L126" i="57"/>
  <c r="P126" i="57" s="1"/>
  <c r="Q126" i="57" s="1"/>
  <c r="L161" i="57"/>
  <c r="P161" i="57" s="1"/>
  <c r="Q161" i="57" s="1"/>
  <c r="L167" i="57"/>
  <c r="P167" i="57" s="1"/>
  <c r="Q167" i="57" s="1"/>
  <c r="L172" i="57"/>
  <c r="P172" i="57" s="1"/>
  <c r="Q172" i="57" s="1"/>
  <c r="L183" i="57"/>
  <c r="P183" i="57" s="1"/>
  <c r="Q183" i="57" s="1"/>
  <c r="L206" i="57"/>
  <c r="P206" i="57" s="1"/>
  <c r="Q206" i="57" s="1"/>
  <c r="L16" i="55"/>
  <c r="P16" i="55" s="1"/>
  <c r="L31" i="55"/>
  <c r="P31" i="55" s="1"/>
  <c r="L40" i="55"/>
  <c r="Q40" i="55" s="1"/>
  <c r="L55" i="55"/>
  <c r="P55" i="55" s="1"/>
  <c r="L65" i="55"/>
  <c r="Q65" i="55" s="1"/>
  <c r="L70" i="55"/>
  <c r="P70" i="55" s="1"/>
  <c r="L81" i="55"/>
  <c r="P81" i="55" s="1"/>
  <c r="L86" i="55"/>
  <c r="P86" i="55" s="1"/>
  <c r="L91" i="55"/>
  <c r="Q91" i="55" s="1"/>
  <c r="L103" i="55"/>
  <c r="Q103" i="55" s="1"/>
  <c r="L113" i="55"/>
  <c r="L117" i="55"/>
  <c r="Q117" i="55" s="1"/>
  <c r="L128" i="55"/>
  <c r="Q128" i="55" s="1"/>
  <c r="L138" i="55"/>
  <c r="P138" i="55" s="1"/>
  <c r="L144" i="55"/>
  <c r="P144" i="55" s="1"/>
  <c r="L150" i="55"/>
  <c r="Q150" i="55" s="1"/>
  <c r="L155" i="55"/>
  <c r="Q155" i="55" s="1"/>
  <c r="L167" i="55"/>
  <c r="Q167" i="55" s="1"/>
  <c r="L173" i="55"/>
  <c r="L178" i="55"/>
  <c r="Q178" i="55" s="1"/>
  <c r="L179" i="55"/>
  <c r="Q179" i="55" s="1"/>
  <c r="L184" i="55"/>
  <c r="Q184" i="55" s="1"/>
  <c r="L201" i="55"/>
  <c r="P201" i="55" s="1"/>
  <c r="L206" i="55"/>
  <c r="Q206" i="55" s="1"/>
  <c r="L9" i="57"/>
  <c r="P9" i="57" s="1"/>
  <c r="Q9" i="57" s="1"/>
  <c r="L14" i="57"/>
  <c r="P14" i="57" s="1"/>
  <c r="Q14" i="57" s="1"/>
  <c r="L18" i="57"/>
  <c r="P18" i="57" s="1"/>
  <c r="Q18" i="57" s="1"/>
  <c r="L29" i="57"/>
  <c r="P29" i="57" s="1"/>
  <c r="Q29" i="57" s="1"/>
  <c r="L33" i="57"/>
  <c r="P33" i="57" s="1"/>
  <c r="Q33" i="57" s="1"/>
  <c r="L43" i="57"/>
  <c r="P43" i="57" s="1"/>
  <c r="Q43" i="57" s="1"/>
  <c r="L48" i="57"/>
  <c r="P48" i="57" s="1"/>
  <c r="Q48" i="57" s="1"/>
  <c r="L63" i="57"/>
  <c r="P63" i="57" s="1"/>
  <c r="Q63" i="57" s="1"/>
  <c r="L73" i="57"/>
  <c r="P73" i="57" s="1"/>
  <c r="Q73" i="57" s="1"/>
  <c r="L83" i="57"/>
  <c r="P83" i="57" s="1"/>
  <c r="Q83" i="57" s="1"/>
  <c r="L89" i="57"/>
  <c r="P89" i="57" s="1"/>
  <c r="Q89" i="57" s="1"/>
  <c r="L153" i="57"/>
  <c r="P153" i="57" s="1"/>
  <c r="Q153" i="57" s="1"/>
  <c r="L98" i="57"/>
  <c r="P98" i="57" s="1"/>
  <c r="Q98" i="57" s="1"/>
  <c r="L109" i="57"/>
  <c r="P109" i="57" s="1"/>
  <c r="Q109" i="57" s="1"/>
  <c r="L114" i="57"/>
  <c r="P114" i="57" s="1"/>
  <c r="Q114" i="57" s="1"/>
  <c r="L120" i="57"/>
  <c r="P120" i="57" s="1"/>
  <c r="Q120" i="57" s="1"/>
  <c r="L125" i="57"/>
  <c r="P125" i="57" s="1"/>
  <c r="Q125" i="57" s="1"/>
  <c r="L130" i="57"/>
  <c r="P130" i="57" s="1"/>
  <c r="Q130" i="57" s="1"/>
  <c r="L136" i="57"/>
  <c r="P136" i="57" s="1"/>
  <c r="Q136" i="57" s="1"/>
  <c r="L141" i="57"/>
  <c r="P141" i="57" s="1"/>
  <c r="Q141" i="57" s="1"/>
  <c r="L147" i="57"/>
  <c r="P147" i="57" s="1"/>
  <c r="Q147" i="57" s="1"/>
  <c r="L157" i="57"/>
  <c r="P157" i="57" s="1"/>
  <c r="Q157" i="57" s="1"/>
  <c r="L166" i="57"/>
  <c r="P166" i="57" s="1"/>
  <c r="Q166" i="57" s="1"/>
  <c r="L171" i="57"/>
  <c r="P171" i="57" s="1"/>
  <c r="Q171" i="57" s="1"/>
  <c r="L177" i="57"/>
  <c r="P177" i="57" s="1"/>
  <c r="Q177" i="57" s="1"/>
  <c r="L189" i="57"/>
  <c r="P189" i="57" s="1"/>
  <c r="Q189" i="57" s="1"/>
  <c r="L194" i="57"/>
  <c r="P194" i="57" s="1"/>
  <c r="Q194" i="57" s="1"/>
  <c r="L199" i="57"/>
  <c r="P199" i="57" s="1"/>
  <c r="Q199" i="57" s="1"/>
  <c r="L15" i="55"/>
  <c r="Q15" i="55" s="1"/>
  <c r="L54" i="55"/>
  <c r="P54" i="55" s="1"/>
  <c r="L149" i="55"/>
  <c r="P149" i="55" s="1"/>
  <c r="L153" i="55"/>
  <c r="Q153" i="55" s="1"/>
  <c r="L166" i="55"/>
  <c r="P166" i="55" s="1"/>
  <c r="L171" i="55"/>
  <c r="Q171" i="55" s="1"/>
  <c r="L182" i="55"/>
  <c r="P182" i="55" s="1"/>
  <c r="L194" i="55"/>
  <c r="Q194" i="55" s="1"/>
  <c r="L199" i="55"/>
  <c r="P199" i="55" s="1"/>
  <c r="L205" i="55"/>
  <c r="P205" i="55" s="1"/>
  <c r="L13" i="57"/>
  <c r="P13" i="57" s="1"/>
  <c r="Q13" i="57" s="1"/>
  <c r="L17" i="57"/>
  <c r="P17" i="57" s="1"/>
  <c r="Q17" i="57" s="1"/>
  <c r="L27" i="57"/>
  <c r="P27" i="57" s="1"/>
  <c r="Q27" i="57" s="1"/>
  <c r="L32" i="57"/>
  <c r="P32" i="57" s="1"/>
  <c r="Q32" i="57" s="1"/>
  <c r="L47" i="57"/>
  <c r="P47" i="57" s="1"/>
  <c r="Q47" i="57" s="1"/>
  <c r="L52" i="57"/>
  <c r="P52" i="57" s="1"/>
  <c r="Q52" i="57" s="1"/>
  <c r="L61" i="57"/>
  <c r="P61" i="57" s="1"/>
  <c r="Q61" i="57" s="1"/>
  <c r="L72" i="57"/>
  <c r="P72" i="57" s="1"/>
  <c r="Q72" i="57" s="1"/>
  <c r="L76" i="57"/>
  <c r="P76" i="57" s="1"/>
  <c r="Q76" i="57" s="1"/>
  <c r="L82" i="57"/>
  <c r="P82" i="57" s="1"/>
  <c r="Q82" i="57" s="1"/>
  <c r="L92" i="57"/>
  <c r="P92" i="57" s="1"/>
  <c r="Q92" i="57" s="1"/>
  <c r="L119" i="57"/>
  <c r="P119" i="57" s="1"/>
  <c r="Q119" i="57" s="1"/>
  <c r="L139" i="57"/>
  <c r="P139" i="57" s="1"/>
  <c r="Q139" i="57" s="1"/>
  <c r="L145" i="57"/>
  <c r="P145" i="57" s="1"/>
  <c r="Q145" i="57" s="1"/>
  <c r="L154" i="57"/>
  <c r="P154" i="57" s="1"/>
  <c r="Q154" i="57" s="1"/>
  <c r="L156" i="57"/>
  <c r="P156" i="57" s="1"/>
  <c r="Q156" i="57" s="1"/>
  <c r="L164" i="57"/>
  <c r="P164" i="57" s="1"/>
  <c r="Q164" i="57" s="1"/>
  <c r="L170" i="57"/>
  <c r="P170" i="57" s="1"/>
  <c r="Q170" i="57" s="1"/>
  <c r="L187" i="57"/>
  <c r="P187" i="57" s="1"/>
  <c r="Q187" i="57" s="1"/>
  <c r="L192" i="57"/>
  <c r="P192" i="57" s="1"/>
  <c r="Q192" i="57" s="1"/>
  <c r="L198" i="57"/>
  <c r="P198" i="57" s="1"/>
  <c r="Q198" i="57" s="1"/>
  <c r="L204" i="57"/>
  <c r="P204" i="57" s="1"/>
  <c r="Q204" i="57" s="1"/>
  <c r="L20" i="55"/>
  <c r="Q20" i="55" s="1"/>
  <c r="L39" i="55"/>
  <c r="P39" i="55" s="1"/>
  <c r="L79" i="55"/>
  <c r="P79" i="55" s="1"/>
  <c r="L112" i="55"/>
  <c r="Q112" i="55" s="1"/>
  <c r="L126" i="55"/>
  <c r="P126" i="55" s="1"/>
  <c r="L4" i="55"/>
  <c r="Q4" i="55" s="1"/>
  <c r="L48" i="55"/>
  <c r="P48" i="55" s="1"/>
  <c r="L95" i="55"/>
  <c r="Q95" i="55" s="1"/>
  <c r="L125" i="55"/>
  <c r="Q125" i="55" s="1"/>
  <c r="L165" i="55"/>
  <c r="Q165" i="55" s="1"/>
  <c r="L193" i="55"/>
  <c r="P193" i="55" s="1"/>
  <c r="L3" i="57"/>
  <c r="P3" i="57" s="1"/>
  <c r="Q3" i="57" s="1"/>
  <c r="L22" i="57"/>
  <c r="P22" i="57" s="1"/>
  <c r="Q22" i="57" s="1"/>
  <c r="L37" i="57"/>
  <c r="P37" i="57" s="1"/>
  <c r="Q37" i="57" s="1"/>
  <c r="L56" i="57"/>
  <c r="P56" i="57" s="1"/>
  <c r="Q56" i="57" s="1"/>
  <c r="L71" i="57"/>
  <c r="P71" i="57" s="1"/>
  <c r="Q71" i="57" s="1"/>
  <c r="L87" i="57"/>
  <c r="P87" i="57" s="1"/>
  <c r="Q87" i="57" s="1"/>
  <c r="L107" i="57"/>
  <c r="P107" i="57" s="1"/>
  <c r="Q107" i="57" s="1"/>
  <c r="L123" i="57"/>
  <c r="P123" i="57" s="1"/>
  <c r="Q123" i="57" s="1"/>
  <c r="L134" i="57"/>
  <c r="P134" i="57" s="1"/>
  <c r="Q134" i="57" s="1"/>
  <c r="L159" i="57"/>
  <c r="P159" i="57" s="1"/>
  <c r="Q159" i="57" s="1"/>
  <c r="L163" i="57"/>
  <c r="P163" i="57" s="1"/>
  <c r="Q163" i="57" s="1"/>
  <c r="L176" i="57"/>
  <c r="P176" i="57" s="1"/>
  <c r="Q176" i="57" s="1"/>
  <c r="L180" i="57"/>
  <c r="P180" i="57" s="1"/>
  <c r="Q180" i="57" s="1"/>
  <c r="L181" i="57"/>
  <c r="P181" i="57" s="1"/>
  <c r="Q181" i="57" s="1"/>
  <c r="L186" i="57"/>
  <c r="P186" i="57" s="1"/>
  <c r="Q186" i="57" s="1"/>
  <c r="L203" i="57"/>
  <c r="P203" i="57" s="1"/>
  <c r="Q203" i="57" s="1"/>
  <c r="L208" i="57"/>
  <c r="P208" i="57" s="1"/>
  <c r="Q208" i="57" s="1"/>
  <c r="L30" i="55"/>
  <c r="Q30" i="55" s="1"/>
  <c r="L58" i="55"/>
  <c r="Q58" i="55" s="1"/>
  <c r="L101" i="55"/>
  <c r="Q101" i="55" s="1"/>
  <c r="L142" i="55"/>
  <c r="P142" i="55" s="1"/>
  <c r="L9" i="55"/>
  <c r="P9" i="55" s="1"/>
  <c r="L63" i="55"/>
  <c r="P63" i="55" s="1"/>
  <c r="L100" i="55"/>
  <c r="P100" i="55" s="1"/>
  <c r="L141" i="55"/>
  <c r="Q141" i="55" s="1"/>
  <c r="L159" i="55"/>
  <c r="P159" i="55" s="1"/>
  <c r="L170" i="55"/>
  <c r="Q170" i="55" s="1"/>
  <c r="L198" i="55"/>
  <c r="P198" i="55" s="1"/>
  <c r="L12" i="57"/>
  <c r="P12" i="57" s="1"/>
  <c r="Q12" i="57" s="1"/>
  <c r="L26" i="57"/>
  <c r="P26" i="57" s="1"/>
  <c r="Q26" i="57" s="1"/>
  <c r="L51" i="57"/>
  <c r="P51" i="57" s="1"/>
  <c r="Q51" i="57" s="1"/>
  <c r="L3" i="55"/>
  <c r="P3" i="55" s="1"/>
  <c r="L18" i="55"/>
  <c r="L33" i="55"/>
  <c r="Q33" i="55" s="1"/>
  <c r="L42" i="55"/>
  <c r="P42" i="55" s="1"/>
  <c r="L57" i="55"/>
  <c r="P57" i="55" s="1"/>
  <c r="L62" i="55"/>
  <c r="Q62" i="55" s="1"/>
  <c r="L67" i="55"/>
  <c r="Q67" i="55" s="1"/>
  <c r="L83" i="55"/>
  <c r="P83" i="55" s="1"/>
  <c r="L89" i="55"/>
  <c r="L94" i="55"/>
  <c r="Q94" i="55" s="1"/>
  <c r="L99" i="55"/>
  <c r="P99" i="55" s="1"/>
  <c r="L110" i="55"/>
  <c r="L115" i="55"/>
  <c r="P115" i="55" s="1"/>
  <c r="L140" i="55"/>
  <c r="Q140" i="55" s="1"/>
  <c r="L146" i="55"/>
  <c r="Q146" i="55" s="1"/>
  <c r="L147" i="55"/>
  <c r="Q147" i="55" s="1"/>
  <c r="L152" i="55"/>
  <c r="Q152" i="55" s="1"/>
  <c r="L164" i="55"/>
  <c r="P164" i="55" s="1"/>
  <c r="L169" i="55"/>
  <c r="P169" i="55" s="1"/>
  <c r="L181" i="55"/>
  <c r="L204" i="55"/>
  <c r="Q204" i="55" s="1"/>
  <c r="L16" i="57"/>
  <c r="P16" i="57" s="1"/>
  <c r="Q16" i="57" s="1"/>
  <c r="L31" i="57"/>
  <c r="P31" i="57" s="1"/>
  <c r="Q31" i="57" s="1"/>
  <c r="L36" i="57"/>
  <c r="P36" i="57" s="1"/>
  <c r="Q36" i="57" s="1"/>
  <c r="L46" i="57"/>
  <c r="P46" i="57" s="1"/>
  <c r="Q46" i="57" s="1"/>
  <c r="L50" i="57"/>
  <c r="P50" i="57" s="1"/>
  <c r="Q50" i="57" s="1"/>
  <c r="L60" i="57"/>
  <c r="P60" i="57" s="1"/>
  <c r="Q60" i="57" s="1"/>
  <c r="L70" i="57"/>
  <c r="P70" i="57" s="1"/>
  <c r="Q70" i="57" s="1"/>
  <c r="L81" i="57"/>
  <c r="P81" i="57" s="1"/>
  <c r="Q81" i="57" s="1"/>
  <c r="L86" i="57"/>
  <c r="P86" i="57" s="1"/>
  <c r="Q86" i="57" s="1"/>
  <c r="L91" i="57"/>
  <c r="P91" i="57" s="1"/>
  <c r="Q91" i="57" s="1"/>
  <c r="L102" i="57"/>
  <c r="P102" i="57" s="1"/>
  <c r="Q102" i="57" s="1"/>
  <c r="L112" i="57"/>
  <c r="P112" i="57" s="1"/>
  <c r="Q112" i="57" s="1"/>
  <c r="L117" i="57"/>
  <c r="P117" i="57" s="1"/>
  <c r="Q117" i="57" s="1"/>
  <c r="L122" i="57"/>
  <c r="P122" i="57" s="1"/>
  <c r="Q122" i="57" s="1"/>
  <c r="L128" i="57"/>
  <c r="P128" i="57" s="1"/>
  <c r="Q128" i="57" s="1"/>
  <c r="L133" i="57"/>
  <c r="P133" i="57" s="1"/>
  <c r="Q133" i="57" s="1"/>
  <c r="L144" i="57"/>
  <c r="P144" i="57" s="1"/>
  <c r="Q144" i="57" s="1"/>
  <c r="L155" i="57"/>
  <c r="P155" i="57" s="1"/>
  <c r="Q155" i="57" s="1"/>
  <c r="L158" i="57"/>
  <c r="P158" i="57" s="1"/>
  <c r="Q158" i="57" s="1"/>
  <c r="L169" i="57"/>
  <c r="P169" i="57" s="1"/>
  <c r="Q169" i="57" s="1"/>
  <c r="L175" i="57"/>
  <c r="P175" i="57" s="1"/>
  <c r="Q175" i="57" s="1"/>
  <c r="L179" i="57"/>
  <c r="P179" i="57" s="1"/>
  <c r="Q179" i="57" s="1"/>
  <c r="L185" i="57"/>
  <c r="P185" i="57" s="1"/>
  <c r="Q185" i="57" s="1"/>
  <c r="L191" i="57"/>
  <c r="P191" i="57" s="1"/>
  <c r="Q191" i="57" s="1"/>
  <c r="L197" i="57"/>
  <c r="P197" i="57" s="1"/>
  <c r="Q197" i="57" s="1"/>
  <c r="L202" i="57"/>
  <c r="P202" i="57" s="1"/>
  <c r="Q202" i="57" s="1"/>
  <c r="L34" i="55"/>
  <c r="P34" i="55" s="1"/>
  <c r="L64" i="55"/>
  <c r="P64" i="55" s="1"/>
  <c r="L90" i="55"/>
  <c r="Q90" i="55" s="1"/>
  <c r="L137" i="55"/>
  <c r="P137" i="55" s="1"/>
  <c r="L24" i="55"/>
  <c r="Q24" i="55" s="1"/>
  <c r="L73" i="55"/>
  <c r="P73" i="55" s="1"/>
  <c r="L121" i="55"/>
  <c r="P121" i="55" s="1"/>
  <c r="L148" i="55"/>
  <c r="P148" i="55" s="1"/>
  <c r="L176" i="55"/>
  <c r="Q176" i="55" s="1"/>
  <c r="L188" i="55"/>
  <c r="P188" i="55" s="1"/>
  <c r="L7" i="57"/>
  <c r="P7" i="57" s="1"/>
  <c r="Q7" i="57" s="1"/>
  <c r="L41" i="57"/>
  <c r="P41" i="57" s="1"/>
  <c r="Q41" i="57" s="1"/>
  <c r="L8" i="55"/>
  <c r="Q8" i="55" s="1"/>
  <c r="L14" i="55"/>
  <c r="Q14" i="55" s="1"/>
  <c r="L29" i="55"/>
  <c r="Q29" i="55" s="1"/>
  <c r="L38" i="55"/>
  <c r="Q38" i="55" s="1"/>
  <c r="L53" i="55"/>
  <c r="P53" i="55" s="1"/>
  <c r="L7" i="55"/>
  <c r="P7" i="55" s="1"/>
  <c r="L23" i="55"/>
  <c r="P23" i="55" s="1"/>
  <c r="L28" i="55"/>
  <c r="L47" i="55"/>
  <c r="Q47" i="55" s="1"/>
  <c r="L52" i="55"/>
  <c r="Q52" i="55" s="1"/>
  <c r="L61" i="55"/>
  <c r="Q61" i="55" s="1"/>
  <c r="L72" i="55"/>
  <c r="Q72" i="55" s="1"/>
  <c r="L77" i="55"/>
  <c r="P77" i="55" s="1"/>
  <c r="L93" i="55"/>
  <c r="P93" i="55" s="1"/>
  <c r="L109" i="55"/>
  <c r="P109" i="55" s="1"/>
  <c r="L120" i="55"/>
  <c r="P120" i="55" s="1"/>
  <c r="L124" i="55"/>
  <c r="Q124" i="55" s="1"/>
  <c r="L135" i="55"/>
  <c r="P135" i="55" s="1"/>
  <c r="L158" i="55"/>
  <c r="P158" i="55" s="1"/>
  <c r="L163" i="55"/>
  <c r="Q163" i="55" s="1"/>
  <c r="L175" i="55"/>
  <c r="P175" i="55" s="1"/>
  <c r="L187" i="55"/>
  <c r="Q187" i="55" s="1"/>
  <c r="L192" i="55"/>
  <c r="Q192" i="55" s="1"/>
  <c r="L197" i="55"/>
  <c r="L2" i="57"/>
  <c r="P2" i="57" s="1"/>
  <c r="Q2" i="57" s="1"/>
  <c r="L6" i="57"/>
  <c r="P6" i="57" s="1"/>
  <c r="Q6" i="57" s="1"/>
  <c r="L11" i="57"/>
  <c r="P11" i="57" s="1"/>
  <c r="Q11" i="57" s="1"/>
  <c r="L21" i="57"/>
  <c r="P21" i="57" s="1"/>
  <c r="Q21" i="57" s="1"/>
  <c r="L25" i="57"/>
  <c r="P25" i="57" s="1"/>
  <c r="Q25" i="57" s="1"/>
  <c r="L35" i="57"/>
  <c r="P35" i="57" s="1"/>
  <c r="Q35" i="57" s="1"/>
  <c r="L40" i="57"/>
  <c r="P40" i="57" s="1"/>
  <c r="Q40" i="57" s="1"/>
  <c r="L55" i="57"/>
  <c r="P55" i="57" s="1"/>
  <c r="Q55" i="57" s="1"/>
  <c r="L65" i="57"/>
  <c r="P65" i="57" s="1"/>
  <c r="Q65" i="57" s="1"/>
  <c r="L69" i="57"/>
  <c r="P69" i="57" s="1"/>
  <c r="Q69" i="57" s="1"/>
  <c r="L80" i="57"/>
  <c r="P80" i="57" s="1"/>
  <c r="Q80" i="57" s="1"/>
  <c r="L85" i="57"/>
  <c r="P85" i="57" s="1"/>
  <c r="Q85" i="57" s="1"/>
  <c r="L116" i="57"/>
  <c r="P116" i="57" s="1"/>
  <c r="Q116" i="57" s="1"/>
  <c r="L132" i="57"/>
  <c r="P132" i="57" s="1"/>
  <c r="Q132" i="57" s="1"/>
  <c r="L162" i="57"/>
  <c r="P162" i="57" s="1"/>
  <c r="Q162" i="57" s="1"/>
  <c r="L174" i="57"/>
  <c r="P174" i="57" s="1"/>
  <c r="Q174" i="57" s="1"/>
  <c r="L184" i="57"/>
  <c r="P184" i="57" s="1"/>
  <c r="Q184" i="57" s="1"/>
  <c r="L196" i="57"/>
  <c r="P196" i="57" s="1"/>
  <c r="Q196" i="57" s="1"/>
  <c r="L201" i="57"/>
  <c r="P201" i="57" s="1"/>
  <c r="Q201" i="57" s="1"/>
  <c r="L207" i="57"/>
  <c r="P207" i="57" s="1"/>
  <c r="Q207" i="57" s="1"/>
  <c r="L10" i="55"/>
  <c r="P10" i="55" s="1"/>
  <c r="L44" i="55"/>
  <c r="Q44" i="55" s="1"/>
  <c r="L84" i="55"/>
  <c r="Q84" i="55" s="1"/>
  <c r="L131" i="55"/>
  <c r="P131" i="55" s="1"/>
  <c r="L19" i="55"/>
  <c r="P19" i="55" s="1"/>
  <c r="L43" i="55"/>
  <c r="Q43" i="55" s="1"/>
  <c r="L78" i="55"/>
  <c r="Q78" i="55" s="1"/>
  <c r="L2" i="55"/>
  <c r="P2" i="55" s="1"/>
  <c r="L13" i="55"/>
  <c r="P13" i="55" s="1"/>
  <c r="L17" i="55"/>
  <c r="L27" i="55"/>
  <c r="Q27" i="55" s="1"/>
  <c r="L32" i="55"/>
  <c r="P32" i="55" s="1"/>
  <c r="L41" i="55"/>
  <c r="P41" i="55" s="1"/>
  <c r="L51" i="55"/>
  <c r="Q51" i="55" s="1"/>
  <c r="L56" i="55"/>
  <c r="Q56" i="55" s="1"/>
  <c r="L76" i="55"/>
  <c r="Q76" i="55" s="1"/>
  <c r="L82" i="55"/>
  <c r="P82" i="55" s="1"/>
  <c r="L92" i="55"/>
  <c r="Q92" i="55" s="1"/>
  <c r="L129" i="55"/>
  <c r="Q129" i="55" s="1"/>
  <c r="L134" i="55"/>
  <c r="Q134" i="55" s="1"/>
  <c r="L145" i="55"/>
  <c r="Q145" i="55" s="1"/>
  <c r="L151" i="55"/>
  <c r="P151" i="55" s="1"/>
  <c r="L157" i="55"/>
  <c r="P157" i="55" s="1"/>
  <c r="L162" i="55"/>
  <c r="P162" i="55" s="1"/>
  <c r="L168" i="55"/>
  <c r="P168" i="55" s="1"/>
  <c r="L180" i="55"/>
  <c r="P180" i="55" s="1"/>
  <c r="L186" i="55"/>
  <c r="Q186" i="55" s="1"/>
  <c r="L191" i="55"/>
  <c r="Q191" i="55" s="1"/>
  <c r="L203" i="55"/>
  <c r="P203" i="55" s="1"/>
  <c r="L207" i="55"/>
  <c r="Q207" i="55" s="1"/>
  <c r="L15" i="57"/>
  <c r="P15" i="57" s="1"/>
  <c r="Q15" i="57" s="1"/>
  <c r="L20" i="57"/>
  <c r="P20" i="57" s="1"/>
  <c r="Q20" i="57" s="1"/>
  <c r="L30" i="57"/>
  <c r="P30" i="57" s="1"/>
  <c r="Q30" i="57" s="1"/>
  <c r="L34" i="57"/>
  <c r="P34" i="57" s="1"/>
  <c r="Q34" i="57" s="1"/>
  <c r="L45" i="57"/>
  <c r="P45" i="57" s="1"/>
  <c r="Q45" i="57" s="1"/>
  <c r="L49" i="57"/>
  <c r="P49" i="57" s="1"/>
  <c r="Q49" i="57" s="1"/>
  <c r="L59" i="57"/>
  <c r="P59" i="57" s="1"/>
  <c r="Q59" i="57" s="1"/>
  <c r="L74" i="57"/>
  <c r="P74" i="57" s="1"/>
  <c r="Q74" i="57" s="1"/>
  <c r="L79" i="57"/>
  <c r="P79" i="57" s="1"/>
  <c r="Q79" i="57" s="1"/>
  <c r="L84" i="57"/>
  <c r="P84" i="57" s="1"/>
  <c r="Q84" i="57" s="1"/>
  <c r="L90" i="57"/>
  <c r="P90" i="57" s="1"/>
  <c r="Q90" i="57" s="1"/>
  <c r="L100" i="57"/>
  <c r="P100" i="57" s="1"/>
  <c r="Q100" i="57" s="1"/>
  <c r="L111" i="57"/>
  <c r="P111" i="57" s="1"/>
  <c r="Q111" i="57" s="1"/>
  <c r="L127" i="57"/>
  <c r="P127" i="57" s="1"/>
  <c r="Q127" i="57" s="1"/>
  <c r="L137" i="57"/>
  <c r="P137" i="57" s="1"/>
  <c r="Q137" i="57" s="1"/>
  <c r="L143" i="57"/>
  <c r="P143" i="57" s="1"/>
  <c r="Q143" i="57" s="1"/>
  <c r="L148" i="57"/>
  <c r="P148" i="57" s="1"/>
  <c r="Q148" i="57" s="1"/>
  <c r="L168" i="57"/>
  <c r="P168" i="57" s="1"/>
  <c r="Q168" i="57" s="1"/>
  <c r="L173" i="57"/>
  <c r="P173" i="57" s="1"/>
  <c r="Q173" i="57" s="1"/>
  <c r="L178" i="57"/>
  <c r="P178" i="57" s="1"/>
  <c r="Q178" i="57" s="1"/>
  <c r="L190" i="57"/>
  <c r="P190" i="57" s="1"/>
  <c r="Q190" i="57" s="1"/>
  <c r="L195" i="57"/>
  <c r="P195" i="57" s="1"/>
  <c r="Q195" i="57" s="1"/>
  <c r="R12" i="57"/>
  <c r="R26" i="57"/>
  <c r="O16" i="55"/>
  <c r="O91" i="55"/>
  <c r="O97" i="55"/>
  <c r="O128" i="55"/>
  <c r="O138" i="55"/>
  <c r="O14" i="57"/>
  <c r="O48" i="57"/>
  <c r="R202" i="57"/>
  <c r="R100" i="55"/>
  <c r="R40" i="57"/>
  <c r="R78" i="57"/>
  <c r="R17" i="55"/>
  <c r="O60" i="55"/>
  <c r="O104" i="55"/>
  <c r="O127" i="57"/>
  <c r="O137" i="57"/>
  <c r="O5" i="55"/>
  <c r="O11" i="55"/>
  <c r="O45" i="55"/>
  <c r="O49" i="55"/>
  <c r="O102" i="55"/>
  <c r="O122" i="55"/>
  <c r="O160" i="55"/>
  <c r="O189" i="55"/>
  <c r="O109" i="57"/>
  <c r="O114" i="57"/>
  <c r="O120" i="57"/>
  <c r="O167" i="57"/>
  <c r="O183" i="57"/>
  <c r="O87" i="57"/>
  <c r="O31" i="57"/>
  <c r="O207" i="57"/>
  <c r="P96" i="55"/>
  <c r="O84" i="55"/>
  <c r="O205" i="55"/>
  <c r="O23" i="57"/>
  <c r="O48" i="55"/>
  <c r="O176" i="55"/>
  <c r="O13" i="57"/>
  <c r="O17" i="57"/>
  <c r="O177" i="57"/>
  <c r="O199" i="57"/>
  <c r="O54" i="55"/>
  <c r="O90" i="55"/>
  <c r="O96" i="55"/>
  <c r="O101" i="55"/>
  <c r="O112" i="55"/>
  <c r="O131" i="55"/>
  <c r="O33" i="55"/>
  <c r="O89" i="55"/>
  <c r="O146" i="55"/>
  <c r="O152" i="55"/>
  <c r="O181" i="55"/>
  <c r="O37" i="57"/>
  <c r="O113" i="57"/>
  <c r="O182" i="57"/>
  <c r="O102" i="57"/>
  <c r="O156" i="57"/>
  <c r="O170" i="57"/>
  <c r="O106" i="57"/>
  <c r="O79" i="57"/>
  <c r="O144" i="57"/>
  <c r="O155" i="57"/>
  <c r="R13" i="55"/>
  <c r="R18" i="55"/>
  <c r="R29" i="55"/>
  <c r="R33" i="55"/>
  <c r="R57" i="55"/>
  <c r="R173" i="57"/>
  <c r="R7" i="55"/>
  <c r="R23" i="55"/>
  <c r="R28" i="55"/>
  <c r="O12" i="55"/>
  <c r="R78" i="55"/>
  <c r="R95" i="55"/>
  <c r="R111" i="55"/>
  <c r="R121" i="55"/>
  <c r="R125" i="55"/>
  <c r="R148" i="55"/>
  <c r="R159" i="55"/>
  <c r="R165" i="55"/>
  <c r="R176" i="55"/>
  <c r="R188" i="55"/>
  <c r="O71" i="55"/>
  <c r="R193" i="55"/>
  <c r="R198" i="55"/>
  <c r="R29" i="57"/>
  <c r="R33" i="57"/>
  <c r="R41" i="57"/>
  <c r="R102" i="57"/>
  <c r="O173" i="57"/>
  <c r="O59" i="55"/>
  <c r="R35" i="55"/>
  <c r="R45" i="55"/>
  <c r="R99" i="57"/>
  <c r="R40" i="55"/>
  <c r="R111" i="57"/>
  <c r="R121" i="57"/>
  <c r="R127" i="57"/>
  <c r="R162" i="57"/>
  <c r="R174" i="57"/>
  <c r="P130" i="55"/>
  <c r="P136" i="55"/>
  <c r="P66" i="57"/>
  <c r="Q66" i="57" s="1"/>
  <c r="P139" i="55"/>
  <c r="R116" i="57"/>
  <c r="R133" i="57"/>
  <c r="R144" i="57"/>
  <c r="R155" i="57"/>
  <c r="R191" i="57"/>
  <c r="R197" i="57"/>
  <c r="P116" i="55"/>
  <c r="P105" i="57"/>
  <c r="Q105" i="57" s="1"/>
  <c r="R96" i="57"/>
  <c r="R4" i="55"/>
  <c r="R9" i="55"/>
  <c r="R25" i="55"/>
  <c r="O28" i="55"/>
  <c r="R30" i="55"/>
  <c r="R54" i="55"/>
  <c r="R58" i="55"/>
  <c r="R107" i="55"/>
  <c r="R122" i="55"/>
  <c r="R127" i="55"/>
  <c r="R143" i="55"/>
  <c r="O147" i="55"/>
  <c r="R155" i="55"/>
  <c r="R160" i="55"/>
  <c r="R172" i="55"/>
  <c r="R184" i="55"/>
  <c r="R5" i="57"/>
  <c r="R35" i="57"/>
  <c r="R123" i="57"/>
  <c r="O126" i="57"/>
  <c r="R20" i="55"/>
  <c r="R43" i="55"/>
  <c r="O109" i="55"/>
  <c r="R112" i="55"/>
  <c r="R116" i="55"/>
  <c r="R126" i="55"/>
  <c r="R131" i="55"/>
  <c r="O135" i="55"/>
  <c r="R137" i="55"/>
  <c r="R142" i="55"/>
  <c r="R149" i="55"/>
  <c r="R153" i="55"/>
  <c r="R166" i="55"/>
  <c r="R182" i="55"/>
  <c r="R194" i="55"/>
  <c r="R200" i="55"/>
  <c r="R205" i="55"/>
  <c r="O6" i="57"/>
  <c r="O12" i="57"/>
  <c r="O171" i="57"/>
  <c r="R179" i="57"/>
  <c r="R24" i="55"/>
  <c r="O119" i="55"/>
  <c r="O134" i="55"/>
  <c r="R171" i="55"/>
  <c r="R9" i="57"/>
  <c r="R6" i="55"/>
  <c r="R12" i="55"/>
  <c r="R28" i="57"/>
  <c r="R66" i="55"/>
  <c r="O74" i="55"/>
  <c r="R76" i="55"/>
  <c r="R82" i="55"/>
  <c r="R88" i="55"/>
  <c r="R92" i="55"/>
  <c r="R98" i="55"/>
  <c r="R163" i="55"/>
  <c r="R192" i="55"/>
  <c r="R6" i="57"/>
  <c r="Q119" i="55"/>
  <c r="O133" i="57"/>
  <c r="O158" i="57"/>
  <c r="O184" i="57"/>
  <c r="R194" i="57"/>
  <c r="P105" i="55"/>
  <c r="R36" i="55"/>
  <c r="R46" i="55"/>
  <c r="R49" i="55"/>
  <c r="R51" i="55"/>
  <c r="R61" i="55"/>
  <c r="R105" i="55"/>
  <c r="R109" i="55"/>
  <c r="R120" i="55"/>
  <c r="R124" i="55"/>
  <c r="R135" i="55"/>
  <c r="R197" i="55"/>
  <c r="R46" i="57"/>
  <c r="R50" i="57"/>
  <c r="P115" i="57"/>
  <c r="Q115" i="57" s="1"/>
  <c r="R117" i="57"/>
  <c r="R122" i="57"/>
  <c r="R128" i="57"/>
  <c r="P131" i="57"/>
  <c r="Q131" i="57" s="1"/>
  <c r="R134" i="57"/>
  <c r="R159" i="57"/>
  <c r="R163" i="57"/>
  <c r="R176" i="57"/>
  <c r="R181" i="57"/>
  <c r="R203" i="57"/>
  <c r="R208" i="57"/>
  <c r="R55" i="55"/>
  <c r="R71" i="55"/>
  <c r="R75" i="55"/>
  <c r="R77" i="55"/>
  <c r="R87" i="55"/>
  <c r="R49" i="57"/>
  <c r="R50" i="55"/>
  <c r="R19" i="55"/>
  <c r="R34" i="55"/>
  <c r="R39" i="55"/>
  <c r="R44" i="55"/>
  <c r="R59" i="55"/>
  <c r="R70" i="55"/>
  <c r="R3" i="57"/>
  <c r="R8" i="57"/>
  <c r="R19" i="57"/>
  <c r="R39" i="57"/>
  <c r="R58" i="57"/>
  <c r="R64" i="57"/>
  <c r="R68" i="57"/>
  <c r="R105" i="57"/>
  <c r="R98" i="57"/>
  <c r="R24" i="57"/>
  <c r="P88" i="55"/>
  <c r="P98" i="55"/>
  <c r="R141" i="57"/>
  <c r="R147" i="57"/>
  <c r="R157" i="57"/>
  <c r="R166" i="57"/>
  <c r="R171" i="57"/>
  <c r="R189" i="57"/>
  <c r="R199" i="57"/>
  <c r="R62" i="55"/>
  <c r="P75" i="55"/>
  <c r="R83" i="55"/>
  <c r="R94" i="55"/>
  <c r="R99" i="55"/>
  <c r="R110" i="55"/>
  <c r="R115" i="55"/>
  <c r="R130" i="55"/>
  <c r="R136" i="55"/>
  <c r="R140" i="55"/>
  <c r="R146" i="55"/>
  <c r="R147" i="55"/>
  <c r="R152" i="55"/>
  <c r="R164" i="55"/>
  <c r="R169" i="55"/>
  <c r="R181" i="55"/>
  <c r="R204" i="55"/>
  <c r="R66" i="57"/>
  <c r="R71" i="57"/>
  <c r="R87" i="57"/>
  <c r="R103" i="57"/>
  <c r="R113" i="57"/>
  <c r="R119" i="57"/>
  <c r="R129" i="57"/>
  <c r="O78" i="57"/>
  <c r="R91" i="57"/>
  <c r="O62" i="57"/>
  <c r="R65" i="57"/>
  <c r="R69" i="57"/>
  <c r="R80" i="57"/>
  <c r="R106" i="57"/>
  <c r="R107" i="57"/>
  <c r="R165" i="57"/>
  <c r="O174" i="57"/>
  <c r="O200" i="57"/>
  <c r="R209" i="57"/>
  <c r="P88" i="57"/>
  <c r="Q88" i="57" s="1"/>
  <c r="R94" i="57"/>
  <c r="P97" i="57"/>
  <c r="Q97" i="57" s="1"/>
  <c r="O142" i="57"/>
  <c r="R158" i="57"/>
  <c r="R169" i="57"/>
  <c r="O172" i="57"/>
  <c r="R175" i="57"/>
  <c r="R186" i="57"/>
  <c r="O107" i="57"/>
  <c r="O132" i="55"/>
  <c r="R16" i="55"/>
  <c r="R32" i="55"/>
  <c r="O53" i="55"/>
  <c r="O103" i="55"/>
  <c r="O155" i="55"/>
  <c r="O78" i="55"/>
  <c r="O127" i="55"/>
  <c r="O21" i="55"/>
  <c r="R27" i="55"/>
  <c r="O36" i="55"/>
  <c r="R38" i="55"/>
  <c r="R42" i="55"/>
  <c r="O61" i="55"/>
  <c r="O126" i="55"/>
  <c r="R53" i="57"/>
  <c r="R62" i="57"/>
  <c r="R67" i="57"/>
  <c r="P75" i="57"/>
  <c r="Q75" i="57" s="1"/>
  <c r="R77" i="57"/>
  <c r="O86" i="57"/>
  <c r="O146" i="57"/>
  <c r="R200" i="57"/>
  <c r="O42" i="55"/>
  <c r="O80" i="55"/>
  <c r="O63" i="55"/>
  <c r="O52" i="57"/>
  <c r="O143" i="55"/>
  <c r="O182" i="55"/>
  <c r="O199" i="55"/>
  <c r="O8" i="57"/>
  <c r="O19" i="57"/>
  <c r="O9" i="55"/>
  <c r="R5" i="55"/>
  <c r="R11" i="55"/>
  <c r="O20" i="55"/>
  <c r="R68" i="55"/>
  <c r="R73" i="55"/>
  <c r="R79" i="55"/>
  <c r="R90" i="55"/>
  <c r="O92" i="55"/>
  <c r="R96" i="55"/>
  <c r="R102" i="55"/>
  <c r="R103" i="55"/>
  <c r="O111" i="55"/>
  <c r="R113" i="55"/>
  <c r="R117" i="55"/>
  <c r="O125" i="55"/>
  <c r="R128" i="55"/>
  <c r="R132" i="55"/>
  <c r="R138" i="55"/>
  <c r="R144" i="55"/>
  <c r="O148" i="55"/>
  <c r="R167" i="55"/>
  <c r="R179" i="55"/>
  <c r="R201" i="55"/>
  <c r="R206" i="55"/>
  <c r="R16" i="57"/>
  <c r="R42" i="57"/>
  <c r="R57" i="57"/>
  <c r="O85" i="57"/>
  <c r="P106" i="57"/>
  <c r="Q106" i="57" s="1"/>
  <c r="R114" i="57"/>
  <c r="R115" i="57"/>
  <c r="R120" i="57"/>
  <c r="R125" i="57"/>
  <c r="R130" i="57"/>
  <c r="R131" i="57"/>
  <c r="R142" i="57"/>
  <c r="R161" i="57"/>
  <c r="R167" i="57"/>
  <c r="R183" i="57"/>
  <c r="O134" i="57"/>
  <c r="R177" i="55"/>
  <c r="R189" i="55"/>
  <c r="R195" i="55"/>
  <c r="R7" i="57"/>
  <c r="R18" i="57"/>
  <c r="R25" i="57"/>
  <c r="R34" i="57"/>
  <c r="P97" i="55"/>
  <c r="Q139" i="55"/>
  <c r="P68" i="55"/>
  <c r="R43" i="57"/>
  <c r="R48" i="57"/>
  <c r="R63" i="57"/>
  <c r="P104" i="55"/>
  <c r="Q96" i="55"/>
  <c r="R173" i="55"/>
  <c r="P114" i="55"/>
  <c r="R22" i="55"/>
  <c r="R47" i="57"/>
  <c r="R52" i="57"/>
  <c r="R61" i="57"/>
  <c r="R37" i="55"/>
  <c r="R41" i="55"/>
  <c r="R63" i="55"/>
  <c r="R80" i="55"/>
  <c r="R104" i="55"/>
  <c r="R108" i="55"/>
  <c r="R118" i="55"/>
  <c r="R123" i="55"/>
  <c r="R156" i="55"/>
  <c r="R161" i="55"/>
  <c r="R174" i="55"/>
  <c r="R185" i="55"/>
  <c r="R190" i="55"/>
  <c r="R196" i="55"/>
  <c r="R202" i="55"/>
  <c r="R15" i="57"/>
  <c r="R20" i="57"/>
  <c r="R36" i="57"/>
  <c r="R51" i="57"/>
  <c r="R83" i="57"/>
  <c r="R153" i="57"/>
  <c r="P103" i="57"/>
  <c r="Q103" i="57" s="1"/>
  <c r="R138" i="57"/>
  <c r="P96" i="57"/>
  <c r="Q96" i="57" s="1"/>
  <c r="R104" i="57"/>
  <c r="R109" i="57"/>
  <c r="R110" i="57"/>
  <c r="R184" i="57"/>
  <c r="R196" i="57"/>
  <c r="R207" i="57"/>
  <c r="R72" i="57"/>
  <c r="R76" i="57"/>
  <c r="R82" i="57"/>
  <c r="R88" i="57"/>
  <c r="R92" i="57"/>
  <c r="R97" i="57"/>
  <c r="R108" i="57"/>
  <c r="P113" i="57"/>
  <c r="Q113" i="57" s="1"/>
  <c r="R126" i="57"/>
  <c r="P129" i="57"/>
  <c r="Q129" i="57" s="1"/>
  <c r="R137" i="57"/>
  <c r="R143" i="57"/>
  <c r="R148" i="57"/>
  <c r="R168" i="57"/>
  <c r="R178" i="57"/>
  <c r="R190" i="57"/>
  <c r="R195" i="57"/>
  <c r="P95" i="57"/>
  <c r="Q95" i="57" s="1"/>
  <c r="P118" i="57"/>
  <c r="Q118" i="57" s="1"/>
  <c r="P135" i="57"/>
  <c r="Q135" i="57" s="1"/>
  <c r="R206" i="57"/>
  <c r="R55" i="57"/>
  <c r="R70" i="57"/>
  <c r="R75" i="57"/>
  <c r="R81" i="57"/>
  <c r="R86" i="57"/>
  <c r="R124" i="57"/>
  <c r="R136" i="57"/>
  <c r="P102" i="55"/>
  <c r="P132" i="55"/>
  <c r="R158" i="55"/>
  <c r="R175" i="55"/>
  <c r="R187" i="55"/>
  <c r="R101" i="57"/>
  <c r="P138" i="57"/>
  <c r="Q138" i="57" s="1"/>
  <c r="R146" i="57"/>
  <c r="R182" i="57"/>
  <c r="R188" i="57"/>
  <c r="R205" i="57"/>
  <c r="R177" i="57"/>
  <c r="R3" i="55"/>
  <c r="R8" i="55"/>
  <c r="R14" i="55"/>
  <c r="R21" i="55"/>
  <c r="R26" i="55"/>
  <c r="R53" i="55"/>
  <c r="R64" i="55"/>
  <c r="R69" i="55"/>
  <c r="R74" i="55"/>
  <c r="R81" i="55"/>
  <c r="R86" i="55"/>
  <c r="R91" i="55"/>
  <c r="R97" i="55"/>
  <c r="R114" i="55"/>
  <c r="R119" i="55"/>
  <c r="P122" i="55"/>
  <c r="R129" i="55"/>
  <c r="R134" i="55"/>
  <c r="R139" i="55"/>
  <c r="R151" i="55"/>
  <c r="R157" i="55"/>
  <c r="R168" i="55"/>
  <c r="R180" i="55"/>
  <c r="R186" i="55"/>
  <c r="R203" i="55"/>
  <c r="R207" i="55"/>
  <c r="R27" i="57"/>
  <c r="R32" i="57"/>
  <c r="R44" i="57"/>
  <c r="R54" i="57"/>
  <c r="R59" i="57"/>
  <c r="R74" i="57"/>
  <c r="R79" i="57"/>
  <c r="R84" i="57"/>
  <c r="R90" i="57"/>
  <c r="R95" i="57"/>
  <c r="P104" i="57"/>
  <c r="Q104" i="57" s="1"/>
  <c r="P110" i="57"/>
  <c r="Q110" i="57" s="1"/>
  <c r="R112" i="57"/>
  <c r="R118" i="57"/>
  <c r="P121" i="57"/>
  <c r="Q121" i="57" s="1"/>
  <c r="R135" i="57"/>
  <c r="R139" i="57"/>
  <c r="R145" i="57"/>
  <c r="R154" i="57"/>
  <c r="R156" i="57"/>
  <c r="R170" i="57"/>
  <c r="R187" i="57"/>
  <c r="R198" i="57"/>
  <c r="R204" i="57"/>
  <c r="O91" i="57"/>
  <c r="O153" i="57"/>
  <c r="P142" i="57"/>
  <c r="Q142" i="57" s="1"/>
  <c r="O140" i="57"/>
  <c r="O141" i="57"/>
  <c r="O170" i="55"/>
  <c r="O171" i="55"/>
  <c r="O172" i="55"/>
  <c r="O86" i="55"/>
  <c r="Q68" i="55"/>
  <c r="O26" i="57"/>
  <c r="O84" i="57"/>
  <c r="Q111" i="55"/>
  <c r="O108" i="57"/>
  <c r="O202" i="57"/>
  <c r="O203" i="57"/>
  <c r="O142" i="55"/>
  <c r="O163" i="55"/>
  <c r="O184" i="55"/>
  <c r="O185" i="55"/>
  <c r="O27" i="55"/>
  <c r="O31" i="55"/>
  <c r="O34" i="55"/>
  <c r="O35" i="55"/>
  <c r="O76" i="55"/>
  <c r="O121" i="55"/>
  <c r="O197" i="55"/>
  <c r="O198" i="55"/>
  <c r="Q143" i="55"/>
  <c r="P111" i="55"/>
  <c r="O41" i="57"/>
  <c r="O59" i="57"/>
  <c r="O73" i="57"/>
  <c r="O105" i="57"/>
  <c r="O112" i="57"/>
  <c r="O131" i="57"/>
  <c r="O136" i="57"/>
  <c r="O143" i="57"/>
  <c r="O164" i="57"/>
  <c r="O165" i="57"/>
  <c r="O166" i="57"/>
  <c r="O176" i="57"/>
  <c r="O195" i="57"/>
  <c r="O98" i="57"/>
  <c r="O122" i="57"/>
  <c r="O161" i="57"/>
  <c r="O169" i="57"/>
  <c r="O191" i="57"/>
  <c r="O192" i="57"/>
  <c r="O194" i="57"/>
  <c r="O198" i="57"/>
  <c r="O141" i="55"/>
  <c r="O154" i="55"/>
  <c r="O156" i="55"/>
  <c r="O162" i="55"/>
  <c r="O164" i="55"/>
  <c r="O85" i="55"/>
  <c r="O2" i="55"/>
  <c r="O13" i="55"/>
  <c r="O98" i="55"/>
  <c r="O115" i="55"/>
  <c r="O136" i="55"/>
  <c r="O157" i="55"/>
  <c r="O165" i="55"/>
  <c r="O173" i="55"/>
  <c r="O179" i="55"/>
  <c r="O186" i="55"/>
  <c r="O203" i="55"/>
  <c r="O207" i="55"/>
  <c r="P143" i="55"/>
  <c r="Q105" i="55"/>
  <c r="O16" i="57"/>
  <c r="O6" i="55"/>
  <c r="O7" i="55"/>
  <c r="O17" i="55"/>
  <c r="O25" i="55"/>
  <c r="O70" i="55"/>
  <c r="O105" i="55"/>
  <c r="O149" i="55"/>
  <c r="O196" i="55"/>
  <c r="P59" i="55"/>
  <c r="O15" i="57"/>
  <c r="O21" i="57"/>
  <c r="O38" i="57"/>
  <c r="O55" i="57"/>
  <c r="O57" i="57"/>
  <c r="O58" i="57"/>
  <c r="O94" i="57"/>
  <c r="O99" i="57"/>
  <c r="O123" i="57"/>
  <c r="O124" i="57"/>
  <c r="O125" i="57"/>
  <c r="O97" i="57"/>
  <c r="O121" i="57"/>
  <c r="O128" i="57"/>
  <c r="O160" i="57"/>
  <c r="O168" i="57"/>
  <c r="O185" i="57"/>
  <c r="O190" i="57"/>
  <c r="O197" i="57"/>
  <c r="O37" i="55"/>
  <c r="O201" i="55"/>
  <c r="O200" i="55"/>
  <c r="P66" i="55"/>
  <c r="Q66" i="55"/>
  <c r="O95" i="55"/>
  <c r="Q107" i="55"/>
  <c r="P107" i="55"/>
  <c r="O94" i="55"/>
  <c r="O93" i="55"/>
  <c r="O20" i="57"/>
  <c r="O28" i="57"/>
  <c r="P119" i="55"/>
  <c r="O75" i="57"/>
  <c r="O116" i="57"/>
  <c r="O8" i="55"/>
  <c r="O51" i="55"/>
  <c r="O52" i="55"/>
  <c r="O57" i="55"/>
  <c r="O58" i="55"/>
  <c r="O79" i="55"/>
  <c r="O116" i="55"/>
  <c r="O117" i="55"/>
  <c r="O118" i="55"/>
  <c r="O140" i="55"/>
  <c r="O178" i="55"/>
  <c r="O191" i="55"/>
  <c r="O193" i="55"/>
  <c r="O204" i="55"/>
  <c r="Q130" i="55"/>
  <c r="Q122" i="55"/>
  <c r="Q114" i="55"/>
  <c r="Q104" i="55"/>
  <c r="O2" i="57"/>
  <c r="O10" i="57"/>
  <c r="O18" i="57"/>
  <c r="O33" i="57"/>
  <c r="O42" i="57"/>
  <c r="O44" i="57"/>
  <c r="O50" i="57"/>
  <c r="P68" i="57"/>
  <c r="Q68" i="57" s="1"/>
  <c r="O68" i="57"/>
  <c r="O80" i="57"/>
  <c r="O95" i="57"/>
  <c r="O153" i="55"/>
  <c r="O161" i="55"/>
  <c r="O169" i="55"/>
  <c r="O177" i="55"/>
  <c r="O183" i="55"/>
  <c r="O190" i="55"/>
  <c r="O192" i="55"/>
  <c r="O7" i="57"/>
  <c r="O22" i="57"/>
  <c r="O43" i="57"/>
  <c r="O49" i="57"/>
  <c r="O54" i="57"/>
  <c r="O63" i="57"/>
  <c r="O77" i="57"/>
  <c r="O27" i="57"/>
  <c r="O34" i="57"/>
  <c r="O35" i="57"/>
  <c r="P101" i="57"/>
  <c r="Q101" i="57" s="1"/>
  <c r="O101" i="57"/>
  <c r="O132" i="57"/>
  <c r="O50" i="55"/>
  <c r="O77" i="55"/>
  <c r="O4" i="55"/>
  <c r="O10" i="55"/>
  <c r="O15" i="55"/>
  <c r="O18" i="55"/>
  <c r="O19" i="55"/>
  <c r="O26" i="55"/>
  <c r="O30" i="55"/>
  <c r="O43" i="55"/>
  <c r="O44" i="55"/>
  <c r="O47" i="55"/>
  <c r="O62" i="55"/>
  <c r="O68" i="55"/>
  <c r="O73" i="55"/>
  <c r="O75" i="55"/>
  <c r="O107" i="55"/>
  <c r="O108" i="55"/>
  <c r="O110" i="55"/>
  <c r="O120" i="55"/>
  <c r="O133" i="55"/>
  <c r="O151" i="55"/>
  <c r="O159" i="55"/>
  <c r="O167" i="55"/>
  <c r="O175" i="55"/>
  <c r="O188" i="55"/>
  <c r="O195" i="55"/>
  <c r="O202" i="55"/>
  <c r="Q98" i="55"/>
  <c r="Q75" i="55"/>
  <c r="O61" i="57"/>
  <c r="O100" i="57"/>
  <c r="O36" i="57"/>
  <c r="O117" i="57"/>
  <c r="O9" i="57"/>
  <c r="O69" i="55"/>
  <c r="O81" i="55"/>
  <c r="O99" i="55"/>
  <c r="P106" i="55"/>
  <c r="O113" i="55"/>
  <c r="O130" i="55"/>
  <c r="O137" i="55"/>
  <c r="O144" i="55"/>
  <c r="O180" i="55"/>
  <c r="O194" i="55"/>
  <c r="O206" i="55"/>
  <c r="Q136" i="55"/>
  <c r="Q132" i="55"/>
  <c r="Q116" i="55"/>
  <c r="Q102" i="55"/>
  <c r="Q88" i="55"/>
  <c r="O11" i="57"/>
  <c r="O45" i="57"/>
  <c r="O60" i="57"/>
  <c r="O76" i="57"/>
  <c r="O69" i="57"/>
  <c r="O3" i="55"/>
  <c r="O14" i="55"/>
  <c r="O29" i="55"/>
  <c r="O41" i="55"/>
  <c r="O46" i="55"/>
  <c r="O65" i="55"/>
  <c r="O87" i="55"/>
  <c r="O100" i="55"/>
  <c r="O123" i="55"/>
  <c r="O124" i="55"/>
  <c r="O150" i="55"/>
  <c r="O158" i="55"/>
  <c r="O166" i="55"/>
  <c r="O174" i="55"/>
  <c r="O187" i="55"/>
  <c r="Q97" i="55"/>
  <c r="O70" i="57"/>
  <c r="O92" i="57"/>
  <c r="O154" i="57"/>
  <c r="O186" i="57"/>
  <c r="O187" i="57"/>
  <c r="O206" i="57"/>
  <c r="O93" i="57"/>
  <c r="O104" i="57"/>
  <c r="O119" i="57"/>
  <c r="O135" i="57"/>
  <c r="O148" i="57"/>
  <c r="O159" i="57"/>
  <c r="O24" i="57"/>
  <c r="O65" i="57"/>
  <c r="O90" i="57"/>
  <c r="O96" i="57"/>
  <c r="O111" i="57"/>
  <c r="O118" i="57"/>
  <c r="O175" i="57"/>
  <c r="O181" i="57"/>
  <c r="O196" i="57"/>
  <c r="O205" i="57"/>
  <c r="O51" i="57"/>
  <c r="O82" i="57"/>
  <c r="O89" i="57"/>
  <c r="O103" i="57"/>
  <c r="O110" i="57"/>
  <c r="O130" i="57"/>
  <c r="O147" i="57"/>
  <c r="O189" i="57"/>
  <c r="O204" i="57"/>
  <c r="O209" i="57"/>
  <c r="O129" i="57"/>
  <c r="O138" i="57"/>
  <c r="O139" i="57"/>
  <c r="O145" i="57"/>
  <c r="O162" i="57"/>
  <c r="O163" i="57"/>
  <c r="O178" i="57"/>
  <c r="O180" i="57"/>
  <c r="O188" i="57"/>
  <c r="O179" i="57"/>
  <c r="O208" i="57"/>
  <c r="O115" i="57"/>
  <c r="O157" i="57"/>
  <c r="O193" i="57"/>
  <c r="O201" i="57"/>
  <c r="R4" i="57"/>
  <c r="R23" i="57"/>
  <c r="O67" i="57"/>
  <c r="O25" i="57"/>
  <c r="R60" i="57"/>
  <c r="O66" i="57"/>
  <c r="O3" i="57"/>
  <c r="O53" i="57"/>
  <c r="R56" i="57"/>
  <c r="O5" i="57"/>
  <c r="R21" i="57"/>
  <c r="R22" i="57"/>
  <c r="R31" i="57"/>
  <c r="R38" i="57"/>
  <c r="O40" i="57"/>
  <c r="R45" i="57"/>
  <c r="O47" i="57"/>
  <c r="R73" i="57"/>
  <c r="O4" i="57"/>
  <c r="R30" i="57"/>
  <c r="O32" i="57"/>
  <c r="R37" i="57"/>
  <c r="O39" i="57"/>
  <c r="O46" i="57"/>
  <c r="O64" i="57"/>
  <c r="O74" i="57"/>
  <c r="O56" i="57"/>
  <c r="R17" i="57"/>
  <c r="R2" i="57"/>
  <c r="R10" i="57"/>
  <c r="R11" i="57"/>
  <c r="R13" i="57"/>
  <c r="R14" i="57"/>
  <c r="O29" i="57"/>
  <c r="O71" i="57"/>
  <c r="O72" i="57"/>
  <c r="O88" i="57"/>
  <c r="O83" i="57"/>
  <c r="R160" i="57"/>
  <c r="R192" i="57"/>
  <c r="O81" i="57"/>
  <c r="R89" i="57"/>
  <c r="R85" i="57"/>
  <c r="R93" i="57"/>
  <c r="R100" i="57"/>
  <c r="R132" i="57"/>
  <c r="R140" i="57"/>
  <c r="R164" i="57"/>
  <c r="R172" i="57"/>
  <c r="R180" i="57"/>
  <c r="R185" i="57"/>
  <c r="R193" i="57"/>
  <c r="R201" i="57"/>
  <c r="Q106" i="55"/>
  <c r="R106" i="55"/>
  <c r="O106" i="55"/>
  <c r="R31" i="55"/>
  <c r="R15" i="55"/>
  <c r="R47" i="55"/>
  <c r="R72" i="55"/>
  <c r="R145" i="55"/>
  <c r="O55" i="55"/>
  <c r="O56" i="55"/>
  <c r="O72" i="55"/>
  <c r="R48" i="55"/>
  <c r="R56" i="55"/>
  <c r="R65" i="55"/>
  <c r="O67" i="55"/>
  <c r="R2" i="55"/>
  <c r="R10" i="55"/>
  <c r="O22" i="55"/>
  <c r="O23" i="55"/>
  <c r="O24" i="55"/>
  <c r="O38" i="55"/>
  <c r="O39" i="55"/>
  <c r="O40" i="55"/>
  <c r="R60" i="55"/>
  <c r="O66" i="55"/>
  <c r="R52" i="55"/>
  <c r="R84" i="55"/>
  <c r="O64" i="55"/>
  <c r="R67" i="55"/>
  <c r="R89" i="55"/>
  <c r="R150" i="55"/>
  <c r="O88" i="55"/>
  <c r="O83" i="55"/>
  <c r="R85" i="55"/>
  <c r="R93" i="55"/>
  <c r="R101" i="55"/>
  <c r="R133" i="55"/>
  <c r="R141" i="55"/>
  <c r="R154" i="55"/>
  <c r="R162" i="55"/>
  <c r="R170" i="55"/>
  <c r="R178" i="55"/>
  <c r="R183" i="55"/>
  <c r="R191" i="55"/>
  <c r="R199" i="55"/>
  <c r="Q123" i="55" l="1"/>
  <c r="P60" i="55"/>
  <c r="Q46" i="55"/>
  <c r="P156" i="55"/>
  <c r="Q22" i="55"/>
  <c r="Q108" i="55"/>
  <c r="P172" i="55"/>
  <c r="P6" i="55"/>
  <c r="Q183" i="55"/>
  <c r="P202" i="55"/>
  <c r="P37" i="55"/>
  <c r="Q195" i="55"/>
  <c r="P49" i="55"/>
  <c r="P26" i="55"/>
  <c r="Q36" i="55"/>
  <c r="Q69" i="55"/>
  <c r="Q5" i="55"/>
  <c r="Q160" i="55"/>
  <c r="P11" i="55"/>
  <c r="Q185" i="55"/>
  <c r="P21" i="55"/>
  <c r="P50" i="55"/>
  <c r="P206" i="55"/>
  <c r="Q35" i="55"/>
  <c r="Q45" i="55"/>
  <c r="P174" i="55"/>
  <c r="P133" i="55"/>
  <c r="P87" i="55"/>
  <c r="P189" i="55"/>
  <c r="P127" i="55"/>
  <c r="Q190" i="55"/>
  <c r="P204" i="55"/>
  <c r="Q161" i="55"/>
  <c r="P62" i="55"/>
  <c r="P146" i="55"/>
  <c r="P67" i="55"/>
  <c r="P25" i="55"/>
  <c r="Q118" i="55"/>
  <c r="P61" i="55"/>
  <c r="P80" i="55"/>
  <c r="P85" i="55"/>
  <c r="P125" i="55"/>
  <c r="Q19" i="55"/>
  <c r="Q166" i="55"/>
  <c r="P167" i="55"/>
  <c r="Q9" i="55"/>
  <c r="P163" i="55"/>
  <c r="P155" i="55"/>
  <c r="P91" i="55"/>
  <c r="Q148" i="55"/>
  <c r="Q138" i="55"/>
  <c r="P117" i="55"/>
  <c r="Q193" i="55"/>
  <c r="Q2" i="55"/>
  <c r="P12" i="55"/>
  <c r="Q144" i="55"/>
  <c r="P112" i="55"/>
  <c r="P44" i="55"/>
  <c r="P184" i="55"/>
  <c r="P165" i="55"/>
  <c r="Q70" i="55"/>
  <c r="P71" i="55"/>
  <c r="Q53" i="55"/>
  <c r="Q54" i="55"/>
  <c r="P20" i="55"/>
  <c r="Q201" i="55"/>
  <c r="Q149" i="55"/>
  <c r="P72" i="55"/>
  <c r="P178" i="55"/>
  <c r="Q31" i="55"/>
  <c r="P56" i="55"/>
  <c r="P38" i="55"/>
  <c r="P78" i="55"/>
  <c r="Q55" i="55"/>
  <c r="P95" i="55"/>
  <c r="P154" i="55"/>
  <c r="P192" i="55"/>
  <c r="Q200" i="55"/>
  <c r="Q177" i="55"/>
  <c r="Q41" i="55"/>
  <c r="P194" i="55"/>
  <c r="P40" i="55"/>
  <c r="Q205" i="55"/>
  <c r="Q196" i="55"/>
  <c r="Q48" i="55"/>
  <c r="P94" i="55"/>
  <c r="Q23" i="55"/>
  <c r="Q100" i="55"/>
  <c r="Q203" i="55"/>
  <c r="P128" i="55"/>
  <c r="P14" i="55"/>
  <c r="P141" i="55"/>
  <c r="P65" i="55"/>
  <c r="Q57" i="55"/>
  <c r="Q109" i="55"/>
  <c r="P101" i="55"/>
  <c r="Q73" i="55"/>
  <c r="P140" i="55"/>
  <c r="P179" i="55"/>
  <c r="Q168" i="55"/>
  <c r="Q121" i="55"/>
  <c r="P15" i="55"/>
  <c r="Q162" i="55"/>
  <c r="P153" i="55"/>
  <c r="P24" i="55"/>
  <c r="P147" i="55"/>
  <c r="Q115" i="55"/>
  <c r="Q83" i="55"/>
  <c r="P58" i="55"/>
  <c r="Q164" i="55"/>
  <c r="P134" i="55"/>
  <c r="Q39" i="55"/>
  <c r="P30" i="55"/>
  <c r="Q63" i="55"/>
  <c r="P92" i="55"/>
  <c r="P191" i="55"/>
  <c r="Q182" i="55"/>
  <c r="P8" i="55"/>
  <c r="Q42" i="55"/>
  <c r="P103" i="55"/>
  <c r="P124" i="55"/>
  <c r="P47" i="55"/>
  <c r="Q16" i="55"/>
  <c r="P90" i="55"/>
  <c r="P176" i="55"/>
  <c r="Q135" i="55"/>
  <c r="Q77" i="55"/>
  <c r="Q198" i="55"/>
  <c r="P4" i="55"/>
  <c r="Q120" i="55"/>
  <c r="P170" i="55"/>
  <c r="P187" i="55"/>
  <c r="P152" i="55"/>
  <c r="Q86" i="55"/>
  <c r="P52" i="55"/>
  <c r="Q199" i="55"/>
  <c r="P74" i="55"/>
  <c r="P150" i="55"/>
  <c r="P145" i="55"/>
  <c r="Q151" i="55"/>
  <c r="P171" i="55"/>
  <c r="P43" i="55"/>
  <c r="P51" i="55"/>
  <c r="P29" i="55"/>
  <c r="Q158" i="55"/>
  <c r="Q126" i="55"/>
  <c r="P207" i="55"/>
  <c r="Q131" i="55"/>
  <c r="Q17" i="55"/>
  <c r="P17" i="55"/>
  <c r="P18" i="55"/>
  <c r="Q18" i="55"/>
  <c r="Q89" i="55"/>
  <c r="P89" i="55"/>
  <c r="P76" i="55"/>
  <c r="Q34" i="55"/>
  <c r="Q180" i="55"/>
  <c r="Q32" i="55"/>
  <c r="Q188" i="55"/>
  <c r="Q175" i="55"/>
  <c r="P181" i="55"/>
  <c r="Q181" i="55"/>
  <c r="Q110" i="55"/>
  <c r="P110" i="55"/>
  <c r="Q197" i="55"/>
  <c r="P197" i="55"/>
  <c r="Q28" i="55"/>
  <c r="P28" i="55"/>
  <c r="P173" i="55"/>
  <c r="Q173" i="55"/>
  <c r="Q113" i="55"/>
  <c r="P113" i="55"/>
  <c r="Q81" i="55"/>
  <c r="Q157" i="55"/>
  <c r="Q142" i="55"/>
  <c r="Q64" i="55"/>
  <c r="Q93" i="55"/>
  <c r="Q82" i="55"/>
  <c r="Q3" i="55"/>
  <c r="P33" i="55"/>
  <c r="Q79" i="55"/>
  <c r="Q169" i="55"/>
  <c r="P129" i="55"/>
  <c r="P186" i="55"/>
  <c r="P27" i="55"/>
  <c r="Q13" i="55"/>
  <c r="Q159" i="55"/>
  <c r="Q7" i="55"/>
  <c r="Q137" i="55"/>
  <c r="Q10" i="55"/>
  <c r="P84" i="55"/>
  <c r="Q99" i="55"/>
  <c r="E175" i="16"/>
  <c r="F175" i="16"/>
  <c r="E176" i="16"/>
  <c r="F176" i="16"/>
  <c r="E177" i="16"/>
  <c r="F177" i="16"/>
  <c r="E178" i="16"/>
  <c r="F178" i="16"/>
  <c r="E179" i="16"/>
  <c r="F179" i="16"/>
  <c r="E180" i="16"/>
  <c r="F180" i="16"/>
  <c r="E181" i="16"/>
  <c r="F181" i="16"/>
  <c r="F163" i="16" l="1"/>
  <c r="F164" i="16"/>
  <c r="F165" i="16"/>
  <c r="F166" i="16"/>
  <c r="F167" i="16"/>
  <c r="F168" i="16"/>
  <c r="F169" i="16"/>
  <c r="E170" i="16"/>
  <c r="F170" i="16"/>
  <c r="E171" i="16"/>
  <c r="F171" i="16"/>
  <c r="E172" i="16"/>
  <c r="F172" i="16"/>
  <c r="E173" i="16"/>
  <c r="F173" i="16"/>
  <c r="E174" i="16"/>
  <c r="F174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O25" i="17"/>
  <c r="P25" i="17" s="1"/>
  <c r="O15" i="17"/>
  <c r="P15" i="17" s="1"/>
  <c r="P16" i="17"/>
  <c r="P17" i="17"/>
  <c r="P23" i="17"/>
  <c r="P11" i="17"/>
  <c r="O12" i="17"/>
  <c r="P12" i="17" s="1"/>
  <c r="O13" i="17"/>
  <c r="P13" i="17" s="1"/>
  <c r="O14" i="17"/>
  <c r="P14" i="17" s="1"/>
  <c r="O16" i="17"/>
  <c r="O17" i="17"/>
  <c r="O18" i="17"/>
  <c r="P18" i="17" s="1"/>
  <c r="O19" i="17"/>
  <c r="P19" i="17" s="1"/>
  <c r="O20" i="17"/>
  <c r="P20" i="17" s="1"/>
  <c r="O21" i="17"/>
  <c r="P21" i="17" s="1"/>
  <c r="O22" i="17"/>
  <c r="P22" i="17" s="1"/>
  <c r="O23" i="17"/>
  <c r="O24" i="17"/>
  <c r="P24" i="17" s="1"/>
  <c r="O26" i="17"/>
  <c r="P26" i="17" s="1"/>
  <c r="O27" i="17"/>
  <c r="P27" i="17" s="1"/>
  <c r="O11" i="17"/>
  <c r="F142" i="16"/>
  <c r="F143" i="16"/>
  <c r="F144" i="16"/>
  <c r="F145" i="16"/>
  <c r="F146" i="16"/>
  <c r="F147" i="16"/>
  <c r="F148" i="16"/>
  <c r="F149" i="16"/>
  <c r="F150" i="16"/>
  <c r="D43" i="17"/>
  <c r="D44" i="17"/>
  <c r="D45" i="17"/>
  <c r="D46" i="17"/>
  <c r="D47" i="17"/>
  <c r="D48" i="17"/>
  <c r="D49" i="17"/>
  <c r="D50" i="17"/>
  <c r="D51" i="17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7" i="16"/>
  <c r="Z689" i="26"/>
  <c r="Z688" i="26"/>
  <c r="Z687" i="26"/>
  <c r="Z686" i="26"/>
  <c r="Z685" i="26"/>
  <c r="Z684" i="26"/>
  <c r="Z683" i="26"/>
  <c r="Z682" i="26"/>
  <c r="Z681" i="26"/>
  <c r="Z680" i="26"/>
  <c r="Z679" i="26"/>
  <c r="Z678" i="26"/>
  <c r="Z677" i="26"/>
  <c r="Z676" i="26"/>
  <c r="Z675" i="26"/>
  <c r="Z674" i="26"/>
  <c r="Z673" i="26"/>
  <c r="Z672" i="26"/>
  <c r="Z671" i="26"/>
  <c r="Z670" i="26"/>
  <c r="Z669" i="26"/>
  <c r="Z668" i="26"/>
  <c r="Z667" i="26"/>
  <c r="Z666" i="26"/>
  <c r="Z665" i="26"/>
  <c r="Z664" i="26"/>
  <c r="Z663" i="26"/>
  <c r="Z662" i="26"/>
  <c r="Z661" i="26"/>
  <c r="Z660" i="26"/>
  <c r="Z659" i="26"/>
  <c r="Z658" i="26"/>
  <c r="Z657" i="26"/>
  <c r="Z656" i="26"/>
  <c r="Z655" i="26"/>
  <c r="Z654" i="26"/>
  <c r="Z653" i="26"/>
  <c r="Z652" i="26"/>
  <c r="Z651" i="26"/>
  <c r="Z650" i="26"/>
  <c r="Z649" i="26"/>
  <c r="Z648" i="26"/>
  <c r="Z647" i="26"/>
  <c r="Z646" i="26"/>
  <c r="Z645" i="26"/>
  <c r="Z644" i="26"/>
  <c r="Z643" i="26"/>
  <c r="Z642" i="26"/>
  <c r="Z641" i="26"/>
  <c r="Z640" i="26"/>
  <c r="Z639" i="26"/>
  <c r="Z638" i="26"/>
  <c r="Z637" i="26"/>
  <c r="Z636" i="26"/>
  <c r="Z635" i="26"/>
  <c r="Z634" i="26"/>
  <c r="Z633" i="26"/>
  <c r="Z632" i="26"/>
  <c r="Z631" i="26"/>
  <c r="Z630" i="26"/>
  <c r="Z629" i="26"/>
  <c r="Z628" i="26"/>
  <c r="Z627" i="26"/>
  <c r="Z626" i="26"/>
  <c r="Z625" i="26"/>
  <c r="Z624" i="26"/>
  <c r="Z623" i="26"/>
  <c r="Z622" i="26"/>
  <c r="Z621" i="26"/>
  <c r="Z620" i="26"/>
  <c r="Z619" i="26"/>
  <c r="Z618" i="26"/>
  <c r="Z617" i="26"/>
  <c r="Z616" i="26"/>
  <c r="Z615" i="26"/>
  <c r="Z614" i="26"/>
  <c r="Z613" i="26"/>
  <c r="Z612" i="26"/>
  <c r="Z611" i="26"/>
  <c r="Z610" i="26"/>
  <c r="Z609" i="26"/>
  <c r="Z608" i="26"/>
  <c r="Z607" i="26"/>
  <c r="Z606" i="26"/>
  <c r="Z605" i="26"/>
  <c r="Z604" i="26"/>
  <c r="Z603" i="26"/>
  <c r="Z602" i="26"/>
  <c r="Z601" i="26"/>
  <c r="Z600" i="26"/>
  <c r="Z599" i="26"/>
  <c r="Z598" i="26"/>
  <c r="Z597" i="26"/>
  <c r="Z596" i="26"/>
  <c r="Z595" i="26"/>
  <c r="Z594" i="26"/>
  <c r="Z593" i="26"/>
  <c r="Z592" i="26"/>
  <c r="Z591" i="26"/>
  <c r="Z590" i="26"/>
  <c r="Z589" i="26"/>
  <c r="Z588" i="26"/>
  <c r="Z587" i="26"/>
  <c r="Z586" i="26"/>
  <c r="Z585" i="26"/>
  <c r="Z584" i="26"/>
  <c r="Z583" i="26"/>
  <c r="Z582" i="26"/>
  <c r="Z581" i="26"/>
  <c r="Z580" i="26"/>
  <c r="Z579" i="26"/>
  <c r="Z578" i="26"/>
  <c r="Z577" i="26"/>
  <c r="Z576" i="26"/>
  <c r="Z575" i="26"/>
  <c r="Z574" i="26"/>
  <c r="Z573" i="26"/>
  <c r="Z572" i="26"/>
  <c r="Z571" i="26"/>
  <c r="Z570" i="26"/>
  <c r="Z569" i="26"/>
  <c r="Z568" i="26"/>
  <c r="Z567" i="26"/>
  <c r="Z566" i="26"/>
  <c r="Z565" i="26"/>
  <c r="Z564" i="26"/>
  <c r="Z563" i="26"/>
  <c r="Z562" i="26"/>
  <c r="Z561" i="26"/>
  <c r="Z560" i="26"/>
  <c r="Z559" i="26"/>
  <c r="Z558" i="26"/>
  <c r="Z557" i="26"/>
  <c r="Z556" i="26"/>
  <c r="Z555" i="26"/>
  <c r="Z554" i="26"/>
  <c r="Z553" i="26"/>
  <c r="Z552" i="26"/>
  <c r="Z551" i="26"/>
  <c r="Z550" i="26"/>
  <c r="Z549" i="26"/>
  <c r="Z548" i="26"/>
  <c r="Z547" i="26"/>
  <c r="Z546" i="26"/>
  <c r="Z545" i="26"/>
  <c r="Z544" i="26"/>
  <c r="Z543" i="26"/>
  <c r="Z542" i="26"/>
  <c r="Z541" i="26"/>
  <c r="Z540" i="26"/>
  <c r="Z539" i="26"/>
  <c r="Z538" i="26"/>
  <c r="Z537" i="26"/>
  <c r="Z536" i="26"/>
  <c r="Z535" i="26"/>
  <c r="Z534" i="26"/>
  <c r="Z533" i="26"/>
  <c r="Z532" i="26"/>
  <c r="Z531" i="26"/>
  <c r="Z530" i="26"/>
  <c r="Z529" i="26"/>
  <c r="Z528" i="26"/>
  <c r="Z527" i="26"/>
  <c r="Z526" i="26"/>
  <c r="Z525" i="26"/>
  <c r="Z524" i="26"/>
  <c r="Z523" i="26"/>
  <c r="Z522" i="26"/>
  <c r="Z521" i="26"/>
  <c r="Z520" i="26"/>
  <c r="Z519" i="26"/>
  <c r="Z518" i="26"/>
  <c r="Z517" i="26"/>
  <c r="Z516" i="26"/>
  <c r="Z515" i="26"/>
  <c r="Z514" i="26"/>
  <c r="Z513" i="26"/>
  <c r="Z512" i="26"/>
  <c r="Z511" i="26"/>
  <c r="Z510" i="26"/>
  <c r="Z509" i="26"/>
  <c r="Z508" i="26"/>
  <c r="Z507" i="26"/>
  <c r="Z506" i="26"/>
  <c r="Z505" i="26"/>
  <c r="Z504" i="26"/>
  <c r="Z503" i="26"/>
  <c r="Z502" i="26"/>
  <c r="Z501" i="26"/>
  <c r="Z500" i="26"/>
  <c r="Z499" i="26"/>
  <c r="Z498" i="26"/>
  <c r="Z497" i="26"/>
  <c r="Z496" i="26"/>
  <c r="Z495" i="26"/>
  <c r="Z494" i="26"/>
  <c r="Z493" i="26"/>
  <c r="Z492" i="26"/>
  <c r="Z491" i="26"/>
  <c r="Z490" i="26"/>
  <c r="Z489" i="26"/>
  <c r="Z488" i="26"/>
  <c r="Z487" i="26"/>
  <c r="Z486" i="26"/>
  <c r="Z485" i="26"/>
  <c r="Z484" i="26"/>
  <c r="Z483" i="26"/>
  <c r="Z482" i="26"/>
  <c r="Z481" i="26"/>
  <c r="Z480" i="26"/>
  <c r="Z479" i="26"/>
  <c r="Z478" i="26"/>
  <c r="Z477" i="26"/>
  <c r="Z476" i="26"/>
  <c r="Z475" i="26"/>
  <c r="Z474" i="26"/>
  <c r="Z473" i="26"/>
  <c r="Z472" i="26"/>
  <c r="Z471" i="26"/>
  <c r="Z470" i="26"/>
  <c r="Z469" i="26"/>
  <c r="Z468" i="26"/>
  <c r="Z467" i="26"/>
  <c r="Z466" i="26"/>
  <c r="Z465" i="26"/>
  <c r="Z464" i="26"/>
  <c r="Z463" i="26"/>
  <c r="Z462" i="26"/>
  <c r="Z461" i="26"/>
  <c r="Z460" i="26"/>
  <c r="Z459" i="26"/>
  <c r="Z458" i="26"/>
  <c r="Z457" i="26"/>
  <c r="Z456" i="26"/>
  <c r="Z455" i="26"/>
  <c r="Z454" i="26"/>
  <c r="Z453" i="26"/>
  <c r="Z452" i="26"/>
  <c r="Z451" i="26"/>
  <c r="Z450" i="26"/>
  <c r="Z449" i="26"/>
  <c r="Z448" i="26"/>
  <c r="Z447" i="26"/>
  <c r="Z446" i="26"/>
  <c r="Z445" i="26"/>
  <c r="Z444" i="26"/>
  <c r="Z443" i="26"/>
  <c r="Z442" i="26"/>
  <c r="Z441" i="26"/>
  <c r="Z440" i="26"/>
  <c r="Z439" i="26"/>
  <c r="Z438" i="26"/>
  <c r="Z437" i="26"/>
  <c r="Z436" i="26"/>
  <c r="Z435" i="26"/>
  <c r="Z434" i="26"/>
  <c r="Z433" i="26"/>
  <c r="Z432" i="26"/>
  <c r="Z431" i="26"/>
  <c r="Z430" i="26"/>
  <c r="Z429" i="26"/>
  <c r="Z428" i="26"/>
  <c r="Z427" i="26"/>
  <c r="Z426" i="26"/>
  <c r="Z425" i="26"/>
  <c r="Z424" i="26"/>
  <c r="Z423" i="26"/>
  <c r="Z422" i="26"/>
  <c r="Z421" i="26"/>
  <c r="Z420" i="26"/>
  <c r="Z419" i="26"/>
  <c r="Z418" i="26"/>
  <c r="Z417" i="26"/>
  <c r="Z416" i="26"/>
  <c r="Z415" i="26"/>
  <c r="Z414" i="26"/>
  <c r="Z413" i="26"/>
  <c r="Z412" i="26"/>
  <c r="Z411" i="26"/>
  <c r="Z410" i="26"/>
  <c r="Z409" i="26"/>
  <c r="Z408" i="26"/>
  <c r="Z407" i="26"/>
  <c r="Z406" i="26"/>
  <c r="Z405" i="26"/>
  <c r="Z404" i="26"/>
  <c r="Z403" i="26"/>
  <c r="Z402" i="26"/>
  <c r="Z401" i="26"/>
  <c r="Z400" i="26"/>
  <c r="Z399" i="26"/>
  <c r="Z398" i="26"/>
  <c r="Z397" i="26"/>
  <c r="Z396" i="26"/>
  <c r="Z395" i="26"/>
  <c r="Z394" i="26"/>
  <c r="Z393" i="26"/>
  <c r="Z392" i="26"/>
  <c r="Z391" i="26"/>
  <c r="Z390" i="26"/>
  <c r="Z389" i="26"/>
  <c r="Z388" i="26"/>
  <c r="Z387" i="26"/>
  <c r="Z386" i="26"/>
  <c r="Z385" i="26"/>
  <c r="Z384" i="26"/>
  <c r="Z383" i="26"/>
  <c r="Z382" i="26"/>
  <c r="Z381" i="26"/>
  <c r="Z380" i="26"/>
  <c r="Z379" i="26"/>
  <c r="Z378" i="26"/>
  <c r="Z377" i="26"/>
  <c r="Z376" i="26"/>
  <c r="Z375" i="26"/>
  <c r="Z374" i="26"/>
  <c r="Z373" i="26"/>
  <c r="Z372" i="26"/>
  <c r="Z371" i="26"/>
  <c r="Z370" i="26"/>
  <c r="Z369" i="26"/>
  <c r="Z368" i="26"/>
  <c r="Z367" i="26"/>
  <c r="Z366" i="26"/>
  <c r="Z365" i="26"/>
  <c r="Z364" i="26"/>
  <c r="Z363" i="26"/>
  <c r="Z362" i="26"/>
  <c r="Z361" i="26"/>
  <c r="Z360" i="26"/>
  <c r="Z359" i="26"/>
  <c r="Z358" i="26"/>
  <c r="Z357" i="26"/>
  <c r="Z356" i="26"/>
  <c r="Z355" i="26"/>
  <c r="Z354" i="26"/>
  <c r="Z353" i="26"/>
  <c r="Z352" i="26"/>
  <c r="Z351" i="26"/>
  <c r="Z350" i="26"/>
  <c r="Z349" i="26"/>
  <c r="Z348" i="26"/>
  <c r="Z347" i="26"/>
  <c r="Z346" i="26"/>
  <c r="Z345" i="26"/>
  <c r="Z344" i="26"/>
  <c r="Z343" i="26"/>
  <c r="Z342" i="26"/>
  <c r="Z341" i="26"/>
  <c r="Z340" i="26"/>
  <c r="Z339" i="26"/>
  <c r="Z338" i="26"/>
  <c r="Z337" i="26"/>
  <c r="Z336" i="26"/>
  <c r="Z335" i="26"/>
  <c r="Z334" i="26"/>
  <c r="Z333" i="26"/>
  <c r="Z332" i="26"/>
  <c r="Z331" i="26"/>
  <c r="Z330" i="26"/>
  <c r="Z329" i="26"/>
  <c r="Z328" i="26"/>
  <c r="Z327" i="26"/>
  <c r="Z326" i="26"/>
  <c r="Z325" i="26"/>
  <c r="Z324" i="26"/>
  <c r="Z323" i="26"/>
  <c r="Z322" i="26"/>
  <c r="Z321" i="26"/>
  <c r="Z320" i="26"/>
  <c r="Z319" i="26"/>
  <c r="Z318" i="26"/>
  <c r="Z317" i="26"/>
  <c r="Z316" i="26"/>
  <c r="Z315" i="26"/>
  <c r="Z314" i="26"/>
  <c r="Z313" i="26"/>
  <c r="Z312" i="26"/>
  <c r="Z311" i="26"/>
  <c r="Z310" i="26"/>
  <c r="Z309" i="26"/>
  <c r="Z308" i="26"/>
  <c r="Z307" i="26"/>
  <c r="Z306" i="26"/>
  <c r="Z305" i="26"/>
  <c r="Z304" i="26"/>
  <c r="Z303" i="26"/>
  <c r="Z302" i="26"/>
  <c r="Z301" i="26"/>
  <c r="Z300" i="26"/>
  <c r="Z299" i="26"/>
  <c r="Z298" i="26"/>
  <c r="Z297" i="26"/>
  <c r="Z296" i="26"/>
  <c r="Z295" i="26"/>
  <c r="Z294" i="26"/>
  <c r="Z293" i="26"/>
  <c r="Z292" i="26"/>
  <c r="Z291" i="26"/>
  <c r="Z290" i="26"/>
  <c r="Z289" i="26"/>
  <c r="Z288" i="26"/>
  <c r="Z287" i="26"/>
  <c r="Z286" i="26"/>
  <c r="Z285" i="26"/>
  <c r="Z284" i="26"/>
  <c r="Z283" i="26"/>
  <c r="Z282" i="26"/>
  <c r="Z281" i="26"/>
  <c r="Z280" i="26"/>
  <c r="Z279" i="26"/>
  <c r="Z278" i="26"/>
  <c r="Z277" i="26"/>
  <c r="Z276" i="26"/>
  <c r="Z275" i="26"/>
  <c r="Z274" i="26"/>
  <c r="Z273" i="26"/>
  <c r="Z272" i="26"/>
  <c r="Z271" i="26"/>
  <c r="Z270" i="26"/>
  <c r="Z269" i="26"/>
  <c r="Z268" i="26"/>
  <c r="Z267" i="26"/>
  <c r="Z266" i="26"/>
  <c r="Z265" i="26"/>
  <c r="Z264" i="26"/>
  <c r="Z263" i="26"/>
  <c r="Z262" i="26"/>
  <c r="Z261" i="26"/>
  <c r="Z260" i="26"/>
  <c r="Z259" i="26"/>
  <c r="Z258" i="26"/>
  <c r="Z257" i="26"/>
  <c r="Z256" i="26"/>
  <c r="Z255" i="26"/>
  <c r="Z254" i="26"/>
  <c r="Z253" i="26"/>
  <c r="Z252" i="26"/>
  <c r="Z251" i="26"/>
  <c r="Z250" i="26"/>
  <c r="Z249" i="26"/>
  <c r="Z248" i="26"/>
  <c r="Z247" i="26"/>
  <c r="Z246" i="26"/>
  <c r="Z245" i="26"/>
  <c r="Z244" i="26"/>
  <c r="Z243" i="26"/>
  <c r="Z242" i="26"/>
  <c r="Z241" i="26"/>
  <c r="Z240" i="26"/>
  <c r="Z239" i="26"/>
  <c r="Z238" i="26"/>
  <c r="Z237" i="26"/>
  <c r="Z236" i="26"/>
  <c r="Z235" i="26"/>
  <c r="Z234" i="26"/>
  <c r="Z233" i="26"/>
  <c r="Z232" i="26"/>
  <c r="Z231" i="26"/>
  <c r="Z230" i="26"/>
  <c r="Z229" i="26"/>
  <c r="Z228" i="26"/>
  <c r="Z227" i="26"/>
  <c r="Z226" i="26"/>
  <c r="Z225" i="26"/>
  <c r="Z224" i="26"/>
  <c r="Z223" i="26"/>
  <c r="Z222" i="26"/>
  <c r="Z221" i="26"/>
  <c r="Z220" i="26"/>
  <c r="Z219" i="26"/>
  <c r="Z218" i="26"/>
  <c r="Z217" i="26"/>
  <c r="Z216" i="26"/>
  <c r="Z215" i="26"/>
  <c r="Z214" i="26"/>
  <c r="Z213" i="26"/>
  <c r="Z212" i="26"/>
  <c r="Z211" i="26"/>
  <c r="Z210" i="26"/>
  <c r="Z209" i="26"/>
  <c r="Z208" i="26"/>
  <c r="Z207" i="26"/>
  <c r="Z206" i="26"/>
  <c r="Z205" i="26"/>
  <c r="Z204" i="26"/>
  <c r="Z203" i="26"/>
  <c r="Z202" i="26"/>
  <c r="Z201" i="26"/>
  <c r="Z200" i="26"/>
  <c r="Z199" i="26"/>
  <c r="Z198" i="26"/>
  <c r="Z197" i="26"/>
  <c r="Z196" i="26"/>
  <c r="Z195" i="26"/>
  <c r="Z194" i="26"/>
  <c r="Z193" i="26"/>
  <c r="Z192" i="26"/>
  <c r="Z191" i="26"/>
  <c r="Z190" i="26"/>
  <c r="Z189" i="26"/>
  <c r="Z188" i="26"/>
  <c r="Z187" i="26"/>
  <c r="Z186" i="26"/>
  <c r="Z185" i="26"/>
  <c r="Z184" i="26"/>
  <c r="Z183" i="26"/>
  <c r="Z182" i="26"/>
  <c r="Z181" i="26"/>
  <c r="Z180" i="26"/>
  <c r="Z179" i="26"/>
  <c r="Z178" i="26"/>
  <c r="Z177" i="26"/>
  <c r="Z176" i="26"/>
  <c r="Z175" i="26"/>
  <c r="Z174" i="26"/>
  <c r="Z173" i="26"/>
  <c r="Z172" i="26"/>
  <c r="Z171" i="26"/>
  <c r="Z170" i="26"/>
  <c r="Z169" i="26"/>
  <c r="Z168" i="26"/>
  <c r="Z167" i="26"/>
  <c r="Z166" i="26"/>
  <c r="Z165" i="26"/>
  <c r="Z164" i="26"/>
  <c r="Z163" i="26"/>
  <c r="Z162" i="26"/>
  <c r="Z161" i="26"/>
  <c r="Z160" i="26"/>
  <c r="Z159" i="26"/>
  <c r="Z158" i="26"/>
  <c r="Z157" i="26"/>
  <c r="Z156" i="26"/>
  <c r="Z155" i="26"/>
  <c r="Z154" i="26"/>
  <c r="Z153" i="26"/>
  <c r="Z152" i="26"/>
  <c r="Z151" i="26"/>
  <c r="Z150" i="26"/>
  <c r="Z149" i="26"/>
  <c r="Z148" i="26"/>
  <c r="Z147" i="26"/>
  <c r="Z146" i="26"/>
  <c r="Z145" i="26"/>
  <c r="Z144" i="26"/>
  <c r="Z143" i="26"/>
  <c r="Z142" i="26"/>
  <c r="Z141" i="26"/>
  <c r="Z140" i="26"/>
  <c r="Z139" i="26"/>
  <c r="Z138" i="26"/>
  <c r="Z137" i="26"/>
  <c r="Z136" i="26"/>
  <c r="Z135" i="26"/>
  <c r="Z134" i="26"/>
  <c r="Z133" i="26"/>
  <c r="Z132" i="26"/>
  <c r="Z131" i="26"/>
  <c r="Z130" i="26"/>
  <c r="Z129" i="26"/>
  <c r="Z128" i="26"/>
  <c r="Z127" i="26"/>
  <c r="Z126" i="26"/>
  <c r="Z125" i="26"/>
  <c r="Z124" i="26"/>
  <c r="Z123" i="26"/>
  <c r="Z122" i="26"/>
  <c r="Z121" i="26"/>
  <c r="Z120" i="26"/>
  <c r="Z119" i="26"/>
  <c r="Z118" i="26"/>
  <c r="Z117" i="26"/>
  <c r="Z116" i="26"/>
  <c r="Z115" i="26"/>
  <c r="Z114" i="26"/>
  <c r="Z113" i="26"/>
  <c r="Z112" i="26"/>
  <c r="Z111" i="26"/>
  <c r="Z110" i="26"/>
  <c r="Z109" i="26"/>
  <c r="Z108" i="26"/>
  <c r="Z107" i="26"/>
  <c r="Z106" i="26"/>
  <c r="Z105" i="26"/>
  <c r="Z104" i="26"/>
  <c r="Z103" i="26"/>
  <c r="Z102" i="26"/>
  <c r="Z101" i="26"/>
  <c r="Z100" i="26"/>
  <c r="Z99" i="26"/>
  <c r="Z98" i="26"/>
  <c r="Z97" i="26"/>
  <c r="Z96" i="26"/>
  <c r="Z95" i="26"/>
  <c r="Z94" i="26"/>
  <c r="Z93" i="26"/>
  <c r="Z92" i="26"/>
  <c r="Z91" i="26"/>
  <c r="Z90" i="26"/>
  <c r="Z89" i="26"/>
  <c r="Z88" i="26"/>
  <c r="Z87" i="26"/>
  <c r="Z86" i="26"/>
  <c r="Z85" i="26"/>
  <c r="Z84" i="26"/>
  <c r="Z83" i="26"/>
  <c r="Z82" i="26"/>
  <c r="Z81" i="26"/>
  <c r="Z80" i="26"/>
  <c r="Z79" i="26"/>
  <c r="Z78" i="26"/>
  <c r="Z77" i="26"/>
  <c r="Z76" i="26"/>
  <c r="Z75" i="26"/>
  <c r="Z74" i="26"/>
  <c r="Z73" i="26"/>
  <c r="Z72" i="26"/>
  <c r="Z71" i="26"/>
  <c r="Z70" i="26"/>
  <c r="Z69" i="26"/>
  <c r="Z68" i="26"/>
  <c r="Z67" i="26"/>
  <c r="Z65" i="26"/>
  <c r="Z64" i="26"/>
  <c r="Z63" i="26"/>
  <c r="Z62" i="26"/>
  <c r="Z60" i="26"/>
  <c r="Z59" i="26"/>
  <c r="Z58" i="26"/>
  <c r="Z57" i="26"/>
  <c r="Z56" i="26"/>
  <c r="Z55" i="26"/>
  <c r="Z54" i="26"/>
  <c r="Z53" i="26"/>
  <c r="Z52" i="26"/>
  <c r="Z51" i="26"/>
  <c r="Z50" i="26"/>
  <c r="Z49" i="26"/>
  <c r="Z48" i="26"/>
  <c r="Z47" i="26"/>
  <c r="Z46" i="26"/>
  <c r="Z45" i="26"/>
  <c r="Z44" i="26"/>
  <c r="Z43" i="26"/>
  <c r="Z42" i="26"/>
  <c r="Z41" i="26"/>
  <c r="Z40" i="26"/>
  <c r="Z39" i="26"/>
  <c r="Z38" i="26"/>
  <c r="Z37" i="26"/>
  <c r="Z36" i="26"/>
  <c r="Z35" i="26"/>
  <c r="Z34" i="26"/>
  <c r="Z33" i="26"/>
  <c r="Z32" i="26"/>
  <c r="Z31" i="26"/>
  <c r="Z30" i="26"/>
  <c r="Z29" i="26"/>
  <c r="Z28" i="26"/>
  <c r="Z27" i="26"/>
  <c r="Z26" i="26"/>
  <c r="Z25" i="26"/>
  <c r="Z24" i="26"/>
  <c r="Z23" i="26"/>
  <c r="Z22" i="26"/>
  <c r="Z21" i="26"/>
  <c r="Z20" i="26"/>
  <c r="Z19" i="26"/>
  <c r="Z18" i="26"/>
  <c r="Z17" i="26"/>
  <c r="Z16" i="26"/>
  <c r="Z15" i="26"/>
  <c r="Z14" i="26"/>
  <c r="Z13" i="26"/>
  <c r="Z12" i="26"/>
  <c r="Z11" i="26"/>
  <c r="Z10" i="26"/>
  <c r="Z9" i="26"/>
  <c r="Z8" i="26"/>
  <c r="Z7" i="26"/>
  <c r="Z6" i="26"/>
  <c r="Z5" i="26"/>
  <c r="Z4" i="26"/>
  <c r="Z3" i="26"/>
  <c r="D42" i="17"/>
  <c r="G106" i="16"/>
  <c r="G105" i="16"/>
  <c r="G104" i="16"/>
  <c r="G103" i="16"/>
  <c r="G102" i="16"/>
  <c r="G101" i="16"/>
  <c r="G100" i="16"/>
  <c r="G99" i="16"/>
  <c r="E7" i="16"/>
  <c r="D41" i="17"/>
  <c r="D38" i="17"/>
  <c r="D39" i="17"/>
  <c r="D40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35" i="17"/>
  <c r="D36" i="17"/>
  <c r="D37" i="17"/>
  <c r="D77" i="17"/>
  <c r="D78" i="17"/>
  <c r="D68" i="17"/>
  <c r="D69" i="17"/>
  <c r="D70" i="17"/>
  <c r="D71" i="17"/>
  <c r="D72" i="17"/>
  <c r="D73" i="17"/>
  <c r="D74" i="17"/>
  <c r="D75" i="17"/>
  <c r="D76" i="17"/>
  <c r="D67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E5" i="16"/>
  <c r="E6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小泉淳一郎</author>
  </authors>
  <commentList>
    <comment ref="A243" authorId="0" shapeId="0" xr:uid="{7F9C911F-12AF-4A3D-AE0C-372CC5FCCFE6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2025.5.8値上</t>
        </r>
      </text>
    </comment>
    <comment ref="H243" authorId="0" shapeId="0" xr:uid="{AF508BCB-2292-4812-935F-C5441956F8A6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旧上代2200</t>
        </r>
      </text>
    </comment>
    <comment ref="O243" authorId="0" shapeId="0" xr:uid="{3E01B1D3-1366-4255-BDD1-8035E8AF035F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旧組価1580</t>
        </r>
      </text>
    </comment>
    <comment ref="P243" authorId="0" shapeId="0" xr:uid="{3AFEFE88-65B3-418C-8480-576835AF9023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旧実売1480</t>
        </r>
      </text>
    </comment>
    <comment ref="Q243" authorId="0" shapeId="0" xr:uid="{39587346-C295-4097-995F-045A9AA50D76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旧通販1680</t>
        </r>
      </text>
    </comment>
    <comment ref="S243" authorId="0" shapeId="0" xr:uid="{450B35E3-7CC6-4C56-8CA4-741E0E530824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旧最低下代695</t>
        </r>
      </text>
    </comment>
    <comment ref="O632" authorId="0" shapeId="0" xr:uid="{08EB24F8-575C-4133-8773-B3464735E9EA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680→580に値下
26.5.11</t>
        </r>
      </text>
    </comment>
    <comment ref="P632" authorId="0" shapeId="0" xr:uid="{6C9867A5-6346-484E-B42D-CE4EFAA308B8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680→580に値下
26.5.11</t>
        </r>
      </text>
    </comment>
    <comment ref="Q632" authorId="0" shapeId="0" xr:uid="{2FB09F39-3BE4-4B0F-B716-41582C920FAC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800→680に値下
26.5.11</t>
        </r>
      </text>
    </comment>
    <comment ref="S632" authorId="0" shapeId="0" xr:uid="{54B027E5-93A0-4E69-A357-B0C54B03E8E8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320→269に値下
26.5.11</t>
        </r>
      </text>
    </comment>
    <comment ref="O633" authorId="0" shapeId="0" xr:uid="{7CB2B209-DBD1-4068-B914-2BAD4B883FAD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680→580に値下
26.5.11</t>
        </r>
      </text>
    </comment>
    <comment ref="P633" authorId="0" shapeId="0" xr:uid="{4C11AA37-381C-43C8-AA64-04BF42699AC4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680→580に値下
26.5.11</t>
        </r>
      </text>
    </comment>
    <comment ref="Q633" authorId="0" shapeId="0" xr:uid="{353BAAC0-E9B2-4591-B40A-012B4DE5F17B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800→680に値下
26.5.11</t>
        </r>
      </text>
    </comment>
    <comment ref="S633" authorId="0" shapeId="0" xr:uid="{D95B473E-7C7B-477D-B92D-4BCAB8F2B039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320→269に値下
26.5.11</t>
        </r>
      </text>
    </comment>
    <comment ref="O634" authorId="0" shapeId="0" xr:uid="{56249C88-497B-4EFF-B92F-F9DA5471C4D9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680→580に値下
26.5.11</t>
        </r>
      </text>
    </comment>
    <comment ref="P634" authorId="0" shapeId="0" xr:uid="{8EAED1A4-83AC-4AAE-A749-85B22A82946E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680→580に値下
26.5.11</t>
        </r>
      </text>
    </comment>
    <comment ref="Q634" authorId="0" shapeId="0" xr:uid="{2297DE27-E410-49AC-B413-7CA64978685F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800→680に値下
26.5.11</t>
        </r>
      </text>
    </comment>
    <comment ref="S634" authorId="0" shapeId="0" xr:uid="{98667BF3-5BCB-4C95-8801-CBAF13F433EA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320→269に値下
26.5.11</t>
        </r>
      </text>
    </comment>
    <comment ref="O635" authorId="0" shapeId="0" xr:uid="{A94ED951-E40A-4E94-B724-9D4B00AFD6BE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648→498
26.5.11</t>
        </r>
      </text>
    </comment>
    <comment ref="P635" authorId="0" shapeId="0" xr:uid="{C7C5C149-965B-4307-95D0-F7D5A4763B52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580→498
26.5.11</t>
        </r>
      </text>
    </comment>
    <comment ref="Q635" authorId="0" shapeId="0" xr:uid="{26CF7E3E-C04B-4B62-80DD-34E9D0EB06AB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700→580
26.5.11</t>
        </r>
      </text>
    </comment>
    <comment ref="S635" authorId="0" shapeId="0" xr:uid="{4A165F5A-7DC1-44A2-85AE-E7FA547C7325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273→224
26.5.11</t>
        </r>
      </text>
    </comment>
    <comment ref="O636" authorId="0" shapeId="0" xr:uid="{75E65254-802E-4A5D-B1C5-54A57441FC87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648→498
26.5.11</t>
        </r>
      </text>
    </comment>
    <comment ref="P636" authorId="0" shapeId="0" xr:uid="{4F866586-4BE7-4F77-9D77-7F8D4CB9EBE4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580→498
26.5.11</t>
        </r>
      </text>
    </comment>
    <comment ref="Q636" authorId="0" shapeId="0" xr:uid="{766DC5ED-022F-4932-BA6A-CFE171CF00A4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700→580
26.5.11</t>
        </r>
      </text>
    </comment>
    <comment ref="S636" authorId="0" shapeId="0" xr:uid="{2B343A65-E90E-4241-BCCE-E623711DF269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273→224
26.5.11</t>
        </r>
      </text>
    </comment>
    <comment ref="O637" authorId="0" shapeId="0" xr:uid="{FA8833BE-EDAD-4473-B249-F509DB772573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648→498
26.5.11</t>
        </r>
      </text>
    </comment>
    <comment ref="P637" authorId="0" shapeId="0" xr:uid="{47CA4B7F-09A6-4705-92A8-8E201EA0CAEA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580→498
26.5.11</t>
        </r>
      </text>
    </comment>
    <comment ref="Q637" authorId="0" shapeId="0" xr:uid="{7883F2CF-DB9B-49FD-BF3E-F8FE6C202D35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700→580
26.5.11</t>
        </r>
      </text>
    </comment>
    <comment ref="S637" authorId="0" shapeId="0" xr:uid="{A7233789-4CD0-4492-93F7-59BFB770AB99}">
      <text>
        <r>
          <rPr>
            <b/>
            <sz val="9"/>
            <color indexed="81"/>
            <rFont val="MS P ゴシック"/>
            <family val="3"/>
            <charset val="128"/>
          </rPr>
          <t>小泉淳一郎:</t>
        </r>
        <r>
          <rPr>
            <sz val="9"/>
            <color indexed="81"/>
            <rFont val="MS P ゴシック"/>
            <family val="3"/>
            <charset val="128"/>
          </rPr>
          <t xml:space="preserve">
旧価格　273→224
26.5.11</t>
        </r>
      </text>
    </comment>
  </commentList>
</comments>
</file>

<file path=xl/sharedStrings.xml><?xml version="1.0" encoding="utf-8"?>
<sst xmlns="http://schemas.openxmlformats.org/spreadsheetml/2006/main" count="68400" uniqueCount="5316">
  <si>
    <t>商品センター</t>
    <rPh sb="0" eb="2">
      <t>ショウヒン</t>
    </rPh>
    <phoneticPr fontId="17"/>
  </si>
  <si>
    <t>品番</t>
    <rPh sb="0" eb="2">
      <t>ヒンバン</t>
    </rPh>
    <phoneticPr fontId="17"/>
  </si>
  <si>
    <t>商品区分</t>
  </si>
  <si>
    <t>カラー</t>
    <phoneticPr fontId="17"/>
  </si>
  <si>
    <t>名古屋</t>
    <rPh sb="0" eb="3">
      <t>ナゴヤ</t>
    </rPh>
    <phoneticPr fontId="14"/>
  </si>
  <si>
    <t>伊賀</t>
    <rPh sb="0" eb="2">
      <t>イガ</t>
    </rPh>
    <phoneticPr fontId="14"/>
  </si>
  <si>
    <t>AAM-200</t>
    <phoneticPr fontId="19"/>
  </si>
  <si>
    <t>雨ふりセンサーⅡ</t>
    <rPh sb="0" eb="1">
      <t>アメ</t>
    </rPh>
    <phoneticPr fontId="19"/>
  </si>
  <si>
    <t>ABA-507WH</t>
    <phoneticPr fontId="19"/>
  </si>
  <si>
    <t>ひっぱりやすい防犯ブザー　WH</t>
    <rPh sb="7" eb="9">
      <t>ボウハン</t>
    </rPh>
    <phoneticPr fontId="19"/>
  </si>
  <si>
    <t>ホワイト</t>
    <phoneticPr fontId="19"/>
  </si>
  <si>
    <t>ABO-03</t>
    <phoneticPr fontId="17"/>
  </si>
  <si>
    <t>防災用ポリバケツ</t>
    <rPh sb="0" eb="3">
      <t>ボウサイヨウ</t>
    </rPh>
    <phoneticPr fontId="17"/>
  </si>
  <si>
    <t>ABO-08BL</t>
    <phoneticPr fontId="17"/>
  </si>
  <si>
    <t>ミニホイッスル</t>
    <phoneticPr fontId="17"/>
  </si>
  <si>
    <t>ブルー</t>
    <phoneticPr fontId="17"/>
  </si>
  <si>
    <t>ABO-08PK</t>
    <phoneticPr fontId="17"/>
  </si>
  <si>
    <t>ピンク</t>
    <phoneticPr fontId="17"/>
  </si>
  <si>
    <t>ABO-09</t>
    <phoneticPr fontId="17"/>
  </si>
  <si>
    <t>非常用携帯アルミブランケット</t>
    <rPh sb="0" eb="3">
      <t>ヒジョウヨウ</t>
    </rPh>
    <rPh sb="3" eb="5">
      <t>ケイタイ</t>
    </rPh>
    <phoneticPr fontId="17"/>
  </si>
  <si>
    <t>ABO-11</t>
    <phoneticPr fontId="17"/>
  </si>
  <si>
    <t>防炎非常持出袋</t>
    <rPh sb="0" eb="2">
      <t>ボウエン</t>
    </rPh>
    <rPh sb="2" eb="4">
      <t>ヒジョウ</t>
    </rPh>
    <rPh sb="4" eb="6">
      <t>モチダシ</t>
    </rPh>
    <rPh sb="6" eb="7">
      <t>フクロ</t>
    </rPh>
    <phoneticPr fontId="17"/>
  </si>
  <si>
    <t>ABO-12</t>
    <phoneticPr fontId="17"/>
  </si>
  <si>
    <t>防災用ポリタンク　10L</t>
    <rPh sb="0" eb="3">
      <t>ボウサイヨウ</t>
    </rPh>
    <phoneticPr fontId="17"/>
  </si>
  <si>
    <t>ABO-120</t>
    <phoneticPr fontId="17"/>
  </si>
  <si>
    <t>エアーマット1200</t>
    <phoneticPr fontId="17"/>
  </si>
  <si>
    <t>ABO-13L</t>
    <phoneticPr fontId="17"/>
  </si>
  <si>
    <t>ぬげにくい安全スリッパL</t>
    <rPh sb="5" eb="7">
      <t>アンゼン</t>
    </rPh>
    <phoneticPr fontId="17"/>
  </si>
  <si>
    <t>ABO-13M</t>
    <phoneticPr fontId="17"/>
  </si>
  <si>
    <t>ぬげにくい安全スリッパM</t>
    <rPh sb="5" eb="7">
      <t>アンゼン</t>
    </rPh>
    <phoneticPr fontId="17"/>
  </si>
  <si>
    <t>ABO-14</t>
  </si>
  <si>
    <t>大きなアルミシート</t>
    <phoneticPr fontId="17"/>
  </si>
  <si>
    <t>ABO-16</t>
  </si>
  <si>
    <t>アルミシート携帯ポーチ付</t>
    <phoneticPr fontId="17"/>
  </si>
  <si>
    <t>ABO-17</t>
    <phoneticPr fontId="19"/>
  </si>
  <si>
    <t>防災用ポリタンク　15L</t>
    <rPh sb="0" eb="3">
      <t>ボウサイヨウ</t>
    </rPh>
    <phoneticPr fontId="19"/>
  </si>
  <si>
    <t>ABO-180</t>
    <phoneticPr fontId="17"/>
  </si>
  <si>
    <t>エアーマット1800</t>
    <phoneticPr fontId="17"/>
  </si>
  <si>
    <t>ABO-19</t>
    <phoneticPr fontId="19"/>
  </si>
  <si>
    <t>防災用薄型ウォーターバッグ9L</t>
    <rPh sb="0" eb="3">
      <t>ボウサイヨウ</t>
    </rPh>
    <rPh sb="3" eb="5">
      <t>ウスガタ</t>
    </rPh>
    <phoneticPr fontId="19"/>
  </si>
  <si>
    <t>ABO-2907</t>
    <phoneticPr fontId="14"/>
  </si>
  <si>
    <t>水タンクにもなる水のう袋 7枚入り</t>
    <rPh sb="0" eb="1">
      <t>ミズ</t>
    </rPh>
    <rPh sb="8" eb="9">
      <t>ミズ</t>
    </rPh>
    <rPh sb="11" eb="12">
      <t>フクロ</t>
    </rPh>
    <rPh sb="14" eb="15">
      <t>マイ</t>
    </rPh>
    <rPh sb="15" eb="16">
      <t>イ</t>
    </rPh>
    <phoneticPr fontId="14"/>
  </si>
  <si>
    <t>ACA-101</t>
    <phoneticPr fontId="19"/>
  </si>
  <si>
    <t>ＬＥＤ帽子ライト</t>
    <rPh sb="3" eb="5">
      <t>ボウシ</t>
    </rPh>
    <phoneticPr fontId="19"/>
  </si>
  <si>
    <t>ACA-3101</t>
    <phoneticPr fontId="19"/>
  </si>
  <si>
    <t>ＬＥＤアルミヘッドランプ</t>
    <phoneticPr fontId="19"/>
  </si>
  <si>
    <t>ACA-4305</t>
    <phoneticPr fontId="19"/>
  </si>
  <si>
    <t>防雨LEDヘッドランプ</t>
    <rPh sb="0" eb="1">
      <t>ボウ</t>
    </rPh>
    <rPh sb="1" eb="2">
      <t>アメ</t>
    </rPh>
    <phoneticPr fontId="19"/>
  </si>
  <si>
    <t>ACA-4305HC</t>
    <phoneticPr fontId="19"/>
  </si>
  <si>
    <t>ACA-4306</t>
    <phoneticPr fontId="19"/>
  </si>
  <si>
    <t>ワイドLEDヘッドライト</t>
    <phoneticPr fontId="19"/>
  </si>
  <si>
    <t>ACC-02</t>
    <phoneticPr fontId="19"/>
  </si>
  <si>
    <t>キャスターカバー</t>
    <phoneticPr fontId="19"/>
  </si>
  <si>
    <t>ACR-01</t>
  </si>
  <si>
    <t>スイッチ付きコードリール</t>
    <phoneticPr fontId="17"/>
  </si>
  <si>
    <t>ADC-311WH</t>
    <phoneticPr fontId="17"/>
  </si>
  <si>
    <t>単３が３個で単１電池アダプター</t>
    <rPh sb="0" eb="1">
      <t>タン</t>
    </rPh>
    <rPh sb="4" eb="5">
      <t>コ</t>
    </rPh>
    <rPh sb="6" eb="7">
      <t>タン</t>
    </rPh>
    <rPh sb="8" eb="10">
      <t>デンチ</t>
    </rPh>
    <phoneticPr fontId="17"/>
  </si>
  <si>
    <t>ADR-100</t>
    <phoneticPr fontId="19"/>
  </si>
  <si>
    <t>ドライヤースタンド</t>
    <phoneticPr fontId="19"/>
  </si>
  <si>
    <t>電動角質リムーバー</t>
    <rPh sb="0" eb="2">
      <t>デンドウ</t>
    </rPh>
    <rPh sb="2" eb="4">
      <t>カクシツ</t>
    </rPh>
    <phoneticPr fontId="19"/>
  </si>
  <si>
    <t>AHA-4306</t>
    <phoneticPr fontId="19"/>
  </si>
  <si>
    <t>自動点灯前かごクリップライト</t>
    <rPh sb="0" eb="2">
      <t>ジドウ</t>
    </rPh>
    <rPh sb="2" eb="4">
      <t>テントウ</t>
    </rPh>
    <rPh sb="4" eb="5">
      <t>マエ</t>
    </rPh>
    <phoneticPr fontId="19"/>
  </si>
  <si>
    <t>AHA-4307</t>
    <phoneticPr fontId="19"/>
  </si>
  <si>
    <t>自動点灯サイクルライトⅡ</t>
    <rPh sb="0" eb="2">
      <t>ジドウ</t>
    </rPh>
    <rPh sb="2" eb="4">
      <t>テントウ</t>
    </rPh>
    <phoneticPr fontId="19"/>
  </si>
  <si>
    <t>自動点灯ｻｲｸﾙﾗｲﾄ(ﾊﾝﾄﾞﾙﾀﾞｲﾅﾓ取付)</t>
    <rPh sb="0" eb="2">
      <t>ジドウ</t>
    </rPh>
    <rPh sb="2" eb="4">
      <t>テントウ</t>
    </rPh>
    <rPh sb="22" eb="24">
      <t>トリツケ</t>
    </rPh>
    <phoneticPr fontId="19"/>
  </si>
  <si>
    <t>AHL-1101</t>
    <phoneticPr fontId="17"/>
  </si>
  <si>
    <t>単３と単１が使ええる防水ライト</t>
    <rPh sb="0" eb="1">
      <t>タン</t>
    </rPh>
    <rPh sb="3" eb="4">
      <t>タン</t>
    </rPh>
    <rPh sb="6" eb="7">
      <t>ツカ</t>
    </rPh>
    <rPh sb="10" eb="12">
      <t>ボウスイ</t>
    </rPh>
    <phoneticPr fontId="19"/>
  </si>
  <si>
    <t>AHL-1207</t>
    <phoneticPr fontId="19"/>
  </si>
  <si>
    <t>単1形LED防雨ライト</t>
    <rPh sb="0" eb="1">
      <t>タン</t>
    </rPh>
    <rPh sb="2" eb="3">
      <t>ガタ</t>
    </rPh>
    <rPh sb="6" eb="7">
      <t>ボウ</t>
    </rPh>
    <rPh sb="7" eb="8">
      <t>アメ</t>
    </rPh>
    <phoneticPr fontId="19"/>
  </si>
  <si>
    <t>AHL-2203</t>
    <phoneticPr fontId="19"/>
  </si>
  <si>
    <t>単2形LED防雨ライト</t>
    <rPh sb="0" eb="1">
      <t>タン</t>
    </rPh>
    <rPh sb="2" eb="3">
      <t>カタ</t>
    </rPh>
    <rPh sb="6" eb="7">
      <t>ボウ</t>
    </rPh>
    <rPh sb="7" eb="8">
      <t>アメ</t>
    </rPh>
    <phoneticPr fontId="19"/>
  </si>
  <si>
    <t>AHL-2204</t>
    <phoneticPr fontId="19"/>
  </si>
  <si>
    <t>LED防雨ライト</t>
    <rPh sb="3" eb="5">
      <t>ボウウ</t>
    </rPh>
    <phoneticPr fontId="19"/>
  </si>
  <si>
    <t>AHM-102</t>
  </si>
  <si>
    <t>ハンドメガホンⅡ</t>
  </si>
  <si>
    <t>AHM-103</t>
  </si>
  <si>
    <t>ハンドメガホンミニ</t>
    <phoneticPr fontId="19"/>
  </si>
  <si>
    <t>AHM-107</t>
  </si>
  <si>
    <t>１０Ｗハンドメガホン</t>
  </si>
  <si>
    <t>AHM-108</t>
  </si>
  <si>
    <t>録音できるハンドメガホン</t>
    <rPh sb="0" eb="2">
      <t>ロクオン</t>
    </rPh>
    <phoneticPr fontId="17"/>
  </si>
  <si>
    <t>AHM-201</t>
    <phoneticPr fontId="19"/>
  </si>
  <si>
    <t>防雨ハンドメガホン</t>
    <rPh sb="0" eb="2">
      <t>ボウウ</t>
    </rPh>
    <phoneticPr fontId="19"/>
  </si>
  <si>
    <t>AIC-01BR</t>
    <phoneticPr fontId="17"/>
  </si>
  <si>
    <t>ｷｽﾞつきにくいｲｽ脚ｶﾊﾞｰ</t>
    <rPh sb="10" eb="11">
      <t>アシ</t>
    </rPh>
    <phoneticPr fontId="17"/>
  </si>
  <si>
    <t>BR</t>
    <phoneticPr fontId="17"/>
  </si>
  <si>
    <t>AIC-01IV</t>
    <phoneticPr fontId="17"/>
  </si>
  <si>
    <t>IV</t>
    <phoneticPr fontId="17"/>
  </si>
  <si>
    <t>ｷｽﾞつきにくいﾃｰﾌﾞﾙ脚ｶﾊﾞｰ</t>
    <rPh sb="13" eb="14">
      <t>アシ</t>
    </rPh>
    <phoneticPr fontId="17"/>
  </si>
  <si>
    <t>AIC-03BR</t>
    <phoneticPr fontId="14"/>
  </si>
  <si>
    <t>ｷｽﾞつきにくいｲｽ脚ｶﾊﾞｰ1脚用</t>
    <rPh sb="16" eb="17">
      <t>キャク</t>
    </rPh>
    <rPh sb="17" eb="18">
      <t>ヨウ</t>
    </rPh>
    <phoneticPr fontId="17"/>
  </si>
  <si>
    <t>AIC-03IV</t>
    <phoneticPr fontId="14"/>
  </si>
  <si>
    <t>AIC-03BE</t>
    <phoneticPr fontId="14"/>
  </si>
  <si>
    <t>BE</t>
    <phoneticPr fontId="17"/>
  </si>
  <si>
    <t>AIC-03PP</t>
    <phoneticPr fontId="14"/>
  </si>
  <si>
    <t>PP</t>
    <phoneticPr fontId="17"/>
  </si>
  <si>
    <t>AIC-04BR</t>
    <phoneticPr fontId="19"/>
  </si>
  <si>
    <t>ｽﾞﾚにくいｲｽ脚ｶﾊﾞｰ　4脚用</t>
    <rPh sb="8" eb="9">
      <t>アシ</t>
    </rPh>
    <rPh sb="15" eb="16">
      <t>キャク</t>
    </rPh>
    <rPh sb="16" eb="17">
      <t>ヨウ</t>
    </rPh>
    <phoneticPr fontId="19"/>
  </si>
  <si>
    <t>AIC-04BE</t>
    <phoneticPr fontId="19"/>
  </si>
  <si>
    <t>AIC-04IV</t>
    <phoneticPr fontId="19"/>
  </si>
  <si>
    <t>AIC-05BR</t>
    <phoneticPr fontId="19"/>
  </si>
  <si>
    <t>ｽﾞﾚにくいｲｽ脚ｶﾊﾞｰ　1脚用</t>
    <rPh sb="8" eb="9">
      <t>アシ</t>
    </rPh>
    <rPh sb="15" eb="16">
      <t>キャク</t>
    </rPh>
    <rPh sb="16" eb="17">
      <t>ヨウ</t>
    </rPh>
    <phoneticPr fontId="19"/>
  </si>
  <si>
    <t>AIC-05BE</t>
    <phoneticPr fontId="19"/>
  </si>
  <si>
    <t>AIC-05IV</t>
    <phoneticPr fontId="19"/>
  </si>
  <si>
    <t>AIC-06BR</t>
    <phoneticPr fontId="19"/>
  </si>
  <si>
    <t>ｽﾞﾚにくいｲｽ脚ｶﾊﾞｰ　2脚用</t>
    <rPh sb="8" eb="9">
      <t>アシ</t>
    </rPh>
    <rPh sb="15" eb="16">
      <t>キャク</t>
    </rPh>
    <rPh sb="16" eb="17">
      <t>ヨウ</t>
    </rPh>
    <phoneticPr fontId="19"/>
  </si>
  <si>
    <t>AIC-06BE</t>
    <phoneticPr fontId="19"/>
  </si>
  <si>
    <t>AIC-06IV</t>
    <phoneticPr fontId="19"/>
  </si>
  <si>
    <t>AKD-10</t>
    <phoneticPr fontId="19"/>
  </si>
  <si>
    <t>シリコンくるっとバンド</t>
    <phoneticPr fontId="19"/>
  </si>
  <si>
    <t>AKD-20</t>
    <phoneticPr fontId="19"/>
  </si>
  <si>
    <t>アニマルシリコンバンド</t>
    <phoneticPr fontId="19"/>
  </si>
  <si>
    <t>AKD-90</t>
    <phoneticPr fontId="19"/>
  </si>
  <si>
    <t>園芸用シリコンバンド</t>
    <rPh sb="0" eb="3">
      <t>エンゲイヨウ</t>
    </rPh>
    <phoneticPr fontId="19"/>
  </si>
  <si>
    <t>AKM-3204BL</t>
    <phoneticPr fontId="19"/>
  </si>
  <si>
    <t>立てて置ける毛だまクリーナー</t>
    <rPh sb="0" eb="1">
      <t>タ</t>
    </rPh>
    <rPh sb="3" eb="4">
      <t>オ</t>
    </rPh>
    <rPh sb="6" eb="7">
      <t>ケ</t>
    </rPh>
    <phoneticPr fontId="19"/>
  </si>
  <si>
    <t>ブルー</t>
    <phoneticPr fontId="19"/>
  </si>
  <si>
    <t>AKM-3204PK</t>
    <phoneticPr fontId="19"/>
  </si>
  <si>
    <t>ピンク</t>
    <phoneticPr fontId="19"/>
  </si>
  <si>
    <t>AKM-3205BL</t>
    <phoneticPr fontId="19"/>
  </si>
  <si>
    <t>首ふり毛だまクリーナー</t>
    <rPh sb="0" eb="1">
      <t>クビ</t>
    </rPh>
    <rPh sb="3" eb="4">
      <t>ケ</t>
    </rPh>
    <phoneticPr fontId="19"/>
  </si>
  <si>
    <t>AKM-3205PK</t>
    <phoneticPr fontId="19"/>
  </si>
  <si>
    <t>AKN-15</t>
    <phoneticPr fontId="17"/>
  </si>
  <si>
    <t>ハローキティ コンセントカバー</t>
    <phoneticPr fontId="17"/>
  </si>
  <si>
    <t>AKO-10</t>
    <phoneticPr fontId="19"/>
  </si>
  <si>
    <t>こたつ専用収納ポケットS　</t>
    <rPh sb="3" eb="5">
      <t>センヨウ</t>
    </rPh>
    <rPh sb="5" eb="7">
      <t>シュウノウ</t>
    </rPh>
    <phoneticPr fontId="19"/>
  </si>
  <si>
    <t>BR</t>
    <phoneticPr fontId="19"/>
  </si>
  <si>
    <t>AKR-11</t>
    <phoneticPr fontId="19"/>
  </si>
  <si>
    <t>シリコンキーカバー</t>
    <phoneticPr fontId="19"/>
  </si>
  <si>
    <t>AKR-20</t>
    <phoneticPr fontId="19"/>
  </si>
  <si>
    <t>ねこのキーカバー</t>
    <phoneticPr fontId="19"/>
  </si>
  <si>
    <t>AKU-4304</t>
    <phoneticPr fontId="17"/>
  </si>
  <si>
    <t>３ＬＥＤ前カゴクリップライト</t>
    <rPh sb="4" eb="5">
      <t>マエ</t>
    </rPh>
    <phoneticPr fontId="17"/>
  </si>
  <si>
    <t>ブラック</t>
    <phoneticPr fontId="19"/>
  </si>
  <si>
    <t>ALA-3301</t>
    <phoneticPr fontId="19"/>
  </si>
  <si>
    <t>てるてるランタン</t>
    <phoneticPr fontId="19"/>
  </si>
  <si>
    <t>ALA-4306</t>
    <phoneticPr fontId="19"/>
  </si>
  <si>
    <t>ALA-4308BK-D</t>
    <phoneticPr fontId="19"/>
  </si>
  <si>
    <t>ひっぱり点灯ライト　電球色ＬＥＤ</t>
    <rPh sb="4" eb="6">
      <t>テントウ</t>
    </rPh>
    <rPh sb="10" eb="13">
      <t>デンキュウショク</t>
    </rPh>
    <phoneticPr fontId="19"/>
  </si>
  <si>
    <t>ALA-4308BK-W</t>
    <phoneticPr fontId="19"/>
  </si>
  <si>
    <t>ひっぱり点灯ライト　白色ＬＥＤ</t>
    <rPh sb="4" eb="6">
      <t>テントウ</t>
    </rPh>
    <rPh sb="10" eb="12">
      <t>シロイロ</t>
    </rPh>
    <phoneticPr fontId="19"/>
  </si>
  <si>
    <t>ALA-4308MO-W</t>
    <phoneticPr fontId="19"/>
  </si>
  <si>
    <t>ひっぱり点灯ライト　木目</t>
    <rPh sb="4" eb="6">
      <t>テントウ</t>
    </rPh>
    <rPh sb="10" eb="12">
      <t>モクメ</t>
    </rPh>
    <phoneticPr fontId="19"/>
  </si>
  <si>
    <t>木目</t>
    <rPh sb="0" eb="2">
      <t>モクメ</t>
    </rPh>
    <phoneticPr fontId="19"/>
  </si>
  <si>
    <t>ALA-4310</t>
    <phoneticPr fontId="19"/>
  </si>
  <si>
    <t>ゆれたら点灯ライト(クリアケース)</t>
    <rPh sb="4" eb="6">
      <t>テントウ</t>
    </rPh>
    <phoneticPr fontId="19"/>
  </si>
  <si>
    <t>ALA-4311</t>
    <phoneticPr fontId="19"/>
  </si>
  <si>
    <t>くるっとハンディランタンライト</t>
    <phoneticPr fontId="19"/>
  </si>
  <si>
    <t>ANS-302</t>
    <phoneticPr fontId="19"/>
  </si>
  <si>
    <t>テレビの音も聞こえる 手もとスピーカーⅡ</t>
    <phoneticPr fontId="17"/>
  </si>
  <si>
    <t>ANS-302BK</t>
    <phoneticPr fontId="14"/>
  </si>
  <si>
    <t>テレビの音も聞こえる 手もとスピーカーⅡ</t>
    <rPh sb="4" eb="5">
      <t>オト</t>
    </rPh>
    <rPh sb="6" eb="7">
      <t>キ</t>
    </rPh>
    <rPh sb="11" eb="12">
      <t>テ</t>
    </rPh>
    <phoneticPr fontId="14"/>
  </si>
  <si>
    <t>ANS-502</t>
    <phoneticPr fontId="14"/>
  </si>
  <si>
    <t>テレビ用手もとスピーカー</t>
    <rPh sb="3" eb="4">
      <t>ヨウ</t>
    </rPh>
    <rPh sb="4" eb="5">
      <t>テ</t>
    </rPh>
    <phoneticPr fontId="14"/>
  </si>
  <si>
    <t>ANS-603</t>
    <phoneticPr fontId="14"/>
  </si>
  <si>
    <t>お経の流れるスピーカーⅡ</t>
    <rPh sb="1" eb="2">
      <t>キョウ</t>
    </rPh>
    <rPh sb="3" eb="4">
      <t>ナガ</t>
    </rPh>
    <phoneticPr fontId="14"/>
  </si>
  <si>
    <t>ANS-701AD</t>
    <phoneticPr fontId="19"/>
  </si>
  <si>
    <t>ＡＣアダプター701用</t>
    <rPh sb="10" eb="11">
      <t>ヨウ</t>
    </rPh>
    <phoneticPr fontId="19"/>
  </si>
  <si>
    <t>ANS-702</t>
    <phoneticPr fontId="19"/>
  </si>
  <si>
    <t>大きな手もとスピーカー</t>
    <rPh sb="0" eb="1">
      <t>オオ</t>
    </rPh>
    <rPh sb="3" eb="4">
      <t>テ</t>
    </rPh>
    <phoneticPr fontId="19"/>
  </si>
  <si>
    <r>
      <t>A</t>
    </r>
    <r>
      <rPr>
        <sz val="11"/>
        <color theme="1"/>
        <rFont val="Meiryo UI"/>
        <family val="3"/>
        <charset val="128"/>
      </rPr>
      <t>OM-01</t>
    </r>
    <phoneticPr fontId="19"/>
  </si>
  <si>
    <t>かんたんお話メモ</t>
    <rPh sb="5" eb="6">
      <t>ハナシ</t>
    </rPh>
    <phoneticPr fontId="19"/>
  </si>
  <si>
    <t>APL-3207S</t>
    <phoneticPr fontId="19"/>
  </si>
  <si>
    <t>LEDのインテリア常備灯(化粧箱)</t>
    <rPh sb="9" eb="11">
      <t>ジョウビ</t>
    </rPh>
    <rPh sb="11" eb="12">
      <t>トウ</t>
    </rPh>
    <rPh sb="13" eb="15">
      <t>ケショウ</t>
    </rPh>
    <rPh sb="15" eb="16">
      <t>ハコ</t>
    </rPh>
    <phoneticPr fontId="19"/>
  </si>
  <si>
    <t>APL-3207SMO</t>
    <phoneticPr fontId="19"/>
  </si>
  <si>
    <t>木目</t>
    <rPh sb="0" eb="2">
      <t>モクメ</t>
    </rPh>
    <phoneticPr fontId="17"/>
  </si>
  <si>
    <t>APL-4302S</t>
    <phoneticPr fontId="17"/>
  </si>
  <si>
    <t>ＬＥＤミニアルミライト</t>
    <phoneticPr fontId="17"/>
  </si>
  <si>
    <t>APY-105</t>
    <phoneticPr fontId="19"/>
  </si>
  <si>
    <t>迷惑電話お断りピンポン</t>
    <rPh sb="0" eb="2">
      <t>メイワク</t>
    </rPh>
    <rPh sb="2" eb="4">
      <t>デンワ</t>
    </rPh>
    <rPh sb="5" eb="6">
      <t>コトワ</t>
    </rPh>
    <phoneticPr fontId="19"/>
  </si>
  <si>
    <t>ARA-4301</t>
    <phoneticPr fontId="19"/>
  </si>
  <si>
    <t>スマートフォンが使えるラジオライト</t>
    <rPh sb="8" eb="9">
      <t>ツカ</t>
    </rPh>
    <phoneticPr fontId="19"/>
  </si>
  <si>
    <t>ARO-02</t>
    <phoneticPr fontId="19"/>
  </si>
  <si>
    <t>自動消灯安心のろうそくミニ</t>
    <rPh sb="0" eb="2">
      <t>ジドウ</t>
    </rPh>
    <rPh sb="2" eb="4">
      <t>ショウトウ</t>
    </rPh>
    <rPh sb="4" eb="6">
      <t>アンシン</t>
    </rPh>
    <phoneticPr fontId="19"/>
  </si>
  <si>
    <t>ARO-530DB</t>
  </si>
  <si>
    <t>自動点灯安心のろうそく</t>
    <rPh sb="0" eb="2">
      <t>ジドウ</t>
    </rPh>
    <rPh sb="2" eb="4">
      <t>テントウ</t>
    </rPh>
    <rPh sb="4" eb="6">
      <t>アンシン</t>
    </rPh>
    <phoneticPr fontId="19"/>
  </si>
  <si>
    <t>DB</t>
    <phoneticPr fontId="19"/>
  </si>
  <si>
    <t>ARO-530GD</t>
  </si>
  <si>
    <t>自動消灯安心のろうそく</t>
    <rPh sb="0" eb="2">
      <t>ジドウ</t>
    </rPh>
    <rPh sb="2" eb="4">
      <t>ショウトウ</t>
    </rPh>
    <rPh sb="4" eb="6">
      <t>アンシン</t>
    </rPh>
    <phoneticPr fontId="19"/>
  </si>
  <si>
    <t>GD</t>
    <phoneticPr fontId="19"/>
  </si>
  <si>
    <t>ASK-03</t>
    <phoneticPr fontId="17"/>
  </si>
  <si>
    <t>光るスポークかざり　スティック</t>
    <rPh sb="0" eb="1">
      <t>ヒカ</t>
    </rPh>
    <phoneticPr fontId="17"/>
  </si>
  <si>
    <t>ASK-04</t>
    <phoneticPr fontId="17"/>
  </si>
  <si>
    <t>光るスポークかざり　ビーズ</t>
    <rPh sb="0" eb="1">
      <t>ヒカ</t>
    </rPh>
    <phoneticPr fontId="17"/>
  </si>
  <si>
    <t>ASK-06SI</t>
    <phoneticPr fontId="17"/>
  </si>
  <si>
    <t>はめるだけ光る　足腕バンド</t>
    <rPh sb="5" eb="6">
      <t>ヒカ</t>
    </rPh>
    <rPh sb="8" eb="9">
      <t>アシ</t>
    </rPh>
    <rPh sb="9" eb="10">
      <t>ウデ</t>
    </rPh>
    <phoneticPr fontId="17"/>
  </si>
  <si>
    <t>シルバー</t>
    <phoneticPr fontId="17"/>
  </si>
  <si>
    <t>ASK-06YE</t>
    <phoneticPr fontId="17"/>
  </si>
  <si>
    <t>イエロー</t>
    <phoneticPr fontId="17"/>
  </si>
  <si>
    <t>ASK-10SI</t>
    <phoneticPr fontId="19"/>
  </si>
  <si>
    <t>光るホイール反射シール</t>
    <rPh sb="0" eb="1">
      <t>ヒカ</t>
    </rPh>
    <rPh sb="6" eb="8">
      <t>ハンシャ</t>
    </rPh>
    <phoneticPr fontId="19"/>
  </si>
  <si>
    <t>シルバー</t>
    <phoneticPr fontId="19"/>
  </si>
  <si>
    <t>ASK-10YE</t>
    <phoneticPr fontId="19"/>
  </si>
  <si>
    <t>イエロー</t>
    <phoneticPr fontId="19"/>
  </si>
  <si>
    <t>ASK-11BYE</t>
    <phoneticPr fontId="19"/>
  </si>
  <si>
    <t>巻きつく安全反射バンド(YE)</t>
    <rPh sb="0" eb="1">
      <t>マ</t>
    </rPh>
    <rPh sb="4" eb="6">
      <t>アンゼン</t>
    </rPh>
    <rPh sb="6" eb="8">
      <t>ハンシャ</t>
    </rPh>
    <phoneticPr fontId="19"/>
  </si>
  <si>
    <t>ASK-11BOR</t>
    <phoneticPr fontId="19"/>
  </si>
  <si>
    <t>巻きつく安全反射バンド(OR)</t>
    <rPh sb="0" eb="1">
      <t>マ</t>
    </rPh>
    <rPh sb="4" eb="6">
      <t>アンゼン</t>
    </rPh>
    <rPh sb="6" eb="8">
      <t>ハンシャ</t>
    </rPh>
    <phoneticPr fontId="19"/>
  </si>
  <si>
    <t>オレンジ</t>
    <phoneticPr fontId="19"/>
  </si>
  <si>
    <t>ASL-3301S</t>
    <phoneticPr fontId="19"/>
  </si>
  <si>
    <t>自動点灯ＬＥＤランタン</t>
    <rPh sb="0" eb="2">
      <t>ジドウ</t>
    </rPh>
    <rPh sb="2" eb="4">
      <t>テントウ</t>
    </rPh>
    <phoneticPr fontId="19"/>
  </si>
  <si>
    <t>ASL-3302</t>
    <phoneticPr fontId="19"/>
  </si>
  <si>
    <t>防雨LEDセンサーライト</t>
    <rPh sb="0" eb="2">
      <t>ボウウ</t>
    </rPh>
    <phoneticPr fontId="19"/>
  </si>
  <si>
    <t>ASL-3303</t>
    <phoneticPr fontId="19"/>
  </si>
  <si>
    <t>ドア用センサーライト</t>
    <rPh sb="2" eb="3">
      <t>ヨウ</t>
    </rPh>
    <phoneticPr fontId="19"/>
  </si>
  <si>
    <r>
      <t>A</t>
    </r>
    <r>
      <rPr>
        <sz val="11"/>
        <color theme="1"/>
        <rFont val="Meiryo UI"/>
        <family val="3"/>
        <charset val="128"/>
      </rPr>
      <t>SL-3305</t>
    </r>
    <phoneticPr fontId="19"/>
  </si>
  <si>
    <t>足もと安心防雨センサーライト</t>
    <rPh sb="0" eb="1">
      <t>アシ</t>
    </rPh>
    <rPh sb="3" eb="5">
      <t>アンシン</t>
    </rPh>
    <rPh sb="5" eb="6">
      <t>ボウ</t>
    </rPh>
    <rPh sb="6" eb="7">
      <t>アメ</t>
    </rPh>
    <phoneticPr fontId="19"/>
  </si>
  <si>
    <r>
      <t>A</t>
    </r>
    <r>
      <rPr>
        <sz val="11"/>
        <color theme="1"/>
        <rFont val="Meiryo UI"/>
        <family val="3"/>
        <charset val="128"/>
      </rPr>
      <t>SL-3307</t>
    </r>
    <phoneticPr fontId="19"/>
  </si>
  <si>
    <t>ハンガーセンサーライト</t>
    <phoneticPr fontId="19"/>
  </si>
  <si>
    <t>ASL-33082</t>
    <phoneticPr fontId="14"/>
  </si>
  <si>
    <t>ウォールセンサーライト（ショップチャンネル専用）</t>
    <rPh sb="21" eb="23">
      <t>センヨウ</t>
    </rPh>
    <phoneticPr fontId="14"/>
  </si>
  <si>
    <r>
      <t>A</t>
    </r>
    <r>
      <rPr>
        <sz val="11"/>
        <color theme="1"/>
        <rFont val="Meiryo UI"/>
        <family val="3"/>
        <charset val="128"/>
      </rPr>
      <t>SL-3308KU</t>
    </r>
    <phoneticPr fontId="19"/>
  </si>
  <si>
    <t>くも</t>
    <phoneticPr fontId="19"/>
  </si>
  <si>
    <r>
      <t>A</t>
    </r>
    <r>
      <rPr>
        <sz val="11"/>
        <color theme="1"/>
        <rFont val="Meiryo UI"/>
        <family val="3"/>
        <charset val="128"/>
      </rPr>
      <t>SL-3308NE</t>
    </r>
    <phoneticPr fontId="19"/>
  </si>
  <si>
    <t>ねこ</t>
    <phoneticPr fontId="19"/>
  </si>
  <si>
    <r>
      <t>A</t>
    </r>
    <r>
      <rPr>
        <sz val="11"/>
        <color theme="1"/>
        <rFont val="Meiryo UI"/>
        <family val="3"/>
        <charset val="128"/>
      </rPr>
      <t>SL-3308SK</t>
    </r>
    <phoneticPr fontId="19"/>
  </si>
  <si>
    <t>しかく</t>
    <phoneticPr fontId="19"/>
  </si>
  <si>
    <r>
      <t>A</t>
    </r>
    <r>
      <rPr>
        <sz val="11"/>
        <color theme="1"/>
        <rFont val="Meiryo UI"/>
        <family val="3"/>
        <charset val="128"/>
      </rPr>
      <t>SL-3308US</t>
    </r>
    <phoneticPr fontId="19"/>
  </si>
  <si>
    <t>うさぎ</t>
    <phoneticPr fontId="19"/>
  </si>
  <si>
    <r>
      <t>A</t>
    </r>
    <r>
      <rPr>
        <sz val="11"/>
        <color theme="1"/>
        <rFont val="Meiryo UI"/>
        <family val="3"/>
        <charset val="128"/>
      </rPr>
      <t>SL-3309</t>
    </r>
    <phoneticPr fontId="19"/>
  </si>
  <si>
    <t>センサーライト付防犯ダミーカメラ</t>
    <rPh sb="7" eb="8">
      <t>ツキ</t>
    </rPh>
    <rPh sb="8" eb="10">
      <t>ボウハン</t>
    </rPh>
    <phoneticPr fontId="19"/>
  </si>
  <si>
    <r>
      <t>A</t>
    </r>
    <r>
      <rPr>
        <sz val="11"/>
        <color theme="1"/>
        <rFont val="Meiryo UI"/>
        <family val="3"/>
        <charset val="128"/>
      </rPr>
      <t>SL-3310</t>
    </r>
    <phoneticPr fontId="19"/>
  </si>
  <si>
    <t>マグネット付くるっと回るセンサーライト</t>
    <rPh sb="5" eb="6">
      <t>ツキ</t>
    </rPh>
    <rPh sb="10" eb="11">
      <t>マワ</t>
    </rPh>
    <phoneticPr fontId="19"/>
  </si>
  <si>
    <t>ASN-4302</t>
    <phoneticPr fontId="19"/>
  </si>
  <si>
    <t>マグネット付ＬＥＤ信号灯</t>
    <rPh sb="5" eb="6">
      <t>ツキ</t>
    </rPh>
    <rPh sb="9" eb="12">
      <t>シンゴウトウ</t>
    </rPh>
    <phoneticPr fontId="19"/>
  </si>
  <si>
    <t>AST-3301S</t>
    <phoneticPr fontId="19"/>
  </si>
  <si>
    <t>ＬＥＤ軽量スタンドライト</t>
    <rPh sb="3" eb="5">
      <t>ケイリョウ</t>
    </rPh>
    <phoneticPr fontId="17"/>
  </si>
  <si>
    <t>AST-3301T</t>
    <phoneticPr fontId="19"/>
  </si>
  <si>
    <r>
      <t>調光式L</t>
    </r>
    <r>
      <rPr>
        <sz val="11"/>
        <color theme="1"/>
        <rFont val="Meiryo UI"/>
        <family val="3"/>
        <charset val="128"/>
      </rPr>
      <t>ED軽量スタンドライト</t>
    </r>
    <rPh sb="0" eb="1">
      <t>チョウ</t>
    </rPh>
    <rPh sb="1" eb="2">
      <t>コウ</t>
    </rPh>
    <rPh sb="2" eb="3">
      <t>シキ</t>
    </rPh>
    <rPh sb="6" eb="8">
      <t>ケイリョウ</t>
    </rPh>
    <phoneticPr fontId="19"/>
  </si>
  <si>
    <t>AST-3302</t>
    <phoneticPr fontId="19"/>
  </si>
  <si>
    <t>どこでもスタンドライト</t>
    <phoneticPr fontId="19"/>
  </si>
  <si>
    <t>AST-3303</t>
  </si>
  <si>
    <t>スマホが置けるスタンドライト</t>
    <rPh sb="4" eb="5">
      <t>オ</t>
    </rPh>
    <phoneticPr fontId="19"/>
  </si>
  <si>
    <t>AST-3304</t>
    <phoneticPr fontId="19"/>
  </si>
  <si>
    <t>LEDスタンドライト</t>
    <phoneticPr fontId="19"/>
  </si>
  <si>
    <t>AST-3401</t>
    <phoneticPr fontId="19"/>
  </si>
  <si>
    <t>スマホが充電できるスタンドライト</t>
    <rPh sb="4" eb="6">
      <t>ジュウデン</t>
    </rPh>
    <phoneticPr fontId="19"/>
  </si>
  <si>
    <t>ATO-3202</t>
    <phoneticPr fontId="19"/>
  </si>
  <si>
    <t>トイレの音消しECOメロディ　Ⅱ</t>
    <rPh sb="4" eb="5">
      <t>オト</t>
    </rPh>
    <rPh sb="5" eb="6">
      <t>ケ</t>
    </rPh>
    <phoneticPr fontId="19"/>
  </si>
  <si>
    <t>ATU-11</t>
  </si>
  <si>
    <t xml:space="preserve">テレビ回転台 丸形 大 </t>
    <phoneticPr fontId="17"/>
  </si>
  <si>
    <t>ATU-19</t>
  </si>
  <si>
    <t>液晶テレビﾞ回転台</t>
    <phoneticPr fontId="17"/>
  </si>
  <si>
    <t>AUV-3301</t>
    <phoneticPr fontId="14"/>
  </si>
  <si>
    <t>見えにくい汚れの発見ライト</t>
    <rPh sb="0" eb="1">
      <t>ミ</t>
    </rPh>
    <rPh sb="5" eb="6">
      <t>ヨゴ</t>
    </rPh>
    <rPh sb="8" eb="10">
      <t>ハッケン</t>
    </rPh>
    <phoneticPr fontId="14"/>
  </si>
  <si>
    <t>AYC-101BL</t>
    <phoneticPr fontId="14"/>
  </si>
  <si>
    <t>耳すっきりクリーナー</t>
    <phoneticPr fontId="17"/>
  </si>
  <si>
    <t>ブルー</t>
  </si>
  <si>
    <t>AYC-101PK</t>
    <phoneticPr fontId="19"/>
  </si>
  <si>
    <t>ピンク</t>
  </si>
  <si>
    <t>AYD-102AD</t>
  </si>
  <si>
    <t>電話の拡声器 ⅡＡＣアダプター</t>
    <phoneticPr fontId="17"/>
  </si>
  <si>
    <t>AYD-104</t>
    <phoneticPr fontId="19"/>
  </si>
  <si>
    <t>電話の拡声器Ⅲ</t>
    <rPh sb="0" eb="2">
      <t>デンワ</t>
    </rPh>
    <rPh sb="3" eb="6">
      <t>カクセイキ</t>
    </rPh>
    <phoneticPr fontId="19"/>
  </si>
  <si>
    <t>KCA-001</t>
    <phoneticPr fontId="19"/>
  </si>
  <si>
    <r>
      <t>キューベルク　充電式ヘッドライト2</t>
    </r>
    <r>
      <rPr>
        <sz val="11"/>
        <color theme="1"/>
        <rFont val="Meiryo UI"/>
        <family val="3"/>
        <charset val="128"/>
      </rPr>
      <t>20</t>
    </r>
    <rPh sb="7" eb="9">
      <t>ジュウデン</t>
    </rPh>
    <rPh sb="9" eb="10">
      <t>シキ</t>
    </rPh>
    <phoneticPr fontId="19"/>
  </si>
  <si>
    <t>KCA-002</t>
    <phoneticPr fontId="19"/>
  </si>
  <si>
    <r>
      <t>キューベルク　充電式ヘッドライト2</t>
    </r>
    <r>
      <rPr>
        <sz val="11"/>
        <color theme="1"/>
        <rFont val="Meiryo UI"/>
        <family val="3"/>
        <charset val="128"/>
      </rPr>
      <t>70</t>
    </r>
    <phoneticPr fontId="19"/>
  </si>
  <si>
    <t>KCA-003</t>
    <phoneticPr fontId="19"/>
  </si>
  <si>
    <r>
      <t>キューベルク　充電式ヘッドライト3</t>
    </r>
    <r>
      <rPr>
        <sz val="11"/>
        <color theme="1"/>
        <rFont val="Meiryo UI"/>
        <family val="3"/>
        <charset val="128"/>
      </rPr>
      <t>40</t>
    </r>
    <rPh sb="7" eb="9">
      <t>ジュウデン</t>
    </rPh>
    <rPh sb="9" eb="10">
      <t>シキ</t>
    </rPh>
    <phoneticPr fontId="19"/>
  </si>
  <si>
    <t>ADC-301</t>
    <phoneticPr fontId="19"/>
  </si>
  <si>
    <t>ソーラー充電式防犯ダミーカメラ</t>
    <rPh sb="4" eb="6">
      <t>ジュウデン</t>
    </rPh>
    <rPh sb="6" eb="7">
      <t>シキ</t>
    </rPh>
    <rPh sb="7" eb="9">
      <t>ボウハン</t>
    </rPh>
    <phoneticPr fontId="19"/>
  </si>
  <si>
    <t>AHA-4204</t>
    <phoneticPr fontId="17"/>
  </si>
  <si>
    <t>防雨安心型テールライト</t>
    <rPh sb="0" eb="1">
      <t>ボウ</t>
    </rPh>
    <rPh sb="1" eb="2">
      <t>ウ</t>
    </rPh>
    <rPh sb="2" eb="4">
      <t>アンシン</t>
    </rPh>
    <rPh sb="4" eb="5">
      <t>カタ</t>
    </rPh>
    <phoneticPr fontId="17"/>
  </si>
  <si>
    <t>AHA-4301EN</t>
    <phoneticPr fontId="19"/>
  </si>
  <si>
    <t>3-ＬＥＤスリムサイクルライト</t>
    <phoneticPr fontId="17"/>
  </si>
  <si>
    <t>AHA-4311YD</t>
    <phoneticPr fontId="19"/>
  </si>
  <si>
    <t>AHA-4401EN</t>
    <phoneticPr fontId="19"/>
  </si>
  <si>
    <t>AKA-102</t>
  </si>
  <si>
    <t>2倍に聞こえる集音器</t>
  </si>
  <si>
    <t>AKA-106</t>
  </si>
  <si>
    <t>耳にすっぽり集音器 Ⅱ</t>
  </si>
  <si>
    <t>AKA-108</t>
  </si>
  <si>
    <t>AKA-110</t>
    <phoneticPr fontId="19"/>
  </si>
  <si>
    <t>耳にすっぽり集音器Ⅲ</t>
    <rPh sb="0" eb="1">
      <t>ミミ</t>
    </rPh>
    <rPh sb="6" eb="8">
      <t>シュウオン</t>
    </rPh>
    <rPh sb="8" eb="9">
      <t>キ</t>
    </rPh>
    <phoneticPr fontId="19"/>
  </si>
  <si>
    <t>AKA-201</t>
    <phoneticPr fontId="19"/>
  </si>
  <si>
    <t>充電式耳かけ集音器</t>
    <rPh sb="0" eb="2">
      <t>ジュウデン</t>
    </rPh>
    <rPh sb="2" eb="3">
      <t>シキ</t>
    </rPh>
    <rPh sb="3" eb="4">
      <t>ミミ</t>
    </rPh>
    <rPh sb="6" eb="8">
      <t>シュウオン</t>
    </rPh>
    <rPh sb="8" eb="9">
      <t>キ</t>
    </rPh>
    <phoneticPr fontId="19"/>
  </si>
  <si>
    <t>AKA-202</t>
    <phoneticPr fontId="19"/>
  </si>
  <si>
    <t>充電式耳にすっぽり集音器</t>
    <rPh sb="0" eb="2">
      <t>ジュウデン</t>
    </rPh>
    <rPh sb="2" eb="3">
      <t>シキ</t>
    </rPh>
    <rPh sb="3" eb="4">
      <t>ミミ</t>
    </rPh>
    <rPh sb="9" eb="10">
      <t>シュウ</t>
    </rPh>
    <rPh sb="10" eb="11">
      <t>オン</t>
    </rPh>
    <rPh sb="11" eb="12">
      <t>キ</t>
    </rPh>
    <phoneticPr fontId="19"/>
  </si>
  <si>
    <t>AKA-203</t>
    <phoneticPr fontId="19"/>
  </si>
  <si>
    <t>耳かけ集音器　快聴</t>
    <rPh sb="0" eb="1">
      <t>ミミ</t>
    </rPh>
    <rPh sb="3" eb="4">
      <t>シュウ</t>
    </rPh>
    <rPh sb="4" eb="5">
      <t>オン</t>
    </rPh>
    <rPh sb="5" eb="6">
      <t>キ</t>
    </rPh>
    <rPh sb="7" eb="8">
      <t>カイ</t>
    </rPh>
    <rPh sb="8" eb="9">
      <t>チョウ</t>
    </rPh>
    <phoneticPr fontId="19"/>
  </si>
  <si>
    <t>ALA-3302</t>
    <phoneticPr fontId="19"/>
  </si>
  <si>
    <t>持ったら点灯ランタン</t>
    <rPh sb="0" eb="1">
      <t>モ</t>
    </rPh>
    <rPh sb="4" eb="6">
      <t>テントウ</t>
    </rPh>
    <phoneticPr fontId="19"/>
  </si>
  <si>
    <t>ALA-3303GN</t>
    <phoneticPr fontId="14"/>
  </si>
  <si>
    <t>軽量LEDランタンライト</t>
    <rPh sb="0" eb="2">
      <t>ケイリョウ</t>
    </rPh>
    <phoneticPr fontId="14"/>
  </si>
  <si>
    <t>GN （グリーン）</t>
    <phoneticPr fontId="14"/>
  </si>
  <si>
    <t>ALA-3303YE</t>
    <phoneticPr fontId="14"/>
  </si>
  <si>
    <t>YE　（イエロー）</t>
    <phoneticPr fontId="17"/>
  </si>
  <si>
    <t>ALA-3406</t>
    <phoneticPr fontId="19"/>
  </si>
  <si>
    <t>水に浮くLEDランタンライト</t>
    <rPh sb="0" eb="1">
      <t>ミズ</t>
    </rPh>
    <rPh sb="2" eb="3">
      <t>ウ</t>
    </rPh>
    <phoneticPr fontId="19"/>
  </si>
  <si>
    <t>ALA-3406KBE</t>
  </si>
  <si>
    <t>ALA-4301S</t>
    <phoneticPr fontId="19"/>
  </si>
  <si>
    <t>押したら点灯ランタンⅢ</t>
    <rPh sb="0" eb="1">
      <t>オ</t>
    </rPh>
    <rPh sb="4" eb="6">
      <t>テントウ</t>
    </rPh>
    <phoneticPr fontId="19"/>
  </si>
  <si>
    <t>APL-1W</t>
    <phoneticPr fontId="14"/>
  </si>
  <si>
    <t>LED電球</t>
    <rPh sb="3" eb="5">
      <t>デンキュウ</t>
    </rPh>
    <phoneticPr fontId="14"/>
  </si>
  <si>
    <t>AYD-105</t>
    <phoneticPr fontId="19"/>
  </si>
  <si>
    <t>自動でオン・オフ受話器の拡声器</t>
    <rPh sb="0" eb="2">
      <t>ジドウ</t>
    </rPh>
    <rPh sb="8" eb="11">
      <t>ジュワキ</t>
    </rPh>
    <rPh sb="12" eb="15">
      <t>カクセイキ</t>
    </rPh>
    <phoneticPr fontId="19"/>
  </si>
  <si>
    <t>AAR-201</t>
  </si>
  <si>
    <t>液晶エアコンリモコン</t>
  </si>
  <si>
    <t>ABA-105</t>
  </si>
  <si>
    <t>防犯ドアアラーム</t>
  </si>
  <si>
    <t>ABA-203</t>
  </si>
  <si>
    <t>ABA-501</t>
    <phoneticPr fontId="19"/>
  </si>
  <si>
    <t>ABO-01</t>
  </si>
  <si>
    <t>非常持出袋</t>
  </si>
  <si>
    <t>ABO-02</t>
  </si>
  <si>
    <t>アルミホイッスル</t>
  </si>
  <si>
    <t>ABO-04</t>
  </si>
  <si>
    <t xml:space="preserve">アルミシート </t>
    <phoneticPr fontId="19"/>
  </si>
  <si>
    <t>ACA-3202</t>
  </si>
  <si>
    <t>防雨ヘッドランプ</t>
  </si>
  <si>
    <t>ACA-4302</t>
    <phoneticPr fontId="14"/>
  </si>
  <si>
    <t>３ＬＥＤヘッドランプ YE</t>
    <phoneticPr fontId="17"/>
  </si>
  <si>
    <t>ADC-07</t>
  </si>
  <si>
    <t>デジタル電池チェッカーⅡ</t>
    <rPh sb="5" eb="6">
      <t>イケ</t>
    </rPh>
    <phoneticPr fontId="17"/>
  </si>
  <si>
    <t>ADC-08</t>
  </si>
  <si>
    <t>エコ電池チェッカー</t>
    <rPh sb="2" eb="4">
      <t>デンチ</t>
    </rPh>
    <phoneticPr fontId="17"/>
  </si>
  <si>
    <t>ADC-10</t>
  </si>
  <si>
    <t>コイン電池が測れる電池チェッカー</t>
    <rPh sb="3" eb="5">
      <t>デンチ</t>
    </rPh>
    <rPh sb="6" eb="7">
      <t>ハカ</t>
    </rPh>
    <rPh sb="9" eb="11">
      <t>デンチ</t>
    </rPh>
    <phoneticPr fontId="17"/>
  </si>
  <si>
    <t>ADC-204</t>
  </si>
  <si>
    <t>ドーム型防犯ダミーカメラ</t>
    <phoneticPr fontId="17"/>
  </si>
  <si>
    <t>ADC-205</t>
  </si>
  <si>
    <t>防雨ダミーカメラ</t>
  </si>
  <si>
    <t>ADL-03</t>
  </si>
  <si>
    <t>にぎっ照るライトⅡ</t>
  </si>
  <si>
    <t>AHA-4203</t>
  </si>
  <si>
    <t>前かご用サイクルライト</t>
    <rPh sb="0" eb="1">
      <t>マエ</t>
    </rPh>
    <rPh sb="3" eb="4">
      <t>ヨウ</t>
    </rPh>
    <phoneticPr fontId="17"/>
  </si>
  <si>
    <t>AHA-4206</t>
    <phoneticPr fontId="17"/>
  </si>
  <si>
    <t>前かご用３ＬＥＤサイクルライト</t>
    <rPh sb="0" eb="1">
      <t>マエ</t>
    </rPh>
    <rPh sb="3" eb="4">
      <t>ヨウ</t>
    </rPh>
    <phoneticPr fontId="17"/>
  </si>
  <si>
    <t>AHA-4302</t>
    <phoneticPr fontId="14"/>
  </si>
  <si>
    <t>防雨スリムサイクルライト</t>
    <rPh sb="0" eb="2">
      <t>ボウウ</t>
    </rPh>
    <phoneticPr fontId="17"/>
  </si>
  <si>
    <t>AHA-4302SI</t>
    <phoneticPr fontId="17"/>
  </si>
  <si>
    <t>AHO-02</t>
  </si>
  <si>
    <t>なんでもハンドルホルダーⅡ</t>
    <phoneticPr fontId="17"/>
  </si>
  <si>
    <t>AKU-4301</t>
  </si>
  <si>
    <t>３ＬＥＤクリップライト</t>
    <phoneticPr fontId="17"/>
  </si>
  <si>
    <t>ALA-3404S</t>
    <phoneticPr fontId="17"/>
  </si>
  <si>
    <t>ＬＥＤランタンライト</t>
    <phoneticPr fontId="17"/>
  </si>
  <si>
    <t>AS-M001</t>
    <phoneticPr fontId="19"/>
  </si>
  <si>
    <t>充電式耳掛集音器　イヤリスチャージ（AKA-201S)</t>
    <rPh sb="0" eb="2">
      <t>ジュウデン</t>
    </rPh>
    <rPh sb="2" eb="3">
      <t>シキ</t>
    </rPh>
    <rPh sb="3" eb="4">
      <t>ミミ</t>
    </rPh>
    <rPh sb="4" eb="5">
      <t>カ</t>
    </rPh>
    <rPh sb="5" eb="7">
      <t>シュウオン</t>
    </rPh>
    <rPh sb="7" eb="8">
      <t>キ</t>
    </rPh>
    <phoneticPr fontId="19"/>
  </si>
  <si>
    <t>ASR-10BK</t>
    <phoneticPr fontId="17"/>
  </si>
  <si>
    <t>シガーライター用コンセント</t>
    <phoneticPr fontId="17"/>
  </si>
  <si>
    <t>ブラック</t>
    <phoneticPr fontId="17"/>
  </si>
  <si>
    <t>ATD-100</t>
  </si>
  <si>
    <t>ATO-3201</t>
  </si>
  <si>
    <t>トイレの音消しＥＣＯメロディ</t>
    <rPh sb="4" eb="5">
      <t>オト</t>
    </rPh>
    <rPh sb="5" eb="6">
      <t>ケ</t>
    </rPh>
    <phoneticPr fontId="17"/>
  </si>
  <si>
    <t>ATP-10</t>
  </si>
  <si>
    <t>地震ポンライト</t>
  </si>
  <si>
    <t>AWT-01</t>
  </si>
  <si>
    <t>AYH-206</t>
  </si>
  <si>
    <t>ボリューム付耳かけ式テレビ５ｍイヤホン</t>
    <phoneticPr fontId="17"/>
  </si>
  <si>
    <t>様子見</t>
    <rPh sb="0" eb="3">
      <t>ヨウスミ</t>
    </rPh>
    <phoneticPr fontId="14"/>
  </si>
  <si>
    <t>電動角質リムーバー交換用ローラー（2PCS)</t>
    <rPh sb="0" eb="2">
      <t>デンドウ</t>
    </rPh>
    <rPh sb="2" eb="4">
      <t>カクシツ</t>
    </rPh>
    <rPh sb="9" eb="12">
      <t>コウカンヨウ</t>
    </rPh>
    <phoneticPr fontId="19"/>
  </si>
  <si>
    <t>雨にも強いLEDランタン　（カワタキ仕様）</t>
    <rPh sb="0" eb="1">
      <t>アメ</t>
    </rPh>
    <rPh sb="3" eb="4">
      <t>ツヨ</t>
    </rPh>
    <rPh sb="18" eb="20">
      <t>シヨウ</t>
    </rPh>
    <phoneticPr fontId="19"/>
  </si>
  <si>
    <t>AYH-207</t>
  </si>
  <si>
    <t>LEDのインテリア常備灯</t>
    <rPh sb="9" eb="11">
      <t>ジョウビ</t>
    </rPh>
    <rPh sb="11" eb="12">
      <t>トウ</t>
    </rPh>
    <phoneticPr fontId="19"/>
  </si>
  <si>
    <t>伊賀</t>
    <rPh sb="0" eb="2">
      <t>イガ</t>
    </rPh>
    <phoneticPr fontId="17"/>
  </si>
  <si>
    <t>ADR-3401</t>
    <phoneticPr fontId="19"/>
  </si>
  <si>
    <t>ADR-3401KR</t>
    <phoneticPr fontId="19"/>
  </si>
  <si>
    <t>耳から落ちにくいイヤホンキャップ</t>
    <phoneticPr fontId="17"/>
  </si>
  <si>
    <t>73期</t>
    <rPh sb="2" eb="3">
      <t>キ</t>
    </rPh>
    <phoneticPr fontId="14"/>
  </si>
  <si>
    <t>72期</t>
    <rPh sb="2" eb="3">
      <t>キ</t>
    </rPh>
    <phoneticPr fontId="14"/>
  </si>
  <si>
    <t>ABA-313BL</t>
  </si>
  <si>
    <t>ABA-501</t>
  </si>
  <si>
    <t>ABA-507WH</t>
  </si>
  <si>
    <t>ABO-03</t>
  </si>
  <si>
    <t>ABO-05</t>
  </si>
  <si>
    <t>ABO-08PK</t>
  </si>
  <si>
    <t>ABO-08BL</t>
  </si>
  <si>
    <t>ABO-09</t>
  </si>
  <si>
    <t>ABO-11</t>
  </si>
  <si>
    <t>ABO-12</t>
  </si>
  <si>
    <t>ABO-120</t>
  </si>
  <si>
    <t>ABO-13L</t>
  </si>
  <si>
    <t>ABO-13M</t>
  </si>
  <si>
    <t>ABO-17</t>
  </si>
  <si>
    <t>ABO-180</t>
  </si>
  <si>
    <t>ABO-20</t>
  </si>
  <si>
    <t>ABO-2040A</t>
  </si>
  <si>
    <t>ABO-2040N</t>
  </si>
  <si>
    <t>ABO-208</t>
  </si>
  <si>
    <t>ABO-2080A</t>
  </si>
  <si>
    <t>ABO-2080N</t>
  </si>
  <si>
    <t>ABO-3040N</t>
  </si>
  <si>
    <t>ABO-308</t>
  </si>
  <si>
    <t>ABO-32</t>
  </si>
  <si>
    <t>ABO-39</t>
  </si>
  <si>
    <t>ABO-42</t>
  </si>
  <si>
    <t>ABO-49</t>
  </si>
  <si>
    <t>ABO-52</t>
  </si>
  <si>
    <t>ABO-52M</t>
  </si>
  <si>
    <t>ABO-54</t>
  </si>
  <si>
    <t>ABO-59</t>
  </si>
  <si>
    <t>ABO-60</t>
  </si>
  <si>
    <t>ABO-970</t>
  </si>
  <si>
    <t>ACA-3101</t>
  </si>
  <si>
    <t>ACA-4302</t>
  </si>
  <si>
    <t>ACA-4305</t>
  </si>
  <si>
    <t>ADC-206</t>
  </si>
  <si>
    <t>ADC-210BL</t>
  </si>
  <si>
    <t>ADC-210PP</t>
  </si>
  <si>
    <t>ADC-210LG</t>
  </si>
  <si>
    <t>ADC-320BL</t>
  </si>
  <si>
    <t>ADC-430BL</t>
  </si>
  <si>
    <t>ADC-430PP</t>
  </si>
  <si>
    <t>ADC-430LG</t>
  </si>
  <si>
    <t>ADH-100</t>
  </si>
  <si>
    <t>ADP-101</t>
  </si>
  <si>
    <t>ADP-210</t>
  </si>
  <si>
    <t>ADP-220</t>
  </si>
  <si>
    <t>ADP-240</t>
  </si>
  <si>
    <t>ADR-3401</t>
  </si>
  <si>
    <t>ADR-3401KR</t>
  </si>
  <si>
    <t>AFL-02</t>
  </si>
  <si>
    <t>AFL-03</t>
  </si>
  <si>
    <t>AFL-04</t>
  </si>
  <si>
    <t>AFL-05CB</t>
  </si>
  <si>
    <t>AFL-05PK</t>
  </si>
  <si>
    <t>AFL-05BL</t>
  </si>
  <si>
    <t>AFL-05CL</t>
  </si>
  <si>
    <t>AFL-05WH</t>
  </si>
  <si>
    <t>AFL-06</t>
  </si>
  <si>
    <t>AFL-07</t>
  </si>
  <si>
    <t>AGM-01</t>
  </si>
  <si>
    <t>AHA-4204</t>
  </si>
  <si>
    <t>AHA-4206</t>
  </si>
  <si>
    <t>AHA-4302</t>
  </si>
  <si>
    <t>AHA-4302SI</t>
  </si>
  <si>
    <t>AHA-4306</t>
  </si>
  <si>
    <t>AHA-4308</t>
  </si>
  <si>
    <t>AHL-1101</t>
  </si>
  <si>
    <t>AHL-1207</t>
  </si>
  <si>
    <t>AHL-1400</t>
  </si>
  <si>
    <t>AHL-1601</t>
  </si>
  <si>
    <t>AHL-2201</t>
  </si>
  <si>
    <t>AHL-2203</t>
  </si>
  <si>
    <t>AHL-3302</t>
  </si>
  <si>
    <t>AHM-106</t>
  </si>
  <si>
    <t>AHO-01</t>
  </si>
  <si>
    <t>AHS-001</t>
  </si>
  <si>
    <t>AHS-004</t>
  </si>
  <si>
    <t>AHS-005</t>
  </si>
  <si>
    <t>AHS-006</t>
  </si>
  <si>
    <t>AHS-015</t>
  </si>
  <si>
    <t>AHS-016</t>
  </si>
  <si>
    <t>AHS-017</t>
  </si>
  <si>
    <t>AHS-018</t>
  </si>
  <si>
    <t>AHS-10</t>
  </si>
  <si>
    <t>AHS-101</t>
  </si>
  <si>
    <t>AHS-102</t>
  </si>
  <si>
    <t>AHS-103</t>
  </si>
  <si>
    <t>AHS-11</t>
  </si>
  <si>
    <t>AHS-110</t>
  </si>
  <si>
    <t>AHS-12</t>
  </si>
  <si>
    <t>AHS-13</t>
  </si>
  <si>
    <t>AHS-14</t>
  </si>
  <si>
    <t>AHS-501</t>
  </si>
  <si>
    <t>AHS-502</t>
  </si>
  <si>
    <t>AHS-601</t>
  </si>
  <si>
    <t>AHS-602</t>
  </si>
  <si>
    <t>AHS-603</t>
  </si>
  <si>
    <t>AHS-701PK</t>
  </si>
  <si>
    <t>AHS-701BL</t>
  </si>
  <si>
    <t>AHS-701WH</t>
  </si>
  <si>
    <t>AHS-801T</t>
  </si>
  <si>
    <t>AHS-801N</t>
  </si>
  <si>
    <t>AHS-801S</t>
  </si>
  <si>
    <t>AHS-801K</t>
  </si>
  <si>
    <t>AKA-110</t>
  </si>
  <si>
    <t>AKA-201</t>
  </si>
  <si>
    <t>AKA-202</t>
  </si>
  <si>
    <t>AKD-10</t>
  </si>
  <si>
    <t>AKD-1010</t>
  </si>
  <si>
    <t>AKD-20</t>
  </si>
  <si>
    <t>AKD-2008</t>
  </si>
  <si>
    <t>AKD-50BR</t>
  </si>
  <si>
    <t>AKD-50BE</t>
  </si>
  <si>
    <t>AKD-60BK</t>
  </si>
  <si>
    <t>AKD-60BR</t>
  </si>
  <si>
    <t>AKD-60WH</t>
  </si>
  <si>
    <t>AKD-70BK</t>
  </si>
  <si>
    <t>AKD-70PK</t>
  </si>
  <si>
    <t>AKD-700</t>
  </si>
  <si>
    <t>AKD-80</t>
  </si>
  <si>
    <t>AKD-81</t>
  </si>
  <si>
    <t>AKD-90</t>
  </si>
  <si>
    <t>AKL-60BL</t>
  </si>
  <si>
    <t>AKN-05</t>
  </si>
  <si>
    <t>AKN-0505</t>
  </si>
  <si>
    <t>AKN-0510</t>
  </si>
  <si>
    <t>AKN-06</t>
  </si>
  <si>
    <t>AKN-07</t>
  </si>
  <si>
    <t>AKN-11</t>
  </si>
  <si>
    <t>AKN-12</t>
  </si>
  <si>
    <t>AKN-1205</t>
  </si>
  <si>
    <t>AKN-1210</t>
  </si>
  <si>
    <t>AKN-13</t>
  </si>
  <si>
    <t>AKN-14</t>
  </si>
  <si>
    <t>AKN-15</t>
  </si>
  <si>
    <t>AKN-17</t>
  </si>
  <si>
    <t>AKN-1804</t>
  </si>
  <si>
    <t>AKN-18A</t>
  </si>
  <si>
    <t>AKN-18B</t>
  </si>
  <si>
    <t>AKS-05BK</t>
  </si>
  <si>
    <t>AKS-05WH</t>
  </si>
  <si>
    <t>AKU-4304</t>
  </si>
  <si>
    <t>AKU-4305</t>
  </si>
  <si>
    <t>ALA-3404S</t>
  </si>
  <si>
    <t>ALA-4301S</t>
  </si>
  <si>
    <t>ALA-4305</t>
  </si>
  <si>
    <t>ALA-4306</t>
  </si>
  <si>
    <t>ALA-4308BK-W</t>
  </si>
  <si>
    <t>ALA-4308BK-D</t>
  </si>
  <si>
    <t>ALA-4308MO-W</t>
  </si>
  <si>
    <t>ALH-20</t>
  </si>
  <si>
    <t>ALH-30</t>
  </si>
  <si>
    <t>AMK-005</t>
  </si>
  <si>
    <t>AMK-106</t>
  </si>
  <si>
    <t>AMK-112PK</t>
  </si>
  <si>
    <t>AMK-112BL</t>
  </si>
  <si>
    <t>AMK-201</t>
  </si>
  <si>
    <t>ANS-301AD</t>
  </si>
  <si>
    <t>ANS-601</t>
  </si>
  <si>
    <t>ANS-602</t>
  </si>
  <si>
    <t>ANS-701AD</t>
  </si>
  <si>
    <t>ANS-702</t>
  </si>
  <si>
    <t>APE-30</t>
  </si>
  <si>
    <t>APL-110</t>
  </si>
  <si>
    <t>APL-3207S</t>
  </si>
  <si>
    <t>APL-4302S</t>
  </si>
  <si>
    <t>APL-4312SPK</t>
  </si>
  <si>
    <t>APL-4312SBL</t>
  </si>
  <si>
    <t>APY-105</t>
  </si>
  <si>
    <t>ARA-4301</t>
  </si>
  <si>
    <t>ARO-02</t>
  </si>
  <si>
    <t>ARO-4201</t>
  </si>
  <si>
    <t>ARO-4201N</t>
  </si>
  <si>
    <t>ARO-4202GD</t>
  </si>
  <si>
    <t>ARO-4202MB</t>
  </si>
  <si>
    <t>ARO-4203</t>
  </si>
  <si>
    <t>ARO-5201</t>
  </si>
  <si>
    <t>ARO-5201N</t>
  </si>
  <si>
    <t>ARO-5202DB</t>
  </si>
  <si>
    <t>ARO-5202GD</t>
  </si>
  <si>
    <t>ARO-5202WH</t>
  </si>
  <si>
    <t>ARO-5203</t>
  </si>
  <si>
    <t>ARP-02YE</t>
  </si>
  <si>
    <t>ARP-02PK</t>
  </si>
  <si>
    <t>ARP-03BK</t>
  </si>
  <si>
    <t>ARP-03OR</t>
  </si>
  <si>
    <t>ARR20-T</t>
  </si>
  <si>
    <t>ARR20-TB</t>
  </si>
  <si>
    <t>ARR20-TB-BB</t>
  </si>
  <si>
    <t>ARS-11</t>
  </si>
  <si>
    <t>ASB-01</t>
  </si>
  <si>
    <t>ASC-400</t>
  </si>
  <si>
    <t>ASC-401</t>
  </si>
  <si>
    <t>ASE-5201NDB</t>
  </si>
  <si>
    <t>ASE-5201NGD</t>
  </si>
  <si>
    <t>ASH-004</t>
  </si>
  <si>
    <t>ASH-005</t>
  </si>
  <si>
    <t>ASH-50</t>
  </si>
  <si>
    <t>ASK-03</t>
  </si>
  <si>
    <t>ASK-04</t>
  </si>
  <si>
    <t>ASK-05SI</t>
  </si>
  <si>
    <t>ASK-06YE</t>
  </si>
  <si>
    <t>ASK-06SI</t>
  </si>
  <si>
    <t>ASK-09MN</t>
  </si>
  <si>
    <t>ASK-09NQ</t>
  </si>
  <si>
    <t>ASK-09CV</t>
  </si>
  <si>
    <t>ASK-10YE</t>
  </si>
  <si>
    <t>ASK-10SI</t>
  </si>
  <si>
    <t>ASK-12OB</t>
  </si>
  <si>
    <t>ASK-12ON</t>
  </si>
  <si>
    <t>ASK-12KY</t>
  </si>
  <si>
    <t>ASL-3301S</t>
  </si>
  <si>
    <t>ASL-3302</t>
  </si>
  <si>
    <t>ASL-3303</t>
  </si>
  <si>
    <t>ASL-3304</t>
  </si>
  <si>
    <t>ASN-2204BK</t>
  </si>
  <si>
    <t>ASN-2220BK</t>
  </si>
  <si>
    <t>ASN-2230BK</t>
  </si>
  <si>
    <t>ASN-4302</t>
  </si>
  <si>
    <t>ASP-01PK</t>
  </si>
  <si>
    <t>ASP-01LB</t>
  </si>
  <si>
    <t>ASP-01CL</t>
  </si>
  <si>
    <t>ASP-01WH</t>
  </si>
  <si>
    <t>ASP-02WH</t>
  </si>
  <si>
    <t>ASP-02PK</t>
  </si>
  <si>
    <t>ASP-02LB</t>
  </si>
  <si>
    <t>ASP-02CL</t>
  </si>
  <si>
    <t>ASR-10BL</t>
  </si>
  <si>
    <t>ASR-10BK</t>
  </si>
  <si>
    <t>AST-3301S</t>
  </si>
  <si>
    <t>AST-3302</t>
  </si>
  <si>
    <t>AST-3401</t>
  </si>
  <si>
    <t>AST-3402</t>
  </si>
  <si>
    <t>ASW-014MO</t>
  </si>
  <si>
    <t>ASW-017</t>
  </si>
  <si>
    <t>ASW-017MO</t>
  </si>
  <si>
    <t>ATB-01</t>
  </si>
  <si>
    <t>ATO-3202</t>
  </si>
  <si>
    <t>ATV-103</t>
  </si>
  <si>
    <t>AWT-02</t>
  </si>
  <si>
    <t>AYD-104</t>
  </si>
  <si>
    <t>AYD-104K</t>
  </si>
  <si>
    <t>AYL-01PK</t>
  </si>
  <si>
    <t>AYL-01WH</t>
  </si>
  <si>
    <t>AYL-02PK</t>
  </si>
  <si>
    <t>AYL-02WH</t>
  </si>
  <si>
    <t>AYS-01</t>
  </si>
  <si>
    <t>AYS-05</t>
  </si>
  <si>
    <t>AYS-051</t>
  </si>
  <si>
    <t>MM-GM-01</t>
  </si>
  <si>
    <t>ABO-211PK</t>
  </si>
  <si>
    <t>AHS-901KA</t>
  </si>
  <si>
    <t>AHS-901KO</t>
  </si>
  <si>
    <t>AHS-901OB</t>
  </si>
  <si>
    <t>AKD-51BK</t>
  </si>
  <si>
    <t>AKD-51BR</t>
  </si>
  <si>
    <t>AKD-51BE</t>
  </si>
  <si>
    <t>AKO-08BE</t>
  </si>
  <si>
    <t>AKO-08BR</t>
  </si>
  <si>
    <t>ALM-01GN</t>
  </si>
  <si>
    <t>ALM-01OR</t>
  </si>
  <si>
    <t>ALM-01PGN</t>
  </si>
  <si>
    <t>ALM-01PK</t>
  </si>
  <si>
    <t>ALM-01PPK</t>
  </si>
  <si>
    <t>ALM-01YE</t>
  </si>
  <si>
    <t>AOC-01BL</t>
  </si>
  <si>
    <t>AOC-01WH</t>
  </si>
  <si>
    <t>ARO-3210NDB</t>
  </si>
  <si>
    <t>ARO-4202NWH</t>
  </si>
  <si>
    <t>ARO-4210NDB</t>
  </si>
  <si>
    <t>ARO-5202NDB</t>
  </si>
  <si>
    <t>ARO-5202NGD</t>
  </si>
  <si>
    <t>ATN-01MB</t>
  </si>
  <si>
    <t>ATP-3201NGR</t>
  </si>
  <si>
    <t>AUS-101</t>
  </si>
  <si>
    <t>AIC-03BR</t>
  </si>
  <si>
    <t>AIC-05BR</t>
  </si>
  <si>
    <t>AIC-01IV</t>
  </si>
  <si>
    <t>AIC-01BR</t>
  </si>
  <si>
    <t>AIC-02BR</t>
  </si>
  <si>
    <t>AIC-03IV</t>
  </si>
  <si>
    <t>AIC-03BE</t>
  </si>
  <si>
    <t>AIC-04BE</t>
  </si>
  <si>
    <t>AIC-04BR</t>
  </si>
  <si>
    <t>AIC-04IV</t>
  </si>
  <si>
    <t>AIC-05BE</t>
  </si>
  <si>
    <t>AIC-05IV</t>
  </si>
  <si>
    <t>AIC-06BE</t>
  </si>
  <si>
    <t>AIC-06BR</t>
  </si>
  <si>
    <t>AIC-06IV</t>
  </si>
  <si>
    <t>AKM-3204PK</t>
  </si>
  <si>
    <t>AKM-3204BL</t>
  </si>
  <si>
    <t>AKM-3205PK</t>
  </si>
  <si>
    <t>AKM-3205BL</t>
  </si>
  <si>
    <t>AIC-02BR</t>
    <phoneticPr fontId="14"/>
  </si>
  <si>
    <t>100</t>
  </si>
  <si>
    <t>ABO-27100A</t>
  </si>
  <si>
    <t>ABO-2710A</t>
  </si>
  <si>
    <t>ABO-2750A</t>
  </si>
  <si>
    <t>ABO-2810A</t>
  </si>
  <si>
    <t>ABO-2907</t>
  </si>
  <si>
    <t>ABO-310</t>
  </si>
  <si>
    <t>ACC-02</t>
  </si>
  <si>
    <t>ACT-103BK</t>
  </si>
  <si>
    <t>ADA-031</t>
  </si>
  <si>
    <t>ADR-100</t>
  </si>
  <si>
    <t>AHA-4307</t>
  </si>
  <si>
    <t>AHL-1400T</t>
  </si>
  <si>
    <t>AKD-50PW</t>
  </si>
  <si>
    <t>AKN-05TOP-05</t>
  </si>
  <si>
    <t>AKN-05TOP-10</t>
  </si>
  <si>
    <t>AKN-08-6P</t>
  </si>
  <si>
    <t>AKN-08BL</t>
  </si>
  <si>
    <t>AKN-08PK</t>
  </si>
  <si>
    <t>AKN-08WH</t>
  </si>
  <si>
    <t>AKO-04BE</t>
  </si>
  <si>
    <t>AKO-05BE</t>
  </si>
  <si>
    <t>AKO-10</t>
  </si>
  <si>
    <t>ALA-3301</t>
  </si>
  <si>
    <t>AMK-112TOP-BL</t>
  </si>
  <si>
    <t>ANS-302</t>
  </si>
  <si>
    <t>ANS-302BK</t>
  </si>
  <si>
    <t>AOM-01</t>
  </si>
  <si>
    <t>APE-40</t>
  </si>
  <si>
    <t>APL-3207SMO</t>
  </si>
  <si>
    <t>ARO-3201NDB</t>
  </si>
  <si>
    <t>ARO-4202NDB</t>
  </si>
  <si>
    <t>ARP-04MBL</t>
  </si>
  <si>
    <t>ARP-04PK</t>
  </si>
  <si>
    <t>ARP-04RD</t>
  </si>
  <si>
    <t>ASE-4201NDB</t>
  </si>
  <si>
    <t>ASH-10BL</t>
  </si>
  <si>
    <t>ASH-10PK</t>
  </si>
  <si>
    <t>ASH-11BBL</t>
  </si>
  <si>
    <t>ASH-40BBL</t>
  </si>
  <si>
    <t>ASH-40BPK</t>
  </si>
  <si>
    <t>ASH-40BWH</t>
  </si>
  <si>
    <t>ASH-41BBL</t>
  </si>
  <si>
    <t>ASH-41BPK</t>
  </si>
  <si>
    <t>ASH-41CBL</t>
  </si>
  <si>
    <t>ASL-3305</t>
  </si>
  <si>
    <t>AST-3301T</t>
  </si>
  <si>
    <t>ATN-0102</t>
  </si>
  <si>
    <t>AWT-04</t>
  </si>
  <si>
    <t>AYC-101BL</t>
  </si>
  <si>
    <t>AKA-111</t>
    <phoneticPr fontId="19"/>
  </si>
  <si>
    <t>ASK-11BYE</t>
  </si>
  <si>
    <t>AHL-2204</t>
  </si>
  <si>
    <t>AKR-11</t>
  </si>
  <si>
    <t>AKA-108</t>
    <phoneticPr fontId="14"/>
  </si>
  <si>
    <t>ATD-101</t>
    <phoneticPr fontId="14"/>
  </si>
  <si>
    <t>AWT-04</t>
    <phoneticPr fontId="14"/>
  </si>
  <si>
    <t>盗撮．盗聴器発見器Ⅳ</t>
    <phoneticPr fontId="14"/>
  </si>
  <si>
    <t>耳かけ集音器　新機種</t>
    <rPh sb="0" eb="1">
      <t>ミミ</t>
    </rPh>
    <rPh sb="3" eb="4">
      <t>シュウ</t>
    </rPh>
    <rPh sb="4" eb="5">
      <t>オン</t>
    </rPh>
    <rPh sb="5" eb="6">
      <t>キ</t>
    </rPh>
    <rPh sb="7" eb="8">
      <t>シン</t>
    </rPh>
    <rPh sb="8" eb="10">
      <t>キシュ</t>
    </rPh>
    <phoneticPr fontId="19"/>
  </si>
  <si>
    <t>AKD-9050</t>
    <phoneticPr fontId="14"/>
  </si>
  <si>
    <t>園芸用シリコンバンド 50本入り</t>
    <rPh sb="0" eb="3">
      <t>エンゲイヨウ</t>
    </rPh>
    <rPh sb="13" eb="15">
      <t>ホンイ</t>
    </rPh>
    <phoneticPr fontId="19"/>
  </si>
  <si>
    <t>ABA-30</t>
  </si>
  <si>
    <t>ABA-40BK</t>
  </si>
  <si>
    <t>ABA-40WH</t>
  </si>
  <si>
    <t>ABO-100KU</t>
  </si>
  <si>
    <t>ABO-19</t>
  </si>
  <si>
    <t>ABO-211BL</t>
  </si>
  <si>
    <t>ABO-211CBL</t>
  </si>
  <si>
    <t>ABO-211CPK</t>
  </si>
  <si>
    <t>ABO-211CWH</t>
  </si>
  <si>
    <t>ABO-211WH</t>
  </si>
  <si>
    <t>ABO-27</t>
  </si>
  <si>
    <t>ABO-27100N</t>
  </si>
  <si>
    <t>ABO-2710N</t>
  </si>
  <si>
    <t>ABO-2750N</t>
  </si>
  <si>
    <t>ABO-2830A</t>
  </si>
  <si>
    <t>ABO-2830A-A</t>
  </si>
  <si>
    <t>ABO-3500</t>
  </si>
  <si>
    <t>ABO-42M</t>
  </si>
  <si>
    <t>ABO-52M5</t>
  </si>
  <si>
    <t>ABO-52N</t>
  </si>
  <si>
    <t>ABO-59KU</t>
  </si>
  <si>
    <t>ABO-61M</t>
  </si>
  <si>
    <t>ABO-95</t>
  </si>
  <si>
    <t>ABO-98</t>
  </si>
  <si>
    <t>ACA-001</t>
  </si>
  <si>
    <t>ACA-101</t>
  </si>
  <si>
    <t>ACA-4305HC</t>
  </si>
  <si>
    <t>ACA-4306</t>
  </si>
  <si>
    <t>ACT-101BK</t>
  </si>
  <si>
    <t>ACT-101BL</t>
  </si>
  <si>
    <t>ACT-101BR</t>
  </si>
  <si>
    <t>ACT-101GN</t>
  </si>
  <si>
    <t>ACT-101PK</t>
  </si>
  <si>
    <t>ADC-301</t>
  </si>
  <si>
    <t>ADC-310BL</t>
  </si>
  <si>
    <t>ADC-310LG</t>
  </si>
  <si>
    <t>ADC-310PP</t>
  </si>
  <si>
    <t>ADC-310PW</t>
  </si>
  <si>
    <t>ADC-320LG</t>
  </si>
  <si>
    <t>ADC-320PP</t>
  </si>
  <si>
    <t>ADC-320PW</t>
  </si>
  <si>
    <t>ADC-322BL</t>
  </si>
  <si>
    <t>ADC-322LG</t>
  </si>
  <si>
    <t>ADC-322PP</t>
  </si>
  <si>
    <t>ADC-430-1PBL</t>
  </si>
  <si>
    <t>ADP-260BR</t>
  </si>
  <si>
    <t>ADP-260GN</t>
  </si>
  <si>
    <t>ADP-260WH</t>
  </si>
  <si>
    <t>ADP-424</t>
  </si>
  <si>
    <t>ADP-448</t>
  </si>
  <si>
    <t>ADR-3401MKR</t>
  </si>
  <si>
    <t>AFL-06C</t>
  </si>
  <si>
    <t>AFL-07C</t>
  </si>
  <si>
    <t>AFL-100</t>
  </si>
  <si>
    <t>AGI-101DB</t>
  </si>
  <si>
    <t>AGI-101GD</t>
  </si>
  <si>
    <t>AGI-102GD</t>
  </si>
  <si>
    <t>AHA-4311YD</t>
  </si>
  <si>
    <t>AHA-4401EN</t>
  </si>
  <si>
    <t>AHL-1600</t>
  </si>
  <si>
    <t>AHL-2201N</t>
  </si>
  <si>
    <t>AHL-2750A</t>
  </si>
  <si>
    <t>AHL-3201RD</t>
  </si>
  <si>
    <t>AHL-3201WH</t>
  </si>
  <si>
    <t>AHM-201</t>
  </si>
  <si>
    <t>AIC-01DB</t>
  </si>
  <si>
    <t>AIC-03DB</t>
  </si>
  <si>
    <t>AKA-203</t>
  </si>
  <si>
    <t>AKD-100BL</t>
  </si>
  <si>
    <t>AKD-200BL</t>
  </si>
  <si>
    <t>AKD-300BL</t>
  </si>
  <si>
    <t>AKD-400BL</t>
  </si>
  <si>
    <t>AKD-400PP</t>
  </si>
  <si>
    <t>AKD-40BK</t>
  </si>
  <si>
    <t>AKD-40WH</t>
  </si>
  <si>
    <t>AKD-500BL</t>
  </si>
  <si>
    <t>AKD-500RD</t>
  </si>
  <si>
    <t>AKD-51TBR</t>
  </si>
  <si>
    <t>AKD-800BL</t>
  </si>
  <si>
    <t>AKD-800LG</t>
  </si>
  <si>
    <t>AKD-800PP</t>
  </si>
  <si>
    <t>AKD-900BL</t>
  </si>
  <si>
    <t>AKD-900LG</t>
  </si>
  <si>
    <t>AKD-900PP</t>
  </si>
  <si>
    <t>AKF-10BR</t>
  </si>
  <si>
    <t>AKF-10WH</t>
  </si>
  <si>
    <t>AKL-71BK</t>
  </si>
  <si>
    <t>AKL-71BL</t>
  </si>
  <si>
    <t>AKL-71CL</t>
  </si>
  <si>
    <t>AKL-71RD</t>
  </si>
  <si>
    <t>AKN-03BE</t>
  </si>
  <si>
    <t>AKN-03BL</t>
  </si>
  <si>
    <t>AKN-03BR</t>
  </si>
  <si>
    <t>AKN-03LG</t>
  </si>
  <si>
    <t>AKN-03PP</t>
  </si>
  <si>
    <t>AKN-04BL</t>
  </si>
  <si>
    <t>AKN-04LG</t>
  </si>
  <si>
    <t>AKN-04PP</t>
  </si>
  <si>
    <t>AKN-04PW</t>
  </si>
  <si>
    <t>AKN-10GR</t>
  </si>
  <si>
    <t>AKN-10IV</t>
  </si>
  <si>
    <t>AKN-13BB</t>
  </si>
  <si>
    <t>AKN-19BK</t>
  </si>
  <si>
    <t>AKN-19PK</t>
  </si>
  <si>
    <t>AKN-2004</t>
  </si>
  <si>
    <t>AKN-20A</t>
  </si>
  <si>
    <t>AKN-20B</t>
  </si>
  <si>
    <t>AKN-2104</t>
  </si>
  <si>
    <t>AKN-21A</t>
  </si>
  <si>
    <t>AKN-21B</t>
  </si>
  <si>
    <t>AKN-2204</t>
  </si>
  <si>
    <t>AKN-22A</t>
  </si>
  <si>
    <t>AKN-22B</t>
  </si>
  <si>
    <t>AKO-04BR</t>
  </si>
  <si>
    <t>AKO-05BR</t>
  </si>
  <si>
    <t>AKO-06BE</t>
  </si>
  <si>
    <t>AKO-06BK</t>
  </si>
  <si>
    <t>AKO-06BR</t>
  </si>
  <si>
    <t>AKO-06WH</t>
  </si>
  <si>
    <t>AKO-07BE</t>
  </si>
  <si>
    <t>AKO-07BR</t>
  </si>
  <si>
    <t>AKO-09</t>
  </si>
  <si>
    <t>AKO-11BE</t>
  </si>
  <si>
    <t>AKO-11BR</t>
  </si>
  <si>
    <t>AKO-41BE</t>
  </si>
  <si>
    <t>AKO-41BK</t>
  </si>
  <si>
    <t>AKO-41BR</t>
  </si>
  <si>
    <t>AKO-51BE</t>
  </si>
  <si>
    <t>AKO-51BK</t>
  </si>
  <si>
    <t>AKO-71BE</t>
  </si>
  <si>
    <t>AKO-71BK</t>
  </si>
  <si>
    <t>AKO-71BR</t>
  </si>
  <si>
    <t>AKR-20</t>
  </si>
  <si>
    <t>AKS-01BL</t>
  </si>
  <si>
    <t>AKS-01IV</t>
  </si>
  <si>
    <t>AKS-02BL</t>
  </si>
  <si>
    <t>AKS-02IV</t>
  </si>
  <si>
    <t>AKS-03BL</t>
  </si>
  <si>
    <t>AKS-03BR</t>
  </si>
  <si>
    <t>AKS-03HBL</t>
  </si>
  <si>
    <t>AKS-03HBR</t>
  </si>
  <si>
    <t>AKS-03HOR</t>
  </si>
  <si>
    <t>AKS-03HPK</t>
  </si>
  <si>
    <t>AKS-03IV</t>
  </si>
  <si>
    <t>AKS-03OR</t>
  </si>
  <si>
    <t>AKS-05WBBK</t>
  </si>
  <si>
    <t>AKS-05WBWH</t>
  </si>
  <si>
    <t>ALA-3302</t>
  </si>
  <si>
    <t>ALA-3303GN</t>
  </si>
  <si>
    <t>ALA-3303YE</t>
  </si>
  <si>
    <t>ALA-3406</t>
  </si>
  <si>
    <t>ALA-4310</t>
  </si>
  <si>
    <t>ALA-4311</t>
  </si>
  <si>
    <t>ALM-01CGN</t>
  </si>
  <si>
    <t>ALM-01CPGN</t>
  </si>
  <si>
    <t>ALM-01CPPK</t>
  </si>
  <si>
    <t>ALM-01CWH</t>
  </si>
  <si>
    <t>ALM-01CYE</t>
  </si>
  <si>
    <t>ALM-01WH</t>
  </si>
  <si>
    <t>ALM-02CPGN</t>
  </si>
  <si>
    <t>ALM-02CPPK</t>
  </si>
  <si>
    <t>ALM-02CWH</t>
  </si>
  <si>
    <t>ALM-02CYE</t>
  </si>
  <si>
    <t>ALM-02PGN</t>
  </si>
  <si>
    <t>ALM-02PPK</t>
  </si>
  <si>
    <t>ALM-02WH</t>
  </si>
  <si>
    <t>ALM-02YE</t>
  </si>
  <si>
    <t>AMC-100</t>
  </si>
  <si>
    <t>AMK-006</t>
  </si>
  <si>
    <t>AMK-101BL</t>
  </si>
  <si>
    <t>AMK-101PK</t>
  </si>
  <si>
    <t>AMK-102BL</t>
  </si>
  <si>
    <t>AMK-102PK</t>
  </si>
  <si>
    <t>AMK-103BL</t>
  </si>
  <si>
    <t>AMK-103PK</t>
  </si>
  <si>
    <t>AMK-105BL</t>
  </si>
  <si>
    <t>AMK-105GN</t>
  </si>
  <si>
    <t>AMK-105OR</t>
  </si>
  <si>
    <t>AMK-105PK</t>
  </si>
  <si>
    <t>AMK-107BL</t>
  </si>
  <si>
    <t>AMK-107NBL</t>
  </si>
  <si>
    <t>AMK-107NPK</t>
  </si>
  <si>
    <t>AMK-107PK</t>
  </si>
  <si>
    <t>AMK-109BL</t>
  </si>
  <si>
    <t>AMK-109PK</t>
  </si>
  <si>
    <t>AMK-401BL</t>
  </si>
  <si>
    <t>AMK-401PK</t>
  </si>
  <si>
    <t>AMK-402BL</t>
  </si>
  <si>
    <t>AMK-402PK</t>
  </si>
  <si>
    <t>AMK-403BL</t>
  </si>
  <si>
    <t>AMK-403PK</t>
  </si>
  <si>
    <t>ANS-403AD</t>
  </si>
  <si>
    <t>ANS-502</t>
  </si>
  <si>
    <t>ANS-603</t>
  </si>
  <si>
    <t>AOC-02BL</t>
  </si>
  <si>
    <t>AOC-02WH</t>
  </si>
  <si>
    <t>APC-10BL</t>
  </si>
  <si>
    <t>APC-10LG</t>
  </si>
  <si>
    <t>APC-10PP</t>
  </si>
  <si>
    <t>APC-10RD</t>
  </si>
  <si>
    <t>APC-10WH</t>
  </si>
  <si>
    <t>APC-11BL</t>
  </si>
  <si>
    <t>APC-11LG</t>
  </si>
  <si>
    <t>APC-11PP</t>
  </si>
  <si>
    <t>APC-11RD</t>
  </si>
  <si>
    <t>APC-11WH</t>
  </si>
  <si>
    <t>APL-1W</t>
  </si>
  <si>
    <t>APL-3202BL</t>
  </si>
  <si>
    <t>APL-3202RD</t>
  </si>
  <si>
    <t>ARO-01DB</t>
  </si>
  <si>
    <t>ARO-01GD</t>
  </si>
  <si>
    <t>ARO-01RWH</t>
  </si>
  <si>
    <t>ARO-01WH</t>
  </si>
  <si>
    <t>ARO-3201DB</t>
  </si>
  <si>
    <t>ARO-3201GD</t>
  </si>
  <si>
    <t>ARO-3201MB</t>
  </si>
  <si>
    <t>ARO-3201NGD</t>
  </si>
  <si>
    <t>ARO-3201NMB</t>
  </si>
  <si>
    <t>ARO-3201NWH</t>
  </si>
  <si>
    <t>ARO-3201WH</t>
  </si>
  <si>
    <t>ARO-403</t>
  </si>
  <si>
    <t>ARO-4202DB</t>
  </si>
  <si>
    <t>ARO-4202WH</t>
  </si>
  <si>
    <t>ARP-01BL</t>
  </si>
  <si>
    <t>ARP-01PK</t>
  </si>
  <si>
    <t>ARP-01WH</t>
  </si>
  <si>
    <t>ARP-01YE</t>
  </si>
  <si>
    <t>ARP-02GN</t>
  </si>
  <si>
    <t>ARP-04BK</t>
  </si>
  <si>
    <t>ARP-04BL</t>
  </si>
  <si>
    <t>ARP-04GN</t>
  </si>
  <si>
    <t>ARP-04OR</t>
  </si>
  <si>
    <t>ARP-04YE</t>
  </si>
  <si>
    <t>ARR-20BB</t>
  </si>
  <si>
    <t>ARR-20RR</t>
  </si>
  <si>
    <t>ARR20-TB-RR</t>
  </si>
  <si>
    <t>ARR-20WG</t>
  </si>
  <si>
    <t>ASE-01DB</t>
  </si>
  <si>
    <t>ASE-01GD</t>
  </si>
  <si>
    <t>ASE-4201DB</t>
  </si>
  <si>
    <t>ASE-4201GD</t>
  </si>
  <si>
    <t>ASE-4201MB</t>
  </si>
  <si>
    <t>ASE-4201NGD</t>
  </si>
  <si>
    <t>ASE-4204DB</t>
  </si>
  <si>
    <t>ASE-4204GD</t>
  </si>
  <si>
    <t>ASE-4204SZ</t>
  </si>
  <si>
    <t>ASE-4214DB</t>
  </si>
  <si>
    <t>ASE-4214GD</t>
  </si>
  <si>
    <t>ASE-5201DB</t>
  </si>
  <si>
    <t>ASE-5201GD</t>
  </si>
  <si>
    <t>ASE-5212DB</t>
  </si>
  <si>
    <t>ASE-5212GD</t>
  </si>
  <si>
    <t>ASH-10CBL</t>
  </si>
  <si>
    <t>ASH-10CPK</t>
  </si>
  <si>
    <t>ASH-10CWH</t>
  </si>
  <si>
    <t>ASH-10WH</t>
  </si>
  <si>
    <t>ASH-11BPK</t>
  </si>
  <si>
    <t>ASH-11BWH</t>
  </si>
  <si>
    <t>ASH-11CBL</t>
  </si>
  <si>
    <t>ASH-11CPK</t>
  </si>
  <si>
    <t>ASH-11CWH</t>
  </si>
  <si>
    <t>ASH-30BBL</t>
  </si>
  <si>
    <t>ASH-30BPK</t>
  </si>
  <si>
    <t>ASH-30BWH</t>
  </si>
  <si>
    <t>ASH-30BYE</t>
  </si>
  <si>
    <t>ASH-30CBL</t>
  </si>
  <si>
    <t>ASH-30CPK</t>
  </si>
  <si>
    <t>ASH-30CWH</t>
  </si>
  <si>
    <t>ASH-40BYE</t>
  </si>
  <si>
    <t>ASH-40CBL</t>
  </si>
  <si>
    <t>ASH-40CWH</t>
  </si>
  <si>
    <t>ASH-40CYE</t>
  </si>
  <si>
    <t>ASH-41BWH</t>
  </si>
  <si>
    <t>ASH-41CPK</t>
  </si>
  <si>
    <t>ASH-41CWH</t>
  </si>
  <si>
    <t>ASH-42BL</t>
  </si>
  <si>
    <t>ASH-42CBL</t>
  </si>
  <si>
    <t>ASH-42CPK</t>
  </si>
  <si>
    <t>ASH-42CWH</t>
  </si>
  <si>
    <t>ASH-42PK</t>
  </si>
  <si>
    <t>ASH-42WH</t>
  </si>
  <si>
    <t>ASK-11BOR</t>
  </si>
  <si>
    <t>ASL-3303MO</t>
  </si>
  <si>
    <t>ASL-3307</t>
  </si>
  <si>
    <t>ASL-33082</t>
  </si>
  <si>
    <t>ASL-3308CKU</t>
  </si>
  <si>
    <t>ASL-3308CNE</t>
  </si>
  <si>
    <t>ASL-3308CSK</t>
  </si>
  <si>
    <t>ASL-3308CUS</t>
  </si>
  <si>
    <t>ASL-3308KU</t>
  </si>
  <si>
    <t>ASL-3308NE</t>
  </si>
  <si>
    <t>ASL-3308SK</t>
  </si>
  <si>
    <t>ASL-3308US</t>
  </si>
  <si>
    <t>ASL-3309</t>
  </si>
  <si>
    <t>ASL-3310</t>
  </si>
  <si>
    <t>ASW-014CMO</t>
  </si>
  <si>
    <t>ATN-01SP</t>
  </si>
  <si>
    <t>ATN-0302</t>
  </si>
  <si>
    <t>ATN-03MB</t>
  </si>
  <si>
    <t>ATN-03SP</t>
  </si>
  <si>
    <t>ATP-3201GR</t>
  </si>
  <si>
    <t>ATP-4402</t>
  </si>
  <si>
    <t>ATU-30</t>
  </si>
  <si>
    <t>ATU-30TV</t>
  </si>
  <si>
    <t>AUS-102</t>
  </si>
  <si>
    <t>AUS-103</t>
  </si>
  <si>
    <t>AUS-104</t>
  </si>
  <si>
    <t>AUV-3301</t>
  </si>
  <si>
    <t>AYC-101PK</t>
  </si>
  <si>
    <t>AYD-105</t>
  </si>
  <si>
    <t>KBO-2705</t>
  </si>
  <si>
    <t>KBO-27100</t>
  </si>
  <si>
    <t>KBO-2805</t>
  </si>
  <si>
    <t>KBO-28100</t>
  </si>
  <si>
    <t>KCA-001</t>
  </si>
  <si>
    <t>KCA-002</t>
  </si>
  <si>
    <t>KCA-003</t>
  </si>
  <si>
    <t>KDH-001</t>
  </si>
  <si>
    <t>TADC-10</t>
  </si>
  <si>
    <t>AHL-3201RD</t>
    <phoneticPr fontId="14"/>
  </si>
  <si>
    <t>AHL-3201WH</t>
    <phoneticPr fontId="14"/>
  </si>
  <si>
    <t>LEDハンディライト</t>
    <phoneticPr fontId="14"/>
  </si>
  <si>
    <t>1</t>
    <phoneticPr fontId="14"/>
  </si>
  <si>
    <t>2</t>
    <phoneticPr fontId="14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</si>
  <si>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</si>
  <si>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</si>
  <si>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</si>
  <si>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</si>
  <si>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</si>
  <si>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</si>
  <si>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</si>
  <si>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</si>
  <si>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</si>
  <si>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</si>
  <si>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</si>
  <si>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</si>
  <si>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</si>
  <si>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</si>
  <si>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</si>
  <si>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</si>
  <si>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</si>
  <si>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</si>
  <si>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</si>
  <si>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</si>
  <si>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</si>
  <si>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</si>
  <si>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</si>
  <si>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</si>
  <si>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</si>
  <si>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</si>
  <si>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</si>
  <si>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</si>
  <si>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</si>
  <si>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</si>
  <si>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</si>
  <si>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</si>
  <si>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</si>
  <si>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</si>
  <si>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</si>
  <si>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</si>
  <si>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</si>
  <si>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</si>
  <si>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</si>
  <si>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</si>
  <si>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</si>
  <si>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</si>
  <si>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</si>
  <si>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</si>
  <si>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</si>
  <si>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</si>
  <si>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</si>
  <si>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</si>
  <si>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</si>
  <si>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</si>
  <si>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</si>
  <si>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</si>
  <si>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</si>
  <si>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</si>
  <si>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</si>
  <si>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</si>
  <si>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</si>
  <si>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</si>
  <si>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</si>
  <si>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</si>
  <si>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</si>
  <si>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</si>
  <si>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</si>
  <si>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</si>
  <si>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</si>
  <si>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</si>
  <si>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</si>
  <si>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</si>
  <si>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</si>
  <si>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</si>
  <si>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</si>
  <si>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</si>
  <si>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</si>
  <si>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</si>
  <si>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</si>
  <si>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</si>
  <si>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</si>
  <si>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</si>
  <si>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</si>
  <si>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</si>
  <si>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</si>
  <si>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</si>
  <si>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</si>
  <si>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</si>
  <si>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</si>
  <si>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</si>
  <si>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</si>
  <si>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</si>
  <si>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</si>
  <si>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</si>
  <si>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</si>
  <si>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</si>
  <si>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</si>
  <si>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</si>
  <si>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</si>
  <si>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</si>
  <si>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</si>
  <si>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</si>
  <si>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</si>
  <si>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</si>
  <si>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</si>
  <si>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</si>
  <si>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</si>
  <si>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</si>
  <si>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</si>
  <si>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</si>
  <si>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</si>
  <si>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</si>
  <si>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</si>
  <si>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</si>
  <si>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</si>
  <si>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</si>
  <si>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</si>
  <si>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</si>
  <si>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</si>
  <si>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</si>
  <si>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</si>
  <si>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</si>
  <si>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</si>
  <si>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</si>
  <si>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</si>
  <si>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</si>
  <si>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</si>
  <si>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</si>
  <si>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</si>
  <si>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</si>
  <si>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</si>
  <si>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</si>
  <si>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</si>
  <si>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</si>
  <si>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</si>
  <si>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</si>
  <si>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</si>
  <si>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</si>
  <si>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</si>
  <si>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</si>
  <si>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</si>
  <si>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</si>
  <si>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</si>
  <si>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</si>
  <si>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</si>
  <si>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</si>
  <si>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</si>
  <si>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</si>
  <si>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</si>
  <si>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</si>
  <si>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</si>
  <si>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</si>
  <si>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</si>
  <si>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</si>
  <si>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</si>
  <si>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</si>
  <si>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</si>
  <si>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</si>
  <si>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</si>
  <si>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</si>
  <si>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</si>
  <si>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</si>
  <si>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</si>
  <si>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</si>
  <si>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</si>
  <si>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</si>
  <si>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</si>
  <si>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</si>
  <si>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</si>
  <si>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</si>
  <si>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</si>
  <si>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</si>
  <si>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</si>
  <si>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</si>
  <si>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</si>
  <si>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</si>
  <si>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</si>
  <si>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</si>
  <si>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</si>
  <si>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</si>
  <si>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</si>
  <si>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</si>
  <si>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</si>
  <si>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</si>
  <si>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</si>
  <si>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</si>
  <si>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r>
      <t xml:space="preserve">確保数チェック
</t>
    </r>
    <r>
      <rPr>
        <sz val="11"/>
        <color rgb="FFFF0000"/>
        <rFont val="Meiryo UI"/>
        <family val="3"/>
        <charset val="128"/>
      </rPr>
      <t>0じゃなかったらロジザード修正</t>
    </r>
    <rPh sb="0" eb="2">
      <t>カクホ</t>
    </rPh>
    <rPh sb="2" eb="3">
      <t>スウ</t>
    </rPh>
    <rPh sb="21" eb="23">
      <t>シュウセイ</t>
    </rPh>
    <phoneticPr fontId="14"/>
  </si>
  <si>
    <r>
      <t xml:space="preserve">有効数量
</t>
    </r>
    <r>
      <rPr>
        <sz val="11"/>
        <color rgb="FFFF0000"/>
        <rFont val="Meiryo UI"/>
        <family val="3"/>
        <charset val="128"/>
      </rPr>
      <t>フリー在庫の数</t>
    </r>
    <rPh sb="0" eb="2">
      <t>ユウコウ</t>
    </rPh>
    <rPh sb="2" eb="4">
      <t>スウリョウ</t>
    </rPh>
    <rPh sb="8" eb="10">
      <t>ザイコ</t>
    </rPh>
    <rPh sb="11" eb="12">
      <t>カズ</t>
    </rPh>
    <phoneticPr fontId="14"/>
  </si>
  <si>
    <r>
      <t>発注検討フラグ</t>
    </r>
    <r>
      <rPr>
        <sz val="11"/>
        <color rgb="FFFF0000"/>
        <rFont val="Meiryo UI"/>
        <family val="3"/>
        <charset val="128"/>
      </rPr>
      <t xml:space="preserve">
マイナスの場合発注検討</t>
    </r>
    <rPh sb="0" eb="2">
      <t>ハッチュウ</t>
    </rPh>
    <rPh sb="2" eb="4">
      <t>ケントウ</t>
    </rPh>
    <rPh sb="13" eb="15">
      <t>バアイ</t>
    </rPh>
    <rPh sb="15" eb="17">
      <t>ハッチュウ</t>
    </rPh>
    <rPh sb="17" eb="19">
      <t>ケントウ</t>
    </rPh>
    <phoneticPr fontId="14"/>
  </si>
  <si>
    <r>
      <t xml:space="preserve">入荷予定
</t>
    </r>
    <r>
      <rPr>
        <sz val="11"/>
        <color rgb="FFFF0000"/>
        <rFont val="Meiryo UI"/>
        <family val="3"/>
        <charset val="128"/>
      </rPr>
      <t>ロジザード</t>
    </r>
    <rPh sb="0" eb="4">
      <t>ニュウカヨテイ</t>
    </rPh>
    <phoneticPr fontId="14"/>
  </si>
  <si>
    <t xml:space="preserve">ふくろう型停電灯 </t>
    <phoneticPr fontId="14"/>
  </si>
  <si>
    <r>
      <t>ふくろう型停電灯</t>
    </r>
    <r>
      <rPr>
        <sz val="11"/>
        <color rgb="FF000000"/>
        <rFont val="Meiryo UI"/>
        <family val="3"/>
        <charset val="128"/>
      </rPr>
      <t>Ⅱ</t>
    </r>
    <phoneticPr fontId="14"/>
  </si>
  <si>
    <t>名古屋　フリー在庫</t>
    <rPh sb="0" eb="3">
      <t>ナゴヤ</t>
    </rPh>
    <rPh sb="7" eb="9">
      <t>ザイコ</t>
    </rPh>
    <phoneticPr fontId="14"/>
  </si>
  <si>
    <t>商品型番</t>
    <rPh sb="0" eb="4">
      <t>ショウヒンカタバン</t>
    </rPh>
    <phoneticPr fontId="14"/>
  </si>
  <si>
    <t>在庫数</t>
    <rPh sb="0" eb="3">
      <t>ザイコスウ</t>
    </rPh>
    <phoneticPr fontId="14"/>
  </si>
  <si>
    <t>名古屋　確保在庫</t>
    <rPh sb="0" eb="3">
      <t>ナゴヤ</t>
    </rPh>
    <rPh sb="4" eb="6">
      <t>カクホ</t>
    </rPh>
    <rPh sb="6" eb="8">
      <t>ザイコ</t>
    </rPh>
    <phoneticPr fontId="14"/>
  </si>
  <si>
    <t>伊賀　フリー在庫</t>
    <rPh sb="0" eb="2">
      <t>イガ</t>
    </rPh>
    <rPh sb="6" eb="8">
      <t>ザイコ</t>
    </rPh>
    <phoneticPr fontId="14"/>
  </si>
  <si>
    <t>伊賀　確保在庫</t>
    <rPh sb="0" eb="2">
      <t>イガ</t>
    </rPh>
    <rPh sb="3" eb="5">
      <t>カクホ</t>
    </rPh>
    <rPh sb="5" eb="7">
      <t>ザイコ</t>
    </rPh>
    <phoneticPr fontId="14"/>
  </si>
  <si>
    <t>ABO-310OPP</t>
  </si>
  <si>
    <t>AFL-08</t>
  </si>
  <si>
    <t>AFL-09</t>
  </si>
  <si>
    <t>AKD-601BK</t>
  </si>
  <si>
    <t>AKD-61BK</t>
  </si>
  <si>
    <t>AKD-61WH</t>
  </si>
  <si>
    <t>型番</t>
    <rPh sb="0" eb="2">
      <t>カタバン</t>
    </rPh>
    <phoneticPr fontId="14"/>
  </si>
  <si>
    <t>数量</t>
    <rPh sb="0" eb="2">
      <t>スウリョウ</t>
    </rPh>
    <phoneticPr fontId="14"/>
  </si>
  <si>
    <t>チェック</t>
    <phoneticPr fontId="14"/>
  </si>
  <si>
    <t>確保(弥生販売)</t>
    <rPh sb="0" eb="2">
      <t>カクホ</t>
    </rPh>
    <rPh sb="3" eb="5">
      <t>ヤヨイ</t>
    </rPh>
    <rPh sb="5" eb="7">
      <t>ハンバイ</t>
    </rPh>
    <phoneticPr fontId="14"/>
  </si>
  <si>
    <t>ロジザード</t>
    <phoneticPr fontId="14"/>
  </si>
  <si>
    <t>AHL-1400</t>
    <phoneticPr fontId="14"/>
  </si>
  <si>
    <t>AHL-1400T</t>
    <phoneticPr fontId="14"/>
  </si>
  <si>
    <t>LED強力ライト</t>
    <rPh sb="3" eb="5">
      <t>キョウリョク</t>
    </rPh>
    <phoneticPr fontId="14"/>
  </si>
  <si>
    <t>LED強力ライト(トップ)</t>
    <rPh sb="3" eb="5">
      <t>キョウリョク</t>
    </rPh>
    <phoneticPr fontId="14"/>
  </si>
  <si>
    <t>貼り付け日時</t>
    <rPh sb="0" eb="1">
      <t>ハ</t>
    </rPh>
    <rPh sb="2" eb="3">
      <t>ツ</t>
    </rPh>
    <rPh sb="4" eb="6">
      <t>ニチジ</t>
    </rPh>
    <phoneticPr fontId="14"/>
  </si>
  <si>
    <t>在庫貼付け日時</t>
    <rPh sb="0" eb="2">
      <t>ザイコ</t>
    </rPh>
    <rPh sb="2" eb="4">
      <t>ハリツ</t>
    </rPh>
    <rPh sb="5" eb="7">
      <t>ニチジ</t>
    </rPh>
    <phoneticPr fontId="14"/>
  </si>
  <si>
    <t>フリー</t>
    <phoneticPr fontId="14"/>
  </si>
  <si>
    <t>チェック</t>
    <phoneticPr fontId="14"/>
  </si>
  <si>
    <t>伊賀分</t>
    <rPh sb="0" eb="2">
      <t>イガ</t>
    </rPh>
    <rPh sb="2" eb="3">
      <t>ブン</t>
    </rPh>
    <phoneticPr fontId="14"/>
  </si>
  <si>
    <t>名古屋分</t>
    <rPh sb="0" eb="3">
      <t>ナゴヤ</t>
    </rPh>
    <rPh sb="3" eb="4">
      <t>ブン</t>
    </rPh>
    <phoneticPr fontId="14"/>
  </si>
  <si>
    <t>3000発注</t>
    <rPh sb="4" eb="6">
      <t>ハッチュウ</t>
    </rPh>
    <phoneticPr fontId="14"/>
  </si>
  <si>
    <t>廃版</t>
    <rPh sb="0" eb="2">
      <t>ハイバン</t>
    </rPh>
    <phoneticPr fontId="14"/>
  </si>
  <si>
    <t>ウォールセンサーライト　ブリスター</t>
    <phoneticPr fontId="19"/>
  </si>
  <si>
    <t>ウォールセンサーライト　箱</t>
    <rPh sb="12" eb="13">
      <t>ハコ</t>
    </rPh>
    <phoneticPr fontId="19"/>
  </si>
  <si>
    <t>在庫回転率</t>
    <rPh sb="0" eb="5">
      <t>ザイコカイテンリツ</t>
    </rPh>
    <phoneticPr fontId="14"/>
  </si>
  <si>
    <t>AHA-43ENAUTO</t>
    <phoneticPr fontId="19"/>
  </si>
  <si>
    <t>4-LEDワイドサイクルライト(エディオン専売)</t>
    <rPh sb="21" eb="23">
      <t>センバイ</t>
    </rPh>
    <phoneticPr fontId="19"/>
  </si>
  <si>
    <r>
      <t>L</t>
    </r>
    <r>
      <rPr>
        <sz val="11"/>
        <color theme="1"/>
        <rFont val="Meiryo UI"/>
        <family val="3"/>
        <charset val="128"/>
      </rPr>
      <t>EDスリムサイクルライト</t>
    </r>
    <r>
      <rPr>
        <sz val="11"/>
        <color indexed="8"/>
        <rFont val="Meiryo UI"/>
        <family val="3"/>
        <charset val="128"/>
      </rPr>
      <t>(ヤマダ電機専売)</t>
    </r>
    <rPh sb="17" eb="19">
      <t>デンキ</t>
    </rPh>
    <rPh sb="19" eb="21">
      <t>センバイ</t>
    </rPh>
    <phoneticPr fontId="19"/>
  </si>
  <si>
    <t>187</t>
  </si>
  <si>
    <t>188</t>
  </si>
  <si>
    <t>189</t>
  </si>
  <si>
    <t>190</t>
  </si>
  <si>
    <t>ANS-602</t>
    <phoneticPr fontId="14"/>
  </si>
  <si>
    <t>APL-4312SBL</t>
    <phoneticPr fontId="14"/>
  </si>
  <si>
    <t>APL-4312SPK</t>
    <phoneticPr fontId="14"/>
  </si>
  <si>
    <r>
      <t>ミニホイッスル付LEDアルミライト</t>
    </r>
    <r>
      <rPr>
        <sz val="11"/>
        <color rgb="FF000000"/>
        <rFont val="Meiryo UI"/>
        <family val="3"/>
        <charset val="128"/>
      </rPr>
      <t>Ⅱ</t>
    </r>
    <rPh sb="7" eb="8">
      <t>ツ</t>
    </rPh>
    <phoneticPr fontId="14"/>
  </si>
  <si>
    <t>ADC-311WH</t>
  </si>
  <si>
    <t>ARO-4202NMB</t>
  </si>
  <si>
    <t>ASP-01YE</t>
  </si>
  <si>
    <r>
      <t xml:space="preserve">在庫数
</t>
    </r>
    <r>
      <rPr>
        <b/>
        <sz val="11"/>
        <color rgb="FFFF0000"/>
        <rFont val="Meiryo UI"/>
        <family val="3"/>
        <charset val="128"/>
      </rPr>
      <t>ロジザード</t>
    </r>
    <rPh sb="0" eb="2">
      <t>ザイコ</t>
    </rPh>
    <rPh sb="2" eb="3">
      <t>スウ</t>
    </rPh>
    <phoneticPr fontId="14"/>
  </si>
  <si>
    <r>
      <t>確保数</t>
    </r>
    <r>
      <rPr>
        <b/>
        <sz val="11"/>
        <color rgb="FFFF0000"/>
        <rFont val="Meiryo UI"/>
        <family val="3"/>
        <charset val="128"/>
      </rPr>
      <t xml:space="preserve">
弥生(在庫確保)</t>
    </r>
    <rPh sb="0" eb="2">
      <t>カクホ</t>
    </rPh>
    <rPh sb="2" eb="3">
      <t>スウ</t>
    </rPh>
    <rPh sb="4" eb="6">
      <t>ヤヨイ</t>
    </rPh>
    <rPh sb="7" eb="9">
      <t>ザイコ</t>
    </rPh>
    <rPh sb="9" eb="11">
      <t>カクホ</t>
    </rPh>
    <phoneticPr fontId="14"/>
  </si>
  <si>
    <t>AKA-111</t>
  </si>
  <si>
    <t>191</t>
  </si>
  <si>
    <t>192</t>
  </si>
  <si>
    <t>193</t>
  </si>
  <si>
    <t>廃番</t>
    <rPh sb="0" eb="2">
      <t>ハイバン</t>
    </rPh>
    <phoneticPr fontId="14"/>
  </si>
  <si>
    <t>syouhinmeicheck</t>
    <phoneticPr fontId="14"/>
  </si>
  <si>
    <t>ABO-091</t>
  </si>
  <si>
    <t>ABO-092</t>
  </si>
  <si>
    <t>ABO-093</t>
  </si>
  <si>
    <t>ADP-324</t>
  </si>
  <si>
    <t>ADP-348</t>
  </si>
  <si>
    <t>ADS-001BK</t>
  </si>
  <si>
    <t>ADS-001WH</t>
  </si>
  <si>
    <t>AGI-102DB</t>
  </si>
  <si>
    <t>確保</t>
    <rPh sb="0" eb="2">
      <t>カクホ</t>
    </rPh>
    <phoneticPr fontId="14"/>
  </si>
  <si>
    <t>伊賀分</t>
    <rPh sb="0" eb="2">
      <t>イガ</t>
    </rPh>
    <rPh sb="2" eb="3">
      <t>ブン</t>
    </rPh>
    <phoneticPr fontId="14"/>
  </si>
  <si>
    <t>名古屋分</t>
    <rPh sb="0" eb="3">
      <t>ナゴヤ</t>
    </rPh>
    <rPh sb="3" eb="4">
      <t>ブン</t>
    </rPh>
    <phoneticPr fontId="14"/>
  </si>
  <si>
    <t>AAM-200</t>
  </si>
  <si>
    <t>AKD-61BR</t>
  </si>
  <si>
    <t>AKD-62BK</t>
  </si>
  <si>
    <t>AKD-62BR</t>
  </si>
  <si>
    <t>AKD-62WH</t>
  </si>
  <si>
    <t>AMK-003</t>
  </si>
  <si>
    <t>ABO-091</t>
    <phoneticPr fontId="14"/>
  </si>
  <si>
    <t>3</t>
  </si>
  <si>
    <t>ARO-5201-HA</t>
  </si>
  <si>
    <t>5000発注</t>
    <rPh sb="4" eb="6">
      <t>ハッチュウ</t>
    </rPh>
    <phoneticPr fontId="14"/>
  </si>
  <si>
    <t>発注点
5ヶ月分なのでそのまま</t>
    <rPh sb="0" eb="2">
      <t>ハッチュウ</t>
    </rPh>
    <rPh sb="2" eb="3">
      <t>テン</t>
    </rPh>
    <rPh sb="6" eb="8">
      <t>ゲツブン</t>
    </rPh>
    <phoneticPr fontId="14"/>
  </si>
  <si>
    <t>ＬＥＤポケットランタンⅡ　廃版</t>
    <rPh sb="13" eb="15">
      <t>ハイバン</t>
    </rPh>
    <phoneticPr fontId="19"/>
  </si>
  <si>
    <t>防雨スリムサイクルライト　廃版</t>
    <rPh sb="0" eb="2">
      <t>ボウウ</t>
    </rPh>
    <rPh sb="13" eb="15">
      <t>ハイバン</t>
    </rPh>
    <phoneticPr fontId="17"/>
  </si>
  <si>
    <r>
      <t>耳かけ集音器</t>
    </r>
    <r>
      <rPr>
        <sz val="11"/>
        <color rgb="FF000000"/>
        <rFont val="Meiryo UI"/>
        <family val="3"/>
        <charset val="128"/>
      </rPr>
      <t>Ⅱ</t>
    </r>
    <r>
      <rPr>
        <sz val="11"/>
        <color indexed="8"/>
        <rFont val="Meiryo UI"/>
        <family val="3"/>
        <charset val="128"/>
      </rPr>
      <t>　廃版</t>
    </r>
    <rPh sb="0" eb="1">
      <t>ミミ</t>
    </rPh>
    <rPh sb="3" eb="5">
      <t>シュウオン</t>
    </rPh>
    <rPh sb="5" eb="6">
      <t>ウツワ</t>
    </rPh>
    <rPh sb="8" eb="10">
      <t>ハイバン</t>
    </rPh>
    <phoneticPr fontId="14"/>
  </si>
  <si>
    <t>盗撮．盗聴器発見器 　廃版</t>
    <rPh sb="11" eb="13">
      <t>ハイバン</t>
    </rPh>
    <phoneticPr fontId="14"/>
  </si>
  <si>
    <t>リバーシブルアルミブランケット</t>
    <phoneticPr fontId="19"/>
  </si>
  <si>
    <t>アルミブランケット</t>
    <phoneticPr fontId="19"/>
  </si>
  <si>
    <t>アルミポンチョ</t>
    <phoneticPr fontId="19"/>
  </si>
  <si>
    <t>AKN-12</t>
    <phoneticPr fontId="14"/>
  </si>
  <si>
    <t>AKN-1205</t>
    <phoneticPr fontId="14"/>
  </si>
  <si>
    <t>AKN-1210</t>
    <phoneticPr fontId="14"/>
  </si>
  <si>
    <t>セーフティプラグコンビ大</t>
    <phoneticPr fontId="14"/>
  </si>
  <si>
    <t>ASE-4211DB</t>
  </si>
  <si>
    <t>ASE-4211GD</t>
  </si>
  <si>
    <t>check</t>
    <phoneticPr fontId="14"/>
  </si>
  <si>
    <t>check2</t>
    <phoneticPr fontId="14"/>
  </si>
  <si>
    <t>風呂場用薄型振動アラーム</t>
  </si>
  <si>
    <t>アルミシート</t>
  </si>
  <si>
    <t>デジタル電池チェッカーⅡ</t>
  </si>
  <si>
    <t>工場</t>
    <rPh sb="0" eb="2">
      <t>コウジョウ</t>
    </rPh>
    <phoneticPr fontId="19"/>
  </si>
  <si>
    <t>原産国</t>
    <rPh sb="0" eb="3">
      <t>ゲンサンコク</t>
    </rPh>
    <phoneticPr fontId="19"/>
  </si>
  <si>
    <t>JANコード</t>
  </si>
  <si>
    <t>機種名</t>
  </si>
  <si>
    <t>商品名</t>
    <phoneticPr fontId="19"/>
  </si>
  <si>
    <t>色</t>
  </si>
  <si>
    <t>入り数</t>
  </si>
  <si>
    <t>旧定価</t>
    <phoneticPr fontId="19"/>
  </si>
  <si>
    <t>生産国</t>
  </si>
  <si>
    <t>新定価</t>
    <rPh sb="0" eb="1">
      <t>シン</t>
    </rPh>
    <phoneticPr fontId="19"/>
  </si>
  <si>
    <t>納入＠</t>
  </si>
  <si>
    <t>旧組価</t>
    <rPh sb="0" eb="1">
      <t>キュウ</t>
    </rPh>
    <phoneticPr fontId="19"/>
  </si>
  <si>
    <t>新組価</t>
    <rPh sb="0" eb="3">
      <t>シンクミカ</t>
    </rPh>
    <phoneticPr fontId="19"/>
  </si>
  <si>
    <t>旧実売</t>
    <phoneticPr fontId="19"/>
  </si>
  <si>
    <t>新実売</t>
    <rPh sb="0" eb="1">
      <t>シン</t>
    </rPh>
    <phoneticPr fontId="19"/>
  </si>
  <si>
    <t>旧通販</t>
    <rPh sb="1" eb="3">
      <t>ツウハン</t>
    </rPh>
    <phoneticPr fontId="19"/>
  </si>
  <si>
    <t>新通販</t>
    <rPh sb="0" eb="3">
      <t>シンツウハン</t>
    </rPh>
    <phoneticPr fontId="19"/>
  </si>
  <si>
    <t>旧最低下代</t>
    <rPh sb="0" eb="1">
      <t>キュウ</t>
    </rPh>
    <phoneticPr fontId="19"/>
  </si>
  <si>
    <t>新最低下代</t>
    <rPh sb="0" eb="5">
      <t>シンサイテイゲダイ</t>
    </rPh>
    <phoneticPr fontId="19"/>
  </si>
  <si>
    <t>雨降りセンサーⅡ</t>
  </si>
  <si>
    <t>942107</t>
  </si>
  <si>
    <t>931408</t>
  </si>
  <si>
    <t>931255</t>
  </si>
  <si>
    <t>935925</t>
  </si>
  <si>
    <t>I</t>
    <phoneticPr fontId="19"/>
  </si>
  <si>
    <t>日本</t>
    <rPh sb="0" eb="2">
      <t>ニホン</t>
    </rPh>
    <phoneticPr fontId="19"/>
  </si>
  <si>
    <t>ABA-30</t>
    <phoneticPr fontId="19"/>
  </si>
  <si>
    <t>ねこの防犯窓ロック</t>
  </si>
  <si>
    <t>942350</t>
  </si>
  <si>
    <t>国産値上</t>
    <rPh sb="0" eb="2">
      <t>コクサン</t>
    </rPh>
    <rPh sb="2" eb="4">
      <t>ネアゲ</t>
    </rPh>
    <phoneticPr fontId="19"/>
  </si>
  <si>
    <t>光る防犯ブザー</t>
  </si>
  <si>
    <t>935246</t>
  </si>
  <si>
    <t>-</t>
  </si>
  <si>
    <t>ABA-40</t>
    <phoneticPr fontId="19"/>
  </si>
  <si>
    <t>ねこの安心扉ロック</t>
    <phoneticPr fontId="19"/>
  </si>
  <si>
    <t>-</t>
    <phoneticPr fontId="19"/>
  </si>
  <si>
    <t>ABA-40BK</t>
    <phoneticPr fontId="19"/>
  </si>
  <si>
    <t>ねこの安心扉ロック</t>
  </si>
  <si>
    <t>942893</t>
    <phoneticPr fontId="19"/>
  </si>
  <si>
    <t>ABA-40WH</t>
    <phoneticPr fontId="19"/>
  </si>
  <si>
    <t>942923</t>
    <phoneticPr fontId="19"/>
  </si>
  <si>
    <t>100dB薄型振動アラーム</t>
  </si>
  <si>
    <t>933310</t>
  </si>
  <si>
    <t>ABA-507PK</t>
  </si>
  <si>
    <t>ひっぱりやすい防犯ブザー</t>
  </si>
  <si>
    <t>941605</t>
  </si>
  <si>
    <t>ホワイト</t>
  </si>
  <si>
    <t>940325</t>
  </si>
  <si>
    <t>783496</t>
  </si>
  <si>
    <t>アルミ製ホイッスル</t>
  </si>
  <si>
    <t>934270</t>
  </si>
  <si>
    <t>防災用ポリバケツ</t>
  </si>
  <si>
    <t>783588</t>
  </si>
  <si>
    <t>783571</t>
  </si>
  <si>
    <t>N</t>
    <phoneticPr fontId="19"/>
  </si>
  <si>
    <t>ミミ付家具転倒防止マット</t>
  </si>
  <si>
    <t>783540</t>
  </si>
  <si>
    <t>ミニホイッスル</t>
  </si>
  <si>
    <t>784509</t>
  </si>
  <si>
    <t>784516</t>
  </si>
  <si>
    <t>非常用アルミブランケット</t>
  </si>
  <si>
    <t>784523</t>
  </si>
  <si>
    <t>防炎非常持出袋</t>
  </si>
  <si>
    <t>784585</t>
  </si>
  <si>
    <t>継続</t>
    <rPh sb="0" eb="2">
      <t>ケイゾク</t>
    </rPh>
    <phoneticPr fontId="19"/>
  </si>
  <si>
    <t>防災用ポリタンク１０ℓ</t>
  </si>
  <si>
    <t>784592</t>
  </si>
  <si>
    <t>エアマット1200</t>
  </si>
  <si>
    <t>784530</t>
  </si>
  <si>
    <t>最低下代変更</t>
    <rPh sb="0" eb="4">
      <t>サイテイゲダイ</t>
    </rPh>
    <rPh sb="4" eb="6">
      <t>ヘンコウ</t>
    </rPh>
    <phoneticPr fontId="19"/>
  </si>
  <si>
    <t>ぬげにくい安全スリッパ</t>
  </si>
  <si>
    <t>L</t>
  </si>
  <si>
    <t>784615</t>
  </si>
  <si>
    <t>M</t>
  </si>
  <si>
    <t>784622</t>
  </si>
  <si>
    <t>おおきなアルミシート</t>
  </si>
  <si>
    <t>783601</t>
  </si>
  <si>
    <t>収納ポーチ付きアルミシート</t>
  </si>
  <si>
    <t>783717</t>
  </si>
  <si>
    <t>防災用ポリタンク１５L</t>
  </si>
  <si>
    <t>785018</t>
  </si>
  <si>
    <t>980-1280</t>
  </si>
  <si>
    <t>エアマット1800</t>
  </si>
  <si>
    <t>784547</t>
  </si>
  <si>
    <t>防災用薄型ウォーターバッグ９Ｌ</t>
    <phoneticPr fontId="19"/>
  </si>
  <si>
    <t>785308</t>
    <phoneticPr fontId="19"/>
  </si>
  <si>
    <t>緊急時の携帯トイレ</t>
  </si>
  <si>
    <t>784004</t>
  </si>
  <si>
    <t>緊急時の携帯トイレ40回分袋付</t>
  </si>
  <si>
    <t>784639</t>
  </si>
  <si>
    <t>緊急時の携帯トイレ40回分袋なし</t>
  </si>
  <si>
    <t>784646</t>
  </si>
  <si>
    <t>緊急時の携帯トイレ８回分</t>
  </si>
  <si>
    <t>784400</t>
  </si>
  <si>
    <t>緊急時の携帯トイレ80回分袋付</t>
  </si>
  <si>
    <t>784653</t>
  </si>
  <si>
    <t>緊急時の携帯トイレ80回分袋なし</t>
  </si>
  <si>
    <t>784660</t>
  </si>
  <si>
    <t>マスクケース　ミラー付</t>
  </si>
  <si>
    <t>784820</t>
  </si>
  <si>
    <t>784844</t>
  </si>
  <si>
    <t>784776</t>
  </si>
  <si>
    <t>784769</t>
  </si>
  <si>
    <t>784851</t>
  </si>
  <si>
    <t>784813</t>
  </si>
  <si>
    <t>ABO-26</t>
  </si>
  <si>
    <t>コップ</t>
  </si>
  <si>
    <t>784097</t>
  </si>
  <si>
    <t>ｵｰﾌﾟﾝ</t>
  </si>
  <si>
    <t>抗菌消臭 緊急トイレ</t>
    <phoneticPr fontId="19"/>
  </si>
  <si>
    <t>785391</t>
    <phoneticPr fontId="19"/>
  </si>
  <si>
    <t>ABO-27100A</t>
    <phoneticPr fontId="19"/>
  </si>
  <si>
    <t>抗菌消臭 緊急トイレ 100回分 処理袋セット</t>
    <phoneticPr fontId="19"/>
  </si>
  <si>
    <t>785469</t>
    <phoneticPr fontId="19"/>
  </si>
  <si>
    <t>open</t>
    <phoneticPr fontId="19"/>
  </si>
  <si>
    <t>ABO-27100N</t>
    <phoneticPr fontId="19"/>
  </si>
  <si>
    <t>抗菌消臭 緊急トイレ 100回分 凝固剤のみ</t>
    <phoneticPr fontId="19"/>
  </si>
  <si>
    <t>785452</t>
    <phoneticPr fontId="19"/>
  </si>
  <si>
    <t>ABO-2710A</t>
    <phoneticPr fontId="19"/>
  </si>
  <si>
    <t>抗菌消臭 緊急トイレ １０回分</t>
    <phoneticPr fontId="19"/>
  </si>
  <si>
    <t>785414</t>
    <phoneticPr fontId="19"/>
  </si>
  <si>
    <t>ABO-2710N</t>
    <phoneticPr fontId="19"/>
  </si>
  <si>
    <t>抗菌消臭 緊急トイレ １０回分 凝固剤のみ</t>
    <phoneticPr fontId="19"/>
  </si>
  <si>
    <t>785407</t>
    <phoneticPr fontId="19"/>
  </si>
  <si>
    <t>ABO-2750A</t>
    <phoneticPr fontId="19"/>
  </si>
  <si>
    <t>抗菌消臭 緊急トイレ 50回分 処理袋セット</t>
    <rPh sb="16" eb="19">
      <t>ショリブクロ</t>
    </rPh>
    <phoneticPr fontId="19"/>
  </si>
  <si>
    <t>785445</t>
    <phoneticPr fontId="19"/>
  </si>
  <si>
    <t>ABO-2750N</t>
    <phoneticPr fontId="19"/>
  </si>
  <si>
    <t>抗菌消臭 緊急トイレ 50回分 凝固剤のみ</t>
    <phoneticPr fontId="19"/>
  </si>
  <si>
    <t>785438</t>
    <phoneticPr fontId="19"/>
  </si>
  <si>
    <t>ABO-2810A</t>
    <phoneticPr fontId="19"/>
  </si>
  <si>
    <t>災害時の緊急ﾄｲﾚ １０回分 ダブル抗菌消臭</t>
    <phoneticPr fontId="19"/>
  </si>
  <si>
    <t>785421</t>
    <phoneticPr fontId="19"/>
  </si>
  <si>
    <t>Abo-2830A</t>
    <phoneticPr fontId="19"/>
  </si>
  <si>
    <t>災害時の緊急ﾄｲﾚ 3０回分 ダブル抗菌消臭</t>
    <phoneticPr fontId="19"/>
  </si>
  <si>
    <t>785698</t>
    <phoneticPr fontId="19"/>
  </si>
  <si>
    <t>新商品</t>
    <rPh sb="0" eb="3">
      <t>シンショウヒン</t>
    </rPh>
    <phoneticPr fontId="19"/>
  </si>
  <si>
    <t>ABO-2907</t>
    <phoneticPr fontId="19"/>
  </si>
  <si>
    <t>水タンクにもなる水のう袋７枚入</t>
    <phoneticPr fontId="19"/>
  </si>
  <si>
    <t>785568</t>
    <phoneticPr fontId="19"/>
  </si>
  <si>
    <t>ABO-30</t>
    <phoneticPr fontId="19"/>
  </si>
  <si>
    <t>組み立て式簡易トイレ</t>
    <phoneticPr fontId="19"/>
  </si>
  <si>
    <t>785360</t>
    <phoneticPr fontId="19"/>
  </si>
  <si>
    <t>組立式緊急トイレ　凝固剤40回分付</t>
  </si>
  <si>
    <t>785117</t>
  </si>
  <si>
    <t>組立式緊急トイレ　凝固剤８回分付</t>
  </si>
  <si>
    <t>785094</t>
  </si>
  <si>
    <t>ABO-310</t>
    <phoneticPr fontId="19"/>
  </si>
  <si>
    <t>抗菌消臭 組立式緊急トイレ １０回分</t>
    <phoneticPr fontId="19"/>
  </si>
  <si>
    <t>785476</t>
    <phoneticPr fontId="19"/>
  </si>
  <si>
    <t>防災セット</t>
  </si>
  <si>
    <t>783458</t>
  </si>
  <si>
    <t>ABO-32N</t>
    <phoneticPr fontId="19"/>
  </si>
  <si>
    <t>防災セット10点(電池無し)</t>
    <rPh sb="0" eb="2">
      <t>ボウサイ</t>
    </rPh>
    <rPh sb="7" eb="8">
      <t>テン</t>
    </rPh>
    <rPh sb="9" eb="11">
      <t>デンチ</t>
    </rPh>
    <rPh sb="11" eb="12">
      <t>ナ</t>
    </rPh>
    <phoneticPr fontId="19"/>
  </si>
  <si>
    <t>785520</t>
    <phoneticPr fontId="19"/>
  </si>
  <si>
    <t>A４ファイルサイズ防災セット</t>
  </si>
  <si>
    <t>784394</t>
  </si>
  <si>
    <t>784387</t>
  </si>
  <si>
    <t>784554</t>
  </si>
  <si>
    <t>783465</t>
  </si>
  <si>
    <t>ABO-52N</t>
    <phoneticPr fontId="19"/>
  </si>
  <si>
    <t>防災セット18点(電池無し)</t>
    <rPh sb="0" eb="2">
      <t>ボウサイ</t>
    </rPh>
    <rPh sb="7" eb="8">
      <t>テン</t>
    </rPh>
    <rPh sb="9" eb="11">
      <t>デンチ</t>
    </rPh>
    <rPh sb="11" eb="12">
      <t>ナ</t>
    </rPh>
    <phoneticPr fontId="19"/>
  </si>
  <si>
    <t>785537</t>
    <phoneticPr fontId="19"/>
  </si>
  <si>
    <t>783618</t>
  </si>
  <si>
    <t>784561</t>
  </si>
  <si>
    <t>ヘルメット防災セット</t>
  </si>
  <si>
    <t>784578</t>
  </si>
  <si>
    <t>ドライブ緊急セット１０点</t>
  </si>
  <si>
    <t>785148</t>
  </si>
  <si>
    <t>ドライブ緊急セット１３点</t>
  </si>
  <si>
    <t>785155</t>
  </si>
  <si>
    <t>ヘルメットクリップ</t>
  </si>
  <si>
    <t>215355</t>
  </si>
  <si>
    <t>ＬＥＤ帽子ライト</t>
  </si>
  <si>
    <t>215300</t>
  </si>
  <si>
    <t>LEDアルミヘッドランプ</t>
  </si>
  <si>
    <t>214693</t>
  </si>
  <si>
    <t>213528</t>
  </si>
  <si>
    <t>3LEDヘッドランプ</t>
  </si>
  <si>
    <t>213726</t>
  </si>
  <si>
    <t>防雨LEDヘッドランプ</t>
  </si>
  <si>
    <t>215218</t>
  </si>
  <si>
    <t>ヘルメットクリップ付 ヘッドランプ</t>
    <phoneticPr fontId="19"/>
  </si>
  <si>
    <t>215423</t>
    <phoneticPr fontId="19"/>
  </si>
  <si>
    <t>ワイドＬＥＤヘッドライト</t>
    <phoneticPr fontId="19"/>
  </si>
  <si>
    <t>215492</t>
    <phoneticPr fontId="19"/>
  </si>
  <si>
    <t>942596</t>
    <phoneticPr fontId="19"/>
  </si>
  <si>
    <t>スイッチ付コードリール</t>
  </si>
  <si>
    <t>960743</t>
  </si>
  <si>
    <t>ACS-01PW</t>
  </si>
  <si>
    <t>こどもスイッチ</t>
  </si>
  <si>
    <t>ピンクホワイト</t>
  </si>
  <si>
    <t>932634</t>
  </si>
  <si>
    <t>ひざのせトレー</t>
  </si>
  <si>
    <t>ブラック</t>
  </si>
  <si>
    <t>937233</t>
  </si>
  <si>
    <t>932351</t>
  </si>
  <si>
    <t>ブラウン</t>
  </si>
  <si>
    <t>937264</t>
  </si>
  <si>
    <t>グリーン</t>
  </si>
  <si>
    <t>937240</t>
  </si>
  <si>
    <t>ACT-101GR</t>
    <phoneticPr fontId="19"/>
  </si>
  <si>
    <t>グレー</t>
  </si>
  <si>
    <t>929900</t>
  </si>
  <si>
    <t>937257</t>
  </si>
  <si>
    <t>ACT-103BK</t>
    <phoneticPr fontId="19"/>
  </si>
  <si>
    <t>トランクのお買い物袋ストッパー</t>
  </si>
  <si>
    <t>943470</t>
    <phoneticPr fontId="19"/>
  </si>
  <si>
    <t>932443</t>
  </si>
  <si>
    <t>エコ電池チェッカー</t>
  </si>
  <si>
    <t>936670</t>
  </si>
  <si>
    <t>コイン電池が測れる電池チェッカー</t>
  </si>
  <si>
    <t>937424</t>
  </si>
  <si>
    <t>ドーム型防犯ダミーカメラ</t>
  </si>
  <si>
    <t>932399</t>
  </si>
  <si>
    <t>934607</t>
  </si>
  <si>
    <t>防犯ダミーカメラⅢ</t>
  </si>
  <si>
    <t>935307</t>
  </si>
  <si>
    <t>ADC-209</t>
  </si>
  <si>
    <t>防犯ＬＥＤ点滅ダミーカメラ</t>
  </si>
  <si>
    <t>937929</t>
  </si>
  <si>
    <t>open</t>
  </si>
  <si>
    <t>単２が単１になる電池アダプター</t>
  </si>
  <si>
    <t>938544</t>
  </si>
  <si>
    <t>939114</t>
  </si>
  <si>
    <t>939121</t>
  </si>
  <si>
    <t>ソーラー充電式防犯ダミーカメラ</t>
    <phoneticPr fontId="19"/>
  </si>
  <si>
    <t>942633</t>
    <phoneticPr fontId="19"/>
  </si>
  <si>
    <t>ADC-310</t>
  </si>
  <si>
    <t>単3が単1になる電池アダプター</t>
  </si>
  <si>
    <t>930852</t>
  </si>
  <si>
    <t>ライトグリーン</t>
  </si>
  <si>
    <t>930869</t>
  </si>
  <si>
    <t>パープル</t>
  </si>
  <si>
    <t>930876</t>
  </si>
  <si>
    <t>ADC-311WH</t>
    <phoneticPr fontId="19"/>
  </si>
  <si>
    <t>単３が３個で単１電池アダプター</t>
  </si>
  <si>
    <t>937509</t>
  </si>
  <si>
    <t>単3が単2になる電池アダプター</t>
  </si>
  <si>
    <t>930883</t>
  </si>
  <si>
    <t>930890</t>
  </si>
  <si>
    <t>930906</t>
  </si>
  <si>
    <t>電池ケース</t>
  </si>
  <si>
    <t>931507</t>
  </si>
  <si>
    <t>931491</t>
  </si>
  <si>
    <t>931514</t>
  </si>
  <si>
    <t>単4が単3になる電池アダプター</t>
  </si>
  <si>
    <t>931934</t>
  </si>
  <si>
    <t>931910</t>
  </si>
  <si>
    <t>931927</t>
  </si>
  <si>
    <t>ADC-502</t>
  </si>
  <si>
    <t>ドア用防犯ダミーカメラ</t>
  </si>
  <si>
    <t>940042</t>
  </si>
  <si>
    <t>車脱出用ハンマーⅢ</t>
  </si>
  <si>
    <t>オレンジ</t>
  </si>
  <si>
    <t>940158</t>
  </si>
  <si>
    <t>KDH-001に切り替えの為継続</t>
    <rPh sb="8" eb="9">
      <t>キ</t>
    </rPh>
    <rPh sb="10" eb="11">
      <t>カ</t>
    </rPh>
    <rPh sb="13" eb="14">
      <t>タメ</t>
    </rPh>
    <rPh sb="14" eb="16">
      <t>ケイゾク</t>
    </rPh>
    <phoneticPr fontId="19"/>
  </si>
  <si>
    <t>ADL-03</t>
    <phoneticPr fontId="19"/>
  </si>
  <si>
    <t>にぎっ照るライトⅡ</t>
    <rPh sb="3" eb="4">
      <t>テ</t>
    </rPh>
    <phoneticPr fontId="19"/>
  </si>
  <si>
    <t>934478</t>
    <phoneticPr fontId="19"/>
  </si>
  <si>
    <t>だめニャンプレート</t>
  </si>
  <si>
    <t>930104</t>
  </si>
  <si>
    <t>土ストッパー　１０枚入り</t>
  </si>
  <si>
    <t>938896</t>
  </si>
  <si>
    <t>土ストッパー　２０枚入り</t>
  </si>
  <si>
    <t>938902</t>
  </si>
  <si>
    <t>土ストッパー　４０枚入り</t>
  </si>
  <si>
    <t>940318</t>
  </si>
  <si>
    <t>土ストッパー　６０枚入り</t>
  </si>
  <si>
    <t>941483</t>
  </si>
  <si>
    <t>土ストッパー　６０枚入り　</t>
  </si>
  <si>
    <t>941490</t>
  </si>
  <si>
    <t>941476</t>
  </si>
  <si>
    <t>942459</t>
    <phoneticPr fontId="19"/>
  </si>
  <si>
    <t>電動角質リムーバー（化粧箱）</t>
    <rPh sb="10" eb="13">
      <t>ケショウバコ</t>
    </rPh>
    <phoneticPr fontId="19"/>
  </si>
  <si>
    <t>665143</t>
  </si>
  <si>
    <t>終売予定</t>
    <rPh sb="0" eb="4">
      <t>シュウバイヨテイ</t>
    </rPh>
    <phoneticPr fontId="19"/>
  </si>
  <si>
    <t>電動角質リムーバー（ブリスター）</t>
    <phoneticPr fontId="19"/>
  </si>
  <si>
    <t>電動角質リムーバー　交換用ローラー２個入り</t>
  </si>
  <si>
    <t>665150</t>
  </si>
  <si>
    <t>ADS-001</t>
    <phoneticPr fontId="19"/>
  </si>
  <si>
    <t>段ボールストッカー</t>
    <phoneticPr fontId="19"/>
  </si>
  <si>
    <t>ADS-001BK</t>
    <phoneticPr fontId="19"/>
  </si>
  <si>
    <t>943685</t>
    <phoneticPr fontId="19"/>
  </si>
  <si>
    <t>ADS-001WH</t>
    <phoneticPr fontId="19"/>
  </si>
  <si>
    <t>943678</t>
    <phoneticPr fontId="19"/>
  </si>
  <si>
    <t>軽着火風防ライター　補助具</t>
  </si>
  <si>
    <t>938322</t>
  </si>
  <si>
    <t>お墓参りセットⅡ</t>
  </si>
  <si>
    <t>938346</t>
  </si>
  <si>
    <t>軽着火ライター　補助具</t>
  </si>
  <si>
    <t>938339</t>
  </si>
  <si>
    <t>AFL-0510</t>
    <phoneticPr fontId="19"/>
  </si>
  <si>
    <t>軽着火プッシュライター　補助具（アソート）</t>
  </si>
  <si>
    <t>938827</t>
  </si>
  <si>
    <t>AFL-05BK</t>
  </si>
  <si>
    <t>軽着火プッシュライター　補助具</t>
  </si>
  <si>
    <t>938797</t>
  </si>
  <si>
    <t>938810</t>
  </si>
  <si>
    <t>クリアー</t>
  </si>
  <si>
    <t>938780</t>
  </si>
  <si>
    <t>938803</t>
  </si>
  <si>
    <t>938674</t>
  </si>
  <si>
    <t>AFL-06C</t>
    <phoneticPr fontId="19"/>
  </si>
  <si>
    <t>軽着火ライター　補助具CK</t>
  </si>
  <si>
    <t>938964</t>
  </si>
  <si>
    <t>廃番</t>
    <rPh sb="0" eb="2">
      <t>ハイバン</t>
    </rPh>
    <phoneticPr fontId="19"/>
  </si>
  <si>
    <t>AFL-06</t>
    <phoneticPr fontId="19"/>
  </si>
  <si>
    <t>938919</t>
  </si>
  <si>
    <t>AFL-07C</t>
    <phoneticPr fontId="19"/>
  </si>
  <si>
    <t>軽着火ライター　補助具CKM</t>
  </si>
  <si>
    <t>938971</t>
  </si>
  <si>
    <t>AFL-07</t>
    <phoneticPr fontId="19"/>
  </si>
  <si>
    <t>938926</t>
  </si>
  <si>
    <t>AFL-100</t>
    <phoneticPr fontId="19"/>
  </si>
  <si>
    <t>電動式 香炉の灰ふるい</t>
    <phoneticPr fontId="19"/>
  </si>
  <si>
    <t>942794</t>
    <phoneticPr fontId="19"/>
  </si>
  <si>
    <t>安心のろうそくお線香セット（各１個）</t>
  </si>
  <si>
    <t>茶</t>
  </si>
  <si>
    <t>931958</t>
  </si>
  <si>
    <t>金</t>
  </si>
  <si>
    <t>931965</t>
  </si>
  <si>
    <t>安心のろうそくお線香セット（ろうそく２個線香１個）</t>
  </si>
  <si>
    <t>931972</t>
  </si>
  <si>
    <t>931989</t>
  </si>
  <si>
    <t>AGI-104DB</t>
    <phoneticPr fontId="19"/>
  </si>
  <si>
    <t>安心の絵ろうそくお線香セット（ろうそく２個線香１個）</t>
    <rPh sb="3" eb="4">
      <t>エ</t>
    </rPh>
    <phoneticPr fontId="19"/>
  </si>
  <si>
    <t>942671</t>
    <phoneticPr fontId="19"/>
  </si>
  <si>
    <t>AGI-104GD</t>
    <phoneticPr fontId="19"/>
  </si>
  <si>
    <t>942688</t>
    <phoneticPr fontId="19"/>
  </si>
  <si>
    <t>ごますり革命</t>
  </si>
  <si>
    <t>941452</t>
  </si>
  <si>
    <t>前かご用サイクルライト</t>
  </si>
  <si>
    <t>664115</t>
  </si>
  <si>
    <t>防雨形安心テールライト</t>
  </si>
  <si>
    <t>664160</t>
  </si>
  <si>
    <t>前カゴ用３LEDスリムサイクルライト</t>
  </si>
  <si>
    <t>664542</t>
  </si>
  <si>
    <t>防雨スリムサイクルライト</t>
  </si>
  <si>
    <t>664085</t>
  </si>
  <si>
    <t>664313</t>
  </si>
  <si>
    <t>自動点灯前かごクリップライト（サイクル）</t>
  </si>
  <si>
    <t>664962</t>
  </si>
  <si>
    <t>自動点灯前かごクリップライト</t>
  </si>
  <si>
    <t>自動点灯サイクルライトⅡ</t>
  </si>
  <si>
    <t>664627</t>
  </si>
  <si>
    <t>前後ダブルライト</t>
  </si>
  <si>
    <t>664801</t>
  </si>
  <si>
    <t>単３と単１が使える防水ライト</t>
  </si>
  <si>
    <t>214938</t>
  </si>
  <si>
    <t>単１型LED防雨ライト</t>
  </si>
  <si>
    <t>215188</t>
  </si>
  <si>
    <t>LED強力ライト</t>
  </si>
  <si>
    <t>214945</t>
  </si>
  <si>
    <t>AHL-1600</t>
    <phoneticPr fontId="19"/>
  </si>
  <si>
    <t>LED強力ライト</t>
    <phoneticPr fontId="19"/>
  </si>
  <si>
    <t>201587</t>
    <phoneticPr fontId="19"/>
  </si>
  <si>
    <t>強力ライト</t>
  </si>
  <si>
    <t>201501</t>
  </si>
  <si>
    <t>ハロゲン防水ライト　電池付（化粧箱）</t>
    <rPh sb="10" eb="13">
      <t>デンチツキ</t>
    </rPh>
    <rPh sb="14" eb="17">
      <t>ケショウバコ</t>
    </rPh>
    <phoneticPr fontId="19"/>
  </si>
  <si>
    <t>214341</t>
    <phoneticPr fontId="19"/>
  </si>
  <si>
    <t>ハロゲン防水ライト（ブリスター）</t>
    <phoneticPr fontId="19"/>
  </si>
  <si>
    <t>213573</t>
  </si>
  <si>
    <t>ハロゲン防水ライト　電池無（ブリスター）</t>
    <rPh sb="10" eb="12">
      <t>デンチ</t>
    </rPh>
    <rPh sb="12" eb="13">
      <t>ナシ</t>
    </rPh>
    <phoneticPr fontId="19"/>
  </si>
  <si>
    <t>215096</t>
  </si>
  <si>
    <t>単２型LED防雨ライト</t>
  </si>
  <si>
    <t>215195</t>
  </si>
  <si>
    <t>ＬＥＤ防雨ライト</t>
    <rPh sb="3" eb="5">
      <t>ボウウ</t>
    </rPh>
    <phoneticPr fontId="19"/>
  </si>
  <si>
    <t>215478</t>
    <phoneticPr fontId="19"/>
  </si>
  <si>
    <t>強力ライト（電池付）</t>
  </si>
  <si>
    <t>215386</t>
  </si>
  <si>
    <t>AHL-2750N</t>
  </si>
  <si>
    <t>強力ライト（電池無）</t>
  </si>
  <si>
    <t>215416</t>
  </si>
  <si>
    <t>932009</t>
  </si>
  <si>
    <t>ハンドメガホンミニ</t>
  </si>
  <si>
    <t>933747</t>
  </si>
  <si>
    <t>10Wハンドメガホン</t>
  </si>
  <si>
    <t>936090</t>
  </si>
  <si>
    <t>録音できるハンドメガホン</t>
  </si>
  <si>
    <t>938308</t>
  </si>
  <si>
    <t>防雨ハンドメガホン</t>
    <phoneticPr fontId="19"/>
  </si>
  <si>
    <t>942817</t>
    <phoneticPr fontId="19"/>
  </si>
  <si>
    <t>なんでもハンドルホルダー</t>
  </si>
  <si>
    <t>213931</t>
  </si>
  <si>
    <t>なんでもハンドルホルダーⅡ</t>
  </si>
  <si>
    <t>214204</t>
  </si>
  <si>
    <t>ねながらひっぱりコード星</t>
  </si>
  <si>
    <t>950836</t>
  </si>
  <si>
    <t>ねながらひっぱりコード月</t>
  </si>
  <si>
    <t>950843</t>
  </si>
  <si>
    <t>ねながらひっぱりコード天使</t>
  </si>
  <si>
    <t>950850</t>
  </si>
  <si>
    <t>ねながらひっぱりコード木</t>
  </si>
  <si>
    <t>950904</t>
  </si>
  <si>
    <t>星あそびメルヘンセット</t>
  </si>
  <si>
    <t>950898</t>
  </si>
  <si>
    <t>星あそび</t>
  </si>
  <si>
    <t>950812</t>
  </si>
  <si>
    <t>ねこあそび</t>
  </si>
  <si>
    <t>951499</t>
  </si>
  <si>
    <t>星あそび　ハロウィン</t>
    <phoneticPr fontId="19"/>
  </si>
  <si>
    <t>951512</t>
    <phoneticPr fontId="19"/>
  </si>
  <si>
    <t>ねながらひっぱりコードⅡ星</t>
  </si>
  <si>
    <t>950980</t>
  </si>
  <si>
    <t>ハローキティひっぱりコード月</t>
  </si>
  <si>
    <t>951109</t>
  </si>
  <si>
    <t>ハローキティひっぱりコードハート</t>
  </si>
  <si>
    <t>951116</t>
  </si>
  <si>
    <t>ハローキティひっぱりコード花</t>
  </si>
  <si>
    <t>951123</t>
  </si>
  <si>
    <t>ねながらひっぱりコードⅡ月</t>
  </si>
  <si>
    <t>950997</t>
  </si>
  <si>
    <t>ハローキティ星あそび</t>
  </si>
  <si>
    <t>951178</t>
  </si>
  <si>
    <t>ねながらひっぱりコードⅡ天使</t>
  </si>
  <si>
    <t>951000</t>
  </si>
  <si>
    <t>ねながらひっぱりコードⅡくま</t>
  </si>
  <si>
    <t>951017</t>
  </si>
  <si>
    <t>ねながらひっぱりコードⅡ魚</t>
  </si>
  <si>
    <t>951024</t>
  </si>
  <si>
    <t>ねながらぴったりコード　星</t>
  </si>
  <si>
    <t>951376</t>
  </si>
  <si>
    <t>ねながらぴったりコード　月</t>
  </si>
  <si>
    <t>951383</t>
  </si>
  <si>
    <t>ハローキティぴったりコード　月</t>
  </si>
  <si>
    <t>951390</t>
  </si>
  <si>
    <t>ハローキティぴったりコード　アーチ</t>
  </si>
  <si>
    <t>951406</t>
  </si>
  <si>
    <t>ハローキティぴったりコード　花</t>
  </si>
  <si>
    <t>951413</t>
  </si>
  <si>
    <t>ねながらひっぱりコード蛍</t>
  </si>
  <si>
    <t>951437</t>
  </si>
  <si>
    <t>951444</t>
  </si>
  <si>
    <t>951420</t>
  </si>
  <si>
    <t>ねながらひっぱりコード猫</t>
  </si>
  <si>
    <t>かお</t>
  </si>
  <si>
    <t>951482</t>
  </si>
  <si>
    <t>のび</t>
  </si>
  <si>
    <t>951468</t>
  </si>
  <si>
    <t>おすわり</t>
  </si>
  <si>
    <t>951475</t>
  </si>
  <si>
    <t>たっち</t>
  </si>
  <si>
    <t>951451</t>
  </si>
  <si>
    <t>AHS-901KA</t>
    <phoneticPr fontId="19"/>
  </si>
  <si>
    <t>ねながらひっぱりコード　ハロウィン</t>
    <phoneticPr fontId="19"/>
  </si>
  <si>
    <t>かぼちゃ</t>
    <phoneticPr fontId="19"/>
  </si>
  <si>
    <t>951536</t>
    <phoneticPr fontId="19"/>
  </si>
  <si>
    <t>AHS-901KO</t>
    <phoneticPr fontId="19"/>
  </si>
  <si>
    <t>こうもり</t>
    <phoneticPr fontId="19"/>
  </si>
  <si>
    <t>951543</t>
    <phoneticPr fontId="19"/>
  </si>
  <si>
    <t>AHS-901OB</t>
    <phoneticPr fontId="19"/>
  </si>
  <si>
    <t>おばけ</t>
    <phoneticPr fontId="19"/>
  </si>
  <si>
    <t>951529</t>
    <phoneticPr fontId="19"/>
  </si>
  <si>
    <t>キズつきにくいイス脚カバー</t>
  </si>
  <si>
    <t>937172</t>
  </si>
  <si>
    <t>アイボリー</t>
  </si>
  <si>
    <t>937301</t>
  </si>
  <si>
    <t>AIC-02BR</t>
    <phoneticPr fontId="19"/>
  </si>
  <si>
    <t>キズつきにくいテーブル脚カバー</t>
  </si>
  <si>
    <t>937189</t>
  </si>
  <si>
    <t>AIC-03BE</t>
    <phoneticPr fontId="19"/>
  </si>
  <si>
    <t>キズつきにくいイス脚カバー　１脚用</t>
  </si>
  <si>
    <t>ベージュ</t>
  </si>
  <si>
    <t>937745</t>
    <phoneticPr fontId="19"/>
  </si>
  <si>
    <t>937646</t>
  </si>
  <si>
    <t>937653</t>
  </si>
  <si>
    <t>ズレにくいイス脚カバー４脚用</t>
  </si>
  <si>
    <t>942251</t>
  </si>
  <si>
    <t>942237</t>
  </si>
  <si>
    <t>942244</t>
  </si>
  <si>
    <t>ズレにくいイス脚カバー１脚用</t>
  </si>
  <si>
    <t>942282</t>
  </si>
  <si>
    <t>942268</t>
  </si>
  <si>
    <t>942275</t>
  </si>
  <si>
    <t>ズレにくいイス脚カバー２脚用</t>
  </si>
  <si>
    <t>942312</t>
  </si>
  <si>
    <t>942299</t>
  </si>
  <si>
    <t>942305</t>
  </si>
  <si>
    <t>931385</t>
  </si>
  <si>
    <t>耳にすっぽり集音器Ⅱ</t>
  </si>
  <si>
    <t>936663</t>
  </si>
  <si>
    <t>耳かけ集音器Ⅱ</t>
  </si>
  <si>
    <t>937325</t>
  </si>
  <si>
    <t>耳にすっぽり集音器Ⅲ</t>
  </si>
  <si>
    <t>664818</t>
  </si>
  <si>
    <t>充電式耳かけ集音器</t>
  </si>
  <si>
    <t>665099</t>
  </si>
  <si>
    <t>充電式耳にすっぽり集音器</t>
  </si>
  <si>
    <t>665174</t>
  </si>
  <si>
    <t>耳かけ集音器　快聴</t>
  </si>
  <si>
    <t>665167</t>
  </si>
  <si>
    <t>シリコンくるっとバンド</t>
  </si>
  <si>
    <t>939053</t>
  </si>
  <si>
    <t>すっきりコード巻き</t>
  </si>
  <si>
    <t>930142</t>
  </si>
  <si>
    <t>アニマルシリコンバンド</t>
  </si>
  <si>
    <t>941308</t>
  </si>
  <si>
    <t>すっきりコード巻きミニ</t>
  </si>
  <si>
    <t>930241</t>
  </si>
  <si>
    <t>つなげるコード束ね</t>
  </si>
  <si>
    <t>930814</t>
  </si>
  <si>
    <t>すっきり収納タップボックス BK</t>
  </si>
  <si>
    <t>936335</t>
  </si>
  <si>
    <t>すっきり収納タップボックス WH</t>
  </si>
  <si>
    <t>936328</t>
  </si>
  <si>
    <t>かんたんコード巻き</t>
  </si>
  <si>
    <t>931064</t>
  </si>
  <si>
    <t>レッド</t>
  </si>
  <si>
    <t>931071</t>
  </si>
  <si>
    <t>スリムタップボックス</t>
  </si>
  <si>
    <t>937868</t>
  </si>
  <si>
    <t>937677</t>
  </si>
  <si>
    <t>AKD-50PW</t>
    <phoneticPr fontId="19"/>
  </si>
  <si>
    <t>ﾋﾟｭｱﾎﾜｲﾄ</t>
    <phoneticPr fontId="19"/>
  </si>
  <si>
    <t>942343</t>
    <phoneticPr fontId="19"/>
  </si>
  <si>
    <t>AKD-51BE</t>
    <phoneticPr fontId="19"/>
  </si>
  <si>
    <t>充電ステーション</t>
    <phoneticPr fontId="19"/>
  </si>
  <si>
    <t>ベージュ</t>
    <phoneticPr fontId="19"/>
  </si>
  <si>
    <t>942749</t>
    <phoneticPr fontId="19"/>
  </si>
  <si>
    <t>AKD-51BK</t>
    <phoneticPr fontId="19"/>
  </si>
  <si>
    <t>942756</t>
    <phoneticPr fontId="19"/>
  </si>
  <si>
    <t>AKD-51BR</t>
    <phoneticPr fontId="19"/>
  </si>
  <si>
    <t>ブラウン</t>
    <phoneticPr fontId="19"/>
  </si>
  <si>
    <t>942732</t>
    <phoneticPr fontId="19"/>
  </si>
  <si>
    <t>AKD-600RD</t>
  </si>
  <si>
    <t>かんたんコード巻きミニ</t>
  </si>
  <si>
    <t>931330</t>
  </si>
  <si>
    <t>マルチタップカバー</t>
  </si>
  <si>
    <t>937875</t>
  </si>
  <si>
    <t>937882</t>
  </si>
  <si>
    <t>937684</t>
  </si>
  <si>
    <t>AKD-61BK</t>
    <phoneticPr fontId="19"/>
  </si>
  <si>
    <t>マルチタップカバーロング</t>
    <phoneticPr fontId="19"/>
  </si>
  <si>
    <t>943531</t>
    <phoneticPr fontId="19"/>
  </si>
  <si>
    <t>AKD-61BR</t>
    <phoneticPr fontId="19"/>
  </si>
  <si>
    <t>943494</t>
    <phoneticPr fontId="19"/>
  </si>
  <si>
    <t>AKD-61WH</t>
    <phoneticPr fontId="19"/>
  </si>
  <si>
    <t>943548</t>
    <phoneticPr fontId="19"/>
  </si>
  <si>
    <t>AKD-62BK</t>
    <phoneticPr fontId="19"/>
  </si>
  <si>
    <t>マルチタップカバーショートブラック</t>
    <phoneticPr fontId="19"/>
  </si>
  <si>
    <t>943845</t>
    <phoneticPr fontId="19"/>
  </si>
  <si>
    <t>AKD-62BR</t>
    <phoneticPr fontId="19"/>
  </si>
  <si>
    <t>マルチタップカバーショートブラウン</t>
    <phoneticPr fontId="19"/>
  </si>
  <si>
    <t>943869</t>
    <phoneticPr fontId="19"/>
  </si>
  <si>
    <t>AKD-62WH</t>
    <phoneticPr fontId="19"/>
  </si>
  <si>
    <t>マルチタップカバーショートホワイト</t>
    <phoneticPr fontId="19"/>
  </si>
  <si>
    <t>943852</t>
    <phoneticPr fontId="19"/>
  </si>
  <si>
    <t>からまないイヤホンホルダー</t>
  </si>
  <si>
    <t>932511</t>
  </si>
  <si>
    <t>しっかりコード巻き</t>
  </si>
  <si>
    <t>932528</t>
  </si>
  <si>
    <t>932566</t>
  </si>
  <si>
    <t>932559</t>
  </si>
  <si>
    <t>園芸用シリコンバンド</t>
  </si>
  <si>
    <t>941575</t>
  </si>
  <si>
    <t>しっかりコード巻きミニ</t>
  </si>
  <si>
    <t>932535</t>
  </si>
  <si>
    <t>932580</t>
  </si>
  <si>
    <t>932573</t>
  </si>
  <si>
    <t>２灯式キーライト（赤LED）</t>
  </si>
  <si>
    <t>410002</t>
  </si>
  <si>
    <t>白い光のかぶせるキーライト</t>
  </si>
  <si>
    <t>410040</t>
  </si>
  <si>
    <t>409884</t>
  </si>
  <si>
    <t>クリア</t>
  </si>
  <si>
    <t>409945</t>
  </si>
  <si>
    <t>409891</t>
  </si>
  <si>
    <t>立てて置ける毛だまクリーナー</t>
    <phoneticPr fontId="19"/>
  </si>
  <si>
    <t>942558</t>
    <phoneticPr fontId="19"/>
  </si>
  <si>
    <t>942565</t>
    <phoneticPr fontId="19"/>
  </si>
  <si>
    <t>首ふり毛だまクリーナー</t>
    <phoneticPr fontId="19"/>
  </si>
  <si>
    <t>942572</t>
    <phoneticPr fontId="19"/>
  </si>
  <si>
    <t>942589</t>
    <phoneticPr fontId="19"/>
  </si>
  <si>
    <t>AKN-03BE</t>
    <phoneticPr fontId="19"/>
  </si>
  <si>
    <t>コードクリップ</t>
  </si>
  <si>
    <t>938070</t>
    <phoneticPr fontId="19"/>
  </si>
  <si>
    <t>930968</t>
  </si>
  <si>
    <t>AKN-03BR</t>
    <phoneticPr fontId="19"/>
  </si>
  <si>
    <t>938063</t>
    <phoneticPr fontId="19"/>
  </si>
  <si>
    <t>931019</t>
  </si>
  <si>
    <t>931002</t>
  </si>
  <si>
    <t>コンセント差し込み口カバー</t>
  </si>
  <si>
    <t>930975</t>
  </si>
  <si>
    <t>930999</t>
  </si>
  <si>
    <t>930982</t>
  </si>
  <si>
    <t>セフティープラグコンビ　２個入</t>
  </si>
  <si>
    <t>931453</t>
  </si>
  <si>
    <t>セフティープラグコンビ　５個入</t>
  </si>
  <si>
    <t>936694</t>
  </si>
  <si>
    <t>セフティープラグコンビ　１０個入</t>
  </si>
  <si>
    <t>936700</t>
  </si>
  <si>
    <t>セフティープラグコンビ（大型プラグ用）</t>
  </si>
  <si>
    <t>931460</t>
  </si>
  <si>
    <t>L型セフティープラグコンビ</t>
  </si>
  <si>
    <t>932139</t>
  </si>
  <si>
    <t>にぎりやすい安全プラグカバー</t>
  </si>
  <si>
    <t>932177</t>
  </si>
  <si>
    <t>932184</t>
  </si>
  <si>
    <t>932160</t>
  </si>
  <si>
    <t>抜き差ししやすい安全プラグカバー大</t>
  </si>
  <si>
    <t>935628</t>
  </si>
  <si>
    <t>935611</t>
  </si>
  <si>
    <t>アニマルコンセントカバー</t>
  </si>
  <si>
    <t>936250</t>
  </si>
  <si>
    <t>セフティープラグコンビ大　２個入</t>
    <phoneticPr fontId="19"/>
  </si>
  <si>
    <t>936717</t>
  </si>
  <si>
    <t>AKN-1205</t>
    <phoneticPr fontId="19"/>
  </si>
  <si>
    <t>セフティープラグコンビ大　５個入</t>
    <phoneticPr fontId="19"/>
  </si>
  <si>
    <t>936724</t>
    <phoneticPr fontId="19"/>
  </si>
  <si>
    <t>AKN-1210</t>
    <phoneticPr fontId="19"/>
  </si>
  <si>
    <t>セフティープラグコンビ大　１０個入</t>
    <phoneticPr fontId="19"/>
  </si>
  <si>
    <t>936731</t>
    <phoneticPr fontId="19"/>
  </si>
  <si>
    <t>カラ－コードクリップ（５色セット）</t>
    <rPh sb="12" eb="13">
      <t>ショク</t>
    </rPh>
    <phoneticPr fontId="19"/>
  </si>
  <si>
    <t>937462</t>
  </si>
  <si>
    <t>カラ－コードクリップ（BBセット）</t>
    <phoneticPr fontId="19"/>
  </si>
  <si>
    <t>938056</t>
    <phoneticPr fontId="19"/>
  </si>
  <si>
    <t>AKN-13BB</t>
    <phoneticPr fontId="19"/>
  </si>
  <si>
    <t>フルーツコンセントカバー</t>
  </si>
  <si>
    <t>937486</t>
  </si>
  <si>
    <t>ハローキティコンセントカバー</t>
  </si>
  <si>
    <t>937707</t>
  </si>
  <si>
    <t>定価確認</t>
    <rPh sb="0" eb="4">
      <t>テイカカクニン</t>
    </rPh>
    <phoneticPr fontId="19"/>
  </si>
  <si>
    <t>アニマルコードクリップ</t>
  </si>
  <si>
    <t>937851</t>
  </si>
  <si>
    <t>ねこのコンセントカバー４個組</t>
  </si>
  <si>
    <t>941551</t>
  </si>
  <si>
    <t>ねこのコンセントカバー２個組</t>
  </si>
  <si>
    <t>941582</t>
  </si>
  <si>
    <t>941599</t>
  </si>
  <si>
    <t>ハローキティのコンセントガード</t>
  </si>
  <si>
    <t>941858</t>
  </si>
  <si>
    <t>941841</t>
  </si>
  <si>
    <t>いぬのコンセントカバー４個組</t>
  </si>
  <si>
    <t>942114</t>
  </si>
  <si>
    <t>いぬのコンセントカバー２個組</t>
  </si>
  <si>
    <t>942121</t>
  </si>
  <si>
    <t>942138</t>
  </si>
  <si>
    <t>うさぎのコンセントカバー　４個組</t>
  </si>
  <si>
    <t>942176</t>
  </si>
  <si>
    <t>うさぎのコンセントカバー　２個組</t>
  </si>
  <si>
    <t>942183</t>
  </si>
  <si>
    <t>942190</t>
  </si>
  <si>
    <t>ふくろうのコンセントカバー　４個組</t>
  </si>
  <si>
    <t>942206</t>
  </si>
  <si>
    <t>ふくろうのコンセントカバー　２個組</t>
  </si>
  <si>
    <t>942213</t>
  </si>
  <si>
    <t>942220</t>
  </si>
  <si>
    <t>こたつの高さをあげる足</t>
  </si>
  <si>
    <t>931873</t>
  </si>
  <si>
    <t>931743</t>
  </si>
  <si>
    <t>こたつの高さをあげる足　ジャンボ</t>
    <phoneticPr fontId="19"/>
  </si>
  <si>
    <t>940196</t>
  </si>
  <si>
    <t>934393</t>
  </si>
  <si>
    <t>ベッドの高さをあげる足</t>
  </si>
  <si>
    <t>936960</t>
  </si>
  <si>
    <t>AKO-06BK</t>
    <phoneticPr fontId="19"/>
  </si>
  <si>
    <t>ベッドの高さをあげる足</t>
    <phoneticPr fontId="19"/>
  </si>
  <si>
    <t>943319</t>
    <phoneticPr fontId="19"/>
  </si>
  <si>
    <t>936953</t>
  </si>
  <si>
    <t>AKO-06WH</t>
    <phoneticPr fontId="19"/>
  </si>
  <si>
    <t>943302</t>
    <phoneticPr fontId="19"/>
  </si>
  <si>
    <t>こたつの高さをあげる足スリム</t>
  </si>
  <si>
    <t>941759</t>
  </si>
  <si>
    <t>941743</t>
  </si>
  <si>
    <t>AKO-08BE</t>
    <phoneticPr fontId="19"/>
  </si>
  <si>
    <t>テーブルの高さをあげる足</t>
    <phoneticPr fontId="19"/>
  </si>
  <si>
    <t>943241</t>
    <phoneticPr fontId="19"/>
  </si>
  <si>
    <t>AKO-08BR</t>
    <phoneticPr fontId="19"/>
  </si>
  <si>
    <t>943234</t>
    <phoneticPr fontId="19"/>
  </si>
  <si>
    <t>AKO-09</t>
    <phoneticPr fontId="19"/>
  </si>
  <si>
    <t>テレビの高さをあげる足</t>
    <phoneticPr fontId="19"/>
  </si>
  <si>
    <t>943258</t>
    <phoneticPr fontId="19"/>
  </si>
  <si>
    <t>こたつにつける収納ポケット</t>
    <phoneticPr fontId="19"/>
  </si>
  <si>
    <t>942398</t>
    <phoneticPr fontId="19"/>
  </si>
  <si>
    <t>AKO-11BE</t>
    <phoneticPr fontId="19"/>
  </si>
  <si>
    <t>ソファーの高さをあげる足</t>
    <phoneticPr fontId="19"/>
  </si>
  <si>
    <t>943388</t>
    <phoneticPr fontId="19"/>
  </si>
  <si>
    <t>AKO-11BR</t>
    <phoneticPr fontId="19"/>
  </si>
  <si>
    <t>943371</t>
    <phoneticPr fontId="19"/>
  </si>
  <si>
    <t>シリコンキーカバー</t>
  </si>
  <si>
    <t>941872</t>
  </si>
  <si>
    <t>ねこのキーカバー</t>
  </si>
  <si>
    <t>941865</t>
  </si>
  <si>
    <t>ドア止めゾウ</t>
  </si>
  <si>
    <t>931422</t>
  </si>
  <si>
    <t>AKS-01GN</t>
    <phoneticPr fontId="19"/>
  </si>
  <si>
    <t>931286</t>
  </si>
  <si>
    <t>アイバリー</t>
  </si>
  <si>
    <t>931187</t>
  </si>
  <si>
    <t>ドアすきまｺｿﾞｳ</t>
  </si>
  <si>
    <t>931439</t>
  </si>
  <si>
    <t>AKS-02GN</t>
    <phoneticPr fontId="19"/>
  </si>
  <si>
    <t>931293</t>
  </si>
  <si>
    <t>AKS-02IV</t>
    <phoneticPr fontId="19"/>
  </si>
  <si>
    <t>アイボリー</t>
    <phoneticPr fontId="19"/>
  </si>
  <si>
    <t>931194</t>
  </si>
  <si>
    <t>ドアストッパーマンモス</t>
  </si>
  <si>
    <t>933648</t>
  </si>
  <si>
    <t>933679</t>
  </si>
  <si>
    <t>933655</t>
  </si>
  <si>
    <t>AKS-03PK</t>
    <phoneticPr fontId="19"/>
  </si>
  <si>
    <t>935901</t>
    <phoneticPr fontId="19"/>
  </si>
  <si>
    <t>AKS-03WH</t>
  </si>
  <si>
    <t>933662</t>
  </si>
  <si>
    <t>ドアストッパーねこ　黒（ブリスター）</t>
    <phoneticPr fontId="19"/>
  </si>
  <si>
    <t>939305</t>
  </si>
  <si>
    <t>AKS-05WB BK</t>
    <phoneticPr fontId="19"/>
  </si>
  <si>
    <t>ドアストッパーねこ　黒（化粧箱）</t>
    <phoneticPr fontId="19"/>
  </si>
  <si>
    <t>943395</t>
    <phoneticPr fontId="19"/>
  </si>
  <si>
    <t>AKS-05WB WH</t>
    <phoneticPr fontId="19"/>
  </si>
  <si>
    <t>ドアストッパーねこ　白（化粧箱）</t>
    <phoneticPr fontId="19"/>
  </si>
  <si>
    <t>943401</t>
    <phoneticPr fontId="19"/>
  </si>
  <si>
    <t>ドアストッパーねこ　白（ブリスター）</t>
    <phoneticPr fontId="19"/>
  </si>
  <si>
    <t>940134</t>
  </si>
  <si>
    <t>3LEDクリップライト</t>
  </si>
  <si>
    <t>213740</t>
  </si>
  <si>
    <t>AKU-4304</t>
    <phoneticPr fontId="19"/>
  </si>
  <si>
    <t>３ＬＥＤ前カゴクリップライト</t>
  </si>
  <si>
    <t>664177</t>
  </si>
  <si>
    <t>スタンドにもなるクリップライト</t>
  </si>
  <si>
    <t>665075</t>
  </si>
  <si>
    <t>てるてるランタン</t>
  </si>
  <si>
    <t>215232</t>
  </si>
  <si>
    <t>持ったら点灯ランタン</t>
    <phoneticPr fontId="19"/>
  </si>
  <si>
    <t>215461</t>
    <phoneticPr fontId="19"/>
  </si>
  <si>
    <t>ALA-3303GN</t>
    <phoneticPr fontId="19"/>
  </si>
  <si>
    <t>軽量ＬＥＤランタン</t>
    <rPh sb="0" eb="2">
      <t>ケイリョウ</t>
    </rPh>
    <phoneticPr fontId="19"/>
  </si>
  <si>
    <t>グリーン</t>
    <phoneticPr fontId="19"/>
  </si>
  <si>
    <t>215607</t>
    <phoneticPr fontId="19"/>
  </si>
  <si>
    <t>ALA-3303YE</t>
    <phoneticPr fontId="19"/>
  </si>
  <si>
    <t>215584</t>
    <phoneticPr fontId="19"/>
  </si>
  <si>
    <t>LEDランタンライト</t>
  </si>
  <si>
    <t>214815</t>
  </si>
  <si>
    <t>水に浮くLEDランタンライト</t>
    <phoneticPr fontId="19"/>
  </si>
  <si>
    <t>215454</t>
    <phoneticPr fontId="19"/>
  </si>
  <si>
    <t>押したら点灯ランタンⅢ</t>
  </si>
  <si>
    <t>214952</t>
  </si>
  <si>
    <t>ALA-4304</t>
  </si>
  <si>
    <t>インテリアLEDライト</t>
  </si>
  <si>
    <t>214655</t>
  </si>
  <si>
    <t>ひっぱり点灯ライト</t>
  </si>
  <si>
    <t>電球色</t>
  </si>
  <si>
    <t>214976</t>
  </si>
  <si>
    <t>白色</t>
  </si>
  <si>
    <t>214969</t>
  </si>
  <si>
    <t>ひっぱり点灯ライト　木目調</t>
  </si>
  <si>
    <t>215119</t>
  </si>
  <si>
    <t>ゆれたら点灯ライト</t>
  </si>
  <si>
    <t>215270</t>
  </si>
  <si>
    <t>くるっとハンディランタンライト</t>
  </si>
  <si>
    <t>215379</t>
  </si>
  <si>
    <t>LEDホイッスル</t>
  </si>
  <si>
    <t>934300</t>
  </si>
  <si>
    <t>LEDライト付アルミホイッスル</t>
  </si>
  <si>
    <t>664825</t>
  </si>
  <si>
    <t>レモンしぼり革命　（個装/クリアケース仕様）</t>
  </si>
  <si>
    <t>938773</t>
  </si>
  <si>
    <t>ALM-01COR</t>
  </si>
  <si>
    <t>938759</t>
  </si>
  <si>
    <t>ALM-01CPK</t>
  </si>
  <si>
    <t>938766</t>
  </si>
  <si>
    <t>938742</t>
  </si>
  <si>
    <t>イエロー</t>
  </si>
  <si>
    <t>938735</t>
  </si>
  <si>
    <t>レモンしぼり革命　（個装/白箱仕様）</t>
  </si>
  <si>
    <t>938728</t>
  </si>
  <si>
    <t>938704</t>
  </si>
  <si>
    <t>938711</t>
  </si>
  <si>
    <t>938698</t>
  </si>
  <si>
    <t>938681</t>
  </si>
  <si>
    <t>ALM-02COR</t>
  </si>
  <si>
    <t>グレープフルーツしぼり革命 （個装/クリアケース仕様）</t>
  </si>
  <si>
    <t>939008</t>
  </si>
  <si>
    <t>ﾊﾟｽﾃﾙｸﾞﾘｰﾝ</t>
  </si>
  <si>
    <t>939022</t>
  </si>
  <si>
    <t>ﾊﾟｽﾃﾙﾋﾟﾝｸ</t>
  </si>
  <si>
    <t>939015</t>
  </si>
  <si>
    <t>938995</t>
  </si>
  <si>
    <t>938988</t>
  </si>
  <si>
    <t>ALM-02OR</t>
  </si>
  <si>
    <t>グレープフルーツしぼり革命 （個装/白箱仕様）</t>
  </si>
  <si>
    <t>939213</t>
  </si>
  <si>
    <t>939237</t>
  </si>
  <si>
    <t>939220</t>
  </si>
  <si>
    <t>939206</t>
  </si>
  <si>
    <t>939190</t>
  </si>
  <si>
    <t>AMC-100</t>
    <phoneticPr fontId="19"/>
  </si>
  <si>
    <t>触らずむしキャッチリー</t>
    <phoneticPr fontId="19"/>
  </si>
  <si>
    <t>943418</t>
    <phoneticPr fontId="19"/>
  </si>
  <si>
    <t>交換用シリコンキャップ（AMK-102.103用）</t>
  </si>
  <si>
    <t>936588</t>
    <phoneticPr fontId="19"/>
  </si>
  <si>
    <t>交換用シリコンキャップ（AMK-105.106用）</t>
  </si>
  <si>
    <t>936595</t>
    <phoneticPr fontId="19"/>
  </si>
  <si>
    <t>交換用シリコンキャップ（AMK-403用）</t>
    <phoneticPr fontId="19"/>
  </si>
  <si>
    <t>942329</t>
    <phoneticPr fontId="19"/>
  </si>
  <si>
    <t>あかりちゃん耳かき</t>
  </si>
  <si>
    <t>930043</t>
  </si>
  <si>
    <t>930036</t>
  </si>
  <si>
    <t>白い光のあかりちゃん耳かき</t>
  </si>
  <si>
    <t>931347</t>
  </si>
  <si>
    <t>931354</t>
  </si>
  <si>
    <t>シリコンキャップ付白い光のあかりちゃん耳かき</t>
  </si>
  <si>
    <t>933266</t>
  </si>
  <si>
    <t>933273</t>
  </si>
  <si>
    <t>しなやかミゾ付きあかりちゃん耳かき</t>
  </si>
  <si>
    <t>935710</t>
  </si>
  <si>
    <t>935789</t>
  </si>
  <si>
    <t>935796</t>
  </si>
  <si>
    <t>935734</t>
  </si>
  <si>
    <t>ハローキティあかりちゃん耳かき</t>
  </si>
  <si>
    <t>935727</t>
  </si>
  <si>
    <t>レンズ付あかりちゃん耳かき</t>
  </si>
  <si>
    <t>937011</t>
  </si>
  <si>
    <t>販売不可</t>
  </si>
  <si>
    <t>販売不可</t>
    <rPh sb="0" eb="4">
      <t>ハンバイフカ</t>
    </rPh>
    <phoneticPr fontId="19"/>
  </si>
  <si>
    <t>937271</t>
  </si>
  <si>
    <t>あかりちゃん耳かきベビー用</t>
  </si>
  <si>
    <t>937134</t>
  </si>
  <si>
    <t>937141</t>
  </si>
  <si>
    <t>白い光のあかりちゃん耳かき 拡大レンズ付</t>
  </si>
  <si>
    <t>939091</t>
  </si>
  <si>
    <t>939107</t>
  </si>
  <si>
    <t>あかりちゃんピンセット</t>
  </si>
  <si>
    <t>939046</t>
  </si>
  <si>
    <t>スリムなあかりちゃん耳かき</t>
  </si>
  <si>
    <t>941988</t>
  </si>
  <si>
    <t>941995</t>
  </si>
  <si>
    <t>シリコンキャップ付スリムなあかりちゃん耳かき</t>
  </si>
  <si>
    <t>942084</t>
  </si>
  <si>
    <t>942091</t>
  </si>
  <si>
    <t>極細シリコン付スリムなあかりちゃん耳かき</t>
  </si>
  <si>
    <t>942145</t>
  </si>
  <si>
    <t>942152</t>
  </si>
  <si>
    <t>テレビの音も聞こえる手もとスピーカーⅡ</t>
    <phoneticPr fontId="19"/>
  </si>
  <si>
    <t>942718</t>
    <phoneticPr fontId="19"/>
  </si>
  <si>
    <t>ANS-302BK</t>
    <phoneticPr fontId="19"/>
  </si>
  <si>
    <t>943487</t>
    <phoneticPr fontId="19"/>
  </si>
  <si>
    <t>ANS-403</t>
  </si>
  <si>
    <t>ワイヤレス手もとスピーカーⅡ</t>
  </si>
  <si>
    <t>941377</t>
  </si>
  <si>
    <t>ＡＣアダプター（ANS-403受信機用アダプター）</t>
  </si>
  <si>
    <t>941803</t>
  </si>
  <si>
    <t>ANS-501</t>
    <phoneticPr fontId="19"/>
  </si>
  <si>
    <t>液晶テレビ対応手もとスピーカー</t>
    <phoneticPr fontId="19"/>
  </si>
  <si>
    <t>937714</t>
    <phoneticPr fontId="19"/>
  </si>
  <si>
    <t>テレビ用手もとスピーカー</t>
    <rPh sb="3" eb="5">
      <t>ヨウテ</t>
    </rPh>
    <phoneticPr fontId="19"/>
  </si>
  <si>
    <t>943432</t>
    <phoneticPr fontId="19"/>
  </si>
  <si>
    <t>お経の流れるスピーカー</t>
    <phoneticPr fontId="19"/>
  </si>
  <si>
    <t>938957</t>
  </si>
  <si>
    <t>どこでもお経スピーカー</t>
  </si>
  <si>
    <t>940110</t>
  </si>
  <si>
    <t>お経の流れるスピーカーⅡ</t>
    <phoneticPr fontId="19"/>
  </si>
  <si>
    <t>943449</t>
    <phoneticPr fontId="19"/>
  </si>
  <si>
    <t>ACアダプター（ANS-501.601.602.701用）</t>
  </si>
  <si>
    <t>940103</t>
  </si>
  <si>
    <t>大きな手もとスピーカー</t>
  </si>
  <si>
    <t>941360</t>
  </si>
  <si>
    <t>AOC-01BL</t>
    <phoneticPr fontId="19"/>
  </si>
  <si>
    <t>おでかけチェッカー</t>
    <phoneticPr fontId="19"/>
  </si>
  <si>
    <t>942985</t>
    <phoneticPr fontId="19"/>
  </si>
  <si>
    <t>AOC-01WH</t>
    <phoneticPr fontId="19"/>
  </si>
  <si>
    <t>942930</t>
    <phoneticPr fontId="19"/>
  </si>
  <si>
    <t>AOC-02BL</t>
    <phoneticPr fontId="19"/>
  </si>
  <si>
    <t>避難時チェッカー</t>
    <phoneticPr fontId="19"/>
  </si>
  <si>
    <t>943562</t>
    <phoneticPr fontId="19"/>
  </si>
  <si>
    <t>AOC-02WH</t>
    <phoneticPr fontId="19"/>
  </si>
  <si>
    <t>943555</t>
    <phoneticPr fontId="19"/>
  </si>
  <si>
    <t>AOM-01</t>
    <phoneticPr fontId="19"/>
  </si>
  <si>
    <t>かんたん お話メモ</t>
    <phoneticPr fontId="19"/>
  </si>
  <si>
    <t>942725</t>
    <phoneticPr fontId="19"/>
  </si>
  <si>
    <t>かる～くまわるペットキャップりんご</t>
  </si>
  <si>
    <t>931774</t>
  </si>
  <si>
    <t>931804</t>
  </si>
  <si>
    <t>931798</t>
  </si>
  <si>
    <t>931781</t>
  </si>
  <si>
    <t>931811</t>
  </si>
  <si>
    <t>かる～くまわるペットキャップ星</t>
  </si>
  <si>
    <t>931736</t>
  </si>
  <si>
    <t>931842</t>
  </si>
  <si>
    <t>931835</t>
  </si>
  <si>
    <t>931828</t>
  </si>
  <si>
    <t>931859</t>
  </si>
  <si>
    <t>アルミ缶＆ペットボトルつぶし</t>
  </si>
  <si>
    <t>942374</t>
  </si>
  <si>
    <t>LEDアルミライトS</t>
  </si>
  <si>
    <t>214846</t>
  </si>
  <si>
    <t>APL-1W</t>
    <phoneticPr fontId="19"/>
  </si>
  <si>
    <t>ＬＥＤ電球</t>
    <rPh sb="3" eb="5">
      <t>デンキュウ</t>
    </rPh>
    <phoneticPr fontId="19"/>
  </si>
  <si>
    <t>215577</t>
    <phoneticPr fontId="19"/>
  </si>
  <si>
    <t>APL-3202BL</t>
    <phoneticPr fontId="19"/>
  </si>
  <si>
    <t>ＬＥＤペンライト</t>
    <phoneticPr fontId="19"/>
  </si>
  <si>
    <t>215560</t>
    <phoneticPr fontId="19"/>
  </si>
  <si>
    <t>APL-3202RD</t>
    <phoneticPr fontId="19"/>
  </si>
  <si>
    <t>215591</t>
    <phoneticPr fontId="19"/>
  </si>
  <si>
    <t>APL-3207SC</t>
    <phoneticPr fontId="19"/>
  </si>
  <si>
    <t>ＬＥＤのインテリア常備灯　</t>
    <phoneticPr fontId="19"/>
  </si>
  <si>
    <t>ブリスター</t>
    <phoneticPr fontId="19"/>
  </si>
  <si>
    <t>215287</t>
  </si>
  <si>
    <t>APL-3207SB</t>
    <phoneticPr fontId="19"/>
  </si>
  <si>
    <t>ＬＥＤのインテリア常備灯</t>
    <phoneticPr fontId="19"/>
  </si>
  <si>
    <t>化粧箱</t>
    <rPh sb="0" eb="2">
      <t>ケショウ</t>
    </rPh>
    <rPh sb="2" eb="3">
      <t>バコ</t>
    </rPh>
    <phoneticPr fontId="19"/>
  </si>
  <si>
    <t>215263</t>
    <phoneticPr fontId="19"/>
  </si>
  <si>
    <t>APL-3207SMOC</t>
    <phoneticPr fontId="19"/>
  </si>
  <si>
    <t>ＬＥＤのインテリア常備灯　木目調</t>
  </si>
  <si>
    <t>215362</t>
  </si>
  <si>
    <t>APL-3207SMOB</t>
    <phoneticPr fontId="19"/>
  </si>
  <si>
    <t>215324</t>
    <phoneticPr fontId="19"/>
  </si>
  <si>
    <t>LEDミニアルミライト</t>
  </si>
  <si>
    <t>214785</t>
  </si>
  <si>
    <t>ミニホイッスル付LEDライト</t>
  </si>
  <si>
    <t>940004</t>
  </si>
  <si>
    <t>940011</t>
  </si>
  <si>
    <t>迷惑電話お断りピンポン</t>
  </si>
  <si>
    <t>941445</t>
  </si>
  <si>
    <t>スマートフォンが使えるラジオライト</t>
  </si>
  <si>
    <t>215249</t>
  </si>
  <si>
    <t>ミニミニ安心のろうそく</t>
    <phoneticPr fontId="19"/>
  </si>
  <si>
    <t>934737</t>
    <phoneticPr fontId="19"/>
  </si>
  <si>
    <t>ゴールド</t>
    <phoneticPr fontId="19"/>
  </si>
  <si>
    <t>934744</t>
    <phoneticPr fontId="19"/>
  </si>
  <si>
    <t>934720</t>
    <phoneticPr fontId="19"/>
  </si>
  <si>
    <t>自動消灯安心のろうそくミニ</t>
  </si>
  <si>
    <t>941636</t>
  </si>
  <si>
    <t>ARO-3201DB</t>
    <phoneticPr fontId="19"/>
  </si>
  <si>
    <t>燭台付安心のろうそく（中）</t>
    <phoneticPr fontId="19"/>
  </si>
  <si>
    <t>933457</t>
  </si>
  <si>
    <t>933389</t>
  </si>
  <si>
    <t>メタリックブラウン</t>
  </si>
  <si>
    <t>934027</t>
  </si>
  <si>
    <t>ARO-3201NDB</t>
    <phoneticPr fontId="19"/>
  </si>
  <si>
    <t>燭台付安心のろうそく（中）電池無</t>
    <rPh sb="13" eb="15">
      <t>デンチ</t>
    </rPh>
    <rPh sb="15" eb="16">
      <t>ナシ</t>
    </rPh>
    <phoneticPr fontId="19"/>
  </si>
  <si>
    <t>940264</t>
    <phoneticPr fontId="19"/>
  </si>
  <si>
    <t>ARO-3201NGD</t>
    <phoneticPr fontId="19"/>
  </si>
  <si>
    <t>燭台付安心のろうそく（中）電池無</t>
    <phoneticPr fontId="19"/>
  </si>
  <si>
    <t>940257</t>
    <phoneticPr fontId="19"/>
  </si>
  <si>
    <t>ARO-3201NMB</t>
    <phoneticPr fontId="19"/>
  </si>
  <si>
    <t>941698</t>
    <phoneticPr fontId="19"/>
  </si>
  <si>
    <t>ARO-3201NWH</t>
    <phoneticPr fontId="19"/>
  </si>
  <si>
    <t>941674</t>
    <phoneticPr fontId="19"/>
  </si>
  <si>
    <t>933433</t>
  </si>
  <si>
    <t>ARO-3210NDB</t>
    <phoneticPr fontId="19"/>
  </si>
  <si>
    <t>燭台付安心の絵ろうそく（中）</t>
    <phoneticPr fontId="19"/>
  </si>
  <si>
    <t>943098</t>
    <phoneticPr fontId="19"/>
  </si>
  <si>
    <t>ARO-403</t>
    <phoneticPr fontId="19"/>
  </si>
  <si>
    <t>パチッパチッ灯籠ＬＥＤ</t>
    <phoneticPr fontId="19"/>
  </si>
  <si>
    <t>942541</t>
    <phoneticPr fontId="19"/>
  </si>
  <si>
    <t>安心のろうそく（中）</t>
  </si>
  <si>
    <t>930050</t>
  </si>
  <si>
    <t>ARO-4201N</t>
    <phoneticPr fontId="19"/>
  </si>
  <si>
    <t>安心のろうそく（中）電池無</t>
    <rPh sb="10" eb="12">
      <t>デンチ</t>
    </rPh>
    <rPh sb="12" eb="13">
      <t>ナシ</t>
    </rPh>
    <phoneticPr fontId="19"/>
  </si>
  <si>
    <t>940240</t>
    <phoneticPr fontId="19"/>
  </si>
  <si>
    <t>燭台付安心のろうそく（小）</t>
    <phoneticPr fontId="19"/>
  </si>
  <si>
    <t>933532</t>
  </si>
  <si>
    <t>933396</t>
  </si>
  <si>
    <t>934034</t>
  </si>
  <si>
    <t>ARO-4202NDB</t>
    <phoneticPr fontId="19"/>
  </si>
  <si>
    <t>燭台付安心のろうそく（小）電池無</t>
    <rPh sb="13" eb="15">
      <t>デンチ</t>
    </rPh>
    <rPh sb="15" eb="16">
      <t>ナシ</t>
    </rPh>
    <phoneticPr fontId="19"/>
  </si>
  <si>
    <t>940288</t>
    <phoneticPr fontId="19"/>
  </si>
  <si>
    <t>ARO-4202NGD</t>
    <phoneticPr fontId="19"/>
  </si>
  <si>
    <t>ゴールド</t>
  </si>
  <si>
    <t>940271</t>
    <phoneticPr fontId="19"/>
  </si>
  <si>
    <t>ARO-4202NMB</t>
    <phoneticPr fontId="19"/>
  </si>
  <si>
    <t>941667</t>
    <phoneticPr fontId="19"/>
  </si>
  <si>
    <t>ARO-4202NWH</t>
    <phoneticPr fontId="19"/>
  </si>
  <si>
    <t>941643</t>
    <phoneticPr fontId="19"/>
  </si>
  <si>
    <t>933518</t>
  </si>
  <si>
    <t>安心のろうそく（中）１本入</t>
    <phoneticPr fontId="19"/>
  </si>
  <si>
    <t>936984</t>
  </si>
  <si>
    <t>ARO-4210NDB</t>
    <phoneticPr fontId="19"/>
  </si>
  <si>
    <t>燭台付安心の絵ろうそく（小）</t>
    <phoneticPr fontId="19"/>
  </si>
  <si>
    <t>943081</t>
    <phoneticPr fontId="19"/>
  </si>
  <si>
    <t>安心のろうそく（小）</t>
  </si>
  <si>
    <t>929856</t>
  </si>
  <si>
    <t>ARO-5201N</t>
    <phoneticPr fontId="19"/>
  </si>
  <si>
    <t>安心のろうそく（小）電池無</t>
    <rPh sb="10" eb="12">
      <t>デンチ</t>
    </rPh>
    <rPh sb="12" eb="13">
      <t>ナシ</t>
    </rPh>
    <phoneticPr fontId="19"/>
  </si>
  <si>
    <t>941391</t>
    <phoneticPr fontId="19"/>
  </si>
  <si>
    <t>安心のろうそくミニ</t>
  </si>
  <si>
    <t>930401</t>
  </si>
  <si>
    <t>930418</t>
  </si>
  <si>
    <t>安心のろうそくミニ　電池無</t>
    <phoneticPr fontId="19"/>
  </si>
  <si>
    <t>941414</t>
  </si>
  <si>
    <t>941407</t>
  </si>
  <si>
    <t>930395</t>
  </si>
  <si>
    <t>安心のろうそく（小）１本入</t>
    <phoneticPr fontId="19"/>
  </si>
  <si>
    <t>936977</t>
  </si>
  <si>
    <t>ARO-5210DB</t>
    <phoneticPr fontId="19"/>
  </si>
  <si>
    <t>安心の絵ろうそくミニ　</t>
    <phoneticPr fontId="19"/>
  </si>
  <si>
    <t>942619</t>
    <phoneticPr fontId="19"/>
  </si>
  <si>
    <t>ARO-5210GD</t>
    <phoneticPr fontId="19"/>
  </si>
  <si>
    <t>安心の絵ろうそくミニ</t>
    <phoneticPr fontId="19"/>
  </si>
  <si>
    <t>942602</t>
    <phoneticPr fontId="19"/>
  </si>
  <si>
    <t>ARO-5210NDB</t>
    <phoneticPr fontId="19"/>
  </si>
  <si>
    <t>安心の絵ろうそくミニ　電池無</t>
    <rPh sb="11" eb="14">
      <t>デンチナシ</t>
    </rPh>
    <phoneticPr fontId="19"/>
  </si>
  <si>
    <t>942824</t>
    <phoneticPr fontId="19"/>
  </si>
  <si>
    <t>ARO-5210NGD</t>
    <phoneticPr fontId="19"/>
  </si>
  <si>
    <t>942831</t>
    <phoneticPr fontId="19"/>
  </si>
  <si>
    <t>自動点灯安心のろうそく</t>
  </si>
  <si>
    <t>940080</t>
  </si>
  <si>
    <t>941315</t>
  </si>
  <si>
    <t>飛び出さない！ラップホルダー</t>
  </si>
  <si>
    <t>961405</t>
  </si>
  <si>
    <t>ARP-01PK</t>
    <phoneticPr fontId="19"/>
  </si>
  <si>
    <t>961412</t>
  </si>
  <si>
    <t>ARP-01WH</t>
    <phoneticPr fontId="19"/>
  </si>
  <si>
    <t>941728</t>
    <phoneticPr fontId="19"/>
  </si>
  <si>
    <t>ARP-01YE</t>
    <phoneticPr fontId="19"/>
  </si>
  <si>
    <t>961436</t>
    <phoneticPr fontId="19"/>
  </si>
  <si>
    <t>ルーペ付らくらくオープナー</t>
  </si>
  <si>
    <t>941773</t>
  </si>
  <si>
    <t>941766</t>
  </si>
  <si>
    <t>941704</t>
  </si>
  <si>
    <t>マルチオープナー</t>
  </si>
  <si>
    <t>941711</t>
  </si>
  <si>
    <t>941780</t>
  </si>
  <si>
    <t>マグネット付ルーペ</t>
  </si>
  <si>
    <t>941926</t>
  </si>
  <si>
    <t>941919</t>
  </si>
  <si>
    <t>941896</t>
  </si>
  <si>
    <t>マリンブルー</t>
  </si>
  <si>
    <t>941940</t>
  </si>
  <si>
    <t>941889</t>
  </si>
  <si>
    <t>941902</t>
  </si>
  <si>
    <t>941933</t>
  </si>
  <si>
    <t>941834</t>
  </si>
  <si>
    <t>らくらくプラグⅡ</t>
  </si>
  <si>
    <t>ブルーブルー</t>
  </si>
  <si>
    <t>960651</t>
  </si>
  <si>
    <t>レッドレッド</t>
  </si>
  <si>
    <t>960682</t>
  </si>
  <si>
    <t>らくらくプラグⅡ３個組　（化粧箱）</t>
    <rPh sb="13" eb="16">
      <t>ケショウバコ</t>
    </rPh>
    <phoneticPr fontId="19"/>
  </si>
  <si>
    <t>アソート</t>
    <phoneticPr fontId="19"/>
  </si>
  <si>
    <t>961320</t>
  </si>
  <si>
    <t>らくらくプラグⅡ３個組　（ブリスター）</t>
    <phoneticPr fontId="19"/>
  </si>
  <si>
    <t>961399</t>
  </si>
  <si>
    <t>ARR20-TB-BB</t>
    <phoneticPr fontId="19"/>
  </si>
  <si>
    <t>961382</t>
  </si>
  <si>
    <t>ARR20-TB-RR</t>
    <phoneticPr fontId="19"/>
  </si>
  <si>
    <t>961375</t>
  </si>
  <si>
    <t>ARR20-TB-WG</t>
    <phoneticPr fontId="19"/>
  </si>
  <si>
    <t>ホワイトグレー</t>
  </si>
  <si>
    <t>961368</t>
  </si>
  <si>
    <t>960699</t>
  </si>
  <si>
    <t>どこでもラクラク洗浄ブラシ</t>
  </si>
  <si>
    <t>936007</t>
  </si>
  <si>
    <t>光るスイッチかざり　流れ星</t>
    <phoneticPr fontId="19"/>
  </si>
  <si>
    <t>850235</t>
  </si>
  <si>
    <t>光るスイッチかざり　月</t>
    <phoneticPr fontId="19"/>
  </si>
  <si>
    <t>850242</t>
  </si>
  <si>
    <t>ミニミニ安心のお線香</t>
    <phoneticPr fontId="19"/>
  </si>
  <si>
    <t>934768</t>
    <phoneticPr fontId="19"/>
  </si>
  <si>
    <t>934775</t>
    <phoneticPr fontId="19"/>
  </si>
  <si>
    <t>安心のお線香(中）</t>
  </si>
  <si>
    <t>934003</t>
  </si>
  <si>
    <t>933983</t>
  </si>
  <si>
    <t>934010</t>
  </si>
  <si>
    <t>ASE-4201NDB</t>
    <phoneticPr fontId="19"/>
  </si>
  <si>
    <t>安心のお線香(中）電池無</t>
    <phoneticPr fontId="19"/>
  </si>
  <si>
    <t>940301</t>
  </si>
  <si>
    <t>ASE-4201NGD</t>
    <phoneticPr fontId="19"/>
  </si>
  <si>
    <t>940295</t>
  </si>
  <si>
    <t>横置きの安心のお線香</t>
  </si>
  <si>
    <t>942008</t>
  </si>
  <si>
    <t>942015</t>
  </si>
  <si>
    <t>青磁</t>
  </si>
  <si>
    <t>942022</t>
  </si>
  <si>
    <t>ASE-4211DB</t>
    <phoneticPr fontId="19"/>
  </si>
  <si>
    <t>自動消灯付安心のお線香（中）</t>
    <phoneticPr fontId="19"/>
  </si>
  <si>
    <t>942466</t>
    <phoneticPr fontId="19"/>
  </si>
  <si>
    <t>ASE-4211GD</t>
    <phoneticPr fontId="19"/>
  </si>
  <si>
    <t>942473</t>
    <phoneticPr fontId="19"/>
  </si>
  <si>
    <t>安心のお線香ミニ</t>
  </si>
  <si>
    <t>931712</t>
  </si>
  <si>
    <t>931668</t>
  </si>
  <si>
    <t>安心のお線香ミニ　電池無</t>
    <phoneticPr fontId="19"/>
  </si>
  <si>
    <t>941438</t>
  </si>
  <si>
    <t>941421</t>
  </si>
  <si>
    <t>軟こうぬりちゃん専用取替えパッド</t>
  </si>
  <si>
    <t>520398</t>
  </si>
  <si>
    <t>軟こうぬりちゃん専用取替え孫の手ゴム</t>
  </si>
  <si>
    <t>520480</t>
  </si>
  <si>
    <t>しっぷ貼りひとりでペッタンコ（化粧箱）</t>
    <rPh sb="15" eb="18">
      <t>ケショウバコ</t>
    </rPh>
    <phoneticPr fontId="19"/>
  </si>
  <si>
    <t>520114</t>
  </si>
  <si>
    <t>ASH-10CBL</t>
    <phoneticPr fontId="19"/>
  </si>
  <si>
    <t>しっぷ貼りひとりでペッタンコ（ブリスター）</t>
    <phoneticPr fontId="19"/>
  </si>
  <si>
    <t>520244</t>
    <phoneticPr fontId="19"/>
  </si>
  <si>
    <t>520121</t>
  </si>
  <si>
    <t>ASH-10CPK</t>
    <phoneticPr fontId="19"/>
  </si>
  <si>
    <t>520251</t>
    <phoneticPr fontId="19"/>
  </si>
  <si>
    <t>ASH-10WH</t>
    <phoneticPr fontId="19"/>
  </si>
  <si>
    <t>520237</t>
    <phoneticPr fontId="19"/>
  </si>
  <si>
    <t>ASH-10CWH</t>
    <phoneticPr fontId="19"/>
  </si>
  <si>
    <t>ASH-11BBL</t>
    <phoneticPr fontId="19"/>
  </si>
  <si>
    <t>しっぷ貼り一人でペッタンコミニ（化粧箱）</t>
    <phoneticPr fontId="19"/>
  </si>
  <si>
    <t>520428</t>
  </si>
  <si>
    <t>ASH-11CBL</t>
    <phoneticPr fontId="19"/>
  </si>
  <si>
    <t>しっぷ貼り一人でペッタンコミニ（ブリスター）</t>
    <phoneticPr fontId="19"/>
  </si>
  <si>
    <t>520459</t>
  </si>
  <si>
    <t>ASH-11BPK</t>
    <phoneticPr fontId="19"/>
  </si>
  <si>
    <t>しっぷ貼り一人でペッタンコミニ（化粧箱）</t>
  </si>
  <si>
    <t>520435</t>
  </si>
  <si>
    <t>ASH-11CPK</t>
    <phoneticPr fontId="19"/>
  </si>
  <si>
    <t>520466</t>
  </si>
  <si>
    <t>ASH-11BWH</t>
    <phoneticPr fontId="19"/>
  </si>
  <si>
    <t>520442</t>
  </si>
  <si>
    <t>ASH-11CWH</t>
    <phoneticPr fontId="19"/>
  </si>
  <si>
    <t>520473</t>
  </si>
  <si>
    <t>ASH-30BBL</t>
    <phoneticPr fontId="19"/>
  </si>
  <si>
    <t>背中ぬりっこ（化粧箱）</t>
    <phoneticPr fontId="19"/>
  </si>
  <si>
    <t>520138</t>
  </si>
  <si>
    <t>ASH-30CBL</t>
    <phoneticPr fontId="19"/>
  </si>
  <si>
    <t>背中ぬりっこ（ブリスター）</t>
    <phoneticPr fontId="19"/>
  </si>
  <si>
    <t>520275</t>
    <phoneticPr fontId="19"/>
  </si>
  <si>
    <t>ASH-30BPK</t>
    <phoneticPr fontId="19"/>
  </si>
  <si>
    <t>520152</t>
  </si>
  <si>
    <t>ASH-30CPK</t>
    <phoneticPr fontId="19"/>
  </si>
  <si>
    <t>520282</t>
    <phoneticPr fontId="19"/>
  </si>
  <si>
    <t>ASH-30BWH</t>
    <phoneticPr fontId="19"/>
  </si>
  <si>
    <t>520350</t>
    <phoneticPr fontId="19"/>
  </si>
  <si>
    <t>ASH-30CWH</t>
    <phoneticPr fontId="19"/>
  </si>
  <si>
    <t>520268</t>
    <phoneticPr fontId="19"/>
  </si>
  <si>
    <t>ASH-30BYE</t>
    <phoneticPr fontId="19"/>
  </si>
  <si>
    <t>520145</t>
  </si>
  <si>
    <t>ASH-30CYE</t>
    <phoneticPr fontId="19"/>
  </si>
  <si>
    <t>520299</t>
    <phoneticPr fontId="19"/>
  </si>
  <si>
    <t>ASH-40BBL</t>
    <phoneticPr fontId="19"/>
  </si>
  <si>
    <t>軟こうぬりちゃん（化粧箱）</t>
    <phoneticPr fontId="19"/>
  </si>
  <si>
    <t>520169</t>
  </si>
  <si>
    <t>ASH-40CBL</t>
    <phoneticPr fontId="19"/>
  </si>
  <si>
    <t>軟こうぬりちゃん（ブリスター）</t>
    <phoneticPr fontId="19"/>
  </si>
  <si>
    <t>520312</t>
    <phoneticPr fontId="19"/>
  </si>
  <si>
    <t>ASH-40BPK</t>
    <phoneticPr fontId="19"/>
  </si>
  <si>
    <t>520176</t>
    <phoneticPr fontId="19"/>
  </si>
  <si>
    <t>ASH-40CPK</t>
    <phoneticPr fontId="19"/>
  </si>
  <si>
    <t>520329</t>
    <phoneticPr fontId="19"/>
  </si>
  <si>
    <t>ASH-40BWH</t>
    <phoneticPr fontId="19"/>
  </si>
  <si>
    <t>520367</t>
    <phoneticPr fontId="19"/>
  </si>
  <si>
    <t>ASH-40CWH</t>
    <phoneticPr fontId="19"/>
  </si>
  <si>
    <t>520305</t>
    <phoneticPr fontId="19"/>
  </si>
  <si>
    <t>ASH-40BYE</t>
    <phoneticPr fontId="19"/>
  </si>
  <si>
    <t>520183</t>
    <phoneticPr fontId="19"/>
  </si>
  <si>
    <t>ASH-40CYE</t>
    <phoneticPr fontId="19"/>
  </si>
  <si>
    <t>520336</t>
    <phoneticPr fontId="19"/>
  </si>
  <si>
    <t>ASH-41BBL</t>
    <phoneticPr fontId="19"/>
  </si>
  <si>
    <t>軟こうぬりちゃんコンパクト（化粧箱）</t>
  </si>
  <si>
    <t>520664</t>
  </si>
  <si>
    <t>ASH-41CBL</t>
    <phoneticPr fontId="19"/>
  </si>
  <si>
    <t>軟こうぬりちゃんコンパクト（ブリスター）</t>
  </si>
  <si>
    <t>520640</t>
  </si>
  <si>
    <t>ASH-41BPK</t>
    <phoneticPr fontId="19"/>
  </si>
  <si>
    <t>520657</t>
  </si>
  <si>
    <t>ASH-41CPK</t>
    <phoneticPr fontId="19"/>
  </si>
  <si>
    <t>520633</t>
  </si>
  <si>
    <t>ASH-41BWH</t>
    <phoneticPr fontId="19"/>
  </si>
  <si>
    <t>軟こうぬりちゃんコンパクト（化粧箱）</t>
    <phoneticPr fontId="19"/>
  </si>
  <si>
    <t>520671</t>
  </si>
  <si>
    <t>ASH-41CWH</t>
    <phoneticPr fontId="19"/>
  </si>
  <si>
    <t>520688</t>
  </si>
  <si>
    <t>ASH-42BBL</t>
    <phoneticPr fontId="19"/>
  </si>
  <si>
    <t>ボディローションぬりちゃんコンパクト（化粧箱）</t>
    <phoneticPr fontId="19"/>
  </si>
  <si>
    <t>520756</t>
    <phoneticPr fontId="19"/>
  </si>
  <si>
    <t>ASH-42CBL</t>
    <phoneticPr fontId="19"/>
  </si>
  <si>
    <t>ボディローションぬりちゃんコンパクト（ブリスター）</t>
    <phoneticPr fontId="19"/>
  </si>
  <si>
    <t>520725</t>
    <phoneticPr fontId="19"/>
  </si>
  <si>
    <t>ASH-42BPK</t>
    <phoneticPr fontId="19"/>
  </si>
  <si>
    <t>520763</t>
    <phoneticPr fontId="19"/>
  </si>
  <si>
    <t>ASH-42CPK</t>
    <phoneticPr fontId="19"/>
  </si>
  <si>
    <t>520732</t>
    <phoneticPr fontId="19"/>
  </si>
  <si>
    <t>ASH-42BWH</t>
    <phoneticPr fontId="19"/>
  </si>
  <si>
    <t>520770</t>
    <phoneticPr fontId="19"/>
  </si>
  <si>
    <t>ASH-42CWH</t>
    <phoneticPr fontId="19"/>
  </si>
  <si>
    <t>520749</t>
    <phoneticPr fontId="19"/>
  </si>
  <si>
    <t>にゃんと伸びる孫の手</t>
  </si>
  <si>
    <t>520497</t>
  </si>
  <si>
    <t>光るスポークかざり　スティック</t>
  </si>
  <si>
    <t>664559</t>
  </si>
  <si>
    <t>光るスポークかざり　ビーズ</t>
  </si>
  <si>
    <t>664566</t>
  </si>
  <si>
    <t>磁石でクリップ リフレクター</t>
  </si>
  <si>
    <t>シルバー</t>
  </si>
  <si>
    <t>664573</t>
  </si>
  <si>
    <t>ASK-05YE</t>
  </si>
  <si>
    <t>664580</t>
  </si>
  <si>
    <t>はめるだけ 光る足腕バンド</t>
  </si>
  <si>
    <t>664597</t>
  </si>
  <si>
    <t>664603</t>
  </si>
  <si>
    <t>マグネット反射ワッペン　クローバ</t>
  </si>
  <si>
    <t>664863</t>
  </si>
  <si>
    <t>マグネット反射ワッペン　招き猫</t>
  </si>
  <si>
    <t>664849</t>
  </si>
  <si>
    <t>マグネット反射ワッペン　肉球</t>
  </si>
  <si>
    <t>664856</t>
  </si>
  <si>
    <t>光るホイール反射シール</t>
  </si>
  <si>
    <t>巻きつく安全反射バンド</t>
  </si>
  <si>
    <t>665051</t>
  </si>
  <si>
    <t>665044</t>
  </si>
  <si>
    <t>ホイッスル付リフレクター　恐竜</t>
  </si>
  <si>
    <t>恐竜</t>
  </si>
  <si>
    <t>664993</t>
  </si>
  <si>
    <t>ホイッスル付リフレクター　おばけ</t>
  </si>
  <si>
    <t>おばけ</t>
  </si>
  <si>
    <t>664979</t>
  </si>
  <si>
    <t>ホイッスル付リフレクター　音符</t>
  </si>
  <si>
    <t>音符</t>
  </si>
  <si>
    <t>664986</t>
  </si>
  <si>
    <t>自動点灯LEDランタン</t>
  </si>
  <si>
    <t>664924</t>
  </si>
  <si>
    <t>防雨LEDセンサーライト</t>
  </si>
  <si>
    <t>664795</t>
  </si>
  <si>
    <t>ドア用センサーライト</t>
  </si>
  <si>
    <t>665068</t>
  </si>
  <si>
    <t>ドア用センサーライト木目調</t>
  </si>
  <si>
    <t>665242</t>
  </si>
  <si>
    <t>インテリアLEDセンサーライト</t>
  </si>
  <si>
    <t>664955</t>
  </si>
  <si>
    <t>足もと安心防雨センサーライト</t>
  </si>
  <si>
    <t>665181</t>
  </si>
  <si>
    <t>ハンガーセンサーライト</t>
  </si>
  <si>
    <t>665273</t>
  </si>
  <si>
    <t>ウォールセンサーライト（化粧箱）</t>
    <phoneticPr fontId="19"/>
  </si>
  <si>
    <t>665334</t>
  </si>
  <si>
    <t>ASL-3308CKU</t>
    <phoneticPr fontId="19"/>
  </si>
  <si>
    <t>ウォールセンサーライト（ブリスター）</t>
    <phoneticPr fontId="19"/>
  </si>
  <si>
    <t>665280</t>
  </si>
  <si>
    <t>665358</t>
  </si>
  <si>
    <t>ASL-3308CNE</t>
    <phoneticPr fontId="19"/>
  </si>
  <si>
    <t>665310</t>
  </si>
  <si>
    <t>665365</t>
  </si>
  <si>
    <t>ASL-3308CSK</t>
    <phoneticPr fontId="19"/>
  </si>
  <si>
    <t>665327</t>
  </si>
  <si>
    <t>665341</t>
  </si>
  <si>
    <t>ASL-3308CUS</t>
    <phoneticPr fontId="19"/>
  </si>
  <si>
    <t>665303</t>
  </si>
  <si>
    <t>センサーライト付防犯ダミーカメラ</t>
  </si>
  <si>
    <t>665372</t>
  </si>
  <si>
    <t>マグネット付くるっと回るセンサーライト</t>
    <rPh sb="10" eb="11">
      <t>マワ</t>
    </rPh>
    <phoneticPr fontId="19"/>
  </si>
  <si>
    <t>665426</t>
    <phoneticPr fontId="19"/>
  </si>
  <si>
    <t>マグネット付ＬＥＤ信号灯Ⅱ</t>
  </si>
  <si>
    <t>215140</t>
  </si>
  <si>
    <t>水切りが早い！スポンジラック</t>
  </si>
  <si>
    <t>937790</t>
  </si>
  <si>
    <t>ライトブルー</t>
  </si>
  <si>
    <t>937660</t>
  </si>
  <si>
    <t>937806</t>
  </si>
  <si>
    <t>937844</t>
  </si>
  <si>
    <t>お風呂用スポンジラック</t>
  </si>
  <si>
    <t>938452</t>
  </si>
  <si>
    <t>938469</t>
  </si>
  <si>
    <t>938001</t>
  </si>
  <si>
    <t>シガーライター用コンセント</t>
  </si>
  <si>
    <t>961344</t>
  </si>
  <si>
    <t>LED軽量スタンドライト</t>
  </si>
  <si>
    <t>214723</t>
  </si>
  <si>
    <t>調光式ＬＥＤ軽量スタンドライト</t>
    <rPh sb="6" eb="8">
      <t>ケイリョウ</t>
    </rPh>
    <phoneticPr fontId="19"/>
  </si>
  <si>
    <t>215447</t>
    <phoneticPr fontId="19"/>
  </si>
  <si>
    <t>どこでもスタンドライト</t>
  </si>
  <si>
    <t>214631</t>
  </si>
  <si>
    <t>スマホが置けるスタンドライト</t>
  </si>
  <si>
    <t>214686</t>
  </si>
  <si>
    <t>スマホが充電できるスタンドライト</t>
  </si>
  <si>
    <t>215041</t>
  </si>
  <si>
    <t>ねこ柄チューブクリップ</t>
  </si>
  <si>
    <t>941544</t>
  </si>
  <si>
    <t>ふくろう型　停電灯</t>
    <phoneticPr fontId="19"/>
  </si>
  <si>
    <t>214006</t>
  </si>
  <si>
    <t>ATN-0102</t>
    <phoneticPr fontId="19"/>
  </si>
  <si>
    <t>ふたがトングになる保存容器　２個組</t>
    <phoneticPr fontId="19"/>
  </si>
  <si>
    <t>アソート（ミントブルー・サーモンピンク）</t>
    <phoneticPr fontId="19"/>
  </si>
  <si>
    <t>942664</t>
    <phoneticPr fontId="19"/>
  </si>
  <si>
    <t>ATN-01MB</t>
    <phoneticPr fontId="19"/>
  </si>
  <si>
    <t>ふたがトングになる保存容器</t>
    <phoneticPr fontId="19"/>
  </si>
  <si>
    <t>ミントブルー</t>
    <phoneticPr fontId="19"/>
  </si>
  <si>
    <t>942657</t>
    <phoneticPr fontId="19"/>
  </si>
  <si>
    <t>ATN-01SP</t>
    <phoneticPr fontId="19"/>
  </si>
  <si>
    <t>サーモンピンク</t>
    <phoneticPr fontId="19"/>
  </si>
  <si>
    <t>942640</t>
    <phoneticPr fontId="19"/>
  </si>
  <si>
    <t>ATN-0302</t>
    <phoneticPr fontId="19"/>
  </si>
  <si>
    <t>ふたがトングになる保存容器３５０ｍｌ２個組</t>
    <phoneticPr fontId="19"/>
  </si>
  <si>
    <t>943364</t>
    <phoneticPr fontId="19"/>
  </si>
  <si>
    <t>ATN-03MB</t>
    <phoneticPr fontId="19"/>
  </si>
  <si>
    <t>ふたがトングになる保存容器３５０ｍｌ</t>
    <phoneticPr fontId="19"/>
  </si>
  <si>
    <t>943326</t>
    <phoneticPr fontId="19"/>
  </si>
  <si>
    <t>ATN-03SP</t>
    <phoneticPr fontId="19"/>
  </si>
  <si>
    <t>943333</t>
    <phoneticPr fontId="19"/>
  </si>
  <si>
    <t>トイレの音消しエコメロディー</t>
  </si>
  <si>
    <t>936397</t>
  </si>
  <si>
    <t>トイレの音消しエコメロディーⅡ</t>
  </si>
  <si>
    <t>940349</t>
  </si>
  <si>
    <t>213979</t>
  </si>
  <si>
    <t>ATP-3201GR</t>
    <phoneticPr fontId="19"/>
  </si>
  <si>
    <t>ポンライト</t>
  </si>
  <si>
    <t>663224</t>
  </si>
  <si>
    <t>ATP-3201N</t>
    <phoneticPr fontId="19"/>
  </si>
  <si>
    <t>ポンライト</t>
    <phoneticPr fontId="19"/>
  </si>
  <si>
    <t>215003</t>
    <phoneticPr fontId="19"/>
  </si>
  <si>
    <t>テレビ回転台丸形大</t>
  </si>
  <si>
    <t>932962</t>
  </si>
  <si>
    <t>ATU-30</t>
    <phoneticPr fontId="19"/>
  </si>
  <si>
    <t>モニター上のせラック</t>
    <phoneticPr fontId="19"/>
  </si>
  <si>
    <t>942336</t>
    <phoneticPr fontId="19"/>
  </si>
  <si>
    <t>ATU-30TV</t>
    <phoneticPr fontId="19"/>
  </si>
  <si>
    <t>液晶テレビ上のせラック</t>
    <phoneticPr fontId="19"/>
  </si>
  <si>
    <t>943067</t>
    <phoneticPr fontId="19"/>
  </si>
  <si>
    <t>貼るだけ簡単ウイルス対策シール A４</t>
  </si>
  <si>
    <t>943029</t>
    <phoneticPr fontId="19"/>
  </si>
  <si>
    <t>貼るだけ簡単ウイルス対策シール ３０枚</t>
    <rPh sb="18" eb="19">
      <t>マイ</t>
    </rPh>
    <phoneticPr fontId="35"/>
  </si>
  <si>
    <t>943036</t>
    <phoneticPr fontId="19"/>
  </si>
  <si>
    <t>貼るだけ簡単ウイルス対策シール １５枚</t>
  </si>
  <si>
    <t>943043</t>
    <phoneticPr fontId="19"/>
  </si>
  <si>
    <t>貼るだけ簡単ウイルス対策シール A５</t>
    <phoneticPr fontId="19"/>
  </si>
  <si>
    <t>943074</t>
    <phoneticPr fontId="19"/>
  </si>
  <si>
    <t>AUS-201</t>
    <phoneticPr fontId="19"/>
  </si>
  <si>
    <t>透明な貼るだけ簡単ウイルス対策シール</t>
    <phoneticPr fontId="19"/>
  </si>
  <si>
    <t>943203</t>
    <phoneticPr fontId="19"/>
  </si>
  <si>
    <t>盗撮・盗聴発見器</t>
  </si>
  <si>
    <t>932054</t>
  </si>
  <si>
    <t>AWT-04</t>
    <phoneticPr fontId="19"/>
  </si>
  <si>
    <t>盗撮・盗聴発見器Ⅳ</t>
    <phoneticPr fontId="19"/>
  </si>
  <si>
    <t>943616</t>
    <phoneticPr fontId="19"/>
  </si>
  <si>
    <t>耳すっきりクリーナー</t>
  </si>
  <si>
    <t>932320</t>
  </si>
  <si>
    <t>932412</t>
  </si>
  <si>
    <t>電話の拡声器　ⅡACアダプター</t>
  </si>
  <si>
    <t>935345</t>
  </si>
  <si>
    <t>電話の拡声器Ⅲ</t>
  </si>
  <si>
    <t>940059</t>
  </si>
  <si>
    <t>OPEN</t>
    <phoneticPr fontId="19"/>
  </si>
  <si>
    <t>自動でオン・オフ 受話器の拡声器</t>
    <phoneticPr fontId="19"/>
  </si>
  <si>
    <t>942800</t>
    <phoneticPr fontId="19"/>
  </si>
  <si>
    <t>ボリュ-ム付耳かけ式テレビ５ｍイヤホン</t>
  </si>
  <si>
    <t>931552</t>
  </si>
  <si>
    <t>耳から落ちにくいイヤホンキャップ</t>
  </si>
  <si>
    <t>933709</t>
  </si>
  <si>
    <t>ゆびさきのルーペ</t>
  </si>
  <si>
    <t>939138</t>
  </si>
  <si>
    <t>939084</t>
  </si>
  <si>
    <t>LED付ゆびさきのルーペ</t>
  </si>
  <si>
    <t>941322</t>
  </si>
  <si>
    <t>941612</t>
  </si>
  <si>
    <t>なにわのエジソンの串抜き皿</t>
  </si>
  <si>
    <t>936076</t>
  </si>
  <si>
    <t>串抜き皿</t>
  </si>
  <si>
    <t>936403</t>
  </si>
  <si>
    <t>串抜き皿 （化粧箱1枚入り）</t>
  </si>
  <si>
    <t>936922</t>
  </si>
  <si>
    <t>AYS-052</t>
  </si>
  <si>
    <t>串抜き皿 （化粧箱2枚入り）</t>
  </si>
  <si>
    <t>936939</t>
  </si>
  <si>
    <t>抗菌・消臭　災害時の緊急トイレ５回分</t>
  </si>
  <si>
    <t>785513</t>
    <phoneticPr fontId="19"/>
  </si>
  <si>
    <t>OPEN</t>
  </si>
  <si>
    <t>抗菌・消臭　災害時の緊急トイレ１００回</t>
  </si>
  <si>
    <t>785506</t>
    <phoneticPr fontId="19"/>
  </si>
  <si>
    <t>ダブル抗菌・消臭　災害時の緊急トイレ５回分</t>
  </si>
  <si>
    <t>785490</t>
    <phoneticPr fontId="19"/>
  </si>
  <si>
    <t>ダブル抗菌・消臭　災害時の緊急トイレ１００回</t>
  </si>
  <si>
    <t>785483</t>
    <phoneticPr fontId="19"/>
  </si>
  <si>
    <t>充電式ヘッドライト２２０</t>
    <phoneticPr fontId="19"/>
  </si>
  <si>
    <t>215515</t>
    <phoneticPr fontId="19"/>
  </si>
  <si>
    <t>充電式ヘッドライト２７０</t>
    <phoneticPr fontId="19"/>
  </si>
  <si>
    <t>215522</t>
    <phoneticPr fontId="19"/>
  </si>
  <si>
    <t>充電式ヘッドライト３４０</t>
    <phoneticPr fontId="19"/>
  </si>
  <si>
    <t>215539</t>
    <phoneticPr fontId="19"/>
  </si>
  <si>
    <t>KDH-001</t>
    <phoneticPr fontId="19"/>
  </si>
  <si>
    <t>車脱出用ハンマー</t>
    <phoneticPr fontId="19"/>
  </si>
  <si>
    <t>943425</t>
    <phoneticPr fontId="19"/>
  </si>
  <si>
    <t>MM-GM-01</t>
    <phoneticPr fontId="19"/>
  </si>
  <si>
    <t>チャカチャカライター</t>
    <phoneticPr fontId="19"/>
  </si>
  <si>
    <t>938575</t>
    <phoneticPr fontId="19"/>
  </si>
  <si>
    <t>新こたつの高さをあげる足　ＢＲ</t>
    <rPh sb="0" eb="1">
      <t>シン</t>
    </rPh>
    <phoneticPr fontId="36"/>
  </si>
  <si>
    <t>新こたつの高さをあげる足　ＢＥ</t>
  </si>
  <si>
    <t>新こたつの高さをあげる足　ＢＫ</t>
  </si>
  <si>
    <t>AKO-51BR</t>
  </si>
  <si>
    <t>新こたつの高さをあげる足　ジャンボＢＲ</t>
  </si>
  <si>
    <t>新こたつの高さをあげる足　ジャンボＢＥ</t>
  </si>
  <si>
    <t>新こたつの高さをあげる足　ジャンボＢＫ</t>
  </si>
  <si>
    <t>新こたつの高さをあげる足　スリムＢＲ</t>
  </si>
  <si>
    <t>新こたつの高さをあげる足　スリムＢＥ</t>
  </si>
  <si>
    <t>新こたつの高さをあげる足　スリムＢＫ</t>
  </si>
  <si>
    <t>AKD-601BK</t>
    <phoneticPr fontId="19"/>
  </si>
  <si>
    <t>　薄型回転式コード巻き</t>
    <phoneticPr fontId="19"/>
  </si>
  <si>
    <t>耳かけ集音器Ⅳ</t>
    <phoneticPr fontId="19"/>
  </si>
  <si>
    <t>ABO-091</t>
    <phoneticPr fontId="19"/>
  </si>
  <si>
    <t>ABO-91</t>
    <phoneticPr fontId="19"/>
  </si>
  <si>
    <t>ABO-092</t>
    <phoneticPr fontId="19"/>
  </si>
  <si>
    <t>ABO-92</t>
    <phoneticPr fontId="19"/>
  </si>
  <si>
    <t>ABO-093</t>
    <phoneticPr fontId="19"/>
  </si>
  <si>
    <t>ABO-93</t>
    <phoneticPr fontId="19"/>
  </si>
  <si>
    <t>ABO-310OPP</t>
    <phoneticPr fontId="19"/>
  </si>
  <si>
    <t>抗菌消臭 組立式緊急ﾄｲﾚ 10回分</t>
    <phoneticPr fontId="19"/>
  </si>
  <si>
    <t>AFL-08</t>
    <phoneticPr fontId="19"/>
  </si>
  <si>
    <t xml:space="preserve"> 軽着火ライター補助具ＣＫ－Ⅱ</t>
    <phoneticPr fontId="19"/>
  </si>
  <si>
    <t>AFL-09</t>
    <phoneticPr fontId="19"/>
  </si>
  <si>
    <t xml:space="preserve"> 軽着火ライター補助具ＣＫＭ－Ⅱ</t>
    <phoneticPr fontId="19"/>
  </si>
  <si>
    <t>ACC-01</t>
    <phoneticPr fontId="19"/>
  </si>
  <si>
    <t>ケープ＆キャップ</t>
    <phoneticPr fontId="19"/>
  </si>
  <si>
    <t>ATD-101</t>
    <phoneticPr fontId="19"/>
  </si>
  <si>
    <t>ふくろう型停電灯Ⅱ</t>
    <phoneticPr fontId="19"/>
  </si>
  <si>
    <t>ABO-3500</t>
    <phoneticPr fontId="19"/>
  </si>
  <si>
    <t>リュック防災セット</t>
    <rPh sb="4" eb="6">
      <t>ボウサイ</t>
    </rPh>
    <phoneticPr fontId="19"/>
  </si>
  <si>
    <t>AHM-106</t>
    <phoneticPr fontId="19"/>
  </si>
  <si>
    <t>ハンズフリーメガホン</t>
    <phoneticPr fontId="19"/>
  </si>
  <si>
    <t>イオン専用　トイレ30回</t>
    <rPh sb="3" eb="5">
      <t>セニョウ</t>
    </rPh>
    <rPh sb="11" eb="12">
      <t>カイ</t>
    </rPh>
    <phoneticPr fontId="19"/>
  </si>
  <si>
    <t>ADP-324</t>
    <phoneticPr fontId="19"/>
  </si>
  <si>
    <t>ウッド風ガーデニングブロック 24個入り</t>
    <phoneticPr fontId="19"/>
  </si>
  <si>
    <t>ADP-348</t>
    <phoneticPr fontId="19"/>
  </si>
  <si>
    <t>ウッド風ガーデニングブロック 48個入り</t>
    <phoneticPr fontId="19"/>
  </si>
  <si>
    <t>ADP-424</t>
    <phoneticPr fontId="19"/>
  </si>
  <si>
    <t>レンガ風ガーデニングブロック 24個入り</t>
    <phoneticPr fontId="19"/>
  </si>
  <si>
    <t>ADP-448</t>
    <phoneticPr fontId="19"/>
  </si>
  <si>
    <t>レンガ風ガーデニングブロック 48個入り</t>
    <phoneticPr fontId="19"/>
  </si>
  <si>
    <t>風呂場用薄型振動アラーム　廃版</t>
    <rPh sb="0" eb="2">
      <t>フロ</t>
    </rPh>
    <rPh sb="2" eb="3">
      <t>バ</t>
    </rPh>
    <rPh sb="3" eb="4">
      <t>ヨウ</t>
    </rPh>
    <rPh sb="4" eb="6">
      <t>ウスガタ</t>
    </rPh>
    <rPh sb="6" eb="8">
      <t>シンドウ</t>
    </rPh>
    <rPh sb="13" eb="15">
      <t>ハイバン</t>
    </rPh>
    <phoneticPr fontId="17"/>
  </si>
  <si>
    <t>100db薄型振動アラーム　廃版</t>
    <rPh sb="14" eb="16">
      <t>ハイバン</t>
    </rPh>
    <phoneticPr fontId="17"/>
  </si>
  <si>
    <t>MM-GM-01F</t>
  </si>
  <si>
    <t>Parts-AO</t>
  </si>
  <si>
    <t>AST-3305</t>
  </si>
  <si>
    <t>ATD-101</t>
  </si>
  <si>
    <t>WH</t>
    <phoneticPr fontId="14"/>
  </si>
  <si>
    <t>ASL-4302</t>
  </si>
  <si>
    <t>廃版予定</t>
    <rPh sb="0" eb="2">
      <t>ハイバン</t>
    </rPh>
    <rPh sb="2" eb="4">
      <t>ヨテイ</t>
    </rPh>
    <phoneticPr fontId="14"/>
  </si>
  <si>
    <t>発注3000</t>
    <rPh sb="0" eb="2">
      <t>ハッチュウ</t>
    </rPh>
    <phoneticPr fontId="14"/>
  </si>
  <si>
    <t>新パッケージ</t>
    <rPh sb="0" eb="1">
      <t>シン</t>
    </rPh>
    <phoneticPr fontId="14"/>
  </si>
  <si>
    <t>ACA-4302W</t>
  </si>
  <si>
    <t>AKN-05W</t>
  </si>
  <si>
    <t>AKN-07W</t>
  </si>
  <si>
    <t>ALA-3404SW</t>
  </si>
  <si>
    <t>AMK-501PK</t>
  </si>
  <si>
    <t>AMK-502PK</t>
  </si>
  <si>
    <t>Parts-NA</t>
  </si>
  <si>
    <t>ASL-4302</t>
    <phoneticPr fontId="14"/>
  </si>
  <si>
    <t>AKD-1010</t>
    <phoneticPr fontId="14"/>
  </si>
  <si>
    <t>AKD-2008</t>
    <phoneticPr fontId="14"/>
  </si>
  <si>
    <t>シリコンくるっとバンド10本入り</t>
  </si>
  <si>
    <t>アニマルシリコンバンド8本入</t>
  </si>
  <si>
    <t>お守りセンサーライト</t>
  </si>
  <si>
    <t>BATTERY-T4</t>
  </si>
  <si>
    <t>BATTERY-T5</t>
  </si>
  <si>
    <t>廃番　在庫ぜろ</t>
    <rPh sb="0" eb="2">
      <t>ハイバン</t>
    </rPh>
    <rPh sb="3" eb="5">
      <t>ザイコ</t>
    </rPh>
    <phoneticPr fontId="14"/>
  </si>
  <si>
    <t>ﾌﾟﾚｰﾄとﾌﾞﾘｽﾀｰ数量確認（2/3）</t>
    <rPh sb="12" eb="14">
      <t>スウリョウ</t>
    </rPh>
    <rPh sb="14" eb="16">
      <t>カクニン</t>
    </rPh>
    <phoneticPr fontId="14"/>
  </si>
  <si>
    <t>ABO-08PK　10000pcs</t>
  </si>
  <si>
    <t>ABO-09　7000pcs</t>
  </si>
  <si>
    <t>AKA-111　10000pcsくらい？</t>
  </si>
  <si>
    <t>ALA-4301S　計10000pcs</t>
  </si>
  <si>
    <t>ANS-302BK　計6000pcs</t>
  </si>
  <si>
    <t>ASL-3302　10000pcsくらい？</t>
  </si>
  <si>
    <t>AST-3301S　計6000pcs</t>
  </si>
  <si>
    <t>AST-3303　5000pcs（入荷済み？）</t>
  </si>
  <si>
    <t>ATO-3201　5000pcs</t>
  </si>
  <si>
    <t>ACA-4305　計10000pcs</t>
  </si>
  <si>
    <t>ADC-07　10000pcs</t>
  </si>
  <si>
    <t>ACA-4306　6040pcs</t>
  </si>
  <si>
    <t>ATU-11　注残なし</t>
  </si>
  <si>
    <t>ATU-100　10008pcs</t>
  </si>
  <si>
    <t>AHL-2203　5000pcs</t>
  </si>
  <si>
    <t>型番</t>
    <rPh sb="0" eb="2">
      <t>カタバン</t>
    </rPh>
    <phoneticPr fontId="14"/>
  </si>
  <si>
    <t>入荷予定数</t>
    <rPh sb="0" eb="2">
      <t>ニュウカ</t>
    </rPh>
    <rPh sb="2" eb="4">
      <t>ヨテイ</t>
    </rPh>
    <rPh sb="4" eb="5">
      <t>スウ</t>
    </rPh>
    <phoneticPr fontId="14"/>
  </si>
  <si>
    <t>ANS-302　計15000pcs</t>
    <phoneticPr fontId="14"/>
  </si>
  <si>
    <t>ALA-4308BK-W　5000pcs</t>
    <phoneticPr fontId="14"/>
  </si>
  <si>
    <t>西村さん　ATU-11を100に変更しましょう</t>
    <rPh sb="0" eb="2">
      <t>ニシムラ</t>
    </rPh>
    <rPh sb="16" eb="18">
      <t>ヘンコウ</t>
    </rPh>
    <phoneticPr fontId="14"/>
  </si>
  <si>
    <t>備考</t>
    <rPh sb="0" eb="2">
      <t>ビコウ</t>
    </rPh>
    <phoneticPr fontId="14"/>
  </si>
  <si>
    <t>→</t>
    <phoneticPr fontId="14"/>
  </si>
  <si>
    <t>注残</t>
    <rPh sb="0" eb="2">
      <t>チュウザン</t>
    </rPh>
    <phoneticPr fontId="14"/>
  </si>
  <si>
    <t>4月15日入港でロジザード登録お願いします</t>
    <rPh sb="1" eb="2">
      <t>ガツ</t>
    </rPh>
    <rPh sb="4" eb="5">
      <t>ニチ</t>
    </rPh>
    <rPh sb="5" eb="7">
      <t>ニュウコウ</t>
    </rPh>
    <rPh sb="13" eb="15">
      <t>トウロク</t>
    </rPh>
    <rPh sb="16" eb="17">
      <t>ネガ</t>
    </rPh>
    <phoneticPr fontId="14"/>
  </si>
  <si>
    <t>7000で修正ください</t>
    <rPh sb="5" eb="7">
      <t>シュウセイ</t>
    </rPh>
    <phoneticPr fontId="14"/>
  </si>
  <si>
    <t>ATU-100</t>
  </si>
  <si>
    <t>返品あり！</t>
    <rPh sb="0" eb="2">
      <t>ヘンピン</t>
    </rPh>
    <phoneticPr fontId="14"/>
  </si>
  <si>
    <t>部材あり</t>
    <rPh sb="0" eb="2">
      <t>ブザイ</t>
    </rPh>
    <phoneticPr fontId="14"/>
  </si>
  <si>
    <t>ANS-501</t>
  </si>
  <si>
    <t>名古屋</t>
    <rPh sb="0" eb="3">
      <t>ナゴヤ</t>
    </rPh>
    <phoneticPr fontId="17"/>
  </si>
  <si>
    <t>AKD-400PW</t>
  </si>
  <si>
    <t>AMC-200</t>
  </si>
  <si>
    <t>103</t>
    <phoneticPr fontId="14"/>
  </si>
  <si>
    <t>発注5000</t>
    <rPh sb="0" eb="2">
      <t>ハッチュウ</t>
    </rPh>
    <phoneticPr fontId="14"/>
  </si>
  <si>
    <t>部材確認</t>
    <rPh sb="0" eb="2">
      <t>ブザイ</t>
    </rPh>
    <rPh sb="2" eb="4">
      <t>カクニン</t>
    </rPh>
    <phoneticPr fontId="14"/>
  </si>
  <si>
    <t>AMK-503BL</t>
  </si>
  <si>
    <t>AMK-501BL</t>
  </si>
  <si>
    <t>AMK-502BL</t>
  </si>
  <si>
    <t>ASK-13</t>
  </si>
  <si>
    <t>74期(1期)
7月～4月27日</t>
    <rPh sb="2" eb="3">
      <t>キ</t>
    </rPh>
    <rPh sb="5" eb="6">
      <t>キ</t>
    </rPh>
    <rPh sb="9" eb="10">
      <t>ガツ</t>
    </rPh>
    <rPh sb="12" eb="13">
      <t>ガツ</t>
    </rPh>
    <rPh sb="15" eb="16">
      <t>ニチ</t>
    </rPh>
    <phoneticPr fontId="14"/>
  </si>
  <si>
    <t>ﾍﾞﾙｰﾅ350+210</t>
    <phoneticPr fontId="14"/>
  </si>
  <si>
    <t>ﾍﾞﾙｰﾅ</t>
    <phoneticPr fontId="14"/>
  </si>
  <si>
    <t>ﾍﾞﾙｰﾅ160　後藤105</t>
    <rPh sb="9" eb="11">
      <t>ゴトウ</t>
    </rPh>
    <phoneticPr fontId="14"/>
  </si>
  <si>
    <t>ジェイエム？</t>
    <phoneticPr fontId="14"/>
  </si>
  <si>
    <t>トップ</t>
    <phoneticPr fontId="14"/>
  </si>
  <si>
    <t>くらし企画</t>
    <rPh sb="3" eb="5">
      <t>キカク</t>
    </rPh>
    <phoneticPr fontId="14"/>
  </si>
  <si>
    <t>清水産業</t>
    <rPh sb="0" eb="4">
      <t>シミズサンギョウ</t>
    </rPh>
    <phoneticPr fontId="14"/>
  </si>
  <si>
    <t>和気　量販</t>
    <rPh sb="0" eb="2">
      <t>ワキ</t>
    </rPh>
    <rPh sb="3" eb="5">
      <t>リョウハン</t>
    </rPh>
    <phoneticPr fontId="14"/>
  </si>
  <si>
    <t>ベルーナ</t>
    <phoneticPr fontId="14"/>
  </si>
  <si>
    <t>カワタキ</t>
    <phoneticPr fontId="14"/>
  </si>
  <si>
    <t>くらし</t>
    <phoneticPr fontId="14"/>
  </si>
  <si>
    <t>丸藤　九州、東　計500</t>
    <rPh sb="0" eb="2">
      <t>マルフジ</t>
    </rPh>
    <rPh sb="3" eb="5">
      <t>キュウシュウ</t>
    </rPh>
    <rPh sb="6" eb="7">
      <t>ヒガシ</t>
    </rPh>
    <rPh sb="8" eb="9">
      <t>ケイ</t>
    </rPh>
    <phoneticPr fontId="14"/>
  </si>
  <si>
    <t>ﾍﾞﾙｰﾅ+清水産業（460）</t>
    <rPh sb="6" eb="10">
      <t>シミズサンギョウ</t>
    </rPh>
    <phoneticPr fontId="14"/>
  </si>
  <si>
    <t>OKｵｲｼｯｸｽ　リリース済み</t>
    <rPh sb="13" eb="14">
      <t>ズ</t>
    </rPh>
    <phoneticPr fontId="14"/>
  </si>
  <si>
    <t>JOD</t>
    <phoneticPr fontId="14"/>
  </si>
  <si>
    <t>後藤</t>
    <rPh sb="0" eb="2">
      <t>ゴトウ</t>
    </rPh>
    <phoneticPr fontId="14"/>
  </si>
  <si>
    <t>大和無線　ﾛｼﾞ　未記入。</t>
    <rPh sb="0" eb="2">
      <t>ダイワ</t>
    </rPh>
    <rPh sb="2" eb="4">
      <t>ムセン</t>
    </rPh>
    <rPh sb="9" eb="12">
      <t>ミキニュウ</t>
    </rPh>
    <phoneticPr fontId="14"/>
  </si>
  <si>
    <t>ELPA　6000　電響社1000　ﾛｼﾞなし</t>
    <rPh sb="10" eb="13">
      <t>デンキョウシャ</t>
    </rPh>
    <phoneticPr fontId="14"/>
  </si>
  <si>
    <t>ELPA（店頭差し替え）</t>
    <rPh sb="5" eb="7">
      <t>テントウ</t>
    </rPh>
    <rPh sb="7" eb="8">
      <t>サ</t>
    </rPh>
    <rPh sb="9" eb="10">
      <t>カ</t>
    </rPh>
    <phoneticPr fontId="14"/>
  </si>
  <si>
    <t>くらし企画　ﾛｼﾞ未入力</t>
    <rPh sb="3" eb="5">
      <t>キカク</t>
    </rPh>
    <rPh sb="9" eb="12">
      <t>ミニュウリョク</t>
    </rPh>
    <phoneticPr fontId="14"/>
  </si>
  <si>
    <t>AKT-001</t>
  </si>
  <si>
    <t>AST-3306</t>
  </si>
  <si>
    <t>トップ　</t>
    <phoneticPr fontId="14"/>
  </si>
  <si>
    <t>トップ　（弥生入力なし？）</t>
    <rPh sb="5" eb="7">
      <t>ヤヨイ</t>
    </rPh>
    <rPh sb="7" eb="9">
      <t>ニュウリョク</t>
    </rPh>
    <phoneticPr fontId="14"/>
  </si>
  <si>
    <t>トップ30</t>
    <phoneticPr fontId="14"/>
  </si>
  <si>
    <t>ｵｲｼｯｸｽ（弥生ﾘﾘｰｽ？）</t>
    <rPh sb="7" eb="9">
      <t>ヤヨイ</t>
    </rPh>
    <phoneticPr fontId="14"/>
  </si>
  <si>
    <t>弥生未入力？</t>
    <rPh sb="0" eb="2">
      <t>ヤヨイ</t>
    </rPh>
    <rPh sb="2" eb="5">
      <t>ミニュウリョク</t>
    </rPh>
    <phoneticPr fontId="14"/>
  </si>
  <si>
    <t>弥生未入力（ボウエキ2千以外）</t>
    <rPh sb="0" eb="2">
      <t>ヤヨイ</t>
    </rPh>
    <rPh sb="2" eb="5">
      <t>ミニュウリョク</t>
    </rPh>
    <rPh sb="11" eb="12">
      <t>セン</t>
    </rPh>
    <rPh sb="12" eb="14">
      <t>イガイ</t>
    </rPh>
    <phoneticPr fontId="14"/>
  </si>
  <si>
    <t>弥生未入力100　清水産業</t>
    <rPh sb="0" eb="2">
      <t>ヤヨイ</t>
    </rPh>
    <rPh sb="2" eb="5">
      <t>ミニュウリョク</t>
    </rPh>
    <rPh sb="9" eb="11">
      <t>シミズ</t>
    </rPh>
    <rPh sb="11" eb="13">
      <t>サンギョウ</t>
    </rPh>
    <phoneticPr fontId="14"/>
  </si>
  <si>
    <t>ﾛｼﾞ未入力（ｵｲｼｯｸｽ200）</t>
    <rPh sb="3" eb="6">
      <t>ミニュウリョク</t>
    </rPh>
    <phoneticPr fontId="14"/>
  </si>
  <si>
    <t>弥生未入力（丸藤？）</t>
    <rPh sb="0" eb="2">
      <t>ヤヨイ</t>
    </rPh>
    <rPh sb="2" eb="5">
      <t>ミニュウリョク</t>
    </rPh>
    <rPh sb="6" eb="8">
      <t>マルフジ</t>
    </rPh>
    <phoneticPr fontId="14"/>
  </si>
  <si>
    <t>弥生未入力？（丸藤？）</t>
    <rPh sb="0" eb="2">
      <t>ヤヨイ</t>
    </rPh>
    <rPh sb="2" eb="5">
      <t>ミニュウリョク</t>
    </rPh>
    <rPh sb="7" eb="9">
      <t>マルフジ</t>
    </rPh>
    <phoneticPr fontId="14"/>
  </si>
  <si>
    <t>？？（リリース？　ﾍﾞﾙｰﾅ、ｱｰﾈｽﾄ、清水S、丸藤、ｵｲｼｯｸｽ）</t>
    <rPh sb="21" eb="23">
      <t>シミズ</t>
    </rPh>
    <rPh sb="25" eb="27">
      <t>マルフジ</t>
    </rPh>
    <phoneticPr fontId="14"/>
  </si>
  <si>
    <t>弥生入力漏れ？</t>
    <rPh sb="0" eb="2">
      <t>ヤヨイ</t>
    </rPh>
    <rPh sb="2" eb="4">
      <t>ニュウリョク</t>
    </rPh>
    <rPh sb="4" eb="5">
      <t>モ</t>
    </rPh>
    <phoneticPr fontId="14"/>
  </si>
  <si>
    <t>弥生入力漏れ120（大和無線他）</t>
    <rPh sb="0" eb="2">
      <t>ヤヨイ</t>
    </rPh>
    <rPh sb="2" eb="4">
      <t>ニュウリョク</t>
    </rPh>
    <rPh sb="4" eb="5">
      <t>モ</t>
    </rPh>
    <rPh sb="10" eb="12">
      <t>ダイワ</t>
    </rPh>
    <rPh sb="12" eb="14">
      <t>ムセン</t>
    </rPh>
    <rPh sb="14" eb="15">
      <t>ホカ</t>
    </rPh>
    <phoneticPr fontId="14"/>
  </si>
  <si>
    <t>確認（確保数：弥生ﾘﾘｰｽ）</t>
    <rPh sb="0" eb="2">
      <t>カクニン</t>
    </rPh>
    <rPh sb="3" eb="5">
      <t>カクホ</t>
    </rPh>
    <rPh sb="5" eb="6">
      <t>スウ</t>
    </rPh>
    <rPh sb="7" eb="9">
      <t>ヤヨイ</t>
    </rPh>
    <phoneticPr fontId="14"/>
  </si>
  <si>
    <t>AGI-104GD</t>
  </si>
  <si>
    <t>ABA-30-8P</t>
  </si>
  <si>
    <t>見えにくい汚れの発見ライト</t>
  </si>
  <si>
    <t>ミニホイッスル付LEDアルミライトⅡ</t>
  </si>
  <si>
    <t>かんたんお話メモ</t>
  </si>
  <si>
    <t>お経の流れるスピーカーⅡ</t>
  </si>
  <si>
    <t>テレビの音も聞こえる 手もとスピーカーⅡ</t>
  </si>
  <si>
    <t>首ふり毛だまクリーナー</t>
  </si>
  <si>
    <t>園芸用シリコンバンド 50本入り</t>
  </si>
  <si>
    <t>LED防雨ライト</t>
  </si>
  <si>
    <t>単2形LED防雨ライト</t>
  </si>
  <si>
    <t>LED強力ライト(トップ)</t>
  </si>
  <si>
    <t>単３と単１が使ええる防水ライト</t>
  </si>
  <si>
    <t>ドライヤースタンド</t>
  </si>
  <si>
    <t>ワイドLEDヘッドライト</t>
  </si>
  <si>
    <t>ＬＥＤアルミヘッドランプ</t>
  </si>
  <si>
    <t>水タンクにもなる水のう袋 7枚入り</t>
  </si>
  <si>
    <t>防災用ポリタンク　15L</t>
  </si>
  <si>
    <t>防災用ポリタンク　10L</t>
  </si>
  <si>
    <t>リバーシブルアルミブランケット</t>
  </si>
  <si>
    <t>非常用携帯アルミブランケット</t>
  </si>
  <si>
    <t>ひっぱりやすい防犯ブザー　WH</t>
  </si>
  <si>
    <t>ABO-990</t>
  </si>
  <si>
    <t>ABA-30-4P</t>
  </si>
  <si>
    <t>ABO-043</t>
  </si>
  <si>
    <t>丸藤（東）</t>
    <rPh sb="0" eb="2">
      <t>マルフジ</t>
    </rPh>
    <rPh sb="3" eb="4">
      <t>ヒガシ</t>
    </rPh>
    <phoneticPr fontId="14"/>
  </si>
  <si>
    <t>ホウエキ</t>
    <phoneticPr fontId="14"/>
  </si>
  <si>
    <t>部材確認　カワタキ</t>
    <rPh sb="0" eb="2">
      <t>ブザイ</t>
    </rPh>
    <rPh sb="2" eb="4">
      <t>カクニン</t>
    </rPh>
    <phoneticPr fontId="14"/>
  </si>
  <si>
    <t>ｱｰﾈｽﾄ、カワタキ他</t>
    <rPh sb="10" eb="11">
      <t>ホカ</t>
    </rPh>
    <phoneticPr fontId="14"/>
  </si>
  <si>
    <t>発注済み</t>
    <rPh sb="0" eb="3">
      <t>ハッチュウズ</t>
    </rPh>
    <phoneticPr fontId="14"/>
  </si>
  <si>
    <t>国内生産</t>
    <rPh sb="0" eb="4">
      <t>コクナイセイサン</t>
    </rPh>
    <phoneticPr fontId="14"/>
  </si>
  <si>
    <t>ASK-13</t>
    <phoneticPr fontId="14"/>
  </si>
  <si>
    <t>194</t>
    <phoneticPr fontId="14"/>
  </si>
  <si>
    <t>①ATN-0103在庫確認。2023/6/23</t>
    <rPh sb="9" eb="11">
      <t>ザイコ</t>
    </rPh>
    <rPh sb="11" eb="13">
      <t>カクニン</t>
    </rPh>
    <phoneticPr fontId="14"/>
  </si>
  <si>
    <t>②AKO-　部材確認要。壮太s　フィルム8月要！！</t>
    <rPh sb="6" eb="8">
      <t>ブザイ</t>
    </rPh>
    <rPh sb="8" eb="10">
      <t>カクニン</t>
    </rPh>
    <rPh sb="10" eb="11">
      <t>ヨウ</t>
    </rPh>
    <rPh sb="12" eb="14">
      <t>ソウタ</t>
    </rPh>
    <rPh sb="21" eb="22">
      <t>ガツ</t>
    </rPh>
    <rPh sb="22" eb="23">
      <t>ヨウ</t>
    </rPh>
    <phoneticPr fontId="14"/>
  </si>
  <si>
    <t>AST-3305</t>
    <phoneticPr fontId="14"/>
  </si>
  <si>
    <t>スマホが置けるｽｽﾀﾝﾄﾞﾗｲﾄ　ｽﾘﾑ</t>
    <rPh sb="4" eb="5">
      <t>オ</t>
    </rPh>
    <phoneticPr fontId="14"/>
  </si>
  <si>
    <t>AST-3306</t>
    <phoneticPr fontId="14"/>
  </si>
  <si>
    <t>ま～いどこでもｽﾀﾝﾄﾞﾗｲﾄ</t>
    <phoneticPr fontId="14"/>
  </si>
  <si>
    <t>③AST-3305　3306リストUP</t>
  </si>
  <si>
    <t>ABO-30</t>
  </si>
  <si>
    <t>AYH-207</t>
    <phoneticPr fontId="14"/>
  </si>
  <si>
    <t>ABO-3210</t>
  </si>
  <si>
    <t>ABO-3210-A</t>
  </si>
  <si>
    <t>APL-3207SC</t>
  </si>
  <si>
    <t>ASN-001</t>
  </si>
  <si>
    <t>田中さんチェック</t>
    <rPh sb="0" eb="2">
      <t>タナカ</t>
    </rPh>
    <phoneticPr fontId="14"/>
  </si>
  <si>
    <t>伊賀在庫確認</t>
    <rPh sb="0" eb="2">
      <t>イガ</t>
    </rPh>
    <rPh sb="2" eb="4">
      <t>ザイコ</t>
    </rPh>
    <rPh sb="4" eb="6">
      <t>カクニン</t>
    </rPh>
    <phoneticPr fontId="14"/>
  </si>
  <si>
    <t>ショップチャンネルの在庫も確認</t>
    <rPh sb="10" eb="12">
      <t>ザイコ</t>
    </rPh>
    <rPh sb="13" eb="15">
      <t>カクニン</t>
    </rPh>
    <phoneticPr fontId="14"/>
  </si>
  <si>
    <t>ASL-3303K</t>
    <phoneticPr fontId="14"/>
  </si>
  <si>
    <t>ドア用センサーライト（ケーズ）</t>
    <rPh sb="2" eb="3">
      <t>ヨウ</t>
    </rPh>
    <phoneticPr fontId="19"/>
  </si>
  <si>
    <t>田中さん　リスト作成お願いします</t>
    <rPh sb="0" eb="2">
      <t>タナカ</t>
    </rPh>
    <rPh sb="8" eb="10">
      <t>サクセイ</t>
    </rPh>
    <rPh sb="11" eb="12">
      <t>ネガ</t>
    </rPh>
    <phoneticPr fontId="14"/>
  </si>
  <si>
    <t>前回決定事項（7/7）</t>
    <rPh sb="0" eb="2">
      <t>ゼンカイ</t>
    </rPh>
    <rPh sb="2" eb="4">
      <t>ケッテイ</t>
    </rPh>
    <rPh sb="4" eb="6">
      <t>ジコウ</t>
    </rPh>
    <phoneticPr fontId="14"/>
  </si>
  <si>
    <t>7，14（21）決定事項</t>
    <rPh sb="8" eb="10">
      <t>ケッテイ</t>
    </rPh>
    <rPh sb="10" eb="12">
      <t>ジコウ</t>
    </rPh>
    <phoneticPr fontId="14"/>
  </si>
  <si>
    <t>ASL-33032</t>
    <phoneticPr fontId="14"/>
  </si>
  <si>
    <t>ドア用センサーライト（ｼｮｯﾌﾟﾁｬﾝﾈﾙ）</t>
    <rPh sb="2" eb="3">
      <t>ヨウ</t>
    </rPh>
    <phoneticPr fontId="19"/>
  </si>
  <si>
    <t>ADC-07</t>
    <phoneticPr fontId="14"/>
  </si>
  <si>
    <t>ABO-1100</t>
  </si>
  <si>
    <t>AHM-107</t>
    <phoneticPr fontId="14"/>
  </si>
  <si>
    <t>③ABO-3210A　確定。2023/7/28</t>
    <rPh sb="11" eb="13">
      <t>カクテイ</t>
    </rPh>
    <phoneticPr fontId="14"/>
  </si>
  <si>
    <t>ACH-8</t>
  </si>
  <si>
    <t>早めの発注要（AKM）</t>
    <rPh sb="0" eb="1">
      <t>ハヤ</t>
    </rPh>
    <rPh sb="3" eb="5">
      <t>ハッチュウ</t>
    </rPh>
    <rPh sb="5" eb="6">
      <t>ヨウ</t>
    </rPh>
    <phoneticPr fontId="14"/>
  </si>
  <si>
    <t>7/28　1670個あり←ショップ1000個ありの部材確認</t>
    <phoneticPr fontId="14"/>
  </si>
  <si>
    <t>ロジの数量確認。ロジの操作相談（壮太s）</t>
    <phoneticPr fontId="14"/>
  </si>
  <si>
    <t>早めの発注（AKM）</t>
    <rPh sb="0" eb="1">
      <t>ハヤ</t>
    </rPh>
    <rPh sb="3" eb="5">
      <t>ハッチュウ</t>
    </rPh>
    <phoneticPr fontId="14"/>
  </si>
  <si>
    <t>KRO-001-2</t>
  </si>
  <si>
    <t>※入荷未反映5000（8/4）</t>
    <rPh sb="1" eb="3">
      <t>ニュウカ</t>
    </rPh>
    <rPh sb="3" eb="6">
      <t>ミハンエイ</t>
    </rPh>
    <phoneticPr fontId="14"/>
  </si>
  <si>
    <t>発注不要（8/18）</t>
    <rPh sb="0" eb="2">
      <t>ハッチュウ</t>
    </rPh>
    <rPh sb="2" eb="4">
      <t>フヨウ</t>
    </rPh>
    <phoneticPr fontId="14"/>
  </si>
  <si>
    <t>5000製造、その後の予定確認</t>
    <rPh sb="4" eb="6">
      <t>セイゾウ</t>
    </rPh>
    <rPh sb="9" eb="10">
      <t>ゴ</t>
    </rPh>
    <rPh sb="11" eb="13">
      <t>ヨテイ</t>
    </rPh>
    <rPh sb="13" eb="15">
      <t>カクニン</t>
    </rPh>
    <phoneticPr fontId="14"/>
  </si>
  <si>
    <t>3000反映確認（8/4）</t>
    <rPh sb="4" eb="6">
      <t>ハンエイ</t>
    </rPh>
    <rPh sb="6" eb="8">
      <t>カクニン</t>
    </rPh>
    <phoneticPr fontId="14"/>
  </si>
  <si>
    <t>5000反映確認　ﾛｼﾞ入力2023/8/25</t>
    <rPh sb="4" eb="6">
      <t>ハンエイ</t>
    </rPh>
    <rPh sb="6" eb="8">
      <t>カクニン</t>
    </rPh>
    <rPh sb="12" eb="14">
      <t>ニュウリョク</t>
    </rPh>
    <phoneticPr fontId="14"/>
  </si>
  <si>
    <t>3000反映確認（8/18）　ﾛｼﾞ入力2023/8/25</t>
    <rPh sb="4" eb="6">
      <t>ハンエイ</t>
    </rPh>
    <rPh sb="6" eb="8">
      <t>カクニン</t>
    </rPh>
    <rPh sb="18" eb="20">
      <t>ニュウリョク</t>
    </rPh>
    <phoneticPr fontId="14"/>
  </si>
  <si>
    <t>前回決定事項（8/25）</t>
    <rPh sb="0" eb="2">
      <t>ゼンカイ</t>
    </rPh>
    <rPh sb="2" eb="4">
      <t>ケッテイ</t>
    </rPh>
    <rPh sb="4" eb="6">
      <t>ジコウ</t>
    </rPh>
    <phoneticPr fontId="14"/>
  </si>
  <si>
    <t>〇</t>
  </si>
  <si>
    <t>9/1決定事項</t>
    <phoneticPr fontId="14"/>
  </si>
  <si>
    <t>※次回より伊賀の在庫数も”フリー”のみに変更</t>
    <rPh sb="1" eb="3">
      <t>ジカイ</t>
    </rPh>
    <rPh sb="5" eb="7">
      <t>イガ</t>
    </rPh>
    <rPh sb="8" eb="11">
      <t>ザイコスウ</t>
    </rPh>
    <rPh sb="20" eb="22">
      <t>ヘンコウ</t>
    </rPh>
    <phoneticPr fontId="14"/>
  </si>
  <si>
    <t>ATU-100</t>
    <phoneticPr fontId="14"/>
  </si>
  <si>
    <t>ABO-043</t>
    <phoneticPr fontId="14"/>
  </si>
  <si>
    <t>AKT-001</t>
    <phoneticPr fontId="14"/>
  </si>
  <si>
    <t>ASN-001</t>
    <phoneticPr fontId="14"/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</si>
  <si>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</si>
  <si>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</si>
  <si>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</si>
  <si>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</si>
  <si>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</si>
  <si>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</si>
  <si>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</si>
  <si>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</si>
  <si>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</si>
  <si>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</si>
  <si>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</si>
  <si>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</si>
  <si>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</si>
  <si>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</si>
  <si>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</si>
  <si>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マルチ回転台</t>
    <rPh sb="3" eb="5">
      <t>カイテン</t>
    </rPh>
    <rPh sb="5" eb="6">
      <t>ダイ</t>
    </rPh>
    <phoneticPr fontId="14"/>
  </si>
  <si>
    <t>アルミシート</t>
    <phoneticPr fontId="14"/>
  </si>
  <si>
    <t>KASATATSU</t>
    <phoneticPr fontId="14"/>
  </si>
  <si>
    <t>静音くつ丸洗い洗濯ﾈｯﾄ</t>
    <rPh sb="0" eb="2">
      <t>セイオン</t>
    </rPh>
    <rPh sb="4" eb="6">
      <t>マルアラ</t>
    </rPh>
    <rPh sb="7" eb="9">
      <t>センタク</t>
    </rPh>
    <phoneticPr fontId="14"/>
  </si>
  <si>
    <t>74期(1期)</t>
    <rPh sb="2" eb="3">
      <t>キ</t>
    </rPh>
    <rPh sb="5" eb="6">
      <t>キ</t>
    </rPh>
    <phoneticPr fontId="14"/>
  </si>
  <si>
    <t>ACH-B600</t>
  </si>
  <si>
    <t>ACH-B600S</t>
  </si>
  <si>
    <t>AKO-12</t>
  </si>
  <si>
    <t>ASM-001</t>
  </si>
  <si>
    <t xml:space="preserve"> </t>
    <phoneticPr fontId="14"/>
  </si>
  <si>
    <t>ま～るいどこでもｽﾀﾝﾄﾞﾗｲﾄ</t>
    <phoneticPr fontId="14"/>
  </si>
  <si>
    <t>AST-3403</t>
  </si>
  <si>
    <t>142</t>
    <phoneticPr fontId="14"/>
  </si>
  <si>
    <t>BATTERY-T4AL</t>
  </si>
  <si>
    <t>AUV-3301C</t>
  </si>
  <si>
    <t>KBO-001</t>
  </si>
  <si>
    <t>発注3000？</t>
    <rPh sb="0" eb="2">
      <t>ハッチュウ</t>
    </rPh>
    <phoneticPr fontId="14"/>
  </si>
  <si>
    <t>ABS-100</t>
  </si>
  <si>
    <t>ABO-32N</t>
  </si>
  <si>
    <t>AGM-02</t>
  </si>
  <si>
    <t>伊賀</t>
    <phoneticPr fontId="17"/>
  </si>
  <si>
    <t>決定事項</t>
  </si>
  <si>
    <t>ABO-3502</t>
  </si>
  <si>
    <t>ASB-03</t>
  </si>
  <si>
    <t>ABO-094</t>
  </si>
  <si>
    <t>ABS-100</t>
    <phoneticPr fontId="14"/>
  </si>
  <si>
    <t>209</t>
    <phoneticPr fontId="14"/>
  </si>
  <si>
    <t>1台4役 乾電池ストッカー</t>
    <phoneticPr fontId="14"/>
  </si>
  <si>
    <t>国内</t>
    <rPh sb="0" eb="2">
      <t>コクナイ</t>
    </rPh>
    <phoneticPr fontId="14"/>
  </si>
  <si>
    <t>ABO-3500</t>
    <phoneticPr fontId="14"/>
  </si>
  <si>
    <t>ABO-3210</t>
    <phoneticPr fontId="14"/>
  </si>
  <si>
    <t>ASM-001</t>
    <phoneticPr fontId="14"/>
  </si>
  <si>
    <t>ABO-094</t>
    <phoneticPr fontId="14"/>
  </si>
  <si>
    <t>万能マルちゃん仕掛巻</t>
    <rPh sb="0" eb="2">
      <t>バンノウ</t>
    </rPh>
    <rPh sb="7" eb="9">
      <t>シカ</t>
    </rPh>
    <rPh sb="9" eb="10">
      <t>マ</t>
    </rPh>
    <phoneticPr fontId="14"/>
  </si>
  <si>
    <t>発注1000</t>
    <rPh sb="0" eb="2">
      <t>ハッチュウ</t>
    </rPh>
    <phoneticPr fontId="14"/>
  </si>
  <si>
    <t>ARO-5210DB</t>
  </si>
  <si>
    <t>ARR20-TB-WG</t>
  </si>
  <si>
    <t>AKD-9030</t>
  </si>
  <si>
    <t>AKD-9230</t>
  </si>
  <si>
    <t>ARO-5210GD</t>
  </si>
  <si>
    <t>AKD-92</t>
  </si>
  <si>
    <t>LR03N/10S</t>
  </si>
  <si>
    <t>LR03N/20S</t>
  </si>
  <si>
    <t>LR6N/10S</t>
  </si>
  <si>
    <t>LR6N/20S</t>
  </si>
  <si>
    <t>AKA-111E</t>
  </si>
  <si>
    <t>ASL-3308CSK</t>
    <phoneticPr fontId="14"/>
  </si>
  <si>
    <t>ARO-5202DB-HA</t>
  </si>
  <si>
    <t>ASL-3303K</t>
  </si>
  <si>
    <t>APL-4201</t>
    <phoneticPr fontId="14"/>
  </si>
  <si>
    <t>ARO-4202NGD</t>
  </si>
  <si>
    <t>ARO-4202RGD</t>
  </si>
  <si>
    <t>ARO-5210DB-HA</t>
  </si>
  <si>
    <t>ASH-40CPK</t>
  </si>
  <si>
    <t>ASE-4202RDB</t>
  </si>
  <si>
    <t>68</t>
    <phoneticPr fontId="14"/>
  </si>
  <si>
    <t>APL-4201</t>
  </si>
  <si>
    <t>ABO-991</t>
  </si>
  <si>
    <t>ARO-4101NDB</t>
  </si>
  <si>
    <t>ARO-4101NGD</t>
  </si>
  <si>
    <t>ARO-4101NWH</t>
  </si>
  <si>
    <t>KCA-004H</t>
  </si>
  <si>
    <t>ABO-2860A-A</t>
  </si>
  <si>
    <t>ASE-4203RDB</t>
  </si>
  <si>
    <t>NAKN-0406BL</t>
  </si>
  <si>
    <t>NAKN-0504</t>
  </si>
  <si>
    <t>NAKN-0604</t>
  </si>
  <si>
    <t>静音アルミブランケット</t>
    <rPh sb="0" eb="2">
      <t>セイオン</t>
    </rPh>
    <phoneticPr fontId="19"/>
  </si>
  <si>
    <t>順位</t>
  </si>
  <si>
    <t>商品番号</t>
  </si>
  <si>
    <t>商品名</t>
  </si>
  <si>
    <t>商品原価（税別）</t>
  </si>
  <si>
    <t>平均単価（税別）</t>
  </si>
  <si>
    <t>売上数量</t>
  </si>
  <si>
    <t>売上高（税別）</t>
  </si>
  <si>
    <t>原価合計（税別）</t>
  </si>
  <si>
    <t>粗利合計（税別）</t>
  </si>
  <si>
    <t>売上件</t>
  </si>
  <si>
    <t>入数</t>
  </si>
  <si>
    <t>売上総数</t>
  </si>
  <si>
    <t>名古屋/（n00）【ABO-2830A-A】災害時の緊急トイレ30回分ダブル抗菌消臭（4962644785582）</t>
  </si>
  <si>
    <t>名古屋/（n10）【ADC-07】デジタル電池チェッカーⅡ（4962644932443）</t>
  </si>
  <si>
    <t>青山1/（i30）【ASL-3302】防雨ＬＥＤセンサーライト（4962644664795）</t>
  </si>
  <si>
    <t>名古屋/（n10）【AKA-111】耳かけ集音器Ⅳ（4962644943784）</t>
  </si>
  <si>
    <t>青山1/（i20）【ARO-4202DB】燭台付き安心のろうそく小　茶　箱入（こもり専用）</t>
  </si>
  <si>
    <t>名古屋/（n00）【ABO-2750A】抗菌&amp;消臭 緊急トイレ 50回分　処理袋セット（4962644785445）</t>
  </si>
  <si>
    <t>青山1/（i20）【AKO-04】こたつの高さをあげる足</t>
  </si>
  <si>
    <t>青山1/（i20）【AHL-1400】ＬＥＤ強力ライト（4962644214945）</t>
  </si>
  <si>
    <t>青山1/（i20）【ABO-3210-A】組立式簡易トイレ　10回分（4962644785773）</t>
  </si>
  <si>
    <t>青山1/（i30）【AHM-102】ハンドメガホンⅡ（4962644932009）</t>
  </si>
  <si>
    <t>名古屋/（n00）【AKN-05TOP】セーフティプラグコンビ（トップ産業様専用）</t>
  </si>
  <si>
    <t>名古屋/（n00）【ABO-27100A】抗菌消臭 緊急トイレ 100回分 処理袋セット（4962644785469）</t>
  </si>
  <si>
    <t>青山1/（i30）【ANS-302】テレビの音も聞こえる手もとスピーカーⅡ</t>
  </si>
  <si>
    <t>青山1/（i30）【ASL-3301S】自動点灯ＬＥＤランタン（4962644664924）</t>
  </si>
  <si>
    <t>青山1/（i20）【ASH-40B】軟こうぬりちゃん（化粧箱）</t>
  </si>
  <si>
    <t>青山1/（i20）【ASE-4202R】安心のお線香中(三本立) （ルーツ専用）ブラウン</t>
  </si>
  <si>
    <t>名古屋/（n00）【ABO-2860A-A】災害時の緊急トイレ0回分ダブル抗菌消臭（4962644785834）</t>
  </si>
  <si>
    <t>青山1/（i20）【ASE-5201】安心のお線香ミニ 電池付</t>
  </si>
  <si>
    <t>名古屋/（n00）【KBO-28100】ダブル抗菌・消臭　災害時の緊急トイレ100回（4962644785483）</t>
  </si>
  <si>
    <t>名古屋/（n10）【ACA-4302】３ＬＥＤヘッドランプ（4962644213726）</t>
  </si>
  <si>
    <t>名古屋/（n00）【ABO-2040N】緊急時のトイレ４０回分 凝固材のみ（4962644784646）</t>
  </si>
  <si>
    <t>名古屋/（n10）【ADC-10】コイン電池が測れる電池チェッカー（4962644937424）</t>
  </si>
  <si>
    <t>名古屋/（n00）【ABO-2810A】災害時の緊急ﾄｲﾚ 10回分 ダブル抗菌消臭（4962644785421）</t>
  </si>
  <si>
    <t>名古屋/（n00）【ABO-2710A】抗菌消臭 緊急トイレ 10回分（4962644785414）</t>
  </si>
  <si>
    <t>青山1/（i30）【AHM-107】１０Ｗハンドメガホン（4962644936090）</t>
  </si>
  <si>
    <t>青山1/（i30）【AST-3302】どこでもスタンドライト  （4962644214631）</t>
  </si>
  <si>
    <t>青山1/（i20）【ASE-4211】自動消灯付安心のお線香(中)</t>
  </si>
  <si>
    <t>青山1/（i20）【ARO-5202】安心のろうそくミニ 電池付</t>
  </si>
  <si>
    <t>青山1/（i30）【AST-3301T】調光式ＬＥＤ軽量スタンドライト（4962644215447）</t>
  </si>
  <si>
    <t>青山1/（i30）【ABO-14】おおきなアルミシート（4962644783601）</t>
  </si>
  <si>
    <t>名古屋/（n00）【KBO-27100】抗菌・消臭　災害時の緊急トイレ100回（4962644785506）</t>
  </si>
  <si>
    <t>名古屋/（n00）【ABO-2830A】災害時の緊急トイレ30回分ダブル抗菌消臭（4962644785698）</t>
  </si>
  <si>
    <t>青山1/（i20）【ARO-4202】燭台付安心のろうそく（小） 電池付</t>
  </si>
  <si>
    <t>青山1/（i30）【ABO-17】防災用ポリタンク１５（4962644785018）</t>
  </si>
  <si>
    <t>青山1/（i20）【APE-40】アルミ缶＆ペットボトルつぶし（4962644942374）</t>
  </si>
  <si>
    <t>青山1/（i30）【ASL-3307】ハンガーセンサーライト（4962644665273）</t>
  </si>
  <si>
    <t>青山1/（i20）【KDH-001】車脱出用ハンマー（4962644943425）</t>
  </si>
  <si>
    <t>名古屋/（n10）【ADC-205】防雨ダミーカメラ（4962644934607）</t>
  </si>
  <si>
    <t>青山1/（i20）【ABO-3210】組立式簡易トイレ　10回分（4962644785766）</t>
  </si>
  <si>
    <t>名古屋/（n10）【ATO-3201】トイレの音消し ＥＣＯメロディ（4962644936397）</t>
  </si>
  <si>
    <t>青山1/（i20）【ASH-10】しっぷ貼りひとりでペッタンコ（化粧箱）</t>
  </si>
  <si>
    <t>青山1/（i30）【AOM-01】かんたんお話メモ（4962644942725）</t>
  </si>
  <si>
    <t>青山1/（i30）【ABO-091】リバーシブルアルミブランケット（4962644785643）</t>
  </si>
  <si>
    <t>青山1/（i30）【ACA-3101】ＬＥＤアルミヘッドランプ（4962644214693）</t>
  </si>
  <si>
    <t>青山1/（i30）【ATU-100】マルチ回転台（4962644943920）</t>
  </si>
  <si>
    <t>名古屋/（n10）【AKA-201】充電式耳かけ集音器（4962644665099）</t>
  </si>
  <si>
    <t>青山1/（i30）【AKM-3205】首ふり毛だまクリーナー</t>
  </si>
  <si>
    <t>名古屋/（n10）【ABO-02】アルミホイッスル（4962644934270）</t>
  </si>
  <si>
    <t>青山1/（i20）【ATN-0102】ふたがトングになる保存容器 ２個組</t>
  </si>
  <si>
    <t>名古屋/（n00）【ABO-2710N】抗菌消臭 緊急トイレ 10回分 凝固剤のみ（4962644785407）</t>
  </si>
  <si>
    <t>ARO-4202RDB</t>
  </si>
  <si>
    <t>青山1/（i20）【ARO-4202R】燭台付安心のろうそく（小） 電池付（ルーツ専用）ブラウン</t>
  </si>
  <si>
    <t>青山1/（i30）【AHM-201】防雨ハンドメガホン（4962644942817）</t>
  </si>
  <si>
    <t>青山1/【103000】グローバルキーカバー</t>
  </si>
  <si>
    <t>青山1/（i30）【AHM-103】ハンドメガホンミニ（4962644933747）</t>
  </si>
  <si>
    <t>青山1/（i20）【ABO-3500】リュック防災セット35点（4962644785575）</t>
  </si>
  <si>
    <t>青山1/（i30）【ABO-16】アルミシート携帯ポーチ付（4962644783717）</t>
  </si>
  <si>
    <t>青山1/（i30）【ACA-4306】ワイドLEDヘッドライト（4962644215492）</t>
  </si>
  <si>
    <t>名古屋/（n10）【AYD-105】自動でオン・オフ受話器の拡声器（4962644942800）</t>
  </si>
  <si>
    <t>青山1/（i20）【ADS-001】段ボールストッカー</t>
  </si>
  <si>
    <t>ASE-5201RDB</t>
  </si>
  <si>
    <t>青山1/（i20）【ASE-5201R】安心のお線香ミニ 電池付（ルーツ専用）ブラウン</t>
  </si>
  <si>
    <t>名古屋/（n10）【AKA-106】耳にすっぽり集音器Ⅱ（4962644936663）</t>
  </si>
  <si>
    <t>青山1/（i30）【AHL-1101】単３と単１が使える防水ライト（4962644214938）</t>
  </si>
  <si>
    <t>青山1/（i20）【ADH-100】車脱出用ハンマーⅢ（4962644940158）</t>
  </si>
  <si>
    <t>青山1/（i30）【AHL-2204】ＬＥＤ防雨ライト（4962644215478）</t>
  </si>
  <si>
    <t>青山1/（i30）【ASL-3303】ドア用センサーライト</t>
  </si>
  <si>
    <t>ARO-3201RDB</t>
  </si>
  <si>
    <t>青山1/（i20）【ARO-3201R】燭台付安心のろうそく（中） 電池付（ルーツ専用）ブラウン</t>
  </si>
  <si>
    <t>青山1/（i30）【AKU-4304】３ＬＥＤ前カゴクリップライト（4962644664177）</t>
  </si>
  <si>
    <t>名古屋/（n10）【ADC-204】ドーム型防犯ダミーカメラ（4962644932399）</t>
  </si>
  <si>
    <t>名古屋/（n10）【AKA-110】耳にすっぽり集音器Ⅲ（4962644664818）</t>
  </si>
  <si>
    <t>青山1/（i30）【AST-3303】スマホが置けるスタンドライト（4962644214686）</t>
  </si>
  <si>
    <t>青山1/（i20）【ARR20-T】らくらくプラグⅡ３個組（化粧箱）</t>
  </si>
  <si>
    <t>青山1/（i20）【AKD-50】スリムタップボックス</t>
  </si>
  <si>
    <t>名古屋/（n10）【ATD-100】ふくろう型停電灯（4962644214006）</t>
  </si>
  <si>
    <t>青山1/（i20）【ASH-41B】軟こうぬりちゃんコンパクト（化粧箱）</t>
  </si>
  <si>
    <t>名古屋/（n10）【AKA-111E】耳かけ集音器Ⅳ（エルパ専用）（4962644944378）</t>
  </si>
  <si>
    <t>青山1/（i20）【AKN-08-6P】にぎりやすい安全プラグカバー 3色セット</t>
  </si>
  <si>
    <t>青山1/（i20）【ADP-220】土ストッパー ２０枚入（4962644938902）</t>
  </si>
  <si>
    <t>名古屋/（n10）【ATD-101】ふくろう型停電灯Ⅱ（4962644215645）</t>
  </si>
  <si>
    <t>名古屋/（n10）【ALA-3406KBE】雨にも強いLEDランタン（4962644215485）</t>
  </si>
  <si>
    <t>青山1/（i30）【ARO-530】自動点灯安心のろうそく</t>
  </si>
  <si>
    <t>青山1/（i30）【ABO-12】防災ポリバケツ10L（4962644784592）</t>
  </si>
  <si>
    <t>青山1/（i20）【ASH-41C】軟こうぬりちゃんコンパクト（ブリスター）</t>
  </si>
  <si>
    <t>青山1/（i30）【ABO-08】ミニホイッスル</t>
  </si>
  <si>
    <t>青山1/（i20）【ADP-324】ウッド風ガーデニングブロック 24個入り</t>
  </si>
  <si>
    <t>青山1/（i30）【ANS-502】テレビ用手もとスピーカー（4962644943432）</t>
  </si>
  <si>
    <t>名古屋/（n10）【ALA-4301S】押したら点灯ランタンⅢ（4962644214952）</t>
  </si>
  <si>
    <t>青山1/（i30）【ATO-3202】トイレの音消し ＥＣＯメロディⅡ（4962644940349）</t>
  </si>
  <si>
    <t>青山1/（i30）【ADR-100】ドライヤースタンド（4962644942459）</t>
  </si>
  <si>
    <t>名古屋/（n10）【ALA-3404S】ＬＥＤランタンライト（4962644214815）</t>
  </si>
  <si>
    <t>RSA-WH</t>
  </si>
  <si>
    <t>名古屋/（n00）【RSA】帽体RSA シロ　ホタルメット加工品（DICプラスチック様専用）</t>
  </si>
  <si>
    <t>青山1/（i30）【AYD-104】電話の拡声器Ⅲ（4962644940059）</t>
  </si>
  <si>
    <t>名古屋/（n10）【ALH-20】ＬＥＤ付ホイッスル（4962644934300）</t>
  </si>
  <si>
    <t>名古屋/（n00）【AMK-502】シリコンキャップ付きライト付き耳かき</t>
  </si>
  <si>
    <t>青山1/（i20）【AYL-01】ゆびさきのルーペ</t>
  </si>
  <si>
    <t>名古屋/（n00）【ABO-05】ミミ付き家具転倒防止マット（4962644783540）</t>
  </si>
  <si>
    <t>青山1/（i30）【AHL-2203】単２形ＬＥＤ防雨ライト（4962644215195）</t>
  </si>
  <si>
    <t>ARO-5202RDB</t>
  </si>
  <si>
    <t>青山1/（i20）【ARO-5202R】安心のろうそくミニ 電池付（ルーツ専用）ブラウン</t>
  </si>
  <si>
    <t>名古屋/（n10）【AHA-4302】防雨スリムサイクルライト（4962644664085）</t>
  </si>
  <si>
    <t>ARO-3201RGD</t>
  </si>
  <si>
    <t>青山1/（i20）【ARO-3201R】燭台付安心のろうそく（中） 電池付（ルーツ専用）ゴールド</t>
  </si>
  <si>
    <t>青山1/（i20）【ADC-310】単３が単１になる電池アダプター</t>
  </si>
  <si>
    <t>青山1/（i30）【ACC-02】キャスターカバー（4962644942596）</t>
  </si>
  <si>
    <t>青山1/（i30）【AST-3301S】ＬＥＤ軽量スタンドライト（4962644214723）</t>
  </si>
  <si>
    <t>青山1/（i20）【ASH-50】にゃんと伸びる孫の手（4962644520497）</t>
  </si>
  <si>
    <t>青山1/（i30）【ACA-4305】防雨ＬＥＤヘッドランプ（4962644215218）</t>
  </si>
  <si>
    <t>TUH-SC150</t>
  </si>
  <si>
    <t>青山1/（i30）【TUH-SC150】シリコンくるっとバンド（エルパ専用）（4901087212262）</t>
  </si>
  <si>
    <t>青山1/（i20）【AKO-07】こたつの高さをあげる足スリム</t>
  </si>
  <si>
    <t>青山1/（i20）【ARO-3201DB】燭台付安心のろうそく中　茶　箱入（こもり専用）</t>
  </si>
  <si>
    <t>青山1/（i30）【AHA-4306】自動点灯前かごクリップライト（4962644664962）</t>
  </si>
  <si>
    <t>青山1/（i20）【AKS-05】ドアストッパーねこ</t>
  </si>
  <si>
    <t>青山1/（i30）【KCA-001】充電式ヘッドライト220（4962644215515）</t>
  </si>
  <si>
    <t>青山1/（i20）【AHL-1400T】ＬＥＤ強力ライト＆ADC-310BLセット（4962644215546）</t>
  </si>
  <si>
    <t>青山1/（i30）【AIC-04】ズレにくいイス脚カバー ４脚用</t>
  </si>
  <si>
    <t>青山1/（i20）【ASE-4204】横置きの安心のお線香(中)</t>
  </si>
  <si>
    <t>名古屋/（n10）【ASR-10】シガーライター用コンセント</t>
  </si>
  <si>
    <t>名古屋/（n10）【ADL-03】にぎっ照るライトⅡ（4962644934478）</t>
  </si>
  <si>
    <t>青山1/（i20）【AGM-01】ごますり革命（4962644941452）</t>
  </si>
  <si>
    <t>青山1/（i30）【ABO-13】ぬげにくい安全スリッパ</t>
  </si>
  <si>
    <t>名古屋/（n10）【ASL-4302】お守りセンサーライト  （4962644665464）</t>
  </si>
  <si>
    <t>名古屋/（n10）【AKA-202】充電式耳すっぽり集音器（4962644665174）</t>
  </si>
  <si>
    <t>青山1/（i20）【ARO-5202DB】燭台付安心のろうそくミニ　茶　箱入（こもり専用）</t>
  </si>
  <si>
    <t>青山1/（i30）【AKM-3204】立てて置ける毛だまクリーナー</t>
  </si>
  <si>
    <t>青山1/（i20）【ASE-4201】安心のお線香(中） 電池付</t>
  </si>
  <si>
    <t>青山1/（i30）【ABO-2907】水タンクにもなる水のう袋　７枚入(4962644785568)</t>
  </si>
  <si>
    <t>名古屋/（n00）【KBO-2705】抗菌・消臭　災害時の緊急トイレ5回分（4962644785513）</t>
  </si>
  <si>
    <t>青山1/（i20）【AKO-51】新こたつの高さをあげる足ジャンボ　</t>
  </si>
  <si>
    <t>青山1/（i20）【ASH-40C】軟こうぬりちゃん（ブリスター）</t>
  </si>
  <si>
    <t>青山1/（i30）【ASN-001】静音 くつ丸洗い洗濯ネット （4962644943999）</t>
  </si>
  <si>
    <t>青山1/（i20）【ARO-4202R】燭台付安心のろうそく（小） 電池付（ルーツ専用）ゴールド</t>
  </si>
  <si>
    <t>青山1/（i20）【AKN-1804】ねこのコンセントカバー　４個組（4962644941551）</t>
  </si>
  <si>
    <t>ASE-5201RGD</t>
  </si>
  <si>
    <t>青山1/（i20）【ASE-5201R】安心のお線香ミニ 電池付（ルーツ専用）ゴールド</t>
  </si>
  <si>
    <t>青山1/（i20）【AKO-09】テレビの高さをあげる足（4962644943258）</t>
  </si>
  <si>
    <t>青山1/（i20）【ARO-3201】燭台付安心のろうそく（中） 電池付</t>
  </si>
  <si>
    <t>名古屋/（n00）【ABO-27100N】抗菌消臭 緊急トイレ 100回分 凝固剤のみ（4962644785452）</t>
  </si>
  <si>
    <t>青山1/（i30）【AHM-108】録音できるハンドメガホン（4962644938308）</t>
  </si>
  <si>
    <t>青山1/（i30）【ATU-11】テレビ回転台（4962644932962）</t>
  </si>
  <si>
    <t>青山1/（i30）【AKR-11】シリコンキーカバー（4962644941872）</t>
  </si>
  <si>
    <t>青山1/（i20）【ARO-5202N】安心のろうそくミニ 電池無</t>
  </si>
  <si>
    <t>青山1/（i30）【ABA-507】ひっぱりやすい防犯ブザー</t>
  </si>
  <si>
    <t>名古屋/（n10）【AST-3306】ま～るいどこでもスタンドライト  （4962644215676）</t>
  </si>
  <si>
    <t>名古屋/（n10）【AKU-4301】３ＬＥＤクリップライト（4962644213740）</t>
  </si>
  <si>
    <t>名古屋/（n10）【ADC-301】ソーラー充電式防犯ダミーカメラ（4962644942633）</t>
  </si>
  <si>
    <t>青山1/（i20）【ARO-4202N】燭台付安心のろうそく（小） 電池無</t>
  </si>
  <si>
    <t>青山1/（i30）【AKD-1010】シリコンくるっとバンド10本入り（4962644939831）</t>
  </si>
  <si>
    <t>名古屋/（n00）【ARO-403】パチッパチッ灯籠 ＬＥＤ（4962644942541）</t>
  </si>
  <si>
    <t>青山1/（i20）【ADP-240】土ストッパー ４０枚入（4962644940318）</t>
  </si>
  <si>
    <t>名古屋/（n10）【ABO-01】非常持出袋（4962644783496）</t>
  </si>
  <si>
    <t>青山1/（i30）【AYC-101】耳すっきりクリーナー</t>
  </si>
  <si>
    <t>青山1/（i20）【ASE-4214】自動消灯横置き安心のお線香（中）</t>
  </si>
  <si>
    <t>青山1/（i20）【AMC-200】 触らず むしキャッチリー掃除機用（4962644943937）</t>
  </si>
  <si>
    <t>青山1/（i30）【ANS-602】どこでもお経スピーカー（4962644940110）</t>
  </si>
  <si>
    <t>青山1/（i20）【ABO-990】車載用防災セット（4962644785780）</t>
  </si>
  <si>
    <t>ASE-4202RGD</t>
  </si>
  <si>
    <t>青山1/（i20）【ASE-4202R】安心のお線香中(三本立)（ルーツ専用）ゴールド</t>
  </si>
  <si>
    <t>青山1/（i20）【ADC-430】単４が単３になる電池アダプター</t>
  </si>
  <si>
    <t>青山1/（i30）【AHA-4307】自動点灯サイクルライトⅡ（4962644664627）</t>
  </si>
  <si>
    <t>青山1/（i30）【APL-4312S】ミニホイッスル付ＬＥＤライトⅡ</t>
  </si>
  <si>
    <t>ARO-5202RGD</t>
  </si>
  <si>
    <t>青山1/（i20）【ARO-5202R】安心のろうそくミニ 電池付（ルーツ専用）ゴールド</t>
  </si>
  <si>
    <t>名古屋/（n00）【ABO-2750N】抗菌&amp;消臭 緊急トイレ 50回分　凝固剤のみ（4962644785438）</t>
  </si>
  <si>
    <t>名古屋/（n10）【ACA-4302W】３ＬＥＤヘッドランプ（和気専用）（4962644215126）</t>
  </si>
  <si>
    <t>青山1/（i30）【ASL-3305】足もと安心 防雨センサーライト（4962644665181）</t>
  </si>
  <si>
    <t>青山1/（i20）【ADP-348】ウッド風ガーデニングブロック 48個入り</t>
  </si>
  <si>
    <t>青山1/（i30）【AKD-10】シリコンくるっとバンド（4962644939053）</t>
  </si>
  <si>
    <t>青山1/（i20）【ARO-5201】安心のろうそく（小）２本入 電池付（4962644929856）</t>
  </si>
  <si>
    <t>青山1/（i20）【ADC-320】単３が単２になる電池アダプター</t>
  </si>
  <si>
    <t>青山1/（i20）【ABA-40】ねこの安心扉ロック</t>
  </si>
  <si>
    <t>名古屋/（n00）【AMK-503】シリコンキャップ付きライト付き耳かき</t>
  </si>
  <si>
    <t>青山1/（i20）【ABO-180】エアマット１８００（4962644784547）</t>
  </si>
  <si>
    <t>青山1/（i20）【AKO-05】こたつの高さをあげる足ジャンボ</t>
  </si>
  <si>
    <t>青山1/（i20）【ASE-4203R】安心のお線香中(1本立) （ルーツ専用）ブラウン</t>
  </si>
  <si>
    <t>青山1/（i30）【AIC-05】ズレにくいイス脚カバー １脚用</t>
  </si>
  <si>
    <t>名古屋/（n10）【AKA-102】２倍に聞こえる集音器（4962644931385）</t>
  </si>
  <si>
    <t>青山1/（i30）【ASK-03】光るスポークかざり　スティック（4962644664559）</t>
  </si>
  <si>
    <t>青山1/（i30）【AHL-3201 】LEDハンディライト</t>
  </si>
  <si>
    <t>名古屋/（n10）【ADC-206】防犯ダミーカメラⅢ（4962644935307）</t>
  </si>
  <si>
    <t>名古屋/（n10）【ACA-3202】防雨ヘッドランプ（4962644213528）</t>
  </si>
  <si>
    <t>名古屋/（n10）【ABA-105】防犯ドアアラーム（4962644931255）</t>
  </si>
  <si>
    <t>名古屋/（n10）【ALA-3303YE】軽量LEDランタンライト（4962644215584）</t>
  </si>
  <si>
    <t>青山1/（i30）【ABO-09】非常用携帯アルミブランケット（4962644784523）</t>
  </si>
  <si>
    <t>青山1/（i20）【ARO-3201N】燭台付安心のろうそく（中） 電池無</t>
  </si>
  <si>
    <t>青山1/（i30）【ARA-4301】スマートフォンが使えるラジオライト（4962644215249）</t>
  </si>
  <si>
    <t>青山1/（i20）【AKO-41】新こたつの高さをあげる足</t>
  </si>
  <si>
    <t>ARO-5201R</t>
  </si>
  <si>
    <t>青山1/（i20）【ARO-5201R】安心のろうそく（小）２本入 電池付（ルーツ専用）（4992743747105）</t>
  </si>
  <si>
    <t>青山1/（i30）【AKR-20】ねこのキーカバー（4962644941865）</t>
  </si>
  <si>
    <t>青山1/（i30）【ASL-3310】マグネッ付くるっと回るセンサーライト（4962644665426）</t>
  </si>
  <si>
    <t>青山1/（i30）【KCA-002】充電式ヘッドライト270（4962644215522）</t>
  </si>
  <si>
    <t>青山1/（i20）【AKS-05】ドアストッパーねこ（箱使用）</t>
  </si>
  <si>
    <t>青山1/（i30）【ARO-02】自動消灯安心のろうそくミニ（4962644941636）</t>
  </si>
  <si>
    <t>青山1/（i20）【ARO-4201】安心のろうそく（中）２本入 電池付（4962644930050）</t>
  </si>
  <si>
    <t>名古屋/（n10）【ATP-10】地震ポンライト（4962644213979）</t>
  </si>
  <si>
    <t>名古屋/（n10）【AHM-106】ハンズフリーメガホン（4962644934843）</t>
  </si>
  <si>
    <t>名古屋/（n00）【AKN-04】コンセント差し込み口カバー</t>
  </si>
  <si>
    <t>NAD-4302BK</t>
  </si>
  <si>
    <t>名古屋/（n10）【AHA-4302】防雨スリムサイクルライト（4962644665488）（ナフコ専用）</t>
  </si>
  <si>
    <t>名古屋/（n10）【AWT-04】盗撮・盗聴器発見器（4962644943616）</t>
  </si>
  <si>
    <t>青山1/（i20）【ASH-004】軟こうぬりちゃん専用取替えパッド（4962644520398）</t>
  </si>
  <si>
    <t>名古屋/（n00）【AKL-71】白い光のかぶせるキーライト</t>
  </si>
  <si>
    <t>青山1/（i20）【ASH-11B】しっぷ貼り一人でペッタンコ ミニ(化粧箱)</t>
  </si>
  <si>
    <t>青山1/（i20）【ARO-3210NDB】燭台付安心の絵ろうそく(中)（4962644943098）</t>
  </si>
  <si>
    <t>青山1/（i30）【ABO-1100】メディカル救急セット(4962644785797)</t>
  </si>
  <si>
    <t>青山1/（i20）【ABO-11】防炎非常持出袋（4962644784585）</t>
  </si>
  <si>
    <t>青山1/（i20）【ASH-10C】しっぷ貼りひとりでペッタンコ（ブリスター）</t>
  </si>
  <si>
    <t>青山1/（i30）【AIC-06】ズレにくいイス脚カバー ２脚用</t>
  </si>
  <si>
    <t>青山1/（i20）【ABO-52N】防災セット18点（4962644785537）</t>
  </si>
  <si>
    <t>青山1/（i20）【ABA-30】ねこの防犯窓ロック（4962644942350）</t>
  </si>
  <si>
    <t>青山1/（i20）【ARO-5203】安心のろうそく（小）１本入（4962644936977）</t>
  </si>
  <si>
    <t>青山1/（i20）【AKO-06】ベッドの高さをあげる足</t>
  </si>
  <si>
    <t>青山1/（i30）【ALA-4308】ひっぱり点灯ライト</t>
  </si>
  <si>
    <t>青山1/（i30）【KCA-004H】ロータリー式ヘッドライト500（4962644215706）</t>
  </si>
  <si>
    <t>名古屋/（n10）【AHA-4203】前かご用サイクルライト（4962644664115）</t>
  </si>
  <si>
    <t>青山1/（i20）【ABO-32N】防災セット（4962644785520）</t>
  </si>
  <si>
    <t>青山1/（i20）【AKD-51】充電ステーション</t>
  </si>
  <si>
    <t>青山1/（i20）【ARO-4203】安心のろうそく（中）１本入（4962644936984）</t>
  </si>
  <si>
    <t>青山1/（i20）【AFL-04】軽着火ライター補助具（4962644938339）</t>
  </si>
  <si>
    <t>青山1/（i30）【ANS-603】お経の流れるスピーカーⅡ（4962644943449）</t>
  </si>
  <si>
    <t>青山1/（i20）【AGI-102】安心のろうそくお線香セット（ろうそく２個線香１個）</t>
  </si>
  <si>
    <t>青山1/（i30）【Parts-AO】パーツ</t>
  </si>
  <si>
    <t>ASH-1040BL</t>
  </si>
  <si>
    <t>青山1/（i20）【ASH-1040】シップ貼り＆軟膏塗りセット</t>
  </si>
  <si>
    <t>青山1/（i20）【ARP-04】マグネット付ルーペ</t>
  </si>
  <si>
    <t>青山1/（i30）【AIC-03】キズつきにくいイス脚カバー １脚用</t>
  </si>
  <si>
    <t>青山1/（i20）【ARO-01】ミニミニ安心のろうそく</t>
  </si>
  <si>
    <t>青山1/（i20）【ASE-5201N】安心のお線香ミニ 電池無</t>
  </si>
  <si>
    <t>青山1/（i30）【ASL-3309】センサーライト付防犯ダミーカメラ（4962644665372）</t>
  </si>
  <si>
    <t>名古屋/（n00）【AHO-01】なんでもハンドルホルダー（4962644213931）</t>
  </si>
  <si>
    <t>青山1/（i30）【ADC-311】単３が３個で単１電池アダプター 2個組</t>
  </si>
  <si>
    <t>TUH-SC110</t>
  </si>
  <si>
    <t>青山1/（i30）【TUH-SC110】シリコンくるっとバンド（エルパPB専用）（4901087212279）</t>
  </si>
  <si>
    <t>青山1/（i20）【ARO-5201N】安心のろうそく（小）２本入 電池無（4962644941391）</t>
  </si>
  <si>
    <t>青山1/（i20）【ABO-52】防災セット15点（4962644783465）</t>
  </si>
  <si>
    <t>ARO-5210NDB</t>
  </si>
  <si>
    <t>青山1/（i20）【ARO-5210N】安心の絵ろうそくミニ 電池無</t>
  </si>
  <si>
    <t>名古屋/（n10）【AHA-4204】防雨型安心テールライト（4962644664160）</t>
  </si>
  <si>
    <t>青山1/（i20）【AMC-100】触らず むしキャッチリー（4962644943418）</t>
  </si>
  <si>
    <t>青山1/（i20）【AKD-61】マルチタップカバー</t>
  </si>
  <si>
    <t>青山1/（i30）【AHL-1207】単１形ＬＥＤ防雨ライト（4962644215188）</t>
  </si>
  <si>
    <t>青山1/（i30）【ASK-04】光るスポークかざり　ビーズ（4962644664566）</t>
  </si>
  <si>
    <t>青山1/（i20）【AHL-1600】ＬＥＤ強力ライト（4962644201587）</t>
  </si>
  <si>
    <t>青山1/（i20）【ATN-01】ふたがトングになる保存容器</t>
  </si>
  <si>
    <t>ASL-3301SW</t>
  </si>
  <si>
    <t>青山1/（i30）【ASL-3301SW】自動点灯ＬＥＤランタン（和気専用）（4962644665037）</t>
  </si>
  <si>
    <t>青山1/（i20）【AKO-08】テーブルの高さをあげる足</t>
  </si>
  <si>
    <t>青山1/（i20）【AOC-01】おでかけチェッカー</t>
  </si>
  <si>
    <t>名古屋/（n10）【AYH-207】耳から落ちにくいイヤホンキャップ（4962644933709）</t>
  </si>
  <si>
    <t>青山1/（i30）【ABO-093】アルミポンチョ（4962644785650）</t>
  </si>
  <si>
    <t>名古屋/（n10）【ABS-100】1台4役 乾電池ストッカー（4962644944064）</t>
  </si>
  <si>
    <t>青山1/（i20）【ARO-4202GD】燭台付き安心のろうそく小　金　箱入（こもり専用）</t>
  </si>
  <si>
    <t>青山1/（i20）【AKO-41】新こたつの高さをあげる足　</t>
  </si>
  <si>
    <t>AKN-05TOP-BK10</t>
  </si>
  <si>
    <t>青山1/（i30）【ABO-03】防災ポリバケツ３L（4962644783588）</t>
  </si>
  <si>
    <t>青山1/（i20）【ACH-8】アサヒスーパーブレンダーmini（4962644022823）</t>
  </si>
  <si>
    <t>青山1/（i30）【AYD-104K】電話の拡声器Ⅲ（エルパーケーズ電機専用）（4962644941735）</t>
  </si>
  <si>
    <t>青山1/（i30）【AIC-01】キズつきにくいイス脚カバー</t>
  </si>
  <si>
    <t>青山1/（i30）【AYD-102AD】電話の拡声器ⅡACアダプター（4962644935345）</t>
  </si>
  <si>
    <t>青山1/（i20）【AGI-101】安心のろうそくお線香セット（各１個）</t>
  </si>
  <si>
    <t>青山1/（i20）【ARO-4101N】灯りがゆらぐ自動消灯安心のろうそく</t>
  </si>
  <si>
    <t>青山1/（i20）【ATN-0302】ふたがトングになる保存容器350ml ２個組</t>
  </si>
  <si>
    <t>青山1/（i20）【ASH-30B】背中ぬりっこ（化粧箱）</t>
  </si>
  <si>
    <t>青山1/（i20）【ARO-4201】安心のろうそく(中)　箱（こもり専用）</t>
  </si>
  <si>
    <t>青山1/（i20）【ACH-B600S】アサヒスーパーブレンダーtiny Pro&amp;Home（4962644022854）</t>
  </si>
  <si>
    <t>青山1/（i20）【AHS-101】ハローキティ ひっぱりコード（4962644951109）</t>
  </si>
  <si>
    <t>青山1/（i20）【AHS-10】ねながらひっぱりコードⅡ（4962644950980）</t>
  </si>
  <si>
    <t>青山1/（i30）【ACR-01】スイッチ付コードリール（4962644960743）</t>
  </si>
  <si>
    <t>青山1/（i20）【AKO-51】新こたつの高さをあげる足ジャンボ</t>
  </si>
  <si>
    <t>青山1/（i20）【AHS-001】ねながらひっぱりコード（4962644950836）</t>
  </si>
  <si>
    <t>青山1/（i20）【KRO-001-2】ゆらぐＬＥＤ和ろうそく電揺灯（4962644943944）</t>
  </si>
  <si>
    <t>名古屋/（n10）【AAR-201】液晶エアコンリモコン（4962644931408）</t>
  </si>
  <si>
    <t>名古屋/（n10）【ABO-04】アルミシート（4962644783571）</t>
  </si>
  <si>
    <t>青山1/（i20）【ASE-4201N】安心のお線香(中） 電池無</t>
  </si>
  <si>
    <t>青山1/（i30）【ASK-11B】巻きつく安全反射バンド</t>
  </si>
  <si>
    <t>名古屋/（n10）【AHA-4311YD】LEDスリムサイクルライト（エルパーヤマダ電機専用）（4962644665396）</t>
  </si>
  <si>
    <t>名古屋/（n10）【ATP-3201】ポンライト　電池なし（4962644215003）</t>
  </si>
  <si>
    <t>青山1/（i20）【AKD-60】マルチタップカバー</t>
  </si>
  <si>
    <t>名古屋/（n10）【AWT-01】盗撮・盗聴器発見器（4962644932054）</t>
  </si>
  <si>
    <t>青山1/（i20）【AHS-701】ねながらひっぱりコード蛍</t>
  </si>
  <si>
    <t>青山1/（i20）【AKO-71】新こたつの高さをあげる足スリム</t>
  </si>
  <si>
    <t>青山1/（i20）【ARO-5210】安心の絵ろうそくミニ</t>
  </si>
  <si>
    <t>青山1/（i30）【APL-3207S】ＬＥＤのインテリア常備灯（化粧箱）</t>
  </si>
  <si>
    <t>ARO-02R</t>
  </si>
  <si>
    <t>青山1/（i30）【ARO-02R】自動消灯安心のろうそくミニ（ルーツ専用）（4992743747211）</t>
  </si>
  <si>
    <t>青山1/（i20）【AHL-2750A】強力ライト（クリプトン球）電池付き（4962644215386）</t>
  </si>
  <si>
    <t>青山1/（i30）【ASN-4302】マグネット付ＬＥＤ信号灯Ⅱ（4962644215140）</t>
  </si>
  <si>
    <t>青山1/（i20）【ASP-01】水切りが早い！スポンジラック</t>
  </si>
  <si>
    <t>名古屋/（n10）【AKA-203】耳かけ集音器　快聴（4962644665167）</t>
  </si>
  <si>
    <t>名古屋/（n00）【AMK-103】シリコンキャップ付あかりちゃん耳かき</t>
  </si>
  <si>
    <t>青山1/（i20）【ATU-30TV】液晶テレビ上のせラック（4962644943067）</t>
  </si>
  <si>
    <t>青山1/（i30）【ADA-031】単３が３個で単１電池アダプター (エルパ専用)（4901087220465）</t>
  </si>
  <si>
    <t>青山1/（i20）【AOC-02】避難時チェッカー</t>
  </si>
  <si>
    <t>名古屋/（n10）【AHO-02】なんでもハンドルホルダーⅡ（4962644214204）</t>
  </si>
  <si>
    <t>名古屋/（n00）【AKN-05】セーフティプラグコンビ</t>
  </si>
  <si>
    <t>AGI-103DB</t>
  </si>
  <si>
    <t>青山1/（i20）【AGI-103DB】安心のろうそく･お線香セット(大)茶（4962644936540）</t>
  </si>
  <si>
    <t>青山1/（i20）【ALM-01C】レモンしぼり革命（クリアケース）</t>
  </si>
  <si>
    <t>青山1/（i20）【AFL-100】電動式 香炉の灰ふるい（4962644942794）</t>
  </si>
  <si>
    <t>名古屋/（n10）【ATP-4402】LEDポンライト（4962644665433）</t>
  </si>
  <si>
    <t>ARO-4202RWH</t>
  </si>
  <si>
    <t>青山1/（i20）【ARO-4202R】燭台付安心のろうそく（小） 電池付（ルーツ専用）ホワイト</t>
  </si>
  <si>
    <t>名古屋/（n00）【ABO-27】抗菌消臭 緊急トイレ ２回分（4962644785391）</t>
  </si>
  <si>
    <t>ABO-2710A-3P</t>
  </si>
  <si>
    <t>名古屋/（n00）【ABO-2710A-3P】抗菌消臭 緊急トイレ 10回分 3個セット</t>
  </si>
  <si>
    <t>青山1/（i30）【ABO-3502】宿泊セット（4962644785827）</t>
  </si>
  <si>
    <t>青山1/（i30）【AKD-9030】園芸用シリコンバンド 30本組（4962644944132）</t>
  </si>
  <si>
    <t>名古屋/（n10）【AHA-4206】前かご用３ＬＥＤサイクルライト（4962644664542）</t>
  </si>
  <si>
    <t>青山1/（i30）【ADR-3401】電動角質リムーバー(化粧箱)（4962644665143）</t>
  </si>
  <si>
    <t>青山1/（i20）【ARO-5202GD】燭台付安心のろうそくミニ　金　箱入（こもり専用）</t>
  </si>
  <si>
    <t>青山1/（i30）【AKD-9230】園芸用シリコンバンドロング 30本組（4962644944095）</t>
  </si>
  <si>
    <t>青山1/（i20）【ARO-5202WH】燭台付安心のろうそくミニ　白　箱入（こもり専用）</t>
  </si>
  <si>
    <t>名古屋/（n00）【AKN-12】セーフティプラグコンビ大</t>
  </si>
  <si>
    <t>青山1/（i30）【ABO-19】防災用薄型ウォーターバック9L（4962644785308）</t>
  </si>
  <si>
    <t>名古屋/（n10）【ALA-3406】水に浮くＬＥＤランタンライト（4962644215454）</t>
  </si>
  <si>
    <t>青山1/（i20）【ABO-61M】防災士が選んだ水に強い防災11点セット（丸藤専用）（4962644785384）</t>
  </si>
  <si>
    <t>青山1/（i20）【ABO-54】防災セット（4962644783618）</t>
  </si>
  <si>
    <t>ARO-4201R</t>
  </si>
  <si>
    <t>青山1/（i20）【ARO-4201R】安心のろうそく（中）２本入 電池付（ルーツ専用）（4992743747204）</t>
  </si>
  <si>
    <t>青山1/（i20）【ADC-210】単２が単１になる電池アダプター</t>
  </si>
  <si>
    <t>青山1/（i20）【ALM-01】レモンしぼり革命（化粧箱）</t>
  </si>
  <si>
    <t>青山1/（i30）【APL-4302S】ＬＥＤミニアルミライト（4962644214785）</t>
  </si>
  <si>
    <t>青山1/（i20）【ARR20-TB】らくらくプラグⅡ３個組（ブリスター）</t>
  </si>
  <si>
    <t>名古屋/（n00）【AKL-60】２灯式キーライト（赤色ＬＥＤ）</t>
  </si>
  <si>
    <t>ARO-4201S-2</t>
  </si>
  <si>
    <t>青山1/（i20）【ARO-4201S-2】電子ローソク中（2本入）シルク様専用【箱仕様】</t>
  </si>
  <si>
    <t>青山1/（i20）【AKN-11】アニマルコンセントカバー（4962644936250）</t>
  </si>
  <si>
    <t>青山1/（i20）【AKD-500】かんたんコード巻き（4962644931064）</t>
  </si>
  <si>
    <t>青山1/（i20）【ASE-01】ミニミニ安心のお線香</t>
  </si>
  <si>
    <t>青山1/（i20）【ARO-4202WH】燭台付き安心のろうそく小　白　箱入（こもり専用）</t>
  </si>
  <si>
    <t>青山1/（i20）【AHS-11】ねながらひっぱりコードⅡ（4962644950997）</t>
  </si>
  <si>
    <t>ASH-10/40BL</t>
  </si>
  <si>
    <t>青山1/（i20）【ASH-10/40】シップ貼り＆軟膏塗りセット（化粧箱）</t>
  </si>
  <si>
    <t>青山1/（i20）【AHS-004】ねながらひっぱりコード（4962644950843）</t>
  </si>
  <si>
    <t>青山1/（i30）【ABO-092】アルミブランケット（4962644785667）</t>
  </si>
  <si>
    <t>名古屋/（n00）【AMK-501】ライト付き耳かき</t>
  </si>
  <si>
    <t>青山1/（i30）【AIC-02】キズつきにくいテーブル脚カバー</t>
  </si>
  <si>
    <t>青山1/（i20）【ABA-30-4P】ねこの防犯窓ロック 4個セット（4962644943975）</t>
  </si>
  <si>
    <t>青山1/（i20）【ADP-424】レンガ風ガーデニングブロック 24個入り</t>
  </si>
  <si>
    <t>青山1/（i20）【ARO-3201GD】燭台付安心のろうそく中　金　箱入（こもり専用）</t>
  </si>
  <si>
    <t>青山1/（i30）【ANS-702】大きな手もとスピーカー（4962644941360）</t>
  </si>
  <si>
    <t>青山1/（i30）【ALA-4310】ゆれたら点灯ライト（4962644215270）</t>
  </si>
  <si>
    <t>青山1/（i30）【ALA-3301】てるてるランタン（4962644215232）</t>
  </si>
  <si>
    <t>名古屋/（n10）【AYH-206】ボリュ-ム付耳かけ式テレビ５ｍイヤホン（4962644931552）</t>
  </si>
  <si>
    <t>青山1/（i30）【AKO-10】こたつにつける収納ポケット（4962644942398）</t>
  </si>
  <si>
    <t>ASE-4203RGD</t>
  </si>
  <si>
    <t>青山1/（i20）【ASE-4203R】安心のお線香中(1本立) （ルーツ専用）ゴールド</t>
  </si>
  <si>
    <t>青山1/（i30）【AAM-200】雨ふりセンサーⅡ（4962644942107）</t>
  </si>
  <si>
    <t>名古屋/（n00）【AMK-106】ハローキティあかりちゃん耳かき（4962644935727）</t>
  </si>
  <si>
    <t>青山1/（i30）【AUV-3301】見えにくい汚れの発見ライト（4962644215553）</t>
  </si>
  <si>
    <t>名古屋/（n10）【ADC-08】エコ電池チェッカー（4962644936670）</t>
  </si>
  <si>
    <t>名古屋/（n00）【AMK-402】シリコンキャップ付スリムなあかりちゃん耳かき</t>
  </si>
  <si>
    <t>青山1/（i20）【AFL-03】お墓参りセットⅡ（4962644938346）</t>
  </si>
  <si>
    <t>青山1/（i20）【ARO-4201N】安心のろうそく（中）２本入 電池無（4962644940240）</t>
  </si>
  <si>
    <t>名古屋/（n00）【AMK-101】あかりちゃん耳かき</t>
  </si>
  <si>
    <t>青山1/（i20）【AKN-2204】フクロウのコンセントカバー　4個組（4962644942206）</t>
  </si>
  <si>
    <t>青山1/（i20）【AKD-62】マルチタップカバーショート</t>
  </si>
  <si>
    <t>AKD-10W</t>
  </si>
  <si>
    <t>青山1/（i30）【AKD-10W】シリコンくるっとバンド（和気専用）（4962644940172）</t>
  </si>
  <si>
    <t>青山1/（i20）【AKO-11】ソファーの高さをあげる足</t>
  </si>
  <si>
    <t>青山1/（i20）【AKN-08】にぎりやすい安全プラグカバー</t>
  </si>
  <si>
    <t>ASH-41B+004BL</t>
  </si>
  <si>
    <t>青山1/（i20）【ASH-41B+004】軟こうぬりちゃんコンパクト（化粧箱）</t>
  </si>
  <si>
    <t>青山1/（i20）【ABO-32】防災セット（4962644783458）</t>
  </si>
  <si>
    <t>青山1/（i20）【MM-GM-01】チャカチャカライター（4962644938575）</t>
  </si>
  <si>
    <t>AHS-101/2</t>
  </si>
  <si>
    <t>青山1/（i20）【AHS-101/2】ハローキティ ひっぱりコード セット 月/ハート</t>
  </si>
  <si>
    <t>名古屋/（n00）【ADC-322】電池ケース</t>
  </si>
  <si>
    <t>青山1/（i30）【ACA-101】ＬＥＤ帽子ライト（4962644215300）</t>
  </si>
  <si>
    <t>青山1/（i30）【ASL-3308C】ウォールセンサーライト（ブリスター）</t>
  </si>
  <si>
    <t>青山1/（i20）【AKN-18A】ねこのコンセントカバー　２個組（4962644941582）</t>
  </si>
  <si>
    <t>青山1/（i30）【AKN-15】ハローキティ コンセントカバー（4962644937707）</t>
  </si>
  <si>
    <t>名古屋/（n10）【ATP-3201】ポンライト　電池付（4962644663224）</t>
  </si>
  <si>
    <t>青山1/（i20）【AHS-103】ハローキティ ひっぱりコード（4962644951123）</t>
  </si>
  <si>
    <t>ARO-3201RWH</t>
  </si>
  <si>
    <t>青山1/（i20）【ARO-3201R】燭台付安心のろうそく（中） 電池付（ルーツ専用）ホワイト</t>
  </si>
  <si>
    <t>AHA-3301</t>
  </si>
  <si>
    <t>名古屋/（n10）【AHA-3301】防雨３ＬＥＤサイクルライト（4962644213795）</t>
  </si>
  <si>
    <t>青山1/（i20）【ARO-4210NDB】燭台付安心の絵ろうそく（小）（4962644943081）</t>
  </si>
  <si>
    <t>ASE-01RDB</t>
  </si>
  <si>
    <t>青山1/（i20）【ASE-01R】ミニミニ安心のお線香（ルーツ専用）ブラウン</t>
  </si>
  <si>
    <t>名古屋/（n10）【AHA-4308】前後ダブルライト（4962644664801）</t>
  </si>
  <si>
    <t>名古屋/（n10）【AST-3305】スマホが置けるスタンドライト スリム  （4962644215669）</t>
  </si>
  <si>
    <t>ARO-5202RWH</t>
  </si>
  <si>
    <t>青山1/（i20）【ARO-5202R】安心のろうそくミニ 電池付（ルーツ専用）ホワイト</t>
  </si>
  <si>
    <t>青山1/（i20）【ABO-120】エアマット１２００（4962644784530）</t>
  </si>
  <si>
    <t>青山1/（i30）【APL-110】ＬＥＤアルミライトＳ(4962644214846)</t>
  </si>
  <si>
    <t>青山1/（i30）【ANS-403AD】ＡＣアダプター(ＡＮＳ－４０３受信器用)（4962644941803）</t>
  </si>
  <si>
    <t>AGI-104DB</t>
  </si>
  <si>
    <t>青山1/（i20）【AGI-104】安心の絵ろうそく・お線香セット</t>
  </si>
  <si>
    <t>名古屋/（n00）【AKN-06】セーフティプラグコンビ（4962644931460）</t>
  </si>
  <si>
    <t>ARO-01RDB</t>
  </si>
  <si>
    <t>青山1/（i20）【ARO-01R】ミニミニ安心のろうそく（ルーツ専用）ブラウン</t>
  </si>
  <si>
    <t>青山1/（i20）【ABO-30】組立式簡易トイレ（4962644785360）</t>
  </si>
  <si>
    <t>青山1/（i30）【ASL-3304】インテリアＬＥＤセンサーライト（4962644664955）</t>
  </si>
  <si>
    <t>青山1/（i20）【ABO-310OPP】抗菌消臭 組立式緊急ﾄｲﾚ 10回分（4962644785681）</t>
  </si>
  <si>
    <t>青山1/（i20）【AFL-02】軽着火風防ライター補助具（4962644938322）</t>
  </si>
  <si>
    <t>青山1/（i20）【AKO-71】新こたつの高さをあげる足スリム　</t>
  </si>
  <si>
    <t>青山1/（i20）【AKN-2004】いぬのコンセントカバー　4個組（4962644942114）</t>
  </si>
  <si>
    <t>青山1/（i20）【AKN-18B】ねこのコンセントカバー　２個組（4962644941599）</t>
  </si>
  <si>
    <t>ADC-210-2P-BL</t>
  </si>
  <si>
    <t>青山1/（i20）【ADC-210-2P】単2が単１になる電池アダプター 2個セット（4962644940363）</t>
  </si>
  <si>
    <t>青山1/（i20）【ABO-60】ヘルメット防災セット（4962644784578）</t>
  </si>
  <si>
    <t>ASE-5201R-HADB</t>
  </si>
  <si>
    <t>青山1/（i20）【ASE-5201R-HA】安心のお線香ミニ 箱無し 予備電池なし（ルーツ専用）</t>
  </si>
  <si>
    <t>ASE-01RGD</t>
  </si>
  <si>
    <t>青山1/（i20）【ASE-01R】ミニミニ安心のお線香（ルーツ専用）ゴールド</t>
  </si>
  <si>
    <t>ARO-5201S-2</t>
  </si>
  <si>
    <t>青山1/（i20）【ARO-5201S-2】 電子ローソク小（2本入）シルク様専用【箱仕様】</t>
  </si>
  <si>
    <t>青山1/（i20）【ADP-210】土ストッパー １０枚入（4962644938896）</t>
  </si>
  <si>
    <t>名古屋/（n00）【AKN-07】Ｌ型セフティープラグコンビ（4962644932139）</t>
  </si>
  <si>
    <t>青山1/（i20）【ABO-310】抗菌 消臭 組立式緊急トイレ10回分（4962644785476）</t>
  </si>
  <si>
    <t>名古屋/（n00）【AMK-112TOP】白い光のあかりちゃん耳かき 拡大レンズ付（トップ産業様専用）</t>
  </si>
  <si>
    <t>青山1/（i20）【AFL-05】軽着火プッシュライター補助具</t>
  </si>
  <si>
    <t>青山1/（i20）【ASH-42】ボディローションぬりちゃんコンパクト（化粧箱）</t>
  </si>
  <si>
    <t>BATTERY-T2</t>
  </si>
  <si>
    <t>青山1/（i20）【BATTERY-T2】マンガン乾電池　赤　単2　（２本入り）R14PD/2S　JAN：4902901747557</t>
  </si>
  <si>
    <t>青山1/（i20）【ARO-5201】安心のろうそく(小)　箱（こもり専用）</t>
  </si>
  <si>
    <t>青山1/（i20）【ARP-02】ルーベ付らくらくオープナー</t>
  </si>
  <si>
    <t>KCA-101</t>
  </si>
  <si>
    <t>青山1/（i20）【KCA-101】蓄光ヘルメットクリップ</t>
  </si>
  <si>
    <t>青山1/（i30）【ASL-3303K】ドア用センサーライト（エルパ　ケーズ電機専用）（4962644665235）</t>
  </si>
  <si>
    <t>青山1/（i20）【AYL-02】ＬＥＤ付ゆびさきのルーペ</t>
  </si>
  <si>
    <t>青山1/（i20）【ABO-42】防災セット（4962644784387）</t>
  </si>
  <si>
    <t>青山1/（i30）【ASK-12】ホイッスル付反射リフレクター</t>
  </si>
  <si>
    <t>青山1/（i30）【AKT-001】 KASATATSU（4962644944002）</t>
  </si>
  <si>
    <t>ARO-530-2P-BR</t>
  </si>
  <si>
    <t>青山1/（i30）【ARO-530-2P】自動点灯安心のろうそく 2個セット</t>
  </si>
  <si>
    <t>名古屋/（n00）【ABO-2040A】緊急時のトイレ４０回分 処理袋セット（4962644784639）</t>
  </si>
  <si>
    <t>青山1/（i20）【ACT-101】ひざのせトレー</t>
  </si>
  <si>
    <t>青山1/（i20）【APC-11】かる～くまわるペットキャップ 星</t>
  </si>
  <si>
    <t>ARO-5201R-HA</t>
  </si>
  <si>
    <t>青山1/（i20）【ARO-5201R-HA】安心のろうそく（小）２本入 箱なし 予備電池なし（ルーツ専用）</t>
  </si>
  <si>
    <t>青山1/（i20）【AKS-01】ドア止めゾウ</t>
  </si>
  <si>
    <t>青山1/（i30）【BATTERY-T4AL】三菱 アルカリ乾電池 単4×4本 LR03R/4S（4902901614477）</t>
  </si>
  <si>
    <t>青山1/（i20）【AFL-06】軽着火ライター補助具CK（化粧箱）（4962644938919）</t>
  </si>
  <si>
    <t>青山1/（i20）【ARO-3201WH】燭台付安心のろうそく中　白　箱入（こもり専用）</t>
  </si>
  <si>
    <t>名古屋/（n00）【KBO-2805】ダブル抗菌・消臭　災害時の緊急トイレ5回分（4962644785490）</t>
  </si>
  <si>
    <t>名古屋/（n00）【AMK-102】白い光のあかりちゃん耳かき</t>
  </si>
  <si>
    <t>青山1/（i30）【AKD-90】園芸用シリコンバンド（4962644941575）</t>
  </si>
  <si>
    <t>名古屋/（n10）【ATV-103】タッテるリモコンⅢ（4962644935420）</t>
  </si>
  <si>
    <t>ARO-01RGD</t>
  </si>
  <si>
    <t>青山1/（i20）【ARO-01R】ミニミニ安心のろうそく（ルーツ専用）ゴールド</t>
  </si>
  <si>
    <t>青山1/（i20）【AKS-03】ドアストッパーマンモス</t>
  </si>
  <si>
    <t>ARO-5202N-DB2P</t>
  </si>
  <si>
    <t>青山1/（i20）【ARO-5202N-2P】安心のろうそくミニ 電池無 2個セット</t>
  </si>
  <si>
    <t>青山1/（i30）【ACA-4305HC】ヘルメットクリップ付ヘッドランプ（4962644215423）</t>
  </si>
  <si>
    <t>名古屋/（n00）【ABO-2080N】緊急時のトイレ８０回分 凝固材のみ（4962644784660）</t>
  </si>
  <si>
    <t>青山1/（i20）【ATN-03】ふたがトングになる保存容器350ml</t>
  </si>
  <si>
    <t>青山1/（i20）【ASB-01】どこでもラクラク洗浄ブラシ（4962644936007）</t>
  </si>
  <si>
    <t>青山1/（i30）【ANS-701AD】ＡＣアダプター（4962644940103）</t>
  </si>
  <si>
    <t>ADC-320-2P-BL</t>
  </si>
  <si>
    <t>青山1/（i20）【ADC-320-2P】単３が単２になる電池アダプター2個セット（4962644940424）</t>
  </si>
  <si>
    <t>ABO-12-2P</t>
  </si>
  <si>
    <t>青山1/（i30）【ABO-12-2P】防災ポリバケツ10L 2個セット（4962644785728）</t>
  </si>
  <si>
    <t>ADC-430-2P-BL</t>
  </si>
  <si>
    <t>青山1/（i20）【ADC-430-2P】単４が単３になる電池アダプター2個セット（4962644940479）</t>
  </si>
  <si>
    <t>青山1/（i30）【AST-3402】どこでもスタンドライトⅡ（4962644215225）</t>
  </si>
  <si>
    <t>青山1/（i30）【ALA-4311】くるっとハンディランタンライト（4962644215379）</t>
  </si>
  <si>
    <t>青山1/（i20）【AKO-12】洗濯機の高さをあげる足（4962644944019）</t>
  </si>
  <si>
    <t>青山1/（i30）【ASL-3308】ウォールセンサーライト（化粧箱）</t>
  </si>
  <si>
    <t>青山1/（i30）【ASK-05】磁石でクリップ　リフレクター</t>
  </si>
  <si>
    <t>青山1/（i20）【AKN-10】抜き差ししやすい安全プラグカバー大</t>
  </si>
  <si>
    <t>青山1/（i30）【ASK-10】光るホイール反射シール</t>
  </si>
  <si>
    <t>青山1/（i20）【ABA-30-8P】ねこの防犯窓ロック 8個セット（4962644943968）</t>
  </si>
  <si>
    <t>青山1/（i20）【ASE-5212】自動消灯横置き安心のお線香ミニ</t>
  </si>
  <si>
    <t>青山1/（i20）【ADP-260】ガーデンフェンス　６０枚入</t>
  </si>
  <si>
    <t>ASL-3308-2P-KU</t>
  </si>
  <si>
    <t>青山1/（i30）【ASL-3308-2P】ウォールセンサーライト 2個セット（化粧箱）</t>
  </si>
  <si>
    <t>青山1/（i20）【AKN-20B】いぬのコンセントカバー　２個組（4962644942138）</t>
  </si>
  <si>
    <t>青山1/（i20）【AHS-005】ねながらひっぱりコード（4962644950850）</t>
  </si>
  <si>
    <t>青山1/（i30）【AKD-20】アニマルシリコンバンド（4962644941308）</t>
  </si>
  <si>
    <t>青山1/（i20）【ASH-42C】ボディローションぬりちゃんコンパクト（ブリスター）</t>
  </si>
  <si>
    <t>青山1/（i30）【APY-105】迷惑電話お断りピンポン（4962644941445）</t>
  </si>
  <si>
    <t>青山1/（i20）【ATB-01】ねこ柄チューブクリップ３個組（4962644941544）</t>
  </si>
  <si>
    <t>青山1/（i20）【ASH-11C】しっぷ貼り一人でペッタンコ ミニ(ブリスター)</t>
  </si>
  <si>
    <t>名古屋/（n10）【ALA-3404SW】ＬＥＤランタンライト（和気専用）（4962644215171）</t>
  </si>
  <si>
    <t>名古屋/（n00）【AMK-112】白い光のあかりちゃん耳かき 拡大レンズ付</t>
  </si>
  <si>
    <t>青山1/（i30）【LR6N/10S】アルカリ乾電池単3 （10本/パック）（4902901605185）</t>
  </si>
  <si>
    <t>青山1/（i20）【AHS-801】ねながらひっぱりコード猫</t>
  </si>
  <si>
    <t>青山1/（i20）【ARO-3201MB】燭台付安心のろうそく中　メタ茶　箱入（こもり専用）</t>
  </si>
  <si>
    <t>青山1/（i30）【ASN-2204BK】長～い保安指示灯（4962644215010）</t>
  </si>
  <si>
    <t>青山1/（i20）【ABO-59】Ａ４ファイルサイズ防災セット（4962644784561）</t>
  </si>
  <si>
    <t>ADC-430-2P-PP</t>
  </si>
  <si>
    <t>青山1/（i20）【ADC-430-2P】単４が単３になる電池アダプター2個セット（4962644940486）</t>
  </si>
  <si>
    <t>名古屋/（n00）【AMK-201】あかりちゃんピンセット（4962644939046）</t>
  </si>
  <si>
    <t>青山1/（i30）【AHL-2201】ハロゲン防水ライト（ブリスター）（4962644213573）</t>
  </si>
  <si>
    <t>青山1/（i20）【AHS-102】ハローキティ ひっぱりコード（4962644951116）</t>
  </si>
  <si>
    <t>名古屋/（n00）【ADP-101】だめニャンプレート（4962644930104）</t>
  </si>
  <si>
    <t>青山1/（i20）【ABO-49】Ａ４ファイルサイズ防災セット（4962644784554）</t>
  </si>
  <si>
    <t>青山1/（i30）【LR03N/10S】アルカリ乾電池単4 （10本/パック）（4902901605208）</t>
  </si>
  <si>
    <t>青山1/（i20）【ARO-4202MB】燭台付き安心のろうそく小　メタ茶　箱入（こもり専用）</t>
  </si>
  <si>
    <t>名古屋/（n00）【ABO-2080A】緊急時のトイレ８０回分 処理袋セット（4962644784653）</t>
  </si>
  <si>
    <t>青山1/（i20）【AKN-2104】うさぎのコンセントカバー　4個組（4962644942176）</t>
  </si>
  <si>
    <t>青山1/（i20）【AKD-40】すっきり収納タップボックス</t>
  </si>
  <si>
    <t>青山1/（i20）【APC-10】かる～くまわるペットキャップ りんご</t>
  </si>
  <si>
    <t>青山1/（i20）【AKN-20A】いぬのコンセントカバー　２個組（4962644942121）</t>
  </si>
  <si>
    <t>青山1/（i30）【ALH-30】LEDライト付アルミホイッスル（4962644664825）</t>
  </si>
  <si>
    <t>青山1/（i20）【AFL-06C】軽着火ライター補助具CK（化粧箱）（4962644938964）</t>
  </si>
  <si>
    <t>ABO-16-2P</t>
  </si>
  <si>
    <t>青山1/（i30）【ABO-16×2】アルミシート携帯ポーチ付 2枚セット（4962644785711）</t>
  </si>
  <si>
    <t>青山1/（i20）【ACA-001】ヘルメットクリップ（4962644215355）</t>
  </si>
  <si>
    <t>青山1/（i30）【KCA-003】充電式ヘッドライト340（4962644215539）</t>
  </si>
  <si>
    <t>青山1/（i20）【AHL-2750N】強力ライト（クリプトン球）電池無し（4962644215416）</t>
  </si>
  <si>
    <t>名古屋/（n00）【AKD-800】しっかりコード巻き</t>
  </si>
  <si>
    <t>ADC-430-5P-PP</t>
  </si>
  <si>
    <t>青山1/（i20）【ADC-430-5P】単４が単３になる電池アダプター 5個セット（4962644939459）</t>
  </si>
  <si>
    <t>青山1/（i20）【AKN-14】フルーツコンセントカバー (4962644937486)</t>
  </si>
  <si>
    <t>名古屋/（n00）【Parts-NA】パーツ</t>
  </si>
  <si>
    <t>青山1/（i20）【AHS-13】ねながらひっぱりコードⅡ（4962644951017）</t>
  </si>
  <si>
    <t>青山1/（i20）【AFL-07C】軽着火ライター補助具CKM（ブリスター）（4962644938971）</t>
  </si>
  <si>
    <t>青山1/（i30）【ALA-4306】ＬＥＤポケットランタンⅡ（4962644214839）</t>
  </si>
  <si>
    <t>AHS-101.102-2P</t>
  </si>
  <si>
    <t>青山1/（i20）【AHS-101.102-2P】ハローキティ ひっぱりコード セット 月/ハート（4962644951130）</t>
  </si>
  <si>
    <t>青山1/（i20）【AHS-016】星あそび（4962644950812）</t>
  </si>
  <si>
    <t>ASK-03R</t>
  </si>
  <si>
    <t>青山1/（i30）【ASK-03R】大丸眼鏡専用JAN　光るスポークかざり　スティック（4962644664757）</t>
  </si>
  <si>
    <t>青山1/（i30）【LR6N/20S 】アルカリ乾電池単3 （20本/パック）（4902901642647）</t>
  </si>
  <si>
    <t>青山1/（i20）【ABO-308】組立式緊急トイレ　凝固剤８回分付（4962644785094）</t>
  </si>
  <si>
    <t>名古屋/（n10）【AKA-108】耳かけ集音器Ⅱ（4962644937325）</t>
  </si>
  <si>
    <t>ACT-101GR</t>
  </si>
  <si>
    <t>青山1/（i20）【AFL-07】軽着火ライター補助具CKM（化粧箱）（4962644938926）</t>
  </si>
  <si>
    <t>青山1/（i20）【ARO-01R】ミニミニ安心のろうそく（ルーツ専用）ホワイト</t>
  </si>
  <si>
    <t>青山1/（i30）【ASN-2230BK】標準サイズの保安指示灯（4962644215034）</t>
  </si>
  <si>
    <t>BATTERY-T3AL</t>
  </si>
  <si>
    <t>青山1/（i30）【BATTERY-T3AL】三菱 アルカリ乾電池 単3×４本 LR6R/4S（4902901614460）</t>
  </si>
  <si>
    <t>ADC-322-2P-BL</t>
  </si>
  <si>
    <t>名古屋/（n00）【ADC-322-2P】電池ケース2個セット（4962644940523）</t>
  </si>
  <si>
    <t>青山1/（i20）【ADC-430-1P】単４が単３になる電池アダプター バラ仕様</t>
  </si>
  <si>
    <t>AKS-01GN</t>
  </si>
  <si>
    <t>名古屋/（n00）【AKD-200】すっきりコード巻きミニ</t>
  </si>
  <si>
    <t>名古屋/（n00）【AKD-100】すっきりコード巻き</t>
  </si>
  <si>
    <t>ADC-430-5P-LG</t>
  </si>
  <si>
    <t>青山1/（i20）【ADC-430-5P】単４が単３になる電池アダプター 5個セット（4962644939466）</t>
  </si>
  <si>
    <t>名古屋/（n00）【AMK-105】しなやかミゾ付きあかりちゃん耳かき</t>
  </si>
  <si>
    <t>青山1/（i20）【AKD-700】からまないイヤホンホルダー（4962644932511）</t>
  </si>
  <si>
    <t>ADC-311-1PWH</t>
  </si>
  <si>
    <t>青山1/（i30）【ADC-311-1P】単３が３個で単１電池アダプター バラ仕様</t>
  </si>
  <si>
    <t>名古屋/（n00）【AMK-109】あかりちゃん耳かきベビー用</t>
  </si>
  <si>
    <t>名古屋/（n00）【AHL-1601】強力ライト（4962644201501）</t>
  </si>
  <si>
    <t>青山1/（i30）【ABO-094】静音アルミブランケット（4962644785810）</t>
  </si>
  <si>
    <t>BX004</t>
  </si>
  <si>
    <t>青山1/（i20）【BX004】アルミ缶＆ペットボトルつぶし</t>
  </si>
  <si>
    <t>ARO-530-2P-GD</t>
  </si>
  <si>
    <t>名古屋/（n00）【AMK-107】レンズ付きあかりちゃん耳かき（電池なし）</t>
  </si>
  <si>
    <t>青山1/（i20）【ALM-02C】グレープフルーツしぼり革命（クリアケース）</t>
  </si>
  <si>
    <t>青山1/（i20）【AKD-500RD】かんたんコード巻き（4962644931071）</t>
  </si>
  <si>
    <t>ALA-3301-2P/ASL-3307-2P</t>
  </si>
  <si>
    <t>青山1/（i30）【ALA-3301+ASL-3307】てるてるランタン+ハンガーセンサーライトセット</t>
  </si>
  <si>
    <t>ALA-3301/ASL-3307</t>
  </si>
  <si>
    <t>BX003</t>
  </si>
  <si>
    <t>青山1/（i20）【BX003】安心のろうそくお線香セット ブラウン（各１個）</t>
  </si>
  <si>
    <t>青山1/（i20）【ARR-20】らくらくプラグⅡ</t>
  </si>
  <si>
    <t>青山1/（i30）【LR03N/20S 】アルカリ乾電池単4 （20本/パック）（4902901707032）</t>
  </si>
  <si>
    <t>青山1/（i20）【ABO-39】Ａ４ファイルサイズ防災セット（4962644784394）</t>
  </si>
  <si>
    <t>青山1/（i20）【AHS-602】ハローキティぴったりコード アーチ（4962644951406）</t>
  </si>
  <si>
    <t>青山1/（i20）【AKS-03】ドアストッパーマンモス（箱使用）</t>
  </si>
  <si>
    <t>名古屋/（n10）【AWT-02】盗撮･盗聴発見器Ⅱ（4962644935956）</t>
  </si>
  <si>
    <t>ATN-0102-3P</t>
  </si>
  <si>
    <t>青山1/（i20）【ATN-0102-3P】ふたがトングになる保存容器 6個組（4962644942978）</t>
  </si>
  <si>
    <t>AKS-02GN</t>
  </si>
  <si>
    <t>青山1/（i20）【AKS-02】ドアすきまコゾウ</t>
  </si>
  <si>
    <t>青山1/（i20）【AFL-08】軽着火ライター補助具CK-Ⅱ（化粧箱）（4962644943630）</t>
  </si>
  <si>
    <t>青山1/（i20）【ABO-991】防災士が考えた携帯避難セット（4962644785858）</t>
  </si>
  <si>
    <t>ASH-40B+004PK</t>
  </si>
  <si>
    <t>青山1/（i20）【ASH-40+004】軟こうぬりちゃん専用取替パッド付 2個付（化粧箱）</t>
  </si>
  <si>
    <t>青山1/（i20）【AHS-501】ねながらひっぱりコード（4962644951376）</t>
  </si>
  <si>
    <t>AKD-500-2P-BL</t>
  </si>
  <si>
    <t>青山1/（i20）【AKD-500-2PBL】かんたんコード巻き 2個セット（4962644940936）</t>
  </si>
  <si>
    <t>青山1/（i30）【ASK-06】はめるだけ　光る足腕バンド</t>
  </si>
  <si>
    <t>青山1/（i20）【AKD-601】薄型回転式コード巻き</t>
  </si>
  <si>
    <t>AKN-1804-2P</t>
  </si>
  <si>
    <t>青山1/（i20）【AKN-1804-2P】ねこのコンセントカバー　4個組×2</t>
  </si>
  <si>
    <t>青山1/（i20）【ABO-211】マスクケース　ミラー付</t>
  </si>
  <si>
    <t>青山1/（i20）【AKN-21B】うさぎのコンセントカバー　2個組（4962644942190）</t>
  </si>
  <si>
    <t>青山1/（i20）【ARP-01】飛び出さない！ラップホルダー</t>
  </si>
  <si>
    <t>AKO-05Y-BE</t>
  </si>
  <si>
    <t>青山1/（i20）【AKO-05Y】こたつの高さをあげる足ジャンボ（ユアサプライムス専用）</t>
  </si>
  <si>
    <t>AKO-05Y-BR</t>
  </si>
  <si>
    <t>青山1/（i20）【ARP-03】マルチオープナー</t>
  </si>
  <si>
    <t>ADC-320-1PBL</t>
  </si>
  <si>
    <t>青山1/（i20）【ADC-320-1P】単３が単２になる電池アダプター バラ仕様</t>
  </si>
  <si>
    <t>ADC-310-2P-BL</t>
  </si>
  <si>
    <t>青山1/（i20）【ADC-310BL-2P】単３が単１になる電池アダプター2個セット（4962644940370）</t>
  </si>
  <si>
    <t>青山1/（i20）【AKN-03】コードクリップ</t>
  </si>
  <si>
    <t>青山1/（i20）【AFL-09】軽着火ライター補助具CKM-Ⅱ（化粧箱）（4962644943647）</t>
  </si>
  <si>
    <t>青山1/（i20）【AHS-12】ねながらひっぱりコードⅡ（4962644951000）</t>
  </si>
  <si>
    <t>AHL-2201B</t>
  </si>
  <si>
    <t>青山1/（i30）【AHL-2201】ハロゲン防水ライト（化粧箱）（4962644214341）</t>
  </si>
  <si>
    <t>名古屋/（n00）【AMK-403】極細シリコン付スリムなあかりちゃん耳かき</t>
  </si>
  <si>
    <t>名古屋/（n00）【ABO-20】緊急時の携帯トイレ（4962644784004）</t>
  </si>
  <si>
    <t>青山1/（i20）【廃盤】【ALM-02C】グレープフルーツしぼり革命（クリアケース）</t>
  </si>
  <si>
    <t>青山1/（i20）【ASH-005】軟こうぬりちゃん専用取替えパッド（4962644520480）</t>
  </si>
  <si>
    <t>青山1/（i30）【BATTERY-T5】アルカリ単5乾電池（2パック）</t>
  </si>
  <si>
    <t>ASL-3307-3P</t>
  </si>
  <si>
    <t>青山1/（i30）【ASL-3307-3P】ハンガーセンサーライト 3個セット</t>
  </si>
  <si>
    <t>AKN-11-2P</t>
  </si>
  <si>
    <t>青山1/（i20）【AKN-11-2P】アニマルコンセントカバー 2個セット（4962644940578）</t>
  </si>
  <si>
    <t>青山1/（i20）【AHS-017】ねこあそび（4962644951499）</t>
  </si>
  <si>
    <t>青山1/（i30）【ASB-03】どこでもラクラク洗浄ブラシ（4962644944163）</t>
  </si>
  <si>
    <t>青山1/（i20）【ADP-448】レンガ風ガーデニングブロック 48個入り</t>
  </si>
  <si>
    <t>青山1/（i20）【ACT-103】トランクのお買い物袋ストッパー（4962644943470）</t>
  </si>
  <si>
    <t>青山1/（i20）【ABO-3040N】組立式緊急トイレ　凝固剤４０回分付（4962644785117）</t>
  </si>
  <si>
    <t>ADC-320-2P-PP</t>
  </si>
  <si>
    <t>青山1/（i20）【ADC-320-2P】単３が単２になる電池アダプター2個セット（4962644940431）</t>
  </si>
  <si>
    <t>青山1/（i30）（廃盤）【ANS-501】液晶テレビ対応手もとスピーカー（4962644937714）</t>
  </si>
  <si>
    <t>青山1/（i20）【ATU-30】モニター上のせラック（4962644942336）</t>
  </si>
  <si>
    <t>青山1/（i30）【ADR-3401KR】電動角質リムーバー交換用ローラー（２ｐｃｓ）（4962644665150）</t>
  </si>
  <si>
    <t>名古屋/（n00）【AMK-401】スリムなあかりちゃん耳かき</t>
  </si>
  <si>
    <t>ADC-430-5P-BL</t>
  </si>
  <si>
    <t>青山1/（i20）【ADC-430-5P】単４が単３になる電池アダプター 5個セット（4962644939442）</t>
  </si>
  <si>
    <t>青山1/（i20）【AHS-601】ハローキティぴったりコード 月（4962644951390）</t>
  </si>
  <si>
    <t>青山1/（i20）【AHS-901】ねながらひっぱりコードハロウィン</t>
  </si>
  <si>
    <t>青山1/（i30）【ASN-2220BK】短い保安指示灯（4962644215027）</t>
  </si>
  <si>
    <t>青山1/（i20）【AHS-015】星あそびメルヘンセット（4962644950898）</t>
  </si>
  <si>
    <t>青山1/（i20）【AHS-14】ねながらひっぱりコードⅡ（4962644951024）</t>
  </si>
  <si>
    <t>青山1/（i20）【AKN-19】ハローキティのコンセントガード</t>
  </si>
  <si>
    <t>青山1/（i20）【AKF-10】掛けたいときだけフック</t>
  </si>
  <si>
    <t>青山1/（i30）【ASK-09】マグネット反射ワッペン</t>
  </si>
  <si>
    <t>名古屋/（n00）【AMK-003】あかりちゃん耳かき 交換用シリコンキャップ（4962644936588）</t>
  </si>
  <si>
    <t>青山1/（i20）【ASH-30C】背中ぬりっこ（ブリスター）</t>
  </si>
  <si>
    <t>ADC-320-5P-BL</t>
  </si>
  <si>
    <t>青山1/（i20）【ADC-320-5P】単３が単２になる電池アダプター5個セット</t>
  </si>
  <si>
    <t>青山1/（i20）【AHS-603】ハローキティぴったりコード 花（4962644951413）</t>
  </si>
  <si>
    <t>青山1/（i30）【AST-3401】スマホが充電できるスタンドライト（4962644215041）</t>
  </si>
  <si>
    <t>名古屋/（n00）【AMK-107】レンズ付きあかりちゃん耳かき</t>
  </si>
  <si>
    <t>BX005</t>
  </si>
  <si>
    <t>青山1/（i20）【AYS-01】なにわのエジソンの串抜き皿6枚セット（4962644936076）</t>
  </si>
  <si>
    <t>青山1/（i20）【ASP-02】お風呂用スポンジラック</t>
  </si>
  <si>
    <t>青山1/（i20）【ASC-401】光るスイッチかざり（4962644850242）</t>
  </si>
  <si>
    <t>青山1/（i30）【AKD-81】シリコンくるくるバンドミニ（4962644941629）</t>
  </si>
  <si>
    <t>ADC-322-2P-LG</t>
  </si>
  <si>
    <t>名古屋/（n00）【ADC-322-2P】電池ケース2個セット（4962644940547）</t>
  </si>
  <si>
    <t>青山1/（i20）【ALM-02】グレープフルーツしぼり革命（化粧箱）</t>
  </si>
  <si>
    <t>名古屋/（n10）【ALA-3302】持ったら点灯ランタン（4962644215461）</t>
  </si>
  <si>
    <t>ARO-5210NGD</t>
  </si>
  <si>
    <t>名古屋/（n10）【ALA-3303GN】軽量LEDランタンライト（4962644215607）</t>
  </si>
  <si>
    <t>BX002</t>
  </si>
  <si>
    <t>青山1/（i20）【BX002】ひとりでペッタンコ＆軟こうぬりちゃんセット（化粧箱）</t>
  </si>
  <si>
    <t>ABO-02-2P</t>
  </si>
  <si>
    <t>名古屋/（n10）【ABO-02-2P】アルミホイッスル（4962644784929）</t>
  </si>
  <si>
    <t>ADC-310-5P-BL</t>
  </si>
  <si>
    <t>青山1/（i20）【ADC-310-5P】単３が単１になる電池アダプター5個セット（4962644939343）</t>
  </si>
  <si>
    <t>AKD-100-5P-BL</t>
  </si>
  <si>
    <t>名古屋/（n00）【AKD-100-5P】すっきりコード巻き 5個セット（4962644939527）</t>
  </si>
  <si>
    <t>BATTERY-T3</t>
  </si>
  <si>
    <t>青山1/（i30）【BATTERY-T3】黒マンガン　単3電池（4パック）R6PUD/4S　JAN：4902901748158</t>
  </si>
  <si>
    <t>AKN-09GR</t>
  </si>
  <si>
    <t>青山1/（i20）【AKN-09】抜き差ししやすい安全プラグカバ－小</t>
  </si>
  <si>
    <t>名古屋/（n10）【ARS-11】リモコン発見器（4962644931750）</t>
  </si>
  <si>
    <t>青山1/（i20）【AHS-502】ねながらひっぱりコード（4962644951383）</t>
  </si>
  <si>
    <t>名古屋/（n10）【APL-3202】LEDペンライト</t>
  </si>
  <si>
    <t>AKD-200-2P-BL</t>
  </si>
  <si>
    <t>名古屋/（n00）【AKD-200-2P】すっきりコード巻きミニ 2個セット（4962644940813）</t>
  </si>
  <si>
    <t>青山1/（i20）【ASC-400】光るスイッチかざり（4962644850235）</t>
  </si>
  <si>
    <t>ADC-320-2P-LG</t>
  </si>
  <si>
    <t>青山1/（i20）【ADC-320-2P】単３が単２になる電池アダプター2個セット（4962644940448）</t>
  </si>
  <si>
    <t>青山1/（i30）【BATTERY-T4】黒マンガン 単4電池（2パック）</t>
  </si>
  <si>
    <t>青山1/（i30）【AST-3403】スマホが充電できるスタンドライトⅡ（4962644215201）</t>
  </si>
  <si>
    <t>青山1/（i30）【AHL-3302】２ＷＡＹトライアングルライト（4962644214822）</t>
  </si>
  <si>
    <t>青山1/（i20）【AYS-05】串抜き皿（4962644936403）</t>
  </si>
  <si>
    <t>青山1/（i20）【AGM-02】ごますり革命Ⅱ（4962644944231）</t>
  </si>
  <si>
    <t>AKN-14-2P</t>
  </si>
  <si>
    <t>青山1/（i20）【AKN-14-2P】フルーツコンセントカバー  2個セット（4962644940585）</t>
  </si>
  <si>
    <t>青山1/（i20）【AHS-018】星あそび ハロウィン（4962644951512）</t>
  </si>
  <si>
    <t>AKD-800-5P-BL</t>
  </si>
  <si>
    <t>名古屋/（n00）【AKD-800-5P】しっかりコード巻き 5個セット</t>
  </si>
  <si>
    <t>青山1/（i20）【AHS-110】ハローキティ星あそび（4962644951178）</t>
  </si>
  <si>
    <t>AKD-50-2PBR</t>
  </si>
  <si>
    <t>青山1/（i20）【AKD-50-2P】スリムタップボックス　2個セット（4962644939503）</t>
  </si>
  <si>
    <t>青山1/（i20）【AKN-13BB】カラーコードクリップ（4962644938056）</t>
  </si>
  <si>
    <t>AKD-900-5P-PP</t>
  </si>
  <si>
    <t>青山1/（i20）【AKD-900-5P】しっかりコード巻きミニ 5個セット（4962644939688）</t>
  </si>
  <si>
    <t>青山1/（i20）【AKN-17】アニマルコードクリップ（4962644937851）</t>
  </si>
  <si>
    <t>青山1/（i30）【AKD-80】シリコンくるくるバンド（4962644941568）</t>
  </si>
  <si>
    <t>ADC-310-5P-PP</t>
  </si>
  <si>
    <t>青山1/（i20）【ADC-310-5P】単３が単１になる電池アダプター5個セット（4962644939350）</t>
  </si>
  <si>
    <t>ABO-09-2P</t>
  </si>
  <si>
    <t>青山1/（i30）【ABO-09-2P】非常用携帯アルミブランケット2個セット(4962644764608)</t>
  </si>
  <si>
    <t>ADC-322-2P-PP</t>
  </si>
  <si>
    <t>名古屋/（n00）【ADC-322-2P】電池ケース2個セット（4962644940530）</t>
  </si>
  <si>
    <t>名古屋/（n00）【AMK-005】あかりちゃん耳かき 交換用シリコンキャップ（4962644936595）</t>
  </si>
  <si>
    <t>ADC-310-2P-PP</t>
  </si>
  <si>
    <t>青山1/（i20）【ADC-310BL-2P】単３が単１になる電池アダプター2個セット（4962644940387）</t>
  </si>
  <si>
    <t>AKD-30BL</t>
  </si>
  <si>
    <t>青山1/（i20）【AKD-30】もっとおおきなコード巻き</t>
  </si>
  <si>
    <t>AKD-30OR</t>
  </si>
  <si>
    <t>青山1/（i20）【AKD-900】しっかりコード巻きミニ</t>
  </si>
  <si>
    <t>青山1/（i20）【AYS-051】串抜き皿 化粧箱入り １枚入（4962644936922）</t>
  </si>
  <si>
    <t>青山1/（i20）【AYS-01】なにわのエジソンの串抜き皿（4962644936076）</t>
  </si>
  <si>
    <t>名古屋/（n10）【APL-1W】LED電球（4962644215577）</t>
  </si>
  <si>
    <t>青山1/（i30）【APL-3207SC】ＬＥＤのインテリア常備灯（ブリスター）</t>
  </si>
  <si>
    <t>青山1/（i20）【AHS-006】ねながらひっぱりコード（4962644950904）</t>
  </si>
  <si>
    <t>青山1/（i30）【ALA-4305】押したら点灯ランタンⅡ（4962644214716）</t>
  </si>
  <si>
    <t>青山1/（i20）【AKN-13】カラーコードクリップ（4962644937462）</t>
  </si>
  <si>
    <t>AKD-30GN</t>
  </si>
  <si>
    <t>AIC-03PP</t>
  </si>
  <si>
    <t>AKN-04-2P-PP</t>
  </si>
  <si>
    <t>名古屋/（n00）【AKN-04】コンセント差し込み口カバー 2個セット（4962644940608）</t>
  </si>
  <si>
    <t>青山1/（i20）【廃盤】【ALM-01C】レモンしぼり革命（クリアケース）</t>
  </si>
  <si>
    <t>青山1/（i20）【AKN-22B】フクロウのコンセントカバー　２個組（4962644942220）</t>
  </si>
  <si>
    <t>青山1/（i30）【ABO-043】アルミシート（4962644785742）</t>
  </si>
  <si>
    <t>青山1/（i20）【ABO-95】ドライブ緊急セット１０点（4962644785148）</t>
  </si>
  <si>
    <t>青山1/（i20）【ABO-98】ドライブ緊急セット１３点（4962644785155）</t>
  </si>
  <si>
    <t>名古屋/（n10）【AHA-4401EN】４-LEDワイドサイクルライト（4962644665228）</t>
  </si>
  <si>
    <t>青山1/（i30）【AHL-2201N】ハロゲン防水ライト（電池なし）（4962644215096）</t>
  </si>
  <si>
    <t>青山1/（i30）【AKD-2008】アニマルシリコンバンド（4962644941346）</t>
  </si>
  <si>
    <t>青山1/（i30）【APL-4201】防雨LEDアルミライト（4962644215690）</t>
  </si>
  <si>
    <t>青山1/（i30）【ASK-13】光るホイール反射シール（4962644665495）</t>
  </si>
  <si>
    <t>青山1/（i30）【ASM-001】万能マルちゃん仕掛巻(4962644944033)</t>
  </si>
  <si>
    <t>青山1/（i30）【ASW-014MO】雷ガード付４口節電コンセント木目　化粧箱（4962644961221）</t>
  </si>
  <si>
    <t>青山1/（i30）【ASW-017MO】雷ガード付６口節電コンセント木目　化粧箱（4962644961283）</t>
  </si>
  <si>
    <t>青山1/（i30）【AUV-3301C】365nmUVライト（4962644215683）</t>
  </si>
  <si>
    <t>青山1/（i30）【KBO-001】汚物圧縮袋 50回×2（4962644785803）</t>
  </si>
  <si>
    <t>2023/10/1～2024/3/21（6か月）</t>
    <rPh sb="22" eb="23">
      <t>ゲツ</t>
    </rPh>
    <phoneticPr fontId="14"/>
  </si>
  <si>
    <t>AKO-13</t>
  </si>
  <si>
    <t>AKO-14</t>
  </si>
  <si>
    <t>ASE-4201DB-HA</t>
  </si>
  <si>
    <t>反映確認</t>
    <rPh sb="0" eb="2">
      <t>ハンエイ</t>
    </rPh>
    <rPh sb="2" eb="4">
      <t>カクニン</t>
    </rPh>
    <phoneticPr fontId="14"/>
  </si>
  <si>
    <t>AKN-0708</t>
  </si>
  <si>
    <t>ARO-5202GD-HA</t>
  </si>
  <si>
    <t>ADR-3401C</t>
  </si>
  <si>
    <t>NAKN-0802</t>
  </si>
  <si>
    <t>5000個発注</t>
    <rPh sb="4" eb="5">
      <t>コ</t>
    </rPh>
    <rPh sb="5" eb="7">
      <t>ハッチュウ</t>
    </rPh>
    <phoneticPr fontId="14"/>
  </si>
  <si>
    <t>ABO-3310-A</t>
  </si>
  <si>
    <t>ABO-991P</t>
  </si>
  <si>
    <t>AFL-0510</t>
  </si>
  <si>
    <t>NADC-430BL</t>
  </si>
  <si>
    <t>AUV-3301C</t>
    <phoneticPr fontId="14"/>
  </si>
  <si>
    <t>前回決定事項（5/24）</t>
    <rPh sb="0" eb="2">
      <t>ゼンカイ</t>
    </rPh>
    <phoneticPr fontId="14"/>
  </si>
  <si>
    <t>ASF-130</t>
  </si>
  <si>
    <t>ASF-230</t>
  </si>
  <si>
    <t>ASF-330</t>
  </si>
  <si>
    <t>ASF-415</t>
  </si>
  <si>
    <t>ASF-160</t>
  </si>
  <si>
    <t>ASF-190</t>
  </si>
  <si>
    <t>ASF-260</t>
  </si>
  <si>
    <t>ASF-290</t>
  </si>
  <si>
    <t>ASF-360</t>
  </si>
  <si>
    <t>ASF-390</t>
  </si>
  <si>
    <t>ASF-430</t>
  </si>
  <si>
    <t>ABO-30100</t>
  </si>
  <si>
    <t>ABO-3050</t>
  </si>
  <si>
    <t>AOP-01</t>
    <phoneticPr fontId="14"/>
  </si>
  <si>
    <t>AOP-02</t>
    <phoneticPr fontId="14"/>
  </si>
  <si>
    <t>AOP-03</t>
    <phoneticPr fontId="14"/>
  </si>
  <si>
    <t>置き配マグネットプレート</t>
    <phoneticPr fontId="14"/>
  </si>
  <si>
    <t>ABS-100W</t>
  </si>
  <si>
    <t>84</t>
    <phoneticPr fontId="14"/>
  </si>
  <si>
    <t>AKT-002</t>
  </si>
  <si>
    <t>ATP-20</t>
    <phoneticPr fontId="14"/>
  </si>
  <si>
    <t>AKT-002</t>
    <phoneticPr fontId="14"/>
  </si>
  <si>
    <t>KASATATSUⅡ</t>
    <phoneticPr fontId="14"/>
  </si>
  <si>
    <t>防雨LEDアルミライト</t>
    <rPh sb="0" eb="2">
      <t>ボウウ</t>
    </rPh>
    <phoneticPr fontId="14"/>
  </si>
  <si>
    <t>ASH-10BL</t>
    <phoneticPr fontId="14"/>
  </si>
  <si>
    <t>ASH-10PK</t>
    <phoneticPr fontId="14"/>
  </si>
  <si>
    <t>ASH-40BBL</t>
    <phoneticPr fontId="14"/>
  </si>
  <si>
    <t>ASH-40BPK</t>
    <phoneticPr fontId="14"/>
  </si>
  <si>
    <t>しっぷ貼りひとりでペッタンコ</t>
    <rPh sb="3" eb="4">
      <t>ハ</t>
    </rPh>
    <phoneticPr fontId="14"/>
  </si>
  <si>
    <t>軟こうぬりちゃん</t>
    <rPh sb="0" eb="1">
      <t>ナン</t>
    </rPh>
    <phoneticPr fontId="14"/>
  </si>
  <si>
    <t>ABO-095</t>
    <phoneticPr fontId="14"/>
  </si>
  <si>
    <t>ポーチ付き目かくしポンチョ</t>
    <rPh sb="3" eb="4">
      <t>ツ</t>
    </rPh>
    <rPh sb="5" eb="6">
      <t>メ</t>
    </rPh>
    <phoneticPr fontId="14"/>
  </si>
  <si>
    <t>ATP-20</t>
  </si>
  <si>
    <t>地震ポンライトⅡ</t>
    <phoneticPr fontId="14"/>
  </si>
  <si>
    <t>ABO-6010</t>
  </si>
  <si>
    <t>AMF-001</t>
  </si>
  <si>
    <t>NADC-310BL</t>
  </si>
  <si>
    <t>ARO-3201DB-HA</t>
  </si>
  <si>
    <t>NADC-320BL</t>
  </si>
  <si>
    <t>SD12DNZ</t>
  </si>
  <si>
    <t>SDM13DNZ</t>
  </si>
  <si>
    <t>ABO-095</t>
  </si>
  <si>
    <t>ABO-096</t>
  </si>
  <si>
    <t>AKA-204</t>
    <phoneticPr fontId="14"/>
  </si>
  <si>
    <t>ABO-096</t>
    <phoneticPr fontId="14"/>
  </si>
  <si>
    <t>アルミポンチョ＆アルミパンツ</t>
    <phoneticPr fontId="14"/>
  </si>
  <si>
    <t>ARO-4101RDB</t>
  </si>
  <si>
    <t>AKA-204</t>
  </si>
  <si>
    <t>AOP-01</t>
  </si>
  <si>
    <t>AOP-02</t>
  </si>
  <si>
    <t>AOP-03</t>
  </si>
  <si>
    <t>AS-M001</t>
  </si>
  <si>
    <t>名古屋/（n10）【AS-M001】集音器 イヤリスチャージ 耳掛式 AS-M001（エルパPB専用）（4901087220519）</t>
  </si>
  <si>
    <t>名古屋/（n10）【ATD-101】ふくろう型停電灯Ⅱ（4962644214006）</t>
  </si>
  <si>
    <t>青山1/（i30）【AKN-08-6P】にぎりやすい安全プラグカバー 3色セット</t>
  </si>
  <si>
    <t>名古屋/（n10）【TADC-10】電池チェッカー(トラスコ中山様専用)（4989999588378）</t>
  </si>
  <si>
    <t>名古屋/（n10）【ALA-3406KBE】水に浮くＬＥＤランタンライト（4962644215485）</t>
  </si>
  <si>
    <t>青山1/（i30）【103001】Fit in key cover</t>
  </si>
  <si>
    <t>青山1/（i20）【ABO-3310-A】組立式簡易トイレ　10回分（4962644785926）</t>
  </si>
  <si>
    <t>青山1/（i20）【KDH-001】アサヒスーパーブレンダーmini（4962644022823）</t>
  </si>
  <si>
    <t>ARO-402</t>
  </si>
  <si>
    <t>名古屋/（n00）【ARO-402】パチッパチッ灯籠(予備電池4個付)LED (ルーツ様専用)</t>
  </si>
  <si>
    <t>名古屋/（n10）【ABS-100W】1台4役 乾電池ストッカー 和気専用（4962644944453）</t>
  </si>
  <si>
    <t>青山1/（i20）【ABO-970】車載用防災4点セット（4962644785124）</t>
  </si>
  <si>
    <t>ARO-530RDB</t>
  </si>
  <si>
    <t>青山1/（i30）【ARO-530R】自動点灯安心のろうそく（ルーツ専用）ブラウン</t>
  </si>
  <si>
    <t>青山1/（i30）【NAKN-0802】安全プラグカバー（ナフコ専用）</t>
  </si>
  <si>
    <t>名古屋/（n00）【NAKN-0604】大型プラグ用カバー（ナフコ専用）（4962644944330）</t>
  </si>
  <si>
    <t>青山1/（i20）【NADC-310】単３が単１になる電池アダプター（ナフコ専用）</t>
  </si>
  <si>
    <t>名古屋/（n00）【NAKN-0504】一般ブラグ用カバー（ナフコ専用）</t>
  </si>
  <si>
    <t>青山1/（i20）【NADC-430】単４が単３になる電池アダプター（ナフコ専用）</t>
  </si>
  <si>
    <t>AKN-08-2PBL</t>
  </si>
  <si>
    <t>青山1/（i20）【AKN-08-2P】にぎりやすい安全プラグカバー 2個セット</t>
  </si>
  <si>
    <t>青山1/（i20）【NADC-320】単３が単２になる電池アダプター（ナフコ専用）</t>
  </si>
  <si>
    <t>青山1/（i30）【AKT-002】 KASATATSUⅡ 傘スタンド（4962644944408）</t>
  </si>
  <si>
    <t>青山1/（i20）【BATTERY-T2】マンガン乾電池　赤　単2　（２本入り）R14PD/2S　</t>
  </si>
  <si>
    <t>名古屋/（n00）【NAKN-0406】コンセントキャップ（ナフコ専用）</t>
  </si>
  <si>
    <t>ARO-5202DB-2P</t>
  </si>
  <si>
    <t>青山1/（i20）【ARO-5202-2P】安心のろうそくミニ 電池付 2個セット</t>
  </si>
  <si>
    <t>Z99990000</t>
  </si>
  <si>
    <t>青山1/（i30）【Z99990000】サンディ様向け専門防災セット</t>
  </si>
  <si>
    <t>ARO-4101RGD</t>
  </si>
  <si>
    <t>青山1/（i20）【ARO-4101N】灯りがゆらぐ自動消灯安心のろうそく ルーツ専用</t>
  </si>
  <si>
    <t>ARO-530RGD</t>
  </si>
  <si>
    <t>青山1/（i30）【ARO-530R】自動点灯安心のろうそく（ルーツ専用）ゴールド</t>
  </si>
  <si>
    <t>名古屋/（n00）【ABO-3050】災害時の緊急トイレ50回分 ダブル抗菌 消臭（4962644785865）</t>
  </si>
  <si>
    <t>ALA-4308BK-W-2P</t>
  </si>
  <si>
    <t>青山1/（i30）【ALA-4308】ひっぱり点灯ライト 2個セット</t>
  </si>
  <si>
    <t>青山1/（i20）【AFL-06C】軽着火ライター補助具CK（ブリスター）（4962644938964）</t>
  </si>
  <si>
    <t>名古屋/（n00）【ABO-30100】災害時の緊急トイレ100回分 ダブル抗菌 消臭（4962644785872）</t>
  </si>
  <si>
    <t>青山1/（i30）【ATU-19】液晶テレビ回転台（4962644934867）</t>
  </si>
  <si>
    <t>名古屋/（n00）【AKN-0708】Ｌ型セフティープラグコンビ（4962644944392）</t>
  </si>
  <si>
    <t>ARO-5202GD-2P</t>
  </si>
  <si>
    <t>ALA-4308BK-D-2P</t>
  </si>
  <si>
    <t>青山1/（i20）【ASH-005】軟こうぬりちゃん専用取替え孫の手ゴム（4962644520480）</t>
  </si>
  <si>
    <t>青山1/（i30）【ANS-601】お経の流れるスピーカー（4962644938957）</t>
  </si>
  <si>
    <t>青山1/（i20）【ASF-130】洗濯機フィルターガード  縦型/30枚入（4962644944170）</t>
  </si>
  <si>
    <t>青山1/（i20）【ASF-230】洗濯機フィルターガード  ﾄﾞﾗﾑ式/SHARP、TOSHIBA、AQUA/30枚入（4962644944200）</t>
  </si>
  <si>
    <t>ARO-3201-2PDB</t>
  </si>
  <si>
    <t>青山1/（i20）【ARO-3201-2P】燭台付安心のろうそく（中） 電池付</t>
  </si>
  <si>
    <t>青山1/（i20）【ASF-330】洗濯機フィルターガード  ﾄﾞﾗﾑ式/HITACHI、ｱｲﾘｽ/30枚入（4962644944248）</t>
  </si>
  <si>
    <t>青山1/（i30）【ANS-501】液晶テレビ対応手もとスピーカー（4962644937714）</t>
  </si>
  <si>
    <t>青山1/（i20）【AFL-0510】軽着火プッシュライター補助具 10個入（4962644938827）</t>
  </si>
  <si>
    <t>AKS-03HIV</t>
  </si>
  <si>
    <t>青山1/（i20）【ASF-415】洗濯機フィルターガード  （ﾄﾞﾗﾑ式/Panasonic/15枚入（4962644944279）</t>
  </si>
  <si>
    <t>ABA-30-2P</t>
  </si>
  <si>
    <t>青山1/（i20）【ABA-30】ねこの防犯窓ロック 2個セット（4962644942350）</t>
  </si>
  <si>
    <t>青山1/（i30）【BATTERY-T3】黒マンガン 単3電池（4パック）</t>
  </si>
  <si>
    <t>青山1/（i20）【AYS-052】串抜き皿 化粧箱入り ２枚入（4962644936939）</t>
  </si>
  <si>
    <t>青山1/（i30）【ADR-3401C】電動角質リムーバー(ブリスター)（4962644665198）</t>
  </si>
  <si>
    <t>青山1/（i20）【AKN-21A】うさぎのコンセントカバー　2個組（4962644942183）</t>
  </si>
  <si>
    <t>青山1/（i20）【AKO-13】洗濯機の高さをあげる足 防振マット付き（4962644944071）</t>
  </si>
  <si>
    <t>ASH-40/0042WH</t>
  </si>
  <si>
    <t>青山1/（i20）【ASH-40/0042】軟こうぬりちゃん専用取替パッド付 4個付（化粧箱）</t>
  </si>
  <si>
    <t>AHS-001/004</t>
  </si>
  <si>
    <t>青山1/（i20）【AHS-001/004】ねながらひっぱりコード 星＆月</t>
  </si>
  <si>
    <t>AKD-50-2PBE</t>
  </si>
  <si>
    <t>青山1/（i20）【AKD-50-2P】スリムタップボックス　2個セット（4962644939510）</t>
  </si>
  <si>
    <t>AKD-900-5P-BL</t>
  </si>
  <si>
    <t>青山1/（i20）【AKD-900-5P】しっかりコード巻きミニ 5個セット（4962644939671）</t>
  </si>
  <si>
    <t>青山1/（i20）【AKN-22A】フクロウのコンセントカバー　２個組（4962644942213）</t>
  </si>
  <si>
    <t>AKM-2201</t>
  </si>
  <si>
    <t>青山1/（i30）【AKM-2201】大玉毛玉クリーナー</t>
  </si>
  <si>
    <t>AKD-30BK</t>
  </si>
  <si>
    <t>AKN-04-2P-BL</t>
  </si>
  <si>
    <t>名古屋/（n00）【AKN-04】コンセント差し込み口カバー 2個セット（4962644940592）</t>
  </si>
  <si>
    <t>青山1/（i20）【ASF-260】洗濯機フィルターガード  ﾄﾞﾗﾑ式/SHARP、TOSHIBA、AQUA/60枚入（4962644944217）</t>
  </si>
  <si>
    <t>青山1/（i20）【ASF-360】洗濯機フィルターガード  ﾄﾞﾗﾑ式/HITACHI、ｱｲﾘｽ/60枚入（4962644944255）</t>
  </si>
  <si>
    <t>青山1/（i20）【ASF-430】洗濯機フィルターガード  （ﾄﾞﾗﾑ式/Panasonic/30枚入（4962644944286）</t>
  </si>
  <si>
    <t>青山1/（i20）【AKD-400】コードカバー</t>
  </si>
  <si>
    <t>青山1/（i20）【ABO-991P】防災士が考えた携帯避難セット（4962644785902）</t>
  </si>
  <si>
    <t>青山1/（i20）【AKO-14】洗濯機用 防振マット（4962644944361）</t>
  </si>
  <si>
    <t>青山1/（i20）【ASF-160】洗濯機フィルターガード  縦型/60枚入（4962644944187）</t>
  </si>
  <si>
    <t>青山1/（i20）【ASF-190】洗濯機フィルターガード  縦型/90枚入（4962644944194）</t>
  </si>
  <si>
    <t>青山1/（i20）【ASF-290】洗濯機フィルターガード  ﾄﾞﾗﾑ式/SHARP、TOSHIBA、AQUA/90枚入（4962644944224）</t>
  </si>
  <si>
    <t>青山1/（i20）【ASF-390】洗濯機フィルターガード  ﾄﾞﾗﾑ式/HITACHI、ｱｲﾘｽ/90枚入（4962644944262）</t>
  </si>
  <si>
    <t>AUS-201</t>
  </si>
  <si>
    <t>青山1/（i20）【AUS-201】透明な貼るだけ簡単ウイルス対策シール</t>
  </si>
  <si>
    <t>75期(2期)</t>
    <rPh sb="2" eb="3">
      <t>キ</t>
    </rPh>
    <rPh sb="5" eb="6">
      <t>キ</t>
    </rPh>
    <phoneticPr fontId="14"/>
  </si>
  <si>
    <t>KS-1</t>
  </si>
  <si>
    <t>ABO-181</t>
  </si>
  <si>
    <t>ASO-005</t>
  </si>
  <si>
    <t>ABO-992</t>
  </si>
  <si>
    <t>端子ばね（ろうそくせんこう）</t>
    <rPh sb="0" eb="2">
      <t>タンシ</t>
    </rPh>
    <phoneticPr fontId="14"/>
  </si>
  <si>
    <t>ASO-001</t>
  </si>
  <si>
    <t>ASO-002</t>
  </si>
  <si>
    <t>ASO-003</t>
  </si>
  <si>
    <t>ASO-004</t>
  </si>
  <si>
    <t>ASE-5211NDB</t>
  </si>
  <si>
    <t>ASE-5211NGD</t>
  </si>
  <si>
    <t>ABO-2930N</t>
  </si>
  <si>
    <t>ABO-2950N</t>
  </si>
  <si>
    <t>ABO-5010</t>
  </si>
  <si>
    <t>ABO-5030</t>
  </si>
  <si>
    <t>ABO-5050</t>
  </si>
  <si>
    <t>ABO-6030</t>
  </si>
  <si>
    <t>ABO-6050</t>
  </si>
  <si>
    <t>ABO-097</t>
  </si>
  <si>
    <t>ABO-098</t>
  </si>
  <si>
    <t>ASE-4215NDB</t>
  </si>
  <si>
    <t>ASE-4215NGD</t>
  </si>
  <si>
    <t>ASL-33032</t>
  </si>
  <si>
    <t>ABO-1906</t>
  </si>
  <si>
    <t>ABO-2930</t>
  </si>
  <si>
    <t>ABO-28120A-A</t>
  </si>
  <si>
    <t>ABO-7010</t>
  </si>
  <si>
    <t>ABS-100W</t>
    <phoneticPr fontId="14"/>
  </si>
  <si>
    <t>ACG-100</t>
  </si>
  <si>
    <t>ABS-101</t>
  </si>
  <si>
    <t>ABO-097</t>
    <phoneticPr fontId="14"/>
  </si>
  <si>
    <t>ABO-098</t>
    <phoneticPr fontId="14"/>
  </si>
  <si>
    <t>静音アルミポンチョ</t>
    <rPh sb="0" eb="2">
      <t>セイオン</t>
    </rPh>
    <phoneticPr fontId="14"/>
  </si>
  <si>
    <t>静音アルミ寝袋</t>
    <rPh sb="0" eb="2">
      <t>セイオン</t>
    </rPh>
    <rPh sb="5" eb="7">
      <t>ネブクロ</t>
    </rPh>
    <phoneticPr fontId="14"/>
  </si>
  <si>
    <t>ABO-181</t>
    <phoneticPr fontId="14"/>
  </si>
  <si>
    <t>ABO-1906</t>
    <phoneticPr fontId="14"/>
  </si>
  <si>
    <t>ASO-001</t>
    <phoneticPr fontId="14"/>
  </si>
  <si>
    <t>ASO-002</t>
    <phoneticPr fontId="14"/>
  </si>
  <si>
    <t>ASO-003</t>
    <phoneticPr fontId="14"/>
  </si>
  <si>
    <t>ASO-004</t>
    <phoneticPr fontId="14"/>
  </si>
  <si>
    <t>ASO-005</t>
    <phoneticPr fontId="14"/>
  </si>
  <si>
    <t>掃除機接続用つぎ手ﾊﾟｲﾌﾟ</t>
    <rPh sb="0" eb="3">
      <t>ソウジキ</t>
    </rPh>
    <rPh sb="3" eb="5">
      <t>セツゾク</t>
    </rPh>
    <rPh sb="5" eb="6">
      <t>ヨウ</t>
    </rPh>
    <rPh sb="8" eb="9">
      <t>テ</t>
    </rPh>
    <phoneticPr fontId="14"/>
  </si>
  <si>
    <t>掃除機用回転ﾌﾞﾗｼﾉｽﾞﾙ</t>
    <rPh sb="0" eb="4">
      <t>ソウジキヨウ</t>
    </rPh>
    <rPh sb="4" eb="6">
      <t>カイテン</t>
    </rPh>
    <phoneticPr fontId="14"/>
  </si>
  <si>
    <t>掃除機用2WAYﾉｽﾞﾙ</t>
    <rPh sb="0" eb="4">
      <t>ソウジキヨウ</t>
    </rPh>
    <phoneticPr fontId="14"/>
  </si>
  <si>
    <t>掃除機用ﾜｲﾄﾞﾉｽﾞﾙ</t>
    <rPh sb="0" eb="4">
      <t>ソウジキヨウ</t>
    </rPh>
    <phoneticPr fontId="14"/>
  </si>
  <si>
    <t>掃除機用すきまﾉｽﾞﾙ</t>
    <rPh sb="0" eb="3">
      <t>ソウジキ</t>
    </rPh>
    <rPh sb="3" eb="4">
      <t>ヨウ</t>
    </rPh>
    <phoneticPr fontId="14"/>
  </si>
  <si>
    <t>エアマット1800</t>
    <phoneticPr fontId="14"/>
  </si>
  <si>
    <t>背負えるｳｫｰﾀｰﾊﾞｯｸﾞ6L</t>
    <rPh sb="0" eb="2">
      <t>セオ</t>
    </rPh>
    <phoneticPr fontId="14"/>
  </si>
  <si>
    <t>ACG-100</t>
    <phoneticPr fontId="14"/>
  </si>
  <si>
    <t>ねこのｺｰﾅｰｶﾞｰﾄﾞ</t>
    <phoneticPr fontId="19"/>
  </si>
  <si>
    <t>スケジュール表</t>
    <rPh sb="6" eb="7">
      <t>ヒョウ</t>
    </rPh>
    <phoneticPr fontId="14"/>
  </si>
  <si>
    <t>95</t>
    <phoneticPr fontId="14"/>
  </si>
  <si>
    <t>AIC-07BR</t>
    <phoneticPr fontId="14"/>
  </si>
  <si>
    <t>AIC-07BE</t>
    <phoneticPr fontId="14"/>
  </si>
  <si>
    <t>ﾌｪﾙﾄ付ｲｽ脚ｶﾊﾞｰ</t>
    <rPh sb="4" eb="5">
      <t>ツ</t>
    </rPh>
    <rPh sb="7" eb="8">
      <t>アシ</t>
    </rPh>
    <phoneticPr fontId="14"/>
  </si>
  <si>
    <t>AKN-30</t>
    <phoneticPr fontId="14"/>
  </si>
  <si>
    <t>コンセントキャップ 10個セット</t>
    <phoneticPr fontId="14"/>
  </si>
  <si>
    <t>AOT-01</t>
    <phoneticPr fontId="14"/>
  </si>
  <si>
    <t>水がはねにくいお玉</t>
    <rPh sb="0" eb="1">
      <t>ミズ</t>
    </rPh>
    <rPh sb="8" eb="9">
      <t>タマ</t>
    </rPh>
    <phoneticPr fontId="14"/>
  </si>
  <si>
    <t>TADC-10</t>
    <phoneticPr fontId="14"/>
  </si>
  <si>
    <t>ABO-7000</t>
  </si>
  <si>
    <t>ABO-2950</t>
  </si>
  <si>
    <t>9000の入荷予定は？</t>
    <rPh sb="5" eb="9">
      <t>ニュウカヨテイ</t>
    </rPh>
    <phoneticPr fontId="14"/>
  </si>
  <si>
    <t>1/４コンテナ乗せる予定3000</t>
    <rPh sb="7" eb="8">
      <t>ノ</t>
    </rPh>
    <rPh sb="10" eb="12">
      <t>ヨテイ</t>
    </rPh>
    <phoneticPr fontId="14"/>
  </si>
  <si>
    <t>前回決定事項（12/20）</t>
    <rPh sb="0" eb="2">
      <t>ゼンカイ</t>
    </rPh>
    <phoneticPr fontId="14"/>
  </si>
  <si>
    <t>AKN-30</t>
  </si>
  <si>
    <t>様子見</t>
    <rPh sb="0" eb="3">
      <t>ヨウスミ</t>
    </rPh>
    <phoneticPr fontId="14"/>
  </si>
  <si>
    <t>５月以降新規導入あり（ｺｰﾅﾝなど）</t>
    <rPh sb="1" eb="2">
      <t>ガツ</t>
    </rPh>
    <rPh sb="2" eb="4">
      <t>イコウ</t>
    </rPh>
    <rPh sb="4" eb="6">
      <t>シンキ</t>
    </rPh>
    <rPh sb="6" eb="8">
      <t>ドウニュウ</t>
    </rPh>
    <phoneticPr fontId="14"/>
  </si>
  <si>
    <t>様子見　1/4　5000出荷</t>
    <rPh sb="0" eb="3">
      <t>ヨウスミ</t>
    </rPh>
    <rPh sb="12" eb="14">
      <t>シュッカ</t>
    </rPh>
    <phoneticPr fontId="14"/>
  </si>
  <si>
    <t>名古屋/（n00）【AKN-05TOP】セーフティプラグコンビ</t>
  </si>
  <si>
    <t>名古屋/（n00）【ABO-2860A-A】災害時の緊急トイレ60回分ダブル抗菌消臭（4962644785834）</t>
  </si>
  <si>
    <t>青山1/（i20）【ABO-095】ポーチ付き目かくしポンチョ（4962644785919）</t>
  </si>
  <si>
    <t>名古屋/（n00）【ABO-28120A-A】災害時の緊急ﾄｲﾚ 120回分 ダブル抗菌消臭（4962644785841）</t>
  </si>
  <si>
    <t>青山1/（i20）【ADS-001】ダンボールストッカー 段ボールストッカー</t>
  </si>
  <si>
    <t>名古屋/（n10）【ATP-20】地震ポンライト（4962644215720）</t>
  </si>
  <si>
    <t>青山1/（i30）【AHL-3201】LEDハンディライト</t>
  </si>
  <si>
    <t>青山1/（i20）【ABO-991P】防災士が考えたいつでも避難セット（4962644785902）</t>
  </si>
  <si>
    <t>ABO-2950K</t>
  </si>
  <si>
    <t>名古屋/（n00）【ABO-2950Ｋ】抗菌 消臭　緊急トイレ50回分　処理袋なし（4962644785957）</t>
  </si>
  <si>
    <t>名古屋/（n00）【AKN-0708】L字プラグ用カバー 8個入り（4962644944392）</t>
  </si>
  <si>
    <t>名古屋/（n10）【KS-1】強力LEDライト COB（4962644149676）</t>
  </si>
  <si>
    <t>名古屋/（n00）【ABO-6010】抗菌消臭処理袋 10枚入（4962644785995）</t>
  </si>
  <si>
    <t>青山1/（i30）【ASB-03】どこでもラクラク洗浄ブラシⅢ（4962644944163）</t>
  </si>
  <si>
    <t>青山1/（i20）【ARP-02】ルーペ付らくらくオープナー</t>
  </si>
  <si>
    <t>DHL-S</t>
  </si>
  <si>
    <t>名古屋/（n00）【DHL-S】ホールライトLEDタイプ（東洋アソシエイツ様専用）（4520819698305）</t>
  </si>
  <si>
    <t>青山1/（i30）【AKN-08】にぎりやすい安全プラグカバー</t>
  </si>
  <si>
    <t>青山1/（i30）【ABO-096】防災士が考えたアルミポンチョ＆アルミパンツセット（4962644786046）</t>
  </si>
  <si>
    <t>青山1/（i30）【103000】グローバルキーカバー</t>
  </si>
  <si>
    <t>TCL61BK</t>
  </si>
  <si>
    <t>青山1/（i20）【TCL61】マルチタップカバーロング店舗仕様OEM</t>
  </si>
  <si>
    <t>TCL61WH</t>
  </si>
  <si>
    <t>TCS62BK</t>
  </si>
  <si>
    <t>青山1/（i20）【TCS62】マルチタップカバーショート店舗仕様OEM</t>
  </si>
  <si>
    <t>TCS62WH</t>
  </si>
  <si>
    <t>名古屋/（n00）【ABO-2950】抗菌 消臭　緊急トイレ50回分　処理袋なし（4962644786039）</t>
  </si>
  <si>
    <t>TCL61BR</t>
  </si>
  <si>
    <t>TCS62BR</t>
  </si>
  <si>
    <t>青山1/（i20）【ARO-5201】安心のろうそく（小）2本入 電池付（4962644929856）</t>
  </si>
  <si>
    <t>青山1/（i30）【ACG-100】ねこのコーナーガード（4962644944477）</t>
  </si>
  <si>
    <t>ABO-3500W</t>
  </si>
  <si>
    <t>青山1/（i20）【ABO-3500W】リュック防災セット（4962644786145）</t>
  </si>
  <si>
    <t>名古屋/（n00）【ABO-2930】抗菌 消臭　緊急トイレ30回分　処理袋なし（4962644785940）</t>
  </si>
  <si>
    <t>青山1/（i20）【ASE-4215N】自動消灯付安心のお線香（小）</t>
  </si>
  <si>
    <t>青山1/（i20）【SDM13DNZ】洗濯機の高さをあげる足防振マット付　電材堂仕様</t>
  </si>
  <si>
    <t>青山1/（i20）【SD12DNZ】洗濯機の高さをあげる足　電材堂仕様</t>
  </si>
  <si>
    <t>青山1/（i20）【ABO-992】防災士が考えた携いつでも帯避難セット（4962644786121）</t>
  </si>
  <si>
    <t>青山1/（i30）【ABO-181】エアマット1800（4962644786053）</t>
  </si>
  <si>
    <t>名古屋/（n10）【ABS-101】1台4役 乾電池ストッカー 電響社専用（4962644944460）</t>
  </si>
  <si>
    <t>BL06SI</t>
  </si>
  <si>
    <t>青山1/（i30）【BL06】ワンタッチ取り付けリフレクターバンド</t>
  </si>
  <si>
    <t>BL06YE</t>
  </si>
  <si>
    <t>BL11BOR</t>
  </si>
  <si>
    <t>青山1/（i30）【BL11B】巻き付き反射バンド</t>
  </si>
  <si>
    <t>BL11BYE</t>
  </si>
  <si>
    <t>ABO-3210H</t>
  </si>
  <si>
    <t>青山1/（i20）【ABO-3210H】ぽぽっち　組み立て式かんたんトイレ（4962644948293）</t>
  </si>
  <si>
    <t>ARO-4201S</t>
  </si>
  <si>
    <t>青山1/（i20）【ARO-4201S】電子ローソク中（1本入電池付）シルク様専用【バラ】（4962644930050）</t>
  </si>
  <si>
    <t>AHL-2750N-2P</t>
  </si>
  <si>
    <t>青山1/（i20）【AHL-2750N-2P】強力ライト（クリプトン球）電池無し</t>
  </si>
  <si>
    <t>青山1/（i20）【ABO-7010】水で洗える組立式簡易トイレ１０回分（4962644786091）</t>
  </si>
  <si>
    <t>青山1/（i30）【AOP-01】マグネット式 置き配プレート チャイムを押さず/押して（4962644944415）</t>
  </si>
  <si>
    <t>青山1/（i20）【ASE-5211N】自動消灯付安心のお線香ミニ</t>
  </si>
  <si>
    <t>名古屋/（n00）【ABO-208】緊急時の携帯トイレ ８回分（4962644784400）</t>
  </si>
  <si>
    <t>青山1/（i30）【ABO-1906】背負えるウォーターバッグ6L(4962644786107)</t>
  </si>
  <si>
    <t>青山1/（i30）【AOP-02】マグネット式 置き配プレート 置き配指定/ホワイトボード（4962644944422）</t>
  </si>
  <si>
    <t>青山1/（i30）【AOP-03】マグネット式 置き配プレート 宅配ボックス/置き配</t>
  </si>
  <si>
    <t>APC-10-5set</t>
  </si>
  <si>
    <t>青山1/（i20）【APC-10-5set】かる～くまわるペットキャップ 5色セット</t>
  </si>
  <si>
    <t>青山1/（i30）【ABO-098】静音アルミ寝袋（4962644786077）</t>
  </si>
  <si>
    <t>TCS62BKDNZ</t>
  </si>
  <si>
    <t>青山1/（i20）【TCS62BKDNZ】マルチタップカバーショート電材堂仕様</t>
  </si>
  <si>
    <t>TCS62BRDNZ</t>
  </si>
  <si>
    <t>青山1/（i20）【TCS62BRDNZ】マルチタップカバーショート電材堂仕様</t>
  </si>
  <si>
    <t>TCS62WHDNZ</t>
  </si>
  <si>
    <t>青山1/（i20）【TCS62WHDNZ】マルチタップカバーショート電材堂仕様</t>
  </si>
  <si>
    <t>青山1/（i30）【ADR-3401MKR】電動角質リムーバー交換用ローラー（２ｐｃｓ）（4962644665419）</t>
  </si>
  <si>
    <t>青山1/（i30）【ABO-097】静音アルミポンチョ（4962644786060）</t>
  </si>
  <si>
    <t>ASE-4214RGD</t>
  </si>
  <si>
    <t>青山1/（i20）【ASE-4214R】自動消灯横置き安心のお線香（中）（ルーツ専用）</t>
  </si>
  <si>
    <t>ASE-4214RDB</t>
  </si>
  <si>
    <t>TCL61BKDNZ</t>
  </si>
  <si>
    <t>青山1/（i20）【TCL61BKDNZ】マルチタップカバーロング電材堂仕様</t>
  </si>
  <si>
    <t>TCL61BRDNZ</t>
  </si>
  <si>
    <t>青山1/（i20）【TCL61BRDNZ】マルチタップカバーロング電材堂仕様</t>
  </si>
  <si>
    <t>TCL61WHDNZ</t>
  </si>
  <si>
    <t>青山1/（i20）【TCL61WHDNZ】マルチタップカバーロング電材堂仕様</t>
  </si>
  <si>
    <t>青山1/（i20）【AMF-001】モーター前フィルター （4962644944446）</t>
  </si>
  <si>
    <t>ADC-430-3P-BL</t>
  </si>
  <si>
    <t>青山1/（i20）【ADC-430-3P】単４が単３になる電池アダプター3個セット</t>
  </si>
  <si>
    <t>名古屋/（n00）【ABO-2950N】抗菌消臭 緊急トイレ50回分　凝固剤分包のみ（4962644786039）</t>
  </si>
  <si>
    <t>名古屋/（n00）【ABO-2930N】抗菌消臭 緊急トイレ30回分　凝固剤分包のみ（4962644786022）</t>
  </si>
  <si>
    <t>ADC-310-3P-BL</t>
  </si>
  <si>
    <t>青山1/（i20）【ADC-310-3P】単３が単１になる電池アダプター5個セット</t>
  </si>
  <si>
    <t>青山1/（i20）【ADC-320-5P】単３が単２になる電池アダプター5個セット（4962644939398）</t>
  </si>
  <si>
    <t>AMU-001</t>
  </si>
  <si>
    <t>青山1/（i20）【AMU-001】靴の消臭パウダー</t>
  </si>
  <si>
    <t>AYL-02-2P-PK</t>
  </si>
  <si>
    <t>青山1/（i20）【AYL-02】LED付ゆびさきのルーペ 2個セット</t>
  </si>
  <si>
    <t>名古屋/（n10）【AKA-204】充電式耳かけ集音器Ⅱ（4962644665501）</t>
  </si>
  <si>
    <t>青山1/（i20）【ABO-7000】防災士が選んだ組立式簡易トイレ（4962644786138）</t>
  </si>
  <si>
    <t>名古屋/（n00）【ADC-322-2P】電池ケース2個セット</t>
  </si>
  <si>
    <t>AYL-02-2P-WH</t>
  </si>
  <si>
    <t>ABO-29100</t>
  </si>
  <si>
    <t>名古屋/（n00）【ABO-29100】抗菌 消臭　緊急トイレ100回分（4962644785896）</t>
  </si>
  <si>
    <t>青山1/（i30）【ASO-002】掃除機用ワイドノズル（4962644944545）</t>
  </si>
  <si>
    <t>青山1/（i30）【ASO-004】掃除機用回転ブラシノズル（4962644944569）</t>
  </si>
  <si>
    <t>青山1/（i30）【ASO-003】掃除機用２WAYノズル（4962644944552）</t>
  </si>
  <si>
    <t>名古屋/（n00）【AMK-107N】レンズ付きあかりちゃん耳かき（電池なし）</t>
  </si>
  <si>
    <t>青山1/（i30）【ASO-001】掃除機用すきまノズル（4962644944538）</t>
  </si>
  <si>
    <t>青山1/（i30）【ASO-005】掃除機接続用つぎ手パイプ（4962644944576）</t>
  </si>
  <si>
    <t>名古屋（n00）【ABO-5030】トイレ汚物袋 45L 30枚入（4962644785971）</t>
  </si>
  <si>
    <t>名古屋/（n00）【ABO-5050】トイレ汚物袋 45L 50枚入（4962644785988）</t>
  </si>
  <si>
    <t>名古屋/（n00）【ABO-6050】抗菌消臭処理袋 50枚入（4962644786015）</t>
  </si>
  <si>
    <t>青山1/（i20）【AKD-61】マルチタップカバーロング</t>
  </si>
  <si>
    <t>名古屋/（n00）【ABO-6030】抗菌消臭処理袋 30枚入（4962644786008）</t>
  </si>
  <si>
    <t>名古屋/（n00）【ABO-5010】トイレ汚物袋 45L 10枚入（4962644785964）</t>
  </si>
  <si>
    <t>BL4204</t>
  </si>
  <si>
    <t>名古屋/（n10）【BL4204】防雨型テールライト（4966307156641）</t>
  </si>
  <si>
    <t>BL02</t>
  </si>
  <si>
    <t>名古屋/（n10）【BL02】便利ライトホルダー　ベルトタイプ（4966307156696）</t>
  </si>
  <si>
    <t>BL01</t>
  </si>
  <si>
    <t>名古屋/（n00）【BL01】便利ライトホルダー　ゴムタイプ（4966307156740）</t>
  </si>
  <si>
    <t>AKS-03PK</t>
  </si>
  <si>
    <t>AHT-01</t>
  </si>
  <si>
    <t>ABO-7000</t>
    <phoneticPr fontId="14"/>
  </si>
  <si>
    <t>ABO-7010</t>
    <phoneticPr fontId="14"/>
  </si>
  <si>
    <t>伊賀</t>
    <rPh sb="0" eb="2">
      <t>イガ</t>
    </rPh>
    <phoneticPr fontId="14"/>
  </si>
  <si>
    <t>防災士が選んだ組立式簡易トイレ</t>
    <rPh sb="0" eb="3">
      <t>ボウサイシ</t>
    </rPh>
    <rPh sb="4" eb="5">
      <t>エラ</t>
    </rPh>
    <rPh sb="7" eb="10">
      <t>クミタテシキ</t>
    </rPh>
    <rPh sb="10" eb="12">
      <t>カンイ</t>
    </rPh>
    <phoneticPr fontId="14"/>
  </si>
  <si>
    <t>水で洗える組立式簡易トイレ10回分</t>
    <rPh sb="0" eb="1">
      <t>ミズ</t>
    </rPh>
    <rPh sb="2" eb="3">
      <t>アラ</t>
    </rPh>
    <rPh sb="5" eb="7">
      <t>クミタテ</t>
    </rPh>
    <rPh sb="7" eb="8">
      <t>シキ</t>
    </rPh>
    <rPh sb="8" eb="10">
      <t>カンイ</t>
    </rPh>
    <rPh sb="15" eb="16">
      <t>カイ</t>
    </rPh>
    <rPh sb="16" eb="17">
      <t>ブン</t>
    </rPh>
    <phoneticPr fontId="14"/>
  </si>
  <si>
    <t>AOT-01</t>
  </si>
  <si>
    <t>AIC-07BE</t>
  </si>
  <si>
    <t>AIC-07BR</t>
  </si>
  <si>
    <t>365nmUVﾗｲﾄ</t>
    <phoneticPr fontId="14"/>
  </si>
  <si>
    <t>AKD-51TBK</t>
  </si>
  <si>
    <t>ABO-5010-A</t>
  </si>
  <si>
    <t>ABO-2710N-A</t>
  </si>
  <si>
    <t>ABO-6010-A</t>
  </si>
  <si>
    <t>ABO-6030-A</t>
  </si>
  <si>
    <t>ACG-101</t>
    <phoneticPr fontId="14"/>
  </si>
  <si>
    <t>ねこのｺｰﾅｰｶﾞｰﾄﾞ</t>
    <phoneticPr fontId="14"/>
  </si>
  <si>
    <t>ASN-002</t>
    <phoneticPr fontId="14"/>
  </si>
  <si>
    <t>キャップ丸洗いホルダー</t>
    <rPh sb="4" eb="6">
      <t>マルアラ</t>
    </rPh>
    <phoneticPr fontId="14"/>
  </si>
  <si>
    <t>ABO-2930N-A</t>
  </si>
  <si>
    <t>入荷日確認</t>
    <rPh sb="0" eb="3">
      <t>ニュウカビ</t>
    </rPh>
    <rPh sb="3" eb="5">
      <t>カクニン</t>
    </rPh>
    <phoneticPr fontId="14"/>
  </si>
  <si>
    <t>ASN-002</t>
  </si>
  <si>
    <t>ACG-101</t>
  </si>
  <si>
    <t>AKH-001</t>
  </si>
  <si>
    <t>ACL-001</t>
  </si>
  <si>
    <t>KBO-3105</t>
  </si>
  <si>
    <t>AKA-112</t>
    <phoneticPr fontId="19"/>
  </si>
  <si>
    <t>名古屋</t>
    <rPh sb="0" eb="3">
      <t>ナゴヤ</t>
    </rPh>
    <phoneticPr fontId="14"/>
  </si>
  <si>
    <t>2倍に聞こえる集音器</t>
    <phoneticPr fontId="14"/>
  </si>
  <si>
    <t>2倍に聞こえる集音器Ⅱ</t>
    <phoneticPr fontId="14"/>
  </si>
  <si>
    <t>BS2810A</t>
  </si>
  <si>
    <t>ABO-3405</t>
  </si>
  <si>
    <t>BL4307</t>
  </si>
  <si>
    <t>ABO-3410</t>
  </si>
  <si>
    <t>ABO-5030-A</t>
  </si>
  <si>
    <t>ABO-3503</t>
  </si>
  <si>
    <t>ABO-3504</t>
  </si>
  <si>
    <t>確保確認。</t>
    <rPh sb="0" eb="2">
      <t>カクホ</t>
    </rPh>
    <rPh sb="2" eb="4">
      <t>カクニン</t>
    </rPh>
    <phoneticPr fontId="14"/>
  </si>
  <si>
    <t>BS12</t>
  </si>
  <si>
    <t>ARO-4301</t>
  </si>
  <si>
    <t>名古屋/（n00）【 ABO-2930N-A】抗菌消臭 緊急トイレ30回分　凝固剤分包のみ（4962644786206）</t>
  </si>
  <si>
    <t>名古屋/（n00）【ABO-5030-A】トイレ汚物袋 45L 30枚入（4962644786183）</t>
  </si>
  <si>
    <t>名古屋/（n00）【ABO-6030-A】抗菌消臭処理袋 30枚入（4962644786169）</t>
  </si>
  <si>
    <t>ASE-4216RDB</t>
  </si>
  <si>
    <t>青山1/（i20）【ASE-4216R】自動消灯付安心のお線香（小）３本立（ルーツ専用）</t>
  </si>
  <si>
    <t>名古屋/（n00）【ABO-2710N-A】抗菌消臭 緊急トイレ 10回分 凝固剤のみ（4962644786190）</t>
  </si>
  <si>
    <t>ASE-4216RGD</t>
  </si>
  <si>
    <t>青山1/（i30）【BL4307】自動点灯サイクルライト（4966307156672）</t>
  </si>
  <si>
    <t>名古屋/（n00）【ABO-5010-A】トイレ汚物袋 45L 10枚入（4962644786176）</t>
  </si>
  <si>
    <t>名古屋/（n00）【ABO-6010-A】抗菌消臭処理袋 10枚入（4962644786152）</t>
  </si>
  <si>
    <t>BL4304</t>
  </si>
  <si>
    <t>青山1/（i30）【BL4304】カゴクリップライト（4966307156658）</t>
  </si>
  <si>
    <t>BL4206</t>
  </si>
  <si>
    <t>名古屋/（n10）【BL4206】前かご用３LEDサイクルライト（4966307156665）</t>
  </si>
  <si>
    <t>青山1/（i30）【AOT-01】水のはねにくいお玉（4962644944484）</t>
  </si>
  <si>
    <t>BL4302</t>
  </si>
  <si>
    <t>名古屋/（n10）【BL4302】防雨型スリムライト（4966307156689）</t>
  </si>
  <si>
    <t>SE204</t>
  </si>
  <si>
    <t>名古屋/（n10）【SE204】ドーム型防犯ダミーカメラ ヤザワOEM（4966307263189）</t>
  </si>
  <si>
    <t>SE205</t>
  </si>
  <si>
    <t>名古屋/（n10）【SE205】防雨ダミーカメラ ヤザワOEM（4966307263196）</t>
  </si>
  <si>
    <t>ARR20-T-2P</t>
  </si>
  <si>
    <t>青山1/（i20）【ARR20-T-2P】らくらくプラグⅡ３個組　2個セット（化粧箱）</t>
  </si>
  <si>
    <t>HM201</t>
  </si>
  <si>
    <t>青山1/（i30）【HM201】防雨ハンドメガホン ヤザワOEM（4966307005413）</t>
  </si>
  <si>
    <t>ADC-310-6P-BL</t>
  </si>
  <si>
    <t>青山1/（i20）【ADC-310-6P-BL】単３が単１になる電池アダプター6個セット</t>
  </si>
  <si>
    <t>HMR108</t>
  </si>
  <si>
    <t>青山1/（i30）【HMR108】録音できるハンドメガホン ヤザワOEM（4966307005420）</t>
  </si>
  <si>
    <t>青山1/（i30）【ACG-101】ねこのコーナーガードⅡ（4962644944743）</t>
  </si>
  <si>
    <t>ADC-210-8P-BL</t>
  </si>
  <si>
    <t>青山1/（i20）【ADC-210-8P】単2が単１になる電池アダプター 8個セット</t>
  </si>
  <si>
    <t>ADC-310-8P-BL</t>
  </si>
  <si>
    <t>青山1/（i20）【ADC-310-8P-BL】単３が単１になる電池アダプター8個セット</t>
  </si>
  <si>
    <t>ADC-4TYPE-2PBL</t>
  </si>
  <si>
    <t>青山1/（i20）【ADC-310-320-430-210】電池アダプターセット</t>
  </si>
  <si>
    <t>ADC-320-8P-BL</t>
  </si>
  <si>
    <t>青山1/（i20）【ADC-320-8P】単３が単２になる電池アダプター8個セット</t>
  </si>
  <si>
    <t>青山1/（i30）【AKN-30】コンセントキャップ（4962644944590）</t>
  </si>
  <si>
    <t>ADC-430-8P-BL</t>
  </si>
  <si>
    <t>青山1/（i20）【ADC-430-8P】単４が単３になる電池アダプター8個セット</t>
  </si>
  <si>
    <t>青山1/（i30）【AIC-07】フェルト付きイス脚カバー</t>
  </si>
  <si>
    <t>青山1/（i30）【ASN-002】キャップ丸洗いホルダー（4962644944798）</t>
  </si>
  <si>
    <t>青山1/（i20）【MM-GM-01F】チャカチャカライター（袋使用）</t>
  </si>
  <si>
    <t>ASH-40B+004BL</t>
  </si>
  <si>
    <t>BX001</t>
  </si>
  <si>
    <t>青山1/（i20）【BX001】ふたがトングになる保存容器 4個セット（ふるさと納税）</t>
  </si>
  <si>
    <t>BATTERY-T1</t>
  </si>
  <si>
    <t>青山1/（i30）【BATTERY-T1】マンガン乾電池　赤　単1　（２本入り）R20PD/2S　JAN：4902901747540</t>
  </si>
  <si>
    <t>名古屋/（n10）【AMK-006】あかりちゃん耳かき 交換用シリコンキャップ（4962644942329）</t>
  </si>
  <si>
    <t>青山1/（i20）【AHT-01】簡易花立【お墓用】（4962644944583）</t>
  </si>
  <si>
    <t>青山1/（i20）【AKH-001】お手軽DIY　クロス補修キット（4962644944736）</t>
  </si>
  <si>
    <t>AN-L204BK</t>
  </si>
  <si>
    <t>AN-L204W</t>
  </si>
  <si>
    <t>AN-L208W</t>
  </si>
  <si>
    <t>AN-L304W</t>
  </si>
  <si>
    <t>76期（３期　）</t>
    <rPh sb="2" eb="3">
      <t>キ</t>
    </rPh>
    <rPh sb="5" eb="6">
      <t>キ</t>
    </rPh>
    <phoneticPr fontId="14"/>
  </si>
  <si>
    <t>ABO-4030</t>
  </si>
  <si>
    <t>ABO-4050</t>
  </si>
  <si>
    <t>ABO-1907</t>
  </si>
  <si>
    <t>AN-C01BW</t>
  </si>
  <si>
    <t>AN-C02BW</t>
  </si>
  <si>
    <t>AHL-1401T</t>
  </si>
  <si>
    <t>ABO-3205</t>
  </si>
  <si>
    <t>AIP-001</t>
  </si>
  <si>
    <t>ASO-102</t>
  </si>
  <si>
    <t>ABO-3430</t>
  </si>
  <si>
    <t>ABO-1907</t>
    <phoneticPr fontId="14"/>
  </si>
  <si>
    <t>ASO-102</t>
    <phoneticPr fontId="14"/>
  </si>
  <si>
    <t>ABO-3503</t>
    <phoneticPr fontId="14"/>
  </si>
  <si>
    <t>ABO-12905</t>
    <phoneticPr fontId="14"/>
  </si>
  <si>
    <t>ASK-14</t>
    <phoneticPr fontId="14"/>
  </si>
  <si>
    <t>ABO-3504</t>
    <phoneticPr fontId="14"/>
  </si>
  <si>
    <t>AIP-001</t>
    <phoneticPr fontId="14"/>
  </si>
  <si>
    <t>ABO-1907</t>
    <phoneticPr fontId="14"/>
  </si>
  <si>
    <t>コック付きｳｫｰﾀｰﾊﾞｯｸﾞ7L</t>
    <rPh sb="3" eb="4">
      <t>ツ</t>
    </rPh>
    <phoneticPr fontId="14"/>
  </si>
  <si>
    <t>ASO-102</t>
    <phoneticPr fontId="14"/>
  </si>
  <si>
    <t>手放しOKスティック掃除機肩掛けベルト</t>
    <rPh sb="0" eb="2">
      <t>テバナ</t>
    </rPh>
    <rPh sb="10" eb="13">
      <t>ソウジキ</t>
    </rPh>
    <rPh sb="13" eb="15">
      <t>カタカ</t>
    </rPh>
    <phoneticPr fontId="14"/>
  </si>
  <si>
    <t>ABO-3503</t>
    <phoneticPr fontId="14"/>
  </si>
  <si>
    <t>避難用防災リュック</t>
    <rPh sb="0" eb="2">
      <t>ヒナン</t>
    </rPh>
    <rPh sb="2" eb="3">
      <t>ヨウ</t>
    </rPh>
    <rPh sb="3" eb="5">
      <t>ボウサイ</t>
    </rPh>
    <phoneticPr fontId="14"/>
  </si>
  <si>
    <t>吸水土のう　5枚セット</t>
    <rPh sb="0" eb="2">
      <t>キュウスイ</t>
    </rPh>
    <rPh sb="2" eb="3">
      <t>ド</t>
    </rPh>
    <rPh sb="7" eb="8">
      <t>マイ</t>
    </rPh>
    <phoneticPr fontId="14"/>
  </si>
  <si>
    <t>避難用防災リュック　防水タイプ</t>
    <rPh sb="0" eb="2">
      <t>ヒナン</t>
    </rPh>
    <rPh sb="2" eb="3">
      <t>ヨウ</t>
    </rPh>
    <rPh sb="3" eb="5">
      <t>ボウサイ</t>
    </rPh>
    <rPh sb="10" eb="12">
      <t>ボウスイ</t>
    </rPh>
    <phoneticPr fontId="14"/>
  </si>
  <si>
    <t>伊賀</t>
    <rPh sb="0" eb="2">
      <t>イガ</t>
    </rPh>
    <phoneticPr fontId="14"/>
  </si>
  <si>
    <t>巻きつく安全反射バンドⅡ</t>
    <rPh sb="0" eb="1">
      <t>マ</t>
    </rPh>
    <rPh sb="4" eb="6">
      <t>アンゼン</t>
    </rPh>
    <rPh sb="6" eb="8">
      <t>ハンシャ</t>
    </rPh>
    <phoneticPr fontId="14"/>
  </si>
  <si>
    <t>イッパツチャック簡単袋とじ</t>
    <rPh sb="8" eb="10">
      <t>カンタン</t>
    </rPh>
    <rPh sb="10" eb="11">
      <t>フクロ</t>
    </rPh>
    <phoneticPr fontId="14"/>
  </si>
  <si>
    <t>ADC-07WH</t>
    <phoneticPr fontId="14"/>
  </si>
  <si>
    <t>ADC-07BK</t>
    <phoneticPr fontId="14"/>
  </si>
  <si>
    <t>SFG-D01</t>
  </si>
  <si>
    <t>SFG-D02</t>
  </si>
  <si>
    <t>SFG-D03</t>
  </si>
  <si>
    <t>SFG-T01</t>
  </si>
  <si>
    <t>前回決定事項（/）</t>
    <rPh sb="0" eb="2">
      <t>ゼンカイ</t>
    </rPh>
    <phoneticPr fontId="14"/>
  </si>
  <si>
    <t>ABO-17-NF</t>
  </si>
  <si>
    <t>ASK-14</t>
  </si>
  <si>
    <t>ABO-3402</t>
  </si>
  <si>
    <t>ABO-4010</t>
  </si>
  <si>
    <t>ABO-22904</t>
  </si>
  <si>
    <t>ABO-03-NF</t>
  </si>
  <si>
    <t>ABO-2411</t>
  </si>
  <si>
    <t>ABO-10005</t>
  </si>
  <si>
    <t>ABO-10030</t>
  </si>
  <si>
    <t>ABO-001K</t>
  </si>
  <si>
    <t>ABO-12905</t>
  </si>
  <si>
    <t>ABO-7010-NF</t>
  </si>
  <si>
    <t>BS17</t>
  </si>
  <si>
    <t>ABO-20030</t>
  </si>
  <si>
    <t>CHT35</t>
  </si>
  <si>
    <t>CHT45</t>
  </si>
  <si>
    <t>CSC29</t>
  </si>
  <si>
    <t>ACA-4307</t>
  </si>
  <si>
    <t>ABO-3210-NF</t>
  </si>
  <si>
    <t>ABO-10050</t>
  </si>
  <si>
    <t>ABO-20010</t>
  </si>
  <si>
    <t>AOK-001BL</t>
  </si>
  <si>
    <t>ABO-2401</t>
  </si>
  <si>
    <t>KLA-3404SA</t>
  </si>
  <si>
    <t>ADC-312</t>
  </si>
  <si>
    <t>ABO-10010</t>
  </si>
  <si>
    <t>ADC-07BK</t>
  </si>
  <si>
    <t>ADC-07WH</t>
  </si>
  <si>
    <t>ABO-20005</t>
  </si>
  <si>
    <t>ABO-20050</t>
  </si>
  <si>
    <t>ABA-508</t>
  </si>
  <si>
    <t>210</t>
  </si>
  <si>
    <t>ABA-508</t>
    <phoneticPr fontId="14"/>
  </si>
  <si>
    <t>薄型振動アラーム</t>
    <rPh sb="0" eb="2">
      <t>ウスガタ</t>
    </rPh>
    <rPh sb="2" eb="4">
      <t>シンドウ</t>
    </rPh>
    <phoneticPr fontId="14"/>
  </si>
  <si>
    <t>211</t>
  </si>
  <si>
    <t>KCA-004H</t>
    <phoneticPr fontId="19"/>
  </si>
  <si>
    <t>ABO-22904</t>
    <phoneticPr fontId="14"/>
  </si>
  <si>
    <t>水タンクにもなる大きな水のう袋　4枚入</t>
    <rPh sb="0" eb="1">
      <t>ミズ</t>
    </rPh>
    <rPh sb="8" eb="9">
      <t>オオ</t>
    </rPh>
    <rPh sb="11" eb="12">
      <t>スイ</t>
    </rPh>
    <rPh sb="14" eb="15">
      <t>フクロ</t>
    </rPh>
    <rPh sb="17" eb="18">
      <t>マイ</t>
    </rPh>
    <rPh sb="18" eb="19">
      <t>ニュウ</t>
    </rPh>
    <phoneticPr fontId="14"/>
  </si>
  <si>
    <t>ACA-4307</t>
    <phoneticPr fontId="14"/>
  </si>
  <si>
    <t>スーパーワイドCOBヘッドライト</t>
    <phoneticPr fontId="14"/>
  </si>
  <si>
    <t>ABA-204</t>
    <phoneticPr fontId="14"/>
  </si>
  <si>
    <t>風呂場用薄型振動アラーム</t>
    <rPh sb="0" eb="4">
      <t>フロバヨウ</t>
    </rPh>
    <rPh sb="4" eb="6">
      <t>ウスガタ</t>
    </rPh>
    <rPh sb="6" eb="8">
      <t>シンドウ</t>
    </rPh>
    <phoneticPr fontId="14"/>
  </si>
  <si>
    <t>212</t>
  </si>
  <si>
    <t>HC-ET5630SK252</t>
  </si>
  <si>
    <t>AOK-001PK</t>
  </si>
  <si>
    <t>HC-ET56120SK252</t>
  </si>
  <si>
    <t>ARO-4301</t>
    <phoneticPr fontId="14"/>
  </si>
  <si>
    <t>AKA-112</t>
  </si>
  <si>
    <t>HC-ET5660SK252</t>
  </si>
  <si>
    <t>HC-ET5610SK252</t>
  </si>
  <si>
    <t>KBO-27100C</t>
  </si>
  <si>
    <t>様子見（丸藤）</t>
    <rPh sb="0" eb="3">
      <t>ヨウスミ</t>
    </rPh>
    <rPh sb="4" eb="6">
      <t>マルフジ</t>
    </rPh>
    <phoneticPr fontId="14"/>
  </si>
  <si>
    <t>KBO-31400K15</t>
  </si>
  <si>
    <t>青山1/（i20）【KBO-31400K15】防臭・抗菌・消臭　災害時の緊急トイレ400回分（4962644786695）</t>
  </si>
  <si>
    <t>青山1/（i20）【HC-ET5630SK252】ダブル抗菌・消臭 緊急簡易トイレ 30回分（4973996131781）</t>
  </si>
  <si>
    <t>青山1/（n00）【ABO-2830A-A】災害時の緊急トイレ30回分ダブル抗菌消臭（4962644785582）</t>
  </si>
  <si>
    <t>青山1//（n00）【ABO-2860A-A】災害時の緊急トイレ60回分ダブル抗菌消臭（4962644785834）</t>
  </si>
  <si>
    <t>青山1/（i20）【HC-ET5660SK252】ダブル抗菌・消臭 緊急簡易トイレ 60回分（4973996131798）</t>
  </si>
  <si>
    <t>名古屋/（n00）【HC-ET5610SK252】ダブル抗菌・消臭 緊急簡易トイレ 10回分（4973996131774）</t>
  </si>
  <si>
    <t>名古屋/（n00）【HC-ET56120SK252】ダブル抗菌・消臭 緊急簡易トイレ 120回分（4973996131804）</t>
  </si>
  <si>
    <t>青山1/（i20）【ABO-7010-NF】水で洗える組立式簡易トイレ 10回分 （NAFCO向け）（4962644786329）</t>
  </si>
  <si>
    <t>名古屋/（n00）【ABO-3430】すぐに固まる災害時の緊急トイレ 30回分 ダブル抗菌消臭(4962644786411)</t>
  </si>
  <si>
    <t>KBO-27100 S-100C</t>
  </si>
  <si>
    <t>名古屋/（n00）【KBO-27100 S-100C】抗菌・消臭　災害時の緊急トイレ100回分（大型外袋仕様）(4962644786701)</t>
  </si>
  <si>
    <t>青山1/（i20）【ABO-3210-NF】組立式簡易トイレ 10回分（NAFCO向け）（4962644786336）</t>
  </si>
  <si>
    <t>青山1/（i30）【ABO-2411】リュック防災セットⅡスタンダード 24点(防水リュック）(4962644786671)</t>
  </si>
  <si>
    <t>名古屋/（n10）【KS-1】強力LEDライト COB（4972603149676）</t>
  </si>
  <si>
    <t>青山1/（i30）【ARO-4301】炎がゆらぐ太いろうそく（4962644944781）</t>
  </si>
  <si>
    <t>名古屋/（n00）【ABO-3410】すぐに固まる災害時の緊急トイレ10回分 ダブル抗菌消臭(4962644786404)</t>
  </si>
  <si>
    <t>名古屋/（n10）【ATP-20】地震ポンライトⅡ（4962644215720）</t>
  </si>
  <si>
    <t>青山1/（i20）【ASE-4216R】自動消灯付安心のお線香（小）３本立（ルーツ専用）ブラウン</t>
  </si>
  <si>
    <t>青山1/（i30）【ABO-095】ポーチ付き目かくしポンチョ（4962644785919）</t>
  </si>
  <si>
    <t>名古屋/（n00）【KBO-27100C】抗菌・消臭　災害時の緊急トイレ100回分（大型外袋仕様）</t>
  </si>
  <si>
    <t>青山1/（i20）【SFG-T01】洗濯機フィルターガード　縦型洗濯機用</t>
  </si>
  <si>
    <t>青山1/（i20）【SFG-D01】洗濯機フィルターガードDSTA　ドラム式洗濯機用 （シャープ、東芝、アクア/30枚入）</t>
  </si>
  <si>
    <t>青山1/（i20）【SFG-D02】洗濯機フィルターガードDHA　ドラム式洗濯機用 （HITACHI、アイリス/30枚入）</t>
  </si>
  <si>
    <t>名古屋/（n00）【ABO-10030】「W抗菌・消臭」緊急トイレ30回分(4962644786572)</t>
  </si>
  <si>
    <t>青山1/（i30）【ABO-2401】リュック防災セットⅠスタンダード 24点(厚手リュック）(4962644786664)</t>
  </si>
  <si>
    <t>名古屋/（n00）【ABO-3504】すぐに固まる災害時の緊急トイレ 5回分 ダブル抗菌消臭(4962644786398)</t>
  </si>
  <si>
    <t>青山1/（i20）【SFG-D03】洗濯機フィルターガードDP　ドラム式洗濯機用 （Panasonic/15枚入）</t>
  </si>
  <si>
    <t>青山1/（i30）【ASO-002】掃除機用すきまノズル（4962644944545）</t>
  </si>
  <si>
    <t>青山1/（i20）【AHL-1401T】単3と単1が使えるLEDライト（4962644215737）</t>
  </si>
  <si>
    <t>名古屋/（n00）【ABO-2930】抗菌 消臭　緊急トイレ30回分（4962644785940）</t>
  </si>
  <si>
    <t>青山1/（i30）【ABO-17-NF】防災用ポリタンク15L  (NAFCO向け） (4962644786381)</t>
  </si>
  <si>
    <t>名古屋/（n10）【KLA-3404SA】LEDランタンライト 電池付（4962644215768）</t>
  </si>
  <si>
    <t>青山1/（i30）【AN-C02BW】カクチョウコンセントカバー２連(4901087229598)</t>
  </si>
  <si>
    <t>青山1/（i20）【ASE-4214R】自動消灯横置き安心のお線香（中）（ルーツ専用）ブラウン</t>
  </si>
  <si>
    <t>青山1/（i30）【ABO-12905】吸水土のう 5枚セット(4962644786213)</t>
  </si>
  <si>
    <t>青山1/（i30）【AIP-001】イッパツチャック 簡単袋とじ（4962644944750）</t>
  </si>
  <si>
    <t>青山1/（i20）【ASE-4214R】自動消灯横置き安心のお線香（中）（ルーツ専用）ゴールド</t>
  </si>
  <si>
    <t>青山1/（i30）【ABO-03-NF】防災用ポリタンク 3L  (NAFCO向け） (4962644786374)</t>
  </si>
  <si>
    <t>青山1/（i30）【AOP-03】マグネット式 置き配プレート 宅配ボックス/置き配（4962644944439）</t>
  </si>
  <si>
    <t>青山1/（i30）【AN-C01BW】カクチョウコンセントカバー1連(4901087229581)</t>
  </si>
  <si>
    <t>名古屋/（n00）【ABO-5030】トイレ汚物袋 45L 30枚入（4962644785971）</t>
  </si>
  <si>
    <t>青山1/（i20）【ASF-430】洗濯機フィルターガード  ﾄﾞﾗﾑ式/Panasonic/30枚入（4962644944286）</t>
  </si>
  <si>
    <t>青山1/（i30）【BL11B】巻き付き反射バンド　イエロー</t>
  </si>
  <si>
    <t>名古屋/（n00）【ABO-2950】抗菌 消臭　緊急トイレ50回分（4962644785889）</t>
  </si>
  <si>
    <t>BS2830A</t>
  </si>
  <si>
    <t>名古屋/（n00）【BS2830A】災害時の緊急トイレ30回分ダブル抗菌消臭 ヤザワOEM（4966307263400）</t>
  </si>
  <si>
    <t>青山1/（i30）【ASO-102】手放しOK！スティック掃除機肩掛けベルト(4962644944811)</t>
  </si>
  <si>
    <t>青山1/（i30）【BS17】防災用ポリタンク１５ ヤザワOEM（4966307263387）</t>
  </si>
  <si>
    <t>青山1/（i30）【ABO-1907】コック付きウォーターバッグ7L(4962644786480)</t>
  </si>
  <si>
    <t>青山1/（i30）【BS12】防災ポリバケツ10L ヤザワOEM（4966307263370）</t>
  </si>
  <si>
    <t>KBO-2701</t>
  </si>
  <si>
    <t>名古屋/（n00）【KBO-2701】抗菌・消臭　災害時の緊急トイレ１回分</t>
  </si>
  <si>
    <t>青山1/（i30）【AKT-001】 KASATATSU 傘スタンド（4962644944002）</t>
  </si>
  <si>
    <t>名古屋/（n10）【ABO-4010】防臭処理袋 10枚入(4962644786299)</t>
  </si>
  <si>
    <t>名古屋/（i20）【AOK-001】おくすりこくり</t>
  </si>
  <si>
    <t>名古屋/（n10）【ABO-4030】防臭処理袋 30枚入(4962644786305)</t>
  </si>
  <si>
    <t>名古屋/（n00）【ABO-20030】「防臭・抗菌・消臭」緊急トイレ30回分(4962644786626)</t>
  </si>
  <si>
    <t>青山1/（i30）【BL11B】巻き付き反射バンド　オレンジ</t>
  </si>
  <si>
    <t>青山1/（i20）【ACL-001】コールドスタンプ（4962644944767）</t>
  </si>
  <si>
    <t>名古屋/（n00）【BS2810A】災害時の緊急ﾄｲﾚ 10回分 ダブル抗菌消臭 ヤザワOEM（4966307263394）</t>
  </si>
  <si>
    <t>青山1/（i30）【ABO-001K】万能ナイフ</t>
  </si>
  <si>
    <t>青山1/（i30）【AN-L204】ロックシキ　コンセントキャップ</t>
  </si>
  <si>
    <t>名古屋/（n10）【ABO-4050】防臭処理袋 50枚入(4962644786312)</t>
  </si>
  <si>
    <t>名古屋/（n00）【ABO-20050】「防臭・抗菌・消臭」緊急トイレ50回分(4962644786633)</t>
  </si>
  <si>
    <t>KBO-31100</t>
  </si>
  <si>
    <t>名古屋/（n00）【KBO-31100】防臭・抗菌・消臭　災害時の緊急トイレ100回分(4962644786237)</t>
  </si>
  <si>
    <t>青山1/（i20）【CSC29】nocoo スマートキューブ とって付き20L(4902393580533)</t>
  </si>
  <si>
    <t>名古屋/（n00）【ABO-10010】「W抗菌・消臭」緊急トイレ10回分(4962644786565)</t>
  </si>
  <si>
    <t>名古屋/（n00）【ABO-10050】「W抗菌・消臭」緊急トイレ50回分(4962644786589)</t>
  </si>
  <si>
    <t>青山1/（i20）【CHT35】容量表記入り スマートキューブ30L(4902393308359)</t>
  </si>
  <si>
    <t>青山1/（i20）【CHT45】容量表記入り スマートキューブ45L(4902393308458)</t>
  </si>
  <si>
    <t>青山1/（i30）【AN-L304W】ロックシキコンセントキャップ　アース(4901087229574)</t>
  </si>
  <si>
    <t>KCA-4305HCA</t>
  </si>
  <si>
    <t>青山1/（i30）【KCA-4305HCA】ヘルメットクリップ付きヘッドランプ　電池付（4962644215775）</t>
  </si>
  <si>
    <t>青山1/（i30）【BATTERY-T4AL】三菱　アルカリ乾電池　単4×4本　LR03R/4S　JAN：4902901614477</t>
  </si>
  <si>
    <t>青山1/（i30）【AN-L208W】ロックシキコンセントキャップ 8P(4901087229567)</t>
  </si>
  <si>
    <t>名古屋/（n00）【ABO-10005】「W抗菌・消臭」緊急トイレ5回分(4962644786558)</t>
  </si>
  <si>
    <t>名古屋/（n00）【ABO-3402】すぐに固まるドライブトイレ　2回分　防臭・抗菌・消臭(4962644786657)</t>
  </si>
  <si>
    <t>青山1/（i20）【ABO-3205】和式便座枠付 携帯トイレ ５回分(4962644786220)</t>
  </si>
  <si>
    <t>APL-3207SCMO</t>
  </si>
  <si>
    <t>青山1/（i30）【ASK-14】巻きつく安全反射バンドⅡ（4962644665518）</t>
  </si>
  <si>
    <t>AMK-503PK</t>
  </si>
  <si>
    <t>名古屋/（n00）【ABO-20005】「防臭・抗菌・消臭」緊急トイレ5回分(4962644786602)</t>
  </si>
  <si>
    <t>名古屋/（n00）【ABO-20010】「防臭・抗菌・消臭」緊急トイレ10回分(4962644786619)</t>
  </si>
  <si>
    <t>青山1/（i30）【ABO-22904】水タンクにもなる大きな水のう袋　4枚入(4962644786510)</t>
  </si>
  <si>
    <t>青山1/（i30）【ABO-3503】避難用防災リュック(4962644786251)</t>
  </si>
  <si>
    <t>青山1/（i30）【ABO-3504】避難用防災リュック　防水タイプ(4962644786268)</t>
  </si>
  <si>
    <t>青山1/（i30）【ACA-4307】スーパーワイドCOBヘッドライト（4962644215805）</t>
  </si>
  <si>
    <t>名古屋/（n10）【ADC-07】デジタル電池チェッカーⅡ</t>
  </si>
  <si>
    <t>青山1/（i30）【ADC-312】単3が3個で単1電池アダプター（4962644944835）</t>
  </si>
  <si>
    <t>青山1/（i30）【AKD-92】園芸用シリコンバンドロング（4962644944088）</t>
  </si>
  <si>
    <t>青山1/（i30）【BATTERY-T3AL】三菱　アルカリ乾電池　単3×４本　LR6R/4S　JAN：4902901614460</t>
  </si>
  <si>
    <t>名古屋/（n00）【KBO-3105】防臭・抗菌・消臭　災害時の緊急トイレ5回分（4962644786244）</t>
  </si>
  <si>
    <t>77期（4期　7/1-12/18）</t>
    <rPh sb="2" eb="3">
      <t>キ</t>
    </rPh>
    <rPh sb="5" eb="6">
      <t>キ</t>
    </rPh>
    <phoneticPr fontId="14"/>
  </si>
  <si>
    <t>炎がゆらぐ太いろうそく</t>
    <rPh sb="0" eb="1">
      <t>ホノオ</t>
    </rPh>
    <rPh sb="5" eb="6">
      <t>フト</t>
    </rPh>
    <phoneticPr fontId="14"/>
  </si>
  <si>
    <t>88％発注点よりﾏｲﾅｽ　　　345→41</t>
    <rPh sb="3" eb="6">
      <t>ハッチュウテン</t>
    </rPh>
    <phoneticPr fontId="14"/>
  </si>
  <si>
    <t>48％発注点よりﾏｲﾅｽ　　566→295</t>
    <rPh sb="3" eb="6">
      <t>ハッチュウテン</t>
    </rPh>
    <phoneticPr fontId="14"/>
  </si>
  <si>
    <t>23％発注点よりﾏｲﾅｽ　874→672</t>
    <phoneticPr fontId="14"/>
  </si>
  <si>
    <t>48％発注点よりﾏｲﾅｽ　2114→1099</t>
    <rPh sb="3" eb="6">
      <t>ハッチュウテン</t>
    </rPh>
    <phoneticPr fontId="14"/>
  </si>
  <si>
    <t>88％発注点よりﾏｲﾅｽ　836→100</t>
    <rPh sb="3" eb="6">
      <t>ハッチュウテン</t>
    </rPh>
    <phoneticPr fontId="14"/>
  </si>
  <si>
    <t>88％発注点よりﾏｲﾅｽ　894→107</t>
    <rPh sb="3" eb="6">
      <t>ハッチュウテン</t>
    </rPh>
    <phoneticPr fontId="14"/>
  </si>
  <si>
    <t>23％発注点よりﾏｲﾅｽ　2075→1598</t>
    <phoneticPr fontId="14"/>
  </si>
  <si>
    <t>48％発注点よりﾏｲﾅｽ　　1695→881</t>
    <rPh sb="3" eb="6">
      <t>ハッチュウテン</t>
    </rPh>
    <phoneticPr fontId="14"/>
  </si>
  <si>
    <t>ABO-32903</t>
  </si>
  <si>
    <t>ロータリー式ヘッドライト500</t>
    <phoneticPr fontId="14"/>
  </si>
  <si>
    <t>ABO-1301</t>
    <phoneticPr fontId="14"/>
  </si>
  <si>
    <t>ぬげにくい安全スリッパ</t>
    <phoneticPr fontId="14"/>
  </si>
  <si>
    <t>ABO-0910</t>
    <phoneticPr fontId="14"/>
  </si>
  <si>
    <t>厚手あったか寝袋</t>
    <phoneticPr fontId="14"/>
  </si>
  <si>
    <t>ABO-099</t>
    <phoneticPr fontId="14"/>
  </si>
  <si>
    <t>厚手あったかブランケット</t>
    <phoneticPr fontId="14"/>
  </si>
  <si>
    <t>ABO-32903</t>
    <phoneticPr fontId="14"/>
  </si>
  <si>
    <t>止水版 3枚組</t>
    <phoneticPr fontId="14"/>
  </si>
  <si>
    <t>ADC-312</t>
    <phoneticPr fontId="14"/>
  </si>
  <si>
    <t>単3が単1になる電池アダプター</t>
    <phoneticPr fontId="14"/>
  </si>
  <si>
    <t>ADL-006</t>
    <phoneticPr fontId="14"/>
  </si>
  <si>
    <t>手回し･ソーラー充電式ライト</t>
    <phoneticPr fontId="14"/>
  </si>
  <si>
    <t>AKS-101</t>
    <phoneticPr fontId="14"/>
  </si>
  <si>
    <t>簡単取付ドアレバー</t>
    <phoneticPr fontId="14"/>
  </si>
  <si>
    <t>ARO-431</t>
    <phoneticPr fontId="14"/>
  </si>
  <si>
    <t>炎がゆらぐ太いろうそく</t>
    <phoneticPr fontId="14"/>
  </si>
  <si>
    <t>ASC-001</t>
    <phoneticPr fontId="14"/>
  </si>
  <si>
    <t>電動アシスト自転車用スイッチカバー Panasonic用</t>
    <phoneticPr fontId="14"/>
  </si>
  <si>
    <t>ASC-002</t>
    <phoneticPr fontId="14"/>
  </si>
  <si>
    <t>ASC-003</t>
    <phoneticPr fontId="14"/>
  </si>
  <si>
    <t>電動アシスト自転車用スイッチカバー 　ヤマハ用</t>
    <phoneticPr fontId="14"/>
  </si>
  <si>
    <t>電動アシスト自転車用スイッチカバー  ブリジストン用</t>
    <phoneticPr fontId="14"/>
  </si>
  <si>
    <t>ATT-01</t>
    <phoneticPr fontId="14"/>
  </si>
  <si>
    <t>種とりピック(Seed pick)</t>
    <phoneticPr fontId="14"/>
  </si>
  <si>
    <t>売り切り廃盤予定</t>
    <rPh sb="0" eb="1">
      <t>ウ</t>
    </rPh>
    <rPh sb="2" eb="3">
      <t>キ</t>
    </rPh>
    <rPh sb="4" eb="6">
      <t>ハイバン</t>
    </rPh>
    <rPh sb="6" eb="8">
      <t>ヨテイ</t>
    </rPh>
    <phoneticPr fontId="14"/>
  </si>
  <si>
    <t>廃版予定</t>
    <phoneticPr fontId="14"/>
  </si>
  <si>
    <t>在庫減ってから発注。発注ロット2000希望</t>
    <rPh sb="0" eb="2">
      <t>ザイコ</t>
    </rPh>
    <rPh sb="2" eb="3">
      <t>ヘ</t>
    </rPh>
    <rPh sb="7" eb="9">
      <t>ハッチュウ</t>
    </rPh>
    <rPh sb="10" eb="12">
      <t>ハッチュウ</t>
    </rPh>
    <rPh sb="19" eb="21">
      <t>キボウ</t>
    </rPh>
    <phoneticPr fontId="14"/>
  </si>
  <si>
    <t>発注1000で希望</t>
    <rPh sb="0" eb="2">
      <t>ハッチュウ</t>
    </rPh>
    <rPh sb="7" eb="9">
      <t>キボウ</t>
    </rPh>
    <phoneticPr fontId="14"/>
  </si>
  <si>
    <t>次回発注！森内Ｋ確認</t>
    <rPh sb="0" eb="2">
      <t>ジカイ</t>
    </rPh>
    <rPh sb="2" eb="4">
      <t>ハッチュウ</t>
    </rPh>
    <rPh sb="5" eb="7">
      <t>モリウチ</t>
    </rPh>
    <rPh sb="8" eb="10">
      <t>カクニン</t>
    </rPh>
    <phoneticPr fontId="14"/>
  </si>
  <si>
    <r>
      <t>川村さんと相談。</t>
    </r>
    <r>
      <rPr>
        <b/>
        <sz val="11"/>
        <color theme="1"/>
        <rFont val="Meiryo UI"/>
        <family val="3"/>
        <charset val="128"/>
      </rPr>
      <t>→発注必要。</t>
    </r>
    <rPh sb="0" eb="2">
      <t>カワムラ</t>
    </rPh>
    <rPh sb="5" eb="7">
      <t>ソウダン</t>
    </rPh>
    <rPh sb="9" eb="11">
      <t>ハッチュウ</t>
    </rPh>
    <rPh sb="11" eb="13">
      <t>ヒツヨウ</t>
    </rPh>
    <phoneticPr fontId="14"/>
  </si>
  <si>
    <t>西山さん確認→こもりの防災用品</t>
    <rPh sb="0" eb="2">
      <t>ニシヤマ</t>
    </rPh>
    <rPh sb="4" eb="6">
      <t>カクニン</t>
    </rPh>
    <rPh sb="11" eb="13">
      <t>ボウサイ</t>
    </rPh>
    <rPh sb="13" eb="15">
      <t>ヨウヒン</t>
    </rPh>
    <phoneticPr fontId="14"/>
  </si>
  <si>
    <t>前回決定事項（12/26）</t>
    <rPh sb="0" eb="2">
      <t>ゼンカイ</t>
    </rPh>
    <phoneticPr fontId="14"/>
  </si>
  <si>
    <t>ABO-0910</t>
  </si>
  <si>
    <t>ABO-099</t>
  </si>
  <si>
    <t>トップ確保3月末まで確保</t>
    <rPh sb="3" eb="5">
      <t>カクホ</t>
    </rPh>
    <rPh sb="6" eb="7">
      <t>ガツ</t>
    </rPh>
    <rPh sb="7" eb="8">
      <t>マツ</t>
    </rPh>
    <rPh sb="10" eb="12">
      <t>カクホ</t>
    </rPh>
    <phoneticPr fontId="14"/>
  </si>
  <si>
    <t>発注3000　台紙も発注</t>
    <rPh sb="0" eb="2">
      <t>ハッチュウ</t>
    </rPh>
    <rPh sb="7" eb="9">
      <t>ダイシ</t>
    </rPh>
    <rPh sb="10" eb="12">
      <t>ハッチュウ</t>
    </rPh>
    <phoneticPr fontId="14"/>
  </si>
  <si>
    <t>数量確認　（9800の筈）</t>
    <rPh sb="0" eb="2">
      <t>スウリョウ</t>
    </rPh>
    <rPh sb="2" eb="4">
      <t>カクニン</t>
    </rPh>
    <rPh sb="11" eb="12">
      <t>ハズ</t>
    </rPh>
    <phoneticPr fontId="14"/>
  </si>
  <si>
    <t>前回決定事項（1/9/）</t>
    <rPh sb="0" eb="2">
      <t>ゼンカイ</t>
    </rPh>
    <phoneticPr fontId="14"/>
  </si>
  <si>
    <r>
      <t>川村さんと相談。</t>
    </r>
    <r>
      <rPr>
        <b/>
        <sz val="11"/>
        <color theme="1"/>
        <rFont val="Meiryo UI"/>
        <family val="3"/>
        <charset val="128"/>
      </rPr>
      <t>→発注必要。</t>
    </r>
    <r>
      <rPr>
        <sz val="11"/>
        <color theme="1"/>
        <rFont val="Meiryo UI"/>
        <family val="3"/>
        <charset val="128"/>
      </rPr>
      <t>→AIC-04　6以外は発注（川村さん）</t>
    </r>
    <rPh sb="0" eb="2">
      <t>カワムラ</t>
    </rPh>
    <rPh sb="5" eb="7">
      <t>ソウダン</t>
    </rPh>
    <rPh sb="9" eb="11">
      <t>ハッチュウ</t>
    </rPh>
    <rPh sb="11" eb="13">
      <t>ヒツヨウ</t>
    </rPh>
    <rPh sb="23" eb="25">
      <t>イガイ</t>
    </rPh>
    <rPh sb="26" eb="28">
      <t>ハッチュウ</t>
    </rPh>
    <rPh sb="29" eb="31">
      <t>カワムラ</t>
    </rPh>
    <phoneticPr fontId="14"/>
  </si>
  <si>
    <t>発注　５０００個</t>
    <rPh sb="0" eb="2">
      <t>ハッチュウ</t>
    </rPh>
    <rPh sb="7" eb="8">
      <t>コ</t>
    </rPh>
    <phoneticPr fontId="14"/>
  </si>
  <si>
    <t>次週再確認</t>
    <rPh sb="0" eb="2">
      <t>ジシュウ</t>
    </rPh>
    <rPh sb="2" eb="5">
      <t>サイカクニン</t>
    </rPh>
    <phoneticPr fontId="14"/>
  </si>
  <si>
    <t>次週在庫再確認</t>
    <rPh sb="0" eb="2">
      <t>ジシュウ</t>
    </rPh>
    <rPh sb="2" eb="7">
      <t>ザイコサイカクニン</t>
    </rPh>
    <phoneticPr fontId="14"/>
  </si>
  <si>
    <t>発注3000　1/9</t>
    <rPh sb="0" eb="2">
      <t>ハッチュウ</t>
    </rPh>
    <phoneticPr fontId="14"/>
  </si>
  <si>
    <t>発注3000　台紙も発注　1/9</t>
    <rPh sb="0" eb="2">
      <t>ハッチュウ</t>
    </rPh>
    <rPh sb="7" eb="9">
      <t>ダイシ</t>
    </rPh>
    <rPh sb="10" eb="12">
      <t>ハッチュウ</t>
    </rPh>
    <phoneticPr fontId="14"/>
  </si>
  <si>
    <t>発注1000で希望　1/9</t>
    <rPh sb="0" eb="2">
      <t>ハッチュウ</t>
    </rPh>
    <rPh sb="7" eb="9">
      <t>キボウ</t>
    </rPh>
    <phoneticPr fontId="14"/>
  </si>
  <si>
    <t>前回決定事項（1/16）</t>
    <rPh sb="0" eb="2">
      <t>ゼンカイ</t>
    </rPh>
    <phoneticPr fontId="14"/>
  </si>
  <si>
    <t>廃版予定　</t>
    <rPh sb="0" eb="2">
      <t>ハイバン</t>
    </rPh>
    <rPh sb="2" eb="4">
      <t>ヨテイ</t>
    </rPh>
    <phoneticPr fontId="14"/>
  </si>
  <si>
    <t>前回決定事項（1/23）</t>
    <rPh sb="0" eb="2">
      <t>ゼンカイ</t>
    </rPh>
    <phoneticPr fontId="14"/>
  </si>
  <si>
    <t>廃版予定？2000で交渉してもらう。</t>
    <rPh sb="0" eb="2">
      <t>ハイバン</t>
    </rPh>
    <rPh sb="2" eb="4">
      <t>ヨテイ</t>
    </rPh>
    <rPh sb="10" eb="12">
      <t>コウショウ</t>
    </rPh>
    <phoneticPr fontId="14"/>
  </si>
  <si>
    <t>5月に発注検討</t>
    <rPh sb="1" eb="2">
      <t>ガツ</t>
    </rPh>
    <rPh sb="3" eb="5">
      <t>ハッチュウ</t>
    </rPh>
    <rPh sb="5" eb="7">
      <t>ケントウ</t>
    </rPh>
    <phoneticPr fontId="14"/>
  </si>
  <si>
    <t>前回決定事項（1/30）</t>
    <rPh sb="0" eb="2">
      <t>ゼンカイ</t>
    </rPh>
    <phoneticPr fontId="14"/>
  </si>
  <si>
    <t>AKD-1015</t>
  </si>
  <si>
    <t>AKD-1020</t>
  </si>
  <si>
    <t>AKS-101</t>
  </si>
  <si>
    <t>ASC-001</t>
  </si>
  <si>
    <t>ASC-002</t>
  </si>
  <si>
    <t>ASC-003</t>
  </si>
  <si>
    <t>ABA-204</t>
  </si>
  <si>
    <t>ADL-006</t>
  </si>
  <si>
    <t>旧正月明け発注</t>
    <rPh sb="0" eb="3">
      <t>キュウショウガツ</t>
    </rPh>
    <rPh sb="3" eb="4">
      <t>ア</t>
    </rPh>
    <rPh sb="5" eb="7">
      <t>ハッチュウ</t>
    </rPh>
    <phoneticPr fontId="14"/>
  </si>
  <si>
    <t>新仕様で1000発注。　台紙1000</t>
    <rPh sb="0" eb="3">
      <t>シンシヨウ</t>
    </rPh>
    <rPh sb="8" eb="10">
      <t>ハッチュウ</t>
    </rPh>
    <rPh sb="12" eb="14">
      <t>ダイシ</t>
    </rPh>
    <phoneticPr fontId="14"/>
  </si>
  <si>
    <t>前回決定事項（2/13）</t>
    <rPh sb="0" eb="2">
      <t>ゼンカイ</t>
    </rPh>
    <phoneticPr fontId="14"/>
  </si>
  <si>
    <t>AOS-001</t>
  </si>
  <si>
    <t>スイッチが操作しやすい集音器</t>
    <rPh sb="5" eb="7">
      <t>ソウサ</t>
    </rPh>
    <rPh sb="11" eb="14">
      <t>シュウオンキ</t>
    </rPh>
    <phoneticPr fontId="14"/>
  </si>
  <si>
    <t>213</t>
  </si>
  <si>
    <t>ADL-006</t>
    <phoneticPr fontId="14"/>
  </si>
  <si>
    <t>前回決定事項（2/20）</t>
    <rPh sb="0" eb="2">
      <t>ゼンカイ</t>
    </rPh>
    <phoneticPr fontId="14"/>
  </si>
  <si>
    <t>ABO-6060</t>
  </si>
  <si>
    <t>発注3000個</t>
    <rPh sb="0" eb="2">
      <t>ハッチュウ</t>
    </rPh>
    <rPh sb="6" eb="7">
      <t>コ</t>
    </rPh>
    <phoneticPr fontId="14"/>
  </si>
  <si>
    <t>発注5000個</t>
    <rPh sb="0" eb="2">
      <t>ハッチュウ</t>
    </rPh>
    <rPh sb="6" eb="7">
      <t>コ</t>
    </rPh>
    <phoneticPr fontId="14"/>
  </si>
  <si>
    <t>光る蓮の花ライト</t>
    <rPh sb="0" eb="1">
      <t>ヒカ</t>
    </rPh>
    <rPh sb="2" eb="3">
      <t>ハス</t>
    </rPh>
    <rPh sb="4" eb="5">
      <t>ハナ</t>
    </rPh>
    <phoneticPr fontId="14"/>
  </si>
  <si>
    <t>前回決定事項（2/27）</t>
    <rPh sb="0" eb="2">
      <t>ゼンカイ</t>
    </rPh>
    <phoneticPr fontId="14"/>
  </si>
  <si>
    <t>ATT-001</t>
  </si>
  <si>
    <t>KCA-004HA</t>
  </si>
  <si>
    <t>前回決定事項（3/6）</t>
    <rPh sb="0" eb="2">
      <t>ゼンカイ</t>
    </rPh>
    <phoneticPr fontId="14"/>
  </si>
  <si>
    <t>廃版予定？次週確認。</t>
    <rPh sb="0" eb="2">
      <t>ハイバン</t>
    </rPh>
    <rPh sb="2" eb="4">
      <t>ヨテイ</t>
    </rPh>
    <rPh sb="5" eb="9">
      <t>ジシュウカクニン</t>
    </rPh>
    <phoneticPr fontId="14"/>
  </si>
  <si>
    <t>AHL-1401T</t>
    <phoneticPr fontId="14"/>
  </si>
  <si>
    <t>伊賀</t>
    <rPh sb="0" eb="2">
      <t>イガ</t>
    </rPh>
    <phoneticPr fontId="14"/>
  </si>
  <si>
    <t>次週確認</t>
    <rPh sb="0" eb="4">
      <t>ジシュウカクニン</t>
    </rPh>
    <phoneticPr fontId="14"/>
  </si>
  <si>
    <t>反映確認　</t>
    <rPh sb="0" eb="2">
      <t>ハンエイ</t>
    </rPh>
    <rPh sb="2" eb="4">
      <t>カクニン</t>
    </rPh>
    <phoneticPr fontId="14"/>
  </si>
  <si>
    <t>小泉B確認、ケーズ</t>
    <rPh sb="0" eb="2">
      <t>コイズミ</t>
    </rPh>
    <rPh sb="3" eb="5">
      <t>カクニン</t>
    </rPh>
    <phoneticPr fontId="14"/>
  </si>
  <si>
    <t>トップ確認</t>
    <rPh sb="3" eb="5">
      <t>カクニン</t>
    </rPh>
    <phoneticPr fontId="14"/>
  </si>
  <si>
    <t>前回決定事項（3/13）</t>
    <rPh sb="0" eb="2">
      <t>ゼンカイ</t>
    </rPh>
    <phoneticPr fontId="14"/>
  </si>
  <si>
    <t>ARO-431</t>
  </si>
  <si>
    <t>ABO-200100</t>
  </si>
  <si>
    <t>西川さん確認</t>
    <rPh sb="0" eb="2">
      <t>ニシカワ</t>
    </rPh>
    <rPh sb="4" eb="6">
      <t>カクニン</t>
    </rPh>
    <phoneticPr fontId="14"/>
  </si>
  <si>
    <t>2000で交渉してもらう。</t>
    <rPh sb="5" eb="7">
      <t>コウショウ</t>
    </rPh>
    <phoneticPr fontId="14"/>
  </si>
  <si>
    <t>DCM（和気産業）発注？要確認2026/3/30</t>
    <rPh sb="4" eb="8">
      <t>ワキサンギョウ</t>
    </rPh>
    <rPh sb="9" eb="11">
      <t>ハッチュウ</t>
    </rPh>
    <rPh sb="12" eb="15">
      <t>ヨウカクニン</t>
    </rPh>
    <phoneticPr fontId="14"/>
  </si>
  <si>
    <t>KBO-31100K</t>
  </si>
  <si>
    <t>名古屋/（n10）【KBO-31100K】防臭・抗菌・消臭　災害時の緊急トイレ100回分</t>
  </si>
  <si>
    <t>KBO-002</t>
  </si>
  <si>
    <t>青山1/（i20）【KBO-002】汚物圧縮袋+抗菌消臭処理袋100枚（50枚×２）(4962644786800)</t>
  </si>
  <si>
    <t>KBO-27100C-W</t>
  </si>
  <si>
    <t>名古屋/（n00）【KBO-27100C-W】耐水パックの抗菌・消臭　災害時の緊急トイレ100回分</t>
  </si>
  <si>
    <t>青山1/（i30）【AOS-001】仏飯ミニ（4962644944965）</t>
  </si>
  <si>
    <t>青山1/（i30）【ABO-0910】厚手あったか寝袋(4962644786503)</t>
  </si>
  <si>
    <t>青山1/（i30）【ABO-32903】止水板 ３枚組(4962644786541)</t>
  </si>
  <si>
    <t>青山1/（i30）【ASC-001】電動アシスト自転車スイッチカバー パナソニック用（4962644944927）</t>
  </si>
  <si>
    <t>名古屋/（n10）【AKA-112】スイッチが操作しやすい集音器（4962644944774）</t>
  </si>
  <si>
    <t>青山1/（i30）【ASC-003】電動アシスト自転車スイッチカバー ブリヂストン用（4962644944941）</t>
  </si>
  <si>
    <t>ASN-2230</t>
  </si>
  <si>
    <t>青山1/（i30）【ASN-2230】標準サイズの保安指示灯（エルパ専用）（4962644213856）</t>
  </si>
  <si>
    <t>名古屋/（n00）【ABO-6060】抗菌消臭処理袋 60枚入（4962644786756）</t>
  </si>
  <si>
    <t>青山1/（i30）【ASC-002】電動アシスト自転車スイッチカバー ヤマハ用（4962644944934）</t>
  </si>
  <si>
    <t>名古屋/（n00）【ABO-200100】「防臭・抗菌・消臭」緊急トイレ100回分(4962644786640)</t>
  </si>
  <si>
    <t>ABO-2907-2P</t>
  </si>
  <si>
    <t>青山1/（i30）【ABO-2907-2P】水タンクにもなる水のう袋　７枚入 2個セット(4962644785568)</t>
  </si>
  <si>
    <t>青山1/（i30）【KCA-004HA】ロータリー式ヘッドライト500 蓄光ヘルメットクリップ・電池付（4962644215799）</t>
  </si>
  <si>
    <t>ABO-100100</t>
  </si>
  <si>
    <t>名古屋/（n00）【ABO-100100】「W抗菌・消臭」緊急トイレ100回分(4962644786596)</t>
  </si>
  <si>
    <t>青山1/（i30）【ABO-099】厚手あったかブランケット(4962644786497)</t>
  </si>
  <si>
    <t>青山1/（i30）【ATT-001】種とりピック（4962644944903）</t>
  </si>
  <si>
    <t>ARO-5202-2PDB</t>
  </si>
  <si>
    <t>ARO-5202-2PGD</t>
  </si>
  <si>
    <t>名古屋/（n10）【ABA-204】風呂場用薄型振動アラームⅡ(4962644944897)</t>
  </si>
  <si>
    <t>名古屋/（n10）【ABA-508】薄型振動アラーム 100db(4962644944866)</t>
  </si>
  <si>
    <t>ACG-101BK</t>
  </si>
  <si>
    <t>青山1/（i30）【ACG-101】ねこのコーナーガードⅡ</t>
  </si>
  <si>
    <t>名古屋/（n10）【ADL-006】手回し・ソーラー充電式ライト(4962644944910)</t>
  </si>
  <si>
    <t>青山1/（i30）【AKD-1015】繰り返し使える結束バンド15cm(4962644944972)</t>
  </si>
  <si>
    <t>青山1/（i30）【AKD-1020】繰り返し使える結束バンド15cm(4962644944989)</t>
  </si>
  <si>
    <t>青山1/（i30）【AKS-101】簡単取付ドアレバー(4962644944958)</t>
  </si>
  <si>
    <t>77期（4期　7/1-3/27）</t>
    <rPh sb="2" eb="3">
      <t>キ</t>
    </rPh>
    <rPh sb="5" eb="6">
      <t>キ</t>
    </rPh>
    <phoneticPr fontId="14"/>
  </si>
  <si>
    <t>前回決定事項（3/27）</t>
    <rPh sb="0" eb="2">
      <t>ゼンカイ</t>
    </rPh>
    <phoneticPr fontId="14"/>
  </si>
  <si>
    <t>1000,2000で交渉してもらう。</t>
    <rPh sb="10" eb="12">
      <t>コウショウ</t>
    </rPh>
    <phoneticPr fontId="14"/>
  </si>
  <si>
    <t>様子見アートナップ</t>
    <rPh sb="0" eb="3">
      <t>ヨウスミ</t>
    </rPh>
    <phoneticPr fontId="14"/>
  </si>
  <si>
    <t>発注3000反映確認</t>
    <rPh sb="0" eb="2">
      <t>ハッチュウ</t>
    </rPh>
    <rPh sb="6" eb="8">
      <t>ハンエイ</t>
    </rPh>
    <rPh sb="8" eb="10">
      <t>カクニン</t>
    </rPh>
    <phoneticPr fontId="14"/>
  </si>
  <si>
    <t>AKD-92</t>
    <phoneticPr fontId="19"/>
  </si>
  <si>
    <t>園芸用シリコンバンドロング</t>
    <rPh sb="0" eb="3">
      <t>エンゲイヨウ</t>
    </rPh>
    <phoneticPr fontId="19"/>
  </si>
  <si>
    <t>KS-1</t>
    <phoneticPr fontId="14"/>
  </si>
  <si>
    <t>カワタキCOB</t>
    <phoneticPr fontId="14"/>
  </si>
  <si>
    <t>214</t>
    <phoneticPr fontId="14"/>
  </si>
  <si>
    <t>反映確認（3000発注）</t>
    <rPh sb="0" eb="2">
      <t>ハンエイ</t>
    </rPh>
    <rPh sb="2" eb="4">
      <t>カクニン</t>
    </rPh>
    <rPh sb="9" eb="11">
      <t>ハッチュウ</t>
    </rPh>
    <phoneticPr fontId="14"/>
  </si>
  <si>
    <t>前回決定事項（4/3）</t>
    <rPh sb="0" eb="2">
      <t>ゼンカイ</t>
    </rPh>
    <phoneticPr fontId="14"/>
  </si>
  <si>
    <t>ATT-001</t>
    <phoneticPr fontId="14"/>
  </si>
  <si>
    <t>前回決定事項（4/10）</t>
    <rPh sb="0" eb="2">
      <t>ゼンカイ</t>
    </rPh>
    <phoneticPr fontId="14"/>
  </si>
  <si>
    <t>ABO-1301</t>
  </si>
  <si>
    <t>入荷予定日確認（2026/4/17）</t>
    <rPh sb="0" eb="5">
      <t>ニュウカヨテイビ</t>
    </rPh>
    <rPh sb="5" eb="7">
      <t>カクニン</t>
    </rPh>
    <phoneticPr fontId="14"/>
  </si>
  <si>
    <t>1000,2000で発注（営業の判断）</t>
    <rPh sb="10" eb="12">
      <t>ハッチュウ</t>
    </rPh>
    <rPh sb="13" eb="15">
      <t>エイギョウ</t>
    </rPh>
    <rPh sb="16" eb="18">
      <t>ハンダン</t>
    </rPh>
    <phoneticPr fontId="14"/>
  </si>
  <si>
    <t>小泉Ｂ確認（アートナップ）</t>
    <rPh sb="0" eb="2">
      <t>コイズミ</t>
    </rPh>
    <rPh sb="3" eb="5">
      <t>カクニン</t>
    </rPh>
    <phoneticPr fontId="14"/>
  </si>
  <si>
    <t>発注3000個反映確認</t>
    <rPh sb="0" eb="2">
      <t>ハッチュウ</t>
    </rPh>
    <rPh sb="6" eb="7">
      <t>コ</t>
    </rPh>
    <rPh sb="7" eb="9">
      <t>ハンエイ</t>
    </rPh>
    <rPh sb="9" eb="11">
      <t>カクニン</t>
    </rPh>
    <phoneticPr fontId="14"/>
  </si>
  <si>
    <t>前回決定事項（4/17）</t>
    <rPh sb="0" eb="2">
      <t>ゼンカイ</t>
    </rPh>
    <phoneticPr fontId="14"/>
  </si>
  <si>
    <t>1000発注できるか？</t>
    <rPh sb="4" eb="6">
      <t>ハッチュウ</t>
    </rPh>
    <phoneticPr fontId="14"/>
  </si>
  <si>
    <t>前回決定事項（4/24）</t>
    <rPh sb="0" eb="2">
      <t>ゼンカイ</t>
    </rPh>
    <phoneticPr fontId="14"/>
  </si>
  <si>
    <t>AGI-106DB</t>
  </si>
  <si>
    <t>AGI-106GD</t>
  </si>
  <si>
    <t>1000個発注済</t>
    <rPh sb="4" eb="5">
      <t>コ</t>
    </rPh>
    <rPh sb="5" eb="8">
      <t>ハッチュウスミ</t>
    </rPh>
    <phoneticPr fontId="14"/>
  </si>
  <si>
    <t>発注1000（4/24）</t>
    <rPh sb="0" eb="2">
      <t>ハッチュウ</t>
    </rPh>
    <phoneticPr fontId="14"/>
  </si>
  <si>
    <t>5000発注（4/24）</t>
    <rPh sb="4" eb="6">
      <t>ハッチュウ</t>
    </rPh>
    <phoneticPr fontId="14"/>
  </si>
  <si>
    <t>発注済み3000　2026/5/1</t>
    <rPh sb="0" eb="3">
      <t>ハッチュウズ</t>
    </rPh>
    <phoneticPr fontId="14"/>
  </si>
  <si>
    <t>前回決定事項（5/1）</t>
    <rPh sb="0" eb="2">
      <t>ゼンカイ</t>
    </rPh>
    <phoneticPr fontId="14"/>
  </si>
  <si>
    <t>５月末入荷予定</t>
    <rPh sb="1" eb="2">
      <t>ガツ</t>
    </rPh>
    <rPh sb="2" eb="3">
      <t>マツ</t>
    </rPh>
    <rPh sb="3" eb="5">
      <t>ニュウカ</t>
    </rPh>
    <rPh sb="5" eb="7">
      <t>ヨテイ</t>
    </rPh>
    <phoneticPr fontId="14"/>
  </si>
  <si>
    <t>前回決定事項（5/8）</t>
    <rPh sb="0" eb="2">
      <t>ゼンカイ</t>
    </rPh>
    <phoneticPr fontId="14"/>
  </si>
  <si>
    <t>ABO-182</t>
  </si>
  <si>
    <t>ASE-5211NDB-HA</t>
  </si>
  <si>
    <t>ASE-5211NGD-HA</t>
  </si>
  <si>
    <t>ABO-42905</t>
  </si>
  <si>
    <t>発注点確認</t>
    <rPh sb="0" eb="3">
      <t>ハッチュウテン</t>
    </rPh>
    <rPh sb="3" eb="5">
      <t>カクニン</t>
    </rPh>
    <phoneticPr fontId="14"/>
  </si>
  <si>
    <t>台紙修正分で次回発注。発注3000</t>
    <rPh sb="0" eb="4">
      <t>ダイシシュウセイ</t>
    </rPh>
    <rPh sb="4" eb="5">
      <t>ブン</t>
    </rPh>
    <rPh sb="6" eb="8">
      <t>ジカイ</t>
    </rPh>
    <rPh sb="8" eb="10">
      <t>ハッチュウ</t>
    </rPh>
    <rPh sb="11" eb="13">
      <t>ハッチュウ</t>
    </rPh>
    <phoneticPr fontId="14"/>
  </si>
  <si>
    <t>７月まで様子見？</t>
    <rPh sb="1" eb="2">
      <t>ガツ</t>
    </rPh>
    <rPh sb="4" eb="7">
      <t>ヨウスミ</t>
    </rPh>
    <phoneticPr fontId="14"/>
  </si>
  <si>
    <t>テスト2F会議室より</t>
    <rPh sb="4" eb="8">
      <t>fカイギシツ</t>
    </rPh>
    <phoneticPr fontId="14"/>
  </si>
  <si>
    <t>前回決定事項（5/22）</t>
    <rPh sb="0" eb="2">
      <t>ゼンカイ</t>
    </rPh>
    <phoneticPr fontId="14"/>
  </si>
  <si>
    <t>前回決定事項（5/29）</t>
    <rPh sb="0" eb="2">
      <t>ゼンカイ</t>
    </rPh>
    <phoneticPr fontId="14"/>
  </si>
  <si>
    <t>ASF-520</t>
  </si>
  <si>
    <t>ABO-183</t>
  </si>
  <si>
    <t>１０００入荷予定</t>
    <rPh sb="4" eb="8">
      <t>ニュウカヨテイ</t>
    </rPh>
    <phoneticPr fontId="14"/>
  </si>
  <si>
    <t>発注3000（９月）</t>
    <rPh sb="0" eb="2">
      <t>ハッチュウ</t>
    </rPh>
    <rPh sb="8" eb="9">
      <t>ガツ</t>
    </rPh>
    <phoneticPr fontId="14"/>
  </si>
  <si>
    <t>後継機種検討ロット5000</t>
    <rPh sb="0" eb="2">
      <t>コウケイ</t>
    </rPh>
    <rPh sb="2" eb="4">
      <t>キシュ</t>
    </rPh>
    <rPh sb="4" eb="6">
      <t>ケントウ</t>
    </rPh>
    <phoneticPr fontId="14"/>
  </si>
  <si>
    <t>発注7000？</t>
    <rPh sb="0" eb="2">
      <t>ハッチュウ</t>
    </rPh>
    <phoneticPr fontId="14"/>
  </si>
  <si>
    <t>前回決定事項（6/4）</t>
    <rPh sb="0" eb="2">
      <t>ゼンカイ</t>
    </rPh>
    <phoneticPr fontId="14"/>
  </si>
  <si>
    <t>ASF-540</t>
  </si>
  <si>
    <t>SB-41100B</t>
  </si>
  <si>
    <t>SB-51100B</t>
  </si>
  <si>
    <t>DP-ACX1(SW)</t>
  </si>
  <si>
    <t>青山1/（i20）【DP-ACX1(SW)】スイッチ付AC1個口什器（4962644945153）</t>
  </si>
  <si>
    <t>青山1/（i30）【ARO-431】光る蓮の花ライト（4962644944729）</t>
  </si>
  <si>
    <t>青山1/（i20）【AGI-106】安心のろうそく・お線香セット（ろうそく２個、お線香１個）</t>
  </si>
  <si>
    <t>ARO-4301-2P</t>
  </si>
  <si>
    <t>青山1/（i30）【ARO-4301-2P】炎がゆらぐ太いろうそく 2個セット（4962644944781）</t>
  </si>
  <si>
    <t>名古屋/（n00）【SB-51100B】バイオの消臭剤を採用 防臭・抗菌・消臭 緊急トイレ100回分（4962644786831）</t>
  </si>
  <si>
    <t>ASH-6L</t>
  </si>
  <si>
    <t>青山1/（i20）【ASH-6L】アサヒ スーパーブレンダータイニー  ペースト刃 大容器（4962644022892）</t>
  </si>
  <si>
    <t>ASH-6LI</t>
  </si>
  <si>
    <t>青山1/（i20）【ASH-6LI】アサヒ スーパーブレンダー タイニー ロックアイス刃 大容器（4962644022908）</t>
  </si>
  <si>
    <t>ASH-6S</t>
  </si>
  <si>
    <t>青山1/（i20）【ASH-6S】アサヒ スーパーブレンダー タイニー  ペースト刃 小容器（4962644022878）</t>
  </si>
  <si>
    <t>KBO-3530</t>
  </si>
  <si>
    <t>青山1/（i20）【KBO-3530】あると安心！スツールにもなる防災缶（4962644786824）</t>
  </si>
  <si>
    <t>名古屋/（n00）【SB-41100B】コンパクトBOX　防臭・抗菌・消臭　緊急トイレ100回分（4962644786848）</t>
  </si>
  <si>
    <t>青山1/（i30）【ABO-42905】敷くだけ吸水シート（4962644786817）</t>
  </si>
  <si>
    <t>青山1/（i20）【ASF-520】ファン付ウェア用フィルター 20枚（4962644945108）</t>
  </si>
  <si>
    <t>青山1/（i30）【ABO-1301】歩きやすい安全スリッパ（4962644786770）</t>
  </si>
  <si>
    <t>青山1/（i30）【ABO-182】6層式エアマット（4962644786763）</t>
  </si>
  <si>
    <t>青山1/（i30）【AKD-2008】アニマルシリコンバンドミニ（4962644941346）</t>
  </si>
  <si>
    <t>77期（4期　7/1-6/16）</t>
    <rPh sb="2" eb="3">
      <t>キ</t>
    </rPh>
    <rPh sb="5" eb="6">
      <t>キ</t>
    </rPh>
    <phoneticPr fontId="14"/>
  </si>
  <si>
    <t>様子見来週確認</t>
    <rPh sb="0" eb="3">
      <t>ヨウスミ</t>
    </rPh>
    <rPh sb="3" eb="5">
      <t>ライシュウ</t>
    </rPh>
    <rPh sb="5" eb="7">
      <t>カクニン</t>
    </rPh>
    <phoneticPr fontId="14"/>
  </si>
  <si>
    <t>量販メンバーで検討</t>
    <rPh sb="0" eb="2">
      <t>リョウハン</t>
    </rPh>
    <rPh sb="7" eb="9">
      <t>ケントウ</t>
    </rPh>
    <phoneticPr fontId="14"/>
  </si>
  <si>
    <t>弥生確認</t>
    <rPh sb="0" eb="2">
      <t>ヤヨイ</t>
    </rPh>
    <rPh sb="2" eb="4">
      <t>カクニン</t>
    </rPh>
    <phoneticPr fontId="14"/>
  </si>
  <si>
    <t>継続確認？</t>
    <rPh sb="0" eb="2">
      <t>ケイゾク</t>
    </rPh>
    <rPh sb="2" eb="4">
      <t>カクニン</t>
    </rPh>
    <phoneticPr fontId="14"/>
  </si>
  <si>
    <t>弥生確保確認</t>
    <rPh sb="0" eb="2">
      <t>ヤヨイ</t>
    </rPh>
    <rPh sb="2" eb="4">
      <t>カクホ</t>
    </rPh>
    <rPh sb="4" eb="6">
      <t>カクニン</t>
    </rPh>
    <phoneticPr fontId="14"/>
  </si>
  <si>
    <t>前回決定事項（6/19）</t>
    <rPh sb="0" eb="2">
      <t>ゼンカイ</t>
    </rPh>
    <phoneticPr fontId="14"/>
  </si>
  <si>
    <t>廃版検討</t>
    <rPh sb="0" eb="2">
      <t>ハイバン</t>
    </rPh>
    <rPh sb="2" eb="4">
      <t>ケントウ</t>
    </rPh>
    <phoneticPr fontId="14"/>
  </si>
  <si>
    <t>専務に相談！</t>
    <rPh sb="0" eb="2">
      <t>センム</t>
    </rPh>
    <rPh sb="3" eb="5">
      <t>ソウダン</t>
    </rPh>
    <phoneticPr fontId="14"/>
  </si>
  <si>
    <t>発注取り消し</t>
    <rPh sb="0" eb="2">
      <t>ハッチュウ</t>
    </rPh>
    <rPh sb="2" eb="3">
      <t>ト</t>
    </rPh>
    <rPh sb="4" eb="5">
      <t>ケ</t>
    </rPh>
    <phoneticPr fontId="14"/>
  </si>
  <si>
    <t>単月数確認　川村さん相談。</t>
    <rPh sb="0" eb="2">
      <t>タンゲツ</t>
    </rPh>
    <rPh sb="2" eb="5">
      <t>スウカクニン</t>
    </rPh>
    <rPh sb="6" eb="8">
      <t>カワムラ</t>
    </rPh>
    <rPh sb="10" eb="12">
      <t>ソウダン</t>
    </rPh>
    <phoneticPr fontId="14"/>
  </si>
  <si>
    <t>前回決定事項（7/3）</t>
    <rPh sb="0" eb="2">
      <t>ゼンカイ</t>
    </rPh>
    <phoneticPr fontId="14"/>
  </si>
  <si>
    <t>入り数</t>
    <phoneticPr fontId="19"/>
  </si>
  <si>
    <t>直近1年の　　　　　　　　　　　　　　　　　　　　　販売個数</t>
    <rPh sb="0" eb="2">
      <t>チョッキン</t>
    </rPh>
    <rPh sb="3" eb="4">
      <t>ネン</t>
    </rPh>
    <rPh sb="26" eb="28">
      <t>ハンバイ</t>
    </rPh>
    <rPh sb="28" eb="30">
      <t>コスウ</t>
    </rPh>
    <phoneticPr fontId="19"/>
  </si>
  <si>
    <t>在庫</t>
    <rPh sb="0" eb="2">
      <t>ザイコ</t>
    </rPh>
    <phoneticPr fontId="19"/>
  </si>
  <si>
    <t>回転率</t>
    <rPh sb="0" eb="3">
      <t>カイテンリツ</t>
    </rPh>
    <phoneticPr fontId="19"/>
  </si>
  <si>
    <t>棚卸し金額</t>
    <rPh sb="0" eb="2">
      <t>タナオロ</t>
    </rPh>
    <rPh sb="3" eb="5">
      <t>キンガク</t>
    </rPh>
    <phoneticPr fontId="19"/>
  </si>
  <si>
    <t>組価</t>
    <rPh sb="0" eb="1">
      <t>クミ</t>
    </rPh>
    <rPh sb="1" eb="2">
      <t>アタイ</t>
    </rPh>
    <phoneticPr fontId="19"/>
  </si>
  <si>
    <t>実売</t>
    <phoneticPr fontId="19"/>
  </si>
  <si>
    <t>通販</t>
    <rPh sb="0" eb="2">
      <t>ツウハン</t>
    </rPh>
    <phoneticPr fontId="19"/>
  </si>
  <si>
    <t>原価</t>
    <rPh sb="0" eb="2">
      <t>ゲンカ</t>
    </rPh>
    <phoneticPr fontId="19"/>
  </si>
  <si>
    <t>最低下代</t>
    <rPh sb="0" eb="2">
      <t>サイテイ</t>
    </rPh>
    <rPh sb="2" eb="4">
      <t>ゲダイ</t>
    </rPh>
    <phoneticPr fontId="19"/>
  </si>
  <si>
    <t>利益額</t>
    <rPh sb="0" eb="3">
      <t>リエキガク</t>
    </rPh>
    <phoneticPr fontId="19"/>
  </si>
  <si>
    <t>利益率</t>
    <rPh sb="0" eb="3">
      <t>リエキリツ</t>
    </rPh>
    <phoneticPr fontId="19"/>
  </si>
  <si>
    <t>新最低下代</t>
    <rPh sb="0" eb="1">
      <t>シン</t>
    </rPh>
    <rPh sb="1" eb="3">
      <t>サイテイ</t>
    </rPh>
    <rPh sb="3" eb="4">
      <t>シタ</t>
    </rPh>
    <rPh sb="4" eb="5">
      <t>ダイ</t>
    </rPh>
    <phoneticPr fontId="19"/>
  </si>
  <si>
    <t>値上率</t>
    <rPh sb="0" eb="2">
      <t>ネア</t>
    </rPh>
    <rPh sb="2" eb="3">
      <t>リツ</t>
    </rPh>
    <phoneticPr fontId="19"/>
  </si>
  <si>
    <t>値上げ後             利益率</t>
    <rPh sb="0" eb="2">
      <t>ネア</t>
    </rPh>
    <rPh sb="3" eb="4">
      <t>ゴ</t>
    </rPh>
    <rPh sb="17" eb="20">
      <t>リエキリツ</t>
    </rPh>
    <phoneticPr fontId="19"/>
  </si>
  <si>
    <t>新組価                      (0.43)</t>
    <rPh sb="0" eb="1">
      <t>シン</t>
    </rPh>
    <rPh sb="1" eb="2">
      <t>クミ</t>
    </rPh>
    <rPh sb="2" eb="3">
      <t>アタイ</t>
    </rPh>
    <phoneticPr fontId="19"/>
  </si>
  <si>
    <t>新実売                  (0.45)</t>
    <rPh sb="0" eb="1">
      <t>シン</t>
    </rPh>
    <phoneticPr fontId="19"/>
  </si>
  <si>
    <t>新通販              (0.4)</t>
    <rPh sb="0" eb="1">
      <t>シン</t>
    </rPh>
    <rPh sb="1" eb="3">
      <t>ツウハン</t>
    </rPh>
    <phoneticPr fontId="19"/>
  </si>
  <si>
    <t>新定価</t>
    <rPh sb="0" eb="1">
      <t>シン</t>
    </rPh>
    <rPh sb="1" eb="3">
      <t>テイカ</t>
    </rPh>
    <phoneticPr fontId="19"/>
  </si>
  <si>
    <t>処分特価</t>
    <rPh sb="0" eb="4">
      <t>ショブントッカ</t>
    </rPh>
    <phoneticPr fontId="19"/>
  </si>
  <si>
    <t>コメント（☆は在庫がほぼないと思われます。別途要確認。）</t>
    <rPh sb="7" eb="9">
      <t>ザイコ</t>
    </rPh>
    <rPh sb="15" eb="16">
      <t>オモ</t>
    </rPh>
    <rPh sb="21" eb="23">
      <t>ベット</t>
    </rPh>
    <rPh sb="23" eb="26">
      <t>ヨウカクニン</t>
    </rPh>
    <phoneticPr fontId="19"/>
  </si>
  <si>
    <t>AMF-001</t>
    <phoneticPr fontId="19"/>
  </si>
  <si>
    <t>モーター前フィルター</t>
    <phoneticPr fontId="19"/>
  </si>
  <si>
    <t>944446</t>
    <phoneticPr fontId="19"/>
  </si>
  <si>
    <t>ABO-4010</t>
    <phoneticPr fontId="19"/>
  </si>
  <si>
    <t>防臭処理袋　１０枚入</t>
    <phoneticPr fontId="19"/>
  </si>
  <si>
    <t>786299</t>
    <phoneticPr fontId="19"/>
  </si>
  <si>
    <t>ABO-6010</t>
    <phoneticPr fontId="19"/>
  </si>
  <si>
    <t>抗菌消臭処理袋１０枚入</t>
    <phoneticPr fontId="19"/>
  </si>
  <si>
    <t>785995</t>
    <phoneticPr fontId="19"/>
  </si>
  <si>
    <t>785667</t>
    <phoneticPr fontId="19"/>
  </si>
  <si>
    <t>ABO-5010</t>
    <phoneticPr fontId="19"/>
  </si>
  <si>
    <t>トイレ汚物袋４５Ｌ  １０枚入り</t>
    <rPh sb="3" eb="6">
      <t>オブツブクロ</t>
    </rPh>
    <rPh sb="13" eb="15">
      <t>マイイ</t>
    </rPh>
    <phoneticPr fontId="19"/>
  </si>
  <si>
    <t>785964</t>
    <phoneticPr fontId="19"/>
  </si>
  <si>
    <t>薄型回転式コード巻き</t>
    <phoneticPr fontId="19"/>
  </si>
  <si>
    <t>943623</t>
    <phoneticPr fontId="19"/>
  </si>
  <si>
    <t>785643</t>
    <phoneticPr fontId="19"/>
  </si>
  <si>
    <t>AHL-3201WH</t>
    <phoneticPr fontId="19"/>
  </si>
  <si>
    <t>ＬＥＤハンディライト</t>
    <phoneticPr fontId="19"/>
  </si>
  <si>
    <t>215621</t>
    <phoneticPr fontId="19"/>
  </si>
  <si>
    <t>AHL-3201RD</t>
    <phoneticPr fontId="19"/>
  </si>
  <si>
    <t>レッド</t>
    <phoneticPr fontId="19"/>
  </si>
  <si>
    <t>215638</t>
    <phoneticPr fontId="19"/>
  </si>
  <si>
    <t>売り切り廃番</t>
    <rPh sb="0" eb="1">
      <t>ウ</t>
    </rPh>
    <rPh sb="2" eb="3">
      <t>キ</t>
    </rPh>
    <rPh sb="4" eb="6">
      <t>ハイバン</t>
    </rPh>
    <phoneticPr fontId="19"/>
  </si>
  <si>
    <t>AOT-01</t>
    <phoneticPr fontId="19"/>
  </si>
  <si>
    <t>水のはねにくいお玉</t>
    <phoneticPr fontId="19"/>
  </si>
  <si>
    <t>944484</t>
    <phoneticPr fontId="19"/>
  </si>
  <si>
    <t>ごますり革命Ⅱ</t>
    <phoneticPr fontId="19"/>
  </si>
  <si>
    <t>944231</t>
    <phoneticPr fontId="19"/>
  </si>
  <si>
    <t>AKD-1010</t>
    <phoneticPr fontId="19"/>
  </si>
  <si>
    <t>シリコンくるっとバンド１０本入</t>
    <rPh sb="13" eb="14">
      <t>ホン</t>
    </rPh>
    <rPh sb="14" eb="15">
      <t>イ</t>
    </rPh>
    <phoneticPr fontId="19"/>
  </si>
  <si>
    <t>939831</t>
    <phoneticPr fontId="19"/>
  </si>
  <si>
    <t>軽着火ライター補助具ＣＫＭ－Ⅱ</t>
    <phoneticPr fontId="19"/>
  </si>
  <si>
    <t>943647</t>
    <phoneticPr fontId="19"/>
  </si>
  <si>
    <t>ABO-4030</t>
    <phoneticPr fontId="19"/>
  </si>
  <si>
    <t>防臭処理袋　３０枚入</t>
    <phoneticPr fontId="19"/>
  </si>
  <si>
    <t>786305</t>
    <phoneticPr fontId="19"/>
  </si>
  <si>
    <t>ABO-6030</t>
    <phoneticPr fontId="19"/>
  </si>
  <si>
    <t>抗菌消臭処理袋３０枚入</t>
    <phoneticPr fontId="19"/>
  </si>
  <si>
    <t>786008</t>
    <phoneticPr fontId="19"/>
  </si>
  <si>
    <t>ポーチ付き目かくしポンチョ</t>
    <phoneticPr fontId="19"/>
  </si>
  <si>
    <t>785919</t>
    <phoneticPr fontId="19"/>
  </si>
  <si>
    <t>ABO-5030</t>
    <phoneticPr fontId="19"/>
  </si>
  <si>
    <t>トイレ汚物袋４５Ｌ  ３０枚入り</t>
    <rPh sb="3" eb="6">
      <t>オブツブクロ</t>
    </rPh>
    <rPh sb="13" eb="15">
      <t>マイイ</t>
    </rPh>
    <phoneticPr fontId="19"/>
  </si>
  <si>
    <t>785971</t>
    <phoneticPr fontId="19"/>
  </si>
  <si>
    <t>785650</t>
    <phoneticPr fontId="19"/>
  </si>
  <si>
    <t>AMK-501BL</t>
    <phoneticPr fontId="19"/>
  </si>
  <si>
    <t>ライト付き耳かき</t>
    <rPh sb="3" eb="4">
      <t>ツ</t>
    </rPh>
    <rPh sb="5" eb="6">
      <t>ミミ</t>
    </rPh>
    <phoneticPr fontId="19"/>
  </si>
  <si>
    <t>943906</t>
    <phoneticPr fontId="19"/>
  </si>
  <si>
    <t>AMK-501PK</t>
    <phoneticPr fontId="19"/>
  </si>
  <si>
    <t>943883</t>
    <phoneticPr fontId="19"/>
  </si>
  <si>
    <t>コック付 ウォーターバッグ７L</t>
    <phoneticPr fontId="19"/>
  </si>
  <si>
    <t>786480</t>
    <phoneticPr fontId="19"/>
  </si>
  <si>
    <t>AKO-41BR</t>
    <phoneticPr fontId="19"/>
  </si>
  <si>
    <t>943722</t>
    <phoneticPr fontId="19"/>
  </si>
  <si>
    <t>AKO-41BE</t>
    <phoneticPr fontId="19"/>
  </si>
  <si>
    <t>943739</t>
    <phoneticPr fontId="19"/>
  </si>
  <si>
    <t>AKO-41BK</t>
    <phoneticPr fontId="19"/>
  </si>
  <si>
    <t>943692</t>
    <phoneticPr fontId="19"/>
  </si>
  <si>
    <t>AKO-71BR</t>
    <phoneticPr fontId="19"/>
  </si>
  <si>
    <t>943760</t>
    <phoneticPr fontId="19"/>
  </si>
  <si>
    <t>AKO-71BE</t>
    <phoneticPr fontId="19"/>
  </si>
  <si>
    <t>943777</t>
    <phoneticPr fontId="19"/>
  </si>
  <si>
    <t>AKO-71BK</t>
    <phoneticPr fontId="19"/>
  </si>
  <si>
    <t>943715</t>
    <phoneticPr fontId="19"/>
  </si>
  <si>
    <t xml:space="preserve">「W抗菌・消臭」緊急トイレ１０回分 </t>
  </si>
  <si>
    <t>786565</t>
    <phoneticPr fontId="19"/>
  </si>
  <si>
    <t>ABO-1906</t>
    <phoneticPr fontId="19"/>
  </si>
  <si>
    <t>背負えるウォーターバッグ６Ｌ</t>
    <phoneticPr fontId="19"/>
  </si>
  <si>
    <t>786107</t>
    <phoneticPr fontId="19"/>
  </si>
  <si>
    <t>ABO-4050</t>
    <phoneticPr fontId="19"/>
  </si>
  <si>
    <t>防臭処理袋　５０枚入</t>
    <phoneticPr fontId="19"/>
  </si>
  <si>
    <t>786312</t>
    <phoneticPr fontId="19"/>
  </si>
  <si>
    <t>AMK-503BL</t>
    <phoneticPr fontId="19"/>
  </si>
  <si>
    <t>シリコンキャップ付ライト付き耳かき</t>
    <rPh sb="8" eb="9">
      <t>ツキ</t>
    </rPh>
    <rPh sb="12" eb="13">
      <t>ツ</t>
    </rPh>
    <rPh sb="14" eb="15">
      <t>ミミ</t>
    </rPh>
    <phoneticPr fontId="19"/>
  </si>
  <si>
    <t>943982</t>
    <phoneticPr fontId="19"/>
  </si>
  <si>
    <t>AMK-503PK</t>
    <phoneticPr fontId="19"/>
  </si>
  <si>
    <t>943951</t>
    <phoneticPr fontId="19"/>
  </si>
  <si>
    <t xml:space="preserve">「防臭・抗菌・消臭」緊急トイレ１０回分 </t>
  </si>
  <si>
    <t>786619</t>
    <phoneticPr fontId="19"/>
  </si>
  <si>
    <t>ABO-6050</t>
    <phoneticPr fontId="19"/>
  </si>
  <si>
    <t>抗菌消臭処理袋５０枚入</t>
    <phoneticPr fontId="19"/>
  </si>
  <si>
    <t>786015</t>
    <phoneticPr fontId="19"/>
  </si>
  <si>
    <t>AMK-502BL</t>
    <phoneticPr fontId="19"/>
  </si>
  <si>
    <t>943913</t>
    <phoneticPr fontId="19"/>
  </si>
  <si>
    <t>AMK-502PK</t>
    <phoneticPr fontId="19"/>
  </si>
  <si>
    <t>943890</t>
    <phoneticPr fontId="19"/>
  </si>
  <si>
    <t>ABO-5050</t>
    <phoneticPr fontId="19"/>
  </si>
  <si>
    <t>トイレ汚物袋４５Ｌ  ５０枚入り</t>
    <rPh sb="3" eb="6">
      <t>オブツブクロ</t>
    </rPh>
    <rPh sb="13" eb="15">
      <t>マイイ</t>
    </rPh>
    <phoneticPr fontId="19"/>
  </si>
  <si>
    <t>785988</t>
    <phoneticPr fontId="19"/>
  </si>
  <si>
    <t>AMC-200</t>
    <phoneticPr fontId="19"/>
  </si>
  <si>
    <t>触らず むしキャッチリー掃除機用</t>
    <phoneticPr fontId="19"/>
  </si>
  <si>
    <t>943937</t>
    <phoneticPr fontId="19"/>
  </si>
  <si>
    <t>AKN-0708</t>
    <phoneticPr fontId="19"/>
  </si>
  <si>
    <t>Ｌ字プラグ用カバー ８個入</t>
    <phoneticPr fontId="19"/>
  </si>
  <si>
    <t>944392</t>
    <phoneticPr fontId="19"/>
  </si>
  <si>
    <t>AKO-51BR</t>
    <phoneticPr fontId="19"/>
  </si>
  <si>
    <t>943746</t>
    <phoneticPr fontId="19"/>
  </si>
  <si>
    <t>AKO-51BE</t>
    <phoneticPr fontId="19"/>
  </si>
  <si>
    <t>943753</t>
    <phoneticPr fontId="19"/>
  </si>
  <si>
    <t>AKO-51BK</t>
    <phoneticPr fontId="19"/>
  </si>
  <si>
    <t>943708</t>
    <phoneticPr fontId="19"/>
  </si>
  <si>
    <t>ABO-6060</t>
    <phoneticPr fontId="19"/>
  </si>
  <si>
    <t>抗菌消臭処理袋６０枚入</t>
    <phoneticPr fontId="19"/>
  </si>
  <si>
    <t>786756</t>
    <phoneticPr fontId="19"/>
  </si>
  <si>
    <t>洗濯機防振マット</t>
    <rPh sb="0" eb="3">
      <t>センタクキ</t>
    </rPh>
    <rPh sb="3" eb="5">
      <t>ボウシン</t>
    </rPh>
    <phoneticPr fontId="19"/>
  </si>
  <si>
    <t>944361</t>
    <phoneticPr fontId="19"/>
  </si>
  <si>
    <t>ABO-1100</t>
    <phoneticPr fontId="19"/>
  </si>
  <si>
    <t>メディカル救急セット</t>
    <phoneticPr fontId="19"/>
  </si>
  <si>
    <t>785797</t>
    <phoneticPr fontId="19"/>
  </si>
  <si>
    <t>厚手あったかブランケット</t>
    <phoneticPr fontId="19"/>
  </si>
  <si>
    <t>786497</t>
    <phoneticPr fontId="19"/>
  </si>
  <si>
    <t>アルミポンチョ＆アルミパンツセット</t>
    <phoneticPr fontId="19"/>
  </si>
  <si>
    <t>786046</t>
    <phoneticPr fontId="19"/>
  </si>
  <si>
    <t>ASH-11BL</t>
  </si>
  <si>
    <t>ASH-30BL</t>
  </si>
  <si>
    <t>ASH-40BL</t>
  </si>
  <si>
    <t>ASH-40PK</t>
  </si>
  <si>
    <t>ASH-41BL</t>
  </si>
  <si>
    <t>ASH-41PK</t>
  </si>
  <si>
    <t>ASH-42BL</t>
    <phoneticPr fontId="19"/>
  </si>
  <si>
    <t>ASH-42PK</t>
    <phoneticPr fontId="19"/>
  </si>
  <si>
    <t>ARR20-TB BB</t>
  </si>
  <si>
    <t>ARR20-TB RR</t>
  </si>
  <si>
    <t>ARR20-TB WG</t>
  </si>
  <si>
    <t>AKO-12</t>
    <phoneticPr fontId="19"/>
  </si>
  <si>
    <t>洗濯機の高さをあげる足</t>
    <phoneticPr fontId="19"/>
  </si>
  <si>
    <t>944019</t>
    <phoneticPr fontId="19"/>
  </si>
  <si>
    <t>ASN-001</t>
    <phoneticPr fontId="19"/>
  </si>
  <si>
    <t>静音 くつ丸洗い洗濯ネット</t>
    <phoneticPr fontId="19"/>
  </si>
  <si>
    <t>943999</t>
    <phoneticPr fontId="19"/>
  </si>
  <si>
    <t>ATU-100</t>
    <phoneticPr fontId="19"/>
  </si>
  <si>
    <t>マルチ回転台</t>
    <phoneticPr fontId="19"/>
  </si>
  <si>
    <t>943920</t>
    <phoneticPr fontId="19"/>
  </si>
  <si>
    <t>自動消灯横置きの安心のお線香ミニ</t>
    <rPh sb="0" eb="6">
      <t>ジドウショウトウヨコオ</t>
    </rPh>
    <rPh sb="8" eb="10">
      <t>アンシン</t>
    </rPh>
    <rPh sb="12" eb="14">
      <t>センコウ</t>
    </rPh>
    <phoneticPr fontId="35"/>
  </si>
  <si>
    <t>943500</t>
    <phoneticPr fontId="19"/>
  </si>
  <si>
    <t>ATP-20</t>
    <phoneticPr fontId="19"/>
  </si>
  <si>
    <t>地震ポンライトⅡ</t>
    <phoneticPr fontId="19"/>
  </si>
  <si>
    <t>215720</t>
    <phoneticPr fontId="19"/>
  </si>
  <si>
    <t xml:space="preserve">「W抗菌・消臭」緊急トイレ３０回分 </t>
  </si>
  <si>
    <t>786572</t>
    <phoneticPr fontId="19"/>
  </si>
  <si>
    <t>AKO-06BE</t>
    <phoneticPr fontId="19"/>
  </si>
  <si>
    <t>自動消灯横置きの安心のお線香ミニ</t>
  </si>
  <si>
    <t>943517</t>
    <phoneticPr fontId="19"/>
  </si>
  <si>
    <t>自動消灯横置き安心のお線香（中）</t>
  </si>
  <si>
    <t>943654</t>
    <phoneticPr fontId="19"/>
  </si>
  <si>
    <t>ABO-3502</t>
    <phoneticPr fontId="19"/>
  </si>
  <si>
    <t>宿泊セット</t>
    <phoneticPr fontId="19"/>
  </si>
  <si>
    <t>785827</t>
    <phoneticPr fontId="19"/>
  </si>
  <si>
    <t>KBO-001</t>
    <phoneticPr fontId="19"/>
  </si>
  <si>
    <t>汚物圧縮袋５０回×２枚</t>
    <phoneticPr fontId="19"/>
  </si>
  <si>
    <t>785803</t>
    <phoneticPr fontId="19"/>
  </si>
  <si>
    <t xml:space="preserve">「防臭・抗菌・消臭」緊急トイレ３０回分 </t>
  </si>
  <si>
    <t>786626</t>
    <phoneticPr fontId="19"/>
  </si>
  <si>
    <t>ウッド風ガーデニングブロック（24個）</t>
  </si>
  <si>
    <t>ﾌﾞﾗｳﾝ&amp;ﾍﾞｰｼﾞｭ</t>
    <phoneticPr fontId="19"/>
  </si>
  <si>
    <t>943579</t>
    <phoneticPr fontId="19"/>
  </si>
  <si>
    <t>耳かけ集音器Ⅳ</t>
    <rPh sb="0" eb="1">
      <t>ミミ</t>
    </rPh>
    <rPh sb="3" eb="6">
      <t>シュウオンキ</t>
    </rPh>
    <phoneticPr fontId="19"/>
  </si>
  <si>
    <t>943784</t>
    <phoneticPr fontId="19"/>
  </si>
  <si>
    <t>ABO-3210</t>
    <phoneticPr fontId="19"/>
  </si>
  <si>
    <t>組立式簡易トイレ １０回分</t>
    <phoneticPr fontId="19"/>
  </si>
  <si>
    <t>785766</t>
    <phoneticPr fontId="19"/>
  </si>
  <si>
    <t>ABO-7000</t>
    <phoneticPr fontId="19"/>
  </si>
  <si>
    <t>防災士が選んだ組立式簡易トイレ</t>
    <phoneticPr fontId="19"/>
  </si>
  <si>
    <t>786138</t>
    <phoneticPr fontId="19"/>
  </si>
  <si>
    <t>レンガ風ガーデニングブロック（24個）</t>
  </si>
  <si>
    <t>943593</t>
    <phoneticPr fontId="19"/>
  </si>
  <si>
    <t>ASB-03</t>
    <phoneticPr fontId="19"/>
  </si>
  <si>
    <t>どこでもラクラク洗浄ブラシⅢ</t>
    <phoneticPr fontId="19"/>
  </si>
  <si>
    <t>944163</t>
    <phoneticPr fontId="19"/>
  </si>
  <si>
    <t>215645</t>
    <phoneticPr fontId="19"/>
  </si>
  <si>
    <t>943661</t>
    <phoneticPr fontId="19"/>
  </si>
  <si>
    <t>洗濯機の高さをあげる足　防振マット付き</t>
    <phoneticPr fontId="19"/>
  </si>
  <si>
    <t>944071</t>
    <phoneticPr fontId="19"/>
  </si>
  <si>
    <t xml:space="preserve">「W抗菌・消臭」緊急トイレ５０回分 </t>
  </si>
  <si>
    <t>786589</t>
    <phoneticPr fontId="19"/>
  </si>
  <si>
    <t>ACアダプター（ANS-502.601.603.702用）</t>
    <phoneticPr fontId="19"/>
  </si>
  <si>
    <t>防災士が考えた携帯避難セット</t>
    <rPh sb="7" eb="9">
      <t>ケイタイ</t>
    </rPh>
    <phoneticPr fontId="19"/>
  </si>
  <si>
    <t>785858</t>
    <phoneticPr fontId="19"/>
  </si>
  <si>
    <t xml:space="preserve">「防臭・抗菌・消臭」緊急トイレ５０回分 </t>
  </si>
  <si>
    <t>786633</t>
    <phoneticPr fontId="19"/>
  </si>
  <si>
    <t>ABO-7010</t>
    <phoneticPr fontId="19"/>
  </si>
  <si>
    <t>水で洗える組立式簡易トイレ１０回分</t>
    <phoneticPr fontId="19"/>
  </si>
  <si>
    <t>786091</t>
    <phoneticPr fontId="19"/>
  </si>
  <si>
    <t>ロータリー式ヘッドライト５００</t>
    <phoneticPr fontId="19"/>
  </si>
  <si>
    <t>215706</t>
    <phoneticPr fontId="19"/>
  </si>
  <si>
    <t>リュック防災セット</t>
    <phoneticPr fontId="19"/>
  </si>
  <si>
    <t>785575</t>
    <phoneticPr fontId="19"/>
  </si>
  <si>
    <t>ウッド風ガーデニングブロック（48個）</t>
  </si>
  <si>
    <t>943586</t>
    <phoneticPr fontId="19"/>
  </si>
  <si>
    <t>レンガ風ガーデニングブロック（48個）</t>
  </si>
  <si>
    <t>943609</t>
    <phoneticPr fontId="19"/>
  </si>
  <si>
    <t xml:space="preserve">「W抗菌・消臭」緊急トイレ１００回分 </t>
  </si>
  <si>
    <t>786596</t>
    <phoneticPr fontId="19"/>
  </si>
  <si>
    <t xml:space="preserve">「防臭・抗菌・消臭」緊急トイレ１００回分 </t>
  </si>
  <si>
    <t>786640</t>
    <phoneticPr fontId="19"/>
  </si>
  <si>
    <t>ABO-2411</t>
    <phoneticPr fontId="19"/>
  </si>
  <si>
    <t>リュック防災セットⅡスタンダード ２４点(防水リュック）</t>
    <phoneticPr fontId="19"/>
  </si>
  <si>
    <t>786671</t>
    <phoneticPr fontId="19"/>
  </si>
  <si>
    <t>自然売り切り</t>
    <rPh sb="0" eb="3">
      <t>シゼンウ</t>
    </rPh>
    <rPh sb="4" eb="5">
      <t>キ</t>
    </rPh>
    <phoneticPr fontId="19"/>
  </si>
  <si>
    <t>AST-3306</t>
    <phoneticPr fontId="19"/>
  </si>
  <si>
    <t>ま～るいどこでもスタンドライト</t>
    <phoneticPr fontId="19"/>
  </si>
  <si>
    <t>215676</t>
    <phoneticPr fontId="19"/>
  </si>
  <si>
    <t>丸藤で継続販売</t>
    <rPh sb="0" eb="2">
      <t>マルフジ</t>
    </rPh>
    <rPh sb="3" eb="5">
      <t>ケイゾク</t>
    </rPh>
    <rPh sb="5" eb="7">
      <t>ハンバイ</t>
    </rPh>
    <phoneticPr fontId="19"/>
  </si>
  <si>
    <t>☆</t>
    <phoneticPr fontId="19"/>
  </si>
  <si>
    <t>785681</t>
    <phoneticPr fontId="19"/>
  </si>
  <si>
    <t>AKD-9030</t>
    <phoneticPr fontId="19"/>
  </si>
  <si>
    <t>園芸用シリコンバンド　３０本組</t>
    <phoneticPr fontId="19"/>
  </si>
  <si>
    <t>944132</t>
    <phoneticPr fontId="19"/>
  </si>
  <si>
    <t>カワタキ</t>
    <phoneticPr fontId="19"/>
  </si>
  <si>
    <t xml:space="preserve">AKD-9230 </t>
    <phoneticPr fontId="19"/>
  </si>
  <si>
    <t>園芸用シリコンバンドロング　３０本組</t>
    <phoneticPr fontId="19"/>
  </si>
  <si>
    <t>944095</t>
    <phoneticPr fontId="19"/>
  </si>
  <si>
    <t>据え置き</t>
    <rPh sb="0" eb="1">
      <t>ス</t>
    </rPh>
    <rPh sb="2" eb="3">
      <t>オ</t>
    </rPh>
    <phoneticPr fontId="19"/>
  </si>
  <si>
    <t>風呂場用薄型振動アラームⅡ</t>
    <phoneticPr fontId="19"/>
  </si>
  <si>
    <t>944897</t>
    <phoneticPr fontId="19"/>
  </si>
  <si>
    <t>ABA-508</t>
    <phoneticPr fontId="19"/>
  </si>
  <si>
    <t>薄型振動アラーム　１００ｄB</t>
    <phoneticPr fontId="19"/>
  </si>
  <si>
    <t>944866</t>
    <phoneticPr fontId="19"/>
  </si>
  <si>
    <t>785742</t>
    <phoneticPr fontId="19"/>
  </si>
  <si>
    <t>ABO-1301</t>
    <phoneticPr fontId="19"/>
  </si>
  <si>
    <t>歩きやすい安全スリッパ</t>
    <rPh sb="0" eb="1">
      <t>アル</t>
    </rPh>
    <rPh sb="5" eb="7">
      <t>アンゼン</t>
    </rPh>
    <phoneticPr fontId="19"/>
  </si>
  <si>
    <t>786770</t>
    <phoneticPr fontId="19"/>
  </si>
  <si>
    <t>６層式エアマット</t>
    <phoneticPr fontId="19"/>
  </si>
  <si>
    <t>786763</t>
    <phoneticPr fontId="19"/>
  </si>
  <si>
    <t>ABO-10005</t>
    <phoneticPr fontId="19"/>
  </si>
  <si>
    <t xml:space="preserve">「W抗菌・消臭」緊急トイレ５回分 </t>
  </si>
  <si>
    <t>786558</t>
    <phoneticPr fontId="19"/>
  </si>
  <si>
    <t xml:space="preserve">「防臭・抗菌・消臭」緊急トイレ５回分 </t>
  </si>
  <si>
    <t>786602</t>
    <phoneticPr fontId="19"/>
  </si>
  <si>
    <t>猫のコーナーガードⅡ</t>
    <rPh sb="0" eb="1">
      <t>ネコ</t>
    </rPh>
    <phoneticPr fontId="19"/>
  </si>
  <si>
    <t>944743</t>
    <phoneticPr fontId="19"/>
  </si>
  <si>
    <t>ACL-001</t>
    <phoneticPr fontId="19"/>
  </si>
  <si>
    <t>コールドスタンプ</t>
    <phoneticPr fontId="19"/>
  </si>
  <si>
    <t>944767</t>
    <phoneticPr fontId="19"/>
  </si>
  <si>
    <t>ADC-07BK</t>
    <phoneticPr fontId="19"/>
  </si>
  <si>
    <t>944859</t>
    <phoneticPr fontId="19"/>
  </si>
  <si>
    <t>ADC-07WH</t>
    <phoneticPr fontId="19"/>
  </si>
  <si>
    <t>944842</t>
    <phoneticPr fontId="19"/>
  </si>
  <si>
    <t>ADC-311</t>
  </si>
  <si>
    <t>単3が単1になる電池アダプター</t>
    <phoneticPr fontId="19"/>
  </si>
  <si>
    <t>944835</t>
    <phoneticPr fontId="19"/>
  </si>
  <si>
    <t>AGI-106DB</t>
    <phoneticPr fontId="19"/>
  </si>
  <si>
    <t>安心のろうそくお線香セット（ろうそく２個,線香１個）</t>
    <phoneticPr fontId="19"/>
  </si>
  <si>
    <t>944668</t>
    <phoneticPr fontId="19"/>
  </si>
  <si>
    <t>AGI-106GD</t>
    <phoneticPr fontId="19"/>
  </si>
  <si>
    <t>944675</t>
    <phoneticPr fontId="19"/>
  </si>
  <si>
    <t>AIP-001</t>
    <phoneticPr fontId="19"/>
  </si>
  <si>
    <t>イッパツチャック簡単袋とじ</t>
    <phoneticPr fontId="19"/>
  </si>
  <si>
    <t>944750</t>
    <phoneticPr fontId="19"/>
  </si>
  <si>
    <t>スイッチが操作しやすい集音器</t>
    <phoneticPr fontId="19"/>
  </si>
  <si>
    <t>944774</t>
    <phoneticPr fontId="19"/>
  </si>
  <si>
    <t>AKD-1015</t>
    <phoneticPr fontId="19"/>
  </si>
  <si>
    <t>繰り返し使える結束バンド １５cm</t>
    <phoneticPr fontId="19"/>
  </si>
  <si>
    <t>944972</t>
    <phoneticPr fontId="19"/>
  </si>
  <si>
    <t>AKD-1020</t>
    <phoneticPr fontId="19"/>
  </si>
  <si>
    <t>繰り返し使える結束バンド　２０cm</t>
    <phoneticPr fontId="19"/>
  </si>
  <si>
    <t>944989</t>
    <phoneticPr fontId="19"/>
  </si>
  <si>
    <t>AKN-30</t>
    <phoneticPr fontId="19"/>
  </si>
  <si>
    <t>コンセントキャップ</t>
    <phoneticPr fontId="19"/>
  </si>
  <si>
    <t>944590</t>
    <phoneticPr fontId="19"/>
  </si>
  <si>
    <t>AKS-101</t>
    <phoneticPr fontId="19"/>
  </si>
  <si>
    <t>簡単取付ドアレバー</t>
    <rPh sb="0" eb="2">
      <t>カンタン</t>
    </rPh>
    <rPh sb="2" eb="4">
      <t>トリツケ</t>
    </rPh>
    <phoneticPr fontId="19"/>
  </si>
  <si>
    <t>944958</t>
    <phoneticPr fontId="19"/>
  </si>
  <si>
    <t>AOK-001BL</t>
    <phoneticPr fontId="19"/>
  </si>
  <si>
    <t>おくすりこくり</t>
    <phoneticPr fontId="19"/>
  </si>
  <si>
    <t>944873</t>
    <phoneticPr fontId="19"/>
  </si>
  <si>
    <t>AOK-001PK</t>
    <phoneticPr fontId="19"/>
  </si>
  <si>
    <t>944880</t>
    <phoneticPr fontId="19"/>
  </si>
  <si>
    <t>AOS-001</t>
    <phoneticPr fontId="19"/>
  </si>
  <si>
    <t>仏飯ミニ</t>
    <rPh sb="0" eb="2">
      <t>ブッパン</t>
    </rPh>
    <phoneticPr fontId="19"/>
  </si>
  <si>
    <t>944965</t>
    <phoneticPr fontId="19"/>
  </si>
  <si>
    <t>ARO-431</t>
    <phoneticPr fontId="19"/>
  </si>
  <si>
    <t>光る蓮の花ライト</t>
    <phoneticPr fontId="19"/>
  </si>
  <si>
    <t>944729</t>
    <phoneticPr fontId="19"/>
  </si>
  <si>
    <t>ASC-001</t>
    <phoneticPr fontId="19"/>
  </si>
  <si>
    <t>電動アシスト自転車スイッチカバー（パナソニック用）</t>
    <phoneticPr fontId="19"/>
  </si>
  <si>
    <t>944927</t>
    <phoneticPr fontId="19"/>
  </si>
  <si>
    <t>電動アシスト自転車スイッチカバー（ヤマハ用）</t>
    <phoneticPr fontId="19"/>
  </si>
  <si>
    <t>944934</t>
    <phoneticPr fontId="19"/>
  </si>
  <si>
    <t>電動アシスト自転車スイッチカバー（ブリヂストン用）</t>
    <phoneticPr fontId="19"/>
  </si>
  <si>
    <t>944941</t>
    <phoneticPr fontId="19"/>
  </si>
  <si>
    <t>ASK-13</t>
    <phoneticPr fontId="19"/>
  </si>
  <si>
    <t>665495</t>
    <phoneticPr fontId="19"/>
  </si>
  <si>
    <t>KBO-3530</t>
    <phoneticPr fontId="19"/>
  </si>
  <si>
    <t>あると安心！スツールにもなる防災缶</t>
    <phoneticPr fontId="19"/>
  </si>
  <si>
    <t>786824</t>
    <phoneticPr fontId="19"/>
  </si>
  <si>
    <t>アマゾンで販売では？それで追加発注をした記憶があります</t>
    <rPh sb="5" eb="7">
      <t>ハンバイ</t>
    </rPh>
    <rPh sb="13" eb="17">
      <t>ツイカハッチュウ</t>
    </rPh>
    <rPh sb="20" eb="22">
      <t>キオク</t>
    </rPh>
    <phoneticPr fontId="19"/>
  </si>
  <si>
    <t>AFL-06ブリ</t>
  </si>
  <si>
    <t>AFL-06箱</t>
  </si>
  <si>
    <t>AFL-07ブリ</t>
  </si>
  <si>
    <t>AFL-07箱</t>
  </si>
  <si>
    <t>原価チェック</t>
    <rPh sb="0" eb="2">
      <t>ゲンカ</t>
    </rPh>
    <phoneticPr fontId="19"/>
  </si>
  <si>
    <t>AKD-2008</t>
    <phoneticPr fontId="19"/>
  </si>
  <si>
    <t>アニマルシリコンバンドミニ８本入</t>
    <rPh sb="14" eb="16">
      <t>ホンイ</t>
    </rPh>
    <phoneticPr fontId="19"/>
  </si>
  <si>
    <t>941346</t>
    <phoneticPr fontId="19"/>
  </si>
  <si>
    <t>AKS-01GR</t>
  </si>
  <si>
    <t>AKS-02GR</t>
  </si>
  <si>
    <t>AKS-02WH</t>
  </si>
  <si>
    <t>ASH-42WH</t>
    <phoneticPr fontId="19"/>
  </si>
  <si>
    <t>ASM-001</t>
    <phoneticPr fontId="19"/>
  </si>
  <si>
    <t>万能マルちゃん仕掛巻</t>
    <phoneticPr fontId="19"/>
  </si>
  <si>
    <t>944033</t>
    <phoneticPr fontId="19"/>
  </si>
  <si>
    <t>ARO-4101NDB</t>
    <phoneticPr fontId="19"/>
  </si>
  <si>
    <t>灯りがゆらぐ自動消灯安心のろうそく</t>
    <rPh sb="0" eb="1">
      <t>アカ</t>
    </rPh>
    <rPh sb="6" eb="12">
      <t>ジドウショウトウアンシン</t>
    </rPh>
    <phoneticPr fontId="19"/>
  </si>
  <si>
    <t>944149</t>
    <phoneticPr fontId="19"/>
  </si>
  <si>
    <t>来春</t>
    <rPh sb="0" eb="2">
      <t>ライシュン</t>
    </rPh>
    <phoneticPr fontId="19"/>
  </si>
  <si>
    <t>ARO-4101NWH</t>
    <phoneticPr fontId="19"/>
  </si>
  <si>
    <t>944385</t>
    <phoneticPr fontId="19"/>
  </si>
  <si>
    <t>ARO-4101NGD</t>
    <phoneticPr fontId="19"/>
  </si>
  <si>
    <t>944156</t>
    <phoneticPr fontId="19"/>
  </si>
  <si>
    <t>リニューアルする？</t>
    <phoneticPr fontId="19"/>
  </si>
  <si>
    <t>ADL-006</t>
    <phoneticPr fontId="19"/>
  </si>
  <si>
    <t>手回し・ソーラー充電式ライト</t>
    <phoneticPr fontId="19"/>
  </si>
  <si>
    <t>944910</t>
    <phoneticPr fontId="19"/>
  </si>
  <si>
    <t>値上げなし</t>
  </si>
  <si>
    <t>AKH-001</t>
    <phoneticPr fontId="19"/>
  </si>
  <si>
    <t>お手軽ＤＩＹ　クロス補修キット</t>
    <phoneticPr fontId="19"/>
  </si>
  <si>
    <t>944736</t>
    <phoneticPr fontId="19"/>
  </si>
  <si>
    <t>AOP-01</t>
    <phoneticPr fontId="19"/>
  </si>
  <si>
    <t>マグネット式　置き配プレート チャイムを押さず/押して</t>
    <phoneticPr fontId="19"/>
  </si>
  <si>
    <t>944415</t>
    <phoneticPr fontId="19"/>
  </si>
  <si>
    <t>マグネット式　置き配プレート 置き配指定/ホワイトボード</t>
    <phoneticPr fontId="19"/>
  </si>
  <si>
    <t>944422</t>
    <phoneticPr fontId="19"/>
  </si>
  <si>
    <t>マグネット式　置き配プレート 宅配ボックス/置き配</t>
    <phoneticPr fontId="19"/>
  </si>
  <si>
    <t>944439</t>
    <phoneticPr fontId="19"/>
  </si>
  <si>
    <t>ACG-100</t>
    <phoneticPr fontId="19"/>
  </si>
  <si>
    <t>猫のコーナーガード</t>
    <rPh sb="0" eb="1">
      <t>ネコ</t>
    </rPh>
    <phoneticPr fontId="19"/>
  </si>
  <si>
    <t>944477</t>
    <phoneticPr fontId="19"/>
  </si>
  <si>
    <t>売り切り廃番　後継ABO-043</t>
    <rPh sb="0" eb="1">
      <t>ウ</t>
    </rPh>
    <rPh sb="2" eb="3">
      <t>キ</t>
    </rPh>
    <rPh sb="4" eb="6">
      <t>ハイバン</t>
    </rPh>
    <phoneticPr fontId="19"/>
  </si>
  <si>
    <t>売り切り廃番　後継ABO-091</t>
    <phoneticPr fontId="19"/>
  </si>
  <si>
    <t>売り切り廃番　後継ADC-312</t>
    <phoneticPr fontId="19"/>
  </si>
  <si>
    <t>来春</t>
  </si>
  <si>
    <t>来春</t>
    <phoneticPr fontId="19"/>
  </si>
  <si>
    <t>静音アルミブランケット</t>
    <phoneticPr fontId="19"/>
  </si>
  <si>
    <t>785810</t>
    <phoneticPr fontId="19"/>
  </si>
  <si>
    <t>静音アルミポンチョ</t>
    <phoneticPr fontId="19"/>
  </si>
  <si>
    <t>786060</t>
    <phoneticPr fontId="19"/>
  </si>
  <si>
    <t>静音アルミ寝袋</t>
    <phoneticPr fontId="19"/>
  </si>
  <si>
    <t>786077</t>
    <phoneticPr fontId="19"/>
  </si>
  <si>
    <t>ABO-0910</t>
    <phoneticPr fontId="19"/>
  </si>
  <si>
    <t>厚手あったか寝袋</t>
    <phoneticPr fontId="19"/>
  </si>
  <si>
    <t>786503</t>
    <phoneticPr fontId="19"/>
  </si>
  <si>
    <t>エアマット</t>
    <phoneticPr fontId="19"/>
  </si>
  <si>
    <t>786053</t>
    <phoneticPr fontId="19"/>
  </si>
  <si>
    <t>ABO-3205</t>
    <phoneticPr fontId="19"/>
  </si>
  <si>
    <t>和式便座枠付 携帯トイレ ５回分</t>
    <phoneticPr fontId="19"/>
  </si>
  <si>
    <t>786220</t>
    <phoneticPr fontId="19"/>
  </si>
  <si>
    <t>ABO-3402</t>
    <phoneticPr fontId="19"/>
  </si>
  <si>
    <t>すぐに固まる携帯トイレ　２回分　防臭・抗菌・消臭</t>
    <phoneticPr fontId="19"/>
  </si>
  <si>
    <t>786657</t>
    <phoneticPr fontId="19"/>
  </si>
  <si>
    <t>ABO-3405</t>
    <phoneticPr fontId="19"/>
  </si>
  <si>
    <t>すぐに固まる災害時の緊急トイレ５回分 ダブル抗菌消臭</t>
    <phoneticPr fontId="19"/>
  </si>
  <si>
    <t>786398</t>
    <phoneticPr fontId="19"/>
  </si>
  <si>
    <t>ABO-3410</t>
    <phoneticPr fontId="19"/>
  </si>
  <si>
    <t>すぐに固まる災害時の緊急トイレ１０回分 ダブル抗菌消臭</t>
    <phoneticPr fontId="19"/>
  </si>
  <si>
    <t>786404</t>
    <phoneticPr fontId="19"/>
  </si>
  <si>
    <t>ABO-3430</t>
    <phoneticPr fontId="19"/>
  </si>
  <si>
    <t>すぐに固まる災害時の緊急トイレ３０回分 ダブル抗菌消臭</t>
    <phoneticPr fontId="19"/>
  </si>
  <si>
    <t>786411</t>
    <phoneticPr fontId="19"/>
  </si>
  <si>
    <t>避難用防災リュック</t>
    <phoneticPr fontId="19"/>
  </si>
  <si>
    <t>786251</t>
    <phoneticPr fontId="19"/>
  </si>
  <si>
    <t>避難用防災リュック　防水タイプ</t>
    <phoneticPr fontId="19"/>
  </si>
  <si>
    <t>786268</t>
    <phoneticPr fontId="19"/>
  </si>
  <si>
    <t>防災セット　１０点セット</t>
    <phoneticPr fontId="19"/>
  </si>
  <si>
    <t>防災セット　１８点セット</t>
    <phoneticPr fontId="19"/>
  </si>
  <si>
    <t>ABO-990</t>
    <phoneticPr fontId="19"/>
  </si>
  <si>
    <t>車載用防災セット（ポーチ付）</t>
    <phoneticPr fontId="19"/>
  </si>
  <si>
    <t>785780</t>
    <phoneticPr fontId="19"/>
  </si>
  <si>
    <t>ABO-2401</t>
    <phoneticPr fontId="19"/>
  </si>
  <si>
    <t>リュック防災セットⅠスタンダード ２４点(厚手リュック）</t>
    <phoneticPr fontId="19"/>
  </si>
  <si>
    <t>786664</t>
    <phoneticPr fontId="19"/>
  </si>
  <si>
    <t>ABO-12905</t>
    <phoneticPr fontId="19"/>
  </si>
  <si>
    <t>吸水土のう ５枚セット</t>
    <rPh sb="7" eb="8">
      <t>マイ</t>
    </rPh>
    <phoneticPr fontId="19"/>
  </si>
  <si>
    <t>786213</t>
    <phoneticPr fontId="19"/>
  </si>
  <si>
    <t>ABO-22904</t>
    <phoneticPr fontId="19"/>
  </si>
  <si>
    <t>水タンクにもなる大きな水のう袋　４枚入</t>
    <phoneticPr fontId="19"/>
  </si>
  <si>
    <t>786510</t>
    <phoneticPr fontId="19"/>
  </si>
  <si>
    <t>ABO-32903</t>
    <phoneticPr fontId="19"/>
  </si>
  <si>
    <t xml:space="preserve">止水板　３枚組 </t>
    <phoneticPr fontId="19"/>
  </si>
  <si>
    <t>786541</t>
    <phoneticPr fontId="19"/>
  </si>
  <si>
    <t>ABS-100</t>
    <phoneticPr fontId="19"/>
  </si>
  <si>
    <t>１台４役 乾電池ストッカー</t>
    <phoneticPr fontId="19"/>
  </si>
  <si>
    <t>944064</t>
    <phoneticPr fontId="19"/>
  </si>
  <si>
    <t>スーパーワイドＣＯＢヘッドライト</t>
    <phoneticPr fontId="19"/>
  </si>
  <si>
    <t>215805</t>
    <phoneticPr fontId="19"/>
  </si>
  <si>
    <t>AHT-01</t>
    <phoneticPr fontId="19"/>
  </si>
  <si>
    <t>簡易花立(お墓用)</t>
    <phoneticPr fontId="19"/>
  </si>
  <si>
    <t>944583</t>
    <phoneticPr fontId="19"/>
  </si>
  <si>
    <t>AIC-02</t>
  </si>
  <si>
    <t>AIC-07BR</t>
    <phoneticPr fontId="19"/>
  </si>
  <si>
    <t>フェルト付きイス脚カバー</t>
    <phoneticPr fontId="19"/>
  </si>
  <si>
    <t>944606</t>
    <phoneticPr fontId="19"/>
  </si>
  <si>
    <t>AIC-07BE</t>
    <phoneticPr fontId="19"/>
  </si>
  <si>
    <t>944613</t>
    <phoneticPr fontId="19"/>
  </si>
  <si>
    <t>充電式耳かけ集音器Ⅱ</t>
    <phoneticPr fontId="19"/>
  </si>
  <si>
    <t>665501</t>
    <phoneticPr fontId="19"/>
  </si>
  <si>
    <t>マルチタップカバーショート</t>
    <phoneticPr fontId="19"/>
  </si>
  <si>
    <t>AKT-001</t>
    <phoneticPr fontId="19"/>
  </si>
  <si>
    <t>KASATATSU</t>
    <phoneticPr fontId="19"/>
  </si>
  <si>
    <t>944002</t>
    <phoneticPr fontId="19"/>
  </si>
  <si>
    <t>KASATATSUⅡ</t>
    <phoneticPr fontId="19"/>
  </si>
  <si>
    <t>944408</t>
    <phoneticPr fontId="19"/>
  </si>
  <si>
    <t>APL-4201</t>
    <phoneticPr fontId="19"/>
  </si>
  <si>
    <t>防雨ＬＥＤアルミライト</t>
    <rPh sb="0" eb="2">
      <t>ボウウ</t>
    </rPh>
    <phoneticPr fontId="19"/>
  </si>
  <si>
    <t>215690</t>
    <phoneticPr fontId="19"/>
  </si>
  <si>
    <t>ASL-4302</t>
    <phoneticPr fontId="19"/>
  </si>
  <si>
    <t>お守りセンサーライト</t>
    <phoneticPr fontId="19"/>
  </si>
  <si>
    <t>665464</t>
    <phoneticPr fontId="19"/>
  </si>
  <si>
    <t>キャップ丸洗いホルダー</t>
    <phoneticPr fontId="19"/>
  </si>
  <si>
    <t>944798</t>
    <phoneticPr fontId="19"/>
  </si>
  <si>
    <t>掃除機用すきまノズル</t>
  </si>
  <si>
    <t>944538</t>
    <phoneticPr fontId="19"/>
  </si>
  <si>
    <t>掃除機用ワイドノズル</t>
  </si>
  <si>
    <t>944545</t>
    <phoneticPr fontId="19"/>
  </si>
  <si>
    <t>掃除機用２WAYノズル</t>
  </si>
  <si>
    <t>944552</t>
    <phoneticPr fontId="19"/>
  </si>
  <si>
    <t>掃除機用回転ブラシノズル</t>
  </si>
  <si>
    <t>944569</t>
    <phoneticPr fontId="19"/>
  </si>
  <si>
    <t>掃除機接続用つぎ手パイプ</t>
  </si>
  <si>
    <t>944576</t>
    <phoneticPr fontId="19"/>
  </si>
  <si>
    <t>ASO-102</t>
    <phoneticPr fontId="19"/>
  </si>
  <si>
    <t>手放しOK！スティック掃除機肩掛けベルト</t>
    <phoneticPr fontId="19"/>
  </si>
  <si>
    <t>944811</t>
    <phoneticPr fontId="19"/>
  </si>
  <si>
    <t>スマホが置けるスタンドライト　スリム</t>
    <phoneticPr fontId="19"/>
  </si>
  <si>
    <t>215669</t>
    <phoneticPr fontId="19"/>
  </si>
  <si>
    <t>ATP-3201</t>
  </si>
  <si>
    <t>ATT-001</t>
    <phoneticPr fontId="19"/>
  </si>
  <si>
    <t>種とりピック</t>
    <rPh sb="0" eb="1">
      <t>タネ</t>
    </rPh>
    <phoneticPr fontId="19"/>
  </si>
  <si>
    <t>944903</t>
    <phoneticPr fontId="19"/>
  </si>
  <si>
    <t>AUV-3301</t>
    <phoneticPr fontId="19"/>
  </si>
  <si>
    <t>見えにくい汚れの発見ライト</t>
    <phoneticPr fontId="19"/>
  </si>
  <si>
    <t>215553</t>
    <phoneticPr fontId="19"/>
  </si>
  <si>
    <t>AUV-3301C</t>
    <phoneticPr fontId="19"/>
  </si>
  <si>
    <t>215683</t>
    <phoneticPr fontId="19"/>
  </si>
  <si>
    <t>KCA-101</t>
    <phoneticPr fontId="19"/>
  </si>
  <si>
    <t>蓄光ヘルメットクリップ</t>
    <phoneticPr fontId="19"/>
  </si>
  <si>
    <t>215713</t>
    <phoneticPr fontId="19"/>
  </si>
  <si>
    <t>災害時の緊急トイレ １０回分 ダブル抗菌消臭</t>
    <phoneticPr fontId="19"/>
  </si>
  <si>
    <t>ABO-2830A</t>
    <phoneticPr fontId="19"/>
  </si>
  <si>
    <t>災害時の緊急トイレ ３０回分 ダブル抗菌消臭</t>
    <phoneticPr fontId="19"/>
  </si>
  <si>
    <t>ABO-2930N</t>
    <phoneticPr fontId="19"/>
  </si>
  <si>
    <t xml:space="preserve">抗菌消臭緊急トイレ３０回分 凝固剤のみ(分包) </t>
  </si>
  <si>
    <t>786022</t>
    <phoneticPr fontId="19"/>
  </si>
  <si>
    <t>ABO-2950N</t>
    <phoneticPr fontId="19"/>
  </si>
  <si>
    <t xml:space="preserve">抗菌消臭緊急トイレ５０回分 凝固剤のみ(分包) </t>
  </si>
  <si>
    <t>786039</t>
    <phoneticPr fontId="19"/>
  </si>
  <si>
    <t>ABO-2930</t>
    <phoneticPr fontId="19"/>
  </si>
  <si>
    <t>抗菌消臭緊急トイレ３０回分</t>
    <phoneticPr fontId="19"/>
  </si>
  <si>
    <t>785940</t>
    <phoneticPr fontId="19"/>
  </si>
  <si>
    <t>ABO-2950</t>
    <phoneticPr fontId="19"/>
  </si>
  <si>
    <t>抗菌消臭緊急トイレ５０回分</t>
    <phoneticPr fontId="19"/>
  </si>
  <si>
    <t>785889</t>
    <phoneticPr fontId="19"/>
  </si>
  <si>
    <t>ABO-29100</t>
    <phoneticPr fontId="19"/>
  </si>
  <si>
    <t>抗菌消臭緊急トイレ１００回分</t>
    <phoneticPr fontId="19"/>
  </si>
  <si>
    <t>785896</t>
    <phoneticPr fontId="19"/>
  </si>
  <si>
    <t>ABO-3050</t>
    <phoneticPr fontId="19"/>
  </si>
  <si>
    <t>災害時の緊急トイレ５０回分 ダブル抗菌 消臭</t>
    <phoneticPr fontId="19"/>
  </si>
  <si>
    <t>785865</t>
    <phoneticPr fontId="19"/>
  </si>
  <si>
    <t>ABO-30100</t>
    <phoneticPr fontId="19"/>
  </si>
  <si>
    <t>災害時の緊急トイレ１００回分 ダブル抗菌 消臭</t>
    <phoneticPr fontId="19"/>
  </si>
  <si>
    <t>785872</t>
    <phoneticPr fontId="19"/>
  </si>
  <si>
    <t>ACG-101BK</t>
    <phoneticPr fontId="19"/>
  </si>
  <si>
    <t>944996</t>
    <phoneticPr fontId="19"/>
  </si>
  <si>
    <t>ARO-4301</t>
    <phoneticPr fontId="19"/>
  </si>
  <si>
    <t>炎がゆらぐ太いろうそく</t>
    <phoneticPr fontId="19"/>
  </si>
  <si>
    <t>944781</t>
    <phoneticPr fontId="19"/>
  </si>
  <si>
    <t>ASE-4215NDB</t>
    <phoneticPr fontId="19"/>
  </si>
  <si>
    <t>自動消灯付安心のお線香（小）</t>
    <rPh sb="4" eb="5">
      <t>ツキ</t>
    </rPh>
    <rPh sb="12" eb="13">
      <t>ショウ</t>
    </rPh>
    <phoneticPr fontId="19"/>
  </si>
  <si>
    <t>944514</t>
    <phoneticPr fontId="19"/>
  </si>
  <si>
    <t>ASE-4215NGD</t>
    <phoneticPr fontId="19"/>
  </si>
  <si>
    <t>944521</t>
    <phoneticPr fontId="19"/>
  </si>
  <si>
    <t>自動消灯付安心のお線香ミニ ダークブラウン</t>
  </si>
  <si>
    <t>ダークブラウン</t>
    <phoneticPr fontId="19"/>
  </si>
  <si>
    <t>944491</t>
    <phoneticPr fontId="19"/>
  </si>
  <si>
    <t>自動消灯付安心のお線香ミニ ゴールド</t>
  </si>
  <si>
    <t>944507</t>
    <phoneticPr fontId="19"/>
  </si>
  <si>
    <t>ASF-130</t>
    <phoneticPr fontId="19"/>
  </si>
  <si>
    <t>縦型洗濯機 汚れフィルターガード３０枚</t>
    <rPh sb="18" eb="19">
      <t>マイ</t>
    </rPh>
    <phoneticPr fontId="35"/>
  </si>
  <si>
    <t>944170</t>
    <phoneticPr fontId="19"/>
  </si>
  <si>
    <t>縦型洗濯機 汚れフィルターガード６０枚</t>
  </si>
  <si>
    <t>944187</t>
    <phoneticPr fontId="19"/>
  </si>
  <si>
    <t>縦型洗濯機 汚れフィルターガード９０枚</t>
    <rPh sb="18" eb="19">
      <t>マイ</t>
    </rPh>
    <phoneticPr fontId="35"/>
  </si>
  <si>
    <t>944194</t>
    <phoneticPr fontId="19"/>
  </si>
  <si>
    <t>ASF-230</t>
    <phoneticPr fontId="19"/>
  </si>
  <si>
    <t>ドラム式洗濯機 汚れフィルターガードS３０枚</t>
  </si>
  <si>
    <t>944200</t>
    <phoneticPr fontId="19"/>
  </si>
  <si>
    <t>ドラム式洗濯機 汚れフィルターガードS６０枚</t>
  </si>
  <si>
    <t>944217</t>
    <phoneticPr fontId="19"/>
  </si>
  <si>
    <t>ドラム式洗濯機 汚れフィルターガードS９０枚</t>
  </si>
  <si>
    <t>944224</t>
    <phoneticPr fontId="19"/>
  </si>
  <si>
    <t>ASF-330</t>
    <phoneticPr fontId="19"/>
  </si>
  <si>
    <t>ドラム式洗濯機 汚れフィルターガードＨ３０枚</t>
    <rPh sb="21" eb="22">
      <t>マイ</t>
    </rPh>
    <phoneticPr fontId="35"/>
  </si>
  <si>
    <t>944248</t>
    <phoneticPr fontId="19"/>
  </si>
  <si>
    <t>ドラム式洗濯機 汚れフィルターガードＨ６０枚</t>
  </si>
  <si>
    <t>944255</t>
    <phoneticPr fontId="19"/>
  </si>
  <si>
    <t>ドラム式洗濯機 汚れフィルターガードＨ９０枚</t>
    <rPh sb="21" eb="22">
      <t>マイ</t>
    </rPh>
    <phoneticPr fontId="35"/>
  </si>
  <si>
    <t>944262</t>
    <phoneticPr fontId="19"/>
  </si>
  <si>
    <t>ASF-415</t>
    <phoneticPr fontId="19"/>
  </si>
  <si>
    <t>ドラム式洗濯機 汚れフィルターガードＰ１５枚</t>
  </si>
  <si>
    <t>944279</t>
    <phoneticPr fontId="19"/>
  </si>
  <si>
    <t>ドラム式洗濯機 汚れフィルターガードＰ３０枚</t>
  </si>
  <si>
    <t>944286</t>
    <phoneticPr fontId="19"/>
  </si>
  <si>
    <t>実売</t>
  </si>
  <si>
    <t>星あそび　ハロウィン</t>
  </si>
  <si>
    <t>持ったら点灯ランタン</t>
  </si>
  <si>
    <t>ねながらひっぱりコード　ハロウィン</t>
  </si>
  <si>
    <t>かぼちゃ</t>
  </si>
  <si>
    <t>こうもり</t>
  </si>
  <si>
    <t>ま～るいどこでもスタンドライト</t>
  </si>
  <si>
    <t>組み立て式簡易トイレ</t>
  </si>
  <si>
    <t>抗菌消臭 組立式緊急トイレ １０回分</t>
  </si>
  <si>
    <t>☆</t>
  </si>
  <si>
    <t>電動角質リムーバー（ブリスター）</t>
  </si>
  <si>
    <t>こたつにつける収納ポケット</t>
  </si>
  <si>
    <t>液晶テレビ対応手もとスピーカー</t>
  </si>
  <si>
    <t>お経の流れるスピーカー</t>
  </si>
  <si>
    <t>ＬＥＤのインテリア常備灯　</t>
  </si>
  <si>
    <t>ブリスター</t>
  </si>
  <si>
    <t>ＬＥＤのインテリア常備灯</t>
  </si>
  <si>
    <t>燭台付安心のろうそく（中）電池無</t>
  </si>
  <si>
    <t>光るスイッチかざり　流れ星</t>
  </si>
  <si>
    <t>光るスイッチかざり　月</t>
  </si>
  <si>
    <t>ボディローションぬりちゃんコンパクト（化粧箱）</t>
  </si>
  <si>
    <t>ボディローションぬりちゃんコンパクト（ブリスター）</t>
  </si>
  <si>
    <t>ウォールセンサーライト（化粧箱）</t>
  </si>
  <si>
    <t>くも</t>
  </si>
  <si>
    <t>ウォールセンサーライト（ブリスター）</t>
  </si>
  <si>
    <t>ねこ</t>
  </si>
  <si>
    <t>しかく</t>
  </si>
  <si>
    <t>うさぎ</t>
  </si>
  <si>
    <t>万能マルちゃん仕掛巻</t>
  </si>
  <si>
    <t>充電式ヘッドライト３４０</t>
  </si>
  <si>
    <t>交換用シリコンキャップ（AMK-403用）</t>
  </si>
  <si>
    <t>安心のお線香ミニ　電池無</t>
  </si>
  <si>
    <t>チャカチャカライター</t>
  </si>
  <si>
    <t>スマホが置けるスタンドライト　スリム</t>
  </si>
  <si>
    <t>処分品</t>
    <rPh sb="0" eb="2">
      <t>ショブン</t>
    </rPh>
    <rPh sb="2" eb="3">
      <t>ヒン</t>
    </rPh>
    <phoneticPr fontId="14"/>
  </si>
  <si>
    <t>処分品</t>
    <rPh sb="0" eb="2">
      <t>ショブン</t>
    </rPh>
    <rPh sb="2" eb="3">
      <t>ヒン</t>
    </rPh>
    <phoneticPr fontId="14"/>
  </si>
  <si>
    <t>102</t>
    <phoneticPr fontId="14"/>
  </si>
  <si>
    <t>①325②390③210➃232⑤81⑥62</t>
    <phoneticPr fontId="14"/>
  </si>
  <si>
    <t>入荷予定確認</t>
    <rPh sb="0" eb="4">
      <t>ニュウカヨテイ</t>
    </rPh>
    <rPh sb="4" eb="6">
      <t>カクニン</t>
    </rPh>
    <phoneticPr fontId="14"/>
  </si>
  <si>
    <t>ロット、改良の検討。001は廃版。</t>
    <rPh sb="4" eb="6">
      <t>カイリョウ</t>
    </rPh>
    <rPh sb="7" eb="9">
      <t>ケントウ</t>
    </rPh>
    <rPh sb="14" eb="16">
      <t>ハイバン</t>
    </rPh>
    <phoneticPr fontId="14"/>
  </si>
  <si>
    <t>売切り廃番　</t>
    <rPh sb="0" eb="2">
      <t>ウリキ</t>
    </rPh>
    <rPh sb="3" eb="5">
      <t>ハイバン</t>
    </rPh>
    <phoneticPr fontId="14"/>
  </si>
  <si>
    <t>入荷確認</t>
    <rPh sb="0" eb="2">
      <t>ニュウカ</t>
    </rPh>
    <rPh sb="2" eb="4">
      <t>カクニン</t>
    </rPh>
    <phoneticPr fontId="14"/>
  </si>
  <si>
    <t>発注10000</t>
    <rPh sb="0" eb="2">
      <t>ハッチュウ</t>
    </rPh>
    <phoneticPr fontId="14"/>
  </si>
  <si>
    <t>①325②390③210➃232⑤81⑥62</t>
  </si>
  <si>
    <t>前回決定事項（7/10）</t>
    <rPh sb="0" eb="2">
      <t>ゼンカイ</t>
    </rPh>
    <phoneticPr fontId="14"/>
  </si>
  <si>
    <t>入荷確認 8月15日入荷</t>
    <rPh sb="0" eb="2">
      <t>ニュウカ</t>
    </rPh>
    <rPh sb="2" eb="4">
      <t>カクニン</t>
    </rPh>
    <rPh sb="6" eb="7">
      <t>ガツ</t>
    </rPh>
    <rPh sb="9" eb="10">
      <t>ニチ</t>
    </rPh>
    <rPh sb="10" eb="12">
      <t>ニュウカ</t>
    </rPh>
    <phoneticPr fontId="14"/>
  </si>
  <si>
    <t>前回決定事項（7/17）</t>
    <rPh sb="0" eb="2">
      <t>ゼンカイ</t>
    </rPh>
    <phoneticPr fontId="14"/>
  </si>
  <si>
    <t>ARO-5202WH-HA</t>
  </si>
  <si>
    <t>ABO-182</t>
    <phoneticPr fontId="14"/>
  </si>
  <si>
    <t>6層式エアマット</t>
    <rPh sb="1" eb="3">
      <t>ソウシキ</t>
    </rPh>
    <phoneticPr fontId="14"/>
  </si>
  <si>
    <t>AKD-1015</t>
    <phoneticPr fontId="14"/>
  </si>
  <si>
    <t>繰り返し使える結束ﾊﾞﾝﾄﾞ15cm</t>
    <rPh sb="0" eb="1">
      <t>ク</t>
    </rPh>
    <rPh sb="2" eb="3">
      <t>カエ</t>
    </rPh>
    <rPh sb="4" eb="5">
      <t>ツカ</t>
    </rPh>
    <rPh sb="7" eb="9">
      <t>ケッソク</t>
    </rPh>
    <phoneticPr fontId="14"/>
  </si>
  <si>
    <t>AKD-1020</t>
    <phoneticPr fontId="14"/>
  </si>
  <si>
    <t>繰り返し使える結束ﾊﾞﾝﾄﾞ20cm</t>
    <rPh sb="0" eb="1">
      <t>ク</t>
    </rPh>
    <rPh sb="2" eb="3">
      <t>カエ</t>
    </rPh>
    <rPh sb="4" eb="5">
      <t>ツカ</t>
    </rPh>
    <rPh sb="7" eb="9">
      <t>ケッソク</t>
    </rPh>
    <phoneticPr fontId="14"/>
  </si>
  <si>
    <t>ABO-42905</t>
    <phoneticPr fontId="14"/>
  </si>
  <si>
    <t>敷くだけ吸水シート</t>
    <phoneticPr fontId="14"/>
  </si>
  <si>
    <t>ASF-520</t>
    <phoneticPr fontId="14"/>
  </si>
  <si>
    <t>ASF-540</t>
    <phoneticPr fontId="14"/>
  </si>
  <si>
    <t>ファン付ウェア用フィルター 20枚</t>
    <phoneticPr fontId="14"/>
  </si>
  <si>
    <t>ファン付ウェア用フィルター 40枚</t>
    <phoneticPr fontId="14"/>
  </si>
  <si>
    <t>209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</si>
  <si>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</si>
  <si>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</si>
  <si>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</si>
  <si>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</si>
  <si>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</si>
  <si>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</si>
  <si>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</si>
  <si>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</si>
  <si>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</si>
  <si>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</si>
  <si>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</si>
  <si>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</si>
  <si>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</si>
  <si>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</si>
  <si>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</si>
  <si>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</si>
  <si>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</si>
  <si>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</si>
  <si>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</si>
  <si>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</si>
  <si>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</si>
  <si>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</si>
  <si>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</si>
  <si>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</si>
  <si>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</si>
  <si>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</si>
  <si>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</si>
  <si>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</si>
  <si>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</si>
  <si>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</si>
  <si>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</si>
  <si>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</si>
  <si>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</si>
  <si>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</si>
  <si>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</si>
  <si>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</si>
  <si>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</si>
  <si>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</si>
  <si>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</si>
  <si>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</si>
  <si>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</si>
  <si>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</si>
  <si>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</si>
  <si>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</si>
  <si>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</si>
  <si>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</si>
  <si>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</si>
  <si>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</si>
  <si>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</si>
  <si>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</si>
  <si>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</si>
  <si>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</si>
  <si>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</si>
  <si>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</si>
  <si>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</si>
  <si>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</si>
  <si>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</si>
  <si>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</si>
  <si>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</si>
  <si>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</si>
  <si>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</si>
  <si>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</si>
  <si>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</si>
  <si>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</si>
  <si>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</si>
  <si>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</si>
  <si>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</si>
  <si>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</si>
  <si>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</si>
  <si>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</si>
  <si>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</si>
  <si>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</si>
  <si>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</si>
  <si>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</si>
  <si>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</si>
  <si>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</si>
  <si>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</si>
  <si>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発注10000　（ABO-3500）</t>
    <rPh sb="0" eb="2">
      <t>ハッチュウ</t>
    </rPh>
    <phoneticPr fontId="14"/>
  </si>
  <si>
    <t>様子見</t>
    <rPh sb="0" eb="2">
      <t>ヨウス</t>
    </rPh>
    <rPh sb="2" eb="3">
      <t>ミ</t>
    </rPh>
    <phoneticPr fontId="14"/>
  </si>
  <si>
    <t>発注　2000</t>
    <rPh sb="0" eb="2">
      <t>ハッチュウ</t>
    </rPh>
    <phoneticPr fontId="14"/>
  </si>
  <si>
    <t>発注6000</t>
    <rPh sb="0" eb="2">
      <t>ハッチュウ</t>
    </rPh>
    <phoneticPr fontId="14"/>
  </si>
  <si>
    <t>歩きやすい安全スリッパ</t>
    <rPh sb="0" eb="1">
      <t>アル</t>
    </rPh>
    <phoneticPr fontId="14"/>
  </si>
  <si>
    <t>AOS-001</t>
    <phoneticPr fontId="14"/>
  </si>
  <si>
    <t>仏飯ミニ</t>
    <rPh sb="0" eb="2">
      <t>ブッパン</t>
    </rPh>
    <phoneticPr fontId="14"/>
  </si>
  <si>
    <t>ﾘﾝﾍﾞﾙ
確保数</t>
    <rPh sb="6" eb="8">
      <t>カクホ</t>
    </rPh>
    <rPh sb="8" eb="9">
      <t>スウ</t>
    </rPh>
    <phoneticPr fontId="14"/>
  </si>
  <si>
    <t>ASE-4215NDB</t>
    <phoneticPr fontId="14"/>
  </si>
  <si>
    <t>ARO-4101NDB</t>
    <phoneticPr fontId="14"/>
  </si>
  <si>
    <t>ASH-2N</t>
  </si>
  <si>
    <t>青山1/（i20）【ASH-2N】スーパーブレンダー ASH-2N 本体・大・小容器セット（4962644022861）</t>
  </si>
  <si>
    <t>青山1/（i20）【ASE-4216R】自動消灯付安心のお線香（小）３本立（ルーツ専用）ゴールド</t>
  </si>
  <si>
    <t>ASH-6SI</t>
  </si>
  <si>
    <t>青山1/（i20）【ASH-6SI】アサヒ スーパーブレンダー　タイニー ロックアイス刃 小容器（4962644022885）</t>
  </si>
  <si>
    <t>青山1/（i20）【ASF-540】ファン付ウェア用フィルター 20枚（4962644945115）</t>
  </si>
  <si>
    <t>77期（4期　7/1-7/24）</t>
    <rPh sb="2" eb="3">
      <t>キ</t>
    </rPh>
    <rPh sb="5" eb="6">
      <t>キ</t>
    </rPh>
    <phoneticPr fontId="14"/>
  </si>
  <si>
    <t>前回決定事項（7/24）</t>
    <rPh sb="0" eb="2">
      <t>ゼンカイ</t>
    </rPh>
    <phoneticPr fontId="14"/>
  </si>
  <si>
    <t>AMB-001</t>
  </si>
  <si>
    <t>川村さんに確認。</t>
    <rPh sb="0" eb="2">
      <t>カワムラ</t>
    </rPh>
    <rPh sb="5" eb="7">
      <t>カクニン</t>
    </rPh>
    <phoneticPr fontId="14"/>
  </si>
  <si>
    <t>壮太社長確認</t>
    <rPh sb="0" eb="4">
      <t>ソウタシャチョウ</t>
    </rPh>
    <rPh sb="4" eb="6">
      <t>カクニン</t>
    </rPh>
    <phoneticPr fontId="14"/>
  </si>
  <si>
    <t>発注3000→6000</t>
    <rPh sb="0" eb="2">
      <t>ハッチュウ</t>
    </rPh>
    <phoneticPr fontId="14"/>
  </si>
  <si>
    <t>3000発注済</t>
    <rPh sb="4" eb="6">
      <t>ハッチュウ</t>
    </rPh>
    <rPh sb="6" eb="7">
      <t>ズ</t>
    </rPh>
    <phoneticPr fontId="14"/>
  </si>
  <si>
    <t>様子見くらし</t>
    <rPh sb="0" eb="3">
      <t>ヨウスミ</t>
    </rPh>
    <phoneticPr fontId="14"/>
  </si>
  <si>
    <t>発注（数量確認）</t>
    <rPh sb="0" eb="2">
      <t>ハッチュウ</t>
    </rPh>
    <rPh sb="3" eb="5">
      <t>スウリョウ</t>
    </rPh>
    <rPh sb="5" eb="7">
      <t>カクニン</t>
    </rPh>
    <phoneticPr fontId="14"/>
  </si>
  <si>
    <t>前回決定事項（7/31）</t>
    <rPh sb="0" eb="2">
      <t>ゼンカイ</t>
    </rPh>
    <phoneticPr fontId="14"/>
  </si>
  <si>
    <t>現在庫＋入荷予定で
何年分の在庫か</t>
    <phoneticPr fontId="14"/>
  </si>
  <si>
    <r>
      <t xml:space="preserve">最小ロットで注文を（川村さん2026/8/5） </t>
    </r>
    <r>
      <rPr>
        <b/>
        <sz val="11"/>
        <color theme="1"/>
        <rFont val="Meiryo UI"/>
        <family val="3"/>
        <charset val="128"/>
      </rPr>
      <t>廃番検討する。</t>
    </r>
    <rPh sb="0" eb="2">
      <t>サイショウ</t>
    </rPh>
    <rPh sb="6" eb="8">
      <t>チュウモン</t>
    </rPh>
    <rPh sb="10" eb="12">
      <t>カワムラ</t>
    </rPh>
    <rPh sb="24" eb="25">
      <t>ハイ</t>
    </rPh>
    <rPh sb="25" eb="26">
      <t>バン</t>
    </rPh>
    <rPh sb="26" eb="28">
      <t>ケントウ</t>
    </rPh>
    <phoneticPr fontId="14"/>
  </si>
  <si>
    <t>注文数14000か確認・</t>
    <rPh sb="0" eb="2">
      <t>チュウモン</t>
    </rPh>
    <rPh sb="2" eb="3">
      <t>スウ</t>
    </rPh>
    <rPh sb="9" eb="11">
      <t>カクニン</t>
    </rPh>
    <phoneticPr fontId="14"/>
  </si>
  <si>
    <t>入荷日確認　急ぎで入荷。</t>
    <rPh sb="0" eb="2">
      <t>ニュウカ</t>
    </rPh>
    <rPh sb="2" eb="3">
      <t>ビ</t>
    </rPh>
    <rPh sb="3" eb="5">
      <t>カクニン</t>
    </rPh>
    <rPh sb="6" eb="7">
      <t>イソ</t>
    </rPh>
    <rPh sb="9" eb="11">
      <t>ニュウカ</t>
    </rPh>
    <phoneticPr fontId="14"/>
  </si>
  <si>
    <t>様子見　水原さん確認</t>
    <rPh sb="0" eb="3">
      <t>ヨウスミ</t>
    </rPh>
    <rPh sb="4" eb="6">
      <t>ミズハラ</t>
    </rPh>
    <rPh sb="8" eb="10">
      <t>カクニン</t>
    </rPh>
    <phoneticPr fontId="14"/>
  </si>
  <si>
    <t>部材（箱）</t>
    <rPh sb="0" eb="2">
      <t>ブザイ</t>
    </rPh>
    <rPh sb="3" eb="4">
      <t>ハコ</t>
    </rPh>
    <phoneticPr fontId="14"/>
  </si>
  <si>
    <t>前回決定事項（8/7）</t>
    <rPh sb="0" eb="2">
      <t>ゼンカイ</t>
    </rPh>
    <phoneticPr fontId="14"/>
  </si>
  <si>
    <t>ABO-2411W</t>
  </si>
  <si>
    <t>AKS-201</t>
  </si>
  <si>
    <t>部材手配中</t>
    <rPh sb="0" eb="2">
      <t>ブザイ</t>
    </rPh>
    <rPh sb="2" eb="4">
      <t>テハイ</t>
    </rPh>
    <rPh sb="4" eb="5">
      <t>チュウ</t>
    </rPh>
    <phoneticPr fontId="14"/>
  </si>
  <si>
    <t>注残9000</t>
    <rPh sb="0" eb="2">
      <t>チュウザン</t>
    </rPh>
    <phoneticPr fontId="14"/>
  </si>
  <si>
    <t>発注5000年内納期</t>
    <rPh sb="0" eb="2">
      <t>ハッチュウ</t>
    </rPh>
    <rPh sb="6" eb="8">
      <t>ネンナイ</t>
    </rPh>
    <rPh sb="8" eb="10">
      <t>ノウキ</t>
    </rPh>
    <phoneticPr fontId="14"/>
  </si>
  <si>
    <t>廃番検討</t>
    <rPh sb="0" eb="2">
      <t>ハイバン</t>
    </rPh>
    <rPh sb="2" eb="4">
      <t>ケントウ</t>
    </rPh>
    <phoneticPr fontId="14"/>
  </si>
  <si>
    <t>発注2000</t>
    <rPh sb="0" eb="2">
      <t>ハッチュウ</t>
    </rPh>
    <phoneticPr fontId="14"/>
  </si>
  <si>
    <t>入荷待ち</t>
    <rPh sb="0" eb="3">
      <t>ニュウカマ</t>
    </rPh>
    <phoneticPr fontId="14"/>
  </si>
  <si>
    <t>ASH-40*30</t>
  </si>
  <si>
    <t>AKA-111A</t>
  </si>
  <si>
    <t>ARO-3101NDB</t>
  </si>
  <si>
    <t>ARO-3101NGD</t>
  </si>
  <si>
    <t>ARO-3101NWH</t>
  </si>
  <si>
    <t>ARO-4102NDB</t>
  </si>
  <si>
    <t>ARO-4102NGD</t>
  </si>
  <si>
    <t>ARO-4102NWH</t>
  </si>
  <si>
    <t>前回決定事項（8/21）</t>
    <rPh sb="0" eb="2">
      <t>ゼンカイ</t>
    </rPh>
    <phoneticPr fontId="14"/>
  </si>
  <si>
    <t>発注3000　壯太社長確認。</t>
    <rPh sb="0" eb="2">
      <t>ハッチュウ</t>
    </rPh>
    <rPh sb="7" eb="9">
      <t>ソウタ</t>
    </rPh>
    <rPh sb="9" eb="11">
      <t>シャチョウ</t>
    </rPh>
    <rPh sb="11" eb="13">
      <t>カクニン</t>
    </rPh>
    <phoneticPr fontId="14"/>
  </si>
  <si>
    <t>ロット1000で交渉してもらう。</t>
    <rPh sb="8" eb="10">
      <t>コウショウ</t>
    </rPh>
    <phoneticPr fontId="14"/>
  </si>
  <si>
    <t>ピップで動きあり？→廃番で問題なし8/28</t>
    <rPh sb="4" eb="5">
      <t>ウゴ</t>
    </rPh>
    <rPh sb="10" eb="12">
      <t>ハイバン</t>
    </rPh>
    <rPh sb="13" eb="15">
      <t>モンダイ</t>
    </rPh>
    <phoneticPr fontId="14"/>
  </si>
  <si>
    <t>前回決定事項（8/28）</t>
    <rPh sb="0" eb="2">
      <t>ゼンカイ</t>
    </rPh>
    <phoneticPr fontId="14"/>
  </si>
  <si>
    <t>ABO-35J</t>
  </si>
  <si>
    <t>入荷後のフリー在庫</t>
    <rPh sb="0" eb="3">
      <t>ニュウカゴ</t>
    </rPh>
    <rPh sb="7" eb="9">
      <t>ザイコ</t>
    </rPh>
    <phoneticPr fontId="14"/>
  </si>
  <si>
    <r>
      <t>確保数</t>
    </r>
    <r>
      <rPr>
        <b/>
        <sz val="11"/>
        <color rgb="FFFF0000"/>
        <rFont val="Meiryo UI"/>
        <family val="3"/>
        <charset val="128"/>
      </rPr>
      <t xml:space="preserve">
ロジザード(在庫確保)</t>
    </r>
    <rPh sb="0" eb="2">
      <t>カクホ</t>
    </rPh>
    <rPh sb="2" eb="3">
      <t>スウ</t>
    </rPh>
    <rPh sb="10" eb="12">
      <t>ザイコ</t>
    </rPh>
    <rPh sb="12" eb="14">
      <t>カクホ</t>
    </rPh>
    <phoneticPr fontId="14"/>
  </si>
  <si>
    <r>
      <t xml:space="preserve">入荷予定数
</t>
    </r>
    <r>
      <rPr>
        <sz val="11"/>
        <color rgb="FFFF0000"/>
        <rFont val="Meiryo UI"/>
        <family val="3"/>
        <charset val="128"/>
      </rPr>
      <t>ロジザード</t>
    </r>
    <rPh sb="0" eb="4">
      <t>ニュウカヨテイ</t>
    </rPh>
    <rPh sb="4" eb="5">
      <t>スウ</t>
    </rPh>
    <phoneticPr fontId="14"/>
  </si>
  <si>
    <r>
      <t xml:space="preserve">入荷予定日
</t>
    </r>
    <r>
      <rPr>
        <sz val="11"/>
        <color rgb="FFFF0000"/>
        <rFont val="Meiryo UI"/>
        <family val="3"/>
        <charset val="128"/>
      </rPr>
      <t>ロジザード</t>
    </r>
    <rPh sb="0" eb="4">
      <t>ニュウカヨテイ</t>
    </rPh>
    <rPh sb="4" eb="5">
      <t>ビ</t>
    </rPh>
    <phoneticPr fontId="14"/>
  </si>
  <si>
    <t>確保数のズレ</t>
    <rPh sb="0" eb="2">
      <t>カクホ</t>
    </rPh>
    <rPh sb="2" eb="3">
      <t>スウ</t>
    </rPh>
    <phoneticPr fontId="14"/>
  </si>
  <si>
    <t>商品コード</t>
  </si>
  <si>
    <t>商品名/摘要</t>
  </si>
  <si>
    <t>ミミ付き家具転倒防止マット</t>
  </si>
  <si>
    <t>防災士が考えたアルミポンチョ＆アルミパンツセット</t>
  </si>
  <si>
    <t>単２形ＬＥＤ防雨ライト</t>
  </si>
  <si>
    <t>防雨ＬＥＤヘッドランプ</t>
  </si>
  <si>
    <t>防雨ＬＥＤセンサーライト</t>
  </si>
  <si>
    <t>ＬＥＤ強力ライト</t>
  </si>
  <si>
    <t>段ボールストッカー</t>
  </si>
  <si>
    <t>ウッド風ガーデニングブロック 24個入り</t>
  </si>
  <si>
    <t>地震ポンライトⅡ</t>
  </si>
  <si>
    <t>抗菌消臭 緊急トイレ 100回分 処理袋セット</t>
  </si>
  <si>
    <t>抗菌&amp;消臭 緊急トイレ 50回分　処理袋セット</t>
  </si>
  <si>
    <t>車載用防災セット</t>
  </si>
  <si>
    <t>安心のろうそくミニ 電池付</t>
  </si>
  <si>
    <t>受注残数</t>
  </si>
  <si>
    <t>在庫確保</t>
    <rPh sb="0" eb="2">
      <t>ザイコ</t>
    </rPh>
    <rPh sb="2" eb="4">
      <t>カクホ</t>
    </rPh>
    <phoneticPr fontId="14"/>
  </si>
  <si>
    <t>在庫確保
丸藤</t>
    <rPh sb="0" eb="2">
      <t>ザイコ</t>
    </rPh>
    <rPh sb="2" eb="4">
      <t>カクホ</t>
    </rPh>
    <rPh sb="5" eb="7">
      <t>マルフジ</t>
    </rPh>
    <phoneticPr fontId="14"/>
  </si>
  <si>
    <t>丸藤</t>
    <rPh sb="0" eb="2">
      <t>マルフジ</t>
    </rPh>
    <phoneticPr fontId="14"/>
  </si>
  <si>
    <t>行ラベル</t>
  </si>
  <si>
    <t>合計 / 受注残数</t>
  </si>
  <si>
    <t>(空白)</t>
  </si>
  <si>
    <t>総計</t>
  </si>
  <si>
    <t>1課発注点</t>
    <rPh sb="1" eb="2">
      <t>カ</t>
    </rPh>
    <rPh sb="2" eb="4">
      <t>ハッチュウ</t>
    </rPh>
    <rPh sb="4" eb="5">
      <t>テン</t>
    </rPh>
    <phoneticPr fontId="14"/>
  </si>
  <si>
    <t>2課発注点</t>
    <rPh sb="1" eb="2">
      <t>カ</t>
    </rPh>
    <rPh sb="2" eb="4">
      <t>ハッチュウ</t>
    </rPh>
    <rPh sb="4" eb="5">
      <t>テン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</si>
</sst>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176" formatCode="#,##0_ "/>
    <numFmt numFmtId="177" formatCode="0_);[Red]\(0\)"/>
    <numFmt numFmtId="178" formatCode="0.00_ "/>
    <numFmt numFmtId="179" formatCode="#,##0.00_ "/>
  </numFmts>
  <fonts count="63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1"/>
      <color indexed="8"/>
      <name val="Meiryo UI"/>
      <family val="3"/>
      <charset val="128"/>
    </font>
    <font>
      <sz val="11"/>
      <name val="Meiryo UI"/>
      <family val="3"/>
      <charset val="128"/>
    </font>
    <font>
      <sz val="6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9"/>
      <name val="Meiryo UI"/>
      <family val="3"/>
      <charset val="128"/>
    </font>
    <font>
      <sz val="12"/>
      <name val="ＭＳ Ｐゴシック"/>
      <family val="3"/>
      <charset val="128"/>
    </font>
    <font>
      <sz val="8"/>
      <name val="Meiryo UI"/>
      <family val="3"/>
      <charset val="128"/>
    </font>
    <font>
      <b/>
      <sz val="10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b/>
      <sz val="9"/>
      <name val="Meiryo UI"/>
      <family val="3"/>
      <charset val="128"/>
    </font>
    <font>
      <sz val="22"/>
      <name val="ＭＳ Ｐ明朝"/>
      <family val="1"/>
      <charset val="128"/>
    </font>
    <font>
      <u/>
      <sz val="11"/>
      <color indexed="20"/>
      <name val="ＭＳ Ｐゴシック"/>
      <family val="3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name val="Meiryo UI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b/>
      <sz val="9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5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>
      <alignment vertical="center"/>
    </xf>
    <xf numFmtId="0" fontId="18" fillId="2" borderId="0"/>
    <xf numFmtId="38" fontId="20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11" applyNumberFormat="0" applyAlignment="0" applyProtection="0">
      <alignment vertical="center"/>
    </xf>
    <xf numFmtId="0" fontId="45" fillId="19" borderId="12" applyNumberFormat="0" applyAlignment="0" applyProtection="0">
      <alignment vertical="center"/>
    </xf>
    <xf numFmtId="0" fontId="46" fillId="19" borderId="11" applyNumberFormat="0" applyAlignment="0" applyProtection="0">
      <alignment vertical="center"/>
    </xf>
    <xf numFmtId="0" fontId="47" fillId="0" borderId="13" applyNumberFormat="0" applyFill="0" applyAlignment="0" applyProtection="0">
      <alignment vertical="center"/>
    </xf>
    <xf numFmtId="0" fontId="48" fillId="20" borderId="14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6" applyNumberFormat="0" applyFill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1" borderId="15" applyNumberFormat="0" applyFont="0" applyAlignment="0" applyProtection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21" borderId="15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24" fillId="0" borderId="0" applyFont="0" applyFill="0" applyBorder="0" applyAlignment="0" applyProtection="0">
      <alignment vertical="center"/>
    </xf>
  </cellStyleXfs>
  <cellXfs count="447">
    <xf numFmtId="0" fontId="0" fillId="0" borderId="0" xfId="0">
      <alignment vertical="center"/>
    </xf>
    <xf numFmtId="0" fontId="13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 applyProtection="1">
      <alignment horizontal="left"/>
      <protection locked="0"/>
    </xf>
    <xf numFmtId="0" fontId="16" fillId="0" borderId="1" xfId="0" applyFont="1" applyBorder="1" applyAlignment="1" applyProtection="1">
      <alignment horizontal="left" shrinkToFit="1"/>
      <protection locked="0"/>
    </xf>
    <xf numFmtId="0" fontId="15" fillId="0" borderId="1" xfId="0" applyFont="1" applyBorder="1" applyAlignment="1" applyProtection="1">
      <alignment horizontal="left" shrinkToFit="1"/>
      <protection locked="0"/>
    </xf>
    <xf numFmtId="0" fontId="16" fillId="0" borderId="1" xfId="0" applyFont="1" applyBorder="1" applyAlignment="1">
      <alignment shrinkToFit="1"/>
    </xf>
    <xf numFmtId="0" fontId="15" fillId="0" borderId="1" xfId="0" applyFont="1" applyBorder="1" applyAlignment="1">
      <alignment shrinkToFit="1"/>
    </xf>
    <xf numFmtId="176" fontId="13" fillId="0" borderId="1" xfId="0" applyNumberFormat="1" applyFont="1" applyBorder="1">
      <alignment vertical="center"/>
    </xf>
    <xf numFmtId="0" fontId="13" fillId="0" borderId="1" xfId="0" applyFont="1" applyBorder="1">
      <alignment vertical="center"/>
    </xf>
    <xf numFmtId="0" fontId="16" fillId="3" borderId="1" xfId="0" applyFont="1" applyFill="1" applyBorder="1" applyAlignment="1">
      <alignment shrinkToFit="1"/>
    </xf>
    <xf numFmtId="0" fontId="16" fillId="3" borderId="1" xfId="0" applyFont="1" applyFill="1" applyBorder="1" applyAlignment="1" applyProtection="1">
      <alignment shrinkToFit="1"/>
      <protection locked="0"/>
    </xf>
    <xf numFmtId="176" fontId="13" fillId="3" borderId="1" xfId="0" applyNumberFormat="1" applyFont="1" applyFill="1" applyBorder="1">
      <alignment vertical="center"/>
    </xf>
    <xf numFmtId="0" fontId="13" fillId="3" borderId="1" xfId="0" applyFont="1" applyFill="1" applyBorder="1">
      <alignment vertical="center"/>
    </xf>
    <xf numFmtId="0" fontId="13" fillId="3" borderId="0" xfId="0" applyFont="1" applyFill="1">
      <alignment vertical="center"/>
    </xf>
    <xf numFmtId="0" fontId="15" fillId="3" borderId="1" xfId="0" applyFont="1" applyFill="1" applyBorder="1" applyAlignment="1">
      <alignment shrinkToFit="1"/>
    </xf>
    <xf numFmtId="0" fontId="16" fillId="0" borderId="1" xfId="1" applyFont="1" applyFill="1" applyBorder="1" applyAlignment="1">
      <alignment shrinkToFit="1"/>
    </xf>
    <xf numFmtId="0" fontId="16" fillId="0" borderId="1" xfId="0" applyFont="1" applyBorder="1" applyAlignment="1" applyProtection="1">
      <alignment shrinkToFit="1"/>
      <protection locked="0"/>
    </xf>
    <xf numFmtId="0" fontId="15" fillId="0" borderId="1" xfId="0" applyFont="1" applyBorder="1" applyAlignment="1" applyProtection="1">
      <alignment shrinkToFit="1"/>
      <protection locked="0"/>
    </xf>
    <xf numFmtId="0" fontId="16" fillId="4" borderId="1" xfId="0" applyFont="1" applyFill="1" applyBorder="1" applyAlignment="1">
      <alignment shrinkToFit="1"/>
    </xf>
    <xf numFmtId="0" fontId="15" fillId="4" borderId="1" xfId="0" applyFont="1" applyFill="1" applyBorder="1" applyAlignment="1">
      <alignment shrinkToFit="1"/>
    </xf>
    <xf numFmtId="176" fontId="13" fillId="4" borderId="1" xfId="0" applyNumberFormat="1" applyFont="1" applyFill="1" applyBorder="1">
      <alignment vertical="center"/>
    </xf>
    <xf numFmtId="0" fontId="13" fillId="4" borderId="0" xfId="0" applyFont="1" applyFill="1">
      <alignment vertical="center"/>
    </xf>
    <xf numFmtId="0" fontId="16" fillId="4" borderId="1" xfId="0" applyFont="1" applyFill="1" applyBorder="1" applyAlignment="1" applyProtection="1">
      <alignment shrinkToFit="1"/>
      <protection locked="0"/>
    </xf>
    <xf numFmtId="0" fontId="15" fillId="4" borderId="1" xfId="0" applyFont="1" applyFill="1" applyBorder="1" applyAlignment="1" applyProtection="1">
      <alignment shrinkToFit="1"/>
      <protection locked="0"/>
    </xf>
    <xf numFmtId="0" fontId="15" fillId="0" borderId="0" xfId="0" applyFont="1">
      <alignment vertical="center"/>
    </xf>
    <xf numFmtId="0" fontId="15" fillId="0" borderId="0" xfId="0" applyFont="1" applyAlignment="1">
      <alignment vertical="center" shrinkToFit="1"/>
    </xf>
    <xf numFmtId="176" fontId="13" fillId="0" borderId="0" xfId="0" applyNumberFormat="1" applyFont="1">
      <alignment vertical="center"/>
    </xf>
    <xf numFmtId="176" fontId="13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shrinkToFit="1"/>
    </xf>
    <xf numFmtId="0" fontId="16" fillId="0" borderId="1" xfId="0" applyFont="1" applyBorder="1" applyAlignment="1" applyProtection="1">
      <alignment horizontal="center" shrinkToFit="1"/>
      <protection locked="0"/>
    </xf>
    <xf numFmtId="0" fontId="15" fillId="0" borderId="1" xfId="0" applyFont="1" applyBorder="1" applyAlignment="1" applyProtection="1">
      <alignment horizontal="center" shrinkToFit="1"/>
      <protection locked="0"/>
    </xf>
    <xf numFmtId="176" fontId="13" fillId="0" borderId="1" xfId="0" applyNumberFormat="1" applyFont="1" applyBorder="1" applyAlignment="1">
      <alignment horizontal="center" vertical="center" wrapText="1"/>
    </xf>
    <xf numFmtId="176" fontId="13" fillId="4" borderId="1" xfId="0" applyNumberFormat="1" applyFont="1" applyFill="1" applyBorder="1" applyAlignment="1">
      <alignment horizontal="center" vertical="center" wrapText="1"/>
    </xf>
    <xf numFmtId="0" fontId="16" fillId="4" borderId="1" xfId="1" applyFont="1" applyFill="1" applyBorder="1" applyAlignment="1">
      <alignment shrinkToFit="1"/>
    </xf>
    <xf numFmtId="0" fontId="0" fillId="5" borderId="1" xfId="0" applyFill="1" applyBorder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9" fontId="13" fillId="4" borderId="1" xfId="0" applyNumberFormat="1" applyFont="1" applyFill="1" applyBorder="1" applyAlignment="1">
      <alignment horizontal="center" vertical="center" wrapText="1"/>
    </xf>
    <xf numFmtId="9" fontId="13" fillId="6" borderId="1" xfId="4" applyFont="1" applyFill="1" applyBorder="1">
      <alignment vertical="center"/>
    </xf>
    <xf numFmtId="9" fontId="13" fillId="0" borderId="0" xfId="0" applyNumberFormat="1" applyFont="1">
      <alignment vertical="center"/>
    </xf>
    <xf numFmtId="176" fontId="25" fillId="0" borderId="1" xfId="0" applyNumberFormat="1" applyFont="1" applyBorder="1" applyAlignment="1">
      <alignment horizontal="center" vertical="center" wrapText="1"/>
    </xf>
    <xf numFmtId="176" fontId="13" fillId="7" borderId="1" xfId="0" applyNumberFormat="1" applyFont="1" applyFill="1" applyBorder="1">
      <alignment vertical="center"/>
    </xf>
    <xf numFmtId="177" fontId="13" fillId="7" borderId="1" xfId="0" applyNumberFormat="1" applyFont="1" applyFill="1" applyBorder="1">
      <alignment vertical="center"/>
    </xf>
    <xf numFmtId="0" fontId="13" fillId="3" borderId="3" xfId="0" applyFont="1" applyFill="1" applyBorder="1">
      <alignment vertical="center"/>
    </xf>
    <xf numFmtId="0" fontId="13" fillId="0" borderId="1" xfId="0" applyFont="1" applyBorder="1" applyAlignment="1">
      <alignment horizontal="center" vertical="center" wrapText="1"/>
    </xf>
    <xf numFmtId="0" fontId="27" fillId="0" borderId="0" xfId="0" applyFont="1" applyAlignment="1"/>
    <xf numFmtId="0" fontId="15" fillId="0" borderId="1" xfId="0" applyFont="1" applyBorder="1">
      <alignment vertical="center"/>
    </xf>
    <xf numFmtId="0" fontId="15" fillId="0" borderId="1" xfId="0" applyFont="1" applyBorder="1" applyAlignment="1">
      <alignment vertical="center" shrinkToFit="1"/>
    </xf>
    <xf numFmtId="0" fontId="27" fillId="0" borderId="0" xfId="5" applyFont="1"/>
    <xf numFmtId="0" fontId="29" fillId="0" borderId="1" xfId="5" applyFont="1" applyBorder="1" applyAlignment="1">
      <alignment horizontal="center"/>
    </xf>
    <xf numFmtId="178" fontId="29" fillId="0" borderId="1" xfId="5" applyNumberFormat="1" applyFont="1" applyBorder="1" applyAlignment="1">
      <alignment horizontal="center"/>
    </xf>
    <xf numFmtId="49" fontId="29" fillId="0" borderId="1" xfId="5" applyNumberFormat="1" applyFont="1" applyBorder="1" applyAlignment="1">
      <alignment horizontal="center"/>
    </xf>
    <xf numFmtId="177" fontId="29" fillId="0" borderId="1" xfId="5" applyNumberFormat="1" applyFont="1" applyBorder="1" applyAlignment="1">
      <alignment horizontal="center"/>
    </xf>
    <xf numFmtId="5" fontId="29" fillId="0" borderId="1" xfId="5" applyNumberFormat="1" applyFont="1" applyBorder="1" applyAlignment="1">
      <alignment horizontal="center"/>
    </xf>
    <xf numFmtId="0" fontId="29" fillId="0" borderId="0" xfId="5" applyFont="1" applyAlignment="1">
      <alignment horizontal="center"/>
    </xf>
    <xf numFmtId="0" fontId="30" fillId="8" borderId="0" xfId="5" applyFont="1" applyFill="1" applyAlignment="1">
      <alignment horizontal="center"/>
    </xf>
    <xf numFmtId="0" fontId="29" fillId="0" borderId="0" xfId="5" applyFont="1"/>
    <xf numFmtId="0" fontId="30" fillId="8" borderId="0" xfId="5" applyFont="1" applyFill="1"/>
    <xf numFmtId="1" fontId="30" fillId="8" borderId="0" xfId="5" applyNumberFormat="1" applyFont="1" applyFill="1"/>
    <xf numFmtId="9" fontId="29" fillId="0" borderId="0" xfId="6" applyFont="1" applyFill="1" applyBorder="1"/>
    <xf numFmtId="0" fontId="27" fillId="0" borderId="1" xfId="7" applyFont="1" applyBorder="1"/>
    <xf numFmtId="178" fontId="27" fillId="0" borderId="1" xfId="5" applyNumberFormat="1" applyFont="1" applyBorder="1"/>
    <xf numFmtId="0" fontId="27" fillId="0" borderId="1" xfId="5" applyFont="1" applyBorder="1"/>
    <xf numFmtId="49" fontId="27" fillId="0" borderId="1" xfId="7" applyNumberFormat="1" applyFont="1" applyBorder="1"/>
    <xf numFmtId="177" fontId="27" fillId="0" borderId="1" xfId="5" applyNumberFormat="1" applyFont="1" applyBorder="1"/>
    <xf numFmtId="5" fontId="27" fillId="0" borderId="1" xfId="5" applyNumberFormat="1" applyFont="1" applyBorder="1"/>
    <xf numFmtId="0" fontId="27" fillId="0" borderId="0" xfId="7" applyFont="1"/>
    <xf numFmtId="0" fontId="30" fillId="8" borderId="0" xfId="7" applyFont="1" applyFill="1"/>
    <xf numFmtId="1" fontId="30" fillId="8" borderId="0" xfId="7" applyNumberFormat="1" applyFont="1" applyFill="1"/>
    <xf numFmtId="9" fontId="27" fillId="0" borderId="0" xfId="6" applyFont="1" applyFill="1" applyBorder="1"/>
    <xf numFmtId="49" fontId="27" fillId="0" borderId="1" xfId="5" applyNumberFormat="1" applyFont="1" applyBorder="1"/>
    <xf numFmtId="0" fontId="31" fillId="8" borderId="0" xfId="5" applyFont="1" applyFill="1"/>
    <xf numFmtId="0" fontId="27" fillId="9" borderId="1" xfId="5" applyFont="1" applyFill="1" applyBorder="1"/>
    <xf numFmtId="178" fontId="27" fillId="9" borderId="1" xfId="5" applyNumberFormat="1" applyFont="1" applyFill="1" applyBorder="1"/>
    <xf numFmtId="49" fontId="27" fillId="9" borderId="1" xfId="5" applyNumberFormat="1" applyFont="1" applyFill="1" applyBorder="1"/>
    <xf numFmtId="177" fontId="27" fillId="9" borderId="1" xfId="5" applyNumberFormat="1" applyFont="1" applyFill="1" applyBorder="1"/>
    <xf numFmtId="5" fontId="27" fillId="9" borderId="1" xfId="5" applyNumberFormat="1" applyFont="1" applyFill="1" applyBorder="1"/>
    <xf numFmtId="0" fontId="27" fillId="9" borderId="0" xfId="5" applyFont="1" applyFill="1"/>
    <xf numFmtId="0" fontId="32" fillId="0" borderId="0" xfId="5" applyFont="1"/>
    <xf numFmtId="0" fontId="27" fillId="9" borderId="1" xfId="7" applyFont="1" applyFill="1" applyBorder="1"/>
    <xf numFmtId="178" fontId="27" fillId="9" borderId="1" xfId="7" applyNumberFormat="1" applyFont="1" applyFill="1" applyBorder="1"/>
    <xf numFmtId="49" fontId="27" fillId="9" borderId="1" xfId="7" applyNumberFormat="1" applyFont="1" applyFill="1" applyBorder="1"/>
    <xf numFmtId="178" fontId="27" fillId="0" borderId="1" xfId="7" applyNumberFormat="1" applyFont="1" applyBorder="1"/>
    <xf numFmtId="177" fontId="27" fillId="3" borderId="1" xfId="5" applyNumberFormat="1" applyFont="1" applyFill="1" applyBorder="1"/>
    <xf numFmtId="0" fontId="30" fillId="8" borderId="0" xfId="7" applyFont="1" applyFill="1" applyAlignment="1">
      <alignment horizontal="center"/>
    </xf>
    <xf numFmtId="0" fontId="27" fillId="0" borderId="5" xfId="5" applyFont="1" applyBorder="1"/>
    <xf numFmtId="0" fontId="27" fillId="9" borderId="5" xfId="5" applyFont="1" applyFill="1" applyBorder="1"/>
    <xf numFmtId="0" fontId="27" fillId="0" borderId="0" xfId="5" applyFont="1" applyAlignment="1">
      <alignment horizontal="center"/>
    </xf>
    <xf numFmtId="0" fontId="27" fillId="10" borderId="1" xfId="5" applyFont="1" applyFill="1" applyBorder="1"/>
    <xf numFmtId="178" fontId="27" fillId="10" borderId="1" xfId="5" applyNumberFormat="1" applyFont="1" applyFill="1" applyBorder="1"/>
    <xf numFmtId="49" fontId="27" fillId="10" borderId="1" xfId="5" applyNumberFormat="1" applyFont="1" applyFill="1" applyBorder="1"/>
    <xf numFmtId="177" fontId="27" fillId="10" borderId="1" xfId="5" applyNumberFormat="1" applyFont="1" applyFill="1" applyBorder="1"/>
    <xf numFmtId="5" fontId="27" fillId="10" borderId="1" xfId="5" applyNumberFormat="1" applyFont="1" applyFill="1" applyBorder="1"/>
    <xf numFmtId="0" fontId="27" fillId="10" borderId="0" xfId="5" applyFont="1" applyFill="1"/>
    <xf numFmtId="0" fontId="27" fillId="0" borderId="1" xfId="5" applyFont="1" applyBorder="1" applyAlignment="1">
      <alignment shrinkToFit="1"/>
    </xf>
    <xf numFmtId="0" fontId="27" fillId="11" borderId="0" xfId="5" applyFont="1" applyFill="1"/>
    <xf numFmtId="0" fontId="27" fillId="9" borderId="0" xfId="7" applyFont="1" applyFill="1"/>
    <xf numFmtId="49" fontId="27" fillId="0" borderId="0" xfId="5" applyNumberFormat="1" applyFont="1"/>
    <xf numFmtId="0" fontId="27" fillId="3" borderId="1" xfId="5" applyFont="1" applyFill="1" applyBorder="1"/>
    <xf numFmtId="178" fontId="27" fillId="3" borderId="1" xfId="5" applyNumberFormat="1" applyFont="1" applyFill="1" applyBorder="1"/>
    <xf numFmtId="49" fontId="27" fillId="3" borderId="1" xfId="5" applyNumberFormat="1" applyFont="1" applyFill="1" applyBorder="1"/>
    <xf numFmtId="5" fontId="27" fillId="3" borderId="1" xfId="5" applyNumberFormat="1" applyFont="1" applyFill="1" applyBorder="1"/>
    <xf numFmtId="0" fontId="27" fillId="3" borderId="0" xfId="5" applyFont="1" applyFill="1"/>
    <xf numFmtId="0" fontId="33" fillId="0" borderId="0" xfId="5" applyFont="1"/>
    <xf numFmtId="0" fontId="34" fillId="9" borderId="0" xfId="5" applyFont="1" applyFill="1"/>
    <xf numFmtId="1" fontId="30" fillId="8" borderId="5" xfId="7" applyNumberFormat="1" applyFont="1" applyFill="1" applyBorder="1"/>
    <xf numFmtId="0" fontId="30" fillId="8" borderId="5" xfId="7" applyFont="1" applyFill="1" applyBorder="1"/>
    <xf numFmtId="0" fontId="27" fillId="0" borderId="0" xfId="5" applyFont="1" applyAlignment="1">
      <alignment shrinkToFit="1"/>
    </xf>
    <xf numFmtId="0" fontId="27" fillId="0" borderId="1" xfId="8" applyFont="1" applyBorder="1" applyAlignment="1">
      <alignment shrinkToFit="1"/>
    </xf>
    <xf numFmtId="0" fontId="27" fillId="0" borderId="1" xfId="5" applyFont="1" applyBorder="1" applyAlignment="1">
      <alignment horizontal="center"/>
    </xf>
    <xf numFmtId="177" fontId="27" fillId="0" borderId="0" xfId="5" applyNumberFormat="1" applyFont="1"/>
    <xf numFmtId="0" fontId="27" fillId="4" borderId="1" xfId="5" applyFont="1" applyFill="1" applyBorder="1"/>
    <xf numFmtId="178" fontId="27" fillId="4" borderId="1" xfId="5" applyNumberFormat="1" applyFont="1" applyFill="1" applyBorder="1"/>
    <xf numFmtId="49" fontId="27" fillId="4" borderId="1" xfId="5" applyNumberFormat="1" applyFont="1" applyFill="1" applyBorder="1"/>
    <xf numFmtId="177" fontId="27" fillId="4" borderId="1" xfId="5" applyNumberFormat="1" applyFont="1" applyFill="1" applyBorder="1"/>
    <xf numFmtId="5" fontId="27" fillId="4" borderId="1" xfId="5" applyNumberFormat="1" applyFont="1" applyFill="1" applyBorder="1"/>
    <xf numFmtId="0" fontId="27" fillId="4" borderId="0" xfId="5" applyFont="1" applyFill="1"/>
    <xf numFmtId="0" fontId="34" fillId="8" borderId="5" xfId="5" applyFont="1" applyFill="1" applyBorder="1"/>
    <xf numFmtId="178" fontId="27" fillId="0" borderId="1" xfId="5" applyNumberFormat="1" applyFont="1" applyBorder="1" applyAlignment="1">
      <alignment shrinkToFit="1"/>
    </xf>
    <xf numFmtId="177" fontId="27" fillId="0" borderId="1" xfId="5" applyNumberFormat="1" applyFont="1" applyBorder="1" applyAlignment="1">
      <alignment horizontal="left"/>
    </xf>
    <xf numFmtId="0" fontId="27" fillId="9" borderId="0" xfId="5" applyFont="1" applyFill="1" applyAlignment="1">
      <alignment horizontal="center"/>
    </xf>
    <xf numFmtId="5" fontId="27" fillId="0" borderId="1" xfId="7" applyNumberFormat="1" applyFont="1" applyBorder="1"/>
    <xf numFmtId="0" fontId="27" fillId="12" borderId="0" xfId="5" applyFont="1" applyFill="1"/>
    <xf numFmtId="0" fontId="27" fillId="12" borderId="1" xfId="5" applyFont="1" applyFill="1" applyBorder="1"/>
    <xf numFmtId="49" fontId="27" fillId="12" borderId="1" xfId="5" applyNumberFormat="1" applyFont="1" applyFill="1" applyBorder="1"/>
    <xf numFmtId="177" fontId="28" fillId="12" borderId="1" xfId="5" applyNumberFormat="1" applyFill="1" applyBorder="1" applyProtection="1">
      <protection locked="0"/>
    </xf>
    <xf numFmtId="5" fontId="27" fillId="12" borderId="1" xfId="5" applyNumberFormat="1" applyFont="1" applyFill="1" applyBorder="1"/>
    <xf numFmtId="0" fontId="31" fillId="12" borderId="0" xfId="5" applyFont="1" applyFill="1"/>
    <xf numFmtId="0" fontId="30" fillId="12" borderId="0" xfId="7" applyFont="1" applyFill="1"/>
    <xf numFmtId="1" fontId="30" fillId="12" borderId="0" xfId="7" applyNumberFormat="1" applyFont="1" applyFill="1"/>
    <xf numFmtId="1" fontId="30" fillId="12" borderId="0" xfId="5" applyNumberFormat="1" applyFont="1" applyFill="1"/>
    <xf numFmtId="9" fontId="27" fillId="12" borderId="0" xfId="6" applyFont="1" applyFill="1" applyBorder="1"/>
    <xf numFmtId="177" fontId="27" fillId="12" borderId="1" xfId="5" applyNumberFormat="1" applyFont="1" applyFill="1" applyBorder="1"/>
    <xf numFmtId="0" fontId="30" fillId="12" borderId="0" xfId="5" applyFont="1" applyFill="1"/>
    <xf numFmtId="5" fontId="27" fillId="0" borderId="0" xfId="5" applyNumberFormat="1" applyFont="1"/>
    <xf numFmtId="0" fontId="27" fillId="0" borderId="0" xfId="5" quotePrefix="1" applyFont="1"/>
    <xf numFmtId="0" fontId="23" fillId="0" borderId="0" xfId="5" applyFont="1" applyAlignment="1">
      <alignment horizontal="left" vertical="center"/>
    </xf>
    <xf numFmtId="14" fontId="0" fillId="3" borderId="0" xfId="0" applyNumberFormat="1" applyFill="1">
      <alignment vertical="center"/>
    </xf>
    <xf numFmtId="14" fontId="0" fillId="3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9" fontId="16" fillId="13" borderId="1" xfId="0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shrinkToFit="1"/>
    </xf>
    <xf numFmtId="0" fontId="16" fillId="13" borderId="1" xfId="0" applyFont="1" applyFill="1" applyBorder="1" applyAlignment="1">
      <alignment shrinkToFit="1"/>
    </xf>
    <xf numFmtId="0" fontId="15" fillId="13" borderId="1" xfId="0" applyFont="1" applyFill="1" applyBorder="1" applyAlignment="1">
      <alignment shrinkToFit="1"/>
    </xf>
    <xf numFmtId="176" fontId="13" fillId="13" borderId="1" xfId="0" applyNumberFormat="1" applyFont="1" applyFill="1" applyBorder="1">
      <alignment vertical="center"/>
    </xf>
    <xf numFmtId="177" fontId="13" fillId="13" borderId="1" xfId="0" applyNumberFormat="1" applyFont="1" applyFill="1" applyBorder="1">
      <alignment vertical="center"/>
    </xf>
    <xf numFmtId="9" fontId="13" fillId="13" borderId="1" xfId="4" applyFont="1" applyFill="1" applyBorder="1">
      <alignment vertical="center"/>
    </xf>
    <xf numFmtId="0" fontId="13" fillId="13" borderId="3" xfId="0" applyFont="1" applyFill="1" applyBorder="1">
      <alignment vertical="center"/>
    </xf>
    <xf numFmtId="0" fontId="13" fillId="13" borderId="0" xfId="0" applyFont="1" applyFill="1">
      <alignment vertical="center"/>
    </xf>
    <xf numFmtId="0" fontId="16" fillId="13" borderId="1" xfId="0" applyFont="1" applyFill="1" applyBorder="1" applyAlignment="1" applyProtection="1">
      <alignment shrinkToFit="1"/>
      <protection locked="0"/>
    </xf>
    <xf numFmtId="0" fontId="15" fillId="13" borderId="1" xfId="0" applyFont="1" applyFill="1" applyBorder="1" applyAlignment="1" applyProtection="1">
      <alignment shrinkToFit="1"/>
      <protection locked="0"/>
    </xf>
    <xf numFmtId="0" fontId="16" fillId="13" borderId="1" xfId="0" applyFont="1" applyFill="1" applyBorder="1" applyAlignment="1" applyProtection="1">
      <alignment horizontal="center" shrinkToFit="1"/>
      <protection locked="0"/>
    </xf>
    <xf numFmtId="0" fontId="0" fillId="0" borderId="0" xfId="0" applyAlignment="1">
      <alignment horizontal="left" vertical="center"/>
    </xf>
    <xf numFmtId="0" fontId="13" fillId="14" borderId="0" xfId="0" applyFont="1" applyFill="1">
      <alignment vertical="center"/>
    </xf>
    <xf numFmtId="49" fontId="16" fillId="0" borderId="6" xfId="0" applyNumberFormat="1" applyFont="1" applyBorder="1" applyAlignment="1">
      <alignment horizontal="center" vertical="center"/>
    </xf>
    <xf numFmtId="176" fontId="13" fillId="4" borderId="6" xfId="0" applyNumberFormat="1" applyFont="1" applyFill="1" applyBorder="1">
      <alignment vertical="center"/>
    </xf>
    <xf numFmtId="176" fontId="13" fillId="7" borderId="6" xfId="0" applyNumberFormat="1" applyFont="1" applyFill="1" applyBorder="1">
      <alignment vertical="center"/>
    </xf>
    <xf numFmtId="177" fontId="13" fillId="7" borderId="6" xfId="0" applyNumberFormat="1" applyFont="1" applyFill="1" applyBorder="1">
      <alignment vertical="center"/>
    </xf>
    <xf numFmtId="9" fontId="13" fillId="6" borderId="6" xfId="4" applyFont="1" applyFill="1" applyBorder="1">
      <alignment vertical="center"/>
    </xf>
    <xf numFmtId="0" fontId="13" fillId="3" borderId="7" xfId="0" applyFont="1" applyFill="1" applyBorder="1">
      <alignment vertical="center"/>
    </xf>
    <xf numFmtId="0" fontId="16" fillId="0" borderId="6" xfId="0" applyFont="1" applyBorder="1" applyAlignment="1" applyProtection="1">
      <alignment horizontal="center" shrinkToFit="1"/>
      <protection locked="0"/>
    </xf>
    <xf numFmtId="0" fontId="16" fillId="0" borderId="6" xfId="0" applyFont="1" applyBorder="1" applyAlignment="1" applyProtection="1">
      <alignment shrinkToFit="1"/>
      <protection locked="0"/>
    </xf>
    <xf numFmtId="0" fontId="15" fillId="4" borderId="6" xfId="0" applyFont="1" applyFill="1" applyBorder="1" applyAlignment="1" applyProtection="1">
      <alignment shrinkToFit="1"/>
      <protection locked="0"/>
    </xf>
    <xf numFmtId="0" fontId="16" fillId="4" borderId="6" xfId="0" applyFont="1" applyFill="1" applyBorder="1" applyAlignment="1" applyProtection="1">
      <alignment shrinkToFit="1"/>
      <protection locked="0"/>
    </xf>
    <xf numFmtId="0" fontId="16" fillId="4" borderId="6" xfId="0" applyFont="1" applyFill="1" applyBorder="1" applyAlignment="1">
      <alignment shrinkToFit="1"/>
    </xf>
    <xf numFmtId="49" fontId="16" fillId="0" borderId="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shrinkToFit="1"/>
    </xf>
    <xf numFmtId="0" fontId="15" fillId="0" borderId="3" xfId="0" applyFont="1" applyBorder="1">
      <alignment vertical="center"/>
    </xf>
    <xf numFmtId="0" fontId="15" fillId="0" borderId="3" xfId="0" applyFont="1" applyBorder="1" applyAlignment="1">
      <alignment vertical="center" shrinkToFit="1"/>
    </xf>
    <xf numFmtId="176" fontId="13" fillId="0" borderId="3" xfId="0" applyNumberFormat="1" applyFont="1" applyBorder="1">
      <alignment vertical="center"/>
    </xf>
    <xf numFmtId="176" fontId="13" fillId="4" borderId="3" xfId="0" applyNumberFormat="1" applyFont="1" applyFill="1" applyBorder="1">
      <alignment vertical="center"/>
    </xf>
    <xf numFmtId="176" fontId="13" fillId="7" borderId="3" xfId="0" applyNumberFormat="1" applyFont="1" applyFill="1" applyBorder="1">
      <alignment vertical="center"/>
    </xf>
    <xf numFmtId="177" fontId="13" fillId="7" borderId="3" xfId="0" applyNumberFormat="1" applyFont="1" applyFill="1" applyBorder="1">
      <alignment vertical="center"/>
    </xf>
    <xf numFmtId="9" fontId="13" fillId="6" borderId="3" xfId="4" applyFont="1" applyFill="1" applyBorder="1">
      <alignment vertical="center"/>
    </xf>
    <xf numFmtId="0" fontId="16" fillId="4" borderId="1" xfId="0" applyFont="1" applyFill="1" applyBorder="1" applyAlignment="1">
      <alignment horizontal="center" shrinkToFit="1"/>
    </xf>
    <xf numFmtId="0" fontId="16" fillId="13" borderId="6" xfId="0" applyFont="1" applyFill="1" applyBorder="1" applyAlignment="1" applyProtection="1">
      <alignment horizontal="center" shrinkToFit="1"/>
      <protection locked="0"/>
    </xf>
    <xf numFmtId="0" fontId="27" fillId="13" borderId="0" xfId="0" applyFont="1" applyFill="1" applyAlignment="1"/>
    <xf numFmtId="0" fontId="16" fillId="13" borderId="6" xfId="0" applyFont="1" applyFill="1" applyBorder="1" applyAlignment="1" applyProtection="1">
      <alignment shrinkToFit="1"/>
      <protection locked="0"/>
    </xf>
    <xf numFmtId="0" fontId="15" fillId="13" borderId="6" xfId="0" applyFont="1" applyFill="1" applyBorder="1" applyAlignment="1" applyProtection="1">
      <alignment shrinkToFit="1"/>
      <protection locked="0"/>
    </xf>
    <xf numFmtId="0" fontId="16" fillId="13" borderId="6" xfId="0" applyFont="1" applyFill="1" applyBorder="1" applyAlignment="1">
      <alignment shrinkToFit="1"/>
    </xf>
    <xf numFmtId="176" fontId="13" fillId="13" borderId="6" xfId="0" applyNumberFormat="1" applyFont="1" applyFill="1" applyBorder="1">
      <alignment vertical="center"/>
    </xf>
    <xf numFmtId="0" fontId="13" fillId="13" borderId="1" xfId="0" applyFont="1" applyFill="1" applyBorder="1">
      <alignment vertical="center"/>
    </xf>
    <xf numFmtId="0" fontId="15" fillId="13" borderId="1" xfId="0" applyFont="1" applyFill="1" applyBorder="1">
      <alignment vertical="center"/>
    </xf>
    <xf numFmtId="0" fontId="15" fillId="13" borderId="1" xfId="0" applyFont="1" applyFill="1" applyBorder="1" applyAlignment="1">
      <alignment vertical="center" shrinkToFit="1"/>
    </xf>
    <xf numFmtId="0" fontId="26" fillId="3" borderId="3" xfId="0" applyFont="1" applyFill="1" applyBorder="1">
      <alignment vertical="center"/>
    </xf>
    <xf numFmtId="0" fontId="26" fillId="3" borderId="1" xfId="0" applyFont="1" applyFill="1" applyBorder="1">
      <alignment vertical="center"/>
    </xf>
    <xf numFmtId="0" fontId="13" fillId="0" borderId="3" xfId="0" applyFont="1" applyBorder="1">
      <alignment vertical="center"/>
    </xf>
    <xf numFmtId="0" fontId="0" fillId="13" borderId="0" xfId="0" applyFill="1">
      <alignment vertical="center"/>
    </xf>
    <xf numFmtId="49" fontId="16" fillId="9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shrinkToFit="1"/>
    </xf>
    <xf numFmtId="0" fontId="16" fillId="9" borderId="1" xfId="0" applyFont="1" applyFill="1" applyBorder="1" applyAlignment="1">
      <alignment shrinkToFit="1"/>
    </xf>
    <xf numFmtId="0" fontId="15" fillId="9" borderId="1" xfId="0" applyFont="1" applyFill="1" applyBorder="1" applyAlignment="1">
      <alignment shrinkToFit="1"/>
    </xf>
    <xf numFmtId="176" fontId="13" fillId="9" borderId="1" xfId="0" applyNumberFormat="1" applyFont="1" applyFill="1" applyBorder="1">
      <alignment vertical="center"/>
    </xf>
    <xf numFmtId="177" fontId="13" fillId="9" borderId="1" xfId="0" applyNumberFormat="1" applyFont="1" applyFill="1" applyBorder="1">
      <alignment vertical="center"/>
    </xf>
    <xf numFmtId="9" fontId="13" fillId="9" borderId="1" xfId="4" applyFont="1" applyFill="1" applyBorder="1">
      <alignment vertical="center"/>
    </xf>
    <xf numFmtId="0" fontId="13" fillId="9" borderId="3" xfId="0" applyFont="1" applyFill="1" applyBorder="1">
      <alignment vertical="center"/>
    </xf>
    <xf numFmtId="0" fontId="13" fillId="9" borderId="0" xfId="0" applyFont="1" applyFill="1">
      <alignment vertical="center"/>
    </xf>
    <xf numFmtId="0" fontId="0" fillId="9" borderId="0" xfId="0" applyFill="1">
      <alignment vertical="center"/>
    </xf>
    <xf numFmtId="176" fontId="13" fillId="46" borderId="1" xfId="0" applyNumberFormat="1" applyFont="1" applyFill="1" applyBorder="1">
      <alignment vertical="center"/>
    </xf>
    <xf numFmtId="176" fontId="13" fillId="47" borderId="1" xfId="0" applyNumberFormat="1" applyFont="1" applyFill="1" applyBorder="1">
      <alignment vertical="center"/>
    </xf>
    <xf numFmtId="9" fontId="13" fillId="0" borderId="1" xfId="4" applyFont="1" applyFill="1" applyBorder="1">
      <alignment vertical="center"/>
    </xf>
    <xf numFmtId="14" fontId="0" fillId="0" borderId="0" xfId="0" applyNumberFormat="1">
      <alignment vertical="center"/>
    </xf>
    <xf numFmtId="49" fontId="16" fillId="48" borderId="1" xfId="0" applyNumberFormat="1" applyFont="1" applyFill="1" applyBorder="1" applyAlignment="1">
      <alignment horizontal="center" vertical="center"/>
    </xf>
    <xf numFmtId="0" fontId="16" fillId="48" borderId="1" xfId="0" applyFont="1" applyFill="1" applyBorder="1" applyAlignment="1">
      <alignment horizontal="center" shrinkToFit="1"/>
    </xf>
    <xf numFmtId="0" fontId="15" fillId="48" borderId="1" xfId="0" applyFont="1" applyFill="1" applyBorder="1" applyAlignment="1">
      <alignment shrinkToFit="1"/>
    </xf>
    <xf numFmtId="0" fontId="16" fillId="48" borderId="1" xfId="0" applyFont="1" applyFill="1" applyBorder="1" applyAlignment="1">
      <alignment shrinkToFit="1"/>
    </xf>
    <xf numFmtId="176" fontId="13" fillId="48" borderId="1" xfId="0" applyNumberFormat="1" applyFont="1" applyFill="1" applyBorder="1">
      <alignment vertical="center"/>
    </xf>
    <xf numFmtId="176" fontId="25" fillId="4" borderId="1" xfId="0" applyNumberFormat="1" applyFont="1" applyFill="1" applyBorder="1">
      <alignment vertical="center"/>
    </xf>
    <xf numFmtId="0" fontId="16" fillId="9" borderId="1" xfId="0" applyFont="1" applyFill="1" applyBorder="1" applyAlignment="1" applyProtection="1">
      <alignment horizontal="center" shrinkToFit="1"/>
      <protection locked="0"/>
    </xf>
    <xf numFmtId="176" fontId="25" fillId="0" borderId="1" xfId="0" applyNumberFormat="1" applyFont="1" applyBorder="1">
      <alignment vertical="center"/>
    </xf>
    <xf numFmtId="176" fontId="13" fillId="49" borderId="1" xfId="0" applyNumberFormat="1" applyFont="1" applyFill="1" applyBorder="1">
      <alignment vertical="center"/>
    </xf>
    <xf numFmtId="0" fontId="27" fillId="0" borderId="1" xfId="0" applyFont="1" applyBorder="1" applyAlignment="1"/>
    <xf numFmtId="176" fontId="13" fillId="49" borderId="1" xfId="0" applyNumberFormat="1" applyFont="1" applyFill="1" applyBorder="1" applyAlignment="1">
      <alignment horizontal="center" vertical="center" wrapText="1"/>
    </xf>
    <xf numFmtId="176" fontId="13" fillId="49" borderId="0" xfId="0" applyNumberFormat="1" applyFont="1" applyFill="1">
      <alignment vertical="center"/>
    </xf>
    <xf numFmtId="0" fontId="10" fillId="0" borderId="0" xfId="51">
      <alignment vertical="center"/>
    </xf>
    <xf numFmtId="0" fontId="10" fillId="3" borderId="0" xfId="51" applyFill="1">
      <alignment vertical="center"/>
    </xf>
    <xf numFmtId="38" fontId="0" fillId="3" borderId="0" xfId="52" applyFont="1" applyFill="1">
      <alignment vertical="center"/>
    </xf>
    <xf numFmtId="38" fontId="0" fillId="0" borderId="0" xfId="52" applyFont="1">
      <alignment vertical="center"/>
    </xf>
    <xf numFmtId="56" fontId="13" fillId="3" borderId="3" xfId="0" applyNumberFormat="1" applyFont="1" applyFill="1" applyBorder="1">
      <alignment vertical="center"/>
    </xf>
    <xf numFmtId="49" fontId="16" fillId="50" borderId="1" xfId="0" applyNumberFormat="1" applyFont="1" applyFill="1" applyBorder="1" applyAlignment="1">
      <alignment horizontal="center" vertical="center"/>
    </xf>
    <xf numFmtId="0" fontId="16" fillId="50" borderId="1" xfId="0" applyFont="1" applyFill="1" applyBorder="1" applyAlignment="1">
      <alignment horizontal="center" shrinkToFit="1"/>
    </xf>
    <xf numFmtId="0" fontId="16" fillId="50" borderId="1" xfId="0" applyFont="1" applyFill="1" applyBorder="1" applyAlignment="1">
      <alignment shrinkToFit="1"/>
    </xf>
    <xf numFmtId="0" fontId="15" fillId="50" borderId="1" xfId="0" applyFont="1" applyFill="1" applyBorder="1" applyAlignment="1">
      <alignment shrinkToFit="1"/>
    </xf>
    <xf numFmtId="176" fontId="13" fillId="50" borderId="1" xfId="0" applyNumberFormat="1" applyFont="1" applyFill="1" applyBorder="1">
      <alignment vertical="center"/>
    </xf>
    <xf numFmtId="177" fontId="13" fillId="50" borderId="1" xfId="0" applyNumberFormat="1" applyFont="1" applyFill="1" applyBorder="1">
      <alignment vertical="center"/>
    </xf>
    <xf numFmtId="9" fontId="13" fillId="50" borderId="1" xfId="4" applyFont="1" applyFill="1" applyBorder="1">
      <alignment vertical="center"/>
    </xf>
    <xf numFmtId="0" fontId="13" fillId="50" borderId="3" xfId="0" applyFont="1" applyFill="1" applyBorder="1">
      <alignment vertical="center"/>
    </xf>
    <xf numFmtId="0" fontId="13" fillId="50" borderId="0" xfId="0" applyFont="1" applyFill="1">
      <alignment vertical="center"/>
    </xf>
    <xf numFmtId="0" fontId="0" fillId="50" borderId="0" xfId="0" applyFill="1">
      <alignment vertical="center"/>
    </xf>
    <xf numFmtId="0" fontId="16" fillId="3" borderId="3" xfId="0" applyFont="1" applyFill="1" applyBorder="1">
      <alignment vertical="center"/>
    </xf>
    <xf numFmtId="176" fontId="25" fillId="3" borderId="1" xfId="0" applyNumberFormat="1" applyFont="1" applyFill="1" applyBorder="1">
      <alignment vertical="center"/>
    </xf>
    <xf numFmtId="0" fontId="16" fillId="9" borderId="1" xfId="0" applyFont="1" applyFill="1" applyBorder="1" applyAlignment="1" applyProtection="1">
      <alignment shrinkToFit="1"/>
      <protection locked="0"/>
    </xf>
    <xf numFmtId="0" fontId="15" fillId="9" borderId="1" xfId="0" applyFont="1" applyFill="1" applyBorder="1" applyAlignment="1" applyProtection="1">
      <alignment shrinkToFit="1"/>
      <protection locked="0"/>
    </xf>
    <xf numFmtId="0" fontId="8" fillId="0" borderId="0" xfId="73">
      <alignment vertical="center"/>
    </xf>
    <xf numFmtId="38" fontId="0" fillId="0" borderId="0" xfId="74" applyFont="1">
      <alignment vertical="center"/>
    </xf>
    <xf numFmtId="176" fontId="13" fillId="47" borderId="1" xfId="0" applyNumberFormat="1" applyFont="1" applyFill="1" applyBorder="1" applyAlignment="1">
      <alignment horizontal="center" vertical="center" wrapText="1"/>
    </xf>
    <xf numFmtId="176" fontId="13" fillId="47" borderId="0" xfId="0" applyNumberFormat="1" applyFont="1" applyFill="1">
      <alignment vertical="center"/>
    </xf>
    <xf numFmtId="13" fontId="13" fillId="3" borderId="3" xfId="0" applyNumberFormat="1" applyFont="1" applyFill="1" applyBorder="1">
      <alignment vertical="center"/>
    </xf>
    <xf numFmtId="0" fontId="15" fillId="0" borderId="6" xfId="0" applyFont="1" applyBorder="1" applyAlignment="1" applyProtection="1">
      <alignment shrinkToFit="1"/>
      <protection locked="0"/>
    </xf>
    <xf numFmtId="0" fontId="13" fillId="9" borderId="1" xfId="0" applyFont="1" applyFill="1" applyBorder="1">
      <alignment vertical="center"/>
    </xf>
    <xf numFmtId="0" fontId="13" fillId="0" borderId="0" xfId="0" applyFont="1" applyAlignment="1">
      <alignment horizontal="center" vertical="center"/>
    </xf>
    <xf numFmtId="176" fontId="13" fillId="4" borderId="0" xfId="0" applyNumberFormat="1" applyFont="1" applyFill="1">
      <alignment vertical="center"/>
    </xf>
    <xf numFmtId="176" fontId="13" fillId="3" borderId="0" xfId="0" applyNumberFormat="1" applyFont="1" applyFill="1">
      <alignment vertical="center"/>
    </xf>
    <xf numFmtId="176" fontId="13" fillId="7" borderId="0" xfId="0" applyNumberFormat="1" applyFont="1" applyFill="1">
      <alignment vertical="center"/>
    </xf>
    <xf numFmtId="177" fontId="13" fillId="7" borderId="0" xfId="0" applyNumberFormat="1" applyFont="1" applyFill="1">
      <alignment vertical="center"/>
    </xf>
    <xf numFmtId="9" fontId="13" fillId="6" borderId="0" xfId="4" applyFont="1" applyFill="1" applyBorder="1">
      <alignment vertical="center"/>
    </xf>
    <xf numFmtId="0" fontId="13" fillId="3" borderId="3" xfId="0" applyFont="1" applyFill="1" applyBorder="1" applyAlignment="1">
      <alignment vertical="center" wrapText="1"/>
    </xf>
    <xf numFmtId="0" fontId="7" fillId="0" borderId="0" xfId="75">
      <alignment vertical="center"/>
    </xf>
    <xf numFmtId="0" fontId="7" fillId="3" borderId="0" xfId="75" applyFill="1">
      <alignment vertical="center"/>
    </xf>
    <xf numFmtId="0" fontId="53" fillId="0" borderId="0" xfId="0" applyFont="1">
      <alignment vertical="center"/>
    </xf>
    <xf numFmtId="0" fontId="16" fillId="50" borderId="1" xfId="0" applyFont="1" applyFill="1" applyBorder="1" applyAlignment="1" applyProtection="1">
      <alignment horizontal="center" shrinkToFit="1"/>
      <protection locked="0"/>
    </xf>
    <xf numFmtId="0" fontId="16" fillId="50" borderId="1" xfId="0" applyFont="1" applyFill="1" applyBorder="1" applyAlignment="1" applyProtection="1">
      <alignment shrinkToFit="1"/>
      <protection locked="0"/>
    </xf>
    <xf numFmtId="0" fontId="15" fillId="50" borderId="1" xfId="0" applyFont="1" applyFill="1" applyBorder="1" applyAlignment="1" applyProtection="1">
      <alignment shrinkToFit="1"/>
      <protection locked="0"/>
    </xf>
    <xf numFmtId="0" fontId="13" fillId="9" borderId="1" xfId="0" applyFont="1" applyFill="1" applyBorder="1" applyAlignment="1">
      <alignment horizontal="center" vertical="center"/>
    </xf>
    <xf numFmtId="0" fontId="15" fillId="9" borderId="1" xfId="0" applyFont="1" applyFill="1" applyBorder="1">
      <alignment vertical="center"/>
    </xf>
    <xf numFmtId="0" fontId="15" fillId="9" borderId="1" xfId="0" applyFont="1" applyFill="1" applyBorder="1" applyAlignment="1">
      <alignment vertical="center" shrinkToFit="1"/>
    </xf>
    <xf numFmtId="49" fontId="16" fillId="5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shrinkToFit="1"/>
    </xf>
    <xf numFmtId="0" fontId="16" fillId="5" borderId="1" xfId="0" applyFont="1" applyFill="1" applyBorder="1" applyAlignment="1">
      <alignment shrinkToFit="1"/>
    </xf>
    <xf numFmtId="0" fontId="15" fillId="5" borderId="1" xfId="0" applyFont="1" applyFill="1" applyBorder="1" applyAlignment="1">
      <alignment shrinkToFit="1"/>
    </xf>
    <xf numFmtId="176" fontId="13" fillId="5" borderId="1" xfId="0" applyNumberFormat="1" applyFont="1" applyFill="1" applyBorder="1">
      <alignment vertical="center"/>
    </xf>
    <xf numFmtId="177" fontId="13" fillId="5" borderId="1" xfId="0" applyNumberFormat="1" applyFont="1" applyFill="1" applyBorder="1">
      <alignment vertical="center"/>
    </xf>
    <xf numFmtId="9" fontId="13" fillId="5" borderId="1" xfId="4" applyFont="1" applyFill="1" applyBorder="1">
      <alignment vertical="center"/>
    </xf>
    <xf numFmtId="0" fontId="13" fillId="5" borderId="3" xfId="0" applyFont="1" applyFill="1" applyBorder="1">
      <alignment vertical="center"/>
    </xf>
    <xf numFmtId="0" fontId="13" fillId="5" borderId="0" xfId="0" applyFont="1" applyFill="1">
      <alignment vertical="center"/>
    </xf>
    <xf numFmtId="49" fontId="16" fillId="46" borderId="1" xfId="0" applyNumberFormat="1" applyFont="1" applyFill="1" applyBorder="1" applyAlignment="1">
      <alignment horizontal="center" vertical="center"/>
    </xf>
    <xf numFmtId="0" fontId="16" fillId="46" borderId="1" xfId="0" applyFont="1" applyFill="1" applyBorder="1" applyAlignment="1">
      <alignment horizontal="center" shrinkToFit="1"/>
    </xf>
    <xf numFmtId="0" fontId="16" fillId="46" borderId="1" xfId="0" applyFont="1" applyFill="1" applyBorder="1" applyAlignment="1">
      <alignment shrinkToFit="1"/>
    </xf>
    <xf numFmtId="0" fontId="15" fillId="46" borderId="1" xfId="0" applyFont="1" applyFill="1" applyBorder="1" applyAlignment="1">
      <alignment shrinkToFit="1"/>
    </xf>
    <xf numFmtId="177" fontId="13" fillId="46" borderId="1" xfId="0" applyNumberFormat="1" applyFont="1" applyFill="1" applyBorder="1">
      <alignment vertical="center"/>
    </xf>
    <xf numFmtId="9" fontId="13" fillId="46" borderId="1" xfId="4" applyFont="1" applyFill="1" applyBorder="1">
      <alignment vertical="center"/>
    </xf>
    <xf numFmtId="0" fontId="13" fillId="46" borderId="3" xfId="0" applyFont="1" applyFill="1" applyBorder="1">
      <alignment vertical="center"/>
    </xf>
    <xf numFmtId="0" fontId="0" fillId="46" borderId="0" xfId="0" applyFill="1">
      <alignment vertical="center"/>
    </xf>
    <xf numFmtId="0" fontId="13" fillId="46" borderId="0" xfId="0" applyFont="1" applyFill="1">
      <alignment vertical="center"/>
    </xf>
    <xf numFmtId="0" fontId="6" fillId="0" borderId="0" xfId="76">
      <alignment vertical="center"/>
    </xf>
    <xf numFmtId="38" fontId="0" fillId="0" borderId="0" xfId="77" applyFont="1">
      <alignment vertical="center"/>
    </xf>
    <xf numFmtId="0" fontId="5" fillId="0" borderId="0" xfId="78">
      <alignment vertical="center"/>
    </xf>
    <xf numFmtId="176" fontId="25" fillId="9" borderId="1" xfId="0" applyNumberFormat="1" applyFont="1" applyFill="1" applyBorder="1">
      <alignment vertical="center"/>
    </xf>
    <xf numFmtId="49" fontId="16" fillId="10" borderId="1" xfId="0" applyNumberFormat="1" applyFont="1" applyFill="1" applyBorder="1" applyAlignment="1">
      <alignment horizontal="center" vertical="center"/>
    </xf>
    <xf numFmtId="0" fontId="16" fillId="10" borderId="1" xfId="0" applyFont="1" applyFill="1" applyBorder="1" applyAlignment="1" applyProtection="1">
      <alignment horizontal="center" shrinkToFit="1"/>
      <protection locked="0"/>
    </xf>
    <xf numFmtId="0" fontId="16" fillId="10" borderId="1" xfId="0" applyFont="1" applyFill="1" applyBorder="1" applyAlignment="1" applyProtection="1">
      <alignment shrinkToFit="1"/>
      <protection locked="0"/>
    </xf>
    <xf numFmtId="0" fontId="15" fillId="10" borderId="1" xfId="0" applyFont="1" applyFill="1" applyBorder="1" applyAlignment="1" applyProtection="1">
      <alignment shrinkToFit="1"/>
      <protection locked="0"/>
    </xf>
    <xf numFmtId="0" fontId="16" fillId="10" borderId="1" xfId="0" applyFont="1" applyFill="1" applyBorder="1" applyAlignment="1">
      <alignment shrinkToFit="1"/>
    </xf>
    <xf numFmtId="176" fontId="13" fillId="10" borderId="1" xfId="0" applyNumberFormat="1" applyFont="1" applyFill="1" applyBorder="1">
      <alignment vertical="center"/>
    </xf>
    <xf numFmtId="176" fontId="25" fillId="10" borderId="1" xfId="0" applyNumberFormat="1" applyFont="1" applyFill="1" applyBorder="1">
      <alignment vertical="center"/>
    </xf>
    <xf numFmtId="177" fontId="13" fillId="10" borderId="1" xfId="0" applyNumberFormat="1" applyFont="1" applyFill="1" applyBorder="1">
      <alignment vertical="center"/>
    </xf>
    <xf numFmtId="9" fontId="13" fillId="10" borderId="1" xfId="4" applyFont="1" applyFill="1" applyBorder="1">
      <alignment vertical="center"/>
    </xf>
    <xf numFmtId="0" fontId="13" fillId="10" borderId="3" xfId="0" applyFont="1" applyFill="1" applyBorder="1">
      <alignment vertical="center"/>
    </xf>
    <xf numFmtId="0" fontId="0" fillId="10" borderId="0" xfId="0" applyFill="1">
      <alignment vertical="center"/>
    </xf>
    <xf numFmtId="0" fontId="13" fillId="10" borderId="0" xfId="0" applyFont="1" applyFill="1">
      <alignment vertical="center"/>
    </xf>
    <xf numFmtId="0" fontId="4" fillId="0" borderId="0" xfId="79">
      <alignment vertical="center"/>
    </xf>
    <xf numFmtId="0" fontId="15" fillId="50" borderId="1" xfId="0" applyFont="1" applyFill="1" applyBorder="1">
      <alignment vertical="center"/>
    </xf>
    <xf numFmtId="0" fontId="15" fillId="50" borderId="1" xfId="0" applyFont="1" applyFill="1" applyBorder="1" applyAlignment="1">
      <alignment vertical="center" shrinkToFit="1"/>
    </xf>
    <xf numFmtId="176" fontId="25" fillId="50" borderId="1" xfId="0" applyNumberFormat="1" applyFont="1" applyFill="1" applyBorder="1">
      <alignment vertical="center"/>
    </xf>
    <xf numFmtId="0" fontId="13" fillId="50" borderId="1" xfId="0" applyFont="1" applyFill="1" applyBorder="1">
      <alignment vertical="center"/>
    </xf>
    <xf numFmtId="0" fontId="3" fillId="0" borderId="0" xfId="80">
      <alignment vertical="center"/>
    </xf>
    <xf numFmtId="176" fontId="25" fillId="13" borderId="1" xfId="0" applyNumberFormat="1" applyFont="1" applyFill="1" applyBorder="1">
      <alignment vertical="center"/>
    </xf>
    <xf numFmtId="0" fontId="13" fillId="13" borderId="1" xfId="0" applyFont="1" applyFill="1" applyBorder="1" applyAlignment="1">
      <alignment horizontal="center" vertical="center"/>
    </xf>
    <xf numFmtId="0" fontId="29" fillId="4" borderId="1" xfId="5" applyFont="1" applyFill="1" applyBorder="1" applyAlignment="1">
      <alignment horizontal="center"/>
    </xf>
    <xf numFmtId="178" fontId="29" fillId="4" borderId="1" xfId="5" applyNumberFormat="1" applyFont="1" applyFill="1" applyBorder="1" applyAlignment="1">
      <alignment horizontal="center"/>
    </xf>
    <xf numFmtId="49" fontId="29" fillId="4" borderId="1" xfId="5" applyNumberFormat="1" applyFont="1" applyFill="1" applyBorder="1" applyAlignment="1">
      <alignment horizontal="center"/>
    </xf>
    <xf numFmtId="5" fontId="29" fillId="4" borderId="1" xfId="5" applyNumberFormat="1" applyFont="1" applyFill="1" applyBorder="1" applyAlignment="1">
      <alignment horizontal="center"/>
    </xf>
    <xf numFmtId="179" fontId="29" fillId="4" borderId="0" xfId="5" applyNumberFormat="1" applyFont="1" applyFill="1" applyAlignment="1">
      <alignment horizontal="right" wrapText="1"/>
    </xf>
    <xf numFmtId="179" fontId="29" fillId="3" borderId="0" xfId="5" applyNumberFormat="1" applyFont="1" applyFill="1" applyAlignment="1">
      <alignment horizontal="right"/>
    </xf>
    <xf numFmtId="179" fontId="29" fillId="4" borderId="0" xfId="5" applyNumberFormat="1" applyFont="1" applyFill="1" applyAlignment="1">
      <alignment horizontal="right"/>
    </xf>
    <xf numFmtId="0" fontId="29" fillId="3" borderId="0" xfId="5" applyFont="1" applyFill="1" applyAlignment="1">
      <alignment horizontal="center"/>
    </xf>
    <xf numFmtId="0" fontId="29" fillId="4" borderId="0" xfId="5" applyFont="1" applyFill="1" applyAlignment="1">
      <alignment horizontal="center"/>
    </xf>
    <xf numFmtId="0" fontId="29" fillId="3" borderId="0" xfId="5" applyFont="1" applyFill="1"/>
    <xf numFmtId="0" fontId="54" fillId="3" borderId="0" xfId="5" applyFont="1" applyFill="1"/>
    <xf numFmtId="0" fontId="55" fillId="51" borderId="0" xfId="5" applyFont="1" applyFill="1" applyAlignment="1">
      <alignment shrinkToFit="1"/>
    </xf>
    <xf numFmtId="0" fontId="55" fillId="51" borderId="0" xfId="5" applyFont="1" applyFill="1" applyAlignment="1">
      <alignment wrapText="1" shrinkToFit="1"/>
    </xf>
    <xf numFmtId="0" fontId="29" fillId="51" borderId="0" xfId="5" applyFont="1" applyFill="1" applyAlignment="1">
      <alignment wrapText="1" shrinkToFit="1"/>
    </xf>
    <xf numFmtId="0" fontId="56" fillId="4" borderId="0" xfId="5" applyFont="1" applyFill="1"/>
    <xf numFmtId="0" fontId="34" fillId="12" borderId="0" xfId="5" applyFont="1" applyFill="1"/>
    <xf numFmtId="0" fontId="34" fillId="0" borderId="0" xfId="5" applyFont="1"/>
    <xf numFmtId="9" fontId="34" fillId="0" borderId="0" xfId="82" applyFont="1" applyAlignment="1"/>
    <xf numFmtId="0" fontId="27" fillId="52" borderId="0" xfId="5" applyFont="1" applyFill="1"/>
    <xf numFmtId="0" fontId="27" fillId="3" borderId="0" xfId="7" applyFont="1" applyFill="1"/>
    <xf numFmtId="9" fontId="27" fillId="0" borderId="0" xfId="82" applyFont="1" applyAlignment="1"/>
    <xf numFmtId="0" fontId="43" fillId="0" borderId="0" xfId="5" applyFont="1" applyAlignment="1">
      <alignment shrinkToFit="1"/>
    </xf>
    <xf numFmtId="9" fontId="43" fillId="0" borderId="0" xfId="82" applyFont="1" applyAlignment="1">
      <alignment shrinkToFit="1"/>
    </xf>
    <xf numFmtId="0" fontId="56" fillId="0" borderId="0" xfId="5" applyFont="1" applyAlignment="1">
      <alignment shrinkToFit="1"/>
    </xf>
    <xf numFmtId="0" fontId="55" fillId="0" borderId="0" xfId="5" applyFont="1" applyAlignment="1">
      <alignment shrinkToFit="1"/>
    </xf>
    <xf numFmtId="0" fontId="55" fillId="0" borderId="0" xfId="5" applyFont="1"/>
    <xf numFmtId="0" fontId="56" fillId="0" borderId="0" xfId="5" applyFont="1"/>
    <xf numFmtId="0" fontId="27" fillId="4" borderId="1" xfId="7" applyFont="1" applyFill="1" applyBorder="1"/>
    <xf numFmtId="0" fontId="27" fillId="4" borderId="0" xfId="7" applyFont="1" applyFill="1"/>
    <xf numFmtId="0" fontId="27" fillId="4" borderId="0" xfId="5" applyFont="1" applyFill="1" applyAlignment="1">
      <alignment horizontal="right"/>
    </xf>
    <xf numFmtId="0" fontId="34" fillId="3" borderId="0" xfId="7" applyFont="1" applyFill="1"/>
    <xf numFmtId="9" fontId="27" fillId="3" borderId="0" xfId="82" applyFont="1" applyFill="1" applyAlignment="1"/>
    <xf numFmtId="0" fontId="43" fillId="3" borderId="0" xfId="5" applyFont="1" applyFill="1" applyAlignment="1">
      <alignment shrinkToFit="1"/>
    </xf>
    <xf numFmtId="9" fontId="43" fillId="3" borderId="0" xfId="82" applyFont="1" applyFill="1" applyAlignment="1">
      <alignment shrinkToFit="1"/>
    </xf>
    <xf numFmtId="0" fontId="56" fillId="3" borderId="0" xfId="5" applyFont="1" applyFill="1" applyAlignment="1">
      <alignment shrinkToFit="1"/>
    </xf>
    <xf numFmtId="0" fontId="55" fillId="3" borderId="0" xfId="5" applyFont="1" applyFill="1" applyAlignment="1">
      <alignment shrinkToFit="1"/>
    </xf>
    <xf numFmtId="0" fontId="56" fillId="3" borderId="0" xfId="5" applyFont="1" applyFill="1"/>
    <xf numFmtId="0" fontId="34" fillId="3" borderId="0" xfId="5" applyFont="1" applyFill="1"/>
    <xf numFmtId="9" fontId="34" fillId="3" borderId="0" xfId="82" applyFont="1" applyFill="1" applyAlignment="1"/>
    <xf numFmtId="0" fontId="32" fillId="4" borderId="0" xfId="5" applyFont="1" applyFill="1"/>
    <xf numFmtId="9" fontId="27" fillId="4" borderId="0" xfId="82" applyFont="1" applyFill="1" applyAlignment="1"/>
    <xf numFmtId="0" fontId="43" fillId="4" borderId="0" xfId="5" applyFont="1" applyFill="1" applyAlignment="1">
      <alignment shrinkToFit="1"/>
    </xf>
    <xf numFmtId="9" fontId="43" fillId="4" borderId="0" xfId="82" applyFont="1" applyFill="1" applyAlignment="1">
      <alignment shrinkToFit="1"/>
    </xf>
    <xf numFmtId="0" fontId="56" fillId="4" borderId="0" xfId="5" applyFont="1" applyFill="1" applyAlignment="1">
      <alignment shrinkToFit="1"/>
    </xf>
    <xf numFmtId="0" fontId="55" fillId="4" borderId="0" xfId="5" applyFont="1" applyFill="1" applyAlignment="1">
      <alignment shrinkToFit="1"/>
    </xf>
    <xf numFmtId="178" fontId="27" fillId="4" borderId="1" xfId="5" applyNumberFormat="1" applyFont="1" applyFill="1" applyBorder="1" applyAlignment="1">
      <alignment shrinkToFit="1"/>
    </xf>
    <xf numFmtId="0" fontId="27" fillId="4" borderId="5" xfId="5" applyFont="1" applyFill="1" applyBorder="1"/>
    <xf numFmtId="0" fontId="27" fillId="4" borderId="1" xfId="5" applyFont="1" applyFill="1" applyBorder="1" applyAlignment="1">
      <alignment shrinkToFit="1"/>
    </xf>
    <xf numFmtId="0" fontId="27" fillId="4" borderId="0" xfId="5" applyFont="1" applyFill="1" applyAlignment="1">
      <alignment shrinkToFit="1"/>
    </xf>
    <xf numFmtId="0" fontId="57" fillId="4" borderId="0" xfId="5" applyFont="1" applyFill="1"/>
    <xf numFmtId="0" fontId="56" fillId="53" borderId="0" xfId="5" applyFont="1" applyFill="1"/>
    <xf numFmtId="0" fontId="27" fillId="4" borderId="1" xfId="5" applyFont="1" applyFill="1" applyBorder="1" applyAlignment="1">
      <alignment horizontal="right"/>
    </xf>
    <xf numFmtId="0" fontId="27" fillId="4" borderId="1" xfId="8" applyFont="1" applyFill="1" applyBorder="1" applyAlignment="1">
      <alignment shrinkToFit="1"/>
    </xf>
    <xf numFmtId="0" fontId="27" fillId="4" borderId="0" xfId="5" applyFont="1" applyFill="1" applyAlignment="1">
      <alignment horizontal="center"/>
    </xf>
    <xf numFmtId="0" fontId="56" fillId="54" borderId="0" xfId="5" applyFont="1" applyFill="1"/>
    <xf numFmtId="0" fontId="34" fillId="4" borderId="1" xfId="5" applyFont="1" applyFill="1" applyBorder="1"/>
    <xf numFmtId="178" fontId="34" fillId="4" borderId="1" xfId="5" applyNumberFormat="1" applyFont="1" applyFill="1" applyBorder="1"/>
    <xf numFmtId="49" fontId="34" fillId="4" borderId="1" xfId="5" applyNumberFormat="1" applyFont="1" applyFill="1" applyBorder="1"/>
    <xf numFmtId="5" fontId="34" fillId="4" borderId="1" xfId="5" applyNumberFormat="1" applyFont="1" applyFill="1" applyBorder="1"/>
    <xf numFmtId="0" fontId="34" fillId="4" borderId="0" xfId="5" applyFont="1" applyFill="1"/>
    <xf numFmtId="49" fontId="27" fillId="4" borderId="1" xfId="7" applyNumberFormat="1" applyFont="1" applyFill="1" applyBorder="1"/>
    <xf numFmtId="0" fontId="27" fillId="4" borderId="1" xfId="5" applyFont="1" applyFill="1" applyBorder="1" applyAlignment="1">
      <alignment horizontal="left"/>
    </xf>
    <xf numFmtId="0" fontId="27" fillId="4" borderId="1" xfId="5" applyFont="1" applyFill="1" applyBorder="1" applyAlignment="1">
      <alignment horizontal="center"/>
    </xf>
    <xf numFmtId="0" fontId="27" fillId="3" borderId="1" xfId="7" applyFont="1" applyFill="1" applyBorder="1"/>
    <xf numFmtId="1" fontId="27" fillId="3" borderId="0" xfId="5" applyNumberFormat="1" applyFont="1" applyFill="1"/>
    <xf numFmtId="0" fontId="56" fillId="50" borderId="0" xfId="5" applyFont="1" applyFill="1"/>
    <xf numFmtId="49" fontId="27" fillId="4" borderId="0" xfId="5" applyNumberFormat="1" applyFont="1" applyFill="1"/>
    <xf numFmtId="5" fontId="27" fillId="4" borderId="0" xfId="5" applyNumberFormat="1" applyFont="1" applyFill="1"/>
    <xf numFmtId="179" fontId="27" fillId="4" borderId="0" xfId="5" applyNumberFormat="1" applyFont="1" applyFill="1" applyAlignment="1">
      <alignment horizontal="right"/>
    </xf>
    <xf numFmtId="178" fontId="27" fillId="4" borderId="1" xfId="7" applyNumberFormat="1" applyFont="1" applyFill="1" applyBorder="1"/>
    <xf numFmtId="1" fontId="27" fillId="4" borderId="0" xfId="5" applyNumberFormat="1" applyFont="1" applyFill="1"/>
    <xf numFmtId="0" fontId="27" fillId="3" borderId="1" xfId="5" applyFont="1" applyFill="1" applyBorder="1" applyAlignment="1">
      <alignment shrinkToFit="1"/>
    </xf>
    <xf numFmtId="0" fontId="27" fillId="3" borderId="0" xfId="5" applyFont="1" applyFill="1" applyAlignment="1">
      <alignment horizontal="center"/>
    </xf>
    <xf numFmtId="0" fontId="27" fillId="3" borderId="1" xfId="5" applyFont="1" applyFill="1" applyBorder="1" applyAlignment="1">
      <alignment horizontal="center"/>
    </xf>
    <xf numFmtId="0" fontId="56" fillId="5" borderId="0" xfId="5" applyFont="1" applyFill="1"/>
    <xf numFmtId="0" fontId="27" fillId="54" borderId="0" xfId="5" applyFont="1" applyFill="1"/>
    <xf numFmtId="9" fontId="27" fillId="54" borderId="0" xfId="82" applyFont="1" applyFill="1" applyAlignment="1"/>
    <xf numFmtId="0" fontId="43" fillId="54" borderId="0" xfId="5" applyFont="1" applyFill="1" applyAlignment="1">
      <alignment shrinkToFit="1"/>
    </xf>
    <xf numFmtId="9" fontId="43" fillId="54" borderId="0" xfId="82" applyFont="1" applyFill="1" applyAlignment="1">
      <alignment shrinkToFit="1"/>
    </xf>
    <xf numFmtId="0" fontId="56" fillId="54" borderId="0" xfId="5" applyFont="1" applyFill="1" applyAlignment="1">
      <alignment shrinkToFit="1"/>
    </xf>
    <xf numFmtId="0" fontId="55" fillId="54" borderId="0" xfId="5" applyFont="1" applyFill="1" applyAlignment="1">
      <alignment shrinkToFit="1"/>
    </xf>
    <xf numFmtId="5" fontId="27" fillId="4" borderId="1" xfId="7" applyNumberFormat="1" applyFont="1" applyFill="1" applyBorder="1"/>
    <xf numFmtId="5" fontId="58" fillId="4" borderId="1" xfId="5" applyNumberFormat="1" applyFont="1" applyFill="1" applyBorder="1"/>
    <xf numFmtId="0" fontId="58" fillId="4" borderId="0" xfId="5" applyFont="1" applyFill="1"/>
    <xf numFmtId="0" fontId="59" fillId="0" borderId="0" xfId="5" applyFont="1"/>
    <xf numFmtId="176" fontId="27" fillId="4" borderId="0" xfId="5" applyNumberFormat="1" applyFont="1" applyFill="1" applyAlignment="1">
      <alignment horizontal="right"/>
    </xf>
    <xf numFmtId="179" fontId="27" fillId="3" borderId="0" xfId="5" applyNumberFormat="1" applyFont="1" applyFill="1" applyAlignment="1">
      <alignment horizontal="right"/>
    </xf>
    <xf numFmtId="9" fontId="0" fillId="0" borderId="0" xfId="4" applyFont="1">
      <alignment vertical="center"/>
    </xf>
    <xf numFmtId="0" fontId="62" fillId="0" borderId="0" xfId="0" applyFont="1">
      <alignment vertical="center"/>
    </xf>
    <xf numFmtId="176" fontId="22" fillId="0" borderId="1" xfId="0" applyNumberFormat="1" applyFont="1" applyBorder="1" applyAlignment="1">
      <alignment horizontal="center" vertical="center" wrapText="1"/>
    </xf>
    <xf numFmtId="176" fontId="22" fillId="0" borderId="1" xfId="0" applyNumberFormat="1" applyFont="1" applyBorder="1">
      <alignment vertical="center"/>
    </xf>
    <xf numFmtId="176" fontId="22" fillId="0" borderId="0" xfId="0" applyNumberFormat="1" applyFont="1">
      <alignment vertical="center"/>
    </xf>
    <xf numFmtId="0" fontId="16" fillId="55" borderId="1" xfId="0" applyFont="1" applyFill="1" applyBorder="1" applyAlignment="1">
      <alignment horizontal="center" shrinkToFit="1"/>
    </xf>
    <xf numFmtId="0" fontId="16" fillId="55" borderId="1" xfId="0" applyFont="1" applyFill="1" applyBorder="1" applyAlignment="1">
      <alignment shrinkToFit="1"/>
    </xf>
    <xf numFmtId="0" fontId="15" fillId="55" borderId="1" xfId="0" applyFont="1" applyFill="1" applyBorder="1" applyAlignment="1">
      <alignment shrinkToFit="1"/>
    </xf>
    <xf numFmtId="176" fontId="13" fillId="55" borderId="1" xfId="0" applyNumberFormat="1" applyFont="1" applyFill="1" applyBorder="1">
      <alignment vertical="center"/>
    </xf>
    <xf numFmtId="176" fontId="22" fillId="55" borderId="1" xfId="0" applyNumberFormat="1" applyFont="1" applyFill="1" applyBorder="1">
      <alignment vertical="center"/>
    </xf>
    <xf numFmtId="177" fontId="13" fillId="55" borderId="1" xfId="0" applyNumberFormat="1" applyFont="1" applyFill="1" applyBorder="1">
      <alignment vertical="center"/>
    </xf>
    <xf numFmtId="9" fontId="13" fillId="55" borderId="1" xfId="4" applyFont="1" applyFill="1" applyBorder="1">
      <alignment vertical="center"/>
    </xf>
    <xf numFmtId="0" fontId="13" fillId="55" borderId="3" xfId="0" applyFont="1" applyFill="1" applyBorder="1">
      <alignment vertical="center"/>
    </xf>
    <xf numFmtId="0" fontId="13" fillId="55" borderId="0" xfId="0" applyFont="1" applyFill="1">
      <alignment vertical="center"/>
    </xf>
    <xf numFmtId="176" fontId="25" fillId="55" borderId="1" xfId="0" applyNumberFormat="1" applyFont="1" applyFill="1" applyBorder="1">
      <alignment vertical="center"/>
    </xf>
    <xf numFmtId="0" fontId="16" fillId="55" borderId="1" xfId="0" applyFont="1" applyFill="1" applyBorder="1" applyAlignment="1" applyProtection="1">
      <alignment shrinkToFit="1"/>
      <protection locked="0"/>
    </xf>
    <xf numFmtId="0" fontId="15" fillId="55" borderId="1" xfId="0" applyFont="1" applyFill="1" applyBorder="1" applyAlignment="1" applyProtection="1">
      <alignment shrinkToFit="1"/>
      <protection locked="0"/>
    </xf>
    <xf numFmtId="0" fontId="0" fillId="55" borderId="0" xfId="0" applyFill="1">
      <alignment vertical="center"/>
    </xf>
    <xf numFmtId="0" fontId="16" fillId="55" borderId="1" xfId="0" applyFont="1" applyFill="1" applyBorder="1" applyAlignment="1" applyProtection="1">
      <alignment horizontal="center" shrinkToFit="1"/>
      <protection locked="0"/>
    </xf>
    <xf numFmtId="0" fontId="26" fillId="0" borderId="3" xfId="0" applyFont="1" applyBorder="1">
      <alignment vertical="center"/>
    </xf>
    <xf numFmtId="13" fontId="13" fillId="0" borderId="3" xfId="0" applyNumberFormat="1" applyFont="1" applyBorder="1">
      <alignment vertical="center"/>
    </xf>
    <xf numFmtId="0" fontId="16" fillId="0" borderId="3" xfId="0" applyFont="1" applyBorder="1">
      <alignment vertical="center"/>
    </xf>
    <xf numFmtId="0" fontId="13" fillId="0" borderId="3" xfId="0" applyFont="1" applyBorder="1" applyAlignment="1">
      <alignment vertical="center" wrapText="1"/>
    </xf>
    <xf numFmtId="0" fontId="13" fillId="0" borderId="7" xfId="0" applyFont="1" applyBorder="1">
      <alignment vertical="center"/>
    </xf>
    <xf numFmtId="0" fontId="1" fillId="0" borderId="0" xfId="83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>
      <alignment vertical="center"/>
    </xf>
    <xf numFmtId="2" fontId="0" fillId="13" borderId="0" xfId="0" applyNumberFormat="1" applyFill="1">
      <alignment vertical="center"/>
    </xf>
    <xf numFmtId="2" fontId="13" fillId="55" borderId="0" xfId="0" applyNumberFormat="1" applyFont="1" applyFill="1">
      <alignment vertical="center"/>
    </xf>
    <xf numFmtId="2" fontId="0" fillId="46" borderId="0" xfId="0" applyNumberFormat="1" applyFill="1">
      <alignment vertical="center"/>
    </xf>
    <xf numFmtId="2" fontId="0" fillId="9" borderId="0" xfId="0" applyNumberFormat="1" applyFill="1">
      <alignment vertical="center"/>
    </xf>
    <xf numFmtId="2" fontId="0" fillId="55" borderId="0" xfId="0" applyNumberFormat="1" applyFill="1">
      <alignment vertical="center"/>
    </xf>
    <xf numFmtId="2" fontId="13" fillId="13" borderId="0" xfId="0" applyNumberFormat="1" applyFont="1" applyFill="1">
      <alignment vertical="center"/>
    </xf>
    <xf numFmtId="2" fontId="53" fillId="0" borderId="0" xfId="0" applyNumberFormat="1" applyFont="1">
      <alignment vertical="center"/>
    </xf>
    <xf numFmtId="2" fontId="0" fillId="5" borderId="0" xfId="0" applyNumberFormat="1" applyFill="1">
      <alignment vertical="center"/>
    </xf>
    <xf numFmtId="2" fontId="0" fillId="10" borderId="0" xfId="0" applyNumberFormat="1" applyFill="1">
      <alignment vertical="center"/>
    </xf>
    <xf numFmtId="2" fontId="0" fillId="0" borderId="1" xfId="0" applyNumberFormat="1" applyBorder="1">
      <alignment vertical="center"/>
    </xf>
    <xf numFmtId="2" fontId="0" fillId="50" borderId="0" xfId="0" applyNumberFormat="1" applyFill="1">
      <alignment vertical="center"/>
    </xf>
    <xf numFmtId="177" fontId="13" fillId="4" borderId="0" xfId="0" applyNumberFormat="1" applyFont="1" applyFill="1">
      <alignment vertical="center"/>
    </xf>
    <xf numFmtId="0" fontId="13" fillId="7" borderId="1" xfId="0" applyFont="1" applyFill="1" applyBorder="1">
      <alignment vertical="center"/>
    </xf>
    <xf numFmtId="0" fontId="13" fillId="55" borderId="1" xfId="0" applyFont="1" applyFill="1" applyBorder="1">
      <alignment vertical="center"/>
    </xf>
    <xf numFmtId="0" fontId="13" fillId="46" borderId="1" xfId="0" applyFont="1" applyFill="1" applyBorder="1">
      <alignment vertical="center"/>
    </xf>
    <xf numFmtId="0" fontId="13" fillId="7" borderId="3" xfId="0" applyFont="1" applyFill="1" applyBorder="1">
      <alignment vertical="center"/>
    </xf>
    <xf numFmtId="0" fontId="13" fillId="10" borderId="1" xfId="0" applyFont="1" applyFill="1" applyBorder="1">
      <alignment vertical="center"/>
    </xf>
    <xf numFmtId="0" fontId="13" fillId="7" borderId="6" xfId="0" applyFont="1" applyFill="1" applyBorder="1">
      <alignment vertical="center"/>
    </xf>
    <xf numFmtId="0" fontId="13" fillId="7" borderId="0" xfId="0" applyFont="1" applyFill="1">
      <alignment vertical="center"/>
    </xf>
    <xf numFmtId="177" fontId="25" fillId="0" borderId="1" xfId="0" applyNumberFormat="1" applyFont="1" applyBorder="1" applyAlignment="1">
      <alignment horizontal="center" vertical="center" wrapText="1"/>
    </xf>
    <xf numFmtId="0" fontId="25" fillId="4" borderId="2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vertical="center" wrapText="1"/>
    </xf>
    <xf numFmtId="38" fontId="25" fillId="0" borderId="1" xfId="84" applyFont="1" applyBorder="1" applyAlignment="1">
      <alignment horizontal="center" vertical="center" wrapText="1"/>
    </xf>
    <xf numFmtId="38" fontId="13" fillId="7" borderId="1" xfId="84" applyFont="1" applyFill="1" applyBorder="1">
      <alignment vertical="center"/>
    </xf>
    <xf numFmtId="38" fontId="13" fillId="0" borderId="0" xfId="84" applyFont="1">
      <alignment vertical="center"/>
    </xf>
    <xf numFmtId="0" fontId="25" fillId="4" borderId="2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38" fontId="13" fillId="50" borderId="1" xfId="84" applyFont="1" applyFill="1" applyBorder="1">
      <alignment vertical="center"/>
    </xf>
  </cellXfs>
  <cellStyles count="85">
    <cellStyle name="20% - アクセント 1" xfId="26" builtinId="30" customBuiltin="1"/>
    <cellStyle name="20% - アクセント 1 2" xfId="55" xr:uid="{00000000-0005-0000-0000-000001000000}"/>
    <cellStyle name="20% - アクセント 2" xfId="30" builtinId="34" customBuiltin="1"/>
    <cellStyle name="20% - アクセント 2 2" xfId="58" xr:uid="{00000000-0005-0000-0000-000003000000}"/>
    <cellStyle name="20% - アクセント 3" xfId="34" builtinId="38" customBuiltin="1"/>
    <cellStyle name="20% - アクセント 3 2" xfId="61" xr:uid="{00000000-0005-0000-0000-000005000000}"/>
    <cellStyle name="20% - アクセント 4" xfId="38" builtinId="42" customBuiltin="1"/>
    <cellStyle name="20% - アクセント 4 2" xfId="64" xr:uid="{00000000-0005-0000-0000-000007000000}"/>
    <cellStyle name="20% - アクセント 5" xfId="42" builtinId="46" customBuiltin="1"/>
    <cellStyle name="20% - アクセント 5 2" xfId="67" xr:uid="{00000000-0005-0000-0000-000009000000}"/>
    <cellStyle name="20% - アクセント 6" xfId="46" builtinId="50" customBuiltin="1"/>
    <cellStyle name="20% - アクセント 6 2" xfId="70" xr:uid="{00000000-0005-0000-0000-00000B000000}"/>
    <cellStyle name="40% - アクセント 1" xfId="27" builtinId="31" customBuiltin="1"/>
    <cellStyle name="40% - アクセント 1 2" xfId="56" xr:uid="{00000000-0005-0000-0000-00000D000000}"/>
    <cellStyle name="40% - アクセント 2" xfId="31" builtinId="35" customBuiltin="1"/>
    <cellStyle name="40% - アクセント 2 2" xfId="59" xr:uid="{00000000-0005-0000-0000-00000F000000}"/>
    <cellStyle name="40% - アクセント 3" xfId="35" builtinId="39" customBuiltin="1"/>
    <cellStyle name="40% - アクセント 3 2" xfId="62" xr:uid="{00000000-0005-0000-0000-000011000000}"/>
    <cellStyle name="40% - アクセント 4" xfId="39" builtinId="43" customBuiltin="1"/>
    <cellStyle name="40% - アクセント 4 2" xfId="65" xr:uid="{00000000-0005-0000-0000-000013000000}"/>
    <cellStyle name="40% - アクセント 5" xfId="43" builtinId="47" customBuiltin="1"/>
    <cellStyle name="40% - アクセント 5 2" xfId="68" xr:uid="{00000000-0005-0000-0000-000015000000}"/>
    <cellStyle name="40% - アクセント 6" xfId="47" builtinId="51" customBuiltin="1"/>
    <cellStyle name="40% - アクセント 6 2" xfId="71" xr:uid="{00000000-0005-0000-0000-000017000000}"/>
    <cellStyle name="60% - アクセント 1" xfId="28" builtinId="32" customBuiltin="1"/>
    <cellStyle name="60% - アクセント 1 2" xfId="57" xr:uid="{00000000-0005-0000-0000-000019000000}"/>
    <cellStyle name="60% - アクセント 2" xfId="32" builtinId="36" customBuiltin="1"/>
    <cellStyle name="60% - アクセント 2 2" xfId="60" xr:uid="{00000000-0005-0000-0000-00001B000000}"/>
    <cellStyle name="60% - アクセント 3" xfId="36" builtinId="40" customBuiltin="1"/>
    <cellStyle name="60% - アクセント 3 2" xfId="63" xr:uid="{00000000-0005-0000-0000-00001D000000}"/>
    <cellStyle name="60% - アクセント 4" xfId="40" builtinId="44" customBuiltin="1"/>
    <cellStyle name="60% - アクセント 4 2" xfId="66" xr:uid="{00000000-0005-0000-0000-00001F000000}"/>
    <cellStyle name="60% - アクセント 5" xfId="44" builtinId="48" customBuiltin="1"/>
    <cellStyle name="60% - アクセント 5 2" xfId="69" xr:uid="{00000000-0005-0000-0000-000021000000}"/>
    <cellStyle name="60% - アクセント 6" xfId="48" builtinId="52" customBuiltin="1"/>
    <cellStyle name="60% - アクセント 6 2" xfId="72" xr:uid="{00000000-0005-0000-0000-000023000000}"/>
    <cellStyle name="アクセント 1" xfId="25" builtinId="29" customBuiltin="1"/>
    <cellStyle name="アクセント 2" xfId="29" builtinId="33" customBuiltin="1"/>
    <cellStyle name="アクセント 3" xfId="33" builtinId="37" customBuiltin="1"/>
    <cellStyle name="アクセント 4" xfId="37" builtinId="41" customBuiltin="1"/>
    <cellStyle name="アクセント 5" xfId="41" builtinId="45" customBuiltin="1"/>
    <cellStyle name="アクセント 6" xfId="45" builtinId="49" customBuiltin="1"/>
    <cellStyle name="タイトル" xfId="9" builtinId="15" customBuiltin="1"/>
    <cellStyle name="チェック セル" xfId="21" builtinId="23" customBuiltin="1"/>
    <cellStyle name="どちらでもない" xfId="16" builtinId="28" customBuiltin="1"/>
    <cellStyle name="パーセント" xfId="4" builtinId="5"/>
    <cellStyle name="パーセント 2" xfId="6" xr:uid="{00000000-0005-0000-0000-00002E000000}"/>
    <cellStyle name="パーセント 3" xfId="82" xr:uid="{AC63BAFB-38A4-4486-9F1E-59D84F841D85}"/>
    <cellStyle name="メモ 2" xfId="50" xr:uid="{00000000-0005-0000-0000-00002F000000}"/>
    <cellStyle name="メモ 3" xfId="54" xr:uid="{00000000-0005-0000-0000-000030000000}"/>
    <cellStyle name="リンク セル" xfId="20" builtinId="24" customBuiltin="1"/>
    <cellStyle name="悪い" xfId="15" builtinId="27" customBuiltin="1"/>
    <cellStyle name="計算" xfId="19" builtinId="22" customBuiltin="1"/>
    <cellStyle name="警告文" xfId="22" builtinId="11" customBuiltin="1"/>
    <cellStyle name="桁区切り" xfId="84" builtinId="6"/>
    <cellStyle name="桁区切り 2" xfId="2" xr:uid="{00000000-0005-0000-0000-000035000000}"/>
    <cellStyle name="桁区切り 3" xfId="52" xr:uid="{00000000-0005-0000-0000-000036000000}"/>
    <cellStyle name="桁区切り 4" xfId="74" xr:uid="{00000000-0005-0000-0000-000037000000}"/>
    <cellStyle name="桁区切り 5" xfId="77" xr:uid="{00000000-0005-0000-0000-000038000000}"/>
    <cellStyle name="見出し 1" xfId="10" builtinId="16" customBuiltin="1"/>
    <cellStyle name="見出し 2" xfId="11" builtinId="17" customBuiltin="1"/>
    <cellStyle name="見出し 3" xfId="12" builtinId="18" customBuiltin="1"/>
    <cellStyle name="見出し 4" xfId="13" builtinId="19" customBuiltin="1"/>
    <cellStyle name="集計" xfId="24" builtinId="25" customBuiltin="1"/>
    <cellStyle name="出力" xfId="18" builtinId="21" customBuiltin="1"/>
    <cellStyle name="説明文" xfId="23" builtinId="53" customBuiltin="1"/>
    <cellStyle name="入力" xfId="17" builtinId="20" customBuiltin="1"/>
    <cellStyle name="標準" xfId="0" builtinId="0"/>
    <cellStyle name="標準 10" xfId="78" xr:uid="{00000000-0005-0000-0000-000042000000}"/>
    <cellStyle name="標準 11" xfId="79" xr:uid="{00000000-0005-0000-0000-000043000000}"/>
    <cellStyle name="標準 12" xfId="80" xr:uid="{00000000-0005-0000-0000-000044000000}"/>
    <cellStyle name="標準 13" xfId="81" xr:uid="{114C3CFD-34EA-40E7-9F9F-113D120D5538}"/>
    <cellStyle name="標準 14" xfId="83" xr:uid="{A1D3E94F-434D-441D-A981-A67246E5DB36}"/>
    <cellStyle name="標準 2" xfId="3" xr:uid="{00000000-0005-0000-0000-000045000000}"/>
    <cellStyle name="標準 3" xfId="5" xr:uid="{00000000-0005-0000-0000-000046000000}"/>
    <cellStyle name="標準 4" xfId="49" xr:uid="{00000000-0005-0000-0000-000047000000}"/>
    <cellStyle name="標準 5" xfId="51" xr:uid="{00000000-0005-0000-0000-000048000000}"/>
    <cellStyle name="標準 6" xfId="53" xr:uid="{00000000-0005-0000-0000-000049000000}"/>
    <cellStyle name="標準 7" xfId="73" xr:uid="{00000000-0005-0000-0000-00004A000000}"/>
    <cellStyle name="標準 8" xfId="75" xr:uid="{00000000-0005-0000-0000-00004B000000}"/>
    <cellStyle name="標準 9" xfId="76" xr:uid="{00000000-0005-0000-0000-00004C000000}"/>
    <cellStyle name="標準_自動見積もりVOL、3.02" xfId="8" xr:uid="{00000000-0005-0000-0000-00004D000000}"/>
    <cellStyle name="標準_自動見積もりプログラム下代一覧作成10" xfId="7" xr:uid="{00000000-0005-0000-0000-00004E000000}"/>
    <cellStyle name="標準_出荷実績 64期" xfId="1" xr:uid="{00000000-0005-0000-0000-00004F000000}"/>
    <cellStyle name="良い" xfId="14" builtinId="26" customBuiltin="1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AEAAAA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207309</xdr:colOff>
      <xdr:row>2</xdr:row>
      <xdr:rowOff>128307</xdr:rowOff>
    </xdr:from>
    <xdr:to>
      <xdr:col>31</xdr:col>
      <xdr:colOff>235884</xdr:colOff>
      <xdr:row>11</xdr:row>
      <xdr:rowOff>137832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139B66A5-59BA-4A14-A802-07EDC26EB7A9}"/>
            </a:ext>
          </a:extLst>
        </xdr:cNvPr>
        <xdr:cNvSpPr/>
      </xdr:nvSpPr>
      <xdr:spPr>
        <a:xfrm>
          <a:off x="20447934" y="1366557"/>
          <a:ext cx="3457575" cy="214312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207309</xdr:colOff>
      <xdr:row>2</xdr:row>
      <xdr:rowOff>128307</xdr:rowOff>
    </xdr:from>
    <xdr:to>
      <xdr:col>31</xdr:col>
      <xdr:colOff>235884</xdr:colOff>
      <xdr:row>11</xdr:row>
      <xdr:rowOff>137832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E7025C7A-A8A5-4C47-A7EE-5B1CCAB6D504}"/>
            </a:ext>
          </a:extLst>
        </xdr:cNvPr>
        <xdr:cNvSpPr/>
      </xdr:nvSpPr>
      <xdr:spPr>
        <a:xfrm>
          <a:off x="21333759" y="1366557"/>
          <a:ext cx="3457575" cy="214312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207309</xdr:colOff>
      <xdr:row>2</xdr:row>
      <xdr:rowOff>128307</xdr:rowOff>
    </xdr:from>
    <xdr:to>
      <xdr:col>31</xdr:col>
      <xdr:colOff>235884</xdr:colOff>
      <xdr:row>11</xdr:row>
      <xdr:rowOff>137832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E37941E8-B861-4B52-B779-4B8B76E47C29}"/>
            </a:ext>
          </a:extLst>
        </xdr:cNvPr>
        <xdr:cNvSpPr/>
      </xdr:nvSpPr>
      <xdr:spPr>
        <a:xfrm>
          <a:off x="20381259" y="1366557"/>
          <a:ext cx="3457575" cy="214312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207309</xdr:colOff>
      <xdr:row>2</xdr:row>
      <xdr:rowOff>128307</xdr:rowOff>
    </xdr:from>
    <xdr:to>
      <xdr:col>31</xdr:col>
      <xdr:colOff>235884</xdr:colOff>
      <xdr:row>11</xdr:row>
      <xdr:rowOff>137832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ADBFEA6E-B829-43B1-8D12-71E2DEAB25A7}"/>
            </a:ext>
          </a:extLst>
        </xdr:cNvPr>
        <xdr:cNvSpPr/>
      </xdr:nvSpPr>
      <xdr:spPr>
        <a:xfrm>
          <a:off x="20409834" y="1366557"/>
          <a:ext cx="3457575" cy="214312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207309</xdr:colOff>
      <xdr:row>2</xdr:row>
      <xdr:rowOff>128307</xdr:rowOff>
    </xdr:from>
    <xdr:to>
      <xdr:col>31</xdr:col>
      <xdr:colOff>235884</xdr:colOff>
      <xdr:row>11</xdr:row>
      <xdr:rowOff>137832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46A82CD0-EA58-4EC9-9B3B-0E30CC51A473}"/>
            </a:ext>
          </a:extLst>
        </xdr:cNvPr>
        <xdr:cNvSpPr/>
      </xdr:nvSpPr>
      <xdr:spPr>
        <a:xfrm>
          <a:off x="20228859" y="1366557"/>
          <a:ext cx="3457575" cy="214312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321609</xdr:colOff>
      <xdr:row>4</xdr:row>
      <xdr:rowOff>214032</xdr:rowOff>
    </xdr:from>
    <xdr:to>
      <xdr:col>32</xdr:col>
      <xdr:colOff>350184</xdr:colOff>
      <xdr:row>13</xdr:row>
      <xdr:rowOff>214032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27DC612E-0BC2-49FF-89FD-86FBF805DDDE}"/>
            </a:ext>
          </a:extLst>
        </xdr:cNvPr>
        <xdr:cNvSpPr/>
      </xdr:nvSpPr>
      <xdr:spPr>
        <a:xfrm>
          <a:off x="21581409" y="1919007"/>
          <a:ext cx="3457575" cy="214312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321609</xdr:colOff>
      <xdr:row>4</xdr:row>
      <xdr:rowOff>214032</xdr:rowOff>
    </xdr:from>
    <xdr:to>
      <xdr:col>32</xdr:col>
      <xdr:colOff>350184</xdr:colOff>
      <xdr:row>13</xdr:row>
      <xdr:rowOff>214032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D5B59543-5172-4AA8-873A-021603E6050D}"/>
            </a:ext>
          </a:extLst>
        </xdr:cNvPr>
        <xdr:cNvSpPr/>
      </xdr:nvSpPr>
      <xdr:spPr>
        <a:xfrm>
          <a:off x="22124334" y="1919007"/>
          <a:ext cx="3457575" cy="214312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321609</xdr:colOff>
      <xdr:row>4</xdr:row>
      <xdr:rowOff>214032</xdr:rowOff>
    </xdr:from>
    <xdr:to>
      <xdr:col>32</xdr:col>
      <xdr:colOff>350184</xdr:colOff>
      <xdr:row>13</xdr:row>
      <xdr:rowOff>214032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827C01B9-749B-4B42-AC0A-B44A7D71CD5D}"/>
            </a:ext>
          </a:extLst>
        </xdr:cNvPr>
        <xdr:cNvSpPr/>
      </xdr:nvSpPr>
      <xdr:spPr>
        <a:xfrm>
          <a:off x="22695834" y="1919007"/>
          <a:ext cx="3457575" cy="214312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321609</xdr:colOff>
      <xdr:row>4</xdr:row>
      <xdr:rowOff>214032</xdr:rowOff>
    </xdr:from>
    <xdr:to>
      <xdr:col>32</xdr:col>
      <xdr:colOff>350184</xdr:colOff>
      <xdr:row>14</xdr:row>
      <xdr:rowOff>214032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1428AD4A-AC6E-4786-B587-D483562BBBA0}"/>
            </a:ext>
          </a:extLst>
        </xdr:cNvPr>
        <xdr:cNvSpPr/>
      </xdr:nvSpPr>
      <xdr:spPr>
        <a:xfrm>
          <a:off x="21771909" y="1919007"/>
          <a:ext cx="3457575" cy="23812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321609</xdr:colOff>
      <xdr:row>4</xdr:row>
      <xdr:rowOff>214032</xdr:rowOff>
    </xdr:from>
    <xdr:to>
      <xdr:col>32</xdr:col>
      <xdr:colOff>350184</xdr:colOff>
      <xdr:row>14</xdr:row>
      <xdr:rowOff>214032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500CD34F-8CF8-4773-A10A-75C65BCF8547}"/>
            </a:ext>
          </a:extLst>
        </xdr:cNvPr>
        <xdr:cNvSpPr/>
      </xdr:nvSpPr>
      <xdr:spPr>
        <a:xfrm>
          <a:off x="21800484" y="1919007"/>
          <a:ext cx="3457575" cy="23812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321609</xdr:colOff>
      <xdr:row>4</xdr:row>
      <xdr:rowOff>214032</xdr:rowOff>
    </xdr:from>
    <xdr:to>
      <xdr:col>32</xdr:col>
      <xdr:colOff>350184</xdr:colOff>
      <xdr:row>14</xdr:row>
      <xdr:rowOff>214032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84460992-CFD5-450E-B457-CE7DC96C32A6}"/>
            </a:ext>
          </a:extLst>
        </xdr:cNvPr>
        <xdr:cNvSpPr/>
      </xdr:nvSpPr>
      <xdr:spPr>
        <a:xfrm>
          <a:off x="21762384" y="1919007"/>
          <a:ext cx="3457575" cy="23812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321609</xdr:colOff>
      <xdr:row>4</xdr:row>
      <xdr:rowOff>214032</xdr:rowOff>
    </xdr:from>
    <xdr:to>
      <xdr:col>32</xdr:col>
      <xdr:colOff>350184</xdr:colOff>
      <xdr:row>14</xdr:row>
      <xdr:rowOff>214032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BF7F2EC6-A628-4098-914D-C7D79E1D8978}"/>
            </a:ext>
          </a:extLst>
        </xdr:cNvPr>
        <xdr:cNvSpPr/>
      </xdr:nvSpPr>
      <xdr:spPr>
        <a:xfrm>
          <a:off x="22772034" y="1919007"/>
          <a:ext cx="3457575" cy="23812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321609</xdr:colOff>
      <xdr:row>4</xdr:row>
      <xdr:rowOff>214032</xdr:rowOff>
    </xdr:from>
    <xdr:to>
      <xdr:col>32</xdr:col>
      <xdr:colOff>350184</xdr:colOff>
      <xdr:row>14</xdr:row>
      <xdr:rowOff>214032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F19568CD-22A9-47FE-A4A6-BADDEDC04E71}"/>
            </a:ext>
          </a:extLst>
        </xdr:cNvPr>
        <xdr:cNvSpPr/>
      </xdr:nvSpPr>
      <xdr:spPr>
        <a:xfrm>
          <a:off x="22229109" y="1919007"/>
          <a:ext cx="3457575" cy="23812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321609</xdr:colOff>
      <xdr:row>4</xdr:row>
      <xdr:rowOff>214032</xdr:rowOff>
    </xdr:from>
    <xdr:to>
      <xdr:col>32</xdr:col>
      <xdr:colOff>350184</xdr:colOff>
      <xdr:row>14</xdr:row>
      <xdr:rowOff>214032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1CE57F79-EA14-4EC0-B101-2DF590674643}"/>
            </a:ext>
          </a:extLst>
        </xdr:cNvPr>
        <xdr:cNvSpPr/>
      </xdr:nvSpPr>
      <xdr:spPr>
        <a:xfrm>
          <a:off x="22381509" y="1919007"/>
          <a:ext cx="3457575" cy="23812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321609</xdr:colOff>
      <xdr:row>4</xdr:row>
      <xdr:rowOff>214032</xdr:rowOff>
    </xdr:from>
    <xdr:to>
      <xdr:col>32</xdr:col>
      <xdr:colOff>350184</xdr:colOff>
      <xdr:row>14</xdr:row>
      <xdr:rowOff>214032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278C121C-158C-4CF8-9075-F8803E92BAA6}"/>
            </a:ext>
          </a:extLst>
        </xdr:cNvPr>
        <xdr:cNvSpPr/>
      </xdr:nvSpPr>
      <xdr:spPr>
        <a:xfrm>
          <a:off x="23210184" y="1919007"/>
          <a:ext cx="3457575" cy="23812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321609</xdr:colOff>
      <xdr:row>4</xdr:row>
      <xdr:rowOff>214032</xdr:rowOff>
    </xdr:from>
    <xdr:to>
      <xdr:col>32</xdr:col>
      <xdr:colOff>350184</xdr:colOff>
      <xdr:row>14</xdr:row>
      <xdr:rowOff>214032</xdr:rowOff>
    </xdr:to>
    <xdr:sp macro="" textlink="">
      <xdr:nvSpPr>
        <xdr:cNvPr id="2" name="フローチャート: 代替処理 1">
          <a:extLst>
            <a:ext uri="{FF2B5EF4-FFF2-40B4-BE49-F238E27FC236}">
              <a16:creationId xmlns:a16="http://schemas.microsoft.com/office/drawing/2014/main" id="{597ACE3F-F0E8-4943-ADAC-EF0FCB9D8A66}"/>
            </a:ext>
          </a:extLst>
        </xdr:cNvPr>
        <xdr:cNvSpPr/>
      </xdr:nvSpPr>
      <xdr:spPr>
        <a:xfrm>
          <a:off x="21771909" y="1919007"/>
          <a:ext cx="3457575" cy="23812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152400</xdr:colOff>
      <xdr:row>1</xdr:row>
      <xdr:rowOff>76200</xdr:rowOff>
    </xdr:from>
    <xdr:to>
      <xdr:col>28</xdr:col>
      <xdr:colOff>180975</xdr:colOff>
      <xdr:row>10</xdr:row>
      <xdr:rowOff>85725</xdr:rowOff>
    </xdr:to>
    <xdr:sp macro="" textlink="">
      <xdr:nvSpPr>
        <xdr:cNvPr id="3" name="フローチャート: 代替処理 2">
          <a:extLst>
            <a:ext uri="{FF2B5EF4-FFF2-40B4-BE49-F238E27FC236}">
              <a16:creationId xmlns:a16="http://schemas.microsoft.com/office/drawing/2014/main" id="{46E86A4D-40D6-397B-ED64-68267434C2EA}"/>
            </a:ext>
          </a:extLst>
        </xdr:cNvPr>
        <xdr:cNvSpPr/>
      </xdr:nvSpPr>
      <xdr:spPr>
        <a:xfrm>
          <a:off x="18735675" y="1076325"/>
          <a:ext cx="3457575" cy="2143125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baseline="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1\disk\&#26093;&#38651;&#27231;&#21270;&#25104;&#12849;&#12288;&#20445;&#31649;&#24235;\&#30000;&#20013;&#21033;&#32000;\&#65331;&#65323;&#21942;&#26989;&#12288;&#35211;&#31309;\&#35211;&#31309;\&#20516;&#19978;&#12370;261001&#65374;&#21508;&#31038;&#65432;&#65405;&#65412;\2026.10.1-&#20516;&#19978;&#12370;&#12456;&#12463;&#12475;&#12523;&#12288;JAN&#20184;.xlsx" TargetMode="External"/><Relationship Id="rId1" Type="http://schemas.openxmlformats.org/officeDocument/2006/relationships/externalLinkPath" Target="file:///\\192.168.1.1\disk\&#26093;&#38651;&#27231;&#21270;&#25104;&#12849;&#12288;&#20445;&#31649;&#24235;\&#30000;&#20013;&#21033;&#32000;\&#65331;&#65323;&#21942;&#26989;&#12288;&#35211;&#31309;\&#35211;&#31309;\&#20516;&#19978;&#12370;261001&#65374;&#21508;&#31038;&#65432;&#65405;&#65412;\2026.10.1-&#20516;&#19978;&#12370;&#12456;&#12463;&#12475;&#12523;&#12288;JAN&#201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uta/OneDrive/&#12487;&#12473;&#12463;&#12488;&#12483;&#12503;/&#12473;&#12510;&#12452;&#12523;&#12461;&#12483;&#12474;&#26032;&#20385;&#26684;&#34920;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total230428094233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商品一覧表"/>
      <sheetName val="20256.5.25マスター"/>
      <sheetName val="実売"/>
      <sheetName val="通販用"/>
      <sheetName val="上代用"/>
      <sheetName val="組価用"/>
      <sheetName val="処分売価設定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AKN-20A</v>
          </cell>
          <cell r="B2" t="str">
            <v>いぬのコンセントカバー２個組</v>
          </cell>
          <cell r="C2"/>
          <cell r="D2">
            <v>500</v>
          </cell>
          <cell r="E2">
            <v>77</v>
          </cell>
          <cell r="F2">
            <v>905</v>
          </cell>
          <cell r="G2">
            <v>8.5082872928176789E-2</v>
          </cell>
          <cell r="H2">
            <v>500</v>
          </cell>
          <cell r="I2">
            <v>398</v>
          </cell>
          <cell r="J2">
            <v>298</v>
          </cell>
          <cell r="K2">
            <v>500</v>
          </cell>
          <cell r="L2">
            <v>105</v>
          </cell>
          <cell r="M2">
            <v>170</v>
          </cell>
          <cell r="N2">
            <v>65</v>
          </cell>
          <cell r="O2">
            <v>0.38235294117647056</v>
          </cell>
          <cell r="P2"/>
          <cell r="Q2">
            <v>120</v>
          </cell>
        </row>
        <row r="3">
          <cell r="A3" t="str">
            <v>AKN-20B</v>
          </cell>
          <cell r="B3" t="str">
            <v>いぬのコンセントカバー２個組</v>
          </cell>
          <cell r="C3"/>
          <cell r="D3">
            <v>500</v>
          </cell>
          <cell r="E3">
            <v>126</v>
          </cell>
          <cell r="F3">
            <v>760</v>
          </cell>
          <cell r="G3">
            <v>0.16578947368421051</v>
          </cell>
          <cell r="H3">
            <v>500</v>
          </cell>
          <cell r="I3">
            <v>398</v>
          </cell>
          <cell r="J3">
            <v>298</v>
          </cell>
          <cell r="K3">
            <v>500</v>
          </cell>
          <cell r="L3">
            <v>105</v>
          </cell>
          <cell r="M3">
            <v>170</v>
          </cell>
          <cell r="N3">
            <v>65</v>
          </cell>
          <cell r="O3">
            <v>0.38235294117647056</v>
          </cell>
          <cell r="P3"/>
          <cell r="Q3">
            <v>120</v>
          </cell>
        </row>
        <row r="4">
          <cell r="A4" t="str">
            <v>AKN-21A</v>
          </cell>
          <cell r="B4" t="str">
            <v>うさぎのコンセントカバー　２個組</v>
          </cell>
          <cell r="C4"/>
          <cell r="D4">
            <v>500</v>
          </cell>
          <cell r="E4">
            <v>20</v>
          </cell>
          <cell r="F4">
            <v>1263</v>
          </cell>
          <cell r="G4">
            <v>1.583531274742676E-2</v>
          </cell>
          <cell r="H4">
            <v>500</v>
          </cell>
          <cell r="I4">
            <v>398</v>
          </cell>
          <cell r="J4">
            <v>298</v>
          </cell>
          <cell r="K4">
            <v>500</v>
          </cell>
          <cell r="L4">
            <v>105</v>
          </cell>
          <cell r="M4">
            <v>170</v>
          </cell>
          <cell r="N4">
            <v>65</v>
          </cell>
          <cell r="O4">
            <v>0.38235294117647056</v>
          </cell>
          <cell r="P4"/>
          <cell r="Q4">
            <v>120</v>
          </cell>
        </row>
        <row r="5">
          <cell r="A5" t="str">
            <v>AKN-21B</v>
          </cell>
          <cell r="B5" t="str">
            <v>うさぎのコンセントカバー　２個組</v>
          </cell>
          <cell r="C5"/>
          <cell r="D5">
            <v>500</v>
          </cell>
          <cell r="E5">
            <v>2</v>
          </cell>
          <cell r="F5">
            <v>789</v>
          </cell>
          <cell r="G5">
            <v>2.5348542458808617E-3</v>
          </cell>
          <cell r="H5">
            <v>500</v>
          </cell>
          <cell r="I5">
            <v>398</v>
          </cell>
          <cell r="J5">
            <v>298</v>
          </cell>
          <cell r="K5">
            <v>500</v>
          </cell>
          <cell r="L5">
            <v>105</v>
          </cell>
          <cell r="M5">
            <v>170</v>
          </cell>
          <cell r="N5">
            <v>65</v>
          </cell>
          <cell r="O5">
            <v>0.38235294117647056</v>
          </cell>
          <cell r="P5"/>
          <cell r="Q5">
            <v>120</v>
          </cell>
        </row>
        <row r="6">
          <cell r="A6" t="str">
            <v>AKN-22B</v>
          </cell>
          <cell r="B6" t="str">
            <v>ふくろうのコンセントカバー　２個組</v>
          </cell>
          <cell r="C6"/>
          <cell r="D6">
            <v>400</v>
          </cell>
          <cell r="E6">
            <v>3</v>
          </cell>
          <cell r="F6">
            <v>84</v>
          </cell>
          <cell r="G6">
            <v>3.5714285714285712E-2</v>
          </cell>
          <cell r="H6">
            <v>400</v>
          </cell>
          <cell r="I6">
            <v>298</v>
          </cell>
          <cell r="J6">
            <v>298</v>
          </cell>
          <cell r="K6">
            <v>400</v>
          </cell>
          <cell r="L6">
            <v>40</v>
          </cell>
          <cell r="M6">
            <v>140</v>
          </cell>
          <cell r="N6">
            <v>100</v>
          </cell>
          <cell r="O6">
            <v>0.7142857142857143</v>
          </cell>
          <cell r="P6"/>
          <cell r="Q6">
            <v>50</v>
          </cell>
        </row>
        <row r="7">
          <cell r="A7" t="str">
            <v>AKN-22A</v>
          </cell>
          <cell r="B7" t="str">
            <v>ふくろうのコンセントカバー　２個組</v>
          </cell>
          <cell r="C7"/>
          <cell r="D7">
            <v>400</v>
          </cell>
          <cell r="E7">
            <v>4</v>
          </cell>
          <cell r="F7">
            <v>42</v>
          </cell>
          <cell r="G7">
            <v>9.5238095238095233E-2</v>
          </cell>
          <cell r="H7">
            <v>400</v>
          </cell>
          <cell r="I7">
            <v>298</v>
          </cell>
          <cell r="J7">
            <v>298</v>
          </cell>
          <cell r="K7">
            <v>400</v>
          </cell>
          <cell r="L7">
            <v>40</v>
          </cell>
          <cell r="M7">
            <v>140</v>
          </cell>
          <cell r="N7">
            <v>100</v>
          </cell>
          <cell r="O7">
            <v>0.7142857142857143</v>
          </cell>
          <cell r="P7"/>
          <cell r="Q7">
            <v>50</v>
          </cell>
        </row>
        <row r="8">
          <cell r="A8" t="str">
            <v>AHS-017</v>
          </cell>
          <cell r="B8" t="str">
            <v>ねこあそび</v>
          </cell>
          <cell r="C8"/>
          <cell r="D8">
            <v>600</v>
          </cell>
          <cell r="E8">
            <v>48</v>
          </cell>
          <cell r="F8">
            <v>536</v>
          </cell>
          <cell r="G8">
            <v>8.9552238805970144E-2</v>
          </cell>
          <cell r="H8">
            <v>600</v>
          </cell>
          <cell r="I8">
            <v>498</v>
          </cell>
          <cell r="J8">
            <v>498</v>
          </cell>
          <cell r="K8">
            <v>500</v>
          </cell>
          <cell r="L8">
            <v>99</v>
          </cell>
          <cell r="M8">
            <v>235</v>
          </cell>
          <cell r="N8">
            <v>136</v>
          </cell>
          <cell r="O8">
            <v>0.5787234042553191</v>
          </cell>
          <cell r="P8"/>
          <cell r="Q8">
            <v>140</v>
          </cell>
        </row>
        <row r="9">
          <cell r="A9" t="str">
            <v>AKN-2104</v>
          </cell>
          <cell r="B9" t="str">
            <v>うさぎのコンセントカバー　４個組</v>
          </cell>
          <cell r="C9"/>
          <cell r="D9">
            <v>900</v>
          </cell>
          <cell r="E9">
            <v>109</v>
          </cell>
          <cell r="F9">
            <v>1208</v>
          </cell>
          <cell r="G9">
            <v>9.0231788079470202E-2</v>
          </cell>
          <cell r="H9">
            <v>900</v>
          </cell>
          <cell r="I9">
            <v>658</v>
          </cell>
          <cell r="J9">
            <v>598</v>
          </cell>
          <cell r="K9">
            <v>700</v>
          </cell>
          <cell r="L9">
            <v>167</v>
          </cell>
          <cell r="M9">
            <v>280</v>
          </cell>
          <cell r="N9">
            <v>113</v>
          </cell>
          <cell r="O9">
            <v>0.40357142857142858</v>
          </cell>
          <cell r="P9"/>
          <cell r="Q9">
            <v>200</v>
          </cell>
        </row>
        <row r="10">
          <cell r="A10" t="str">
            <v>ARP-04MBL</v>
          </cell>
          <cell r="B10" t="str">
            <v>マグネット付ルーペ</v>
          </cell>
          <cell r="C10" t="str">
            <v>マリンブルー</v>
          </cell>
          <cell r="D10">
            <v>1000</v>
          </cell>
          <cell r="E10">
            <v>7</v>
          </cell>
          <cell r="F10">
            <v>1768</v>
          </cell>
          <cell r="G10">
            <v>3.9592760180995473E-3</v>
          </cell>
          <cell r="H10">
            <v>1000</v>
          </cell>
          <cell r="I10">
            <v>698</v>
          </cell>
          <cell r="J10">
            <v>638</v>
          </cell>
          <cell r="K10">
            <v>800</v>
          </cell>
          <cell r="L10">
            <v>192</v>
          </cell>
          <cell r="M10">
            <v>300</v>
          </cell>
          <cell r="N10">
            <v>108</v>
          </cell>
          <cell r="O10">
            <v>0.36</v>
          </cell>
          <cell r="P10"/>
          <cell r="Q10">
            <v>220</v>
          </cell>
        </row>
        <row r="11">
          <cell r="A11" t="str">
            <v>ARP-04PK</v>
          </cell>
          <cell r="B11" t="str">
            <v>マグネット付ルーペ</v>
          </cell>
          <cell r="C11" t="str">
            <v>ピンク</v>
          </cell>
          <cell r="D11">
            <v>1000</v>
          </cell>
          <cell r="E11">
            <v>12</v>
          </cell>
          <cell r="F11">
            <v>1765</v>
          </cell>
          <cell r="G11">
            <v>6.7988668555240793E-3</v>
          </cell>
          <cell r="H11">
            <v>1000</v>
          </cell>
          <cell r="I11">
            <v>698</v>
          </cell>
          <cell r="J11">
            <v>638</v>
          </cell>
          <cell r="K11">
            <v>800</v>
          </cell>
          <cell r="L11">
            <v>192</v>
          </cell>
          <cell r="M11">
            <v>300</v>
          </cell>
          <cell r="N11">
            <v>108</v>
          </cell>
          <cell r="O11">
            <v>0.36</v>
          </cell>
          <cell r="P11"/>
          <cell r="Q11">
            <v>220</v>
          </cell>
        </row>
        <row r="12">
          <cell r="A12" t="str">
            <v>ACT-103BK</v>
          </cell>
          <cell r="B12" t="str">
            <v>トランクのお買い物袋ストッパー</v>
          </cell>
          <cell r="C12" t="str">
            <v>ブラック</v>
          </cell>
          <cell r="D12">
            <v>1800</v>
          </cell>
          <cell r="E12">
            <v>70</v>
          </cell>
          <cell r="F12">
            <v>3368</v>
          </cell>
          <cell r="G12">
            <v>2.0783847980997625E-2</v>
          </cell>
          <cell r="H12">
            <v>1800</v>
          </cell>
          <cell r="I12">
            <v>1280</v>
          </cell>
          <cell r="J12">
            <v>1180</v>
          </cell>
          <cell r="K12">
            <v>1400</v>
          </cell>
          <cell r="L12">
            <v>282</v>
          </cell>
          <cell r="M12">
            <v>550</v>
          </cell>
          <cell r="N12">
            <v>268</v>
          </cell>
          <cell r="O12">
            <v>0.48727272727272725</v>
          </cell>
          <cell r="P12"/>
          <cell r="Q12">
            <v>310</v>
          </cell>
        </row>
        <row r="13">
          <cell r="A13" t="str">
            <v>AHS-015</v>
          </cell>
          <cell r="B13" t="str">
            <v>星あそびメルヘンセット</v>
          </cell>
          <cell r="C13"/>
          <cell r="D13">
            <v>1500</v>
          </cell>
          <cell r="E13">
            <v>13</v>
          </cell>
          <cell r="F13">
            <v>946</v>
          </cell>
          <cell r="G13">
            <v>1.3742071881606765E-2</v>
          </cell>
          <cell r="H13">
            <v>1500</v>
          </cell>
          <cell r="I13">
            <v>1400</v>
          </cell>
          <cell r="J13">
            <v>1280</v>
          </cell>
          <cell r="K13">
            <v>1500</v>
          </cell>
          <cell r="L13">
            <v>427</v>
          </cell>
          <cell r="M13">
            <v>600</v>
          </cell>
          <cell r="N13">
            <v>173</v>
          </cell>
          <cell r="O13">
            <v>0.28833333333333333</v>
          </cell>
          <cell r="P13"/>
          <cell r="Q13">
            <v>480</v>
          </cell>
        </row>
        <row r="14">
          <cell r="A14" t="str">
            <v>AHS-018</v>
          </cell>
          <cell r="B14" t="str">
            <v>星あそび　ハロウィン</v>
          </cell>
          <cell r="C14"/>
          <cell r="D14">
            <v>1600</v>
          </cell>
          <cell r="E14">
            <v>2</v>
          </cell>
          <cell r="F14">
            <v>521</v>
          </cell>
          <cell r="G14">
            <v>3.838771593090211E-3</v>
          </cell>
          <cell r="H14">
            <v>1600</v>
          </cell>
          <cell r="I14">
            <v>1400</v>
          </cell>
          <cell r="J14">
            <v>1280</v>
          </cell>
          <cell r="K14">
            <v>1500</v>
          </cell>
          <cell r="L14">
            <v>433</v>
          </cell>
          <cell r="M14">
            <v>600</v>
          </cell>
          <cell r="N14">
            <v>167</v>
          </cell>
          <cell r="O14">
            <v>0.27833333333333332</v>
          </cell>
          <cell r="P14"/>
          <cell r="Q14">
            <v>480</v>
          </cell>
        </row>
        <row r="15">
          <cell r="A15" t="str">
            <v>AHS-110</v>
          </cell>
          <cell r="B15" t="str">
            <v>ハローキティ星あそび</v>
          </cell>
          <cell r="C15"/>
          <cell r="D15">
            <v>1800</v>
          </cell>
          <cell r="E15">
            <v>10</v>
          </cell>
          <cell r="F15">
            <v>205</v>
          </cell>
          <cell r="G15">
            <v>4.878048780487805E-2</v>
          </cell>
          <cell r="H15">
            <v>1800</v>
          </cell>
          <cell r="I15">
            <v>1680</v>
          </cell>
          <cell r="J15">
            <v>1480</v>
          </cell>
          <cell r="K15">
            <v>1780</v>
          </cell>
          <cell r="L15">
            <v>592</v>
          </cell>
          <cell r="M15">
            <v>695</v>
          </cell>
          <cell r="N15">
            <v>103</v>
          </cell>
          <cell r="O15">
            <v>0.14820143884892087</v>
          </cell>
          <cell r="P15"/>
          <cell r="Q15">
            <v>650</v>
          </cell>
        </row>
        <row r="16">
          <cell r="A16" t="str">
            <v>ALA-3301</v>
          </cell>
          <cell r="B16" t="str">
            <v>てるてるランタン</v>
          </cell>
          <cell r="C16"/>
          <cell r="D16">
            <v>2000</v>
          </cell>
          <cell r="E16">
            <v>394</v>
          </cell>
          <cell r="F16">
            <v>7015</v>
          </cell>
          <cell r="G16">
            <v>5.6165359942979332E-2</v>
          </cell>
          <cell r="H16">
            <v>2000</v>
          </cell>
          <cell r="I16">
            <v>1400</v>
          </cell>
          <cell r="J16">
            <v>1280</v>
          </cell>
          <cell r="K16">
            <v>1500</v>
          </cell>
          <cell r="L16">
            <v>314</v>
          </cell>
          <cell r="M16">
            <v>600</v>
          </cell>
          <cell r="N16">
            <v>286</v>
          </cell>
          <cell r="O16">
            <v>0.47666666666666668</v>
          </cell>
          <cell r="P16"/>
          <cell r="Q16">
            <v>380</v>
          </cell>
        </row>
        <row r="17">
          <cell r="A17" t="str">
            <v>AKN-15</v>
          </cell>
          <cell r="B17" t="str">
            <v>ハローキティコンセントカバー</v>
          </cell>
          <cell r="C17"/>
          <cell r="D17" t="str">
            <v>open</v>
          </cell>
          <cell r="E17">
            <v>807</v>
          </cell>
          <cell r="F17">
            <v>3029</v>
          </cell>
          <cell r="G17">
            <v>0.26642456256190161</v>
          </cell>
          <cell r="H17" t="str">
            <v>open</v>
          </cell>
          <cell r="I17">
            <v>690</v>
          </cell>
          <cell r="J17">
            <v>620</v>
          </cell>
          <cell r="K17">
            <v>750</v>
          </cell>
          <cell r="L17">
            <v>183</v>
          </cell>
          <cell r="M17">
            <v>292.5</v>
          </cell>
          <cell r="N17">
            <v>109.5</v>
          </cell>
          <cell r="O17">
            <v>0.37435897435897436</v>
          </cell>
          <cell r="P17"/>
          <cell r="Q17">
            <v>220</v>
          </cell>
        </row>
        <row r="18">
          <cell r="A18" t="str">
            <v>ALA-4308BK-D</v>
          </cell>
          <cell r="B18" t="str">
            <v>ひっぱり点灯ライト</v>
          </cell>
          <cell r="C18" t="str">
            <v>電球色</v>
          </cell>
          <cell r="D18">
            <v>2600</v>
          </cell>
          <cell r="E18">
            <v>130</v>
          </cell>
          <cell r="F18">
            <v>1831</v>
          </cell>
          <cell r="G18">
            <v>7.0999453850354999E-2</v>
          </cell>
          <cell r="H18">
            <v>2600</v>
          </cell>
          <cell r="I18">
            <v>1580</v>
          </cell>
          <cell r="J18">
            <v>1480</v>
          </cell>
          <cell r="K18">
            <v>1800</v>
          </cell>
          <cell r="L18">
            <v>244</v>
          </cell>
          <cell r="M18">
            <v>695</v>
          </cell>
          <cell r="N18">
            <v>451</v>
          </cell>
          <cell r="O18">
            <v>0.6489208633093525</v>
          </cell>
          <cell r="P18"/>
          <cell r="Q18">
            <v>280</v>
          </cell>
        </row>
        <row r="19">
          <cell r="A19" t="str">
            <v>ALA-4308MO-W</v>
          </cell>
          <cell r="B19" t="str">
            <v>ひっぱり点灯ライト　木目調</v>
          </cell>
          <cell r="C19" t="str">
            <v>白色</v>
          </cell>
          <cell r="D19">
            <v>3200</v>
          </cell>
          <cell r="E19">
            <v>32</v>
          </cell>
          <cell r="F19">
            <v>1944</v>
          </cell>
          <cell r="G19">
            <v>1.646090534979424E-2</v>
          </cell>
          <cell r="H19">
            <v>3200</v>
          </cell>
          <cell r="I19">
            <v>2080</v>
          </cell>
          <cell r="J19">
            <v>1880</v>
          </cell>
          <cell r="K19">
            <v>2200</v>
          </cell>
          <cell r="L19">
            <v>377</v>
          </cell>
          <cell r="M19">
            <v>880</v>
          </cell>
          <cell r="N19">
            <v>503</v>
          </cell>
          <cell r="O19">
            <v>0.57159090909090904</v>
          </cell>
          <cell r="P19"/>
          <cell r="Q19">
            <v>420</v>
          </cell>
        </row>
        <row r="20">
          <cell r="A20" t="str">
            <v>ALA-4308BK-W</v>
          </cell>
          <cell r="B20" t="str">
            <v>ひっぱり点灯ライト</v>
          </cell>
          <cell r="C20" t="str">
            <v>白色</v>
          </cell>
          <cell r="D20">
            <v>2600</v>
          </cell>
          <cell r="E20">
            <v>112</v>
          </cell>
          <cell r="F20">
            <v>5062</v>
          </cell>
          <cell r="G20">
            <v>2.2125642038719872E-2</v>
          </cell>
          <cell r="H20">
            <v>2600</v>
          </cell>
          <cell r="I20">
            <v>1580</v>
          </cell>
          <cell r="J20">
            <v>1480</v>
          </cell>
          <cell r="K20">
            <v>1800</v>
          </cell>
          <cell r="L20">
            <v>379</v>
          </cell>
          <cell r="M20">
            <v>695</v>
          </cell>
          <cell r="N20">
            <v>316</v>
          </cell>
          <cell r="O20">
            <v>0.45467625899280578</v>
          </cell>
          <cell r="P20"/>
          <cell r="Q20">
            <v>450</v>
          </cell>
        </row>
        <row r="21">
          <cell r="A21" t="str">
            <v>ALA-4310</v>
          </cell>
          <cell r="B21" t="str">
            <v>ゆれたら点灯ライト</v>
          </cell>
          <cell r="C21"/>
          <cell r="D21">
            <v>3300</v>
          </cell>
          <cell r="E21">
            <v>127</v>
          </cell>
          <cell r="F21">
            <v>2394</v>
          </cell>
          <cell r="G21">
            <v>5.3049289891395152E-2</v>
          </cell>
          <cell r="H21">
            <v>3300</v>
          </cell>
          <cell r="I21">
            <v>1780</v>
          </cell>
          <cell r="J21">
            <v>1680</v>
          </cell>
          <cell r="K21">
            <v>2000</v>
          </cell>
          <cell r="L21">
            <v>406</v>
          </cell>
          <cell r="M21">
            <v>790</v>
          </cell>
          <cell r="N21">
            <v>384</v>
          </cell>
          <cell r="O21">
            <v>0.48607594936708859</v>
          </cell>
          <cell r="P21"/>
          <cell r="Q21">
            <v>460</v>
          </cell>
        </row>
        <row r="22">
          <cell r="A22" t="str">
            <v>AST-3306</v>
          </cell>
          <cell r="B22" t="str">
            <v>ま～るいどこでもスタンドライト</v>
          </cell>
          <cell r="C22"/>
          <cell r="D22">
            <v>2000</v>
          </cell>
          <cell r="E22">
            <v>2241</v>
          </cell>
          <cell r="F22">
            <v>128</v>
          </cell>
          <cell r="G22">
            <v>17.5078125</v>
          </cell>
          <cell r="H22">
            <v>2000</v>
          </cell>
          <cell r="I22">
            <v>980</v>
          </cell>
          <cell r="J22">
            <v>1080</v>
          </cell>
          <cell r="K22">
            <v>1280</v>
          </cell>
          <cell r="L22">
            <v>289</v>
          </cell>
          <cell r="M22">
            <v>508</v>
          </cell>
          <cell r="N22">
            <v>219</v>
          </cell>
          <cell r="O22">
            <v>0.43110236220472442</v>
          </cell>
          <cell r="P22"/>
          <cell r="Q22"/>
        </row>
        <row r="23">
          <cell r="A23" t="str">
            <v>AKD-90</v>
          </cell>
          <cell r="B23" t="str">
            <v>園芸用シリコンバンド</v>
          </cell>
          <cell r="C23"/>
          <cell r="D23">
            <v>1100</v>
          </cell>
          <cell r="E23">
            <v>558</v>
          </cell>
          <cell r="F23">
            <v>8738</v>
          </cell>
          <cell r="G23">
            <v>6.385900663767452E-2</v>
          </cell>
          <cell r="H23">
            <v>1100</v>
          </cell>
          <cell r="I23">
            <v>698</v>
          </cell>
          <cell r="J23">
            <v>648</v>
          </cell>
          <cell r="K23">
            <v>800</v>
          </cell>
          <cell r="L23">
            <v>165</v>
          </cell>
          <cell r="M23">
            <v>305</v>
          </cell>
          <cell r="N23">
            <v>140</v>
          </cell>
          <cell r="O23">
            <v>0.45901639344262296</v>
          </cell>
          <cell r="P23"/>
          <cell r="Q23"/>
        </row>
        <row r="24">
          <cell r="A24" t="str">
            <v>ADR-3401</v>
          </cell>
          <cell r="B24" t="str">
            <v>電動角質リムーバー（化粧箱）</v>
          </cell>
          <cell r="C24"/>
          <cell r="D24">
            <v>3500</v>
          </cell>
          <cell r="E24">
            <v>260</v>
          </cell>
          <cell r="F24">
            <v>3656</v>
          </cell>
          <cell r="G24">
            <v>7.1115973741794306E-2</v>
          </cell>
          <cell r="H24">
            <v>3500</v>
          </cell>
          <cell r="I24">
            <v>1980</v>
          </cell>
          <cell r="J24">
            <v>1980</v>
          </cell>
          <cell r="K24">
            <v>2500</v>
          </cell>
          <cell r="L24">
            <v>462</v>
          </cell>
          <cell r="M24">
            <v>930</v>
          </cell>
          <cell r="N24">
            <v>468</v>
          </cell>
          <cell r="O24">
            <v>0.50322580645161286</v>
          </cell>
          <cell r="P24"/>
          <cell r="Q24">
            <v>580</v>
          </cell>
        </row>
        <row r="25">
          <cell r="A25" t="str">
            <v>ADR-3401</v>
          </cell>
          <cell r="B25" t="str">
            <v>電動角質リムーバー（ブリスター）</v>
          </cell>
          <cell r="C25"/>
          <cell r="D25">
            <v>3500</v>
          </cell>
          <cell r="E25">
            <v>260</v>
          </cell>
          <cell r="F25">
            <v>3656</v>
          </cell>
          <cell r="G25">
            <v>7.1115973741794306E-2</v>
          </cell>
          <cell r="H25">
            <v>3500</v>
          </cell>
          <cell r="I25">
            <v>1980</v>
          </cell>
          <cell r="J25">
            <v>1980</v>
          </cell>
          <cell r="K25">
            <v>2500</v>
          </cell>
          <cell r="L25">
            <v>462</v>
          </cell>
          <cell r="M25">
            <v>930</v>
          </cell>
          <cell r="N25">
            <v>468</v>
          </cell>
          <cell r="O25">
            <v>0.50322580645161286</v>
          </cell>
          <cell r="P25"/>
          <cell r="Q25">
            <v>580</v>
          </cell>
        </row>
        <row r="26">
          <cell r="A26" t="str">
            <v>ADR-3401KR</v>
          </cell>
          <cell r="B26" t="str">
            <v>電動角質リムーバー　交換用ローラー２個入り</v>
          </cell>
          <cell r="C26"/>
          <cell r="D26">
            <v>1500</v>
          </cell>
          <cell r="E26">
            <v>7</v>
          </cell>
          <cell r="F26">
            <v>4557</v>
          </cell>
          <cell r="G26">
            <v>1.5360983102918587E-3</v>
          </cell>
          <cell r="H26">
            <v>1500</v>
          </cell>
          <cell r="I26">
            <v>980</v>
          </cell>
          <cell r="J26">
            <v>980</v>
          </cell>
          <cell r="K26">
            <v>1000</v>
          </cell>
          <cell r="L26">
            <v>240</v>
          </cell>
          <cell r="M26">
            <v>460</v>
          </cell>
          <cell r="N26">
            <v>220</v>
          </cell>
          <cell r="O26">
            <v>0.47826086956521741</v>
          </cell>
          <cell r="P26"/>
          <cell r="Q26">
            <v>300</v>
          </cell>
        </row>
        <row r="27">
          <cell r="A27" t="str">
            <v>AFL-07箱</v>
          </cell>
          <cell r="B27" t="str">
            <v>軽着火ライター　補助具CKM</v>
          </cell>
          <cell r="C27" t="str">
            <v>open</v>
          </cell>
          <cell r="D27" t="str">
            <v>open</v>
          </cell>
          <cell r="E27" t="e">
            <v>#N/A</v>
          </cell>
          <cell r="F27">
            <v>145</v>
          </cell>
          <cell r="G27" t="e">
            <v>#N/A</v>
          </cell>
          <cell r="H27" t="str">
            <v>open</v>
          </cell>
          <cell r="I27">
            <v>398</v>
          </cell>
          <cell r="J27">
            <v>398</v>
          </cell>
          <cell r="K27">
            <v>498</v>
          </cell>
          <cell r="L27">
            <v>140</v>
          </cell>
          <cell r="M27">
            <v>180</v>
          </cell>
          <cell r="N27">
            <v>40</v>
          </cell>
          <cell r="O27">
            <v>0.22222222222222221</v>
          </cell>
          <cell r="P27"/>
          <cell r="Q27"/>
        </row>
        <row r="28">
          <cell r="A28" t="str">
            <v>AKA-108</v>
          </cell>
          <cell r="B28" t="str">
            <v>耳かけ集音器Ⅱ</v>
          </cell>
          <cell r="C28"/>
          <cell r="D28">
            <v>4000</v>
          </cell>
          <cell r="E28">
            <v>0</v>
          </cell>
          <cell r="F28">
            <v>181</v>
          </cell>
          <cell r="G28">
            <v>0</v>
          </cell>
          <cell r="H28">
            <v>4000</v>
          </cell>
          <cell r="I28">
            <v>2580</v>
          </cell>
          <cell r="J28">
            <v>2380</v>
          </cell>
          <cell r="K28">
            <v>2800</v>
          </cell>
          <cell r="L28">
            <v>729</v>
          </cell>
          <cell r="M28">
            <v>1115</v>
          </cell>
          <cell r="N28">
            <v>386</v>
          </cell>
          <cell r="O28">
            <v>0.34618834080717487</v>
          </cell>
          <cell r="P28"/>
          <cell r="Q28">
            <v>820</v>
          </cell>
        </row>
        <row r="29">
          <cell r="A29" t="str">
            <v>AKA-201</v>
          </cell>
          <cell r="B29" t="str">
            <v>充電式耳かけ集音器</v>
          </cell>
          <cell r="C29"/>
          <cell r="D29">
            <v>9100</v>
          </cell>
          <cell r="E29">
            <v>1</v>
          </cell>
          <cell r="F29">
            <v>69</v>
          </cell>
          <cell r="G29">
            <v>1.4492753623188406E-2</v>
          </cell>
          <cell r="H29">
            <v>9100</v>
          </cell>
          <cell r="I29">
            <v>7280</v>
          </cell>
          <cell r="J29">
            <v>6680</v>
          </cell>
          <cell r="K29">
            <v>7800</v>
          </cell>
          <cell r="L29">
            <v>1052</v>
          </cell>
          <cell r="M29">
            <v>3120</v>
          </cell>
          <cell r="N29">
            <v>2068</v>
          </cell>
          <cell r="O29">
            <v>0.6628205128205128</v>
          </cell>
          <cell r="P29"/>
          <cell r="Q29">
            <v>1400</v>
          </cell>
        </row>
        <row r="30">
          <cell r="A30" t="str">
            <v>AKN-03PP</v>
          </cell>
          <cell r="B30" t="str">
            <v>コードクリップ</v>
          </cell>
          <cell r="C30" t="str">
            <v>パープル</v>
          </cell>
          <cell r="D30">
            <v>400</v>
          </cell>
          <cell r="E30" t="e">
            <v>#N/A</v>
          </cell>
          <cell r="F30">
            <v>481</v>
          </cell>
          <cell r="G30" t="e">
            <v>#N/A</v>
          </cell>
          <cell r="H30">
            <v>400</v>
          </cell>
          <cell r="I30">
            <v>278</v>
          </cell>
          <cell r="J30">
            <v>248</v>
          </cell>
          <cell r="K30">
            <v>300</v>
          </cell>
          <cell r="L30">
            <v>84</v>
          </cell>
          <cell r="M30">
            <v>117</v>
          </cell>
          <cell r="N30">
            <v>33</v>
          </cell>
          <cell r="O30">
            <v>0.28205128205128205</v>
          </cell>
          <cell r="P30"/>
          <cell r="Q30">
            <v>95</v>
          </cell>
        </row>
        <row r="31">
          <cell r="A31" t="str">
            <v>AKO-10</v>
          </cell>
          <cell r="B31" t="str">
            <v>こたつにつける収納ポケット</v>
          </cell>
          <cell r="C31" t="str">
            <v>ブラウン</v>
          </cell>
          <cell r="D31">
            <v>1300</v>
          </cell>
          <cell r="E31">
            <v>454</v>
          </cell>
          <cell r="F31">
            <v>3770</v>
          </cell>
          <cell r="G31">
            <v>0.12042440318302387</v>
          </cell>
          <cell r="H31">
            <v>1300</v>
          </cell>
          <cell r="I31">
            <v>980</v>
          </cell>
          <cell r="J31">
            <v>880</v>
          </cell>
          <cell r="K31">
            <v>1100</v>
          </cell>
          <cell r="L31">
            <v>182</v>
          </cell>
          <cell r="M31">
            <v>410</v>
          </cell>
          <cell r="N31">
            <v>228</v>
          </cell>
          <cell r="O31">
            <v>0.55609756097560981</v>
          </cell>
          <cell r="P31"/>
          <cell r="Q31">
            <v>240</v>
          </cell>
        </row>
        <row r="32">
          <cell r="A32" t="str">
            <v>AKS-03BR</v>
          </cell>
          <cell r="B32" t="str">
            <v>ドアストッパーマンモス</v>
          </cell>
          <cell r="C32" t="str">
            <v>ブラウン</v>
          </cell>
          <cell r="D32">
            <v>2500</v>
          </cell>
          <cell r="E32">
            <v>40</v>
          </cell>
          <cell r="F32">
            <v>446</v>
          </cell>
          <cell r="G32">
            <v>8.9686098654708515E-2</v>
          </cell>
          <cell r="H32">
            <v>2500</v>
          </cell>
          <cell r="I32">
            <v>1980</v>
          </cell>
          <cell r="J32">
            <v>1780</v>
          </cell>
          <cell r="K32">
            <v>2200</v>
          </cell>
          <cell r="L32">
            <v>528</v>
          </cell>
          <cell r="M32">
            <v>835</v>
          </cell>
          <cell r="N32">
            <v>307</v>
          </cell>
          <cell r="O32">
            <v>0.36766467065868264</v>
          </cell>
          <cell r="P32"/>
          <cell r="Q32">
            <v>600</v>
          </cell>
        </row>
        <row r="33">
          <cell r="A33" t="str">
            <v>ANS-403</v>
          </cell>
          <cell r="B33" t="str">
            <v>ワイヤレス手もとスピーカーⅡ</v>
          </cell>
          <cell r="C33"/>
          <cell r="D33">
            <v>10000</v>
          </cell>
          <cell r="E33">
            <v>0</v>
          </cell>
          <cell r="F33">
            <v>99</v>
          </cell>
          <cell r="G33">
            <v>0</v>
          </cell>
          <cell r="H33">
            <v>10000</v>
          </cell>
          <cell r="I33">
            <v>6980</v>
          </cell>
          <cell r="J33">
            <v>6980</v>
          </cell>
          <cell r="K33">
            <v>8000</v>
          </cell>
          <cell r="L33">
            <v>2268</v>
          </cell>
          <cell r="M33">
            <v>3200</v>
          </cell>
          <cell r="N33">
            <v>932</v>
          </cell>
          <cell r="O33">
            <v>0.29125000000000001</v>
          </cell>
          <cell r="P33"/>
          <cell r="Q33">
            <v>2600</v>
          </cell>
        </row>
        <row r="34">
          <cell r="A34" t="str">
            <v>ANS-501</v>
          </cell>
          <cell r="B34" t="str">
            <v>液晶テレビ対応手もとスピーカー</v>
          </cell>
          <cell r="C34"/>
          <cell r="D34">
            <v>4000</v>
          </cell>
          <cell r="E34">
            <v>56</v>
          </cell>
          <cell r="F34">
            <v>530</v>
          </cell>
          <cell r="G34">
            <v>0.10566037735849057</v>
          </cell>
          <cell r="H34">
            <v>4000</v>
          </cell>
          <cell r="I34">
            <v>2480</v>
          </cell>
          <cell r="J34">
            <v>1980</v>
          </cell>
          <cell r="K34">
            <v>2780</v>
          </cell>
          <cell r="L34">
            <v>740</v>
          </cell>
          <cell r="M34">
            <v>980</v>
          </cell>
          <cell r="N34">
            <v>240</v>
          </cell>
          <cell r="O34">
            <v>0.24489795918367346</v>
          </cell>
          <cell r="P34"/>
          <cell r="Q34">
            <v>820</v>
          </cell>
        </row>
        <row r="35">
          <cell r="A35" t="str">
            <v>APL-3207S</v>
          </cell>
          <cell r="B35" t="str">
            <v>ＬＥＤのインテリア常備灯　</v>
          </cell>
          <cell r="C35" t="str">
            <v>ブリスター</v>
          </cell>
          <cell r="D35">
            <v>2700</v>
          </cell>
          <cell r="E35">
            <v>19</v>
          </cell>
          <cell r="F35">
            <v>6852</v>
          </cell>
          <cell r="G35">
            <v>2.772913018096906E-3</v>
          </cell>
          <cell r="H35">
            <v>2700</v>
          </cell>
          <cell r="I35">
            <v>1400</v>
          </cell>
          <cell r="J35">
            <v>1280</v>
          </cell>
          <cell r="K35">
            <v>1500</v>
          </cell>
          <cell r="L35">
            <v>241</v>
          </cell>
          <cell r="M35">
            <v>600</v>
          </cell>
          <cell r="N35">
            <v>359</v>
          </cell>
          <cell r="O35">
            <v>0.59833333333333338</v>
          </cell>
          <cell r="P35"/>
          <cell r="Q35">
            <v>300</v>
          </cell>
        </row>
        <row r="36">
          <cell r="A36" t="str">
            <v>APL-3207S</v>
          </cell>
          <cell r="B36" t="str">
            <v>ＬＥＤのインテリア常備灯</v>
          </cell>
          <cell r="C36" t="str">
            <v>化粧箱</v>
          </cell>
          <cell r="D36">
            <v>2700</v>
          </cell>
          <cell r="E36">
            <v>19</v>
          </cell>
          <cell r="F36">
            <v>6852</v>
          </cell>
          <cell r="G36">
            <v>2.772913018096906E-3</v>
          </cell>
          <cell r="H36">
            <v>2700</v>
          </cell>
          <cell r="I36">
            <v>1400</v>
          </cell>
          <cell r="J36">
            <v>1280</v>
          </cell>
          <cell r="K36">
            <v>1500</v>
          </cell>
          <cell r="L36">
            <v>239</v>
          </cell>
          <cell r="M36">
            <v>600</v>
          </cell>
          <cell r="N36">
            <v>361</v>
          </cell>
          <cell r="O36">
            <v>0.60166666666666668</v>
          </cell>
          <cell r="P36"/>
          <cell r="Q36">
            <v>300</v>
          </cell>
        </row>
        <row r="37">
          <cell r="A37" t="str">
            <v>APL-3207SMO</v>
          </cell>
          <cell r="B37" t="str">
            <v>ＬＥＤのインテリア常備灯　木目調</v>
          </cell>
          <cell r="C37" t="str">
            <v>ブリスター</v>
          </cell>
          <cell r="D37">
            <v>3300</v>
          </cell>
          <cell r="E37">
            <v>31</v>
          </cell>
          <cell r="F37">
            <v>1219</v>
          </cell>
          <cell r="G37">
            <v>2.5430680885972109E-2</v>
          </cell>
          <cell r="H37">
            <v>3300</v>
          </cell>
          <cell r="I37">
            <v>1850</v>
          </cell>
          <cell r="J37">
            <v>1680</v>
          </cell>
          <cell r="K37">
            <v>2000</v>
          </cell>
          <cell r="L37">
            <v>241</v>
          </cell>
          <cell r="M37">
            <v>790</v>
          </cell>
          <cell r="N37">
            <v>549</v>
          </cell>
          <cell r="O37">
            <v>0.69493670886075953</v>
          </cell>
          <cell r="P37"/>
          <cell r="Q37">
            <v>400</v>
          </cell>
        </row>
        <row r="38">
          <cell r="A38" t="str">
            <v>APL-3207SMO</v>
          </cell>
          <cell r="B38" t="str">
            <v>ＬＥＤのインテリア常備灯　木目調</v>
          </cell>
          <cell r="C38" t="str">
            <v>化粧箱</v>
          </cell>
          <cell r="D38">
            <v>3300</v>
          </cell>
          <cell r="E38">
            <v>31</v>
          </cell>
          <cell r="F38">
            <v>1219</v>
          </cell>
          <cell r="G38">
            <v>2.5430680885972109E-2</v>
          </cell>
          <cell r="H38">
            <v>3300</v>
          </cell>
          <cell r="I38">
            <v>1850</v>
          </cell>
          <cell r="J38">
            <v>1680</v>
          </cell>
          <cell r="K38">
            <v>2000</v>
          </cell>
          <cell r="L38">
            <v>344</v>
          </cell>
          <cell r="M38">
            <v>790</v>
          </cell>
          <cell r="N38">
            <v>446</v>
          </cell>
          <cell r="O38">
            <v>0.56455696202531647</v>
          </cell>
          <cell r="P38"/>
          <cell r="Q38">
            <v>400</v>
          </cell>
        </row>
        <row r="39">
          <cell r="A39" t="str">
            <v>ARO-3201NMB</v>
          </cell>
          <cell r="B39" t="str">
            <v>燭台付安心のろうそく（中）電池無</v>
          </cell>
          <cell r="C39" t="str">
            <v>メタリックブラウン</v>
          </cell>
          <cell r="D39">
            <v>3500</v>
          </cell>
          <cell r="E39">
            <v>0</v>
          </cell>
          <cell r="F39">
            <v>30</v>
          </cell>
          <cell r="G39">
            <v>0</v>
          </cell>
          <cell r="H39">
            <v>3500</v>
          </cell>
          <cell r="I39">
            <v>2780</v>
          </cell>
          <cell r="J39">
            <v>2500</v>
          </cell>
          <cell r="K39">
            <v>3000</v>
          </cell>
          <cell r="L39">
            <v>453</v>
          </cell>
          <cell r="M39">
            <v>1175</v>
          </cell>
          <cell r="N39">
            <v>722</v>
          </cell>
          <cell r="O39">
            <v>0.61446808510638296</v>
          </cell>
          <cell r="P39"/>
          <cell r="Q39"/>
        </row>
        <row r="40">
          <cell r="A40" t="str">
            <v>ASB-01</v>
          </cell>
          <cell r="B40" t="str">
            <v>どこでもラクラク洗浄ブラシ</v>
          </cell>
          <cell r="C40" t="str">
            <v>ブルー</v>
          </cell>
          <cell r="D40">
            <v>4400</v>
          </cell>
          <cell r="E40">
            <v>7</v>
          </cell>
          <cell r="F40">
            <v>174</v>
          </cell>
          <cell r="G40">
            <v>4.0229885057471264E-2</v>
          </cell>
          <cell r="H40">
            <v>4400</v>
          </cell>
          <cell r="I40">
            <v>3200</v>
          </cell>
          <cell r="J40">
            <v>2980</v>
          </cell>
          <cell r="K40">
            <v>3600</v>
          </cell>
          <cell r="L40">
            <v>762</v>
          </cell>
          <cell r="M40">
            <v>1380</v>
          </cell>
          <cell r="N40">
            <v>618</v>
          </cell>
          <cell r="O40">
            <v>0.44782608695652176</v>
          </cell>
          <cell r="P40"/>
          <cell r="Q40">
            <v>880</v>
          </cell>
        </row>
        <row r="41">
          <cell r="A41" t="str">
            <v>ASC-401</v>
          </cell>
          <cell r="B41" t="str">
            <v>光るスイッチかざり　月</v>
          </cell>
          <cell r="C41"/>
          <cell r="D41">
            <v>700</v>
          </cell>
          <cell r="E41">
            <v>12</v>
          </cell>
          <cell r="F41">
            <v>61</v>
          </cell>
          <cell r="G41">
            <v>0.19672131147540983</v>
          </cell>
          <cell r="H41">
            <v>700</v>
          </cell>
          <cell r="I41">
            <v>548</v>
          </cell>
          <cell r="J41">
            <v>498</v>
          </cell>
          <cell r="K41">
            <v>600</v>
          </cell>
          <cell r="L41">
            <v>174</v>
          </cell>
          <cell r="M41">
            <v>235</v>
          </cell>
          <cell r="N41">
            <v>61</v>
          </cell>
          <cell r="O41">
            <v>0.25957446808510637</v>
          </cell>
          <cell r="P41"/>
          <cell r="Q41">
            <v>200</v>
          </cell>
        </row>
        <row r="42">
          <cell r="A42" t="str">
            <v>ASK-05SI</v>
          </cell>
          <cell r="B42" t="str">
            <v>磁石でクリップ リフレクター</v>
          </cell>
          <cell r="C42" t="str">
            <v>シルバー</v>
          </cell>
          <cell r="D42">
            <v>800</v>
          </cell>
          <cell r="E42">
            <v>23</v>
          </cell>
          <cell r="F42">
            <v>231</v>
          </cell>
          <cell r="G42">
            <v>9.9567099567099568E-2</v>
          </cell>
          <cell r="H42">
            <v>800</v>
          </cell>
          <cell r="I42">
            <v>498</v>
          </cell>
          <cell r="J42">
            <v>498</v>
          </cell>
          <cell r="K42">
            <v>630</v>
          </cell>
          <cell r="L42">
            <v>165</v>
          </cell>
          <cell r="M42">
            <v>220</v>
          </cell>
          <cell r="N42">
            <v>55</v>
          </cell>
          <cell r="O42">
            <v>0.25</v>
          </cell>
          <cell r="P42"/>
          <cell r="Q42">
            <v>180</v>
          </cell>
        </row>
        <row r="43">
          <cell r="A43" t="str">
            <v>ASK-05YE</v>
          </cell>
          <cell r="B43" t="str">
            <v>磁石でクリップ リフレクター</v>
          </cell>
          <cell r="C43" t="str">
            <v>イエロー</v>
          </cell>
          <cell r="D43">
            <v>800</v>
          </cell>
          <cell r="E43">
            <v>0</v>
          </cell>
          <cell r="F43" t="e">
            <v>#N/A</v>
          </cell>
          <cell r="G43" t="e">
            <v>#N/A</v>
          </cell>
          <cell r="H43">
            <v>800</v>
          </cell>
          <cell r="I43">
            <v>498</v>
          </cell>
          <cell r="J43">
            <v>498</v>
          </cell>
          <cell r="K43">
            <v>630</v>
          </cell>
          <cell r="L43">
            <v>165</v>
          </cell>
          <cell r="M43">
            <v>220</v>
          </cell>
          <cell r="N43">
            <v>55</v>
          </cell>
          <cell r="O43">
            <v>0.25</v>
          </cell>
          <cell r="P43"/>
          <cell r="Q43">
            <v>180</v>
          </cell>
        </row>
        <row r="44">
          <cell r="A44" t="str">
            <v>ASK-09CV</v>
          </cell>
          <cell r="B44" t="str">
            <v>マグネット反射ワッペン　クローバ</v>
          </cell>
          <cell r="C44"/>
          <cell r="D44">
            <v>800</v>
          </cell>
          <cell r="E44">
            <v>19</v>
          </cell>
          <cell r="F44">
            <v>3643</v>
          </cell>
          <cell r="G44">
            <v>5.2154817458138899E-3</v>
          </cell>
          <cell r="H44">
            <v>800</v>
          </cell>
          <cell r="I44">
            <v>498</v>
          </cell>
          <cell r="J44">
            <v>498</v>
          </cell>
          <cell r="K44">
            <v>550</v>
          </cell>
          <cell r="L44">
            <v>146</v>
          </cell>
          <cell r="M44">
            <v>235</v>
          </cell>
          <cell r="N44">
            <v>89</v>
          </cell>
          <cell r="O44">
            <v>0.37872340425531914</v>
          </cell>
          <cell r="P44"/>
          <cell r="Q44">
            <v>170</v>
          </cell>
        </row>
        <row r="45">
          <cell r="A45" t="str">
            <v>ASK-09MN</v>
          </cell>
          <cell r="B45" t="str">
            <v>マグネット反射ワッペン　招き猫</v>
          </cell>
          <cell r="C45"/>
          <cell r="D45">
            <v>800</v>
          </cell>
          <cell r="E45">
            <v>22</v>
          </cell>
          <cell r="F45">
            <v>1580</v>
          </cell>
          <cell r="G45">
            <v>1.3924050632911392E-2</v>
          </cell>
          <cell r="H45">
            <v>800</v>
          </cell>
          <cell r="I45">
            <v>498</v>
          </cell>
          <cell r="J45">
            <v>498</v>
          </cell>
          <cell r="K45">
            <v>550</v>
          </cell>
          <cell r="L45">
            <v>140</v>
          </cell>
          <cell r="M45">
            <v>235</v>
          </cell>
          <cell r="N45">
            <v>95</v>
          </cell>
          <cell r="O45">
            <v>0.40425531914893614</v>
          </cell>
          <cell r="P45"/>
          <cell r="Q45">
            <v>170</v>
          </cell>
        </row>
        <row r="46">
          <cell r="A46" t="str">
            <v>ASK-09NQ</v>
          </cell>
          <cell r="B46" t="str">
            <v>マグネット反射ワッペン　肉球</v>
          </cell>
          <cell r="C46"/>
          <cell r="D46">
            <v>800</v>
          </cell>
          <cell r="E46">
            <v>30</v>
          </cell>
          <cell r="F46">
            <v>544</v>
          </cell>
          <cell r="G46">
            <v>5.514705882352941E-2</v>
          </cell>
          <cell r="H46">
            <v>800</v>
          </cell>
          <cell r="I46">
            <v>498</v>
          </cell>
          <cell r="J46">
            <v>498</v>
          </cell>
          <cell r="K46">
            <v>550</v>
          </cell>
          <cell r="L46">
            <v>146</v>
          </cell>
          <cell r="M46">
            <v>235</v>
          </cell>
          <cell r="N46">
            <v>89</v>
          </cell>
          <cell r="O46">
            <v>0.37872340425531914</v>
          </cell>
          <cell r="P46"/>
          <cell r="Q46">
            <v>170</v>
          </cell>
        </row>
        <row r="47">
          <cell r="A47" t="str">
            <v>ASK-10SI</v>
          </cell>
          <cell r="B47" t="str">
            <v>光るホイール反射シール</v>
          </cell>
          <cell r="C47" t="str">
            <v>シルバー</v>
          </cell>
          <cell r="D47">
            <v>1100</v>
          </cell>
          <cell r="E47">
            <v>0</v>
          </cell>
          <cell r="F47">
            <v>552</v>
          </cell>
          <cell r="G47">
            <v>0</v>
          </cell>
          <cell r="H47">
            <v>1100</v>
          </cell>
          <cell r="I47">
            <v>720</v>
          </cell>
          <cell r="J47">
            <v>648</v>
          </cell>
          <cell r="K47">
            <v>800</v>
          </cell>
          <cell r="L47">
            <v>148</v>
          </cell>
          <cell r="M47">
            <v>305</v>
          </cell>
          <cell r="N47">
            <v>157</v>
          </cell>
          <cell r="O47">
            <v>0.51475409836065578</v>
          </cell>
          <cell r="P47"/>
          <cell r="Q47">
            <v>180</v>
          </cell>
        </row>
        <row r="48">
          <cell r="A48" t="str">
            <v>ASK-12ON</v>
          </cell>
          <cell r="B48" t="str">
            <v>ホイッスル付リフレクター　音符</v>
          </cell>
          <cell r="C48" t="str">
            <v>音符</v>
          </cell>
          <cell r="D48">
            <v>800</v>
          </cell>
          <cell r="E48">
            <v>42</v>
          </cell>
          <cell r="F48">
            <v>1208</v>
          </cell>
          <cell r="G48">
            <v>3.4768211920529798E-2</v>
          </cell>
          <cell r="H48">
            <v>800</v>
          </cell>
          <cell r="I48">
            <v>498</v>
          </cell>
          <cell r="J48">
            <v>498</v>
          </cell>
          <cell r="K48">
            <v>500</v>
          </cell>
          <cell r="L48">
            <v>119</v>
          </cell>
          <cell r="M48">
            <v>235</v>
          </cell>
          <cell r="N48">
            <v>116</v>
          </cell>
          <cell r="O48">
            <v>0.49361702127659574</v>
          </cell>
          <cell r="P48"/>
          <cell r="Q48">
            <v>140</v>
          </cell>
        </row>
        <row r="49">
          <cell r="A49" t="str">
            <v>ASL-3303MO</v>
          </cell>
          <cell r="B49" t="str">
            <v>ドア用センサーライト木目調</v>
          </cell>
          <cell r="C49"/>
          <cell r="D49">
            <v>4000</v>
          </cell>
          <cell r="E49">
            <v>394</v>
          </cell>
          <cell r="F49">
            <v>944</v>
          </cell>
          <cell r="G49">
            <v>0.4173728813559322</v>
          </cell>
          <cell r="H49">
            <v>4000</v>
          </cell>
          <cell r="I49" t="str">
            <v>-</v>
          </cell>
          <cell r="J49">
            <v>2480</v>
          </cell>
          <cell r="K49">
            <v>3000</v>
          </cell>
          <cell r="L49">
            <v>524</v>
          </cell>
          <cell r="M49">
            <v>1165</v>
          </cell>
          <cell r="N49">
            <v>641</v>
          </cell>
          <cell r="O49">
            <v>0.55021459227467806</v>
          </cell>
          <cell r="P49"/>
          <cell r="Q49">
            <v>620</v>
          </cell>
        </row>
        <row r="50">
          <cell r="A50" t="str">
            <v>ASL-3308KU</v>
          </cell>
          <cell r="B50" t="str">
            <v>ウォールセンサーライト（化粧箱）</v>
          </cell>
          <cell r="C50" t="str">
            <v>くも</v>
          </cell>
          <cell r="D50">
            <v>4600</v>
          </cell>
          <cell r="E50">
            <v>12</v>
          </cell>
          <cell r="F50">
            <v>989</v>
          </cell>
          <cell r="G50">
            <v>1.2133468149646108E-2</v>
          </cell>
          <cell r="H50">
            <v>4600</v>
          </cell>
          <cell r="I50">
            <v>2800</v>
          </cell>
          <cell r="J50">
            <v>2580</v>
          </cell>
          <cell r="K50">
            <v>3000</v>
          </cell>
          <cell r="L50">
            <v>504</v>
          </cell>
          <cell r="M50">
            <v>1210</v>
          </cell>
          <cell r="N50">
            <v>706</v>
          </cell>
          <cell r="O50">
            <v>0.58347107438016532</v>
          </cell>
          <cell r="P50"/>
          <cell r="Q50">
            <v>600</v>
          </cell>
        </row>
        <row r="51">
          <cell r="A51" t="str">
            <v>ASL-3308KU</v>
          </cell>
          <cell r="B51" t="str">
            <v>ウォールセンサーライト（ブリスター）</v>
          </cell>
          <cell r="C51" t="str">
            <v>くも</v>
          </cell>
          <cell r="D51">
            <v>4600</v>
          </cell>
          <cell r="E51">
            <v>12</v>
          </cell>
          <cell r="F51">
            <v>989</v>
          </cell>
          <cell r="G51">
            <v>1.2133468149646108E-2</v>
          </cell>
          <cell r="H51">
            <v>4600</v>
          </cell>
          <cell r="I51">
            <v>2800</v>
          </cell>
          <cell r="J51">
            <v>2580</v>
          </cell>
          <cell r="K51">
            <v>3000</v>
          </cell>
          <cell r="L51">
            <v>504</v>
          </cell>
          <cell r="M51">
            <v>1210</v>
          </cell>
          <cell r="N51">
            <v>706</v>
          </cell>
          <cell r="O51">
            <v>0.58347107438016532</v>
          </cell>
          <cell r="P51"/>
          <cell r="Q51">
            <v>600</v>
          </cell>
        </row>
        <row r="52">
          <cell r="A52" t="str">
            <v>ASL-3308US</v>
          </cell>
          <cell r="B52" t="str">
            <v>ウォールセンサーライト（化粧箱）</v>
          </cell>
          <cell r="C52" t="str">
            <v>うさぎ</v>
          </cell>
          <cell r="D52">
            <v>4600</v>
          </cell>
          <cell r="E52">
            <v>1</v>
          </cell>
          <cell r="F52">
            <v>744</v>
          </cell>
          <cell r="G52">
            <v>1.3440860215053765E-3</v>
          </cell>
          <cell r="H52">
            <v>4600</v>
          </cell>
          <cell r="I52">
            <v>2800</v>
          </cell>
          <cell r="J52">
            <v>2580</v>
          </cell>
          <cell r="K52">
            <v>3000</v>
          </cell>
          <cell r="L52">
            <v>504</v>
          </cell>
          <cell r="M52">
            <v>1210</v>
          </cell>
          <cell r="N52">
            <v>706</v>
          </cell>
          <cell r="O52">
            <v>0.58347107438016532</v>
          </cell>
          <cell r="P52"/>
          <cell r="Q52">
            <v>600</v>
          </cell>
        </row>
        <row r="53">
          <cell r="A53" t="str">
            <v>ASL-3308US</v>
          </cell>
          <cell r="B53" t="str">
            <v>ウォールセンサーライト（ブリスター）</v>
          </cell>
          <cell r="C53" t="str">
            <v>うさぎ</v>
          </cell>
          <cell r="D53">
            <v>4600</v>
          </cell>
          <cell r="E53">
            <v>1</v>
          </cell>
          <cell r="F53">
            <v>744</v>
          </cell>
          <cell r="G53">
            <v>1.3440860215053765E-3</v>
          </cell>
          <cell r="H53">
            <v>4600</v>
          </cell>
          <cell r="I53">
            <v>2800</v>
          </cell>
          <cell r="J53">
            <v>2580</v>
          </cell>
          <cell r="K53">
            <v>3000</v>
          </cell>
          <cell r="L53">
            <v>504</v>
          </cell>
          <cell r="M53">
            <v>1210</v>
          </cell>
          <cell r="N53">
            <v>706</v>
          </cell>
          <cell r="O53">
            <v>0.58347107438016532</v>
          </cell>
          <cell r="P53"/>
          <cell r="Q53">
            <v>600</v>
          </cell>
        </row>
        <row r="54">
          <cell r="A54" t="str">
            <v>ASP-02CL</v>
          </cell>
          <cell r="B54" t="str">
            <v>お風呂用スポンジラック</v>
          </cell>
          <cell r="C54" t="str">
            <v>クリア</v>
          </cell>
          <cell r="D54">
            <v>700</v>
          </cell>
          <cell r="E54">
            <v>26</v>
          </cell>
          <cell r="F54">
            <v>549</v>
          </cell>
          <cell r="G54">
            <v>4.7358834244080147E-2</v>
          </cell>
          <cell r="H54">
            <v>700</v>
          </cell>
          <cell r="I54">
            <v>538</v>
          </cell>
          <cell r="J54">
            <v>498</v>
          </cell>
          <cell r="K54">
            <v>600</v>
          </cell>
          <cell r="L54">
            <v>142</v>
          </cell>
          <cell r="M54">
            <v>230</v>
          </cell>
          <cell r="N54">
            <v>88</v>
          </cell>
          <cell r="O54">
            <v>0.38260869565217392</v>
          </cell>
          <cell r="P54"/>
          <cell r="Q54">
            <v>160</v>
          </cell>
        </row>
        <row r="55">
          <cell r="A55" t="str">
            <v>KCA-003</v>
          </cell>
          <cell r="B55" t="str">
            <v>充電式ヘッドライト３４０</v>
          </cell>
          <cell r="C55"/>
          <cell r="D55" t="str">
            <v>open</v>
          </cell>
          <cell r="E55">
            <v>54</v>
          </cell>
          <cell r="F55">
            <v>771</v>
          </cell>
          <cell r="G55">
            <v>7.0038910505836577E-2</v>
          </cell>
          <cell r="H55" t="str">
            <v>open</v>
          </cell>
          <cell r="I55">
            <v>4950</v>
          </cell>
          <cell r="J55">
            <v>4520</v>
          </cell>
          <cell r="K55">
            <v>5300</v>
          </cell>
          <cell r="L55">
            <v>1074</v>
          </cell>
          <cell r="M55">
            <v>2125.5</v>
          </cell>
          <cell r="N55">
            <v>1051.5</v>
          </cell>
          <cell r="O55">
            <v>0.4947071277346507</v>
          </cell>
          <cell r="P55"/>
          <cell r="Q55">
            <v>1400</v>
          </cell>
        </row>
        <row r="56">
          <cell r="A56" t="str">
            <v>AMK-005</v>
          </cell>
          <cell r="B56" t="str">
            <v>交換用シリコンキャップ（AMK-105.106用）</v>
          </cell>
          <cell r="C56"/>
          <cell r="D56">
            <v>400</v>
          </cell>
          <cell r="E56">
            <v>0</v>
          </cell>
          <cell r="F56">
            <v>42</v>
          </cell>
          <cell r="G56">
            <v>0</v>
          </cell>
          <cell r="H56">
            <v>400</v>
          </cell>
          <cell r="I56">
            <v>398</v>
          </cell>
          <cell r="J56">
            <v>348</v>
          </cell>
          <cell r="K56">
            <v>400</v>
          </cell>
          <cell r="L56">
            <v>105</v>
          </cell>
          <cell r="M56">
            <v>160</v>
          </cell>
          <cell r="N56">
            <v>55</v>
          </cell>
          <cell r="O56">
            <v>0.34375</v>
          </cell>
          <cell r="P56"/>
          <cell r="Q56"/>
        </row>
        <row r="57">
          <cell r="A57" t="str">
            <v>AMK-105BL</v>
          </cell>
          <cell r="B57" t="str">
            <v>しなやかミゾ付きあかりちゃん耳かき</v>
          </cell>
          <cell r="C57" t="str">
            <v>ブルー</v>
          </cell>
          <cell r="D57">
            <v>1300</v>
          </cell>
          <cell r="E57">
            <v>65</v>
          </cell>
          <cell r="F57">
            <v>41</v>
          </cell>
          <cell r="G57">
            <v>1.5853658536585367</v>
          </cell>
          <cell r="H57">
            <v>1300</v>
          </cell>
          <cell r="I57">
            <v>980</v>
          </cell>
          <cell r="J57">
            <v>980</v>
          </cell>
          <cell r="K57">
            <v>1200</v>
          </cell>
          <cell r="L57">
            <v>290</v>
          </cell>
          <cell r="M57">
            <v>460</v>
          </cell>
          <cell r="N57">
            <v>170</v>
          </cell>
          <cell r="O57">
            <v>0.36956521739130432</v>
          </cell>
          <cell r="P57"/>
          <cell r="Q57">
            <v>340</v>
          </cell>
        </row>
        <row r="58">
          <cell r="A58" t="str">
            <v>AMK-105GN</v>
          </cell>
          <cell r="B58" t="str">
            <v>しなやかミゾ付きあかりちゃん耳かき</v>
          </cell>
          <cell r="C58" t="str">
            <v>グリーン</v>
          </cell>
          <cell r="D58">
            <v>1300</v>
          </cell>
          <cell r="E58">
            <v>5</v>
          </cell>
          <cell r="F58">
            <v>32</v>
          </cell>
          <cell r="G58">
            <v>0.15625</v>
          </cell>
          <cell r="H58">
            <v>1300</v>
          </cell>
          <cell r="I58">
            <v>980</v>
          </cell>
          <cell r="J58">
            <v>980</v>
          </cell>
          <cell r="K58">
            <v>1200</v>
          </cell>
          <cell r="L58">
            <v>290</v>
          </cell>
          <cell r="M58">
            <v>460</v>
          </cell>
          <cell r="N58">
            <v>170</v>
          </cell>
          <cell r="O58">
            <v>0.36956521739130432</v>
          </cell>
          <cell r="P58"/>
          <cell r="Q58">
            <v>340</v>
          </cell>
        </row>
        <row r="59">
          <cell r="A59" t="str">
            <v>AMK-105OR</v>
          </cell>
          <cell r="B59" t="str">
            <v>しなやかミゾ付きあかりちゃん耳かき</v>
          </cell>
          <cell r="C59" t="str">
            <v>オレンジ</v>
          </cell>
          <cell r="D59">
            <v>1300</v>
          </cell>
          <cell r="E59">
            <v>0</v>
          </cell>
          <cell r="F59">
            <v>48</v>
          </cell>
          <cell r="G59">
            <v>0</v>
          </cell>
          <cell r="H59">
            <v>1300</v>
          </cell>
          <cell r="I59">
            <v>980</v>
          </cell>
          <cell r="J59">
            <v>980</v>
          </cell>
          <cell r="K59">
            <v>1200</v>
          </cell>
          <cell r="L59">
            <v>290</v>
          </cell>
          <cell r="M59">
            <v>460</v>
          </cell>
          <cell r="N59">
            <v>170</v>
          </cell>
          <cell r="O59">
            <v>0.36956521739130432</v>
          </cell>
          <cell r="P59"/>
          <cell r="Q59">
            <v>340</v>
          </cell>
        </row>
        <row r="60">
          <cell r="A60" t="str">
            <v>AMK-105PK</v>
          </cell>
          <cell r="B60" t="str">
            <v>しなやかミゾ付きあかりちゃん耳かき</v>
          </cell>
          <cell r="C60" t="str">
            <v>ピンク</v>
          </cell>
          <cell r="D60">
            <v>1300</v>
          </cell>
          <cell r="E60">
            <v>17</v>
          </cell>
          <cell r="F60">
            <v>134</v>
          </cell>
          <cell r="G60">
            <v>0.12686567164179105</v>
          </cell>
          <cell r="H60">
            <v>1300</v>
          </cell>
          <cell r="I60">
            <v>980</v>
          </cell>
          <cell r="J60">
            <v>980</v>
          </cell>
          <cell r="K60">
            <v>1200</v>
          </cell>
          <cell r="L60">
            <v>290</v>
          </cell>
          <cell r="M60">
            <v>460</v>
          </cell>
          <cell r="N60">
            <v>170</v>
          </cell>
          <cell r="O60">
            <v>0.36956521739130432</v>
          </cell>
          <cell r="P60"/>
          <cell r="Q60">
            <v>340</v>
          </cell>
        </row>
        <row r="61">
          <cell r="A61" t="str">
            <v>AMK-107BL</v>
          </cell>
          <cell r="B61" t="str">
            <v>レンズ付あかりちゃん耳かき</v>
          </cell>
          <cell r="C61" t="str">
            <v>ブルー</v>
          </cell>
          <cell r="D61">
            <v>2500</v>
          </cell>
          <cell r="E61" t="e">
            <v>#N/A</v>
          </cell>
          <cell r="F61">
            <v>13</v>
          </cell>
          <cell r="G61" t="e">
            <v>#N/A</v>
          </cell>
          <cell r="H61">
            <v>2500</v>
          </cell>
          <cell r="I61">
            <v>1780</v>
          </cell>
          <cell r="J61" t="str">
            <v>-</v>
          </cell>
          <cell r="K61">
            <v>2000</v>
          </cell>
          <cell r="L61">
            <v>323</v>
          </cell>
          <cell r="M61">
            <v>800</v>
          </cell>
          <cell r="N61">
            <v>477</v>
          </cell>
          <cell r="O61">
            <v>0.59624999999999995</v>
          </cell>
          <cell r="P61"/>
          <cell r="Q61">
            <v>380</v>
          </cell>
        </row>
        <row r="62">
          <cell r="A62" t="str">
            <v>AMK-107PK</v>
          </cell>
          <cell r="B62" t="str">
            <v>レンズ付あかりちゃん耳かき</v>
          </cell>
          <cell r="C62" t="str">
            <v>ピンク</v>
          </cell>
          <cell r="D62">
            <v>2500</v>
          </cell>
          <cell r="E62" t="e">
            <v>#N/A</v>
          </cell>
          <cell r="F62">
            <v>33</v>
          </cell>
          <cell r="G62" t="e">
            <v>#N/A</v>
          </cell>
          <cell r="H62">
            <v>2500</v>
          </cell>
          <cell r="I62">
            <v>1780</v>
          </cell>
          <cell r="J62" t="str">
            <v>-</v>
          </cell>
          <cell r="K62">
            <v>2000</v>
          </cell>
          <cell r="L62">
            <v>323</v>
          </cell>
          <cell r="M62">
            <v>800</v>
          </cell>
          <cell r="N62">
            <v>477</v>
          </cell>
          <cell r="O62">
            <v>0.59624999999999995</v>
          </cell>
          <cell r="P62"/>
          <cell r="Q62">
            <v>380</v>
          </cell>
        </row>
        <row r="63">
          <cell r="A63" t="str">
            <v>AMK-109BL</v>
          </cell>
          <cell r="B63" t="str">
            <v>あかりちゃん耳かきベビー用</v>
          </cell>
          <cell r="C63" t="str">
            <v>ブルー</v>
          </cell>
          <cell r="D63">
            <v>1400</v>
          </cell>
          <cell r="E63" t="e">
            <v>#N/A</v>
          </cell>
          <cell r="F63">
            <v>66</v>
          </cell>
          <cell r="G63" t="e">
            <v>#N/A</v>
          </cell>
          <cell r="H63">
            <v>1400</v>
          </cell>
          <cell r="I63">
            <v>1180</v>
          </cell>
          <cell r="J63">
            <v>1080</v>
          </cell>
          <cell r="K63">
            <v>1280</v>
          </cell>
          <cell r="L63">
            <v>298</v>
          </cell>
          <cell r="M63">
            <v>505</v>
          </cell>
          <cell r="N63">
            <v>207</v>
          </cell>
          <cell r="O63">
            <v>0.40990099009900988</v>
          </cell>
          <cell r="P63"/>
          <cell r="Q63">
            <v>340</v>
          </cell>
        </row>
        <row r="64">
          <cell r="A64" t="str">
            <v>AMK-109PK</v>
          </cell>
          <cell r="B64" t="str">
            <v>あかりちゃん耳かきベビー用</v>
          </cell>
          <cell r="C64" t="str">
            <v>ピンク</v>
          </cell>
          <cell r="D64">
            <v>1400</v>
          </cell>
          <cell r="E64" t="e">
            <v>#N/A</v>
          </cell>
          <cell r="F64">
            <v>860</v>
          </cell>
          <cell r="G64" t="e">
            <v>#N/A</v>
          </cell>
          <cell r="H64">
            <v>1400</v>
          </cell>
          <cell r="I64">
            <v>1180</v>
          </cell>
          <cell r="J64">
            <v>1080</v>
          </cell>
          <cell r="K64">
            <v>1280</v>
          </cell>
          <cell r="L64">
            <v>298</v>
          </cell>
          <cell r="M64">
            <v>505</v>
          </cell>
          <cell r="N64">
            <v>207</v>
          </cell>
          <cell r="O64">
            <v>0.40990099009900988</v>
          </cell>
          <cell r="P64"/>
          <cell r="Q64">
            <v>340</v>
          </cell>
        </row>
        <row r="65">
          <cell r="A65" t="str">
            <v>AMK-201</v>
          </cell>
          <cell r="B65" t="str">
            <v>あかりちゃんピンセット</v>
          </cell>
          <cell r="C65"/>
          <cell r="D65">
            <v>1200</v>
          </cell>
          <cell r="E65">
            <v>4</v>
          </cell>
          <cell r="F65">
            <v>88</v>
          </cell>
          <cell r="G65">
            <v>4.5454545454545456E-2</v>
          </cell>
          <cell r="H65">
            <v>1200</v>
          </cell>
          <cell r="I65">
            <v>880</v>
          </cell>
          <cell r="J65">
            <v>798</v>
          </cell>
          <cell r="K65">
            <v>980</v>
          </cell>
          <cell r="L65">
            <v>242</v>
          </cell>
          <cell r="M65">
            <v>375</v>
          </cell>
          <cell r="N65">
            <v>133</v>
          </cell>
          <cell r="O65">
            <v>0.35466666666666669</v>
          </cell>
          <cell r="P65"/>
          <cell r="Q65">
            <v>250</v>
          </cell>
        </row>
        <row r="66">
          <cell r="A66" t="str">
            <v>AKO-06BK</v>
          </cell>
          <cell r="B66" t="str">
            <v>ベッドの高さをあげる足</v>
          </cell>
          <cell r="C66" t="str">
            <v>ブラック</v>
          </cell>
          <cell r="D66">
            <v>3400</v>
          </cell>
          <cell r="E66">
            <v>8</v>
          </cell>
          <cell r="F66">
            <v>426</v>
          </cell>
          <cell r="G66">
            <v>1.8779342723004695E-2</v>
          </cell>
          <cell r="H66">
            <v>3400</v>
          </cell>
          <cell r="I66">
            <v>2080</v>
          </cell>
          <cell r="J66">
            <v>1880</v>
          </cell>
          <cell r="K66">
            <v>2200</v>
          </cell>
          <cell r="L66">
            <v>509</v>
          </cell>
          <cell r="M66">
            <v>880</v>
          </cell>
          <cell r="N66">
            <v>371</v>
          </cell>
          <cell r="O66">
            <v>0.42159090909090907</v>
          </cell>
          <cell r="P66"/>
          <cell r="Q66">
            <v>640</v>
          </cell>
        </row>
        <row r="67">
          <cell r="A67" t="str">
            <v>AKO-06WH</v>
          </cell>
          <cell r="B67" t="str">
            <v>ベッドの高さをあげる足</v>
          </cell>
          <cell r="C67" t="str">
            <v>ホワイト</v>
          </cell>
          <cell r="D67">
            <v>3400</v>
          </cell>
          <cell r="E67">
            <v>5</v>
          </cell>
          <cell r="F67">
            <v>1002</v>
          </cell>
          <cell r="G67">
            <v>4.9900199600798403E-3</v>
          </cell>
          <cell r="H67">
            <v>3400</v>
          </cell>
          <cell r="I67">
            <v>2080</v>
          </cell>
          <cell r="J67">
            <v>1880</v>
          </cell>
          <cell r="K67">
            <v>2200</v>
          </cell>
          <cell r="L67">
            <v>509</v>
          </cell>
          <cell r="M67">
            <v>880</v>
          </cell>
          <cell r="N67">
            <v>371</v>
          </cell>
          <cell r="O67">
            <v>0.42159090909090907</v>
          </cell>
          <cell r="P67"/>
          <cell r="Q67">
            <v>640</v>
          </cell>
        </row>
        <row r="68">
          <cell r="A68" t="str">
            <v>ACA-3101</v>
          </cell>
          <cell r="B68" t="str">
            <v>LEDアルミヘッドランプ</v>
          </cell>
          <cell r="C68"/>
          <cell r="D68">
            <v>2400</v>
          </cell>
          <cell r="E68">
            <v>883</v>
          </cell>
          <cell r="F68">
            <v>12954</v>
          </cell>
          <cell r="G68">
            <v>6.8164273583449134E-2</v>
          </cell>
          <cell r="H68">
            <v>2400</v>
          </cell>
          <cell r="I68">
            <v>1980</v>
          </cell>
          <cell r="J68">
            <v>1780</v>
          </cell>
          <cell r="K68">
            <v>2000</v>
          </cell>
          <cell r="L68">
            <v>540</v>
          </cell>
          <cell r="M68">
            <v>765</v>
          </cell>
          <cell r="N68">
            <v>225</v>
          </cell>
          <cell r="O68">
            <v>0.29411764705882354</v>
          </cell>
          <cell r="P68"/>
          <cell r="Q68">
            <v>640</v>
          </cell>
        </row>
        <row r="69">
          <cell r="A69" t="str">
            <v>ARA-4301</v>
          </cell>
          <cell r="B69" t="str">
            <v>スマートフォンが使えるラジオライト</v>
          </cell>
          <cell r="C69"/>
          <cell r="D69">
            <v>7900</v>
          </cell>
          <cell r="E69">
            <v>48</v>
          </cell>
          <cell r="F69">
            <v>1869</v>
          </cell>
          <cell r="G69">
            <v>2.5682182985553772E-2</v>
          </cell>
          <cell r="H69">
            <v>7900</v>
          </cell>
          <cell r="I69">
            <v>6200</v>
          </cell>
          <cell r="J69">
            <v>5680</v>
          </cell>
          <cell r="K69">
            <v>7000</v>
          </cell>
          <cell r="L69">
            <v>1570</v>
          </cell>
          <cell r="M69">
            <v>2670</v>
          </cell>
          <cell r="N69">
            <v>1100</v>
          </cell>
          <cell r="O69">
            <v>0.41198501872659177</v>
          </cell>
          <cell r="P69"/>
          <cell r="Q69">
            <v>1900</v>
          </cell>
        </row>
        <row r="70">
          <cell r="A70" t="str">
            <v>ADC-310PP</v>
          </cell>
          <cell r="B70" t="str">
            <v>単3が単1になる電池アダプター</v>
          </cell>
          <cell r="C70" t="str">
            <v>パープル</v>
          </cell>
          <cell r="D70">
            <v>600</v>
          </cell>
          <cell r="E70">
            <v>26</v>
          </cell>
          <cell r="F70">
            <v>1626</v>
          </cell>
          <cell r="G70">
            <v>1.5990159901599015E-2</v>
          </cell>
          <cell r="H70">
            <v>600</v>
          </cell>
          <cell r="I70">
            <v>398</v>
          </cell>
          <cell r="J70">
            <v>358</v>
          </cell>
          <cell r="K70">
            <v>420</v>
          </cell>
          <cell r="L70">
            <v>145</v>
          </cell>
          <cell r="M70">
            <v>168</v>
          </cell>
          <cell r="N70">
            <v>23</v>
          </cell>
          <cell r="O70">
            <v>0.13690476190476192</v>
          </cell>
          <cell r="P70"/>
          <cell r="Q70">
            <v>150</v>
          </cell>
        </row>
        <row r="71">
          <cell r="A71" t="str">
            <v>ACA-101</v>
          </cell>
          <cell r="B71" t="str">
            <v>ＬＥＤ帽子ライト</v>
          </cell>
          <cell r="C71"/>
          <cell r="D71">
            <v>1600</v>
          </cell>
          <cell r="E71">
            <v>122</v>
          </cell>
          <cell r="F71">
            <v>3666</v>
          </cell>
          <cell r="G71">
            <v>3.3278777959629025E-2</v>
          </cell>
          <cell r="H71">
            <v>1600</v>
          </cell>
          <cell r="I71">
            <v>980</v>
          </cell>
          <cell r="J71">
            <v>880</v>
          </cell>
          <cell r="K71">
            <v>1100</v>
          </cell>
          <cell r="L71">
            <v>185</v>
          </cell>
          <cell r="M71">
            <v>415</v>
          </cell>
          <cell r="N71">
            <v>230</v>
          </cell>
          <cell r="O71">
            <v>0.55421686746987953</v>
          </cell>
          <cell r="P71"/>
          <cell r="Q71">
            <v>210</v>
          </cell>
        </row>
        <row r="72">
          <cell r="A72" t="str">
            <v>AKD-20</v>
          </cell>
          <cell r="B72" t="str">
            <v>アニマルシリコンバンド</v>
          </cell>
          <cell r="C72"/>
          <cell r="D72">
            <v>1100</v>
          </cell>
          <cell r="E72">
            <v>434</v>
          </cell>
          <cell r="F72">
            <v>5819</v>
          </cell>
          <cell r="G72">
            <v>7.4583261728819392E-2</v>
          </cell>
          <cell r="H72">
            <v>1100</v>
          </cell>
          <cell r="I72">
            <v>748</v>
          </cell>
          <cell r="J72">
            <v>680</v>
          </cell>
          <cell r="K72">
            <v>800</v>
          </cell>
          <cell r="L72">
            <v>157</v>
          </cell>
          <cell r="M72">
            <v>320</v>
          </cell>
          <cell r="N72">
            <v>163</v>
          </cell>
          <cell r="O72">
            <v>0.50937500000000002</v>
          </cell>
          <cell r="P72"/>
          <cell r="Q72">
            <v>200</v>
          </cell>
        </row>
        <row r="73">
          <cell r="A73" t="str">
            <v>ANS-702</v>
          </cell>
          <cell r="B73" t="str">
            <v>大きな手もとスピーカー</v>
          </cell>
          <cell r="C73"/>
          <cell r="D73">
            <v>9200</v>
          </cell>
          <cell r="E73">
            <v>90</v>
          </cell>
          <cell r="F73">
            <v>2038</v>
          </cell>
          <cell r="G73">
            <v>4.4160942100098133E-2</v>
          </cell>
          <cell r="H73">
            <v>9200</v>
          </cell>
          <cell r="I73">
            <v>6980</v>
          </cell>
          <cell r="J73">
            <v>6480</v>
          </cell>
          <cell r="K73">
            <v>7800</v>
          </cell>
          <cell r="L73">
            <v>1460</v>
          </cell>
          <cell r="M73">
            <v>3045</v>
          </cell>
          <cell r="N73">
            <v>1585</v>
          </cell>
          <cell r="O73">
            <v>0.52052545155993435</v>
          </cell>
          <cell r="P73"/>
          <cell r="Q73">
            <v>1800</v>
          </cell>
        </row>
        <row r="74">
          <cell r="A74" t="str">
            <v>ASK-06YE</v>
          </cell>
          <cell r="B74" t="str">
            <v>はめるだけ 光る足腕バンド</v>
          </cell>
          <cell r="C74" t="str">
            <v>イエロー</v>
          </cell>
          <cell r="D74">
            <v>600</v>
          </cell>
          <cell r="E74">
            <v>118</v>
          </cell>
          <cell r="F74">
            <v>2206</v>
          </cell>
          <cell r="G74">
            <v>5.3490480507706259E-2</v>
          </cell>
          <cell r="H74">
            <v>600</v>
          </cell>
          <cell r="I74">
            <v>380</v>
          </cell>
          <cell r="J74">
            <v>348</v>
          </cell>
          <cell r="K74">
            <v>400</v>
          </cell>
          <cell r="L74">
            <v>60</v>
          </cell>
          <cell r="M74">
            <v>162.5</v>
          </cell>
          <cell r="N74">
            <v>102.5</v>
          </cell>
          <cell r="O74">
            <v>0.63076923076923075</v>
          </cell>
          <cell r="P74"/>
          <cell r="Q74">
            <v>90</v>
          </cell>
        </row>
        <row r="75">
          <cell r="A75" t="str">
            <v>ASL-3304</v>
          </cell>
          <cell r="B75" t="str">
            <v>インテリアLEDセンサーライト</v>
          </cell>
          <cell r="C75"/>
          <cell r="D75">
            <v>3000</v>
          </cell>
          <cell r="E75">
            <v>19</v>
          </cell>
          <cell r="F75">
            <v>1008</v>
          </cell>
          <cell r="G75">
            <v>1.8849206349206348E-2</v>
          </cell>
          <cell r="H75">
            <v>3000</v>
          </cell>
          <cell r="I75">
            <v>2480</v>
          </cell>
          <cell r="J75">
            <v>1980</v>
          </cell>
          <cell r="K75">
            <v>2500</v>
          </cell>
          <cell r="L75">
            <v>594</v>
          </cell>
          <cell r="M75">
            <v>930</v>
          </cell>
          <cell r="N75">
            <v>336</v>
          </cell>
          <cell r="O75">
            <v>0.36129032258064514</v>
          </cell>
          <cell r="P75"/>
          <cell r="Q75">
            <v>740</v>
          </cell>
        </row>
        <row r="76">
          <cell r="A76" t="str">
            <v>ASL-3310</v>
          </cell>
          <cell r="B76" t="str">
            <v>マグネット付くるっと回るセンサーライト</v>
          </cell>
          <cell r="C76"/>
          <cell r="D76">
            <v>4100</v>
          </cell>
          <cell r="E76">
            <v>113</v>
          </cell>
          <cell r="F76">
            <v>4397</v>
          </cell>
          <cell r="G76">
            <v>2.5699340459404141E-2</v>
          </cell>
          <cell r="H76">
            <v>4100</v>
          </cell>
          <cell r="I76">
            <v>2180</v>
          </cell>
          <cell r="J76">
            <v>1980</v>
          </cell>
          <cell r="K76">
            <v>2300</v>
          </cell>
          <cell r="L76">
            <v>478</v>
          </cell>
          <cell r="M76">
            <v>930</v>
          </cell>
          <cell r="N76">
            <v>452</v>
          </cell>
          <cell r="O76">
            <v>0.48602150537634409</v>
          </cell>
          <cell r="P76"/>
          <cell r="Q76">
            <v>640</v>
          </cell>
        </row>
        <row r="77">
          <cell r="A77" t="str">
            <v>AST-3305</v>
          </cell>
          <cell r="B77" t="str">
            <v>スマホが置けるスタンドライト　スリム</v>
          </cell>
          <cell r="C77"/>
          <cell r="D77">
            <v>2400</v>
          </cell>
          <cell r="E77">
            <v>323</v>
          </cell>
          <cell r="F77">
            <v>990</v>
          </cell>
          <cell r="G77">
            <v>0.32626262626262625</v>
          </cell>
          <cell r="H77">
            <v>2400</v>
          </cell>
          <cell r="I77">
            <v>1280</v>
          </cell>
          <cell r="J77">
            <v>1280</v>
          </cell>
          <cell r="K77">
            <v>1500</v>
          </cell>
          <cell r="L77">
            <v>309</v>
          </cell>
          <cell r="M77">
            <v>600</v>
          </cell>
          <cell r="N77">
            <v>291</v>
          </cell>
          <cell r="O77">
            <v>0.48499999999999999</v>
          </cell>
          <cell r="P77"/>
          <cell r="Q77">
            <v>400</v>
          </cell>
        </row>
        <row r="78">
          <cell r="A78" t="str">
            <v>AUV-3301</v>
          </cell>
          <cell r="B78" t="str">
            <v>見えにくい汚れの発見ライト</v>
          </cell>
          <cell r="C78"/>
          <cell r="D78">
            <v>2800</v>
          </cell>
          <cell r="E78">
            <v>55</v>
          </cell>
          <cell r="F78">
            <v>2395</v>
          </cell>
          <cell r="G78">
            <v>2.2964509394572025E-2</v>
          </cell>
          <cell r="H78">
            <v>2800</v>
          </cell>
          <cell r="I78"/>
          <cell r="J78"/>
          <cell r="K78"/>
          <cell r="L78">
            <v>502</v>
          </cell>
          <cell r="M78">
            <v>930</v>
          </cell>
          <cell r="N78">
            <v>428</v>
          </cell>
          <cell r="O78">
            <v>0.46021505376344085</v>
          </cell>
          <cell r="P78"/>
          <cell r="Q78"/>
        </row>
        <row r="79">
          <cell r="A79" t="str">
            <v>AUV-3301C</v>
          </cell>
          <cell r="B79" t="str">
            <v>見えにくい汚れの発見ライト</v>
          </cell>
          <cell r="C79"/>
          <cell r="D79">
            <v>2800</v>
          </cell>
          <cell r="E79">
            <v>41</v>
          </cell>
          <cell r="F79">
            <v>294</v>
          </cell>
          <cell r="G79">
            <v>0.13945578231292516</v>
          </cell>
          <cell r="H79">
            <v>2800</v>
          </cell>
          <cell r="I79"/>
          <cell r="J79"/>
          <cell r="K79"/>
          <cell r="L79">
            <v>538</v>
          </cell>
          <cell r="M79">
            <v>930</v>
          </cell>
          <cell r="N79">
            <v>392</v>
          </cell>
          <cell r="O79">
            <v>0.42150537634408602</v>
          </cell>
          <cell r="P79"/>
          <cell r="Q79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商品一覧表 (3)"/>
    </sheetNames>
    <sheetDataSet>
      <sheetData sheetId="0">
        <row r="2">
          <cell r="D2" t="str">
            <v>機種名</v>
          </cell>
          <cell r="E2" t="str">
            <v>商品名</v>
          </cell>
        </row>
        <row r="3">
          <cell r="D3" t="str">
            <v>AAM-200</v>
          </cell>
          <cell r="E3" t="str">
            <v>雨降りセンサーⅡ</v>
          </cell>
        </row>
        <row r="4">
          <cell r="D4" t="str">
            <v>AAR-201</v>
          </cell>
          <cell r="E4" t="str">
            <v>液晶エアコンリモコン</v>
          </cell>
        </row>
        <row r="5">
          <cell r="D5" t="str">
            <v>ABA-105</v>
          </cell>
          <cell r="E5" t="str">
            <v>防犯ドアアラーム</v>
          </cell>
        </row>
        <row r="6">
          <cell r="D6" t="str">
            <v>ABA-203</v>
          </cell>
          <cell r="E6" t="str">
            <v>風呂場用薄型振動アラーム</v>
          </cell>
        </row>
        <row r="7">
          <cell r="D7" t="str">
            <v>ABA-30</v>
          </cell>
          <cell r="E7" t="str">
            <v>ねこの防犯窓ロック</v>
          </cell>
        </row>
        <row r="8">
          <cell r="D8" t="str">
            <v>ABA-313BL</v>
          </cell>
          <cell r="E8" t="str">
            <v>光る防犯ブザー</v>
          </cell>
        </row>
        <row r="9">
          <cell r="D9" t="str">
            <v>ABA-40</v>
          </cell>
          <cell r="E9" t="str">
            <v>ねこの安心扉ロック</v>
          </cell>
        </row>
        <row r="10">
          <cell r="D10" t="str">
            <v>ABA-40BK</v>
          </cell>
          <cell r="E10" t="str">
            <v>ねこの安心扉ロック</v>
          </cell>
        </row>
        <row r="11">
          <cell r="D11" t="str">
            <v>ABA-40WH</v>
          </cell>
          <cell r="E11" t="str">
            <v>ねこの安心扉ロック</v>
          </cell>
        </row>
        <row r="12">
          <cell r="D12" t="str">
            <v>ABA-501</v>
          </cell>
          <cell r="E12" t="str">
            <v>100dB薄型振動アラーム</v>
          </cell>
        </row>
        <row r="13">
          <cell r="D13" t="str">
            <v>ABA-507PK</v>
          </cell>
          <cell r="E13" t="str">
            <v>ひっぱりやすい防犯ブザー</v>
          </cell>
        </row>
        <row r="14">
          <cell r="D14" t="str">
            <v>ABA-507WH</v>
          </cell>
          <cell r="E14" t="str">
            <v>ひっぱりやすい防犯ブザー</v>
          </cell>
        </row>
        <row r="15">
          <cell r="D15" t="str">
            <v>ABO-01</v>
          </cell>
          <cell r="E15" t="str">
            <v>非常持出袋</v>
          </cell>
        </row>
        <row r="16">
          <cell r="D16" t="str">
            <v>ABO-02</v>
          </cell>
          <cell r="E16" t="str">
            <v>アルミ製ホイッスル</v>
          </cell>
        </row>
        <row r="17">
          <cell r="D17" t="str">
            <v>ABO-03</v>
          </cell>
          <cell r="E17" t="str">
            <v>防災用ポリバケツ</v>
          </cell>
        </row>
        <row r="18">
          <cell r="D18" t="str">
            <v>ABO-04</v>
          </cell>
          <cell r="E18" t="str">
            <v>アルミシート</v>
          </cell>
        </row>
        <row r="19">
          <cell r="D19" t="str">
            <v>ABO-05</v>
          </cell>
          <cell r="E19" t="str">
            <v>ミミ付家具転倒防止マット</v>
          </cell>
        </row>
        <row r="20">
          <cell r="D20" t="str">
            <v>ABO-08BL</v>
          </cell>
          <cell r="E20" t="str">
            <v>ミニホイッスル</v>
          </cell>
        </row>
        <row r="21">
          <cell r="D21" t="str">
            <v>ABO-08PK</v>
          </cell>
          <cell r="E21" t="str">
            <v>ミニホイッスル</v>
          </cell>
        </row>
        <row r="22">
          <cell r="D22" t="str">
            <v>ABO-09</v>
          </cell>
          <cell r="E22" t="str">
            <v>非常用アルミブランケット</v>
          </cell>
        </row>
        <row r="23">
          <cell r="D23" t="str">
            <v>ABO-11</v>
          </cell>
          <cell r="E23" t="str">
            <v>防炎非常持出袋</v>
          </cell>
        </row>
        <row r="24">
          <cell r="D24" t="str">
            <v>ABO-12</v>
          </cell>
          <cell r="E24" t="str">
            <v>防災用ポリタンク１０ℓ</v>
          </cell>
        </row>
        <row r="25">
          <cell r="D25" t="str">
            <v>ABO-120</v>
          </cell>
          <cell r="E25" t="str">
            <v>エアマット1200</v>
          </cell>
        </row>
        <row r="26">
          <cell r="D26" t="str">
            <v>ABO-13L</v>
          </cell>
          <cell r="E26" t="str">
            <v>ぬげにくい安全スリッパ</v>
          </cell>
        </row>
        <row r="27">
          <cell r="D27" t="str">
            <v>ABO-13M</v>
          </cell>
          <cell r="E27" t="str">
            <v>ぬげにくい安全スリッパ</v>
          </cell>
        </row>
        <row r="28">
          <cell r="D28" t="str">
            <v>ABO-14</v>
          </cell>
          <cell r="E28" t="str">
            <v>おおきなアルミシート</v>
          </cell>
        </row>
        <row r="29">
          <cell r="D29" t="str">
            <v>ABO-16</v>
          </cell>
          <cell r="E29" t="str">
            <v>収納ポーチ付きアルミシート</v>
          </cell>
        </row>
        <row r="30">
          <cell r="D30" t="str">
            <v>ABO-17</v>
          </cell>
          <cell r="E30" t="str">
            <v>防災用ポリタンク１５L</v>
          </cell>
        </row>
        <row r="31">
          <cell r="D31" t="str">
            <v>ABO-180</v>
          </cell>
          <cell r="E31" t="str">
            <v>エアマット1800</v>
          </cell>
        </row>
        <row r="32">
          <cell r="D32" t="str">
            <v>ABO-19</v>
          </cell>
          <cell r="E32" t="str">
            <v>防災用薄型ウォーターバッグ９Ｌ</v>
          </cell>
        </row>
        <row r="33">
          <cell r="D33" t="str">
            <v>ABO-20</v>
          </cell>
          <cell r="E33" t="str">
            <v>緊急時の携帯トイレ</v>
          </cell>
        </row>
        <row r="34">
          <cell r="D34" t="str">
            <v>ABO-2040A</v>
          </cell>
          <cell r="E34" t="str">
            <v>緊急時の携帯トイレ40回分袋付</v>
          </cell>
        </row>
        <row r="35">
          <cell r="D35" t="str">
            <v>ABO-2040N</v>
          </cell>
          <cell r="E35" t="str">
            <v>緊急時の携帯トイレ40回分袋なし</v>
          </cell>
        </row>
        <row r="36">
          <cell r="D36" t="str">
            <v>ABO-208</v>
          </cell>
          <cell r="E36" t="str">
            <v>緊急時の携帯トイレ８回分</v>
          </cell>
        </row>
        <row r="37">
          <cell r="D37" t="str">
            <v>ABO-2080A</v>
          </cell>
          <cell r="E37" t="str">
            <v>緊急時の携帯トイレ80回分袋付</v>
          </cell>
        </row>
        <row r="38">
          <cell r="D38" t="str">
            <v>ABO-2080N</v>
          </cell>
          <cell r="E38" t="str">
            <v>緊急時の携帯トイレ80回分袋なし</v>
          </cell>
        </row>
        <row r="39">
          <cell r="D39" t="str">
            <v>ABO-211BL</v>
          </cell>
          <cell r="E39" t="str">
            <v>マスクケース　ミラー付</v>
          </cell>
        </row>
        <row r="40">
          <cell r="D40" t="str">
            <v>ABO-211CBL</v>
          </cell>
          <cell r="E40" t="str">
            <v>マスクケース　ミラー付</v>
          </cell>
        </row>
        <row r="41">
          <cell r="D41" t="str">
            <v>ABO-211CPK</v>
          </cell>
          <cell r="E41" t="str">
            <v>マスクケース　ミラー付</v>
          </cell>
        </row>
        <row r="42">
          <cell r="D42" t="str">
            <v>ABO-211CWH</v>
          </cell>
          <cell r="E42" t="str">
            <v>マスクケース　ミラー付</v>
          </cell>
        </row>
        <row r="43">
          <cell r="D43" t="str">
            <v>ABO-211PK</v>
          </cell>
          <cell r="E43" t="str">
            <v>マスクケース　ミラー付</v>
          </cell>
        </row>
        <row r="44">
          <cell r="D44" t="str">
            <v>ABO-211WH</v>
          </cell>
          <cell r="E44" t="str">
            <v>マスクケース　ミラー付</v>
          </cell>
        </row>
        <row r="45">
          <cell r="D45" t="str">
            <v>ABO-26</v>
          </cell>
          <cell r="E45" t="str">
            <v>コップ</v>
          </cell>
        </row>
        <row r="46">
          <cell r="D46" t="str">
            <v>ABO-27</v>
          </cell>
          <cell r="E46" t="str">
            <v>抗菌消臭 緊急トイレ</v>
          </cell>
        </row>
        <row r="47">
          <cell r="D47" t="str">
            <v>ABO-27100A</v>
          </cell>
          <cell r="E47" t="str">
            <v>抗菌消臭 緊急トイレ 100回分 処理袋セット</v>
          </cell>
        </row>
        <row r="48">
          <cell r="D48" t="str">
            <v>ABO-27100N</v>
          </cell>
          <cell r="E48" t="str">
            <v>抗菌消臭 緊急トイレ 100回分 凝固剤のみ</v>
          </cell>
        </row>
        <row r="49">
          <cell r="D49" t="str">
            <v>ABO-2710A</v>
          </cell>
          <cell r="E49" t="str">
            <v>抗菌消臭 緊急トイレ １０回分</v>
          </cell>
        </row>
        <row r="50">
          <cell r="D50" t="str">
            <v>ABO-2710N</v>
          </cell>
          <cell r="E50" t="str">
            <v>抗菌消臭 緊急トイレ １０回分 凝固剤のみ</v>
          </cell>
        </row>
        <row r="51">
          <cell r="D51" t="str">
            <v>ABO-2750A</v>
          </cell>
          <cell r="E51" t="str">
            <v>抗菌消臭 緊急トイレ 50回分 処理袋セット</v>
          </cell>
        </row>
        <row r="52">
          <cell r="D52" t="str">
            <v>ABO-2750N</v>
          </cell>
          <cell r="E52" t="str">
            <v>抗菌消臭 緊急トイレ 50回分 凝固剤のみ</v>
          </cell>
        </row>
        <row r="53">
          <cell r="D53" t="str">
            <v>ABO-2810A</v>
          </cell>
          <cell r="E53" t="str">
            <v>災害時の緊急ﾄｲﾚ １０回分 ダブル抗菌消臭</v>
          </cell>
        </row>
        <row r="54">
          <cell r="D54" t="str">
            <v>Abo-2830A</v>
          </cell>
          <cell r="E54" t="str">
            <v>災害時の緊急ﾄｲﾚ 3０回分 ダブル抗菌消臭</v>
          </cell>
        </row>
        <row r="55">
          <cell r="D55" t="str">
            <v>ABO-2907</v>
          </cell>
          <cell r="E55" t="str">
            <v>水タンクにもなる水のう袋７枚入</v>
          </cell>
        </row>
        <row r="56">
          <cell r="D56" t="str">
            <v>ABO-30</v>
          </cell>
          <cell r="E56" t="str">
            <v>組み立て式簡易トイレ</v>
          </cell>
        </row>
        <row r="57">
          <cell r="D57" t="str">
            <v>ABO-3040N</v>
          </cell>
          <cell r="E57" t="str">
            <v>組立式緊急トイレ　凝固剤40回分付</v>
          </cell>
        </row>
        <row r="58">
          <cell r="D58" t="str">
            <v>ABO-308</v>
          </cell>
          <cell r="E58" t="str">
            <v>組立式緊急トイレ　凝固剤８回分付</v>
          </cell>
        </row>
        <row r="59">
          <cell r="D59" t="str">
            <v>ABO-310</v>
          </cell>
          <cell r="E59" t="str">
            <v>抗菌消臭 組立式緊急トイレ １０回分</v>
          </cell>
        </row>
        <row r="60">
          <cell r="D60" t="str">
            <v>ABO-32</v>
          </cell>
          <cell r="E60" t="str">
            <v>防災セット</v>
          </cell>
        </row>
        <row r="61">
          <cell r="D61" t="str">
            <v>ABO-32N</v>
          </cell>
          <cell r="E61" t="str">
            <v>防災セット10点(電池無し)</v>
          </cell>
        </row>
        <row r="62">
          <cell r="D62" t="str">
            <v>ABO-39</v>
          </cell>
          <cell r="E62" t="str">
            <v>A４ファイルサイズ防災セット</v>
          </cell>
        </row>
        <row r="63">
          <cell r="D63" t="str">
            <v>ABO-42</v>
          </cell>
          <cell r="E63" t="str">
            <v>防災セット</v>
          </cell>
        </row>
        <row r="64">
          <cell r="D64" t="str">
            <v>ABO-49</v>
          </cell>
          <cell r="E64" t="str">
            <v>A４ファイルサイズ防災セット</v>
          </cell>
        </row>
        <row r="65">
          <cell r="D65" t="str">
            <v>ABO-52</v>
          </cell>
          <cell r="E65" t="str">
            <v>防災セット</v>
          </cell>
        </row>
        <row r="66">
          <cell r="D66" t="str">
            <v>ABO-52N</v>
          </cell>
          <cell r="E66" t="str">
            <v>防災セット18点(電池無し)</v>
          </cell>
        </row>
        <row r="67">
          <cell r="D67" t="str">
            <v>ABO-54</v>
          </cell>
          <cell r="E67" t="str">
            <v>防災セット</v>
          </cell>
        </row>
        <row r="68">
          <cell r="D68" t="str">
            <v>ABO-59</v>
          </cell>
          <cell r="E68" t="str">
            <v>A４ファイルサイズ防災セット</v>
          </cell>
        </row>
        <row r="69">
          <cell r="D69" t="str">
            <v>ABO-60</v>
          </cell>
          <cell r="E69" t="str">
            <v>ヘルメット防災セット</v>
          </cell>
        </row>
        <row r="70">
          <cell r="D70" t="str">
            <v>ABO-95</v>
          </cell>
          <cell r="E70" t="str">
            <v>ドライブ緊急セット１０点</v>
          </cell>
        </row>
        <row r="71">
          <cell r="D71" t="str">
            <v>ABO-98</v>
          </cell>
          <cell r="E71" t="str">
            <v>ドライブ緊急セット１３点</v>
          </cell>
        </row>
        <row r="72">
          <cell r="D72" t="str">
            <v>ACA-001</v>
          </cell>
          <cell r="E72" t="str">
            <v>ヘルメットクリップ</v>
          </cell>
        </row>
        <row r="73">
          <cell r="D73" t="str">
            <v>ACA-101</v>
          </cell>
          <cell r="E73" t="str">
            <v>ＬＥＤ帽子ライト</v>
          </cell>
        </row>
        <row r="74">
          <cell r="D74" t="str">
            <v>ACA-3101</v>
          </cell>
          <cell r="E74" t="str">
            <v>LEDアルミヘッドランプ</v>
          </cell>
        </row>
        <row r="75">
          <cell r="D75" t="str">
            <v>ACA-3202</v>
          </cell>
          <cell r="E75" t="str">
            <v>防雨ヘッドランプ</v>
          </cell>
        </row>
        <row r="76">
          <cell r="D76" t="str">
            <v>ACA-4302</v>
          </cell>
          <cell r="E76" t="str">
            <v>3LEDヘッドランプ</v>
          </cell>
        </row>
        <row r="77">
          <cell r="D77" t="str">
            <v>ACA-4305</v>
          </cell>
          <cell r="E77" t="str">
            <v>防雨LEDヘッドランプ</v>
          </cell>
        </row>
        <row r="78">
          <cell r="D78" t="str">
            <v>ACA-4305HC</v>
          </cell>
          <cell r="E78" t="str">
            <v>ヘルメットクリップ付 ヘッドランプ</v>
          </cell>
        </row>
        <row r="79">
          <cell r="D79" t="str">
            <v>ACA-4306</v>
          </cell>
          <cell r="E79" t="str">
            <v>ワイドＬＥＤヘッドライト</v>
          </cell>
        </row>
        <row r="80">
          <cell r="D80" t="str">
            <v>ACC-02</v>
          </cell>
          <cell r="E80" t="str">
            <v>キャスターカバー</v>
          </cell>
        </row>
        <row r="81">
          <cell r="D81" t="str">
            <v>ACR-01</v>
          </cell>
          <cell r="E81" t="str">
            <v>スイッチ付コードリール</v>
          </cell>
        </row>
        <row r="82">
          <cell r="D82" t="str">
            <v>ACS-01PW</v>
          </cell>
          <cell r="E82" t="str">
            <v>こどもスイッチ</v>
          </cell>
        </row>
        <row r="83">
          <cell r="D83" t="str">
            <v>ACT-101BK</v>
          </cell>
          <cell r="E83" t="str">
            <v>ひざのせトレー</v>
          </cell>
        </row>
        <row r="84">
          <cell r="D84" t="str">
            <v>ACT-101BL</v>
          </cell>
          <cell r="E84" t="str">
            <v>ひざのせトレー</v>
          </cell>
        </row>
        <row r="85">
          <cell r="D85" t="str">
            <v>ACT-101BR</v>
          </cell>
          <cell r="E85" t="str">
            <v>ひざのせトレー</v>
          </cell>
        </row>
        <row r="86">
          <cell r="D86" t="str">
            <v>ACT-101GN</v>
          </cell>
          <cell r="E86" t="str">
            <v>ひざのせトレー</v>
          </cell>
        </row>
        <row r="87">
          <cell r="D87" t="str">
            <v>ACT-101GR</v>
          </cell>
          <cell r="E87" t="str">
            <v>ひざのせトレー</v>
          </cell>
        </row>
        <row r="88">
          <cell r="D88" t="str">
            <v>ACT-101PK</v>
          </cell>
          <cell r="E88" t="str">
            <v>ひざのせトレー</v>
          </cell>
        </row>
        <row r="89">
          <cell r="D89" t="str">
            <v>ACT-103BK</v>
          </cell>
          <cell r="E89" t="str">
            <v>トランクのお買い物袋ストッパー</v>
          </cell>
        </row>
        <row r="90">
          <cell r="D90" t="str">
            <v>ADC-07</v>
          </cell>
          <cell r="E90" t="str">
            <v>デジタル電池チェッカーⅡ</v>
          </cell>
        </row>
        <row r="91">
          <cell r="D91" t="str">
            <v>ADC-08</v>
          </cell>
          <cell r="E91" t="str">
            <v>エコ電池チェッカー</v>
          </cell>
        </row>
        <row r="92">
          <cell r="D92" t="str">
            <v>ADC-10</v>
          </cell>
          <cell r="E92" t="str">
            <v>コイン電池が測れる電池チェッカー</v>
          </cell>
        </row>
        <row r="93">
          <cell r="D93" t="str">
            <v>ADC-204</v>
          </cell>
          <cell r="E93" t="str">
            <v>ドーム型防犯ダミーカメラ</v>
          </cell>
        </row>
        <row r="94">
          <cell r="D94" t="str">
            <v>ADC-205</v>
          </cell>
          <cell r="E94" t="str">
            <v>防雨ダミーカメラ</v>
          </cell>
        </row>
        <row r="95">
          <cell r="D95" t="str">
            <v>ADC-206</v>
          </cell>
          <cell r="E95" t="str">
            <v>防犯ダミーカメラⅢ</v>
          </cell>
        </row>
        <row r="96">
          <cell r="D96" t="str">
            <v>ADC-209</v>
          </cell>
          <cell r="E96" t="str">
            <v>防犯ＬＥＤ点滅ダミーカメラ</v>
          </cell>
        </row>
        <row r="97">
          <cell r="D97" t="str">
            <v>ADC-210BL</v>
          </cell>
          <cell r="E97" t="str">
            <v>単２が単１になる電池アダプター</v>
          </cell>
        </row>
        <row r="98">
          <cell r="D98" t="str">
            <v>ADC-210LG</v>
          </cell>
          <cell r="E98" t="str">
            <v>単２が単１になる電池アダプター</v>
          </cell>
        </row>
        <row r="99">
          <cell r="D99" t="str">
            <v>ADC-210PP</v>
          </cell>
          <cell r="E99" t="str">
            <v>単２が単１になる電池アダプター</v>
          </cell>
        </row>
        <row r="100">
          <cell r="D100" t="str">
            <v>ADC-301</v>
          </cell>
          <cell r="E100" t="str">
            <v>ソーラー充電式防犯ダミーカメラ</v>
          </cell>
        </row>
        <row r="101">
          <cell r="D101" t="str">
            <v>ADC-310</v>
          </cell>
          <cell r="E101" t="str">
            <v>単3が単1になる電池アダプター</v>
          </cell>
        </row>
        <row r="102">
          <cell r="D102" t="str">
            <v>ADC-310BL</v>
          </cell>
          <cell r="E102" t="str">
            <v>単3が単1になる電池アダプター</v>
          </cell>
        </row>
        <row r="103">
          <cell r="D103" t="str">
            <v>ADC-310LG</v>
          </cell>
          <cell r="E103" t="str">
            <v>単3が単1になる電池アダプター</v>
          </cell>
        </row>
        <row r="104">
          <cell r="D104" t="str">
            <v>ADC-310PP</v>
          </cell>
          <cell r="E104" t="str">
            <v>単3が単1になる電池アダプター</v>
          </cell>
        </row>
        <row r="105">
          <cell r="D105" t="str">
            <v>ADC-311WH</v>
          </cell>
          <cell r="E105" t="str">
            <v>単３が３個で単１電池アダプター</v>
          </cell>
        </row>
        <row r="106">
          <cell r="D106" t="str">
            <v>ADC-320BL</v>
          </cell>
          <cell r="E106" t="str">
            <v>単3が単2になる電池アダプター</v>
          </cell>
        </row>
        <row r="107">
          <cell r="D107" t="str">
            <v>ADC-320LG</v>
          </cell>
          <cell r="E107" t="str">
            <v>単3が単2になる電池アダプター</v>
          </cell>
        </row>
        <row r="108">
          <cell r="D108" t="str">
            <v>ADC-320PP</v>
          </cell>
          <cell r="E108" t="str">
            <v>単3が単2になる電池アダプター</v>
          </cell>
        </row>
        <row r="109">
          <cell r="D109" t="str">
            <v>ADC-322BL</v>
          </cell>
          <cell r="E109" t="str">
            <v>電池ケース</v>
          </cell>
        </row>
        <row r="110">
          <cell r="D110" t="str">
            <v>ADC-322LG</v>
          </cell>
          <cell r="E110" t="str">
            <v>電池ケース</v>
          </cell>
        </row>
        <row r="111">
          <cell r="D111" t="str">
            <v>ADC-322PP</v>
          </cell>
          <cell r="E111" t="str">
            <v>電池ケース</v>
          </cell>
        </row>
        <row r="112">
          <cell r="D112" t="str">
            <v>ADC-430BL</v>
          </cell>
          <cell r="E112" t="str">
            <v>単4が単3になる電池アダプター</v>
          </cell>
        </row>
        <row r="113">
          <cell r="D113" t="str">
            <v>ADC-430LG</v>
          </cell>
          <cell r="E113" t="str">
            <v>単4が単3になる電池アダプター</v>
          </cell>
        </row>
        <row r="114">
          <cell r="D114" t="str">
            <v>ADC-430PP</v>
          </cell>
          <cell r="E114" t="str">
            <v>単4が単3になる電池アダプター</v>
          </cell>
        </row>
        <row r="115">
          <cell r="D115" t="str">
            <v>ADC-502</v>
          </cell>
          <cell r="E115" t="str">
            <v>ドア用防犯ダミーカメラ</v>
          </cell>
        </row>
        <row r="116">
          <cell r="D116" t="str">
            <v>ADH-100</v>
          </cell>
          <cell r="E116" t="str">
            <v>車脱出用ハンマーⅢ</v>
          </cell>
        </row>
        <row r="117">
          <cell r="D117" t="str">
            <v>ADL-03</v>
          </cell>
          <cell r="E117" t="str">
            <v>にぎっ照るライトⅡ</v>
          </cell>
        </row>
        <row r="118">
          <cell r="D118" t="str">
            <v>ADP-101</v>
          </cell>
          <cell r="E118" t="str">
            <v>だめニャンプレート</v>
          </cell>
        </row>
        <row r="119">
          <cell r="D119" t="str">
            <v>ADP-210</v>
          </cell>
          <cell r="E119" t="str">
            <v>土ストッパー　１０枚入り</v>
          </cell>
        </row>
        <row r="120">
          <cell r="D120" t="str">
            <v>ADP-220</v>
          </cell>
          <cell r="E120" t="str">
            <v>土ストッパー　２０枚入り</v>
          </cell>
        </row>
        <row r="121">
          <cell r="D121" t="str">
            <v>ADP-240</v>
          </cell>
          <cell r="E121" t="str">
            <v>土ストッパー　４０枚入り</v>
          </cell>
        </row>
        <row r="122">
          <cell r="D122" t="str">
            <v>ADP-260BR</v>
          </cell>
          <cell r="E122" t="str">
            <v>土ストッパー　６０枚入り</v>
          </cell>
        </row>
        <row r="123">
          <cell r="D123" t="str">
            <v>ADP-260GN</v>
          </cell>
          <cell r="E123" t="str">
            <v>土ストッパー　６０枚入り　</v>
          </cell>
        </row>
        <row r="124">
          <cell r="D124" t="str">
            <v>ADP-260WH</v>
          </cell>
          <cell r="E124" t="str">
            <v>土ストッパー　６０枚入り　</v>
          </cell>
        </row>
        <row r="125">
          <cell r="D125" t="str">
            <v>ADR-100</v>
          </cell>
          <cell r="E125" t="str">
            <v>ドライヤースタンド</v>
          </cell>
        </row>
        <row r="126">
          <cell r="D126" t="str">
            <v>ADR-3401</v>
          </cell>
          <cell r="E126" t="str">
            <v>電動角質リムーバー（化粧箱）</v>
          </cell>
        </row>
        <row r="127">
          <cell r="D127" t="str">
            <v>ADR-3401</v>
          </cell>
          <cell r="E127" t="str">
            <v>電動角質リムーバー（ブリスター）</v>
          </cell>
        </row>
        <row r="128">
          <cell r="D128" t="str">
            <v>ADR-3401KR</v>
          </cell>
          <cell r="E128" t="str">
            <v>電動角質リムーバー　交換用ローラー２個入り</v>
          </cell>
        </row>
        <row r="129">
          <cell r="D129" t="str">
            <v>ADS-001</v>
          </cell>
          <cell r="E129" t="str">
            <v>段ボールストッカー</v>
          </cell>
        </row>
        <row r="130">
          <cell r="D130" t="str">
            <v>ADS-001BK</v>
          </cell>
          <cell r="E130" t="str">
            <v>段ボールストッカー</v>
          </cell>
        </row>
        <row r="131">
          <cell r="D131" t="str">
            <v>ADS-001WH</v>
          </cell>
          <cell r="E131" t="str">
            <v>段ボールストッカー</v>
          </cell>
        </row>
        <row r="132">
          <cell r="D132" t="str">
            <v>AFL-02</v>
          </cell>
          <cell r="E132" t="str">
            <v>軽着火風防ライター　補助具</v>
          </cell>
        </row>
        <row r="133">
          <cell r="D133" t="str">
            <v>AFL-03</v>
          </cell>
          <cell r="E133" t="str">
            <v>お墓参りセットⅡ</v>
          </cell>
        </row>
        <row r="134">
          <cell r="D134" t="str">
            <v>AFL-04</v>
          </cell>
          <cell r="E134" t="str">
            <v>軽着火ライター　補助具</v>
          </cell>
        </row>
        <row r="135">
          <cell r="D135" t="str">
            <v>AFL-0510</v>
          </cell>
          <cell r="E135" t="str">
            <v>軽着火プッシュライター　補助具（アソート）</v>
          </cell>
        </row>
        <row r="136">
          <cell r="D136" t="str">
            <v>AFL-05BK</v>
          </cell>
          <cell r="E136" t="str">
            <v>軽着火プッシュライター　補助具</v>
          </cell>
        </row>
        <row r="137">
          <cell r="D137" t="str">
            <v>AFL-05BL</v>
          </cell>
          <cell r="E137" t="str">
            <v>軽着火プッシュライター　補助具</v>
          </cell>
        </row>
        <row r="138">
          <cell r="D138" t="str">
            <v>AFL-05CB</v>
          </cell>
          <cell r="E138" t="str">
            <v>軽着火プッシュライター　補助具</v>
          </cell>
        </row>
        <row r="139">
          <cell r="D139" t="str">
            <v>AFL-05CL</v>
          </cell>
          <cell r="E139" t="str">
            <v>軽着火プッシュライター　補助具</v>
          </cell>
        </row>
        <row r="140">
          <cell r="D140" t="str">
            <v>AFL-05PK</v>
          </cell>
          <cell r="E140" t="str">
            <v>軽着火プッシュライター　補助具</v>
          </cell>
        </row>
        <row r="141">
          <cell r="D141" t="str">
            <v>AFL-05WH</v>
          </cell>
          <cell r="E141" t="str">
            <v>軽着火プッシュライター　補助具</v>
          </cell>
        </row>
        <row r="142">
          <cell r="D142" t="str">
            <v>AFL-06C</v>
          </cell>
          <cell r="E142" t="str">
            <v>軽着火ライター　補助具CK</v>
          </cell>
        </row>
        <row r="143">
          <cell r="D143" t="str">
            <v>AFL-06</v>
          </cell>
          <cell r="E143" t="str">
            <v>軽着火ライター　補助具CK</v>
          </cell>
        </row>
        <row r="144">
          <cell r="D144" t="str">
            <v>AFL-07C</v>
          </cell>
          <cell r="E144" t="str">
            <v>軽着火ライター　補助具CKM</v>
          </cell>
        </row>
        <row r="145">
          <cell r="D145" t="str">
            <v>AFL-07</v>
          </cell>
          <cell r="E145" t="str">
            <v>軽着火ライター　補助具CKM</v>
          </cell>
        </row>
        <row r="146">
          <cell r="D146" t="str">
            <v>AFL-100</v>
          </cell>
          <cell r="E146" t="str">
            <v>電動式 香炉の灰ふるい</v>
          </cell>
        </row>
        <row r="147">
          <cell r="D147" t="str">
            <v>AGI-101DB</v>
          </cell>
          <cell r="E147" t="str">
            <v>安心のろうそくお線香セット（各１個）</v>
          </cell>
        </row>
        <row r="148">
          <cell r="D148" t="str">
            <v>AGI-101GD</v>
          </cell>
          <cell r="E148" t="str">
            <v>安心のろうそくお線香セット（各１個）</v>
          </cell>
        </row>
        <row r="149">
          <cell r="D149" t="str">
            <v>AGI-102DB</v>
          </cell>
          <cell r="E149" t="str">
            <v>安心のろうそくお線香セット（ろうそく２個線香１個）</v>
          </cell>
        </row>
        <row r="150">
          <cell r="D150" t="str">
            <v>AGI-102GD</v>
          </cell>
          <cell r="E150" t="str">
            <v>安心のろうそくお線香セット（ろうそく２個線香１個）</v>
          </cell>
        </row>
        <row r="151">
          <cell r="D151" t="str">
            <v>AGI-104DB</v>
          </cell>
          <cell r="E151" t="str">
            <v>安心の絵ろうそくお線香セット（ろうそく２個線香１個）</v>
          </cell>
        </row>
        <row r="152">
          <cell r="D152" t="str">
            <v>AGI-104GD</v>
          </cell>
          <cell r="E152" t="str">
            <v>安心の絵ろうそくお線香セット（ろうそく２個線香１個）</v>
          </cell>
        </row>
        <row r="153">
          <cell r="D153" t="str">
            <v>AGM-01</v>
          </cell>
          <cell r="E153" t="str">
            <v>ごますり革命</v>
          </cell>
        </row>
        <row r="154">
          <cell r="D154" t="str">
            <v>AHA-4203</v>
          </cell>
          <cell r="E154" t="str">
            <v>前かご用サイクルライト</v>
          </cell>
        </row>
        <row r="155">
          <cell r="D155" t="str">
            <v>AHA-4204</v>
          </cell>
          <cell r="E155" t="str">
            <v>防雨形安心テールライト</v>
          </cell>
        </row>
        <row r="156">
          <cell r="D156" t="str">
            <v>AHA-4206</v>
          </cell>
          <cell r="E156" t="str">
            <v>前カゴ用３LEDスリムサイクルライト</v>
          </cell>
        </row>
        <row r="157">
          <cell r="D157" t="str">
            <v>AHA-4302</v>
          </cell>
          <cell r="E157" t="str">
            <v>防雨スリムサイクルライト</v>
          </cell>
        </row>
        <row r="158">
          <cell r="D158" t="str">
            <v>AHA-4302SI</v>
          </cell>
          <cell r="E158" t="str">
            <v>防雨スリムサイクルライト</v>
          </cell>
        </row>
        <row r="159">
          <cell r="D159" t="str">
            <v>AHA-4306</v>
          </cell>
          <cell r="E159" t="str">
            <v>自動点灯前かごクリップライト（サイクル）</v>
          </cell>
        </row>
        <row r="160">
          <cell r="D160" t="str">
            <v>AHA-4306</v>
          </cell>
          <cell r="E160" t="str">
            <v>自動点灯前かごクリップライト</v>
          </cell>
        </row>
        <row r="161">
          <cell r="D161" t="str">
            <v>AHA-4307</v>
          </cell>
          <cell r="E161" t="str">
            <v>自動点灯サイクルライトⅡ</v>
          </cell>
        </row>
        <row r="162">
          <cell r="D162" t="str">
            <v>AHA-4308</v>
          </cell>
          <cell r="E162" t="str">
            <v>前後ダブルライト</v>
          </cell>
        </row>
        <row r="163">
          <cell r="D163" t="str">
            <v>AHL-1101</v>
          </cell>
          <cell r="E163" t="str">
            <v>単３と単１が使える防水ライト</v>
          </cell>
        </row>
        <row r="164">
          <cell r="D164" t="str">
            <v>AHL-1207</v>
          </cell>
          <cell r="E164" t="str">
            <v>単１型LED防雨ライト</v>
          </cell>
        </row>
        <row r="165">
          <cell r="D165" t="str">
            <v>AHL-1400</v>
          </cell>
          <cell r="E165" t="str">
            <v>LED強力ライト</v>
          </cell>
        </row>
        <row r="166">
          <cell r="D166" t="str">
            <v>AHL-1600</v>
          </cell>
          <cell r="E166" t="str">
            <v>LED強力ライト</v>
          </cell>
        </row>
        <row r="167">
          <cell r="D167" t="str">
            <v>AHL-1601</v>
          </cell>
          <cell r="E167" t="str">
            <v>強力ライト</v>
          </cell>
        </row>
        <row r="168">
          <cell r="D168" t="str">
            <v>AHL-2201</v>
          </cell>
          <cell r="E168" t="str">
            <v>ハロゲン防水ライト　電池付（化粧箱）</v>
          </cell>
        </row>
        <row r="169">
          <cell r="D169" t="str">
            <v>AHL-2201</v>
          </cell>
          <cell r="E169" t="str">
            <v>ハロゲン防水ライト（ブリスター）</v>
          </cell>
        </row>
        <row r="170">
          <cell r="D170" t="str">
            <v>AHL-2201N</v>
          </cell>
          <cell r="E170" t="str">
            <v>ハロゲン防水ライト　電池無（ブリスター）</v>
          </cell>
        </row>
        <row r="171">
          <cell r="D171" t="str">
            <v>AHL-2203</v>
          </cell>
          <cell r="E171" t="str">
            <v>単２型LED防雨ライト</v>
          </cell>
        </row>
        <row r="172">
          <cell r="D172" t="str">
            <v>AHL-2204</v>
          </cell>
          <cell r="E172" t="str">
            <v>ＬＥＤ防雨ライト</v>
          </cell>
        </row>
        <row r="173">
          <cell r="D173" t="str">
            <v>AHL-2750A</v>
          </cell>
          <cell r="E173" t="str">
            <v>強力ライト（電池付）</v>
          </cell>
        </row>
        <row r="174">
          <cell r="D174" t="str">
            <v>AHL-2750N</v>
          </cell>
          <cell r="E174" t="str">
            <v>強力ライト（電池無）</v>
          </cell>
        </row>
        <row r="175">
          <cell r="D175" t="str">
            <v>AHM-102</v>
          </cell>
          <cell r="E175" t="str">
            <v>ハンドメガホンⅡ</v>
          </cell>
        </row>
        <row r="176">
          <cell r="D176" t="str">
            <v>AHM-103</v>
          </cell>
          <cell r="E176" t="str">
            <v>ハンドメガホンミニ</v>
          </cell>
        </row>
        <row r="177">
          <cell r="D177" t="str">
            <v>AHM-107</v>
          </cell>
          <cell r="E177" t="str">
            <v>10Wハンドメガホン</v>
          </cell>
        </row>
        <row r="178">
          <cell r="D178" t="str">
            <v>AHM-108</v>
          </cell>
          <cell r="E178" t="str">
            <v>録音できるハンドメガホン</v>
          </cell>
        </row>
        <row r="179">
          <cell r="D179" t="str">
            <v>AHM-201</v>
          </cell>
          <cell r="E179" t="str">
            <v>防雨ハンドメガホン</v>
          </cell>
        </row>
        <row r="180">
          <cell r="D180" t="str">
            <v>AHO-01</v>
          </cell>
          <cell r="E180" t="str">
            <v>なんでもハンドルホルダー</v>
          </cell>
        </row>
        <row r="181">
          <cell r="D181" t="str">
            <v>AHO-02</v>
          </cell>
          <cell r="E181" t="str">
            <v>なんでもハンドルホルダーⅡ</v>
          </cell>
        </row>
        <row r="182">
          <cell r="D182" t="str">
            <v>AHS-001</v>
          </cell>
          <cell r="E182" t="str">
            <v>ねながらひっぱりコード星</v>
          </cell>
        </row>
        <row r="183">
          <cell r="D183" t="str">
            <v>AHS-004</v>
          </cell>
          <cell r="E183" t="str">
            <v>ねながらひっぱりコード月</v>
          </cell>
        </row>
        <row r="184">
          <cell r="D184" t="str">
            <v>AHS-005</v>
          </cell>
          <cell r="E184" t="str">
            <v>ねながらひっぱりコード天使</v>
          </cell>
        </row>
        <row r="185">
          <cell r="D185" t="str">
            <v>AHS-006</v>
          </cell>
          <cell r="E185" t="str">
            <v>ねながらひっぱりコード木</v>
          </cell>
        </row>
        <row r="186">
          <cell r="D186" t="str">
            <v>AHS-015</v>
          </cell>
          <cell r="E186" t="str">
            <v>星あそびメルヘンセット</v>
          </cell>
        </row>
        <row r="187">
          <cell r="D187" t="str">
            <v>AHS-016</v>
          </cell>
          <cell r="E187" t="str">
            <v>星あそび</v>
          </cell>
        </row>
        <row r="188">
          <cell r="D188" t="str">
            <v>AHS-017</v>
          </cell>
          <cell r="E188" t="str">
            <v>ねこあそび</v>
          </cell>
        </row>
        <row r="189">
          <cell r="D189" t="str">
            <v>AHS-018</v>
          </cell>
          <cell r="E189" t="str">
            <v>星あそび　ハロウィン</v>
          </cell>
        </row>
        <row r="190">
          <cell r="D190" t="str">
            <v>AHS-10</v>
          </cell>
          <cell r="E190" t="str">
            <v>ねながらひっぱりコードⅡ星</v>
          </cell>
        </row>
        <row r="191">
          <cell r="D191" t="str">
            <v>AHS-101</v>
          </cell>
          <cell r="E191" t="str">
            <v>ハローキティひっぱりコード月</v>
          </cell>
        </row>
        <row r="192">
          <cell r="D192" t="str">
            <v>AHS-102</v>
          </cell>
          <cell r="E192" t="str">
            <v>ハローキティひっぱりコードハート</v>
          </cell>
        </row>
        <row r="193">
          <cell r="D193" t="str">
            <v>AHS-103</v>
          </cell>
          <cell r="E193" t="str">
            <v>ハローキティひっぱりコード花</v>
          </cell>
        </row>
        <row r="194">
          <cell r="D194" t="str">
            <v>AHS-11</v>
          </cell>
          <cell r="E194" t="str">
            <v>ねながらひっぱりコードⅡ月</v>
          </cell>
        </row>
        <row r="195">
          <cell r="D195" t="str">
            <v>AHS-110</v>
          </cell>
          <cell r="E195" t="str">
            <v>ハローキティ星あそび</v>
          </cell>
        </row>
        <row r="196">
          <cell r="D196" t="str">
            <v>AHS-12</v>
          </cell>
          <cell r="E196" t="str">
            <v>ねながらひっぱりコードⅡ天使</v>
          </cell>
        </row>
        <row r="197">
          <cell r="D197" t="str">
            <v>AHS-13</v>
          </cell>
          <cell r="E197" t="str">
            <v>ねながらひっぱりコードⅡくま</v>
          </cell>
        </row>
        <row r="198">
          <cell r="D198" t="str">
            <v>AHS-14</v>
          </cell>
          <cell r="E198" t="str">
            <v>ねながらひっぱりコードⅡ魚</v>
          </cell>
        </row>
        <row r="199">
          <cell r="D199" t="str">
            <v>AHS-501</v>
          </cell>
          <cell r="E199" t="str">
            <v>ねながらぴったりコード　星</v>
          </cell>
        </row>
        <row r="200">
          <cell r="D200" t="str">
            <v>AHS-502</v>
          </cell>
          <cell r="E200" t="str">
            <v>ねながらぴったりコード　月</v>
          </cell>
        </row>
        <row r="201">
          <cell r="D201" t="str">
            <v>AHS-601</v>
          </cell>
          <cell r="E201" t="str">
            <v>ハローキティぴったりコード　月</v>
          </cell>
        </row>
        <row r="202">
          <cell r="D202" t="str">
            <v>AHS-602</v>
          </cell>
          <cell r="E202" t="str">
            <v>ハローキティぴったりコード　アーチ</v>
          </cell>
        </row>
        <row r="203">
          <cell r="D203" t="str">
            <v>AHS-603</v>
          </cell>
          <cell r="E203" t="str">
            <v>ハローキティぴったりコード　花</v>
          </cell>
        </row>
        <row r="204">
          <cell r="D204" t="str">
            <v>AHS-701BL</v>
          </cell>
          <cell r="E204" t="str">
            <v>ねながらひっぱりコード蛍</v>
          </cell>
        </row>
        <row r="205">
          <cell r="D205" t="str">
            <v>AHS-701PK</v>
          </cell>
          <cell r="E205" t="str">
            <v>ねながらひっぱりコード蛍</v>
          </cell>
        </row>
        <row r="206">
          <cell r="D206" t="str">
            <v>AHS-701WH</v>
          </cell>
          <cell r="E206" t="str">
            <v>ねながらひっぱりコード蛍</v>
          </cell>
        </row>
        <row r="207">
          <cell r="D207" t="str">
            <v>AHS-801K</v>
          </cell>
          <cell r="E207" t="str">
            <v>ねながらひっぱりコード猫</v>
          </cell>
        </row>
        <row r="208">
          <cell r="D208" t="str">
            <v>AHS-801N</v>
          </cell>
          <cell r="E208" t="str">
            <v>ねながらひっぱりコード猫</v>
          </cell>
        </row>
        <row r="209">
          <cell r="D209" t="str">
            <v>AHS-801S</v>
          </cell>
          <cell r="E209" t="str">
            <v>ねながらひっぱりコード猫</v>
          </cell>
        </row>
        <row r="210">
          <cell r="D210" t="str">
            <v>AHS-801T</v>
          </cell>
          <cell r="E210" t="str">
            <v>ねながらひっぱりコード猫</v>
          </cell>
        </row>
        <row r="211">
          <cell r="D211" t="str">
            <v>AHS-901KA</v>
          </cell>
          <cell r="E211" t="str">
            <v>ねながらひっぱりコード　ハロウィン</v>
          </cell>
        </row>
        <row r="212">
          <cell r="D212" t="str">
            <v>AHS-901KO</v>
          </cell>
          <cell r="E212" t="str">
            <v>ねながらひっぱりコード　ハロウィン</v>
          </cell>
        </row>
        <row r="213">
          <cell r="D213" t="str">
            <v>AHS-901OB</v>
          </cell>
          <cell r="E213" t="str">
            <v>ねながらひっぱりコード　ハロウィン</v>
          </cell>
        </row>
        <row r="214">
          <cell r="D214" t="str">
            <v>AIC-01BR</v>
          </cell>
          <cell r="E214" t="str">
            <v>キズつきにくいイス脚カバー</v>
          </cell>
        </row>
        <row r="215">
          <cell r="D215" t="str">
            <v>AIC-01IV</v>
          </cell>
          <cell r="E215" t="str">
            <v>キズつきにくいイス脚カバー</v>
          </cell>
        </row>
        <row r="216">
          <cell r="D216" t="str">
            <v>AIC-02BR</v>
          </cell>
          <cell r="E216" t="str">
            <v>キズつきにくいテーブル脚カバー</v>
          </cell>
        </row>
        <row r="217">
          <cell r="D217" t="str">
            <v>AIC-03BE</v>
          </cell>
          <cell r="E217" t="str">
            <v>キズつきにくいイス脚カバー　１脚用</v>
          </cell>
        </row>
        <row r="218">
          <cell r="D218" t="str">
            <v>AIC-03BR</v>
          </cell>
          <cell r="E218" t="str">
            <v>キズつきにくいイス脚カバー　１脚用</v>
          </cell>
        </row>
        <row r="219">
          <cell r="D219" t="str">
            <v>AIC-03IV</v>
          </cell>
          <cell r="E219" t="str">
            <v>キズつきにくいイス脚カバー　１脚用</v>
          </cell>
        </row>
        <row r="220">
          <cell r="D220" t="str">
            <v>AIC-04BE</v>
          </cell>
          <cell r="E220" t="str">
            <v>ズレにくいイス脚カバー４脚用</v>
          </cell>
        </row>
        <row r="221">
          <cell r="D221" t="str">
            <v>AIC-04BR</v>
          </cell>
          <cell r="E221" t="str">
            <v>ズレにくいイス脚カバー４脚用</v>
          </cell>
        </row>
        <row r="222">
          <cell r="D222" t="str">
            <v>AIC-04IV</v>
          </cell>
          <cell r="E222" t="str">
            <v>ズレにくいイス脚カバー４脚用</v>
          </cell>
        </row>
        <row r="223">
          <cell r="D223" t="str">
            <v>AIC-05BE</v>
          </cell>
          <cell r="E223" t="str">
            <v>ズレにくいイス脚カバー１脚用</v>
          </cell>
        </row>
        <row r="224">
          <cell r="D224" t="str">
            <v>AIC-05BR</v>
          </cell>
          <cell r="E224" t="str">
            <v>ズレにくいイス脚カバー１脚用</v>
          </cell>
        </row>
        <row r="225">
          <cell r="D225" t="str">
            <v>AIC-05IV</v>
          </cell>
          <cell r="E225" t="str">
            <v>ズレにくいイス脚カバー１脚用</v>
          </cell>
        </row>
        <row r="226">
          <cell r="D226" t="str">
            <v>AIC-06BE</v>
          </cell>
          <cell r="E226" t="str">
            <v>ズレにくいイス脚カバー２脚用</v>
          </cell>
        </row>
        <row r="227">
          <cell r="D227" t="str">
            <v>AIC-06BR</v>
          </cell>
          <cell r="E227" t="str">
            <v>ズレにくいイス脚カバー２脚用</v>
          </cell>
        </row>
        <row r="228">
          <cell r="D228" t="str">
            <v>AIC-06IV</v>
          </cell>
          <cell r="E228" t="str">
            <v>ズレにくいイス脚カバー２脚用</v>
          </cell>
        </row>
        <row r="229">
          <cell r="D229" t="str">
            <v>AKA-102</v>
          </cell>
          <cell r="E229" t="str">
            <v>2倍に聞こえる集音器</v>
          </cell>
        </row>
        <row r="230">
          <cell r="D230" t="str">
            <v>AKA-106</v>
          </cell>
          <cell r="E230" t="str">
            <v>耳にすっぽり集音器Ⅱ</v>
          </cell>
        </row>
        <row r="231">
          <cell r="D231" t="str">
            <v>AKA-108</v>
          </cell>
          <cell r="E231" t="str">
            <v>耳かけ集音器Ⅱ</v>
          </cell>
        </row>
        <row r="232">
          <cell r="D232" t="str">
            <v>AKA-110</v>
          </cell>
          <cell r="E232" t="str">
            <v>耳にすっぽり集音器Ⅲ</v>
          </cell>
        </row>
        <row r="233">
          <cell r="D233" t="str">
            <v>AKA-201</v>
          </cell>
          <cell r="E233" t="str">
            <v>充電式耳かけ集音器</v>
          </cell>
        </row>
        <row r="234">
          <cell r="D234" t="str">
            <v>AKA-202</v>
          </cell>
          <cell r="E234" t="str">
            <v>充電式耳にすっぽり集音器</v>
          </cell>
        </row>
        <row r="235">
          <cell r="D235" t="str">
            <v>AKA-203</v>
          </cell>
          <cell r="E235" t="str">
            <v>耳かけ集音器　快聴</v>
          </cell>
        </row>
        <row r="236">
          <cell r="D236" t="str">
            <v>AKD-10</v>
          </cell>
          <cell r="E236" t="str">
            <v>シリコンくるっとバンド</v>
          </cell>
        </row>
        <row r="237">
          <cell r="D237" t="str">
            <v>AKD-100BL</v>
          </cell>
          <cell r="E237" t="str">
            <v>すっきりコード巻き</v>
          </cell>
        </row>
        <row r="238">
          <cell r="D238" t="str">
            <v>AKD-20</v>
          </cell>
          <cell r="E238" t="str">
            <v>アニマルシリコンバンド</v>
          </cell>
        </row>
        <row r="239">
          <cell r="D239" t="str">
            <v>AKD-200BL</v>
          </cell>
          <cell r="E239" t="str">
            <v>すっきりコード巻きミニ</v>
          </cell>
        </row>
        <row r="240">
          <cell r="D240" t="str">
            <v>AKD-300BL</v>
          </cell>
          <cell r="E240" t="str">
            <v>つなげるコード束ね</v>
          </cell>
        </row>
        <row r="241">
          <cell r="D241" t="str">
            <v>AKD-40BK</v>
          </cell>
          <cell r="E241" t="str">
            <v>すっきり収納タップボックス BK</v>
          </cell>
        </row>
        <row r="242">
          <cell r="D242" t="str">
            <v>AKD-40WH</v>
          </cell>
          <cell r="E242" t="str">
            <v>すっきり収納タップボックス WH</v>
          </cell>
        </row>
        <row r="243">
          <cell r="D243" t="str">
            <v>AKD-500BL</v>
          </cell>
          <cell r="E243" t="str">
            <v>かんたんコード巻き</v>
          </cell>
        </row>
        <row r="244">
          <cell r="D244" t="str">
            <v>AKD-500RD</v>
          </cell>
          <cell r="E244" t="str">
            <v>かんたんコード巻き</v>
          </cell>
        </row>
        <row r="245">
          <cell r="D245" t="str">
            <v>AKD-50BE</v>
          </cell>
          <cell r="E245" t="str">
            <v>スリムタップボックス</v>
          </cell>
        </row>
        <row r="246">
          <cell r="D246" t="str">
            <v>AKD-50BR</v>
          </cell>
          <cell r="E246" t="str">
            <v>スリムタップボックス</v>
          </cell>
        </row>
        <row r="247">
          <cell r="D247" t="str">
            <v>AKD-50PW</v>
          </cell>
          <cell r="E247" t="str">
            <v>スリムタップボックス</v>
          </cell>
        </row>
        <row r="248">
          <cell r="D248" t="str">
            <v>AKD-51BE</v>
          </cell>
          <cell r="E248" t="str">
            <v>充電ステーション</v>
          </cell>
        </row>
        <row r="249">
          <cell r="D249" t="str">
            <v>AKD-51BK</v>
          </cell>
          <cell r="E249" t="str">
            <v>充電ステーション</v>
          </cell>
        </row>
        <row r="250">
          <cell r="D250" t="str">
            <v>AKD-51BR</v>
          </cell>
          <cell r="E250" t="str">
            <v>充電ステーション</v>
          </cell>
        </row>
        <row r="251">
          <cell r="D251" t="str">
            <v>AKD-600RD</v>
          </cell>
          <cell r="E251" t="str">
            <v>かんたんコード巻きミニ</v>
          </cell>
        </row>
        <row r="252">
          <cell r="D252" t="str">
            <v>AKD-60BK</v>
          </cell>
          <cell r="E252" t="str">
            <v>マルチタップカバー</v>
          </cell>
        </row>
        <row r="253">
          <cell r="D253" t="str">
            <v>AKD-60BR</v>
          </cell>
          <cell r="E253" t="str">
            <v>マルチタップカバー</v>
          </cell>
        </row>
        <row r="254">
          <cell r="D254" t="str">
            <v>AKD-60WH</v>
          </cell>
          <cell r="E254" t="str">
            <v>マルチタップカバー</v>
          </cell>
        </row>
        <row r="255">
          <cell r="D255" t="str">
            <v>AKD-61BK</v>
          </cell>
          <cell r="E255" t="str">
            <v>マルチタップカバーロング</v>
          </cell>
        </row>
        <row r="256">
          <cell r="D256" t="str">
            <v>AKD-61BR</v>
          </cell>
          <cell r="E256" t="str">
            <v>マルチタップカバーロング</v>
          </cell>
        </row>
        <row r="257">
          <cell r="D257" t="str">
            <v>AKD-61WH</v>
          </cell>
          <cell r="E257" t="str">
            <v>マルチタップカバーロング</v>
          </cell>
        </row>
        <row r="258">
          <cell r="D258" t="str">
            <v>AKD-62BK</v>
          </cell>
          <cell r="E258" t="str">
            <v>マルチタップカバーショートブラック</v>
          </cell>
        </row>
        <row r="259">
          <cell r="D259" t="str">
            <v>AKD-62BR</v>
          </cell>
          <cell r="E259" t="str">
            <v>マルチタップカバーショートブラウン</v>
          </cell>
        </row>
        <row r="260">
          <cell r="D260" t="str">
            <v>AKD-62WH</v>
          </cell>
          <cell r="E260" t="str">
            <v>マルチタップカバーショートホワイト</v>
          </cell>
        </row>
        <row r="261">
          <cell r="D261" t="str">
            <v>AKD-700</v>
          </cell>
          <cell r="E261" t="str">
            <v>からまないイヤホンホルダー</v>
          </cell>
        </row>
        <row r="262">
          <cell r="D262" t="str">
            <v>AKD-800BL</v>
          </cell>
          <cell r="E262" t="str">
            <v>しっかりコード巻き</v>
          </cell>
        </row>
        <row r="263">
          <cell r="D263" t="str">
            <v>AKD-800LG</v>
          </cell>
          <cell r="E263" t="str">
            <v>しっかりコード巻き</v>
          </cell>
        </row>
        <row r="264">
          <cell r="D264" t="str">
            <v>AKD-800PP</v>
          </cell>
          <cell r="E264" t="str">
            <v>しっかりコード巻き</v>
          </cell>
        </row>
        <row r="265">
          <cell r="D265" t="str">
            <v>AKD-90</v>
          </cell>
          <cell r="E265" t="str">
            <v>園芸用シリコンバンド</v>
          </cell>
        </row>
        <row r="266">
          <cell r="D266" t="str">
            <v>AKD-900BL</v>
          </cell>
          <cell r="E266" t="str">
            <v>しっかりコード巻きミニ</v>
          </cell>
        </row>
        <row r="267">
          <cell r="D267" t="str">
            <v>AKD-900LG</v>
          </cell>
          <cell r="E267" t="str">
            <v>しっかりコード巻きミニ</v>
          </cell>
        </row>
        <row r="268">
          <cell r="D268" t="str">
            <v>AKD-900PP</v>
          </cell>
          <cell r="E268" t="str">
            <v>しっかりコード巻きミニ</v>
          </cell>
        </row>
        <row r="269">
          <cell r="D269" t="str">
            <v>AKL-60BL</v>
          </cell>
          <cell r="E269" t="str">
            <v>２灯式キーライト（赤LED）</v>
          </cell>
        </row>
        <row r="270">
          <cell r="D270" t="str">
            <v>AKL-71BK</v>
          </cell>
          <cell r="E270" t="str">
            <v>白い光のかぶせるキーライト</v>
          </cell>
        </row>
        <row r="271">
          <cell r="D271" t="str">
            <v>AKL-71BL</v>
          </cell>
          <cell r="E271" t="str">
            <v>白い光のかぶせるキーライト</v>
          </cell>
        </row>
        <row r="272">
          <cell r="D272" t="str">
            <v>AKL-71CL</v>
          </cell>
          <cell r="E272" t="str">
            <v>白い光のかぶせるキーライト</v>
          </cell>
        </row>
        <row r="273">
          <cell r="D273" t="str">
            <v>AKL-71RD</v>
          </cell>
          <cell r="E273" t="str">
            <v>白い光のかぶせるキーライト</v>
          </cell>
        </row>
        <row r="274">
          <cell r="D274" t="str">
            <v>AKM-3204BL</v>
          </cell>
          <cell r="E274" t="str">
            <v>立てて置ける毛だまクリーナー</v>
          </cell>
        </row>
        <row r="275">
          <cell r="D275" t="str">
            <v>AKM-3204PK</v>
          </cell>
          <cell r="E275" t="str">
            <v>立てて置ける毛だまクリーナー</v>
          </cell>
        </row>
        <row r="276">
          <cell r="D276" t="str">
            <v>AKM-3205BL</v>
          </cell>
          <cell r="E276" t="str">
            <v>首ふり毛だまクリーナー</v>
          </cell>
        </row>
        <row r="277">
          <cell r="D277" t="str">
            <v>AKM-3205PK</v>
          </cell>
          <cell r="E277" t="str">
            <v>首ふり毛だまクリーナー</v>
          </cell>
        </row>
        <row r="278">
          <cell r="D278" t="str">
            <v>AKN-03BE</v>
          </cell>
          <cell r="E278" t="str">
            <v>コードクリップ</v>
          </cell>
        </row>
        <row r="279">
          <cell r="D279" t="str">
            <v>AKN-03BL</v>
          </cell>
          <cell r="E279" t="str">
            <v>コードクリップ</v>
          </cell>
        </row>
        <row r="280">
          <cell r="D280" t="str">
            <v>AKN-03BR</v>
          </cell>
          <cell r="E280" t="str">
            <v>コードクリップ</v>
          </cell>
        </row>
        <row r="281">
          <cell r="D281" t="str">
            <v>AKN-03LG</v>
          </cell>
          <cell r="E281" t="str">
            <v>コードクリップ</v>
          </cell>
        </row>
        <row r="282">
          <cell r="D282" t="str">
            <v>AKN-03PP</v>
          </cell>
          <cell r="E282" t="str">
            <v>コードクリップ</v>
          </cell>
        </row>
        <row r="283">
          <cell r="D283" t="str">
            <v>AKN-04BL</v>
          </cell>
          <cell r="E283" t="str">
            <v>コンセント差し込み口カバー</v>
          </cell>
        </row>
        <row r="284">
          <cell r="D284" t="str">
            <v>AKN-04LG</v>
          </cell>
          <cell r="E284" t="str">
            <v>コンセント差し込み口カバー</v>
          </cell>
        </row>
        <row r="285">
          <cell r="D285" t="str">
            <v>AKN-04PP</v>
          </cell>
          <cell r="E285" t="str">
            <v>コンセント差し込み口カバー</v>
          </cell>
        </row>
        <row r="286">
          <cell r="D286" t="str">
            <v>AKN-05</v>
          </cell>
          <cell r="E286" t="str">
            <v>セフティープラグコンビ　２個入</v>
          </cell>
        </row>
        <row r="287">
          <cell r="D287" t="str">
            <v>AKN-0505</v>
          </cell>
          <cell r="E287" t="str">
            <v>セフティープラグコンビ　５個入</v>
          </cell>
        </row>
        <row r="288">
          <cell r="D288" t="str">
            <v>AKN-0510</v>
          </cell>
          <cell r="E288" t="str">
            <v>セフティープラグコンビ　１０個入</v>
          </cell>
        </row>
        <row r="289">
          <cell r="D289" t="str">
            <v>AKN-06</v>
          </cell>
          <cell r="E289" t="str">
            <v>セフティープラグコンビ（大型プラグ用）</v>
          </cell>
        </row>
        <row r="290">
          <cell r="D290" t="str">
            <v>AKN-07</v>
          </cell>
          <cell r="E290" t="str">
            <v>L型セフティープラグコンビ</v>
          </cell>
        </row>
        <row r="291">
          <cell r="D291" t="str">
            <v>AKN-08BL</v>
          </cell>
          <cell r="E291" t="str">
            <v>にぎりやすい安全プラグカバー</v>
          </cell>
        </row>
        <row r="292">
          <cell r="D292" t="str">
            <v>AKN-08PK</v>
          </cell>
          <cell r="E292" t="str">
            <v>にぎりやすい安全プラグカバー</v>
          </cell>
        </row>
        <row r="293">
          <cell r="D293" t="str">
            <v>AKN-08WH</v>
          </cell>
          <cell r="E293" t="str">
            <v>にぎりやすい安全プラグカバー</v>
          </cell>
        </row>
        <row r="294">
          <cell r="D294" t="str">
            <v>AKN-10GR</v>
          </cell>
          <cell r="E294" t="str">
            <v>抜き差ししやすい安全プラグカバー大</v>
          </cell>
        </row>
        <row r="295">
          <cell r="D295" t="str">
            <v>AKN-10IV</v>
          </cell>
          <cell r="E295" t="str">
            <v>抜き差ししやすい安全プラグカバー大</v>
          </cell>
        </row>
        <row r="296">
          <cell r="D296" t="str">
            <v>AKN-11</v>
          </cell>
          <cell r="E296" t="str">
            <v>アニマルコンセントカバー</v>
          </cell>
        </row>
        <row r="297">
          <cell r="D297" t="str">
            <v>AKN-12</v>
          </cell>
          <cell r="E297" t="str">
            <v>セフティープラグコンビ大　２個入</v>
          </cell>
        </row>
        <row r="298">
          <cell r="D298" t="str">
            <v>AKN-1205</v>
          </cell>
          <cell r="E298" t="str">
            <v>セフティープラグコンビ大　５個入</v>
          </cell>
        </row>
        <row r="299">
          <cell r="D299" t="str">
            <v>AKN-1210</v>
          </cell>
          <cell r="E299" t="str">
            <v>セフティープラグコンビ大　１０個入</v>
          </cell>
        </row>
        <row r="300">
          <cell r="D300" t="str">
            <v>AKN-13</v>
          </cell>
          <cell r="E300" t="str">
            <v>カラ－コードクリップ（５色セット）</v>
          </cell>
        </row>
        <row r="301">
          <cell r="D301" t="str">
            <v>AKN-13</v>
          </cell>
          <cell r="E301" t="str">
            <v>カラ－コードクリップ（BBセット）</v>
          </cell>
        </row>
        <row r="302">
          <cell r="D302" t="str">
            <v>AKN-14</v>
          </cell>
          <cell r="E302" t="str">
            <v>フルーツコンセントカバー</v>
          </cell>
        </row>
        <row r="303">
          <cell r="D303" t="str">
            <v>AKN-15</v>
          </cell>
          <cell r="E303" t="str">
            <v>ハローキティコンセントカバー</v>
          </cell>
        </row>
        <row r="304">
          <cell r="D304" t="str">
            <v>AKN-17</v>
          </cell>
          <cell r="E304" t="str">
            <v>アニマルコードクリップ</v>
          </cell>
        </row>
        <row r="305">
          <cell r="D305" t="str">
            <v>AKN-1804</v>
          </cell>
          <cell r="E305" t="str">
            <v>ねこのコンセントカバー４個組</v>
          </cell>
        </row>
        <row r="306">
          <cell r="D306" t="str">
            <v>AKN-18A</v>
          </cell>
          <cell r="E306" t="str">
            <v>ねこのコンセントカバー２個組</v>
          </cell>
        </row>
        <row r="307">
          <cell r="D307" t="str">
            <v>AKN-18B</v>
          </cell>
          <cell r="E307" t="str">
            <v>ねこのコンセントカバー２個組</v>
          </cell>
        </row>
        <row r="308">
          <cell r="D308" t="str">
            <v>AKN-19BK</v>
          </cell>
          <cell r="E308" t="str">
            <v>ハローキティのコンセントガード</v>
          </cell>
        </row>
        <row r="309">
          <cell r="D309" t="str">
            <v>AKN-19PK</v>
          </cell>
          <cell r="E309" t="str">
            <v>ハローキティのコンセントガード</v>
          </cell>
        </row>
        <row r="310">
          <cell r="D310" t="str">
            <v>AKN-2004</v>
          </cell>
          <cell r="E310" t="str">
            <v>いぬのコンセントカバー４個組</v>
          </cell>
        </row>
        <row r="311">
          <cell r="D311" t="str">
            <v>AKN-20A</v>
          </cell>
          <cell r="E311" t="str">
            <v>いぬのコンセントカバー２個組</v>
          </cell>
        </row>
        <row r="312">
          <cell r="D312" t="str">
            <v>AKN-20B</v>
          </cell>
          <cell r="E312" t="str">
            <v>いぬのコンセントカバー２個組</v>
          </cell>
        </row>
        <row r="313">
          <cell r="D313" t="str">
            <v>AKN-2104</v>
          </cell>
          <cell r="E313" t="str">
            <v>うさぎのコンセントカバー　４個組</v>
          </cell>
        </row>
        <row r="314">
          <cell r="D314" t="str">
            <v>AKN-21A</v>
          </cell>
          <cell r="E314" t="str">
            <v>うさぎのコンセントカバー　２個組</v>
          </cell>
        </row>
        <row r="315">
          <cell r="D315" t="str">
            <v>AKN-21B</v>
          </cell>
          <cell r="E315" t="str">
            <v>うさぎのコンセントカバー　２個組</v>
          </cell>
        </row>
        <row r="316">
          <cell r="D316" t="str">
            <v>AKN-2204</v>
          </cell>
          <cell r="E316" t="str">
            <v>ふくろうのコンセントカバー　４個組</v>
          </cell>
        </row>
        <row r="317">
          <cell r="D317" t="str">
            <v>AKN-22A</v>
          </cell>
          <cell r="E317" t="str">
            <v>ふくろうのコンセントカバー　２個組</v>
          </cell>
        </row>
        <row r="318">
          <cell r="D318" t="str">
            <v>AKN-22B</v>
          </cell>
          <cell r="E318" t="str">
            <v>ふくろうのコンセントカバー　２個組</v>
          </cell>
        </row>
        <row r="319">
          <cell r="D319" t="str">
            <v>AKO-04BE</v>
          </cell>
          <cell r="E319" t="str">
            <v>こたつの高さをあげる足</v>
          </cell>
        </row>
        <row r="320">
          <cell r="D320" t="str">
            <v>AKO-04BR</v>
          </cell>
          <cell r="E320" t="str">
            <v>こたつの高さをあげる足</v>
          </cell>
        </row>
        <row r="321">
          <cell r="D321" t="str">
            <v>AKO-05BE</v>
          </cell>
          <cell r="E321" t="str">
            <v>こたつの高さをあげる足　ジャンボ</v>
          </cell>
        </row>
        <row r="322">
          <cell r="D322" t="str">
            <v>AKO-05BR</v>
          </cell>
          <cell r="E322" t="str">
            <v>こたつの高さをあげる足　ジャンボ</v>
          </cell>
        </row>
        <row r="323">
          <cell r="D323" t="str">
            <v>AKO-06BE</v>
          </cell>
          <cell r="E323" t="str">
            <v>ベッドの高さをあげる足</v>
          </cell>
        </row>
        <row r="324">
          <cell r="D324" t="str">
            <v>AKO-06BK</v>
          </cell>
          <cell r="E324" t="str">
            <v>ベッドの高さをあげる足</v>
          </cell>
        </row>
        <row r="325">
          <cell r="D325" t="str">
            <v>AKO-06BR</v>
          </cell>
          <cell r="E325" t="str">
            <v>ベッドの高さをあげる足</v>
          </cell>
        </row>
        <row r="326">
          <cell r="D326" t="str">
            <v>AKO-06WH</v>
          </cell>
          <cell r="E326" t="str">
            <v>ベッドの高さをあげる足</v>
          </cell>
        </row>
        <row r="327">
          <cell r="D327" t="str">
            <v>AKO-07BE</v>
          </cell>
          <cell r="E327" t="str">
            <v>こたつの高さをあげる足スリム</v>
          </cell>
        </row>
        <row r="328">
          <cell r="D328" t="str">
            <v>AKO-07BR</v>
          </cell>
          <cell r="E328" t="str">
            <v>こたつの高さをあげる足スリム</v>
          </cell>
        </row>
        <row r="329">
          <cell r="D329" t="str">
            <v>AKO-08BE</v>
          </cell>
          <cell r="E329" t="str">
            <v>テーブルの高さをあげる足</v>
          </cell>
        </row>
        <row r="330">
          <cell r="D330" t="str">
            <v>AKO-08BR</v>
          </cell>
          <cell r="E330" t="str">
            <v>テーブルの高さをあげる足</v>
          </cell>
        </row>
        <row r="331">
          <cell r="D331" t="str">
            <v>AKO-09</v>
          </cell>
          <cell r="E331" t="str">
            <v>テレビの高さをあげる足</v>
          </cell>
        </row>
        <row r="332">
          <cell r="D332" t="str">
            <v>AKO-10</v>
          </cell>
          <cell r="E332" t="str">
            <v>こたつにつける収納ポケット</v>
          </cell>
        </row>
        <row r="333">
          <cell r="D333" t="str">
            <v>AKO-11BE</v>
          </cell>
          <cell r="E333" t="str">
            <v>ソファーの高さをあげる足</v>
          </cell>
        </row>
        <row r="334">
          <cell r="D334" t="str">
            <v>AKO-11BR</v>
          </cell>
          <cell r="E334" t="str">
            <v>ソファーの高さをあげる足</v>
          </cell>
        </row>
        <row r="335">
          <cell r="D335" t="str">
            <v>AKR-11</v>
          </cell>
          <cell r="E335" t="str">
            <v>シリコンキーカバー</v>
          </cell>
        </row>
        <row r="336">
          <cell r="D336" t="str">
            <v>AKR-20</v>
          </cell>
          <cell r="E336" t="str">
            <v>ねこのキーカバー</v>
          </cell>
        </row>
        <row r="337">
          <cell r="D337" t="str">
            <v>AKS-01BL</v>
          </cell>
          <cell r="E337" t="str">
            <v>ドア止めゾウ</v>
          </cell>
        </row>
        <row r="338">
          <cell r="D338" t="str">
            <v>AKS-01GN</v>
          </cell>
          <cell r="E338" t="str">
            <v>ドア止めゾウ</v>
          </cell>
        </row>
        <row r="339">
          <cell r="D339" t="str">
            <v>AKS-01IV</v>
          </cell>
          <cell r="E339" t="str">
            <v>ドア止めゾウ</v>
          </cell>
        </row>
        <row r="340">
          <cell r="D340" t="str">
            <v>AKS-02BL</v>
          </cell>
          <cell r="E340" t="str">
            <v>ドアすきまｺｿﾞｳ</v>
          </cell>
        </row>
        <row r="341">
          <cell r="D341" t="str">
            <v>AKS-02GN</v>
          </cell>
          <cell r="E341" t="str">
            <v>ドアすきまｺｿﾞｳ</v>
          </cell>
        </row>
        <row r="342">
          <cell r="D342" t="str">
            <v>AKS-02IV</v>
          </cell>
          <cell r="E342" t="str">
            <v>ドアすきまｺｿﾞｳ</v>
          </cell>
        </row>
        <row r="343">
          <cell r="D343" t="str">
            <v>AKS-03BL</v>
          </cell>
          <cell r="E343" t="str">
            <v>ドアストッパーマンモス</v>
          </cell>
        </row>
        <row r="344">
          <cell r="D344" t="str">
            <v>AKS-03BR</v>
          </cell>
          <cell r="E344" t="str">
            <v>ドアストッパーマンモス</v>
          </cell>
        </row>
        <row r="345">
          <cell r="D345" t="str">
            <v>AKS-03OR</v>
          </cell>
          <cell r="E345" t="str">
            <v>ドアストッパーマンモス</v>
          </cell>
        </row>
        <row r="346">
          <cell r="D346" t="str">
            <v>AKS-03PK</v>
          </cell>
          <cell r="E346" t="str">
            <v>ドアストッパーマンモス</v>
          </cell>
        </row>
        <row r="347">
          <cell r="D347" t="str">
            <v>AKS-03IV</v>
          </cell>
          <cell r="E347" t="str">
            <v>ドアストッパーマンモス</v>
          </cell>
        </row>
        <row r="348">
          <cell r="D348" t="str">
            <v>AKS-05BK</v>
          </cell>
          <cell r="E348" t="str">
            <v>ドアストッパーねこ　黒（ブリスター）</v>
          </cell>
        </row>
        <row r="349">
          <cell r="D349" t="str">
            <v>AKS-05WB BK</v>
          </cell>
          <cell r="E349" t="str">
            <v>ドアストッパーねこ　黒（化粧箱）</v>
          </cell>
        </row>
        <row r="350">
          <cell r="D350" t="str">
            <v>AKS-05WB WH</v>
          </cell>
          <cell r="E350" t="str">
            <v>ドアストッパーねこ　白（化粧箱）</v>
          </cell>
        </row>
        <row r="351">
          <cell r="D351" t="str">
            <v>AKS-05WH</v>
          </cell>
          <cell r="E351" t="str">
            <v>ドアストッパーねこ　白（ブリスター）</v>
          </cell>
        </row>
        <row r="352">
          <cell r="D352" t="str">
            <v>AKU-4301</v>
          </cell>
          <cell r="E352" t="str">
            <v>3LEDクリップライト</v>
          </cell>
        </row>
        <row r="353">
          <cell r="D353" t="str">
            <v>AKU-4304</v>
          </cell>
          <cell r="E353" t="str">
            <v>３ＬＥＤ前カゴクリップライト</v>
          </cell>
        </row>
        <row r="354">
          <cell r="D354" t="str">
            <v>AKU-4305</v>
          </cell>
          <cell r="E354" t="str">
            <v>スタンドにもなるクリップライト</v>
          </cell>
        </row>
        <row r="355">
          <cell r="D355" t="str">
            <v>ALA-3301</v>
          </cell>
          <cell r="E355" t="str">
            <v>てるてるランタン</v>
          </cell>
        </row>
        <row r="356">
          <cell r="D356" t="str">
            <v>ALA-3302</v>
          </cell>
          <cell r="E356" t="str">
            <v>持ったら点灯ランタン</v>
          </cell>
        </row>
        <row r="357">
          <cell r="D357" t="str">
            <v>ALA-3303GN</v>
          </cell>
          <cell r="E357" t="str">
            <v>軽量ＬＥＤランタン</v>
          </cell>
        </row>
        <row r="358">
          <cell r="D358" t="str">
            <v>ALA-3303YE</v>
          </cell>
          <cell r="E358" t="str">
            <v>軽量ＬＥＤランタン</v>
          </cell>
        </row>
        <row r="359">
          <cell r="D359" t="str">
            <v>ALA-3404S</v>
          </cell>
          <cell r="E359" t="str">
            <v>LEDランタンライト</v>
          </cell>
        </row>
        <row r="360">
          <cell r="D360" t="str">
            <v>ALA-3406</v>
          </cell>
          <cell r="E360" t="str">
            <v>水に浮くLEDランタンライト</v>
          </cell>
        </row>
        <row r="361">
          <cell r="D361" t="str">
            <v>ALA-4301S</v>
          </cell>
          <cell r="E361" t="str">
            <v>押したら点灯ランタンⅢ</v>
          </cell>
        </row>
        <row r="362">
          <cell r="D362" t="str">
            <v>ALA-4304</v>
          </cell>
          <cell r="E362" t="str">
            <v>インテリアLEDライト</v>
          </cell>
        </row>
        <row r="363">
          <cell r="D363" t="str">
            <v>ALA-4308BK-D</v>
          </cell>
          <cell r="E363" t="str">
            <v>ひっぱり点灯ライト</v>
          </cell>
        </row>
        <row r="364">
          <cell r="D364" t="str">
            <v>ALA-4308BK-W</v>
          </cell>
          <cell r="E364" t="str">
            <v>ひっぱり点灯ライト</v>
          </cell>
        </row>
        <row r="365">
          <cell r="D365" t="str">
            <v>ALA-4308MO-W</v>
          </cell>
          <cell r="E365" t="str">
            <v>ひっぱり点灯ライト　木目調</v>
          </cell>
        </row>
        <row r="366">
          <cell r="D366" t="str">
            <v>ALA-4310</v>
          </cell>
          <cell r="E366" t="str">
            <v>ゆれたら点灯ライト</v>
          </cell>
        </row>
        <row r="367">
          <cell r="D367" t="str">
            <v>ALA-4311</v>
          </cell>
          <cell r="E367" t="str">
            <v>くるっとハンディランタンライト</v>
          </cell>
        </row>
        <row r="368">
          <cell r="D368" t="str">
            <v>ALH-20</v>
          </cell>
          <cell r="E368" t="str">
            <v>LEDホイッスル</v>
          </cell>
        </row>
        <row r="369">
          <cell r="D369" t="str">
            <v>ALH-30</v>
          </cell>
          <cell r="E369" t="str">
            <v>LEDライト付アルミホイッスル</v>
          </cell>
        </row>
        <row r="370">
          <cell r="D370" t="str">
            <v>ALM-01CGN</v>
          </cell>
          <cell r="E370" t="str">
            <v>レモンしぼり革命　（個装/クリアケース仕様）</v>
          </cell>
        </row>
        <row r="371">
          <cell r="D371" t="str">
            <v>ALM-01COR</v>
          </cell>
          <cell r="E371" t="str">
            <v>レモンしぼり革命　（個装/クリアケース仕様）</v>
          </cell>
        </row>
        <row r="372">
          <cell r="D372" t="str">
            <v>ALM-01CPK</v>
          </cell>
          <cell r="E372" t="str">
            <v>レモンしぼり革命　（個装/クリアケース仕様）</v>
          </cell>
        </row>
        <row r="373">
          <cell r="D373" t="str">
            <v>ALM-01CWH</v>
          </cell>
          <cell r="E373" t="str">
            <v>レモンしぼり革命　（個装/クリアケース仕様）</v>
          </cell>
        </row>
        <row r="374">
          <cell r="D374" t="str">
            <v>ALM-01CYE</v>
          </cell>
          <cell r="E374" t="str">
            <v>レモンしぼり革命　（個装/クリアケース仕様）</v>
          </cell>
        </row>
        <row r="375">
          <cell r="D375" t="str">
            <v>ALM-01GN</v>
          </cell>
          <cell r="E375" t="str">
            <v>レモンしぼり革命　（個装/白箱仕様）</v>
          </cell>
        </row>
        <row r="376">
          <cell r="D376" t="str">
            <v>ALM-01OR</v>
          </cell>
          <cell r="E376" t="str">
            <v>レモンしぼり革命　（個装/白箱仕様）</v>
          </cell>
        </row>
        <row r="377">
          <cell r="D377" t="str">
            <v>ALM-01PK</v>
          </cell>
          <cell r="E377" t="str">
            <v>レモンしぼり革命　（個装/白箱仕様）</v>
          </cell>
        </row>
        <row r="378">
          <cell r="D378" t="str">
            <v>ALM-01WH</v>
          </cell>
          <cell r="E378" t="str">
            <v>レモンしぼり革命　（個装/白箱仕様）</v>
          </cell>
        </row>
        <row r="379">
          <cell r="D379" t="str">
            <v>ALM-01YE</v>
          </cell>
          <cell r="E379" t="str">
            <v>レモンしぼり革命　（個装/白箱仕様）</v>
          </cell>
        </row>
        <row r="380">
          <cell r="D380" t="str">
            <v>ALM-02COR</v>
          </cell>
          <cell r="E380" t="str">
            <v>グレープフルーツしぼり革命 （個装/クリアケース仕様）</v>
          </cell>
        </row>
        <row r="381">
          <cell r="D381" t="str">
            <v>ALM-02CPGN</v>
          </cell>
          <cell r="E381" t="str">
            <v>グレープフルーツしぼり革命 （個装/クリアケース仕様）</v>
          </cell>
        </row>
        <row r="382">
          <cell r="D382" t="str">
            <v>ALM-02CPPK</v>
          </cell>
          <cell r="E382" t="str">
            <v>グレープフルーツしぼり革命 （個装/クリアケース仕様）</v>
          </cell>
        </row>
        <row r="383">
          <cell r="D383" t="str">
            <v>ALM-02CWH</v>
          </cell>
          <cell r="E383" t="str">
            <v>グレープフルーツしぼり革命 （個装/クリアケース仕様）</v>
          </cell>
        </row>
        <row r="384">
          <cell r="D384" t="str">
            <v>ALM-02CYE</v>
          </cell>
          <cell r="E384" t="str">
            <v>グレープフルーツしぼり革命 （個装/クリアケース仕様）</v>
          </cell>
        </row>
        <row r="385">
          <cell r="D385" t="str">
            <v>ALM-02OR</v>
          </cell>
          <cell r="E385" t="str">
            <v>グレープフルーツしぼり革命 （個装/白箱仕様）</v>
          </cell>
        </row>
        <row r="386">
          <cell r="D386" t="str">
            <v>ALM-02PGN</v>
          </cell>
          <cell r="E386" t="str">
            <v>グレープフルーツしぼり革命 （個装/白箱仕様）</v>
          </cell>
        </row>
        <row r="387">
          <cell r="D387" t="str">
            <v>ALM-02PPK</v>
          </cell>
          <cell r="E387" t="str">
            <v>グレープフルーツしぼり革命 （個装/白箱仕様）</v>
          </cell>
        </row>
        <row r="388">
          <cell r="D388" t="str">
            <v>ALM-02WH</v>
          </cell>
          <cell r="E388" t="str">
            <v>グレープフルーツしぼり革命 （個装/白箱仕様）</v>
          </cell>
        </row>
        <row r="389">
          <cell r="D389" t="str">
            <v>ALM-02YE</v>
          </cell>
          <cell r="E389" t="str">
            <v>グレープフルーツしぼり革命 （個装/白箱仕様）</v>
          </cell>
        </row>
        <row r="390">
          <cell r="D390" t="str">
            <v>AMC-100</v>
          </cell>
          <cell r="E390" t="str">
            <v>触らずむしキャッチリー</v>
          </cell>
        </row>
        <row r="391">
          <cell r="D391" t="str">
            <v>AMK-003</v>
          </cell>
          <cell r="E391" t="str">
            <v>交換用シリコンキャップ（AMK-102.103用）</v>
          </cell>
        </row>
        <row r="392">
          <cell r="D392" t="str">
            <v>AMK-005</v>
          </cell>
          <cell r="E392" t="str">
            <v>交換用シリコンキャップ（AMK-105.106用）</v>
          </cell>
        </row>
        <row r="393">
          <cell r="D393" t="str">
            <v>AMK-006</v>
          </cell>
          <cell r="E393" t="str">
            <v>交換用シリコンキャップ（AMK-403用）</v>
          </cell>
        </row>
        <row r="394">
          <cell r="D394" t="str">
            <v>AMK-101BL</v>
          </cell>
          <cell r="E394" t="str">
            <v>あかりちゃん耳かき</v>
          </cell>
        </row>
        <row r="395">
          <cell r="D395" t="str">
            <v>AMK-101PK</v>
          </cell>
          <cell r="E395" t="str">
            <v>あかりちゃん耳かき</v>
          </cell>
        </row>
        <row r="396">
          <cell r="D396" t="str">
            <v>AMK-102BL</v>
          </cell>
          <cell r="E396" t="str">
            <v>白い光のあかりちゃん耳かき</v>
          </cell>
        </row>
        <row r="397">
          <cell r="D397" t="str">
            <v>AMK-102PK</v>
          </cell>
          <cell r="E397" t="str">
            <v>白い光のあかりちゃん耳かき</v>
          </cell>
        </row>
        <row r="398">
          <cell r="D398" t="str">
            <v>AMK-103BL</v>
          </cell>
          <cell r="E398" t="str">
            <v>シリコンキャップ付白い光のあかりちゃん耳かき</v>
          </cell>
        </row>
        <row r="399">
          <cell r="D399" t="str">
            <v>AMK-103PK</v>
          </cell>
          <cell r="E399" t="str">
            <v>シリコンキャップ付白い光のあかりちゃん耳かき</v>
          </cell>
        </row>
        <row r="400">
          <cell r="D400" t="str">
            <v>AMK-105BL</v>
          </cell>
          <cell r="E400" t="str">
            <v>しなやかミゾ付きあかりちゃん耳かき</v>
          </cell>
        </row>
        <row r="401">
          <cell r="D401" t="str">
            <v>AMK-105GN</v>
          </cell>
          <cell r="E401" t="str">
            <v>しなやかミゾ付きあかりちゃん耳かき</v>
          </cell>
        </row>
        <row r="402">
          <cell r="D402" t="str">
            <v>AMK-105OR</v>
          </cell>
          <cell r="E402" t="str">
            <v>しなやかミゾ付きあかりちゃん耳かき</v>
          </cell>
        </row>
        <row r="403">
          <cell r="D403" t="str">
            <v>AMK-105PK</v>
          </cell>
          <cell r="E403" t="str">
            <v>しなやかミゾ付きあかりちゃん耳かき</v>
          </cell>
        </row>
        <row r="404">
          <cell r="D404" t="str">
            <v>AMK-106</v>
          </cell>
          <cell r="E404" t="str">
            <v>ハローキティあかりちゃん耳かき</v>
          </cell>
        </row>
        <row r="405">
          <cell r="D405" t="str">
            <v>AMK-107BL</v>
          </cell>
          <cell r="E405" t="str">
            <v>レンズ付あかりちゃん耳かき</v>
          </cell>
        </row>
        <row r="406">
          <cell r="D406" t="str">
            <v>AMK-107PK</v>
          </cell>
          <cell r="E406" t="str">
            <v>レンズ付あかりちゃん耳かき</v>
          </cell>
        </row>
        <row r="407">
          <cell r="D407" t="str">
            <v>AMK-109BL</v>
          </cell>
          <cell r="E407" t="str">
            <v>あかりちゃん耳かきベビー用</v>
          </cell>
        </row>
        <row r="408">
          <cell r="D408" t="str">
            <v>AMK-109PK</v>
          </cell>
          <cell r="E408" t="str">
            <v>あかりちゃん耳かきベビー用</v>
          </cell>
        </row>
        <row r="409">
          <cell r="D409" t="str">
            <v>AMK-112BL</v>
          </cell>
          <cell r="E409" t="str">
            <v>白い光のあかりちゃん耳かき 拡大レンズ付</v>
          </cell>
        </row>
        <row r="410">
          <cell r="D410" t="str">
            <v>AMK-112PK</v>
          </cell>
          <cell r="E410" t="str">
            <v>白い光のあかりちゃん耳かき 拡大レンズ付</v>
          </cell>
        </row>
        <row r="411">
          <cell r="D411" t="str">
            <v>AMK-201</v>
          </cell>
          <cell r="E411" t="str">
            <v>あかりちゃんピンセット</v>
          </cell>
        </row>
        <row r="412">
          <cell r="D412" t="str">
            <v>AMK-401BL</v>
          </cell>
          <cell r="E412" t="str">
            <v>スリムなあかりちゃん耳かき</v>
          </cell>
        </row>
        <row r="413">
          <cell r="D413" t="str">
            <v>AMK-401PK</v>
          </cell>
          <cell r="E413" t="str">
            <v>スリムなあかりちゃん耳かき</v>
          </cell>
        </row>
        <row r="414">
          <cell r="D414" t="str">
            <v>AMK-402BL</v>
          </cell>
          <cell r="E414" t="str">
            <v>シリコンキャップ付スリムなあかりちゃん耳かき</v>
          </cell>
        </row>
        <row r="415">
          <cell r="D415" t="str">
            <v>AMK-402PK</v>
          </cell>
          <cell r="E415" t="str">
            <v>シリコンキャップ付スリムなあかりちゃん耳かき</v>
          </cell>
        </row>
        <row r="416">
          <cell r="D416" t="str">
            <v>AMK-403BL</v>
          </cell>
          <cell r="E416" t="str">
            <v>極細シリコン付スリムなあかりちゃん耳かき</v>
          </cell>
        </row>
        <row r="417">
          <cell r="D417" t="str">
            <v>AMK-403PK</v>
          </cell>
          <cell r="E417" t="str">
            <v>極細シリコン付スリムなあかりちゃん耳かき</v>
          </cell>
        </row>
        <row r="418">
          <cell r="D418" t="str">
            <v>ANS-302</v>
          </cell>
          <cell r="E418" t="str">
            <v>テレビの音も聞こえる手もとスピーカーⅡ</v>
          </cell>
        </row>
        <row r="419">
          <cell r="D419" t="str">
            <v>ANS-302BK</v>
          </cell>
          <cell r="E419" t="str">
            <v>テレビの音も聞こえる手もとスピーカーⅡ</v>
          </cell>
        </row>
        <row r="420">
          <cell r="D420" t="str">
            <v>ANS-403</v>
          </cell>
          <cell r="E420" t="str">
            <v>ワイヤレス手もとスピーカーⅡ</v>
          </cell>
        </row>
        <row r="421">
          <cell r="D421" t="str">
            <v>ANS-403AD</v>
          </cell>
          <cell r="E421" t="str">
            <v>ＡＣアダプター（ANS-403受信機用アダプター）</v>
          </cell>
        </row>
        <row r="422">
          <cell r="D422" t="str">
            <v>ANS-501</v>
          </cell>
          <cell r="E422" t="str">
            <v>液晶テレビ対応手もとスピーカー</v>
          </cell>
        </row>
        <row r="423">
          <cell r="D423" t="str">
            <v>ANS-502</v>
          </cell>
          <cell r="E423" t="str">
            <v>テレビ用手もとスピーカー</v>
          </cell>
        </row>
        <row r="424">
          <cell r="D424" t="str">
            <v>ANS-601</v>
          </cell>
          <cell r="E424" t="str">
            <v>お経の流れるスピーカー</v>
          </cell>
        </row>
        <row r="425">
          <cell r="D425" t="str">
            <v>ANS-602</v>
          </cell>
          <cell r="E425" t="str">
            <v>どこでもお経スピーカー</v>
          </cell>
        </row>
        <row r="426">
          <cell r="D426" t="str">
            <v>ANS-603</v>
          </cell>
          <cell r="E426" t="str">
            <v>お経の流れるスピーカーⅡ</v>
          </cell>
        </row>
        <row r="427">
          <cell r="D427" t="str">
            <v>ANS-701AD</v>
          </cell>
          <cell r="E427" t="str">
            <v>ACアダプター（ANS-501.601.602.701用）</v>
          </cell>
        </row>
        <row r="428">
          <cell r="D428" t="str">
            <v>ANS-702</v>
          </cell>
          <cell r="E428" t="str">
            <v>大きな手もとスピーカー</v>
          </cell>
        </row>
        <row r="429">
          <cell r="D429" t="str">
            <v>AOC-01BL</v>
          </cell>
          <cell r="E429" t="str">
            <v>おでかけチェッカー</v>
          </cell>
        </row>
        <row r="430">
          <cell r="D430" t="str">
            <v>AOC-01WH</v>
          </cell>
          <cell r="E430" t="str">
            <v>おでかけチェッカー</v>
          </cell>
        </row>
        <row r="431">
          <cell r="D431" t="str">
            <v>AOC-02BL</v>
          </cell>
          <cell r="E431" t="str">
            <v>避難時チェッカー</v>
          </cell>
        </row>
        <row r="432">
          <cell r="D432" t="str">
            <v>AOC-02WH</v>
          </cell>
          <cell r="E432" t="str">
            <v>避難時チェッカー</v>
          </cell>
        </row>
        <row r="433">
          <cell r="D433" t="str">
            <v>AOM-01</v>
          </cell>
          <cell r="E433" t="str">
            <v>かんたん お話メモ</v>
          </cell>
        </row>
        <row r="434">
          <cell r="D434" t="str">
            <v>APC-10BL</v>
          </cell>
          <cell r="E434" t="str">
            <v>かる～くまわるペットキャップりんご</v>
          </cell>
        </row>
        <row r="435">
          <cell r="D435" t="str">
            <v>APC-10LG</v>
          </cell>
          <cell r="E435" t="str">
            <v>かる～くまわるペットキャップりんご</v>
          </cell>
        </row>
        <row r="436">
          <cell r="D436" t="str">
            <v>APC-10PP</v>
          </cell>
          <cell r="E436" t="str">
            <v>かる～くまわるペットキャップりんご</v>
          </cell>
        </row>
        <row r="437">
          <cell r="D437" t="str">
            <v>APC-10RD</v>
          </cell>
          <cell r="E437" t="str">
            <v>かる～くまわるペットキャップりんご</v>
          </cell>
        </row>
        <row r="438">
          <cell r="D438" t="str">
            <v>APC-10WH</v>
          </cell>
          <cell r="E438" t="str">
            <v>かる～くまわるペットキャップりんご</v>
          </cell>
        </row>
        <row r="439">
          <cell r="D439" t="str">
            <v>APC-11BL</v>
          </cell>
          <cell r="E439" t="str">
            <v>かる～くまわるペットキャップ星</v>
          </cell>
        </row>
        <row r="440">
          <cell r="D440" t="str">
            <v>APC-11LG</v>
          </cell>
          <cell r="E440" t="str">
            <v>かる～くまわるペットキャップ星</v>
          </cell>
        </row>
        <row r="441">
          <cell r="D441" t="str">
            <v>APC-11PP</v>
          </cell>
          <cell r="E441" t="str">
            <v>かる～くまわるペットキャップ星</v>
          </cell>
        </row>
        <row r="442">
          <cell r="D442" t="str">
            <v>APC-11RD</v>
          </cell>
          <cell r="E442" t="str">
            <v>かる～くまわるペットキャップ星</v>
          </cell>
        </row>
        <row r="443">
          <cell r="D443" t="str">
            <v>APC-11WH</v>
          </cell>
          <cell r="E443" t="str">
            <v>かる～くまわるペットキャップ星</v>
          </cell>
        </row>
        <row r="444">
          <cell r="D444" t="str">
            <v>APE-40</v>
          </cell>
          <cell r="E444" t="str">
            <v>アルミ缶＆ペットボトルつぶし</v>
          </cell>
        </row>
        <row r="445">
          <cell r="D445" t="str">
            <v>APL-110</v>
          </cell>
          <cell r="E445" t="str">
            <v>LEDアルミライトS</v>
          </cell>
        </row>
        <row r="446">
          <cell r="D446" t="str">
            <v>APL-1W</v>
          </cell>
          <cell r="E446" t="str">
            <v>ＬＥＤ電球</v>
          </cell>
        </row>
        <row r="447">
          <cell r="D447" t="str">
            <v>APL-3202BL</v>
          </cell>
          <cell r="E447" t="str">
            <v>ＬＥＤペンライト</v>
          </cell>
        </row>
        <row r="448">
          <cell r="D448" t="str">
            <v>APL-3202RD</v>
          </cell>
          <cell r="E448" t="str">
            <v>ＬＥＤペンライト</v>
          </cell>
        </row>
        <row r="449">
          <cell r="D449" t="str">
            <v>APL-3207SC</v>
          </cell>
          <cell r="E449" t="str">
            <v>ＬＥＤのインテリア常備灯　</v>
          </cell>
        </row>
        <row r="450">
          <cell r="D450" t="str">
            <v>APL-3207SB</v>
          </cell>
          <cell r="E450" t="str">
            <v>ＬＥＤのインテリア常備灯</v>
          </cell>
        </row>
        <row r="451">
          <cell r="D451" t="str">
            <v>APL-3207SMO</v>
          </cell>
          <cell r="E451" t="str">
            <v>ＬＥＤのインテリア常備灯　木目調</v>
          </cell>
        </row>
        <row r="452">
          <cell r="D452" t="str">
            <v>APL-3207SMOB</v>
          </cell>
          <cell r="E452" t="str">
            <v>ＬＥＤのインテリア常備灯　木目調</v>
          </cell>
        </row>
        <row r="453">
          <cell r="D453" t="str">
            <v>APL-4302S</v>
          </cell>
          <cell r="E453" t="str">
            <v>LEDミニアルミライト</v>
          </cell>
        </row>
        <row r="454">
          <cell r="D454" t="str">
            <v>APL-4312SBL</v>
          </cell>
          <cell r="E454" t="str">
            <v>ミニホイッスル付LEDライト</v>
          </cell>
        </row>
        <row r="455">
          <cell r="D455" t="str">
            <v>APL-4312SPK</v>
          </cell>
          <cell r="E455" t="str">
            <v>ミニホイッスル付LEDライト</v>
          </cell>
        </row>
        <row r="456">
          <cell r="D456" t="str">
            <v>APY-105</v>
          </cell>
          <cell r="E456" t="str">
            <v>迷惑電話お断りピンポン</v>
          </cell>
        </row>
        <row r="457">
          <cell r="D457" t="str">
            <v>ARA-4301</v>
          </cell>
          <cell r="E457" t="str">
            <v>スマートフォンが使えるラジオライト</v>
          </cell>
        </row>
        <row r="458">
          <cell r="D458" t="str">
            <v>ARO-01DB</v>
          </cell>
          <cell r="E458" t="str">
            <v>ミニミニ安心のろうそく</v>
          </cell>
        </row>
        <row r="459">
          <cell r="D459" t="str">
            <v>ARO-01GD</v>
          </cell>
          <cell r="E459" t="str">
            <v>ミニミニ安心のろうそく</v>
          </cell>
        </row>
        <row r="460">
          <cell r="D460" t="str">
            <v>ARO-01WH</v>
          </cell>
          <cell r="E460" t="str">
            <v>ミニミニ安心のろうそく</v>
          </cell>
        </row>
        <row r="461">
          <cell r="D461" t="str">
            <v>ARO-02</v>
          </cell>
          <cell r="E461" t="str">
            <v>自動消灯安心のろうそくミニ</v>
          </cell>
        </row>
        <row r="462">
          <cell r="D462" t="str">
            <v>ARO-3201DB</v>
          </cell>
          <cell r="E462" t="str">
            <v>燭台付安心のろうそく（中）</v>
          </cell>
        </row>
        <row r="463">
          <cell r="D463" t="str">
            <v>ARO-3201GD</v>
          </cell>
          <cell r="E463" t="str">
            <v>燭台付安心のろうそく（中）</v>
          </cell>
        </row>
        <row r="464">
          <cell r="D464" t="str">
            <v>ARO-3201MB</v>
          </cell>
          <cell r="E464" t="str">
            <v>燭台付安心のろうそく（中）</v>
          </cell>
        </row>
        <row r="465">
          <cell r="D465" t="str">
            <v>ARO-3201NDB</v>
          </cell>
          <cell r="E465" t="str">
            <v>燭台付安心のろうそく（中）電池無</v>
          </cell>
        </row>
        <row r="466">
          <cell r="D466" t="str">
            <v>ARO-3201NGD</v>
          </cell>
          <cell r="E466" t="str">
            <v>燭台付安心のろうそく（中）電池無</v>
          </cell>
        </row>
        <row r="467">
          <cell r="D467" t="str">
            <v>ARO-3201NMB</v>
          </cell>
          <cell r="E467" t="str">
            <v>燭台付安心のろうそく（中）電池無</v>
          </cell>
        </row>
        <row r="468">
          <cell r="D468" t="str">
            <v>ARO-3201NWH</v>
          </cell>
          <cell r="E468" t="str">
            <v>燭台付安心のろうそく（中）電池無</v>
          </cell>
        </row>
        <row r="469">
          <cell r="D469" t="str">
            <v>ARO-3201WH</v>
          </cell>
          <cell r="E469" t="str">
            <v>燭台付安心のろうそく（中）</v>
          </cell>
        </row>
        <row r="470">
          <cell r="D470" t="str">
            <v>ARO-3210NDB</v>
          </cell>
          <cell r="E470" t="str">
            <v>燭台付安心の絵ろうそく（中）</v>
          </cell>
        </row>
        <row r="471">
          <cell r="D471" t="str">
            <v>ARO-403</v>
          </cell>
          <cell r="E471" t="str">
            <v>パチッパチッ灯籠ＬＥＤ</v>
          </cell>
        </row>
        <row r="472">
          <cell r="D472" t="str">
            <v>ARO-4201</v>
          </cell>
          <cell r="E472" t="str">
            <v>安心のろうそく（中）</v>
          </cell>
        </row>
        <row r="473">
          <cell r="D473" t="str">
            <v>ARO-4201N</v>
          </cell>
          <cell r="E473" t="str">
            <v>安心のろうそく（中）電池無</v>
          </cell>
        </row>
        <row r="474">
          <cell r="D474" t="str">
            <v>ARO-4202DB</v>
          </cell>
          <cell r="E474" t="str">
            <v>燭台付安心のろうそく（小）</v>
          </cell>
        </row>
        <row r="475">
          <cell r="D475" t="str">
            <v>ARO-4202GD</v>
          </cell>
          <cell r="E475" t="str">
            <v>燭台付安心のろうそく（小）</v>
          </cell>
        </row>
        <row r="476">
          <cell r="D476" t="str">
            <v>ARO-4202MB</v>
          </cell>
          <cell r="E476" t="str">
            <v>燭台付安心のろうそく（小）</v>
          </cell>
        </row>
        <row r="477">
          <cell r="D477" t="str">
            <v>ARO-4202NDB</v>
          </cell>
          <cell r="E477" t="str">
            <v>燭台付安心のろうそく（小）電池無</v>
          </cell>
        </row>
        <row r="478">
          <cell r="D478" t="str">
            <v>ARO-4202NGD</v>
          </cell>
          <cell r="E478" t="str">
            <v>燭台付安心のろうそく（小）電池無</v>
          </cell>
        </row>
        <row r="479">
          <cell r="D479" t="str">
            <v>ARO-4202NMB</v>
          </cell>
          <cell r="E479" t="str">
            <v>燭台付安心のろうそく（小）電池無</v>
          </cell>
        </row>
        <row r="480">
          <cell r="D480" t="str">
            <v>ARO-4202NWH</v>
          </cell>
          <cell r="E480" t="str">
            <v>燭台付安心のろうそく（小）電池無</v>
          </cell>
        </row>
        <row r="481">
          <cell r="D481" t="str">
            <v>ARO-4202WH</v>
          </cell>
          <cell r="E481" t="str">
            <v>燭台付安心のろうそく（小）</v>
          </cell>
        </row>
        <row r="482">
          <cell r="D482" t="str">
            <v>ARO-4203</v>
          </cell>
          <cell r="E482" t="str">
            <v>安心のろうそく（中）１本入</v>
          </cell>
        </row>
        <row r="483">
          <cell r="D483" t="str">
            <v>ARO-4210NDB</v>
          </cell>
          <cell r="E483" t="str">
            <v>燭台付安心の絵ろうそく（小）</v>
          </cell>
        </row>
        <row r="484">
          <cell r="D484" t="str">
            <v>ARO-5201</v>
          </cell>
          <cell r="E484" t="str">
            <v>安心のろうそく（小）</v>
          </cell>
        </row>
        <row r="485">
          <cell r="D485" t="str">
            <v>ARO-5201N</v>
          </cell>
          <cell r="E485" t="str">
            <v>安心のろうそく（小）電池無</v>
          </cell>
        </row>
        <row r="486">
          <cell r="D486" t="str">
            <v>ARO-5202DB</v>
          </cell>
          <cell r="E486" t="str">
            <v>安心のろうそくミニ</v>
          </cell>
        </row>
        <row r="487">
          <cell r="D487" t="str">
            <v>ARO-5202GD</v>
          </cell>
          <cell r="E487" t="str">
            <v>安心のろうそくミニ</v>
          </cell>
        </row>
        <row r="488">
          <cell r="D488" t="str">
            <v>ARO-5202NDB</v>
          </cell>
          <cell r="E488" t="str">
            <v>安心のろうそくミニ　電池無</v>
          </cell>
        </row>
        <row r="489">
          <cell r="D489" t="str">
            <v>ARO-5202NGD</v>
          </cell>
          <cell r="E489" t="str">
            <v>安心のろうそくミニ　電池無</v>
          </cell>
        </row>
        <row r="490">
          <cell r="D490" t="str">
            <v>ARO-5202WH</v>
          </cell>
          <cell r="E490" t="str">
            <v>安心のろうそくミニ</v>
          </cell>
        </row>
        <row r="491">
          <cell r="D491" t="str">
            <v>ARO-5203</v>
          </cell>
          <cell r="E491" t="str">
            <v>安心のろうそく（小）１本入</v>
          </cell>
        </row>
        <row r="492">
          <cell r="D492" t="str">
            <v>ARO-5210DB</v>
          </cell>
          <cell r="E492" t="str">
            <v>安心の絵ろうそくミニ　</v>
          </cell>
        </row>
        <row r="493">
          <cell r="D493" t="str">
            <v>ARO-5210GD</v>
          </cell>
          <cell r="E493" t="str">
            <v>安心の絵ろうそくミニ</v>
          </cell>
        </row>
        <row r="494">
          <cell r="D494" t="str">
            <v>ARO-5210NDB</v>
          </cell>
          <cell r="E494" t="str">
            <v>安心の絵ろうそくミニ　電池無</v>
          </cell>
        </row>
        <row r="495">
          <cell r="D495" t="str">
            <v>ARO-5210NGD</v>
          </cell>
          <cell r="E495" t="str">
            <v>安心の絵ろうそくミニ　電池無</v>
          </cell>
        </row>
        <row r="496">
          <cell r="D496" t="str">
            <v>ARO-530DB</v>
          </cell>
          <cell r="E496" t="str">
            <v>自動点灯安心のろうそく</v>
          </cell>
        </row>
        <row r="497">
          <cell r="D497" t="str">
            <v>ARO-530GD</v>
          </cell>
          <cell r="E497" t="str">
            <v>自動点灯安心のろうそく</v>
          </cell>
        </row>
        <row r="498">
          <cell r="D498" t="str">
            <v>ARP-01BL</v>
          </cell>
          <cell r="E498" t="str">
            <v>飛び出さない！ラップホルダー</v>
          </cell>
        </row>
        <row r="499">
          <cell r="D499" t="str">
            <v>ARP-01PK</v>
          </cell>
          <cell r="E499" t="str">
            <v>飛び出さない！ラップホルダー</v>
          </cell>
        </row>
        <row r="500">
          <cell r="D500" t="str">
            <v>ARP-01WH</v>
          </cell>
          <cell r="E500" t="str">
            <v>飛び出さない！ラップホルダー</v>
          </cell>
        </row>
        <row r="501">
          <cell r="D501" t="str">
            <v>ARP-01YE</v>
          </cell>
          <cell r="E501" t="str">
            <v>飛び出さない！ラップホルダー</v>
          </cell>
        </row>
        <row r="502">
          <cell r="D502" t="str">
            <v>ARP-02GN</v>
          </cell>
          <cell r="E502" t="str">
            <v>ルーペ付らくらくオープナー</v>
          </cell>
        </row>
        <row r="503">
          <cell r="D503" t="str">
            <v>ARP-02PK</v>
          </cell>
          <cell r="E503" t="str">
            <v>ルーペ付らくらくオープナー</v>
          </cell>
        </row>
        <row r="504">
          <cell r="D504" t="str">
            <v>ARP-02YE</v>
          </cell>
          <cell r="E504" t="str">
            <v>ルーペ付らくらくオープナー</v>
          </cell>
        </row>
        <row r="505">
          <cell r="D505" t="str">
            <v>ARP-03BK</v>
          </cell>
          <cell r="E505" t="str">
            <v>マルチオープナー</v>
          </cell>
        </row>
        <row r="506">
          <cell r="D506" t="str">
            <v>ARP-03OR</v>
          </cell>
          <cell r="E506" t="str">
            <v>マルチオープナー</v>
          </cell>
        </row>
        <row r="507">
          <cell r="D507" t="str">
            <v>ARP-04BK</v>
          </cell>
          <cell r="E507" t="str">
            <v>マグネット付ルーペ</v>
          </cell>
        </row>
        <row r="508">
          <cell r="D508" t="str">
            <v>ARP-04BL</v>
          </cell>
          <cell r="E508" t="str">
            <v>マグネット付ルーペ</v>
          </cell>
        </row>
        <row r="509">
          <cell r="D509" t="str">
            <v>ARP-04GN</v>
          </cell>
          <cell r="E509" t="str">
            <v>マグネット付ルーペ</v>
          </cell>
        </row>
        <row r="510">
          <cell r="D510" t="str">
            <v>ARP-04MBL</v>
          </cell>
          <cell r="E510" t="str">
            <v>マグネット付ルーペ</v>
          </cell>
        </row>
        <row r="511">
          <cell r="D511" t="str">
            <v>ARP-04OR</v>
          </cell>
          <cell r="E511" t="str">
            <v>マグネット付ルーペ</v>
          </cell>
        </row>
        <row r="512">
          <cell r="D512" t="str">
            <v>ARP-04PK</v>
          </cell>
          <cell r="E512" t="str">
            <v>マグネット付ルーペ</v>
          </cell>
        </row>
        <row r="513">
          <cell r="D513" t="str">
            <v>ARP-04RD</v>
          </cell>
          <cell r="E513" t="str">
            <v>マグネット付ルーペ</v>
          </cell>
        </row>
        <row r="514">
          <cell r="D514" t="str">
            <v>ARP-04YE</v>
          </cell>
          <cell r="E514" t="str">
            <v>マグネット付ルーペ</v>
          </cell>
        </row>
        <row r="515">
          <cell r="D515" t="str">
            <v>ARR-20BB</v>
          </cell>
          <cell r="E515" t="str">
            <v>らくらくプラグⅡ</v>
          </cell>
        </row>
        <row r="516">
          <cell r="D516" t="str">
            <v>ARR-20RR</v>
          </cell>
          <cell r="E516" t="str">
            <v>らくらくプラグⅡ</v>
          </cell>
        </row>
        <row r="517">
          <cell r="D517" t="str">
            <v>ARR20-T</v>
          </cell>
          <cell r="E517" t="str">
            <v>らくらくプラグⅡ３個組　（化粧箱）</v>
          </cell>
        </row>
        <row r="518">
          <cell r="D518" t="str">
            <v>ARR20-TB</v>
          </cell>
          <cell r="E518" t="str">
            <v>らくらくプラグⅡ３個組　（ブリスター）</v>
          </cell>
        </row>
        <row r="519">
          <cell r="D519" t="str">
            <v>ARR20-TB-BB</v>
          </cell>
          <cell r="E519" t="str">
            <v>らくらくプラグⅡ３個組　（ブリスター）</v>
          </cell>
        </row>
        <row r="520">
          <cell r="D520" t="str">
            <v>ARR20-TB-RR</v>
          </cell>
          <cell r="E520" t="str">
            <v>らくらくプラグⅡ３個組　（ブリスター）</v>
          </cell>
        </row>
        <row r="521">
          <cell r="D521" t="str">
            <v>ARR20-TB-WG</v>
          </cell>
          <cell r="E521" t="str">
            <v>らくらくプラグⅡ３個組　（ブリスター）</v>
          </cell>
        </row>
        <row r="522">
          <cell r="D522" t="str">
            <v>ARR-20WG</v>
          </cell>
          <cell r="E522" t="str">
            <v>らくらくプラグⅡ</v>
          </cell>
        </row>
        <row r="523">
          <cell r="D523" t="str">
            <v>ASB-01</v>
          </cell>
          <cell r="E523" t="str">
            <v>どこでもラクラク洗浄ブラシ</v>
          </cell>
        </row>
        <row r="524">
          <cell r="D524" t="str">
            <v>ASC-400</v>
          </cell>
          <cell r="E524" t="str">
            <v>光るスイッチかざり　流れ星</v>
          </cell>
        </row>
        <row r="525">
          <cell r="D525" t="str">
            <v>ASC-401</v>
          </cell>
          <cell r="E525" t="str">
            <v>光るスイッチかざり　月</v>
          </cell>
        </row>
        <row r="526">
          <cell r="D526" t="str">
            <v>ASE-01DB</v>
          </cell>
          <cell r="E526" t="str">
            <v>ミニミニ安心のお線香</v>
          </cell>
        </row>
        <row r="527">
          <cell r="D527" t="str">
            <v>ASE-01GD</v>
          </cell>
          <cell r="E527" t="str">
            <v>ミニミニ安心のお線香</v>
          </cell>
        </row>
        <row r="528">
          <cell r="D528" t="str">
            <v>ASE-4201DB</v>
          </cell>
          <cell r="E528" t="str">
            <v>安心のお線香(中）</v>
          </cell>
        </row>
        <row r="529">
          <cell r="D529" t="str">
            <v>ASE-4201GD</v>
          </cell>
          <cell r="E529" t="str">
            <v>安心のお線香(中）</v>
          </cell>
        </row>
        <row r="530">
          <cell r="D530" t="str">
            <v>ASE-4201MB</v>
          </cell>
          <cell r="E530" t="str">
            <v>安心のお線香(中）</v>
          </cell>
        </row>
        <row r="531">
          <cell r="D531" t="str">
            <v>ASE-4201NDB</v>
          </cell>
          <cell r="E531" t="str">
            <v>安心のお線香(中）電池無</v>
          </cell>
        </row>
        <row r="532">
          <cell r="D532" t="str">
            <v>ASE-4201NGD</v>
          </cell>
          <cell r="E532" t="str">
            <v>安心のお線香(中）電池無</v>
          </cell>
        </row>
        <row r="533">
          <cell r="D533" t="str">
            <v>ASE-4204DB</v>
          </cell>
          <cell r="E533" t="str">
            <v>横置きの安心のお線香</v>
          </cell>
        </row>
        <row r="534">
          <cell r="D534" t="str">
            <v>ASE-4204GD</v>
          </cell>
          <cell r="E534" t="str">
            <v>横置きの安心のお線香</v>
          </cell>
        </row>
        <row r="535">
          <cell r="D535" t="str">
            <v>ASE-4204SZ</v>
          </cell>
          <cell r="E535" t="str">
            <v>横置きの安心のお線香</v>
          </cell>
        </row>
        <row r="536">
          <cell r="D536" t="str">
            <v>ASE-4211DB</v>
          </cell>
          <cell r="E536" t="str">
            <v>自動消灯付安心のお線香（中）</v>
          </cell>
        </row>
        <row r="537">
          <cell r="D537" t="str">
            <v>ASE-4211GD</v>
          </cell>
          <cell r="E537" t="str">
            <v>自動消灯付安心のお線香（中）</v>
          </cell>
        </row>
        <row r="538">
          <cell r="D538" t="str">
            <v>ASE-5201DB</v>
          </cell>
          <cell r="E538" t="str">
            <v>安心のお線香ミニ</v>
          </cell>
        </row>
        <row r="539">
          <cell r="D539" t="str">
            <v>ASE-5201GD</v>
          </cell>
          <cell r="E539" t="str">
            <v>安心のお線香ミニ</v>
          </cell>
        </row>
        <row r="540">
          <cell r="D540" t="str">
            <v>ASE-5201NDB</v>
          </cell>
          <cell r="E540" t="str">
            <v>安心のお線香ミニ　電池無</v>
          </cell>
        </row>
        <row r="541">
          <cell r="D541" t="str">
            <v>ASE-5201NGD</v>
          </cell>
          <cell r="E541" t="str">
            <v>安心のお線香ミニ　電池無</v>
          </cell>
        </row>
        <row r="542">
          <cell r="D542" t="str">
            <v>ASH-004</v>
          </cell>
          <cell r="E542" t="str">
            <v>軟こうぬりちゃん専用取替えパッド</v>
          </cell>
        </row>
        <row r="543">
          <cell r="D543" t="str">
            <v>ASH-005</v>
          </cell>
          <cell r="E543" t="str">
            <v>軟こうぬりちゃん専用取替え孫の手ゴム</v>
          </cell>
        </row>
        <row r="544">
          <cell r="D544" t="str">
            <v>ASH-10BL</v>
          </cell>
          <cell r="E544" t="str">
            <v>しっぷ貼りひとりでペッタンコ（化粧箱）</v>
          </cell>
        </row>
        <row r="545">
          <cell r="D545" t="str">
            <v>ASH-10CBL</v>
          </cell>
          <cell r="E545" t="str">
            <v>しっぷ貼りひとりでペッタンコ（ブリスター）</v>
          </cell>
        </row>
        <row r="546">
          <cell r="D546" t="str">
            <v>ASH-10PK</v>
          </cell>
          <cell r="E546" t="str">
            <v>しっぷ貼りひとりでペッタンコ（化粧箱）</v>
          </cell>
        </row>
        <row r="547">
          <cell r="D547" t="str">
            <v>ASH-10CPK</v>
          </cell>
          <cell r="E547" t="str">
            <v>しっぷ貼りひとりでペッタンコ（ブリスター）</v>
          </cell>
        </row>
        <row r="548">
          <cell r="D548" t="str">
            <v>ASH-10WH</v>
          </cell>
          <cell r="E548" t="str">
            <v>しっぷ貼りひとりでペッタンコ（化粧箱）</v>
          </cell>
        </row>
        <row r="549">
          <cell r="D549" t="str">
            <v>ASH-10CWH</v>
          </cell>
          <cell r="E549" t="str">
            <v>しっぷ貼りひとりでペッタンコ（ブリスター）</v>
          </cell>
        </row>
        <row r="550">
          <cell r="D550" t="str">
            <v>ASH-11BBL</v>
          </cell>
          <cell r="E550" t="str">
            <v>しっぷ貼り一人でペッタンコミニ（化粧箱）</v>
          </cell>
        </row>
        <row r="551">
          <cell r="D551" t="str">
            <v>ASH-11CBL</v>
          </cell>
          <cell r="E551" t="str">
            <v>しっぷ貼り一人でペッタンコミニ（ブリスター）</v>
          </cell>
        </row>
        <row r="552">
          <cell r="D552" t="str">
            <v>ASH-11BPK</v>
          </cell>
          <cell r="E552" t="str">
            <v>しっぷ貼り一人でペッタンコミニ（化粧箱）</v>
          </cell>
        </row>
        <row r="553">
          <cell r="D553" t="str">
            <v>ASH-11CPK</v>
          </cell>
          <cell r="E553" t="str">
            <v>しっぷ貼り一人でペッタンコミニ（ブリスター）</v>
          </cell>
        </row>
        <row r="554">
          <cell r="D554" t="str">
            <v>ASH-11BWH</v>
          </cell>
          <cell r="E554" t="str">
            <v>しっぷ貼り一人でペッタンコミニ（化粧箱）</v>
          </cell>
        </row>
        <row r="555">
          <cell r="D555" t="str">
            <v>ASH-11CWH</v>
          </cell>
          <cell r="E555" t="str">
            <v>しっぷ貼り一人でペッタンコミニ（ブリスター）</v>
          </cell>
        </row>
        <row r="556">
          <cell r="D556" t="str">
            <v>ASH-30BBL</v>
          </cell>
          <cell r="E556" t="str">
            <v>背中ぬりっこ（化粧箱）</v>
          </cell>
        </row>
        <row r="557">
          <cell r="D557" t="str">
            <v>ASH-30CBL</v>
          </cell>
          <cell r="E557" t="str">
            <v>背中ぬりっこ（ブリスター）</v>
          </cell>
        </row>
        <row r="558">
          <cell r="D558" t="str">
            <v>ASH-30BPK</v>
          </cell>
          <cell r="E558" t="str">
            <v>背中ぬりっこ（化粧箱）</v>
          </cell>
        </row>
        <row r="559">
          <cell r="D559" t="str">
            <v>ASH-30CPK</v>
          </cell>
          <cell r="E559" t="str">
            <v>背中ぬりっこ（ブリスター）</v>
          </cell>
        </row>
        <row r="560">
          <cell r="D560" t="str">
            <v>ASH-30BWH</v>
          </cell>
          <cell r="E560" t="str">
            <v>背中ぬりっこ（化粧箱）</v>
          </cell>
        </row>
        <row r="561">
          <cell r="D561" t="str">
            <v>ASH-30CWH</v>
          </cell>
          <cell r="E561" t="str">
            <v>背中ぬりっこ（ブリスター）</v>
          </cell>
        </row>
        <row r="562">
          <cell r="D562" t="str">
            <v>ASH-30BYE</v>
          </cell>
          <cell r="E562" t="str">
            <v>背中ぬりっこ（化粧箱）</v>
          </cell>
        </row>
        <row r="563">
          <cell r="D563" t="str">
            <v>ASH-30CYE</v>
          </cell>
          <cell r="E563" t="str">
            <v>背中ぬりっこ（ブリスター）</v>
          </cell>
        </row>
        <row r="564">
          <cell r="D564" t="str">
            <v>ASH-40BBL</v>
          </cell>
          <cell r="E564" t="str">
            <v>軟こうぬりちゃん（化粧箱）</v>
          </cell>
        </row>
        <row r="565">
          <cell r="D565" t="str">
            <v>ASH-40CBL</v>
          </cell>
          <cell r="E565" t="str">
            <v>軟こうぬりちゃん（ブリスター）</v>
          </cell>
        </row>
        <row r="566">
          <cell r="D566" t="str">
            <v>ASH-40BPK</v>
          </cell>
          <cell r="E566" t="str">
            <v>軟こうぬりちゃん（化粧箱）</v>
          </cell>
        </row>
        <row r="567">
          <cell r="D567" t="str">
            <v>ASH-40CPK</v>
          </cell>
          <cell r="E567" t="str">
            <v>軟こうぬりちゃん（ブリスター）</v>
          </cell>
        </row>
        <row r="568">
          <cell r="D568" t="str">
            <v>ASH-40BWH</v>
          </cell>
          <cell r="E568" t="str">
            <v>軟こうぬりちゃん（化粧箱）</v>
          </cell>
        </row>
        <row r="569">
          <cell r="D569" t="str">
            <v>ASH-40CWH</v>
          </cell>
          <cell r="E569" t="str">
            <v>軟こうぬりちゃん（ブリスター）</v>
          </cell>
        </row>
        <row r="570">
          <cell r="D570" t="str">
            <v>ASH-40BYE</v>
          </cell>
          <cell r="E570" t="str">
            <v>軟こうぬりちゃん（化粧箱）</v>
          </cell>
        </row>
        <row r="571">
          <cell r="D571" t="str">
            <v>ASH-40CYE</v>
          </cell>
          <cell r="E571" t="str">
            <v>軟こうぬりちゃん（ブリスター）</v>
          </cell>
        </row>
        <row r="572">
          <cell r="D572" t="str">
            <v>ASH-41BBL</v>
          </cell>
          <cell r="E572" t="str">
            <v>軟こうぬりちゃんコンパクト（化粧箱）</v>
          </cell>
        </row>
        <row r="573">
          <cell r="D573" t="str">
            <v>ASH-41CBL</v>
          </cell>
          <cell r="E573" t="str">
            <v>軟こうぬりちゃんコンパクト（ブリスター）</v>
          </cell>
        </row>
        <row r="574">
          <cell r="D574" t="str">
            <v>ASH-41BPK</v>
          </cell>
          <cell r="E574" t="str">
            <v>軟こうぬりちゃんコンパクト（化粧箱）</v>
          </cell>
        </row>
        <row r="575">
          <cell r="D575" t="str">
            <v>ASH-41CPK</v>
          </cell>
          <cell r="E575" t="str">
            <v>軟こうぬりちゃんコンパクト（ブリスター）</v>
          </cell>
        </row>
        <row r="576">
          <cell r="D576" t="str">
            <v>ASH-41BWH</v>
          </cell>
          <cell r="E576" t="str">
            <v>軟こうぬりちゃんコンパクト（化粧箱）</v>
          </cell>
        </row>
        <row r="577">
          <cell r="D577" t="str">
            <v>ASH-41CWH</v>
          </cell>
          <cell r="E577" t="str">
            <v>軟こうぬりちゃんコンパクト（ブリスター）</v>
          </cell>
        </row>
        <row r="578">
          <cell r="D578" t="str">
            <v>ASH-42BBL</v>
          </cell>
          <cell r="E578" t="str">
            <v>ボディローションぬりちゃんコンパクト（化粧箱）</v>
          </cell>
        </row>
        <row r="579">
          <cell r="D579" t="str">
            <v>ASH-42CBL</v>
          </cell>
          <cell r="E579" t="str">
            <v>ボディローションぬりちゃんコンパクト（ブリスター）</v>
          </cell>
        </row>
        <row r="580">
          <cell r="D580" t="str">
            <v>ASH-42BPK</v>
          </cell>
          <cell r="E580" t="str">
            <v>ボディローションぬりちゃんコンパクト（化粧箱）</v>
          </cell>
        </row>
        <row r="581">
          <cell r="D581" t="str">
            <v>ASH-42CPK</v>
          </cell>
          <cell r="E581" t="str">
            <v>ボディローションぬりちゃんコンパクト（ブリスター）</v>
          </cell>
        </row>
        <row r="582">
          <cell r="D582" t="str">
            <v>ASH-42BWH</v>
          </cell>
          <cell r="E582" t="str">
            <v>ボディローションぬりちゃんコンパクト（化粧箱）</v>
          </cell>
        </row>
        <row r="583">
          <cell r="D583" t="str">
            <v>ASH-42CWH</v>
          </cell>
          <cell r="E583" t="str">
            <v>ボディローションぬりちゃんコンパクト（ブリスター）</v>
          </cell>
        </row>
        <row r="584">
          <cell r="D584" t="str">
            <v>ASH-50</v>
          </cell>
          <cell r="E584" t="str">
            <v>にゃんと伸びる孫の手</v>
          </cell>
        </row>
        <row r="585">
          <cell r="D585" t="str">
            <v>ASK-03</v>
          </cell>
          <cell r="E585" t="str">
            <v>光るスポークかざり　スティック</v>
          </cell>
        </row>
        <row r="586">
          <cell r="D586" t="str">
            <v>ASK-04</v>
          </cell>
          <cell r="E586" t="str">
            <v>光るスポークかざり　ビーズ</v>
          </cell>
        </row>
        <row r="587">
          <cell r="D587" t="str">
            <v>ASK-05SI</v>
          </cell>
          <cell r="E587" t="str">
            <v>磁石でクリップ リフレクター</v>
          </cell>
        </row>
        <row r="588">
          <cell r="D588" t="str">
            <v>ASK-05YE</v>
          </cell>
          <cell r="E588" t="str">
            <v>磁石でクリップ リフレクター</v>
          </cell>
        </row>
        <row r="589">
          <cell r="D589" t="str">
            <v>ASK-06SI</v>
          </cell>
          <cell r="E589" t="str">
            <v>はめるだけ 光る足腕バンド</v>
          </cell>
        </row>
        <row r="590">
          <cell r="D590" t="str">
            <v>ASK-06YE</v>
          </cell>
          <cell r="E590" t="str">
            <v>はめるだけ 光る足腕バンド</v>
          </cell>
        </row>
        <row r="591">
          <cell r="D591" t="str">
            <v>ASK-09CV</v>
          </cell>
          <cell r="E591" t="str">
            <v>マグネット反射ワッペン　クローバ</v>
          </cell>
        </row>
        <row r="592">
          <cell r="D592" t="str">
            <v>ASK-09MN</v>
          </cell>
          <cell r="E592" t="str">
            <v>マグネット反射ワッペン　招き猫</v>
          </cell>
        </row>
        <row r="593">
          <cell r="D593" t="str">
            <v>ASK-09NQ</v>
          </cell>
          <cell r="E593" t="str">
            <v>マグネット反射ワッペン　肉球</v>
          </cell>
        </row>
        <row r="594">
          <cell r="D594" t="str">
            <v>ASK-10SI</v>
          </cell>
          <cell r="E594" t="str">
            <v>光るホイール反射シール</v>
          </cell>
        </row>
        <row r="595">
          <cell r="D595" t="str">
            <v>ASK-10YE</v>
          </cell>
          <cell r="E595" t="str">
            <v>光るホイール反射シール</v>
          </cell>
        </row>
        <row r="596">
          <cell r="D596" t="str">
            <v>ASK-11BOR</v>
          </cell>
          <cell r="E596" t="str">
            <v>巻きつく安全反射バンド</v>
          </cell>
        </row>
        <row r="597">
          <cell r="D597" t="str">
            <v>ASK-11BYE</v>
          </cell>
          <cell r="E597" t="str">
            <v>巻きつく安全反射バンド</v>
          </cell>
        </row>
        <row r="598">
          <cell r="D598" t="str">
            <v>ASK-12KY</v>
          </cell>
          <cell r="E598" t="str">
            <v>ホイッスル付リフレクター　恐竜</v>
          </cell>
        </row>
        <row r="599">
          <cell r="D599" t="str">
            <v>ASK-12OB</v>
          </cell>
          <cell r="E599" t="str">
            <v>ホイッスル付リフレクター　おばけ</v>
          </cell>
        </row>
        <row r="600">
          <cell r="D600" t="str">
            <v>ASK-12ON</v>
          </cell>
          <cell r="E600" t="str">
            <v>ホイッスル付リフレクター　音符</v>
          </cell>
        </row>
        <row r="601">
          <cell r="D601" t="str">
            <v>ASL-3301S</v>
          </cell>
          <cell r="E601" t="str">
            <v>自動点灯LEDランタン</v>
          </cell>
        </row>
        <row r="602">
          <cell r="D602" t="str">
            <v>ASL-3302</v>
          </cell>
          <cell r="E602" t="str">
            <v>防雨LEDセンサーライト</v>
          </cell>
        </row>
        <row r="603">
          <cell r="D603" t="str">
            <v>ASL-3303</v>
          </cell>
          <cell r="E603" t="str">
            <v>ドア用センサーライト</v>
          </cell>
        </row>
        <row r="604">
          <cell r="D604" t="str">
            <v>ASL-3303MO</v>
          </cell>
          <cell r="E604" t="str">
            <v>ドア用センサーライト木目調</v>
          </cell>
        </row>
        <row r="605">
          <cell r="D605" t="str">
            <v>ASL-3304</v>
          </cell>
          <cell r="E605" t="str">
            <v>インテリアLEDセンサーライト</v>
          </cell>
        </row>
        <row r="606">
          <cell r="D606" t="str">
            <v>ASL-3305</v>
          </cell>
          <cell r="E606" t="str">
            <v>足もと安心防雨センサーライト</v>
          </cell>
        </row>
        <row r="607">
          <cell r="D607" t="str">
            <v>ASL-3307</v>
          </cell>
          <cell r="E607" t="str">
            <v>ハンガーセンサーライト</v>
          </cell>
        </row>
        <row r="608">
          <cell r="D608" t="str">
            <v>ASL-3308KU</v>
          </cell>
          <cell r="E608" t="str">
            <v>ウォールセンサーライト（化粧箱）</v>
          </cell>
        </row>
        <row r="609">
          <cell r="D609" t="str">
            <v>ASL-3308CKU</v>
          </cell>
          <cell r="E609" t="str">
            <v>ウォールセンサーライト（ブリスター）</v>
          </cell>
        </row>
        <row r="610">
          <cell r="D610" t="str">
            <v>ASL-3308NE</v>
          </cell>
          <cell r="E610" t="str">
            <v>ウォールセンサーライト（化粧箱）</v>
          </cell>
        </row>
        <row r="611">
          <cell r="D611" t="str">
            <v>ASL-3308CNE</v>
          </cell>
          <cell r="E611" t="str">
            <v>ウォールセンサーライト（ブリスター）</v>
          </cell>
        </row>
        <row r="612">
          <cell r="D612" t="str">
            <v>ASL-3308SK</v>
          </cell>
          <cell r="E612" t="str">
            <v>ウォールセンサーライト（化粧箱）</v>
          </cell>
        </row>
        <row r="613">
          <cell r="D613" t="str">
            <v>ASL-3308CSK</v>
          </cell>
          <cell r="E613" t="str">
            <v>ウォールセンサーライト（ブリスター）</v>
          </cell>
        </row>
        <row r="614">
          <cell r="D614" t="str">
            <v>ASL-3308US</v>
          </cell>
          <cell r="E614" t="str">
            <v>ウォールセンサーライト（化粧箱）</v>
          </cell>
        </row>
        <row r="615">
          <cell r="D615" t="str">
            <v>ASL-3308CUS</v>
          </cell>
          <cell r="E615" t="str">
            <v>ウォールセンサーライト（ブリスター）</v>
          </cell>
        </row>
        <row r="616">
          <cell r="D616" t="str">
            <v>ASL-3309</v>
          </cell>
          <cell r="E616" t="str">
            <v>センサーライト付防犯ダミーカメラ</v>
          </cell>
        </row>
        <row r="617">
          <cell r="D617" t="str">
            <v>ASL-3310</v>
          </cell>
          <cell r="E617" t="str">
            <v>マグネット付くるっと回るセンサーライト</v>
          </cell>
        </row>
        <row r="618">
          <cell r="D618" t="str">
            <v>ASN-4302</v>
          </cell>
          <cell r="E618" t="str">
            <v>マグネット付ＬＥＤ信号灯Ⅱ</v>
          </cell>
        </row>
        <row r="619">
          <cell r="D619" t="str">
            <v>ASP-01CL</v>
          </cell>
          <cell r="E619" t="str">
            <v>水切りが早い！スポンジラック</v>
          </cell>
        </row>
        <row r="620">
          <cell r="D620" t="str">
            <v>ASP-01LB</v>
          </cell>
          <cell r="E620" t="str">
            <v>水切りが早い！スポンジラック</v>
          </cell>
        </row>
        <row r="621">
          <cell r="D621" t="str">
            <v>ASP-01PK</v>
          </cell>
          <cell r="E621" t="str">
            <v>水切りが早い！スポンジラック</v>
          </cell>
        </row>
        <row r="622">
          <cell r="D622" t="str">
            <v>ASP-01WH</v>
          </cell>
          <cell r="E622" t="str">
            <v>水切りが早い！スポンジラック</v>
          </cell>
        </row>
        <row r="623">
          <cell r="D623" t="str">
            <v>ASP-02CL</v>
          </cell>
          <cell r="E623" t="str">
            <v>お風呂用スポンジラック</v>
          </cell>
        </row>
        <row r="624">
          <cell r="D624" t="str">
            <v>ASP-02LB</v>
          </cell>
          <cell r="E624" t="str">
            <v>お風呂用スポンジラック</v>
          </cell>
        </row>
        <row r="625">
          <cell r="D625" t="str">
            <v>ASP-02PK</v>
          </cell>
          <cell r="E625" t="str">
            <v>お風呂用スポンジラック</v>
          </cell>
        </row>
        <row r="626">
          <cell r="D626" t="str">
            <v>ASP-02WH</v>
          </cell>
          <cell r="E626" t="str">
            <v>お風呂用スポンジラック</v>
          </cell>
        </row>
        <row r="627">
          <cell r="D627" t="str">
            <v>ASR-10BK</v>
          </cell>
          <cell r="E627" t="str">
            <v>シガーライター用コンセント</v>
          </cell>
        </row>
        <row r="628">
          <cell r="D628" t="str">
            <v>AST-3301S</v>
          </cell>
          <cell r="E628" t="str">
            <v>LED軽量スタンドライト</v>
          </cell>
        </row>
        <row r="629">
          <cell r="D629" t="str">
            <v>AST-3301T</v>
          </cell>
          <cell r="E629" t="str">
            <v>調光式ＬＥＤ軽量スタンドライト</v>
          </cell>
        </row>
        <row r="630">
          <cell r="D630" t="str">
            <v>AST-3302</v>
          </cell>
          <cell r="E630" t="str">
            <v>どこでもスタンドライト</v>
          </cell>
        </row>
        <row r="631">
          <cell r="D631" t="str">
            <v>AST-3303</v>
          </cell>
          <cell r="E631" t="str">
            <v>スマホが置けるスタンドライト</v>
          </cell>
        </row>
        <row r="632">
          <cell r="D632" t="str">
            <v>AST-3401</v>
          </cell>
          <cell r="E632" t="str">
            <v>スマホが充電できるスタンドライト</v>
          </cell>
        </row>
        <row r="633">
          <cell r="D633" t="str">
            <v>ATB-01</v>
          </cell>
          <cell r="E633" t="str">
            <v>ねこ柄チューブクリップ</v>
          </cell>
        </row>
        <row r="634">
          <cell r="D634" t="str">
            <v>ATD-100</v>
          </cell>
          <cell r="E634" t="str">
            <v>ふくろう型　停電灯</v>
          </cell>
        </row>
        <row r="635">
          <cell r="D635" t="str">
            <v>ATN-0102</v>
          </cell>
          <cell r="E635" t="str">
            <v>ふたがトングになる保存容器　２個組</v>
          </cell>
        </row>
        <row r="636">
          <cell r="D636" t="str">
            <v>ATN-01MB</v>
          </cell>
          <cell r="E636" t="str">
            <v>ふたがトングになる保存容器</v>
          </cell>
        </row>
        <row r="637">
          <cell r="D637" t="str">
            <v>ATN-01SP</v>
          </cell>
          <cell r="E637" t="str">
            <v>ふたがトングになる保存容器</v>
          </cell>
        </row>
        <row r="638">
          <cell r="D638" t="str">
            <v>ATN-0302</v>
          </cell>
          <cell r="E638" t="str">
            <v>ふたがトングになる保存容器３５０ｍｌ２個組</v>
          </cell>
        </row>
        <row r="639">
          <cell r="D639" t="str">
            <v>ATN-03MB</v>
          </cell>
          <cell r="E639" t="str">
            <v>ふたがトングになる保存容器３５０ｍｌ</v>
          </cell>
        </row>
        <row r="640">
          <cell r="D640" t="str">
            <v>ATN-03SP</v>
          </cell>
          <cell r="E640" t="str">
            <v>ふたがトングになる保存容器３５０ｍｌ</v>
          </cell>
        </row>
        <row r="641">
          <cell r="D641" t="str">
            <v>ATO-3201</v>
          </cell>
          <cell r="E641" t="str">
            <v>トイレの音消しエコメロディー</v>
          </cell>
        </row>
        <row r="642">
          <cell r="D642" t="str">
            <v>ATO-3202</v>
          </cell>
          <cell r="E642" t="str">
            <v>トイレの音消しエコメロディーⅡ</v>
          </cell>
        </row>
        <row r="643">
          <cell r="D643" t="str">
            <v>ATP-10</v>
          </cell>
          <cell r="E643" t="str">
            <v>地震ポンライト</v>
          </cell>
        </row>
        <row r="644">
          <cell r="D644" t="str">
            <v>ATP-3201GR</v>
          </cell>
          <cell r="E644" t="str">
            <v>ポンライト</v>
          </cell>
        </row>
        <row r="645">
          <cell r="D645" t="str">
            <v>ATP-3201N</v>
          </cell>
          <cell r="E645" t="str">
            <v>ポンライト</v>
          </cell>
        </row>
        <row r="646">
          <cell r="D646" t="str">
            <v>ATU-11</v>
          </cell>
          <cell r="E646" t="str">
            <v>テレビ回転台丸形大</v>
          </cell>
        </row>
        <row r="647">
          <cell r="D647" t="str">
            <v>ATU-30</v>
          </cell>
          <cell r="E647" t="str">
            <v>モニター上のせラック</v>
          </cell>
        </row>
        <row r="648">
          <cell r="D648" t="str">
            <v>ATU-30TV</v>
          </cell>
          <cell r="E648" t="str">
            <v>液晶テレビ上のせラック</v>
          </cell>
        </row>
        <row r="649">
          <cell r="D649" t="str">
            <v>AUS-101</v>
          </cell>
          <cell r="E649" t="str">
            <v>貼るだけ簡単ウイルス対策シール A４</v>
          </cell>
        </row>
        <row r="650">
          <cell r="D650" t="str">
            <v>AUS-102</v>
          </cell>
          <cell r="E650" t="str">
            <v>貼るだけ簡単ウイルス対策シール ３０枚</v>
          </cell>
        </row>
        <row r="651">
          <cell r="D651" t="str">
            <v>AUS-103</v>
          </cell>
          <cell r="E651" t="str">
            <v>貼るだけ簡単ウイルス対策シール １５枚</v>
          </cell>
        </row>
        <row r="652">
          <cell r="D652" t="str">
            <v>AUS-104</v>
          </cell>
          <cell r="E652" t="str">
            <v>貼るだけ簡単ウイルス対策シール A５</v>
          </cell>
        </row>
        <row r="653">
          <cell r="D653" t="str">
            <v>AUS-201</v>
          </cell>
          <cell r="E653" t="str">
            <v>透明な貼るだけ簡単ウイルス対策シール</v>
          </cell>
        </row>
        <row r="654">
          <cell r="D654" t="str">
            <v>AWT-01</v>
          </cell>
          <cell r="E654" t="str">
            <v>盗撮・盗聴発見器</v>
          </cell>
        </row>
        <row r="655">
          <cell r="D655" t="str">
            <v>AWT-04</v>
          </cell>
          <cell r="E655" t="str">
            <v>盗撮・盗聴発見器Ⅳ</v>
          </cell>
        </row>
        <row r="656">
          <cell r="D656" t="str">
            <v>AYC-101BL</v>
          </cell>
          <cell r="E656" t="str">
            <v>耳すっきりクリーナー</v>
          </cell>
        </row>
        <row r="657">
          <cell r="D657" t="str">
            <v>AYC-101PK</v>
          </cell>
          <cell r="E657" t="str">
            <v>耳すっきりクリーナー</v>
          </cell>
        </row>
        <row r="658">
          <cell r="D658" t="str">
            <v>AYD-102AD</v>
          </cell>
          <cell r="E658" t="str">
            <v>電話の拡声器　ⅡACアダプター</v>
          </cell>
        </row>
        <row r="659">
          <cell r="D659" t="str">
            <v>AYD-104</v>
          </cell>
          <cell r="E659" t="str">
            <v>電話の拡声器Ⅲ</v>
          </cell>
        </row>
        <row r="660">
          <cell r="D660" t="str">
            <v>AYD-105</v>
          </cell>
          <cell r="E660" t="str">
            <v>自動でオン・オフ 受話器の拡声器</v>
          </cell>
        </row>
        <row r="661">
          <cell r="D661" t="str">
            <v>AYH-206</v>
          </cell>
          <cell r="E661" t="str">
            <v>ボリュ-ム付耳かけ式テレビ５ｍイヤホン</v>
          </cell>
        </row>
        <row r="662">
          <cell r="D662" t="str">
            <v>AYH-207</v>
          </cell>
          <cell r="E662" t="str">
            <v>耳から落ちにくいイヤホンキャップ</v>
          </cell>
        </row>
        <row r="663">
          <cell r="D663" t="str">
            <v>AYL-01PK</v>
          </cell>
          <cell r="E663" t="str">
            <v>ゆびさきのルーペ</v>
          </cell>
        </row>
        <row r="664">
          <cell r="D664" t="str">
            <v>AYL-01WH</v>
          </cell>
          <cell r="E664" t="str">
            <v>ゆびさきのルーペ</v>
          </cell>
        </row>
        <row r="665">
          <cell r="D665" t="str">
            <v>AYL-02PK</v>
          </cell>
          <cell r="E665" t="str">
            <v>LED付ゆびさきのルーペ</v>
          </cell>
        </row>
        <row r="666">
          <cell r="D666" t="str">
            <v>AYL-02WH</v>
          </cell>
          <cell r="E666" t="str">
            <v>LED付ゆびさきのルーペ</v>
          </cell>
        </row>
        <row r="667">
          <cell r="D667" t="str">
            <v>AYS-01</v>
          </cell>
          <cell r="E667" t="str">
            <v>なにわのエジソンの串抜き皿</v>
          </cell>
        </row>
        <row r="668">
          <cell r="D668" t="str">
            <v>AYS-05</v>
          </cell>
          <cell r="E668" t="str">
            <v>串抜き皿</v>
          </cell>
        </row>
        <row r="669">
          <cell r="D669" t="str">
            <v>AYS-051</v>
          </cell>
          <cell r="E669" t="str">
            <v>串抜き皿 （化粧箱1枚入り）</v>
          </cell>
        </row>
        <row r="670">
          <cell r="D670" t="str">
            <v>AYS-052</v>
          </cell>
          <cell r="E670" t="str">
            <v>串抜き皿 （化粧箱2枚入り）</v>
          </cell>
        </row>
        <row r="671">
          <cell r="D671" t="str">
            <v>KBO-2705</v>
          </cell>
          <cell r="E671" t="str">
            <v>抗菌・消臭　災害時の緊急トイレ５回分</v>
          </cell>
        </row>
        <row r="672">
          <cell r="D672" t="str">
            <v>KBO-27100</v>
          </cell>
          <cell r="E672" t="str">
            <v>抗菌・消臭　災害時の緊急トイレ１００回</v>
          </cell>
        </row>
        <row r="673">
          <cell r="D673" t="str">
            <v>KBO-2805</v>
          </cell>
          <cell r="E673" t="str">
            <v>ダブル抗菌・消臭　災害時の緊急トイレ５回分</v>
          </cell>
        </row>
        <row r="674">
          <cell r="D674" t="str">
            <v>KBO-28100</v>
          </cell>
          <cell r="E674" t="str">
            <v>ダブル抗菌・消臭　災害時の緊急トイレ１００回</v>
          </cell>
        </row>
        <row r="675">
          <cell r="D675" t="str">
            <v>KCA-001</v>
          </cell>
          <cell r="E675" t="str">
            <v>充電式ヘッドライト２２０</v>
          </cell>
        </row>
        <row r="676">
          <cell r="D676" t="str">
            <v>KCA-002</v>
          </cell>
          <cell r="E676" t="str">
            <v>充電式ヘッドライト２７０</v>
          </cell>
        </row>
        <row r="677">
          <cell r="D677" t="str">
            <v>KCA-003</v>
          </cell>
          <cell r="E677" t="str">
            <v>充電式ヘッドライト３４０</v>
          </cell>
        </row>
        <row r="678">
          <cell r="D678" t="str">
            <v>KDH-001</v>
          </cell>
          <cell r="E678" t="str">
            <v>車脱出用ハンマー</v>
          </cell>
        </row>
        <row r="679">
          <cell r="D679" t="str">
            <v>MM-GM-01</v>
          </cell>
          <cell r="E679" t="str">
            <v>チャカチャカライター</v>
          </cell>
        </row>
        <row r="680">
          <cell r="D680" t="str">
            <v>AKO-41BR</v>
          </cell>
          <cell r="E680" t="str">
            <v>新こたつの高さをあげる足　ＢＲ</v>
          </cell>
        </row>
        <row r="681">
          <cell r="D681" t="str">
            <v>AKO-41BE</v>
          </cell>
          <cell r="E681" t="str">
            <v>新こたつの高さをあげる足　ＢＥ</v>
          </cell>
        </row>
        <row r="682">
          <cell r="D682" t="str">
            <v>AKO-41BK</v>
          </cell>
          <cell r="E682" t="str">
            <v>新こたつの高さをあげる足　ＢＫ</v>
          </cell>
        </row>
        <row r="683">
          <cell r="D683" t="str">
            <v>AKO-51BR</v>
          </cell>
          <cell r="E683" t="str">
            <v>新こたつの高さをあげる足　ジャンボＢＲ</v>
          </cell>
        </row>
        <row r="684">
          <cell r="D684" t="str">
            <v>AKO-51BE</v>
          </cell>
          <cell r="E684" t="str">
            <v>新こたつの高さをあげる足　ジャンボＢＥ</v>
          </cell>
        </row>
        <row r="685">
          <cell r="D685" t="str">
            <v>AKO-51BK</v>
          </cell>
          <cell r="E685" t="str">
            <v>新こたつの高さをあげる足　ジャンボＢＫ</v>
          </cell>
        </row>
        <row r="686">
          <cell r="D686" t="str">
            <v>AKO-71BR</v>
          </cell>
          <cell r="E686" t="str">
            <v>新こたつの高さをあげる足　スリムＢＲ</v>
          </cell>
        </row>
        <row r="687">
          <cell r="D687" t="str">
            <v>AKO-71BE</v>
          </cell>
          <cell r="E687" t="str">
            <v>新こたつの高さをあげる足　スリムＢＥ</v>
          </cell>
        </row>
        <row r="688">
          <cell r="D688" t="str">
            <v>AKO-71BK</v>
          </cell>
          <cell r="E688" t="str">
            <v>新こたつの高さをあげる足　スリムＢＫ</v>
          </cell>
        </row>
        <row r="689">
          <cell r="D689" t="str">
            <v>AKD-601BK</v>
          </cell>
          <cell r="E689" t="str">
            <v>　薄型回転式コード巻き</v>
          </cell>
        </row>
        <row r="690">
          <cell r="D690" t="str">
            <v>AKA-111</v>
          </cell>
          <cell r="E690" t="str">
            <v>耳かけ集音器Ⅳ</v>
          </cell>
        </row>
        <row r="691">
          <cell r="D691" t="str">
            <v>ADP-324</v>
          </cell>
        </row>
        <row r="692">
          <cell r="D692" t="str">
            <v>ADP-348</v>
          </cell>
        </row>
        <row r="693">
          <cell r="D693" t="str">
            <v>ADP-424</v>
          </cell>
        </row>
        <row r="694">
          <cell r="D694" t="str">
            <v>ADP-448</v>
          </cell>
        </row>
        <row r="695">
          <cell r="D695" t="str">
            <v>ABO-091</v>
          </cell>
          <cell r="E695" t="str">
            <v>リバーシブルアルミブランケット</v>
          </cell>
        </row>
        <row r="696">
          <cell r="D696" t="str">
            <v>ABO-092</v>
          </cell>
          <cell r="E696" t="str">
            <v>アルミブランケット</v>
          </cell>
        </row>
        <row r="697">
          <cell r="D697" t="str">
            <v>ABO-093</v>
          </cell>
          <cell r="E697" t="str">
            <v>アルミポンチョ</v>
          </cell>
        </row>
        <row r="698">
          <cell r="D698" t="str">
            <v>ABO-310OPP</v>
          </cell>
          <cell r="E698" t="str">
            <v>抗菌消臭 組立式緊急ﾄｲﾚ 10回分</v>
          </cell>
        </row>
        <row r="699">
          <cell r="D699" t="str">
            <v>AFL-08</v>
          </cell>
          <cell r="E699" t="str">
            <v xml:space="preserve"> 軽着火ライター補助具ＣＫ－Ⅱ</v>
          </cell>
        </row>
        <row r="700">
          <cell r="D700" t="str">
            <v>AFL-09</v>
          </cell>
          <cell r="E700" t="str">
            <v xml:space="preserve"> 軽着火ライター補助具ＣＫＭ－Ⅱ</v>
          </cell>
        </row>
        <row r="701">
          <cell r="D701" t="str">
            <v>ACC-01</v>
          </cell>
          <cell r="E701" t="str">
            <v>ケープ＆キャップ</v>
          </cell>
        </row>
        <row r="702">
          <cell r="D702" t="str">
            <v>ATD-101</v>
          </cell>
          <cell r="E702" t="str">
            <v>ふくろう型停電灯Ⅱ</v>
          </cell>
        </row>
        <row r="703">
          <cell r="D703" t="str">
            <v>ABO-3500</v>
          </cell>
          <cell r="E703" t="str">
            <v>リュック防災セット</v>
          </cell>
        </row>
        <row r="704">
          <cell r="D704" t="str">
            <v>AHM-106</v>
          </cell>
          <cell r="E704" t="str">
            <v>ハンズフリーメガホン</v>
          </cell>
        </row>
        <row r="705">
          <cell r="D705" t="str">
            <v>ABO-2830A-A</v>
          </cell>
          <cell r="E705" t="str">
            <v>イオン専用　トイレ30回</v>
          </cell>
        </row>
        <row r="706">
          <cell r="D706" t="str">
            <v>ADP-324</v>
          </cell>
          <cell r="E706" t="str">
            <v>ウッド風ガーデニングブロック 24個入り</v>
          </cell>
        </row>
        <row r="707">
          <cell r="D707" t="str">
            <v>ADP-348</v>
          </cell>
          <cell r="E707" t="str">
            <v>ウッド風ガーデニングブロック 48個入り</v>
          </cell>
        </row>
        <row r="708">
          <cell r="D708" t="str">
            <v>ADP-424</v>
          </cell>
          <cell r="E708" t="str">
            <v>レンガ風ガーデニングブロック 24個入り</v>
          </cell>
        </row>
        <row r="709">
          <cell r="D709" t="str">
            <v>ADP-448</v>
          </cell>
          <cell r="E709" t="str">
            <v>レンガ風ガーデニングブロック 48個入り</v>
          </cell>
        </row>
        <row r="710">
          <cell r="D710" t="str">
            <v>AKD-1010</v>
          </cell>
          <cell r="E710" t="str">
            <v>シリコンくるっとバンド10本入り</v>
          </cell>
        </row>
        <row r="711">
          <cell r="D711" t="str">
            <v>AKD-2008</v>
          </cell>
          <cell r="E711" t="str">
            <v>アニマルシリコンバンド8本入</v>
          </cell>
        </row>
        <row r="712">
          <cell r="D712" t="str">
            <v>ASL-4302</v>
          </cell>
          <cell r="E712" t="str">
            <v>お守りセンサーライト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230428094233"/>
    </sheetNames>
    <sheetDataSet>
      <sheetData sheetId="0">
        <row r="1">
          <cell r="B1" t="str">
            <v>商品番号</v>
          </cell>
          <cell r="C1" t="str">
            <v>商品名</v>
          </cell>
          <cell r="D1" t="str">
            <v>商品原価</v>
          </cell>
          <cell r="E1" t="str">
            <v>平均単価</v>
          </cell>
          <cell r="F1" t="str">
            <v>売上数量</v>
          </cell>
        </row>
        <row r="2">
          <cell r="B2" t="str">
            <v>ADC-07</v>
          </cell>
          <cell r="C2" t="str">
            <v>名古屋/【ADC-07】デジタル電池チェッカーⅡ（4962644932443）</v>
          </cell>
          <cell r="D2">
            <v>436</v>
          </cell>
          <cell r="E2">
            <v>602.86519999999996</v>
          </cell>
          <cell r="F2">
            <v>37096</v>
          </cell>
        </row>
        <row r="3">
          <cell r="B3" t="str">
            <v>ANS-302</v>
          </cell>
          <cell r="C3" t="str">
            <v>青山1/【ANS-302】テレビの音も聞こえる手もとスピーカーⅡ</v>
          </cell>
          <cell r="D3">
            <v>817</v>
          </cell>
          <cell r="E3">
            <v>1449.2917</v>
          </cell>
          <cell r="F3">
            <v>13426</v>
          </cell>
        </row>
        <row r="4">
          <cell r="B4" t="str">
            <v>ASL-3302</v>
          </cell>
          <cell r="C4" t="str">
            <v>青山1/【ASL-3302】防雨ＬＥＤセンサーライト（4962644664795）</v>
          </cell>
          <cell r="D4">
            <v>758</v>
          </cell>
          <cell r="E4">
            <v>960.81960000000004</v>
          </cell>
          <cell r="F4">
            <v>18288</v>
          </cell>
        </row>
        <row r="5">
          <cell r="B5" t="str">
            <v>AKA-108</v>
          </cell>
          <cell r="C5" t="str">
            <v>名古屋/【AKA-108】耳かけ集音器Ⅱ（4962644937325）</v>
          </cell>
          <cell r="D5">
            <v>729</v>
          </cell>
          <cell r="E5">
            <v>964.44460000000004</v>
          </cell>
          <cell r="F5">
            <v>15387</v>
          </cell>
        </row>
        <row r="6">
          <cell r="B6">
            <v>414210122</v>
          </cell>
          <cell r="C6" t="str">
            <v>青山1/【ARO-4202DB】燭台付き安心のろうそく小　茶　箱入（こもり専用）</v>
          </cell>
          <cell r="D6">
            <v>451</v>
          </cell>
          <cell r="E6">
            <v>770.16579999999999</v>
          </cell>
          <cell r="F6">
            <v>16983</v>
          </cell>
        </row>
        <row r="7">
          <cell r="B7" t="str">
            <v>ABO-2830A-A</v>
          </cell>
          <cell r="C7" t="str">
            <v>名古屋/【ABO-2830A-A】災害時の緊急トイレ30回分ダブル抗菌消臭（4962644785582）</v>
          </cell>
          <cell r="D7">
            <v>790</v>
          </cell>
          <cell r="E7">
            <v>1101.2898</v>
          </cell>
          <cell r="F7">
            <v>11475</v>
          </cell>
        </row>
        <row r="8">
          <cell r="B8" t="str">
            <v>AKO-04BR</v>
          </cell>
          <cell r="C8" t="str">
            <v>青山1/【AKO-04】こたつの高さをあげる足</v>
          </cell>
          <cell r="D8">
            <v>245</v>
          </cell>
          <cell r="E8">
            <v>289.60719999999998</v>
          </cell>
          <cell r="F8">
            <v>37496</v>
          </cell>
        </row>
        <row r="9">
          <cell r="B9" t="str">
            <v>AHM-102</v>
          </cell>
          <cell r="C9" t="str">
            <v>青山1/【AHM-102】ハンドメガホンⅡ（4962644932009）</v>
          </cell>
          <cell r="D9">
            <v>675</v>
          </cell>
          <cell r="E9">
            <v>1131.0803000000001</v>
          </cell>
          <cell r="F9">
            <v>8565</v>
          </cell>
        </row>
        <row r="10">
          <cell r="B10" t="str">
            <v>ADC-205</v>
          </cell>
          <cell r="C10" t="str">
            <v>名古屋/【ADC-205】防雨ダミーカメラ（4962644934607）</v>
          </cell>
          <cell r="D10">
            <v>581</v>
          </cell>
          <cell r="E10">
            <v>837.09810000000004</v>
          </cell>
          <cell r="F10">
            <v>10939</v>
          </cell>
        </row>
        <row r="11">
          <cell r="B11" t="str">
            <v>AHL-1400</v>
          </cell>
          <cell r="C11" t="str">
            <v>青山1/【AHL-1400】ＬＥＤ強力ライト（4962644214945）</v>
          </cell>
          <cell r="D11">
            <v>492</v>
          </cell>
          <cell r="E11">
            <v>660.11450000000002</v>
          </cell>
          <cell r="F11">
            <v>12591</v>
          </cell>
        </row>
        <row r="12">
          <cell r="B12" t="str">
            <v>ASH-40BBL</v>
          </cell>
          <cell r="C12" t="str">
            <v>青山1/【ASH-40B】軟こうぬりちゃん（化粧箱）</v>
          </cell>
          <cell r="D12">
            <v>439</v>
          </cell>
          <cell r="E12">
            <v>480.46300000000002</v>
          </cell>
          <cell r="F12">
            <v>17289</v>
          </cell>
        </row>
        <row r="13">
          <cell r="B13" t="str">
            <v>AKN-05TOP-10</v>
          </cell>
          <cell r="C13" t="str">
            <v>名古屋/【AKN-05TOP】セーフティプラグコンビ（トップ産業様専用）</v>
          </cell>
          <cell r="D13">
            <v>258</v>
          </cell>
          <cell r="E13">
            <v>366.96710000000002</v>
          </cell>
          <cell r="F13">
            <v>22306</v>
          </cell>
        </row>
        <row r="14">
          <cell r="B14" t="str">
            <v>APE-40</v>
          </cell>
          <cell r="C14" t="str">
            <v>青山1/【APE-40】アルミ缶＆ペットボトルつぶし（4962644942374）</v>
          </cell>
          <cell r="D14">
            <v>707</v>
          </cell>
          <cell r="E14">
            <v>860.80439999999999</v>
          </cell>
          <cell r="F14">
            <v>8813</v>
          </cell>
        </row>
        <row r="15">
          <cell r="B15" t="str">
            <v>ASL-3301S</v>
          </cell>
          <cell r="C15" t="str">
            <v>青山1/【ASL-3301S】自動点灯ＬＥＤランタン（4962644664924）</v>
          </cell>
          <cell r="D15">
            <v>474</v>
          </cell>
          <cell r="E15">
            <v>807.59059999999999</v>
          </cell>
          <cell r="F15">
            <v>9155</v>
          </cell>
        </row>
        <row r="16">
          <cell r="B16" t="str">
            <v>ADC-10</v>
          </cell>
          <cell r="C16" t="str">
            <v>名古屋/【ADC-10】コイン電池が測れる電池チェッカー（4962644937424）</v>
          </cell>
          <cell r="D16">
            <v>283</v>
          </cell>
          <cell r="E16">
            <v>596.2491</v>
          </cell>
          <cell r="F16">
            <v>12271</v>
          </cell>
        </row>
        <row r="17">
          <cell r="B17" t="str">
            <v>ADP-220</v>
          </cell>
          <cell r="C17" t="str">
            <v>青山1/【ADP-220】土ストッパー ２０枚入（4962644938902）</v>
          </cell>
          <cell r="D17">
            <v>429</v>
          </cell>
          <cell r="E17">
            <v>624.93020000000001</v>
          </cell>
          <cell r="F17">
            <v>11065</v>
          </cell>
        </row>
        <row r="18">
          <cell r="B18" t="str">
            <v>ALA-3406KBE</v>
          </cell>
          <cell r="C18" t="str">
            <v>名古屋/【ALA-3406KBE】水に浮くＬＥＤランタンライト（4962644215485）</v>
          </cell>
          <cell r="D18">
            <v>462</v>
          </cell>
          <cell r="E18">
            <v>664.67880000000002</v>
          </cell>
          <cell r="F18">
            <v>10350</v>
          </cell>
        </row>
        <row r="19">
          <cell r="B19" t="str">
            <v>ASE-5201DB</v>
          </cell>
          <cell r="C19" t="str">
            <v>青山1/【ASE-5201】安心のお線香ミニ 電池付</v>
          </cell>
          <cell r="D19">
            <v>604</v>
          </cell>
          <cell r="E19">
            <v>828.42629999999997</v>
          </cell>
          <cell r="F19">
            <v>8109</v>
          </cell>
        </row>
        <row r="20">
          <cell r="B20" t="str">
            <v>ACA-4305</v>
          </cell>
          <cell r="C20" t="str">
            <v>青山1/【ACA-4305】防雨ＬＥＤヘッドランプ（4962644215218）</v>
          </cell>
          <cell r="D20">
            <v>234</v>
          </cell>
          <cell r="E20">
            <v>506.51760000000002</v>
          </cell>
          <cell r="F20">
            <v>12970</v>
          </cell>
        </row>
        <row r="21">
          <cell r="B21" t="str">
            <v>AST-3301T</v>
          </cell>
          <cell r="C21" t="str">
            <v>青山1/【AST-3301T】調光式ＬＥＤ軽量スタンドライト（4962644215447）</v>
          </cell>
          <cell r="D21">
            <v>346</v>
          </cell>
          <cell r="E21">
            <v>504.9975</v>
          </cell>
          <cell r="F21">
            <v>12210</v>
          </cell>
        </row>
        <row r="22">
          <cell r="B22" t="str">
            <v>AS-M001</v>
          </cell>
          <cell r="C22" t="str">
            <v>名古屋/【AS-M001】集音器 イヤリスチャージ 耳掛式 AS-M001（エルパPB専用）（4901087220519）</v>
          </cell>
          <cell r="D22">
            <v>1605</v>
          </cell>
          <cell r="E22">
            <v>3680</v>
          </cell>
          <cell r="F22">
            <v>1667</v>
          </cell>
        </row>
        <row r="23">
          <cell r="B23" t="str">
            <v>ARO-5202DB</v>
          </cell>
          <cell r="C23" t="str">
            <v>青山1/【ARO-5202】安心のろうそくミニ 電池付</v>
          </cell>
          <cell r="D23">
            <v>430</v>
          </cell>
          <cell r="E23">
            <v>611.48440000000005</v>
          </cell>
          <cell r="F23">
            <v>9802</v>
          </cell>
        </row>
        <row r="24">
          <cell r="B24" t="str">
            <v>AST-3302</v>
          </cell>
          <cell r="C24" t="str">
            <v>青山1/【AST-3302】電気スタンド スタンドライト （4962644214631）</v>
          </cell>
          <cell r="D24">
            <v>330</v>
          </cell>
          <cell r="E24">
            <v>444.34699999999998</v>
          </cell>
          <cell r="F24">
            <v>13451</v>
          </cell>
        </row>
        <row r="25">
          <cell r="B25" t="str">
            <v>ASE-4202RDB</v>
          </cell>
          <cell r="C25" t="str">
            <v>青山1/【ASE-4202R】安心のお線香中(三本立) （ルーツ専用）ブラウン</v>
          </cell>
          <cell r="D25">
            <v>650</v>
          </cell>
          <cell r="E25">
            <v>1000</v>
          </cell>
          <cell r="F25">
            <v>5790</v>
          </cell>
        </row>
        <row r="26">
          <cell r="B26" t="str">
            <v>AHM-107</v>
          </cell>
          <cell r="C26" t="str">
            <v>青山1/【AHM-107】１０Ｗハンドメガホン（4962644936090）</v>
          </cell>
          <cell r="D26">
            <v>831</v>
          </cell>
          <cell r="E26">
            <v>1385.5136</v>
          </cell>
          <cell r="F26">
            <v>3980</v>
          </cell>
        </row>
        <row r="27">
          <cell r="B27" t="str">
            <v>ACA-4302</v>
          </cell>
          <cell r="C27" t="str">
            <v>名古屋/【ACA-4302】３ＬＥＤヘッドランプ（4962644213726）</v>
          </cell>
          <cell r="D27">
            <v>400</v>
          </cell>
          <cell r="E27">
            <v>575.28689999999995</v>
          </cell>
          <cell r="F27">
            <v>9551</v>
          </cell>
        </row>
        <row r="28">
          <cell r="B28" t="str">
            <v>AKA-106</v>
          </cell>
          <cell r="C28" t="str">
            <v>名古屋/【AKA-106】耳にすっぽり集音器Ⅱ（4962644936663）</v>
          </cell>
          <cell r="D28">
            <v>657</v>
          </cell>
          <cell r="E28">
            <v>1502.9938999999999</v>
          </cell>
          <cell r="F28">
            <v>3600</v>
          </cell>
        </row>
        <row r="29">
          <cell r="B29" t="str">
            <v>ABO-17</v>
          </cell>
          <cell r="C29" t="str">
            <v>青山1/【ABO-17】防災用ポリタンク１５（4962644785018）</v>
          </cell>
          <cell r="D29">
            <v>314</v>
          </cell>
          <cell r="E29">
            <v>504.84539999999998</v>
          </cell>
          <cell r="F29">
            <v>10634</v>
          </cell>
        </row>
        <row r="30">
          <cell r="B30" t="str">
            <v>AKD-50BR</v>
          </cell>
          <cell r="C30" t="str">
            <v>青山1/【AKD-50】スリムタップボックス</v>
          </cell>
          <cell r="D30">
            <v>364</v>
          </cell>
          <cell r="E30">
            <v>428.05790000000002</v>
          </cell>
          <cell r="F30">
            <v>11649</v>
          </cell>
        </row>
        <row r="31">
          <cell r="B31" t="str">
            <v>ATO-3201</v>
          </cell>
          <cell r="C31" t="str">
            <v>名古屋/【ATO-3201】トイレの音消し ＥＣＯメロディ（4962644936397）</v>
          </cell>
          <cell r="D31">
            <v>293</v>
          </cell>
          <cell r="E31">
            <v>819.75779999999997</v>
          </cell>
          <cell r="F31">
            <v>5858</v>
          </cell>
        </row>
        <row r="32">
          <cell r="B32" t="str">
            <v>AKA-201</v>
          </cell>
          <cell r="C32" t="str">
            <v>名古屋/【AKA-201】充電式耳かけ集音器（4962644665099）</v>
          </cell>
          <cell r="D32">
            <v>1052</v>
          </cell>
          <cell r="E32">
            <v>2685.1684</v>
          </cell>
          <cell r="F32">
            <v>1781</v>
          </cell>
        </row>
        <row r="33">
          <cell r="B33" t="str">
            <v>AMC-100</v>
          </cell>
          <cell r="C33" t="str">
            <v>青山1/【AMC-100】触らず むしキャッチリー（4962644943418）</v>
          </cell>
          <cell r="D33">
            <v>169</v>
          </cell>
          <cell r="E33">
            <v>269.30520000000001</v>
          </cell>
          <cell r="F33">
            <v>17597</v>
          </cell>
        </row>
        <row r="34">
          <cell r="B34" t="str">
            <v>ASR-10BK</v>
          </cell>
          <cell r="C34" t="str">
            <v>名古屋/【ASR-10】シガーライター用コンセント</v>
          </cell>
          <cell r="D34">
            <v>835</v>
          </cell>
          <cell r="E34">
            <v>1137.7550000000001</v>
          </cell>
          <cell r="F34">
            <v>4131</v>
          </cell>
        </row>
        <row r="35">
          <cell r="B35" t="str">
            <v>ARO-4202DB</v>
          </cell>
          <cell r="C35" t="str">
            <v>青山1/【ARO-4202】燭台付安心のろうそく（小） 電池付</v>
          </cell>
          <cell r="D35">
            <v>411</v>
          </cell>
          <cell r="E35">
            <v>844.38909999999998</v>
          </cell>
          <cell r="F35">
            <v>5541</v>
          </cell>
        </row>
        <row r="36">
          <cell r="B36" t="str">
            <v>ADP-240</v>
          </cell>
          <cell r="C36" t="str">
            <v>青山1/【ADP-240】土ストッパー ４０枚入（4962644940318）</v>
          </cell>
          <cell r="D36">
            <v>825</v>
          </cell>
          <cell r="E36">
            <v>1477.8228999999999</v>
          </cell>
          <cell r="F36">
            <v>3111</v>
          </cell>
        </row>
        <row r="37">
          <cell r="B37" t="str">
            <v>KBO-27100</v>
          </cell>
          <cell r="C37" t="str">
            <v>名古屋/【KBO-27100】抗菌・消臭　災害時の緊急トイレ100回（4962644785506）</v>
          </cell>
          <cell r="D37">
            <v>1794</v>
          </cell>
          <cell r="E37">
            <v>3737.6808000000001</v>
          </cell>
          <cell r="F37">
            <v>1225</v>
          </cell>
        </row>
        <row r="38">
          <cell r="B38" t="str">
            <v>AYD-105</v>
          </cell>
          <cell r="C38" t="str">
            <v>名古屋/【AYD-105】自動でオン・オフ受話器の拡声器（4962644942800）</v>
          </cell>
          <cell r="D38">
            <v>915</v>
          </cell>
          <cell r="E38">
            <v>1703.2873999999999</v>
          </cell>
          <cell r="F38">
            <v>2526</v>
          </cell>
        </row>
        <row r="39">
          <cell r="B39" t="str">
            <v>AOM-01</v>
          </cell>
          <cell r="C39" t="str">
            <v>青山1/【AOM-01】かんたんお話メモ（4962644942725）</v>
          </cell>
          <cell r="D39">
            <v>652</v>
          </cell>
          <cell r="E39">
            <v>1089.7462</v>
          </cell>
          <cell r="F39">
            <v>3582</v>
          </cell>
        </row>
        <row r="40">
          <cell r="B40" t="str">
            <v>ASH-10BL</v>
          </cell>
          <cell r="C40" t="str">
            <v>青山1/【ASH-10】しっぷ貼りひとりでペッタンコ（化粧箱）</v>
          </cell>
          <cell r="D40">
            <v>477</v>
          </cell>
          <cell r="E40">
            <v>482.01569999999998</v>
          </cell>
          <cell r="F40">
            <v>8038</v>
          </cell>
        </row>
        <row r="41">
          <cell r="B41" t="str">
            <v>ABO-2750A</v>
          </cell>
          <cell r="C41" t="str">
            <v>名古屋/【ABO-2750A】抗菌&amp;消臭 緊急トイレ 50回分　処理袋セット（4962644785445）</v>
          </cell>
          <cell r="D41">
            <v>868</v>
          </cell>
          <cell r="E41">
            <v>2076.2278000000001</v>
          </cell>
          <cell r="F41">
            <v>1866</v>
          </cell>
        </row>
        <row r="42">
          <cell r="B42" t="str">
            <v>ASL-3303</v>
          </cell>
          <cell r="C42" t="str">
            <v>青山1/【ASL-3303】ドア用センサーライト</v>
          </cell>
          <cell r="D42">
            <v>487</v>
          </cell>
          <cell r="E42">
            <v>994.58780000000002</v>
          </cell>
          <cell r="F42">
            <v>3882</v>
          </cell>
        </row>
        <row r="43">
          <cell r="B43" t="str">
            <v>ABO-2040N</v>
          </cell>
          <cell r="C43" t="str">
            <v>名古屋/【ABO-2040N】緊急時のトイレ４０回分 凝固材のみ（4962644784646）</v>
          </cell>
          <cell r="D43">
            <v>452</v>
          </cell>
          <cell r="E43">
            <v>912.84140000000002</v>
          </cell>
          <cell r="F43">
            <v>4211</v>
          </cell>
        </row>
        <row r="44">
          <cell r="B44" t="str">
            <v>ALA-3404S</v>
          </cell>
          <cell r="C44" t="str">
            <v>名古屋/【ALA-3404S】ＬＥＤランタンライト（4962644214815）</v>
          </cell>
          <cell r="D44">
            <v>365</v>
          </cell>
          <cell r="E44">
            <v>601.47119999999995</v>
          </cell>
          <cell r="F44">
            <v>6271</v>
          </cell>
        </row>
        <row r="45">
          <cell r="B45" t="str">
            <v>ADC-204</v>
          </cell>
          <cell r="C45" t="str">
            <v>名古屋/【ADC-204】ドーム型防犯ダミーカメラ（4962644932399）</v>
          </cell>
          <cell r="D45">
            <v>341</v>
          </cell>
          <cell r="E45">
            <v>548.34929999999997</v>
          </cell>
          <cell r="F45">
            <v>6785</v>
          </cell>
        </row>
        <row r="46">
          <cell r="B46" t="str">
            <v>ADR-100</v>
          </cell>
          <cell r="C46" t="str">
            <v>青山1/【ADR-100】ドライヤースタンド（4962644942459）</v>
          </cell>
          <cell r="D46">
            <v>781</v>
          </cell>
          <cell r="E46">
            <v>1030.2021999999999</v>
          </cell>
          <cell r="F46">
            <v>3610</v>
          </cell>
        </row>
        <row r="47">
          <cell r="B47" t="str">
            <v>AHL-2203</v>
          </cell>
          <cell r="C47" t="str">
            <v>青山1/【AHL-2203】単２形ＬＥＤ防雨ライト（4962644215195）</v>
          </cell>
          <cell r="D47">
            <v>229</v>
          </cell>
          <cell r="E47">
            <v>440.94659999999999</v>
          </cell>
          <cell r="F47">
            <v>8290</v>
          </cell>
        </row>
        <row r="48">
          <cell r="B48" t="str">
            <v>ATO-3202</v>
          </cell>
          <cell r="C48" t="str">
            <v>青山1/【ATO-3202】トイレの音消し ＥＣＯメロディⅡ（4962644940349）</v>
          </cell>
          <cell r="D48">
            <v>431</v>
          </cell>
          <cell r="E48">
            <v>769.93859999999995</v>
          </cell>
          <cell r="F48">
            <v>4594</v>
          </cell>
        </row>
        <row r="49">
          <cell r="B49" t="str">
            <v>ARO-4202RDB</v>
          </cell>
          <cell r="C49" t="str">
            <v>青山1/【ARO-4202R】燭台付安心のろうそく（小） 電池付（ルーツ専用）ブラウン</v>
          </cell>
          <cell r="D49">
            <v>395</v>
          </cell>
          <cell r="E49">
            <v>775</v>
          </cell>
          <cell r="F49">
            <v>4440</v>
          </cell>
        </row>
        <row r="50">
          <cell r="B50" t="str">
            <v>AHL-2204</v>
          </cell>
          <cell r="C50" t="str">
            <v>青山1/【AHL-2204】ＬＥＤ防雨ライト（4962644215478）</v>
          </cell>
          <cell r="D50">
            <v>207</v>
          </cell>
          <cell r="E50">
            <v>327.14420000000001</v>
          </cell>
          <cell r="F50">
            <v>10496</v>
          </cell>
        </row>
        <row r="51">
          <cell r="B51" t="str">
            <v>ABA-105</v>
          </cell>
          <cell r="C51" t="str">
            <v>名古屋/【ABA-105】防犯ドアアラーム（4962644931255）</v>
          </cell>
          <cell r="D51">
            <v>255</v>
          </cell>
          <cell r="E51">
            <v>536.25480000000005</v>
          </cell>
          <cell r="F51">
            <v>6291</v>
          </cell>
        </row>
        <row r="52">
          <cell r="B52" t="str">
            <v>ASL-33082</v>
          </cell>
          <cell r="C52" t="str">
            <v>青山1/【ASL-33082】ウォールセンサーライト</v>
          </cell>
          <cell r="D52">
            <v>1330</v>
          </cell>
          <cell r="E52">
            <v>2965.3024999999998</v>
          </cell>
          <cell r="F52">
            <v>1124</v>
          </cell>
        </row>
        <row r="53">
          <cell r="B53" t="str">
            <v>AST-3301S</v>
          </cell>
          <cell r="C53" t="str">
            <v>青山1/【AST-3301S】ＬＥＤ軽量スタンドライト（4962644214723）</v>
          </cell>
          <cell r="D53">
            <v>294</v>
          </cell>
          <cell r="E53">
            <v>510.05360000000002</v>
          </cell>
          <cell r="F53">
            <v>6439</v>
          </cell>
        </row>
        <row r="54">
          <cell r="B54" t="str">
            <v>ARO-3201RDB</v>
          </cell>
          <cell r="C54" t="str">
            <v>青山1/【ARO-3201R】燭台付安心のろうそく（中） 電池付（ルーツ専用）ブラウン</v>
          </cell>
          <cell r="D54">
            <v>404</v>
          </cell>
          <cell r="E54">
            <v>920</v>
          </cell>
          <cell r="F54">
            <v>3540</v>
          </cell>
        </row>
        <row r="55">
          <cell r="B55" t="str">
            <v>ACA-4306</v>
          </cell>
          <cell r="C55" t="str">
            <v>青山1/【ACA-4306】ワイドLEDヘッドライト（4962644215492）</v>
          </cell>
          <cell r="D55">
            <v>335</v>
          </cell>
          <cell r="E55">
            <v>630.88260000000002</v>
          </cell>
          <cell r="F55">
            <v>5053</v>
          </cell>
        </row>
        <row r="56">
          <cell r="B56" t="str">
            <v>AYD-104</v>
          </cell>
          <cell r="C56" t="str">
            <v>青山1/【AYD-104】電話の拡声器Ⅲ（4962644940059）</v>
          </cell>
          <cell r="D56">
            <v>663</v>
          </cell>
          <cell r="E56">
            <v>1088.0608</v>
          </cell>
          <cell r="F56">
            <v>2895</v>
          </cell>
        </row>
        <row r="57">
          <cell r="B57" t="str">
            <v>ANS-302BK</v>
          </cell>
          <cell r="C57" t="str">
            <v>青山1/【ANS-302】テレビの音も聞こえる手もとスピーカーⅡ</v>
          </cell>
          <cell r="D57">
            <v>818</v>
          </cell>
          <cell r="E57">
            <v>1361.7384</v>
          </cell>
          <cell r="F57">
            <v>2301</v>
          </cell>
        </row>
        <row r="58">
          <cell r="B58" t="str">
            <v>AKA-110</v>
          </cell>
          <cell r="C58" t="str">
            <v>名古屋/【AKA-110】耳にすっぽり集音器Ⅲ（4962644664818）</v>
          </cell>
          <cell r="D58">
            <v>707</v>
          </cell>
          <cell r="E58">
            <v>1540.6020000000001</v>
          </cell>
          <cell r="F58">
            <v>1985</v>
          </cell>
        </row>
        <row r="59">
          <cell r="B59" t="str">
            <v>ALA-4301S</v>
          </cell>
          <cell r="C59" t="str">
            <v>名古屋/【ALA-4301S】押したら点灯ランタンⅢ（4962644214952）</v>
          </cell>
          <cell r="D59">
            <v>234</v>
          </cell>
          <cell r="E59">
            <v>347.11799999999999</v>
          </cell>
          <cell r="F59">
            <v>8698</v>
          </cell>
        </row>
        <row r="60">
          <cell r="B60" t="str">
            <v>ATD-100</v>
          </cell>
          <cell r="C60" t="str">
            <v>名古屋/【ATD-100】ふくろう型停電灯（4962644214006）</v>
          </cell>
          <cell r="D60">
            <v>735</v>
          </cell>
          <cell r="E60">
            <v>935.53700000000003</v>
          </cell>
          <cell r="F60">
            <v>3227</v>
          </cell>
        </row>
        <row r="61">
          <cell r="B61" t="str">
            <v>ATU-11</v>
          </cell>
          <cell r="C61" t="str">
            <v>青山1/【ATU-11】テレビ回転台（4962644932962）</v>
          </cell>
          <cell r="D61">
            <v>349</v>
          </cell>
          <cell r="E61">
            <v>583.24770000000001</v>
          </cell>
          <cell r="F61">
            <v>5091</v>
          </cell>
        </row>
        <row r="62">
          <cell r="B62" t="str">
            <v>ADH-100</v>
          </cell>
          <cell r="C62" t="str">
            <v>青山1/【ADH-100】車脱出用ハンマーⅢ（4962644940158）</v>
          </cell>
          <cell r="D62">
            <v>463</v>
          </cell>
          <cell r="E62">
            <v>673.83270000000005</v>
          </cell>
          <cell r="F62">
            <v>4322</v>
          </cell>
        </row>
        <row r="63">
          <cell r="B63" t="str">
            <v>AKN-08-6P</v>
          </cell>
          <cell r="C63" t="str">
            <v>青山1/【AKN-08-6P】にぎりやすい安全プラグカバー 3色セット</v>
          </cell>
          <cell r="D63">
            <v>238</v>
          </cell>
          <cell r="E63">
            <v>419.93779999999998</v>
          </cell>
          <cell r="F63">
            <v>6756</v>
          </cell>
        </row>
        <row r="64">
          <cell r="B64" t="str">
            <v>AKA-202</v>
          </cell>
          <cell r="C64" t="str">
            <v>名古屋/【AKA-202】充電式耳すっぽり集音器（4962644665174）</v>
          </cell>
          <cell r="D64">
            <v>1110</v>
          </cell>
          <cell r="E64">
            <v>2604.1671000000001</v>
          </cell>
          <cell r="F64">
            <v>1053</v>
          </cell>
        </row>
        <row r="65">
          <cell r="B65" t="str">
            <v>ASL-33032</v>
          </cell>
          <cell r="C65" t="str">
            <v>青山1/【ASL-33032】ドア用センサーライト</v>
          </cell>
          <cell r="D65">
            <v>1037</v>
          </cell>
          <cell r="E65">
            <v>3000</v>
          </cell>
          <cell r="F65">
            <v>909</v>
          </cell>
        </row>
        <row r="66">
          <cell r="B66" t="str">
            <v>ASB-01</v>
          </cell>
          <cell r="C66" t="str">
            <v>青山1/【ASB-01】どこでもラクラク洗浄ブラシ（4962644936007）</v>
          </cell>
          <cell r="D66">
            <v>762</v>
          </cell>
          <cell r="E66">
            <v>1164.797</v>
          </cell>
          <cell r="F66">
            <v>2261</v>
          </cell>
        </row>
        <row r="67">
          <cell r="B67" t="str">
            <v>AHM-103</v>
          </cell>
          <cell r="C67" t="str">
            <v>青山1/【AHM-103】ハンドメガホンミニ（4962644933747）</v>
          </cell>
          <cell r="D67">
            <v>642</v>
          </cell>
          <cell r="E67">
            <v>1005.919</v>
          </cell>
          <cell r="F67">
            <v>2592</v>
          </cell>
        </row>
        <row r="68">
          <cell r="B68" t="str">
            <v>ASE-4211DB</v>
          </cell>
          <cell r="C68" t="str">
            <v>青山1/【ASE-4211】自動消灯付安心のお線香(中)</v>
          </cell>
          <cell r="D68">
            <v>620</v>
          </cell>
          <cell r="E68">
            <v>1168.1723</v>
          </cell>
          <cell r="F68">
            <v>2200</v>
          </cell>
        </row>
        <row r="69">
          <cell r="B69" t="str">
            <v>ABO-970</v>
          </cell>
          <cell r="C69" t="str">
            <v>青山1/【ABO-970】車載用防災4点セット（4962644785124）</v>
          </cell>
          <cell r="D69">
            <v>1518</v>
          </cell>
          <cell r="E69">
            <v>2393.5954999999999</v>
          </cell>
          <cell r="F69">
            <v>1068</v>
          </cell>
        </row>
        <row r="70">
          <cell r="B70" t="str">
            <v>ASE-5201RDB</v>
          </cell>
          <cell r="C70" t="str">
            <v>青山1/【ASE-5201R】安心のお線香ミニ 電池付（ルーツ専用）ブラウン</v>
          </cell>
          <cell r="D70">
            <v>653</v>
          </cell>
          <cell r="E70">
            <v>810</v>
          </cell>
          <cell r="F70">
            <v>3140</v>
          </cell>
        </row>
        <row r="71">
          <cell r="B71" t="str">
            <v>ANS-502</v>
          </cell>
          <cell r="C71" t="str">
            <v>青山1/【ANS-502】液晶テレビ対応手もとスピーカー（4962644943432）</v>
          </cell>
          <cell r="D71">
            <v>676</v>
          </cell>
          <cell r="E71">
            <v>1296.3097</v>
          </cell>
          <cell r="F71">
            <v>1905</v>
          </cell>
        </row>
        <row r="72">
          <cell r="B72" t="str">
            <v>ABO-2810A</v>
          </cell>
          <cell r="C72" t="str">
            <v>名古屋/【ABO-2810A】災害時の緊急ﾄｲﾚ 10回分 ダブル抗菌消臭（4962644785421）</v>
          </cell>
          <cell r="D72">
            <v>252</v>
          </cell>
          <cell r="E72">
            <v>519.62519999999995</v>
          </cell>
          <cell r="F72">
            <v>4664</v>
          </cell>
        </row>
        <row r="73">
          <cell r="B73" t="str">
            <v>AKU-4304</v>
          </cell>
          <cell r="C73" t="str">
            <v>青山1/【AKU-4304】３ＬＥＤ前カゴクリップライト（4962644664177）</v>
          </cell>
          <cell r="D73">
            <v>352</v>
          </cell>
          <cell r="E73">
            <v>481.79219999999998</v>
          </cell>
          <cell r="F73">
            <v>4956</v>
          </cell>
        </row>
        <row r="74">
          <cell r="B74" t="str">
            <v>AHM-201</v>
          </cell>
          <cell r="C74" t="str">
            <v>青山1/【AHM-201】防雨ハンドメガホン（4962644942817）</v>
          </cell>
          <cell r="D74">
            <v>1476</v>
          </cell>
          <cell r="E74">
            <v>2753.3748999999998</v>
          </cell>
          <cell r="F74">
            <v>867</v>
          </cell>
        </row>
        <row r="75">
          <cell r="B75" t="str">
            <v>ATN-0102</v>
          </cell>
          <cell r="C75" t="str">
            <v>青山1/【ATN-0102】ふたがトングになる保存容器 ２個組</v>
          </cell>
          <cell r="D75">
            <v>309</v>
          </cell>
          <cell r="E75">
            <v>471.94310000000002</v>
          </cell>
          <cell r="F75">
            <v>4992</v>
          </cell>
        </row>
        <row r="76">
          <cell r="B76" t="str">
            <v>ASL-3307</v>
          </cell>
          <cell r="C76" t="str">
            <v>青山1/【ASL-3307】ハンガーセンサーライト（4962644665273）</v>
          </cell>
          <cell r="D76">
            <v>513</v>
          </cell>
          <cell r="E76">
            <v>942.75599999999997</v>
          </cell>
          <cell r="F76">
            <v>2471</v>
          </cell>
        </row>
        <row r="77">
          <cell r="B77" t="str">
            <v>AKO-07BE</v>
          </cell>
          <cell r="C77" t="str">
            <v>青山1/【AKO-07】こたつの高さをあげる足スリム</v>
          </cell>
          <cell r="D77">
            <v>191</v>
          </cell>
          <cell r="E77">
            <v>296.94499999999999</v>
          </cell>
          <cell r="F77">
            <v>7634</v>
          </cell>
        </row>
        <row r="78">
          <cell r="B78" t="str">
            <v>ABA-507WH</v>
          </cell>
          <cell r="C78" t="str">
            <v>青山1/【ABA-507】ひっぱりやすい防犯ブザー</v>
          </cell>
          <cell r="D78">
            <v>289</v>
          </cell>
          <cell r="E78">
            <v>485.7054</v>
          </cell>
          <cell r="F78">
            <v>4501</v>
          </cell>
        </row>
        <row r="79">
          <cell r="B79" t="str">
            <v>ABO-14</v>
          </cell>
          <cell r="C79" t="str">
            <v>青山1/【ABO-14】おおきなアルミシート（4962644783601）</v>
          </cell>
          <cell r="D79">
            <v>197</v>
          </cell>
          <cell r="E79">
            <v>297.11500000000001</v>
          </cell>
          <cell r="F79">
            <v>7337</v>
          </cell>
        </row>
        <row r="80">
          <cell r="B80" t="str">
            <v>AKS-05BK</v>
          </cell>
          <cell r="C80" t="str">
            <v>青山1/【AKS-05】ドアストッパーねこ</v>
          </cell>
          <cell r="D80">
            <v>669</v>
          </cell>
          <cell r="E80">
            <v>841.3723</v>
          </cell>
          <cell r="F80">
            <v>2557</v>
          </cell>
        </row>
        <row r="81">
          <cell r="B81" t="str">
            <v>AKM-3205BL</v>
          </cell>
          <cell r="C81" t="str">
            <v>青山1/【AKM-3205】首ふり毛だまクリーナー</v>
          </cell>
          <cell r="D81">
            <v>348</v>
          </cell>
          <cell r="E81">
            <v>722.77869999999996</v>
          </cell>
          <cell r="F81">
            <v>2951</v>
          </cell>
        </row>
        <row r="82">
          <cell r="B82" t="str">
            <v>ASH-1040BL</v>
          </cell>
          <cell r="C82" t="str">
            <v>青山1/【ASH-1040】シップ貼り＆軟膏塗りセット</v>
          </cell>
          <cell r="D82">
            <v>0</v>
          </cell>
          <cell r="E82">
            <v>993.95730000000003</v>
          </cell>
          <cell r="F82">
            <v>2110</v>
          </cell>
        </row>
        <row r="83">
          <cell r="B83" t="str">
            <v>ARO-5201</v>
          </cell>
          <cell r="C83" t="str">
            <v>青山1/【ARO-5201】安心のろうそく（小）２本入 電池付（4962644929856）</v>
          </cell>
          <cell r="D83">
            <v>741</v>
          </cell>
          <cell r="E83">
            <v>1380.0033000000001</v>
          </cell>
          <cell r="F83">
            <v>1501</v>
          </cell>
        </row>
        <row r="84">
          <cell r="B84">
            <v>103000</v>
          </cell>
          <cell r="C84" t="str">
            <v>青山/【103000】グローバルキーカバー</v>
          </cell>
          <cell r="D84">
            <v>1133</v>
          </cell>
          <cell r="E84">
            <v>2042</v>
          </cell>
          <cell r="F84">
            <v>1000</v>
          </cell>
        </row>
        <row r="85">
          <cell r="B85" t="str">
            <v>RSA-WH</v>
          </cell>
          <cell r="C85" t="str">
            <v>名古屋/【RSA】ホタルメット加工品（DICプラスチック様専用）</v>
          </cell>
          <cell r="D85">
            <v>1182</v>
          </cell>
          <cell r="E85">
            <v>1335</v>
          </cell>
          <cell r="F85">
            <v>1500</v>
          </cell>
        </row>
        <row r="86">
          <cell r="B86" t="str">
            <v>AYC-101BL</v>
          </cell>
          <cell r="C86" t="str">
            <v>青山1/【AYC-101】耳すっきりクリーナー</v>
          </cell>
          <cell r="D86">
            <v>293</v>
          </cell>
          <cell r="E86">
            <v>521.93430000000001</v>
          </cell>
          <cell r="F86">
            <v>3833</v>
          </cell>
        </row>
        <row r="87">
          <cell r="B87" t="str">
            <v>AKO-05BR</v>
          </cell>
          <cell r="C87" t="str">
            <v>青山1/【AKO-05】こたつの高さをあげる足ジャンボ</v>
          </cell>
          <cell r="D87">
            <v>317</v>
          </cell>
          <cell r="E87">
            <v>364.95679999999999</v>
          </cell>
          <cell r="F87">
            <v>5481</v>
          </cell>
        </row>
        <row r="88">
          <cell r="B88" t="str">
            <v>AMK-103BL</v>
          </cell>
          <cell r="C88" t="str">
            <v>名古屋/【AMK-103】シリコンキャップ付あかりちゃん耳かき</v>
          </cell>
          <cell r="D88">
            <v>251</v>
          </cell>
          <cell r="E88">
            <v>446.67849999999999</v>
          </cell>
          <cell r="F88">
            <v>4442</v>
          </cell>
        </row>
        <row r="89">
          <cell r="B89" t="str">
            <v>AKM-3204PK</v>
          </cell>
          <cell r="C89" t="str">
            <v>青山1/【AKM-3204】立てて置ける毛だまクリーナー</v>
          </cell>
          <cell r="D89">
            <v>374</v>
          </cell>
          <cell r="E89">
            <v>461.20800000000003</v>
          </cell>
          <cell r="F89">
            <v>4288</v>
          </cell>
        </row>
        <row r="90">
          <cell r="B90" t="str">
            <v>AKO-07BR</v>
          </cell>
          <cell r="C90" t="str">
            <v>青山1/【AKO-07】こたつの高さをあげる足スリム</v>
          </cell>
          <cell r="D90">
            <v>192</v>
          </cell>
          <cell r="E90">
            <v>294.70949999999999</v>
          </cell>
          <cell r="F90">
            <v>6602</v>
          </cell>
        </row>
        <row r="91">
          <cell r="B91" t="str">
            <v>ASH-40BPK</v>
          </cell>
          <cell r="C91" t="str">
            <v>青山1/【ASH-40B】軟こうぬりちゃん（化粧箱）</v>
          </cell>
          <cell r="D91">
            <v>439</v>
          </cell>
          <cell r="E91">
            <v>530.4665</v>
          </cell>
          <cell r="F91">
            <v>3578</v>
          </cell>
        </row>
        <row r="92">
          <cell r="B92" t="str">
            <v>AHA-4302</v>
          </cell>
          <cell r="C92" t="str">
            <v>名古屋/【AHA-4302】防雨スリムサイクルライト（4962644664085）</v>
          </cell>
          <cell r="D92">
            <v>289</v>
          </cell>
          <cell r="E92">
            <v>396.5034</v>
          </cell>
          <cell r="F92">
            <v>4752</v>
          </cell>
        </row>
        <row r="93">
          <cell r="B93" t="str">
            <v>ASH-50</v>
          </cell>
          <cell r="C93" t="str">
            <v>青山1/【ASH-50】にゃんと伸びる孫の手（4962644520497）</v>
          </cell>
          <cell r="D93">
            <v>381</v>
          </cell>
          <cell r="E93">
            <v>487.72089999999997</v>
          </cell>
          <cell r="F93">
            <v>3863</v>
          </cell>
        </row>
        <row r="94">
          <cell r="B94" t="str">
            <v>ABO-09</v>
          </cell>
          <cell r="C94" t="str">
            <v>青山1/【ABO-09】非常用携帯アルミブランケット（4962644784523）</v>
          </cell>
          <cell r="D94">
            <v>112</v>
          </cell>
          <cell r="E94">
            <v>167.31659999999999</v>
          </cell>
          <cell r="F94">
            <v>11109</v>
          </cell>
        </row>
        <row r="95">
          <cell r="B95" t="str">
            <v>AIC-04BR</v>
          </cell>
          <cell r="C95" t="str">
            <v>青山1/【AIC-04】ズレにくいイス脚カバー ４脚用</v>
          </cell>
          <cell r="D95">
            <v>275</v>
          </cell>
          <cell r="E95">
            <v>467.98160000000001</v>
          </cell>
          <cell r="F95">
            <v>3970</v>
          </cell>
        </row>
        <row r="96">
          <cell r="B96" t="str">
            <v>ARO-5202RDB</v>
          </cell>
          <cell r="C96" t="str">
            <v>青山1/【ARO-5202R】安心のろうそくミニ 電池付（ルーツ専用）ブラウン</v>
          </cell>
          <cell r="D96">
            <v>427</v>
          </cell>
          <cell r="E96">
            <v>663.81719999999996</v>
          </cell>
          <cell r="F96">
            <v>2790</v>
          </cell>
        </row>
        <row r="97">
          <cell r="B97" t="str">
            <v>AKD-50BE</v>
          </cell>
          <cell r="C97" t="str">
            <v>青山1/【AKD-50】スリムタップボックス</v>
          </cell>
          <cell r="D97">
            <v>364</v>
          </cell>
          <cell r="E97">
            <v>431.82929999999999</v>
          </cell>
          <cell r="F97">
            <v>4248</v>
          </cell>
        </row>
        <row r="98">
          <cell r="B98" t="str">
            <v>ARP-04RD</v>
          </cell>
          <cell r="C98" t="str">
            <v>青山1/【ARP-04】マグネット付ルーペ</v>
          </cell>
          <cell r="D98">
            <v>217</v>
          </cell>
          <cell r="E98">
            <v>244.43</v>
          </cell>
          <cell r="F98">
            <v>7465</v>
          </cell>
        </row>
        <row r="99">
          <cell r="B99" t="str">
            <v>AKM-3204BL</v>
          </cell>
          <cell r="C99" t="str">
            <v>青山1/【AKM-3204】立てて置ける毛だまクリーナー</v>
          </cell>
          <cell r="D99">
            <v>374</v>
          </cell>
          <cell r="E99">
            <v>468.37430000000001</v>
          </cell>
          <cell r="F99">
            <v>3778</v>
          </cell>
        </row>
        <row r="100">
          <cell r="B100" t="str">
            <v>ARO-3201DB</v>
          </cell>
          <cell r="C100" t="str">
            <v>青山1/【ARO-3201】燭台付安心のろうそく（中） 電池付</v>
          </cell>
          <cell r="D100">
            <v>429</v>
          </cell>
          <cell r="E100">
            <v>953.92229999999995</v>
          </cell>
          <cell r="F100">
            <v>1841</v>
          </cell>
        </row>
        <row r="101">
          <cell r="B101" t="str">
            <v>KCA-001</v>
          </cell>
          <cell r="C101" t="str">
            <v>青山1/【KCA-001】充電式ヘッドライト220（4962644215515）</v>
          </cell>
          <cell r="D101">
            <v>694</v>
          </cell>
          <cell r="E101">
            <v>1013.0734</v>
          </cell>
          <cell r="F101">
            <v>1702</v>
          </cell>
        </row>
        <row r="102">
          <cell r="B102" t="str">
            <v>AST-3303</v>
          </cell>
          <cell r="C102" t="str">
            <v>青山1/【AST-3303】スマホが置けるスタンドライト（4962644214686）</v>
          </cell>
          <cell r="D102">
            <v>331</v>
          </cell>
          <cell r="E102">
            <v>454.89</v>
          </cell>
          <cell r="F102">
            <v>3790</v>
          </cell>
        </row>
        <row r="103">
          <cell r="B103">
            <v>414210132</v>
          </cell>
          <cell r="C103" t="str">
            <v>青山1/【ARO-3201DB】燭台付安心のろうそく中　茶　箱入（こもり専用）</v>
          </cell>
          <cell r="D103">
            <v>464</v>
          </cell>
          <cell r="E103">
            <v>961.77</v>
          </cell>
          <cell r="F103">
            <v>1761</v>
          </cell>
        </row>
        <row r="104">
          <cell r="B104" t="str">
            <v>ABO-27100A</v>
          </cell>
          <cell r="C104" t="str">
            <v>名古屋/【ABO-27100A】抗菌消臭 緊急トイレ 100回分 処理袋セット（4962644785469）</v>
          </cell>
          <cell r="D104">
            <v>1511</v>
          </cell>
          <cell r="E104">
            <v>3557.3782000000001</v>
          </cell>
          <cell r="F104">
            <v>476</v>
          </cell>
        </row>
        <row r="105">
          <cell r="B105" t="str">
            <v>ABO-2907</v>
          </cell>
          <cell r="C105" t="str">
            <v>青山1/【ABO-2907】水タンクにもなる水のう袋　７枚入(4962644785568)</v>
          </cell>
          <cell r="D105">
            <v>542</v>
          </cell>
          <cell r="E105">
            <v>917.29280000000006</v>
          </cell>
          <cell r="F105">
            <v>1827</v>
          </cell>
        </row>
        <row r="106">
          <cell r="B106" t="str">
            <v>AHM-108</v>
          </cell>
          <cell r="C106" t="str">
            <v>青山1/【AHM-108】録音できるハンドメガホン（4962644938308）</v>
          </cell>
          <cell r="D106">
            <v>760</v>
          </cell>
          <cell r="E106">
            <v>1523.0505000000001</v>
          </cell>
          <cell r="F106">
            <v>1090</v>
          </cell>
        </row>
        <row r="107">
          <cell r="B107" t="str">
            <v>AWT-04</v>
          </cell>
          <cell r="C107" t="str">
            <v>名古屋/【AWT-04】盗撮・盗聴器発見器（4962644943616）</v>
          </cell>
          <cell r="D107">
            <v>516</v>
          </cell>
          <cell r="E107">
            <v>915.94849999999997</v>
          </cell>
          <cell r="F107">
            <v>1787</v>
          </cell>
        </row>
        <row r="108">
          <cell r="B108" t="str">
            <v>AHA-43ENAUTO</v>
          </cell>
          <cell r="C108" t="str">
            <v>青山1/（i30）【AHA-43ENAUTO】自動点灯サイクルライト（エルパ-エディオン専用）（4962644665327）</v>
          </cell>
          <cell r="D108">
            <v>411</v>
          </cell>
          <cell r="E108">
            <v>790</v>
          </cell>
          <cell r="F108">
            <v>2030</v>
          </cell>
        </row>
        <row r="109">
          <cell r="B109" t="str">
            <v>AMK-101BL</v>
          </cell>
          <cell r="C109" t="str">
            <v>名古屋/【AMK-101】あかりちゃん耳かき</v>
          </cell>
          <cell r="D109">
            <v>191</v>
          </cell>
          <cell r="E109">
            <v>249.24340000000001</v>
          </cell>
          <cell r="F109">
            <v>6408</v>
          </cell>
        </row>
        <row r="110">
          <cell r="B110" t="str">
            <v>ADC-301</v>
          </cell>
          <cell r="C110" t="str">
            <v>名古屋/【ADC-301】ソーラー充電式防犯ダミーカメラ（4962644942633）</v>
          </cell>
          <cell r="D110">
            <v>762</v>
          </cell>
          <cell r="E110">
            <v>1274.1331</v>
          </cell>
          <cell r="F110">
            <v>1247</v>
          </cell>
        </row>
        <row r="111">
          <cell r="B111" t="str">
            <v>ADL-03</v>
          </cell>
          <cell r="C111" t="str">
            <v>名古屋/【ADL-03】にぎっ照るライトⅡ（4962644934478）</v>
          </cell>
          <cell r="D111">
            <v>524</v>
          </cell>
          <cell r="E111">
            <v>789.73749999999995</v>
          </cell>
          <cell r="F111">
            <v>2000</v>
          </cell>
        </row>
        <row r="112">
          <cell r="B112" t="str">
            <v>ANS-601</v>
          </cell>
          <cell r="C112" t="str">
            <v>青山1/【ANS-601】お経の流れるスピーカー（4962644938957）</v>
          </cell>
          <cell r="D112">
            <v>1000</v>
          </cell>
          <cell r="E112">
            <v>1945.7159999999999</v>
          </cell>
          <cell r="F112">
            <v>810</v>
          </cell>
        </row>
        <row r="113">
          <cell r="B113" t="str">
            <v>ABO-16</v>
          </cell>
          <cell r="C113" t="str">
            <v>青山1/【ABO-16】アルミシート携帯ポーチ付（4962644783717）</v>
          </cell>
          <cell r="D113">
            <v>163</v>
          </cell>
          <cell r="E113">
            <v>296.40800000000002</v>
          </cell>
          <cell r="F113">
            <v>5255</v>
          </cell>
        </row>
        <row r="114">
          <cell r="B114" t="str">
            <v>ASL-3309</v>
          </cell>
          <cell r="C114" t="str">
            <v>青山1/【ASL-3309】センサーライト付防犯ダミーカメラ（4962644665372）</v>
          </cell>
          <cell r="D114">
            <v>603</v>
          </cell>
          <cell r="E114">
            <v>1376.7815000000001</v>
          </cell>
          <cell r="F114">
            <v>1126</v>
          </cell>
        </row>
        <row r="115">
          <cell r="B115" t="str">
            <v>ADC-310BL</v>
          </cell>
          <cell r="C115" t="str">
            <v>青山1/【ADC-310】単３が単１になる電池アダプター</v>
          </cell>
          <cell r="D115">
            <v>116</v>
          </cell>
          <cell r="E115">
            <v>150.60220000000001</v>
          </cell>
          <cell r="F115">
            <v>10199</v>
          </cell>
        </row>
        <row r="116">
          <cell r="B116" t="str">
            <v>AIC-04BE</v>
          </cell>
          <cell r="C116" t="str">
            <v>青山1/【AIC-04】ズレにくいイス脚カバー ４脚用</v>
          </cell>
          <cell r="D116">
            <v>251</v>
          </cell>
          <cell r="E116">
            <v>463.86610000000002</v>
          </cell>
          <cell r="F116">
            <v>3309</v>
          </cell>
        </row>
        <row r="117">
          <cell r="B117" t="str">
            <v>AHL-1101</v>
          </cell>
          <cell r="C117" t="str">
            <v>青山1/【AHL-1101】単３と単１が使える防水ライト（4962644214938）</v>
          </cell>
          <cell r="D117">
            <v>273</v>
          </cell>
          <cell r="E117">
            <v>595.81780000000003</v>
          </cell>
          <cell r="F117">
            <v>2547</v>
          </cell>
        </row>
        <row r="118">
          <cell r="B118" t="str">
            <v>ABO-2710A</v>
          </cell>
          <cell r="C118" t="str">
            <v>名古屋/【ABO-2710A】抗菌消臭 緊急トイレ 10回分（4962644785414）</v>
          </cell>
          <cell r="D118">
            <v>211</v>
          </cell>
          <cell r="E118">
            <v>451.26339999999999</v>
          </cell>
          <cell r="F118">
            <v>3311</v>
          </cell>
        </row>
        <row r="119">
          <cell r="B119" t="str">
            <v>AHA-4306</v>
          </cell>
          <cell r="C119" t="str">
            <v>青山1/【AHA-4306】自動点灯前かごクリップライト（4962644664962）</v>
          </cell>
          <cell r="D119">
            <v>433</v>
          </cell>
          <cell r="E119">
            <v>885.95899999999995</v>
          </cell>
          <cell r="F119">
            <v>1634</v>
          </cell>
        </row>
        <row r="120">
          <cell r="B120" t="str">
            <v>ABO-2710N</v>
          </cell>
          <cell r="C120" t="str">
            <v>名古屋/【ABO-2710N】抗菌消臭 緊急トイレ 10回分 凝固剤のみ（4962644785407）</v>
          </cell>
          <cell r="D120">
            <v>169</v>
          </cell>
          <cell r="E120">
            <v>257.00959999999998</v>
          </cell>
          <cell r="F120">
            <v>5623</v>
          </cell>
        </row>
        <row r="121">
          <cell r="B121" t="str">
            <v>AKD-1010</v>
          </cell>
          <cell r="C121" t="str">
            <v>青山1/【AKD-1010】シリコンくるっとバンド10本入り（4962644939831）</v>
          </cell>
          <cell r="D121">
            <v>172</v>
          </cell>
          <cell r="E121">
            <v>238.5521</v>
          </cell>
          <cell r="F121">
            <v>6050</v>
          </cell>
        </row>
        <row r="122">
          <cell r="B122">
            <v>414210112</v>
          </cell>
          <cell r="C122" t="str">
            <v>青山1/【ARO-5202DB】燭台付安心のろうそくミニ　茶　箱入（こもり専用）</v>
          </cell>
          <cell r="D122">
            <v>425</v>
          </cell>
          <cell r="E122">
            <v>711.18119999999999</v>
          </cell>
          <cell r="F122">
            <v>1998</v>
          </cell>
        </row>
        <row r="123">
          <cell r="B123" t="str">
            <v>ASE-5201GD</v>
          </cell>
          <cell r="C123" t="str">
            <v>青山1/【ASE-5201】安心のお線香ミニ 電池付</v>
          </cell>
          <cell r="D123">
            <v>731</v>
          </cell>
          <cell r="E123">
            <v>941.60400000000004</v>
          </cell>
          <cell r="F123">
            <v>1485</v>
          </cell>
        </row>
        <row r="124">
          <cell r="B124" t="str">
            <v>ASE-4201DB</v>
          </cell>
          <cell r="C124" t="str">
            <v>青山1/【ASE-4201】安心のお線香(中） 電池付</v>
          </cell>
          <cell r="D124">
            <v>653</v>
          </cell>
          <cell r="E124">
            <v>1153.6114</v>
          </cell>
          <cell r="F124">
            <v>1194</v>
          </cell>
        </row>
        <row r="125">
          <cell r="B125" t="str">
            <v>ABO-2830A</v>
          </cell>
          <cell r="C125" t="str">
            <v>名古屋/【ABO-2830A】災害時の緊急トイレ30回分ダブル抗菌消臭（4962644785582）</v>
          </cell>
          <cell r="D125">
            <v>0</v>
          </cell>
          <cell r="E125">
            <v>1538.7852</v>
          </cell>
          <cell r="F125">
            <v>889</v>
          </cell>
        </row>
        <row r="126">
          <cell r="B126" t="str">
            <v>AKO-09</v>
          </cell>
          <cell r="C126" t="str">
            <v>青山1/【AKO-09】テレビの高さをあげる足（4962644943258）</v>
          </cell>
          <cell r="D126">
            <v>345</v>
          </cell>
          <cell r="E126">
            <v>452.20030000000003</v>
          </cell>
          <cell r="F126">
            <v>2986</v>
          </cell>
        </row>
        <row r="127">
          <cell r="B127" t="str">
            <v>AKA-102</v>
          </cell>
          <cell r="C127" t="str">
            <v>名古屋/【AKA-102】２倍に聞こえる集音器（4962644931385）</v>
          </cell>
          <cell r="D127">
            <v>344</v>
          </cell>
          <cell r="E127">
            <v>1004.7531</v>
          </cell>
          <cell r="F127">
            <v>1288</v>
          </cell>
        </row>
        <row r="128">
          <cell r="B128" t="str">
            <v>ABO-02</v>
          </cell>
          <cell r="C128" t="str">
            <v>名古屋/【ABO-02】アルミホイッスル（4962644934270）</v>
          </cell>
          <cell r="D128">
            <v>72</v>
          </cell>
          <cell r="E128">
            <v>195.8203</v>
          </cell>
          <cell r="F128">
            <v>6376</v>
          </cell>
        </row>
        <row r="129">
          <cell r="B129" t="str">
            <v>ABO-11</v>
          </cell>
          <cell r="C129" t="str">
            <v>青山1/【ABO-11】防炎非常持出袋（4962644784585）</v>
          </cell>
          <cell r="D129">
            <v>437</v>
          </cell>
          <cell r="E129">
            <v>996.27650000000006</v>
          </cell>
          <cell r="F129">
            <v>1237</v>
          </cell>
        </row>
        <row r="130">
          <cell r="B130" t="str">
            <v>ASE-4204DB</v>
          </cell>
          <cell r="C130" t="str">
            <v>青山1/【ASE-4204】横置きの安心のお線香(中)</v>
          </cell>
          <cell r="D130">
            <v>662</v>
          </cell>
          <cell r="E130">
            <v>1069.7612999999999</v>
          </cell>
          <cell r="F130">
            <v>1152</v>
          </cell>
        </row>
        <row r="131">
          <cell r="B131" t="str">
            <v>ARO-4202RGD</v>
          </cell>
          <cell r="C131" t="str">
            <v>青山1/【ARO-4202R】燭台付安心のろうそく（小） 電池付（ルーツ専用）ホワイト</v>
          </cell>
          <cell r="D131">
            <v>457</v>
          </cell>
          <cell r="E131">
            <v>920</v>
          </cell>
          <cell r="F131">
            <v>1320</v>
          </cell>
        </row>
        <row r="132">
          <cell r="B132" t="str">
            <v>ALA-3301</v>
          </cell>
          <cell r="C132" t="str">
            <v>青山1/【ALA-3301】てるてるランタン（4962644215232）</v>
          </cell>
          <cell r="D132">
            <v>314</v>
          </cell>
          <cell r="E132">
            <v>469.93900000000002</v>
          </cell>
          <cell r="F132">
            <v>2572</v>
          </cell>
        </row>
        <row r="133">
          <cell r="B133" t="str">
            <v>ADP-324</v>
          </cell>
          <cell r="C133" t="str">
            <v>青山1/【ADP-324】ウッド風ガーデニングブロック 24個入り</v>
          </cell>
          <cell r="D133">
            <v>478</v>
          </cell>
          <cell r="E133">
            <v>805.60080000000005</v>
          </cell>
          <cell r="F133">
            <v>1473</v>
          </cell>
        </row>
        <row r="134">
          <cell r="B134" t="str">
            <v>ASK-03</v>
          </cell>
          <cell r="C134" t="str">
            <v>青山1/【ASK-03】光るスポークかざり　スティック（4962644664559）</v>
          </cell>
          <cell r="D134">
            <v>120</v>
          </cell>
          <cell r="E134">
            <v>222.44130000000001</v>
          </cell>
          <cell r="F134">
            <v>5332</v>
          </cell>
        </row>
        <row r="135">
          <cell r="B135" t="str">
            <v>ASH-41BBL</v>
          </cell>
          <cell r="C135" t="str">
            <v>青山1/【ASH-41B】軟こうぬりちゃんコンパクト（化粧箱）</v>
          </cell>
          <cell r="D135">
            <v>433</v>
          </cell>
          <cell r="E135">
            <v>466.00200000000001</v>
          </cell>
          <cell r="F135">
            <v>2530</v>
          </cell>
        </row>
        <row r="136">
          <cell r="B136" t="str">
            <v>ACC-02</v>
          </cell>
          <cell r="C136" t="str">
            <v>青山1/【ACC-02】キャスターカバー（4962644942596）</v>
          </cell>
          <cell r="D136">
            <v>96</v>
          </cell>
          <cell r="E136">
            <v>182.3862</v>
          </cell>
          <cell r="F136">
            <v>6440</v>
          </cell>
        </row>
        <row r="137">
          <cell r="B137" t="str">
            <v>ARO-530DB</v>
          </cell>
          <cell r="C137" t="str">
            <v>青山1/【ARO-530】自動点灯安心のろうそく</v>
          </cell>
          <cell r="D137">
            <v>453</v>
          </cell>
          <cell r="E137">
            <v>974.64319999999998</v>
          </cell>
          <cell r="F137">
            <v>1205</v>
          </cell>
        </row>
        <row r="138">
          <cell r="B138" t="str">
            <v>ARO-3210NDB</v>
          </cell>
          <cell r="C138" t="str">
            <v>青山1/【ARO-3210NDB】燭台付安心の絵ろうそく(中)（4962644943098）</v>
          </cell>
          <cell r="D138">
            <v>267</v>
          </cell>
          <cell r="E138">
            <v>905.31679999999994</v>
          </cell>
          <cell r="F138">
            <v>1288</v>
          </cell>
        </row>
        <row r="139">
          <cell r="B139" t="str">
            <v>ARO-5202GD</v>
          </cell>
          <cell r="C139" t="str">
            <v>青山1/【ARO-5202】安心のろうそくミニ 電池付</v>
          </cell>
          <cell r="D139">
            <v>466</v>
          </cell>
          <cell r="E139">
            <v>699.02589999999998</v>
          </cell>
          <cell r="F139">
            <v>1663</v>
          </cell>
        </row>
        <row r="140">
          <cell r="B140" t="str">
            <v>AHL-1400T</v>
          </cell>
          <cell r="C140" t="str">
            <v>青山1/【AHL-1400T】ＬＥＤ強力ライト＆ADC-310BLセット（4962644215546）</v>
          </cell>
          <cell r="D140">
            <v>719</v>
          </cell>
          <cell r="E140">
            <v>635</v>
          </cell>
          <cell r="F140">
            <v>1764</v>
          </cell>
        </row>
        <row r="141">
          <cell r="B141" t="str">
            <v>ANS-603</v>
          </cell>
          <cell r="C141" t="str">
            <v>青山1/【ANS-603】お経の流れるスピーカー（4962644943449）</v>
          </cell>
          <cell r="D141">
            <v>740</v>
          </cell>
          <cell r="E141">
            <v>2391.1817999999998</v>
          </cell>
          <cell r="F141">
            <v>462</v>
          </cell>
        </row>
        <row r="142">
          <cell r="B142" t="str">
            <v>AKD-10</v>
          </cell>
          <cell r="C142" t="str">
            <v>青山1/【AKD-10】シリコンくるっとバンド（4962644939053）</v>
          </cell>
          <cell r="D142">
            <v>187</v>
          </cell>
          <cell r="E142">
            <v>235.78440000000001</v>
          </cell>
          <cell r="F142">
            <v>4666</v>
          </cell>
        </row>
        <row r="143">
          <cell r="B143" t="str">
            <v>AKU-4301</v>
          </cell>
          <cell r="C143" t="str">
            <v>名古屋/【AKU-4301】３ＬＥＤクリップライト（4962644213740）</v>
          </cell>
          <cell r="D143">
            <v>342</v>
          </cell>
          <cell r="E143">
            <v>497.82900000000001</v>
          </cell>
          <cell r="F143">
            <v>2193</v>
          </cell>
        </row>
        <row r="144">
          <cell r="B144" t="str">
            <v>DHL-S</v>
          </cell>
          <cell r="C144" t="str">
            <v>名古屋/【DHL-S】ホールライト光進行タイプ（東洋アソシエイツ様専用）（4520819698206）</v>
          </cell>
          <cell r="D144">
            <v>334</v>
          </cell>
          <cell r="E144">
            <v>380</v>
          </cell>
          <cell r="F144">
            <v>2800</v>
          </cell>
        </row>
        <row r="145">
          <cell r="B145" t="str">
            <v>AKD-9050</v>
          </cell>
          <cell r="C145" t="str">
            <v>青山1/【AKD-9050】園芸用シリコンバンド 50本入り（4962644942527 ）</v>
          </cell>
          <cell r="D145">
            <v>143</v>
          </cell>
          <cell r="E145">
            <v>1221.5517</v>
          </cell>
          <cell r="F145">
            <v>870</v>
          </cell>
        </row>
        <row r="146">
          <cell r="B146" t="str">
            <v>AKA-111</v>
          </cell>
          <cell r="C146" t="str">
            <v>名古屋/（n10）【AKA-111】耳かけ集音器Ⅳ（4962644943784）</v>
          </cell>
          <cell r="D146">
            <v>505</v>
          </cell>
          <cell r="E146">
            <v>1157.1878999999999</v>
          </cell>
          <cell r="F146">
            <v>910</v>
          </cell>
        </row>
        <row r="147">
          <cell r="B147" t="str">
            <v>AGI-102GD</v>
          </cell>
          <cell r="C147" t="str">
            <v>青山1/【AGI-102】安心のろうそくお線香セット（ろうそく２個線香１個）</v>
          </cell>
          <cell r="D147">
            <v>1897</v>
          </cell>
          <cell r="E147">
            <v>2965.9971999999998</v>
          </cell>
          <cell r="F147">
            <v>354</v>
          </cell>
        </row>
        <row r="148">
          <cell r="B148" t="str">
            <v>ASE-5201RGD</v>
          </cell>
          <cell r="C148" t="str">
            <v>青山1/【ASE-5201R】安心のお線香ミニ 電池付（ルーツ専用）ゴールド</v>
          </cell>
          <cell r="D148">
            <v>780</v>
          </cell>
          <cell r="E148">
            <v>950</v>
          </cell>
          <cell r="F148">
            <v>1100</v>
          </cell>
        </row>
        <row r="149">
          <cell r="B149" t="str">
            <v>ADC-430BL</v>
          </cell>
          <cell r="C149" t="str">
            <v>青山1/【ADC-430】単４が単３になる電池アダプター</v>
          </cell>
          <cell r="D149">
            <v>111</v>
          </cell>
          <cell r="E149">
            <v>123.19929999999999</v>
          </cell>
          <cell r="F149">
            <v>8445</v>
          </cell>
        </row>
        <row r="150">
          <cell r="B150" t="str">
            <v>ACA-3202</v>
          </cell>
          <cell r="C150" t="str">
            <v>名古屋/【ACA-3202】防雨ヘッドランプ（4962644213528）</v>
          </cell>
          <cell r="D150">
            <v>294</v>
          </cell>
          <cell r="E150">
            <v>509.64690000000002</v>
          </cell>
          <cell r="F150">
            <v>2036</v>
          </cell>
        </row>
        <row r="151">
          <cell r="B151" t="str">
            <v>ASH-40CPK</v>
          </cell>
          <cell r="C151" t="str">
            <v>青山1/【ASH-40C】軟こうぬりちゃん（ブリスター）</v>
          </cell>
          <cell r="D151">
            <v>439</v>
          </cell>
          <cell r="E151">
            <v>484.64249999999998</v>
          </cell>
          <cell r="F151">
            <v>2126</v>
          </cell>
        </row>
        <row r="152">
          <cell r="B152" t="str">
            <v>AST-3304</v>
          </cell>
          <cell r="C152" t="str">
            <v>青山1/【AST-3304】ＬＥＤスタンドライト（エルパ-エディオン専用）（4962644215294）</v>
          </cell>
          <cell r="D152">
            <v>292</v>
          </cell>
          <cell r="E152">
            <v>475</v>
          </cell>
          <cell r="F152">
            <v>2167</v>
          </cell>
        </row>
        <row r="153">
          <cell r="B153" t="str">
            <v>ASE-4202RGD</v>
          </cell>
          <cell r="C153" t="str">
            <v>青山1/【ASE-4202R】安心のお線香中(三本立)（ルーツ専用）ゴールド</v>
          </cell>
          <cell r="D153">
            <v>790</v>
          </cell>
          <cell r="E153">
            <v>1100</v>
          </cell>
          <cell r="F153">
            <v>930</v>
          </cell>
        </row>
        <row r="154">
          <cell r="B154" t="str">
            <v>ACA-3101</v>
          </cell>
          <cell r="C154" t="str">
            <v>青山1/【ACA-3101】ＬＥＤアルミヘッドランプ（4962644214693）</v>
          </cell>
          <cell r="D154">
            <v>435</v>
          </cell>
          <cell r="E154">
            <v>756.76689999999996</v>
          </cell>
          <cell r="F154">
            <v>1317</v>
          </cell>
        </row>
        <row r="155">
          <cell r="B155" t="str">
            <v>ABO-12</v>
          </cell>
          <cell r="C155" t="str">
            <v>青山1/【ABO-12】防災ポリバケツ10L（4962644784592）</v>
          </cell>
          <cell r="D155">
            <v>237</v>
          </cell>
          <cell r="E155">
            <v>406.15620000000001</v>
          </cell>
          <cell r="F155">
            <v>2446</v>
          </cell>
        </row>
        <row r="156">
          <cell r="B156" t="str">
            <v>ASH-10PK</v>
          </cell>
          <cell r="C156" t="str">
            <v>青山1/【ASH-10】しっぷ貼りひとりでペッタンコ（化粧箱）</v>
          </cell>
          <cell r="D156">
            <v>477</v>
          </cell>
          <cell r="E156">
            <v>505.17959999999999</v>
          </cell>
          <cell r="F156">
            <v>1949</v>
          </cell>
        </row>
        <row r="157">
          <cell r="B157" t="str">
            <v>ABO-61M</v>
          </cell>
          <cell r="C157" t="str">
            <v>青山1/【ABO-61M】防災士が選んだ水に強い防災11点セット（丸藤専用）（4962644785384）</v>
          </cell>
          <cell r="D157">
            <v>2324</v>
          </cell>
          <cell r="E157">
            <v>3815</v>
          </cell>
          <cell r="F157">
            <v>258</v>
          </cell>
        </row>
        <row r="158">
          <cell r="B158" t="str">
            <v>ASH-40CBL</v>
          </cell>
          <cell r="C158" t="str">
            <v>青山1/【ASH-40C】軟こうぬりちゃん（ブリスター）</v>
          </cell>
          <cell r="D158">
            <v>439</v>
          </cell>
          <cell r="E158">
            <v>474.69850000000002</v>
          </cell>
          <cell r="F158">
            <v>2060</v>
          </cell>
        </row>
        <row r="159">
          <cell r="B159" t="str">
            <v>ARO-3201RGD</v>
          </cell>
          <cell r="C159" t="str">
            <v>青山1/【ARO-3201R】燭台付安心のろうそく（中） 電池付（ルーツ専用）ゴールド</v>
          </cell>
          <cell r="D159">
            <v>449</v>
          </cell>
          <cell r="E159">
            <v>1050</v>
          </cell>
          <cell r="F159">
            <v>930</v>
          </cell>
        </row>
        <row r="160">
          <cell r="B160" t="str">
            <v>AWT-01</v>
          </cell>
          <cell r="C160" t="str">
            <v>名古屋/【AWT-01】盗撮・盗聴器発見器（4962644932054）</v>
          </cell>
          <cell r="D160">
            <v>516</v>
          </cell>
          <cell r="E160">
            <v>740.89400000000001</v>
          </cell>
          <cell r="F160">
            <v>1302</v>
          </cell>
        </row>
        <row r="161">
          <cell r="B161" t="str">
            <v>AAR-201</v>
          </cell>
          <cell r="C161" t="str">
            <v>名古屋/【AAR-201】液晶エアコンリモコン（4962644931408）</v>
          </cell>
          <cell r="D161">
            <v>505</v>
          </cell>
          <cell r="E161">
            <v>1265.635</v>
          </cell>
          <cell r="F161">
            <v>759</v>
          </cell>
        </row>
        <row r="162">
          <cell r="B162" t="str">
            <v>AIC-05BR</v>
          </cell>
          <cell r="C162" t="str">
            <v>青山1/【AIC-05】ズレにくいイス脚カバー １脚用</v>
          </cell>
          <cell r="D162">
            <v>77</v>
          </cell>
          <cell r="E162">
            <v>152.57499999999999</v>
          </cell>
          <cell r="F162">
            <v>6275</v>
          </cell>
        </row>
        <row r="163">
          <cell r="B163" t="str">
            <v>ARO-5202WH</v>
          </cell>
          <cell r="C163" t="str">
            <v>青山1/【ARO-5202】安心のろうそくミニ 電池付</v>
          </cell>
          <cell r="D163">
            <v>430</v>
          </cell>
          <cell r="E163">
            <v>566.44110000000001</v>
          </cell>
          <cell r="F163">
            <v>1664</v>
          </cell>
        </row>
        <row r="164">
          <cell r="B164" t="str">
            <v>ABO-08PK</v>
          </cell>
          <cell r="C164" t="str">
            <v>青山1/【ABO-08】ミニホイッスル</v>
          </cell>
          <cell r="D164">
            <v>41</v>
          </cell>
          <cell r="E164">
            <v>190.40780000000001</v>
          </cell>
          <cell r="F164">
            <v>4917</v>
          </cell>
        </row>
        <row r="165">
          <cell r="B165" t="str">
            <v>AHA-4204</v>
          </cell>
          <cell r="C165" t="str">
            <v>名古屋/【AHA-4204】防雨型安心テールライト（4962644664160）</v>
          </cell>
          <cell r="D165">
            <v>255</v>
          </cell>
          <cell r="E165">
            <v>520.51890000000003</v>
          </cell>
          <cell r="F165">
            <v>1798</v>
          </cell>
        </row>
        <row r="166">
          <cell r="B166" t="str">
            <v>ACR-01</v>
          </cell>
          <cell r="C166" t="str">
            <v>青山1/【ACR-01】スイッチ付コードリール（4962644960743）</v>
          </cell>
          <cell r="D166">
            <v>472</v>
          </cell>
          <cell r="E166">
            <v>709.49239999999998</v>
          </cell>
          <cell r="F166">
            <v>1318</v>
          </cell>
        </row>
        <row r="167">
          <cell r="B167" t="str">
            <v>AIC-04IV</v>
          </cell>
          <cell r="C167" t="str">
            <v>青山1/【AIC-04】ズレにくいイス脚カバー ４脚用</v>
          </cell>
          <cell r="D167">
            <v>251</v>
          </cell>
          <cell r="E167">
            <v>464.8005</v>
          </cell>
          <cell r="F167">
            <v>1995</v>
          </cell>
        </row>
        <row r="168">
          <cell r="B168" t="str">
            <v>ATN-01SP</v>
          </cell>
          <cell r="C168" t="str">
            <v>青山1/【ATN-01】ふたがトングになる保存容器</v>
          </cell>
          <cell r="D168">
            <v>183</v>
          </cell>
          <cell r="E168">
            <v>245.41720000000001</v>
          </cell>
          <cell r="F168">
            <v>3744</v>
          </cell>
        </row>
        <row r="169">
          <cell r="B169" t="str">
            <v>ABO-3500</v>
          </cell>
          <cell r="C169" t="str">
            <v>青山1/【ABO-3500】リュック防災セット35点（4962644785575）</v>
          </cell>
          <cell r="D169">
            <v>1122</v>
          </cell>
          <cell r="E169">
            <v>1841.107</v>
          </cell>
          <cell r="F169">
            <v>486</v>
          </cell>
        </row>
        <row r="170">
          <cell r="B170" t="str">
            <v>AKD-51BK</v>
          </cell>
          <cell r="C170" t="str">
            <v>青山1/【AKD-51】充電ステーション</v>
          </cell>
          <cell r="D170">
            <v>565</v>
          </cell>
          <cell r="E170">
            <v>635.38900000000001</v>
          </cell>
          <cell r="F170">
            <v>1406</v>
          </cell>
        </row>
        <row r="171">
          <cell r="B171" t="str">
            <v>AKS-05WH</v>
          </cell>
          <cell r="C171" t="str">
            <v>青山1/【AKS-05】ドアストッパーねこ</v>
          </cell>
          <cell r="D171">
            <v>669</v>
          </cell>
          <cell r="E171">
            <v>882.66</v>
          </cell>
          <cell r="F171">
            <v>1006</v>
          </cell>
        </row>
        <row r="172">
          <cell r="B172" t="str">
            <v>AKR-11</v>
          </cell>
          <cell r="C172" t="str">
            <v>青山1/【AKR-11】シリコンキーカバー（4962644941872）</v>
          </cell>
          <cell r="D172">
            <v>108</v>
          </cell>
          <cell r="E172">
            <v>252.53219999999999</v>
          </cell>
          <cell r="F172">
            <v>3497</v>
          </cell>
        </row>
        <row r="173">
          <cell r="B173" t="str">
            <v>ANS-501</v>
          </cell>
          <cell r="C173" t="str">
            <v>青山1/【ANS-501】液晶テレビ対応手もとスピーカー（4962644937714）</v>
          </cell>
          <cell r="D173">
            <v>740</v>
          </cell>
          <cell r="E173">
            <v>1016.2341</v>
          </cell>
          <cell r="F173">
            <v>867</v>
          </cell>
        </row>
        <row r="174">
          <cell r="B174" t="str">
            <v>ARO-5201R</v>
          </cell>
          <cell r="C174" t="str">
            <v>青山1/【ARO-5201R】安心のろうそく（小）２本入 電池付（ルーツ専用）（4992743747105）</v>
          </cell>
          <cell r="D174">
            <v>520</v>
          </cell>
          <cell r="E174">
            <v>1540</v>
          </cell>
          <cell r="F174">
            <v>570</v>
          </cell>
        </row>
        <row r="175">
          <cell r="B175" t="str">
            <v>ARO-403</v>
          </cell>
          <cell r="C175" t="str">
            <v>名古屋/【ARO-403】パチッパチッ灯籠 ＬＥＤ（4962644942541）</v>
          </cell>
          <cell r="D175">
            <v>3182</v>
          </cell>
          <cell r="E175">
            <v>4116.6900999999998</v>
          </cell>
          <cell r="F175">
            <v>213</v>
          </cell>
        </row>
        <row r="176">
          <cell r="B176" t="str">
            <v>AHA-4301EN</v>
          </cell>
          <cell r="C176" t="str">
            <v>名古屋/【AHA-4301EN】３LEDスリムサイクルライト（エルパ専用）（4962644665211）</v>
          </cell>
          <cell r="D176">
            <v>289</v>
          </cell>
          <cell r="E176">
            <v>370</v>
          </cell>
          <cell r="F176">
            <v>2321</v>
          </cell>
        </row>
        <row r="177">
          <cell r="B177" t="str">
            <v>AKS-05WBBK</v>
          </cell>
          <cell r="C177" t="str">
            <v>青山1/【AKS-05】ドアストッパーねこ</v>
          </cell>
          <cell r="D177">
            <v>699</v>
          </cell>
          <cell r="E177">
            <v>880.76959999999997</v>
          </cell>
          <cell r="F177">
            <v>968</v>
          </cell>
        </row>
        <row r="178">
          <cell r="B178" t="str">
            <v>ABO-180</v>
          </cell>
          <cell r="C178" t="str">
            <v>青山1/【ABO-180】エアマット１８００（4962644784547）</v>
          </cell>
          <cell r="D178">
            <v>567</v>
          </cell>
          <cell r="E178">
            <v>847.20060000000001</v>
          </cell>
          <cell r="F178">
            <v>997</v>
          </cell>
        </row>
        <row r="179">
          <cell r="B179" t="str">
            <v>ARO-4203</v>
          </cell>
          <cell r="C179" t="str">
            <v>青山1/【ARO-4203】安心のろうそく（中）１本入（4962644936984）</v>
          </cell>
          <cell r="D179">
            <v>343</v>
          </cell>
          <cell r="E179">
            <v>591.45699999999999</v>
          </cell>
          <cell r="F179">
            <v>1418</v>
          </cell>
        </row>
        <row r="180">
          <cell r="B180" t="str">
            <v>AKN-05TOP-05</v>
          </cell>
          <cell r="C180" t="str">
            <v>名古屋/【AKN-05TOP】セーフティプラグコンビ（トップ産業様専用）</v>
          </cell>
          <cell r="D180">
            <v>156</v>
          </cell>
          <cell r="E180">
            <v>208</v>
          </cell>
          <cell r="F180">
            <v>4000</v>
          </cell>
        </row>
        <row r="181">
          <cell r="B181" t="str">
            <v>ASH-41CBL</v>
          </cell>
          <cell r="C181" t="str">
            <v>青山1/【ASH-41C】軟こうぬりちゃんコンパクト（ブリスター）</v>
          </cell>
          <cell r="D181">
            <v>385</v>
          </cell>
          <cell r="E181">
            <v>462.6497</v>
          </cell>
          <cell r="F181">
            <v>1784</v>
          </cell>
        </row>
        <row r="182">
          <cell r="B182" t="str">
            <v>ADC-320BL</v>
          </cell>
          <cell r="C182" t="str">
            <v>青山1/【ADC-320】単３が単２になる電池アダプター</v>
          </cell>
          <cell r="D182">
            <v>41</v>
          </cell>
          <cell r="E182">
            <v>97.608599999999996</v>
          </cell>
          <cell r="F182">
            <v>8398</v>
          </cell>
        </row>
        <row r="183">
          <cell r="B183" t="str">
            <v>AKO-04BE</v>
          </cell>
          <cell r="C183" t="str">
            <v>青山1/【AKO-04】こたつの高さをあげる足</v>
          </cell>
          <cell r="D183">
            <v>245</v>
          </cell>
          <cell r="E183">
            <v>279.6028</v>
          </cell>
          <cell r="F183">
            <v>2913</v>
          </cell>
        </row>
        <row r="184">
          <cell r="B184" t="str">
            <v>ASH-40BWH</v>
          </cell>
          <cell r="C184" t="str">
            <v>青山1/【ASH-40B】軟こうぬりちゃん（化粧箱）</v>
          </cell>
          <cell r="D184">
            <v>439</v>
          </cell>
          <cell r="E184">
            <v>497.19310000000002</v>
          </cell>
          <cell r="F184">
            <v>1616</v>
          </cell>
        </row>
        <row r="185">
          <cell r="B185" t="str">
            <v>ASL-3305</v>
          </cell>
          <cell r="C185" t="str">
            <v>青山1/【ASL-3305】足もと安心 防雨センサーライト（4962644665181）</v>
          </cell>
          <cell r="D185">
            <v>645</v>
          </cell>
          <cell r="E185">
            <v>1014.1192</v>
          </cell>
          <cell r="F185">
            <v>772</v>
          </cell>
        </row>
        <row r="186">
          <cell r="B186" t="str">
            <v>AYD-104K</v>
          </cell>
          <cell r="C186" t="str">
            <v>青山1/【AYD-104K】電話の拡声器Ⅲ（エルパーケーズ電機専用）（4962644941735）</v>
          </cell>
          <cell r="D186">
            <v>493</v>
          </cell>
          <cell r="E186">
            <v>853.4615</v>
          </cell>
          <cell r="F186">
            <v>910</v>
          </cell>
        </row>
        <row r="187">
          <cell r="B187" t="str">
            <v>ASL-3308CKU</v>
          </cell>
          <cell r="C187" t="str">
            <v>青山1/【ASL-3308C】ウォールセンサーライト（ブリスター）</v>
          </cell>
          <cell r="D187">
            <v>504</v>
          </cell>
          <cell r="E187">
            <v>1018.5776</v>
          </cell>
          <cell r="F187">
            <v>760</v>
          </cell>
        </row>
        <row r="188">
          <cell r="B188" t="str">
            <v>ATP-10</v>
          </cell>
          <cell r="C188" t="str">
            <v>名古屋/【ATP-10】地震ポンライト（4962644213979）</v>
          </cell>
          <cell r="D188">
            <v>342</v>
          </cell>
          <cell r="E188">
            <v>635.16250000000002</v>
          </cell>
          <cell r="F188">
            <v>1212</v>
          </cell>
        </row>
        <row r="189">
          <cell r="B189" t="str">
            <v>ATN-0302</v>
          </cell>
          <cell r="C189" t="str">
            <v>青山1/【ATN-0302】ふたがトングになる保存容器350ml ２個組</v>
          </cell>
          <cell r="D189">
            <v>531</v>
          </cell>
          <cell r="E189">
            <v>851.79549999999995</v>
          </cell>
          <cell r="F189">
            <v>895</v>
          </cell>
        </row>
        <row r="190">
          <cell r="B190" t="str">
            <v>ARO-5203</v>
          </cell>
          <cell r="C190" t="str">
            <v>青山1/【ARO-5203】安心のろうそく（小）１本入（4962644936977）</v>
          </cell>
          <cell r="D190">
            <v>396</v>
          </cell>
          <cell r="E190">
            <v>575.24940000000004</v>
          </cell>
          <cell r="F190">
            <v>1315</v>
          </cell>
        </row>
        <row r="191">
          <cell r="B191" t="str">
            <v>ARO-3201GD</v>
          </cell>
          <cell r="C191" t="str">
            <v>青山1/【ARO-3201】燭台付安心のろうそく（中） 電池付</v>
          </cell>
          <cell r="D191">
            <v>475</v>
          </cell>
          <cell r="E191">
            <v>1093.5387000000001</v>
          </cell>
          <cell r="F191">
            <v>685</v>
          </cell>
        </row>
        <row r="192">
          <cell r="B192" t="str">
            <v>ABA-30</v>
          </cell>
          <cell r="C192" t="str">
            <v>青山1/【ABA-30】ねこの防犯窓ロック（4962644942350）</v>
          </cell>
          <cell r="D192">
            <v>157</v>
          </cell>
          <cell r="E192">
            <v>308.95729999999998</v>
          </cell>
          <cell r="F192">
            <v>2413</v>
          </cell>
        </row>
        <row r="193">
          <cell r="B193" t="str">
            <v>AIC-03BR</v>
          </cell>
          <cell r="C193" t="str">
            <v>青山1/【AIC-03】キズつきにくいイス脚カバー １脚用</v>
          </cell>
          <cell r="D193">
            <v>83</v>
          </cell>
          <cell r="E193">
            <v>146.17189999999999</v>
          </cell>
          <cell r="F193">
            <v>5061</v>
          </cell>
        </row>
        <row r="194">
          <cell r="B194" t="str">
            <v>ASH-10/40BL</v>
          </cell>
          <cell r="C194" t="str">
            <v>青山1/【ASH-10/40】シップ貼り＆軟膏塗りセット（化粧箱）</v>
          </cell>
          <cell r="D194">
            <v>916</v>
          </cell>
          <cell r="E194">
            <v>1087.9853000000001</v>
          </cell>
          <cell r="F194">
            <v>679</v>
          </cell>
        </row>
        <row r="195">
          <cell r="B195" t="str">
            <v>ABO-310OPP</v>
          </cell>
          <cell r="C195" t="str">
            <v>青山1/【ABO-310OPP】抗菌消臭 組立式緊急ﾄｲﾚ 10回分（4962644785681）</v>
          </cell>
          <cell r="D195">
            <v>0</v>
          </cell>
          <cell r="E195">
            <v>1047.2339999999999</v>
          </cell>
          <cell r="F195">
            <v>705</v>
          </cell>
        </row>
        <row r="196">
          <cell r="B196" t="str">
            <v>ARP-04MBL</v>
          </cell>
          <cell r="C196" t="str">
            <v>青山1/【ARP-04】マグネット付ルーペ</v>
          </cell>
          <cell r="D196">
            <v>217</v>
          </cell>
          <cell r="E196">
            <v>252.84139999999999</v>
          </cell>
          <cell r="F196">
            <v>2901</v>
          </cell>
        </row>
        <row r="197">
          <cell r="B197" t="str">
            <v>AKO-06BR</v>
          </cell>
          <cell r="C197" t="str">
            <v>青山1/【AKO-06】ベッドの高さをあげる足</v>
          </cell>
          <cell r="D197">
            <v>509</v>
          </cell>
          <cell r="E197">
            <v>705.15219999999999</v>
          </cell>
          <cell r="F197">
            <v>1038</v>
          </cell>
        </row>
        <row r="198">
          <cell r="B198" t="str">
            <v>AYD-102AD</v>
          </cell>
          <cell r="C198" t="str">
            <v>青山1/【AYD-102AD】電話の拡声器ⅡACアダプター（4962644935345）</v>
          </cell>
          <cell r="D198">
            <v>461</v>
          </cell>
          <cell r="E198">
            <v>911.47320000000002</v>
          </cell>
          <cell r="F198">
            <v>801</v>
          </cell>
        </row>
        <row r="199">
          <cell r="B199" t="str">
            <v>ARO-5202RGD</v>
          </cell>
          <cell r="C199" t="str">
            <v>青山1/【ARO-5202R】安心のろうそくミニ 電池付（ルーツ専用）ゴールド</v>
          </cell>
          <cell r="D199">
            <v>462</v>
          </cell>
          <cell r="E199">
            <v>760</v>
          </cell>
          <cell r="F199">
            <v>960</v>
          </cell>
        </row>
        <row r="200">
          <cell r="B200" t="str">
            <v>ASL-3303MO</v>
          </cell>
          <cell r="C200" t="str">
            <v>青山1/【ASL-3303】ドア用センサーライト</v>
          </cell>
          <cell r="D200">
            <v>524</v>
          </cell>
          <cell r="E200">
            <v>944.5385</v>
          </cell>
          <cell r="F200">
            <v>767</v>
          </cell>
        </row>
        <row r="201">
          <cell r="B201" t="str">
            <v>ATN-01MB</v>
          </cell>
          <cell r="C201" t="str">
            <v>青山1/【ATN-01】ふたがトングになる保存容器</v>
          </cell>
          <cell r="D201">
            <v>183</v>
          </cell>
          <cell r="E201">
            <v>246.41929999999999</v>
          </cell>
          <cell r="F201">
            <v>2929</v>
          </cell>
        </row>
        <row r="202">
          <cell r="B202" t="str">
            <v>AHA-4203</v>
          </cell>
          <cell r="C202" t="str">
            <v>名古屋/【AHA-4203】前かご用サイクルライト（4962644664115）</v>
          </cell>
          <cell r="D202">
            <v>295</v>
          </cell>
          <cell r="E202">
            <v>468.76729999999998</v>
          </cell>
          <cell r="F202">
            <v>1521</v>
          </cell>
        </row>
        <row r="203">
          <cell r="B203" t="str">
            <v>ARO-5201N</v>
          </cell>
          <cell r="C203" t="str">
            <v>青山1/【ARO-5201N】安心のろうそく（小）２本入 電池無（4962644941391）</v>
          </cell>
          <cell r="D203">
            <v>574</v>
          </cell>
          <cell r="E203">
            <v>1124.5261</v>
          </cell>
          <cell r="F203">
            <v>633</v>
          </cell>
        </row>
        <row r="204">
          <cell r="B204" t="str">
            <v>ARO-4201</v>
          </cell>
          <cell r="C204" t="str">
            <v>青山1/【ARO-4201】安心のろうそく（中）２本入 電池付（4962644930050）</v>
          </cell>
          <cell r="D204">
            <v>645</v>
          </cell>
          <cell r="E204">
            <v>1547.9629</v>
          </cell>
          <cell r="F204">
            <v>458</v>
          </cell>
        </row>
        <row r="205">
          <cell r="B205" t="str">
            <v>AKO-10</v>
          </cell>
          <cell r="C205" t="str">
            <v>青山1/【AKO-10】こたつにつける収納ポケット（4962644942398）</v>
          </cell>
          <cell r="D205">
            <v>165</v>
          </cell>
          <cell r="E205">
            <v>310.91430000000003</v>
          </cell>
          <cell r="F205">
            <v>2276</v>
          </cell>
        </row>
        <row r="206">
          <cell r="B206" t="str">
            <v>ABO-01</v>
          </cell>
          <cell r="C206" t="str">
            <v>名古屋/【ABO-01】非常持出袋（4962644783496）</v>
          </cell>
          <cell r="D206">
            <v>209</v>
          </cell>
          <cell r="E206">
            <v>372.11649999999997</v>
          </cell>
          <cell r="F206">
            <v>1889</v>
          </cell>
        </row>
        <row r="207">
          <cell r="B207" t="str">
            <v>AIC-06BR</v>
          </cell>
          <cell r="C207" t="str">
            <v>青山1/【AIC-06】ズレにくいイス脚カバー ２脚用</v>
          </cell>
          <cell r="D207">
            <v>117</v>
          </cell>
          <cell r="E207">
            <v>276.84739999999999</v>
          </cell>
          <cell r="F207">
            <v>2530</v>
          </cell>
        </row>
        <row r="208">
          <cell r="B208" t="str">
            <v>ASH-004</v>
          </cell>
          <cell r="C208" t="str">
            <v>青山1/【ASH-004】軟こうぬりちゃん専用取替えパッド（4962644520398）</v>
          </cell>
          <cell r="D208">
            <v>178</v>
          </cell>
          <cell r="E208">
            <v>194.5027</v>
          </cell>
          <cell r="F208">
            <v>3569</v>
          </cell>
        </row>
        <row r="209">
          <cell r="B209" t="str">
            <v>ALA-4308BK-W</v>
          </cell>
          <cell r="C209" t="str">
            <v>青山1/【ALA-4308】ひっぱり点灯ライト</v>
          </cell>
          <cell r="D209">
            <v>308</v>
          </cell>
          <cell r="E209">
            <v>654.71159999999998</v>
          </cell>
          <cell r="F209">
            <v>1047</v>
          </cell>
        </row>
        <row r="210">
          <cell r="B210" t="str">
            <v>ARP-04PK</v>
          </cell>
          <cell r="C210" t="str">
            <v>青山1/【ARP-04】マグネット付ルーペ</v>
          </cell>
          <cell r="D210">
            <v>217</v>
          </cell>
          <cell r="E210">
            <v>256.74279999999999</v>
          </cell>
          <cell r="F210">
            <v>2656</v>
          </cell>
        </row>
        <row r="211">
          <cell r="B211" t="str">
            <v>ALA-3303YE</v>
          </cell>
          <cell r="C211" t="str">
            <v>名古屋/【ALA-3303YE】軽量LEDランタンライト（4962644215584）</v>
          </cell>
          <cell r="D211">
            <v>336</v>
          </cell>
          <cell r="E211">
            <v>509.18450000000001</v>
          </cell>
          <cell r="F211">
            <v>1339</v>
          </cell>
        </row>
        <row r="212">
          <cell r="B212" t="str">
            <v>AKR-20</v>
          </cell>
          <cell r="C212" t="str">
            <v>青山1/【AKR-20】ねこのキーカバー（4962644941865）</v>
          </cell>
          <cell r="D212">
            <v>131</v>
          </cell>
          <cell r="E212">
            <v>261.52730000000003</v>
          </cell>
          <cell r="F212">
            <v>2598</v>
          </cell>
        </row>
        <row r="213">
          <cell r="B213" t="str">
            <v>ALA-4310</v>
          </cell>
          <cell r="C213" t="str">
            <v>青山1/【ALA-4310】ゆれたら点灯ライト（4962644215270）</v>
          </cell>
          <cell r="D213">
            <v>335</v>
          </cell>
          <cell r="E213">
            <v>626.22919999999999</v>
          </cell>
          <cell r="F213">
            <v>1082</v>
          </cell>
        </row>
        <row r="214">
          <cell r="B214" t="str">
            <v>AIC-01BR</v>
          </cell>
          <cell r="C214" t="str">
            <v>青山1/【AIC-01】キズつきにくいイス脚カバー</v>
          </cell>
          <cell r="D214">
            <v>249</v>
          </cell>
          <cell r="E214">
            <v>436.66059999999999</v>
          </cell>
          <cell r="F214">
            <v>1538</v>
          </cell>
        </row>
        <row r="215">
          <cell r="B215" t="str">
            <v>ARO-02</v>
          </cell>
          <cell r="C215" t="str">
            <v>青山1/【ARO-02】自動消灯安心のろうそくミニ（4962644941636）</v>
          </cell>
          <cell r="D215">
            <v>230</v>
          </cell>
          <cell r="E215">
            <v>511.4683</v>
          </cell>
          <cell r="F215">
            <v>1309</v>
          </cell>
        </row>
        <row r="216">
          <cell r="B216" t="str">
            <v>ALH-20</v>
          </cell>
          <cell r="C216" t="str">
            <v>名古屋/【ALH-20】ＬＥＤ付ホイッスル（4962644934300）</v>
          </cell>
          <cell r="D216">
            <v>113</v>
          </cell>
          <cell r="E216">
            <v>193.28120000000001</v>
          </cell>
          <cell r="F216">
            <v>3453</v>
          </cell>
        </row>
        <row r="217">
          <cell r="B217" t="str">
            <v>AKD-60WH</v>
          </cell>
          <cell r="C217" t="str">
            <v>青山1/【AKD-60】マルチタップカバー</v>
          </cell>
          <cell r="D217">
            <v>228</v>
          </cell>
          <cell r="E217">
            <v>241.83940000000001</v>
          </cell>
          <cell r="F217">
            <v>2721</v>
          </cell>
        </row>
        <row r="218">
          <cell r="B218" t="str">
            <v>ABO-32</v>
          </cell>
          <cell r="C218" t="str">
            <v>青山1/【ABO-32】防災セット（4962644783458）</v>
          </cell>
          <cell r="D218">
            <v>1003</v>
          </cell>
          <cell r="E218">
            <v>1424.3712</v>
          </cell>
          <cell r="F218">
            <v>458</v>
          </cell>
        </row>
        <row r="219">
          <cell r="B219" t="str">
            <v>TUH-SC150</v>
          </cell>
          <cell r="C219" t="str">
            <v>青山1/【TUH-SC150】シリコンくるっとバンド（エルパ専用）（4901087212262）</v>
          </cell>
          <cell r="D219">
            <v>76</v>
          </cell>
          <cell r="E219">
            <v>143</v>
          </cell>
          <cell r="F219">
            <v>4522</v>
          </cell>
        </row>
        <row r="220">
          <cell r="B220" t="str">
            <v>ANS-602</v>
          </cell>
          <cell r="C220" t="str">
            <v>青山1/【ANS-602】どこでもお経スピーカー（4962644940110）</v>
          </cell>
          <cell r="D220">
            <v>1020</v>
          </cell>
          <cell r="E220">
            <v>2308.7714000000001</v>
          </cell>
          <cell r="F220">
            <v>280</v>
          </cell>
        </row>
        <row r="221">
          <cell r="B221" t="str">
            <v>ABO-13L</v>
          </cell>
          <cell r="C221" t="str">
            <v>青山1/【ABO-13】ぬげにくい安全スリッパ</v>
          </cell>
          <cell r="D221">
            <v>432</v>
          </cell>
          <cell r="E221">
            <v>677.88130000000001</v>
          </cell>
          <cell r="F221">
            <v>952</v>
          </cell>
        </row>
        <row r="222">
          <cell r="B222" t="str">
            <v>AIC-05BE</v>
          </cell>
          <cell r="C222" t="str">
            <v>青山1/【AIC-05】ズレにくいイス脚カバー １脚用</v>
          </cell>
          <cell r="D222">
            <v>79</v>
          </cell>
          <cell r="E222">
            <v>149.26990000000001</v>
          </cell>
          <cell r="F222">
            <v>4313</v>
          </cell>
        </row>
        <row r="223">
          <cell r="B223" t="str">
            <v>APL-4312SPK</v>
          </cell>
          <cell r="C223" t="str">
            <v>青山1/【APL-4312S】ミニホイッスル付ＬＥＤライトⅡ</v>
          </cell>
          <cell r="D223">
            <v>265</v>
          </cell>
          <cell r="E223">
            <v>419.84179999999998</v>
          </cell>
          <cell r="F223">
            <v>1517</v>
          </cell>
        </row>
        <row r="224">
          <cell r="B224">
            <v>414210102</v>
          </cell>
          <cell r="C224" t="str">
            <v>青山1/【ARO-4201】安心のろうそく(中)　箱（こもり専用）</v>
          </cell>
          <cell r="D224">
            <v>685</v>
          </cell>
          <cell r="E224">
            <v>1405.7666999999999</v>
          </cell>
          <cell r="F224">
            <v>450</v>
          </cell>
        </row>
        <row r="225">
          <cell r="B225" t="str">
            <v>AKL-71BK</v>
          </cell>
          <cell r="C225" t="str">
            <v>名古屋/【AKL-71】白い光のかぶせるキーライト</v>
          </cell>
          <cell r="D225">
            <v>204</v>
          </cell>
          <cell r="E225">
            <v>292.01679999999999</v>
          </cell>
          <cell r="F225">
            <v>2147</v>
          </cell>
        </row>
        <row r="226">
          <cell r="B226" t="str">
            <v>TUH-SC110</v>
          </cell>
          <cell r="C226" t="str">
            <v>青山1/【TUH-SC110】シリコンくるっとバンド（エルパPB専用）（4901087212279）</v>
          </cell>
          <cell r="D226">
            <v>80</v>
          </cell>
          <cell r="E226">
            <v>137</v>
          </cell>
          <cell r="F226">
            <v>4564</v>
          </cell>
        </row>
        <row r="227">
          <cell r="B227" t="str">
            <v>AHL-2201</v>
          </cell>
          <cell r="C227" t="str">
            <v>青山1/【AHL-2201】ハロゲン防水ライト（ブリスター）（4962644213573）</v>
          </cell>
          <cell r="D227">
            <v>216</v>
          </cell>
          <cell r="E227">
            <v>301.80930000000001</v>
          </cell>
          <cell r="F227">
            <v>2061</v>
          </cell>
        </row>
        <row r="228">
          <cell r="B228" t="str">
            <v>KCA-002</v>
          </cell>
          <cell r="C228" t="str">
            <v>青山1/【KCA-002】充電式ヘッドライト270（4962644215522）</v>
          </cell>
          <cell r="D228">
            <v>852</v>
          </cell>
          <cell r="E228">
            <v>1193.1063999999999</v>
          </cell>
          <cell r="F228">
            <v>517</v>
          </cell>
        </row>
        <row r="229">
          <cell r="B229" t="str">
            <v>APL-3202RD</v>
          </cell>
          <cell r="C229" t="str">
            <v>名古屋/【APL-3202】LEDペンライト</v>
          </cell>
          <cell r="D229">
            <v>229</v>
          </cell>
          <cell r="E229">
            <v>434.65910000000002</v>
          </cell>
          <cell r="F229">
            <v>1408</v>
          </cell>
        </row>
        <row r="230">
          <cell r="B230" t="str">
            <v>ARO-3201NDB</v>
          </cell>
          <cell r="C230" t="str">
            <v>青山1/【ARO-3201N】燭台付安心のろうそく（中） 電池無</v>
          </cell>
          <cell r="D230">
            <v>387</v>
          </cell>
          <cell r="E230">
            <v>826.923</v>
          </cell>
          <cell r="F230">
            <v>740</v>
          </cell>
        </row>
        <row r="231">
          <cell r="B231" t="str">
            <v>ADC-311WH</v>
          </cell>
          <cell r="C231" t="str">
            <v>青山1/【ADC-311】単３が３個で単１電池アダプター 2個組</v>
          </cell>
          <cell r="D231">
            <v>69</v>
          </cell>
          <cell r="E231">
            <v>183.04259999999999</v>
          </cell>
          <cell r="F231">
            <v>3332</v>
          </cell>
        </row>
        <row r="232">
          <cell r="B232" t="str">
            <v>ABO-05</v>
          </cell>
          <cell r="C232" t="str">
            <v>名古屋/【ABO-05】ミミ付き家具転倒防止マット（4962644783540）</v>
          </cell>
          <cell r="D232">
            <v>176</v>
          </cell>
          <cell r="E232">
            <v>251.2433</v>
          </cell>
          <cell r="F232">
            <v>2421</v>
          </cell>
        </row>
        <row r="233">
          <cell r="B233" t="str">
            <v>ACT-103BK</v>
          </cell>
          <cell r="C233" t="str">
            <v>青山1/【ACT-103】トランクのお買い物袋ストッパー（4962644943470）</v>
          </cell>
          <cell r="D233">
            <v>198</v>
          </cell>
          <cell r="E233">
            <v>395.89699999999999</v>
          </cell>
          <cell r="F233">
            <v>1525</v>
          </cell>
        </row>
        <row r="234">
          <cell r="B234" t="str">
            <v>ARO-402</v>
          </cell>
          <cell r="C234" t="str">
            <v>名古屋/【ARO-402】パチッパチッ灯籠(予備電池4個付)LED (ルーツ様専用)</v>
          </cell>
          <cell r="D234">
            <v>3335</v>
          </cell>
          <cell r="E234">
            <v>3000</v>
          </cell>
          <cell r="F234">
            <v>200</v>
          </cell>
        </row>
        <row r="235">
          <cell r="B235" t="str">
            <v>AYL-01PK</v>
          </cell>
          <cell r="C235" t="str">
            <v>青山1/【AYL-01】ゆびさきのルーペ</v>
          </cell>
          <cell r="D235">
            <v>208</v>
          </cell>
          <cell r="E235">
            <v>282.27640000000002</v>
          </cell>
          <cell r="F235">
            <v>2109</v>
          </cell>
        </row>
        <row r="236">
          <cell r="B236" t="str">
            <v>AAM-200</v>
          </cell>
          <cell r="C236" t="str">
            <v>青山1/【AAM-200】雨ふりセンサーⅡ（4962644942107）</v>
          </cell>
          <cell r="D236">
            <v>371</v>
          </cell>
          <cell r="E236">
            <v>910.9357</v>
          </cell>
          <cell r="F236">
            <v>653</v>
          </cell>
        </row>
        <row r="237">
          <cell r="B237" t="str">
            <v>AIC-03IV</v>
          </cell>
          <cell r="C237" t="str">
            <v>青山1/【AIC-03】キズつきにくいイス脚カバー １脚用</v>
          </cell>
          <cell r="D237">
            <v>83</v>
          </cell>
          <cell r="E237">
            <v>146.6644</v>
          </cell>
          <cell r="F237">
            <v>4011</v>
          </cell>
        </row>
        <row r="238">
          <cell r="B238" t="str">
            <v>AKN-04BL</v>
          </cell>
          <cell r="C238" t="str">
            <v>名古屋/【AKN-04】コンセント差し込み口カバー</v>
          </cell>
          <cell r="D238">
            <v>76</v>
          </cell>
          <cell r="E238">
            <v>96.248000000000005</v>
          </cell>
          <cell r="F238">
            <v>6110</v>
          </cell>
        </row>
        <row r="239">
          <cell r="B239" t="str">
            <v>ASL-3303K</v>
          </cell>
          <cell r="C239" t="str">
            <v>青山1/【ASL-3303K】ドア用センサーライト（エルパ　ケーズ電機専用）（4962644665235）</v>
          </cell>
          <cell r="D239">
            <v>612</v>
          </cell>
          <cell r="E239">
            <v>880</v>
          </cell>
          <cell r="F239">
            <v>664</v>
          </cell>
        </row>
        <row r="240">
          <cell r="B240" t="str">
            <v>AKD-61WH</v>
          </cell>
          <cell r="C240" t="str">
            <v>青山1/【AKD-61】マルチタップカバーロング</v>
          </cell>
          <cell r="D240">
            <v>161</v>
          </cell>
          <cell r="E240">
            <v>327.99099999999999</v>
          </cell>
          <cell r="F240">
            <v>1780</v>
          </cell>
        </row>
        <row r="241">
          <cell r="B241" t="str">
            <v>AHA-4307</v>
          </cell>
          <cell r="C241" t="str">
            <v>青山1/【AHA-4307】自動点灯サイクルライトⅡ（4962644664627）</v>
          </cell>
          <cell r="D241">
            <v>394</v>
          </cell>
          <cell r="E241">
            <v>784.75509999999997</v>
          </cell>
          <cell r="F241">
            <v>739</v>
          </cell>
        </row>
        <row r="242">
          <cell r="B242" t="str">
            <v>AIC-06BE</v>
          </cell>
          <cell r="C242" t="str">
            <v>青山1/【AIC-06】ズレにくいイス脚カバー ２脚用</v>
          </cell>
          <cell r="D242">
            <v>152</v>
          </cell>
          <cell r="E242">
            <v>277.91419999999999</v>
          </cell>
          <cell r="F242">
            <v>2075</v>
          </cell>
        </row>
        <row r="243">
          <cell r="B243" t="str">
            <v>AKO-05BE</v>
          </cell>
          <cell r="C243" t="str">
            <v>青山1/【AKO-05】こたつの高さをあげる足ジャンボ</v>
          </cell>
          <cell r="D243">
            <v>317</v>
          </cell>
          <cell r="E243">
            <v>357.15089999999998</v>
          </cell>
          <cell r="F243">
            <v>1604</v>
          </cell>
        </row>
        <row r="244">
          <cell r="B244" t="str">
            <v>ADC-206</v>
          </cell>
          <cell r="C244" t="str">
            <v>名古屋/【ADC-206】防犯ダミーカメラⅢ（4962644935307）</v>
          </cell>
          <cell r="D244">
            <v>297</v>
          </cell>
          <cell r="E244">
            <v>404.84629999999999</v>
          </cell>
          <cell r="F244">
            <v>1399</v>
          </cell>
        </row>
        <row r="245">
          <cell r="B245" t="str">
            <v>ANS-702</v>
          </cell>
          <cell r="C245" t="str">
            <v>青山1/【ANS-702】大きな手もとスピーカー（4962644941360）</v>
          </cell>
          <cell r="D245">
            <v>1460</v>
          </cell>
          <cell r="E245">
            <v>2363.3890999999999</v>
          </cell>
          <cell r="F245">
            <v>239</v>
          </cell>
        </row>
        <row r="246">
          <cell r="B246" t="str">
            <v>ARO-4202NDB</v>
          </cell>
          <cell r="C246" t="str">
            <v>青山1/【ARO-4202N】燭台付安心のろうそく（小） 電池無</v>
          </cell>
          <cell r="D246">
            <v>388</v>
          </cell>
          <cell r="E246">
            <v>685.6354</v>
          </cell>
          <cell r="F246">
            <v>820</v>
          </cell>
        </row>
        <row r="247">
          <cell r="B247" t="str">
            <v>AHO-01</v>
          </cell>
          <cell r="C247" t="str">
            <v>名古屋/【AHO-01】なんでもハンドルホルダー（4962644213931）</v>
          </cell>
          <cell r="D247">
            <v>151</v>
          </cell>
          <cell r="E247">
            <v>241.13460000000001</v>
          </cell>
          <cell r="F247">
            <v>2326</v>
          </cell>
        </row>
        <row r="248">
          <cell r="B248" t="str">
            <v>ALA-4311</v>
          </cell>
          <cell r="C248" t="str">
            <v>青山1/【ALA-4311】くるっとハンディランタンライト（4962644215379）</v>
          </cell>
          <cell r="D248">
            <v>277</v>
          </cell>
          <cell r="E248">
            <v>452.37860000000001</v>
          </cell>
          <cell r="F248">
            <v>1236</v>
          </cell>
        </row>
        <row r="249">
          <cell r="B249" t="str">
            <v>AKN-1210</v>
          </cell>
          <cell r="C249" t="str">
            <v>名古屋/【AKN-12】セーフティプラグコンビ大</v>
          </cell>
          <cell r="D249">
            <v>278</v>
          </cell>
          <cell r="E249">
            <v>462.23919999999998</v>
          </cell>
          <cell r="F249">
            <v>1208</v>
          </cell>
        </row>
        <row r="250">
          <cell r="B250" t="str">
            <v>ADP-210</v>
          </cell>
          <cell r="C250" t="str">
            <v>青山1/【ADP-210】土ストッパー １０枚入（4962644938896）</v>
          </cell>
          <cell r="D250">
            <v>230</v>
          </cell>
          <cell r="E250">
            <v>433.70299999999997</v>
          </cell>
          <cell r="F250">
            <v>1286</v>
          </cell>
        </row>
        <row r="251">
          <cell r="B251" t="str">
            <v>AFL-04</v>
          </cell>
          <cell r="C251" t="str">
            <v>青山1/【AFL-04】軽着火ライター補助具（4962644938339）</v>
          </cell>
          <cell r="D251">
            <v>152</v>
          </cell>
          <cell r="E251">
            <v>152.5187</v>
          </cell>
          <cell r="F251">
            <v>3638</v>
          </cell>
        </row>
        <row r="252">
          <cell r="B252" t="str">
            <v>ARO-01WH</v>
          </cell>
          <cell r="C252" t="str">
            <v>青山1/【ARO-01】ミニミニ安心のろうそく</v>
          </cell>
          <cell r="D252">
            <v>328</v>
          </cell>
          <cell r="E252">
            <v>558.55430000000001</v>
          </cell>
          <cell r="F252">
            <v>985</v>
          </cell>
        </row>
        <row r="253">
          <cell r="B253" t="str">
            <v>AKN-0510</v>
          </cell>
          <cell r="C253" t="str">
            <v>名古屋/【AKN-05】セーフティプラグコンビ</v>
          </cell>
          <cell r="D253">
            <v>258</v>
          </cell>
          <cell r="E253">
            <v>470.20089999999999</v>
          </cell>
          <cell r="F253">
            <v>1155</v>
          </cell>
        </row>
        <row r="254">
          <cell r="B254" t="str">
            <v>AKN-1804</v>
          </cell>
          <cell r="C254" t="str">
            <v>青山1/【AKN-1804】ねこのコンセントカバー　４個組（4962644941551）</v>
          </cell>
          <cell r="D254">
            <v>164</v>
          </cell>
          <cell r="E254">
            <v>242.55789999999999</v>
          </cell>
          <cell r="F254">
            <v>2237</v>
          </cell>
        </row>
        <row r="255">
          <cell r="B255" t="str">
            <v>ADP-348</v>
          </cell>
          <cell r="C255" t="str">
            <v>青山1/【ADP-348】ウッド風ガーデニングブロック 48個入り</v>
          </cell>
          <cell r="D255">
            <v>919</v>
          </cell>
          <cell r="E255">
            <v>1598.4331999999999</v>
          </cell>
          <cell r="F255">
            <v>337</v>
          </cell>
        </row>
        <row r="256">
          <cell r="B256" t="str">
            <v>ASE-4201GD</v>
          </cell>
          <cell r="C256" t="str">
            <v>青山1/【ASE-4201】安心のお線香(中） 電池付</v>
          </cell>
          <cell r="D256">
            <v>790</v>
          </cell>
          <cell r="E256">
            <v>1209.7753</v>
          </cell>
          <cell r="F256">
            <v>445</v>
          </cell>
        </row>
        <row r="257">
          <cell r="B257" t="str">
            <v>ASL-3301SW</v>
          </cell>
          <cell r="C257" t="str">
            <v>青山1/【ASL-3301SW】自動点灯ＬＥＤランタン（和気専用）（4962644665037）</v>
          </cell>
          <cell r="D257">
            <v>435</v>
          </cell>
          <cell r="E257">
            <v>707.22730000000001</v>
          </cell>
          <cell r="F257">
            <v>761</v>
          </cell>
        </row>
        <row r="258">
          <cell r="B258" t="str">
            <v>AKD-61BK</v>
          </cell>
          <cell r="C258" t="str">
            <v>青山1/【AKD-61】マルチタップカバー</v>
          </cell>
          <cell r="D258">
            <v>161</v>
          </cell>
          <cell r="E258">
            <v>326.36489999999998</v>
          </cell>
          <cell r="F258">
            <v>1639</v>
          </cell>
        </row>
        <row r="259">
          <cell r="B259" t="str">
            <v>AGI-102DB</v>
          </cell>
          <cell r="C259" t="str">
            <v>青山1/【AGI-102】安心のろうそくお線香セット（ろうそく２個線香１個）</v>
          </cell>
          <cell r="D259">
            <v>1743</v>
          </cell>
          <cell r="E259">
            <v>2379.7945</v>
          </cell>
          <cell r="F259">
            <v>219</v>
          </cell>
        </row>
        <row r="260">
          <cell r="B260" t="str">
            <v>ASH-30BBL</v>
          </cell>
          <cell r="C260" t="str">
            <v>青山1/【ASH-30B】背中ぬりっこ（化粧箱）</v>
          </cell>
          <cell r="D260">
            <v>403</v>
          </cell>
          <cell r="E260">
            <v>502.72699999999998</v>
          </cell>
          <cell r="F260">
            <v>1033</v>
          </cell>
        </row>
        <row r="261">
          <cell r="B261" t="str">
            <v>ABO-2040A</v>
          </cell>
          <cell r="C261" t="str">
            <v>名古屋/【ABO-2040A】緊急時のトイレ４０回分 処理袋セット（4962644784639）</v>
          </cell>
          <cell r="D261">
            <v>859</v>
          </cell>
          <cell r="E261">
            <v>1634.6667</v>
          </cell>
          <cell r="F261">
            <v>315</v>
          </cell>
        </row>
        <row r="262">
          <cell r="B262" t="str">
            <v>ACA-4302W</v>
          </cell>
          <cell r="C262" t="str">
            <v>名古屋/【ACA-4302W】３ＬＥＤヘッドランプ（和気専用）（4962644215126）</v>
          </cell>
          <cell r="D262">
            <v>384</v>
          </cell>
          <cell r="E262">
            <v>505.04950000000002</v>
          </cell>
          <cell r="F262">
            <v>1010</v>
          </cell>
        </row>
        <row r="263">
          <cell r="B263" t="str">
            <v>ASE-4203RDB</v>
          </cell>
          <cell r="C263" t="str">
            <v>青山1/【ASE-4203R】安心のお線香中(1本立) （ルーツ専用）ブラウン</v>
          </cell>
          <cell r="D263">
            <v>610</v>
          </cell>
          <cell r="E263">
            <v>1000</v>
          </cell>
          <cell r="F263">
            <v>510</v>
          </cell>
        </row>
        <row r="264">
          <cell r="B264" t="str">
            <v>ABA-203</v>
          </cell>
          <cell r="C264" t="str">
            <v>名古屋/【ABA-203】風呂場用薄型振動アラーム（4962644935925）</v>
          </cell>
          <cell r="D264">
            <v>482</v>
          </cell>
          <cell r="E264">
            <v>692.82920000000001</v>
          </cell>
          <cell r="F264">
            <v>732</v>
          </cell>
        </row>
        <row r="265">
          <cell r="B265" t="str">
            <v>AKO-51BR</v>
          </cell>
          <cell r="C265" t="str">
            <v>青山1/【AKO-51】新こたつの高さをあげる足ジャンボ　8月後半発売予定</v>
          </cell>
          <cell r="D265">
            <v>0</v>
          </cell>
          <cell r="E265">
            <v>403.69159999999999</v>
          </cell>
          <cell r="F265">
            <v>1242</v>
          </cell>
        </row>
        <row r="266">
          <cell r="B266" t="str">
            <v>AHA-4206</v>
          </cell>
          <cell r="C266" t="str">
            <v>名古屋/【AHA-4206】前かご用３ＬＥＤサイクルライト（4962644664542）</v>
          </cell>
          <cell r="D266">
            <v>301</v>
          </cell>
          <cell r="E266">
            <v>436.72430000000003</v>
          </cell>
          <cell r="F266">
            <v>1139</v>
          </cell>
        </row>
        <row r="267">
          <cell r="B267" t="str">
            <v>AYH-207</v>
          </cell>
          <cell r="C267" t="str">
            <v>名古屋/【AYH-207】耳から落ちにくいイヤホンキャップ（4962644933709）</v>
          </cell>
          <cell r="D267">
            <v>73</v>
          </cell>
          <cell r="E267">
            <v>246.17930000000001</v>
          </cell>
          <cell r="F267">
            <v>1958</v>
          </cell>
        </row>
        <row r="268">
          <cell r="B268" t="str">
            <v>ARO-4202GD</v>
          </cell>
          <cell r="C268" t="str">
            <v>青山1/【ARO-4202】燭台付安心のろうそく（小） 電池付</v>
          </cell>
          <cell r="D268">
            <v>466</v>
          </cell>
          <cell r="E268">
            <v>967.2328</v>
          </cell>
          <cell r="F268">
            <v>494</v>
          </cell>
        </row>
        <row r="269">
          <cell r="B269">
            <v>414210123</v>
          </cell>
          <cell r="C269" t="str">
            <v>青山1/【ARO-4202GD】燭台付き安心のろうそく小　金　箱入（こもり専用）</v>
          </cell>
          <cell r="D269">
            <v>506</v>
          </cell>
          <cell r="E269">
            <v>966.43910000000005</v>
          </cell>
          <cell r="F269">
            <v>476</v>
          </cell>
        </row>
        <row r="270">
          <cell r="B270" t="str">
            <v>AKO-51BK</v>
          </cell>
          <cell r="C270" t="str">
            <v>青山1/【AKO-51】新こたつの高さをあげる足ジャンボ　</v>
          </cell>
          <cell r="D270">
            <v>0</v>
          </cell>
          <cell r="E270">
            <v>419.71050000000002</v>
          </cell>
          <cell r="F270">
            <v>1088</v>
          </cell>
        </row>
        <row r="271">
          <cell r="B271" t="str">
            <v>AYC-101PK</v>
          </cell>
          <cell r="C271" t="str">
            <v>青山1/【AYC-101】耳すっきりクリーナー</v>
          </cell>
          <cell r="D271">
            <v>307</v>
          </cell>
          <cell r="E271">
            <v>568.52930000000003</v>
          </cell>
          <cell r="F271">
            <v>801</v>
          </cell>
        </row>
        <row r="272">
          <cell r="B272" t="str">
            <v>AHA-4311YD</v>
          </cell>
          <cell r="C272" t="str">
            <v>名古屋/【AHA-4311YD】LEDスリムサイクルライト（エルパーヤマダ電機専用）（4962644665396）</v>
          </cell>
          <cell r="D272">
            <v>237</v>
          </cell>
          <cell r="E272">
            <v>340</v>
          </cell>
          <cell r="F272">
            <v>1321</v>
          </cell>
        </row>
        <row r="273">
          <cell r="B273" t="str">
            <v>AOC-01WH</v>
          </cell>
          <cell r="C273" t="str">
            <v>青山1/【AOC-01】おでかけチェッカー</v>
          </cell>
          <cell r="D273">
            <v>205</v>
          </cell>
          <cell r="E273">
            <v>302.94990000000001</v>
          </cell>
          <cell r="F273">
            <v>1478</v>
          </cell>
        </row>
        <row r="274">
          <cell r="B274" t="str">
            <v>ASE-4201NDB</v>
          </cell>
          <cell r="C274" t="str">
            <v>青山1/【ASE-4201N】安心のお線香(中） 電池無</v>
          </cell>
          <cell r="D274">
            <v>618</v>
          </cell>
          <cell r="E274">
            <v>978.7885</v>
          </cell>
          <cell r="F274">
            <v>454</v>
          </cell>
        </row>
        <row r="275">
          <cell r="B275" t="str">
            <v>ARR20-T</v>
          </cell>
          <cell r="C275" t="str">
            <v>青山1/【ARR20-T】らくらくプラグⅡ３個組（化粧箱）</v>
          </cell>
          <cell r="D275">
            <v>499</v>
          </cell>
          <cell r="E275">
            <v>452.55020000000002</v>
          </cell>
          <cell r="F275">
            <v>967</v>
          </cell>
        </row>
        <row r="276">
          <cell r="B276" t="str">
            <v>AHL-2750A</v>
          </cell>
          <cell r="C276" t="str">
            <v>青山1/【AHL-2750A】強力ライト（クリプトン球）電池付き（4962644215386）</v>
          </cell>
          <cell r="D276">
            <v>445</v>
          </cell>
          <cell r="E276">
            <v>517.61180000000002</v>
          </cell>
          <cell r="F276">
            <v>845</v>
          </cell>
        </row>
        <row r="277">
          <cell r="B277" t="str">
            <v>AKA-108D</v>
          </cell>
          <cell r="C277" t="str">
            <v>名古屋/【AKA-108】耳かけ集音器Ⅱ（電響社様用）（4962644943463）</v>
          </cell>
          <cell r="D277">
            <v>524</v>
          </cell>
          <cell r="E277">
            <v>1039.5237999999999</v>
          </cell>
          <cell r="F277">
            <v>420</v>
          </cell>
        </row>
        <row r="278">
          <cell r="B278" t="str">
            <v>ASH-11BBL</v>
          </cell>
          <cell r="C278" t="str">
            <v>青山1/【ASH-11B】しっぷ貼り一人でペッタンコ ミニ(化粧箱)</v>
          </cell>
          <cell r="D278">
            <v>442</v>
          </cell>
          <cell r="E278">
            <v>485.0412</v>
          </cell>
          <cell r="F278">
            <v>898</v>
          </cell>
        </row>
        <row r="279">
          <cell r="B279" t="str">
            <v>AIC-03BE</v>
          </cell>
          <cell r="C279" t="str">
            <v>青山1/【AIC-03】キズつきにくいイス脚カバー １脚用</v>
          </cell>
          <cell r="D279">
            <v>81</v>
          </cell>
          <cell r="E279">
            <v>144.59309999999999</v>
          </cell>
          <cell r="F279">
            <v>3006</v>
          </cell>
        </row>
        <row r="280">
          <cell r="B280">
            <v>414210133</v>
          </cell>
          <cell r="C280" t="str">
            <v>青山1/【ARO-3201GD】燭台付安心のろうそく中　金　箱入（こもり専用）</v>
          </cell>
          <cell r="D280">
            <v>510</v>
          </cell>
          <cell r="E280">
            <v>1123.9449</v>
          </cell>
          <cell r="F280">
            <v>381</v>
          </cell>
        </row>
        <row r="281">
          <cell r="B281" t="str">
            <v>ARO-01DB</v>
          </cell>
          <cell r="C281" t="str">
            <v>青山1/【ARO-01】ミニミニ安心のろうそく</v>
          </cell>
          <cell r="D281">
            <v>328</v>
          </cell>
          <cell r="E281">
            <v>506.22669999999999</v>
          </cell>
          <cell r="F281">
            <v>838</v>
          </cell>
        </row>
        <row r="282">
          <cell r="B282" t="str">
            <v>KBO-28100</v>
          </cell>
          <cell r="C282" t="str">
            <v>名古屋/【KBO-28100】ダブル抗菌・消臭　災害時の緊急トイレ100回（4962644785483）</v>
          </cell>
          <cell r="D282">
            <v>2191</v>
          </cell>
          <cell r="E282">
            <v>3892.4443999999999</v>
          </cell>
          <cell r="F282">
            <v>108</v>
          </cell>
        </row>
        <row r="283">
          <cell r="B283" t="str">
            <v>AHM-106</v>
          </cell>
          <cell r="C283" t="str">
            <v>名古屋/【AHM-106】ハンズフリーメガホン（4962644934843）</v>
          </cell>
          <cell r="D283">
            <v>1527</v>
          </cell>
          <cell r="E283">
            <v>3467.0417000000002</v>
          </cell>
          <cell r="F283">
            <v>120</v>
          </cell>
        </row>
        <row r="284">
          <cell r="B284">
            <v>414210101</v>
          </cell>
          <cell r="C284" t="str">
            <v>青山1/【ARO-5201】安心のろうそく(小)　箱（こもり専用）</v>
          </cell>
          <cell r="D284">
            <v>740</v>
          </cell>
          <cell r="E284">
            <v>1592</v>
          </cell>
          <cell r="F284">
            <v>261</v>
          </cell>
        </row>
        <row r="285">
          <cell r="B285" t="str">
            <v>ARO-4201R</v>
          </cell>
          <cell r="C285" t="str">
            <v>青山1/【ARO-4201R】安心のろうそく（中）２本入 電池付（ルーツ専用）（4992743747204）</v>
          </cell>
          <cell r="D285">
            <v>448</v>
          </cell>
          <cell r="E285">
            <v>1385</v>
          </cell>
          <cell r="F285">
            <v>300</v>
          </cell>
        </row>
        <row r="286">
          <cell r="B286" t="str">
            <v>ASH-10CBL</v>
          </cell>
          <cell r="C286" t="str">
            <v>青山1/【ASH-10C】しっぷ貼りひとりでペッタンコ（ブリスター）</v>
          </cell>
          <cell r="D286">
            <v>477</v>
          </cell>
          <cell r="E286">
            <v>456.49939999999998</v>
          </cell>
          <cell r="F286">
            <v>909</v>
          </cell>
        </row>
        <row r="287">
          <cell r="B287" t="str">
            <v>ASH-41BWH</v>
          </cell>
          <cell r="C287" t="str">
            <v>青山1/【ASH-41B】軟こうぬりちゃんコンパクト（化粧箱）</v>
          </cell>
          <cell r="D287">
            <v>433</v>
          </cell>
          <cell r="E287">
            <v>501.9452</v>
          </cell>
          <cell r="F287">
            <v>821</v>
          </cell>
        </row>
        <row r="288">
          <cell r="B288" t="str">
            <v>AHL-1207</v>
          </cell>
          <cell r="C288" t="str">
            <v>青山1/【AHL-1207】単１形ＬＥＤ防雨ライト（4962644215188）</v>
          </cell>
          <cell r="D288">
            <v>269</v>
          </cell>
          <cell r="E288">
            <v>461.11110000000002</v>
          </cell>
          <cell r="F288">
            <v>891</v>
          </cell>
        </row>
        <row r="289">
          <cell r="B289" t="str">
            <v>ATU-30</v>
          </cell>
          <cell r="C289" t="str">
            <v>青山1/【ATU-30】モニター上のせラック（4962644942336）</v>
          </cell>
          <cell r="D289">
            <v>584</v>
          </cell>
          <cell r="E289">
            <v>563.98490000000004</v>
          </cell>
          <cell r="F289">
            <v>728</v>
          </cell>
        </row>
        <row r="290">
          <cell r="B290" t="str">
            <v>ABO-04</v>
          </cell>
          <cell r="C290" t="str">
            <v>名古屋/【ABO-04】アルミシート（4962644783571）</v>
          </cell>
          <cell r="D290">
            <v>125</v>
          </cell>
          <cell r="E290">
            <v>205.31870000000001</v>
          </cell>
          <cell r="F290">
            <v>1999</v>
          </cell>
        </row>
        <row r="291">
          <cell r="B291" t="str">
            <v>AHL-1600</v>
          </cell>
          <cell r="C291" t="str">
            <v>青山1/【AHL-1600】ＬＥＤ強力ライト（4962644201587）</v>
          </cell>
          <cell r="D291">
            <v>1387</v>
          </cell>
          <cell r="E291">
            <v>1905.4197999999999</v>
          </cell>
          <cell r="F291">
            <v>212</v>
          </cell>
        </row>
        <row r="292">
          <cell r="B292" t="str">
            <v>AKO-05Y-BR</v>
          </cell>
          <cell r="C292" t="str">
            <v>青山1/【AKO-05Y】こたつの高さをあげる足ジャンボ（ユアサプライムス専用）</v>
          </cell>
          <cell r="D292">
            <v>317</v>
          </cell>
          <cell r="E292">
            <v>345</v>
          </cell>
          <cell r="F292">
            <v>1170</v>
          </cell>
        </row>
        <row r="293">
          <cell r="B293" t="str">
            <v>ARA-4301</v>
          </cell>
          <cell r="C293" t="str">
            <v>青山1/【ARA-4301】スマートフォンが使えるラジオライト（4962644215249）</v>
          </cell>
          <cell r="D293">
            <v>1570</v>
          </cell>
          <cell r="E293">
            <v>1986.8657000000001</v>
          </cell>
          <cell r="F293">
            <v>201</v>
          </cell>
        </row>
        <row r="294">
          <cell r="B294" t="str">
            <v>AHS-701BL</v>
          </cell>
          <cell r="C294" t="str">
            <v>青山1/【AHS-701】ねながらひっぱりコード蛍</v>
          </cell>
          <cell r="D294">
            <v>114</v>
          </cell>
          <cell r="E294">
            <v>119.2064</v>
          </cell>
          <cell r="F294">
            <v>3348</v>
          </cell>
        </row>
        <row r="295">
          <cell r="B295" t="str">
            <v>AHS-10</v>
          </cell>
          <cell r="C295" t="str">
            <v>青山1/【AHS-10】ねながらひっぱりコードⅡ（4962644950980）</v>
          </cell>
          <cell r="D295">
            <v>192</v>
          </cell>
          <cell r="E295">
            <v>193.9469</v>
          </cell>
          <cell r="F295">
            <v>2052</v>
          </cell>
        </row>
        <row r="296">
          <cell r="B296" t="str">
            <v>ABO-52</v>
          </cell>
          <cell r="C296" t="str">
            <v>青山1/【ABO-52】防災セット15点（4962644783465）</v>
          </cell>
          <cell r="D296">
            <v>1589</v>
          </cell>
          <cell r="E296">
            <v>2336.8571000000002</v>
          </cell>
          <cell r="F296">
            <v>168</v>
          </cell>
        </row>
        <row r="297">
          <cell r="B297" t="str">
            <v>AIC-02BR</v>
          </cell>
          <cell r="C297" t="str">
            <v>青山1/【AIC-02】キズつきにくいテーブル脚カバー</v>
          </cell>
          <cell r="D297">
            <v>99</v>
          </cell>
          <cell r="E297">
            <v>198.30289999999999</v>
          </cell>
          <cell r="F297">
            <v>1961</v>
          </cell>
        </row>
        <row r="298">
          <cell r="B298" t="str">
            <v>ASE-5201NDB</v>
          </cell>
          <cell r="C298" t="str">
            <v>青山1/【ASE-5201N】安心のお線香ミニ 電池無</v>
          </cell>
          <cell r="D298">
            <v>521</v>
          </cell>
          <cell r="E298">
            <v>770.67859999999996</v>
          </cell>
          <cell r="F298">
            <v>501</v>
          </cell>
        </row>
        <row r="299">
          <cell r="B299" t="str">
            <v>AFL-100</v>
          </cell>
          <cell r="C299" t="str">
            <v>青山1/【AFL-100】電動式 香炉の灰ふるい（4962644942794）</v>
          </cell>
          <cell r="D299">
            <v>946</v>
          </cell>
          <cell r="E299">
            <v>994.22050000000002</v>
          </cell>
          <cell r="F299">
            <v>381</v>
          </cell>
        </row>
        <row r="300">
          <cell r="B300" t="str">
            <v>ABO-20</v>
          </cell>
          <cell r="C300" t="str">
            <v>名古屋/【ABO-20】緊急時の携帯トイレ（4962644784004）</v>
          </cell>
          <cell r="D300">
            <v>94</v>
          </cell>
          <cell r="E300">
            <v>189.40450000000001</v>
          </cell>
          <cell r="F300">
            <v>1985</v>
          </cell>
        </row>
        <row r="301">
          <cell r="B301" t="str">
            <v>ABO-03</v>
          </cell>
          <cell r="C301" t="str">
            <v>青山1/【ABO-03】防災ポリバケツ３L（4962644783588）</v>
          </cell>
          <cell r="D301">
            <v>103</v>
          </cell>
          <cell r="E301">
            <v>198.82050000000001</v>
          </cell>
          <cell r="F301">
            <v>1883</v>
          </cell>
        </row>
        <row r="302">
          <cell r="B302" t="str">
            <v>ABO-310</v>
          </cell>
          <cell r="C302" t="str">
            <v>青山1/【ABO-310】抗菌 消臭 組立式緊急トイレ10回分（4962644785476）</v>
          </cell>
          <cell r="D302">
            <v>630</v>
          </cell>
          <cell r="E302">
            <v>981.86770000000001</v>
          </cell>
          <cell r="F302">
            <v>378</v>
          </cell>
        </row>
        <row r="303">
          <cell r="B303" t="str">
            <v>AKO-06BE</v>
          </cell>
          <cell r="C303" t="str">
            <v>青山1/【AKO-06】ベッドの高さをあげる足</v>
          </cell>
          <cell r="D303">
            <v>509</v>
          </cell>
          <cell r="E303">
            <v>706.58780000000002</v>
          </cell>
          <cell r="F303">
            <v>524</v>
          </cell>
        </row>
        <row r="304">
          <cell r="B304" t="str">
            <v>AHS-101</v>
          </cell>
          <cell r="C304" t="str">
            <v>青山1/【AHS-101】ハローキティ ひっぱりコード（4962644951109）</v>
          </cell>
          <cell r="D304">
            <v>259</v>
          </cell>
          <cell r="E304">
            <v>239.84039999999999</v>
          </cell>
          <cell r="F304">
            <v>1535</v>
          </cell>
        </row>
        <row r="305">
          <cell r="B305" t="str">
            <v>AHS-103</v>
          </cell>
          <cell r="C305" t="str">
            <v>青山1/【AHS-103】ハローキティ ひっぱりコード（4962644951123）</v>
          </cell>
          <cell r="D305">
            <v>259</v>
          </cell>
          <cell r="E305">
            <v>241.28399999999999</v>
          </cell>
          <cell r="F305">
            <v>1507</v>
          </cell>
        </row>
        <row r="306">
          <cell r="B306" t="str">
            <v>ASL-3310</v>
          </cell>
          <cell r="C306" t="str">
            <v>青山1/【ASL-3310】マグネッ付くるっと回るセンサーライト（4962644665426）</v>
          </cell>
          <cell r="D306">
            <v>432</v>
          </cell>
          <cell r="E306">
            <v>720.64409999999998</v>
          </cell>
          <cell r="F306">
            <v>503</v>
          </cell>
        </row>
        <row r="307">
          <cell r="B307" t="str">
            <v>AKD-500BL</v>
          </cell>
          <cell r="C307" t="str">
            <v>青山1/【AKD-500】かんたんコード巻き（49626449310646）</v>
          </cell>
          <cell r="D307">
            <v>106</v>
          </cell>
          <cell r="E307">
            <v>201.3982</v>
          </cell>
          <cell r="F307">
            <v>1798</v>
          </cell>
        </row>
        <row r="308">
          <cell r="B308" t="str">
            <v>AKO-41BK</v>
          </cell>
          <cell r="C308" t="str">
            <v>青山1/【AKO-41】新こたつの高さをあげる足　</v>
          </cell>
          <cell r="D308">
            <v>0</v>
          </cell>
          <cell r="E308">
            <v>322.93639999999999</v>
          </cell>
          <cell r="F308">
            <v>1117</v>
          </cell>
        </row>
        <row r="309">
          <cell r="B309" t="str">
            <v>KBO-2705</v>
          </cell>
          <cell r="C309" t="str">
            <v>名古屋/【KBO-2705】抗菌・消臭　災害時の緊急トイレ5回分（4962644785513）</v>
          </cell>
          <cell r="D309">
            <v>137</v>
          </cell>
          <cell r="E309">
            <v>269.53590000000003</v>
          </cell>
          <cell r="F309">
            <v>1336</v>
          </cell>
        </row>
        <row r="310">
          <cell r="B310" t="str">
            <v>ATP-3201NGR</v>
          </cell>
          <cell r="C310" t="str">
            <v>名古屋/【ATP-3201】ポンライト（4962644215003）</v>
          </cell>
          <cell r="D310">
            <v>231</v>
          </cell>
          <cell r="E310">
            <v>465.09070000000003</v>
          </cell>
          <cell r="F310">
            <v>772</v>
          </cell>
        </row>
        <row r="311">
          <cell r="B311" t="str">
            <v>AGI-101DB</v>
          </cell>
          <cell r="C311" t="str">
            <v>青山1/【AGI-101】安心のろうそくお線香セット（各１個）</v>
          </cell>
          <cell r="D311">
            <v>1398</v>
          </cell>
          <cell r="E311">
            <v>2010.2360000000001</v>
          </cell>
          <cell r="F311">
            <v>178</v>
          </cell>
        </row>
        <row r="312">
          <cell r="B312" t="str">
            <v>AKO-41BR</v>
          </cell>
          <cell r="C312" t="str">
            <v>青山1/【AKO-41】新こたつの高さをあげる足　8月後半発売予定</v>
          </cell>
          <cell r="D312">
            <v>0</v>
          </cell>
          <cell r="E312">
            <v>310.7833</v>
          </cell>
          <cell r="F312">
            <v>1149</v>
          </cell>
        </row>
        <row r="313">
          <cell r="B313" t="str">
            <v>AHO-02</v>
          </cell>
          <cell r="C313" t="str">
            <v>名古屋/【AHO-02】なんでもハンドルホルダーⅡ（4962644214204）</v>
          </cell>
          <cell r="D313">
            <v>105</v>
          </cell>
          <cell r="E313">
            <v>467.14530000000002</v>
          </cell>
          <cell r="F313">
            <v>757</v>
          </cell>
        </row>
        <row r="314">
          <cell r="B314" t="str">
            <v>ASE-4211GD</v>
          </cell>
          <cell r="C314" t="str">
            <v>青山1/【ASE-4211】自動消灯付安心のお線香(中)</v>
          </cell>
          <cell r="D314">
            <v>735</v>
          </cell>
          <cell r="E314">
            <v>1187.1980000000001</v>
          </cell>
          <cell r="F314">
            <v>293</v>
          </cell>
        </row>
        <row r="315">
          <cell r="B315" t="str">
            <v>AKM-3205PK</v>
          </cell>
          <cell r="C315" t="str">
            <v>青山1/【AKM-3205】首ふり毛だまクリーナー</v>
          </cell>
          <cell r="D315">
            <v>365</v>
          </cell>
          <cell r="E315">
            <v>756.85839999999996</v>
          </cell>
          <cell r="F315">
            <v>459</v>
          </cell>
        </row>
        <row r="316">
          <cell r="B316" t="str">
            <v>NAD-4302BK</v>
          </cell>
          <cell r="C316" t="str">
            <v>名古屋/（n10）【AHA-4302】防雨スリムサイクルライト（4962644665488）（ナフコ専用）</v>
          </cell>
          <cell r="D316">
            <v>289</v>
          </cell>
          <cell r="E316">
            <v>500</v>
          </cell>
          <cell r="F316">
            <v>680</v>
          </cell>
        </row>
        <row r="317">
          <cell r="B317" t="str">
            <v>APL-3207SMO</v>
          </cell>
          <cell r="C317" t="str">
            <v>青山1/【APL-3207S】ＬＥＤのインテリア常備灯（化粧箱）</v>
          </cell>
          <cell r="D317">
            <v>344</v>
          </cell>
          <cell r="E317">
            <v>557.03610000000003</v>
          </cell>
          <cell r="F317">
            <v>609</v>
          </cell>
        </row>
        <row r="318">
          <cell r="B318" t="str">
            <v>ABO-54</v>
          </cell>
          <cell r="C318" t="str">
            <v>青山1/【ABO-54】防災セット（4962644783618）</v>
          </cell>
          <cell r="D318">
            <v>1952</v>
          </cell>
          <cell r="E318">
            <v>2506.2963</v>
          </cell>
          <cell r="F318">
            <v>135</v>
          </cell>
        </row>
        <row r="319">
          <cell r="B319" t="str">
            <v>AYH-206</v>
          </cell>
          <cell r="C319" t="str">
            <v>名古屋/【AYH-206】ボリュ-ム付耳かけ式テレビ５ｍイヤホン（4962644931552）</v>
          </cell>
          <cell r="D319">
            <v>250</v>
          </cell>
          <cell r="E319">
            <v>427.93529999999998</v>
          </cell>
          <cell r="F319">
            <v>788</v>
          </cell>
        </row>
        <row r="320">
          <cell r="B320" t="str">
            <v>APL-4302S</v>
          </cell>
          <cell r="C320" t="str">
            <v>青山1/【APL-4302S】ＬＥＤミニアルミライト（4962644214785）</v>
          </cell>
          <cell r="D320">
            <v>209</v>
          </cell>
          <cell r="E320">
            <v>424.726</v>
          </cell>
          <cell r="F320">
            <v>792</v>
          </cell>
        </row>
        <row r="321">
          <cell r="B321" t="str">
            <v>KDH-001</v>
          </cell>
          <cell r="C321" t="str">
            <v>青山1/【KDH-001】車脱出用ハンマーⅢ（4962644943425）</v>
          </cell>
          <cell r="D321">
            <v>0</v>
          </cell>
          <cell r="E321">
            <v>680.01020000000005</v>
          </cell>
          <cell r="F321">
            <v>490</v>
          </cell>
        </row>
        <row r="322">
          <cell r="B322" t="str">
            <v>ARO-02R</v>
          </cell>
          <cell r="C322" t="str">
            <v>青山1/【ARO-02R】自動消灯安心のろうそくミニ（ルーツ専用）（4992743747211）</v>
          </cell>
          <cell r="D322">
            <v>227</v>
          </cell>
          <cell r="E322">
            <v>460</v>
          </cell>
          <cell r="F322">
            <v>720</v>
          </cell>
        </row>
        <row r="323">
          <cell r="B323" t="str">
            <v>AYL-02WH</v>
          </cell>
          <cell r="C323" t="str">
            <v>青山1/【AYL-02】ＬＥＤ付ゆびさきのルーペ</v>
          </cell>
          <cell r="D323">
            <v>400</v>
          </cell>
          <cell r="E323">
            <v>464.0575</v>
          </cell>
          <cell r="F323">
            <v>713</v>
          </cell>
        </row>
        <row r="324">
          <cell r="B324" t="str">
            <v>ASK-11BYE</v>
          </cell>
          <cell r="C324" t="str">
            <v>青山1/【ASK-11B】巻きつく安全反射バンド</v>
          </cell>
          <cell r="D324">
            <v>163</v>
          </cell>
          <cell r="E324">
            <v>255.98589999999999</v>
          </cell>
          <cell r="F324">
            <v>1277</v>
          </cell>
        </row>
        <row r="325">
          <cell r="B325" t="str">
            <v>ATD-101</v>
          </cell>
          <cell r="C325" t="str">
            <v>名古屋/（n10）【ATD-101】ふくろう型停電灯Ⅱ（4962644214006）</v>
          </cell>
          <cell r="D325">
            <v>656</v>
          </cell>
          <cell r="E325">
            <v>1010.2821</v>
          </cell>
          <cell r="F325">
            <v>319</v>
          </cell>
        </row>
        <row r="326">
          <cell r="B326" t="str">
            <v>ACT-101BK</v>
          </cell>
          <cell r="C326" t="str">
            <v>青山1/【ACT-101】ひざのせトレー</v>
          </cell>
          <cell r="D326">
            <v>350</v>
          </cell>
          <cell r="E326">
            <v>461.31939999999997</v>
          </cell>
          <cell r="F326">
            <v>695</v>
          </cell>
        </row>
        <row r="327">
          <cell r="B327" t="str">
            <v>ASP-01CL</v>
          </cell>
          <cell r="C327" t="str">
            <v>青山1/【ASP-01】水切りが早い！スポンジラック</v>
          </cell>
          <cell r="D327">
            <v>138</v>
          </cell>
          <cell r="E327">
            <v>141.55629999999999</v>
          </cell>
          <cell r="F327">
            <v>2256</v>
          </cell>
        </row>
        <row r="328">
          <cell r="B328" t="str">
            <v>ALA-3406</v>
          </cell>
          <cell r="C328" t="str">
            <v>名古屋/【ALA-3406】水に浮くＬＥＤランタンライト（4962644215454）</v>
          </cell>
          <cell r="D328">
            <v>492</v>
          </cell>
          <cell r="E328">
            <v>727.96569999999997</v>
          </cell>
          <cell r="F328">
            <v>437</v>
          </cell>
        </row>
        <row r="329">
          <cell r="B329" t="str">
            <v>ADA-031</v>
          </cell>
          <cell r="C329" t="str">
            <v>青山1/【ADA-031】単３が３個で単１電池アダプター (エルパ専用)（4901087220465）</v>
          </cell>
          <cell r="D329">
            <v>0</v>
          </cell>
          <cell r="E329">
            <v>147.95859999999999</v>
          </cell>
          <cell r="F329">
            <v>2128</v>
          </cell>
        </row>
        <row r="330">
          <cell r="B330" t="str">
            <v>AHS-001</v>
          </cell>
          <cell r="C330" t="str">
            <v>青山1/【AHS-001】ねながらひっぱりコード（4962644950836）</v>
          </cell>
          <cell r="D330">
            <v>162</v>
          </cell>
          <cell r="E330">
            <v>193.26400000000001</v>
          </cell>
          <cell r="F330">
            <v>1629</v>
          </cell>
        </row>
        <row r="331">
          <cell r="B331" t="str">
            <v>ALH-30</v>
          </cell>
          <cell r="C331" t="str">
            <v>青山1/【ALH-30】LEDライト付アルミホイッスル（4962644664825）</v>
          </cell>
          <cell r="D331">
            <v>119</v>
          </cell>
          <cell r="E331">
            <v>247.6182</v>
          </cell>
          <cell r="F331">
            <v>1265</v>
          </cell>
        </row>
        <row r="332">
          <cell r="B332" t="str">
            <v>ASH-10WH</v>
          </cell>
          <cell r="C332" t="str">
            <v>青山1/【ASH-10】しっぷ貼りひとりでペッタンコ（化粧箱）</v>
          </cell>
          <cell r="D332">
            <v>477</v>
          </cell>
          <cell r="E332">
            <v>527.34630000000004</v>
          </cell>
          <cell r="F332">
            <v>589</v>
          </cell>
        </row>
        <row r="333">
          <cell r="B333" t="str">
            <v>ADC-310PW</v>
          </cell>
          <cell r="C333" t="str">
            <v>青山1/【ADC-310】単３が単１になる電池アダプター</v>
          </cell>
          <cell r="D333">
            <v>116</v>
          </cell>
          <cell r="E333">
            <v>139.20099999999999</v>
          </cell>
          <cell r="F333">
            <v>2224</v>
          </cell>
        </row>
        <row r="334">
          <cell r="B334" t="str">
            <v>ASL-3308US</v>
          </cell>
          <cell r="C334" t="str">
            <v>青山1/【ASL-3308】ウォールセンサーライト（化粧箱）</v>
          </cell>
          <cell r="D334">
            <v>504</v>
          </cell>
          <cell r="E334">
            <v>844.26229999999998</v>
          </cell>
          <cell r="F334">
            <v>366</v>
          </cell>
        </row>
        <row r="335">
          <cell r="B335" t="str">
            <v>ALM-01CYE</v>
          </cell>
          <cell r="C335" t="str">
            <v>青山1/【ALM-01C】レモンしぼり革命（クリアケース）</v>
          </cell>
          <cell r="D335">
            <v>128</v>
          </cell>
          <cell r="E335">
            <v>218.22399999999999</v>
          </cell>
          <cell r="F335">
            <v>1411</v>
          </cell>
        </row>
        <row r="336">
          <cell r="B336" t="str">
            <v>ADC-210BL</v>
          </cell>
          <cell r="C336" t="str">
            <v>青山1/【ADC-210】単２が単１になる電池アダプター</v>
          </cell>
          <cell r="D336">
            <v>119</v>
          </cell>
          <cell r="E336">
            <v>148.91800000000001</v>
          </cell>
          <cell r="F336">
            <v>2061</v>
          </cell>
        </row>
        <row r="337">
          <cell r="B337" t="str">
            <v>ASL-3304</v>
          </cell>
          <cell r="C337" t="str">
            <v>青山1/【ASL-3304】インテリアＬＥＤセンサーライト（4962644664955）</v>
          </cell>
          <cell r="D337">
            <v>536</v>
          </cell>
          <cell r="E337">
            <v>1049.3561999999999</v>
          </cell>
          <cell r="F337">
            <v>292</v>
          </cell>
        </row>
        <row r="338">
          <cell r="B338" t="str">
            <v>ABA-40BK</v>
          </cell>
          <cell r="C338" t="str">
            <v>青山1/【ABA-40】ねこの安心扉ロック</v>
          </cell>
          <cell r="D338">
            <v>112</v>
          </cell>
          <cell r="E338">
            <v>259.16300000000001</v>
          </cell>
          <cell r="F338">
            <v>1178</v>
          </cell>
        </row>
        <row r="339">
          <cell r="B339" t="str">
            <v>ABA-501</v>
          </cell>
          <cell r="C339" t="str">
            <v>名古屋/【ABA-501】100dB薄型振動アラーム（4962644933310）</v>
          </cell>
          <cell r="D339">
            <v>358</v>
          </cell>
          <cell r="E339">
            <v>540.14179999999999</v>
          </cell>
          <cell r="F339">
            <v>564</v>
          </cell>
        </row>
        <row r="340">
          <cell r="B340" t="str">
            <v>ATU-19</v>
          </cell>
          <cell r="C340" t="str">
            <v>青山1/【ATU-19】液晶テレビ回転台（4962644934867）</v>
          </cell>
          <cell r="D340">
            <v>1094</v>
          </cell>
          <cell r="E340">
            <v>1420.8585</v>
          </cell>
          <cell r="F340">
            <v>212</v>
          </cell>
        </row>
        <row r="341">
          <cell r="B341" t="str">
            <v>ASE-4204GD</v>
          </cell>
          <cell r="C341" t="str">
            <v>青山1/【ASE-4204】横置きの安心のお線香(中)</v>
          </cell>
          <cell r="D341">
            <v>777</v>
          </cell>
          <cell r="E341">
            <v>1222.5244</v>
          </cell>
          <cell r="F341">
            <v>246</v>
          </cell>
        </row>
        <row r="342">
          <cell r="B342" t="str">
            <v>AHS-701WH</v>
          </cell>
          <cell r="C342" t="str">
            <v>青山1/【AHS-701】ねながらひっぱりコード蛍</v>
          </cell>
          <cell r="D342">
            <v>114</v>
          </cell>
          <cell r="E342">
            <v>114.6044</v>
          </cell>
          <cell r="F342">
            <v>2614</v>
          </cell>
        </row>
        <row r="343">
          <cell r="B343" t="str">
            <v>ARO-4202WH</v>
          </cell>
          <cell r="C343" t="str">
            <v>青山1/【ARO-4202】燭台付安心のろうそく（小） 電池付</v>
          </cell>
          <cell r="D343">
            <v>411</v>
          </cell>
          <cell r="E343">
            <v>794.28909999999996</v>
          </cell>
          <cell r="F343">
            <v>377</v>
          </cell>
        </row>
        <row r="344">
          <cell r="B344">
            <v>414210113</v>
          </cell>
          <cell r="C344" t="str">
            <v>青山1/【ARO-5202GD】燭台付安心のろうそくミニ　金　箱入（こもり専用）</v>
          </cell>
          <cell r="D344">
            <v>460</v>
          </cell>
          <cell r="E344">
            <v>819.28369999999995</v>
          </cell>
          <cell r="F344">
            <v>356</v>
          </cell>
        </row>
        <row r="345">
          <cell r="B345" t="str">
            <v>ALA-4308MO-W</v>
          </cell>
          <cell r="C345" t="str">
            <v>青山1/【ALA-4308】ひっぱり点灯ライト</v>
          </cell>
          <cell r="D345">
            <v>377</v>
          </cell>
          <cell r="E345">
            <v>874.47400000000005</v>
          </cell>
          <cell r="F345">
            <v>327</v>
          </cell>
        </row>
        <row r="346">
          <cell r="B346" t="str">
            <v>AHL-3201RD</v>
          </cell>
          <cell r="C346" t="str">
            <v>青山1/【AHL-3201 】LEDハンディライト</v>
          </cell>
          <cell r="D346">
            <v>122</v>
          </cell>
          <cell r="E346">
            <v>275.12520000000001</v>
          </cell>
          <cell r="F346">
            <v>1038</v>
          </cell>
        </row>
        <row r="347">
          <cell r="B347" t="str">
            <v>APL-3202T3X2</v>
          </cell>
          <cell r="C347" t="str">
            <v>名古屋/【APL-3202】西川さん専用　LEDペンライト（単3電池2個付き）</v>
          </cell>
          <cell r="D347">
            <v>387</v>
          </cell>
          <cell r="E347">
            <v>282</v>
          </cell>
          <cell r="F347">
            <v>1000</v>
          </cell>
        </row>
        <row r="348">
          <cell r="B348" t="str">
            <v>ASL-33022</v>
          </cell>
          <cell r="C348" t="str">
            <v>青山1/【ASL-33022】防雨ＬＥＤセンサーライト 2個セット（4962644665471）</v>
          </cell>
          <cell r="D348">
            <v>1412</v>
          </cell>
          <cell r="E348">
            <v>2220</v>
          </cell>
          <cell r="F348">
            <v>126</v>
          </cell>
        </row>
        <row r="349">
          <cell r="B349" t="str">
            <v>ACA-4305HC</v>
          </cell>
          <cell r="C349" t="str">
            <v>青山1/【ACA-4305HC】ヘルメットクリップ付ヘッドランプ（4962644215423）</v>
          </cell>
          <cell r="D349">
            <v>296</v>
          </cell>
          <cell r="E349">
            <v>1086.7891</v>
          </cell>
          <cell r="F349">
            <v>256</v>
          </cell>
        </row>
        <row r="350">
          <cell r="B350" t="str">
            <v>ARO-4201N</v>
          </cell>
          <cell r="C350" t="str">
            <v>青山1/【ARO-4201N】安心のろうそく（中）２本入 電池無（4962644940240）</v>
          </cell>
          <cell r="D350">
            <v>616</v>
          </cell>
          <cell r="E350">
            <v>1186.9353000000001</v>
          </cell>
          <cell r="F350">
            <v>232</v>
          </cell>
        </row>
        <row r="351">
          <cell r="B351" t="str">
            <v>ABO-2750N</v>
          </cell>
          <cell r="C351" t="str">
            <v>名古屋/【ABO-2750N】抗菌&amp;消臭 緊急トイレ 50回分　凝固剤のみ（4962644785438）</v>
          </cell>
          <cell r="D351">
            <v>420</v>
          </cell>
          <cell r="E351">
            <v>771.14290000000005</v>
          </cell>
          <cell r="F351">
            <v>350</v>
          </cell>
        </row>
        <row r="352">
          <cell r="B352" t="str">
            <v>AGI-101GD</v>
          </cell>
          <cell r="C352" t="str">
            <v>青山1/【AGI-101】安心のろうそくお線香セット（各１個）</v>
          </cell>
          <cell r="D352">
            <v>1516</v>
          </cell>
          <cell r="E352">
            <v>2360.4648999999999</v>
          </cell>
          <cell r="F352">
            <v>114</v>
          </cell>
        </row>
        <row r="353">
          <cell r="B353" t="str">
            <v>AKN-0505</v>
          </cell>
          <cell r="C353" t="str">
            <v>名古屋/【AKN-05】セーフティプラグコンビ</v>
          </cell>
          <cell r="D353">
            <v>156</v>
          </cell>
          <cell r="E353">
            <v>234.23670000000001</v>
          </cell>
          <cell r="F353">
            <v>1145</v>
          </cell>
        </row>
        <row r="354">
          <cell r="B354" t="str">
            <v>ASH-10CWH</v>
          </cell>
          <cell r="C354" t="str">
            <v>青山1/【ASH-10C】しっぷ貼りひとりでペッタンコ（ブリスター）</v>
          </cell>
          <cell r="D354">
            <v>477</v>
          </cell>
          <cell r="E354">
            <v>490.04590000000002</v>
          </cell>
          <cell r="F354">
            <v>545</v>
          </cell>
        </row>
        <row r="355">
          <cell r="B355" t="str">
            <v>ARO-5210NDB</v>
          </cell>
          <cell r="C355" t="str">
            <v>青山1/【ARO-5210N】安心の絵ろうそくミニ 電池無</v>
          </cell>
          <cell r="D355">
            <v>457</v>
          </cell>
          <cell r="E355">
            <v>613.9402</v>
          </cell>
          <cell r="F355">
            <v>435</v>
          </cell>
        </row>
        <row r="356">
          <cell r="B356" t="str">
            <v>ARO-4202NGD</v>
          </cell>
          <cell r="C356" t="str">
            <v>青山1/【ARO-4202N】燭台付安心のろうそく（小） 電池無</v>
          </cell>
          <cell r="D356">
            <v>431</v>
          </cell>
          <cell r="E356">
            <v>852.64419999999996</v>
          </cell>
          <cell r="F356">
            <v>312</v>
          </cell>
        </row>
        <row r="357">
          <cell r="B357" t="str">
            <v>AKL-60BL</v>
          </cell>
          <cell r="C357" t="str">
            <v>名古屋/【AKL-60】２灯式キーライト（赤色ＬＥＤ）</v>
          </cell>
          <cell r="D357">
            <v>179</v>
          </cell>
          <cell r="E357">
            <v>246.791</v>
          </cell>
          <cell r="F357">
            <v>1062</v>
          </cell>
        </row>
        <row r="358">
          <cell r="B358" t="str">
            <v>ABO-19</v>
          </cell>
          <cell r="C358" t="str">
            <v>青山1/【ABO-19】防災用薄型ウォーターバック9L（4962644785308）</v>
          </cell>
          <cell r="D358">
            <v>229</v>
          </cell>
          <cell r="E358">
            <v>313.56200000000001</v>
          </cell>
          <cell r="F358">
            <v>831</v>
          </cell>
        </row>
        <row r="359">
          <cell r="B359" t="str">
            <v>AHS-004</v>
          </cell>
          <cell r="C359" t="str">
            <v>青山1/【AHS-004】ねながらひっぱりコード（4962644950843）</v>
          </cell>
          <cell r="D359">
            <v>166</v>
          </cell>
          <cell r="E359">
            <v>193.60239999999999</v>
          </cell>
          <cell r="F359">
            <v>1343</v>
          </cell>
        </row>
        <row r="360">
          <cell r="B360" t="str">
            <v>ABO-13M</v>
          </cell>
          <cell r="C360" t="str">
            <v>青山1/【ABO-13】ぬげにくい安全スリッパ</v>
          </cell>
          <cell r="D360">
            <v>424</v>
          </cell>
          <cell r="E360">
            <v>817.25160000000005</v>
          </cell>
          <cell r="F360">
            <v>318</v>
          </cell>
        </row>
        <row r="361">
          <cell r="B361" t="str">
            <v>NAD4302</v>
          </cell>
          <cell r="C361" t="str">
            <v>名古屋/【NAD4302】防雨スリムサイクルライト（大丸眼鏡専用）（4962475001028）</v>
          </cell>
          <cell r="D361">
            <v>264</v>
          </cell>
          <cell r="E361">
            <v>361</v>
          </cell>
          <cell r="F361">
            <v>716</v>
          </cell>
        </row>
        <row r="362">
          <cell r="B362" t="str">
            <v>AKD-60BK</v>
          </cell>
          <cell r="C362" t="str">
            <v>青山1/【AKD-60】マルチタップカバー</v>
          </cell>
          <cell r="D362">
            <v>228</v>
          </cell>
          <cell r="E362">
            <v>239.0308</v>
          </cell>
          <cell r="F362">
            <v>1073</v>
          </cell>
        </row>
        <row r="363">
          <cell r="B363" t="str">
            <v>ASH-41BPK</v>
          </cell>
          <cell r="C363" t="str">
            <v>青山1/【ASH-41B】軟こうぬりちゃんコンパクト（化粧箱）</v>
          </cell>
          <cell r="D363">
            <v>433</v>
          </cell>
          <cell r="E363">
            <v>500.72820000000002</v>
          </cell>
          <cell r="F363">
            <v>504</v>
          </cell>
        </row>
        <row r="364">
          <cell r="B364" t="str">
            <v>AOC-01BL</v>
          </cell>
          <cell r="C364" t="str">
            <v>青山1/【AOC-01】おでかけチェッカー</v>
          </cell>
          <cell r="D364">
            <v>205</v>
          </cell>
          <cell r="E364">
            <v>298.8827</v>
          </cell>
          <cell r="F364">
            <v>844</v>
          </cell>
        </row>
        <row r="365">
          <cell r="B365" t="str">
            <v>AKN-15</v>
          </cell>
          <cell r="C365" t="str">
            <v>青山1/【AKN-15】ハローキティ コンセントカバー（4962644937707）</v>
          </cell>
          <cell r="D365">
            <v>183</v>
          </cell>
          <cell r="E365">
            <v>277.44850000000002</v>
          </cell>
          <cell r="F365">
            <v>903</v>
          </cell>
        </row>
        <row r="366">
          <cell r="B366" t="str">
            <v>AKD-20</v>
          </cell>
          <cell r="C366" t="str">
            <v>青山1/【AKD-20】アニマルシリコンバンド（4962644941308）</v>
          </cell>
          <cell r="D366">
            <v>157</v>
          </cell>
          <cell r="E366">
            <v>230.99629999999999</v>
          </cell>
          <cell r="F366">
            <v>1084</v>
          </cell>
        </row>
        <row r="367">
          <cell r="B367" t="str">
            <v>ARO-3201RWH</v>
          </cell>
          <cell r="C367" t="str">
            <v>青山1/【ARO-3201R】燭台付安心のろうそく（中） 電池付（ルーツ専用）ホワイト</v>
          </cell>
          <cell r="D367">
            <v>404</v>
          </cell>
          <cell r="E367">
            <v>920</v>
          </cell>
          <cell r="F367">
            <v>270</v>
          </cell>
        </row>
        <row r="368">
          <cell r="B368" t="str">
            <v>AMK-101PK</v>
          </cell>
          <cell r="C368" t="str">
            <v>名古屋/【AMK-101】あかりちゃん耳かき</v>
          </cell>
          <cell r="D368">
            <v>191</v>
          </cell>
          <cell r="E368">
            <v>285.04520000000002</v>
          </cell>
          <cell r="F368">
            <v>862</v>
          </cell>
        </row>
        <row r="369">
          <cell r="B369" t="str">
            <v>ATN-03SP</v>
          </cell>
          <cell r="C369" t="str">
            <v>青山1/【ATN-03】ふたがトングになる保存容器350ml</v>
          </cell>
          <cell r="D369">
            <v>292</v>
          </cell>
          <cell r="E369">
            <v>413.62560000000002</v>
          </cell>
          <cell r="F369">
            <v>593</v>
          </cell>
        </row>
        <row r="370">
          <cell r="B370">
            <v>414210111</v>
          </cell>
          <cell r="C370" t="str">
            <v>青山1/【ARO-5202WH】燭台付安心のろうそくミニ　白　箱入（こもり専用）</v>
          </cell>
          <cell r="D370">
            <v>425</v>
          </cell>
          <cell r="E370">
            <v>695</v>
          </cell>
          <cell r="F370">
            <v>352</v>
          </cell>
        </row>
        <row r="371">
          <cell r="B371" t="str">
            <v>AKN-08-2P-BL</v>
          </cell>
          <cell r="C371" t="str">
            <v>青山1/【AKN-08-2P】にぎりやすい安全プラグカバー 2個セット</v>
          </cell>
          <cell r="D371">
            <v>214</v>
          </cell>
          <cell r="E371">
            <v>370</v>
          </cell>
          <cell r="F371">
            <v>656</v>
          </cell>
        </row>
        <row r="372">
          <cell r="B372" t="str">
            <v>ASK-04</v>
          </cell>
          <cell r="C372" t="str">
            <v>青山1/【ASK-04】光るスポークかざり　ビーズ（4962644664566）</v>
          </cell>
          <cell r="D372">
            <v>114</v>
          </cell>
          <cell r="E372">
            <v>225.0625</v>
          </cell>
          <cell r="F372">
            <v>1072</v>
          </cell>
        </row>
        <row r="373">
          <cell r="B373" t="str">
            <v>AHS-701PK</v>
          </cell>
          <cell r="C373" t="str">
            <v>青山1/【AHS-701】ねながらひっぱりコード蛍</v>
          </cell>
          <cell r="D373">
            <v>114</v>
          </cell>
          <cell r="E373">
            <v>122.0939</v>
          </cell>
          <cell r="F373">
            <v>1970</v>
          </cell>
        </row>
        <row r="374">
          <cell r="B374" t="str">
            <v>ASH-40BYE</v>
          </cell>
          <cell r="C374" t="str">
            <v>青山1/【ASH-40B】軟こうぬりちゃん（化粧箱）</v>
          </cell>
          <cell r="D374">
            <v>439</v>
          </cell>
          <cell r="E374">
            <v>576</v>
          </cell>
          <cell r="F374">
            <v>416</v>
          </cell>
        </row>
        <row r="375">
          <cell r="B375" t="str">
            <v>MM-GM-01</v>
          </cell>
          <cell r="C375" t="str">
            <v>青山1/【MM-GM-01】チャカチャカライター（4962644938575）</v>
          </cell>
          <cell r="D375">
            <v>91</v>
          </cell>
          <cell r="E375">
            <v>118.3912</v>
          </cell>
          <cell r="F375">
            <v>2017</v>
          </cell>
        </row>
        <row r="376">
          <cell r="B376" t="str">
            <v>AGI-103DB</v>
          </cell>
          <cell r="C376" t="str">
            <v>青山1/【AGI-103DB】安心のろうそく･お線香セット(大)茶（4962644936540）</v>
          </cell>
          <cell r="D376">
            <v>1995</v>
          </cell>
          <cell r="E376">
            <v>3050</v>
          </cell>
          <cell r="F376">
            <v>78</v>
          </cell>
        </row>
        <row r="377">
          <cell r="B377" t="str">
            <v>ADP-210T</v>
          </cell>
          <cell r="C377" t="str">
            <v>青山1/【ADP-210T】土ストッパー １０枚入（4511413947685）(トップ専用）</v>
          </cell>
          <cell r="D377">
            <v>230</v>
          </cell>
          <cell r="E377">
            <v>460</v>
          </cell>
          <cell r="F377">
            <v>512</v>
          </cell>
        </row>
        <row r="378">
          <cell r="B378" t="str">
            <v>ARO-4202RWH</v>
          </cell>
          <cell r="C378" t="str">
            <v>青山1/【ARO-4202R】燭台付安心のろうそく（小） 電池付（ルーツ専用）ブラウン</v>
          </cell>
          <cell r="D378">
            <v>395</v>
          </cell>
          <cell r="E378">
            <v>785</v>
          </cell>
          <cell r="F378">
            <v>300</v>
          </cell>
        </row>
        <row r="379">
          <cell r="B379" t="str">
            <v>ATU-30TV</v>
          </cell>
          <cell r="C379" t="str">
            <v>青山1/【ATU-30TV】液晶テレビ上のせラック（4962644943067）</v>
          </cell>
          <cell r="D379">
            <v>384</v>
          </cell>
          <cell r="E379">
            <v>539.08969999999999</v>
          </cell>
          <cell r="F379">
            <v>435</v>
          </cell>
        </row>
        <row r="380">
          <cell r="B380" t="str">
            <v>ANS-403AD</v>
          </cell>
          <cell r="C380" t="str">
            <v>青山1/【ANS-403AD】ＡＣアダプター(ＡＮＳ－４０３受信器用)（4962644941803）</v>
          </cell>
          <cell r="D380">
            <v>986</v>
          </cell>
          <cell r="E380">
            <v>1500.298</v>
          </cell>
          <cell r="F380">
            <v>151</v>
          </cell>
        </row>
        <row r="381">
          <cell r="B381" t="str">
            <v>ABA-40WH</v>
          </cell>
          <cell r="C381" t="str">
            <v>青山1/【ABA-40】ねこの安心扉ロック</v>
          </cell>
          <cell r="D381">
            <v>111</v>
          </cell>
          <cell r="E381">
            <v>258.89400000000001</v>
          </cell>
          <cell r="F381">
            <v>868</v>
          </cell>
        </row>
        <row r="382">
          <cell r="B382" t="str">
            <v>ASK-11BOR</v>
          </cell>
          <cell r="C382" t="str">
            <v>青山1/【ASK-11B】巻きつく安全反射バンド</v>
          </cell>
          <cell r="D382">
            <v>160</v>
          </cell>
          <cell r="E382">
            <v>347.82299999999998</v>
          </cell>
          <cell r="F382">
            <v>644</v>
          </cell>
        </row>
        <row r="383">
          <cell r="B383" t="str">
            <v>AIC-05IV</v>
          </cell>
          <cell r="C383" t="str">
            <v>青山1/【AIC-05】ズレにくいイス脚カバー １脚用</v>
          </cell>
          <cell r="D383">
            <v>77</v>
          </cell>
          <cell r="E383">
            <v>149.95949999999999</v>
          </cell>
          <cell r="F383">
            <v>1482</v>
          </cell>
        </row>
        <row r="384">
          <cell r="B384" t="str">
            <v>ARO-5201S-2</v>
          </cell>
          <cell r="C384" t="str">
            <v>青山1/【ARO-5201S-2】 電子ローソク小（2本入）シルク専用箱仕様</v>
          </cell>
          <cell r="D384">
            <v>1040</v>
          </cell>
          <cell r="E384">
            <v>1228.3333</v>
          </cell>
          <cell r="F384">
            <v>180</v>
          </cell>
        </row>
        <row r="385">
          <cell r="B385" t="str">
            <v>L-600</v>
          </cell>
          <cell r="C385" t="str">
            <v>青山1/【L-600】院玄灯球コード付き（ルーツ専用）</v>
          </cell>
          <cell r="D385">
            <v>198</v>
          </cell>
          <cell r="E385">
            <v>220</v>
          </cell>
          <cell r="F385">
            <v>1000</v>
          </cell>
        </row>
        <row r="386">
          <cell r="B386" t="str">
            <v>AKN-07</v>
          </cell>
          <cell r="C386" t="str">
            <v>名古屋/【AKN-07】Ｌ型セフティープラグコンビ（4962644932139）</v>
          </cell>
          <cell r="D386">
            <v>137</v>
          </cell>
          <cell r="E386">
            <v>129.81379999999999</v>
          </cell>
          <cell r="F386">
            <v>1681</v>
          </cell>
        </row>
        <row r="387">
          <cell r="B387" t="str">
            <v>AHS-11</v>
          </cell>
          <cell r="C387" t="str">
            <v>青山1/【AHS-11】ねながらひっぱりコードⅡ（4962644950997）</v>
          </cell>
          <cell r="D387">
            <v>187</v>
          </cell>
          <cell r="E387">
            <v>189.15199999999999</v>
          </cell>
          <cell r="F387">
            <v>1145</v>
          </cell>
        </row>
        <row r="388">
          <cell r="B388" t="str">
            <v>ARO-4201S-2</v>
          </cell>
          <cell r="C388" t="str">
            <v>青山1/【ARO-4201S-2】電子ローソク中（2本入）シルク専用箱仕様</v>
          </cell>
          <cell r="D388">
            <v>896</v>
          </cell>
          <cell r="E388">
            <v>1205.3933</v>
          </cell>
          <cell r="F388">
            <v>178</v>
          </cell>
        </row>
        <row r="389">
          <cell r="B389" t="str">
            <v>AKN-06</v>
          </cell>
          <cell r="C389" t="str">
            <v>名古屋/【AKN-06】セーフティプラグコンビ（4962644931460）</v>
          </cell>
          <cell r="D389">
            <v>126</v>
          </cell>
          <cell r="E389">
            <v>126.1465</v>
          </cell>
          <cell r="F389">
            <v>1686</v>
          </cell>
        </row>
        <row r="390">
          <cell r="B390" t="str">
            <v>ASH-40CWH</v>
          </cell>
          <cell r="C390" t="str">
            <v>青山1/【ASH-40C】軟こうぬりちゃん（ブリスター）</v>
          </cell>
          <cell r="D390">
            <v>439</v>
          </cell>
          <cell r="E390">
            <v>499.67529999999999</v>
          </cell>
          <cell r="F390">
            <v>425</v>
          </cell>
        </row>
        <row r="391">
          <cell r="B391" t="str">
            <v>AFL-02</v>
          </cell>
          <cell r="C391" t="str">
            <v>青山1/【AFL-02】軽着火風防ライター補助具（4962644938322）</v>
          </cell>
          <cell r="D391">
            <v>204</v>
          </cell>
          <cell r="E391">
            <v>224.28800000000001</v>
          </cell>
          <cell r="F391">
            <v>941</v>
          </cell>
        </row>
        <row r="392">
          <cell r="B392" t="str">
            <v>ASN-2230</v>
          </cell>
          <cell r="C392" t="str">
            <v>青山1/【ASN-2230】標準サイズの保安指示灯（エルパ専用）（4962644213856）</v>
          </cell>
          <cell r="D392">
            <v>519</v>
          </cell>
          <cell r="E392">
            <v>750</v>
          </cell>
          <cell r="F392">
            <v>281</v>
          </cell>
        </row>
        <row r="393">
          <cell r="B393" t="str">
            <v>ASE-01DB</v>
          </cell>
          <cell r="C393" t="str">
            <v>青山1/【ASE-01】ミニミニ安心のお線香</v>
          </cell>
          <cell r="D393">
            <v>607</v>
          </cell>
          <cell r="E393">
            <v>767.70699999999999</v>
          </cell>
          <cell r="F393">
            <v>273</v>
          </cell>
        </row>
        <row r="394">
          <cell r="B394" t="str">
            <v>AKD-10W</v>
          </cell>
          <cell r="C394" t="str">
            <v>青山1/【AKD-10W】シリコンくるっとバンド（和気専用）（4962644940172）</v>
          </cell>
          <cell r="D394">
            <v>124</v>
          </cell>
          <cell r="E394">
            <v>234.08580000000001</v>
          </cell>
          <cell r="F394">
            <v>886</v>
          </cell>
        </row>
        <row r="395">
          <cell r="B395" t="str">
            <v>AKO-05Y-BE</v>
          </cell>
          <cell r="C395" t="str">
            <v>青山1/【AKO-05Y】こたつの高さをあげる足ジャンボ（ユアサプライムス専用）</v>
          </cell>
          <cell r="D395">
            <v>317</v>
          </cell>
          <cell r="E395">
            <v>345</v>
          </cell>
          <cell r="F395">
            <v>600</v>
          </cell>
        </row>
        <row r="396">
          <cell r="B396" t="str">
            <v>AMK-112TOP-BL</v>
          </cell>
          <cell r="C396" t="str">
            <v>名古屋/【AMK-112TOP】白い光のあかりちゃん耳かき 拡大レンズ付（トップ産業様専用）</v>
          </cell>
          <cell r="D396">
            <v>268</v>
          </cell>
          <cell r="E396">
            <v>390</v>
          </cell>
          <cell r="F396">
            <v>530</v>
          </cell>
        </row>
        <row r="397">
          <cell r="B397" t="str">
            <v>AKN-11</v>
          </cell>
          <cell r="C397" t="str">
            <v>青山1/【AKN-11】アニマルコンセントカバー（4962644936250）</v>
          </cell>
          <cell r="D397">
            <v>180</v>
          </cell>
          <cell r="E397">
            <v>147.21979999999999</v>
          </cell>
          <cell r="F397">
            <v>1356</v>
          </cell>
        </row>
        <row r="398">
          <cell r="B398" t="str">
            <v>AKL-71CL</v>
          </cell>
          <cell r="C398" t="str">
            <v>名古屋/【AKL-71】白い光のかぶせるキーライト</v>
          </cell>
          <cell r="D398">
            <v>204</v>
          </cell>
          <cell r="E398">
            <v>316.10300000000001</v>
          </cell>
          <cell r="F398">
            <v>631</v>
          </cell>
        </row>
        <row r="399">
          <cell r="B399">
            <v>414210121</v>
          </cell>
          <cell r="C399" t="str">
            <v>青山1/【ARO-4202WH】燭台付き安心のろうそく小　白　箱入（こもり専用）</v>
          </cell>
          <cell r="D399">
            <v>451</v>
          </cell>
          <cell r="E399">
            <v>824.8963</v>
          </cell>
          <cell r="F399">
            <v>241</v>
          </cell>
        </row>
        <row r="400">
          <cell r="B400" t="str">
            <v>ABO-2080N</v>
          </cell>
          <cell r="C400" t="str">
            <v>名古屋/【ABO-2080N】緊急時のトイレ８０回分 凝固材のみ（4962644784660）</v>
          </cell>
          <cell r="D400">
            <v>811</v>
          </cell>
          <cell r="E400">
            <v>1923.6831999999999</v>
          </cell>
          <cell r="F400">
            <v>101</v>
          </cell>
        </row>
        <row r="401">
          <cell r="B401" t="str">
            <v>AIC-06IV</v>
          </cell>
          <cell r="C401" t="str">
            <v>青山1/【AIC-06】ズレにくいイス脚カバー ２脚用</v>
          </cell>
          <cell r="D401">
            <v>128</v>
          </cell>
          <cell r="E401">
            <v>276.30169999999998</v>
          </cell>
          <cell r="F401">
            <v>696</v>
          </cell>
        </row>
        <row r="402">
          <cell r="B402" t="str">
            <v>ASK-10YE</v>
          </cell>
          <cell r="C402" t="str">
            <v>青山1/【ASK-10】光るホイール反射シール</v>
          </cell>
          <cell r="D402">
            <v>166</v>
          </cell>
          <cell r="E402">
            <v>259.88369999999998</v>
          </cell>
          <cell r="F402">
            <v>731</v>
          </cell>
        </row>
        <row r="403">
          <cell r="B403" t="str">
            <v>ADC-320PW</v>
          </cell>
          <cell r="C403" t="str">
            <v>青山1/【ADC-320】単３が単２になる電池アダプター</v>
          </cell>
          <cell r="D403">
            <v>41</v>
          </cell>
          <cell r="E403">
            <v>89.842299999999994</v>
          </cell>
          <cell r="F403">
            <v>2112</v>
          </cell>
        </row>
        <row r="404">
          <cell r="B404" t="str">
            <v>AKD-50PW</v>
          </cell>
          <cell r="C404" t="str">
            <v>青山1/【AKD-50】スリムタップボックス</v>
          </cell>
          <cell r="D404">
            <v>424</v>
          </cell>
          <cell r="E404">
            <v>408.7672</v>
          </cell>
          <cell r="F404">
            <v>464</v>
          </cell>
        </row>
        <row r="405">
          <cell r="B405" t="str">
            <v>AMK-402BL</v>
          </cell>
          <cell r="C405" t="str">
            <v>名古屋/【AMK-402】シリコンキャップ付スリムなあかりちゃん耳かき</v>
          </cell>
          <cell r="D405">
            <v>419</v>
          </cell>
          <cell r="E405">
            <v>500.22750000000002</v>
          </cell>
          <cell r="F405">
            <v>378</v>
          </cell>
        </row>
        <row r="406">
          <cell r="B406" t="str">
            <v>AKD-51BR</v>
          </cell>
          <cell r="C406" t="str">
            <v>青山1/【AKD-51】充電ステーション</v>
          </cell>
          <cell r="D406">
            <v>565</v>
          </cell>
          <cell r="E406">
            <v>651.79300000000001</v>
          </cell>
          <cell r="F406">
            <v>285</v>
          </cell>
        </row>
        <row r="407">
          <cell r="B407" t="str">
            <v>ASE-5201NGD</v>
          </cell>
          <cell r="C407" t="str">
            <v>青山1/【ASE-5201N】安心のお線香ミニ 電池無</v>
          </cell>
          <cell r="D407">
            <v>648</v>
          </cell>
          <cell r="E407">
            <v>876.3981</v>
          </cell>
          <cell r="F407">
            <v>211</v>
          </cell>
        </row>
        <row r="408">
          <cell r="B408" t="str">
            <v>ASH-41B+004BL</v>
          </cell>
          <cell r="C408" t="str">
            <v>青山1/【ASH-41B+004】軟こうぬりちゃんコンパクト（化粧箱）</v>
          </cell>
          <cell r="D408">
            <v>611</v>
          </cell>
          <cell r="E408">
            <v>961.02599999999995</v>
          </cell>
          <cell r="F408">
            <v>192</v>
          </cell>
        </row>
        <row r="409">
          <cell r="B409" t="str">
            <v>ABO-08BL</v>
          </cell>
          <cell r="C409" t="str">
            <v>青山1/【ABO-08】ミニホイッスル</v>
          </cell>
          <cell r="D409">
            <v>32</v>
          </cell>
          <cell r="E409">
            <v>211.852</v>
          </cell>
          <cell r="F409">
            <v>865</v>
          </cell>
        </row>
        <row r="410">
          <cell r="B410" t="str">
            <v>AKO-04Y-BE</v>
          </cell>
          <cell r="C410" t="str">
            <v>青山1/【AKO-04Y】こたつの高さをあげる足（ユアサプライムス専用）</v>
          </cell>
          <cell r="D410">
            <v>245</v>
          </cell>
          <cell r="E410">
            <v>285</v>
          </cell>
          <cell r="F410">
            <v>640</v>
          </cell>
        </row>
        <row r="411">
          <cell r="B411" t="str">
            <v>AMK-103PK</v>
          </cell>
          <cell r="C411" t="str">
            <v>名古屋/【AMK-103】シリコンキャップ付あかりちゃん耳かき</v>
          </cell>
          <cell r="D411">
            <v>251</v>
          </cell>
          <cell r="E411">
            <v>481.47469999999998</v>
          </cell>
          <cell r="F411">
            <v>375</v>
          </cell>
        </row>
        <row r="412">
          <cell r="B412" t="str">
            <v>ATN-03MB</v>
          </cell>
          <cell r="C412" t="str">
            <v>青山1/【ATN-03】ふたがトングになる保存容器350ml</v>
          </cell>
          <cell r="D412">
            <v>292</v>
          </cell>
          <cell r="E412">
            <v>418.02330000000001</v>
          </cell>
          <cell r="F412">
            <v>430</v>
          </cell>
        </row>
        <row r="413">
          <cell r="B413" t="str">
            <v>ARO-5202RWH</v>
          </cell>
          <cell r="C413" t="str">
            <v>青山1/【ARO-5202R】安心のろうそくミニ 電池付（ルーツ専用）ホワイト</v>
          </cell>
          <cell r="D413">
            <v>427</v>
          </cell>
          <cell r="E413">
            <v>665</v>
          </cell>
          <cell r="F413">
            <v>270</v>
          </cell>
        </row>
        <row r="414">
          <cell r="B414" t="str">
            <v>AKN-05</v>
          </cell>
          <cell r="C414" t="str">
            <v>名古屋/【AKN-05】セーフティプラグコンビ</v>
          </cell>
          <cell r="D414">
            <v>89</v>
          </cell>
          <cell r="E414">
            <v>119.4997</v>
          </cell>
          <cell r="F414">
            <v>1487</v>
          </cell>
        </row>
        <row r="415">
          <cell r="B415" t="str">
            <v>AHA-4308</v>
          </cell>
          <cell r="C415" t="str">
            <v>名古屋/【AHA-4308】前後ダブルライト（4962644664801）</v>
          </cell>
          <cell r="D415">
            <v>375</v>
          </cell>
          <cell r="E415">
            <v>667.87109999999996</v>
          </cell>
          <cell r="F415">
            <v>256</v>
          </cell>
        </row>
        <row r="416">
          <cell r="B416" t="str">
            <v>ASH-41CWH</v>
          </cell>
          <cell r="C416" t="str">
            <v>青山1/【ASH-41C】軟こうぬりちゃんコンパクト（ブリスター）</v>
          </cell>
          <cell r="D416">
            <v>385</v>
          </cell>
          <cell r="E416">
            <v>516.08479999999997</v>
          </cell>
          <cell r="F416">
            <v>330</v>
          </cell>
        </row>
        <row r="417">
          <cell r="B417" t="str">
            <v>AKD-51TBR</v>
          </cell>
          <cell r="C417" t="str">
            <v>青山1/【AKD-51T】充電ステーション（トップ専用）</v>
          </cell>
          <cell r="D417">
            <v>630</v>
          </cell>
          <cell r="E417">
            <v>595</v>
          </cell>
          <cell r="F417">
            <v>285</v>
          </cell>
        </row>
        <row r="418">
          <cell r="B418" t="str">
            <v>ADC-08</v>
          </cell>
          <cell r="C418" t="str">
            <v>名古屋/【ADC-08】エコ電池チェッカー（4962644936670）</v>
          </cell>
          <cell r="D418">
            <v>237</v>
          </cell>
          <cell r="E418">
            <v>362.6277</v>
          </cell>
          <cell r="F418">
            <v>462</v>
          </cell>
        </row>
        <row r="419">
          <cell r="B419" t="str">
            <v>ARO-5210DB</v>
          </cell>
          <cell r="C419" t="str">
            <v>青山1/【ARO-5210】安心の絵ろうそくミニ</v>
          </cell>
          <cell r="D419">
            <v>538</v>
          </cell>
          <cell r="E419">
            <v>744.18219999999997</v>
          </cell>
          <cell r="F419">
            <v>225</v>
          </cell>
        </row>
        <row r="420">
          <cell r="B420" t="str">
            <v>ARO-3201NGD</v>
          </cell>
          <cell r="C420" t="str">
            <v>青山1/【ARO-3201N】燭台付安心のろうそく（中） 電池無</v>
          </cell>
          <cell r="D420">
            <v>432</v>
          </cell>
          <cell r="E420">
            <v>996.48810000000003</v>
          </cell>
          <cell r="F420">
            <v>168</v>
          </cell>
        </row>
        <row r="421">
          <cell r="B421" t="str">
            <v>ASH-42WH</v>
          </cell>
          <cell r="C421" t="str">
            <v>青山1/【ASH-42】ボディローションぬりちゃんコンパクト（化粧箱）</v>
          </cell>
          <cell r="D421">
            <v>501</v>
          </cell>
          <cell r="E421">
            <v>488.71679999999998</v>
          </cell>
          <cell r="F421">
            <v>339</v>
          </cell>
        </row>
        <row r="422">
          <cell r="B422" t="str">
            <v>ASE-4203RGD</v>
          </cell>
          <cell r="C422" t="str">
            <v>青山1/【ASE-4203R】安心のお線香中(1本立) （ルーツ専用）ゴールド</v>
          </cell>
          <cell r="D422">
            <v>759</v>
          </cell>
          <cell r="E422">
            <v>1100</v>
          </cell>
          <cell r="F422">
            <v>150</v>
          </cell>
        </row>
        <row r="423">
          <cell r="B423" t="str">
            <v>AMK-402PK</v>
          </cell>
          <cell r="C423" t="str">
            <v>名古屋/【AMK-402】シリコンキャップ付スリムなあかりちゃん耳かき</v>
          </cell>
          <cell r="D423">
            <v>419</v>
          </cell>
          <cell r="E423">
            <v>495.74099999999999</v>
          </cell>
          <cell r="F423">
            <v>332</v>
          </cell>
        </row>
        <row r="424">
          <cell r="B424" t="str">
            <v>ATP-3201GR</v>
          </cell>
          <cell r="C424" t="str">
            <v>名古屋/【ATP-3201】ポンライト　電池付（4962644663224）</v>
          </cell>
          <cell r="D424">
            <v>258</v>
          </cell>
          <cell r="E424">
            <v>420.51280000000003</v>
          </cell>
          <cell r="F424">
            <v>390</v>
          </cell>
        </row>
        <row r="425">
          <cell r="B425" t="str">
            <v>AHL-1601</v>
          </cell>
          <cell r="C425" t="str">
            <v>名古屋/【AHL-1601】強力ライト（4962644201501）</v>
          </cell>
          <cell r="D425">
            <v>962</v>
          </cell>
          <cell r="E425">
            <v>964.66470000000004</v>
          </cell>
          <cell r="F425">
            <v>167</v>
          </cell>
        </row>
        <row r="426">
          <cell r="B426" t="str">
            <v>ARO-530GD</v>
          </cell>
          <cell r="C426" t="str">
            <v>青山1/【ARO-530】自動点灯安心のろうそく</v>
          </cell>
          <cell r="D426">
            <v>501</v>
          </cell>
          <cell r="E426">
            <v>1290.5887</v>
          </cell>
          <cell r="F426">
            <v>124</v>
          </cell>
        </row>
        <row r="427">
          <cell r="B427" t="str">
            <v>AYL-02PK</v>
          </cell>
          <cell r="C427" t="str">
            <v>青山1/【AYL-02】ＬＥＤ付ゆびさきのルーペ</v>
          </cell>
          <cell r="D427">
            <v>400</v>
          </cell>
          <cell r="E427">
            <v>465.30029999999999</v>
          </cell>
          <cell r="F427">
            <v>343</v>
          </cell>
        </row>
        <row r="428">
          <cell r="B428" t="str">
            <v>KCA-003</v>
          </cell>
          <cell r="C428" t="str">
            <v>青山1/【KCA-003】充電式ヘッドライト340（4962644215539）</v>
          </cell>
          <cell r="D428">
            <v>1074</v>
          </cell>
          <cell r="E428">
            <v>1746.7473</v>
          </cell>
          <cell r="F428">
            <v>91</v>
          </cell>
        </row>
        <row r="429">
          <cell r="B429" t="str">
            <v>ARO-3201WH</v>
          </cell>
          <cell r="C429" t="str">
            <v>青山1/【ARO-3201】燭台付安心のろうそく（中） 電池付</v>
          </cell>
          <cell r="D429">
            <v>429</v>
          </cell>
          <cell r="E429">
            <v>939.82740000000001</v>
          </cell>
          <cell r="F429">
            <v>168</v>
          </cell>
        </row>
        <row r="430">
          <cell r="B430" t="str">
            <v>ARO-4210NDB</v>
          </cell>
          <cell r="C430" t="str">
            <v>青山1/【ARO-4210NDB】燭台付安心の絵ろうそく（小）（4962644943081）</v>
          </cell>
          <cell r="D430">
            <v>250</v>
          </cell>
          <cell r="E430">
            <v>829.7287</v>
          </cell>
          <cell r="F430">
            <v>188</v>
          </cell>
        </row>
        <row r="431">
          <cell r="B431" t="str">
            <v>ALM-01YE</v>
          </cell>
          <cell r="C431" t="str">
            <v>青山1/【ALM-01】レモンしぼり革命（化粧箱）</v>
          </cell>
          <cell r="D431">
            <v>97</v>
          </cell>
          <cell r="E431">
            <v>215.2362</v>
          </cell>
          <cell r="F431">
            <v>724</v>
          </cell>
        </row>
        <row r="432">
          <cell r="B432" t="str">
            <v>AKN-10IV</v>
          </cell>
          <cell r="C432" t="str">
            <v>青山1/【AKN-10】抜き差ししやすい安全プラグカバー大</v>
          </cell>
          <cell r="D432">
            <v>0</v>
          </cell>
          <cell r="E432">
            <v>197.96440000000001</v>
          </cell>
          <cell r="F432">
            <v>787</v>
          </cell>
        </row>
        <row r="433">
          <cell r="B433" t="str">
            <v>ALA-4308BK-D</v>
          </cell>
          <cell r="C433" t="str">
            <v>青山1/【ALA-4308】ひっぱり点灯ライト</v>
          </cell>
          <cell r="D433">
            <v>244</v>
          </cell>
          <cell r="E433">
            <v>728.77880000000005</v>
          </cell>
          <cell r="F433">
            <v>208</v>
          </cell>
        </row>
        <row r="434">
          <cell r="B434" t="str">
            <v>ARO-5202NGD</v>
          </cell>
          <cell r="C434" t="str">
            <v>青山1/【ARO-5202N】安心のろうそくミニ 電池無</v>
          </cell>
          <cell r="D434">
            <v>383</v>
          </cell>
          <cell r="E434">
            <v>581.93050000000005</v>
          </cell>
          <cell r="F434">
            <v>259</v>
          </cell>
        </row>
        <row r="435">
          <cell r="B435" t="str">
            <v>ANS-403</v>
          </cell>
          <cell r="C435" t="str">
            <v>青山1/【ANS-403】ワイヤレス手もとスピーカーⅡ（4962644941377）</v>
          </cell>
          <cell r="D435">
            <v>2268</v>
          </cell>
          <cell r="E435">
            <v>2955.098</v>
          </cell>
          <cell r="F435">
            <v>51</v>
          </cell>
        </row>
        <row r="436">
          <cell r="B436" t="str">
            <v>ARO-5202NDB</v>
          </cell>
          <cell r="C436" t="str">
            <v>青山1/【ARO-5202N】安心のろうそくミニ 電池無</v>
          </cell>
          <cell r="D436">
            <v>347</v>
          </cell>
          <cell r="E436">
            <v>496.7867</v>
          </cell>
          <cell r="F436">
            <v>300</v>
          </cell>
        </row>
        <row r="437">
          <cell r="B437" t="str">
            <v>ABO-27</v>
          </cell>
          <cell r="C437" t="str">
            <v>名古屋/【ABO-27】抗菌消臭 緊急トイレ ２回分（4962644785391）</v>
          </cell>
          <cell r="D437">
            <v>86</v>
          </cell>
          <cell r="E437">
            <v>192.26490000000001</v>
          </cell>
          <cell r="F437">
            <v>774</v>
          </cell>
        </row>
        <row r="438">
          <cell r="B438" t="str">
            <v>ABO-2080A</v>
          </cell>
          <cell r="C438" t="str">
            <v>名古屋/【ABO-2080A】緊急時のトイレ８０回分 処理袋セット（4962644784653）</v>
          </cell>
          <cell r="D438">
            <v>1482</v>
          </cell>
          <cell r="E438">
            <v>2961</v>
          </cell>
          <cell r="F438">
            <v>50</v>
          </cell>
        </row>
        <row r="439">
          <cell r="B439" t="str">
            <v>ABO-091</v>
          </cell>
          <cell r="C439" t="str">
            <v>青山1/【ABO-091】リバーシブルアルミブランケット（4962644785643）</v>
          </cell>
          <cell r="D439">
            <v>86</v>
          </cell>
          <cell r="E439">
            <v>188.56780000000001</v>
          </cell>
          <cell r="F439">
            <v>782</v>
          </cell>
        </row>
        <row r="440">
          <cell r="B440" t="str">
            <v>AWT-02</v>
          </cell>
          <cell r="C440" t="str">
            <v>名古屋/【AWT-02】盗撮･盗聴発見器Ⅱ（4962644935956）</v>
          </cell>
          <cell r="D440">
            <v>562</v>
          </cell>
          <cell r="E440">
            <v>939.51279999999997</v>
          </cell>
          <cell r="F440">
            <v>156</v>
          </cell>
        </row>
        <row r="441">
          <cell r="B441" t="str">
            <v>ASE-4204SZ</v>
          </cell>
          <cell r="C441" t="str">
            <v>青山1/【ASE-4204】横置きの安心のお線香(中)</v>
          </cell>
          <cell r="D441">
            <v>662</v>
          </cell>
          <cell r="E441">
            <v>1049.5396000000001</v>
          </cell>
          <cell r="F441">
            <v>139</v>
          </cell>
        </row>
        <row r="442">
          <cell r="B442" t="str">
            <v>AMK-201</v>
          </cell>
          <cell r="C442" t="str">
            <v>名古屋/【AMK-201】あかりちゃんピンセット（4962644939046）</v>
          </cell>
          <cell r="D442">
            <v>242</v>
          </cell>
          <cell r="E442">
            <v>346.77379999999999</v>
          </cell>
          <cell r="F442">
            <v>420</v>
          </cell>
        </row>
        <row r="443">
          <cell r="B443" t="str">
            <v>ASH-40B+004BL</v>
          </cell>
          <cell r="C443" t="str">
            <v>青山1/【ASH-40+004】軟こうぬりちゃん専用取替パッド付 2個付（化粧箱）</v>
          </cell>
          <cell r="D443">
            <v>795</v>
          </cell>
          <cell r="E443">
            <v>655.13570000000004</v>
          </cell>
          <cell r="F443">
            <v>221</v>
          </cell>
        </row>
        <row r="444">
          <cell r="B444">
            <v>414210131</v>
          </cell>
          <cell r="C444" t="str">
            <v>青山1/【ARO-3201WH】燭台付安心のろうそく中　白　箱入（こもり専用）</v>
          </cell>
          <cell r="D444">
            <v>464</v>
          </cell>
          <cell r="E444">
            <v>982.75509999999997</v>
          </cell>
          <cell r="F444">
            <v>147</v>
          </cell>
        </row>
        <row r="445">
          <cell r="B445" t="str">
            <v>AFL-03</v>
          </cell>
          <cell r="C445" t="str">
            <v>青山1/【AFL-03】お墓参りセットⅡ（4962644938346）</v>
          </cell>
          <cell r="D445">
            <v>317</v>
          </cell>
          <cell r="E445">
            <v>407.9205</v>
          </cell>
          <cell r="F445">
            <v>352</v>
          </cell>
        </row>
        <row r="446">
          <cell r="B446" t="str">
            <v>ADC-322BL</v>
          </cell>
          <cell r="C446" t="str">
            <v>名古屋/【ADC-322】電池ケース</v>
          </cell>
          <cell r="D446">
            <v>90</v>
          </cell>
          <cell r="E446">
            <v>105.24460000000001</v>
          </cell>
          <cell r="F446">
            <v>1345</v>
          </cell>
        </row>
        <row r="447">
          <cell r="B447" t="str">
            <v>ARP-02GN</v>
          </cell>
          <cell r="C447" t="str">
            <v>青山1/【ARP-02】ルーベ付らくらくオープナー</v>
          </cell>
          <cell r="D447">
            <v>267</v>
          </cell>
          <cell r="E447">
            <v>235.3049</v>
          </cell>
          <cell r="F447">
            <v>597</v>
          </cell>
        </row>
        <row r="448">
          <cell r="B448" t="str">
            <v>ACT-101BL</v>
          </cell>
          <cell r="C448" t="str">
            <v>青山1/【ACT-101】ひざのせトレー</v>
          </cell>
          <cell r="D448">
            <v>350</v>
          </cell>
          <cell r="E448">
            <v>480.82819999999998</v>
          </cell>
          <cell r="F448">
            <v>291</v>
          </cell>
        </row>
        <row r="449">
          <cell r="B449" t="str">
            <v>AHL-2201N</v>
          </cell>
          <cell r="C449" t="str">
            <v>青山1/【AHL-2201N】ハロゲン防水ライト（電池なし）（4962644215096）</v>
          </cell>
          <cell r="D449">
            <v>192</v>
          </cell>
          <cell r="E449">
            <v>307.10759999999999</v>
          </cell>
          <cell r="F449">
            <v>446</v>
          </cell>
        </row>
        <row r="450">
          <cell r="B450" t="str">
            <v>AMK-501PK</v>
          </cell>
          <cell r="C450" t="str">
            <v>名古屋/（n00）【AMK-501】ライト付き耳かき</v>
          </cell>
          <cell r="D450">
            <v>0</v>
          </cell>
          <cell r="E450">
            <v>239.56139999999999</v>
          </cell>
          <cell r="F450">
            <v>570</v>
          </cell>
        </row>
        <row r="451">
          <cell r="B451" t="str">
            <v>AKD-51TBK</v>
          </cell>
          <cell r="C451" t="str">
            <v>青山1/【AKD-51T】充電ステーション（トップ専用）</v>
          </cell>
          <cell r="D451">
            <v>630</v>
          </cell>
          <cell r="E451">
            <v>595</v>
          </cell>
          <cell r="F451">
            <v>225</v>
          </cell>
        </row>
        <row r="452">
          <cell r="B452" t="str">
            <v>ARP-03BK</v>
          </cell>
          <cell r="C452" t="str">
            <v>青山1/【ARP-03】マルチオープナー</v>
          </cell>
          <cell r="D452">
            <v>328</v>
          </cell>
          <cell r="E452">
            <v>380.98849999999999</v>
          </cell>
          <cell r="F452">
            <v>349</v>
          </cell>
        </row>
        <row r="453">
          <cell r="B453" t="str">
            <v>ASH-30BPK</v>
          </cell>
          <cell r="C453" t="str">
            <v>青山1/【ASH-30B】背中ぬりっこ（化粧箱）</v>
          </cell>
          <cell r="D453">
            <v>403</v>
          </cell>
          <cell r="E453">
            <v>501.80459999999999</v>
          </cell>
          <cell r="F453">
            <v>261</v>
          </cell>
        </row>
        <row r="454">
          <cell r="B454" t="str">
            <v>ANS-701AD</v>
          </cell>
          <cell r="C454" t="str">
            <v>青山1/【ANS-701AD】ＡＣアダプター（4962644940103）</v>
          </cell>
          <cell r="D454">
            <v>364</v>
          </cell>
          <cell r="E454">
            <v>1214.0748000000001</v>
          </cell>
          <cell r="F454">
            <v>107</v>
          </cell>
        </row>
        <row r="455">
          <cell r="B455" t="str">
            <v>ASL-3308CNE</v>
          </cell>
          <cell r="C455" t="str">
            <v>青山1/【ASL-3308C】ウォールセンサーライト（ブリスター）</v>
          </cell>
          <cell r="D455">
            <v>515</v>
          </cell>
          <cell r="E455">
            <v>1016.5512</v>
          </cell>
          <cell r="F455">
            <v>127</v>
          </cell>
        </row>
        <row r="456">
          <cell r="B456" t="str">
            <v>ABO-35J</v>
          </cell>
          <cell r="C456" t="str">
            <v>青山1/【ABO-35J】防災セット10点（エルパージョーシン専用）（4962644785025）</v>
          </cell>
          <cell r="D456">
            <v>1062</v>
          </cell>
          <cell r="E456">
            <v>1350</v>
          </cell>
          <cell r="F456">
            <v>95</v>
          </cell>
        </row>
        <row r="457">
          <cell r="B457" t="str">
            <v>ARP-03OR</v>
          </cell>
          <cell r="C457" t="str">
            <v>青山1/【ARP-03】マルチオープナー</v>
          </cell>
          <cell r="D457">
            <v>328</v>
          </cell>
          <cell r="E457">
            <v>371.57400000000001</v>
          </cell>
          <cell r="F457">
            <v>338</v>
          </cell>
        </row>
        <row r="458">
          <cell r="B458" t="str">
            <v>AKD-51BE</v>
          </cell>
          <cell r="C458" t="str">
            <v>青山1/【AKD-51】充電ステーション</v>
          </cell>
          <cell r="D458">
            <v>565</v>
          </cell>
          <cell r="E458">
            <v>636.55380000000002</v>
          </cell>
          <cell r="F458">
            <v>195</v>
          </cell>
        </row>
        <row r="459">
          <cell r="B459" t="str">
            <v>DOP-803</v>
          </cell>
          <cell r="C459" t="str">
            <v>青山1/【DOP-803】標準サイズの保安指示灯（エルパ専用）（490187212651）</v>
          </cell>
          <cell r="D459">
            <v>444</v>
          </cell>
          <cell r="E459">
            <v>726.56629999999996</v>
          </cell>
          <cell r="F459">
            <v>166</v>
          </cell>
        </row>
        <row r="460">
          <cell r="B460" t="str">
            <v>ARO-3201MB</v>
          </cell>
          <cell r="C460" t="str">
            <v>青山1/【ARO-3201】燭台付安心のろうそく（中） 電池付</v>
          </cell>
          <cell r="D460">
            <v>481</v>
          </cell>
          <cell r="E460">
            <v>1102.9449999999999</v>
          </cell>
          <cell r="F460">
            <v>109</v>
          </cell>
        </row>
        <row r="461">
          <cell r="B461" t="str">
            <v>ABO-208</v>
          </cell>
          <cell r="C461" t="str">
            <v>名古屋/【ABO-208】緊急時の携帯トイレ ８回分（4962644784400）</v>
          </cell>
          <cell r="D461">
            <v>358</v>
          </cell>
          <cell r="E461">
            <v>622.98940000000005</v>
          </cell>
          <cell r="F461">
            <v>189</v>
          </cell>
        </row>
        <row r="462">
          <cell r="B462" t="str">
            <v>AHA-4302SI</v>
          </cell>
          <cell r="C462" t="str">
            <v>名古屋/【AHA-4302SI】防雨スリムサイクルライト（4962644664313）</v>
          </cell>
          <cell r="D462">
            <v>264</v>
          </cell>
          <cell r="E462">
            <v>523.77480000000003</v>
          </cell>
          <cell r="F462">
            <v>222</v>
          </cell>
        </row>
        <row r="463">
          <cell r="B463" t="str">
            <v>ABO-60</v>
          </cell>
          <cell r="C463" t="str">
            <v>青山1/【ABO-60】ヘルメット防災セット（4962644784578）</v>
          </cell>
          <cell r="D463">
            <v>1516</v>
          </cell>
          <cell r="E463">
            <v>2831.7750000000001</v>
          </cell>
          <cell r="F463">
            <v>40</v>
          </cell>
        </row>
        <row r="464">
          <cell r="B464" t="str">
            <v>AHS-017</v>
          </cell>
          <cell r="C464" t="str">
            <v>青山1/【AHS-017】ねこあそび（4962644951499）</v>
          </cell>
          <cell r="D464">
            <v>99</v>
          </cell>
          <cell r="E464">
            <v>300.81619999999998</v>
          </cell>
          <cell r="F464">
            <v>370</v>
          </cell>
        </row>
        <row r="465">
          <cell r="B465" t="str">
            <v>APY-105</v>
          </cell>
          <cell r="C465" t="str">
            <v>青山1/【APY-105】迷惑電話お断りピンポン（4962644941445）</v>
          </cell>
          <cell r="D465">
            <v>242</v>
          </cell>
          <cell r="E465">
            <v>508.44240000000002</v>
          </cell>
          <cell r="F465">
            <v>217</v>
          </cell>
        </row>
        <row r="466">
          <cell r="B466" t="str">
            <v>AST-3401</v>
          </cell>
          <cell r="C466" t="str">
            <v>青山1/【AST-3401】スマホが充電できるスタンドライト（4962644215041）</v>
          </cell>
          <cell r="D466">
            <v>371</v>
          </cell>
          <cell r="E466">
            <v>691.13210000000004</v>
          </cell>
          <cell r="F466">
            <v>159</v>
          </cell>
        </row>
        <row r="467">
          <cell r="B467" t="str">
            <v>AMK-106</v>
          </cell>
          <cell r="C467" t="str">
            <v>名古屋/【AMK-106】ハローキティあかりちゃん耳かき（4962644935727）</v>
          </cell>
          <cell r="D467">
            <v>455</v>
          </cell>
          <cell r="E467">
            <v>680.65629999999999</v>
          </cell>
          <cell r="F467">
            <v>160</v>
          </cell>
        </row>
        <row r="468">
          <cell r="B468" t="str">
            <v>AFL-06</v>
          </cell>
          <cell r="C468" t="str">
            <v>青山1/【AFL-06】軽着火ライター補助具CK（化粧箱）（4962644938919）</v>
          </cell>
          <cell r="D468">
            <v>177</v>
          </cell>
          <cell r="E468">
            <v>186.11859999999999</v>
          </cell>
          <cell r="F468">
            <v>582</v>
          </cell>
        </row>
        <row r="469">
          <cell r="B469" t="str">
            <v>AMK-112BL</v>
          </cell>
          <cell r="C469" t="str">
            <v>名古屋/【AMK-112】白い光のあかりちゃん耳かき 拡大レンズ付</v>
          </cell>
          <cell r="D469">
            <v>318</v>
          </cell>
          <cell r="E469">
            <v>444.27980000000002</v>
          </cell>
          <cell r="F469">
            <v>243</v>
          </cell>
        </row>
        <row r="470">
          <cell r="B470" t="str">
            <v>AIC-01IV</v>
          </cell>
          <cell r="C470" t="str">
            <v>青山1/【AIC-01】キズつきにくいイス脚カバー</v>
          </cell>
          <cell r="D470">
            <v>243</v>
          </cell>
          <cell r="E470">
            <v>421.84980000000002</v>
          </cell>
          <cell r="F470">
            <v>253</v>
          </cell>
        </row>
        <row r="471">
          <cell r="B471" t="str">
            <v>ARR20-TB-WG</v>
          </cell>
          <cell r="C471" t="str">
            <v>青山1/【ARR20-TB】らくらくプラグⅡ３個組（ブリスター）</v>
          </cell>
          <cell r="D471">
            <v>499</v>
          </cell>
          <cell r="E471">
            <v>515.92229999999995</v>
          </cell>
          <cell r="F471">
            <v>206</v>
          </cell>
        </row>
        <row r="472">
          <cell r="B472" t="str">
            <v>ASE-01RDB</v>
          </cell>
          <cell r="C472" t="str">
            <v>青山1/【ASE-01R】ミニミニ安心のお線香（ルーツ専用）ブラウン</v>
          </cell>
          <cell r="D472">
            <v>624</v>
          </cell>
          <cell r="E472">
            <v>700</v>
          </cell>
          <cell r="F472">
            <v>150</v>
          </cell>
        </row>
        <row r="473">
          <cell r="B473" t="str">
            <v>ACT-101GN</v>
          </cell>
          <cell r="C473" t="str">
            <v>青山1/【ACT-101】ひざのせトレー</v>
          </cell>
          <cell r="D473">
            <v>350</v>
          </cell>
          <cell r="E473">
            <v>513.46079999999995</v>
          </cell>
          <cell r="F473">
            <v>204</v>
          </cell>
        </row>
        <row r="474">
          <cell r="B474" t="str">
            <v>AKO-08BR</v>
          </cell>
          <cell r="C474" t="str">
            <v>青山1/【AKO-08】テーブルの高さをあげる足</v>
          </cell>
          <cell r="D474">
            <v>246</v>
          </cell>
          <cell r="E474">
            <v>317.52910000000003</v>
          </cell>
          <cell r="F474">
            <v>327</v>
          </cell>
        </row>
        <row r="475">
          <cell r="B475" t="str">
            <v>ADC-430LG</v>
          </cell>
          <cell r="C475" t="str">
            <v>青山1/【ADC-430】単４が単３になる電池アダプター</v>
          </cell>
          <cell r="D475">
            <v>111</v>
          </cell>
          <cell r="E475">
            <v>124.77849999999999</v>
          </cell>
          <cell r="F475">
            <v>826</v>
          </cell>
        </row>
        <row r="476">
          <cell r="B476" t="str">
            <v>ARP-02YE</v>
          </cell>
          <cell r="C476" t="str">
            <v>青山1/【ARP-02】ルーベ付らくらくオープナー</v>
          </cell>
          <cell r="D476">
            <v>267</v>
          </cell>
          <cell r="E476">
            <v>256.67099999999999</v>
          </cell>
          <cell r="F476">
            <v>386</v>
          </cell>
        </row>
        <row r="477">
          <cell r="B477" t="str">
            <v>ASH-41CPK</v>
          </cell>
          <cell r="C477" t="str">
            <v>青山1/【ASH-41C】軟こうぬりちゃんコンパクト（ブリスター）</v>
          </cell>
          <cell r="D477">
            <v>385</v>
          </cell>
          <cell r="E477">
            <v>510.25389999999999</v>
          </cell>
          <cell r="F477">
            <v>193</v>
          </cell>
        </row>
        <row r="478">
          <cell r="B478" t="str">
            <v>ADP-101</v>
          </cell>
          <cell r="C478" t="str">
            <v>名古屋/【ADP-101】だめニャンプレート（4962644930104）</v>
          </cell>
          <cell r="D478">
            <v>333</v>
          </cell>
          <cell r="E478">
            <v>466.38940000000002</v>
          </cell>
          <cell r="F478">
            <v>208</v>
          </cell>
        </row>
        <row r="479">
          <cell r="B479" t="str">
            <v>AKN-18A</v>
          </cell>
          <cell r="C479" t="str">
            <v>青山1/【AKN-18A】ねこのコンセントカバー　２個組（4962644941582）</v>
          </cell>
          <cell r="D479">
            <v>84</v>
          </cell>
          <cell r="E479">
            <v>156.60839999999999</v>
          </cell>
          <cell r="F479">
            <v>618</v>
          </cell>
        </row>
        <row r="480">
          <cell r="B480" t="str">
            <v>ASH-11CBL</v>
          </cell>
          <cell r="C480" t="str">
            <v>青山1/【ASH-11C】しっぷ貼り一人でペッタンコ ミニ(ブリスター)</v>
          </cell>
          <cell r="D480">
            <v>442</v>
          </cell>
          <cell r="E480">
            <v>474.39409999999998</v>
          </cell>
          <cell r="F480">
            <v>203</v>
          </cell>
        </row>
        <row r="481">
          <cell r="B481" t="str">
            <v>ARO-01GD</v>
          </cell>
          <cell r="C481" t="str">
            <v>青山1/【ARO-01】ミニミニ安心のろうそく</v>
          </cell>
          <cell r="D481">
            <v>387</v>
          </cell>
          <cell r="E481">
            <v>568.97630000000004</v>
          </cell>
          <cell r="F481">
            <v>169</v>
          </cell>
        </row>
        <row r="482">
          <cell r="B482" t="str">
            <v>ASP-01LB</v>
          </cell>
          <cell r="C482" t="str">
            <v>青山1/【ASP-01】水切りが早い！スポンジラック</v>
          </cell>
          <cell r="D482">
            <v>138</v>
          </cell>
          <cell r="E482">
            <v>145.5137</v>
          </cell>
          <cell r="F482">
            <v>656</v>
          </cell>
        </row>
        <row r="483">
          <cell r="B483" t="str">
            <v>ARO-4202MB</v>
          </cell>
          <cell r="C483" t="str">
            <v>青山1/【ARO-4202】燭台付安心のろうそく（小） 電池付</v>
          </cell>
          <cell r="D483">
            <v>473</v>
          </cell>
          <cell r="E483">
            <v>928.38</v>
          </cell>
          <cell r="F483">
            <v>100</v>
          </cell>
        </row>
        <row r="484">
          <cell r="B484" t="str">
            <v>AKN-18B</v>
          </cell>
          <cell r="C484" t="str">
            <v>青山1/【AKN-18B】ねこのコンセントカバー　２個組（4962644941599）</v>
          </cell>
          <cell r="D484">
            <v>84</v>
          </cell>
          <cell r="E484">
            <v>154.09979999999999</v>
          </cell>
          <cell r="F484">
            <v>601</v>
          </cell>
        </row>
        <row r="485">
          <cell r="B485" t="str">
            <v>ASK-09MN</v>
          </cell>
          <cell r="C485" t="str">
            <v>青山1/【ASK-09】マグネット反射ワッペン</v>
          </cell>
          <cell r="D485">
            <v>140</v>
          </cell>
          <cell r="E485">
            <v>257.3109</v>
          </cell>
          <cell r="F485">
            <v>357</v>
          </cell>
        </row>
        <row r="486">
          <cell r="B486" t="str">
            <v>AHS-001/004</v>
          </cell>
          <cell r="C486" t="str">
            <v>青山1/【AHS-001/004】ねながらひっぱりコード 星＆月</v>
          </cell>
          <cell r="D486">
            <v>171</v>
          </cell>
          <cell r="E486">
            <v>570</v>
          </cell>
          <cell r="F486">
            <v>159</v>
          </cell>
        </row>
        <row r="487">
          <cell r="B487" t="str">
            <v>ADC-430PP</v>
          </cell>
          <cell r="C487" t="str">
            <v>青山1/【ADC-430】単４が単３になる電池アダプター</v>
          </cell>
          <cell r="D487">
            <v>111</v>
          </cell>
          <cell r="E487">
            <v>119.7257</v>
          </cell>
          <cell r="F487">
            <v>751</v>
          </cell>
        </row>
        <row r="488">
          <cell r="B488" t="str">
            <v>ASE-01GD</v>
          </cell>
          <cell r="C488" t="str">
            <v>青山1/【ASE-01】ミニミニ安心のお線香</v>
          </cell>
          <cell r="D488">
            <v>705</v>
          </cell>
          <cell r="E488">
            <v>895.12120000000004</v>
          </cell>
          <cell r="F488">
            <v>99</v>
          </cell>
        </row>
        <row r="489">
          <cell r="B489" t="str">
            <v>ADC-310PP</v>
          </cell>
          <cell r="C489" t="str">
            <v>青山1/【ADC-310】単３が単１になる電池アダプター</v>
          </cell>
          <cell r="D489">
            <v>116</v>
          </cell>
          <cell r="E489">
            <v>153.04150000000001</v>
          </cell>
          <cell r="F489">
            <v>578</v>
          </cell>
        </row>
        <row r="490">
          <cell r="B490" t="str">
            <v>AHA-3301</v>
          </cell>
          <cell r="C490" t="str">
            <v>名古屋/【AHA-3301】防雨３ＬＥＤサイクルライト（4962644213795）</v>
          </cell>
          <cell r="D490">
            <v>393</v>
          </cell>
          <cell r="E490">
            <v>618.7817</v>
          </cell>
          <cell r="F490">
            <v>142</v>
          </cell>
        </row>
        <row r="491">
          <cell r="B491" t="str">
            <v>AMK-401BL</v>
          </cell>
          <cell r="C491" t="str">
            <v>名古屋/【AMK-401】スリムなあかりちゃん耳かき</v>
          </cell>
          <cell r="D491">
            <v>415</v>
          </cell>
          <cell r="E491">
            <v>381.50439999999998</v>
          </cell>
          <cell r="F491">
            <v>226</v>
          </cell>
        </row>
        <row r="492">
          <cell r="B492" t="str">
            <v>ASH-42CWH</v>
          </cell>
          <cell r="C492" t="str">
            <v>青山1/【ASH-42C】ボディローションぬりちゃんコンパクト（ブリスター）</v>
          </cell>
          <cell r="D492">
            <v>454</v>
          </cell>
          <cell r="E492">
            <v>472.05560000000003</v>
          </cell>
          <cell r="F492">
            <v>180</v>
          </cell>
        </row>
        <row r="493">
          <cell r="B493" t="str">
            <v>ARO-5201S</v>
          </cell>
          <cell r="C493" t="str">
            <v>青山1/【ARO-5201S】安心のろうそく（小）1本入 電池付（シルク様専用）（4962644929856）</v>
          </cell>
          <cell r="D493">
            <v>520</v>
          </cell>
          <cell r="E493">
            <v>530</v>
          </cell>
          <cell r="F493">
            <v>160</v>
          </cell>
        </row>
        <row r="494">
          <cell r="B494" t="str">
            <v>AMK-102BL</v>
          </cell>
          <cell r="C494" t="str">
            <v>名古屋/【AMK-102】白い光のあかりちゃん耳かき</v>
          </cell>
          <cell r="D494">
            <v>238</v>
          </cell>
          <cell r="E494">
            <v>404.80380000000002</v>
          </cell>
          <cell r="F494">
            <v>209</v>
          </cell>
        </row>
        <row r="495">
          <cell r="B495" t="str">
            <v>ADP-424</v>
          </cell>
          <cell r="C495" t="str">
            <v>青山1/【ADP-424】レンガ風ガーデニングブロック 24個入り</v>
          </cell>
          <cell r="D495">
            <v>530</v>
          </cell>
          <cell r="E495">
            <v>720.38459999999998</v>
          </cell>
          <cell r="F495">
            <v>117</v>
          </cell>
        </row>
        <row r="496">
          <cell r="B496" t="str">
            <v>ADP-448</v>
          </cell>
          <cell r="C496" t="str">
            <v>青山1/【ADP-448】レンガ風ガーデニングブロック 48個入り</v>
          </cell>
          <cell r="D496">
            <v>1043</v>
          </cell>
          <cell r="E496">
            <v>1521.0908999999999</v>
          </cell>
          <cell r="F496">
            <v>55</v>
          </cell>
        </row>
        <row r="497">
          <cell r="B497" t="str">
            <v>ASE-4201NGD</v>
          </cell>
          <cell r="C497" t="str">
            <v>青山1/【ASE-4201N】安心のお線香(中） 電池無</v>
          </cell>
          <cell r="D497">
            <v>755</v>
          </cell>
          <cell r="E497">
            <v>1036.75</v>
          </cell>
          <cell r="F497">
            <v>80</v>
          </cell>
        </row>
        <row r="498">
          <cell r="B498" t="str">
            <v>AKO-71BR</v>
          </cell>
          <cell r="C498" t="str">
            <v>青山1/【AKO-71】新こたつの高さをあげる足スリム　8月後半発売予定</v>
          </cell>
          <cell r="D498">
            <v>0</v>
          </cell>
          <cell r="E498">
            <v>311.76690000000002</v>
          </cell>
          <cell r="F498">
            <v>266</v>
          </cell>
        </row>
        <row r="499">
          <cell r="B499" t="str">
            <v>BATTERY-T3AL</v>
          </cell>
          <cell r="C499" t="str">
            <v>青山1/【BATTERY-T3AL】三菱 アルカリ乾電池 単3×４本 LR6R/4S（4902901614460）</v>
          </cell>
          <cell r="D499">
            <v>65</v>
          </cell>
          <cell r="E499">
            <v>74.369399999999999</v>
          </cell>
          <cell r="F499">
            <v>1110</v>
          </cell>
        </row>
        <row r="500">
          <cell r="B500" t="str">
            <v>APC-11BL</v>
          </cell>
          <cell r="C500" t="str">
            <v>青山1/【APC-11】かる～くまわるペットキャップ 星</v>
          </cell>
          <cell r="D500">
            <v>64</v>
          </cell>
          <cell r="E500">
            <v>97.766199999999998</v>
          </cell>
          <cell r="F500">
            <v>834</v>
          </cell>
        </row>
        <row r="501">
          <cell r="B501" t="str">
            <v>KBO-2805</v>
          </cell>
          <cell r="C501" t="str">
            <v>名古屋/【KBO-2805】ダブル抗菌・消臭　災害時の緊急トイレ5回分（4962644785490）</v>
          </cell>
          <cell r="D501">
            <v>165</v>
          </cell>
          <cell r="E501">
            <v>267.24590000000001</v>
          </cell>
          <cell r="F501">
            <v>305</v>
          </cell>
        </row>
        <row r="502">
          <cell r="B502" t="str">
            <v>APC-11LG</v>
          </cell>
          <cell r="C502" t="str">
            <v>青山1/【APC-11】かる～くまわるペットキャップ 星</v>
          </cell>
          <cell r="D502">
            <v>64</v>
          </cell>
          <cell r="E502">
            <v>100.6708</v>
          </cell>
          <cell r="F502">
            <v>808</v>
          </cell>
        </row>
        <row r="503">
          <cell r="B503" t="str">
            <v>AKL-71BL</v>
          </cell>
          <cell r="C503" t="str">
            <v>名古屋/【AKL-71】白い光のかぶせるキーライト</v>
          </cell>
          <cell r="D503">
            <v>204</v>
          </cell>
          <cell r="E503">
            <v>320.95260000000002</v>
          </cell>
          <cell r="F503">
            <v>253</v>
          </cell>
        </row>
        <row r="504">
          <cell r="B504" t="str">
            <v>AKO-08BE</v>
          </cell>
          <cell r="C504" t="str">
            <v>青山1/【AKO-08】テーブルの高さをあげる足</v>
          </cell>
          <cell r="D504">
            <v>246</v>
          </cell>
          <cell r="E504">
            <v>313.34750000000003</v>
          </cell>
          <cell r="F504">
            <v>259</v>
          </cell>
        </row>
        <row r="505">
          <cell r="B505" t="str">
            <v>ALM-01GN</v>
          </cell>
          <cell r="C505" t="str">
            <v>青山1/【ALM-01】レモンしぼり革命（化粧箱）</v>
          </cell>
          <cell r="D505">
            <v>97</v>
          </cell>
          <cell r="E505">
            <v>196.56610000000001</v>
          </cell>
          <cell r="F505">
            <v>401</v>
          </cell>
        </row>
        <row r="506">
          <cell r="B506" t="str">
            <v>AHS-101/2</v>
          </cell>
          <cell r="C506" t="str">
            <v>青山1/【AHS-101/2】ハローキティ ひっぱりコード セット 月/ハート</v>
          </cell>
          <cell r="D506">
            <v>468</v>
          </cell>
          <cell r="E506">
            <v>564.63310000000001</v>
          </cell>
          <cell r="F506">
            <v>139</v>
          </cell>
        </row>
        <row r="507">
          <cell r="B507" t="str">
            <v>DHL-M</v>
          </cell>
          <cell r="C507" t="str">
            <v>名古屋/（n10）【DHL-M】ホールライト レンズ包込タイプ（東洋アソシエイツ様専用）（4520819698213）</v>
          </cell>
          <cell r="D507">
            <v>357</v>
          </cell>
          <cell r="E507">
            <v>390</v>
          </cell>
          <cell r="F507">
            <v>200</v>
          </cell>
        </row>
        <row r="508">
          <cell r="B508" t="str">
            <v>AIC-03PP</v>
          </cell>
          <cell r="C508" t="str">
            <v>青山1/【AIC-03】キズつきにくいイス脚カバー １脚用</v>
          </cell>
          <cell r="D508">
            <v>76</v>
          </cell>
          <cell r="E508">
            <v>137.0615</v>
          </cell>
          <cell r="F508">
            <v>569</v>
          </cell>
        </row>
        <row r="509">
          <cell r="B509" t="str">
            <v>AMK-107NBL</v>
          </cell>
          <cell r="C509" t="str">
            <v>名古屋/【AMK-107】レンズ付きあかりちゃん耳かき（電池なし）</v>
          </cell>
          <cell r="D509">
            <v>0</v>
          </cell>
          <cell r="E509">
            <v>920</v>
          </cell>
          <cell r="F509">
            <v>84</v>
          </cell>
        </row>
        <row r="510">
          <cell r="B510" t="str">
            <v>ADC-320PP</v>
          </cell>
          <cell r="C510" t="str">
            <v>青山1/【ADC-320】単３が単２になる電池アダプター</v>
          </cell>
          <cell r="D510">
            <v>41</v>
          </cell>
          <cell r="E510">
            <v>99.412400000000005</v>
          </cell>
          <cell r="F510">
            <v>759</v>
          </cell>
        </row>
        <row r="511">
          <cell r="B511" t="str">
            <v>ASE-4201MB</v>
          </cell>
          <cell r="C511" t="str">
            <v>青山1/【ASE-4201】安心のお線香(中） 電池付</v>
          </cell>
          <cell r="D511">
            <v>790</v>
          </cell>
          <cell r="E511">
            <v>1120.1641999999999</v>
          </cell>
          <cell r="F511">
            <v>67</v>
          </cell>
        </row>
        <row r="512">
          <cell r="B512" t="str">
            <v>AKN-2104</v>
          </cell>
          <cell r="C512" t="str">
            <v>青山1/【AKN-2104】うさぎのコンセントカバー　4個組（4962644942176）</v>
          </cell>
          <cell r="D512">
            <v>110</v>
          </cell>
          <cell r="E512">
            <v>257.46710000000002</v>
          </cell>
          <cell r="F512">
            <v>289</v>
          </cell>
        </row>
        <row r="513">
          <cell r="B513" t="str">
            <v>ARO-5210GD</v>
          </cell>
          <cell r="C513" t="str">
            <v>青山1/【ARO-5210】安心の絵ろうそくミニ</v>
          </cell>
          <cell r="D513">
            <v>578</v>
          </cell>
          <cell r="E513">
            <v>848.44709999999998</v>
          </cell>
          <cell r="F513">
            <v>85</v>
          </cell>
        </row>
        <row r="514">
          <cell r="B514" t="str">
            <v>AKO-11BR</v>
          </cell>
          <cell r="C514" t="str">
            <v>青山1/【AKO-11】ソファーの高さをあげる足</v>
          </cell>
          <cell r="D514">
            <v>535</v>
          </cell>
          <cell r="E514">
            <v>817.85230000000001</v>
          </cell>
          <cell r="F514">
            <v>88</v>
          </cell>
        </row>
        <row r="515">
          <cell r="B515" t="str">
            <v>ASN-4302</v>
          </cell>
          <cell r="C515" t="str">
            <v>青山1/【ASN-4302】マグネット付ＬＥＤ信号灯Ⅱ（4962644215140）</v>
          </cell>
          <cell r="D515">
            <v>246</v>
          </cell>
          <cell r="E515">
            <v>719.30610000000001</v>
          </cell>
          <cell r="F515">
            <v>98</v>
          </cell>
        </row>
        <row r="516">
          <cell r="B516" t="str">
            <v>ARO-01RDB</v>
          </cell>
          <cell r="C516" t="str">
            <v>青山1/【ARO-01R】ミニミニ安心のろうそく（ルーツ専用）ブラウン</v>
          </cell>
          <cell r="D516">
            <v>376</v>
          </cell>
          <cell r="E516">
            <v>465</v>
          </cell>
          <cell r="F516">
            <v>150</v>
          </cell>
        </row>
        <row r="517">
          <cell r="B517" t="str">
            <v>ARO-530RDB</v>
          </cell>
          <cell r="C517" t="str">
            <v>青山1/【ARO-530R】自動点灯安心のろうそく（ルーツ専用）ブラウン</v>
          </cell>
          <cell r="D517">
            <v>606</v>
          </cell>
          <cell r="E517">
            <v>1150</v>
          </cell>
          <cell r="F517">
            <v>60</v>
          </cell>
        </row>
        <row r="518">
          <cell r="B518" t="str">
            <v>ARO-530-2P-GD</v>
          </cell>
          <cell r="C518" t="str">
            <v>青山1/【ARO-530-2P】自動点灯安心のろうそく 2個セット</v>
          </cell>
          <cell r="D518">
            <v>1212</v>
          </cell>
          <cell r="E518">
            <v>2450</v>
          </cell>
          <cell r="F518">
            <v>28</v>
          </cell>
        </row>
        <row r="519">
          <cell r="B519" t="str">
            <v>ADC-210-2P-BL</v>
          </cell>
          <cell r="C519" t="str">
            <v>青山1/【ADC-210-2P】単2が単１になる電池アダプター 2個セット</v>
          </cell>
          <cell r="D519">
            <v>238</v>
          </cell>
          <cell r="E519">
            <v>310</v>
          </cell>
          <cell r="F519">
            <v>218</v>
          </cell>
        </row>
        <row r="520">
          <cell r="B520" t="str">
            <v>ACA-101</v>
          </cell>
          <cell r="C520" t="str">
            <v>青山1/【ACA-101】ＬＥＤ帽子ライト（4962644215300）</v>
          </cell>
          <cell r="D520">
            <v>185</v>
          </cell>
          <cell r="E520">
            <v>393.65480000000002</v>
          </cell>
          <cell r="F520">
            <v>168</v>
          </cell>
        </row>
        <row r="521">
          <cell r="B521" t="str">
            <v>AFL-05BL</v>
          </cell>
          <cell r="C521" t="str">
            <v>青山1/【AFL-05】軽着火プッシュライター補助具</v>
          </cell>
          <cell r="D521">
            <v>160</v>
          </cell>
          <cell r="E521">
            <v>174.34039999999999</v>
          </cell>
          <cell r="F521">
            <v>379</v>
          </cell>
        </row>
        <row r="522">
          <cell r="B522" t="str">
            <v>ADR-3401C</v>
          </cell>
          <cell r="C522" t="str">
            <v>青山1/【ADR-3401C】電動角質リムーバー(化粧箱)（4962644665198）</v>
          </cell>
          <cell r="D522">
            <v>471</v>
          </cell>
          <cell r="E522">
            <v>1012.5385</v>
          </cell>
          <cell r="F522">
            <v>65</v>
          </cell>
        </row>
        <row r="523">
          <cell r="B523" t="str">
            <v>AKO-06BK</v>
          </cell>
          <cell r="C523" t="str">
            <v>青山1/【AKO-06】ベッドの高さをあげる足</v>
          </cell>
          <cell r="D523">
            <v>509</v>
          </cell>
          <cell r="E523">
            <v>731.08889999999997</v>
          </cell>
          <cell r="F523">
            <v>90</v>
          </cell>
        </row>
        <row r="524">
          <cell r="B524" t="str">
            <v>AKS-01IV</v>
          </cell>
          <cell r="C524" t="str">
            <v>青山1/【AKS-01】ドア止めゾウ</v>
          </cell>
          <cell r="D524">
            <v>451</v>
          </cell>
          <cell r="E524">
            <v>460.6454</v>
          </cell>
          <cell r="F524">
            <v>141</v>
          </cell>
        </row>
        <row r="525">
          <cell r="B525" t="str">
            <v>AMK-502PK</v>
          </cell>
          <cell r="C525" t="str">
            <v>名古屋/（n00）【AMK-502】シリコンキャップ付きライト付き耳かき</v>
          </cell>
          <cell r="D525">
            <v>0</v>
          </cell>
          <cell r="E525">
            <v>374.56650000000002</v>
          </cell>
          <cell r="F525">
            <v>173</v>
          </cell>
        </row>
        <row r="526">
          <cell r="B526" t="str">
            <v>AKA-203</v>
          </cell>
          <cell r="C526" t="str">
            <v>名古屋/【AKA-203】耳かけ集音器　快聴（4962644665167）</v>
          </cell>
          <cell r="D526">
            <v>1970</v>
          </cell>
          <cell r="E526">
            <v>3231.5</v>
          </cell>
          <cell r="F526">
            <v>20</v>
          </cell>
        </row>
        <row r="527">
          <cell r="B527" t="str">
            <v>AKD-60BR</v>
          </cell>
          <cell r="C527" t="str">
            <v>青山1/【AKD-60】マルチタップカバー</v>
          </cell>
          <cell r="D527">
            <v>228</v>
          </cell>
          <cell r="E527">
            <v>243.18180000000001</v>
          </cell>
          <cell r="F527">
            <v>264</v>
          </cell>
        </row>
        <row r="528">
          <cell r="B528" t="str">
            <v>AKD-90</v>
          </cell>
          <cell r="C528" t="str">
            <v>青山1/【AKD-90】園芸用シリコンバンド（4962644941575）</v>
          </cell>
          <cell r="D528">
            <v>165</v>
          </cell>
          <cell r="E528">
            <v>289.02249999999998</v>
          </cell>
          <cell r="F528">
            <v>222</v>
          </cell>
        </row>
        <row r="529">
          <cell r="B529" t="str">
            <v>ASK-05SI</v>
          </cell>
          <cell r="C529" t="str">
            <v>青山1/【ASK-05】磁石でクリップ　リフレクター</v>
          </cell>
          <cell r="D529">
            <v>165</v>
          </cell>
          <cell r="E529">
            <v>220.42310000000001</v>
          </cell>
          <cell r="F529">
            <v>286</v>
          </cell>
        </row>
        <row r="530">
          <cell r="B530" t="str">
            <v>ASK-09NQ</v>
          </cell>
          <cell r="C530" t="str">
            <v>青山1/【ASK-09】マグネット反射ワッペン</v>
          </cell>
          <cell r="D530">
            <v>146</v>
          </cell>
          <cell r="E530">
            <v>246.02440000000001</v>
          </cell>
          <cell r="F530">
            <v>246</v>
          </cell>
        </row>
        <row r="531">
          <cell r="B531" t="str">
            <v>ALA-3404SW</v>
          </cell>
          <cell r="C531" t="str">
            <v>名古屋/【ALA-3404SW】ＬＥＤランタンライト（和気専用）（4962644215171）</v>
          </cell>
          <cell r="D531">
            <v>302</v>
          </cell>
          <cell r="E531">
            <v>430</v>
          </cell>
          <cell r="F531">
            <v>140</v>
          </cell>
        </row>
        <row r="532">
          <cell r="B532" t="str">
            <v>ARP-02PK</v>
          </cell>
          <cell r="C532" t="str">
            <v>青山1/【ARP-02】ルーベ付らくらくオープナー</v>
          </cell>
          <cell r="D532">
            <v>267</v>
          </cell>
          <cell r="E532">
            <v>265.33330000000001</v>
          </cell>
          <cell r="F532">
            <v>225</v>
          </cell>
        </row>
        <row r="533">
          <cell r="B533" t="str">
            <v>ABO-42</v>
          </cell>
          <cell r="C533" t="str">
            <v>青山1/【ABO-42】防災セット（4962644784387）</v>
          </cell>
          <cell r="D533">
            <v>1206</v>
          </cell>
          <cell r="E533">
            <v>1697.2856999999999</v>
          </cell>
          <cell r="F533">
            <v>35</v>
          </cell>
        </row>
        <row r="534">
          <cell r="B534" t="str">
            <v>AKD-100BL</v>
          </cell>
          <cell r="C534" t="str">
            <v>名古屋/【AKD-100】すっきりコード巻き</v>
          </cell>
          <cell r="D534">
            <v>97</v>
          </cell>
          <cell r="E534">
            <v>144.3871</v>
          </cell>
          <cell r="F534">
            <v>403</v>
          </cell>
        </row>
        <row r="535">
          <cell r="B535" t="str">
            <v>ASK-03R</v>
          </cell>
          <cell r="C535" t="str">
            <v>青山1/【ASK-03R】大丸眼鏡専用JAN　光るスポークかざり　スティック（4962644664757）</v>
          </cell>
          <cell r="D535">
            <v>119</v>
          </cell>
          <cell r="E535">
            <v>190</v>
          </cell>
          <cell r="F535">
            <v>300</v>
          </cell>
        </row>
        <row r="536">
          <cell r="B536" t="str">
            <v>AHS-801S</v>
          </cell>
          <cell r="C536" t="str">
            <v>青山1/【AHS-801】ねながらひっぱりコード猫</v>
          </cell>
          <cell r="D536">
            <v>142</v>
          </cell>
          <cell r="E536">
            <v>184.57650000000001</v>
          </cell>
          <cell r="F536">
            <v>307</v>
          </cell>
        </row>
        <row r="537">
          <cell r="B537" t="str">
            <v>ADC-430-2P-BL</v>
          </cell>
          <cell r="C537" t="str">
            <v>青山1/【ADC-430-2P】単４が単３になる電池アダプター2個セット</v>
          </cell>
          <cell r="D537">
            <v>258</v>
          </cell>
          <cell r="E537">
            <v>250</v>
          </cell>
          <cell r="F537">
            <v>225</v>
          </cell>
        </row>
        <row r="538">
          <cell r="B538" t="str">
            <v>AKL-71RD</v>
          </cell>
          <cell r="C538" t="str">
            <v>名古屋/【AKL-71】白い光のかぶせるキーライト</v>
          </cell>
          <cell r="D538">
            <v>204</v>
          </cell>
          <cell r="E538">
            <v>327.40350000000001</v>
          </cell>
          <cell r="F538">
            <v>171</v>
          </cell>
        </row>
        <row r="539">
          <cell r="B539" t="str">
            <v>AGI-104DB</v>
          </cell>
          <cell r="C539" t="str">
            <v>青山1/【AGI-104】安心の絵ろうそく・お線香セット</v>
          </cell>
          <cell r="D539">
            <v>2079</v>
          </cell>
          <cell r="E539">
            <v>3289.6471000000001</v>
          </cell>
          <cell r="F539">
            <v>17</v>
          </cell>
        </row>
        <row r="540">
          <cell r="B540" t="str">
            <v>AKS-03IV</v>
          </cell>
          <cell r="C540" t="str">
            <v>青山1/【AKS-03】ドアストッパーマンモス</v>
          </cell>
          <cell r="D540">
            <v>628</v>
          </cell>
          <cell r="E540">
            <v>704.58230000000003</v>
          </cell>
          <cell r="F540">
            <v>79</v>
          </cell>
        </row>
        <row r="541">
          <cell r="B541" t="str">
            <v>ASR-10BL</v>
          </cell>
          <cell r="C541" t="str">
            <v>名古屋/【ASR-10】シガーライター用コンセント</v>
          </cell>
          <cell r="D541">
            <v>812</v>
          </cell>
          <cell r="E541">
            <v>591.82799999999997</v>
          </cell>
          <cell r="F541">
            <v>93</v>
          </cell>
        </row>
        <row r="542">
          <cell r="B542" t="str">
            <v>ABO-32N</v>
          </cell>
          <cell r="C542" t="str">
            <v>青山1/【ABO-32N】防災セット（4962644785520）</v>
          </cell>
          <cell r="D542">
            <v>950</v>
          </cell>
          <cell r="E542">
            <v>1054.4231</v>
          </cell>
          <cell r="F542">
            <v>52</v>
          </cell>
        </row>
        <row r="543">
          <cell r="B543" t="str">
            <v>ASH-30BWH</v>
          </cell>
          <cell r="C543" t="str">
            <v>青山1/【ASH-30B】背中ぬりっこ（化粧箱）</v>
          </cell>
          <cell r="D543">
            <v>403</v>
          </cell>
          <cell r="E543">
            <v>544.55999999999995</v>
          </cell>
          <cell r="F543">
            <v>100</v>
          </cell>
        </row>
        <row r="544">
          <cell r="B544" t="str">
            <v>ADP-260BR</v>
          </cell>
          <cell r="C544" t="str">
            <v>青山1/【ADP-260】ガーデンフェンス　６０枚入</v>
          </cell>
          <cell r="D544">
            <v>1936</v>
          </cell>
          <cell r="E544">
            <v>2980.6667000000002</v>
          </cell>
          <cell r="F544">
            <v>18</v>
          </cell>
        </row>
        <row r="545">
          <cell r="B545" t="str">
            <v>ABA-30-2P</v>
          </cell>
          <cell r="C545" t="str">
            <v>青山1/（i20）【ABA-30】ねこの防犯窓ロック 2個セット（4962644942350）</v>
          </cell>
          <cell r="D545">
            <v>314</v>
          </cell>
          <cell r="E545">
            <v>1030</v>
          </cell>
          <cell r="F545">
            <v>52</v>
          </cell>
        </row>
        <row r="546">
          <cell r="B546" t="str">
            <v>ARO-4201S</v>
          </cell>
          <cell r="C546" t="str">
            <v>青山1/（i20）【ARO-4201S】安心のろうそく（中）1本入 電池付（シルク様専用）（4962644930050）</v>
          </cell>
          <cell r="D546">
            <v>448</v>
          </cell>
          <cell r="E546">
            <v>530</v>
          </cell>
          <cell r="F546">
            <v>100</v>
          </cell>
        </row>
        <row r="547">
          <cell r="B547" t="str">
            <v>ARO-5201-1</v>
          </cell>
          <cell r="C547" t="str">
            <v>青山1/【ARO-5201-1】安心のろうそく（小）バラ売り 電池付</v>
          </cell>
          <cell r="D547">
            <v>520</v>
          </cell>
          <cell r="E547">
            <v>530</v>
          </cell>
          <cell r="F547">
            <v>100</v>
          </cell>
        </row>
        <row r="548">
          <cell r="B548" t="str">
            <v>ASL-3308KU</v>
          </cell>
          <cell r="C548" t="str">
            <v>青山1/（i30）【ASL-3308】ウォールセンサーライト（化粧箱）</v>
          </cell>
          <cell r="D548">
            <v>504</v>
          </cell>
          <cell r="E548">
            <v>1068.5101999999999</v>
          </cell>
          <cell r="F548">
            <v>49</v>
          </cell>
        </row>
        <row r="549">
          <cell r="B549" t="str">
            <v>AKN-2004</v>
          </cell>
          <cell r="C549" t="str">
            <v>青山1/【AKN-2004】いぬのコンセントカバー　4個組（4962644942114）</v>
          </cell>
          <cell r="D549">
            <v>112</v>
          </cell>
          <cell r="E549">
            <v>237.82650000000001</v>
          </cell>
          <cell r="F549">
            <v>219</v>
          </cell>
        </row>
        <row r="550">
          <cell r="B550" t="str">
            <v>ASE-4214DB</v>
          </cell>
          <cell r="C550" t="str">
            <v>青山1/【ASE-4214】自動消灯横置き安心のお線香（中）</v>
          </cell>
          <cell r="D550">
            <v>0</v>
          </cell>
          <cell r="E550">
            <v>1139.8888999999999</v>
          </cell>
          <cell r="F550">
            <v>45</v>
          </cell>
        </row>
        <row r="551">
          <cell r="B551" t="str">
            <v>ASN-2230BK</v>
          </cell>
          <cell r="C551" t="str">
            <v>青山1/【ASN-2230BK】標準サイズの保安指示灯（4962644215034）</v>
          </cell>
          <cell r="D551">
            <v>511</v>
          </cell>
          <cell r="E551">
            <v>1039.5744999999999</v>
          </cell>
          <cell r="F551">
            <v>47</v>
          </cell>
        </row>
        <row r="552">
          <cell r="B552" t="str">
            <v>ASK-09CV</v>
          </cell>
          <cell r="C552" t="str">
            <v>青山1/【ASK-09】マグネット反射ワッペン</v>
          </cell>
          <cell r="D552">
            <v>146</v>
          </cell>
          <cell r="E552">
            <v>259.72190000000001</v>
          </cell>
          <cell r="F552">
            <v>187</v>
          </cell>
        </row>
        <row r="553">
          <cell r="B553" t="str">
            <v>AYL-01WH</v>
          </cell>
          <cell r="C553" t="str">
            <v>青山1/【AYL-01】ゆびさきのルーペ</v>
          </cell>
          <cell r="D553">
            <v>208</v>
          </cell>
          <cell r="E553">
            <v>276.52569999999997</v>
          </cell>
          <cell r="F553">
            <v>175</v>
          </cell>
        </row>
        <row r="554">
          <cell r="B554" t="str">
            <v>AKD-800BL</v>
          </cell>
          <cell r="C554" t="str">
            <v>名古屋/【AKD-800】しっかりコード巻き</v>
          </cell>
          <cell r="D554">
            <v>90</v>
          </cell>
          <cell r="E554">
            <v>111.4687</v>
          </cell>
          <cell r="F554">
            <v>431</v>
          </cell>
        </row>
        <row r="555">
          <cell r="B555" t="str">
            <v>AIC-03GN</v>
          </cell>
          <cell r="C555" t="str">
            <v>青山1/【AIC-03】キズつきにくいイス脚カバー １脚用</v>
          </cell>
          <cell r="D555">
            <v>0</v>
          </cell>
          <cell r="E555">
            <v>135.25569999999999</v>
          </cell>
          <cell r="F555">
            <v>348</v>
          </cell>
        </row>
        <row r="556">
          <cell r="B556" t="str">
            <v>ASH-10CPK</v>
          </cell>
          <cell r="C556" t="str">
            <v>青山1/【ASH-10C】しっぷ貼りひとりでペッタンコ（ブリスター）</v>
          </cell>
          <cell r="D556">
            <v>477</v>
          </cell>
          <cell r="E556">
            <v>506.04300000000001</v>
          </cell>
          <cell r="F556">
            <v>93</v>
          </cell>
        </row>
        <row r="557">
          <cell r="B557" t="str">
            <v>AKN-14</v>
          </cell>
          <cell r="C557" t="str">
            <v>青山1/【AKN-14】フルーツコンセントカバー (4962644937486)</v>
          </cell>
          <cell r="D557">
            <v>97</v>
          </cell>
          <cell r="E557">
            <v>151.45779999999999</v>
          </cell>
          <cell r="F557">
            <v>308</v>
          </cell>
        </row>
        <row r="558">
          <cell r="B558" t="str">
            <v>ASH-30CBL</v>
          </cell>
          <cell r="C558" t="str">
            <v>青山1/【ASH-30C】背中ぬりっこ（ブリスター）</v>
          </cell>
          <cell r="D558">
            <v>403</v>
          </cell>
          <cell r="E558">
            <v>515.4778</v>
          </cell>
          <cell r="F558">
            <v>90</v>
          </cell>
        </row>
        <row r="559">
          <cell r="B559" t="str">
            <v>ATB-01</v>
          </cell>
          <cell r="C559" t="str">
            <v>青山1/【ATB-01】ねこ柄チューブクリップ３個組（4962644941544）</v>
          </cell>
          <cell r="D559">
            <v>189</v>
          </cell>
          <cell r="E559">
            <v>309.10070000000002</v>
          </cell>
          <cell r="F559">
            <v>149</v>
          </cell>
        </row>
        <row r="560">
          <cell r="B560" t="str">
            <v>ASP-01PK</v>
          </cell>
          <cell r="C560" t="str">
            <v>青山1/【ASP-01】水切りが早い！スポンジラック</v>
          </cell>
          <cell r="D560">
            <v>138</v>
          </cell>
          <cell r="E560">
            <v>140.0703</v>
          </cell>
          <cell r="F560">
            <v>327</v>
          </cell>
        </row>
        <row r="561">
          <cell r="B561" t="str">
            <v>AKO-11BE</v>
          </cell>
          <cell r="C561" t="str">
            <v>青山1/【AKO-11】ソファーの高さをあげる足</v>
          </cell>
          <cell r="D561">
            <v>535</v>
          </cell>
          <cell r="E561">
            <v>783.20690000000002</v>
          </cell>
          <cell r="F561">
            <v>58</v>
          </cell>
        </row>
        <row r="562">
          <cell r="B562" t="str">
            <v>ABO-59</v>
          </cell>
          <cell r="C562" t="str">
            <v>青山1/【ABO-59】Ａ４ファイルサイズ防災セット（4962644784561）</v>
          </cell>
          <cell r="D562">
            <v>1355</v>
          </cell>
          <cell r="E562">
            <v>2389.7894999999999</v>
          </cell>
          <cell r="F562">
            <v>19</v>
          </cell>
        </row>
        <row r="563">
          <cell r="B563" t="str">
            <v>AKN-08WH</v>
          </cell>
          <cell r="C563" t="str">
            <v>青山1/【AKN-08】にぎりやすい安全プラグカバー</v>
          </cell>
          <cell r="D563">
            <v>99</v>
          </cell>
          <cell r="E563">
            <v>216.6087</v>
          </cell>
          <cell r="F563">
            <v>207</v>
          </cell>
        </row>
        <row r="564">
          <cell r="B564" t="str">
            <v>ADC-430-2P-PP</v>
          </cell>
          <cell r="C564" t="str">
            <v>青山1/【ADC-430-2P】単４が単３になる電池アダプター2個セット</v>
          </cell>
          <cell r="D564">
            <v>258</v>
          </cell>
          <cell r="E564">
            <v>250</v>
          </cell>
          <cell r="F564">
            <v>177</v>
          </cell>
        </row>
        <row r="565">
          <cell r="B565" t="str">
            <v>ASH-11BWH</v>
          </cell>
          <cell r="C565" t="str">
            <v>青山1/【ASH-11B】しっぷ貼り一人でペッタンコ ミニ(化粧箱)</v>
          </cell>
          <cell r="D565">
            <v>442</v>
          </cell>
          <cell r="E565">
            <v>475.48309999999998</v>
          </cell>
          <cell r="F565">
            <v>89</v>
          </cell>
        </row>
        <row r="566">
          <cell r="B566" t="str">
            <v>ADS-001WH</v>
          </cell>
          <cell r="C566" t="str">
            <v>青山1/【ADS-001】段ボールストッカー</v>
          </cell>
          <cell r="D566">
            <v>0</v>
          </cell>
          <cell r="E566">
            <v>520.86419999999998</v>
          </cell>
          <cell r="F566">
            <v>81</v>
          </cell>
        </row>
        <row r="567">
          <cell r="B567" t="str">
            <v>AKD-500RD</v>
          </cell>
          <cell r="C567" t="str">
            <v>青山1/【AKD-500RD】かんたんコード巻き（4962644931071）</v>
          </cell>
          <cell r="D567">
            <v>202</v>
          </cell>
          <cell r="E567">
            <v>200.01900000000001</v>
          </cell>
          <cell r="F567">
            <v>210</v>
          </cell>
        </row>
        <row r="568">
          <cell r="B568" t="str">
            <v>ABO-12-2P</v>
          </cell>
          <cell r="C568" t="str">
            <v>青山1/【ABO-12-2P】防災ポリバケツ10L 2個セット</v>
          </cell>
          <cell r="D568">
            <v>444</v>
          </cell>
          <cell r="E568">
            <v>700</v>
          </cell>
          <cell r="F568">
            <v>60</v>
          </cell>
        </row>
        <row r="569">
          <cell r="B569" t="str">
            <v>ARO-530RGD</v>
          </cell>
          <cell r="C569" t="str">
            <v>青山1/（i30）【ARO-530R】自動点灯安心のろうそく（ルーツ専用）ゴールド</v>
          </cell>
          <cell r="D569">
            <v>606</v>
          </cell>
          <cell r="E569">
            <v>1400</v>
          </cell>
          <cell r="F569">
            <v>30</v>
          </cell>
        </row>
        <row r="570">
          <cell r="B570" t="str">
            <v>ADS-001BK</v>
          </cell>
          <cell r="C570" t="str">
            <v>青山1/【ADS-001】段ボールストッカー</v>
          </cell>
          <cell r="D570">
            <v>0</v>
          </cell>
          <cell r="E570">
            <v>510.36590000000001</v>
          </cell>
          <cell r="F570">
            <v>82</v>
          </cell>
        </row>
        <row r="571">
          <cell r="B571" t="str">
            <v>ASH-11CWH</v>
          </cell>
          <cell r="C571" t="str">
            <v>青山1/【ASH-11C】しっぷ貼り一人でペッタンコ ミニ(ブリスター)</v>
          </cell>
          <cell r="D571">
            <v>442</v>
          </cell>
          <cell r="E571">
            <v>449.61290000000002</v>
          </cell>
          <cell r="F571">
            <v>93</v>
          </cell>
        </row>
        <row r="572">
          <cell r="B572" t="str">
            <v>ASE-01RGD</v>
          </cell>
          <cell r="C572" t="str">
            <v>青山1/【ASE-01R】ミニミニ安心のお線香（ルーツ専用）ゴールド</v>
          </cell>
          <cell r="D572">
            <v>722</v>
          </cell>
          <cell r="E572">
            <v>835</v>
          </cell>
          <cell r="F572">
            <v>50</v>
          </cell>
        </row>
        <row r="573">
          <cell r="B573" t="str">
            <v>AFL-05PK</v>
          </cell>
          <cell r="C573" t="str">
            <v>青山1/【AFL-05】軽着火プッシュライター補助具</v>
          </cell>
          <cell r="D573">
            <v>160</v>
          </cell>
          <cell r="E573">
            <v>153.62450000000001</v>
          </cell>
          <cell r="F573">
            <v>269</v>
          </cell>
        </row>
        <row r="574">
          <cell r="B574" t="str">
            <v>ADC-320-2P-BL</v>
          </cell>
          <cell r="C574" t="str">
            <v>青山1/【ADC-320-2P】単３が単２になる電池アダプター2個セット</v>
          </cell>
          <cell r="D574">
            <v>144</v>
          </cell>
          <cell r="E574">
            <v>220</v>
          </cell>
          <cell r="F574">
            <v>187</v>
          </cell>
        </row>
        <row r="575">
          <cell r="B575" t="str">
            <v>BATTERY-T4AL</v>
          </cell>
          <cell r="C575" t="str">
            <v>青山1/【BATTERY-T4AL】三菱　アルカリ乾電池　単4×4本　LR03R/4S　JAN：4902901614477</v>
          </cell>
          <cell r="D575">
            <v>65</v>
          </cell>
          <cell r="E575">
            <v>74.759299999999996</v>
          </cell>
          <cell r="F575">
            <v>540</v>
          </cell>
        </row>
        <row r="576">
          <cell r="B576" t="str">
            <v>ABO-093</v>
          </cell>
          <cell r="C576" t="str">
            <v>青山1/【ABO-093】アルミポンチョ（4962644785650）</v>
          </cell>
          <cell r="D576">
            <v>161</v>
          </cell>
          <cell r="E576">
            <v>260</v>
          </cell>
          <cell r="F576">
            <v>153</v>
          </cell>
        </row>
        <row r="577">
          <cell r="B577" t="str">
            <v>AHS-102</v>
          </cell>
          <cell r="C577" t="str">
            <v>青山1/【AHS-102】ハローキティ ひっぱりコード（4962644951116）</v>
          </cell>
          <cell r="D577">
            <v>259</v>
          </cell>
          <cell r="E577">
            <v>246.62729999999999</v>
          </cell>
          <cell r="F577">
            <v>161</v>
          </cell>
        </row>
        <row r="578">
          <cell r="B578" t="str">
            <v>ABO-52N</v>
          </cell>
          <cell r="C578" t="str">
            <v>青山1/【ABO-52N】防災セット18点（4962644785537）</v>
          </cell>
          <cell r="D578">
            <v>1298</v>
          </cell>
          <cell r="E578">
            <v>1584</v>
          </cell>
          <cell r="F578">
            <v>25</v>
          </cell>
        </row>
        <row r="579">
          <cell r="B579" t="str">
            <v>AKO-06WH</v>
          </cell>
          <cell r="C579" t="str">
            <v>青山1/【AKO-06】ベッドの高さをあげる足</v>
          </cell>
          <cell r="D579">
            <v>509</v>
          </cell>
          <cell r="E579">
            <v>761.15380000000005</v>
          </cell>
          <cell r="F579">
            <v>52</v>
          </cell>
        </row>
        <row r="580">
          <cell r="B580" t="str">
            <v>AHS-13</v>
          </cell>
          <cell r="C580" t="str">
            <v>青山1/【AHS-13】ねながらひっぱりコードⅡ（4962644951017）</v>
          </cell>
          <cell r="D580">
            <v>185</v>
          </cell>
          <cell r="E580">
            <v>184.1636</v>
          </cell>
          <cell r="F580">
            <v>214</v>
          </cell>
        </row>
        <row r="581">
          <cell r="B581" t="str">
            <v>AST-3402</v>
          </cell>
          <cell r="C581" t="str">
            <v>青山1/【AST-3402】スマホが充電できるスタンドライトⅡ（4962644215225）</v>
          </cell>
          <cell r="D581">
            <v>300</v>
          </cell>
          <cell r="E581">
            <v>364.81479999999999</v>
          </cell>
          <cell r="F581">
            <v>108</v>
          </cell>
        </row>
        <row r="582">
          <cell r="B582">
            <v>414210124</v>
          </cell>
          <cell r="C582" t="str">
            <v>青山1/【ARO-4202MB】燭台付き安心のろうそく小　メタ茶　箱入（こもり専用）</v>
          </cell>
          <cell r="D582">
            <v>366</v>
          </cell>
          <cell r="E582">
            <v>935</v>
          </cell>
          <cell r="F582">
            <v>42</v>
          </cell>
        </row>
        <row r="583">
          <cell r="B583">
            <v>414210134</v>
          </cell>
          <cell r="C583" t="str">
            <v>青山1/（i20）【ARO-3201MB】燭台付安心のろうそく中　メタ茶　箱入（こもり専用）</v>
          </cell>
          <cell r="D583">
            <v>510</v>
          </cell>
          <cell r="E583">
            <v>1075</v>
          </cell>
          <cell r="F583">
            <v>36</v>
          </cell>
        </row>
        <row r="584">
          <cell r="B584" t="str">
            <v>AMK-102PK</v>
          </cell>
          <cell r="C584" t="str">
            <v>名古屋/【AMK-102】白い光のあかりちゃん耳かき</v>
          </cell>
          <cell r="D584">
            <v>238</v>
          </cell>
          <cell r="E584">
            <v>447.62349999999998</v>
          </cell>
          <cell r="F584">
            <v>85</v>
          </cell>
        </row>
        <row r="585">
          <cell r="B585" t="str">
            <v>AUS-101</v>
          </cell>
          <cell r="C585" t="str">
            <v>青山1/【AUS-101】貼るだけ簡単ウイルス対策シール（4962644943029）</v>
          </cell>
          <cell r="D585">
            <v>20</v>
          </cell>
          <cell r="E585">
            <v>190</v>
          </cell>
          <cell r="F585">
            <v>200</v>
          </cell>
        </row>
        <row r="586">
          <cell r="B586" t="str">
            <v>AKS-05WBWH</v>
          </cell>
          <cell r="C586" t="str">
            <v>青山1/【AKS-05】ドアストッパーねこ</v>
          </cell>
          <cell r="D586">
            <v>699</v>
          </cell>
          <cell r="E586">
            <v>973.15380000000005</v>
          </cell>
          <cell r="F586">
            <v>39</v>
          </cell>
        </row>
        <row r="587">
          <cell r="B587" t="str">
            <v>AKD-200BL</v>
          </cell>
          <cell r="C587" t="str">
            <v>名古屋/【AKD-200】すっきりコード巻きミニ</v>
          </cell>
          <cell r="D587">
            <v>115</v>
          </cell>
          <cell r="E587">
            <v>179.1429</v>
          </cell>
          <cell r="F587">
            <v>210</v>
          </cell>
        </row>
        <row r="588">
          <cell r="B588" t="str">
            <v>ADC-310LG</v>
          </cell>
          <cell r="C588" t="str">
            <v>青山1/【ADC-310】単３が単１になる電池アダプター</v>
          </cell>
          <cell r="D588">
            <v>116</v>
          </cell>
          <cell r="E588">
            <v>146.6353</v>
          </cell>
          <cell r="F588">
            <v>255</v>
          </cell>
        </row>
        <row r="589">
          <cell r="B589" t="str">
            <v>ADC-210PP</v>
          </cell>
          <cell r="C589" t="str">
            <v>青山1/【ADC-210】単２が単１になる電池アダプター</v>
          </cell>
          <cell r="D589">
            <v>119</v>
          </cell>
          <cell r="E589">
            <v>157.6456</v>
          </cell>
          <cell r="F589">
            <v>237</v>
          </cell>
        </row>
        <row r="590">
          <cell r="B590" t="str">
            <v>8-0025-0405</v>
          </cell>
          <cell r="C590" t="str">
            <v>青山1/寸動鍋 目盛付き ステンレス</v>
          </cell>
          <cell r="D590">
            <v>13431</v>
          </cell>
          <cell r="E590">
            <v>18430</v>
          </cell>
          <cell r="F590">
            <v>2</v>
          </cell>
        </row>
        <row r="591">
          <cell r="B591" t="str">
            <v>ARO-3201-2PDB</v>
          </cell>
          <cell r="C591" t="str">
            <v>青山1/【ARO-3201-2P】燭台付安心のろうそく（中） 電池付</v>
          </cell>
          <cell r="D591">
            <v>0</v>
          </cell>
          <cell r="E591">
            <v>1840</v>
          </cell>
          <cell r="F591">
            <v>20</v>
          </cell>
        </row>
        <row r="592">
          <cell r="B592" t="str">
            <v>AHL-2750N</v>
          </cell>
          <cell r="C592" t="str">
            <v>青山1/【AHL-2750N】強力ライト（クリプトン球）電池無し（4962644215416）</v>
          </cell>
          <cell r="D592">
            <v>305</v>
          </cell>
          <cell r="E592">
            <v>374.08159999999998</v>
          </cell>
          <cell r="F592">
            <v>98</v>
          </cell>
        </row>
        <row r="593">
          <cell r="B593" t="str">
            <v>ABO-30</v>
          </cell>
          <cell r="C593" t="str">
            <v>青山1/【ABO-30】組立式簡易トイレ（4962644785360）</v>
          </cell>
          <cell r="D593">
            <v>313</v>
          </cell>
          <cell r="E593">
            <v>428.67860000000002</v>
          </cell>
          <cell r="F593">
            <v>84</v>
          </cell>
        </row>
        <row r="594">
          <cell r="B594" t="str">
            <v>ACT-101PK</v>
          </cell>
          <cell r="C594" t="str">
            <v>青山1/【ACT-101】ひざのせトレー</v>
          </cell>
          <cell r="D594">
            <v>350</v>
          </cell>
          <cell r="E594">
            <v>515.4348</v>
          </cell>
          <cell r="F594">
            <v>69</v>
          </cell>
        </row>
        <row r="595">
          <cell r="B595" t="str">
            <v>ALA-4304</v>
          </cell>
          <cell r="C595" t="str">
            <v>青山1/【ALA-4304】インテリアＬＥＤライト（4962644214655）</v>
          </cell>
          <cell r="D595">
            <v>250</v>
          </cell>
          <cell r="E595">
            <v>435.92590000000001</v>
          </cell>
          <cell r="F595">
            <v>81</v>
          </cell>
        </row>
        <row r="596">
          <cell r="B596" t="str">
            <v>AMK-107NPK</v>
          </cell>
          <cell r="C596" t="str">
            <v>名古屋/【AMK-107】レンズ付きあかりちゃん耳かき（電池なし）</v>
          </cell>
          <cell r="D596">
            <v>280</v>
          </cell>
          <cell r="E596">
            <v>920</v>
          </cell>
          <cell r="F596">
            <v>38</v>
          </cell>
        </row>
        <row r="597">
          <cell r="B597" t="str">
            <v>AFL-07</v>
          </cell>
          <cell r="C597" t="str">
            <v>青山1/【AFL-07】軽着火ライター補助具CKM（化粧箱）（4962644938926）</v>
          </cell>
          <cell r="D597">
            <v>175</v>
          </cell>
          <cell r="E597">
            <v>184.89840000000001</v>
          </cell>
          <cell r="F597">
            <v>187</v>
          </cell>
        </row>
        <row r="598">
          <cell r="B598" t="str">
            <v>ASE-4214GD</v>
          </cell>
          <cell r="C598" t="str">
            <v>青山1/【ASE-4214】自動消灯横置き安心のお線香（中）</v>
          </cell>
          <cell r="D598">
            <v>0</v>
          </cell>
          <cell r="E598">
            <v>1174.8276000000001</v>
          </cell>
          <cell r="F598">
            <v>29</v>
          </cell>
        </row>
        <row r="599">
          <cell r="B599" t="str">
            <v>ABO-120</v>
          </cell>
          <cell r="C599" t="str">
            <v>青山1/【ABO-120】エアマット１２００（4962644784530）</v>
          </cell>
          <cell r="D599">
            <v>414</v>
          </cell>
          <cell r="E599">
            <v>625.98149999999998</v>
          </cell>
          <cell r="F599">
            <v>54</v>
          </cell>
        </row>
        <row r="600">
          <cell r="B600" t="str">
            <v>AGI-104GD</v>
          </cell>
          <cell r="C600" t="str">
            <v>青山1/【AGI-104】安心の絵ろうそく・お線香セット</v>
          </cell>
          <cell r="D600">
            <v>2158</v>
          </cell>
          <cell r="E600">
            <v>3371.9</v>
          </cell>
          <cell r="F600">
            <v>10</v>
          </cell>
        </row>
        <row r="601">
          <cell r="B601" t="str">
            <v>AKM-3202BL</v>
          </cell>
          <cell r="C601" t="str">
            <v>青山1/【AKM-3202】毛だまクリーナー　ミニ</v>
          </cell>
          <cell r="D601">
            <v>216</v>
          </cell>
          <cell r="E601">
            <v>314.14949999999999</v>
          </cell>
          <cell r="F601">
            <v>107</v>
          </cell>
        </row>
        <row r="602">
          <cell r="B602" t="str">
            <v>AKD-700</v>
          </cell>
          <cell r="C602" t="str">
            <v>青山1/【AKD-700】からまないイヤホンホルダー（4962644932511）</v>
          </cell>
          <cell r="D602">
            <v>144</v>
          </cell>
          <cell r="E602">
            <v>198.83029999999999</v>
          </cell>
          <cell r="F602">
            <v>165</v>
          </cell>
        </row>
        <row r="603">
          <cell r="B603" t="str">
            <v>ACT-101GR</v>
          </cell>
          <cell r="C603" t="str">
            <v>青山1/【ACT-101】ひざのせトレー</v>
          </cell>
          <cell r="D603">
            <v>350</v>
          </cell>
          <cell r="E603">
            <v>495.5</v>
          </cell>
          <cell r="F603">
            <v>66</v>
          </cell>
        </row>
        <row r="604">
          <cell r="B604" t="str">
            <v>AHS-101.102-2P</v>
          </cell>
          <cell r="C604" t="str">
            <v>青山1/【AHS-101.102-2P】ハローキティ ひっぱりコード セット 月/ハート（4962644951130）</v>
          </cell>
          <cell r="D604">
            <v>300</v>
          </cell>
          <cell r="E604">
            <v>510</v>
          </cell>
          <cell r="F604">
            <v>64</v>
          </cell>
        </row>
        <row r="605">
          <cell r="B605" t="str">
            <v>AFL-05CL</v>
          </cell>
          <cell r="C605" t="str">
            <v>青山1/【AFL-05】軽着火プッシュライター補助具</v>
          </cell>
          <cell r="D605">
            <v>160</v>
          </cell>
          <cell r="E605">
            <v>152.1362</v>
          </cell>
          <cell r="F605">
            <v>213</v>
          </cell>
        </row>
        <row r="606">
          <cell r="B606" t="str">
            <v>ADC-320LG</v>
          </cell>
          <cell r="C606" t="str">
            <v>青山1/【ADC-320】単３が単２になる電池アダプター</v>
          </cell>
          <cell r="D606">
            <v>41</v>
          </cell>
          <cell r="E606">
            <v>98.978300000000004</v>
          </cell>
          <cell r="F606">
            <v>322</v>
          </cell>
        </row>
        <row r="607">
          <cell r="B607" t="str">
            <v>AKD-300BL</v>
          </cell>
          <cell r="C607" t="str">
            <v>名古屋/【AKD-300】つなげるコード束ね</v>
          </cell>
          <cell r="D607">
            <v>94</v>
          </cell>
          <cell r="E607">
            <v>134.2373</v>
          </cell>
          <cell r="F607">
            <v>236</v>
          </cell>
        </row>
        <row r="608">
          <cell r="B608" t="str">
            <v>AKS-03BL</v>
          </cell>
          <cell r="C608" t="str">
            <v>青山1/【AKS-03】ドアストッパーマンモス</v>
          </cell>
          <cell r="D608">
            <v>628</v>
          </cell>
          <cell r="E608">
            <v>637.9796</v>
          </cell>
          <cell r="F608">
            <v>49</v>
          </cell>
        </row>
        <row r="609">
          <cell r="B609" t="str">
            <v>ASH-42PK</v>
          </cell>
          <cell r="C609" t="str">
            <v>青山1/【ASH-42】ボディローションぬりちゃんコンパクト（化粧箱）</v>
          </cell>
          <cell r="D609">
            <v>501</v>
          </cell>
          <cell r="E609">
            <v>470.31819999999999</v>
          </cell>
          <cell r="F609">
            <v>66</v>
          </cell>
        </row>
        <row r="610">
          <cell r="B610" t="str">
            <v>AMK-109BL</v>
          </cell>
          <cell r="C610" t="str">
            <v>名古屋/【AMK-109】あかりちゃん耳かきベビー用</v>
          </cell>
          <cell r="D610">
            <v>298</v>
          </cell>
          <cell r="E610">
            <v>480.39060000000001</v>
          </cell>
          <cell r="F610">
            <v>64</v>
          </cell>
        </row>
        <row r="611">
          <cell r="B611" t="str">
            <v>AMK-112PK</v>
          </cell>
          <cell r="C611" t="str">
            <v>名古屋/【AMK-112】白い光のあかりちゃん耳かき 拡大レンズ付</v>
          </cell>
          <cell r="D611">
            <v>318</v>
          </cell>
          <cell r="E611">
            <v>482.88889999999998</v>
          </cell>
          <cell r="F611">
            <v>63</v>
          </cell>
        </row>
        <row r="612">
          <cell r="B612" t="str">
            <v>AMK-107BL</v>
          </cell>
          <cell r="C612" t="str">
            <v>名古屋/【AMK-107】レンズ付きあかりちゃん耳かき</v>
          </cell>
          <cell r="D612">
            <v>323</v>
          </cell>
          <cell r="E612">
            <v>732.68290000000002</v>
          </cell>
          <cell r="F612">
            <v>41</v>
          </cell>
        </row>
        <row r="613">
          <cell r="B613" t="str">
            <v>AYS-01</v>
          </cell>
          <cell r="C613" t="str">
            <v>青山1/【AYS-01】なにわのエジソンの串抜き皿（4962644936076）</v>
          </cell>
          <cell r="D613">
            <v>331</v>
          </cell>
          <cell r="E613">
            <v>434.88240000000002</v>
          </cell>
          <cell r="F613">
            <v>68</v>
          </cell>
        </row>
        <row r="614">
          <cell r="B614" t="str">
            <v>ABO-49</v>
          </cell>
          <cell r="C614" t="str">
            <v>青山1/【ABO-49】Ａ４ファイルサイズ防災セット（4962644784554）</v>
          </cell>
          <cell r="D614">
            <v>1212</v>
          </cell>
          <cell r="E614">
            <v>1630.8333</v>
          </cell>
          <cell r="F614">
            <v>18</v>
          </cell>
        </row>
        <row r="615">
          <cell r="B615" t="str">
            <v>AKN-03BL</v>
          </cell>
          <cell r="C615" t="str">
            <v>青山1/【AKN-03】コードクリップ</v>
          </cell>
          <cell r="D615">
            <v>84</v>
          </cell>
          <cell r="E615">
            <v>104.07089999999999</v>
          </cell>
          <cell r="F615">
            <v>282</v>
          </cell>
        </row>
        <row r="616">
          <cell r="B616" t="str">
            <v>ABO-16-2P</v>
          </cell>
          <cell r="C616" t="str">
            <v>青山1/【ABO-16×2】アルミシート携帯ポーチ付 2枚セット</v>
          </cell>
          <cell r="D616">
            <v>300</v>
          </cell>
          <cell r="E616">
            <v>730</v>
          </cell>
          <cell r="F616">
            <v>40</v>
          </cell>
        </row>
        <row r="617">
          <cell r="B617" t="str">
            <v>ATN-0102-2P</v>
          </cell>
          <cell r="C617" t="str">
            <v>青山1/【ATN-0102-2P】ふたがトングになる保存容器 ２個組　2個セット</v>
          </cell>
          <cell r="D617">
            <v>578</v>
          </cell>
          <cell r="E617">
            <v>3637</v>
          </cell>
          <cell r="F617">
            <v>8</v>
          </cell>
        </row>
        <row r="618">
          <cell r="B618" t="str">
            <v>APC-11PP</v>
          </cell>
          <cell r="C618" t="str">
            <v>青山1/【APC-11】かる～くまわるペットキャップ 星</v>
          </cell>
          <cell r="D618">
            <v>64</v>
          </cell>
          <cell r="E618">
            <v>84.964799999999997</v>
          </cell>
          <cell r="F618">
            <v>341</v>
          </cell>
        </row>
        <row r="619">
          <cell r="B619" t="str">
            <v>ASH-11BPK</v>
          </cell>
          <cell r="C619" t="str">
            <v>青山1/【ASH-11B】しっぷ貼り一人でペッタンコ ミニ(化粧箱)</v>
          </cell>
          <cell r="D619">
            <v>442</v>
          </cell>
          <cell r="E619">
            <v>459.87299999999999</v>
          </cell>
          <cell r="F619">
            <v>63</v>
          </cell>
        </row>
        <row r="620">
          <cell r="B620" t="str">
            <v>APL-3207S</v>
          </cell>
          <cell r="C620" t="str">
            <v>青山1/【APL-3207S】ＬＥＤのインテリア常備灯（化粧箱）</v>
          </cell>
          <cell r="D620">
            <v>239</v>
          </cell>
          <cell r="E620">
            <v>431.5224</v>
          </cell>
          <cell r="F620">
            <v>67</v>
          </cell>
        </row>
        <row r="621">
          <cell r="B621" t="str">
            <v>ASH-30BYE</v>
          </cell>
          <cell r="C621" t="str">
            <v>青山1/【ASH-30B】背中ぬりっこ（化粧箱）</v>
          </cell>
          <cell r="D621">
            <v>403</v>
          </cell>
          <cell r="E621">
            <v>544.11320000000001</v>
          </cell>
          <cell r="F621">
            <v>53</v>
          </cell>
        </row>
        <row r="622">
          <cell r="B622" t="str">
            <v>ARO-01RGD</v>
          </cell>
          <cell r="C622" t="str">
            <v>青山1/（i20）【ARO-01R】ミニミニ安心のろうそく（ルーツ専用）ゴールド</v>
          </cell>
          <cell r="D622">
            <v>434</v>
          </cell>
          <cell r="E622">
            <v>575</v>
          </cell>
          <cell r="F622">
            <v>50</v>
          </cell>
        </row>
        <row r="623">
          <cell r="B623" t="str">
            <v>AKN-10GR</v>
          </cell>
          <cell r="C623" t="str">
            <v>青山1/【AKN-10】抜き差ししやすい安全プラグカバー大</v>
          </cell>
          <cell r="D623">
            <v>117</v>
          </cell>
          <cell r="E623">
            <v>213.95490000000001</v>
          </cell>
          <cell r="F623">
            <v>133</v>
          </cell>
        </row>
        <row r="624">
          <cell r="B624" t="str">
            <v>ASE-5212DB</v>
          </cell>
          <cell r="C624" t="str">
            <v>青山1/【ASE-5212】自動消灯横置き安心のお線香ミニ</v>
          </cell>
          <cell r="D624">
            <v>0</v>
          </cell>
          <cell r="E624">
            <v>778.83330000000001</v>
          </cell>
          <cell r="F624">
            <v>36</v>
          </cell>
        </row>
        <row r="625">
          <cell r="B625" t="str">
            <v>APC-11RD</v>
          </cell>
          <cell r="C625" t="str">
            <v>青山1/【APC-11】かる～くまわるペットキャップ 星</v>
          </cell>
          <cell r="D625">
            <v>64</v>
          </cell>
          <cell r="E625">
            <v>90.084100000000007</v>
          </cell>
          <cell r="F625">
            <v>309</v>
          </cell>
        </row>
        <row r="626">
          <cell r="B626" t="str">
            <v>Z99990000</v>
          </cell>
          <cell r="C626" t="str">
            <v>青山1/【Z99990000】サンディ様向け専門防災セット</v>
          </cell>
          <cell r="D626">
            <v>2821</v>
          </cell>
          <cell r="E626">
            <v>5550</v>
          </cell>
          <cell r="F626">
            <v>5</v>
          </cell>
        </row>
        <row r="627">
          <cell r="B627" t="str">
            <v>AKD-40WH</v>
          </cell>
          <cell r="C627" t="str">
            <v>青山1/【AKD-40】すっきり収納タップボックス</v>
          </cell>
          <cell r="D627">
            <v>394</v>
          </cell>
          <cell r="E627">
            <v>480.19299999999998</v>
          </cell>
          <cell r="F627">
            <v>57</v>
          </cell>
        </row>
        <row r="628">
          <cell r="B628" t="str">
            <v>ASK-12OB</v>
          </cell>
          <cell r="C628" t="str">
            <v>青山1/【ASK-12】ホイッスル付反射リフレクター</v>
          </cell>
          <cell r="D628">
            <v>123</v>
          </cell>
          <cell r="E628">
            <v>258.19229999999999</v>
          </cell>
          <cell r="F628">
            <v>104</v>
          </cell>
        </row>
        <row r="629">
          <cell r="B629" t="str">
            <v>AKN-04LG</v>
          </cell>
          <cell r="C629" t="str">
            <v>名古屋/【AKN-04】コンセント差し込み口カバー</v>
          </cell>
          <cell r="D629">
            <v>76</v>
          </cell>
          <cell r="E629">
            <v>95.765299999999996</v>
          </cell>
          <cell r="F629">
            <v>277</v>
          </cell>
        </row>
        <row r="630">
          <cell r="B630" t="str">
            <v>ALA-3303GN</v>
          </cell>
          <cell r="C630" t="str">
            <v>名古屋/【ALA-3303GN】軽量LEDランタンライト（4962644215607）</v>
          </cell>
          <cell r="D630">
            <v>311</v>
          </cell>
          <cell r="E630">
            <v>447.79660000000001</v>
          </cell>
          <cell r="F630">
            <v>59</v>
          </cell>
        </row>
        <row r="631">
          <cell r="B631" t="str">
            <v>ABO-001K</v>
          </cell>
          <cell r="C631" t="str">
            <v>青山1/【ABO-001K】万能ナイフ</v>
          </cell>
          <cell r="D631">
            <v>0</v>
          </cell>
          <cell r="E631">
            <v>155</v>
          </cell>
          <cell r="F631">
            <v>170</v>
          </cell>
        </row>
        <row r="632">
          <cell r="B632" t="str">
            <v>AFL-05CB</v>
          </cell>
          <cell r="C632" t="str">
            <v>青山1/【AFL-05】軽着火プッシュライター補助具</v>
          </cell>
          <cell r="D632">
            <v>160</v>
          </cell>
          <cell r="E632">
            <v>155.14789999999999</v>
          </cell>
          <cell r="F632">
            <v>169</v>
          </cell>
        </row>
        <row r="633">
          <cell r="B633" t="str">
            <v>ASK-12ON</v>
          </cell>
          <cell r="C633" t="str">
            <v>青山1/【ASK-12】ホイッスル付反射リフレクター</v>
          </cell>
          <cell r="D633">
            <v>119</v>
          </cell>
          <cell r="E633">
            <v>258.43</v>
          </cell>
          <cell r="F633">
            <v>100</v>
          </cell>
        </row>
        <row r="634">
          <cell r="B634" t="str">
            <v>APL-110</v>
          </cell>
          <cell r="C634" t="str">
            <v>青山1/【APL-110】ＬＥＤアルミライトＳ(4962644214846)</v>
          </cell>
          <cell r="D634">
            <v>136</v>
          </cell>
          <cell r="E634">
            <v>242.67920000000001</v>
          </cell>
          <cell r="F634">
            <v>106</v>
          </cell>
        </row>
        <row r="635">
          <cell r="B635" t="str">
            <v>ALA-4306</v>
          </cell>
          <cell r="C635" t="str">
            <v>青山1/【ALA-4306】ＬＥＤポケットランタンⅡ（4962644214839）</v>
          </cell>
          <cell r="D635">
            <v>226</v>
          </cell>
          <cell r="E635">
            <v>594</v>
          </cell>
          <cell r="F635">
            <v>43</v>
          </cell>
        </row>
        <row r="636">
          <cell r="B636" t="str">
            <v>ASW-014MO</v>
          </cell>
          <cell r="C636" t="str">
            <v>青山1/【ASW-014MO】雷ガード付４口節電コンセント木目　化粧箱（4962644961221）</v>
          </cell>
          <cell r="D636">
            <v>127</v>
          </cell>
          <cell r="E636">
            <v>1205.1429000000001</v>
          </cell>
          <cell r="F636">
            <v>21</v>
          </cell>
        </row>
        <row r="637">
          <cell r="B637" t="str">
            <v>ADP-260GN</v>
          </cell>
          <cell r="C637" t="str">
            <v>青山1/【ADP-260】ガーデンフェンス　６０枚入</v>
          </cell>
          <cell r="D637">
            <v>1936</v>
          </cell>
          <cell r="E637">
            <v>2800</v>
          </cell>
          <cell r="F637">
            <v>9</v>
          </cell>
        </row>
        <row r="638">
          <cell r="B638" t="str">
            <v>ASH-42BL</v>
          </cell>
          <cell r="C638" t="str">
            <v>青山1/【ASH-42】ボディローションぬりちゃんコンパクト（化粧箱）</v>
          </cell>
          <cell r="D638">
            <v>501</v>
          </cell>
          <cell r="E638">
            <v>474.79250000000002</v>
          </cell>
          <cell r="F638">
            <v>53</v>
          </cell>
        </row>
        <row r="639">
          <cell r="B639" t="str">
            <v>AHS-016</v>
          </cell>
          <cell r="C639" t="str">
            <v>青山1/【AHS-016】星あそび（4962644950812）</v>
          </cell>
          <cell r="D639">
            <v>332</v>
          </cell>
          <cell r="E639">
            <v>445.9821</v>
          </cell>
          <cell r="F639">
            <v>56</v>
          </cell>
        </row>
        <row r="640">
          <cell r="B640" t="str">
            <v>AFL-07C</v>
          </cell>
          <cell r="C640" t="str">
            <v>青山1/【AFL-07C】軽着火ライター補助具CKM（化粧箱）（4962644938971）</v>
          </cell>
          <cell r="D640">
            <v>175</v>
          </cell>
          <cell r="E640">
            <v>193.125</v>
          </cell>
          <cell r="F640">
            <v>128</v>
          </cell>
        </row>
        <row r="641">
          <cell r="B641" t="str">
            <v>ASE-5201MO</v>
          </cell>
          <cell r="C641" t="str">
            <v>青山1/【ASE-5201MO】安心のお線香ミニ 電池付（4962644936229）</v>
          </cell>
          <cell r="D641">
            <v>0</v>
          </cell>
          <cell r="E641">
            <v>1370</v>
          </cell>
          <cell r="F641">
            <v>18</v>
          </cell>
        </row>
        <row r="642">
          <cell r="B642" t="str">
            <v>ACA-001</v>
          </cell>
          <cell r="C642" t="str">
            <v>青山1/【ACA-001】ヘルメットクリップ（4962644215355）</v>
          </cell>
          <cell r="D642">
            <v>195</v>
          </cell>
          <cell r="E642">
            <v>210.06960000000001</v>
          </cell>
          <cell r="F642">
            <v>115</v>
          </cell>
        </row>
        <row r="643">
          <cell r="B643" t="str">
            <v>AFL-05WH</v>
          </cell>
          <cell r="C643" t="str">
            <v>青山1/【AFL-05】軽着火プッシュライター補助具</v>
          </cell>
          <cell r="D643">
            <v>160</v>
          </cell>
          <cell r="E643">
            <v>152.9221</v>
          </cell>
          <cell r="F643">
            <v>154</v>
          </cell>
        </row>
        <row r="644">
          <cell r="B644" t="str">
            <v>AUS-103</v>
          </cell>
          <cell r="C644" t="str">
            <v>青山1/【AUS-103】貼るだけ簡単ウイルス対策シール（4962644943043）</v>
          </cell>
          <cell r="D644">
            <v>10</v>
          </cell>
          <cell r="E644">
            <v>235</v>
          </cell>
          <cell r="F644">
            <v>100</v>
          </cell>
        </row>
        <row r="645">
          <cell r="B645" t="str">
            <v>HL-3000</v>
          </cell>
          <cell r="C645" t="str">
            <v>名古屋/【HL-3000】強力ライト（4962644210138）</v>
          </cell>
          <cell r="D645">
            <v>601</v>
          </cell>
          <cell r="E645">
            <v>1285</v>
          </cell>
          <cell r="F645">
            <v>18</v>
          </cell>
        </row>
        <row r="646">
          <cell r="B646" t="str">
            <v>ASW-017MO</v>
          </cell>
          <cell r="C646" t="str">
            <v>青山1/【ASW-017MO】雷ガード付６口節電コンセント木目　化粧箱（4962644961283）</v>
          </cell>
          <cell r="D646">
            <v>127</v>
          </cell>
          <cell r="E646">
            <v>1636.4286</v>
          </cell>
          <cell r="F646">
            <v>14</v>
          </cell>
        </row>
        <row r="647">
          <cell r="B647" t="str">
            <v>BATTERY-T2</v>
          </cell>
          <cell r="C647" t="str">
            <v>青山1/【BATTERY-T2】マンガン乾電池　赤　単2　（２本入り）R14PD/2S　</v>
          </cell>
          <cell r="D647">
            <v>43</v>
          </cell>
          <cell r="E647">
            <v>138.88890000000001</v>
          </cell>
          <cell r="F647">
            <v>162</v>
          </cell>
        </row>
        <row r="648">
          <cell r="B648" t="str">
            <v>APC-10RD</v>
          </cell>
          <cell r="C648" t="str">
            <v>青山1/【APC-10】かる～くまわるペットキャップ りんご</v>
          </cell>
          <cell r="D648">
            <v>64</v>
          </cell>
          <cell r="E648">
            <v>87.8125</v>
          </cell>
          <cell r="F648">
            <v>256</v>
          </cell>
        </row>
        <row r="649">
          <cell r="B649" t="str">
            <v>ARO-4202NWH</v>
          </cell>
          <cell r="C649" t="str">
            <v>青山1/【ARO-4202N】燭台付安心のろうそく（小） 電池無</v>
          </cell>
          <cell r="D649">
            <v>388</v>
          </cell>
          <cell r="E649">
            <v>745</v>
          </cell>
          <cell r="F649">
            <v>30</v>
          </cell>
        </row>
        <row r="650">
          <cell r="B650" t="str">
            <v>AKN-19PK</v>
          </cell>
          <cell r="C650" t="str">
            <v>青山1/【AKN-19】ハローキティのコンセントガード</v>
          </cell>
          <cell r="D650">
            <v>173</v>
          </cell>
          <cell r="E650">
            <v>166.8947</v>
          </cell>
          <cell r="F650">
            <v>133</v>
          </cell>
        </row>
        <row r="651">
          <cell r="B651" t="str">
            <v>ASN-2204BK</v>
          </cell>
          <cell r="C651" t="str">
            <v>青山1/【ASN-2204BK】長～い保安指示灯（4962644215010）</v>
          </cell>
          <cell r="D651">
            <v>536</v>
          </cell>
          <cell r="E651">
            <v>986.90909999999997</v>
          </cell>
          <cell r="F651">
            <v>22</v>
          </cell>
        </row>
        <row r="652">
          <cell r="B652" t="str">
            <v>AMK-105BL</v>
          </cell>
          <cell r="C652" t="str">
            <v>名古屋/【AMK-105】しなやかミゾ付きあかりちゃん耳かき</v>
          </cell>
          <cell r="D652">
            <v>290</v>
          </cell>
          <cell r="E652">
            <v>468.36959999999999</v>
          </cell>
          <cell r="F652">
            <v>46</v>
          </cell>
        </row>
        <row r="653">
          <cell r="B653" t="str">
            <v>ABO-3040N</v>
          </cell>
          <cell r="C653" t="str">
            <v>青山1/【ABO-3040N】組立式緊急トイレ　凝固剤４０回分付（4962644785117）</v>
          </cell>
          <cell r="D653">
            <v>816</v>
          </cell>
          <cell r="E653">
            <v>1317.5</v>
          </cell>
          <cell r="F653">
            <v>16</v>
          </cell>
        </row>
        <row r="654">
          <cell r="B654" t="str">
            <v>ABO-39</v>
          </cell>
          <cell r="C654" t="str">
            <v>青山1/【ABO-39】Ａ４ファイルサイズ防災セット（4962644784394）</v>
          </cell>
          <cell r="D654">
            <v>862</v>
          </cell>
          <cell r="E654">
            <v>1235.2941000000001</v>
          </cell>
          <cell r="F654">
            <v>17</v>
          </cell>
        </row>
        <row r="655">
          <cell r="B655" t="str">
            <v>ABO-308</v>
          </cell>
          <cell r="C655" t="str">
            <v>青山1/【ABO-308】組立式緊急トイレ　凝固剤８回分付（4962644785094）</v>
          </cell>
          <cell r="D655">
            <v>555</v>
          </cell>
          <cell r="E655">
            <v>999.76189999999997</v>
          </cell>
          <cell r="F655">
            <v>21</v>
          </cell>
        </row>
        <row r="656">
          <cell r="B656" t="str">
            <v>Parts-NA</v>
          </cell>
          <cell r="C656" t="str">
            <v>名古屋/【Parts-NA】パーツ交換</v>
          </cell>
          <cell r="D656">
            <v>0</v>
          </cell>
          <cell r="E656">
            <v>170.65039999999999</v>
          </cell>
          <cell r="F656">
            <v>123</v>
          </cell>
        </row>
        <row r="657">
          <cell r="B657" t="str">
            <v>AKN-20B</v>
          </cell>
          <cell r="C657" t="str">
            <v>青山1/【AKN-20B】いぬのコンセントカバー　２個組（4962644942138）</v>
          </cell>
          <cell r="D657">
            <v>112</v>
          </cell>
          <cell r="E657">
            <v>164.2756</v>
          </cell>
          <cell r="F657">
            <v>127</v>
          </cell>
        </row>
        <row r="658">
          <cell r="B658" t="str">
            <v>ABA-313BL</v>
          </cell>
          <cell r="C658" t="str">
            <v>名古屋/【ABA-313BL】光る防犯ブザー（4962644935246）</v>
          </cell>
          <cell r="D658">
            <v>277</v>
          </cell>
          <cell r="E658">
            <v>385.87040000000002</v>
          </cell>
          <cell r="F658">
            <v>54</v>
          </cell>
        </row>
        <row r="659">
          <cell r="B659" t="str">
            <v>ALA-3302</v>
          </cell>
          <cell r="C659" t="str">
            <v>名古屋/【ALA-3302】持ったら点灯ランタン（4962644215461）</v>
          </cell>
          <cell r="D659">
            <v>390</v>
          </cell>
          <cell r="E659">
            <v>648.4375</v>
          </cell>
          <cell r="F659">
            <v>32</v>
          </cell>
        </row>
        <row r="660">
          <cell r="B660" t="str">
            <v>ARO-3201NWH</v>
          </cell>
          <cell r="C660" t="str">
            <v>青山1/【ARO-3201N】燭台付安心のろうそく（中） 電池無</v>
          </cell>
          <cell r="D660">
            <v>387</v>
          </cell>
          <cell r="E660">
            <v>901.08699999999999</v>
          </cell>
          <cell r="F660">
            <v>23</v>
          </cell>
        </row>
        <row r="661">
          <cell r="B661" t="str">
            <v>AHS-801T</v>
          </cell>
          <cell r="C661" t="str">
            <v>青山1/【AHS-801】ねながらひっぱりコード猫</v>
          </cell>
          <cell r="D661">
            <v>142</v>
          </cell>
          <cell r="E661">
            <v>159.7244</v>
          </cell>
          <cell r="F661">
            <v>127</v>
          </cell>
        </row>
        <row r="662">
          <cell r="B662" t="str">
            <v>ARP-01BL</v>
          </cell>
          <cell r="C662" t="str">
            <v>青山1/【ARP-01】飛び出さない！ラップホルダー</v>
          </cell>
          <cell r="D662">
            <v>124</v>
          </cell>
          <cell r="E662">
            <v>131.48050000000001</v>
          </cell>
          <cell r="F662">
            <v>154</v>
          </cell>
        </row>
        <row r="663">
          <cell r="B663" t="str">
            <v>ADC-322-2P-BL</v>
          </cell>
          <cell r="C663" t="str">
            <v>名古屋/【ADC-322-2P】電池ケース2個セット</v>
          </cell>
          <cell r="D663">
            <v>180</v>
          </cell>
          <cell r="E663">
            <v>230</v>
          </cell>
          <cell r="F663">
            <v>88</v>
          </cell>
        </row>
        <row r="664">
          <cell r="B664" t="str">
            <v>AKN-12</v>
          </cell>
          <cell r="C664" t="str">
            <v>名古屋/【AKN-12】セーフティプラグコンビ大</v>
          </cell>
          <cell r="D664">
            <v>87</v>
          </cell>
          <cell r="E664">
            <v>131.8212</v>
          </cell>
          <cell r="F664">
            <v>151</v>
          </cell>
        </row>
        <row r="665">
          <cell r="B665" t="str">
            <v>ASK-12KY</v>
          </cell>
          <cell r="C665" t="str">
            <v>青山1/【ASK-12】ホイッスル付反射リフレクター</v>
          </cell>
          <cell r="D665">
            <v>123</v>
          </cell>
          <cell r="E665">
            <v>252.03899999999999</v>
          </cell>
          <cell r="F665">
            <v>77</v>
          </cell>
        </row>
        <row r="666">
          <cell r="B666" t="str">
            <v>ASH-30CWH</v>
          </cell>
          <cell r="C666" t="str">
            <v>青山1/【ASH-30C】背中ぬりっこ（ブリスター）</v>
          </cell>
          <cell r="D666">
            <v>403</v>
          </cell>
          <cell r="E666">
            <v>522.16219999999998</v>
          </cell>
          <cell r="F666">
            <v>37</v>
          </cell>
        </row>
        <row r="667">
          <cell r="B667" t="str">
            <v>AHS-14</v>
          </cell>
          <cell r="C667" t="str">
            <v>青山1/【AHS-14】ねながらひっぱりコードⅡ（4962644951024）</v>
          </cell>
          <cell r="D667">
            <v>179</v>
          </cell>
          <cell r="E667">
            <v>205.2826</v>
          </cell>
          <cell r="F667">
            <v>92</v>
          </cell>
        </row>
        <row r="668">
          <cell r="B668" t="str">
            <v>ADC-430-5P-LG</v>
          </cell>
          <cell r="C668" t="str">
            <v>青山1/【ADC-430-5P】単４が単３になる電池アダプター 5個セット</v>
          </cell>
          <cell r="D668">
            <v>555</v>
          </cell>
          <cell r="E668">
            <v>570</v>
          </cell>
          <cell r="F668">
            <v>33</v>
          </cell>
        </row>
        <row r="669">
          <cell r="B669" t="str">
            <v>AHL-2201BN</v>
          </cell>
          <cell r="C669" t="str">
            <v>青山1/【AHL-2201BN】ハロゲン防水ライト 電池無し（化粧箱）（4962644215652）</v>
          </cell>
          <cell r="D669">
            <v>192</v>
          </cell>
          <cell r="E669">
            <v>300</v>
          </cell>
          <cell r="F669">
            <v>62</v>
          </cell>
        </row>
        <row r="670">
          <cell r="B670" t="str">
            <v>AOC-02WH</v>
          </cell>
          <cell r="C670" t="str">
            <v>青山1/【AOC-02】避難時チェッカー</v>
          </cell>
          <cell r="D670">
            <v>109</v>
          </cell>
          <cell r="E670">
            <v>268.97059999999999</v>
          </cell>
          <cell r="F670">
            <v>68</v>
          </cell>
        </row>
        <row r="671">
          <cell r="B671" t="str">
            <v>ARR-20WG</v>
          </cell>
          <cell r="C671" t="str">
            <v>青山1/【ARR-20】らくらくプラグⅡ</v>
          </cell>
          <cell r="D671">
            <v>249</v>
          </cell>
          <cell r="E671">
            <v>276.4545</v>
          </cell>
          <cell r="F671">
            <v>66</v>
          </cell>
        </row>
        <row r="672">
          <cell r="B672" t="str">
            <v>AMK-109PK</v>
          </cell>
          <cell r="C672" t="str">
            <v>名古屋/【AMK-109】あかりちゃん耳かきベビー用</v>
          </cell>
          <cell r="D672">
            <v>298</v>
          </cell>
          <cell r="E672">
            <v>441.58539999999999</v>
          </cell>
          <cell r="F672">
            <v>41</v>
          </cell>
        </row>
        <row r="673">
          <cell r="B673" t="str">
            <v>APL-3202BL</v>
          </cell>
          <cell r="C673" t="str">
            <v>名古屋/【APL-3202】LEDペンライト</v>
          </cell>
          <cell r="D673">
            <v>229</v>
          </cell>
          <cell r="E673">
            <v>386.08699999999999</v>
          </cell>
          <cell r="F673">
            <v>46</v>
          </cell>
        </row>
        <row r="674">
          <cell r="B674" t="str">
            <v>AKN-1804-2P</v>
          </cell>
          <cell r="C674" t="str">
            <v>青山1/【AKN-1804-2P】ねこのコンセントカバー　4個組×2</v>
          </cell>
          <cell r="D674">
            <v>276</v>
          </cell>
          <cell r="E674">
            <v>430</v>
          </cell>
          <cell r="F674">
            <v>40</v>
          </cell>
        </row>
        <row r="675">
          <cell r="B675" t="str">
            <v>APC-10BL</v>
          </cell>
          <cell r="C675" t="str">
            <v>青山1/【APC-10】かる～くまわるペットキャップ りんご</v>
          </cell>
          <cell r="D675">
            <v>64</v>
          </cell>
          <cell r="E675">
            <v>84.450500000000005</v>
          </cell>
          <cell r="F675">
            <v>202</v>
          </cell>
        </row>
        <row r="676">
          <cell r="B676" t="str">
            <v>AZV6339</v>
          </cell>
          <cell r="C676" t="str">
            <v>青山1/（i30）寸胴鍋 アルミニウム（アルマイト加工）（蓋付 TKG39ｃｍ）</v>
          </cell>
          <cell r="D676">
            <v>0</v>
          </cell>
          <cell r="E676">
            <v>17020</v>
          </cell>
          <cell r="F676">
            <v>1</v>
          </cell>
        </row>
        <row r="677">
          <cell r="B677" t="str">
            <v>AKN-03LG</v>
          </cell>
          <cell r="C677" t="str">
            <v>青山1/【AKN-03】コードクリップ</v>
          </cell>
          <cell r="D677">
            <v>84</v>
          </cell>
          <cell r="E677">
            <v>101.7349</v>
          </cell>
          <cell r="F677">
            <v>166</v>
          </cell>
        </row>
        <row r="678">
          <cell r="B678" t="str">
            <v>APE-40D</v>
          </cell>
          <cell r="C678" t="str">
            <v>青山1/【APE-40D】アルミ缶＆ペットボトルつぶし（電響社専売）（4962644943456）</v>
          </cell>
          <cell r="D678">
            <v>707</v>
          </cell>
          <cell r="E678">
            <v>840</v>
          </cell>
          <cell r="F678">
            <v>20</v>
          </cell>
        </row>
        <row r="679">
          <cell r="B679" t="str">
            <v>AYS-05</v>
          </cell>
          <cell r="C679" t="str">
            <v>青山1/【AYS-05】串抜き皿（4962644936403）</v>
          </cell>
          <cell r="D679">
            <v>137</v>
          </cell>
          <cell r="E679">
            <v>244.36760000000001</v>
          </cell>
          <cell r="F679">
            <v>68</v>
          </cell>
        </row>
        <row r="680">
          <cell r="B680" t="str">
            <v>ADC-430-1PBL</v>
          </cell>
          <cell r="C680" t="str">
            <v>青山1/【ADC-430-1P】単４が単３になる電池アダプター バラ仕様</v>
          </cell>
          <cell r="D680">
            <v>56</v>
          </cell>
          <cell r="E680">
            <v>55</v>
          </cell>
          <cell r="F680">
            <v>300</v>
          </cell>
        </row>
        <row r="681">
          <cell r="B681" t="str">
            <v>ADC-210LG</v>
          </cell>
          <cell r="C681" t="str">
            <v>青山1/【ADC-210】単２が単１になる電池アダプター</v>
          </cell>
          <cell r="D681">
            <v>119</v>
          </cell>
          <cell r="E681">
            <v>148.15450000000001</v>
          </cell>
          <cell r="F681">
            <v>110</v>
          </cell>
        </row>
        <row r="682">
          <cell r="B682" t="str">
            <v>ARO-5210NGD</v>
          </cell>
          <cell r="C682" t="str">
            <v>青山1/【ARO-5210N】安心の絵ろうそくミニ 電池無</v>
          </cell>
          <cell r="D682">
            <v>496</v>
          </cell>
          <cell r="E682">
            <v>735</v>
          </cell>
          <cell r="F682">
            <v>22</v>
          </cell>
        </row>
        <row r="683">
          <cell r="B683" t="str">
            <v>ADC-430-5P-BL</v>
          </cell>
          <cell r="C683" t="str">
            <v>青山1/【ADC-430-5P】単４が単３になる電池アダプター 5個セット</v>
          </cell>
          <cell r="D683">
            <v>555</v>
          </cell>
          <cell r="E683">
            <v>570</v>
          </cell>
          <cell r="F683">
            <v>28</v>
          </cell>
        </row>
        <row r="684">
          <cell r="B684" t="str">
            <v>AHS-005</v>
          </cell>
          <cell r="C684" t="str">
            <v>青山1/【AHS-005】ねながらひっぱりコード（4962644950850）</v>
          </cell>
          <cell r="D684">
            <v>165</v>
          </cell>
          <cell r="E684">
            <v>189.82140000000001</v>
          </cell>
          <cell r="F684">
            <v>84</v>
          </cell>
        </row>
        <row r="685">
          <cell r="B685" t="str">
            <v>AHS-801K</v>
          </cell>
          <cell r="C685" t="str">
            <v>青山1/【AHS-801】ねながらひっぱりコード猫</v>
          </cell>
          <cell r="D685">
            <v>142</v>
          </cell>
          <cell r="E685">
            <v>177.9101</v>
          </cell>
          <cell r="F685">
            <v>89</v>
          </cell>
        </row>
        <row r="686">
          <cell r="B686" t="str">
            <v>ALA-3301-2P/ASL-3307-2P</v>
          </cell>
          <cell r="C686" t="str">
            <v>青山1/（i30）【ALA-3301+ASL-3307】てるてるランタン+ハンガーセンサーライトセット</v>
          </cell>
          <cell r="D686">
            <v>1212</v>
          </cell>
          <cell r="E686">
            <v>2580</v>
          </cell>
          <cell r="F686">
            <v>6</v>
          </cell>
        </row>
        <row r="687">
          <cell r="B687" t="str">
            <v>AKS-03BR</v>
          </cell>
          <cell r="C687" t="str">
            <v>青山1/【AKS-03】ドアストッパーマンモス</v>
          </cell>
          <cell r="D687">
            <v>628</v>
          </cell>
          <cell r="E687">
            <v>618.28</v>
          </cell>
          <cell r="F687">
            <v>25</v>
          </cell>
        </row>
        <row r="688">
          <cell r="B688" t="str">
            <v>ARO-5202N-DB2P</v>
          </cell>
          <cell r="C688" t="str">
            <v>青山1/（i20）【ARO-5202N-2P】安心のろうそくミニ 電池無 2個セット</v>
          </cell>
          <cell r="D688">
            <v>694</v>
          </cell>
          <cell r="E688">
            <v>1000</v>
          </cell>
          <cell r="F688">
            <v>15</v>
          </cell>
        </row>
        <row r="689">
          <cell r="B689" t="str">
            <v>ALM-01WH</v>
          </cell>
          <cell r="C689" t="str">
            <v>青山1/【ALM-01】レモンしぼり革命（化粧箱）</v>
          </cell>
          <cell r="D689">
            <v>97</v>
          </cell>
          <cell r="E689">
            <v>218.55879999999999</v>
          </cell>
          <cell r="F689">
            <v>68</v>
          </cell>
        </row>
        <row r="690">
          <cell r="B690" t="str">
            <v>AGM-01</v>
          </cell>
          <cell r="C690" t="str">
            <v>青山1/【AGM-01】ごますり革命（4962644941452）</v>
          </cell>
          <cell r="D690">
            <v>164</v>
          </cell>
          <cell r="E690">
            <v>257.77190000000002</v>
          </cell>
          <cell r="F690">
            <v>57</v>
          </cell>
        </row>
        <row r="691">
          <cell r="B691" t="str">
            <v>AKN-21B</v>
          </cell>
          <cell r="C691" t="str">
            <v>青山1/【AKN-21B】うさぎのコンセントカバー　2個組（4962644942190）</v>
          </cell>
          <cell r="D691">
            <v>68</v>
          </cell>
          <cell r="E691">
            <v>176</v>
          </cell>
          <cell r="F691">
            <v>83</v>
          </cell>
        </row>
        <row r="692">
          <cell r="B692" t="str">
            <v>APC-11WH</v>
          </cell>
          <cell r="C692" t="str">
            <v>青山1/【APC-11】かる～くまわるペットキャップ 星</v>
          </cell>
          <cell r="D692">
            <v>64</v>
          </cell>
          <cell r="E692">
            <v>79.747299999999996</v>
          </cell>
          <cell r="F692">
            <v>182</v>
          </cell>
        </row>
        <row r="693">
          <cell r="B693" t="str">
            <v>AYS-052</v>
          </cell>
          <cell r="C693" t="str">
            <v>青山1/【AYS-052】串抜き皿 化粧箱入り ２枚入（4962644936939）</v>
          </cell>
          <cell r="D693">
            <v>141</v>
          </cell>
          <cell r="E693">
            <v>230</v>
          </cell>
          <cell r="F693">
            <v>62</v>
          </cell>
        </row>
        <row r="694">
          <cell r="B694" t="str">
            <v>ASP-02WH</v>
          </cell>
          <cell r="C694" t="str">
            <v>青山1/【ASP-02】お風呂用スポンジラック</v>
          </cell>
          <cell r="D694">
            <v>162</v>
          </cell>
          <cell r="E694">
            <v>179.73419999999999</v>
          </cell>
          <cell r="F694">
            <v>79</v>
          </cell>
        </row>
        <row r="695">
          <cell r="B695" t="str">
            <v>AHL-2201B</v>
          </cell>
          <cell r="C695" t="str">
            <v>青山1/【AHL-2201】ハロゲン防水ライト（化粧箱）（4962644214341）</v>
          </cell>
          <cell r="D695">
            <v>216</v>
          </cell>
          <cell r="E695">
            <v>267.16980000000001</v>
          </cell>
          <cell r="F695">
            <v>53</v>
          </cell>
        </row>
        <row r="696">
          <cell r="B696" t="str">
            <v>AKD-40BK</v>
          </cell>
          <cell r="C696" t="str">
            <v>青山1/【AKD-40】すっきり収納タップボックス</v>
          </cell>
          <cell r="D696">
            <v>394</v>
          </cell>
          <cell r="E696">
            <v>488</v>
          </cell>
          <cell r="F696">
            <v>29</v>
          </cell>
        </row>
        <row r="697">
          <cell r="B697" t="str">
            <v>AMK-107PK</v>
          </cell>
          <cell r="C697" t="str">
            <v>名古屋/【AMK-107】レンズ付きあかりちゃん耳かき</v>
          </cell>
          <cell r="D697">
            <v>323</v>
          </cell>
          <cell r="E697">
            <v>664.52380000000005</v>
          </cell>
          <cell r="F697">
            <v>21</v>
          </cell>
        </row>
        <row r="698">
          <cell r="B698" t="str">
            <v>AHS-602</v>
          </cell>
          <cell r="C698" t="str">
            <v>青山1/【AHS-602】ハローキティぴったりコード アーチ（4962644951406）</v>
          </cell>
          <cell r="D698">
            <v>264</v>
          </cell>
          <cell r="E698">
            <v>227.4667</v>
          </cell>
          <cell r="F698">
            <v>60</v>
          </cell>
        </row>
        <row r="699">
          <cell r="B699" t="str">
            <v>AKO-71BE</v>
          </cell>
          <cell r="C699" t="str">
            <v>青山1/【AKO-71】新こたつの高さをあげる足スリム　8月後半発売予定</v>
          </cell>
          <cell r="D699">
            <v>0</v>
          </cell>
          <cell r="E699">
            <v>258.03919999999999</v>
          </cell>
          <cell r="F699">
            <v>51</v>
          </cell>
        </row>
        <row r="700">
          <cell r="B700" t="str">
            <v>AKO-51BE</v>
          </cell>
          <cell r="C700" t="str">
            <v>青山1/【AKO-51】新こたつの高さをあげる足ジャンボ　8月後半発売予定</v>
          </cell>
          <cell r="D700">
            <v>0</v>
          </cell>
          <cell r="E700">
            <v>344.21050000000002</v>
          </cell>
          <cell r="F700">
            <v>38</v>
          </cell>
        </row>
        <row r="701">
          <cell r="B701" t="str">
            <v>ASE-5212GD</v>
          </cell>
          <cell r="C701" t="str">
            <v>青山1/【ASE-5212】自動消灯横置き安心のお線香ミニ</v>
          </cell>
          <cell r="D701">
            <v>0</v>
          </cell>
          <cell r="E701">
            <v>638.25</v>
          </cell>
          <cell r="F701">
            <v>20</v>
          </cell>
        </row>
        <row r="702">
          <cell r="B702" t="str">
            <v>AOC-02BL</v>
          </cell>
          <cell r="C702" t="str">
            <v>青山1/【AOC-02】避難時チェッカー</v>
          </cell>
          <cell r="D702">
            <v>112</v>
          </cell>
          <cell r="E702">
            <v>264.375</v>
          </cell>
          <cell r="F702">
            <v>48</v>
          </cell>
        </row>
        <row r="703">
          <cell r="B703" t="str">
            <v>ADP-260WH</v>
          </cell>
          <cell r="C703" t="str">
            <v>青山1/【ADP-260】ガーデンフェンス　６０枚入</v>
          </cell>
          <cell r="D703">
            <v>1936</v>
          </cell>
          <cell r="E703">
            <v>2520</v>
          </cell>
          <cell r="F703">
            <v>5</v>
          </cell>
        </row>
        <row r="704">
          <cell r="B704" t="str">
            <v>ASP-01WH</v>
          </cell>
          <cell r="C704" t="str">
            <v>青山1/【ASP-01】水切りが早い！スポンジラック</v>
          </cell>
          <cell r="D704">
            <v>138</v>
          </cell>
          <cell r="E704">
            <v>142.9659</v>
          </cell>
          <cell r="F704">
            <v>88</v>
          </cell>
        </row>
        <row r="705">
          <cell r="B705" t="str">
            <v>AKO-41BE</v>
          </cell>
          <cell r="C705" t="str">
            <v>青山1/【AKO-41】新こたつの高さをあげる足　8月後半発売予定</v>
          </cell>
          <cell r="D705">
            <v>0</v>
          </cell>
          <cell r="E705">
            <v>274.66669999999999</v>
          </cell>
          <cell r="F705">
            <v>45</v>
          </cell>
        </row>
        <row r="706">
          <cell r="B706" t="str">
            <v>ALM-01CWH</v>
          </cell>
          <cell r="C706" t="str">
            <v>青山1/【ALM-01C】レモンしぼり革命（クリアケース）</v>
          </cell>
          <cell r="D706">
            <v>128</v>
          </cell>
          <cell r="E706">
            <v>190.85480000000001</v>
          </cell>
          <cell r="F706">
            <v>62</v>
          </cell>
        </row>
        <row r="707">
          <cell r="B707" t="str">
            <v>ASH-005</v>
          </cell>
          <cell r="C707" t="str">
            <v>青山1/【ASH-005】軟こうぬりちゃん専用取替えパッド（4962644520480）</v>
          </cell>
          <cell r="D707">
            <v>145</v>
          </cell>
          <cell r="E707">
            <v>186.381</v>
          </cell>
          <cell r="F707">
            <v>63</v>
          </cell>
        </row>
        <row r="708">
          <cell r="B708" t="str">
            <v>ASN-2220BK</v>
          </cell>
          <cell r="C708" t="str">
            <v>青山1/【ASN-2220BK】短い保安指示灯（4962644215027）</v>
          </cell>
          <cell r="D708">
            <v>467</v>
          </cell>
          <cell r="E708">
            <v>834.57140000000004</v>
          </cell>
          <cell r="F708">
            <v>14</v>
          </cell>
        </row>
        <row r="709">
          <cell r="B709" t="str">
            <v>AHS-801N</v>
          </cell>
          <cell r="C709" t="str">
            <v>青山1/【AHS-801】ねながらひっぱりコード猫</v>
          </cell>
          <cell r="D709">
            <v>142</v>
          </cell>
          <cell r="E709">
            <v>169.13040000000001</v>
          </cell>
          <cell r="F709">
            <v>69</v>
          </cell>
        </row>
        <row r="710">
          <cell r="B710" t="str">
            <v>ARP-01PK</v>
          </cell>
          <cell r="C710" t="str">
            <v>青山1/【ARP-01】飛び出さない！ラップホルダー</v>
          </cell>
          <cell r="D710">
            <v>89</v>
          </cell>
          <cell r="E710">
            <v>129.191</v>
          </cell>
          <cell r="F710">
            <v>89</v>
          </cell>
        </row>
        <row r="711">
          <cell r="B711" t="str">
            <v>AKU-4305</v>
          </cell>
          <cell r="C711" t="str">
            <v>青山1/【AKU-4305】スタンドにもなるクリップライト（4962644665075）</v>
          </cell>
          <cell r="D711">
            <v>204</v>
          </cell>
          <cell r="E711">
            <v>424.8519</v>
          </cell>
          <cell r="F711">
            <v>27</v>
          </cell>
        </row>
        <row r="712">
          <cell r="B712" t="str">
            <v>AKD-900BL</v>
          </cell>
          <cell r="C712" t="str">
            <v>青山1/【AKD-900】しっかりコード巻きミニ</v>
          </cell>
          <cell r="D712">
            <v>87</v>
          </cell>
          <cell r="E712">
            <v>97.658100000000005</v>
          </cell>
          <cell r="F712">
            <v>117</v>
          </cell>
        </row>
        <row r="713">
          <cell r="B713" t="str">
            <v>AKN-08BL</v>
          </cell>
          <cell r="C713" t="str">
            <v>青山1/【AKN-08】にぎりやすい安全プラグカバー</v>
          </cell>
          <cell r="D713">
            <v>99</v>
          </cell>
          <cell r="E713">
            <v>198.71430000000001</v>
          </cell>
          <cell r="F713">
            <v>56</v>
          </cell>
        </row>
        <row r="714">
          <cell r="B714" t="str">
            <v>AKD-800LG</v>
          </cell>
          <cell r="C714" t="str">
            <v>名古屋/【AKD-800】しっかりコード巻き</v>
          </cell>
          <cell r="D714">
            <v>87</v>
          </cell>
          <cell r="E714">
            <v>123.37779999999999</v>
          </cell>
          <cell r="F714">
            <v>90</v>
          </cell>
        </row>
        <row r="715">
          <cell r="B715" t="str">
            <v>APC-10PP</v>
          </cell>
          <cell r="C715" t="str">
            <v>青山1/【APC-10】かる～くまわるペットキャップ りんご</v>
          </cell>
          <cell r="D715">
            <v>64</v>
          </cell>
          <cell r="E715">
            <v>91.633300000000006</v>
          </cell>
          <cell r="F715">
            <v>120</v>
          </cell>
        </row>
        <row r="716">
          <cell r="B716" t="str">
            <v>AHS-501</v>
          </cell>
          <cell r="C716" t="str">
            <v>青山1/【AHS-501】ねながらひっぱりコード（4962644951376）</v>
          </cell>
          <cell r="D716">
            <v>46</v>
          </cell>
          <cell r="E716">
            <v>182.54239999999999</v>
          </cell>
          <cell r="F716">
            <v>59</v>
          </cell>
        </row>
        <row r="717">
          <cell r="B717" t="str">
            <v>AYS-051</v>
          </cell>
          <cell r="C717" t="str">
            <v>青山1/【AYS-051】串抜き皿 化粧箱入り １枚入（4962644936922）</v>
          </cell>
          <cell r="D717">
            <v>94</v>
          </cell>
          <cell r="E717">
            <v>165</v>
          </cell>
          <cell r="F717">
            <v>65</v>
          </cell>
        </row>
        <row r="718">
          <cell r="B718" t="str">
            <v>BATTERY-T3</v>
          </cell>
          <cell r="C718" t="str">
            <v>青山1/【BATTERY-T3】単3電池（4パック）</v>
          </cell>
          <cell r="D718">
            <v>57</v>
          </cell>
          <cell r="E718">
            <v>26.469100000000001</v>
          </cell>
          <cell r="F718">
            <v>405</v>
          </cell>
        </row>
        <row r="719">
          <cell r="B719" t="str">
            <v>ARO-3201NMB</v>
          </cell>
          <cell r="C719" t="str">
            <v>青山1/【ARO-3201N】燭台付安心のろうそく（中） 電池無</v>
          </cell>
          <cell r="D719">
            <v>0</v>
          </cell>
          <cell r="E719">
            <v>1050</v>
          </cell>
          <cell r="F719">
            <v>10</v>
          </cell>
        </row>
        <row r="720">
          <cell r="B720" t="str">
            <v>ASH-40CYE</v>
          </cell>
          <cell r="C720" t="str">
            <v>青山1/【ASH-40C】軟こうぬりちゃん（ブリスター）</v>
          </cell>
          <cell r="D720">
            <v>439</v>
          </cell>
          <cell r="E720">
            <v>578.66669999999999</v>
          </cell>
          <cell r="F720">
            <v>18</v>
          </cell>
        </row>
        <row r="721">
          <cell r="B721" t="str">
            <v>AKS-03HIV</v>
          </cell>
          <cell r="C721" t="str">
            <v>青山1/【AKS-03】ドアストッパーマンモス（箱使用）</v>
          </cell>
          <cell r="D721">
            <v>628</v>
          </cell>
          <cell r="E721">
            <v>645</v>
          </cell>
          <cell r="F721">
            <v>16</v>
          </cell>
        </row>
        <row r="722">
          <cell r="B722" t="str">
            <v>ASL-3308NE</v>
          </cell>
          <cell r="C722" t="str">
            <v>青山1/【ASL-3308】ウォールセンサーライト（化粧箱）</v>
          </cell>
          <cell r="D722">
            <v>515</v>
          </cell>
          <cell r="E722">
            <v>929.09090000000003</v>
          </cell>
          <cell r="F722">
            <v>11</v>
          </cell>
        </row>
        <row r="723">
          <cell r="B723" t="str">
            <v>BKT5903</v>
          </cell>
          <cell r="C723" t="str">
            <v>青山1/（i30）18-8 TKG 湯沸かし6L</v>
          </cell>
          <cell r="D723">
            <v>0</v>
          </cell>
          <cell r="E723">
            <v>5100</v>
          </cell>
          <cell r="F723">
            <v>2</v>
          </cell>
        </row>
        <row r="724">
          <cell r="B724" t="str">
            <v>ABO-27100N</v>
          </cell>
          <cell r="C724" t="str">
            <v>名古屋/【ABO-27100N】抗菌消臭 緊急トイレ 100回分 凝固剤のみ（4962644785452）</v>
          </cell>
          <cell r="D724">
            <v>819</v>
          </cell>
          <cell r="E724">
            <v>996</v>
          </cell>
          <cell r="F724">
            <v>10</v>
          </cell>
        </row>
        <row r="725">
          <cell r="B725" t="str">
            <v>AHS-015</v>
          </cell>
          <cell r="C725" t="str">
            <v>青山1/【AHS-015】星あそびメルヘンセット（4962644950898）</v>
          </cell>
          <cell r="D725">
            <v>427</v>
          </cell>
          <cell r="E725">
            <v>519.21050000000002</v>
          </cell>
          <cell r="F725">
            <v>19</v>
          </cell>
        </row>
        <row r="726">
          <cell r="B726" t="str">
            <v>AKN-17</v>
          </cell>
          <cell r="C726" t="str">
            <v>青山1/【AKN-17】アニマルコードクリップ（4962644937851）</v>
          </cell>
          <cell r="D726">
            <v>92</v>
          </cell>
          <cell r="E726">
            <v>193.1429</v>
          </cell>
          <cell r="F726">
            <v>49</v>
          </cell>
        </row>
        <row r="727">
          <cell r="B727" t="str">
            <v>ALM-02PPK</v>
          </cell>
          <cell r="C727" t="str">
            <v>青山1/【ALM-02】グレープフルーツしぼり革命（化粧箱）</v>
          </cell>
          <cell r="D727">
            <v>139</v>
          </cell>
          <cell r="E727">
            <v>303.64519999999999</v>
          </cell>
          <cell r="F727">
            <v>31</v>
          </cell>
        </row>
        <row r="728">
          <cell r="B728" t="str">
            <v>AKN-04PP</v>
          </cell>
          <cell r="C728" t="str">
            <v>名古屋/【AKN-04】コンセント差し込み口カバー</v>
          </cell>
          <cell r="D728">
            <v>76</v>
          </cell>
          <cell r="E728">
            <v>96.7423</v>
          </cell>
          <cell r="F728">
            <v>97</v>
          </cell>
        </row>
        <row r="729">
          <cell r="B729" t="str">
            <v>BATTERY-T5</v>
          </cell>
          <cell r="C729" t="str">
            <v>青山1/【BATTERY-T5】単5電池（2パック）</v>
          </cell>
          <cell r="D729">
            <v>67</v>
          </cell>
          <cell r="E729">
            <v>92.5</v>
          </cell>
          <cell r="F729">
            <v>100</v>
          </cell>
        </row>
        <row r="730">
          <cell r="B730" t="str">
            <v>AMK-403BL</v>
          </cell>
          <cell r="C730" t="str">
            <v>名古屋/【AMK-403】極細シリコン付スリムなあかりちゃん耳かき</v>
          </cell>
          <cell r="D730">
            <v>431</v>
          </cell>
          <cell r="E730">
            <v>419.5455</v>
          </cell>
          <cell r="F730">
            <v>22</v>
          </cell>
        </row>
        <row r="731">
          <cell r="B731" t="str">
            <v>AFL-06C</v>
          </cell>
          <cell r="C731" t="str">
            <v>青山1/【AFL-06C】軽着火ライター補助具CK（化粧箱）（4962644938964）</v>
          </cell>
          <cell r="D731">
            <v>177</v>
          </cell>
          <cell r="E731">
            <v>194.36170000000001</v>
          </cell>
          <cell r="F731">
            <v>47</v>
          </cell>
        </row>
        <row r="732">
          <cell r="B732" t="str">
            <v>AKN-2204</v>
          </cell>
          <cell r="C732" t="str">
            <v>青山1/【AKN-2204】ねこのコンセントカバー　4個組（4962644942206）</v>
          </cell>
          <cell r="D732">
            <v>75</v>
          </cell>
          <cell r="E732">
            <v>259.39999999999998</v>
          </cell>
          <cell r="F732">
            <v>35</v>
          </cell>
        </row>
        <row r="733">
          <cell r="B733" t="str">
            <v>AKD-900LG</v>
          </cell>
          <cell r="C733" t="str">
            <v>青山1/【AKD-900】しっかりコード巻きミニ</v>
          </cell>
          <cell r="D733">
            <v>84</v>
          </cell>
          <cell r="E733">
            <v>98.402199999999993</v>
          </cell>
          <cell r="F733">
            <v>92</v>
          </cell>
        </row>
        <row r="734">
          <cell r="B734" t="str">
            <v>ARP-01YE</v>
          </cell>
          <cell r="C734" t="str">
            <v>青山1/【ARP-01】飛び出さない！ラップホルダー</v>
          </cell>
          <cell r="D734">
            <v>89</v>
          </cell>
          <cell r="E734">
            <v>129.11760000000001</v>
          </cell>
          <cell r="F734">
            <v>68</v>
          </cell>
        </row>
        <row r="735">
          <cell r="B735" t="str">
            <v>AKM-2201</v>
          </cell>
          <cell r="C735" t="str">
            <v>青山1/【AKM-2201】大玉毛玉クリーナー</v>
          </cell>
          <cell r="D735">
            <v>434</v>
          </cell>
          <cell r="E735">
            <v>729.16669999999999</v>
          </cell>
          <cell r="F735">
            <v>12</v>
          </cell>
        </row>
        <row r="736">
          <cell r="B736" t="str">
            <v>AMK-105PK</v>
          </cell>
          <cell r="C736" t="str">
            <v>名古屋/【AMK-105】しなやかミゾ付きあかりちゃん耳かき</v>
          </cell>
          <cell r="D736">
            <v>290</v>
          </cell>
          <cell r="E736">
            <v>436.25</v>
          </cell>
          <cell r="F736">
            <v>20</v>
          </cell>
        </row>
        <row r="737">
          <cell r="B737" t="str">
            <v>APC-10LG</v>
          </cell>
          <cell r="C737" t="str">
            <v>青山1/【APC-10】かる～くまわるペットキャップ りんご</v>
          </cell>
          <cell r="D737">
            <v>64</v>
          </cell>
          <cell r="E737">
            <v>83.271799999999999</v>
          </cell>
          <cell r="F737">
            <v>103</v>
          </cell>
        </row>
        <row r="738">
          <cell r="B738" t="str">
            <v>ADC-311-1PWH</v>
          </cell>
          <cell r="C738" t="str">
            <v>青山1/【ADC-311-1P】単３が３個で単１電池アダプター バラ仕様</v>
          </cell>
          <cell r="D738">
            <v>50</v>
          </cell>
          <cell r="E738">
            <v>95</v>
          </cell>
          <cell r="F738">
            <v>90</v>
          </cell>
        </row>
        <row r="739">
          <cell r="B739" t="str">
            <v>AHS-601</v>
          </cell>
          <cell r="C739" t="str">
            <v>青山1/【AHS-601】ハローキティぴったりコード 月（4962644951390）</v>
          </cell>
          <cell r="D739">
            <v>253</v>
          </cell>
          <cell r="E739">
            <v>240</v>
          </cell>
          <cell r="F739">
            <v>35</v>
          </cell>
        </row>
        <row r="740">
          <cell r="B740" t="str">
            <v>ADR-3401KR</v>
          </cell>
          <cell r="C740" t="str">
            <v>青山1/【ADR-3401KR】電動角質リムーバー交換用ローラー（２ｐｃｓ）（4962644665150）</v>
          </cell>
          <cell r="D740">
            <v>240</v>
          </cell>
          <cell r="E740">
            <v>432.1053</v>
          </cell>
          <cell r="F740">
            <v>19</v>
          </cell>
        </row>
        <row r="741">
          <cell r="B741" t="str">
            <v>ASP-02CL</v>
          </cell>
          <cell r="C741" t="str">
            <v>青山1/【ASP-02】お風呂用スポンジラック</v>
          </cell>
          <cell r="D741">
            <v>162</v>
          </cell>
          <cell r="E741">
            <v>180.83330000000001</v>
          </cell>
          <cell r="F741">
            <v>42</v>
          </cell>
        </row>
        <row r="742">
          <cell r="B742" t="str">
            <v>AHS-12</v>
          </cell>
          <cell r="C742" t="str">
            <v>青山1/【AHS-12】ねながらひっぱりコードⅡ（4962644951000）</v>
          </cell>
          <cell r="D742">
            <v>190</v>
          </cell>
          <cell r="E742">
            <v>182.53659999999999</v>
          </cell>
          <cell r="F742">
            <v>41</v>
          </cell>
        </row>
        <row r="743">
          <cell r="B743" t="str">
            <v>AHS-603</v>
          </cell>
          <cell r="C743" t="str">
            <v>青山1/【AHS-603】ハローキティぴったりコード 花（4962644951413）</v>
          </cell>
          <cell r="D743">
            <v>256</v>
          </cell>
          <cell r="E743">
            <v>219.29409999999999</v>
          </cell>
          <cell r="F743">
            <v>34</v>
          </cell>
        </row>
        <row r="744">
          <cell r="B744" t="str">
            <v>ARS-11</v>
          </cell>
          <cell r="C744" t="str">
            <v>名古屋/【ARS-11】リモコン発見器（4962644931750）</v>
          </cell>
          <cell r="D744">
            <v>167</v>
          </cell>
          <cell r="E744">
            <v>237.48390000000001</v>
          </cell>
          <cell r="F744">
            <v>31</v>
          </cell>
        </row>
        <row r="745">
          <cell r="B745" t="str">
            <v>ABO-092</v>
          </cell>
          <cell r="C745" t="str">
            <v>青山1/【ABO-092】アルミブランケット（4962644785667）</v>
          </cell>
          <cell r="D745">
            <v>63</v>
          </cell>
          <cell r="E745">
            <v>73.099999999999994</v>
          </cell>
          <cell r="F745">
            <v>100</v>
          </cell>
        </row>
        <row r="746">
          <cell r="B746" t="str">
            <v>AKD-30WH</v>
          </cell>
          <cell r="C746" t="str">
            <v>青山1/【AKD-30】もっとおおきなコード巻き</v>
          </cell>
          <cell r="D746">
            <v>0</v>
          </cell>
          <cell r="E746">
            <v>240.66669999999999</v>
          </cell>
          <cell r="F746">
            <v>30</v>
          </cell>
        </row>
        <row r="747">
          <cell r="B747" t="str">
            <v>AFL-08</v>
          </cell>
          <cell r="C747" t="str">
            <v>青山1/【AFL-08】軽着火ライター補助具CK-Ⅱ（化粧箱）（4962644943630）</v>
          </cell>
          <cell r="D747">
            <v>0</v>
          </cell>
          <cell r="E747">
            <v>150</v>
          </cell>
          <cell r="F747">
            <v>47</v>
          </cell>
        </row>
        <row r="748">
          <cell r="B748" t="str">
            <v>AFL-09</v>
          </cell>
          <cell r="C748" t="str">
            <v>青山1/【AFL-09】軽着火ライター補助具CKM-Ⅱ（化粧箱）（4962644943647）</v>
          </cell>
          <cell r="D748">
            <v>0</v>
          </cell>
          <cell r="E748">
            <v>150</v>
          </cell>
          <cell r="F748">
            <v>47</v>
          </cell>
        </row>
        <row r="749">
          <cell r="B749" t="str">
            <v>ALM-02CWH</v>
          </cell>
          <cell r="C749" t="str">
            <v>青山1/【ALM-02C】グレープフルーツしぼり革命（クリアケース）</v>
          </cell>
          <cell r="D749">
            <v>199</v>
          </cell>
          <cell r="E749">
            <v>268.38459999999998</v>
          </cell>
          <cell r="F749">
            <v>26</v>
          </cell>
        </row>
        <row r="750">
          <cell r="B750" t="str">
            <v>ASH-42CBL</v>
          </cell>
          <cell r="C750" t="str">
            <v>青山1/（i20）【ASH-42C】ボディローションぬりちゃんコンパクト（ブリスター）</v>
          </cell>
          <cell r="D750">
            <v>454</v>
          </cell>
          <cell r="E750">
            <v>513.84619999999995</v>
          </cell>
          <cell r="F750">
            <v>13</v>
          </cell>
        </row>
        <row r="751">
          <cell r="B751" t="str">
            <v>AKF-10BR</v>
          </cell>
          <cell r="C751" t="str">
            <v>青山1/【AKF-10】掛けたいときだけフック</v>
          </cell>
          <cell r="D751">
            <v>110</v>
          </cell>
          <cell r="E751">
            <v>212</v>
          </cell>
          <cell r="F751">
            <v>30</v>
          </cell>
        </row>
        <row r="752">
          <cell r="B752" t="str">
            <v>ARR20-TB</v>
          </cell>
          <cell r="C752" t="str">
            <v>青山1/【ARR20-TB】らくらくプラグⅡ３個組（ブリスター）</v>
          </cell>
          <cell r="D752">
            <v>499</v>
          </cell>
          <cell r="E752">
            <v>450</v>
          </cell>
          <cell r="F752">
            <v>14</v>
          </cell>
        </row>
        <row r="753">
          <cell r="B753" t="str">
            <v>APL-4312SBL</v>
          </cell>
          <cell r="C753" t="str">
            <v>青山1/【APL-4312S】ミニホイッスル付ＬＥＤライトⅡ</v>
          </cell>
          <cell r="D753">
            <v>257</v>
          </cell>
          <cell r="E753">
            <v>360.11759999999998</v>
          </cell>
          <cell r="F753">
            <v>17</v>
          </cell>
        </row>
        <row r="754">
          <cell r="B754" t="str">
            <v>AKD-30BK</v>
          </cell>
          <cell r="C754" t="str">
            <v>青山1/【AKD-30】もっとおおきなコード巻き</v>
          </cell>
          <cell r="D754">
            <v>123</v>
          </cell>
          <cell r="E754">
            <v>217.3929</v>
          </cell>
          <cell r="F754">
            <v>28</v>
          </cell>
        </row>
        <row r="755">
          <cell r="B755" t="str">
            <v>ABO-98</v>
          </cell>
          <cell r="C755" t="str">
            <v>青山1/（i20）【ABO-98】ドライブ緊急セット１３点（4962644785155）</v>
          </cell>
          <cell r="D755">
            <v>1749</v>
          </cell>
          <cell r="E755">
            <v>1508.5</v>
          </cell>
          <cell r="F755">
            <v>4</v>
          </cell>
        </row>
        <row r="756">
          <cell r="B756" t="str">
            <v>AKN-03BE</v>
          </cell>
          <cell r="C756" t="str">
            <v>青山1/【AKN-03】コードクリップ</v>
          </cell>
          <cell r="D756">
            <v>84</v>
          </cell>
          <cell r="E756">
            <v>107.46429999999999</v>
          </cell>
          <cell r="F756">
            <v>56</v>
          </cell>
        </row>
        <row r="757">
          <cell r="B757" t="str">
            <v>ARP-04BK</v>
          </cell>
          <cell r="C757" t="str">
            <v>青山1/【ARP-04】マグネット付ルーペ</v>
          </cell>
          <cell r="D757">
            <v>217</v>
          </cell>
          <cell r="E757">
            <v>333.33330000000001</v>
          </cell>
          <cell r="F757">
            <v>18</v>
          </cell>
        </row>
        <row r="758">
          <cell r="B758" t="str">
            <v>AMK-401PK</v>
          </cell>
          <cell r="C758" t="str">
            <v>名古屋/【AMK-401】スリムなあかりちゃん耳かき</v>
          </cell>
          <cell r="D758">
            <v>415</v>
          </cell>
          <cell r="E758">
            <v>372.5</v>
          </cell>
          <cell r="F758">
            <v>16</v>
          </cell>
        </row>
        <row r="759">
          <cell r="B759" t="str">
            <v>AKN-08PK</v>
          </cell>
          <cell r="C759" t="str">
            <v>青山1/【AKN-08】にぎりやすい安全プラグカバー</v>
          </cell>
          <cell r="D759">
            <v>99</v>
          </cell>
          <cell r="E759">
            <v>198.6</v>
          </cell>
          <cell r="F759">
            <v>30</v>
          </cell>
        </row>
        <row r="760">
          <cell r="B760" t="str">
            <v>APL-3210</v>
          </cell>
          <cell r="C760" t="str">
            <v>青山1/【APL-3210】ＬＥＤアルミライトＳ(4962644214853)</v>
          </cell>
          <cell r="D760">
            <v>207</v>
          </cell>
          <cell r="E760">
            <v>490</v>
          </cell>
          <cell r="F760">
            <v>12</v>
          </cell>
        </row>
        <row r="761">
          <cell r="B761" t="str">
            <v>AKN-20A</v>
          </cell>
          <cell r="C761" t="str">
            <v>青山1/【AKN-20A】いぬのコンセントカバー　２個組（4962644942121）</v>
          </cell>
          <cell r="D761">
            <v>68</v>
          </cell>
          <cell r="E761">
            <v>146.69999999999999</v>
          </cell>
          <cell r="F761">
            <v>40</v>
          </cell>
        </row>
        <row r="762">
          <cell r="B762" t="str">
            <v>ASH-30CPK</v>
          </cell>
          <cell r="C762" t="str">
            <v>青山1/【ASH-30C】背中ぬりっこ（ブリスター）</v>
          </cell>
          <cell r="D762">
            <v>403</v>
          </cell>
          <cell r="E762">
            <v>441.07690000000002</v>
          </cell>
          <cell r="F762">
            <v>13</v>
          </cell>
        </row>
        <row r="763">
          <cell r="B763" t="str">
            <v>AKD-800PP</v>
          </cell>
          <cell r="C763" t="str">
            <v>名古屋/【AKD-800】しっかりコード巻き</v>
          </cell>
          <cell r="D763">
            <v>87</v>
          </cell>
          <cell r="E763">
            <v>119.1875</v>
          </cell>
          <cell r="F763">
            <v>48</v>
          </cell>
        </row>
        <row r="764">
          <cell r="B764" t="str">
            <v>AKN-1205</v>
          </cell>
          <cell r="C764" t="str">
            <v>名古屋/【AKN-12】セーフティプラグコンビ大</v>
          </cell>
          <cell r="D764">
            <v>146</v>
          </cell>
          <cell r="E764">
            <v>249</v>
          </cell>
          <cell r="F764">
            <v>22</v>
          </cell>
        </row>
        <row r="765">
          <cell r="B765" t="str">
            <v>ADR-3401</v>
          </cell>
          <cell r="C765" t="str">
            <v>青山1/【ADR-3401】電動角質リムーバー(化粧箱)（4962644665143）</v>
          </cell>
          <cell r="D765">
            <v>462</v>
          </cell>
          <cell r="E765">
            <v>893.16669999999999</v>
          </cell>
          <cell r="F765">
            <v>6</v>
          </cell>
        </row>
        <row r="766">
          <cell r="B766" t="str">
            <v>ACT-101BR</v>
          </cell>
          <cell r="C766" t="str">
            <v>青山1/【ACT-101】ひざのせトレー</v>
          </cell>
          <cell r="D766">
            <v>350</v>
          </cell>
          <cell r="E766">
            <v>443.08330000000001</v>
          </cell>
          <cell r="F766">
            <v>12</v>
          </cell>
        </row>
        <row r="767">
          <cell r="B767" t="str">
            <v>ARP-04GN</v>
          </cell>
          <cell r="C767" t="str">
            <v>青山1/【ARP-04】マグネット付ルーペ</v>
          </cell>
          <cell r="D767">
            <v>217</v>
          </cell>
          <cell r="E767">
            <v>350</v>
          </cell>
          <cell r="F767">
            <v>15</v>
          </cell>
        </row>
        <row r="768">
          <cell r="B768" t="str">
            <v>AKS-03OR</v>
          </cell>
          <cell r="C768" t="str">
            <v>青山1/【AKS-03】ドアストッパーマンモス</v>
          </cell>
          <cell r="D768">
            <v>628</v>
          </cell>
          <cell r="E768">
            <v>741.42859999999996</v>
          </cell>
          <cell r="F768">
            <v>7</v>
          </cell>
        </row>
        <row r="769">
          <cell r="B769" t="str">
            <v>AKS-01BL</v>
          </cell>
          <cell r="C769" t="str">
            <v>青山1/【AKS-01】ドア止めゾウ</v>
          </cell>
          <cell r="D769">
            <v>451</v>
          </cell>
          <cell r="E769">
            <v>420.66669999999999</v>
          </cell>
          <cell r="F769">
            <v>12</v>
          </cell>
        </row>
        <row r="770">
          <cell r="B770" t="str">
            <v>AKS-02BL</v>
          </cell>
          <cell r="C770" t="str">
            <v>青山1/【AKS-02】ドアすきまコゾウ</v>
          </cell>
          <cell r="D770">
            <v>354</v>
          </cell>
          <cell r="E770">
            <v>357.42860000000002</v>
          </cell>
          <cell r="F770">
            <v>14</v>
          </cell>
        </row>
        <row r="771">
          <cell r="B771" t="str">
            <v>ALM-02CYE</v>
          </cell>
          <cell r="C771" t="str">
            <v>青山1/【ALM-02C】グレープフルーツしぼり革命（クリアケース）</v>
          </cell>
          <cell r="D771">
            <v>199</v>
          </cell>
          <cell r="E771">
            <v>276.55560000000003</v>
          </cell>
          <cell r="F771">
            <v>18</v>
          </cell>
        </row>
        <row r="772">
          <cell r="B772" t="str">
            <v>APC-10WH</v>
          </cell>
          <cell r="C772" t="str">
            <v>青山1/【APC-10】かる～くまわるペットキャップ りんご</v>
          </cell>
          <cell r="D772">
            <v>64</v>
          </cell>
          <cell r="E772">
            <v>76.634900000000002</v>
          </cell>
          <cell r="F772">
            <v>63</v>
          </cell>
        </row>
        <row r="773">
          <cell r="B773" t="str">
            <v>AKN-11-2P</v>
          </cell>
          <cell r="C773" t="str">
            <v>青山1/【AKN-11-2P】アニマルコンセントカバー 2個セット（4962644940578）</v>
          </cell>
          <cell r="D773">
            <v>118</v>
          </cell>
          <cell r="E773">
            <v>320</v>
          </cell>
          <cell r="F773">
            <v>15</v>
          </cell>
        </row>
        <row r="774">
          <cell r="B774" t="str">
            <v>ASH-42CPK</v>
          </cell>
          <cell r="C774" t="str">
            <v>青山1/（i20）【ASH-42C】ボディローションぬりちゃんコンパクト（ブリスター）</v>
          </cell>
          <cell r="D774">
            <v>454</v>
          </cell>
          <cell r="E774">
            <v>533.33330000000001</v>
          </cell>
          <cell r="F774">
            <v>9</v>
          </cell>
        </row>
        <row r="775">
          <cell r="B775" t="str">
            <v>AKD-81</v>
          </cell>
          <cell r="C775" t="str">
            <v>青山1/【AKD-81】シリコンくるくるバンドミニ（4962644941629）</v>
          </cell>
          <cell r="D775">
            <v>102</v>
          </cell>
          <cell r="E775">
            <v>252.1053</v>
          </cell>
          <cell r="F775">
            <v>19</v>
          </cell>
        </row>
        <row r="776">
          <cell r="B776" t="str">
            <v>ARP-04OR</v>
          </cell>
          <cell r="C776" t="str">
            <v>青山1/【ARP-04】マグネット付ルーペ</v>
          </cell>
          <cell r="D776">
            <v>217</v>
          </cell>
          <cell r="E776">
            <v>361.76920000000001</v>
          </cell>
          <cell r="F776">
            <v>13</v>
          </cell>
        </row>
        <row r="777">
          <cell r="B777" t="str">
            <v>AKD-80</v>
          </cell>
          <cell r="C777" t="str">
            <v>青山1/【AKD-80】シリコンくるくるバンド（4962644941568）</v>
          </cell>
          <cell r="D777">
            <v>102</v>
          </cell>
          <cell r="E777">
            <v>260.11110000000002</v>
          </cell>
          <cell r="F777">
            <v>18</v>
          </cell>
        </row>
        <row r="778">
          <cell r="B778" t="str">
            <v>AHS-502</v>
          </cell>
          <cell r="C778" t="str">
            <v>青山1/【AHS-502】ねながらひっぱりコード（4962644951383）</v>
          </cell>
          <cell r="D778">
            <v>48</v>
          </cell>
          <cell r="E778">
            <v>166</v>
          </cell>
          <cell r="F778">
            <v>28</v>
          </cell>
        </row>
        <row r="779">
          <cell r="B779" t="str">
            <v>AMK-503BL</v>
          </cell>
          <cell r="C779" t="str">
            <v>名古屋/（n00）【AMK-503】シリコンキャップ付きライト付き耳かき</v>
          </cell>
          <cell r="D779">
            <v>0</v>
          </cell>
          <cell r="E779">
            <v>328.57139999999998</v>
          </cell>
          <cell r="F779">
            <v>14</v>
          </cell>
        </row>
        <row r="780">
          <cell r="B780" t="str">
            <v>AMK-503PK</v>
          </cell>
          <cell r="C780" t="str">
            <v>名古屋/（n00）【AMK-503】シリコンキャップ付きライト付き耳かき</v>
          </cell>
          <cell r="D780">
            <v>0</v>
          </cell>
          <cell r="E780">
            <v>460</v>
          </cell>
          <cell r="F780">
            <v>10</v>
          </cell>
        </row>
        <row r="781">
          <cell r="B781" t="str">
            <v>ARP-04BL</v>
          </cell>
          <cell r="C781" t="str">
            <v>青山1/（i20）【ARP-04】マグネット付ルーペ</v>
          </cell>
          <cell r="D781">
            <v>217</v>
          </cell>
          <cell r="E781">
            <v>375</v>
          </cell>
          <cell r="F781">
            <v>12</v>
          </cell>
        </row>
        <row r="782">
          <cell r="B782" t="str">
            <v>DOP-AHO-02</v>
          </cell>
          <cell r="C782" t="str">
            <v>名古屋/【DOP-AHO-02】なんでもハンドルホルダーⅡ（エルパPB専用）（4901087189823）</v>
          </cell>
          <cell r="D782">
            <v>100</v>
          </cell>
          <cell r="E782">
            <v>250</v>
          </cell>
          <cell r="F782">
            <v>18</v>
          </cell>
        </row>
        <row r="783">
          <cell r="B783" t="str">
            <v>AMK-105GN</v>
          </cell>
          <cell r="C783" t="str">
            <v>名古屋/【AMK-105】しなやかミゾ付きあかりちゃん耳かき</v>
          </cell>
          <cell r="D783">
            <v>290</v>
          </cell>
          <cell r="E783">
            <v>407.4545</v>
          </cell>
          <cell r="F783">
            <v>11</v>
          </cell>
        </row>
        <row r="784">
          <cell r="B784" t="str">
            <v>AMK-003</v>
          </cell>
          <cell r="C784" t="str">
            <v>名古屋/【AMK-003】あかりちゃん耳かき 交換用シリコンキャップ（4962644936588）</v>
          </cell>
          <cell r="D784">
            <v>47</v>
          </cell>
          <cell r="E784">
            <v>149.16669999999999</v>
          </cell>
          <cell r="F784">
            <v>30</v>
          </cell>
        </row>
        <row r="785">
          <cell r="B785" t="str">
            <v>AHS-110</v>
          </cell>
          <cell r="C785" t="str">
            <v>青山1/【AHS-110】ハローキティ星あそび（4962644951178）</v>
          </cell>
          <cell r="D785">
            <v>592</v>
          </cell>
          <cell r="E785">
            <v>403.90910000000002</v>
          </cell>
          <cell r="F785">
            <v>11</v>
          </cell>
        </row>
        <row r="786">
          <cell r="B786" t="str">
            <v>ARP-04YE</v>
          </cell>
          <cell r="C786" t="str">
            <v>青山1/【ARP-04】マグネット付ルーペ</v>
          </cell>
          <cell r="D786">
            <v>217</v>
          </cell>
          <cell r="E786">
            <v>367.16669999999999</v>
          </cell>
          <cell r="F786">
            <v>12</v>
          </cell>
        </row>
        <row r="787">
          <cell r="B787" t="str">
            <v>AKN-03BR</v>
          </cell>
          <cell r="C787" t="str">
            <v>青山1/【AKN-03】コードクリップ</v>
          </cell>
          <cell r="D787">
            <v>84</v>
          </cell>
          <cell r="E787">
            <v>112.9211</v>
          </cell>
          <cell r="F787">
            <v>38</v>
          </cell>
        </row>
        <row r="788">
          <cell r="B788" t="str">
            <v>ADC-310-2P-BL</v>
          </cell>
          <cell r="C788" t="str">
            <v>青山1/【ADC-310BL-2P】単３が単１になる電池アダプター2個セット（4962644940370）</v>
          </cell>
          <cell r="D788">
            <v>268</v>
          </cell>
          <cell r="E788">
            <v>320</v>
          </cell>
          <cell r="F788">
            <v>13</v>
          </cell>
        </row>
        <row r="789">
          <cell r="B789" t="str">
            <v>ASL-3308CUS</v>
          </cell>
          <cell r="C789" t="str">
            <v>青山1/【ASL-3308C】ウォールセンサーライト（ブリスター）</v>
          </cell>
          <cell r="D789">
            <v>504</v>
          </cell>
          <cell r="E789">
            <v>1035</v>
          </cell>
          <cell r="F789">
            <v>4</v>
          </cell>
        </row>
        <row r="790">
          <cell r="B790" t="str">
            <v>ASL-4302</v>
          </cell>
          <cell r="C790" t="str">
            <v>名古屋/（n10）【ASL-4302】お守りセンサーライト  （4962644665464）</v>
          </cell>
          <cell r="D790">
            <v>407</v>
          </cell>
          <cell r="E790">
            <v>205.5</v>
          </cell>
          <cell r="F790">
            <v>20</v>
          </cell>
        </row>
        <row r="791">
          <cell r="B791" t="str">
            <v>ADC-430-5P-PP</v>
          </cell>
          <cell r="C791" t="str">
            <v>青山1/【ADC-430-5P】単４が単３になる電池アダプター 5個セット</v>
          </cell>
          <cell r="D791">
            <v>555</v>
          </cell>
          <cell r="E791">
            <v>570</v>
          </cell>
          <cell r="F791">
            <v>7</v>
          </cell>
        </row>
        <row r="792">
          <cell r="B792" t="str">
            <v>ADC-320-2P-LG</v>
          </cell>
          <cell r="C792" t="str">
            <v>青山1/（i20）【ADC-320-2P】単３が単２になる電池アダプター2個セット（4962644940448）</v>
          </cell>
          <cell r="D792">
            <v>144</v>
          </cell>
          <cell r="E792">
            <v>220</v>
          </cell>
          <cell r="F792">
            <v>18</v>
          </cell>
        </row>
        <row r="793">
          <cell r="B793" t="str">
            <v>ADC-320-1PBL</v>
          </cell>
          <cell r="C793" t="str">
            <v>青山1/【ADC-320-1P】単３が単２になる電池アダプター バラ仕様</v>
          </cell>
          <cell r="D793">
            <v>32</v>
          </cell>
          <cell r="E793">
            <v>49</v>
          </cell>
          <cell r="F793">
            <v>80</v>
          </cell>
        </row>
        <row r="794">
          <cell r="B794" t="str">
            <v>AKS-01GN</v>
          </cell>
          <cell r="C794" t="str">
            <v>青山1/【AKS-01】ドア止めゾウ</v>
          </cell>
          <cell r="D794">
            <v>451</v>
          </cell>
          <cell r="E794">
            <v>434.22219999999999</v>
          </cell>
          <cell r="F794">
            <v>9</v>
          </cell>
        </row>
        <row r="795">
          <cell r="B795" t="str">
            <v>AKS-03HBR</v>
          </cell>
          <cell r="C795" t="str">
            <v>青山1/【AKS-03】ドアストッパーマンモス（箱使用）</v>
          </cell>
          <cell r="D795">
            <v>628</v>
          </cell>
          <cell r="E795">
            <v>645</v>
          </cell>
          <cell r="F795">
            <v>6</v>
          </cell>
        </row>
        <row r="796">
          <cell r="B796" t="str">
            <v>ADC-322LG</v>
          </cell>
          <cell r="C796" t="str">
            <v>名古屋/【ADC-322】電池ケース</v>
          </cell>
          <cell r="D796">
            <v>90</v>
          </cell>
          <cell r="E796">
            <v>100.2632</v>
          </cell>
          <cell r="F796">
            <v>38</v>
          </cell>
        </row>
        <row r="797">
          <cell r="B797" t="str">
            <v>ASK-10SI</v>
          </cell>
          <cell r="C797" t="str">
            <v>青山1/【ASK-10】光るホイール反射シール</v>
          </cell>
          <cell r="D797">
            <v>148</v>
          </cell>
          <cell r="E797">
            <v>236.5625</v>
          </cell>
          <cell r="F797">
            <v>16</v>
          </cell>
        </row>
        <row r="798">
          <cell r="B798" t="str">
            <v>ADC-322PW</v>
          </cell>
          <cell r="C798" t="str">
            <v>名古屋/【ADC-322】電池ケース</v>
          </cell>
          <cell r="D798">
            <v>90</v>
          </cell>
          <cell r="E798">
            <v>106</v>
          </cell>
          <cell r="F798">
            <v>35</v>
          </cell>
        </row>
        <row r="799">
          <cell r="B799" t="str">
            <v>ASC-401</v>
          </cell>
          <cell r="C799" t="str">
            <v>青山1/【ASC-401】光るスイッチかざり（4962644850242）</v>
          </cell>
          <cell r="D799">
            <v>214</v>
          </cell>
          <cell r="E799">
            <v>215.47059999999999</v>
          </cell>
          <cell r="F799">
            <v>17</v>
          </cell>
        </row>
        <row r="800">
          <cell r="B800" t="str">
            <v>AKN-19BK</v>
          </cell>
          <cell r="C800" t="str">
            <v>青山1/【AKN-19】ハローキティのコンセントガード</v>
          </cell>
          <cell r="D800">
            <v>173</v>
          </cell>
          <cell r="E800">
            <v>207.64709999999999</v>
          </cell>
          <cell r="F800">
            <v>17</v>
          </cell>
        </row>
        <row r="801">
          <cell r="B801" t="str">
            <v>AMK-403PK</v>
          </cell>
          <cell r="C801" t="str">
            <v>名古屋/【AMK-403】極細シリコン付スリムなあかりちゃん耳かき</v>
          </cell>
          <cell r="D801">
            <v>431</v>
          </cell>
          <cell r="E801">
            <v>381.11110000000002</v>
          </cell>
          <cell r="F801">
            <v>9</v>
          </cell>
        </row>
        <row r="802">
          <cell r="B802" t="str">
            <v>ABO-09-5P</v>
          </cell>
          <cell r="C802" t="str">
            <v>青山1/【ABO-09-5P】非常用携帯アルミブランケット5個セット(4962644784936)</v>
          </cell>
          <cell r="D802">
            <v>561</v>
          </cell>
          <cell r="E802">
            <v>675</v>
          </cell>
          <cell r="F802">
            <v>5</v>
          </cell>
        </row>
        <row r="803">
          <cell r="B803" t="str">
            <v>ASL-3308SK</v>
          </cell>
          <cell r="C803" t="str">
            <v>青山1/【ASL-3308】ウォールセンサーライト（化粧箱）</v>
          </cell>
          <cell r="D803">
            <v>523</v>
          </cell>
          <cell r="E803">
            <v>837</v>
          </cell>
          <cell r="F803">
            <v>4</v>
          </cell>
        </row>
        <row r="804">
          <cell r="B804" t="str">
            <v>AHS-901OB</v>
          </cell>
          <cell r="C804" t="str">
            <v>青山1/【AHS-901】ねながらひっぱりコードハロウィン</v>
          </cell>
          <cell r="D804">
            <v>169</v>
          </cell>
          <cell r="E804">
            <v>173.94739999999999</v>
          </cell>
          <cell r="F804">
            <v>19</v>
          </cell>
        </row>
        <row r="805">
          <cell r="B805" t="str">
            <v>AKN-09GR</v>
          </cell>
          <cell r="C805" t="str">
            <v>青山1/【AKN-09】抜き差ししやすい安全プラグカバ－小</v>
          </cell>
          <cell r="D805">
            <v>113</v>
          </cell>
          <cell r="E805">
            <v>192.94120000000001</v>
          </cell>
          <cell r="F805">
            <v>17</v>
          </cell>
        </row>
        <row r="806">
          <cell r="B806" t="str">
            <v>ARR20-TB-RR</v>
          </cell>
          <cell r="C806" t="str">
            <v>青山1/【ARR20-TB】らくらくプラグⅡ３個組（ブリスター）</v>
          </cell>
          <cell r="D806">
            <v>499</v>
          </cell>
          <cell r="E806">
            <v>466.28570000000002</v>
          </cell>
          <cell r="F806">
            <v>7</v>
          </cell>
        </row>
        <row r="807">
          <cell r="B807" t="str">
            <v>ATV-103</v>
          </cell>
          <cell r="C807" t="str">
            <v>名古屋/【ATV-103】タッテるリモコンⅢ（4962644935420）</v>
          </cell>
          <cell r="D807">
            <v>395</v>
          </cell>
          <cell r="E807">
            <v>457.8571</v>
          </cell>
          <cell r="F807">
            <v>7</v>
          </cell>
        </row>
        <row r="808">
          <cell r="B808" t="str">
            <v>AHS-018</v>
          </cell>
          <cell r="C808" t="str">
            <v>青山1/【AHS-018】星あそび ハロウィン（4962644951512）</v>
          </cell>
          <cell r="D808">
            <v>433</v>
          </cell>
          <cell r="E808">
            <v>440.28570000000002</v>
          </cell>
          <cell r="F808">
            <v>7</v>
          </cell>
        </row>
        <row r="809">
          <cell r="B809" t="str">
            <v>ADC-320-2P-PP</v>
          </cell>
          <cell r="C809" t="str">
            <v>青山1/【ADC-320-2P】単３が単２になる電池アダプター2個セット（4962644940431）</v>
          </cell>
          <cell r="D809">
            <v>144</v>
          </cell>
          <cell r="E809">
            <v>220</v>
          </cell>
          <cell r="F809">
            <v>14</v>
          </cell>
        </row>
        <row r="810">
          <cell r="B810" t="str">
            <v>BX001</v>
          </cell>
          <cell r="C810" t="str">
            <v>青山1/（i20）【BX001】ふたがトングになる保存容器 4個セット（ふるさと納税）</v>
          </cell>
          <cell r="D810">
            <v>618</v>
          </cell>
          <cell r="E810">
            <v>3000</v>
          </cell>
          <cell r="F810">
            <v>1</v>
          </cell>
        </row>
        <row r="811">
          <cell r="B811" t="str">
            <v>ADC-310-5P-BL</v>
          </cell>
          <cell r="C811" t="str">
            <v>青山1/【ADC-310-5P】単３が単１になる電池アダプター5個セット</v>
          </cell>
          <cell r="D811">
            <v>586</v>
          </cell>
          <cell r="E811">
            <v>745</v>
          </cell>
          <cell r="F811">
            <v>4</v>
          </cell>
        </row>
        <row r="812">
          <cell r="B812" t="str">
            <v>AKN-03PP</v>
          </cell>
          <cell r="C812" t="str">
            <v>青山1/【AKN-03】コードクリップ</v>
          </cell>
          <cell r="D812">
            <v>84</v>
          </cell>
          <cell r="E812">
            <v>109.7778</v>
          </cell>
          <cell r="F812">
            <v>27</v>
          </cell>
        </row>
        <row r="813">
          <cell r="B813" t="str">
            <v>AKD-30GN</v>
          </cell>
          <cell r="C813" t="str">
            <v>青山1/【AKD-30】もっとおおきなコード巻き</v>
          </cell>
          <cell r="D813">
            <v>123</v>
          </cell>
          <cell r="E813">
            <v>244.16669999999999</v>
          </cell>
          <cell r="F813">
            <v>12</v>
          </cell>
        </row>
        <row r="814">
          <cell r="B814" t="str">
            <v>ALM-02WH</v>
          </cell>
          <cell r="C814" t="str">
            <v>青山1/（i20）【ALM-02】グレープフルーツしぼり革命（化粧箱）</v>
          </cell>
          <cell r="D814">
            <v>139</v>
          </cell>
          <cell r="E814">
            <v>283.39999999999998</v>
          </cell>
          <cell r="F814">
            <v>10</v>
          </cell>
        </row>
        <row r="815">
          <cell r="B815" t="str">
            <v>AKD-400BL</v>
          </cell>
          <cell r="C815" t="str">
            <v>青山1/【AKD-400】コードカバー</v>
          </cell>
          <cell r="D815">
            <v>100</v>
          </cell>
          <cell r="E815">
            <v>130.71430000000001</v>
          </cell>
          <cell r="F815">
            <v>21</v>
          </cell>
        </row>
        <row r="816">
          <cell r="B816" t="str">
            <v>AKN-04-2P-BL</v>
          </cell>
          <cell r="C816" t="str">
            <v>名古屋/【AKN-04】コンセント差し込み口カバー 2個セット</v>
          </cell>
          <cell r="D816">
            <v>152</v>
          </cell>
          <cell r="E816">
            <v>220</v>
          </cell>
          <cell r="F816">
            <v>12</v>
          </cell>
        </row>
        <row r="817">
          <cell r="B817" t="str">
            <v>8-0441-0119</v>
          </cell>
          <cell r="C817" t="str">
            <v>青山1/ワンピースレードル</v>
          </cell>
          <cell r="D817">
            <v>944</v>
          </cell>
          <cell r="E817">
            <v>1300</v>
          </cell>
          <cell r="F817">
            <v>2</v>
          </cell>
        </row>
        <row r="818">
          <cell r="B818" t="str">
            <v>AKS-03HOR</v>
          </cell>
          <cell r="C818" t="str">
            <v>青山1/【AKS-03】ドアストッパーマンモス（箱使用）</v>
          </cell>
          <cell r="D818">
            <v>628</v>
          </cell>
          <cell r="E818">
            <v>645</v>
          </cell>
          <cell r="F818">
            <v>4</v>
          </cell>
        </row>
        <row r="819">
          <cell r="B819" t="str">
            <v>AKN-21A</v>
          </cell>
          <cell r="C819" t="str">
            <v>青山1/【AKN-21A】うさぎのコンセントカバー　2個組（4962644942183）</v>
          </cell>
          <cell r="D819">
            <v>68</v>
          </cell>
          <cell r="E819">
            <v>143.16669999999999</v>
          </cell>
          <cell r="F819">
            <v>18</v>
          </cell>
        </row>
        <row r="820">
          <cell r="B820" t="str">
            <v>AKD-50-2PBR</v>
          </cell>
          <cell r="C820" t="str">
            <v>青山1/【AKD-50-2P】スリムタップボックス　2個セット（4962644939503）</v>
          </cell>
          <cell r="D820">
            <v>728</v>
          </cell>
          <cell r="E820">
            <v>850</v>
          </cell>
          <cell r="F820">
            <v>3</v>
          </cell>
        </row>
        <row r="821">
          <cell r="B821" t="str">
            <v>ADC-320-5P-BL</v>
          </cell>
          <cell r="C821" t="str">
            <v>青山1/【ADC-320-5P】単３が単２になる電池アダプター5個セット</v>
          </cell>
          <cell r="D821">
            <v>0</v>
          </cell>
          <cell r="E821">
            <v>495</v>
          </cell>
          <cell r="F821">
            <v>5</v>
          </cell>
        </row>
        <row r="822">
          <cell r="B822" t="str">
            <v>ADC-320-5P-LG</v>
          </cell>
          <cell r="C822" t="str">
            <v>青山1/【ADC-320-5P】単３が単２になる電池アダプター5個セット</v>
          </cell>
          <cell r="D822">
            <v>336</v>
          </cell>
          <cell r="E822">
            <v>495</v>
          </cell>
          <cell r="F822">
            <v>5</v>
          </cell>
        </row>
        <row r="823">
          <cell r="B823" t="str">
            <v>ARP-01WH</v>
          </cell>
          <cell r="C823" t="str">
            <v>青山1/【ARP-01】飛び出さない！ラップホルダー</v>
          </cell>
          <cell r="D823">
            <v>89</v>
          </cell>
          <cell r="E823">
            <v>121.7</v>
          </cell>
          <cell r="F823">
            <v>20</v>
          </cell>
        </row>
        <row r="824">
          <cell r="B824" t="str">
            <v>AKD-61BR</v>
          </cell>
          <cell r="C824" t="str">
            <v>青山1/【AKD-61】マルチタップカバーロング</v>
          </cell>
          <cell r="D824">
            <v>161</v>
          </cell>
          <cell r="E824">
            <v>114.28570000000001</v>
          </cell>
          <cell r="F824">
            <v>21</v>
          </cell>
        </row>
        <row r="825">
          <cell r="B825" t="str">
            <v>BATTERY-T4</v>
          </cell>
          <cell r="C825" t="str">
            <v>青山1/【BATTERY-T4】黒マンガン　単4電池（2パック）R03UD/2S　JAN：4902901748172</v>
          </cell>
          <cell r="D825">
            <v>29</v>
          </cell>
          <cell r="E825">
            <v>40</v>
          </cell>
          <cell r="F825">
            <v>60</v>
          </cell>
        </row>
        <row r="826">
          <cell r="B826" t="str">
            <v>ADC-322-2P-LG</v>
          </cell>
          <cell r="C826" t="str">
            <v>名古屋/【ADC-322-2P】電池ケース2個セット</v>
          </cell>
          <cell r="D826">
            <v>180</v>
          </cell>
          <cell r="E826">
            <v>230</v>
          </cell>
          <cell r="F826">
            <v>10</v>
          </cell>
        </row>
        <row r="827">
          <cell r="B827" t="str">
            <v>ADC-322-2P-PP</v>
          </cell>
          <cell r="C827" t="str">
            <v>名古屋/【ADC-322-2P】電池ケース2個セット</v>
          </cell>
          <cell r="D827">
            <v>0</v>
          </cell>
          <cell r="E827">
            <v>230</v>
          </cell>
          <cell r="F827">
            <v>10</v>
          </cell>
        </row>
        <row r="828">
          <cell r="B828" t="str">
            <v>ASH-11CPK</v>
          </cell>
          <cell r="C828" t="str">
            <v>青山1/【ASH-11C】しっぷ貼り一人でペッタンコ ミニ(ブリスター)</v>
          </cell>
          <cell r="D828">
            <v>442</v>
          </cell>
          <cell r="E828">
            <v>321.42860000000002</v>
          </cell>
          <cell r="F828">
            <v>7</v>
          </cell>
        </row>
        <row r="829">
          <cell r="B829" t="str">
            <v>AKN-04PW</v>
          </cell>
          <cell r="C829" t="str">
            <v>名古屋/【AKN-04】コンセント差し込み口カバー</v>
          </cell>
          <cell r="D829">
            <v>76</v>
          </cell>
          <cell r="E829">
            <v>90.833299999999994</v>
          </cell>
          <cell r="F829">
            <v>24</v>
          </cell>
        </row>
        <row r="830">
          <cell r="B830" t="str">
            <v>ALM-02CPPK</v>
          </cell>
          <cell r="C830" t="str">
            <v>青山1/【ALM-02C】グレープフルーツしぼり革命（クリアケース）</v>
          </cell>
          <cell r="D830">
            <v>199</v>
          </cell>
          <cell r="E830">
            <v>196.18180000000001</v>
          </cell>
          <cell r="F830">
            <v>11</v>
          </cell>
        </row>
        <row r="831">
          <cell r="B831" t="str">
            <v>AHL-3201WH</v>
          </cell>
          <cell r="C831" t="str">
            <v>青山1/【AHL-3201 】LEDハンディライト</v>
          </cell>
          <cell r="D831">
            <v>122</v>
          </cell>
          <cell r="E831">
            <v>65</v>
          </cell>
          <cell r="F831">
            <v>33</v>
          </cell>
        </row>
        <row r="832">
          <cell r="B832" t="str">
            <v>AKS-02IV</v>
          </cell>
          <cell r="C832" t="str">
            <v>青山1/【AKS-02】ドアすきまコゾウ</v>
          </cell>
          <cell r="D832">
            <v>354</v>
          </cell>
          <cell r="E832">
            <v>346.33330000000001</v>
          </cell>
          <cell r="F832">
            <v>6</v>
          </cell>
        </row>
        <row r="833">
          <cell r="B833" t="str">
            <v>AHS-101*102</v>
          </cell>
          <cell r="C833" t="str">
            <v>青山1/【AHS-101*102】ハローキティ ひっぱりコード セット 月/ハート</v>
          </cell>
          <cell r="D833">
            <v>468</v>
          </cell>
          <cell r="E833">
            <v>514</v>
          </cell>
          <cell r="F833">
            <v>4</v>
          </cell>
        </row>
        <row r="834">
          <cell r="B834" t="str">
            <v>ALM-02YE</v>
          </cell>
          <cell r="C834" t="str">
            <v>青山1/【ALM-02】グレープフルーツしぼり革命（化粧箱）</v>
          </cell>
          <cell r="D834">
            <v>139</v>
          </cell>
          <cell r="E834">
            <v>253.875</v>
          </cell>
          <cell r="F834">
            <v>8</v>
          </cell>
        </row>
        <row r="835">
          <cell r="B835" t="str">
            <v>ASP-02PK</v>
          </cell>
          <cell r="C835" t="str">
            <v>青山1/【ASP-02】お風呂用スポンジラック</v>
          </cell>
          <cell r="D835">
            <v>162</v>
          </cell>
          <cell r="E835">
            <v>147.15379999999999</v>
          </cell>
          <cell r="F835">
            <v>13</v>
          </cell>
        </row>
        <row r="836">
          <cell r="B836" t="str">
            <v>ALM-02PGN</v>
          </cell>
          <cell r="C836" t="str">
            <v>青山1/（i20）【ALM-02】グレープフルーツしぼり革命（化粧箱）</v>
          </cell>
          <cell r="D836">
            <v>139</v>
          </cell>
          <cell r="E836">
            <v>270</v>
          </cell>
          <cell r="F836">
            <v>7</v>
          </cell>
        </row>
        <row r="837">
          <cell r="B837" t="str">
            <v>ATP-4402</v>
          </cell>
          <cell r="C837" t="str">
            <v>名古屋/【ATP-4402】LEDポンライト（4962644665433）</v>
          </cell>
          <cell r="D837">
            <v>191</v>
          </cell>
          <cell r="E837">
            <v>180</v>
          </cell>
          <cell r="F837">
            <v>10</v>
          </cell>
        </row>
        <row r="838">
          <cell r="B838" t="str">
            <v>ALM-01CPGN</v>
          </cell>
          <cell r="C838" t="str">
            <v>青山1/【ALM-01C】レモンしぼり革命（クリアケース）</v>
          </cell>
          <cell r="D838">
            <v>128</v>
          </cell>
          <cell r="E838">
            <v>198.4444</v>
          </cell>
          <cell r="F838">
            <v>9</v>
          </cell>
        </row>
        <row r="839">
          <cell r="B839" t="str">
            <v>AKS-03HBL</v>
          </cell>
          <cell r="C839" t="str">
            <v>青山1/【AKS-03】ドアストッパーマンモス（箱使用）</v>
          </cell>
          <cell r="D839">
            <v>628</v>
          </cell>
          <cell r="E839">
            <v>590</v>
          </cell>
          <cell r="F839">
            <v>3</v>
          </cell>
        </row>
        <row r="840">
          <cell r="B840" t="str">
            <v>AKD-50-2PBE</v>
          </cell>
          <cell r="C840" t="str">
            <v>青山1/【AKD-50-2P】スリムタップボックス　2個セット</v>
          </cell>
          <cell r="D840">
            <v>0</v>
          </cell>
          <cell r="E840">
            <v>850</v>
          </cell>
          <cell r="F840">
            <v>2</v>
          </cell>
        </row>
        <row r="841">
          <cell r="B841" t="str">
            <v>AKD-601BK</v>
          </cell>
          <cell r="C841" t="str">
            <v>青山1/【AKD-601】薄型回転式コード巻き</v>
          </cell>
          <cell r="D841">
            <v>0</v>
          </cell>
          <cell r="E841">
            <v>16.989799999999999</v>
          </cell>
          <cell r="F841">
            <v>98</v>
          </cell>
        </row>
        <row r="842">
          <cell r="B842" t="str">
            <v>ASP-02LB</v>
          </cell>
          <cell r="C842" t="str">
            <v>青山1/【ASP-02】お風呂用スポンジラック</v>
          </cell>
          <cell r="D842">
            <v>162</v>
          </cell>
          <cell r="E842">
            <v>150.81819999999999</v>
          </cell>
          <cell r="F842">
            <v>11</v>
          </cell>
        </row>
        <row r="843">
          <cell r="B843" t="str">
            <v>ALM-01PPK</v>
          </cell>
          <cell r="C843" t="str">
            <v>青山1/【ALM-01】レモンしぼり革命（化粧箱）</v>
          </cell>
          <cell r="D843">
            <v>97</v>
          </cell>
          <cell r="E843">
            <v>231</v>
          </cell>
          <cell r="F843">
            <v>7</v>
          </cell>
        </row>
        <row r="844">
          <cell r="B844" t="str">
            <v>AKD-400PP</v>
          </cell>
          <cell r="C844" t="str">
            <v>青山1/【AKD-400】コードカバー</v>
          </cell>
          <cell r="D844">
            <v>100</v>
          </cell>
          <cell r="E844">
            <v>133</v>
          </cell>
          <cell r="F844">
            <v>12</v>
          </cell>
        </row>
        <row r="845">
          <cell r="B845" t="str">
            <v>ASC-400</v>
          </cell>
          <cell r="C845" t="str">
            <v>青山1/【ASC-400】光るスイッチかざり（4962644850235）</v>
          </cell>
          <cell r="D845">
            <v>214</v>
          </cell>
          <cell r="E845">
            <v>196</v>
          </cell>
          <cell r="F845">
            <v>8</v>
          </cell>
        </row>
        <row r="846">
          <cell r="B846" t="str">
            <v>ALM-01PK</v>
          </cell>
          <cell r="C846" t="str">
            <v>青山1/【ALM-01】レモンしぼり革命（化粧箱）</v>
          </cell>
          <cell r="D846">
            <v>97</v>
          </cell>
          <cell r="E846">
            <v>195</v>
          </cell>
          <cell r="F846">
            <v>8</v>
          </cell>
        </row>
        <row r="847">
          <cell r="B847" t="str">
            <v>AKD-30PK</v>
          </cell>
          <cell r="C847" t="str">
            <v>青山1/【AKD-30】もっとおおきなコード巻き</v>
          </cell>
          <cell r="D847">
            <v>123</v>
          </cell>
          <cell r="E847">
            <v>250</v>
          </cell>
          <cell r="F847">
            <v>6</v>
          </cell>
        </row>
        <row r="848">
          <cell r="B848" t="str">
            <v>ARR-20BB</v>
          </cell>
          <cell r="C848" t="str">
            <v>青山1/【ARR-20】らくらくプラグⅡ</v>
          </cell>
          <cell r="D848">
            <v>249</v>
          </cell>
          <cell r="E848">
            <v>247.16669999999999</v>
          </cell>
          <cell r="F848">
            <v>6</v>
          </cell>
        </row>
        <row r="849">
          <cell r="B849" t="str">
            <v>ASK-06SI</v>
          </cell>
          <cell r="C849" t="str">
            <v>青山1/【ASK-06】はめるだけ　光る足腕バンド</v>
          </cell>
          <cell r="D849">
            <v>40</v>
          </cell>
          <cell r="E849">
            <v>148.19999999999999</v>
          </cell>
          <cell r="F849">
            <v>10</v>
          </cell>
        </row>
        <row r="850">
          <cell r="B850" t="str">
            <v>ABO-211CPK</v>
          </cell>
          <cell r="C850" t="str">
            <v>青山1/（i20）【ABO-211】マスクケース　ミラー付</v>
          </cell>
          <cell r="D850">
            <v>202</v>
          </cell>
          <cell r="E850">
            <v>237</v>
          </cell>
          <cell r="F850">
            <v>6</v>
          </cell>
        </row>
        <row r="851">
          <cell r="B851" t="str">
            <v>ASK-09MN*2</v>
          </cell>
          <cell r="C851" t="str">
            <v>青山1/【ASK-09MN*2】マグネット反射ワッペン 2個セット</v>
          </cell>
          <cell r="D851">
            <v>301</v>
          </cell>
          <cell r="E851">
            <v>468</v>
          </cell>
          <cell r="F851">
            <v>3</v>
          </cell>
        </row>
        <row r="852">
          <cell r="B852" t="str">
            <v>AST-3305</v>
          </cell>
          <cell r="C852" t="str">
            <v>名古屋/（n10）【AST-3305】スマホが置けるスタンドライト スリム  （4962644215669）</v>
          </cell>
          <cell r="D852">
            <v>271</v>
          </cell>
          <cell r="E852">
            <v>72.631600000000006</v>
          </cell>
          <cell r="F852">
            <v>19</v>
          </cell>
        </row>
        <row r="853">
          <cell r="B853" t="str">
            <v>ALM-02CPGN</v>
          </cell>
          <cell r="C853" t="str">
            <v>青山1/【ALM-02C】グレープフルーツしぼり革命（クリアケース）</v>
          </cell>
          <cell r="D853">
            <v>199</v>
          </cell>
          <cell r="E853">
            <v>171.125</v>
          </cell>
          <cell r="F853">
            <v>8</v>
          </cell>
        </row>
        <row r="854">
          <cell r="B854" t="str">
            <v>ALM-01PGN</v>
          </cell>
          <cell r="C854" t="str">
            <v>青山1/【ALM-01】レモンしぼり革命（化粧箱）</v>
          </cell>
          <cell r="D854">
            <v>97</v>
          </cell>
          <cell r="E854">
            <v>189.57140000000001</v>
          </cell>
          <cell r="F854">
            <v>7</v>
          </cell>
        </row>
        <row r="855">
          <cell r="B855" t="str">
            <v>AST-3403</v>
          </cell>
          <cell r="C855" t="str">
            <v>青山1/（i30）【AST-3403】スマホが充電できるスタンドライトⅡ（4962644215201）</v>
          </cell>
          <cell r="D855">
            <v>255</v>
          </cell>
          <cell r="E855">
            <v>1295</v>
          </cell>
          <cell r="F855">
            <v>1</v>
          </cell>
        </row>
        <row r="856">
          <cell r="B856" t="str">
            <v>AKS-03HPK</v>
          </cell>
          <cell r="C856" t="str">
            <v>青山1/【AKS-03】ドアストッパーマンモス（箱使用）</v>
          </cell>
          <cell r="D856">
            <v>628</v>
          </cell>
          <cell r="E856">
            <v>645</v>
          </cell>
          <cell r="F856">
            <v>2</v>
          </cell>
        </row>
        <row r="857">
          <cell r="B857" t="str">
            <v>ALM-01OR</v>
          </cell>
          <cell r="C857" t="str">
            <v>青山1/【ALM-01】レモンしぼり革命（化粧箱）</v>
          </cell>
          <cell r="D857">
            <v>0</v>
          </cell>
          <cell r="E857">
            <v>214.5</v>
          </cell>
          <cell r="F857">
            <v>6</v>
          </cell>
        </row>
        <row r="858">
          <cell r="B858" t="str">
            <v>AKN-13BB</v>
          </cell>
          <cell r="C858" t="str">
            <v>青山1/【AKN-13BB】カラーコードクリップ（4962644938056）</v>
          </cell>
          <cell r="D858">
            <v>86</v>
          </cell>
          <cell r="E858">
            <v>183.42859999999999</v>
          </cell>
          <cell r="F858">
            <v>7</v>
          </cell>
        </row>
        <row r="859">
          <cell r="B859" t="str">
            <v>AKN-14-2P</v>
          </cell>
          <cell r="C859" t="str">
            <v>青山1/【AKN-14-2P】フルーツコンセントカバー  2個セット（4962644940585）</v>
          </cell>
          <cell r="D859">
            <v>135</v>
          </cell>
          <cell r="E859">
            <v>320</v>
          </cell>
          <cell r="F859">
            <v>4</v>
          </cell>
        </row>
        <row r="860">
          <cell r="B860" t="str">
            <v>Parts-AO</v>
          </cell>
          <cell r="C860" t="str">
            <v>青山1/【Parts-AO】パーツ交換</v>
          </cell>
          <cell r="D860">
            <v>0</v>
          </cell>
          <cell r="E860">
            <v>50.08</v>
          </cell>
          <cell r="F860">
            <v>25</v>
          </cell>
        </row>
        <row r="861">
          <cell r="B861" t="str">
            <v>ADC-430-2P-LG</v>
          </cell>
          <cell r="C861" t="str">
            <v>青山1/【ADC-430-2P】単４が単３になる電池アダプター2個セット</v>
          </cell>
          <cell r="D861">
            <v>258</v>
          </cell>
          <cell r="E861">
            <v>250</v>
          </cell>
          <cell r="F861">
            <v>5</v>
          </cell>
        </row>
        <row r="862">
          <cell r="B862" t="str">
            <v>ALA-4305</v>
          </cell>
          <cell r="C862" t="str">
            <v>青山1/【ALA-4305】押したら点灯ランタンⅡ（4962644214716）</v>
          </cell>
          <cell r="D862">
            <v>211</v>
          </cell>
          <cell r="E862">
            <v>136.66669999999999</v>
          </cell>
          <cell r="F862">
            <v>9</v>
          </cell>
        </row>
        <row r="863">
          <cell r="B863" t="str">
            <v>ALM-01CGN</v>
          </cell>
          <cell r="C863" t="str">
            <v>青山1/【ALM-01C】レモンしぼり革命（クリアケース）</v>
          </cell>
          <cell r="D863">
            <v>0</v>
          </cell>
          <cell r="E863">
            <v>172.8571</v>
          </cell>
          <cell r="F863">
            <v>7</v>
          </cell>
        </row>
        <row r="864">
          <cell r="B864" t="str">
            <v>AHS-901KO</v>
          </cell>
          <cell r="C864" t="str">
            <v>青山1/【AHS-901】ねながらひっぱりコードハロウィン</v>
          </cell>
          <cell r="D864">
            <v>169</v>
          </cell>
          <cell r="E864">
            <v>171.71430000000001</v>
          </cell>
          <cell r="F864">
            <v>7</v>
          </cell>
        </row>
        <row r="865">
          <cell r="B865" t="str">
            <v>AKD-200-2P-BL</v>
          </cell>
          <cell r="C865" t="str">
            <v>名古屋/（n00）【AKD-200-2P】すっきりコード巻きミニ 2個セット（4962644940813）</v>
          </cell>
          <cell r="D865">
            <v>171</v>
          </cell>
          <cell r="E865">
            <v>390</v>
          </cell>
          <cell r="F865">
            <v>3</v>
          </cell>
        </row>
        <row r="866">
          <cell r="B866" t="str">
            <v>AKS-03PK</v>
          </cell>
          <cell r="C866" t="str">
            <v>青山1/【AKS-03】ドアストッパーマンモス</v>
          </cell>
          <cell r="D866">
            <v>628</v>
          </cell>
          <cell r="E866">
            <v>390</v>
          </cell>
          <cell r="F866">
            <v>3</v>
          </cell>
        </row>
        <row r="867">
          <cell r="B867" t="str">
            <v>AKN-13</v>
          </cell>
          <cell r="C867" t="str">
            <v>青山1/【AKN-13】カラーコードクリップ（4962644937462）</v>
          </cell>
          <cell r="D867">
            <v>152</v>
          </cell>
          <cell r="E867">
            <v>162</v>
          </cell>
          <cell r="F867">
            <v>7</v>
          </cell>
        </row>
        <row r="868">
          <cell r="B868" t="str">
            <v>AMK-105OR</v>
          </cell>
          <cell r="C868" t="str">
            <v>名古屋/【AMK-105】しなやかミゾ付きあかりちゃん耳かき</v>
          </cell>
          <cell r="D868">
            <v>290</v>
          </cell>
          <cell r="E868">
            <v>218.2</v>
          </cell>
          <cell r="F868">
            <v>5</v>
          </cell>
        </row>
        <row r="869">
          <cell r="B869" t="str">
            <v>ARR-20RR</v>
          </cell>
          <cell r="C869" t="str">
            <v>青山1/【ARR-20】らくらくプラグⅡ</v>
          </cell>
          <cell r="D869">
            <v>249</v>
          </cell>
          <cell r="E869">
            <v>253</v>
          </cell>
          <cell r="F869">
            <v>4</v>
          </cell>
        </row>
        <row r="870">
          <cell r="B870" t="str">
            <v>APL-3207SC</v>
          </cell>
          <cell r="C870" t="str">
            <v>青山1/【APL-3207SC】ＬＥＤのインテリア常備灯（ブリスター）</v>
          </cell>
          <cell r="D870">
            <v>241</v>
          </cell>
          <cell r="E870">
            <v>499</v>
          </cell>
          <cell r="F870">
            <v>2</v>
          </cell>
        </row>
        <row r="871">
          <cell r="B871" t="str">
            <v>ADC-322PP</v>
          </cell>
          <cell r="C871" t="str">
            <v>名古屋/【ADC-322】電池ケース</v>
          </cell>
          <cell r="D871">
            <v>90</v>
          </cell>
          <cell r="E871">
            <v>99.1</v>
          </cell>
          <cell r="F871">
            <v>10</v>
          </cell>
        </row>
        <row r="872">
          <cell r="B872" t="str">
            <v>ASK-05YE</v>
          </cell>
          <cell r="C872" t="str">
            <v>青山1/【ASK-05】磁石でクリップ　リフレクター</v>
          </cell>
          <cell r="D872">
            <v>0</v>
          </cell>
          <cell r="E872">
            <v>225</v>
          </cell>
          <cell r="F872">
            <v>4</v>
          </cell>
        </row>
        <row r="873">
          <cell r="B873" t="str">
            <v>ARR20-TB-BB</v>
          </cell>
          <cell r="C873" t="str">
            <v>青山1/（i20）【ARR20-TB】らくらくプラグⅡ３個組（ブリスター）</v>
          </cell>
          <cell r="D873">
            <v>499</v>
          </cell>
          <cell r="E873">
            <v>420</v>
          </cell>
          <cell r="F873">
            <v>2</v>
          </cell>
        </row>
        <row r="874">
          <cell r="B874" t="str">
            <v>AKD-900-5P-BL</v>
          </cell>
          <cell r="C874" t="str">
            <v>青山1/【AKD-900-5P】しっかりコード巻きミニ 5個セット（4962644939671）</v>
          </cell>
          <cell r="D874">
            <v>435</v>
          </cell>
          <cell r="E874">
            <v>415</v>
          </cell>
          <cell r="F874">
            <v>2</v>
          </cell>
        </row>
        <row r="875">
          <cell r="B875" t="str">
            <v>ABO-09-2P</v>
          </cell>
          <cell r="C875" t="str">
            <v>青山1/（i30）【ABO-09-2P】非常用携帯アルミブランケット2個セット(4962644764608)</v>
          </cell>
          <cell r="D875">
            <v>224</v>
          </cell>
          <cell r="E875">
            <v>270</v>
          </cell>
          <cell r="F875">
            <v>3</v>
          </cell>
        </row>
        <row r="876">
          <cell r="B876" t="str">
            <v>AKD-30BL</v>
          </cell>
          <cell r="C876" t="str">
            <v>青山1/【AKD-30】もっとおおきなコード巻き</v>
          </cell>
          <cell r="D876">
            <v>123</v>
          </cell>
          <cell r="E876">
            <v>250</v>
          </cell>
          <cell r="F876">
            <v>3</v>
          </cell>
        </row>
        <row r="877">
          <cell r="B877" t="str">
            <v>AMK-005</v>
          </cell>
          <cell r="C877" t="str">
            <v>名古屋/【AMK-005】あかりちゃん耳かき 交換用シリコンキャップ（4962644936595）</v>
          </cell>
          <cell r="D877">
            <v>105</v>
          </cell>
          <cell r="E877">
            <v>93.75</v>
          </cell>
          <cell r="F877">
            <v>8</v>
          </cell>
        </row>
        <row r="878">
          <cell r="B878" t="str">
            <v>AKD-30OR</v>
          </cell>
          <cell r="C878" t="str">
            <v>青山1/【AKD-30】もっとおおきなコード巻き</v>
          </cell>
          <cell r="D878">
            <v>123</v>
          </cell>
          <cell r="E878">
            <v>247</v>
          </cell>
          <cell r="F878">
            <v>3</v>
          </cell>
        </row>
        <row r="879">
          <cell r="B879" t="str">
            <v>AKD-600BL</v>
          </cell>
          <cell r="C879" t="str">
            <v>名古屋/【AKD-600】かんたんコード巻きミニ</v>
          </cell>
          <cell r="D879">
            <v>148</v>
          </cell>
          <cell r="E879">
            <v>135</v>
          </cell>
          <cell r="F879">
            <v>5</v>
          </cell>
        </row>
        <row r="880">
          <cell r="B880" t="str">
            <v>ASK-06YE</v>
          </cell>
          <cell r="C880" t="str">
            <v>青山1/【ASK-06】はめるだけ　光る足腕バンド</v>
          </cell>
          <cell r="D880">
            <v>41</v>
          </cell>
          <cell r="E880">
            <v>135</v>
          </cell>
          <cell r="F880">
            <v>5</v>
          </cell>
        </row>
        <row r="881">
          <cell r="B881" t="str">
            <v>AKN-04-2P-PP</v>
          </cell>
          <cell r="C881" t="str">
            <v>名古屋/【AKN-04】コンセント差し込み口カバー 2個セット</v>
          </cell>
          <cell r="D881">
            <v>152</v>
          </cell>
          <cell r="E881">
            <v>220</v>
          </cell>
          <cell r="F881">
            <v>3</v>
          </cell>
        </row>
        <row r="882">
          <cell r="B882" t="str">
            <v>ADC-310-2P-PP</v>
          </cell>
          <cell r="C882" t="str">
            <v>青山1/（i20）【ADC-310BL-2P】単３が単１になる電池アダプター2個セット（4962644940387）</v>
          </cell>
          <cell r="D882">
            <v>268</v>
          </cell>
          <cell r="E882">
            <v>320</v>
          </cell>
          <cell r="F882">
            <v>2</v>
          </cell>
        </row>
        <row r="883">
          <cell r="B883" t="str">
            <v>AHL-3302</v>
          </cell>
          <cell r="C883" t="str">
            <v>青山1/（i30）【AHL-3302】２ＷＡＹトライアングルライト（4962644214822）</v>
          </cell>
          <cell r="D883">
            <v>204</v>
          </cell>
          <cell r="E883">
            <v>625</v>
          </cell>
          <cell r="F883">
            <v>1</v>
          </cell>
        </row>
        <row r="884">
          <cell r="B884" t="str">
            <v>AUS-104</v>
          </cell>
          <cell r="C884" t="str">
            <v>青山1/【AUS-104】貼るだけ簡単ウイルス対策シール（4962644943074）</v>
          </cell>
          <cell r="D884">
            <v>167</v>
          </cell>
          <cell r="E884">
            <v>299</v>
          </cell>
          <cell r="F884">
            <v>2</v>
          </cell>
        </row>
        <row r="885">
          <cell r="B885" t="str">
            <v>AKD-900PP</v>
          </cell>
          <cell r="C885" t="str">
            <v>青山1/【AKD-900】しっかりコード巻きミニ</v>
          </cell>
          <cell r="D885">
            <v>84</v>
          </cell>
          <cell r="E885">
            <v>91.833299999999994</v>
          </cell>
          <cell r="F885">
            <v>6</v>
          </cell>
        </row>
        <row r="886">
          <cell r="B886" t="str">
            <v>ASP-01YE</v>
          </cell>
          <cell r="C886" t="str">
            <v>青山1/【ASP-01】水切りが早い！スポンジラック</v>
          </cell>
          <cell r="D886">
            <v>138</v>
          </cell>
          <cell r="E886">
            <v>135</v>
          </cell>
          <cell r="F886">
            <v>4</v>
          </cell>
        </row>
        <row r="887">
          <cell r="B887" t="str">
            <v>ASH-30CYE</v>
          </cell>
          <cell r="C887" t="str">
            <v>青山1/（i20）【ASH-30C】背中ぬりっこ（ブリスター）</v>
          </cell>
          <cell r="D887">
            <v>403</v>
          </cell>
          <cell r="E887">
            <v>517</v>
          </cell>
          <cell r="F887">
            <v>1</v>
          </cell>
        </row>
        <row r="888">
          <cell r="B888" t="str">
            <v>AKD-500-2P-BL</v>
          </cell>
          <cell r="C888" t="str">
            <v>青山1/【AKD-500-2PBL】かんたんコード巻き 2個セット（4962644940936）</v>
          </cell>
          <cell r="D888">
            <v>212</v>
          </cell>
          <cell r="E888">
            <v>420</v>
          </cell>
          <cell r="F888">
            <v>1</v>
          </cell>
        </row>
        <row r="889">
          <cell r="B889" t="str">
            <v>AKD-900-5P-PP</v>
          </cell>
          <cell r="C889" t="str">
            <v>青山1/（i20）【AKD-900-5P】しっかりコード巻きミニ 5個セット（4962644939688）</v>
          </cell>
          <cell r="D889">
            <v>435</v>
          </cell>
          <cell r="E889">
            <v>415</v>
          </cell>
          <cell r="F889">
            <v>1</v>
          </cell>
        </row>
        <row r="890">
          <cell r="B890" t="str">
            <v>AKD-15BK</v>
          </cell>
          <cell r="C890" t="str">
            <v>青山1/【AKD-15】おおきなコード巻き</v>
          </cell>
          <cell r="D890">
            <v>135</v>
          </cell>
          <cell r="E890">
            <v>330</v>
          </cell>
          <cell r="F890">
            <v>1</v>
          </cell>
        </row>
        <row r="891">
          <cell r="B891" t="str">
            <v>AKD-15BL</v>
          </cell>
          <cell r="C891" t="str">
            <v>青山1/【AKD-15】おおきなコード巻き</v>
          </cell>
          <cell r="D891">
            <v>135</v>
          </cell>
          <cell r="E891">
            <v>330</v>
          </cell>
          <cell r="F891">
            <v>1</v>
          </cell>
        </row>
        <row r="892">
          <cell r="B892" t="str">
            <v>APL-1W</v>
          </cell>
          <cell r="C892" t="str">
            <v>名古屋/（n10）【APL-1W】LED電球（4962644215577）</v>
          </cell>
          <cell r="D892">
            <v>91</v>
          </cell>
          <cell r="E892">
            <v>138.5</v>
          </cell>
          <cell r="F892">
            <v>2</v>
          </cell>
        </row>
        <row r="893">
          <cell r="B893" t="str">
            <v>ALM-02COR</v>
          </cell>
          <cell r="C893" t="str">
            <v>青山1/【ALM-02C】グレープフルーツしぼり革命（クリアケース）</v>
          </cell>
          <cell r="D893">
            <v>0</v>
          </cell>
          <cell r="E893">
            <v>234</v>
          </cell>
          <cell r="F893">
            <v>1</v>
          </cell>
        </row>
        <row r="894">
          <cell r="B894" t="str">
            <v>AKF-10WH</v>
          </cell>
          <cell r="C894" t="str">
            <v>青山1/（i20）【AKF-10】掛けたいときだけフック</v>
          </cell>
          <cell r="D894">
            <v>110</v>
          </cell>
          <cell r="E894">
            <v>195</v>
          </cell>
          <cell r="F894">
            <v>1</v>
          </cell>
        </row>
        <row r="895">
          <cell r="B895" t="str">
            <v>AHS-901KA</v>
          </cell>
          <cell r="C895" t="str">
            <v>青山1/【AHS-901】ねながらひっぱりコードハロウィン</v>
          </cell>
          <cell r="D895">
            <v>169</v>
          </cell>
          <cell r="E895">
            <v>167</v>
          </cell>
          <cell r="F895">
            <v>1</v>
          </cell>
        </row>
        <row r="896">
          <cell r="B896" t="str">
            <v>AKD-400LG</v>
          </cell>
          <cell r="C896" t="str">
            <v>青山1/（i20）【AKD-400】コードカバー</v>
          </cell>
          <cell r="D896">
            <v>100</v>
          </cell>
          <cell r="E896">
            <v>148</v>
          </cell>
          <cell r="F896">
            <v>1</v>
          </cell>
        </row>
        <row r="897">
          <cell r="B897" t="str">
            <v>AKN-22A</v>
          </cell>
          <cell r="C897" t="str">
            <v>青山1/（i20）【AKN-22A】フクロウのコンセントカバー　２個組（4962644942213）</v>
          </cell>
          <cell r="D897">
            <v>68</v>
          </cell>
          <cell r="E897">
            <v>126</v>
          </cell>
          <cell r="F897">
            <v>1</v>
          </cell>
        </row>
        <row r="898">
          <cell r="B898" t="str">
            <v>ABO-52M5</v>
          </cell>
          <cell r="C898" t="str">
            <v>青山1/（i20）【ABO-52M5】水に強い防災11点セット（4962644785346）</v>
          </cell>
          <cell r="D898">
            <v>1744</v>
          </cell>
          <cell r="E898">
            <v>0</v>
          </cell>
          <cell r="F898">
            <v>2</v>
          </cell>
        </row>
        <row r="899">
          <cell r="B899" t="str">
            <v>ABO-95</v>
          </cell>
          <cell r="C899" t="str">
            <v>青山1/（i20）【ABO-95】ドライブ緊急セット１０点（4962644785148）</v>
          </cell>
          <cell r="D899">
            <v>1102</v>
          </cell>
          <cell r="E899">
            <v>0</v>
          </cell>
          <cell r="F899">
            <v>2</v>
          </cell>
        </row>
        <row r="900">
          <cell r="B900" t="str">
            <v>AKD-2008</v>
          </cell>
          <cell r="C900" t="str">
            <v>青山1/（i30）【AKD-2008】アニマルシリコンバンド（4962644941346）</v>
          </cell>
          <cell r="D900">
            <v>118</v>
          </cell>
          <cell r="E900">
            <v>0</v>
          </cell>
          <cell r="F900">
            <v>12</v>
          </cell>
        </row>
        <row r="901">
          <cell r="B901" t="str">
            <v>AKD-62BK</v>
          </cell>
          <cell r="C901" t="str">
            <v>青山1/（i20）【AKD-62】マルチタップカバーショート</v>
          </cell>
          <cell r="D901">
            <v>0</v>
          </cell>
          <cell r="E901">
            <v>0</v>
          </cell>
          <cell r="F901">
            <v>14</v>
          </cell>
        </row>
        <row r="902">
          <cell r="B902" t="str">
            <v>AKD-62BR</v>
          </cell>
          <cell r="C902" t="str">
            <v>青山1/（i20）【AKD-62】マルチタップカバーショート</v>
          </cell>
          <cell r="D902">
            <v>0</v>
          </cell>
          <cell r="E902">
            <v>0</v>
          </cell>
          <cell r="F902">
            <v>15</v>
          </cell>
        </row>
        <row r="903">
          <cell r="B903" t="str">
            <v>AKD-62WH</v>
          </cell>
          <cell r="C903" t="str">
            <v>青山1/（i20）【AKD-62】マルチタップカバーショート</v>
          </cell>
          <cell r="D903">
            <v>0</v>
          </cell>
          <cell r="E903">
            <v>0</v>
          </cell>
          <cell r="F903">
            <v>14</v>
          </cell>
        </row>
        <row r="904">
          <cell r="B904" t="str">
            <v>AKO-71BK</v>
          </cell>
          <cell r="C904" t="str">
            <v>青山1/【AKO-71】新こたつの高さをあげる足スリム</v>
          </cell>
          <cell r="D904">
            <v>0</v>
          </cell>
          <cell r="E904">
            <v>0</v>
          </cell>
          <cell r="F904">
            <v>11</v>
          </cell>
        </row>
        <row r="905">
          <cell r="B905" t="str">
            <v>ALM-01CPPK</v>
          </cell>
          <cell r="C905" t="str">
            <v>青山1/【ALM-01C】レモンしぼり革命（クリアケース）</v>
          </cell>
          <cell r="D905">
            <v>128</v>
          </cell>
          <cell r="E905">
            <v>0</v>
          </cell>
          <cell r="F905">
            <v>1</v>
          </cell>
        </row>
        <row r="906">
          <cell r="B906" t="str">
            <v>AMC-200</v>
          </cell>
          <cell r="C906" t="str">
            <v>青山1/（i20）【AMC-200】 触らず むしキャッチリー掃除機用（4962644943937）</v>
          </cell>
          <cell r="D906">
            <v>0</v>
          </cell>
          <cell r="E906">
            <v>0</v>
          </cell>
          <cell r="F906">
            <v>10</v>
          </cell>
        </row>
        <row r="907">
          <cell r="B907" t="str">
            <v>AMK-006</v>
          </cell>
          <cell r="C907" t="str">
            <v>名古屋/【AMK-006】あかりちゃん耳かき 交換用シリコンキャップ（4962644942329）</v>
          </cell>
          <cell r="D907">
            <v>70</v>
          </cell>
          <cell r="E907">
            <v>0</v>
          </cell>
          <cell r="F907">
            <v>3</v>
          </cell>
        </row>
        <row r="908">
          <cell r="B908" t="str">
            <v>AMK-501BL</v>
          </cell>
          <cell r="C908" t="str">
            <v>名古屋/（n00）【AMK-501】ライト付き耳かき</v>
          </cell>
          <cell r="D908">
            <v>0</v>
          </cell>
          <cell r="E908">
            <v>0</v>
          </cell>
          <cell r="F908">
            <v>10</v>
          </cell>
        </row>
        <row r="909">
          <cell r="B909" t="str">
            <v>AMK-502BL</v>
          </cell>
          <cell r="C909" t="str">
            <v>名古屋/（n00）【AMK-502】シリコンキャップ付きライト付き耳かき</v>
          </cell>
          <cell r="D909">
            <v>0</v>
          </cell>
          <cell r="E909">
            <v>0</v>
          </cell>
          <cell r="F909">
            <v>10</v>
          </cell>
        </row>
        <row r="910">
          <cell r="B910" t="str">
            <v>ATU-100</v>
          </cell>
          <cell r="C910" t="str">
            <v>青山1/（i30）【ATU-100】テレビ回転台（4962644943920）</v>
          </cell>
          <cell r="D910">
            <v>426</v>
          </cell>
          <cell r="E910">
            <v>0</v>
          </cell>
          <cell r="F910">
            <v>12</v>
          </cell>
        </row>
        <row r="911">
          <cell r="B911" t="str">
            <v>AUV-3301</v>
          </cell>
          <cell r="C911" t="str">
            <v>青山1/【AUV-3301】見えにくい汚れの発見ライト（4962644215553）</v>
          </cell>
          <cell r="D911">
            <v>583</v>
          </cell>
          <cell r="E911">
            <v>0</v>
          </cell>
          <cell r="F911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G315"/>
  <sheetViews>
    <sheetView zoomScaleNormal="100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V19" sqref="V19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1.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21.125" style="1" customWidth="1"/>
    <col min="25" max="25" width="47.25" style="1" customWidth="1"/>
    <col min="28" max="16384" width="9" style="1"/>
  </cols>
  <sheetData>
    <row r="1" spans="1:33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4352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4395</v>
      </c>
      <c r="Y1" s="2" t="s">
        <v>2957</v>
      </c>
      <c r="AE1" s="2" t="s">
        <v>4205</v>
      </c>
      <c r="AG1" s="2" t="s">
        <v>2957</v>
      </c>
    </row>
    <row r="2" spans="1:33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VLOOKUP(C:C,total251219111800!B:F,5,0)</f>
        <v>386</v>
      </c>
      <c r="M2" s="8"/>
      <c r="N2" s="21">
        <f>L2</f>
        <v>386</v>
      </c>
      <c r="O2" s="44">
        <v>427</v>
      </c>
      <c r="P2" s="44">
        <v>710</v>
      </c>
      <c r="Q2" s="44">
        <v>0</v>
      </c>
      <c r="R2" s="44">
        <v>0</v>
      </c>
      <c r="S2" s="44">
        <v>550</v>
      </c>
      <c r="T2" s="45">
        <v>160</v>
      </c>
      <c r="U2" s="45">
        <v>-123</v>
      </c>
      <c r="V2" s="45">
        <v>-509</v>
      </c>
      <c r="W2" s="41">
        <v>0.33948988566402816</v>
      </c>
      <c r="X2" s="188"/>
      <c r="Y2" s="188"/>
    </row>
    <row r="3" spans="1:33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VLOOKUP(C:C,total251219111800!B:F,5,0)</f>
        <v>903</v>
      </c>
      <c r="M3" s="8"/>
      <c r="N3" s="21">
        <f t="shared" ref="N3:N66" si="0">L3</f>
        <v>903</v>
      </c>
      <c r="O3" s="44">
        <v>2232</v>
      </c>
      <c r="P3" s="44">
        <v>1980</v>
      </c>
      <c r="Q3" s="44">
        <v>0</v>
      </c>
      <c r="R3" s="44">
        <v>0</v>
      </c>
      <c r="S3" s="44">
        <v>1830</v>
      </c>
      <c r="T3" s="45">
        <v>150</v>
      </c>
      <c r="U3" s="45">
        <v>402</v>
      </c>
      <c r="V3" s="45">
        <v>-501</v>
      </c>
      <c r="W3" s="41">
        <v>0.21438746438746439</v>
      </c>
      <c r="X3" s="46"/>
      <c r="Y3" s="46"/>
    </row>
    <row r="4" spans="1:33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VLOOKUP(C:C,total251219111800!B:F,5,0)</f>
        <v>474</v>
      </c>
      <c r="M4" s="211">
        <v>1000</v>
      </c>
      <c r="N4" s="211">
        <v>1000</v>
      </c>
      <c r="O4" s="44">
        <v>6783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6783</v>
      </c>
      <c r="V4" s="45">
        <v>5783</v>
      </c>
      <c r="W4" s="41">
        <v>0.14742739200943536</v>
      </c>
      <c r="X4" s="46"/>
      <c r="Y4" s="46"/>
    </row>
    <row r="5" spans="1:33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VLOOKUP(C:C,total251219111800!B:F,5,0)</f>
        <v>4495</v>
      </c>
      <c r="M5" s="8"/>
      <c r="N5" s="21">
        <f t="shared" si="0"/>
        <v>4495</v>
      </c>
      <c r="O5" s="44">
        <v>31370</v>
      </c>
      <c r="P5" s="44">
        <v>35250</v>
      </c>
      <c r="Q5" s="44">
        <v>800</v>
      </c>
      <c r="R5" s="44">
        <v>0</v>
      </c>
      <c r="S5" s="44">
        <v>35250</v>
      </c>
      <c r="T5" s="45">
        <v>0</v>
      </c>
      <c r="U5" s="45">
        <v>-3080</v>
      </c>
      <c r="V5" s="45">
        <v>-7575</v>
      </c>
      <c r="W5" s="41">
        <v>6.7472230561392982E-2</v>
      </c>
      <c r="X5" s="241"/>
      <c r="Y5" s="241"/>
    </row>
    <row r="6" spans="1:33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VLOOKUP(C:C,total251219111800!B:F,5,0)</f>
        <v>177</v>
      </c>
      <c r="M6" s="8"/>
      <c r="N6" s="21">
        <f t="shared" si="0"/>
        <v>177</v>
      </c>
      <c r="O6" s="44">
        <v>3754</v>
      </c>
      <c r="P6" s="44">
        <v>0</v>
      </c>
      <c r="Q6" s="44">
        <v>300</v>
      </c>
      <c r="R6" s="44">
        <v>0</v>
      </c>
      <c r="S6" s="44">
        <v>0</v>
      </c>
      <c r="T6" s="45">
        <v>0</v>
      </c>
      <c r="U6" s="45">
        <v>4054</v>
      </c>
      <c r="V6" s="45">
        <v>3877</v>
      </c>
      <c r="W6" s="41">
        <v>4.7149706979222161E-2</v>
      </c>
      <c r="X6" s="46"/>
      <c r="Y6" s="46"/>
    </row>
    <row r="7" spans="1:33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VLOOKUP(C:C,total251219111800!B:F,5,0)</f>
        <v>#N/A</v>
      </c>
      <c r="M7" s="8"/>
      <c r="N7" s="21">
        <v>0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>
        <v>1</v>
      </c>
      <c r="W7" s="41">
        <v>0</v>
      </c>
      <c r="X7" s="46"/>
      <c r="Y7" s="46"/>
    </row>
    <row r="8" spans="1:33">
      <c r="A8" s="29" t="s">
        <v>1044</v>
      </c>
      <c r="B8" s="30" t="s">
        <v>5</v>
      </c>
      <c r="C8" s="17" t="s">
        <v>1039</v>
      </c>
      <c r="D8" s="24" t="s">
        <v>1041</v>
      </c>
      <c r="E8" s="23"/>
      <c r="F8" s="19"/>
      <c r="G8" s="21"/>
      <c r="H8" s="21">
        <v>2048</v>
      </c>
      <c r="I8" s="8">
        <f>VLOOKUP(C8,'202310-202403出荷数total2403220951'!B:F,5,0)</f>
        <v>2098</v>
      </c>
      <c r="J8" s="203">
        <f>VLOOKUP(C8,'出荷数2307～2406total241008110618'!B:F,5,0)</f>
        <v>3644</v>
      </c>
      <c r="K8" s="214">
        <f>VLOOKUP(C8,'出荷数2407-2506total250730101950'!B:F,5,0)</f>
        <v>2910</v>
      </c>
      <c r="L8" s="203">
        <f>VLOOKUP(C:C,total251219111800!B:F,5,0)</f>
        <v>2559</v>
      </c>
      <c r="M8" s="8"/>
      <c r="N8" s="21">
        <f t="shared" si="0"/>
        <v>2559</v>
      </c>
      <c r="O8" s="44">
        <v>3061</v>
      </c>
      <c r="P8" s="44">
        <v>0</v>
      </c>
      <c r="Q8" s="44">
        <v>0</v>
      </c>
      <c r="R8" s="44">
        <v>0</v>
      </c>
      <c r="S8" s="44">
        <v>0</v>
      </c>
      <c r="T8" s="45">
        <v>0</v>
      </c>
      <c r="U8" s="45">
        <v>3061</v>
      </c>
      <c r="V8" s="45">
        <v>502</v>
      </c>
      <c r="W8" s="41">
        <v>0.83600130676249595</v>
      </c>
      <c r="X8" s="13"/>
      <c r="Y8" s="13"/>
    </row>
    <row r="9" spans="1:33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VLOOKUP(C:C,total251219111800!B:F,5,0)</f>
        <v>281</v>
      </c>
      <c r="M9" s="211">
        <v>1000</v>
      </c>
      <c r="N9" s="211">
        <v>1000</v>
      </c>
      <c r="O9" s="44">
        <v>5196</v>
      </c>
      <c r="P9" s="44">
        <v>0</v>
      </c>
      <c r="Q9" s="44">
        <v>0</v>
      </c>
      <c r="R9" s="44">
        <v>0</v>
      </c>
      <c r="S9" s="44">
        <v>0</v>
      </c>
      <c r="T9" s="45">
        <v>0</v>
      </c>
      <c r="U9" s="45">
        <v>5196</v>
      </c>
      <c r="V9" s="45">
        <v>4196</v>
      </c>
      <c r="W9" s="41">
        <v>0.19245573518090839</v>
      </c>
      <c r="X9" s="13"/>
      <c r="Y9" s="13"/>
    </row>
    <row r="10" spans="1:33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VLOOKUP(C:C,total251219111800!B:F,5,0)</f>
        <v>4356</v>
      </c>
      <c r="M10" s="8"/>
      <c r="N10" s="21">
        <f t="shared" si="0"/>
        <v>4356</v>
      </c>
      <c r="O10" s="44">
        <v>2929</v>
      </c>
      <c r="P10" s="44">
        <v>13545</v>
      </c>
      <c r="Q10" s="44">
        <v>0</v>
      </c>
      <c r="R10" s="44">
        <v>0</v>
      </c>
      <c r="S10" s="44">
        <v>13175</v>
      </c>
      <c r="T10" s="45">
        <v>370</v>
      </c>
      <c r="U10" s="45">
        <v>-10246</v>
      </c>
      <c r="V10" s="45">
        <v>-14602</v>
      </c>
      <c r="W10" s="41">
        <v>0.26441665654971469</v>
      </c>
      <c r="X10" s="46"/>
      <c r="Y10" s="46"/>
    </row>
    <row r="11" spans="1:33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VLOOKUP(C:C,total251219111800!B:F,5,0)</f>
        <v>160</v>
      </c>
      <c r="M11" s="8"/>
      <c r="N11" s="21">
        <f t="shared" si="0"/>
        <v>160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-158</v>
      </c>
      <c r="W11" s="41">
        <v>80</v>
      </c>
      <c r="X11" s="46"/>
      <c r="Y11" s="46"/>
    </row>
    <row r="12" spans="1:33">
      <c r="A12" s="29" t="s">
        <v>1048</v>
      </c>
      <c r="B12" s="30" t="s">
        <v>356</v>
      </c>
      <c r="C12" s="7" t="s">
        <v>211</v>
      </c>
      <c r="D12" s="20" t="s">
        <v>1262</v>
      </c>
      <c r="E12" s="19" t="s">
        <v>212</v>
      </c>
      <c r="F12" s="19">
        <v>193</v>
      </c>
      <c r="G12" s="21">
        <v>1</v>
      </c>
      <c r="H12" s="21">
        <v>100</v>
      </c>
      <c r="I12" s="8">
        <f>VLOOKUP(C12,'202310-202403出荷数total2403220951'!B:F,5,0)</f>
        <v>43</v>
      </c>
      <c r="J12" s="203">
        <f>VLOOKUP(C12,'出荷数2307～2406total241008110618'!B:F,5,0)</f>
        <v>51</v>
      </c>
      <c r="K12" s="214">
        <f>VLOOKUP(C12,'出荷数2407-2506total250730101950'!B:F,5,0)</f>
        <v>12</v>
      </c>
      <c r="L12" s="203">
        <f>VLOOKUP(C:C,total251219111800!B:F,5,0)</f>
        <v>3</v>
      </c>
      <c r="M12" s="8"/>
      <c r="N12" s="21">
        <f t="shared" si="0"/>
        <v>3</v>
      </c>
      <c r="O12" s="44">
        <v>999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999</v>
      </c>
      <c r="V12" s="45">
        <v>996</v>
      </c>
      <c r="W12" s="41">
        <v>3.003003003003003E-3</v>
      </c>
      <c r="X12" s="46"/>
      <c r="Y12" s="46"/>
    </row>
    <row r="13" spans="1:33">
      <c r="A13" s="29" t="s">
        <v>1049</v>
      </c>
      <c r="B13" s="30" t="s">
        <v>356</v>
      </c>
      <c r="C13" s="6" t="s">
        <v>152</v>
      </c>
      <c r="D13" s="20" t="s">
        <v>153</v>
      </c>
      <c r="E13" s="19"/>
      <c r="F13" s="19"/>
      <c r="G13" s="21">
        <v>6</v>
      </c>
      <c r="H13" s="21">
        <v>2364</v>
      </c>
      <c r="I13" s="8">
        <f>VLOOKUP(C13,'202310-202403出荷数total2403220951'!B:F,5,0)</f>
        <v>1052</v>
      </c>
      <c r="J13" s="203">
        <f>VLOOKUP(C13,'出荷数2307～2406total241008110618'!B:F,5,0)</f>
        <v>1711</v>
      </c>
      <c r="K13" s="214">
        <f>VLOOKUP(C13,'出荷数2407-2506total250730101950'!B:F,5,0)</f>
        <v>1026</v>
      </c>
      <c r="L13" s="203">
        <f>VLOOKUP(C:C,total251219111800!B:F,5,0)</f>
        <v>587</v>
      </c>
      <c r="M13" s="8"/>
      <c r="N13" s="21">
        <f t="shared" si="0"/>
        <v>587</v>
      </c>
      <c r="O13" s="44">
        <v>3558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3558</v>
      </c>
      <c r="V13" s="45">
        <v>2971</v>
      </c>
      <c r="W13" s="41">
        <v>0.16498032602585722</v>
      </c>
      <c r="X13" s="46"/>
      <c r="Y13" s="46"/>
    </row>
    <row r="14" spans="1:33">
      <c r="A14" s="29" t="s">
        <v>1050</v>
      </c>
      <c r="B14" s="30" t="s">
        <v>356</v>
      </c>
      <c r="C14" s="7" t="s">
        <v>217</v>
      </c>
      <c r="D14" s="20" t="s">
        <v>1262</v>
      </c>
      <c r="E14" s="19" t="s">
        <v>218</v>
      </c>
      <c r="F14" s="19">
        <v>0</v>
      </c>
      <c r="G14" s="21">
        <v>3</v>
      </c>
      <c r="H14" s="21">
        <v>363</v>
      </c>
      <c r="I14" s="8" t="e">
        <f>VLOOKUP(C14,'202310-202403出荷数total2403220951'!B:F,5,0)</f>
        <v>#N/A</v>
      </c>
      <c r="J14" s="203">
        <f>VLOOKUP(C14,'出荷数2307～2406total241008110618'!B:F,5,0)</f>
        <v>1</v>
      </c>
      <c r="K14" s="214">
        <f>VLOOKUP(C14,'出荷数2407-2506total250730101950'!B:F,5,0)</f>
        <v>7</v>
      </c>
      <c r="L14" s="203" t="e">
        <f>VLOOKUP(C:C,total251219111800!B:F,5,0)</f>
        <v>#N/A</v>
      </c>
      <c r="M14" s="8"/>
      <c r="N14" s="21">
        <v>0</v>
      </c>
      <c r="O14" s="44">
        <v>744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744</v>
      </c>
      <c r="V14" s="45">
        <v>744</v>
      </c>
      <c r="W14" s="41">
        <v>0</v>
      </c>
      <c r="X14" s="46"/>
      <c r="Y14" s="46"/>
    </row>
    <row r="15" spans="1:33">
      <c r="A15" s="29" t="s">
        <v>1051</v>
      </c>
      <c r="B15" s="30" t="s">
        <v>356</v>
      </c>
      <c r="C15" s="7" t="s">
        <v>2982</v>
      </c>
      <c r="D15" s="20" t="s">
        <v>1261</v>
      </c>
      <c r="E15" s="19" t="s">
        <v>216</v>
      </c>
      <c r="F15" s="19">
        <v>23</v>
      </c>
      <c r="G15" s="21">
        <v>4</v>
      </c>
      <c r="H15" s="21">
        <v>0</v>
      </c>
      <c r="I15" s="8">
        <f>VLOOKUP(C15,'202310-202403出荷数total2403220951'!B:F,5,0)</f>
        <v>1</v>
      </c>
      <c r="J15" s="203">
        <f>VLOOKUP(C15,'出荷数2307～2406total241008110618'!B:F,5,0)</f>
        <v>705</v>
      </c>
      <c r="K15" s="214">
        <f>VLOOKUP(C15,'出荷数2407-2506total250730101950'!B:F,5,0)</f>
        <v>1</v>
      </c>
      <c r="L15" s="203">
        <f>VLOOKUP(C:C,total251219111800!B:F,5,0)</f>
        <v>1</v>
      </c>
      <c r="M15" s="8"/>
      <c r="N15" s="21">
        <f t="shared" si="0"/>
        <v>1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0</v>
      </c>
      <c r="V15" s="45">
        <v>-1</v>
      </c>
      <c r="W15" s="41" t="e">
        <v>#DIV/0!</v>
      </c>
      <c r="X15" s="46"/>
      <c r="Y15" s="46"/>
    </row>
    <row r="16" spans="1:33">
      <c r="A16" s="29" t="s">
        <v>1052</v>
      </c>
      <c r="B16" s="30" t="s">
        <v>356</v>
      </c>
      <c r="C16" s="7" t="s">
        <v>1008</v>
      </c>
      <c r="D16" s="20" t="s">
        <v>1261</v>
      </c>
      <c r="E16" s="19" t="s">
        <v>218</v>
      </c>
      <c r="F16" s="19">
        <v>35</v>
      </c>
      <c r="G16" s="21">
        <v>26</v>
      </c>
      <c r="H16" s="21">
        <v>5</v>
      </c>
      <c r="I16" s="8">
        <f>VLOOKUP(C16,'202310-202403出荷数total2403220951'!B:F,5,0)</f>
        <v>3</v>
      </c>
      <c r="J16" s="203">
        <f>VLOOKUP(C16,'出荷数2307～2406total241008110618'!B:F,5,0)</f>
        <v>6</v>
      </c>
      <c r="K16" s="214">
        <f>VLOOKUP(C16,'出荷数2407-2506total250730101950'!B:F,5,0)</f>
        <v>3</v>
      </c>
      <c r="L16" s="203">
        <f>VLOOKUP(C:C,total251219111800!B:F,5,0)</f>
        <v>142</v>
      </c>
      <c r="M16" s="8"/>
      <c r="N16" s="21">
        <f t="shared" si="0"/>
        <v>142</v>
      </c>
      <c r="O16" s="44">
        <v>4414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4414</v>
      </c>
      <c r="V16" s="45">
        <v>4272</v>
      </c>
      <c r="W16" s="41">
        <v>3.2170367014046214E-2</v>
      </c>
      <c r="X16" s="46"/>
      <c r="Y16" s="46"/>
    </row>
    <row r="17" spans="1:27">
      <c r="A17" s="29" t="s">
        <v>1053</v>
      </c>
      <c r="B17" s="30" t="s">
        <v>356</v>
      </c>
      <c r="C17" s="6" t="s">
        <v>121</v>
      </c>
      <c r="D17" s="20" t="s">
        <v>120</v>
      </c>
      <c r="E17" s="19" t="s">
        <v>118</v>
      </c>
      <c r="F17" s="19">
        <v>33</v>
      </c>
      <c r="G17" s="21">
        <v>24</v>
      </c>
      <c r="H17" s="21">
        <v>2990</v>
      </c>
      <c r="I17" s="8">
        <f>VLOOKUP(C17,'202310-202403出荷数total2403220951'!B:F,5,0)</f>
        <v>66</v>
      </c>
      <c r="J17" s="203">
        <f>VLOOKUP(C17,'出荷数2307～2406total241008110618'!B:F,5,0)</f>
        <v>189</v>
      </c>
      <c r="K17" s="214">
        <f>VLOOKUP(C17,'出荷数2407-2506total250730101950'!B:F,5,0)</f>
        <v>97</v>
      </c>
      <c r="L17" s="203">
        <f>VLOOKUP(C:C,total251219111800!B:F,5,0)</f>
        <v>77</v>
      </c>
      <c r="M17" s="8"/>
      <c r="N17" s="21">
        <f t="shared" si="0"/>
        <v>77</v>
      </c>
      <c r="O17" s="44">
        <v>2106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2106</v>
      </c>
      <c r="V17" s="45">
        <v>2029</v>
      </c>
      <c r="W17" s="41">
        <v>3.6562203228869897E-2</v>
      </c>
      <c r="X17" s="46"/>
      <c r="Y17" s="46"/>
    </row>
    <row r="18" spans="1:27">
      <c r="A18" s="29" t="s">
        <v>1054</v>
      </c>
      <c r="B18" s="30" t="s">
        <v>356</v>
      </c>
      <c r="C18" s="17" t="s">
        <v>223</v>
      </c>
      <c r="D18" s="24" t="s">
        <v>224</v>
      </c>
      <c r="E18" s="23"/>
      <c r="F18" s="19">
        <v>149</v>
      </c>
      <c r="G18" s="21">
        <v>62</v>
      </c>
      <c r="H18" s="21">
        <v>132</v>
      </c>
      <c r="I18" s="8">
        <f>VLOOKUP(C18,'202310-202403出荷数total2403220951'!B:F,5,0)</f>
        <v>245</v>
      </c>
      <c r="J18" s="203">
        <f>VLOOKUP(C18,'出荷数2307～2406total241008110618'!B:F,5,0)</f>
        <v>322</v>
      </c>
      <c r="K18" s="214">
        <f>VLOOKUP(C18,'出荷数2407-2506total250730101950'!B:F,5,0)</f>
        <v>206</v>
      </c>
      <c r="L18" s="203">
        <f>VLOOKUP(C:C,total251219111800!B:F,5,0)</f>
        <v>17</v>
      </c>
      <c r="M18" s="8"/>
      <c r="N18" s="21">
        <f t="shared" si="0"/>
        <v>17</v>
      </c>
      <c r="O18" s="44">
        <v>2259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2259</v>
      </c>
      <c r="V18" s="45">
        <v>2242</v>
      </c>
      <c r="W18" s="41">
        <v>7.5254537405931828E-3</v>
      </c>
      <c r="X18" s="46" t="s">
        <v>4388</v>
      </c>
      <c r="Y18" s="46" t="s">
        <v>4388</v>
      </c>
    </row>
    <row r="19" spans="1:27">
      <c r="A19" s="29" t="s">
        <v>1055</v>
      </c>
      <c r="B19" s="30" t="s">
        <v>356</v>
      </c>
      <c r="C19" s="6" t="s">
        <v>86</v>
      </c>
      <c r="D19" s="20" t="s">
        <v>84</v>
      </c>
      <c r="E19" s="19" t="s">
        <v>87</v>
      </c>
      <c r="F19" s="19">
        <v>228</v>
      </c>
      <c r="G19" s="21">
        <v>270</v>
      </c>
      <c r="H19" s="21">
        <v>231</v>
      </c>
      <c r="I19" s="8">
        <f>VLOOKUP(C19,'202310-202403出荷数total2403220951'!B:F,5,0)</f>
        <v>121</v>
      </c>
      <c r="J19" s="203">
        <f>VLOOKUP(C19,'出荷数2307～2406total241008110618'!B:F,5,0)</f>
        <v>177</v>
      </c>
      <c r="K19" s="214">
        <f>VLOOKUP(C19,'出荷数2407-2506total250730101950'!B:F,5,0)</f>
        <v>110</v>
      </c>
      <c r="L19" s="203">
        <f>VLOOKUP(C:C,total251219111800!B:F,5,0)</f>
        <v>53</v>
      </c>
      <c r="M19" s="8"/>
      <c r="N19" s="21">
        <f t="shared" si="0"/>
        <v>53</v>
      </c>
      <c r="O19" s="44">
        <v>8060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8060</v>
      </c>
      <c r="V19" s="45">
        <v>8007</v>
      </c>
      <c r="W19" s="41">
        <v>6.5756823821339948E-3</v>
      </c>
      <c r="X19" s="46"/>
      <c r="Y19" s="46"/>
    </row>
    <row r="20" spans="1:27">
      <c r="A20" s="29" t="s">
        <v>1056</v>
      </c>
      <c r="B20" s="30" t="s">
        <v>356</v>
      </c>
      <c r="C20" s="6" t="s">
        <v>154</v>
      </c>
      <c r="D20" s="20" t="s">
        <v>155</v>
      </c>
      <c r="E20" s="19"/>
      <c r="F20" s="19"/>
      <c r="G20" s="21">
        <v>128</v>
      </c>
      <c r="H20" s="21">
        <v>470</v>
      </c>
      <c r="I20" s="8">
        <f>VLOOKUP(C20,'202310-202403出荷数total2403220951'!B:F,5,0)</f>
        <v>149</v>
      </c>
      <c r="J20" s="203">
        <f>VLOOKUP(C20,'出荷数2307～2406total241008110618'!B:F,5,0)</f>
        <v>418</v>
      </c>
      <c r="K20" s="214">
        <f>VLOOKUP(C20,'出荷数2407-2506total250730101950'!B:F,5,0)</f>
        <v>818</v>
      </c>
      <c r="L20" s="203">
        <f>VLOOKUP(C:C,total251219111800!B:F,5,0)</f>
        <v>491</v>
      </c>
      <c r="M20" s="8"/>
      <c r="N20" s="21">
        <f t="shared" si="0"/>
        <v>491</v>
      </c>
      <c r="O20" s="44">
        <v>617</v>
      </c>
      <c r="P20" s="44">
        <v>130</v>
      </c>
      <c r="Q20" s="44">
        <v>0</v>
      </c>
      <c r="R20" s="44">
        <v>0</v>
      </c>
      <c r="S20" s="44">
        <v>280</v>
      </c>
      <c r="T20" s="45">
        <v>-150</v>
      </c>
      <c r="U20" s="45">
        <v>337</v>
      </c>
      <c r="V20" s="45">
        <v>-154</v>
      </c>
      <c r="W20" s="41">
        <v>0.65729585006693436</v>
      </c>
      <c r="X20" s="46" t="s">
        <v>351</v>
      </c>
      <c r="Y20" s="46" t="s">
        <v>4398</v>
      </c>
    </row>
    <row r="21" spans="1:27">
      <c r="A21" s="29" t="s">
        <v>1057</v>
      </c>
      <c r="B21" s="30" t="s">
        <v>356</v>
      </c>
      <c r="C21" s="17" t="s">
        <v>168</v>
      </c>
      <c r="D21" s="24" t="s">
        <v>169</v>
      </c>
      <c r="E21" s="23"/>
      <c r="F21" s="19">
        <v>543</v>
      </c>
      <c r="G21" s="21">
        <v>321</v>
      </c>
      <c r="H21" s="21">
        <v>270</v>
      </c>
      <c r="I21" s="8">
        <f>VLOOKUP(C21,'202310-202403出荷数total2403220951'!B:F,5,0)</f>
        <v>73</v>
      </c>
      <c r="J21" s="203">
        <f>VLOOKUP(C21,'出荷数2307～2406total241008110618'!B:F,5,0)</f>
        <v>181</v>
      </c>
      <c r="K21" s="214">
        <f>VLOOKUP(C21,'出荷数2407-2506total250730101950'!B:F,5,0)</f>
        <v>277</v>
      </c>
      <c r="L21" s="203">
        <f>VLOOKUP(C:C,total251219111800!B:F,5,0)</f>
        <v>141</v>
      </c>
      <c r="M21" s="8"/>
      <c r="N21" s="21">
        <f t="shared" si="0"/>
        <v>141</v>
      </c>
      <c r="O21" s="44">
        <v>3326</v>
      </c>
      <c r="P21" s="44">
        <v>370</v>
      </c>
      <c r="Q21" s="44">
        <v>0</v>
      </c>
      <c r="R21" s="44">
        <v>0</v>
      </c>
      <c r="S21" s="44">
        <v>370</v>
      </c>
      <c r="T21" s="45">
        <v>0</v>
      </c>
      <c r="U21" s="45">
        <v>2956</v>
      </c>
      <c r="V21" s="45">
        <v>2815</v>
      </c>
      <c r="W21" s="41">
        <v>3.8149350649350648E-2</v>
      </c>
      <c r="X21" s="46"/>
      <c r="Y21" s="46"/>
    </row>
    <row r="22" spans="1:27">
      <c r="A22" s="29" t="s">
        <v>1058</v>
      </c>
      <c r="B22" s="30" t="s">
        <v>356</v>
      </c>
      <c r="C22" s="6" t="s">
        <v>162</v>
      </c>
      <c r="D22" s="20" t="s">
        <v>355</v>
      </c>
      <c r="E22" s="19"/>
      <c r="F22" s="19">
        <v>904</v>
      </c>
      <c r="G22" s="21">
        <v>638</v>
      </c>
      <c r="H22" s="21">
        <v>81</v>
      </c>
      <c r="I22" s="8">
        <f>VLOOKUP(C22,'202310-202403出荷数total2403220951'!B:F,5,0)</f>
        <v>2</v>
      </c>
      <c r="J22" s="203">
        <f>VLOOKUP(C22,'出荷数2307～2406total241008110618'!B:F,5,0)</f>
        <v>904</v>
      </c>
      <c r="K22" s="214">
        <f>VLOOKUP(C22,'出荷数2407-2506total250730101950'!B:F,5,0)</f>
        <v>25</v>
      </c>
      <c r="L22" s="203">
        <f>VLOOKUP(C:C,total251219111800!B:F,5,0)</f>
        <v>2</v>
      </c>
      <c r="M22" s="8"/>
      <c r="N22" s="21">
        <f t="shared" si="0"/>
        <v>2</v>
      </c>
      <c r="O22" s="44">
        <v>6861</v>
      </c>
      <c r="P22" s="44">
        <v>0</v>
      </c>
      <c r="Q22" s="44">
        <v>0</v>
      </c>
      <c r="R22" s="44">
        <v>0</v>
      </c>
      <c r="S22" s="44">
        <v>0</v>
      </c>
      <c r="T22" s="45">
        <v>0</v>
      </c>
      <c r="U22" s="45">
        <v>6861</v>
      </c>
      <c r="V22" s="45">
        <v>6859</v>
      </c>
      <c r="W22" s="41">
        <v>2.9150269639994169E-4</v>
      </c>
      <c r="X22" s="46"/>
      <c r="Y22" s="46"/>
    </row>
    <row r="23" spans="1:27">
      <c r="A23" s="29" t="s">
        <v>1059</v>
      </c>
      <c r="B23" s="30" t="s">
        <v>356</v>
      </c>
      <c r="C23" s="6" t="s">
        <v>137</v>
      </c>
      <c r="D23" s="20" t="s">
        <v>138</v>
      </c>
      <c r="E23" s="19"/>
      <c r="F23" s="19">
        <v>1137</v>
      </c>
      <c r="G23" s="21">
        <v>270</v>
      </c>
      <c r="H23" s="21">
        <v>272</v>
      </c>
      <c r="I23" s="8">
        <f>VLOOKUP(C23,'202310-202403出荷数total2403220951'!B:F,5,0)</f>
        <v>153</v>
      </c>
      <c r="J23" s="203">
        <f>VLOOKUP(C23,'出荷数2307～2406total241008110618'!B:F,5,0)</f>
        <v>657</v>
      </c>
      <c r="K23" s="214">
        <f>VLOOKUP(C23,'出荷数2407-2506total250730101950'!B:F,5,0)</f>
        <v>101</v>
      </c>
      <c r="L23" s="203">
        <f>VLOOKUP(C:C,total251219111800!B:F,5,0)</f>
        <v>88</v>
      </c>
      <c r="M23" s="8"/>
      <c r="N23" s="21">
        <f t="shared" si="0"/>
        <v>88</v>
      </c>
      <c r="O23" s="44">
        <v>1782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1782</v>
      </c>
      <c r="V23" s="45">
        <v>1694</v>
      </c>
      <c r="W23" s="41">
        <v>4.9382716049382713E-2</v>
      </c>
      <c r="X23" s="46"/>
      <c r="Y23" s="46"/>
    </row>
    <row r="24" spans="1:27">
      <c r="A24" s="29" t="s">
        <v>1060</v>
      </c>
      <c r="B24" s="30" t="s">
        <v>356</v>
      </c>
      <c r="C24" s="17" t="s">
        <v>42</v>
      </c>
      <c r="D24" s="24" t="s">
        <v>43</v>
      </c>
      <c r="E24" s="23"/>
      <c r="F24" s="19">
        <v>787</v>
      </c>
      <c r="G24" s="21">
        <v>450</v>
      </c>
      <c r="H24" s="21">
        <v>417</v>
      </c>
      <c r="I24" s="213">
        <f>VLOOKUP(C24,'202310-202403出荷数total2403220951'!B:F,5,0)</f>
        <v>450</v>
      </c>
      <c r="J24" s="203">
        <f>VLOOKUP(C24,'出荷数2307～2406total241008110618'!B:F,5,0)</f>
        <v>550</v>
      </c>
      <c r="K24" s="214">
        <f>VLOOKUP(C24,'出荷数2407-2506total250730101950'!B:F,5,0)</f>
        <v>160</v>
      </c>
      <c r="L24" s="203">
        <f>VLOOKUP(C:C,total251219111800!B:F,5,0)</f>
        <v>89</v>
      </c>
      <c r="M24" s="8"/>
      <c r="N24" s="21">
        <f t="shared" si="0"/>
        <v>89</v>
      </c>
      <c r="O24" s="44">
        <v>3706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3706</v>
      </c>
      <c r="V24" s="45">
        <v>3617</v>
      </c>
      <c r="W24" s="41">
        <v>2.4015110631408525E-2</v>
      </c>
      <c r="X24" s="46"/>
      <c r="Y24" s="46"/>
    </row>
    <row r="25" spans="1:27">
      <c r="A25" s="29" t="s">
        <v>1061</v>
      </c>
      <c r="B25" s="30" t="s">
        <v>356</v>
      </c>
      <c r="C25" s="7" t="s">
        <v>213</v>
      </c>
      <c r="D25" s="20" t="s">
        <v>1262</v>
      </c>
      <c r="E25" s="19" t="s">
        <v>214</v>
      </c>
      <c r="F25" s="19">
        <v>13</v>
      </c>
      <c r="G25" s="21">
        <v>4</v>
      </c>
      <c r="H25" s="21">
        <v>8</v>
      </c>
      <c r="I25" s="8">
        <f>VLOOKUP(C25,'202310-202403出荷数total2403220951'!B:F,5,0)</f>
        <v>1</v>
      </c>
      <c r="J25" s="203">
        <f>VLOOKUP(C25,'出荷数2307～2406total241008110618'!B:F,5,0)</f>
        <v>4</v>
      </c>
      <c r="K25" s="214">
        <f>VLOOKUP(C25,'出荷数2407-2506total250730101950'!B:F,5,0)</f>
        <v>6</v>
      </c>
      <c r="L25" s="203" t="e">
        <f>VLOOKUP(C:C,total251219111800!B:F,5,0)</f>
        <v>#N/A</v>
      </c>
      <c r="M25" s="8"/>
      <c r="N25" s="21">
        <v>0</v>
      </c>
      <c r="O25" s="44">
        <v>24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24</v>
      </c>
      <c r="V25" s="45">
        <v>24</v>
      </c>
      <c r="W25" s="41">
        <v>0</v>
      </c>
      <c r="X25" s="46"/>
      <c r="Y25" s="46"/>
    </row>
    <row r="26" spans="1:27">
      <c r="A26" s="29" t="s">
        <v>1062</v>
      </c>
      <c r="B26" s="30" t="s">
        <v>356</v>
      </c>
      <c r="C26" s="6" t="s">
        <v>110</v>
      </c>
      <c r="D26" s="20" t="s">
        <v>111</v>
      </c>
      <c r="E26" s="19"/>
      <c r="F26" s="19">
        <v>1809</v>
      </c>
      <c r="G26" s="21">
        <v>790</v>
      </c>
      <c r="H26" s="21">
        <v>1042</v>
      </c>
      <c r="I26" s="8">
        <f>VLOOKUP(C26,'202310-202403出荷数total2403220951'!B:F,5,0)</f>
        <v>164</v>
      </c>
      <c r="J26" s="203">
        <f>VLOOKUP(C26,'出荷数2307～2406total241008110618'!B:F,5,0)</f>
        <v>312</v>
      </c>
      <c r="K26" s="214">
        <f>VLOOKUP(C26,'出荷数2407-2506total250730101950'!B:F,5,0)</f>
        <v>454</v>
      </c>
      <c r="L26" s="203">
        <f>VLOOKUP(C:C,total251219111800!B:F,5,0)</f>
        <v>168</v>
      </c>
      <c r="M26" s="8"/>
      <c r="N26" s="21">
        <f t="shared" si="0"/>
        <v>168</v>
      </c>
      <c r="O26" s="44">
        <v>5727</v>
      </c>
      <c r="P26" s="44">
        <v>300</v>
      </c>
      <c r="Q26" s="44">
        <v>0</v>
      </c>
      <c r="R26" s="44">
        <v>0</v>
      </c>
      <c r="S26" s="44">
        <v>300</v>
      </c>
      <c r="T26" s="45">
        <v>0</v>
      </c>
      <c r="U26" s="45">
        <v>5427</v>
      </c>
      <c r="V26" s="45">
        <v>5259</v>
      </c>
      <c r="W26" s="41">
        <v>2.7874564459930314E-2</v>
      </c>
      <c r="X26" s="46"/>
      <c r="Y26" s="46"/>
    </row>
    <row r="27" spans="1:27" s="152" customFormat="1">
      <c r="A27" s="144" t="s">
        <v>1063</v>
      </c>
      <c r="B27" s="145" t="s">
        <v>356</v>
      </c>
      <c r="C27" s="153" t="s">
        <v>170</v>
      </c>
      <c r="D27" s="154" t="s">
        <v>171</v>
      </c>
      <c r="E27" s="153"/>
      <c r="F27" s="146">
        <v>549</v>
      </c>
      <c r="G27" s="148">
        <v>303</v>
      </c>
      <c r="H27" s="148">
        <v>236</v>
      </c>
      <c r="I27" s="8">
        <f>VLOOKUP(C27,'202310-202403出荷数total2403220951'!B:F,5,0)</f>
        <v>241</v>
      </c>
      <c r="J27" s="203">
        <f>VLOOKUP(C27,'出荷数2307～2406total241008110618'!B:F,5,0)</f>
        <v>358</v>
      </c>
      <c r="K27" s="214">
        <f>VLOOKUP(C27,'出荷数2407-2506total250730101950'!B:F,5,0)</f>
        <v>392</v>
      </c>
      <c r="L27" s="203">
        <f>VLOOKUP(C:C,total251219111800!B:F,5,0)</f>
        <v>29</v>
      </c>
      <c r="M27" s="8"/>
      <c r="N27" s="21">
        <f t="shared" si="0"/>
        <v>29</v>
      </c>
      <c r="O27" s="148">
        <v>1917</v>
      </c>
      <c r="P27" s="148">
        <v>0</v>
      </c>
      <c r="Q27" s="44">
        <v>0</v>
      </c>
      <c r="R27" s="148">
        <v>0</v>
      </c>
      <c r="S27" s="148">
        <v>0</v>
      </c>
      <c r="T27" s="149">
        <v>0</v>
      </c>
      <c r="U27" s="149">
        <v>1917</v>
      </c>
      <c r="V27" s="149">
        <v>1888</v>
      </c>
      <c r="W27" s="150">
        <v>1.5127803860198226E-2</v>
      </c>
      <c r="X27" s="151"/>
      <c r="Y27" s="151"/>
      <c r="Z27" s="191"/>
      <c r="AA27" s="191"/>
    </row>
    <row r="28" spans="1:27">
      <c r="A28" s="29" t="s">
        <v>1064</v>
      </c>
      <c r="B28" s="30" t="s">
        <v>356</v>
      </c>
      <c r="C28" s="7" t="s">
        <v>196</v>
      </c>
      <c r="D28" s="20" t="s">
        <v>197</v>
      </c>
      <c r="E28" s="20" t="s">
        <v>198</v>
      </c>
      <c r="F28" s="19">
        <v>1160</v>
      </c>
      <c r="G28" s="21">
        <v>148</v>
      </c>
      <c r="H28" s="21">
        <v>651</v>
      </c>
      <c r="I28" s="8">
        <f>VLOOKUP(C28,'202310-202403出荷数total2403220951'!B:F,5,0)</f>
        <v>60</v>
      </c>
      <c r="J28" s="203">
        <f>VLOOKUP(C28,'出荷数2307～2406total241008110618'!B:F,5,0)</f>
        <v>125</v>
      </c>
      <c r="K28" s="214">
        <f>VLOOKUP(C28,'出荷数2407-2506total250730101950'!B:F,5,0)</f>
        <v>265</v>
      </c>
      <c r="L28" s="203">
        <f>VLOOKUP(C:C,total251219111800!B:F,5,0)</f>
        <v>38</v>
      </c>
      <c r="M28" s="211">
        <v>500</v>
      </c>
      <c r="N28" s="211">
        <v>500</v>
      </c>
      <c r="O28" s="44">
        <v>2313</v>
      </c>
      <c r="P28" s="44">
        <v>0</v>
      </c>
      <c r="Q28" s="44">
        <v>0</v>
      </c>
      <c r="R28" s="44">
        <v>0</v>
      </c>
      <c r="S28" s="44">
        <v>0</v>
      </c>
      <c r="T28" s="45">
        <v>0</v>
      </c>
      <c r="U28" s="45">
        <v>2313</v>
      </c>
      <c r="V28" s="45">
        <v>1813</v>
      </c>
      <c r="W28" s="41">
        <v>0.21616947686986598</v>
      </c>
      <c r="X28" s="46"/>
      <c r="Y28" s="46"/>
    </row>
    <row r="29" spans="1:27" s="152" customFormat="1" ht="15.75">
      <c r="A29" s="144" t="s">
        <v>1065</v>
      </c>
      <c r="B29" s="145" t="s">
        <v>356</v>
      </c>
      <c r="C29" s="146" t="s">
        <v>192</v>
      </c>
      <c r="D29" s="147" t="s">
        <v>190</v>
      </c>
      <c r="E29" s="146" t="s">
        <v>193</v>
      </c>
      <c r="F29" s="146">
        <v>935</v>
      </c>
      <c r="G29" s="148">
        <v>77</v>
      </c>
      <c r="H29" s="148">
        <v>731</v>
      </c>
      <c r="I29" s="8">
        <f>VLOOKUP(C29,'202310-202403出荷数total2403220951'!B:F,5,0)</f>
        <v>163</v>
      </c>
      <c r="J29" s="203">
        <f>VLOOKUP(C29,'出荷数2307～2406total241008110618'!B:F,5,0)</f>
        <v>235</v>
      </c>
      <c r="K29" s="214">
        <f>VLOOKUP(C29,'出荷数2407-2506total250730101950'!B:F,5,0)</f>
        <v>20</v>
      </c>
      <c r="L29" s="203">
        <f>VLOOKUP(C:C,total251219111800!B:F,5,0)</f>
        <v>2</v>
      </c>
      <c r="M29" s="8"/>
      <c r="N29" s="21">
        <f t="shared" si="0"/>
        <v>2</v>
      </c>
      <c r="O29" s="148">
        <v>5</v>
      </c>
      <c r="P29" s="148">
        <v>0</v>
      </c>
      <c r="Q29" s="44">
        <v>0</v>
      </c>
      <c r="R29" s="148">
        <v>0</v>
      </c>
      <c r="S29" s="148">
        <v>0</v>
      </c>
      <c r="T29" s="149">
        <v>0</v>
      </c>
      <c r="U29" s="149">
        <v>5</v>
      </c>
      <c r="V29" s="149">
        <v>3</v>
      </c>
      <c r="W29" s="150">
        <v>0.4</v>
      </c>
      <c r="X29" s="151"/>
      <c r="Y29" s="151"/>
    </row>
    <row r="30" spans="1:27">
      <c r="A30" s="29" t="s">
        <v>1066</v>
      </c>
      <c r="B30" s="30" t="s">
        <v>356</v>
      </c>
      <c r="C30" s="6" t="s">
        <v>177</v>
      </c>
      <c r="D30" s="20" t="s">
        <v>178</v>
      </c>
      <c r="E30" s="19" t="s">
        <v>179</v>
      </c>
      <c r="F30" s="19">
        <v>224</v>
      </c>
      <c r="G30" s="21">
        <v>198</v>
      </c>
      <c r="H30" s="21">
        <v>230</v>
      </c>
      <c r="I30" s="8">
        <f>VLOOKUP(C30,'202310-202403出荷数total2403220951'!B:F,5,0)</f>
        <v>91</v>
      </c>
      <c r="J30" s="203">
        <f>VLOOKUP(C30,'出荷数2307～2406total241008110618'!B:F,5,0)</f>
        <v>168</v>
      </c>
      <c r="K30" s="214">
        <f>VLOOKUP(C30,'出荷数2407-2506total250730101950'!B:F,5,0)</f>
        <v>52</v>
      </c>
      <c r="L30" s="203">
        <f>VLOOKUP(C:C,total251219111800!B:F,5,0)</f>
        <v>28</v>
      </c>
      <c r="M30" s="8"/>
      <c r="N30" s="21">
        <f t="shared" si="0"/>
        <v>28</v>
      </c>
      <c r="O30" s="44">
        <v>920</v>
      </c>
      <c r="P30" s="44">
        <v>0</v>
      </c>
      <c r="Q30" s="44">
        <v>0</v>
      </c>
      <c r="R30" s="44">
        <v>0</v>
      </c>
      <c r="S30" s="44">
        <v>0</v>
      </c>
      <c r="T30" s="45">
        <v>0</v>
      </c>
      <c r="U30" s="45">
        <v>920</v>
      </c>
      <c r="V30" s="45">
        <v>892</v>
      </c>
      <c r="W30" s="41">
        <v>3.0434782608695653E-2</v>
      </c>
      <c r="X30" s="46"/>
      <c r="Y30" s="46"/>
    </row>
    <row r="31" spans="1:27">
      <c r="A31" s="29" t="s">
        <v>1067</v>
      </c>
      <c r="B31" s="30" t="s">
        <v>356</v>
      </c>
      <c r="C31" s="6" t="s">
        <v>141</v>
      </c>
      <c r="D31" s="20" t="s">
        <v>142</v>
      </c>
      <c r="E31" s="19" t="s">
        <v>143</v>
      </c>
      <c r="F31" s="19">
        <v>714</v>
      </c>
      <c r="G31" s="21">
        <v>368</v>
      </c>
      <c r="H31" s="21">
        <v>496</v>
      </c>
      <c r="I31" s="8">
        <f>VLOOKUP(C31,'202310-202403出荷数total2403220951'!B:F,5,0)</f>
        <v>150</v>
      </c>
      <c r="J31" s="203">
        <f>VLOOKUP(C31,'出荷数2307～2406total241008110618'!B:F,5,0)</f>
        <v>247</v>
      </c>
      <c r="K31" s="214">
        <f>VLOOKUP(C31,'出荷数2407-2506total250730101950'!B:F,5,0)</f>
        <v>43</v>
      </c>
      <c r="L31" s="203">
        <f>VLOOKUP(C:C,total251219111800!B:F,5,0)</f>
        <v>29</v>
      </c>
      <c r="M31" s="8"/>
      <c r="N31" s="21">
        <f t="shared" si="0"/>
        <v>29</v>
      </c>
      <c r="O31" s="44">
        <v>1947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1947</v>
      </c>
      <c r="V31" s="45">
        <v>1918</v>
      </c>
      <c r="W31" s="41">
        <v>1.4894709809964048E-2</v>
      </c>
      <c r="X31" s="46"/>
      <c r="Y31" s="46"/>
    </row>
    <row r="32" spans="1:27">
      <c r="A32" s="29" t="s">
        <v>1068</v>
      </c>
      <c r="B32" s="30" t="s">
        <v>356</v>
      </c>
      <c r="C32" s="6" t="s">
        <v>107</v>
      </c>
      <c r="D32" s="20" t="s">
        <v>105</v>
      </c>
      <c r="E32" s="19" t="s">
        <v>87</v>
      </c>
      <c r="F32" s="19">
        <v>1116</v>
      </c>
      <c r="G32" s="21">
        <v>928</v>
      </c>
      <c r="H32" s="21">
        <v>1098</v>
      </c>
      <c r="I32" s="8">
        <f>VLOOKUP(C32,'202310-202403出荷数total2403220951'!B:F,5,0)</f>
        <v>427</v>
      </c>
      <c r="J32" s="203">
        <f>VLOOKUP(C32,'出荷数2307～2406total241008110618'!B:F,5,0)</f>
        <v>1008</v>
      </c>
      <c r="K32" s="214">
        <f>VLOOKUP(C32,'出荷数2407-2506total250730101950'!B:F,5,0)</f>
        <v>854</v>
      </c>
      <c r="L32" s="203">
        <f>VLOOKUP(C:C,total251219111800!B:F,5,0)</f>
        <v>345</v>
      </c>
      <c r="M32" s="8"/>
      <c r="N32" s="21">
        <f t="shared" si="0"/>
        <v>345</v>
      </c>
      <c r="O32" s="44">
        <v>3124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3124</v>
      </c>
      <c r="V32" s="45">
        <v>2779</v>
      </c>
      <c r="W32" s="41">
        <v>0.11043533930857874</v>
      </c>
      <c r="X32" s="46" t="s">
        <v>4354</v>
      </c>
      <c r="Y32" s="46" t="s">
        <v>4354</v>
      </c>
    </row>
    <row r="33" spans="1:27">
      <c r="A33" s="29" t="s">
        <v>1069</v>
      </c>
      <c r="B33" s="30" t="s">
        <v>356</v>
      </c>
      <c r="C33" s="7" t="s">
        <v>156</v>
      </c>
      <c r="D33" s="20" t="s">
        <v>157</v>
      </c>
      <c r="E33" s="19"/>
      <c r="F33" s="19">
        <v>120</v>
      </c>
      <c r="G33" s="21">
        <v>98</v>
      </c>
      <c r="H33" s="21">
        <v>141</v>
      </c>
      <c r="I33" s="8">
        <f>VLOOKUP(C33,'202310-202403出荷数total2403220951'!B:F,5,0)</f>
        <v>41</v>
      </c>
      <c r="J33" s="203">
        <f>VLOOKUP(C33,'出荷数2307～2406total241008110618'!B:F,5,0)</f>
        <v>89</v>
      </c>
      <c r="K33" s="214">
        <f>VLOOKUP(C33,'出荷数2407-2506total250730101950'!B:F,5,0)</f>
        <v>92</v>
      </c>
      <c r="L33" s="203">
        <f>VLOOKUP(C:C,total251219111800!B:F,5,0)</f>
        <v>49</v>
      </c>
      <c r="M33" s="8"/>
      <c r="N33" s="21">
        <f t="shared" si="0"/>
        <v>49</v>
      </c>
      <c r="O33" s="44">
        <v>319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319</v>
      </c>
      <c r="V33" s="45">
        <v>270</v>
      </c>
      <c r="W33" s="41">
        <v>0.15360501567398119</v>
      </c>
      <c r="X33" s="46"/>
      <c r="Y33" s="46"/>
    </row>
    <row r="34" spans="1:27">
      <c r="A34" s="29" t="s">
        <v>1070</v>
      </c>
      <c r="B34" s="30" t="s">
        <v>356</v>
      </c>
      <c r="C34" s="7" t="s">
        <v>158</v>
      </c>
      <c r="D34" s="20" t="s">
        <v>159</v>
      </c>
      <c r="E34" s="19"/>
      <c r="F34" s="19">
        <v>1030</v>
      </c>
      <c r="G34" s="21">
        <v>390</v>
      </c>
      <c r="H34" s="21">
        <v>221</v>
      </c>
      <c r="I34" s="8">
        <f>VLOOKUP(C34,'202310-202403出荷数total2403220951'!B:F,5,0)</f>
        <v>53</v>
      </c>
      <c r="J34" s="203">
        <f>VLOOKUP(C34,'出荷数2307～2406total241008110618'!B:F,5,0)</f>
        <v>103</v>
      </c>
      <c r="K34" s="214">
        <f>VLOOKUP(C34,'出荷数2407-2506total250730101950'!B:F,5,0)</f>
        <v>224</v>
      </c>
      <c r="L34" s="203">
        <f>VLOOKUP(C:C,total251219111800!B:F,5,0)</f>
        <v>45</v>
      </c>
      <c r="M34" s="8"/>
      <c r="N34" s="21">
        <f t="shared" si="0"/>
        <v>45</v>
      </c>
      <c r="O34" s="44">
        <v>2078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2078</v>
      </c>
      <c r="V34" s="45">
        <v>2033</v>
      </c>
      <c r="W34" s="41">
        <v>2.165543792107796E-2</v>
      </c>
      <c r="X34" s="46"/>
      <c r="Y34" s="46"/>
    </row>
    <row r="35" spans="1:27">
      <c r="A35" s="29" t="s">
        <v>1071</v>
      </c>
      <c r="B35" s="30" t="s">
        <v>356</v>
      </c>
      <c r="C35" s="6" t="s">
        <v>122</v>
      </c>
      <c r="D35" s="20" t="s">
        <v>123</v>
      </c>
      <c r="E35" s="19"/>
      <c r="F35" s="19">
        <v>1322</v>
      </c>
      <c r="G35" s="21">
        <v>1075</v>
      </c>
      <c r="H35" s="21">
        <v>946</v>
      </c>
      <c r="I35" s="8">
        <f>VLOOKUP(C35,'202310-202403出荷数total2403220951'!B:F,5,0)</f>
        <v>348</v>
      </c>
      <c r="J35" s="203">
        <f>VLOOKUP(C35,'出荷数2307～2406total241008110618'!B:F,5,0)</f>
        <v>766</v>
      </c>
      <c r="K35" s="214">
        <f>VLOOKUP(C35,'出荷数2407-2506total250730101950'!B:F,5,0)</f>
        <v>1074</v>
      </c>
      <c r="L35" s="203">
        <f>VLOOKUP(C:C,total251219111800!B:F,5,0)</f>
        <v>327</v>
      </c>
      <c r="M35" s="8"/>
      <c r="N35" s="21">
        <f t="shared" si="0"/>
        <v>327</v>
      </c>
      <c r="O35" s="44">
        <v>3683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3683</v>
      </c>
      <c r="V35" s="45">
        <v>3356</v>
      </c>
      <c r="W35" s="41">
        <v>8.8786315503665489E-2</v>
      </c>
      <c r="X35" s="46"/>
      <c r="Y35" s="46"/>
    </row>
    <row r="36" spans="1:27">
      <c r="A36" s="29" t="s">
        <v>1072</v>
      </c>
      <c r="B36" s="30" t="s">
        <v>356</v>
      </c>
      <c r="C36" s="17" t="s">
        <v>44</v>
      </c>
      <c r="D36" s="24" t="s">
        <v>45</v>
      </c>
      <c r="E36" s="23"/>
      <c r="F36" s="19">
        <v>1781</v>
      </c>
      <c r="G36" s="21">
        <v>1472</v>
      </c>
      <c r="H36" s="21">
        <v>1360</v>
      </c>
      <c r="I36" s="213">
        <f>VLOOKUP(C36,'202310-202403出荷数total2403220951'!B:F,5,0)</f>
        <v>3651</v>
      </c>
      <c r="J36" s="203">
        <f>VLOOKUP(C36,'出荷数2307～2406total241008110618'!B:F,5,0)</f>
        <v>4452</v>
      </c>
      <c r="K36" s="214">
        <f>VLOOKUP(C36,'出荷数2407-2506total250730101950'!B:F,5,0)</f>
        <v>4054</v>
      </c>
      <c r="L36" s="203">
        <f>VLOOKUP(C:C,total251219111800!B:F,5,0)</f>
        <v>524</v>
      </c>
      <c r="M36" s="8"/>
      <c r="N36" s="21">
        <f t="shared" si="0"/>
        <v>524</v>
      </c>
      <c r="O36" s="44">
        <v>12996</v>
      </c>
      <c r="P36" s="44">
        <v>0</v>
      </c>
      <c r="Q36" s="44">
        <v>100</v>
      </c>
      <c r="R36" s="44">
        <v>0</v>
      </c>
      <c r="S36" s="44">
        <v>0</v>
      </c>
      <c r="T36" s="45">
        <v>0</v>
      </c>
      <c r="U36" s="45">
        <v>13096</v>
      </c>
      <c r="V36" s="45">
        <v>12572</v>
      </c>
      <c r="W36" s="41">
        <v>4.0320098491843641E-2</v>
      </c>
      <c r="X36" s="46"/>
      <c r="Y36" s="46"/>
    </row>
    <row r="37" spans="1:27">
      <c r="A37" s="29" t="s">
        <v>1073</v>
      </c>
      <c r="B37" s="30" t="s">
        <v>356</v>
      </c>
      <c r="C37" s="6" t="s">
        <v>184</v>
      </c>
      <c r="D37" s="20" t="s">
        <v>185</v>
      </c>
      <c r="E37" s="19" t="s">
        <v>186</v>
      </c>
      <c r="F37" s="19">
        <v>1210</v>
      </c>
      <c r="G37" s="21">
        <v>214</v>
      </c>
      <c r="H37" s="21">
        <v>13</v>
      </c>
      <c r="I37" s="8">
        <f>VLOOKUP(C37,'202310-202403出荷数total2403220951'!B:F,5,0)</f>
        <v>75</v>
      </c>
      <c r="J37" s="203">
        <f>VLOOKUP(C37,'出荷数2307～2406total241008110618'!B:F,5,0)</f>
        <v>79</v>
      </c>
      <c r="K37" s="214">
        <f>VLOOKUP(C37,'出荷数2407-2506total250730101950'!B:F,5,0)</f>
        <v>1</v>
      </c>
      <c r="L37" s="203">
        <f>VLOOKUP(C:C,total251219111800!B:F,5,0)</f>
        <v>3</v>
      </c>
      <c r="M37" s="8"/>
      <c r="N37" s="21">
        <f t="shared" si="0"/>
        <v>3</v>
      </c>
      <c r="O37" s="44">
        <v>881</v>
      </c>
      <c r="P37" s="44">
        <v>0</v>
      </c>
      <c r="Q37" s="44">
        <v>0</v>
      </c>
      <c r="R37" s="44">
        <v>0</v>
      </c>
      <c r="S37" s="44">
        <v>0</v>
      </c>
      <c r="T37" s="45">
        <v>0</v>
      </c>
      <c r="U37" s="45">
        <v>881</v>
      </c>
      <c r="V37" s="45">
        <v>878</v>
      </c>
      <c r="W37" s="41">
        <v>3.4052213393870601E-3</v>
      </c>
      <c r="X37" s="46"/>
      <c r="Y37" s="46"/>
    </row>
    <row r="38" spans="1:27">
      <c r="A38" s="29" t="s">
        <v>1074</v>
      </c>
      <c r="B38" s="30" t="s">
        <v>356</v>
      </c>
      <c r="C38" s="7" t="s">
        <v>1006</v>
      </c>
      <c r="D38" s="20" t="s">
        <v>1261</v>
      </c>
      <c r="E38" s="19" t="s">
        <v>214</v>
      </c>
      <c r="F38" s="19">
        <v>271</v>
      </c>
      <c r="G38" s="21">
        <v>200</v>
      </c>
      <c r="H38" s="21">
        <v>124</v>
      </c>
      <c r="I38" s="8">
        <f>VLOOKUP(C38,'202310-202403出荷数total2403220951'!B:F,5,0)</f>
        <v>63</v>
      </c>
      <c r="J38" s="203">
        <f>VLOOKUP(C38,'出荷数2307～2406total241008110618'!B:F,5,0)</f>
        <v>93</v>
      </c>
      <c r="K38" s="214">
        <f>VLOOKUP(C38,'出荷数2407-2506total250730101950'!B:F,5,0)</f>
        <v>14</v>
      </c>
      <c r="L38" s="203">
        <f>VLOOKUP(C:C,total251219111800!B:F,5,0)</f>
        <v>140</v>
      </c>
      <c r="M38" s="8"/>
      <c r="N38" s="21">
        <f t="shared" si="0"/>
        <v>140</v>
      </c>
      <c r="O38" s="44">
        <v>797</v>
      </c>
      <c r="P38" s="44">
        <v>0</v>
      </c>
      <c r="Q38" s="44">
        <v>0</v>
      </c>
      <c r="R38" s="44">
        <v>0</v>
      </c>
      <c r="S38" s="44">
        <v>0</v>
      </c>
      <c r="T38" s="45">
        <v>0</v>
      </c>
      <c r="U38" s="45">
        <v>797</v>
      </c>
      <c r="V38" s="45">
        <v>657</v>
      </c>
      <c r="W38" s="41">
        <v>0.17565872020075282</v>
      </c>
      <c r="X38" s="46"/>
      <c r="Y38" s="46"/>
    </row>
    <row r="39" spans="1:27" s="152" customFormat="1">
      <c r="A39" s="144" t="s">
        <v>1075</v>
      </c>
      <c r="B39" s="145" t="s">
        <v>356</v>
      </c>
      <c r="C39" s="147" t="s">
        <v>209</v>
      </c>
      <c r="D39" s="147" t="s">
        <v>210</v>
      </c>
      <c r="E39" s="146"/>
      <c r="F39" s="146"/>
      <c r="G39" s="148">
        <v>9</v>
      </c>
      <c r="H39" s="148">
        <v>1109</v>
      </c>
      <c r="I39" s="8" t="e">
        <f>VLOOKUP(C39,'202310-202403出荷数total2403220951'!B:F,5,0)</f>
        <v>#N/A</v>
      </c>
      <c r="J39" s="203" t="e">
        <f>VLOOKUP(C39,'出荷数2307～2406total241008110618'!B:F,5,0)</f>
        <v>#N/A</v>
      </c>
      <c r="K39" s="214" t="e">
        <f>VLOOKUP(C39,'出荷数2407-2506total250730101950'!B:F,5,0)</f>
        <v>#N/A</v>
      </c>
      <c r="L39" s="203" t="e">
        <f>VLOOKUP(C:C,total251219111800!B:F,5,0)</f>
        <v>#N/A</v>
      </c>
      <c r="M39" s="211">
        <v>470</v>
      </c>
      <c r="N39" s="211">
        <v>470</v>
      </c>
      <c r="O39" s="148">
        <v>106</v>
      </c>
      <c r="P39" s="148">
        <v>0</v>
      </c>
      <c r="Q39" s="44">
        <v>0</v>
      </c>
      <c r="R39" s="148">
        <v>0</v>
      </c>
      <c r="S39" s="148">
        <v>0</v>
      </c>
      <c r="T39" s="149">
        <v>0</v>
      </c>
      <c r="U39" s="149">
        <v>106</v>
      </c>
      <c r="V39" s="149">
        <v>-364</v>
      </c>
      <c r="W39" s="150">
        <v>4.4339622641509431</v>
      </c>
      <c r="X39" s="151"/>
      <c r="Y39" s="151"/>
      <c r="Z39" s="191"/>
      <c r="AA39" s="191"/>
    </row>
    <row r="40" spans="1:27">
      <c r="A40" s="29" t="s">
        <v>1076</v>
      </c>
      <c r="B40" s="30" t="s">
        <v>356</v>
      </c>
      <c r="C40" s="6" t="s">
        <v>357</v>
      </c>
      <c r="D40" s="20" t="s">
        <v>59</v>
      </c>
      <c r="E40" s="19"/>
      <c r="F40" s="19">
        <v>19</v>
      </c>
      <c r="G40" s="21">
        <v>1283</v>
      </c>
      <c r="H40" s="21">
        <v>7</v>
      </c>
      <c r="I40" s="8">
        <f>VLOOKUP(C40,'202310-202403出荷数total2403220951'!B:F,5,0)</f>
        <v>223</v>
      </c>
      <c r="J40" s="203">
        <f>VLOOKUP(C40,'出荷数2307～2406total241008110618'!B:F,5,0)</f>
        <v>598</v>
      </c>
      <c r="K40" s="214">
        <f>VLOOKUP(C40,'出荷数2407-2506total250730101950'!B:F,5,0)</f>
        <v>73</v>
      </c>
      <c r="L40" s="203">
        <f>VLOOKUP(C:C,total251219111800!B:F,5,0)</f>
        <v>5</v>
      </c>
      <c r="M40" s="8"/>
      <c r="N40" s="21">
        <f t="shared" si="0"/>
        <v>5</v>
      </c>
      <c r="O40" s="44">
        <v>4152</v>
      </c>
      <c r="P40" s="44">
        <v>0</v>
      </c>
      <c r="Q40" s="44">
        <v>0</v>
      </c>
      <c r="R40" s="44">
        <v>0</v>
      </c>
      <c r="S40" s="44">
        <v>0</v>
      </c>
      <c r="T40" s="45">
        <v>0</v>
      </c>
      <c r="U40" s="45">
        <v>4152</v>
      </c>
      <c r="V40" s="45">
        <v>4147</v>
      </c>
      <c r="W40" s="41">
        <v>1.2042389210019267E-3</v>
      </c>
      <c r="X40" s="46"/>
      <c r="Y40" s="46"/>
    </row>
    <row r="41" spans="1:27">
      <c r="A41" s="29" t="s">
        <v>1077</v>
      </c>
      <c r="B41" s="30" t="s">
        <v>356</v>
      </c>
      <c r="C41" s="7" t="s">
        <v>219</v>
      </c>
      <c r="D41" s="20" t="s">
        <v>220</v>
      </c>
      <c r="E41" s="19"/>
      <c r="F41" s="19">
        <v>825</v>
      </c>
      <c r="G41" s="21">
        <v>660</v>
      </c>
      <c r="H41" s="21">
        <v>1314</v>
      </c>
      <c r="I41" s="8">
        <f>VLOOKUP(C41,'202310-202403出荷数total2403220951'!B:F,5,0)</f>
        <v>262</v>
      </c>
      <c r="J41" s="203">
        <f>VLOOKUP(C41,'出荷数2307～2406total241008110618'!B:F,5,0)</f>
        <v>723</v>
      </c>
      <c r="K41" s="214">
        <f>VLOOKUP(C41,'出荷数2407-2506total250730101950'!B:F,5,0)</f>
        <v>1443</v>
      </c>
      <c r="L41" s="203">
        <f>VLOOKUP(C:C,total251219111800!B:F,5,0)</f>
        <v>305</v>
      </c>
      <c r="M41" s="8"/>
      <c r="N41" s="21">
        <f t="shared" si="0"/>
        <v>305</v>
      </c>
      <c r="O41" s="44">
        <v>3065</v>
      </c>
      <c r="P41" s="44">
        <v>190</v>
      </c>
      <c r="Q41" s="44">
        <v>0</v>
      </c>
      <c r="R41" s="44">
        <v>0</v>
      </c>
      <c r="S41" s="44">
        <v>300</v>
      </c>
      <c r="T41" s="45">
        <v>-110</v>
      </c>
      <c r="U41" s="45">
        <v>2765</v>
      </c>
      <c r="V41" s="45">
        <v>2460</v>
      </c>
      <c r="W41" s="41">
        <v>9.3701996927803385E-2</v>
      </c>
      <c r="X41" s="46"/>
      <c r="Y41" s="46"/>
    </row>
    <row r="42" spans="1:27">
      <c r="A42" s="29" t="s">
        <v>1078</v>
      </c>
      <c r="B42" s="30" t="s">
        <v>356</v>
      </c>
      <c r="C42" s="6" t="s">
        <v>358</v>
      </c>
      <c r="D42" s="20" t="s">
        <v>352</v>
      </c>
      <c r="E42" s="19"/>
      <c r="F42" s="19">
        <v>33</v>
      </c>
      <c r="G42" s="21">
        <v>994</v>
      </c>
      <c r="H42" s="21">
        <v>20</v>
      </c>
      <c r="I42" s="8">
        <f>VLOOKUP(C42,'202310-202403出荷数total2403220951'!B:F,5,0)</f>
        <v>14</v>
      </c>
      <c r="J42" s="203">
        <f>VLOOKUP(C42,'出荷数2307～2406total241008110618'!B:F,5,0)</f>
        <v>26</v>
      </c>
      <c r="K42" s="214">
        <f>VLOOKUP(C42,'出荷数2407-2506total250730101950'!B:F,5,0)</f>
        <v>8</v>
      </c>
      <c r="L42" s="203">
        <f>VLOOKUP(C:C,total251219111800!B:F,5,0)</f>
        <v>4</v>
      </c>
      <c r="M42" s="8"/>
      <c r="N42" s="21">
        <f t="shared" si="0"/>
        <v>4</v>
      </c>
      <c r="O42" s="44">
        <v>4564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4564</v>
      </c>
      <c r="V42" s="45">
        <v>4560</v>
      </c>
      <c r="W42" s="41">
        <v>8.7642418930762491E-4</v>
      </c>
      <c r="X42" s="46"/>
      <c r="Y42" s="46"/>
    </row>
    <row r="43" spans="1:27">
      <c r="A43" s="29" t="s">
        <v>1079</v>
      </c>
      <c r="B43" s="30" t="s">
        <v>356</v>
      </c>
      <c r="C43" s="17" t="s">
        <v>258</v>
      </c>
      <c r="D43" s="24" t="s">
        <v>259</v>
      </c>
      <c r="E43" s="23"/>
      <c r="F43" s="19">
        <v>15</v>
      </c>
      <c r="G43" s="21">
        <v>257</v>
      </c>
      <c r="H43" s="21">
        <v>96</v>
      </c>
      <c r="I43" s="8">
        <f>VLOOKUP(C43,'202310-202403出荷数total2403220951'!B:F,5,0)</f>
        <v>18</v>
      </c>
      <c r="J43" s="203">
        <f>VLOOKUP(C43,'出荷数2307～2406total241008110618'!B:F,5,0)</f>
        <v>45</v>
      </c>
      <c r="K43" s="214">
        <f>VLOOKUP(C43,'出荷数2407-2506total250730101950'!B:F,5,0)</f>
        <v>101</v>
      </c>
      <c r="L43" s="203">
        <f>VLOOKUP(C:C,total251219111800!B:F,5,0)</f>
        <v>21</v>
      </c>
      <c r="M43" s="8"/>
      <c r="N43" s="21">
        <f t="shared" si="0"/>
        <v>21</v>
      </c>
      <c r="O43" s="44">
        <v>793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793</v>
      </c>
      <c r="V43" s="45">
        <v>772</v>
      </c>
      <c r="W43" s="41">
        <v>2.6481715006305171E-2</v>
      </c>
      <c r="X43" s="46"/>
      <c r="Y43" s="46"/>
    </row>
    <row r="44" spans="1:27">
      <c r="A44" s="29"/>
      <c r="B44" s="30" t="s">
        <v>356</v>
      </c>
      <c r="C44" s="17" t="s">
        <v>4241</v>
      </c>
      <c r="D44" s="24" t="s">
        <v>4363</v>
      </c>
      <c r="E44" s="23"/>
      <c r="F44" s="19"/>
      <c r="G44" s="21"/>
      <c r="H44" s="21"/>
      <c r="I44" s="8"/>
      <c r="J44" s="203"/>
      <c r="K44" s="214"/>
      <c r="L44" s="203">
        <f>VLOOKUP(C:C,total251219111800!B:F,5,0)</f>
        <v>3</v>
      </c>
      <c r="M44" s="8"/>
      <c r="N44" s="21">
        <f t="shared" si="0"/>
        <v>3</v>
      </c>
      <c r="O44" s="44">
        <v>493</v>
      </c>
      <c r="P44" s="44">
        <v>0</v>
      </c>
      <c r="Q44" s="44">
        <v>1000</v>
      </c>
      <c r="R44" s="44">
        <v>0</v>
      </c>
      <c r="S44" s="44">
        <v>0</v>
      </c>
      <c r="T44" s="45">
        <v>0</v>
      </c>
      <c r="U44" s="45">
        <v>1493</v>
      </c>
      <c r="V44" s="45">
        <v>1490</v>
      </c>
      <c r="W44" s="41">
        <v>6.0851926977687626E-3</v>
      </c>
      <c r="X44" s="46"/>
      <c r="Y44" s="46"/>
    </row>
    <row r="45" spans="1:27" s="152" customFormat="1">
      <c r="A45" s="29" t="s">
        <v>1080</v>
      </c>
      <c r="B45" s="145" t="s">
        <v>356</v>
      </c>
      <c r="C45" s="146" t="s">
        <v>36</v>
      </c>
      <c r="D45" s="147" t="s">
        <v>37</v>
      </c>
      <c r="E45" s="146"/>
      <c r="F45" s="146">
        <v>940</v>
      </c>
      <c r="G45" s="148">
        <v>457</v>
      </c>
      <c r="H45" s="21">
        <v>1013</v>
      </c>
      <c r="I45" s="8">
        <f>VLOOKUP(C45,'202310-202403出荷数total2403220951'!B:F,5,0)</f>
        <v>669</v>
      </c>
      <c r="J45" s="203">
        <f>VLOOKUP(C45,'出荷数2307～2406total241008110618'!B:F,5,0)</f>
        <v>4147</v>
      </c>
      <c r="K45" s="214">
        <f>VLOOKUP(C45,'出荷数2407-2506total250730101950'!B:F,5,0)</f>
        <v>4439</v>
      </c>
      <c r="L45" s="203">
        <f>VLOOKUP(C:C,total251219111800!B:F,5,0)</f>
        <v>49</v>
      </c>
      <c r="M45" s="8"/>
      <c r="N45" s="21">
        <f t="shared" si="0"/>
        <v>49</v>
      </c>
      <c r="O45" s="148">
        <v>307</v>
      </c>
      <c r="P45" s="148">
        <v>0</v>
      </c>
      <c r="Q45" s="44">
        <v>0</v>
      </c>
      <c r="R45" s="148">
        <v>0</v>
      </c>
      <c r="S45" s="148">
        <v>0</v>
      </c>
      <c r="T45" s="149">
        <v>0</v>
      </c>
      <c r="U45" s="149">
        <v>307</v>
      </c>
      <c r="V45" s="149">
        <v>258</v>
      </c>
      <c r="W45" s="150">
        <v>0.15960912052117263</v>
      </c>
      <c r="X45" s="151"/>
      <c r="Y45" s="151"/>
      <c r="Z45" s="191"/>
      <c r="AA45" s="191"/>
    </row>
    <row r="46" spans="1:27" s="152" customFormat="1">
      <c r="A46" s="29" t="s">
        <v>1081</v>
      </c>
      <c r="B46" s="145" t="s">
        <v>356</v>
      </c>
      <c r="C46" s="146" t="s">
        <v>24</v>
      </c>
      <c r="D46" s="147" t="s">
        <v>25</v>
      </c>
      <c r="E46" s="146"/>
      <c r="F46" s="146">
        <v>149</v>
      </c>
      <c r="G46" s="148">
        <v>373</v>
      </c>
      <c r="H46" s="21">
        <v>66</v>
      </c>
      <c r="I46" s="8">
        <f>VLOOKUP(C46,'202310-202403出荷数total2403220951'!B:F,5,0)</f>
        <v>150</v>
      </c>
      <c r="J46" s="203">
        <f>VLOOKUP(C46,'出荷数2307～2406total241008110618'!B:F,5,0)</f>
        <v>203</v>
      </c>
      <c r="K46" s="214">
        <f>VLOOKUP(C46,'出荷数2407-2506total250730101950'!B:F,5,0)</f>
        <v>212</v>
      </c>
      <c r="L46" s="203">
        <f>VLOOKUP(C:C,total251219111800!B:F,5,0)</f>
        <v>39</v>
      </c>
      <c r="M46" s="8"/>
      <c r="N46" s="21">
        <f t="shared" si="0"/>
        <v>39</v>
      </c>
      <c r="O46" s="148">
        <v>965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965</v>
      </c>
      <c r="V46" s="149">
        <v>926</v>
      </c>
      <c r="W46" s="150">
        <v>4.0414507772020727E-2</v>
      </c>
      <c r="X46" s="151"/>
      <c r="Y46" s="151"/>
      <c r="Z46" s="191"/>
      <c r="AA46" s="191"/>
    </row>
    <row r="47" spans="1:27">
      <c r="A47" s="29" t="s">
        <v>1082</v>
      </c>
      <c r="B47" s="30" t="s">
        <v>356</v>
      </c>
      <c r="C47" s="6" t="s">
        <v>83</v>
      </c>
      <c r="D47" s="20" t="s">
        <v>84</v>
      </c>
      <c r="E47" s="19" t="s">
        <v>85</v>
      </c>
      <c r="F47" s="19">
        <v>2264</v>
      </c>
      <c r="G47" s="21">
        <v>1923</v>
      </c>
      <c r="H47" s="21">
        <v>1776</v>
      </c>
      <c r="I47" s="8">
        <f>VLOOKUP(C47,'202310-202403出荷数total2403220951'!B:F,5,0)</f>
        <v>535</v>
      </c>
      <c r="J47" s="203">
        <f>VLOOKUP(C47,'出荷数2307～2406total241008110618'!B:F,5,0)</f>
        <v>2161</v>
      </c>
      <c r="K47" s="214">
        <f>VLOOKUP(C47,'出荷数2407-2506total250730101950'!B:F,5,0)</f>
        <v>933</v>
      </c>
      <c r="L47" s="203">
        <f>VLOOKUP(C:C,total251219111800!B:F,5,0)</f>
        <v>398</v>
      </c>
      <c r="M47" s="8"/>
      <c r="N47" s="21">
        <f t="shared" si="0"/>
        <v>398</v>
      </c>
      <c r="O47" s="44">
        <v>2688</v>
      </c>
      <c r="P47" s="44">
        <v>0</v>
      </c>
      <c r="Q47" s="44">
        <v>0</v>
      </c>
      <c r="R47" s="44">
        <v>0</v>
      </c>
      <c r="S47" s="44">
        <v>0</v>
      </c>
      <c r="T47" s="45">
        <v>0</v>
      </c>
      <c r="U47" s="45">
        <v>2688</v>
      </c>
      <c r="V47" s="45">
        <v>2290</v>
      </c>
      <c r="W47" s="41">
        <v>0.14806547619047619</v>
      </c>
      <c r="X47" s="46"/>
      <c r="Y47" s="46"/>
    </row>
    <row r="48" spans="1:27">
      <c r="A48" s="192" t="s">
        <v>1083</v>
      </c>
      <c r="B48" s="193" t="s">
        <v>356</v>
      </c>
      <c r="C48" s="194" t="s">
        <v>67</v>
      </c>
      <c r="D48" s="195" t="s">
        <v>68</v>
      </c>
      <c r="E48" s="194"/>
      <c r="F48" s="194">
        <v>3482</v>
      </c>
      <c r="G48" s="196">
        <v>1186</v>
      </c>
      <c r="H48" s="196">
        <v>1004</v>
      </c>
      <c r="I48" s="196">
        <f>VLOOKUP(C48,'202310-202403出荷数total2403220951'!B:F,5,0)</f>
        <v>594</v>
      </c>
      <c r="J48" s="196">
        <f>VLOOKUP(C48,'出荷数2307～2406total241008110618'!B:F,5,0)</f>
        <v>1198</v>
      </c>
      <c r="K48" s="196">
        <f>VLOOKUP(C48,'出荷数2407-2506total250730101950'!B:F,5,0)</f>
        <v>1234</v>
      </c>
      <c r="L48" s="196">
        <f>VLOOKUP(C:C,total251219111800!B:F,5,0)</f>
        <v>693</v>
      </c>
      <c r="M48" s="196"/>
      <c r="N48" s="196">
        <f t="shared" si="0"/>
        <v>693</v>
      </c>
      <c r="O48" s="196">
        <v>646</v>
      </c>
      <c r="P48" s="196">
        <v>0</v>
      </c>
      <c r="Q48" s="196">
        <v>0</v>
      </c>
      <c r="R48" s="196">
        <v>0</v>
      </c>
      <c r="S48" s="196">
        <v>0</v>
      </c>
      <c r="T48" s="197">
        <v>0</v>
      </c>
      <c r="U48" s="197">
        <v>646</v>
      </c>
      <c r="V48" s="197">
        <v>-47</v>
      </c>
      <c r="W48" s="198">
        <v>1.0727554179566563</v>
      </c>
      <c r="X48" s="199" t="s">
        <v>2745</v>
      </c>
      <c r="Y48" s="199"/>
    </row>
    <row r="49" spans="1:27" s="277" customFormat="1">
      <c r="A49" s="269" t="s">
        <v>1084</v>
      </c>
      <c r="B49" s="270" t="s">
        <v>356</v>
      </c>
      <c r="C49" s="271" t="s">
        <v>20</v>
      </c>
      <c r="D49" s="272" t="s">
        <v>21</v>
      </c>
      <c r="E49" s="271"/>
      <c r="F49" s="271">
        <v>5224</v>
      </c>
      <c r="G49" s="202">
        <v>1145</v>
      </c>
      <c r="H49" s="202">
        <v>1174</v>
      </c>
      <c r="I49" s="202">
        <f>VLOOKUP(C49,'202310-202403出荷数total2403220951'!B:F,5,0)</f>
        <v>435</v>
      </c>
      <c r="J49" s="202">
        <f>VLOOKUP(C49,'出荷数2307～2406total241008110618'!B:F,5,0)</f>
        <v>653</v>
      </c>
      <c r="K49" s="214">
        <f>VLOOKUP(C49,'出荷数2407-2506total250730101950'!B:F,5,0)</f>
        <v>1213</v>
      </c>
      <c r="L49" s="203">
        <f>VLOOKUP(C:C,total251219111800!B:F,5,0)</f>
        <v>373</v>
      </c>
      <c r="M49" s="8"/>
      <c r="N49" s="21">
        <f t="shared" si="0"/>
        <v>373</v>
      </c>
      <c r="O49" s="202">
        <v>3582</v>
      </c>
      <c r="P49" s="202">
        <v>0</v>
      </c>
      <c r="Q49" s="202">
        <v>0</v>
      </c>
      <c r="R49" s="202">
        <v>0</v>
      </c>
      <c r="S49" s="202">
        <v>0</v>
      </c>
      <c r="T49" s="273">
        <v>0</v>
      </c>
      <c r="U49" s="273">
        <v>3582</v>
      </c>
      <c r="V49" s="273">
        <v>3209</v>
      </c>
      <c r="W49" s="274">
        <v>0.10413176996091569</v>
      </c>
      <c r="X49" s="275"/>
      <c r="Y49" s="275"/>
      <c r="Z49" s="276"/>
      <c r="AA49" s="276"/>
    </row>
    <row r="50" spans="1:27">
      <c r="A50" s="29" t="s">
        <v>1085</v>
      </c>
      <c r="B50" s="30" t="s">
        <v>356</v>
      </c>
      <c r="C50" s="6" t="s">
        <v>150</v>
      </c>
      <c r="D50" s="20" t="s">
        <v>151</v>
      </c>
      <c r="E50" s="19"/>
      <c r="F50" s="19"/>
      <c r="G50" s="21">
        <v>537</v>
      </c>
      <c r="H50" s="21">
        <v>3033</v>
      </c>
      <c r="I50" s="213">
        <f>VLOOKUP(C50,'202310-202403出荷数total2403220951'!B:F,5,0)</f>
        <v>1920</v>
      </c>
      <c r="J50" s="203">
        <f>VLOOKUP(C50,'出荷数2307～2406total241008110618'!B:F,5,0)</f>
        <v>4184</v>
      </c>
      <c r="K50" s="214">
        <f>VLOOKUP(C50,'出荷数2407-2506total250730101950'!B:F,5,0)</f>
        <v>3497</v>
      </c>
      <c r="L50" s="203">
        <f>VLOOKUP(C:C,total251219111800!B:F,5,0)</f>
        <v>1086</v>
      </c>
      <c r="M50" s="211">
        <v>750</v>
      </c>
      <c r="N50" s="21">
        <f t="shared" si="0"/>
        <v>1086</v>
      </c>
      <c r="O50" s="44">
        <v>4656</v>
      </c>
      <c r="P50" s="44">
        <v>840</v>
      </c>
      <c r="Q50" s="44">
        <v>0</v>
      </c>
      <c r="R50" s="44">
        <v>0</v>
      </c>
      <c r="S50" s="44">
        <v>900</v>
      </c>
      <c r="T50" s="45">
        <v>-60</v>
      </c>
      <c r="U50" s="45">
        <v>3756</v>
      </c>
      <c r="V50" s="45">
        <v>2670</v>
      </c>
      <c r="W50" s="41">
        <v>0.19759825327510916</v>
      </c>
      <c r="X50" s="46"/>
      <c r="Y50" s="46"/>
    </row>
    <row r="51" spans="1:27" s="200" customFormat="1">
      <c r="A51" s="192" t="s">
        <v>1086</v>
      </c>
      <c r="B51" s="193" t="s">
        <v>356</v>
      </c>
      <c r="C51" s="194" t="s">
        <v>164</v>
      </c>
      <c r="D51" s="195" t="s">
        <v>163</v>
      </c>
      <c r="E51" s="194" t="s">
        <v>165</v>
      </c>
      <c r="F51" s="194">
        <v>1023</v>
      </c>
      <c r="G51" s="196">
        <v>517</v>
      </c>
      <c r="H51" s="196">
        <v>437</v>
      </c>
      <c r="I51" s="196">
        <f>VLOOKUP(C51,'202310-202403出荷数total2403220951'!B:F,5,0)</f>
        <v>346</v>
      </c>
      <c r="J51" s="196">
        <f>VLOOKUP(C51,'出荷数2307～2406total241008110618'!B:F,5,0)</f>
        <v>396</v>
      </c>
      <c r="K51" s="196">
        <f>VLOOKUP(C51,'出荷数2407-2506total250730101950'!B:F,5,0)</f>
        <v>187</v>
      </c>
      <c r="L51" s="196">
        <f>VLOOKUP(C:C,total251219111800!B:F,5,0)</f>
        <v>6</v>
      </c>
      <c r="M51" s="196"/>
      <c r="N51" s="196">
        <f t="shared" si="0"/>
        <v>6</v>
      </c>
      <c r="O51" s="196">
        <v>1257</v>
      </c>
      <c r="P51" s="196">
        <v>600</v>
      </c>
      <c r="Q51" s="196">
        <v>0</v>
      </c>
      <c r="R51" s="196">
        <v>0</v>
      </c>
      <c r="S51" s="196">
        <v>600</v>
      </c>
      <c r="T51" s="197">
        <v>0</v>
      </c>
      <c r="U51" s="197">
        <v>657</v>
      </c>
      <c r="V51" s="197">
        <v>651</v>
      </c>
      <c r="W51" s="198">
        <v>3.2310177705977385E-3</v>
      </c>
      <c r="X51" s="199" t="s">
        <v>4389</v>
      </c>
      <c r="Y51" s="199"/>
      <c r="Z51" s="201"/>
      <c r="AA51" s="201"/>
    </row>
    <row r="52" spans="1:27" s="152" customFormat="1" ht="15.75">
      <c r="A52" s="29" t="s">
        <v>1087</v>
      </c>
      <c r="B52" s="145" t="s">
        <v>356</v>
      </c>
      <c r="C52" s="146" t="s">
        <v>233</v>
      </c>
      <c r="D52" s="147" t="s">
        <v>234</v>
      </c>
      <c r="E52" s="146"/>
      <c r="F52" s="146">
        <v>843</v>
      </c>
      <c r="G52" s="148">
        <v>647</v>
      </c>
      <c r="H52" s="21">
        <v>2107</v>
      </c>
      <c r="I52" s="8" t="e">
        <f>VLOOKUP(C52,'202310-202403出荷数total2403220951'!B:F,5,0)</f>
        <v>#N/A</v>
      </c>
      <c r="J52" s="203" t="e">
        <f>VLOOKUP(C52,'出荷数2307～2406total241008110618'!B:F,5,0)</f>
        <v>#N/A</v>
      </c>
      <c r="K52" s="214" t="e">
        <f>VLOOKUP(C52,'出荷数2407-2506total250730101950'!B:F,5,0)</f>
        <v>#N/A</v>
      </c>
      <c r="L52" s="203" t="e">
        <f>VLOOKUP(C:C,total251219111800!B:F,5,0)</f>
        <v>#N/A</v>
      </c>
      <c r="M52" s="211">
        <v>890</v>
      </c>
      <c r="N52" s="211">
        <v>890</v>
      </c>
      <c r="O52" s="148">
        <v>0</v>
      </c>
      <c r="P52" s="148">
        <v>0</v>
      </c>
      <c r="Q52" s="44">
        <v>0</v>
      </c>
      <c r="R52" s="148">
        <v>0</v>
      </c>
      <c r="S52" s="148">
        <v>0</v>
      </c>
      <c r="T52" s="149">
        <v>0</v>
      </c>
      <c r="U52" s="149">
        <v>0</v>
      </c>
      <c r="V52" s="149">
        <v>-890</v>
      </c>
      <c r="W52" s="150" t="e">
        <v>#DIV/0!</v>
      </c>
      <c r="X52" s="151"/>
      <c r="Y52" s="151"/>
    </row>
    <row r="53" spans="1:27">
      <c r="A53" s="29" t="s">
        <v>1088</v>
      </c>
      <c r="B53" s="30" t="s">
        <v>356</v>
      </c>
      <c r="C53" s="7" t="s">
        <v>205</v>
      </c>
      <c r="D53" s="20" t="s">
        <v>206</v>
      </c>
      <c r="E53" s="19"/>
      <c r="F53" s="19">
        <v>1465</v>
      </c>
      <c r="G53" s="21">
        <v>1744</v>
      </c>
      <c r="H53" s="21">
        <v>888</v>
      </c>
      <c r="I53" s="8">
        <f>VLOOKUP(C53,'202310-202403出荷数total2403220951'!B:F,5,0)</f>
        <v>559</v>
      </c>
      <c r="J53" s="203">
        <f>VLOOKUP(C53,'出荷数2307～2406total241008110618'!B:F,5,0)</f>
        <v>1133</v>
      </c>
      <c r="K53" s="214">
        <f>VLOOKUP(C53,'出荷数2407-2506total250730101950'!B:F,5,0)</f>
        <v>829</v>
      </c>
      <c r="L53" s="203">
        <f>VLOOKUP(C:C,total251219111800!B:F,5,0)</f>
        <v>200</v>
      </c>
      <c r="M53" s="8"/>
      <c r="N53" s="21">
        <f t="shared" si="0"/>
        <v>200</v>
      </c>
      <c r="O53" s="44">
        <v>3367</v>
      </c>
      <c r="P53" s="44">
        <v>0</v>
      </c>
      <c r="Q53" s="44">
        <v>0</v>
      </c>
      <c r="R53" s="44">
        <v>0</v>
      </c>
      <c r="S53" s="44">
        <v>0</v>
      </c>
      <c r="T53" s="45">
        <v>0</v>
      </c>
      <c r="U53" s="45">
        <v>3367</v>
      </c>
      <c r="V53" s="45">
        <v>3167</v>
      </c>
      <c r="W53" s="41">
        <v>5.94000594000594E-2</v>
      </c>
      <c r="X53" s="46"/>
      <c r="Y53" s="46"/>
    </row>
    <row r="54" spans="1:27" s="152" customFormat="1" ht="15.75">
      <c r="A54" s="29" t="s">
        <v>1089</v>
      </c>
      <c r="B54" s="145" t="s">
        <v>356</v>
      </c>
      <c r="C54" s="153" t="s">
        <v>1264</v>
      </c>
      <c r="D54" s="154" t="s">
        <v>64</v>
      </c>
      <c r="E54" s="153"/>
      <c r="F54" s="146">
        <v>1087</v>
      </c>
      <c r="G54" s="148">
        <v>665</v>
      </c>
      <c r="H54" s="21">
        <v>2030</v>
      </c>
      <c r="I54" s="8" t="e">
        <f>VLOOKUP(C54,'202310-202403出荷数total2403220951'!B:F,5,0)</f>
        <v>#N/A</v>
      </c>
      <c r="J54" s="203" t="e">
        <f>VLOOKUP(C54,'出荷数2307～2406total241008110618'!B:F,5,0)</f>
        <v>#N/A</v>
      </c>
      <c r="K54" s="214" t="e">
        <f>VLOOKUP(C54,'出荷数2407-2506total250730101950'!B:F,5,0)</f>
        <v>#N/A</v>
      </c>
      <c r="L54" s="203" t="e">
        <f>VLOOKUP(C:C,total251219111800!B:F,5,0)</f>
        <v>#N/A</v>
      </c>
      <c r="M54" s="211">
        <v>850</v>
      </c>
      <c r="N54" s="211">
        <v>850</v>
      </c>
      <c r="O54" s="148">
        <v>2</v>
      </c>
      <c r="P54" s="148">
        <v>0</v>
      </c>
      <c r="Q54" s="44">
        <v>0</v>
      </c>
      <c r="R54" s="148">
        <v>0</v>
      </c>
      <c r="S54" s="148">
        <v>0</v>
      </c>
      <c r="T54" s="149">
        <v>0</v>
      </c>
      <c r="U54" s="149">
        <v>2</v>
      </c>
      <c r="V54" s="149">
        <v>-848</v>
      </c>
      <c r="W54" s="150">
        <v>425</v>
      </c>
      <c r="X54" s="151"/>
      <c r="Y54" s="151"/>
    </row>
    <row r="55" spans="1:27">
      <c r="A55" s="29" t="s">
        <v>1090</v>
      </c>
      <c r="B55" s="30" t="s">
        <v>356</v>
      </c>
      <c r="C55" s="6" t="s">
        <v>99</v>
      </c>
      <c r="D55" s="20" t="s">
        <v>97</v>
      </c>
      <c r="E55" s="19" t="s">
        <v>87</v>
      </c>
      <c r="F55" s="19">
        <v>2129</v>
      </c>
      <c r="G55" s="21">
        <v>2065</v>
      </c>
      <c r="H55" s="21">
        <v>2439</v>
      </c>
      <c r="I55" s="8">
        <f>VLOOKUP(C55,'202310-202403出荷数total2403220951'!B:F,5,0)</f>
        <v>805</v>
      </c>
      <c r="J55" s="203">
        <f>VLOOKUP(C55,'出荷数2307～2406total241008110618'!B:F,5,0)</f>
        <v>1939</v>
      </c>
      <c r="K55" s="214">
        <f>VLOOKUP(C55,'出荷数2407-2506total250730101950'!B:F,5,0)</f>
        <v>1171</v>
      </c>
      <c r="L55" s="203">
        <f>VLOOKUP(C:C,total251219111800!B:F,5,0)</f>
        <v>566</v>
      </c>
      <c r="M55" s="8"/>
      <c r="N55" s="21">
        <f t="shared" si="0"/>
        <v>566</v>
      </c>
      <c r="O55" s="44">
        <v>830</v>
      </c>
      <c r="P55" s="44">
        <v>0</v>
      </c>
      <c r="Q55" s="44">
        <v>0</v>
      </c>
      <c r="R55" s="44">
        <v>0</v>
      </c>
      <c r="S55" s="44">
        <v>0</v>
      </c>
      <c r="T55" s="45">
        <v>0</v>
      </c>
      <c r="U55" s="45">
        <v>830</v>
      </c>
      <c r="V55" s="45">
        <v>264</v>
      </c>
      <c r="W55" s="41">
        <v>0.68192771084337345</v>
      </c>
      <c r="X55" s="46" t="s">
        <v>4355</v>
      </c>
      <c r="Y55" s="46" t="s">
        <v>4355</v>
      </c>
    </row>
    <row r="56" spans="1:27" s="200" customFormat="1">
      <c r="A56" s="192" t="s">
        <v>1091</v>
      </c>
      <c r="B56" s="193" t="s">
        <v>356</v>
      </c>
      <c r="C56" s="194" t="s">
        <v>28</v>
      </c>
      <c r="D56" s="195" t="s">
        <v>29</v>
      </c>
      <c r="E56" s="194"/>
      <c r="F56" s="194">
        <v>1540</v>
      </c>
      <c r="G56" s="196">
        <v>597</v>
      </c>
      <c r="H56" s="196">
        <v>361</v>
      </c>
      <c r="I56" s="8">
        <f>VLOOKUP(C56,'202310-202403出荷数total2403220951'!B:F,5,0)</f>
        <v>533</v>
      </c>
      <c r="J56" s="203">
        <f>VLOOKUP(C56,'出荷数2307～2406total241008110618'!B:F,5,0)</f>
        <v>858</v>
      </c>
      <c r="K56" s="214">
        <f>VLOOKUP(C56,'出荷数2407-2506total250730101950'!B:F,5,0)</f>
        <v>574</v>
      </c>
      <c r="L56" s="203" t="e">
        <f>VLOOKUP(C:C,total251219111800!B:F,5,0)</f>
        <v>#N/A</v>
      </c>
      <c r="M56" s="8"/>
      <c r="N56" s="21" t="e">
        <f t="shared" si="0"/>
        <v>#N/A</v>
      </c>
      <c r="O56" s="196">
        <v>0</v>
      </c>
      <c r="P56" s="196">
        <v>0</v>
      </c>
      <c r="Q56" s="44">
        <v>0</v>
      </c>
      <c r="R56" s="196">
        <v>0</v>
      </c>
      <c r="S56" s="196">
        <v>0</v>
      </c>
      <c r="T56" s="197">
        <v>0</v>
      </c>
      <c r="U56" s="197">
        <v>0</v>
      </c>
      <c r="V56" s="197" t="e">
        <v>#N/A</v>
      </c>
      <c r="W56" s="198" t="e">
        <v>#N/A</v>
      </c>
      <c r="X56" s="199"/>
      <c r="Y56" s="199"/>
      <c r="Z56" s="201"/>
      <c r="AA56" s="201"/>
    </row>
    <row r="57" spans="1:27">
      <c r="A57" s="29" t="s">
        <v>1092</v>
      </c>
      <c r="B57" s="30" t="s">
        <v>356</v>
      </c>
      <c r="C57" s="16" t="s">
        <v>40</v>
      </c>
      <c r="D57" s="35" t="s">
        <v>41</v>
      </c>
      <c r="E57" s="19"/>
      <c r="F57" s="19"/>
      <c r="G57" s="21">
        <v>2665</v>
      </c>
      <c r="H57" s="21">
        <v>2710</v>
      </c>
      <c r="I57" s="8">
        <f>VLOOKUP(C57,'202310-202403出荷数total2403220951'!B:F,5,0)</f>
        <v>1020</v>
      </c>
      <c r="J57" s="203">
        <f>VLOOKUP(C57,'出荷数2307～2406total241008110618'!B:F,5,0)</f>
        <v>7751</v>
      </c>
      <c r="K57" s="214">
        <f>VLOOKUP(C57,'出荷数2407-2506total250730101950'!B:F,5,0)</f>
        <v>21996</v>
      </c>
      <c r="L57" s="203">
        <f>VLOOKUP(C:C,total251219111800!B:F,5,0)</f>
        <v>8163</v>
      </c>
      <c r="M57" s="211">
        <v>10000</v>
      </c>
      <c r="N57" s="211">
        <v>10000</v>
      </c>
      <c r="O57" s="44">
        <v>21214</v>
      </c>
      <c r="P57" s="44">
        <v>600</v>
      </c>
      <c r="Q57" s="44">
        <v>0</v>
      </c>
      <c r="R57" s="44">
        <v>0</v>
      </c>
      <c r="S57" s="44">
        <v>2110</v>
      </c>
      <c r="T57" s="45">
        <v>-1510</v>
      </c>
      <c r="U57" s="45">
        <v>19104</v>
      </c>
      <c r="V57" s="45">
        <v>9104</v>
      </c>
      <c r="W57" s="41">
        <v>0.4584211973961676</v>
      </c>
      <c r="X57" s="222"/>
      <c r="Y57" s="222"/>
    </row>
    <row r="58" spans="1:27" s="152" customFormat="1" ht="15.75">
      <c r="A58" s="29" t="s">
        <v>1093</v>
      </c>
      <c r="B58" s="145" t="s">
        <v>356</v>
      </c>
      <c r="C58" s="146" t="s">
        <v>136</v>
      </c>
      <c r="D58" s="147" t="s">
        <v>1308</v>
      </c>
      <c r="E58" s="146"/>
      <c r="F58" s="146">
        <v>756</v>
      </c>
      <c r="G58" s="148">
        <v>52</v>
      </c>
      <c r="H58" s="21">
        <v>44</v>
      </c>
      <c r="I58" s="8">
        <f>VLOOKUP(C58,'202310-202403出荷数total2403220951'!B:F,5,0)</f>
        <v>47</v>
      </c>
      <c r="J58" s="203">
        <f>VLOOKUP(C58,'出荷数2307～2406total241008110618'!B:F,5,0)</f>
        <v>67</v>
      </c>
      <c r="K58" s="214">
        <f>VLOOKUP(C58,'出荷数2407-2506total250730101950'!B:F,5,0)</f>
        <v>12</v>
      </c>
      <c r="L58" s="203">
        <f>VLOOKUP(C:C,total251219111800!B:F,5,0)</f>
        <v>2</v>
      </c>
      <c r="M58" s="8"/>
      <c r="N58" s="21">
        <f t="shared" si="0"/>
        <v>2</v>
      </c>
      <c r="O58" s="148">
        <v>37</v>
      </c>
      <c r="P58" s="148">
        <v>0</v>
      </c>
      <c r="Q58" s="44">
        <v>0</v>
      </c>
      <c r="R58" s="148">
        <v>0</v>
      </c>
      <c r="S58" s="148">
        <v>0</v>
      </c>
      <c r="T58" s="149">
        <v>0</v>
      </c>
      <c r="U58" s="149">
        <v>37</v>
      </c>
      <c r="V58" s="149">
        <v>35</v>
      </c>
      <c r="W58" s="150">
        <v>5.4054054054054057E-2</v>
      </c>
      <c r="X58" s="151"/>
      <c r="Y58" s="151"/>
    </row>
    <row r="59" spans="1:27">
      <c r="A59" s="29" t="s">
        <v>1094</v>
      </c>
      <c r="B59" s="30" t="s">
        <v>356</v>
      </c>
      <c r="C59" s="6" t="s">
        <v>55</v>
      </c>
      <c r="D59" s="20" t="s">
        <v>56</v>
      </c>
      <c r="E59" s="19"/>
      <c r="F59" s="19">
        <v>5239</v>
      </c>
      <c r="G59" s="21">
        <v>4870</v>
      </c>
      <c r="H59" s="21">
        <v>3762</v>
      </c>
      <c r="I59" s="8">
        <f>VLOOKUP(C59,'202310-202403出荷数total2403220951'!B:F,5,0)</f>
        <v>1545</v>
      </c>
      <c r="J59" s="203">
        <f>VLOOKUP(C59,'出荷数2307～2406total241008110618'!B:F,5,0)</f>
        <v>2638</v>
      </c>
      <c r="K59" s="214">
        <f>VLOOKUP(C59,'出荷数2407-2506total250730101950'!B:F,5,0)</f>
        <v>3321</v>
      </c>
      <c r="L59" s="203">
        <f>VLOOKUP(C:C,total251219111800!B:F,5,0)</f>
        <v>1045</v>
      </c>
      <c r="M59" s="8"/>
      <c r="N59" s="21">
        <f t="shared" si="0"/>
        <v>1045</v>
      </c>
      <c r="O59" s="44">
        <v>7386</v>
      </c>
      <c r="P59" s="44">
        <v>0</v>
      </c>
      <c r="Q59" s="44">
        <v>0</v>
      </c>
      <c r="R59" s="44">
        <v>0</v>
      </c>
      <c r="S59" s="44">
        <v>0</v>
      </c>
      <c r="T59" s="45">
        <v>0</v>
      </c>
      <c r="U59" s="45">
        <v>7386</v>
      </c>
      <c r="V59" s="45">
        <v>6341</v>
      </c>
      <c r="W59" s="41">
        <v>0.14148388843758461</v>
      </c>
      <c r="X59" s="46"/>
      <c r="Y59" s="46"/>
    </row>
    <row r="60" spans="1:27">
      <c r="A60" s="29" t="s">
        <v>1095</v>
      </c>
      <c r="B60" s="30" t="s">
        <v>356</v>
      </c>
      <c r="C60" s="6" t="s">
        <v>124</v>
      </c>
      <c r="D60" s="20" t="s">
        <v>125</v>
      </c>
      <c r="E60" s="19" t="s">
        <v>126</v>
      </c>
      <c r="F60" s="19">
        <v>1332</v>
      </c>
      <c r="G60" s="21">
        <v>1490</v>
      </c>
      <c r="H60" s="21">
        <v>2200</v>
      </c>
      <c r="I60" s="8">
        <f>VLOOKUP(C60,'202310-202403出荷数total2403220951'!B:F,5,0)</f>
        <v>339</v>
      </c>
      <c r="J60" s="203">
        <f>VLOOKUP(C60,'出荷数2307～2406total241008110618'!B:F,5,0)</f>
        <v>1289</v>
      </c>
      <c r="K60" s="214">
        <f>VLOOKUP(C60,'出荷数2407-2506total250730101950'!B:F,5,0)</f>
        <v>1155</v>
      </c>
      <c r="L60" s="203">
        <f>VLOOKUP(C:C,total251219111800!B:F,5,0)</f>
        <v>362</v>
      </c>
      <c r="M60" s="8"/>
      <c r="N60" s="21">
        <f t="shared" si="0"/>
        <v>362</v>
      </c>
      <c r="O60" s="44">
        <v>3819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3819</v>
      </c>
      <c r="V60" s="45">
        <v>3457</v>
      </c>
      <c r="W60" s="41">
        <v>9.4789211835559051E-2</v>
      </c>
      <c r="X60" s="46"/>
      <c r="Y60" s="46"/>
    </row>
    <row r="61" spans="1:27">
      <c r="A61" s="29" t="s">
        <v>1096</v>
      </c>
      <c r="B61" s="30" t="s">
        <v>356</v>
      </c>
      <c r="C61" s="6" t="s">
        <v>79</v>
      </c>
      <c r="D61" s="20" t="s">
        <v>80</v>
      </c>
      <c r="E61" s="19"/>
      <c r="F61" s="19">
        <v>1177</v>
      </c>
      <c r="G61" s="21">
        <v>1274</v>
      </c>
      <c r="H61" s="21">
        <v>1310</v>
      </c>
      <c r="I61" s="8">
        <f>VLOOKUP(C61,'202310-202403出荷数total2403220951'!B:F,5,0)</f>
        <v>484</v>
      </c>
      <c r="J61" s="203">
        <f>VLOOKUP(C61,'出荷数2307～2406total241008110618'!B:F,5,0)</f>
        <v>984</v>
      </c>
      <c r="K61" s="214">
        <f>VLOOKUP(C61,'出荷数2407-2506total250730101950'!B:F,5,0)</f>
        <v>1414</v>
      </c>
      <c r="L61" s="203">
        <f>VLOOKUP(C:C,total251219111800!B:F,5,0)</f>
        <v>852</v>
      </c>
      <c r="M61" s="8"/>
      <c r="N61" s="21">
        <f t="shared" si="0"/>
        <v>852</v>
      </c>
      <c r="O61" s="44">
        <v>1103</v>
      </c>
      <c r="P61" s="44">
        <v>100</v>
      </c>
      <c r="Q61" s="44">
        <v>0</v>
      </c>
      <c r="R61" s="44">
        <v>0</v>
      </c>
      <c r="S61" s="44">
        <v>100</v>
      </c>
      <c r="T61" s="45">
        <v>0</v>
      </c>
      <c r="U61" s="45">
        <v>1003</v>
      </c>
      <c r="V61" s="45">
        <v>151</v>
      </c>
      <c r="W61" s="41">
        <v>0.70822942643391518</v>
      </c>
      <c r="X61" s="46"/>
      <c r="Y61" s="46"/>
    </row>
    <row r="62" spans="1:27">
      <c r="A62" s="29" t="s">
        <v>1097</v>
      </c>
      <c r="B62" s="30" t="s">
        <v>356</v>
      </c>
      <c r="C62" s="6" t="s">
        <v>182</v>
      </c>
      <c r="D62" s="20" t="s">
        <v>183</v>
      </c>
      <c r="E62" s="19"/>
      <c r="F62" s="19">
        <v>2501</v>
      </c>
      <c r="G62" s="21">
        <v>1137</v>
      </c>
      <c r="H62" s="21">
        <v>1254</v>
      </c>
      <c r="I62" s="213">
        <f>VLOOKUP(C62,'202310-202403出荷数total2403220951'!B:F,5,0)</f>
        <v>1064</v>
      </c>
      <c r="J62" s="203">
        <f>VLOOKUP(C62,'出荷数2307～2406total241008110618'!B:F,5,0)</f>
        <v>1296</v>
      </c>
      <c r="K62" s="214">
        <f>VLOOKUP(C62,'出荷数2407-2506total250730101950'!B:F,5,0)</f>
        <v>172</v>
      </c>
      <c r="L62" s="203">
        <f>VLOOKUP(C:C,total251219111800!B:F,5,0)</f>
        <v>765</v>
      </c>
      <c r="M62" s="8"/>
      <c r="N62" s="21">
        <f t="shared" si="0"/>
        <v>765</v>
      </c>
      <c r="O62" s="44">
        <v>2110</v>
      </c>
      <c r="P62" s="44">
        <v>2000</v>
      </c>
      <c r="Q62" s="44">
        <v>0</v>
      </c>
      <c r="R62" s="44">
        <v>0</v>
      </c>
      <c r="S62" s="44">
        <v>2000</v>
      </c>
      <c r="T62" s="45">
        <v>0</v>
      </c>
      <c r="U62" s="45">
        <v>110</v>
      </c>
      <c r="V62" s="45">
        <v>-655</v>
      </c>
      <c r="W62" s="41">
        <v>0.18613138686131386</v>
      </c>
      <c r="X62" s="46"/>
      <c r="Y62" s="46" t="s">
        <v>351</v>
      </c>
    </row>
    <row r="63" spans="1:27" s="200" customFormat="1">
      <c r="A63" s="192" t="s">
        <v>1098</v>
      </c>
      <c r="B63" s="193" t="s">
        <v>356</v>
      </c>
      <c r="C63" s="194" t="s">
        <v>189</v>
      </c>
      <c r="D63" s="195" t="s">
        <v>190</v>
      </c>
      <c r="E63" s="194" t="s">
        <v>191</v>
      </c>
      <c r="F63" s="194">
        <v>600</v>
      </c>
      <c r="G63" s="196">
        <v>225</v>
      </c>
      <c r="H63" s="196">
        <v>22</v>
      </c>
      <c r="I63" s="8">
        <f>VLOOKUP(C63,'202310-202403出荷数total2403220951'!B:F,5,0)</f>
        <v>1</v>
      </c>
      <c r="J63" s="203">
        <f>VLOOKUP(C63,'出荷数2307～2406total241008110618'!B:F,5,0)</f>
        <v>1</v>
      </c>
      <c r="K63" s="214" t="e">
        <f>VLOOKUP(C63,'出荷数2407-2506total250730101950'!B:F,5,0)</f>
        <v>#N/A</v>
      </c>
      <c r="L63" s="203" t="e">
        <f>VLOOKUP(C:C,total251219111800!B:F,5,0)</f>
        <v>#N/A</v>
      </c>
      <c r="M63" s="8"/>
      <c r="N63" s="21" t="e">
        <f t="shared" si="0"/>
        <v>#N/A</v>
      </c>
      <c r="O63" s="196">
        <v>552</v>
      </c>
      <c r="P63" s="196">
        <v>0</v>
      </c>
      <c r="Q63" s="44">
        <v>0</v>
      </c>
      <c r="R63" s="196">
        <v>0</v>
      </c>
      <c r="S63" s="196">
        <v>0</v>
      </c>
      <c r="T63" s="197">
        <v>0</v>
      </c>
      <c r="U63" s="197">
        <v>552</v>
      </c>
      <c r="V63" s="197" t="e">
        <v>#N/A</v>
      </c>
      <c r="W63" s="198" t="e">
        <v>#N/A</v>
      </c>
      <c r="X63" s="199"/>
      <c r="Y63" s="199"/>
      <c r="Z63" s="201"/>
      <c r="AA63" s="201"/>
    </row>
    <row r="64" spans="1:27">
      <c r="A64" s="29" t="s">
        <v>1099</v>
      </c>
      <c r="B64" s="170" t="s">
        <v>5</v>
      </c>
      <c r="C64" s="171" t="s">
        <v>2872</v>
      </c>
      <c r="D64" s="20" t="s">
        <v>190</v>
      </c>
      <c r="E64" s="172"/>
      <c r="F64" s="19">
        <v>600</v>
      </c>
      <c r="G64" s="21">
        <v>225</v>
      </c>
      <c r="H64" s="21">
        <v>0</v>
      </c>
      <c r="I64" s="8">
        <f>VLOOKUP(C64,'202310-202403出荷数total2403220951'!B:F,5,0)</f>
        <v>10</v>
      </c>
      <c r="J64" s="203">
        <f>VLOOKUP(C64,'出荷数2307～2406total241008110618'!B:F,5,0)</f>
        <v>11</v>
      </c>
      <c r="K64" s="214">
        <f>VLOOKUP(C64,'出荷数2407-2506total250730101950'!B:F,5,0)</f>
        <v>8</v>
      </c>
      <c r="L64" s="203">
        <f>VLOOKUP(C:C,total251219111800!B:F,5,0)</f>
        <v>13</v>
      </c>
      <c r="M64" s="8"/>
      <c r="N64" s="21">
        <f t="shared" si="0"/>
        <v>13</v>
      </c>
      <c r="O64" s="175">
        <v>1965</v>
      </c>
      <c r="P64" s="175">
        <v>0</v>
      </c>
      <c r="Q64" s="44">
        <v>0</v>
      </c>
      <c r="R64" s="175">
        <v>0</v>
      </c>
      <c r="S64" s="175">
        <v>0</v>
      </c>
      <c r="T64" s="176">
        <v>0</v>
      </c>
      <c r="U64" s="45">
        <v>1965</v>
      </c>
      <c r="V64" s="45">
        <v>1952</v>
      </c>
      <c r="W64" s="177">
        <v>6.6157760814249365E-3</v>
      </c>
      <c r="X64" s="46"/>
      <c r="Y64" s="46"/>
    </row>
    <row r="65" spans="1:26">
      <c r="A65" s="29" t="s">
        <v>1100</v>
      </c>
      <c r="B65" s="30" t="s">
        <v>356</v>
      </c>
      <c r="C65" s="6" t="s">
        <v>187</v>
      </c>
      <c r="D65" s="20" t="s">
        <v>185</v>
      </c>
      <c r="E65" s="19" t="s">
        <v>188</v>
      </c>
      <c r="F65" s="19">
        <v>46</v>
      </c>
      <c r="G65" s="21">
        <v>271</v>
      </c>
      <c r="H65" s="21">
        <v>10</v>
      </c>
      <c r="I65" s="8">
        <f>VLOOKUP(C65,'202310-202403出荷数total2403220951'!B:F,5,0)</f>
        <v>50</v>
      </c>
      <c r="J65" s="203">
        <f>VLOOKUP(C65,'出荷数2307～2406total241008110618'!B:F,5,0)</f>
        <v>53</v>
      </c>
      <c r="K65" s="214">
        <f>VLOOKUP(C65,'出荷数2407-2506total250730101950'!B:F,5,0)</f>
        <v>93</v>
      </c>
      <c r="L65" s="203">
        <f>VLOOKUP(C:C,total251219111800!B:F,5,0)</f>
        <v>13</v>
      </c>
      <c r="M65" s="211">
        <v>500</v>
      </c>
      <c r="N65" s="21">
        <v>500</v>
      </c>
      <c r="O65" s="44">
        <v>2320</v>
      </c>
      <c r="P65" s="44">
        <v>0</v>
      </c>
      <c r="Q65" s="44">
        <v>0</v>
      </c>
      <c r="R65" s="44">
        <v>0</v>
      </c>
      <c r="S65" s="44">
        <v>0</v>
      </c>
      <c r="T65" s="45">
        <v>0</v>
      </c>
      <c r="U65" s="45">
        <v>2320</v>
      </c>
      <c r="V65" s="45">
        <v>1820</v>
      </c>
      <c r="W65" s="41">
        <v>0.21551724137931033</v>
      </c>
      <c r="X65" s="46"/>
      <c r="Y65" s="46"/>
    </row>
    <row r="66" spans="1:26">
      <c r="A66" s="29" t="s">
        <v>1101</v>
      </c>
      <c r="B66" s="30" t="s">
        <v>356</v>
      </c>
      <c r="C66" s="17" t="s">
        <v>62</v>
      </c>
      <c r="D66" s="24" t="s">
        <v>63</v>
      </c>
      <c r="E66" s="23"/>
      <c r="F66" s="19">
        <v>1006</v>
      </c>
      <c r="G66" s="21">
        <v>417</v>
      </c>
      <c r="H66" s="21">
        <v>772</v>
      </c>
      <c r="I66" s="213">
        <f>VLOOKUP(C66,'202310-202403出荷数total2403220951'!B:F,5,0)</f>
        <v>650</v>
      </c>
      <c r="J66" s="203">
        <f>VLOOKUP(C66,'出荷数2307～2406total241008110618'!B:F,5,0)</f>
        <v>1155</v>
      </c>
      <c r="K66" s="214">
        <f>VLOOKUP(C66,'出荷数2407-2506total250730101950'!B:F,5,0)</f>
        <v>373</v>
      </c>
      <c r="L66" s="203">
        <f>VLOOKUP(C:C,total251219111800!B:F,5,0)</f>
        <v>484</v>
      </c>
      <c r="M66" s="8"/>
      <c r="N66" s="21">
        <f t="shared" si="0"/>
        <v>484</v>
      </c>
      <c r="O66" s="44">
        <v>1330</v>
      </c>
      <c r="P66" s="44">
        <v>0</v>
      </c>
      <c r="Q66" s="44">
        <v>0</v>
      </c>
      <c r="R66" s="44">
        <v>0</v>
      </c>
      <c r="S66" s="44">
        <v>0</v>
      </c>
      <c r="T66" s="45">
        <v>0</v>
      </c>
      <c r="U66" s="45">
        <v>1330</v>
      </c>
      <c r="V66" s="45">
        <v>846</v>
      </c>
      <c r="W66" s="41">
        <v>0.36390977443609024</v>
      </c>
      <c r="X66" s="46"/>
      <c r="Y66" s="46"/>
    </row>
    <row r="67" spans="1:26">
      <c r="A67" s="29" t="s">
        <v>1102</v>
      </c>
      <c r="B67" s="30" t="s">
        <v>356</v>
      </c>
      <c r="C67" s="6" t="s">
        <v>146</v>
      </c>
      <c r="D67" s="20" t="s">
        <v>147</v>
      </c>
      <c r="E67" s="19"/>
      <c r="F67" s="19">
        <v>856</v>
      </c>
      <c r="G67" s="21">
        <v>1296</v>
      </c>
      <c r="H67" s="21">
        <v>948</v>
      </c>
      <c r="I67" s="8">
        <f>VLOOKUP(C67,'202310-202403出荷数total2403220951'!B:F,5,0)</f>
        <v>92</v>
      </c>
      <c r="J67" s="203">
        <f>VLOOKUP(C67,'出荷数2307～2406total241008110618'!B:F,5,0)</f>
        <v>191</v>
      </c>
      <c r="K67" s="214">
        <f>VLOOKUP(C67,'出荷数2407-2506total250730101950'!B:F,5,0)</f>
        <v>1768</v>
      </c>
      <c r="L67" s="203">
        <f>VLOOKUP(C:C,total251219111800!B:F,5,0)</f>
        <v>749</v>
      </c>
      <c r="M67" s="211">
        <v>500</v>
      </c>
      <c r="N67" s="21">
        <f t="shared" ref="N67:N130" si="1">L67</f>
        <v>749</v>
      </c>
      <c r="O67" s="44">
        <v>2735</v>
      </c>
      <c r="P67" s="44">
        <v>0</v>
      </c>
      <c r="Q67" s="44">
        <v>0</v>
      </c>
      <c r="R67" s="44">
        <v>0</v>
      </c>
      <c r="S67" s="44">
        <v>180</v>
      </c>
      <c r="T67" s="45">
        <v>-180</v>
      </c>
      <c r="U67" s="45">
        <v>2555</v>
      </c>
      <c r="V67" s="45">
        <v>1806</v>
      </c>
      <c r="W67" s="41">
        <v>0.27385740402193787</v>
      </c>
      <c r="X67" s="46"/>
      <c r="Y67" s="46"/>
    </row>
    <row r="68" spans="1:26">
      <c r="A68" s="29" t="s">
        <v>1103</v>
      </c>
      <c r="B68" s="30" t="s">
        <v>356</v>
      </c>
      <c r="C68" s="6" t="s">
        <v>103</v>
      </c>
      <c r="D68" s="20" t="s">
        <v>101</v>
      </c>
      <c r="E68" s="19" t="s">
        <v>87</v>
      </c>
      <c r="F68" s="19">
        <v>2715</v>
      </c>
      <c r="G68" s="21">
        <v>1898</v>
      </c>
      <c r="H68" s="21">
        <v>1974</v>
      </c>
      <c r="I68" s="8">
        <f>VLOOKUP(C68,'202310-202403出荷数total2403220951'!B:F,5,0)</f>
        <v>822</v>
      </c>
      <c r="J68" s="203">
        <f>VLOOKUP(C68,'出荷数2307～2406total241008110618'!B:F,5,0)</f>
        <v>1831</v>
      </c>
      <c r="K68" s="214">
        <f>VLOOKUP(C68,'出荷数2407-2506total250730101950'!B:F,5,0)</f>
        <v>1431</v>
      </c>
      <c r="L68" s="203">
        <f>VLOOKUP(C:C,total251219111800!B:F,5,0)</f>
        <v>874</v>
      </c>
      <c r="M68" s="8"/>
      <c r="N68" s="21">
        <f t="shared" si="1"/>
        <v>874</v>
      </c>
      <c r="O68" s="44">
        <v>4074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4074</v>
      </c>
      <c r="V68" s="45">
        <v>3200</v>
      </c>
      <c r="W68" s="41">
        <v>0.21453117329405988</v>
      </c>
      <c r="X68" s="46" t="s">
        <v>4356</v>
      </c>
      <c r="Y68" s="46" t="s">
        <v>4356</v>
      </c>
    </row>
    <row r="69" spans="1:26">
      <c r="A69" s="29" t="s">
        <v>1104</v>
      </c>
      <c r="B69" s="30" t="s">
        <v>356</v>
      </c>
      <c r="C69" s="6" t="s">
        <v>38</v>
      </c>
      <c r="D69" s="20" t="s">
        <v>39</v>
      </c>
      <c r="E69" s="19"/>
      <c r="F69" s="19">
        <v>680</v>
      </c>
      <c r="G69" s="21">
        <v>2488</v>
      </c>
      <c r="H69" s="21">
        <v>824</v>
      </c>
      <c r="I69" s="8">
        <f>VLOOKUP(C69,'202310-202403出荷数total2403220951'!B:F,5,0)</f>
        <v>454</v>
      </c>
      <c r="J69" s="203">
        <f>VLOOKUP(C69,'出荷数2307～2406total241008110618'!B:F,5,0)</f>
        <v>939</v>
      </c>
      <c r="K69" s="214">
        <f>VLOOKUP(C69,'出荷数2407-2506total250730101950'!B:F,5,0)</f>
        <v>1427</v>
      </c>
      <c r="L69" s="203">
        <f>VLOOKUP(C:C,total251219111800!B:F,5,0)</f>
        <v>203</v>
      </c>
      <c r="M69" s="8"/>
      <c r="N69" s="21">
        <f t="shared" si="1"/>
        <v>203</v>
      </c>
      <c r="O69" s="44">
        <v>2685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2685</v>
      </c>
      <c r="V69" s="45">
        <v>2482</v>
      </c>
      <c r="W69" s="41">
        <v>7.560521415270019E-2</v>
      </c>
      <c r="X69" s="46"/>
      <c r="Y69" s="46"/>
    </row>
    <row r="70" spans="1:26">
      <c r="A70" s="29" t="s">
        <v>1105</v>
      </c>
      <c r="B70" s="30" t="s">
        <v>356</v>
      </c>
      <c r="C70" s="6" t="s">
        <v>248</v>
      </c>
      <c r="D70" s="20" t="s">
        <v>246</v>
      </c>
      <c r="E70" s="19" t="s">
        <v>249</v>
      </c>
      <c r="F70" s="19">
        <v>1433</v>
      </c>
      <c r="G70" s="21">
        <v>1030</v>
      </c>
      <c r="H70" s="21">
        <v>1015</v>
      </c>
      <c r="I70" s="8">
        <f>VLOOKUP(C70,'202310-202403出荷数total2403220951'!B:F,5,0)</f>
        <v>273</v>
      </c>
      <c r="J70" s="203">
        <f>VLOOKUP(C70,'出荷数2307～2406total241008110618'!B:F,5,0)</f>
        <v>828</v>
      </c>
      <c r="K70" s="214">
        <f>VLOOKUP(C70,'出荷数2407-2506total250730101950'!B:F,5,0)</f>
        <v>776</v>
      </c>
      <c r="L70" s="203">
        <f>VLOOKUP(C:C,total251219111800!B:F,5,0)</f>
        <v>430</v>
      </c>
      <c r="M70" s="8"/>
      <c r="N70" s="21">
        <f t="shared" si="1"/>
        <v>430</v>
      </c>
      <c r="O70" s="44">
        <v>1908</v>
      </c>
      <c r="P70" s="44">
        <v>90</v>
      </c>
      <c r="Q70" s="44">
        <v>0</v>
      </c>
      <c r="R70" s="44">
        <v>0</v>
      </c>
      <c r="S70" s="44">
        <v>90</v>
      </c>
      <c r="T70" s="45">
        <v>0</v>
      </c>
      <c r="U70" s="45">
        <v>1818</v>
      </c>
      <c r="V70" s="45">
        <v>1388</v>
      </c>
      <c r="W70" s="41">
        <v>0.21521521521521522</v>
      </c>
      <c r="X70" s="46"/>
      <c r="Y70" s="46"/>
    </row>
    <row r="71" spans="1:26">
      <c r="A71" s="29" t="s">
        <v>1106</v>
      </c>
      <c r="B71" s="30" t="s">
        <v>356</v>
      </c>
      <c r="C71" s="17" t="s">
        <v>243</v>
      </c>
      <c r="D71" s="24" t="s">
        <v>244</v>
      </c>
      <c r="E71" s="23"/>
      <c r="F71" s="19"/>
      <c r="G71" s="21">
        <v>600</v>
      </c>
      <c r="H71" s="21">
        <v>106</v>
      </c>
      <c r="I71" s="8">
        <f>VLOOKUP(C71,'202310-202403出荷数total2403220951'!B:F,5,0)</f>
        <v>250</v>
      </c>
      <c r="J71" s="203">
        <f>VLOOKUP(C71,'出荷数2307～2406total241008110618'!B:F,5,0)</f>
        <v>351</v>
      </c>
      <c r="K71" s="214">
        <f>VLOOKUP(C71,'出荷数2407-2506total250730101950'!B:F,5,0)</f>
        <v>157</v>
      </c>
      <c r="L71" s="203" t="e">
        <f>VLOOKUP(C:C,total251219111800!B:F,5,0)</f>
        <v>#N/A</v>
      </c>
      <c r="M71" s="8"/>
      <c r="N71" s="21" t="e">
        <f t="shared" si="1"/>
        <v>#N/A</v>
      </c>
      <c r="O71" s="44">
        <v>2381</v>
      </c>
      <c r="P71" s="44">
        <v>0</v>
      </c>
      <c r="Q71" s="44">
        <v>0</v>
      </c>
      <c r="R71" s="44">
        <v>0</v>
      </c>
      <c r="S71" s="44">
        <v>0</v>
      </c>
      <c r="T71" s="45">
        <v>0</v>
      </c>
      <c r="U71" s="45">
        <v>2381</v>
      </c>
      <c r="V71" s="45" t="e">
        <v>#N/A</v>
      </c>
      <c r="W71" s="41" t="e">
        <v>#N/A</v>
      </c>
      <c r="X71" s="46"/>
      <c r="Y71" s="46"/>
    </row>
    <row r="72" spans="1:26">
      <c r="A72" s="29"/>
      <c r="B72" s="30" t="s">
        <v>356</v>
      </c>
      <c r="C72" s="17" t="s">
        <v>3748</v>
      </c>
      <c r="D72" s="24" t="s">
        <v>4083</v>
      </c>
      <c r="E72" s="23"/>
      <c r="F72" s="19"/>
      <c r="G72" s="21"/>
      <c r="H72" s="21">
        <v>100</v>
      </c>
      <c r="I72" s="8">
        <f>VLOOKUP(C72,'202310-202403出荷数total2403220951'!B:F,5,0)</f>
        <v>17</v>
      </c>
      <c r="J72" s="203">
        <f>VLOOKUP(C72,'出荷数2307～2406total241008110618'!B:F,5,0)</f>
        <v>35</v>
      </c>
      <c r="K72" s="214">
        <f>VLOOKUP(C72,'出荷数2407-2506total250730101950'!B:F,5,0)</f>
        <v>80</v>
      </c>
      <c r="L72" s="203">
        <f>VLOOKUP(C:C,total251219111800!B:F,5,0)</f>
        <v>16</v>
      </c>
      <c r="M72" s="8"/>
      <c r="N72" s="21">
        <f t="shared" si="1"/>
        <v>16</v>
      </c>
      <c r="O72" s="44">
        <v>303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303</v>
      </c>
      <c r="V72" s="45">
        <v>287</v>
      </c>
      <c r="W72" s="41">
        <v>5.2805280528052806E-2</v>
      </c>
      <c r="X72" s="46"/>
      <c r="Y72" s="46"/>
    </row>
    <row r="73" spans="1:26">
      <c r="A73" s="29" t="s">
        <v>1107</v>
      </c>
      <c r="B73" s="178" t="s">
        <v>356</v>
      </c>
      <c r="C73" s="23" t="s">
        <v>65</v>
      </c>
      <c r="D73" s="24" t="s">
        <v>66</v>
      </c>
      <c r="E73" s="23"/>
      <c r="F73" s="19">
        <v>4431</v>
      </c>
      <c r="G73" s="21">
        <v>2178</v>
      </c>
      <c r="H73" s="21">
        <v>3224</v>
      </c>
      <c r="I73" s="8">
        <f>VLOOKUP(C73,'202310-202403出荷数total2403220951'!B:F,5,0)</f>
        <v>2952</v>
      </c>
      <c r="J73" s="203">
        <f>VLOOKUP(C73,'出荷数2307～2406total241008110618'!B:F,5,0)</f>
        <v>5989</v>
      </c>
      <c r="K73" s="214">
        <f>VLOOKUP(C73,'出荷数2407-2506total250730101950'!B:F,5,0)</f>
        <v>4689</v>
      </c>
      <c r="L73" s="203">
        <f>VLOOKUP(C:C,total251219111800!B:F,5,0)</f>
        <v>1757</v>
      </c>
      <c r="M73" s="8"/>
      <c r="N73" s="21">
        <f t="shared" si="1"/>
        <v>1757</v>
      </c>
      <c r="O73" s="44">
        <v>6106</v>
      </c>
      <c r="P73" s="44">
        <v>200</v>
      </c>
      <c r="Q73" s="44">
        <v>0</v>
      </c>
      <c r="R73" s="44">
        <v>0</v>
      </c>
      <c r="S73" s="44">
        <v>200</v>
      </c>
      <c r="T73" s="45">
        <v>0</v>
      </c>
      <c r="U73" s="45">
        <v>5906</v>
      </c>
      <c r="V73" s="45">
        <v>4149</v>
      </c>
      <c r="W73" s="41">
        <v>0.27862353314303839</v>
      </c>
      <c r="X73" s="46"/>
      <c r="Y73" s="46"/>
    </row>
    <row r="74" spans="1:26">
      <c r="A74" s="29" t="s">
        <v>2991</v>
      </c>
      <c r="B74" s="30" t="s">
        <v>356</v>
      </c>
      <c r="C74" s="6" t="s">
        <v>11</v>
      </c>
      <c r="D74" s="20" t="s">
        <v>12</v>
      </c>
      <c r="E74" s="19"/>
      <c r="F74" s="19">
        <v>3496</v>
      </c>
      <c r="G74" s="21">
        <v>2391</v>
      </c>
      <c r="H74" s="21">
        <v>1985</v>
      </c>
      <c r="I74" s="8">
        <f>VLOOKUP(C74,'202310-202403出荷数total2403220951'!B:F,5,0)</f>
        <v>1236</v>
      </c>
      <c r="J74" s="203">
        <f>VLOOKUP(C74,'出荷数2307～2406total241008110618'!B:F,5,0)</f>
        <v>2298</v>
      </c>
      <c r="K74" s="214">
        <f>VLOOKUP(C74,'出荷数2407-2506total250730101950'!B:F,5,0)</f>
        <v>8616</v>
      </c>
      <c r="L74" s="203">
        <f>VLOOKUP(C:C,total251219111800!B:F,5,0)</f>
        <v>1136</v>
      </c>
      <c r="M74" s="211">
        <v>8000</v>
      </c>
      <c r="N74" s="211">
        <v>8000</v>
      </c>
      <c r="O74" s="44">
        <v>14699</v>
      </c>
      <c r="P74" s="44">
        <v>3200</v>
      </c>
      <c r="Q74" s="44">
        <v>0</v>
      </c>
      <c r="R74" s="44">
        <v>0</v>
      </c>
      <c r="S74" s="44">
        <v>5200</v>
      </c>
      <c r="T74" s="45">
        <v>-2000</v>
      </c>
      <c r="U74" s="45">
        <v>9499</v>
      </c>
      <c r="V74" s="45">
        <v>1499</v>
      </c>
      <c r="W74" s="41">
        <v>0.44695234370635228</v>
      </c>
      <c r="X74" s="46"/>
      <c r="Y74" s="46"/>
    </row>
    <row r="75" spans="1:26">
      <c r="A75" s="29" t="s">
        <v>1109</v>
      </c>
      <c r="B75" s="30" t="s">
        <v>356</v>
      </c>
      <c r="C75" s="17" t="s">
        <v>256</v>
      </c>
      <c r="D75" s="24" t="s">
        <v>257</v>
      </c>
      <c r="E75" s="23"/>
      <c r="F75" s="19">
        <v>44</v>
      </c>
      <c r="G75" s="21">
        <v>866</v>
      </c>
      <c r="H75" s="21">
        <v>614</v>
      </c>
      <c r="I75" s="8">
        <f>VLOOKUP(C75,'202310-202403出荷数total2403220951'!B:F,5,0)</f>
        <v>333</v>
      </c>
      <c r="J75" s="203">
        <f>VLOOKUP(C75,'出荷数2307～2406total241008110618'!B:F,5,0)</f>
        <v>1142</v>
      </c>
      <c r="K75" s="214">
        <f>VLOOKUP(C75,'出荷数2407-2506total250730101950'!B:F,5,0)</f>
        <v>925</v>
      </c>
      <c r="L75" s="203">
        <f>VLOOKUP(C:C,total251219111800!B:F,5,0)</f>
        <v>135</v>
      </c>
      <c r="M75" s="8"/>
      <c r="N75" s="21">
        <f t="shared" si="1"/>
        <v>135</v>
      </c>
      <c r="O75" s="44">
        <v>1771</v>
      </c>
      <c r="P75" s="44">
        <v>0</v>
      </c>
      <c r="Q75" s="44">
        <v>0</v>
      </c>
      <c r="R75" s="44">
        <v>0</v>
      </c>
      <c r="S75" s="44">
        <v>0</v>
      </c>
      <c r="T75" s="45">
        <v>0</v>
      </c>
      <c r="U75" s="45">
        <v>1771</v>
      </c>
      <c r="V75" s="45">
        <v>1636</v>
      </c>
      <c r="W75" s="41">
        <v>7.6228119706380576E-2</v>
      </c>
      <c r="X75" s="46"/>
      <c r="Y75" s="46"/>
    </row>
    <row r="76" spans="1:26">
      <c r="A76" s="29" t="s">
        <v>1110</v>
      </c>
      <c r="B76" s="30" t="s">
        <v>356</v>
      </c>
      <c r="C76" s="6" t="s">
        <v>81</v>
      </c>
      <c r="D76" s="20" t="s">
        <v>82</v>
      </c>
      <c r="E76" s="19"/>
      <c r="F76" s="19">
        <v>410</v>
      </c>
      <c r="G76" s="21">
        <v>741</v>
      </c>
      <c r="H76" s="21">
        <v>1112</v>
      </c>
      <c r="I76" s="8">
        <f>VLOOKUP(C76,'202310-202403出荷数total2403220951'!B:F,5,0)</f>
        <v>662</v>
      </c>
      <c r="J76" s="203">
        <f>VLOOKUP(C76,'出荷数2307～2406total241008110618'!B:F,5,0)</f>
        <v>1332</v>
      </c>
      <c r="K76" s="214">
        <f>VLOOKUP(C76,'出荷数2407-2506total250730101950'!B:F,5,0)</f>
        <v>2848</v>
      </c>
      <c r="L76" s="203">
        <f>VLOOKUP(C:C,total251219111800!B:F,5,0)</f>
        <v>1014</v>
      </c>
      <c r="M76" s="211">
        <v>1000</v>
      </c>
      <c r="N76" s="21">
        <f t="shared" si="1"/>
        <v>1014</v>
      </c>
      <c r="O76" s="44">
        <v>1665</v>
      </c>
      <c r="P76" s="44">
        <v>200</v>
      </c>
      <c r="Q76" s="44">
        <v>3000</v>
      </c>
      <c r="R76" s="44">
        <v>0</v>
      </c>
      <c r="S76" s="44">
        <v>200</v>
      </c>
      <c r="T76" s="45">
        <v>0</v>
      </c>
      <c r="U76" s="45">
        <v>4465</v>
      </c>
      <c r="V76" s="45">
        <v>3451</v>
      </c>
      <c r="W76" s="41">
        <v>0.54369973190348531</v>
      </c>
      <c r="X76" s="46"/>
      <c r="Y76" s="46"/>
    </row>
    <row r="77" spans="1:26">
      <c r="A77" s="29" t="s">
        <v>1111</v>
      </c>
      <c r="B77" s="30" t="s">
        <v>356</v>
      </c>
      <c r="C77" s="6" t="s">
        <v>6</v>
      </c>
      <c r="D77" s="20" t="s">
        <v>7</v>
      </c>
      <c r="E77" s="19"/>
      <c r="F77" s="19">
        <v>1477</v>
      </c>
      <c r="G77" s="21">
        <v>1110</v>
      </c>
      <c r="H77" s="21">
        <v>696</v>
      </c>
      <c r="I77" s="8">
        <f>VLOOKUP(C77,'202310-202403出荷数total2403220951'!B:F,5,0)</f>
        <v>116</v>
      </c>
      <c r="J77" s="203">
        <f>VLOOKUP(C77,'出荷数2307～2406total241008110618'!B:F,5,0)</f>
        <v>801</v>
      </c>
      <c r="K77" s="214">
        <f>VLOOKUP(C77,'出荷数2407-2506total250730101950'!B:F,5,0)</f>
        <v>703</v>
      </c>
      <c r="L77" s="203">
        <f>VLOOKUP(C:C,total251219111800!B:F,5,0)</f>
        <v>319</v>
      </c>
      <c r="M77" s="8"/>
      <c r="N77" s="21">
        <f t="shared" si="1"/>
        <v>319</v>
      </c>
      <c r="O77" s="44">
        <v>429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429</v>
      </c>
      <c r="V77" s="45">
        <v>110</v>
      </c>
      <c r="W77" s="41">
        <v>0.74358974358974361</v>
      </c>
      <c r="X77" s="46" t="s">
        <v>4390</v>
      </c>
      <c r="Y77" s="46" t="s">
        <v>4390</v>
      </c>
    </row>
    <row r="78" spans="1:26">
      <c r="A78" s="29" t="s">
        <v>1112</v>
      </c>
      <c r="B78" s="30" t="s">
        <v>356</v>
      </c>
      <c r="C78" s="17" t="s">
        <v>60</v>
      </c>
      <c r="D78" s="24" t="s">
        <v>61</v>
      </c>
      <c r="E78" s="23"/>
      <c r="F78" s="19">
        <v>1324</v>
      </c>
      <c r="G78" s="21">
        <v>1622</v>
      </c>
      <c r="H78" s="21">
        <v>1792</v>
      </c>
      <c r="I78" s="8">
        <f>VLOOKUP(C78,'202310-202403出荷数total2403220951'!B:F,5,0)</f>
        <v>1087</v>
      </c>
      <c r="J78" s="203">
        <f>VLOOKUP(C78,'出荷数2307～2406total241008110618'!B:F,5,0)</f>
        <v>1970</v>
      </c>
      <c r="K78" s="214">
        <f>VLOOKUP(C78,'出荷数2407-2506total250730101950'!B:F,5,0)</f>
        <v>1824</v>
      </c>
      <c r="L78" s="203">
        <f>VLOOKUP(C:C,total251219111800!B:F,5,0)</f>
        <v>900</v>
      </c>
      <c r="M78" s="8"/>
      <c r="N78" s="21">
        <f t="shared" si="1"/>
        <v>900</v>
      </c>
      <c r="O78" s="44">
        <v>2935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2935</v>
      </c>
      <c r="V78" s="45">
        <v>2035</v>
      </c>
      <c r="W78" s="41">
        <v>0.30664395229982966</v>
      </c>
      <c r="X78" s="46"/>
      <c r="Y78" s="46"/>
    </row>
    <row r="79" spans="1:26">
      <c r="A79" s="29" t="s">
        <v>1113</v>
      </c>
      <c r="B79" s="30" t="s">
        <v>356</v>
      </c>
      <c r="C79" s="17" t="s">
        <v>254</v>
      </c>
      <c r="D79" s="24" t="s">
        <v>255</v>
      </c>
      <c r="E79" s="23"/>
      <c r="F79" s="19">
        <v>30</v>
      </c>
      <c r="G79" s="21">
        <v>1288</v>
      </c>
      <c r="H79" s="21">
        <v>1790</v>
      </c>
      <c r="I79" s="8">
        <f>VLOOKUP(C79,'202310-202403出荷数total2403220951'!B:F,5,0)</f>
        <v>845</v>
      </c>
      <c r="J79" s="203">
        <f>VLOOKUP(C79,'出荷数2307～2406total241008110618'!B:F,5,0)</f>
        <v>1682</v>
      </c>
      <c r="K79" s="214">
        <f>VLOOKUP(C79,'出荷数2407-2506total250730101950'!B:F,5,0)</f>
        <v>1326</v>
      </c>
      <c r="L79" s="203">
        <f>VLOOKUP(C:C,total251219111800!B:F,5,0)</f>
        <v>366</v>
      </c>
      <c r="M79" s="8"/>
      <c r="N79" s="21">
        <f t="shared" si="1"/>
        <v>366</v>
      </c>
      <c r="O79" s="44">
        <v>1753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1753</v>
      </c>
      <c r="V79" s="45">
        <v>1387</v>
      </c>
      <c r="W79" s="41">
        <v>0.20878494010268112</v>
      </c>
      <c r="X79" s="46"/>
      <c r="Y79" s="46"/>
    </row>
    <row r="80" spans="1:26">
      <c r="A80" s="29" t="s">
        <v>1114</v>
      </c>
      <c r="B80" s="30" t="s">
        <v>356</v>
      </c>
      <c r="C80" s="7" t="s">
        <v>160</v>
      </c>
      <c r="D80" s="20" t="s">
        <v>161</v>
      </c>
      <c r="E80" s="19"/>
      <c r="F80" s="19">
        <v>6851</v>
      </c>
      <c r="G80" s="21">
        <v>3631</v>
      </c>
      <c r="H80" s="21">
        <v>3310</v>
      </c>
      <c r="I80" s="213">
        <f>VLOOKUP(C80,'202310-202403出荷数total2403220951'!B:F,5,0)</f>
        <v>2276</v>
      </c>
      <c r="J80" s="203">
        <f>VLOOKUP(C80,'出荷数2307～2406total241008110618'!B:F,5,0)</f>
        <v>2977</v>
      </c>
      <c r="K80" s="214">
        <f>VLOOKUP(C80,'出荷数2407-2506total250730101950'!B:F,5,0)</f>
        <v>1413</v>
      </c>
      <c r="L80" s="203">
        <f>VLOOKUP(C:C,total251219111800!B:F,5,0)</f>
        <v>456</v>
      </c>
      <c r="M80" s="8"/>
      <c r="N80" s="21">
        <f t="shared" si="1"/>
        <v>456</v>
      </c>
      <c r="O80" s="44">
        <v>2273</v>
      </c>
      <c r="P80" s="44">
        <v>200</v>
      </c>
      <c r="Q80" s="44">
        <v>0</v>
      </c>
      <c r="R80" s="44">
        <v>0</v>
      </c>
      <c r="S80" s="44">
        <v>200</v>
      </c>
      <c r="T80" s="45">
        <v>0</v>
      </c>
      <c r="U80" s="45">
        <v>2073</v>
      </c>
      <c r="V80" s="45">
        <v>1617</v>
      </c>
      <c r="W80" s="41">
        <v>0.18439142741609382</v>
      </c>
      <c r="X80" s="46"/>
      <c r="Y80" s="46"/>
      <c r="Z80" s="253"/>
    </row>
    <row r="81" spans="1:27">
      <c r="A81" s="29" t="s">
        <v>1115</v>
      </c>
      <c r="B81" s="30" t="s">
        <v>356</v>
      </c>
      <c r="C81" s="6" t="s">
        <v>119</v>
      </c>
      <c r="D81" s="20" t="s">
        <v>120</v>
      </c>
      <c r="E81" s="19" t="s">
        <v>116</v>
      </c>
      <c r="F81" s="19">
        <v>7367</v>
      </c>
      <c r="G81" s="21">
        <v>4388</v>
      </c>
      <c r="H81" s="21">
        <v>521</v>
      </c>
      <c r="I81" s="213">
        <f>VLOOKUP(C81,'202310-202403出荷数total2403220951'!B:F,5,0)</f>
        <v>2848</v>
      </c>
      <c r="J81" s="203">
        <f>VLOOKUP(C81,'出荷数2307～2406total241008110618'!B:F,5,0)</f>
        <v>3288</v>
      </c>
      <c r="K81" s="214">
        <f>VLOOKUP(C81,'出荷数2407-2506total250730101950'!B:F,5,0)</f>
        <v>2304</v>
      </c>
      <c r="L81" s="203">
        <f>VLOOKUP(C:C,total251219111800!B:F,5,0)</f>
        <v>744</v>
      </c>
      <c r="M81" s="8"/>
      <c r="N81" s="21">
        <f t="shared" si="1"/>
        <v>744</v>
      </c>
      <c r="O81" s="44">
        <v>4645</v>
      </c>
      <c r="P81" s="44">
        <v>3880</v>
      </c>
      <c r="Q81" s="44">
        <v>0</v>
      </c>
      <c r="R81" s="44">
        <v>0</v>
      </c>
      <c r="S81" s="44">
        <v>3880</v>
      </c>
      <c r="T81" s="45">
        <v>0</v>
      </c>
      <c r="U81" s="45">
        <v>765</v>
      </c>
      <c r="V81" s="45">
        <v>21</v>
      </c>
      <c r="W81" s="41">
        <v>8.727272727272728E-2</v>
      </c>
      <c r="X81" s="46"/>
      <c r="Y81" s="46"/>
    </row>
    <row r="82" spans="1:27">
      <c r="A82" s="29" t="s">
        <v>1116</v>
      </c>
      <c r="B82" s="30" t="s">
        <v>356</v>
      </c>
      <c r="C82" s="6" t="s">
        <v>22</v>
      </c>
      <c r="D82" s="20" t="s">
        <v>23</v>
      </c>
      <c r="E82" s="19"/>
      <c r="F82" s="19">
        <v>10633</v>
      </c>
      <c r="G82" s="21">
        <v>6065</v>
      </c>
      <c r="H82" s="21">
        <v>2945</v>
      </c>
      <c r="I82" s="213">
        <f>VLOOKUP(C82,'202310-202403出荷数total2403220951'!B:F,5,0)</f>
        <v>3324</v>
      </c>
      <c r="J82" s="203">
        <f>VLOOKUP(C82,'出荷数2307～2406total241008110618'!B:F,5,0)</f>
        <v>5243</v>
      </c>
      <c r="K82" s="214">
        <f>VLOOKUP(C82,'出荷数2407-2506total250730101950'!B:F,5,0)</f>
        <v>13654</v>
      </c>
      <c r="L82" s="203">
        <f>VLOOKUP(C:C,total251219111800!B:F,5,0)</f>
        <v>1335</v>
      </c>
      <c r="M82" s="213">
        <v>4500</v>
      </c>
      <c r="N82" s="211">
        <v>3000</v>
      </c>
      <c r="O82" s="44">
        <v>6972</v>
      </c>
      <c r="P82" s="44">
        <v>3060</v>
      </c>
      <c r="Q82" s="44">
        <v>0</v>
      </c>
      <c r="R82" s="44">
        <v>0</v>
      </c>
      <c r="S82" s="44">
        <v>3160</v>
      </c>
      <c r="T82" s="45">
        <v>-100</v>
      </c>
      <c r="U82" s="45">
        <v>3812</v>
      </c>
      <c r="V82" s="45">
        <v>812</v>
      </c>
      <c r="W82" s="41">
        <v>0.29904306220095694</v>
      </c>
      <c r="X82" s="46"/>
      <c r="Y82" s="46"/>
    </row>
    <row r="83" spans="1:27">
      <c r="A83" s="29" t="s">
        <v>1117</v>
      </c>
      <c r="B83" s="30" t="s">
        <v>356</v>
      </c>
      <c r="C83" s="6" t="s">
        <v>144</v>
      </c>
      <c r="D83" s="20" t="s">
        <v>145</v>
      </c>
      <c r="E83" s="19"/>
      <c r="F83" s="19">
        <v>270</v>
      </c>
      <c r="G83" s="21">
        <v>814</v>
      </c>
      <c r="H83" s="21">
        <v>677</v>
      </c>
      <c r="I83" s="8">
        <f>VLOOKUP(C83,'202310-202403出荷数total2403220951'!B:F,5,0)</f>
        <v>269</v>
      </c>
      <c r="J83" s="203">
        <f>VLOOKUP(C83,'出荷数2307～2406total241008110618'!B:F,5,0)</f>
        <v>668</v>
      </c>
      <c r="K83" s="214">
        <f>VLOOKUP(C83,'出荷数2407-2506total250730101950'!B:F,5,0)</f>
        <v>826</v>
      </c>
      <c r="L83" s="203">
        <f>VLOOKUP(C:C,total251219111800!B:F,5,0)</f>
        <v>90</v>
      </c>
      <c r="M83" s="8"/>
      <c r="N83" s="21">
        <f t="shared" si="1"/>
        <v>90</v>
      </c>
      <c r="O83" s="44">
        <v>2443</v>
      </c>
      <c r="P83" s="44">
        <v>0</v>
      </c>
      <c r="Q83" s="44">
        <v>0</v>
      </c>
      <c r="R83" s="44">
        <v>0</v>
      </c>
      <c r="S83" s="44">
        <v>0</v>
      </c>
      <c r="T83" s="45">
        <v>0</v>
      </c>
      <c r="U83" s="45">
        <v>2443</v>
      </c>
      <c r="V83" s="45">
        <v>2353</v>
      </c>
      <c r="W83" s="41">
        <v>3.6839950880065496E-2</v>
      </c>
      <c r="X83" s="46"/>
      <c r="Y83" s="46"/>
    </row>
    <row r="84" spans="1:27">
      <c r="A84" s="29" t="s">
        <v>1118</v>
      </c>
      <c r="B84" s="30" t="s">
        <v>356</v>
      </c>
      <c r="C84" s="17" t="s">
        <v>134</v>
      </c>
      <c r="D84" s="24" t="s">
        <v>135</v>
      </c>
      <c r="E84" s="23"/>
      <c r="F84" s="19">
        <v>3306</v>
      </c>
      <c r="G84" s="21">
        <v>2817</v>
      </c>
      <c r="H84" s="21">
        <v>1743</v>
      </c>
      <c r="I84" s="8">
        <f>VLOOKUP(C84,'202310-202403出荷数total2403220951'!B:F,5,0)</f>
        <v>273</v>
      </c>
      <c r="J84" s="203">
        <f>VLOOKUP(C84,'出荷数2307～2406total241008110618'!B:F,5,0)</f>
        <v>477</v>
      </c>
      <c r="K84" s="214">
        <f>VLOOKUP(C84,'出荷数2407-2506total250730101950'!B:F,5,0)</f>
        <v>351</v>
      </c>
      <c r="L84" s="203">
        <f>VLOOKUP(C:C,total251219111800!B:F,5,0)</f>
        <v>211</v>
      </c>
      <c r="M84" s="8"/>
      <c r="N84" s="21">
        <f t="shared" si="1"/>
        <v>211</v>
      </c>
      <c r="O84" s="44">
        <v>7233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7233</v>
      </c>
      <c r="V84" s="45">
        <v>7022</v>
      </c>
      <c r="W84" s="41">
        <v>2.9171851237384212E-2</v>
      </c>
      <c r="X84" s="46"/>
      <c r="Y84" s="46"/>
    </row>
    <row r="85" spans="1:27">
      <c r="A85" s="29" t="s">
        <v>1119</v>
      </c>
      <c r="B85" s="30" t="s">
        <v>356</v>
      </c>
      <c r="C85" s="6" t="s">
        <v>172</v>
      </c>
      <c r="D85" s="20" t="s">
        <v>173</v>
      </c>
      <c r="E85" s="19"/>
      <c r="F85" s="19">
        <v>1177</v>
      </c>
      <c r="G85" s="21">
        <v>2128</v>
      </c>
      <c r="H85" s="21">
        <v>1537</v>
      </c>
      <c r="I85" s="8">
        <f>VLOOKUP(C85,'202310-202403出荷数total2403220951'!B:F,5,0)</f>
        <v>834</v>
      </c>
      <c r="J85" s="203">
        <f>VLOOKUP(C85,'出荷数2307～2406total241008110618'!B:F,5,0)</f>
        <v>1486</v>
      </c>
      <c r="K85" s="214">
        <f>VLOOKUP(C85,'出荷数2407-2506total250730101950'!B:F,5,0)</f>
        <v>1411</v>
      </c>
      <c r="L85" s="203">
        <f>VLOOKUP(C:C,total251219111800!B:F,5,0)</f>
        <v>822</v>
      </c>
      <c r="M85" s="8"/>
      <c r="N85" s="21">
        <f t="shared" si="1"/>
        <v>822</v>
      </c>
      <c r="O85" s="44">
        <v>2538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2538</v>
      </c>
      <c r="V85" s="45">
        <v>1716</v>
      </c>
      <c r="W85" s="41">
        <v>0.32387706855791965</v>
      </c>
      <c r="X85" s="46"/>
      <c r="Y85" s="46"/>
    </row>
    <row r="86" spans="1:27" s="200" customFormat="1">
      <c r="A86" s="192" t="s">
        <v>1120</v>
      </c>
      <c r="B86" s="193" t="s">
        <v>356</v>
      </c>
      <c r="C86" s="194" t="s">
        <v>53</v>
      </c>
      <c r="D86" s="195" t="s">
        <v>54</v>
      </c>
      <c r="E86" s="194"/>
      <c r="F86" s="194">
        <v>1511</v>
      </c>
      <c r="G86" s="196">
        <v>1031</v>
      </c>
      <c r="H86" s="21">
        <v>1052</v>
      </c>
      <c r="I86" s="8">
        <f>VLOOKUP(C86,'202310-202403出荷数total2403220951'!B:F,5,0)</f>
        <v>513</v>
      </c>
      <c r="J86" s="203">
        <f>VLOOKUP(C86,'出荷数2307～2406total241008110618'!B:F,5,0)</f>
        <v>546</v>
      </c>
      <c r="K86" s="214" t="e">
        <f>VLOOKUP(C86,'出荷数2407-2506total250730101950'!B:F,5,0)</f>
        <v>#N/A</v>
      </c>
      <c r="L86" s="203" t="e">
        <f>VLOOKUP(C:C,total251219111800!B:F,5,0)</f>
        <v>#N/A</v>
      </c>
      <c r="M86" s="8"/>
      <c r="N86" s="21" t="e">
        <f t="shared" si="1"/>
        <v>#N/A</v>
      </c>
      <c r="O86" s="196">
        <v>0</v>
      </c>
      <c r="P86" s="196">
        <v>0</v>
      </c>
      <c r="Q86" s="44">
        <v>0</v>
      </c>
      <c r="R86" s="196">
        <v>0</v>
      </c>
      <c r="S86" s="196">
        <v>0</v>
      </c>
      <c r="T86" s="197">
        <v>0</v>
      </c>
      <c r="U86" s="197">
        <v>0</v>
      </c>
      <c r="V86" s="197" t="e">
        <v>#N/A</v>
      </c>
      <c r="W86" s="198" t="e">
        <v>#N/A</v>
      </c>
      <c r="X86" s="199"/>
      <c r="Y86" s="199"/>
      <c r="Z86" s="201"/>
      <c r="AA86" s="201"/>
    </row>
    <row r="87" spans="1:27">
      <c r="A87" s="29" t="s">
        <v>1121</v>
      </c>
      <c r="B87" s="30" t="s">
        <v>356</v>
      </c>
      <c r="C87" s="17" t="s">
        <v>129</v>
      </c>
      <c r="D87" s="24" t="s">
        <v>130</v>
      </c>
      <c r="E87" s="23"/>
      <c r="F87" s="19">
        <v>3121</v>
      </c>
      <c r="G87" s="21">
        <v>3233</v>
      </c>
      <c r="H87" s="21">
        <v>3120</v>
      </c>
      <c r="I87" s="8">
        <f>VLOOKUP(C87,'202310-202403出荷数total2403220951'!B:F,5,0)</f>
        <v>1553</v>
      </c>
      <c r="J87" s="203">
        <f>VLOOKUP(C87,'出荷数2307～2406total241008110618'!B:F,5,0)</f>
        <v>3072</v>
      </c>
      <c r="K87" s="214">
        <f>VLOOKUP(C87,'出荷数2407-2506total250730101950'!B:F,5,0)</f>
        <v>3947</v>
      </c>
      <c r="L87" s="203">
        <f>VLOOKUP(C:C,total251219111800!B:F,5,0)</f>
        <v>1574</v>
      </c>
      <c r="M87" s="8"/>
      <c r="N87" s="21">
        <f t="shared" si="1"/>
        <v>1574</v>
      </c>
      <c r="O87" s="44">
        <v>4224</v>
      </c>
      <c r="P87" s="44">
        <v>0</v>
      </c>
      <c r="Q87" s="44">
        <v>0</v>
      </c>
      <c r="R87" s="44">
        <v>0</v>
      </c>
      <c r="S87" s="44">
        <v>0</v>
      </c>
      <c r="T87" s="45">
        <v>0</v>
      </c>
      <c r="U87" s="45">
        <v>4224</v>
      </c>
      <c r="V87" s="45">
        <v>2650</v>
      </c>
      <c r="W87" s="41">
        <v>0.37263257575757575</v>
      </c>
      <c r="X87" s="46"/>
      <c r="Y87" s="46"/>
    </row>
    <row r="88" spans="1:27">
      <c r="A88" s="29" t="s">
        <v>1122</v>
      </c>
      <c r="B88" s="30" t="s">
        <v>356</v>
      </c>
      <c r="C88" s="17" t="s">
        <v>250</v>
      </c>
      <c r="D88" s="24" t="s">
        <v>251</v>
      </c>
      <c r="E88" s="23"/>
      <c r="F88" s="19">
        <v>1334</v>
      </c>
      <c r="G88" s="21">
        <v>1879</v>
      </c>
      <c r="H88" s="21">
        <v>908</v>
      </c>
      <c r="I88" s="8">
        <f>VLOOKUP(C88,'202310-202403出荷数total2403220951'!B:F,5,0)</f>
        <v>222</v>
      </c>
      <c r="J88" s="203">
        <f>VLOOKUP(C88,'出荷数2307～2406total241008110618'!B:F,5,0)</f>
        <v>732</v>
      </c>
      <c r="K88" s="214">
        <f>VLOOKUP(C88,'出荷数2407-2506total250730101950'!B:F,5,0)</f>
        <v>817</v>
      </c>
      <c r="L88" s="203">
        <f>VLOOKUP(C:C,total251219111800!B:F,5,0)</f>
        <v>295</v>
      </c>
      <c r="M88" s="8"/>
      <c r="N88" s="21">
        <f t="shared" si="1"/>
        <v>295</v>
      </c>
      <c r="O88" s="44">
        <v>293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293</v>
      </c>
      <c r="V88" s="45">
        <v>-2</v>
      </c>
      <c r="W88" s="41">
        <v>1.006825938566553</v>
      </c>
      <c r="X88" s="46"/>
      <c r="Y88" s="46"/>
    </row>
    <row r="89" spans="1:27">
      <c r="A89" s="29" t="s">
        <v>1123</v>
      </c>
      <c r="B89" s="30" t="s">
        <v>356</v>
      </c>
      <c r="C89" s="17" t="s">
        <v>127</v>
      </c>
      <c r="D89" s="24" t="s">
        <v>128</v>
      </c>
      <c r="E89" s="23"/>
      <c r="F89" s="19">
        <v>3215</v>
      </c>
      <c r="G89" s="21">
        <v>3856</v>
      </c>
      <c r="H89" s="21">
        <v>4252</v>
      </c>
      <c r="I89" s="213">
        <f>VLOOKUP(C89,'202310-202403出荷数total2403220951'!B:F,5,0)</f>
        <v>2413</v>
      </c>
      <c r="J89" s="203">
        <f>VLOOKUP(C89,'出荷数2307～2406total241008110618'!B:F,5,0)</f>
        <v>4143</v>
      </c>
      <c r="K89" s="214">
        <f>VLOOKUP(C89,'出荷数2407-2506total250730101950'!B:F,5,0)</f>
        <v>6112</v>
      </c>
      <c r="L89" s="203">
        <f>VLOOKUP(C:C,total251219111800!B:F,5,0)</f>
        <v>2918</v>
      </c>
      <c r="M89" s="8"/>
      <c r="N89" s="21">
        <f t="shared" si="1"/>
        <v>2918</v>
      </c>
      <c r="O89" s="44">
        <v>4033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4033</v>
      </c>
      <c r="V89" s="45">
        <v>1115</v>
      </c>
      <c r="W89" s="41">
        <v>0.72353087031986119</v>
      </c>
      <c r="X89" s="46"/>
      <c r="Y89" s="46"/>
    </row>
    <row r="90" spans="1:27" s="231" customFormat="1">
      <c r="A90" s="223" t="s">
        <v>3768</v>
      </c>
      <c r="B90" s="224" t="s">
        <v>356</v>
      </c>
      <c r="C90" s="225" t="s">
        <v>235</v>
      </c>
      <c r="D90" s="226" t="s">
        <v>236</v>
      </c>
      <c r="E90" s="225"/>
      <c r="F90" s="225">
        <v>102</v>
      </c>
      <c r="G90" s="227">
        <v>340</v>
      </c>
      <c r="H90" s="227">
        <v>49</v>
      </c>
      <c r="I90" s="8">
        <f>VLOOKUP(C90,'202310-202403出荷数total2403220951'!B:F,5,0)</f>
        <v>6</v>
      </c>
      <c r="J90" s="203">
        <f>VLOOKUP(C90,'出荷数2307～2406total241008110618'!B:F,5,0)</f>
        <v>434</v>
      </c>
      <c r="K90" s="214" t="e">
        <f>VLOOKUP(C90,'出荷数2407-2506total250730101950'!B:F,5,0)</f>
        <v>#N/A</v>
      </c>
      <c r="L90" s="203" t="e">
        <f>VLOOKUP(C:C,total251219111800!B:F,5,0)</f>
        <v>#N/A</v>
      </c>
      <c r="M90" s="8"/>
      <c r="N90" s="21" t="e">
        <f t="shared" si="1"/>
        <v>#N/A</v>
      </c>
      <c r="O90" s="227">
        <v>0</v>
      </c>
      <c r="P90" s="227">
        <v>0</v>
      </c>
      <c r="Q90" s="44">
        <v>0</v>
      </c>
      <c r="R90" s="227">
        <v>0</v>
      </c>
      <c r="S90" s="227">
        <v>0</v>
      </c>
      <c r="T90" s="228">
        <v>0</v>
      </c>
      <c r="U90" s="228">
        <v>0</v>
      </c>
      <c r="V90" s="228" t="e">
        <v>#N/A</v>
      </c>
      <c r="W90" s="229" t="e">
        <v>#N/A</v>
      </c>
      <c r="X90" s="230"/>
      <c r="Y90" s="230"/>
      <c r="Z90" s="232"/>
      <c r="AA90" s="232"/>
    </row>
    <row r="91" spans="1:27">
      <c r="A91" s="29" t="s">
        <v>1125</v>
      </c>
      <c r="B91" s="30" t="s">
        <v>356</v>
      </c>
      <c r="C91" s="7" t="s">
        <v>221</v>
      </c>
      <c r="D91" s="20" t="s">
        <v>222</v>
      </c>
      <c r="E91" s="19"/>
      <c r="F91" s="19">
        <v>1538</v>
      </c>
      <c r="G91" s="21">
        <v>2587</v>
      </c>
      <c r="H91" s="21">
        <v>571</v>
      </c>
      <c r="I91" s="8">
        <f>VLOOKUP(C91,'202310-202403出荷数total2403220951'!B:F,5,0)</f>
        <v>874</v>
      </c>
      <c r="J91" s="203">
        <f>VLOOKUP(C91,'出荷数2307～2406total241008110618'!B:F,5,0)</f>
        <v>1045</v>
      </c>
      <c r="K91" s="214">
        <f>VLOOKUP(C91,'出荷数2407-2506total250730101950'!B:F,5,0)</f>
        <v>429</v>
      </c>
      <c r="L91" s="203">
        <f>VLOOKUP(C:C,total251219111800!B:F,5,0)</f>
        <v>22</v>
      </c>
      <c r="M91" s="211">
        <v>1400</v>
      </c>
      <c r="N91" s="211">
        <v>1400</v>
      </c>
      <c r="O91" s="44">
        <v>4435</v>
      </c>
      <c r="P91" s="44">
        <v>100</v>
      </c>
      <c r="Q91" s="44">
        <v>0</v>
      </c>
      <c r="R91" s="44">
        <v>0</v>
      </c>
      <c r="S91" s="44">
        <v>100</v>
      </c>
      <c r="T91" s="45">
        <v>0</v>
      </c>
      <c r="U91" s="45">
        <v>4335</v>
      </c>
      <c r="V91" s="45">
        <v>2935</v>
      </c>
      <c r="W91" s="41">
        <v>0.30871003307607497</v>
      </c>
      <c r="X91" s="46"/>
      <c r="Y91" s="46"/>
    </row>
    <row r="92" spans="1:27" ht="15" customHeight="1">
      <c r="A92" s="29" t="s">
        <v>1127</v>
      </c>
      <c r="B92" s="30" t="s">
        <v>356</v>
      </c>
      <c r="C92" s="7" t="s">
        <v>203</v>
      </c>
      <c r="D92" s="7" t="s">
        <v>204</v>
      </c>
      <c r="E92" s="6"/>
      <c r="F92" s="6">
        <v>8125</v>
      </c>
      <c r="G92" s="8">
        <v>7398</v>
      </c>
      <c r="H92" s="21">
        <v>4528</v>
      </c>
      <c r="I92" s="8">
        <f>VLOOKUP(C92,'202310-202403出荷数total2403220951'!B:F,5,0)</f>
        <v>1614</v>
      </c>
      <c r="J92" s="203">
        <f>VLOOKUP(C92,'出荷数2307～2406total241008110618'!B:F,5,0)</f>
        <v>3692</v>
      </c>
      <c r="K92" s="214">
        <f>VLOOKUP(C92,'出荷数2407-2506total250730101950'!B:F,5,0)</f>
        <v>3180</v>
      </c>
      <c r="L92" s="203">
        <f>VLOOKUP(C:C,total251219111800!B:F,5,0)</f>
        <v>1448</v>
      </c>
      <c r="M92" s="8"/>
      <c r="N92" s="21">
        <f t="shared" si="1"/>
        <v>1448</v>
      </c>
      <c r="O92" s="44">
        <v>5615</v>
      </c>
      <c r="P92" s="44">
        <v>715</v>
      </c>
      <c r="Q92" s="44">
        <v>40</v>
      </c>
      <c r="R92" s="44">
        <v>0</v>
      </c>
      <c r="S92" s="44">
        <v>1245</v>
      </c>
      <c r="T92" s="45">
        <v>-530</v>
      </c>
      <c r="U92" s="45">
        <v>4410</v>
      </c>
      <c r="V92" s="45">
        <v>2962</v>
      </c>
      <c r="W92" s="41">
        <v>0.2287519747235387</v>
      </c>
      <c r="X92" s="46"/>
      <c r="Y92" s="46"/>
    </row>
    <row r="93" spans="1:27" s="152" customFormat="1" ht="18.600000000000001" customHeight="1">
      <c r="A93" s="144" t="s">
        <v>1128</v>
      </c>
      <c r="B93" s="145" t="s">
        <v>356</v>
      </c>
      <c r="C93" s="147" t="s">
        <v>2895</v>
      </c>
      <c r="D93" s="147" t="s">
        <v>2896</v>
      </c>
      <c r="E93" s="146"/>
      <c r="F93" s="146">
        <v>0</v>
      </c>
      <c r="G93" s="148">
        <v>5</v>
      </c>
      <c r="H93" s="21">
        <v>904</v>
      </c>
      <c r="I93" s="8" t="e">
        <f>VLOOKUP(C93,'202310-202403出荷数total2403220951'!B:F,5,0)</f>
        <v>#N/A</v>
      </c>
      <c r="J93" s="203" t="e">
        <f>VLOOKUP(C93,'出荷数2307～2406total241008110618'!B:F,5,0)</f>
        <v>#N/A</v>
      </c>
      <c r="K93" s="214" t="e">
        <f>VLOOKUP(C93,'出荷数2407-2506total250730101950'!B:F,5,0)</f>
        <v>#N/A</v>
      </c>
      <c r="L93" s="203" t="e">
        <f>VLOOKUP(C:C,total251219111800!B:F,5,0)</f>
        <v>#N/A</v>
      </c>
      <c r="M93" s="211">
        <v>380</v>
      </c>
      <c r="N93" s="211">
        <v>380</v>
      </c>
      <c r="O93" s="148">
        <v>781</v>
      </c>
      <c r="P93" s="148">
        <v>0</v>
      </c>
      <c r="Q93" s="44">
        <v>0</v>
      </c>
      <c r="R93" s="148">
        <v>0</v>
      </c>
      <c r="S93" s="148">
        <v>0</v>
      </c>
      <c r="T93" s="149">
        <v>0</v>
      </c>
      <c r="U93" s="149">
        <v>781</v>
      </c>
      <c r="V93" s="149">
        <v>401</v>
      </c>
      <c r="W93" s="150">
        <v>0.48655569782330343</v>
      </c>
      <c r="X93" s="151"/>
      <c r="Y93" s="151"/>
      <c r="Z93" s="191"/>
      <c r="AA93" s="191"/>
    </row>
    <row r="94" spans="1:27" s="152" customFormat="1" ht="18.600000000000001" customHeight="1">
      <c r="A94" s="206" t="s">
        <v>1129</v>
      </c>
      <c r="B94" s="207" t="s">
        <v>356</v>
      </c>
      <c r="C94" s="208" t="s">
        <v>2890</v>
      </c>
      <c r="D94" s="208" t="s">
        <v>2891</v>
      </c>
      <c r="E94" s="209"/>
      <c r="F94" s="209">
        <v>684</v>
      </c>
      <c r="G94" s="210">
        <v>626</v>
      </c>
      <c r="H94" s="21">
        <v>772</v>
      </c>
      <c r="I94" s="8">
        <f>VLOOKUP(C94,'202310-202403出荷数total2403220951'!B:F,5,0)</f>
        <v>81</v>
      </c>
      <c r="J94" s="203">
        <f>VLOOKUP(C94,'出荷数2307～2406total241008110618'!B:F,5,0)</f>
        <v>221</v>
      </c>
      <c r="K94" s="214" t="e">
        <f>VLOOKUP(C94,'出荷数2407-2506total250730101950'!B:F,5,0)</f>
        <v>#N/A</v>
      </c>
      <c r="L94" s="203" t="e">
        <f>VLOOKUP(C:C,total251219111800!B:F,5,0)</f>
        <v>#N/A</v>
      </c>
      <c r="M94" s="8"/>
      <c r="N94" s="21" t="e">
        <f t="shared" si="1"/>
        <v>#N/A</v>
      </c>
      <c r="O94" s="148">
        <v>3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3</v>
      </c>
      <c r="V94" s="149" t="e">
        <v>#N/A</v>
      </c>
      <c r="W94" s="150" t="e">
        <v>#N/A</v>
      </c>
      <c r="X94" s="151"/>
      <c r="Y94" s="151"/>
      <c r="Z94" s="191"/>
      <c r="AA94" s="191"/>
    </row>
    <row r="95" spans="1:27">
      <c r="A95" s="29" t="s">
        <v>1130</v>
      </c>
      <c r="B95" s="30" t="s">
        <v>356</v>
      </c>
      <c r="C95" s="6" t="s">
        <v>98</v>
      </c>
      <c r="D95" s="20" t="s">
        <v>97</v>
      </c>
      <c r="E95" s="19" t="s">
        <v>93</v>
      </c>
      <c r="F95" s="19">
        <v>4518</v>
      </c>
      <c r="G95" s="21">
        <v>3870</v>
      </c>
      <c r="H95" s="21">
        <v>3467</v>
      </c>
      <c r="I95" s="8">
        <f>VLOOKUP(C95,'202310-202403出荷数total2403220951'!B:F,5,0)</f>
        <v>1429</v>
      </c>
      <c r="J95" s="203">
        <f>VLOOKUP(C95,'出荷数2307～2406total241008110618'!B:F,5,0)</f>
        <v>3078</v>
      </c>
      <c r="K95" s="214">
        <f>VLOOKUP(C95,'出荷数2407-2506total250730101950'!B:F,5,0)</f>
        <v>3161</v>
      </c>
      <c r="L95" s="203">
        <f>VLOOKUP(C:C,total251219111800!B:F,5,0)</f>
        <v>1695</v>
      </c>
      <c r="M95" s="8"/>
      <c r="N95" s="21">
        <f t="shared" si="1"/>
        <v>1695</v>
      </c>
      <c r="O95" s="44">
        <v>647</v>
      </c>
      <c r="P95" s="44">
        <v>0</v>
      </c>
      <c r="Q95" s="44">
        <v>3000</v>
      </c>
      <c r="R95" s="44">
        <v>0</v>
      </c>
      <c r="S95" s="44">
        <v>0</v>
      </c>
      <c r="T95" s="45">
        <v>0</v>
      </c>
      <c r="U95" s="45">
        <v>3647</v>
      </c>
      <c r="V95" s="45">
        <v>1952</v>
      </c>
      <c r="W95" s="41">
        <v>2.6197836166924264</v>
      </c>
      <c r="X95" s="46" t="s">
        <v>4361</v>
      </c>
      <c r="Y95" s="46" t="s">
        <v>4361</v>
      </c>
    </row>
    <row r="96" spans="1:27">
      <c r="A96" s="29" t="s">
        <v>1131</v>
      </c>
      <c r="B96" s="30" t="s">
        <v>356</v>
      </c>
      <c r="C96" s="6" t="s">
        <v>231</v>
      </c>
      <c r="D96" s="20" t="s">
        <v>232</v>
      </c>
      <c r="E96" s="19"/>
      <c r="F96" s="19">
        <v>12335</v>
      </c>
      <c r="G96" s="21">
        <v>8441</v>
      </c>
      <c r="H96" s="21">
        <v>3599</v>
      </c>
      <c r="I96" s="213">
        <f>VLOOKUP(C96,'202310-202403出荷数total2403220951'!B:F,5,0)</f>
        <v>3021</v>
      </c>
      <c r="J96" s="203">
        <f>VLOOKUP(C96,'出荷数2307～2406total241008110618'!B:F,5,0)</f>
        <v>4038</v>
      </c>
      <c r="K96" s="214">
        <f>VLOOKUP(C96,'出荷数2407-2506total250730101950'!B:F,5,0)</f>
        <v>1769</v>
      </c>
      <c r="L96" s="203">
        <f>VLOOKUP(C:C,total251219111800!B:F,5,0)</f>
        <v>560</v>
      </c>
      <c r="M96" s="8"/>
      <c r="N96" s="21">
        <f t="shared" si="1"/>
        <v>560</v>
      </c>
      <c r="O96" s="44">
        <v>9028</v>
      </c>
      <c r="P96" s="44">
        <v>1500</v>
      </c>
      <c r="Q96" s="44">
        <v>0</v>
      </c>
      <c r="R96" s="44">
        <v>0</v>
      </c>
      <c r="S96" s="44">
        <v>1500</v>
      </c>
      <c r="T96" s="45">
        <v>0</v>
      </c>
      <c r="U96" s="45">
        <v>7528</v>
      </c>
      <c r="V96" s="45">
        <v>6968</v>
      </c>
      <c r="W96" s="41">
        <v>5.3191489361702128E-2</v>
      </c>
      <c r="X96" s="46"/>
      <c r="Y96" s="46"/>
    </row>
    <row r="97" spans="1:27">
      <c r="A97" s="29" t="s">
        <v>1132</v>
      </c>
      <c r="B97" s="30" t="s">
        <v>356</v>
      </c>
      <c r="C97" s="6" t="s">
        <v>117</v>
      </c>
      <c r="D97" s="20" t="s">
        <v>115</v>
      </c>
      <c r="E97" s="19" t="s">
        <v>118</v>
      </c>
      <c r="F97" s="19">
        <v>2663</v>
      </c>
      <c r="G97" s="21">
        <v>4626</v>
      </c>
      <c r="H97" s="21">
        <v>4263</v>
      </c>
      <c r="I97" s="8">
        <f>VLOOKUP(C97,'202310-202403出荷数total2403220951'!B:F,5,0)</f>
        <v>1415</v>
      </c>
      <c r="J97" s="203">
        <f>VLOOKUP(C97,'出荷数2307～2406total241008110618'!B:F,5,0)</f>
        <v>2582</v>
      </c>
      <c r="K97" s="214">
        <f>VLOOKUP(C97,'出荷数2407-2506total250730101950'!B:F,5,0)</f>
        <v>2814</v>
      </c>
      <c r="L97" s="203">
        <f>VLOOKUP(C:C,total251219111800!B:F,5,0)</f>
        <v>1960</v>
      </c>
      <c r="M97" s="8"/>
      <c r="N97" s="21">
        <f t="shared" si="1"/>
        <v>1960</v>
      </c>
      <c r="O97" s="44">
        <v>4443</v>
      </c>
      <c r="P97" s="44">
        <v>800</v>
      </c>
      <c r="Q97" s="44">
        <v>0</v>
      </c>
      <c r="R97" s="44">
        <v>0</v>
      </c>
      <c r="S97" s="44">
        <v>1250</v>
      </c>
      <c r="T97" s="45">
        <v>-450</v>
      </c>
      <c r="U97" s="45">
        <v>3193</v>
      </c>
      <c r="V97" s="45">
        <v>1233</v>
      </c>
      <c r="W97" s="41">
        <v>0.37383177570093457</v>
      </c>
      <c r="X97" s="46"/>
      <c r="Y97" s="46"/>
    </row>
    <row r="98" spans="1:27">
      <c r="A98" s="29" t="s">
        <v>1133</v>
      </c>
      <c r="B98" s="30" t="s">
        <v>356</v>
      </c>
      <c r="C98" s="17" t="s">
        <v>57</v>
      </c>
      <c r="D98" s="18" t="s">
        <v>58</v>
      </c>
      <c r="E98" s="17"/>
      <c r="F98" s="6">
        <v>3167</v>
      </c>
      <c r="G98" s="8">
        <v>3686</v>
      </c>
      <c r="H98" s="8">
        <v>4490</v>
      </c>
      <c r="I98" s="8">
        <f>VLOOKUP(C98,'202310-202403出荷数total2403220951'!B:F,5,0)</f>
        <v>1027</v>
      </c>
      <c r="J98" s="8">
        <f>VLOOKUP(C98,'出荷数2307～2406total241008110618'!B:F,5,0)</f>
        <v>2480</v>
      </c>
      <c r="K98" s="214">
        <f>VLOOKUP(C98,'出荷数2407-2506total250730101950'!B:F,5,0)</f>
        <v>1578</v>
      </c>
      <c r="L98" s="203">
        <f>VLOOKUP(C:C,total251219111800!B:F,5,0)</f>
        <v>247</v>
      </c>
      <c r="M98" s="8"/>
      <c r="N98" s="21">
        <f t="shared" si="1"/>
        <v>247</v>
      </c>
      <c r="O98" s="44">
        <v>2780</v>
      </c>
      <c r="P98" s="44">
        <v>0</v>
      </c>
      <c r="Q98" s="44">
        <v>0</v>
      </c>
      <c r="R98" s="44">
        <v>0</v>
      </c>
      <c r="S98" s="44">
        <v>0</v>
      </c>
      <c r="T98" s="45">
        <v>0</v>
      </c>
      <c r="U98" s="45">
        <v>2780</v>
      </c>
      <c r="V98" s="45">
        <v>2533</v>
      </c>
      <c r="W98" s="204">
        <v>8.8848920863309352E-2</v>
      </c>
      <c r="X98" s="190"/>
      <c r="Y98" s="190"/>
    </row>
    <row r="99" spans="1:27">
      <c r="A99" s="29" t="s">
        <v>1134</v>
      </c>
      <c r="B99" s="30" t="s">
        <v>356</v>
      </c>
      <c r="C99" s="6" t="s">
        <v>245</v>
      </c>
      <c r="D99" s="20" t="s">
        <v>246</v>
      </c>
      <c r="E99" s="19" t="s">
        <v>247</v>
      </c>
      <c r="F99" s="19">
        <v>5717</v>
      </c>
      <c r="G99" s="21" t="s">
        <v>2945</v>
      </c>
      <c r="H99" s="21">
        <v>3844</v>
      </c>
      <c r="I99" s="8">
        <f>VLOOKUP(C99,'202310-202403出荷数total2403220951'!B:F,5,0)</f>
        <v>1058</v>
      </c>
      <c r="J99" s="203">
        <f>VLOOKUP(C99,'出荷数2307～2406total241008110618'!B:F,5,0)</f>
        <v>2412</v>
      </c>
      <c r="K99" s="214">
        <f>VLOOKUP(C99,'出荷数2407-2506total250730101950'!B:F,5,0)</f>
        <v>2874</v>
      </c>
      <c r="L99" s="203">
        <f>VLOOKUP(C:C,total251219111800!B:F,5,0)</f>
        <v>1317</v>
      </c>
      <c r="M99" s="8"/>
      <c r="N99" s="21">
        <f t="shared" si="1"/>
        <v>1317</v>
      </c>
      <c r="O99" s="44">
        <v>2300</v>
      </c>
      <c r="P99" s="44">
        <v>220</v>
      </c>
      <c r="Q99" s="44">
        <v>0</v>
      </c>
      <c r="R99" s="44">
        <v>0</v>
      </c>
      <c r="S99" s="44">
        <v>340</v>
      </c>
      <c r="T99" s="45">
        <v>-120</v>
      </c>
      <c r="U99" s="45">
        <v>1960</v>
      </c>
      <c r="V99" s="45">
        <v>643</v>
      </c>
      <c r="W99" s="41">
        <v>0.52261904761904765</v>
      </c>
      <c r="X99" s="46"/>
      <c r="Y99" s="46"/>
    </row>
    <row r="100" spans="1:27">
      <c r="A100" s="29" t="s">
        <v>3940</v>
      </c>
      <c r="B100" s="30" t="s">
        <v>356</v>
      </c>
      <c r="C100" s="6" t="s">
        <v>69</v>
      </c>
      <c r="D100" s="20" t="s">
        <v>70</v>
      </c>
      <c r="E100" s="19"/>
      <c r="F100" s="19">
        <v>15469</v>
      </c>
      <c r="G100" s="21">
        <v>8369</v>
      </c>
      <c r="H100" s="21">
        <v>9994</v>
      </c>
      <c r="I100" s="8">
        <f>VLOOKUP(C100,'202310-202403出荷数total2403220951'!B:F,5,0)</f>
        <v>2524</v>
      </c>
      <c r="J100" s="203">
        <f>VLOOKUP(C100,'出荷数2307～2406total241008110618'!B:F,5,0)</f>
        <v>7246</v>
      </c>
      <c r="K100" s="214">
        <f>VLOOKUP(C100,'出荷数2407-2506total250730101950'!B:F,5,0)</f>
        <v>19015</v>
      </c>
      <c r="L100" s="203">
        <f>VLOOKUP(C:C,total251219111800!B:F,5,0)</f>
        <v>3771</v>
      </c>
      <c r="M100" s="213">
        <v>4500</v>
      </c>
      <c r="N100" s="211">
        <v>3000</v>
      </c>
      <c r="O100" s="44">
        <v>8009</v>
      </c>
      <c r="P100" s="44">
        <v>6870</v>
      </c>
      <c r="Q100" s="44">
        <v>3000</v>
      </c>
      <c r="R100" s="44">
        <v>0</v>
      </c>
      <c r="S100" s="44">
        <v>6870</v>
      </c>
      <c r="T100" s="45">
        <v>0</v>
      </c>
      <c r="U100" s="45">
        <v>4139</v>
      </c>
      <c r="V100" s="45">
        <v>1139</v>
      </c>
      <c r="W100" s="41">
        <v>0.20162645339068486</v>
      </c>
      <c r="X100" s="46"/>
      <c r="Y100" s="46"/>
    </row>
    <row r="101" spans="1:27">
      <c r="A101" s="29" t="s">
        <v>1136</v>
      </c>
      <c r="B101" s="30" t="s">
        <v>356</v>
      </c>
      <c r="C101" s="6" t="s">
        <v>73</v>
      </c>
      <c r="D101" s="20" t="s">
        <v>74</v>
      </c>
      <c r="E101" s="19"/>
      <c r="F101" s="19">
        <v>11345</v>
      </c>
      <c r="G101" s="21">
        <v>11456</v>
      </c>
      <c r="H101" s="21">
        <v>10589</v>
      </c>
      <c r="I101" s="8">
        <f>VLOOKUP(C101,'202310-202403出荷数total2403220951'!B:F,5,0)</f>
        <v>5132</v>
      </c>
      <c r="J101" s="203">
        <f>VLOOKUP(C101,'出荷数2307～2406total241008110618'!B:F,5,0)</f>
        <v>11201</v>
      </c>
      <c r="K101" s="214">
        <f>VLOOKUP(C101,'出荷数2407-2506total250730101950'!B:F,5,0)</f>
        <v>9515</v>
      </c>
      <c r="L101" s="203">
        <f>VLOOKUP(C:C,total251219111800!B:F,5,0)</f>
        <v>3579</v>
      </c>
      <c r="M101" s="8"/>
      <c r="N101" s="21">
        <f t="shared" si="1"/>
        <v>3579</v>
      </c>
      <c r="O101" s="44">
        <v>4817</v>
      </c>
      <c r="P101" s="44">
        <v>0</v>
      </c>
      <c r="Q101" s="44">
        <v>0</v>
      </c>
      <c r="R101" s="44">
        <v>0</v>
      </c>
      <c r="S101" s="44">
        <v>0</v>
      </c>
      <c r="T101" s="45">
        <v>0</v>
      </c>
      <c r="U101" s="45">
        <v>4817</v>
      </c>
      <c r="V101" s="45">
        <v>1238</v>
      </c>
      <c r="W101" s="41">
        <v>0.74299356445920695</v>
      </c>
      <c r="X101" s="233"/>
      <c r="Y101" s="233"/>
    </row>
    <row r="102" spans="1:27">
      <c r="A102" s="29" t="s">
        <v>1137</v>
      </c>
      <c r="B102" s="30" t="s">
        <v>356</v>
      </c>
      <c r="C102" s="6" t="s">
        <v>32</v>
      </c>
      <c r="D102" s="20" t="s">
        <v>33</v>
      </c>
      <c r="E102" s="19"/>
      <c r="F102" s="19">
        <v>8606</v>
      </c>
      <c r="G102" s="21">
        <v>6179</v>
      </c>
      <c r="H102" s="21">
        <v>5499</v>
      </c>
      <c r="I102" s="213">
        <f>VLOOKUP(C102,'202310-202403出荷数total2403220951'!B:F,5,0)</f>
        <v>6647</v>
      </c>
      <c r="J102" s="203">
        <f>VLOOKUP(C102,'出荷数2307～2406total241008110618'!B:F,5,0)</f>
        <v>8684</v>
      </c>
      <c r="K102" s="214">
        <f>VLOOKUP(C102,'出荷数2407-2506total250730101950'!B:F,5,0)</f>
        <v>11321</v>
      </c>
      <c r="L102" s="203">
        <f>VLOOKUP(C:C,total251219111800!B:F,5,0)</f>
        <v>3855</v>
      </c>
      <c r="M102" s="211">
        <v>5000</v>
      </c>
      <c r="N102" s="211">
        <v>5000</v>
      </c>
      <c r="O102" s="44">
        <v>10280</v>
      </c>
      <c r="P102" s="44">
        <v>200</v>
      </c>
      <c r="Q102" s="44">
        <v>0</v>
      </c>
      <c r="R102" s="44">
        <v>0</v>
      </c>
      <c r="S102" s="44">
        <v>200</v>
      </c>
      <c r="T102" s="45">
        <v>0</v>
      </c>
      <c r="U102" s="45">
        <v>10080</v>
      </c>
      <c r="V102" s="45">
        <v>5080</v>
      </c>
      <c r="W102" s="41">
        <v>0.47709923664122139</v>
      </c>
      <c r="X102" s="46"/>
      <c r="Y102" s="46"/>
    </row>
    <row r="103" spans="1:27">
      <c r="A103" s="29" t="s">
        <v>1138</v>
      </c>
      <c r="B103" s="30" t="s">
        <v>356</v>
      </c>
      <c r="C103" s="6" t="s">
        <v>34</v>
      </c>
      <c r="D103" s="20" t="s">
        <v>35</v>
      </c>
      <c r="E103" s="19"/>
      <c r="F103" s="19">
        <v>26448</v>
      </c>
      <c r="G103" s="21">
        <v>15181</v>
      </c>
      <c r="H103" s="21">
        <v>9247</v>
      </c>
      <c r="I103" s="213">
        <f>VLOOKUP(C103,'202310-202403出荷数total2403220951'!B:F,5,0)</f>
        <v>6431</v>
      </c>
      <c r="J103" s="203">
        <f>VLOOKUP(C103,'出荷数2307～2406total241008110618'!B:F,5,0)</f>
        <v>11660</v>
      </c>
      <c r="K103" s="214">
        <f>VLOOKUP(C103,'出荷数2407-2506total250730101950'!B:F,5,0)</f>
        <v>12559</v>
      </c>
      <c r="L103" s="203">
        <f>VLOOKUP(C:C,total251219111800!B:F,5,0)</f>
        <v>2387</v>
      </c>
      <c r="M103" s="8"/>
      <c r="N103" s="21">
        <f t="shared" si="1"/>
        <v>2387</v>
      </c>
      <c r="O103" s="44">
        <v>14707</v>
      </c>
      <c r="P103" s="44">
        <v>15810</v>
      </c>
      <c r="Q103" s="44">
        <v>3000</v>
      </c>
      <c r="R103" s="44">
        <v>0</v>
      </c>
      <c r="S103" s="44">
        <v>16910</v>
      </c>
      <c r="T103" s="45">
        <v>-1100</v>
      </c>
      <c r="U103" s="45">
        <v>797</v>
      </c>
      <c r="V103" s="45">
        <v>-1590</v>
      </c>
      <c r="W103" s="41">
        <v>7.8218697775010657E-2</v>
      </c>
      <c r="X103" s="46" t="s">
        <v>2870</v>
      </c>
      <c r="Y103" s="46"/>
    </row>
    <row r="104" spans="1:27">
      <c r="A104" s="29" t="s">
        <v>1139</v>
      </c>
      <c r="B104" s="30" t="s">
        <v>356</v>
      </c>
      <c r="C104" s="6" t="s">
        <v>96</v>
      </c>
      <c r="D104" s="20" t="s">
        <v>97</v>
      </c>
      <c r="E104" s="19" t="s">
        <v>85</v>
      </c>
      <c r="F104" s="19">
        <v>4987</v>
      </c>
      <c r="G104" s="21">
        <v>4565</v>
      </c>
      <c r="H104" s="21">
        <v>4296</v>
      </c>
      <c r="I104" s="8">
        <f>VLOOKUP(C104,'202310-202403出荷数total2403220951'!B:F,5,0)</f>
        <v>1913</v>
      </c>
      <c r="J104" s="203">
        <f>VLOOKUP(C104,'出荷数2307～2406total241008110618'!B:F,5,0)</f>
        <v>4111</v>
      </c>
      <c r="K104" s="214">
        <f>VLOOKUP(C104,'出荷数2407-2506total250730101950'!B:F,5,0)</f>
        <v>4487</v>
      </c>
      <c r="L104" s="203">
        <f>VLOOKUP(C:C,total251219111800!B:F,5,0)</f>
        <v>2114</v>
      </c>
      <c r="M104" s="8"/>
      <c r="N104" s="21">
        <f t="shared" si="1"/>
        <v>2114</v>
      </c>
      <c r="O104" s="44">
        <v>2543</v>
      </c>
      <c r="P104" s="44">
        <v>0</v>
      </c>
      <c r="Q104" s="44">
        <v>0</v>
      </c>
      <c r="R104" s="44">
        <v>0</v>
      </c>
      <c r="S104" s="44">
        <v>0</v>
      </c>
      <c r="T104" s="45">
        <v>0</v>
      </c>
      <c r="U104" s="45">
        <v>2543</v>
      </c>
      <c r="V104" s="45">
        <v>429</v>
      </c>
      <c r="W104" s="41">
        <v>0.8313016122689737</v>
      </c>
      <c r="X104" s="46" t="s">
        <v>4357</v>
      </c>
      <c r="Y104" s="46" t="s">
        <v>4357</v>
      </c>
    </row>
    <row r="105" spans="1:27">
      <c r="A105" s="29" t="s">
        <v>659</v>
      </c>
      <c r="B105" s="30" t="s">
        <v>356</v>
      </c>
      <c r="C105" s="6" t="s">
        <v>104</v>
      </c>
      <c r="D105" s="20" t="s">
        <v>105</v>
      </c>
      <c r="E105" s="19" t="s">
        <v>85</v>
      </c>
      <c r="F105" s="19">
        <v>4469</v>
      </c>
      <c r="G105" s="21">
        <v>3561</v>
      </c>
      <c r="H105" s="21">
        <v>2720</v>
      </c>
      <c r="I105" s="8">
        <f>VLOOKUP(C105,'202310-202403出荷数total2403220951'!B:F,5,0)</f>
        <v>1133</v>
      </c>
      <c r="J105" s="203">
        <f>VLOOKUP(C105,'出荷数2307～2406total241008110618'!B:F,5,0)</f>
        <v>2199</v>
      </c>
      <c r="K105" s="214">
        <f>VLOOKUP(C105,'出荷数2407-2506total250730101950'!B:F,5,0)</f>
        <v>1800</v>
      </c>
      <c r="L105" s="203">
        <f>VLOOKUP(C:C,total251219111800!B:F,5,0)</f>
        <v>836</v>
      </c>
      <c r="M105" s="8"/>
      <c r="N105" s="21">
        <f t="shared" si="1"/>
        <v>836</v>
      </c>
      <c r="O105" s="44">
        <v>1235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1235</v>
      </c>
      <c r="V105" s="45">
        <v>399</v>
      </c>
      <c r="W105" s="41">
        <v>0.67692307692307696</v>
      </c>
      <c r="X105" s="46" t="s">
        <v>4358</v>
      </c>
      <c r="Y105" s="46" t="s">
        <v>4358</v>
      </c>
    </row>
    <row r="106" spans="1:27" s="268" customFormat="1">
      <c r="A106" s="260" t="s">
        <v>1140</v>
      </c>
      <c r="B106" s="261" t="s">
        <v>356</v>
      </c>
      <c r="C106" s="262" t="s">
        <v>139</v>
      </c>
      <c r="D106" s="263" t="s">
        <v>140</v>
      </c>
      <c r="E106" s="262"/>
      <c r="F106" s="262">
        <v>3436</v>
      </c>
      <c r="G106" s="264">
        <v>2428</v>
      </c>
      <c r="H106" s="264">
        <v>1183</v>
      </c>
      <c r="I106" s="264">
        <f>VLOOKUP(C106,'202310-202403出荷数total2403220951'!B:F,5,0)</f>
        <v>497</v>
      </c>
      <c r="J106" s="264">
        <f>VLOOKUP(C106,'出荷数2307～2406total241008110618'!B:F,5,0)</f>
        <v>844</v>
      </c>
      <c r="K106" s="214">
        <f>VLOOKUP(C106,'出荷数2407-2506total250730101950'!B:F,5,0)</f>
        <v>234</v>
      </c>
      <c r="L106" s="203">
        <f>VLOOKUP(C:C,total251219111800!B:F,5,0)</f>
        <v>78</v>
      </c>
      <c r="M106" s="8"/>
      <c r="N106" s="21">
        <f t="shared" si="1"/>
        <v>78</v>
      </c>
      <c r="O106" s="264">
        <v>142</v>
      </c>
      <c r="P106" s="264">
        <v>0</v>
      </c>
      <c r="Q106" s="264">
        <v>0</v>
      </c>
      <c r="R106" s="264">
        <v>0</v>
      </c>
      <c r="S106" s="264">
        <v>0</v>
      </c>
      <c r="T106" s="265">
        <v>0</v>
      </c>
      <c r="U106" s="265">
        <v>142</v>
      </c>
      <c r="V106" s="265">
        <v>64</v>
      </c>
      <c r="W106" s="266">
        <v>0.54929577464788737</v>
      </c>
      <c r="X106" s="267"/>
      <c r="Y106" s="267"/>
      <c r="Z106" s="37"/>
      <c r="AA106" s="37"/>
    </row>
    <row r="107" spans="1:27">
      <c r="A107" s="29" t="s">
        <v>1141</v>
      </c>
      <c r="B107" s="30" t="s">
        <v>356</v>
      </c>
      <c r="C107" s="6" t="s">
        <v>92</v>
      </c>
      <c r="D107" s="20" t="s">
        <v>90</v>
      </c>
      <c r="E107" s="19" t="s">
        <v>93</v>
      </c>
      <c r="F107" s="19">
        <v>3834</v>
      </c>
      <c r="G107" s="21">
        <v>3768</v>
      </c>
      <c r="H107" s="21">
        <v>3134</v>
      </c>
      <c r="I107" s="8">
        <f>VLOOKUP(C107,'202310-202403出荷数total2403220951'!B:F,5,0)</f>
        <v>1422</v>
      </c>
      <c r="J107" s="203">
        <f>VLOOKUP(C107,'出荷数2307～2406total241008110618'!B:F,5,0)</f>
        <v>2838</v>
      </c>
      <c r="K107" s="214">
        <f>VLOOKUP(C107,'出荷数2407-2506total250730101950'!B:F,5,0)</f>
        <v>2296</v>
      </c>
      <c r="L107" s="203">
        <f>VLOOKUP(C:C,total251219111800!B:F,5,0)</f>
        <v>950</v>
      </c>
      <c r="M107" s="8"/>
      <c r="N107" s="21">
        <f t="shared" si="1"/>
        <v>950</v>
      </c>
      <c r="O107" s="44">
        <v>5332</v>
      </c>
      <c r="P107" s="44">
        <v>0</v>
      </c>
      <c r="Q107" s="44">
        <v>0</v>
      </c>
      <c r="R107" s="44">
        <v>0</v>
      </c>
      <c r="S107" s="44">
        <v>0</v>
      </c>
      <c r="T107" s="45">
        <v>0</v>
      </c>
      <c r="U107" s="45">
        <v>5332</v>
      </c>
      <c r="V107" s="45">
        <v>4382</v>
      </c>
      <c r="W107" s="41">
        <v>0.1781695423855964</v>
      </c>
      <c r="X107" s="46"/>
      <c r="Y107" s="46"/>
    </row>
    <row r="108" spans="1:27">
      <c r="A108" s="29" t="s">
        <v>1142</v>
      </c>
      <c r="B108" s="30" t="s">
        <v>356</v>
      </c>
      <c r="C108" s="6" t="s">
        <v>174</v>
      </c>
      <c r="D108" s="20" t="s">
        <v>175</v>
      </c>
      <c r="E108" s="19" t="s">
        <v>176</v>
      </c>
      <c r="F108" s="19">
        <v>1141</v>
      </c>
      <c r="G108" s="21">
        <v>1380</v>
      </c>
      <c r="H108" s="21">
        <v>1568</v>
      </c>
      <c r="I108" s="8">
        <f>VLOOKUP(C108,'202310-202403出荷数total2403220951'!B:F,5,0)</f>
        <v>1204</v>
      </c>
      <c r="J108" s="203">
        <f>VLOOKUP(C108,'出荷数2307～2406total241008110618'!B:F,5,0)</f>
        <v>2134</v>
      </c>
      <c r="K108" s="214">
        <f>VLOOKUP(C108,'出荷数2407-2506total250730101950'!B:F,5,0)</f>
        <v>1204</v>
      </c>
      <c r="L108" s="203">
        <f>VLOOKUP(C:C,total251219111800!B:F,5,0)</f>
        <v>396</v>
      </c>
      <c r="M108" s="8"/>
      <c r="N108" s="21">
        <f t="shared" si="1"/>
        <v>396</v>
      </c>
      <c r="O108" s="44">
        <v>3313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3313</v>
      </c>
      <c r="V108" s="45">
        <v>2917</v>
      </c>
      <c r="W108" s="41">
        <v>0.11952912767884093</v>
      </c>
      <c r="X108" s="46"/>
      <c r="Y108" s="46"/>
    </row>
    <row r="109" spans="1:27">
      <c r="A109" s="29" t="s">
        <v>1143</v>
      </c>
      <c r="B109" s="30" t="s">
        <v>356</v>
      </c>
      <c r="C109" s="6" t="s">
        <v>227</v>
      </c>
      <c r="D109" s="20" t="s">
        <v>228</v>
      </c>
      <c r="E109" s="19"/>
      <c r="F109" s="19">
        <v>20122</v>
      </c>
      <c r="G109" s="21">
        <v>13815</v>
      </c>
      <c r="H109" s="21">
        <v>12730</v>
      </c>
      <c r="I109" s="8">
        <f>VLOOKUP(C109,'202310-202403出荷数total2403220951'!B:F,5,0)</f>
        <v>6615</v>
      </c>
      <c r="J109" s="203">
        <f>VLOOKUP(C109,'出荷数2307～2406total241008110618'!B:F,5,0)</f>
        <v>11025</v>
      </c>
      <c r="K109" s="214">
        <f>VLOOKUP(C109,'出荷数2407-2506total250730101950'!B:F,5,0)</f>
        <v>11632</v>
      </c>
      <c r="L109" s="203">
        <f>VLOOKUP(C:C,total251219111800!B:F,5,0)</f>
        <v>4051</v>
      </c>
      <c r="M109" s="8"/>
      <c r="N109" s="21">
        <f t="shared" si="1"/>
        <v>4051</v>
      </c>
      <c r="O109" s="44">
        <v>8165</v>
      </c>
      <c r="P109" s="44">
        <v>7520</v>
      </c>
      <c r="Q109" s="44">
        <v>3000</v>
      </c>
      <c r="R109" s="44">
        <v>0</v>
      </c>
      <c r="S109" s="44">
        <v>9120</v>
      </c>
      <c r="T109" s="45">
        <v>-1600</v>
      </c>
      <c r="U109" s="45">
        <v>2045</v>
      </c>
      <c r="V109" s="45">
        <v>-2006</v>
      </c>
      <c r="W109" s="41">
        <v>0.25827223461906279</v>
      </c>
      <c r="X109" s="46"/>
      <c r="Y109" s="46"/>
    </row>
    <row r="110" spans="1:27">
      <c r="A110" s="29" t="s">
        <v>1144</v>
      </c>
      <c r="B110" s="30" t="s">
        <v>356</v>
      </c>
      <c r="C110" s="7" t="s">
        <v>207</v>
      </c>
      <c r="D110" s="20" t="s">
        <v>208</v>
      </c>
      <c r="E110" s="19"/>
      <c r="F110" s="19">
        <v>2188</v>
      </c>
      <c r="G110" s="21">
        <v>2374</v>
      </c>
      <c r="H110" s="21">
        <v>3519</v>
      </c>
      <c r="I110" s="213">
        <f>VLOOKUP(C110,'202310-202403出荷数total2403220951'!B:F,5,0)</f>
        <v>3456</v>
      </c>
      <c r="J110" s="203">
        <f>VLOOKUP(C110,'出荷数2307～2406total241008110618'!B:F,5,0)</f>
        <v>6765</v>
      </c>
      <c r="K110" s="214">
        <f>VLOOKUP(C110,'出荷数2407-2506total250730101950'!B:F,5,0)</f>
        <v>6403</v>
      </c>
      <c r="L110" s="203">
        <f>VLOOKUP(C:C,total251219111800!B:F,5,0)</f>
        <v>2975</v>
      </c>
      <c r="M110" s="211">
        <v>2000</v>
      </c>
      <c r="N110" s="21">
        <f t="shared" si="1"/>
        <v>2975</v>
      </c>
      <c r="O110" s="44">
        <v>3723</v>
      </c>
      <c r="P110" s="44">
        <v>2555</v>
      </c>
      <c r="Q110" s="44">
        <v>0</v>
      </c>
      <c r="R110" s="44">
        <v>0</v>
      </c>
      <c r="S110" s="44">
        <v>2405</v>
      </c>
      <c r="T110" s="45">
        <v>150</v>
      </c>
      <c r="U110" s="45">
        <v>1318</v>
      </c>
      <c r="V110" s="45">
        <v>-1657</v>
      </c>
      <c r="W110" s="41">
        <v>0.47387703090156102</v>
      </c>
      <c r="X110" s="46"/>
      <c r="Y110" s="46"/>
    </row>
    <row r="111" spans="1:27" s="152" customFormat="1" ht="15.75">
      <c r="A111" s="29" t="s">
        <v>1145</v>
      </c>
      <c r="B111" s="145" t="s">
        <v>356</v>
      </c>
      <c r="C111" s="146" t="s">
        <v>94</v>
      </c>
      <c r="D111" s="147" t="s">
        <v>90</v>
      </c>
      <c r="E111" s="146" t="s">
        <v>95</v>
      </c>
      <c r="F111" s="146">
        <v>610</v>
      </c>
      <c r="G111" s="148">
        <v>664</v>
      </c>
      <c r="H111" s="21">
        <v>658</v>
      </c>
      <c r="I111" s="8">
        <f>VLOOKUP(C111,'202310-202403出荷数total2403220951'!B:F,5,0)</f>
        <v>2</v>
      </c>
      <c r="J111" s="203">
        <f>VLOOKUP(C111,'出荷数2307～2406total241008110618'!B:F,5,0)</f>
        <v>92</v>
      </c>
      <c r="K111" s="214" t="e">
        <f>VLOOKUP(C111,'出荷数2407-2506total250730101950'!B:F,5,0)</f>
        <v>#N/A</v>
      </c>
      <c r="L111" s="203" t="e">
        <f>VLOOKUP(C:C,total251219111800!B:F,5,0)</f>
        <v>#N/A</v>
      </c>
      <c r="M111" s="8"/>
      <c r="N111" s="21" t="e">
        <f t="shared" si="1"/>
        <v>#N/A</v>
      </c>
      <c r="O111" s="148">
        <v>0</v>
      </c>
      <c r="P111" s="148">
        <v>0</v>
      </c>
      <c r="Q111" s="44">
        <v>0</v>
      </c>
      <c r="R111" s="148">
        <v>0</v>
      </c>
      <c r="S111" s="148">
        <v>0</v>
      </c>
      <c r="T111" s="149">
        <v>0</v>
      </c>
      <c r="U111" s="149">
        <v>0</v>
      </c>
      <c r="V111" s="149" t="e">
        <v>#N/A</v>
      </c>
      <c r="W111" s="150" t="e">
        <v>#N/A</v>
      </c>
      <c r="X111" s="151"/>
      <c r="Y111" s="151"/>
    </row>
    <row r="112" spans="1:27">
      <c r="A112" s="29" t="s">
        <v>1147</v>
      </c>
      <c r="B112" s="30" t="s">
        <v>356</v>
      </c>
      <c r="C112" s="6" t="s">
        <v>114</v>
      </c>
      <c r="D112" s="20" t="s">
        <v>115</v>
      </c>
      <c r="E112" s="19" t="s">
        <v>116</v>
      </c>
      <c r="F112" s="19">
        <v>2505</v>
      </c>
      <c r="G112" s="21">
        <v>4870</v>
      </c>
      <c r="H112" s="21">
        <v>3766</v>
      </c>
      <c r="I112" s="8">
        <f>VLOOKUP(C112,'202310-202403出荷数total2403220951'!B:F,5,0)</f>
        <v>1473</v>
      </c>
      <c r="J112" s="203">
        <f>VLOOKUP(C112,'出荷数2307～2406total241008110618'!B:F,5,0)</f>
        <v>2704</v>
      </c>
      <c r="K112" s="214">
        <f>VLOOKUP(C112,'出荷数2407-2506total250730101950'!B:F,5,0)</f>
        <v>2884</v>
      </c>
      <c r="L112" s="203">
        <f>VLOOKUP(C:C,total251219111800!B:F,5,0)</f>
        <v>1803</v>
      </c>
      <c r="M112" s="8"/>
      <c r="N112" s="21">
        <f t="shared" si="1"/>
        <v>1803</v>
      </c>
      <c r="O112" s="44">
        <v>4291</v>
      </c>
      <c r="P112" s="44">
        <v>840</v>
      </c>
      <c r="Q112" s="44">
        <v>0</v>
      </c>
      <c r="R112" s="44">
        <v>0</v>
      </c>
      <c r="S112" s="44">
        <v>1020</v>
      </c>
      <c r="T112" s="45">
        <v>-180</v>
      </c>
      <c r="U112" s="45">
        <v>3271</v>
      </c>
      <c r="V112" s="45">
        <v>1468</v>
      </c>
      <c r="W112" s="41">
        <v>0.35139349054765151</v>
      </c>
      <c r="X112" s="46"/>
      <c r="Y112" s="46"/>
    </row>
    <row r="113" spans="1:27">
      <c r="A113" s="29" t="s">
        <v>1149</v>
      </c>
      <c r="B113" s="30" t="s">
        <v>356</v>
      </c>
      <c r="C113" s="6" t="s">
        <v>658</v>
      </c>
      <c r="D113" s="20" t="s">
        <v>88</v>
      </c>
      <c r="E113" s="19" t="s">
        <v>85</v>
      </c>
      <c r="F113" s="19">
        <v>2515</v>
      </c>
      <c r="G113" s="21">
        <v>2362</v>
      </c>
      <c r="H113" s="21">
        <v>2403</v>
      </c>
      <c r="I113" s="8">
        <f>VLOOKUP(C113,'202310-202403出荷数total2403220951'!B:F,5,0)</f>
        <v>604</v>
      </c>
      <c r="J113" s="203">
        <f>VLOOKUP(C113,'出荷数2307～2406total241008110618'!B:F,5,0)</f>
        <v>1409</v>
      </c>
      <c r="K113" s="214">
        <f>VLOOKUP(C113,'出荷数2407-2506total250730101950'!B:F,5,0)</f>
        <v>1510</v>
      </c>
      <c r="L113" s="203">
        <f>VLOOKUP(C:C,total251219111800!B:F,5,0)</f>
        <v>708</v>
      </c>
      <c r="M113" s="8"/>
      <c r="N113" s="21">
        <f t="shared" si="1"/>
        <v>708</v>
      </c>
      <c r="O113" s="44">
        <v>2862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2862</v>
      </c>
      <c r="V113" s="45">
        <v>2154</v>
      </c>
      <c r="W113" s="41">
        <v>0.24737945492662475</v>
      </c>
      <c r="X113" s="46"/>
      <c r="Y113" s="46"/>
    </row>
    <row r="114" spans="1:27">
      <c r="A114" s="29" t="s">
        <v>1150</v>
      </c>
      <c r="B114" s="30" t="s">
        <v>356</v>
      </c>
      <c r="C114" s="7" t="s">
        <v>194</v>
      </c>
      <c r="D114" s="20" t="s">
        <v>195</v>
      </c>
      <c r="E114" s="20" t="s">
        <v>193</v>
      </c>
      <c r="F114" s="19">
        <v>1160</v>
      </c>
      <c r="G114" s="21">
        <v>1062</v>
      </c>
      <c r="H114" s="21">
        <v>1314</v>
      </c>
      <c r="I114" s="8">
        <f>VLOOKUP(C114,'202310-202403出荷数total2403220951'!B:F,5,0)</f>
        <v>771</v>
      </c>
      <c r="J114" s="203">
        <f>VLOOKUP(C114,'出荷数2307～2406total241008110618'!B:F,5,0)</f>
        <v>1161</v>
      </c>
      <c r="K114" s="214">
        <f>VLOOKUP(C114,'出荷数2407-2506total250730101950'!B:F,5,0)</f>
        <v>931</v>
      </c>
      <c r="L114" s="203">
        <f>VLOOKUP(C:C,total251219111800!B:F,5,0)</f>
        <v>330</v>
      </c>
      <c r="M114" s="8"/>
      <c r="N114" s="21">
        <f t="shared" si="1"/>
        <v>330</v>
      </c>
      <c r="O114" s="44">
        <v>738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738</v>
      </c>
      <c r="V114" s="45">
        <v>408</v>
      </c>
      <c r="W114" s="41">
        <v>0.44715447154471544</v>
      </c>
      <c r="X114" s="46"/>
      <c r="Y114" s="46"/>
    </row>
    <row r="115" spans="1:27">
      <c r="A115" s="29" t="s">
        <v>1151</v>
      </c>
      <c r="B115" s="30" t="s">
        <v>356</v>
      </c>
      <c r="C115" s="6" t="s">
        <v>46</v>
      </c>
      <c r="D115" s="20" t="s">
        <v>47</v>
      </c>
      <c r="E115" s="19"/>
      <c r="F115" s="19">
        <v>30381</v>
      </c>
      <c r="G115" s="21">
        <v>22737</v>
      </c>
      <c r="H115" s="21">
        <v>13195</v>
      </c>
      <c r="I115" s="8">
        <f>VLOOKUP(C115,'202310-202403出荷数total2403220951'!B:F,5,0)</f>
        <v>1959</v>
      </c>
      <c r="J115" s="203">
        <f>VLOOKUP(C115,'出荷数2307～2406total241008110618'!B:F,5,0)</f>
        <v>9594</v>
      </c>
      <c r="K115" s="214">
        <f>VLOOKUP(C115,'出荷数2407-2506total250730101950'!B:F,5,0)</f>
        <v>20821</v>
      </c>
      <c r="L115" s="203">
        <f>VLOOKUP(C:C,total251219111800!B:F,5,0)</f>
        <v>3270</v>
      </c>
      <c r="M115" s="8"/>
      <c r="N115" s="21">
        <f t="shared" si="1"/>
        <v>3270</v>
      </c>
      <c r="O115" s="44">
        <v>14653</v>
      </c>
      <c r="P115" s="44">
        <v>12540</v>
      </c>
      <c r="Q115" s="44">
        <v>3000</v>
      </c>
      <c r="R115" s="44">
        <v>0</v>
      </c>
      <c r="S115" s="44">
        <v>13140</v>
      </c>
      <c r="T115" s="45">
        <v>-600</v>
      </c>
      <c r="U115" s="45">
        <v>4513</v>
      </c>
      <c r="V115" s="45">
        <v>1243</v>
      </c>
      <c r="W115" s="41">
        <v>0.12025153532159011</v>
      </c>
      <c r="X115" s="46"/>
      <c r="Y115" s="46"/>
    </row>
    <row r="116" spans="1:27" s="152" customFormat="1" ht="15.75">
      <c r="A116" s="29" t="s">
        <v>1152</v>
      </c>
      <c r="B116" s="145" t="s">
        <v>356</v>
      </c>
      <c r="C116" s="146" t="s">
        <v>239</v>
      </c>
      <c r="D116" s="147" t="s">
        <v>240</v>
      </c>
      <c r="E116" s="146"/>
      <c r="F116" s="146">
        <v>12020</v>
      </c>
      <c r="G116" s="148">
        <v>7464</v>
      </c>
      <c r="H116" s="21">
        <v>4812</v>
      </c>
      <c r="I116" s="8">
        <f>VLOOKUP(C116,'202310-202403出荷数total2403220951'!B:F,5,0)</f>
        <v>1216</v>
      </c>
      <c r="J116" s="203">
        <f>VLOOKUP(C116,'出荷数2307～2406total241008110618'!B:F,5,0)</f>
        <v>1820</v>
      </c>
      <c r="K116" s="214" t="e">
        <f>VLOOKUP(C116,'出荷数2407-2506total250730101950'!B:F,5,0)</f>
        <v>#N/A</v>
      </c>
      <c r="L116" s="203" t="e">
        <f>VLOOKUP(C:C,total251219111800!B:F,5,0)</f>
        <v>#N/A</v>
      </c>
      <c r="M116" s="8"/>
      <c r="N116" s="21" t="e">
        <f t="shared" si="1"/>
        <v>#N/A</v>
      </c>
      <c r="O116" s="148">
        <v>0</v>
      </c>
      <c r="P116" s="148">
        <v>0</v>
      </c>
      <c r="Q116" s="44">
        <v>0</v>
      </c>
      <c r="R116" s="148">
        <v>0</v>
      </c>
      <c r="S116" s="148">
        <v>0</v>
      </c>
      <c r="T116" s="149">
        <v>0</v>
      </c>
      <c r="U116" s="149">
        <v>0</v>
      </c>
      <c r="V116" s="149" t="e">
        <v>#N/A</v>
      </c>
      <c r="W116" s="150" t="e">
        <v>#N/A</v>
      </c>
      <c r="X116" s="151"/>
      <c r="Y116" s="151"/>
    </row>
    <row r="117" spans="1:27">
      <c r="A117" s="29" t="s">
        <v>1153</v>
      </c>
      <c r="B117" s="30" t="s">
        <v>356</v>
      </c>
      <c r="C117" s="7" t="s">
        <v>201</v>
      </c>
      <c r="D117" s="20" t="s">
        <v>202</v>
      </c>
      <c r="E117" s="19"/>
      <c r="F117" s="19">
        <v>32322</v>
      </c>
      <c r="G117" s="21">
        <v>22492</v>
      </c>
      <c r="H117" s="21">
        <v>17877</v>
      </c>
      <c r="I117" s="213">
        <f>VLOOKUP(C117,'202310-202403出荷数total2403220951'!B:F,5,0)</f>
        <v>11946</v>
      </c>
      <c r="J117" s="203">
        <f>VLOOKUP(C117,'出荷数2307～2406total241008110618'!B:F,5,0)</f>
        <v>15273</v>
      </c>
      <c r="K117" s="214">
        <f>VLOOKUP(C117,'出荷数2407-2506total250730101950'!B:F,5,0)</f>
        <v>18289</v>
      </c>
      <c r="L117" s="203">
        <f>VLOOKUP(C:C,total251219111800!B:F,5,0)</f>
        <v>8889</v>
      </c>
      <c r="M117" s="8"/>
      <c r="N117" s="21">
        <f t="shared" si="1"/>
        <v>8889</v>
      </c>
      <c r="O117" s="44">
        <v>9689</v>
      </c>
      <c r="P117" s="44">
        <v>11590</v>
      </c>
      <c r="Q117" s="44">
        <v>6000</v>
      </c>
      <c r="R117" s="44">
        <v>0</v>
      </c>
      <c r="S117" s="44">
        <v>13560</v>
      </c>
      <c r="T117" s="45">
        <v>-1970</v>
      </c>
      <c r="U117" s="45">
        <v>2129</v>
      </c>
      <c r="V117" s="45">
        <v>-6760</v>
      </c>
      <c r="W117" s="41">
        <v>0.41773579585506837</v>
      </c>
      <c r="X117" s="46"/>
      <c r="Y117" s="46"/>
    </row>
    <row r="118" spans="1:27">
      <c r="A118" s="29" t="s">
        <v>1154</v>
      </c>
      <c r="B118" s="30" t="s">
        <v>356</v>
      </c>
      <c r="C118" s="6" t="s">
        <v>225</v>
      </c>
      <c r="D118" s="20" t="s">
        <v>226</v>
      </c>
      <c r="E118" s="19"/>
      <c r="F118" s="19">
        <v>16392</v>
      </c>
      <c r="G118" s="21">
        <v>8729</v>
      </c>
      <c r="H118" s="21">
        <v>6163</v>
      </c>
      <c r="I118" s="8">
        <f>VLOOKUP(C118,'202310-202403出荷数total2403220951'!B:F,5,0)</f>
        <v>1918</v>
      </c>
      <c r="J118" s="203">
        <f>VLOOKUP(C118,'出荷数2307～2406total241008110618'!B:F,5,0)</f>
        <v>3232</v>
      </c>
      <c r="K118" s="214">
        <f>VLOOKUP(C118,'出荷数2407-2506total250730101950'!B:F,5,0)</f>
        <v>1474</v>
      </c>
      <c r="L118" s="203">
        <f>VLOOKUP(C:C,total251219111800!B:F,5,0)</f>
        <v>1263</v>
      </c>
      <c r="M118" s="8"/>
      <c r="N118" s="21">
        <f t="shared" si="1"/>
        <v>1263</v>
      </c>
      <c r="O118" s="44">
        <v>1627</v>
      </c>
      <c r="P118" s="44">
        <v>1500</v>
      </c>
      <c r="Q118" s="44">
        <v>3000</v>
      </c>
      <c r="R118" s="44">
        <v>0</v>
      </c>
      <c r="S118" s="44">
        <v>1500</v>
      </c>
      <c r="T118" s="45">
        <v>0</v>
      </c>
      <c r="U118" s="45">
        <v>3127</v>
      </c>
      <c r="V118" s="45">
        <v>1864</v>
      </c>
      <c r="W118" s="41">
        <v>0.40390150303805566</v>
      </c>
      <c r="X118" s="46"/>
      <c r="Y118" s="46"/>
    </row>
    <row r="119" spans="1:27">
      <c r="A119" s="29" t="s">
        <v>1155</v>
      </c>
      <c r="B119" s="30" t="s">
        <v>356</v>
      </c>
      <c r="C119" s="6" t="s">
        <v>229</v>
      </c>
      <c r="D119" s="20" t="s">
        <v>230</v>
      </c>
      <c r="E119" s="19"/>
      <c r="F119" s="19">
        <v>33602</v>
      </c>
      <c r="G119" s="21">
        <v>26584</v>
      </c>
      <c r="H119" s="21">
        <v>12940</v>
      </c>
      <c r="I119" s="213">
        <f>VLOOKUP(C119,'202310-202403出荷数total2403220951'!B:F,5,0)</f>
        <v>8232</v>
      </c>
      <c r="J119" s="203">
        <f>VLOOKUP(C119,'出荷数2307～2406total241008110618'!B:F,5,0)</f>
        <v>9834</v>
      </c>
      <c r="K119" s="214">
        <f>VLOOKUP(C119,'出荷数2407-2506total250730101950'!B:F,5,0)</f>
        <v>10136</v>
      </c>
      <c r="L119" s="203">
        <f>VLOOKUP(C:C,total251219111800!B:F,5,0)</f>
        <v>5185</v>
      </c>
      <c r="M119" s="8"/>
      <c r="N119" s="21">
        <f t="shared" si="1"/>
        <v>5185</v>
      </c>
      <c r="O119" s="44">
        <v>10942</v>
      </c>
      <c r="P119" s="44">
        <v>15320</v>
      </c>
      <c r="Q119" s="44">
        <v>3000</v>
      </c>
      <c r="R119" s="44">
        <v>0</v>
      </c>
      <c r="S119" s="44">
        <v>15320</v>
      </c>
      <c r="T119" s="45">
        <v>0</v>
      </c>
      <c r="U119" s="45">
        <v>-1378</v>
      </c>
      <c r="V119" s="45">
        <v>-6563</v>
      </c>
      <c r="W119" s="41">
        <v>0.19743355418475364</v>
      </c>
      <c r="X119" s="46"/>
      <c r="Y119" s="46"/>
    </row>
    <row r="120" spans="1:27">
      <c r="A120" s="29" t="s">
        <v>1156</v>
      </c>
      <c r="B120" s="30" t="s">
        <v>356</v>
      </c>
      <c r="C120" s="17" t="s">
        <v>8</v>
      </c>
      <c r="D120" s="24" t="s">
        <v>9</v>
      </c>
      <c r="E120" s="23" t="s">
        <v>10</v>
      </c>
      <c r="F120" s="19">
        <v>3667</v>
      </c>
      <c r="G120" s="21">
        <v>3344</v>
      </c>
      <c r="H120" s="21">
        <v>5204</v>
      </c>
      <c r="I120" s="8">
        <f>VLOOKUP(C120,'202310-202403出荷数total2403220951'!B:F,5,0)</f>
        <v>1501</v>
      </c>
      <c r="J120" s="203">
        <f>VLOOKUP(C120,'出荷数2307～2406total241008110618'!B:F,5,0)</f>
        <v>3472</v>
      </c>
      <c r="K120" s="214">
        <f>VLOOKUP(C120,'出荷数2407-2506total250730101950'!B:F,5,0)</f>
        <v>6664</v>
      </c>
      <c r="L120" s="203">
        <f>VLOOKUP(C:C,total251219111800!B:F,5,0)</f>
        <v>1781</v>
      </c>
      <c r="M120" s="8"/>
      <c r="N120" s="21">
        <f t="shared" si="1"/>
        <v>1781</v>
      </c>
      <c r="O120" s="44">
        <v>3320</v>
      </c>
      <c r="P120" s="44">
        <v>676</v>
      </c>
      <c r="Q120" s="44">
        <v>0</v>
      </c>
      <c r="R120" s="44">
        <v>0</v>
      </c>
      <c r="S120" s="44">
        <v>300</v>
      </c>
      <c r="T120" s="45">
        <v>376</v>
      </c>
      <c r="U120" s="45">
        <v>3020</v>
      </c>
      <c r="V120" s="45">
        <v>1239</v>
      </c>
      <c r="W120" s="41">
        <v>0.44569569569569567</v>
      </c>
      <c r="X120" s="46"/>
      <c r="Y120" s="46"/>
    </row>
    <row r="121" spans="1:27">
      <c r="A121" s="29" t="s">
        <v>1157</v>
      </c>
      <c r="B121" s="30" t="s">
        <v>356</v>
      </c>
      <c r="C121" s="6" t="s">
        <v>106</v>
      </c>
      <c r="D121" s="20" t="s">
        <v>105</v>
      </c>
      <c r="E121" s="19" t="s">
        <v>93</v>
      </c>
      <c r="F121" s="19">
        <v>3839</v>
      </c>
      <c r="G121" s="21">
        <v>2940</v>
      </c>
      <c r="H121" s="21">
        <v>2342</v>
      </c>
      <c r="I121" s="8">
        <f>VLOOKUP(C121,'202310-202403出荷数total2403220951'!B:F,5,0)</f>
        <v>945</v>
      </c>
      <c r="J121" s="203">
        <f>VLOOKUP(C121,'出荷数2307～2406total241008110618'!B:F,5,0)</f>
        <v>2048</v>
      </c>
      <c r="K121" s="214">
        <f>VLOOKUP(C121,'出荷数2407-2506total250730101950'!B:F,5,0)</f>
        <v>1799</v>
      </c>
      <c r="L121" s="203">
        <f>VLOOKUP(C:C,total251219111800!B:F,5,0)</f>
        <v>894</v>
      </c>
      <c r="M121" s="8"/>
      <c r="N121" s="21">
        <f t="shared" si="1"/>
        <v>894</v>
      </c>
      <c r="O121" s="44">
        <v>349</v>
      </c>
      <c r="P121" s="44">
        <v>0</v>
      </c>
      <c r="Q121" s="44">
        <v>3000</v>
      </c>
      <c r="R121" s="44">
        <v>0</v>
      </c>
      <c r="S121" s="44">
        <v>0</v>
      </c>
      <c r="T121" s="45">
        <v>0</v>
      </c>
      <c r="U121" s="45">
        <v>3349</v>
      </c>
      <c r="V121" s="45">
        <v>2455</v>
      </c>
      <c r="W121" s="41">
        <v>2.5616045845272208</v>
      </c>
      <c r="X121" s="46" t="s">
        <v>4359</v>
      </c>
      <c r="Y121" s="46" t="s">
        <v>4359</v>
      </c>
    </row>
    <row r="122" spans="1:27" s="152" customFormat="1" ht="15.75">
      <c r="A122" s="29" t="s">
        <v>1158</v>
      </c>
      <c r="B122" s="145" t="s">
        <v>356</v>
      </c>
      <c r="C122" s="146" t="s">
        <v>241</v>
      </c>
      <c r="D122" s="147" t="s">
        <v>242</v>
      </c>
      <c r="E122" s="146"/>
      <c r="F122" s="146">
        <v>229</v>
      </c>
      <c r="G122" s="148">
        <v>293</v>
      </c>
      <c r="H122" s="21">
        <v>221</v>
      </c>
      <c r="I122" s="8" t="e">
        <f>VLOOKUP(C122,'202310-202403出荷数total2403220951'!B:F,5,0)</f>
        <v>#N/A</v>
      </c>
      <c r="J122" s="203">
        <f>VLOOKUP(C122,'出荷数2307～2406total241008110618'!B:F,5,0)</f>
        <v>27</v>
      </c>
      <c r="K122" s="214" t="e">
        <f>VLOOKUP(C122,'出荷数2407-2506total250730101950'!B:F,5,0)</f>
        <v>#N/A</v>
      </c>
      <c r="L122" s="203" t="e">
        <f>VLOOKUP(C:C,total251219111800!B:F,5,0)</f>
        <v>#N/A</v>
      </c>
      <c r="M122" s="8"/>
      <c r="N122" s="21" t="e">
        <f t="shared" si="1"/>
        <v>#N/A</v>
      </c>
      <c r="O122" s="148">
        <v>0</v>
      </c>
      <c r="P122" s="148">
        <v>0</v>
      </c>
      <c r="Q122" s="44">
        <v>0</v>
      </c>
      <c r="R122" s="148">
        <v>0</v>
      </c>
      <c r="S122" s="148">
        <v>0</v>
      </c>
      <c r="T122" s="149">
        <v>0</v>
      </c>
      <c r="U122" s="149">
        <v>0</v>
      </c>
      <c r="V122" s="149" t="e">
        <v>#N/A</v>
      </c>
      <c r="W122" s="150" t="e">
        <v>#N/A</v>
      </c>
      <c r="X122" s="151"/>
      <c r="Y122" s="151"/>
    </row>
    <row r="123" spans="1:27">
      <c r="A123" s="29" t="s">
        <v>1159</v>
      </c>
      <c r="B123" s="30" t="s">
        <v>356</v>
      </c>
      <c r="C123" s="6" t="s">
        <v>51</v>
      </c>
      <c r="D123" s="20" t="s">
        <v>52</v>
      </c>
      <c r="E123" s="19"/>
      <c r="F123" s="19">
        <v>5984</v>
      </c>
      <c r="G123" s="21">
        <v>5894</v>
      </c>
      <c r="H123" s="21">
        <v>7752</v>
      </c>
      <c r="I123" s="213">
        <f>VLOOKUP(C123,'202310-202403出荷数total2403220951'!B:F,5,0)</f>
        <v>5083</v>
      </c>
      <c r="J123" s="203">
        <f>VLOOKUP(C123,'出荷数2307～2406total241008110618'!B:F,5,0)</f>
        <v>7615</v>
      </c>
      <c r="K123" s="214">
        <f>VLOOKUP(C123,'出荷数2407-2506total250730101950'!B:F,5,0)</f>
        <v>3740</v>
      </c>
      <c r="L123" s="203">
        <f>VLOOKUP(C:C,total251219111800!B:F,5,0)</f>
        <v>1242</v>
      </c>
      <c r="M123" s="8"/>
      <c r="N123" s="21">
        <f t="shared" si="1"/>
        <v>1242</v>
      </c>
      <c r="O123" s="44">
        <v>4947</v>
      </c>
      <c r="P123" s="44">
        <v>0</v>
      </c>
      <c r="Q123" s="44">
        <v>0</v>
      </c>
      <c r="R123" s="44">
        <v>0</v>
      </c>
      <c r="S123" s="44">
        <v>0</v>
      </c>
      <c r="T123" s="45">
        <v>0</v>
      </c>
      <c r="U123" s="45">
        <v>4947</v>
      </c>
      <c r="V123" s="45">
        <v>3705</v>
      </c>
      <c r="W123" s="41">
        <v>0.25106124924196482</v>
      </c>
      <c r="X123" s="46"/>
      <c r="Y123" s="46"/>
    </row>
    <row r="124" spans="1:27">
      <c r="A124" s="29" t="s">
        <v>1160</v>
      </c>
      <c r="B124" s="30" t="s">
        <v>356</v>
      </c>
      <c r="C124" s="6" t="s">
        <v>102</v>
      </c>
      <c r="D124" s="20" t="s">
        <v>101</v>
      </c>
      <c r="E124" s="19" t="s">
        <v>93</v>
      </c>
      <c r="F124" s="19">
        <v>6188</v>
      </c>
      <c r="G124" s="21">
        <v>5369</v>
      </c>
      <c r="H124" s="21">
        <v>4487</v>
      </c>
      <c r="I124" s="8">
        <f>VLOOKUP(C124,'202310-202403出荷数total2403220951'!B:F,5,0)</f>
        <v>1851</v>
      </c>
      <c r="J124" s="203">
        <f>VLOOKUP(C124,'出荷数2307～2406total241008110618'!B:F,5,0)</f>
        <v>3604</v>
      </c>
      <c r="K124" s="214">
        <f>VLOOKUP(C124,'出荷数2407-2506total250730101950'!B:F,5,0)</f>
        <v>3966</v>
      </c>
      <c r="L124" s="203">
        <f>VLOOKUP(C:C,total251219111800!B:F,5,0)</f>
        <v>2075</v>
      </c>
      <c r="M124" s="8"/>
      <c r="N124" s="21">
        <f t="shared" si="1"/>
        <v>2075</v>
      </c>
      <c r="O124" s="44">
        <v>681</v>
      </c>
      <c r="P124" s="44">
        <v>0</v>
      </c>
      <c r="Q124" s="44">
        <v>3000</v>
      </c>
      <c r="R124" s="44">
        <v>0</v>
      </c>
      <c r="S124" s="44">
        <v>0</v>
      </c>
      <c r="T124" s="45">
        <v>0</v>
      </c>
      <c r="U124" s="45">
        <v>3681</v>
      </c>
      <c r="V124" s="45">
        <v>1606</v>
      </c>
      <c r="W124" s="41">
        <v>3.0469897209985315</v>
      </c>
      <c r="X124" s="46" t="s">
        <v>4360</v>
      </c>
      <c r="Y124" s="46" t="s">
        <v>4360</v>
      </c>
    </row>
    <row r="125" spans="1:27">
      <c r="A125" s="29" t="s">
        <v>1161</v>
      </c>
      <c r="B125" s="30" t="s">
        <v>356</v>
      </c>
      <c r="C125" s="6" t="s">
        <v>75</v>
      </c>
      <c r="D125" s="20" t="s">
        <v>76</v>
      </c>
      <c r="E125" s="19"/>
      <c r="F125" s="19">
        <v>3247</v>
      </c>
      <c r="G125" s="21">
        <v>4123</v>
      </c>
      <c r="H125" s="21">
        <v>3244</v>
      </c>
      <c r="I125" s="8">
        <f>VLOOKUP(C125,'202310-202403出荷数total2403220951'!B:F,5,0)</f>
        <v>1725</v>
      </c>
      <c r="J125" s="203">
        <f>VLOOKUP(C125,'出荷数2307～2406total241008110618'!B:F,5,0)</f>
        <v>3316</v>
      </c>
      <c r="K125" s="214">
        <f>VLOOKUP(C125,'出荷数2407-2506total250730101950'!B:F,5,0)</f>
        <v>3616</v>
      </c>
      <c r="L125" s="203">
        <f>VLOOKUP(C:C,total251219111800!B:F,5,0)</f>
        <v>1448</v>
      </c>
      <c r="M125" s="8"/>
      <c r="N125" s="21">
        <f t="shared" si="1"/>
        <v>1448</v>
      </c>
      <c r="O125" s="44">
        <v>3596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3596</v>
      </c>
      <c r="V125" s="45">
        <v>2148</v>
      </c>
      <c r="W125" s="41">
        <v>0.40266963292547275</v>
      </c>
      <c r="X125" s="46"/>
      <c r="Y125" s="46"/>
    </row>
    <row r="126" spans="1:27">
      <c r="A126" s="29" t="s">
        <v>1162</v>
      </c>
      <c r="B126" s="30" t="s">
        <v>356</v>
      </c>
      <c r="C126" s="6" t="s">
        <v>180</v>
      </c>
      <c r="D126" s="20" t="s">
        <v>181</v>
      </c>
      <c r="E126" s="19"/>
      <c r="F126" s="19">
        <v>4027</v>
      </c>
      <c r="G126" s="21">
        <v>3846</v>
      </c>
      <c r="H126" s="21">
        <v>5435</v>
      </c>
      <c r="I126" s="8">
        <f>VLOOKUP(C126,'202310-202403出荷数total2403220951'!B:F,5,0)</f>
        <v>2023</v>
      </c>
      <c r="J126" s="203">
        <f>VLOOKUP(C126,'出荷数2307～2406total241008110618'!B:F,5,0)</f>
        <v>2304</v>
      </c>
      <c r="K126" s="214">
        <f>VLOOKUP(C126,'出荷数2407-2506total250730101950'!B:F,5,0)</f>
        <v>1685</v>
      </c>
      <c r="L126" s="203">
        <f>VLOOKUP(C:C,total251219111800!B:F,5,0)</f>
        <v>1106</v>
      </c>
      <c r="M126" s="8"/>
      <c r="N126" s="21">
        <f t="shared" si="1"/>
        <v>1106</v>
      </c>
      <c r="O126" s="44">
        <v>2295</v>
      </c>
      <c r="P126" s="44">
        <v>2400</v>
      </c>
      <c r="Q126" s="44">
        <v>0</v>
      </c>
      <c r="R126" s="44">
        <v>0</v>
      </c>
      <c r="S126" s="44">
        <v>2400</v>
      </c>
      <c r="T126" s="45">
        <v>0</v>
      </c>
      <c r="U126" s="45">
        <v>-105</v>
      </c>
      <c r="V126" s="45">
        <v>-1211</v>
      </c>
      <c r="W126" s="41">
        <v>0.23556975505857294</v>
      </c>
      <c r="X126" s="46" t="s">
        <v>4391</v>
      </c>
      <c r="Y126" s="46" t="s">
        <v>4391</v>
      </c>
    </row>
    <row r="127" spans="1:27">
      <c r="A127" s="29" t="s">
        <v>1163</v>
      </c>
      <c r="B127" s="30" t="s">
        <v>356</v>
      </c>
      <c r="C127" s="7" t="s">
        <v>1005</v>
      </c>
      <c r="D127" s="20" t="s">
        <v>1261</v>
      </c>
      <c r="E127" s="19" t="s">
        <v>212</v>
      </c>
      <c r="F127" s="19">
        <v>1488</v>
      </c>
      <c r="G127" s="21">
        <v>1122</v>
      </c>
      <c r="H127" s="21">
        <v>685</v>
      </c>
      <c r="I127" s="8">
        <f>VLOOKUP(C127,'202310-202403出荷数total2403220951'!B:F,5,0)</f>
        <v>95</v>
      </c>
      <c r="J127" s="203">
        <f>VLOOKUP(C127,'出荷数2307～2406total241008110618'!B:F,5,0)</f>
        <v>192</v>
      </c>
      <c r="K127" s="214">
        <f>VLOOKUP(C127,'出荷数2407-2506total250730101950'!B:F,5,0)</f>
        <v>25</v>
      </c>
      <c r="L127" s="203">
        <f>VLOOKUP(C:C,total251219111800!B:F,5,0)</f>
        <v>1</v>
      </c>
      <c r="M127" s="8"/>
      <c r="N127" s="21">
        <f t="shared" si="1"/>
        <v>1</v>
      </c>
      <c r="O127" s="44">
        <v>28</v>
      </c>
      <c r="P127" s="44">
        <v>0</v>
      </c>
      <c r="Q127" s="44">
        <v>0</v>
      </c>
      <c r="R127" s="44">
        <v>0</v>
      </c>
      <c r="S127" s="44">
        <v>0</v>
      </c>
      <c r="T127" s="45">
        <v>0</v>
      </c>
      <c r="U127" s="45">
        <v>28</v>
      </c>
      <c r="V127" s="45">
        <v>27</v>
      </c>
      <c r="W127" s="41">
        <v>3.5714285714285712E-2</v>
      </c>
      <c r="X127" s="46"/>
      <c r="Y127" s="46"/>
    </row>
    <row r="128" spans="1:27" s="200" customFormat="1">
      <c r="A128" s="192" t="s">
        <v>1164</v>
      </c>
      <c r="B128" s="193" t="s">
        <v>356</v>
      </c>
      <c r="C128" s="194" t="s">
        <v>26</v>
      </c>
      <c r="D128" s="195" t="s">
        <v>27</v>
      </c>
      <c r="E128" s="194"/>
      <c r="F128" s="194">
        <v>1951</v>
      </c>
      <c r="G128" s="196">
        <v>2043</v>
      </c>
      <c r="H128" s="196">
        <v>864</v>
      </c>
      <c r="I128" s="281">
        <f>VLOOKUP(C128,'202310-202403出荷数total2403220951'!B:F,5,0)</f>
        <v>1058</v>
      </c>
      <c r="J128" s="196">
        <f>VLOOKUP(C128,'出荷数2307～2406total241008110618'!B:F,5,0)</f>
        <v>1613</v>
      </c>
      <c r="K128" s="196">
        <f>VLOOKUP(C128,'出荷数2407-2506total250730101950'!B:F,5,0)</f>
        <v>2664</v>
      </c>
      <c r="L128" s="196">
        <f>VLOOKUP(C:C,total251219111800!B:F,5,0)</f>
        <v>846</v>
      </c>
      <c r="M128" s="281">
        <v>700</v>
      </c>
      <c r="N128" s="196">
        <f t="shared" si="1"/>
        <v>846</v>
      </c>
      <c r="O128" s="196">
        <v>476</v>
      </c>
      <c r="P128" s="196">
        <v>310</v>
      </c>
      <c r="Q128" s="196">
        <v>0</v>
      </c>
      <c r="R128" s="196">
        <v>0</v>
      </c>
      <c r="S128" s="196">
        <v>510</v>
      </c>
      <c r="T128" s="197">
        <v>-200</v>
      </c>
      <c r="U128" s="197">
        <v>-34</v>
      </c>
      <c r="V128" s="197">
        <v>-880</v>
      </c>
      <c r="W128" s="198">
        <v>1.0763358778625953</v>
      </c>
      <c r="X128" s="196" t="s">
        <v>4394</v>
      </c>
      <c r="Y128" s="196"/>
      <c r="Z128" s="201"/>
      <c r="AA128" s="201"/>
    </row>
    <row r="129" spans="1:25">
      <c r="A129" s="29" t="s">
        <v>1165</v>
      </c>
      <c r="B129" s="30" t="s">
        <v>356</v>
      </c>
      <c r="C129" s="6" t="s">
        <v>49</v>
      </c>
      <c r="D129" s="20" t="s">
        <v>50</v>
      </c>
      <c r="E129" s="19"/>
      <c r="F129" s="19">
        <v>7</v>
      </c>
      <c r="G129" s="21">
        <v>2715</v>
      </c>
      <c r="H129" s="21">
        <v>6245</v>
      </c>
      <c r="I129" s="8">
        <f>VLOOKUP(C129,'202310-202403出荷数total2403220951'!B:F,5,0)</f>
        <v>2605</v>
      </c>
      <c r="J129" s="203">
        <f>VLOOKUP(C129,'出荷数2307～2406total241008110618'!B:F,5,0)</f>
        <v>4562</v>
      </c>
      <c r="K129" s="214">
        <f>VLOOKUP(C129,'出荷数2407-2506total250730101950'!B:F,5,0)</f>
        <v>5020</v>
      </c>
      <c r="L129" s="203">
        <f>VLOOKUP(C:C,total251219111800!B:F,5,0)</f>
        <v>838</v>
      </c>
      <c r="M129" s="8"/>
      <c r="N129" s="21">
        <f t="shared" si="1"/>
        <v>838</v>
      </c>
      <c r="O129" s="44">
        <v>4251</v>
      </c>
      <c r="P129" s="44">
        <v>4780</v>
      </c>
      <c r="Q129" s="44">
        <v>3040</v>
      </c>
      <c r="R129" s="44">
        <v>0</v>
      </c>
      <c r="S129" s="44">
        <v>4200</v>
      </c>
      <c r="T129" s="45">
        <v>580</v>
      </c>
      <c r="U129" s="45">
        <v>3091</v>
      </c>
      <c r="V129" s="45">
        <v>2253</v>
      </c>
      <c r="W129" s="41">
        <v>9.2791495958365625E-2</v>
      </c>
      <c r="X129" s="12"/>
      <c r="Y129" s="12"/>
    </row>
    <row r="130" spans="1:25">
      <c r="A130" s="29" t="s">
        <v>1166</v>
      </c>
      <c r="B130" s="30" t="s">
        <v>356</v>
      </c>
      <c r="C130" s="6" t="s">
        <v>89</v>
      </c>
      <c r="D130" s="20" t="s">
        <v>90</v>
      </c>
      <c r="E130" s="19" t="s">
        <v>85</v>
      </c>
      <c r="F130" s="19">
        <v>9483</v>
      </c>
      <c r="G130" s="21">
        <v>8523</v>
      </c>
      <c r="H130" s="21">
        <v>5311</v>
      </c>
      <c r="I130" s="8">
        <f>VLOOKUP(C130,'202310-202403出荷数total2403220951'!B:F,5,0)</f>
        <v>2135</v>
      </c>
      <c r="J130" s="203">
        <f>VLOOKUP(C130,'出荷数2307～2406total241008110618'!B:F,5,0)</f>
        <v>4055</v>
      </c>
      <c r="K130" s="214">
        <f>VLOOKUP(C130,'出荷数2407-2506total250730101950'!B:F,5,0)</f>
        <v>3388</v>
      </c>
      <c r="L130" s="203">
        <f>VLOOKUP(C:C,total251219111800!B:F,5,0)</f>
        <v>1512</v>
      </c>
      <c r="M130" s="8"/>
      <c r="N130" s="21">
        <f t="shared" si="1"/>
        <v>1512</v>
      </c>
      <c r="O130" s="44">
        <v>4844</v>
      </c>
      <c r="P130" s="44">
        <v>0</v>
      </c>
      <c r="Q130" s="44">
        <v>0</v>
      </c>
      <c r="R130" s="44">
        <v>0</v>
      </c>
      <c r="S130" s="44">
        <v>0</v>
      </c>
      <c r="T130" s="45">
        <v>0</v>
      </c>
      <c r="U130" s="45">
        <v>4844</v>
      </c>
      <c r="V130" s="45">
        <v>3332</v>
      </c>
      <c r="W130" s="41">
        <v>0.31213872832369943</v>
      </c>
      <c r="X130" s="46"/>
      <c r="Y130" s="46"/>
    </row>
    <row r="131" spans="1:25">
      <c r="A131" s="29" t="s">
        <v>1167</v>
      </c>
      <c r="B131" s="30" t="s">
        <v>356</v>
      </c>
      <c r="C131" s="7" t="s">
        <v>199</v>
      </c>
      <c r="D131" s="20" t="s">
        <v>200</v>
      </c>
      <c r="E131" s="19"/>
      <c r="F131" s="19">
        <v>13106</v>
      </c>
      <c r="G131" s="21">
        <v>11313</v>
      </c>
      <c r="H131" s="21">
        <v>9842</v>
      </c>
      <c r="I131" s="213">
        <f>VLOOKUP(C131,'202310-202403出荷数total2403220951'!B:F,5,0)</f>
        <v>6655</v>
      </c>
      <c r="J131" s="203">
        <f>VLOOKUP(C131,'出荷数2307～2406total241008110618'!B:F,5,0)</f>
        <v>9437</v>
      </c>
      <c r="K131" s="214">
        <f>VLOOKUP(C131,'出荷数2407-2506total250730101950'!B:F,5,0)</f>
        <v>8604</v>
      </c>
      <c r="L131" s="203">
        <f>VLOOKUP(C:C,total251219111800!B:F,5,0)</f>
        <v>4122</v>
      </c>
      <c r="M131" s="8"/>
      <c r="N131" s="21">
        <f t="shared" ref="N131:N139" si="2">L131</f>
        <v>4122</v>
      </c>
      <c r="O131" s="44">
        <v>12586</v>
      </c>
      <c r="P131" s="44">
        <v>5545</v>
      </c>
      <c r="Q131" s="44">
        <v>0</v>
      </c>
      <c r="R131" s="44">
        <v>0</v>
      </c>
      <c r="S131" s="44">
        <v>5545</v>
      </c>
      <c r="T131" s="45">
        <v>0</v>
      </c>
      <c r="U131" s="45">
        <v>7041</v>
      </c>
      <c r="V131" s="45">
        <v>2919</v>
      </c>
      <c r="W131" s="41">
        <v>0.22734543047818653</v>
      </c>
      <c r="X131" s="250"/>
      <c r="Y131" s="250"/>
    </row>
    <row r="132" spans="1:25">
      <c r="A132" s="29" t="s">
        <v>1168</v>
      </c>
      <c r="B132" s="30" t="s">
        <v>356</v>
      </c>
      <c r="C132" s="6" t="s">
        <v>148</v>
      </c>
      <c r="D132" s="20" t="s">
        <v>149</v>
      </c>
      <c r="E132" s="19" t="s">
        <v>2743</v>
      </c>
      <c r="F132" s="19">
        <v>14630</v>
      </c>
      <c r="G132" s="21">
        <v>14283</v>
      </c>
      <c r="H132" s="21">
        <v>12589</v>
      </c>
      <c r="I132" s="8">
        <f>VLOOKUP(C132,'202310-202403出荷数total2403220951'!B:F,5,0)</f>
        <v>3291</v>
      </c>
      <c r="J132" s="203">
        <f>VLOOKUP(C132,'出荷数2307～2406total241008110618'!B:F,5,0)</f>
        <v>7501</v>
      </c>
      <c r="K132" s="214">
        <f>VLOOKUP(C132,'出荷数2407-2506total250730101950'!B:F,5,0)</f>
        <v>8163</v>
      </c>
      <c r="L132" s="203">
        <f>VLOOKUP(C:C,total251219111800!B:F,5,0)</f>
        <v>3759</v>
      </c>
      <c r="M132" s="8"/>
      <c r="N132" s="21">
        <f t="shared" si="2"/>
        <v>3759</v>
      </c>
      <c r="O132" s="44">
        <v>7551</v>
      </c>
      <c r="P132" s="44">
        <v>2790</v>
      </c>
      <c r="Q132" s="44">
        <v>0</v>
      </c>
      <c r="R132" s="44">
        <v>0</v>
      </c>
      <c r="S132" s="44">
        <v>3360</v>
      </c>
      <c r="T132" s="45">
        <v>-570</v>
      </c>
      <c r="U132" s="45">
        <v>4191</v>
      </c>
      <c r="V132" s="45">
        <v>432</v>
      </c>
      <c r="W132" s="41">
        <v>0.36350449666376561</v>
      </c>
      <c r="X132" s="46"/>
      <c r="Y132" s="46"/>
    </row>
    <row r="133" spans="1:25" ht="23.45" customHeight="1">
      <c r="A133" s="29" t="s">
        <v>1169</v>
      </c>
      <c r="B133" s="30" t="s">
        <v>356</v>
      </c>
      <c r="C133" s="6" t="s">
        <v>2899</v>
      </c>
      <c r="D133" s="20" t="s">
        <v>78</v>
      </c>
      <c r="E133" s="19"/>
      <c r="F133" s="19">
        <v>3989</v>
      </c>
      <c r="G133" s="21">
        <v>5436</v>
      </c>
      <c r="H133" s="21">
        <v>4891</v>
      </c>
      <c r="I133" s="213">
        <f>VLOOKUP(C133,'202310-202403出荷数total2403220951'!B:F,5,0)</f>
        <v>2737</v>
      </c>
      <c r="J133" s="203">
        <f>VLOOKUP(C133,'出荷数2307～2406total241008110618'!B:F,5,0)</f>
        <v>5560</v>
      </c>
      <c r="K133" s="214">
        <f>VLOOKUP(C133,'出荷数2407-2506total250730101950'!B:F,5,0)</f>
        <v>5938</v>
      </c>
      <c r="L133" s="203">
        <f>VLOOKUP(C:C,total251219111800!B:F,5,0)</f>
        <v>2348</v>
      </c>
      <c r="M133" s="8"/>
      <c r="N133" s="21">
        <f t="shared" si="2"/>
        <v>2348</v>
      </c>
      <c r="O133" s="44">
        <v>3286</v>
      </c>
      <c r="P133" s="44">
        <v>0</v>
      </c>
      <c r="Q133" s="44">
        <v>0</v>
      </c>
      <c r="R133" s="44">
        <v>0</v>
      </c>
      <c r="S133" s="44">
        <v>0</v>
      </c>
      <c r="T133" s="45">
        <v>0</v>
      </c>
      <c r="U133" s="45">
        <v>3286</v>
      </c>
      <c r="V133" s="45">
        <v>938</v>
      </c>
      <c r="W133" s="41">
        <v>0.71454656116859405</v>
      </c>
      <c r="X133" s="46"/>
      <c r="Y133" s="46"/>
    </row>
    <row r="134" spans="1:25">
      <c r="A134" s="29" t="s">
        <v>1170</v>
      </c>
      <c r="B134" s="30" t="s">
        <v>356</v>
      </c>
      <c r="C134" s="6" t="s">
        <v>18</v>
      </c>
      <c r="D134" s="20" t="s">
        <v>19</v>
      </c>
      <c r="E134" s="19"/>
      <c r="F134" s="19">
        <v>25183</v>
      </c>
      <c r="G134" s="21">
        <v>19259</v>
      </c>
      <c r="H134" s="21">
        <v>9465</v>
      </c>
      <c r="I134" s="8">
        <f>VLOOKUP(C134,'202310-202403出荷数total2403220951'!B:F,5,0)</f>
        <v>2574</v>
      </c>
      <c r="J134" s="203">
        <f>VLOOKUP(C134,'出荷数2307～2406total241008110618'!B:F,5,0)</f>
        <v>6136</v>
      </c>
      <c r="K134" s="214">
        <f>VLOOKUP(C134,'出荷数2407-2506total250730101950'!B:F,5,0)</f>
        <v>5981</v>
      </c>
      <c r="L134" s="203">
        <f>VLOOKUP(C:C,total251219111800!B:F,5,0)</f>
        <v>1000</v>
      </c>
      <c r="M134" s="8"/>
      <c r="N134" s="21">
        <f t="shared" si="2"/>
        <v>1000</v>
      </c>
      <c r="O134" s="44">
        <v>3978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3978</v>
      </c>
      <c r="V134" s="45">
        <v>2978</v>
      </c>
      <c r="W134" s="41">
        <v>0.25138260432378079</v>
      </c>
      <c r="X134" s="46"/>
      <c r="Y134" s="46"/>
    </row>
    <row r="135" spans="1:25">
      <c r="A135" s="29" t="s">
        <v>1171</v>
      </c>
      <c r="B135" s="30" t="s">
        <v>356</v>
      </c>
      <c r="C135" s="6" t="s">
        <v>131</v>
      </c>
      <c r="D135" s="20" t="s">
        <v>132</v>
      </c>
      <c r="E135" s="19" t="s">
        <v>133</v>
      </c>
      <c r="F135" s="19">
        <v>8130</v>
      </c>
      <c r="G135" s="21">
        <v>8476</v>
      </c>
      <c r="H135" s="21">
        <v>4956</v>
      </c>
      <c r="I135" s="213">
        <f>VLOOKUP(C135,'202310-202403出荷数total2403220951'!B:F,5,0)</f>
        <v>3144</v>
      </c>
      <c r="J135" s="203">
        <f>VLOOKUP(C135,'出荷数2307～2406total241008110618'!B:F,5,0)</f>
        <v>5322</v>
      </c>
      <c r="K135" s="214">
        <f>VLOOKUP(C135,'出荷数2407-2506total250730101950'!B:F,5,0)</f>
        <v>4837</v>
      </c>
      <c r="L135" s="203">
        <f>VLOOKUP(C:C,total251219111800!B:F,5,0)</f>
        <v>2250</v>
      </c>
      <c r="M135" s="8"/>
      <c r="N135" s="21">
        <f t="shared" si="2"/>
        <v>2250</v>
      </c>
      <c r="O135" s="44">
        <v>3500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3500</v>
      </c>
      <c r="V135" s="45">
        <v>1250</v>
      </c>
      <c r="W135" s="41">
        <v>0.6428571428571429</v>
      </c>
      <c r="X135" s="46"/>
      <c r="Y135" s="46"/>
    </row>
    <row r="136" spans="1:25">
      <c r="A136" s="29" t="s">
        <v>1172</v>
      </c>
      <c r="B136" s="30" t="s">
        <v>356</v>
      </c>
      <c r="C136" s="17" t="s">
        <v>112</v>
      </c>
      <c r="D136" s="24" t="s">
        <v>113</v>
      </c>
      <c r="E136" s="23"/>
      <c r="F136" s="19">
        <v>754</v>
      </c>
      <c r="G136" s="21">
        <v>9776</v>
      </c>
      <c r="H136" s="21">
        <v>489</v>
      </c>
      <c r="I136" s="8">
        <f>VLOOKUP(C136,'202310-202403出荷数total2403220951'!B:F,5,0)</f>
        <v>160</v>
      </c>
      <c r="J136" s="203">
        <f>VLOOKUP(C136,'出荷数2307～2406total241008110618'!B:F,5,0)</f>
        <v>476</v>
      </c>
      <c r="K136" s="214">
        <f>VLOOKUP(C136,'出荷数2407-2506total250730101950'!B:F,5,0)</f>
        <v>370</v>
      </c>
      <c r="L136" s="203">
        <f>VLOOKUP(C:C,total251219111800!B:F,5,0)</f>
        <v>120</v>
      </c>
      <c r="M136" s="8"/>
      <c r="N136" s="21">
        <f t="shared" si="2"/>
        <v>120</v>
      </c>
      <c r="O136" s="44">
        <v>684</v>
      </c>
      <c r="P136" s="44">
        <v>0</v>
      </c>
      <c r="Q136" s="44">
        <v>0</v>
      </c>
      <c r="R136" s="44">
        <v>0</v>
      </c>
      <c r="S136" s="44">
        <v>0</v>
      </c>
      <c r="T136" s="45">
        <v>0</v>
      </c>
      <c r="U136" s="45">
        <v>684</v>
      </c>
      <c r="V136" s="45">
        <v>564</v>
      </c>
      <c r="W136" s="41">
        <v>0.17543859649122806</v>
      </c>
      <c r="X136" s="46"/>
      <c r="Y136" s="46"/>
    </row>
    <row r="137" spans="1:25">
      <c r="A137" s="29" t="s">
        <v>1173</v>
      </c>
      <c r="B137" s="30" t="s">
        <v>356</v>
      </c>
      <c r="C137" s="6" t="s">
        <v>100</v>
      </c>
      <c r="D137" s="20" t="s">
        <v>101</v>
      </c>
      <c r="E137" s="19" t="s">
        <v>85</v>
      </c>
      <c r="F137" s="19">
        <v>7814</v>
      </c>
      <c r="G137" s="21">
        <v>7684</v>
      </c>
      <c r="H137" s="21">
        <v>7018</v>
      </c>
      <c r="I137" s="8">
        <f>VLOOKUP(C137,'202310-202403出荷数total2403220951'!B:F,5,0)</f>
        <v>3238</v>
      </c>
      <c r="J137" s="203">
        <f>VLOOKUP(C137,'出荷数2307～2406total241008110618'!B:F,5,0)</f>
        <v>6522</v>
      </c>
      <c r="K137" s="214">
        <f>VLOOKUP(C137,'出荷数2407-2506total250730101950'!B:F,5,0)</f>
        <v>6203</v>
      </c>
      <c r="L137" s="203">
        <f>VLOOKUP(C:C,total251219111800!B:F,5,0)</f>
        <v>3240</v>
      </c>
      <c r="M137" s="213"/>
      <c r="N137" s="21">
        <f t="shared" si="2"/>
        <v>3240</v>
      </c>
      <c r="O137" s="44">
        <v>1930</v>
      </c>
      <c r="P137" s="44">
        <v>0</v>
      </c>
      <c r="Q137" s="44">
        <v>0</v>
      </c>
      <c r="R137" s="44">
        <v>0</v>
      </c>
      <c r="S137" s="44">
        <v>0</v>
      </c>
      <c r="T137" s="45">
        <v>0</v>
      </c>
      <c r="U137" s="45">
        <v>1930</v>
      </c>
      <c r="V137" s="45">
        <v>-1310</v>
      </c>
      <c r="W137" s="41">
        <v>1.6787564766839378</v>
      </c>
      <c r="X137" s="46" t="s">
        <v>4393</v>
      </c>
      <c r="Y137" s="46" t="s">
        <v>4393</v>
      </c>
    </row>
    <row r="138" spans="1:25">
      <c r="A138" s="29" t="s">
        <v>1174</v>
      </c>
      <c r="B138" s="30" t="s">
        <v>356</v>
      </c>
      <c r="C138" s="17" t="s">
        <v>252</v>
      </c>
      <c r="D138" s="24" t="s">
        <v>253</v>
      </c>
      <c r="E138" s="23"/>
      <c r="F138" s="19">
        <v>3927</v>
      </c>
      <c r="G138" s="21">
        <v>6192</v>
      </c>
      <c r="H138" s="21">
        <v>3235</v>
      </c>
      <c r="I138" s="8">
        <f>VLOOKUP(C138,'202310-202403出荷数total2403220951'!B:F,5,0)</f>
        <v>1313</v>
      </c>
      <c r="J138" s="203">
        <f>VLOOKUP(C138,'出荷数2307～2406total241008110618'!B:F,5,0)</f>
        <v>2809</v>
      </c>
      <c r="K138" s="214">
        <f>VLOOKUP(C138,'出荷数2407-2506total250730101950'!B:F,5,0)</f>
        <v>3528</v>
      </c>
      <c r="L138" s="203">
        <f>VLOOKUP(C:C,total251219111800!B:F,5,0)</f>
        <v>1452</v>
      </c>
      <c r="M138" s="8"/>
      <c r="N138" s="21">
        <f t="shared" si="2"/>
        <v>1452</v>
      </c>
      <c r="O138" s="44">
        <v>2501</v>
      </c>
      <c r="P138" s="44">
        <v>0</v>
      </c>
      <c r="Q138" s="44">
        <v>0</v>
      </c>
      <c r="R138" s="44">
        <v>0</v>
      </c>
      <c r="S138" s="44">
        <v>0</v>
      </c>
      <c r="T138" s="45">
        <v>0</v>
      </c>
      <c r="U138" s="45">
        <v>2501</v>
      </c>
      <c r="V138" s="45">
        <v>1049</v>
      </c>
      <c r="W138" s="41">
        <v>0.58056777289084371</v>
      </c>
      <c r="X138" s="46"/>
      <c r="Y138" s="46"/>
    </row>
    <row r="139" spans="1:25">
      <c r="A139" s="29" t="s">
        <v>1175</v>
      </c>
      <c r="B139" s="30" t="s">
        <v>356</v>
      </c>
      <c r="C139" s="6" t="s">
        <v>30</v>
      </c>
      <c r="D139" s="20" t="s">
        <v>31</v>
      </c>
      <c r="E139" s="19"/>
      <c r="F139" s="19">
        <v>17211</v>
      </c>
      <c r="G139" s="21">
        <v>12662</v>
      </c>
      <c r="H139" s="21">
        <v>6728</v>
      </c>
      <c r="I139" s="213">
        <f>VLOOKUP(C139,'202310-202403出荷数total2403220951'!B:F,5,0)</f>
        <v>9458</v>
      </c>
      <c r="J139" s="203">
        <f>VLOOKUP(C139,'出荷数2307～2406total241008110618'!B:F,5,0)</f>
        <v>13583</v>
      </c>
      <c r="K139" s="214">
        <f>VLOOKUP(C139,'出荷数2407-2506total250730101950'!B:F,5,0)</f>
        <v>11809</v>
      </c>
      <c r="L139" s="203">
        <f>VLOOKUP(C:C,total251219111800!B:F,5,0)</f>
        <v>2303</v>
      </c>
      <c r="M139" s="8"/>
      <c r="N139" s="21">
        <f t="shared" si="2"/>
        <v>2303</v>
      </c>
      <c r="O139" s="44">
        <v>7753</v>
      </c>
      <c r="P139" s="44">
        <v>2700</v>
      </c>
      <c r="Q139" s="44">
        <v>0</v>
      </c>
      <c r="R139" s="44">
        <v>0</v>
      </c>
      <c r="S139" s="44">
        <v>2700</v>
      </c>
      <c r="T139" s="45">
        <v>0</v>
      </c>
      <c r="U139" s="45">
        <v>5053</v>
      </c>
      <c r="V139" s="45">
        <v>2750</v>
      </c>
      <c r="W139" s="41">
        <v>0.22031952549507319</v>
      </c>
      <c r="X139" s="46"/>
      <c r="Y139" s="46"/>
    </row>
    <row r="140" spans="1:25">
      <c r="A140" s="29" t="s">
        <v>1176</v>
      </c>
      <c r="B140" s="30" t="s">
        <v>356</v>
      </c>
      <c r="C140" s="17" t="s">
        <v>237</v>
      </c>
      <c r="D140" s="24" t="s">
        <v>238</v>
      </c>
      <c r="E140" s="23"/>
      <c r="F140" s="19">
        <v>6153</v>
      </c>
      <c r="G140" s="21">
        <v>5390</v>
      </c>
      <c r="H140" s="21">
        <v>4913</v>
      </c>
      <c r="I140" s="8">
        <f>VLOOKUP(C140,'202310-202403出荷数total2403220951'!B:F,5,0)</f>
        <v>1708</v>
      </c>
      <c r="J140" s="203">
        <f>VLOOKUP(C140,'出荷数2307～2406total241008110618'!B:F,5,0)</f>
        <v>3580</v>
      </c>
      <c r="K140" s="214">
        <f>VLOOKUP(C140,'出荷数2407-2506total250730101950'!B:F,5,0)</f>
        <v>3493</v>
      </c>
      <c r="L140" s="203">
        <f>VLOOKUP(C:C,total251219111800!B:F,5,0)</f>
        <v>1332</v>
      </c>
      <c r="M140" s="211">
        <v>2200</v>
      </c>
      <c r="N140" s="211">
        <v>2200</v>
      </c>
      <c r="O140" s="44">
        <v>1899</v>
      </c>
      <c r="P140" s="44">
        <v>0</v>
      </c>
      <c r="Q140" s="44">
        <v>3000</v>
      </c>
      <c r="R140" s="44">
        <v>0</v>
      </c>
      <c r="S140" s="44">
        <v>0</v>
      </c>
      <c r="T140" s="45">
        <v>0</v>
      </c>
      <c r="U140" s="45">
        <v>4899</v>
      </c>
      <c r="V140" s="45">
        <v>2699</v>
      </c>
      <c r="W140" s="41">
        <v>1.1585044760400212</v>
      </c>
      <c r="X140" s="46"/>
      <c r="Y140" s="46"/>
    </row>
    <row r="141" spans="1:25">
      <c r="A141" s="29" t="s">
        <v>1177</v>
      </c>
      <c r="B141" s="30" t="s">
        <v>356</v>
      </c>
      <c r="C141" s="17" t="s">
        <v>718</v>
      </c>
      <c r="D141" s="24" t="s">
        <v>719</v>
      </c>
      <c r="E141" s="23"/>
      <c r="F141" s="19"/>
      <c r="G141" s="21">
        <v>3040</v>
      </c>
      <c r="H141" s="21">
        <v>850</v>
      </c>
      <c r="I141" s="8" t="e">
        <f>VLOOKUP(C141,'202310-202403出荷数total2403220951'!B:F,5,0)</f>
        <v>#N/A</v>
      </c>
      <c r="J141" s="203" t="e">
        <f>VLOOKUP(C141,'出荷数2307～2406total241008110618'!B:F,5,0)</f>
        <v>#N/A</v>
      </c>
      <c r="K141" s="214" t="e">
        <f>VLOOKUP(C141,'出荷数2407-2506total250730101950'!B:F,5,0)</f>
        <v>#N/A</v>
      </c>
      <c r="L141" s="203" t="e">
        <f>VLOOKUP(C:C,total251219111800!B:F,5,0)</f>
        <v>#N/A</v>
      </c>
      <c r="M141" s="211">
        <v>360</v>
      </c>
      <c r="N141" s="211">
        <v>360</v>
      </c>
      <c r="O141" s="44">
        <v>1479</v>
      </c>
      <c r="P141" s="44">
        <v>0</v>
      </c>
      <c r="Q141" s="44">
        <v>0</v>
      </c>
      <c r="R141" s="44">
        <v>0</v>
      </c>
      <c r="S141" s="44">
        <v>0</v>
      </c>
      <c r="T141" s="45">
        <v>0</v>
      </c>
      <c r="U141" s="45">
        <v>1479</v>
      </c>
      <c r="V141" s="45">
        <v>1119</v>
      </c>
      <c r="W141" s="41">
        <v>0.2434077079107505</v>
      </c>
      <c r="X141" s="46"/>
      <c r="Y141" s="46"/>
    </row>
    <row r="142" spans="1:25">
      <c r="A142" s="29" t="s">
        <v>1178</v>
      </c>
      <c r="B142" s="30" t="s">
        <v>356</v>
      </c>
      <c r="C142" s="6" t="s">
        <v>91</v>
      </c>
      <c r="D142" s="20" t="s">
        <v>90</v>
      </c>
      <c r="E142" s="19" t="s">
        <v>87</v>
      </c>
      <c r="F142" s="19">
        <v>5799</v>
      </c>
      <c r="G142" s="21">
        <v>6847</v>
      </c>
      <c r="H142" s="21">
        <v>4271</v>
      </c>
      <c r="I142" s="8">
        <f>VLOOKUP(C142,'202310-202403出荷数total2403220951'!B:F,5,0)</f>
        <v>1406</v>
      </c>
      <c r="J142" s="203">
        <f>VLOOKUP(C142,'出荷数2307～2406total241008110618'!B:F,5,0)</f>
        <v>3025</v>
      </c>
      <c r="K142" s="214">
        <f>VLOOKUP(C142,'出荷数2407-2506total250730101950'!B:F,5,0)</f>
        <v>2613</v>
      </c>
      <c r="L142" s="203">
        <f>VLOOKUP(C:C,total251219111800!B:F,5,0)</f>
        <v>1176</v>
      </c>
      <c r="M142" s="8"/>
      <c r="N142" s="21">
        <f>L142</f>
        <v>1176</v>
      </c>
      <c r="O142" s="44">
        <v>2577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2577</v>
      </c>
      <c r="V142" s="45">
        <v>1401</v>
      </c>
      <c r="W142" s="41">
        <v>0.45634458672875439</v>
      </c>
      <c r="X142" s="46"/>
      <c r="Y142" s="46"/>
    </row>
    <row r="143" spans="1:25">
      <c r="A143" s="29" t="s">
        <v>1179</v>
      </c>
      <c r="B143" s="30" t="s">
        <v>356</v>
      </c>
      <c r="C143" s="6" t="s">
        <v>108</v>
      </c>
      <c r="D143" s="20" t="s">
        <v>109</v>
      </c>
      <c r="E143" s="19"/>
      <c r="F143" s="19">
        <v>7039</v>
      </c>
      <c r="G143" s="21">
        <v>8307</v>
      </c>
      <c r="H143" s="21">
        <v>5166</v>
      </c>
      <c r="I143" s="8">
        <f>VLOOKUP(C143,'202310-202403出荷数total2403220951'!B:F,5,0)</f>
        <v>2164</v>
      </c>
      <c r="J143" s="203">
        <f>VLOOKUP(C143,'出荷数2307～2406total241008110618'!B:F,5,0)</f>
        <v>4328</v>
      </c>
      <c r="K143" s="214">
        <f>VLOOKUP(C143,'出荷数2407-2506total250730101950'!B:F,5,0)</f>
        <v>2516</v>
      </c>
      <c r="L143" s="203">
        <f>VLOOKUP(C:C,total251219111800!B:F,5,0)</f>
        <v>1066</v>
      </c>
      <c r="M143" s="8"/>
      <c r="N143" s="21">
        <f>L143</f>
        <v>1066</v>
      </c>
      <c r="O143" s="44">
        <v>2319</v>
      </c>
      <c r="P143" s="44">
        <v>0</v>
      </c>
      <c r="Q143" s="44">
        <v>0</v>
      </c>
      <c r="R143" s="44">
        <v>0</v>
      </c>
      <c r="S143" s="44">
        <v>0</v>
      </c>
      <c r="T143" s="45">
        <v>0</v>
      </c>
      <c r="U143" s="45">
        <v>2319</v>
      </c>
      <c r="V143" s="45">
        <v>1253</v>
      </c>
      <c r="W143" s="41">
        <v>0.45968089693833547</v>
      </c>
      <c r="X143" s="46"/>
      <c r="Y143" s="46"/>
    </row>
    <row r="144" spans="1:25">
      <c r="A144" s="29" t="s">
        <v>1180</v>
      </c>
      <c r="B144" s="30" t="s">
        <v>356</v>
      </c>
      <c r="C144" s="6" t="s">
        <v>71</v>
      </c>
      <c r="D144" s="20" t="s">
        <v>72</v>
      </c>
      <c r="E144" s="19"/>
      <c r="F144" s="19">
        <v>7932</v>
      </c>
      <c r="G144" s="21">
        <v>12477</v>
      </c>
      <c r="H144" s="21">
        <v>11864</v>
      </c>
      <c r="I144" s="8">
        <f>VLOOKUP(C144,'202310-202403出荷数total2403220951'!B:F,5,0)</f>
        <v>5131</v>
      </c>
      <c r="J144" s="203">
        <f>VLOOKUP(C144,'出荷数2307～2406total241008110618'!B:F,5,0)</f>
        <v>10642</v>
      </c>
      <c r="K144" s="214">
        <f>VLOOKUP(C144,'出荷数2407-2506total250730101950'!B:F,5,0)</f>
        <v>14478</v>
      </c>
      <c r="L144" s="203">
        <f>VLOOKUP(C:C,total251219111800!B:F,5,0)</f>
        <v>2802</v>
      </c>
      <c r="M144" s="8"/>
      <c r="N144" s="21">
        <f>L144</f>
        <v>2802</v>
      </c>
      <c r="O144" s="44">
        <v>10919</v>
      </c>
      <c r="P144" s="44">
        <v>0</v>
      </c>
      <c r="Q144" s="44">
        <v>0</v>
      </c>
      <c r="R144" s="44">
        <v>0</v>
      </c>
      <c r="S144" s="44">
        <v>0</v>
      </c>
      <c r="T144" s="45">
        <v>0</v>
      </c>
      <c r="U144" s="45">
        <v>10919</v>
      </c>
      <c r="V144" s="45">
        <v>8117</v>
      </c>
      <c r="W144" s="41">
        <v>0.25661690631010164</v>
      </c>
      <c r="X144" s="46"/>
      <c r="Y144" s="46"/>
    </row>
    <row r="145" spans="1:27">
      <c r="A145" s="29" t="s">
        <v>2948</v>
      </c>
      <c r="B145" s="30" t="s">
        <v>356</v>
      </c>
      <c r="C145" s="6" t="s">
        <v>1303</v>
      </c>
      <c r="D145" s="215" t="s">
        <v>1312</v>
      </c>
      <c r="E145" s="6"/>
      <c r="F145" s="6"/>
      <c r="G145" s="8"/>
      <c r="H145" s="21">
        <v>1451</v>
      </c>
      <c r="I145" s="213">
        <f>VLOOKUP(C145,'202310-202403出荷数total2403220951'!B:F,5,0)</f>
        <v>14330</v>
      </c>
      <c r="J145" s="203">
        <f>VLOOKUP(C145,'出荷数2307～2406total241008110618'!B:F,5,0)</f>
        <v>16068</v>
      </c>
      <c r="K145" s="214">
        <f>VLOOKUP(C145,'出荷数2407-2506total250730101950'!B:F,5,0)</f>
        <v>17473</v>
      </c>
      <c r="L145" s="203">
        <f>VLOOKUP(C:C,total251219111800!B:F,5,0)</f>
        <v>4175</v>
      </c>
      <c r="M145" s="211">
        <v>10000</v>
      </c>
      <c r="N145" s="211">
        <v>10000</v>
      </c>
      <c r="O145" s="44">
        <v>35459</v>
      </c>
      <c r="P145" s="44">
        <v>14490</v>
      </c>
      <c r="Q145" s="44">
        <v>0</v>
      </c>
      <c r="R145" s="44">
        <v>0</v>
      </c>
      <c r="S145" s="44">
        <v>20690</v>
      </c>
      <c r="T145" s="45">
        <v>-6200</v>
      </c>
      <c r="U145" s="45">
        <v>14769</v>
      </c>
      <c r="V145" s="45">
        <v>4769</v>
      </c>
      <c r="W145" s="204">
        <v>0.2002042082924583</v>
      </c>
      <c r="X145" s="46"/>
      <c r="Y145" s="46"/>
    </row>
    <row r="146" spans="1:27">
      <c r="A146" s="29" t="s">
        <v>1182</v>
      </c>
      <c r="B146" s="30" t="s">
        <v>356</v>
      </c>
      <c r="C146" s="6" t="s">
        <v>1287</v>
      </c>
      <c r="D146" s="215" t="s">
        <v>1313</v>
      </c>
      <c r="E146" s="6"/>
      <c r="F146" s="6"/>
      <c r="G146" s="8"/>
      <c r="H146" s="21">
        <v>83</v>
      </c>
      <c r="I146" s="8">
        <f>VLOOKUP(C146,'202310-202403出荷数total2403220951'!B:F,5,0)</f>
        <v>1108</v>
      </c>
      <c r="J146" s="203">
        <f>VLOOKUP(C146,'出荷数2307～2406total241008110618'!B:F,5,0)</f>
        <v>1156</v>
      </c>
      <c r="K146" s="214">
        <f>VLOOKUP(C146,'出荷数2407-2506total250730101950'!B:F,5,0)</f>
        <v>2088</v>
      </c>
      <c r="L146" s="203">
        <f>VLOOKUP(C:C,total251219111800!B:F,5,0)</f>
        <v>531</v>
      </c>
      <c r="M146" s="211">
        <v>4000</v>
      </c>
      <c r="N146" s="211">
        <v>4000</v>
      </c>
      <c r="O146" s="44">
        <v>15436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15436</v>
      </c>
      <c r="V146" s="45">
        <v>11436</v>
      </c>
      <c r="W146" s="204">
        <v>0.25913449080072559</v>
      </c>
      <c r="X146" s="46"/>
      <c r="Y146" s="46"/>
    </row>
    <row r="147" spans="1:27">
      <c r="A147" s="29" t="s">
        <v>1183</v>
      </c>
      <c r="B147" s="30" t="s">
        <v>356</v>
      </c>
      <c r="C147" s="6" t="s">
        <v>1288</v>
      </c>
      <c r="D147" s="215" t="s">
        <v>1314</v>
      </c>
      <c r="E147" s="6"/>
      <c r="F147" s="6"/>
      <c r="G147" s="8"/>
      <c r="H147" s="21">
        <v>813</v>
      </c>
      <c r="I147" s="8">
        <f>VLOOKUP(C147,'202310-202403出荷数total2403220951'!B:F,5,0)</f>
        <v>922</v>
      </c>
      <c r="J147" s="203">
        <f>VLOOKUP(C147,'出荷数2307～2406total241008110618'!B:F,5,0)</f>
        <v>2208</v>
      </c>
      <c r="K147" s="214">
        <f>VLOOKUP(C147,'出荷数2407-2506total250730101950'!B:F,5,0)</f>
        <v>4161</v>
      </c>
      <c r="L147" s="203">
        <f>VLOOKUP(C:C,total251219111800!B:F,5,0)</f>
        <v>934</v>
      </c>
      <c r="M147" s="211">
        <v>2000</v>
      </c>
      <c r="N147" s="211">
        <v>2000</v>
      </c>
      <c r="O147" s="44">
        <v>8416</v>
      </c>
      <c r="P147" s="44">
        <v>140</v>
      </c>
      <c r="Q147" s="44">
        <v>0</v>
      </c>
      <c r="R147" s="44">
        <v>0</v>
      </c>
      <c r="S147" s="44">
        <v>140</v>
      </c>
      <c r="T147" s="45">
        <v>0</v>
      </c>
      <c r="U147" s="45">
        <v>8276</v>
      </c>
      <c r="V147" s="45">
        <v>6276</v>
      </c>
      <c r="W147" s="204">
        <v>0.2337540906965872</v>
      </c>
      <c r="X147" s="46"/>
      <c r="Y147" s="46"/>
    </row>
    <row r="148" spans="1:27">
      <c r="A148" s="29"/>
      <c r="B148" s="30" t="s">
        <v>356</v>
      </c>
      <c r="C148" s="6" t="s">
        <v>2968</v>
      </c>
      <c r="D148" s="215" t="s">
        <v>3003</v>
      </c>
      <c r="E148" s="6"/>
      <c r="F148" s="6"/>
      <c r="G148" s="8"/>
      <c r="H148" s="21"/>
      <c r="I148" s="8">
        <f>VLOOKUP(C148,'202310-202403出荷数total2403220951'!B:F,5,0)</f>
        <v>73</v>
      </c>
      <c r="J148" s="203">
        <f>VLOOKUP(C148,'出荷数2307～2406total241008110618'!B:F,5,0)</f>
        <v>401</v>
      </c>
      <c r="K148" s="214">
        <f>VLOOKUP(C148,'出荷数2407-2506total250730101950'!B:F,5,0)</f>
        <v>4524</v>
      </c>
      <c r="L148" s="203">
        <f>VLOOKUP(C:C,total251219111800!B:F,5,0)</f>
        <v>2517</v>
      </c>
      <c r="M148" s="211">
        <v>3500</v>
      </c>
      <c r="N148" s="211">
        <v>3500</v>
      </c>
      <c r="O148" s="44">
        <v>6707</v>
      </c>
      <c r="P148" s="44">
        <v>2100</v>
      </c>
      <c r="Q148" s="44">
        <v>0</v>
      </c>
      <c r="R148" s="44">
        <v>0</v>
      </c>
      <c r="S148" s="44">
        <v>2500</v>
      </c>
      <c r="T148" s="45">
        <v>-400</v>
      </c>
      <c r="U148" s="45">
        <v>4207</v>
      </c>
      <c r="V148" s="45">
        <v>707</v>
      </c>
      <c r="W148" s="204">
        <v>0.39741115022141477</v>
      </c>
      <c r="X148" s="46"/>
      <c r="Y148" s="46"/>
    </row>
    <row r="149" spans="1:27">
      <c r="A149" s="29"/>
      <c r="B149" s="30" t="s">
        <v>356</v>
      </c>
      <c r="C149" s="6" t="s">
        <v>3780</v>
      </c>
      <c r="D149" s="215" t="s">
        <v>3781</v>
      </c>
      <c r="E149" s="6"/>
      <c r="F149" s="6"/>
      <c r="G149" s="8"/>
      <c r="H149" s="21"/>
      <c r="I149" s="8" t="e">
        <f>VLOOKUP(C149,'202310-202403出荷数total2403220951'!B:F,5,0)</f>
        <v>#N/A</v>
      </c>
      <c r="J149" s="203" t="e">
        <f>VLOOKUP(C149,'出荷数2307～2406total241008110618'!B:F,5,0)</f>
        <v>#N/A</v>
      </c>
      <c r="K149" s="214">
        <f>VLOOKUP(C149,'出荷数2407-2506total250730101950'!B:F,5,0)</f>
        <v>4559</v>
      </c>
      <c r="L149" s="203">
        <f>VLOOKUP(C:C,total251219111800!B:F,5,0)</f>
        <v>1242</v>
      </c>
      <c r="M149" s="211">
        <v>4000</v>
      </c>
      <c r="N149" s="211">
        <v>4000</v>
      </c>
      <c r="O149" s="44">
        <v>4171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4171</v>
      </c>
      <c r="V149" s="45">
        <v>171</v>
      </c>
      <c r="W149" s="204">
        <v>0.95900263725725243</v>
      </c>
      <c r="X149" s="46"/>
      <c r="Y149" s="46"/>
    </row>
    <row r="150" spans="1:27">
      <c r="A150" s="29"/>
      <c r="B150" s="30" t="s">
        <v>356</v>
      </c>
      <c r="C150" s="6" t="s">
        <v>3794</v>
      </c>
      <c r="D150" s="215" t="s">
        <v>3795</v>
      </c>
      <c r="E150" s="6"/>
      <c r="F150" s="6"/>
      <c r="G150" s="8"/>
      <c r="H150" s="21"/>
      <c r="I150" s="8" t="e">
        <f>VLOOKUP(C150,'202310-202403出荷数total2403220951'!B:F,5,0)</f>
        <v>#N/A</v>
      </c>
      <c r="J150" s="203" t="e">
        <f>VLOOKUP(C150,'出荷数2307～2406total241008110618'!B:F,5,0)</f>
        <v>#N/A</v>
      </c>
      <c r="K150" s="214">
        <f>VLOOKUP(C150,'出荷数2407-2506total250730101950'!B:F,5,0)</f>
        <v>2384</v>
      </c>
      <c r="L150" s="203">
        <f>VLOOKUP(C:C,total251219111800!B:F,5,0)</f>
        <v>565</v>
      </c>
      <c r="M150" s="211">
        <v>1000</v>
      </c>
      <c r="N150" s="211">
        <v>1000</v>
      </c>
      <c r="O150" s="44">
        <v>2008</v>
      </c>
      <c r="P150" s="44">
        <v>2000</v>
      </c>
      <c r="Q150" s="44">
        <v>3000</v>
      </c>
      <c r="R150" s="44">
        <v>0</v>
      </c>
      <c r="S150" s="44">
        <v>1310</v>
      </c>
      <c r="T150" s="45">
        <v>690</v>
      </c>
      <c r="U150" s="45">
        <v>3698</v>
      </c>
      <c r="V150" s="45">
        <v>2698</v>
      </c>
      <c r="W150" s="204">
        <v>0.249500998003992</v>
      </c>
      <c r="X150" s="46"/>
      <c r="Y150" s="46"/>
    </row>
    <row r="151" spans="1:27">
      <c r="A151" s="29"/>
      <c r="B151" s="30" t="s">
        <v>356</v>
      </c>
      <c r="C151" s="6" t="s">
        <v>3919</v>
      </c>
      <c r="D151" s="215" t="s">
        <v>3921</v>
      </c>
      <c r="E151" s="6"/>
      <c r="F151" s="6"/>
      <c r="G151" s="8"/>
      <c r="H151" s="21"/>
      <c r="I151" s="8"/>
      <c r="J151" s="203" t="e">
        <f>VLOOKUP(C151,'出荷数2307～2406total241008110618'!B:F,5,0)</f>
        <v>#N/A</v>
      </c>
      <c r="K151" s="214">
        <f>VLOOKUP(C151,'出荷数2407-2506total250730101950'!B:F,5,0)</f>
        <v>575</v>
      </c>
      <c r="L151" s="203">
        <f>VLOOKUP(C:C,total251219111800!B:F,5,0)</f>
        <v>168</v>
      </c>
      <c r="M151" s="211">
        <v>1000</v>
      </c>
      <c r="N151" s="211">
        <v>1000</v>
      </c>
      <c r="O151" s="44">
        <v>3261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3261</v>
      </c>
      <c r="V151" s="45">
        <v>2261</v>
      </c>
      <c r="W151" s="204"/>
      <c r="X151" s="46"/>
      <c r="Y151" s="46"/>
    </row>
    <row r="152" spans="1:27">
      <c r="A152" s="29"/>
      <c r="B152" s="30" t="s">
        <v>356</v>
      </c>
      <c r="C152" s="6" t="s">
        <v>3920</v>
      </c>
      <c r="D152" s="215" t="s">
        <v>3922</v>
      </c>
      <c r="E152" s="6"/>
      <c r="F152" s="6"/>
      <c r="G152" s="8"/>
      <c r="H152" s="21"/>
      <c r="I152" s="8"/>
      <c r="J152" s="203" t="e">
        <f>VLOOKUP(C152,'出荷数2307～2406total241008110618'!B:F,5,0)</f>
        <v>#N/A</v>
      </c>
      <c r="K152" s="214">
        <f>VLOOKUP(C152,'出荷数2407-2506total250730101950'!B:F,5,0)</f>
        <v>2333</v>
      </c>
      <c r="L152" s="203">
        <f>VLOOKUP(C:C,total251219111800!B:F,5,0)</f>
        <v>921</v>
      </c>
      <c r="M152" s="211">
        <v>2500</v>
      </c>
      <c r="N152" s="211">
        <v>2500</v>
      </c>
      <c r="O152" s="44">
        <v>7112</v>
      </c>
      <c r="P152" s="44">
        <v>1430</v>
      </c>
      <c r="Q152" s="44">
        <v>0</v>
      </c>
      <c r="R152" s="44">
        <v>0</v>
      </c>
      <c r="S152" s="44">
        <v>1030</v>
      </c>
      <c r="T152" s="45">
        <v>400</v>
      </c>
      <c r="U152" s="45">
        <v>6082</v>
      </c>
      <c r="V152" s="45">
        <v>3582</v>
      </c>
      <c r="W152" s="204"/>
      <c r="X152" s="46"/>
      <c r="Y152" s="46"/>
    </row>
    <row r="153" spans="1:27" s="152" customFormat="1">
      <c r="A153" s="144" t="s">
        <v>1184</v>
      </c>
      <c r="B153" s="145" t="s">
        <v>356</v>
      </c>
      <c r="C153" s="153" t="s">
        <v>1271</v>
      </c>
      <c r="D153" s="154" t="s">
        <v>2176</v>
      </c>
      <c r="E153" s="153"/>
      <c r="F153" s="146"/>
      <c r="G153" s="148"/>
      <c r="H153" s="148">
        <v>206</v>
      </c>
      <c r="I153" s="8">
        <f>VLOOKUP(C153,'202310-202403出荷数total2403220951'!B:F,5,0)</f>
        <v>266</v>
      </c>
      <c r="J153" s="203">
        <f>VLOOKUP(C153,'出荷数2307～2406total241008110618'!B:F,5,0)</f>
        <v>547</v>
      </c>
      <c r="K153" s="214">
        <f>VLOOKUP(C153,'出荷数2407-2506total250730101950'!B:F,5,0)</f>
        <v>251</v>
      </c>
      <c r="L153" s="203">
        <f>VLOOKUP(C:C,total251219111800!B:F,5,0)</f>
        <v>46</v>
      </c>
      <c r="M153" s="8"/>
      <c r="N153" s="21">
        <f>L153</f>
        <v>46</v>
      </c>
      <c r="O153" s="148">
        <v>40</v>
      </c>
      <c r="P153" s="148">
        <v>0</v>
      </c>
      <c r="Q153" s="44">
        <v>0</v>
      </c>
      <c r="R153" s="148">
        <v>0</v>
      </c>
      <c r="S153" s="148">
        <v>0</v>
      </c>
      <c r="T153" s="149">
        <v>0</v>
      </c>
      <c r="U153" s="149">
        <v>40</v>
      </c>
      <c r="V153" s="149">
        <v>-6</v>
      </c>
      <c r="W153" s="150">
        <v>1.1499999999999999</v>
      </c>
      <c r="X153" s="151"/>
      <c r="Y153" s="151"/>
      <c r="Z153" s="191"/>
      <c r="AA153" s="191"/>
    </row>
    <row r="154" spans="1:27">
      <c r="A154" s="29" t="s">
        <v>1185</v>
      </c>
      <c r="B154" s="30" t="s">
        <v>356</v>
      </c>
      <c r="C154" s="17" t="s">
        <v>2756</v>
      </c>
      <c r="D154" s="18" t="s">
        <v>2758</v>
      </c>
      <c r="E154" s="17"/>
      <c r="F154" s="6"/>
      <c r="G154" s="8"/>
      <c r="H154" s="21">
        <v>6496</v>
      </c>
      <c r="I154" s="8">
        <f>VLOOKUP(C154,'202310-202403出荷数total2403220951'!B:F,5,0)</f>
        <v>2470</v>
      </c>
      <c r="J154" s="203">
        <f>VLOOKUP(C154,'出荷数2307～2406total241008110618'!B:F,5,0)</f>
        <v>4707</v>
      </c>
      <c r="K154" s="214">
        <f>VLOOKUP(C154,'出荷数2407-2506total250730101950'!B:F,5,0)</f>
        <v>4443</v>
      </c>
      <c r="L154" s="203">
        <f>VLOOKUP(C:C,total251219111800!B:F,5,0)</f>
        <v>1677</v>
      </c>
      <c r="M154" s="8"/>
      <c r="N154" s="21">
        <f>L154</f>
        <v>1677</v>
      </c>
      <c r="O154" s="44">
        <v>1305</v>
      </c>
      <c r="P154" s="44">
        <v>0</v>
      </c>
      <c r="Q154" s="44">
        <v>3000</v>
      </c>
      <c r="R154" s="44">
        <v>0</v>
      </c>
      <c r="S154" s="44">
        <v>0</v>
      </c>
      <c r="T154" s="45">
        <v>0</v>
      </c>
      <c r="U154" s="45">
        <v>4305</v>
      </c>
      <c r="V154" s="45">
        <v>2628</v>
      </c>
      <c r="W154" s="41">
        <v>1.2850574712643679</v>
      </c>
      <c r="X154" s="46"/>
      <c r="Y154" s="46"/>
    </row>
    <row r="155" spans="1:27" s="200" customFormat="1">
      <c r="A155" s="192" t="s">
        <v>1186</v>
      </c>
      <c r="B155" s="193" t="s">
        <v>356</v>
      </c>
      <c r="C155" s="235" t="s">
        <v>2757</v>
      </c>
      <c r="D155" s="236" t="s">
        <v>2759</v>
      </c>
      <c r="E155" s="235"/>
      <c r="F155" s="194"/>
      <c r="G155" s="196"/>
      <c r="H155" s="196">
        <v>0</v>
      </c>
      <c r="I155" s="196">
        <f>VLOOKUP(C155,'202310-202403出荷数total2403220951'!B:F,5,0)</f>
        <v>13</v>
      </c>
      <c r="J155" s="196">
        <f>VLOOKUP(C155,'出荷数2307～2406total241008110618'!B:F,5,0)</f>
        <v>28</v>
      </c>
      <c r="K155" s="214">
        <f>VLOOKUP(C155,'出荷数2407-2506total250730101950'!B:F,5,0)</f>
        <v>513</v>
      </c>
      <c r="L155" s="203" t="e">
        <f>VLOOKUP(C:C,total251219111800!B:F,5,0)</f>
        <v>#N/A</v>
      </c>
      <c r="M155" s="8"/>
      <c r="N155" s="21" t="e">
        <f>L155</f>
        <v>#N/A</v>
      </c>
      <c r="O155" s="196">
        <v>712</v>
      </c>
      <c r="P155" s="196">
        <v>0</v>
      </c>
      <c r="Q155" s="196">
        <v>0</v>
      </c>
      <c r="R155" s="196">
        <v>0</v>
      </c>
      <c r="S155" s="196">
        <v>0</v>
      </c>
      <c r="T155" s="197">
        <v>0</v>
      </c>
      <c r="U155" s="197">
        <v>712</v>
      </c>
      <c r="V155" s="197" t="e">
        <v>#N/A</v>
      </c>
      <c r="W155" s="198" t="e">
        <v>#N/A</v>
      </c>
      <c r="X155" s="199"/>
      <c r="Y155" s="199"/>
      <c r="Z155" s="201"/>
      <c r="AA155" s="201"/>
    </row>
    <row r="156" spans="1:27">
      <c r="A156" s="29" t="s">
        <v>1187</v>
      </c>
      <c r="B156" s="30" t="s">
        <v>356</v>
      </c>
      <c r="C156" s="17" t="s">
        <v>2917</v>
      </c>
      <c r="D156" s="18" t="s">
        <v>2936</v>
      </c>
      <c r="E156" s="17"/>
      <c r="F156" s="6"/>
      <c r="G156" s="8"/>
      <c r="H156" s="21">
        <v>96</v>
      </c>
      <c r="I156" s="213">
        <f>VLOOKUP(C156,'202310-202403出荷数total2403220951'!B:F,5,0)</f>
        <v>3711</v>
      </c>
      <c r="J156" s="203">
        <f>VLOOKUP(C156,'出荷数2307～2406total241008110618'!B:F,5,0)</f>
        <v>4435</v>
      </c>
      <c r="K156" s="214">
        <f>VLOOKUP(C156,'出荷数2407-2506total250730101950'!B:F,5,0)</f>
        <v>4851</v>
      </c>
      <c r="L156" s="203">
        <f>VLOOKUP(C:C,total251219111800!B:F,5,0)</f>
        <v>2252</v>
      </c>
      <c r="M156" s="211">
        <v>2500</v>
      </c>
      <c r="N156" s="211">
        <v>2500</v>
      </c>
      <c r="O156" s="44">
        <v>7739</v>
      </c>
      <c r="P156" s="44">
        <v>0</v>
      </c>
      <c r="Q156" s="44">
        <v>0</v>
      </c>
      <c r="R156" s="44">
        <v>0</v>
      </c>
      <c r="S156" s="44">
        <v>0</v>
      </c>
      <c r="T156" s="45">
        <v>0</v>
      </c>
      <c r="U156" s="45">
        <v>7739</v>
      </c>
      <c r="V156" s="45">
        <v>5239</v>
      </c>
      <c r="W156" s="41">
        <v>0.32303915234526426</v>
      </c>
      <c r="X156" s="46"/>
      <c r="Y156" s="46"/>
    </row>
    <row r="157" spans="1:27">
      <c r="A157" s="29" t="s">
        <v>1188</v>
      </c>
      <c r="B157" s="30" t="s">
        <v>356</v>
      </c>
      <c r="C157" s="17" t="s">
        <v>2918</v>
      </c>
      <c r="D157" s="18" t="s">
        <v>2937</v>
      </c>
      <c r="E157" s="17"/>
      <c r="F157" s="6"/>
      <c r="G157" s="8"/>
      <c r="H157" s="21">
        <v>0</v>
      </c>
      <c r="I157" s="8">
        <f>VLOOKUP(C157,'202310-202403出荷数total2403220951'!B:F,5,0)</f>
        <v>2</v>
      </c>
      <c r="J157" s="203">
        <f>VLOOKUP(C157,'出荷数2307～2406total241008110618'!B:F,5,0)</f>
        <v>314</v>
      </c>
      <c r="K157" s="214">
        <f>VLOOKUP(C157,'出荷数2407-2506total250730101950'!B:F,5,0)</f>
        <v>116</v>
      </c>
      <c r="L157" s="203">
        <f>VLOOKUP(C:C,total251219111800!B:F,5,0)</f>
        <v>323</v>
      </c>
      <c r="M157" s="211">
        <v>1000</v>
      </c>
      <c r="N157" s="211">
        <v>1000</v>
      </c>
      <c r="O157" s="44">
        <v>7425</v>
      </c>
      <c r="P157" s="44">
        <v>0</v>
      </c>
      <c r="Q157" s="44">
        <v>0</v>
      </c>
      <c r="R157" s="44">
        <v>0</v>
      </c>
      <c r="S157" s="44">
        <v>0</v>
      </c>
      <c r="T157" s="45">
        <v>0</v>
      </c>
      <c r="U157" s="45">
        <v>7425</v>
      </c>
      <c r="V157" s="45">
        <v>6425</v>
      </c>
      <c r="W157" s="41">
        <v>0.13468013468013468</v>
      </c>
      <c r="X157" s="46"/>
      <c r="Y157" s="46"/>
    </row>
    <row r="158" spans="1:27">
      <c r="A158" s="29" t="s">
        <v>1189</v>
      </c>
      <c r="B158" s="30" t="s">
        <v>356</v>
      </c>
      <c r="C158" s="17" t="s">
        <v>2919</v>
      </c>
      <c r="D158" s="18" t="s">
        <v>2938</v>
      </c>
      <c r="E158" s="17"/>
      <c r="F158" s="6"/>
      <c r="G158" s="8"/>
      <c r="H158" s="21">
        <v>2458</v>
      </c>
      <c r="I158" s="8">
        <f>VLOOKUP(C158,'202310-202403出荷数total2403220951'!B:F,5,0)</f>
        <v>174</v>
      </c>
      <c r="J158" s="203">
        <f>VLOOKUP(C158,'出荷数2307～2406total241008110618'!B:F,5,0)</f>
        <v>1177</v>
      </c>
      <c r="K158" s="214">
        <f>VLOOKUP(C158,'出荷数2407-2506total250730101950'!B:F,5,0)</f>
        <v>192</v>
      </c>
      <c r="L158" s="203">
        <f>VLOOKUP(C:C,total251219111800!B:F,5,0)</f>
        <v>84</v>
      </c>
      <c r="M158" s="8"/>
      <c r="N158" s="21">
        <f>L158</f>
        <v>84</v>
      </c>
      <c r="O158" s="44">
        <v>451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451</v>
      </c>
      <c r="V158" s="45">
        <v>367</v>
      </c>
      <c r="W158" s="41">
        <v>0.18625277161862527</v>
      </c>
      <c r="X158" s="46"/>
      <c r="Y158" s="46"/>
    </row>
    <row r="159" spans="1:27">
      <c r="A159" s="9"/>
      <c r="B159" s="30" t="s">
        <v>356</v>
      </c>
      <c r="C159" s="49" t="s">
        <v>3771</v>
      </c>
      <c r="D159" s="49" t="s">
        <v>3772</v>
      </c>
      <c r="E159" s="50"/>
      <c r="F159" s="50"/>
      <c r="G159" s="8"/>
      <c r="H159" s="8"/>
      <c r="I159" s="8" t="e">
        <f>VLOOKUP(C159,'202310-202403出荷数total2403220951'!B:F,5,0)</f>
        <v>#N/A</v>
      </c>
      <c r="J159" s="203">
        <f>VLOOKUP(C159,'出荷数2307～2406total241008110618'!B:F,5,0)</f>
        <v>254</v>
      </c>
      <c r="K159" s="214">
        <f>VLOOKUP(C159,'出荷数2407-2506total250730101950'!B:F,5,0)</f>
        <v>215</v>
      </c>
      <c r="L159" s="203">
        <f>VLOOKUP(C:C,total251219111800!B:F,5,0)</f>
        <v>83</v>
      </c>
      <c r="M159" s="211">
        <v>1500</v>
      </c>
      <c r="N159" s="211">
        <v>1500</v>
      </c>
      <c r="O159" s="44">
        <v>2925</v>
      </c>
      <c r="P159" s="44">
        <v>0</v>
      </c>
      <c r="Q159" s="44">
        <v>100</v>
      </c>
      <c r="R159" s="44">
        <v>0</v>
      </c>
      <c r="S159" s="44">
        <v>0</v>
      </c>
      <c r="T159" s="45">
        <v>0</v>
      </c>
      <c r="U159" s="45">
        <v>3025</v>
      </c>
      <c r="V159" s="45">
        <v>1525</v>
      </c>
      <c r="W159" s="41">
        <v>0.51282051282051277</v>
      </c>
      <c r="X159" s="13"/>
      <c r="Y159" s="13"/>
    </row>
    <row r="160" spans="1:27">
      <c r="A160" s="29" t="s">
        <v>1190</v>
      </c>
      <c r="B160" s="30" t="s">
        <v>356</v>
      </c>
      <c r="C160" s="17" t="s">
        <v>2920</v>
      </c>
      <c r="D160" s="18" t="s">
        <v>2939</v>
      </c>
      <c r="E160" s="17"/>
      <c r="F160" s="6"/>
      <c r="G160" s="8"/>
      <c r="H160" s="21">
        <v>1744</v>
      </c>
      <c r="I160" s="8">
        <f>VLOOKUP(C160,'202310-202403出荷数total2403220951'!B:F,5,0)</f>
        <v>1163</v>
      </c>
      <c r="J160" s="203">
        <f>VLOOKUP(C160,'出荷数2307～2406total241008110618'!B:F,5,0)</f>
        <v>1747</v>
      </c>
      <c r="K160" s="214">
        <f>VLOOKUP(C160,'出荷数2407-2506total250730101950'!B:F,5,0)</f>
        <v>1257</v>
      </c>
      <c r="L160" s="203">
        <f>VLOOKUP(C:C,total251219111800!B:F,5,0)</f>
        <v>174</v>
      </c>
      <c r="M160" s="8"/>
      <c r="N160" s="21">
        <f>L160</f>
        <v>174</v>
      </c>
      <c r="O160" s="44">
        <v>1054</v>
      </c>
      <c r="P160" s="44">
        <v>100</v>
      </c>
      <c r="Q160" s="44">
        <v>0</v>
      </c>
      <c r="R160" s="44">
        <v>0</v>
      </c>
      <c r="S160" s="44">
        <v>300</v>
      </c>
      <c r="T160" s="45">
        <v>-200</v>
      </c>
      <c r="U160" s="45">
        <v>754</v>
      </c>
      <c r="V160" s="45">
        <v>580</v>
      </c>
      <c r="W160" s="41">
        <v>0.15077989601386482</v>
      </c>
      <c r="X160" s="46"/>
      <c r="Y160" s="46"/>
    </row>
    <row r="161" spans="1:25">
      <c r="A161" s="9"/>
      <c r="B161" s="2" t="s">
        <v>5</v>
      </c>
      <c r="C161" s="49" t="s">
        <v>2967</v>
      </c>
      <c r="D161" s="49" t="s">
        <v>2969</v>
      </c>
      <c r="E161" s="50"/>
      <c r="F161" s="50"/>
      <c r="G161" s="8"/>
      <c r="H161" s="21">
        <v>0</v>
      </c>
      <c r="I161" s="8">
        <f>VLOOKUP(C161,'202310-202403出荷数total2403220951'!B:F,5,0)</f>
        <v>109</v>
      </c>
      <c r="J161" s="203">
        <f>VLOOKUP(C161,'出荷数2307～2406total241008110618'!B:F,5,0)</f>
        <v>119</v>
      </c>
      <c r="K161" s="214">
        <f>VLOOKUP(C161,'出荷数2407-2506total250730101950'!B:F,5,0)</f>
        <v>8</v>
      </c>
      <c r="L161" s="203">
        <f>VLOOKUP(C:C,total251219111800!B:F,5,0)</f>
        <v>3</v>
      </c>
      <c r="M161" s="211">
        <v>1000</v>
      </c>
      <c r="N161" s="211">
        <v>1000</v>
      </c>
      <c r="O161" s="44">
        <v>3011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3011</v>
      </c>
      <c r="V161" s="45">
        <v>2011</v>
      </c>
      <c r="W161" s="41">
        <v>0.33211557622052473</v>
      </c>
      <c r="X161" s="13"/>
      <c r="Y161" s="13"/>
    </row>
    <row r="162" spans="1:25">
      <c r="A162" s="9"/>
      <c r="B162" s="2" t="s">
        <v>5</v>
      </c>
      <c r="C162" s="49" t="s">
        <v>2985</v>
      </c>
      <c r="D162" s="49" t="s">
        <v>3773</v>
      </c>
      <c r="E162" s="50"/>
      <c r="F162" s="50"/>
      <c r="G162" s="8"/>
      <c r="H162" s="21">
        <v>0</v>
      </c>
      <c r="I162" s="8">
        <f>VLOOKUP(C162,'202310-202403出荷数total2403220951'!B:F,5,0)</f>
        <v>6</v>
      </c>
      <c r="J162" s="203">
        <f>VLOOKUP(C162,'出荷数2307～2406total241008110618'!B:F,5,0)</f>
        <v>324</v>
      </c>
      <c r="K162" s="214">
        <f>VLOOKUP(C162,'出荷数2407-2506total250730101950'!B:F,5,0)</f>
        <v>1771</v>
      </c>
      <c r="L162" s="203">
        <f>VLOOKUP(C:C,total251219111800!B:F,5,0)</f>
        <v>116</v>
      </c>
      <c r="M162" s="211">
        <v>1000</v>
      </c>
      <c r="N162" s="211">
        <v>1000</v>
      </c>
      <c r="O162" s="44">
        <v>3881</v>
      </c>
      <c r="P162" s="44">
        <v>0</v>
      </c>
      <c r="Q162" s="44">
        <v>500</v>
      </c>
      <c r="R162" s="44">
        <v>0</v>
      </c>
      <c r="S162" s="44">
        <v>0</v>
      </c>
      <c r="T162" s="45">
        <v>0</v>
      </c>
      <c r="U162" s="45">
        <v>4381</v>
      </c>
      <c r="V162" s="45">
        <v>3381</v>
      </c>
      <c r="W162" s="41">
        <v>0.25766555011594949</v>
      </c>
      <c r="X162" s="13"/>
      <c r="Y162" s="13"/>
    </row>
    <row r="163" spans="1:25">
      <c r="A163" s="9"/>
      <c r="B163" s="2" t="s">
        <v>5</v>
      </c>
      <c r="C163" s="49" t="s">
        <v>2966</v>
      </c>
      <c r="D163" s="49" t="s">
        <v>2964</v>
      </c>
      <c r="E163" s="50"/>
      <c r="F163" s="50"/>
      <c r="G163" s="8"/>
      <c r="H163" s="21">
        <v>0</v>
      </c>
      <c r="I163" s="8">
        <f>VLOOKUP(C163,'202310-202403出荷数total2403220951'!B:F,5,0)</f>
        <v>2453</v>
      </c>
      <c r="J163" s="203">
        <f>VLOOKUP(C163,'出荷数2307～2406total241008110618'!B:F,5,0)</f>
        <v>3569</v>
      </c>
      <c r="K163" s="214">
        <f>VLOOKUP(C163,'出荷数2407-2506total250730101950'!B:F,5,0)</f>
        <v>9281</v>
      </c>
      <c r="L163" s="203">
        <f>VLOOKUP(C:C,total251219111800!B:F,5,0)</f>
        <v>1509</v>
      </c>
      <c r="M163" s="8"/>
      <c r="N163" s="21">
        <f>L163</f>
        <v>1509</v>
      </c>
      <c r="O163" s="44">
        <v>537</v>
      </c>
      <c r="P163" s="44">
        <v>1100</v>
      </c>
      <c r="Q163" s="44">
        <v>0</v>
      </c>
      <c r="R163" s="44">
        <v>0</v>
      </c>
      <c r="S163" s="44">
        <v>1300</v>
      </c>
      <c r="T163" s="45">
        <v>-200</v>
      </c>
      <c r="U163" s="45">
        <v>-763</v>
      </c>
      <c r="V163" s="45">
        <v>-2272</v>
      </c>
      <c r="W163" s="41">
        <v>0.921808185705559</v>
      </c>
      <c r="X163" s="13"/>
      <c r="Y163" s="13"/>
    </row>
    <row r="164" spans="1:25">
      <c r="A164" s="9"/>
      <c r="B164" s="2" t="s">
        <v>5</v>
      </c>
      <c r="C164" s="49" t="s">
        <v>2965</v>
      </c>
      <c r="D164" s="49" t="s">
        <v>2964</v>
      </c>
      <c r="E164" s="50"/>
      <c r="F164" s="50"/>
      <c r="G164" s="8"/>
      <c r="H164" s="21">
        <v>0</v>
      </c>
      <c r="I164" s="8">
        <f>VLOOKUP(C164,'202310-202403出荷数total2403220951'!B:F,5,0)</f>
        <v>1097</v>
      </c>
      <c r="J164" s="203">
        <f>VLOOKUP(C164,'出荷数2307～2406total241008110618'!B:F,5,0)</f>
        <v>2410</v>
      </c>
      <c r="K164" s="214">
        <f>VLOOKUP(C164,'出荷数2407-2506total250730101950'!B:F,5,0)</f>
        <v>11564</v>
      </c>
      <c r="L164" s="203">
        <f>VLOOKUP(C:C,total251219111800!B:F,5,0)</f>
        <v>1595</v>
      </c>
      <c r="M164" s="8"/>
      <c r="N164" s="21">
        <f>L164</f>
        <v>1595</v>
      </c>
      <c r="O164" s="44">
        <v>137</v>
      </c>
      <c r="P164" s="44">
        <v>950</v>
      </c>
      <c r="Q164" s="44">
        <v>0</v>
      </c>
      <c r="R164" s="44">
        <v>0</v>
      </c>
      <c r="S164" s="44">
        <v>850</v>
      </c>
      <c r="T164" s="45">
        <v>100</v>
      </c>
      <c r="U164" s="45">
        <v>-713</v>
      </c>
      <c r="V164" s="45">
        <v>-2308</v>
      </c>
      <c r="W164" s="41">
        <v>1.4673413063477461</v>
      </c>
      <c r="X164" s="13"/>
      <c r="Y164" s="13"/>
    </row>
    <row r="165" spans="1:25">
      <c r="A165" s="9"/>
      <c r="B165" s="2" t="s">
        <v>5</v>
      </c>
      <c r="C165" s="49" t="s">
        <v>3763</v>
      </c>
      <c r="D165" s="49" t="s">
        <v>3766</v>
      </c>
      <c r="E165" s="50"/>
      <c r="F165" s="50"/>
      <c r="G165" s="8"/>
      <c r="H165" s="21">
        <v>0</v>
      </c>
      <c r="I165" s="8" t="e">
        <f>VLOOKUP(C165,'202310-202403出荷数total2403220951'!B:F,5,0)</f>
        <v>#N/A</v>
      </c>
      <c r="J165" s="203" t="e">
        <f>VLOOKUP(C165,'出荷数2307～2406total241008110618'!B:F,5,0)</f>
        <v>#N/A</v>
      </c>
      <c r="K165" s="214">
        <f>VLOOKUP(C165,'出荷数2407-2506total250730101950'!B:F,5,0)</f>
        <v>511</v>
      </c>
      <c r="L165" s="203">
        <f>VLOOKUP(C:C,total251219111800!B:F,5,0)</f>
        <v>1697</v>
      </c>
      <c r="M165" s="234">
        <v>1500</v>
      </c>
      <c r="N165" s="21">
        <f>L165</f>
        <v>1697</v>
      </c>
      <c r="O165" s="44">
        <v>2126</v>
      </c>
      <c r="P165" s="44">
        <v>500</v>
      </c>
      <c r="Q165" s="44">
        <v>0</v>
      </c>
      <c r="R165" s="44">
        <v>0</v>
      </c>
      <c r="S165" s="44">
        <v>400</v>
      </c>
      <c r="T165" s="45">
        <v>100</v>
      </c>
      <c r="U165" s="45">
        <v>1726</v>
      </c>
      <c r="V165" s="45">
        <v>29</v>
      </c>
      <c r="W165" s="41">
        <v>0.64623000761614624</v>
      </c>
      <c r="X165" s="13"/>
      <c r="Y165" s="13"/>
    </row>
    <row r="166" spans="1:25">
      <c r="A166" s="9"/>
      <c r="B166" s="2" t="s">
        <v>5</v>
      </c>
      <c r="C166" s="49" t="s">
        <v>3764</v>
      </c>
      <c r="D166" s="49" t="s">
        <v>3766</v>
      </c>
      <c r="E166" s="50"/>
      <c r="F166" s="50"/>
      <c r="G166" s="8"/>
      <c r="H166" s="21">
        <v>0</v>
      </c>
      <c r="I166" s="8" t="e">
        <f>VLOOKUP(C166,'202310-202403出荷数total2403220951'!B:F,5,0)</f>
        <v>#N/A</v>
      </c>
      <c r="J166" s="203" t="e">
        <f>VLOOKUP(C166,'出荷数2307～2406total241008110618'!B:F,5,0)</f>
        <v>#N/A</v>
      </c>
      <c r="K166" s="214">
        <f>VLOOKUP(C166,'出荷数2407-2506total250730101950'!B:F,5,0)</f>
        <v>498</v>
      </c>
      <c r="L166" s="203">
        <f>VLOOKUP(C:C,total251219111800!B:F,5,0)</f>
        <v>1857</v>
      </c>
      <c r="M166" s="234">
        <v>1500</v>
      </c>
      <c r="N166" s="21">
        <f>L166</f>
        <v>1857</v>
      </c>
      <c r="O166" s="44">
        <v>2318</v>
      </c>
      <c r="P166" s="44">
        <v>500</v>
      </c>
      <c r="Q166" s="44">
        <v>0</v>
      </c>
      <c r="R166" s="44">
        <v>0</v>
      </c>
      <c r="S166" s="44">
        <v>400</v>
      </c>
      <c r="T166" s="45">
        <v>100</v>
      </c>
      <c r="U166" s="45">
        <v>1918</v>
      </c>
      <c r="V166" s="45">
        <v>61</v>
      </c>
      <c r="W166" s="41">
        <v>0.65897799858055361</v>
      </c>
      <c r="X166" s="13"/>
      <c r="Y166" s="13"/>
    </row>
    <row r="167" spans="1:25">
      <c r="A167" s="9"/>
      <c r="B167" s="2" t="s">
        <v>5</v>
      </c>
      <c r="C167" s="49" t="s">
        <v>3765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499</v>
      </c>
      <c r="L167" s="203">
        <f>VLOOKUP(C:C,total251219111800!B:F,5,0)</f>
        <v>306</v>
      </c>
      <c r="M167" s="234">
        <v>1500</v>
      </c>
      <c r="N167" s="211">
        <v>1500</v>
      </c>
      <c r="O167" s="44">
        <v>2185</v>
      </c>
      <c r="P167" s="44">
        <v>0</v>
      </c>
      <c r="Q167" s="44">
        <v>0</v>
      </c>
      <c r="R167" s="44">
        <v>0</v>
      </c>
      <c r="S167" s="44">
        <v>0</v>
      </c>
      <c r="T167" s="45">
        <v>0</v>
      </c>
      <c r="U167" s="45">
        <v>2185</v>
      </c>
      <c r="V167" s="45">
        <v>685</v>
      </c>
      <c r="W167" s="41">
        <v>0.68649885583524028</v>
      </c>
      <c r="X167" s="13"/>
      <c r="Y167" s="13"/>
    </row>
    <row r="168" spans="1:25">
      <c r="A168" s="9"/>
      <c r="B168" s="2" t="s">
        <v>5</v>
      </c>
      <c r="C168" s="49" t="s">
        <v>3774</v>
      </c>
      <c r="D168" s="49" t="s">
        <v>3778</v>
      </c>
      <c r="E168" s="50"/>
      <c r="F168" s="50"/>
      <c r="G168" s="8"/>
      <c r="H168" s="21">
        <v>0</v>
      </c>
      <c r="I168" s="8">
        <f>VLOOKUP(C168,'202310-202403出荷数total2403220951'!B:F,5,0)</f>
        <v>3939</v>
      </c>
      <c r="J168" s="203">
        <f>VLOOKUP(C168,'出荷数2307～2406total241008110618'!B:F,5,0)</f>
        <v>8154</v>
      </c>
      <c r="K168" s="214">
        <f>VLOOKUP(C168,'出荷数2407-2506total250730101950'!B:F,5,0)</f>
        <v>10068</v>
      </c>
      <c r="L168" s="203">
        <f>VLOOKUP(C:C,total251219111800!B:F,5,0)</f>
        <v>5974</v>
      </c>
      <c r="M168" s="234">
        <v>3500</v>
      </c>
      <c r="N168" s="21">
        <f>L168</f>
        <v>5974</v>
      </c>
      <c r="O168" s="44">
        <v>17390</v>
      </c>
      <c r="P168" s="44">
        <v>2589</v>
      </c>
      <c r="Q168" s="44">
        <v>0</v>
      </c>
      <c r="R168" s="44">
        <v>0</v>
      </c>
      <c r="S168" s="44">
        <v>4049</v>
      </c>
      <c r="T168" s="45">
        <v>-1460</v>
      </c>
      <c r="U168" s="45">
        <v>13341</v>
      </c>
      <c r="V168" s="45">
        <v>7367</v>
      </c>
      <c r="W168" s="41">
        <v>0.29901396466289604</v>
      </c>
      <c r="X168" s="13"/>
      <c r="Y168" s="13"/>
    </row>
    <row r="169" spans="1:25">
      <c r="A169" s="9"/>
      <c r="B169" s="2" t="s">
        <v>5</v>
      </c>
      <c r="C169" s="49" t="s">
        <v>3775</v>
      </c>
      <c r="D169" s="49" t="s">
        <v>3778</v>
      </c>
      <c r="E169" s="50"/>
      <c r="F169" s="50"/>
      <c r="G169" s="8"/>
      <c r="H169" s="21">
        <v>0</v>
      </c>
      <c r="I169" s="8">
        <f>VLOOKUP(C169,'202310-202403出荷数total2403220951'!B:F,5,0)</f>
        <v>918</v>
      </c>
      <c r="J169" s="203">
        <f>VLOOKUP(C169,'出荷数2307～2406total241008110618'!B:F,5,0)</f>
        <v>1582</v>
      </c>
      <c r="K169" s="214">
        <f>VLOOKUP(C169,'出荷数2407-2506total250730101950'!B:F,5,0)</f>
        <v>2615</v>
      </c>
      <c r="L169" s="203">
        <f>VLOOKUP(C:C,total251219111800!B:F,5,0)</f>
        <v>425</v>
      </c>
      <c r="M169" s="234">
        <v>900</v>
      </c>
      <c r="N169" s="211">
        <v>900</v>
      </c>
      <c r="O169" s="44">
        <v>11453</v>
      </c>
      <c r="P169" s="44">
        <v>0</v>
      </c>
      <c r="Q169" s="44">
        <v>0</v>
      </c>
      <c r="R169" s="44">
        <v>0</v>
      </c>
      <c r="S169" s="44">
        <v>174</v>
      </c>
      <c r="T169" s="45">
        <v>-174</v>
      </c>
      <c r="U169" s="45">
        <v>11279</v>
      </c>
      <c r="V169" s="45">
        <v>10379</v>
      </c>
      <c r="W169" s="41">
        <v>7.8582030908932163E-2</v>
      </c>
      <c r="X169" s="13"/>
      <c r="Y169" s="13"/>
    </row>
    <row r="170" spans="1:25">
      <c r="A170" s="9"/>
      <c r="B170" s="2" t="s">
        <v>5</v>
      </c>
      <c r="C170" s="49" t="s">
        <v>3776</v>
      </c>
      <c r="D170" s="49" t="s">
        <v>3779</v>
      </c>
      <c r="E170" s="50"/>
      <c r="F170" s="50"/>
      <c r="G170" s="8"/>
      <c r="H170" s="21">
        <v>0</v>
      </c>
      <c r="I170" s="8">
        <f>VLOOKUP(C170,'202310-202403出荷数total2403220951'!B:F,5,0)</f>
        <v>7737</v>
      </c>
      <c r="J170" s="203">
        <f>VLOOKUP(C170,'出荷数2307～2406total241008110618'!B:F,5,0)</f>
        <v>12264</v>
      </c>
      <c r="K170" s="214">
        <f>VLOOKUP(C170,'出荷数2407-2506total250730101950'!B:F,5,0)</f>
        <v>10542</v>
      </c>
      <c r="L170" s="203">
        <f>VLOOKUP(C:C,total251219111800!B:F,5,0)</f>
        <v>4084</v>
      </c>
      <c r="M170" s="234">
        <v>7500</v>
      </c>
      <c r="N170" s="211">
        <v>6000</v>
      </c>
      <c r="O170" s="44">
        <v>10898</v>
      </c>
      <c r="P170" s="44">
        <v>2940</v>
      </c>
      <c r="Q170" s="44">
        <v>0</v>
      </c>
      <c r="R170" s="44">
        <v>0</v>
      </c>
      <c r="S170" s="44">
        <v>3987</v>
      </c>
      <c r="T170" s="45">
        <v>-1047</v>
      </c>
      <c r="U170" s="45">
        <v>6911</v>
      </c>
      <c r="V170" s="45">
        <v>911</v>
      </c>
      <c r="W170" s="41">
        <v>0.43358866888278652</v>
      </c>
      <c r="X170" s="13"/>
      <c r="Y170" s="13"/>
    </row>
    <row r="171" spans="1:25">
      <c r="A171" s="9"/>
      <c r="B171" s="2" t="s">
        <v>5</v>
      </c>
      <c r="C171" s="49" t="s">
        <v>3777</v>
      </c>
      <c r="D171" s="49" t="s">
        <v>3779</v>
      </c>
      <c r="E171" s="50"/>
      <c r="F171" s="50"/>
      <c r="G171" s="8"/>
      <c r="H171" s="21">
        <v>0</v>
      </c>
      <c r="I171" s="8">
        <f>VLOOKUP(C171,'202310-202403出荷数total2403220951'!B:F,5,0)</f>
        <v>680</v>
      </c>
      <c r="J171" s="203">
        <f>VLOOKUP(C171,'出荷数2307～2406total241008110618'!B:F,5,0)</f>
        <v>1532</v>
      </c>
      <c r="K171" s="214">
        <f>VLOOKUP(C171,'出荷数2407-2506total250730101950'!B:F,5,0)</f>
        <v>1690</v>
      </c>
      <c r="L171" s="203">
        <f>VLOOKUP(C:C,total251219111800!B:F,5,0)</f>
        <v>547</v>
      </c>
      <c r="M171" s="234">
        <v>1000</v>
      </c>
      <c r="N171" s="211">
        <v>1000</v>
      </c>
      <c r="O171" s="44">
        <v>2522</v>
      </c>
      <c r="P171" s="44">
        <v>0</v>
      </c>
      <c r="Q171" s="44">
        <v>0</v>
      </c>
      <c r="R171" s="44">
        <v>0</v>
      </c>
      <c r="S171" s="44">
        <v>1150</v>
      </c>
      <c r="T171" s="45">
        <v>-1150</v>
      </c>
      <c r="U171" s="45">
        <v>1372</v>
      </c>
      <c r="V171" s="45">
        <v>372</v>
      </c>
      <c r="W171" s="41">
        <v>0.39651070578905628</v>
      </c>
      <c r="X171" s="13"/>
      <c r="Y171" s="13"/>
    </row>
    <row r="172" spans="1:25">
      <c r="A172" s="9"/>
      <c r="B172" s="2" t="s">
        <v>5</v>
      </c>
      <c r="C172" s="49" t="s">
        <v>3923</v>
      </c>
      <c r="D172" s="49" t="s">
        <v>3935</v>
      </c>
      <c r="E172" s="50"/>
      <c r="F172" s="50"/>
      <c r="G172" s="8"/>
      <c r="H172" s="21">
        <v>0</v>
      </c>
      <c r="I172" s="8" t="e">
        <f>VLOOKUP(C172,'202310-202403出荷数total2403220951'!B:F,5,0)</f>
        <v>#N/A</v>
      </c>
      <c r="J172" s="203" t="e">
        <f>VLOOKUP(C172,'出荷数2307～2406total241008110618'!B:F,5,0)</f>
        <v>#N/A</v>
      </c>
      <c r="K172" s="214">
        <f>VLOOKUP(C172,'出荷数2407-2506total250730101950'!B:F,5,0)</f>
        <v>598</v>
      </c>
      <c r="L172" s="203">
        <f>VLOOKUP(C:C,total251219111800!B:F,5,0)</f>
        <v>356</v>
      </c>
      <c r="M172" s="234">
        <v>1500</v>
      </c>
      <c r="N172" s="211">
        <v>1500</v>
      </c>
      <c r="O172" s="44">
        <v>4725</v>
      </c>
      <c r="P172" s="44">
        <v>600</v>
      </c>
      <c r="Q172" s="44">
        <v>0</v>
      </c>
      <c r="R172" s="44">
        <v>0</v>
      </c>
      <c r="S172" s="44">
        <v>600</v>
      </c>
      <c r="T172" s="45">
        <v>0</v>
      </c>
      <c r="U172" s="45">
        <v>4125</v>
      </c>
      <c r="V172" s="45">
        <v>2625</v>
      </c>
      <c r="W172" s="41">
        <v>0.28169014084507044</v>
      </c>
      <c r="X172" s="13"/>
      <c r="Y172" s="13"/>
    </row>
    <row r="173" spans="1:25">
      <c r="A173" s="9"/>
      <c r="B173" s="2" t="s">
        <v>5</v>
      </c>
      <c r="C173" s="49" t="s">
        <v>3924</v>
      </c>
      <c r="D173" s="49" t="s">
        <v>3936</v>
      </c>
      <c r="E173" s="50"/>
      <c r="F173" s="50"/>
      <c r="G173" s="8"/>
      <c r="H173" s="21">
        <v>0</v>
      </c>
      <c r="I173" s="8" t="e">
        <f>VLOOKUP(C173,'202310-202403出荷数total2403220951'!B:F,5,0)</f>
        <v>#N/A</v>
      </c>
      <c r="J173" s="203" t="e">
        <f>VLOOKUP(C173,'出荷数2307～2406total241008110618'!B:F,5,0)</f>
        <v>#N/A</v>
      </c>
      <c r="K173" s="214">
        <f>VLOOKUP(C173,'出荷数2407-2506total250730101950'!B:F,5,0)</f>
        <v>2001</v>
      </c>
      <c r="L173" s="203">
        <f>VLOOKUP(C:C,total251219111800!B:F,5,0)</f>
        <v>2859</v>
      </c>
      <c r="M173" s="234">
        <v>2500</v>
      </c>
      <c r="N173" s="21">
        <f>L173</f>
        <v>2859</v>
      </c>
      <c r="O173" s="44">
        <v>9926</v>
      </c>
      <c r="P173" s="44">
        <v>1900</v>
      </c>
      <c r="Q173" s="44">
        <v>0</v>
      </c>
      <c r="R173" s="44">
        <v>0</v>
      </c>
      <c r="S173" s="44">
        <v>2000</v>
      </c>
      <c r="T173" s="45">
        <v>-100</v>
      </c>
      <c r="U173" s="45">
        <v>7926</v>
      </c>
      <c r="V173" s="45">
        <v>5067</v>
      </c>
      <c r="W173" s="41">
        <v>0.24175545408422119</v>
      </c>
      <c r="X173" s="13"/>
      <c r="Y173" s="13"/>
    </row>
    <row r="174" spans="1:25">
      <c r="A174" s="9"/>
      <c r="B174" s="2" t="s">
        <v>5</v>
      </c>
      <c r="C174" s="49" t="s">
        <v>3925</v>
      </c>
      <c r="D174" s="49" t="s">
        <v>3934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122</v>
      </c>
      <c r="L174" s="203">
        <f>VLOOKUP(C:C,total251219111800!B:F,5,0)</f>
        <v>420</v>
      </c>
      <c r="M174" s="234">
        <v>2000</v>
      </c>
      <c r="N174" s="211">
        <v>1500</v>
      </c>
      <c r="O174" s="44">
        <v>3663</v>
      </c>
      <c r="P174" s="44">
        <v>0</v>
      </c>
      <c r="Q174" s="44">
        <v>0</v>
      </c>
      <c r="R174" s="44">
        <v>0</v>
      </c>
      <c r="S174" s="44">
        <v>78</v>
      </c>
      <c r="T174" s="45">
        <v>-78</v>
      </c>
      <c r="U174" s="45">
        <v>3585</v>
      </c>
      <c r="V174" s="45">
        <v>2085</v>
      </c>
      <c r="W174" s="41">
        <v>0.4095004095004095</v>
      </c>
      <c r="X174" s="13"/>
      <c r="Y174" s="13"/>
    </row>
    <row r="175" spans="1:25">
      <c r="A175" s="9"/>
      <c r="B175" s="2" t="s">
        <v>5</v>
      </c>
      <c r="C175" s="49" t="s">
        <v>3926</v>
      </c>
      <c r="D175" s="49" t="s">
        <v>3933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488</v>
      </c>
      <c r="L175" s="203">
        <f>VLOOKUP(C:C,total251219111800!B:F,5,0)</f>
        <v>558</v>
      </c>
      <c r="M175" s="234">
        <v>2000</v>
      </c>
      <c r="N175" s="211">
        <v>1500</v>
      </c>
      <c r="O175" s="44">
        <v>1856</v>
      </c>
      <c r="P175" s="44">
        <v>0</v>
      </c>
      <c r="Q175" s="44">
        <v>0</v>
      </c>
      <c r="R175" s="44">
        <v>0</v>
      </c>
      <c r="S175" s="44">
        <v>0</v>
      </c>
      <c r="T175" s="45">
        <v>0</v>
      </c>
      <c r="U175" s="45">
        <v>1856</v>
      </c>
      <c r="V175" s="45">
        <v>356</v>
      </c>
      <c r="W175" s="41">
        <v>0.80818965517241381</v>
      </c>
      <c r="X175" s="13"/>
      <c r="Y175" s="13"/>
    </row>
    <row r="176" spans="1:25">
      <c r="A176" s="9"/>
      <c r="B176" s="2" t="s">
        <v>5</v>
      </c>
      <c r="C176" s="49" t="s">
        <v>3927</v>
      </c>
      <c r="D176" s="49" t="s">
        <v>3932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453</v>
      </c>
      <c r="L176" s="203">
        <f>VLOOKUP(C:C,total251219111800!B:F,5,0)</f>
        <v>445</v>
      </c>
      <c r="M176" s="234">
        <v>2000</v>
      </c>
      <c r="N176" s="211">
        <v>1500</v>
      </c>
      <c r="O176" s="44">
        <v>2356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2356</v>
      </c>
      <c r="V176" s="45">
        <v>856</v>
      </c>
      <c r="W176" s="41">
        <v>0.63667232597623091</v>
      </c>
      <c r="X176" s="13"/>
      <c r="Y176" s="13"/>
    </row>
    <row r="177" spans="1:27">
      <c r="A177" s="9"/>
      <c r="B177" s="2" t="s">
        <v>5</v>
      </c>
      <c r="C177" s="49" t="s">
        <v>3928</v>
      </c>
      <c r="D177" s="49" t="s">
        <v>3931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208</v>
      </c>
      <c r="L177" s="203">
        <f>VLOOKUP(C:C,total251219111800!B:F,5,0)</f>
        <v>608</v>
      </c>
      <c r="M177" s="234">
        <v>2000</v>
      </c>
      <c r="N177" s="211">
        <v>1500</v>
      </c>
      <c r="O177" s="44">
        <v>2091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2091</v>
      </c>
      <c r="V177" s="45">
        <v>591</v>
      </c>
      <c r="W177" s="41">
        <v>0.71736011477761841</v>
      </c>
      <c r="X177" s="13"/>
      <c r="Y177" s="13"/>
    </row>
    <row r="178" spans="1:27">
      <c r="A178" s="9"/>
      <c r="B178" s="2" t="s">
        <v>5</v>
      </c>
      <c r="C178" s="49" t="s">
        <v>3929</v>
      </c>
      <c r="D178" s="49" t="s">
        <v>3930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105</v>
      </c>
      <c r="L178" s="203">
        <f>VLOOKUP(C:C,total251219111800!B:F,5,0)</f>
        <v>1519</v>
      </c>
      <c r="M178" s="234">
        <v>2000</v>
      </c>
      <c r="N178" s="211">
        <v>1500</v>
      </c>
      <c r="O178" s="44">
        <v>1095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1095</v>
      </c>
      <c r="V178" s="45">
        <v>-405</v>
      </c>
      <c r="W178" s="41">
        <v>1.3698630136986301</v>
      </c>
      <c r="X178" s="13"/>
      <c r="Y178" s="13"/>
    </row>
    <row r="179" spans="1:27" s="200" customFormat="1">
      <c r="A179" s="243"/>
      <c r="B179" s="257" t="s">
        <v>5</v>
      </c>
      <c r="C179" s="258" t="s">
        <v>3937</v>
      </c>
      <c r="D179" s="258" t="s">
        <v>3938</v>
      </c>
      <c r="E179" s="259"/>
      <c r="F179" s="259"/>
      <c r="G179" s="196"/>
      <c r="H179" s="196">
        <v>0</v>
      </c>
      <c r="I179" s="196" t="e">
        <f>VLOOKUP(C179,'202310-202403出荷数total2403220951'!B:F,5,0)</f>
        <v>#N/A</v>
      </c>
      <c r="J179" s="196" t="e">
        <f>VLOOKUP(C179,'出荷数2307～2406total241008110618'!B:F,5,0)</f>
        <v>#N/A</v>
      </c>
      <c r="K179" s="214">
        <f>VLOOKUP(C179,'出荷数2407-2506total250730101950'!B:F,5,0)</f>
        <v>1322</v>
      </c>
      <c r="L179" s="203">
        <f>VLOOKUP(C:C,total251219111800!B:F,5,0)</f>
        <v>58</v>
      </c>
      <c r="M179" s="281">
        <v>1500</v>
      </c>
      <c r="N179" s="211">
        <v>1500</v>
      </c>
      <c r="O179" s="196">
        <v>5</v>
      </c>
      <c r="P179" s="196">
        <v>0</v>
      </c>
      <c r="Q179" s="196">
        <v>0</v>
      </c>
      <c r="R179" s="196">
        <v>0</v>
      </c>
      <c r="S179" s="196">
        <v>0</v>
      </c>
      <c r="T179" s="197">
        <v>0</v>
      </c>
      <c r="U179" s="197">
        <v>5</v>
      </c>
      <c r="V179" s="197">
        <v>-1495</v>
      </c>
      <c r="W179" s="198">
        <v>300</v>
      </c>
      <c r="X179" s="243"/>
      <c r="Y179" s="243"/>
      <c r="Z179" s="201"/>
      <c r="AA179" s="201"/>
    </row>
    <row r="180" spans="1:27">
      <c r="A180" s="9"/>
      <c r="B180" s="2" t="s">
        <v>5</v>
      </c>
      <c r="C180" s="49" t="s">
        <v>3941</v>
      </c>
      <c r="D180" s="49" t="s">
        <v>3943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32</v>
      </c>
      <c r="L180" s="203">
        <f>VLOOKUP(C:C,total251219111800!B:F,5,0)</f>
        <v>306</v>
      </c>
      <c r="M180" s="234">
        <v>1000</v>
      </c>
      <c r="N180" s="211">
        <v>1000</v>
      </c>
      <c r="O180" s="44">
        <v>4541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4541</v>
      </c>
      <c r="V180" s="45">
        <v>3541</v>
      </c>
      <c r="W180" s="41">
        <v>0.22021581149526537</v>
      </c>
      <c r="X180" s="46"/>
      <c r="Y180" s="46"/>
    </row>
    <row r="181" spans="1:27">
      <c r="A181" s="9"/>
      <c r="B181" s="2" t="s">
        <v>5</v>
      </c>
      <c r="C181" s="49" t="s">
        <v>3942</v>
      </c>
      <c r="D181" s="49" t="s">
        <v>3943</v>
      </c>
      <c r="E181" s="50"/>
      <c r="F181" s="50"/>
      <c r="G181" s="8"/>
      <c r="H181" s="21">
        <v>0</v>
      </c>
      <c r="I181" s="8" t="e">
        <f>VLOOKUP(C181,'202310-202403出荷数total2403220951'!B:F,5,0)</f>
        <v>#N/A</v>
      </c>
      <c r="J181" s="203" t="e">
        <f>VLOOKUP(C181,'出荷数2307～2406total241008110618'!B:F,5,0)</f>
        <v>#N/A</v>
      </c>
      <c r="K181" s="214">
        <f>VLOOKUP(C181,'出荷数2407-2506total250730101950'!B:F,5,0)</f>
        <v>33</v>
      </c>
      <c r="L181" s="203">
        <f>VLOOKUP(C:C,total251219111800!B:F,5,0)</f>
        <v>198</v>
      </c>
      <c r="M181" s="234">
        <v>1000</v>
      </c>
      <c r="N181" s="211">
        <v>1000</v>
      </c>
      <c r="O181" s="44">
        <v>5090</v>
      </c>
      <c r="P181" s="44">
        <v>0</v>
      </c>
      <c r="Q181" s="44">
        <v>0</v>
      </c>
      <c r="R181" s="44">
        <v>0</v>
      </c>
      <c r="S181" s="44">
        <v>0</v>
      </c>
      <c r="T181" s="45">
        <v>0</v>
      </c>
      <c r="U181" s="45">
        <v>5090</v>
      </c>
      <c r="V181" s="45">
        <v>4090</v>
      </c>
      <c r="W181" s="41">
        <v>0.19646365422396855</v>
      </c>
      <c r="X181" s="46"/>
      <c r="Y181" s="46"/>
    </row>
    <row r="182" spans="1:27">
      <c r="A182" s="9"/>
      <c r="B182" s="2" t="s">
        <v>5</v>
      </c>
      <c r="C182" s="49" t="s">
        <v>3944</v>
      </c>
      <c r="D182" s="49" t="s">
        <v>3945</v>
      </c>
      <c r="E182" s="50"/>
      <c r="F182" s="50"/>
      <c r="G182" s="8"/>
      <c r="H182" s="21"/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75</v>
      </c>
      <c r="L182" s="203">
        <f>VLOOKUP(C:C,total251219111800!B:F,5,0)</f>
        <v>907</v>
      </c>
      <c r="M182" s="234">
        <v>1000</v>
      </c>
      <c r="N182" s="211">
        <v>1000</v>
      </c>
      <c r="O182" s="44">
        <v>5163</v>
      </c>
      <c r="P182" s="44">
        <v>800</v>
      </c>
      <c r="Q182" s="44">
        <v>0</v>
      </c>
      <c r="R182" s="44">
        <v>0</v>
      </c>
      <c r="S182" s="44">
        <v>800</v>
      </c>
      <c r="T182" s="45">
        <v>0</v>
      </c>
      <c r="U182" s="45">
        <v>4363</v>
      </c>
      <c r="V182" s="45">
        <v>3363</v>
      </c>
      <c r="W182" s="41">
        <v>0.16770082173402651</v>
      </c>
      <c r="X182" s="46"/>
      <c r="Y182" s="46"/>
    </row>
    <row r="183" spans="1:27">
      <c r="A183" s="9"/>
      <c r="B183" s="2" t="s">
        <v>5</v>
      </c>
      <c r="C183" s="49" t="s">
        <v>3946</v>
      </c>
      <c r="D183" s="49" t="s">
        <v>3947</v>
      </c>
      <c r="E183" s="50"/>
      <c r="F183" s="50"/>
      <c r="G183" s="8"/>
      <c r="H183" s="21"/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1140</v>
      </c>
      <c r="L183" s="203">
        <f>VLOOKUP(C:C,total251219111800!B:F,5,0)</f>
        <v>346</v>
      </c>
      <c r="M183" s="234">
        <v>1000</v>
      </c>
      <c r="N183" s="211">
        <v>1000</v>
      </c>
      <c r="O183" s="44">
        <v>4373</v>
      </c>
      <c r="P183" s="44">
        <v>200</v>
      </c>
      <c r="Q183" s="44">
        <v>0</v>
      </c>
      <c r="R183" s="44">
        <v>0</v>
      </c>
      <c r="S183" s="44">
        <v>100</v>
      </c>
      <c r="T183" s="45">
        <v>100</v>
      </c>
      <c r="U183" s="45">
        <v>4273</v>
      </c>
      <c r="V183" s="45">
        <v>3273</v>
      </c>
      <c r="W183" s="41">
        <v>0.21867483052700634</v>
      </c>
      <c r="X183" s="46"/>
      <c r="Y183" s="46"/>
    </row>
    <row r="184" spans="1:27">
      <c r="A184" s="9"/>
      <c r="B184" s="2" t="s">
        <v>5</v>
      </c>
      <c r="C184" s="49" t="s">
        <v>4075</v>
      </c>
      <c r="D184" s="49" t="s">
        <v>4078</v>
      </c>
      <c r="E184" s="50"/>
      <c r="F184" s="50"/>
      <c r="G184" s="8"/>
      <c r="H184" s="21">
        <v>0</v>
      </c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1187</v>
      </c>
      <c r="L184" s="203">
        <f>VLOOKUP(C:C,total251219111800!B:F,5,0)</f>
        <v>568</v>
      </c>
      <c r="M184" s="213"/>
      <c r="N184" s="21">
        <f>L184</f>
        <v>568</v>
      </c>
      <c r="O184" s="44">
        <v>411</v>
      </c>
      <c r="P184" s="44">
        <v>1000</v>
      </c>
      <c r="Q184" s="44">
        <v>0</v>
      </c>
      <c r="R184" s="44">
        <v>0</v>
      </c>
      <c r="S184" s="44">
        <v>1000</v>
      </c>
      <c r="T184" s="45">
        <v>0</v>
      </c>
      <c r="U184" s="45">
        <v>-589</v>
      </c>
      <c r="V184" s="45">
        <v>-1157</v>
      </c>
      <c r="W184" s="41">
        <v>0.40255138199858259</v>
      </c>
      <c r="X184" s="13"/>
      <c r="Y184" s="13"/>
    </row>
    <row r="185" spans="1:27">
      <c r="A185" s="9"/>
      <c r="B185" s="2" t="s">
        <v>5</v>
      </c>
      <c r="C185" s="49" t="s">
        <v>4076</v>
      </c>
      <c r="D185" s="49" t="s">
        <v>4079</v>
      </c>
      <c r="E185" s="50"/>
      <c r="F185" s="50"/>
      <c r="G185" s="8"/>
      <c r="H185" s="21">
        <v>0</v>
      </c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2054</v>
      </c>
      <c r="L185" s="203">
        <f>VLOOKUP(C:C,total251219111800!B:F,5,0)</f>
        <v>1590</v>
      </c>
      <c r="M185" s="213"/>
      <c r="N185" s="21">
        <f>L185</f>
        <v>1590</v>
      </c>
      <c r="O185" s="44">
        <v>928</v>
      </c>
      <c r="P185" s="44">
        <v>500</v>
      </c>
      <c r="Q185" s="44">
        <v>0</v>
      </c>
      <c r="R185" s="44">
        <v>0</v>
      </c>
      <c r="S185" s="44">
        <v>500</v>
      </c>
      <c r="T185" s="45">
        <v>0</v>
      </c>
      <c r="U185" s="45">
        <v>428</v>
      </c>
      <c r="V185" s="45">
        <v>-1162</v>
      </c>
      <c r="W185" s="41">
        <v>1.1134453781512605</v>
      </c>
      <c r="X185" s="13"/>
      <c r="Y185" s="13"/>
    </row>
    <row r="186" spans="1:27">
      <c r="A186" s="9"/>
      <c r="B186" s="2" t="s">
        <v>5</v>
      </c>
      <c r="C186" s="49" t="s">
        <v>4089</v>
      </c>
      <c r="D186" s="49" t="s">
        <v>4090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81</v>
      </c>
      <c r="L186" s="203">
        <f>VLOOKUP(C:C,total251219111800!B:F,5,0)</f>
        <v>766</v>
      </c>
      <c r="M186" s="234">
        <v>1500</v>
      </c>
      <c r="N186" s="211">
        <v>1500</v>
      </c>
      <c r="O186" s="44">
        <v>2117</v>
      </c>
      <c r="P186" s="44">
        <v>1000</v>
      </c>
      <c r="Q186" s="44">
        <v>3000</v>
      </c>
      <c r="R186" s="44">
        <v>0</v>
      </c>
      <c r="S186" s="44">
        <v>1100</v>
      </c>
      <c r="T186" s="45">
        <v>-100</v>
      </c>
      <c r="U186" s="45">
        <v>4017</v>
      </c>
      <c r="V186" s="45">
        <v>2517</v>
      </c>
      <c r="W186" s="41">
        <v>0.48123195380173245</v>
      </c>
      <c r="X186" s="13"/>
      <c r="Y186" s="13"/>
    </row>
    <row r="187" spans="1:27">
      <c r="A187" s="9"/>
      <c r="B187" s="2" t="s">
        <v>5</v>
      </c>
      <c r="C187" s="49" t="s">
        <v>4091</v>
      </c>
      <c r="D187" s="49" t="s">
        <v>4092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75</v>
      </c>
      <c r="L187" s="203">
        <f>VLOOKUP(C:C,total251219111800!B:F,5,0)</f>
        <v>2260</v>
      </c>
      <c r="M187" s="8"/>
      <c r="N187" s="21">
        <f>L187</f>
        <v>2260</v>
      </c>
      <c r="O187" s="44">
        <v>3408</v>
      </c>
      <c r="P187" s="44">
        <v>2120</v>
      </c>
      <c r="Q187" s="44">
        <v>0</v>
      </c>
      <c r="R187" s="44">
        <v>0</v>
      </c>
      <c r="S187" s="44">
        <v>2400</v>
      </c>
      <c r="T187" s="45">
        <v>-280</v>
      </c>
      <c r="U187" s="45">
        <v>1008</v>
      </c>
      <c r="V187" s="45">
        <v>-1252</v>
      </c>
      <c r="W187" s="41">
        <v>0.40882778581765555</v>
      </c>
      <c r="X187" s="13" t="s">
        <v>4392</v>
      </c>
      <c r="Y187" s="13" t="s">
        <v>4399</v>
      </c>
    </row>
    <row r="188" spans="1:27">
      <c r="A188" s="9"/>
      <c r="B188" s="2" t="s">
        <v>5</v>
      </c>
      <c r="C188" s="49" t="s">
        <v>4181</v>
      </c>
      <c r="D188" s="50" t="s">
        <v>4189</v>
      </c>
      <c r="E188" s="50"/>
      <c r="F188" s="50"/>
      <c r="G188" s="8"/>
      <c r="H188" s="21"/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 t="e">
        <f>VLOOKUP(C188,'出荷数2407-2506total250730101950'!B:F,5,0)</f>
        <v>#N/A</v>
      </c>
      <c r="L188" s="203">
        <f>VLOOKUP(C:C,total251219111800!B:F,5,0)</f>
        <v>147</v>
      </c>
      <c r="M188" s="213">
        <v>1000</v>
      </c>
      <c r="N188" s="211">
        <v>1000</v>
      </c>
      <c r="O188" s="44">
        <v>2810</v>
      </c>
      <c r="P188" s="44">
        <v>0</v>
      </c>
      <c r="Q188" s="44">
        <v>0</v>
      </c>
      <c r="R188" s="44">
        <v>0</v>
      </c>
      <c r="S188" s="44">
        <v>0</v>
      </c>
      <c r="T188" s="45">
        <v>0</v>
      </c>
      <c r="U188" s="45">
        <v>2810</v>
      </c>
      <c r="V188" s="45">
        <v>1810</v>
      </c>
      <c r="W188" s="41">
        <v>0.35587188612099646</v>
      </c>
      <c r="X188" s="13"/>
      <c r="Y188" s="13"/>
    </row>
    <row r="189" spans="1:27">
      <c r="A189" s="9"/>
      <c r="B189" s="2" t="s">
        <v>5</v>
      </c>
      <c r="C189" s="49" t="s">
        <v>4182</v>
      </c>
      <c r="D189" s="50" t="s">
        <v>4191</v>
      </c>
      <c r="E189" s="50"/>
      <c r="F189" s="50"/>
      <c r="G189" s="8"/>
      <c r="H189" s="21"/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 t="e">
        <f>VLOOKUP(C189,'出荷数2407-2506total250730101950'!B:F,5,0)</f>
        <v>#N/A</v>
      </c>
      <c r="L189" s="203">
        <f>VLOOKUP(C:C,total251219111800!B:F,5,0)</f>
        <v>179</v>
      </c>
      <c r="M189" s="213">
        <v>1000</v>
      </c>
      <c r="N189" s="211">
        <v>1000</v>
      </c>
      <c r="O189" s="44">
        <v>2449</v>
      </c>
      <c r="P189" s="44">
        <v>0</v>
      </c>
      <c r="Q189" s="44">
        <v>3000</v>
      </c>
      <c r="R189" s="44">
        <v>0</v>
      </c>
      <c r="S189" s="44">
        <v>0</v>
      </c>
      <c r="T189" s="45">
        <v>0</v>
      </c>
      <c r="U189" s="45">
        <v>5449</v>
      </c>
      <c r="V189" s="45">
        <v>4449</v>
      </c>
      <c r="W189" s="41">
        <v>0.40832993058391182</v>
      </c>
      <c r="X189" s="13"/>
      <c r="Y189" s="13"/>
    </row>
    <row r="190" spans="1:27">
      <c r="A190" s="9"/>
      <c r="B190" s="2" t="s">
        <v>5</v>
      </c>
      <c r="C190" s="49" t="s">
        <v>4183</v>
      </c>
      <c r="D190" s="50" t="s">
        <v>4193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VLOOKUP(C:C,total251219111800!B:F,5,0)</f>
        <v>2</v>
      </c>
      <c r="M190" s="213">
        <v>1000</v>
      </c>
      <c r="N190" s="211">
        <v>1000</v>
      </c>
      <c r="O190" s="44">
        <v>2857</v>
      </c>
      <c r="P190" s="44">
        <v>0</v>
      </c>
      <c r="Q190" s="44">
        <v>140</v>
      </c>
      <c r="R190" s="44">
        <v>0</v>
      </c>
      <c r="S190" s="44">
        <v>0</v>
      </c>
      <c r="T190" s="45">
        <v>0</v>
      </c>
      <c r="U190" s="45">
        <v>2997</v>
      </c>
      <c r="V190" s="45">
        <v>1997</v>
      </c>
      <c r="W190" s="41">
        <v>0.35001750087504374</v>
      </c>
      <c r="X190" s="13"/>
      <c r="Y190" s="13"/>
    </row>
    <row r="191" spans="1:27">
      <c r="A191" s="9"/>
      <c r="B191" s="2" t="s">
        <v>5</v>
      </c>
      <c r="C191" s="49" t="s">
        <v>4186</v>
      </c>
      <c r="D191" s="50" t="s">
        <v>4195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VLOOKUP(C:C,total251219111800!B:F,5,0)</f>
        <v>2</v>
      </c>
      <c r="M191" s="213">
        <v>1000</v>
      </c>
      <c r="N191" s="211">
        <v>1000</v>
      </c>
      <c r="O191" s="44">
        <v>2787</v>
      </c>
      <c r="P191" s="44">
        <v>0</v>
      </c>
      <c r="Q191" s="44">
        <v>0</v>
      </c>
      <c r="R191" s="44">
        <v>0</v>
      </c>
      <c r="S191" s="44">
        <v>0</v>
      </c>
      <c r="T191" s="45">
        <v>0</v>
      </c>
      <c r="U191" s="45">
        <v>2787</v>
      </c>
      <c r="V191" s="45">
        <v>1787</v>
      </c>
      <c r="W191" s="41">
        <v>0.35880875493362036</v>
      </c>
      <c r="X191" s="13"/>
      <c r="Y191" s="13"/>
    </row>
    <row r="192" spans="1:27">
      <c r="A192" s="9"/>
      <c r="B192" s="2" t="s">
        <v>5</v>
      </c>
      <c r="C192" s="49" t="s">
        <v>4184</v>
      </c>
      <c r="D192" s="50" t="s">
        <v>4194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VLOOKUP(C:C,total251219111800!B:F,5,0)</f>
        <v>72</v>
      </c>
      <c r="M192" s="213">
        <v>1000</v>
      </c>
      <c r="N192" s="211">
        <v>1000</v>
      </c>
      <c r="O192" s="44">
        <v>2886</v>
      </c>
      <c r="P192" s="44">
        <v>0</v>
      </c>
      <c r="Q192" s="44">
        <v>0</v>
      </c>
      <c r="R192" s="44">
        <v>0</v>
      </c>
      <c r="S192" s="44">
        <v>0</v>
      </c>
      <c r="T192" s="45">
        <v>0</v>
      </c>
      <c r="U192" s="45">
        <v>2886</v>
      </c>
      <c r="V192" s="45">
        <v>1886</v>
      </c>
      <c r="W192" s="41">
        <v>0.3465003465003465</v>
      </c>
      <c r="X192" s="13"/>
      <c r="Y192" s="13"/>
    </row>
    <row r="193" spans="1:25">
      <c r="A193" s="9"/>
      <c r="B193" s="2" t="s">
        <v>5</v>
      </c>
      <c r="C193" s="49" t="s">
        <v>4185</v>
      </c>
      <c r="D193" s="50" t="s">
        <v>4197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VLOOKUP(C:C,total251219111800!B:F,5,0)</f>
        <v>6</v>
      </c>
      <c r="M193" s="213">
        <v>1000</v>
      </c>
      <c r="N193" s="211">
        <v>1000</v>
      </c>
      <c r="O193" s="44">
        <v>1987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1987</v>
      </c>
      <c r="V193" s="45">
        <v>987</v>
      </c>
      <c r="W193" s="41">
        <v>0.50327126321087068</v>
      </c>
      <c r="X193" s="13"/>
      <c r="Y193" s="13"/>
    </row>
    <row r="194" spans="1:25">
      <c r="A194" s="9"/>
      <c r="B194" s="2" t="s">
        <v>5</v>
      </c>
      <c r="C194" s="49" t="s">
        <v>4187</v>
      </c>
      <c r="D194" s="50" t="s">
        <v>4198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VLOOKUP(C:C,total251219111800!B:F,5,0)</f>
        <v>285</v>
      </c>
      <c r="M194" s="213">
        <v>1000</v>
      </c>
      <c r="N194" s="211">
        <v>1000</v>
      </c>
      <c r="O194" s="44">
        <v>2701</v>
      </c>
      <c r="P194" s="44">
        <v>100</v>
      </c>
      <c r="Q194" s="44">
        <v>0</v>
      </c>
      <c r="R194" s="44">
        <v>0</v>
      </c>
      <c r="S194" s="44">
        <v>100</v>
      </c>
      <c r="T194" s="45">
        <v>0</v>
      </c>
      <c r="U194" s="45">
        <v>2601</v>
      </c>
      <c r="V194" s="45">
        <v>1601</v>
      </c>
      <c r="W194" s="41">
        <v>0.35701535166012138</v>
      </c>
      <c r="X194" s="13"/>
      <c r="Y194" s="13"/>
    </row>
    <row r="195" spans="1:25">
      <c r="A195" s="9"/>
      <c r="B195" s="2" t="s">
        <v>5</v>
      </c>
      <c r="C195" s="49" t="s">
        <v>4242</v>
      </c>
      <c r="D195" s="50" t="s">
        <v>4243</v>
      </c>
      <c r="E195" s="50"/>
      <c r="F195" s="50"/>
      <c r="G195" s="8"/>
      <c r="H195" s="21"/>
      <c r="I195" s="8"/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VLOOKUP(C:C,total251219111800!B:F,5,0)</f>
        <v>9</v>
      </c>
      <c r="M195" s="213">
        <v>1000</v>
      </c>
      <c r="N195" s="211">
        <v>1000</v>
      </c>
      <c r="O195" s="44">
        <v>2506</v>
      </c>
      <c r="P195" s="44">
        <v>150</v>
      </c>
      <c r="Q195" s="44">
        <v>462</v>
      </c>
      <c r="R195" s="44">
        <v>0</v>
      </c>
      <c r="S195" s="44">
        <v>150</v>
      </c>
      <c r="T195" s="45">
        <v>0</v>
      </c>
      <c r="U195" s="45">
        <v>2818</v>
      </c>
      <c r="V195" s="45">
        <v>1818</v>
      </c>
      <c r="W195" s="41">
        <v>0.37650602409638556</v>
      </c>
      <c r="X195" s="46"/>
      <c r="Y195" s="46"/>
    </row>
    <row r="196" spans="1:25">
      <c r="A196" s="9"/>
      <c r="B196" s="2" t="s">
        <v>5</v>
      </c>
      <c r="C196" s="49" t="s">
        <v>4244</v>
      </c>
      <c r="D196" s="50" t="s">
        <v>4245</v>
      </c>
      <c r="E196" s="50"/>
      <c r="F196" s="50"/>
      <c r="G196" s="8"/>
      <c r="H196" s="21"/>
      <c r="I196" s="8"/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VLOOKUP(C:C,total251219111800!B:F,5,0)</f>
        <v>15</v>
      </c>
      <c r="M196" s="213">
        <v>1000</v>
      </c>
      <c r="N196" s="211">
        <v>1000</v>
      </c>
      <c r="O196" s="44">
        <v>4092</v>
      </c>
      <c r="P196" s="44">
        <v>0</v>
      </c>
      <c r="Q196" s="44">
        <v>150</v>
      </c>
      <c r="R196" s="44">
        <v>0</v>
      </c>
      <c r="S196" s="44">
        <v>0</v>
      </c>
      <c r="T196" s="45">
        <v>0</v>
      </c>
      <c r="U196" s="45">
        <v>4242</v>
      </c>
      <c r="V196" s="45">
        <v>3242</v>
      </c>
      <c r="W196" s="41">
        <v>0.24437927663734116</v>
      </c>
      <c r="X196" s="46"/>
      <c r="Y196" s="46"/>
    </row>
    <row r="197" spans="1:25">
      <c r="A197" s="9"/>
      <c r="B197" s="2" t="s">
        <v>5</v>
      </c>
      <c r="C197" s="49" t="s">
        <v>4252</v>
      </c>
      <c r="D197" s="50" t="s">
        <v>4353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VLOOKUP(C:C,total251219111800!B:F,5,0)</f>
        <v>1619</v>
      </c>
      <c r="M197" s="213">
        <v>1500</v>
      </c>
      <c r="N197" s="21">
        <f t="shared" ref="N197:N270" si="3">L197</f>
        <v>1619</v>
      </c>
      <c r="O197" s="44">
        <v>1444</v>
      </c>
      <c r="P197" s="44">
        <v>750</v>
      </c>
      <c r="Q197" s="44">
        <v>3000</v>
      </c>
      <c r="R197" s="44">
        <v>0</v>
      </c>
      <c r="S197" s="44">
        <v>750</v>
      </c>
      <c r="T197" s="45">
        <v>0</v>
      </c>
      <c r="U197" s="45">
        <v>3694</v>
      </c>
      <c r="V197" s="45">
        <v>2075</v>
      </c>
      <c r="W197" s="41">
        <v>0.73792160437556975</v>
      </c>
      <c r="X197" s="46"/>
      <c r="Y197" s="46"/>
    </row>
    <row r="198" spans="1:25">
      <c r="A198" s="9"/>
      <c r="B198" s="2" t="s">
        <v>5</v>
      </c>
      <c r="C198" s="49" t="s">
        <v>4370</v>
      </c>
      <c r="D198" s="50" t="s">
        <v>4371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 t="e">
        <f>VLOOKUP(C:C,total251219111800!B:F,5,0)</f>
        <v>#N/A</v>
      </c>
      <c r="M198" s="213"/>
      <c r="N198" s="211">
        <v>1000</v>
      </c>
      <c r="O198" s="44">
        <v>0</v>
      </c>
      <c r="P198" s="44">
        <v>0</v>
      </c>
      <c r="Q198" s="44">
        <v>3000</v>
      </c>
      <c r="R198" s="44">
        <v>0</v>
      </c>
      <c r="S198" s="44">
        <v>0</v>
      </c>
      <c r="T198" s="45">
        <v>0</v>
      </c>
      <c r="U198" s="45">
        <v>3000</v>
      </c>
      <c r="V198" s="45">
        <v>2000</v>
      </c>
      <c r="W198" s="41" t="e">
        <v>#DIV/0!</v>
      </c>
      <c r="X198" s="46"/>
      <c r="Y198" s="46"/>
    </row>
    <row r="199" spans="1:25">
      <c r="A199" s="9"/>
      <c r="B199" s="2" t="s">
        <v>5</v>
      </c>
      <c r="C199" s="49" t="s">
        <v>4372</v>
      </c>
      <c r="D199" s="50" t="s">
        <v>4373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VLOOKUP(C:C,total251219111800!B:F,5,0)</f>
        <v>20</v>
      </c>
      <c r="M199" s="213"/>
      <c r="N199" s="211">
        <v>3000</v>
      </c>
      <c r="O199" s="44">
        <v>15392</v>
      </c>
      <c r="P199" s="44">
        <v>0</v>
      </c>
      <c r="Q199" s="44">
        <v>200</v>
      </c>
      <c r="R199" s="44">
        <v>0</v>
      </c>
      <c r="S199" s="44">
        <v>0</v>
      </c>
      <c r="T199" s="45">
        <v>0</v>
      </c>
      <c r="U199" s="45">
        <v>15592</v>
      </c>
      <c r="V199" s="45">
        <v>12592</v>
      </c>
      <c r="W199" s="41">
        <v>0.1949064449064449</v>
      </c>
      <c r="X199" s="46"/>
      <c r="Y199" s="46" t="s">
        <v>4400</v>
      </c>
    </row>
    <row r="200" spans="1:25">
      <c r="A200" s="9"/>
      <c r="B200" s="2"/>
      <c r="C200" s="49" t="s">
        <v>4364</v>
      </c>
      <c r="D200" s="50" t="s">
        <v>4365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 t="e">
        <f>VLOOKUP(C:C,total251219111800!B:F,5,0)</f>
        <v>#N/A</v>
      </c>
      <c r="M200" s="213"/>
      <c r="N200" s="21" t="e">
        <f t="shared" ref="N200:N210" si="4">L200</f>
        <v>#N/A</v>
      </c>
      <c r="O200" s="44">
        <v>0</v>
      </c>
      <c r="P200" s="44">
        <v>0</v>
      </c>
      <c r="Q200" s="44">
        <v>0</v>
      </c>
      <c r="R200" s="44">
        <v>0</v>
      </c>
      <c r="S200" s="44">
        <v>0</v>
      </c>
      <c r="T200" s="45">
        <v>0</v>
      </c>
      <c r="U200" s="45">
        <v>0</v>
      </c>
      <c r="V200" s="45" t="e">
        <v>#N/A</v>
      </c>
      <c r="W200" s="41" t="e">
        <v>#N/A</v>
      </c>
      <c r="X200" s="46"/>
      <c r="Y200" s="46"/>
    </row>
    <row r="201" spans="1:25">
      <c r="A201" s="9"/>
      <c r="B201" s="2"/>
      <c r="C201" s="49" t="s">
        <v>4366</v>
      </c>
      <c r="D201" s="50" t="s">
        <v>4367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 t="e">
        <f>VLOOKUP(C:C,total251219111800!B:F,5,0)</f>
        <v>#N/A</v>
      </c>
      <c r="M201" s="213"/>
      <c r="N201" s="21" t="e">
        <f t="shared" si="4"/>
        <v>#N/A</v>
      </c>
      <c r="O201" s="44">
        <v>0</v>
      </c>
      <c r="P201" s="44">
        <v>0</v>
      </c>
      <c r="Q201" s="44">
        <v>4840</v>
      </c>
      <c r="R201" s="44">
        <v>0</v>
      </c>
      <c r="S201" s="44">
        <v>0</v>
      </c>
      <c r="T201" s="45">
        <v>0</v>
      </c>
      <c r="U201" s="45">
        <v>4840</v>
      </c>
      <c r="V201" s="45" t="e">
        <v>#N/A</v>
      </c>
      <c r="W201" s="41" t="e">
        <v>#N/A</v>
      </c>
      <c r="X201" s="46"/>
      <c r="Y201" s="46"/>
    </row>
    <row r="202" spans="1:25">
      <c r="A202" s="9"/>
      <c r="B202" s="2"/>
      <c r="C202" s="49" t="s">
        <v>4368</v>
      </c>
      <c r="D202" s="50" t="s">
        <v>4369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VLOOKUP(C:C,total251219111800!B:F,5,0)</f>
        <v>#N/A</v>
      </c>
      <c r="M202" s="213"/>
      <c r="N202" s="21" t="e">
        <f t="shared" si="4"/>
        <v>#N/A</v>
      </c>
      <c r="O202" s="44">
        <v>0</v>
      </c>
      <c r="P202" s="44">
        <v>0</v>
      </c>
      <c r="Q202" s="44">
        <v>5000</v>
      </c>
      <c r="R202" s="44">
        <v>0</v>
      </c>
      <c r="S202" s="44">
        <v>0</v>
      </c>
      <c r="T202" s="45">
        <v>0</v>
      </c>
      <c r="U202" s="45">
        <v>5000</v>
      </c>
      <c r="V202" s="45" t="e">
        <v>#N/A</v>
      </c>
      <c r="W202" s="41" t="e">
        <v>#N/A</v>
      </c>
      <c r="X202" s="46"/>
      <c r="Y202" s="46"/>
    </row>
    <row r="203" spans="1:25">
      <c r="A203" s="9"/>
      <c r="B203" s="2"/>
      <c r="C203" s="49" t="s">
        <v>4374</v>
      </c>
      <c r="D203" s="50" t="s">
        <v>4375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 t="e">
        <f>VLOOKUP(C:C,total251219111800!B:F,5,0)</f>
        <v>#N/A</v>
      </c>
      <c r="M203" s="213"/>
      <c r="N203" s="21" t="e">
        <f t="shared" si="4"/>
        <v>#N/A</v>
      </c>
      <c r="O203" s="44">
        <v>0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0</v>
      </c>
      <c r="V203" s="45" t="e">
        <v>#N/A</v>
      </c>
      <c r="W203" s="41" t="e">
        <v>#N/A</v>
      </c>
      <c r="X203" s="46"/>
      <c r="Y203" s="46"/>
    </row>
    <row r="204" spans="1:25">
      <c r="A204" s="9"/>
      <c r="B204" s="2"/>
      <c r="C204" s="49" t="s">
        <v>4376</v>
      </c>
      <c r="D204" s="50" t="s">
        <v>4377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 t="e">
        <f>VLOOKUP(C:C,total251219111800!B:F,5,0)</f>
        <v>#N/A</v>
      </c>
      <c r="M204" s="213"/>
      <c r="N204" s="21" t="e">
        <f t="shared" si="4"/>
        <v>#N/A</v>
      </c>
      <c r="O204" s="44">
        <v>0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0</v>
      </c>
      <c r="V204" s="45" t="e">
        <v>#N/A</v>
      </c>
      <c r="W204" s="41" t="e">
        <v>#N/A</v>
      </c>
      <c r="X204" s="46"/>
      <c r="Y204" s="46"/>
    </row>
    <row r="205" spans="1:25">
      <c r="A205" s="9"/>
      <c r="B205" s="2"/>
      <c r="C205" s="49" t="s">
        <v>4378</v>
      </c>
      <c r="D205" s="50" t="s">
        <v>4379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 t="e">
        <f>VLOOKUP(C:C,total251219111800!B:F,5,0)</f>
        <v>#N/A</v>
      </c>
      <c r="M205" s="213"/>
      <c r="N205" s="21" t="e">
        <f t="shared" si="4"/>
        <v>#N/A</v>
      </c>
      <c r="O205" s="44">
        <v>0</v>
      </c>
      <c r="P205" s="44">
        <v>0</v>
      </c>
      <c r="Q205" s="44">
        <v>0</v>
      </c>
      <c r="R205" s="44">
        <v>0</v>
      </c>
      <c r="S205" s="44">
        <v>0</v>
      </c>
      <c r="T205" s="45">
        <v>0</v>
      </c>
      <c r="U205" s="45">
        <v>0</v>
      </c>
      <c r="V205" s="45" t="e">
        <v>#N/A</v>
      </c>
      <c r="W205" s="41" t="e">
        <v>#N/A</v>
      </c>
      <c r="X205" s="46"/>
      <c r="Y205" s="46"/>
    </row>
    <row r="206" spans="1:25">
      <c r="A206" s="9"/>
      <c r="B206" s="2"/>
      <c r="C206" s="49" t="s">
        <v>4380</v>
      </c>
      <c r="D206" s="50" t="s">
        <v>4381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VLOOKUP(C:C,total251219111800!B:F,5,0)</f>
        <v>#N/A</v>
      </c>
      <c r="M206" s="213"/>
      <c r="N206" s="21" t="e">
        <f t="shared" si="4"/>
        <v>#N/A</v>
      </c>
      <c r="O206" s="44">
        <v>0</v>
      </c>
      <c r="P206" s="44">
        <v>0</v>
      </c>
      <c r="Q206" s="44">
        <v>0</v>
      </c>
      <c r="R206" s="44">
        <v>0</v>
      </c>
      <c r="S206" s="44">
        <v>0</v>
      </c>
      <c r="T206" s="45">
        <v>0</v>
      </c>
      <c r="U206" s="45">
        <v>0</v>
      </c>
      <c r="V206" s="45" t="e">
        <v>#N/A</v>
      </c>
      <c r="W206" s="41" t="e">
        <v>#N/A</v>
      </c>
      <c r="X206" s="46"/>
      <c r="Y206" s="46"/>
    </row>
    <row r="207" spans="1:25">
      <c r="A207" s="9"/>
      <c r="B207" s="2"/>
      <c r="C207" s="49" t="s">
        <v>4382</v>
      </c>
      <c r="D207" s="50" t="s">
        <v>4384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 t="e">
        <f>VLOOKUP(C:C,total251219111800!B:F,5,0)</f>
        <v>#N/A</v>
      </c>
      <c r="M207" s="213"/>
      <c r="N207" s="21" t="e">
        <f t="shared" si="4"/>
        <v>#N/A</v>
      </c>
      <c r="O207" s="44">
        <v>0</v>
      </c>
      <c r="P207" s="44">
        <v>0</v>
      </c>
      <c r="Q207" s="44">
        <v>0</v>
      </c>
      <c r="R207" s="44">
        <v>0</v>
      </c>
      <c r="S207" s="44">
        <v>0</v>
      </c>
      <c r="T207" s="45">
        <v>0</v>
      </c>
      <c r="U207" s="45">
        <v>0</v>
      </c>
      <c r="V207" s="45" t="e">
        <v>#N/A</v>
      </c>
      <c r="W207" s="41" t="e">
        <v>#N/A</v>
      </c>
      <c r="X207" s="46"/>
      <c r="Y207" s="46"/>
    </row>
    <row r="208" spans="1:25">
      <c r="A208" s="9"/>
      <c r="B208" s="2"/>
      <c r="C208" s="49" t="s">
        <v>4383</v>
      </c>
      <c r="D208" s="50" t="s">
        <v>4385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 t="e">
        <f>VLOOKUP(C:C,total251219111800!B:F,5,0)</f>
        <v>#N/A</v>
      </c>
      <c r="M208" s="213"/>
      <c r="N208" s="21" t="e">
        <f t="shared" si="4"/>
        <v>#N/A</v>
      </c>
      <c r="O208" s="44">
        <v>0</v>
      </c>
      <c r="P208" s="44">
        <v>0</v>
      </c>
      <c r="Q208" s="44">
        <v>0</v>
      </c>
      <c r="R208" s="44">
        <v>0</v>
      </c>
      <c r="S208" s="44">
        <v>0</v>
      </c>
      <c r="T208" s="45">
        <v>0</v>
      </c>
      <c r="U208" s="45">
        <v>0</v>
      </c>
      <c r="V208" s="45" t="e">
        <v>#N/A</v>
      </c>
      <c r="W208" s="41" t="e">
        <v>#N/A</v>
      </c>
      <c r="X208" s="46"/>
      <c r="Y208" s="46"/>
    </row>
    <row r="209" spans="1:27">
      <c r="A209" s="9"/>
      <c r="B209" s="2"/>
      <c r="C209" s="49" t="s">
        <v>4386</v>
      </c>
      <c r="D209" s="50" t="s">
        <v>4387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 t="e">
        <f>VLOOKUP(C:C,total251219111800!B:F,5,0)</f>
        <v>#N/A</v>
      </c>
      <c r="M209" s="213"/>
      <c r="N209" s="21" t="e">
        <f t="shared" si="4"/>
        <v>#N/A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5">
        <v>0</v>
      </c>
      <c r="U209" s="45">
        <v>0</v>
      </c>
      <c r="V209" s="45" t="e">
        <v>#N/A</v>
      </c>
      <c r="W209" s="41" t="e">
        <v>#N/A</v>
      </c>
      <c r="X209" s="46"/>
      <c r="Y209" s="46"/>
    </row>
    <row r="210" spans="1:27">
      <c r="A210" s="9"/>
      <c r="B210" s="2"/>
      <c r="C210" s="49"/>
      <c r="D210" s="50"/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 t="e">
        <f>VLOOKUP(C:C,total251219111800!B:F,5,0)</f>
        <v>#N/A</v>
      </c>
      <c r="M210" s="213"/>
      <c r="N210" s="21" t="e">
        <f t="shared" si="4"/>
        <v>#N/A</v>
      </c>
      <c r="O210" s="44">
        <v>0</v>
      </c>
      <c r="P210" s="44">
        <v>0</v>
      </c>
      <c r="Q210" s="44">
        <v>0</v>
      </c>
      <c r="R210" s="44">
        <v>0</v>
      </c>
      <c r="S210" s="44">
        <v>0</v>
      </c>
      <c r="T210" s="45">
        <v>0</v>
      </c>
      <c r="U210" s="45">
        <v>0</v>
      </c>
      <c r="V210" s="45" t="e">
        <v>#N/A</v>
      </c>
      <c r="W210" s="41" t="e">
        <v>#N/A</v>
      </c>
      <c r="X210" s="46"/>
      <c r="Y210" s="46"/>
    </row>
    <row r="211" spans="1:27" s="152" customFormat="1">
      <c r="A211" s="144" t="s">
        <v>1191</v>
      </c>
      <c r="B211" s="145" t="s">
        <v>2794</v>
      </c>
      <c r="C211" s="146" t="s">
        <v>343</v>
      </c>
      <c r="D211" s="147" t="s">
        <v>1230</v>
      </c>
      <c r="E211" s="146"/>
      <c r="F211" s="146"/>
      <c r="G211" s="148">
        <v>5989</v>
      </c>
      <c r="H211" s="148">
        <v>3473</v>
      </c>
      <c r="I211" s="8">
        <f>VLOOKUP(C211,'202310-202403出荷数total2403220951'!B:F,5,0)</f>
        <v>1768</v>
      </c>
      <c r="J211" s="203">
        <f>VLOOKUP(C211,'出荷数2307～2406total241008110618'!B:F,5,0)</f>
        <v>2819</v>
      </c>
      <c r="K211" s="214">
        <f>VLOOKUP(C211,'出荷数2407-2506total250730101950'!B:F,5,0)</f>
        <v>1641</v>
      </c>
      <c r="L211" s="203" t="e">
        <f>VLOOKUP(C:C,total251219111800!B:F,5,0)</f>
        <v>#N/A</v>
      </c>
      <c r="M211" s="8"/>
      <c r="N211" s="21" t="e">
        <f t="shared" si="3"/>
        <v>#N/A</v>
      </c>
      <c r="O211" s="148">
        <v>0</v>
      </c>
      <c r="P211" s="148">
        <v>0</v>
      </c>
      <c r="Q211" s="44">
        <v>0</v>
      </c>
      <c r="R211" s="148">
        <v>0</v>
      </c>
      <c r="S211" s="148">
        <v>0</v>
      </c>
      <c r="T211" s="149">
        <v>0</v>
      </c>
      <c r="U211" s="149">
        <v>0</v>
      </c>
      <c r="V211" s="149" t="e">
        <v>#N/A</v>
      </c>
      <c r="W211" s="150" t="e">
        <v>#N/A</v>
      </c>
      <c r="X211" s="151"/>
      <c r="Y211" s="151"/>
      <c r="Z211" s="191"/>
      <c r="AA211" s="191"/>
    </row>
    <row r="212" spans="1:27">
      <c r="A212" s="29" t="s">
        <v>1192</v>
      </c>
      <c r="B212" s="30" t="s">
        <v>2794</v>
      </c>
      <c r="C212" s="6" t="s">
        <v>714</v>
      </c>
      <c r="D212" s="20" t="s">
        <v>1231</v>
      </c>
      <c r="E212" s="19"/>
      <c r="F212" s="19"/>
      <c r="G212" s="202">
        <v>5989</v>
      </c>
      <c r="H212" s="21">
        <v>615</v>
      </c>
      <c r="I212" s="8">
        <f>VLOOKUP(C212,'202310-202403出荷数total2403220951'!B:F,5,0)</f>
        <v>1696</v>
      </c>
      <c r="J212" s="203">
        <f>VLOOKUP(C212,'出荷数2307～2406total241008110618'!B:F,5,0)</f>
        <v>3134</v>
      </c>
      <c r="K212" s="214">
        <f>VLOOKUP(C212,'出荷数2407-2506total250730101950'!B:F,5,0)</f>
        <v>6256</v>
      </c>
      <c r="L212" s="203">
        <f>VLOOKUP(C:C,total251219111800!B:F,5,0)</f>
        <v>2408</v>
      </c>
      <c r="M212" s="211">
        <v>2500</v>
      </c>
      <c r="N212" s="211">
        <v>2500</v>
      </c>
      <c r="O212" s="44">
        <v>5027</v>
      </c>
      <c r="P212" s="44">
        <v>1200</v>
      </c>
      <c r="Q212" s="44">
        <v>0</v>
      </c>
      <c r="R212" s="44">
        <v>0</v>
      </c>
      <c r="S212" s="44">
        <v>1500</v>
      </c>
      <c r="T212" s="45">
        <v>-300</v>
      </c>
      <c r="U212" s="45">
        <v>3527</v>
      </c>
      <c r="V212" s="45">
        <v>1027</v>
      </c>
      <c r="W212" s="41">
        <v>0.40147743696804239</v>
      </c>
      <c r="X212" s="46"/>
      <c r="Y212" s="46"/>
    </row>
    <row r="213" spans="1:27">
      <c r="A213" s="29" t="s">
        <v>1193</v>
      </c>
      <c r="B213" s="30" t="s">
        <v>2794</v>
      </c>
      <c r="C213" s="17" t="s">
        <v>2755</v>
      </c>
      <c r="D213" s="18" t="s">
        <v>2760</v>
      </c>
      <c r="E213" s="17"/>
      <c r="F213" s="6"/>
      <c r="G213" s="8"/>
      <c r="H213" s="21">
        <v>620</v>
      </c>
      <c r="I213" s="8">
        <f>VLOOKUP(C213,'202310-202403出荷数total2403220951'!B:F,5,0)</f>
        <v>1167</v>
      </c>
      <c r="J213" s="203">
        <f>VLOOKUP(C213,'出荷数2307～2406total241008110618'!B:F,5,0)</f>
        <v>2808</v>
      </c>
      <c r="K213" s="214">
        <f>VLOOKUP(C213,'出荷数2407-2506total250730101950'!B:F,5,0)</f>
        <v>43</v>
      </c>
      <c r="L213" s="203">
        <f>VLOOKUP(C:C,total251219111800!B:F,5,0)</f>
        <v>337</v>
      </c>
      <c r="M213" s="8"/>
      <c r="N213" s="21">
        <f t="shared" si="3"/>
        <v>337</v>
      </c>
      <c r="O213" s="44">
        <v>2927</v>
      </c>
      <c r="P213" s="44">
        <v>0</v>
      </c>
      <c r="Q213" s="44">
        <v>0</v>
      </c>
      <c r="R213" s="44">
        <v>0</v>
      </c>
      <c r="S213" s="44">
        <v>0</v>
      </c>
      <c r="T213" s="45">
        <v>0</v>
      </c>
      <c r="U213" s="45">
        <v>2927</v>
      </c>
      <c r="V213" s="45">
        <v>2590</v>
      </c>
      <c r="W213" s="41">
        <v>0.1151349504612231</v>
      </c>
      <c r="X213" s="46"/>
      <c r="Y213" s="46"/>
    </row>
    <row r="214" spans="1:27">
      <c r="A214" s="29" t="s">
        <v>1194</v>
      </c>
      <c r="B214" s="31" t="s">
        <v>4</v>
      </c>
      <c r="C214" s="17" t="s">
        <v>297</v>
      </c>
      <c r="D214" s="24" t="s">
        <v>298</v>
      </c>
      <c r="E214" s="23"/>
      <c r="F214" s="19">
        <v>976</v>
      </c>
      <c r="G214" s="21">
        <v>1131</v>
      </c>
      <c r="H214" s="21">
        <v>773</v>
      </c>
      <c r="I214" s="8">
        <f>VLOOKUP(C214,'202310-202403出荷数total2403220951'!B:F,5,0)</f>
        <v>165</v>
      </c>
      <c r="J214" s="203">
        <f>VLOOKUP(C214,'出荷数2307～2406total241008110618'!B:F,5,0)</f>
        <v>840</v>
      </c>
      <c r="K214" s="214">
        <f>VLOOKUP(C214,'出荷数2407-2506total250730101950'!B:F,5,0)</f>
        <v>399</v>
      </c>
      <c r="L214" s="203">
        <f>VLOOKUP(C:C,total251219111800!B:F,5,0)</f>
        <v>140</v>
      </c>
      <c r="M214" s="8"/>
      <c r="N214" s="21">
        <f t="shared" si="3"/>
        <v>140</v>
      </c>
      <c r="O214" s="44">
        <v>922</v>
      </c>
      <c r="P214" s="44">
        <v>0</v>
      </c>
      <c r="Q214" s="44">
        <v>0</v>
      </c>
      <c r="R214" s="44">
        <v>0</v>
      </c>
      <c r="S214" s="44">
        <v>0</v>
      </c>
      <c r="T214" s="45">
        <v>0</v>
      </c>
      <c r="U214" s="45">
        <v>922</v>
      </c>
      <c r="V214" s="45">
        <v>782</v>
      </c>
      <c r="W214" s="41">
        <v>0.15184381778741865</v>
      </c>
      <c r="X214" s="46"/>
      <c r="Y214" s="46"/>
    </row>
    <row r="215" spans="1:27">
      <c r="A215" s="29" t="s">
        <v>1195</v>
      </c>
      <c r="B215" s="31" t="s">
        <v>4</v>
      </c>
      <c r="C215" s="17" t="s">
        <v>299</v>
      </c>
      <c r="D215" s="24" t="s">
        <v>300</v>
      </c>
      <c r="E215" s="23"/>
      <c r="F215" s="19">
        <v>1791</v>
      </c>
      <c r="G215" s="21">
        <v>1235</v>
      </c>
      <c r="H215" s="21">
        <v>7271</v>
      </c>
      <c r="I215" s="8">
        <f>VLOOKUP(C215,'202310-202403出荷数total2403220951'!B:F,5,0)</f>
        <v>893</v>
      </c>
      <c r="J215" s="203">
        <f>VLOOKUP(C215,'出荷数2307～2406total241008110618'!B:F,5,0)</f>
        <v>2907</v>
      </c>
      <c r="K215" s="214">
        <f>VLOOKUP(C215,'出荷数2407-2506total250730101950'!B:F,5,0)</f>
        <v>13212</v>
      </c>
      <c r="L215" s="203">
        <f>VLOOKUP(C:C,total251219111800!B:F,5,0)</f>
        <v>2737</v>
      </c>
      <c r="M215" s="8"/>
      <c r="N215" s="21">
        <f t="shared" si="3"/>
        <v>2737</v>
      </c>
      <c r="O215" s="44">
        <v>9154</v>
      </c>
      <c r="P215" s="44">
        <v>1030</v>
      </c>
      <c r="Q215" s="44">
        <v>0</v>
      </c>
      <c r="R215" s="44">
        <v>0</v>
      </c>
      <c r="S215" s="44">
        <v>1422</v>
      </c>
      <c r="T215" s="45">
        <v>-392</v>
      </c>
      <c r="U215" s="45">
        <v>7732</v>
      </c>
      <c r="V215" s="45">
        <v>4995</v>
      </c>
      <c r="W215" s="41">
        <v>0.26875490966221521</v>
      </c>
      <c r="X215" s="46"/>
      <c r="Y215" s="46"/>
    </row>
    <row r="216" spans="1:27" s="293" customFormat="1">
      <c r="A216" s="282" t="s">
        <v>1196</v>
      </c>
      <c r="B216" s="283" t="s">
        <v>4</v>
      </c>
      <c r="C216" s="284" t="s">
        <v>303</v>
      </c>
      <c r="D216" s="285" t="s">
        <v>304</v>
      </c>
      <c r="E216" s="284"/>
      <c r="F216" s="286">
        <v>2170</v>
      </c>
      <c r="G216" s="287">
        <v>2785</v>
      </c>
      <c r="H216" s="287">
        <v>1320</v>
      </c>
      <c r="I216" s="287">
        <f>VLOOKUP(C216,'202310-202403出荷数total2403220951'!B:F,5,0)</f>
        <v>1219</v>
      </c>
      <c r="J216" s="287">
        <f>VLOOKUP(C216,'出荷数2307～2406total241008110618'!B:F,5,0)</f>
        <v>1602</v>
      </c>
      <c r="K216" s="287">
        <f>VLOOKUP(C216,'出荷数2407-2506total250730101950'!B:F,5,0)</f>
        <v>1969</v>
      </c>
      <c r="L216" s="203">
        <f>VLOOKUP(C:C,total251219111800!B:F,5,0)</f>
        <v>1189</v>
      </c>
      <c r="M216" s="288">
        <v>5000</v>
      </c>
      <c r="N216" s="211">
        <v>5000</v>
      </c>
      <c r="O216" s="287">
        <v>4328</v>
      </c>
      <c r="P216" s="287">
        <v>0</v>
      </c>
      <c r="Q216" s="287">
        <v>0</v>
      </c>
      <c r="R216" s="287">
        <v>0</v>
      </c>
      <c r="S216" s="287">
        <v>0</v>
      </c>
      <c r="T216" s="289">
        <v>0</v>
      </c>
      <c r="U216" s="289">
        <v>4328</v>
      </c>
      <c r="V216" s="289">
        <v>-672</v>
      </c>
      <c r="W216" s="290">
        <v>1.155268022181146</v>
      </c>
      <c r="X216" s="291"/>
      <c r="Y216" s="291"/>
      <c r="Z216" s="292"/>
      <c r="AA216" s="292"/>
    </row>
    <row r="217" spans="1:27">
      <c r="A217" s="29" t="s">
        <v>1197</v>
      </c>
      <c r="B217" s="31" t="s">
        <v>4</v>
      </c>
      <c r="C217" s="17" t="s">
        <v>305</v>
      </c>
      <c r="D217" s="24" t="s">
        <v>306</v>
      </c>
      <c r="E217" s="23"/>
      <c r="F217" s="19">
        <v>12000</v>
      </c>
      <c r="G217" s="21">
        <v>12000</v>
      </c>
      <c r="H217" s="21">
        <v>6328</v>
      </c>
      <c r="I217" s="213">
        <f>VLOOKUP(C217,'202310-202403出荷数total2403220951'!B:F,5,0)</f>
        <v>11118</v>
      </c>
      <c r="J217" s="203">
        <f>VLOOKUP(C217,'出荷数2307～2406total241008110618'!B:F,5,0)</f>
        <v>17924</v>
      </c>
      <c r="K217" s="214">
        <f>VLOOKUP(C217,'出荷数2407-2506total250730101950'!B:F,5,0)</f>
        <v>22866</v>
      </c>
      <c r="L217" s="203">
        <f>VLOOKUP(C:C,total251219111800!B:F,5,0)</f>
        <v>6707</v>
      </c>
      <c r="M217" s="211">
        <v>12000</v>
      </c>
      <c r="N217" s="211">
        <v>12000</v>
      </c>
      <c r="O217" s="44">
        <v>13193</v>
      </c>
      <c r="P217" s="44">
        <v>1400</v>
      </c>
      <c r="Q217" s="44">
        <v>10000</v>
      </c>
      <c r="R217" s="44">
        <v>0</v>
      </c>
      <c r="S217" s="44">
        <v>1400</v>
      </c>
      <c r="T217" s="45">
        <v>0</v>
      </c>
      <c r="U217" s="45">
        <v>21793</v>
      </c>
      <c r="V217" s="45">
        <v>9793</v>
      </c>
      <c r="W217" s="41">
        <v>0.82231206742958951</v>
      </c>
      <c r="X217" s="46"/>
      <c r="Y217" s="46"/>
    </row>
    <row r="218" spans="1:27" s="200" customFormat="1">
      <c r="A218" s="192" t="s">
        <v>1198</v>
      </c>
      <c r="B218" s="212" t="s">
        <v>4</v>
      </c>
      <c r="C218" s="235" t="s">
        <v>307</v>
      </c>
      <c r="D218" s="236" t="s">
        <v>308</v>
      </c>
      <c r="E218" s="235"/>
      <c r="F218" s="194">
        <v>1239</v>
      </c>
      <c r="G218" s="196">
        <v>4390</v>
      </c>
      <c r="H218" s="196">
        <v>1654</v>
      </c>
      <c r="I218" s="196">
        <f>VLOOKUP(C218,'202310-202403出荷数total2403220951'!B:F,5,0)</f>
        <v>1019</v>
      </c>
      <c r="J218" s="196">
        <f>VLOOKUP(C218,'出荷数2307～2406total241008110618'!B:F,5,0)</f>
        <v>1675</v>
      </c>
      <c r="K218" s="214">
        <f>VLOOKUP(C218,'出荷数2407-2506total250730101950'!B:F,5,0)</f>
        <v>1472</v>
      </c>
      <c r="L218" s="203">
        <f>VLOOKUP(C:C,total251219111800!B:F,5,0)</f>
        <v>393</v>
      </c>
      <c r="M218" s="8"/>
      <c r="N218" s="21">
        <f t="shared" si="3"/>
        <v>393</v>
      </c>
      <c r="O218" s="196">
        <v>271</v>
      </c>
      <c r="P218" s="196">
        <v>150</v>
      </c>
      <c r="Q218" s="196">
        <v>0</v>
      </c>
      <c r="R218" s="196">
        <v>0</v>
      </c>
      <c r="S218" s="196">
        <v>150</v>
      </c>
      <c r="T218" s="197">
        <v>0</v>
      </c>
      <c r="U218" s="197">
        <v>121</v>
      </c>
      <c r="V218" s="197">
        <v>-272</v>
      </c>
      <c r="W218" s="198">
        <v>0.9334916864608076</v>
      </c>
      <c r="X218" s="199"/>
      <c r="Y218" s="199"/>
      <c r="Z218" s="201"/>
      <c r="AA218" s="201"/>
    </row>
    <row r="219" spans="1:27" s="200" customFormat="1">
      <c r="A219" s="192" t="s">
        <v>1199</v>
      </c>
      <c r="B219" s="212" t="s">
        <v>4</v>
      </c>
      <c r="C219" s="235" t="s">
        <v>309</v>
      </c>
      <c r="D219" s="236" t="s">
        <v>310</v>
      </c>
      <c r="E219" s="235"/>
      <c r="F219" s="194">
        <v>2732</v>
      </c>
      <c r="G219" s="196">
        <v>2477</v>
      </c>
      <c r="H219" s="196">
        <v>2224</v>
      </c>
      <c r="I219" s="196">
        <f>VLOOKUP(C219,'202310-202403出荷数total2403220951'!B:F,5,0)</f>
        <v>1052</v>
      </c>
      <c r="J219" s="196">
        <f>VLOOKUP(C219,'出荷数2307～2406total241008110618'!B:F,5,0)</f>
        <v>1883</v>
      </c>
      <c r="K219" s="214">
        <f>VLOOKUP(C219,'出荷数2407-2506total250730101950'!B:F,5,0)</f>
        <v>2091</v>
      </c>
      <c r="L219" s="203">
        <f>VLOOKUP(C:C,total251219111800!B:F,5,0)</f>
        <v>225</v>
      </c>
      <c r="M219" s="8"/>
      <c r="N219" s="21">
        <f t="shared" si="3"/>
        <v>225</v>
      </c>
      <c r="O219" s="196">
        <v>0</v>
      </c>
      <c r="P219" s="196">
        <v>0</v>
      </c>
      <c r="Q219" s="196">
        <v>0</v>
      </c>
      <c r="R219" s="196">
        <v>0</v>
      </c>
      <c r="S219" s="196">
        <v>0</v>
      </c>
      <c r="T219" s="197">
        <v>0</v>
      </c>
      <c r="U219" s="197">
        <v>0</v>
      </c>
      <c r="V219" s="197">
        <v>-225</v>
      </c>
      <c r="W219" s="198" t="e">
        <v>#DIV/0!</v>
      </c>
      <c r="X219" s="199"/>
      <c r="Y219" s="199"/>
      <c r="Z219" s="201"/>
      <c r="AA219" s="201"/>
    </row>
    <row r="220" spans="1:27">
      <c r="A220" s="29" t="s">
        <v>1200</v>
      </c>
      <c r="B220" s="31" t="s">
        <v>4</v>
      </c>
      <c r="C220" s="17" t="s">
        <v>311</v>
      </c>
      <c r="D220" s="24" t="s">
        <v>312</v>
      </c>
      <c r="E220" s="23"/>
      <c r="F220" s="19">
        <v>12340</v>
      </c>
      <c r="G220" s="21">
        <v>10150</v>
      </c>
      <c r="H220" s="21">
        <v>9935</v>
      </c>
      <c r="I220" s="213">
        <f>VLOOKUP(C220,'202310-202403出荷数total2403220951'!B:F,5,0)</f>
        <v>7434</v>
      </c>
      <c r="J220" s="203">
        <f>VLOOKUP(C220,'出荷数2307～2406total241008110618'!B:F,5,0)</f>
        <v>12788</v>
      </c>
      <c r="K220" s="214">
        <f>VLOOKUP(C220,'出荷数2407-2506total250730101950'!B:F,5,0)</f>
        <v>5703</v>
      </c>
      <c r="L220" s="203">
        <f>VLOOKUP(C:C,total251219111800!B:F,5,0)</f>
        <v>2980</v>
      </c>
      <c r="M220" s="8"/>
      <c r="N220" s="21">
        <f t="shared" si="3"/>
        <v>2980</v>
      </c>
      <c r="O220" s="44">
        <v>7807</v>
      </c>
      <c r="P220" s="44">
        <v>400</v>
      </c>
      <c r="Q220" s="44">
        <v>0</v>
      </c>
      <c r="R220" s="44">
        <v>0</v>
      </c>
      <c r="S220" s="44">
        <v>2470</v>
      </c>
      <c r="T220" s="45">
        <v>-2070</v>
      </c>
      <c r="U220" s="45">
        <v>5337</v>
      </c>
      <c r="V220" s="45">
        <v>2357</v>
      </c>
      <c r="W220" s="41">
        <v>0.36310466674789815</v>
      </c>
      <c r="X220" s="46"/>
      <c r="Y220" s="46"/>
    </row>
    <row r="221" spans="1:27" ht="16.899999999999999" customHeight="1">
      <c r="A221" s="29" t="s">
        <v>1201</v>
      </c>
      <c r="B221" s="31" t="s">
        <v>4</v>
      </c>
      <c r="C221" s="17" t="s">
        <v>2897</v>
      </c>
      <c r="D221" s="24" t="s">
        <v>314</v>
      </c>
      <c r="E221" s="23"/>
      <c r="F221" s="19">
        <v>26335</v>
      </c>
      <c r="G221" s="21">
        <v>47559</v>
      </c>
      <c r="H221" s="21">
        <v>37707</v>
      </c>
      <c r="I221" s="213">
        <f>VLOOKUP(C221,'202310-202403出荷数total2403220951'!B:F,5,0)</f>
        <v>19173</v>
      </c>
      <c r="J221" s="203">
        <f>VLOOKUP(C221,'出荷数2307～2406total241008110618'!B:F,5,0)</f>
        <v>35560</v>
      </c>
      <c r="K221" s="214">
        <f>VLOOKUP(C221,'出荷数2407-2506total250730101950'!B:F,5,0)</f>
        <v>17847</v>
      </c>
      <c r="L221" s="203">
        <f>VLOOKUP(C:C,total251219111800!B:F,5,0)</f>
        <v>11400</v>
      </c>
      <c r="M221" s="8"/>
      <c r="N221" s="21">
        <f t="shared" si="3"/>
        <v>11400</v>
      </c>
      <c r="O221" s="44">
        <v>5018</v>
      </c>
      <c r="P221" s="44">
        <v>1100</v>
      </c>
      <c r="Q221" s="44">
        <v>12000</v>
      </c>
      <c r="R221" s="44">
        <v>0</v>
      </c>
      <c r="S221" s="44">
        <v>3036</v>
      </c>
      <c r="T221" s="45">
        <v>-1936</v>
      </c>
      <c r="U221" s="45">
        <v>13982</v>
      </c>
      <c r="V221" s="45">
        <v>2582</v>
      </c>
      <c r="W221" s="41">
        <v>1.8633540372670807</v>
      </c>
      <c r="X221" s="46"/>
      <c r="Y221" s="46"/>
    </row>
    <row r="222" spans="1:27">
      <c r="A222" s="29"/>
      <c r="B222" s="31" t="s">
        <v>4</v>
      </c>
      <c r="C222" s="17" t="s">
        <v>4199</v>
      </c>
      <c r="D222" s="24" t="s">
        <v>314</v>
      </c>
      <c r="E222" s="23"/>
      <c r="F222" s="19"/>
      <c r="G222" s="21"/>
      <c r="H222" s="21"/>
      <c r="I222" s="213" t="e">
        <f>VLOOKUP(C222,'202310-202403出荷数total2403220951'!B:F,5,0)</f>
        <v>#N/A</v>
      </c>
      <c r="J222" s="203" t="e">
        <f>VLOOKUP(C222,'出荷数2307～2406total241008110618'!B:F,5,0)</f>
        <v>#N/A</v>
      </c>
      <c r="K222" s="214" t="e">
        <f>VLOOKUP(C222,'出荷数2407-2506total250730101950'!B:F,5,0)</f>
        <v>#N/A</v>
      </c>
      <c r="L222" s="203">
        <f>VLOOKUP(C:C,total251219111800!B:F,5,0)</f>
        <v>11</v>
      </c>
      <c r="M222" s="8"/>
      <c r="N222" s="21">
        <f t="shared" si="3"/>
        <v>11</v>
      </c>
      <c r="O222" s="44">
        <v>1432</v>
      </c>
      <c r="P222" s="44">
        <v>0</v>
      </c>
      <c r="Q222" s="44">
        <v>2500</v>
      </c>
      <c r="R222" s="44">
        <v>0</v>
      </c>
      <c r="S222" s="44">
        <v>0</v>
      </c>
      <c r="T222" s="45">
        <v>0</v>
      </c>
      <c r="U222" s="45">
        <v>3932</v>
      </c>
      <c r="V222" s="45">
        <v>3921</v>
      </c>
      <c r="W222" s="41">
        <v>7.6815642458100556E-3</v>
      </c>
      <c r="X222" s="46"/>
      <c r="Y222" s="46"/>
    </row>
    <row r="223" spans="1:27">
      <c r="A223" s="29"/>
      <c r="B223" s="31" t="s">
        <v>4</v>
      </c>
      <c r="C223" s="17" t="s">
        <v>4200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VLOOKUP(C:C,total251219111800!B:F,5,0)</f>
        <v>11</v>
      </c>
      <c r="M223" s="8"/>
      <c r="N223" s="21">
        <f t="shared" si="3"/>
        <v>11</v>
      </c>
      <c r="O223" s="44">
        <v>1457</v>
      </c>
      <c r="P223" s="44">
        <v>0</v>
      </c>
      <c r="Q223" s="44">
        <v>2500</v>
      </c>
      <c r="R223" s="44">
        <v>0</v>
      </c>
      <c r="S223" s="44">
        <v>0</v>
      </c>
      <c r="T223" s="45">
        <v>0</v>
      </c>
      <c r="U223" s="45">
        <v>3957</v>
      </c>
      <c r="V223" s="45">
        <v>3946</v>
      </c>
      <c r="W223" s="41">
        <v>7.5497597803706245E-3</v>
      </c>
      <c r="X223" s="46"/>
      <c r="Y223" s="46"/>
    </row>
    <row r="224" spans="1:27" s="152" customFormat="1">
      <c r="A224" s="144" t="s">
        <v>1202</v>
      </c>
      <c r="B224" s="155" t="s">
        <v>4</v>
      </c>
      <c r="C224" s="153" t="s">
        <v>315</v>
      </c>
      <c r="D224" s="154" t="s">
        <v>316</v>
      </c>
      <c r="E224" s="153"/>
      <c r="F224" s="146">
        <v>907</v>
      </c>
      <c r="G224" s="148">
        <v>943</v>
      </c>
      <c r="H224" s="148">
        <v>489</v>
      </c>
      <c r="I224" s="148">
        <f>VLOOKUP(C224,'202310-202403出荷数total2403220951'!B:F,5,0)</f>
        <v>831</v>
      </c>
      <c r="J224" s="148">
        <f>VLOOKUP(C224,'出荷数2307～2406total241008110618'!B:F,5,0)</f>
        <v>833</v>
      </c>
      <c r="K224" s="214" t="e">
        <f>VLOOKUP(C224,'出荷数2407-2506total250730101950'!B:F,5,0)</f>
        <v>#N/A</v>
      </c>
      <c r="L224" s="203" t="e">
        <f>VLOOKUP(C:C,total251219111800!B:F,5,0)</f>
        <v>#N/A</v>
      </c>
      <c r="M224" s="8"/>
      <c r="N224" s="21" t="e">
        <f t="shared" si="3"/>
        <v>#N/A</v>
      </c>
      <c r="O224" s="148">
        <v>0</v>
      </c>
      <c r="P224" s="148">
        <v>0</v>
      </c>
      <c r="Q224" s="148">
        <v>0</v>
      </c>
      <c r="R224" s="148">
        <v>0</v>
      </c>
      <c r="S224" s="148">
        <v>0</v>
      </c>
      <c r="T224" s="149">
        <v>0</v>
      </c>
      <c r="U224" s="149">
        <v>0</v>
      </c>
      <c r="V224" s="149" t="e">
        <v>#N/A</v>
      </c>
      <c r="W224" s="150" t="e">
        <v>#N/A</v>
      </c>
      <c r="X224" s="151"/>
      <c r="Y224" s="151"/>
      <c r="Z224" s="191"/>
      <c r="AA224" s="191"/>
    </row>
    <row r="225" spans="1:27">
      <c r="A225" s="29" t="s">
        <v>1203</v>
      </c>
      <c r="B225" s="31" t="s">
        <v>4</v>
      </c>
      <c r="C225" s="17" t="s">
        <v>317</v>
      </c>
      <c r="D225" s="24" t="s">
        <v>318</v>
      </c>
      <c r="E225" s="23"/>
      <c r="F225" s="19">
        <v>12503</v>
      </c>
      <c r="G225" s="21">
        <v>14579</v>
      </c>
      <c r="H225" s="21">
        <v>13726</v>
      </c>
      <c r="I225" s="8">
        <f>VLOOKUP(C225,'202310-202403出荷数total2403220951'!B:F,5,0)</f>
        <v>6205</v>
      </c>
      <c r="J225" s="203">
        <f>VLOOKUP(C225,'出荷数2307～2406total241008110618'!B:F,5,0)</f>
        <v>11316</v>
      </c>
      <c r="K225" s="214">
        <f>VLOOKUP(C225,'出荷数2407-2506total250730101950'!B:F,5,0)</f>
        <v>8644</v>
      </c>
      <c r="L225" s="203">
        <f>VLOOKUP(C:C,total251219111800!B:F,5,0)</f>
        <v>4389</v>
      </c>
      <c r="M225" s="8"/>
      <c r="N225" s="21">
        <f t="shared" si="3"/>
        <v>4389</v>
      </c>
      <c r="O225" s="44">
        <v>2986</v>
      </c>
      <c r="P225" s="44">
        <v>194</v>
      </c>
      <c r="Q225" s="44">
        <v>5000</v>
      </c>
      <c r="R225" s="44">
        <v>0</v>
      </c>
      <c r="S225" s="44">
        <v>549</v>
      </c>
      <c r="T225" s="45">
        <v>-355</v>
      </c>
      <c r="U225" s="45">
        <v>7437</v>
      </c>
      <c r="V225" s="45">
        <v>3048</v>
      </c>
      <c r="W225" s="41">
        <v>1.3801886792452831</v>
      </c>
      <c r="X225" s="46"/>
      <c r="Y225" s="46"/>
    </row>
    <row r="226" spans="1:27" s="200" customFormat="1">
      <c r="A226" s="192"/>
      <c r="B226" s="212" t="s">
        <v>4</v>
      </c>
      <c r="C226" s="235" t="s">
        <v>3948</v>
      </c>
      <c r="D226" s="236" t="s">
        <v>318</v>
      </c>
      <c r="E226" s="235"/>
      <c r="F226" s="194"/>
      <c r="G226" s="196"/>
      <c r="H226" s="196"/>
      <c r="I226" s="196"/>
      <c r="J226" s="196"/>
      <c r="K226" s="214">
        <f>VLOOKUP(C226,'出荷数2407-2506total250730101950'!B:F,5,0)</f>
        <v>6000</v>
      </c>
      <c r="L226" s="203">
        <f>VLOOKUP(C:C,total251219111800!B:F,5,0)</f>
        <v>1500</v>
      </c>
      <c r="M226" s="8"/>
      <c r="N226" s="21">
        <f t="shared" si="3"/>
        <v>1500</v>
      </c>
      <c r="O226" s="196">
        <v>2392</v>
      </c>
      <c r="P226" s="196">
        <v>0</v>
      </c>
      <c r="Q226" s="196">
        <v>0</v>
      </c>
      <c r="R226" s="196">
        <v>0</v>
      </c>
      <c r="S226" s="196">
        <v>0</v>
      </c>
      <c r="T226" s="197">
        <v>0</v>
      </c>
      <c r="U226" s="197">
        <v>2392</v>
      </c>
      <c r="V226" s="197">
        <v>892</v>
      </c>
      <c r="W226" s="198">
        <v>0.62709030100334451</v>
      </c>
      <c r="X226" s="199"/>
      <c r="Y226" s="199"/>
      <c r="Z226" s="201"/>
      <c r="AA226" s="201"/>
    </row>
    <row r="227" spans="1:27">
      <c r="A227" s="29" t="s">
        <v>1204</v>
      </c>
      <c r="B227" s="31" t="s">
        <v>4</v>
      </c>
      <c r="C227" s="17" t="s">
        <v>319</v>
      </c>
      <c r="D227" s="24" t="s">
        <v>320</v>
      </c>
      <c r="E227" s="23"/>
      <c r="F227" s="19">
        <v>9898</v>
      </c>
      <c r="G227" s="21">
        <v>6601</v>
      </c>
      <c r="H227" s="21">
        <v>8834</v>
      </c>
      <c r="I227" s="8">
        <f>VLOOKUP(C227,'202310-202403出荷数total2403220951'!B:F,5,0)</f>
        <v>2819</v>
      </c>
      <c r="J227" s="203">
        <f>VLOOKUP(C227,'出荷数2307～2406total241008110618'!B:F,5,0)</f>
        <v>6287</v>
      </c>
      <c r="K227" s="214">
        <f>VLOOKUP(C227,'出荷数2407-2506total250730101950'!B:F,5,0)</f>
        <v>6687</v>
      </c>
      <c r="L227" s="203">
        <f>VLOOKUP(C:C,total251219111800!B:F,5,0)</f>
        <v>1798</v>
      </c>
      <c r="M227" s="8"/>
      <c r="N227" s="21">
        <f t="shared" si="3"/>
        <v>1798</v>
      </c>
      <c r="O227" s="44">
        <v>6138</v>
      </c>
      <c r="P227" s="44">
        <v>580</v>
      </c>
      <c r="Q227" s="44">
        <v>0</v>
      </c>
      <c r="R227" s="44">
        <v>0</v>
      </c>
      <c r="S227" s="44">
        <v>580</v>
      </c>
      <c r="T227" s="45">
        <v>0</v>
      </c>
      <c r="U227" s="45">
        <v>5558</v>
      </c>
      <c r="V227" s="45">
        <v>3760</v>
      </c>
      <c r="W227" s="41">
        <v>0.267639178326883</v>
      </c>
      <c r="X227" s="46"/>
      <c r="Y227" s="46"/>
    </row>
    <row r="228" spans="1:27">
      <c r="A228" s="29" t="s">
        <v>1205</v>
      </c>
      <c r="B228" s="31" t="s">
        <v>4</v>
      </c>
      <c r="C228" s="17" t="s">
        <v>321</v>
      </c>
      <c r="D228" s="24" t="s">
        <v>322</v>
      </c>
      <c r="E228" s="23"/>
      <c r="F228" s="19">
        <v>10228</v>
      </c>
      <c r="G228" s="21">
        <v>9171</v>
      </c>
      <c r="H228" s="21">
        <v>11029</v>
      </c>
      <c r="I228" s="8">
        <f>VLOOKUP(C228,'202310-202403出荷数total2403220951'!B:F,5,0)</f>
        <v>2992</v>
      </c>
      <c r="J228" s="203">
        <f>VLOOKUP(C228,'出荷数2307～2406total241008110618'!B:F,5,0)</f>
        <v>6316</v>
      </c>
      <c r="K228" s="214">
        <f>VLOOKUP(C228,'出荷数2407-2506total250730101950'!B:F,5,0)</f>
        <v>9066</v>
      </c>
      <c r="L228" s="203">
        <f>VLOOKUP(C:C,total251219111800!B:F,5,0)</f>
        <v>2495</v>
      </c>
      <c r="M228" s="8"/>
      <c r="N228" s="21">
        <f t="shared" si="3"/>
        <v>2495</v>
      </c>
      <c r="O228" s="44">
        <v>8333</v>
      </c>
      <c r="P228" s="44">
        <v>230</v>
      </c>
      <c r="Q228" s="44">
        <v>1680</v>
      </c>
      <c r="R228" s="44">
        <v>0</v>
      </c>
      <c r="S228" s="44">
        <v>870</v>
      </c>
      <c r="T228" s="45">
        <v>-640</v>
      </c>
      <c r="U228" s="45">
        <v>9143</v>
      </c>
      <c r="V228" s="45">
        <v>6648</v>
      </c>
      <c r="W228" s="41">
        <v>0.29136984701623264</v>
      </c>
      <c r="X228" s="46"/>
      <c r="Y228" s="46"/>
    </row>
    <row r="229" spans="1:27">
      <c r="A229" s="29" t="s">
        <v>1206</v>
      </c>
      <c r="B229" s="31" t="s">
        <v>4</v>
      </c>
      <c r="C229" s="6" t="s">
        <v>260</v>
      </c>
      <c r="D229" s="20" t="s">
        <v>261</v>
      </c>
      <c r="E229" s="19"/>
      <c r="F229" s="19">
        <v>573</v>
      </c>
      <c r="G229" s="21">
        <v>1775</v>
      </c>
      <c r="H229" s="21">
        <v>1468</v>
      </c>
      <c r="I229" s="8">
        <f>VLOOKUP(C229,'202310-202403出荷数total2403220951'!B:F,5,0)</f>
        <v>525</v>
      </c>
      <c r="J229" s="203">
        <f>VLOOKUP(C229,'出荷数2307～2406total241008110618'!B:F,5,0)</f>
        <v>1084</v>
      </c>
      <c r="K229" s="214">
        <f>VLOOKUP(C229,'出荷数2407-2506total250730101950'!B:F,5,0)</f>
        <v>2352</v>
      </c>
      <c r="L229" s="203">
        <f>VLOOKUP(C:C,total251219111800!B:F,5,0)</f>
        <v>679</v>
      </c>
      <c r="M229" s="8"/>
      <c r="N229" s="21">
        <f t="shared" si="3"/>
        <v>679</v>
      </c>
      <c r="O229" s="44">
        <v>3305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3305</v>
      </c>
      <c r="V229" s="45">
        <v>2626</v>
      </c>
      <c r="W229" s="41">
        <v>0.205446293494705</v>
      </c>
      <c r="X229" s="46"/>
      <c r="Y229" s="46"/>
    </row>
    <row r="230" spans="1:27" s="152" customFormat="1">
      <c r="A230" s="144" t="s">
        <v>1207</v>
      </c>
      <c r="B230" s="155" t="s">
        <v>4</v>
      </c>
      <c r="C230" s="153" t="s">
        <v>323</v>
      </c>
      <c r="D230" s="154" t="s">
        <v>324</v>
      </c>
      <c r="E230" s="153"/>
      <c r="F230" s="146">
        <v>4048</v>
      </c>
      <c r="G230" s="148">
        <v>1912</v>
      </c>
      <c r="H230" s="148">
        <v>2073</v>
      </c>
      <c r="I230" s="148">
        <f>VLOOKUP(C230,'202310-202403出荷数total2403220951'!B:F,5,0)</f>
        <v>1230</v>
      </c>
      <c r="J230" s="148">
        <f>VLOOKUP(C230,'出荷数2307～2406total241008110618'!B:F,5,0)</f>
        <v>1618</v>
      </c>
      <c r="K230" s="214">
        <f>VLOOKUP(C230,'出荷数2407-2506total250730101950'!B:F,5,0)</f>
        <v>1274</v>
      </c>
      <c r="L230" s="203" t="e">
        <f>VLOOKUP(C:C,total251219111800!B:F,5,0)</f>
        <v>#N/A</v>
      </c>
      <c r="M230" s="8"/>
      <c r="N230" s="21" t="e">
        <f t="shared" si="3"/>
        <v>#N/A</v>
      </c>
      <c r="O230" s="148">
        <v>0</v>
      </c>
      <c r="P230" s="148">
        <v>0</v>
      </c>
      <c r="Q230" s="148">
        <v>0</v>
      </c>
      <c r="R230" s="148">
        <v>0</v>
      </c>
      <c r="S230" s="148">
        <v>0</v>
      </c>
      <c r="T230" s="149">
        <v>0</v>
      </c>
      <c r="U230" s="149">
        <v>0</v>
      </c>
      <c r="V230" s="149" t="e">
        <v>#N/A</v>
      </c>
      <c r="W230" s="150" t="e">
        <v>#N/A</v>
      </c>
      <c r="X230" s="151"/>
      <c r="Y230" s="151"/>
      <c r="Z230" s="191"/>
      <c r="AA230" s="191"/>
    </row>
    <row r="231" spans="1:27" s="152" customFormat="1">
      <c r="A231" s="144" t="s">
        <v>1208</v>
      </c>
      <c r="B231" s="155" t="s">
        <v>4</v>
      </c>
      <c r="C231" s="153" t="s">
        <v>325</v>
      </c>
      <c r="D231" s="154" t="s">
        <v>326</v>
      </c>
      <c r="E231" s="153"/>
      <c r="F231" s="146">
        <v>1310</v>
      </c>
      <c r="G231" s="148">
        <v>1493</v>
      </c>
      <c r="H231" s="148">
        <v>1407</v>
      </c>
      <c r="I231" s="148">
        <f>VLOOKUP(C231,'202310-202403出荷数total2403220951'!B:F,5,0)</f>
        <v>699</v>
      </c>
      <c r="J231" s="148">
        <f>VLOOKUP(C231,'出荷数2307～2406total241008110618'!B:F,5,0)</f>
        <v>946</v>
      </c>
      <c r="K231" s="214">
        <f>VLOOKUP(C231,'出荷数2407-2506total250730101950'!B:F,5,0)</f>
        <v>567</v>
      </c>
      <c r="L231" s="203" t="e">
        <f>VLOOKUP(C:C,total251219111800!B:F,5,0)</f>
        <v>#N/A</v>
      </c>
      <c r="M231" s="8"/>
      <c r="N231" s="21" t="e">
        <f t="shared" si="3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>
      <c r="A232" s="29" t="s">
        <v>1209</v>
      </c>
      <c r="B232" s="31" t="s">
        <v>4</v>
      </c>
      <c r="C232" s="6" t="s">
        <v>262</v>
      </c>
      <c r="D232" s="20" t="s">
        <v>263</v>
      </c>
      <c r="E232" s="19"/>
      <c r="F232" s="19">
        <v>1730</v>
      </c>
      <c r="G232" s="21">
        <v>1717</v>
      </c>
      <c r="H232" s="21">
        <v>1895</v>
      </c>
      <c r="I232" s="8">
        <f>VLOOKUP(C232,'202310-202403出荷数total2403220951'!B:F,5,0)</f>
        <v>573</v>
      </c>
      <c r="J232" s="203">
        <f>VLOOKUP(C232,'出荷数2307～2406total241008110618'!B:F,5,0)</f>
        <v>1029</v>
      </c>
      <c r="K232" s="214">
        <f>VLOOKUP(C232,'出荷数2407-2506total250730101950'!B:F,5,0)</f>
        <v>678</v>
      </c>
      <c r="L232" s="203">
        <f>VLOOKUP(C:C,total251219111800!B:F,5,0)</f>
        <v>321</v>
      </c>
      <c r="M232" s="8"/>
      <c r="N232" s="21">
        <f t="shared" si="3"/>
        <v>321</v>
      </c>
      <c r="O232" s="44">
        <v>2180</v>
      </c>
      <c r="P232" s="44">
        <v>0</v>
      </c>
      <c r="Q232" s="44">
        <v>0</v>
      </c>
      <c r="R232" s="44">
        <v>0</v>
      </c>
      <c r="S232" s="44">
        <v>0</v>
      </c>
      <c r="T232" s="45">
        <v>0</v>
      </c>
      <c r="U232" s="45">
        <v>2180</v>
      </c>
      <c r="V232" s="45">
        <v>1859</v>
      </c>
      <c r="W232" s="41">
        <v>0.14724770642201834</v>
      </c>
      <c r="X232" s="46"/>
      <c r="Y232" s="46"/>
    </row>
    <row r="233" spans="1:27">
      <c r="A233" s="29" t="s">
        <v>1210</v>
      </c>
      <c r="B233" s="31" t="s">
        <v>4</v>
      </c>
      <c r="C233" s="17" t="s">
        <v>327</v>
      </c>
      <c r="D233" s="24" t="s">
        <v>328</v>
      </c>
      <c r="E233" s="23"/>
      <c r="F233" s="19">
        <v>1710</v>
      </c>
      <c r="G233" s="21">
        <v>1333</v>
      </c>
      <c r="H233" s="21">
        <v>1404</v>
      </c>
      <c r="I233" s="8">
        <f>VLOOKUP(C233,'202310-202403出荷数total2403220951'!B:F,5,0)</f>
        <v>317</v>
      </c>
      <c r="J233" s="203">
        <f>VLOOKUP(C233,'出荷数2307～2406total241008110618'!B:F,5,0)</f>
        <v>490</v>
      </c>
      <c r="K233" s="214">
        <f>VLOOKUP(C233,'出荷数2407-2506total250730101950'!B:F,5,0)</f>
        <v>495</v>
      </c>
      <c r="L233" s="203">
        <f>VLOOKUP(C:C,total251219111800!B:F,5,0)</f>
        <v>423</v>
      </c>
      <c r="M233" s="8"/>
      <c r="N233" s="21">
        <f t="shared" si="3"/>
        <v>423</v>
      </c>
      <c r="O233" s="44">
        <v>1982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1982</v>
      </c>
      <c r="V233" s="45">
        <v>1559</v>
      </c>
      <c r="W233" s="41">
        <v>0.21342078708375378</v>
      </c>
      <c r="X233" s="46"/>
      <c r="Y233" s="46"/>
    </row>
    <row r="234" spans="1:27" s="152" customFormat="1" ht="15.75">
      <c r="A234" s="144" t="s">
        <v>1211</v>
      </c>
      <c r="B234" s="155" t="s">
        <v>4</v>
      </c>
      <c r="C234" s="153" t="s">
        <v>264</v>
      </c>
      <c r="D234" s="154" t="s">
        <v>265</v>
      </c>
      <c r="E234" s="153"/>
      <c r="F234" s="146">
        <v>4845</v>
      </c>
      <c r="G234" s="148">
        <v>7700</v>
      </c>
      <c r="H234" s="148">
        <v>1951</v>
      </c>
      <c r="I234" s="148" t="e">
        <f>VLOOKUP(C234,'202310-202403出荷数total2403220951'!B:F,5,0)</f>
        <v>#N/A</v>
      </c>
      <c r="J234" s="148" t="e">
        <f>VLOOKUP(C234,'出荷数2307～2406total241008110618'!B:F,5,0)</f>
        <v>#N/A</v>
      </c>
      <c r="K234" s="214" t="e">
        <f>VLOOKUP(C234,'出荷数2407-2506total250730101950'!B:F,5,0)</f>
        <v>#N/A</v>
      </c>
      <c r="L234" s="203" t="e">
        <f>VLOOKUP(C:C,total251219111800!B:F,5,0)</f>
        <v>#N/A</v>
      </c>
      <c r="M234" s="8"/>
      <c r="N234" s="21" t="e">
        <f t="shared" si="3"/>
        <v>#N/A</v>
      </c>
      <c r="O234" s="148">
        <v>0</v>
      </c>
      <c r="P234" s="148">
        <v>0</v>
      </c>
      <c r="Q234" s="148">
        <v>0</v>
      </c>
      <c r="R234" s="148">
        <v>0</v>
      </c>
      <c r="S234" s="148">
        <v>0</v>
      </c>
      <c r="T234" s="149">
        <v>0</v>
      </c>
      <c r="U234" s="149">
        <v>0</v>
      </c>
      <c r="V234" s="149" t="e">
        <v>#N/A</v>
      </c>
      <c r="W234" s="150" t="e">
        <v>#N/A</v>
      </c>
      <c r="X234" s="151"/>
      <c r="Y234" s="151"/>
    </row>
    <row r="235" spans="1:27">
      <c r="A235" s="29" t="s">
        <v>1212</v>
      </c>
      <c r="B235" s="31" t="s">
        <v>4</v>
      </c>
      <c r="C235" s="17" t="s">
        <v>329</v>
      </c>
      <c r="D235" s="24" t="s">
        <v>330</v>
      </c>
      <c r="E235" s="23"/>
      <c r="F235" s="19">
        <v>11021</v>
      </c>
      <c r="G235" s="21">
        <v>6767</v>
      </c>
      <c r="H235" s="21">
        <v>4852</v>
      </c>
      <c r="I235" s="8">
        <f>VLOOKUP(C235,'202310-202403出荷数total2403220951'!B:F,5,0)</f>
        <v>2771</v>
      </c>
      <c r="J235" s="203">
        <f>VLOOKUP(C235,'出荷数2307～2406total241008110618'!B:F,5,0)</f>
        <v>4651</v>
      </c>
      <c r="K235" s="214">
        <f>VLOOKUP(C235,'出荷数2407-2506total250730101950'!B:F,5,0)</f>
        <v>5139</v>
      </c>
      <c r="L235" s="203">
        <f>VLOOKUP(C:C,total251219111800!B:F,5,0)</f>
        <v>2498</v>
      </c>
      <c r="M235" s="211">
        <v>3000</v>
      </c>
      <c r="N235" s="211">
        <v>3000</v>
      </c>
      <c r="O235" s="44">
        <v>7659</v>
      </c>
      <c r="P235" s="44">
        <v>850</v>
      </c>
      <c r="Q235" s="44">
        <v>0</v>
      </c>
      <c r="R235" s="44">
        <v>0</v>
      </c>
      <c r="S235" s="44">
        <v>850</v>
      </c>
      <c r="T235" s="45">
        <v>0</v>
      </c>
      <c r="U235" s="45">
        <v>6809</v>
      </c>
      <c r="V235" s="45">
        <v>3809</v>
      </c>
      <c r="W235" s="41">
        <v>0.35256786931484313</v>
      </c>
      <c r="X235" s="46"/>
      <c r="Y235" s="46"/>
    </row>
    <row r="236" spans="1:27" s="152" customFormat="1" ht="15.75">
      <c r="A236" s="144" t="s">
        <v>1213</v>
      </c>
      <c r="B236" s="155" t="s">
        <v>4</v>
      </c>
      <c r="C236" s="153" t="s">
        <v>331</v>
      </c>
      <c r="D236" s="154" t="s">
        <v>1309</v>
      </c>
      <c r="E236" s="153" t="s">
        <v>186</v>
      </c>
      <c r="F236" s="146">
        <v>1700</v>
      </c>
      <c r="G236" s="148">
        <v>294</v>
      </c>
      <c r="H236" s="148">
        <v>198</v>
      </c>
      <c r="I236" s="148" t="e">
        <f>VLOOKUP(C236,'202310-202403出荷数total2403220951'!B:F,5,0)</f>
        <v>#N/A</v>
      </c>
      <c r="J236" s="148" t="e">
        <f>VLOOKUP(C236,'出荷数2307～2406total241008110618'!B:F,5,0)</f>
        <v>#N/A</v>
      </c>
      <c r="K236" s="214" t="e">
        <f>VLOOKUP(C236,'出荷数2407-2506total250730101950'!B:F,5,0)</f>
        <v>#N/A</v>
      </c>
      <c r="L236" s="203" t="e">
        <f>VLOOKUP(C:C,total251219111800!B:F,5,0)</f>
        <v>#N/A</v>
      </c>
      <c r="M236" s="8"/>
      <c r="N236" s="21" t="e">
        <f t="shared" si="3"/>
        <v>#N/A</v>
      </c>
      <c r="O236" s="148">
        <v>0</v>
      </c>
      <c r="P236" s="148">
        <v>0</v>
      </c>
      <c r="Q236" s="148">
        <v>0</v>
      </c>
      <c r="R236" s="148">
        <v>0</v>
      </c>
      <c r="S236" s="148">
        <v>0</v>
      </c>
      <c r="T236" s="149">
        <v>0</v>
      </c>
      <c r="U236" s="149">
        <v>0</v>
      </c>
      <c r="V236" s="149" t="e">
        <v>#N/A</v>
      </c>
      <c r="W236" s="150" t="e">
        <v>#N/A</v>
      </c>
      <c r="X236" s="151"/>
      <c r="Y236" s="151"/>
    </row>
    <row r="237" spans="1:27" s="152" customFormat="1">
      <c r="A237" s="144" t="s">
        <v>1214</v>
      </c>
      <c r="B237" s="155" t="s">
        <v>4</v>
      </c>
      <c r="C237" s="153" t="s">
        <v>266</v>
      </c>
      <c r="D237" s="154" t="s">
        <v>1266</v>
      </c>
      <c r="E237" s="153"/>
      <c r="F237" s="146">
        <v>2398</v>
      </c>
      <c r="G237" s="148">
        <v>1863</v>
      </c>
      <c r="H237" s="148">
        <v>1640</v>
      </c>
      <c r="I237" s="148">
        <f>VLOOKUP(C237,'202310-202403出荷数total2403220951'!B:F,5,0)</f>
        <v>720</v>
      </c>
      <c r="J237" s="148">
        <f>VLOOKUP(C237,'出荷数2307～2406total241008110618'!B:F,5,0)</f>
        <v>4600</v>
      </c>
      <c r="K237" s="214" t="e">
        <f>VLOOKUP(C237,'出荷数2407-2506total250730101950'!B:F,5,0)</f>
        <v>#N/A</v>
      </c>
      <c r="L237" s="203" t="e">
        <f>VLOOKUP(C:C,total251219111800!B:F,5,0)</f>
        <v>#N/A</v>
      </c>
      <c r="M237" s="8"/>
      <c r="N237" s="21" t="e">
        <f t="shared" si="3"/>
        <v>#N/A</v>
      </c>
      <c r="O237" s="148">
        <v>6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6</v>
      </c>
      <c r="V237" s="149" t="e">
        <v>#N/A</v>
      </c>
      <c r="W237" s="150" t="e">
        <v>#N/A</v>
      </c>
      <c r="X237" s="151"/>
      <c r="Y237" s="151"/>
      <c r="Z237" s="191"/>
      <c r="AA237" s="191"/>
    </row>
    <row r="238" spans="1:27" s="152" customFormat="1">
      <c r="A238" s="144" t="s">
        <v>1215</v>
      </c>
      <c r="B238" s="155" t="s">
        <v>4</v>
      </c>
      <c r="C238" s="153" t="s">
        <v>267</v>
      </c>
      <c r="D238" s="154" t="s">
        <v>1265</v>
      </c>
      <c r="E238" s="153"/>
      <c r="F238" s="146">
        <v>5642</v>
      </c>
      <c r="G238" s="148">
        <v>200</v>
      </c>
      <c r="H238" s="148">
        <v>1430</v>
      </c>
      <c r="I238" s="148">
        <f>VLOOKUP(C238,'202310-202403出荷数total2403220951'!B:F,5,0)</f>
        <v>285</v>
      </c>
      <c r="J238" s="148">
        <f>VLOOKUP(C238,'出荷数2307～2406total241008110618'!B:F,5,0)</f>
        <v>287</v>
      </c>
      <c r="K238" s="214">
        <f>VLOOKUP(C238,'出荷数2407-2506total250730101950'!B:F,5,0)</f>
        <v>291</v>
      </c>
      <c r="L238" s="203">
        <f>VLOOKUP(C:C,total251219111800!B:F,5,0)</f>
        <v>228</v>
      </c>
      <c r="M238" s="8"/>
      <c r="N238" s="21">
        <f t="shared" si="3"/>
        <v>228</v>
      </c>
      <c r="O238" s="148">
        <v>1116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1116</v>
      </c>
      <c r="V238" s="149">
        <v>888</v>
      </c>
      <c r="W238" s="150">
        <v>0.20430107526881722</v>
      </c>
      <c r="X238" s="151"/>
      <c r="Y238" s="151"/>
      <c r="Z238" s="191"/>
      <c r="AA238" s="191"/>
    </row>
    <row r="239" spans="1:27">
      <c r="A239" s="29" t="s">
        <v>1216</v>
      </c>
      <c r="B239" s="31" t="s">
        <v>4</v>
      </c>
      <c r="C239" s="17" t="s">
        <v>332</v>
      </c>
      <c r="D239" s="24" t="s">
        <v>333</v>
      </c>
      <c r="E239" s="23"/>
      <c r="F239" s="19">
        <v>428</v>
      </c>
      <c r="G239" s="21">
        <v>1103</v>
      </c>
      <c r="H239" s="21">
        <v>787</v>
      </c>
      <c r="I239" s="8">
        <f>VLOOKUP(C239,'202310-202403出荷数total2403220951'!B:F,5,0)</f>
        <v>481</v>
      </c>
      <c r="J239" s="203">
        <f>VLOOKUP(C239,'出荷数2307～2406total241008110618'!B:F,5,0)</f>
        <v>533</v>
      </c>
      <c r="K239" s="214">
        <f>VLOOKUP(C239,'出荷数2407-2506total250730101950'!B:F,5,0)</f>
        <v>617</v>
      </c>
      <c r="L239" s="203">
        <f>VLOOKUP(C:C,total251219111800!B:F,5,0)</f>
        <v>66</v>
      </c>
      <c r="M239" s="8"/>
      <c r="N239" s="21">
        <f t="shared" si="3"/>
        <v>66</v>
      </c>
      <c r="O239" s="44">
        <v>681</v>
      </c>
      <c r="P239" s="44">
        <v>0</v>
      </c>
      <c r="Q239" s="44">
        <v>0</v>
      </c>
      <c r="R239" s="44">
        <v>0</v>
      </c>
      <c r="S239" s="44">
        <v>0</v>
      </c>
      <c r="T239" s="45">
        <v>0</v>
      </c>
      <c r="U239" s="45">
        <v>681</v>
      </c>
      <c r="V239" s="45">
        <v>615</v>
      </c>
      <c r="W239" s="41">
        <v>9.6916299559471369E-2</v>
      </c>
      <c r="X239" s="46"/>
      <c r="Y239" s="46"/>
    </row>
    <row r="240" spans="1:27" s="200" customFormat="1">
      <c r="A240" s="192" t="s">
        <v>1217</v>
      </c>
      <c r="B240" s="212" t="s">
        <v>4</v>
      </c>
      <c r="C240" s="235" t="s">
        <v>268</v>
      </c>
      <c r="D240" s="236" t="s">
        <v>4102</v>
      </c>
      <c r="E240" s="235"/>
      <c r="F240" s="194">
        <v>1178</v>
      </c>
      <c r="G240" s="196">
        <v>1650</v>
      </c>
      <c r="H240" s="196">
        <v>1270</v>
      </c>
      <c r="I240" s="196">
        <f>VLOOKUP(C240,'202310-202403出荷数total2403220951'!B:F,5,0)</f>
        <v>496</v>
      </c>
      <c r="J240" s="196">
        <f>VLOOKUP(C240,'出荷数2307～2406total241008110618'!B:F,5,0)</f>
        <v>962</v>
      </c>
      <c r="K240" s="214">
        <f>VLOOKUP(C240,'出荷数2407-2506total250730101950'!B:F,5,0)</f>
        <v>596</v>
      </c>
      <c r="L240" s="203">
        <f>VLOOKUP(C:C,total251219111800!B:F,5,0)</f>
        <v>103</v>
      </c>
      <c r="M240" s="8"/>
      <c r="N240" s="21">
        <f t="shared" si="3"/>
        <v>103</v>
      </c>
      <c r="O240" s="196">
        <v>18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18</v>
      </c>
      <c r="V240" s="197">
        <v>-85</v>
      </c>
      <c r="W240" s="198">
        <v>5.7222222222222223</v>
      </c>
      <c r="X240" s="199"/>
      <c r="Y240" s="199"/>
      <c r="Z240" s="201"/>
      <c r="AA240" s="201"/>
    </row>
    <row r="241" spans="1:27">
      <c r="A241" s="29" t="s">
        <v>1218</v>
      </c>
      <c r="B241" s="31" t="s">
        <v>4</v>
      </c>
      <c r="C241" s="17" t="s">
        <v>270</v>
      </c>
      <c r="D241" s="24" t="s">
        <v>271</v>
      </c>
      <c r="E241" s="23"/>
      <c r="F241" s="19">
        <v>3399</v>
      </c>
      <c r="G241" s="21">
        <v>3090</v>
      </c>
      <c r="H241" s="21">
        <v>3886</v>
      </c>
      <c r="I241" s="8">
        <f>VLOOKUP(C241,'202310-202403出荷数total2403220951'!B:F,5,0)</f>
        <v>1077</v>
      </c>
      <c r="J241" s="203">
        <f>VLOOKUP(C241,'出荷数2307～2406total241008110618'!B:F,5,0)</f>
        <v>1997</v>
      </c>
      <c r="K241" s="214">
        <f>VLOOKUP(C241,'出荷数2407-2506total250730101950'!B:F,5,0)</f>
        <v>1751</v>
      </c>
      <c r="L241" s="203">
        <f>VLOOKUP(C:C,total251219111800!B:F,5,0)</f>
        <v>495</v>
      </c>
      <c r="M241" s="8"/>
      <c r="N241" s="21">
        <f t="shared" si="3"/>
        <v>495</v>
      </c>
      <c r="O241" s="44">
        <v>1846</v>
      </c>
      <c r="P241" s="44">
        <v>0</v>
      </c>
      <c r="Q241" s="44">
        <v>0</v>
      </c>
      <c r="R241" s="44">
        <v>0</v>
      </c>
      <c r="S241" s="44">
        <v>0</v>
      </c>
      <c r="T241" s="45">
        <v>0</v>
      </c>
      <c r="U241" s="45">
        <v>1846</v>
      </c>
      <c r="V241" s="45">
        <v>1351</v>
      </c>
      <c r="W241" s="41">
        <v>0.26814734561213432</v>
      </c>
      <c r="X241" s="46"/>
      <c r="Y241" s="46"/>
    </row>
    <row r="242" spans="1:27" s="152" customFormat="1" ht="15.75">
      <c r="A242" s="144" t="s">
        <v>1219</v>
      </c>
      <c r="B242" s="155" t="s">
        <v>4</v>
      </c>
      <c r="C242" s="153" t="s">
        <v>713</v>
      </c>
      <c r="D242" s="154" t="s">
        <v>1310</v>
      </c>
      <c r="E242" s="153"/>
      <c r="F242" s="146" t="e">
        <f>VLOOKUP(C242,#REF!,17,0 )</f>
        <v>#REF!</v>
      </c>
      <c r="G242" s="148">
        <v>18471</v>
      </c>
      <c r="H242" s="148">
        <v>11873</v>
      </c>
      <c r="I242" s="148">
        <f>VLOOKUP(C242,'202310-202403出荷数total2403220951'!B:F,5,0)</f>
        <v>21</v>
      </c>
      <c r="J242" s="148">
        <f>VLOOKUP(C242,'出荷数2307～2406total241008110618'!B:F,5,0)</f>
        <v>179</v>
      </c>
      <c r="K242" s="214">
        <f>VLOOKUP(C242,'出荷数2407-2506total250730101950'!B:F,5,0)</f>
        <v>20</v>
      </c>
      <c r="L242" s="203" t="e">
        <f>VLOOKUP(C:C,total251219111800!B:F,5,0)</f>
        <v>#N/A</v>
      </c>
      <c r="M242" s="8"/>
      <c r="N242" s="21" t="e">
        <f t="shared" si="3"/>
        <v>#N/A</v>
      </c>
      <c r="O242" s="148">
        <v>0</v>
      </c>
      <c r="P242" s="148">
        <v>0</v>
      </c>
      <c r="Q242" s="148">
        <v>0</v>
      </c>
      <c r="R242" s="148">
        <v>0</v>
      </c>
      <c r="S242" s="148">
        <v>0</v>
      </c>
      <c r="T242" s="149">
        <v>0</v>
      </c>
      <c r="U242" s="149">
        <v>0</v>
      </c>
      <c r="V242" s="149" t="e">
        <v>#N/A</v>
      </c>
      <c r="W242" s="150" t="e">
        <v>#N/A</v>
      </c>
      <c r="X242" s="151"/>
      <c r="Y242" s="151"/>
    </row>
    <row r="243" spans="1:27">
      <c r="A243" s="29" t="s">
        <v>1220</v>
      </c>
      <c r="B243" s="31" t="s">
        <v>4</v>
      </c>
      <c r="C243" s="17" t="s">
        <v>273</v>
      </c>
      <c r="D243" s="24" t="s">
        <v>274</v>
      </c>
      <c r="E243" s="23"/>
      <c r="F243" s="19">
        <v>1919</v>
      </c>
      <c r="G243" s="21">
        <v>2904</v>
      </c>
      <c r="H243" s="21">
        <v>2412</v>
      </c>
      <c r="I243" s="8">
        <f>VLOOKUP(C243,'202310-202403出荷数total2403220951'!B:F,5,0)</f>
        <v>850</v>
      </c>
      <c r="J243" s="203">
        <f>VLOOKUP(C243,'出荷数2307～2406total241008110618'!B:F,5,0)</f>
        <v>2028</v>
      </c>
      <c r="K243" s="214">
        <f>VLOOKUP(C243,'出荷数2407-2506total250730101950'!B:F,5,0)</f>
        <v>1107</v>
      </c>
      <c r="L243" s="203">
        <f>VLOOKUP(C:C,total251219111800!B:F,5,0)</f>
        <v>311</v>
      </c>
      <c r="M243" s="8"/>
      <c r="N243" s="21">
        <f t="shared" si="3"/>
        <v>311</v>
      </c>
      <c r="O243" s="44">
        <v>3201</v>
      </c>
      <c r="P243" s="44">
        <v>0</v>
      </c>
      <c r="Q243" s="44">
        <v>0</v>
      </c>
      <c r="R243" s="44">
        <v>0</v>
      </c>
      <c r="S243" s="44">
        <v>0</v>
      </c>
      <c r="T243" s="45">
        <v>0</v>
      </c>
      <c r="U243" s="45">
        <v>3201</v>
      </c>
      <c r="V243" s="45">
        <v>2890</v>
      </c>
      <c r="W243" s="41">
        <v>9.7157138394251802E-2</v>
      </c>
      <c r="X243" s="46"/>
      <c r="Y243" s="46"/>
    </row>
    <row r="244" spans="1:27">
      <c r="A244" s="29" t="s">
        <v>1221</v>
      </c>
      <c r="B244" s="31" t="s">
        <v>4</v>
      </c>
      <c r="C244" s="17" t="s">
        <v>709</v>
      </c>
      <c r="D244" s="24" t="s">
        <v>717</v>
      </c>
      <c r="E244" s="23"/>
      <c r="F244" s="19">
        <v>0</v>
      </c>
      <c r="G244" s="21">
        <v>0</v>
      </c>
      <c r="H244" s="21">
        <v>8393</v>
      </c>
      <c r="I244" s="8">
        <f>VLOOKUP(C244,'202310-202403出荷数total2403220951'!B:F,5,0)</f>
        <v>7931</v>
      </c>
      <c r="J244" s="203">
        <f>VLOOKUP(C244,'出荷数2307～2406total241008110618'!B:F,5,0)</f>
        <v>17588</v>
      </c>
      <c r="K244" s="214">
        <f>VLOOKUP(C244,'出荷数2407-2506total250730101950'!B:F,5,0)</f>
        <v>16987</v>
      </c>
      <c r="L244" s="203">
        <f>VLOOKUP(C:C,total251219111800!B:F,5,0)</f>
        <v>9414</v>
      </c>
      <c r="M244" s="211">
        <v>12000</v>
      </c>
      <c r="N244" s="211">
        <v>12000</v>
      </c>
      <c r="O244" s="44">
        <v>8826</v>
      </c>
      <c r="P244" s="44">
        <v>300</v>
      </c>
      <c r="Q244" s="44">
        <v>10000</v>
      </c>
      <c r="R244" s="44">
        <v>0</v>
      </c>
      <c r="S244" s="44">
        <v>300</v>
      </c>
      <c r="T244" s="45">
        <v>0</v>
      </c>
      <c r="U244" s="45">
        <v>18526</v>
      </c>
      <c r="V244" s="45">
        <v>6526</v>
      </c>
      <c r="W244" s="41">
        <v>1.3149243918474687</v>
      </c>
      <c r="X244" s="46"/>
      <c r="Y244" s="46"/>
    </row>
    <row r="245" spans="1:27">
      <c r="A245" s="29"/>
      <c r="B245" s="31" t="s">
        <v>4</v>
      </c>
      <c r="C245" s="17" t="s">
        <v>4100</v>
      </c>
      <c r="D245" s="24" t="s">
        <v>4103</v>
      </c>
      <c r="E245" s="23"/>
      <c r="F245" s="19"/>
      <c r="G245" s="21"/>
      <c r="H245" s="21"/>
      <c r="I245" s="8" t="e">
        <f>VLOOKUP(C245,'202310-202403出荷数total2403220951'!B:F,5,0)</f>
        <v>#N/A</v>
      </c>
      <c r="J245" s="203" t="e">
        <f>VLOOKUP(C245,'出荷数2307～2406total241008110618'!B:F,5,0)</f>
        <v>#N/A</v>
      </c>
      <c r="K245" s="214" t="e">
        <f>VLOOKUP(C245,'出荷数2407-2506total250730101950'!B:F,5,0)</f>
        <v>#N/A</v>
      </c>
      <c r="L245" s="203" t="e">
        <f>VLOOKUP(C:C,total251219111800!B:F,5,0)</f>
        <v>#N/A</v>
      </c>
      <c r="M245" s="8"/>
      <c r="N245" s="211">
        <v>1500</v>
      </c>
      <c r="O245" s="44">
        <v>2938</v>
      </c>
      <c r="P245" s="44">
        <v>0</v>
      </c>
      <c r="Q245" s="44">
        <v>0</v>
      </c>
      <c r="R245" s="44">
        <v>0</v>
      </c>
      <c r="S245" s="44">
        <v>0</v>
      </c>
      <c r="T245" s="45">
        <v>0</v>
      </c>
      <c r="U245" s="45">
        <v>2938</v>
      </c>
      <c r="V245" s="45">
        <v>1438</v>
      </c>
      <c r="W245" s="41">
        <v>0.51055139550714768</v>
      </c>
      <c r="X245" s="46"/>
      <c r="Y245" s="46"/>
    </row>
    <row r="246" spans="1:27" s="231" customFormat="1">
      <c r="A246" s="223" t="s">
        <v>1222</v>
      </c>
      <c r="B246" s="254" t="s">
        <v>4</v>
      </c>
      <c r="C246" s="255" t="s">
        <v>275</v>
      </c>
      <c r="D246" s="256" t="s">
        <v>276</v>
      </c>
      <c r="E246" s="255"/>
      <c r="F246" s="225">
        <v>2255</v>
      </c>
      <c r="G246" s="227">
        <v>2545</v>
      </c>
      <c r="H246" s="227">
        <v>2670</v>
      </c>
      <c r="I246" s="227">
        <f>VLOOKUP(C246,'202310-202403出荷数total2403220951'!B:F,5,0)</f>
        <v>879</v>
      </c>
      <c r="J246" s="227">
        <f>VLOOKUP(C246,'出荷数2307～2406total241008110618'!B:F,5,0)</f>
        <v>2296</v>
      </c>
      <c r="K246" s="214">
        <f>VLOOKUP(C246,'出荷数2407-2506total250730101950'!B:F,5,0)</f>
        <v>457</v>
      </c>
      <c r="L246" s="203" t="e">
        <f>VLOOKUP(C:C,total251219111800!B:F,5,0)</f>
        <v>#N/A</v>
      </c>
      <c r="M246" s="8"/>
      <c r="N246" s="21" t="e">
        <f t="shared" si="3"/>
        <v>#N/A</v>
      </c>
      <c r="O246" s="227">
        <v>0</v>
      </c>
      <c r="P246" s="227">
        <v>0</v>
      </c>
      <c r="Q246" s="227">
        <v>0</v>
      </c>
      <c r="R246" s="227">
        <v>0</v>
      </c>
      <c r="S246" s="227">
        <v>0</v>
      </c>
      <c r="T246" s="228">
        <v>0</v>
      </c>
      <c r="U246" s="228">
        <v>0</v>
      </c>
      <c r="V246" s="228" t="e">
        <v>#N/A</v>
      </c>
      <c r="W246" s="229" t="e">
        <v>#N/A</v>
      </c>
      <c r="X246" s="230"/>
      <c r="Y246" s="230"/>
      <c r="Z246" s="232"/>
      <c r="AA246" s="232"/>
    </row>
    <row r="247" spans="1:27">
      <c r="A247" s="29"/>
      <c r="B247" s="31" t="s">
        <v>4</v>
      </c>
      <c r="C247" s="17" t="s">
        <v>3793</v>
      </c>
      <c r="D247" s="24" t="s">
        <v>276</v>
      </c>
      <c r="E247" s="23"/>
      <c r="F247" s="19"/>
      <c r="G247" s="21"/>
      <c r="H247" s="21"/>
      <c r="I247" s="8" t="e">
        <f>VLOOKUP(C247,'202310-202403出荷数total2403220951'!B:F,5,0)</f>
        <v>#N/A</v>
      </c>
      <c r="J247" s="203" t="e">
        <f>VLOOKUP(C247,'出荷数2307～2406total241008110618'!B:F,5,0)</f>
        <v>#N/A</v>
      </c>
      <c r="K247" s="214">
        <f>VLOOKUP(C247,'出荷数2407-2506total250730101950'!B:F,5,0)</f>
        <v>1929</v>
      </c>
      <c r="L247" s="203">
        <f>VLOOKUP(C:C,total251219111800!B:F,5,0)</f>
        <v>829</v>
      </c>
      <c r="M247" s="211">
        <v>2000</v>
      </c>
      <c r="N247" s="211">
        <v>2000</v>
      </c>
      <c r="O247" s="44">
        <v>5950</v>
      </c>
      <c r="P247" s="44">
        <v>0</v>
      </c>
      <c r="Q247" s="44">
        <v>0</v>
      </c>
      <c r="R247" s="44">
        <v>0</v>
      </c>
      <c r="S247" s="44">
        <v>0</v>
      </c>
      <c r="T247" s="45">
        <v>0</v>
      </c>
      <c r="U247" s="45">
        <v>5950</v>
      </c>
      <c r="V247" s="45">
        <v>3950</v>
      </c>
      <c r="W247" s="41">
        <v>0.33613445378151263</v>
      </c>
      <c r="X247" s="46"/>
      <c r="Y247" s="46"/>
    </row>
    <row r="248" spans="1:27">
      <c r="A248" s="29" t="s">
        <v>1223</v>
      </c>
      <c r="B248" s="31" t="s">
        <v>4</v>
      </c>
      <c r="C248" s="6" t="s">
        <v>277</v>
      </c>
      <c r="D248" s="20" t="s">
        <v>278</v>
      </c>
      <c r="E248" s="19"/>
      <c r="F248" s="19">
        <v>1568</v>
      </c>
      <c r="G248" s="21">
        <v>1942</v>
      </c>
      <c r="H248" s="21">
        <v>1574</v>
      </c>
      <c r="I248" s="8">
        <f>VLOOKUP(C248,'202310-202403出荷数total2403220951'!B:F,5,0)</f>
        <v>294</v>
      </c>
      <c r="J248" s="203">
        <f>VLOOKUP(C248,'出荷数2307～2406total241008110618'!B:F,5,0)</f>
        <v>1143</v>
      </c>
      <c r="K248" s="214">
        <f>VLOOKUP(C248,'出荷数2407-2506total250730101950'!B:F,5,0)</f>
        <v>179</v>
      </c>
      <c r="L248" s="203">
        <f>VLOOKUP(C:C,total251219111800!B:F,5,0)</f>
        <v>62</v>
      </c>
      <c r="M248" s="8"/>
      <c r="N248" s="21">
        <f t="shared" si="3"/>
        <v>62</v>
      </c>
      <c r="O248" s="44">
        <v>1106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1106</v>
      </c>
      <c r="V248" s="45">
        <v>1044</v>
      </c>
      <c r="W248" s="41">
        <v>5.6057866184448461E-2</v>
      </c>
      <c r="X248" s="46"/>
      <c r="Y248" s="46"/>
    </row>
    <row r="249" spans="1:27" s="152" customFormat="1">
      <c r="A249" s="144" t="s">
        <v>1224</v>
      </c>
      <c r="B249" s="155" t="s">
        <v>4</v>
      </c>
      <c r="C249" s="146" t="s">
        <v>279</v>
      </c>
      <c r="D249" s="147" t="s">
        <v>280</v>
      </c>
      <c r="E249" s="146"/>
      <c r="F249" s="146">
        <v>57</v>
      </c>
      <c r="G249" s="148">
        <v>58</v>
      </c>
      <c r="H249" s="148">
        <v>36</v>
      </c>
      <c r="I249" s="148">
        <f>VLOOKUP(C249,'202310-202403出荷数total2403220951'!B:F,5,0)</f>
        <v>58</v>
      </c>
      <c r="J249" s="148">
        <f>VLOOKUP(C249,'出荷数2307～2406total241008110618'!B:F,5,0)</f>
        <v>113</v>
      </c>
      <c r="K249" s="214" t="e">
        <f>VLOOKUP(C249,'出荷数2407-2506total250730101950'!B:F,5,0)</f>
        <v>#N/A</v>
      </c>
      <c r="L249" s="203" t="e">
        <f>VLOOKUP(C:C,total251219111800!B:F,5,0)</f>
        <v>#N/A</v>
      </c>
      <c r="M249" s="8"/>
      <c r="N249" s="21" t="e">
        <f t="shared" si="3"/>
        <v>#N/A</v>
      </c>
      <c r="O249" s="148">
        <v>0</v>
      </c>
      <c r="P249" s="148">
        <v>0</v>
      </c>
      <c r="Q249" s="148">
        <v>0</v>
      </c>
      <c r="R249" s="148">
        <v>0</v>
      </c>
      <c r="S249" s="148">
        <v>0</v>
      </c>
      <c r="T249" s="149">
        <v>0</v>
      </c>
      <c r="U249" s="149">
        <v>0</v>
      </c>
      <c r="V249" s="149" t="e">
        <v>#N/A</v>
      </c>
      <c r="W249" s="150" t="e">
        <v>#N/A</v>
      </c>
      <c r="X249" s="151"/>
      <c r="Y249" s="151"/>
      <c r="Z249" s="191"/>
      <c r="AA249" s="191"/>
    </row>
    <row r="250" spans="1:27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>
        <f>VLOOKUP(C:C,total251219111800!B:F,5,0)</f>
        <v>424</v>
      </c>
      <c r="M250" s="8"/>
      <c r="N250" s="21">
        <f t="shared" si="3"/>
        <v>424</v>
      </c>
      <c r="O250" s="44">
        <v>3391</v>
      </c>
      <c r="P250" s="44">
        <v>100</v>
      </c>
      <c r="Q250" s="44">
        <v>0</v>
      </c>
      <c r="R250" s="44">
        <v>0</v>
      </c>
      <c r="S250" s="44">
        <v>100</v>
      </c>
      <c r="T250" s="45">
        <v>0</v>
      </c>
      <c r="U250" s="45">
        <v>3291</v>
      </c>
      <c r="V250" s="45">
        <v>2867</v>
      </c>
      <c r="W250" s="41">
        <v>0.12145517043826984</v>
      </c>
      <c r="X250" s="46"/>
      <c r="Y250" s="46"/>
    </row>
    <row r="251" spans="1:27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>
        <f>VLOOKUP(C:C,total251219111800!B:F,5,0)</f>
        <v>17</v>
      </c>
      <c r="M251" s="8"/>
      <c r="N251" s="21">
        <f t="shared" si="3"/>
        <v>17</v>
      </c>
      <c r="O251" s="44">
        <v>3189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3189</v>
      </c>
      <c r="V251" s="45">
        <v>3172</v>
      </c>
      <c r="W251" s="41">
        <v>5.3308247099404203E-3</v>
      </c>
      <c r="X251" s="46"/>
      <c r="Y251" s="46"/>
    </row>
    <row r="252" spans="1:27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>
        <f>VLOOKUP(C:C,total251219111800!B:F,5,0)</f>
        <v>3</v>
      </c>
      <c r="M252" s="8"/>
      <c r="N252" s="21">
        <f t="shared" si="3"/>
        <v>3</v>
      </c>
      <c r="O252" s="44">
        <v>2324</v>
      </c>
      <c r="P252" s="44">
        <v>400</v>
      </c>
      <c r="Q252" s="44">
        <v>0</v>
      </c>
      <c r="R252" s="44">
        <v>0</v>
      </c>
      <c r="S252" s="44">
        <v>400</v>
      </c>
      <c r="T252" s="45">
        <v>0</v>
      </c>
      <c r="U252" s="45">
        <v>1924</v>
      </c>
      <c r="V252" s="45">
        <v>1921</v>
      </c>
      <c r="W252" s="41">
        <v>1.1013215859030838E-3</v>
      </c>
      <c r="X252" s="46"/>
      <c r="Y252" s="46"/>
    </row>
    <row r="253" spans="1:27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>
        <f>VLOOKUP(C:C,total251219111800!B:F,5,0)</f>
        <v>850</v>
      </c>
      <c r="M253" s="211">
        <v>1000</v>
      </c>
      <c r="N253" s="211">
        <v>1000</v>
      </c>
      <c r="O253" s="44">
        <v>5485</v>
      </c>
      <c r="P253" s="44">
        <v>3660</v>
      </c>
      <c r="Q253" s="44">
        <v>0</v>
      </c>
      <c r="R253" s="44">
        <v>0</v>
      </c>
      <c r="S253" s="44">
        <v>6900</v>
      </c>
      <c r="T253" s="45">
        <v>-3240</v>
      </c>
      <c r="U253" s="45">
        <v>-1415</v>
      </c>
      <c r="V253" s="45">
        <v>-2415</v>
      </c>
      <c r="W253" s="41">
        <v>0.10934937124111536</v>
      </c>
      <c r="X253" s="46" t="s">
        <v>4257</v>
      </c>
      <c r="Y253" s="46" t="s">
        <v>4257</v>
      </c>
    </row>
    <row r="254" spans="1:27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>
        <f>VLOOKUP(C:C,total251219111800!B:F,5,0)</f>
        <v>2042</v>
      </c>
      <c r="M254" s="8"/>
      <c r="N254" s="21">
        <f t="shared" si="3"/>
        <v>2042</v>
      </c>
      <c r="O254" s="44">
        <v>4579</v>
      </c>
      <c r="P254" s="44">
        <v>0</v>
      </c>
      <c r="Q254" s="44">
        <v>0</v>
      </c>
      <c r="R254" s="44">
        <v>0</v>
      </c>
      <c r="S254" s="44">
        <v>0</v>
      </c>
      <c r="T254" s="45">
        <v>0</v>
      </c>
      <c r="U254" s="45">
        <v>4579</v>
      </c>
      <c r="V254" s="45">
        <v>2537</v>
      </c>
      <c r="W254" s="41">
        <v>0.44594889713911334</v>
      </c>
      <c r="X254" s="46"/>
      <c r="Y254" s="46"/>
    </row>
    <row r="255" spans="1:27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>
        <f>VLOOKUP(C:C,total251219111800!B:F,5,0)</f>
        <v>225</v>
      </c>
      <c r="M255" s="8"/>
      <c r="N255" s="21">
        <f t="shared" si="3"/>
        <v>225</v>
      </c>
      <c r="O255" s="44">
        <v>4577</v>
      </c>
      <c r="P255" s="44">
        <v>1000</v>
      </c>
      <c r="Q255" s="44">
        <v>0</v>
      </c>
      <c r="R255" s="44">
        <v>0</v>
      </c>
      <c r="S255" s="44">
        <v>1000</v>
      </c>
      <c r="T255" s="45">
        <v>0</v>
      </c>
      <c r="U255" s="45">
        <v>3577</v>
      </c>
      <c r="V255" s="45">
        <v>3352</v>
      </c>
      <c r="W255" s="41">
        <v>4.0344271113501882E-2</v>
      </c>
      <c r="X255" s="46"/>
      <c r="Y255" s="46"/>
    </row>
    <row r="256" spans="1:27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>
        <f>VLOOKUP(C:C,total251219111800!B:F,5,0)</f>
        <v>781</v>
      </c>
      <c r="M256" s="8"/>
      <c r="N256" s="21">
        <f t="shared" si="3"/>
        <v>781</v>
      </c>
      <c r="O256" s="44">
        <v>5924</v>
      </c>
      <c r="P256" s="44">
        <v>300</v>
      </c>
      <c r="Q256" s="44">
        <v>0</v>
      </c>
      <c r="R256" s="44">
        <v>0</v>
      </c>
      <c r="S256" s="44">
        <v>300</v>
      </c>
      <c r="T256" s="45">
        <v>0</v>
      </c>
      <c r="U256" s="45">
        <v>5624</v>
      </c>
      <c r="V256" s="45">
        <v>4843</v>
      </c>
      <c r="W256" s="41">
        <v>0.12548200514138819</v>
      </c>
      <c r="X256" s="46"/>
      <c r="Y256" s="46"/>
    </row>
    <row r="257" spans="1:27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>
        <f>VLOOKUP(C:C,total251219111800!B:F,5,0)</f>
        <v>860</v>
      </c>
      <c r="M257" s="8"/>
      <c r="N257" s="21">
        <f t="shared" si="3"/>
        <v>860</v>
      </c>
      <c r="O257" s="44">
        <v>6524</v>
      </c>
      <c r="P257" s="44">
        <v>3030</v>
      </c>
      <c r="Q257" s="44">
        <v>0</v>
      </c>
      <c r="R257" s="44">
        <v>0</v>
      </c>
      <c r="S257" s="44">
        <v>3630</v>
      </c>
      <c r="T257" s="45">
        <v>-600</v>
      </c>
      <c r="U257" s="45">
        <v>2894</v>
      </c>
      <c r="V257" s="45">
        <v>2034</v>
      </c>
      <c r="W257" s="41">
        <v>9.0014653548252041E-2</v>
      </c>
      <c r="X257" s="46"/>
      <c r="Y257" s="46"/>
    </row>
    <row r="258" spans="1:27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VLOOKUP(C:C,total251219111800!B:F,5,0)</f>
        <v>#N/A</v>
      </c>
      <c r="M258" s="8"/>
      <c r="N258" s="21" t="e">
        <f t="shared" si="3"/>
        <v>#N/A</v>
      </c>
      <c r="O258" s="44">
        <v>10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10</v>
      </c>
      <c r="V258" s="45" t="e">
        <v>#N/A</v>
      </c>
      <c r="W258" s="41" t="e">
        <v>#N/A</v>
      </c>
      <c r="X258" s="46"/>
      <c r="Y258" s="46"/>
    </row>
    <row r="259" spans="1:27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 t="e">
        <f>VLOOKUP(C:C,total251219111800!B:F,5,0)</f>
        <v>#N/A</v>
      </c>
      <c r="M259" s="8"/>
      <c r="N259" s="21" t="e">
        <f t="shared" si="3"/>
        <v>#N/A</v>
      </c>
      <c r="O259" s="44">
        <v>3000</v>
      </c>
      <c r="P259" s="44">
        <v>0</v>
      </c>
      <c r="Q259" s="44">
        <v>0</v>
      </c>
      <c r="R259" s="44">
        <v>0</v>
      </c>
      <c r="S259" s="44">
        <v>3000</v>
      </c>
      <c r="T259" s="45">
        <v>-3000</v>
      </c>
      <c r="U259" s="45">
        <v>0</v>
      </c>
      <c r="V259" s="45" t="e">
        <v>#N/A</v>
      </c>
      <c r="W259" s="41" t="e">
        <v>#N/A</v>
      </c>
      <c r="X259" s="46"/>
      <c r="Y259" s="46"/>
    </row>
    <row r="260" spans="1:27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196">
        <f>VLOOKUP(C:C,total251219111800!B:F,5,0)</f>
        <v>346</v>
      </c>
      <c r="M260" s="196"/>
      <c r="N260" s="196">
        <f t="shared" si="3"/>
        <v>346</v>
      </c>
      <c r="O260" s="196">
        <v>1223</v>
      </c>
      <c r="P260" s="196">
        <v>0</v>
      </c>
      <c r="Q260" s="196">
        <v>0</v>
      </c>
      <c r="R260" s="196">
        <v>0</v>
      </c>
      <c r="S260" s="196">
        <v>60</v>
      </c>
      <c r="T260" s="197">
        <v>-60</v>
      </c>
      <c r="U260" s="197">
        <v>1163</v>
      </c>
      <c r="V260" s="197">
        <v>817</v>
      </c>
      <c r="W260" s="198">
        <v>0.28291087489779232</v>
      </c>
      <c r="X260" s="199"/>
      <c r="Y260" s="199"/>
      <c r="Z260" s="201"/>
      <c r="AA260" s="201"/>
    </row>
    <row r="261" spans="1:27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>
        <f>VLOOKUP(C:C,total251219111800!B:F,5,0)</f>
        <v>3621</v>
      </c>
      <c r="M261" s="211">
        <v>4000</v>
      </c>
      <c r="N261" s="211">
        <v>4000</v>
      </c>
      <c r="O261" s="44">
        <v>3973</v>
      </c>
      <c r="P261" s="44">
        <v>0</v>
      </c>
      <c r="Q261" s="44">
        <v>0</v>
      </c>
      <c r="R261" s="44">
        <v>0</v>
      </c>
      <c r="S261" s="44">
        <v>438</v>
      </c>
      <c r="T261" s="45">
        <v>-438</v>
      </c>
      <c r="U261" s="45">
        <v>3535</v>
      </c>
      <c r="V261" s="45">
        <v>-465</v>
      </c>
      <c r="W261" s="41">
        <v>1.0067958721369243</v>
      </c>
      <c r="X261" s="46"/>
      <c r="Y261" s="46" t="s">
        <v>2746</v>
      </c>
    </row>
    <row r="262" spans="1:27" s="200" customFormat="1">
      <c r="A262" s="192" t="s">
        <v>2925</v>
      </c>
      <c r="B262" s="212" t="s">
        <v>4</v>
      </c>
      <c r="C262" s="235" t="s">
        <v>346</v>
      </c>
      <c r="D262" s="236" t="s">
        <v>347</v>
      </c>
      <c r="E262" s="235"/>
      <c r="F262" s="194">
        <v>2595</v>
      </c>
      <c r="G262" s="196">
        <v>2000</v>
      </c>
      <c r="H262" s="196">
        <v>1162</v>
      </c>
      <c r="I262" s="196">
        <f>VLOOKUP(C262,'202310-202403出荷数total2403220951'!B:F,5,0)</f>
        <v>660</v>
      </c>
      <c r="J262" s="196">
        <f>VLOOKUP(C262,'出荷数2307～2406total241008110618'!B:F,5,0)</f>
        <v>981</v>
      </c>
      <c r="K262" s="214">
        <f>VLOOKUP(C262,'出荷数2407-2506total250730101950'!B:F,5,0)</f>
        <v>1404</v>
      </c>
      <c r="L262" s="203" t="e">
        <f>VLOOKUP(C:C,total251219111800!B:F,5,0)</f>
        <v>#N/A</v>
      </c>
      <c r="M262" s="8"/>
      <c r="N262" s="21" t="e">
        <f t="shared" si="3"/>
        <v>#N/A</v>
      </c>
      <c r="O262" s="196">
        <v>0</v>
      </c>
      <c r="P262" s="196">
        <v>0</v>
      </c>
      <c r="Q262" s="196">
        <v>0</v>
      </c>
      <c r="R262" s="196">
        <v>0</v>
      </c>
      <c r="S262" s="196">
        <v>0</v>
      </c>
      <c r="T262" s="197">
        <v>0</v>
      </c>
      <c r="U262" s="197">
        <v>0</v>
      </c>
      <c r="V262" s="197" t="e">
        <v>#N/A</v>
      </c>
      <c r="W262" s="198" t="e">
        <v>#N/A</v>
      </c>
      <c r="X262" s="199"/>
      <c r="Y262" s="199"/>
      <c r="Z262" s="201"/>
      <c r="AA262" s="201"/>
    </row>
    <row r="263" spans="1:27">
      <c r="A263" s="9"/>
      <c r="B263" s="31" t="s">
        <v>4</v>
      </c>
      <c r="C263" s="49" t="s">
        <v>3770</v>
      </c>
      <c r="D263" s="24" t="s">
        <v>3783</v>
      </c>
      <c r="E263" s="50"/>
      <c r="F263" s="50">
        <v>0</v>
      </c>
      <c r="G263" s="8">
        <v>0</v>
      </c>
      <c r="H263" s="8">
        <v>0</v>
      </c>
      <c r="I263" s="8" t="e">
        <f>VLOOKUP(C263,'202310-202403出荷数total2403220951'!B:F,5,0)</f>
        <v>#N/A</v>
      </c>
      <c r="J263" s="203" t="e">
        <f>VLOOKUP(C263,'出荷数2307～2406total241008110618'!B:F,5,0)</f>
        <v>#N/A</v>
      </c>
      <c r="K263" s="214">
        <f>VLOOKUP(C263,'出荷数2407-2506total250730101950'!B:F,5,0)</f>
        <v>2754</v>
      </c>
      <c r="L263" s="203">
        <f>VLOOKUP(C:C,total251219111800!B:F,5,0)</f>
        <v>663</v>
      </c>
      <c r="M263" s="211">
        <v>1000</v>
      </c>
      <c r="N263" s="211">
        <v>1000</v>
      </c>
      <c r="O263" s="44">
        <v>3983</v>
      </c>
      <c r="P263" s="44">
        <v>4850</v>
      </c>
      <c r="Q263" s="44">
        <v>0</v>
      </c>
      <c r="R263" s="44">
        <v>0</v>
      </c>
      <c r="S263" s="44">
        <v>2850</v>
      </c>
      <c r="T263" s="45">
        <v>2000</v>
      </c>
      <c r="U263" s="45">
        <v>1133</v>
      </c>
      <c r="V263" s="45">
        <v>133</v>
      </c>
      <c r="W263" s="41"/>
      <c r="X263" s="46"/>
      <c r="Y263" s="46"/>
    </row>
    <row r="264" spans="1:27" s="152" customFormat="1" ht="15.75">
      <c r="A264" s="29" t="s">
        <v>2926</v>
      </c>
      <c r="B264" s="155" t="s">
        <v>4</v>
      </c>
      <c r="C264" s="153" t="s">
        <v>348</v>
      </c>
      <c r="D264" s="154" t="s">
        <v>1311</v>
      </c>
      <c r="E264" s="153"/>
      <c r="F264" s="146">
        <v>2372</v>
      </c>
      <c r="G264" s="148">
        <v>1852</v>
      </c>
      <c r="H264" s="21">
        <v>1128</v>
      </c>
      <c r="I264" s="8">
        <f>VLOOKUP(C264,'202310-202403出荷数total2403220951'!B:F,5,0)</f>
        <v>242</v>
      </c>
      <c r="J264" s="203">
        <f>VLOOKUP(C264,'出荷数2307～2406total241008110618'!B:F,5,0)</f>
        <v>537</v>
      </c>
      <c r="K264" s="214">
        <f>VLOOKUP(C264,'出荷数2407-2506total250730101950'!B:F,5,0)</f>
        <v>510</v>
      </c>
      <c r="L264" s="203">
        <f>VLOOKUP(C:C,total251219111800!B:F,5,0)</f>
        <v>83</v>
      </c>
      <c r="M264" s="8"/>
      <c r="N264" s="21">
        <f t="shared" si="3"/>
        <v>83</v>
      </c>
      <c r="O264" s="148">
        <v>453</v>
      </c>
      <c r="P264" s="148">
        <v>0</v>
      </c>
      <c r="Q264" s="44">
        <v>0</v>
      </c>
      <c r="R264" s="148">
        <v>0</v>
      </c>
      <c r="S264" s="148">
        <v>0</v>
      </c>
      <c r="T264" s="149">
        <v>0</v>
      </c>
      <c r="U264" s="149">
        <v>453</v>
      </c>
      <c r="V264" s="149">
        <v>370</v>
      </c>
      <c r="W264" s="150">
        <v>0.18322295805739514</v>
      </c>
      <c r="X264" s="151"/>
      <c r="Y264" s="151"/>
    </row>
    <row r="265" spans="1:27">
      <c r="A265" s="29" t="s">
        <v>2927</v>
      </c>
      <c r="B265" s="31" t="s">
        <v>4</v>
      </c>
      <c r="C265" s="17" t="s">
        <v>715</v>
      </c>
      <c r="D265" s="24" t="s">
        <v>716</v>
      </c>
      <c r="E265" s="23"/>
      <c r="F265" s="19">
        <v>0</v>
      </c>
      <c r="G265" s="21">
        <v>0</v>
      </c>
      <c r="H265" s="21">
        <v>1956</v>
      </c>
      <c r="I265" s="8">
        <f>VLOOKUP(C265,'202310-202403出荷数total2403220951'!B:F,5,0)</f>
        <v>512</v>
      </c>
      <c r="J265" s="203">
        <f>VLOOKUP(C265,'出荷数2307～2406total241008110618'!B:F,5,0)</f>
        <v>1043</v>
      </c>
      <c r="K265" s="214">
        <f>VLOOKUP(C265,'出荷数2407-2506total250730101950'!B:F,5,0)</f>
        <v>1417</v>
      </c>
      <c r="L265" s="203">
        <f>VLOOKUP(C:C,total251219111800!B:F,5,0)</f>
        <v>614</v>
      </c>
      <c r="M265" s="8"/>
      <c r="N265" s="21">
        <f t="shared" si="3"/>
        <v>614</v>
      </c>
      <c r="O265" s="44">
        <v>4797</v>
      </c>
      <c r="P265" s="44">
        <v>100</v>
      </c>
      <c r="Q265" s="44">
        <v>0</v>
      </c>
      <c r="R265" s="44">
        <v>0</v>
      </c>
      <c r="S265" s="44">
        <v>100</v>
      </c>
      <c r="T265" s="45">
        <v>0</v>
      </c>
      <c r="U265" s="45">
        <v>4697</v>
      </c>
      <c r="V265" s="45">
        <v>4083</v>
      </c>
      <c r="W265" s="41">
        <v>0.12538288748213192</v>
      </c>
      <c r="X265" s="46"/>
      <c r="Y265" s="46"/>
    </row>
    <row r="266" spans="1:27">
      <c r="A266" s="29" t="s">
        <v>2928</v>
      </c>
      <c r="B266" s="31" t="s">
        <v>4</v>
      </c>
      <c r="C266" s="17" t="s">
        <v>295</v>
      </c>
      <c r="D266" s="24" t="s">
        <v>296</v>
      </c>
      <c r="E266" s="23"/>
      <c r="F266" s="19">
        <v>3128</v>
      </c>
      <c r="G266" s="21">
        <v>4154</v>
      </c>
      <c r="H266" s="21">
        <v>2497</v>
      </c>
      <c r="I266" s="8">
        <f>VLOOKUP(C266,'202310-202403出荷数total2403220951'!B:F,5,0)</f>
        <v>1204</v>
      </c>
      <c r="J266" s="203">
        <f>VLOOKUP(C266,'出荷数2307～2406total241008110618'!B:F,5,0)</f>
        <v>2123</v>
      </c>
      <c r="K266" s="214">
        <f>VLOOKUP(C266,'出荷数2407-2506total250730101950'!B:F,5,0)</f>
        <v>2367</v>
      </c>
      <c r="L266" s="203">
        <f>VLOOKUP(C:C,total251219111800!B:F,5,0)</f>
        <v>884</v>
      </c>
      <c r="M266" s="8"/>
      <c r="N266" s="21">
        <f t="shared" si="3"/>
        <v>884</v>
      </c>
      <c r="O266" s="44">
        <v>1236</v>
      </c>
      <c r="P266" s="44">
        <v>0</v>
      </c>
      <c r="Q266" s="44">
        <v>3000</v>
      </c>
      <c r="R266" s="44">
        <v>0</v>
      </c>
      <c r="S266" s="44">
        <v>0</v>
      </c>
      <c r="T266" s="45">
        <v>0</v>
      </c>
      <c r="U266" s="45">
        <v>4236</v>
      </c>
      <c r="V266" s="45">
        <v>3352</v>
      </c>
      <c r="W266" s="41">
        <v>0.71521035598705507</v>
      </c>
      <c r="X266" s="46"/>
      <c r="Y266" s="46"/>
    </row>
    <row r="267" spans="1:27" s="152" customFormat="1">
      <c r="A267" s="144" t="s">
        <v>2929</v>
      </c>
      <c r="B267" s="155" t="s">
        <v>4</v>
      </c>
      <c r="C267" s="153" t="s">
        <v>349</v>
      </c>
      <c r="D267" s="154" t="s">
        <v>350</v>
      </c>
      <c r="E267" s="153"/>
      <c r="F267" s="146">
        <v>807</v>
      </c>
      <c r="G267" s="148">
        <v>965</v>
      </c>
      <c r="H267" s="148">
        <v>878</v>
      </c>
      <c r="I267" s="148">
        <f>VLOOKUP(C267,'202310-202403出荷数total2403220951'!B:F,5,0)</f>
        <v>264</v>
      </c>
      <c r="J267" s="148">
        <f>VLOOKUP(C267,'出荷数2307～2406total241008110618'!B:F,5,0)</f>
        <v>486</v>
      </c>
      <c r="K267" s="214">
        <f>VLOOKUP(C267,'出荷数2407-2506total250730101950'!B:F,5,0)</f>
        <v>678</v>
      </c>
      <c r="L267" s="203" t="e">
        <f>VLOOKUP(C:C,total251219111800!B:F,5,0)</f>
        <v>#N/A</v>
      </c>
      <c r="M267" s="8"/>
      <c r="N267" s="21" t="e">
        <f t="shared" si="3"/>
        <v>#N/A</v>
      </c>
      <c r="O267" s="148">
        <v>0</v>
      </c>
      <c r="P267" s="148">
        <v>0</v>
      </c>
      <c r="Q267" s="148">
        <v>0</v>
      </c>
      <c r="R267" s="148">
        <v>0</v>
      </c>
      <c r="S267" s="148">
        <v>0</v>
      </c>
      <c r="T267" s="149">
        <v>0</v>
      </c>
      <c r="U267" s="149">
        <v>0</v>
      </c>
      <c r="V267" s="149" t="e">
        <v>#N/A</v>
      </c>
      <c r="W267" s="150" t="e">
        <v>#N/A</v>
      </c>
      <c r="X267" s="151"/>
      <c r="Y267" s="151"/>
      <c r="Z267" s="191"/>
      <c r="AA267" s="191"/>
    </row>
    <row r="268" spans="1:27" ht="19.149999999999999" customHeight="1">
      <c r="A268" s="29" t="s">
        <v>2930</v>
      </c>
      <c r="B268" s="164" t="s">
        <v>4</v>
      </c>
      <c r="C268" s="165" t="s">
        <v>2882</v>
      </c>
      <c r="D268" s="242" t="s">
        <v>359</v>
      </c>
      <c r="E268" s="181"/>
      <c r="F268" s="183">
        <v>3004</v>
      </c>
      <c r="G268" s="184">
        <v>2368</v>
      </c>
      <c r="H268" s="21">
        <v>2446</v>
      </c>
      <c r="I268" s="8">
        <f>VLOOKUP(C268,'202310-202403出荷数total2403220951'!B:F,5,0)</f>
        <v>1141</v>
      </c>
      <c r="J268" s="203">
        <f>VLOOKUP(C268,'出荷数2307～2406total241008110618'!B:F,5,0)</f>
        <v>2240</v>
      </c>
      <c r="K268" s="214">
        <f>VLOOKUP(C268,'出荷数2407-2506total250730101950'!B:F,5,0)</f>
        <v>2295</v>
      </c>
      <c r="L268" s="203">
        <f>VLOOKUP(C:C,total251219111800!B:F,5,0)</f>
        <v>1177</v>
      </c>
      <c r="M268" s="8"/>
      <c r="N268" s="21">
        <f t="shared" si="3"/>
        <v>1177</v>
      </c>
      <c r="O268" s="160">
        <v>410</v>
      </c>
      <c r="P268" s="160">
        <v>0</v>
      </c>
      <c r="Q268" s="44">
        <v>0</v>
      </c>
      <c r="R268" s="160">
        <v>0</v>
      </c>
      <c r="S268" s="160">
        <v>0</v>
      </c>
      <c r="T268" s="161">
        <v>0</v>
      </c>
      <c r="U268" s="45">
        <v>410</v>
      </c>
      <c r="V268" s="45">
        <v>-767</v>
      </c>
      <c r="W268" s="162">
        <v>2.8707317073170731</v>
      </c>
      <c r="X268" s="163"/>
      <c r="Y268" s="163"/>
    </row>
    <row r="269" spans="1:27" s="9" customFormat="1">
      <c r="A269" s="29" t="s">
        <v>2931</v>
      </c>
      <c r="B269" s="193" t="s">
        <v>4</v>
      </c>
      <c r="C269" s="243" t="s">
        <v>1315</v>
      </c>
      <c r="D269" s="243" t="s">
        <v>1318</v>
      </c>
      <c r="E269" s="185"/>
      <c r="F269" s="185"/>
      <c r="G269" s="185"/>
      <c r="H269" s="21">
        <v>128</v>
      </c>
      <c r="I269" s="8">
        <f>VLOOKUP(C269,'202310-202403出荷数total2403220951'!B:F,5,0)</f>
        <v>43</v>
      </c>
      <c r="J269" s="203">
        <f>VLOOKUP(C269,'出荷数2307～2406total241008110618'!B:F,5,0)</f>
        <v>110</v>
      </c>
      <c r="K269" s="214">
        <f>VLOOKUP(C269,'出荷数2407-2506total250730101950'!B:F,5,0)</f>
        <v>140</v>
      </c>
      <c r="L269" s="203">
        <f>VLOOKUP(C:C,total251219111800!B:F,5,0)</f>
        <v>104</v>
      </c>
      <c r="M269" s="8"/>
      <c r="N269" s="21">
        <f t="shared" si="3"/>
        <v>104</v>
      </c>
      <c r="O269" s="44">
        <v>200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200</v>
      </c>
      <c r="V269" s="45">
        <v>96</v>
      </c>
      <c r="W269" s="41">
        <v>0.52</v>
      </c>
      <c r="X269" s="13"/>
      <c r="Y269" s="13"/>
      <c r="Z269" s="143"/>
      <c r="AA269" s="143"/>
    </row>
    <row r="270" spans="1:27" s="9" customFormat="1">
      <c r="A270" s="29" t="s">
        <v>2932</v>
      </c>
      <c r="B270" s="145" t="s">
        <v>4</v>
      </c>
      <c r="C270" s="185" t="s">
        <v>1316</v>
      </c>
      <c r="D270" s="186" t="s">
        <v>1318</v>
      </c>
      <c r="E270" s="187"/>
      <c r="F270" s="187"/>
      <c r="G270" s="148"/>
      <c r="H270" s="21">
        <v>36</v>
      </c>
      <c r="I270" s="8">
        <f>VLOOKUP(C270,'202310-202403出荷数total2403220951'!B:F,5,0)</f>
        <v>152</v>
      </c>
      <c r="J270" s="203">
        <f>VLOOKUP(C270,'出荷数2307～2406total241008110618'!B:F,5,0)</f>
        <v>193</v>
      </c>
      <c r="K270" s="214">
        <f>VLOOKUP(C270,'出荷数2407-2506total250730101950'!B:F,5,0)</f>
        <v>245</v>
      </c>
      <c r="L270" s="203">
        <f>VLOOKUP(C:C,total251219111800!B:F,5,0)</f>
        <v>118</v>
      </c>
      <c r="M270" s="8"/>
      <c r="N270" s="21">
        <f t="shared" si="3"/>
        <v>118</v>
      </c>
      <c r="O270" s="44">
        <v>170</v>
      </c>
      <c r="P270" s="44">
        <v>0</v>
      </c>
      <c r="Q270" s="44">
        <v>0</v>
      </c>
      <c r="R270" s="44">
        <v>0</v>
      </c>
      <c r="S270" s="44">
        <v>0</v>
      </c>
      <c r="T270" s="45">
        <v>0</v>
      </c>
      <c r="U270" s="45">
        <v>170</v>
      </c>
      <c r="V270" s="45">
        <v>52</v>
      </c>
      <c r="W270" s="41">
        <v>0.69411764705882351</v>
      </c>
      <c r="X270" s="13"/>
      <c r="Y270" s="13"/>
      <c r="Z270" s="143"/>
      <c r="AA270" s="143"/>
    </row>
    <row r="271" spans="1:27" s="9" customFormat="1">
      <c r="A271" s="29" t="s">
        <v>2933</v>
      </c>
      <c r="B271" s="145" t="s">
        <v>4</v>
      </c>
      <c r="C271" s="186" t="s">
        <v>1317</v>
      </c>
      <c r="D271" s="186" t="s">
        <v>1318</v>
      </c>
      <c r="E271" s="187"/>
      <c r="F271" s="187"/>
      <c r="G271" s="148"/>
      <c r="H271" s="21">
        <v>890</v>
      </c>
      <c r="I271" s="8">
        <f>VLOOKUP(C271,'202310-202403出荷数total2403220951'!B:F,5,0)</f>
        <v>323</v>
      </c>
      <c r="J271" s="203">
        <f>VLOOKUP(C271,'出荷数2307～2406total241008110618'!B:F,5,0)</f>
        <v>642</v>
      </c>
      <c r="K271" s="214">
        <f>VLOOKUP(C271,'出荷数2407-2506total250730101950'!B:F,5,0)</f>
        <v>519</v>
      </c>
      <c r="L271" s="203">
        <f>VLOOKUP(C:C,total251219111800!B:F,5,0)</f>
        <v>102</v>
      </c>
      <c r="M271" s="8"/>
      <c r="N271" s="21">
        <f>L271</f>
        <v>102</v>
      </c>
      <c r="O271" s="44">
        <v>250</v>
      </c>
      <c r="P271" s="44">
        <v>0</v>
      </c>
      <c r="Q271" s="44">
        <v>0</v>
      </c>
      <c r="R271" s="44">
        <v>0</v>
      </c>
      <c r="S271" s="44">
        <v>0</v>
      </c>
      <c r="T271" s="45">
        <v>0</v>
      </c>
      <c r="U271" s="45">
        <v>250</v>
      </c>
      <c r="V271" s="45">
        <v>148</v>
      </c>
      <c r="W271" s="41">
        <v>0.40799999999999997</v>
      </c>
      <c r="X271" s="13"/>
      <c r="Y271" s="13"/>
      <c r="Z271" s="143"/>
      <c r="AA271" s="143"/>
    </row>
    <row r="272" spans="1:27">
      <c r="A272" s="29" t="s">
        <v>2934</v>
      </c>
      <c r="B272" s="30" t="s">
        <v>4</v>
      </c>
      <c r="C272" s="49" t="s">
        <v>2876</v>
      </c>
      <c r="D272" s="49" t="s">
        <v>2877</v>
      </c>
      <c r="E272" s="50"/>
      <c r="F272" s="50"/>
      <c r="G272" s="8"/>
      <c r="H272" s="21">
        <v>283</v>
      </c>
      <c r="I272" s="8">
        <f>VLOOKUP(C272,'202310-202403出荷数total2403220951'!B:F,5,0)</f>
        <v>240</v>
      </c>
      <c r="J272" s="203">
        <f>VLOOKUP(C272,'出荷数2307～2406total241008110618'!B:F,5,0)</f>
        <v>1210</v>
      </c>
      <c r="K272" s="214">
        <f>VLOOKUP(C272,'出荷数2407-2506total250730101950'!B:F,5,0)</f>
        <v>612</v>
      </c>
      <c r="L272" s="203" t="e">
        <f>VLOOKUP(C:C,total251219111800!B:F,5,0)</f>
        <v>#N/A</v>
      </c>
      <c r="M272" s="211">
        <v>1000</v>
      </c>
      <c r="N272" s="211">
        <v>2000</v>
      </c>
      <c r="O272" s="44">
        <v>4317</v>
      </c>
      <c r="P272" s="44">
        <v>0</v>
      </c>
      <c r="Q272" s="44">
        <v>0</v>
      </c>
      <c r="R272" s="44">
        <v>0</v>
      </c>
      <c r="S272" s="44">
        <v>0</v>
      </c>
      <c r="T272" s="45">
        <v>0</v>
      </c>
      <c r="U272" s="45">
        <v>4317</v>
      </c>
      <c r="V272" s="45">
        <v>2317</v>
      </c>
      <c r="W272" s="41">
        <v>0.46328468844104703</v>
      </c>
      <c r="X272" s="13"/>
      <c r="Y272" s="13"/>
    </row>
    <row r="273" spans="1:25">
      <c r="A273" s="29" t="s">
        <v>2935</v>
      </c>
      <c r="B273" s="30" t="s">
        <v>4</v>
      </c>
      <c r="C273" s="49" t="s">
        <v>2878</v>
      </c>
      <c r="D273" s="49" t="s">
        <v>2946</v>
      </c>
      <c r="E273" s="50"/>
      <c r="F273" s="50"/>
      <c r="G273" s="8"/>
      <c r="H273" s="21">
        <v>0</v>
      </c>
      <c r="I273" s="213">
        <f>VLOOKUP(C273,'202310-202403出荷数total2403220951'!B:F,5,0)</f>
        <v>1638</v>
      </c>
      <c r="J273" s="203">
        <f>VLOOKUP(C273,'出荷数2307～2406total241008110618'!B:F,5,0)</f>
        <v>1898</v>
      </c>
      <c r="K273" s="214">
        <f>VLOOKUP(C273,'出荷数2407-2506total250730101950'!B:F,5,0)</f>
        <v>1374</v>
      </c>
      <c r="L273" s="203">
        <f>VLOOKUP(C:C,total251219111800!B:F,5,0)</f>
        <v>806</v>
      </c>
      <c r="M273" s="211">
        <v>1000</v>
      </c>
      <c r="N273" s="211">
        <v>2000</v>
      </c>
      <c r="O273" s="44">
        <v>4912</v>
      </c>
      <c r="P273" s="44">
        <v>0</v>
      </c>
      <c r="Q273" s="44">
        <v>0</v>
      </c>
      <c r="R273" s="44">
        <v>0</v>
      </c>
      <c r="S273" s="44">
        <v>0</v>
      </c>
      <c r="T273" s="45">
        <v>0</v>
      </c>
      <c r="U273" s="45">
        <v>4912</v>
      </c>
      <c r="V273" s="45">
        <v>2912</v>
      </c>
      <c r="W273" s="41">
        <v>0.40716612377850164</v>
      </c>
      <c r="X273" s="13"/>
      <c r="Y273" s="13"/>
    </row>
    <row r="274" spans="1:25">
      <c r="A274" s="29" t="s">
        <v>2962</v>
      </c>
      <c r="B274" s="30" t="s">
        <v>4</v>
      </c>
      <c r="C274" s="49" t="s">
        <v>2961</v>
      </c>
      <c r="D274" s="49" t="s">
        <v>2963</v>
      </c>
      <c r="E274" s="50"/>
      <c r="F274" s="50"/>
      <c r="G274" s="8"/>
      <c r="H274" s="21">
        <v>0</v>
      </c>
      <c r="I274" s="8">
        <f>VLOOKUP(C274,'202310-202403出荷数total2403220951'!B:F,5,0)</f>
        <v>247</v>
      </c>
      <c r="J274" s="203">
        <f>VLOOKUP(C274,'出荷数2307～2406total241008110618'!B:F,5,0)</f>
        <v>1941</v>
      </c>
      <c r="K274" s="214">
        <f>VLOOKUP(C274,'出荷数2407-2506total250730101950'!B:F,5,0)</f>
        <v>1898</v>
      </c>
      <c r="L274" s="203">
        <f>VLOOKUP(C:C,total251219111800!B:F,5,0)</f>
        <v>387</v>
      </c>
      <c r="M274" s="211">
        <v>2000</v>
      </c>
      <c r="N274" s="211">
        <v>2000</v>
      </c>
      <c r="O274" s="44">
        <v>3458</v>
      </c>
      <c r="P274" s="44">
        <v>740</v>
      </c>
      <c r="Q274" s="44">
        <v>0</v>
      </c>
      <c r="R274" s="44">
        <v>0</v>
      </c>
      <c r="S274" s="44">
        <v>704</v>
      </c>
      <c r="T274" s="45">
        <v>36</v>
      </c>
      <c r="U274" s="45">
        <v>2754</v>
      </c>
      <c r="V274" s="45">
        <v>754</v>
      </c>
      <c r="W274" s="41">
        <v>0.47641734159123394</v>
      </c>
      <c r="X274" s="13"/>
      <c r="Y274" s="13"/>
    </row>
    <row r="275" spans="1:25">
      <c r="A275" s="29" t="s">
        <v>4237</v>
      </c>
      <c r="B275" s="30" t="s">
        <v>4</v>
      </c>
      <c r="C275" s="49" t="s">
        <v>3916</v>
      </c>
      <c r="D275" s="49" t="s">
        <v>2963</v>
      </c>
      <c r="E275" s="50"/>
      <c r="F275" s="50"/>
      <c r="G275" s="8"/>
      <c r="H275" s="21"/>
      <c r="I275" s="8"/>
      <c r="J275" s="203">
        <f>VLOOKUP(C275,'出荷数2307～2406total241008110618'!B:F,5,0)</f>
        <v>288</v>
      </c>
      <c r="K275" s="214">
        <f>VLOOKUP(C275,'出荷数2407-2506total250730101950'!B:F,5,0)</f>
        <v>1753</v>
      </c>
      <c r="L275" s="203">
        <f>VLOOKUP(C:C,total251219111800!B:F,5,0)</f>
        <v>147</v>
      </c>
      <c r="M275" s="8"/>
      <c r="N275" s="21">
        <f>L275</f>
        <v>147</v>
      </c>
      <c r="O275" s="44">
        <v>733</v>
      </c>
      <c r="P275" s="44">
        <v>0</v>
      </c>
      <c r="Q275" s="44">
        <v>0</v>
      </c>
      <c r="R275" s="44">
        <v>0</v>
      </c>
      <c r="S275" s="44">
        <v>0</v>
      </c>
      <c r="T275" s="45">
        <v>0</v>
      </c>
      <c r="U275" s="45">
        <v>733</v>
      </c>
      <c r="V275" s="45">
        <v>586</v>
      </c>
      <c r="W275" s="41">
        <v>0.20054570259208732</v>
      </c>
      <c r="X275" s="13"/>
      <c r="Y275" s="13"/>
    </row>
    <row r="276" spans="1:25">
      <c r="A276" s="29" t="s">
        <v>4240</v>
      </c>
      <c r="B276" s="30" t="s">
        <v>4</v>
      </c>
      <c r="C276" s="49" t="s">
        <v>4238</v>
      </c>
      <c r="D276" s="49" t="s">
        <v>4239</v>
      </c>
      <c r="E276" s="50"/>
      <c r="F276" s="50"/>
      <c r="G276" s="8"/>
      <c r="H276" s="21">
        <v>0</v>
      </c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 t="e">
        <f>VLOOKUP(C:C,total251219111800!B:F,5,0)</f>
        <v>#N/A</v>
      </c>
      <c r="M276" s="213">
        <v>1500</v>
      </c>
      <c r="N276" s="211">
        <v>1500</v>
      </c>
      <c r="O276" s="44">
        <v>0</v>
      </c>
      <c r="P276" s="44">
        <v>0</v>
      </c>
      <c r="Q276" s="44">
        <v>3000</v>
      </c>
      <c r="R276" s="44">
        <v>0</v>
      </c>
      <c r="S276" s="44">
        <v>0</v>
      </c>
      <c r="T276" s="45">
        <v>0</v>
      </c>
      <c r="U276" s="45">
        <v>3000</v>
      </c>
      <c r="V276" s="45">
        <v>1500</v>
      </c>
      <c r="W276" s="41" t="e">
        <v>#DIV/0!</v>
      </c>
      <c r="X276" s="13"/>
      <c r="Y276" s="13"/>
    </row>
    <row r="277" spans="1:25">
      <c r="A277" s="29" t="s">
        <v>4248</v>
      </c>
      <c r="B277" s="30" t="s">
        <v>4</v>
      </c>
      <c r="C277" s="49" t="s">
        <v>4246</v>
      </c>
      <c r="D277" s="49" t="s">
        <v>4247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 t="e">
        <f>VLOOKUP(C:C,total251219111800!B:F,5,0)</f>
        <v>#N/A</v>
      </c>
      <c r="M277" s="213">
        <v>1500</v>
      </c>
      <c r="N277" s="211">
        <v>1500</v>
      </c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5">
        <v>0</v>
      </c>
      <c r="U277" s="45">
        <v>0</v>
      </c>
      <c r="V277" s="45">
        <v>-1500</v>
      </c>
      <c r="W277" s="41" t="e">
        <v>#DIV/0!</v>
      </c>
      <c r="X277" s="13"/>
      <c r="Y277" s="13"/>
    </row>
    <row r="278" spans="1:25">
      <c r="A278" s="29"/>
      <c r="B278" s="2"/>
      <c r="C278" s="49"/>
      <c r="D278" s="49"/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 t="e">
        <f>VLOOKUP(C278,'出荷数2407-2506total250730101950'!B:F,5,0)</f>
        <v>#N/A</v>
      </c>
      <c r="L278" s="203" t="e">
        <f>VLOOKUP(C:C,total251219111800!B:F,5,0)</f>
        <v>#N/A</v>
      </c>
      <c r="M278" s="8"/>
      <c r="N278" s="12"/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0</v>
      </c>
      <c r="V278" s="45">
        <v>0</v>
      </c>
      <c r="W278" s="41" t="e">
        <v>#DIV/0!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VLOOKUP(C:C,total251219111800!B:F,5,0)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#DIV/0!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VLOOKUP(C:C,total251219111800!B:F,5,0)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#DIV/0!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 t="e">
        <f>VLOOKUP(C281,'202310-202403出荷数total2403220951'!B:F,5,0)</f>
        <v>#N/A</v>
      </c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VLOOKUP(C:C,total251219111800!B:F,5,0)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#DIV/0!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VLOOKUP(C:C,total251219111800!B:F,5,0)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#DIV/0!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VLOOKUP(C:C,total251219111800!B:F,5,0)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#DIV/0!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VLOOKUP(C:C,total251219111800!B:F,5,0)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#DIV/0!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VLOOKUP(C:C,total251219111800!B:F,5,0)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#DIV/0!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VLOOKUP(C:C,total251219111800!B:F,5,0)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#DIV/0!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VLOOKUP(C:C,total251219111800!B:F,5,0)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#DIV/0!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VLOOKUP(C:C,total251219111800!B:F,5,0)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#DIV/0!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VLOOKUP(C:C,total251219111800!B:F,5,0)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#DIV/0!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VLOOKUP(C:C,total251219111800!B:F,5,0)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#DIV/0!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VLOOKUP(C:C,total251219111800!B:F,5,0)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#DIV/0!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VLOOKUP(C:C,total251219111800!B:F,5,0)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#DIV/0!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VLOOKUP(C:C,total251219111800!B:F,5,0)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#DIV/0!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VLOOKUP(C:C,total251219111800!B:F,5,0)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#DIV/0!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VLOOKUP(C:C,total251219111800!B:F,5,0)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#DIV/0!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VLOOKUP(C:C,total251219111800!B:F,5,0)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#DIV/0!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VLOOKUP(C:C,total251219111800!B:F,5,0)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#DIV/0!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VLOOKUP(C:C,total251219111800!B:F,5,0)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 t="e">
        <v>#DIV/0!</v>
      </c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VLOOKUP(C:C,total251219111800!B:F,5,0)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 t="e">
        <v>#DIV/0!</v>
      </c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VLOOKUP(C:C,total251219111800!B:F,5,0)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/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VLOOKUP(C:C,total251219111800!B:F,5,0)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/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VLOOKUP(C:C,total251219111800!B:F,5,0)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/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VLOOKUP(C:C,total251219111800!B:F,5,0)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/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VLOOKUP(C:C,total251219111800!B:F,5,0)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/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VLOOKUP(C:C,total251219111800!B:F,5,0)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/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VLOOKUP(C:C,total251219111800!B:F,5,0)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/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VLOOKUP(C:C,total251219111800!B:F,5,0)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/>
      <c r="X307" s="13"/>
      <c r="Y307" s="13"/>
    </row>
    <row r="308" spans="1:25">
      <c r="A308" s="29"/>
      <c r="B308" s="2"/>
      <c r="C308" s="49"/>
      <c r="D308" s="49"/>
      <c r="E308" s="50"/>
      <c r="F308" s="50"/>
      <c r="G308" s="8"/>
      <c r="H308" s="21"/>
      <c r="I308" s="8"/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VLOOKUP(C:C,total251219111800!B:F,5,0)</f>
        <v>#N/A</v>
      </c>
      <c r="M308" s="8"/>
      <c r="N308" s="12"/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5">
        <v>0</v>
      </c>
      <c r="U308" s="45">
        <v>0</v>
      </c>
      <c r="V308" s="45">
        <v>0</v>
      </c>
      <c r="W308" s="41"/>
      <c r="X308" s="13"/>
      <c r="Y308" s="13"/>
    </row>
    <row r="309" spans="1:25">
      <c r="A309" s="29"/>
      <c r="B309" s="2"/>
      <c r="C309" s="49"/>
      <c r="D309" s="49"/>
      <c r="E309" s="50"/>
      <c r="F309" s="50"/>
      <c r="G309" s="8"/>
      <c r="H309" s="21">
        <v>0</v>
      </c>
      <c r="I309" s="8" t="e">
        <f>VLOOKUP(C309,'202310-202403出荷数total2403220951'!B:F,5,0)</f>
        <v>#N/A</v>
      </c>
      <c r="J309" s="203" t="e">
        <f>VLOOKUP(C309,'出荷数2307～2406total241008110618'!B:F,5,0)</f>
        <v>#N/A</v>
      </c>
      <c r="K309" s="214" t="e">
        <f>VLOOKUP(C309,'出荷数2407-2506total250730101950'!B:F,5,0)</f>
        <v>#N/A</v>
      </c>
      <c r="L309" s="203" t="e">
        <f>VLOOKUP(C:C,total251219111800!B:F,5,0)</f>
        <v>#N/A</v>
      </c>
      <c r="M309" s="8"/>
      <c r="N309" s="12"/>
      <c r="O309" s="44">
        <v>0</v>
      </c>
      <c r="P309" s="44">
        <v>0</v>
      </c>
      <c r="Q309" s="44">
        <v>0</v>
      </c>
      <c r="R309" s="44">
        <v>0</v>
      </c>
      <c r="S309" s="44">
        <v>0</v>
      </c>
      <c r="T309" s="45">
        <v>0</v>
      </c>
      <c r="U309" s="45">
        <v>0</v>
      </c>
      <c r="V309" s="45">
        <v>0</v>
      </c>
      <c r="W309" s="41" t="e">
        <v>#DIV/0!</v>
      </c>
      <c r="X309" s="13"/>
      <c r="Y309" s="13"/>
    </row>
    <row r="310" spans="1:25">
      <c r="A310" s="29"/>
      <c r="B310" s="244"/>
      <c r="H310" s="245"/>
      <c r="L310" s="203" t="e">
        <f>VLOOKUP(C:C,total251219111800!B:F,5,0)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VLOOKUP(C:C,total251219111800!B:F,5,0)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VLOOKUP(C:C,total251219111800!B:F,5,0)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VLOOKUP(C:C,total251219111800!B:F,5,0)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  <row r="314" spans="1:25">
      <c r="A314" s="29"/>
      <c r="B314" s="244"/>
      <c r="H314" s="245"/>
      <c r="L314" s="203" t="e">
        <f>VLOOKUP(C:C,total251219111800!B:F,5,0)</f>
        <v>#N/A</v>
      </c>
      <c r="N314" s="246"/>
      <c r="O314" s="247"/>
      <c r="P314" s="247"/>
      <c r="Q314" s="247"/>
      <c r="R314" s="247"/>
      <c r="S314" s="247"/>
      <c r="T314" s="248"/>
      <c r="U314" s="248"/>
      <c r="V314" s="248"/>
      <c r="W314" s="249"/>
      <c r="X314" s="14"/>
      <c r="Y314" s="14"/>
    </row>
    <row r="315" spans="1:25">
      <c r="A315" s="29"/>
      <c r="B315" s="244"/>
      <c r="H315" s="245"/>
      <c r="L315" s="203" t="e">
        <f>VLOOKUP(C:C,total251219111800!B:F,5,0)</f>
        <v>#N/A</v>
      </c>
      <c r="N315" s="246"/>
      <c r="O315" s="247"/>
      <c r="P315" s="247"/>
      <c r="Q315" s="247"/>
      <c r="R315" s="247"/>
      <c r="S315" s="247"/>
      <c r="T315" s="248"/>
      <c r="U315" s="248"/>
      <c r="V315" s="248"/>
      <c r="W315" s="249"/>
      <c r="X315" s="14"/>
      <c r="Y315" s="14"/>
    </row>
  </sheetData>
  <autoFilter ref="A1:Z317" xr:uid="{00000000-0009-0000-0000-000029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40" priority="1" operator="lessThan">
      <formula>0.33</formula>
    </cfRule>
  </conditionalFormatting>
  <dataValidations count="2">
    <dataValidation imeMode="off" allowBlank="1" showInputMessage="1" showErrorMessage="1" sqref="C66 C64 C271:C317 C319:C64483 C1:C62 C75:C268" xr:uid="{00000000-0002-0000-2900-000000000000}"/>
    <dataValidation imeMode="hiragana" allowBlank="1" showInputMessage="1" showErrorMessage="1" sqref="D66:F66 D1:E62 F1:F64 E65:F65 E63:E64 D75:D91 E67:F91 D113:D144 D4:F6 D92:F112 E113:F152 D270:F276 D277:D64483 E277:F64538 D153:F268" xr:uid="{00000000-0002-0000-29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G315"/>
  <sheetViews>
    <sheetView zoomScaleNormal="100" workbookViewId="0">
      <pane xSplit="4" ySplit="1" topLeftCell="H285" activePane="bottomRight" state="frozen"/>
      <selection pane="topRight" activeCell="E1" sqref="E1"/>
      <selection pane="bottomLeft" activeCell="A2" sqref="A2"/>
      <selection pane="bottomRight" activeCell="R293" sqref="R293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1.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32.75" style="1" customWidth="1"/>
    <col min="25" max="25" width="47.25" style="1" customWidth="1"/>
    <col min="28" max="16384" width="9" style="1"/>
  </cols>
  <sheetData>
    <row r="1" spans="1:33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4352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4401</v>
      </c>
      <c r="Y1" s="2" t="s">
        <v>2957</v>
      </c>
      <c r="AE1" s="2" t="s">
        <v>4205</v>
      </c>
      <c r="AG1" s="2" t="s">
        <v>2957</v>
      </c>
    </row>
    <row r="2" spans="1:33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VLOOKUP(C:C,total251219111800!B:F,5,0)</f>
        <v>386</v>
      </c>
      <c r="M2" s="8"/>
      <c r="N2" s="21">
        <f>L2</f>
        <v>386</v>
      </c>
      <c r="O2" s="44">
        <v>427</v>
      </c>
      <c r="P2" s="44">
        <v>710</v>
      </c>
      <c r="Q2" s="44">
        <v>0</v>
      </c>
      <c r="R2" s="44">
        <v>0</v>
      </c>
      <c r="S2" s="44">
        <v>550</v>
      </c>
      <c r="T2" s="45">
        <v>160</v>
      </c>
      <c r="U2" s="45">
        <v>-123</v>
      </c>
      <c r="V2" s="45">
        <v>-509</v>
      </c>
      <c r="W2" s="41">
        <v>0.33948988566402816</v>
      </c>
      <c r="X2" s="188"/>
      <c r="Y2" s="188"/>
    </row>
    <row r="3" spans="1:33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VLOOKUP(C:C,total251219111800!B:F,5,0)</f>
        <v>903</v>
      </c>
      <c r="M3" s="8"/>
      <c r="N3" s="21">
        <f t="shared" ref="N3:N66" si="0">L3</f>
        <v>903</v>
      </c>
      <c r="O3" s="44">
        <v>2082</v>
      </c>
      <c r="P3" s="44">
        <v>1980</v>
      </c>
      <c r="Q3" s="44">
        <v>0</v>
      </c>
      <c r="R3" s="44">
        <v>0</v>
      </c>
      <c r="S3" s="44">
        <v>1830</v>
      </c>
      <c r="T3" s="45">
        <v>150</v>
      </c>
      <c r="U3" s="45">
        <v>252</v>
      </c>
      <c r="V3" s="45">
        <v>-651</v>
      </c>
      <c r="W3" s="41">
        <v>0.2223042836041359</v>
      </c>
      <c r="X3" s="46"/>
      <c r="Y3" s="46"/>
    </row>
    <row r="4" spans="1:33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VLOOKUP(C:C,total251219111800!B:F,5,0)</f>
        <v>474</v>
      </c>
      <c r="M4" s="211">
        <v>1000</v>
      </c>
      <c r="N4" s="211">
        <v>1000</v>
      </c>
      <c r="O4" s="44">
        <v>6772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6772</v>
      </c>
      <c r="V4" s="45">
        <v>5772</v>
      </c>
      <c r="W4" s="41">
        <v>0.14766686355581807</v>
      </c>
      <c r="X4" s="46"/>
      <c r="Y4" s="46"/>
    </row>
    <row r="5" spans="1:33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VLOOKUP(C:C,total251219111800!B:F,5,0)</f>
        <v>4495</v>
      </c>
      <c r="M5" s="8"/>
      <c r="N5" s="21">
        <f t="shared" si="0"/>
        <v>4495</v>
      </c>
      <c r="O5" s="44">
        <v>31152</v>
      </c>
      <c r="P5" s="44">
        <v>35250</v>
      </c>
      <c r="Q5" s="44">
        <v>800</v>
      </c>
      <c r="R5" s="44">
        <v>0</v>
      </c>
      <c r="S5" s="44">
        <v>24430</v>
      </c>
      <c r="T5" s="45">
        <v>10820</v>
      </c>
      <c r="U5" s="45">
        <v>7522</v>
      </c>
      <c r="V5" s="45">
        <v>3027</v>
      </c>
      <c r="W5" s="41">
        <v>6.7693744164332395E-2</v>
      </c>
      <c r="X5" s="241"/>
      <c r="Y5" s="241"/>
    </row>
    <row r="6" spans="1:33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VLOOKUP(C:C,total251219111800!B:F,5,0)</f>
        <v>177</v>
      </c>
      <c r="M6" s="8"/>
      <c r="N6" s="21">
        <f t="shared" si="0"/>
        <v>177</v>
      </c>
      <c r="O6" s="44">
        <v>3754</v>
      </c>
      <c r="P6" s="44">
        <v>0</v>
      </c>
      <c r="Q6" s="44">
        <v>300</v>
      </c>
      <c r="R6" s="44">
        <v>0</v>
      </c>
      <c r="S6" s="44">
        <v>0</v>
      </c>
      <c r="T6" s="45">
        <v>0</v>
      </c>
      <c r="U6" s="45">
        <v>4054</v>
      </c>
      <c r="V6" s="45">
        <v>3877</v>
      </c>
      <c r="W6" s="41">
        <v>4.7149706979222161E-2</v>
      </c>
      <c r="X6" s="46"/>
      <c r="Y6" s="46"/>
    </row>
    <row r="7" spans="1:33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VLOOKUP(C:C,total251219111800!B:F,5,0)</f>
        <v>#N/A</v>
      </c>
      <c r="M7" s="8"/>
      <c r="N7" s="21">
        <v>0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>
        <v>1</v>
      </c>
      <c r="W7" s="41">
        <v>0</v>
      </c>
      <c r="X7" s="46"/>
      <c r="Y7" s="46"/>
    </row>
    <row r="8" spans="1:33">
      <c r="A8" s="29" t="s">
        <v>1044</v>
      </c>
      <c r="B8" s="30" t="s">
        <v>5</v>
      </c>
      <c r="C8" s="17" t="s">
        <v>1039</v>
      </c>
      <c r="D8" s="24" t="s">
        <v>1041</v>
      </c>
      <c r="E8" s="23"/>
      <c r="F8" s="19"/>
      <c r="G8" s="21"/>
      <c r="H8" s="21">
        <v>2048</v>
      </c>
      <c r="I8" s="8">
        <f>VLOOKUP(C8,'202310-202403出荷数total2403220951'!B:F,5,0)</f>
        <v>2098</v>
      </c>
      <c r="J8" s="203">
        <f>VLOOKUP(C8,'出荷数2307～2406total241008110618'!B:F,5,0)</f>
        <v>3644</v>
      </c>
      <c r="K8" s="214">
        <f>VLOOKUP(C8,'出荷数2407-2506total250730101950'!B:F,5,0)</f>
        <v>2910</v>
      </c>
      <c r="L8" s="203">
        <f>VLOOKUP(C:C,total251219111800!B:F,5,0)</f>
        <v>2559</v>
      </c>
      <c r="M8" s="8"/>
      <c r="N8" s="21">
        <f t="shared" si="0"/>
        <v>2559</v>
      </c>
      <c r="O8" s="44">
        <v>3061</v>
      </c>
      <c r="P8" s="44">
        <v>0</v>
      </c>
      <c r="Q8" s="44">
        <v>0</v>
      </c>
      <c r="R8" s="44">
        <v>0</v>
      </c>
      <c r="S8" s="44">
        <v>0</v>
      </c>
      <c r="T8" s="45">
        <v>0</v>
      </c>
      <c r="U8" s="45">
        <v>3061</v>
      </c>
      <c r="V8" s="45">
        <v>502</v>
      </c>
      <c r="W8" s="41">
        <v>0.83600130676249595</v>
      </c>
      <c r="X8" s="13"/>
      <c r="Y8" s="13"/>
    </row>
    <row r="9" spans="1:33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VLOOKUP(C:C,total251219111800!B:F,5,0)</f>
        <v>281</v>
      </c>
      <c r="M9" s="211">
        <v>1000</v>
      </c>
      <c r="N9" s="211">
        <v>1000</v>
      </c>
      <c r="O9" s="44">
        <v>5198</v>
      </c>
      <c r="P9" s="44">
        <v>0</v>
      </c>
      <c r="Q9" s="44">
        <v>0</v>
      </c>
      <c r="R9" s="44">
        <v>0</v>
      </c>
      <c r="S9" s="44">
        <v>0</v>
      </c>
      <c r="T9" s="45">
        <v>0</v>
      </c>
      <c r="U9" s="45">
        <v>5198</v>
      </c>
      <c r="V9" s="45">
        <v>4198</v>
      </c>
      <c r="W9" s="41">
        <v>0.19238168526356292</v>
      </c>
      <c r="X9" s="13"/>
      <c r="Y9" s="13"/>
    </row>
    <row r="10" spans="1:33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VLOOKUP(C:C,total251219111800!B:F,5,0)</f>
        <v>4356</v>
      </c>
      <c r="M10" s="8"/>
      <c r="N10" s="21">
        <f t="shared" si="0"/>
        <v>4356</v>
      </c>
      <c r="O10" s="44">
        <v>2676</v>
      </c>
      <c r="P10" s="44">
        <v>13545</v>
      </c>
      <c r="Q10" s="44">
        <v>0</v>
      </c>
      <c r="R10" s="44">
        <v>0</v>
      </c>
      <c r="S10" s="44">
        <v>13225</v>
      </c>
      <c r="T10" s="45">
        <v>320</v>
      </c>
      <c r="U10" s="45">
        <v>-10549</v>
      </c>
      <c r="V10" s="45">
        <v>-14905</v>
      </c>
      <c r="W10" s="41">
        <v>0.26854078046976143</v>
      </c>
      <c r="X10" s="46"/>
      <c r="Y10" s="46"/>
    </row>
    <row r="11" spans="1:33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VLOOKUP(C:C,total251219111800!B:F,5,0)</f>
        <v>160</v>
      </c>
      <c r="M11" s="8"/>
      <c r="N11" s="21">
        <f t="shared" si="0"/>
        <v>160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-158</v>
      </c>
      <c r="W11" s="41">
        <v>80</v>
      </c>
      <c r="X11" s="46"/>
      <c r="Y11" s="46"/>
    </row>
    <row r="12" spans="1:33">
      <c r="A12" s="29" t="s">
        <v>1048</v>
      </c>
      <c r="B12" s="30" t="s">
        <v>356</v>
      </c>
      <c r="C12" s="7" t="s">
        <v>211</v>
      </c>
      <c r="D12" s="20" t="s">
        <v>1262</v>
      </c>
      <c r="E12" s="19" t="s">
        <v>212</v>
      </c>
      <c r="F12" s="19">
        <v>193</v>
      </c>
      <c r="G12" s="21">
        <v>1</v>
      </c>
      <c r="H12" s="21">
        <v>100</v>
      </c>
      <c r="I12" s="8">
        <f>VLOOKUP(C12,'202310-202403出荷数total2403220951'!B:F,5,0)</f>
        <v>43</v>
      </c>
      <c r="J12" s="203">
        <f>VLOOKUP(C12,'出荷数2307～2406total241008110618'!B:F,5,0)</f>
        <v>51</v>
      </c>
      <c r="K12" s="214">
        <f>VLOOKUP(C12,'出荷数2407-2506total250730101950'!B:F,5,0)</f>
        <v>12</v>
      </c>
      <c r="L12" s="203">
        <f>VLOOKUP(C:C,total251219111800!B:F,5,0)</f>
        <v>3</v>
      </c>
      <c r="M12" s="8"/>
      <c r="N12" s="21">
        <f t="shared" si="0"/>
        <v>3</v>
      </c>
      <c r="O12" s="44">
        <v>999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999</v>
      </c>
      <c r="V12" s="45">
        <v>996</v>
      </c>
      <c r="W12" s="41">
        <v>3.003003003003003E-3</v>
      </c>
      <c r="X12" s="46"/>
      <c r="Y12" s="46"/>
    </row>
    <row r="13" spans="1:33">
      <c r="A13" s="29" t="s">
        <v>1049</v>
      </c>
      <c r="B13" s="30" t="s">
        <v>356</v>
      </c>
      <c r="C13" s="6" t="s">
        <v>152</v>
      </c>
      <c r="D13" s="20" t="s">
        <v>153</v>
      </c>
      <c r="E13" s="19"/>
      <c r="F13" s="19"/>
      <c r="G13" s="21">
        <v>6</v>
      </c>
      <c r="H13" s="21">
        <v>2364</v>
      </c>
      <c r="I13" s="8">
        <f>VLOOKUP(C13,'202310-202403出荷数total2403220951'!B:F,5,0)</f>
        <v>1052</v>
      </c>
      <c r="J13" s="203">
        <f>VLOOKUP(C13,'出荷数2307～2406total241008110618'!B:F,5,0)</f>
        <v>1711</v>
      </c>
      <c r="K13" s="214">
        <f>VLOOKUP(C13,'出荷数2407-2506total250730101950'!B:F,5,0)</f>
        <v>1026</v>
      </c>
      <c r="L13" s="203">
        <f>VLOOKUP(C:C,total251219111800!B:F,5,0)</f>
        <v>587</v>
      </c>
      <c r="M13" s="8"/>
      <c r="N13" s="21">
        <f t="shared" si="0"/>
        <v>587</v>
      </c>
      <c r="O13" s="44">
        <v>3558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3558</v>
      </c>
      <c r="V13" s="45">
        <v>2971</v>
      </c>
      <c r="W13" s="41">
        <v>0.16498032602585722</v>
      </c>
      <c r="X13" s="46"/>
      <c r="Y13" s="46"/>
    </row>
    <row r="14" spans="1:33">
      <c r="A14" s="29" t="s">
        <v>1050</v>
      </c>
      <c r="B14" s="30" t="s">
        <v>356</v>
      </c>
      <c r="C14" s="7" t="s">
        <v>217</v>
      </c>
      <c r="D14" s="20" t="s">
        <v>1262</v>
      </c>
      <c r="E14" s="19" t="s">
        <v>218</v>
      </c>
      <c r="F14" s="19">
        <v>0</v>
      </c>
      <c r="G14" s="21">
        <v>3</v>
      </c>
      <c r="H14" s="21">
        <v>363</v>
      </c>
      <c r="I14" s="8" t="e">
        <f>VLOOKUP(C14,'202310-202403出荷数total2403220951'!B:F,5,0)</f>
        <v>#N/A</v>
      </c>
      <c r="J14" s="203">
        <f>VLOOKUP(C14,'出荷数2307～2406total241008110618'!B:F,5,0)</f>
        <v>1</v>
      </c>
      <c r="K14" s="214">
        <f>VLOOKUP(C14,'出荷数2407-2506total250730101950'!B:F,5,0)</f>
        <v>7</v>
      </c>
      <c r="L14" s="203" t="e">
        <f>VLOOKUP(C:C,total251219111800!B:F,5,0)</f>
        <v>#N/A</v>
      </c>
      <c r="M14" s="8"/>
      <c r="N14" s="21">
        <v>0</v>
      </c>
      <c r="O14" s="44">
        <v>744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744</v>
      </c>
      <c r="V14" s="45">
        <v>744</v>
      </c>
      <c r="W14" s="41">
        <v>0</v>
      </c>
      <c r="X14" s="46"/>
      <c r="Y14" s="46"/>
    </row>
    <row r="15" spans="1:33">
      <c r="A15" s="29" t="s">
        <v>1051</v>
      </c>
      <c r="B15" s="30" t="s">
        <v>356</v>
      </c>
      <c r="C15" s="7" t="s">
        <v>2982</v>
      </c>
      <c r="D15" s="20" t="s">
        <v>1261</v>
      </c>
      <c r="E15" s="19" t="s">
        <v>216</v>
      </c>
      <c r="F15" s="19">
        <v>23</v>
      </c>
      <c r="G15" s="21">
        <v>4</v>
      </c>
      <c r="H15" s="21">
        <v>0</v>
      </c>
      <c r="I15" s="8">
        <f>VLOOKUP(C15,'202310-202403出荷数total2403220951'!B:F,5,0)</f>
        <v>1</v>
      </c>
      <c r="J15" s="203">
        <f>VLOOKUP(C15,'出荷数2307～2406total241008110618'!B:F,5,0)</f>
        <v>705</v>
      </c>
      <c r="K15" s="214">
        <f>VLOOKUP(C15,'出荷数2407-2506total250730101950'!B:F,5,0)</f>
        <v>1</v>
      </c>
      <c r="L15" s="203">
        <f>VLOOKUP(C:C,total251219111800!B:F,5,0)</f>
        <v>1</v>
      </c>
      <c r="M15" s="8"/>
      <c r="N15" s="21">
        <f t="shared" si="0"/>
        <v>1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0</v>
      </c>
      <c r="V15" s="45">
        <v>-1</v>
      </c>
      <c r="W15" s="41" t="e">
        <v>#DIV/0!</v>
      </c>
      <c r="X15" s="46"/>
      <c r="Y15" s="46"/>
    </row>
    <row r="16" spans="1:33">
      <c r="A16" s="29" t="s">
        <v>1052</v>
      </c>
      <c r="B16" s="30" t="s">
        <v>356</v>
      </c>
      <c r="C16" s="7" t="s">
        <v>1008</v>
      </c>
      <c r="D16" s="20" t="s">
        <v>1261</v>
      </c>
      <c r="E16" s="19" t="s">
        <v>218</v>
      </c>
      <c r="F16" s="19">
        <v>35</v>
      </c>
      <c r="G16" s="21">
        <v>26</v>
      </c>
      <c r="H16" s="21">
        <v>5</v>
      </c>
      <c r="I16" s="8">
        <f>VLOOKUP(C16,'202310-202403出荷数total2403220951'!B:F,5,0)</f>
        <v>3</v>
      </c>
      <c r="J16" s="203">
        <f>VLOOKUP(C16,'出荷数2307～2406total241008110618'!B:F,5,0)</f>
        <v>6</v>
      </c>
      <c r="K16" s="214">
        <f>VLOOKUP(C16,'出荷数2407-2506total250730101950'!B:F,5,0)</f>
        <v>3</v>
      </c>
      <c r="L16" s="203">
        <f>VLOOKUP(C:C,total251219111800!B:F,5,0)</f>
        <v>142</v>
      </c>
      <c r="M16" s="8"/>
      <c r="N16" s="21">
        <f t="shared" si="0"/>
        <v>142</v>
      </c>
      <c r="O16" s="44">
        <v>4414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4414</v>
      </c>
      <c r="V16" s="45">
        <v>4272</v>
      </c>
      <c r="W16" s="41">
        <v>3.2170367014046214E-2</v>
      </c>
      <c r="X16" s="46"/>
      <c r="Y16" s="46"/>
    </row>
    <row r="17" spans="1:27">
      <c r="A17" s="29" t="s">
        <v>1053</v>
      </c>
      <c r="B17" s="30" t="s">
        <v>356</v>
      </c>
      <c r="C17" s="6" t="s">
        <v>121</v>
      </c>
      <c r="D17" s="20" t="s">
        <v>120</v>
      </c>
      <c r="E17" s="19" t="s">
        <v>118</v>
      </c>
      <c r="F17" s="19">
        <v>33</v>
      </c>
      <c r="G17" s="21">
        <v>24</v>
      </c>
      <c r="H17" s="21">
        <v>2990</v>
      </c>
      <c r="I17" s="8">
        <f>VLOOKUP(C17,'202310-202403出荷数total2403220951'!B:F,5,0)</f>
        <v>66</v>
      </c>
      <c r="J17" s="203">
        <f>VLOOKUP(C17,'出荷数2307～2406total241008110618'!B:F,5,0)</f>
        <v>189</v>
      </c>
      <c r="K17" s="214">
        <f>VLOOKUP(C17,'出荷数2407-2506total250730101950'!B:F,5,0)</f>
        <v>97</v>
      </c>
      <c r="L17" s="203">
        <f>VLOOKUP(C:C,total251219111800!B:F,5,0)</f>
        <v>77</v>
      </c>
      <c r="M17" s="8"/>
      <c r="N17" s="21">
        <f t="shared" si="0"/>
        <v>77</v>
      </c>
      <c r="O17" s="44">
        <v>2106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2106</v>
      </c>
      <c r="V17" s="45">
        <v>2029</v>
      </c>
      <c r="W17" s="41">
        <v>3.6562203228869897E-2</v>
      </c>
      <c r="X17" s="46"/>
      <c r="Y17" s="46"/>
    </row>
    <row r="18" spans="1:27">
      <c r="A18" s="29" t="s">
        <v>1054</v>
      </c>
      <c r="B18" s="30" t="s">
        <v>356</v>
      </c>
      <c r="C18" s="17" t="s">
        <v>223</v>
      </c>
      <c r="D18" s="24" t="s">
        <v>224</v>
      </c>
      <c r="E18" s="23"/>
      <c r="F18" s="19">
        <v>149</v>
      </c>
      <c r="G18" s="21">
        <v>62</v>
      </c>
      <c r="H18" s="21">
        <v>132</v>
      </c>
      <c r="I18" s="8">
        <f>VLOOKUP(C18,'202310-202403出荷数total2403220951'!B:F,5,0)</f>
        <v>245</v>
      </c>
      <c r="J18" s="203">
        <f>VLOOKUP(C18,'出荷数2307～2406total241008110618'!B:F,5,0)</f>
        <v>322</v>
      </c>
      <c r="K18" s="214">
        <f>VLOOKUP(C18,'出荷数2407-2506total250730101950'!B:F,5,0)</f>
        <v>206</v>
      </c>
      <c r="L18" s="203">
        <f>VLOOKUP(C:C,total251219111800!B:F,5,0)</f>
        <v>17</v>
      </c>
      <c r="M18" s="8"/>
      <c r="N18" s="21">
        <f t="shared" si="0"/>
        <v>17</v>
      </c>
      <c r="O18" s="44">
        <v>2258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2258</v>
      </c>
      <c r="V18" s="45">
        <v>2241</v>
      </c>
      <c r="W18" s="41">
        <v>7.5287865367581934E-3</v>
      </c>
      <c r="X18" s="46" t="s">
        <v>4388</v>
      </c>
      <c r="Y18" s="46"/>
    </row>
    <row r="19" spans="1:27">
      <c r="A19" s="29" t="s">
        <v>1055</v>
      </c>
      <c r="B19" s="30" t="s">
        <v>356</v>
      </c>
      <c r="C19" s="6" t="s">
        <v>86</v>
      </c>
      <c r="D19" s="20" t="s">
        <v>84</v>
      </c>
      <c r="E19" s="19" t="s">
        <v>87</v>
      </c>
      <c r="F19" s="19">
        <v>228</v>
      </c>
      <c r="G19" s="21">
        <v>270</v>
      </c>
      <c r="H19" s="21">
        <v>231</v>
      </c>
      <c r="I19" s="8">
        <f>VLOOKUP(C19,'202310-202403出荷数total2403220951'!B:F,5,0)</f>
        <v>121</v>
      </c>
      <c r="J19" s="203">
        <f>VLOOKUP(C19,'出荷数2307～2406total241008110618'!B:F,5,0)</f>
        <v>177</v>
      </c>
      <c r="K19" s="214">
        <f>VLOOKUP(C19,'出荷数2407-2506total250730101950'!B:F,5,0)</f>
        <v>110</v>
      </c>
      <c r="L19" s="203">
        <f>VLOOKUP(C:C,total251219111800!B:F,5,0)</f>
        <v>53</v>
      </c>
      <c r="M19" s="8"/>
      <c r="N19" s="21">
        <f t="shared" si="0"/>
        <v>53</v>
      </c>
      <c r="O19" s="44">
        <v>8060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8060</v>
      </c>
      <c r="V19" s="45">
        <v>8007</v>
      </c>
      <c r="W19" s="41">
        <v>6.5756823821339948E-3</v>
      </c>
      <c r="X19" s="46"/>
      <c r="Y19" s="46"/>
    </row>
    <row r="20" spans="1:27">
      <c r="A20" s="29" t="s">
        <v>1056</v>
      </c>
      <c r="B20" s="30" t="s">
        <v>356</v>
      </c>
      <c r="C20" s="6" t="s">
        <v>154</v>
      </c>
      <c r="D20" s="20" t="s">
        <v>155</v>
      </c>
      <c r="E20" s="19"/>
      <c r="F20" s="19"/>
      <c r="G20" s="21">
        <v>128</v>
      </c>
      <c r="H20" s="21">
        <v>470</v>
      </c>
      <c r="I20" s="8">
        <f>VLOOKUP(C20,'202310-202403出荷数total2403220951'!B:F,5,0)</f>
        <v>149</v>
      </c>
      <c r="J20" s="203">
        <f>VLOOKUP(C20,'出荷数2307～2406total241008110618'!B:F,5,0)</f>
        <v>418</v>
      </c>
      <c r="K20" s="214">
        <f>VLOOKUP(C20,'出荷数2407-2506total250730101950'!B:F,5,0)</f>
        <v>818</v>
      </c>
      <c r="L20" s="203">
        <f>VLOOKUP(C:C,total251219111800!B:F,5,0)</f>
        <v>491</v>
      </c>
      <c r="M20" s="8"/>
      <c r="N20" s="21">
        <f t="shared" si="0"/>
        <v>491</v>
      </c>
      <c r="O20" s="44">
        <v>614</v>
      </c>
      <c r="P20" s="44">
        <v>130</v>
      </c>
      <c r="Q20" s="44">
        <v>0</v>
      </c>
      <c r="R20" s="44">
        <v>0</v>
      </c>
      <c r="S20" s="44">
        <v>280</v>
      </c>
      <c r="T20" s="45">
        <v>-150</v>
      </c>
      <c r="U20" s="45">
        <v>334</v>
      </c>
      <c r="V20" s="45">
        <v>-157</v>
      </c>
      <c r="W20" s="41">
        <v>0.65994623655913975</v>
      </c>
      <c r="X20" s="46" t="s">
        <v>4398</v>
      </c>
      <c r="Y20" s="46"/>
    </row>
    <row r="21" spans="1:27">
      <c r="A21" s="29" t="s">
        <v>1057</v>
      </c>
      <c r="B21" s="30" t="s">
        <v>356</v>
      </c>
      <c r="C21" s="17" t="s">
        <v>168</v>
      </c>
      <c r="D21" s="24" t="s">
        <v>169</v>
      </c>
      <c r="E21" s="23"/>
      <c r="F21" s="19">
        <v>543</v>
      </c>
      <c r="G21" s="21">
        <v>321</v>
      </c>
      <c r="H21" s="21">
        <v>270</v>
      </c>
      <c r="I21" s="8">
        <f>VLOOKUP(C21,'202310-202403出荷数total2403220951'!B:F,5,0)</f>
        <v>73</v>
      </c>
      <c r="J21" s="203">
        <f>VLOOKUP(C21,'出荷数2307～2406total241008110618'!B:F,5,0)</f>
        <v>181</v>
      </c>
      <c r="K21" s="214">
        <f>VLOOKUP(C21,'出荷数2407-2506total250730101950'!B:F,5,0)</f>
        <v>277</v>
      </c>
      <c r="L21" s="203">
        <f>VLOOKUP(C:C,total251219111800!B:F,5,0)</f>
        <v>141</v>
      </c>
      <c r="M21" s="8"/>
      <c r="N21" s="21">
        <f t="shared" si="0"/>
        <v>141</v>
      </c>
      <c r="O21" s="44">
        <v>3326</v>
      </c>
      <c r="P21" s="44">
        <v>370</v>
      </c>
      <c r="Q21" s="44">
        <v>0</v>
      </c>
      <c r="R21" s="44">
        <v>0</v>
      </c>
      <c r="S21" s="44">
        <v>370</v>
      </c>
      <c r="T21" s="45">
        <v>0</v>
      </c>
      <c r="U21" s="45">
        <v>2956</v>
      </c>
      <c r="V21" s="45">
        <v>2815</v>
      </c>
      <c r="W21" s="41">
        <v>3.8149350649350648E-2</v>
      </c>
      <c r="X21" s="46"/>
      <c r="Y21" s="46"/>
    </row>
    <row r="22" spans="1:27">
      <c r="A22" s="29" t="s">
        <v>1058</v>
      </c>
      <c r="B22" s="30" t="s">
        <v>356</v>
      </c>
      <c r="C22" s="6" t="s">
        <v>162</v>
      </c>
      <c r="D22" s="20" t="s">
        <v>355</v>
      </c>
      <c r="E22" s="19"/>
      <c r="F22" s="19">
        <v>904</v>
      </c>
      <c r="G22" s="21">
        <v>638</v>
      </c>
      <c r="H22" s="21">
        <v>81</v>
      </c>
      <c r="I22" s="8">
        <f>VLOOKUP(C22,'202310-202403出荷数total2403220951'!B:F,5,0)</f>
        <v>2</v>
      </c>
      <c r="J22" s="203">
        <f>VLOOKUP(C22,'出荷数2307～2406total241008110618'!B:F,5,0)</f>
        <v>904</v>
      </c>
      <c r="K22" s="214">
        <f>VLOOKUP(C22,'出荷数2407-2506total250730101950'!B:F,5,0)</f>
        <v>25</v>
      </c>
      <c r="L22" s="203">
        <f>VLOOKUP(C:C,total251219111800!B:F,5,0)</f>
        <v>2</v>
      </c>
      <c r="M22" s="8"/>
      <c r="N22" s="21">
        <f t="shared" si="0"/>
        <v>2</v>
      </c>
      <c r="O22" s="44">
        <v>6860</v>
      </c>
      <c r="P22" s="44">
        <v>0</v>
      </c>
      <c r="Q22" s="44">
        <v>0</v>
      </c>
      <c r="R22" s="44">
        <v>0</v>
      </c>
      <c r="S22" s="44">
        <v>0</v>
      </c>
      <c r="T22" s="45">
        <v>0</v>
      </c>
      <c r="U22" s="45">
        <v>6860</v>
      </c>
      <c r="V22" s="45">
        <v>6858</v>
      </c>
      <c r="W22" s="41">
        <v>2.9154518950437317E-4</v>
      </c>
      <c r="X22" s="46"/>
      <c r="Y22" s="46"/>
    </row>
    <row r="23" spans="1:27">
      <c r="A23" s="29" t="s">
        <v>1059</v>
      </c>
      <c r="B23" s="30" t="s">
        <v>356</v>
      </c>
      <c r="C23" s="6" t="s">
        <v>137</v>
      </c>
      <c r="D23" s="20" t="s">
        <v>138</v>
      </c>
      <c r="E23" s="19"/>
      <c r="F23" s="19">
        <v>1137</v>
      </c>
      <c r="G23" s="21">
        <v>270</v>
      </c>
      <c r="H23" s="21">
        <v>272</v>
      </c>
      <c r="I23" s="8">
        <f>VLOOKUP(C23,'202310-202403出荷数total2403220951'!B:F,5,0)</f>
        <v>153</v>
      </c>
      <c r="J23" s="203">
        <f>VLOOKUP(C23,'出荷数2307～2406total241008110618'!B:F,5,0)</f>
        <v>657</v>
      </c>
      <c r="K23" s="214">
        <f>VLOOKUP(C23,'出荷数2407-2506total250730101950'!B:F,5,0)</f>
        <v>101</v>
      </c>
      <c r="L23" s="203">
        <f>VLOOKUP(C:C,total251219111800!B:F,5,0)</f>
        <v>88</v>
      </c>
      <c r="M23" s="8"/>
      <c r="N23" s="21">
        <f t="shared" si="0"/>
        <v>88</v>
      </c>
      <c r="O23" s="44">
        <v>1782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1782</v>
      </c>
      <c r="V23" s="45">
        <v>1694</v>
      </c>
      <c r="W23" s="41">
        <v>4.9382716049382713E-2</v>
      </c>
      <c r="X23" s="46"/>
      <c r="Y23" s="46"/>
    </row>
    <row r="24" spans="1:27">
      <c r="A24" s="29" t="s">
        <v>1060</v>
      </c>
      <c r="B24" s="30" t="s">
        <v>356</v>
      </c>
      <c r="C24" s="17" t="s">
        <v>42</v>
      </c>
      <c r="D24" s="24" t="s">
        <v>43</v>
      </c>
      <c r="E24" s="23"/>
      <c r="F24" s="19">
        <v>787</v>
      </c>
      <c r="G24" s="21">
        <v>450</v>
      </c>
      <c r="H24" s="21">
        <v>417</v>
      </c>
      <c r="I24" s="213">
        <f>VLOOKUP(C24,'202310-202403出荷数total2403220951'!B:F,5,0)</f>
        <v>450</v>
      </c>
      <c r="J24" s="203">
        <f>VLOOKUP(C24,'出荷数2307～2406total241008110618'!B:F,5,0)</f>
        <v>550</v>
      </c>
      <c r="K24" s="214">
        <f>VLOOKUP(C24,'出荷数2407-2506total250730101950'!B:F,5,0)</f>
        <v>160</v>
      </c>
      <c r="L24" s="203">
        <f>VLOOKUP(C:C,total251219111800!B:F,5,0)</f>
        <v>89</v>
      </c>
      <c r="M24" s="8"/>
      <c r="N24" s="21">
        <f t="shared" si="0"/>
        <v>89</v>
      </c>
      <c r="O24" s="44">
        <v>3706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3706</v>
      </c>
      <c r="V24" s="45">
        <v>3617</v>
      </c>
      <c r="W24" s="41">
        <v>2.4015110631408525E-2</v>
      </c>
      <c r="X24" s="46"/>
      <c r="Y24" s="46"/>
    </row>
    <row r="25" spans="1:27">
      <c r="A25" s="29" t="s">
        <v>1061</v>
      </c>
      <c r="B25" s="30" t="s">
        <v>356</v>
      </c>
      <c r="C25" s="7" t="s">
        <v>213</v>
      </c>
      <c r="D25" s="20" t="s">
        <v>1262</v>
      </c>
      <c r="E25" s="19" t="s">
        <v>214</v>
      </c>
      <c r="F25" s="19">
        <v>13</v>
      </c>
      <c r="G25" s="21">
        <v>4</v>
      </c>
      <c r="H25" s="21">
        <v>8</v>
      </c>
      <c r="I25" s="8">
        <f>VLOOKUP(C25,'202310-202403出荷数total2403220951'!B:F,5,0)</f>
        <v>1</v>
      </c>
      <c r="J25" s="203">
        <f>VLOOKUP(C25,'出荷数2307～2406total241008110618'!B:F,5,0)</f>
        <v>4</v>
      </c>
      <c r="K25" s="214">
        <f>VLOOKUP(C25,'出荷数2407-2506total250730101950'!B:F,5,0)</f>
        <v>6</v>
      </c>
      <c r="L25" s="203" t="e">
        <f>VLOOKUP(C:C,total251219111800!B:F,5,0)</f>
        <v>#N/A</v>
      </c>
      <c r="M25" s="8"/>
      <c r="N25" s="21">
        <v>0</v>
      </c>
      <c r="O25" s="44">
        <v>24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24</v>
      </c>
      <c r="V25" s="45">
        <v>24</v>
      </c>
      <c r="W25" s="41">
        <v>0</v>
      </c>
      <c r="X25" s="46"/>
      <c r="Y25" s="46"/>
    </row>
    <row r="26" spans="1:27">
      <c r="A26" s="29" t="s">
        <v>1062</v>
      </c>
      <c r="B26" s="30" t="s">
        <v>356</v>
      </c>
      <c r="C26" s="6" t="s">
        <v>110</v>
      </c>
      <c r="D26" s="20" t="s">
        <v>111</v>
      </c>
      <c r="E26" s="19"/>
      <c r="F26" s="19">
        <v>1809</v>
      </c>
      <c r="G26" s="21">
        <v>790</v>
      </c>
      <c r="H26" s="21">
        <v>1042</v>
      </c>
      <c r="I26" s="8">
        <f>VLOOKUP(C26,'202310-202403出荷数total2403220951'!B:F,5,0)</f>
        <v>164</v>
      </c>
      <c r="J26" s="203">
        <f>VLOOKUP(C26,'出荷数2307～2406total241008110618'!B:F,5,0)</f>
        <v>312</v>
      </c>
      <c r="K26" s="214">
        <f>VLOOKUP(C26,'出荷数2407-2506total250730101950'!B:F,5,0)</f>
        <v>454</v>
      </c>
      <c r="L26" s="203">
        <f>VLOOKUP(C:C,total251219111800!B:F,5,0)</f>
        <v>168</v>
      </c>
      <c r="M26" s="8"/>
      <c r="N26" s="21">
        <f t="shared" si="0"/>
        <v>168</v>
      </c>
      <c r="O26" s="44">
        <v>5703</v>
      </c>
      <c r="P26" s="44">
        <v>300</v>
      </c>
      <c r="Q26" s="44">
        <v>0</v>
      </c>
      <c r="R26" s="44">
        <v>0</v>
      </c>
      <c r="S26" s="44">
        <v>300</v>
      </c>
      <c r="T26" s="45">
        <v>0</v>
      </c>
      <c r="U26" s="45">
        <v>5403</v>
      </c>
      <c r="V26" s="45">
        <v>5235</v>
      </c>
      <c r="W26" s="41">
        <v>2.798600699650175E-2</v>
      </c>
      <c r="X26" s="46"/>
      <c r="Y26" s="46"/>
    </row>
    <row r="27" spans="1:27" s="152" customFormat="1">
      <c r="A27" s="144" t="s">
        <v>1063</v>
      </c>
      <c r="B27" s="145" t="s">
        <v>356</v>
      </c>
      <c r="C27" s="153" t="s">
        <v>170</v>
      </c>
      <c r="D27" s="154" t="s">
        <v>171</v>
      </c>
      <c r="E27" s="153"/>
      <c r="F27" s="146">
        <v>549</v>
      </c>
      <c r="G27" s="148">
        <v>303</v>
      </c>
      <c r="H27" s="148">
        <v>236</v>
      </c>
      <c r="I27" s="8">
        <f>VLOOKUP(C27,'202310-202403出荷数total2403220951'!B:F,5,0)</f>
        <v>241</v>
      </c>
      <c r="J27" s="203">
        <f>VLOOKUP(C27,'出荷数2307～2406total241008110618'!B:F,5,0)</f>
        <v>358</v>
      </c>
      <c r="K27" s="214">
        <f>VLOOKUP(C27,'出荷数2407-2506total250730101950'!B:F,5,0)</f>
        <v>392</v>
      </c>
      <c r="L27" s="203">
        <f>VLOOKUP(C:C,total251219111800!B:F,5,0)</f>
        <v>29</v>
      </c>
      <c r="M27" s="8"/>
      <c r="N27" s="21">
        <f t="shared" si="0"/>
        <v>29</v>
      </c>
      <c r="O27" s="148">
        <v>1917</v>
      </c>
      <c r="P27" s="148">
        <v>0</v>
      </c>
      <c r="Q27" s="44">
        <v>0</v>
      </c>
      <c r="R27" s="148">
        <v>0</v>
      </c>
      <c r="S27" s="148">
        <v>0</v>
      </c>
      <c r="T27" s="149">
        <v>0</v>
      </c>
      <c r="U27" s="149">
        <v>1917</v>
      </c>
      <c r="V27" s="149">
        <v>1888</v>
      </c>
      <c r="W27" s="150">
        <v>1.5127803860198226E-2</v>
      </c>
      <c r="X27" s="151"/>
      <c r="Y27" s="151"/>
      <c r="Z27" s="191"/>
      <c r="AA27" s="191"/>
    </row>
    <row r="28" spans="1:27">
      <c r="A28" s="29" t="s">
        <v>1064</v>
      </c>
      <c r="B28" s="30" t="s">
        <v>356</v>
      </c>
      <c r="C28" s="7" t="s">
        <v>196</v>
      </c>
      <c r="D28" s="20" t="s">
        <v>197</v>
      </c>
      <c r="E28" s="20" t="s">
        <v>198</v>
      </c>
      <c r="F28" s="19">
        <v>1160</v>
      </c>
      <c r="G28" s="21">
        <v>148</v>
      </c>
      <c r="H28" s="21">
        <v>651</v>
      </c>
      <c r="I28" s="8">
        <f>VLOOKUP(C28,'202310-202403出荷数total2403220951'!B:F,5,0)</f>
        <v>60</v>
      </c>
      <c r="J28" s="203">
        <f>VLOOKUP(C28,'出荷数2307～2406total241008110618'!B:F,5,0)</f>
        <v>125</v>
      </c>
      <c r="K28" s="214">
        <f>VLOOKUP(C28,'出荷数2407-2506total250730101950'!B:F,5,0)</f>
        <v>265</v>
      </c>
      <c r="L28" s="203">
        <f>VLOOKUP(C:C,total251219111800!B:F,5,0)</f>
        <v>38</v>
      </c>
      <c r="M28" s="211">
        <v>500</v>
      </c>
      <c r="N28" s="211">
        <v>500</v>
      </c>
      <c r="O28" s="44">
        <v>2310</v>
      </c>
      <c r="P28" s="44">
        <v>0</v>
      </c>
      <c r="Q28" s="44">
        <v>0</v>
      </c>
      <c r="R28" s="44">
        <v>0</v>
      </c>
      <c r="S28" s="44">
        <v>0</v>
      </c>
      <c r="T28" s="45">
        <v>0</v>
      </c>
      <c r="U28" s="45">
        <v>2310</v>
      </c>
      <c r="V28" s="45">
        <v>1810</v>
      </c>
      <c r="W28" s="41">
        <v>0.21645021645021645</v>
      </c>
      <c r="X28" s="46"/>
      <c r="Y28" s="46"/>
    </row>
    <row r="29" spans="1:27" s="152" customFormat="1" ht="15.75">
      <c r="A29" s="144" t="s">
        <v>1065</v>
      </c>
      <c r="B29" s="145" t="s">
        <v>356</v>
      </c>
      <c r="C29" s="146" t="s">
        <v>192</v>
      </c>
      <c r="D29" s="147" t="s">
        <v>190</v>
      </c>
      <c r="E29" s="146" t="s">
        <v>193</v>
      </c>
      <c r="F29" s="146">
        <v>935</v>
      </c>
      <c r="G29" s="148">
        <v>77</v>
      </c>
      <c r="H29" s="148">
        <v>731</v>
      </c>
      <c r="I29" s="8">
        <f>VLOOKUP(C29,'202310-202403出荷数total2403220951'!B:F,5,0)</f>
        <v>163</v>
      </c>
      <c r="J29" s="203">
        <f>VLOOKUP(C29,'出荷数2307～2406total241008110618'!B:F,5,0)</f>
        <v>235</v>
      </c>
      <c r="K29" s="214">
        <f>VLOOKUP(C29,'出荷数2407-2506total250730101950'!B:F,5,0)</f>
        <v>20</v>
      </c>
      <c r="L29" s="203">
        <f>VLOOKUP(C:C,total251219111800!B:F,5,0)</f>
        <v>2</v>
      </c>
      <c r="M29" s="8"/>
      <c r="N29" s="21">
        <f t="shared" si="0"/>
        <v>2</v>
      </c>
      <c r="O29" s="148">
        <v>5</v>
      </c>
      <c r="P29" s="148">
        <v>0</v>
      </c>
      <c r="Q29" s="44">
        <v>0</v>
      </c>
      <c r="R29" s="148">
        <v>0</v>
      </c>
      <c r="S29" s="148">
        <v>0</v>
      </c>
      <c r="T29" s="149">
        <v>0</v>
      </c>
      <c r="U29" s="149">
        <v>5</v>
      </c>
      <c r="V29" s="149">
        <v>3</v>
      </c>
      <c r="W29" s="150">
        <v>0.4</v>
      </c>
      <c r="X29" s="151"/>
      <c r="Y29" s="151"/>
    </row>
    <row r="30" spans="1:27">
      <c r="A30" s="29" t="s">
        <v>1066</v>
      </c>
      <c r="B30" s="30" t="s">
        <v>356</v>
      </c>
      <c r="C30" s="6" t="s">
        <v>177</v>
      </c>
      <c r="D30" s="20" t="s">
        <v>178</v>
      </c>
      <c r="E30" s="19" t="s">
        <v>179</v>
      </c>
      <c r="F30" s="19">
        <v>224</v>
      </c>
      <c r="G30" s="21">
        <v>198</v>
      </c>
      <c r="H30" s="21">
        <v>230</v>
      </c>
      <c r="I30" s="8">
        <f>VLOOKUP(C30,'202310-202403出荷数total2403220951'!B:F,5,0)</f>
        <v>91</v>
      </c>
      <c r="J30" s="203">
        <f>VLOOKUP(C30,'出荷数2307～2406total241008110618'!B:F,5,0)</f>
        <v>168</v>
      </c>
      <c r="K30" s="214">
        <f>VLOOKUP(C30,'出荷数2407-2506total250730101950'!B:F,5,0)</f>
        <v>52</v>
      </c>
      <c r="L30" s="203">
        <f>VLOOKUP(C:C,total251219111800!B:F,5,0)</f>
        <v>28</v>
      </c>
      <c r="M30" s="8"/>
      <c r="N30" s="21">
        <f t="shared" si="0"/>
        <v>28</v>
      </c>
      <c r="O30" s="44">
        <v>920</v>
      </c>
      <c r="P30" s="44">
        <v>0</v>
      </c>
      <c r="Q30" s="44">
        <v>0</v>
      </c>
      <c r="R30" s="44">
        <v>0</v>
      </c>
      <c r="S30" s="44">
        <v>0</v>
      </c>
      <c r="T30" s="45">
        <v>0</v>
      </c>
      <c r="U30" s="45">
        <v>920</v>
      </c>
      <c r="V30" s="45">
        <v>892</v>
      </c>
      <c r="W30" s="41">
        <v>3.0434782608695653E-2</v>
      </c>
      <c r="X30" s="46"/>
      <c r="Y30" s="46"/>
    </row>
    <row r="31" spans="1:27">
      <c r="A31" s="29" t="s">
        <v>1067</v>
      </c>
      <c r="B31" s="30" t="s">
        <v>356</v>
      </c>
      <c r="C31" s="6" t="s">
        <v>141</v>
      </c>
      <c r="D31" s="20" t="s">
        <v>142</v>
      </c>
      <c r="E31" s="19" t="s">
        <v>143</v>
      </c>
      <c r="F31" s="19">
        <v>714</v>
      </c>
      <c r="G31" s="21">
        <v>368</v>
      </c>
      <c r="H31" s="21">
        <v>496</v>
      </c>
      <c r="I31" s="8">
        <f>VLOOKUP(C31,'202310-202403出荷数total2403220951'!B:F,5,0)</f>
        <v>150</v>
      </c>
      <c r="J31" s="203">
        <f>VLOOKUP(C31,'出荷数2307～2406total241008110618'!B:F,5,0)</f>
        <v>247</v>
      </c>
      <c r="K31" s="214">
        <f>VLOOKUP(C31,'出荷数2407-2506total250730101950'!B:F,5,0)</f>
        <v>43</v>
      </c>
      <c r="L31" s="203">
        <f>VLOOKUP(C:C,total251219111800!B:F,5,0)</f>
        <v>29</v>
      </c>
      <c r="M31" s="8"/>
      <c r="N31" s="21">
        <f t="shared" si="0"/>
        <v>29</v>
      </c>
      <c r="O31" s="44">
        <v>1947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1947</v>
      </c>
      <c r="V31" s="45">
        <v>1918</v>
      </c>
      <c r="W31" s="41">
        <v>1.4894709809964048E-2</v>
      </c>
      <c r="X31" s="46"/>
      <c r="Y31" s="46"/>
    </row>
    <row r="32" spans="1:27">
      <c r="A32" s="29" t="s">
        <v>1068</v>
      </c>
      <c r="B32" s="30" t="s">
        <v>356</v>
      </c>
      <c r="C32" s="6" t="s">
        <v>107</v>
      </c>
      <c r="D32" s="20" t="s">
        <v>105</v>
      </c>
      <c r="E32" s="19" t="s">
        <v>87</v>
      </c>
      <c r="F32" s="19">
        <v>1116</v>
      </c>
      <c r="G32" s="21">
        <v>928</v>
      </c>
      <c r="H32" s="21">
        <v>1098</v>
      </c>
      <c r="I32" s="8">
        <f>VLOOKUP(C32,'202310-202403出荷数total2403220951'!B:F,5,0)</f>
        <v>427</v>
      </c>
      <c r="J32" s="203">
        <f>VLOOKUP(C32,'出荷数2307～2406total241008110618'!B:F,5,0)</f>
        <v>1008</v>
      </c>
      <c r="K32" s="214">
        <f>VLOOKUP(C32,'出荷数2407-2506total250730101950'!B:F,5,0)</f>
        <v>854</v>
      </c>
      <c r="L32" s="203">
        <f>VLOOKUP(C:C,total251219111800!B:F,5,0)</f>
        <v>345</v>
      </c>
      <c r="M32" s="8"/>
      <c r="N32" s="21">
        <f t="shared" si="0"/>
        <v>345</v>
      </c>
      <c r="O32" s="44">
        <v>3124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3124</v>
      </c>
      <c r="V32" s="45">
        <v>2779</v>
      </c>
      <c r="W32" s="41">
        <v>0.11043533930857874</v>
      </c>
      <c r="X32" s="46" t="s">
        <v>4354</v>
      </c>
      <c r="Y32" s="46"/>
    </row>
    <row r="33" spans="1:27">
      <c r="A33" s="29" t="s">
        <v>1069</v>
      </c>
      <c r="B33" s="30" t="s">
        <v>356</v>
      </c>
      <c r="C33" s="7" t="s">
        <v>156</v>
      </c>
      <c r="D33" s="20" t="s">
        <v>157</v>
      </c>
      <c r="E33" s="19"/>
      <c r="F33" s="19">
        <v>120</v>
      </c>
      <c r="G33" s="21">
        <v>98</v>
      </c>
      <c r="H33" s="21">
        <v>141</v>
      </c>
      <c r="I33" s="8">
        <f>VLOOKUP(C33,'202310-202403出荷数total2403220951'!B:F,5,0)</f>
        <v>41</v>
      </c>
      <c r="J33" s="203">
        <f>VLOOKUP(C33,'出荷数2307～2406total241008110618'!B:F,5,0)</f>
        <v>89</v>
      </c>
      <c r="K33" s="214">
        <f>VLOOKUP(C33,'出荷数2407-2506total250730101950'!B:F,5,0)</f>
        <v>92</v>
      </c>
      <c r="L33" s="203">
        <f>VLOOKUP(C:C,total251219111800!B:F,5,0)</f>
        <v>49</v>
      </c>
      <c r="M33" s="8"/>
      <c r="N33" s="21">
        <f t="shared" si="0"/>
        <v>49</v>
      </c>
      <c r="O33" s="44">
        <v>319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319</v>
      </c>
      <c r="V33" s="45">
        <v>270</v>
      </c>
      <c r="W33" s="41">
        <v>0.15360501567398119</v>
      </c>
      <c r="X33" s="46"/>
      <c r="Y33" s="46"/>
    </row>
    <row r="34" spans="1:27">
      <c r="A34" s="29" t="s">
        <v>1070</v>
      </c>
      <c r="B34" s="30" t="s">
        <v>356</v>
      </c>
      <c r="C34" s="7" t="s">
        <v>158</v>
      </c>
      <c r="D34" s="20" t="s">
        <v>159</v>
      </c>
      <c r="E34" s="19"/>
      <c r="F34" s="19">
        <v>1030</v>
      </c>
      <c r="G34" s="21">
        <v>390</v>
      </c>
      <c r="H34" s="21">
        <v>221</v>
      </c>
      <c r="I34" s="8">
        <f>VLOOKUP(C34,'202310-202403出荷数total2403220951'!B:F,5,0)</f>
        <v>53</v>
      </c>
      <c r="J34" s="203">
        <f>VLOOKUP(C34,'出荷数2307～2406total241008110618'!B:F,5,0)</f>
        <v>103</v>
      </c>
      <c r="K34" s="214">
        <f>VLOOKUP(C34,'出荷数2407-2506total250730101950'!B:F,5,0)</f>
        <v>224</v>
      </c>
      <c r="L34" s="203">
        <f>VLOOKUP(C:C,total251219111800!B:F,5,0)</f>
        <v>45</v>
      </c>
      <c r="M34" s="8"/>
      <c r="N34" s="21">
        <f t="shared" si="0"/>
        <v>45</v>
      </c>
      <c r="O34" s="44">
        <v>2080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2080</v>
      </c>
      <c r="V34" s="45">
        <v>2035</v>
      </c>
      <c r="W34" s="41">
        <v>2.1634615384615384E-2</v>
      </c>
      <c r="X34" s="46"/>
      <c r="Y34" s="46"/>
    </row>
    <row r="35" spans="1:27">
      <c r="A35" s="29" t="s">
        <v>1071</v>
      </c>
      <c r="B35" s="30" t="s">
        <v>356</v>
      </c>
      <c r="C35" s="6" t="s">
        <v>122</v>
      </c>
      <c r="D35" s="20" t="s">
        <v>123</v>
      </c>
      <c r="E35" s="19"/>
      <c r="F35" s="19">
        <v>1322</v>
      </c>
      <c r="G35" s="21">
        <v>1075</v>
      </c>
      <c r="H35" s="21">
        <v>946</v>
      </c>
      <c r="I35" s="8">
        <f>VLOOKUP(C35,'202310-202403出荷数total2403220951'!B:F,5,0)</f>
        <v>348</v>
      </c>
      <c r="J35" s="203">
        <f>VLOOKUP(C35,'出荷数2307～2406total241008110618'!B:F,5,0)</f>
        <v>766</v>
      </c>
      <c r="K35" s="214">
        <f>VLOOKUP(C35,'出荷数2407-2506total250730101950'!B:F,5,0)</f>
        <v>1074</v>
      </c>
      <c r="L35" s="203">
        <f>VLOOKUP(C:C,total251219111800!B:F,5,0)</f>
        <v>327</v>
      </c>
      <c r="M35" s="8"/>
      <c r="N35" s="21">
        <f t="shared" si="0"/>
        <v>327</v>
      </c>
      <c r="O35" s="44">
        <v>3568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3568</v>
      </c>
      <c r="V35" s="45">
        <v>3241</v>
      </c>
      <c r="W35" s="41">
        <v>9.164798206278027E-2</v>
      </c>
      <c r="X35" s="46"/>
      <c r="Y35" s="46"/>
    </row>
    <row r="36" spans="1:27">
      <c r="A36" s="29" t="s">
        <v>1072</v>
      </c>
      <c r="B36" s="30" t="s">
        <v>356</v>
      </c>
      <c r="C36" s="17" t="s">
        <v>44</v>
      </c>
      <c r="D36" s="24" t="s">
        <v>45</v>
      </c>
      <c r="E36" s="23"/>
      <c r="F36" s="19">
        <v>1781</v>
      </c>
      <c r="G36" s="21">
        <v>1472</v>
      </c>
      <c r="H36" s="21">
        <v>1360</v>
      </c>
      <c r="I36" s="213">
        <f>VLOOKUP(C36,'202310-202403出荷数total2403220951'!B:F,5,0)</f>
        <v>3651</v>
      </c>
      <c r="J36" s="203">
        <f>VLOOKUP(C36,'出荷数2307～2406total241008110618'!B:F,5,0)</f>
        <v>4452</v>
      </c>
      <c r="K36" s="214">
        <f>VLOOKUP(C36,'出荷数2407-2506total250730101950'!B:F,5,0)</f>
        <v>4054</v>
      </c>
      <c r="L36" s="203">
        <f>VLOOKUP(C:C,total251219111800!B:F,5,0)</f>
        <v>524</v>
      </c>
      <c r="M36" s="8"/>
      <c r="N36" s="21">
        <f t="shared" si="0"/>
        <v>524</v>
      </c>
      <c r="O36" s="44">
        <v>12996</v>
      </c>
      <c r="P36" s="44">
        <v>0</v>
      </c>
      <c r="Q36" s="44">
        <v>100</v>
      </c>
      <c r="R36" s="44">
        <v>0</v>
      </c>
      <c r="S36" s="44">
        <v>0</v>
      </c>
      <c r="T36" s="45">
        <v>0</v>
      </c>
      <c r="U36" s="45">
        <v>13096</v>
      </c>
      <c r="V36" s="45">
        <v>12572</v>
      </c>
      <c r="W36" s="41">
        <v>4.0320098491843641E-2</v>
      </c>
      <c r="X36" s="46"/>
      <c r="Y36" s="46"/>
    </row>
    <row r="37" spans="1:27">
      <c r="A37" s="29" t="s">
        <v>1073</v>
      </c>
      <c r="B37" s="30" t="s">
        <v>356</v>
      </c>
      <c r="C37" s="6" t="s">
        <v>184</v>
      </c>
      <c r="D37" s="20" t="s">
        <v>185</v>
      </c>
      <c r="E37" s="19" t="s">
        <v>186</v>
      </c>
      <c r="F37" s="19">
        <v>1210</v>
      </c>
      <c r="G37" s="21">
        <v>214</v>
      </c>
      <c r="H37" s="21">
        <v>13</v>
      </c>
      <c r="I37" s="8">
        <f>VLOOKUP(C37,'202310-202403出荷数total2403220951'!B:F,5,0)</f>
        <v>75</v>
      </c>
      <c r="J37" s="203">
        <f>VLOOKUP(C37,'出荷数2307～2406total241008110618'!B:F,5,0)</f>
        <v>79</v>
      </c>
      <c r="K37" s="214">
        <f>VLOOKUP(C37,'出荷数2407-2506total250730101950'!B:F,5,0)</f>
        <v>1</v>
      </c>
      <c r="L37" s="203">
        <f>VLOOKUP(C:C,total251219111800!B:F,5,0)</f>
        <v>3</v>
      </c>
      <c r="M37" s="8"/>
      <c r="N37" s="21">
        <f t="shared" si="0"/>
        <v>3</v>
      </c>
      <c r="O37" s="44">
        <v>880</v>
      </c>
      <c r="P37" s="44">
        <v>0</v>
      </c>
      <c r="Q37" s="44">
        <v>0</v>
      </c>
      <c r="R37" s="44">
        <v>0</v>
      </c>
      <c r="S37" s="44">
        <v>0</v>
      </c>
      <c r="T37" s="45">
        <v>0</v>
      </c>
      <c r="U37" s="45">
        <v>880</v>
      </c>
      <c r="V37" s="45">
        <v>877</v>
      </c>
      <c r="W37" s="41">
        <v>3.4090909090909089E-3</v>
      </c>
      <c r="X37" s="46"/>
      <c r="Y37" s="46"/>
    </row>
    <row r="38" spans="1:27">
      <c r="A38" s="29" t="s">
        <v>1074</v>
      </c>
      <c r="B38" s="30" t="s">
        <v>356</v>
      </c>
      <c r="C38" s="7" t="s">
        <v>1006</v>
      </c>
      <c r="D38" s="20" t="s">
        <v>1261</v>
      </c>
      <c r="E38" s="19" t="s">
        <v>214</v>
      </c>
      <c r="F38" s="19">
        <v>271</v>
      </c>
      <c r="G38" s="21">
        <v>200</v>
      </c>
      <c r="H38" s="21">
        <v>124</v>
      </c>
      <c r="I38" s="8">
        <f>VLOOKUP(C38,'202310-202403出荷数total2403220951'!B:F,5,0)</f>
        <v>63</v>
      </c>
      <c r="J38" s="203">
        <f>VLOOKUP(C38,'出荷数2307～2406total241008110618'!B:F,5,0)</f>
        <v>93</v>
      </c>
      <c r="K38" s="214">
        <f>VLOOKUP(C38,'出荷数2407-2506total250730101950'!B:F,5,0)</f>
        <v>14</v>
      </c>
      <c r="L38" s="203">
        <f>VLOOKUP(C:C,total251219111800!B:F,5,0)</f>
        <v>140</v>
      </c>
      <c r="M38" s="8"/>
      <c r="N38" s="21">
        <f t="shared" si="0"/>
        <v>140</v>
      </c>
      <c r="O38" s="44">
        <v>797</v>
      </c>
      <c r="P38" s="44">
        <v>0</v>
      </c>
      <c r="Q38" s="44">
        <v>0</v>
      </c>
      <c r="R38" s="44">
        <v>0</v>
      </c>
      <c r="S38" s="44">
        <v>0</v>
      </c>
      <c r="T38" s="45">
        <v>0</v>
      </c>
      <c r="U38" s="45">
        <v>797</v>
      </c>
      <c r="V38" s="45">
        <v>657</v>
      </c>
      <c r="W38" s="41">
        <v>0.17565872020075282</v>
      </c>
      <c r="X38" s="46"/>
      <c r="Y38" s="46"/>
    </row>
    <row r="39" spans="1:27" s="152" customFormat="1">
      <c r="A39" s="144" t="s">
        <v>1075</v>
      </c>
      <c r="B39" s="145" t="s">
        <v>356</v>
      </c>
      <c r="C39" s="147" t="s">
        <v>209</v>
      </c>
      <c r="D39" s="147" t="s">
        <v>210</v>
      </c>
      <c r="E39" s="146"/>
      <c r="F39" s="146"/>
      <c r="G39" s="148">
        <v>9</v>
      </c>
      <c r="H39" s="148">
        <v>1109</v>
      </c>
      <c r="I39" s="8" t="e">
        <f>VLOOKUP(C39,'202310-202403出荷数total2403220951'!B:F,5,0)</f>
        <v>#N/A</v>
      </c>
      <c r="J39" s="203" t="e">
        <f>VLOOKUP(C39,'出荷数2307～2406total241008110618'!B:F,5,0)</f>
        <v>#N/A</v>
      </c>
      <c r="K39" s="214" t="e">
        <f>VLOOKUP(C39,'出荷数2407-2506total250730101950'!B:F,5,0)</f>
        <v>#N/A</v>
      </c>
      <c r="L39" s="203" t="e">
        <f>VLOOKUP(C:C,total251219111800!B:F,5,0)</f>
        <v>#N/A</v>
      </c>
      <c r="M39" s="211">
        <v>470</v>
      </c>
      <c r="N39" s="211">
        <v>470</v>
      </c>
      <c r="O39" s="148">
        <v>106</v>
      </c>
      <c r="P39" s="148">
        <v>0</v>
      </c>
      <c r="Q39" s="44">
        <v>0</v>
      </c>
      <c r="R39" s="148">
        <v>0</v>
      </c>
      <c r="S39" s="148">
        <v>0</v>
      </c>
      <c r="T39" s="149">
        <v>0</v>
      </c>
      <c r="U39" s="149">
        <v>106</v>
      </c>
      <c r="V39" s="149">
        <v>-364</v>
      </c>
      <c r="W39" s="150">
        <v>4.4339622641509431</v>
      </c>
      <c r="X39" s="151"/>
      <c r="Y39" s="151"/>
      <c r="Z39" s="191"/>
      <c r="AA39" s="191"/>
    </row>
    <row r="40" spans="1:27">
      <c r="A40" s="29" t="s">
        <v>1076</v>
      </c>
      <c r="B40" s="30" t="s">
        <v>356</v>
      </c>
      <c r="C40" s="6" t="s">
        <v>357</v>
      </c>
      <c r="D40" s="20" t="s">
        <v>59</v>
      </c>
      <c r="E40" s="19"/>
      <c r="F40" s="19">
        <v>19</v>
      </c>
      <c r="G40" s="21">
        <v>1283</v>
      </c>
      <c r="H40" s="21">
        <v>7</v>
      </c>
      <c r="I40" s="8">
        <f>VLOOKUP(C40,'202310-202403出荷数total2403220951'!B:F,5,0)</f>
        <v>223</v>
      </c>
      <c r="J40" s="203">
        <f>VLOOKUP(C40,'出荷数2307～2406total241008110618'!B:F,5,0)</f>
        <v>598</v>
      </c>
      <c r="K40" s="214">
        <f>VLOOKUP(C40,'出荷数2407-2506total250730101950'!B:F,5,0)</f>
        <v>73</v>
      </c>
      <c r="L40" s="203">
        <f>VLOOKUP(C:C,total251219111800!B:F,5,0)</f>
        <v>5</v>
      </c>
      <c r="M40" s="8"/>
      <c r="N40" s="21">
        <f t="shared" si="0"/>
        <v>5</v>
      </c>
      <c r="O40" s="44">
        <v>4160</v>
      </c>
      <c r="P40" s="44">
        <v>0</v>
      </c>
      <c r="Q40" s="44">
        <v>0</v>
      </c>
      <c r="R40" s="44">
        <v>0</v>
      </c>
      <c r="S40" s="44">
        <v>0</v>
      </c>
      <c r="T40" s="45">
        <v>0</v>
      </c>
      <c r="U40" s="45">
        <v>4160</v>
      </c>
      <c r="V40" s="45">
        <v>4155</v>
      </c>
      <c r="W40" s="41">
        <v>1.201923076923077E-3</v>
      </c>
      <c r="X40" s="46"/>
      <c r="Y40" s="46"/>
    </row>
    <row r="41" spans="1:27">
      <c r="A41" s="29" t="s">
        <v>1077</v>
      </c>
      <c r="B41" s="30" t="s">
        <v>356</v>
      </c>
      <c r="C41" s="7" t="s">
        <v>219</v>
      </c>
      <c r="D41" s="20" t="s">
        <v>220</v>
      </c>
      <c r="E41" s="19"/>
      <c r="F41" s="19">
        <v>825</v>
      </c>
      <c r="G41" s="21">
        <v>660</v>
      </c>
      <c r="H41" s="21">
        <v>1314</v>
      </c>
      <c r="I41" s="8">
        <f>VLOOKUP(C41,'202310-202403出荷数total2403220951'!B:F,5,0)</f>
        <v>262</v>
      </c>
      <c r="J41" s="203">
        <f>VLOOKUP(C41,'出荷数2307～2406total241008110618'!B:F,5,0)</f>
        <v>723</v>
      </c>
      <c r="K41" s="214">
        <f>VLOOKUP(C41,'出荷数2407-2506total250730101950'!B:F,5,0)</f>
        <v>1443</v>
      </c>
      <c r="L41" s="203">
        <f>VLOOKUP(C:C,total251219111800!B:F,5,0)</f>
        <v>305</v>
      </c>
      <c r="M41" s="8"/>
      <c r="N41" s="21">
        <f t="shared" si="0"/>
        <v>305</v>
      </c>
      <c r="O41" s="44">
        <v>3056</v>
      </c>
      <c r="P41" s="44">
        <v>190</v>
      </c>
      <c r="Q41" s="44">
        <v>0</v>
      </c>
      <c r="R41" s="44">
        <v>0</v>
      </c>
      <c r="S41" s="44">
        <v>300</v>
      </c>
      <c r="T41" s="45">
        <v>-110</v>
      </c>
      <c r="U41" s="45">
        <v>2756</v>
      </c>
      <c r="V41" s="45">
        <v>2451</v>
      </c>
      <c r="W41" s="41">
        <v>9.3961799137399882E-2</v>
      </c>
      <c r="X41" s="46"/>
      <c r="Y41" s="46"/>
    </row>
    <row r="42" spans="1:27">
      <c r="A42" s="29" t="s">
        <v>1078</v>
      </c>
      <c r="B42" s="30" t="s">
        <v>356</v>
      </c>
      <c r="C42" s="6" t="s">
        <v>358</v>
      </c>
      <c r="D42" s="20" t="s">
        <v>352</v>
      </c>
      <c r="E42" s="19"/>
      <c r="F42" s="19">
        <v>33</v>
      </c>
      <c r="G42" s="21">
        <v>994</v>
      </c>
      <c r="H42" s="21">
        <v>20</v>
      </c>
      <c r="I42" s="8">
        <f>VLOOKUP(C42,'202310-202403出荷数total2403220951'!B:F,5,0)</f>
        <v>14</v>
      </c>
      <c r="J42" s="203">
        <f>VLOOKUP(C42,'出荷数2307～2406total241008110618'!B:F,5,0)</f>
        <v>26</v>
      </c>
      <c r="K42" s="214">
        <f>VLOOKUP(C42,'出荷数2407-2506total250730101950'!B:F,5,0)</f>
        <v>8</v>
      </c>
      <c r="L42" s="203">
        <f>VLOOKUP(C:C,total251219111800!B:F,5,0)</f>
        <v>4</v>
      </c>
      <c r="M42" s="8"/>
      <c r="N42" s="21">
        <f t="shared" si="0"/>
        <v>4</v>
      </c>
      <c r="O42" s="44">
        <v>4564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4564</v>
      </c>
      <c r="V42" s="45">
        <v>4560</v>
      </c>
      <c r="W42" s="41">
        <v>8.7642418930762491E-4</v>
      </c>
      <c r="X42" s="46"/>
      <c r="Y42" s="46"/>
    </row>
    <row r="43" spans="1:27">
      <c r="A43" s="29" t="s">
        <v>1079</v>
      </c>
      <c r="B43" s="30" t="s">
        <v>356</v>
      </c>
      <c r="C43" s="17" t="s">
        <v>258</v>
      </c>
      <c r="D43" s="24" t="s">
        <v>259</v>
      </c>
      <c r="E43" s="23"/>
      <c r="F43" s="19">
        <v>15</v>
      </c>
      <c r="G43" s="21">
        <v>257</v>
      </c>
      <c r="H43" s="21">
        <v>96</v>
      </c>
      <c r="I43" s="8">
        <f>VLOOKUP(C43,'202310-202403出荷数total2403220951'!B:F,5,0)</f>
        <v>18</v>
      </c>
      <c r="J43" s="203">
        <f>VLOOKUP(C43,'出荷数2307～2406total241008110618'!B:F,5,0)</f>
        <v>45</v>
      </c>
      <c r="K43" s="214">
        <f>VLOOKUP(C43,'出荷数2407-2506total250730101950'!B:F,5,0)</f>
        <v>101</v>
      </c>
      <c r="L43" s="203">
        <f>VLOOKUP(C:C,total251219111800!B:F,5,0)</f>
        <v>21</v>
      </c>
      <c r="M43" s="8"/>
      <c r="N43" s="21">
        <f t="shared" si="0"/>
        <v>21</v>
      </c>
      <c r="O43" s="44">
        <v>792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792</v>
      </c>
      <c r="V43" s="45">
        <v>771</v>
      </c>
      <c r="W43" s="41">
        <v>2.6515151515151516E-2</v>
      </c>
      <c r="X43" s="46"/>
      <c r="Y43" s="46"/>
    </row>
    <row r="44" spans="1:27">
      <c r="A44" s="29"/>
      <c r="B44" s="30" t="s">
        <v>356</v>
      </c>
      <c r="C44" s="17" t="s">
        <v>4241</v>
      </c>
      <c r="D44" s="24" t="s">
        <v>4363</v>
      </c>
      <c r="E44" s="23"/>
      <c r="F44" s="19"/>
      <c r="G44" s="21"/>
      <c r="H44" s="21"/>
      <c r="I44" s="8"/>
      <c r="J44" s="203"/>
      <c r="K44" s="214"/>
      <c r="L44" s="203">
        <f>VLOOKUP(C:C,total251219111800!B:F,5,0)</f>
        <v>3</v>
      </c>
      <c r="M44" s="8"/>
      <c r="N44" s="21">
        <f t="shared" si="0"/>
        <v>3</v>
      </c>
      <c r="O44" s="44">
        <v>493</v>
      </c>
      <c r="P44" s="44">
        <v>0</v>
      </c>
      <c r="Q44" s="44">
        <v>1000</v>
      </c>
      <c r="R44" s="44">
        <v>0</v>
      </c>
      <c r="S44" s="44">
        <v>0</v>
      </c>
      <c r="T44" s="45">
        <v>0</v>
      </c>
      <c r="U44" s="45">
        <v>1493</v>
      </c>
      <c r="V44" s="45">
        <v>1490</v>
      </c>
      <c r="W44" s="41">
        <v>6.0851926977687626E-3</v>
      </c>
      <c r="X44" s="46"/>
      <c r="Y44" s="46"/>
    </row>
    <row r="45" spans="1:27" s="152" customFormat="1">
      <c r="A45" s="29" t="s">
        <v>1080</v>
      </c>
      <c r="B45" s="145" t="s">
        <v>356</v>
      </c>
      <c r="C45" s="146" t="s">
        <v>36</v>
      </c>
      <c r="D45" s="147" t="s">
        <v>37</v>
      </c>
      <c r="E45" s="146"/>
      <c r="F45" s="146">
        <v>940</v>
      </c>
      <c r="G45" s="148">
        <v>457</v>
      </c>
      <c r="H45" s="21">
        <v>1013</v>
      </c>
      <c r="I45" s="8">
        <f>VLOOKUP(C45,'202310-202403出荷数total2403220951'!B:F,5,0)</f>
        <v>669</v>
      </c>
      <c r="J45" s="203">
        <f>VLOOKUP(C45,'出荷数2307～2406total241008110618'!B:F,5,0)</f>
        <v>4147</v>
      </c>
      <c r="K45" s="214">
        <f>VLOOKUP(C45,'出荷数2407-2506total250730101950'!B:F,5,0)</f>
        <v>4439</v>
      </c>
      <c r="L45" s="203">
        <f>VLOOKUP(C:C,total251219111800!B:F,5,0)</f>
        <v>49</v>
      </c>
      <c r="M45" s="8"/>
      <c r="N45" s="21">
        <f t="shared" si="0"/>
        <v>49</v>
      </c>
      <c r="O45" s="148">
        <v>307</v>
      </c>
      <c r="P45" s="148">
        <v>0</v>
      </c>
      <c r="Q45" s="44">
        <v>0</v>
      </c>
      <c r="R45" s="148">
        <v>0</v>
      </c>
      <c r="S45" s="148">
        <v>0</v>
      </c>
      <c r="T45" s="149">
        <v>0</v>
      </c>
      <c r="U45" s="149">
        <v>307</v>
      </c>
      <c r="V45" s="149">
        <v>258</v>
      </c>
      <c r="W45" s="150">
        <v>0.15960912052117263</v>
      </c>
      <c r="X45" s="151"/>
      <c r="Y45" s="151"/>
      <c r="Z45" s="191"/>
      <c r="AA45" s="191"/>
    </row>
    <row r="46" spans="1:27" s="152" customFormat="1">
      <c r="A46" s="29" t="s">
        <v>1081</v>
      </c>
      <c r="B46" s="145" t="s">
        <v>356</v>
      </c>
      <c r="C46" s="146" t="s">
        <v>24</v>
      </c>
      <c r="D46" s="147" t="s">
        <v>25</v>
      </c>
      <c r="E46" s="146"/>
      <c r="F46" s="146">
        <v>149</v>
      </c>
      <c r="G46" s="148">
        <v>373</v>
      </c>
      <c r="H46" s="21">
        <v>66</v>
      </c>
      <c r="I46" s="8">
        <f>VLOOKUP(C46,'202310-202403出荷数total2403220951'!B:F,5,0)</f>
        <v>150</v>
      </c>
      <c r="J46" s="203">
        <f>VLOOKUP(C46,'出荷数2307～2406total241008110618'!B:F,5,0)</f>
        <v>203</v>
      </c>
      <c r="K46" s="214">
        <f>VLOOKUP(C46,'出荷数2407-2506total250730101950'!B:F,5,0)</f>
        <v>212</v>
      </c>
      <c r="L46" s="203">
        <f>VLOOKUP(C:C,total251219111800!B:F,5,0)</f>
        <v>39</v>
      </c>
      <c r="M46" s="8"/>
      <c r="N46" s="21">
        <f t="shared" si="0"/>
        <v>39</v>
      </c>
      <c r="O46" s="148">
        <v>960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960</v>
      </c>
      <c r="V46" s="149">
        <v>921</v>
      </c>
      <c r="W46" s="150">
        <v>4.0625000000000001E-2</v>
      </c>
      <c r="X46" s="151"/>
      <c r="Y46" s="151"/>
      <c r="Z46" s="191"/>
      <c r="AA46" s="191"/>
    </row>
    <row r="47" spans="1:27">
      <c r="A47" s="29" t="s">
        <v>1082</v>
      </c>
      <c r="B47" s="30" t="s">
        <v>356</v>
      </c>
      <c r="C47" s="6" t="s">
        <v>83</v>
      </c>
      <c r="D47" s="20" t="s">
        <v>84</v>
      </c>
      <c r="E47" s="19" t="s">
        <v>85</v>
      </c>
      <c r="F47" s="19">
        <v>2264</v>
      </c>
      <c r="G47" s="21">
        <v>1923</v>
      </c>
      <c r="H47" s="21">
        <v>1776</v>
      </c>
      <c r="I47" s="8">
        <f>VLOOKUP(C47,'202310-202403出荷数total2403220951'!B:F,5,0)</f>
        <v>535</v>
      </c>
      <c r="J47" s="203">
        <f>VLOOKUP(C47,'出荷数2307～2406total241008110618'!B:F,5,0)</f>
        <v>2161</v>
      </c>
      <c r="K47" s="214">
        <f>VLOOKUP(C47,'出荷数2407-2506total250730101950'!B:F,5,0)</f>
        <v>933</v>
      </c>
      <c r="L47" s="203">
        <f>VLOOKUP(C:C,total251219111800!B:F,5,0)</f>
        <v>398</v>
      </c>
      <c r="M47" s="8"/>
      <c r="N47" s="21">
        <f t="shared" si="0"/>
        <v>398</v>
      </c>
      <c r="O47" s="44">
        <v>2658</v>
      </c>
      <c r="P47" s="44">
        <v>0</v>
      </c>
      <c r="Q47" s="44">
        <v>0</v>
      </c>
      <c r="R47" s="44">
        <v>0</v>
      </c>
      <c r="S47" s="44">
        <v>0</v>
      </c>
      <c r="T47" s="45">
        <v>0</v>
      </c>
      <c r="U47" s="45">
        <v>2658</v>
      </c>
      <c r="V47" s="45">
        <v>2260</v>
      </c>
      <c r="W47" s="41">
        <v>0.14973664409330323</v>
      </c>
      <c r="X47" s="46"/>
      <c r="Y47" s="46"/>
    </row>
    <row r="48" spans="1:27">
      <c r="A48" s="192" t="s">
        <v>1083</v>
      </c>
      <c r="B48" s="193" t="s">
        <v>356</v>
      </c>
      <c r="C48" s="194" t="s">
        <v>67</v>
      </c>
      <c r="D48" s="195" t="s">
        <v>68</v>
      </c>
      <c r="E48" s="194"/>
      <c r="F48" s="194">
        <v>3482</v>
      </c>
      <c r="G48" s="196">
        <v>1186</v>
      </c>
      <c r="H48" s="196">
        <v>1004</v>
      </c>
      <c r="I48" s="196">
        <f>VLOOKUP(C48,'202310-202403出荷数total2403220951'!B:F,5,0)</f>
        <v>594</v>
      </c>
      <c r="J48" s="196">
        <f>VLOOKUP(C48,'出荷数2307～2406total241008110618'!B:F,5,0)</f>
        <v>1198</v>
      </c>
      <c r="K48" s="196">
        <f>VLOOKUP(C48,'出荷数2407-2506total250730101950'!B:F,5,0)</f>
        <v>1234</v>
      </c>
      <c r="L48" s="196">
        <f>VLOOKUP(C:C,total251219111800!B:F,5,0)</f>
        <v>693</v>
      </c>
      <c r="M48" s="196"/>
      <c r="N48" s="196">
        <f t="shared" si="0"/>
        <v>693</v>
      </c>
      <c r="O48" s="196">
        <v>600</v>
      </c>
      <c r="P48" s="196">
        <v>0</v>
      </c>
      <c r="Q48" s="196">
        <v>0</v>
      </c>
      <c r="R48" s="196">
        <v>0</v>
      </c>
      <c r="S48" s="196">
        <v>0</v>
      </c>
      <c r="T48" s="197">
        <v>0</v>
      </c>
      <c r="U48" s="197">
        <v>600</v>
      </c>
      <c r="V48" s="197">
        <v>-93</v>
      </c>
      <c r="W48" s="198">
        <v>1.155</v>
      </c>
      <c r="X48" s="199"/>
      <c r="Y48" s="199"/>
    </row>
    <row r="49" spans="1:27" s="277" customFormat="1">
      <c r="A49" s="269" t="s">
        <v>1084</v>
      </c>
      <c r="B49" s="270" t="s">
        <v>356</v>
      </c>
      <c r="C49" s="271" t="s">
        <v>20</v>
      </c>
      <c r="D49" s="272" t="s">
        <v>21</v>
      </c>
      <c r="E49" s="271"/>
      <c r="F49" s="271">
        <v>5224</v>
      </c>
      <c r="G49" s="202">
        <v>1145</v>
      </c>
      <c r="H49" s="202">
        <v>1174</v>
      </c>
      <c r="I49" s="202">
        <f>VLOOKUP(C49,'202310-202403出荷数total2403220951'!B:F,5,0)</f>
        <v>435</v>
      </c>
      <c r="J49" s="202">
        <f>VLOOKUP(C49,'出荷数2307～2406total241008110618'!B:F,5,0)</f>
        <v>653</v>
      </c>
      <c r="K49" s="214">
        <f>VLOOKUP(C49,'出荷数2407-2506total250730101950'!B:F,5,0)</f>
        <v>1213</v>
      </c>
      <c r="L49" s="203">
        <f>VLOOKUP(C:C,total251219111800!B:F,5,0)</f>
        <v>373</v>
      </c>
      <c r="M49" s="8"/>
      <c r="N49" s="21">
        <f t="shared" si="0"/>
        <v>373</v>
      </c>
      <c r="O49" s="202">
        <v>3847</v>
      </c>
      <c r="P49" s="202">
        <v>0</v>
      </c>
      <c r="Q49" s="202">
        <v>0</v>
      </c>
      <c r="R49" s="202">
        <v>0</v>
      </c>
      <c r="S49" s="202">
        <v>0</v>
      </c>
      <c r="T49" s="273">
        <v>0</v>
      </c>
      <c r="U49" s="273">
        <v>3847</v>
      </c>
      <c r="V49" s="273">
        <v>3474</v>
      </c>
      <c r="W49" s="274">
        <v>9.6958669092799585E-2</v>
      </c>
      <c r="X49" s="275"/>
      <c r="Y49" s="275"/>
      <c r="Z49" s="276"/>
      <c r="AA49" s="276"/>
    </row>
    <row r="50" spans="1:27">
      <c r="A50" s="29" t="s">
        <v>1085</v>
      </c>
      <c r="B50" s="30" t="s">
        <v>356</v>
      </c>
      <c r="C50" s="6" t="s">
        <v>150</v>
      </c>
      <c r="D50" s="20" t="s">
        <v>151</v>
      </c>
      <c r="E50" s="19"/>
      <c r="F50" s="19"/>
      <c r="G50" s="21">
        <v>537</v>
      </c>
      <c r="H50" s="21">
        <v>3033</v>
      </c>
      <c r="I50" s="213">
        <f>VLOOKUP(C50,'202310-202403出荷数total2403220951'!B:F,5,0)</f>
        <v>1920</v>
      </c>
      <c r="J50" s="203">
        <f>VLOOKUP(C50,'出荷数2307～2406total241008110618'!B:F,5,0)</f>
        <v>4184</v>
      </c>
      <c r="K50" s="214">
        <f>VLOOKUP(C50,'出荷数2407-2506total250730101950'!B:F,5,0)</f>
        <v>3497</v>
      </c>
      <c r="L50" s="203">
        <f>VLOOKUP(C:C,total251219111800!B:F,5,0)</f>
        <v>1086</v>
      </c>
      <c r="M50" s="211">
        <v>750</v>
      </c>
      <c r="N50" s="21">
        <f t="shared" si="0"/>
        <v>1086</v>
      </c>
      <c r="O50" s="44">
        <v>4655</v>
      </c>
      <c r="P50" s="44">
        <v>840</v>
      </c>
      <c r="Q50" s="44">
        <v>0</v>
      </c>
      <c r="R50" s="44">
        <v>0</v>
      </c>
      <c r="S50" s="44">
        <v>840</v>
      </c>
      <c r="T50" s="45">
        <v>0</v>
      </c>
      <c r="U50" s="45">
        <v>3815</v>
      </c>
      <c r="V50" s="45">
        <v>2729</v>
      </c>
      <c r="W50" s="41">
        <v>0.19763421292083713</v>
      </c>
      <c r="X50" s="46"/>
      <c r="Y50" s="46"/>
    </row>
    <row r="51" spans="1:27" s="200" customFormat="1">
      <c r="A51" s="192" t="s">
        <v>1086</v>
      </c>
      <c r="B51" s="193" t="s">
        <v>356</v>
      </c>
      <c r="C51" s="194" t="s">
        <v>164</v>
      </c>
      <c r="D51" s="195" t="s">
        <v>163</v>
      </c>
      <c r="E51" s="194" t="s">
        <v>165</v>
      </c>
      <c r="F51" s="194">
        <v>1023</v>
      </c>
      <c r="G51" s="196">
        <v>517</v>
      </c>
      <c r="H51" s="196">
        <v>437</v>
      </c>
      <c r="I51" s="196">
        <f>VLOOKUP(C51,'202310-202403出荷数total2403220951'!B:F,5,0)</f>
        <v>346</v>
      </c>
      <c r="J51" s="196">
        <f>VLOOKUP(C51,'出荷数2307～2406total241008110618'!B:F,5,0)</f>
        <v>396</v>
      </c>
      <c r="K51" s="196">
        <f>VLOOKUP(C51,'出荷数2407-2506total250730101950'!B:F,5,0)</f>
        <v>187</v>
      </c>
      <c r="L51" s="196">
        <f>VLOOKUP(C:C,total251219111800!B:F,5,0)</f>
        <v>6</v>
      </c>
      <c r="M51" s="196"/>
      <c r="N51" s="196">
        <f t="shared" si="0"/>
        <v>6</v>
      </c>
      <c r="O51" s="196">
        <v>1255</v>
      </c>
      <c r="P51" s="196">
        <v>600</v>
      </c>
      <c r="Q51" s="196">
        <v>0</v>
      </c>
      <c r="R51" s="196">
        <v>0</v>
      </c>
      <c r="S51" s="196">
        <v>600</v>
      </c>
      <c r="T51" s="197">
        <v>0</v>
      </c>
      <c r="U51" s="197">
        <v>655</v>
      </c>
      <c r="V51" s="197">
        <v>649</v>
      </c>
      <c r="W51" s="198">
        <v>3.234501347708895E-3</v>
      </c>
      <c r="X51" s="199"/>
      <c r="Y51" s="199"/>
      <c r="Z51" s="201"/>
      <c r="AA51" s="201"/>
    </row>
    <row r="52" spans="1:27" s="152" customFormat="1" ht="15.75">
      <c r="A52" s="29" t="s">
        <v>1087</v>
      </c>
      <c r="B52" s="145" t="s">
        <v>356</v>
      </c>
      <c r="C52" s="146" t="s">
        <v>233</v>
      </c>
      <c r="D52" s="147" t="s">
        <v>234</v>
      </c>
      <c r="E52" s="146"/>
      <c r="F52" s="146">
        <v>843</v>
      </c>
      <c r="G52" s="148">
        <v>647</v>
      </c>
      <c r="H52" s="21">
        <v>2107</v>
      </c>
      <c r="I52" s="8" t="e">
        <f>VLOOKUP(C52,'202310-202403出荷数total2403220951'!B:F,5,0)</f>
        <v>#N/A</v>
      </c>
      <c r="J52" s="203" t="e">
        <f>VLOOKUP(C52,'出荷数2307～2406total241008110618'!B:F,5,0)</f>
        <v>#N/A</v>
      </c>
      <c r="K52" s="214" t="e">
        <f>VLOOKUP(C52,'出荷数2407-2506total250730101950'!B:F,5,0)</f>
        <v>#N/A</v>
      </c>
      <c r="L52" s="203" t="e">
        <f>VLOOKUP(C:C,total251219111800!B:F,5,0)</f>
        <v>#N/A</v>
      </c>
      <c r="M52" s="211">
        <v>890</v>
      </c>
      <c r="N52" s="211">
        <v>890</v>
      </c>
      <c r="O52" s="148">
        <v>0</v>
      </c>
      <c r="P52" s="148">
        <v>0</v>
      </c>
      <c r="Q52" s="44">
        <v>0</v>
      </c>
      <c r="R52" s="148">
        <v>0</v>
      </c>
      <c r="S52" s="148">
        <v>0</v>
      </c>
      <c r="T52" s="149">
        <v>0</v>
      </c>
      <c r="U52" s="149">
        <v>0</v>
      </c>
      <c r="V52" s="149">
        <v>-890</v>
      </c>
      <c r="W52" s="150" t="e">
        <v>#DIV/0!</v>
      </c>
      <c r="X52" s="151"/>
      <c r="Y52" s="151"/>
    </row>
    <row r="53" spans="1:27">
      <c r="A53" s="29" t="s">
        <v>1088</v>
      </c>
      <c r="B53" s="30" t="s">
        <v>356</v>
      </c>
      <c r="C53" s="7" t="s">
        <v>205</v>
      </c>
      <c r="D53" s="20" t="s">
        <v>206</v>
      </c>
      <c r="E53" s="19"/>
      <c r="F53" s="19">
        <v>1465</v>
      </c>
      <c r="G53" s="21">
        <v>1744</v>
      </c>
      <c r="H53" s="21">
        <v>888</v>
      </c>
      <c r="I53" s="8">
        <f>VLOOKUP(C53,'202310-202403出荷数total2403220951'!B:F,5,0)</f>
        <v>559</v>
      </c>
      <c r="J53" s="203">
        <f>VLOOKUP(C53,'出荷数2307～2406total241008110618'!B:F,5,0)</f>
        <v>1133</v>
      </c>
      <c r="K53" s="214">
        <f>VLOOKUP(C53,'出荷数2407-2506total250730101950'!B:F,5,0)</f>
        <v>829</v>
      </c>
      <c r="L53" s="203">
        <f>VLOOKUP(C:C,total251219111800!B:F,5,0)</f>
        <v>200</v>
      </c>
      <c r="M53" s="8"/>
      <c r="N53" s="21">
        <f t="shared" si="0"/>
        <v>200</v>
      </c>
      <c r="O53" s="44">
        <v>3367</v>
      </c>
      <c r="P53" s="44">
        <v>0</v>
      </c>
      <c r="Q53" s="44">
        <v>0</v>
      </c>
      <c r="R53" s="44">
        <v>0</v>
      </c>
      <c r="S53" s="44">
        <v>0</v>
      </c>
      <c r="T53" s="45">
        <v>0</v>
      </c>
      <c r="U53" s="45">
        <v>3367</v>
      </c>
      <c r="V53" s="45">
        <v>3167</v>
      </c>
      <c r="W53" s="41">
        <v>5.94000594000594E-2</v>
      </c>
      <c r="X53" s="46"/>
      <c r="Y53" s="46"/>
    </row>
    <row r="54" spans="1:27" s="152" customFormat="1" ht="15.75">
      <c r="A54" s="29" t="s">
        <v>1089</v>
      </c>
      <c r="B54" s="145" t="s">
        <v>356</v>
      </c>
      <c r="C54" s="153" t="s">
        <v>1264</v>
      </c>
      <c r="D54" s="154" t="s">
        <v>64</v>
      </c>
      <c r="E54" s="153"/>
      <c r="F54" s="146">
        <v>1087</v>
      </c>
      <c r="G54" s="148">
        <v>665</v>
      </c>
      <c r="H54" s="21">
        <v>2030</v>
      </c>
      <c r="I54" s="8" t="e">
        <f>VLOOKUP(C54,'202310-202403出荷数total2403220951'!B:F,5,0)</f>
        <v>#N/A</v>
      </c>
      <c r="J54" s="203" t="e">
        <f>VLOOKUP(C54,'出荷数2307～2406total241008110618'!B:F,5,0)</f>
        <v>#N/A</v>
      </c>
      <c r="K54" s="214" t="e">
        <f>VLOOKUP(C54,'出荷数2407-2506total250730101950'!B:F,5,0)</f>
        <v>#N/A</v>
      </c>
      <c r="L54" s="203" t="e">
        <f>VLOOKUP(C:C,total251219111800!B:F,5,0)</f>
        <v>#N/A</v>
      </c>
      <c r="M54" s="211">
        <v>850</v>
      </c>
      <c r="N54" s="211">
        <v>850</v>
      </c>
      <c r="O54" s="148">
        <v>2</v>
      </c>
      <c r="P54" s="148">
        <v>0</v>
      </c>
      <c r="Q54" s="44">
        <v>0</v>
      </c>
      <c r="R54" s="148">
        <v>0</v>
      </c>
      <c r="S54" s="148">
        <v>0</v>
      </c>
      <c r="T54" s="149">
        <v>0</v>
      </c>
      <c r="U54" s="149">
        <v>2</v>
      </c>
      <c r="V54" s="149">
        <v>-848</v>
      </c>
      <c r="W54" s="150">
        <v>425</v>
      </c>
      <c r="X54" s="151"/>
      <c r="Y54" s="151"/>
    </row>
    <row r="55" spans="1:27">
      <c r="A55" s="29" t="s">
        <v>1090</v>
      </c>
      <c r="B55" s="30" t="s">
        <v>356</v>
      </c>
      <c r="C55" s="6" t="s">
        <v>99</v>
      </c>
      <c r="D55" s="20" t="s">
        <v>97</v>
      </c>
      <c r="E55" s="19" t="s">
        <v>87</v>
      </c>
      <c r="F55" s="19">
        <v>2129</v>
      </c>
      <c r="G55" s="21">
        <v>2065</v>
      </c>
      <c r="H55" s="21">
        <v>2439</v>
      </c>
      <c r="I55" s="8">
        <f>VLOOKUP(C55,'202310-202403出荷数total2403220951'!B:F,5,0)</f>
        <v>805</v>
      </c>
      <c r="J55" s="203">
        <f>VLOOKUP(C55,'出荷数2307～2406total241008110618'!B:F,5,0)</f>
        <v>1939</v>
      </c>
      <c r="K55" s="214">
        <f>VLOOKUP(C55,'出荷数2407-2506total250730101950'!B:F,5,0)</f>
        <v>1171</v>
      </c>
      <c r="L55" s="203">
        <f>VLOOKUP(C:C,total251219111800!B:F,5,0)</f>
        <v>566</v>
      </c>
      <c r="M55" s="8"/>
      <c r="N55" s="21">
        <f t="shared" si="0"/>
        <v>566</v>
      </c>
      <c r="O55" s="44">
        <v>830</v>
      </c>
      <c r="P55" s="44">
        <v>0</v>
      </c>
      <c r="Q55" s="44">
        <v>0</v>
      </c>
      <c r="R55" s="44">
        <v>0</v>
      </c>
      <c r="S55" s="44">
        <v>0</v>
      </c>
      <c r="T55" s="45">
        <v>0</v>
      </c>
      <c r="U55" s="45">
        <v>830</v>
      </c>
      <c r="V55" s="45">
        <v>264</v>
      </c>
      <c r="W55" s="41">
        <v>0.68192771084337345</v>
      </c>
      <c r="X55" s="46" t="s">
        <v>4355</v>
      </c>
      <c r="Y55" s="46"/>
    </row>
    <row r="56" spans="1:27" s="200" customFormat="1">
      <c r="A56" s="192" t="s">
        <v>1091</v>
      </c>
      <c r="B56" s="193" t="s">
        <v>356</v>
      </c>
      <c r="C56" s="194" t="s">
        <v>28</v>
      </c>
      <c r="D56" s="195" t="s">
        <v>29</v>
      </c>
      <c r="E56" s="194"/>
      <c r="F56" s="194">
        <v>1540</v>
      </c>
      <c r="G56" s="196">
        <v>597</v>
      </c>
      <c r="H56" s="196">
        <v>361</v>
      </c>
      <c r="I56" s="8">
        <f>VLOOKUP(C56,'202310-202403出荷数total2403220951'!B:F,5,0)</f>
        <v>533</v>
      </c>
      <c r="J56" s="203">
        <f>VLOOKUP(C56,'出荷数2307～2406total241008110618'!B:F,5,0)</f>
        <v>858</v>
      </c>
      <c r="K56" s="214">
        <f>VLOOKUP(C56,'出荷数2407-2506total250730101950'!B:F,5,0)</f>
        <v>574</v>
      </c>
      <c r="L56" s="203" t="e">
        <f>VLOOKUP(C:C,total251219111800!B:F,5,0)</f>
        <v>#N/A</v>
      </c>
      <c r="M56" s="8"/>
      <c r="N56" s="21" t="e">
        <f t="shared" si="0"/>
        <v>#N/A</v>
      </c>
      <c r="O56" s="196">
        <v>0</v>
      </c>
      <c r="P56" s="196">
        <v>0</v>
      </c>
      <c r="Q56" s="44">
        <v>0</v>
      </c>
      <c r="R56" s="196">
        <v>0</v>
      </c>
      <c r="S56" s="196">
        <v>0</v>
      </c>
      <c r="T56" s="197">
        <v>0</v>
      </c>
      <c r="U56" s="197">
        <v>0</v>
      </c>
      <c r="V56" s="197" t="e">
        <v>#N/A</v>
      </c>
      <c r="W56" s="198" t="e">
        <v>#N/A</v>
      </c>
      <c r="X56" s="199"/>
      <c r="Y56" s="199"/>
      <c r="Z56" s="201"/>
      <c r="AA56" s="201"/>
    </row>
    <row r="57" spans="1:27">
      <c r="A57" s="29" t="s">
        <v>1092</v>
      </c>
      <c r="B57" s="30" t="s">
        <v>356</v>
      </c>
      <c r="C57" s="16" t="s">
        <v>40</v>
      </c>
      <c r="D57" s="35" t="s">
        <v>41</v>
      </c>
      <c r="E57" s="19"/>
      <c r="F57" s="19"/>
      <c r="G57" s="21">
        <v>2665</v>
      </c>
      <c r="H57" s="21">
        <v>2710</v>
      </c>
      <c r="I57" s="8">
        <f>VLOOKUP(C57,'202310-202403出荷数total2403220951'!B:F,5,0)</f>
        <v>1020</v>
      </c>
      <c r="J57" s="203">
        <f>VLOOKUP(C57,'出荷数2307～2406total241008110618'!B:F,5,0)</f>
        <v>7751</v>
      </c>
      <c r="K57" s="214">
        <f>VLOOKUP(C57,'出荷数2407-2506total250730101950'!B:F,5,0)</f>
        <v>21996</v>
      </c>
      <c r="L57" s="203">
        <f>VLOOKUP(C:C,total251219111800!B:F,5,0)</f>
        <v>8163</v>
      </c>
      <c r="M57" s="211">
        <v>10000</v>
      </c>
      <c r="N57" s="211">
        <v>10000</v>
      </c>
      <c r="O57" s="44">
        <v>21206</v>
      </c>
      <c r="P57" s="44">
        <v>600</v>
      </c>
      <c r="Q57" s="44">
        <v>0</v>
      </c>
      <c r="R57" s="44">
        <v>0</v>
      </c>
      <c r="S57" s="44">
        <v>2110</v>
      </c>
      <c r="T57" s="45">
        <v>-1510</v>
      </c>
      <c r="U57" s="45">
        <v>19096</v>
      </c>
      <c r="V57" s="45">
        <v>9096</v>
      </c>
      <c r="W57" s="41">
        <v>0.45858937906998076</v>
      </c>
      <c r="X57" s="222"/>
      <c r="Y57" s="222"/>
    </row>
    <row r="58" spans="1:27" s="152" customFormat="1" ht="15.75">
      <c r="A58" s="29" t="s">
        <v>1093</v>
      </c>
      <c r="B58" s="145" t="s">
        <v>356</v>
      </c>
      <c r="C58" s="146" t="s">
        <v>136</v>
      </c>
      <c r="D58" s="147" t="s">
        <v>1308</v>
      </c>
      <c r="E58" s="146"/>
      <c r="F58" s="146">
        <v>756</v>
      </c>
      <c r="G58" s="148">
        <v>52</v>
      </c>
      <c r="H58" s="21">
        <v>44</v>
      </c>
      <c r="I58" s="8">
        <f>VLOOKUP(C58,'202310-202403出荷数total2403220951'!B:F,5,0)</f>
        <v>47</v>
      </c>
      <c r="J58" s="203">
        <f>VLOOKUP(C58,'出荷数2307～2406total241008110618'!B:F,5,0)</f>
        <v>67</v>
      </c>
      <c r="K58" s="214">
        <f>VLOOKUP(C58,'出荷数2407-2506total250730101950'!B:F,5,0)</f>
        <v>12</v>
      </c>
      <c r="L58" s="203">
        <f>VLOOKUP(C:C,total251219111800!B:F,5,0)</f>
        <v>2</v>
      </c>
      <c r="M58" s="8"/>
      <c r="N58" s="21">
        <f t="shared" si="0"/>
        <v>2</v>
      </c>
      <c r="O58" s="148">
        <v>37</v>
      </c>
      <c r="P58" s="148">
        <v>0</v>
      </c>
      <c r="Q58" s="44">
        <v>0</v>
      </c>
      <c r="R58" s="148">
        <v>0</v>
      </c>
      <c r="S58" s="148">
        <v>0</v>
      </c>
      <c r="T58" s="149">
        <v>0</v>
      </c>
      <c r="U58" s="149">
        <v>37</v>
      </c>
      <c r="V58" s="149">
        <v>35</v>
      </c>
      <c r="W58" s="150">
        <v>5.4054054054054057E-2</v>
      </c>
      <c r="X58" s="151"/>
      <c r="Y58" s="151"/>
    </row>
    <row r="59" spans="1:27">
      <c r="A59" s="29" t="s">
        <v>1094</v>
      </c>
      <c r="B59" s="30" t="s">
        <v>356</v>
      </c>
      <c r="C59" s="6" t="s">
        <v>55</v>
      </c>
      <c r="D59" s="20" t="s">
        <v>56</v>
      </c>
      <c r="E59" s="19"/>
      <c r="F59" s="19">
        <v>5239</v>
      </c>
      <c r="G59" s="21">
        <v>4870</v>
      </c>
      <c r="H59" s="21">
        <v>3762</v>
      </c>
      <c r="I59" s="8">
        <f>VLOOKUP(C59,'202310-202403出荷数total2403220951'!B:F,5,0)</f>
        <v>1545</v>
      </c>
      <c r="J59" s="203">
        <f>VLOOKUP(C59,'出荷数2307～2406total241008110618'!B:F,5,0)</f>
        <v>2638</v>
      </c>
      <c r="K59" s="214">
        <f>VLOOKUP(C59,'出荷数2407-2506total250730101950'!B:F,5,0)</f>
        <v>3321</v>
      </c>
      <c r="L59" s="203">
        <f>VLOOKUP(C:C,total251219111800!B:F,5,0)</f>
        <v>1045</v>
      </c>
      <c r="M59" s="8"/>
      <c r="N59" s="21">
        <f t="shared" si="0"/>
        <v>1045</v>
      </c>
      <c r="O59" s="44">
        <v>7230</v>
      </c>
      <c r="P59" s="44">
        <v>0</v>
      </c>
      <c r="Q59" s="44">
        <v>0</v>
      </c>
      <c r="R59" s="44">
        <v>0</v>
      </c>
      <c r="S59" s="44">
        <v>0</v>
      </c>
      <c r="T59" s="45">
        <v>0</v>
      </c>
      <c r="U59" s="45">
        <v>7230</v>
      </c>
      <c r="V59" s="45">
        <v>6185</v>
      </c>
      <c r="W59" s="41">
        <v>0.14453665283540804</v>
      </c>
      <c r="X59" s="46"/>
      <c r="Y59" s="46"/>
    </row>
    <row r="60" spans="1:27">
      <c r="A60" s="29" t="s">
        <v>1095</v>
      </c>
      <c r="B60" s="30" t="s">
        <v>356</v>
      </c>
      <c r="C60" s="6" t="s">
        <v>124</v>
      </c>
      <c r="D60" s="20" t="s">
        <v>125</v>
      </c>
      <c r="E60" s="19" t="s">
        <v>126</v>
      </c>
      <c r="F60" s="19">
        <v>1332</v>
      </c>
      <c r="G60" s="21">
        <v>1490</v>
      </c>
      <c r="H60" s="21">
        <v>2200</v>
      </c>
      <c r="I60" s="8">
        <f>VLOOKUP(C60,'202310-202403出荷数total2403220951'!B:F,5,0)</f>
        <v>339</v>
      </c>
      <c r="J60" s="203">
        <f>VLOOKUP(C60,'出荷数2307～2406total241008110618'!B:F,5,0)</f>
        <v>1289</v>
      </c>
      <c r="K60" s="214">
        <f>VLOOKUP(C60,'出荷数2407-2506total250730101950'!B:F,5,0)</f>
        <v>1155</v>
      </c>
      <c r="L60" s="203">
        <f>VLOOKUP(C:C,total251219111800!B:F,5,0)</f>
        <v>362</v>
      </c>
      <c r="M60" s="8"/>
      <c r="N60" s="21">
        <f t="shared" si="0"/>
        <v>362</v>
      </c>
      <c r="O60" s="44">
        <v>3814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3814</v>
      </c>
      <c r="V60" s="45">
        <v>3452</v>
      </c>
      <c r="W60" s="41">
        <v>9.4913476664918714E-2</v>
      </c>
      <c r="X60" s="46"/>
      <c r="Y60" s="46"/>
    </row>
    <row r="61" spans="1:27">
      <c r="A61" s="29" t="s">
        <v>1096</v>
      </c>
      <c r="B61" s="30" t="s">
        <v>356</v>
      </c>
      <c r="C61" s="6" t="s">
        <v>79</v>
      </c>
      <c r="D61" s="20" t="s">
        <v>80</v>
      </c>
      <c r="E61" s="19"/>
      <c r="F61" s="19">
        <v>1177</v>
      </c>
      <c r="G61" s="21">
        <v>1274</v>
      </c>
      <c r="H61" s="21">
        <v>1310</v>
      </c>
      <c r="I61" s="8">
        <f>VLOOKUP(C61,'202310-202403出荷数total2403220951'!B:F,5,0)</f>
        <v>484</v>
      </c>
      <c r="J61" s="203">
        <f>VLOOKUP(C61,'出荷数2307～2406total241008110618'!B:F,5,0)</f>
        <v>984</v>
      </c>
      <c r="K61" s="214">
        <f>VLOOKUP(C61,'出荷数2407-2506total250730101950'!B:F,5,0)</f>
        <v>1414</v>
      </c>
      <c r="L61" s="203">
        <f>VLOOKUP(C:C,total251219111800!B:F,5,0)</f>
        <v>852</v>
      </c>
      <c r="M61" s="8"/>
      <c r="N61" s="21">
        <f t="shared" si="0"/>
        <v>852</v>
      </c>
      <c r="O61" s="44">
        <v>1096</v>
      </c>
      <c r="P61" s="44">
        <v>100</v>
      </c>
      <c r="Q61" s="44">
        <v>0</v>
      </c>
      <c r="R61" s="44">
        <v>0</v>
      </c>
      <c r="S61" s="44">
        <v>100</v>
      </c>
      <c r="T61" s="45">
        <v>0</v>
      </c>
      <c r="U61" s="45">
        <v>996</v>
      </c>
      <c r="V61" s="45">
        <v>144</v>
      </c>
      <c r="W61" s="41">
        <v>0.7123745819397993</v>
      </c>
      <c r="X61" s="46"/>
      <c r="Y61" s="46"/>
    </row>
    <row r="62" spans="1:27">
      <c r="A62" s="29" t="s">
        <v>1097</v>
      </c>
      <c r="B62" s="30" t="s">
        <v>356</v>
      </c>
      <c r="C62" s="6" t="s">
        <v>182</v>
      </c>
      <c r="D62" s="20" t="s">
        <v>183</v>
      </c>
      <c r="E62" s="19"/>
      <c r="F62" s="19">
        <v>2501</v>
      </c>
      <c r="G62" s="21">
        <v>1137</v>
      </c>
      <c r="H62" s="21">
        <v>1254</v>
      </c>
      <c r="I62" s="213">
        <f>VLOOKUP(C62,'202310-202403出荷数total2403220951'!B:F,5,0)</f>
        <v>1064</v>
      </c>
      <c r="J62" s="203">
        <f>VLOOKUP(C62,'出荷数2307～2406total241008110618'!B:F,5,0)</f>
        <v>1296</v>
      </c>
      <c r="K62" s="214">
        <f>VLOOKUP(C62,'出荷数2407-2506total250730101950'!B:F,5,0)</f>
        <v>172</v>
      </c>
      <c r="L62" s="203">
        <f>VLOOKUP(C:C,total251219111800!B:F,5,0)</f>
        <v>765</v>
      </c>
      <c r="M62" s="8"/>
      <c r="N62" s="21">
        <f t="shared" si="0"/>
        <v>765</v>
      </c>
      <c r="O62" s="44">
        <v>2106</v>
      </c>
      <c r="P62" s="44">
        <v>2000</v>
      </c>
      <c r="Q62" s="44">
        <v>0</v>
      </c>
      <c r="R62" s="44">
        <v>0</v>
      </c>
      <c r="S62" s="44">
        <v>2000</v>
      </c>
      <c r="T62" s="45">
        <v>0</v>
      </c>
      <c r="U62" s="45">
        <v>106</v>
      </c>
      <c r="V62" s="45">
        <v>-659</v>
      </c>
      <c r="W62" s="41">
        <v>0.18631271310277642</v>
      </c>
      <c r="X62" s="46" t="s">
        <v>351</v>
      </c>
      <c r="Y62" s="46"/>
    </row>
    <row r="63" spans="1:27" s="200" customFormat="1">
      <c r="A63" s="192" t="s">
        <v>1098</v>
      </c>
      <c r="B63" s="193" t="s">
        <v>356</v>
      </c>
      <c r="C63" s="194" t="s">
        <v>189</v>
      </c>
      <c r="D63" s="195" t="s">
        <v>190</v>
      </c>
      <c r="E63" s="194" t="s">
        <v>191</v>
      </c>
      <c r="F63" s="194">
        <v>600</v>
      </c>
      <c r="G63" s="196">
        <v>225</v>
      </c>
      <c r="H63" s="196">
        <v>22</v>
      </c>
      <c r="I63" s="8">
        <f>VLOOKUP(C63,'202310-202403出荷数total2403220951'!B:F,5,0)</f>
        <v>1</v>
      </c>
      <c r="J63" s="203">
        <f>VLOOKUP(C63,'出荷数2307～2406total241008110618'!B:F,5,0)</f>
        <v>1</v>
      </c>
      <c r="K63" s="214" t="e">
        <f>VLOOKUP(C63,'出荷数2407-2506total250730101950'!B:F,5,0)</f>
        <v>#N/A</v>
      </c>
      <c r="L63" s="203" t="e">
        <f>VLOOKUP(C:C,total251219111800!B:F,5,0)</f>
        <v>#N/A</v>
      </c>
      <c r="M63" s="8"/>
      <c r="N63" s="21" t="e">
        <f t="shared" si="0"/>
        <v>#N/A</v>
      </c>
      <c r="O63" s="196">
        <v>552</v>
      </c>
      <c r="P63" s="196">
        <v>0</v>
      </c>
      <c r="Q63" s="44">
        <v>0</v>
      </c>
      <c r="R63" s="196">
        <v>0</v>
      </c>
      <c r="S63" s="196">
        <v>0</v>
      </c>
      <c r="T63" s="197">
        <v>0</v>
      </c>
      <c r="U63" s="197">
        <v>552</v>
      </c>
      <c r="V63" s="197" t="e">
        <v>#N/A</v>
      </c>
      <c r="W63" s="198" t="e">
        <v>#N/A</v>
      </c>
      <c r="X63" s="199"/>
      <c r="Y63" s="199"/>
      <c r="Z63" s="201"/>
      <c r="AA63" s="201"/>
    </row>
    <row r="64" spans="1:27">
      <c r="A64" s="29" t="s">
        <v>1099</v>
      </c>
      <c r="B64" s="170" t="s">
        <v>5</v>
      </c>
      <c r="C64" s="171" t="s">
        <v>2872</v>
      </c>
      <c r="D64" s="20" t="s">
        <v>190</v>
      </c>
      <c r="E64" s="172"/>
      <c r="F64" s="19">
        <v>600</v>
      </c>
      <c r="G64" s="21">
        <v>225</v>
      </c>
      <c r="H64" s="21">
        <v>0</v>
      </c>
      <c r="I64" s="8">
        <f>VLOOKUP(C64,'202310-202403出荷数total2403220951'!B:F,5,0)</f>
        <v>10</v>
      </c>
      <c r="J64" s="203">
        <f>VLOOKUP(C64,'出荷数2307～2406total241008110618'!B:F,5,0)</f>
        <v>11</v>
      </c>
      <c r="K64" s="214">
        <f>VLOOKUP(C64,'出荷数2407-2506total250730101950'!B:F,5,0)</f>
        <v>8</v>
      </c>
      <c r="L64" s="203">
        <f>VLOOKUP(C:C,total251219111800!B:F,5,0)</f>
        <v>13</v>
      </c>
      <c r="M64" s="8"/>
      <c r="N64" s="21">
        <f t="shared" si="0"/>
        <v>13</v>
      </c>
      <c r="O64" s="175">
        <v>1965</v>
      </c>
      <c r="P64" s="175">
        <v>0</v>
      </c>
      <c r="Q64" s="44">
        <v>0</v>
      </c>
      <c r="R64" s="175">
        <v>0</v>
      </c>
      <c r="S64" s="175">
        <v>0</v>
      </c>
      <c r="T64" s="176">
        <v>0</v>
      </c>
      <c r="U64" s="45">
        <v>1965</v>
      </c>
      <c r="V64" s="45">
        <v>1952</v>
      </c>
      <c r="W64" s="177">
        <v>6.6157760814249365E-3</v>
      </c>
      <c r="X64" s="46"/>
      <c r="Y64" s="46"/>
    </row>
    <row r="65" spans="1:26">
      <c r="A65" s="29" t="s">
        <v>1100</v>
      </c>
      <c r="B65" s="30" t="s">
        <v>356</v>
      </c>
      <c r="C65" s="6" t="s">
        <v>187</v>
      </c>
      <c r="D65" s="20" t="s">
        <v>185</v>
      </c>
      <c r="E65" s="19" t="s">
        <v>188</v>
      </c>
      <c r="F65" s="19">
        <v>46</v>
      </c>
      <c r="G65" s="21">
        <v>271</v>
      </c>
      <c r="H65" s="21">
        <v>10</v>
      </c>
      <c r="I65" s="8">
        <f>VLOOKUP(C65,'202310-202403出荷数total2403220951'!B:F,5,0)</f>
        <v>50</v>
      </c>
      <c r="J65" s="203">
        <f>VLOOKUP(C65,'出荷数2307～2406total241008110618'!B:F,5,0)</f>
        <v>53</v>
      </c>
      <c r="K65" s="214">
        <f>VLOOKUP(C65,'出荷数2407-2506total250730101950'!B:F,5,0)</f>
        <v>93</v>
      </c>
      <c r="L65" s="203">
        <f>VLOOKUP(C:C,total251219111800!B:F,5,0)</f>
        <v>13</v>
      </c>
      <c r="M65" s="211">
        <v>500</v>
      </c>
      <c r="N65" s="21">
        <v>500</v>
      </c>
      <c r="O65" s="44">
        <v>2320</v>
      </c>
      <c r="P65" s="44">
        <v>0</v>
      </c>
      <c r="Q65" s="44">
        <v>0</v>
      </c>
      <c r="R65" s="44">
        <v>0</v>
      </c>
      <c r="S65" s="44">
        <v>0</v>
      </c>
      <c r="T65" s="45">
        <v>0</v>
      </c>
      <c r="U65" s="45">
        <v>2320</v>
      </c>
      <c r="V65" s="45">
        <v>1820</v>
      </c>
      <c r="W65" s="41">
        <v>0.21551724137931033</v>
      </c>
      <c r="X65" s="46"/>
      <c r="Y65" s="46"/>
    </row>
    <row r="66" spans="1:26">
      <c r="A66" s="29" t="s">
        <v>1101</v>
      </c>
      <c r="B66" s="30" t="s">
        <v>356</v>
      </c>
      <c r="C66" s="17" t="s">
        <v>62</v>
      </c>
      <c r="D66" s="24" t="s">
        <v>63</v>
      </c>
      <c r="E66" s="23"/>
      <c r="F66" s="19">
        <v>1006</v>
      </c>
      <c r="G66" s="21">
        <v>417</v>
      </c>
      <c r="H66" s="21">
        <v>772</v>
      </c>
      <c r="I66" s="213">
        <f>VLOOKUP(C66,'202310-202403出荷数total2403220951'!B:F,5,0)</f>
        <v>650</v>
      </c>
      <c r="J66" s="203">
        <f>VLOOKUP(C66,'出荷数2307～2406total241008110618'!B:F,5,0)</f>
        <v>1155</v>
      </c>
      <c r="K66" s="214">
        <f>VLOOKUP(C66,'出荷数2407-2506total250730101950'!B:F,5,0)</f>
        <v>373</v>
      </c>
      <c r="L66" s="203">
        <f>VLOOKUP(C:C,total251219111800!B:F,5,0)</f>
        <v>484</v>
      </c>
      <c r="M66" s="8"/>
      <c r="N66" s="21">
        <f t="shared" si="0"/>
        <v>484</v>
      </c>
      <c r="O66" s="44">
        <v>1329</v>
      </c>
      <c r="P66" s="44">
        <v>0</v>
      </c>
      <c r="Q66" s="44">
        <v>0</v>
      </c>
      <c r="R66" s="44">
        <v>0</v>
      </c>
      <c r="S66" s="44">
        <v>0</v>
      </c>
      <c r="T66" s="45">
        <v>0</v>
      </c>
      <c r="U66" s="45">
        <v>1329</v>
      </c>
      <c r="V66" s="45">
        <v>845</v>
      </c>
      <c r="W66" s="41">
        <v>0.36418359668924005</v>
      </c>
      <c r="X66" s="46"/>
      <c r="Y66" s="46"/>
    </row>
    <row r="67" spans="1:26">
      <c r="A67" s="29" t="s">
        <v>1102</v>
      </c>
      <c r="B67" s="30" t="s">
        <v>356</v>
      </c>
      <c r="C67" s="6" t="s">
        <v>146</v>
      </c>
      <c r="D67" s="20" t="s">
        <v>147</v>
      </c>
      <c r="E67" s="19"/>
      <c r="F67" s="19">
        <v>856</v>
      </c>
      <c r="G67" s="21">
        <v>1296</v>
      </c>
      <c r="H67" s="21">
        <v>948</v>
      </c>
      <c r="I67" s="8">
        <f>VLOOKUP(C67,'202310-202403出荷数total2403220951'!B:F,5,0)</f>
        <v>92</v>
      </c>
      <c r="J67" s="203">
        <f>VLOOKUP(C67,'出荷数2307～2406total241008110618'!B:F,5,0)</f>
        <v>191</v>
      </c>
      <c r="K67" s="214">
        <f>VLOOKUP(C67,'出荷数2407-2506total250730101950'!B:F,5,0)</f>
        <v>1768</v>
      </c>
      <c r="L67" s="203">
        <f>VLOOKUP(C:C,total251219111800!B:F,5,0)</f>
        <v>749</v>
      </c>
      <c r="M67" s="211">
        <v>500</v>
      </c>
      <c r="N67" s="21">
        <f t="shared" ref="N67:N130" si="1">L67</f>
        <v>749</v>
      </c>
      <c r="O67" s="44">
        <v>2738</v>
      </c>
      <c r="P67" s="44">
        <v>0</v>
      </c>
      <c r="Q67" s="44">
        <v>0</v>
      </c>
      <c r="R67" s="44">
        <v>0</v>
      </c>
      <c r="S67" s="44">
        <v>180</v>
      </c>
      <c r="T67" s="45">
        <v>-180</v>
      </c>
      <c r="U67" s="45">
        <v>2558</v>
      </c>
      <c r="V67" s="45">
        <v>1809</v>
      </c>
      <c r="W67" s="41">
        <v>0.2735573411249087</v>
      </c>
      <c r="X67" s="46"/>
      <c r="Y67" s="46"/>
    </row>
    <row r="68" spans="1:26">
      <c r="A68" s="29" t="s">
        <v>1103</v>
      </c>
      <c r="B68" s="30" t="s">
        <v>356</v>
      </c>
      <c r="C68" s="6" t="s">
        <v>103</v>
      </c>
      <c r="D68" s="20" t="s">
        <v>101</v>
      </c>
      <c r="E68" s="19" t="s">
        <v>87</v>
      </c>
      <c r="F68" s="19">
        <v>2715</v>
      </c>
      <c r="G68" s="21">
        <v>1898</v>
      </c>
      <c r="H68" s="21">
        <v>1974</v>
      </c>
      <c r="I68" s="8">
        <f>VLOOKUP(C68,'202310-202403出荷数total2403220951'!B:F,5,0)</f>
        <v>822</v>
      </c>
      <c r="J68" s="203">
        <f>VLOOKUP(C68,'出荷数2307～2406total241008110618'!B:F,5,0)</f>
        <v>1831</v>
      </c>
      <c r="K68" s="214">
        <f>VLOOKUP(C68,'出荷数2407-2506total250730101950'!B:F,5,0)</f>
        <v>1431</v>
      </c>
      <c r="L68" s="203">
        <f>VLOOKUP(C:C,total251219111800!B:F,5,0)</f>
        <v>874</v>
      </c>
      <c r="M68" s="8"/>
      <c r="N68" s="21">
        <f t="shared" si="1"/>
        <v>874</v>
      </c>
      <c r="O68" s="44">
        <v>4053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4053</v>
      </c>
      <c r="V68" s="45">
        <v>3179</v>
      </c>
      <c r="W68" s="41">
        <v>0.2156427337774488</v>
      </c>
      <c r="X68" s="46" t="s">
        <v>4356</v>
      </c>
      <c r="Y68" s="46"/>
    </row>
    <row r="69" spans="1:26">
      <c r="A69" s="29" t="s">
        <v>1104</v>
      </c>
      <c r="B69" s="30" t="s">
        <v>356</v>
      </c>
      <c r="C69" s="6" t="s">
        <v>38</v>
      </c>
      <c r="D69" s="20" t="s">
        <v>39</v>
      </c>
      <c r="E69" s="19"/>
      <c r="F69" s="19">
        <v>680</v>
      </c>
      <c r="G69" s="21">
        <v>2488</v>
      </c>
      <c r="H69" s="21">
        <v>824</v>
      </c>
      <c r="I69" s="8">
        <f>VLOOKUP(C69,'202310-202403出荷数total2403220951'!B:F,5,0)</f>
        <v>454</v>
      </c>
      <c r="J69" s="203">
        <f>VLOOKUP(C69,'出荷数2307～2406total241008110618'!B:F,5,0)</f>
        <v>939</v>
      </c>
      <c r="K69" s="214">
        <f>VLOOKUP(C69,'出荷数2407-2506total250730101950'!B:F,5,0)</f>
        <v>1427</v>
      </c>
      <c r="L69" s="203">
        <f>VLOOKUP(C:C,total251219111800!B:F,5,0)</f>
        <v>203</v>
      </c>
      <c r="M69" s="8"/>
      <c r="N69" s="21">
        <f t="shared" si="1"/>
        <v>203</v>
      </c>
      <c r="O69" s="44">
        <v>2681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2681</v>
      </c>
      <c r="V69" s="45">
        <v>2478</v>
      </c>
      <c r="W69" s="41">
        <v>7.5718015665796348E-2</v>
      </c>
      <c r="X69" s="46"/>
      <c r="Y69" s="46"/>
    </row>
    <row r="70" spans="1:26">
      <c r="A70" s="29" t="s">
        <v>1105</v>
      </c>
      <c r="B70" s="30" t="s">
        <v>356</v>
      </c>
      <c r="C70" s="6" t="s">
        <v>248</v>
      </c>
      <c r="D70" s="20" t="s">
        <v>246</v>
      </c>
      <c r="E70" s="19" t="s">
        <v>249</v>
      </c>
      <c r="F70" s="19">
        <v>1433</v>
      </c>
      <c r="G70" s="21">
        <v>1030</v>
      </c>
      <c r="H70" s="21">
        <v>1015</v>
      </c>
      <c r="I70" s="8">
        <f>VLOOKUP(C70,'202310-202403出荷数total2403220951'!B:F,5,0)</f>
        <v>273</v>
      </c>
      <c r="J70" s="203">
        <f>VLOOKUP(C70,'出荷数2307～2406total241008110618'!B:F,5,0)</f>
        <v>828</v>
      </c>
      <c r="K70" s="214">
        <f>VLOOKUP(C70,'出荷数2407-2506total250730101950'!B:F,5,0)</f>
        <v>776</v>
      </c>
      <c r="L70" s="203">
        <f>VLOOKUP(C:C,total251219111800!B:F,5,0)</f>
        <v>430</v>
      </c>
      <c r="M70" s="8"/>
      <c r="N70" s="21">
        <f t="shared" si="1"/>
        <v>430</v>
      </c>
      <c r="O70" s="44">
        <v>1894</v>
      </c>
      <c r="P70" s="44">
        <v>90</v>
      </c>
      <c r="Q70" s="44">
        <v>0</v>
      </c>
      <c r="R70" s="44">
        <v>0</v>
      </c>
      <c r="S70" s="44">
        <v>0</v>
      </c>
      <c r="T70" s="45">
        <v>90</v>
      </c>
      <c r="U70" s="45">
        <v>1894</v>
      </c>
      <c r="V70" s="45">
        <v>1464</v>
      </c>
      <c r="W70" s="41">
        <v>0.21673387096774194</v>
      </c>
      <c r="X70" s="46"/>
      <c r="Y70" s="46"/>
    </row>
    <row r="71" spans="1:26">
      <c r="A71" s="29" t="s">
        <v>1106</v>
      </c>
      <c r="B71" s="30" t="s">
        <v>356</v>
      </c>
      <c r="C71" s="17" t="s">
        <v>243</v>
      </c>
      <c r="D71" s="24" t="s">
        <v>244</v>
      </c>
      <c r="E71" s="23"/>
      <c r="F71" s="19"/>
      <c r="G71" s="21">
        <v>600</v>
      </c>
      <c r="H71" s="21">
        <v>106</v>
      </c>
      <c r="I71" s="8">
        <f>VLOOKUP(C71,'202310-202403出荷数total2403220951'!B:F,5,0)</f>
        <v>250</v>
      </c>
      <c r="J71" s="203">
        <f>VLOOKUP(C71,'出荷数2307～2406total241008110618'!B:F,5,0)</f>
        <v>351</v>
      </c>
      <c r="K71" s="214">
        <f>VLOOKUP(C71,'出荷数2407-2506total250730101950'!B:F,5,0)</f>
        <v>157</v>
      </c>
      <c r="L71" s="203" t="e">
        <f>VLOOKUP(C:C,total251219111800!B:F,5,0)</f>
        <v>#N/A</v>
      </c>
      <c r="M71" s="8"/>
      <c r="N71" s="21" t="e">
        <f t="shared" si="1"/>
        <v>#N/A</v>
      </c>
      <c r="O71" s="44">
        <v>2381</v>
      </c>
      <c r="P71" s="44">
        <v>0</v>
      </c>
      <c r="Q71" s="44">
        <v>0</v>
      </c>
      <c r="R71" s="44">
        <v>0</v>
      </c>
      <c r="S71" s="44">
        <v>0</v>
      </c>
      <c r="T71" s="45">
        <v>0</v>
      </c>
      <c r="U71" s="45">
        <v>2381</v>
      </c>
      <c r="V71" s="45" t="e">
        <v>#N/A</v>
      </c>
      <c r="W71" s="41" t="e">
        <v>#N/A</v>
      </c>
      <c r="X71" s="46"/>
      <c r="Y71" s="46"/>
    </row>
    <row r="72" spans="1:26">
      <c r="A72" s="29"/>
      <c r="B72" s="30" t="s">
        <v>356</v>
      </c>
      <c r="C72" s="17" t="s">
        <v>3748</v>
      </c>
      <c r="D72" s="24" t="s">
        <v>4083</v>
      </c>
      <c r="E72" s="23"/>
      <c r="F72" s="19"/>
      <c r="G72" s="21"/>
      <c r="H72" s="21">
        <v>100</v>
      </c>
      <c r="I72" s="8">
        <f>VLOOKUP(C72,'202310-202403出荷数total2403220951'!B:F,5,0)</f>
        <v>17</v>
      </c>
      <c r="J72" s="203">
        <f>VLOOKUP(C72,'出荷数2307～2406total241008110618'!B:F,5,0)</f>
        <v>35</v>
      </c>
      <c r="K72" s="214">
        <f>VLOOKUP(C72,'出荷数2407-2506total250730101950'!B:F,5,0)</f>
        <v>80</v>
      </c>
      <c r="L72" s="203">
        <f>VLOOKUP(C:C,total251219111800!B:F,5,0)</f>
        <v>16</v>
      </c>
      <c r="M72" s="8"/>
      <c r="N72" s="21">
        <f t="shared" si="1"/>
        <v>16</v>
      </c>
      <c r="O72" s="44">
        <v>303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303</v>
      </c>
      <c r="V72" s="45">
        <v>287</v>
      </c>
      <c r="W72" s="41">
        <v>5.2805280528052806E-2</v>
      </c>
      <c r="X72" s="46"/>
      <c r="Y72" s="46"/>
    </row>
    <row r="73" spans="1:26">
      <c r="A73" s="29" t="s">
        <v>1107</v>
      </c>
      <c r="B73" s="178" t="s">
        <v>356</v>
      </c>
      <c r="C73" s="23" t="s">
        <v>65</v>
      </c>
      <c r="D73" s="24" t="s">
        <v>66</v>
      </c>
      <c r="E73" s="23"/>
      <c r="F73" s="19">
        <v>4431</v>
      </c>
      <c r="G73" s="21">
        <v>2178</v>
      </c>
      <c r="H73" s="21">
        <v>3224</v>
      </c>
      <c r="I73" s="8">
        <f>VLOOKUP(C73,'202310-202403出荷数total2403220951'!B:F,5,0)</f>
        <v>2952</v>
      </c>
      <c r="J73" s="203">
        <f>VLOOKUP(C73,'出荷数2307～2406total241008110618'!B:F,5,0)</f>
        <v>5989</v>
      </c>
      <c r="K73" s="214">
        <f>VLOOKUP(C73,'出荷数2407-2506total250730101950'!B:F,5,0)</f>
        <v>4689</v>
      </c>
      <c r="L73" s="203">
        <f>VLOOKUP(C:C,total251219111800!B:F,5,0)</f>
        <v>1757</v>
      </c>
      <c r="M73" s="8"/>
      <c r="N73" s="21">
        <f t="shared" si="1"/>
        <v>1757</v>
      </c>
      <c r="O73" s="44">
        <v>6057</v>
      </c>
      <c r="P73" s="44">
        <v>200</v>
      </c>
      <c r="Q73" s="44">
        <v>0</v>
      </c>
      <c r="R73" s="44">
        <v>0</v>
      </c>
      <c r="S73" s="44">
        <v>200</v>
      </c>
      <c r="T73" s="45">
        <v>0</v>
      </c>
      <c r="U73" s="45">
        <v>5857</v>
      </c>
      <c r="V73" s="45">
        <v>4100</v>
      </c>
      <c r="W73" s="41">
        <v>0.28080549784241648</v>
      </c>
      <c r="X73" s="46"/>
      <c r="Y73" s="46"/>
    </row>
    <row r="74" spans="1:26">
      <c r="A74" s="29" t="s">
        <v>2991</v>
      </c>
      <c r="B74" s="30" t="s">
        <v>356</v>
      </c>
      <c r="C74" s="6" t="s">
        <v>11</v>
      </c>
      <c r="D74" s="20" t="s">
        <v>12</v>
      </c>
      <c r="E74" s="19"/>
      <c r="F74" s="19">
        <v>3496</v>
      </c>
      <c r="G74" s="21">
        <v>2391</v>
      </c>
      <c r="H74" s="21">
        <v>1985</v>
      </c>
      <c r="I74" s="8">
        <f>VLOOKUP(C74,'202310-202403出荷数total2403220951'!B:F,5,0)</f>
        <v>1236</v>
      </c>
      <c r="J74" s="203">
        <f>VLOOKUP(C74,'出荷数2307～2406total241008110618'!B:F,5,0)</f>
        <v>2298</v>
      </c>
      <c r="K74" s="214">
        <f>VLOOKUP(C74,'出荷数2407-2506total250730101950'!B:F,5,0)</f>
        <v>8616</v>
      </c>
      <c r="L74" s="203">
        <f>VLOOKUP(C:C,total251219111800!B:F,5,0)</f>
        <v>1136</v>
      </c>
      <c r="M74" s="211">
        <v>8000</v>
      </c>
      <c r="N74" s="211">
        <v>8000</v>
      </c>
      <c r="O74" s="44">
        <v>14689</v>
      </c>
      <c r="P74" s="44">
        <v>3200</v>
      </c>
      <c r="Q74" s="44">
        <v>0</v>
      </c>
      <c r="R74" s="44">
        <v>0</v>
      </c>
      <c r="S74" s="44">
        <v>5200</v>
      </c>
      <c r="T74" s="45">
        <v>-2000</v>
      </c>
      <c r="U74" s="45">
        <v>9489</v>
      </c>
      <c r="V74" s="45">
        <v>1489</v>
      </c>
      <c r="W74" s="41">
        <v>0.44720219129073735</v>
      </c>
      <c r="X74" s="46"/>
      <c r="Y74" s="46"/>
    </row>
    <row r="75" spans="1:26">
      <c r="A75" s="29" t="s">
        <v>1109</v>
      </c>
      <c r="B75" s="30" t="s">
        <v>356</v>
      </c>
      <c r="C75" s="17" t="s">
        <v>256</v>
      </c>
      <c r="D75" s="24" t="s">
        <v>257</v>
      </c>
      <c r="E75" s="23"/>
      <c r="F75" s="19">
        <v>44</v>
      </c>
      <c r="G75" s="21">
        <v>866</v>
      </c>
      <c r="H75" s="21">
        <v>614</v>
      </c>
      <c r="I75" s="8">
        <f>VLOOKUP(C75,'202310-202403出荷数total2403220951'!B:F,5,0)</f>
        <v>333</v>
      </c>
      <c r="J75" s="203">
        <f>VLOOKUP(C75,'出荷数2307～2406total241008110618'!B:F,5,0)</f>
        <v>1142</v>
      </c>
      <c r="K75" s="214">
        <f>VLOOKUP(C75,'出荷数2407-2506total250730101950'!B:F,5,0)</f>
        <v>925</v>
      </c>
      <c r="L75" s="203">
        <f>VLOOKUP(C:C,total251219111800!B:F,5,0)</f>
        <v>135</v>
      </c>
      <c r="M75" s="8"/>
      <c r="N75" s="21">
        <f t="shared" si="1"/>
        <v>135</v>
      </c>
      <c r="O75" s="44">
        <v>1771</v>
      </c>
      <c r="P75" s="44">
        <v>0</v>
      </c>
      <c r="Q75" s="44">
        <v>0</v>
      </c>
      <c r="R75" s="44">
        <v>0</v>
      </c>
      <c r="S75" s="44">
        <v>0</v>
      </c>
      <c r="T75" s="45">
        <v>0</v>
      </c>
      <c r="U75" s="45">
        <v>1771</v>
      </c>
      <c r="V75" s="45">
        <v>1636</v>
      </c>
      <c r="W75" s="41">
        <v>7.6228119706380576E-2</v>
      </c>
      <c r="X75" s="46"/>
      <c r="Y75" s="46"/>
    </row>
    <row r="76" spans="1:26">
      <c r="A76" s="29" t="s">
        <v>1110</v>
      </c>
      <c r="B76" s="30" t="s">
        <v>356</v>
      </c>
      <c r="C76" s="6" t="s">
        <v>81</v>
      </c>
      <c r="D76" s="20" t="s">
        <v>82</v>
      </c>
      <c r="E76" s="19"/>
      <c r="F76" s="19">
        <v>410</v>
      </c>
      <c r="G76" s="21">
        <v>741</v>
      </c>
      <c r="H76" s="21">
        <v>1112</v>
      </c>
      <c r="I76" s="8">
        <f>VLOOKUP(C76,'202310-202403出荷数total2403220951'!B:F,5,0)</f>
        <v>662</v>
      </c>
      <c r="J76" s="203">
        <f>VLOOKUP(C76,'出荷数2307～2406total241008110618'!B:F,5,0)</f>
        <v>1332</v>
      </c>
      <c r="K76" s="214">
        <f>VLOOKUP(C76,'出荷数2407-2506total250730101950'!B:F,5,0)</f>
        <v>2848</v>
      </c>
      <c r="L76" s="203">
        <f>VLOOKUP(C:C,total251219111800!B:F,5,0)</f>
        <v>1014</v>
      </c>
      <c r="M76" s="211">
        <v>1000</v>
      </c>
      <c r="N76" s="21">
        <f t="shared" si="1"/>
        <v>1014</v>
      </c>
      <c r="O76" s="44">
        <v>1653</v>
      </c>
      <c r="P76" s="44">
        <v>200</v>
      </c>
      <c r="Q76" s="44">
        <v>3000</v>
      </c>
      <c r="R76" s="44">
        <v>0</v>
      </c>
      <c r="S76" s="44">
        <v>200</v>
      </c>
      <c r="T76" s="45">
        <v>0</v>
      </c>
      <c r="U76" s="45">
        <v>4453</v>
      </c>
      <c r="V76" s="45">
        <v>3439</v>
      </c>
      <c r="W76" s="41">
        <v>0.54722072315164594</v>
      </c>
      <c r="X76" s="46"/>
      <c r="Y76" s="46"/>
    </row>
    <row r="77" spans="1:26">
      <c r="A77" s="29" t="s">
        <v>1111</v>
      </c>
      <c r="B77" s="30" t="s">
        <v>356</v>
      </c>
      <c r="C77" s="6" t="s">
        <v>6</v>
      </c>
      <c r="D77" s="20" t="s">
        <v>7</v>
      </c>
      <c r="E77" s="19"/>
      <c r="F77" s="19">
        <v>1477</v>
      </c>
      <c r="G77" s="21">
        <v>1110</v>
      </c>
      <c r="H77" s="21">
        <v>696</v>
      </c>
      <c r="I77" s="8">
        <f>VLOOKUP(C77,'202310-202403出荷数total2403220951'!B:F,5,0)</f>
        <v>116</v>
      </c>
      <c r="J77" s="203">
        <f>VLOOKUP(C77,'出荷数2307～2406total241008110618'!B:F,5,0)</f>
        <v>801</v>
      </c>
      <c r="K77" s="214">
        <f>VLOOKUP(C77,'出荷数2407-2506total250730101950'!B:F,5,0)</f>
        <v>703</v>
      </c>
      <c r="L77" s="203">
        <f>VLOOKUP(C:C,total251219111800!B:F,5,0)</f>
        <v>319</v>
      </c>
      <c r="M77" s="8"/>
      <c r="N77" s="21">
        <f t="shared" si="1"/>
        <v>319</v>
      </c>
      <c r="O77" s="44">
        <v>453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453</v>
      </c>
      <c r="V77" s="45">
        <v>134</v>
      </c>
      <c r="W77" s="41">
        <v>0.70419426048565126</v>
      </c>
      <c r="X77" s="46" t="s">
        <v>4390</v>
      </c>
      <c r="Y77" s="46"/>
    </row>
    <row r="78" spans="1:26">
      <c r="A78" s="29" t="s">
        <v>1112</v>
      </c>
      <c r="B78" s="30" t="s">
        <v>356</v>
      </c>
      <c r="C78" s="17" t="s">
        <v>60</v>
      </c>
      <c r="D78" s="24" t="s">
        <v>61</v>
      </c>
      <c r="E78" s="23"/>
      <c r="F78" s="19">
        <v>1324</v>
      </c>
      <c r="G78" s="21">
        <v>1622</v>
      </c>
      <c r="H78" s="21">
        <v>1792</v>
      </c>
      <c r="I78" s="8">
        <f>VLOOKUP(C78,'202310-202403出荷数total2403220951'!B:F,5,0)</f>
        <v>1087</v>
      </c>
      <c r="J78" s="203">
        <f>VLOOKUP(C78,'出荷数2307～2406total241008110618'!B:F,5,0)</f>
        <v>1970</v>
      </c>
      <c r="K78" s="214">
        <f>VLOOKUP(C78,'出荷数2407-2506total250730101950'!B:F,5,0)</f>
        <v>1824</v>
      </c>
      <c r="L78" s="203">
        <f>VLOOKUP(C:C,total251219111800!B:F,5,0)</f>
        <v>900</v>
      </c>
      <c r="M78" s="8"/>
      <c r="N78" s="21">
        <f t="shared" si="1"/>
        <v>900</v>
      </c>
      <c r="O78" s="44">
        <v>2934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2934</v>
      </c>
      <c r="V78" s="45">
        <v>2034</v>
      </c>
      <c r="W78" s="41">
        <v>0.30674846625766872</v>
      </c>
      <c r="X78" s="46"/>
      <c r="Y78" s="46"/>
    </row>
    <row r="79" spans="1:26">
      <c r="A79" s="29" t="s">
        <v>1113</v>
      </c>
      <c r="B79" s="30" t="s">
        <v>356</v>
      </c>
      <c r="C79" s="17" t="s">
        <v>254</v>
      </c>
      <c r="D79" s="24" t="s">
        <v>255</v>
      </c>
      <c r="E79" s="23"/>
      <c r="F79" s="19">
        <v>30</v>
      </c>
      <c r="G79" s="21">
        <v>1288</v>
      </c>
      <c r="H79" s="21">
        <v>1790</v>
      </c>
      <c r="I79" s="8">
        <f>VLOOKUP(C79,'202310-202403出荷数total2403220951'!B:F,5,0)</f>
        <v>845</v>
      </c>
      <c r="J79" s="203">
        <f>VLOOKUP(C79,'出荷数2307～2406total241008110618'!B:F,5,0)</f>
        <v>1682</v>
      </c>
      <c r="K79" s="214">
        <f>VLOOKUP(C79,'出荷数2407-2506total250730101950'!B:F,5,0)</f>
        <v>1326</v>
      </c>
      <c r="L79" s="203">
        <f>VLOOKUP(C:C,total251219111800!B:F,5,0)</f>
        <v>366</v>
      </c>
      <c r="M79" s="8"/>
      <c r="N79" s="21">
        <f t="shared" si="1"/>
        <v>366</v>
      </c>
      <c r="O79" s="44">
        <v>1744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1744</v>
      </c>
      <c r="V79" s="45">
        <v>1378</v>
      </c>
      <c r="W79" s="41">
        <v>0.20986238532110091</v>
      </c>
      <c r="X79" s="46"/>
      <c r="Y79" s="46"/>
    </row>
    <row r="80" spans="1:26">
      <c r="A80" s="29" t="s">
        <v>1114</v>
      </c>
      <c r="B80" s="30" t="s">
        <v>356</v>
      </c>
      <c r="C80" s="7" t="s">
        <v>160</v>
      </c>
      <c r="D80" s="20" t="s">
        <v>161</v>
      </c>
      <c r="E80" s="19"/>
      <c r="F80" s="19">
        <v>6851</v>
      </c>
      <c r="G80" s="21">
        <v>3631</v>
      </c>
      <c r="H80" s="21">
        <v>3310</v>
      </c>
      <c r="I80" s="213">
        <f>VLOOKUP(C80,'202310-202403出荷数total2403220951'!B:F,5,0)</f>
        <v>2276</v>
      </c>
      <c r="J80" s="203">
        <f>VLOOKUP(C80,'出荷数2307～2406total241008110618'!B:F,5,0)</f>
        <v>2977</v>
      </c>
      <c r="K80" s="214">
        <f>VLOOKUP(C80,'出荷数2407-2506total250730101950'!B:F,5,0)</f>
        <v>1413</v>
      </c>
      <c r="L80" s="203">
        <f>VLOOKUP(C:C,total251219111800!B:F,5,0)</f>
        <v>456</v>
      </c>
      <c r="M80" s="8"/>
      <c r="N80" s="21">
        <f t="shared" si="1"/>
        <v>456</v>
      </c>
      <c r="O80" s="44">
        <v>2271</v>
      </c>
      <c r="P80" s="44">
        <v>200</v>
      </c>
      <c r="Q80" s="44">
        <v>0</v>
      </c>
      <c r="R80" s="44">
        <v>0</v>
      </c>
      <c r="S80" s="44">
        <v>200</v>
      </c>
      <c r="T80" s="45">
        <v>0</v>
      </c>
      <c r="U80" s="45">
        <v>2071</v>
      </c>
      <c r="V80" s="45">
        <v>1615</v>
      </c>
      <c r="W80" s="41">
        <v>0.18454067179279643</v>
      </c>
      <c r="X80" s="46"/>
      <c r="Y80" s="46"/>
      <c r="Z80" s="253"/>
    </row>
    <row r="81" spans="1:27">
      <c r="A81" s="29" t="s">
        <v>1115</v>
      </c>
      <c r="B81" s="30" t="s">
        <v>356</v>
      </c>
      <c r="C81" s="6" t="s">
        <v>119</v>
      </c>
      <c r="D81" s="20" t="s">
        <v>120</v>
      </c>
      <c r="E81" s="19" t="s">
        <v>116</v>
      </c>
      <c r="F81" s="19">
        <v>7367</v>
      </c>
      <c r="G81" s="21">
        <v>4388</v>
      </c>
      <c r="H81" s="21">
        <v>521</v>
      </c>
      <c r="I81" s="213">
        <f>VLOOKUP(C81,'202310-202403出荷数total2403220951'!B:F,5,0)</f>
        <v>2848</v>
      </c>
      <c r="J81" s="203">
        <f>VLOOKUP(C81,'出荷数2307～2406total241008110618'!B:F,5,0)</f>
        <v>3288</v>
      </c>
      <c r="K81" s="214">
        <f>VLOOKUP(C81,'出荷数2407-2506total250730101950'!B:F,5,0)</f>
        <v>2304</v>
      </c>
      <c r="L81" s="203">
        <f>VLOOKUP(C:C,total251219111800!B:F,5,0)</f>
        <v>744</v>
      </c>
      <c r="M81" s="8"/>
      <c r="N81" s="21">
        <f t="shared" si="1"/>
        <v>744</v>
      </c>
      <c r="O81" s="44">
        <v>4645</v>
      </c>
      <c r="P81" s="44">
        <v>3880</v>
      </c>
      <c r="Q81" s="44">
        <v>0</v>
      </c>
      <c r="R81" s="44">
        <v>0</v>
      </c>
      <c r="S81" s="44">
        <v>3880</v>
      </c>
      <c r="T81" s="45">
        <v>0</v>
      </c>
      <c r="U81" s="45">
        <v>765</v>
      </c>
      <c r="V81" s="45">
        <v>21</v>
      </c>
      <c r="W81" s="41">
        <v>8.727272727272728E-2</v>
      </c>
      <c r="X81" s="46"/>
      <c r="Y81" s="46"/>
    </row>
    <row r="82" spans="1:27">
      <c r="A82" s="29" t="s">
        <v>1116</v>
      </c>
      <c r="B82" s="30" t="s">
        <v>356</v>
      </c>
      <c r="C82" s="6" t="s">
        <v>22</v>
      </c>
      <c r="D82" s="20" t="s">
        <v>23</v>
      </c>
      <c r="E82" s="19"/>
      <c r="F82" s="19">
        <v>10633</v>
      </c>
      <c r="G82" s="21">
        <v>6065</v>
      </c>
      <c r="H82" s="21">
        <v>2945</v>
      </c>
      <c r="I82" s="213">
        <f>VLOOKUP(C82,'202310-202403出荷数total2403220951'!B:F,5,0)</f>
        <v>3324</v>
      </c>
      <c r="J82" s="203">
        <f>VLOOKUP(C82,'出荷数2307～2406total241008110618'!B:F,5,0)</f>
        <v>5243</v>
      </c>
      <c r="K82" s="214">
        <f>VLOOKUP(C82,'出荷数2407-2506total250730101950'!B:F,5,0)</f>
        <v>13654</v>
      </c>
      <c r="L82" s="203">
        <f>VLOOKUP(C:C,total251219111800!B:F,5,0)</f>
        <v>1335</v>
      </c>
      <c r="M82" s="213">
        <v>4500</v>
      </c>
      <c r="N82" s="211">
        <v>3000</v>
      </c>
      <c r="O82" s="44">
        <v>6938</v>
      </c>
      <c r="P82" s="44">
        <v>3060</v>
      </c>
      <c r="Q82" s="44">
        <v>0</v>
      </c>
      <c r="R82" s="44">
        <v>0</v>
      </c>
      <c r="S82" s="44">
        <v>3160</v>
      </c>
      <c r="T82" s="45">
        <v>-100</v>
      </c>
      <c r="U82" s="45">
        <v>3778</v>
      </c>
      <c r="V82" s="45">
        <v>778</v>
      </c>
      <c r="W82" s="41">
        <v>0.30006001200240046</v>
      </c>
      <c r="X82" s="46"/>
      <c r="Y82" s="46"/>
    </row>
    <row r="83" spans="1:27">
      <c r="A83" s="29" t="s">
        <v>1117</v>
      </c>
      <c r="B83" s="30" t="s">
        <v>356</v>
      </c>
      <c r="C83" s="6" t="s">
        <v>144</v>
      </c>
      <c r="D83" s="20" t="s">
        <v>145</v>
      </c>
      <c r="E83" s="19"/>
      <c r="F83" s="19">
        <v>270</v>
      </c>
      <c r="G83" s="21">
        <v>814</v>
      </c>
      <c r="H83" s="21">
        <v>677</v>
      </c>
      <c r="I83" s="8">
        <f>VLOOKUP(C83,'202310-202403出荷数total2403220951'!B:F,5,0)</f>
        <v>269</v>
      </c>
      <c r="J83" s="203">
        <f>VLOOKUP(C83,'出荷数2307～2406total241008110618'!B:F,5,0)</f>
        <v>668</v>
      </c>
      <c r="K83" s="214">
        <f>VLOOKUP(C83,'出荷数2407-2506total250730101950'!B:F,5,0)</f>
        <v>826</v>
      </c>
      <c r="L83" s="203">
        <f>VLOOKUP(C:C,total251219111800!B:F,5,0)</f>
        <v>90</v>
      </c>
      <c r="M83" s="8"/>
      <c r="N83" s="21">
        <f t="shared" si="1"/>
        <v>90</v>
      </c>
      <c r="O83" s="44">
        <v>2443</v>
      </c>
      <c r="P83" s="44">
        <v>0</v>
      </c>
      <c r="Q83" s="44">
        <v>0</v>
      </c>
      <c r="R83" s="44">
        <v>0</v>
      </c>
      <c r="S83" s="44">
        <v>0</v>
      </c>
      <c r="T83" s="45">
        <v>0</v>
      </c>
      <c r="U83" s="45">
        <v>2443</v>
      </c>
      <c r="V83" s="45">
        <v>2353</v>
      </c>
      <c r="W83" s="41">
        <v>3.6839950880065496E-2</v>
      </c>
      <c r="X83" s="46"/>
      <c r="Y83" s="46"/>
    </row>
    <row r="84" spans="1:27">
      <c r="A84" s="29" t="s">
        <v>1118</v>
      </c>
      <c r="B84" s="30" t="s">
        <v>356</v>
      </c>
      <c r="C84" s="17" t="s">
        <v>134</v>
      </c>
      <c r="D84" s="24" t="s">
        <v>135</v>
      </c>
      <c r="E84" s="23"/>
      <c r="F84" s="19">
        <v>3306</v>
      </c>
      <c r="G84" s="21">
        <v>2817</v>
      </c>
      <c r="H84" s="21">
        <v>1743</v>
      </c>
      <c r="I84" s="8">
        <f>VLOOKUP(C84,'202310-202403出荷数total2403220951'!B:F,5,0)</f>
        <v>273</v>
      </c>
      <c r="J84" s="203">
        <f>VLOOKUP(C84,'出荷数2307～2406total241008110618'!B:F,5,0)</f>
        <v>477</v>
      </c>
      <c r="K84" s="214">
        <f>VLOOKUP(C84,'出荷数2407-2506total250730101950'!B:F,5,0)</f>
        <v>351</v>
      </c>
      <c r="L84" s="203">
        <f>VLOOKUP(C:C,total251219111800!B:F,5,0)</f>
        <v>211</v>
      </c>
      <c r="M84" s="8"/>
      <c r="N84" s="21">
        <f t="shared" si="1"/>
        <v>211</v>
      </c>
      <c r="O84" s="44">
        <v>7233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7233</v>
      </c>
      <c r="V84" s="45">
        <v>7022</v>
      </c>
      <c r="W84" s="41">
        <v>2.9171851237384212E-2</v>
      </c>
      <c r="X84" s="46"/>
      <c r="Y84" s="46"/>
    </row>
    <row r="85" spans="1:27">
      <c r="A85" s="29" t="s">
        <v>1119</v>
      </c>
      <c r="B85" s="30" t="s">
        <v>356</v>
      </c>
      <c r="C85" s="6" t="s">
        <v>172</v>
      </c>
      <c r="D85" s="20" t="s">
        <v>173</v>
      </c>
      <c r="E85" s="19"/>
      <c r="F85" s="19">
        <v>1177</v>
      </c>
      <c r="G85" s="21">
        <v>2128</v>
      </c>
      <c r="H85" s="21">
        <v>1537</v>
      </c>
      <c r="I85" s="8">
        <f>VLOOKUP(C85,'202310-202403出荷数total2403220951'!B:F,5,0)</f>
        <v>834</v>
      </c>
      <c r="J85" s="203">
        <f>VLOOKUP(C85,'出荷数2307～2406total241008110618'!B:F,5,0)</f>
        <v>1486</v>
      </c>
      <c r="K85" s="214">
        <f>VLOOKUP(C85,'出荷数2407-2506total250730101950'!B:F,5,0)</f>
        <v>1411</v>
      </c>
      <c r="L85" s="203">
        <f>VLOOKUP(C:C,total251219111800!B:F,5,0)</f>
        <v>822</v>
      </c>
      <c r="M85" s="8"/>
      <c r="N85" s="21">
        <f t="shared" si="1"/>
        <v>822</v>
      </c>
      <c r="O85" s="44">
        <v>2515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2515</v>
      </c>
      <c r="V85" s="45">
        <v>1693</v>
      </c>
      <c r="W85" s="41">
        <v>0.3268389662027833</v>
      </c>
      <c r="X85" s="46"/>
      <c r="Y85" s="46"/>
    </row>
    <row r="86" spans="1:27" s="200" customFormat="1">
      <c r="A86" s="192" t="s">
        <v>1120</v>
      </c>
      <c r="B86" s="193" t="s">
        <v>356</v>
      </c>
      <c r="C86" s="194" t="s">
        <v>53</v>
      </c>
      <c r="D86" s="195" t="s">
        <v>54</v>
      </c>
      <c r="E86" s="194"/>
      <c r="F86" s="194">
        <v>1511</v>
      </c>
      <c r="G86" s="196">
        <v>1031</v>
      </c>
      <c r="H86" s="21">
        <v>1052</v>
      </c>
      <c r="I86" s="8">
        <f>VLOOKUP(C86,'202310-202403出荷数total2403220951'!B:F,5,0)</f>
        <v>513</v>
      </c>
      <c r="J86" s="203">
        <f>VLOOKUP(C86,'出荷数2307～2406total241008110618'!B:F,5,0)</f>
        <v>546</v>
      </c>
      <c r="K86" s="214" t="e">
        <f>VLOOKUP(C86,'出荷数2407-2506total250730101950'!B:F,5,0)</f>
        <v>#N/A</v>
      </c>
      <c r="L86" s="203" t="e">
        <f>VLOOKUP(C:C,total251219111800!B:F,5,0)</f>
        <v>#N/A</v>
      </c>
      <c r="M86" s="8"/>
      <c r="N86" s="21" t="e">
        <f t="shared" si="1"/>
        <v>#N/A</v>
      </c>
      <c r="O86" s="196">
        <v>0</v>
      </c>
      <c r="P86" s="196">
        <v>0</v>
      </c>
      <c r="Q86" s="44">
        <v>0</v>
      </c>
      <c r="R86" s="196">
        <v>0</v>
      </c>
      <c r="S86" s="196">
        <v>0</v>
      </c>
      <c r="T86" s="197">
        <v>0</v>
      </c>
      <c r="U86" s="197">
        <v>0</v>
      </c>
      <c r="V86" s="197" t="e">
        <v>#N/A</v>
      </c>
      <c r="W86" s="198" t="e">
        <v>#N/A</v>
      </c>
      <c r="X86" s="199"/>
      <c r="Y86" s="199"/>
      <c r="Z86" s="201"/>
      <c r="AA86" s="201"/>
    </row>
    <row r="87" spans="1:27">
      <c r="A87" s="29" t="s">
        <v>1121</v>
      </c>
      <c r="B87" s="30" t="s">
        <v>356</v>
      </c>
      <c r="C87" s="17" t="s">
        <v>129</v>
      </c>
      <c r="D87" s="24" t="s">
        <v>130</v>
      </c>
      <c r="E87" s="23"/>
      <c r="F87" s="19">
        <v>3121</v>
      </c>
      <c r="G87" s="21">
        <v>3233</v>
      </c>
      <c r="H87" s="21">
        <v>3120</v>
      </c>
      <c r="I87" s="8">
        <f>VLOOKUP(C87,'202310-202403出荷数total2403220951'!B:F,5,0)</f>
        <v>1553</v>
      </c>
      <c r="J87" s="203">
        <f>VLOOKUP(C87,'出荷数2307～2406total241008110618'!B:F,5,0)</f>
        <v>3072</v>
      </c>
      <c r="K87" s="214">
        <f>VLOOKUP(C87,'出荷数2407-2506total250730101950'!B:F,5,0)</f>
        <v>3947</v>
      </c>
      <c r="L87" s="203">
        <f>VLOOKUP(C:C,total251219111800!B:F,5,0)</f>
        <v>1574</v>
      </c>
      <c r="M87" s="8"/>
      <c r="N87" s="21">
        <f t="shared" si="1"/>
        <v>1574</v>
      </c>
      <c r="O87" s="44">
        <v>4200</v>
      </c>
      <c r="P87" s="44">
        <v>0</v>
      </c>
      <c r="Q87" s="44">
        <v>0</v>
      </c>
      <c r="R87" s="44">
        <v>0</v>
      </c>
      <c r="S87" s="44">
        <v>0</v>
      </c>
      <c r="T87" s="45">
        <v>0</v>
      </c>
      <c r="U87" s="45">
        <v>4200</v>
      </c>
      <c r="V87" s="45">
        <v>2626</v>
      </c>
      <c r="W87" s="41">
        <v>0.37476190476190474</v>
      </c>
      <c r="X87" s="46"/>
      <c r="Y87" s="46"/>
    </row>
    <row r="88" spans="1:27">
      <c r="A88" s="29" t="s">
        <v>1122</v>
      </c>
      <c r="B88" s="30" t="s">
        <v>356</v>
      </c>
      <c r="C88" s="17" t="s">
        <v>250</v>
      </c>
      <c r="D88" s="24" t="s">
        <v>251</v>
      </c>
      <c r="E88" s="23"/>
      <c r="F88" s="19">
        <v>1334</v>
      </c>
      <c r="G88" s="21">
        <v>1879</v>
      </c>
      <c r="H88" s="21">
        <v>908</v>
      </c>
      <c r="I88" s="8">
        <f>VLOOKUP(C88,'202310-202403出荷数total2403220951'!B:F,5,0)</f>
        <v>222</v>
      </c>
      <c r="J88" s="203">
        <f>VLOOKUP(C88,'出荷数2307～2406total241008110618'!B:F,5,0)</f>
        <v>732</v>
      </c>
      <c r="K88" s="214">
        <f>VLOOKUP(C88,'出荷数2407-2506total250730101950'!B:F,5,0)</f>
        <v>817</v>
      </c>
      <c r="L88" s="203">
        <f>VLOOKUP(C:C,total251219111800!B:F,5,0)</f>
        <v>295</v>
      </c>
      <c r="M88" s="8"/>
      <c r="N88" s="21">
        <f t="shared" si="1"/>
        <v>295</v>
      </c>
      <c r="O88" s="44">
        <v>258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258</v>
      </c>
      <c r="V88" s="45">
        <v>-37</v>
      </c>
      <c r="W88" s="41">
        <v>1.1434108527131783</v>
      </c>
      <c r="X88" s="46"/>
      <c r="Y88" s="46"/>
    </row>
    <row r="89" spans="1:27">
      <c r="A89" s="29" t="s">
        <v>1123</v>
      </c>
      <c r="B89" s="30" t="s">
        <v>356</v>
      </c>
      <c r="C89" s="17" t="s">
        <v>127</v>
      </c>
      <c r="D89" s="24" t="s">
        <v>128</v>
      </c>
      <c r="E89" s="23"/>
      <c r="F89" s="19">
        <v>3215</v>
      </c>
      <c r="G89" s="21">
        <v>3856</v>
      </c>
      <c r="H89" s="21">
        <v>4252</v>
      </c>
      <c r="I89" s="213">
        <f>VLOOKUP(C89,'202310-202403出荷数total2403220951'!B:F,5,0)</f>
        <v>2413</v>
      </c>
      <c r="J89" s="203">
        <f>VLOOKUP(C89,'出荷数2307～2406total241008110618'!B:F,5,0)</f>
        <v>4143</v>
      </c>
      <c r="K89" s="214">
        <f>VLOOKUP(C89,'出荷数2407-2506total250730101950'!B:F,5,0)</f>
        <v>6112</v>
      </c>
      <c r="L89" s="203">
        <f>VLOOKUP(C:C,total251219111800!B:F,5,0)</f>
        <v>2918</v>
      </c>
      <c r="M89" s="8"/>
      <c r="N89" s="21">
        <f t="shared" si="1"/>
        <v>2918</v>
      </c>
      <c r="O89" s="44">
        <v>3878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3878</v>
      </c>
      <c r="V89" s="45">
        <v>960</v>
      </c>
      <c r="W89" s="41">
        <v>0.75244971634863334</v>
      </c>
      <c r="X89" s="46"/>
      <c r="Y89" s="46"/>
    </row>
    <row r="90" spans="1:27" s="231" customFormat="1">
      <c r="A90" s="223" t="s">
        <v>3768</v>
      </c>
      <c r="B90" s="224" t="s">
        <v>356</v>
      </c>
      <c r="C90" s="225" t="s">
        <v>235</v>
      </c>
      <c r="D90" s="226" t="s">
        <v>236</v>
      </c>
      <c r="E90" s="225"/>
      <c r="F90" s="225">
        <v>102</v>
      </c>
      <c r="G90" s="227">
        <v>340</v>
      </c>
      <c r="H90" s="227">
        <v>49</v>
      </c>
      <c r="I90" s="8">
        <f>VLOOKUP(C90,'202310-202403出荷数total2403220951'!B:F,5,0)</f>
        <v>6</v>
      </c>
      <c r="J90" s="203">
        <f>VLOOKUP(C90,'出荷数2307～2406total241008110618'!B:F,5,0)</f>
        <v>434</v>
      </c>
      <c r="K90" s="214" t="e">
        <f>VLOOKUP(C90,'出荷数2407-2506total250730101950'!B:F,5,0)</f>
        <v>#N/A</v>
      </c>
      <c r="L90" s="203" t="e">
        <f>VLOOKUP(C:C,total251219111800!B:F,5,0)</f>
        <v>#N/A</v>
      </c>
      <c r="M90" s="8"/>
      <c r="N90" s="21" t="e">
        <f t="shared" si="1"/>
        <v>#N/A</v>
      </c>
      <c r="O90" s="227">
        <v>0</v>
      </c>
      <c r="P90" s="227">
        <v>0</v>
      </c>
      <c r="Q90" s="44">
        <v>0</v>
      </c>
      <c r="R90" s="227">
        <v>0</v>
      </c>
      <c r="S90" s="227">
        <v>0</v>
      </c>
      <c r="T90" s="228">
        <v>0</v>
      </c>
      <c r="U90" s="228">
        <v>0</v>
      </c>
      <c r="V90" s="228" t="e">
        <v>#N/A</v>
      </c>
      <c r="W90" s="229" t="e">
        <v>#N/A</v>
      </c>
      <c r="X90" s="230"/>
      <c r="Y90" s="230"/>
      <c r="Z90" s="232"/>
      <c r="AA90" s="232"/>
    </row>
    <row r="91" spans="1:27">
      <c r="A91" s="29" t="s">
        <v>1125</v>
      </c>
      <c r="B91" s="30" t="s">
        <v>356</v>
      </c>
      <c r="C91" s="7" t="s">
        <v>221</v>
      </c>
      <c r="D91" s="20" t="s">
        <v>222</v>
      </c>
      <c r="E91" s="19"/>
      <c r="F91" s="19">
        <v>1538</v>
      </c>
      <c r="G91" s="21">
        <v>2587</v>
      </c>
      <c r="H91" s="21">
        <v>571</v>
      </c>
      <c r="I91" s="8">
        <f>VLOOKUP(C91,'202310-202403出荷数total2403220951'!B:F,5,0)</f>
        <v>874</v>
      </c>
      <c r="J91" s="203">
        <f>VLOOKUP(C91,'出荷数2307～2406total241008110618'!B:F,5,0)</f>
        <v>1045</v>
      </c>
      <c r="K91" s="214">
        <f>VLOOKUP(C91,'出荷数2407-2506total250730101950'!B:F,5,0)</f>
        <v>429</v>
      </c>
      <c r="L91" s="203">
        <f>VLOOKUP(C:C,total251219111800!B:F,5,0)</f>
        <v>22</v>
      </c>
      <c r="M91" s="211">
        <v>1400</v>
      </c>
      <c r="N91" s="211">
        <v>1400</v>
      </c>
      <c r="O91" s="44">
        <v>4440</v>
      </c>
      <c r="P91" s="44">
        <v>100</v>
      </c>
      <c r="Q91" s="44">
        <v>0</v>
      </c>
      <c r="R91" s="44">
        <v>0</v>
      </c>
      <c r="S91" s="44">
        <v>100</v>
      </c>
      <c r="T91" s="45">
        <v>0</v>
      </c>
      <c r="U91" s="45">
        <v>4340</v>
      </c>
      <c r="V91" s="45">
        <v>2940</v>
      </c>
      <c r="W91" s="41">
        <v>0.30837004405286345</v>
      </c>
      <c r="X91" s="46"/>
      <c r="Y91" s="46"/>
    </row>
    <row r="92" spans="1:27" ht="15" customHeight="1">
      <c r="A92" s="29" t="s">
        <v>1127</v>
      </c>
      <c r="B92" s="30" t="s">
        <v>356</v>
      </c>
      <c r="C92" s="7" t="s">
        <v>203</v>
      </c>
      <c r="D92" s="7" t="s">
        <v>204</v>
      </c>
      <c r="E92" s="6"/>
      <c r="F92" s="6">
        <v>8125</v>
      </c>
      <c r="G92" s="8">
        <v>7398</v>
      </c>
      <c r="H92" s="21">
        <v>4528</v>
      </c>
      <c r="I92" s="8">
        <f>VLOOKUP(C92,'202310-202403出荷数total2403220951'!B:F,5,0)</f>
        <v>1614</v>
      </c>
      <c r="J92" s="203">
        <f>VLOOKUP(C92,'出荷数2307～2406total241008110618'!B:F,5,0)</f>
        <v>3692</v>
      </c>
      <c r="K92" s="214">
        <f>VLOOKUP(C92,'出荷数2407-2506total250730101950'!B:F,5,0)</f>
        <v>3180</v>
      </c>
      <c r="L92" s="203">
        <f>VLOOKUP(C:C,total251219111800!B:F,5,0)</f>
        <v>1448</v>
      </c>
      <c r="M92" s="8"/>
      <c r="N92" s="21">
        <f t="shared" si="1"/>
        <v>1448</v>
      </c>
      <c r="O92" s="44">
        <v>5564</v>
      </c>
      <c r="P92" s="44">
        <v>715</v>
      </c>
      <c r="Q92" s="44">
        <v>40</v>
      </c>
      <c r="R92" s="44">
        <v>0</v>
      </c>
      <c r="S92" s="44">
        <v>1200</v>
      </c>
      <c r="T92" s="45">
        <v>-485</v>
      </c>
      <c r="U92" s="45">
        <v>4404</v>
      </c>
      <c r="V92" s="45">
        <v>2956</v>
      </c>
      <c r="W92" s="41">
        <v>0.23060996974040451</v>
      </c>
      <c r="X92" s="46"/>
      <c r="Y92" s="46"/>
    </row>
    <row r="93" spans="1:27" s="152" customFormat="1" ht="18.600000000000001" customHeight="1">
      <c r="A93" s="144" t="s">
        <v>1128</v>
      </c>
      <c r="B93" s="145" t="s">
        <v>356</v>
      </c>
      <c r="C93" s="147" t="s">
        <v>2895</v>
      </c>
      <c r="D93" s="147" t="s">
        <v>2896</v>
      </c>
      <c r="E93" s="146"/>
      <c r="F93" s="146">
        <v>0</v>
      </c>
      <c r="G93" s="148">
        <v>5</v>
      </c>
      <c r="H93" s="21">
        <v>904</v>
      </c>
      <c r="I93" s="8" t="e">
        <f>VLOOKUP(C93,'202310-202403出荷数total2403220951'!B:F,5,0)</f>
        <v>#N/A</v>
      </c>
      <c r="J93" s="203" t="e">
        <f>VLOOKUP(C93,'出荷数2307～2406total241008110618'!B:F,5,0)</f>
        <v>#N/A</v>
      </c>
      <c r="K93" s="214" t="e">
        <f>VLOOKUP(C93,'出荷数2407-2506total250730101950'!B:F,5,0)</f>
        <v>#N/A</v>
      </c>
      <c r="L93" s="203" t="e">
        <f>VLOOKUP(C:C,total251219111800!B:F,5,0)</f>
        <v>#N/A</v>
      </c>
      <c r="M93" s="211">
        <v>380</v>
      </c>
      <c r="N93" s="211">
        <v>380</v>
      </c>
      <c r="O93" s="148">
        <v>781</v>
      </c>
      <c r="P93" s="148">
        <v>0</v>
      </c>
      <c r="Q93" s="44">
        <v>0</v>
      </c>
      <c r="R93" s="148">
        <v>0</v>
      </c>
      <c r="S93" s="148">
        <v>0</v>
      </c>
      <c r="T93" s="149">
        <v>0</v>
      </c>
      <c r="U93" s="149">
        <v>781</v>
      </c>
      <c r="V93" s="149">
        <v>401</v>
      </c>
      <c r="W93" s="150">
        <v>0.48655569782330343</v>
      </c>
      <c r="X93" s="151"/>
      <c r="Y93" s="151"/>
      <c r="Z93" s="191"/>
      <c r="AA93" s="191"/>
    </row>
    <row r="94" spans="1:27" s="152" customFormat="1" ht="18.600000000000001" customHeight="1">
      <c r="A94" s="206" t="s">
        <v>1129</v>
      </c>
      <c r="B94" s="207" t="s">
        <v>356</v>
      </c>
      <c r="C94" s="208" t="s">
        <v>2890</v>
      </c>
      <c r="D94" s="208" t="s">
        <v>2891</v>
      </c>
      <c r="E94" s="209"/>
      <c r="F94" s="209">
        <v>684</v>
      </c>
      <c r="G94" s="210">
        <v>626</v>
      </c>
      <c r="H94" s="21">
        <v>772</v>
      </c>
      <c r="I94" s="8">
        <f>VLOOKUP(C94,'202310-202403出荷数total2403220951'!B:F,5,0)</f>
        <v>81</v>
      </c>
      <c r="J94" s="203">
        <f>VLOOKUP(C94,'出荷数2307～2406total241008110618'!B:F,5,0)</f>
        <v>221</v>
      </c>
      <c r="K94" s="214" t="e">
        <f>VLOOKUP(C94,'出荷数2407-2506total250730101950'!B:F,5,0)</f>
        <v>#N/A</v>
      </c>
      <c r="L94" s="203" t="e">
        <f>VLOOKUP(C:C,total251219111800!B:F,5,0)</f>
        <v>#N/A</v>
      </c>
      <c r="M94" s="8"/>
      <c r="N94" s="21" t="e">
        <f t="shared" si="1"/>
        <v>#N/A</v>
      </c>
      <c r="O94" s="148">
        <v>3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3</v>
      </c>
      <c r="V94" s="149" t="e">
        <v>#N/A</v>
      </c>
      <c r="W94" s="150" t="e">
        <v>#N/A</v>
      </c>
      <c r="X94" s="151"/>
      <c r="Y94" s="151"/>
      <c r="Z94" s="191"/>
      <c r="AA94" s="191"/>
    </row>
    <row r="95" spans="1:27">
      <c r="A95" s="29" t="s">
        <v>1130</v>
      </c>
      <c r="B95" s="30" t="s">
        <v>356</v>
      </c>
      <c r="C95" s="6" t="s">
        <v>98</v>
      </c>
      <c r="D95" s="20" t="s">
        <v>97</v>
      </c>
      <c r="E95" s="19" t="s">
        <v>93</v>
      </c>
      <c r="F95" s="19">
        <v>4518</v>
      </c>
      <c r="G95" s="21">
        <v>3870</v>
      </c>
      <c r="H95" s="21">
        <v>3467</v>
      </c>
      <c r="I95" s="8">
        <f>VLOOKUP(C95,'202310-202403出荷数total2403220951'!B:F,5,0)</f>
        <v>1429</v>
      </c>
      <c r="J95" s="203">
        <f>VLOOKUP(C95,'出荷数2307～2406total241008110618'!B:F,5,0)</f>
        <v>3078</v>
      </c>
      <c r="K95" s="214">
        <f>VLOOKUP(C95,'出荷数2407-2506total250730101950'!B:F,5,0)</f>
        <v>3161</v>
      </c>
      <c r="L95" s="203">
        <f>VLOOKUP(C:C,total251219111800!B:F,5,0)</f>
        <v>1695</v>
      </c>
      <c r="M95" s="8"/>
      <c r="N95" s="21">
        <f t="shared" si="1"/>
        <v>1695</v>
      </c>
      <c r="O95" s="44">
        <v>571</v>
      </c>
      <c r="P95" s="44">
        <v>0</v>
      </c>
      <c r="Q95" s="44">
        <v>3000</v>
      </c>
      <c r="R95" s="44">
        <v>0</v>
      </c>
      <c r="S95" s="44">
        <v>0</v>
      </c>
      <c r="T95" s="45">
        <v>0</v>
      </c>
      <c r="U95" s="45">
        <v>3571</v>
      </c>
      <c r="V95" s="45">
        <v>1876</v>
      </c>
      <c r="W95" s="41">
        <v>2.9684763572679511</v>
      </c>
      <c r="X95" s="46" t="s">
        <v>4361</v>
      </c>
      <c r="Y95" s="46"/>
    </row>
    <row r="96" spans="1:27">
      <c r="A96" s="29" t="s">
        <v>1131</v>
      </c>
      <c r="B96" s="30" t="s">
        <v>356</v>
      </c>
      <c r="C96" s="6" t="s">
        <v>231</v>
      </c>
      <c r="D96" s="20" t="s">
        <v>232</v>
      </c>
      <c r="E96" s="19"/>
      <c r="F96" s="19">
        <v>12335</v>
      </c>
      <c r="G96" s="21">
        <v>8441</v>
      </c>
      <c r="H96" s="21">
        <v>3599</v>
      </c>
      <c r="I96" s="213">
        <f>VLOOKUP(C96,'202310-202403出荷数total2403220951'!B:F,5,0)</f>
        <v>3021</v>
      </c>
      <c r="J96" s="203">
        <f>VLOOKUP(C96,'出荷数2307～2406total241008110618'!B:F,5,0)</f>
        <v>4038</v>
      </c>
      <c r="K96" s="214">
        <f>VLOOKUP(C96,'出荷数2407-2506total250730101950'!B:F,5,0)</f>
        <v>1769</v>
      </c>
      <c r="L96" s="203">
        <f>VLOOKUP(C:C,total251219111800!B:F,5,0)</f>
        <v>560</v>
      </c>
      <c r="M96" s="8"/>
      <c r="N96" s="21">
        <f t="shared" si="1"/>
        <v>560</v>
      </c>
      <c r="O96" s="44">
        <v>9006</v>
      </c>
      <c r="P96" s="44">
        <v>1500</v>
      </c>
      <c r="Q96" s="44">
        <v>0</v>
      </c>
      <c r="R96" s="44">
        <v>0</v>
      </c>
      <c r="S96" s="44">
        <v>1500</v>
      </c>
      <c r="T96" s="45">
        <v>0</v>
      </c>
      <c r="U96" s="45">
        <v>7506</v>
      </c>
      <c r="V96" s="45">
        <v>6946</v>
      </c>
      <c r="W96" s="41">
        <v>5.3302874547877403E-2</v>
      </c>
      <c r="X96" s="46"/>
      <c r="Y96" s="46"/>
    </row>
    <row r="97" spans="1:27">
      <c r="A97" s="29" t="s">
        <v>1132</v>
      </c>
      <c r="B97" s="30" t="s">
        <v>356</v>
      </c>
      <c r="C97" s="6" t="s">
        <v>117</v>
      </c>
      <c r="D97" s="20" t="s">
        <v>115</v>
      </c>
      <c r="E97" s="19" t="s">
        <v>118</v>
      </c>
      <c r="F97" s="19">
        <v>2663</v>
      </c>
      <c r="G97" s="21">
        <v>4626</v>
      </c>
      <c r="H97" s="21">
        <v>4263</v>
      </c>
      <c r="I97" s="8">
        <f>VLOOKUP(C97,'202310-202403出荷数total2403220951'!B:F,5,0)</f>
        <v>1415</v>
      </c>
      <c r="J97" s="203">
        <f>VLOOKUP(C97,'出荷数2307～2406total241008110618'!B:F,5,0)</f>
        <v>2582</v>
      </c>
      <c r="K97" s="214">
        <f>VLOOKUP(C97,'出荷数2407-2506total250730101950'!B:F,5,0)</f>
        <v>2814</v>
      </c>
      <c r="L97" s="203">
        <f>VLOOKUP(C:C,total251219111800!B:F,5,0)</f>
        <v>1960</v>
      </c>
      <c r="M97" s="8"/>
      <c r="N97" s="21">
        <f t="shared" si="1"/>
        <v>1960</v>
      </c>
      <c r="O97" s="44">
        <v>4341</v>
      </c>
      <c r="P97" s="44">
        <v>800</v>
      </c>
      <c r="Q97" s="44">
        <v>0</v>
      </c>
      <c r="R97" s="44">
        <v>0</v>
      </c>
      <c r="S97" s="44">
        <v>800</v>
      </c>
      <c r="T97" s="45">
        <v>0</v>
      </c>
      <c r="U97" s="45">
        <v>3541</v>
      </c>
      <c r="V97" s="45">
        <v>1581</v>
      </c>
      <c r="W97" s="41">
        <v>0.3812487842832134</v>
      </c>
      <c r="X97" s="46"/>
      <c r="Y97" s="46"/>
    </row>
    <row r="98" spans="1:27">
      <c r="A98" s="29" t="s">
        <v>1133</v>
      </c>
      <c r="B98" s="30" t="s">
        <v>356</v>
      </c>
      <c r="C98" s="17" t="s">
        <v>57</v>
      </c>
      <c r="D98" s="18" t="s">
        <v>58</v>
      </c>
      <c r="E98" s="17"/>
      <c r="F98" s="6">
        <v>3167</v>
      </c>
      <c r="G98" s="8">
        <v>3686</v>
      </c>
      <c r="H98" s="8">
        <v>4490</v>
      </c>
      <c r="I98" s="8">
        <f>VLOOKUP(C98,'202310-202403出荷数total2403220951'!B:F,5,0)</f>
        <v>1027</v>
      </c>
      <c r="J98" s="8">
        <f>VLOOKUP(C98,'出荷数2307～2406total241008110618'!B:F,5,0)</f>
        <v>2480</v>
      </c>
      <c r="K98" s="214">
        <f>VLOOKUP(C98,'出荷数2407-2506total250730101950'!B:F,5,0)</f>
        <v>1578</v>
      </c>
      <c r="L98" s="203">
        <f>VLOOKUP(C:C,total251219111800!B:F,5,0)</f>
        <v>247</v>
      </c>
      <c r="M98" s="8"/>
      <c r="N98" s="21">
        <f t="shared" si="1"/>
        <v>247</v>
      </c>
      <c r="O98" s="44">
        <v>2780</v>
      </c>
      <c r="P98" s="44">
        <v>0</v>
      </c>
      <c r="Q98" s="44">
        <v>0</v>
      </c>
      <c r="R98" s="44">
        <v>0</v>
      </c>
      <c r="S98" s="44">
        <v>100</v>
      </c>
      <c r="T98" s="45">
        <v>-100</v>
      </c>
      <c r="U98" s="45">
        <v>2680</v>
      </c>
      <c r="V98" s="45">
        <v>2433</v>
      </c>
      <c r="W98" s="204">
        <v>8.8848920863309352E-2</v>
      </c>
      <c r="X98" s="190"/>
      <c r="Y98" s="190"/>
    </row>
    <row r="99" spans="1:27">
      <c r="A99" s="29" t="s">
        <v>1134</v>
      </c>
      <c r="B99" s="30" t="s">
        <v>356</v>
      </c>
      <c r="C99" s="6" t="s">
        <v>245</v>
      </c>
      <c r="D99" s="20" t="s">
        <v>246</v>
      </c>
      <c r="E99" s="19" t="s">
        <v>247</v>
      </c>
      <c r="F99" s="19">
        <v>5717</v>
      </c>
      <c r="G99" s="21" t="s">
        <v>2945</v>
      </c>
      <c r="H99" s="21">
        <v>3844</v>
      </c>
      <c r="I99" s="8">
        <f>VLOOKUP(C99,'202310-202403出荷数total2403220951'!B:F,5,0)</f>
        <v>1058</v>
      </c>
      <c r="J99" s="203">
        <f>VLOOKUP(C99,'出荷数2307～2406total241008110618'!B:F,5,0)</f>
        <v>2412</v>
      </c>
      <c r="K99" s="214">
        <f>VLOOKUP(C99,'出荷数2407-2506total250730101950'!B:F,5,0)</f>
        <v>2874</v>
      </c>
      <c r="L99" s="203">
        <f>VLOOKUP(C:C,total251219111800!B:F,5,0)</f>
        <v>1317</v>
      </c>
      <c r="M99" s="8"/>
      <c r="N99" s="21">
        <f t="shared" si="1"/>
        <v>1317</v>
      </c>
      <c r="O99" s="44">
        <v>2221</v>
      </c>
      <c r="P99" s="44">
        <v>220</v>
      </c>
      <c r="Q99" s="44">
        <v>0</v>
      </c>
      <c r="R99" s="44">
        <v>0</v>
      </c>
      <c r="S99" s="44">
        <v>250</v>
      </c>
      <c r="T99" s="45">
        <v>-30</v>
      </c>
      <c r="U99" s="45">
        <v>1971</v>
      </c>
      <c r="V99" s="45">
        <v>654</v>
      </c>
      <c r="W99" s="41">
        <v>0.53953297828758706</v>
      </c>
      <c r="X99" s="46"/>
      <c r="Y99" s="46"/>
    </row>
    <row r="100" spans="1:27">
      <c r="A100" s="29" t="s">
        <v>3940</v>
      </c>
      <c r="B100" s="30" t="s">
        <v>356</v>
      </c>
      <c r="C100" s="6" t="s">
        <v>69</v>
      </c>
      <c r="D100" s="20" t="s">
        <v>70</v>
      </c>
      <c r="E100" s="19"/>
      <c r="F100" s="19">
        <v>15469</v>
      </c>
      <c r="G100" s="21">
        <v>8369</v>
      </c>
      <c r="H100" s="21">
        <v>9994</v>
      </c>
      <c r="I100" s="8">
        <f>VLOOKUP(C100,'202310-202403出荷数total2403220951'!B:F,5,0)</f>
        <v>2524</v>
      </c>
      <c r="J100" s="203">
        <f>VLOOKUP(C100,'出荷数2307～2406total241008110618'!B:F,5,0)</f>
        <v>7246</v>
      </c>
      <c r="K100" s="214">
        <f>VLOOKUP(C100,'出荷数2407-2506total250730101950'!B:F,5,0)</f>
        <v>19015</v>
      </c>
      <c r="L100" s="203">
        <f>VLOOKUP(C:C,total251219111800!B:F,5,0)</f>
        <v>3771</v>
      </c>
      <c r="M100" s="213">
        <v>4500</v>
      </c>
      <c r="N100" s="211">
        <v>3000</v>
      </c>
      <c r="O100" s="44">
        <v>7849</v>
      </c>
      <c r="P100" s="44">
        <v>6870</v>
      </c>
      <c r="Q100" s="44">
        <v>3000</v>
      </c>
      <c r="R100" s="44">
        <v>0</v>
      </c>
      <c r="S100" s="44">
        <v>7270</v>
      </c>
      <c r="T100" s="45">
        <v>-400</v>
      </c>
      <c r="U100" s="45">
        <v>3579</v>
      </c>
      <c r="V100" s="45">
        <v>579</v>
      </c>
      <c r="W100" s="41">
        <v>0.20381819417079966</v>
      </c>
      <c r="X100" s="46"/>
      <c r="Y100" s="46"/>
    </row>
    <row r="101" spans="1:27">
      <c r="A101" s="29" t="s">
        <v>1136</v>
      </c>
      <c r="B101" s="30" t="s">
        <v>356</v>
      </c>
      <c r="C101" s="6" t="s">
        <v>73</v>
      </c>
      <c r="D101" s="20" t="s">
        <v>74</v>
      </c>
      <c r="E101" s="19"/>
      <c r="F101" s="19">
        <v>11345</v>
      </c>
      <c r="G101" s="21">
        <v>11456</v>
      </c>
      <c r="H101" s="21">
        <v>10589</v>
      </c>
      <c r="I101" s="8">
        <f>VLOOKUP(C101,'202310-202403出荷数total2403220951'!B:F,5,0)</f>
        <v>5132</v>
      </c>
      <c r="J101" s="203">
        <f>VLOOKUP(C101,'出荷数2307～2406total241008110618'!B:F,5,0)</f>
        <v>11201</v>
      </c>
      <c r="K101" s="214">
        <f>VLOOKUP(C101,'出荷数2407-2506total250730101950'!B:F,5,0)</f>
        <v>9515</v>
      </c>
      <c r="L101" s="203">
        <f>VLOOKUP(C:C,total251219111800!B:F,5,0)</f>
        <v>3579</v>
      </c>
      <c r="M101" s="8"/>
      <c r="N101" s="21">
        <f t="shared" si="1"/>
        <v>3579</v>
      </c>
      <c r="O101" s="44">
        <v>4773</v>
      </c>
      <c r="P101" s="44">
        <v>0</v>
      </c>
      <c r="Q101" s="44">
        <v>0</v>
      </c>
      <c r="R101" s="44">
        <v>0</v>
      </c>
      <c r="S101" s="44">
        <v>0</v>
      </c>
      <c r="T101" s="45">
        <v>0</v>
      </c>
      <c r="U101" s="45">
        <v>4773</v>
      </c>
      <c r="V101" s="45">
        <v>1194</v>
      </c>
      <c r="W101" s="41">
        <v>0.74984286612193585</v>
      </c>
      <c r="X101" s="233"/>
      <c r="Y101" s="233"/>
    </row>
    <row r="102" spans="1:27">
      <c r="A102" s="29" t="s">
        <v>1137</v>
      </c>
      <c r="B102" s="30" t="s">
        <v>356</v>
      </c>
      <c r="C102" s="6" t="s">
        <v>32</v>
      </c>
      <c r="D102" s="20" t="s">
        <v>33</v>
      </c>
      <c r="E102" s="19"/>
      <c r="F102" s="19">
        <v>8606</v>
      </c>
      <c r="G102" s="21">
        <v>6179</v>
      </c>
      <c r="H102" s="21">
        <v>5499</v>
      </c>
      <c r="I102" s="213">
        <f>VLOOKUP(C102,'202310-202403出荷数total2403220951'!B:F,5,0)</f>
        <v>6647</v>
      </c>
      <c r="J102" s="203">
        <f>VLOOKUP(C102,'出荷数2307～2406total241008110618'!B:F,5,0)</f>
        <v>8684</v>
      </c>
      <c r="K102" s="214">
        <f>VLOOKUP(C102,'出荷数2407-2506total250730101950'!B:F,5,0)</f>
        <v>11321</v>
      </c>
      <c r="L102" s="203">
        <f>VLOOKUP(C:C,total251219111800!B:F,5,0)</f>
        <v>3855</v>
      </c>
      <c r="M102" s="211">
        <v>5000</v>
      </c>
      <c r="N102" s="211">
        <v>5000</v>
      </c>
      <c r="O102" s="44">
        <v>9226</v>
      </c>
      <c r="P102" s="44">
        <v>200</v>
      </c>
      <c r="Q102" s="44">
        <v>0</v>
      </c>
      <c r="R102" s="44">
        <v>0</v>
      </c>
      <c r="S102" s="44">
        <v>200</v>
      </c>
      <c r="T102" s="45">
        <v>0</v>
      </c>
      <c r="U102" s="45">
        <v>9026</v>
      </c>
      <c r="V102" s="45">
        <v>4026</v>
      </c>
      <c r="W102" s="41">
        <v>0.53044769785699131</v>
      </c>
      <c r="X102" s="46"/>
      <c r="Y102" s="46"/>
    </row>
    <row r="103" spans="1:27">
      <c r="A103" s="29" t="s">
        <v>1138</v>
      </c>
      <c r="B103" s="30" t="s">
        <v>356</v>
      </c>
      <c r="C103" s="6" t="s">
        <v>34</v>
      </c>
      <c r="D103" s="20" t="s">
        <v>35</v>
      </c>
      <c r="E103" s="19"/>
      <c r="F103" s="19">
        <v>26448</v>
      </c>
      <c r="G103" s="21">
        <v>15181</v>
      </c>
      <c r="H103" s="21">
        <v>9247</v>
      </c>
      <c r="I103" s="213">
        <f>VLOOKUP(C103,'202310-202403出荷数total2403220951'!B:F,5,0)</f>
        <v>6431</v>
      </c>
      <c r="J103" s="203">
        <f>VLOOKUP(C103,'出荷数2307～2406total241008110618'!B:F,5,0)</f>
        <v>11660</v>
      </c>
      <c r="K103" s="214">
        <f>VLOOKUP(C103,'出荷数2407-2506total250730101950'!B:F,5,0)</f>
        <v>12559</v>
      </c>
      <c r="L103" s="203">
        <f>VLOOKUP(C:C,total251219111800!B:F,5,0)</f>
        <v>2387</v>
      </c>
      <c r="M103" s="8"/>
      <c r="N103" s="21">
        <f t="shared" si="1"/>
        <v>2387</v>
      </c>
      <c r="O103" s="44">
        <v>15141</v>
      </c>
      <c r="P103" s="44">
        <v>15810</v>
      </c>
      <c r="Q103" s="44">
        <v>3000</v>
      </c>
      <c r="R103" s="44">
        <v>0</v>
      </c>
      <c r="S103" s="44">
        <v>16910</v>
      </c>
      <c r="T103" s="45">
        <v>-1100</v>
      </c>
      <c r="U103" s="45">
        <v>1231</v>
      </c>
      <c r="V103" s="45">
        <v>-1156</v>
      </c>
      <c r="W103" s="41">
        <v>7.7121902361797681E-2</v>
      </c>
      <c r="X103" s="46"/>
      <c r="Y103" s="46"/>
    </row>
    <row r="104" spans="1:27">
      <c r="A104" s="29" t="s">
        <v>1139</v>
      </c>
      <c r="B104" s="30" t="s">
        <v>356</v>
      </c>
      <c r="C104" s="6" t="s">
        <v>96</v>
      </c>
      <c r="D104" s="20" t="s">
        <v>97</v>
      </c>
      <c r="E104" s="19" t="s">
        <v>85</v>
      </c>
      <c r="F104" s="19">
        <v>4987</v>
      </c>
      <c r="G104" s="21">
        <v>4565</v>
      </c>
      <c r="H104" s="21">
        <v>4296</v>
      </c>
      <c r="I104" s="8">
        <f>VLOOKUP(C104,'202310-202403出荷数total2403220951'!B:F,5,0)</f>
        <v>1913</v>
      </c>
      <c r="J104" s="203">
        <f>VLOOKUP(C104,'出荷数2307～2406total241008110618'!B:F,5,0)</f>
        <v>4111</v>
      </c>
      <c r="K104" s="214">
        <f>VLOOKUP(C104,'出荷数2407-2506total250730101950'!B:F,5,0)</f>
        <v>4487</v>
      </c>
      <c r="L104" s="203">
        <f>VLOOKUP(C:C,total251219111800!B:F,5,0)</f>
        <v>2114</v>
      </c>
      <c r="M104" s="8"/>
      <c r="N104" s="21">
        <f t="shared" si="1"/>
        <v>2114</v>
      </c>
      <c r="O104" s="44">
        <v>2483</v>
      </c>
      <c r="P104" s="44">
        <v>0</v>
      </c>
      <c r="Q104" s="44">
        <v>0</v>
      </c>
      <c r="R104" s="44">
        <v>0</v>
      </c>
      <c r="S104" s="44">
        <v>0</v>
      </c>
      <c r="T104" s="45">
        <v>0</v>
      </c>
      <c r="U104" s="45">
        <v>2483</v>
      </c>
      <c r="V104" s="45">
        <v>369</v>
      </c>
      <c r="W104" s="41">
        <v>0.85138944824808704</v>
      </c>
      <c r="X104" s="46" t="s">
        <v>4357</v>
      </c>
      <c r="Y104" s="46"/>
    </row>
    <row r="105" spans="1:27">
      <c r="A105" s="29" t="s">
        <v>659</v>
      </c>
      <c r="B105" s="30" t="s">
        <v>356</v>
      </c>
      <c r="C105" s="6" t="s">
        <v>104</v>
      </c>
      <c r="D105" s="20" t="s">
        <v>105</v>
      </c>
      <c r="E105" s="19" t="s">
        <v>85</v>
      </c>
      <c r="F105" s="19">
        <v>4469</v>
      </c>
      <c r="G105" s="21">
        <v>3561</v>
      </c>
      <c r="H105" s="21">
        <v>2720</v>
      </c>
      <c r="I105" s="8">
        <f>VLOOKUP(C105,'202310-202403出荷数total2403220951'!B:F,5,0)</f>
        <v>1133</v>
      </c>
      <c r="J105" s="203">
        <f>VLOOKUP(C105,'出荷数2307～2406total241008110618'!B:F,5,0)</f>
        <v>2199</v>
      </c>
      <c r="K105" s="214">
        <f>VLOOKUP(C105,'出荷数2407-2506total250730101950'!B:F,5,0)</f>
        <v>1800</v>
      </c>
      <c r="L105" s="203">
        <f>VLOOKUP(C:C,total251219111800!B:F,5,0)</f>
        <v>836</v>
      </c>
      <c r="M105" s="8"/>
      <c r="N105" s="21">
        <f t="shared" si="1"/>
        <v>836</v>
      </c>
      <c r="O105" s="44">
        <v>1235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1235</v>
      </c>
      <c r="V105" s="45">
        <v>399</v>
      </c>
      <c r="W105" s="41">
        <v>0.67692307692307696</v>
      </c>
      <c r="X105" s="46" t="s">
        <v>4358</v>
      </c>
      <c r="Y105" s="46"/>
    </row>
    <row r="106" spans="1:27" s="268" customFormat="1">
      <c r="A106" s="260" t="s">
        <v>1140</v>
      </c>
      <c r="B106" s="261" t="s">
        <v>356</v>
      </c>
      <c r="C106" s="262" t="s">
        <v>139</v>
      </c>
      <c r="D106" s="263" t="s">
        <v>140</v>
      </c>
      <c r="E106" s="262"/>
      <c r="F106" s="262">
        <v>3436</v>
      </c>
      <c r="G106" s="264">
        <v>2428</v>
      </c>
      <c r="H106" s="264">
        <v>1183</v>
      </c>
      <c r="I106" s="264">
        <f>VLOOKUP(C106,'202310-202403出荷数total2403220951'!B:F,5,0)</f>
        <v>497</v>
      </c>
      <c r="J106" s="264">
        <f>VLOOKUP(C106,'出荷数2307～2406total241008110618'!B:F,5,0)</f>
        <v>844</v>
      </c>
      <c r="K106" s="214">
        <f>VLOOKUP(C106,'出荷数2407-2506total250730101950'!B:F,5,0)</f>
        <v>234</v>
      </c>
      <c r="L106" s="203">
        <f>VLOOKUP(C:C,total251219111800!B:F,5,0)</f>
        <v>78</v>
      </c>
      <c r="M106" s="8"/>
      <c r="N106" s="21">
        <f t="shared" si="1"/>
        <v>78</v>
      </c>
      <c r="O106" s="264">
        <v>135</v>
      </c>
      <c r="P106" s="264">
        <v>0</v>
      </c>
      <c r="Q106" s="264">
        <v>0</v>
      </c>
      <c r="R106" s="264">
        <v>0</v>
      </c>
      <c r="S106" s="264">
        <v>0</v>
      </c>
      <c r="T106" s="265">
        <v>0</v>
      </c>
      <c r="U106" s="265">
        <v>135</v>
      </c>
      <c r="V106" s="265">
        <v>57</v>
      </c>
      <c r="W106" s="266">
        <v>0.57777777777777772</v>
      </c>
      <c r="X106" s="267"/>
      <c r="Y106" s="267"/>
      <c r="Z106" s="37"/>
      <c r="AA106" s="37"/>
    </row>
    <row r="107" spans="1:27">
      <c r="A107" s="29" t="s">
        <v>1141</v>
      </c>
      <c r="B107" s="30" t="s">
        <v>356</v>
      </c>
      <c r="C107" s="6" t="s">
        <v>92</v>
      </c>
      <c r="D107" s="20" t="s">
        <v>90</v>
      </c>
      <c r="E107" s="19" t="s">
        <v>93</v>
      </c>
      <c r="F107" s="19">
        <v>3834</v>
      </c>
      <c r="G107" s="21">
        <v>3768</v>
      </c>
      <c r="H107" s="21">
        <v>3134</v>
      </c>
      <c r="I107" s="8">
        <f>VLOOKUP(C107,'202310-202403出荷数total2403220951'!B:F,5,0)</f>
        <v>1422</v>
      </c>
      <c r="J107" s="203">
        <f>VLOOKUP(C107,'出荷数2307～2406total241008110618'!B:F,5,0)</f>
        <v>2838</v>
      </c>
      <c r="K107" s="214">
        <f>VLOOKUP(C107,'出荷数2407-2506total250730101950'!B:F,5,0)</f>
        <v>2296</v>
      </c>
      <c r="L107" s="203">
        <f>VLOOKUP(C:C,total251219111800!B:F,5,0)</f>
        <v>950</v>
      </c>
      <c r="M107" s="8"/>
      <c r="N107" s="21">
        <f t="shared" si="1"/>
        <v>950</v>
      </c>
      <c r="O107" s="44">
        <v>5325</v>
      </c>
      <c r="P107" s="44">
        <v>0</v>
      </c>
      <c r="Q107" s="44">
        <v>0</v>
      </c>
      <c r="R107" s="44">
        <v>0</v>
      </c>
      <c r="S107" s="44">
        <v>0</v>
      </c>
      <c r="T107" s="45">
        <v>0</v>
      </c>
      <c r="U107" s="45">
        <v>5325</v>
      </c>
      <c r="V107" s="45">
        <v>4375</v>
      </c>
      <c r="W107" s="41">
        <v>0.17840375586854459</v>
      </c>
      <c r="X107" s="46"/>
      <c r="Y107" s="46"/>
    </row>
    <row r="108" spans="1:27">
      <c r="A108" s="29" t="s">
        <v>1142</v>
      </c>
      <c r="B108" s="30" t="s">
        <v>356</v>
      </c>
      <c r="C108" s="6" t="s">
        <v>174</v>
      </c>
      <c r="D108" s="20" t="s">
        <v>175</v>
      </c>
      <c r="E108" s="19" t="s">
        <v>176</v>
      </c>
      <c r="F108" s="19">
        <v>1141</v>
      </c>
      <c r="G108" s="21">
        <v>1380</v>
      </c>
      <c r="H108" s="21">
        <v>1568</v>
      </c>
      <c r="I108" s="8">
        <f>VLOOKUP(C108,'202310-202403出荷数total2403220951'!B:F,5,0)</f>
        <v>1204</v>
      </c>
      <c r="J108" s="203">
        <f>VLOOKUP(C108,'出荷数2307～2406total241008110618'!B:F,5,0)</f>
        <v>2134</v>
      </c>
      <c r="K108" s="214">
        <f>VLOOKUP(C108,'出荷数2407-2506total250730101950'!B:F,5,0)</f>
        <v>1204</v>
      </c>
      <c r="L108" s="203">
        <f>VLOOKUP(C:C,total251219111800!B:F,5,0)</f>
        <v>396</v>
      </c>
      <c r="M108" s="8"/>
      <c r="N108" s="21">
        <f t="shared" si="1"/>
        <v>396</v>
      </c>
      <c r="O108" s="44">
        <v>3312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3312</v>
      </c>
      <c r="V108" s="45">
        <v>2916</v>
      </c>
      <c r="W108" s="41">
        <v>0.11956521739130435</v>
      </c>
      <c r="X108" s="46"/>
      <c r="Y108" s="46"/>
    </row>
    <row r="109" spans="1:27">
      <c r="A109" s="29" t="s">
        <v>1143</v>
      </c>
      <c r="B109" s="30" t="s">
        <v>356</v>
      </c>
      <c r="C109" s="6" t="s">
        <v>227</v>
      </c>
      <c r="D109" s="20" t="s">
        <v>228</v>
      </c>
      <c r="E109" s="19"/>
      <c r="F109" s="19">
        <v>20122</v>
      </c>
      <c r="G109" s="21">
        <v>13815</v>
      </c>
      <c r="H109" s="21">
        <v>12730</v>
      </c>
      <c r="I109" s="8">
        <f>VLOOKUP(C109,'202310-202403出荷数total2403220951'!B:F,5,0)</f>
        <v>6615</v>
      </c>
      <c r="J109" s="203">
        <f>VLOOKUP(C109,'出荷数2307～2406total241008110618'!B:F,5,0)</f>
        <v>11025</v>
      </c>
      <c r="K109" s="214">
        <f>VLOOKUP(C109,'出荷数2407-2506total250730101950'!B:F,5,0)</f>
        <v>11632</v>
      </c>
      <c r="L109" s="203">
        <f>VLOOKUP(C:C,total251219111800!B:F,5,0)</f>
        <v>4051</v>
      </c>
      <c r="M109" s="8"/>
      <c r="N109" s="21">
        <f t="shared" si="1"/>
        <v>4051</v>
      </c>
      <c r="O109" s="44">
        <v>8138</v>
      </c>
      <c r="P109" s="44">
        <v>7520</v>
      </c>
      <c r="Q109" s="44">
        <v>3000</v>
      </c>
      <c r="R109" s="44">
        <v>0</v>
      </c>
      <c r="S109" s="44">
        <v>9120</v>
      </c>
      <c r="T109" s="45">
        <v>-1600</v>
      </c>
      <c r="U109" s="45">
        <v>2018</v>
      </c>
      <c r="V109" s="45">
        <v>-2033</v>
      </c>
      <c r="W109" s="41">
        <v>0.25871758845318688</v>
      </c>
      <c r="X109" s="46"/>
      <c r="Y109" s="46"/>
    </row>
    <row r="110" spans="1:27">
      <c r="A110" s="29" t="s">
        <v>1144</v>
      </c>
      <c r="B110" s="30" t="s">
        <v>356</v>
      </c>
      <c r="C110" s="7" t="s">
        <v>207</v>
      </c>
      <c r="D110" s="20" t="s">
        <v>208</v>
      </c>
      <c r="E110" s="19"/>
      <c r="F110" s="19">
        <v>2188</v>
      </c>
      <c r="G110" s="21">
        <v>2374</v>
      </c>
      <c r="H110" s="21">
        <v>3519</v>
      </c>
      <c r="I110" s="213">
        <f>VLOOKUP(C110,'202310-202403出荷数total2403220951'!B:F,5,0)</f>
        <v>3456</v>
      </c>
      <c r="J110" s="203">
        <f>VLOOKUP(C110,'出荷数2307～2406total241008110618'!B:F,5,0)</f>
        <v>6765</v>
      </c>
      <c r="K110" s="214">
        <f>VLOOKUP(C110,'出荷数2407-2506total250730101950'!B:F,5,0)</f>
        <v>6403</v>
      </c>
      <c r="L110" s="203">
        <f>VLOOKUP(C:C,total251219111800!B:F,5,0)</f>
        <v>2975</v>
      </c>
      <c r="M110" s="211">
        <v>2000</v>
      </c>
      <c r="N110" s="21">
        <f t="shared" si="1"/>
        <v>2975</v>
      </c>
      <c r="O110" s="44">
        <v>3493</v>
      </c>
      <c r="P110" s="44">
        <v>2555</v>
      </c>
      <c r="Q110" s="44">
        <v>0</v>
      </c>
      <c r="R110" s="44">
        <v>0</v>
      </c>
      <c r="S110" s="44">
        <v>2325</v>
      </c>
      <c r="T110" s="45">
        <v>230</v>
      </c>
      <c r="U110" s="45">
        <v>1168</v>
      </c>
      <c r="V110" s="45">
        <v>-1807</v>
      </c>
      <c r="W110" s="41">
        <v>0.49189814814814814</v>
      </c>
      <c r="X110" s="46"/>
      <c r="Y110" s="46"/>
    </row>
    <row r="111" spans="1:27" s="152" customFormat="1" ht="15.75">
      <c r="A111" s="29" t="s">
        <v>1145</v>
      </c>
      <c r="B111" s="145" t="s">
        <v>356</v>
      </c>
      <c r="C111" s="146" t="s">
        <v>94</v>
      </c>
      <c r="D111" s="147" t="s">
        <v>90</v>
      </c>
      <c r="E111" s="146" t="s">
        <v>95</v>
      </c>
      <c r="F111" s="146">
        <v>610</v>
      </c>
      <c r="G111" s="148">
        <v>664</v>
      </c>
      <c r="H111" s="21">
        <v>658</v>
      </c>
      <c r="I111" s="8">
        <f>VLOOKUP(C111,'202310-202403出荷数total2403220951'!B:F,5,0)</f>
        <v>2</v>
      </c>
      <c r="J111" s="203">
        <f>VLOOKUP(C111,'出荷数2307～2406total241008110618'!B:F,5,0)</f>
        <v>92</v>
      </c>
      <c r="K111" s="214" t="e">
        <f>VLOOKUP(C111,'出荷数2407-2506total250730101950'!B:F,5,0)</f>
        <v>#N/A</v>
      </c>
      <c r="L111" s="203" t="e">
        <f>VLOOKUP(C:C,total251219111800!B:F,5,0)</f>
        <v>#N/A</v>
      </c>
      <c r="M111" s="8"/>
      <c r="N111" s="21" t="e">
        <f t="shared" si="1"/>
        <v>#N/A</v>
      </c>
      <c r="O111" s="148">
        <v>0</v>
      </c>
      <c r="P111" s="148">
        <v>0</v>
      </c>
      <c r="Q111" s="44">
        <v>0</v>
      </c>
      <c r="R111" s="148">
        <v>0</v>
      </c>
      <c r="S111" s="148">
        <v>0</v>
      </c>
      <c r="T111" s="149">
        <v>0</v>
      </c>
      <c r="U111" s="149">
        <v>0</v>
      </c>
      <c r="V111" s="149" t="e">
        <v>#N/A</v>
      </c>
      <c r="W111" s="150" t="e">
        <v>#N/A</v>
      </c>
      <c r="X111" s="151"/>
      <c r="Y111" s="151"/>
    </row>
    <row r="112" spans="1:27">
      <c r="A112" s="29" t="s">
        <v>1147</v>
      </c>
      <c r="B112" s="30" t="s">
        <v>356</v>
      </c>
      <c r="C112" s="6" t="s">
        <v>114</v>
      </c>
      <c r="D112" s="20" t="s">
        <v>115</v>
      </c>
      <c r="E112" s="19" t="s">
        <v>116</v>
      </c>
      <c r="F112" s="19">
        <v>2505</v>
      </c>
      <c r="G112" s="21">
        <v>4870</v>
      </c>
      <c r="H112" s="21">
        <v>3766</v>
      </c>
      <c r="I112" s="8">
        <f>VLOOKUP(C112,'202310-202403出荷数total2403220951'!B:F,5,0)</f>
        <v>1473</v>
      </c>
      <c r="J112" s="203">
        <f>VLOOKUP(C112,'出荷数2307～2406total241008110618'!B:F,5,0)</f>
        <v>2704</v>
      </c>
      <c r="K112" s="214">
        <f>VLOOKUP(C112,'出荷数2407-2506total250730101950'!B:F,5,0)</f>
        <v>2884</v>
      </c>
      <c r="L112" s="203">
        <f>VLOOKUP(C:C,total251219111800!B:F,5,0)</f>
        <v>1803</v>
      </c>
      <c r="M112" s="8"/>
      <c r="N112" s="21">
        <f t="shared" si="1"/>
        <v>1803</v>
      </c>
      <c r="O112" s="44">
        <v>4193</v>
      </c>
      <c r="P112" s="44">
        <v>840</v>
      </c>
      <c r="Q112" s="44">
        <v>0</v>
      </c>
      <c r="R112" s="44">
        <v>0</v>
      </c>
      <c r="S112" s="44">
        <v>770</v>
      </c>
      <c r="T112" s="45">
        <v>70</v>
      </c>
      <c r="U112" s="45">
        <v>3423</v>
      </c>
      <c r="V112" s="45">
        <v>1620</v>
      </c>
      <c r="W112" s="41">
        <v>0.35823564474468506</v>
      </c>
      <c r="X112" s="46"/>
      <c r="Y112" s="46"/>
    </row>
    <row r="113" spans="1:27">
      <c r="A113" s="29" t="s">
        <v>1149</v>
      </c>
      <c r="B113" s="30" t="s">
        <v>356</v>
      </c>
      <c r="C113" s="6" t="s">
        <v>658</v>
      </c>
      <c r="D113" s="20" t="s">
        <v>88</v>
      </c>
      <c r="E113" s="19" t="s">
        <v>85</v>
      </c>
      <c r="F113" s="19">
        <v>2515</v>
      </c>
      <c r="G113" s="21">
        <v>2362</v>
      </c>
      <c r="H113" s="21">
        <v>2403</v>
      </c>
      <c r="I113" s="8">
        <f>VLOOKUP(C113,'202310-202403出荷数total2403220951'!B:F,5,0)</f>
        <v>604</v>
      </c>
      <c r="J113" s="203">
        <f>VLOOKUP(C113,'出荷数2307～2406total241008110618'!B:F,5,0)</f>
        <v>1409</v>
      </c>
      <c r="K113" s="214">
        <f>VLOOKUP(C113,'出荷数2407-2506total250730101950'!B:F,5,0)</f>
        <v>1510</v>
      </c>
      <c r="L113" s="203">
        <f>VLOOKUP(C:C,total251219111800!B:F,5,0)</f>
        <v>708</v>
      </c>
      <c r="M113" s="8"/>
      <c r="N113" s="21">
        <f t="shared" si="1"/>
        <v>708</v>
      </c>
      <c r="O113" s="44">
        <v>2831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2831</v>
      </c>
      <c r="V113" s="45">
        <v>2123</v>
      </c>
      <c r="W113" s="41">
        <v>0.25008830801836807</v>
      </c>
      <c r="X113" s="46"/>
      <c r="Y113" s="46"/>
    </row>
    <row r="114" spans="1:27">
      <c r="A114" s="29" t="s">
        <v>1150</v>
      </c>
      <c r="B114" s="30" t="s">
        <v>356</v>
      </c>
      <c r="C114" s="7" t="s">
        <v>194</v>
      </c>
      <c r="D114" s="20" t="s">
        <v>195</v>
      </c>
      <c r="E114" s="20" t="s">
        <v>193</v>
      </c>
      <c r="F114" s="19">
        <v>1160</v>
      </c>
      <c r="G114" s="21">
        <v>1062</v>
      </c>
      <c r="H114" s="21">
        <v>1314</v>
      </c>
      <c r="I114" s="8">
        <f>VLOOKUP(C114,'202310-202403出荷数total2403220951'!B:F,5,0)</f>
        <v>771</v>
      </c>
      <c r="J114" s="203">
        <f>VLOOKUP(C114,'出荷数2307～2406total241008110618'!B:F,5,0)</f>
        <v>1161</v>
      </c>
      <c r="K114" s="214">
        <f>VLOOKUP(C114,'出荷数2407-2506total250730101950'!B:F,5,0)</f>
        <v>931</v>
      </c>
      <c r="L114" s="203">
        <f>VLOOKUP(C:C,total251219111800!B:F,5,0)</f>
        <v>330</v>
      </c>
      <c r="M114" s="8"/>
      <c r="N114" s="21">
        <f t="shared" si="1"/>
        <v>330</v>
      </c>
      <c r="O114" s="44">
        <v>936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936</v>
      </c>
      <c r="V114" s="45">
        <v>606</v>
      </c>
      <c r="W114" s="41">
        <v>0.35256410256410259</v>
      </c>
      <c r="X114" s="46"/>
      <c r="Y114" s="46"/>
    </row>
    <row r="115" spans="1:27">
      <c r="A115" s="29" t="s">
        <v>1151</v>
      </c>
      <c r="B115" s="30" t="s">
        <v>356</v>
      </c>
      <c r="C115" s="6" t="s">
        <v>46</v>
      </c>
      <c r="D115" s="20" t="s">
        <v>47</v>
      </c>
      <c r="E115" s="19"/>
      <c r="F115" s="19">
        <v>30381</v>
      </c>
      <c r="G115" s="21">
        <v>22737</v>
      </c>
      <c r="H115" s="21">
        <v>13195</v>
      </c>
      <c r="I115" s="8">
        <f>VLOOKUP(C115,'202310-202403出荷数total2403220951'!B:F,5,0)</f>
        <v>1959</v>
      </c>
      <c r="J115" s="203">
        <f>VLOOKUP(C115,'出荷数2307～2406total241008110618'!B:F,5,0)</f>
        <v>9594</v>
      </c>
      <c r="K115" s="214">
        <f>VLOOKUP(C115,'出荷数2407-2506total250730101950'!B:F,5,0)</f>
        <v>20821</v>
      </c>
      <c r="L115" s="203">
        <f>VLOOKUP(C:C,total251219111800!B:F,5,0)</f>
        <v>3270</v>
      </c>
      <c r="M115" s="8"/>
      <c r="N115" s="21">
        <f t="shared" si="1"/>
        <v>3270</v>
      </c>
      <c r="O115" s="44">
        <v>14495</v>
      </c>
      <c r="P115" s="44">
        <v>12540</v>
      </c>
      <c r="Q115" s="44">
        <v>3000</v>
      </c>
      <c r="R115" s="44">
        <v>0</v>
      </c>
      <c r="S115" s="44">
        <v>13140</v>
      </c>
      <c r="T115" s="45">
        <v>-600</v>
      </c>
      <c r="U115" s="45">
        <v>4355</v>
      </c>
      <c r="V115" s="45">
        <v>1085</v>
      </c>
      <c r="W115" s="41">
        <v>0.12095431847604957</v>
      </c>
      <c r="X115" s="46"/>
      <c r="Y115" s="46"/>
    </row>
    <row r="116" spans="1:27" s="152" customFormat="1" ht="15.75">
      <c r="A116" s="29" t="s">
        <v>1152</v>
      </c>
      <c r="B116" s="145" t="s">
        <v>356</v>
      </c>
      <c r="C116" s="146" t="s">
        <v>239</v>
      </c>
      <c r="D116" s="147" t="s">
        <v>240</v>
      </c>
      <c r="E116" s="146"/>
      <c r="F116" s="146">
        <v>12020</v>
      </c>
      <c r="G116" s="148">
        <v>7464</v>
      </c>
      <c r="H116" s="21">
        <v>4812</v>
      </c>
      <c r="I116" s="8">
        <f>VLOOKUP(C116,'202310-202403出荷数total2403220951'!B:F,5,0)</f>
        <v>1216</v>
      </c>
      <c r="J116" s="203">
        <f>VLOOKUP(C116,'出荷数2307～2406total241008110618'!B:F,5,0)</f>
        <v>1820</v>
      </c>
      <c r="K116" s="214" t="e">
        <f>VLOOKUP(C116,'出荷数2407-2506total250730101950'!B:F,5,0)</f>
        <v>#N/A</v>
      </c>
      <c r="L116" s="203" t="e">
        <f>VLOOKUP(C:C,total251219111800!B:F,5,0)</f>
        <v>#N/A</v>
      </c>
      <c r="M116" s="8"/>
      <c r="N116" s="21" t="e">
        <f t="shared" si="1"/>
        <v>#N/A</v>
      </c>
      <c r="O116" s="148">
        <v>0</v>
      </c>
      <c r="P116" s="148">
        <v>0</v>
      </c>
      <c r="Q116" s="44">
        <v>0</v>
      </c>
      <c r="R116" s="148">
        <v>0</v>
      </c>
      <c r="S116" s="148">
        <v>0</v>
      </c>
      <c r="T116" s="149">
        <v>0</v>
      </c>
      <c r="U116" s="149">
        <v>0</v>
      </c>
      <c r="V116" s="149" t="e">
        <v>#N/A</v>
      </c>
      <c r="W116" s="150" t="e">
        <v>#N/A</v>
      </c>
      <c r="X116" s="151"/>
      <c r="Y116" s="151"/>
    </row>
    <row r="117" spans="1:27">
      <c r="A117" s="29" t="s">
        <v>1153</v>
      </c>
      <c r="B117" s="30" t="s">
        <v>356</v>
      </c>
      <c r="C117" s="7" t="s">
        <v>201</v>
      </c>
      <c r="D117" s="20" t="s">
        <v>202</v>
      </c>
      <c r="E117" s="19"/>
      <c r="F117" s="19">
        <v>32322</v>
      </c>
      <c r="G117" s="21">
        <v>22492</v>
      </c>
      <c r="H117" s="21">
        <v>17877</v>
      </c>
      <c r="I117" s="213">
        <f>VLOOKUP(C117,'202310-202403出荷数total2403220951'!B:F,5,0)</f>
        <v>11946</v>
      </c>
      <c r="J117" s="203">
        <f>VLOOKUP(C117,'出荷数2307～2406total241008110618'!B:F,5,0)</f>
        <v>15273</v>
      </c>
      <c r="K117" s="214">
        <f>VLOOKUP(C117,'出荷数2407-2506total250730101950'!B:F,5,0)</f>
        <v>18289</v>
      </c>
      <c r="L117" s="203">
        <f>VLOOKUP(C:C,total251219111800!B:F,5,0)</f>
        <v>8889</v>
      </c>
      <c r="M117" s="8"/>
      <c r="N117" s="21">
        <f t="shared" si="1"/>
        <v>8889</v>
      </c>
      <c r="O117" s="44">
        <v>9617</v>
      </c>
      <c r="P117" s="44">
        <v>11590</v>
      </c>
      <c r="Q117" s="44">
        <v>6000</v>
      </c>
      <c r="R117" s="44">
        <v>0</v>
      </c>
      <c r="S117" s="44">
        <v>13560</v>
      </c>
      <c r="T117" s="45">
        <v>-1970</v>
      </c>
      <c r="U117" s="45">
        <v>2057</v>
      </c>
      <c r="V117" s="45">
        <v>-6832</v>
      </c>
      <c r="W117" s="41">
        <v>0.41915405290705898</v>
      </c>
      <c r="X117" s="46"/>
      <c r="Y117" s="46"/>
    </row>
    <row r="118" spans="1:27">
      <c r="A118" s="29" t="s">
        <v>1154</v>
      </c>
      <c r="B118" s="30" t="s">
        <v>356</v>
      </c>
      <c r="C118" s="6" t="s">
        <v>225</v>
      </c>
      <c r="D118" s="20" t="s">
        <v>226</v>
      </c>
      <c r="E118" s="19"/>
      <c r="F118" s="19">
        <v>16392</v>
      </c>
      <c r="G118" s="21">
        <v>8729</v>
      </c>
      <c r="H118" s="21">
        <v>6163</v>
      </c>
      <c r="I118" s="8">
        <f>VLOOKUP(C118,'202310-202403出荷数total2403220951'!B:F,5,0)</f>
        <v>1918</v>
      </c>
      <c r="J118" s="203">
        <f>VLOOKUP(C118,'出荷数2307～2406total241008110618'!B:F,5,0)</f>
        <v>3232</v>
      </c>
      <c r="K118" s="214">
        <f>VLOOKUP(C118,'出荷数2407-2506total250730101950'!B:F,5,0)</f>
        <v>1474</v>
      </c>
      <c r="L118" s="203">
        <f>VLOOKUP(C:C,total251219111800!B:F,5,0)</f>
        <v>1263</v>
      </c>
      <c r="M118" s="8"/>
      <c r="N118" s="21">
        <f t="shared" si="1"/>
        <v>1263</v>
      </c>
      <c r="O118" s="44">
        <v>1538</v>
      </c>
      <c r="P118" s="44">
        <v>1500</v>
      </c>
      <c r="Q118" s="44">
        <v>3000</v>
      </c>
      <c r="R118" s="44">
        <v>0</v>
      </c>
      <c r="S118" s="44">
        <v>1500</v>
      </c>
      <c r="T118" s="45">
        <v>0</v>
      </c>
      <c r="U118" s="45">
        <v>3038</v>
      </c>
      <c r="V118" s="45">
        <v>1775</v>
      </c>
      <c r="W118" s="41">
        <v>0.41573403554970373</v>
      </c>
      <c r="X118" s="46"/>
      <c r="Y118" s="46"/>
    </row>
    <row r="119" spans="1:27">
      <c r="A119" s="29" t="s">
        <v>1155</v>
      </c>
      <c r="B119" s="30" t="s">
        <v>356</v>
      </c>
      <c r="C119" s="6" t="s">
        <v>229</v>
      </c>
      <c r="D119" s="20" t="s">
        <v>230</v>
      </c>
      <c r="E119" s="19"/>
      <c r="F119" s="19">
        <v>33602</v>
      </c>
      <c r="G119" s="21">
        <v>26584</v>
      </c>
      <c r="H119" s="21">
        <v>12940</v>
      </c>
      <c r="I119" s="213">
        <f>VLOOKUP(C119,'202310-202403出荷数total2403220951'!B:F,5,0)</f>
        <v>8232</v>
      </c>
      <c r="J119" s="203">
        <f>VLOOKUP(C119,'出荷数2307～2406total241008110618'!B:F,5,0)</f>
        <v>9834</v>
      </c>
      <c r="K119" s="214">
        <f>VLOOKUP(C119,'出荷数2407-2506total250730101950'!B:F,5,0)</f>
        <v>10136</v>
      </c>
      <c r="L119" s="203">
        <f>VLOOKUP(C:C,total251219111800!B:F,5,0)</f>
        <v>5185</v>
      </c>
      <c r="M119" s="8"/>
      <c r="N119" s="21">
        <f t="shared" si="1"/>
        <v>5185</v>
      </c>
      <c r="O119" s="44">
        <v>10220</v>
      </c>
      <c r="P119" s="44">
        <v>15320</v>
      </c>
      <c r="Q119" s="44">
        <v>3000</v>
      </c>
      <c r="R119" s="44">
        <v>0</v>
      </c>
      <c r="S119" s="44">
        <v>15320</v>
      </c>
      <c r="T119" s="45">
        <v>0</v>
      </c>
      <c r="U119" s="45">
        <v>-2100</v>
      </c>
      <c r="V119" s="45">
        <v>-7285</v>
      </c>
      <c r="W119" s="41">
        <v>0.20301487862176978</v>
      </c>
      <c r="X119" s="46"/>
      <c r="Y119" s="46"/>
    </row>
    <row r="120" spans="1:27">
      <c r="A120" s="29" t="s">
        <v>1156</v>
      </c>
      <c r="B120" s="30" t="s">
        <v>356</v>
      </c>
      <c r="C120" s="17" t="s">
        <v>8</v>
      </c>
      <c r="D120" s="24" t="s">
        <v>9</v>
      </c>
      <c r="E120" s="23" t="s">
        <v>10</v>
      </c>
      <c r="F120" s="19">
        <v>3667</v>
      </c>
      <c r="G120" s="21">
        <v>3344</v>
      </c>
      <c r="H120" s="21">
        <v>5204</v>
      </c>
      <c r="I120" s="8">
        <f>VLOOKUP(C120,'202310-202403出荷数total2403220951'!B:F,5,0)</f>
        <v>1501</v>
      </c>
      <c r="J120" s="203">
        <f>VLOOKUP(C120,'出荷数2307～2406total241008110618'!B:F,5,0)</f>
        <v>3472</v>
      </c>
      <c r="K120" s="214">
        <f>VLOOKUP(C120,'出荷数2407-2506total250730101950'!B:F,5,0)</f>
        <v>6664</v>
      </c>
      <c r="L120" s="203">
        <f>VLOOKUP(C:C,total251219111800!B:F,5,0)</f>
        <v>1781</v>
      </c>
      <c r="M120" s="8"/>
      <c r="N120" s="21">
        <f t="shared" si="1"/>
        <v>1781</v>
      </c>
      <c r="O120" s="44">
        <v>3318</v>
      </c>
      <c r="P120" s="44">
        <v>676</v>
      </c>
      <c r="Q120" s="44">
        <v>0</v>
      </c>
      <c r="R120" s="44">
        <v>0</v>
      </c>
      <c r="S120" s="44">
        <v>300</v>
      </c>
      <c r="T120" s="45">
        <v>376</v>
      </c>
      <c r="U120" s="45">
        <v>3018</v>
      </c>
      <c r="V120" s="45">
        <v>1237</v>
      </c>
      <c r="W120" s="41">
        <v>0.44591887831747623</v>
      </c>
      <c r="X120" s="46"/>
      <c r="Y120" s="46"/>
    </row>
    <row r="121" spans="1:27">
      <c r="A121" s="29" t="s">
        <v>1157</v>
      </c>
      <c r="B121" s="30" t="s">
        <v>356</v>
      </c>
      <c r="C121" s="6" t="s">
        <v>106</v>
      </c>
      <c r="D121" s="20" t="s">
        <v>105</v>
      </c>
      <c r="E121" s="19" t="s">
        <v>93</v>
      </c>
      <c r="F121" s="19">
        <v>3839</v>
      </c>
      <c r="G121" s="21">
        <v>2940</v>
      </c>
      <c r="H121" s="21">
        <v>2342</v>
      </c>
      <c r="I121" s="8">
        <f>VLOOKUP(C121,'202310-202403出荷数total2403220951'!B:F,5,0)</f>
        <v>945</v>
      </c>
      <c r="J121" s="203">
        <f>VLOOKUP(C121,'出荷数2307～2406total241008110618'!B:F,5,0)</f>
        <v>2048</v>
      </c>
      <c r="K121" s="214">
        <f>VLOOKUP(C121,'出荷数2407-2506total250730101950'!B:F,5,0)</f>
        <v>1799</v>
      </c>
      <c r="L121" s="203">
        <f>VLOOKUP(C:C,total251219111800!B:F,5,0)</f>
        <v>894</v>
      </c>
      <c r="M121" s="8"/>
      <c r="N121" s="21">
        <f t="shared" si="1"/>
        <v>894</v>
      </c>
      <c r="O121" s="44">
        <v>337</v>
      </c>
      <c r="P121" s="44">
        <v>0</v>
      </c>
      <c r="Q121" s="44">
        <v>3000</v>
      </c>
      <c r="R121" s="44">
        <v>0</v>
      </c>
      <c r="S121" s="44">
        <v>0</v>
      </c>
      <c r="T121" s="45">
        <v>0</v>
      </c>
      <c r="U121" s="45">
        <v>3337</v>
      </c>
      <c r="V121" s="45">
        <v>2443</v>
      </c>
      <c r="W121" s="41">
        <v>2.6528189910979227</v>
      </c>
      <c r="X121" s="46" t="s">
        <v>4359</v>
      </c>
      <c r="Y121" s="46"/>
    </row>
    <row r="122" spans="1:27" s="152" customFormat="1" ht="15.75">
      <c r="A122" s="29" t="s">
        <v>1158</v>
      </c>
      <c r="B122" s="145" t="s">
        <v>356</v>
      </c>
      <c r="C122" s="146" t="s">
        <v>241</v>
      </c>
      <c r="D122" s="147" t="s">
        <v>242</v>
      </c>
      <c r="E122" s="146"/>
      <c r="F122" s="146">
        <v>229</v>
      </c>
      <c r="G122" s="148">
        <v>293</v>
      </c>
      <c r="H122" s="21">
        <v>221</v>
      </c>
      <c r="I122" s="8" t="e">
        <f>VLOOKUP(C122,'202310-202403出荷数total2403220951'!B:F,5,0)</f>
        <v>#N/A</v>
      </c>
      <c r="J122" s="203">
        <f>VLOOKUP(C122,'出荷数2307～2406total241008110618'!B:F,5,0)</f>
        <v>27</v>
      </c>
      <c r="K122" s="214" t="e">
        <f>VLOOKUP(C122,'出荷数2407-2506total250730101950'!B:F,5,0)</f>
        <v>#N/A</v>
      </c>
      <c r="L122" s="203" t="e">
        <f>VLOOKUP(C:C,total251219111800!B:F,5,0)</f>
        <v>#N/A</v>
      </c>
      <c r="M122" s="8"/>
      <c r="N122" s="21" t="e">
        <f t="shared" si="1"/>
        <v>#N/A</v>
      </c>
      <c r="O122" s="148">
        <v>0</v>
      </c>
      <c r="P122" s="148">
        <v>0</v>
      </c>
      <c r="Q122" s="44">
        <v>0</v>
      </c>
      <c r="R122" s="148">
        <v>0</v>
      </c>
      <c r="S122" s="148">
        <v>0</v>
      </c>
      <c r="T122" s="149">
        <v>0</v>
      </c>
      <c r="U122" s="149">
        <v>0</v>
      </c>
      <c r="V122" s="149" t="e">
        <v>#N/A</v>
      </c>
      <c r="W122" s="150" t="e">
        <v>#N/A</v>
      </c>
      <c r="X122" s="151"/>
      <c r="Y122" s="151"/>
    </row>
    <row r="123" spans="1:27">
      <c r="A123" s="29" t="s">
        <v>1159</v>
      </c>
      <c r="B123" s="30" t="s">
        <v>356</v>
      </c>
      <c r="C123" s="6" t="s">
        <v>51</v>
      </c>
      <c r="D123" s="20" t="s">
        <v>52</v>
      </c>
      <c r="E123" s="19"/>
      <c r="F123" s="19">
        <v>5984</v>
      </c>
      <c r="G123" s="21">
        <v>5894</v>
      </c>
      <c r="H123" s="21">
        <v>7752</v>
      </c>
      <c r="I123" s="213">
        <f>VLOOKUP(C123,'202310-202403出荷数total2403220951'!B:F,5,0)</f>
        <v>5083</v>
      </c>
      <c r="J123" s="203">
        <f>VLOOKUP(C123,'出荷数2307～2406total241008110618'!B:F,5,0)</f>
        <v>7615</v>
      </c>
      <c r="K123" s="214">
        <f>VLOOKUP(C123,'出荷数2407-2506total250730101950'!B:F,5,0)</f>
        <v>3740</v>
      </c>
      <c r="L123" s="203">
        <f>VLOOKUP(C:C,total251219111800!B:F,5,0)</f>
        <v>1242</v>
      </c>
      <c r="M123" s="8"/>
      <c r="N123" s="21">
        <f t="shared" si="1"/>
        <v>1242</v>
      </c>
      <c r="O123" s="44">
        <v>4937</v>
      </c>
      <c r="P123" s="44">
        <v>0</v>
      </c>
      <c r="Q123" s="44">
        <v>0</v>
      </c>
      <c r="R123" s="44">
        <v>0</v>
      </c>
      <c r="S123" s="44">
        <v>0</v>
      </c>
      <c r="T123" s="45">
        <v>0</v>
      </c>
      <c r="U123" s="45">
        <v>4937</v>
      </c>
      <c r="V123" s="45">
        <v>3695</v>
      </c>
      <c r="W123" s="41">
        <v>0.25156977921814866</v>
      </c>
      <c r="X123" s="46"/>
      <c r="Y123" s="46"/>
    </row>
    <row r="124" spans="1:27">
      <c r="A124" s="29" t="s">
        <v>1160</v>
      </c>
      <c r="B124" s="30" t="s">
        <v>356</v>
      </c>
      <c r="C124" s="6" t="s">
        <v>102</v>
      </c>
      <c r="D124" s="20" t="s">
        <v>101</v>
      </c>
      <c r="E124" s="19" t="s">
        <v>93</v>
      </c>
      <c r="F124" s="19">
        <v>6188</v>
      </c>
      <c r="G124" s="21">
        <v>5369</v>
      </c>
      <c r="H124" s="21">
        <v>4487</v>
      </c>
      <c r="I124" s="8">
        <f>VLOOKUP(C124,'202310-202403出荷数total2403220951'!B:F,5,0)</f>
        <v>1851</v>
      </c>
      <c r="J124" s="203">
        <f>VLOOKUP(C124,'出荷数2307～2406total241008110618'!B:F,5,0)</f>
        <v>3604</v>
      </c>
      <c r="K124" s="214">
        <f>VLOOKUP(C124,'出荷数2407-2506total250730101950'!B:F,5,0)</f>
        <v>3966</v>
      </c>
      <c r="L124" s="203">
        <f>VLOOKUP(C:C,total251219111800!B:F,5,0)</f>
        <v>2075</v>
      </c>
      <c r="M124" s="8"/>
      <c r="N124" s="21">
        <f t="shared" si="1"/>
        <v>2075</v>
      </c>
      <c r="O124" s="44">
        <v>571</v>
      </c>
      <c r="P124" s="44">
        <v>0</v>
      </c>
      <c r="Q124" s="44">
        <v>3000</v>
      </c>
      <c r="R124" s="44">
        <v>0</v>
      </c>
      <c r="S124" s="44">
        <v>0</v>
      </c>
      <c r="T124" s="45">
        <v>0</v>
      </c>
      <c r="U124" s="45">
        <v>3571</v>
      </c>
      <c r="V124" s="45">
        <v>1496</v>
      </c>
      <c r="W124" s="41">
        <v>3.6339754816112082</v>
      </c>
      <c r="X124" s="46" t="s">
        <v>4360</v>
      </c>
      <c r="Y124" s="46"/>
    </row>
    <row r="125" spans="1:27">
      <c r="A125" s="29" t="s">
        <v>1161</v>
      </c>
      <c r="B125" s="30" t="s">
        <v>356</v>
      </c>
      <c r="C125" s="6" t="s">
        <v>75</v>
      </c>
      <c r="D125" s="20" t="s">
        <v>76</v>
      </c>
      <c r="E125" s="19"/>
      <c r="F125" s="19">
        <v>3247</v>
      </c>
      <c r="G125" s="21">
        <v>4123</v>
      </c>
      <c r="H125" s="21">
        <v>3244</v>
      </c>
      <c r="I125" s="8">
        <f>VLOOKUP(C125,'202310-202403出荷数total2403220951'!B:F,5,0)</f>
        <v>1725</v>
      </c>
      <c r="J125" s="203">
        <f>VLOOKUP(C125,'出荷数2307～2406total241008110618'!B:F,5,0)</f>
        <v>3316</v>
      </c>
      <c r="K125" s="214">
        <f>VLOOKUP(C125,'出荷数2407-2506total250730101950'!B:F,5,0)</f>
        <v>3616</v>
      </c>
      <c r="L125" s="203">
        <f>VLOOKUP(C:C,total251219111800!B:F,5,0)</f>
        <v>1448</v>
      </c>
      <c r="M125" s="8"/>
      <c r="N125" s="21">
        <f t="shared" si="1"/>
        <v>1448</v>
      </c>
      <c r="O125" s="44">
        <v>3540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3540</v>
      </c>
      <c r="V125" s="45">
        <v>2092</v>
      </c>
      <c r="W125" s="41">
        <v>0.4090395480225989</v>
      </c>
      <c r="X125" s="46"/>
      <c r="Y125" s="46"/>
    </row>
    <row r="126" spans="1:27">
      <c r="A126" s="29" t="s">
        <v>1162</v>
      </c>
      <c r="B126" s="30" t="s">
        <v>356</v>
      </c>
      <c r="C126" s="6" t="s">
        <v>180</v>
      </c>
      <c r="D126" s="20" t="s">
        <v>181</v>
      </c>
      <c r="E126" s="19"/>
      <c r="F126" s="19">
        <v>4027</v>
      </c>
      <c r="G126" s="21">
        <v>3846</v>
      </c>
      <c r="H126" s="21">
        <v>5435</v>
      </c>
      <c r="I126" s="8">
        <f>VLOOKUP(C126,'202310-202403出荷数total2403220951'!B:F,5,0)</f>
        <v>2023</v>
      </c>
      <c r="J126" s="203">
        <f>VLOOKUP(C126,'出荷数2307～2406total241008110618'!B:F,5,0)</f>
        <v>2304</v>
      </c>
      <c r="K126" s="214">
        <f>VLOOKUP(C126,'出荷数2407-2506total250730101950'!B:F,5,0)</f>
        <v>1685</v>
      </c>
      <c r="L126" s="203">
        <f>VLOOKUP(C:C,total251219111800!B:F,5,0)</f>
        <v>1106</v>
      </c>
      <c r="M126" s="8"/>
      <c r="N126" s="21">
        <f t="shared" si="1"/>
        <v>1106</v>
      </c>
      <c r="O126" s="44">
        <v>2294</v>
      </c>
      <c r="P126" s="44">
        <v>2400</v>
      </c>
      <c r="Q126" s="44">
        <v>0</v>
      </c>
      <c r="R126" s="44">
        <v>0</v>
      </c>
      <c r="S126" s="44">
        <v>2400</v>
      </c>
      <c r="T126" s="45">
        <v>0</v>
      </c>
      <c r="U126" s="45">
        <v>-106</v>
      </c>
      <c r="V126" s="45">
        <v>-1212</v>
      </c>
      <c r="W126" s="41">
        <v>0.23561994034938219</v>
      </c>
      <c r="X126" s="46" t="s">
        <v>4391</v>
      </c>
      <c r="Y126" s="46"/>
    </row>
    <row r="127" spans="1:27">
      <c r="A127" s="29" t="s">
        <v>1163</v>
      </c>
      <c r="B127" s="30" t="s">
        <v>356</v>
      </c>
      <c r="C127" s="7" t="s">
        <v>1005</v>
      </c>
      <c r="D127" s="20" t="s">
        <v>1261</v>
      </c>
      <c r="E127" s="19" t="s">
        <v>212</v>
      </c>
      <c r="F127" s="19">
        <v>1488</v>
      </c>
      <c r="G127" s="21">
        <v>1122</v>
      </c>
      <c r="H127" s="21">
        <v>685</v>
      </c>
      <c r="I127" s="8">
        <f>VLOOKUP(C127,'202310-202403出荷数total2403220951'!B:F,5,0)</f>
        <v>95</v>
      </c>
      <c r="J127" s="203">
        <f>VLOOKUP(C127,'出荷数2307～2406total241008110618'!B:F,5,0)</f>
        <v>192</v>
      </c>
      <c r="K127" s="214">
        <f>VLOOKUP(C127,'出荷数2407-2506total250730101950'!B:F,5,0)</f>
        <v>25</v>
      </c>
      <c r="L127" s="203">
        <f>VLOOKUP(C:C,total251219111800!B:F,5,0)</f>
        <v>1</v>
      </c>
      <c r="M127" s="8"/>
      <c r="N127" s="21">
        <f t="shared" si="1"/>
        <v>1</v>
      </c>
      <c r="O127" s="44">
        <v>28</v>
      </c>
      <c r="P127" s="44">
        <v>0</v>
      </c>
      <c r="Q127" s="44">
        <v>0</v>
      </c>
      <c r="R127" s="44">
        <v>0</v>
      </c>
      <c r="S127" s="44">
        <v>0</v>
      </c>
      <c r="T127" s="45">
        <v>0</v>
      </c>
      <c r="U127" s="45">
        <v>28</v>
      </c>
      <c r="V127" s="45">
        <v>27</v>
      </c>
      <c r="W127" s="41">
        <v>3.5714285714285712E-2</v>
      </c>
      <c r="X127" s="46"/>
      <c r="Y127" s="46"/>
    </row>
    <row r="128" spans="1:27" s="200" customFormat="1">
      <c r="A128" s="192" t="s">
        <v>1164</v>
      </c>
      <c r="B128" s="193" t="s">
        <v>356</v>
      </c>
      <c r="C128" s="194" t="s">
        <v>26</v>
      </c>
      <c r="D128" s="195" t="s">
        <v>27</v>
      </c>
      <c r="E128" s="194"/>
      <c r="F128" s="194">
        <v>1951</v>
      </c>
      <c r="G128" s="196">
        <v>2043</v>
      </c>
      <c r="H128" s="196">
        <v>864</v>
      </c>
      <c r="I128" s="281">
        <f>VLOOKUP(C128,'202310-202403出荷数total2403220951'!B:F,5,0)</f>
        <v>1058</v>
      </c>
      <c r="J128" s="196">
        <f>VLOOKUP(C128,'出荷数2307～2406total241008110618'!B:F,5,0)</f>
        <v>1613</v>
      </c>
      <c r="K128" s="196">
        <f>VLOOKUP(C128,'出荷数2407-2506total250730101950'!B:F,5,0)</f>
        <v>2664</v>
      </c>
      <c r="L128" s="196">
        <f>VLOOKUP(C:C,total251219111800!B:F,5,0)</f>
        <v>846</v>
      </c>
      <c r="M128" s="281">
        <v>700</v>
      </c>
      <c r="N128" s="196">
        <f t="shared" si="1"/>
        <v>846</v>
      </c>
      <c r="O128" s="196">
        <v>460</v>
      </c>
      <c r="P128" s="196">
        <v>310</v>
      </c>
      <c r="Q128" s="196">
        <v>0</v>
      </c>
      <c r="R128" s="196">
        <v>0</v>
      </c>
      <c r="S128" s="196">
        <v>510</v>
      </c>
      <c r="T128" s="197">
        <v>-200</v>
      </c>
      <c r="U128" s="197">
        <v>-50</v>
      </c>
      <c r="V128" s="197">
        <v>-896</v>
      </c>
      <c r="W128" s="198">
        <v>1.0987012987012987</v>
      </c>
      <c r="X128" s="196"/>
      <c r="Y128" s="196"/>
      <c r="Z128" s="201"/>
      <c r="AA128" s="201"/>
    </row>
    <row r="129" spans="1:25">
      <c r="A129" s="29" t="s">
        <v>1165</v>
      </c>
      <c r="B129" s="30" t="s">
        <v>356</v>
      </c>
      <c r="C129" s="6" t="s">
        <v>49</v>
      </c>
      <c r="D129" s="20" t="s">
        <v>50</v>
      </c>
      <c r="E129" s="19"/>
      <c r="F129" s="19">
        <v>7</v>
      </c>
      <c r="G129" s="21">
        <v>2715</v>
      </c>
      <c r="H129" s="21">
        <v>6245</v>
      </c>
      <c r="I129" s="8">
        <f>VLOOKUP(C129,'202310-202403出荷数total2403220951'!B:F,5,0)</f>
        <v>2605</v>
      </c>
      <c r="J129" s="203">
        <f>VLOOKUP(C129,'出荷数2307～2406total241008110618'!B:F,5,0)</f>
        <v>4562</v>
      </c>
      <c r="K129" s="214">
        <f>VLOOKUP(C129,'出荷数2407-2506total250730101950'!B:F,5,0)</f>
        <v>5020</v>
      </c>
      <c r="L129" s="203">
        <f>VLOOKUP(C:C,total251219111800!B:F,5,0)</f>
        <v>838</v>
      </c>
      <c r="M129" s="8"/>
      <c r="N129" s="21">
        <f t="shared" si="1"/>
        <v>838</v>
      </c>
      <c r="O129" s="44">
        <v>4162</v>
      </c>
      <c r="P129" s="44">
        <v>4780</v>
      </c>
      <c r="Q129" s="44">
        <v>3040</v>
      </c>
      <c r="R129" s="44">
        <v>0</v>
      </c>
      <c r="S129" s="44">
        <v>1850</v>
      </c>
      <c r="T129" s="45">
        <v>2930</v>
      </c>
      <c r="U129" s="45">
        <v>5352</v>
      </c>
      <c r="V129" s="45">
        <v>4514</v>
      </c>
      <c r="W129" s="41">
        <v>9.3715052560948336E-2</v>
      </c>
      <c r="X129" s="12"/>
      <c r="Y129" s="12"/>
    </row>
    <row r="130" spans="1:25">
      <c r="A130" s="29" t="s">
        <v>1166</v>
      </c>
      <c r="B130" s="30" t="s">
        <v>356</v>
      </c>
      <c r="C130" s="6" t="s">
        <v>89</v>
      </c>
      <c r="D130" s="20" t="s">
        <v>90</v>
      </c>
      <c r="E130" s="19" t="s">
        <v>85</v>
      </c>
      <c r="F130" s="19">
        <v>9483</v>
      </c>
      <c r="G130" s="21">
        <v>8523</v>
      </c>
      <c r="H130" s="21">
        <v>5311</v>
      </c>
      <c r="I130" s="8">
        <f>VLOOKUP(C130,'202310-202403出荷数total2403220951'!B:F,5,0)</f>
        <v>2135</v>
      </c>
      <c r="J130" s="203">
        <f>VLOOKUP(C130,'出荷数2307～2406total241008110618'!B:F,5,0)</f>
        <v>4055</v>
      </c>
      <c r="K130" s="214">
        <f>VLOOKUP(C130,'出荷数2407-2506total250730101950'!B:F,5,0)</f>
        <v>3388</v>
      </c>
      <c r="L130" s="203">
        <f>VLOOKUP(C:C,total251219111800!B:F,5,0)</f>
        <v>1512</v>
      </c>
      <c r="M130" s="8"/>
      <c r="N130" s="21">
        <f t="shared" si="1"/>
        <v>1512</v>
      </c>
      <c r="O130" s="44">
        <v>4984</v>
      </c>
      <c r="P130" s="44">
        <v>0</v>
      </c>
      <c r="Q130" s="44">
        <v>0</v>
      </c>
      <c r="R130" s="44">
        <v>0</v>
      </c>
      <c r="S130" s="44">
        <v>0</v>
      </c>
      <c r="T130" s="45">
        <v>0</v>
      </c>
      <c r="U130" s="45">
        <v>4984</v>
      </c>
      <c r="V130" s="45">
        <v>3472</v>
      </c>
      <c r="W130" s="41">
        <v>0.30337078651685395</v>
      </c>
      <c r="X130" s="46"/>
      <c r="Y130" s="46"/>
    </row>
    <row r="131" spans="1:25">
      <c r="A131" s="29" t="s">
        <v>1167</v>
      </c>
      <c r="B131" s="30" t="s">
        <v>356</v>
      </c>
      <c r="C131" s="7" t="s">
        <v>199</v>
      </c>
      <c r="D131" s="20" t="s">
        <v>200</v>
      </c>
      <c r="E131" s="19"/>
      <c r="F131" s="19">
        <v>13106</v>
      </c>
      <c r="G131" s="21">
        <v>11313</v>
      </c>
      <c r="H131" s="21">
        <v>9842</v>
      </c>
      <c r="I131" s="213">
        <f>VLOOKUP(C131,'202310-202403出荷数total2403220951'!B:F,5,0)</f>
        <v>6655</v>
      </c>
      <c r="J131" s="203">
        <f>VLOOKUP(C131,'出荷数2307～2406total241008110618'!B:F,5,0)</f>
        <v>9437</v>
      </c>
      <c r="K131" s="214">
        <f>VLOOKUP(C131,'出荷数2407-2506total250730101950'!B:F,5,0)</f>
        <v>8604</v>
      </c>
      <c r="L131" s="203">
        <f>VLOOKUP(C:C,total251219111800!B:F,5,0)</f>
        <v>4122</v>
      </c>
      <c r="M131" s="8"/>
      <c r="N131" s="21">
        <f t="shared" ref="N131:N139" si="2">L131</f>
        <v>4122</v>
      </c>
      <c r="O131" s="44">
        <v>12538</v>
      </c>
      <c r="P131" s="44">
        <v>5545</v>
      </c>
      <c r="Q131" s="44">
        <v>0</v>
      </c>
      <c r="R131" s="44">
        <v>0</v>
      </c>
      <c r="S131" s="44">
        <v>5545</v>
      </c>
      <c r="T131" s="45">
        <v>0</v>
      </c>
      <c r="U131" s="45">
        <v>6993</v>
      </c>
      <c r="V131" s="45">
        <v>2871</v>
      </c>
      <c r="W131" s="41">
        <v>0.22794890228391307</v>
      </c>
      <c r="X131" s="250"/>
      <c r="Y131" s="250"/>
    </row>
    <row r="132" spans="1:25">
      <c r="A132" s="29" t="s">
        <v>1168</v>
      </c>
      <c r="B132" s="30" t="s">
        <v>356</v>
      </c>
      <c r="C132" s="6" t="s">
        <v>148</v>
      </c>
      <c r="D132" s="20" t="s">
        <v>149</v>
      </c>
      <c r="E132" s="19" t="s">
        <v>2743</v>
      </c>
      <c r="F132" s="19">
        <v>14630</v>
      </c>
      <c r="G132" s="21">
        <v>14283</v>
      </c>
      <c r="H132" s="21">
        <v>12589</v>
      </c>
      <c r="I132" s="8">
        <f>VLOOKUP(C132,'202310-202403出荷数total2403220951'!B:F,5,0)</f>
        <v>3291</v>
      </c>
      <c r="J132" s="203">
        <f>VLOOKUP(C132,'出荷数2307～2406total241008110618'!B:F,5,0)</f>
        <v>7501</v>
      </c>
      <c r="K132" s="214">
        <f>VLOOKUP(C132,'出荷数2407-2506total250730101950'!B:F,5,0)</f>
        <v>8163</v>
      </c>
      <c r="L132" s="203">
        <f>VLOOKUP(C:C,total251219111800!B:F,5,0)</f>
        <v>3759</v>
      </c>
      <c r="M132" s="8"/>
      <c r="N132" s="21">
        <f t="shared" si="2"/>
        <v>3759</v>
      </c>
      <c r="O132" s="44">
        <v>7519</v>
      </c>
      <c r="P132" s="44">
        <v>2790</v>
      </c>
      <c r="Q132" s="44">
        <v>0</v>
      </c>
      <c r="R132" s="44">
        <v>0</v>
      </c>
      <c r="S132" s="44">
        <v>3300</v>
      </c>
      <c r="T132" s="45">
        <v>-510</v>
      </c>
      <c r="U132" s="45">
        <v>4219</v>
      </c>
      <c r="V132" s="45">
        <v>460</v>
      </c>
      <c r="W132" s="41">
        <v>0.36463284508681737</v>
      </c>
      <c r="X132" s="46"/>
      <c r="Y132" s="46"/>
    </row>
    <row r="133" spans="1:25" ht="23.45" customHeight="1">
      <c r="A133" s="29" t="s">
        <v>1169</v>
      </c>
      <c r="B133" s="30" t="s">
        <v>356</v>
      </c>
      <c r="C133" s="6" t="s">
        <v>2899</v>
      </c>
      <c r="D133" s="20" t="s">
        <v>78</v>
      </c>
      <c r="E133" s="19"/>
      <c r="F133" s="19">
        <v>3989</v>
      </c>
      <c r="G133" s="21">
        <v>5436</v>
      </c>
      <c r="H133" s="21">
        <v>4891</v>
      </c>
      <c r="I133" s="213">
        <f>VLOOKUP(C133,'202310-202403出荷数total2403220951'!B:F,5,0)</f>
        <v>2737</v>
      </c>
      <c r="J133" s="203">
        <f>VLOOKUP(C133,'出荷数2307～2406total241008110618'!B:F,5,0)</f>
        <v>5560</v>
      </c>
      <c r="K133" s="214">
        <f>VLOOKUP(C133,'出荷数2407-2506total250730101950'!B:F,5,0)</f>
        <v>5938</v>
      </c>
      <c r="L133" s="203">
        <f>VLOOKUP(C:C,total251219111800!B:F,5,0)</f>
        <v>2348</v>
      </c>
      <c r="M133" s="8"/>
      <c r="N133" s="21">
        <f t="shared" si="2"/>
        <v>2348</v>
      </c>
      <c r="O133" s="44">
        <v>3206</v>
      </c>
      <c r="P133" s="44">
        <v>0</v>
      </c>
      <c r="Q133" s="44">
        <v>0</v>
      </c>
      <c r="R133" s="44">
        <v>0</v>
      </c>
      <c r="S133" s="44">
        <v>0</v>
      </c>
      <c r="T133" s="45">
        <v>0</v>
      </c>
      <c r="U133" s="45">
        <v>3206</v>
      </c>
      <c r="V133" s="45">
        <v>858</v>
      </c>
      <c r="W133" s="41">
        <v>0.73237679351216467</v>
      </c>
      <c r="X133" s="46"/>
      <c r="Y133" s="46"/>
    </row>
    <row r="134" spans="1:25">
      <c r="A134" s="29" t="s">
        <v>1170</v>
      </c>
      <c r="B134" s="30" t="s">
        <v>356</v>
      </c>
      <c r="C134" s="6" t="s">
        <v>18</v>
      </c>
      <c r="D134" s="20" t="s">
        <v>19</v>
      </c>
      <c r="E134" s="19"/>
      <c r="F134" s="19">
        <v>25183</v>
      </c>
      <c r="G134" s="21">
        <v>19259</v>
      </c>
      <c r="H134" s="21">
        <v>9465</v>
      </c>
      <c r="I134" s="8">
        <f>VLOOKUP(C134,'202310-202403出荷数total2403220951'!B:F,5,0)</f>
        <v>2574</v>
      </c>
      <c r="J134" s="203">
        <f>VLOOKUP(C134,'出荷数2307～2406total241008110618'!B:F,5,0)</f>
        <v>6136</v>
      </c>
      <c r="K134" s="214">
        <f>VLOOKUP(C134,'出荷数2407-2506total250730101950'!B:F,5,0)</f>
        <v>5981</v>
      </c>
      <c r="L134" s="203">
        <f>VLOOKUP(C:C,total251219111800!B:F,5,0)</f>
        <v>1000</v>
      </c>
      <c r="M134" s="8"/>
      <c r="N134" s="21">
        <f t="shared" si="2"/>
        <v>1000</v>
      </c>
      <c r="O134" s="44">
        <v>3998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3998</v>
      </c>
      <c r="V134" s="45">
        <v>2998</v>
      </c>
      <c r="W134" s="41">
        <v>0.25012506253126565</v>
      </c>
      <c r="X134" s="46"/>
      <c r="Y134" s="46"/>
    </row>
    <row r="135" spans="1:25">
      <c r="A135" s="29" t="s">
        <v>1171</v>
      </c>
      <c r="B135" s="30" t="s">
        <v>356</v>
      </c>
      <c r="C135" s="6" t="s">
        <v>131</v>
      </c>
      <c r="D135" s="20" t="s">
        <v>132</v>
      </c>
      <c r="E135" s="19" t="s">
        <v>133</v>
      </c>
      <c r="F135" s="19">
        <v>8130</v>
      </c>
      <c r="G135" s="21">
        <v>8476</v>
      </c>
      <c r="H135" s="21">
        <v>4956</v>
      </c>
      <c r="I135" s="213">
        <f>VLOOKUP(C135,'202310-202403出荷数total2403220951'!B:F,5,0)</f>
        <v>3144</v>
      </c>
      <c r="J135" s="203">
        <f>VLOOKUP(C135,'出荷数2307～2406total241008110618'!B:F,5,0)</f>
        <v>5322</v>
      </c>
      <c r="K135" s="214">
        <f>VLOOKUP(C135,'出荷数2407-2506total250730101950'!B:F,5,0)</f>
        <v>4837</v>
      </c>
      <c r="L135" s="203">
        <f>VLOOKUP(C:C,total251219111800!B:F,5,0)</f>
        <v>2250</v>
      </c>
      <c r="M135" s="8"/>
      <c r="N135" s="21">
        <f t="shared" si="2"/>
        <v>2250</v>
      </c>
      <c r="O135" s="44">
        <v>3066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3066</v>
      </c>
      <c r="V135" s="45">
        <v>816</v>
      </c>
      <c r="W135" s="41">
        <v>0.73385518590998045</v>
      </c>
      <c r="X135" s="46"/>
      <c r="Y135" s="46"/>
    </row>
    <row r="136" spans="1:25">
      <c r="A136" s="29" t="s">
        <v>1172</v>
      </c>
      <c r="B136" s="30" t="s">
        <v>356</v>
      </c>
      <c r="C136" s="17" t="s">
        <v>112</v>
      </c>
      <c r="D136" s="24" t="s">
        <v>113</v>
      </c>
      <c r="E136" s="23"/>
      <c r="F136" s="19">
        <v>754</v>
      </c>
      <c r="G136" s="21">
        <v>9776</v>
      </c>
      <c r="H136" s="21">
        <v>489</v>
      </c>
      <c r="I136" s="8">
        <f>VLOOKUP(C136,'202310-202403出荷数total2403220951'!B:F,5,0)</f>
        <v>160</v>
      </c>
      <c r="J136" s="203">
        <f>VLOOKUP(C136,'出荷数2307～2406total241008110618'!B:F,5,0)</f>
        <v>476</v>
      </c>
      <c r="K136" s="214">
        <f>VLOOKUP(C136,'出荷数2407-2506total250730101950'!B:F,5,0)</f>
        <v>370</v>
      </c>
      <c r="L136" s="203">
        <f>VLOOKUP(C:C,total251219111800!B:F,5,0)</f>
        <v>120</v>
      </c>
      <c r="M136" s="8"/>
      <c r="N136" s="21">
        <f t="shared" si="2"/>
        <v>120</v>
      </c>
      <c r="O136" s="44">
        <v>684</v>
      </c>
      <c r="P136" s="44">
        <v>0</v>
      </c>
      <c r="Q136" s="44">
        <v>0</v>
      </c>
      <c r="R136" s="44">
        <v>0</v>
      </c>
      <c r="S136" s="44">
        <v>0</v>
      </c>
      <c r="T136" s="45">
        <v>0</v>
      </c>
      <c r="U136" s="45">
        <v>684</v>
      </c>
      <c r="V136" s="45">
        <v>564</v>
      </c>
      <c r="W136" s="41">
        <v>0.17543859649122806</v>
      </c>
      <c r="X136" s="46"/>
      <c r="Y136" s="46"/>
    </row>
    <row r="137" spans="1:25">
      <c r="A137" s="29" t="s">
        <v>1173</v>
      </c>
      <c r="B137" s="30" t="s">
        <v>356</v>
      </c>
      <c r="C137" s="6" t="s">
        <v>100</v>
      </c>
      <c r="D137" s="20" t="s">
        <v>101</v>
      </c>
      <c r="E137" s="19" t="s">
        <v>85</v>
      </c>
      <c r="F137" s="19">
        <v>7814</v>
      </c>
      <c r="G137" s="21">
        <v>7684</v>
      </c>
      <c r="H137" s="21">
        <v>7018</v>
      </c>
      <c r="I137" s="8">
        <f>VLOOKUP(C137,'202310-202403出荷数total2403220951'!B:F,5,0)</f>
        <v>3238</v>
      </c>
      <c r="J137" s="203">
        <f>VLOOKUP(C137,'出荷数2307～2406total241008110618'!B:F,5,0)</f>
        <v>6522</v>
      </c>
      <c r="K137" s="214">
        <f>VLOOKUP(C137,'出荷数2407-2506total250730101950'!B:F,5,0)</f>
        <v>6203</v>
      </c>
      <c r="L137" s="203">
        <f>VLOOKUP(C:C,total251219111800!B:F,5,0)</f>
        <v>3240</v>
      </c>
      <c r="M137" s="213"/>
      <c r="N137" s="21">
        <f t="shared" si="2"/>
        <v>3240</v>
      </c>
      <c r="O137" s="44">
        <v>1830</v>
      </c>
      <c r="P137" s="44">
        <v>0</v>
      </c>
      <c r="Q137" s="44">
        <v>0</v>
      </c>
      <c r="R137" s="44">
        <v>0</v>
      </c>
      <c r="S137" s="44">
        <v>0</v>
      </c>
      <c r="T137" s="45">
        <v>0</v>
      </c>
      <c r="U137" s="45">
        <v>1830</v>
      </c>
      <c r="V137" s="45">
        <v>-1410</v>
      </c>
      <c r="W137" s="41">
        <v>1.7704918032786885</v>
      </c>
      <c r="X137" s="46" t="s">
        <v>4402</v>
      </c>
      <c r="Y137" s="46" t="s">
        <v>4403</v>
      </c>
    </row>
    <row r="138" spans="1:25">
      <c r="A138" s="29" t="s">
        <v>1174</v>
      </c>
      <c r="B138" s="30" t="s">
        <v>356</v>
      </c>
      <c r="C138" s="17" t="s">
        <v>252</v>
      </c>
      <c r="D138" s="24" t="s">
        <v>253</v>
      </c>
      <c r="E138" s="23"/>
      <c r="F138" s="19">
        <v>3927</v>
      </c>
      <c r="G138" s="21">
        <v>6192</v>
      </c>
      <c r="H138" s="21">
        <v>3235</v>
      </c>
      <c r="I138" s="8">
        <f>VLOOKUP(C138,'202310-202403出荷数total2403220951'!B:F,5,0)</f>
        <v>1313</v>
      </c>
      <c r="J138" s="203">
        <f>VLOOKUP(C138,'出荷数2307～2406total241008110618'!B:F,5,0)</f>
        <v>2809</v>
      </c>
      <c r="K138" s="214">
        <f>VLOOKUP(C138,'出荷数2407-2506total250730101950'!B:F,5,0)</f>
        <v>3528</v>
      </c>
      <c r="L138" s="203">
        <f>VLOOKUP(C:C,total251219111800!B:F,5,0)</f>
        <v>1452</v>
      </c>
      <c r="M138" s="8"/>
      <c r="N138" s="21">
        <f t="shared" si="2"/>
        <v>1452</v>
      </c>
      <c r="O138" s="44">
        <v>2485</v>
      </c>
      <c r="P138" s="44">
        <v>0</v>
      </c>
      <c r="Q138" s="44">
        <v>0</v>
      </c>
      <c r="R138" s="44">
        <v>0</v>
      </c>
      <c r="S138" s="44">
        <v>0</v>
      </c>
      <c r="T138" s="45">
        <v>0</v>
      </c>
      <c r="U138" s="45">
        <v>2485</v>
      </c>
      <c r="V138" s="45">
        <v>1033</v>
      </c>
      <c r="W138" s="41">
        <v>0.58430583501006039</v>
      </c>
      <c r="X138" s="46"/>
      <c r="Y138" s="46"/>
    </row>
    <row r="139" spans="1:25">
      <c r="A139" s="29" t="s">
        <v>1175</v>
      </c>
      <c r="B139" s="30" t="s">
        <v>356</v>
      </c>
      <c r="C139" s="6" t="s">
        <v>30</v>
      </c>
      <c r="D139" s="20" t="s">
        <v>31</v>
      </c>
      <c r="E139" s="19"/>
      <c r="F139" s="19">
        <v>17211</v>
      </c>
      <c r="G139" s="21">
        <v>12662</v>
      </c>
      <c r="H139" s="21">
        <v>6728</v>
      </c>
      <c r="I139" s="213">
        <f>VLOOKUP(C139,'202310-202403出荷数total2403220951'!B:F,5,0)</f>
        <v>9458</v>
      </c>
      <c r="J139" s="203">
        <f>VLOOKUP(C139,'出荷数2307～2406total241008110618'!B:F,5,0)</f>
        <v>13583</v>
      </c>
      <c r="K139" s="214">
        <f>VLOOKUP(C139,'出荷数2407-2506total250730101950'!B:F,5,0)</f>
        <v>11809</v>
      </c>
      <c r="L139" s="203">
        <f>VLOOKUP(C:C,total251219111800!B:F,5,0)</f>
        <v>2303</v>
      </c>
      <c r="M139" s="8"/>
      <c r="N139" s="21">
        <f t="shared" si="2"/>
        <v>2303</v>
      </c>
      <c r="O139" s="44">
        <v>7084</v>
      </c>
      <c r="P139" s="44">
        <v>2700</v>
      </c>
      <c r="Q139" s="44">
        <v>0</v>
      </c>
      <c r="R139" s="44">
        <v>0</v>
      </c>
      <c r="S139" s="44">
        <v>2700</v>
      </c>
      <c r="T139" s="45">
        <v>0</v>
      </c>
      <c r="U139" s="45">
        <v>4384</v>
      </c>
      <c r="V139" s="45">
        <v>2081</v>
      </c>
      <c r="W139" s="41">
        <v>0.23538430089942763</v>
      </c>
      <c r="X139" s="46"/>
      <c r="Y139" s="46"/>
    </row>
    <row r="140" spans="1:25">
      <c r="A140" s="29" t="s">
        <v>1176</v>
      </c>
      <c r="B140" s="30" t="s">
        <v>356</v>
      </c>
      <c r="C140" s="17" t="s">
        <v>237</v>
      </c>
      <c r="D140" s="24" t="s">
        <v>238</v>
      </c>
      <c r="E140" s="23"/>
      <c r="F140" s="19">
        <v>6153</v>
      </c>
      <c r="G140" s="21">
        <v>5390</v>
      </c>
      <c r="H140" s="21">
        <v>4913</v>
      </c>
      <c r="I140" s="8">
        <f>VLOOKUP(C140,'202310-202403出荷数total2403220951'!B:F,5,0)</f>
        <v>1708</v>
      </c>
      <c r="J140" s="203">
        <f>VLOOKUP(C140,'出荷数2307～2406total241008110618'!B:F,5,0)</f>
        <v>3580</v>
      </c>
      <c r="K140" s="214">
        <f>VLOOKUP(C140,'出荷数2407-2506total250730101950'!B:F,5,0)</f>
        <v>3493</v>
      </c>
      <c r="L140" s="203">
        <f>VLOOKUP(C:C,total251219111800!B:F,5,0)</f>
        <v>1332</v>
      </c>
      <c r="M140" s="211">
        <v>2200</v>
      </c>
      <c r="N140" s="211">
        <v>2200</v>
      </c>
      <c r="O140" s="44">
        <v>1885</v>
      </c>
      <c r="P140" s="44">
        <v>0</v>
      </c>
      <c r="Q140" s="44">
        <v>3000</v>
      </c>
      <c r="R140" s="44">
        <v>0</v>
      </c>
      <c r="S140" s="44">
        <v>0</v>
      </c>
      <c r="T140" s="45">
        <v>0</v>
      </c>
      <c r="U140" s="45">
        <v>4885</v>
      </c>
      <c r="V140" s="45">
        <v>2685</v>
      </c>
      <c r="W140" s="41">
        <v>1.1671087533156499</v>
      </c>
      <c r="X140" s="46"/>
      <c r="Y140" s="46"/>
    </row>
    <row r="141" spans="1:25">
      <c r="A141" s="29" t="s">
        <v>1177</v>
      </c>
      <c r="B141" s="30" t="s">
        <v>356</v>
      </c>
      <c r="C141" s="17" t="s">
        <v>718</v>
      </c>
      <c r="D141" s="24" t="s">
        <v>719</v>
      </c>
      <c r="E141" s="23"/>
      <c r="F141" s="19"/>
      <c r="G141" s="21">
        <v>3040</v>
      </c>
      <c r="H141" s="21">
        <v>850</v>
      </c>
      <c r="I141" s="8" t="e">
        <f>VLOOKUP(C141,'202310-202403出荷数total2403220951'!B:F,5,0)</f>
        <v>#N/A</v>
      </c>
      <c r="J141" s="203" t="e">
        <f>VLOOKUP(C141,'出荷数2307～2406total241008110618'!B:F,5,0)</f>
        <v>#N/A</v>
      </c>
      <c r="K141" s="214" t="e">
        <f>VLOOKUP(C141,'出荷数2407-2506total250730101950'!B:F,5,0)</f>
        <v>#N/A</v>
      </c>
      <c r="L141" s="203" t="e">
        <f>VLOOKUP(C:C,total251219111800!B:F,5,0)</f>
        <v>#N/A</v>
      </c>
      <c r="M141" s="211">
        <v>360</v>
      </c>
      <c r="N141" s="211">
        <v>360</v>
      </c>
      <c r="O141" s="44">
        <v>1479</v>
      </c>
      <c r="P141" s="44">
        <v>0</v>
      </c>
      <c r="Q141" s="44">
        <v>0</v>
      </c>
      <c r="R141" s="44">
        <v>0</v>
      </c>
      <c r="S141" s="44">
        <v>0</v>
      </c>
      <c r="T141" s="45">
        <v>0</v>
      </c>
      <c r="U141" s="45">
        <v>1479</v>
      </c>
      <c r="V141" s="45">
        <v>1119</v>
      </c>
      <c r="W141" s="41">
        <v>0.2434077079107505</v>
      </c>
      <c r="X141" s="46"/>
      <c r="Y141" s="46"/>
    </row>
    <row r="142" spans="1:25">
      <c r="A142" s="29" t="s">
        <v>1178</v>
      </c>
      <c r="B142" s="30" t="s">
        <v>356</v>
      </c>
      <c r="C142" s="6" t="s">
        <v>91</v>
      </c>
      <c r="D142" s="20" t="s">
        <v>90</v>
      </c>
      <c r="E142" s="19" t="s">
        <v>87</v>
      </c>
      <c r="F142" s="19">
        <v>5799</v>
      </c>
      <c r="G142" s="21">
        <v>6847</v>
      </c>
      <c r="H142" s="21">
        <v>4271</v>
      </c>
      <c r="I142" s="8">
        <f>VLOOKUP(C142,'202310-202403出荷数total2403220951'!B:F,5,0)</f>
        <v>1406</v>
      </c>
      <c r="J142" s="203">
        <f>VLOOKUP(C142,'出荷数2307～2406total241008110618'!B:F,5,0)</f>
        <v>3025</v>
      </c>
      <c r="K142" s="214">
        <f>VLOOKUP(C142,'出荷数2407-2506total250730101950'!B:F,5,0)</f>
        <v>2613</v>
      </c>
      <c r="L142" s="203">
        <f>VLOOKUP(C:C,total251219111800!B:F,5,0)</f>
        <v>1176</v>
      </c>
      <c r="M142" s="8"/>
      <c r="N142" s="21">
        <f>L142</f>
        <v>1176</v>
      </c>
      <c r="O142" s="44">
        <v>2577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2577</v>
      </c>
      <c r="V142" s="45">
        <v>1401</v>
      </c>
      <c r="W142" s="41">
        <v>0.45634458672875439</v>
      </c>
      <c r="X142" s="46"/>
      <c r="Y142" s="46"/>
    </row>
    <row r="143" spans="1:25">
      <c r="A143" s="29" t="s">
        <v>1179</v>
      </c>
      <c r="B143" s="30" t="s">
        <v>356</v>
      </c>
      <c r="C143" s="6" t="s">
        <v>108</v>
      </c>
      <c r="D143" s="20" t="s">
        <v>109</v>
      </c>
      <c r="E143" s="19"/>
      <c r="F143" s="19">
        <v>7039</v>
      </c>
      <c r="G143" s="21">
        <v>8307</v>
      </c>
      <c r="H143" s="21">
        <v>5166</v>
      </c>
      <c r="I143" s="8">
        <f>VLOOKUP(C143,'202310-202403出荷数total2403220951'!B:F,5,0)</f>
        <v>2164</v>
      </c>
      <c r="J143" s="203">
        <f>VLOOKUP(C143,'出荷数2307～2406total241008110618'!B:F,5,0)</f>
        <v>4328</v>
      </c>
      <c r="K143" s="214">
        <f>VLOOKUP(C143,'出荷数2407-2506total250730101950'!B:F,5,0)</f>
        <v>2516</v>
      </c>
      <c r="L143" s="203">
        <f>VLOOKUP(C:C,total251219111800!B:F,5,0)</f>
        <v>1066</v>
      </c>
      <c r="M143" s="8"/>
      <c r="N143" s="21">
        <f>L143</f>
        <v>1066</v>
      </c>
      <c r="O143" s="44">
        <v>2170</v>
      </c>
      <c r="P143" s="44">
        <v>0</v>
      </c>
      <c r="Q143" s="44">
        <v>0</v>
      </c>
      <c r="R143" s="44">
        <v>0</v>
      </c>
      <c r="S143" s="44">
        <v>0</v>
      </c>
      <c r="T143" s="45">
        <v>0</v>
      </c>
      <c r="U143" s="45">
        <v>2170</v>
      </c>
      <c r="V143" s="45">
        <v>1104</v>
      </c>
      <c r="W143" s="41">
        <v>0.4912442396313364</v>
      </c>
      <c r="X143" s="46"/>
      <c r="Y143" s="46"/>
    </row>
    <row r="144" spans="1:25">
      <c r="A144" s="29" t="s">
        <v>1180</v>
      </c>
      <c r="B144" s="30" t="s">
        <v>356</v>
      </c>
      <c r="C144" s="6" t="s">
        <v>71</v>
      </c>
      <c r="D144" s="20" t="s">
        <v>72</v>
      </c>
      <c r="E144" s="19"/>
      <c r="F144" s="19">
        <v>7932</v>
      </c>
      <c r="G144" s="21">
        <v>12477</v>
      </c>
      <c r="H144" s="21">
        <v>11864</v>
      </c>
      <c r="I144" s="8">
        <f>VLOOKUP(C144,'202310-202403出荷数total2403220951'!B:F,5,0)</f>
        <v>5131</v>
      </c>
      <c r="J144" s="203">
        <f>VLOOKUP(C144,'出荷数2307～2406total241008110618'!B:F,5,0)</f>
        <v>10642</v>
      </c>
      <c r="K144" s="214">
        <f>VLOOKUP(C144,'出荷数2407-2506total250730101950'!B:F,5,0)</f>
        <v>14478</v>
      </c>
      <c r="L144" s="203">
        <f>VLOOKUP(C:C,total251219111800!B:F,5,0)</f>
        <v>2802</v>
      </c>
      <c r="M144" s="8"/>
      <c r="N144" s="21">
        <f>L144</f>
        <v>2802</v>
      </c>
      <c r="O144" s="44">
        <v>8988</v>
      </c>
      <c r="P144" s="44">
        <v>0</v>
      </c>
      <c r="Q144" s="44">
        <v>0</v>
      </c>
      <c r="R144" s="44">
        <v>0</v>
      </c>
      <c r="S144" s="44">
        <v>0</v>
      </c>
      <c r="T144" s="45">
        <v>0</v>
      </c>
      <c r="U144" s="45">
        <v>8988</v>
      </c>
      <c r="V144" s="45">
        <v>6186</v>
      </c>
      <c r="W144" s="41">
        <v>0.31174899866488653</v>
      </c>
      <c r="X144" s="46"/>
      <c r="Y144" s="46"/>
    </row>
    <row r="145" spans="1:27">
      <c r="A145" s="29" t="s">
        <v>2948</v>
      </c>
      <c r="B145" s="30" t="s">
        <v>356</v>
      </c>
      <c r="C145" s="6" t="s">
        <v>1303</v>
      </c>
      <c r="D145" s="215" t="s">
        <v>1312</v>
      </c>
      <c r="E145" s="6"/>
      <c r="F145" s="6"/>
      <c r="G145" s="8"/>
      <c r="H145" s="21">
        <v>1451</v>
      </c>
      <c r="I145" s="213">
        <f>VLOOKUP(C145,'202310-202403出荷数total2403220951'!B:F,5,0)</f>
        <v>14330</v>
      </c>
      <c r="J145" s="203">
        <f>VLOOKUP(C145,'出荷数2307～2406total241008110618'!B:F,5,0)</f>
        <v>16068</v>
      </c>
      <c r="K145" s="214">
        <f>VLOOKUP(C145,'出荷数2407-2506total250730101950'!B:F,5,0)</f>
        <v>17473</v>
      </c>
      <c r="L145" s="203">
        <f>VLOOKUP(C:C,total251219111800!B:F,5,0)</f>
        <v>4175</v>
      </c>
      <c r="M145" s="211">
        <v>10000</v>
      </c>
      <c r="N145" s="211">
        <v>10000</v>
      </c>
      <c r="O145" s="44">
        <v>35407</v>
      </c>
      <c r="P145" s="44">
        <v>14490</v>
      </c>
      <c r="Q145" s="44">
        <v>0</v>
      </c>
      <c r="R145" s="44">
        <v>0</v>
      </c>
      <c r="S145" s="44">
        <v>6270</v>
      </c>
      <c r="T145" s="45">
        <v>8220</v>
      </c>
      <c r="U145" s="45">
        <v>29137</v>
      </c>
      <c r="V145" s="45">
        <v>19137</v>
      </c>
      <c r="W145" s="204">
        <v>0.20041285047197227</v>
      </c>
      <c r="X145" s="46"/>
      <c r="Y145" s="46"/>
    </row>
    <row r="146" spans="1:27">
      <c r="A146" s="29" t="s">
        <v>1182</v>
      </c>
      <c r="B146" s="30" t="s">
        <v>356</v>
      </c>
      <c r="C146" s="6" t="s">
        <v>1287</v>
      </c>
      <c r="D146" s="215" t="s">
        <v>1313</v>
      </c>
      <c r="E146" s="6"/>
      <c r="F146" s="6"/>
      <c r="G146" s="8"/>
      <c r="H146" s="21">
        <v>83</v>
      </c>
      <c r="I146" s="8">
        <f>VLOOKUP(C146,'202310-202403出荷数total2403220951'!B:F,5,0)</f>
        <v>1108</v>
      </c>
      <c r="J146" s="203">
        <f>VLOOKUP(C146,'出荷数2307～2406total241008110618'!B:F,5,0)</f>
        <v>1156</v>
      </c>
      <c r="K146" s="214">
        <f>VLOOKUP(C146,'出荷数2407-2506total250730101950'!B:F,5,0)</f>
        <v>2088</v>
      </c>
      <c r="L146" s="203">
        <f>VLOOKUP(C:C,total251219111800!B:F,5,0)</f>
        <v>531</v>
      </c>
      <c r="M146" s="211">
        <v>4000</v>
      </c>
      <c r="N146" s="211">
        <v>4000</v>
      </c>
      <c r="O146" s="44">
        <v>15426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15426</v>
      </c>
      <c r="V146" s="45">
        <v>11426</v>
      </c>
      <c r="W146" s="204">
        <v>0.25930247633864906</v>
      </c>
      <c r="X146" s="46"/>
      <c r="Y146" s="46"/>
    </row>
    <row r="147" spans="1:27">
      <c r="A147" s="29" t="s">
        <v>1183</v>
      </c>
      <c r="B147" s="30" t="s">
        <v>356</v>
      </c>
      <c r="C147" s="6" t="s">
        <v>1288</v>
      </c>
      <c r="D147" s="215" t="s">
        <v>1314</v>
      </c>
      <c r="E147" s="6"/>
      <c r="F147" s="6"/>
      <c r="G147" s="8"/>
      <c r="H147" s="21">
        <v>813</v>
      </c>
      <c r="I147" s="8">
        <f>VLOOKUP(C147,'202310-202403出荷数total2403220951'!B:F,5,0)</f>
        <v>922</v>
      </c>
      <c r="J147" s="203">
        <f>VLOOKUP(C147,'出荷数2307～2406total241008110618'!B:F,5,0)</f>
        <v>2208</v>
      </c>
      <c r="K147" s="214">
        <f>VLOOKUP(C147,'出荷数2407-2506total250730101950'!B:F,5,0)</f>
        <v>4161</v>
      </c>
      <c r="L147" s="203">
        <f>VLOOKUP(C:C,total251219111800!B:F,5,0)</f>
        <v>934</v>
      </c>
      <c r="M147" s="211">
        <v>2000</v>
      </c>
      <c r="N147" s="211">
        <v>2000</v>
      </c>
      <c r="O147" s="44">
        <v>8365</v>
      </c>
      <c r="P147" s="44">
        <v>140</v>
      </c>
      <c r="Q147" s="44">
        <v>0</v>
      </c>
      <c r="R147" s="44">
        <v>0</v>
      </c>
      <c r="S147" s="44">
        <v>140</v>
      </c>
      <c r="T147" s="45">
        <v>0</v>
      </c>
      <c r="U147" s="45">
        <v>8225</v>
      </c>
      <c r="V147" s="45">
        <v>6225</v>
      </c>
      <c r="W147" s="204">
        <v>0.23515579071134626</v>
      </c>
      <c r="X147" s="46"/>
      <c r="Y147" s="46"/>
    </row>
    <row r="148" spans="1:27">
      <c r="A148" s="29"/>
      <c r="B148" s="30" t="s">
        <v>356</v>
      </c>
      <c r="C148" s="6" t="s">
        <v>2968</v>
      </c>
      <c r="D148" s="215" t="s">
        <v>3003</v>
      </c>
      <c r="E148" s="6"/>
      <c r="F148" s="6"/>
      <c r="G148" s="8"/>
      <c r="H148" s="21"/>
      <c r="I148" s="8">
        <f>VLOOKUP(C148,'202310-202403出荷数total2403220951'!B:F,5,0)</f>
        <v>73</v>
      </c>
      <c r="J148" s="203">
        <f>VLOOKUP(C148,'出荷数2307～2406total241008110618'!B:F,5,0)</f>
        <v>401</v>
      </c>
      <c r="K148" s="214">
        <f>VLOOKUP(C148,'出荷数2407-2506total250730101950'!B:F,5,0)</f>
        <v>4524</v>
      </c>
      <c r="L148" s="203">
        <f>VLOOKUP(C:C,total251219111800!B:F,5,0)</f>
        <v>2517</v>
      </c>
      <c r="M148" s="211">
        <v>3500</v>
      </c>
      <c r="N148" s="211">
        <v>3500</v>
      </c>
      <c r="O148" s="44">
        <v>5608</v>
      </c>
      <c r="P148" s="44">
        <v>2100</v>
      </c>
      <c r="Q148" s="44">
        <v>0</v>
      </c>
      <c r="R148" s="44">
        <v>0</v>
      </c>
      <c r="S148" s="44">
        <v>2500</v>
      </c>
      <c r="T148" s="45">
        <v>-400</v>
      </c>
      <c r="U148" s="45">
        <v>3108</v>
      </c>
      <c r="V148" s="45">
        <v>-392</v>
      </c>
      <c r="W148" s="204">
        <v>0.45407368967306694</v>
      </c>
      <c r="X148" s="46"/>
      <c r="Y148" s="46" t="s">
        <v>4404</v>
      </c>
    </row>
    <row r="149" spans="1:27">
      <c r="A149" s="29"/>
      <c r="B149" s="30" t="s">
        <v>356</v>
      </c>
      <c r="C149" s="6" t="s">
        <v>3780</v>
      </c>
      <c r="D149" s="215" t="s">
        <v>3781</v>
      </c>
      <c r="E149" s="6"/>
      <c r="F149" s="6"/>
      <c r="G149" s="8"/>
      <c r="H149" s="21"/>
      <c r="I149" s="8" t="e">
        <f>VLOOKUP(C149,'202310-202403出荷数total2403220951'!B:F,5,0)</f>
        <v>#N/A</v>
      </c>
      <c r="J149" s="203" t="e">
        <f>VLOOKUP(C149,'出荷数2307～2406total241008110618'!B:F,5,0)</f>
        <v>#N/A</v>
      </c>
      <c r="K149" s="214">
        <f>VLOOKUP(C149,'出荷数2407-2506total250730101950'!B:F,5,0)</f>
        <v>4559</v>
      </c>
      <c r="L149" s="203">
        <f>VLOOKUP(C:C,total251219111800!B:F,5,0)</f>
        <v>1242</v>
      </c>
      <c r="M149" s="211">
        <v>4000</v>
      </c>
      <c r="N149" s="211">
        <v>3000</v>
      </c>
      <c r="O149" s="44">
        <v>4064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4064</v>
      </c>
      <c r="V149" s="45">
        <v>1064</v>
      </c>
      <c r="W149" s="204">
        <v>0.73818897637795278</v>
      </c>
      <c r="X149" s="46"/>
      <c r="Y149" s="46"/>
    </row>
    <row r="150" spans="1:27">
      <c r="A150" s="29"/>
      <c r="B150" s="30" t="s">
        <v>356</v>
      </c>
      <c r="C150" s="6" t="s">
        <v>3794</v>
      </c>
      <c r="D150" s="215" t="s">
        <v>3795</v>
      </c>
      <c r="E150" s="6"/>
      <c r="F150" s="6"/>
      <c r="G150" s="8"/>
      <c r="H150" s="21"/>
      <c r="I150" s="8" t="e">
        <f>VLOOKUP(C150,'202310-202403出荷数total2403220951'!B:F,5,0)</f>
        <v>#N/A</v>
      </c>
      <c r="J150" s="203" t="e">
        <f>VLOOKUP(C150,'出荷数2307～2406total241008110618'!B:F,5,0)</f>
        <v>#N/A</v>
      </c>
      <c r="K150" s="214">
        <f>VLOOKUP(C150,'出荷数2407-2506total250730101950'!B:F,5,0)</f>
        <v>2384</v>
      </c>
      <c r="L150" s="203">
        <f>VLOOKUP(C:C,total251219111800!B:F,5,0)</f>
        <v>565</v>
      </c>
      <c r="M150" s="211">
        <v>1000</v>
      </c>
      <c r="N150" s="211">
        <v>1000</v>
      </c>
      <c r="O150" s="44">
        <v>1983</v>
      </c>
      <c r="P150" s="44">
        <v>2000</v>
      </c>
      <c r="Q150" s="44">
        <v>3000</v>
      </c>
      <c r="R150" s="44">
        <v>0</v>
      </c>
      <c r="S150" s="44">
        <v>1310</v>
      </c>
      <c r="T150" s="45">
        <v>690</v>
      </c>
      <c r="U150" s="45">
        <v>3673</v>
      </c>
      <c r="V150" s="45">
        <v>2673</v>
      </c>
      <c r="W150" s="204">
        <v>0.25106703489831783</v>
      </c>
      <c r="X150" s="46"/>
      <c r="Y150" s="46"/>
    </row>
    <row r="151" spans="1:27">
      <c r="A151" s="29"/>
      <c r="B151" s="30" t="s">
        <v>356</v>
      </c>
      <c r="C151" s="6" t="s">
        <v>3919</v>
      </c>
      <c r="D151" s="215" t="s">
        <v>3921</v>
      </c>
      <c r="E151" s="6"/>
      <c r="F151" s="6"/>
      <c r="G151" s="8"/>
      <c r="H151" s="21"/>
      <c r="I151" s="8"/>
      <c r="J151" s="203" t="e">
        <f>VLOOKUP(C151,'出荷数2307～2406total241008110618'!B:F,5,0)</f>
        <v>#N/A</v>
      </c>
      <c r="K151" s="214">
        <f>VLOOKUP(C151,'出荷数2407-2506total250730101950'!B:F,5,0)</f>
        <v>575</v>
      </c>
      <c r="L151" s="203">
        <f>VLOOKUP(C:C,total251219111800!B:F,5,0)</f>
        <v>168</v>
      </c>
      <c r="M151" s="211">
        <v>1000</v>
      </c>
      <c r="N151" s="211">
        <v>1000</v>
      </c>
      <c r="O151" s="44">
        <v>3261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3261</v>
      </c>
      <c r="V151" s="45">
        <v>2261</v>
      </c>
      <c r="W151" s="204"/>
      <c r="X151" s="46"/>
      <c r="Y151" s="46"/>
    </row>
    <row r="152" spans="1:27">
      <c r="A152" s="29"/>
      <c r="B152" s="30" t="s">
        <v>356</v>
      </c>
      <c r="C152" s="6" t="s">
        <v>3920</v>
      </c>
      <c r="D152" s="215" t="s">
        <v>3922</v>
      </c>
      <c r="E152" s="6"/>
      <c r="F152" s="6"/>
      <c r="G152" s="8"/>
      <c r="H152" s="21"/>
      <c r="I152" s="8"/>
      <c r="J152" s="203" t="e">
        <f>VLOOKUP(C152,'出荷数2307～2406total241008110618'!B:F,5,0)</f>
        <v>#N/A</v>
      </c>
      <c r="K152" s="214">
        <f>VLOOKUP(C152,'出荷数2407-2506total250730101950'!B:F,5,0)</f>
        <v>2333</v>
      </c>
      <c r="L152" s="203">
        <f>VLOOKUP(C:C,total251219111800!B:F,5,0)</f>
        <v>921</v>
      </c>
      <c r="M152" s="211">
        <v>2500</v>
      </c>
      <c r="N152" s="211">
        <v>2500</v>
      </c>
      <c r="O152" s="44">
        <v>7013</v>
      </c>
      <c r="P152" s="44">
        <v>1430</v>
      </c>
      <c r="Q152" s="44">
        <v>0</v>
      </c>
      <c r="R152" s="44">
        <v>0</v>
      </c>
      <c r="S152" s="44">
        <v>1030</v>
      </c>
      <c r="T152" s="45">
        <v>400</v>
      </c>
      <c r="U152" s="45">
        <v>5983</v>
      </c>
      <c r="V152" s="45">
        <v>3483</v>
      </c>
      <c r="W152" s="204"/>
      <c r="X152" s="46"/>
      <c r="Y152" s="46"/>
    </row>
    <row r="153" spans="1:27" s="152" customFormat="1">
      <c r="A153" s="144" t="s">
        <v>1184</v>
      </c>
      <c r="B153" s="145" t="s">
        <v>356</v>
      </c>
      <c r="C153" s="153" t="s">
        <v>1271</v>
      </c>
      <c r="D153" s="154" t="s">
        <v>2176</v>
      </c>
      <c r="E153" s="153"/>
      <c r="F153" s="146"/>
      <c r="G153" s="148"/>
      <c r="H153" s="148">
        <v>206</v>
      </c>
      <c r="I153" s="8">
        <f>VLOOKUP(C153,'202310-202403出荷数total2403220951'!B:F,5,0)</f>
        <v>266</v>
      </c>
      <c r="J153" s="203">
        <f>VLOOKUP(C153,'出荷数2307～2406total241008110618'!B:F,5,0)</f>
        <v>547</v>
      </c>
      <c r="K153" s="214">
        <f>VLOOKUP(C153,'出荷数2407-2506total250730101950'!B:F,5,0)</f>
        <v>251</v>
      </c>
      <c r="L153" s="203">
        <f>VLOOKUP(C:C,total251219111800!B:F,5,0)</f>
        <v>46</v>
      </c>
      <c r="M153" s="8"/>
      <c r="N153" s="21">
        <f>L153</f>
        <v>46</v>
      </c>
      <c r="O153" s="148">
        <v>39</v>
      </c>
      <c r="P153" s="148">
        <v>0</v>
      </c>
      <c r="Q153" s="44">
        <v>0</v>
      </c>
      <c r="R153" s="148">
        <v>0</v>
      </c>
      <c r="S153" s="148">
        <v>0</v>
      </c>
      <c r="T153" s="149">
        <v>0</v>
      </c>
      <c r="U153" s="149">
        <v>39</v>
      </c>
      <c r="V153" s="149">
        <v>-7</v>
      </c>
      <c r="W153" s="150">
        <v>1.1794871794871795</v>
      </c>
      <c r="X153" s="151"/>
      <c r="Y153" s="151"/>
      <c r="Z153" s="191"/>
      <c r="AA153" s="191"/>
    </row>
    <row r="154" spans="1:27">
      <c r="A154" s="29" t="s">
        <v>1185</v>
      </c>
      <c r="B154" s="30" t="s">
        <v>356</v>
      </c>
      <c r="C154" s="17" t="s">
        <v>2756</v>
      </c>
      <c r="D154" s="18" t="s">
        <v>2758</v>
      </c>
      <c r="E154" s="17"/>
      <c r="F154" s="6"/>
      <c r="G154" s="8"/>
      <c r="H154" s="21">
        <v>6496</v>
      </c>
      <c r="I154" s="8">
        <f>VLOOKUP(C154,'202310-202403出荷数total2403220951'!B:F,5,0)</f>
        <v>2470</v>
      </c>
      <c r="J154" s="203">
        <f>VLOOKUP(C154,'出荷数2307～2406total241008110618'!B:F,5,0)</f>
        <v>4707</v>
      </c>
      <c r="K154" s="214">
        <f>VLOOKUP(C154,'出荷数2407-2506total250730101950'!B:F,5,0)</f>
        <v>4443</v>
      </c>
      <c r="L154" s="203">
        <f>VLOOKUP(C:C,total251219111800!B:F,5,0)</f>
        <v>1677</v>
      </c>
      <c r="M154" s="8"/>
      <c r="N154" s="21">
        <f>L154</f>
        <v>1677</v>
      </c>
      <c r="O154" s="44">
        <v>1215</v>
      </c>
      <c r="P154" s="44">
        <v>0</v>
      </c>
      <c r="Q154" s="44">
        <v>3000</v>
      </c>
      <c r="R154" s="44">
        <v>0</v>
      </c>
      <c r="S154" s="44">
        <v>0</v>
      </c>
      <c r="T154" s="45">
        <v>0</v>
      </c>
      <c r="U154" s="45">
        <v>4215</v>
      </c>
      <c r="V154" s="45">
        <v>2538</v>
      </c>
      <c r="W154" s="41">
        <v>1.3802469135802469</v>
      </c>
      <c r="X154" s="46"/>
      <c r="Y154" s="46"/>
    </row>
    <row r="155" spans="1:27" s="200" customFormat="1">
      <c r="A155" s="192" t="s">
        <v>1186</v>
      </c>
      <c r="B155" s="193" t="s">
        <v>356</v>
      </c>
      <c r="C155" s="235" t="s">
        <v>2757</v>
      </c>
      <c r="D155" s="236" t="s">
        <v>2759</v>
      </c>
      <c r="E155" s="235"/>
      <c r="F155" s="194"/>
      <c r="G155" s="196"/>
      <c r="H155" s="196">
        <v>0</v>
      </c>
      <c r="I155" s="196">
        <f>VLOOKUP(C155,'202310-202403出荷数total2403220951'!B:F,5,0)</f>
        <v>13</v>
      </c>
      <c r="J155" s="196">
        <f>VLOOKUP(C155,'出荷数2307～2406total241008110618'!B:F,5,0)</f>
        <v>28</v>
      </c>
      <c r="K155" s="214">
        <f>VLOOKUP(C155,'出荷数2407-2506total250730101950'!B:F,5,0)</f>
        <v>513</v>
      </c>
      <c r="L155" s="203" t="e">
        <f>VLOOKUP(C:C,total251219111800!B:F,5,0)</f>
        <v>#N/A</v>
      </c>
      <c r="M155" s="8"/>
      <c r="N155" s="21" t="e">
        <f>L155</f>
        <v>#N/A</v>
      </c>
      <c r="O155" s="196">
        <v>712</v>
      </c>
      <c r="P155" s="196">
        <v>0</v>
      </c>
      <c r="Q155" s="196">
        <v>0</v>
      </c>
      <c r="R155" s="196">
        <v>0</v>
      </c>
      <c r="S155" s="196">
        <v>0</v>
      </c>
      <c r="T155" s="197">
        <v>0</v>
      </c>
      <c r="U155" s="197">
        <v>712</v>
      </c>
      <c r="V155" s="197" t="e">
        <v>#N/A</v>
      </c>
      <c r="W155" s="198" t="e">
        <v>#N/A</v>
      </c>
      <c r="X155" s="199"/>
      <c r="Y155" s="199"/>
      <c r="Z155" s="201"/>
      <c r="AA155" s="201"/>
    </row>
    <row r="156" spans="1:27">
      <c r="A156" s="29" t="s">
        <v>1187</v>
      </c>
      <c r="B156" s="30" t="s">
        <v>356</v>
      </c>
      <c r="C156" s="17" t="s">
        <v>2917</v>
      </c>
      <c r="D156" s="18" t="s">
        <v>2936</v>
      </c>
      <c r="E156" s="17"/>
      <c r="F156" s="6"/>
      <c r="G156" s="8"/>
      <c r="H156" s="21">
        <v>96</v>
      </c>
      <c r="I156" s="213">
        <f>VLOOKUP(C156,'202310-202403出荷数total2403220951'!B:F,5,0)</f>
        <v>3711</v>
      </c>
      <c r="J156" s="203">
        <f>VLOOKUP(C156,'出荷数2307～2406total241008110618'!B:F,5,0)</f>
        <v>4435</v>
      </c>
      <c r="K156" s="214">
        <f>VLOOKUP(C156,'出荷数2407-2506total250730101950'!B:F,5,0)</f>
        <v>4851</v>
      </c>
      <c r="L156" s="203">
        <f>VLOOKUP(C:C,total251219111800!B:F,5,0)</f>
        <v>2252</v>
      </c>
      <c r="M156" s="211">
        <v>2500</v>
      </c>
      <c r="N156" s="211">
        <v>2500</v>
      </c>
      <c r="O156" s="44">
        <v>7672</v>
      </c>
      <c r="P156" s="44">
        <v>0</v>
      </c>
      <c r="Q156" s="44">
        <v>0</v>
      </c>
      <c r="R156" s="44">
        <v>0</v>
      </c>
      <c r="S156" s="44">
        <v>0</v>
      </c>
      <c r="T156" s="45">
        <v>0</v>
      </c>
      <c r="U156" s="45">
        <v>7672</v>
      </c>
      <c r="V156" s="45">
        <v>5172</v>
      </c>
      <c r="W156" s="41">
        <v>0.32586027111574556</v>
      </c>
      <c r="X156" s="46"/>
      <c r="Y156" s="46"/>
    </row>
    <row r="157" spans="1:27">
      <c r="A157" s="29" t="s">
        <v>1188</v>
      </c>
      <c r="B157" s="30" t="s">
        <v>356</v>
      </c>
      <c r="C157" s="17" t="s">
        <v>2918</v>
      </c>
      <c r="D157" s="18" t="s">
        <v>2937</v>
      </c>
      <c r="E157" s="17"/>
      <c r="F157" s="6"/>
      <c r="G157" s="8"/>
      <c r="H157" s="21">
        <v>0</v>
      </c>
      <c r="I157" s="8">
        <f>VLOOKUP(C157,'202310-202403出荷数total2403220951'!B:F,5,0)</f>
        <v>2</v>
      </c>
      <c r="J157" s="203">
        <f>VLOOKUP(C157,'出荷数2307～2406total241008110618'!B:F,5,0)</f>
        <v>314</v>
      </c>
      <c r="K157" s="214">
        <f>VLOOKUP(C157,'出荷数2407-2506total250730101950'!B:F,5,0)</f>
        <v>116</v>
      </c>
      <c r="L157" s="203">
        <f>VLOOKUP(C:C,total251219111800!B:F,5,0)</f>
        <v>323</v>
      </c>
      <c r="M157" s="211">
        <v>1000</v>
      </c>
      <c r="N157" s="211">
        <v>1000</v>
      </c>
      <c r="O157" s="44">
        <v>7425</v>
      </c>
      <c r="P157" s="44">
        <v>0</v>
      </c>
      <c r="Q157" s="44">
        <v>0</v>
      </c>
      <c r="R157" s="44">
        <v>0</v>
      </c>
      <c r="S157" s="44">
        <v>0</v>
      </c>
      <c r="T157" s="45">
        <v>0</v>
      </c>
      <c r="U157" s="45">
        <v>7425</v>
      </c>
      <c r="V157" s="45">
        <v>6425</v>
      </c>
      <c r="W157" s="41">
        <v>0.13468013468013468</v>
      </c>
      <c r="X157" s="46"/>
      <c r="Y157" s="46"/>
    </row>
    <row r="158" spans="1:27">
      <c r="A158" s="29" t="s">
        <v>1189</v>
      </c>
      <c r="B158" s="30" t="s">
        <v>356</v>
      </c>
      <c r="C158" s="17" t="s">
        <v>2919</v>
      </c>
      <c r="D158" s="18" t="s">
        <v>2938</v>
      </c>
      <c r="E158" s="17"/>
      <c r="F158" s="6"/>
      <c r="G158" s="8"/>
      <c r="H158" s="21">
        <v>2458</v>
      </c>
      <c r="I158" s="8">
        <f>VLOOKUP(C158,'202310-202403出荷数total2403220951'!B:F,5,0)</f>
        <v>174</v>
      </c>
      <c r="J158" s="203">
        <f>VLOOKUP(C158,'出荷数2307～2406total241008110618'!B:F,5,0)</f>
        <v>1177</v>
      </c>
      <c r="K158" s="214">
        <f>VLOOKUP(C158,'出荷数2407-2506total250730101950'!B:F,5,0)</f>
        <v>192</v>
      </c>
      <c r="L158" s="203">
        <f>VLOOKUP(C:C,total251219111800!B:F,5,0)</f>
        <v>84</v>
      </c>
      <c r="M158" s="8"/>
      <c r="N158" s="21">
        <f>L158</f>
        <v>84</v>
      </c>
      <c r="O158" s="44">
        <v>431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431</v>
      </c>
      <c r="V158" s="45">
        <v>347</v>
      </c>
      <c r="W158" s="41">
        <v>0.19489559164733178</v>
      </c>
      <c r="X158" s="46"/>
      <c r="Y158" s="46"/>
    </row>
    <row r="159" spans="1:27">
      <c r="A159" s="9"/>
      <c r="B159" s="30" t="s">
        <v>356</v>
      </c>
      <c r="C159" s="49" t="s">
        <v>3771</v>
      </c>
      <c r="D159" s="49" t="s">
        <v>3772</v>
      </c>
      <c r="E159" s="50"/>
      <c r="F159" s="50"/>
      <c r="G159" s="8"/>
      <c r="H159" s="8"/>
      <c r="I159" s="8" t="e">
        <f>VLOOKUP(C159,'202310-202403出荷数total2403220951'!B:F,5,0)</f>
        <v>#N/A</v>
      </c>
      <c r="J159" s="203">
        <f>VLOOKUP(C159,'出荷数2307～2406total241008110618'!B:F,5,0)</f>
        <v>254</v>
      </c>
      <c r="K159" s="214">
        <f>VLOOKUP(C159,'出荷数2407-2506total250730101950'!B:F,5,0)</f>
        <v>215</v>
      </c>
      <c r="L159" s="203">
        <f>VLOOKUP(C:C,total251219111800!B:F,5,0)</f>
        <v>83</v>
      </c>
      <c r="M159" s="211">
        <v>1500</v>
      </c>
      <c r="N159" s="211">
        <v>1500</v>
      </c>
      <c r="O159" s="44">
        <v>2925</v>
      </c>
      <c r="P159" s="44">
        <v>0</v>
      </c>
      <c r="Q159" s="44">
        <v>100</v>
      </c>
      <c r="R159" s="44">
        <v>0</v>
      </c>
      <c r="S159" s="44">
        <v>0</v>
      </c>
      <c r="T159" s="45">
        <v>0</v>
      </c>
      <c r="U159" s="45">
        <v>3025</v>
      </c>
      <c r="V159" s="45">
        <v>1525</v>
      </c>
      <c r="W159" s="41">
        <v>0.51282051282051277</v>
      </c>
      <c r="X159" s="13"/>
      <c r="Y159" s="13"/>
    </row>
    <row r="160" spans="1:27">
      <c r="A160" s="29" t="s">
        <v>1190</v>
      </c>
      <c r="B160" s="30" t="s">
        <v>356</v>
      </c>
      <c r="C160" s="17" t="s">
        <v>2920</v>
      </c>
      <c r="D160" s="18" t="s">
        <v>2939</v>
      </c>
      <c r="E160" s="17"/>
      <c r="F160" s="6"/>
      <c r="G160" s="8"/>
      <c r="H160" s="21">
        <v>1744</v>
      </c>
      <c r="I160" s="8">
        <f>VLOOKUP(C160,'202310-202403出荷数total2403220951'!B:F,5,0)</f>
        <v>1163</v>
      </c>
      <c r="J160" s="203">
        <f>VLOOKUP(C160,'出荷数2307～2406total241008110618'!B:F,5,0)</f>
        <v>1747</v>
      </c>
      <c r="K160" s="214">
        <f>VLOOKUP(C160,'出荷数2407-2506total250730101950'!B:F,5,0)</f>
        <v>1257</v>
      </c>
      <c r="L160" s="203">
        <f>VLOOKUP(C:C,total251219111800!B:F,5,0)</f>
        <v>174</v>
      </c>
      <c r="M160" s="8"/>
      <c r="N160" s="21">
        <f>L160</f>
        <v>174</v>
      </c>
      <c r="O160" s="44">
        <v>1012</v>
      </c>
      <c r="P160" s="44">
        <v>100</v>
      </c>
      <c r="Q160" s="44">
        <v>0</v>
      </c>
      <c r="R160" s="44">
        <v>0</v>
      </c>
      <c r="S160" s="44">
        <v>300</v>
      </c>
      <c r="T160" s="45">
        <v>-200</v>
      </c>
      <c r="U160" s="45">
        <v>712</v>
      </c>
      <c r="V160" s="45">
        <v>538</v>
      </c>
      <c r="W160" s="41">
        <v>0.15647482014388489</v>
      </c>
      <c r="X160" s="46"/>
      <c r="Y160" s="46"/>
    </row>
    <row r="161" spans="1:25">
      <c r="A161" s="9"/>
      <c r="B161" s="2" t="s">
        <v>5</v>
      </c>
      <c r="C161" s="49" t="s">
        <v>2967</v>
      </c>
      <c r="D161" s="49" t="s">
        <v>2969</v>
      </c>
      <c r="E161" s="50"/>
      <c r="F161" s="50"/>
      <c r="G161" s="8"/>
      <c r="H161" s="21">
        <v>0</v>
      </c>
      <c r="I161" s="8">
        <f>VLOOKUP(C161,'202310-202403出荷数total2403220951'!B:F,5,0)</f>
        <v>109</v>
      </c>
      <c r="J161" s="203">
        <f>VLOOKUP(C161,'出荷数2307～2406total241008110618'!B:F,5,0)</f>
        <v>119</v>
      </c>
      <c r="K161" s="214">
        <f>VLOOKUP(C161,'出荷数2407-2506total250730101950'!B:F,5,0)</f>
        <v>8</v>
      </c>
      <c r="L161" s="203">
        <f>VLOOKUP(C:C,total251219111800!B:F,5,0)</f>
        <v>3</v>
      </c>
      <c r="M161" s="211">
        <v>1000</v>
      </c>
      <c r="N161" s="211">
        <v>1000</v>
      </c>
      <c r="O161" s="44">
        <v>3011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3011</v>
      </c>
      <c r="V161" s="45">
        <v>2011</v>
      </c>
      <c r="W161" s="41">
        <v>0.33211557622052473</v>
      </c>
      <c r="X161" s="13"/>
      <c r="Y161" s="13"/>
    </row>
    <row r="162" spans="1:25">
      <c r="A162" s="9"/>
      <c r="B162" s="2" t="s">
        <v>5</v>
      </c>
      <c r="C162" s="49" t="s">
        <v>2985</v>
      </c>
      <c r="D162" s="49" t="s">
        <v>3773</v>
      </c>
      <c r="E162" s="50"/>
      <c r="F162" s="50"/>
      <c r="G162" s="8"/>
      <c r="H162" s="21">
        <v>0</v>
      </c>
      <c r="I162" s="8">
        <f>VLOOKUP(C162,'202310-202403出荷数total2403220951'!B:F,5,0)</f>
        <v>6</v>
      </c>
      <c r="J162" s="203">
        <f>VLOOKUP(C162,'出荷数2307～2406total241008110618'!B:F,5,0)</f>
        <v>324</v>
      </c>
      <c r="K162" s="214">
        <f>VLOOKUP(C162,'出荷数2407-2506total250730101950'!B:F,5,0)</f>
        <v>1771</v>
      </c>
      <c r="L162" s="203">
        <f>VLOOKUP(C:C,total251219111800!B:F,5,0)</f>
        <v>116</v>
      </c>
      <c r="M162" s="211">
        <v>1000</v>
      </c>
      <c r="N162" s="211">
        <v>1000</v>
      </c>
      <c r="O162" s="44">
        <v>3881</v>
      </c>
      <c r="P162" s="44">
        <v>0</v>
      </c>
      <c r="Q162" s="44">
        <v>500</v>
      </c>
      <c r="R162" s="44">
        <v>0</v>
      </c>
      <c r="S162" s="44">
        <v>0</v>
      </c>
      <c r="T162" s="45">
        <v>0</v>
      </c>
      <c r="U162" s="45">
        <v>4381</v>
      </c>
      <c r="V162" s="45">
        <v>3381</v>
      </c>
      <c r="W162" s="41">
        <v>0.25766555011594949</v>
      </c>
      <c r="X162" s="13"/>
      <c r="Y162" s="13"/>
    </row>
    <row r="163" spans="1:25">
      <c r="A163" s="9"/>
      <c r="B163" s="2" t="s">
        <v>5</v>
      </c>
      <c r="C163" s="49" t="s">
        <v>2966</v>
      </c>
      <c r="D163" s="49" t="s">
        <v>2964</v>
      </c>
      <c r="E163" s="50"/>
      <c r="F163" s="50"/>
      <c r="G163" s="8"/>
      <c r="H163" s="21">
        <v>0</v>
      </c>
      <c r="I163" s="8">
        <f>VLOOKUP(C163,'202310-202403出荷数total2403220951'!B:F,5,0)</f>
        <v>2453</v>
      </c>
      <c r="J163" s="203">
        <f>VLOOKUP(C163,'出荷数2307～2406total241008110618'!B:F,5,0)</f>
        <v>3569</v>
      </c>
      <c r="K163" s="214">
        <f>VLOOKUP(C163,'出荷数2407-2506total250730101950'!B:F,5,0)</f>
        <v>9281</v>
      </c>
      <c r="L163" s="203">
        <f>VLOOKUP(C:C,total251219111800!B:F,5,0)</f>
        <v>1509</v>
      </c>
      <c r="M163" s="8"/>
      <c r="N163" s="21">
        <f>L163</f>
        <v>1509</v>
      </c>
      <c r="O163" s="44">
        <v>409</v>
      </c>
      <c r="P163" s="44">
        <v>1100</v>
      </c>
      <c r="Q163" s="44">
        <v>0</v>
      </c>
      <c r="R163" s="44">
        <v>0</v>
      </c>
      <c r="S163" s="44">
        <v>1500</v>
      </c>
      <c r="T163" s="45">
        <v>-400</v>
      </c>
      <c r="U163" s="45">
        <v>-1091</v>
      </c>
      <c r="V163" s="45">
        <v>-2600</v>
      </c>
      <c r="W163" s="41">
        <v>1</v>
      </c>
      <c r="X163" s="13"/>
      <c r="Y163" s="13"/>
    </row>
    <row r="164" spans="1:25">
      <c r="A164" s="9"/>
      <c r="B164" s="2" t="s">
        <v>5</v>
      </c>
      <c r="C164" s="49" t="s">
        <v>2965</v>
      </c>
      <c r="D164" s="49" t="s">
        <v>2964</v>
      </c>
      <c r="E164" s="50"/>
      <c r="F164" s="50"/>
      <c r="G164" s="8"/>
      <c r="H164" s="21">
        <v>0</v>
      </c>
      <c r="I164" s="8">
        <f>VLOOKUP(C164,'202310-202403出荷数total2403220951'!B:F,5,0)</f>
        <v>1097</v>
      </c>
      <c r="J164" s="203">
        <f>VLOOKUP(C164,'出荷数2307～2406total241008110618'!B:F,5,0)</f>
        <v>2410</v>
      </c>
      <c r="K164" s="214">
        <f>VLOOKUP(C164,'出荷数2407-2506total250730101950'!B:F,5,0)</f>
        <v>11564</v>
      </c>
      <c r="L164" s="203">
        <f>VLOOKUP(C:C,total251219111800!B:F,5,0)</f>
        <v>1595</v>
      </c>
      <c r="M164" s="8"/>
      <c r="N164" s="21">
        <f>L164</f>
        <v>1595</v>
      </c>
      <c r="O164" s="44">
        <v>115</v>
      </c>
      <c r="P164" s="44">
        <v>950</v>
      </c>
      <c r="Q164" s="44">
        <v>0</v>
      </c>
      <c r="R164" s="44">
        <v>0</v>
      </c>
      <c r="S164" s="44">
        <v>850</v>
      </c>
      <c r="T164" s="45">
        <v>100</v>
      </c>
      <c r="U164" s="45">
        <v>-735</v>
      </c>
      <c r="V164" s="45">
        <v>-2330</v>
      </c>
      <c r="W164" s="41">
        <v>1.4976525821596245</v>
      </c>
      <c r="X164" s="13"/>
      <c r="Y164" s="13"/>
    </row>
    <row r="165" spans="1:25">
      <c r="A165" s="9"/>
      <c r="B165" s="2" t="s">
        <v>5</v>
      </c>
      <c r="C165" s="49" t="s">
        <v>3763</v>
      </c>
      <c r="D165" s="49" t="s">
        <v>3766</v>
      </c>
      <c r="E165" s="50"/>
      <c r="F165" s="50"/>
      <c r="G165" s="8"/>
      <c r="H165" s="21">
        <v>0</v>
      </c>
      <c r="I165" s="8" t="e">
        <f>VLOOKUP(C165,'202310-202403出荷数total2403220951'!B:F,5,0)</f>
        <v>#N/A</v>
      </c>
      <c r="J165" s="203" t="e">
        <f>VLOOKUP(C165,'出荷数2307～2406total241008110618'!B:F,5,0)</f>
        <v>#N/A</v>
      </c>
      <c r="K165" s="214">
        <f>VLOOKUP(C165,'出荷数2407-2506total250730101950'!B:F,5,0)</f>
        <v>511</v>
      </c>
      <c r="L165" s="203">
        <f>VLOOKUP(C:C,total251219111800!B:F,5,0)</f>
        <v>1697</v>
      </c>
      <c r="M165" s="234">
        <v>1500</v>
      </c>
      <c r="N165" s="21">
        <f>L165</f>
        <v>1697</v>
      </c>
      <c r="O165" s="44">
        <v>2098</v>
      </c>
      <c r="P165" s="44">
        <v>500</v>
      </c>
      <c r="Q165" s="44">
        <v>0</v>
      </c>
      <c r="R165" s="44">
        <v>0</v>
      </c>
      <c r="S165" s="44">
        <v>400</v>
      </c>
      <c r="T165" s="45">
        <v>100</v>
      </c>
      <c r="U165" s="45">
        <v>1698</v>
      </c>
      <c r="V165" s="45">
        <v>1</v>
      </c>
      <c r="W165" s="41">
        <v>0.6531947652040031</v>
      </c>
      <c r="X165" s="13"/>
      <c r="Y165" s="13" t="s">
        <v>4405</v>
      </c>
    </row>
    <row r="166" spans="1:25">
      <c r="A166" s="9"/>
      <c r="B166" s="2" t="s">
        <v>5</v>
      </c>
      <c r="C166" s="49" t="s">
        <v>3764</v>
      </c>
      <c r="D166" s="49" t="s">
        <v>3766</v>
      </c>
      <c r="E166" s="50"/>
      <c r="F166" s="50"/>
      <c r="G166" s="8"/>
      <c r="H166" s="21">
        <v>0</v>
      </c>
      <c r="I166" s="8" t="e">
        <f>VLOOKUP(C166,'202310-202403出荷数total2403220951'!B:F,5,0)</f>
        <v>#N/A</v>
      </c>
      <c r="J166" s="203" t="e">
        <f>VLOOKUP(C166,'出荷数2307～2406total241008110618'!B:F,5,0)</f>
        <v>#N/A</v>
      </c>
      <c r="K166" s="214">
        <f>VLOOKUP(C166,'出荷数2407-2506total250730101950'!B:F,5,0)</f>
        <v>498</v>
      </c>
      <c r="L166" s="203">
        <f>VLOOKUP(C:C,total251219111800!B:F,5,0)</f>
        <v>1857</v>
      </c>
      <c r="M166" s="234">
        <v>1500</v>
      </c>
      <c r="N166" s="21">
        <f>L166</f>
        <v>1857</v>
      </c>
      <c r="O166" s="44">
        <v>2294</v>
      </c>
      <c r="P166" s="44">
        <v>500</v>
      </c>
      <c r="Q166" s="44">
        <v>0</v>
      </c>
      <c r="R166" s="44">
        <v>0</v>
      </c>
      <c r="S166" s="44">
        <v>400</v>
      </c>
      <c r="T166" s="45">
        <v>100</v>
      </c>
      <c r="U166" s="45">
        <v>1894</v>
      </c>
      <c r="V166" s="45">
        <v>37</v>
      </c>
      <c r="W166" s="41">
        <v>0.664638511095204</v>
      </c>
      <c r="X166" s="13"/>
      <c r="Y166" s="13" t="s">
        <v>4405</v>
      </c>
    </row>
    <row r="167" spans="1:25">
      <c r="A167" s="9"/>
      <c r="B167" s="2" t="s">
        <v>5</v>
      </c>
      <c r="C167" s="49" t="s">
        <v>3765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499</v>
      </c>
      <c r="L167" s="203">
        <f>VLOOKUP(C:C,total251219111800!B:F,5,0)</f>
        <v>306</v>
      </c>
      <c r="M167" s="234">
        <v>1500</v>
      </c>
      <c r="N167" s="211">
        <v>1500</v>
      </c>
      <c r="O167" s="44">
        <v>2178</v>
      </c>
      <c r="P167" s="44">
        <v>0</v>
      </c>
      <c r="Q167" s="44">
        <v>0</v>
      </c>
      <c r="R167" s="44">
        <v>0</v>
      </c>
      <c r="S167" s="44">
        <v>0</v>
      </c>
      <c r="T167" s="45">
        <v>0</v>
      </c>
      <c r="U167" s="45">
        <v>2178</v>
      </c>
      <c r="V167" s="45">
        <v>678</v>
      </c>
      <c r="W167" s="41">
        <v>0.68870523415977958</v>
      </c>
      <c r="X167" s="13"/>
      <c r="Y167" s="13"/>
    </row>
    <row r="168" spans="1:25">
      <c r="A168" s="9"/>
      <c r="B168" s="2" t="s">
        <v>5</v>
      </c>
      <c r="C168" s="49" t="s">
        <v>3774</v>
      </c>
      <c r="D168" s="49" t="s">
        <v>3778</v>
      </c>
      <c r="E168" s="50"/>
      <c r="F168" s="50"/>
      <c r="G168" s="8"/>
      <c r="H168" s="21">
        <v>0</v>
      </c>
      <c r="I168" s="8">
        <f>VLOOKUP(C168,'202310-202403出荷数total2403220951'!B:F,5,0)</f>
        <v>3939</v>
      </c>
      <c r="J168" s="203">
        <f>VLOOKUP(C168,'出荷数2307～2406total241008110618'!B:F,5,0)</f>
        <v>8154</v>
      </c>
      <c r="K168" s="214">
        <f>VLOOKUP(C168,'出荷数2407-2506total250730101950'!B:F,5,0)</f>
        <v>10068</v>
      </c>
      <c r="L168" s="203">
        <f>VLOOKUP(C:C,total251219111800!B:F,5,0)</f>
        <v>5974</v>
      </c>
      <c r="M168" s="234">
        <v>3500</v>
      </c>
      <c r="N168" s="21">
        <f>L168</f>
        <v>5974</v>
      </c>
      <c r="O168" s="44">
        <v>17193</v>
      </c>
      <c r="P168" s="44">
        <v>2589</v>
      </c>
      <c r="Q168" s="44">
        <v>0</v>
      </c>
      <c r="R168" s="44">
        <v>0</v>
      </c>
      <c r="S168" s="44">
        <v>3969</v>
      </c>
      <c r="T168" s="45">
        <v>-1380</v>
      </c>
      <c r="U168" s="45">
        <v>13224</v>
      </c>
      <c r="V168" s="45">
        <v>7250</v>
      </c>
      <c r="W168" s="41">
        <v>0.30199170963502175</v>
      </c>
      <c r="X168" s="13"/>
      <c r="Y168" s="13"/>
    </row>
    <row r="169" spans="1:25">
      <c r="A169" s="9"/>
      <c r="B169" s="2" t="s">
        <v>5</v>
      </c>
      <c r="C169" s="49" t="s">
        <v>3775</v>
      </c>
      <c r="D169" s="49" t="s">
        <v>3778</v>
      </c>
      <c r="E169" s="50"/>
      <c r="F169" s="50"/>
      <c r="G169" s="8"/>
      <c r="H169" s="21">
        <v>0</v>
      </c>
      <c r="I169" s="8">
        <f>VLOOKUP(C169,'202310-202403出荷数total2403220951'!B:F,5,0)</f>
        <v>918</v>
      </c>
      <c r="J169" s="203">
        <f>VLOOKUP(C169,'出荷数2307～2406total241008110618'!B:F,5,0)</f>
        <v>1582</v>
      </c>
      <c r="K169" s="214">
        <f>VLOOKUP(C169,'出荷数2407-2506total250730101950'!B:F,5,0)</f>
        <v>2615</v>
      </c>
      <c r="L169" s="203">
        <f>VLOOKUP(C:C,total251219111800!B:F,5,0)</f>
        <v>425</v>
      </c>
      <c r="M169" s="234">
        <v>900</v>
      </c>
      <c r="N169" s="211">
        <v>900</v>
      </c>
      <c r="O169" s="44">
        <v>11434</v>
      </c>
      <c r="P169" s="44">
        <v>0</v>
      </c>
      <c r="Q169" s="44">
        <v>0</v>
      </c>
      <c r="R169" s="44">
        <v>0</v>
      </c>
      <c r="S169" s="44">
        <v>174</v>
      </c>
      <c r="T169" s="45">
        <v>-174</v>
      </c>
      <c r="U169" s="45">
        <v>11260</v>
      </c>
      <c r="V169" s="45">
        <v>10360</v>
      </c>
      <c r="W169" s="41">
        <v>7.8712611509532973E-2</v>
      </c>
      <c r="X169" s="13"/>
      <c r="Y169" s="13"/>
    </row>
    <row r="170" spans="1:25">
      <c r="A170" s="9"/>
      <c r="B170" s="2" t="s">
        <v>5</v>
      </c>
      <c r="C170" s="49" t="s">
        <v>3776</v>
      </c>
      <c r="D170" s="49" t="s">
        <v>3779</v>
      </c>
      <c r="E170" s="50"/>
      <c r="F170" s="50"/>
      <c r="G170" s="8"/>
      <c r="H170" s="21">
        <v>0</v>
      </c>
      <c r="I170" s="8">
        <f>VLOOKUP(C170,'202310-202403出荷数total2403220951'!B:F,5,0)</f>
        <v>7737</v>
      </c>
      <c r="J170" s="203">
        <f>VLOOKUP(C170,'出荷数2307～2406total241008110618'!B:F,5,0)</f>
        <v>12264</v>
      </c>
      <c r="K170" s="214">
        <f>VLOOKUP(C170,'出荷数2407-2506total250730101950'!B:F,5,0)</f>
        <v>10542</v>
      </c>
      <c r="L170" s="203">
        <f>VLOOKUP(C:C,total251219111800!B:F,5,0)</f>
        <v>4084</v>
      </c>
      <c r="M170" s="234">
        <v>7500</v>
      </c>
      <c r="N170" s="211">
        <v>6000</v>
      </c>
      <c r="O170" s="44">
        <v>10684</v>
      </c>
      <c r="P170" s="44">
        <v>2940</v>
      </c>
      <c r="Q170" s="44">
        <v>0</v>
      </c>
      <c r="R170" s="44">
        <v>0</v>
      </c>
      <c r="S170" s="44">
        <v>3907</v>
      </c>
      <c r="T170" s="45">
        <v>-967</v>
      </c>
      <c r="U170" s="45">
        <v>6777</v>
      </c>
      <c r="V170" s="45">
        <v>777</v>
      </c>
      <c r="W170" s="41">
        <v>0.44039929536112743</v>
      </c>
      <c r="X170" s="13"/>
      <c r="Y170" s="13"/>
    </row>
    <row r="171" spans="1:25">
      <c r="A171" s="9"/>
      <c r="B171" s="2" t="s">
        <v>5</v>
      </c>
      <c r="C171" s="49" t="s">
        <v>3777</v>
      </c>
      <c r="D171" s="49" t="s">
        <v>3779</v>
      </c>
      <c r="E171" s="50"/>
      <c r="F171" s="50"/>
      <c r="G171" s="8"/>
      <c r="H171" s="21">
        <v>0</v>
      </c>
      <c r="I171" s="8">
        <f>VLOOKUP(C171,'202310-202403出荷数total2403220951'!B:F,5,0)</f>
        <v>680</v>
      </c>
      <c r="J171" s="203">
        <f>VLOOKUP(C171,'出荷数2307～2406total241008110618'!B:F,5,0)</f>
        <v>1532</v>
      </c>
      <c r="K171" s="214">
        <f>VLOOKUP(C171,'出荷数2407-2506total250730101950'!B:F,5,0)</f>
        <v>1690</v>
      </c>
      <c r="L171" s="203">
        <f>VLOOKUP(C:C,total251219111800!B:F,5,0)</f>
        <v>547</v>
      </c>
      <c r="M171" s="234">
        <v>1000</v>
      </c>
      <c r="N171" s="211">
        <v>1000</v>
      </c>
      <c r="O171" s="44">
        <v>2456</v>
      </c>
      <c r="P171" s="44">
        <v>0</v>
      </c>
      <c r="Q171" s="44">
        <v>0</v>
      </c>
      <c r="R171" s="44">
        <v>0</v>
      </c>
      <c r="S171" s="44">
        <v>1150</v>
      </c>
      <c r="T171" s="45">
        <v>-1150</v>
      </c>
      <c r="U171" s="45">
        <v>1306</v>
      </c>
      <c r="V171" s="45">
        <v>306</v>
      </c>
      <c r="W171" s="41">
        <v>0.40716612377850164</v>
      </c>
      <c r="X171" s="13"/>
      <c r="Y171" s="13"/>
    </row>
    <row r="172" spans="1:25">
      <c r="A172" s="9"/>
      <c r="B172" s="2" t="s">
        <v>5</v>
      </c>
      <c r="C172" s="49" t="s">
        <v>3923</v>
      </c>
      <c r="D172" s="49" t="s">
        <v>3935</v>
      </c>
      <c r="E172" s="50"/>
      <c r="F172" s="50"/>
      <c r="G172" s="8"/>
      <c r="H172" s="21">
        <v>0</v>
      </c>
      <c r="I172" s="8" t="e">
        <f>VLOOKUP(C172,'202310-202403出荷数total2403220951'!B:F,5,0)</f>
        <v>#N/A</v>
      </c>
      <c r="J172" s="203" t="e">
        <f>VLOOKUP(C172,'出荷数2307～2406total241008110618'!B:F,5,0)</f>
        <v>#N/A</v>
      </c>
      <c r="K172" s="214">
        <f>VLOOKUP(C172,'出荷数2407-2506total250730101950'!B:F,5,0)</f>
        <v>598</v>
      </c>
      <c r="L172" s="203">
        <f>VLOOKUP(C:C,total251219111800!B:F,5,0)</f>
        <v>356</v>
      </c>
      <c r="M172" s="234">
        <v>1500</v>
      </c>
      <c r="N172" s="211">
        <v>1500</v>
      </c>
      <c r="O172" s="44">
        <v>4645</v>
      </c>
      <c r="P172" s="44">
        <v>600</v>
      </c>
      <c r="Q172" s="44">
        <v>0</v>
      </c>
      <c r="R172" s="44">
        <v>0</v>
      </c>
      <c r="S172" s="44">
        <v>600</v>
      </c>
      <c r="T172" s="45">
        <v>0</v>
      </c>
      <c r="U172" s="45">
        <v>4045</v>
      </c>
      <c r="V172" s="45">
        <v>2545</v>
      </c>
      <c r="W172" s="41">
        <v>0.2859866539561487</v>
      </c>
      <c r="X172" s="13"/>
      <c r="Y172" s="13"/>
    </row>
    <row r="173" spans="1:25">
      <c r="A173" s="9"/>
      <c r="B173" s="2" t="s">
        <v>5</v>
      </c>
      <c r="C173" s="49" t="s">
        <v>3924</v>
      </c>
      <c r="D173" s="49" t="s">
        <v>3936</v>
      </c>
      <c r="E173" s="50"/>
      <c r="F173" s="50"/>
      <c r="G173" s="8"/>
      <c r="H173" s="21">
        <v>0</v>
      </c>
      <c r="I173" s="8" t="e">
        <f>VLOOKUP(C173,'202310-202403出荷数total2403220951'!B:F,5,0)</f>
        <v>#N/A</v>
      </c>
      <c r="J173" s="203" t="e">
        <f>VLOOKUP(C173,'出荷数2307～2406total241008110618'!B:F,5,0)</f>
        <v>#N/A</v>
      </c>
      <c r="K173" s="214">
        <f>VLOOKUP(C173,'出荷数2407-2506total250730101950'!B:F,5,0)</f>
        <v>2001</v>
      </c>
      <c r="L173" s="203">
        <f>VLOOKUP(C:C,total251219111800!B:F,5,0)</f>
        <v>2859</v>
      </c>
      <c r="M173" s="234">
        <v>2500</v>
      </c>
      <c r="N173" s="21">
        <f>L173</f>
        <v>2859</v>
      </c>
      <c r="O173" s="44">
        <v>9892</v>
      </c>
      <c r="P173" s="44">
        <v>1900</v>
      </c>
      <c r="Q173" s="44">
        <v>0</v>
      </c>
      <c r="R173" s="44">
        <v>0</v>
      </c>
      <c r="S173" s="44">
        <v>2000</v>
      </c>
      <c r="T173" s="45">
        <v>-100</v>
      </c>
      <c r="U173" s="45">
        <v>7892</v>
      </c>
      <c r="V173" s="45">
        <v>5033</v>
      </c>
      <c r="W173" s="41">
        <v>0.24245251017639077</v>
      </c>
      <c r="X173" s="13"/>
      <c r="Y173" s="13"/>
    </row>
    <row r="174" spans="1:25">
      <c r="A174" s="9"/>
      <c r="B174" s="2" t="s">
        <v>5</v>
      </c>
      <c r="C174" s="49" t="s">
        <v>3925</v>
      </c>
      <c r="D174" s="49" t="s">
        <v>3934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122</v>
      </c>
      <c r="L174" s="203">
        <f>VLOOKUP(C:C,total251219111800!B:F,5,0)</f>
        <v>420</v>
      </c>
      <c r="M174" s="234">
        <v>2000</v>
      </c>
      <c r="N174" s="211">
        <v>1500</v>
      </c>
      <c r="O174" s="44">
        <v>3632</v>
      </c>
      <c r="P174" s="44">
        <v>0</v>
      </c>
      <c r="Q174" s="44">
        <v>0</v>
      </c>
      <c r="R174" s="44">
        <v>0</v>
      </c>
      <c r="S174" s="44">
        <v>78</v>
      </c>
      <c r="T174" s="45">
        <v>-78</v>
      </c>
      <c r="U174" s="45">
        <v>3554</v>
      </c>
      <c r="V174" s="45">
        <v>2054</v>
      </c>
      <c r="W174" s="41">
        <v>0.41299559471365638</v>
      </c>
      <c r="X174" s="13"/>
      <c r="Y174" s="13"/>
    </row>
    <row r="175" spans="1:25">
      <c r="A175" s="9"/>
      <c r="B175" s="2" t="s">
        <v>5</v>
      </c>
      <c r="C175" s="49" t="s">
        <v>3926</v>
      </c>
      <c r="D175" s="49" t="s">
        <v>3933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488</v>
      </c>
      <c r="L175" s="203">
        <f>VLOOKUP(C:C,total251219111800!B:F,5,0)</f>
        <v>558</v>
      </c>
      <c r="M175" s="234">
        <v>2000</v>
      </c>
      <c r="N175" s="211">
        <v>1500</v>
      </c>
      <c r="O175" s="44">
        <v>1829</v>
      </c>
      <c r="P175" s="44">
        <v>0</v>
      </c>
      <c r="Q175" s="44">
        <v>0</v>
      </c>
      <c r="R175" s="44">
        <v>0</v>
      </c>
      <c r="S175" s="44">
        <v>0</v>
      </c>
      <c r="T175" s="45">
        <v>0</v>
      </c>
      <c r="U175" s="45">
        <v>1829</v>
      </c>
      <c r="V175" s="45">
        <v>329</v>
      </c>
      <c r="W175" s="41">
        <v>0.82012028430836525</v>
      </c>
      <c r="X175" s="13"/>
      <c r="Y175" s="13"/>
    </row>
    <row r="176" spans="1:25">
      <c r="A176" s="9"/>
      <c r="B176" s="2" t="s">
        <v>5</v>
      </c>
      <c r="C176" s="49" t="s">
        <v>3927</v>
      </c>
      <c r="D176" s="49" t="s">
        <v>3932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453</v>
      </c>
      <c r="L176" s="203">
        <f>VLOOKUP(C:C,total251219111800!B:F,5,0)</f>
        <v>445</v>
      </c>
      <c r="M176" s="234">
        <v>2000</v>
      </c>
      <c r="N176" s="211">
        <v>1500</v>
      </c>
      <c r="O176" s="44">
        <v>2338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2338</v>
      </c>
      <c r="V176" s="45">
        <v>838</v>
      </c>
      <c r="W176" s="41">
        <v>0.64157399486740807</v>
      </c>
      <c r="X176" s="13"/>
      <c r="Y176" s="13"/>
    </row>
    <row r="177" spans="1:27">
      <c r="A177" s="9"/>
      <c r="B177" s="2" t="s">
        <v>5</v>
      </c>
      <c r="C177" s="49" t="s">
        <v>3928</v>
      </c>
      <c r="D177" s="49" t="s">
        <v>3931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208</v>
      </c>
      <c r="L177" s="203">
        <f>VLOOKUP(C:C,total251219111800!B:F,5,0)</f>
        <v>608</v>
      </c>
      <c r="M177" s="234">
        <v>2000</v>
      </c>
      <c r="N177" s="211">
        <v>1500</v>
      </c>
      <c r="O177" s="44">
        <v>2058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2058</v>
      </c>
      <c r="V177" s="45">
        <v>558</v>
      </c>
      <c r="W177" s="41">
        <v>0.7288629737609329</v>
      </c>
      <c r="X177" s="13"/>
      <c r="Y177" s="13"/>
    </row>
    <row r="178" spans="1:27">
      <c r="A178" s="9"/>
      <c r="B178" s="2" t="s">
        <v>5</v>
      </c>
      <c r="C178" s="49" t="s">
        <v>3929</v>
      </c>
      <c r="D178" s="49" t="s">
        <v>3930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105</v>
      </c>
      <c r="L178" s="203">
        <f>VLOOKUP(C:C,total251219111800!B:F,5,0)</f>
        <v>1519</v>
      </c>
      <c r="M178" s="234">
        <v>2000</v>
      </c>
      <c r="N178" s="211">
        <v>1500</v>
      </c>
      <c r="O178" s="44">
        <v>1065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1065</v>
      </c>
      <c r="V178" s="45">
        <v>-435</v>
      </c>
      <c r="W178" s="41">
        <v>1.408450704225352</v>
      </c>
      <c r="X178" s="13"/>
      <c r="Y178" s="13"/>
    </row>
    <row r="179" spans="1:27" s="200" customFormat="1">
      <c r="A179" s="243"/>
      <c r="B179" s="257" t="s">
        <v>5</v>
      </c>
      <c r="C179" s="258" t="s">
        <v>3937</v>
      </c>
      <c r="D179" s="258" t="s">
        <v>3938</v>
      </c>
      <c r="E179" s="259"/>
      <c r="F179" s="259"/>
      <c r="G179" s="196"/>
      <c r="H179" s="196">
        <v>0</v>
      </c>
      <c r="I179" s="196" t="e">
        <f>VLOOKUP(C179,'202310-202403出荷数total2403220951'!B:F,5,0)</f>
        <v>#N/A</v>
      </c>
      <c r="J179" s="196" t="e">
        <f>VLOOKUP(C179,'出荷数2307～2406total241008110618'!B:F,5,0)</f>
        <v>#N/A</v>
      </c>
      <c r="K179" s="214">
        <f>VLOOKUP(C179,'出荷数2407-2506total250730101950'!B:F,5,0)</f>
        <v>1322</v>
      </c>
      <c r="L179" s="203">
        <f>VLOOKUP(C:C,total251219111800!B:F,5,0)</f>
        <v>58</v>
      </c>
      <c r="M179" s="281">
        <v>1500</v>
      </c>
      <c r="N179" s="211">
        <v>1500</v>
      </c>
      <c r="O179" s="196">
        <v>4</v>
      </c>
      <c r="P179" s="196">
        <v>0</v>
      </c>
      <c r="Q179" s="196">
        <v>0</v>
      </c>
      <c r="R179" s="196">
        <v>0</v>
      </c>
      <c r="S179" s="196">
        <v>0</v>
      </c>
      <c r="T179" s="197">
        <v>0</v>
      </c>
      <c r="U179" s="197">
        <v>4</v>
      </c>
      <c r="V179" s="197">
        <v>-1496</v>
      </c>
      <c r="W179" s="198">
        <v>375</v>
      </c>
      <c r="X179" s="243"/>
      <c r="Y179" s="243"/>
      <c r="Z179" s="201"/>
      <c r="AA179" s="201"/>
    </row>
    <row r="180" spans="1:27">
      <c r="A180" s="9"/>
      <c r="B180" s="2" t="s">
        <v>5</v>
      </c>
      <c r="C180" s="49" t="s">
        <v>3941</v>
      </c>
      <c r="D180" s="49" t="s">
        <v>3943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32</v>
      </c>
      <c r="L180" s="203">
        <f>VLOOKUP(C:C,total251219111800!B:F,5,0)</f>
        <v>306</v>
      </c>
      <c r="M180" s="234">
        <v>1000</v>
      </c>
      <c r="N180" s="211">
        <v>1000</v>
      </c>
      <c r="O180" s="44">
        <v>4541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4541</v>
      </c>
      <c r="V180" s="45">
        <v>3541</v>
      </c>
      <c r="W180" s="41">
        <v>0.22021581149526537</v>
      </c>
      <c r="X180" s="46"/>
      <c r="Y180" s="46"/>
    </row>
    <row r="181" spans="1:27">
      <c r="A181" s="9"/>
      <c r="B181" s="2" t="s">
        <v>5</v>
      </c>
      <c r="C181" s="49" t="s">
        <v>3942</v>
      </c>
      <c r="D181" s="49" t="s">
        <v>3943</v>
      </c>
      <c r="E181" s="50"/>
      <c r="F181" s="50"/>
      <c r="G181" s="8"/>
      <c r="H181" s="21">
        <v>0</v>
      </c>
      <c r="I181" s="8" t="e">
        <f>VLOOKUP(C181,'202310-202403出荷数total2403220951'!B:F,5,0)</f>
        <v>#N/A</v>
      </c>
      <c r="J181" s="203" t="e">
        <f>VLOOKUP(C181,'出荷数2307～2406total241008110618'!B:F,5,0)</f>
        <v>#N/A</v>
      </c>
      <c r="K181" s="214">
        <f>VLOOKUP(C181,'出荷数2407-2506total250730101950'!B:F,5,0)</f>
        <v>33</v>
      </c>
      <c r="L181" s="203">
        <f>VLOOKUP(C:C,total251219111800!B:F,5,0)</f>
        <v>198</v>
      </c>
      <c r="M181" s="234">
        <v>1000</v>
      </c>
      <c r="N181" s="211">
        <v>1000</v>
      </c>
      <c r="O181" s="44">
        <v>5090</v>
      </c>
      <c r="P181" s="44">
        <v>0</v>
      </c>
      <c r="Q181" s="44">
        <v>0</v>
      </c>
      <c r="R181" s="44">
        <v>0</v>
      </c>
      <c r="S181" s="44">
        <v>0</v>
      </c>
      <c r="T181" s="45">
        <v>0</v>
      </c>
      <c r="U181" s="45">
        <v>5090</v>
      </c>
      <c r="V181" s="45">
        <v>4090</v>
      </c>
      <c r="W181" s="41">
        <v>0.19646365422396855</v>
      </c>
      <c r="X181" s="46"/>
      <c r="Y181" s="46"/>
    </row>
    <row r="182" spans="1:27">
      <c r="A182" s="9"/>
      <c r="B182" s="2" t="s">
        <v>5</v>
      </c>
      <c r="C182" s="49" t="s">
        <v>3944</v>
      </c>
      <c r="D182" s="49" t="s">
        <v>3945</v>
      </c>
      <c r="E182" s="50"/>
      <c r="F182" s="50"/>
      <c r="G182" s="8"/>
      <c r="H182" s="21"/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75</v>
      </c>
      <c r="L182" s="203">
        <f>VLOOKUP(C:C,total251219111800!B:F,5,0)</f>
        <v>907</v>
      </c>
      <c r="M182" s="234">
        <v>1000</v>
      </c>
      <c r="N182" s="211">
        <v>1000</v>
      </c>
      <c r="O182" s="44">
        <v>5166</v>
      </c>
      <c r="P182" s="44">
        <v>800</v>
      </c>
      <c r="Q182" s="44">
        <v>0</v>
      </c>
      <c r="R182" s="44">
        <v>0</v>
      </c>
      <c r="S182" s="44">
        <v>2900</v>
      </c>
      <c r="T182" s="45">
        <v>-2100</v>
      </c>
      <c r="U182" s="45">
        <v>2266</v>
      </c>
      <c r="V182" s="45">
        <v>1266</v>
      </c>
      <c r="W182" s="41">
        <v>0.16761649346295676</v>
      </c>
      <c r="X182" s="46"/>
      <c r="Y182" s="46"/>
    </row>
    <row r="183" spans="1:27">
      <c r="A183" s="9"/>
      <c r="B183" s="2" t="s">
        <v>5</v>
      </c>
      <c r="C183" s="49" t="s">
        <v>3946</v>
      </c>
      <c r="D183" s="49" t="s">
        <v>3947</v>
      </c>
      <c r="E183" s="50"/>
      <c r="F183" s="50"/>
      <c r="G183" s="8"/>
      <c r="H183" s="21"/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1140</v>
      </c>
      <c r="L183" s="203">
        <f>VLOOKUP(C:C,total251219111800!B:F,5,0)</f>
        <v>346</v>
      </c>
      <c r="M183" s="234">
        <v>1000</v>
      </c>
      <c r="N183" s="211">
        <v>1000</v>
      </c>
      <c r="O183" s="44">
        <v>4370</v>
      </c>
      <c r="P183" s="44">
        <v>200</v>
      </c>
      <c r="Q183" s="44">
        <v>0</v>
      </c>
      <c r="R183" s="44">
        <v>0</v>
      </c>
      <c r="S183" s="44">
        <v>100</v>
      </c>
      <c r="T183" s="45">
        <v>100</v>
      </c>
      <c r="U183" s="45">
        <v>4270</v>
      </c>
      <c r="V183" s="45">
        <v>3270</v>
      </c>
      <c r="W183" s="41">
        <v>0.21881838074398249</v>
      </c>
      <c r="X183" s="46"/>
      <c r="Y183" s="46"/>
    </row>
    <row r="184" spans="1:27">
      <c r="A184" s="9"/>
      <c r="B184" s="2" t="s">
        <v>5</v>
      </c>
      <c r="C184" s="49" t="s">
        <v>4075</v>
      </c>
      <c r="D184" s="49" t="s">
        <v>4078</v>
      </c>
      <c r="E184" s="50"/>
      <c r="F184" s="50"/>
      <c r="G184" s="8"/>
      <c r="H184" s="21">
        <v>0</v>
      </c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1187</v>
      </c>
      <c r="L184" s="203">
        <f>VLOOKUP(C:C,total251219111800!B:F,5,0)</f>
        <v>568</v>
      </c>
      <c r="M184" s="213"/>
      <c r="N184" s="21">
        <f>L184</f>
        <v>568</v>
      </c>
      <c r="O184" s="44">
        <v>85</v>
      </c>
      <c r="P184" s="44">
        <v>1000</v>
      </c>
      <c r="Q184" s="44">
        <v>0</v>
      </c>
      <c r="R184" s="44">
        <v>0</v>
      </c>
      <c r="S184" s="44">
        <v>500</v>
      </c>
      <c r="T184" s="45">
        <v>500</v>
      </c>
      <c r="U184" s="45">
        <v>-415</v>
      </c>
      <c r="V184" s="45">
        <v>-983</v>
      </c>
      <c r="W184" s="41">
        <v>0.52350230414746546</v>
      </c>
      <c r="X184" s="13"/>
      <c r="Y184" s="13"/>
    </row>
    <row r="185" spans="1:27">
      <c r="A185" s="9"/>
      <c r="B185" s="2" t="s">
        <v>5</v>
      </c>
      <c r="C185" s="49" t="s">
        <v>4076</v>
      </c>
      <c r="D185" s="49" t="s">
        <v>4079</v>
      </c>
      <c r="E185" s="50"/>
      <c r="F185" s="50"/>
      <c r="G185" s="8"/>
      <c r="H185" s="21">
        <v>0</v>
      </c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2054</v>
      </c>
      <c r="L185" s="203">
        <f>VLOOKUP(C:C,total251219111800!B:F,5,0)</f>
        <v>1590</v>
      </c>
      <c r="M185" s="213"/>
      <c r="N185" s="21">
        <f>L185</f>
        <v>1590</v>
      </c>
      <c r="O185" s="44">
        <v>868</v>
      </c>
      <c r="P185" s="44">
        <v>500</v>
      </c>
      <c r="Q185" s="44">
        <v>0</v>
      </c>
      <c r="R185" s="44">
        <v>0</v>
      </c>
      <c r="S185" s="44">
        <v>500</v>
      </c>
      <c r="T185" s="45">
        <v>0</v>
      </c>
      <c r="U185" s="45">
        <v>368</v>
      </c>
      <c r="V185" s="45">
        <v>-1222</v>
      </c>
      <c r="W185" s="41">
        <v>1.1622807017543859</v>
      </c>
      <c r="X185" s="13"/>
      <c r="Y185" s="13"/>
    </row>
    <row r="186" spans="1:27">
      <c r="A186" s="9"/>
      <c r="B186" s="2" t="s">
        <v>5</v>
      </c>
      <c r="C186" s="49" t="s">
        <v>4089</v>
      </c>
      <c r="D186" s="49" t="s">
        <v>4090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81</v>
      </c>
      <c r="L186" s="203">
        <f>VLOOKUP(C:C,total251219111800!B:F,5,0)</f>
        <v>766</v>
      </c>
      <c r="M186" s="234">
        <v>1500</v>
      </c>
      <c r="N186" s="211">
        <v>1500</v>
      </c>
      <c r="O186" s="44">
        <v>2053</v>
      </c>
      <c r="P186" s="44">
        <v>1000</v>
      </c>
      <c r="Q186" s="44">
        <v>3000</v>
      </c>
      <c r="R186" s="44">
        <v>0</v>
      </c>
      <c r="S186" s="44">
        <v>1100</v>
      </c>
      <c r="T186" s="45">
        <v>-100</v>
      </c>
      <c r="U186" s="45">
        <v>3953</v>
      </c>
      <c r="V186" s="45">
        <v>2453</v>
      </c>
      <c r="W186" s="41">
        <v>0.49132001310186701</v>
      </c>
      <c r="X186" s="13"/>
      <c r="Y186" s="13"/>
    </row>
    <row r="187" spans="1:27">
      <c r="A187" s="9"/>
      <c r="B187" s="2" t="s">
        <v>5</v>
      </c>
      <c r="C187" s="49" t="s">
        <v>4091</v>
      </c>
      <c r="D187" s="49" t="s">
        <v>4092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75</v>
      </c>
      <c r="L187" s="203">
        <f>VLOOKUP(C:C,total251219111800!B:F,5,0)</f>
        <v>2260</v>
      </c>
      <c r="M187" s="8"/>
      <c r="N187" s="21">
        <f>L187</f>
        <v>2260</v>
      </c>
      <c r="O187" s="44">
        <v>3246</v>
      </c>
      <c r="P187" s="44">
        <v>2120</v>
      </c>
      <c r="Q187" s="44">
        <v>0</v>
      </c>
      <c r="R187" s="44">
        <v>0</v>
      </c>
      <c r="S187" s="44">
        <v>2400</v>
      </c>
      <c r="T187" s="45">
        <v>-280</v>
      </c>
      <c r="U187" s="45">
        <v>846</v>
      </c>
      <c r="V187" s="45">
        <v>-1414</v>
      </c>
      <c r="W187" s="41">
        <v>0.42117033171822588</v>
      </c>
      <c r="X187" s="13" t="s">
        <v>4399</v>
      </c>
      <c r="Y187" s="13"/>
    </row>
    <row r="188" spans="1:27">
      <c r="A188" s="9"/>
      <c r="B188" s="2" t="s">
        <v>5</v>
      </c>
      <c r="C188" s="49" t="s">
        <v>4181</v>
      </c>
      <c r="D188" s="50" t="s">
        <v>4189</v>
      </c>
      <c r="E188" s="50"/>
      <c r="F188" s="50"/>
      <c r="G188" s="8"/>
      <c r="H188" s="21"/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 t="e">
        <f>VLOOKUP(C188,'出荷数2407-2506total250730101950'!B:F,5,0)</f>
        <v>#N/A</v>
      </c>
      <c r="L188" s="203">
        <f>VLOOKUP(C:C,total251219111800!B:F,5,0)</f>
        <v>147</v>
      </c>
      <c r="M188" s="213">
        <v>1000</v>
      </c>
      <c r="N188" s="211">
        <v>1000</v>
      </c>
      <c r="O188" s="44">
        <v>2810</v>
      </c>
      <c r="P188" s="44">
        <v>0</v>
      </c>
      <c r="Q188" s="44">
        <v>0</v>
      </c>
      <c r="R188" s="44">
        <v>0</v>
      </c>
      <c r="S188" s="44">
        <v>0</v>
      </c>
      <c r="T188" s="45">
        <v>0</v>
      </c>
      <c r="U188" s="45">
        <v>2810</v>
      </c>
      <c r="V188" s="45">
        <v>1810</v>
      </c>
      <c r="W188" s="41">
        <v>0.35587188612099646</v>
      </c>
      <c r="X188" s="13"/>
      <c r="Y188" s="13"/>
    </row>
    <row r="189" spans="1:27">
      <c r="A189" s="9"/>
      <c r="B189" s="2" t="s">
        <v>5</v>
      </c>
      <c r="C189" s="49" t="s">
        <v>4182</v>
      </c>
      <c r="D189" s="50" t="s">
        <v>4191</v>
      </c>
      <c r="E189" s="50"/>
      <c r="F189" s="50"/>
      <c r="G189" s="8"/>
      <c r="H189" s="21"/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 t="e">
        <f>VLOOKUP(C189,'出荷数2407-2506total250730101950'!B:F,5,0)</f>
        <v>#N/A</v>
      </c>
      <c r="L189" s="203">
        <f>VLOOKUP(C:C,total251219111800!B:F,5,0)</f>
        <v>179</v>
      </c>
      <c r="M189" s="213">
        <v>1000</v>
      </c>
      <c r="N189" s="211">
        <v>1000</v>
      </c>
      <c r="O189" s="44">
        <v>2449</v>
      </c>
      <c r="P189" s="44">
        <v>0</v>
      </c>
      <c r="Q189" s="44">
        <v>3000</v>
      </c>
      <c r="R189" s="44">
        <v>0</v>
      </c>
      <c r="S189" s="44">
        <v>0</v>
      </c>
      <c r="T189" s="45">
        <v>0</v>
      </c>
      <c r="U189" s="45">
        <v>5449</v>
      </c>
      <c r="V189" s="45">
        <v>4449</v>
      </c>
      <c r="W189" s="41">
        <v>0.40832993058391182</v>
      </c>
      <c r="X189" s="13"/>
      <c r="Y189" s="13"/>
    </row>
    <row r="190" spans="1:27">
      <c r="A190" s="9"/>
      <c r="B190" s="2" t="s">
        <v>5</v>
      </c>
      <c r="C190" s="49" t="s">
        <v>4183</v>
      </c>
      <c r="D190" s="50" t="s">
        <v>4193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VLOOKUP(C:C,total251219111800!B:F,5,0)</f>
        <v>2</v>
      </c>
      <c r="M190" s="213">
        <v>1000</v>
      </c>
      <c r="N190" s="211">
        <v>1000</v>
      </c>
      <c r="O190" s="44">
        <v>2857</v>
      </c>
      <c r="P190" s="44">
        <v>0</v>
      </c>
      <c r="Q190" s="44">
        <v>140</v>
      </c>
      <c r="R190" s="44">
        <v>0</v>
      </c>
      <c r="S190" s="44">
        <v>0</v>
      </c>
      <c r="T190" s="45">
        <v>0</v>
      </c>
      <c r="U190" s="45">
        <v>2997</v>
      </c>
      <c r="V190" s="45">
        <v>1997</v>
      </c>
      <c r="W190" s="41">
        <v>0.35001750087504374</v>
      </c>
      <c r="X190" s="13"/>
      <c r="Y190" s="13"/>
    </row>
    <row r="191" spans="1:27">
      <c r="A191" s="9"/>
      <c r="B191" s="2" t="s">
        <v>5</v>
      </c>
      <c r="C191" s="49" t="s">
        <v>4186</v>
      </c>
      <c r="D191" s="50" t="s">
        <v>4195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VLOOKUP(C:C,total251219111800!B:F,5,0)</f>
        <v>2</v>
      </c>
      <c r="M191" s="213">
        <v>1000</v>
      </c>
      <c r="N191" s="211">
        <v>1000</v>
      </c>
      <c r="O191" s="44">
        <v>2787</v>
      </c>
      <c r="P191" s="44">
        <v>0</v>
      </c>
      <c r="Q191" s="44">
        <v>0</v>
      </c>
      <c r="R191" s="44">
        <v>0</v>
      </c>
      <c r="S191" s="44">
        <v>0</v>
      </c>
      <c r="T191" s="45">
        <v>0</v>
      </c>
      <c r="U191" s="45">
        <v>2787</v>
      </c>
      <c r="V191" s="45">
        <v>1787</v>
      </c>
      <c r="W191" s="41">
        <v>0.35880875493362036</v>
      </c>
      <c r="X191" s="13"/>
      <c r="Y191" s="13"/>
    </row>
    <row r="192" spans="1:27">
      <c r="A192" s="9"/>
      <c r="B192" s="2" t="s">
        <v>5</v>
      </c>
      <c r="C192" s="49" t="s">
        <v>4184</v>
      </c>
      <c r="D192" s="50" t="s">
        <v>4194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VLOOKUP(C:C,total251219111800!B:F,5,0)</f>
        <v>72</v>
      </c>
      <c r="M192" s="213">
        <v>1000</v>
      </c>
      <c r="N192" s="211">
        <v>1000</v>
      </c>
      <c r="O192" s="44">
        <v>2884</v>
      </c>
      <c r="P192" s="44">
        <v>0</v>
      </c>
      <c r="Q192" s="44">
        <v>0</v>
      </c>
      <c r="R192" s="44">
        <v>0</v>
      </c>
      <c r="S192" s="44">
        <v>0</v>
      </c>
      <c r="T192" s="45">
        <v>0</v>
      </c>
      <c r="U192" s="45">
        <v>2884</v>
      </c>
      <c r="V192" s="45">
        <v>1884</v>
      </c>
      <c r="W192" s="41">
        <v>0.34674063800277394</v>
      </c>
      <c r="X192" s="13"/>
      <c r="Y192" s="13"/>
    </row>
    <row r="193" spans="1:25">
      <c r="A193" s="9"/>
      <c r="B193" s="2" t="s">
        <v>5</v>
      </c>
      <c r="C193" s="49" t="s">
        <v>4185</v>
      </c>
      <c r="D193" s="50" t="s">
        <v>4197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VLOOKUP(C:C,total251219111800!B:F,5,0)</f>
        <v>6</v>
      </c>
      <c r="M193" s="213">
        <v>1000</v>
      </c>
      <c r="N193" s="211">
        <v>1000</v>
      </c>
      <c r="O193" s="44">
        <v>1986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1986</v>
      </c>
      <c r="V193" s="45">
        <v>986</v>
      </c>
      <c r="W193" s="41">
        <v>0.50352467270896273</v>
      </c>
      <c r="X193" s="13"/>
      <c r="Y193" s="13"/>
    </row>
    <row r="194" spans="1:25">
      <c r="A194" s="9"/>
      <c r="B194" s="2" t="s">
        <v>5</v>
      </c>
      <c r="C194" s="49" t="s">
        <v>4187</v>
      </c>
      <c r="D194" s="50" t="s">
        <v>4198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VLOOKUP(C:C,total251219111800!B:F,5,0)</f>
        <v>285</v>
      </c>
      <c r="M194" s="213">
        <v>1000</v>
      </c>
      <c r="N194" s="211">
        <v>1000</v>
      </c>
      <c r="O194" s="44">
        <v>2700</v>
      </c>
      <c r="P194" s="44">
        <v>100</v>
      </c>
      <c r="Q194" s="44">
        <v>0</v>
      </c>
      <c r="R194" s="44">
        <v>0</v>
      </c>
      <c r="S194" s="44">
        <v>100</v>
      </c>
      <c r="T194" s="45">
        <v>0</v>
      </c>
      <c r="U194" s="45">
        <v>2600</v>
      </c>
      <c r="V194" s="45">
        <v>1600</v>
      </c>
      <c r="W194" s="41">
        <v>0.35714285714285715</v>
      </c>
      <c r="X194" s="13"/>
      <c r="Y194" s="13"/>
    </row>
    <row r="195" spans="1:25">
      <c r="A195" s="9"/>
      <c r="B195" s="2" t="s">
        <v>5</v>
      </c>
      <c r="C195" s="49" t="s">
        <v>4242</v>
      </c>
      <c r="D195" s="50" t="s">
        <v>4243</v>
      </c>
      <c r="E195" s="50"/>
      <c r="F195" s="50"/>
      <c r="G195" s="8"/>
      <c r="H195" s="21"/>
      <c r="I195" s="8"/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VLOOKUP(C:C,total251219111800!B:F,5,0)</f>
        <v>9</v>
      </c>
      <c r="M195" s="213">
        <v>1000</v>
      </c>
      <c r="N195" s="211">
        <v>1000</v>
      </c>
      <c r="O195" s="44">
        <v>2505</v>
      </c>
      <c r="P195" s="44">
        <v>150</v>
      </c>
      <c r="Q195" s="44">
        <v>462</v>
      </c>
      <c r="R195" s="44">
        <v>0</v>
      </c>
      <c r="S195" s="44">
        <v>150</v>
      </c>
      <c r="T195" s="45">
        <v>0</v>
      </c>
      <c r="U195" s="45">
        <v>2817</v>
      </c>
      <c r="V195" s="45">
        <v>1817</v>
      </c>
      <c r="W195" s="41">
        <v>0.37664783427495291</v>
      </c>
      <c r="X195" s="46"/>
      <c r="Y195" s="46"/>
    </row>
    <row r="196" spans="1:25">
      <c r="A196" s="9"/>
      <c r="B196" s="2" t="s">
        <v>5</v>
      </c>
      <c r="C196" s="49" t="s">
        <v>4244</v>
      </c>
      <c r="D196" s="50" t="s">
        <v>4245</v>
      </c>
      <c r="E196" s="50"/>
      <c r="F196" s="50"/>
      <c r="G196" s="8"/>
      <c r="H196" s="21"/>
      <c r="I196" s="8"/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VLOOKUP(C:C,total251219111800!B:F,5,0)</f>
        <v>15</v>
      </c>
      <c r="M196" s="213">
        <v>1000</v>
      </c>
      <c r="N196" s="211">
        <v>1000</v>
      </c>
      <c r="O196" s="44">
        <v>4086</v>
      </c>
      <c r="P196" s="44">
        <v>0</v>
      </c>
      <c r="Q196" s="44">
        <v>150</v>
      </c>
      <c r="R196" s="44">
        <v>0</v>
      </c>
      <c r="S196" s="44">
        <v>0</v>
      </c>
      <c r="T196" s="45">
        <v>0</v>
      </c>
      <c r="U196" s="45">
        <v>4236</v>
      </c>
      <c r="V196" s="45">
        <v>3236</v>
      </c>
      <c r="W196" s="41">
        <v>0.24473813020068527</v>
      </c>
      <c r="X196" s="46"/>
      <c r="Y196" s="46"/>
    </row>
    <row r="197" spans="1:25">
      <c r="A197" s="9"/>
      <c r="B197" s="2" t="s">
        <v>5</v>
      </c>
      <c r="C197" s="49" t="s">
        <v>4252</v>
      </c>
      <c r="D197" s="50" t="s">
        <v>4353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VLOOKUP(C:C,total251219111800!B:F,5,0)</f>
        <v>1619</v>
      </c>
      <c r="M197" s="213">
        <v>1500</v>
      </c>
      <c r="N197" s="21">
        <f t="shared" ref="N197:N270" si="3">L197</f>
        <v>1619</v>
      </c>
      <c r="O197" s="44">
        <v>1443</v>
      </c>
      <c r="P197" s="44">
        <v>750</v>
      </c>
      <c r="Q197" s="44">
        <v>3000</v>
      </c>
      <c r="R197" s="44">
        <v>0</v>
      </c>
      <c r="S197" s="44">
        <v>750</v>
      </c>
      <c r="T197" s="45">
        <v>0</v>
      </c>
      <c r="U197" s="45">
        <v>3693</v>
      </c>
      <c r="V197" s="45">
        <v>2074</v>
      </c>
      <c r="W197" s="41">
        <v>0.73825809393524855</v>
      </c>
      <c r="X197" s="46"/>
      <c r="Y197" s="46"/>
    </row>
    <row r="198" spans="1:25">
      <c r="A198" s="9"/>
      <c r="B198" s="2" t="s">
        <v>5</v>
      </c>
      <c r="C198" s="49" t="s">
        <v>4370</v>
      </c>
      <c r="D198" s="50" t="s">
        <v>4371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 t="e">
        <f>VLOOKUP(C:C,total251219111800!B:F,5,0)</f>
        <v>#N/A</v>
      </c>
      <c r="M198" s="213"/>
      <c r="N198" s="211">
        <v>1000</v>
      </c>
      <c r="O198" s="44">
        <v>2995</v>
      </c>
      <c r="P198" s="44">
        <v>0</v>
      </c>
      <c r="Q198" s="44">
        <v>0</v>
      </c>
      <c r="R198" s="44">
        <v>0</v>
      </c>
      <c r="S198" s="44">
        <v>0</v>
      </c>
      <c r="T198" s="45">
        <v>0</v>
      </c>
      <c r="U198" s="45">
        <v>2995</v>
      </c>
      <c r="V198" s="45">
        <v>1995</v>
      </c>
      <c r="W198" s="41">
        <v>0.333889816360601</v>
      </c>
      <c r="X198" s="46"/>
      <c r="Y198" s="46"/>
    </row>
    <row r="199" spans="1:25">
      <c r="A199" s="9"/>
      <c r="B199" s="2" t="s">
        <v>5</v>
      </c>
      <c r="C199" s="49" t="s">
        <v>4372</v>
      </c>
      <c r="D199" s="50" t="s">
        <v>4373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VLOOKUP(C:C,total251219111800!B:F,5,0)</f>
        <v>20</v>
      </c>
      <c r="M199" s="213"/>
      <c r="N199" s="211">
        <v>3000</v>
      </c>
      <c r="O199" s="44">
        <v>15389</v>
      </c>
      <c r="P199" s="44">
        <v>0</v>
      </c>
      <c r="Q199" s="44">
        <v>200</v>
      </c>
      <c r="R199" s="44">
        <v>0</v>
      </c>
      <c r="S199" s="44">
        <v>0</v>
      </c>
      <c r="T199" s="45">
        <v>0</v>
      </c>
      <c r="U199" s="45">
        <v>15589</v>
      </c>
      <c r="V199" s="45">
        <v>12589</v>
      </c>
      <c r="W199" s="41">
        <v>0.19494444083436221</v>
      </c>
      <c r="X199" s="46" t="s">
        <v>4400</v>
      </c>
      <c r="Y199" s="46"/>
    </row>
    <row r="200" spans="1:25">
      <c r="A200" s="9"/>
      <c r="B200" s="2"/>
      <c r="C200" s="49" t="s">
        <v>4364</v>
      </c>
      <c r="D200" s="50" t="s">
        <v>4365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 t="e">
        <f>VLOOKUP(C:C,total251219111800!B:F,5,0)</f>
        <v>#N/A</v>
      </c>
      <c r="M200" s="213"/>
      <c r="N200" s="21" t="e">
        <f t="shared" ref="N200:N210" si="4">L200</f>
        <v>#N/A</v>
      </c>
      <c r="O200" s="44">
        <v>0</v>
      </c>
      <c r="P200" s="44">
        <v>0</v>
      </c>
      <c r="Q200" s="44">
        <v>0</v>
      </c>
      <c r="R200" s="44">
        <v>0</v>
      </c>
      <c r="S200" s="44">
        <v>0</v>
      </c>
      <c r="T200" s="45">
        <v>0</v>
      </c>
      <c r="U200" s="45">
        <v>0</v>
      </c>
      <c r="V200" s="45" t="e">
        <v>#N/A</v>
      </c>
      <c r="W200" s="41" t="e">
        <v>#N/A</v>
      </c>
      <c r="X200" s="46"/>
      <c r="Y200" s="46"/>
    </row>
    <row r="201" spans="1:25">
      <c r="A201" s="9"/>
      <c r="B201" s="2"/>
      <c r="C201" s="49" t="s">
        <v>4366</v>
      </c>
      <c r="D201" s="50" t="s">
        <v>4367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 t="e">
        <f>VLOOKUP(C:C,total251219111800!B:F,5,0)</f>
        <v>#N/A</v>
      </c>
      <c r="M201" s="213"/>
      <c r="N201" s="21" t="e">
        <f t="shared" si="4"/>
        <v>#N/A</v>
      </c>
      <c r="O201" s="44">
        <v>0</v>
      </c>
      <c r="P201" s="44">
        <v>0</v>
      </c>
      <c r="Q201" s="44">
        <v>4840</v>
      </c>
      <c r="R201" s="44">
        <v>0</v>
      </c>
      <c r="S201" s="44">
        <v>0</v>
      </c>
      <c r="T201" s="45">
        <v>0</v>
      </c>
      <c r="U201" s="45">
        <v>4840</v>
      </c>
      <c r="V201" s="45" t="e">
        <v>#N/A</v>
      </c>
      <c r="W201" s="41" t="e">
        <v>#N/A</v>
      </c>
      <c r="X201" s="46"/>
      <c r="Y201" s="46"/>
    </row>
    <row r="202" spans="1:25">
      <c r="A202" s="9"/>
      <c r="B202" s="2"/>
      <c r="C202" s="49" t="s">
        <v>4368</v>
      </c>
      <c r="D202" s="50" t="s">
        <v>4369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VLOOKUP(C:C,total251219111800!B:F,5,0)</f>
        <v>#N/A</v>
      </c>
      <c r="M202" s="213"/>
      <c r="N202" s="21" t="e">
        <f t="shared" si="4"/>
        <v>#N/A</v>
      </c>
      <c r="O202" s="44">
        <v>0</v>
      </c>
      <c r="P202" s="44">
        <v>0</v>
      </c>
      <c r="Q202" s="44">
        <v>5000</v>
      </c>
      <c r="R202" s="44">
        <v>0</v>
      </c>
      <c r="S202" s="44">
        <v>0</v>
      </c>
      <c r="T202" s="45">
        <v>0</v>
      </c>
      <c r="U202" s="45">
        <v>5000</v>
      </c>
      <c r="V202" s="45" t="e">
        <v>#N/A</v>
      </c>
      <c r="W202" s="41" t="e">
        <v>#N/A</v>
      </c>
      <c r="X202" s="46"/>
      <c r="Y202" s="46"/>
    </row>
    <row r="203" spans="1:25">
      <c r="A203" s="9"/>
      <c r="B203" s="2"/>
      <c r="C203" s="49" t="s">
        <v>4374</v>
      </c>
      <c r="D203" s="50" t="s">
        <v>4375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 t="e">
        <f>VLOOKUP(C:C,total251219111800!B:F,5,0)</f>
        <v>#N/A</v>
      </c>
      <c r="M203" s="213"/>
      <c r="N203" s="21" t="e">
        <f t="shared" si="4"/>
        <v>#N/A</v>
      </c>
      <c r="O203" s="44">
        <v>0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0</v>
      </c>
      <c r="V203" s="45" t="e">
        <v>#N/A</v>
      </c>
      <c r="W203" s="41" t="e">
        <v>#N/A</v>
      </c>
      <c r="X203" s="46"/>
      <c r="Y203" s="46"/>
    </row>
    <row r="204" spans="1:25">
      <c r="A204" s="9"/>
      <c r="B204" s="2"/>
      <c r="C204" s="49" t="s">
        <v>4376</v>
      </c>
      <c r="D204" s="50" t="s">
        <v>4377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 t="e">
        <f>VLOOKUP(C:C,total251219111800!B:F,5,0)</f>
        <v>#N/A</v>
      </c>
      <c r="M204" s="213"/>
      <c r="N204" s="21" t="e">
        <f t="shared" si="4"/>
        <v>#N/A</v>
      </c>
      <c r="O204" s="44">
        <v>0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0</v>
      </c>
      <c r="V204" s="45" t="e">
        <v>#N/A</v>
      </c>
      <c r="W204" s="41" t="e">
        <v>#N/A</v>
      </c>
      <c r="X204" s="46"/>
      <c r="Y204" s="46"/>
    </row>
    <row r="205" spans="1:25">
      <c r="A205" s="9"/>
      <c r="B205" s="2"/>
      <c r="C205" s="49" t="s">
        <v>4378</v>
      </c>
      <c r="D205" s="50" t="s">
        <v>4379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 t="e">
        <f>VLOOKUP(C:C,total251219111800!B:F,5,0)</f>
        <v>#N/A</v>
      </c>
      <c r="M205" s="213"/>
      <c r="N205" s="21" t="e">
        <f t="shared" si="4"/>
        <v>#N/A</v>
      </c>
      <c r="O205" s="44">
        <v>0</v>
      </c>
      <c r="P205" s="44">
        <v>0</v>
      </c>
      <c r="Q205" s="44">
        <v>0</v>
      </c>
      <c r="R205" s="44">
        <v>0</v>
      </c>
      <c r="S205" s="44">
        <v>0</v>
      </c>
      <c r="T205" s="45">
        <v>0</v>
      </c>
      <c r="U205" s="45">
        <v>0</v>
      </c>
      <c r="V205" s="45" t="e">
        <v>#N/A</v>
      </c>
      <c r="W205" s="41" t="e">
        <v>#N/A</v>
      </c>
      <c r="X205" s="46"/>
      <c r="Y205" s="46"/>
    </row>
    <row r="206" spans="1:25">
      <c r="A206" s="9"/>
      <c r="B206" s="2"/>
      <c r="C206" s="49" t="s">
        <v>4380</v>
      </c>
      <c r="D206" s="50" t="s">
        <v>4381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VLOOKUP(C:C,total251219111800!B:F,5,0)</f>
        <v>#N/A</v>
      </c>
      <c r="M206" s="213"/>
      <c r="N206" s="21" t="e">
        <f t="shared" si="4"/>
        <v>#N/A</v>
      </c>
      <c r="O206" s="44">
        <v>0</v>
      </c>
      <c r="P206" s="44">
        <v>0</v>
      </c>
      <c r="Q206" s="44">
        <v>0</v>
      </c>
      <c r="R206" s="44">
        <v>0</v>
      </c>
      <c r="S206" s="44">
        <v>0</v>
      </c>
      <c r="T206" s="45">
        <v>0</v>
      </c>
      <c r="U206" s="45">
        <v>0</v>
      </c>
      <c r="V206" s="45" t="e">
        <v>#N/A</v>
      </c>
      <c r="W206" s="41" t="e">
        <v>#N/A</v>
      </c>
      <c r="X206" s="46"/>
      <c r="Y206" s="46"/>
    </row>
    <row r="207" spans="1:25">
      <c r="A207" s="9"/>
      <c r="B207" s="2"/>
      <c r="C207" s="49" t="s">
        <v>4382</v>
      </c>
      <c r="D207" s="50" t="s">
        <v>4384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 t="e">
        <f>VLOOKUP(C:C,total251219111800!B:F,5,0)</f>
        <v>#N/A</v>
      </c>
      <c r="M207" s="213"/>
      <c r="N207" s="21" t="e">
        <f t="shared" si="4"/>
        <v>#N/A</v>
      </c>
      <c r="O207" s="44">
        <v>0</v>
      </c>
      <c r="P207" s="44">
        <v>0</v>
      </c>
      <c r="Q207" s="44">
        <v>0</v>
      </c>
      <c r="R207" s="44">
        <v>0</v>
      </c>
      <c r="S207" s="44">
        <v>0</v>
      </c>
      <c r="T207" s="45">
        <v>0</v>
      </c>
      <c r="U207" s="45">
        <v>0</v>
      </c>
      <c r="V207" s="45" t="e">
        <v>#N/A</v>
      </c>
      <c r="W207" s="41" t="e">
        <v>#N/A</v>
      </c>
      <c r="X207" s="46"/>
      <c r="Y207" s="46"/>
    </row>
    <row r="208" spans="1:25">
      <c r="A208" s="9"/>
      <c r="B208" s="2"/>
      <c r="C208" s="49" t="s">
        <v>4383</v>
      </c>
      <c r="D208" s="50" t="s">
        <v>4385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 t="e">
        <f>VLOOKUP(C:C,total251219111800!B:F,5,0)</f>
        <v>#N/A</v>
      </c>
      <c r="M208" s="213"/>
      <c r="N208" s="21" t="e">
        <f t="shared" si="4"/>
        <v>#N/A</v>
      </c>
      <c r="O208" s="44">
        <v>0</v>
      </c>
      <c r="P208" s="44">
        <v>0</v>
      </c>
      <c r="Q208" s="44">
        <v>0</v>
      </c>
      <c r="R208" s="44">
        <v>0</v>
      </c>
      <c r="S208" s="44">
        <v>0</v>
      </c>
      <c r="T208" s="45">
        <v>0</v>
      </c>
      <c r="U208" s="45">
        <v>0</v>
      </c>
      <c r="V208" s="45" t="e">
        <v>#N/A</v>
      </c>
      <c r="W208" s="41" t="e">
        <v>#N/A</v>
      </c>
      <c r="X208" s="46"/>
      <c r="Y208" s="46"/>
    </row>
    <row r="209" spans="1:27">
      <c r="A209" s="9"/>
      <c r="B209" s="2"/>
      <c r="C209" s="49" t="s">
        <v>4386</v>
      </c>
      <c r="D209" s="50" t="s">
        <v>4387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 t="e">
        <f>VLOOKUP(C:C,total251219111800!B:F,5,0)</f>
        <v>#N/A</v>
      </c>
      <c r="M209" s="213"/>
      <c r="N209" s="21" t="e">
        <f t="shared" si="4"/>
        <v>#N/A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5">
        <v>0</v>
      </c>
      <c r="U209" s="45">
        <v>0</v>
      </c>
      <c r="V209" s="45" t="e">
        <v>#N/A</v>
      </c>
      <c r="W209" s="41" t="e">
        <v>#N/A</v>
      </c>
      <c r="X209" s="46"/>
      <c r="Y209" s="46"/>
    </row>
    <row r="210" spans="1:27">
      <c r="A210" s="9"/>
      <c r="B210" s="2"/>
      <c r="C210" s="49"/>
      <c r="D210" s="50"/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 t="e">
        <f>VLOOKUP(C:C,total251219111800!B:F,5,0)</f>
        <v>#N/A</v>
      </c>
      <c r="M210" s="213"/>
      <c r="N210" s="21" t="e">
        <f t="shared" si="4"/>
        <v>#N/A</v>
      </c>
      <c r="O210" s="44">
        <v>0</v>
      </c>
      <c r="P210" s="44">
        <v>0</v>
      </c>
      <c r="Q210" s="44">
        <v>0</v>
      </c>
      <c r="R210" s="44">
        <v>0</v>
      </c>
      <c r="S210" s="44">
        <v>0</v>
      </c>
      <c r="T210" s="45">
        <v>0</v>
      </c>
      <c r="U210" s="45">
        <v>0</v>
      </c>
      <c r="V210" s="45" t="e">
        <v>#N/A</v>
      </c>
      <c r="W210" s="41" t="e">
        <v>#N/A</v>
      </c>
      <c r="X210" s="46"/>
      <c r="Y210" s="46"/>
    </row>
    <row r="211" spans="1:27" s="152" customFormat="1">
      <c r="A211" s="144" t="s">
        <v>1191</v>
      </c>
      <c r="B211" s="145" t="s">
        <v>2794</v>
      </c>
      <c r="C211" s="146" t="s">
        <v>343</v>
      </c>
      <c r="D211" s="147" t="s">
        <v>1230</v>
      </c>
      <c r="E211" s="146"/>
      <c r="F211" s="146"/>
      <c r="G211" s="148">
        <v>5989</v>
      </c>
      <c r="H211" s="148">
        <v>3473</v>
      </c>
      <c r="I211" s="8">
        <f>VLOOKUP(C211,'202310-202403出荷数total2403220951'!B:F,5,0)</f>
        <v>1768</v>
      </c>
      <c r="J211" s="203">
        <f>VLOOKUP(C211,'出荷数2307～2406total241008110618'!B:F,5,0)</f>
        <v>2819</v>
      </c>
      <c r="K211" s="214">
        <f>VLOOKUP(C211,'出荷数2407-2506total250730101950'!B:F,5,0)</f>
        <v>1641</v>
      </c>
      <c r="L211" s="203" t="e">
        <f>VLOOKUP(C:C,total251219111800!B:F,5,0)</f>
        <v>#N/A</v>
      </c>
      <c r="M211" s="8"/>
      <c r="N211" s="21" t="e">
        <f t="shared" si="3"/>
        <v>#N/A</v>
      </c>
      <c r="O211" s="148">
        <v>0</v>
      </c>
      <c r="P211" s="148">
        <v>0</v>
      </c>
      <c r="Q211" s="44">
        <v>0</v>
      </c>
      <c r="R211" s="148">
        <v>0</v>
      </c>
      <c r="S211" s="148">
        <v>0</v>
      </c>
      <c r="T211" s="149">
        <v>0</v>
      </c>
      <c r="U211" s="149">
        <v>0</v>
      </c>
      <c r="V211" s="149" t="e">
        <v>#N/A</v>
      </c>
      <c r="W211" s="150" t="e">
        <v>#N/A</v>
      </c>
      <c r="X211" s="151"/>
      <c r="Y211" s="151"/>
      <c r="Z211" s="191"/>
      <c r="AA211" s="191"/>
    </row>
    <row r="212" spans="1:27">
      <c r="A212" s="29" t="s">
        <v>1192</v>
      </c>
      <c r="B212" s="30" t="s">
        <v>2794</v>
      </c>
      <c r="C212" s="6" t="s">
        <v>714</v>
      </c>
      <c r="D212" s="20" t="s">
        <v>1231</v>
      </c>
      <c r="E212" s="19"/>
      <c r="F212" s="19"/>
      <c r="G212" s="202">
        <v>5989</v>
      </c>
      <c r="H212" s="21">
        <v>615</v>
      </c>
      <c r="I212" s="8">
        <f>VLOOKUP(C212,'202310-202403出荷数total2403220951'!B:F,5,0)</f>
        <v>1696</v>
      </c>
      <c r="J212" s="203">
        <f>VLOOKUP(C212,'出荷数2307～2406total241008110618'!B:F,5,0)</f>
        <v>3134</v>
      </c>
      <c r="K212" s="214">
        <f>VLOOKUP(C212,'出荷数2407-2506total250730101950'!B:F,5,0)</f>
        <v>6256</v>
      </c>
      <c r="L212" s="203">
        <f>VLOOKUP(C:C,total251219111800!B:F,5,0)</f>
        <v>2408</v>
      </c>
      <c r="M212" s="211">
        <v>2500</v>
      </c>
      <c r="N212" s="211">
        <v>2500</v>
      </c>
      <c r="O212" s="44">
        <v>4954</v>
      </c>
      <c r="P212" s="44">
        <v>1000</v>
      </c>
      <c r="Q212" s="44">
        <v>0</v>
      </c>
      <c r="R212" s="44">
        <v>0</v>
      </c>
      <c r="S212" s="44">
        <v>750</v>
      </c>
      <c r="T212" s="45">
        <v>250</v>
      </c>
      <c r="U212" s="45">
        <v>4204</v>
      </c>
      <c r="V212" s="45">
        <v>1704</v>
      </c>
      <c r="W212" s="41">
        <v>0.41988579106483037</v>
      </c>
      <c r="X212" s="46"/>
      <c r="Y212" s="46"/>
    </row>
    <row r="213" spans="1:27">
      <c r="A213" s="29" t="s">
        <v>1193</v>
      </c>
      <c r="B213" s="30" t="s">
        <v>2794</v>
      </c>
      <c r="C213" s="17" t="s">
        <v>2755</v>
      </c>
      <c r="D213" s="18" t="s">
        <v>2760</v>
      </c>
      <c r="E213" s="17"/>
      <c r="F213" s="6"/>
      <c r="G213" s="8"/>
      <c r="H213" s="21">
        <v>620</v>
      </c>
      <c r="I213" s="8">
        <f>VLOOKUP(C213,'202310-202403出荷数total2403220951'!B:F,5,0)</f>
        <v>1167</v>
      </c>
      <c r="J213" s="203">
        <f>VLOOKUP(C213,'出荷数2307～2406total241008110618'!B:F,5,0)</f>
        <v>2808</v>
      </c>
      <c r="K213" s="214">
        <f>VLOOKUP(C213,'出荷数2407-2506total250730101950'!B:F,5,0)</f>
        <v>43</v>
      </c>
      <c r="L213" s="203">
        <f>VLOOKUP(C:C,total251219111800!B:F,5,0)</f>
        <v>337</v>
      </c>
      <c r="M213" s="8"/>
      <c r="N213" s="21">
        <f t="shared" si="3"/>
        <v>337</v>
      </c>
      <c r="O213" s="44">
        <v>2924</v>
      </c>
      <c r="P213" s="44">
        <v>0</v>
      </c>
      <c r="Q213" s="44">
        <v>0</v>
      </c>
      <c r="R213" s="44">
        <v>0</v>
      </c>
      <c r="S213" s="44">
        <v>0</v>
      </c>
      <c r="T213" s="45">
        <v>0</v>
      </c>
      <c r="U213" s="45">
        <v>2924</v>
      </c>
      <c r="V213" s="45">
        <v>2587</v>
      </c>
      <c r="W213" s="41">
        <v>0.11525307797537619</v>
      </c>
      <c r="X213" s="46"/>
      <c r="Y213" s="46"/>
    </row>
    <row r="214" spans="1:27">
      <c r="A214" s="29" t="s">
        <v>1194</v>
      </c>
      <c r="B214" s="31" t="s">
        <v>4</v>
      </c>
      <c r="C214" s="17" t="s">
        <v>297</v>
      </c>
      <c r="D214" s="24" t="s">
        <v>298</v>
      </c>
      <c r="E214" s="23"/>
      <c r="F214" s="19">
        <v>976</v>
      </c>
      <c r="G214" s="21">
        <v>1131</v>
      </c>
      <c r="H214" s="21">
        <v>773</v>
      </c>
      <c r="I214" s="8">
        <f>VLOOKUP(C214,'202310-202403出荷数total2403220951'!B:F,5,0)</f>
        <v>165</v>
      </c>
      <c r="J214" s="203">
        <f>VLOOKUP(C214,'出荷数2307～2406total241008110618'!B:F,5,0)</f>
        <v>840</v>
      </c>
      <c r="K214" s="214">
        <f>VLOOKUP(C214,'出荷数2407-2506total250730101950'!B:F,5,0)</f>
        <v>399</v>
      </c>
      <c r="L214" s="203">
        <f>VLOOKUP(C:C,total251219111800!B:F,5,0)</f>
        <v>140</v>
      </c>
      <c r="M214" s="8"/>
      <c r="N214" s="21">
        <f t="shared" si="3"/>
        <v>140</v>
      </c>
      <c r="O214" s="44">
        <v>912</v>
      </c>
      <c r="P214" s="44">
        <v>0</v>
      </c>
      <c r="Q214" s="44">
        <v>0</v>
      </c>
      <c r="R214" s="44">
        <v>0</v>
      </c>
      <c r="S214" s="44">
        <v>0</v>
      </c>
      <c r="T214" s="45">
        <v>0</v>
      </c>
      <c r="U214" s="45">
        <v>912</v>
      </c>
      <c r="V214" s="45">
        <v>772</v>
      </c>
      <c r="W214" s="41">
        <v>0.15350877192982457</v>
      </c>
      <c r="X214" s="46"/>
      <c r="Y214" s="46"/>
    </row>
    <row r="215" spans="1:27">
      <c r="A215" s="29" t="s">
        <v>1195</v>
      </c>
      <c r="B215" s="31" t="s">
        <v>4</v>
      </c>
      <c r="C215" s="17" t="s">
        <v>299</v>
      </c>
      <c r="D215" s="24" t="s">
        <v>300</v>
      </c>
      <c r="E215" s="23"/>
      <c r="F215" s="19">
        <v>1791</v>
      </c>
      <c r="G215" s="21">
        <v>1235</v>
      </c>
      <c r="H215" s="21">
        <v>7271</v>
      </c>
      <c r="I215" s="8">
        <f>VLOOKUP(C215,'202310-202403出荷数total2403220951'!B:F,5,0)</f>
        <v>893</v>
      </c>
      <c r="J215" s="203">
        <f>VLOOKUP(C215,'出荷数2307～2406total241008110618'!B:F,5,0)</f>
        <v>2907</v>
      </c>
      <c r="K215" s="214">
        <f>VLOOKUP(C215,'出荷数2407-2506total250730101950'!B:F,5,0)</f>
        <v>13212</v>
      </c>
      <c r="L215" s="203">
        <f>VLOOKUP(C:C,total251219111800!B:F,5,0)</f>
        <v>2737</v>
      </c>
      <c r="M215" s="8"/>
      <c r="N215" s="21">
        <f t="shared" si="3"/>
        <v>2737</v>
      </c>
      <c r="O215" s="44">
        <v>9075</v>
      </c>
      <c r="P215" s="44">
        <v>1030</v>
      </c>
      <c r="Q215" s="44">
        <v>0</v>
      </c>
      <c r="R215" s="44">
        <v>0</v>
      </c>
      <c r="S215" s="44">
        <v>1422</v>
      </c>
      <c r="T215" s="45">
        <v>-392</v>
      </c>
      <c r="U215" s="45">
        <v>7653</v>
      </c>
      <c r="V215" s="45">
        <v>4916</v>
      </c>
      <c r="W215" s="41">
        <v>0.27085601187530928</v>
      </c>
      <c r="X215" s="46"/>
      <c r="Y215" s="46"/>
    </row>
    <row r="216" spans="1:27" s="293" customFormat="1">
      <c r="A216" s="282" t="s">
        <v>1196</v>
      </c>
      <c r="B216" s="283" t="s">
        <v>4</v>
      </c>
      <c r="C216" s="284" t="s">
        <v>303</v>
      </c>
      <c r="D216" s="285" t="s">
        <v>304</v>
      </c>
      <c r="E216" s="284"/>
      <c r="F216" s="286">
        <v>2170</v>
      </c>
      <c r="G216" s="287">
        <v>2785</v>
      </c>
      <c r="H216" s="287">
        <v>1320</v>
      </c>
      <c r="I216" s="287">
        <f>VLOOKUP(C216,'202310-202403出荷数total2403220951'!B:F,5,0)</f>
        <v>1219</v>
      </c>
      <c r="J216" s="287">
        <f>VLOOKUP(C216,'出荷数2307～2406total241008110618'!B:F,5,0)</f>
        <v>1602</v>
      </c>
      <c r="K216" s="287">
        <f>VLOOKUP(C216,'出荷数2407-2506total250730101950'!B:F,5,0)</f>
        <v>1969</v>
      </c>
      <c r="L216" s="203">
        <f>VLOOKUP(C:C,total251219111800!B:F,5,0)</f>
        <v>1189</v>
      </c>
      <c r="M216" s="288">
        <v>5000</v>
      </c>
      <c r="N216" s="211">
        <v>5000</v>
      </c>
      <c r="O216" s="287">
        <v>4328</v>
      </c>
      <c r="P216" s="287">
        <v>0</v>
      </c>
      <c r="Q216" s="287">
        <v>0</v>
      </c>
      <c r="R216" s="287">
        <v>0</v>
      </c>
      <c r="S216" s="287">
        <v>0</v>
      </c>
      <c r="T216" s="289">
        <v>0</v>
      </c>
      <c r="U216" s="289">
        <v>4328</v>
      </c>
      <c r="V216" s="289">
        <v>-672</v>
      </c>
      <c r="W216" s="290">
        <v>1.155268022181146</v>
      </c>
      <c r="X216" s="291"/>
      <c r="Y216" s="291"/>
      <c r="Z216" s="292"/>
      <c r="AA216" s="292"/>
    </row>
    <row r="217" spans="1:27">
      <c r="A217" s="29" t="s">
        <v>1197</v>
      </c>
      <c r="B217" s="31" t="s">
        <v>4</v>
      </c>
      <c r="C217" s="17" t="s">
        <v>305</v>
      </c>
      <c r="D217" s="24" t="s">
        <v>306</v>
      </c>
      <c r="E217" s="23"/>
      <c r="F217" s="19">
        <v>12000</v>
      </c>
      <c r="G217" s="21">
        <v>12000</v>
      </c>
      <c r="H217" s="21">
        <v>6328</v>
      </c>
      <c r="I217" s="213">
        <f>VLOOKUP(C217,'202310-202403出荷数total2403220951'!B:F,5,0)</f>
        <v>11118</v>
      </c>
      <c r="J217" s="203">
        <f>VLOOKUP(C217,'出荷数2307～2406total241008110618'!B:F,5,0)</f>
        <v>17924</v>
      </c>
      <c r="K217" s="214">
        <f>VLOOKUP(C217,'出荷数2407-2506total250730101950'!B:F,5,0)</f>
        <v>22866</v>
      </c>
      <c r="L217" s="203">
        <f>VLOOKUP(C:C,total251219111800!B:F,5,0)</f>
        <v>6707</v>
      </c>
      <c r="M217" s="211">
        <v>12000</v>
      </c>
      <c r="N217" s="211">
        <v>12000</v>
      </c>
      <c r="O217" s="44">
        <v>13128</v>
      </c>
      <c r="P217" s="44">
        <v>1200</v>
      </c>
      <c r="Q217" s="44">
        <v>10000</v>
      </c>
      <c r="R217" s="44">
        <v>0</v>
      </c>
      <c r="S217" s="44">
        <v>1400</v>
      </c>
      <c r="T217" s="45">
        <v>-200</v>
      </c>
      <c r="U217" s="45">
        <v>21728</v>
      </c>
      <c r="V217" s="45">
        <v>9728</v>
      </c>
      <c r="W217" s="41">
        <v>0.83752093802345062</v>
      </c>
      <c r="X217" s="46"/>
      <c r="Y217" s="46"/>
    </row>
    <row r="218" spans="1:27" s="200" customFormat="1">
      <c r="A218" s="192" t="s">
        <v>1198</v>
      </c>
      <c r="B218" s="212" t="s">
        <v>4</v>
      </c>
      <c r="C218" s="235" t="s">
        <v>307</v>
      </c>
      <c r="D218" s="236" t="s">
        <v>308</v>
      </c>
      <c r="E218" s="235"/>
      <c r="F218" s="194">
        <v>1239</v>
      </c>
      <c r="G218" s="196">
        <v>4390</v>
      </c>
      <c r="H218" s="196">
        <v>1654</v>
      </c>
      <c r="I218" s="196">
        <f>VLOOKUP(C218,'202310-202403出荷数total2403220951'!B:F,5,0)</f>
        <v>1019</v>
      </c>
      <c r="J218" s="196">
        <f>VLOOKUP(C218,'出荷数2307～2406total241008110618'!B:F,5,0)</f>
        <v>1675</v>
      </c>
      <c r="K218" s="214">
        <f>VLOOKUP(C218,'出荷数2407-2506total250730101950'!B:F,5,0)</f>
        <v>1472</v>
      </c>
      <c r="L218" s="203">
        <f>VLOOKUP(C:C,total251219111800!B:F,5,0)</f>
        <v>393</v>
      </c>
      <c r="M218" s="8"/>
      <c r="N218" s="21">
        <f t="shared" si="3"/>
        <v>393</v>
      </c>
      <c r="O218" s="196">
        <v>259</v>
      </c>
      <c r="P218" s="196">
        <v>150</v>
      </c>
      <c r="Q218" s="196">
        <v>0</v>
      </c>
      <c r="R218" s="196">
        <v>0</v>
      </c>
      <c r="S218" s="196">
        <v>150</v>
      </c>
      <c r="T218" s="197">
        <v>0</v>
      </c>
      <c r="U218" s="197">
        <v>109</v>
      </c>
      <c r="V218" s="197">
        <v>-284</v>
      </c>
      <c r="W218" s="198">
        <v>0.96088019559902205</v>
      </c>
      <c r="X218" s="199"/>
      <c r="Y218" s="199"/>
      <c r="Z218" s="201"/>
      <c r="AA218" s="201"/>
    </row>
    <row r="219" spans="1:27" s="200" customFormat="1">
      <c r="A219" s="192" t="s">
        <v>1199</v>
      </c>
      <c r="B219" s="212" t="s">
        <v>4</v>
      </c>
      <c r="C219" s="235" t="s">
        <v>309</v>
      </c>
      <c r="D219" s="236" t="s">
        <v>310</v>
      </c>
      <c r="E219" s="235"/>
      <c r="F219" s="194">
        <v>2732</v>
      </c>
      <c r="G219" s="196">
        <v>2477</v>
      </c>
      <c r="H219" s="196">
        <v>2224</v>
      </c>
      <c r="I219" s="196">
        <f>VLOOKUP(C219,'202310-202403出荷数total2403220951'!B:F,5,0)</f>
        <v>1052</v>
      </c>
      <c r="J219" s="196">
        <f>VLOOKUP(C219,'出荷数2307～2406total241008110618'!B:F,5,0)</f>
        <v>1883</v>
      </c>
      <c r="K219" s="214">
        <f>VLOOKUP(C219,'出荷数2407-2506total250730101950'!B:F,5,0)</f>
        <v>2091</v>
      </c>
      <c r="L219" s="203">
        <f>VLOOKUP(C:C,total251219111800!B:F,5,0)</f>
        <v>225</v>
      </c>
      <c r="M219" s="8"/>
      <c r="N219" s="21">
        <f t="shared" si="3"/>
        <v>225</v>
      </c>
      <c r="O219" s="196">
        <v>0</v>
      </c>
      <c r="P219" s="196">
        <v>0</v>
      </c>
      <c r="Q219" s="196">
        <v>0</v>
      </c>
      <c r="R219" s="196">
        <v>0</v>
      </c>
      <c r="S219" s="196">
        <v>0</v>
      </c>
      <c r="T219" s="197">
        <v>0</v>
      </c>
      <c r="U219" s="197">
        <v>0</v>
      </c>
      <c r="V219" s="197">
        <v>-225</v>
      </c>
      <c r="W219" s="198" t="e">
        <v>#DIV/0!</v>
      </c>
      <c r="X219" s="199"/>
      <c r="Y219" s="199"/>
      <c r="Z219" s="201"/>
      <c r="AA219" s="201"/>
    </row>
    <row r="220" spans="1:27">
      <c r="A220" s="29" t="s">
        <v>1200</v>
      </c>
      <c r="B220" s="31" t="s">
        <v>4</v>
      </c>
      <c r="C220" s="17" t="s">
        <v>311</v>
      </c>
      <c r="D220" s="24" t="s">
        <v>312</v>
      </c>
      <c r="E220" s="23"/>
      <c r="F220" s="19">
        <v>12340</v>
      </c>
      <c r="G220" s="21">
        <v>10150</v>
      </c>
      <c r="H220" s="21">
        <v>9935</v>
      </c>
      <c r="I220" s="213">
        <f>VLOOKUP(C220,'202310-202403出荷数total2403220951'!B:F,5,0)</f>
        <v>7434</v>
      </c>
      <c r="J220" s="203">
        <f>VLOOKUP(C220,'出荷数2307～2406total241008110618'!B:F,5,0)</f>
        <v>12788</v>
      </c>
      <c r="K220" s="214">
        <f>VLOOKUP(C220,'出荷数2407-2506total250730101950'!B:F,5,0)</f>
        <v>5703</v>
      </c>
      <c r="L220" s="203">
        <f>VLOOKUP(C:C,total251219111800!B:F,5,0)</f>
        <v>2980</v>
      </c>
      <c r="M220" s="8"/>
      <c r="N220" s="21">
        <f t="shared" si="3"/>
        <v>2980</v>
      </c>
      <c r="O220" s="44">
        <v>7748</v>
      </c>
      <c r="P220" s="44">
        <v>400</v>
      </c>
      <c r="Q220" s="44">
        <v>0</v>
      </c>
      <c r="R220" s="44">
        <v>0</v>
      </c>
      <c r="S220" s="44">
        <v>2600</v>
      </c>
      <c r="T220" s="45">
        <v>-2200</v>
      </c>
      <c r="U220" s="45">
        <v>5148</v>
      </c>
      <c r="V220" s="45">
        <v>2168</v>
      </c>
      <c r="W220" s="41">
        <v>0.36573392243495334</v>
      </c>
      <c r="X220" s="46"/>
      <c r="Y220" s="46"/>
    </row>
    <row r="221" spans="1:27" ht="16.899999999999999" customHeight="1">
      <c r="A221" s="29" t="s">
        <v>1201</v>
      </c>
      <c r="B221" s="31" t="s">
        <v>4</v>
      </c>
      <c r="C221" s="17" t="s">
        <v>2897</v>
      </c>
      <c r="D221" s="24" t="s">
        <v>314</v>
      </c>
      <c r="E221" s="23"/>
      <c r="F221" s="19">
        <v>26335</v>
      </c>
      <c r="G221" s="21">
        <v>47559</v>
      </c>
      <c r="H221" s="21">
        <v>37707</v>
      </c>
      <c r="I221" s="213">
        <f>VLOOKUP(C221,'202310-202403出荷数total2403220951'!B:F,5,0)</f>
        <v>19173</v>
      </c>
      <c r="J221" s="203">
        <f>VLOOKUP(C221,'出荷数2307～2406total241008110618'!B:F,5,0)</f>
        <v>35560</v>
      </c>
      <c r="K221" s="214">
        <f>VLOOKUP(C221,'出荷数2407-2506total250730101950'!B:F,5,0)</f>
        <v>17847</v>
      </c>
      <c r="L221" s="203">
        <f>VLOOKUP(C:C,total251219111800!B:F,5,0)</f>
        <v>11400</v>
      </c>
      <c r="M221" s="8"/>
      <c r="N221" s="21">
        <f t="shared" si="3"/>
        <v>11400</v>
      </c>
      <c r="O221" s="44">
        <v>4720</v>
      </c>
      <c r="P221" s="44">
        <v>1100</v>
      </c>
      <c r="Q221" s="44">
        <v>12000</v>
      </c>
      <c r="R221" s="44">
        <v>0</v>
      </c>
      <c r="S221" s="44">
        <v>1960</v>
      </c>
      <c r="T221" s="45">
        <v>-860</v>
      </c>
      <c r="U221" s="45">
        <v>14760</v>
      </c>
      <c r="V221" s="45">
        <v>3360</v>
      </c>
      <c r="W221" s="41">
        <v>1.9587628865979381</v>
      </c>
      <c r="X221" s="46"/>
      <c r="Y221" s="46"/>
    </row>
    <row r="222" spans="1:27">
      <c r="A222" s="29"/>
      <c r="B222" s="31" t="s">
        <v>4</v>
      </c>
      <c r="C222" s="17" t="s">
        <v>4199</v>
      </c>
      <c r="D222" s="24" t="s">
        <v>314</v>
      </c>
      <c r="E222" s="23"/>
      <c r="F222" s="19"/>
      <c r="G222" s="21"/>
      <c r="H222" s="21"/>
      <c r="I222" s="213" t="e">
        <f>VLOOKUP(C222,'202310-202403出荷数total2403220951'!B:F,5,0)</f>
        <v>#N/A</v>
      </c>
      <c r="J222" s="203" t="e">
        <f>VLOOKUP(C222,'出荷数2307～2406total241008110618'!B:F,5,0)</f>
        <v>#N/A</v>
      </c>
      <c r="K222" s="214" t="e">
        <f>VLOOKUP(C222,'出荷数2407-2506total250730101950'!B:F,5,0)</f>
        <v>#N/A</v>
      </c>
      <c r="L222" s="203">
        <f>VLOOKUP(C:C,total251219111800!B:F,5,0)</f>
        <v>11</v>
      </c>
      <c r="M222" s="8"/>
      <c r="N222" s="21">
        <f t="shared" si="3"/>
        <v>11</v>
      </c>
      <c r="O222" s="44">
        <v>1431</v>
      </c>
      <c r="P222" s="44">
        <v>0</v>
      </c>
      <c r="Q222" s="44">
        <v>2500</v>
      </c>
      <c r="R222" s="44">
        <v>0</v>
      </c>
      <c r="S222" s="44">
        <v>0</v>
      </c>
      <c r="T222" s="45">
        <v>0</v>
      </c>
      <c r="U222" s="45">
        <v>3931</v>
      </c>
      <c r="V222" s="45">
        <v>3920</v>
      </c>
      <c r="W222" s="41">
        <v>7.6869322152341019E-3</v>
      </c>
      <c r="X222" s="46"/>
      <c r="Y222" s="46"/>
    </row>
    <row r="223" spans="1:27">
      <c r="A223" s="29"/>
      <c r="B223" s="31" t="s">
        <v>4</v>
      </c>
      <c r="C223" s="17" t="s">
        <v>4200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VLOOKUP(C:C,total251219111800!B:F,5,0)</f>
        <v>11</v>
      </c>
      <c r="M223" s="8"/>
      <c r="N223" s="21">
        <f t="shared" si="3"/>
        <v>11</v>
      </c>
      <c r="O223" s="44">
        <v>1456</v>
      </c>
      <c r="P223" s="44">
        <v>0</v>
      </c>
      <c r="Q223" s="44">
        <v>2500</v>
      </c>
      <c r="R223" s="44">
        <v>0</v>
      </c>
      <c r="S223" s="44">
        <v>0</v>
      </c>
      <c r="T223" s="45">
        <v>0</v>
      </c>
      <c r="U223" s="45">
        <v>3956</v>
      </c>
      <c r="V223" s="45">
        <v>3945</v>
      </c>
      <c r="W223" s="41">
        <v>7.554945054945055E-3</v>
      </c>
      <c r="X223" s="46"/>
      <c r="Y223" s="46"/>
    </row>
    <row r="224" spans="1:27" s="152" customFormat="1">
      <c r="A224" s="144" t="s">
        <v>1202</v>
      </c>
      <c r="B224" s="155" t="s">
        <v>4</v>
      </c>
      <c r="C224" s="153" t="s">
        <v>315</v>
      </c>
      <c r="D224" s="154" t="s">
        <v>316</v>
      </c>
      <c r="E224" s="153"/>
      <c r="F224" s="146">
        <v>907</v>
      </c>
      <c r="G224" s="148">
        <v>943</v>
      </c>
      <c r="H224" s="148">
        <v>489</v>
      </c>
      <c r="I224" s="148">
        <f>VLOOKUP(C224,'202310-202403出荷数total2403220951'!B:F,5,0)</f>
        <v>831</v>
      </c>
      <c r="J224" s="148">
        <f>VLOOKUP(C224,'出荷数2307～2406total241008110618'!B:F,5,0)</f>
        <v>833</v>
      </c>
      <c r="K224" s="214" t="e">
        <f>VLOOKUP(C224,'出荷数2407-2506total250730101950'!B:F,5,0)</f>
        <v>#N/A</v>
      </c>
      <c r="L224" s="203" t="e">
        <f>VLOOKUP(C:C,total251219111800!B:F,5,0)</f>
        <v>#N/A</v>
      </c>
      <c r="M224" s="8"/>
      <c r="N224" s="21" t="e">
        <f t="shared" si="3"/>
        <v>#N/A</v>
      </c>
      <c r="O224" s="148">
        <v>0</v>
      </c>
      <c r="P224" s="148">
        <v>0</v>
      </c>
      <c r="Q224" s="148">
        <v>0</v>
      </c>
      <c r="R224" s="148">
        <v>0</v>
      </c>
      <c r="S224" s="148">
        <v>0</v>
      </c>
      <c r="T224" s="149">
        <v>0</v>
      </c>
      <c r="U224" s="149">
        <v>0</v>
      </c>
      <c r="V224" s="149" t="e">
        <v>#N/A</v>
      </c>
      <c r="W224" s="150" t="e">
        <v>#N/A</v>
      </c>
      <c r="X224" s="151"/>
      <c r="Y224" s="151"/>
      <c r="Z224" s="191"/>
      <c r="AA224" s="191"/>
    </row>
    <row r="225" spans="1:27">
      <c r="A225" s="29" t="s">
        <v>1203</v>
      </c>
      <c r="B225" s="31" t="s">
        <v>4</v>
      </c>
      <c r="C225" s="17" t="s">
        <v>317</v>
      </c>
      <c r="D225" s="24" t="s">
        <v>318</v>
      </c>
      <c r="E225" s="23"/>
      <c r="F225" s="19">
        <v>12503</v>
      </c>
      <c r="G225" s="21">
        <v>14579</v>
      </c>
      <c r="H225" s="21">
        <v>13726</v>
      </c>
      <c r="I225" s="8">
        <f>VLOOKUP(C225,'202310-202403出荷数total2403220951'!B:F,5,0)</f>
        <v>6205</v>
      </c>
      <c r="J225" s="203">
        <f>VLOOKUP(C225,'出荷数2307～2406total241008110618'!B:F,5,0)</f>
        <v>11316</v>
      </c>
      <c r="K225" s="214">
        <f>VLOOKUP(C225,'出荷数2407-2506total250730101950'!B:F,5,0)</f>
        <v>8644</v>
      </c>
      <c r="L225" s="203">
        <f>VLOOKUP(C:C,total251219111800!B:F,5,0)</f>
        <v>4389</v>
      </c>
      <c r="M225" s="8"/>
      <c r="N225" s="21">
        <f t="shared" si="3"/>
        <v>4389</v>
      </c>
      <c r="O225" s="44">
        <v>2709</v>
      </c>
      <c r="P225" s="44">
        <v>194</v>
      </c>
      <c r="Q225" s="44">
        <v>5000</v>
      </c>
      <c r="R225" s="44">
        <v>0</v>
      </c>
      <c r="S225" s="44">
        <v>194</v>
      </c>
      <c r="T225" s="45">
        <v>0</v>
      </c>
      <c r="U225" s="45">
        <v>7515</v>
      </c>
      <c r="V225" s="45">
        <v>3126</v>
      </c>
      <c r="W225" s="41">
        <v>1.5118842576644851</v>
      </c>
      <c r="X225" s="46"/>
      <c r="Y225" s="46"/>
    </row>
    <row r="226" spans="1:27" s="200" customFormat="1">
      <c r="A226" s="192"/>
      <c r="B226" s="212" t="s">
        <v>4</v>
      </c>
      <c r="C226" s="235" t="s">
        <v>3948</v>
      </c>
      <c r="D226" s="236" t="s">
        <v>318</v>
      </c>
      <c r="E226" s="235"/>
      <c r="F226" s="194"/>
      <c r="G226" s="196"/>
      <c r="H226" s="196"/>
      <c r="I226" s="196"/>
      <c r="J226" s="196"/>
      <c r="K226" s="214">
        <f>VLOOKUP(C226,'出荷数2407-2506total250730101950'!B:F,5,0)</f>
        <v>6000</v>
      </c>
      <c r="L226" s="203">
        <f>VLOOKUP(C:C,total251219111800!B:F,5,0)</f>
        <v>1500</v>
      </c>
      <c r="M226" s="8"/>
      <c r="N226" s="21">
        <f t="shared" si="3"/>
        <v>1500</v>
      </c>
      <c r="O226" s="196">
        <v>2392</v>
      </c>
      <c r="P226" s="196">
        <v>0</v>
      </c>
      <c r="Q226" s="196">
        <v>0</v>
      </c>
      <c r="R226" s="196">
        <v>0</v>
      </c>
      <c r="S226" s="196">
        <v>0</v>
      </c>
      <c r="T226" s="197">
        <v>0</v>
      </c>
      <c r="U226" s="197">
        <v>2392</v>
      </c>
      <c r="V226" s="197">
        <v>892</v>
      </c>
      <c r="W226" s="198">
        <v>0.62709030100334451</v>
      </c>
      <c r="X226" s="199"/>
      <c r="Y226" s="199"/>
      <c r="Z226" s="201"/>
      <c r="AA226" s="201"/>
    </row>
    <row r="227" spans="1:27">
      <c r="A227" s="29" t="s">
        <v>1204</v>
      </c>
      <c r="B227" s="31" t="s">
        <v>4</v>
      </c>
      <c r="C227" s="17" t="s">
        <v>319</v>
      </c>
      <c r="D227" s="24" t="s">
        <v>320</v>
      </c>
      <c r="E227" s="23"/>
      <c r="F227" s="19">
        <v>9898</v>
      </c>
      <c r="G227" s="21">
        <v>6601</v>
      </c>
      <c r="H227" s="21">
        <v>8834</v>
      </c>
      <c r="I227" s="8">
        <f>VLOOKUP(C227,'202310-202403出荷数total2403220951'!B:F,5,0)</f>
        <v>2819</v>
      </c>
      <c r="J227" s="203">
        <f>VLOOKUP(C227,'出荷数2307～2406total241008110618'!B:F,5,0)</f>
        <v>6287</v>
      </c>
      <c r="K227" s="214">
        <f>VLOOKUP(C227,'出荷数2407-2506total250730101950'!B:F,5,0)</f>
        <v>6687</v>
      </c>
      <c r="L227" s="203">
        <f>VLOOKUP(C:C,total251219111800!B:F,5,0)</f>
        <v>1798</v>
      </c>
      <c r="M227" s="8"/>
      <c r="N227" s="21">
        <f t="shared" si="3"/>
        <v>1798</v>
      </c>
      <c r="O227" s="44">
        <v>6050</v>
      </c>
      <c r="P227" s="44">
        <v>580</v>
      </c>
      <c r="Q227" s="44">
        <v>0</v>
      </c>
      <c r="R227" s="44">
        <v>0</v>
      </c>
      <c r="S227" s="44">
        <v>580</v>
      </c>
      <c r="T227" s="45">
        <v>0</v>
      </c>
      <c r="U227" s="45">
        <v>5470</v>
      </c>
      <c r="V227" s="45">
        <v>3672</v>
      </c>
      <c r="W227" s="41">
        <v>0.2711915535444947</v>
      </c>
      <c r="X227" s="46"/>
      <c r="Y227" s="46"/>
    </row>
    <row r="228" spans="1:27">
      <c r="A228" s="29" t="s">
        <v>1205</v>
      </c>
      <c r="B228" s="31" t="s">
        <v>4</v>
      </c>
      <c r="C228" s="17" t="s">
        <v>321</v>
      </c>
      <c r="D228" s="24" t="s">
        <v>322</v>
      </c>
      <c r="E228" s="23"/>
      <c r="F228" s="19">
        <v>10228</v>
      </c>
      <c r="G228" s="21">
        <v>9171</v>
      </c>
      <c r="H228" s="21">
        <v>11029</v>
      </c>
      <c r="I228" s="8">
        <f>VLOOKUP(C228,'202310-202403出荷数total2403220951'!B:F,5,0)</f>
        <v>2992</v>
      </c>
      <c r="J228" s="203">
        <f>VLOOKUP(C228,'出荷数2307～2406total241008110618'!B:F,5,0)</f>
        <v>6316</v>
      </c>
      <c r="K228" s="214">
        <f>VLOOKUP(C228,'出荷数2407-2506total250730101950'!B:F,5,0)</f>
        <v>9066</v>
      </c>
      <c r="L228" s="203">
        <f>VLOOKUP(C:C,total251219111800!B:F,5,0)</f>
        <v>2495</v>
      </c>
      <c r="M228" s="8"/>
      <c r="N228" s="21">
        <f t="shared" si="3"/>
        <v>2495</v>
      </c>
      <c r="O228" s="44">
        <v>8250</v>
      </c>
      <c r="P228" s="44">
        <v>230</v>
      </c>
      <c r="Q228" s="44">
        <v>1680</v>
      </c>
      <c r="R228" s="44">
        <v>0</v>
      </c>
      <c r="S228" s="44">
        <v>870</v>
      </c>
      <c r="T228" s="45">
        <v>-640</v>
      </c>
      <c r="U228" s="45">
        <v>9060</v>
      </c>
      <c r="V228" s="45">
        <v>6565</v>
      </c>
      <c r="W228" s="41">
        <v>0.29422169811320753</v>
      </c>
      <c r="X228" s="46"/>
      <c r="Y228" s="46"/>
    </row>
    <row r="229" spans="1:27">
      <c r="A229" s="29" t="s">
        <v>1206</v>
      </c>
      <c r="B229" s="31" t="s">
        <v>4</v>
      </c>
      <c r="C229" s="6" t="s">
        <v>260</v>
      </c>
      <c r="D229" s="20" t="s">
        <v>261</v>
      </c>
      <c r="E229" s="19"/>
      <c r="F229" s="19">
        <v>573</v>
      </c>
      <c r="G229" s="21">
        <v>1775</v>
      </c>
      <c r="H229" s="21">
        <v>1468</v>
      </c>
      <c r="I229" s="8">
        <f>VLOOKUP(C229,'202310-202403出荷数total2403220951'!B:F,5,0)</f>
        <v>525</v>
      </c>
      <c r="J229" s="203">
        <f>VLOOKUP(C229,'出荷数2307～2406total241008110618'!B:F,5,0)</f>
        <v>1084</v>
      </c>
      <c r="K229" s="214">
        <f>VLOOKUP(C229,'出荷数2407-2506total250730101950'!B:F,5,0)</f>
        <v>2352</v>
      </c>
      <c r="L229" s="203">
        <f>VLOOKUP(C:C,total251219111800!B:F,5,0)</f>
        <v>679</v>
      </c>
      <c r="M229" s="8"/>
      <c r="N229" s="21">
        <f t="shared" si="3"/>
        <v>679</v>
      </c>
      <c r="O229" s="44">
        <v>3301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3301</v>
      </c>
      <c r="V229" s="45">
        <v>2622</v>
      </c>
      <c r="W229" s="41">
        <v>0.20569524386549531</v>
      </c>
      <c r="X229" s="46"/>
      <c r="Y229" s="46"/>
    </row>
    <row r="230" spans="1:27" s="152" customFormat="1">
      <c r="A230" s="144" t="s">
        <v>1207</v>
      </c>
      <c r="B230" s="155" t="s">
        <v>4</v>
      </c>
      <c r="C230" s="153" t="s">
        <v>323</v>
      </c>
      <c r="D230" s="154" t="s">
        <v>324</v>
      </c>
      <c r="E230" s="153"/>
      <c r="F230" s="146">
        <v>4048</v>
      </c>
      <c r="G230" s="148">
        <v>1912</v>
      </c>
      <c r="H230" s="148">
        <v>2073</v>
      </c>
      <c r="I230" s="148">
        <f>VLOOKUP(C230,'202310-202403出荷数total2403220951'!B:F,5,0)</f>
        <v>1230</v>
      </c>
      <c r="J230" s="148">
        <f>VLOOKUP(C230,'出荷数2307～2406total241008110618'!B:F,5,0)</f>
        <v>1618</v>
      </c>
      <c r="K230" s="214">
        <f>VLOOKUP(C230,'出荷数2407-2506total250730101950'!B:F,5,0)</f>
        <v>1274</v>
      </c>
      <c r="L230" s="203" t="e">
        <f>VLOOKUP(C:C,total251219111800!B:F,5,0)</f>
        <v>#N/A</v>
      </c>
      <c r="M230" s="8"/>
      <c r="N230" s="21" t="e">
        <f t="shared" si="3"/>
        <v>#N/A</v>
      </c>
      <c r="O230" s="148">
        <v>0</v>
      </c>
      <c r="P230" s="148">
        <v>0</v>
      </c>
      <c r="Q230" s="148">
        <v>0</v>
      </c>
      <c r="R230" s="148">
        <v>0</v>
      </c>
      <c r="S230" s="148">
        <v>0</v>
      </c>
      <c r="T230" s="149">
        <v>0</v>
      </c>
      <c r="U230" s="149">
        <v>0</v>
      </c>
      <c r="V230" s="149" t="e">
        <v>#N/A</v>
      </c>
      <c r="W230" s="150" t="e">
        <v>#N/A</v>
      </c>
      <c r="X230" s="151"/>
      <c r="Y230" s="151"/>
      <c r="Z230" s="191"/>
      <c r="AA230" s="191"/>
    </row>
    <row r="231" spans="1:27" s="152" customFormat="1">
      <c r="A231" s="144" t="s">
        <v>1208</v>
      </c>
      <c r="B231" s="155" t="s">
        <v>4</v>
      </c>
      <c r="C231" s="153" t="s">
        <v>325</v>
      </c>
      <c r="D231" s="154" t="s">
        <v>326</v>
      </c>
      <c r="E231" s="153"/>
      <c r="F231" s="146">
        <v>1310</v>
      </c>
      <c r="G231" s="148">
        <v>1493</v>
      </c>
      <c r="H231" s="148">
        <v>1407</v>
      </c>
      <c r="I231" s="148">
        <f>VLOOKUP(C231,'202310-202403出荷数total2403220951'!B:F,5,0)</f>
        <v>699</v>
      </c>
      <c r="J231" s="148">
        <f>VLOOKUP(C231,'出荷数2307～2406total241008110618'!B:F,5,0)</f>
        <v>946</v>
      </c>
      <c r="K231" s="214">
        <f>VLOOKUP(C231,'出荷数2407-2506total250730101950'!B:F,5,0)</f>
        <v>567</v>
      </c>
      <c r="L231" s="203" t="e">
        <f>VLOOKUP(C:C,total251219111800!B:F,5,0)</f>
        <v>#N/A</v>
      </c>
      <c r="M231" s="8"/>
      <c r="N231" s="21" t="e">
        <f t="shared" si="3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>
      <c r="A232" s="29" t="s">
        <v>1209</v>
      </c>
      <c r="B232" s="31" t="s">
        <v>4</v>
      </c>
      <c r="C232" s="6" t="s">
        <v>262</v>
      </c>
      <c r="D232" s="20" t="s">
        <v>263</v>
      </c>
      <c r="E232" s="19"/>
      <c r="F232" s="19">
        <v>1730</v>
      </c>
      <c r="G232" s="21">
        <v>1717</v>
      </c>
      <c r="H232" s="21">
        <v>1895</v>
      </c>
      <c r="I232" s="8">
        <f>VLOOKUP(C232,'202310-202403出荷数total2403220951'!B:F,5,0)</f>
        <v>573</v>
      </c>
      <c r="J232" s="203">
        <f>VLOOKUP(C232,'出荷数2307～2406total241008110618'!B:F,5,0)</f>
        <v>1029</v>
      </c>
      <c r="K232" s="214">
        <f>VLOOKUP(C232,'出荷数2407-2506total250730101950'!B:F,5,0)</f>
        <v>678</v>
      </c>
      <c r="L232" s="203">
        <f>VLOOKUP(C:C,total251219111800!B:F,5,0)</f>
        <v>321</v>
      </c>
      <c r="M232" s="8"/>
      <c r="N232" s="21">
        <f t="shared" si="3"/>
        <v>321</v>
      </c>
      <c r="O232" s="44">
        <v>2160</v>
      </c>
      <c r="P232" s="44">
        <v>0</v>
      </c>
      <c r="Q232" s="44">
        <v>0</v>
      </c>
      <c r="R232" s="44">
        <v>0</v>
      </c>
      <c r="S232" s="44">
        <v>0</v>
      </c>
      <c r="T232" s="45">
        <v>0</v>
      </c>
      <c r="U232" s="45">
        <v>2160</v>
      </c>
      <c r="V232" s="45">
        <v>1839</v>
      </c>
      <c r="W232" s="41">
        <v>0.14861111111111111</v>
      </c>
      <c r="X232" s="46"/>
      <c r="Y232" s="46"/>
    </row>
    <row r="233" spans="1:27">
      <c r="A233" s="29" t="s">
        <v>1210</v>
      </c>
      <c r="B233" s="31" t="s">
        <v>4</v>
      </c>
      <c r="C233" s="17" t="s">
        <v>327</v>
      </c>
      <c r="D233" s="24" t="s">
        <v>328</v>
      </c>
      <c r="E233" s="23"/>
      <c r="F233" s="19">
        <v>1710</v>
      </c>
      <c r="G233" s="21">
        <v>1333</v>
      </c>
      <c r="H233" s="21">
        <v>1404</v>
      </c>
      <c r="I233" s="8">
        <f>VLOOKUP(C233,'202310-202403出荷数total2403220951'!B:F,5,0)</f>
        <v>317</v>
      </c>
      <c r="J233" s="203">
        <f>VLOOKUP(C233,'出荷数2307～2406total241008110618'!B:F,5,0)</f>
        <v>490</v>
      </c>
      <c r="K233" s="214">
        <f>VLOOKUP(C233,'出荷数2407-2506total250730101950'!B:F,5,0)</f>
        <v>495</v>
      </c>
      <c r="L233" s="203">
        <f>VLOOKUP(C:C,total251219111800!B:F,5,0)</f>
        <v>423</v>
      </c>
      <c r="M233" s="8"/>
      <c r="N233" s="21">
        <f t="shared" si="3"/>
        <v>423</v>
      </c>
      <c r="O233" s="44">
        <v>1960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1960</v>
      </c>
      <c r="V233" s="45">
        <v>1537</v>
      </c>
      <c r="W233" s="41">
        <v>0.21581632653061225</v>
      </c>
      <c r="X233" s="46"/>
      <c r="Y233" s="46"/>
    </row>
    <row r="234" spans="1:27" s="152" customFormat="1" ht="15.75">
      <c r="A234" s="144" t="s">
        <v>1211</v>
      </c>
      <c r="B234" s="155" t="s">
        <v>4</v>
      </c>
      <c r="C234" s="153" t="s">
        <v>264</v>
      </c>
      <c r="D234" s="154" t="s">
        <v>265</v>
      </c>
      <c r="E234" s="153"/>
      <c r="F234" s="146">
        <v>4845</v>
      </c>
      <c r="G234" s="148">
        <v>7700</v>
      </c>
      <c r="H234" s="148">
        <v>1951</v>
      </c>
      <c r="I234" s="148" t="e">
        <f>VLOOKUP(C234,'202310-202403出荷数total2403220951'!B:F,5,0)</f>
        <v>#N/A</v>
      </c>
      <c r="J234" s="148" t="e">
        <f>VLOOKUP(C234,'出荷数2307～2406total241008110618'!B:F,5,0)</f>
        <v>#N/A</v>
      </c>
      <c r="K234" s="214" t="e">
        <f>VLOOKUP(C234,'出荷数2407-2506total250730101950'!B:F,5,0)</f>
        <v>#N/A</v>
      </c>
      <c r="L234" s="203" t="e">
        <f>VLOOKUP(C:C,total251219111800!B:F,5,0)</f>
        <v>#N/A</v>
      </c>
      <c r="M234" s="8"/>
      <c r="N234" s="21" t="e">
        <f t="shared" si="3"/>
        <v>#N/A</v>
      </c>
      <c r="O234" s="148">
        <v>0</v>
      </c>
      <c r="P234" s="148">
        <v>0</v>
      </c>
      <c r="Q234" s="148">
        <v>0</v>
      </c>
      <c r="R234" s="148">
        <v>0</v>
      </c>
      <c r="S234" s="148">
        <v>0</v>
      </c>
      <c r="T234" s="149">
        <v>0</v>
      </c>
      <c r="U234" s="149">
        <v>0</v>
      </c>
      <c r="V234" s="149" t="e">
        <v>#N/A</v>
      </c>
      <c r="W234" s="150" t="e">
        <v>#N/A</v>
      </c>
      <c r="X234" s="151"/>
      <c r="Y234" s="151"/>
    </row>
    <row r="235" spans="1:27">
      <c r="A235" s="29" t="s">
        <v>1212</v>
      </c>
      <c r="B235" s="31" t="s">
        <v>4</v>
      </c>
      <c r="C235" s="17" t="s">
        <v>329</v>
      </c>
      <c r="D235" s="24" t="s">
        <v>330</v>
      </c>
      <c r="E235" s="23"/>
      <c r="F235" s="19">
        <v>11021</v>
      </c>
      <c r="G235" s="21">
        <v>6767</v>
      </c>
      <c r="H235" s="21">
        <v>4852</v>
      </c>
      <c r="I235" s="8">
        <f>VLOOKUP(C235,'202310-202403出荷数total2403220951'!B:F,5,0)</f>
        <v>2771</v>
      </c>
      <c r="J235" s="203">
        <f>VLOOKUP(C235,'出荷数2307～2406total241008110618'!B:F,5,0)</f>
        <v>4651</v>
      </c>
      <c r="K235" s="214">
        <f>VLOOKUP(C235,'出荷数2407-2506total250730101950'!B:F,5,0)</f>
        <v>5139</v>
      </c>
      <c r="L235" s="203">
        <f>VLOOKUP(C:C,total251219111800!B:F,5,0)</f>
        <v>2498</v>
      </c>
      <c r="M235" s="211">
        <v>3000</v>
      </c>
      <c r="N235" s="211">
        <v>3000</v>
      </c>
      <c r="O235" s="44">
        <v>7563</v>
      </c>
      <c r="P235" s="44">
        <v>750</v>
      </c>
      <c r="Q235" s="44">
        <v>0</v>
      </c>
      <c r="R235" s="44">
        <v>0</v>
      </c>
      <c r="S235" s="44">
        <v>850</v>
      </c>
      <c r="T235" s="45">
        <v>-100</v>
      </c>
      <c r="U235" s="45">
        <v>6713</v>
      </c>
      <c r="V235" s="45">
        <v>3713</v>
      </c>
      <c r="W235" s="41">
        <v>0.36088054853843377</v>
      </c>
      <c r="X235" s="46"/>
      <c r="Y235" s="46"/>
    </row>
    <row r="236" spans="1:27" s="152" customFormat="1" ht="15.75">
      <c r="A236" s="144" t="s">
        <v>1213</v>
      </c>
      <c r="B236" s="155" t="s">
        <v>4</v>
      </c>
      <c r="C236" s="153" t="s">
        <v>331</v>
      </c>
      <c r="D236" s="154" t="s">
        <v>1309</v>
      </c>
      <c r="E236" s="153" t="s">
        <v>186</v>
      </c>
      <c r="F236" s="146">
        <v>1700</v>
      </c>
      <c r="G236" s="148">
        <v>294</v>
      </c>
      <c r="H236" s="148">
        <v>198</v>
      </c>
      <c r="I236" s="148" t="e">
        <f>VLOOKUP(C236,'202310-202403出荷数total2403220951'!B:F,5,0)</f>
        <v>#N/A</v>
      </c>
      <c r="J236" s="148" t="e">
        <f>VLOOKUP(C236,'出荷数2307～2406total241008110618'!B:F,5,0)</f>
        <v>#N/A</v>
      </c>
      <c r="K236" s="214" t="e">
        <f>VLOOKUP(C236,'出荷数2407-2506total250730101950'!B:F,5,0)</f>
        <v>#N/A</v>
      </c>
      <c r="L236" s="203" t="e">
        <f>VLOOKUP(C:C,total251219111800!B:F,5,0)</f>
        <v>#N/A</v>
      </c>
      <c r="M236" s="8"/>
      <c r="N236" s="21" t="e">
        <f t="shared" si="3"/>
        <v>#N/A</v>
      </c>
      <c r="O236" s="148">
        <v>0</v>
      </c>
      <c r="P236" s="148">
        <v>0</v>
      </c>
      <c r="Q236" s="148">
        <v>0</v>
      </c>
      <c r="R236" s="148">
        <v>0</v>
      </c>
      <c r="S236" s="148">
        <v>0</v>
      </c>
      <c r="T236" s="149">
        <v>0</v>
      </c>
      <c r="U236" s="149">
        <v>0</v>
      </c>
      <c r="V236" s="149" t="e">
        <v>#N/A</v>
      </c>
      <c r="W236" s="150" t="e">
        <v>#N/A</v>
      </c>
      <c r="X236" s="151"/>
      <c r="Y236" s="151"/>
    </row>
    <row r="237" spans="1:27" s="152" customFormat="1">
      <c r="A237" s="144" t="s">
        <v>1214</v>
      </c>
      <c r="B237" s="155" t="s">
        <v>4</v>
      </c>
      <c r="C237" s="153" t="s">
        <v>266</v>
      </c>
      <c r="D237" s="154" t="s">
        <v>1266</v>
      </c>
      <c r="E237" s="153"/>
      <c r="F237" s="146">
        <v>2398</v>
      </c>
      <c r="G237" s="148">
        <v>1863</v>
      </c>
      <c r="H237" s="148">
        <v>1640</v>
      </c>
      <c r="I237" s="148">
        <f>VLOOKUP(C237,'202310-202403出荷数total2403220951'!B:F,5,0)</f>
        <v>720</v>
      </c>
      <c r="J237" s="148">
        <f>VLOOKUP(C237,'出荷数2307～2406total241008110618'!B:F,5,0)</f>
        <v>4600</v>
      </c>
      <c r="K237" s="214" t="e">
        <f>VLOOKUP(C237,'出荷数2407-2506total250730101950'!B:F,5,0)</f>
        <v>#N/A</v>
      </c>
      <c r="L237" s="203" t="e">
        <f>VLOOKUP(C:C,total251219111800!B:F,5,0)</f>
        <v>#N/A</v>
      </c>
      <c r="M237" s="8"/>
      <c r="N237" s="21" t="e">
        <f t="shared" si="3"/>
        <v>#N/A</v>
      </c>
      <c r="O237" s="148">
        <v>6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6</v>
      </c>
      <c r="V237" s="149" t="e">
        <v>#N/A</v>
      </c>
      <c r="W237" s="150" t="e">
        <v>#N/A</v>
      </c>
      <c r="X237" s="151"/>
      <c r="Y237" s="151"/>
      <c r="Z237" s="191"/>
      <c r="AA237" s="191"/>
    </row>
    <row r="238" spans="1:27" s="152" customFormat="1">
      <c r="A238" s="144" t="s">
        <v>1215</v>
      </c>
      <c r="B238" s="155" t="s">
        <v>4</v>
      </c>
      <c r="C238" s="153" t="s">
        <v>267</v>
      </c>
      <c r="D238" s="154" t="s">
        <v>1265</v>
      </c>
      <c r="E238" s="153"/>
      <c r="F238" s="146">
        <v>5642</v>
      </c>
      <c r="G238" s="148">
        <v>200</v>
      </c>
      <c r="H238" s="148">
        <v>1430</v>
      </c>
      <c r="I238" s="148">
        <f>VLOOKUP(C238,'202310-202403出荷数total2403220951'!B:F,5,0)</f>
        <v>285</v>
      </c>
      <c r="J238" s="148">
        <f>VLOOKUP(C238,'出荷数2307～2406total241008110618'!B:F,5,0)</f>
        <v>287</v>
      </c>
      <c r="K238" s="214">
        <f>VLOOKUP(C238,'出荷数2407-2506total250730101950'!B:F,5,0)</f>
        <v>291</v>
      </c>
      <c r="L238" s="203">
        <f>VLOOKUP(C:C,total251219111800!B:F,5,0)</f>
        <v>228</v>
      </c>
      <c r="M238" s="8"/>
      <c r="N238" s="21">
        <f t="shared" si="3"/>
        <v>228</v>
      </c>
      <c r="O238" s="148">
        <v>1076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1076</v>
      </c>
      <c r="V238" s="149">
        <v>848</v>
      </c>
      <c r="W238" s="150">
        <v>0.21189591078066913</v>
      </c>
      <c r="X238" s="151"/>
      <c r="Y238" s="151"/>
      <c r="Z238" s="191"/>
      <c r="AA238" s="191"/>
    </row>
    <row r="239" spans="1:27">
      <c r="A239" s="29" t="s">
        <v>1216</v>
      </c>
      <c r="B239" s="31" t="s">
        <v>4</v>
      </c>
      <c r="C239" s="17" t="s">
        <v>332</v>
      </c>
      <c r="D239" s="24" t="s">
        <v>333</v>
      </c>
      <c r="E239" s="23"/>
      <c r="F239" s="19">
        <v>428</v>
      </c>
      <c r="G239" s="21">
        <v>1103</v>
      </c>
      <c r="H239" s="21">
        <v>787</v>
      </c>
      <c r="I239" s="8">
        <f>VLOOKUP(C239,'202310-202403出荷数total2403220951'!B:F,5,0)</f>
        <v>481</v>
      </c>
      <c r="J239" s="203">
        <f>VLOOKUP(C239,'出荷数2307～2406total241008110618'!B:F,5,0)</f>
        <v>533</v>
      </c>
      <c r="K239" s="214">
        <f>VLOOKUP(C239,'出荷数2407-2506total250730101950'!B:F,5,0)</f>
        <v>617</v>
      </c>
      <c r="L239" s="203">
        <f>VLOOKUP(C:C,total251219111800!B:F,5,0)</f>
        <v>66</v>
      </c>
      <c r="M239" s="8"/>
      <c r="N239" s="21">
        <f t="shared" si="3"/>
        <v>66</v>
      </c>
      <c r="O239" s="44">
        <v>680</v>
      </c>
      <c r="P239" s="44">
        <v>0</v>
      </c>
      <c r="Q239" s="44">
        <v>0</v>
      </c>
      <c r="R239" s="44">
        <v>0</v>
      </c>
      <c r="S239" s="44">
        <v>0</v>
      </c>
      <c r="T239" s="45">
        <v>0</v>
      </c>
      <c r="U239" s="45">
        <v>680</v>
      </c>
      <c r="V239" s="45">
        <v>614</v>
      </c>
      <c r="W239" s="41">
        <v>9.7058823529411767E-2</v>
      </c>
      <c r="X239" s="46"/>
      <c r="Y239" s="46"/>
    </row>
    <row r="240" spans="1:27" s="200" customFormat="1">
      <c r="A240" s="192" t="s">
        <v>1217</v>
      </c>
      <c r="B240" s="212" t="s">
        <v>4</v>
      </c>
      <c r="C240" s="235" t="s">
        <v>268</v>
      </c>
      <c r="D240" s="236" t="s">
        <v>4102</v>
      </c>
      <c r="E240" s="235"/>
      <c r="F240" s="194">
        <v>1178</v>
      </c>
      <c r="G240" s="196">
        <v>1650</v>
      </c>
      <c r="H240" s="196">
        <v>1270</v>
      </c>
      <c r="I240" s="196">
        <f>VLOOKUP(C240,'202310-202403出荷数total2403220951'!B:F,5,0)</f>
        <v>496</v>
      </c>
      <c r="J240" s="196">
        <f>VLOOKUP(C240,'出荷数2307～2406total241008110618'!B:F,5,0)</f>
        <v>962</v>
      </c>
      <c r="K240" s="214">
        <f>VLOOKUP(C240,'出荷数2407-2506total250730101950'!B:F,5,0)</f>
        <v>596</v>
      </c>
      <c r="L240" s="203">
        <f>VLOOKUP(C:C,total251219111800!B:F,5,0)</f>
        <v>103</v>
      </c>
      <c r="M240" s="8"/>
      <c r="N240" s="21">
        <f t="shared" si="3"/>
        <v>103</v>
      </c>
      <c r="O240" s="196">
        <v>18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18</v>
      </c>
      <c r="V240" s="197">
        <v>-85</v>
      </c>
      <c r="W240" s="198">
        <v>5.7222222222222223</v>
      </c>
      <c r="X240" s="199"/>
      <c r="Y240" s="199"/>
      <c r="Z240" s="201"/>
      <c r="AA240" s="201"/>
    </row>
    <row r="241" spans="1:27">
      <c r="A241" s="29" t="s">
        <v>1218</v>
      </c>
      <c r="B241" s="31" t="s">
        <v>4</v>
      </c>
      <c r="C241" s="17" t="s">
        <v>270</v>
      </c>
      <c r="D241" s="24" t="s">
        <v>271</v>
      </c>
      <c r="E241" s="23"/>
      <c r="F241" s="19">
        <v>3399</v>
      </c>
      <c r="G241" s="21">
        <v>3090</v>
      </c>
      <c r="H241" s="21">
        <v>3886</v>
      </c>
      <c r="I241" s="8">
        <f>VLOOKUP(C241,'202310-202403出荷数total2403220951'!B:F,5,0)</f>
        <v>1077</v>
      </c>
      <c r="J241" s="203">
        <f>VLOOKUP(C241,'出荷数2307～2406total241008110618'!B:F,5,0)</f>
        <v>1997</v>
      </c>
      <c r="K241" s="214">
        <f>VLOOKUP(C241,'出荷数2407-2506total250730101950'!B:F,5,0)</f>
        <v>1751</v>
      </c>
      <c r="L241" s="203">
        <f>VLOOKUP(C:C,total251219111800!B:F,5,0)</f>
        <v>495</v>
      </c>
      <c r="M241" s="8"/>
      <c r="N241" s="21">
        <f t="shared" si="3"/>
        <v>495</v>
      </c>
      <c r="O241" s="44">
        <v>1775</v>
      </c>
      <c r="P241" s="44">
        <v>0</v>
      </c>
      <c r="Q241" s="44">
        <v>0</v>
      </c>
      <c r="R241" s="44">
        <v>0</v>
      </c>
      <c r="S241" s="44">
        <v>0</v>
      </c>
      <c r="T241" s="45">
        <v>0</v>
      </c>
      <c r="U241" s="45">
        <v>1775</v>
      </c>
      <c r="V241" s="45">
        <v>1280</v>
      </c>
      <c r="W241" s="41">
        <v>0.27887323943661974</v>
      </c>
      <c r="X241" s="46"/>
      <c r="Y241" s="46"/>
    </row>
    <row r="242" spans="1:27" s="152" customFormat="1" ht="15.75">
      <c r="A242" s="144" t="s">
        <v>1219</v>
      </c>
      <c r="B242" s="155" t="s">
        <v>4</v>
      </c>
      <c r="C242" s="153" t="s">
        <v>713</v>
      </c>
      <c r="D242" s="154" t="s">
        <v>1310</v>
      </c>
      <c r="E242" s="153"/>
      <c r="F242" s="146" t="e">
        <f>VLOOKUP(C242,#REF!,17,0 )</f>
        <v>#REF!</v>
      </c>
      <c r="G242" s="148">
        <v>18471</v>
      </c>
      <c r="H242" s="148">
        <v>11873</v>
      </c>
      <c r="I242" s="148">
        <f>VLOOKUP(C242,'202310-202403出荷数total2403220951'!B:F,5,0)</f>
        <v>21</v>
      </c>
      <c r="J242" s="148">
        <f>VLOOKUP(C242,'出荷数2307～2406total241008110618'!B:F,5,0)</f>
        <v>179</v>
      </c>
      <c r="K242" s="214">
        <f>VLOOKUP(C242,'出荷数2407-2506total250730101950'!B:F,5,0)</f>
        <v>20</v>
      </c>
      <c r="L242" s="203" t="e">
        <f>VLOOKUP(C:C,total251219111800!B:F,5,0)</f>
        <v>#N/A</v>
      </c>
      <c r="M242" s="8"/>
      <c r="N242" s="21" t="e">
        <f t="shared" si="3"/>
        <v>#N/A</v>
      </c>
      <c r="O242" s="148">
        <v>0</v>
      </c>
      <c r="P242" s="148">
        <v>0</v>
      </c>
      <c r="Q242" s="148">
        <v>0</v>
      </c>
      <c r="R242" s="148">
        <v>0</v>
      </c>
      <c r="S242" s="148">
        <v>0</v>
      </c>
      <c r="T242" s="149">
        <v>0</v>
      </c>
      <c r="U242" s="149">
        <v>0</v>
      </c>
      <c r="V242" s="149" t="e">
        <v>#N/A</v>
      </c>
      <c r="W242" s="150" t="e">
        <v>#N/A</v>
      </c>
      <c r="X242" s="151"/>
      <c r="Y242" s="151"/>
    </row>
    <row r="243" spans="1:27">
      <c r="A243" s="29" t="s">
        <v>1220</v>
      </c>
      <c r="B243" s="31" t="s">
        <v>4</v>
      </c>
      <c r="C243" s="17" t="s">
        <v>273</v>
      </c>
      <c r="D243" s="24" t="s">
        <v>274</v>
      </c>
      <c r="E243" s="23"/>
      <c r="F243" s="19">
        <v>1919</v>
      </c>
      <c r="G243" s="21">
        <v>2904</v>
      </c>
      <c r="H243" s="21">
        <v>2412</v>
      </c>
      <c r="I243" s="8">
        <f>VLOOKUP(C243,'202310-202403出荷数total2403220951'!B:F,5,0)</f>
        <v>850</v>
      </c>
      <c r="J243" s="203">
        <f>VLOOKUP(C243,'出荷数2307～2406total241008110618'!B:F,5,0)</f>
        <v>2028</v>
      </c>
      <c r="K243" s="214">
        <f>VLOOKUP(C243,'出荷数2407-2506total250730101950'!B:F,5,0)</f>
        <v>1107</v>
      </c>
      <c r="L243" s="203">
        <f>VLOOKUP(C:C,total251219111800!B:F,5,0)</f>
        <v>311</v>
      </c>
      <c r="M243" s="8"/>
      <c r="N243" s="21">
        <f t="shared" si="3"/>
        <v>311</v>
      </c>
      <c r="O243" s="44">
        <v>3198</v>
      </c>
      <c r="P243" s="44">
        <v>0</v>
      </c>
      <c r="Q243" s="44">
        <v>0</v>
      </c>
      <c r="R243" s="44">
        <v>0</v>
      </c>
      <c r="S243" s="44">
        <v>0</v>
      </c>
      <c r="T243" s="45">
        <v>0</v>
      </c>
      <c r="U243" s="45">
        <v>3198</v>
      </c>
      <c r="V243" s="45">
        <v>2887</v>
      </c>
      <c r="W243" s="41">
        <v>9.7248280175109447E-2</v>
      </c>
      <c r="X243" s="46"/>
      <c r="Y243" s="46"/>
    </row>
    <row r="244" spans="1:27">
      <c r="A244" s="29" t="s">
        <v>1221</v>
      </c>
      <c r="B244" s="31" t="s">
        <v>4</v>
      </c>
      <c r="C244" s="17" t="s">
        <v>709</v>
      </c>
      <c r="D244" s="24" t="s">
        <v>717</v>
      </c>
      <c r="E244" s="23"/>
      <c r="F244" s="19">
        <v>0</v>
      </c>
      <c r="G244" s="21">
        <v>0</v>
      </c>
      <c r="H244" s="21">
        <v>8393</v>
      </c>
      <c r="I244" s="8">
        <f>VLOOKUP(C244,'202310-202403出荷数total2403220951'!B:F,5,0)</f>
        <v>7931</v>
      </c>
      <c r="J244" s="203">
        <f>VLOOKUP(C244,'出荷数2307～2406total241008110618'!B:F,5,0)</f>
        <v>17588</v>
      </c>
      <c r="K244" s="214">
        <f>VLOOKUP(C244,'出荷数2407-2506total250730101950'!B:F,5,0)</f>
        <v>16987</v>
      </c>
      <c r="L244" s="203">
        <f>VLOOKUP(C:C,total251219111800!B:F,5,0)</f>
        <v>9414</v>
      </c>
      <c r="M244" s="211">
        <v>12000</v>
      </c>
      <c r="N244" s="211">
        <v>12000</v>
      </c>
      <c r="O244" s="44">
        <v>8647</v>
      </c>
      <c r="P244" s="44">
        <v>1100</v>
      </c>
      <c r="Q244" s="44">
        <v>10000</v>
      </c>
      <c r="R244" s="44">
        <v>0</v>
      </c>
      <c r="S244" s="44">
        <v>1300</v>
      </c>
      <c r="T244" s="45">
        <v>-200</v>
      </c>
      <c r="U244" s="45">
        <v>17347</v>
      </c>
      <c r="V244" s="45">
        <v>5347</v>
      </c>
      <c r="W244" s="41">
        <v>1.2311480455524777</v>
      </c>
      <c r="X244" s="46"/>
      <c r="Y244" s="46"/>
    </row>
    <row r="245" spans="1:27">
      <c r="A245" s="29"/>
      <c r="B245" s="31" t="s">
        <v>4</v>
      </c>
      <c r="C245" s="17" t="s">
        <v>4100</v>
      </c>
      <c r="D245" s="24" t="s">
        <v>4103</v>
      </c>
      <c r="E245" s="23"/>
      <c r="F245" s="19"/>
      <c r="G245" s="21"/>
      <c r="H245" s="21"/>
      <c r="I245" s="8" t="e">
        <f>VLOOKUP(C245,'202310-202403出荷数total2403220951'!B:F,5,0)</f>
        <v>#N/A</v>
      </c>
      <c r="J245" s="203" t="e">
        <f>VLOOKUP(C245,'出荷数2307～2406total241008110618'!B:F,5,0)</f>
        <v>#N/A</v>
      </c>
      <c r="K245" s="214" t="e">
        <f>VLOOKUP(C245,'出荷数2407-2506total250730101950'!B:F,5,0)</f>
        <v>#N/A</v>
      </c>
      <c r="L245" s="203" t="e">
        <f>VLOOKUP(C:C,total251219111800!B:F,5,0)</f>
        <v>#N/A</v>
      </c>
      <c r="M245" s="8"/>
      <c r="N245" s="211">
        <v>1500</v>
      </c>
      <c r="O245" s="44">
        <v>2938</v>
      </c>
      <c r="P245" s="44">
        <v>0</v>
      </c>
      <c r="Q245" s="44">
        <v>0</v>
      </c>
      <c r="R245" s="44">
        <v>0</v>
      </c>
      <c r="S245" s="44">
        <v>0</v>
      </c>
      <c r="T245" s="45">
        <v>0</v>
      </c>
      <c r="U245" s="45">
        <v>2938</v>
      </c>
      <c r="V245" s="45">
        <v>1438</v>
      </c>
      <c r="W245" s="41">
        <v>0.51055139550714768</v>
      </c>
      <c r="X245" s="46"/>
      <c r="Y245" s="46"/>
    </row>
    <row r="246" spans="1:27" s="231" customFormat="1">
      <c r="A246" s="223" t="s">
        <v>1222</v>
      </c>
      <c r="B246" s="254" t="s">
        <v>4</v>
      </c>
      <c r="C246" s="255" t="s">
        <v>275</v>
      </c>
      <c r="D246" s="256" t="s">
        <v>276</v>
      </c>
      <c r="E246" s="255"/>
      <c r="F246" s="225">
        <v>2255</v>
      </c>
      <c r="G246" s="227">
        <v>2545</v>
      </c>
      <c r="H246" s="227">
        <v>2670</v>
      </c>
      <c r="I246" s="227">
        <f>VLOOKUP(C246,'202310-202403出荷数total2403220951'!B:F,5,0)</f>
        <v>879</v>
      </c>
      <c r="J246" s="227">
        <f>VLOOKUP(C246,'出荷数2307～2406total241008110618'!B:F,5,0)</f>
        <v>2296</v>
      </c>
      <c r="K246" s="214">
        <f>VLOOKUP(C246,'出荷数2407-2506total250730101950'!B:F,5,0)</f>
        <v>457</v>
      </c>
      <c r="L246" s="203" t="e">
        <f>VLOOKUP(C:C,total251219111800!B:F,5,0)</f>
        <v>#N/A</v>
      </c>
      <c r="M246" s="8"/>
      <c r="N246" s="21" t="e">
        <f t="shared" si="3"/>
        <v>#N/A</v>
      </c>
      <c r="O246" s="227">
        <v>0</v>
      </c>
      <c r="P246" s="227">
        <v>0</v>
      </c>
      <c r="Q246" s="227">
        <v>0</v>
      </c>
      <c r="R246" s="227">
        <v>0</v>
      </c>
      <c r="S246" s="227">
        <v>0</v>
      </c>
      <c r="T246" s="228">
        <v>0</v>
      </c>
      <c r="U246" s="228">
        <v>0</v>
      </c>
      <c r="V246" s="228" t="e">
        <v>#N/A</v>
      </c>
      <c r="W246" s="229" t="e">
        <v>#N/A</v>
      </c>
      <c r="X246" s="230"/>
      <c r="Y246" s="230"/>
      <c r="Z246" s="232"/>
      <c r="AA246" s="232"/>
    </row>
    <row r="247" spans="1:27">
      <c r="A247" s="29"/>
      <c r="B247" s="31" t="s">
        <v>4</v>
      </c>
      <c r="C247" s="17" t="s">
        <v>3793</v>
      </c>
      <c r="D247" s="24" t="s">
        <v>276</v>
      </c>
      <c r="E247" s="23"/>
      <c r="F247" s="19"/>
      <c r="G247" s="21"/>
      <c r="H247" s="21"/>
      <c r="I247" s="8" t="e">
        <f>VLOOKUP(C247,'202310-202403出荷数total2403220951'!B:F,5,0)</f>
        <v>#N/A</v>
      </c>
      <c r="J247" s="203" t="e">
        <f>VLOOKUP(C247,'出荷数2307～2406total241008110618'!B:F,5,0)</f>
        <v>#N/A</v>
      </c>
      <c r="K247" s="214">
        <f>VLOOKUP(C247,'出荷数2407-2506total250730101950'!B:F,5,0)</f>
        <v>1929</v>
      </c>
      <c r="L247" s="203">
        <f>VLOOKUP(C:C,total251219111800!B:F,5,0)</f>
        <v>829</v>
      </c>
      <c r="M247" s="211">
        <v>2000</v>
      </c>
      <c r="N247" s="211">
        <v>2000</v>
      </c>
      <c r="O247" s="44">
        <v>5919</v>
      </c>
      <c r="P247" s="44">
        <v>0</v>
      </c>
      <c r="Q247" s="44">
        <v>0</v>
      </c>
      <c r="R247" s="44">
        <v>0</v>
      </c>
      <c r="S247" s="44">
        <v>0</v>
      </c>
      <c r="T247" s="45">
        <v>0</v>
      </c>
      <c r="U247" s="45">
        <v>5919</v>
      </c>
      <c r="V247" s="45">
        <v>3919</v>
      </c>
      <c r="W247" s="41">
        <v>0.33789491468153404</v>
      </c>
      <c r="X247" s="46"/>
      <c r="Y247" s="46"/>
    </row>
    <row r="248" spans="1:27">
      <c r="A248" s="29" t="s">
        <v>1223</v>
      </c>
      <c r="B248" s="31" t="s">
        <v>4</v>
      </c>
      <c r="C248" s="6" t="s">
        <v>277</v>
      </c>
      <c r="D248" s="20" t="s">
        <v>278</v>
      </c>
      <c r="E248" s="19"/>
      <c r="F248" s="19">
        <v>1568</v>
      </c>
      <c r="G248" s="21">
        <v>1942</v>
      </c>
      <c r="H248" s="21">
        <v>1574</v>
      </c>
      <c r="I248" s="8">
        <f>VLOOKUP(C248,'202310-202403出荷数total2403220951'!B:F,5,0)</f>
        <v>294</v>
      </c>
      <c r="J248" s="203">
        <f>VLOOKUP(C248,'出荷数2307～2406total241008110618'!B:F,5,0)</f>
        <v>1143</v>
      </c>
      <c r="K248" s="214">
        <f>VLOOKUP(C248,'出荷数2407-2506total250730101950'!B:F,5,0)</f>
        <v>179</v>
      </c>
      <c r="L248" s="203">
        <f>VLOOKUP(C:C,total251219111800!B:F,5,0)</f>
        <v>62</v>
      </c>
      <c r="M248" s="8"/>
      <c r="N248" s="21">
        <f t="shared" si="3"/>
        <v>62</v>
      </c>
      <c r="O248" s="44">
        <v>1105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1105</v>
      </c>
      <c r="V248" s="45">
        <v>1043</v>
      </c>
      <c r="W248" s="41">
        <v>5.6108597285067875E-2</v>
      </c>
      <c r="X248" s="46"/>
      <c r="Y248" s="46"/>
    </row>
    <row r="249" spans="1:27" s="152" customFormat="1">
      <c r="A249" s="144" t="s">
        <v>1224</v>
      </c>
      <c r="B249" s="155" t="s">
        <v>4</v>
      </c>
      <c r="C249" s="146" t="s">
        <v>279</v>
      </c>
      <c r="D249" s="147" t="s">
        <v>280</v>
      </c>
      <c r="E249" s="146"/>
      <c r="F249" s="146">
        <v>57</v>
      </c>
      <c r="G249" s="148">
        <v>58</v>
      </c>
      <c r="H249" s="148">
        <v>36</v>
      </c>
      <c r="I249" s="148">
        <f>VLOOKUP(C249,'202310-202403出荷数total2403220951'!B:F,5,0)</f>
        <v>58</v>
      </c>
      <c r="J249" s="148">
        <f>VLOOKUP(C249,'出荷数2307～2406total241008110618'!B:F,5,0)</f>
        <v>113</v>
      </c>
      <c r="K249" s="214" t="e">
        <f>VLOOKUP(C249,'出荷数2407-2506total250730101950'!B:F,5,0)</f>
        <v>#N/A</v>
      </c>
      <c r="L249" s="203" t="e">
        <f>VLOOKUP(C:C,total251219111800!B:F,5,0)</f>
        <v>#N/A</v>
      </c>
      <c r="M249" s="8"/>
      <c r="N249" s="21" t="e">
        <f t="shared" si="3"/>
        <v>#N/A</v>
      </c>
      <c r="O249" s="148">
        <v>0</v>
      </c>
      <c r="P249" s="148">
        <v>0</v>
      </c>
      <c r="Q249" s="148">
        <v>0</v>
      </c>
      <c r="R249" s="148">
        <v>0</v>
      </c>
      <c r="S249" s="148">
        <v>0</v>
      </c>
      <c r="T249" s="149">
        <v>0</v>
      </c>
      <c r="U249" s="149">
        <v>0</v>
      </c>
      <c r="V249" s="149" t="e">
        <v>#N/A</v>
      </c>
      <c r="W249" s="150" t="e">
        <v>#N/A</v>
      </c>
      <c r="X249" s="151"/>
      <c r="Y249" s="151"/>
      <c r="Z249" s="191"/>
      <c r="AA249" s="191"/>
    </row>
    <row r="250" spans="1:27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>
        <f>VLOOKUP(C:C,total251219111800!B:F,5,0)</f>
        <v>424</v>
      </c>
      <c r="M250" s="8"/>
      <c r="N250" s="21">
        <f t="shared" si="3"/>
        <v>424</v>
      </c>
      <c r="O250" s="44">
        <v>3380</v>
      </c>
      <c r="P250" s="44">
        <v>0</v>
      </c>
      <c r="Q250" s="44">
        <v>0</v>
      </c>
      <c r="R250" s="44">
        <v>0</v>
      </c>
      <c r="S250" s="44">
        <v>100</v>
      </c>
      <c r="T250" s="45">
        <v>-100</v>
      </c>
      <c r="U250" s="45">
        <v>3280</v>
      </c>
      <c r="V250" s="45">
        <v>2856</v>
      </c>
      <c r="W250" s="41">
        <v>0.12544378698224853</v>
      </c>
      <c r="X250" s="46"/>
      <c r="Y250" s="46"/>
    </row>
    <row r="251" spans="1:27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>
        <f>VLOOKUP(C:C,total251219111800!B:F,5,0)</f>
        <v>17</v>
      </c>
      <c r="M251" s="8"/>
      <c r="N251" s="21">
        <f t="shared" si="3"/>
        <v>17</v>
      </c>
      <c r="O251" s="44">
        <v>3188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3188</v>
      </c>
      <c r="V251" s="45">
        <v>3171</v>
      </c>
      <c r="W251" s="41">
        <v>5.3324968632371397E-3</v>
      </c>
      <c r="X251" s="46"/>
      <c r="Y251" s="46"/>
    </row>
    <row r="252" spans="1:27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>
        <f>VLOOKUP(C:C,total251219111800!B:F,5,0)</f>
        <v>3</v>
      </c>
      <c r="M252" s="8"/>
      <c r="N252" s="21">
        <f t="shared" si="3"/>
        <v>3</v>
      </c>
      <c r="O252" s="44">
        <v>2324</v>
      </c>
      <c r="P252" s="44">
        <v>400</v>
      </c>
      <c r="Q252" s="44">
        <v>0</v>
      </c>
      <c r="R252" s="44">
        <v>0</v>
      </c>
      <c r="S252" s="44">
        <v>400</v>
      </c>
      <c r="T252" s="45">
        <v>0</v>
      </c>
      <c r="U252" s="45">
        <v>1924</v>
      </c>
      <c r="V252" s="45">
        <v>1921</v>
      </c>
      <c r="W252" s="41">
        <v>1.1013215859030838E-3</v>
      </c>
      <c r="X252" s="46"/>
      <c r="Y252" s="46"/>
    </row>
    <row r="253" spans="1:27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>
        <f>VLOOKUP(C:C,total251219111800!B:F,5,0)</f>
        <v>850</v>
      </c>
      <c r="M253" s="211">
        <v>1000</v>
      </c>
      <c r="N253" s="211">
        <v>1000</v>
      </c>
      <c r="O253" s="44">
        <v>5484</v>
      </c>
      <c r="P253" s="44">
        <v>3660</v>
      </c>
      <c r="Q253" s="44">
        <v>0</v>
      </c>
      <c r="R253" s="44">
        <v>0</v>
      </c>
      <c r="S253" s="44">
        <v>3650</v>
      </c>
      <c r="T253" s="45">
        <v>10</v>
      </c>
      <c r="U253" s="45">
        <v>1834</v>
      </c>
      <c r="V253" s="45">
        <v>834</v>
      </c>
      <c r="W253" s="41">
        <v>0.10936132983377078</v>
      </c>
      <c r="X253" s="46" t="s">
        <v>4257</v>
      </c>
      <c r="Y253" s="46"/>
    </row>
    <row r="254" spans="1:27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>
        <f>VLOOKUP(C:C,total251219111800!B:F,5,0)</f>
        <v>2042</v>
      </c>
      <c r="M254" s="8"/>
      <c r="N254" s="21">
        <f t="shared" si="3"/>
        <v>2042</v>
      </c>
      <c r="O254" s="44">
        <v>4528</v>
      </c>
      <c r="P254" s="44">
        <v>0</v>
      </c>
      <c r="Q254" s="44">
        <v>0</v>
      </c>
      <c r="R254" s="44">
        <v>0</v>
      </c>
      <c r="S254" s="44">
        <v>0</v>
      </c>
      <c r="T254" s="45">
        <v>0</v>
      </c>
      <c r="U254" s="45">
        <v>4528</v>
      </c>
      <c r="V254" s="45">
        <v>2486</v>
      </c>
      <c r="W254" s="41">
        <v>0.45097173144876324</v>
      </c>
      <c r="X254" s="46"/>
      <c r="Y254" s="46"/>
    </row>
    <row r="255" spans="1:27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>
        <f>VLOOKUP(C:C,total251219111800!B:F,5,0)</f>
        <v>225</v>
      </c>
      <c r="M255" s="8"/>
      <c r="N255" s="21">
        <f t="shared" si="3"/>
        <v>225</v>
      </c>
      <c r="O255" s="44">
        <v>4575</v>
      </c>
      <c r="P255" s="44">
        <v>1000</v>
      </c>
      <c r="Q255" s="44">
        <v>0</v>
      </c>
      <c r="R255" s="44">
        <v>0</v>
      </c>
      <c r="S255" s="44">
        <v>1000</v>
      </c>
      <c r="T255" s="45">
        <v>0</v>
      </c>
      <c r="U255" s="45">
        <v>3575</v>
      </c>
      <c r="V255" s="45">
        <v>3350</v>
      </c>
      <c r="W255" s="41">
        <v>4.0358744394618833E-2</v>
      </c>
      <c r="X255" s="46"/>
      <c r="Y255" s="46"/>
    </row>
    <row r="256" spans="1:27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>
        <f>VLOOKUP(C:C,total251219111800!B:F,5,0)</f>
        <v>781</v>
      </c>
      <c r="M256" s="8"/>
      <c r="N256" s="21">
        <f t="shared" si="3"/>
        <v>781</v>
      </c>
      <c r="O256" s="44">
        <v>5924</v>
      </c>
      <c r="P256" s="44">
        <v>300</v>
      </c>
      <c r="Q256" s="44">
        <v>0</v>
      </c>
      <c r="R256" s="44">
        <v>0</v>
      </c>
      <c r="S256" s="44">
        <v>300</v>
      </c>
      <c r="T256" s="45">
        <v>0</v>
      </c>
      <c r="U256" s="45">
        <v>5624</v>
      </c>
      <c r="V256" s="45">
        <v>4843</v>
      </c>
      <c r="W256" s="41">
        <v>0.12548200514138819</v>
      </c>
      <c r="X256" s="46"/>
      <c r="Y256" s="46"/>
    </row>
    <row r="257" spans="1:27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>
        <f>VLOOKUP(C:C,total251219111800!B:F,5,0)</f>
        <v>860</v>
      </c>
      <c r="M257" s="8"/>
      <c r="N257" s="21">
        <f t="shared" si="3"/>
        <v>860</v>
      </c>
      <c r="O257" s="44">
        <v>6524</v>
      </c>
      <c r="P257" s="44">
        <v>3030</v>
      </c>
      <c r="Q257" s="44">
        <v>0</v>
      </c>
      <c r="R257" s="44">
        <v>0</v>
      </c>
      <c r="S257" s="44">
        <v>3630</v>
      </c>
      <c r="T257" s="45">
        <v>-600</v>
      </c>
      <c r="U257" s="45">
        <v>2894</v>
      </c>
      <c r="V257" s="45">
        <v>2034</v>
      </c>
      <c r="W257" s="41">
        <v>9.0014653548252041E-2</v>
      </c>
      <c r="X257" s="46"/>
      <c r="Y257" s="46"/>
    </row>
    <row r="258" spans="1:27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VLOOKUP(C:C,total251219111800!B:F,5,0)</f>
        <v>#N/A</v>
      </c>
      <c r="M258" s="8"/>
      <c r="N258" s="21" t="e">
        <f t="shared" si="3"/>
        <v>#N/A</v>
      </c>
      <c r="O258" s="44">
        <v>10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10</v>
      </c>
      <c r="V258" s="45" t="e">
        <v>#N/A</v>
      </c>
      <c r="W258" s="41" t="e">
        <v>#N/A</v>
      </c>
      <c r="X258" s="46"/>
      <c r="Y258" s="46"/>
    </row>
    <row r="259" spans="1:27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 t="e">
        <f>VLOOKUP(C:C,total251219111800!B:F,5,0)</f>
        <v>#N/A</v>
      </c>
      <c r="M259" s="8"/>
      <c r="N259" s="21" t="e">
        <f t="shared" si="3"/>
        <v>#N/A</v>
      </c>
      <c r="O259" s="44">
        <v>519</v>
      </c>
      <c r="P259" s="44">
        <v>0</v>
      </c>
      <c r="Q259" s="44">
        <v>0</v>
      </c>
      <c r="R259" s="44">
        <v>0</v>
      </c>
      <c r="S259" s="44">
        <v>3000</v>
      </c>
      <c r="T259" s="45">
        <v>-3000</v>
      </c>
      <c r="U259" s="45">
        <v>-2481</v>
      </c>
      <c r="V259" s="45" t="e">
        <v>#N/A</v>
      </c>
      <c r="W259" s="41" t="e">
        <v>#N/A</v>
      </c>
      <c r="X259" s="46"/>
      <c r="Y259" s="46"/>
    </row>
    <row r="260" spans="1:27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196">
        <f>VLOOKUP(C:C,total251219111800!B:F,5,0)</f>
        <v>346</v>
      </c>
      <c r="M260" s="196"/>
      <c r="N260" s="196">
        <f t="shared" si="3"/>
        <v>346</v>
      </c>
      <c r="O260" s="196">
        <v>1132</v>
      </c>
      <c r="P260" s="196">
        <v>0</v>
      </c>
      <c r="Q260" s="196">
        <v>0</v>
      </c>
      <c r="R260" s="196">
        <v>0</v>
      </c>
      <c r="S260" s="196">
        <v>60</v>
      </c>
      <c r="T260" s="197">
        <v>-60</v>
      </c>
      <c r="U260" s="197">
        <v>1072</v>
      </c>
      <c r="V260" s="197">
        <v>726</v>
      </c>
      <c r="W260" s="198">
        <v>0.30565371024734983</v>
      </c>
      <c r="X260" s="199"/>
      <c r="Y260" s="199"/>
      <c r="Z260" s="201"/>
      <c r="AA260" s="201"/>
    </row>
    <row r="261" spans="1:27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>
        <f>VLOOKUP(C:C,total251219111800!B:F,5,0)</f>
        <v>3621</v>
      </c>
      <c r="M261" s="211">
        <v>4000</v>
      </c>
      <c r="N261" s="211">
        <v>4000</v>
      </c>
      <c r="O261" s="44">
        <v>3833</v>
      </c>
      <c r="P261" s="44">
        <v>0</v>
      </c>
      <c r="Q261" s="44">
        <v>0</v>
      </c>
      <c r="R261" s="44">
        <v>0</v>
      </c>
      <c r="S261" s="44">
        <v>0</v>
      </c>
      <c r="T261" s="45">
        <v>0</v>
      </c>
      <c r="U261" s="45">
        <v>3833</v>
      </c>
      <c r="V261" s="45">
        <v>-167</v>
      </c>
      <c r="W261" s="41">
        <v>1.0435690060005218</v>
      </c>
      <c r="X261" s="46" t="s">
        <v>2746</v>
      </c>
      <c r="Y261" s="46"/>
    </row>
    <row r="262" spans="1:27" s="200" customFormat="1">
      <c r="A262" s="192" t="s">
        <v>2925</v>
      </c>
      <c r="B262" s="212" t="s">
        <v>4</v>
      </c>
      <c r="C262" s="235" t="s">
        <v>346</v>
      </c>
      <c r="D262" s="236" t="s">
        <v>347</v>
      </c>
      <c r="E262" s="235"/>
      <c r="F262" s="194">
        <v>2595</v>
      </c>
      <c r="G262" s="196">
        <v>2000</v>
      </c>
      <c r="H262" s="196">
        <v>1162</v>
      </c>
      <c r="I262" s="196">
        <f>VLOOKUP(C262,'202310-202403出荷数total2403220951'!B:F,5,0)</f>
        <v>660</v>
      </c>
      <c r="J262" s="196">
        <f>VLOOKUP(C262,'出荷数2307～2406total241008110618'!B:F,5,0)</f>
        <v>981</v>
      </c>
      <c r="K262" s="214">
        <f>VLOOKUP(C262,'出荷数2407-2506total250730101950'!B:F,5,0)</f>
        <v>1404</v>
      </c>
      <c r="L262" s="203" t="e">
        <f>VLOOKUP(C:C,total251219111800!B:F,5,0)</f>
        <v>#N/A</v>
      </c>
      <c r="M262" s="8"/>
      <c r="N262" s="21" t="e">
        <f t="shared" si="3"/>
        <v>#N/A</v>
      </c>
      <c r="O262" s="196">
        <v>0</v>
      </c>
      <c r="P262" s="196">
        <v>0</v>
      </c>
      <c r="Q262" s="196">
        <v>0</v>
      </c>
      <c r="R262" s="196">
        <v>0</v>
      </c>
      <c r="S262" s="196">
        <v>0</v>
      </c>
      <c r="T262" s="197">
        <v>0</v>
      </c>
      <c r="U262" s="197">
        <v>0</v>
      </c>
      <c r="V262" s="197" t="e">
        <v>#N/A</v>
      </c>
      <c r="W262" s="198" t="e">
        <v>#N/A</v>
      </c>
      <c r="X262" s="199"/>
      <c r="Y262" s="199"/>
      <c r="Z262" s="201"/>
      <c r="AA262" s="201"/>
    </row>
    <row r="263" spans="1:27">
      <c r="A263" s="9"/>
      <c r="B263" s="31" t="s">
        <v>4</v>
      </c>
      <c r="C263" s="49" t="s">
        <v>3770</v>
      </c>
      <c r="D263" s="24" t="s">
        <v>3783</v>
      </c>
      <c r="E263" s="50"/>
      <c r="F263" s="50">
        <v>0</v>
      </c>
      <c r="G263" s="8">
        <v>0</v>
      </c>
      <c r="H263" s="8">
        <v>0</v>
      </c>
      <c r="I263" s="8" t="e">
        <f>VLOOKUP(C263,'202310-202403出荷数total2403220951'!B:F,5,0)</f>
        <v>#N/A</v>
      </c>
      <c r="J263" s="203" t="e">
        <f>VLOOKUP(C263,'出荷数2307～2406total241008110618'!B:F,5,0)</f>
        <v>#N/A</v>
      </c>
      <c r="K263" s="214">
        <f>VLOOKUP(C263,'出荷数2407-2506total250730101950'!B:F,5,0)</f>
        <v>2754</v>
      </c>
      <c r="L263" s="203">
        <f>VLOOKUP(C:C,total251219111800!B:F,5,0)</f>
        <v>663</v>
      </c>
      <c r="M263" s="211">
        <v>1000</v>
      </c>
      <c r="N263" s="211">
        <v>1000</v>
      </c>
      <c r="O263" s="44">
        <v>3922</v>
      </c>
      <c r="P263" s="44">
        <v>4650</v>
      </c>
      <c r="Q263" s="44">
        <v>0</v>
      </c>
      <c r="R263" s="44">
        <v>0</v>
      </c>
      <c r="S263" s="44">
        <v>2850</v>
      </c>
      <c r="T263" s="45">
        <v>1800</v>
      </c>
      <c r="U263" s="45">
        <v>1072</v>
      </c>
      <c r="V263" s="45">
        <v>72</v>
      </c>
      <c r="W263" s="41"/>
      <c r="X263" s="46"/>
      <c r="Y263" s="46"/>
    </row>
    <row r="264" spans="1:27" s="152" customFormat="1" ht="15.75">
      <c r="A264" s="29" t="s">
        <v>2926</v>
      </c>
      <c r="B264" s="155" t="s">
        <v>4</v>
      </c>
      <c r="C264" s="153" t="s">
        <v>348</v>
      </c>
      <c r="D264" s="154" t="s">
        <v>1311</v>
      </c>
      <c r="E264" s="153"/>
      <c r="F264" s="146">
        <v>2372</v>
      </c>
      <c r="G264" s="148">
        <v>1852</v>
      </c>
      <c r="H264" s="21">
        <v>1128</v>
      </c>
      <c r="I264" s="8">
        <f>VLOOKUP(C264,'202310-202403出荷数total2403220951'!B:F,5,0)</f>
        <v>242</v>
      </c>
      <c r="J264" s="203">
        <f>VLOOKUP(C264,'出荷数2307～2406total241008110618'!B:F,5,0)</f>
        <v>537</v>
      </c>
      <c r="K264" s="214">
        <f>VLOOKUP(C264,'出荷数2407-2506total250730101950'!B:F,5,0)</f>
        <v>510</v>
      </c>
      <c r="L264" s="203">
        <f>VLOOKUP(C:C,total251219111800!B:F,5,0)</f>
        <v>83</v>
      </c>
      <c r="M264" s="8"/>
      <c r="N264" s="21">
        <f t="shared" si="3"/>
        <v>83</v>
      </c>
      <c r="O264" s="148">
        <v>453</v>
      </c>
      <c r="P264" s="148">
        <v>0</v>
      </c>
      <c r="Q264" s="44">
        <v>0</v>
      </c>
      <c r="R264" s="148">
        <v>0</v>
      </c>
      <c r="S264" s="148">
        <v>0</v>
      </c>
      <c r="T264" s="149">
        <v>0</v>
      </c>
      <c r="U264" s="149">
        <v>453</v>
      </c>
      <c r="V264" s="149">
        <v>370</v>
      </c>
      <c r="W264" s="150">
        <v>0.18322295805739514</v>
      </c>
      <c r="X264" s="151"/>
      <c r="Y264" s="151"/>
    </row>
    <row r="265" spans="1:27">
      <c r="A265" s="29" t="s">
        <v>2927</v>
      </c>
      <c r="B265" s="31" t="s">
        <v>4</v>
      </c>
      <c r="C265" s="17" t="s">
        <v>715</v>
      </c>
      <c r="D265" s="24" t="s">
        <v>716</v>
      </c>
      <c r="E265" s="23"/>
      <c r="F265" s="19">
        <v>0</v>
      </c>
      <c r="G265" s="21">
        <v>0</v>
      </c>
      <c r="H265" s="21">
        <v>1956</v>
      </c>
      <c r="I265" s="8">
        <f>VLOOKUP(C265,'202310-202403出荷数total2403220951'!B:F,5,0)</f>
        <v>512</v>
      </c>
      <c r="J265" s="203">
        <f>VLOOKUP(C265,'出荷数2307～2406total241008110618'!B:F,5,0)</f>
        <v>1043</v>
      </c>
      <c r="K265" s="214">
        <f>VLOOKUP(C265,'出荷数2407-2506total250730101950'!B:F,5,0)</f>
        <v>1417</v>
      </c>
      <c r="L265" s="203">
        <f>VLOOKUP(C:C,total251219111800!B:F,5,0)</f>
        <v>614</v>
      </c>
      <c r="M265" s="8"/>
      <c r="N265" s="21">
        <f t="shared" si="3"/>
        <v>614</v>
      </c>
      <c r="O265" s="44">
        <v>4790</v>
      </c>
      <c r="P265" s="44">
        <v>100</v>
      </c>
      <c r="Q265" s="44">
        <v>0</v>
      </c>
      <c r="R265" s="44">
        <v>0</v>
      </c>
      <c r="S265" s="44">
        <v>100</v>
      </c>
      <c r="T265" s="45">
        <v>0</v>
      </c>
      <c r="U265" s="45">
        <v>4690</v>
      </c>
      <c r="V265" s="45">
        <v>4076</v>
      </c>
      <c r="W265" s="41">
        <v>0.12556237218813907</v>
      </c>
      <c r="X265" s="46"/>
      <c r="Y265" s="46"/>
    </row>
    <row r="266" spans="1:27">
      <c r="A266" s="29" t="s">
        <v>2928</v>
      </c>
      <c r="B266" s="31" t="s">
        <v>4</v>
      </c>
      <c r="C266" s="17" t="s">
        <v>295</v>
      </c>
      <c r="D266" s="24" t="s">
        <v>296</v>
      </c>
      <c r="E266" s="23"/>
      <c r="F266" s="19">
        <v>3128</v>
      </c>
      <c r="G266" s="21">
        <v>4154</v>
      </c>
      <c r="H266" s="21">
        <v>2497</v>
      </c>
      <c r="I266" s="8">
        <f>VLOOKUP(C266,'202310-202403出荷数total2403220951'!B:F,5,0)</f>
        <v>1204</v>
      </c>
      <c r="J266" s="203">
        <f>VLOOKUP(C266,'出荷数2307～2406total241008110618'!B:F,5,0)</f>
        <v>2123</v>
      </c>
      <c r="K266" s="214">
        <f>VLOOKUP(C266,'出荷数2407-2506total250730101950'!B:F,5,0)</f>
        <v>2367</v>
      </c>
      <c r="L266" s="203">
        <f>VLOOKUP(C:C,total251219111800!B:F,5,0)</f>
        <v>884</v>
      </c>
      <c r="M266" s="8"/>
      <c r="N266" s="21">
        <f t="shared" si="3"/>
        <v>884</v>
      </c>
      <c r="O266" s="44">
        <v>1230</v>
      </c>
      <c r="P266" s="44">
        <v>0</v>
      </c>
      <c r="Q266" s="44">
        <v>3000</v>
      </c>
      <c r="R266" s="44">
        <v>0</v>
      </c>
      <c r="S266" s="44">
        <v>0</v>
      </c>
      <c r="T266" s="45">
        <v>0</v>
      </c>
      <c r="U266" s="45">
        <v>4230</v>
      </c>
      <c r="V266" s="45">
        <v>3346</v>
      </c>
      <c r="W266" s="41">
        <v>0.71869918699186996</v>
      </c>
      <c r="X266" s="46"/>
      <c r="Y266" s="46"/>
    </row>
    <row r="267" spans="1:27" s="152" customFormat="1">
      <c r="A267" s="144" t="s">
        <v>2929</v>
      </c>
      <c r="B267" s="155" t="s">
        <v>4</v>
      </c>
      <c r="C267" s="153" t="s">
        <v>349</v>
      </c>
      <c r="D267" s="154" t="s">
        <v>350</v>
      </c>
      <c r="E267" s="153"/>
      <c r="F267" s="146">
        <v>807</v>
      </c>
      <c r="G267" s="148">
        <v>965</v>
      </c>
      <c r="H267" s="148">
        <v>878</v>
      </c>
      <c r="I267" s="148">
        <f>VLOOKUP(C267,'202310-202403出荷数total2403220951'!B:F,5,0)</f>
        <v>264</v>
      </c>
      <c r="J267" s="148">
        <f>VLOOKUP(C267,'出荷数2307～2406total241008110618'!B:F,5,0)</f>
        <v>486</v>
      </c>
      <c r="K267" s="214">
        <f>VLOOKUP(C267,'出荷数2407-2506total250730101950'!B:F,5,0)</f>
        <v>678</v>
      </c>
      <c r="L267" s="203" t="e">
        <f>VLOOKUP(C:C,total251219111800!B:F,5,0)</f>
        <v>#N/A</v>
      </c>
      <c r="M267" s="8"/>
      <c r="N267" s="21" t="e">
        <f t="shared" si="3"/>
        <v>#N/A</v>
      </c>
      <c r="O267" s="148">
        <v>0</v>
      </c>
      <c r="P267" s="148">
        <v>0</v>
      </c>
      <c r="Q267" s="148">
        <v>0</v>
      </c>
      <c r="R267" s="148">
        <v>0</v>
      </c>
      <c r="S267" s="148">
        <v>0</v>
      </c>
      <c r="T267" s="149">
        <v>0</v>
      </c>
      <c r="U267" s="149">
        <v>0</v>
      </c>
      <c r="V267" s="149" t="e">
        <v>#N/A</v>
      </c>
      <c r="W267" s="150" t="e">
        <v>#N/A</v>
      </c>
      <c r="X267" s="151"/>
      <c r="Y267" s="151"/>
      <c r="Z267" s="191"/>
      <c r="AA267" s="191"/>
    </row>
    <row r="268" spans="1:27" ht="19.149999999999999" customHeight="1">
      <c r="A268" s="29" t="s">
        <v>2930</v>
      </c>
      <c r="B268" s="164" t="s">
        <v>4</v>
      </c>
      <c r="C268" s="165" t="s">
        <v>2882</v>
      </c>
      <c r="D268" s="242" t="s">
        <v>359</v>
      </c>
      <c r="E268" s="181"/>
      <c r="F268" s="183">
        <v>3004</v>
      </c>
      <c r="G268" s="184">
        <v>2368</v>
      </c>
      <c r="H268" s="21">
        <v>2446</v>
      </c>
      <c r="I268" s="8">
        <f>VLOOKUP(C268,'202310-202403出荷数total2403220951'!B:F,5,0)</f>
        <v>1141</v>
      </c>
      <c r="J268" s="203">
        <f>VLOOKUP(C268,'出荷数2307～2406total241008110618'!B:F,5,0)</f>
        <v>2240</v>
      </c>
      <c r="K268" s="214">
        <f>VLOOKUP(C268,'出荷数2407-2506total250730101950'!B:F,5,0)</f>
        <v>2295</v>
      </c>
      <c r="L268" s="203">
        <f>VLOOKUP(C:C,total251219111800!B:F,5,0)</f>
        <v>1177</v>
      </c>
      <c r="M268" s="8"/>
      <c r="N268" s="21">
        <f t="shared" si="3"/>
        <v>1177</v>
      </c>
      <c r="O268" s="160">
        <v>298</v>
      </c>
      <c r="P268" s="160">
        <v>0</v>
      </c>
      <c r="Q268" s="44">
        <v>0</v>
      </c>
      <c r="R268" s="160">
        <v>0</v>
      </c>
      <c r="S268" s="160">
        <v>0</v>
      </c>
      <c r="T268" s="161">
        <v>0</v>
      </c>
      <c r="U268" s="45">
        <v>298</v>
      </c>
      <c r="V268" s="45">
        <v>-879</v>
      </c>
      <c r="W268" s="162">
        <v>3.9496644295302015</v>
      </c>
      <c r="X268" s="163"/>
      <c r="Y268" s="163"/>
    </row>
    <row r="269" spans="1:27" s="9" customFormat="1">
      <c r="A269" s="29" t="s">
        <v>2931</v>
      </c>
      <c r="B269" s="193" t="s">
        <v>4</v>
      </c>
      <c r="C269" s="243" t="s">
        <v>1315</v>
      </c>
      <c r="D269" s="243" t="s">
        <v>1318</v>
      </c>
      <c r="E269" s="185"/>
      <c r="F269" s="185"/>
      <c r="G269" s="185"/>
      <c r="H269" s="21">
        <v>128</v>
      </c>
      <c r="I269" s="8">
        <f>VLOOKUP(C269,'202310-202403出荷数total2403220951'!B:F,5,0)</f>
        <v>43</v>
      </c>
      <c r="J269" s="203">
        <f>VLOOKUP(C269,'出荷数2307～2406total241008110618'!B:F,5,0)</f>
        <v>110</v>
      </c>
      <c r="K269" s="214">
        <f>VLOOKUP(C269,'出荷数2407-2506total250730101950'!B:F,5,0)</f>
        <v>140</v>
      </c>
      <c r="L269" s="203">
        <f>VLOOKUP(C:C,total251219111800!B:F,5,0)</f>
        <v>104</v>
      </c>
      <c r="M269" s="8"/>
      <c r="N269" s="21">
        <f t="shared" si="3"/>
        <v>104</v>
      </c>
      <c r="O269" s="44">
        <v>200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200</v>
      </c>
      <c r="V269" s="45">
        <v>96</v>
      </c>
      <c r="W269" s="41">
        <v>0.52</v>
      </c>
      <c r="X269" s="13"/>
      <c r="Y269" s="13"/>
      <c r="Z269" s="143"/>
      <c r="AA269" s="143"/>
    </row>
    <row r="270" spans="1:27" s="9" customFormat="1">
      <c r="A270" s="29" t="s">
        <v>2932</v>
      </c>
      <c r="B270" s="145" t="s">
        <v>4</v>
      </c>
      <c r="C270" s="185" t="s">
        <v>1316</v>
      </c>
      <c r="D270" s="186" t="s">
        <v>1318</v>
      </c>
      <c r="E270" s="187"/>
      <c r="F270" s="187"/>
      <c r="G270" s="148"/>
      <c r="H270" s="21">
        <v>36</v>
      </c>
      <c r="I270" s="8">
        <f>VLOOKUP(C270,'202310-202403出荷数total2403220951'!B:F,5,0)</f>
        <v>152</v>
      </c>
      <c r="J270" s="203">
        <f>VLOOKUP(C270,'出荷数2307～2406total241008110618'!B:F,5,0)</f>
        <v>193</v>
      </c>
      <c r="K270" s="214">
        <f>VLOOKUP(C270,'出荷数2407-2506total250730101950'!B:F,5,0)</f>
        <v>245</v>
      </c>
      <c r="L270" s="203">
        <f>VLOOKUP(C:C,total251219111800!B:F,5,0)</f>
        <v>118</v>
      </c>
      <c r="M270" s="8"/>
      <c r="N270" s="21">
        <f t="shared" si="3"/>
        <v>118</v>
      </c>
      <c r="O270" s="44">
        <v>160</v>
      </c>
      <c r="P270" s="44">
        <v>0</v>
      </c>
      <c r="Q270" s="44">
        <v>0</v>
      </c>
      <c r="R270" s="44">
        <v>0</v>
      </c>
      <c r="S270" s="44">
        <v>0</v>
      </c>
      <c r="T270" s="45">
        <v>0</v>
      </c>
      <c r="U270" s="45">
        <v>160</v>
      </c>
      <c r="V270" s="45">
        <v>42</v>
      </c>
      <c r="W270" s="41">
        <v>0.73750000000000004</v>
      </c>
      <c r="X270" s="13"/>
      <c r="Y270" s="13"/>
      <c r="Z270" s="143"/>
      <c r="AA270" s="143"/>
    </row>
    <row r="271" spans="1:27" s="9" customFormat="1">
      <c r="A271" s="29" t="s">
        <v>2933</v>
      </c>
      <c r="B271" s="145" t="s">
        <v>4</v>
      </c>
      <c r="C271" s="186" t="s">
        <v>1317</v>
      </c>
      <c r="D271" s="186" t="s">
        <v>1318</v>
      </c>
      <c r="E271" s="187"/>
      <c r="F271" s="187"/>
      <c r="G271" s="148"/>
      <c r="H271" s="21">
        <v>890</v>
      </c>
      <c r="I271" s="8">
        <f>VLOOKUP(C271,'202310-202403出荷数total2403220951'!B:F,5,0)</f>
        <v>323</v>
      </c>
      <c r="J271" s="203">
        <f>VLOOKUP(C271,'出荷数2307～2406total241008110618'!B:F,5,0)</f>
        <v>642</v>
      </c>
      <c r="K271" s="214">
        <f>VLOOKUP(C271,'出荷数2407-2506total250730101950'!B:F,5,0)</f>
        <v>519</v>
      </c>
      <c r="L271" s="203">
        <f>VLOOKUP(C:C,total251219111800!B:F,5,0)</f>
        <v>102</v>
      </c>
      <c r="M271" s="8"/>
      <c r="N271" s="21">
        <f>L271</f>
        <v>102</v>
      </c>
      <c r="O271" s="44">
        <v>233</v>
      </c>
      <c r="P271" s="44">
        <v>0</v>
      </c>
      <c r="Q271" s="44">
        <v>0</v>
      </c>
      <c r="R271" s="44">
        <v>0</v>
      </c>
      <c r="S271" s="44">
        <v>0</v>
      </c>
      <c r="T271" s="45">
        <v>0</v>
      </c>
      <c r="U271" s="45">
        <v>233</v>
      </c>
      <c r="V271" s="45">
        <v>131</v>
      </c>
      <c r="W271" s="41">
        <v>0.43776824034334766</v>
      </c>
      <c r="X271" s="13"/>
      <c r="Y271" s="13"/>
      <c r="Z271" s="143"/>
      <c r="AA271" s="143"/>
    </row>
    <row r="272" spans="1:27">
      <c r="A272" s="29" t="s">
        <v>2934</v>
      </c>
      <c r="B272" s="30" t="s">
        <v>4</v>
      </c>
      <c r="C272" s="49" t="s">
        <v>2876</v>
      </c>
      <c r="D272" s="49" t="s">
        <v>2877</v>
      </c>
      <c r="E272" s="50"/>
      <c r="F272" s="50"/>
      <c r="G272" s="8"/>
      <c r="H272" s="21">
        <v>283</v>
      </c>
      <c r="I272" s="8">
        <f>VLOOKUP(C272,'202310-202403出荷数total2403220951'!B:F,5,0)</f>
        <v>240</v>
      </c>
      <c r="J272" s="203">
        <f>VLOOKUP(C272,'出荷数2307～2406total241008110618'!B:F,5,0)</f>
        <v>1210</v>
      </c>
      <c r="K272" s="214">
        <f>VLOOKUP(C272,'出荷数2407-2506total250730101950'!B:F,5,0)</f>
        <v>612</v>
      </c>
      <c r="L272" s="203" t="e">
        <f>VLOOKUP(C:C,total251219111800!B:F,5,0)</f>
        <v>#N/A</v>
      </c>
      <c r="M272" s="211">
        <v>1000</v>
      </c>
      <c r="N272" s="211">
        <v>2000</v>
      </c>
      <c r="O272" s="44">
        <v>4317</v>
      </c>
      <c r="P272" s="44">
        <v>0</v>
      </c>
      <c r="Q272" s="44">
        <v>0</v>
      </c>
      <c r="R272" s="44">
        <v>0</v>
      </c>
      <c r="S272" s="44">
        <v>0</v>
      </c>
      <c r="T272" s="45">
        <v>0</v>
      </c>
      <c r="U272" s="45">
        <v>4317</v>
      </c>
      <c r="V272" s="45">
        <v>2317</v>
      </c>
      <c r="W272" s="41">
        <v>0.46328468844104703</v>
      </c>
      <c r="X272" s="13"/>
      <c r="Y272" s="13"/>
    </row>
    <row r="273" spans="1:25">
      <c r="A273" s="29" t="s">
        <v>2935</v>
      </c>
      <c r="B273" s="30" t="s">
        <v>4</v>
      </c>
      <c r="C273" s="49" t="s">
        <v>2878</v>
      </c>
      <c r="D273" s="49" t="s">
        <v>2946</v>
      </c>
      <c r="E273" s="50"/>
      <c r="F273" s="50"/>
      <c r="G273" s="8"/>
      <c r="H273" s="21">
        <v>0</v>
      </c>
      <c r="I273" s="213">
        <f>VLOOKUP(C273,'202310-202403出荷数total2403220951'!B:F,5,0)</f>
        <v>1638</v>
      </c>
      <c r="J273" s="203">
        <f>VLOOKUP(C273,'出荷数2307～2406total241008110618'!B:F,5,0)</f>
        <v>1898</v>
      </c>
      <c r="K273" s="214">
        <f>VLOOKUP(C273,'出荷数2407-2506total250730101950'!B:F,5,0)</f>
        <v>1374</v>
      </c>
      <c r="L273" s="203">
        <f>VLOOKUP(C:C,total251219111800!B:F,5,0)</f>
        <v>806</v>
      </c>
      <c r="M273" s="211">
        <v>1000</v>
      </c>
      <c r="N273" s="211">
        <v>2000</v>
      </c>
      <c r="O273" s="44">
        <v>4911</v>
      </c>
      <c r="P273" s="44">
        <v>3000</v>
      </c>
      <c r="Q273" s="44">
        <v>0</v>
      </c>
      <c r="R273" s="44">
        <v>0</v>
      </c>
      <c r="S273" s="44">
        <v>510</v>
      </c>
      <c r="T273" s="45">
        <v>2490</v>
      </c>
      <c r="U273" s="45">
        <v>4401</v>
      </c>
      <c r="V273" s="45">
        <v>2401</v>
      </c>
      <c r="W273" s="41">
        <v>0.25281253950195931</v>
      </c>
      <c r="X273" s="13"/>
      <c r="Y273" s="13"/>
    </row>
    <row r="274" spans="1:25">
      <c r="A274" s="29" t="s">
        <v>2962</v>
      </c>
      <c r="B274" s="30" t="s">
        <v>4</v>
      </c>
      <c r="C274" s="49" t="s">
        <v>2961</v>
      </c>
      <c r="D274" s="49" t="s">
        <v>2963</v>
      </c>
      <c r="E274" s="50"/>
      <c r="F274" s="50"/>
      <c r="G274" s="8"/>
      <c r="H274" s="21">
        <v>0</v>
      </c>
      <c r="I274" s="8">
        <f>VLOOKUP(C274,'202310-202403出荷数total2403220951'!B:F,5,0)</f>
        <v>247</v>
      </c>
      <c r="J274" s="203">
        <f>VLOOKUP(C274,'出荷数2307～2406total241008110618'!B:F,5,0)</f>
        <v>1941</v>
      </c>
      <c r="K274" s="214">
        <f>VLOOKUP(C274,'出荷数2407-2506total250730101950'!B:F,5,0)</f>
        <v>1898</v>
      </c>
      <c r="L274" s="203">
        <f>VLOOKUP(C:C,total251219111800!B:F,5,0)</f>
        <v>387</v>
      </c>
      <c r="M274" s="211">
        <v>2000</v>
      </c>
      <c r="N274" s="211">
        <v>2000</v>
      </c>
      <c r="O274" s="44">
        <v>3403</v>
      </c>
      <c r="P274" s="44">
        <v>400</v>
      </c>
      <c r="Q274" s="44">
        <v>0</v>
      </c>
      <c r="R274" s="44">
        <v>0</v>
      </c>
      <c r="S274" s="44">
        <v>704</v>
      </c>
      <c r="T274" s="45">
        <v>-304</v>
      </c>
      <c r="U274" s="45">
        <v>2699</v>
      </c>
      <c r="V274" s="45">
        <v>699</v>
      </c>
      <c r="W274" s="41">
        <v>0.52590060478569556</v>
      </c>
      <c r="X274" s="13"/>
      <c r="Y274" s="13"/>
    </row>
    <row r="275" spans="1:25">
      <c r="A275" s="29" t="s">
        <v>4237</v>
      </c>
      <c r="B275" s="30" t="s">
        <v>4</v>
      </c>
      <c r="C275" s="49" t="s">
        <v>3916</v>
      </c>
      <c r="D275" s="49" t="s">
        <v>2963</v>
      </c>
      <c r="E275" s="50"/>
      <c r="F275" s="50"/>
      <c r="G275" s="8"/>
      <c r="H275" s="21"/>
      <c r="I275" s="8"/>
      <c r="J275" s="203">
        <f>VLOOKUP(C275,'出荷数2307～2406total241008110618'!B:F,5,0)</f>
        <v>288</v>
      </c>
      <c r="K275" s="214">
        <f>VLOOKUP(C275,'出荷数2407-2506total250730101950'!B:F,5,0)</f>
        <v>1753</v>
      </c>
      <c r="L275" s="203">
        <f>VLOOKUP(C:C,total251219111800!B:F,5,0)</f>
        <v>147</v>
      </c>
      <c r="M275" s="8"/>
      <c r="N275" s="21">
        <f>L275</f>
        <v>147</v>
      </c>
      <c r="O275" s="44">
        <v>733</v>
      </c>
      <c r="P275" s="44">
        <v>0</v>
      </c>
      <c r="Q275" s="44">
        <v>0</v>
      </c>
      <c r="R275" s="44">
        <v>0</v>
      </c>
      <c r="S275" s="44">
        <v>0</v>
      </c>
      <c r="T275" s="45">
        <v>0</v>
      </c>
      <c r="U275" s="45">
        <v>733</v>
      </c>
      <c r="V275" s="45">
        <v>586</v>
      </c>
      <c r="W275" s="41">
        <v>0.20054570259208732</v>
      </c>
      <c r="X275" s="13"/>
      <c r="Y275" s="13"/>
    </row>
    <row r="276" spans="1:25">
      <c r="A276" s="29" t="s">
        <v>4240</v>
      </c>
      <c r="B276" s="30" t="s">
        <v>4</v>
      </c>
      <c r="C276" s="49" t="s">
        <v>4238</v>
      </c>
      <c r="D276" s="49" t="s">
        <v>4239</v>
      </c>
      <c r="E276" s="50"/>
      <c r="F276" s="50"/>
      <c r="G276" s="8"/>
      <c r="H276" s="21">
        <v>0</v>
      </c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 t="e">
        <f>VLOOKUP(C:C,total251219111800!B:F,5,0)</f>
        <v>#N/A</v>
      </c>
      <c r="M276" s="213">
        <v>1500</v>
      </c>
      <c r="N276" s="211">
        <v>1500</v>
      </c>
      <c r="O276" s="44">
        <v>0</v>
      </c>
      <c r="P276" s="44">
        <v>0</v>
      </c>
      <c r="Q276" s="44">
        <v>3000</v>
      </c>
      <c r="R276" s="44">
        <v>0</v>
      </c>
      <c r="S276" s="44">
        <v>0</v>
      </c>
      <c r="T276" s="45">
        <v>0</v>
      </c>
      <c r="U276" s="45">
        <v>3000</v>
      </c>
      <c r="V276" s="45">
        <v>1500</v>
      </c>
      <c r="W276" s="41" t="e">
        <v>#DIV/0!</v>
      </c>
      <c r="X276" s="13"/>
      <c r="Y276" s="13"/>
    </row>
    <row r="277" spans="1:25">
      <c r="A277" s="29" t="s">
        <v>4248</v>
      </c>
      <c r="B277" s="30" t="s">
        <v>4</v>
      </c>
      <c r="C277" s="49" t="s">
        <v>4246</v>
      </c>
      <c r="D277" s="49" t="s">
        <v>4247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 t="e">
        <f>VLOOKUP(C:C,total251219111800!B:F,5,0)</f>
        <v>#N/A</v>
      </c>
      <c r="M277" s="213">
        <v>1500</v>
      </c>
      <c r="N277" s="211">
        <v>1500</v>
      </c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5">
        <v>0</v>
      </c>
      <c r="U277" s="45">
        <v>0</v>
      </c>
      <c r="V277" s="45">
        <v>-1500</v>
      </c>
      <c r="W277" s="41" t="e">
        <v>#DIV/0!</v>
      </c>
      <c r="X277" s="13"/>
      <c r="Y277" s="13"/>
    </row>
    <row r="278" spans="1:25">
      <c r="A278" s="29"/>
      <c r="B278" s="2"/>
      <c r="C278" s="49"/>
      <c r="D278" s="49"/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 t="e">
        <f>VLOOKUP(C278,'出荷数2407-2506total250730101950'!B:F,5,0)</f>
        <v>#N/A</v>
      </c>
      <c r="L278" s="203" t="e">
        <f>VLOOKUP(C:C,total251219111800!B:F,5,0)</f>
        <v>#N/A</v>
      </c>
      <c r="M278" s="8"/>
      <c r="N278" s="12"/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0</v>
      </c>
      <c r="V278" s="45">
        <v>0</v>
      </c>
      <c r="W278" s="41" t="e">
        <v>#DIV/0!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VLOOKUP(C:C,total251219111800!B:F,5,0)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#DIV/0!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VLOOKUP(C:C,total251219111800!B:F,5,0)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#DIV/0!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 t="e">
        <f>VLOOKUP(C281,'202310-202403出荷数total2403220951'!B:F,5,0)</f>
        <v>#N/A</v>
      </c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VLOOKUP(C:C,total251219111800!B:F,5,0)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#DIV/0!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VLOOKUP(C:C,total251219111800!B:F,5,0)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#DIV/0!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VLOOKUP(C:C,total251219111800!B:F,5,0)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#DIV/0!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VLOOKUP(C:C,total251219111800!B:F,5,0)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#DIV/0!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VLOOKUP(C:C,total251219111800!B:F,5,0)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#DIV/0!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VLOOKUP(C:C,total251219111800!B:F,5,0)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#DIV/0!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VLOOKUP(C:C,total251219111800!B:F,5,0)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#DIV/0!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VLOOKUP(C:C,total251219111800!B:F,5,0)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#DIV/0!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VLOOKUP(C:C,total251219111800!B:F,5,0)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#DIV/0!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VLOOKUP(C:C,total251219111800!B:F,5,0)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#DIV/0!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VLOOKUP(C:C,total251219111800!B:F,5,0)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#DIV/0!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VLOOKUP(C:C,total251219111800!B:F,5,0)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#DIV/0!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VLOOKUP(C:C,total251219111800!B:F,5,0)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#DIV/0!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VLOOKUP(C:C,total251219111800!B:F,5,0)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#DIV/0!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VLOOKUP(C:C,total251219111800!B:F,5,0)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#DIV/0!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VLOOKUP(C:C,total251219111800!B:F,5,0)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#DIV/0!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VLOOKUP(C:C,total251219111800!B:F,5,0)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#DIV/0!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VLOOKUP(C:C,total251219111800!B:F,5,0)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 t="e">
        <v>#DIV/0!</v>
      </c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VLOOKUP(C:C,total251219111800!B:F,5,0)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 t="e">
        <v>#DIV/0!</v>
      </c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VLOOKUP(C:C,total251219111800!B:F,5,0)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/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VLOOKUP(C:C,total251219111800!B:F,5,0)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/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VLOOKUP(C:C,total251219111800!B:F,5,0)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/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VLOOKUP(C:C,total251219111800!B:F,5,0)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/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VLOOKUP(C:C,total251219111800!B:F,5,0)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/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VLOOKUP(C:C,total251219111800!B:F,5,0)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/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VLOOKUP(C:C,total251219111800!B:F,5,0)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/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VLOOKUP(C:C,total251219111800!B:F,5,0)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/>
      <c r="X307" s="13"/>
      <c r="Y307" s="13"/>
    </row>
    <row r="308" spans="1:25">
      <c r="A308" s="29"/>
      <c r="B308" s="2"/>
      <c r="C308" s="49"/>
      <c r="D308" s="49"/>
      <c r="E308" s="50"/>
      <c r="F308" s="50"/>
      <c r="G308" s="8"/>
      <c r="H308" s="21"/>
      <c r="I308" s="8"/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VLOOKUP(C:C,total251219111800!B:F,5,0)</f>
        <v>#N/A</v>
      </c>
      <c r="M308" s="8"/>
      <c r="N308" s="12"/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5">
        <v>0</v>
      </c>
      <c r="U308" s="45">
        <v>0</v>
      </c>
      <c r="V308" s="45">
        <v>0</v>
      </c>
      <c r="W308" s="41"/>
      <c r="X308" s="13"/>
      <c r="Y308" s="13"/>
    </row>
    <row r="309" spans="1:25">
      <c r="A309" s="29"/>
      <c r="B309" s="2"/>
      <c r="C309" s="49"/>
      <c r="D309" s="49"/>
      <c r="E309" s="50"/>
      <c r="F309" s="50"/>
      <c r="G309" s="8"/>
      <c r="H309" s="21">
        <v>0</v>
      </c>
      <c r="I309" s="8" t="e">
        <f>VLOOKUP(C309,'202310-202403出荷数total2403220951'!B:F,5,0)</f>
        <v>#N/A</v>
      </c>
      <c r="J309" s="203" t="e">
        <f>VLOOKUP(C309,'出荷数2307～2406total241008110618'!B:F,5,0)</f>
        <v>#N/A</v>
      </c>
      <c r="K309" s="214" t="e">
        <f>VLOOKUP(C309,'出荷数2407-2506total250730101950'!B:F,5,0)</f>
        <v>#N/A</v>
      </c>
      <c r="L309" s="203" t="e">
        <f>VLOOKUP(C:C,total251219111800!B:F,5,0)</f>
        <v>#N/A</v>
      </c>
      <c r="M309" s="8"/>
      <c r="N309" s="12"/>
      <c r="O309" s="44">
        <v>0</v>
      </c>
      <c r="P309" s="44">
        <v>0</v>
      </c>
      <c r="Q309" s="44">
        <v>0</v>
      </c>
      <c r="R309" s="44">
        <v>0</v>
      </c>
      <c r="S309" s="44">
        <v>0</v>
      </c>
      <c r="T309" s="45">
        <v>0</v>
      </c>
      <c r="U309" s="45">
        <v>0</v>
      </c>
      <c r="V309" s="45">
        <v>0</v>
      </c>
      <c r="W309" s="41" t="e">
        <v>#DIV/0!</v>
      </c>
      <c r="X309" s="13"/>
      <c r="Y309" s="13"/>
    </row>
    <row r="310" spans="1:25">
      <c r="A310" s="29"/>
      <c r="B310" s="244"/>
      <c r="H310" s="245"/>
      <c r="L310" s="203" t="e">
        <f>VLOOKUP(C:C,total251219111800!B:F,5,0)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VLOOKUP(C:C,total251219111800!B:F,5,0)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VLOOKUP(C:C,total251219111800!B:F,5,0)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VLOOKUP(C:C,total251219111800!B:F,5,0)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  <row r="314" spans="1:25">
      <c r="A314" s="29"/>
      <c r="B314" s="244"/>
      <c r="H314" s="245"/>
      <c r="L314" s="203" t="e">
        <f>VLOOKUP(C:C,total251219111800!B:F,5,0)</f>
        <v>#N/A</v>
      </c>
      <c r="N314" s="246"/>
      <c r="O314" s="247"/>
      <c r="P314" s="247"/>
      <c r="Q314" s="247"/>
      <c r="R314" s="247"/>
      <c r="S314" s="247"/>
      <c r="T314" s="248"/>
      <c r="U314" s="248"/>
      <c r="V314" s="248"/>
      <c r="W314" s="249"/>
      <c r="X314" s="14"/>
      <c r="Y314" s="14"/>
    </row>
    <row r="315" spans="1:25">
      <c r="A315" s="29"/>
      <c r="B315" s="244"/>
      <c r="H315" s="245"/>
      <c r="L315" s="203" t="e">
        <f>VLOOKUP(C:C,total251219111800!B:F,5,0)</f>
        <v>#N/A</v>
      </c>
      <c r="N315" s="246"/>
      <c r="O315" s="247"/>
      <c r="P315" s="247"/>
      <c r="Q315" s="247"/>
      <c r="R315" s="247"/>
      <c r="S315" s="247"/>
      <c r="T315" s="248"/>
      <c r="U315" s="248"/>
      <c r="V315" s="248"/>
      <c r="W315" s="249"/>
      <c r="X315" s="14"/>
      <c r="Y315" s="14"/>
    </row>
  </sheetData>
  <autoFilter ref="A1:Z317" xr:uid="{00000000-0009-0000-0000-00002A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39" priority="1" operator="lessThan">
      <formula>0.33</formula>
    </cfRule>
  </conditionalFormatting>
  <dataValidations count="2">
    <dataValidation imeMode="off" allowBlank="1" showInputMessage="1" showErrorMessage="1" sqref="C66 C64 C271:C317 C319:C64483 C1:C62 C75:C268" xr:uid="{00000000-0002-0000-2A00-000000000000}"/>
    <dataValidation imeMode="hiragana" allowBlank="1" showInputMessage="1" showErrorMessage="1" sqref="D66:F66 D1:E62 F1:F64 E65:F65 E63:E64 D75:D91 E67:F91 D113:D144 D4:F6 D92:F112 E113:F152 D270:F276 D277:D64483 E277:F64538 D153:F268" xr:uid="{00000000-0002-0000-2A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G315"/>
  <sheetViews>
    <sheetView zoomScale="85" zoomScaleNormal="85" workbookViewId="0">
      <pane xSplit="4" ySplit="1" topLeftCell="E239" activePane="bottomRight" state="frozen"/>
      <selection pane="topRight" activeCell="E1" sqref="E1"/>
      <selection pane="bottomLeft" activeCell="A2" sqref="A2"/>
      <selection pane="bottomRight" activeCell="P253" sqref="P253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1.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20.25" style="1" customWidth="1"/>
    <col min="25" max="25" width="47.25" style="1" customWidth="1"/>
    <col min="28" max="16384" width="9" style="1"/>
  </cols>
  <sheetData>
    <row r="1" spans="1:33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4352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4409</v>
      </c>
      <c r="Y1" s="2" t="s">
        <v>2957</v>
      </c>
      <c r="AE1" s="2" t="s">
        <v>4205</v>
      </c>
      <c r="AG1" s="2" t="s">
        <v>2957</v>
      </c>
    </row>
    <row r="2" spans="1:33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VLOOKUP(C:C,total251219111800!B:F,5,0)</f>
        <v>386</v>
      </c>
      <c r="M2" s="8"/>
      <c r="N2" s="21">
        <f>L2</f>
        <v>386</v>
      </c>
      <c r="O2" s="44">
        <v>427</v>
      </c>
      <c r="P2" s="44">
        <v>640</v>
      </c>
      <c r="Q2" s="44">
        <v>0</v>
      </c>
      <c r="R2" s="44">
        <v>0</v>
      </c>
      <c r="S2" s="44">
        <v>540</v>
      </c>
      <c r="T2" s="45">
        <v>100</v>
      </c>
      <c r="U2" s="45">
        <v>-113</v>
      </c>
      <c r="V2" s="45">
        <v>-499</v>
      </c>
      <c r="W2" s="41">
        <v>0.36176194939081535</v>
      </c>
      <c r="X2" s="188"/>
      <c r="Y2" s="188"/>
    </row>
    <row r="3" spans="1:33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VLOOKUP(C:C,total251219111800!B:F,5,0)</f>
        <v>903</v>
      </c>
      <c r="M3" s="8"/>
      <c r="N3" s="21">
        <f t="shared" ref="N3:N66" si="0">L3</f>
        <v>903</v>
      </c>
      <c r="O3" s="44">
        <v>1882</v>
      </c>
      <c r="P3" s="44">
        <v>1880</v>
      </c>
      <c r="Q3" s="44">
        <v>0</v>
      </c>
      <c r="R3" s="44">
        <v>0</v>
      </c>
      <c r="S3" s="44">
        <v>1790</v>
      </c>
      <c r="T3" s="45">
        <v>90</v>
      </c>
      <c r="U3" s="45">
        <v>92</v>
      </c>
      <c r="V3" s="45">
        <v>-811</v>
      </c>
      <c r="W3" s="41">
        <v>0.24003189792663476</v>
      </c>
      <c r="X3" s="46"/>
      <c r="Y3" s="46"/>
    </row>
    <row r="4" spans="1:33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VLOOKUP(C:C,total251219111800!B:F,5,0)</f>
        <v>474</v>
      </c>
      <c r="M4" s="211">
        <v>1000</v>
      </c>
      <c r="N4" s="211">
        <v>1000</v>
      </c>
      <c r="O4" s="44">
        <v>6766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6766</v>
      </c>
      <c r="V4" s="45">
        <v>5766</v>
      </c>
      <c r="W4" s="41">
        <v>0.14779781259237362</v>
      </c>
      <c r="X4" s="46"/>
      <c r="Y4" s="46"/>
    </row>
    <row r="5" spans="1:33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VLOOKUP(C:C,total251219111800!B:F,5,0)</f>
        <v>4495</v>
      </c>
      <c r="M5" s="8"/>
      <c r="N5" s="21">
        <f t="shared" si="0"/>
        <v>4495</v>
      </c>
      <c r="O5" s="44">
        <v>28550</v>
      </c>
      <c r="P5" s="44">
        <v>24430</v>
      </c>
      <c r="Q5" s="44">
        <v>800</v>
      </c>
      <c r="R5" s="44">
        <v>0</v>
      </c>
      <c r="S5" s="44">
        <v>24430</v>
      </c>
      <c r="T5" s="45">
        <v>0</v>
      </c>
      <c r="U5" s="45">
        <v>4920</v>
      </c>
      <c r="V5" s="45">
        <v>425</v>
      </c>
      <c r="W5" s="41">
        <v>8.484333710834277E-2</v>
      </c>
      <c r="X5" s="241"/>
      <c r="Y5" s="241"/>
    </row>
    <row r="6" spans="1:33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VLOOKUP(C:C,total251219111800!B:F,5,0)</f>
        <v>177</v>
      </c>
      <c r="M6" s="8"/>
      <c r="N6" s="21">
        <f t="shared" si="0"/>
        <v>177</v>
      </c>
      <c r="O6" s="44">
        <v>3754</v>
      </c>
      <c r="P6" s="44">
        <v>0</v>
      </c>
      <c r="Q6" s="44">
        <v>300</v>
      </c>
      <c r="R6" s="44">
        <v>0</v>
      </c>
      <c r="S6" s="44">
        <v>0</v>
      </c>
      <c r="T6" s="45">
        <v>0</v>
      </c>
      <c r="U6" s="45">
        <v>4054</v>
      </c>
      <c r="V6" s="45">
        <v>3877</v>
      </c>
      <c r="W6" s="41">
        <v>4.7149706979222161E-2</v>
      </c>
      <c r="X6" s="46"/>
      <c r="Y6" s="46"/>
    </row>
    <row r="7" spans="1:33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VLOOKUP(C:C,total251219111800!B:F,5,0)</f>
        <v>#N/A</v>
      </c>
      <c r="M7" s="8"/>
      <c r="N7" s="21">
        <v>0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>
        <v>1</v>
      </c>
      <c r="W7" s="41">
        <v>0</v>
      </c>
      <c r="X7" s="46"/>
      <c r="Y7" s="46"/>
    </row>
    <row r="8" spans="1:33">
      <c r="A8" s="29" t="s">
        <v>1044</v>
      </c>
      <c r="B8" s="30" t="s">
        <v>5</v>
      </c>
      <c r="C8" s="17" t="s">
        <v>1039</v>
      </c>
      <c r="D8" s="24" t="s">
        <v>1041</v>
      </c>
      <c r="E8" s="23"/>
      <c r="F8" s="19"/>
      <c r="G8" s="21"/>
      <c r="H8" s="21">
        <v>2048</v>
      </c>
      <c r="I8" s="8">
        <f>VLOOKUP(C8,'202310-202403出荷数total2403220951'!B:F,5,0)</f>
        <v>2098</v>
      </c>
      <c r="J8" s="203">
        <f>VLOOKUP(C8,'出荷数2307～2406total241008110618'!B:F,5,0)</f>
        <v>3644</v>
      </c>
      <c r="K8" s="214">
        <f>VLOOKUP(C8,'出荷数2407-2506total250730101950'!B:F,5,0)</f>
        <v>2910</v>
      </c>
      <c r="L8" s="203">
        <f>VLOOKUP(C:C,total251219111800!B:F,5,0)</f>
        <v>2559</v>
      </c>
      <c r="M8" s="8"/>
      <c r="N8" s="21">
        <f t="shared" si="0"/>
        <v>2559</v>
      </c>
      <c r="O8" s="44">
        <v>3061</v>
      </c>
      <c r="P8" s="44">
        <v>0</v>
      </c>
      <c r="Q8" s="44">
        <v>0</v>
      </c>
      <c r="R8" s="44">
        <v>0</v>
      </c>
      <c r="S8" s="44">
        <v>0</v>
      </c>
      <c r="T8" s="45">
        <v>0</v>
      </c>
      <c r="U8" s="45">
        <v>3061</v>
      </c>
      <c r="V8" s="45">
        <v>502</v>
      </c>
      <c r="W8" s="41">
        <v>0.83600130676249595</v>
      </c>
      <c r="X8" s="13"/>
      <c r="Y8" s="13"/>
    </row>
    <row r="9" spans="1:33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VLOOKUP(C:C,total251219111800!B:F,5,0)</f>
        <v>281</v>
      </c>
      <c r="M9" s="211">
        <v>1000</v>
      </c>
      <c r="N9" s="211">
        <v>1000</v>
      </c>
      <c r="O9" s="44">
        <v>5183</v>
      </c>
      <c r="P9" s="44">
        <v>0</v>
      </c>
      <c r="Q9" s="44">
        <v>0</v>
      </c>
      <c r="R9" s="44">
        <v>0</v>
      </c>
      <c r="S9" s="44">
        <v>0</v>
      </c>
      <c r="T9" s="45">
        <v>0</v>
      </c>
      <c r="U9" s="45">
        <v>5183</v>
      </c>
      <c r="V9" s="45">
        <v>4183</v>
      </c>
      <c r="W9" s="41">
        <v>0.19293845263360987</v>
      </c>
      <c r="X9" s="13"/>
      <c r="Y9" s="13"/>
    </row>
    <row r="10" spans="1:33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VLOOKUP(C:C,total251219111800!B:F,5,0)</f>
        <v>4356</v>
      </c>
      <c r="M10" s="8"/>
      <c r="N10" s="21">
        <f t="shared" si="0"/>
        <v>4356</v>
      </c>
      <c r="O10" s="44">
        <v>1550</v>
      </c>
      <c r="P10" s="44">
        <v>13515</v>
      </c>
      <c r="Q10" s="44">
        <v>0</v>
      </c>
      <c r="R10" s="44">
        <v>0</v>
      </c>
      <c r="S10" s="44">
        <v>14405</v>
      </c>
      <c r="T10" s="45">
        <v>-890</v>
      </c>
      <c r="U10" s="45">
        <v>-12855</v>
      </c>
      <c r="V10" s="45">
        <v>-17211</v>
      </c>
      <c r="W10" s="41">
        <v>0.28914702953866578</v>
      </c>
      <c r="X10" s="46"/>
      <c r="Y10" s="46"/>
    </row>
    <row r="11" spans="1:33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VLOOKUP(C:C,total251219111800!B:F,5,0)</f>
        <v>160</v>
      </c>
      <c r="M11" s="8"/>
      <c r="N11" s="21">
        <f t="shared" si="0"/>
        <v>160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-158</v>
      </c>
      <c r="W11" s="41">
        <v>80</v>
      </c>
      <c r="X11" s="46"/>
      <c r="Y11" s="46"/>
    </row>
    <row r="12" spans="1:33">
      <c r="A12" s="29" t="s">
        <v>1048</v>
      </c>
      <c r="B12" s="30" t="s">
        <v>356</v>
      </c>
      <c r="C12" s="7" t="s">
        <v>211</v>
      </c>
      <c r="D12" s="20" t="s">
        <v>1262</v>
      </c>
      <c r="E12" s="19" t="s">
        <v>212</v>
      </c>
      <c r="F12" s="19">
        <v>193</v>
      </c>
      <c r="G12" s="21">
        <v>1</v>
      </c>
      <c r="H12" s="21">
        <v>100</v>
      </c>
      <c r="I12" s="8">
        <f>VLOOKUP(C12,'202310-202403出荷数total2403220951'!B:F,5,0)</f>
        <v>43</v>
      </c>
      <c r="J12" s="203">
        <f>VLOOKUP(C12,'出荷数2307～2406total241008110618'!B:F,5,0)</f>
        <v>51</v>
      </c>
      <c r="K12" s="214">
        <f>VLOOKUP(C12,'出荷数2407-2506total250730101950'!B:F,5,0)</f>
        <v>12</v>
      </c>
      <c r="L12" s="203">
        <f>VLOOKUP(C:C,total251219111800!B:F,5,0)</f>
        <v>3</v>
      </c>
      <c r="M12" s="8"/>
      <c r="N12" s="21">
        <f t="shared" si="0"/>
        <v>3</v>
      </c>
      <c r="O12" s="44">
        <v>999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999</v>
      </c>
      <c r="V12" s="45">
        <v>996</v>
      </c>
      <c r="W12" s="41">
        <v>3.003003003003003E-3</v>
      </c>
      <c r="X12" s="46"/>
      <c r="Y12" s="46"/>
    </row>
    <row r="13" spans="1:33">
      <c r="A13" s="29" t="s">
        <v>1049</v>
      </c>
      <c r="B13" s="30" t="s">
        <v>356</v>
      </c>
      <c r="C13" s="6" t="s">
        <v>152</v>
      </c>
      <c r="D13" s="20" t="s">
        <v>153</v>
      </c>
      <c r="E13" s="19"/>
      <c r="F13" s="19"/>
      <c r="G13" s="21">
        <v>6</v>
      </c>
      <c r="H13" s="21">
        <v>2364</v>
      </c>
      <c r="I13" s="8">
        <f>VLOOKUP(C13,'202310-202403出荷数total2403220951'!B:F,5,0)</f>
        <v>1052</v>
      </c>
      <c r="J13" s="203">
        <f>VLOOKUP(C13,'出荷数2307～2406total241008110618'!B:F,5,0)</f>
        <v>1711</v>
      </c>
      <c r="K13" s="214">
        <f>VLOOKUP(C13,'出荷数2407-2506total250730101950'!B:F,5,0)</f>
        <v>1026</v>
      </c>
      <c r="L13" s="203">
        <f>VLOOKUP(C:C,total251219111800!B:F,5,0)</f>
        <v>587</v>
      </c>
      <c r="M13" s="8"/>
      <c r="N13" s="21">
        <f t="shared" si="0"/>
        <v>587</v>
      </c>
      <c r="O13" s="44">
        <v>3548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3548</v>
      </c>
      <c r="V13" s="45">
        <v>2961</v>
      </c>
      <c r="W13" s="41">
        <v>0.16544532130777903</v>
      </c>
      <c r="X13" s="46"/>
      <c r="Y13" s="46"/>
    </row>
    <row r="14" spans="1:33">
      <c r="A14" s="29" t="s">
        <v>1050</v>
      </c>
      <c r="B14" s="30" t="s">
        <v>356</v>
      </c>
      <c r="C14" s="7" t="s">
        <v>217</v>
      </c>
      <c r="D14" s="20" t="s">
        <v>1262</v>
      </c>
      <c r="E14" s="19" t="s">
        <v>218</v>
      </c>
      <c r="F14" s="19">
        <v>0</v>
      </c>
      <c r="G14" s="21">
        <v>3</v>
      </c>
      <c r="H14" s="21">
        <v>363</v>
      </c>
      <c r="I14" s="8" t="e">
        <f>VLOOKUP(C14,'202310-202403出荷数total2403220951'!B:F,5,0)</f>
        <v>#N/A</v>
      </c>
      <c r="J14" s="203">
        <f>VLOOKUP(C14,'出荷数2307～2406total241008110618'!B:F,5,0)</f>
        <v>1</v>
      </c>
      <c r="K14" s="214">
        <f>VLOOKUP(C14,'出荷数2407-2506total250730101950'!B:F,5,0)</f>
        <v>7</v>
      </c>
      <c r="L14" s="203" t="e">
        <f>VLOOKUP(C:C,total251219111800!B:F,5,0)</f>
        <v>#N/A</v>
      </c>
      <c r="M14" s="8"/>
      <c r="N14" s="21">
        <v>0</v>
      </c>
      <c r="O14" s="44">
        <v>744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744</v>
      </c>
      <c r="V14" s="45">
        <v>744</v>
      </c>
      <c r="W14" s="41">
        <v>0</v>
      </c>
      <c r="X14" s="46"/>
      <c r="Y14" s="46"/>
    </row>
    <row r="15" spans="1:33">
      <c r="A15" s="29" t="s">
        <v>1051</v>
      </c>
      <c r="B15" s="30" t="s">
        <v>356</v>
      </c>
      <c r="C15" s="7" t="s">
        <v>2982</v>
      </c>
      <c r="D15" s="20" t="s">
        <v>1261</v>
      </c>
      <c r="E15" s="19" t="s">
        <v>216</v>
      </c>
      <c r="F15" s="19">
        <v>23</v>
      </c>
      <c r="G15" s="21">
        <v>4</v>
      </c>
      <c r="H15" s="21">
        <v>0</v>
      </c>
      <c r="I15" s="8">
        <f>VLOOKUP(C15,'202310-202403出荷数total2403220951'!B:F,5,0)</f>
        <v>1</v>
      </c>
      <c r="J15" s="203">
        <f>VLOOKUP(C15,'出荷数2307～2406total241008110618'!B:F,5,0)</f>
        <v>705</v>
      </c>
      <c r="K15" s="214">
        <f>VLOOKUP(C15,'出荷数2407-2506total250730101950'!B:F,5,0)</f>
        <v>1</v>
      </c>
      <c r="L15" s="203">
        <f>VLOOKUP(C:C,total251219111800!B:F,5,0)</f>
        <v>1</v>
      </c>
      <c r="M15" s="8"/>
      <c r="N15" s="21">
        <f t="shared" si="0"/>
        <v>1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0</v>
      </c>
      <c r="V15" s="45">
        <v>-1</v>
      </c>
      <c r="W15" s="41" t="e">
        <v>#DIV/0!</v>
      </c>
      <c r="X15" s="46"/>
      <c r="Y15" s="46"/>
    </row>
    <row r="16" spans="1:33">
      <c r="A16" s="29" t="s">
        <v>1052</v>
      </c>
      <c r="B16" s="30" t="s">
        <v>356</v>
      </c>
      <c r="C16" s="7" t="s">
        <v>1008</v>
      </c>
      <c r="D16" s="20" t="s">
        <v>1261</v>
      </c>
      <c r="E16" s="19" t="s">
        <v>218</v>
      </c>
      <c r="F16" s="19">
        <v>35</v>
      </c>
      <c r="G16" s="21">
        <v>26</v>
      </c>
      <c r="H16" s="21">
        <v>5</v>
      </c>
      <c r="I16" s="8">
        <f>VLOOKUP(C16,'202310-202403出荷数total2403220951'!B:F,5,0)</f>
        <v>3</v>
      </c>
      <c r="J16" s="203">
        <f>VLOOKUP(C16,'出荷数2307～2406total241008110618'!B:F,5,0)</f>
        <v>6</v>
      </c>
      <c r="K16" s="214">
        <f>VLOOKUP(C16,'出荷数2407-2506total250730101950'!B:F,5,0)</f>
        <v>3</v>
      </c>
      <c r="L16" s="203">
        <f>VLOOKUP(C:C,total251219111800!B:F,5,0)</f>
        <v>142</v>
      </c>
      <c r="M16" s="8"/>
      <c r="N16" s="21">
        <f t="shared" si="0"/>
        <v>142</v>
      </c>
      <c r="O16" s="44">
        <v>4414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4414</v>
      </c>
      <c r="V16" s="45">
        <v>4272</v>
      </c>
      <c r="W16" s="41">
        <v>3.2170367014046214E-2</v>
      </c>
      <c r="X16" s="46"/>
      <c r="Y16" s="46"/>
    </row>
    <row r="17" spans="1:27">
      <c r="A17" s="29" t="s">
        <v>1053</v>
      </c>
      <c r="B17" s="30" t="s">
        <v>356</v>
      </c>
      <c r="C17" s="6" t="s">
        <v>121</v>
      </c>
      <c r="D17" s="20" t="s">
        <v>120</v>
      </c>
      <c r="E17" s="19" t="s">
        <v>118</v>
      </c>
      <c r="F17" s="19">
        <v>33</v>
      </c>
      <c r="G17" s="21">
        <v>24</v>
      </c>
      <c r="H17" s="21">
        <v>2990</v>
      </c>
      <c r="I17" s="8">
        <f>VLOOKUP(C17,'202310-202403出荷数total2403220951'!B:F,5,0)</f>
        <v>66</v>
      </c>
      <c r="J17" s="203">
        <f>VLOOKUP(C17,'出荷数2307～2406total241008110618'!B:F,5,0)</f>
        <v>189</v>
      </c>
      <c r="K17" s="214">
        <f>VLOOKUP(C17,'出荷数2407-2506total250730101950'!B:F,5,0)</f>
        <v>97</v>
      </c>
      <c r="L17" s="203">
        <f>VLOOKUP(C:C,total251219111800!B:F,5,0)</f>
        <v>77</v>
      </c>
      <c r="M17" s="8"/>
      <c r="N17" s="21">
        <f t="shared" si="0"/>
        <v>77</v>
      </c>
      <c r="O17" s="44">
        <v>2106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2106</v>
      </c>
      <c r="V17" s="45">
        <v>2029</v>
      </c>
      <c r="W17" s="41">
        <v>3.6562203228869897E-2</v>
      </c>
      <c r="X17" s="46"/>
      <c r="Y17" s="46"/>
    </row>
    <row r="18" spans="1:27">
      <c r="A18" s="29" t="s">
        <v>1054</v>
      </c>
      <c r="B18" s="30" t="s">
        <v>356</v>
      </c>
      <c r="C18" s="17" t="s">
        <v>223</v>
      </c>
      <c r="D18" s="24" t="s">
        <v>224</v>
      </c>
      <c r="E18" s="23"/>
      <c r="F18" s="19">
        <v>149</v>
      </c>
      <c r="G18" s="21">
        <v>62</v>
      </c>
      <c r="H18" s="21">
        <v>132</v>
      </c>
      <c r="I18" s="8">
        <f>VLOOKUP(C18,'202310-202403出荷数total2403220951'!B:F,5,0)</f>
        <v>245</v>
      </c>
      <c r="J18" s="203">
        <f>VLOOKUP(C18,'出荷数2307～2406total241008110618'!B:F,5,0)</f>
        <v>322</v>
      </c>
      <c r="K18" s="214">
        <f>VLOOKUP(C18,'出荷数2407-2506total250730101950'!B:F,5,0)</f>
        <v>206</v>
      </c>
      <c r="L18" s="203">
        <f>VLOOKUP(C:C,total251219111800!B:F,5,0)</f>
        <v>17</v>
      </c>
      <c r="M18" s="8"/>
      <c r="N18" s="21">
        <f t="shared" si="0"/>
        <v>17</v>
      </c>
      <c r="O18" s="44">
        <v>2258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2258</v>
      </c>
      <c r="V18" s="45">
        <v>2241</v>
      </c>
      <c r="W18" s="41">
        <v>7.5287865367581934E-3</v>
      </c>
      <c r="X18" s="46" t="s">
        <v>4388</v>
      </c>
      <c r="Y18" s="46"/>
    </row>
    <row r="19" spans="1:27">
      <c r="A19" s="29" t="s">
        <v>1055</v>
      </c>
      <c r="B19" s="30" t="s">
        <v>356</v>
      </c>
      <c r="C19" s="6" t="s">
        <v>86</v>
      </c>
      <c r="D19" s="20" t="s">
        <v>84</v>
      </c>
      <c r="E19" s="19" t="s">
        <v>87</v>
      </c>
      <c r="F19" s="19">
        <v>228</v>
      </c>
      <c r="G19" s="21">
        <v>270</v>
      </c>
      <c r="H19" s="21">
        <v>231</v>
      </c>
      <c r="I19" s="8">
        <f>VLOOKUP(C19,'202310-202403出荷数total2403220951'!B:F,5,0)</f>
        <v>121</v>
      </c>
      <c r="J19" s="203">
        <f>VLOOKUP(C19,'出荷数2307～2406total241008110618'!B:F,5,0)</f>
        <v>177</v>
      </c>
      <c r="K19" s="214">
        <f>VLOOKUP(C19,'出荷数2407-2506total250730101950'!B:F,5,0)</f>
        <v>110</v>
      </c>
      <c r="L19" s="203">
        <f>VLOOKUP(C:C,total251219111800!B:F,5,0)</f>
        <v>53</v>
      </c>
      <c r="M19" s="8"/>
      <c r="N19" s="21">
        <f t="shared" si="0"/>
        <v>53</v>
      </c>
      <c r="O19" s="44">
        <v>8059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8059</v>
      </c>
      <c r="V19" s="45">
        <v>8006</v>
      </c>
      <c r="W19" s="41">
        <v>6.5764983248542E-3</v>
      </c>
      <c r="X19" s="46"/>
      <c r="Y19" s="46"/>
    </row>
    <row r="20" spans="1:27">
      <c r="A20" s="29" t="s">
        <v>1056</v>
      </c>
      <c r="B20" s="30" t="s">
        <v>356</v>
      </c>
      <c r="C20" s="6" t="s">
        <v>154</v>
      </c>
      <c r="D20" s="20" t="s">
        <v>155</v>
      </c>
      <c r="E20" s="19"/>
      <c r="F20" s="19"/>
      <c r="G20" s="21">
        <v>128</v>
      </c>
      <c r="H20" s="21">
        <v>470</v>
      </c>
      <c r="I20" s="8">
        <f>VLOOKUP(C20,'202310-202403出荷数total2403220951'!B:F,5,0)</f>
        <v>149</v>
      </c>
      <c r="J20" s="203">
        <f>VLOOKUP(C20,'出荷数2307～2406total241008110618'!B:F,5,0)</f>
        <v>418</v>
      </c>
      <c r="K20" s="214">
        <f>VLOOKUP(C20,'出荷数2407-2506total250730101950'!B:F,5,0)</f>
        <v>818</v>
      </c>
      <c r="L20" s="203">
        <f>VLOOKUP(C:C,total251219111800!B:F,5,0)</f>
        <v>491</v>
      </c>
      <c r="M20" s="8"/>
      <c r="N20" s="21">
        <f t="shared" si="0"/>
        <v>491</v>
      </c>
      <c r="O20" s="44">
        <v>598</v>
      </c>
      <c r="P20" s="44">
        <v>130</v>
      </c>
      <c r="Q20" s="44">
        <v>0</v>
      </c>
      <c r="R20" s="44">
        <v>0</v>
      </c>
      <c r="S20" s="44">
        <v>130</v>
      </c>
      <c r="T20" s="45">
        <v>0</v>
      </c>
      <c r="U20" s="45">
        <v>468</v>
      </c>
      <c r="V20" s="45">
        <v>-23</v>
      </c>
      <c r="W20" s="41">
        <v>0.6744505494505495</v>
      </c>
      <c r="X20" s="46" t="s">
        <v>4398</v>
      </c>
      <c r="Y20" s="46"/>
    </row>
    <row r="21" spans="1:27">
      <c r="A21" s="29" t="s">
        <v>1057</v>
      </c>
      <c r="B21" s="30" t="s">
        <v>356</v>
      </c>
      <c r="C21" s="17" t="s">
        <v>168</v>
      </c>
      <c r="D21" s="24" t="s">
        <v>169</v>
      </c>
      <c r="E21" s="23"/>
      <c r="F21" s="19">
        <v>543</v>
      </c>
      <c r="G21" s="21">
        <v>321</v>
      </c>
      <c r="H21" s="21">
        <v>270</v>
      </c>
      <c r="I21" s="8">
        <f>VLOOKUP(C21,'202310-202403出荷数total2403220951'!B:F,5,0)</f>
        <v>73</v>
      </c>
      <c r="J21" s="203">
        <f>VLOOKUP(C21,'出荷数2307～2406total241008110618'!B:F,5,0)</f>
        <v>181</v>
      </c>
      <c r="K21" s="214">
        <f>VLOOKUP(C21,'出荷数2407-2506total250730101950'!B:F,5,0)</f>
        <v>277</v>
      </c>
      <c r="L21" s="203">
        <f>VLOOKUP(C:C,total251219111800!B:F,5,0)</f>
        <v>141</v>
      </c>
      <c r="M21" s="8"/>
      <c r="N21" s="21">
        <f t="shared" si="0"/>
        <v>141</v>
      </c>
      <c r="O21" s="44">
        <v>3311</v>
      </c>
      <c r="P21" s="44">
        <v>370</v>
      </c>
      <c r="Q21" s="44">
        <v>0</v>
      </c>
      <c r="R21" s="44">
        <v>0</v>
      </c>
      <c r="S21" s="44">
        <v>370</v>
      </c>
      <c r="T21" s="45">
        <v>0</v>
      </c>
      <c r="U21" s="45">
        <v>2941</v>
      </c>
      <c r="V21" s="45">
        <v>2800</v>
      </c>
      <c r="W21" s="41">
        <v>3.8304808475957623E-2</v>
      </c>
      <c r="X21" s="46"/>
      <c r="Y21" s="46"/>
    </row>
    <row r="22" spans="1:27">
      <c r="A22" s="29" t="s">
        <v>1058</v>
      </c>
      <c r="B22" s="30" t="s">
        <v>356</v>
      </c>
      <c r="C22" s="6" t="s">
        <v>162</v>
      </c>
      <c r="D22" s="20" t="s">
        <v>355</v>
      </c>
      <c r="E22" s="19"/>
      <c r="F22" s="19">
        <v>904</v>
      </c>
      <c r="G22" s="21">
        <v>638</v>
      </c>
      <c r="H22" s="21">
        <v>81</v>
      </c>
      <c r="I22" s="8">
        <f>VLOOKUP(C22,'202310-202403出荷数total2403220951'!B:F,5,0)</f>
        <v>2</v>
      </c>
      <c r="J22" s="203">
        <f>VLOOKUP(C22,'出荷数2307～2406total241008110618'!B:F,5,0)</f>
        <v>904</v>
      </c>
      <c r="K22" s="214">
        <f>VLOOKUP(C22,'出荷数2407-2506total250730101950'!B:F,5,0)</f>
        <v>25</v>
      </c>
      <c r="L22" s="203">
        <f>VLOOKUP(C:C,total251219111800!B:F,5,0)</f>
        <v>2</v>
      </c>
      <c r="M22" s="8"/>
      <c r="N22" s="21">
        <f t="shared" si="0"/>
        <v>2</v>
      </c>
      <c r="O22" s="44">
        <v>6860</v>
      </c>
      <c r="P22" s="44">
        <v>0</v>
      </c>
      <c r="Q22" s="44">
        <v>0</v>
      </c>
      <c r="R22" s="44">
        <v>0</v>
      </c>
      <c r="S22" s="44">
        <v>0</v>
      </c>
      <c r="T22" s="45">
        <v>0</v>
      </c>
      <c r="U22" s="45">
        <v>6860</v>
      </c>
      <c r="V22" s="45">
        <v>6858</v>
      </c>
      <c r="W22" s="41">
        <v>2.9154518950437317E-4</v>
      </c>
      <c r="X22" s="46"/>
      <c r="Y22" s="46"/>
    </row>
    <row r="23" spans="1:27">
      <c r="A23" s="29" t="s">
        <v>1059</v>
      </c>
      <c r="B23" s="30" t="s">
        <v>356</v>
      </c>
      <c r="C23" s="6" t="s">
        <v>137</v>
      </c>
      <c r="D23" s="20" t="s">
        <v>138</v>
      </c>
      <c r="E23" s="19"/>
      <c r="F23" s="19">
        <v>1137</v>
      </c>
      <c r="G23" s="21">
        <v>270</v>
      </c>
      <c r="H23" s="21">
        <v>272</v>
      </c>
      <c r="I23" s="8">
        <f>VLOOKUP(C23,'202310-202403出荷数total2403220951'!B:F,5,0)</f>
        <v>153</v>
      </c>
      <c r="J23" s="203">
        <f>VLOOKUP(C23,'出荷数2307～2406total241008110618'!B:F,5,0)</f>
        <v>657</v>
      </c>
      <c r="K23" s="214">
        <f>VLOOKUP(C23,'出荷数2407-2506total250730101950'!B:F,5,0)</f>
        <v>101</v>
      </c>
      <c r="L23" s="203">
        <f>VLOOKUP(C:C,total251219111800!B:F,5,0)</f>
        <v>88</v>
      </c>
      <c r="M23" s="8"/>
      <c r="N23" s="21">
        <f t="shared" si="0"/>
        <v>88</v>
      </c>
      <c r="O23" s="44">
        <v>1782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1782</v>
      </c>
      <c r="V23" s="45">
        <v>1694</v>
      </c>
      <c r="W23" s="41">
        <v>4.9382716049382713E-2</v>
      </c>
      <c r="X23" s="46"/>
      <c r="Y23" s="46"/>
    </row>
    <row r="24" spans="1:27">
      <c r="A24" s="29" t="s">
        <v>1060</v>
      </c>
      <c r="B24" s="30" t="s">
        <v>356</v>
      </c>
      <c r="C24" s="17" t="s">
        <v>42</v>
      </c>
      <c r="D24" s="24" t="s">
        <v>43</v>
      </c>
      <c r="E24" s="23"/>
      <c r="F24" s="19">
        <v>787</v>
      </c>
      <c r="G24" s="21">
        <v>450</v>
      </c>
      <c r="H24" s="21">
        <v>417</v>
      </c>
      <c r="I24" s="213">
        <f>VLOOKUP(C24,'202310-202403出荷数total2403220951'!B:F,5,0)</f>
        <v>450</v>
      </c>
      <c r="J24" s="203">
        <f>VLOOKUP(C24,'出荷数2307～2406total241008110618'!B:F,5,0)</f>
        <v>550</v>
      </c>
      <c r="K24" s="214">
        <f>VLOOKUP(C24,'出荷数2407-2506total250730101950'!B:F,5,0)</f>
        <v>160</v>
      </c>
      <c r="L24" s="203">
        <f>VLOOKUP(C:C,total251219111800!B:F,5,0)</f>
        <v>89</v>
      </c>
      <c r="M24" s="8"/>
      <c r="N24" s="21">
        <f t="shared" si="0"/>
        <v>89</v>
      </c>
      <c r="O24" s="44">
        <v>3704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3704</v>
      </c>
      <c r="V24" s="45">
        <v>3615</v>
      </c>
      <c r="W24" s="41">
        <v>2.4028077753779697E-2</v>
      </c>
      <c r="X24" s="46"/>
      <c r="Y24" s="46"/>
    </row>
    <row r="25" spans="1:27">
      <c r="A25" s="29" t="s">
        <v>1061</v>
      </c>
      <c r="B25" s="30" t="s">
        <v>356</v>
      </c>
      <c r="C25" s="7" t="s">
        <v>213</v>
      </c>
      <c r="D25" s="20" t="s">
        <v>1262</v>
      </c>
      <c r="E25" s="19" t="s">
        <v>214</v>
      </c>
      <c r="F25" s="19">
        <v>13</v>
      </c>
      <c r="G25" s="21">
        <v>4</v>
      </c>
      <c r="H25" s="21">
        <v>8</v>
      </c>
      <c r="I25" s="8">
        <f>VLOOKUP(C25,'202310-202403出荷数total2403220951'!B:F,5,0)</f>
        <v>1</v>
      </c>
      <c r="J25" s="203">
        <f>VLOOKUP(C25,'出荷数2307～2406total241008110618'!B:F,5,0)</f>
        <v>4</v>
      </c>
      <c r="K25" s="214">
        <f>VLOOKUP(C25,'出荷数2407-2506total250730101950'!B:F,5,0)</f>
        <v>6</v>
      </c>
      <c r="L25" s="203" t="e">
        <f>VLOOKUP(C:C,total251219111800!B:F,5,0)</f>
        <v>#N/A</v>
      </c>
      <c r="M25" s="8"/>
      <c r="N25" s="21">
        <v>0</v>
      </c>
      <c r="O25" s="44">
        <v>24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24</v>
      </c>
      <c r="V25" s="45">
        <v>24</v>
      </c>
      <c r="W25" s="41">
        <v>0</v>
      </c>
      <c r="X25" s="46"/>
      <c r="Y25" s="46"/>
    </row>
    <row r="26" spans="1:27">
      <c r="A26" s="29" t="s">
        <v>1062</v>
      </c>
      <c r="B26" s="30" t="s">
        <v>356</v>
      </c>
      <c r="C26" s="6" t="s">
        <v>110</v>
      </c>
      <c r="D26" s="20" t="s">
        <v>111</v>
      </c>
      <c r="E26" s="19"/>
      <c r="F26" s="19">
        <v>1809</v>
      </c>
      <c r="G26" s="21">
        <v>790</v>
      </c>
      <c r="H26" s="21">
        <v>1042</v>
      </c>
      <c r="I26" s="8">
        <f>VLOOKUP(C26,'202310-202403出荷数total2403220951'!B:F,5,0)</f>
        <v>164</v>
      </c>
      <c r="J26" s="203">
        <f>VLOOKUP(C26,'出荷数2307～2406total241008110618'!B:F,5,0)</f>
        <v>312</v>
      </c>
      <c r="K26" s="214">
        <f>VLOOKUP(C26,'出荷数2407-2506total250730101950'!B:F,5,0)</f>
        <v>454</v>
      </c>
      <c r="L26" s="203">
        <f>VLOOKUP(C:C,total251219111800!B:F,5,0)</f>
        <v>168</v>
      </c>
      <c r="M26" s="8"/>
      <c r="N26" s="21">
        <f t="shared" si="0"/>
        <v>168</v>
      </c>
      <c r="O26" s="44">
        <v>5694</v>
      </c>
      <c r="P26" s="44">
        <v>300</v>
      </c>
      <c r="Q26" s="44">
        <v>0</v>
      </c>
      <c r="R26" s="44">
        <v>0</v>
      </c>
      <c r="S26" s="44">
        <v>300</v>
      </c>
      <c r="T26" s="45">
        <v>0</v>
      </c>
      <c r="U26" s="45">
        <v>5394</v>
      </c>
      <c r="V26" s="45">
        <v>5226</v>
      </c>
      <c r="W26" s="41">
        <v>2.8028028028028028E-2</v>
      </c>
      <c r="X26" s="46"/>
      <c r="Y26" s="46"/>
    </row>
    <row r="27" spans="1:27" s="152" customFormat="1">
      <c r="A27" s="144" t="s">
        <v>1063</v>
      </c>
      <c r="B27" s="145" t="s">
        <v>356</v>
      </c>
      <c r="C27" s="153" t="s">
        <v>170</v>
      </c>
      <c r="D27" s="154" t="s">
        <v>171</v>
      </c>
      <c r="E27" s="153"/>
      <c r="F27" s="146">
        <v>549</v>
      </c>
      <c r="G27" s="148">
        <v>303</v>
      </c>
      <c r="H27" s="148">
        <v>236</v>
      </c>
      <c r="I27" s="8">
        <f>VLOOKUP(C27,'202310-202403出荷数total2403220951'!B:F,5,0)</f>
        <v>241</v>
      </c>
      <c r="J27" s="203">
        <f>VLOOKUP(C27,'出荷数2307～2406total241008110618'!B:F,5,0)</f>
        <v>358</v>
      </c>
      <c r="K27" s="214">
        <f>VLOOKUP(C27,'出荷数2407-2506total250730101950'!B:F,5,0)</f>
        <v>392</v>
      </c>
      <c r="L27" s="203">
        <f>VLOOKUP(C:C,total251219111800!B:F,5,0)</f>
        <v>29</v>
      </c>
      <c r="M27" s="8"/>
      <c r="N27" s="21">
        <f t="shared" si="0"/>
        <v>29</v>
      </c>
      <c r="O27" s="148">
        <v>1917</v>
      </c>
      <c r="P27" s="148">
        <v>0</v>
      </c>
      <c r="Q27" s="44">
        <v>0</v>
      </c>
      <c r="R27" s="148">
        <v>0</v>
      </c>
      <c r="S27" s="148">
        <v>0</v>
      </c>
      <c r="T27" s="149">
        <v>0</v>
      </c>
      <c r="U27" s="149">
        <v>1917</v>
      </c>
      <c r="V27" s="149">
        <v>1888</v>
      </c>
      <c r="W27" s="150">
        <v>1.5127803860198226E-2</v>
      </c>
      <c r="X27" s="151"/>
      <c r="Y27" s="151"/>
      <c r="Z27" s="191"/>
      <c r="AA27" s="191"/>
    </row>
    <row r="28" spans="1:27">
      <c r="A28" s="29" t="s">
        <v>1064</v>
      </c>
      <c r="B28" s="30" t="s">
        <v>356</v>
      </c>
      <c r="C28" s="7" t="s">
        <v>196</v>
      </c>
      <c r="D28" s="20" t="s">
        <v>197</v>
      </c>
      <c r="E28" s="20" t="s">
        <v>198</v>
      </c>
      <c r="F28" s="19">
        <v>1160</v>
      </c>
      <c r="G28" s="21">
        <v>148</v>
      </c>
      <c r="H28" s="21">
        <v>651</v>
      </c>
      <c r="I28" s="8">
        <f>VLOOKUP(C28,'202310-202403出荷数total2403220951'!B:F,5,0)</f>
        <v>60</v>
      </c>
      <c r="J28" s="203">
        <f>VLOOKUP(C28,'出荷数2307～2406total241008110618'!B:F,5,0)</f>
        <v>125</v>
      </c>
      <c r="K28" s="214">
        <f>VLOOKUP(C28,'出荷数2407-2506total250730101950'!B:F,5,0)</f>
        <v>265</v>
      </c>
      <c r="L28" s="203">
        <f>VLOOKUP(C:C,total251219111800!B:F,5,0)</f>
        <v>38</v>
      </c>
      <c r="M28" s="211">
        <v>500</v>
      </c>
      <c r="N28" s="211">
        <v>500</v>
      </c>
      <c r="O28" s="44">
        <v>2309</v>
      </c>
      <c r="P28" s="44">
        <v>0</v>
      </c>
      <c r="Q28" s="44">
        <v>0</v>
      </c>
      <c r="R28" s="44">
        <v>0</v>
      </c>
      <c r="S28" s="44">
        <v>0</v>
      </c>
      <c r="T28" s="45">
        <v>0</v>
      </c>
      <c r="U28" s="45">
        <v>2309</v>
      </c>
      <c r="V28" s="45">
        <v>1809</v>
      </c>
      <c r="W28" s="41">
        <v>0.21654395842355997</v>
      </c>
      <c r="X28" s="46"/>
      <c r="Y28" s="46"/>
    </row>
    <row r="29" spans="1:27" s="152" customFormat="1" ht="15.75">
      <c r="A29" s="144" t="s">
        <v>1065</v>
      </c>
      <c r="B29" s="145" t="s">
        <v>356</v>
      </c>
      <c r="C29" s="146" t="s">
        <v>192</v>
      </c>
      <c r="D29" s="147" t="s">
        <v>190</v>
      </c>
      <c r="E29" s="146" t="s">
        <v>193</v>
      </c>
      <c r="F29" s="146">
        <v>935</v>
      </c>
      <c r="G29" s="148">
        <v>77</v>
      </c>
      <c r="H29" s="148">
        <v>731</v>
      </c>
      <c r="I29" s="8">
        <f>VLOOKUP(C29,'202310-202403出荷数total2403220951'!B:F,5,0)</f>
        <v>163</v>
      </c>
      <c r="J29" s="203">
        <f>VLOOKUP(C29,'出荷数2307～2406total241008110618'!B:F,5,0)</f>
        <v>235</v>
      </c>
      <c r="K29" s="214">
        <f>VLOOKUP(C29,'出荷数2407-2506total250730101950'!B:F,5,0)</f>
        <v>20</v>
      </c>
      <c r="L29" s="203">
        <f>VLOOKUP(C:C,total251219111800!B:F,5,0)</f>
        <v>2</v>
      </c>
      <c r="M29" s="8"/>
      <c r="N29" s="21">
        <f t="shared" si="0"/>
        <v>2</v>
      </c>
      <c r="O29" s="148">
        <v>5</v>
      </c>
      <c r="P29" s="148">
        <v>0</v>
      </c>
      <c r="Q29" s="44">
        <v>0</v>
      </c>
      <c r="R29" s="148">
        <v>0</v>
      </c>
      <c r="S29" s="148">
        <v>0</v>
      </c>
      <c r="T29" s="149">
        <v>0</v>
      </c>
      <c r="U29" s="149">
        <v>5</v>
      </c>
      <c r="V29" s="149">
        <v>3</v>
      </c>
      <c r="W29" s="150">
        <v>0.4</v>
      </c>
      <c r="X29" s="151"/>
      <c r="Y29" s="151"/>
    </row>
    <row r="30" spans="1:27">
      <c r="A30" s="29" t="s">
        <v>1066</v>
      </c>
      <c r="B30" s="30" t="s">
        <v>356</v>
      </c>
      <c r="C30" s="6" t="s">
        <v>177</v>
      </c>
      <c r="D30" s="20" t="s">
        <v>178</v>
      </c>
      <c r="E30" s="19" t="s">
        <v>179</v>
      </c>
      <c r="F30" s="19">
        <v>224</v>
      </c>
      <c r="G30" s="21">
        <v>198</v>
      </c>
      <c r="H30" s="21">
        <v>230</v>
      </c>
      <c r="I30" s="8">
        <f>VLOOKUP(C30,'202310-202403出荷数total2403220951'!B:F,5,0)</f>
        <v>91</v>
      </c>
      <c r="J30" s="203">
        <f>VLOOKUP(C30,'出荷数2307～2406total241008110618'!B:F,5,0)</f>
        <v>168</v>
      </c>
      <c r="K30" s="214">
        <f>VLOOKUP(C30,'出荷数2407-2506total250730101950'!B:F,5,0)</f>
        <v>52</v>
      </c>
      <c r="L30" s="203">
        <f>VLOOKUP(C:C,total251219111800!B:F,5,0)</f>
        <v>28</v>
      </c>
      <c r="M30" s="8"/>
      <c r="N30" s="21">
        <f t="shared" si="0"/>
        <v>28</v>
      </c>
      <c r="O30" s="44">
        <v>920</v>
      </c>
      <c r="P30" s="44">
        <v>0</v>
      </c>
      <c r="Q30" s="44">
        <v>0</v>
      </c>
      <c r="R30" s="44">
        <v>0</v>
      </c>
      <c r="S30" s="44">
        <v>0</v>
      </c>
      <c r="T30" s="45">
        <v>0</v>
      </c>
      <c r="U30" s="45">
        <v>920</v>
      </c>
      <c r="V30" s="45">
        <v>892</v>
      </c>
      <c r="W30" s="41">
        <v>3.0434782608695653E-2</v>
      </c>
      <c r="X30" s="46"/>
      <c r="Y30" s="46"/>
    </row>
    <row r="31" spans="1:27">
      <c r="A31" s="29" t="s">
        <v>1067</v>
      </c>
      <c r="B31" s="30" t="s">
        <v>356</v>
      </c>
      <c r="C31" s="6" t="s">
        <v>141</v>
      </c>
      <c r="D31" s="20" t="s">
        <v>142</v>
      </c>
      <c r="E31" s="19" t="s">
        <v>143</v>
      </c>
      <c r="F31" s="19">
        <v>714</v>
      </c>
      <c r="G31" s="21">
        <v>368</v>
      </c>
      <c r="H31" s="21">
        <v>496</v>
      </c>
      <c r="I31" s="8">
        <f>VLOOKUP(C31,'202310-202403出荷数total2403220951'!B:F,5,0)</f>
        <v>150</v>
      </c>
      <c r="J31" s="203">
        <f>VLOOKUP(C31,'出荷数2307～2406total241008110618'!B:F,5,0)</f>
        <v>247</v>
      </c>
      <c r="K31" s="214">
        <f>VLOOKUP(C31,'出荷数2407-2506total250730101950'!B:F,5,0)</f>
        <v>43</v>
      </c>
      <c r="L31" s="203">
        <f>VLOOKUP(C:C,total251219111800!B:F,5,0)</f>
        <v>29</v>
      </c>
      <c r="M31" s="8"/>
      <c r="N31" s="21">
        <f t="shared" si="0"/>
        <v>29</v>
      </c>
      <c r="O31" s="44">
        <v>1947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1947</v>
      </c>
      <c r="V31" s="45">
        <v>1918</v>
      </c>
      <c r="W31" s="41">
        <v>1.4894709809964048E-2</v>
      </c>
      <c r="X31" s="46"/>
      <c r="Y31" s="46"/>
    </row>
    <row r="32" spans="1:27">
      <c r="A32" s="29" t="s">
        <v>1068</v>
      </c>
      <c r="B32" s="30" t="s">
        <v>356</v>
      </c>
      <c r="C32" s="6" t="s">
        <v>107</v>
      </c>
      <c r="D32" s="20" t="s">
        <v>105</v>
      </c>
      <c r="E32" s="19" t="s">
        <v>87</v>
      </c>
      <c r="F32" s="19">
        <v>1116</v>
      </c>
      <c r="G32" s="21">
        <v>928</v>
      </c>
      <c r="H32" s="21">
        <v>1098</v>
      </c>
      <c r="I32" s="8">
        <f>VLOOKUP(C32,'202310-202403出荷数total2403220951'!B:F,5,0)</f>
        <v>427</v>
      </c>
      <c r="J32" s="203">
        <f>VLOOKUP(C32,'出荷数2307～2406total241008110618'!B:F,5,0)</f>
        <v>1008</v>
      </c>
      <c r="K32" s="214">
        <f>VLOOKUP(C32,'出荷数2407-2506total250730101950'!B:F,5,0)</f>
        <v>854</v>
      </c>
      <c r="L32" s="203">
        <f>VLOOKUP(C:C,total251219111800!B:F,5,0)</f>
        <v>345</v>
      </c>
      <c r="M32" s="8"/>
      <c r="N32" s="21">
        <f t="shared" si="0"/>
        <v>345</v>
      </c>
      <c r="O32" s="44">
        <v>3044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3044</v>
      </c>
      <c r="V32" s="45">
        <v>2699</v>
      </c>
      <c r="W32" s="41">
        <v>0.1133377135348226</v>
      </c>
      <c r="X32" s="46" t="s">
        <v>4354</v>
      </c>
      <c r="Y32" s="46"/>
    </row>
    <row r="33" spans="1:27">
      <c r="A33" s="29" t="s">
        <v>1069</v>
      </c>
      <c r="B33" s="30" t="s">
        <v>356</v>
      </c>
      <c r="C33" s="7" t="s">
        <v>156</v>
      </c>
      <c r="D33" s="20" t="s">
        <v>157</v>
      </c>
      <c r="E33" s="19"/>
      <c r="F33" s="19">
        <v>120</v>
      </c>
      <c r="G33" s="21">
        <v>98</v>
      </c>
      <c r="H33" s="21">
        <v>141</v>
      </c>
      <c r="I33" s="8">
        <f>VLOOKUP(C33,'202310-202403出荷数total2403220951'!B:F,5,0)</f>
        <v>41</v>
      </c>
      <c r="J33" s="203">
        <f>VLOOKUP(C33,'出荷数2307～2406total241008110618'!B:F,5,0)</f>
        <v>89</v>
      </c>
      <c r="K33" s="214">
        <f>VLOOKUP(C33,'出荷数2407-2506total250730101950'!B:F,5,0)</f>
        <v>92</v>
      </c>
      <c r="L33" s="203">
        <f>VLOOKUP(C:C,total251219111800!B:F,5,0)</f>
        <v>49</v>
      </c>
      <c r="M33" s="8"/>
      <c r="N33" s="21">
        <f t="shared" si="0"/>
        <v>49</v>
      </c>
      <c r="O33" s="44">
        <v>317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317</v>
      </c>
      <c r="V33" s="45">
        <v>268</v>
      </c>
      <c r="W33" s="41">
        <v>0.15457413249211358</v>
      </c>
      <c r="X33" s="46"/>
      <c r="Y33" s="46"/>
    </row>
    <row r="34" spans="1:27">
      <c r="A34" s="29" t="s">
        <v>1070</v>
      </c>
      <c r="B34" s="30" t="s">
        <v>356</v>
      </c>
      <c r="C34" s="7" t="s">
        <v>158</v>
      </c>
      <c r="D34" s="20" t="s">
        <v>159</v>
      </c>
      <c r="E34" s="19"/>
      <c r="F34" s="19">
        <v>1030</v>
      </c>
      <c r="G34" s="21">
        <v>390</v>
      </c>
      <c r="H34" s="21">
        <v>221</v>
      </c>
      <c r="I34" s="8">
        <f>VLOOKUP(C34,'202310-202403出荷数total2403220951'!B:F,5,0)</f>
        <v>53</v>
      </c>
      <c r="J34" s="203">
        <f>VLOOKUP(C34,'出荷数2307～2406total241008110618'!B:F,5,0)</f>
        <v>103</v>
      </c>
      <c r="K34" s="214">
        <f>VLOOKUP(C34,'出荷数2407-2506total250730101950'!B:F,5,0)</f>
        <v>224</v>
      </c>
      <c r="L34" s="203">
        <f>VLOOKUP(C:C,total251219111800!B:F,5,0)</f>
        <v>45</v>
      </c>
      <c r="M34" s="8"/>
      <c r="N34" s="21">
        <f t="shared" si="0"/>
        <v>45</v>
      </c>
      <c r="O34" s="44">
        <v>2079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2079</v>
      </c>
      <c r="V34" s="45">
        <v>2034</v>
      </c>
      <c r="W34" s="41">
        <v>2.1645021645021644E-2</v>
      </c>
      <c r="X34" s="46"/>
      <c r="Y34" s="46"/>
    </row>
    <row r="35" spans="1:27">
      <c r="A35" s="29" t="s">
        <v>1071</v>
      </c>
      <c r="B35" s="30" t="s">
        <v>356</v>
      </c>
      <c r="C35" s="6" t="s">
        <v>122</v>
      </c>
      <c r="D35" s="20" t="s">
        <v>123</v>
      </c>
      <c r="E35" s="19"/>
      <c r="F35" s="19">
        <v>1322</v>
      </c>
      <c r="G35" s="21">
        <v>1075</v>
      </c>
      <c r="H35" s="21">
        <v>946</v>
      </c>
      <c r="I35" s="8">
        <f>VLOOKUP(C35,'202310-202403出荷数total2403220951'!B:F,5,0)</f>
        <v>348</v>
      </c>
      <c r="J35" s="203">
        <f>VLOOKUP(C35,'出荷数2307～2406total241008110618'!B:F,5,0)</f>
        <v>766</v>
      </c>
      <c r="K35" s="214">
        <f>VLOOKUP(C35,'出荷数2407-2506total250730101950'!B:F,5,0)</f>
        <v>1074</v>
      </c>
      <c r="L35" s="203">
        <f>VLOOKUP(C:C,total251219111800!B:F,5,0)</f>
        <v>327</v>
      </c>
      <c r="M35" s="8"/>
      <c r="N35" s="21">
        <f t="shared" si="0"/>
        <v>327</v>
      </c>
      <c r="O35" s="44">
        <v>3568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3568</v>
      </c>
      <c r="V35" s="45">
        <v>3241</v>
      </c>
      <c r="W35" s="41">
        <v>9.164798206278027E-2</v>
      </c>
      <c r="X35" s="46"/>
      <c r="Y35" s="46"/>
    </row>
    <row r="36" spans="1:27">
      <c r="A36" s="29" t="s">
        <v>1072</v>
      </c>
      <c r="B36" s="30" t="s">
        <v>356</v>
      </c>
      <c r="C36" s="17" t="s">
        <v>44</v>
      </c>
      <c r="D36" s="24" t="s">
        <v>45</v>
      </c>
      <c r="E36" s="23"/>
      <c r="F36" s="19">
        <v>1781</v>
      </c>
      <c r="G36" s="21">
        <v>1472</v>
      </c>
      <c r="H36" s="21">
        <v>1360</v>
      </c>
      <c r="I36" s="213">
        <f>VLOOKUP(C36,'202310-202403出荷数total2403220951'!B:F,5,0)</f>
        <v>3651</v>
      </c>
      <c r="J36" s="203">
        <f>VLOOKUP(C36,'出荷数2307～2406total241008110618'!B:F,5,0)</f>
        <v>4452</v>
      </c>
      <c r="K36" s="214">
        <f>VLOOKUP(C36,'出荷数2407-2506total250730101950'!B:F,5,0)</f>
        <v>4054</v>
      </c>
      <c r="L36" s="203">
        <f>VLOOKUP(C:C,total251219111800!B:F,5,0)</f>
        <v>524</v>
      </c>
      <c r="M36" s="8"/>
      <c r="N36" s="21">
        <f t="shared" si="0"/>
        <v>524</v>
      </c>
      <c r="O36" s="44">
        <v>12994</v>
      </c>
      <c r="P36" s="44">
        <v>0</v>
      </c>
      <c r="Q36" s="44">
        <v>100</v>
      </c>
      <c r="R36" s="44">
        <v>0</v>
      </c>
      <c r="S36" s="44">
        <v>0</v>
      </c>
      <c r="T36" s="45">
        <v>0</v>
      </c>
      <c r="U36" s="45">
        <v>13094</v>
      </c>
      <c r="V36" s="45">
        <v>12570</v>
      </c>
      <c r="W36" s="41">
        <v>4.0326304448206868E-2</v>
      </c>
      <c r="X36" s="46"/>
      <c r="Y36" s="46"/>
    </row>
    <row r="37" spans="1:27">
      <c r="A37" s="29" t="s">
        <v>1073</v>
      </c>
      <c r="B37" s="30" t="s">
        <v>356</v>
      </c>
      <c r="C37" s="6" t="s">
        <v>184</v>
      </c>
      <c r="D37" s="20" t="s">
        <v>185</v>
      </c>
      <c r="E37" s="19" t="s">
        <v>186</v>
      </c>
      <c r="F37" s="19">
        <v>1210</v>
      </c>
      <c r="G37" s="21">
        <v>214</v>
      </c>
      <c r="H37" s="21">
        <v>13</v>
      </c>
      <c r="I37" s="8">
        <f>VLOOKUP(C37,'202310-202403出荷数total2403220951'!B:F,5,0)</f>
        <v>75</v>
      </c>
      <c r="J37" s="203">
        <f>VLOOKUP(C37,'出荷数2307～2406total241008110618'!B:F,5,0)</f>
        <v>79</v>
      </c>
      <c r="K37" s="214">
        <f>VLOOKUP(C37,'出荷数2407-2506total250730101950'!B:F,5,0)</f>
        <v>1</v>
      </c>
      <c r="L37" s="203">
        <f>VLOOKUP(C:C,total251219111800!B:F,5,0)</f>
        <v>3</v>
      </c>
      <c r="M37" s="8"/>
      <c r="N37" s="21">
        <f t="shared" si="0"/>
        <v>3</v>
      </c>
      <c r="O37" s="44">
        <v>875</v>
      </c>
      <c r="P37" s="44">
        <v>0</v>
      </c>
      <c r="Q37" s="44">
        <v>0</v>
      </c>
      <c r="R37" s="44">
        <v>0</v>
      </c>
      <c r="S37" s="44">
        <v>0</v>
      </c>
      <c r="T37" s="45">
        <v>0</v>
      </c>
      <c r="U37" s="45">
        <v>875</v>
      </c>
      <c r="V37" s="45">
        <v>872</v>
      </c>
      <c r="W37" s="41">
        <v>3.4285714285714284E-3</v>
      </c>
      <c r="X37" s="46"/>
      <c r="Y37" s="46"/>
    </row>
    <row r="38" spans="1:27">
      <c r="A38" s="29" t="s">
        <v>1074</v>
      </c>
      <c r="B38" s="30" t="s">
        <v>356</v>
      </c>
      <c r="C38" s="7" t="s">
        <v>1006</v>
      </c>
      <c r="D38" s="20" t="s">
        <v>1261</v>
      </c>
      <c r="E38" s="19" t="s">
        <v>214</v>
      </c>
      <c r="F38" s="19">
        <v>271</v>
      </c>
      <c r="G38" s="21">
        <v>200</v>
      </c>
      <c r="H38" s="21">
        <v>124</v>
      </c>
      <c r="I38" s="8">
        <f>VLOOKUP(C38,'202310-202403出荷数total2403220951'!B:F,5,0)</f>
        <v>63</v>
      </c>
      <c r="J38" s="203">
        <f>VLOOKUP(C38,'出荷数2307～2406total241008110618'!B:F,5,0)</f>
        <v>93</v>
      </c>
      <c r="K38" s="214">
        <f>VLOOKUP(C38,'出荷数2407-2506total250730101950'!B:F,5,0)</f>
        <v>14</v>
      </c>
      <c r="L38" s="203">
        <f>VLOOKUP(C:C,total251219111800!B:F,5,0)</f>
        <v>140</v>
      </c>
      <c r="M38" s="8"/>
      <c r="N38" s="21">
        <f t="shared" si="0"/>
        <v>140</v>
      </c>
      <c r="O38" s="44">
        <v>797</v>
      </c>
      <c r="P38" s="44">
        <v>0</v>
      </c>
      <c r="Q38" s="44">
        <v>0</v>
      </c>
      <c r="R38" s="44">
        <v>0</v>
      </c>
      <c r="S38" s="44">
        <v>0</v>
      </c>
      <c r="T38" s="45">
        <v>0</v>
      </c>
      <c r="U38" s="45">
        <v>797</v>
      </c>
      <c r="V38" s="45">
        <v>657</v>
      </c>
      <c r="W38" s="41">
        <v>0.17565872020075282</v>
      </c>
      <c r="X38" s="46"/>
      <c r="Y38" s="46"/>
    </row>
    <row r="39" spans="1:27" s="152" customFormat="1">
      <c r="A39" s="144" t="s">
        <v>1075</v>
      </c>
      <c r="B39" s="145" t="s">
        <v>356</v>
      </c>
      <c r="C39" s="147" t="s">
        <v>209</v>
      </c>
      <c r="D39" s="147" t="s">
        <v>210</v>
      </c>
      <c r="E39" s="146"/>
      <c r="F39" s="146"/>
      <c r="G39" s="148">
        <v>9</v>
      </c>
      <c r="H39" s="148">
        <v>1109</v>
      </c>
      <c r="I39" s="8" t="e">
        <f>VLOOKUP(C39,'202310-202403出荷数total2403220951'!B:F,5,0)</f>
        <v>#N/A</v>
      </c>
      <c r="J39" s="203" t="e">
        <f>VLOOKUP(C39,'出荷数2307～2406total241008110618'!B:F,5,0)</f>
        <v>#N/A</v>
      </c>
      <c r="K39" s="214" t="e">
        <f>VLOOKUP(C39,'出荷数2407-2506total250730101950'!B:F,5,0)</f>
        <v>#N/A</v>
      </c>
      <c r="L39" s="203" t="e">
        <f>VLOOKUP(C:C,total251219111800!B:F,5,0)</f>
        <v>#N/A</v>
      </c>
      <c r="M39" s="211">
        <v>470</v>
      </c>
      <c r="N39" s="211">
        <v>470</v>
      </c>
      <c r="O39" s="148">
        <v>106</v>
      </c>
      <c r="P39" s="148">
        <v>0</v>
      </c>
      <c r="Q39" s="44">
        <v>0</v>
      </c>
      <c r="R39" s="148">
        <v>0</v>
      </c>
      <c r="S39" s="148">
        <v>0</v>
      </c>
      <c r="T39" s="149">
        <v>0</v>
      </c>
      <c r="U39" s="149">
        <v>106</v>
      </c>
      <c r="V39" s="149">
        <v>-364</v>
      </c>
      <c r="W39" s="150">
        <v>4.4339622641509431</v>
      </c>
      <c r="X39" s="151"/>
      <c r="Y39" s="151"/>
      <c r="Z39" s="191"/>
      <c r="AA39" s="191"/>
    </row>
    <row r="40" spans="1:27">
      <c r="A40" s="29" t="s">
        <v>1076</v>
      </c>
      <c r="B40" s="30" t="s">
        <v>356</v>
      </c>
      <c r="C40" s="6" t="s">
        <v>357</v>
      </c>
      <c r="D40" s="20" t="s">
        <v>59</v>
      </c>
      <c r="E40" s="19"/>
      <c r="F40" s="19">
        <v>19</v>
      </c>
      <c r="G40" s="21">
        <v>1283</v>
      </c>
      <c r="H40" s="21">
        <v>7</v>
      </c>
      <c r="I40" s="8">
        <f>VLOOKUP(C40,'202310-202403出荷数total2403220951'!B:F,5,0)</f>
        <v>223</v>
      </c>
      <c r="J40" s="203">
        <f>VLOOKUP(C40,'出荷数2307～2406total241008110618'!B:F,5,0)</f>
        <v>598</v>
      </c>
      <c r="K40" s="214">
        <f>VLOOKUP(C40,'出荷数2407-2506total250730101950'!B:F,5,0)</f>
        <v>73</v>
      </c>
      <c r="L40" s="203">
        <f>VLOOKUP(C:C,total251219111800!B:F,5,0)</f>
        <v>5</v>
      </c>
      <c r="M40" s="8"/>
      <c r="N40" s="21">
        <f t="shared" si="0"/>
        <v>5</v>
      </c>
      <c r="O40" s="44">
        <v>4160</v>
      </c>
      <c r="P40" s="44">
        <v>0</v>
      </c>
      <c r="Q40" s="44">
        <v>0</v>
      </c>
      <c r="R40" s="44">
        <v>0</v>
      </c>
      <c r="S40" s="44">
        <v>0</v>
      </c>
      <c r="T40" s="45">
        <v>0</v>
      </c>
      <c r="U40" s="45">
        <v>4160</v>
      </c>
      <c r="V40" s="45">
        <v>4155</v>
      </c>
      <c r="W40" s="41">
        <v>1.201923076923077E-3</v>
      </c>
      <c r="X40" s="46"/>
      <c r="Y40" s="46"/>
    </row>
    <row r="41" spans="1:27">
      <c r="A41" s="29" t="s">
        <v>1077</v>
      </c>
      <c r="B41" s="30" t="s">
        <v>356</v>
      </c>
      <c r="C41" s="7" t="s">
        <v>219</v>
      </c>
      <c r="D41" s="20" t="s">
        <v>220</v>
      </c>
      <c r="E41" s="19"/>
      <c r="F41" s="19">
        <v>825</v>
      </c>
      <c r="G41" s="21">
        <v>660</v>
      </c>
      <c r="H41" s="21">
        <v>1314</v>
      </c>
      <c r="I41" s="8">
        <f>VLOOKUP(C41,'202310-202403出荷数total2403220951'!B:F,5,0)</f>
        <v>262</v>
      </c>
      <c r="J41" s="203">
        <f>VLOOKUP(C41,'出荷数2307～2406total241008110618'!B:F,5,0)</f>
        <v>723</v>
      </c>
      <c r="K41" s="214">
        <f>VLOOKUP(C41,'出荷数2407-2506total250730101950'!B:F,5,0)</f>
        <v>1443</v>
      </c>
      <c r="L41" s="203">
        <f>VLOOKUP(C:C,total251219111800!B:F,5,0)</f>
        <v>305</v>
      </c>
      <c r="M41" s="8"/>
      <c r="N41" s="21">
        <f t="shared" si="0"/>
        <v>305</v>
      </c>
      <c r="O41" s="44">
        <v>3054</v>
      </c>
      <c r="P41" s="44">
        <v>190</v>
      </c>
      <c r="Q41" s="44">
        <v>0</v>
      </c>
      <c r="R41" s="44">
        <v>0</v>
      </c>
      <c r="S41" s="44">
        <v>300</v>
      </c>
      <c r="T41" s="45">
        <v>-110</v>
      </c>
      <c r="U41" s="45">
        <v>2754</v>
      </c>
      <c r="V41" s="45">
        <v>2449</v>
      </c>
      <c r="W41" s="41">
        <v>9.4019728729963004E-2</v>
      </c>
      <c r="X41" s="46"/>
      <c r="Y41" s="46"/>
    </row>
    <row r="42" spans="1:27">
      <c r="A42" s="29" t="s">
        <v>1078</v>
      </c>
      <c r="B42" s="30" t="s">
        <v>356</v>
      </c>
      <c r="C42" s="6" t="s">
        <v>358</v>
      </c>
      <c r="D42" s="20" t="s">
        <v>352</v>
      </c>
      <c r="E42" s="19"/>
      <c r="F42" s="19">
        <v>33</v>
      </c>
      <c r="G42" s="21">
        <v>994</v>
      </c>
      <c r="H42" s="21">
        <v>20</v>
      </c>
      <c r="I42" s="8">
        <f>VLOOKUP(C42,'202310-202403出荷数total2403220951'!B:F,5,0)</f>
        <v>14</v>
      </c>
      <c r="J42" s="203">
        <f>VLOOKUP(C42,'出荷数2307～2406total241008110618'!B:F,5,0)</f>
        <v>26</v>
      </c>
      <c r="K42" s="214">
        <f>VLOOKUP(C42,'出荷数2407-2506total250730101950'!B:F,5,0)</f>
        <v>8</v>
      </c>
      <c r="L42" s="203">
        <f>VLOOKUP(C:C,total251219111800!B:F,5,0)</f>
        <v>4</v>
      </c>
      <c r="M42" s="8"/>
      <c r="N42" s="21">
        <f t="shared" si="0"/>
        <v>4</v>
      </c>
      <c r="O42" s="44">
        <v>4564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4564</v>
      </c>
      <c r="V42" s="45">
        <v>4560</v>
      </c>
      <c r="W42" s="41">
        <v>8.7642418930762491E-4</v>
      </c>
      <c r="X42" s="46"/>
      <c r="Y42" s="46"/>
    </row>
    <row r="43" spans="1:27">
      <c r="A43" s="29" t="s">
        <v>1079</v>
      </c>
      <c r="B43" s="30" t="s">
        <v>356</v>
      </c>
      <c r="C43" s="17" t="s">
        <v>258</v>
      </c>
      <c r="D43" s="24" t="s">
        <v>259</v>
      </c>
      <c r="E43" s="23"/>
      <c r="F43" s="19">
        <v>15</v>
      </c>
      <c r="G43" s="21">
        <v>257</v>
      </c>
      <c r="H43" s="21">
        <v>96</v>
      </c>
      <c r="I43" s="8">
        <f>VLOOKUP(C43,'202310-202403出荷数total2403220951'!B:F,5,0)</f>
        <v>18</v>
      </c>
      <c r="J43" s="203">
        <f>VLOOKUP(C43,'出荷数2307～2406total241008110618'!B:F,5,0)</f>
        <v>45</v>
      </c>
      <c r="K43" s="214">
        <f>VLOOKUP(C43,'出荷数2407-2506total250730101950'!B:F,5,0)</f>
        <v>101</v>
      </c>
      <c r="L43" s="203">
        <f>VLOOKUP(C:C,total251219111800!B:F,5,0)</f>
        <v>21</v>
      </c>
      <c r="M43" s="8"/>
      <c r="N43" s="21">
        <f t="shared" si="0"/>
        <v>21</v>
      </c>
      <c r="O43" s="44">
        <v>792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792</v>
      </c>
      <c r="V43" s="45">
        <v>771</v>
      </c>
      <c r="W43" s="41">
        <v>2.6515151515151516E-2</v>
      </c>
      <c r="X43" s="46"/>
      <c r="Y43" s="46"/>
    </row>
    <row r="44" spans="1:27">
      <c r="A44" s="29"/>
      <c r="B44" s="30" t="s">
        <v>356</v>
      </c>
      <c r="C44" s="17" t="s">
        <v>4241</v>
      </c>
      <c r="D44" s="24" t="s">
        <v>4363</v>
      </c>
      <c r="E44" s="23"/>
      <c r="F44" s="19"/>
      <c r="G44" s="21"/>
      <c r="H44" s="21"/>
      <c r="I44" s="8"/>
      <c r="J44" s="203"/>
      <c r="K44" s="214"/>
      <c r="L44" s="203">
        <f>VLOOKUP(C:C,total251219111800!B:F,5,0)</f>
        <v>3</v>
      </c>
      <c r="M44" s="8"/>
      <c r="N44" s="21">
        <f t="shared" si="0"/>
        <v>3</v>
      </c>
      <c r="O44" s="44">
        <v>493</v>
      </c>
      <c r="P44" s="44">
        <v>0</v>
      </c>
      <c r="Q44" s="44">
        <v>1000</v>
      </c>
      <c r="R44" s="44">
        <v>0</v>
      </c>
      <c r="S44" s="44">
        <v>0</v>
      </c>
      <c r="T44" s="45">
        <v>0</v>
      </c>
      <c r="U44" s="45">
        <v>1493</v>
      </c>
      <c r="V44" s="45">
        <v>1490</v>
      </c>
      <c r="W44" s="41">
        <v>6.0851926977687626E-3</v>
      </c>
      <c r="X44" s="46"/>
      <c r="Y44" s="46"/>
    </row>
    <row r="45" spans="1:27" s="152" customFormat="1">
      <c r="A45" s="29" t="s">
        <v>1080</v>
      </c>
      <c r="B45" s="145" t="s">
        <v>356</v>
      </c>
      <c r="C45" s="146" t="s">
        <v>36</v>
      </c>
      <c r="D45" s="147" t="s">
        <v>37</v>
      </c>
      <c r="E45" s="146"/>
      <c r="F45" s="146">
        <v>940</v>
      </c>
      <c r="G45" s="148">
        <v>457</v>
      </c>
      <c r="H45" s="21">
        <v>1013</v>
      </c>
      <c r="I45" s="8">
        <f>VLOOKUP(C45,'202310-202403出荷数total2403220951'!B:F,5,0)</f>
        <v>669</v>
      </c>
      <c r="J45" s="203">
        <f>VLOOKUP(C45,'出荷数2307～2406total241008110618'!B:F,5,0)</f>
        <v>4147</v>
      </c>
      <c r="K45" s="214">
        <f>VLOOKUP(C45,'出荷数2407-2506total250730101950'!B:F,5,0)</f>
        <v>4439</v>
      </c>
      <c r="L45" s="203">
        <f>VLOOKUP(C:C,total251219111800!B:F,5,0)</f>
        <v>49</v>
      </c>
      <c r="M45" s="8"/>
      <c r="N45" s="21">
        <f t="shared" si="0"/>
        <v>49</v>
      </c>
      <c r="O45" s="148">
        <v>307</v>
      </c>
      <c r="P45" s="148">
        <v>0</v>
      </c>
      <c r="Q45" s="44">
        <v>0</v>
      </c>
      <c r="R45" s="148">
        <v>0</v>
      </c>
      <c r="S45" s="148">
        <v>0</v>
      </c>
      <c r="T45" s="149">
        <v>0</v>
      </c>
      <c r="U45" s="149">
        <v>307</v>
      </c>
      <c r="V45" s="149">
        <v>258</v>
      </c>
      <c r="W45" s="150">
        <v>0.15960912052117263</v>
      </c>
      <c r="X45" s="151"/>
      <c r="Y45" s="151"/>
      <c r="Z45" s="191"/>
      <c r="AA45" s="191"/>
    </row>
    <row r="46" spans="1:27" s="152" customFormat="1">
      <c r="A46" s="29" t="s">
        <v>1081</v>
      </c>
      <c r="B46" s="145" t="s">
        <v>356</v>
      </c>
      <c r="C46" s="146" t="s">
        <v>24</v>
      </c>
      <c r="D46" s="147" t="s">
        <v>25</v>
      </c>
      <c r="E46" s="146"/>
      <c r="F46" s="146">
        <v>149</v>
      </c>
      <c r="G46" s="148">
        <v>373</v>
      </c>
      <c r="H46" s="21">
        <v>66</v>
      </c>
      <c r="I46" s="8">
        <f>VLOOKUP(C46,'202310-202403出荷数total2403220951'!B:F,5,0)</f>
        <v>150</v>
      </c>
      <c r="J46" s="203">
        <f>VLOOKUP(C46,'出荷数2307～2406total241008110618'!B:F,5,0)</f>
        <v>203</v>
      </c>
      <c r="K46" s="214">
        <f>VLOOKUP(C46,'出荷数2407-2506total250730101950'!B:F,5,0)</f>
        <v>212</v>
      </c>
      <c r="L46" s="203">
        <f>VLOOKUP(C:C,total251219111800!B:F,5,0)</f>
        <v>39</v>
      </c>
      <c r="M46" s="8"/>
      <c r="N46" s="21">
        <f t="shared" si="0"/>
        <v>39</v>
      </c>
      <c r="O46" s="148">
        <v>958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958</v>
      </c>
      <c r="V46" s="149">
        <v>919</v>
      </c>
      <c r="W46" s="150">
        <v>4.07098121085595E-2</v>
      </c>
      <c r="X46" s="151"/>
      <c r="Y46" s="151"/>
      <c r="Z46" s="191"/>
      <c r="AA46" s="191"/>
    </row>
    <row r="47" spans="1:27">
      <c r="A47" s="29" t="s">
        <v>1082</v>
      </c>
      <c r="B47" s="30" t="s">
        <v>356</v>
      </c>
      <c r="C47" s="6" t="s">
        <v>83</v>
      </c>
      <c r="D47" s="20" t="s">
        <v>84</v>
      </c>
      <c r="E47" s="19" t="s">
        <v>85</v>
      </c>
      <c r="F47" s="19">
        <v>2264</v>
      </c>
      <c r="G47" s="21">
        <v>1923</v>
      </c>
      <c r="H47" s="21">
        <v>1776</v>
      </c>
      <c r="I47" s="8">
        <f>VLOOKUP(C47,'202310-202403出荷数total2403220951'!B:F,5,0)</f>
        <v>535</v>
      </c>
      <c r="J47" s="203">
        <f>VLOOKUP(C47,'出荷数2307～2406total241008110618'!B:F,5,0)</f>
        <v>2161</v>
      </c>
      <c r="K47" s="214">
        <f>VLOOKUP(C47,'出荷数2407-2506total250730101950'!B:F,5,0)</f>
        <v>933</v>
      </c>
      <c r="L47" s="203">
        <f>VLOOKUP(C:C,total251219111800!B:F,5,0)</f>
        <v>398</v>
      </c>
      <c r="M47" s="8"/>
      <c r="N47" s="21">
        <f t="shared" si="0"/>
        <v>398</v>
      </c>
      <c r="O47" s="44">
        <v>2658</v>
      </c>
      <c r="P47" s="44">
        <v>0</v>
      </c>
      <c r="Q47" s="44">
        <v>0</v>
      </c>
      <c r="R47" s="44">
        <v>0</v>
      </c>
      <c r="S47" s="44">
        <v>0</v>
      </c>
      <c r="T47" s="45">
        <v>0</v>
      </c>
      <c r="U47" s="45">
        <v>2658</v>
      </c>
      <c r="V47" s="45">
        <v>2260</v>
      </c>
      <c r="W47" s="41">
        <v>0.14973664409330323</v>
      </c>
      <c r="X47" s="46"/>
      <c r="Y47" s="46"/>
    </row>
    <row r="48" spans="1:27">
      <c r="A48" s="192" t="s">
        <v>1083</v>
      </c>
      <c r="B48" s="193" t="s">
        <v>356</v>
      </c>
      <c r="C48" s="194" t="s">
        <v>67</v>
      </c>
      <c r="D48" s="195" t="s">
        <v>68</v>
      </c>
      <c r="E48" s="194"/>
      <c r="F48" s="194">
        <v>3482</v>
      </c>
      <c r="G48" s="196">
        <v>1186</v>
      </c>
      <c r="H48" s="196">
        <v>1004</v>
      </c>
      <c r="I48" s="196">
        <f>VLOOKUP(C48,'202310-202403出荷数total2403220951'!B:F,5,0)</f>
        <v>594</v>
      </c>
      <c r="J48" s="196">
        <f>VLOOKUP(C48,'出荷数2307～2406total241008110618'!B:F,5,0)</f>
        <v>1198</v>
      </c>
      <c r="K48" s="196">
        <f>VLOOKUP(C48,'出荷数2407-2506total250730101950'!B:F,5,0)</f>
        <v>1234</v>
      </c>
      <c r="L48" s="196">
        <f>VLOOKUP(C:C,total251219111800!B:F,5,0)</f>
        <v>693</v>
      </c>
      <c r="M48" s="196"/>
      <c r="N48" s="196">
        <f t="shared" si="0"/>
        <v>693</v>
      </c>
      <c r="O48" s="196">
        <v>597</v>
      </c>
      <c r="P48" s="196">
        <v>0</v>
      </c>
      <c r="Q48" s="196">
        <v>0</v>
      </c>
      <c r="R48" s="196">
        <v>0</v>
      </c>
      <c r="S48" s="196">
        <v>0</v>
      </c>
      <c r="T48" s="197">
        <v>0</v>
      </c>
      <c r="U48" s="197">
        <v>597</v>
      </c>
      <c r="V48" s="197">
        <v>-96</v>
      </c>
      <c r="W48" s="198">
        <v>1.1608040201005025</v>
      </c>
      <c r="X48" s="199"/>
      <c r="Y48" s="199"/>
    </row>
    <row r="49" spans="1:27" s="277" customFormat="1">
      <c r="A49" s="269" t="s">
        <v>1084</v>
      </c>
      <c r="B49" s="270" t="s">
        <v>356</v>
      </c>
      <c r="C49" s="271" t="s">
        <v>20</v>
      </c>
      <c r="D49" s="272" t="s">
        <v>21</v>
      </c>
      <c r="E49" s="271"/>
      <c r="F49" s="271">
        <v>5224</v>
      </c>
      <c r="G49" s="202">
        <v>1145</v>
      </c>
      <c r="H49" s="202">
        <v>1174</v>
      </c>
      <c r="I49" s="202">
        <f>VLOOKUP(C49,'202310-202403出荷数total2403220951'!B:F,5,0)</f>
        <v>435</v>
      </c>
      <c r="J49" s="202">
        <f>VLOOKUP(C49,'出荷数2307～2406total241008110618'!B:F,5,0)</f>
        <v>653</v>
      </c>
      <c r="K49" s="214">
        <f>VLOOKUP(C49,'出荷数2407-2506total250730101950'!B:F,5,0)</f>
        <v>1213</v>
      </c>
      <c r="L49" s="203">
        <f>VLOOKUP(C:C,total251219111800!B:F,5,0)</f>
        <v>373</v>
      </c>
      <c r="M49" s="8"/>
      <c r="N49" s="21">
        <f t="shared" si="0"/>
        <v>373</v>
      </c>
      <c r="O49" s="202">
        <v>3846</v>
      </c>
      <c r="P49" s="202">
        <v>0</v>
      </c>
      <c r="Q49" s="202">
        <v>0</v>
      </c>
      <c r="R49" s="202">
        <v>0</v>
      </c>
      <c r="S49" s="202">
        <v>0</v>
      </c>
      <c r="T49" s="273">
        <v>0</v>
      </c>
      <c r="U49" s="273">
        <v>3846</v>
      </c>
      <c r="V49" s="273">
        <v>3473</v>
      </c>
      <c r="W49" s="274">
        <v>9.6983879355174205E-2</v>
      </c>
      <c r="X49" s="275"/>
      <c r="Y49" s="275"/>
      <c r="Z49" s="276"/>
      <c r="AA49" s="276"/>
    </row>
    <row r="50" spans="1:27">
      <c r="A50" s="29" t="s">
        <v>1085</v>
      </c>
      <c r="B50" s="30" t="s">
        <v>356</v>
      </c>
      <c r="C50" s="6" t="s">
        <v>150</v>
      </c>
      <c r="D50" s="20" t="s">
        <v>151</v>
      </c>
      <c r="E50" s="19"/>
      <c r="F50" s="19"/>
      <c r="G50" s="21">
        <v>537</v>
      </c>
      <c r="H50" s="21">
        <v>3033</v>
      </c>
      <c r="I50" s="213">
        <f>VLOOKUP(C50,'202310-202403出荷数total2403220951'!B:F,5,0)</f>
        <v>1920</v>
      </c>
      <c r="J50" s="203">
        <f>VLOOKUP(C50,'出荷数2307～2406total241008110618'!B:F,5,0)</f>
        <v>4184</v>
      </c>
      <c r="K50" s="214">
        <f>VLOOKUP(C50,'出荷数2407-2506total250730101950'!B:F,5,0)</f>
        <v>3497</v>
      </c>
      <c r="L50" s="203">
        <f>VLOOKUP(C:C,total251219111800!B:F,5,0)</f>
        <v>1086</v>
      </c>
      <c r="M50" s="211">
        <v>750</v>
      </c>
      <c r="N50" s="21">
        <f t="shared" si="0"/>
        <v>1086</v>
      </c>
      <c r="O50" s="44">
        <v>4655</v>
      </c>
      <c r="P50" s="44">
        <v>840</v>
      </c>
      <c r="Q50" s="44">
        <v>0</v>
      </c>
      <c r="R50" s="44">
        <v>0</v>
      </c>
      <c r="S50" s="44">
        <v>840</v>
      </c>
      <c r="T50" s="45">
        <v>0</v>
      </c>
      <c r="U50" s="45">
        <v>3815</v>
      </c>
      <c r="V50" s="45">
        <v>2729</v>
      </c>
      <c r="W50" s="41">
        <v>0.19763421292083713</v>
      </c>
      <c r="X50" s="46"/>
      <c r="Y50" s="46"/>
    </row>
    <row r="51" spans="1:27" s="200" customFormat="1">
      <c r="A51" s="192" t="s">
        <v>1086</v>
      </c>
      <c r="B51" s="193" t="s">
        <v>356</v>
      </c>
      <c r="C51" s="194" t="s">
        <v>164</v>
      </c>
      <c r="D51" s="195" t="s">
        <v>163</v>
      </c>
      <c r="E51" s="194" t="s">
        <v>165</v>
      </c>
      <c r="F51" s="194">
        <v>1023</v>
      </c>
      <c r="G51" s="196">
        <v>517</v>
      </c>
      <c r="H51" s="196">
        <v>437</v>
      </c>
      <c r="I51" s="196">
        <f>VLOOKUP(C51,'202310-202403出荷数total2403220951'!B:F,5,0)</f>
        <v>346</v>
      </c>
      <c r="J51" s="196">
        <f>VLOOKUP(C51,'出荷数2307～2406total241008110618'!B:F,5,0)</f>
        <v>396</v>
      </c>
      <c r="K51" s="196">
        <f>VLOOKUP(C51,'出荷数2407-2506total250730101950'!B:F,5,0)</f>
        <v>187</v>
      </c>
      <c r="L51" s="196">
        <f>VLOOKUP(C:C,total251219111800!B:F,5,0)</f>
        <v>6</v>
      </c>
      <c r="M51" s="196"/>
      <c r="N51" s="196">
        <f t="shared" si="0"/>
        <v>6</v>
      </c>
      <c r="O51" s="196">
        <v>1255</v>
      </c>
      <c r="P51" s="196">
        <v>600</v>
      </c>
      <c r="Q51" s="196">
        <v>0</v>
      </c>
      <c r="R51" s="196">
        <v>0</v>
      </c>
      <c r="S51" s="196">
        <v>600</v>
      </c>
      <c r="T51" s="197">
        <v>0</v>
      </c>
      <c r="U51" s="197">
        <v>655</v>
      </c>
      <c r="V51" s="197">
        <v>649</v>
      </c>
      <c r="W51" s="198">
        <v>3.234501347708895E-3</v>
      </c>
      <c r="X51" s="199"/>
      <c r="Y51" s="199"/>
      <c r="Z51" s="201"/>
      <c r="AA51" s="201"/>
    </row>
    <row r="52" spans="1:27" s="152" customFormat="1" ht="15.75">
      <c r="A52" s="29" t="s">
        <v>1087</v>
      </c>
      <c r="B52" s="145" t="s">
        <v>356</v>
      </c>
      <c r="C52" s="146" t="s">
        <v>233</v>
      </c>
      <c r="D52" s="147" t="s">
        <v>234</v>
      </c>
      <c r="E52" s="146"/>
      <c r="F52" s="146">
        <v>843</v>
      </c>
      <c r="G52" s="148">
        <v>647</v>
      </c>
      <c r="H52" s="21">
        <v>2107</v>
      </c>
      <c r="I52" s="8" t="e">
        <f>VLOOKUP(C52,'202310-202403出荷数total2403220951'!B:F,5,0)</f>
        <v>#N/A</v>
      </c>
      <c r="J52" s="203" t="e">
        <f>VLOOKUP(C52,'出荷数2307～2406total241008110618'!B:F,5,0)</f>
        <v>#N/A</v>
      </c>
      <c r="K52" s="214" t="e">
        <f>VLOOKUP(C52,'出荷数2407-2506total250730101950'!B:F,5,0)</f>
        <v>#N/A</v>
      </c>
      <c r="L52" s="203" t="e">
        <f>VLOOKUP(C:C,total251219111800!B:F,5,0)</f>
        <v>#N/A</v>
      </c>
      <c r="M52" s="211">
        <v>890</v>
      </c>
      <c r="N52" s="211">
        <v>890</v>
      </c>
      <c r="O52" s="148">
        <v>0</v>
      </c>
      <c r="P52" s="148">
        <v>0</v>
      </c>
      <c r="Q52" s="44">
        <v>0</v>
      </c>
      <c r="R52" s="148">
        <v>0</v>
      </c>
      <c r="S52" s="148">
        <v>0</v>
      </c>
      <c r="T52" s="149">
        <v>0</v>
      </c>
      <c r="U52" s="149">
        <v>0</v>
      </c>
      <c r="V52" s="149">
        <v>-890</v>
      </c>
      <c r="W52" s="150" t="e">
        <v>#DIV/0!</v>
      </c>
      <c r="X52" s="151"/>
      <c r="Y52" s="151"/>
    </row>
    <row r="53" spans="1:27">
      <c r="A53" s="29" t="s">
        <v>1088</v>
      </c>
      <c r="B53" s="30" t="s">
        <v>356</v>
      </c>
      <c r="C53" s="7" t="s">
        <v>205</v>
      </c>
      <c r="D53" s="20" t="s">
        <v>206</v>
      </c>
      <c r="E53" s="19"/>
      <c r="F53" s="19">
        <v>1465</v>
      </c>
      <c r="G53" s="21">
        <v>1744</v>
      </c>
      <c r="H53" s="21">
        <v>888</v>
      </c>
      <c r="I53" s="8">
        <f>VLOOKUP(C53,'202310-202403出荷数total2403220951'!B:F,5,0)</f>
        <v>559</v>
      </c>
      <c r="J53" s="203">
        <f>VLOOKUP(C53,'出荷数2307～2406total241008110618'!B:F,5,0)</f>
        <v>1133</v>
      </c>
      <c r="K53" s="214">
        <f>VLOOKUP(C53,'出荷数2407-2506total250730101950'!B:F,5,0)</f>
        <v>829</v>
      </c>
      <c r="L53" s="203">
        <f>VLOOKUP(C:C,total251219111800!B:F,5,0)</f>
        <v>200</v>
      </c>
      <c r="M53" s="8"/>
      <c r="N53" s="21">
        <f t="shared" si="0"/>
        <v>200</v>
      </c>
      <c r="O53" s="44">
        <v>3362</v>
      </c>
      <c r="P53" s="44">
        <v>0</v>
      </c>
      <c r="Q53" s="44">
        <v>0</v>
      </c>
      <c r="R53" s="44">
        <v>0</v>
      </c>
      <c r="S53" s="44">
        <v>0</v>
      </c>
      <c r="T53" s="45">
        <v>0</v>
      </c>
      <c r="U53" s="45">
        <v>3362</v>
      </c>
      <c r="V53" s="45">
        <v>3162</v>
      </c>
      <c r="W53" s="41">
        <v>5.9488399762046403E-2</v>
      </c>
      <c r="X53" s="46"/>
      <c r="Y53" s="46"/>
    </row>
    <row r="54" spans="1:27" s="152" customFormat="1" ht="15.75">
      <c r="A54" s="29" t="s">
        <v>1089</v>
      </c>
      <c r="B54" s="145" t="s">
        <v>356</v>
      </c>
      <c r="C54" s="153" t="s">
        <v>1264</v>
      </c>
      <c r="D54" s="154" t="s">
        <v>64</v>
      </c>
      <c r="E54" s="153"/>
      <c r="F54" s="146">
        <v>1087</v>
      </c>
      <c r="G54" s="148">
        <v>665</v>
      </c>
      <c r="H54" s="21">
        <v>2030</v>
      </c>
      <c r="I54" s="8" t="e">
        <f>VLOOKUP(C54,'202310-202403出荷数total2403220951'!B:F,5,0)</f>
        <v>#N/A</v>
      </c>
      <c r="J54" s="203" t="e">
        <f>VLOOKUP(C54,'出荷数2307～2406total241008110618'!B:F,5,0)</f>
        <v>#N/A</v>
      </c>
      <c r="K54" s="214" t="e">
        <f>VLOOKUP(C54,'出荷数2407-2506total250730101950'!B:F,5,0)</f>
        <v>#N/A</v>
      </c>
      <c r="L54" s="203" t="e">
        <f>VLOOKUP(C:C,total251219111800!B:F,5,0)</f>
        <v>#N/A</v>
      </c>
      <c r="M54" s="211">
        <v>850</v>
      </c>
      <c r="N54" s="211">
        <v>850</v>
      </c>
      <c r="O54" s="148">
        <v>2</v>
      </c>
      <c r="P54" s="148">
        <v>0</v>
      </c>
      <c r="Q54" s="44">
        <v>0</v>
      </c>
      <c r="R54" s="148">
        <v>0</v>
      </c>
      <c r="S54" s="148">
        <v>0</v>
      </c>
      <c r="T54" s="149">
        <v>0</v>
      </c>
      <c r="U54" s="149">
        <v>2</v>
      </c>
      <c r="V54" s="149">
        <v>-848</v>
      </c>
      <c r="W54" s="150">
        <v>425</v>
      </c>
      <c r="X54" s="151"/>
      <c r="Y54" s="151"/>
    </row>
    <row r="55" spans="1:27">
      <c r="A55" s="29" t="s">
        <v>1090</v>
      </c>
      <c r="B55" s="30" t="s">
        <v>356</v>
      </c>
      <c r="C55" s="6" t="s">
        <v>99</v>
      </c>
      <c r="D55" s="20" t="s">
        <v>97</v>
      </c>
      <c r="E55" s="19" t="s">
        <v>87</v>
      </c>
      <c r="F55" s="19">
        <v>2129</v>
      </c>
      <c r="G55" s="21">
        <v>2065</v>
      </c>
      <c r="H55" s="21">
        <v>2439</v>
      </c>
      <c r="I55" s="8">
        <f>VLOOKUP(C55,'202310-202403出荷数total2403220951'!B:F,5,0)</f>
        <v>805</v>
      </c>
      <c r="J55" s="203">
        <f>VLOOKUP(C55,'出荷数2307～2406total241008110618'!B:F,5,0)</f>
        <v>1939</v>
      </c>
      <c r="K55" s="214">
        <f>VLOOKUP(C55,'出荷数2407-2506total250730101950'!B:F,5,0)</f>
        <v>1171</v>
      </c>
      <c r="L55" s="203">
        <f>VLOOKUP(C:C,total251219111800!B:F,5,0)</f>
        <v>566</v>
      </c>
      <c r="M55" s="8"/>
      <c r="N55" s="21">
        <f t="shared" si="0"/>
        <v>566</v>
      </c>
      <c r="O55" s="44">
        <v>830</v>
      </c>
      <c r="P55" s="44">
        <v>0</v>
      </c>
      <c r="Q55" s="44">
        <v>0</v>
      </c>
      <c r="R55" s="44">
        <v>0</v>
      </c>
      <c r="S55" s="44">
        <v>0</v>
      </c>
      <c r="T55" s="45">
        <v>0</v>
      </c>
      <c r="U55" s="45">
        <v>830</v>
      </c>
      <c r="V55" s="45">
        <v>264</v>
      </c>
      <c r="W55" s="41">
        <v>0.68192771084337345</v>
      </c>
      <c r="X55" s="46" t="s">
        <v>4355</v>
      </c>
      <c r="Y55" s="46"/>
    </row>
    <row r="56" spans="1:27" s="200" customFormat="1">
      <c r="A56" s="192" t="s">
        <v>1091</v>
      </c>
      <c r="B56" s="193" t="s">
        <v>356</v>
      </c>
      <c r="C56" s="194" t="s">
        <v>28</v>
      </c>
      <c r="D56" s="195" t="s">
        <v>29</v>
      </c>
      <c r="E56" s="194"/>
      <c r="F56" s="194">
        <v>1540</v>
      </c>
      <c r="G56" s="196">
        <v>597</v>
      </c>
      <c r="H56" s="196">
        <v>361</v>
      </c>
      <c r="I56" s="8">
        <f>VLOOKUP(C56,'202310-202403出荷数total2403220951'!B:F,5,0)</f>
        <v>533</v>
      </c>
      <c r="J56" s="203">
        <f>VLOOKUP(C56,'出荷数2307～2406total241008110618'!B:F,5,0)</f>
        <v>858</v>
      </c>
      <c r="K56" s="214">
        <f>VLOOKUP(C56,'出荷数2407-2506total250730101950'!B:F,5,0)</f>
        <v>574</v>
      </c>
      <c r="L56" s="203" t="e">
        <f>VLOOKUP(C:C,total251219111800!B:F,5,0)</f>
        <v>#N/A</v>
      </c>
      <c r="M56" s="8"/>
      <c r="N56" s="21" t="e">
        <f t="shared" si="0"/>
        <v>#N/A</v>
      </c>
      <c r="O56" s="196">
        <v>0</v>
      </c>
      <c r="P56" s="196">
        <v>0</v>
      </c>
      <c r="Q56" s="44">
        <v>0</v>
      </c>
      <c r="R56" s="196">
        <v>0</v>
      </c>
      <c r="S56" s="196">
        <v>0</v>
      </c>
      <c r="T56" s="197">
        <v>0</v>
      </c>
      <c r="U56" s="197">
        <v>0</v>
      </c>
      <c r="V56" s="197" t="e">
        <v>#N/A</v>
      </c>
      <c r="W56" s="198" t="e">
        <v>#N/A</v>
      </c>
      <c r="X56" s="199"/>
      <c r="Y56" s="199"/>
      <c r="Z56" s="201"/>
      <c r="AA56" s="201"/>
    </row>
    <row r="57" spans="1:27">
      <c r="A57" s="29" t="s">
        <v>1092</v>
      </c>
      <c r="B57" s="30" t="s">
        <v>356</v>
      </c>
      <c r="C57" s="16" t="s">
        <v>40</v>
      </c>
      <c r="D57" s="35" t="s">
        <v>41</v>
      </c>
      <c r="E57" s="19"/>
      <c r="F57" s="19"/>
      <c r="G57" s="21">
        <v>2665</v>
      </c>
      <c r="H57" s="21">
        <v>2710</v>
      </c>
      <c r="I57" s="8">
        <f>VLOOKUP(C57,'202310-202403出荷数total2403220951'!B:F,5,0)</f>
        <v>1020</v>
      </c>
      <c r="J57" s="203">
        <f>VLOOKUP(C57,'出荷数2307～2406total241008110618'!B:F,5,0)</f>
        <v>7751</v>
      </c>
      <c r="K57" s="214">
        <f>VLOOKUP(C57,'出荷数2407-2506total250730101950'!B:F,5,0)</f>
        <v>21996</v>
      </c>
      <c r="L57" s="203">
        <f>VLOOKUP(C:C,total251219111800!B:F,5,0)</f>
        <v>8163</v>
      </c>
      <c r="M57" s="211">
        <v>10000</v>
      </c>
      <c r="N57" s="211">
        <v>10000</v>
      </c>
      <c r="O57" s="44">
        <v>20447</v>
      </c>
      <c r="P57" s="44">
        <v>600</v>
      </c>
      <c r="Q57" s="44">
        <v>0</v>
      </c>
      <c r="R57" s="44">
        <v>0</v>
      </c>
      <c r="S57" s="44">
        <v>2110</v>
      </c>
      <c r="T57" s="45">
        <v>-1510</v>
      </c>
      <c r="U57" s="45">
        <v>18337</v>
      </c>
      <c r="V57" s="45">
        <v>8337</v>
      </c>
      <c r="W57" s="41">
        <v>0.47512709649831331</v>
      </c>
      <c r="X57" s="222"/>
      <c r="Y57" s="222"/>
    </row>
    <row r="58" spans="1:27" s="152" customFormat="1" ht="15.75">
      <c r="A58" s="29" t="s">
        <v>1093</v>
      </c>
      <c r="B58" s="145" t="s">
        <v>356</v>
      </c>
      <c r="C58" s="146" t="s">
        <v>136</v>
      </c>
      <c r="D58" s="147" t="s">
        <v>1308</v>
      </c>
      <c r="E58" s="146"/>
      <c r="F58" s="146">
        <v>756</v>
      </c>
      <c r="G58" s="148">
        <v>52</v>
      </c>
      <c r="H58" s="21">
        <v>44</v>
      </c>
      <c r="I58" s="8">
        <f>VLOOKUP(C58,'202310-202403出荷数total2403220951'!B:F,5,0)</f>
        <v>47</v>
      </c>
      <c r="J58" s="203">
        <f>VLOOKUP(C58,'出荷数2307～2406total241008110618'!B:F,5,0)</f>
        <v>67</v>
      </c>
      <c r="K58" s="214">
        <f>VLOOKUP(C58,'出荷数2407-2506total250730101950'!B:F,5,0)</f>
        <v>12</v>
      </c>
      <c r="L58" s="203">
        <f>VLOOKUP(C:C,total251219111800!B:F,5,0)</f>
        <v>2</v>
      </c>
      <c r="M58" s="8"/>
      <c r="N58" s="21">
        <f t="shared" si="0"/>
        <v>2</v>
      </c>
      <c r="O58" s="148">
        <v>37</v>
      </c>
      <c r="P58" s="148">
        <v>0</v>
      </c>
      <c r="Q58" s="44">
        <v>0</v>
      </c>
      <c r="R58" s="148">
        <v>0</v>
      </c>
      <c r="S58" s="148">
        <v>0</v>
      </c>
      <c r="T58" s="149">
        <v>0</v>
      </c>
      <c r="U58" s="149">
        <v>37</v>
      </c>
      <c r="V58" s="149">
        <v>35</v>
      </c>
      <c r="W58" s="150">
        <v>5.4054054054054057E-2</v>
      </c>
      <c r="X58" s="151"/>
      <c r="Y58" s="151"/>
    </row>
    <row r="59" spans="1:27">
      <c r="A59" s="29" t="s">
        <v>1094</v>
      </c>
      <c r="B59" s="30" t="s">
        <v>356</v>
      </c>
      <c r="C59" s="6" t="s">
        <v>55</v>
      </c>
      <c r="D59" s="20" t="s">
        <v>56</v>
      </c>
      <c r="E59" s="19"/>
      <c r="F59" s="19">
        <v>5239</v>
      </c>
      <c r="G59" s="21">
        <v>4870</v>
      </c>
      <c r="H59" s="21">
        <v>3762</v>
      </c>
      <c r="I59" s="8">
        <f>VLOOKUP(C59,'202310-202403出荷数total2403220951'!B:F,5,0)</f>
        <v>1545</v>
      </c>
      <c r="J59" s="203">
        <f>VLOOKUP(C59,'出荷数2307～2406total241008110618'!B:F,5,0)</f>
        <v>2638</v>
      </c>
      <c r="K59" s="214">
        <f>VLOOKUP(C59,'出荷数2407-2506total250730101950'!B:F,5,0)</f>
        <v>3321</v>
      </c>
      <c r="L59" s="203">
        <f>VLOOKUP(C:C,total251219111800!B:F,5,0)</f>
        <v>1045</v>
      </c>
      <c r="M59" s="8"/>
      <c r="N59" s="21">
        <f t="shared" si="0"/>
        <v>1045</v>
      </c>
      <c r="O59" s="44">
        <v>4151</v>
      </c>
      <c r="P59" s="44">
        <v>0</v>
      </c>
      <c r="Q59" s="44">
        <v>0</v>
      </c>
      <c r="R59" s="44">
        <v>0</v>
      </c>
      <c r="S59" s="44">
        <v>0</v>
      </c>
      <c r="T59" s="45">
        <v>0</v>
      </c>
      <c r="U59" s="45">
        <v>4151</v>
      </c>
      <c r="V59" s="45">
        <v>3106</v>
      </c>
      <c r="W59" s="41">
        <v>0.25174656709226695</v>
      </c>
      <c r="X59" s="46"/>
      <c r="Y59" s="46"/>
    </row>
    <row r="60" spans="1:27">
      <c r="A60" s="29" t="s">
        <v>1095</v>
      </c>
      <c r="B60" s="30" t="s">
        <v>356</v>
      </c>
      <c r="C60" s="6" t="s">
        <v>124</v>
      </c>
      <c r="D60" s="20" t="s">
        <v>125</v>
      </c>
      <c r="E60" s="19" t="s">
        <v>126</v>
      </c>
      <c r="F60" s="19">
        <v>1332</v>
      </c>
      <c r="G60" s="21">
        <v>1490</v>
      </c>
      <c r="H60" s="21">
        <v>2200</v>
      </c>
      <c r="I60" s="8">
        <f>VLOOKUP(C60,'202310-202403出荷数total2403220951'!B:F,5,0)</f>
        <v>339</v>
      </c>
      <c r="J60" s="203">
        <f>VLOOKUP(C60,'出荷数2307～2406total241008110618'!B:F,5,0)</f>
        <v>1289</v>
      </c>
      <c r="K60" s="214">
        <f>VLOOKUP(C60,'出荷数2407-2506total250730101950'!B:F,5,0)</f>
        <v>1155</v>
      </c>
      <c r="L60" s="203">
        <f>VLOOKUP(C:C,total251219111800!B:F,5,0)</f>
        <v>362</v>
      </c>
      <c r="M60" s="8"/>
      <c r="N60" s="21">
        <f t="shared" si="0"/>
        <v>362</v>
      </c>
      <c r="O60" s="44">
        <v>3796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3796</v>
      </c>
      <c r="V60" s="45">
        <v>3434</v>
      </c>
      <c r="W60" s="41">
        <v>9.5363540569020022E-2</v>
      </c>
      <c r="X60" s="46"/>
      <c r="Y60" s="46"/>
    </row>
    <row r="61" spans="1:27">
      <c r="A61" s="29" t="s">
        <v>1096</v>
      </c>
      <c r="B61" s="30" t="s">
        <v>356</v>
      </c>
      <c r="C61" s="6" t="s">
        <v>79</v>
      </c>
      <c r="D61" s="20" t="s">
        <v>80</v>
      </c>
      <c r="E61" s="19"/>
      <c r="F61" s="19">
        <v>1177</v>
      </c>
      <c r="G61" s="21">
        <v>1274</v>
      </c>
      <c r="H61" s="21">
        <v>1310</v>
      </c>
      <c r="I61" s="8">
        <f>VLOOKUP(C61,'202310-202403出荷数total2403220951'!B:F,5,0)</f>
        <v>484</v>
      </c>
      <c r="J61" s="203">
        <f>VLOOKUP(C61,'出荷数2307～2406total241008110618'!B:F,5,0)</f>
        <v>984</v>
      </c>
      <c r="K61" s="214">
        <f>VLOOKUP(C61,'出荷数2407-2506total250730101950'!B:F,5,0)</f>
        <v>1414</v>
      </c>
      <c r="L61" s="203">
        <f>VLOOKUP(C:C,total251219111800!B:F,5,0)</f>
        <v>852</v>
      </c>
      <c r="M61" s="8"/>
      <c r="N61" s="21">
        <f t="shared" si="0"/>
        <v>852</v>
      </c>
      <c r="O61" s="44">
        <v>1095</v>
      </c>
      <c r="P61" s="44">
        <v>100</v>
      </c>
      <c r="Q61" s="44">
        <v>0</v>
      </c>
      <c r="R61" s="44">
        <v>0</v>
      </c>
      <c r="S61" s="44">
        <v>100</v>
      </c>
      <c r="T61" s="45">
        <v>0</v>
      </c>
      <c r="U61" s="45">
        <v>995</v>
      </c>
      <c r="V61" s="45">
        <v>143</v>
      </c>
      <c r="W61" s="41">
        <v>0.71297071129707112</v>
      </c>
      <c r="X61" s="46"/>
      <c r="Y61" s="46"/>
    </row>
    <row r="62" spans="1:27">
      <c r="A62" s="29" t="s">
        <v>1097</v>
      </c>
      <c r="B62" s="30" t="s">
        <v>356</v>
      </c>
      <c r="C62" s="6" t="s">
        <v>182</v>
      </c>
      <c r="D62" s="20" t="s">
        <v>183</v>
      </c>
      <c r="E62" s="19"/>
      <c r="F62" s="19">
        <v>2501</v>
      </c>
      <c r="G62" s="21">
        <v>1137</v>
      </c>
      <c r="H62" s="21">
        <v>1254</v>
      </c>
      <c r="I62" s="213">
        <f>VLOOKUP(C62,'202310-202403出荷数total2403220951'!B:F,5,0)</f>
        <v>1064</v>
      </c>
      <c r="J62" s="203">
        <f>VLOOKUP(C62,'出荷数2307～2406total241008110618'!B:F,5,0)</f>
        <v>1296</v>
      </c>
      <c r="K62" s="214">
        <f>VLOOKUP(C62,'出荷数2407-2506total250730101950'!B:F,5,0)</f>
        <v>172</v>
      </c>
      <c r="L62" s="203">
        <f>VLOOKUP(C:C,total251219111800!B:F,5,0)</f>
        <v>765</v>
      </c>
      <c r="M62" s="8"/>
      <c r="N62" s="21">
        <f t="shared" si="0"/>
        <v>765</v>
      </c>
      <c r="O62" s="44">
        <v>2106</v>
      </c>
      <c r="P62" s="44">
        <v>2000</v>
      </c>
      <c r="Q62" s="44">
        <v>0</v>
      </c>
      <c r="R62" s="44">
        <v>0</v>
      </c>
      <c r="S62" s="44">
        <v>1740</v>
      </c>
      <c r="T62" s="45">
        <v>260</v>
      </c>
      <c r="U62" s="45">
        <v>366</v>
      </c>
      <c r="V62" s="45">
        <v>-399</v>
      </c>
      <c r="W62" s="41">
        <v>0.18631271310277642</v>
      </c>
      <c r="X62" s="46" t="s">
        <v>351</v>
      </c>
      <c r="Y62" s="46"/>
    </row>
    <row r="63" spans="1:27" s="200" customFormat="1">
      <c r="A63" s="192" t="s">
        <v>1098</v>
      </c>
      <c r="B63" s="193" t="s">
        <v>356</v>
      </c>
      <c r="C63" s="194" t="s">
        <v>189</v>
      </c>
      <c r="D63" s="195" t="s">
        <v>190</v>
      </c>
      <c r="E63" s="194" t="s">
        <v>191</v>
      </c>
      <c r="F63" s="194">
        <v>600</v>
      </c>
      <c r="G63" s="196">
        <v>225</v>
      </c>
      <c r="H63" s="196">
        <v>22</v>
      </c>
      <c r="I63" s="8">
        <f>VLOOKUP(C63,'202310-202403出荷数total2403220951'!B:F,5,0)</f>
        <v>1</v>
      </c>
      <c r="J63" s="203">
        <f>VLOOKUP(C63,'出荷数2307～2406total241008110618'!B:F,5,0)</f>
        <v>1</v>
      </c>
      <c r="K63" s="214" t="e">
        <f>VLOOKUP(C63,'出荷数2407-2506total250730101950'!B:F,5,0)</f>
        <v>#N/A</v>
      </c>
      <c r="L63" s="203" t="e">
        <f>VLOOKUP(C:C,total251219111800!B:F,5,0)</f>
        <v>#N/A</v>
      </c>
      <c r="M63" s="8"/>
      <c r="N63" s="21" t="e">
        <f t="shared" si="0"/>
        <v>#N/A</v>
      </c>
      <c r="O63" s="196">
        <v>552</v>
      </c>
      <c r="P63" s="196">
        <v>0</v>
      </c>
      <c r="Q63" s="44">
        <v>0</v>
      </c>
      <c r="R63" s="196">
        <v>0</v>
      </c>
      <c r="S63" s="196">
        <v>0</v>
      </c>
      <c r="T63" s="197">
        <v>0</v>
      </c>
      <c r="U63" s="197">
        <v>552</v>
      </c>
      <c r="V63" s="197" t="e">
        <v>#N/A</v>
      </c>
      <c r="W63" s="198" t="e">
        <v>#N/A</v>
      </c>
      <c r="X63" s="199"/>
      <c r="Y63" s="199"/>
      <c r="Z63" s="201"/>
      <c r="AA63" s="201"/>
    </row>
    <row r="64" spans="1:27">
      <c r="A64" s="29" t="s">
        <v>1099</v>
      </c>
      <c r="B64" s="170" t="s">
        <v>5</v>
      </c>
      <c r="C64" s="171" t="s">
        <v>2872</v>
      </c>
      <c r="D64" s="20" t="s">
        <v>190</v>
      </c>
      <c r="E64" s="172"/>
      <c r="F64" s="19">
        <v>600</v>
      </c>
      <c r="G64" s="21">
        <v>225</v>
      </c>
      <c r="H64" s="21">
        <v>0</v>
      </c>
      <c r="I64" s="8">
        <f>VLOOKUP(C64,'202310-202403出荷数total2403220951'!B:F,5,0)</f>
        <v>10</v>
      </c>
      <c r="J64" s="203">
        <f>VLOOKUP(C64,'出荷数2307～2406total241008110618'!B:F,5,0)</f>
        <v>11</v>
      </c>
      <c r="K64" s="214">
        <f>VLOOKUP(C64,'出荷数2407-2506total250730101950'!B:F,5,0)</f>
        <v>8</v>
      </c>
      <c r="L64" s="203">
        <f>VLOOKUP(C:C,total251219111800!B:F,5,0)</f>
        <v>13</v>
      </c>
      <c r="M64" s="8"/>
      <c r="N64" s="21">
        <f t="shared" si="0"/>
        <v>13</v>
      </c>
      <c r="O64" s="175">
        <v>1963</v>
      </c>
      <c r="P64" s="175">
        <v>0</v>
      </c>
      <c r="Q64" s="44">
        <v>0</v>
      </c>
      <c r="R64" s="175">
        <v>0</v>
      </c>
      <c r="S64" s="175">
        <v>0</v>
      </c>
      <c r="T64" s="176">
        <v>0</v>
      </c>
      <c r="U64" s="45">
        <v>1963</v>
      </c>
      <c r="V64" s="45">
        <v>1950</v>
      </c>
      <c r="W64" s="177">
        <v>6.6225165562913907E-3</v>
      </c>
      <c r="X64" s="46"/>
      <c r="Y64" s="46"/>
    </row>
    <row r="65" spans="1:26">
      <c r="A65" s="29" t="s">
        <v>1100</v>
      </c>
      <c r="B65" s="30" t="s">
        <v>356</v>
      </c>
      <c r="C65" s="6" t="s">
        <v>187</v>
      </c>
      <c r="D65" s="20" t="s">
        <v>185</v>
      </c>
      <c r="E65" s="19" t="s">
        <v>188</v>
      </c>
      <c r="F65" s="19">
        <v>46</v>
      </c>
      <c r="G65" s="21">
        <v>271</v>
      </c>
      <c r="H65" s="21">
        <v>10</v>
      </c>
      <c r="I65" s="8">
        <f>VLOOKUP(C65,'202310-202403出荷数total2403220951'!B:F,5,0)</f>
        <v>50</v>
      </c>
      <c r="J65" s="203">
        <f>VLOOKUP(C65,'出荷数2307～2406total241008110618'!B:F,5,0)</f>
        <v>53</v>
      </c>
      <c r="K65" s="214">
        <f>VLOOKUP(C65,'出荷数2407-2506total250730101950'!B:F,5,0)</f>
        <v>93</v>
      </c>
      <c r="L65" s="203">
        <f>VLOOKUP(C:C,total251219111800!B:F,5,0)</f>
        <v>13</v>
      </c>
      <c r="M65" s="211">
        <v>500</v>
      </c>
      <c r="N65" s="21">
        <v>500</v>
      </c>
      <c r="O65" s="44">
        <v>2320</v>
      </c>
      <c r="P65" s="44">
        <v>0</v>
      </c>
      <c r="Q65" s="44">
        <v>0</v>
      </c>
      <c r="R65" s="44">
        <v>0</v>
      </c>
      <c r="S65" s="44">
        <v>0</v>
      </c>
      <c r="T65" s="45">
        <v>0</v>
      </c>
      <c r="U65" s="45">
        <v>2320</v>
      </c>
      <c r="V65" s="45">
        <v>1820</v>
      </c>
      <c r="W65" s="41">
        <v>0.21551724137931033</v>
      </c>
      <c r="X65" s="46"/>
      <c r="Y65" s="46"/>
    </row>
    <row r="66" spans="1:26">
      <c r="A66" s="29" t="s">
        <v>1101</v>
      </c>
      <c r="B66" s="30" t="s">
        <v>356</v>
      </c>
      <c r="C66" s="17" t="s">
        <v>62</v>
      </c>
      <c r="D66" s="24" t="s">
        <v>63</v>
      </c>
      <c r="E66" s="23"/>
      <c r="F66" s="19">
        <v>1006</v>
      </c>
      <c r="G66" s="21">
        <v>417</v>
      </c>
      <c r="H66" s="21">
        <v>772</v>
      </c>
      <c r="I66" s="213">
        <f>VLOOKUP(C66,'202310-202403出荷数total2403220951'!B:F,5,0)</f>
        <v>650</v>
      </c>
      <c r="J66" s="203">
        <f>VLOOKUP(C66,'出荷数2307～2406total241008110618'!B:F,5,0)</f>
        <v>1155</v>
      </c>
      <c r="K66" s="214">
        <f>VLOOKUP(C66,'出荷数2407-2506total250730101950'!B:F,5,0)</f>
        <v>373</v>
      </c>
      <c r="L66" s="203">
        <f>VLOOKUP(C:C,total251219111800!B:F,5,0)</f>
        <v>484</v>
      </c>
      <c r="M66" s="8"/>
      <c r="N66" s="21">
        <f t="shared" si="0"/>
        <v>484</v>
      </c>
      <c r="O66" s="44">
        <v>1329</v>
      </c>
      <c r="P66" s="44">
        <v>0</v>
      </c>
      <c r="Q66" s="44">
        <v>0</v>
      </c>
      <c r="R66" s="44">
        <v>0</v>
      </c>
      <c r="S66" s="44">
        <v>0</v>
      </c>
      <c r="T66" s="45">
        <v>0</v>
      </c>
      <c r="U66" s="45">
        <v>1329</v>
      </c>
      <c r="V66" s="45">
        <v>845</v>
      </c>
      <c r="W66" s="41">
        <v>0.36418359668924005</v>
      </c>
      <c r="X66" s="46"/>
      <c r="Y66" s="46"/>
    </row>
    <row r="67" spans="1:26">
      <c r="A67" s="29" t="s">
        <v>1102</v>
      </c>
      <c r="B67" s="30" t="s">
        <v>356</v>
      </c>
      <c r="C67" s="6" t="s">
        <v>146</v>
      </c>
      <c r="D67" s="20" t="s">
        <v>147</v>
      </c>
      <c r="E67" s="19"/>
      <c r="F67" s="19">
        <v>856</v>
      </c>
      <c r="G67" s="21">
        <v>1296</v>
      </c>
      <c r="H67" s="21">
        <v>948</v>
      </c>
      <c r="I67" s="8">
        <f>VLOOKUP(C67,'202310-202403出荷数total2403220951'!B:F,5,0)</f>
        <v>92</v>
      </c>
      <c r="J67" s="203">
        <f>VLOOKUP(C67,'出荷数2307～2406total241008110618'!B:F,5,0)</f>
        <v>191</v>
      </c>
      <c r="K67" s="214">
        <f>VLOOKUP(C67,'出荷数2407-2506total250730101950'!B:F,5,0)</f>
        <v>1768</v>
      </c>
      <c r="L67" s="203">
        <f>VLOOKUP(C:C,total251219111800!B:F,5,0)</f>
        <v>749</v>
      </c>
      <c r="M67" s="211">
        <v>500</v>
      </c>
      <c r="N67" s="21">
        <f t="shared" ref="N67:N130" si="1">L67</f>
        <v>749</v>
      </c>
      <c r="O67" s="44">
        <v>2728</v>
      </c>
      <c r="P67" s="44">
        <v>0</v>
      </c>
      <c r="Q67" s="44">
        <v>0</v>
      </c>
      <c r="R67" s="44">
        <v>0</v>
      </c>
      <c r="S67" s="44">
        <v>180</v>
      </c>
      <c r="T67" s="45">
        <v>-180</v>
      </c>
      <c r="U67" s="45">
        <v>2548</v>
      </c>
      <c r="V67" s="45">
        <v>1799</v>
      </c>
      <c r="W67" s="41">
        <v>0.27456011730205276</v>
      </c>
      <c r="X67" s="46"/>
      <c r="Y67" s="46"/>
    </row>
    <row r="68" spans="1:26">
      <c r="A68" s="29" t="s">
        <v>1103</v>
      </c>
      <c r="B68" s="30" t="s">
        <v>356</v>
      </c>
      <c r="C68" s="6" t="s">
        <v>103</v>
      </c>
      <c r="D68" s="20" t="s">
        <v>101</v>
      </c>
      <c r="E68" s="19" t="s">
        <v>87</v>
      </c>
      <c r="F68" s="19">
        <v>2715</v>
      </c>
      <c r="G68" s="21">
        <v>1898</v>
      </c>
      <c r="H68" s="21">
        <v>1974</v>
      </c>
      <c r="I68" s="8">
        <f>VLOOKUP(C68,'202310-202403出荷数total2403220951'!B:F,5,0)</f>
        <v>822</v>
      </c>
      <c r="J68" s="203">
        <f>VLOOKUP(C68,'出荷数2307～2406total241008110618'!B:F,5,0)</f>
        <v>1831</v>
      </c>
      <c r="K68" s="214">
        <f>VLOOKUP(C68,'出荷数2407-2506total250730101950'!B:F,5,0)</f>
        <v>1431</v>
      </c>
      <c r="L68" s="203">
        <f>VLOOKUP(C:C,total251219111800!B:F,5,0)</f>
        <v>874</v>
      </c>
      <c r="M68" s="8"/>
      <c r="N68" s="21">
        <f t="shared" si="1"/>
        <v>874</v>
      </c>
      <c r="O68" s="44">
        <v>3973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3973</v>
      </c>
      <c r="V68" s="45">
        <v>3099</v>
      </c>
      <c r="W68" s="41">
        <v>0.21998489806191796</v>
      </c>
      <c r="X68" s="46" t="s">
        <v>4356</v>
      </c>
      <c r="Y68" s="46"/>
    </row>
    <row r="69" spans="1:26">
      <c r="A69" s="29" t="s">
        <v>1104</v>
      </c>
      <c r="B69" s="30" t="s">
        <v>356</v>
      </c>
      <c r="C69" s="6" t="s">
        <v>38</v>
      </c>
      <c r="D69" s="20" t="s">
        <v>39</v>
      </c>
      <c r="E69" s="19"/>
      <c r="F69" s="19">
        <v>680</v>
      </c>
      <c r="G69" s="21">
        <v>2488</v>
      </c>
      <c r="H69" s="21">
        <v>824</v>
      </c>
      <c r="I69" s="8">
        <f>VLOOKUP(C69,'202310-202403出荷数total2403220951'!B:F,5,0)</f>
        <v>454</v>
      </c>
      <c r="J69" s="203">
        <f>VLOOKUP(C69,'出荷数2307～2406total241008110618'!B:F,5,0)</f>
        <v>939</v>
      </c>
      <c r="K69" s="214">
        <f>VLOOKUP(C69,'出荷数2407-2506total250730101950'!B:F,5,0)</f>
        <v>1427</v>
      </c>
      <c r="L69" s="203">
        <f>VLOOKUP(C:C,total251219111800!B:F,5,0)</f>
        <v>203</v>
      </c>
      <c r="M69" s="8"/>
      <c r="N69" s="21">
        <f t="shared" si="1"/>
        <v>203</v>
      </c>
      <c r="O69" s="44">
        <v>2681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2681</v>
      </c>
      <c r="V69" s="45">
        <v>2478</v>
      </c>
      <c r="W69" s="41">
        <v>7.5718015665796348E-2</v>
      </c>
      <c r="X69" s="46"/>
      <c r="Y69" s="46"/>
    </row>
    <row r="70" spans="1:26">
      <c r="A70" s="29" t="s">
        <v>1105</v>
      </c>
      <c r="B70" s="30" t="s">
        <v>356</v>
      </c>
      <c r="C70" s="6" t="s">
        <v>248</v>
      </c>
      <c r="D70" s="20" t="s">
        <v>246</v>
      </c>
      <c r="E70" s="19" t="s">
        <v>249</v>
      </c>
      <c r="F70" s="19">
        <v>1433</v>
      </c>
      <c r="G70" s="21">
        <v>1030</v>
      </c>
      <c r="H70" s="21">
        <v>1015</v>
      </c>
      <c r="I70" s="8">
        <f>VLOOKUP(C70,'202310-202403出荷数total2403220951'!B:F,5,0)</f>
        <v>273</v>
      </c>
      <c r="J70" s="203">
        <f>VLOOKUP(C70,'出荷数2307～2406total241008110618'!B:F,5,0)</f>
        <v>828</v>
      </c>
      <c r="K70" s="214">
        <f>VLOOKUP(C70,'出荷数2407-2506total250730101950'!B:F,5,0)</f>
        <v>776</v>
      </c>
      <c r="L70" s="203">
        <f>VLOOKUP(C:C,total251219111800!B:F,5,0)</f>
        <v>430</v>
      </c>
      <c r="M70" s="8"/>
      <c r="N70" s="21">
        <f t="shared" si="1"/>
        <v>430</v>
      </c>
      <c r="O70" s="44">
        <v>1871</v>
      </c>
      <c r="P70" s="44">
        <v>0</v>
      </c>
      <c r="Q70" s="44">
        <v>0</v>
      </c>
      <c r="R70" s="44">
        <v>0</v>
      </c>
      <c r="S70" s="44">
        <v>0</v>
      </c>
      <c r="T70" s="45">
        <v>0</v>
      </c>
      <c r="U70" s="45">
        <v>1871</v>
      </c>
      <c r="V70" s="45">
        <v>1441</v>
      </c>
      <c r="W70" s="41">
        <v>0.22982362373062534</v>
      </c>
      <c r="X70" s="46"/>
      <c r="Y70" s="46"/>
    </row>
    <row r="71" spans="1:26">
      <c r="A71" s="29" t="s">
        <v>1106</v>
      </c>
      <c r="B71" s="30" t="s">
        <v>356</v>
      </c>
      <c r="C71" s="17" t="s">
        <v>243</v>
      </c>
      <c r="D71" s="24" t="s">
        <v>244</v>
      </c>
      <c r="E71" s="23"/>
      <c r="F71" s="19"/>
      <c r="G71" s="21">
        <v>600</v>
      </c>
      <c r="H71" s="21">
        <v>106</v>
      </c>
      <c r="I71" s="8">
        <f>VLOOKUP(C71,'202310-202403出荷数total2403220951'!B:F,5,0)</f>
        <v>250</v>
      </c>
      <c r="J71" s="203">
        <f>VLOOKUP(C71,'出荷数2307～2406total241008110618'!B:F,5,0)</f>
        <v>351</v>
      </c>
      <c r="K71" s="214">
        <f>VLOOKUP(C71,'出荷数2407-2506total250730101950'!B:F,5,0)</f>
        <v>157</v>
      </c>
      <c r="L71" s="203" t="e">
        <f>VLOOKUP(C:C,total251219111800!B:F,5,0)</f>
        <v>#N/A</v>
      </c>
      <c r="M71" s="8"/>
      <c r="N71" s="21" t="e">
        <f t="shared" si="1"/>
        <v>#N/A</v>
      </c>
      <c r="O71" s="44">
        <v>2381</v>
      </c>
      <c r="P71" s="44">
        <v>0</v>
      </c>
      <c r="Q71" s="44">
        <v>0</v>
      </c>
      <c r="R71" s="44">
        <v>0</v>
      </c>
      <c r="S71" s="44">
        <v>0</v>
      </c>
      <c r="T71" s="45">
        <v>0</v>
      </c>
      <c r="U71" s="45">
        <v>2381</v>
      </c>
      <c r="V71" s="45" t="e">
        <v>#N/A</v>
      </c>
      <c r="W71" s="41" t="e">
        <v>#N/A</v>
      </c>
      <c r="X71" s="46"/>
      <c r="Y71" s="46"/>
    </row>
    <row r="72" spans="1:26">
      <c r="A72" s="29"/>
      <c r="B72" s="30" t="s">
        <v>356</v>
      </c>
      <c r="C72" s="17" t="s">
        <v>3748</v>
      </c>
      <c r="D72" s="24" t="s">
        <v>4083</v>
      </c>
      <c r="E72" s="23"/>
      <c r="F72" s="19"/>
      <c r="G72" s="21"/>
      <c r="H72" s="21">
        <v>100</v>
      </c>
      <c r="I72" s="8">
        <f>VLOOKUP(C72,'202310-202403出荷数total2403220951'!B:F,5,0)</f>
        <v>17</v>
      </c>
      <c r="J72" s="203">
        <f>VLOOKUP(C72,'出荷数2307～2406total241008110618'!B:F,5,0)</f>
        <v>35</v>
      </c>
      <c r="K72" s="214">
        <f>VLOOKUP(C72,'出荷数2407-2506total250730101950'!B:F,5,0)</f>
        <v>80</v>
      </c>
      <c r="L72" s="203">
        <f>VLOOKUP(C:C,total251219111800!B:F,5,0)</f>
        <v>16</v>
      </c>
      <c r="M72" s="8"/>
      <c r="N72" s="21">
        <f t="shared" si="1"/>
        <v>16</v>
      </c>
      <c r="O72" s="44">
        <v>303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303</v>
      </c>
      <c r="V72" s="45">
        <v>287</v>
      </c>
      <c r="W72" s="41">
        <v>5.2805280528052806E-2</v>
      </c>
      <c r="X72" s="46"/>
      <c r="Y72" s="46"/>
    </row>
    <row r="73" spans="1:26">
      <c r="A73" s="29" t="s">
        <v>1107</v>
      </c>
      <c r="B73" s="178" t="s">
        <v>356</v>
      </c>
      <c r="C73" s="23" t="s">
        <v>65</v>
      </c>
      <c r="D73" s="24" t="s">
        <v>66</v>
      </c>
      <c r="E73" s="23"/>
      <c r="F73" s="19">
        <v>4431</v>
      </c>
      <c r="G73" s="21">
        <v>2178</v>
      </c>
      <c r="H73" s="21">
        <v>3224</v>
      </c>
      <c r="I73" s="8">
        <f>VLOOKUP(C73,'202310-202403出荷数total2403220951'!B:F,5,0)</f>
        <v>2952</v>
      </c>
      <c r="J73" s="203">
        <f>VLOOKUP(C73,'出荷数2307～2406total241008110618'!B:F,5,0)</f>
        <v>5989</v>
      </c>
      <c r="K73" s="214">
        <f>VLOOKUP(C73,'出荷数2407-2506total250730101950'!B:F,5,0)</f>
        <v>4689</v>
      </c>
      <c r="L73" s="203">
        <f>VLOOKUP(C:C,total251219111800!B:F,5,0)</f>
        <v>1757</v>
      </c>
      <c r="M73" s="8"/>
      <c r="N73" s="21">
        <f t="shared" si="1"/>
        <v>1757</v>
      </c>
      <c r="O73" s="44">
        <v>6047</v>
      </c>
      <c r="P73" s="44">
        <v>200</v>
      </c>
      <c r="Q73" s="44">
        <v>0</v>
      </c>
      <c r="R73" s="44">
        <v>0</v>
      </c>
      <c r="S73" s="44">
        <v>200</v>
      </c>
      <c r="T73" s="45">
        <v>0</v>
      </c>
      <c r="U73" s="45">
        <v>5847</v>
      </c>
      <c r="V73" s="45">
        <v>4090</v>
      </c>
      <c r="W73" s="41">
        <v>0.28125500240115253</v>
      </c>
      <c r="X73" s="46"/>
      <c r="Y73" s="46"/>
    </row>
    <row r="74" spans="1:26">
      <c r="A74" s="29" t="s">
        <v>2991</v>
      </c>
      <c r="B74" s="30" t="s">
        <v>356</v>
      </c>
      <c r="C74" s="6" t="s">
        <v>11</v>
      </c>
      <c r="D74" s="20" t="s">
        <v>12</v>
      </c>
      <c r="E74" s="19"/>
      <c r="F74" s="19">
        <v>3496</v>
      </c>
      <c r="G74" s="21">
        <v>2391</v>
      </c>
      <c r="H74" s="21">
        <v>1985</v>
      </c>
      <c r="I74" s="8">
        <f>VLOOKUP(C74,'202310-202403出荷数total2403220951'!B:F,5,0)</f>
        <v>1236</v>
      </c>
      <c r="J74" s="203">
        <f>VLOOKUP(C74,'出荷数2307～2406total241008110618'!B:F,5,0)</f>
        <v>2298</v>
      </c>
      <c r="K74" s="214">
        <f>VLOOKUP(C74,'出荷数2407-2506total250730101950'!B:F,5,0)</f>
        <v>8616</v>
      </c>
      <c r="L74" s="203">
        <f>VLOOKUP(C:C,total251219111800!B:F,5,0)</f>
        <v>1136</v>
      </c>
      <c r="M74" s="211">
        <v>8000</v>
      </c>
      <c r="N74" s="211">
        <v>8000</v>
      </c>
      <c r="O74" s="44">
        <v>14534</v>
      </c>
      <c r="P74" s="44">
        <v>3200</v>
      </c>
      <c r="Q74" s="44">
        <v>0</v>
      </c>
      <c r="R74" s="44">
        <v>0</v>
      </c>
      <c r="S74" s="44">
        <v>5200</v>
      </c>
      <c r="T74" s="45">
        <v>-2000</v>
      </c>
      <c r="U74" s="45">
        <v>9334</v>
      </c>
      <c r="V74" s="45">
        <v>1334</v>
      </c>
      <c r="W74" s="41">
        <v>0.45111086049396637</v>
      </c>
      <c r="X74" s="46"/>
      <c r="Y74" s="46"/>
    </row>
    <row r="75" spans="1:26">
      <c r="A75" s="29" t="s">
        <v>1109</v>
      </c>
      <c r="B75" s="30" t="s">
        <v>356</v>
      </c>
      <c r="C75" s="17" t="s">
        <v>256</v>
      </c>
      <c r="D75" s="24" t="s">
        <v>257</v>
      </c>
      <c r="E75" s="23"/>
      <c r="F75" s="19">
        <v>44</v>
      </c>
      <c r="G75" s="21">
        <v>866</v>
      </c>
      <c r="H75" s="21">
        <v>614</v>
      </c>
      <c r="I75" s="8">
        <f>VLOOKUP(C75,'202310-202403出荷数total2403220951'!B:F,5,0)</f>
        <v>333</v>
      </c>
      <c r="J75" s="203">
        <f>VLOOKUP(C75,'出荷数2307～2406total241008110618'!B:F,5,0)</f>
        <v>1142</v>
      </c>
      <c r="K75" s="214">
        <f>VLOOKUP(C75,'出荷数2407-2506total250730101950'!B:F,5,0)</f>
        <v>925</v>
      </c>
      <c r="L75" s="203">
        <f>VLOOKUP(C:C,total251219111800!B:F,5,0)</f>
        <v>135</v>
      </c>
      <c r="M75" s="8"/>
      <c r="N75" s="21">
        <f t="shared" si="1"/>
        <v>135</v>
      </c>
      <c r="O75" s="44">
        <v>1770</v>
      </c>
      <c r="P75" s="44">
        <v>0</v>
      </c>
      <c r="Q75" s="44">
        <v>0</v>
      </c>
      <c r="R75" s="44">
        <v>0</v>
      </c>
      <c r="S75" s="44">
        <v>0</v>
      </c>
      <c r="T75" s="45">
        <v>0</v>
      </c>
      <c r="U75" s="45">
        <v>1770</v>
      </c>
      <c r="V75" s="45">
        <v>1635</v>
      </c>
      <c r="W75" s="41">
        <v>7.6271186440677971E-2</v>
      </c>
      <c r="X75" s="46"/>
      <c r="Y75" s="46"/>
    </row>
    <row r="76" spans="1:26">
      <c r="A76" s="29" t="s">
        <v>1110</v>
      </c>
      <c r="B76" s="30" t="s">
        <v>356</v>
      </c>
      <c r="C76" s="6" t="s">
        <v>81</v>
      </c>
      <c r="D76" s="20" t="s">
        <v>82</v>
      </c>
      <c r="E76" s="19"/>
      <c r="F76" s="19">
        <v>410</v>
      </c>
      <c r="G76" s="21">
        <v>741</v>
      </c>
      <c r="H76" s="21">
        <v>1112</v>
      </c>
      <c r="I76" s="8">
        <f>VLOOKUP(C76,'202310-202403出荷数total2403220951'!B:F,5,0)</f>
        <v>662</v>
      </c>
      <c r="J76" s="203">
        <f>VLOOKUP(C76,'出荷数2307～2406total241008110618'!B:F,5,0)</f>
        <v>1332</v>
      </c>
      <c r="K76" s="214">
        <f>VLOOKUP(C76,'出荷数2407-2506total250730101950'!B:F,5,0)</f>
        <v>2848</v>
      </c>
      <c r="L76" s="203">
        <f>VLOOKUP(C:C,total251219111800!B:F,5,0)</f>
        <v>1014</v>
      </c>
      <c r="M76" s="211">
        <v>1000</v>
      </c>
      <c r="N76" s="21">
        <f t="shared" si="1"/>
        <v>1014</v>
      </c>
      <c r="O76" s="44">
        <v>1650</v>
      </c>
      <c r="P76" s="44">
        <v>200</v>
      </c>
      <c r="Q76" s="44">
        <v>3000</v>
      </c>
      <c r="R76" s="44">
        <v>0</v>
      </c>
      <c r="S76" s="44">
        <v>200</v>
      </c>
      <c r="T76" s="45">
        <v>0</v>
      </c>
      <c r="U76" s="45">
        <v>4450</v>
      </c>
      <c r="V76" s="45">
        <v>3436</v>
      </c>
      <c r="W76" s="41">
        <v>0.54810810810810806</v>
      </c>
      <c r="X76" s="46"/>
      <c r="Y76" s="46"/>
    </row>
    <row r="77" spans="1:26">
      <c r="A77" s="29" t="s">
        <v>1111</v>
      </c>
      <c r="B77" s="30" t="s">
        <v>356</v>
      </c>
      <c r="C77" s="6" t="s">
        <v>6</v>
      </c>
      <c r="D77" s="20" t="s">
        <v>7</v>
      </c>
      <c r="E77" s="19"/>
      <c r="F77" s="19">
        <v>1477</v>
      </c>
      <c r="G77" s="21">
        <v>1110</v>
      </c>
      <c r="H77" s="21">
        <v>696</v>
      </c>
      <c r="I77" s="8">
        <f>VLOOKUP(C77,'202310-202403出荷数total2403220951'!B:F,5,0)</f>
        <v>116</v>
      </c>
      <c r="J77" s="203">
        <f>VLOOKUP(C77,'出荷数2307～2406total241008110618'!B:F,5,0)</f>
        <v>801</v>
      </c>
      <c r="K77" s="214">
        <f>VLOOKUP(C77,'出荷数2407-2506total250730101950'!B:F,5,0)</f>
        <v>703</v>
      </c>
      <c r="L77" s="203">
        <f>VLOOKUP(C:C,total251219111800!B:F,5,0)</f>
        <v>319</v>
      </c>
      <c r="M77" s="8"/>
      <c r="N77" s="21">
        <f t="shared" si="1"/>
        <v>319</v>
      </c>
      <c r="O77" s="44">
        <v>450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450</v>
      </c>
      <c r="V77" s="45">
        <v>131</v>
      </c>
      <c r="W77" s="41">
        <v>0.7088888888888889</v>
      </c>
      <c r="X77" s="46" t="s">
        <v>4390</v>
      </c>
      <c r="Y77" s="46"/>
    </row>
    <row r="78" spans="1:26">
      <c r="A78" s="29" t="s">
        <v>1112</v>
      </c>
      <c r="B78" s="30" t="s">
        <v>356</v>
      </c>
      <c r="C78" s="17" t="s">
        <v>60</v>
      </c>
      <c r="D78" s="24" t="s">
        <v>61</v>
      </c>
      <c r="E78" s="23"/>
      <c r="F78" s="19">
        <v>1324</v>
      </c>
      <c r="G78" s="21">
        <v>1622</v>
      </c>
      <c r="H78" s="21">
        <v>1792</v>
      </c>
      <c r="I78" s="8">
        <f>VLOOKUP(C78,'202310-202403出荷数total2403220951'!B:F,5,0)</f>
        <v>1087</v>
      </c>
      <c r="J78" s="203">
        <f>VLOOKUP(C78,'出荷数2307～2406total241008110618'!B:F,5,0)</f>
        <v>1970</v>
      </c>
      <c r="K78" s="214">
        <f>VLOOKUP(C78,'出荷数2407-2506total250730101950'!B:F,5,0)</f>
        <v>1824</v>
      </c>
      <c r="L78" s="203">
        <f>VLOOKUP(C:C,total251219111800!B:F,5,0)</f>
        <v>900</v>
      </c>
      <c r="M78" s="8"/>
      <c r="N78" s="21">
        <f t="shared" si="1"/>
        <v>900</v>
      </c>
      <c r="O78" s="44">
        <v>2841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2841</v>
      </c>
      <c r="V78" s="45">
        <v>1941</v>
      </c>
      <c r="W78" s="41">
        <v>0.3167898627243928</v>
      </c>
      <c r="X78" s="46"/>
      <c r="Y78" s="46"/>
    </row>
    <row r="79" spans="1:26">
      <c r="A79" s="29" t="s">
        <v>1113</v>
      </c>
      <c r="B79" s="30" t="s">
        <v>356</v>
      </c>
      <c r="C79" s="17" t="s">
        <v>254</v>
      </c>
      <c r="D79" s="24" t="s">
        <v>255</v>
      </c>
      <c r="E79" s="23"/>
      <c r="F79" s="19">
        <v>30</v>
      </c>
      <c r="G79" s="21">
        <v>1288</v>
      </c>
      <c r="H79" s="21">
        <v>1790</v>
      </c>
      <c r="I79" s="8">
        <f>VLOOKUP(C79,'202310-202403出荷数total2403220951'!B:F,5,0)</f>
        <v>845</v>
      </c>
      <c r="J79" s="203">
        <f>VLOOKUP(C79,'出荷数2307～2406total241008110618'!B:F,5,0)</f>
        <v>1682</v>
      </c>
      <c r="K79" s="214">
        <f>VLOOKUP(C79,'出荷数2407-2506total250730101950'!B:F,5,0)</f>
        <v>1326</v>
      </c>
      <c r="L79" s="203">
        <f>VLOOKUP(C:C,total251219111800!B:F,5,0)</f>
        <v>366</v>
      </c>
      <c r="M79" s="8"/>
      <c r="N79" s="21">
        <f t="shared" si="1"/>
        <v>366</v>
      </c>
      <c r="O79" s="44">
        <v>1743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1743</v>
      </c>
      <c r="V79" s="45">
        <v>1377</v>
      </c>
      <c r="W79" s="41">
        <v>0.20998278829604131</v>
      </c>
      <c r="X79" s="46"/>
      <c r="Y79" s="46"/>
    </row>
    <row r="80" spans="1:26">
      <c r="A80" s="29" t="s">
        <v>1114</v>
      </c>
      <c r="B80" s="30" t="s">
        <v>356</v>
      </c>
      <c r="C80" s="7" t="s">
        <v>160</v>
      </c>
      <c r="D80" s="20" t="s">
        <v>161</v>
      </c>
      <c r="E80" s="19"/>
      <c r="F80" s="19">
        <v>6851</v>
      </c>
      <c r="G80" s="21">
        <v>3631</v>
      </c>
      <c r="H80" s="21">
        <v>3310</v>
      </c>
      <c r="I80" s="213">
        <f>VLOOKUP(C80,'202310-202403出荷数total2403220951'!B:F,5,0)</f>
        <v>2276</v>
      </c>
      <c r="J80" s="203">
        <f>VLOOKUP(C80,'出荷数2307～2406total241008110618'!B:F,5,0)</f>
        <v>2977</v>
      </c>
      <c r="K80" s="214">
        <f>VLOOKUP(C80,'出荷数2407-2506total250730101950'!B:F,5,0)</f>
        <v>1413</v>
      </c>
      <c r="L80" s="203">
        <f>VLOOKUP(C:C,total251219111800!B:F,5,0)</f>
        <v>456</v>
      </c>
      <c r="M80" s="8"/>
      <c r="N80" s="21">
        <f t="shared" si="1"/>
        <v>456</v>
      </c>
      <c r="O80" s="44">
        <v>2267</v>
      </c>
      <c r="P80" s="44">
        <v>200</v>
      </c>
      <c r="Q80" s="44">
        <v>0</v>
      </c>
      <c r="R80" s="44">
        <v>0</v>
      </c>
      <c r="S80" s="44">
        <v>200</v>
      </c>
      <c r="T80" s="45">
        <v>0</v>
      </c>
      <c r="U80" s="45">
        <v>2067</v>
      </c>
      <c r="V80" s="45">
        <v>1611</v>
      </c>
      <c r="W80" s="41">
        <v>0.18483988650182409</v>
      </c>
      <c r="X80" s="46"/>
      <c r="Y80" s="46"/>
      <c r="Z80" s="253"/>
    </row>
    <row r="81" spans="1:27">
      <c r="A81" s="29" t="s">
        <v>1115</v>
      </c>
      <c r="B81" s="30" t="s">
        <v>356</v>
      </c>
      <c r="C81" s="6" t="s">
        <v>119</v>
      </c>
      <c r="D81" s="20" t="s">
        <v>120</v>
      </c>
      <c r="E81" s="19" t="s">
        <v>116</v>
      </c>
      <c r="F81" s="19">
        <v>7367</v>
      </c>
      <c r="G81" s="21">
        <v>4388</v>
      </c>
      <c r="H81" s="21">
        <v>521</v>
      </c>
      <c r="I81" s="213">
        <f>VLOOKUP(C81,'202310-202403出荷数total2403220951'!B:F,5,0)</f>
        <v>2848</v>
      </c>
      <c r="J81" s="203">
        <f>VLOOKUP(C81,'出荷数2307～2406total241008110618'!B:F,5,0)</f>
        <v>3288</v>
      </c>
      <c r="K81" s="214">
        <f>VLOOKUP(C81,'出荷数2407-2506total250730101950'!B:F,5,0)</f>
        <v>2304</v>
      </c>
      <c r="L81" s="203">
        <f>VLOOKUP(C:C,total251219111800!B:F,5,0)</f>
        <v>744</v>
      </c>
      <c r="M81" s="8"/>
      <c r="N81" s="21">
        <f t="shared" si="1"/>
        <v>744</v>
      </c>
      <c r="O81" s="44">
        <v>4345</v>
      </c>
      <c r="P81" s="44">
        <v>3430</v>
      </c>
      <c r="Q81" s="44">
        <v>0</v>
      </c>
      <c r="R81" s="44">
        <v>0</v>
      </c>
      <c r="S81" s="44">
        <v>3430</v>
      </c>
      <c r="T81" s="45">
        <v>0</v>
      </c>
      <c r="U81" s="45">
        <v>915</v>
      </c>
      <c r="V81" s="45">
        <v>171</v>
      </c>
      <c r="W81" s="41">
        <v>9.569131832797427E-2</v>
      </c>
      <c r="X81" s="46"/>
      <c r="Y81" s="46"/>
    </row>
    <row r="82" spans="1:27">
      <c r="A82" s="29" t="s">
        <v>1116</v>
      </c>
      <c r="B82" s="30" t="s">
        <v>356</v>
      </c>
      <c r="C82" s="6" t="s">
        <v>22</v>
      </c>
      <c r="D82" s="20" t="s">
        <v>23</v>
      </c>
      <c r="E82" s="19"/>
      <c r="F82" s="19">
        <v>10633</v>
      </c>
      <c r="G82" s="21">
        <v>6065</v>
      </c>
      <c r="H82" s="21">
        <v>2945</v>
      </c>
      <c r="I82" s="213">
        <f>VLOOKUP(C82,'202310-202403出荷数total2403220951'!B:F,5,0)</f>
        <v>3324</v>
      </c>
      <c r="J82" s="203">
        <f>VLOOKUP(C82,'出荷数2307～2406total241008110618'!B:F,5,0)</f>
        <v>5243</v>
      </c>
      <c r="K82" s="214">
        <f>VLOOKUP(C82,'出荷数2407-2506total250730101950'!B:F,5,0)</f>
        <v>13654</v>
      </c>
      <c r="L82" s="203">
        <f>VLOOKUP(C:C,total251219111800!B:F,5,0)</f>
        <v>1335</v>
      </c>
      <c r="M82" s="213">
        <v>4500</v>
      </c>
      <c r="N82" s="211">
        <v>3000</v>
      </c>
      <c r="O82" s="44">
        <v>6599</v>
      </c>
      <c r="P82" s="44">
        <v>3060</v>
      </c>
      <c r="Q82" s="44">
        <v>0</v>
      </c>
      <c r="R82" s="44">
        <v>0</v>
      </c>
      <c r="S82" s="44">
        <v>3160</v>
      </c>
      <c r="T82" s="45">
        <v>-100</v>
      </c>
      <c r="U82" s="45">
        <v>3439</v>
      </c>
      <c r="V82" s="45">
        <v>439</v>
      </c>
      <c r="W82" s="41">
        <v>0.31059115850502123</v>
      </c>
      <c r="X82" s="46"/>
      <c r="Y82" s="46"/>
    </row>
    <row r="83" spans="1:27">
      <c r="A83" s="29" t="s">
        <v>1117</v>
      </c>
      <c r="B83" s="30" t="s">
        <v>356</v>
      </c>
      <c r="C83" s="6" t="s">
        <v>144</v>
      </c>
      <c r="D83" s="20" t="s">
        <v>145</v>
      </c>
      <c r="E83" s="19"/>
      <c r="F83" s="19">
        <v>270</v>
      </c>
      <c r="G83" s="21">
        <v>814</v>
      </c>
      <c r="H83" s="21">
        <v>677</v>
      </c>
      <c r="I83" s="8">
        <f>VLOOKUP(C83,'202310-202403出荷数total2403220951'!B:F,5,0)</f>
        <v>269</v>
      </c>
      <c r="J83" s="203">
        <f>VLOOKUP(C83,'出荷数2307～2406total241008110618'!B:F,5,0)</f>
        <v>668</v>
      </c>
      <c r="K83" s="214">
        <f>VLOOKUP(C83,'出荷数2407-2506total250730101950'!B:F,5,0)</f>
        <v>826</v>
      </c>
      <c r="L83" s="203">
        <f>VLOOKUP(C:C,total251219111800!B:F,5,0)</f>
        <v>90</v>
      </c>
      <c r="M83" s="8"/>
      <c r="N83" s="21">
        <f t="shared" si="1"/>
        <v>90</v>
      </c>
      <c r="O83" s="44">
        <v>2441</v>
      </c>
      <c r="P83" s="44">
        <v>0</v>
      </c>
      <c r="Q83" s="44">
        <v>0</v>
      </c>
      <c r="R83" s="44">
        <v>0</v>
      </c>
      <c r="S83" s="44">
        <v>0</v>
      </c>
      <c r="T83" s="45">
        <v>0</v>
      </c>
      <c r="U83" s="45">
        <v>2441</v>
      </c>
      <c r="V83" s="45">
        <v>2351</v>
      </c>
      <c r="W83" s="41">
        <v>3.6870135190495701E-2</v>
      </c>
      <c r="X83" s="46"/>
      <c r="Y83" s="46"/>
    </row>
    <row r="84" spans="1:27">
      <c r="A84" s="29" t="s">
        <v>1118</v>
      </c>
      <c r="B84" s="30" t="s">
        <v>356</v>
      </c>
      <c r="C84" s="17" t="s">
        <v>134</v>
      </c>
      <c r="D84" s="24" t="s">
        <v>135</v>
      </c>
      <c r="E84" s="23"/>
      <c r="F84" s="19">
        <v>3306</v>
      </c>
      <c r="G84" s="21">
        <v>2817</v>
      </c>
      <c r="H84" s="21">
        <v>1743</v>
      </c>
      <c r="I84" s="8">
        <f>VLOOKUP(C84,'202310-202403出荷数total2403220951'!B:F,5,0)</f>
        <v>273</v>
      </c>
      <c r="J84" s="203">
        <f>VLOOKUP(C84,'出荷数2307～2406total241008110618'!B:F,5,0)</f>
        <v>477</v>
      </c>
      <c r="K84" s="214">
        <f>VLOOKUP(C84,'出荷数2407-2506total250730101950'!B:F,5,0)</f>
        <v>351</v>
      </c>
      <c r="L84" s="203">
        <f>VLOOKUP(C:C,total251219111800!B:F,5,0)</f>
        <v>211</v>
      </c>
      <c r="M84" s="8"/>
      <c r="N84" s="21">
        <f t="shared" si="1"/>
        <v>211</v>
      </c>
      <c r="O84" s="44">
        <v>7228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7228</v>
      </c>
      <c r="V84" s="45">
        <v>7017</v>
      </c>
      <c r="W84" s="41">
        <v>2.919203099059214E-2</v>
      </c>
      <c r="X84" s="46"/>
      <c r="Y84" s="46"/>
    </row>
    <row r="85" spans="1:27">
      <c r="A85" s="29" t="s">
        <v>1119</v>
      </c>
      <c r="B85" s="30" t="s">
        <v>356</v>
      </c>
      <c r="C85" s="6" t="s">
        <v>172</v>
      </c>
      <c r="D85" s="20" t="s">
        <v>173</v>
      </c>
      <c r="E85" s="19"/>
      <c r="F85" s="19">
        <v>1177</v>
      </c>
      <c r="G85" s="21">
        <v>2128</v>
      </c>
      <c r="H85" s="21">
        <v>1537</v>
      </c>
      <c r="I85" s="8">
        <f>VLOOKUP(C85,'202310-202403出荷数total2403220951'!B:F,5,0)</f>
        <v>834</v>
      </c>
      <c r="J85" s="203">
        <f>VLOOKUP(C85,'出荷数2307～2406total241008110618'!B:F,5,0)</f>
        <v>1486</v>
      </c>
      <c r="K85" s="214">
        <f>VLOOKUP(C85,'出荷数2407-2506total250730101950'!B:F,5,0)</f>
        <v>1411</v>
      </c>
      <c r="L85" s="203">
        <f>VLOOKUP(C:C,total251219111800!B:F,5,0)</f>
        <v>822</v>
      </c>
      <c r="M85" s="8"/>
      <c r="N85" s="21">
        <f t="shared" si="1"/>
        <v>822</v>
      </c>
      <c r="O85" s="44">
        <v>2808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2808</v>
      </c>
      <c r="V85" s="45">
        <v>1986</v>
      </c>
      <c r="W85" s="41">
        <v>0.29273504273504275</v>
      </c>
      <c r="X85" s="46"/>
      <c r="Y85" s="46"/>
    </row>
    <row r="86" spans="1:27" s="200" customFormat="1">
      <c r="A86" s="192" t="s">
        <v>1120</v>
      </c>
      <c r="B86" s="193" t="s">
        <v>356</v>
      </c>
      <c r="C86" s="194" t="s">
        <v>53</v>
      </c>
      <c r="D86" s="195" t="s">
        <v>54</v>
      </c>
      <c r="E86" s="194"/>
      <c r="F86" s="194">
        <v>1511</v>
      </c>
      <c r="G86" s="196">
        <v>1031</v>
      </c>
      <c r="H86" s="21">
        <v>1052</v>
      </c>
      <c r="I86" s="8">
        <f>VLOOKUP(C86,'202310-202403出荷数total2403220951'!B:F,5,0)</f>
        <v>513</v>
      </c>
      <c r="J86" s="203">
        <f>VLOOKUP(C86,'出荷数2307～2406total241008110618'!B:F,5,0)</f>
        <v>546</v>
      </c>
      <c r="K86" s="214" t="e">
        <f>VLOOKUP(C86,'出荷数2407-2506total250730101950'!B:F,5,0)</f>
        <v>#N/A</v>
      </c>
      <c r="L86" s="203" t="e">
        <f>VLOOKUP(C:C,total251219111800!B:F,5,0)</f>
        <v>#N/A</v>
      </c>
      <c r="M86" s="8"/>
      <c r="N86" s="21" t="e">
        <f t="shared" si="1"/>
        <v>#N/A</v>
      </c>
      <c r="O86" s="196">
        <v>0</v>
      </c>
      <c r="P86" s="196">
        <v>0</v>
      </c>
      <c r="Q86" s="44">
        <v>0</v>
      </c>
      <c r="R86" s="196">
        <v>0</v>
      </c>
      <c r="S86" s="196">
        <v>0</v>
      </c>
      <c r="T86" s="197">
        <v>0</v>
      </c>
      <c r="U86" s="197">
        <v>0</v>
      </c>
      <c r="V86" s="197" t="e">
        <v>#N/A</v>
      </c>
      <c r="W86" s="198" t="e">
        <v>#N/A</v>
      </c>
      <c r="X86" s="199"/>
      <c r="Y86" s="199"/>
      <c r="Z86" s="201"/>
      <c r="AA86" s="201"/>
    </row>
    <row r="87" spans="1:27">
      <c r="A87" s="29" t="s">
        <v>1121</v>
      </c>
      <c r="B87" s="30" t="s">
        <v>356</v>
      </c>
      <c r="C87" s="17" t="s">
        <v>129</v>
      </c>
      <c r="D87" s="24" t="s">
        <v>130</v>
      </c>
      <c r="E87" s="23"/>
      <c r="F87" s="19">
        <v>3121</v>
      </c>
      <c r="G87" s="21">
        <v>3233</v>
      </c>
      <c r="H87" s="21">
        <v>3120</v>
      </c>
      <c r="I87" s="8">
        <f>VLOOKUP(C87,'202310-202403出荷数total2403220951'!B:F,5,0)</f>
        <v>1553</v>
      </c>
      <c r="J87" s="203">
        <f>VLOOKUP(C87,'出荷数2307～2406total241008110618'!B:F,5,0)</f>
        <v>3072</v>
      </c>
      <c r="K87" s="214">
        <f>VLOOKUP(C87,'出荷数2407-2506total250730101950'!B:F,5,0)</f>
        <v>3947</v>
      </c>
      <c r="L87" s="203">
        <f>VLOOKUP(C:C,total251219111800!B:F,5,0)</f>
        <v>1574</v>
      </c>
      <c r="M87" s="8"/>
      <c r="N87" s="21">
        <f t="shared" si="1"/>
        <v>1574</v>
      </c>
      <c r="O87" s="44">
        <v>4167</v>
      </c>
      <c r="P87" s="44">
        <v>0</v>
      </c>
      <c r="Q87" s="44">
        <v>0</v>
      </c>
      <c r="R87" s="44">
        <v>0</v>
      </c>
      <c r="S87" s="44">
        <v>0</v>
      </c>
      <c r="T87" s="45">
        <v>0</v>
      </c>
      <c r="U87" s="45">
        <v>4167</v>
      </c>
      <c r="V87" s="45">
        <v>2593</v>
      </c>
      <c r="W87" s="41">
        <v>0.37772978161747062</v>
      </c>
      <c r="X87" s="46"/>
      <c r="Y87" s="46"/>
    </row>
    <row r="88" spans="1:27">
      <c r="A88" s="29" t="s">
        <v>1122</v>
      </c>
      <c r="B88" s="30" t="s">
        <v>356</v>
      </c>
      <c r="C88" s="17" t="s">
        <v>250</v>
      </c>
      <c r="D88" s="24" t="s">
        <v>251</v>
      </c>
      <c r="E88" s="23"/>
      <c r="F88" s="19">
        <v>1334</v>
      </c>
      <c r="G88" s="21">
        <v>1879</v>
      </c>
      <c r="H88" s="21">
        <v>908</v>
      </c>
      <c r="I88" s="8">
        <f>VLOOKUP(C88,'202310-202403出荷数total2403220951'!B:F,5,0)</f>
        <v>222</v>
      </c>
      <c r="J88" s="203">
        <f>VLOOKUP(C88,'出荷数2307～2406total241008110618'!B:F,5,0)</f>
        <v>732</v>
      </c>
      <c r="K88" s="214">
        <f>VLOOKUP(C88,'出荷数2407-2506total250730101950'!B:F,5,0)</f>
        <v>817</v>
      </c>
      <c r="L88" s="203">
        <f>VLOOKUP(C:C,total251219111800!B:F,5,0)</f>
        <v>295</v>
      </c>
      <c r="M88" s="8"/>
      <c r="N88" s="21">
        <f t="shared" si="1"/>
        <v>295</v>
      </c>
      <c r="O88" s="44">
        <v>254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254</v>
      </c>
      <c r="V88" s="45">
        <v>-41</v>
      </c>
      <c r="W88" s="41">
        <v>1.1614173228346456</v>
      </c>
      <c r="X88" s="46"/>
      <c r="Y88" s="46"/>
    </row>
    <row r="89" spans="1:27">
      <c r="A89" s="29" t="s">
        <v>1123</v>
      </c>
      <c r="B89" s="30" t="s">
        <v>356</v>
      </c>
      <c r="C89" s="17" t="s">
        <v>127</v>
      </c>
      <c r="D89" s="24" t="s">
        <v>128</v>
      </c>
      <c r="E89" s="23"/>
      <c r="F89" s="19">
        <v>3215</v>
      </c>
      <c r="G89" s="21">
        <v>3856</v>
      </c>
      <c r="H89" s="21">
        <v>4252</v>
      </c>
      <c r="I89" s="213">
        <f>VLOOKUP(C89,'202310-202403出荷数total2403220951'!B:F,5,0)</f>
        <v>2413</v>
      </c>
      <c r="J89" s="203">
        <f>VLOOKUP(C89,'出荷数2307～2406total241008110618'!B:F,5,0)</f>
        <v>4143</v>
      </c>
      <c r="K89" s="214">
        <f>VLOOKUP(C89,'出荷数2407-2506total250730101950'!B:F,5,0)</f>
        <v>6112</v>
      </c>
      <c r="L89" s="203">
        <f>VLOOKUP(C:C,total251219111800!B:F,5,0)</f>
        <v>2918</v>
      </c>
      <c r="M89" s="8"/>
      <c r="N89" s="21">
        <f t="shared" si="1"/>
        <v>2918</v>
      </c>
      <c r="O89" s="44">
        <v>3833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3833</v>
      </c>
      <c r="V89" s="45">
        <v>915</v>
      </c>
      <c r="W89" s="41">
        <v>0.76128358987738065</v>
      </c>
      <c r="X89" s="46"/>
      <c r="Y89" s="46"/>
    </row>
    <row r="90" spans="1:27" s="231" customFormat="1">
      <c r="A90" s="223" t="s">
        <v>3768</v>
      </c>
      <c r="B90" s="224" t="s">
        <v>356</v>
      </c>
      <c r="C90" s="225" t="s">
        <v>235</v>
      </c>
      <c r="D90" s="226" t="s">
        <v>236</v>
      </c>
      <c r="E90" s="225"/>
      <c r="F90" s="225">
        <v>102</v>
      </c>
      <c r="G90" s="227">
        <v>340</v>
      </c>
      <c r="H90" s="227">
        <v>49</v>
      </c>
      <c r="I90" s="8">
        <f>VLOOKUP(C90,'202310-202403出荷数total2403220951'!B:F,5,0)</f>
        <v>6</v>
      </c>
      <c r="J90" s="203">
        <f>VLOOKUP(C90,'出荷数2307～2406total241008110618'!B:F,5,0)</f>
        <v>434</v>
      </c>
      <c r="K90" s="214" t="e">
        <f>VLOOKUP(C90,'出荷数2407-2506total250730101950'!B:F,5,0)</f>
        <v>#N/A</v>
      </c>
      <c r="L90" s="203" t="e">
        <f>VLOOKUP(C:C,total251219111800!B:F,5,0)</f>
        <v>#N/A</v>
      </c>
      <c r="M90" s="8"/>
      <c r="N90" s="21" t="e">
        <f t="shared" si="1"/>
        <v>#N/A</v>
      </c>
      <c r="O90" s="227">
        <v>0</v>
      </c>
      <c r="P90" s="227">
        <v>0</v>
      </c>
      <c r="Q90" s="44">
        <v>0</v>
      </c>
      <c r="R90" s="227">
        <v>0</v>
      </c>
      <c r="S90" s="227">
        <v>0</v>
      </c>
      <c r="T90" s="228">
        <v>0</v>
      </c>
      <c r="U90" s="228">
        <v>0</v>
      </c>
      <c r="V90" s="228" t="e">
        <v>#N/A</v>
      </c>
      <c r="W90" s="229" t="e">
        <v>#N/A</v>
      </c>
      <c r="X90" s="230"/>
      <c r="Y90" s="230"/>
      <c r="Z90" s="232"/>
      <c r="AA90" s="232"/>
    </row>
    <row r="91" spans="1:27">
      <c r="A91" s="29" t="s">
        <v>1125</v>
      </c>
      <c r="B91" s="30" t="s">
        <v>356</v>
      </c>
      <c r="C91" s="7" t="s">
        <v>221</v>
      </c>
      <c r="D91" s="20" t="s">
        <v>222</v>
      </c>
      <c r="E91" s="19"/>
      <c r="F91" s="19">
        <v>1538</v>
      </c>
      <c r="G91" s="21">
        <v>2587</v>
      </c>
      <c r="H91" s="21">
        <v>571</v>
      </c>
      <c r="I91" s="8">
        <f>VLOOKUP(C91,'202310-202403出荷数total2403220951'!B:F,5,0)</f>
        <v>874</v>
      </c>
      <c r="J91" s="203">
        <f>VLOOKUP(C91,'出荷数2307～2406total241008110618'!B:F,5,0)</f>
        <v>1045</v>
      </c>
      <c r="K91" s="214">
        <f>VLOOKUP(C91,'出荷数2407-2506total250730101950'!B:F,5,0)</f>
        <v>429</v>
      </c>
      <c r="L91" s="203">
        <f>VLOOKUP(C:C,total251219111800!B:F,5,0)</f>
        <v>22</v>
      </c>
      <c r="M91" s="211">
        <v>1400</v>
      </c>
      <c r="N91" s="211">
        <v>1400</v>
      </c>
      <c r="O91" s="44">
        <v>4407</v>
      </c>
      <c r="P91" s="44">
        <v>100</v>
      </c>
      <c r="Q91" s="44">
        <v>0</v>
      </c>
      <c r="R91" s="44">
        <v>0</v>
      </c>
      <c r="S91" s="44">
        <v>100</v>
      </c>
      <c r="T91" s="45">
        <v>0</v>
      </c>
      <c r="U91" s="45">
        <v>4307</v>
      </c>
      <c r="V91" s="45">
        <v>2907</v>
      </c>
      <c r="W91" s="41">
        <v>0.31062791213667629</v>
      </c>
      <c r="X91" s="46"/>
      <c r="Y91" s="46"/>
    </row>
    <row r="92" spans="1:27" ht="15" customHeight="1">
      <c r="A92" s="29" t="s">
        <v>1127</v>
      </c>
      <c r="B92" s="30" t="s">
        <v>356</v>
      </c>
      <c r="C92" s="7" t="s">
        <v>203</v>
      </c>
      <c r="D92" s="7" t="s">
        <v>204</v>
      </c>
      <c r="E92" s="6"/>
      <c r="F92" s="6">
        <v>8125</v>
      </c>
      <c r="G92" s="8">
        <v>7398</v>
      </c>
      <c r="H92" s="21">
        <v>4528</v>
      </c>
      <c r="I92" s="8">
        <f>VLOOKUP(C92,'202310-202403出荷数total2403220951'!B:F,5,0)</f>
        <v>1614</v>
      </c>
      <c r="J92" s="203">
        <f>VLOOKUP(C92,'出荷数2307～2406total241008110618'!B:F,5,0)</f>
        <v>3692</v>
      </c>
      <c r="K92" s="214">
        <f>VLOOKUP(C92,'出荷数2407-2506total250730101950'!B:F,5,0)</f>
        <v>3180</v>
      </c>
      <c r="L92" s="203">
        <f>VLOOKUP(C:C,total251219111800!B:F,5,0)</f>
        <v>1448</v>
      </c>
      <c r="M92" s="8"/>
      <c r="N92" s="21">
        <f t="shared" si="1"/>
        <v>1448</v>
      </c>
      <c r="O92" s="44">
        <v>5191</v>
      </c>
      <c r="P92" s="44">
        <v>670</v>
      </c>
      <c r="Q92" s="44">
        <v>40</v>
      </c>
      <c r="R92" s="44">
        <v>0</v>
      </c>
      <c r="S92" s="44">
        <v>1200</v>
      </c>
      <c r="T92" s="45">
        <v>-530</v>
      </c>
      <c r="U92" s="45">
        <v>4031</v>
      </c>
      <c r="V92" s="45">
        <v>2583</v>
      </c>
      <c r="W92" s="41">
        <v>0.24705681624296194</v>
      </c>
      <c r="X92" s="46"/>
      <c r="Y92" s="46"/>
    </row>
    <row r="93" spans="1:27" s="152" customFormat="1" ht="18.600000000000001" customHeight="1">
      <c r="A93" s="144" t="s">
        <v>1128</v>
      </c>
      <c r="B93" s="145" t="s">
        <v>356</v>
      </c>
      <c r="C93" s="147" t="s">
        <v>2895</v>
      </c>
      <c r="D93" s="147" t="s">
        <v>2896</v>
      </c>
      <c r="E93" s="146"/>
      <c r="F93" s="146">
        <v>0</v>
      </c>
      <c r="G93" s="148">
        <v>5</v>
      </c>
      <c r="H93" s="21">
        <v>904</v>
      </c>
      <c r="I93" s="8" t="e">
        <f>VLOOKUP(C93,'202310-202403出荷数total2403220951'!B:F,5,0)</f>
        <v>#N/A</v>
      </c>
      <c r="J93" s="203" t="e">
        <f>VLOOKUP(C93,'出荷数2307～2406total241008110618'!B:F,5,0)</f>
        <v>#N/A</v>
      </c>
      <c r="K93" s="214" t="e">
        <f>VLOOKUP(C93,'出荷数2407-2506total250730101950'!B:F,5,0)</f>
        <v>#N/A</v>
      </c>
      <c r="L93" s="203" t="e">
        <f>VLOOKUP(C:C,total251219111800!B:F,5,0)</f>
        <v>#N/A</v>
      </c>
      <c r="M93" s="211">
        <v>380</v>
      </c>
      <c r="N93" s="211">
        <v>380</v>
      </c>
      <c r="O93" s="148">
        <v>781</v>
      </c>
      <c r="P93" s="148">
        <v>0</v>
      </c>
      <c r="Q93" s="44">
        <v>0</v>
      </c>
      <c r="R93" s="148">
        <v>0</v>
      </c>
      <c r="S93" s="148">
        <v>0</v>
      </c>
      <c r="T93" s="149">
        <v>0</v>
      </c>
      <c r="U93" s="149">
        <v>781</v>
      </c>
      <c r="V93" s="149">
        <v>401</v>
      </c>
      <c r="W93" s="150">
        <v>0.48655569782330343</v>
      </c>
      <c r="X93" s="151"/>
      <c r="Y93" s="151"/>
      <c r="Z93" s="191"/>
      <c r="AA93" s="191"/>
    </row>
    <row r="94" spans="1:27" s="152" customFormat="1" ht="18.600000000000001" customHeight="1">
      <c r="A94" s="206" t="s">
        <v>1129</v>
      </c>
      <c r="B94" s="207" t="s">
        <v>356</v>
      </c>
      <c r="C94" s="208" t="s">
        <v>2890</v>
      </c>
      <c r="D94" s="208" t="s">
        <v>2891</v>
      </c>
      <c r="E94" s="209"/>
      <c r="F94" s="209">
        <v>684</v>
      </c>
      <c r="G94" s="210">
        <v>626</v>
      </c>
      <c r="H94" s="21">
        <v>772</v>
      </c>
      <c r="I94" s="8">
        <f>VLOOKUP(C94,'202310-202403出荷数total2403220951'!B:F,5,0)</f>
        <v>81</v>
      </c>
      <c r="J94" s="203">
        <f>VLOOKUP(C94,'出荷数2307～2406total241008110618'!B:F,5,0)</f>
        <v>221</v>
      </c>
      <c r="K94" s="214" t="e">
        <f>VLOOKUP(C94,'出荷数2407-2506total250730101950'!B:F,5,0)</f>
        <v>#N/A</v>
      </c>
      <c r="L94" s="203" t="e">
        <f>VLOOKUP(C:C,total251219111800!B:F,5,0)</f>
        <v>#N/A</v>
      </c>
      <c r="M94" s="8"/>
      <c r="N94" s="21" t="e">
        <f t="shared" si="1"/>
        <v>#N/A</v>
      </c>
      <c r="O94" s="148">
        <v>3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3</v>
      </c>
      <c r="V94" s="149" t="e">
        <v>#N/A</v>
      </c>
      <c r="W94" s="150" t="e">
        <v>#N/A</v>
      </c>
      <c r="X94" s="151"/>
      <c r="Y94" s="151"/>
      <c r="Z94" s="191"/>
      <c r="AA94" s="191"/>
    </row>
    <row r="95" spans="1:27">
      <c r="A95" s="29" t="s">
        <v>1130</v>
      </c>
      <c r="B95" s="30" t="s">
        <v>356</v>
      </c>
      <c r="C95" s="6" t="s">
        <v>98</v>
      </c>
      <c r="D95" s="20" t="s">
        <v>97</v>
      </c>
      <c r="E95" s="19" t="s">
        <v>93</v>
      </c>
      <c r="F95" s="19">
        <v>4518</v>
      </c>
      <c r="G95" s="21">
        <v>3870</v>
      </c>
      <c r="H95" s="21">
        <v>3467</v>
      </c>
      <c r="I95" s="8">
        <f>VLOOKUP(C95,'202310-202403出荷数total2403220951'!B:F,5,0)</f>
        <v>1429</v>
      </c>
      <c r="J95" s="203">
        <f>VLOOKUP(C95,'出荷数2307～2406total241008110618'!B:F,5,0)</f>
        <v>3078</v>
      </c>
      <c r="K95" s="214">
        <f>VLOOKUP(C95,'出荷数2407-2506total250730101950'!B:F,5,0)</f>
        <v>3161</v>
      </c>
      <c r="L95" s="203">
        <f>VLOOKUP(C:C,total251219111800!B:F,5,0)</f>
        <v>1695</v>
      </c>
      <c r="M95" s="8"/>
      <c r="N95" s="21">
        <f t="shared" si="1"/>
        <v>1695</v>
      </c>
      <c r="O95" s="44">
        <v>511</v>
      </c>
      <c r="P95" s="44">
        <v>0</v>
      </c>
      <c r="Q95" s="44">
        <v>3000</v>
      </c>
      <c r="R95" s="44">
        <v>0</v>
      </c>
      <c r="S95" s="44">
        <v>0</v>
      </c>
      <c r="T95" s="45">
        <v>0</v>
      </c>
      <c r="U95" s="45">
        <v>3511</v>
      </c>
      <c r="V95" s="45">
        <v>1816</v>
      </c>
      <c r="W95" s="41">
        <v>3.3170254403131114</v>
      </c>
      <c r="X95" s="46" t="s">
        <v>4361</v>
      </c>
      <c r="Y95" s="46"/>
    </row>
    <row r="96" spans="1:27">
      <c r="A96" s="29" t="s">
        <v>1131</v>
      </c>
      <c r="B96" s="30" t="s">
        <v>356</v>
      </c>
      <c r="C96" s="6" t="s">
        <v>231</v>
      </c>
      <c r="D96" s="20" t="s">
        <v>232</v>
      </c>
      <c r="E96" s="19"/>
      <c r="F96" s="19">
        <v>12335</v>
      </c>
      <c r="G96" s="21">
        <v>8441</v>
      </c>
      <c r="H96" s="21">
        <v>3599</v>
      </c>
      <c r="I96" s="213">
        <f>VLOOKUP(C96,'202310-202403出荷数total2403220951'!B:F,5,0)</f>
        <v>3021</v>
      </c>
      <c r="J96" s="203">
        <f>VLOOKUP(C96,'出荷数2307～2406total241008110618'!B:F,5,0)</f>
        <v>4038</v>
      </c>
      <c r="K96" s="214">
        <f>VLOOKUP(C96,'出荷数2407-2506total250730101950'!B:F,5,0)</f>
        <v>1769</v>
      </c>
      <c r="L96" s="203">
        <f>VLOOKUP(C:C,total251219111800!B:F,5,0)</f>
        <v>560</v>
      </c>
      <c r="M96" s="8"/>
      <c r="N96" s="21">
        <f t="shared" si="1"/>
        <v>560</v>
      </c>
      <c r="O96" s="44">
        <v>8988</v>
      </c>
      <c r="P96" s="44">
        <v>1500</v>
      </c>
      <c r="Q96" s="44">
        <v>0</v>
      </c>
      <c r="R96" s="44">
        <v>0</v>
      </c>
      <c r="S96" s="44">
        <v>1500</v>
      </c>
      <c r="T96" s="45">
        <v>0</v>
      </c>
      <c r="U96" s="45">
        <v>7488</v>
      </c>
      <c r="V96" s="45">
        <v>6928</v>
      </c>
      <c r="W96" s="41">
        <v>5.3394355453852023E-2</v>
      </c>
      <c r="X96" s="46"/>
      <c r="Y96" s="46"/>
    </row>
    <row r="97" spans="1:27">
      <c r="A97" s="29" t="s">
        <v>1132</v>
      </c>
      <c r="B97" s="30" t="s">
        <v>356</v>
      </c>
      <c r="C97" s="6" t="s">
        <v>117</v>
      </c>
      <c r="D97" s="20" t="s">
        <v>115</v>
      </c>
      <c r="E97" s="19" t="s">
        <v>118</v>
      </c>
      <c r="F97" s="19">
        <v>2663</v>
      </c>
      <c r="G97" s="21">
        <v>4626</v>
      </c>
      <c r="H97" s="21">
        <v>4263</v>
      </c>
      <c r="I97" s="8">
        <f>VLOOKUP(C97,'202310-202403出荷数total2403220951'!B:F,5,0)</f>
        <v>1415</v>
      </c>
      <c r="J97" s="203">
        <f>VLOOKUP(C97,'出荷数2307～2406total241008110618'!B:F,5,0)</f>
        <v>2582</v>
      </c>
      <c r="K97" s="214">
        <f>VLOOKUP(C97,'出荷数2407-2506total250730101950'!B:F,5,0)</f>
        <v>2814</v>
      </c>
      <c r="L97" s="203">
        <f>VLOOKUP(C:C,total251219111800!B:F,5,0)</f>
        <v>1960</v>
      </c>
      <c r="M97" s="8"/>
      <c r="N97" s="21">
        <f t="shared" si="1"/>
        <v>1960</v>
      </c>
      <c r="O97" s="44">
        <v>4339</v>
      </c>
      <c r="P97" s="44">
        <v>800</v>
      </c>
      <c r="Q97" s="44">
        <v>0</v>
      </c>
      <c r="R97" s="44">
        <v>0</v>
      </c>
      <c r="S97" s="44">
        <v>800</v>
      </c>
      <c r="T97" s="45">
        <v>0</v>
      </c>
      <c r="U97" s="45">
        <v>3539</v>
      </c>
      <c r="V97" s="45">
        <v>1579</v>
      </c>
      <c r="W97" s="41">
        <v>0.38139715898034637</v>
      </c>
      <c r="X97" s="46"/>
      <c r="Y97" s="46"/>
    </row>
    <row r="98" spans="1:27">
      <c r="A98" s="29" t="s">
        <v>1133</v>
      </c>
      <c r="B98" s="30" t="s">
        <v>356</v>
      </c>
      <c r="C98" s="17" t="s">
        <v>57</v>
      </c>
      <c r="D98" s="18" t="s">
        <v>58</v>
      </c>
      <c r="E98" s="17"/>
      <c r="F98" s="6">
        <v>3167</v>
      </c>
      <c r="G98" s="8">
        <v>3686</v>
      </c>
      <c r="H98" s="8">
        <v>4490</v>
      </c>
      <c r="I98" s="8">
        <f>VLOOKUP(C98,'202310-202403出荷数total2403220951'!B:F,5,0)</f>
        <v>1027</v>
      </c>
      <c r="J98" s="8">
        <f>VLOOKUP(C98,'出荷数2307～2406total241008110618'!B:F,5,0)</f>
        <v>2480</v>
      </c>
      <c r="K98" s="214">
        <f>VLOOKUP(C98,'出荷数2407-2506total250730101950'!B:F,5,0)</f>
        <v>1578</v>
      </c>
      <c r="L98" s="203">
        <f>VLOOKUP(C:C,total251219111800!B:F,5,0)</f>
        <v>247</v>
      </c>
      <c r="M98" s="8"/>
      <c r="N98" s="21">
        <f t="shared" si="1"/>
        <v>247</v>
      </c>
      <c r="O98" s="44">
        <v>2780</v>
      </c>
      <c r="P98" s="44">
        <v>0</v>
      </c>
      <c r="Q98" s="44">
        <v>0</v>
      </c>
      <c r="R98" s="44">
        <v>0</v>
      </c>
      <c r="S98" s="44">
        <v>100</v>
      </c>
      <c r="T98" s="45">
        <v>-100</v>
      </c>
      <c r="U98" s="45">
        <v>2680</v>
      </c>
      <c r="V98" s="45">
        <v>2433</v>
      </c>
      <c r="W98" s="204">
        <v>8.8848920863309352E-2</v>
      </c>
      <c r="X98" s="190"/>
      <c r="Y98" s="190"/>
    </row>
    <row r="99" spans="1:27">
      <c r="A99" s="29" t="s">
        <v>1134</v>
      </c>
      <c r="B99" s="30" t="s">
        <v>356</v>
      </c>
      <c r="C99" s="6" t="s">
        <v>245</v>
      </c>
      <c r="D99" s="20" t="s">
        <v>246</v>
      </c>
      <c r="E99" s="19" t="s">
        <v>247</v>
      </c>
      <c r="F99" s="19">
        <v>5717</v>
      </c>
      <c r="G99" s="21" t="s">
        <v>2945</v>
      </c>
      <c r="H99" s="21">
        <v>3844</v>
      </c>
      <c r="I99" s="8">
        <f>VLOOKUP(C99,'202310-202403出荷数total2403220951'!B:F,5,0)</f>
        <v>1058</v>
      </c>
      <c r="J99" s="203">
        <f>VLOOKUP(C99,'出荷数2307～2406total241008110618'!B:F,5,0)</f>
        <v>2412</v>
      </c>
      <c r="K99" s="214">
        <f>VLOOKUP(C99,'出荷数2407-2506total250730101950'!B:F,5,0)</f>
        <v>2874</v>
      </c>
      <c r="L99" s="203">
        <f>VLOOKUP(C:C,total251219111800!B:F,5,0)</f>
        <v>1317</v>
      </c>
      <c r="M99" s="8"/>
      <c r="N99" s="21">
        <f t="shared" si="1"/>
        <v>1317</v>
      </c>
      <c r="O99" s="44">
        <v>2162</v>
      </c>
      <c r="P99" s="44">
        <v>120</v>
      </c>
      <c r="Q99" s="44">
        <v>0</v>
      </c>
      <c r="R99" s="44">
        <v>0</v>
      </c>
      <c r="S99" s="44">
        <v>250</v>
      </c>
      <c r="T99" s="45">
        <v>-130</v>
      </c>
      <c r="U99" s="45">
        <v>1912</v>
      </c>
      <c r="V99" s="45">
        <v>595</v>
      </c>
      <c r="W99" s="41">
        <v>0.57712532865907096</v>
      </c>
      <c r="X99" s="46"/>
      <c r="Y99" s="46"/>
    </row>
    <row r="100" spans="1:27">
      <c r="A100" s="29" t="s">
        <v>3940</v>
      </c>
      <c r="B100" s="30" t="s">
        <v>356</v>
      </c>
      <c r="C100" s="6" t="s">
        <v>69</v>
      </c>
      <c r="D100" s="20" t="s">
        <v>70</v>
      </c>
      <c r="E100" s="19"/>
      <c r="F100" s="19">
        <v>15469</v>
      </c>
      <c r="G100" s="21">
        <v>8369</v>
      </c>
      <c r="H100" s="21">
        <v>9994</v>
      </c>
      <c r="I100" s="8">
        <f>VLOOKUP(C100,'202310-202403出荷数total2403220951'!B:F,5,0)</f>
        <v>2524</v>
      </c>
      <c r="J100" s="203">
        <f>VLOOKUP(C100,'出荷数2307～2406total241008110618'!B:F,5,0)</f>
        <v>7246</v>
      </c>
      <c r="K100" s="214">
        <f>VLOOKUP(C100,'出荷数2407-2506total250730101950'!B:F,5,0)</f>
        <v>19015</v>
      </c>
      <c r="L100" s="203">
        <f>VLOOKUP(C:C,total251219111800!B:F,5,0)</f>
        <v>3771</v>
      </c>
      <c r="M100" s="213">
        <v>4500</v>
      </c>
      <c r="N100" s="211">
        <v>3000</v>
      </c>
      <c r="O100" s="44">
        <v>7285</v>
      </c>
      <c r="P100" s="44">
        <v>7270</v>
      </c>
      <c r="Q100" s="44">
        <v>3000</v>
      </c>
      <c r="R100" s="44">
        <v>0</v>
      </c>
      <c r="S100" s="44">
        <v>7270</v>
      </c>
      <c r="T100" s="45">
        <v>0</v>
      </c>
      <c r="U100" s="45">
        <v>3015</v>
      </c>
      <c r="V100" s="45">
        <v>15</v>
      </c>
      <c r="W100" s="41">
        <v>0.20611473720371007</v>
      </c>
      <c r="X100" s="46"/>
      <c r="Y100" s="46"/>
    </row>
    <row r="101" spans="1:27">
      <c r="A101" s="29" t="s">
        <v>1136</v>
      </c>
      <c r="B101" s="30" t="s">
        <v>356</v>
      </c>
      <c r="C101" s="6" t="s">
        <v>73</v>
      </c>
      <c r="D101" s="20" t="s">
        <v>74</v>
      </c>
      <c r="E101" s="19"/>
      <c r="F101" s="19">
        <v>11345</v>
      </c>
      <c r="G101" s="21">
        <v>11456</v>
      </c>
      <c r="H101" s="21">
        <v>10589</v>
      </c>
      <c r="I101" s="8">
        <f>VLOOKUP(C101,'202310-202403出荷数total2403220951'!B:F,5,0)</f>
        <v>5132</v>
      </c>
      <c r="J101" s="203">
        <f>VLOOKUP(C101,'出荷数2307～2406total241008110618'!B:F,5,0)</f>
        <v>11201</v>
      </c>
      <c r="K101" s="214">
        <f>VLOOKUP(C101,'出荷数2407-2506total250730101950'!B:F,5,0)</f>
        <v>9515</v>
      </c>
      <c r="L101" s="203">
        <f>VLOOKUP(C:C,total251219111800!B:F,5,0)</f>
        <v>3579</v>
      </c>
      <c r="M101" s="8"/>
      <c r="N101" s="21">
        <f t="shared" si="1"/>
        <v>3579</v>
      </c>
      <c r="O101" s="44">
        <v>4613</v>
      </c>
      <c r="P101" s="44">
        <v>0</v>
      </c>
      <c r="Q101" s="44">
        <v>0</v>
      </c>
      <c r="R101" s="44">
        <v>0</v>
      </c>
      <c r="S101" s="44">
        <v>0</v>
      </c>
      <c r="T101" s="45">
        <v>0</v>
      </c>
      <c r="U101" s="45">
        <v>4613</v>
      </c>
      <c r="V101" s="45">
        <v>1034</v>
      </c>
      <c r="W101" s="41">
        <v>0.77585085627574246</v>
      </c>
      <c r="X101" s="233"/>
      <c r="Y101" s="233"/>
    </row>
    <row r="102" spans="1:27">
      <c r="A102" s="29" t="s">
        <v>1137</v>
      </c>
      <c r="B102" s="30" t="s">
        <v>356</v>
      </c>
      <c r="C102" s="6" t="s">
        <v>32</v>
      </c>
      <c r="D102" s="20" t="s">
        <v>33</v>
      </c>
      <c r="E102" s="19"/>
      <c r="F102" s="19">
        <v>8606</v>
      </c>
      <c r="G102" s="21">
        <v>6179</v>
      </c>
      <c r="H102" s="21">
        <v>5499</v>
      </c>
      <c r="I102" s="213">
        <f>VLOOKUP(C102,'202310-202403出荷数total2403220951'!B:F,5,0)</f>
        <v>6647</v>
      </c>
      <c r="J102" s="203">
        <f>VLOOKUP(C102,'出荷数2307～2406total241008110618'!B:F,5,0)</f>
        <v>8684</v>
      </c>
      <c r="K102" s="214">
        <f>VLOOKUP(C102,'出荷数2407-2506total250730101950'!B:F,5,0)</f>
        <v>11321</v>
      </c>
      <c r="L102" s="203">
        <f>VLOOKUP(C:C,total251219111800!B:F,5,0)</f>
        <v>3855</v>
      </c>
      <c r="M102" s="211">
        <v>5000</v>
      </c>
      <c r="N102" s="211">
        <v>5000</v>
      </c>
      <c r="O102" s="44">
        <v>9143</v>
      </c>
      <c r="P102" s="44">
        <v>200</v>
      </c>
      <c r="Q102" s="44">
        <v>0</v>
      </c>
      <c r="R102" s="44">
        <v>0</v>
      </c>
      <c r="S102" s="44">
        <v>200</v>
      </c>
      <c r="T102" s="45">
        <v>0</v>
      </c>
      <c r="U102" s="45">
        <v>8943</v>
      </c>
      <c r="V102" s="45">
        <v>3943</v>
      </c>
      <c r="W102" s="41">
        <v>0.53516001284384029</v>
      </c>
      <c r="X102" s="46"/>
      <c r="Y102" s="46"/>
    </row>
    <row r="103" spans="1:27">
      <c r="A103" s="29" t="s">
        <v>1138</v>
      </c>
      <c r="B103" s="30" t="s">
        <v>356</v>
      </c>
      <c r="C103" s="6" t="s">
        <v>34</v>
      </c>
      <c r="D103" s="20" t="s">
        <v>35</v>
      </c>
      <c r="E103" s="19"/>
      <c r="F103" s="19">
        <v>26448</v>
      </c>
      <c r="G103" s="21">
        <v>15181</v>
      </c>
      <c r="H103" s="21">
        <v>9247</v>
      </c>
      <c r="I103" s="213">
        <f>VLOOKUP(C103,'202310-202403出荷数total2403220951'!B:F,5,0)</f>
        <v>6431</v>
      </c>
      <c r="J103" s="203">
        <f>VLOOKUP(C103,'出荷数2307～2406total241008110618'!B:F,5,0)</f>
        <v>11660</v>
      </c>
      <c r="K103" s="214">
        <f>VLOOKUP(C103,'出荷数2407-2506total250730101950'!B:F,5,0)</f>
        <v>12559</v>
      </c>
      <c r="L103" s="203">
        <f>VLOOKUP(C:C,total251219111800!B:F,5,0)</f>
        <v>2387</v>
      </c>
      <c r="M103" s="8"/>
      <c r="N103" s="21">
        <f t="shared" si="1"/>
        <v>2387</v>
      </c>
      <c r="O103" s="44">
        <v>13989</v>
      </c>
      <c r="P103" s="44">
        <v>15810</v>
      </c>
      <c r="Q103" s="44">
        <v>3000</v>
      </c>
      <c r="R103" s="44">
        <v>0</v>
      </c>
      <c r="S103" s="44">
        <v>16910</v>
      </c>
      <c r="T103" s="45">
        <v>-1100</v>
      </c>
      <c r="U103" s="45">
        <v>79</v>
      </c>
      <c r="V103" s="45">
        <v>-2308</v>
      </c>
      <c r="W103" s="41">
        <v>8.0103359173126609E-2</v>
      </c>
      <c r="X103" s="46"/>
      <c r="Y103" s="46"/>
    </row>
    <row r="104" spans="1:27">
      <c r="A104" s="29" t="s">
        <v>1139</v>
      </c>
      <c r="B104" s="30" t="s">
        <v>356</v>
      </c>
      <c r="C104" s="6" t="s">
        <v>96</v>
      </c>
      <c r="D104" s="20" t="s">
        <v>97</v>
      </c>
      <c r="E104" s="19" t="s">
        <v>85</v>
      </c>
      <c r="F104" s="19">
        <v>4987</v>
      </c>
      <c r="G104" s="21">
        <v>4565</v>
      </c>
      <c r="H104" s="21">
        <v>4296</v>
      </c>
      <c r="I104" s="8">
        <f>VLOOKUP(C104,'202310-202403出荷数total2403220951'!B:F,5,0)</f>
        <v>1913</v>
      </c>
      <c r="J104" s="203">
        <f>VLOOKUP(C104,'出荷数2307～2406total241008110618'!B:F,5,0)</f>
        <v>4111</v>
      </c>
      <c r="K104" s="214">
        <f>VLOOKUP(C104,'出荷数2407-2506total250730101950'!B:F,5,0)</f>
        <v>4487</v>
      </c>
      <c r="L104" s="203">
        <f>VLOOKUP(C:C,total251219111800!B:F,5,0)</f>
        <v>2114</v>
      </c>
      <c r="M104" s="8"/>
      <c r="N104" s="21">
        <f t="shared" si="1"/>
        <v>2114</v>
      </c>
      <c r="O104" s="44">
        <v>2358</v>
      </c>
      <c r="P104" s="44">
        <v>0</v>
      </c>
      <c r="Q104" s="44">
        <v>0</v>
      </c>
      <c r="R104" s="44">
        <v>0</v>
      </c>
      <c r="S104" s="44">
        <v>0</v>
      </c>
      <c r="T104" s="45">
        <v>0</v>
      </c>
      <c r="U104" s="45">
        <v>2358</v>
      </c>
      <c r="V104" s="45">
        <v>244</v>
      </c>
      <c r="W104" s="41">
        <v>0.89652247667514839</v>
      </c>
      <c r="X104" s="46" t="s">
        <v>4357</v>
      </c>
      <c r="Y104" s="46"/>
    </row>
    <row r="105" spans="1:27">
      <c r="A105" s="29" t="s">
        <v>659</v>
      </c>
      <c r="B105" s="30" t="s">
        <v>356</v>
      </c>
      <c r="C105" s="6" t="s">
        <v>104</v>
      </c>
      <c r="D105" s="20" t="s">
        <v>105</v>
      </c>
      <c r="E105" s="19" t="s">
        <v>85</v>
      </c>
      <c r="F105" s="19">
        <v>4469</v>
      </c>
      <c r="G105" s="21">
        <v>3561</v>
      </c>
      <c r="H105" s="21">
        <v>2720</v>
      </c>
      <c r="I105" s="8">
        <f>VLOOKUP(C105,'202310-202403出荷数total2403220951'!B:F,5,0)</f>
        <v>1133</v>
      </c>
      <c r="J105" s="203">
        <f>VLOOKUP(C105,'出荷数2307～2406total241008110618'!B:F,5,0)</f>
        <v>2199</v>
      </c>
      <c r="K105" s="214">
        <f>VLOOKUP(C105,'出荷数2407-2506total250730101950'!B:F,5,0)</f>
        <v>1800</v>
      </c>
      <c r="L105" s="203">
        <f>VLOOKUP(C:C,total251219111800!B:F,5,0)</f>
        <v>836</v>
      </c>
      <c r="M105" s="8"/>
      <c r="N105" s="21">
        <f t="shared" si="1"/>
        <v>836</v>
      </c>
      <c r="O105" s="44">
        <v>1235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1235</v>
      </c>
      <c r="V105" s="45">
        <v>399</v>
      </c>
      <c r="W105" s="41">
        <v>0.67692307692307696</v>
      </c>
      <c r="X105" s="46" t="s">
        <v>4358</v>
      </c>
      <c r="Y105" s="46"/>
    </row>
    <row r="106" spans="1:27" s="268" customFormat="1">
      <c r="A106" s="260" t="s">
        <v>1140</v>
      </c>
      <c r="B106" s="261" t="s">
        <v>356</v>
      </c>
      <c r="C106" s="262" t="s">
        <v>139</v>
      </c>
      <c r="D106" s="263" t="s">
        <v>140</v>
      </c>
      <c r="E106" s="262"/>
      <c r="F106" s="262">
        <v>3436</v>
      </c>
      <c r="G106" s="264">
        <v>2428</v>
      </c>
      <c r="H106" s="264">
        <v>1183</v>
      </c>
      <c r="I106" s="264">
        <f>VLOOKUP(C106,'202310-202403出荷数total2403220951'!B:F,5,0)</f>
        <v>497</v>
      </c>
      <c r="J106" s="264">
        <f>VLOOKUP(C106,'出荷数2307～2406total241008110618'!B:F,5,0)</f>
        <v>844</v>
      </c>
      <c r="K106" s="214">
        <f>VLOOKUP(C106,'出荷数2407-2506total250730101950'!B:F,5,0)</f>
        <v>234</v>
      </c>
      <c r="L106" s="203">
        <f>VLOOKUP(C:C,total251219111800!B:F,5,0)</f>
        <v>78</v>
      </c>
      <c r="M106" s="8"/>
      <c r="N106" s="21">
        <f t="shared" si="1"/>
        <v>78</v>
      </c>
      <c r="O106" s="264">
        <v>135</v>
      </c>
      <c r="P106" s="264">
        <v>0</v>
      </c>
      <c r="Q106" s="264">
        <v>0</v>
      </c>
      <c r="R106" s="264">
        <v>0</v>
      </c>
      <c r="S106" s="264">
        <v>0</v>
      </c>
      <c r="T106" s="265">
        <v>0</v>
      </c>
      <c r="U106" s="265">
        <v>135</v>
      </c>
      <c r="V106" s="265">
        <v>57</v>
      </c>
      <c r="W106" s="266">
        <v>0.57777777777777772</v>
      </c>
      <c r="X106" s="267"/>
      <c r="Y106" s="267"/>
      <c r="Z106" s="37"/>
      <c r="AA106" s="37"/>
    </row>
    <row r="107" spans="1:27">
      <c r="A107" s="29" t="s">
        <v>1141</v>
      </c>
      <c r="B107" s="30" t="s">
        <v>356</v>
      </c>
      <c r="C107" s="6" t="s">
        <v>92</v>
      </c>
      <c r="D107" s="20" t="s">
        <v>90</v>
      </c>
      <c r="E107" s="19" t="s">
        <v>93</v>
      </c>
      <c r="F107" s="19">
        <v>3834</v>
      </c>
      <c r="G107" s="21">
        <v>3768</v>
      </c>
      <c r="H107" s="21">
        <v>3134</v>
      </c>
      <c r="I107" s="8">
        <f>VLOOKUP(C107,'202310-202403出荷数total2403220951'!B:F,5,0)</f>
        <v>1422</v>
      </c>
      <c r="J107" s="203">
        <f>VLOOKUP(C107,'出荷数2307～2406total241008110618'!B:F,5,0)</f>
        <v>2838</v>
      </c>
      <c r="K107" s="214">
        <f>VLOOKUP(C107,'出荷数2407-2506total250730101950'!B:F,5,0)</f>
        <v>2296</v>
      </c>
      <c r="L107" s="203">
        <f>VLOOKUP(C:C,total251219111800!B:F,5,0)</f>
        <v>950</v>
      </c>
      <c r="M107" s="8"/>
      <c r="N107" s="21">
        <f t="shared" si="1"/>
        <v>950</v>
      </c>
      <c r="O107" s="44">
        <v>5303</v>
      </c>
      <c r="P107" s="44">
        <v>0</v>
      </c>
      <c r="Q107" s="44">
        <v>0</v>
      </c>
      <c r="R107" s="44">
        <v>0</v>
      </c>
      <c r="S107" s="44">
        <v>0</v>
      </c>
      <c r="T107" s="45">
        <v>0</v>
      </c>
      <c r="U107" s="45">
        <v>5303</v>
      </c>
      <c r="V107" s="45">
        <v>4353</v>
      </c>
      <c r="W107" s="41">
        <v>0.17914388082217614</v>
      </c>
      <c r="X107" s="46"/>
      <c r="Y107" s="46"/>
    </row>
    <row r="108" spans="1:27">
      <c r="A108" s="29" t="s">
        <v>1142</v>
      </c>
      <c r="B108" s="30" t="s">
        <v>356</v>
      </c>
      <c r="C108" s="6" t="s">
        <v>174</v>
      </c>
      <c r="D108" s="20" t="s">
        <v>175</v>
      </c>
      <c r="E108" s="19" t="s">
        <v>176</v>
      </c>
      <c r="F108" s="19">
        <v>1141</v>
      </c>
      <c r="G108" s="21">
        <v>1380</v>
      </c>
      <c r="H108" s="21">
        <v>1568</v>
      </c>
      <c r="I108" s="8">
        <f>VLOOKUP(C108,'202310-202403出荷数total2403220951'!B:F,5,0)</f>
        <v>1204</v>
      </c>
      <c r="J108" s="203">
        <f>VLOOKUP(C108,'出荷数2307～2406total241008110618'!B:F,5,0)</f>
        <v>2134</v>
      </c>
      <c r="K108" s="214">
        <f>VLOOKUP(C108,'出荷数2407-2506total250730101950'!B:F,5,0)</f>
        <v>1204</v>
      </c>
      <c r="L108" s="203">
        <f>VLOOKUP(C:C,total251219111800!B:F,5,0)</f>
        <v>396</v>
      </c>
      <c r="M108" s="8"/>
      <c r="N108" s="21">
        <f t="shared" si="1"/>
        <v>396</v>
      </c>
      <c r="O108" s="44">
        <v>3292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3292</v>
      </c>
      <c r="V108" s="45">
        <v>2896</v>
      </c>
      <c r="W108" s="41">
        <v>0.12029161603888214</v>
      </c>
      <c r="X108" s="46"/>
      <c r="Y108" s="46"/>
    </row>
    <row r="109" spans="1:27">
      <c r="A109" s="29" t="s">
        <v>1143</v>
      </c>
      <c r="B109" s="30" t="s">
        <v>356</v>
      </c>
      <c r="C109" s="6" t="s">
        <v>227</v>
      </c>
      <c r="D109" s="20" t="s">
        <v>228</v>
      </c>
      <c r="E109" s="19"/>
      <c r="F109" s="19">
        <v>20122</v>
      </c>
      <c r="G109" s="21">
        <v>13815</v>
      </c>
      <c r="H109" s="21">
        <v>12730</v>
      </c>
      <c r="I109" s="8">
        <f>VLOOKUP(C109,'202310-202403出荷数total2403220951'!B:F,5,0)</f>
        <v>6615</v>
      </c>
      <c r="J109" s="203">
        <f>VLOOKUP(C109,'出荷数2307～2406total241008110618'!B:F,5,0)</f>
        <v>11025</v>
      </c>
      <c r="K109" s="214">
        <f>VLOOKUP(C109,'出荷数2407-2506total250730101950'!B:F,5,0)</f>
        <v>11632</v>
      </c>
      <c r="L109" s="203">
        <f>VLOOKUP(C:C,total251219111800!B:F,5,0)</f>
        <v>4051</v>
      </c>
      <c r="M109" s="8"/>
      <c r="N109" s="21">
        <f t="shared" si="1"/>
        <v>4051</v>
      </c>
      <c r="O109" s="44">
        <v>8135</v>
      </c>
      <c r="P109" s="44">
        <v>6620</v>
      </c>
      <c r="Q109" s="44">
        <v>3000</v>
      </c>
      <c r="R109" s="44">
        <v>0</v>
      </c>
      <c r="S109" s="44">
        <v>9700</v>
      </c>
      <c r="T109" s="45">
        <v>-3080</v>
      </c>
      <c r="U109" s="45">
        <v>1435</v>
      </c>
      <c r="V109" s="45">
        <v>-2616</v>
      </c>
      <c r="W109" s="41">
        <v>0.27455099966113183</v>
      </c>
      <c r="X109" s="46"/>
      <c r="Y109" s="46"/>
    </row>
    <row r="110" spans="1:27">
      <c r="A110" s="29" t="s">
        <v>1144</v>
      </c>
      <c r="B110" s="30" t="s">
        <v>356</v>
      </c>
      <c r="C110" s="7" t="s">
        <v>207</v>
      </c>
      <c r="D110" s="20" t="s">
        <v>208</v>
      </c>
      <c r="E110" s="19"/>
      <c r="F110" s="19">
        <v>2188</v>
      </c>
      <c r="G110" s="21">
        <v>2374</v>
      </c>
      <c r="H110" s="21">
        <v>3519</v>
      </c>
      <c r="I110" s="213">
        <f>VLOOKUP(C110,'202310-202403出荷数total2403220951'!B:F,5,0)</f>
        <v>3456</v>
      </c>
      <c r="J110" s="203">
        <f>VLOOKUP(C110,'出荷数2307～2406total241008110618'!B:F,5,0)</f>
        <v>6765</v>
      </c>
      <c r="K110" s="214">
        <f>VLOOKUP(C110,'出荷数2407-2506total250730101950'!B:F,5,0)</f>
        <v>6403</v>
      </c>
      <c r="L110" s="203">
        <f>VLOOKUP(C:C,total251219111800!B:F,5,0)</f>
        <v>2975</v>
      </c>
      <c r="M110" s="211">
        <v>2000</v>
      </c>
      <c r="N110" s="21">
        <f t="shared" si="1"/>
        <v>2975</v>
      </c>
      <c r="O110" s="44">
        <v>2916</v>
      </c>
      <c r="P110" s="44">
        <v>2000</v>
      </c>
      <c r="Q110" s="44">
        <v>0</v>
      </c>
      <c r="R110" s="44">
        <v>0</v>
      </c>
      <c r="S110" s="44">
        <v>2010</v>
      </c>
      <c r="T110" s="45">
        <v>-10</v>
      </c>
      <c r="U110" s="45">
        <v>906</v>
      </c>
      <c r="V110" s="45">
        <v>-2069</v>
      </c>
      <c r="W110" s="41">
        <v>0.60516680227827502</v>
      </c>
      <c r="X110" s="46"/>
      <c r="Y110" s="46" t="s">
        <v>2746</v>
      </c>
    </row>
    <row r="111" spans="1:27" s="152" customFormat="1" ht="15.75">
      <c r="A111" s="29" t="s">
        <v>1145</v>
      </c>
      <c r="B111" s="145" t="s">
        <v>356</v>
      </c>
      <c r="C111" s="146" t="s">
        <v>94</v>
      </c>
      <c r="D111" s="147" t="s">
        <v>90</v>
      </c>
      <c r="E111" s="146" t="s">
        <v>95</v>
      </c>
      <c r="F111" s="146">
        <v>610</v>
      </c>
      <c r="G111" s="148">
        <v>664</v>
      </c>
      <c r="H111" s="21">
        <v>658</v>
      </c>
      <c r="I111" s="8">
        <f>VLOOKUP(C111,'202310-202403出荷数total2403220951'!B:F,5,0)</f>
        <v>2</v>
      </c>
      <c r="J111" s="203">
        <f>VLOOKUP(C111,'出荷数2307～2406total241008110618'!B:F,5,0)</f>
        <v>92</v>
      </c>
      <c r="K111" s="214" t="e">
        <f>VLOOKUP(C111,'出荷数2407-2506total250730101950'!B:F,5,0)</f>
        <v>#N/A</v>
      </c>
      <c r="L111" s="203" t="e">
        <f>VLOOKUP(C:C,total251219111800!B:F,5,0)</f>
        <v>#N/A</v>
      </c>
      <c r="M111" s="8"/>
      <c r="N111" s="21" t="e">
        <f t="shared" si="1"/>
        <v>#N/A</v>
      </c>
      <c r="O111" s="148">
        <v>0</v>
      </c>
      <c r="P111" s="148">
        <v>0</v>
      </c>
      <c r="Q111" s="44">
        <v>0</v>
      </c>
      <c r="R111" s="148">
        <v>0</v>
      </c>
      <c r="S111" s="148">
        <v>0</v>
      </c>
      <c r="T111" s="149">
        <v>0</v>
      </c>
      <c r="U111" s="149">
        <v>0</v>
      </c>
      <c r="V111" s="149" t="e">
        <v>#N/A</v>
      </c>
      <c r="W111" s="150" t="e">
        <v>#N/A</v>
      </c>
      <c r="X111" s="151"/>
      <c r="Y111" s="151"/>
    </row>
    <row r="112" spans="1:27">
      <c r="A112" s="29" t="s">
        <v>1147</v>
      </c>
      <c r="B112" s="30" t="s">
        <v>356</v>
      </c>
      <c r="C112" s="6" t="s">
        <v>114</v>
      </c>
      <c r="D112" s="20" t="s">
        <v>115</v>
      </c>
      <c r="E112" s="19" t="s">
        <v>116</v>
      </c>
      <c r="F112" s="19">
        <v>2505</v>
      </c>
      <c r="G112" s="21">
        <v>4870</v>
      </c>
      <c r="H112" s="21">
        <v>3766</v>
      </c>
      <c r="I112" s="8">
        <f>VLOOKUP(C112,'202310-202403出荷数total2403220951'!B:F,5,0)</f>
        <v>1473</v>
      </c>
      <c r="J112" s="203">
        <f>VLOOKUP(C112,'出荷数2307～2406total241008110618'!B:F,5,0)</f>
        <v>2704</v>
      </c>
      <c r="K112" s="214">
        <f>VLOOKUP(C112,'出荷数2407-2506total250730101950'!B:F,5,0)</f>
        <v>2884</v>
      </c>
      <c r="L112" s="203">
        <f>VLOOKUP(C:C,total251219111800!B:F,5,0)</f>
        <v>1803</v>
      </c>
      <c r="M112" s="8"/>
      <c r="N112" s="21">
        <f t="shared" si="1"/>
        <v>1803</v>
      </c>
      <c r="O112" s="44">
        <v>3922</v>
      </c>
      <c r="P112" s="44">
        <v>840</v>
      </c>
      <c r="Q112" s="44">
        <v>0</v>
      </c>
      <c r="R112" s="44">
        <v>0</v>
      </c>
      <c r="S112" s="44">
        <v>770</v>
      </c>
      <c r="T112" s="45">
        <v>70</v>
      </c>
      <c r="U112" s="45">
        <v>3152</v>
      </c>
      <c r="V112" s="45">
        <v>1349</v>
      </c>
      <c r="W112" s="41">
        <v>0.37862242755144898</v>
      </c>
      <c r="X112" s="46"/>
      <c r="Y112" s="46"/>
    </row>
    <row r="113" spans="1:27">
      <c r="A113" s="29" t="s">
        <v>1149</v>
      </c>
      <c r="B113" s="30" t="s">
        <v>356</v>
      </c>
      <c r="C113" s="6" t="s">
        <v>658</v>
      </c>
      <c r="D113" s="20" t="s">
        <v>88</v>
      </c>
      <c r="E113" s="19" t="s">
        <v>85</v>
      </c>
      <c r="F113" s="19">
        <v>2515</v>
      </c>
      <c r="G113" s="21">
        <v>2362</v>
      </c>
      <c r="H113" s="21">
        <v>2403</v>
      </c>
      <c r="I113" s="8">
        <f>VLOOKUP(C113,'202310-202403出荷数total2403220951'!B:F,5,0)</f>
        <v>604</v>
      </c>
      <c r="J113" s="203">
        <f>VLOOKUP(C113,'出荷数2307～2406total241008110618'!B:F,5,0)</f>
        <v>1409</v>
      </c>
      <c r="K113" s="214">
        <f>VLOOKUP(C113,'出荷数2407-2506total250730101950'!B:F,5,0)</f>
        <v>1510</v>
      </c>
      <c r="L113" s="203">
        <f>VLOOKUP(C:C,total251219111800!B:F,5,0)</f>
        <v>708</v>
      </c>
      <c r="M113" s="8"/>
      <c r="N113" s="21">
        <f t="shared" si="1"/>
        <v>708</v>
      </c>
      <c r="O113" s="44">
        <v>2831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2831</v>
      </c>
      <c r="V113" s="45">
        <v>2123</v>
      </c>
      <c r="W113" s="41">
        <v>0.25008830801836807</v>
      </c>
      <c r="X113" s="46"/>
      <c r="Y113" s="46"/>
    </row>
    <row r="114" spans="1:27">
      <c r="A114" s="29" t="s">
        <v>1150</v>
      </c>
      <c r="B114" s="30" t="s">
        <v>356</v>
      </c>
      <c r="C114" s="7" t="s">
        <v>194</v>
      </c>
      <c r="D114" s="20" t="s">
        <v>195</v>
      </c>
      <c r="E114" s="20" t="s">
        <v>193</v>
      </c>
      <c r="F114" s="19">
        <v>1160</v>
      </c>
      <c r="G114" s="21">
        <v>1062</v>
      </c>
      <c r="H114" s="21">
        <v>1314</v>
      </c>
      <c r="I114" s="8">
        <f>VLOOKUP(C114,'202310-202403出荷数total2403220951'!B:F,5,0)</f>
        <v>771</v>
      </c>
      <c r="J114" s="203">
        <f>VLOOKUP(C114,'出荷数2307～2406total241008110618'!B:F,5,0)</f>
        <v>1161</v>
      </c>
      <c r="K114" s="214">
        <f>VLOOKUP(C114,'出荷数2407-2506total250730101950'!B:F,5,0)</f>
        <v>931</v>
      </c>
      <c r="L114" s="203">
        <f>VLOOKUP(C:C,total251219111800!B:F,5,0)</f>
        <v>330</v>
      </c>
      <c r="M114" s="8"/>
      <c r="N114" s="21">
        <f t="shared" si="1"/>
        <v>330</v>
      </c>
      <c r="O114" s="44">
        <v>929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929</v>
      </c>
      <c r="V114" s="45">
        <v>599</v>
      </c>
      <c r="W114" s="41">
        <v>0.35522066738428415</v>
      </c>
      <c r="X114" s="46"/>
      <c r="Y114" s="46"/>
    </row>
    <row r="115" spans="1:27">
      <c r="A115" s="29" t="s">
        <v>1151</v>
      </c>
      <c r="B115" s="30" t="s">
        <v>356</v>
      </c>
      <c r="C115" s="6" t="s">
        <v>46</v>
      </c>
      <c r="D115" s="20" t="s">
        <v>47</v>
      </c>
      <c r="E115" s="19"/>
      <c r="F115" s="19">
        <v>30381</v>
      </c>
      <c r="G115" s="21">
        <v>22737</v>
      </c>
      <c r="H115" s="21">
        <v>13195</v>
      </c>
      <c r="I115" s="8">
        <f>VLOOKUP(C115,'202310-202403出荷数total2403220951'!B:F,5,0)</f>
        <v>1959</v>
      </c>
      <c r="J115" s="203">
        <f>VLOOKUP(C115,'出荷数2307～2406total241008110618'!B:F,5,0)</f>
        <v>9594</v>
      </c>
      <c r="K115" s="214">
        <f>VLOOKUP(C115,'出荷数2407-2506total250730101950'!B:F,5,0)</f>
        <v>20821</v>
      </c>
      <c r="L115" s="203">
        <f>VLOOKUP(C:C,total251219111800!B:F,5,0)</f>
        <v>3270</v>
      </c>
      <c r="M115" s="8"/>
      <c r="N115" s="21">
        <f t="shared" si="1"/>
        <v>3270</v>
      </c>
      <c r="O115" s="44">
        <v>13055</v>
      </c>
      <c r="P115" s="44">
        <v>11890</v>
      </c>
      <c r="Q115" s="44">
        <v>3000</v>
      </c>
      <c r="R115" s="44">
        <v>0</v>
      </c>
      <c r="S115" s="44">
        <v>12490</v>
      </c>
      <c r="T115" s="45">
        <v>-600</v>
      </c>
      <c r="U115" s="45">
        <v>3565</v>
      </c>
      <c r="V115" s="45">
        <v>295</v>
      </c>
      <c r="W115" s="41">
        <v>0.13108839446782922</v>
      </c>
      <c r="X115" s="46"/>
      <c r="Y115" s="46"/>
    </row>
    <row r="116" spans="1:27" s="152" customFormat="1" ht="15.75">
      <c r="A116" s="29" t="s">
        <v>1152</v>
      </c>
      <c r="B116" s="145" t="s">
        <v>356</v>
      </c>
      <c r="C116" s="146" t="s">
        <v>239</v>
      </c>
      <c r="D116" s="147" t="s">
        <v>240</v>
      </c>
      <c r="E116" s="146"/>
      <c r="F116" s="146">
        <v>12020</v>
      </c>
      <c r="G116" s="148">
        <v>7464</v>
      </c>
      <c r="H116" s="21">
        <v>4812</v>
      </c>
      <c r="I116" s="8">
        <f>VLOOKUP(C116,'202310-202403出荷数total2403220951'!B:F,5,0)</f>
        <v>1216</v>
      </c>
      <c r="J116" s="203">
        <f>VLOOKUP(C116,'出荷数2307～2406total241008110618'!B:F,5,0)</f>
        <v>1820</v>
      </c>
      <c r="K116" s="214" t="e">
        <f>VLOOKUP(C116,'出荷数2407-2506total250730101950'!B:F,5,0)</f>
        <v>#N/A</v>
      </c>
      <c r="L116" s="203" t="e">
        <f>VLOOKUP(C:C,total251219111800!B:F,5,0)</f>
        <v>#N/A</v>
      </c>
      <c r="M116" s="8"/>
      <c r="N116" s="21" t="e">
        <f t="shared" si="1"/>
        <v>#N/A</v>
      </c>
      <c r="O116" s="148">
        <v>0</v>
      </c>
      <c r="P116" s="148">
        <v>0</v>
      </c>
      <c r="Q116" s="44">
        <v>0</v>
      </c>
      <c r="R116" s="148">
        <v>0</v>
      </c>
      <c r="S116" s="148">
        <v>0</v>
      </c>
      <c r="T116" s="149">
        <v>0</v>
      </c>
      <c r="U116" s="149">
        <v>0</v>
      </c>
      <c r="V116" s="149" t="e">
        <v>#N/A</v>
      </c>
      <c r="W116" s="150" t="e">
        <v>#N/A</v>
      </c>
      <c r="X116" s="151"/>
      <c r="Y116" s="151"/>
    </row>
    <row r="117" spans="1:27">
      <c r="A117" s="29" t="s">
        <v>1153</v>
      </c>
      <c r="B117" s="30" t="s">
        <v>356</v>
      </c>
      <c r="C117" s="7" t="s">
        <v>201</v>
      </c>
      <c r="D117" s="20" t="s">
        <v>202</v>
      </c>
      <c r="E117" s="19"/>
      <c r="F117" s="19">
        <v>32322</v>
      </c>
      <c r="G117" s="21">
        <v>22492</v>
      </c>
      <c r="H117" s="21">
        <v>17877</v>
      </c>
      <c r="I117" s="213">
        <f>VLOOKUP(C117,'202310-202403出荷数total2403220951'!B:F,5,0)</f>
        <v>11946</v>
      </c>
      <c r="J117" s="203">
        <f>VLOOKUP(C117,'出荷数2307～2406total241008110618'!B:F,5,0)</f>
        <v>15273</v>
      </c>
      <c r="K117" s="214">
        <f>VLOOKUP(C117,'出荷数2407-2506total250730101950'!B:F,5,0)</f>
        <v>18289</v>
      </c>
      <c r="L117" s="203">
        <f>VLOOKUP(C:C,total251219111800!B:F,5,0)</f>
        <v>8889</v>
      </c>
      <c r="M117" s="8"/>
      <c r="N117" s="21">
        <f t="shared" si="1"/>
        <v>8889</v>
      </c>
      <c r="O117" s="44">
        <v>7171</v>
      </c>
      <c r="P117" s="44">
        <v>11390</v>
      </c>
      <c r="Q117" s="44">
        <v>6000</v>
      </c>
      <c r="R117" s="44">
        <v>0</v>
      </c>
      <c r="S117" s="44">
        <v>13360</v>
      </c>
      <c r="T117" s="45">
        <v>-1970</v>
      </c>
      <c r="U117" s="45">
        <v>-189</v>
      </c>
      <c r="V117" s="45">
        <v>-9078</v>
      </c>
      <c r="W117" s="41">
        <v>0.47890738645547115</v>
      </c>
      <c r="X117" s="46"/>
      <c r="Y117" s="46"/>
    </row>
    <row r="118" spans="1:27">
      <c r="A118" s="29" t="s">
        <v>1154</v>
      </c>
      <c r="B118" s="30" t="s">
        <v>356</v>
      </c>
      <c r="C118" s="6" t="s">
        <v>225</v>
      </c>
      <c r="D118" s="20" t="s">
        <v>226</v>
      </c>
      <c r="E118" s="19"/>
      <c r="F118" s="19">
        <v>16392</v>
      </c>
      <c r="G118" s="21">
        <v>8729</v>
      </c>
      <c r="H118" s="21">
        <v>6163</v>
      </c>
      <c r="I118" s="8">
        <f>VLOOKUP(C118,'202310-202403出荷数total2403220951'!B:F,5,0)</f>
        <v>1918</v>
      </c>
      <c r="J118" s="203">
        <f>VLOOKUP(C118,'出荷数2307～2406total241008110618'!B:F,5,0)</f>
        <v>3232</v>
      </c>
      <c r="K118" s="214">
        <f>VLOOKUP(C118,'出荷数2407-2506total250730101950'!B:F,5,0)</f>
        <v>1474</v>
      </c>
      <c r="L118" s="203">
        <f>VLOOKUP(C:C,total251219111800!B:F,5,0)</f>
        <v>1263</v>
      </c>
      <c r="M118" s="8"/>
      <c r="N118" s="21">
        <f t="shared" si="1"/>
        <v>1263</v>
      </c>
      <c r="O118" s="44">
        <v>1254</v>
      </c>
      <c r="P118" s="44">
        <v>1500</v>
      </c>
      <c r="Q118" s="44">
        <v>3000</v>
      </c>
      <c r="R118" s="44">
        <v>0</v>
      </c>
      <c r="S118" s="44">
        <v>1500</v>
      </c>
      <c r="T118" s="45">
        <v>0</v>
      </c>
      <c r="U118" s="45">
        <v>2754</v>
      </c>
      <c r="V118" s="45">
        <v>1491</v>
      </c>
      <c r="W118" s="41">
        <v>0.45860566448801743</v>
      </c>
      <c r="X118" s="46"/>
      <c r="Y118" s="46"/>
    </row>
    <row r="119" spans="1:27">
      <c r="A119" s="29" t="s">
        <v>1155</v>
      </c>
      <c r="B119" s="30" t="s">
        <v>356</v>
      </c>
      <c r="C119" s="6" t="s">
        <v>229</v>
      </c>
      <c r="D119" s="20" t="s">
        <v>230</v>
      </c>
      <c r="E119" s="19"/>
      <c r="F119" s="19">
        <v>33602</v>
      </c>
      <c r="G119" s="21">
        <v>26584</v>
      </c>
      <c r="H119" s="21">
        <v>12940</v>
      </c>
      <c r="I119" s="213">
        <f>VLOOKUP(C119,'202310-202403出荷数total2403220951'!B:F,5,0)</f>
        <v>8232</v>
      </c>
      <c r="J119" s="203">
        <f>VLOOKUP(C119,'出荷数2307～2406total241008110618'!B:F,5,0)</f>
        <v>9834</v>
      </c>
      <c r="K119" s="214">
        <f>VLOOKUP(C119,'出荷数2407-2506total250730101950'!B:F,5,0)</f>
        <v>10136</v>
      </c>
      <c r="L119" s="203">
        <f>VLOOKUP(C:C,total251219111800!B:F,5,0)</f>
        <v>5185</v>
      </c>
      <c r="M119" s="8"/>
      <c r="N119" s="21">
        <f t="shared" si="1"/>
        <v>5185</v>
      </c>
      <c r="O119" s="44">
        <v>10139</v>
      </c>
      <c r="P119" s="44">
        <v>11600</v>
      </c>
      <c r="Q119" s="44">
        <v>3000</v>
      </c>
      <c r="R119" s="44">
        <v>0</v>
      </c>
      <c r="S119" s="44">
        <v>15320</v>
      </c>
      <c r="T119" s="45">
        <v>-3720</v>
      </c>
      <c r="U119" s="45">
        <v>-2181</v>
      </c>
      <c r="V119" s="45">
        <v>-7366</v>
      </c>
      <c r="W119" s="41">
        <v>0.23851143106858641</v>
      </c>
      <c r="X119" s="46"/>
      <c r="Y119" s="46"/>
    </row>
    <row r="120" spans="1:27">
      <c r="A120" s="29" t="s">
        <v>1156</v>
      </c>
      <c r="B120" s="30" t="s">
        <v>356</v>
      </c>
      <c r="C120" s="17" t="s">
        <v>8</v>
      </c>
      <c r="D120" s="24" t="s">
        <v>9</v>
      </c>
      <c r="E120" s="23" t="s">
        <v>10</v>
      </c>
      <c r="F120" s="19">
        <v>3667</v>
      </c>
      <c r="G120" s="21">
        <v>3344</v>
      </c>
      <c r="H120" s="21">
        <v>5204</v>
      </c>
      <c r="I120" s="8">
        <f>VLOOKUP(C120,'202310-202403出荷数total2403220951'!B:F,5,0)</f>
        <v>1501</v>
      </c>
      <c r="J120" s="203">
        <f>VLOOKUP(C120,'出荷数2307～2406total241008110618'!B:F,5,0)</f>
        <v>3472</v>
      </c>
      <c r="K120" s="214">
        <f>VLOOKUP(C120,'出荷数2407-2506total250730101950'!B:F,5,0)</f>
        <v>6664</v>
      </c>
      <c r="L120" s="203">
        <f>VLOOKUP(C:C,total251219111800!B:F,5,0)</f>
        <v>1781</v>
      </c>
      <c r="M120" s="8"/>
      <c r="N120" s="21">
        <f t="shared" si="1"/>
        <v>1781</v>
      </c>
      <c r="O120" s="44">
        <v>3284</v>
      </c>
      <c r="P120" s="44">
        <v>676</v>
      </c>
      <c r="Q120" s="44">
        <v>0</v>
      </c>
      <c r="R120" s="44">
        <v>0</v>
      </c>
      <c r="S120" s="44">
        <v>300</v>
      </c>
      <c r="T120" s="45">
        <v>376</v>
      </c>
      <c r="U120" s="45">
        <v>2984</v>
      </c>
      <c r="V120" s="45">
        <v>1203</v>
      </c>
      <c r="W120" s="41">
        <v>0.44974747474747473</v>
      </c>
      <c r="X120" s="46"/>
      <c r="Y120" s="46"/>
    </row>
    <row r="121" spans="1:27">
      <c r="A121" s="29" t="s">
        <v>1157</v>
      </c>
      <c r="B121" s="30" t="s">
        <v>356</v>
      </c>
      <c r="C121" s="6" t="s">
        <v>106</v>
      </c>
      <c r="D121" s="20" t="s">
        <v>105</v>
      </c>
      <c r="E121" s="19" t="s">
        <v>93</v>
      </c>
      <c r="F121" s="19">
        <v>3839</v>
      </c>
      <c r="G121" s="21">
        <v>2940</v>
      </c>
      <c r="H121" s="21">
        <v>2342</v>
      </c>
      <c r="I121" s="8">
        <f>VLOOKUP(C121,'202310-202403出荷数total2403220951'!B:F,5,0)</f>
        <v>945</v>
      </c>
      <c r="J121" s="203">
        <f>VLOOKUP(C121,'出荷数2307～2406total241008110618'!B:F,5,0)</f>
        <v>2048</v>
      </c>
      <c r="K121" s="214">
        <f>VLOOKUP(C121,'出荷数2407-2506total250730101950'!B:F,5,0)</f>
        <v>1799</v>
      </c>
      <c r="L121" s="203">
        <f>VLOOKUP(C:C,total251219111800!B:F,5,0)</f>
        <v>894</v>
      </c>
      <c r="M121" s="8"/>
      <c r="N121" s="21">
        <f t="shared" si="1"/>
        <v>894</v>
      </c>
      <c r="O121" s="44">
        <v>335</v>
      </c>
      <c r="P121" s="44">
        <v>0</v>
      </c>
      <c r="Q121" s="44">
        <v>3000</v>
      </c>
      <c r="R121" s="44">
        <v>0</v>
      </c>
      <c r="S121" s="44">
        <v>0</v>
      </c>
      <c r="T121" s="45">
        <v>0</v>
      </c>
      <c r="U121" s="45">
        <v>3335</v>
      </c>
      <c r="V121" s="45">
        <v>2441</v>
      </c>
      <c r="W121" s="41">
        <v>2.6686567164179102</v>
      </c>
      <c r="X121" s="46" t="s">
        <v>4359</v>
      </c>
      <c r="Y121" s="46"/>
    </row>
    <row r="122" spans="1:27" s="152" customFormat="1" ht="15.75">
      <c r="A122" s="29" t="s">
        <v>1158</v>
      </c>
      <c r="B122" s="145" t="s">
        <v>356</v>
      </c>
      <c r="C122" s="146" t="s">
        <v>241</v>
      </c>
      <c r="D122" s="147" t="s">
        <v>242</v>
      </c>
      <c r="E122" s="146"/>
      <c r="F122" s="146">
        <v>229</v>
      </c>
      <c r="G122" s="148">
        <v>293</v>
      </c>
      <c r="H122" s="21">
        <v>221</v>
      </c>
      <c r="I122" s="8" t="e">
        <f>VLOOKUP(C122,'202310-202403出荷数total2403220951'!B:F,5,0)</f>
        <v>#N/A</v>
      </c>
      <c r="J122" s="203">
        <f>VLOOKUP(C122,'出荷数2307～2406total241008110618'!B:F,5,0)</f>
        <v>27</v>
      </c>
      <c r="K122" s="214" t="e">
        <f>VLOOKUP(C122,'出荷数2407-2506total250730101950'!B:F,5,0)</f>
        <v>#N/A</v>
      </c>
      <c r="L122" s="203" t="e">
        <f>VLOOKUP(C:C,total251219111800!B:F,5,0)</f>
        <v>#N/A</v>
      </c>
      <c r="M122" s="8"/>
      <c r="N122" s="21" t="e">
        <f t="shared" si="1"/>
        <v>#N/A</v>
      </c>
      <c r="O122" s="148">
        <v>0</v>
      </c>
      <c r="P122" s="148">
        <v>0</v>
      </c>
      <c r="Q122" s="44">
        <v>0</v>
      </c>
      <c r="R122" s="148">
        <v>0</v>
      </c>
      <c r="S122" s="148">
        <v>0</v>
      </c>
      <c r="T122" s="149">
        <v>0</v>
      </c>
      <c r="U122" s="149">
        <v>0</v>
      </c>
      <c r="V122" s="149" t="e">
        <v>#N/A</v>
      </c>
      <c r="W122" s="150" t="e">
        <v>#N/A</v>
      </c>
      <c r="X122" s="151"/>
      <c r="Y122" s="151"/>
    </row>
    <row r="123" spans="1:27">
      <c r="A123" s="29" t="s">
        <v>1159</v>
      </c>
      <c r="B123" s="30" t="s">
        <v>356</v>
      </c>
      <c r="C123" s="6" t="s">
        <v>51</v>
      </c>
      <c r="D123" s="20" t="s">
        <v>52</v>
      </c>
      <c r="E123" s="19"/>
      <c r="F123" s="19">
        <v>5984</v>
      </c>
      <c r="G123" s="21">
        <v>5894</v>
      </c>
      <c r="H123" s="21">
        <v>7752</v>
      </c>
      <c r="I123" s="213">
        <f>VLOOKUP(C123,'202310-202403出荷数total2403220951'!B:F,5,0)</f>
        <v>5083</v>
      </c>
      <c r="J123" s="203">
        <f>VLOOKUP(C123,'出荷数2307～2406total241008110618'!B:F,5,0)</f>
        <v>7615</v>
      </c>
      <c r="K123" s="214">
        <f>VLOOKUP(C123,'出荷数2407-2506total250730101950'!B:F,5,0)</f>
        <v>3740</v>
      </c>
      <c r="L123" s="203">
        <f>VLOOKUP(C:C,total251219111800!B:F,5,0)</f>
        <v>1242</v>
      </c>
      <c r="M123" s="8"/>
      <c r="N123" s="21">
        <f t="shared" si="1"/>
        <v>1242</v>
      </c>
      <c r="O123" s="44">
        <v>4916</v>
      </c>
      <c r="P123" s="44">
        <v>0</v>
      </c>
      <c r="Q123" s="44">
        <v>0</v>
      </c>
      <c r="R123" s="44">
        <v>0</v>
      </c>
      <c r="S123" s="44">
        <v>0</v>
      </c>
      <c r="T123" s="45">
        <v>0</v>
      </c>
      <c r="U123" s="45">
        <v>4916</v>
      </c>
      <c r="V123" s="45">
        <v>3674</v>
      </c>
      <c r="W123" s="41">
        <v>0.25264442636289669</v>
      </c>
      <c r="X123" s="46"/>
      <c r="Y123" s="46"/>
    </row>
    <row r="124" spans="1:27">
      <c r="A124" s="29" t="s">
        <v>1160</v>
      </c>
      <c r="B124" s="30" t="s">
        <v>356</v>
      </c>
      <c r="C124" s="6" t="s">
        <v>102</v>
      </c>
      <c r="D124" s="20" t="s">
        <v>101</v>
      </c>
      <c r="E124" s="19" t="s">
        <v>93</v>
      </c>
      <c r="F124" s="19">
        <v>6188</v>
      </c>
      <c r="G124" s="21">
        <v>5369</v>
      </c>
      <c r="H124" s="21">
        <v>4487</v>
      </c>
      <c r="I124" s="8">
        <f>VLOOKUP(C124,'202310-202403出荷数total2403220951'!B:F,5,0)</f>
        <v>1851</v>
      </c>
      <c r="J124" s="203">
        <f>VLOOKUP(C124,'出荷数2307～2406total241008110618'!B:F,5,0)</f>
        <v>3604</v>
      </c>
      <c r="K124" s="214">
        <f>VLOOKUP(C124,'出荷数2407-2506total250730101950'!B:F,5,0)</f>
        <v>3966</v>
      </c>
      <c r="L124" s="203">
        <f>VLOOKUP(C:C,total251219111800!B:F,5,0)</f>
        <v>2075</v>
      </c>
      <c r="M124" s="8"/>
      <c r="N124" s="21">
        <f t="shared" si="1"/>
        <v>2075</v>
      </c>
      <c r="O124" s="44">
        <v>321</v>
      </c>
      <c r="P124" s="44">
        <v>0</v>
      </c>
      <c r="Q124" s="44">
        <v>3000</v>
      </c>
      <c r="R124" s="44">
        <v>0</v>
      </c>
      <c r="S124" s="44">
        <v>0</v>
      </c>
      <c r="T124" s="45">
        <v>0</v>
      </c>
      <c r="U124" s="45">
        <v>3321</v>
      </c>
      <c r="V124" s="45">
        <v>1246</v>
      </c>
      <c r="W124" s="41">
        <v>6.4641744548286608</v>
      </c>
      <c r="X124" s="46" t="s">
        <v>4360</v>
      </c>
      <c r="Y124" s="46"/>
    </row>
    <row r="125" spans="1:27">
      <c r="A125" s="29" t="s">
        <v>1161</v>
      </c>
      <c r="B125" s="30" t="s">
        <v>356</v>
      </c>
      <c r="C125" s="6" t="s">
        <v>75</v>
      </c>
      <c r="D125" s="20" t="s">
        <v>76</v>
      </c>
      <c r="E125" s="19"/>
      <c r="F125" s="19">
        <v>3247</v>
      </c>
      <c r="G125" s="21">
        <v>4123</v>
      </c>
      <c r="H125" s="21">
        <v>3244</v>
      </c>
      <c r="I125" s="8">
        <f>VLOOKUP(C125,'202310-202403出荷数total2403220951'!B:F,5,0)</f>
        <v>1725</v>
      </c>
      <c r="J125" s="203">
        <f>VLOOKUP(C125,'出荷数2307～2406total241008110618'!B:F,5,0)</f>
        <v>3316</v>
      </c>
      <c r="K125" s="214">
        <f>VLOOKUP(C125,'出荷数2407-2506total250730101950'!B:F,5,0)</f>
        <v>3616</v>
      </c>
      <c r="L125" s="203">
        <f>VLOOKUP(C:C,total251219111800!B:F,5,0)</f>
        <v>1448</v>
      </c>
      <c r="M125" s="8"/>
      <c r="N125" s="21">
        <f t="shared" si="1"/>
        <v>1448</v>
      </c>
      <c r="O125" s="44">
        <v>3522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3522</v>
      </c>
      <c r="V125" s="45">
        <v>2074</v>
      </c>
      <c r="W125" s="41">
        <v>0.41113003975014195</v>
      </c>
      <c r="X125" s="46"/>
      <c r="Y125" s="46"/>
    </row>
    <row r="126" spans="1:27">
      <c r="A126" s="29" t="s">
        <v>1162</v>
      </c>
      <c r="B126" s="30" t="s">
        <v>356</v>
      </c>
      <c r="C126" s="6" t="s">
        <v>180</v>
      </c>
      <c r="D126" s="20" t="s">
        <v>181</v>
      </c>
      <c r="E126" s="19"/>
      <c r="F126" s="19">
        <v>4027</v>
      </c>
      <c r="G126" s="21">
        <v>3846</v>
      </c>
      <c r="H126" s="21">
        <v>5435</v>
      </c>
      <c r="I126" s="8">
        <f>VLOOKUP(C126,'202310-202403出荷数total2403220951'!B:F,5,0)</f>
        <v>2023</v>
      </c>
      <c r="J126" s="203">
        <f>VLOOKUP(C126,'出荷数2307～2406total241008110618'!B:F,5,0)</f>
        <v>2304</v>
      </c>
      <c r="K126" s="214">
        <f>VLOOKUP(C126,'出荷数2407-2506total250730101950'!B:F,5,0)</f>
        <v>1685</v>
      </c>
      <c r="L126" s="203">
        <f>VLOOKUP(C:C,total251219111800!B:F,5,0)</f>
        <v>1106</v>
      </c>
      <c r="M126" s="8"/>
      <c r="N126" s="21">
        <f t="shared" si="1"/>
        <v>1106</v>
      </c>
      <c r="O126" s="44">
        <v>2189</v>
      </c>
      <c r="P126" s="44">
        <v>2400</v>
      </c>
      <c r="Q126" s="44">
        <v>0</v>
      </c>
      <c r="R126" s="44">
        <v>0</v>
      </c>
      <c r="S126" s="44">
        <v>2040</v>
      </c>
      <c r="T126" s="45">
        <v>360</v>
      </c>
      <c r="U126" s="45">
        <v>149</v>
      </c>
      <c r="V126" s="45">
        <v>-957</v>
      </c>
      <c r="W126" s="41">
        <v>0.24101111353235999</v>
      </c>
      <c r="X126" s="46" t="s">
        <v>4408</v>
      </c>
      <c r="Y126" s="46"/>
    </row>
    <row r="127" spans="1:27">
      <c r="A127" s="29" t="s">
        <v>1163</v>
      </c>
      <c r="B127" s="30" t="s">
        <v>356</v>
      </c>
      <c r="C127" s="7" t="s">
        <v>1005</v>
      </c>
      <c r="D127" s="20" t="s">
        <v>1261</v>
      </c>
      <c r="E127" s="19" t="s">
        <v>212</v>
      </c>
      <c r="F127" s="19">
        <v>1488</v>
      </c>
      <c r="G127" s="21">
        <v>1122</v>
      </c>
      <c r="H127" s="21">
        <v>685</v>
      </c>
      <c r="I127" s="8">
        <f>VLOOKUP(C127,'202310-202403出荷数total2403220951'!B:F,5,0)</f>
        <v>95</v>
      </c>
      <c r="J127" s="203">
        <f>VLOOKUP(C127,'出荷数2307～2406total241008110618'!B:F,5,0)</f>
        <v>192</v>
      </c>
      <c r="K127" s="214">
        <f>VLOOKUP(C127,'出荷数2407-2506total250730101950'!B:F,5,0)</f>
        <v>25</v>
      </c>
      <c r="L127" s="203">
        <f>VLOOKUP(C:C,total251219111800!B:F,5,0)</f>
        <v>1</v>
      </c>
      <c r="M127" s="8"/>
      <c r="N127" s="21">
        <f t="shared" si="1"/>
        <v>1</v>
      </c>
      <c r="O127" s="44">
        <v>28</v>
      </c>
      <c r="P127" s="44">
        <v>0</v>
      </c>
      <c r="Q127" s="44">
        <v>0</v>
      </c>
      <c r="R127" s="44">
        <v>0</v>
      </c>
      <c r="S127" s="44">
        <v>0</v>
      </c>
      <c r="T127" s="45">
        <v>0</v>
      </c>
      <c r="U127" s="45">
        <v>28</v>
      </c>
      <c r="V127" s="45">
        <v>27</v>
      </c>
      <c r="W127" s="41">
        <v>3.5714285714285712E-2</v>
      </c>
      <c r="X127" s="46"/>
      <c r="Y127" s="46"/>
    </row>
    <row r="128" spans="1:27" s="200" customFormat="1">
      <c r="A128" s="192" t="s">
        <v>1164</v>
      </c>
      <c r="B128" s="193" t="s">
        <v>356</v>
      </c>
      <c r="C128" s="194" t="s">
        <v>26</v>
      </c>
      <c r="D128" s="195" t="s">
        <v>27</v>
      </c>
      <c r="E128" s="194"/>
      <c r="F128" s="194">
        <v>1951</v>
      </c>
      <c r="G128" s="196">
        <v>2043</v>
      </c>
      <c r="H128" s="196">
        <v>864</v>
      </c>
      <c r="I128" s="281">
        <f>VLOOKUP(C128,'202310-202403出荷数total2403220951'!B:F,5,0)</f>
        <v>1058</v>
      </c>
      <c r="J128" s="196">
        <f>VLOOKUP(C128,'出荷数2307～2406total241008110618'!B:F,5,0)</f>
        <v>1613</v>
      </c>
      <c r="K128" s="196">
        <f>VLOOKUP(C128,'出荷数2407-2506total250730101950'!B:F,5,0)</f>
        <v>2664</v>
      </c>
      <c r="L128" s="196">
        <f>VLOOKUP(C:C,total251219111800!B:F,5,0)</f>
        <v>846</v>
      </c>
      <c r="M128" s="281">
        <v>700</v>
      </c>
      <c r="N128" s="196">
        <f t="shared" si="1"/>
        <v>846</v>
      </c>
      <c r="O128" s="196">
        <v>460</v>
      </c>
      <c r="P128" s="196">
        <v>310</v>
      </c>
      <c r="Q128" s="196">
        <v>0</v>
      </c>
      <c r="R128" s="196">
        <v>0</v>
      </c>
      <c r="S128" s="196">
        <v>510</v>
      </c>
      <c r="T128" s="197">
        <v>-200</v>
      </c>
      <c r="U128" s="197">
        <v>-50</v>
      </c>
      <c r="V128" s="197">
        <v>-896</v>
      </c>
      <c r="W128" s="198">
        <v>1.0987012987012987</v>
      </c>
      <c r="X128" s="196"/>
      <c r="Y128" s="196"/>
      <c r="Z128" s="201"/>
      <c r="AA128" s="201"/>
    </row>
    <row r="129" spans="1:25">
      <c r="A129" s="29" t="s">
        <v>1165</v>
      </c>
      <c r="B129" s="30" t="s">
        <v>356</v>
      </c>
      <c r="C129" s="6" t="s">
        <v>49</v>
      </c>
      <c r="D129" s="20" t="s">
        <v>50</v>
      </c>
      <c r="E129" s="19"/>
      <c r="F129" s="19">
        <v>7</v>
      </c>
      <c r="G129" s="21">
        <v>2715</v>
      </c>
      <c r="H129" s="21">
        <v>6245</v>
      </c>
      <c r="I129" s="8">
        <f>VLOOKUP(C129,'202310-202403出荷数total2403220951'!B:F,5,0)</f>
        <v>2605</v>
      </c>
      <c r="J129" s="203">
        <f>VLOOKUP(C129,'出荷数2307～2406total241008110618'!B:F,5,0)</f>
        <v>4562</v>
      </c>
      <c r="K129" s="214">
        <f>VLOOKUP(C129,'出荷数2407-2506total250730101950'!B:F,5,0)</f>
        <v>5020</v>
      </c>
      <c r="L129" s="203">
        <f>VLOOKUP(C:C,total251219111800!B:F,5,0)</f>
        <v>838</v>
      </c>
      <c r="M129" s="8"/>
      <c r="N129" s="21">
        <f t="shared" si="1"/>
        <v>838</v>
      </c>
      <c r="O129" s="44">
        <v>4158</v>
      </c>
      <c r="P129" s="44">
        <v>2250</v>
      </c>
      <c r="Q129" s="44">
        <v>3040</v>
      </c>
      <c r="R129" s="44">
        <v>0</v>
      </c>
      <c r="S129" s="44">
        <v>1850</v>
      </c>
      <c r="T129" s="45">
        <v>400</v>
      </c>
      <c r="U129" s="45">
        <v>5348</v>
      </c>
      <c r="V129" s="45">
        <v>4510</v>
      </c>
      <c r="W129" s="41">
        <v>0.1307740324594257</v>
      </c>
      <c r="X129" s="12"/>
      <c r="Y129" s="12"/>
    </row>
    <row r="130" spans="1:25">
      <c r="A130" s="29" t="s">
        <v>1166</v>
      </c>
      <c r="B130" s="30" t="s">
        <v>356</v>
      </c>
      <c r="C130" s="6" t="s">
        <v>89</v>
      </c>
      <c r="D130" s="20" t="s">
        <v>90</v>
      </c>
      <c r="E130" s="19" t="s">
        <v>85</v>
      </c>
      <c r="F130" s="19">
        <v>9483</v>
      </c>
      <c r="G130" s="21">
        <v>8523</v>
      </c>
      <c r="H130" s="21">
        <v>5311</v>
      </c>
      <c r="I130" s="8">
        <f>VLOOKUP(C130,'202310-202403出荷数total2403220951'!B:F,5,0)</f>
        <v>2135</v>
      </c>
      <c r="J130" s="203">
        <f>VLOOKUP(C130,'出荷数2307～2406total241008110618'!B:F,5,0)</f>
        <v>4055</v>
      </c>
      <c r="K130" s="214">
        <f>VLOOKUP(C130,'出荷数2407-2506total250730101950'!B:F,5,0)</f>
        <v>3388</v>
      </c>
      <c r="L130" s="203">
        <f>VLOOKUP(C:C,total251219111800!B:F,5,0)</f>
        <v>1512</v>
      </c>
      <c r="M130" s="8"/>
      <c r="N130" s="21">
        <f t="shared" si="1"/>
        <v>1512</v>
      </c>
      <c r="O130" s="44">
        <v>5437</v>
      </c>
      <c r="P130" s="44">
        <v>0</v>
      </c>
      <c r="Q130" s="44">
        <v>0</v>
      </c>
      <c r="R130" s="44">
        <v>0</v>
      </c>
      <c r="S130" s="44">
        <v>0</v>
      </c>
      <c r="T130" s="45">
        <v>0</v>
      </c>
      <c r="U130" s="45">
        <v>5437</v>
      </c>
      <c r="V130" s="45">
        <v>3925</v>
      </c>
      <c r="W130" s="41">
        <v>0.27809453742872908</v>
      </c>
      <c r="X130" s="46"/>
      <c r="Y130" s="46"/>
    </row>
    <row r="131" spans="1:25">
      <c r="A131" s="29" t="s">
        <v>1167</v>
      </c>
      <c r="B131" s="30" t="s">
        <v>356</v>
      </c>
      <c r="C131" s="7" t="s">
        <v>199</v>
      </c>
      <c r="D131" s="20" t="s">
        <v>200</v>
      </c>
      <c r="E131" s="19"/>
      <c r="F131" s="19">
        <v>13106</v>
      </c>
      <c r="G131" s="21">
        <v>11313</v>
      </c>
      <c r="H131" s="21">
        <v>9842</v>
      </c>
      <c r="I131" s="213">
        <f>VLOOKUP(C131,'202310-202403出荷数total2403220951'!B:F,5,0)</f>
        <v>6655</v>
      </c>
      <c r="J131" s="203">
        <f>VLOOKUP(C131,'出荷数2307～2406total241008110618'!B:F,5,0)</f>
        <v>9437</v>
      </c>
      <c r="K131" s="214">
        <f>VLOOKUP(C131,'出荷数2407-2506total250730101950'!B:F,5,0)</f>
        <v>8604</v>
      </c>
      <c r="L131" s="203">
        <f>VLOOKUP(C:C,total251219111800!B:F,5,0)</f>
        <v>4122</v>
      </c>
      <c r="M131" s="8"/>
      <c r="N131" s="21">
        <f t="shared" ref="N131:N139" si="2">L131</f>
        <v>4122</v>
      </c>
      <c r="O131" s="44">
        <v>12346</v>
      </c>
      <c r="P131" s="44">
        <v>5170</v>
      </c>
      <c r="Q131" s="44">
        <v>0</v>
      </c>
      <c r="R131" s="44">
        <v>0</v>
      </c>
      <c r="S131" s="44">
        <v>5310</v>
      </c>
      <c r="T131" s="45">
        <v>-140</v>
      </c>
      <c r="U131" s="45">
        <v>7036</v>
      </c>
      <c r="V131" s="45">
        <v>2914</v>
      </c>
      <c r="W131" s="41">
        <v>0.23532770038821649</v>
      </c>
      <c r="X131" s="250"/>
      <c r="Y131" s="250"/>
    </row>
    <row r="132" spans="1:25">
      <c r="A132" s="29" t="s">
        <v>1168</v>
      </c>
      <c r="B132" s="30" t="s">
        <v>356</v>
      </c>
      <c r="C132" s="6" t="s">
        <v>148</v>
      </c>
      <c r="D132" s="20" t="s">
        <v>149</v>
      </c>
      <c r="E132" s="19" t="s">
        <v>2743</v>
      </c>
      <c r="F132" s="19">
        <v>14630</v>
      </c>
      <c r="G132" s="21">
        <v>14283</v>
      </c>
      <c r="H132" s="21">
        <v>12589</v>
      </c>
      <c r="I132" s="8">
        <f>VLOOKUP(C132,'202310-202403出荷数total2403220951'!B:F,5,0)</f>
        <v>3291</v>
      </c>
      <c r="J132" s="203">
        <f>VLOOKUP(C132,'出荷数2307～2406total241008110618'!B:F,5,0)</f>
        <v>7501</v>
      </c>
      <c r="K132" s="214">
        <f>VLOOKUP(C132,'出荷数2407-2506total250730101950'!B:F,5,0)</f>
        <v>8163</v>
      </c>
      <c r="L132" s="203">
        <f>VLOOKUP(C:C,total251219111800!B:F,5,0)</f>
        <v>3759</v>
      </c>
      <c r="M132" s="8"/>
      <c r="N132" s="21">
        <f t="shared" si="2"/>
        <v>3759</v>
      </c>
      <c r="O132" s="44">
        <v>7447</v>
      </c>
      <c r="P132" s="44">
        <v>2340</v>
      </c>
      <c r="Q132" s="44">
        <v>0</v>
      </c>
      <c r="R132" s="44">
        <v>0</v>
      </c>
      <c r="S132" s="44">
        <v>3270</v>
      </c>
      <c r="T132" s="45">
        <v>-930</v>
      </c>
      <c r="U132" s="45">
        <v>4177</v>
      </c>
      <c r="V132" s="45">
        <v>418</v>
      </c>
      <c r="W132" s="41">
        <v>0.38408092367426178</v>
      </c>
      <c r="X132" s="46"/>
      <c r="Y132" s="46"/>
    </row>
    <row r="133" spans="1:25" ht="23.45" customHeight="1">
      <c r="A133" s="29" t="s">
        <v>1169</v>
      </c>
      <c r="B133" s="30" t="s">
        <v>356</v>
      </c>
      <c r="C133" s="6" t="s">
        <v>2899</v>
      </c>
      <c r="D133" s="20" t="s">
        <v>78</v>
      </c>
      <c r="E133" s="19"/>
      <c r="F133" s="19">
        <v>3989</v>
      </c>
      <c r="G133" s="21">
        <v>5436</v>
      </c>
      <c r="H133" s="21">
        <v>4891</v>
      </c>
      <c r="I133" s="213">
        <f>VLOOKUP(C133,'202310-202403出荷数total2403220951'!B:F,5,0)</f>
        <v>2737</v>
      </c>
      <c r="J133" s="203">
        <f>VLOOKUP(C133,'出荷数2307～2406total241008110618'!B:F,5,0)</f>
        <v>5560</v>
      </c>
      <c r="K133" s="214">
        <f>VLOOKUP(C133,'出荷数2407-2506total250730101950'!B:F,5,0)</f>
        <v>5938</v>
      </c>
      <c r="L133" s="203">
        <f>VLOOKUP(C:C,total251219111800!B:F,5,0)</f>
        <v>2348</v>
      </c>
      <c r="M133" s="8"/>
      <c r="N133" s="21">
        <f t="shared" si="2"/>
        <v>2348</v>
      </c>
      <c r="O133" s="44">
        <v>3143</v>
      </c>
      <c r="P133" s="44">
        <v>0</v>
      </c>
      <c r="Q133" s="44">
        <v>0</v>
      </c>
      <c r="R133" s="44">
        <v>0</v>
      </c>
      <c r="S133" s="44">
        <v>0</v>
      </c>
      <c r="T133" s="45">
        <v>0</v>
      </c>
      <c r="U133" s="45">
        <v>3143</v>
      </c>
      <c r="V133" s="45">
        <v>795</v>
      </c>
      <c r="W133" s="41">
        <v>0.74705695195672928</v>
      </c>
      <c r="X133" s="46"/>
      <c r="Y133" s="46"/>
    </row>
    <row r="134" spans="1:25">
      <c r="A134" s="29" t="s">
        <v>1170</v>
      </c>
      <c r="B134" s="30" t="s">
        <v>356</v>
      </c>
      <c r="C134" s="6" t="s">
        <v>18</v>
      </c>
      <c r="D134" s="20" t="s">
        <v>19</v>
      </c>
      <c r="E134" s="19"/>
      <c r="F134" s="19">
        <v>25183</v>
      </c>
      <c r="G134" s="21">
        <v>19259</v>
      </c>
      <c r="H134" s="21">
        <v>9465</v>
      </c>
      <c r="I134" s="8">
        <f>VLOOKUP(C134,'202310-202403出荷数total2403220951'!B:F,5,0)</f>
        <v>2574</v>
      </c>
      <c r="J134" s="203">
        <f>VLOOKUP(C134,'出荷数2307～2406total241008110618'!B:F,5,0)</f>
        <v>6136</v>
      </c>
      <c r="K134" s="214">
        <f>VLOOKUP(C134,'出荷数2407-2506total250730101950'!B:F,5,0)</f>
        <v>5981</v>
      </c>
      <c r="L134" s="203">
        <f>VLOOKUP(C:C,total251219111800!B:F,5,0)</f>
        <v>1000</v>
      </c>
      <c r="M134" s="8"/>
      <c r="N134" s="21">
        <f t="shared" si="2"/>
        <v>1000</v>
      </c>
      <c r="O134" s="44">
        <v>3995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3995</v>
      </c>
      <c r="V134" s="45">
        <v>2995</v>
      </c>
      <c r="W134" s="41">
        <v>0.25031289111389238</v>
      </c>
      <c r="X134" s="46"/>
      <c r="Y134" s="46"/>
    </row>
    <row r="135" spans="1:25">
      <c r="A135" s="29" t="s">
        <v>1171</v>
      </c>
      <c r="B135" s="30" t="s">
        <v>356</v>
      </c>
      <c r="C135" s="6" t="s">
        <v>131</v>
      </c>
      <c r="D135" s="20" t="s">
        <v>132</v>
      </c>
      <c r="E135" s="19" t="s">
        <v>133</v>
      </c>
      <c r="F135" s="19">
        <v>8130</v>
      </c>
      <c r="G135" s="21">
        <v>8476</v>
      </c>
      <c r="H135" s="21">
        <v>4956</v>
      </c>
      <c r="I135" s="213">
        <f>VLOOKUP(C135,'202310-202403出荷数total2403220951'!B:F,5,0)</f>
        <v>3144</v>
      </c>
      <c r="J135" s="203">
        <f>VLOOKUP(C135,'出荷数2307～2406total241008110618'!B:F,5,0)</f>
        <v>5322</v>
      </c>
      <c r="K135" s="214">
        <f>VLOOKUP(C135,'出荷数2407-2506total250730101950'!B:F,5,0)</f>
        <v>4837</v>
      </c>
      <c r="L135" s="203">
        <f>VLOOKUP(C:C,total251219111800!B:F,5,0)</f>
        <v>2250</v>
      </c>
      <c r="M135" s="8"/>
      <c r="N135" s="21">
        <f t="shared" si="2"/>
        <v>2250</v>
      </c>
      <c r="O135" s="44">
        <v>3000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3000</v>
      </c>
      <c r="V135" s="45">
        <v>750</v>
      </c>
      <c r="W135" s="41">
        <v>0.75</v>
      </c>
      <c r="X135" s="46"/>
      <c r="Y135" s="46"/>
    </row>
    <row r="136" spans="1:25">
      <c r="A136" s="29" t="s">
        <v>1172</v>
      </c>
      <c r="B136" s="30" t="s">
        <v>356</v>
      </c>
      <c r="C136" s="17" t="s">
        <v>112</v>
      </c>
      <c r="D136" s="24" t="s">
        <v>113</v>
      </c>
      <c r="E136" s="23"/>
      <c r="F136" s="19">
        <v>754</v>
      </c>
      <c r="G136" s="21">
        <v>9776</v>
      </c>
      <c r="H136" s="21">
        <v>489</v>
      </c>
      <c r="I136" s="8">
        <f>VLOOKUP(C136,'202310-202403出荷数total2403220951'!B:F,5,0)</f>
        <v>160</v>
      </c>
      <c r="J136" s="203">
        <f>VLOOKUP(C136,'出荷数2307～2406total241008110618'!B:F,5,0)</f>
        <v>476</v>
      </c>
      <c r="K136" s="214">
        <f>VLOOKUP(C136,'出荷数2407-2506total250730101950'!B:F,5,0)</f>
        <v>370</v>
      </c>
      <c r="L136" s="203">
        <f>VLOOKUP(C:C,total251219111800!B:F,5,0)</f>
        <v>120</v>
      </c>
      <c r="M136" s="8"/>
      <c r="N136" s="21">
        <f t="shared" si="2"/>
        <v>120</v>
      </c>
      <c r="O136" s="44">
        <v>649</v>
      </c>
      <c r="P136" s="44">
        <v>0</v>
      </c>
      <c r="Q136" s="44">
        <v>0</v>
      </c>
      <c r="R136" s="44">
        <v>0</v>
      </c>
      <c r="S136" s="44">
        <v>0</v>
      </c>
      <c r="T136" s="45">
        <v>0</v>
      </c>
      <c r="U136" s="45">
        <v>649</v>
      </c>
      <c r="V136" s="45">
        <v>529</v>
      </c>
      <c r="W136" s="41">
        <v>0.18489984591679506</v>
      </c>
      <c r="X136" s="46"/>
      <c r="Y136" s="46"/>
    </row>
    <row r="137" spans="1:25">
      <c r="A137" s="29" t="s">
        <v>1173</v>
      </c>
      <c r="B137" s="30" t="s">
        <v>356</v>
      </c>
      <c r="C137" s="6" t="s">
        <v>100</v>
      </c>
      <c r="D137" s="20" t="s">
        <v>101</v>
      </c>
      <c r="E137" s="19" t="s">
        <v>85</v>
      </c>
      <c r="F137" s="19">
        <v>7814</v>
      </c>
      <c r="G137" s="21">
        <v>7684</v>
      </c>
      <c r="H137" s="21">
        <v>7018</v>
      </c>
      <c r="I137" s="8">
        <f>VLOOKUP(C137,'202310-202403出荷数total2403220951'!B:F,5,0)</f>
        <v>3238</v>
      </c>
      <c r="J137" s="203">
        <f>VLOOKUP(C137,'出荷数2307～2406total241008110618'!B:F,5,0)</f>
        <v>6522</v>
      </c>
      <c r="K137" s="214">
        <f>VLOOKUP(C137,'出荷数2407-2506total250730101950'!B:F,5,0)</f>
        <v>6203</v>
      </c>
      <c r="L137" s="203">
        <f>VLOOKUP(C:C,total251219111800!B:F,5,0)</f>
        <v>3240</v>
      </c>
      <c r="M137" s="213"/>
      <c r="N137" s="21">
        <f t="shared" si="2"/>
        <v>3240</v>
      </c>
      <c r="O137" s="44">
        <v>1670</v>
      </c>
      <c r="P137" s="44">
        <v>0</v>
      </c>
      <c r="Q137" s="44">
        <v>0</v>
      </c>
      <c r="R137" s="44">
        <v>0</v>
      </c>
      <c r="S137" s="44">
        <v>0</v>
      </c>
      <c r="T137" s="45">
        <v>0</v>
      </c>
      <c r="U137" s="45">
        <v>1670</v>
      </c>
      <c r="V137" s="45">
        <v>-1570</v>
      </c>
      <c r="W137" s="41">
        <v>1.9401197604790419</v>
      </c>
      <c r="X137" s="46" t="s">
        <v>4403</v>
      </c>
      <c r="Y137" s="46"/>
    </row>
    <row r="138" spans="1:25">
      <c r="A138" s="29" t="s">
        <v>1174</v>
      </c>
      <c r="B138" s="30" t="s">
        <v>356</v>
      </c>
      <c r="C138" s="17" t="s">
        <v>252</v>
      </c>
      <c r="D138" s="24" t="s">
        <v>253</v>
      </c>
      <c r="E138" s="23"/>
      <c r="F138" s="19">
        <v>3927</v>
      </c>
      <c r="G138" s="21">
        <v>6192</v>
      </c>
      <c r="H138" s="21">
        <v>3235</v>
      </c>
      <c r="I138" s="8">
        <f>VLOOKUP(C138,'202310-202403出荷数total2403220951'!B:F,5,0)</f>
        <v>1313</v>
      </c>
      <c r="J138" s="203">
        <f>VLOOKUP(C138,'出荷数2307～2406total241008110618'!B:F,5,0)</f>
        <v>2809</v>
      </c>
      <c r="K138" s="214">
        <f>VLOOKUP(C138,'出荷数2407-2506total250730101950'!B:F,5,0)</f>
        <v>3528</v>
      </c>
      <c r="L138" s="203">
        <f>VLOOKUP(C:C,total251219111800!B:F,5,0)</f>
        <v>1452</v>
      </c>
      <c r="M138" s="8"/>
      <c r="N138" s="21">
        <f t="shared" si="2"/>
        <v>1452</v>
      </c>
      <c r="O138" s="44">
        <v>2411</v>
      </c>
      <c r="P138" s="44">
        <v>0</v>
      </c>
      <c r="Q138" s="44">
        <v>0</v>
      </c>
      <c r="R138" s="44">
        <v>0</v>
      </c>
      <c r="S138" s="44">
        <v>0</v>
      </c>
      <c r="T138" s="45">
        <v>0</v>
      </c>
      <c r="U138" s="45">
        <v>2411</v>
      </c>
      <c r="V138" s="45">
        <v>959</v>
      </c>
      <c r="W138" s="41">
        <v>0.60223973454997926</v>
      </c>
      <c r="X138" s="46"/>
      <c r="Y138" s="46"/>
    </row>
    <row r="139" spans="1:25">
      <c r="A139" s="29" t="s">
        <v>1175</v>
      </c>
      <c r="B139" s="30" t="s">
        <v>356</v>
      </c>
      <c r="C139" s="6" t="s">
        <v>30</v>
      </c>
      <c r="D139" s="20" t="s">
        <v>31</v>
      </c>
      <c r="E139" s="19"/>
      <c r="F139" s="19">
        <v>17211</v>
      </c>
      <c r="G139" s="21">
        <v>12662</v>
      </c>
      <c r="H139" s="21">
        <v>6728</v>
      </c>
      <c r="I139" s="213">
        <f>VLOOKUP(C139,'202310-202403出荷数total2403220951'!B:F,5,0)</f>
        <v>9458</v>
      </c>
      <c r="J139" s="203">
        <f>VLOOKUP(C139,'出荷数2307～2406total241008110618'!B:F,5,0)</f>
        <v>13583</v>
      </c>
      <c r="K139" s="214">
        <f>VLOOKUP(C139,'出荷数2407-2506total250730101950'!B:F,5,0)</f>
        <v>11809</v>
      </c>
      <c r="L139" s="203">
        <f>VLOOKUP(C:C,total251219111800!B:F,5,0)</f>
        <v>2303</v>
      </c>
      <c r="M139" s="8"/>
      <c r="N139" s="21">
        <f t="shared" si="2"/>
        <v>2303</v>
      </c>
      <c r="O139" s="44">
        <v>7037</v>
      </c>
      <c r="P139" s="44">
        <v>700</v>
      </c>
      <c r="Q139" s="44">
        <v>0</v>
      </c>
      <c r="R139" s="44">
        <v>0</v>
      </c>
      <c r="S139" s="44">
        <v>700</v>
      </c>
      <c r="T139" s="45">
        <v>0</v>
      </c>
      <c r="U139" s="45">
        <v>6337</v>
      </c>
      <c r="V139" s="45">
        <v>4034</v>
      </c>
      <c r="W139" s="41">
        <v>0.29766059196070827</v>
      </c>
      <c r="X139" s="46"/>
      <c r="Y139" s="46"/>
    </row>
    <row r="140" spans="1:25">
      <c r="A140" s="29" t="s">
        <v>1176</v>
      </c>
      <c r="B140" s="30" t="s">
        <v>356</v>
      </c>
      <c r="C140" s="17" t="s">
        <v>237</v>
      </c>
      <c r="D140" s="24" t="s">
        <v>238</v>
      </c>
      <c r="E140" s="23"/>
      <c r="F140" s="19">
        <v>6153</v>
      </c>
      <c r="G140" s="21">
        <v>5390</v>
      </c>
      <c r="H140" s="21">
        <v>4913</v>
      </c>
      <c r="I140" s="8">
        <f>VLOOKUP(C140,'202310-202403出荷数total2403220951'!B:F,5,0)</f>
        <v>1708</v>
      </c>
      <c r="J140" s="203">
        <f>VLOOKUP(C140,'出荷数2307～2406total241008110618'!B:F,5,0)</f>
        <v>3580</v>
      </c>
      <c r="K140" s="214">
        <f>VLOOKUP(C140,'出荷数2407-2506total250730101950'!B:F,5,0)</f>
        <v>3493</v>
      </c>
      <c r="L140" s="203">
        <f>VLOOKUP(C:C,total251219111800!B:F,5,0)</f>
        <v>1332</v>
      </c>
      <c r="M140" s="211">
        <v>2200</v>
      </c>
      <c r="N140" s="211">
        <v>2200</v>
      </c>
      <c r="O140" s="44">
        <v>1878</v>
      </c>
      <c r="P140" s="44">
        <v>0</v>
      </c>
      <c r="Q140" s="44">
        <v>3000</v>
      </c>
      <c r="R140" s="44">
        <v>0</v>
      </c>
      <c r="S140" s="44">
        <v>0</v>
      </c>
      <c r="T140" s="45">
        <v>0</v>
      </c>
      <c r="U140" s="45">
        <v>4878</v>
      </c>
      <c r="V140" s="45">
        <v>2678</v>
      </c>
      <c r="W140" s="41">
        <v>1.1714589989350372</v>
      </c>
      <c r="X140" s="46"/>
      <c r="Y140" s="46"/>
    </row>
    <row r="141" spans="1:25">
      <c r="A141" s="29" t="s">
        <v>1177</v>
      </c>
      <c r="B141" s="30" t="s">
        <v>356</v>
      </c>
      <c r="C141" s="17" t="s">
        <v>718</v>
      </c>
      <c r="D141" s="24" t="s">
        <v>719</v>
      </c>
      <c r="E141" s="23"/>
      <c r="F141" s="19"/>
      <c r="G141" s="21">
        <v>3040</v>
      </c>
      <c r="H141" s="21">
        <v>850</v>
      </c>
      <c r="I141" s="8" t="e">
        <f>VLOOKUP(C141,'202310-202403出荷数total2403220951'!B:F,5,0)</f>
        <v>#N/A</v>
      </c>
      <c r="J141" s="203" t="e">
        <f>VLOOKUP(C141,'出荷数2307～2406total241008110618'!B:F,5,0)</f>
        <v>#N/A</v>
      </c>
      <c r="K141" s="214" t="e">
        <f>VLOOKUP(C141,'出荷数2407-2506total250730101950'!B:F,5,0)</f>
        <v>#N/A</v>
      </c>
      <c r="L141" s="203" t="e">
        <f>VLOOKUP(C:C,total251219111800!B:F,5,0)</f>
        <v>#N/A</v>
      </c>
      <c r="M141" s="211">
        <v>360</v>
      </c>
      <c r="N141" s="211">
        <v>360</v>
      </c>
      <c r="O141" s="44">
        <v>1479</v>
      </c>
      <c r="P141" s="44">
        <v>0</v>
      </c>
      <c r="Q141" s="44">
        <v>0</v>
      </c>
      <c r="R141" s="44">
        <v>0</v>
      </c>
      <c r="S141" s="44">
        <v>0</v>
      </c>
      <c r="T141" s="45">
        <v>0</v>
      </c>
      <c r="U141" s="45">
        <v>1479</v>
      </c>
      <c r="V141" s="45">
        <v>1119</v>
      </c>
      <c r="W141" s="41">
        <v>0.2434077079107505</v>
      </c>
      <c r="X141" s="46"/>
      <c r="Y141" s="46"/>
    </row>
    <row r="142" spans="1:25">
      <c r="A142" s="29" t="s">
        <v>1178</v>
      </c>
      <c r="B142" s="30" t="s">
        <v>356</v>
      </c>
      <c r="C142" s="6" t="s">
        <v>91</v>
      </c>
      <c r="D142" s="20" t="s">
        <v>90</v>
      </c>
      <c r="E142" s="19" t="s">
        <v>87</v>
      </c>
      <c r="F142" s="19">
        <v>5799</v>
      </c>
      <c r="G142" s="21">
        <v>6847</v>
      </c>
      <c r="H142" s="21">
        <v>4271</v>
      </c>
      <c r="I142" s="8">
        <f>VLOOKUP(C142,'202310-202403出荷数total2403220951'!B:F,5,0)</f>
        <v>1406</v>
      </c>
      <c r="J142" s="203">
        <f>VLOOKUP(C142,'出荷数2307～2406total241008110618'!B:F,5,0)</f>
        <v>3025</v>
      </c>
      <c r="K142" s="214">
        <f>VLOOKUP(C142,'出荷数2407-2506total250730101950'!B:F,5,0)</f>
        <v>2613</v>
      </c>
      <c r="L142" s="203">
        <f>VLOOKUP(C:C,total251219111800!B:F,5,0)</f>
        <v>1176</v>
      </c>
      <c r="M142" s="8"/>
      <c r="N142" s="21">
        <f>L142</f>
        <v>1176</v>
      </c>
      <c r="O142" s="44">
        <v>2562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2562</v>
      </c>
      <c r="V142" s="45">
        <v>1386</v>
      </c>
      <c r="W142" s="41">
        <v>0.45901639344262296</v>
      </c>
      <c r="X142" s="46"/>
      <c r="Y142" s="46"/>
    </row>
    <row r="143" spans="1:25">
      <c r="A143" s="29" t="s">
        <v>1179</v>
      </c>
      <c r="B143" s="30" t="s">
        <v>356</v>
      </c>
      <c r="C143" s="6" t="s">
        <v>108</v>
      </c>
      <c r="D143" s="20" t="s">
        <v>109</v>
      </c>
      <c r="E143" s="19"/>
      <c r="F143" s="19">
        <v>7039</v>
      </c>
      <c r="G143" s="21">
        <v>8307</v>
      </c>
      <c r="H143" s="21">
        <v>5166</v>
      </c>
      <c r="I143" s="8">
        <f>VLOOKUP(C143,'202310-202403出荷数total2403220951'!B:F,5,0)</f>
        <v>2164</v>
      </c>
      <c r="J143" s="203">
        <f>VLOOKUP(C143,'出荷数2307～2406total241008110618'!B:F,5,0)</f>
        <v>4328</v>
      </c>
      <c r="K143" s="214">
        <f>VLOOKUP(C143,'出荷数2407-2506total250730101950'!B:F,5,0)</f>
        <v>2516</v>
      </c>
      <c r="L143" s="203">
        <f>VLOOKUP(C:C,total251219111800!B:F,5,0)</f>
        <v>1066</v>
      </c>
      <c r="M143" s="8"/>
      <c r="N143" s="21">
        <f>L143</f>
        <v>1066</v>
      </c>
      <c r="O143" s="44">
        <v>2050</v>
      </c>
      <c r="P143" s="44">
        <v>0</v>
      </c>
      <c r="Q143" s="44">
        <v>0</v>
      </c>
      <c r="R143" s="44">
        <v>0</v>
      </c>
      <c r="S143" s="44">
        <v>0</v>
      </c>
      <c r="T143" s="45">
        <v>0</v>
      </c>
      <c r="U143" s="45">
        <v>2050</v>
      </c>
      <c r="V143" s="45">
        <v>984</v>
      </c>
      <c r="W143" s="41">
        <v>0.52</v>
      </c>
      <c r="X143" s="46"/>
      <c r="Y143" s="46"/>
    </row>
    <row r="144" spans="1:25">
      <c r="A144" s="29" t="s">
        <v>1180</v>
      </c>
      <c r="B144" s="30" t="s">
        <v>356</v>
      </c>
      <c r="C144" s="6" t="s">
        <v>71</v>
      </c>
      <c r="D144" s="20" t="s">
        <v>72</v>
      </c>
      <c r="E144" s="19"/>
      <c r="F144" s="19">
        <v>7932</v>
      </c>
      <c r="G144" s="21">
        <v>12477</v>
      </c>
      <c r="H144" s="21">
        <v>11864</v>
      </c>
      <c r="I144" s="8">
        <f>VLOOKUP(C144,'202310-202403出荷数total2403220951'!B:F,5,0)</f>
        <v>5131</v>
      </c>
      <c r="J144" s="203">
        <f>VLOOKUP(C144,'出荷数2307～2406total241008110618'!B:F,5,0)</f>
        <v>10642</v>
      </c>
      <c r="K144" s="214">
        <f>VLOOKUP(C144,'出荷数2407-2506total250730101950'!B:F,5,0)</f>
        <v>14478</v>
      </c>
      <c r="L144" s="203">
        <f>VLOOKUP(C:C,total251219111800!B:F,5,0)</f>
        <v>2802</v>
      </c>
      <c r="M144" s="8"/>
      <c r="N144" s="21">
        <f>L144</f>
        <v>2802</v>
      </c>
      <c r="O144" s="44">
        <v>9942</v>
      </c>
      <c r="P144" s="44">
        <v>0</v>
      </c>
      <c r="Q144" s="44">
        <v>0</v>
      </c>
      <c r="R144" s="44">
        <v>0</v>
      </c>
      <c r="S144" s="44">
        <v>940</v>
      </c>
      <c r="T144" s="45">
        <v>-940</v>
      </c>
      <c r="U144" s="45">
        <v>9002</v>
      </c>
      <c r="V144" s="45">
        <v>6200</v>
      </c>
      <c r="W144" s="41">
        <v>0.28183464091732047</v>
      </c>
      <c r="X144" s="46"/>
      <c r="Y144" s="46"/>
    </row>
    <row r="145" spans="1:27">
      <c r="A145" s="29" t="s">
        <v>2948</v>
      </c>
      <c r="B145" s="30" t="s">
        <v>356</v>
      </c>
      <c r="C145" s="6" t="s">
        <v>1303</v>
      </c>
      <c r="D145" s="215" t="s">
        <v>1312</v>
      </c>
      <c r="E145" s="6"/>
      <c r="F145" s="6"/>
      <c r="G145" s="8"/>
      <c r="H145" s="21">
        <v>1451</v>
      </c>
      <c r="I145" s="213">
        <f>VLOOKUP(C145,'202310-202403出荷数total2403220951'!B:F,5,0)</f>
        <v>14330</v>
      </c>
      <c r="J145" s="203">
        <f>VLOOKUP(C145,'出荷数2307～2406total241008110618'!B:F,5,0)</f>
        <v>16068</v>
      </c>
      <c r="K145" s="214">
        <f>VLOOKUP(C145,'出荷数2407-2506total250730101950'!B:F,5,0)</f>
        <v>17473</v>
      </c>
      <c r="L145" s="203">
        <f>VLOOKUP(C:C,total251219111800!B:F,5,0)</f>
        <v>4175</v>
      </c>
      <c r="M145" s="211">
        <v>10000</v>
      </c>
      <c r="N145" s="211">
        <v>10000</v>
      </c>
      <c r="O145" s="44">
        <v>35406</v>
      </c>
      <c r="P145" s="44">
        <v>70</v>
      </c>
      <c r="Q145" s="44">
        <v>0</v>
      </c>
      <c r="R145" s="44">
        <v>0</v>
      </c>
      <c r="S145" s="44">
        <v>6270</v>
      </c>
      <c r="T145" s="45">
        <v>-6200</v>
      </c>
      <c r="U145" s="45">
        <v>29136</v>
      </c>
      <c r="V145" s="45">
        <v>19136</v>
      </c>
      <c r="W145" s="204">
        <v>0.28188070808433868</v>
      </c>
      <c r="X145" s="46"/>
      <c r="Y145" s="46"/>
    </row>
    <row r="146" spans="1:27">
      <c r="A146" s="29" t="s">
        <v>1182</v>
      </c>
      <c r="B146" s="30" t="s">
        <v>356</v>
      </c>
      <c r="C146" s="6" t="s">
        <v>1287</v>
      </c>
      <c r="D146" s="215" t="s">
        <v>1313</v>
      </c>
      <c r="E146" s="6"/>
      <c r="F146" s="6"/>
      <c r="G146" s="8"/>
      <c r="H146" s="21">
        <v>83</v>
      </c>
      <c r="I146" s="8">
        <f>VLOOKUP(C146,'202310-202403出荷数total2403220951'!B:F,5,0)</f>
        <v>1108</v>
      </c>
      <c r="J146" s="203">
        <f>VLOOKUP(C146,'出荷数2307～2406total241008110618'!B:F,5,0)</f>
        <v>1156</v>
      </c>
      <c r="K146" s="214">
        <f>VLOOKUP(C146,'出荷数2407-2506total250730101950'!B:F,5,0)</f>
        <v>2088</v>
      </c>
      <c r="L146" s="203">
        <f>VLOOKUP(C:C,total251219111800!B:F,5,0)</f>
        <v>531</v>
      </c>
      <c r="M146" s="211">
        <v>4000</v>
      </c>
      <c r="N146" s="211">
        <v>4000</v>
      </c>
      <c r="O146" s="44">
        <v>15403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15403</v>
      </c>
      <c r="V146" s="45">
        <v>11403</v>
      </c>
      <c r="W146" s="204">
        <v>0.25968967084334221</v>
      </c>
      <c r="X146" s="46"/>
      <c r="Y146" s="46"/>
    </row>
    <row r="147" spans="1:27">
      <c r="A147" s="29" t="s">
        <v>1183</v>
      </c>
      <c r="B147" s="30" t="s">
        <v>356</v>
      </c>
      <c r="C147" s="6" t="s">
        <v>1288</v>
      </c>
      <c r="D147" s="215" t="s">
        <v>1314</v>
      </c>
      <c r="E147" s="6"/>
      <c r="F147" s="6"/>
      <c r="G147" s="8"/>
      <c r="H147" s="21">
        <v>813</v>
      </c>
      <c r="I147" s="8">
        <f>VLOOKUP(C147,'202310-202403出荷数total2403220951'!B:F,5,0)</f>
        <v>922</v>
      </c>
      <c r="J147" s="203">
        <f>VLOOKUP(C147,'出荷数2307～2406total241008110618'!B:F,5,0)</f>
        <v>2208</v>
      </c>
      <c r="K147" s="214">
        <f>VLOOKUP(C147,'出荷数2407-2506total250730101950'!B:F,5,0)</f>
        <v>4161</v>
      </c>
      <c r="L147" s="203">
        <f>VLOOKUP(C:C,total251219111800!B:F,5,0)</f>
        <v>934</v>
      </c>
      <c r="M147" s="211">
        <v>2000</v>
      </c>
      <c r="N147" s="211">
        <v>2000</v>
      </c>
      <c r="O147" s="44">
        <v>8365</v>
      </c>
      <c r="P147" s="44">
        <v>140</v>
      </c>
      <c r="Q147" s="44">
        <v>0</v>
      </c>
      <c r="R147" s="44">
        <v>0</v>
      </c>
      <c r="S147" s="44">
        <v>300</v>
      </c>
      <c r="T147" s="45">
        <v>-160</v>
      </c>
      <c r="U147" s="45">
        <v>8065</v>
      </c>
      <c r="V147" s="45">
        <v>6065</v>
      </c>
      <c r="W147" s="204">
        <v>0.23515579071134626</v>
      </c>
      <c r="X147" s="46"/>
      <c r="Y147" s="46"/>
    </row>
    <row r="148" spans="1:27">
      <c r="A148" s="29"/>
      <c r="B148" s="30" t="s">
        <v>356</v>
      </c>
      <c r="C148" s="6" t="s">
        <v>2968</v>
      </c>
      <c r="D148" s="215" t="s">
        <v>3003</v>
      </c>
      <c r="E148" s="6"/>
      <c r="F148" s="6"/>
      <c r="G148" s="8"/>
      <c r="H148" s="21"/>
      <c r="I148" s="8">
        <f>VLOOKUP(C148,'202310-202403出荷数total2403220951'!B:F,5,0)</f>
        <v>73</v>
      </c>
      <c r="J148" s="203">
        <f>VLOOKUP(C148,'出荷数2307～2406total241008110618'!B:F,5,0)</f>
        <v>401</v>
      </c>
      <c r="K148" s="214">
        <f>VLOOKUP(C148,'出荷数2407-2506total250730101950'!B:F,5,0)</f>
        <v>4524</v>
      </c>
      <c r="L148" s="203">
        <f>VLOOKUP(C:C,total251219111800!B:F,5,0)</f>
        <v>2517</v>
      </c>
      <c r="M148" s="211">
        <v>3500</v>
      </c>
      <c r="N148" s="211">
        <v>3500</v>
      </c>
      <c r="O148" s="44">
        <v>5278</v>
      </c>
      <c r="P148" s="44">
        <v>2100</v>
      </c>
      <c r="Q148" s="44">
        <v>0</v>
      </c>
      <c r="R148" s="44">
        <v>0</v>
      </c>
      <c r="S148" s="44">
        <v>2500</v>
      </c>
      <c r="T148" s="45">
        <v>-400</v>
      </c>
      <c r="U148" s="45">
        <v>2778</v>
      </c>
      <c r="V148" s="45">
        <v>-722</v>
      </c>
      <c r="W148" s="204">
        <v>0.47438330170777987</v>
      </c>
      <c r="X148" s="46" t="s">
        <v>4404</v>
      </c>
      <c r="Y148" s="46" t="s">
        <v>2798</v>
      </c>
    </row>
    <row r="149" spans="1:27">
      <c r="A149" s="29"/>
      <c r="B149" s="30" t="s">
        <v>356</v>
      </c>
      <c r="C149" s="6" t="s">
        <v>3780</v>
      </c>
      <c r="D149" s="215" t="s">
        <v>3781</v>
      </c>
      <c r="E149" s="6"/>
      <c r="F149" s="6"/>
      <c r="G149" s="8"/>
      <c r="H149" s="21"/>
      <c r="I149" s="8" t="e">
        <f>VLOOKUP(C149,'202310-202403出荷数total2403220951'!B:F,5,0)</f>
        <v>#N/A</v>
      </c>
      <c r="J149" s="203" t="e">
        <f>VLOOKUP(C149,'出荷数2307～2406total241008110618'!B:F,5,0)</f>
        <v>#N/A</v>
      </c>
      <c r="K149" s="214">
        <f>VLOOKUP(C149,'出荷数2407-2506total250730101950'!B:F,5,0)</f>
        <v>4559</v>
      </c>
      <c r="L149" s="203">
        <f>VLOOKUP(C:C,total251219111800!B:F,5,0)</f>
        <v>1242</v>
      </c>
      <c r="M149" s="211">
        <v>4000</v>
      </c>
      <c r="N149" s="211">
        <v>3000</v>
      </c>
      <c r="O149" s="44">
        <v>3989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3989</v>
      </c>
      <c r="V149" s="45">
        <v>989</v>
      </c>
      <c r="W149" s="204">
        <v>0.75206818751566806</v>
      </c>
      <c r="X149" s="46"/>
      <c r="Y149" s="46"/>
    </row>
    <row r="150" spans="1:27">
      <c r="A150" s="29"/>
      <c r="B150" s="30" t="s">
        <v>356</v>
      </c>
      <c r="C150" s="6" t="s">
        <v>3794</v>
      </c>
      <c r="D150" s="215" t="s">
        <v>3795</v>
      </c>
      <c r="E150" s="6"/>
      <c r="F150" s="6"/>
      <c r="G150" s="8"/>
      <c r="H150" s="21"/>
      <c r="I150" s="8" t="e">
        <f>VLOOKUP(C150,'202310-202403出荷数total2403220951'!B:F,5,0)</f>
        <v>#N/A</v>
      </c>
      <c r="J150" s="203" t="e">
        <f>VLOOKUP(C150,'出荷数2307～2406total241008110618'!B:F,5,0)</f>
        <v>#N/A</v>
      </c>
      <c r="K150" s="214">
        <f>VLOOKUP(C150,'出荷数2407-2506total250730101950'!B:F,5,0)</f>
        <v>2384</v>
      </c>
      <c r="L150" s="203">
        <f>VLOOKUP(C:C,total251219111800!B:F,5,0)</f>
        <v>565</v>
      </c>
      <c r="M150" s="211">
        <v>1000</v>
      </c>
      <c r="N150" s="211">
        <v>1000</v>
      </c>
      <c r="O150" s="44">
        <v>1558</v>
      </c>
      <c r="P150" s="44">
        <v>2000</v>
      </c>
      <c r="Q150" s="44">
        <v>3000</v>
      </c>
      <c r="R150" s="44">
        <v>0</v>
      </c>
      <c r="S150" s="44">
        <v>560</v>
      </c>
      <c r="T150" s="45">
        <v>1440</v>
      </c>
      <c r="U150" s="45">
        <v>3998</v>
      </c>
      <c r="V150" s="45">
        <v>2998</v>
      </c>
      <c r="W150" s="204">
        <v>0.28105677346824059</v>
      </c>
      <c r="X150" s="46"/>
      <c r="Y150" s="46"/>
    </row>
    <row r="151" spans="1:27">
      <c r="A151" s="29"/>
      <c r="B151" s="30" t="s">
        <v>356</v>
      </c>
      <c r="C151" s="6" t="s">
        <v>3919</v>
      </c>
      <c r="D151" s="215" t="s">
        <v>3921</v>
      </c>
      <c r="E151" s="6"/>
      <c r="F151" s="6"/>
      <c r="G151" s="8"/>
      <c r="H151" s="21"/>
      <c r="I151" s="8"/>
      <c r="J151" s="203" t="e">
        <f>VLOOKUP(C151,'出荷数2307～2406total241008110618'!B:F,5,0)</f>
        <v>#N/A</v>
      </c>
      <c r="K151" s="214">
        <f>VLOOKUP(C151,'出荷数2407-2506total250730101950'!B:F,5,0)</f>
        <v>575</v>
      </c>
      <c r="L151" s="203">
        <f>VLOOKUP(C:C,total251219111800!B:F,5,0)</f>
        <v>168</v>
      </c>
      <c r="M151" s="211">
        <v>1000</v>
      </c>
      <c r="N151" s="211">
        <v>1000</v>
      </c>
      <c r="O151" s="44">
        <v>3261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3261</v>
      </c>
      <c r="V151" s="45">
        <v>2261</v>
      </c>
      <c r="W151" s="204"/>
      <c r="X151" s="46"/>
      <c r="Y151" s="46"/>
    </row>
    <row r="152" spans="1:27">
      <c r="A152" s="29"/>
      <c r="B152" s="30" t="s">
        <v>356</v>
      </c>
      <c r="C152" s="6" t="s">
        <v>3920</v>
      </c>
      <c r="D152" s="215" t="s">
        <v>3922</v>
      </c>
      <c r="E152" s="6"/>
      <c r="F152" s="6"/>
      <c r="G152" s="8"/>
      <c r="H152" s="21"/>
      <c r="I152" s="8"/>
      <c r="J152" s="203" t="e">
        <f>VLOOKUP(C152,'出荷数2307～2406total241008110618'!B:F,5,0)</f>
        <v>#N/A</v>
      </c>
      <c r="K152" s="214">
        <f>VLOOKUP(C152,'出荷数2407-2506total250730101950'!B:F,5,0)</f>
        <v>2333</v>
      </c>
      <c r="L152" s="203">
        <f>VLOOKUP(C:C,total251219111800!B:F,5,0)</f>
        <v>921</v>
      </c>
      <c r="M152" s="211">
        <v>2500</v>
      </c>
      <c r="N152" s="211">
        <v>2500</v>
      </c>
      <c r="O152" s="44">
        <v>6988</v>
      </c>
      <c r="P152" s="44">
        <v>1430</v>
      </c>
      <c r="Q152" s="44">
        <v>0</v>
      </c>
      <c r="R152" s="44">
        <v>0</v>
      </c>
      <c r="S152" s="44">
        <v>1110</v>
      </c>
      <c r="T152" s="45">
        <v>320</v>
      </c>
      <c r="U152" s="45">
        <v>5878</v>
      </c>
      <c r="V152" s="45">
        <v>3378</v>
      </c>
      <c r="W152" s="204"/>
      <c r="X152" s="46"/>
      <c r="Y152" s="46"/>
    </row>
    <row r="153" spans="1:27" s="152" customFormat="1">
      <c r="A153" s="144" t="s">
        <v>1184</v>
      </c>
      <c r="B153" s="145" t="s">
        <v>356</v>
      </c>
      <c r="C153" s="153" t="s">
        <v>1271</v>
      </c>
      <c r="D153" s="154" t="s">
        <v>2176</v>
      </c>
      <c r="E153" s="153"/>
      <c r="F153" s="146"/>
      <c r="G153" s="148"/>
      <c r="H153" s="148">
        <v>206</v>
      </c>
      <c r="I153" s="8">
        <f>VLOOKUP(C153,'202310-202403出荷数total2403220951'!B:F,5,0)</f>
        <v>266</v>
      </c>
      <c r="J153" s="203">
        <f>VLOOKUP(C153,'出荷数2307～2406total241008110618'!B:F,5,0)</f>
        <v>547</v>
      </c>
      <c r="K153" s="214">
        <f>VLOOKUP(C153,'出荷数2407-2506total250730101950'!B:F,5,0)</f>
        <v>251</v>
      </c>
      <c r="L153" s="203">
        <f>VLOOKUP(C:C,total251219111800!B:F,5,0)</f>
        <v>46</v>
      </c>
      <c r="M153" s="8"/>
      <c r="N153" s="21">
        <f>L153</f>
        <v>46</v>
      </c>
      <c r="O153" s="148">
        <v>39</v>
      </c>
      <c r="P153" s="148">
        <v>0</v>
      </c>
      <c r="Q153" s="44">
        <v>0</v>
      </c>
      <c r="R153" s="148">
        <v>0</v>
      </c>
      <c r="S153" s="148">
        <v>0</v>
      </c>
      <c r="T153" s="149">
        <v>0</v>
      </c>
      <c r="U153" s="149">
        <v>39</v>
      </c>
      <c r="V153" s="149">
        <v>-7</v>
      </c>
      <c r="W153" s="150">
        <v>1.1794871794871795</v>
      </c>
      <c r="X153" s="151"/>
      <c r="Y153" s="151"/>
      <c r="Z153" s="191"/>
      <c r="AA153" s="191"/>
    </row>
    <row r="154" spans="1:27">
      <c r="A154" s="29" t="s">
        <v>1185</v>
      </c>
      <c r="B154" s="30" t="s">
        <v>356</v>
      </c>
      <c r="C154" s="17" t="s">
        <v>2756</v>
      </c>
      <c r="D154" s="18" t="s">
        <v>2758</v>
      </c>
      <c r="E154" s="17"/>
      <c r="F154" s="6"/>
      <c r="G154" s="8"/>
      <c r="H154" s="21">
        <v>6496</v>
      </c>
      <c r="I154" s="8">
        <f>VLOOKUP(C154,'202310-202403出荷数total2403220951'!B:F,5,0)</f>
        <v>2470</v>
      </c>
      <c r="J154" s="203">
        <f>VLOOKUP(C154,'出荷数2307～2406total241008110618'!B:F,5,0)</f>
        <v>4707</v>
      </c>
      <c r="K154" s="214">
        <f>VLOOKUP(C154,'出荷数2407-2506total250730101950'!B:F,5,0)</f>
        <v>4443</v>
      </c>
      <c r="L154" s="203">
        <f>VLOOKUP(C:C,total251219111800!B:F,5,0)</f>
        <v>1677</v>
      </c>
      <c r="M154" s="8"/>
      <c r="N154" s="21">
        <f>L154</f>
        <v>1677</v>
      </c>
      <c r="O154" s="44">
        <v>1210</v>
      </c>
      <c r="P154" s="44">
        <v>0</v>
      </c>
      <c r="Q154" s="44">
        <v>3000</v>
      </c>
      <c r="R154" s="44">
        <v>0</v>
      </c>
      <c r="S154" s="44">
        <v>0</v>
      </c>
      <c r="T154" s="45">
        <v>0</v>
      </c>
      <c r="U154" s="45">
        <v>4210</v>
      </c>
      <c r="V154" s="45">
        <v>2533</v>
      </c>
      <c r="W154" s="41">
        <v>1.3859504132231404</v>
      </c>
      <c r="X154" s="46"/>
      <c r="Y154" s="46"/>
    </row>
    <row r="155" spans="1:27" s="200" customFormat="1">
      <c r="A155" s="192" t="s">
        <v>1186</v>
      </c>
      <c r="B155" s="193" t="s">
        <v>356</v>
      </c>
      <c r="C155" s="235" t="s">
        <v>2757</v>
      </c>
      <c r="D155" s="236" t="s">
        <v>2759</v>
      </c>
      <c r="E155" s="235"/>
      <c r="F155" s="194"/>
      <c r="G155" s="196"/>
      <c r="H155" s="196">
        <v>0</v>
      </c>
      <c r="I155" s="196">
        <f>VLOOKUP(C155,'202310-202403出荷数total2403220951'!B:F,5,0)</f>
        <v>13</v>
      </c>
      <c r="J155" s="196">
        <f>VLOOKUP(C155,'出荷数2307～2406total241008110618'!B:F,5,0)</f>
        <v>28</v>
      </c>
      <c r="K155" s="214">
        <f>VLOOKUP(C155,'出荷数2407-2506total250730101950'!B:F,5,0)</f>
        <v>513</v>
      </c>
      <c r="L155" s="203" t="e">
        <f>VLOOKUP(C:C,total251219111800!B:F,5,0)</f>
        <v>#N/A</v>
      </c>
      <c r="M155" s="8"/>
      <c r="N155" s="21" t="e">
        <f>L155</f>
        <v>#N/A</v>
      </c>
      <c r="O155" s="196">
        <v>712</v>
      </c>
      <c r="P155" s="196">
        <v>0</v>
      </c>
      <c r="Q155" s="196">
        <v>0</v>
      </c>
      <c r="R155" s="196">
        <v>0</v>
      </c>
      <c r="S155" s="196">
        <v>0</v>
      </c>
      <c r="T155" s="197">
        <v>0</v>
      </c>
      <c r="U155" s="197">
        <v>712</v>
      </c>
      <c r="V155" s="197" t="e">
        <v>#N/A</v>
      </c>
      <c r="W155" s="198" t="e">
        <v>#N/A</v>
      </c>
      <c r="X155" s="199"/>
      <c r="Y155" s="199"/>
      <c r="Z155" s="201"/>
      <c r="AA155" s="201"/>
    </row>
    <row r="156" spans="1:27">
      <c r="A156" s="29" t="s">
        <v>1187</v>
      </c>
      <c r="B156" s="30" t="s">
        <v>356</v>
      </c>
      <c r="C156" s="17" t="s">
        <v>2917</v>
      </c>
      <c r="D156" s="18" t="s">
        <v>2936</v>
      </c>
      <c r="E156" s="17"/>
      <c r="F156" s="6"/>
      <c r="G156" s="8"/>
      <c r="H156" s="21">
        <v>96</v>
      </c>
      <c r="I156" s="213">
        <f>VLOOKUP(C156,'202310-202403出荷数total2403220951'!B:F,5,0)</f>
        <v>3711</v>
      </c>
      <c r="J156" s="203">
        <f>VLOOKUP(C156,'出荷数2307～2406total241008110618'!B:F,5,0)</f>
        <v>4435</v>
      </c>
      <c r="K156" s="214">
        <f>VLOOKUP(C156,'出荷数2407-2506total250730101950'!B:F,5,0)</f>
        <v>4851</v>
      </c>
      <c r="L156" s="203">
        <f>VLOOKUP(C:C,total251219111800!B:F,5,0)</f>
        <v>2252</v>
      </c>
      <c r="M156" s="211">
        <v>2500</v>
      </c>
      <c r="N156" s="211">
        <v>2500</v>
      </c>
      <c r="O156" s="44">
        <v>7589</v>
      </c>
      <c r="P156" s="44">
        <v>0</v>
      </c>
      <c r="Q156" s="44">
        <v>0</v>
      </c>
      <c r="R156" s="44">
        <v>0</v>
      </c>
      <c r="S156" s="44">
        <v>0</v>
      </c>
      <c r="T156" s="45">
        <v>0</v>
      </c>
      <c r="U156" s="45">
        <v>7589</v>
      </c>
      <c r="V156" s="45">
        <v>5089</v>
      </c>
      <c r="W156" s="41">
        <v>0.32942416655685863</v>
      </c>
      <c r="X156" s="46"/>
      <c r="Y156" s="46"/>
    </row>
    <row r="157" spans="1:27">
      <c r="A157" s="29" t="s">
        <v>1188</v>
      </c>
      <c r="B157" s="30" t="s">
        <v>356</v>
      </c>
      <c r="C157" s="17" t="s">
        <v>2918</v>
      </c>
      <c r="D157" s="18" t="s">
        <v>2937</v>
      </c>
      <c r="E157" s="17"/>
      <c r="F157" s="6"/>
      <c r="G157" s="8"/>
      <c r="H157" s="21">
        <v>0</v>
      </c>
      <c r="I157" s="8">
        <f>VLOOKUP(C157,'202310-202403出荷数total2403220951'!B:F,5,0)</f>
        <v>2</v>
      </c>
      <c r="J157" s="203">
        <f>VLOOKUP(C157,'出荷数2307～2406total241008110618'!B:F,5,0)</f>
        <v>314</v>
      </c>
      <c r="K157" s="214">
        <f>VLOOKUP(C157,'出荷数2407-2506total250730101950'!B:F,5,0)</f>
        <v>116</v>
      </c>
      <c r="L157" s="203">
        <f>VLOOKUP(C:C,total251219111800!B:F,5,0)</f>
        <v>323</v>
      </c>
      <c r="M157" s="211">
        <v>1000</v>
      </c>
      <c r="N157" s="211">
        <v>1000</v>
      </c>
      <c r="O157" s="44">
        <v>7425</v>
      </c>
      <c r="P157" s="44">
        <v>0</v>
      </c>
      <c r="Q157" s="44">
        <v>0</v>
      </c>
      <c r="R157" s="44">
        <v>0</v>
      </c>
      <c r="S157" s="44">
        <v>0</v>
      </c>
      <c r="T157" s="45">
        <v>0</v>
      </c>
      <c r="U157" s="45">
        <v>7425</v>
      </c>
      <c r="V157" s="45">
        <v>6425</v>
      </c>
      <c r="W157" s="41">
        <v>0.13468013468013468</v>
      </c>
      <c r="X157" s="46"/>
      <c r="Y157" s="46"/>
    </row>
    <row r="158" spans="1:27">
      <c r="A158" s="29" t="s">
        <v>1189</v>
      </c>
      <c r="B158" s="30" t="s">
        <v>356</v>
      </c>
      <c r="C158" s="17" t="s">
        <v>2919</v>
      </c>
      <c r="D158" s="18" t="s">
        <v>2938</v>
      </c>
      <c r="E158" s="17"/>
      <c r="F158" s="6"/>
      <c r="G158" s="8"/>
      <c r="H158" s="21">
        <v>2458</v>
      </c>
      <c r="I158" s="8">
        <f>VLOOKUP(C158,'202310-202403出荷数total2403220951'!B:F,5,0)</f>
        <v>174</v>
      </c>
      <c r="J158" s="203">
        <f>VLOOKUP(C158,'出荷数2307～2406total241008110618'!B:F,5,0)</f>
        <v>1177</v>
      </c>
      <c r="K158" s="214">
        <f>VLOOKUP(C158,'出荷数2407-2506total250730101950'!B:F,5,0)</f>
        <v>192</v>
      </c>
      <c r="L158" s="203">
        <f>VLOOKUP(C:C,total251219111800!B:F,5,0)</f>
        <v>84</v>
      </c>
      <c r="M158" s="8"/>
      <c r="N158" s="21">
        <f>L158</f>
        <v>84</v>
      </c>
      <c r="O158" s="44">
        <v>431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431</v>
      </c>
      <c r="V158" s="45">
        <v>347</v>
      </c>
      <c r="W158" s="41">
        <v>0.19489559164733178</v>
      </c>
      <c r="X158" s="46"/>
      <c r="Y158" s="46"/>
    </row>
    <row r="159" spans="1:27">
      <c r="A159" s="9"/>
      <c r="B159" s="30" t="s">
        <v>356</v>
      </c>
      <c r="C159" s="49" t="s">
        <v>3771</v>
      </c>
      <c r="D159" s="49" t="s">
        <v>3772</v>
      </c>
      <c r="E159" s="50"/>
      <c r="F159" s="50"/>
      <c r="G159" s="8"/>
      <c r="H159" s="8"/>
      <c r="I159" s="8" t="e">
        <f>VLOOKUP(C159,'202310-202403出荷数total2403220951'!B:F,5,0)</f>
        <v>#N/A</v>
      </c>
      <c r="J159" s="203">
        <f>VLOOKUP(C159,'出荷数2307～2406total241008110618'!B:F,5,0)</f>
        <v>254</v>
      </c>
      <c r="K159" s="214">
        <f>VLOOKUP(C159,'出荷数2407-2506total250730101950'!B:F,5,0)</f>
        <v>215</v>
      </c>
      <c r="L159" s="203">
        <f>VLOOKUP(C:C,total251219111800!B:F,5,0)</f>
        <v>83</v>
      </c>
      <c r="M159" s="211">
        <v>1500</v>
      </c>
      <c r="N159" s="211">
        <v>1500</v>
      </c>
      <c r="O159" s="44">
        <v>2925</v>
      </c>
      <c r="P159" s="44">
        <v>0</v>
      </c>
      <c r="Q159" s="44">
        <v>100</v>
      </c>
      <c r="R159" s="44">
        <v>0</v>
      </c>
      <c r="S159" s="44">
        <v>0</v>
      </c>
      <c r="T159" s="45">
        <v>0</v>
      </c>
      <c r="U159" s="45">
        <v>3025</v>
      </c>
      <c r="V159" s="45">
        <v>1525</v>
      </c>
      <c r="W159" s="41">
        <v>0.51282051282051277</v>
      </c>
      <c r="X159" s="13"/>
      <c r="Y159" s="13"/>
    </row>
    <row r="160" spans="1:27">
      <c r="A160" s="29" t="s">
        <v>1190</v>
      </c>
      <c r="B160" s="30" t="s">
        <v>356</v>
      </c>
      <c r="C160" s="17" t="s">
        <v>2920</v>
      </c>
      <c r="D160" s="18" t="s">
        <v>2939</v>
      </c>
      <c r="E160" s="17"/>
      <c r="F160" s="6"/>
      <c r="G160" s="8"/>
      <c r="H160" s="21">
        <v>1744</v>
      </c>
      <c r="I160" s="8">
        <f>VLOOKUP(C160,'202310-202403出荷数total2403220951'!B:F,5,0)</f>
        <v>1163</v>
      </c>
      <c r="J160" s="203">
        <f>VLOOKUP(C160,'出荷数2307～2406total241008110618'!B:F,5,0)</f>
        <v>1747</v>
      </c>
      <c r="K160" s="214">
        <f>VLOOKUP(C160,'出荷数2407-2506total250730101950'!B:F,5,0)</f>
        <v>1257</v>
      </c>
      <c r="L160" s="203">
        <f>VLOOKUP(C:C,total251219111800!B:F,5,0)</f>
        <v>174</v>
      </c>
      <c r="M160" s="8"/>
      <c r="N160" s="21">
        <f>L160</f>
        <v>174</v>
      </c>
      <c r="O160" s="44">
        <v>1006</v>
      </c>
      <c r="P160" s="44">
        <v>100</v>
      </c>
      <c r="Q160" s="44">
        <v>0</v>
      </c>
      <c r="R160" s="44">
        <v>0</v>
      </c>
      <c r="S160" s="44">
        <v>300</v>
      </c>
      <c r="T160" s="45">
        <v>-200</v>
      </c>
      <c r="U160" s="45">
        <v>706</v>
      </c>
      <c r="V160" s="45">
        <v>532</v>
      </c>
      <c r="W160" s="41">
        <v>0.15732368896925858</v>
      </c>
      <c r="X160" s="46"/>
      <c r="Y160" s="46"/>
    </row>
    <row r="161" spans="1:25">
      <c r="A161" s="9"/>
      <c r="B161" s="2" t="s">
        <v>5</v>
      </c>
      <c r="C161" s="49" t="s">
        <v>2967</v>
      </c>
      <c r="D161" s="49" t="s">
        <v>2969</v>
      </c>
      <c r="E161" s="50"/>
      <c r="F161" s="50"/>
      <c r="G161" s="8"/>
      <c r="H161" s="21">
        <v>0</v>
      </c>
      <c r="I161" s="8">
        <f>VLOOKUP(C161,'202310-202403出荷数total2403220951'!B:F,5,0)</f>
        <v>109</v>
      </c>
      <c r="J161" s="203">
        <f>VLOOKUP(C161,'出荷数2307～2406total241008110618'!B:F,5,0)</f>
        <v>119</v>
      </c>
      <c r="K161" s="214">
        <f>VLOOKUP(C161,'出荷数2407-2506total250730101950'!B:F,5,0)</f>
        <v>8</v>
      </c>
      <c r="L161" s="203">
        <f>VLOOKUP(C:C,total251219111800!B:F,5,0)</f>
        <v>3</v>
      </c>
      <c r="M161" s="211">
        <v>1000</v>
      </c>
      <c r="N161" s="211">
        <v>1000</v>
      </c>
      <c r="O161" s="44">
        <v>3011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3011</v>
      </c>
      <c r="V161" s="45">
        <v>2011</v>
      </c>
      <c r="W161" s="41">
        <v>0.33211557622052473</v>
      </c>
      <c r="X161" s="13"/>
      <c r="Y161" s="13"/>
    </row>
    <row r="162" spans="1:25">
      <c r="A162" s="9"/>
      <c r="B162" s="2" t="s">
        <v>5</v>
      </c>
      <c r="C162" s="49" t="s">
        <v>2985</v>
      </c>
      <c r="D162" s="49" t="s">
        <v>3773</v>
      </c>
      <c r="E162" s="50"/>
      <c r="F162" s="50"/>
      <c r="G162" s="8"/>
      <c r="H162" s="21">
        <v>0</v>
      </c>
      <c r="I162" s="8">
        <f>VLOOKUP(C162,'202310-202403出荷数total2403220951'!B:F,5,0)</f>
        <v>6</v>
      </c>
      <c r="J162" s="203">
        <f>VLOOKUP(C162,'出荷数2307～2406total241008110618'!B:F,5,0)</f>
        <v>324</v>
      </c>
      <c r="K162" s="214">
        <f>VLOOKUP(C162,'出荷数2407-2506total250730101950'!B:F,5,0)</f>
        <v>1771</v>
      </c>
      <c r="L162" s="203">
        <f>VLOOKUP(C:C,total251219111800!B:F,5,0)</f>
        <v>116</v>
      </c>
      <c r="M162" s="211">
        <v>1000</v>
      </c>
      <c r="N162" s="211">
        <v>1000</v>
      </c>
      <c r="O162" s="44">
        <v>3879</v>
      </c>
      <c r="P162" s="44">
        <v>0</v>
      </c>
      <c r="Q162" s="44">
        <v>500</v>
      </c>
      <c r="R162" s="44">
        <v>0</v>
      </c>
      <c r="S162" s="44">
        <v>0</v>
      </c>
      <c r="T162" s="45">
        <v>0</v>
      </c>
      <c r="U162" s="45">
        <v>4379</v>
      </c>
      <c r="V162" s="45">
        <v>3379</v>
      </c>
      <c r="W162" s="41">
        <v>0.25779840164990975</v>
      </c>
      <c r="X162" s="13"/>
      <c r="Y162" s="13"/>
    </row>
    <row r="163" spans="1:25">
      <c r="A163" s="9"/>
      <c r="B163" s="2" t="s">
        <v>5</v>
      </c>
      <c r="C163" s="49" t="s">
        <v>2966</v>
      </c>
      <c r="D163" s="49" t="s">
        <v>2964</v>
      </c>
      <c r="E163" s="50"/>
      <c r="F163" s="50"/>
      <c r="G163" s="8"/>
      <c r="H163" s="21">
        <v>0</v>
      </c>
      <c r="I163" s="8">
        <f>VLOOKUP(C163,'202310-202403出荷数total2403220951'!B:F,5,0)</f>
        <v>2453</v>
      </c>
      <c r="J163" s="203">
        <f>VLOOKUP(C163,'出荷数2307～2406total241008110618'!B:F,5,0)</f>
        <v>3569</v>
      </c>
      <c r="K163" s="214">
        <f>VLOOKUP(C163,'出荷数2407-2506total250730101950'!B:F,5,0)</f>
        <v>9281</v>
      </c>
      <c r="L163" s="203">
        <f>VLOOKUP(C:C,total251219111800!B:F,5,0)</f>
        <v>1509</v>
      </c>
      <c r="M163" s="8"/>
      <c r="N163" s="21">
        <f>L163</f>
        <v>1509</v>
      </c>
      <c r="O163" s="44">
        <v>377</v>
      </c>
      <c r="P163" s="44">
        <v>1300</v>
      </c>
      <c r="Q163" s="44">
        <v>0</v>
      </c>
      <c r="R163" s="44">
        <v>0</v>
      </c>
      <c r="S163" s="44">
        <v>1500</v>
      </c>
      <c r="T163" s="45">
        <v>-200</v>
      </c>
      <c r="U163" s="45">
        <v>-1123</v>
      </c>
      <c r="V163" s="45">
        <v>-2632</v>
      </c>
      <c r="W163" s="41">
        <v>0.89982110912343471</v>
      </c>
      <c r="X163" s="13"/>
      <c r="Y163" s="13"/>
    </row>
    <row r="164" spans="1:25">
      <c r="A164" s="9"/>
      <c r="B164" s="2" t="s">
        <v>5</v>
      </c>
      <c r="C164" s="49" t="s">
        <v>2965</v>
      </c>
      <c r="D164" s="49" t="s">
        <v>2964</v>
      </c>
      <c r="E164" s="50"/>
      <c r="F164" s="50"/>
      <c r="G164" s="8"/>
      <c r="H164" s="21">
        <v>0</v>
      </c>
      <c r="I164" s="8">
        <f>VLOOKUP(C164,'202310-202403出荷数total2403220951'!B:F,5,0)</f>
        <v>1097</v>
      </c>
      <c r="J164" s="203">
        <f>VLOOKUP(C164,'出荷数2307～2406total241008110618'!B:F,5,0)</f>
        <v>2410</v>
      </c>
      <c r="K164" s="214">
        <f>VLOOKUP(C164,'出荷数2407-2506total250730101950'!B:F,5,0)</f>
        <v>11564</v>
      </c>
      <c r="L164" s="203">
        <f>VLOOKUP(C:C,total251219111800!B:F,5,0)</f>
        <v>1595</v>
      </c>
      <c r="M164" s="8"/>
      <c r="N164" s="21">
        <f>L164</f>
        <v>1595</v>
      </c>
      <c r="O164" s="44">
        <v>152</v>
      </c>
      <c r="P164" s="44">
        <v>950</v>
      </c>
      <c r="Q164" s="44">
        <v>0</v>
      </c>
      <c r="R164" s="44">
        <v>0</v>
      </c>
      <c r="S164" s="44">
        <v>850</v>
      </c>
      <c r="T164" s="45">
        <v>100</v>
      </c>
      <c r="U164" s="45">
        <v>-698</v>
      </c>
      <c r="V164" s="45">
        <v>-2293</v>
      </c>
      <c r="W164" s="41">
        <v>1.4473684210526316</v>
      </c>
      <c r="X164" s="13"/>
      <c r="Y164" s="13"/>
    </row>
    <row r="165" spans="1:25">
      <c r="A165" s="9"/>
      <c r="B165" s="2" t="s">
        <v>5</v>
      </c>
      <c r="C165" s="49" t="s">
        <v>3763</v>
      </c>
      <c r="D165" s="49" t="s">
        <v>3766</v>
      </c>
      <c r="E165" s="50"/>
      <c r="F165" s="50"/>
      <c r="G165" s="8"/>
      <c r="H165" s="21">
        <v>0</v>
      </c>
      <c r="I165" s="8" t="e">
        <f>VLOOKUP(C165,'202310-202403出荷数total2403220951'!B:F,5,0)</f>
        <v>#N/A</v>
      </c>
      <c r="J165" s="203" t="e">
        <f>VLOOKUP(C165,'出荷数2307～2406total241008110618'!B:F,5,0)</f>
        <v>#N/A</v>
      </c>
      <c r="K165" s="214">
        <f>VLOOKUP(C165,'出荷数2407-2506total250730101950'!B:F,5,0)</f>
        <v>511</v>
      </c>
      <c r="L165" s="203">
        <f>VLOOKUP(C:C,total251219111800!B:F,5,0)</f>
        <v>1697</v>
      </c>
      <c r="M165" s="234">
        <v>1500</v>
      </c>
      <c r="N165" s="21">
        <f>L165</f>
        <v>1697</v>
      </c>
      <c r="O165" s="44">
        <v>2087</v>
      </c>
      <c r="P165" s="44">
        <v>500</v>
      </c>
      <c r="Q165" s="44">
        <v>0</v>
      </c>
      <c r="R165" s="44">
        <v>0</v>
      </c>
      <c r="S165" s="44">
        <v>400</v>
      </c>
      <c r="T165" s="45">
        <v>100</v>
      </c>
      <c r="U165" s="45">
        <v>1687</v>
      </c>
      <c r="V165" s="45">
        <v>-10</v>
      </c>
      <c r="W165" s="41">
        <v>0.65597216853498264</v>
      </c>
      <c r="X165" s="13" t="s">
        <v>4405</v>
      </c>
      <c r="Y165" s="13"/>
    </row>
    <row r="166" spans="1:25">
      <c r="A166" s="9"/>
      <c r="B166" s="2" t="s">
        <v>5</v>
      </c>
      <c r="C166" s="49" t="s">
        <v>3764</v>
      </c>
      <c r="D166" s="49" t="s">
        <v>3766</v>
      </c>
      <c r="E166" s="50"/>
      <c r="F166" s="50"/>
      <c r="G166" s="8"/>
      <c r="H166" s="21">
        <v>0</v>
      </c>
      <c r="I166" s="8" t="e">
        <f>VLOOKUP(C166,'202310-202403出荷数total2403220951'!B:F,5,0)</f>
        <v>#N/A</v>
      </c>
      <c r="J166" s="203" t="e">
        <f>VLOOKUP(C166,'出荷数2307～2406total241008110618'!B:F,5,0)</f>
        <v>#N/A</v>
      </c>
      <c r="K166" s="214">
        <f>VLOOKUP(C166,'出荷数2407-2506total250730101950'!B:F,5,0)</f>
        <v>498</v>
      </c>
      <c r="L166" s="203">
        <f>VLOOKUP(C:C,total251219111800!B:F,5,0)</f>
        <v>1857</v>
      </c>
      <c r="M166" s="234">
        <v>1500</v>
      </c>
      <c r="N166" s="21">
        <f>L166</f>
        <v>1857</v>
      </c>
      <c r="O166" s="44">
        <v>2239</v>
      </c>
      <c r="P166" s="44">
        <v>500</v>
      </c>
      <c r="Q166" s="44">
        <v>0</v>
      </c>
      <c r="R166" s="44">
        <v>0</v>
      </c>
      <c r="S166" s="44">
        <v>400</v>
      </c>
      <c r="T166" s="45">
        <v>100</v>
      </c>
      <c r="U166" s="45">
        <v>1839</v>
      </c>
      <c r="V166" s="45">
        <v>-18</v>
      </c>
      <c r="W166" s="41">
        <v>0.67798466593647322</v>
      </c>
      <c r="X166" s="13" t="s">
        <v>4405</v>
      </c>
      <c r="Y166" s="13"/>
    </row>
    <row r="167" spans="1:25">
      <c r="A167" s="9"/>
      <c r="B167" s="2" t="s">
        <v>5</v>
      </c>
      <c r="C167" s="49" t="s">
        <v>3765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499</v>
      </c>
      <c r="L167" s="203">
        <f>VLOOKUP(C:C,total251219111800!B:F,5,0)</f>
        <v>306</v>
      </c>
      <c r="M167" s="234">
        <v>1500</v>
      </c>
      <c r="N167" s="211">
        <v>1500</v>
      </c>
      <c r="O167" s="44">
        <v>2163</v>
      </c>
      <c r="P167" s="44">
        <v>0</v>
      </c>
      <c r="Q167" s="44">
        <v>0</v>
      </c>
      <c r="R167" s="44">
        <v>0</v>
      </c>
      <c r="S167" s="44">
        <v>0</v>
      </c>
      <c r="T167" s="45">
        <v>0</v>
      </c>
      <c r="U167" s="45">
        <v>2163</v>
      </c>
      <c r="V167" s="45">
        <v>663</v>
      </c>
      <c r="W167" s="41">
        <v>0.69348127600554788</v>
      </c>
      <c r="X167" s="13"/>
      <c r="Y167" s="13"/>
    </row>
    <row r="168" spans="1:25">
      <c r="A168" s="9"/>
      <c r="B168" s="2" t="s">
        <v>5</v>
      </c>
      <c r="C168" s="49" t="s">
        <v>3774</v>
      </c>
      <c r="D168" s="49" t="s">
        <v>3778</v>
      </c>
      <c r="E168" s="50"/>
      <c r="F168" s="50"/>
      <c r="G168" s="8"/>
      <c r="H168" s="21">
        <v>0</v>
      </c>
      <c r="I168" s="8">
        <f>VLOOKUP(C168,'202310-202403出荷数total2403220951'!B:F,5,0)</f>
        <v>3939</v>
      </c>
      <c r="J168" s="203">
        <f>VLOOKUP(C168,'出荷数2307～2406total241008110618'!B:F,5,0)</f>
        <v>8154</v>
      </c>
      <c r="K168" s="214">
        <f>VLOOKUP(C168,'出荷数2407-2506total250730101950'!B:F,5,0)</f>
        <v>10068</v>
      </c>
      <c r="L168" s="203">
        <f>VLOOKUP(C:C,total251219111800!B:F,5,0)</f>
        <v>5974</v>
      </c>
      <c r="M168" s="234">
        <v>3500</v>
      </c>
      <c r="N168" s="21">
        <f>L168</f>
        <v>5974</v>
      </c>
      <c r="O168" s="44">
        <v>17036</v>
      </c>
      <c r="P168" s="44">
        <v>2849</v>
      </c>
      <c r="Q168" s="44">
        <v>0</v>
      </c>
      <c r="R168" s="44">
        <v>0</v>
      </c>
      <c r="S168" s="44">
        <v>3849</v>
      </c>
      <c r="T168" s="45">
        <v>-1000</v>
      </c>
      <c r="U168" s="45">
        <v>13187</v>
      </c>
      <c r="V168" s="45">
        <v>7213</v>
      </c>
      <c r="W168" s="41">
        <v>0.30042745788282627</v>
      </c>
      <c r="X168" s="13"/>
      <c r="Y168" s="13"/>
    </row>
    <row r="169" spans="1:25">
      <c r="A169" s="9"/>
      <c r="B169" s="2" t="s">
        <v>5</v>
      </c>
      <c r="C169" s="49" t="s">
        <v>3775</v>
      </c>
      <c r="D169" s="49" t="s">
        <v>3778</v>
      </c>
      <c r="E169" s="50"/>
      <c r="F169" s="50"/>
      <c r="G169" s="8"/>
      <c r="H169" s="21">
        <v>0</v>
      </c>
      <c r="I169" s="8">
        <f>VLOOKUP(C169,'202310-202403出荷数total2403220951'!B:F,5,0)</f>
        <v>918</v>
      </c>
      <c r="J169" s="203">
        <f>VLOOKUP(C169,'出荷数2307～2406total241008110618'!B:F,5,0)</f>
        <v>1582</v>
      </c>
      <c r="K169" s="214">
        <f>VLOOKUP(C169,'出荷数2407-2506total250730101950'!B:F,5,0)</f>
        <v>2615</v>
      </c>
      <c r="L169" s="203">
        <f>VLOOKUP(C:C,total251219111800!B:F,5,0)</f>
        <v>425</v>
      </c>
      <c r="M169" s="234">
        <v>900</v>
      </c>
      <c r="N169" s="211">
        <v>900</v>
      </c>
      <c r="O169" s="44">
        <v>11362</v>
      </c>
      <c r="P169" s="44">
        <v>0</v>
      </c>
      <c r="Q169" s="44">
        <v>0</v>
      </c>
      <c r="R169" s="44">
        <v>0</v>
      </c>
      <c r="S169" s="44">
        <v>174</v>
      </c>
      <c r="T169" s="45">
        <v>-174</v>
      </c>
      <c r="U169" s="45">
        <v>11188</v>
      </c>
      <c r="V169" s="45">
        <v>10288</v>
      </c>
      <c r="W169" s="41">
        <v>7.9211406442527721E-2</v>
      </c>
      <c r="X169" s="13"/>
      <c r="Y169" s="13"/>
    </row>
    <row r="170" spans="1:25">
      <c r="A170" s="9"/>
      <c r="B170" s="2" t="s">
        <v>5</v>
      </c>
      <c r="C170" s="49" t="s">
        <v>3776</v>
      </c>
      <c r="D170" s="49" t="s">
        <v>3779</v>
      </c>
      <c r="E170" s="50"/>
      <c r="F170" s="50"/>
      <c r="G170" s="8"/>
      <c r="H170" s="21">
        <v>0</v>
      </c>
      <c r="I170" s="8">
        <f>VLOOKUP(C170,'202310-202403出荷数total2403220951'!B:F,5,0)</f>
        <v>7737</v>
      </c>
      <c r="J170" s="203">
        <f>VLOOKUP(C170,'出荷数2307～2406total241008110618'!B:F,5,0)</f>
        <v>12264</v>
      </c>
      <c r="K170" s="214">
        <f>VLOOKUP(C170,'出荷数2407-2506total250730101950'!B:F,5,0)</f>
        <v>10542</v>
      </c>
      <c r="L170" s="203">
        <f>VLOOKUP(C:C,total251219111800!B:F,5,0)</f>
        <v>4084</v>
      </c>
      <c r="M170" s="234">
        <v>7500</v>
      </c>
      <c r="N170" s="211">
        <v>6000</v>
      </c>
      <c r="O170" s="44">
        <v>9535</v>
      </c>
      <c r="P170" s="44">
        <v>3057</v>
      </c>
      <c r="Q170" s="44">
        <v>0</v>
      </c>
      <c r="R170" s="44">
        <v>0</v>
      </c>
      <c r="S170" s="44">
        <v>3457</v>
      </c>
      <c r="T170" s="45">
        <v>-400</v>
      </c>
      <c r="U170" s="45">
        <v>6078</v>
      </c>
      <c r="V170" s="45">
        <v>78</v>
      </c>
      <c r="W170" s="41">
        <v>0.47649301143583228</v>
      </c>
      <c r="X170" s="13"/>
      <c r="Y170" s="13"/>
    </row>
    <row r="171" spans="1:25">
      <c r="A171" s="9"/>
      <c r="B171" s="2" t="s">
        <v>5</v>
      </c>
      <c r="C171" s="49" t="s">
        <v>3777</v>
      </c>
      <c r="D171" s="49" t="s">
        <v>3779</v>
      </c>
      <c r="E171" s="50"/>
      <c r="F171" s="50"/>
      <c r="G171" s="8"/>
      <c r="H171" s="21">
        <v>0</v>
      </c>
      <c r="I171" s="8">
        <f>VLOOKUP(C171,'202310-202403出荷数total2403220951'!B:F,5,0)</f>
        <v>680</v>
      </c>
      <c r="J171" s="203">
        <f>VLOOKUP(C171,'出荷数2307～2406total241008110618'!B:F,5,0)</f>
        <v>1532</v>
      </c>
      <c r="K171" s="214">
        <f>VLOOKUP(C171,'出荷数2407-2506total250730101950'!B:F,5,0)</f>
        <v>1690</v>
      </c>
      <c r="L171" s="203">
        <f>VLOOKUP(C:C,total251219111800!B:F,5,0)</f>
        <v>547</v>
      </c>
      <c r="M171" s="234">
        <v>1000</v>
      </c>
      <c r="N171" s="211">
        <v>1000</v>
      </c>
      <c r="O171" s="44">
        <v>2271</v>
      </c>
      <c r="P171" s="44">
        <v>0</v>
      </c>
      <c r="Q171" s="44">
        <v>0</v>
      </c>
      <c r="R171" s="44">
        <v>0</v>
      </c>
      <c r="S171" s="44">
        <v>1150</v>
      </c>
      <c r="T171" s="45">
        <v>-1150</v>
      </c>
      <c r="U171" s="45">
        <v>1121</v>
      </c>
      <c r="V171" s="45">
        <v>121</v>
      </c>
      <c r="W171" s="41">
        <v>0.44033465433729635</v>
      </c>
      <c r="X171" s="13"/>
      <c r="Y171" s="13"/>
    </row>
    <row r="172" spans="1:25">
      <c r="A172" s="9"/>
      <c r="B172" s="2" t="s">
        <v>5</v>
      </c>
      <c r="C172" s="49" t="s">
        <v>3923</v>
      </c>
      <c r="D172" s="49" t="s">
        <v>3935</v>
      </c>
      <c r="E172" s="50"/>
      <c r="F172" s="50"/>
      <c r="G172" s="8"/>
      <c r="H172" s="21">
        <v>0</v>
      </c>
      <c r="I172" s="8" t="e">
        <f>VLOOKUP(C172,'202310-202403出荷数total2403220951'!B:F,5,0)</f>
        <v>#N/A</v>
      </c>
      <c r="J172" s="203" t="e">
        <f>VLOOKUP(C172,'出荷数2307～2406total241008110618'!B:F,5,0)</f>
        <v>#N/A</v>
      </c>
      <c r="K172" s="214">
        <f>VLOOKUP(C172,'出荷数2407-2506total250730101950'!B:F,5,0)</f>
        <v>598</v>
      </c>
      <c r="L172" s="203">
        <f>VLOOKUP(C:C,total251219111800!B:F,5,0)</f>
        <v>356</v>
      </c>
      <c r="M172" s="234">
        <v>1500</v>
      </c>
      <c r="N172" s="211">
        <v>1500</v>
      </c>
      <c r="O172" s="44">
        <v>4639</v>
      </c>
      <c r="P172" s="44">
        <v>600</v>
      </c>
      <c r="Q172" s="44">
        <v>0</v>
      </c>
      <c r="R172" s="44">
        <v>0</v>
      </c>
      <c r="S172" s="44">
        <v>600</v>
      </c>
      <c r="T172" s="45">
        <v>0</v>
      </c>
      <c r="U172" s="45">
        <v>4039</v>
      </c>
      <c r="V172" s="45">
        <v>2539</v>
      </c>
      <c r="W172" s="41">
        <v>0.28631418209581982</v>
      </c>
      <c r="X172" s="13"/>
      <c r="Y172" s="13"/>
    </row>
    <row r="173" spans="1:25">
      <c r="A173" s="9"/>
      <c r="B173" s="2" t="s">
        <v>5</v>
      </c>
      <c r="C173" s="49" t="s">
        <v>3924</v>
      </c>
      <c r="D173" s="49" t="s">
        <v>3936</v>
      </c>
      <c r="E173" s="50"/>
      <c r="F173" s="50"/>
      <c r="G173" s="8"/>
      <c r="H173" s="21">
        <v>0</v>
      </c>
      <c r="I173" s="8" t="e">
        <f>VLOOKUP(C173,'202310-202403出荷数total2403220951'!B:F,5,0)</f>
        <v>#N/A</v>
      </c>
      <c r="J173" s="203" t="e">
        <f>VLOOKUP(C173,'出荷数2307～2406total241008110618'!B:F,5,0)</f>
        <v>#N/A</v>
      </c>
      <c r="K173" s="214">
        <f>VLOOKUP(C173,'出荷数2407-2506total250730101950'!B:F,5,0)</f>
        <v>2001</v>
      </c>
      <c r="L173" s="203">
        <f>VLOOKUP(C:C,total251219111800!B:F,5,0)</f>
        <v>2859</v>
      </c>
      <c r="M173" s="234">
        <v>2500</v>
      </c>
      <c r="N173" s="21">
        <f>L173</f>
        <v>2859</v>
      </c>
      <c r="O173" s="44">
        <v>9886</v>
      </c>
      <c r="P173" s="44">
        <v>1900</v>
      </c>
      <c r="Q173" s="44">
        <v>0</v>
      </c>
      <c r="R173" s="44">
        <v>0</v>
      </c>
      <c r="S173" s="44">
        <v>3000</v>
      </c>
      <c r="T173" s="45">
        <v>-1100</v>
      </c>
      <c r="U173" s="45">
        <v>6886</v>
      </c>
      <c r="V173" s="45">
        <v>4027</v>
      </c>
      <c r="W173" s="41">
        <v>0.24257593755302903</v>
      </c>
      <c r="X173" s="13"/>
      <c r="Y173" s="13"/>
    </row>
    <row r="174" spans="1:25">
      <c r="A174" s="9"/>
      <c r="B174" s="2" t="s">
        <v>5</v>
      </c>
      <c r="C174" s="49" t="s">
        <v>3925</v>
      </c>
      <c r="D174" s="49" t="s">
        <v>3934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122</v>
      </c>
      <c r="L174" s="203">
        <f>VLOOKUP(C:C,total251219111800!B:F,5,0)</f>
        <v>420</v>
      </c>
      <c r="M174" s="234">
        <v>2000</v>
      </c>
      <c r="N174" s="211">
        <v>1500</v>
      </c>
      <c r="O174" s="44">
        <v>3630</v>
      </c>
      <c r="P174" s="44">
        <v>78</v>
      </c>
      <c r="Q174" s="44">
        <v>0</v>
      </c>
      <c r="R174" s="44">
        <v>0</v>
      </c>
      <c r="S174" s="44">
        <v>78</v>
      </c>
      <c r="T174" s="45">
        <v>0</v>
      </c>
      <c r="U174" s="45">
        <v>3552</v>
      </c>
      <c r="V174" s="45">
        <v>2052</v>
      </c>
      <c r="W174" s="41">
        <v>0.4045307443365696</v>
      </c>
      <c r="X174" s="13"/>
      <c r="Y174" s="13"/>
    </row>
    <row r="175" spans="1:25">
      <c r="A175" s="9"/>
      <c r="B175" s="2" t="s">
        <v>5</v>
      </c>
      <c r="C175" s="49" t="s">
        <v>3926</v>
      </c>
      <c r="D175" s="49" t="s">
        <v>3933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488</v>
      </c>
      <c r="L175" s="203">
        <f>VLOOKUP(C:C,total251219111800!B:F,5,0)</f>
        <v>558</v>
      </c>
      <c r="M175" s="234">
        <v>2000</v>
      </c>
      <c r="N175" s="211">
        <v>1500</v>
      </c>
      <c r="O175" s="44">
        <v>1805</v>
      </c>
      <c r="P175" s="44">
        <v>0</v>
      </c>
      <c r="Q175" s="44">
        <v>0</v>
      </c>
      <c r="R175" s="44">
        <v>0</v>
      </c>
      <c r="S175" s="44">
        <v>0</v>
      </c>
      <c r="T175" s="45">
        <v>0</v>
      </c>
      <c r="U175" s="45">
        <v>1805</v>
      </c>
      <c r="V175" s="45">
        <v>305</v>
      </c>
      <c r="W175" s="41">
        <v>0.83102493074792239</v>
      </c>
      <c r="X175" s="13"/>
      <c r="Y175" s="13"/>
    </row>
    <row r="176" spans="1:25">
      <c r="A176" s="9"/>
      <c r="B176" s="2" t="s">
        <v>5</v>
      </c>
      <c r="C176" s="49" t="s">
        <v>3927</v>
      </c>
      <c r="D176" s="49" t="s">
        <v>3932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453</v>
      </c>
      <c r="L176" s="203">
        <f>VLOOKUP(C:C,total251219111800!B:F,5,0)</f>
        <v>445</v>
      </c>
      <c r="M176" s="234">
        <v>2000</v>
      </c>
      <c r="N176" s="211">
        <v>1500</v>
      </c>
      <c r="O176" s="44">
        <v>2331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2331</v>
      </c>
      <c r="V176" s="45">
        <v>831</v>
      </c>
      <c r="W176" s="41">
        <v>0.64350064350064351</v>
      </c>
      <c r="X176" s="13"/>
      <c r="Y176" s="13"/>
    </row>
    <row r="177" spans="1:27">
      <c r="A177" s="9"/>
      <c r="B177" s="2" t="s">
        <v>5</v>
      </c>
      <c r="C177" s="49" t="s">
        <v>3928</v>
      </c>
      <c r="D177" s="49" t="s">
        <v>3931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208</v>
      </c>
      <c r="L177" s="203">
        <f>VLOOKUP(C:C,total251219111800!B:F,5,0)</f>
        <v>608</v>
      </c>
      <c r="M177" s="234">
        <v>2000</v>
      </c>
      <c r="N177" s="211">
        <v>1500</v>
      </c>
      <c r="O177" s="44">
        <v>2049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2049</v>
      </c>
      <c r="V177" s="45">
        <v>549</v>
      </c>
      <c r="W177" s="41">
        <v>0.7320644216691069</v>
      </c>
      <c r="X177" s="13"/>
      <c r="Y177" s="13"/>
    </row>
    <row r="178" spans="1:27">
      <c r="A178" s="9"/>
      <c r="B178" s="2" t="s">
        <v>5</v>
      </c>
      <c r="C178" s="49" t="s">
        <v>3929</v>
      </c>
      <c r="D178" s="49" t="s">
        <v>3930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105</v>
      </c>
      <c r="L178" s="203">
        <f>VLOOKUP(C:C,total251219111800!B:F,5,0)</f>
        <v>1519</v>
      </c>
      <c r="M178" s="234">
        <v>2000</v>
      </c>
      <c r="N178" s="211">
        <v>1500</v>
      </c>
      <c r="O178" s="44">
        <v>1032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1032</v>
      </c>
      <c r="V178" s="45">
        <v>-468</v>
      </c>
      <c r="W178" s="41">
        <v>1.4534883720930232</v>
      </c>
      <c r="X178" s="13"/>
      <c r="Y178" s="13"/>
    </row>
    <row r="179" spans="1:27" s="200" customFormat="1">
      <c r="A179" s="243"/>
      <c r="B179" s="257" t="s">
        <v>5</v>
      </c>
      <c r="C179" s="258" t="s">
        <v>3937</v>
      </c>
      <c r="D179" s="258" t="s">
        <v>3938</v>
      </c>
      <c r="E179" s="259"/>
      <c r="F179" s="259"/>
      <c r="G179" s="196"/>
      <c r="H179" s="196">
        <v>0</v>
      </c>
      <c r="I179" s="196" t="e">
        <f>VLOOKUP(C179,'202310-202403出荷数total2403220951'!B:F,5,0)</f>
        <v>#N/A</v>
      </c>
      <c r="J179" s="196" t="e">
        <f>VLOOKUP(C179,'出荷数2307～2406total241008110618'!B:F,5,0)</f>
        <v>#N/A</v>
      </c>
      <c r="K179" s="214">
        <f>VLOOKUP(C179,'出荷数2407-2506total250730101950'!B:F,5,0)</f>
        <v>1322</v>
      </c>
      <c r="L179" s="203">
        <f>VLOOKUP(C:C,total251219111800!B:F,5,0)</f>
        <v>58</v>
      </c>
      <c r="M179" s="281">
        <v>1500</v>
      </c>
      <c r="N179" s="211">
        <v>1500</v>
      </c>
      <c r="O179" s="196">
        <v>3</v>
      </c>
      <c r="P179" s="196">
        <v>0</v>
      </c>
      <c r="Q179" s="196">
        <v>0</v>
      </c>
      <c r="R179" s="196">
        <v>0</v>
      </c>
      <c r="S179" s="196">
        <v>0</v>
      </c>
      <c r="T179" s="197">
        <v>0</v>
      </c>
      <c r="U179" s="197">
        <v>3</v>
      </c>
      <c r="V179" s="197">
        <v>-1497</v>
      </c>
      <c r="W179" s="198">
        <v>500</v>
      </c>
      <c r="X179" s="243"/>
      <c r="Y179" s="243"/>
      <c r="Z179" s="201"/>
      <c r="AA179" s="201"/>
    </row>
    <row r="180" spans="1:27">
      <c r="A180" s="9"/>
      <c r="B180" s="2" t="s">
        <v>5</v>
      </c>
      <c r="C180" s="49" t="s">
        <v>3941</v>
      </c>
      <c r="D180" s="49" t="s">
        <v>3943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32</v>
      </c>
      <c r="L180" s="203">
        <f>VLOOKUP(C:C,total251219111800!B:F,5,0)</f>
        <v>306</v>
      </c>
      <c r="M180" s="234">
        <v>1000</v>
      </c>
      <c r="N180" s="211">
        <v>1000</v>
      </c>
      <c r="O180" s="44">
        <v>4540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4540</v>
      </c>
      <c r="V180" s="45">
        <v>3540</v>
      </c>
      <c r="W180" s="41">
        <v>0.22026431718061673</v>
      </c>
      <c r="X180" s="46"/>
      <c r="Y180" s="46"/>
    </row>
    <row r="181" spans="1:27">
      <c r="A181" s="9"/>
      <c r="B181" s="2" t="s">
        <v>5</v>
      </c>
      <c r="C181" s="49" t="s">
        <v>3942</v>
      </c>
      <c r="D181" s="49" t="s">
        <v>3943</v>
      </c>
      <c r="E181" s="50"/>
      <c r="F181" s="50"/>
      <c r="G181" s="8"/>
      <c r="H181" s="21">
        <v>0</v>
      </c>
      <c r="I181" s="8" t="e">
        <f>VLOOKUP(C181,'202310-202403出荷数total2403220951'!B:F,5,0)</f>
        <v>#N/A</v>
      </c>
      <c r="J181" s="203" t="e">
        <f>VLOOKUP(C181,'出荷数2307～2406total241008110618'!B:F,5,0)</f>
        <v>#N/A</v>
      </c>
      <c r="K181" s="214">
        <f>VLOOKUP(C181,'出荷数2407-2506total250730101950'!B:F,5,0)</f>
        <v>33</v>
      </c>
      <c r="L181" s="203">
        <f>VLOOKUP(C:C,total251219111800!B:F,5,0)</f>
        <v>198</v>
      </c>
      <c r="M181" s="234">
        <v>1000</v>
      </c>
      <c r="N181" s="211">
        <v>1000</v>
      </c>
      <c r="O181" s="44">
        <v>5080</v>
      </c>
      <c r="P181" s="44">
        <v>0</v>
      </c>
      <c r="Q181" s="44">
        <v>0</v>
      </c>
      <c r="R181" s="44">
        <v>0</v>
      </c>
      <c r="S181" s="44">
        <v>0</v>
      </c>
      <c r="T181" s="45">
        <v>0</v>
      </c>
      <c r="U181" s="45">
        <v>5080</v>
      </c>
      <c r="V181" s="45">
        <v>4080</v>
      </c>
      <c r="W181" s="41">
        <v>0.19685039370078741</v>
      </c>
      <c r="X181" s="46"/>
      <c r="Y181" s="46"/>
    </row>
    <row r="182" spans="1:27">
      <c r="A182" s="9"/>
      <c r="B182" s="2" t="s">
        <v>5</v>
      </c>
      <c r="C182" s="49" t="s">
        <v>3944</v>
      </c>
      <c r="D182" s="49" t="s">
        <v>3945</v>
      </c>
      <c r="E182" s="50"/>
      <c r="F182" s="50"/>
      <c r="G182" s="8"/>
      <c r="H182" s="21"/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75</v>
      </c>
      <c r="L182" s="203">
        <f>VLOOKUP(C:C,total251219111800!B:F,5,0)</f>
        <v>907</v>
      </c>
      <c r="M182" s="234">
        <v>1000</v>
      </c>
      <c r="N182" s="211">
        <v>1000</v>
      </c>
      <c r="O182" s="44">
        <v>5155</v>
      </c>
      <c r="P182" s="44">
        <v>2900</v>
      </c>
      <c r="Q182" s="44">
        <v>0</v>
      </c>
      <c r="R182" s="44">
        <v>0</v>
      </c>
      <c r="S182" s="44">
        <v>2900</v>
      </c>
      <c r="T182" s="45">
        <v>0</v>
      </c>
      <c r="U182" s="45">
        <v>2255</v>
      </c>
      <c r="V182" s="45">
        <v>1255</v>
      </c>
      <c r="W182" s="41">
        <v>0.12414649286157665</v>
      </c>
      <c r="X182" s="46"/>
      <c r="Y182" s="46"/>
    </row>
    <row r="183" spans="1:27">
      <c r="A183" s="9"/>
      <c r="B183" s="2" t="s">
        <v>5</v>
      </c>
      <c r="C183" s="49" t="s">
        <v>3946</v>
      </c>
      <c r="D183" s="49" t="s">
        <v>3947</v>
      </c>
      <c r="E183" s="50"/>
      <c r="F183" s="50"/>
      <c r="G183" s="8"/>
      <c r="H183" s="21"/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1140</v>
      </c>
      <c r="L183" s="203">
        <f>VLOOKUP(C:C,total251219111800!B:F,5,0)</f>
        <v>346</v>
      </c>
      <c r="M183" s="234">
        <v>1000</v>
      </c>
      <c r="N183" s="211">
        <v>1000</v>
      </c>
      <c r="O183" s="44">
        <v>4368</v>
      </c>
      <c r="P183" s="44">
        <v>200</v>
      </c>
      <c r="Q183" s="44">
        <v>0</v>
      </c>
      <c r="R183" s="44">
        <v>0</v>
      </c>
      <c r="S183" s="44">
        <v>100</v>
      </c>
      <c r="T183" s="45">
        <v>100</v>
      </c>
      <c r="U183" s="45">
        <v>4268</v>
      </c>
      <c r="V183" s="45">
        <v>3268</v>
      </c>
      <c r="W183" s="41">
        <v>0.21891418563922943</v>
      </c>
      <c r="X183" s="46"/>
      <c r="Y183" s="46"/>
    </row>
    <row r="184" spans="1:27">
      <c r="A184" s="9"/>
      <c r="B184" s="2" t="s">
        <v>5</v>
      </c>
      <c r="C184" s="49" t="s">
        <v>4075</v>
      </c>
      <c r="D184" s="49" t="s">
        <v>4078</v>
      </c>
      <c r="E184" s="50"/>
      <c r="F184" s="50"/>
      <c r="G184" s="8"/>
      <c r="H184" s="21">
        <v>0</v>
      </c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1187</v>
      </c>
      <c r="L184" s="203">
        <f>VLOOKUP(C:C,total251219111800!B:F,5,0)</f>
        <v>568</v>
      </c>
      <c r="M184" s="213"/>
      <c r="N184" s="21">
        <f>L184</f>
        <v>568</v>
      </c>
      <c r="O184" s="44">
        <v>85</v>
      </c>
      <c r="P184" s="44">
        <v>500</v>
      </c>
      <c r="Q184" s="44">
        <v>0</v>
      </c>
      <c r="R184" s="44">
        <v>0</v>
      </c>
      <c r="S184" s="44">
        <v>500</v>
      </c>
      <c r="T184" s="45">
        <v>0</v>
      </c>
      <c r="U184" s="45">
        <v>-415</v>
      </c>
      <c r="V184" s="45">
        <v>-983</v>
      </c>
      <c r="W184" s="41">
        <v>0.97094017094017093</v>
      </c>
      <c r="X184" s="13"/>
      <c r="Y184" s="13"/>
    </row>
    <row r="185" spans="1:27">
      <c r="A185" s="9"/>
      <c r="B185" s="2" t="s">
        <v>5</v>
      </c>
      <c r="C185" s="49" t="s">
        <v>4076</v>
      </c>
      <c r="D185" s="49" t="s">
        <v>4079</v>
      </c>
      <c r="E185" s="50"/>
      <c r="F185" s="50"/>
      <c r="G185" s="8"/>
      <c r="H185" s="21">
        <v>0</v>
      </c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2054</v>
      </c>
      <c r="L185" s="203">
        <f>VLOOKUP(C:C,total251219111800!B:F,5,0)</f>
        <v>1590</v>
      </c>
      <c r="M185" s="213"/>
      <c r="N185" s="21">
        <f>L185</f>
        <v>1590</v>
      </c>
      <c r="O185" s="44">
        <v>878</v>
      </c>
      <c r="P185" s="44">
        <v>500</v>
      </c>
      <c r="Q185" s="44">
        <v>0</v>
      </c>
      <c r="R185" s="44">
        <v>0</v>
      </c>
      <c r="S185" s="44">
        <v>500</v>
      </c>
      <c r="T185" s="45">
        <v>0</v>
      </c>
      <c r="U185" s="45">
        <v>378</v>
      </c>
      <c r="V185" s="45">
        <v>-1212</v>
      </c>
      <c r="W185" s="41">
        <v>1.1538461538461537</v>
      </c>
      <c r="X185" s="13"/>
      <c r="Y185" s="13"/>
    </row>
    <row r="186" spans="1:27">
      <c r="A186" s="9"/>
      <c r="B186" s="2" t="s">
        <v>5</v>
      </c>
      <c r="C186" s="49" t="s">
        <v>4089</v>
      </c>
      <c r="D186" s="49" t="s">
        <v>4090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81</v>
      </c>
      <c r="L186" s="203">
        <f>VLOOKUP(C:C,total251219111800!B:F,5,0)</f>
        <v>766</v>
      </c>
      <c r="M186" s="234">
        <v>1500</v>
      </c>
      <c r="N186" s="211">
        <v>1500</v>
      </c>
      <c r="O186" s="44">
        <v>2031</v>
      </c>
      <c r="P186" s="44">
        <v>1050</v>
      </c>
      <c r="Q186" s="44">
        <v>3000</v>
      </c>
      <c r="R186" s="44">
        <v>0</v>
      </c>
      <c r="S186" s="44">
        <v>1150</v>
      </c>
      <c r="T186" s="45">
        <v>-100</v>
      </c>
      <c r="U186" s="45">
        <v>3881</v>
      </c>
      <c r="V186" s="45">
        <v>2381</v>
      </c>
      <c r="W186" s="41">
        <v>0.48685491723466406</v>
      </c>
      <c r="X186" s="13"/>
      <c r="Y186" s="13"/>
    </row>
    <row r="187" spans="1:27">
      <c r="A187" s="9"/>
      <c r="B187" s="2" t="s">
        <v>5</v>
      </c>
      <c r="C187" s="49" t="s">
        <v>4091</v>
      </c>
      <c r="D187" s="49" t="s">
        <v>4092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75</v>
      </c>
      <c r="L187" s="203">
        <f>VLOOKUP(C:C,total251219111800!B:F,5,0)</f>
        <v>2260</v>
      </c>
      <c r="M187" s="8"/>
      <c r="N187" s="21">
        <f>L187</f>
        <v>2260</v>
      </c>
      <c r="O187" s="44">
        <v>3242</v>
      </c>
      <c r="P187" s="44">
        <v>2120</v>
      </c>
      <c r="Q187" s="44">
        <v>0</v>
      </c>
      <c r="R187" s="44">
        <v>0</v>
      </c>
      <c r="S187" s="44">
        <v>5920</v>
      </c>
      <c r="T187" s="45">
        <v>-3800</v>
      </c>
      <c r="U187" s="45">
        <v>-2678</v>
      </c>
      <c r="V187" s="45">
        <v>-4938</v>
      </c>
      <c r="W187" s="41">
        <v>0.42148452070123088</v>
      </c>
      <c r="X187" s="13" t="s">
        <v>4407</v>
      </c>
      <c r="Y187" s="13"/>
    </row>
    <row r="188" spans="1:27">
      <c r="A188" s="9"/>
      <c r="B188" s="2" t="s">
        <v>5</v>
      </c>
      <c r="C188" s="49" t="s">
        <v>4181</v>
      </c>
      <c r="D188" s="50" t="s">
        <v>4189</v>
      </c>
      <c r="E188" s="50"/>
      <c r="F188" s="50"/>
      <c r="G188" s="8"/>
      <c r="H188" s="21"/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 t="e">
        <f>VLOOKUP(C188,'出荷数2407-2506total250730101950'!B:F,5,0)</f>
        <v>#N/A</v>
      </c>
      <c r="L188" s="203">
        <f>VLOOKUP(C:C,total251219111800!B:F,5,0)</f>
        <v>147</v>
      </c>
      <c r="M188" s="213">
        <v>1000</v>
      </c>
      <c r="N188" s="211">
        <v>1000</v>
      </c>
      <c r="O188" s="44">
        <v>2810</v>
      </c>
      <c r="P188" s="44">
        <v>0</v>
      </c>
      <c r="Q188" s="44">
        <v>0</v>
      </c>
      <c r="R188" s="44">
        <v>0</v>
      </c>
      <c r="S188" s="44">
        <v>0</v>
      </c>
      <c r="T188" s="45">
        <v>0</v>
      </c>
      <c r="U188" s="45">
        <v>2810</v>
      </c>
      <c r="V188" s="45">
        <v>1810</v>
      </c>
      <c r="W188" s="41">
        <v>0.35587188612099646</v>
      </c>
      <c r="X188" s="13"/>
      <c r="Y188" s="13"/>
    </row>
    <row r="189" spans="1:27">
      <c r="A189" s="9"/>
      <c r="B189" s="2" t="s">
        <v>5</v>
      </c>
      <c r="C189" s="49" t="s">
        <v>4182</v>
      </c>
      <c r="D189" s="50" t="s">
        <v>4191</v>
      </c>
      <c r="E189" s="50"/>
      <c r="F189" s="50"/>
      <c r="G189" s="8"/>
      <c r="H189" s="21"/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 t="e">
        <f>VLOOKUP(C189,'出荷数2407-2506total250730101950'!B:F,5,0)</f>
        <v>#N/A</v>
      </c>
      <c r="L189" s="203">
        <f>VLOOKUP(C:C,total251219111800!B:F,5,0)</f>
        <v>179</v>
      </c>
      <c r="M189" s="213">
        <v>1000</v>
      </c>
      <c r="N189" s="211">
        <v>1000</v>
      </c>
      <c r="O189" s="44">
        <v>3271</v>
      </c>
      <c r="P189" s="44">
        <v>0</v>
      </c>
      <c r="Q189" s="44">
        <v>3000</v>
      </c>
      <c r="R189" s="44">
        <v>0</v>
      </c>
      <c r="S189" s="44">
        <v>0</v>
      </c>
      <c r="T189" s="45">
        <v>0</v>
      </c>
      <c r="U189" s="45">
        <v>6271</v>
      </c>
      <c r="V189" s="45">
        <v>5271</v>
      </c>
      <c r="W189" s="41">
        <v>0.30571690614490982</v>
      </c>
      <c r="X189" s="13"/>
      <c r="Y189" s="13"/>
    </row>
    <row r="190" spans="1:27">
      <c r="A190" s="9"/>
      <c r="B190" s="2" t="s">
        <v>5</v>
      </c>
      <c r="C190" s="49" t="s">
        <v>4183</v>
      </c>
      <c r="D190" s="50" t="s">
        <v>4193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VLOOKUP(C:C,total251219111800!B:F,5,0)</f>
        <v>2</v>
      </c>
      <c r="M190" s="213">
        <v>1000</v>
      </c>
      <c r="N190" s="211">
        <v>1000</v>
      </c>
      <c r="O190" s="44">
        <v>2857</v>
      </c>
      <c r="P190" s="44">
        <v>0</v>
      </c>
      <c r="Q190" s="44">
        <v>140</v>
      </c>
      <c r="R190" s="44">
        <v>0</v>
      </c>
      <c r="S190" s="44">
        <v>0</v>
      </c>
      <c r="T190" s="45">
        <v>0</v>
      </c>
      <c r="U190" s="45">
        <v>2997</v>
      </c>
      <c r="V190" s="45">
        <v>1997</v>
      </c>
      <c r="W190" s="41">
        <v>0.35001750087504374</v>
      </c>
      <c r="X190" s="13"/>
      <c r="Y190" s="13"/>
    </row>
    <row r="191" spans="1:27">
      <c r="A191" s="9"/>
      <c r="B191" s="2" t="s">
        <v>5</v>
      </c>
      <c r="C191" s="49" t="s">
        <v>4186</v>
      </c>
      <c r="D191" s="50" t="s">
        <v>4195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VLOOKUP(C:C,total251219111800!B:F,5,0)</f>
        <v>2</v>
      </c>
      <c r="M191" s="213">
        <v>1000</v>
      </c>
      <c r="N191" s="211">
        <v>1000</v>
      </c>
      <c r="O191" s="44">
        <v>2787</v>
      </c>
      <c r="P191" s="44">
        <v>0</v>
      </c>
      <c r="Q191" s="44">
        <v>0</v>
      </c>
      <c r="R191" s="44">
        <v>0</v>
      </c>
      <c r="S191" s="44">
        <v>0</v>
      </c>
      <c r="T191" s="45">
        <v>0</v>
      </c>
      <c r="U191" s="45">
        <v>2787</v>
      </c>
      <c r="V191" s="45">
        <v>1787</v>
      </c>
      <c r="W191" s="41">
        <v>0.35880875493362036</v>
      </c>
      <c r="X191" s="13"/>
      <c r="Y191" s="13"/>
    </row>
    <row r="192" spans="1:27">
      <c r="A192" s="9"/>
      <c r="B192" s="2" t="s">
        <v>5</v>
      </c>
      <c r="C192" s="49" t="s">
        <v>4184</v>
      </c>
      <c r="D192" s="50" t="s">
        <v>4194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VLOOKUP(C:C,total251219111800!B:F,5,0)</f>
        <v>72</v>
      </c>
      <c r="M192" s="213">
        <v>1000</v>
      </c>
      <c r="N192" s="211">
        <v>1000</v>
      </c>
      <c r="O192" s="44">
        <v>2883</v>
      </c>
      <c r="P192" s="44">
        <v>0</v>
      </c>
      <c r="Q192" s="44">
        <v>0</v>
      </c>
      <c r="R192" s="44">
        <v>0</v>
      </c>
      <c r="S192" s="44">
        <v>0</v>
      </c>
      <c r="T192" s="45">
        <v>0</v>
      </c>
      <c r="U192" s="45">
        <v>2883</v>
      </c>
      <c r="V192" s="45">
        <v>1883</v>
      </c>
      <c r="W192" s="41">
        <v>0.34686090877558101</v>
      </c>
      <c r="X192" s="13"/>
      <c r="Y192" s="13"/>
    </row>
    <row r="193" spans="1:25">
      <c r="A193" s="9"/>
      <c r="B193" s="2" t="s">
        <v>5</v>
      </c>
      <c r="C193" s="49" t="s">
        <v>4185</v>
      </c>
      <c r="D193" s="50" t="s">
        <v>4197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VLOOKUP(C:C,total251219111800!B:F,5,0)</f>
        <v>6</v>
      </c>
      <c r="M193" s="213">
        <v>1000</v>
      </c>
      <c r="N193" s="211">
        <v>1000</v>
      </c>
      <c r="O193" s="44">
        <v>1986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1986</v>
      </c>
      <c r="V193" s="45">
        <v>986</v>
      </c>
      <c r="W193" s="41">
        <v>0.50352467270896273</v>
      </c>
      <c r="X193" s="13"/>
      <c r="Y193" s="13"/>
    </row>
    <row r="194" spans="1:25">
      <c r="A194" s="9"/>
      <c r="B194" s="2" t="s">
        <v>5</v>
      </c>
      <c r="C194" s="49" t="s">
        <v>4187</v>
      </c>
      <c r="D194" s="50" t="s">
        <v>4198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VLOOKUP(C:C,total251219111800!B:F,5,0)</f>
        <v>285</v>
      </c>
      <c r="M194" s="213">
        <v>1000</v>
      </c>
      <c r="N194" s="211">
        <v>1000</v>
      </c>
      <c r="O194" s="44">
        <v>2694</v>
      </c>
      <c r="P194" s="44">
        <v>100</v>
      </c>
      <c r="Q194" s="44">
        <v>0</v>
      </c>
      <c r="R194" s="44">
        <v>0</v>
      </c>
      <c r="S194" s="44">
        <v>100</v>
      </c>
      <c r="T194" s="45">
        <v>0</v>
      </c>
      <c r="U194" s="45">
        <v>2594</v>
      </c>
      <c r="V194" s="45">
        <v>1594</v>
      </c>
      <c r="W194" s="41">
        <v>0.35790980672870437</v>
      </c>
      <c r="X194" s="13"/>
      <c r="Y194" s="13"/>
    </row>
    <row r="195" spans="1:25">
      <c r="A195" s="9"/>
      <c r="B195" s="2" t="s">
        <v>5</v>
      </c>
      <c r="C195" s="49" t="s">
        <v>4242</v>
      </c>
      <c r="D195" s="50" t="s">
        <v>4243</v>
      </c>
      <c r="E195" s="50"/>
      <c r="F195" s="50"/>
      <c r="G195" s="8"/>
      <c r="H195" s="21"/>
      <c r="I195" s="8"/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VLOOKUP(C:C,total251219111800!B:F,5,0)</f>
        <v>9</v>
      </c>
      <c r="M195" s="213">
        <v>1000</v>
      </c>
      <c r="N195" s="211">
        <v>1000</v>
      </c>
      <c r="O195" s="44">
        <v>2504</v>
      </c>
      <c r="P195" s="44">
        <v>150</v>
      </c>
      <c r="Q195" s="44">
        <v>462</v>
      </c>
      <c r="R195" s="44">
        <v>0</v>
      </c>
      <c r="S195" s="44">
        <v>150</v>
      </c>
      <c r="T195" s="45">
        <v>0</v>
      </c>
      <c r="U195" s="45">
        <v>2816</v>
      </c>
      <c r="V195" s="45">
        <v>1816</v>
      </c>
      <c r="W195" s="41">
        <v>0.37678975131876413</v>
      </c>
      <c r="X195" s="46"/>
      <c r="Y195" s="46"/>
    </row>
    <row r="196" spans="1:25">
      <c r="A196" s="9"/>
      <c r="B196" s="2" t="s">
        <v>5</v>
      </c>
      <c r="C196" s="49" t="s">
        <v>4244</v>
      </c>
      <c r="D196" s="50" t="s">
        <v>4245</v>
      </c>
      <c r="E196" s="50"/>
      <c r="F196" s="50"/>
      <c r="G196" s="8"/>
      <c r="H196" s="21"/>
      <c r="I196" s="8"/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VLOOKUP(C:C,total251219111800!B:F,5,0)</f>
        <v>15</v>
      </c>
      <c r="M196" s="213">
        <v>1000</v>
      </c>
      <c r="N196" s="211">
        <v>1000</v>
      </c>
      <c r="O196" s="44">
        <v>4077</v>
      </c>
      <c r="P196" s="44">
        <v>0</v>
      </c>
      <c r="Q196" s="44">
        <v>150</v>
      </c>
      <c r="R196" s="44">
        <v>0</v>
      </c>
      <c r="S196" s="44">
        <v>0</v>
      </c>
      <c r="T196" s="45">
        <v>0</v>
      </c>
      <c r="U196" s="45">
        <v>4227</v>
      </c>
      <c r="V196" s="45">
        <v>3227</v>
      </c>
      <c r="W196" s="41">
        <v>0.2452783909737552</v>
      </c>
      <c r="X196" s="46"/>
      <c r="Y196" s="46"/>
    </row>
    <row r="197" spans="1:25">
      <c r="A197" s="9"/>
      <c r="B197" s="2" t="s">
        <v>5</v>
      </c>
      <c r="C197" s="49" t="s">
        <v>4252</v>
      </c>
      <c r="D197" s="50" t="s">
        <v>4353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VLOOKUP(C:C,total251219111800!B:F,5,0)</f>
        <v>1619</v>
      </c>
      <c r="M197" s="213">
        <v>1500</v>
      </c>
      <c r="N197" s="21">
        <f t="shared" ref="N197:N270" si="3">L197</f>
        <v>1619</v>
      </c>
      <c r="O197" s="44">
        <v>1440</v>
      </c>
      <c r="P197" s="44">
        <v>750</v>
      </c>
      <c r="Q197" s="44">
        <v>3000</v>
      </c>
      <c r="R197" s="44">
        <v>0</v>
      </c>
      <c r="S197" s="44">
        <v>750</v>
      </c>
      <c r="T197" s="45">
        <v>0</v>
      </c>
      <c r="U197" s="45">
        <v>3690</v>
      </c>
      <c r="V197" s="45">
        <v>2071</v>
      </c>
      <c r="W197" s="41">
        <v>0.73926940639269412</v>
      </c>
      <c r="X197" s="46"/>
      <c r="Y197" s="46"/>
    </row>
    <row r="198" spans="1:25">
      <c r="A198" s="9"/>
      <c r="B198" s="2" t="s">
        <v>5</v>
      </c>
      <c r="C198" s="49" t="s">
        <v>4370</v>
      </c>
      <c r="D198" s="50" t="s">
        <v>4371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 t="e">
        <f>VLOOKUP(C:C,total251219111800!B:F,5,0)</f>
        <v>#N/A</v>
      </c>
      <c r="M198" s="213"/>
      <c r="N198" s="211">
        <v>1000</v>
      </c>
      <c r="O198" s="44">
        <v>2985</v>
      </c>
      <c r="P198" s="44">
        <v>0</v>
      </c>
      <c r="Q198" s="44">
        <v>0</v>
      </c>
      <c r="R198" s="44">
        <v>0</v>
      </c>
      <c r="S198" s="44">
        <v>0</v>
      </c>
      <c r="T198" s="45">
        <v>0</v>
      </c>
      <c r="U198" s="45">
        <v>2985</v>
      </c>
      <c r="V198" s="45">
        <v>1985</v>
      </c>
      <c r="W198" s="41">
        <v>0.33500837520938026</v>
      </c>
      <c r="X198" s="46"/>
      <c r="Y198" s="46"/>
    </row>
    <row r="199" spans="1:25">
      <c r="A199" s="9"/>
      <c r="B199" s="2" t="s">
        <v>5</v>
      </c>
      <c r="C199" s="49" t="s">
        <v>4372</v>
      </c>
      <c r="D199" s="50" t="s">
        <v>4373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VLOOKUP(C:C,total251219111800!B:F,5,0)</f>
        <v>20</v>
      </c>
      <c r="M199" s="213"/>
      <c r="N199" s="211">
        <v>3000</v>
      </c>
      <c r="O199" s="44">
        <v>9837</v>
      </c>
      <c r="P199" s="44">
        <v>0</v>
      </c>
      <c r="Q199" s="44">
        <v>200</v>
      </c>
      <c r="R199" s="44">
        <v>0</v>
      </c>
      <c r="S199" s="44">
        <v>0</v>
      </c>
      <c r="T199" s="45">
        <v>0</v>
      </c>
      <c r="U199" s="45">
        <v>10037</v>
      </c>
      <c r="V199" s="45">
        <v>7037</v>
      </c>
      <c r="W199" s="41">
        <v>0.30497102775236351</v>
      </c>
      <c r="X199" s="46" t="s">
        <v>4400</v>
      </c>
      <c r="Y199" s="46"/>
    </row>
    <row r="200" spans="1:25">
      <c r="A200" s="9"/>
      <c r="B200" s="2"/>
      <c r="C200" s="49" t="s">
        <v>4364</v>
      </c>
      <c r="D200" s="50" t="s">
        <v>4365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 t="e">
        <f>VLOOKUP(C:C,total251219111800!B:F,5,0)</f>
        <v>#N/A</v>
      </c>
      <c r="M200" s="213"/>
      <c r="N200" s="21" t="e">
        <f t="shared" ref="N200:N210" si="4">L200</f>
        <v>#N/A</v>
      </c>
      <c r="O200" s="44">
        <v>0</v>
      </c>
      <c r="P200" s="44">
        <v>0</v>
      </c>
      <c r="Q200" s="44">
        <v>0</v>
      </c>
      <c r="R200" s="44">
        <v>0</v>
      </c>
      <c r="S200" s="44">
        <v>0</v>
      </c>
      <c r="T200" s="45">
        <v>0</v>
      </c>
      <c r="U200" s="45">
        <v>0</v>
      </c>
      <c r="V200" s="45" t="e">
        <v>#N/A</v>
      </c>
      <c r="W200" s="41" t="e">
        <v>#N/A</v>
      </c>
      <c r="X200" s="46"/>
      <c r="Y200" s="46"/>
    </row>
    <row r="201" spans="1:25">
      <c r="A201" s="9"/>
      <c r="B201" s="2"/>
      <c r="C201" s="49" t="s">
        <v>4366</v>
      </c>
      <c r="D201" s="50" t="s">
        <v>4367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 t="e">
        <f>VLOOKUP(C:C,total251219111800!B:F,5,0)</f>
        <v>#N/A</v>
      </c>
      <c r="M201" s="213"/>
      <c r="N201" s="21" t="e">
        <f t="shared" si="4"/>
        <v>#N/A</v>
      </c>
      <c r="O201" s="44">
        <v>4800</v>
      </c>
      <c r="P201" s="44">
        <v>0</v>
      </c>
      <c r="Q201" s="44">
        <v>0</v>
      </c>
      <c r="R201" s="44">
        <v>0</v>
      </c>
      <c r="S201" s="44">
        <v>0</v>
      </c>
      <c r="T201" s="45">
        <v>0</v>
      </c>
      <c r="U201" s="45">
        <v>4800</v>
      </c>
      <c r="V201" s="45" t="e">
        <v>#N/A</v>
      </c>
      <c r="W201" s="41" t="e">
        <v>#N/A</v>
      </c>
      <c r="X201" s="46"/>
      <c r="Y201" s="46"/>
    </row>
    <row r="202" spans="1:25">
      <c r="A202" s="9"/>
      <c r="B202" s="2"/>
      <c r="C202" s="49" t="s">
        <v>4368</v>
      </c>
      <c r="D202" s="50" t="s">
        <v>4369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VLOOKUP(C:C,total251219111800!B:F,5,0)</f>
        <v>#N/A</v>
      </c>
      <c r="M202" s="213"/>
      <c r="N202" s="21" t="e">
        <f t="shared" si="4"/>
        <v>#N/A</v>
      </c>
      <c r="O202" s="44">
        <v>5000</v>
      </c>
      <c r="P202" s="44">
        <v>0</v>
      </c>
      <c r="Q202" s="44">
        <v>0</v>
      </c>
      <c r="R202" s="44">
        <v>0</v>
      </c>
      <c r="S202" s="44">
        <v>0</v>
      </c>
      <c r="T202" s="45">
        <v>0</v>
      </c>
      <c r="U202" s="45">
        <v>5000</v>
      </c>
      <c r="V202" s="45" t="e">
        <v>#N/A</v>
      </c>
      <c r="W202" s="41" t="e">
        <v>#N/A</v>
      </c>
      <c r="X202" s="46"/>
      <c r="Y202" s="46"/>
    </row>
    <row r="203" spans="1:25">
      <c r="A203" s="9"/>
      <c r="B203" s="2"/>
      <c r="C203" s="49" t="s">
        <v>4374</v>
      </c>
      <c r="D203" s="50" t="s">
        <v>4375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 t="e">
        <f>VLOOKUP(C:C,total251219111800!B:F,5,0)</f>
        <v>#N/A</v>
      </c>
      <c r="M203" s="213"/>
      <c r="N203" s="21" t="e">
        <f t="shared" si="4"/>
        <v>#N/A</v>
      </c>
      <c r="O203" s="44">
        <v>0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0</v>
      </c>
      <c r="V203" s="45" t="e">
        <v>#N/A</v>
      </c>
      <c r="W203" s="41" t="e">
        <v>#N/A</v>
      </c>
      <c r="X203" s="46"/>
      <c r="Y203" s="46"/>
    </row>
    <row r="204" spans="1:25">
      <c r="A204" s="9"/>
      <c r="B204" s="2"/>
      <c r="C204" s="49" t="s">
        <v>4376</v>
      </c>
      <c r="D204" s="50" t="s">
        <v>4377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 t="e">
        <f>VLOOKUP(C:C,total251219111800!B:F,5,0)</f>
        <v>#N/A</v>
      </c>
      <c r="M204" s="213"/>
      <c r="N204" s="21" t="e">
        <f t="shared" si="4"/>
        <v>#N/A</v>
      </c>
      <c r="O204" s="44">
        <v>0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0</v>
      </c>
      <c r="V204" s="45" t="e">
        <v>#N/A</v>
      </c>
      <c r="W204" s="41" t="e">
        <v>#N/A</v>
      </c>
      <c r="X204" s="46"/>
      <c r="Y204" s="46"/>
    </row>
    <row r="205" spans="1:25">
      <c r="A205" s="9"/>
      <c r="B205" s="2"/>
      <c r="C205" s="49" t="s">
        <v>4378</v>
      </c>
      <c r="D205" s="50" t="s">
        <v>4379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 t="e">
        <f>VLOOKUP(C:C,total251219111800!B:F,5,0)</f>
        <v>#N/A</v>
      </c>
      <c r="M205" s="213"/>
      <c r="N205" s="21" t="e">
        <f t="shared" si="4"/>
        <v>#N/A</v>
      </c>
      <c r="O205" s="44">
        <v>0</v>
      </c>
      <c r="P205" s="44">
        <v>0</v>
      </c>
      <c r="Q205" s="44">
        <v>0</v>
      </c>
      <c r="R205" s="44">
        <v>0</v>
      </c>
      <c r="S205" s="44">
        <v>0</v>
      </c>
      <c r="T205" s="45">
        <v>0</v>
      </c>
      <c r="U205" s="45">
        <v>0</v>
      </c>
      <c r="V205" s="45" t="e">
        <v>#N/A</v>
      </c>
      <c r="W205" s="41" t="e">
        <v>#N/A</v>
      </c>
      <c r="X205" s="46"/>
      <c r="Y205" s="46"/>
    </row>
    <row r="206" spans="1:25">
      <c r="A206" s="9"/>
      <c r="B206" s="2"/>
      <c r="C206" s="49" t="s">
        <v>4380</v>
      </c>
      <c r="D206" s="50" t="s">
        <v>4381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VLOOKUP(C:C,total251219111800!B:F,5,0)</f>
        <v>#N/A</v>
      </c>
      <c r="M206" s="213"/>
      <c r="N206" s="21" t="e">
        <f t="shared" si="4"/>
        <v>#N/A</v>
      </c>
      <c r="O206" s="44">
        <v>0</v>
      </c>
      <c r="P206" s="44">
        <v>0</v>
      </c>
      <c r="Q206" s="44">
        <v>0</v>
      </c>
      <c r="R206" s="44">
        <v>0</v>
      </c>
      <c r="S206" s="44">
        <v>0</v>
      </c>
      <c r="T206" s="45">
        <v>0</v>
      </c>
      <c r="U206" s="45">
        <v>0</v>
      </c>
      <c r="V206" s="45" t="e">
        <v>#N/A</v>
      </c>
      <c r="W206" s="41" t="e">
        <v>#N/A</v>
      </c>
      <c r="X206" s="46"/>
      <c r="Y206" s="46"/>
    </row>
    <row r="207" spans="1:25">
      <c r="A207" s="9"/>
      <c r="B207" s="2"/>
      <c r="C207" s="49" t="s">
        <v>4382</v>
      </c>
      <c r="D207" s="50" t="s">
        <v>4384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 t="e">
        <f>VLOOKUP(C:C,total251219111800!B:F,5,0)</f>
        <v>#N/A</v>
      </c>
      <c r="M207" s="213"/>
      <c r="N207" s="21" t="e">
        <f t="shared" si="4"/>
        <v>#N/A</v>
      </c>
      <c r="O207" s="44">
        <v>0</v>
      </c>
      <c r="P207" s="44">
        <v>0</v>
      </c>
      <c r="Q207" s="44">
        <v>0</v>
      </c>
      <c r="R207" s="44">
        <v>0</v>
      </c>
      <c r="S207" s="44">
        <v>0</v>
      </c>
      <c r="T207" s="45">
        <v>0</v>
      </c>
      <c r="U207" s="45">
        <v>0</v>
      </c>
      <c r="V207" s="45" t="e">
        <v>#N/A</v>
      </c>
      <c r="W207" s="41" t="e">
        <v>#N/A</v>
      </c>
      <c r="X207" s="46"/>
      <c r="Y207" s="46"/>
    </row>
    <row r="208" spans="1:25">
      <c r="A208" s="9"/>
      <c r="B208" s="2"/>
      <c r="C208" s="49" t="s">
        <v>4383</v>
      </c>
      <c r="D208" s="50" t="s">
        <v>4385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 t="e">
        <f>VLOOKUP(C:C,total251219111800!B:F,5,0)</f>
        <v>#N/A</v>
      </c>
      <c r="M208" s="213"/>
      <c r="N208" s="21" t="e">
        <f t="shared" si="4"/>
        <v>#N/A</v>
      </c>
      <c r="O208" s="44">
        <v>0</v>
      </c>
      <c r="P208" s="44">
        <v>0</v>
      </c>
      <c r="Q208" s="44">
        <v>0</v>
      </c>
      <c r="R208" s="44">
        <v>0</v>
      </c>
      <c r="S208" s="44">
        <v>0</v>
      </c>
      <c r="T208" s="45">
        <v>0</v>
      </c>
      <c r="U208" s="45">
        <v>0</v>
      </c>
      <c r="V208" s="45" t="e">
        <v>#N/A</v>
      </c>
      <c r="W208" s="41" t="e">
        <v>#N/A</v>
      </c>
      <c r="X208" s="46"/>
      <c r="Y208" s="46"/>
    </row>
    <row r="209" spans="1:27">
      <c r="A209" s="9"/>
      <c r="B209" s="2"/>
      <c r="C209" s="49" t="s">
        <v>4386</v>
      </c>
      <c r="D209" s="50" t="s">
        <v>4387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 t="e">
        <f>VLOOKUP(C:C,total251219111800!B:F,5,0)</f>
        <v>#N/A</v>
      </c>
      <c r="M209" s="213"/>
      <c r="N209" s="21" t="e">
        <f t="shared" si="4"/>
        <v>#N/A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5">
        <v>0</v>
      </c>
      <c r="U209" s="45">
        <v>0</v>
      </c>
      <c r="V209" s="45" t="e">
        <v>#N/A</v>
      </c>
      <c r="W209" s="41" t="e">
        <v>#N/A</v>
      </c>
      <c r="X209" s="46"/>
      <c r="Y209" s="46"/>
    </row>
    <row r="210" spans="1:27">
      <c r="A210" s="9"/>
      <c r="B210" s="2"/>
      <c r="C210" s="49"/>
      <c r="D210" s="50"/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 t="e">
        <f>VLOOKUP(C:C,total251219111800!B:F,5,0)</f>
        <v>#N/A</v>
      </c>
      <c r="M210" s="213"/>
      <c r="N210" s="21" t="e">
        <f t="shared" si="4"/>
        <v>#N/A</v>
      </c>
      <c r="O210" s="44">
        <v>0</v>
      </c>
      <c r="P210" s="44">
        <v>0</v>
      </c>
      <c r="Q210" s="44">
        <v>0</v>
      </c>
      <c r="R210" s="44">
        <v>0</v>
      </c>
      <c r="S210" s="44">
        <v>0</v>
      </c>
      <c r="T210" s="45">
        <v>0</v>
      </c>
      <c r="U210" s="45">
        <v>0</v>
      </c>
      <c r="V210" s="45" t="e">
        <v>#N/A</v>
      </c>
      <c r="W210" s="41" t="e">
        <v>#N/A</v>
      </c>
      <c r="X210" s="46"/>
      <c r="Y210" s="46"/>
    </row>
    <row r="211" spans="1:27" s="152" customFormat="1">
      <c r="A211" s="144" t="s">
        <v>1191</v>
      </c>
      <c r="B211" s="145" t="s">
        <v>2794</v>
      </c>
      <c r="C211" s="146" t="s">
        <v>343</v>
      </c>
      <c r="D211" s="147" t="s">
        <v>1230</v>
      </c>
      <c r="E211" s="146"/>
      <c r="F211" s="146"/>
      <c r="G211" s="148">
        <v>5989</v>
      </c>
      <c r="H211" s="148">
        <v>3473</v>
      </c>
      <c r="I211" s="8">
        <f>VLOOKUP(C211,'202310-202403出荷数total2403220951'!B:F,5,0)</f>
        <v>1768</v>
      </c>
      <c r="J211" s="203">
        <f>VLOOKUP(C211,'出荷数2307～2406total241008110618'!B:F,5,0)</f>
        <v>2819</v>
      </c>
      <c r="K211" s="214">
        <f>VLOOKUP(C211,'出荷数2407-2506total250730101950'!B:F,5,0)</f>
        <v>1641</v>
      </c>
      <c r="L211" s="203" t="e">
        <f>VLOOKUP(C:C,total251219111800!B:F,5,0)</f>
        <v>#N/A</v>
      </c>
      <c r="M211" s="8"/>
      <c r="N211" s="21" t="e">
        <f t="shared" si="3"/>
        <v>#N/A</v>
      </c>
      <c r="O211" s="148">
        <v>0</v>
      </c>
      <c r="P211" s="148">
        <v>0</v>
      </c>
      <c r="Q211" s="44">
        <v>0</v>
      </c>
      <c r="R211" s="148">
        <v>0</v>
      </c>
      <c r="S211" s="148">
        <v>0</v>
      </c>
      <c r="T211" s="149">
        <v>0</v>
      </c>
      <c r="U211" s="149">
        <v>0</v>
      </c>
      <c r="V211" s="149" t="e">
        <v>#N/A</v>
      </c>
      <c r="W211" s="150" t="e">
        <v>#N/A</v>
      </c>
      <c r="X211" s="151"/>
      <c r="Y211" s="151"/>
      <c r="Z211" s="191"/>
      <c r="AA211" s="191"/>
    </row>
    <row r="212" spans="1:27">
      <c r="A212" s="29" t="s">
        <v>1192</v>
      </c>
      <c r="B212" s="30" t="s">
        <v>2794</v>
      </c>
      <c r="C212" s="6" t="s">
        <v>714</v>
      </c>
      <c r="D212" s="20" t="s">
        <v>1231</v>
      </c>
      <c r="E212" s="19"/>
      <c r="F212" s="19"/>
      <c r="G212" s="202">
        <v>5989</v>
      </c>
      <c r="H212" s="21">
        <v>615</v>
      </c>
      <c r="I212" s="8">
        <f>VLOOKUP(C212,'202310-202403出荷数total2403220951'!B:F,5,0)</f>
        <v>1696</v>
      </c>
      <c r="J212" s="203">
        <f>VLOOKUP(C212,'出荷数2307～2406total241008110618'!B:F,5,0)</f>
        <v>3134</v>
      </c>
      <c r="K212" s="214">
        <f>VLOOKUP(C212,'出荷数2407-2506total250730101950'!B:F,5,0)</f>
        <v>6256</v>
      </c>
      <c r="L212" s="203">
        <f>VLOOKUP(C:C,total251219111800!B:F,5,0)</f>
        <v>2408</v>
      </c>
      <c r="M212" s="211">
        <v>2500</v>
      </c>
      <c r="N212" s="211">
        <v>2500</v>
      </c>
      <c r="O212" s="44">
        <v>4830</v>
      </c>
      <c r="P212" s="44">
        <v>1000</v>
      </c>
      <c r="Q212" s="44">
        <v>0</v>
      </c>
      <c r="R212" s="44">
        <v>0</v>
      </c>
      <c r="S212" s="44">
        <v>750</v>
      </c>
      <c r="T212" s="45">
        <v>250</v>
      </c>
      <c r="U212" s="45">
        <v>4080</v>
      </c>
      <c r="V212" s="45">
        <v>1580</v>
      </c>
      <c r="W212" s="41">
        <v>0.42881646655231559</v>
      </c>
      <c r="X212" s="46"/>
      <c r="Y212" s="46"/>
    </row>
    <row r="213" spans="1:27">
      <c r="A213" s="29" t="s">
        <v>1193</v>
      </c>
      <c r="B213" s="30" t="s">
        <v>2794</v>
      </c>
      <c r="C213" s="17" t="s">
        <v>2755</v>
      </c>
      <c r="D213" s="18" t="s">
        <v>2760</v>
      </c>
      <c r="E213" s="17"/>
      <c r="F213" s="6"/>
      <c r="G213" s="8"/>
      <c r="H213" s="21">
        <v>620</v>
      </c>
      <c r="I213" s="8">
        <f>VLOOKUP(C213,'202310-202403出荷数total2403220951'!B:F,5,0)</f>
        <v>1167</v>
      </c>
      <c r="J213" s="203">
        <f>VLOOKUP(C213,'出荷数2307～2406total241008110618'!B:F,5,0)</f>
        <v>2808</v>
      </c>
      <c r="K213" s="214">
        <f>VLOOKUP(C213,'出荷数2407-2506total250730101950'!B:F,5,0)</f>
        <v>43</v>
      </c>
      <c r="L213" s="203">
        <f>VLOOKUP(C:C,total251219111800!B:F,5,0)</f>
        <v>337</v>
      </c>
      <c r="M213" s="8"/>
      <c r="N213" s="21">
        <f t="shared" si="3"/>
        <v>337</v>
      </c>
      <c r="O213" s="44">
        <v>2922</v>
      </c>
      <c r="P213" s="44">
        <v>0</v>
      </c>
      <c r="Q213" s="44">
        <v>0</v>
      </c>
      <c r="R213" s="44">
        <v>0</v>
      </c>
      <c r="S213" s="44">
        <v>0</v>
      </c>
      <c r="T213" s="45">
        <v>0</v>
      </c>
      <c r="U213" s="45">
        <v>2922</v>
      </c>
      <c r="V213" s="45">
        <v>2585</v>
      </c>
      <c r="W213" s="41">
        <v>0.11533196440793976</v>
      </c>
      <c r="X213" s="46"/>
      <c r="Y213" s="46"/>
    </row>
    <row r="214" spans="1:27">
      <c r="A214" s="29" t="s">
        <v>1194</v>
      </c>
      <c r="B214" s="31" t="s">
        <v>4</v>
      </c>
      <c r="C214" s="17" t="s">
        <v>297</v>
      </c>
      <c r="D214" s="24" t="s">
        <v>298</v>
      </c>
      <c r="E214" s="23"/>
      <c r="F214" s="19">
        <v>976</v>
      </c>
      <c r="G214" s="21">
        <v>1131</v>
      </c>
      <c r="H214" s="21">
        <v>773</v>
      </c>
      <c r="I214" s="8">
        <f>VLOOKUP(C214,'202310-202403出荷数total2403220951'!B:F,5,0)</f>
        <v>165</v>
      </c>
      <c r="J214" s="203">
        <f>VLOOKUP(C214,'出荷数2307～2406total241008110618'!B:F,5,0)</f>
        <v>840</v>
      </c>
      <c r="K214" s="214">
        <f>VLOOKUP(C214,'出荷数2407-2506total250730101950'!B:F,5,0)</f>
        <v>399</v>
      </c>
      <c r="L214" s="203">
        <f>VLOOKUP(C:C,total251219111800!B:F,5,0)</f>
        <v>140</v>
      </c>
      <c r="M214" s="8"/>
      <c r="N214" s="21">
        <f t="shared" si="3"/>
        <v>140</v>
      </c>
      <c r="O214" s="44">
        <v>912</v>
      </c>
      <c r="P214" s="44">
        <v>0</v>
      </c>
      <c r="Q214" s="44">
        <v>0</v>
      </c>
      <c r="R214" s="44">
        <v>0</v>
      </c>
      <c r="S214" s="44">
        <v>0</v>
      </c>
      <c r="T214" s="45">
        <v>0</v>
      </c>
      <c r="U214" s="45">
        <v>912</v>
      </c>
      <c r="V214" s="45">
        <v>772</v>
      </c>
      <c r="W214" s="41">
        <v>0.15350877192982457</v>
      </c>
      <c r="X214" s="46"/>
      <c r="Y214" s="46"/>
    </row>
    <row r="215" spans="1:27">
      <c r="A215" s="29" t="s">
        <v>1195</v>
      </c>
      <c r="B215" s="31" t="s">
        <v>4</v>
      </c>
      <c r="C215" s="17" t="s">
        <v>299</v>
      </c>
      <c r="D215" s="24" t="s">
        <v>300</v>
      </c>
      <c r="E215" s="23"/>
      <c r="F215" s="19">
        <v>1791</v>
      </c>
      <c r="G215" s="21">
        <v>1235</v>
      </c>
      <c r="H215" s="21">
        <v>7271</v>
      </c>
      <c r="I215" s="8">
        <f>VLOOKUP(C215,'202310-202403出荷数total2403220951'!B:F,5,0)</f>
        <v>893</v>
      </c>
      <c r="J215" s="203">
        <f>VLOOKUP(C215,'出荷数2307～2406total241008110618'!B:F,5,0)</f>
        <v>2907</v>
      </c>
      <c r="K215" s="214">
        <f>VLOOKUP(C215,'出荷数2407-2506total250730101950'!B:F,5,0)</f>
        <v>13212</v>
      </c>
      <c r="L215" s="203">
        <f>VLOOKUP(C:C,total251219111800!B:F,5,0)</f>
        <v>2737</v>
      </c>
      <c r="M215" s="8"/>
      <c r="N215" s="21">
        <f t="shared" si="3"/>
        <v>2737</v>
      </c>
      <c r="O215" s="44">
        <v>9011</v>
      </c>
      <c r="P215" s="44">
        <v>1030</v>
      </c>
      <c r="Q215" s="44">
        <v>0</v>
      </c>
      <c r="R215" s="44">
        <v>0</v>
      </c>
      <c r="S215" s="44">
        <v>1422</v>
      </c>
      <c r="T215" s="45">
        <v>-392</v>
      </c>
      <c r="U215" s="45">
        <v>7589</v>
      </c>
      <c r="V215" s="45">
        <v>4852</v>
      </c>
      <c r="W215" s="41">
        <v>0.27258241211034756</v>
      </c>
      <c r="X215" s="46"/>
      <c r="Y215" s="46"/>
    </row>
    <row r="216" spans="1:27" s="293" customFormat="1">
      <c r="A216" s="282" t="s">
        <v>1196</v>
      </c>
      <c r="B216" s="283" t="s">
        <v>4</v>
      </c>
      <c r="C216" s="284" t="s">
        <v>303</v>
      </c>
      <c r="D216" s="285" t="s">
        <v>304</v>
      </c>
      <c r="E216" s="284"/>
      <c r="F216" s="286">
        <v>2170</v>
      </c>
      <c r="G216" s="287">
        <v>2785</v>
      </c>
      <c r="H216" s="287">
        <v>1320</v>
      </c>
      <c r="I216" s="287">
        <f>VLOOKUP(C216,'202310-202403出荷数total2403220951'!B:F,5,0)</f>
        <v>1219</v>
      </c>
      <c r="J216" s="287">
        <f>VLOOKUP(C216,'出荷数2307～2406total241008110618'!B:F,5,0)</f>
        <v>1602</v>
      </c>
      <c r="K216" s="287">
        <f>VLOOKUP(C216,'出荷数2407-2506total250730101950'!B:F,5,0)</f>
        <v>1969</v>
      </c>
      <c r="L216" s="203">
        <f>VLOOKUP(C:C,total251219111800!B:F,5,0)</f>
        <v>1189</v>
      </c>
      <c r="M216" s="288">
        <v>5000</v>
      </c>
      <c r="N216" s="211">
        <v>5000</v>
      </c>
      <c r="O216" s="287">
        <v>4210</v>
      </c>
      <c r="P216" s="287">
        <v>0</v>
      </c>
      <c r="Q216" s="287">
        <v>0</v>
      </c>
      <c r="R216" s="287">
        <v>0</v>
      </c>
      <c r="S216" s="287">
        <v>0</v>
      </c>
      <c r="T216" s="289">
        <v>0</v>
      </c>
      <c r="U216" s="289">
        <v>4210</v>
      </c>
      <c r="V216" s="289">
        <v>-790</v>
      </c>
      <c r="W216" s="290">
        <v>1.1876484560570071</v>
      </c>
      <c r="X216" s="291"/>
      <c r="Y216" s="291"/>
      <c r="Z216" s="292"/>
      <c r="AA216" s="292"/>
    </row>
    <row r="217" spans="1:27">
      <c r="A217" s="29" t="s">
        <v>1197</v>
      </c>
      <c r="B217" s="31" t="s">
        <v>4</v>
      </c>
      <c r="C217" s="17" t="s">
        <v>305</v>
      </c>
      <c r="D217" s="24" t="s">
        <v>306</v>
      </c>
      <c r="E217" s="23"/>
      <c r="F217" s="19">
        <v>12000</v>
      </c>
      <c r="G217" s="21">
        <v>12000</v>
      </c>
      <c r="H217" s="21">
        <v>6328</v>
      </c>
      <c r="I217" s="213">
        <f>VLOOKUP(C217,'202310-202403出荷数total2403220951'!B:F,5,0)</f>
        <v>11118</v>
      </c>
      <c r="J217" s="203">
        <f>VLOOKUP(C217,'出荷数2307～2406total241008110618'!B:F,5,0)</f>
        <v>17924</v>
      </c>
      <c r="K217" s="214">
        <f>VLOOKUP(C217,'出荷数2407-2506total250730101950'!B:F,5,0)</f>
        <v>22866</v>
      </c>
      <c r="L217" s="203">
        <f>VLOOKUP(C:C,total251219111800!B:F,5,0)</f>
        <v>6707</v>
      </c>
      <c r="M217" s="211">
        <v>12000</v>
      </c>
      <c r="N217" s="211">
        <v>12000</v>
      </c>
      <c r="O217" s="44">
        <v>13926</v>
      </c>
      <c r="P217" s="44">
        <v>1200</v>
      </c>
      <c r="Q217" s="44">
        <v>10000</v>
      </c>
      <c r="R217" s="44">
        <v>0</v>
      </c>
      <c r="S217" s="44">
        <v>1400</v>
      </c>
      <c r="T217" s="45">
        <v>-200</v>
      </c>
      <c r="U217" s="45">
        <v>22526</v>
      </c>
      <c r="V217" s="45">
        <v>10526</v>
      </c>
      <c r="W217" s="41">
        <v>0.79333597778659259</v>
      </c>
      <c r="X217" s="46"/>
      <c r="Y217" s="46"/>
    </row>
    <row r="218" spans="1:27" s="200" customFormat="1">
      <c r="A218" s="192" t="s">
        <v>1198</v>
      </c>
      <c r="B218" s="212" t="s">
        <v>4</v>
      </c>
      <c r="C218" s="235" t="s">
        <v>307</v>
      </c>
      <c r="D218" s="236" t="s">
        <v>308</v>
      </c>
      <c r="E218" s="235"/>
      <c r="F218" s="194">
        <v>1239</v>
      </c>
      <c r="G218" s="196">
        <v>4390</v>
      </c>
      <c r="H218" s="196">
        <v>1654</v>
      </c>
      <c r="I218" s="196">
        <f>VLOOKUP(C218,'202310-202403出荷数total2403220951'!B:F,5,0)</f>
        <v>1019</v>
      </c>
      <c r="J218" s="196">
        <f>VLOOKUP(C218,'出荷数2307～2406total241008110618'!B:F,5,0)</f>
        <v>1675</v>
      </c>
      <c r="K218" s="214">
        <f>VLOOKUP(C218,'出荷数2407-2506total250730101950'!B:F,5,0)</f>
        <v>1472</v>
      </c>
      <c r="L218" s="203">
        <f>VLOOKUP(C:C,total251219111800!B:F,5,0)</f>
        <v>393</v>
      </c>
      <c r="M218" s="8"/>
      <c r="N218" s="21">
        <f t="shared" si="3"/>
        <v>393</v>
      </c>
      <c r="O218" s="196">
        <v>259</v>
      </c>
      <c r="P218" s="196">
        <v>150</v>
      </c>
      <c r="Q218" s="196">
        <v>0</v>
      </c>
      <c r="R218" s="196">
        <v>0</v>
      </c>
      <c r="S218" s="196">
        <v>150</v>
      </c>
      <c r="T218" s="197">
        <v>0</v>
      </c>
      <c r="U218" s="197">
        <v>109</v>
      </c>
      <c r="V218" s="197">
        <v>-284</v>
      </c>
      <c r="W218" s="198">
        <v>0.96088019559902205</v>
      </c>
      <c r="X218" s="199"/>
      <c r="Y218" s="199"/>
      <c r="Z218" s="201"/>
      <c r="AA218" s="201"/>
    </row>
    <row r="219" spans="1:27" s="200" customFormat="1">
      <c r="A219" s="192" t="s">
        <v>1199</v>
      </c>
      <c r="B219" s="212" t="s">
        <v>4</v>
      </c>
      <c r="C219" s="235" t="s">
        <v>309</v>
      </c>
      <c r="D219" s="236" t="s">
        <v>310</v>
      </c>
      <c r="E219" s="235"/>
      <c r="F219" s="194">
        <v>2732</v>
      </c>
      <c r="G219" s="196">
        <v>2477</v>
      </c>
      <c r="H219" s="196">
        <v>2224</v>
      </c>
      <c r="I219" s="196">
        <f>VLOOKUP(C219,'202310-202403出荷数total2403220951'!B:F,5,0)</f>
        <v>1052</v>
      </c>
      <c r="J219" s="196">
        <f>VLOOKUP(C219,'出荷数2307～2406total241008110618'!B:F,5,0)</f>
        <v>1883</v>
      </c>
      <c r="K219" s="214">
        <f>VLOOKUP(C219,'出荷数2407-2506total250730101950'!B:F,5,0)</f>
        <v>2091</v>
      </c>
      <c r="L219" s="203">
        <f>VLOOKUP(C:C,total251219111800!B:F,5,0)</f>
        <v>225</v>
      </c>
      <c r="M219" s="8"/>
      <c r="N219" s="21">
        <f t="shared" si="3"/>
        <v>225</v>
      </c>
      <c r="O219" s="196">
        <v>0</v>
      </c>
      <c r="P219" s="196">
        <v>0</v>
      </c>
      <c r="Q219" s="196">
        <v>0</v>
      </c>
      <c r="R219" s="196">
        <v>0</v>
      </c>
      <c r="S219" s="196">
        <v>0</v>
      </c>
      <c r="T219" s="197">
        <v>0</v>
      </c>
      <c r="U219" s="197">
        <v>0</v>
      </c>
      <c r="V219" s="197">
        <v>-225</v>
      </c>
      <c r="W219" s="198" t="e">
        <v>#DIV/0!</v>
      </c>
      <c r="X219" s="199"/>
      <c r="Y219" s="199"/>
      <c r="Z219" s="201"/>
      <c r="AA219" s="201"/>
    </row>
    <row r="220" spans="1:27">
      <c r="A220" s="29" t="s">
        <v>1200</v>
      </c>
      <c r="B220" s="31" t="s">
        <v>4</v>
      </c>
      <c r="C220" s="17" t="s">
        <v>311</v>
      </c>
      <c r="D220" s="24" t="s">
        <v>312</v>
      </c>
      <c r="E220" s="23"/>
      <c r="F220" s="19">
        <v>12340</v>
      </c>
      <c r="G220" s="21">
        <v>10150</v>
      </c>
      <c r="H220" s="21">
        <v>9935</v>
      </c>
      <c r="I220" s="213">
        <f>VLOOKUP(C220,'202310-202403出荷数total2403220951'!B:F,5,0)</f>
        <v>7434</v>
      </c>
      <c r="J220" s="203">
        <f>VLOOKUP(C220,'出荷数2307～2406total241008110618'!B:F,5,0)</f>
        <v>12788</v>
      </c>
      <c r="K220" s="214">
        <f>VLOOKUP(C220,'出荷数2407-2506total250730101950'!B:F,5,0)</f>
        <v>5703</v>
      </c>
      <c r="L220" s="203">
        <f>VLOOKUP(C:C,total251219111800!B:F,5,0)</f>
        <v>2980</v>
      </c>
      <c r="M220" s="8"/>
      <c r="N220" s="21">
        <f t="shared" si="3"/>
        <v>2980</v>
      </c>
      <c r="O220" s="44">
        <v>6678</v>
      </c>
      <c r="P220" s="44">
        <v>400</v>
      </c>
      <c r="Q220" s="44">
        <v>0</v>
      </c>
      <c r="R220" s="44">
        <v>0</v>
      </c>
      <c r="S220" s="44">
        <v>2600</v>
      </c>
      <c r="T220" s="45">
        <v>-2200</v>
      </c>
      <c r="U220" s="45">
        <v>4078</v>
      </c>
      <c r="V220" s="45">
        <v>1098</v>
      </c>
      <c r="W220" s="41">
        <v>0.4210228878214185</v>
      </c>
      <c r="X220" s="46"/>
      <c r="Y220" s="46"/>
    </row>
    <row r="221" spans="1:27" ht="16.899999999999999" customHeight="1">
      <c r="A221" s="29" t="s">
        <v>1201</v>
      </c>
      <c r="B221" s="31" t="s">
        <v>4</v>
      </c>
      <c r="C221" s="17" t="s">
        <v>2897</v>
      </c>
      <c r="D221" s="24" t="s">
        <v>314</v>
      </c>
      <c r="E221" s="23"/>
      <c r="F221" s="19">
        <v>26335</v>
      </c>
      <c r="G221" s="21">
        <v>47559</v>
      </c>
      <c r="H221" s="21">
        <v>37707</v>
      </c>
      <c r="I221" s="213">
        <f>VLOOKUP(C221,'202310-202403出荷数total2403220951'!B:F,5,0)</f>
        <v>19173</v>
      </c>
      <c r="J221" s="203">
        <f>VLOOKUP(C221,'出荷数2307～2406total241008110618'!B:F,5,0)</f>
        <v>35560</v>
      </c>
      <c r="K221" s="214">
        <f>VLOOKUP(C221,'出荷数2407-2506total250730101950'!B:F,5,0)</f>
        <v>17847</v>
      </c>
      <c r="L221" s="203">
        <f>VLOOKUP(C:C,total251219111800!B:F,5,0)</f>
        <v>11400</v>
      </c>
      <c r="M221" s="8"/>
      <c r="N221" s="21">
        <f t="shared" si="3"/>
        <v>11400</v>
      </c>
      <c r="O221" s="44">
        <v>4510</v>
      </c>
      <c r="P221" s="44">
        <v>1100</v>
      </c>
      <c r="Q221" s="44">
        <v>12000</v>
      </c>
      <c r="R221" s="44">
        <v>0</v>
      </c>
      <c r="S221" s="44">
        <v>1960</v>
      </c>
      <c r="T221" s="45">
        <v>-860</v>
      </c>
      <c r="U221" s="45">
        <v>14550</v>
      </c>
      <c r="V221" s="45">
        <v>3150</v>
      </c>
      <c r="W221" s="41">
        <v>2.0320855614973263</v>
      </c>
      <c r="X221" s="46"/>
      <c r="Y221" s="46"/>
    </row>
    <row r="222" spans="1:27">
      <c r="A222" s="29"/>
      <c r="B222" s="31" t="s">
        <v>4</v>
      </c>
      <c r="C222" s="17" t="s">
        <v>4199</v>
      </c>
      <c r="D222" s="24" t="s">
        <v>314</v>
      </c>
      <c r="E222" s="23"/>
      <c r="F222" s="19"/>
      <c r="G222" s="21"/>
      <c r="H222" s="21"/>
      <c r="I222" s="213" t="e">
        <f>VLOOKUP(C222,'202310-202403出荷数total2403220951'!B:F,5,0)</f>
        <v>#N/A</v>
      </c>
      <c r="J222" s="203" t="e">
        <f>VLOOKUP(C222,'出荷数2307～2406total241008110618'!B:F,5,0)</f>
        <v>#N/A</v>
      </c>
      <c r="K222" s="214" t="e">
        <f>VLOOKUP(C222,'出荷数2407-2506total250730101950'!B:F,5,0)</f>
        <v>#N/A</v>
      </c>
      <c r="L222" s="203">
        <f>VLOOKUP(C:C,total251219111800!B:F,5,0)</f>
        <v>11</v>
      </c>
      <c r="M222" s="8"/>
      <c r="N222" s="21">
        <f t="shared" si="3"/>
        <v>11</v>
      </c>
      <c r="O222" s="44">
        <v>1428</v>
      </c>
      <c r="P222" s="44">
        <v>0</v>
      </c>
      <c r="Q222" s="44">
        <v>2500</v>
      </c>
      <c r="R222" s="44">
        <v>0</v>
      </c>
      <c r="S222" s="44">
        <v>0</v>
      </c>
      <c r="T222" s="45">
        <v>0</v>
      </c>
      <c r="U222" s="45">
        <v>3928</v>
      </c>
      <c r="V222" s="45">
        <v>3917</v>
      </c>
      <c r="W222" s="41">
        <v>7.7030812324929976E-3</v>
      </c>
      <c r="X222" s="46"/>
      <c r="Y222" s="46"/>
    </row>
    <row r="223" spans="1:27">
      <c r="A223" s="29"/>
      <c r="B223" s="31" t="s">
        <v>4</v>
      </c>
      <c r="C223" s="17" t="s">
        <v>4200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VLOOKUP(C:C,total251219111800!B:F,5,0)</f>
        <v>11</v>
      </c>
      <c r="M223" s="8"/>
      <c r="N223" s="21">
        <f t="shared" si="3"/>
        <v>11</v>
      </c>
      <c r="O223" s="44">
        <v>1453</v>
      </c>
      <c r="P223" s="44">
        <v>0</v>
      </c>
      <c r="Q223" s="44">
        <v>2500</v>
      </c>
      <c r="R223" s="44">
        <v>0</v>
      </c>
      <c r="S223" s="44">
        <v>0</v>
      </c>
      <c r="T223" s="45">
        <v>0</v>
      </c>
      <c r="U223" s="45">
        <v>3953</v>
      </c>
      <c r="V223" s="45">
        <v>3942</v>
      </c>
      <c r="W223" s="41">
        <v>7.5705437026841018E-3</v>
      </c>
      <c r="X223" s="46"/>
      <c r="Y223" s="46"/>
    </row>
    <row r="224" spans="1:27" s="152" customFormat="1">
      <c r="A224" s="144" t="s">
        <v>1202</v>
      </c>
      <c r="B224" s="155" t="s">
        <v>4</v>
      </c>
      <c r="C224" s="153" t="s">
        <v>315</v>
      </c>
      <c r="D224" s="154" t="s">
        <v>316</v>
      </c>
      <c r="E224" s="153"/>
      <c r="F224" s="146">
        <v>907</v>
      </c>
      <c r="G224" s="148">
        <v>943</v>
      </c>
      <c r="H224" s="148">
        <v>489</v>
      </c>
      <c r="I224" s="148">
        <f>VLOOKUP(C224,'202310-202403出荷数total2403220951'!B:F,5,0)</f>
        <v>831</v>
      </c>
      <c r="J224" s="148">
        <f>VLOOKUP(C224,'出荷数2307～2406total241008110618'!B:F,5,0)</f>
        <v>833</v>
      </c>
      <c r="K224" s="214" t="e">
        <f>VLOOKUP(C224,'出荷数2407-2506total250730101950'!B:F,5,0)</f>
        <v>#N/A</v>
      </c>
      <c r="L224" s="203" t="e">
        <f>VLOOKUP(C:C,total251219111800!B:F,5,0)</f>
        <v>#N/A</v>
      </c>
      <c r="M224" s="8"/>
      <c r="N224" s="21" t="e">
        <f t="shared" si="3"/>
        <v>#N/A</v>
      </c>
      <c r="O224" s="148">
        <v>0</v>
      </c>
      <c r="P224" s="148">
        <v>0</v>
      </c>
      <c r="Q224" s="148">
        <v>0</v>
      </c>
      <c r="R224" s="148">
        <v>0</v>
      </c>
      <c r="S224" s="148">
        <v>0</v>
      </c>
      <c r="T224" s="149">
        <v>0</v>
      </c>
      <c r="U224" s="149">
        <v>0</v>
      </c>
      <c r="V224" s="149" t="e">
        <v>#N/A</v>
      </c>
      <c r="W224" s="150" t="e">
        <v>#N/A</v>
      </c>
      <c r="X224" s="151"/>
      <c r="Y224" s="151"/>
      <c r="Z224" s="191"/>
      <c r="AA224" s="191"/>
    </row>
    <row r="225" spans="1:27">
      <c r="A225" s="29" t="s">
        <v>1203</v>
      </c>
      <c r="B225" s="31" t="s">
        <v>4</v>
      </c>
      <c r="C225" s="17" t="s">
        <v>317</v>
      </c>
      <c r="D225" s="24" t="s">
        <v>318</v>
      </c>
      <c r="E225" s="23"/>
      <c r="F225" s="19">
        <v>12503</v>
      </c>
      <c r="G225" s="21">
        <v>14579</v>
      </c>
      <c r="H225" s="21">
        <v>13726</v>
      </c>
      <c r="I225" s="8">
        <f>VLOOKUP(C225,'202310-202403出荷数total2403220951'!B:F,5,0)</f>
        <v>6205</v>
      </c>
      <c r="J225" s="203">
        <f>VLOOKUP(C225,'出荷数2307～2406total241008110618'!B:F,5,0)</f>
        <v>11316</v>
      </c>
      <c r="K225" s="214">
        <f>VLOOKUP(C225,'出荷数2407-2506total250730101950'!B:F,5,0)</f>
        <v>8644</v>
      </c>
      <c r="L225" s="203">
        <f>VLOOKUP(C:C,total251219111800!B:F,5,0)</f>
        <v>4389</v>
      </c>
      <c r="M225" s="8"/>
      <c r="N225" s="21">
        <f t="shared" si="3"/>
        <v>4389</v>
      </c>
      <c r="O225" s="44">
        <v>2590</v>
      </c>
      <c r="P225" s="44">
        <v>194</v>
      </c>
      <c r="Q225" s="44">
        <v>5000</v>
      </c>
      <c r="R225" s="44">
        <v>0</v>
      </c>
      <c r="S225" s="44">
        <v>194</v>
      </c>
      <c r="T225" s="45">
        <v>0</v>
      </c>
      <c r="U225" s="45">
        <v>7396</v>
      </c>
      <c r="V225" s="45">
        <v>3007</v>
      </c>
      <c r="W225" s="41">
        <v>1.5765086206896552</v>
      </c>
      <c r="X225" s="46"/>
      <c r="Y225" s="46"/>
    </row>
    <row r="226" spans="1:27" s="200" customFormat="1">
      <c r="A226" s="192"/>
      <c r="B226" s="212" t="s">
        <v>4</v>
      </c>
      <c r="C226" s="235" t="s">
        <v>3948</v>
      </c>
      <c r="D226" s="236" t="s">
        <v>318</v>
      </c>
      <c r="E226" s="235"/>
      <c r="F226" s="194"/>
      <c r="G226" s="196"/>
      <c r="H226" s="196"/>
      <c r="I226" s="196"/>
      <c r="J226" s="196"/>
      <c r="K226" s="214">
        <f>VLOOKUP(C226,'出荷数2407-2506total250730101950'!B:F,5,0)</f>
        <v>6000</v>
      </c>
      <c r="L226" s="203">
        <f>VLOOKUP(C:C,total251219111800!B:F,5,0)</f>
        <v>1500</v>
      </c>
      <c r="M226" s="8"/>
      <c r="N226" s="21">
        <f t="shared" si="3"/>
        <v>1500</v>
      </c>
      <c r="O226" s="196">
        <v>2392</v>
      </c>
      <c r="P226" s="196">
        <v>0</v>
      </c>
      <c r="Q226" s="196">
        <v>0</v>
      </c>
      <c r="R226" s="196">
        <v>0</v>
      </c>
      <c r="S226" s="196">
        <v>0</v>
      </c>
      <c r="T226" s="197">
        <v>0</v>
      </c>
      <c r="U226" s="197">
        <v>2392</v>
      </c>
      <c r="V226" s="197">
        <v>892</v>
      </c>
      <c r="W226" s="198">
        <v>0.62709030100334451</v>
      </c>
      <c r="X226" s="199"/>
      <c r="Y226" s="199"/>
      <c r="Z226" s="201"/>
      <c r="AA226" s="201"/>
    </row>
    <row r="227" spans="1:27">
      <c r="A227" s="29" t="s">
        <v>1204</v>
      </c>
      <c r="B227" s="31" t="s">
        <v>4</v>
      </c>
      <c r="C227" s="17" t="s">
        <v>319</v>
      </c>
      <c r="D227" s="24" t="s">
        <v>320</v>
      </c>
      <c r="E227" s="23"/>
      <c r="F227" s="19">
        <v>9898</v>
      </c>
      <c r="G227" s="21">
        <v>6601</v>
      </c>
      <c r="H227" s="21">
        <v>8834</v>
      </c>
      <c r="I227" s="8">
        <f>VLOOKUP(C227,'202310-202403出荷数total2403220951'!B:F,5,0)</f>
        <v>2819</v>
      </c>
      <c r="J227" s="203">
        <f>VLOOKUP(C227,'出荷数2307～2406total241008110618'!B:F,5,0)</f>
        <v>6287</v>
      </c>
      <c r="K227" s="214">
        <f>VLOOKUP(C227,'出荷数2407-2506total250730101950'!B:F,5,0)</f>
        <v>6687</v>
      </c>
      <c r="L227" s="203">
        <f>VLOOKUP(C:C,total251219111800!B:F,5,0)</f>
        <v>1798</v>
      </c>
      <c r="M227" s="8"/>
      <c r="N227" s="21">
        <f t="shared" si="3"/>
        <v>1798</v>
      </c>
      <c r="O227" s="44">
        <v>5997</v>
      </c>
      <c r="P227" s="44">
        <v>580</v>
      </c>
      <c r="Q227" s="44">
        <v>0</v>
      </c>
      <c r="R227" s="44">
        <v>0</v>
      </c>
      <c r="S227" s="44">
        <v>580</v>
      </c>
      <c r="T227" s="45">
        <v>0</v>
      </c>
      <c r="U227" s="45">
        <v>5417</v>
      </c>
      <c r="V227" s="45">
        <v>3619</v>
      </c>
      <c r="W227" s="41">
        <v>0.27337691956819221</v>
      </c>
      <c r="X227" s="46"/>
      <c r="Y227" s="46"/>
    </row>
    <row r="228" spans="1:27">
      <c r="A228" s="29" t="s">
        <v>1205</v>
      </c>
      <c r="B228" s="31" t="s">
        <v>4</v>
      </c>
      <c r="C228" s="17" t="s">
        <v>321</v>
      </c>
      <c r="D228" s="24" t="s">
        <v>322</v>
      </c>
      <c r="E228" s="23"/>
      <c r="F228" s="19">
        <v>10228</v>
      </c>
      <c r="G228" s="21">
        <v>9171</v>
      </c>
      <c r="H228" s="21">
        <v>11029</v>
      </c>
      <c r="I228" s="8">
        <f>VLOOKUP(C228,'202310-202403出荷数total2403220951'!B:F,5,0)</f>
        <v>2992</v>
      </c>
      <c r="J228" s="203">
        <f>VLOOKUP(C228,'出荷数2307～2406total241008110618'!B:F,5,0)</f>
        <v>6316</v>
      </c>
      <c r="K228" s="214">
        <f>VLOOKUP(C228,'出荷数2407-2506total250730101950'!B:F,5,0)</f>
        <v>9066</v>
      </c>
      <c r="L228" s="203">
        <f>VLOOKUP(C:C,total251219111800!B:F,5,0)</f>
        <v>2495</v>
      </c>
      <c r="M228" s="8"/>
      <c r="N228" s="21">
        <f t="shared" si="3"/>
        <v>2495</v>
      </c>
      <c r="O228" s="44">
        <v>8942</v>
      </c>
      <c r="P228" s="44">
        <v>230</v>
      </c>
      <c r="Q228" s="44">
        <v>720</v>
      </c>
      <c r="R228" s="44">
        <v>0</v>
      </c>
      <c r="S228" s="44">
        <v>870</v>
      </c>
      <c r="T228" s="45">
        <v>-640</v>
      </c>
      <c r="U228" s="45">
        <v>8792</v>
      </c>
      <c r="V228" s="45">
        <v>6297</v>
      </c>
      <c r="W228" s="41">
        <v>0.2720235499345835</v>
      </c>
      <c r="X228" s="46"/>
      <c r="Y228" s="46"/>
    </row>
    <row r="229" spans="1:27">
      <c r="A229" s="29" t="s">
        <v>1206</v>
      </c>
      <c r="B229" s="31" t="s">
        <v>4</v>
      </c>
      <c r="C229" s="6" t="s">
        <v>260</v>
      </c>
      <c r="D229" s="20" t="s">
        <v>261</v>
      </c>
      <c r="E229" s="19"/>
      <c r="F229" s="19">
        <v>573</v>
      </c>
      <c r="G229" s="21">
        <v>1775</v>
      </c>
      <c r="H229" s="21">
        <v>1468</v>
      </c>
      <c r="I229" s="8">
        <f>VLOOKUP(C229,'202310-202403出荷数total2403220951'!B:F,5,0)</f>
        <v>525</v>
      </c>
      <c r="J229" s="203">
        <f>VLOOKUP(C229,'出荷数2307～2406total241008110618'!B:F,5,0)</f>
        <v>1084</v>
      </c>
      <c r="K229" s="214">
        <f>VLOOKUP(C229,'出荷数2407-2506total250730101950'!B:F,5,0)</f>
        <v>2352</v>
      </c>
      <c r="L229" s="203">
        <f>VLOOKUP(C:C,total251219111800!B:F,5,0)</f>
        <v>679</v>
      </c>
      <c r="M229" s="8"/>
      <c r="N229" s="21">
        <f t="shared" si="3"/>
        <v>679</v>
      </c>
      <c r="O229" s="44">
        <v>3293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3293</v>
      </c>
      <c r="V229" s="45">
        <v>2614</v>
      </c>
      <c r="W229" s="41">
        <v>0.20619495900394777</v>
      </c>
      <c r="X229" s="46"/>
      <c r="Y229" s="46"/>
    </row>
    <row r="230" spans="1:27" s="152" customFormat="1">
      <c r="A230" s="144" t="s">
        <v>1207</v>
      </c>
      <c r="B230" s="155" t="s">
        <v>4</v>
      </c>
      <c r="C230" s="153" t="s">
        <v>323</v>
      </c>
      <c r="D230" s="154" t="s">
        <v>324</v>
      </c>
      <c r="E230" s="153"/>
      <c r="F230" s="146">
        <v>4048</v>
      </c>
      <c r="G230" s="148">
        <v>1912</v>
      </c>
      <c r="H230" s="148">
        <v>2073</v>
      </c>
      <c r="I230" s="148">
        <f>VLOOKUP(C230,'202310-202403出荷数total2403220951'!B:F,5,0)</f>
        <v>1230</v>
      </c>
      <c r="J230" s="148">
        <f>VLOOKUP(C230,'出荷数2307～2406total241008110618'!B:F,5,0)</f>
        <v>1618</v>
      </c>
      <c r="K230" s="214">
        <f>VLOOKUP(C230,'出荷数2407-2506total250730101950'!B:F,5,0)</f>
        <v>1274</v>
      </c>
      <c r="L230" s="203" t="e">
        <f>VLOOKUP(C:C,total251219111800!B:F,5,0)</f>
        <v>#N/A</v>
      </c>
      <c r="M230" s="8"/>
      <c r="N230" s="21" t="e">
        <f t="shared" si="3"/>
        <v>#N/A</v>
      </c>
      <c r="O230" s="148">
        <v>0</v>
      </c>
      <c r="P230" s="148">
        <v>0</v>
      </c>
      <c r="Q230" s="148">
        <v>0</v>
      </c>
      <c r="R230" s="148">
        <v>0</v>
      </c>
      <c r="S230" s="148">
        <v>0</v>
      </c>
      <c r="T230" s="149">
        <v>0</v>
      </c>
      <c r="U230" s="149">
        <v>0</v>
      </c>
      <c r="V230" s="149" t="e">
        <v>#N/A</v>
      </c>
      <c r="W230" s="150" t="e">
        <v>#N/A</v>
      </c>
      <c r="X230" s="151"/>
      <c r="Y230" s="151"/>
      <c r="Z230" s="191"/>
      <c r="AA230" s="191"/>
    </row>
    <row r="231" spans="1:27" s="152" customFormat="1">
      <c r="A231" s="144" t="s">
        <v>1208</v>
      </c>
      <c r="B231" s="155" t="s">
        <v>4</v>
      </c>
      <c r="C231" s="153" t="s">
        <v>325</v>
      </c>
      <c r="D231" s="154" t="s">
        <v>326</v>
      </c>
      <c r="E231" s="153"/>
      <c r="F231" s="146">
        <v>1310</v>
      </c>
      <c r="G231" s="148">
        <v>1493</v>
      </c>
      <c r="H231" s="148">
        <v>1407</v>
      </c>
      <c r="I231" s="148">
        <f>VLOOKUP(C231,'202310-202403出荷数total2403220951'!B:F,5,0)</f>
        <v>699</v>
      </c>
      <c r="J231" s="148">
        <f>VLOOKUP(C231,'出荷数2307～2406total241008110618'!B:F,5,0)</f>
        <v>946</v>
      </c>
      <c r="K231" s="214">
        <f>VLOOKUP(C231,'出荷数2407-2506total250730101950'!B:F,5,0)</f>
        <v>567</v>
      </c>
      <c r="L231" s="203" t="e">
        <f>VLOOKUP(C:C,total251219111800!B:F,5,0)</f>
        <v>#N/A</v>
      </c>
      <c r="M231" s="8"/>
      <c r="N231" s="21" t="e">
        <f t="shared" si="3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>
      <c r="A232" s="29" t="s">
        <v>1209</v>
      </c>
      <c r="B232" s="31" t="s">
        <v>4</v>
      </c>
      <c r="C232" s="6" t="s">
        <v>262</v>
      </c>
      <c r="D232" s="20" t="s">
        <v>263</v>
      </c>
      <c r="E232" s="19"/>
      <c r="F232" s="19">
        <v>1730</v>
      </c>
      <c r="G232" s="21">
        <v>1717</v>
      </c>
      <c r="H232" s="21">
        <v>1895</v>
      </c>
      <c r="I232" s="8">
        <f>VLOOKUP(C232,'202310-202403出荷数total2403220951'!B:F,5,0)</f>
        <v>573</v>
      </c>
      <c r="J232" s="203">
        <f>VLOOKUP(C232,'出荷数2307～2406total241008110618'!B:F,5,0)</f>
        <v>1029</v>
      </c>
      <c r="K232" s="214">
        <f>VLOOKUP(C232,'出荷数2407-2506total250730101950'!B:F,5,0)</f>
        <v>678</v>
      </c>
      <c r="L232" s="203">
        <f>VLOOKUP(C:C,total251219111800!B:F,5,0)</f>
        <v>321</v>
      </c>
      <c r="M232" s="8"/>
      <c r="N232" s="21">
        <f t="shared" si="3"/>
        <v>321</v>
      </c>
      <c r="O232" s="44">
        <v>2146</v>
      </c>
      <c r="P232" s="44">
        <v>0</v>
      </c>
      <c r="Q232" s="44">
        <v>0</v>
      </c>
      <c r="R232" s="44">
        <v>0</v>
      </c>
      <c r="S232" s="44">
        <v>0</v>
      </c>
      <c r="T232" s="45">
        <v>0</v>
      </c>
      <c r="U232" s="45">
        <v>2146</v>
      </c>
      <c r="V232" s="45">
        <v>1825</v>
      </c>
      <c r="W232" s="41">
        <v>0.14958061509785647</v>
      </c>
      <c r="X232" s="46"/>
      <c r="Y232" s="46"/>
    </row>
    <row r="233" spans="1:27">
      <c r="A233" s="29" t="s">
        <v>1210</v>
      </c>
      <c r="B233" s="31" t="s">
        <v>4</v>
      </c>
      <c r="C233" s="17" t="s">
        <v>327</v>
      </c>
      <c r="D233" s="24" t="s">
        <v>328</v>
      </c>
      <c r="E233" s="23"/>
      <c r="F233" s="19">
        <v>1710</v>
      </c>
      <c r="G233" s="21">
        <v>1333</v>
      </c>
      <c r="H233" s="21">
        <v>1404</v>
      </c>
      <c r="I233" s="8">
        <f>VLOOKUP(C233,'202310-202403出荷数total2403220951'!B:F,5,0)</f>
        <v>317</v>
      </c>
      <c r="J233" s="203">
        <f>VLOOKUP(C233,'出荷数2307～2406total241008110618'!B:F,5,0)</f>
        <v>490</v>
      </c>
      <c r="K233" s="214">
        <f>VLOOKUP(C233,'出荷数2407-2506total250730101950'!B:F,5,0)</f>
        <v>495</v>
      </c>
      <c r="L233" s="203">
        <f>VLOOKUP(C:C,total251219111800!B:F,5,0)</f>
        <v>423</v>
      </c>
      <c r="M233" s="8"/>
      <c r="N233" s="21">
        <f t="shared" si="3"/>
        <v>423</v>
      </c>
      <c r="O233" s="44">
        <v>1899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1899</v>
      </c>
      <c r="V233" s="45">
        <v>1476</v>
      </c>
      <c r="W233" s="41">
        <v>0.22274881516587677</v>
      </c>
      <c r="X233" s="46"/>
      <c r="Y233" s="46"/>
    </row>
    <row r="234" spans="1:27" s="152" customFormat="1" ht="15.75">
      <c r="A234" s="144" t="s">
        <v>1211</v>
      </c>
      <c r="B234" s="155" t="s">
        <v>4</v>
      </c>
      <c r="C234" s="153" t="s">
        <v>264</v>
      </c>
      <c r="D234" s="154" t="s">
        <v>265</v>
      </c>
      <c r="E234" s="153"/>
      <c r="F234" s="146">
        <v>4845</v>
      </c>
      <c r="G234" s="148">
        <v>7700</v>
      </c>
      <c r="H234" s="148">
        <v>1951</v>
      </c>
      <c r="I234" s="148" t="e">
        <f>VLOOKUP(C234,'202310-202403出荷数total2403220951'!B:F,5,0)</f>
        <v>#N/A</v>
      </c>
      <c r="J234" s="148" t="e">
        <f>VLOOKUP(C234,'出荷数2307～2406total241008110618'!B:F,5,0)</f>
        <v>#N/A</v>
      </c>
      <c r="K234" s="214" t="e">
        <f>VLOOKUP(C234,'出荷数2407-2506total250730101950'!B:F,5,0)</f>
        <v>#N/A</v>
      </c>
      <c r="L234" s="203" t="e">
        <f>VLOOKUP(C:C,total251219111800!B:F,5,0)</f>
        <v>#N/A</v>
      </c>
      <c r="M234" s="8"/>
      <c r="N234" s="21" t="e">
        <f t="shared" si="3"/>
        <v>#N/A</v>
      </c>
      <c r="O234" s="148">
        <v>0</v>
      </c>
      <c r="P234" s="148">
        <v>0</v>
      </c>
      <c r="Q234" s="148">
        <v>0</v>
      </c>
      <c r="R234" s="148">
        <v>0</v>
      </c>
      <c r="S234" s="148">
        <v>0</v>
      </c>
      <c r="T234" s="149">
        <v>0</v>
      </c>
      <c r="U234" s="149">
        <v>0</v>
      </c>
      <c r="V234" s="149" t="e">
        <v>#N/A</v>
      </c>
      <c r="W234" s="150" t="e">
        <v>#N/A</v>
      </c>
      <c r="X234" s="151"/>
      <c r="Y234" s="151"/>
    </row>
    <row r="235" spans="1:27">
      <c r="A235" s="29" t="s">
        <v>1212</v>
      </c>
      <c r="B235" s="31" t="s">
        <v>4</v>
      </c>
      <c r="C235" s="17" t="s">
        <v>329</v>
      </c>
      <c r="D235" s="24" t="s">
        <v>330</v>
      </c>
      <c r="E235" s="23"/>
      <c r="F235" s="19">
        <v>11021</v>
      </c>
      <c r="G235" s="21">
        <v>6767</v>
      </c>
      <c r="H235" s="21">
        <v>4852</v>
      </c>
      <c r="I235" s="8">
        <f>VLOOKUP(C235,'202310-202403出荷数total2403220951'!B:F,5,0)</f>
        <v>2771</v>
      </c>
      <c r="J235" s="203">
        <f>VLOOKUP(C235,'出荷数2307～2406total241008110618'!B:F,5,0)</f>
        <v>4651</v>
      </c>
      <c r="K235" s="214">
        <f>VLOOKUP(C235,'出荷数2407-2506total250730101950'!B:F,5,0)</f>
        <v>5139</v>
      </c>
      <c r="L235" s="203">
        <f>VLOOKUP(C:C,total251219111800!B:F,5,0)</f>
        <v>2498</v>
      </c>
      <c r="M235" s="211">
        <v>3000</v>
      </c>
      <c r="N235" s="211">
        <v>3000</v>
      </c>
      <c r="O235" s="44">
        <v>7069</v>
      </c>
      <c r="P235" s="44">
        <v>750</v>
      </c>
      <c r="Q235" s="44">
        <v>0</v>
      </c>
      <c r="R235" s="44">
        <v>0</v>
      </c>
      <c r="S235" s="44">
        <v>850</v>
      </c>
      <c r="T235" s="45">
        <v>-100</v>
      </c>
      <c r="U235" s="45">
        <v>6219</v>
      </c>
      <c r="V235" s="45">
        <v>3219</v>
      </c>
      <c r="W235" s="41">
        <v>0.38368077759304259</v>
      </c>
      <c r="X235" s="46"/>
      <c r="Y235" s="46"/>
    </row>
    <row r="236" spans="1:27" s="152" customFormat="1" ht="15.75">
      <c r="A236" s="144" t="s">
        <v>1213</v>
      </c>
      <c r="B236" s="155" t="s">
        <v>4</v>
      </c>
      <c r="C236" s="153" t="s">
        <v>331</v>
      </c>
      <c r="D236" s="154" t="s">
        <v>1309</v>
      </c>
      <c r="E236" s="153" t="s">
        <v>186</v>
      </c>
      <c r="F236" s="146">
        <v>1700</v>
      </c>
      <c r="G236" s="148">
        <v>294</v>
      </c>
      <c r="H236" s="148">
        <v>198</v>
      </c>
      <c r="I236" s="148" t="e">
        <f>VLOOKUP(C236,'202310-202403出荷数total2403220951'!B:F,5,0)</f>
        <v>#N/A</v>
      </c>
      <c r="J236" s="148" t="e">
        <f>VLOOKUP(C236,'出荷数2307～2406total241008110618'!B:F,5,0)</f>
        <v>#N/A</v>
      </c>
      <c r="K236" s="214" t="e">
        <f>VLOOKUP(C236,'出荷数2407-2506total250730101950'!B:F,5,0)</f>
        <v>#N/A</v>
      </c>
      <c r="L236" s="203" t="e">
        <f>VLOOKUP(C:C,total251219111800!B:F,5,0)</f>
        <v>#N/A</v>
      </c>
      <c r="M236" s="8"/>
      <c r="N236" s="21" t="e">
        <f t="shared" si="3"/>
        <v>#N/A</v>
      </c>
      <c r="O236" s="148">
        <v>0</v>
      </c>
      <c r="P236" s="148">
        <v>0</v>
      </c>
      <c r="Q236" s="148">
        <v>0</v>
      </c>
      <c r="R236" s="148">
        <v>0</v>
      </c>
      <c r="S236" s="148">
        <v>0</v>
      </c>
      <c r="T236" s="149">
        <v>0</v>
      </c>
      <c r="U236" s="149">
        <v>0</v>
      </c>
      <c r="V236" s="149" t="e">
        <v>#N/A</v>
      </c>
      <c r="W236" s="150" t="e">
        <v>#N/A</v>
      </c>
      <c r="X236" s="151"/>
      <c r="Y236" s="151"/>
    </row>
    <row r="237" spans="1:27" s="152" customFormat="1">
      <c r="A237" s="144" t="s">
        <v>1214</v>
      </c>
      <c r="B237" s="155" t="s">
        <v>4</v>
      </c>
      <c r="C237" s="153" t="s">
        <v>266</v>
      </c>
      <c r="D237" s="154" t="s">
        <v>1266</v>
      </c>
      <c r="E237" s="153"/>
      <c r="F237" s="146">
        <v>2398</v>
      </c>
      <c r="G237" s="148">
        <v>1863</v>
      </c>
      <c r="H237" s="148">
        <v>1640</v>
      </c>
      <c r="I237" s="148">
        <f>VLOOKUP(C237,'202310-202403出荷数total2403220951'!B:F,5,0)</f>
        <v>720</v>
      </c>
      <c r="J237" s="148">
        <f>VLOOKUP(C237,'出荷数2307～2406total241008110618'!B:F,5,0)</f>
        <v>4600</v>
      </c>
      <c r="K237" s="214" t="e">
        <f>VLOOKUP(C237,'出荷数2407-2506total250730101950'!B:F,5,0)</f>
        <v>#N/A</v>
      </c>
      <c r="L237" s="203" t="e">
        <f>VLOOKUP(C:C,total251219111800!B:F,5,0)</f>
        <v>#N/A</v>
      </c>
      <c r="M237" s="8"/>
      <c r="N237" s="21" t="e">
        <f t="shared" si="3"/>
        <v>#N/A</v>
      </c>
      <c r="O237" s="148">
        <v>6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6</v>
      </c>
      <c r="V237" s="149" t="e">
        <v>#N/A</v>
      </c>
      <c r="W237" s="150" t="e">
        <v>#N/A</v>
      </c>
      <c r="X237" s="151"/>
      <c r="Y237" s="151"/>
      <c r="Z237" s="191"/>
      <c r="AA237" s="191"/>
    </row>
    <row r="238" spans="1:27" s="152" customFormat="1">
      <c r="A238" s="144" t="s">
        <v>1215</v>
      </c>
      <c r="B238" s="155" t="s">
        <v>4</v>
      </c>
      <c r="C238" s="153" t="s">
        <v>267</v>
      </c>
      <c r="D238" s="154" t="s">
        <v>1265</v>
      </c>
      <c r="E238" s="153"/>
      <c r="F238" s="146">
        <v>5642</v>
      </c>
      <c r="G238" s="148">
        <v>200</v>
      </c>
      <c r="H238" s="148">
        <v>1430</v>
      </c>
      <c r="I238" s="148">
        <f>VLOOKUP(C238,'202310-202403出荷数total2403220951'!B:F,5,0)</f>
        <v>285</v>
      </c>
      <c r="J238" s="148">
        <f>VLOOKUP(C238,'出荷数2307～2406total241008110618'!B:F,5,0)</f>
        <v>287</v>
      </c>
      <c r="K238" s="214">
        <f>VLOOKUP(C238,'出荷数2407-2506total250730101950'!B:F,5,0)</f>
        <v>291</v>
      </c>
      <c r="L238" s="203">
        <f>VLOOKUP(C:C,total251219111800!B:F,5,0)</f>
        <v>228</v>
      </c>
      <c r="M238" s="8"/>
      <c r="N238" s="21">
        <f t="shared" si="3"/>
        <v>228</v>
      </c>
      <c r="O238" s="148">
        <v>1076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1076</v>
      </c>
      <c r="V238" s="149">
        <v>848</v>
      </c>
      <c r="W238" s="150">
        <v>0.21189591078066913</v>
      </c>
      <c r="X238" s="151"/>
      <c r="Y238" s="151"/>
      <c r="Z238" s="191"/>
      <c r="AA238" s="191"/>
    </row>
    <row r="239" spans="1:27">
      <c r="A239" s="29" t="s">
        <v>1216</v>
      </c>
      <c r="B239" s="31" t="s">
        <v>4</v>
      </c>
      <c r="C239" s="17" t="s">
        <v>332</v>
      </c>
      <c r="D239" s="24" t="s">
        <v>333</v>
      </c>
      <c r="E239" s="23"/>
      <c r="F239" s="19">
        <v>428</v>
      </c>
      <c r="G239" s="21">
        <v>1103</v>
      </c>
      <c r="H239" s="21">
        <v>787</v>
      </c>
      <c r="I239" s="8">
        <f>VLOOKUP(C239,'202310-202403出荷数total2403220951'!B:F,5,0)</f>
        <v>481</v>
      </c>
      <c r="J239" s="203">
        <f>VLOOKUP(C239,'出荷数2307～2406total241008110618'!B:F,5,0)</f>
        <v>533</v>
      </c>
      <c r="K239" s="214">
        <f>VLOOKUP(C239,'出荷数2407-2506total250730101950'!B:F,5,0)</f>
        <v>617</v>
      </c>
      <c r="L239" s="203">
        <f>VLOOKUP(C:C,total251219111800!B:F,5,0)</f>
        <v>66</v>
      </c>
      <c r="M239" s="8"/>
      <c r="N239" s="21">
        <f t="shared" si="3"/>
        <v>66</v>
      </c>
      <c r="O239" s="44">
        <v>479</v>
      </c>
      <c r="P239" s="44">
        <v>0</v>
      </c>
      <c r="Q239" s="44">
        <v>0</v>
      </c>
      <c r="R239" s="44">
        <v>0</v>
      </c>
      <c r="S239" s="44">
        <v>0</v>
      </c>
      <c r="T239" s="45">
        <v>0</v>
      </c>
      <c r="U239" s="45">
        <v>479</v>
      </c>
      <c r="V239" s="45">
        <v>413</v>
      </c>
      <c r="W239" s="41">
        <v>0.13778705636743216</v>
      </c>
      <c r="X239" s="46"/>
      <c r="Y239" s="46" t="s">
        <v>4410</v>
      </c>
    </row>
    <row r="240" spans="1:27" s="200" customFormat="1">
      <c r="A240" s="192" t="s">
        <v>1217</v>
      </c>
      <c r="B240" s="212" t="s">
        <v>4</v>
      </c>
      <c r="C240" s="235" t="s">
        <v>268</v>
      </c>
      <c r="D240" s="236" t="s">
        <v>4102</v>
      </c>
      <c r="E240" s="235"/>
      <c r="F240" s="194">
        <v>1178</v>
      </c>
      <c r="G240" s="196">
        <v>1650</v>
      </c>
      <c r="H240" s="196">
        <v>1270</v>
      </c>
      <c r="I240" s="196">
        <f>VLOOKUP(C240,'202310-202403出荷数total2403220951'!B:F,5,0)</f>
        <v>496</v>
      </c>
      <c r="J240" s="196">
        <f>VLOOKUP(C240,'出荷数2307～2406total241008110618'!B:F,5,0)</f>
        <v>962</v>
      </c>
      <c r="K240" s="214">
        <f>VLOOKUP(C240,'出荷数2407-2506total250730101950'!B:F,5,0)</f>
        <v>596</v>
      </c>
      <c r="L240" s="203">
        <f>VLOOKUP(C:C,total251219111800!B:F,5,0)</f>
        <v>103</v>
      </c>
      <c r="M240" s="8"/>
      <c r="N240" s="21">
        <f t="shared" si="3"/>
        <v>103</v>
      </c>
      <c r="O240" s="196">
        <v>17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17</v>
      </c>
      <c r="V240" s="197">
        <v>-86</v>
      </c>
      <c r="W240" s="198">
        <v>6.0588235294117645</v>
      </c>
      <c r="X240" s="199"/>
      <c r="Y240" s="199"/>
      <c r="Z240" s="201"/>
      <c r="AA240" s="201"/>
    </row>
    <row r="241" spans="1:27">
      <c r="A241" s="29" t="s">
        <v>1218</v>
      </c>
      <c r="B241" s="31" t="s">
        <v>4</v>
      </c>
      <c r="C241" s="17" t="s">
        <v>270</v>
      </c>
      <c r="D241" s="24" t="s">
        <v>271</v>
      </c>
      <c r="E241" s="23"/>
      <c r="F241" s="19">
        <v>3399</v>
      </c>
      <c r="G241" s="21">
        <v>3090</v>
      </c>
      <c r="H241" s="21">
        <v>3886</v>
      </c>
      <c r="I241" s="8">
        <f>VLOOKUP(C241,'202310-202403出荷数total2403220951'!B:F,5,0)</f>
        <v>1077</v>
      </c>
      <c r="J241" s="203">
        <f>VLOOKUP(C241,'出荷数2307～2406total241008110618'!B:F,5,0)</f>
        <v>1997</v>
      </c>
      <c r="K241" s="214">
        <f>VLOOKUP(C241,'出荷数2407-2506total250730101950'!B:F,5,0)</f>
        <v>1751</v>
      </c>
      <c r="L241" s="203">
        <f>VLOOKUP(C:C,total251219111800!B:F,5,0)</f>
        <v>495</v>
      </c>
      <c r="M241" s="8"/>
      <c r="N241" s="21">
        <f t="shared" si="3"/>
        <v>495</v>
      </c>
      <c r="O241" s="44">
        <v>1769</v>
      </c>
      <c r="P241" s="44">
        <v>0</v>
      </c>
      <c r="Q241" s="44">
        <v>0</v>
      </c>
      <c r="R241" s="44">
        <v>0</v>
      </c>
      <c r="S241" s="44">
        <v>0</v>
      </c>
      <c r="T241" s="45">
        <v>0</v>
      </c>
      <c r="U241" s="45">
        <v>1769</v>
      </c>
      <c r="V241" s="45">
        <v>1274</v>
      </c>
      <c r="W241" s="41">
        <v>0.27981910684002259</v>
      </c>
      <c r="X241" s="46"/>
      <c r="Y241" s="46"/>
    </row>
    <row r="242" spans="1:27" s="152" customFormat="1" ht="15.75">
      <c r="A242" s="144" t="s">
        <v>1219</v>
      </c>
      <c r="B242" s="155" t="s">
        <v>4</v>
      </c>
      <c r="C242" s="153" t="s">
        <v>713</v>
      </c>
      <c r="D242" s="154" t="s">
        <v>1310</v>
      </c>
      <c r="E242" s="153"/>
      <c r="F242" s="146" t="e">
        <f>VLOOKUP(C242,#REF!,17,0 )</f>
        <v>#REF!</v>
      </c>
      <c r="G242" s="148">
        <v>18471</v>
      </c>
      <c r="H242" s="148">
        <v>11873</v>
      </c>
      <c r="I242" s="148">
        <f>VLOOKUP(C242,'202310-202403出荷数total2403220951'!B:F,5,0)</f>
        <v>21</v>
      </c>
      <c r="J242" s="148">
        <f>VLOOKUP(C242,'出荷数2307～2406total241008110618'!B:F,5,0)</f>
        <v>179</v>
      </c>
      <c r="K242" s="214">
        <f>VLOOKUP(C242,'出荷数2407-2506total250730101950'!B:F,5,0)</f>
        <v>20</v>
      </c>
      <c r="L242" s="203" t="e">
        <f>VLOOKUP(C:C,total251219111800!B:F,5,0)</f>
        <v>#N/A</v>
      </c>
      <c r="M242" s="8"/>
      <c r="N242" s="21" t="e">
        <f t="shared" si="3"/>
        <v>#N/A</v>
      </c>
      <c r="O242" s="148">
        <v>0</v>
      </c>
      <c r="P242" s="148">
        <v>0</v>
      </c>
      <c r="Q242" s="148">
        <v>0</v>
      </c>
      <c r="R242" s="148">
        <v>0</v>
      </c>
      <c r="S242" s="148">
        <v>0</v>
      </c>
      <c r="T242" s="149">
        <v>0</v>
      </c>
      <c r="U242" s="149">
        <v>0</v>
      </c>
      <c r="V242" s="149" t="e">
        <v>#N/A</v>
      </c>
      <c r="W242" s="150" t="e">
        <v>#N/A</v>
      </c>
      <c r="X242" s="151"/>
      <c r="Y242" s="151"/>
    </row>
    <row r="243" spans="1:27">
      <c r="A243" s="29" t="s">
        <v>1220</v>
      </c>
      <c r="B243" s="31" t="s">
        <v>4</v>
      </c>
      <c r="C243" s="17" t="s">
        <v>273</v>
      </c>
      <c r="D243" s="24" t="s">
        <v>274</v>
      </c>
      <c r="E243" s="23"/>
      <c r="F243" s="19">
        <v>1919</v>
      </c>
      <c r="G243" s="21">
        <v>2904</v>
      </c>
      <c r="H243" s="21">
        <v>2412</v>
      </c>
      <c r="I243" s="8">
        <f>VLOOKUP(C243,'202310-202403出荷数total2403220951'!B:F,5,0)</f>
        <v>850</v>
      </c>
      <c r="J243" s="203">
        <f>VLOOKUP(C243,'出荷数2307～2406total241008110618'!B:F,5,0)</f>
        <v>2028</v>
      </c>
      <c r="K243" s="214">
        <f>VLOOKUP(C243,'出荷数2407-2506total250730101950'!B:F,5,0)</f>
        <v>1107</v>
      </c>
      <c r="L243" s="203">
        <f>VLOOKUP(C:C,total251219111800!B:F,5,0)</f>
        <v>311</v>
      </c>
      <c r="M243" s="8"/>
      <c r="N243" s="21">
        <f t="shared" si="3"/>
        <v>311</v>
      </c>
      <c r="O243" s="44">
        <v>3197</v>
      </c>
      <c r="P243" s="44">
        <v>0</v>
      </c>
      <c r="Q243" s="44">
        <v>0</v>
      </c>
      <c r="R243" s="44">
        <v>0</v>
      </c>
      <c r="S243" s="44">
        <v>0</v>
      </c>
      <c r="T243" s="45">
        <v>0</v>
      </c>
      <c r="U243" s="45">
        <v>3197</v>
      </c>
      <c r="V243" s="45">
        <v>2886</v>
      </c>
      <c r="W243" s="41">
        <v>9.7278698780106351E-2</v>
      </c>
      <c r="X243" s="46"/>
      <c r="Y243" s="46"/>
    </row>
    <row r="244" spans="1:27">
      <c r="A244" s="29" t="s">
        <v>1221</v>
      </c>
      <c r="B244" s="31" t="s">
        <v>4</v>
      </c>
      <c r="C244" s="17" t="s">
        <v>709</v>
      </c>
      <c r="D244" s="24" t="s">
        <v>717</v>
      </c>
      <c r="E244" s="23"/>
      <c r="F244" s="19">
        <v>0</v>
      </c>
      <c r="G244" s="21">
        <v>0</v>
      </c>
      <c r="H244" s="21">
        <v>8393</v>
      </c>
      <c r="I244" s="8">
        <f>VLOOKUP(C244,'202310-202403出荷数total2403220951'!B:F,5,0)</f>
        <v>7931</v>
      </c>
      <c r="J244" s="203">
        <f>VLOOKUP(C244,'出荷数2307～2406total241008110618'!B:F,5,0)</f>
        <v>17588</v>
      </c>
      <c r="K244" s="214">
        <f>VLOOKUP(C244,'出荷数2407-2506total250730101950'!B:F,5,0)</f>
        <v>16987</v>
      </c>
      <c r="L244" s="203">
        <f>VLOOKUP(C:C,total251219111800!B:F,5,0)</f>
        <v>9414</v>
      </c>
      <c r="M244" s="211">
        <v>12000</v>
      </c>
      <c r="N244" s="211">
        <v>12000</v>
      </c>
      <c r="O244" s="44">
        <v>13583</v>
      </c>
      <c r="P244" s="44">
        <v>1100</v>
      </c>
      <c r="Q244" s="44">
        <v>5000</v>
      </c>
      <c r="R244" s="44">
        <v>0</v>
      </c>
      <c r="S244" s="44">
        <v>1300</v>
      </c>
      <c r="T244" s="45">
        <v>-200</v>
      </c>
      <c r="U244" s="45">
        <v>17283</v>
      </c>
      <c r="V244" s="45">
        <v>5283</v>
      </c>
      <c r="W244" s="41">
        <v>0.81727167472587348</v>
      </c>
      <c r="X244" s="46"/>
      <c r="Y244" s="46"/>
    </row>
    <row r="245" spans="1:27">
      <c r="A245" s="29"/>
      <c r="B245" s="31" t="s">
        <v>4</v>
      </c>
      <c r="C245" s="17" t="s">
        <v>4100</v>
      </c>
      <c r="D245" s="24" t="s">
        <v>4103</v>
      </c>
      <c r="E245" s="23"/>
      <c r="F245" s="19"/>
      <c r="G245" s="21"/>
      <c r="H245" s="21"/>
      <c r="I245" s="8" t="e">
        <f>VLOOKUP(C245,'202310-202403出荷数total2403220951'!B:F,5,0)</f>
        <v>#N/A</v>
      </c>
      <c r="J245" s="203" t="e">
        <f>VLOOKUP(C245,'出荷数2307～2406total241008110618'!B:F,5,0)</f>
        <v>#N/A</v>
      </c>
      <c r="K245" s="214" t="e">
        <f>VLOOKUP(C245,'出荷数2407-2506total250730101950'!B:F,5,0)</f>
        <v>#N/A</v>
      </c>
      <c r="L245" s="203" t="e">
        <f>VLOOKUP(C:C,total251219111800!B:F,5,0)</f>
        <v>#N/A</v>
      </c>
      <c r="M245" s="8"/>
      <c r="N245" s="211">
        <v>1500</v>
      </c>
      <c r="O245" s="44">
        <v>2928</v>
      </c>
      <c r="P245" s="44">
        <v>0</v>
      </c>
      <c r="Q245" s="44">
        <v>0</v>
      </c>
      <c r="R245" s="44">
        <v>0</v>
      </c>
      <c r="S245" s="44">
        <v>0</v>
      </c>
      <c r="T245" s="45">
        <v>0</v>
      </c>
      <c r="U245" s="45">
        <v>2928</v>
      </c>
      <c r="V245" s="45">
        <v>1428</v>
      </c>
      <c r="W245" s="41">
        <v>0.51229508196721307</v>
      </c>
      <c r="X245" s="46"/>
      <c r="Y245" s="46"/>
    </row>
    <row r="246" spans="1:27" s="231" customFormat="1">
      <c r="A246" s="223" t="s">
        <v>1222</v>
      </c>
      <c r="B246" s="254" t="s">
        <v>4</v>
      </c>
      <c r="C246" s="255" t="s">
        <v>275</v>
      </c>
      <c r="D246" s="256" t="s">
        <v>276</v>
      </c>
      <c r="E246" s="255"/>
      <c r="F246" s="225">
        <v>2255</v>
      </c>
      <c r="G246" s="227">
        <v>2545</v>
      </c>
      <c r="H246" s="227">
        <v>2670</v>
      </c>
      <c r="I246" s="227">
        <f>VLOOKUP(C246,'202310-202403出荷数total2403220951'!B:F,5,0)</f>
        <v>879</v>
      </c>
      <c r="J246" s="227">
        <f>VLOOKUP(C246,'出荷数2307～2406total241008110618'!B:F,5,0)</f>
        <v>2296</v>
      </c>
      <c r="K246" s="214">
        <f>VLOOKUP(C246,'出荷数2407-2506total250730101950'!B:F,5,0)</f>
        <v>457</v>
      </c>
      <c r="L246" s="203" t="e">
        <f>VLOOKUP(C:C,total251219111800!B:F,5,0)</f>
        <v>#N/A</v>
      </c>
      <c r="M246" s="8"/>
      <c r="N246" s="21" t="e">
        <f t="shared" si="3"/>
        <v>#N/A</v>
      </c>
      <c r="O246" s="227">
        <v>0</v>
      </c>
      <c r="P246" s="227">
        <v>0</v>
      </c>
      <c r="Q246" s="227">
        <v>0</v>
      </c>
      <c r="R246" s="227">
        <v>0</v>
      </c>
      <c r="S246" s="227">
        <v>0</v>
      </c>
      <c r="T246" s="228">
        <v>0</v>
      </c>
      <c r="U246" s="228">
        <v>0</v>
      </c>
      <c r="V246" s="228" t="e">
        <v>#N/A</v>
      </c>
      <c r="W246" s="229" t="e">
        <v>#N/A</v>
      </c>
      <c r="X246" s="230"/>
      <c r="Y246" s="230"/>
      <c r="Z246" s="232"/>
      <c r="AA246" s="232"/>
    </row>
    <row r="247" spans="1:27">
      <c r="A247" s="29"/>
      <c r="B247" s="31" t="s">
        <v>4</v>
      </c>
      <c r="C247" s="17" t="s">
        <v>3793</v>
      </c>
      <c r="D247" s="24" t="s">
        <v>276</v>
      </c>
      <c r="E247" s="23"/>
      <c r="F247" s="19"/>
      <c r="G247" s="21"/>
      <c r="H247" s="21"/>
      <c r="I247" s="8" t="e">
        <f>VLOOKUP(C247,'202310-202403出荷数total2403220951'!B:F,5,0)</f>
        <v>#N/A</v>
      </c>
      <c r="J247" s="203" t="e">
        <f>VLOOKUP(C247,'出荷数2307～2406total241008110618'!B:F,5,0)</f>
        <v>#N/A</v>
      </c>
      <c r="K247" s="214">
        <f>VLOOKUP(C247,'出荷数2407-2506total250730101950'!B:F,5,0)</f>
        <v>1929</v>
      </c>
      <c r="L247" s="203">
        <f>VLOOKUP(C:C,total251219111800!B:F,5,0)</f>
        <v>829</v>
      </c>
      <c r="M247" s="211">
        <v>2000</v>
      </c>
      <c r="N247" s="211">
        <v>2000</v>
      </c>
      <c r="O247" s="44">
        <v>5900</v>
      </c>
      <c r="P247" s="44">
        <v>0</v>
      </c>
      <c r="Q247" s="44">
        <v>0</v>
      </c>
      <c r="R247" s="44">
        <v>0</v>
      </c>
      <c r="S247" s="44">
        <v>0</v>
      </c>
      <c r="T247" s="45">
        <v>0</v>
      </c>
      <c r="U247" s="45">
        <v>5900</v>
      </c>
      <c r="V247" s="45">
        <v>3900</v>
      </c>
      <c r="W247" s="41">
        <v>0.33898305084745761</v>
      </c>
      <c r="X247" s="46"/>
      <c r="Y247" s="46"/>
    </row>
    <row r="248" spans="1:27">
      <c r="A248" s="29" t="s">
        <v>1223</v>
      </c>
      <c r="B248" s="31" t="s">
        <v>4</v>
      </c>
      <c r="C248" s="6" t="s">
        <v>277</v>
      </c>
      <c r="D248" s="20" t="s">
        <v>278</v>
      </c>
      <c r="E248" s="19"/>
      <c r="F248" s="19">
        <v>1568</v>
      </c>
      <c r="G248" s="21">
        <v>1942</v>
      </c>
      <c r="H248" s="21">
        <v>1574</v>
      </c>
      <c r="I248" s="8">
        <f>VLOOKUP(C248,'202310-202403出荷数total2403220951'!B:F,5,0)</f>
        <v>294</v>
      </c>
      <c r="J248" s="203">
        <f>VLOOKUP(C248,'出荷数2307～2406total241008110618'!B:F,5,0)</f>
        <v>1143</v>
      </c>
      <c r="K248" s="214">
        <f>VLOOKUP(C248,'出荷数2407-2506total250730101950'!B:F,5,0)</f>
        <v>179</v>
      </c>
      <c r="L248" s="203">
        <f>VLOOKUP(C:C,total251219111800!B:F,5,0)</f>
        <v>62</v>
      </c>
      <c r="M248" s="8"/>
      <c r="N248" s="21">
        <f t="shared" si="3"/>
        <v>62</v>
      </c>
      <c r="O248" s="44">
        <v>1100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1100</v>
      </c>
      <c r="V248" s="45">
        <v>1038</v>
      </c>
      <c r="W248" s="41">
        <v>5.6363636363636366E-2</v>
      </c>
      <c r="X248" s="46"/>
      <c r="Y248" s="46"/>
    </row>
    <row r="249" spans="1:27" s="152" customFormat="1">
      <c r="A249" s="144" t="s">
        <v>1224</v>
      </c>
      <c r="B249" s="155" t="s">
        <v>4</v>
      </c>
      <c r="C249" s="146" t="s">
        <v>279</v>
      </c>
      <c r="D249" s="147" t="s">
        <v>280</v>
      </c>
      <c r="E249" s="146"/>
      <c r="F249" s="146">
        <v>57</v>
      </c>
      <c r="G249" s="148">
        <v>58</v>
      </c>
      <c r="H249" s="148">
        <v>36</v>
      </c>
      <c r="I249" s="148">
        <f>VLOOKUP(C249,'202310-202403出荷数total2403220951'!B:F,5,0)</f>
        <v>58</v>
      </c>
      <c r="J249" s="148">
        <f>VLOOKUP(C249,'出荷数2307～2406total241008110618'!B:F,5,0)</f>
        <v>113</v>
      </c>
      <c r="K249" s="214" t="e">
        <f>VLOOKUP(C249,'出荷数2407-2506total250730101950'!B:F,5,0)</f>
        <v>#N/A</v>
      </c>
      <c r="L249" s="203" t="e">
        <f>VLOOKUP(C:C,total251219111800!B:F,5,0)</f>
        <v>#N/A</v>
      </c>
      <c r="M249" s="8"/>
      <c r="N249" s="21" t="e">
        <f t="shared" si="3"/>
        <v>#N/A</v>
      </c>
      <c r="O249" s="148">
        <v>0</v>
      </c>
      <c r="P249" s="148">
        <v>0</v>
      </c>
      <c r="Q249" s="148">
        <v>0</v>
      </c>
      <c r="R249" s="148">
        <v>0</v>
      </c>
      <c r="S249" s="148">
        <v>0</v>
      </c>
      <c r="T249" s="149">
        <v>0</v>
      </c>
      <c r="U249" s="149">
        <v>0</v>
      </c>
      <c r="V249" s="149" t="e">
        <v>#N/A</v>
      </c>
      <c r="W249" s="150" t="e">
        <v>#N/A</v>
      </c>
      <c r="X249" s="151"/>
      <c r="Y249" s="151"/>
      <c r="Z249" s="191"/>
      <c r="AA249" s="191"/>
    </row>
    <row r="250" spans="1:27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>
        <f>VLOOKUP(C:C,total251219111800!B:F,5,0)</f>
        <v>424</v>
      </c>
      <c r="M250" s="8"/>
      <c r="N250" s="21">
        <f t="shared" si="3"/>
        <v>424</v>
      </c>
      <c r="O250" s="44">
        <v>3378</v>
      </c>
      <c r="P250" s="44">
        <v>0</v>
      </c>
      <c r="Q250" s="44">
        <v>0</v>
      </c>
      <c r="R250" s="44">
        <v>0</v>
      </c>
      <c r="S250" s="44">
        <v>100</v>
      </c>
      <c r="T250" s="45">
        <v>-100</v>
      </c>
      <c r="U250" s="45">
        <v>3278</v>
      </c>
      <c r="V250" s="45">
        <v>2854</v>
      </c>
      <c r="W250" s="41">
        <v>0.12551805802249852</v>
      </c>
      <c r="X250" s="46"/>
      <c r="Y250" s="46"/>
    </row>
    <row r="251" spans="1:27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>
        <f>VLOOKUP(C:C,total251219111800!B:F,5,0)</f>
        <v>17</v>
      </c>
      <c r="M251" s="8"/>
      <c r="N251" s="21">
        <f t="shared" si="3"/>
        <v>17</v>
      </c>
      <c r="O251" s="44">
        <v>3188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3188</v>
      </c>
      <c r="V251" s="45">
        <v>3171</v>
      </c>
      <c r="W251" s="41">
        <v>5.3324968632371397E-3</v>
      </c>
      <c r="X251" s="46"/>
      <c r="Y251" s="46"/>
    </row>
    <row r="252" spans="1:27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>
        <f>VLOOKUP(C:C,total251219111800!B:F,5,0)</f>
        <v>3</v>
      </c>
      <c r="M252" s="8"/>
      <c r="N252" s="21">
        <f t="shared" si="3"/>
        <v>3</v>
      </c>
      <c r="O252" s="44">
        <v>2294</v>
      </c>
      <c r="P252" s="44">
        <v>400</v>
      </c>
      <c r="Q252" s="44">
        <v>0</v>
      </c>
      <c r="R252" s="44">
        <v>0</v>
      </c>
      <c r="S252" s="44">
        <v>400</v>
      </c>
      <c r="T252" s="45">
        <v>0</v>
      </c>
      <c r="U252" s="45">
        <v>1894</v>
      </c>
      <c r="V252" s="45">
        <v>1891</v>
      </c>
      <c r="W252" s="41">
        <v>1.1135857461024498E-3</v>
      </c>
      <c r="X252" s="46"/>
      <c r="Y252" s="46"/>
    </row>
    <row r="253" spans="1:27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>
        <f>VLOOKUP(C:C,total251219111800!B:F,5,0)</f>
        <v>850</v>
      </c>
      <c r="M253" s="211">
        <v>1000</v>
      </c>
      <c r="N253" s="211">
        <v>1000</v>
      </c>
      <c r="O253" s="44">
        <v>5454</v>
      </c>
      <c r="P253" s="44">
        <v>3660</v>
      </c>
      <c r="Q253" s="44">
        <v>0</v>
      </c>
      <c r="R253" s="44">
        <v>0</v>
      </c>
      <c r="S253" s="44">
        <v>3650</v>
      </c>
      <c r="T253" s="45">
        <v>10</v>
      </c>
      <c r="U253" s="45">
        <v>1804</v>
      </c>
      <c r="V253" s="45">
        <v>804</v>
      </c>
      <c r="W253" s="41">
        <v>0.10972130787798991</v>
      </c>
      <c r="X253" s="46" t="s">
        <v>4257</v>
      </c>
      <c r="Y253" s="46"/>
    </row>
    <row r="254" spans="1:27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>
        <f>VLOOKUP(C:C,total251219111800!B:F,5,0)</f>
        <v>2042</v>
      </c>
      <c r="M254" s="8"/>
      <c r="N254" s="21">
        <f t="shared" si="3"/>
        <v>2042</v>
      </c>
      <c r="O254" s="44">
        <v>4440</v>
      </c>
      <c r="P254" s="44">
        <v>0</v>
      </c>
      <c r="Q254" s="44">
        <v>0</v>
      </c>
      <c r="R254" s="44">
        <v>0</v>
      </c>
      <c r="S254" s="44">
        <v>0</v>
      </c>
      <c r="T254" s="45">
        <v>0</v>
      </c>
      <c r="U254" s="45">
        <v>4440</v>
      </c>
      <c r="V254" s="45">
        <v>2398</v>
      </c>
      <c r="W254" s="41">
        <v>0.45990990990990993</v>
      </c>
      <c r="X254" s="46"/>
      <c r="Y254" s="46"/>
    </row>
    <row r="255" spans="1:27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>
        <f>VLOOKUP(C:C,total251219111800!B:F,5,0)</f>
        <v>225</v>
      </c>
      <c r="M255" s="8"/>
      <c r="N255" s="21">
        <f t="shared" si="3"/>
        <v>225</v>
      </c>
      <c r="O255" s="44">
        <v>4573</v>
      </c>
      <c r="P255" s="44">
        <v>1000</v>
      </c>
      <c r="Q255" s="44">
        <v>0</v>
      </c>
      <c r="R255" s="44">
        <v>0</v>
      </c>
      <c r="S255" s="44">
        <v>1000</v>
      </c>
      <c r="T255" s="45">
        <v>0</v>
      </c>
      <c r="U255" s="45">
        <v>3573</v>
      </c>
      <c r="V255" s="45">
        <v>3348</v>
      </c>
      <c r="W255" s="41">
        <v>4.037322806387942E-2</v>
      </c>
      <c r="X255" s="46"/>
      <c r="Y255" s="46"/>
    </row>
    <row r="256" spans="1:27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>
        <f>VLOOKUP(C:C,total251219111800!B:F,5,0)</f>
        <v>781</v>
      </c>
      <c r="M256" s="8"/>
      <c r="N256" s="21">
        <f t="shared" si="3"/>
        <v>781</v>
      </c>
      <c r="O256" s="44">
        <v>5824</v>
      </c>
      <c r="P256" s="44">
        <v>300</v>
      </c>
      <c r="Q256" s="44">
        <v>0</v>
      </c>
      <c r="R256" s="44">
        <v>0</v>
      </c>
      <c r="S256" s="44">
        <v>300</v>
      </c>
      <c r="T256" s="45">
        <v>0</v>
      </c>
      <c r="U256" s="45">
        <v>5524</v>
      </c>
      <c r="V256" s="45">
        <v>4743</v>
      </c>
      <c r="W256" s="41">
        <v>0.12753102547354669</v>
      </c>
      <c r="X256" s="46"/>
      <c r="Y256" s="46"/>
    </row>
    <row r="257" spans="1:27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>
        <f>VLOOKUP(C:C,total251219111800!B:F,5,0)</f>
        <v>860</v>
      </c>
      <c r="M257" s="8"/>
      <c r="N257" s="21">
        <f t="shared" si="3"/>
        <v>860</v>
      </c>
      <c r="O257" s="44">
        <v>6423</v>
      </c>
      <c r="P257" s="44">
        <v>3030</v>
      </c>
      <c r="Q257" s="44">
        <v>0</v>
      </c>
      <c r="R257" s="44">
        <v>0</v>
      </c>
      <c r="S257" s="44">
        <v>3630</v>
      </c>
      <c r="T257" s="45">
        <v>-600</v>
      </c>
      <c r="U257" s="45">
        <v>2793</v>
      </c>
      <c r="V257" s="45">
        <v>1933</v>
      </c>
      <c r="W257" s="41">
        <v>9.0976409605416267E-2</v>
      </c>
      <c r="X257" s="46"/>
      <c r="Y257" s="46"/>
    </row>
    <row r="258" spans="1:27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VLOOKUP(C:C,total251219111800!B:F,5,0)</f>
        <v>#N/A</v>
      </c>
      <c r="M258" s="8"/>
      <c r="N258" s="21" t="e">
        <f t="shared" si="3"/>
        <v>#N/A</v>
      </c>
      <c r="O258" s="44">
        <v>10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10</v>
      </c>
      <c r="V258" s="45" t="e">
        <v>#N/A</v>
      </c>
      <c r="W258" s="41" t="e">
        <v>#N/A</v>
      </c>
      <c r="X258" s="46"/>
      <c r="Y258" s="46"/>
    </row>
    <row r="259" spans="1:27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 t="e">
        <f>VLOOKUP(C:C,total251219111800!B:F,5,0)</f>
        <v>#N/A</v>
      </c>
      <c r="M259" s="8"/>
      <c r="N259" s="21" t="e">
        <f t="shared" si="3"/>
        <v>#N/A</v>
      </c>
      <c r="O259" s="44">
        <v>519</v>
      </c>
      <c r="P259" s="44">
        <v>0</v>
      </c>
      <c r="Q259" s="44">
        <v>0</v>
      </c>
      <c r="R259" s="44">
        <v>0</v>
      </c>
      <c r="S259" s="44">
        <v>3000</v>
      </c>
      <c r="T259" s="45">
        <v>-3000</v>
      </c>
      <c r="U259" s="45">
        <v>-2481</v>
      </c>
      <c r="V259" s="45" t="e">
        <v>#N/A</v>
      </c>
      <c r="W259" s="41" t="e">
        <v>#N/A</v>
      </c>
      <c r="X259" s="46"/>
      <c r="Y259" s="46"/>
    </row>
    <row r="260" spans="1:27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196">
        <f>VLOOKUP(C:C,total251219111800!B:F,5,0)</f>
        <v>346</v>
      </c>
      <c r="M260" s="196"/>
      <c r="N260" s="196">
        <f t="shared" si="3"/>
        <v>346</v>
      </c>
      <c r="O260" s="196">
        <v>1116</v>
      </c>
      <c r="P260" s="196">
        <v>0</v>
      </c>
      <c r="Q260" s="196">
        <v>0</v>
      </c>
      <c r="R260" s="196">
        <v>0</v>
      </c>
      <c r="S260" s="196">
        <v>60</v>
      </c>
      <c r="T260" s="197">
        <v>-60</v>
      </c>
      <c r="U260" s="197">
        <v>1056</v>
      </c>
      <c r="V260" s="197">
        <v>710</v>
      </c>
      <c r="W260" s="198">
        <v>0.31003584229390679</v>
      </c>
      <c r="X260" s="199"/>
      <c r="Y260" s="199"/>
      <c r="Z260" s="201"/>
      <c r="AA260" s="201"/>
    </row>
    <row r="261" spans="1:27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>
        <f>VLOOKUP(C:C,total251219111800!B:F,5,0)</f>
        <v>3621</v>
      </c>
      <c r="M261" s="211">
        <v>4000</v>
      </c>
      <c r="N261" s="211">
        <v>4000</v>
      </c>
      <c r="O261" s="44">
        <v>3788</v>
      </c>
      <c r="P261" s="44">
        <v>0</v>
      </c>
      <c r="Q261" s="44">
        <v>0</v>
      </c>
      <c r="R261" s="44">
        <v>0</v>
      </c>
      <c r="S261" s="44">
        <v>0</v>
      </c>
      <c r="T261" s="45">
        <v>0</v>
      </c>
      <c r="U261" s="45">
        <v>3788</v>
      </c>
      <c r="V261" s="45">
        <v>-212</v>
      </c>
      <c r="W261" s="41">
        <v>1.0559662090813093</v>
      </c>
      <c r="X261" s="46" t="s">
        <v>4406</v>
      </c>
      <c r="Y261" s="46"/>
    </row>
    <row r="262" spans="1:27" s="200" customFormat="1">
      <c r="A262" s="192" t="s">
        <v>2925</v>
      </c>
      <c r="B262" s="212" t="s">
        <v>4</v>
      </c>
      <c r="C262" s="235" t="s">
        <v>346</v>
      </c>
      <c r="D262" s="236" t="s">
        <v>347</v>
      </c>
      <c r="E262" s="235"/>
      <c r="F262" s="194">
        <v>2595</v>
      </c>
      <c r="G262" s="196">
        <v>2000</v>
      </c>
      <c r="H262" s="196">
        <v>1162</v>
      </c>
      <c r="I262" s="196">
        <f>VLOOKUP(C262,'202310-202403出荷数total2403220951'!B:F,5,0)</f>
        <v>660</v>
      </c>
      <c r="J262" s="196">
        <f>VLOOKUP(C262,'出荷数2307～2406total241008110618'!B:F,5,0)</f>
        <v>981</v>
      </c>
      <c r="K262" s="214">
        <f>VLOOKUP(C262,'出荷数2407-2506total250730101950'!B:F,5,0)</f>
        <v>1404</v>
      </c>
      <c r="L262" s="203" t="e">
        <f>VLOOKUP(C:C,total251219111800!B:F,5,0)</f>
        <v>#N/A</v>
      </c>
      <c r="M262" s="8"/>
      <c r="N262" s="21" t="e">
        <f t="shared" si="3"/>
        <v>#N/A</v>
      </c>
      <c r="O262" s="196">
        <v>0</v>
      </c>
      <c r="P262" s="196">
        <v>0</v>
      </c>
      <c r="Q262" s="196">
        <v>0</v>
      </c>
      <c r="R262" s="196">
        <v>0</v>
      </c>
      <c r="S262" s="196">
        <v>0</v>
      </c>
      <c r="T262" s="197">
        <v>0</v>
      </c>
      <c r="U262" s="197">
        <v>0</v>
      </c>
      <c r="V262" s="197" t="e">
        <v>#N/A</v>
      </c>
      <c r="W262" s="198" t="e">
        <v>#N/A</v>
      </c>
      <c r="X262" s="199"/>
      <c r="Y262" s="199"/>
      <c r="Z262" s="201"/>
      <c r="AA262" s="201"/>
    </row>
    <row r="263" spans="1:27">
      <c r="A263" s="9"/>
      <c r="B263" s="31" t="s">
        <v>4</v>
      </c>
      <c r="C263" s="49" t="s">
        <v>3770</v>
      </c>
      <c r="D263" s="24" t="s">
        <v>3783</v>
      </c>
      <c r="E263" s="50"/>
      <c r="F263" s="50">
        <v>0</v>
      </c>
      <c r="G263" s="8">
        <v>0</v>
      </c>
      <c r="H263" s="8">
        <v>0</v>
      </c>
      <c r="I263" s="8" t="e">
        <f>VLOOKUP(C263,'202310-202403出荷数total2403220951'!B:F,5,0)</f>
        <v>#N/A</v>
      </c>
      <c r="J263" s="203" t="e">
        <f>VLOOKUP(C263,'出荷数2307～2406total241008110618'!B:F,5,0)</f>
        <v>#N/A</v>
      </c>
      <c r="K263" s="214">
        <f>VLOOKUP(C263,'出荷数2407-2506total250730101950'!B:F,5,0)</f>
        <v>2754</v>
      </c>
      <c r="L263" s="203">
        <f>VLOOKUP(C:C,total251219111800!B:F,5,0)</f>
        <v>663</v>
      </c>
      <c r="M263" s="211">
        <v>1000</v>
      </c>
      <c r="N263" s="211">
        <v>1000</v>
      </c>
      <c r="O263" s="44">
        <v>3868</v>
      </c>
      <c r="P263" s="44">
        <v>4650</v>
      </c>
      <c r="Q263" s="44">
        <v>0</v>
      </c>
      <c r="R263" s="44">
        <v>0</v>
      </c>
      <c r="S263" s="44">
        <v>2850</v>
      </c>
      <c r="T263" s="45">
        <v>1800</v>
      </c>
      <c r="U263" s="45">
        <v>1018</v>
      </c>
      <c r="V263" s="45">
        <v>18</v>
      </c>
      <c r="W263" s="41"/>
      <c r="X263" s="46"/>
      <c r="Y263" s="46"/>
    </row>
    <row r="264" spans="1:27" s="152" customFormat="1" ht="15.75">
      <c r="A264" s="29" t="s">
        <v>2926</v>
      </c>
      <c r="B264" s="155" t="s">
        <v>4</v>
      </c>
      <c r="C264" s="153" t="s">
        <v>348</v>
      </c>
      <c r="D264" s="154" t="s">
        <v>1311</v>
      </c>
      <c r="E264" s="153"/>
      <c r="F264" s="146">
        <v>2372</v>
      </c>
      <c r="G264" s="148">
        <v>1852</v>
      </c>
      <c r="H264" s="21">
        <v>1128</v>
      </c>
      <c r="I264" s="8">
        <f>VLOOKUP(C264,'202310-202403出荷数total2403220951'!B:F,5,0)</f>
        <v>242</v>
      </c>
      <c r="J264" s="203">
        <f>VLOOKUP(C264,'出荷数2307～2406total241008110618'!B:F,5,0)</f>
        <v>537</v>
      </c>
      <c r="K264" s="214">
        <f>VLOOKUP(C264,'出荷数2407-2506total250730101950'!B:F,5,0)</f>
        <v>510</v>
      </c>
      <c r="L264" s="203">
        <f>VLOOKUP(C:C,total251219111800!B:F,5,0)</f>
        <v>83</v>
      </c>
      <c r="M264" s="8"/>
      <c r="N264" s="21">
        <f t="shared" si="3"/>
        <v>83</v>
      </c>
      <c r="O264" s="148">
        <v>434</v>
      </c>
      <c r="P264" s="148">
        <v>0</v>
      </c>
      <c r="Q264" s="44">
        <v>0</v>
      </c>
      <c r="R264" s="148">
        <v>0</v>
      </c>
      <c r="S264" s="148">
        <v>0</v>
      </c>
      <c r="T264" s="149">
        <v>0</v>
      </c>
      <c r="U264" s="149">
        <v>434</v>
      </c>
      <c r="V264" s="149">
        <v>351</v>
      </c>
      <c r="W264" s="150">
        <v>0.19124423963133641</v>
      </c>
      <c r="X264" s="151"/>
      <c r="Y264" s="151"/>
    </row>
    <row r="265" spans="1:27">
      <c r="A265" s="29" t="s">
        <v>2927</v>
      </c>
      <c r="B265" s="31" t="s">
        <v>4</v>
      </c>
      <c r="C265" s="17" t="s">
        <v>715</v>
      </c>
      <c r="D265" s="24" t="s">
        <v>716</v>
      </c>
      <c r="E265" s="23"/>
      <c r="F265" s="19">
        <v>0</v>
      </c>
      <c r="G265" s="21">
        <v>0</v>
      </c>
      <c r="H265" s="21">
        <v>1956</v>
      </c>
      <c r="I265" s="8">
        <f>VLOOKUP(C265,'202310-202403出荷数total2403220951'!B:F,5,0)</f>
        <v>512</v>
      </c>
      <c r="J265" s="203">
        <f>VLOOKUP(C265,'出荷数2307～2406total241008110618'!B:F,5,0)</f>
        <v>1043</v>
      </c>
      <c r="K265" s="214">
        <f>VLOOKUP(C265,'出荷数2407-2506total250730101950'!B:F,5,0)</f>
        <v>1417</v>
      </c>
      <c r="L265" s="203">
        <f>VLOOKUP(C:C,total251219111800!B:F,5,0)</f>
        <v>614</v>
      </c>
      <c r="M265" s="8"/>
      <c r="N265" s="21">
        <f t="shared" si="3"/>
        <v>614</v>
      </c>
      <c r="O265" s="44">
        <v>4784</v>
      </c>
      <c r="P265" s="44">
        <v>100</v>
      </c>
      <c r="Q265" s="44">
        <v>0</v>
      </c>
      <c r="R265" s="44">
        <v>0</v>
      </c>
      <c r="S265" s="44">
        <v>100</v>
      </c>
      <c r="T265" s="45">
        <v>0</v>
      </c>
      <c r="U265" s="45">
        <v>4684</v>
      </c>
      <c r="V265" s="45">
        <v>4070</v>
      </c>
      <c r="W265" s="41">
        <v>0.12571662571662573</v>
      </c>
      <c r="X265" s="46"/>
      <c r="Y265" s="46"/>
    </row>
    <row r="266" spans="1:27">
      <c r="A266" s="29" t="s">
        <v>2928</v>
      </c>
      <c r="B266" s="31" t="s">
        <v>4</v>
      </c>
      <c r="C266" s="17" t="s">
        <v>295</v>
      </c>
      <c r="D266" s="24" t="s">
        <v>296</v>
      </c>
      <c r="E266" s="23"/>
      <c r="F266" s="19">
        <v>3128</v>
      </c>
      <c r="G266" s="21">
        <v>4154</v>
      </c>
      <c r="H266" s="21">
        <v>2497</v>
      </c>
      <c r="I266" s="8">
        <f>VLOOKUP(C266,'202310-202403出荷数total2403220951'!B:F,5,0)</f>
        <v>1204</v>
      </c>
      <c r="J266" s="203">
        <f>VLOOKUP(C266,'出荷数2307～2406total241008110618'!B:F,5,0)</f>
        <v>2123</v>
      </c>
      <c r="K266" s="214">
        <f>VLOOKUP(C266,'出荷数2407-2506total250730101950'!B:F,5,0)</f>
        <v>2367</v>
      </c>
      <c r="L266" s="203">
        <f>VLOOKUP(C:C,total251219111800!B:F,5,0)</f>
        <v>884</v>
      </c>
      <c r="M266" s="8"/>
      <c r="N266" s="21">
        <f t="shared" si="3"/>
        <v>884</v>
      </c>
      <c r="O266" s="44">
        <v>1145</v>
      </c>
      <c r="P266" s="44">
        <v>0</v>
      </c>
      <c r="Q266" s="44">
        <v>3000</v>
      </c>
      <c r="R266" s="44">
        <v>0</v>
      </c>
      <c r="S266" s="44">
        <v>0</v>
      </c>
      <c r="T266" s="45">
        <v>0</v>
      </c>
      <c r="U266" s="45">
        <v>4145</v>
      </c>
      <c r="V266" s="45">
        <v>3261</v>
      </c>
      <c r="W266" s="41">
        <v>0.77205240174672485</v>
      </c>
      <c r="X266" s="46"/>
      <c r="Y266" s="46"/>
    </row>
    <row r="267" spans="1:27" s="152" customFormat="1">
      <c r="A267" s="144" t="s">
        <v>2929</v>
      </c>
      <c r="B267" s="155" t="s">
        <v>4</v>
      </c>
      <c r="C267" s="153" t="s">
        <v>349</v>
      </c>
      <c r="D267" s="154" t="s">
        <v>350</v>
      </c>
      <c r="E267" s="153"/>
      <c r="F267" s="146">
        <v>807</v>
      </c>
      <c r="G267" s="148">
        <v>965</v>
      </c>
      <c r="H267" s="148">
        <v>878</v>
      </c>
      <c r="I267" s="148">
        <f>VLOOKUP(C267,'202310-202403出荷数total2403220951'!B:F,5,0)</f>
        <v>264</v>
      </c>
      <c r="J267" s="148">
        <f>VLOOKUP(C267,'出荷数2307～2406total241008110618'!B:F,5,0)</f>
        <v>486</v>
      </c>
      <c r="K267" s="214">
        <f>VLOOKUP(C267,'出荷数2407-2506total250730101950'!B:F,5,0)</f>
        <v>678</v>
      </c>
      <c r="L267" s="203" t="e">
        <f>VLOOKUP(C:C,total251219111800!B:F,5,0)</f>
        <v>#N/A</v>
      </c>
      <c r="M267" s="8"/>
      <c r="N267" s="21" t="e">
        <f t="shared" si="3"/>
        <v>#N/A</v>
      </c>
      <c r="O267" s="148">
        <v>0</v>
      </c>
      <c r="P267" s="148">
        <v>0</v>
      </c>
      <c r="Q267" s="148">
        <v>0</v>
      </c>
      <c r="R267" s="148">
        <v>0</v>
      </c>
      <c r="S267" s="148">
        <v>0</v>
      </c>
      <c r="T267" s="149">
        <v>0</v>
      </c>
      <c r="U267" s="149">
        <v>0</v>
      </c>
      <c r="V267" s="149" t="e">
        <v>#N/A</v>
      </c>
      <c r="W267" s="150" t="e">
        <v>#N/A</v>
      </c>
      <c r="X267" s="151"/>
      <c r="Y267" s="151"/>
      <c r="Z267" s="191"/>
      <c r="AA267" s="191"/>
    </row>
    <row r="268" spans="1:27" ht="19.149999999999999" customHeight="1">
      <c r="A268" s="29" t="s">
        <v>2930</v>
      </c>
      <c r="B268" s="164" t="s">
        <v>4</v>
      </c>
      <c r="C268" s="165" t="s">
        <v>2882</v>
      </c>
      <c r="D268" s="242" t="s">
        <v>359</v>
      </c>
      <c r="E268" s="181"/>
      <c r="F268" s="183">
        <v>3004</v>
      </c>
      <c r="G268" s="184">
        <v>2368</v>
      </c>
      <c r="H268" s="21">
        <v>2446</v>
      </c>
      <c r="I268" s="8">
        <f>VLOOKUP(C268,'202310-202403出荷数total2403220951'!B:F,5,0)</f>
        <v>1141</v>
      </c>
      <c r="J268" s="203">
        <f>VLOOKUP(C268,'出荷数2307～2406total241008110618'!B:F,5,0)</f>
        <v>2240</v>
      </c>
      <c r="K268" s="214">
        <f>VLOOKUP(C268,'出荷数2407-2506total250730101950'!B:F,5,0)</f>
        <v>2295</v>
      </c>
      <c r="L268" s="203">
        <f>VLOOKUP(C:C,total251219111800!B:F,5,0)</f>
        <v>1177</v>
      </c>
      <c r="M268" s="8"/>
      <c r="N268" s="21">
        <f t="shared" si="3"/>
        <v>1177</v>
      </c>
      <c r="O268" s="160">
        <v>263</v>
      </c>
      <c r="P268" s="160">
        <v>0</v>
      </c>
      <c r="Q268" s="44">
        <v>0</v>
      </c>
      <c r="R268" s="160">
        <v>0</v>
      </c>
      <c r="S268" s="160">
        <v>0</v>
      </c>
      <c r="T268" s="161">
        <v>0</v>
      </c>
      <c r="U268" s="45">
        <v>263</v>
      </c>
      <c r="V268" s="45">
        <v>-914</v>
      </c>
      <c r="W268" s="162">
        <v>4.4752851711026613</v>
      </c>
      <c r="X268" s="163"/>
      <c r="Y268" s="163"/>
    </row>
    <row r="269" spans="1:27" s="9" customFormat="1">
      <c r="A269" s="29" t="s">
        <v>2931</v>
      </c>
      <c r="B269" s="193" t="s">
        <v>4</v>
      </c>
      <c r="C269" s="243" t="s">
        <v>1315</v>
      </c>
      <c r="D269" s="243" t="s">
        <v>1318</v>
      </c>
      <c r="E269" s="185"/>
      <c r="F269" s="185"/>
      <c r="G269" s="185"/>
      <c r="H269" s="21">
        <v>128</v>
      </c>
      <c r="I269" s="8">
        <f>VLOOKUP(C269,'202310-202403出荷数total2403220951'!B:F,5,0)</f>
        <v>43</v>
      </c>
      <c r="J269" s="203">
        <f>VLOOKUP(C269,'出荷数2307～2406total241008110618'!B:F,5,0)</f>
        <v>110</v>
      </c>
      <c r="K269" s="214">
        <f>VLOOKUP(C269,'出荷数2407-2506total250730101950'!B:F,5,0)</f>
        <v>140</v>
      </c>
      <c r="L269" s="203">
        <f>VLOOKUP(C:C,total251219111800!B:F,5,0)</f>
        <v>104</v>
      </c>
      <c r="M269" s="8"/>
      <c r="N269" s="21">
        <f t="shared" si="3"/>
        <v>104</v>
      </c>
      <c r="O269" s="44">
        <v>195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195</v>
      </c>
      <c r="V269" s="45">
        <v>91</v>
      </c>
      <c r="W269" s="41">
        <v>0.53333333333333333</v>
      </c>
      <c r="X269" s="13"/>
      <c r="Y269" s="13"/>
      <c r="Z269" s="143"/>
      <c r="AA269" s="143"/>
    </row>
    <row r="270" spans="1:27" s="9" customFormat="1">
      <c r="A270" s="29" t="s">
        <v>2932</v>
      </c>
      <c r="B270" s="145" t="s">
        <v>4</v>
      </c>
      <c r="C270" s="185" t="s">
        <v>1316</v>
      </c>
      <c r="D270" s="186" t="s">
        <v>1318</v>
      </c>
      <c r="E270" s="187"/>
      <c r="F270" s="187"/>
      <c r="G270" s="148"/>
      <c r="H270" s="21">
        <v>36</v>
      </c>
      <c r="I270" s="8">
        <f>VLOOKUP(C270,'202310-202403出荷数total2403220951'!B:F,5,0)</f>
        <v>152</v>
      </c>
      <c r="J270" s="203">
        <f>VLOOKUP(C270,'出荷数2307～2406total241008110618'!B:F,5,0)</f>
        <v>193</v>
      </c>
      <c r="K270" s="214">
        <f>VLOOKUP(C270,'出荷数2407-2506total250730101950'!B:F,5,0)</f>
        <v>245</v>
      </c>
      <c r="L270" s="203">
        <f>VLOOKUP(C:C,total251219111800!B:F,5,0)</f>
        <v>118</v>
      </c>
      <c r="M270" s="8"/>
      <c r="N270" s="21">
        <f t="shared" si="3"/>
        <v>118</v>
      </c>
      <c r="O270" s="44">
        <v>150</v>
      </c>
      <c r="P270" s="44">
        <v>0</v>
      </c>
      <c r="Q270" s="44">
        <v>0</v>
      </c>
      <c r="R270" s="44">
        <v>0</v>
      </c>
      <c r="S270" s="44">
        <v>0</v>
      </c>
      <c r="T270" s="45">
        <v>0</v>
      </c>
      <c r="U270" s="45">
        <v>150</v>
      </c>
      <c r="V270" s="45">
        <v>32</v>
      </c>
      <c r="W270" s="41">
        <v>0.78666666666666663</v>
      </c>
      <c r="X270" s="13"/>
      <c r="Y270" s="13"/>
      <c r="Z270" s="143"/>
      <c r="AA270" s="143"/>
    </row>
    <row r="271" spans="1:27" s="9" customFormat="1">
      <c r="A271" s="29" t="s">
        <v>2933</v>
      </c>
      <c r="B271" s="145" t="s">
        <v>4</v>
      </c>
      <c r="C271" s="186" t="s">
        <v>1317</v>
      </c>
      <c r="D271" s="186" t="s">
        <v>1318</v>
      </c>
      <c r="E271" s="187"/>
      <c r="F271" s="187"/>
      <c r="G271" s="148"/>
      <c r="H271" s="21">
        <v>890</v>
      </c>
      <c r="I271" s="8">
        <f>VLOOKUP(C271,'202310-202403出荷数total2403220951'!B:F,5,0)</f>
        <v>323</v>
      </c>
      <c r="J271" s="203">
        <f>VLOOKUP(C271,'出荷数2307～2406total241008110618'!B:F,5,0)</f>
        <v>642</v>
      </c>
      <c r="K271" s="214">
        <f>VLOOKUP(C271,'出荷数2407-2506total250730101950'!B:F,5,0)</f>
        <v>519</v>
      </c>
      <c r="L271" s="203">
        <f>VLOOKUP(C:C,total251219111800!B:F,5,0)</f>
        <v>102</v>
      </c>
      <c r="M271" s="8"/>
      <c r="N271" s="21">
        <f>L271</f>
        <v>102</v>
      </c>
      <c r="O271" s="44">
        <v>233</v>
      </c>
      <c r="P271" s="44">
        <v>0</v>
      </c>
      <c r="Q271" s="44">
        <v>0</v>
      </c>
      <c r="R271" s="44">
        <v>0</v>
      </c>
      <c r="S271" s="44">
        <v>0</v>
      </c>
      <c r="T271" s="45">
        <v>0</v>
      </c>
      <c r="U271" s="45">
        <v>233</v>
      </c>
      <c r="V271" s="45">
        <v>131</v>
      </c>
      <c r="W271" s="41">
        <v>0.43776824034334766</v>
      </c>
      <c r="X271" s="13"/>
      <c r="Y271" s="13"/>
      <c r="Z271" s="143"/>
      <c r="AA271" s="143"/>
    </row>
    <row r="272" spans="1:27">
      <c r="A272" s="29" t="s">
        <v>2934</v>
      </c>
      <c r="B272" s="30" t="s">
        <v>4</v>
      </c>
      <c r="C272" s="49" t="s">
        <v>2876</v>
      </c>
      <c r="D272" s="49" t="s">
        <v>2877</v>
      </c>
      <c r="E272" s="50"/>
      <c r="F272" s="50"/>
      <c r="G272" s="8"/>
      <c r="H272" s="21">
        <v>283</v>
      </c>
      <c r="I272" s="8">
        <f>VLOOKUP(C272,'202310-202403出荷数total2403220951'!B:F,5,0)</f>
        <v>240</v>
      </c>
      <c r="J272" s="203">
        <f>VLOOKUP(C272,'出荷数2307～2406total241008110618'!B:F,5,0)</f>
        <v>1210</v>
      </c>
      <c r="K272" s="214">
        <f>VLOOKUP(C272,'出荷数2407-2506total250730101950'!B:F,5,0)</f>
        <v>612</v>
      </c>
      <c r="L272" s="203" t="e">
        <f>VLOOKUP(C:C,total251219111800!B:F,5,0)</f>
        <v>#N/A</v>
      </c>
      <c r="M272" s="211">
        <v>1000</v>
      </c>
      <c r="N272" s="211">
        <v>2000</v>
      </c>
      <c r="O272" s="44">
        <v>4315</v>
      </c>
      <c r="P272" s="44">
        <v>0</v>
      </c>
      <c r="Q272" s="44">
        <v>0</v>
      </c>
      <c r="R272" s="44">
        <v>0</v>
      </c>
      <c r="S272" s="44">
        <v>0</v>
      </c>
      <c r="T272" s="45">
        <v>0</v>
      </c>
      <c r="U272" s="45">
        <v>4315</v>
      </c>
      <c r="V272" s="45">
        <v>2315</v>
      </c>
      <c r="W272" s="41">
        <v>0.46349942062572425</v>
      </c>
      <c r="X272" s="13"/>
      <c r="Y272" s="13"/>
    </row>
    <row r="273" spans="1:25">
      <c r="A273" s="29" t="s">
        <v>2935</v>
      </c>
      <c r="B273" s="30" t="s">
        <v>4</v>
      </c>
      <c r="C273" s="49" t="s">
        <v>2878</v>
      </c>
      <c r="D273" s="49" t="s">
        <v>2946</v>
      </c>
      <c r="E273" s="50"/>
      <c r="F273" s="50"/>
      <c r="G273" s="8"/>
      <c r="H273" s="21">
        <v>0</v>
      </c>
      <c r="I273" s="213">
        <f>VLOOKUP(C273,'202310-202403出荷数total2403220951'!B:F,5,0)</f>
        <v>1638</v>
      </c>
      <c r="J273" s="203">
        <f>VLOOKUP(C273,'出荷数2307～2406total241008110618'!B:F,5,0)</f>
        <v>1898</v>
      </c>
      <c r="K273" s="214">
        <f>VLOOKUP(C273,'出荷数2407-2506total250730101950'!B:F,5,0)</f>
        <v>1374</v>
      </c>
      <c r="L273" s="203">
        <f>VLOOKUP(C:C,total251219111800!B:F,5,0)</f>
        <v>806</v>
      </c>
      <c r="M273" s="211">
        <v>1000</v>
      </c>
      <c r="N273" s="211">
        <v>2000</v>
      </c>
      <c r="O273" s="44">
        <v>4908</v>
      </c>
      <c r="P273" s="44">
        <v>3000</v>
      </c>
      <c r="Q273" s="44">
        <v>0</v>
      </c>
      <c r="R273" s="44">
        <v>0</v>
      </c>
      <c r="S273" s="44">
        <v>510</v>
      </c>
      <c r="T273" s="45">
        <v>2490</v>
      </c>
      <c r="U273" s="45">
        <v>4398</v>
      </c>
      <c r="V273" s="45">
        <v>2398</v>
      </c>
      <c r="W273" s="41">
        <v>0.25290844714213456</v>
      </c>
      <c r="X273" s="13"/>
      <c r="Y273" s="13"/>
    </row>
    <row r="274" spans="1:25">
      <c r="A274" s="29" t="s">
        <v>2962</v>
      </c>
      <c r="B274" s="30" t="s">
        <v>4</v>
      </c>
      <c r="C274" s="49" t="s">
        <v>2961</v>
      </c>
      <c r="D274" s="49" t="s">
        <v>2963</v>
      </c>
      <c r="E274" s="50"/>
      <c r="F274" s="50"/>
      <c r="G274" s="8"/>
      <c r="H274" s="21">
        <v>0</v>
      </c>
      <c r="I274" s="8">
        <f>VLOOKUP(C274,'202310-202403出荷数total2403220951'!B:F,5,0)</f>
        <v>247</v>
      </c>
      <c r="J274" s="203">
        <f>VLOOKUP(C274,'出荷数2307～2406total241008110618'!B:F,5,0)</f>
        <v>1941</v>
      </c>
      <c r="K274" s="214">
        <f>VLOOKUP(C274,'出荷数2407-2506total250730101950'!B:F,5,0)</f>
        <v>1898</v>
      </c>
      <c r="L274" s="203">
        <f>VLOOKUP(C:C,total251219111800!B:F,5,0)</f>
        <v>387</v>
      </c>
      <c r="M274" s="211">
        <v>2000</v>
      </c>
      <c r="N274" s="211">
        <v>2000</v>
      </c>
      <c r="O274" s="44">
        <v>3383</v>
      </c>
      <c r="P274" s="44">
        <v>400</v>
      </c>
      <c r="Q274" s="44">
        <v>0</v>
      </c>
      <c r="R274" s="44">
        <v>0</v>
      </c>
      <c r="S274" s="44">
        <v>680</v>
      </c>
      <c r="T274" s="45">
        <v>-280</v>
      </c>
      <c r="U274" s="45">
        <v>2703</v>
      </c>
      <c r="V274" s="45">
        <v>703</v>
      </c>
      <c r="W274" s="41">
        <v>0.52868094105207508</v>
      </c>
      <c r="X274" s="13"/>
      <c r="Y274" s="13"/>
    </row>
    <row r="275" spans="1:25">
      <c r="A275" s="29" t="s">
        <v>4237</v>
      </c>
      <c r="B275" s="30" t="s">
        <v>4</v>
      </c>
      <c r="C275" s="49" t="s">
        <v>3916</v>
      </c>
      <c r="D275" s="49" t="s">
        <v>2963</v>
      </c>
      <c r="E275" s="50"/>
      <c r="F275" s="50"/>
      <c r="G275" s="8"/>
      <c r="H275" s="21"/>
      <c r="I275" s="8"/>
      <c r="J275" s="203">
        <f>VLOOKUP(C275,'出荷数2307～2406total241008110618'!B:F,5,0)</f>
        <v>288</v>
      </c>
      <c r="K275" s="214">
        <f>VLOOKUP(C275,'出荷数2407-2506total250730101950'!B:F,5,0)</f>
        <v>1753</v>
      </c>
      <c r="L275" s="203">
        <f>VLOOKUP(C:C,total251219111800!B:F,5,0)</f>
        <v>147</v>
      </c>
      <c r="M275" s="8"/>
      <c r="N275" s="21">
        <f>L275</f>
        <v>147</v>
      </c>
      <c r="O275" s="44">
        <v>733</v>
      </c>
      <c r="P275" s="44">
        <v>0</v>
      </c>
      <c r="Q275" s="44">
        <v>0</v>
      </c>
      <c r="R275" s="44">
        <v>0</v>
      </c>
      <c r="S275" s="44">
        <v>0</v>
      </c>
      <c r="T275" s="45">
        <v>0</v>
      </c>
      <c r="U275" s="45">
        <v>733</v>
      </c>
      <c r="V275" s="45">
        <v>586</v>
      </c>
      <c r="W275" s="41">
        <v>0.20054570259208732</v>
      </c>
      <c r="X275" s="13"/>
      <c r="Y275" s="13"/>
    </row>
    <row r="276" spans="1:25">
      <c r="A276" s="29" t="s">
        <v>4240</v>
      </c>
      <c r="B276" s="30" t="s">
        <v>4</v>
      </c>
      <c r="C276" s="49" t="s">
        <v>4238</v>
      </c>
      <c r="D276" s="49" t="s">
        <v>4239</v>
      </c>
      <c r="E276" s="50"/>
      <c r="F276" s="50"/>
      <c r="G276" s="8"/>
      <c r="H276" s="21">
        <v>0</v>
      </c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 t="e">
        <f>VLOOKUP(C:C,total251219111800!B:F,5,0)</f>
        <v>#N/A</v>
      </c>
      <c r="M276" s="213">
        <v>1500</v>
      </c>
      <c r="N276" s="211">
        <v>1500</v>
      </c>
      <c r="O276" s="44">
        <v>0</v>
      </c>
      <c r="P276" s="44">
        <v>0</v>
      </c>
      <c r="Q276" s="44">
        <v>3000</v>
      </c>
      <c r="R276" s="44">
        <v>0</v>
      </c>
      <c r="S276" s="44">
        <v>0</v>
      </c>
      <c r="T276" s="45">
        <v>0</v>
      </c>
      <c r="U276" s="45">
        <v>3000</v>
      </c>
      <c r="V276" s="45">
        <v>1500</v>
      </c>
      <c r="W276" s="41" t="e">
        <v>#DIV/0!</v>
      </c>
      <c r="X276" s="13"/>
      <c r="Y276" s="13"/>
    </row>
    <row r="277" spans="1:25">
      <c r="A277" s="29" t="s">
        <v>4248</v>
      </c>
      <c r="B277" s="30" t="s">
        <v>4</v>
      </c>
      <c r="C277" s="49" t="s">
        <v>4246</v>
      </c>
      <c r="D277" s="49" t="s">
        <v>4247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 t="e">
        <f>VLOOKUP(C:C,total251219111800!B:F,5,0)</f>
        <v>#N/A</v>
      </c>
      <c r="M277" s="213">
        <v>1500</v>
      </c>
      <c r="N277" s="211">
        <v>1500</v>
      </c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5">
        <v>0</v>
      </c>
      <c r="U277" s="45">
        <v>0</v>
      </c>
      <c r="V277" s="45">
        <v>-1500</v>
      </c>
      <c r="W277" s="41" t="e">
        <v>#DIV/0!</v>
      </c>
      <c r="X277" s="13"/>
      <c r="Y277" s="13"/>
    </row>
    <row r="278" spans="1:25">
      <c r="A278" s="29"/>
      <c r="B278" s="2"/>
      <c r="C278" s="49"/>
      <c r="D278" s="49"/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 t="e">
        <f>VLOOKUP(C278,'出荷数2407-2506total250730101950'!B:F,5,0)</f>
        <v>#N/A</v>
      </c>
      <c r="L278" s="203" t="e">
        <f>VLOOKUP(C:C,total251219111800!B:F,5,0)</f>
        <v>#N/A</v>
      </c>
      <c r="M278" s="8"/>
      <c r="N278" s="12"/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0</v>
      </c>
      <c r="V278" s="45">
        <v>0</v>
      </c>
      <c r="W278" s="41" t="e">
        <v>#DIV/0!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VLOOKUP(C:C,total251219111800!B:F,5,0)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#DIV/0!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VLOOKUP(C:C,total251219111800!B:F,5,0)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#DIV/0!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 t="e">
        <f>VLOOKUP(C281,'202310-202403出荷数total2403220951'!B:F,5,0)</f>
        <v>#N/A</v>
      </c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VLOOKUP(C:C,total251219111800!B:F,5,0)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#DIV/0!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VLOOKUP(C:C,total251219111800!B:F,5,0)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#DIV/0!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VLOOKUP(C:C,total251219111800!B:F,5,0)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#DIV/0!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VLOOKUP(C:C,total251219111800!B:F,5,0)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#DIV/0!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VLOOKUP(C:C,total251219111800!B:F,5,0)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#DIV/0!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VLOOKUP(C:C,total251219111800!B:F,5,0)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#DIV/0!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VLOOKUP(C:C,total251219111800!B:F,5,0)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#DIV/0!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VLOOKUP(C:C,total251219111800!B:F,5,0)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#DIV/0!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VLOOKUP(C:C,total251219111800!B:F,5,0)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#DIV/0!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VLOOKUP(C:C,total251219111800!B:F,5,0)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#DIV/0!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VLOOKUP(C:C,total251219111800!B:F,5,0)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#DIV/0!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VLOOKUP(C:C,total251219111800!B:F,5,0)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#DIV/0!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VLOOKUP(C:C,total251219111800!B:F,5,0)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#DIV/0!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VLOOKUP(C:C,total251219111800!B:F,5,0)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#DIV/0!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VLOOKUP(C:C,total251219111800!B:F,5,0)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#DIV/0!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VLOOKUP(C:C,total251219111800!B:F,5,0)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#DIV/0!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VLOOKUP(C:C,total251219111800!B:F,5,0)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#DIV/0!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VLOOKUP(C:C,total251219111800!B:F,5,0)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 t="e">
        <v>#DIV/0!</v>
      </c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VLOOKUP(C:C,total251219111800!B:F,5,0)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 t="e">
        <v>#DIV/0!</v>
      </c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VLOOKUP(C:C,total251219111800!B:F,5,0)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/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VLOOKUP(C:C,total251219111800!B:F,5,0)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/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VLOOKUP(C:C,total251219111800!B:F,5,0)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/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VLOOKUP(C:C,total251219111800!B:F,5,0)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/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VLOOKUP(C:C,total251219111800!B:F,5,0)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/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VLOOKUP(C:C,total251219111800!B:F,5,0)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/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VLOOKUP(C:C,total251219111800!B:F,5,0)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/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VLOOKUP(C:C,total251219111800!B:F,5,0)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/>
      <c r="X307" s="13"/>
      <c r="Y307" s="13"/>
    </row>
    <row r="308" spans="1:25">
      <c r="A308" s="29"/>
      <c r="B308" s="2"/>
      <c r="C308" s="49"/>
      <c r="D308" s="49"/>
      <c r="E308" s="50"/>
      <c r="F308" s="50"/>
      <c r="G308" s="8"/>
      <c r="H308" s="21"/>
      <c r="I308" s="8"/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VLOOKUP(C:C,total251219111800!B:F,5,0)</f>
        <v>#N/A</v>
      </c>
      <c r="M308" s="8"/>
      <c r="N308" s="12"/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5">
        <v>0</v>
      </c>
      <c r="U308" s="45">
        <v>0</v>
      </c>
      <c r="V308" s="45">
        <v>0</v>
      </c>
      <c r="W308" s="41"/>
      <c r="X308" s="13"/>
      <c r="Y308" s="13"/>
    </row>
    <row r="309" spans="1:25">
      <c r="A309" s="29"/>
      <c r="B309" s="2"/>
      <c r="C309" s="49"/>
      <c r="D309" s="49"/>
      <c r="E309" s="50"/>
      <c r="F309" s="50"/>
      <c r="G309" s="8"/>
      <c r="H309" s="21">
        <v>0</v>
      </c>
      <c r="I309" s="8" t="e">
        <f>VLOOKUP(C309,'202310-202403出荷数total2403220951'!B:F,5,0)</f>
        <v>#N/A</v>
      </c>
      <c r="J309" s="203" t="e">
        <f>VLOOKUP(C309,'出荷数2307～2406total241008110618'!B:F,5,0)</f>
        <v>#N/A</v>
      </c>
      <c r="K309" s="214" t="e">
        <f>VLOOKUP(C309,'出荷数2407-2506total250730101950'!B:F,5,0)</f>
        <v>#N/A</v>
      </c>
      <c r="L309" s="203" t="e">
        <f>VLOOKUP(C:C,total251219111800!B:F,5,0)</f>
        <v>#N/A</v>
      </c>
      <c r="M309" s="8"/>
      <c r="N309" s="12"/>
      <c r="O309" s="44">
        <v>0</v>
      </c>
      <c r="P309" s="44">
        <v>0</v>
      </c>
      <c r="Q309" s="44">
        <v>0</v>
      </c>
      <c r="R309" s="44">
        <v>0</v>
      </c>
      <c r="S309" s="44">
        <v>0</v>
      </c>
      <c r="T309" s="45">
        <v>0</v>
      </c>
      <c r="U309" s="45">
        <v>0</v>
      </c>
      <c r="V309" s="45">
        <v>0</v>
      </c>
      <c r="W309" s="41" t="e">
        <v>#DIV/0!</v>
      </c>
      <c r="X309" s="13"/>
      <c r="Y309" s="13"/>
    </row>
    <row r="310" spans="1:25">
      <c r="A310" s="29"/>
      <c r="B310" s="244"/>
      <c r="H310" s="245"/>
      <c r="L310" s="203" t="e">
        <f>VLOOKUP(C:C,total251219111800!B:F,5,0)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VLOOKUP(C:C,total251219111800!B:F,5,0)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VLOOKUP(C:C,total251219111800!B:F,5,0)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VLOOKUP(C:C,total251219111800!B:F,5,0)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  <row r="314" spans="1:25">
      <c r="A314" s="29"/>
      <c r="B314" s="244"/>
      <c r="H314" s="245"/>
      <c r="L314" s="203" t="e">
        <f>VLOOKUP(C:C,total251219111800!B:F,5,0)</f>
        <v>#N/A</v>
      </c>
      <c r="N314" s="246"/>
      <c r="O314" s="247"/>
      <c r="P314" s="247"/>
      <c r="Q314" s="247"/>
      <c r="R314" s="247"/>
      <c r="S314" s="247"/>
      <c r="T314" s="248"/>
      <c r="U314" s="248"/>
      <c r="V314" s="248"/>
      <c r="W314" s="249"/>
      <c r="X314" s="14"/>
      <c r="Y314" s="14"/>
    </row>
    <row r="315" spans="1:25">
      <c r="A315" s="29"/>
      <c r="B315" s="244"/>
      <c r="H315" s="245"/>
      <c r="L315" s="203" t="e">
        <f>VLOOKUP(C:C,total251219111800!B:F,5,0)</f>
        <v>#N/A</v>
      </c>
      <c r="N315" s="246"/>
      <c r="O315" s="247"/>
      <c r="P315" s="247"/>
      <c r="Q315" s="247"/>
      <c r="R315" s="247"/>
      <c r="S315" s="247"/>
      <c r="T315" s="248"/>
      <c r="U315" s="248"/>
      <c r="V315" s="248"/>
      <c r="W315" s="249"/>
      <c r="X315" s="14"/>
      <c r="Y315" s="14"/>
    </row>
  </sheetData>
  <autoFilter ref="A1:Z317" xr:uid="{00000000-0009-0000-0000-00002B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38" priority="1" operator="lessThan">
      <formula>0.33</formula>
    </cfRule>
  </conditionalFormatting>
  <dataValidations count="2">
    <dataValidation imeMode="off" allowBlank="1" showInputMessage="1" showErrorMessage="1" sqref="C66 C64 C271:C317 C319:C64483 C1:C62 C75:C268" xr:uid="{00000000-0002-0000-2B00-000000000000}"/>
    <dataValidation imeMode="hiragana" allowBlank="1" showInputMessage="1" showErrorMessage="1" sqref="D66:F66 D1:E62 F1:F64 E65:F65 E63:E64 D75:D91 E67:F91 D113:D144 D4:F6 D92:F112 E113:F152 D270:F276 D277:D64483 E277:F64538 D153:F268" xr:uid="{00000000-0002-0000-2B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G313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U13" sqref="U13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1.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20.625" style="1" customWidth="1"/>
    <col min="25" max="25" width="47.25" style="1" customWidth="1"/>
    <col min="28" max="16384" width="9" style="1"/>
  </cols>
  <sheetData>
    <row r="1" spans="1:33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4352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4411</v>
      </c>
      <c r="Y1" s="2" t="s">
        <v>2957</v>
      </c>
      <c r="AE1" s="2" t="s">
        <v>4205</v>
      </c>
      <c r="AG1" s="2" t="s">
        <v>2957</v>
      </c>
    </row>
    <row r="2" spans="1:33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VLOOKUP(C:C,total251219111800!B:F,5,0)</f>
        <v>386</v>
      </c>
      <c r="M2" s="8"/>
      <c r="N2" s="21">
        <f>L2</f>
        <v>386</v>
      </c>
      <c r="O2" s="44">
        <v>327</v>
      </c>
      <c r="P2" s="44">
        <v>700</v>
      </c>
      <c r="Q2" s="44">
        <v>0</v>
      </c>
      <c r="R2" s="44">
        <v>0</v>
      </c>
      <c r="S2" s="44">
        <v>540</v>
      </c>
      <c r="T2" s="45">
        <v>160</v>
      </c>
      <c r="U2" s="45">
        <v>-213</v>
      </c>
      <c r="V2" s="45">
        <v>-599</v>
      </c>
      <c r="W2" s="41">
        <v>0.37585199610516068</v>
      </c>
      <c r="X2" s="188"/>
      <c r="Y2" s="188"/>
    </row>
    <row r="3" spans="1:33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VLOOKUP(C:C,total251219111800!B:F,5,0)</f>
        <v>903</v>
      </c>
      <c r="M3" s="8"/>
      <c r="N3" s="21">
        <f t="shared" ref="N3:N66" si="0">L3</f>
        <v>903</v>
      </c>
      <c r="O3" s="44">
        <v>1782</v>
      </c>
      <c r="P3" s="44">
        <v>1290</v>
      </c>
      <c r="Q3" s="44">
        <v>0</v>
      </c>
      <c r="R3" s="44">
        <v>0</v>
      </c>
      <c r="S3" s="44">
        <v>1790</v>
      </c>
      <c r="T3" s="45">
        <v>-500</v>
      </c>
      <c r="U3" s="45">
        <v>-8</v>
      </c>
      <c r="V3" s="45">
        <v>-911</v>
      </c>
      <c r="W3" s="41">
        <v>0.2939453125</v>
      </c>
      <c r="X3" s="46"/>
      <c r="Y3" s="46"/>
    </row>
    <row r="4" spans="1:33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VLOOKUP(C:C,total251219111800!B:F,5,0)</f>
        <v>474</v>
      </c>
      <c r="M4" s="211">
        <v>1000</v>
      </c>
      <c r="N4" s="211">
        <v>1000</v>
      </c>
      <c r="O4" s="44">
        <v>6744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6744</v>
      </c>
      <c r="V4" s="45">
        <v>5744</v>
      </c>
      <c r="W4" s="41">
        <v>0.14827995255041518</v>
      </c>
      <c r="X4" s="46"/>
      <c r="Y4" s="46"/>
    </row>
    <row r="5" spans="1:33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VLOOKUP(C:C,total251219111800!B:F,5,0)</f>
        <v>4495</v>
      </c>
      <c r="M5" s="8"/>
      <c r="N5" s="21">
        <f t="shared" si="0"/>
        <v>4495</v>
      </c>
      <c r="O5" s="44">
        <v>27847</v>
      </c>
      <c r="P5" s="44">
        <v>28180</v>
      </c>
      <c r="Q5" s="44">
        <v>800</v>
      </c>
      <c r="R5" s="44">
        <v>0</v>
      </c>
      <c r="S5" s="44">
        <v>28180</v>
      </c>
      <c r="T5" s="45">
        <v>0</v>
      </c>
      <c r="U5" s="45">
        <v>467</v>
      </c>
      <c r="V5" s="45">
        <v>-4028</v>
      </c>
      <c r="W5" s="41">
        <v>8.0229175219090801E-2</v>
      </c>
      <c r="X5" s="241"/>
      <c r="Y5" s="241"/>
    </row>
    <row r="6" spans="1:33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VLOOKUP(C:C,total251219111800!B:F,5,0)</f>
        <v>177</v>
      </c>
      <c r="M6" s="8"/>
      <c r="N6" s="21">
        <f t="shared" si="0"/>
        <v>177</v>
      </c>
      <c r="O6" s="44">
        <v>3754</v>
      </c>
      <c r="P6" s="44">
        <v>0</v>
      </c>
      <c r="Q6" s="44">
        <v>300</v>
      </c>
      <c r="R6" s="44">
        <v>0</v>
      </c>
      <c r="S6" s="44">
        <v>0</v>
      </c>
      <c r="T6" s="45">
        <v>0</v>
      </c>
      <c r="U6" s="45">
        <v>4054</v>
      </c>
      <c r="V6" s="45">
        <v>3877</v>
      </c>
      <c r="W6" s="41">
        <v>4.7149706979222161E-2</v>
      </c>
      <c r="X6" s="46"/>
      <c r="Y6" s="46"/>
    </row>
    <row r="7" spans="1:33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VLOOKUP(C:C,total251219111800!B:F,5,0)</f>
        <v>#N/A</v>
      </c>
      <c r="M7" s="8"/>
      <c r="N7" s="21">
        <v>0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>
        <v>1</v>
      </c>
      <c r="W7" s="41">
        <v>0</v>
      </c>
      <c r="X7" s="46"/>
      <c r="Y7" s="46"/>
    </row>
    <row r="8" spans="1:33">
      <c r="A8" s="29" t="s">
        <v>1044</v>
      </c>
      <c r="B8" s="30" t="s">
        <v>5</v>
      </c>
      <c r="C8" s="17" t="s">
        <v>1039</v>
      </c>
      <c r="D8" s="24" t="s">
        <v>1041</v>
      </c>
      <c r="E8" s="23"/>
      <c r="F8" s="19"/>
      <c r="G8" s="21"/>
      <c r="H8" s="21">
        <v>2048</v>
      </c>
      <c r="I8" s="8">
        <f>VLOOKUP(C8,'202310-202403出荷数total2403220951'!B:F,5,0)</f>
        <v>2098</v>
      </c>
      <c r="J8" s="203">
        <f>VLOOKUP(C8,'出荷数2307～2406total241008110618'!B:F,5,0)</f>
        <v>3644</v>
      </c>
      <c r="K8" s="214">
        <f>VLOOKUP(C8,'出荷数2407-2506total250730101950'!B:F,5,0)</f>
        <v>2910</v>
      </c>
      <c r="L8" s="203">
        <f>VLOOKUP(C:C,total251219111800!B:F,5,0)</f>
        <v>2559</v>
      </c>
      <c r="M8" s="8"/>
      <c r="N8" s="21">
        <f t="shared" si="0"/>
        <v>2559</v>
      </c>
      <c r="O8" s="44">
        <v>3061</v>
      </c>
      <c r="P8" s="44">
        <v>0</v>
      </c>
      <c r="Q8" s="44">
        <v>0</v>
      </c>
      <c r="R8" s="44">
        <v>0</v>
      </c>
      <c r="S8" s="44">
        <v>0</v>
      </c>
      <c r="T8" s="45">
        <v>0</v>
      </c>
      <c r="U8" s="45">
        <v>3061</v>
      </c>
      <c r="V8" s="45">
        <v>502</v>
      </c>
      <c r="W8" s="41">
        <v>0.83600130676249595</v>
      </c>
      <c r="X8" s="13"/>
      <c r="Y8" s="13"/>
    </row>
    <row r="9" spans="1:33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VLOOKUP(C:C,total251219111800!B:F,5,0)</f>
        <v>281</v>
      </c>
      <c r="M9" s="211">
        <v>1000</v>
      </c>
      <c r="N9" s="211">
        <v>1000</v>
      </c>
      <c r="O9" s="44">
        <v>5183</v>
      </c>
      <c r="P9" s="44">
        <v>0</v>
      </c>
      <c r="Q9" s="44">
        <v>0</v>
      </c>
      <c r="R9" s="44">
        <v>0</v>
      </c>
      <c r="S9" s="44">
        <v>0</v>
      </c>
      <c r="T9" s="45">
        <v>0</v>
      </c>
      <c r="U9" s="45">
        <v>5183</v>
      </c>
      <c r="V9" s="45">
        <v>4183</v>
      </c>
      <c r="W9" s="41">
        <v>0.19293845263360987</v>
      </c>
      <c r="X9" s="13"/>
      <c r="Y9" s="13"/>
    </row>
    <row r="10" spans="1:33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VLOOKUP(C:C,total251219111800!B:F,5,0)</f>
        <v>4356</v>
      </c>
      <c r="M10" s="8"/>
      <c r="N10" s="21">
        <f t="shared" si="0"/>
        <v>4356</v>
      </c>
      <c r="O10" s="44">
        <v>1838</v>
      </c>
      <c r="P10" s="44">
        <v>17595</v>
      </c>
      <c r="Q10" s="44">
        <v>0</v>
      </c>
      <c r="R10" s="44">
        <v>0</v>
      </c>
      <c r="S10" s="44">
        <v>17425</v>
      </c>
      <c r="T10" s="45">
        <v>170</v>
      </c>
      <c r="U10" s="45">
        <v>-15587</v>
      </c>
      <c r="V10" s="45">
        <v>-19943</v>
      </c>
      <c r="W10" s="41">
        <v>0.22415478824679669</v>
      </c>
      <c r="X10" s="46"/>
      <c r="Y10" s="46"/>
    </row>
    <row r="11" spans="1:33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VLOOKUP(C:C,total251219111800!B:F,5,0)</f>
        <v>160</v>
      </c>
      <c r="M11" s="8"/>
      <c r="N11" s="21">
        <f t="shared" si="0"/>
        <v>160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-158</v>
      </c>
      <c r="W11" s="41">
        <v>80</v>
      </c>
      <c r="X11" s="46"/>
      <c r="Y11" s="46"/>
    </row>
    <row r="12" spans="1:33">
      <c r="A12" s="29" t="s">
        <v>1048</v>
      </c>
      <c r="B12" s="30" t="s">
        <v>356</v>
      </c>
      <c r="C12" s="7" t="s">
        <v>211</v>
      </c>
      <c r="D12" s="20" t="s">
        <v>1262</v>
      </c>
      <c r="E12" s="19" t="s">
        <v>212</v>
      </c>
      <c r="F12" s="19">
        <v>193</v>
      </c>
      <c r="G12" s="21">
        <v>1</v>
      </c>
      <c r="H12" s="21">
        <v>100</v>
      </c>
      <c r="I12" s="8">
        <f>VLOOKUP(C12,'202310-202403出荷数total2403220951'!B:F,5,0)</f>
        <v>43</v>
      </c>
      <c r="J12" s="203">
        <f>VLOOKUP(C12,'出荷数2307～2406total241008110618'!B:F,5,0)</f>
        <v>51</v>
      </c>
      <c r="K12" s="214">
        <f>VLOOKUP(C12,'出荷数2407-2506total250730101950'!B:F,5,0)</f>
        <v>12</v>
      </c>
      <c r="L12" s="203">
        <f>VLOOKUP(C:C,total251219111800!B:F,5,0)</f>
        <v>3</v>
      </c>
      <c r="M12" s="8"/>
      <c r="N12" s="21">
        <f t="shared" si="0"/>
        <v>3</v>
      </c>
      <c r="O12" s="44">
        <v>1000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1000</v>
      </c>
      <c r="V12" s="45">
        <v>997</v>
      </c>
      <c r="W12" s="41">
        <v>3.0000000000000001E-3</v>
      </c>
      <c r="X12" s="46"/>
      <c r="Y12" s="46"/>
    </row>
    <row r="13" spans="1:33">
      <c r="A13" s="29" t="s">
        <v>1049</v>
      </c>
      <c r="B13" s="30" t="s">
        <v>356</v>
      </c>
      <c r="C13" s="6" t="s">
        <v>152</v>
      </c>
      <c r="D13" s="20" t="s">
        <v>153</v>
      </c>
      <c r="E13" s="19"/>
      <c r="F13" s="19"/>
      <c r="G13" s="21">
        <v>6</v>
      </c>
      <c r="H13" s="21">
        <v>2364</v>
      </c>
      <c r="I13" s="8">
        <f>VLOOKUP(C13,'202310-202403出荷数total2403220951'!B:F,5,0)</f>
        <v>1052</v>
      </c>
      <c r="J13" s="203">
        <f>VLOOKUP(C13,'出荷数2307～2406total241008110618'!B:F,5,0)</f>
        <v>1711</v>
      </c>
      <c r="K13" s="214">
        <f>VLOOKUP(C13,'出荷数2407-2506total250730101950'!B:F,5,0)</f>
        <v>1026</v>
      </c>
      <c r="L13" s="203">
        <f>VLOOKUP(C:C,total251219111800!B:F,5,0)</f>
        <v>587</v>
      </c>
      <c r="M13" s="8"/>
      <c r="N13" s="21">
        <f t="shared" si="0"/>
        <v>587</v>
      </c>
      <c r="O13" s="44">
        <v>3542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3542</v>
      </c>
      <c r="V13" s="45">
        <v>2955</v>
      </c>
      <c r="W13" s="41">
        <v>0.16572557876905702</v>
      </c>
      <c r="X13" s="46"/>
      <c r="Y13" s="46"/>
    </row>
    <row r="14" spans="1:33">
      <c r="A14" s="29" t="s">
        <v>1050</v>
      </c>
      <c r="B14" s="30" t="s">
        <v>356</v>
      </c>
      <c r="C14" s="7" t="s">
        <v>217</v>
      </c>
      <c r="D14" s="20" t="s">
        <v>1262</v>
      </c>
      <c r="E14" s="19" t="s">
        <v>218</v>
      </c>
      <c r="F14" s="19">
        <v>0</v>
      </c>
      <c r="G14" s="21">
        <v>3</v>
      </c>
      <c r="H14" s="21">
        <v>363</v>
      </c>
      <c r="I14" s="8" t="e">
        <f>VLOOKUP(C14,'202310-202403出荷数total2403220951'!B:F,5,0)</f>
        <v>#N/A</v>
      </c>
      <c r="J14" s="203">
        <f>VLOOKUP(C14,'出荷数2307～2406total241008110618'!B:F,5,0)</f>
        <v>1</v>
      </c>
      <c r="K14" s="214">
        <f>VLOOKUP(C14,'出荷数2407-2506total250730101950'!B:F,5,0)</f>
        <v>7</v>
      </c>
      <c r="L14" s="203" t="e">
        <f>VLOOKUP(C:C,total251219111800!B:F,5,0)</f>
        <v>#N/A</v>
      </c>
      <c r="M14" s="8"/>
      <c r="N14" s="21">
        <v>0</v>
      </c>
      <c r="O14" s="44">
        <v>744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744</v>
      </c>
      <c r="V14" s="45">
        <v>744</v>
      </c>
      <c r="W14" s="41">
        <v>0</v>
      </c>
      <c r="X14" s="46"/>
      <c r="Y14" s="46"/>
    </row>
    <row r="15" spans="1:33">
      <c r="A15" s="29" t="s">
        <v>1051</v>
      </c>
      <c r="B15" s="30" t="s">
        <v>356</v>
      </c>
      <c r="C15" s="7" t="s">
        <v>2982</v>
      </c>
      <c r="D15" s="20" t="s">
        <v>1261</v>
      </c>
      <c r="E15" s="19" t="s">
        <v>216</v>
      </c>
      <c r="F15" s="19">
        <v>23</v>
      </c>
      <c r="G15" s="21">
        <v>4</v>
      </c>
      <c r="H15" s="21">
        <v>0</v>
      </c>
      <c r="I15" s="8">
        <f>VLOOKUP(C15,'202310-202403出荷数total2403220951'!B:F,5,0)</f>
        <v>1</v>
      </c>
      <c r="J15" s="203">
        <f>VLOOKUP(C15,'出荷数2307～2406total241008110618'!B:F,5,0)</f>
        <v>705</v>
      </c>
      <c r="K15" s="214">
        <f>VLOOKUP(C15,'出荷数2407-2506total250730101950'!B:F,5,0)</f>
        <v>1</v>
      </c>
      <c r="L15" s="203">
        <f>VLOOKUP(C:C,total251219111800!B:F,5,0)</f>
        <v>1</v>
      </c>
      <c r="M15" s="8"/>
      <c r="N15" s="21">
        <f t="shared" si="0"/>
        <v>1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0</v>
      </c>
      <c r="V15" s="45">
        <v>-1</v>
      </c>
      <c r="W15" s="41" t="e">
        <v>#DIV/0!</v>
      </c>
      <c r="X15" s="46"/>
      <c r="Y15" s="46"/>
    </row>
    <row r="16" spans="1:33">
      <c r="A16" s="29" t="s">
        <v>1052</v>
      </c>
      <c r="B16" s="30" t="s">
        <v>356</v>
      </c>
      <c r="C16" s="7" t="s">
        <v>1008</v>
      </c>
      <c r="D16" s="20" t="s">
        <v>1261</v>
      </c>
      <c r="E16" s="19" t="s">
        <v>218</v>
      </c>
      <c r="F16" s="19">
        <v>35</v>
      </c>
      <c r="G16" s="21">
        <v>26</v>
      </c>
      <c r="H16" s="21">
        <v>5</v>
      </c>
      <c r="I16" s="8">
        <f>VLOOKUP(C16,'202310-202403出荷数total2403220951'!B:F,5,0)</f>
        <v>3</v>
      </c>
      <c r="J16" s="203">
        <f>VLOOKUP(C16,'出荷数2307～2406total241008110618'!B:F,5,0)</f>
        <v>6</v>
      </c>
      <c r="K16" s="214">
        <f>VLOOKUP(C16,'出荷数2407-2506total250730101950'!B:F,5,0)</f>
        <v>3</v>
      </c>
      <c r="L16" s="203">
        <f>VLOOKUP(C:C,total251219111800!B:F,5,0)</f>
        <v>142</v>
      </c>
      <c r="M16" s="8"/>
      <c r="N16" s="21">
        <f t="shared" si="0"/>
        <v>142</v>
      </c>
      <c r="O16" s="44">
        <v>4414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4414</v>
      </c>
      <c r="V16" s="45">
        <v>4272</v>
      </c>
      <c r="W16" s="41">
        <v>3.2170367014046214E-2</v>
      </c>
      <c r="X16" s="46"/>
      <c r="Y16" s="46"/>
    </row>
    <row r="17" spans="1:27">
      <c r="A17" s="29" t="s">
        <v>1053</v>
      </c>
      <c r="B17" s="30" t="s">
        <v>356</v>
      </c>
      <c r="C17" s="6" t="s">
        <v>121</v>
      </c>
      <c r="D17" s="20" t="s">
        <v>120</v>
      </c>
      <c r="E17" s="19" t="s">
        <v>118</v>
      </c>
      <c r="F17" s="19">
        <v>33</v>
      </c>
      <c r="G17" s="21">
        <v>24</v>
      </c>
      <c r="H17" s="21">
        <v>2990</v>
      </c>
      <c r="I17" s="8">
        <f>VLOOKUP(C17,'202310-202403出荷数total2403220951'!B:F,5,0)</f>
        <v>66</v>
      </c>
      <c r="J17" s="203">
        <f>VLOOKUP(C17,'出荷数2307～2406total241008110618'!B:F,5,0)</f>
        <v>189</v>
      </c>
      <c r="K17" s="214">
        <f>VLOOKUP(C17,'出荷数2407-2506total250730101950'!B:F,5,0)</f>
        <v>97</v>
      </c>
      <c r="L17" s="203">
        <f>VLOOKUP(C:C,total251219111800!B:F,5,0)</f>
        <v>77</v>
      </c>
      <c r="M17" s="8"/>
      <c r="N17" s="21">
        <f t="shared" si="0"/>
        <v>77</v>
      </c>
      <c r="O17" s="44">
        <v>2106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2106</v>
      </c>
      <c r="V17" s="45">
        <v>2029</v>
      </c>
      <c r="W17" s="41">
        <v>3.6562203228869897E-2</v>
      </c>
      <c r="X17" s="46"/>
      <c r="Y17" s="46"/>
    </row>
    <row r="18" spans="1:27">
      <c r="A18" s="29" t="s">
        <v>1054</v>
      </c>
      <c r="B18" s="30" t="s">
        <v>356</v>
      </c>
      <c r="C18" s="17" t="s">
        <v>223</v>
      </c>
      <c r="D18" s="24" t="s">
        <v>224</v>
      </c>
      <c r="E18" s="23"/>
      <c r="F18" s="19">
        <v>149</v>
      </c>
      <c r="G18" s="21">
        <v>62</v>
      </c>
      <c r="H18" s="21">
        <v>132</v>
      </c>
      <c r="I18" s="8">
        <f>VLOOKUP(C18,'202310-202403出荷数total2403220951'!B:F,5,0)</f>
        <v>245</v>
      </c>
      <c r="J18" s="203">
        <f>VLOOKUP(C18,'出荷数2307～2406total241008110618'!B:F,5,0)</f>
        <v>322</v>
      </c>
      <c r="K18" s="214">
        <f>VLOOKUP(C18,'出荷数2407-2506total250730101950'!B:F,5,0)</f>
        <v>206</v>
      </c>
      <c r="L18" s="203">
        <f>VLOOKUP(C:C,total251219111800!B:F,5,0)</f>
        <v>17</v>
      </c>
      <c r="M18" s="8"/>
      <c r="N18" s="21">
        <f t="shared" si="0"/>
        <v>17</v>
      </c>
      <c r="O18" s="44">
        <v>2255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2255</v>
      </c>
      <c r="V18" s="45">
        <v>2238</v>
      </c>
      <c r="W18" s="41">
        <v>7.5388026607538803E-3</v>
      </c>
      <c r="X18" s="46" t="s">
        <v>4388</v>
      </c>
      <c r="Y18" s="46"/>
    </row>
    <row r="19" spans="1:27">
      <c r="A19" s="29" t="s">
        <v>1055</v>
      </c>
      <c r="B19" s="30" t="s">
        <v>356</v>
      </c>
      <c r="C19" s="6" t="s">
        <v>86</v>
      </c>
      <c r="D19" s="20" t="s">
        <v>84</v>
      </c>
      <c r="E19" s="19" t="s">
        <v>87</v>
      </c>
      <c r="F19" s="19">
        <v>228</v>
      </c>
      <c r="G19" s="21">
        <v>270</v>
      </c>
      <c r="H19" s="21">
        <v>231</v>
      </c>
      <c r="I19" s="8">
        <f>VLOOKUP(C19,'202310-202403出荷数total2403220951'!B:F,5,0)</f>
        <v>121</v>
      </c>
      <c r="J19" s="203">
        <f>VLOOKUP(C19,'出荷数2307～2406total241008110618'!B:F,5,0)</f>
        <v>177</v>
      </c>
      <c r="K19" s="214">
        <f>VLOOKUP(C19,'出荷数2407-2506total250730101950'!B:F,5,0)</f>
        <v>110</v>
      </c>
      <c r="L19" s="203">
        <f>VLOOKUP(C:C,total251219111800!B:F,5,0)</f>
        <v>53</v>
      </c>
      <c r="M19" s="8"/>
      <c r="N19" s="21">
        <f t="shared" si="0"/>
        <v>53</v>
      </c>
      <c r="O19" s="44">
        <v>8059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8059</v>
      </c>
      <c r="V19" s="45">
        <v>8006</v>
      </c>
      <c r="W19" s="41">
        <v>6.5764983248542E-3</v>
      </c>
      <c r="X19" s="46"/>
      <c r="Y19" s="46"/>
    </row>
    <row r="20" spans="1:27">
      <c r="A20" s="29" t="s">
        <v>1056</v>
      </c>
      <c r="B20" s="30" t="s">
        <v>356</v>
      </c>
      <c r="C20" s="6" t="s">
        <v>154</v>
      </c>
      <c r="D20" s="20" t="s">
        <v>155</v>
      </c>
      <c r="E20" s="19"/>
      <c r="F20" s="19"/>
      <c r="G20" s="21">
        <v>128</v>
      </c>
      <c r="H20" s="21">
        <v>470</v>
      </c>
      <c r="I20" s="8">
        <f>VLOOKUP(C20,'202310-202403出荷数total2403220951'!B:F,5,0)</f>
        <v>149</v>
      </c>
      <c r="J20" s="203">
        <f>VLOOKUP(C20,'出荷数2307～2406total241008110618'!B:F,5,0)</f>
        <v>418</v>
      </c>
      <c r="K20" s="214">
        <f>VLOOKUP(C20,'出荷数2407-2506total250730101950'!B:F,5,0)</f>
        <v>818</v>
      </c>
      <c r="L20" s="203">
        <f>VLOOKUP(C:C,total251219111800!B:F,5,0)</f>
        <v>491</v>
      </c>
      <c r="M20" s="8"/>
      <c r="N20" s="21">
        <f t="shared" si="0"/>
        <v>491</v>
      </c>
      <c r="O20" s="44">
        <v>590</v>
      </c>
      <c r="P20" s="44">
        <v>130</v>
      </c>
      <c r="Q20" s="44">
        <v>0</v>
      </c>
      <c r="R20" s="44">
        <v>0</v>
      </c>
      <c r="S20" s="44">
        <v>130</v>
      </c>
      <c r="T20" s="45">
        <v>0</v>
      </c>
      <c r="U20" s="45">
        <v>460</v>
      </c>
      <c r="V20" s="45">
        <v>-31</v>
      </c>
      <c r="W20" s="41">
        <v>0.68194444444444446</v>
      </c>
      <c r="X20" s="46" t="s">
        <v>4398</v>
      </c>
      <c r="Y20" s="46"/>
    </row>
    <row r="21" spans="1:27">
      <c r="A21" s="29" t="s">
        <v>1057</v>
      </c>
      <c r="B21" s="30" t="s">
        <v>356</v>
      </c>
      <c r="C21" s="17" t="s">
        <v>168</v>
      </c>
      <c r="D21" s="24" t="s">
        <v>169</v>
      </c>
      <c r="E21" s="23"/>
      <c r="F21" s="19">
        <v>543</v>
      </c>
      <c r="G21" s="21">
        <v>321</v>
      </c>
      <c r="H21" s="21">
        <v>270</v>
      </c>
      <c r="I21" s="8">
        <f>VLOOKUP(C21,'202310-202403出荷数total2403220951'!B:F,5,0)</f>
        <v>73</v>
      </c>
      <c r="J21" s="203">
        <f>VLOOKUP(C21,'出荷数2307～2406total241008110618'!B:F,5,0)</f>
        <v>181</v>
      </c>
      <c r="K21" s="214">
        <f>VLOOKUP(C21,'出荷数2407-2506total250730101950'!B:F,5,0)</f>
        <v>277</v>
      </c>
      <c r="L21" s="203">
        <f>VLOOKUP(C:C,total251219111800!B:F,5,0)</f>
        <v>141</v>
      </c>
      <c r="M21" s="8"/>
      <c r="N21" s="21">
        <f t="shared" si="0"/>
        <v>141</v>
      </c>
      <c r="O21" s="44">
        <v>3278</v>
      </c>
      <c r="P21" s="44">
        <v>370</v>
      </c>
      <c r="Q21" s="44">
        <v>0</v>
      </c>
      <c r="R21" s="44">
        <v>0</v>
      </c>
      <c r="S21" s="44">
        <v>454</v>
      </c>
      <c r="T21" s="45">
        <v>-84</v>
      </c>
      <c r="U21" s="45">
        <v>2824</v>
      </c>
      <c r="V21" s="45">
        <v>2683</v>
      </c>
      <c r="W21" s="41">
        <v>3.8651315789473686E-2</v>
      </c>
      <c r="X21" s="46"/>
      <c r="Y21" s="46"/>
    </row>
    <row r="22" spans="1:27">
      <c r="A22" s="29" t="s">
        <v>1058</v>
      </c>
      <c r="B22" s="30" t="s">
        <v>356</v>
      </c>
      <c r="C22" s="6" t="s">
        <v>162</v>
      </c>
      <c r="D22" s="20" t="s">
        <v>355</v>
      </c>
      <c r="E22" s="19"/>
      <c r="F22" s="19">
        <v>904</v>
      </c>
      <c r="G22" s="21">
        <v>638</v>
      </c>
      <c r="H22" s="21">
        <v>81</v>
      </c>
      <c r="I22" s="8">
        <f>VLOOKUP(C22,'202310-202403出荷数total2403220951'!B:F,5,0)</f>
        <v>2</v>
      </c>
      <c r="J22" s="203">
        <f>VLOOKUP(C22,'出荷数2307～2406total241008110618'!B:F,5,0)</f>
        <v>904</v>
      </c>
      <c r="K22" s="214">
        <f>VLOOKUP(C22,'出荷数2407-2506total250730101950'!B:F,5,0)</f>
        <v>25</v>
      </c>
      <c r="L22" s="203">
        <f>VLOOKUP(C:C,total251219111800!B:F,5,0)</f>
        <v>2</v>
      </c>
      <c r="M22" s="8"/>
      <c r="N22" s="21">
        <f t="shared" si="0"/>
        <v>2</v>
      </c>
      <c r="O22" s="44">
        <v>6860</v>
      </c>
      <c r="P22" s="44">
        <v>0</v>
      </c>
      <c r="Q22" s="44">
        <v>0</v>
      </c>
      <c r="R22" s="44">
        <v>0</v>
      </c>
      <c r="S22" s="44">
        <v>0</v>
      </c>
      <c r="T22" s="45">
        <v>0</v>
      </c>
      <c r="U22" s="45">
        <v>6860</v>
      </c>
      <c r="V22" s="45">
        <v>6858</v>
      </c>
      <c r="W22" s="41">
        <v>2.9154518950437317E-4</v>
      </c>
      <c r="X22" s="46"/>
      <c r="Y22" s="46"/>
    </row>
    <row r="23" spans="1:27">
      <c r="A23" s="29" t="s">
        <v>1059</v>
      </c>
      <c r="B23" s="30" t="s">
        <v>356</v>
      </c>
      <c r="C23" s="6" t="s">
        <v>137</v>
      </c>
      <c r="D23" s="20" t="s">
        <v>138</v>
      </c>
      <c r="E23" s="19"/>
      <c r="F23" s="19">
        <v>1137</v>
      </c>
      <c r="G23" s="21">
        <v>270</v>
      </c>
      <c r="H23" s="21">
        <v>272</v>
      </c>
      <c r="I23" s="8">
        <f>VLOOKUP(C23,'202310-202403出荷数total2403220951'!B:F,5,0)</f>
        <v>153</v>
      </c>
      <c r="J23" s="203">
        <f>VLOOKUP(C23,'出荷数2307～2406total241008110618'!B:F,5,0)</f>
        <v>657</v>
      </c>
      <c r="K23" s="214">
        <f>VLOOKUP(C23,'出荷数2407-2506total250730101950'!B:F,5,0)</f>
        <v>101</v>
      </c>
      <c r="L23" s="203">
        <f>VLOOKUP(C:C,total251219111800!B:F,5,0)</f>
        <v>88</v>
      </c>
      <c r="M23" s="8"/>
      <c r="N23" s="21">
        <f t="shared" si="0"/>
        <v>88</v>
      </c>
      <c r="O23" s="44">
        <v>1782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1782</v>
      </c>
      <c r="V23" s="45">
        <v>1694</v>
      </c>
      <c r="W23" s="41">
        <v>4.9382716049382713E-2</v>
      </c>
      <c r="X23" s="46"/>
      <c r="Y23" s="46"/>
    </row>
    <row r="24" spans="1:27">
      <c r="A24" s="29" t="s">
        <v>1060</v>
      </c>
      <c r="B24" s="30" t="s">
        <v>356</v>
      </c>
      <c r="C24" s="17" t="s">
        <v>42</v>
      </c>
      <c r="D24" s="24" t="s">
        <v>43</v>
      </c>
      <c r="E24" s="23"/>
      <c r="F24" s="19">
        <v>787</v>
      </c>
      <c r="G24" s="21">
        <v>450</v>
      </c>
      <c r="H24" s="21">
        <v>417</v>
      </c>
      <c r="I24" s="213">
        <f>VLOOKUP(C24,'202310-202403出荷数total2403220951'!B:F,5,0)</f>
        <v>450</v>
      </c>
      <c r="J24" s="203">
        <f>VLOOKUP(C24,'出荷数2307～2406total241008110618'!B:F,5,0)</f>
        <v>550</v>
      </c>
      <c r="K24" s="214">
        <f>VLOOKUP(C24,'出荷数2407-2506total250730101950'!B:F,5,0)</f>
        <v>160</v>
      </c>
      <c r="L24" s="203">
        <f>VLOOKUP(C:C,total251219111800!B:F,5,0)</f>
        <v>89</v>
      </c>
      <c r="M24" s="8"/>
      <c r="N24" s="21">
        <f t="shared" si="0"/>
        <v>89</v>
      </c>
      <c r="O24" s="44">
        <v>3704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3704</v>
      </c>
      <c r="V24" s="45">
        <v>3615</v>
      </c>
      <c r="W24" s="41">
        <v>2.4028077753779697E-2</v>
      </c>
      <c r="X24" s="46"/>
      <c r="Y24" s="46"/>
    </row>
    <row r="25" spans="1:27">
      <c r="A25" s="29" t="s">
        <v>1061</v>
      </c>
      <c r="B25" s="30" t="s">
        <v>356</v>
      </c>
      <c r="C25" s="7" t="s">
        <v>213</v>
      </c>
      <c r="D25" s="20" t="s">
        <v>1262</v>
      </c>
      <c r="E25" s="19" t="s">
        <v>214</v>
      </c>
      <c r="F25" s="19">
        <v>13</v>
      </c>
      <c r="G25" s="21">
        <v>4</v>
      </c>
      <c r="H25" s="21">
        <v>8</v>
      </c>
      <c r="I25" s="8">
        <f>VLOOKUP(C25,'202310-202403出荷数total2403220951'!B:F,5,0)</f>
        <v>1</v>
      </c>
      <c r="J25" s="203">
        <f>VLOOKUP(C25,'出荷数2307～2406total241008110618'!B:F,5,0)</f>
        <v>4</v>
      </c>
      <c r="K25" s="214">
        <f>VLOOKUP(C25,'出荷数2407-2506total250730101950'!B:F,5,0)</f>
        <v>6</v>
      </c>
      <c r="L25" s="203" t="e">
        <f>VLOOKUP(C:C,total251219111800!B:F,5,0)</f>
        <v>#N/A</v>
      </c>
      <c r="M25" s="8"/>
      <c r="N25" s="21">
        <v>0</v>
      </c>
      <c r="O25" s="44">
        <v>24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24</v>
      </c>
      <c r="V25" s="45">
        <v>24</v>
      </c>
      <c r="W25" s="41">
        <v>0</v>
      </c>
      <c r="X25" s="46"/>
      <c r="Y25" s="46"/>
    </row>
    <row r="26" spans="1:27">
      <c r="A26" s="29" t="s">
        <v>1062</v>
      </c>
      <c r="B26" s="30" t="s">
        <v>356</v>
      </c>
      <c r="C26" s="6" t="s">
        <v>110</v>
      </c>
      <c r="D26" s="20" t="s">
        <v>111</v>
      </c>
      <c r="E26" s="19"/>
      <c r="F26" s="19">
        <v>1809</v>
      </c>
      <c r="G26" s="21">
        <v>790</v>
      </c>
      <c r="H26" s="21">
        <v>1042</v>
      </c>
      <c r="I26" s="8">
        <f>VLOOKUP(C26,'202310-202403出荷数total2403220951'!B:F,5,0)</f>
        <v>164</v>
      </c>
      <c r="J26" s="203">
        <f>VLOOKUP(C26,'出荷数2307～2406total241008110618'!B:F,5,0)</f>
        <v>312</v>
      </c>
      <c r="K26" s="214">
        <f>VLOOKUP(C26,'出荷数2407-2506total250730101950'!B:F,5,0)</f>
        <v>454</v>
      </c>
      <c r="L26" s="203">
        <f>VLOOKUP(C:C,total251219111800!B:F,5,0)</f>
        <v>168</v>
      </c>
      <c r="M26" s="8"/>
      <c r="N26" s="21">
        <f t="shared" si="0"/>
        <v>168</v>
      </c>
      <c r="O26" s="44">
        <v>5689</v>
      </c>
      <c r="P26" s="44">
        <v>100</v>
      </c>
      <c r="Q26" s="44">
        <v>0</v>
      </c>
      <c r="R26" s="44">
        <v>0</v>
      </c>
      <c r="S26" s="44">
        <v>300</v>
      </c>
      <c r="T26" s="45">
        <v>-200</v>
      </c>
      <c r="U26" s="45">
        <v>5389</v>
      </c>
      <c r="V26" s="45">
        <v>5221</v>
      </c>
      <c r="W26" s="41">
        <v>2.9020556227327691E-2</v>
      </c>
      <c r="X26" s="46"/>
      <c r="Y26" s="46"/>
    </row>
    <row r="27" spans="1:27" s="152" customFormat="1">
      <c r="A27" s="144" t="s">
        <v>1063</v>
      </c>
      <c r="B27" s="145" t="s">
        <v>356</v>
      </c>
      <c r="C27" s="153" t="s">
        <v>170</v>
      </c>
      <c r="D27" s="154" t="s">
        <v>171</v>
      </c>
      <c r="E27" s="153"/>
      <c r="F27" s="146">
        <v>549</v>
      </c>
      <c r="G27" s="148">
        <v>303</v>
      </c>
      <c r="H27" s="148">
        <v>236</v>
      </c>
      <c r="I27" s="8">
        <f>VLOOKUP(C27,'202310-202403出荷数total2403220951'!B:F,5,0)</f>
        <v>241</v>
      </c>
      <c r="J27" s="203">
        <f>VLOOKUP(C27,'出荷数2307～2406total241008110618'!B:F,5,0)</f>
        <v>358</v>
      </c>
      <c r="K27" s="214">
        <f>VLOOKUP(C27,'出荷数2407-2506total250730101950'!B:F,5,0)</f>
        <v>392</v>
      </c>
      <c r="L27" s="203">
        <f>VLOOKUP(C:C,total251219111800!B:F,5,0)</f>
        <v>29</v>
      </c>
      <c r="M27" s="8"/>
      <c r="N27" s="21">
        <f t="shared" si="0"/>
        <v>29</v>
      </c>
      <c r="O27" s="148">
        <v>1917</v>
      </c>
      <c r="P27" s="148">
        <v>0</v>
      </c>
      <c r="Q27" s="44">
        <v>0</v>
      </c>
      <c r="R27" s="148">
        <v>0</v>
      </c>
      <c r="S27" s="148">
        <v>0</v>
      </c>
      <c r="T27" s="149">
        <v>0</v>
      </c>
      <c r="U27" s="149">
        <v>1917</v>
      </c>
      <c r="V27" s="149">
        <v>1888</v>
      </c>
      <c r="W27" s="150">
        <v>1.5127803860198226E-2</v>
      </c>
      <c r="X27" s="151"/>
      <c r="Y27" s="151"/>
      <c r="Z27" s="191"/>
      <c r="AA27" s="191"/>
    </row>
    <row r="28" spans="1:27">
      <c r="A28" s="29" t="s">
        <v>1064</v>
      </c>
      <c r="B28" s="30" t="s">
        <v>356</v>
      </c>
      <c r="C28" s="7" t="s">
        <v>196</v>
      </c>
      <c r="D28" s="20" t="s">
        <v>197</v>
      </c>
      <c r="E28" s="20" t="s">
        <v>198</v>
      </c>
      <c r="F28" s="19">
        <v>1160</v>
      </c>
      <c r="G28" s="21">
        <v>148</v>
      </c>
      <c r="H28" s="21">
        <v>651</v>
      </c>
      <c r="I28" s="8">
        <f>VLOOKUP(C28,'202310-202403出荷数total2403220951'!B:F,5,0)</f>
        <v>60</v>
      </c>
      <c r="J28" s="203">
        <f>VLOOKUP(C28,'出荷数2307～2406total241008110618'!B:F,5,0)</f>
        <v>125</v>
      </c>
      <c r="K28" s="214">
        <f>VLOOKUP(C28,'出荷数2407-2506total250730101950'!B:F,5,0)</f>
        <v>265</v>
      </c>
      <c r="L28" s="203">
        <f>VLOOKUP(C:C,total251219111800!B:F,5,0)</f>
        <v>38</v>
      </c>
      <c r="M28" s="211">
        <v>500</v>
      </c>
      <c r="N28" s="211">
        <v>500</v>
      </c>
      <c r="O28" s="44">
        <v>2298</v>
      </c>
      <c r="P28" s="44">
        <v>0</v>
      </c>
      <c r="Q28" s="44">
        <v>0</v>
      </c>
      <c r="R28" s="44">
        <v>0</v>
      </c>
      <c r="S28" s="44">
        <v>0</v>
      </c>
      <c r="T28" s="45">
        <v>0</v>
      </c>
      <c r="U28" s="45">
        <v>2298</v>
      </c>
      <c r="V28" s="45">
        <v>1798</v>
      </c>
      <c r="W28" s="41">
        <v>0.2175805047867711</v>
      </c>
      <c r="X28" s="46"/>
      <c r="Y28" s="46"/>
    </row>
    <row r="29" spans="1:27" s="152" customFormat="1" ht="15.75">
      <c r="A29" s="144" t="s">
        <v>1065</v>
      </c>
      <c r="B29" s="145" t="s">
        <v>356</v>
      </c>
      <c r="C29" s="146" t="s">
        <v>192</v>
      </c>
      <c r="D29" s="147" t="s">
        <v>190</v>
      </c>
      <c r="E29" s="146" t="s">
        <v>193</v>
      </c>
      <c r="F29" s="146">
        <v>935</v>
      </c>
      <c r="G29" s="148">
        <v>77</v>
      </c>
      <c r="H29" s="148">
        <v>731</v>
      </c>
      <c r="I29" s="8">
        <f>VLOOKUP(C29,'202310-202403出荷数total2403220951'!B:F,5,0)</f>
        <v>163</v>
      </c>
      <c r="J29" s="203">
        <f>VLOOKUP(C29,'出荷数2307～2406total241008110618'!B:F,5,0)</f>
        <v>235</v>
      </c>
      <c r="K29" s="214">
        <f>VLOOKUP(C29,'出荷数2407-2506total250730101950'!B:F,5,0)</f>
        <v>20</v>
      </c>
      <c r="L29" s="203">
        <f>VLOOKUP(C:C,total251219111800!B:F,5,0)</f>
        <v>2</v>
      </c>
      <c r="M29" s="8"/>
      <c r="N29" s="21">
        <f t="shared" si="0"/>
        <v>2</v>
      </c>
      <c r="O29" s="148">
        <v>5</v>
      </c>
      <c r="P29" s="148">
        <v>0</v>
      </c>
      <c r="Q29" s="44">
        <v>0</v>
      </c>
      <c r="R29" s="148">
        <v>0</v>
      </c>
      <c r="S29" s="148">
        <v>0</v>
      </c>
      <c r="T29" s="149">
        <v>0</v>
      </c>
      <c r="U29" s="149">
        <v>5</v>
      </c>
      <c r="V29" s="149">
        <v>3</v>
      </c>
      <c r="W29" s="150">
        <v>0.4</v>
      </c>
      <c r="X29" s="151"/>
      <c r="Y29" s="151"/>
    </row>
    <row r="30" spans="1:27">
      <c r="A30" s="29" t="s">
        <v>1066</v>
      </c>
      <c r="B30" s="30" t="s">
        <v>356</v>
      </c>
      <c r="C30" s="6" t="s">
        <v>177</v>
      </c>
      <c r="D30" s="20" t="s">
        <v>178</v>
      </c>
      <c r="E30" s="19" t="s">
        <v>179</v>
      </c>
      <c r="F30" s="19">
        <v>224</v>
      </c>
      <c r="G30" s="21">
        <v>198</v>
      </c>
      <c r="H30" s="21">
        <v>230</v>
      </c>
      <c r="I30" s="8">
        <f>VLOOKUP(C30,'202310-202403出荷数total2403220951'!B:F,5,0)</f>
        <v>91</v>
      </c>
      <c r="J30" s="203">
        <f>VLOOKUP(C30,'出荷数2307～2406total241008110618'!B:F,5,0)</f>
        <v>168</v>
      </c>
      <c r="K30" s="214">
        <f>VLOOKUP(C30,'出荷数2407-2506total250730101950'!B:F,5,0)</f>
        <v>52</v>
      </c>
      <c r="L30" s="203">
        <f>VLOOKUP(C:C,total251219111800!B:F,5,0)</f>
        <v>28</v>
      </c>
      <c r="M30" s="8"/>
      <c r="N30" s="21">
        <f t="shared" si="0"/>
        <v>28</v>
      </c>
      <c r="O30" s="44">
        <v>918</v>
      </c>
      <c r="P30" s="44">
        <v>0</v>
      </c>
      <c r="Q30" s="44">
        <v>0</v>
      </c>
      <c r="R30" s="44">
        <v>0</v>
      </c>
      <c r="S30" s="44">
        <v>0</v>
      </c>
      <c r="T30" s="45">
        <v>0</v>
      </c>
      <c r="U30" s="45">
        <v>918</v>
      </c>
      <c r="V30" s="45">
        <v>890</v>
      </c>
      <c r="W30" s="41">
        <v>3.0501089324618737E-2</v>
      </c>
      <c r="X30" s="46"/>
      <c r="Y30" s="46"/>
    </row>
    <row r="31" spans="1:27">
      <c r="A31" s="29" t="s">
        <v>1067</v>
      </c>
      <c r="B31" s="30" t="s">
        <v>356</v>
      </c>
      <c r="C31" s="6" t="s">
        <v>141</v>
      </c>
      <c r="D31" s="20" t="s">
        <v>142</v>
      </c>
      <c r="E31" s="19" t="s">
        <v>143</v>
      </c>
      <c r="F31" s="19">
        <v>714</v>
      </c>
      <c r="G31" s="21">
        <v>368</v>
      </c>
      <c r="H31" s="21">
        <v>496</v>
      </c>
      <c r="I31" s="8">
        <f>VLOOKUP(C31,'202310-202403出荷数total2403220951'!B:F,5,0)</f>
        <v>150</v>
      </c>
      <c r="J31" s="203">
        <f>VLOOKUP(C31,'出荷数2307～2406total241008110618'!B:F,5,0)</f>
        <v>247</v>
      </c>
      <c r="K31" s="214">
        <f>VLOOKUP(C31,'出荷数2407-2506total250730101950'!B:F,5,0)</f>
        <v>43</v>
      </c>
      <c r="L31" s="203">
        <f>VLOOKUP(C:C,total251219111800!B:F,5,0)</f>
        <v>29</v>
      </c>
      <c r="M31" s="8"/>
      <c r="N31" s="21">
        <f t="shared" si="0"/>
        <v>29</v>
      </c>
      <c r="O31" s="44">
        <v>1947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1947</v>
      </c>
      <c r="V31" s="45">
        <v>1918</v>
      </c>
      <c r="W31" s="41">
        <v>1.4894709809964048E-2</v>
      </c>
      <c r="X31" s="46"/>
      <c r="Y31" s="46"/>
    </row>
    <row r="32" spans="1:27">
      <c r="A32" s="29" t="s">
        <v>1068</v>
      </c>
      <c r="B32" s="30" t="s">
        <v>356</v>
      </c>
      <c r="C32" s="6" t="s">
        <v>107</v>
      </c>
      <c r="D32" s="20" t="s">
        <v>105</v>
      </c>
      <c r="E32" s="19" t="s">
        <v>87</v>
      </c>
      <c r="F32" s="19">
        <v>1116</v>
      </c>
      <c r="G32" s="21">
        <v>928</v>
      </c>
      <c r="H32" s="21">
        <v>1098</v>
      </c>
      <c r="I32" s="8">
        <f>VLOOKUP(C32,'202310-202403出荷数total2403220951'!B:F,5,0)</f>
        <v>427</v>
      </c>
      <c r="J32" s="203">
        <f>VLOOKUP(C32,'出荷数2307～2406total241008110618'!B:F,5,0)</f>
        <v>1008</v>
      </c>
      <c r="K32" s="214">
        <f>VLOOKUP(C32,'出荷数2407-2506total250730101950'!B:F,5,0)</f>
        <v>854</v>
      </c>
      <c r="L32" s="203">
        <f>VLOOKUP(C:C,total251219111800!B:F,5,0)</f>
        <v>345</v>
      </c>
      <c r="M32" s="8"/>
      <c r="N32" s="21">
        <f t="shared" si="0"/>
        <v>345</v>
      </c>
      <c r="O32" s="44">
        <v>3036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3036</v>
      </c>
      <c r="V32" s="45">
        <v>2691</v>
      </c>
      <c r="W32" s="41">
        <v>0.11363636363636363</v>
      </c>
      <c r="X32" s="46" t="s">
        <v>4354</v>
      </c>
      <c r="Y32" s="46"/>
    </row>
    <row r="33" spans="1:27">
      <c r="A33" s="29" t="s">
        <v>1069</v>
      </c>
      <c r="B33" s="30" t="s">
        <v>356</v>
      </c>
      <c r="C33" s="7" t="s">
        <v>156</v>
      </c>
      <c r="D33" s="20" t="s">
        <v>157</v>
      </c>
      <c r="E33" s="19"/>
      <c r="F33" s="19">
        <v>120</v>
      </c>
      <c r="G33" s="21">
        <v>98</v>
      </c>
      <c r="H33" s="21">
        <v>141</v>
      </c>
      <c r="I33" s="8">
        <f>VLOOKUP(C33,'202310-202403出荷数total2403220951'!B:F,5,0)</f>
        <v>41</v>
      </c>
      <c r="J33" s="203">
        <f>VLOOKUP(C33,'出荷数2307～2406total241008110618'!B:F,5,0)</f>
        <v>89</v>
      </c>
      <c r="K33" s="214">
        <f>VLOOKUP(C33,'出荷数2407-2506total250730101950'!B:F,5,0)</f>
        <v>92</v>
      </c>
      <c r="L33" s="203">
        <f>VLOOKUP(C:C,total251219111800!B:F,5,0)</f>
        <v>49</v>
      </c>
      <c r="M33" s="8"/>
      <c r="N33" s="21">
        <f t="shared" si="0"/>
        <v>49</v>
      </c>
      <c r="O33" s="44">
        <v>317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317</v>
      </c>
      <c r="V33" s="45">
        <v>268</v>
      </c>
      <c r="W33" s="41">
        <v>0.15457413249211358</v>
      </c>
      <c r="X33" s="46"/>
      <c r="Y33" s="46"/>
    </row>
    <row r="34" spans="1:27">
      <c r="A34" s="29" t="s">
        <v>1070</v>
      </c>
      <c r="B34" s="30" t="s">
        <v>356</v>
      </c>
      <c r="C34" s="7" t="s">
        <v>158</v>
      </c>
      <c r="D34" s="20" t="s">
        <v>159</v>
      </c>
      <c r="E34" s="19"/>
      <c r="F34" s="19">
        <v>1030</v>
      </c>
      <c r="G34" s="21">
        <v>390</v>
      </c>
      <c r="H34" s="21">
        <v>221</v>
      </c>
      <c r="I34" s="8">
        <f>VLOOKUP(C34,'202310-202403出荷数total2403220951'!B:F,5,0)</f>
        <v>53</v>
      </c>
      <c r="J34" s="203">
        <f>VLOOKUP(C34,'出荷数2307～2406total241008110618'!B:F,5,0)</f>
        <v>103</v>
      </c>
      <c r="K34" s="214">
        <f>VLOOKUP(C34,'出荷数2407-2506total250730101950'!B:F,5,0)</f>
        <v>224</v>
      </c>
      <c r="L34" s="203">
        <f>VLOOKUP(C:C,total251219111800!B:F,5,0)</f>
        <v>45</v>
      </c>
      <c r="M34" s="8"/>
      <c r="N34" s="21">
        <f t="shared" si="0"/>
        <v>45</v>
      </c>
      <c r="O34" s="44">
        <v>2078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2078</v>
      </c>
      <c r="V34" s="45">
        <v>2033</v>
      </c>
      <c r="W34" s="41">
        <v>2.165543792107796E-2</v>
      </c>
      <c r="X34" s="46"/>
      <c r="Y34" s="46"/>
    </row>
    <row r="35" spans="1:27">
      <c r="A35" s="29" t="s">
        <v>1071</v>
      </c>
      <c r="B35" s="30" t="s">
        <v>356</v>
      </c>
      <c r="C35" s="6" t="s">
        <v>122</v>
      </c>
      <c r="D35" s="20" t="s">
        <v>123</v>
      </c>
      <c r="E35" s="19"/>
      <c r="F35" s="19">
        <v>1322</v>
      </c>
      <c r="G35" s="21">
        <v>1075</v>
      </c>
      <c r="H35" s="21">
        <v>946</v>
      </c>
      <c r="I35" s="8">
        <f>VLOOKUP(C35,'202310-202403出荷数total2403220951'!B:F,5,0)</f>
        <v>348</v>
      </c>
      <c r="J35" s="203">
        <f>VLOOKUP(C35,'出荷数2307～2406total241008110618'!B:F,5,0)</f>
        <v>766</v>
      </c>
      <c r="K35" s="214">
        <f>VLOOKUP(C35,'出荷数2407-2506total250730101950'!B:F,5,0)</f>
        <v>1074</v>
      </c>
      <c r="L35" s="203">
        <f>VLOOKUP(C:C,total251219111800!B:F,5,0)</f>
        <v>327</v>
      </c>
      <c r="M35" s="8"/>
      <c r="N35" s="21">
        <f t="shared" si="0"/>
        <v>327</v>
      </c>
      <c r="O35" s="44">
        <v>3528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3528</v>
      </c>
      <c r="V35" s="45">
        <v>3201</v>
      </c>
      <c r="W35" s="41">
        <v>9.2687074829931979E-2</v>
      </c>
      <c r="X35" s="46"/>
      <c r="Y35" s="46"/>
    </row>
    <row r="36" spans="1:27">
      <c r="A36" s="29" t="s">
        <v>1072</v>
      </c>
      <c r="B36" s="30" t="s">
        <v>356</v>
      </c>
      <c r="C36" s="17" t="s">
        <v>44</v>
      </c>
      <c r="D36" s="24" t="s">
        <v>45</v>
      </c>
      <c r="E36" s="23"/>
      <c r="F36" s="19">
        <v>1781</v>
      </c>
      <c r="G36" s="21">
        <v>1472</v>
      </c>
      <c r="H36" s="21">
        <v>1360</v>
      </c>
      <c r="I36" s="213">
        <f>VLOOKUP(C36,'202310-202403出荷数total2403220951'!B:F,5,0)</f>
        <v>3651</v>
      </c>
      <c r="J36" s="203">
        <f>VLOOKUP(C36,'出荷数2307～2406total241008110618'!B:F,5,0)</f>
        <v>4452</v>
      </c>
      <c r="K36" s="214">
        <f>VLOOKUP(C36,'出荷数2407-2506total250730101950'!B:F,5,0)</f>
        <v>4054</v>
      </c>
      <c r="L36" s="203">
        <f>VLOOKUP(C:C,total251219111800!B:F,5,0)</f>
        <v>524</v>
      </c>
      <c r="M36" s="8"/>
      <c r="N36" s="21">
        <f t="shared" si="0"/>
        <v>524</v>
      </c>
      <c r="O36" s="44">
        <v>12994</v>
      </c>
      <c r="P36" s="44">
        <v>0</v>
      </c>
      <c r="Q36" s="44">
        <v>100</v>
      </c>
      <c r="R36" s="44">
        <v>0</v>
      </c>
      <c r="S36" s="44">
        <v>0</v>
      </c>
      <c r="T36" s="45">
        <v>0</v>
      </c>
      <c r="U36" s="45">
        <v>13094</v>
      </c>
      <c r="V36" s="45">
        <v>12570</v>
      </c>
      <c r="W36" s="41">
        <v>4.0326304448206868E-2</v>
      </c>
      <c r="X36" s="46"/>
      <c r="Y36" s="46"/>
    </row>
    <row r="37" spans="1:27">
      <c r="A37" s="29" t="s">
        <v>1073</v>
      </c>
      <c r="B37" s="30" t="s">
        <v>356</v>
      </c>
      <c r="C37" s="6" t="s">
        <v>184</v>
      </c>
      <c r="D37" s="20" t="s">
        <v>185</v>
      </c>
      <c r="E37" s="19" t="s">
        <v>186</v>
      </c>
      <c r="F37" s="19">
        <v>1210</v>
      </c>
      <c r="G37" s="21">
        <v>214</v>
      </c>
      <c r="H37" s="21">
        <v>13</v>
      </c>
      <c r="I37" s="8">
        <f>VLOOKUP(C37,'202310-202403出荷数total2403220951'!B:F,5,0)</f>
        <v>75</v>
      </c>
      <c r="J37" s="203">
        <f>VLOOKUP(C37,'出荷数2307～2406total241008110618'!B:F,5,0)</f>
        <v>79</v>
      </c>
      <c r="K37" s="214">
        <f>VLOOKUP(C37,'出荷数2407-2506total250730101950'!B:F,5,0)</f>
        <v>1</v>
      </c>
      <c r="L37" s="203">
        <f>VLOOKUP(C:C,total251219111800!B:F,5,0)</f>
        <v>3</v>
      </c>
      <c r="M37" s="8"/>
      <c r="N37" s="21">
        <f t="shared" si="0"/>
        <v>3</v>
      </c>
      <c r="O37" s="44">
        <v>875</v>
      </c>
      <c r="P37" s="44">
        <v>0</v>
      </c>
      <c r="Q37" s="44">
        <v>0</v>
      </c>
      <c r="R37" s="44">
        <v>0</v>
      </c>
      <c r="S37" s="44">
        <v>0</v>
      </c>
      <c r="T37" s="45">
        <v>0</v>
      </c>
      <c r="U37" s="45">
        <v>875</v>
      </c>
      <c r="V37" s="45">
        <v>872</v>
      </c>
      <c r="W37" s="41">
        <v>3.4285714285714284E-3</v>
      </c>
      <c r="X37" s="46"/>
      <c r="Y37" s="46"/>
    </row>
    <row r="38" spans="1:27">
      <c r="A38" s="29" t="s">
        <v>1074</v>
      </c>
      <c r="B38" s="30" t="s">
        <v>356</v>
      </c>
      <c r="C38" s="7" t="s">
        <v>1006</v>
      </c>
      <c r="D38" s="20" t="s">
        <v>1261</v>
      </c>
      <c r="E38" s="19" t="s">
        <v>214</v>
      </c>
      <c r="F38" s="19">
        <v>271</v>
      </c>
      <c r="G38" s="21">
        <v>200</v>
      </c>
      <c r="H38" s="21">
        <v>124</v>
      </c>
      <c r="I38" s="8">
        <f>VLOOKUP(C38,'202310-202403出荷数total2403220951'!B:F,5,0)</f>
        <v>63</v>
      </c>
      <c r="J38" s="203">
        <f>VLOOKUP(C38,'出荷数2307～2406total241008110618'!B:F,5,0)</f>
        <v>93</v>
      </c>
      <c r="K38" s="214">
        <f>VLOOKUP(C38,'出荷数2407-2506total250730101950'!B:F,5,0)</f>
        <v>14</v>
      </c>
      <c r="L38" s="203">
        <f>VLOOKUP(C:C,total251219111800!B:F,5,0)</f>
        <v>140</v>
      </c>
      <c r="M38" s="8"/>
      <c r="N38" s="21">
        <f t="shared" si="0"/>
        <v>140</v>
      </c>
      <c r="O38" s="44">
        <v>797</v>
      </c>
      <c r="P38" s="44">
        <v>0</v>
      </c>
      <c r="Q38" s="44">
        <v>0</v>
      </c>
      <c r="R38" s="44">
        <v>0</v>
      </c>
      <c r="S38" s="44">
        <v>0</v>
      </c>
      <c r="T38" s="45">
        <v>0</v>
      </c>
      <c r="U38" s="45">
        <v>797</v>
      </c>
      <c r="V38" s="45">
        <v>657</v>
      </c>
      <c r="W38" s="41">
        <v>0.17565872020075282</v>
      </c>
      <c r="X38" s="46"/>
      <c r="Y38" s="46"/>
    </row>
    <row r="39" spans="1:27" s="152" customFormat="1">
      <c r="A39" s="144" t="s">
        <v>1075</v>
      </c>
      <c r="B39" s="145" t="s">
        <v>356</v>
      </c>
      <c r="C39" s="147" t="s">
        <v>209</v>
      </c>
      <c r="D39" s="147" t="s">
        <v>210</v>
      </c>
      <c r="E39" s="146"/>
      <c r="F39" s="146"/>
      <c r="G39" s="148">
        <v>9</v>
      </c>
      <c r="H39" s="148">
        <v>1109</v>
      </c>
      <c r="I39" s="8" t="e">
        <f>VLOOKUP(C39,'202310-202403出荷数total2403220951'!B:F,5,0)</f>
        <v>#N/A</v>
      </c>
      <c r="J39" s="203" t="e">
        <f>VLOOKUP(C39,'出荷数2307～2406total241008110618'!B:F,5,0)</f>
        <v>#N/A</v>
      </c>
      <c r="K39" s="214" t="e">
        <f>VLOOKUP(C39,'出荷数2407-2506total250730101950'!B:F,5,0)</f>
        <v>#N/A</v>
      </c>
      <c r="L39" s="203" t="e">
        <f>VLOOKUP(C:C,total251219111800!B:F,5,0)</f>
        <v>#N/A</v>
      </c>
      <c r="M39" s="211">
        <v>470</v>
      </c>
      <c r="N39" s="211">
        <v>470</v>
      </c>
      <c r="O39" s="148">
        <v>106</v>
      </c>
      <c r="P39" s="148">
        <v>0</v>
      </c>
      <c r="Q39" s="44">
        <v>0</v>
      </c>
      <c r="R39" s="148">
        <v>0</v>
      </c>
      <c r="S39" s="148">
        <v>0</v>
      </c>
      <c r="T39" s="149">
        <v>0</v>
      </c>
      <c r="U39" s="149">
        <v>106</v>
      </c>
      <c r="V39" s="149">
        <v>-364</v>
      </c>
      <c r="W39" s="150">
        <v>4.4339622641509431</v>
      </c>
      <c r="X39" s="151"/>
      <c r="Y39" s="151"/>
      <c r="Z39" s="191"/>
      <c r="AA39" s="191"/>
    </row>
    <row r="40" spans="1:27">
      <c r="A40" s="29" t="s">
        <v>1076</v>
      </c>
      <c r="B40" s="30" t="s">
        <v>356</v>
      </c>
      <c r="C40" s="6" t="s">
        <v>357</v>
      </c>
      <c r="D40" s="20" t="s">
        <v>59</v>
      </c>
      <c r="E40" s="19"/>
      <c r="F40" s="19">
        <v>19</v>
      </c>
      <c r="G40" s="21">
        <v>1283</v>
      </c>
      <c r="H40" s="21">
        <v>7</v>
      </c>
      <c r="I40" s="8">
        <f>VLOOKUP(C40,'202310-202403出荷数total2403220951'!B:F,5,0)</f>
        <v>223</v>
      </c>
      <c r="J40" s="203">
        <f>VLOOKUP(C40,'出荷数2307～2406total241008110618'!B:F,5,0)</f>
        <v>598</v>
      </c>
      <c r="K40" s="214">
        <f>VLOOKUP(C40,'出荷数2407-2506total250730101950'!B:F,5,0)</f>
        <v>73</v>
      </c>
      <c r="L40" s="203">
        <f>VLOOKUP(C:C,total251219111800!B:F,5,0)</f>
        <v>5</v>
      </c>
      <c r="M40" s="8"/>
      <c r="N40" s="21">
        <f t="shared" si="0"/>
        <v>5</v>
      </c>
      <c r="O40" s="44">
        <v>4161</v>
      </c>
      <c r="P40" s="44">
        <v>0</v>
      </c>
      <c r="Q40" s="44">
        <v>0</v>
      </c>
      <c r="R40" s="44">
        <v>0</v>
      </c>
      <c r="S40" s="44">
        <v>0</v>
      </c>
      <c r="T40" s="45">
        <v>0</v>
      </c>
      <c r="U40" s="45">
        <v>4161</v>
      </c>
      <c r="V40" s="45">
        <v>4156</v>
      </c>
      <c r="W40" s="41">
        <v>1.2016342225426579E-3</v>
      </c>
      <c r="X40" s="46"/>
      <c r="Y40" s="46"/>
    </row>
    <row r="41" spans="1:27">
      <c r="A41" s="29" t="s">
        <v>1077</v>
      </c>
      <c r="B41" s="30" t="s">
        <v>356</v>
      </c>
      <c r="C41" s="7" t="s">
        <v>219</v>
      </c>
      <c r="D41" s="20" t="s">
        <v>220</v>
      </c>
      <c r="E41" s="19"/>
      <c r="F41" s="19">
        <v>825</v>
      </c>
      <c r="G41" s="21">
        <v>660</v>
      </c>
      <c r="H41" s="21">
        <v>1314</v>
      </c>
      <c r="I41" s="8">
        <f>VLOOKUP(C41,'202310-202403出荷数total2403220951'!B:F,5,0)</f>
        <v>262</v>
      </c>
      <c r="J41" s="203">
        <f>VLOOKUP(C41,'出荷数2307～2406total241008110618'!B:F,5,0)</f>
        <v>723</v>
      </c>
      <c r="K41" s="214">
        <f>VLOOKUP(C41,'出荷数2407-2506total250730101950'!B:F,5,0)</f>
        <v>1443</v>
      </c>
      <c r="L41" s="203">
        <f>VLOOKUP(C:C,total251219111800!B:F,5,0)</f>
        <v>305</v>
      </c>
      <c r="M41" s="8"/>
      <c r="N41" s="21">
        <f t="shared" si="0"/>
        <v>305</v>
      </c>
      <c r="O41" s="44">
        <v>3047</v>
      </c>
      <c r="P41" s="44">
        <v>190</v>
      </c>
      <c r="Q41" s="44">
        <v>0</v>
      </c>
      <c r="R41" s="44">
        <v>0</v>
      </c>
      <c r="S41" s="44">
        <v>300</v>
      </c>
      <c r="T41" s="45">
        <v>-110</v>
      </c>
      <c r="U41" s="45">
        <v>2747</v>
      </c>
      <c r="V41" s="45">
        <v>2442</v>
      </c>
      <c r="W41" s="41">
        <v>9.422304603027494E-2</v>
      </c>
      <c r="X41" s="46"/>
      <c r="Y41" s="46"/>
    </row>
    <row r="42" spans="1:27">
      <c r="A42" s="29" t="s">
        <v>1078</v>
      </c>
      <c r="B42" s="30" t="s">
        <v>356</v>
      </c>
      <c r="C42" s="6" t="s">
        <v>358</v>
      </c>
      <c r="D42" s="20" t="s">
        <v>352</v>
      </c>
      <c r="E42" s="19"/>
      <c r="F42" s="19">
        <v>33</v>
      </c>
      <c r="G42" s="21">
        <v>994</v>
      </c>
      <c r="H42" s="21">
        <v>20</v>
      </c>
      <c r="I42" s="8">
        <f>VLOOKUP(C42,'202310-202403出荷数total2403220951'!B:F,5,0)</f>
        <v>14</v>
      </c>
      <c r="J42" s="203">
        <f>VLOOKUP(C42,'出荷数2307～2406total241008110618'!B:F,5,0)</f>
        <v>26</v>
      </c>
      <c r="K42" s="214">
        <f>VLOOKUP(C42,'出荷数2407-2506total250730101950'!B:F,5,0)</f>
        <v>8</v>
      </c>
      <c r="L42" s="203">
        <f>VLOOKUP(C:C,total251219111800!B:F,5,0)</f>
        <v>4</v>
      </c>
      <c r="M42" s="8"/>
      <c r="N42" s="21">
        <f t="shared" si="0"/>
        <v>4</v>
      </c>
      <c r="O42" s="44">
        <v>4563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4563</v>
      </c>
      <c r="V42" s="45">
        <v>4559</v>
      </c>
      <c r="W42" s="41">
        <v>8.7661626123164589E-4</v>
      </c>
      <c r="X42" s="46"/>
      <c r="Y42" s="46"/>
    </row>
    <row r="43" spans="1:27">
      <c r="A43" s="29" t="s">
        <v>1079</v>
      </c>
      <c r="B43" s="30" t="s">
        <v>356</v>
      </c>
      <c r="C43" s="17" t="s">
        <v>258</v>
      </c>
      <c r="D43" s="24" t="s">
        <v>259</v>
      </c>
      <c r="E43" s="23"/>
      <c r="F43" s="19">
        <v>15</v>
      </c>
      <c r="G43" s="21">
        <v>257</v>
      </c>
      <c r="H43" s="21">
        <v>96</v>
      </c>
      <c r="I43" s="8">
        <f>VLOOKUP(C43,'202310-202403出荷数total2403220951'!B:F,5,0)</f>
        <v>18</v>
      </c>
      <c r="J43" s="203">
        <f>VLOOKUP(C43,'出荷数2307～2406total241008110618'!B:F,5,0)</f>
        <v>45</v>
      </c>
      <c r="K43" s="214">
        <f>VLOOKUP(C43,'出荷数2407-2506total250730101950'!B:F,5,0)</f>
        <v>101</v>
      </c>
      <c r="L43" s="203">
        <f>VLOOKUP(C:C,total251219111800!B:F,5,0)</f>
        <v>21</v>
      </c>
      <c r="M43" s="8"/>
      <c r="N43" s="21">
        <f t="shared" si="0"/>
        <v>21</v>
      </c>
      <c r="O43" s="44">
        <v>787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787</v>
      </c>
      <c r="V43" s="45">
        <v>766</v>
      </c>
      <c r="W43" s="41">
        <v>2.6683608640406607E-2</v>
      </c>
      <c r="X43" s="46"/>
      <c r="Y43" s="46"/>
    </row>
    <row r="44" spans="1:27">
      <c r="A44" s="29"/>
      <c r="B44" s="30" t="s">
        <v>356</v>
      </c>
      <c r="C44" s="17" t="s">
        <v>4241</v>
      </c>
      <c r="D44" s="24" t="s">
        <v>4363</v>
      </c>
      <c r="E44" s="23"/>
      <c r="F44" s="19"/>
      <c r="G44" s="21"/>
      <c r="H44" s="21"/>
      <c r="I44" s="8"/>
      <c r="J44" s="203"/>
      <c r="K44" s="214"/>
      <c r="L44" s="203">
        <f>VLOOKUP(C:C,total251219111800!B:F,5,0)</f>
        <v>3</v>
      </c>
      <c r="M44" s="8"/>
      <c r="N44" s="21">
        <f t="shared" si="0"/>
        <v>3</v>
      </c>
      <c r="O44" s="44">
        <v>493</v>
      </c>
      <c r="P44" s="44">
        <v>0</v>
      </c>
      <c r="Q44" s="44">
        <v>1000</v>
      </c>
      <c r="R44" s="44">
        <v>0</v>
      </c>
      <c r="S44" s="44">
        <v>0</v>
      </c>
      <c r="T44" s="45">
        <v>0</v>
      </c>
      <c r="U44" s="45">
        <v>1493</v>
      </c>
      <c r="V44" s="45">
        <v>1490</v>
      </c>
      <c r="W44" s="41">
        <v>6.0851926977687626E-3</v>
      </c>
      <c r="X44" s="46"/>
      <c r="Y44" s="46"/>
    </row>
    <row r="45" spans="1:27" s="152" customFormat="1">
      <c r="A45" s="29" t="s">
        <v>1080</v>
      </c>
      <c r="B45" s="145" t="s">
        <v>356</v>
      </c>
      <c r="C45" s="146" t="s">
        <v>36</v>
      </c>
      <c r="D45" s="147" t="s">
        <v>37</v>
      </c>
      <c r="E45" s="146"/>
      <c r="F45" s="146">
        <v>940</v>
      </c>
      <c r="G45" s="148">
        <v>457</v>
      </c>
      <c r="H45" s="21">
        <v>1013</v>
      </c>
      <c r="I45" s="8">
        <f>VLOOKUP(C45,'202310-202403出荷数total2403220951'!B:F,5,0)</f>
        <v>669</v>
      </c>
      <c r="J45" s="203">
        <f>VLOOKUP(C45,'出荷数2307～2406total241008110618'!B:F,5,0)</f>
        <v>4147</v>
      </c>
      <c r="K45" s="214">
        <f>VLOOKUP(C45,'出荷数2407-2506total250730101950'!B:F,5,0)</f>
        <v>4439</v>
      </c>
      <c r="L45" s="203">
        <f>VLOOKUP(C:C,total251219111800!B:F,5,0)</f>
        <v>49</v>
      </c>
      <c r="M45" s="8"/>
      <c r="N45" s="21">
        <f t="shared" si="0"/>
        <v>49</v>
      </c>
      <c r="O45" s="148">
        <v>307</v>
      </c>
      <c r="P45" s="148">
        <v>0</v>
      </c>
      <c r="Q45" s="44">
        <v>0</v>
      </c>
      <c r="R45" s="148">
        <v>0</v>
      </c>
      <c r="S45" s="148">
        <v>0</v>
      </c>
      <c r="T45" s="149">
        <v>0</v>
      </c>
      <c r="U45" s="149">
        <v>307</v>
      </c>
      <c r="V45" s="149">
        <v>258</v>
      </c>
      <c r="W45" s="150">
        <v>0.15960912052117263</v>
      </c>
      <c r="X45" s="151"/>
      <c r="Y45" s="151"/>
      <c r="Z45" s="191"/>
      <c r="AA45" s="191"/>
    </row>
    <row r="46" spans="1:27" s="152" customFormat="1">
      <c r="A46" s="29" t="s">
        <v>1081</v>
      </c>
      <c r="B46" s="145" t="s">
        <v>356</v>
      </c>
      <c r="C46" s="146" t="s">
        <v>24</v>
      </c>
      <c r="D46" s="147" t="s">
        <v>25</v>
      </c>
      <c r="E46" s="146"/>
      <c r="F46" s="146">
        <v>149</v>
      </c>
      <c r="G46" s="148">
        <v>373</v>
      </c>
      <c r="H46" s="21">
        <v>66</v>
      </c>
      <c r="I46" s="8">
        <f>VLOOKUP(C46,'202310-202403出荷数total2403220951'!B:F,5,0)</f>
        <v>150</v>
      </c>
      <c r="J46" s="203">
        <f>VLOOKUP(C46,'出荷数2307～2406total241008110618'!B:F,5,0)</f>
        <v>203</v>
      </c>
      <c r="K46" s="214">
        <f>VLOOKUP(C46,'出荷数2407-2506total250730101950'!B:F,5,0)</f>
        <v>212</v>
      </c>
      <c r="L46" s="203">
        <f>VLOOKUP(C:C,total251219111800!B:F,5,0)</f>
        <v>39</v>
      </c>
      <c r="M46" s="8"/>
      <c r="N46" s="21">
        <f t="shared" si="0"/>
        <v>39</v>
      </c>
      <c r="O46" s="148">
        <v>958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958</v>
      </c>
      <c r="V46" s="149">
        <v>919</v>
      </c>
      <c r="W46" s="150">
        <v>4.07098121085595E-2</v>
      </c>
      <c r="X46" s="151"/>
      <c r="Y46" s="151"/>
      <c r="Z46" s="191"/>
      <c r="AA46" s="191"/>
    </row>
    <row r="47" spans="1:27">
      <c r="A47" s="29" t="s">
        <v>1082</v>
      </c>
      <c r="B47" s="30" t="s">
        <v>356</v>
      </c>
      <c r="C47" s="6" t="s">
        <v>83</v>
      </c>
      <c r="D47" s="20" t="s">
        <v>84</v>
      </c>
      <c r="E47" s="19" t="s">
        <v>85</v>
      </c>
      <c r="F47" s="19">
        <v>2264</v>
      </c>
      <c r="G47" s="21">
        <v>1923</v>
      </c>
      <c r="H47" s="21">
        <v>1776</v>
      </c>
      <c r="I47" s="8">
        <f>VLOOKUP(C47,'202310-202403出荷数total2403220951'!B:F,5,0)</f>
        <v>535</v>
      </c>
      <c r="J47" s="203">
        <f>VLOOKUP(C47,'出荷数2307～2406total241008110618'!B:F,5,0)</f>
        <v>2161</v>
      </c>
      <c r="K47" s="214">
        <f>VLOOKUP(C47,'出荷数2407-2506total250730101950'!B:F,5,0)</f>
        <v>933</v>
      </c>
      <c r="L47" s="203">
        <f>VLOOKUP(C:C,total251219111800!B:F,5,0)</f>
        <v>398</v>
      </c>
      <c r="M47" s="8"/>
      <c r="N47" s="21">
        <f t="shared" si="0"/>
        <v>398</v>
      </c>
      <c r="O47" s="44">
        <v>2625</v>
      </c>
      <c r="P47" s="44">
        <v>0</v>
      </c>
      <c r="Q47" s="44">
        <v>0</v>
      </c>
      <c r="R47" s="44">
        <v>0</v>
      </c>
      <c r="S47" s="44">
        <v>0</v>
      </c>
      <c r="T47" s="45">
        <v>0</v>
      </c>
      <c r="U47" s="45">
        <v>2625</v>
      </c>
      <c r="V47" s="45">
        <v>2227</v>
      </c>
      <c r="W47" s="41">
        <v>0.15161904761904763</v>
      </c>
      <c r="X47" s="46"/>
      <c r="Y47" s="46"/>
    </row>
    <row r="48" spans="1:27">
      <c r="A48" s="192" t="s">
        <v>1083</v>
      </c>
      <c r="B48" s="193" t="s">
        <v>356</v>
      </c>
      <c r="C48" s="194" t="s">
        <v>67</v>
      </c>
      <c r="D48" s="195" t="s">
        <v>68</v>
      </c>
      <c r="E48" s="194"/>
      <c r="F48" s="194">
        <v>3482</v>
      </c>
      <c r="G48" s="196">
        <v>1186</v>
      </c>
      <c r="H48" s="196">
        <v>1004</v>
      </c>
      <c r="I48" s="196">
        <f>VLOOKUP(C48,'202310-202403出荷数total2403220951'!B:F,5,0)</f>
        <v>594</v>
      </c>
      <c r="J48" s="196">
        <f>VLOOKUP(C48,'出荷数2307～2406total241008110618'!B:F,5,0)</f>
        <v>1198</v>
      </c>
      <c r="K48" s="196">
        <f>VLOOKUP(C48,'出荷数2407-2506total250730101950'!B:F,5,0)</f>
        <v>1234</v>
      </c>
      <c r="L48" s="196">
        <f>VLOOKUP(C:C,total251219111800!B:F,5,0)</f>
        <v>693</v>
      </c>
      <c r="M48" s="196"/>
      <c r="N48" s="196">
        <f t="shared" si="0"/>
        <v>693</v>
      </c>
      <c r="O48" s="196">
        <v>589</v>
      </c>
      <c r="P48" s="196">
        <v>0</v>
      </c>
      <c r="Q48" s="196">
        <v>0</v>
      </c>
      <c r="R48" s="196">
        <v>0</v>
      </c>
      <c r="S48" s="196">
        <v>0</v>
      </c>
      <c r="T48" s="197">
        <v>0</v>
      </c>
      <c r="U48" s="197">
        <v>589</v>
      </c>
      <c r="V48" s="197">
        <v>-104</v>
      </c>
      <c r="W48" s="198">
        <v>1.1765704584040746</v>
      </c>
      <c r="X48" s="199"/>
      <c r="Y48" s="199"/>
    </row>
    <row r="49" spans="1:27" s="277" customFormat="1">
      <c r="A49" s="269" t="s">
        <v>1084</v>
      </c>
      <c r="B49" s="270" t="s">
        <v>356</v>
      </c>
      <c r="C49" s="271" t="s">
        <v>20</v>
      </c>
      <c r="D49" s="272" t="s">
        <v>21</v>
      </c>
      <c r="E49" s="271"/>
      <c r="F49" s="271">
        <v>5224</v>
      </c>
      <c r="G49" s="202">
        <v>1145</v>
      </c>
      <c r="H49" s="202">
        <v>1174</v>
      </c>
      <c r="I49" s="202">
        <f>VLOOKUP(C49,'202310-202403出荷数total2403220951'!B:F,5,0)</f>
        <v>435</v>
      </c>
      <c r="J49" s="202">
        <f>VLOOKUP(C49,'出荷数2307～2406total241008110618'!B:F,5,0)</f>
        <v>653</v>
      </c>
      <c r="K49" s="214">
        <f>VLOOKUP(C49,'出荷数2407-2506total250730101950'!B:F,5,0)</f>
        <v>1213</v>
      </c>
      <c r="L49" s="203">
        <f>VLOOKUP(C:C,total251219111800!B:F,5,0)</f>
        <v>373</v>
      </c>
      <c r="M49" s="8"/>
      <c r="N49" s="21">
        <f t="shared" si="0"/>
        <v>373</v>
      </c>
      <c r="O49" s="202">
        <v>3846</v>
      </c>
      <c r="P49" s="202">
        <v>0</v>
      </c>
      <c r="Q49" s="202">
        <v>0</v>
      </c>
      <c r="R49" s="202">
        <v>0</v>
      </c>
      <c r="S49" s="202">
        <v>0</v>
      </c>
      <c r="T49" s="273">
        <v>0</v>
      </c>
      <c r="U49" s="273">
        <v>3846</v>
      </c>
      <c r="V49" s="273">
        <v>3473</v>
      </c>
      <c r="W49" s="274">
        <v>9.6983879355174205E-2</v>
      </c>
      <c r="X49" s="275"/>
      <c r="Y49" s="275"/>
      <c r="Z49" s="276"/>
      <c r="AA49" s="276"/>
    </row>
    <row r="50" spans="1:27">
      <c r="A50" s="29" t="s">
        <v>1085</v>
      </c>
      <c r="B50" s="30" t="s">
        <v>356</v>
      </c>
      <c r="C50" s="6" t="s">
        <v>150</v>
      </c>
      <c r="D50" s="20" t="s">
        <v>151</v>
      </c>
      <c r="E50" s="19"/>
      <c r="F50" s="19"/>
      <c r="G50" s="21">
        <v>537</v>
      </c>
      <c r="H50" s="21">
        <v>3033</v>
      </c>
      <c r="I50" s="213">
        <f>VLOOKUP(C50,'202310-202403出荷数total2403220951'!B:F,5,0)</f>
        <v>1920</v>
      </c>
      <c r="J50" s="203">
        <f>VLOOKUP(C50,'出荷数2307～2406total241008110618'!B:F,5,0)</f>
        <v>4184</v>
      </c>
      <c r="K50" s="214">
        <f>VLOOKUP(C50,'出荷数2407-2506total250730101950'!B:F,5,0)</f>
        <v>3497</v>
      </c>
      <c r="L50" s="203">
        <f>VLOOKUP(C:C,total251219111800!B:F,5,0)</f>
        <v>1086</v>
      </c>
      <c r="M50" s="211">
        <v>750</v>
      </c>
      <c r="N50" s="21">
        <f t="shared" si="0"/>
        <v>1086</v>
      </c>
      <c r="O50" s="44">
        <v>4659</v>
      </c>
      <c r="P50" s="44">
        <v>840</v>
      </c>
      <c r="Q50" s="44">
        <v>0</v>
      </c>
      <c r="R50" s="44">
        <v>0</v>
      </c>
      <c r="S50" s="44">
        <v>840</v>
      </c>
      <c r="T50" s="45">
        <v>0</v>
      </c>
      <c r="U50" s="45">
        <v>3819</v>
      </c>
      <c r="V50" s="45">
        <v>2733</v>
      </c>
      <c r="W50" s="41">
        <v>0.19749045280960176</v>
      </c>
      <c r="X50" s="46"/>
      <c r="Y50" s="46"/>
    </row>
    <row r="51" spans="1:27" s="200" customFormat="1">
      <c r="A51" s="192" t="s">
        <v>1086</v>
      </c>
      <c r="B51" s="193" t="s">
        <v>356</v>
      </c>
      <c r="C51" s="194" t="s">
        <v>164</v>
      </c>
      <c r="D51" s="195" t="s">
        <v>163</v>
      </c>
      <c r="E51" s="194" t="s">
        <v>165</v>
      </c>
      <c r="F51" s="194">
        <v>1023</v>
      </c>
      <c r="G51" s="196">
        <v>517</v>
      </c>
      <c r="H51" s="196">
        <v>437</v>
      </c>
      <c r="I51" s="196">
        <f>VLOOKUP(C51,'202310-202403出荷数total2403220951'!B:F,5,0)</f>
        <v>346</v>
      </c>
      <c r="J51" s="196">
        <f>VLOOKUP(C51,'出荷数2307～2406total241008110618'!B:F,5,0)</f>
        <v>396</v>
      </c>
      <c r="K51" s="196">
        <f>VLOOKUP(C51,'出荷数2407-2506total250730101950'!B:F,5,0)</f>
        <v>187</v>
      </c>
      <c r="L51" s="196">
        <f>VLOOKUP(C:C,total251219111800!B:F,5,0)</f>
        <v>6</v>
      </c>
      <c r="M51" s="196"/>
      <c r="N51" s="196">
        <f t="shared" si="0"/>
        <v>6</v>
      </c>
      <c r="O51" s="196">
        <v>1255</v>
      </c>
      <c r="P51" s="196">
        <v>600</v>
      </c>
      <c r="Q51" s="196">
        <v>0</v>
      </c>
      <c r="R51" s="196">
        <v>0</v>
      </c>
      <c r="S51" s="196">
        <v>600</v>
      </c>
      <c r="T51" s="197">
        <v>0</v>
      </c>
      <c r="U51" s="197">
        <v>655</v>
      </c>
      <c r="V51" s="197">
        <v>649</v>
      </c>
      <c r="W51" s="198">
        <v>3.234501347708895E-3</v>
      </c>
      <c r="X51" s="199"/>
      <c r="Y51" s="199"/>
      <c r="Z51" s="201"/>
      <c r="AA51" s="201"/>
    </row>
    <row r="52" spans="1:27" s="152" customFormat="1" ht="15.75">
      <c r="A52" s="29" t="s">
        <v>1087</v>
      </c>
      <c r="B52" s="145" t="s">
        <v>356</v>
      </c>
      <c r="C52" s="146" t="s">
        <v>233</v>
      </c>
      <c r="D52" s="147" t="s">
        <v>234</v>
      </c>
      <c r="E52" s="146"/>
      <c r="F52" s="146">
        <v>843</v>
      </c>
      <c r="G52" s="148">
        <v>647</v>
      </c>
      <c r="H52" s="21">
        <v>2107</v>
      </c>
      <c r="I52" s="8" t="e">
        <f>VLOOKUP(C52,'202310-202403出荷数total2403220951'!B:F,5,0)</f>
        <v>#N/A</v>
      </c>
      <c r="J52" s="203" t="e">
        <f>VLOOKUP(C52,'出荷数2307～2406total241008110618'!B:F,5,0)</f>
        <v>#N/A</v>
      </c>
      <c r="K52" s="214" t="e">
        <f>VLOOKUP(C52,'出荷数2407-2506total250730101950'!B:F,5,0)</f>
        <v>#N/A</v>
      </c>
      <c r="L52" s="203" t="e">
        <f>VLOOKUP(C:C,total251219111800!B:F,5,0)</f>
        <v>#N/A</v>
      </c>
      <c r="M52" s="211">
        <v>890</v>
      </c>
      <c r="N52" s="211">
        <v>890</v>
      </c>
      <c r="O52" s="148">
        <v>0</v>
      </c>
      <c r="P52" s="148">
        <v>0</v>
      </c>
      <c r="Q52" s="44">
        <v>0</v>
      </c>
      <c r="R52" s="148">
        <v>0</v>
      </c>
      <c r="S52" s="148">
        <v>0</v>
      </c>
      <c r="T52" s="149">
        <v>0</v>
      </c>
      <c r="U52" s="149">
        <v>0</v>
      </c>
      <c r="V52" s="149">
        <v>-890</v>
      </c>
      <c r="W52" s="150" t="e">
        <v>#DIV/0!</v>
      </c>
      <c r="X52" s="151"/>
      <c r="Y52" s="151"/>
    </row>
    <row r="53" spans="1:27">
      <c r="A53" s="29" t="s">
        <v>1088</v>
      </c>
      <c r="B53" s="30" t="s">
        <v>356</v>
      </c>
      <c r="C53" s="7" t="s">
        <v>205</v>
      </c>
      <c r="D53" s="20" t="s">
        <v>206</v>
      </c>
      <c r="E53" s="19"/>
      <c r="F53" s="19">
        <v>1465</v>
      </c>
      <c r="G53" s="21">
        <v>1744</v>
      </c>
      <c r="H53" s="21">
        <v>888</v>
      </c>
      <c r="I53" s="8">
        <f>VLOOKUP(C53,'202310-202403出荷数total2403220951'!B:F,5,0)</f>
        <v>559</v>
      </c>
      <c r="J53" s="203">
        <f>VLOOKUP(C53,'出荷数2307～2406total241008110618'!B:F,5,0)</f>
        <v>1133</v>
      </c>
      <c r="K53" s="214">
        <f>VLOOKUP(C53,'出荷数2407-2506total250730101950'!B:F,5,0)</f>
        <v>829</v>
      </c>
      <c r="L53" s="203">
        <f>VLOOKUP(C:C,total251219111800!B:F,5,0)</f>
        <v>200</v>
      </c>
      <c r="M53" s="8"/>
      <c r="N53" s="21">
        <f t="shared" si="0"/>
        <v>200</v>
      </c>
      <c r="O53" s="44">
        <v>3363</v>
      </c>
      <c r="P53" s="44">
        <v>0</v>
      </c>
      <c r="Q53" s="44">
        <v>0</v>
      </c>
      <c r="R53" s="44">
        <v>0</v>
      </c>
      <c r="S53" s="44">
        <v>0</v>
      </c>
      <c r="T53" s="45">
        <v>0</v>
      </c>
      <c r="U53" s="45">
        <v>3363</v>
      </c>
      <c r="V53" s="45">
        <v>3163</v>
      </c>
      <c r="W53" s="41">
        <v>5.9470710674992565E-2</v>
      </c>
      <c r="X53" s="46"/>
      <c r="Y53" s="46"/>
    </row>
    <row r="54" spans="1:27" s="152" customFormat="1" ht="15.75">
      <c r="A54" s="29" t="s">
        <v>1089</v>
      </c>
      <c r="B54" s="145" t="s">
        <v>356</v>
      </c>
      <c r="C54" s="153" t="s">
        <v>1264</v>
      </c>
      <c r="D54" s="154" t="s">
        <v>64</v>
      </c>
      <c r="E54" s="153"/>
      <c r="F54" s="146">
        <v>1087</v>
      </c>
      <c r="G54" s="148">
        <v>665</v>
      </c>
      <c r="H54" s="21">
        <v>2030</v>
      </c>
      <c r="I54" s="8" t="e">
        <f>VLOOKUP(C54,'202310-202403出荷数total2403220951'!B:F,5,0)</f>
        <v>#N/A</v>
      </c>
      <c r="J54" s="203" t="e">
        <f>VLOOKUP(C54,'出荷数2307～2406total241008110618'!B:F,5,0)</f>
        <v>#N/A</v>
      </c>
      <c r="K54" s="214" t="e">
        <f>VLOOKUP(C54,'出荷数2407-2506total250730101950'!B:F,5,0)</f>
        <v>#N/A</v>
      </c>
      <c r="L54" s="203" t="e">
        <f>VLOOKUP(C:C,total251219111800!B:F,5,0)</f>
        <v>#N/A</v>
      </c>
      <c r="M54" s="211">
        <v>850</v>
      </c>
      <c r="N54" s="211">
        <v>850</v>
      </c>
      <c r="O54" s="148">
        <v>2</v>
      </c>
      <c r="P54" s="148">
        <v>0</v>
      </c>
      <c r="Q54" s="44">
        <v>0</v>
      </c>
      <c r="R54" s="148">
        <v>0</v>
      </c>
      <c r="S54" s="148">
        <v>0</v>
      </c>
      <c r="T54" s="149">
        <v>0</v>
      </c>
      <c r="U54" s="149">
        <v>2</v>
      </c>
      <c r="V54" s="149">
        <v>-848</v>
      </c>
      <c r="W54" s="150">
        <v>425</v>
      </c>
      <c r="X54" s="151"/>
      <c r="Y54" s="151"/>
    </row>
    <row r="55" spans="1:27">
      <c r="A55" s="29" t="s">
        <v>1090</v>
      </c>
      <c r="B55" s="30" t="s">
        <v>356</v>
      </c>
      <c r="C55" s="6" t="s">
        <v>99</v>
      </c>
      <c r="D55" s="20" t="s">
        <v>97</v>
      </c>
      <c r="E55" s="19" t="s">
        <v>87</v>
      </c>
      <c r="F55" s="19">
        <v>2129</v>
      </c>
      <c r="G55" s="21">
        <v>2065</v>
      </c>
      <c r="H55" s="21">
        <v>2439</v>
      </c>
      <c r="I55" s="8">
        <f>VLOOKUP(C55,'202310-202403出荷数total2403220951'!B:F,5,0)</f>
        <v>805</v>
      </c>
      <c r="J55" s="203">
        <f>VLOOKUP(C55,'出荷数2307～2406total241008110618'!B:F,5,0)</f>
        <v>1939</v>
      </c>
      <c r="K55" s="214">
        <f>VLOOKUP(C55,'出荷数2407-2506total250730101950'!B:F,5,0)</f>
        <v>1171</v>
      </c>
      <c r="L55" s="203">
        <f>VLOOKUP(C:C,total251219111800!B:F,5,0)</f>
        <v>566</v>
      </c>
      <c r="M55" s="8"/>
      <c r="N55" s="21">
        <f t="shared" si="0"/>
        <v>566</v>
      </c>
      <c r="O55" s="44">
        <v>700</v>
      </c>
      <c r="P55" s="44">
        <v>0</v>
      </c>
      <c r="Q55" s="44">
        <v>0</v>
      </c>
      <c r="R55" s="44">
        <v>0</v>
      </c>
      <c r="S55" s="44">
        <v>0</v>
      </c>
      <c r="T55" s="45">
        <v>0</v>
      </c>
      <c r="U55" s="45">
        <v>700</v>
      </c>
      <c r="V55" s="45">
        <v>134</v>
      </c>
      <c r="W55" s="41">
        <v>0.80857142857142861</v>
      </c>
      <c r="X55" s="46" t="s">
        <v>4355</v>
      </c>
      <c r="Y55" s="46"/>
    </row>
    <row r="56" spans="1:27" s="200" customFormat="1">
      <c r="A56" s="192" t="s">
        <v>1091</v>
      </c>
      <c r="B56" s="193" t="s">
        <v>356</v>
      </c>
      <c r="C56" s="194" t="s">
        <v>28</v>
      </c>
      <c r="D56" s="195" t="s">
        <v>29</v>
      </c>
      <c r="E56" s="194"/>
      <c r="F56" s="194">
        <v>1540</v>
      </c>
      <c r="G56" s="196">
        <v>597</v>
      </c>
      <c r="H56" s="196">
        <v>361</v>
      </c>
      <c r="I56" s="8">
        <f>VLOOKUP(C56,'202310-202403出荷数total2403220951'!B:F,5,0)</f>
        <v>533</v>
      </c>
      <c r="J56" s="203">
        <f>VLOOKUP(C56,'出荷数2307～2406total241008110618'!B:F,5,0)</f>
        <v>858</v>
      </c>
      <c r="K56" s="214">
        <f>VLOOKUP(C56,'出荷数2407-2506total250730101950'!B:F,5,0)</f>
        <v>574</v>
      </c>
      <c r="L56" s="203" t="e">
        <f>VLOOKUP(C:C,total251219111800!B:F,5,0)</f>
        <v>#N/A</v>
      </c>
      <c r="M56" s="8"/>
      <c r="N56" s="21" t="e">
        <f t="shared" si="0"/>
        <v>#N/A</v>
      </c>
      <c r="O56" s="196">
        <v>0</v>
      </c>
      <c r="P56" s="196">
        <v>0</v>
      </c>
      <c r="Q56" s="44">
        <v>0</v>
      </c>
      <c r="R56" s="196">
        <v>0</v>
      </c>
      <c r="S56" s="196">
        <v>0</v>
      </c>
      <c r="T56" s="197">
        <v>0</v>
      </c>
      <c r="U56" s="197">
        <v>0</v>
      </c>
      <c r="V56" s="197" t="e">
        <v>#N/A</v>
      </c>
      <c r="W56" s="198" t="e">
        <v>#N/A</v>
      </c>
      <c r="X56" s="199"/>
      <c r="Y56" s="199"/>
      <c r="Z56" s="201"/>
      <c r="AA56" s="201"/>
    </row>
    <row r="57" spans="1:27">
      <c r="A57" s="29" t="s">
        <v>1092</v>
      </c>
      <c r="B57" s="30" t="s">
        <v>356</v>
      </c>
      <c r="C57" s="16" t="s">
        <v>40</v>
      </c>
      <c r="D57" s="35" t="s">
        <v>41</v>
      </c>
      <c r="E57" s="19"/>
      <c r="F57" s="19"/>
      <c r="G57" s="21">
        <v>2665</v>
      </c>
      <c r="H57" s="21">
        <v>2710</v>
      </c>
      <c r="I57" s="8">
        <f>VLOOKUP(C57,'202310-202403出荷数total2403220951'!B:F,5,0)</f>
        <v>1020</v>
      </c>
      <c r="J57" s="203">
        <f>VLOOKUP(C57,'出荷数2307～2406total241008110618'!B:F,5,0)</f>
        <v>7751</v>
      </c>
      <c r="K57" s="214">
        <f>VLOOKUP(C57,'出荷数2407-2506total250730101950'!B:F,5,0)</f>
        <v>21996</v>
      </c>
      <c r="L57" s="203">
        <f>VLOOKUP(C:C,total251219111800!B:F,5,0)</f>
        <v>8163</v>
      </c>
      <c r="M57" s="211">
        <v>10000</v>
      </c>
      <c r="N57" s="211">
        <v>10000</v>
      </c>
      <c r="O57" s="44">
        <v>20490</v>
      </c>
      <c r="P57" s="44">
        <v>1400</v>
      </c>
      <c r="Q57" s="44">
        <v>0</v>
      </c>
      <c r="R57" s="44">
        <v>0</v>
      </c>
      <c r="S57" s="44">
        <v>2910</v>
      </c>
      <c r="T57" s="45">
        <v>-1510</v>
      </c>
      <c r="U57" s="45">
        <v>17580</v>
      </c>
      <c r="V57" s="45">
        <v>7580</v>
      </c>
      <c r="W57" s="41">
        <v>0.45682960255824578</v>
      </c>
      <c r="X57" s="222"/>
      <c r="Y57" s="222"/>
    </row>
    <row r="58" spans="1:27" s="152" customFormat="1" ht="15.75">
      <c r="A58" s="29" t="s">
        <v>1093</v>
      </c>
      <c r="B58" s="145" t="s">
        <v>356</v>
      </c>
      <c r="C58" s="146" t="s">
        <v>136</v>
      </c>
      <c r="D58" s="147" t="s">
        <v>1308</v>
      </c>
      <c r="E58" s="146"/>
      <c r="F58" s="146">
        <v>756</v>
      </c>
      <c r="G58" s="148">
        <v>52</v>
      </c>
      <c r="H58" s="21">
        <v>44</v>
      </c>
      <c r="I58" s="8">
        <f>VLOOKUP(C58,'202310-202403出荷数total2403220951'!B:F,5,0)</f>
        <v>47</v>
      </c>
      <c r="J58" s="203">
        <f>VLOOKUP(C58,'出荷数2307～2406total241008110618'!B:F,5,0)</f>
        <v>67</v>
      </c>
      <c r="K58" s="214">
        <f>VLOOKUP(C58,'出荷数2407-2506total250730101950'!B:F,5,0)</f>
        <v>12</v>
      </c>
      <c r="L58" s="203">
        <f>VLOOKUP(C:C,total251219111800!B:F,5,0)</f>
        <v>2</v>
      </c>
      <c r="M58" s="8"/>
      <c r="N58" s="21">
        <f t="shared" si="0"/>
        <v>2</v>
      </c>
      <c r="O58" s="148">
        <v>37</v>
      </c>
      <c r="P58" s="148">
        <v>0</v>
      </c>
      <c r="Q58" s="44">
        <v>0</v>
      </c>
      <c r="R58" s="148">
        <v>0</v>
      </c>
      <c r="S58" s="148">
        <v>0</v>
      </c>
      <c r="T58" s="149">
        <v>0</v>
      </c>
      <c r="U58" s="149">
        <v>37</v>
      </c>
      <c r="V58" s="149">
        <v>35</v>
      </c>
      <c r="W58" s="150">
        <v>5.4054054054054057E-2</v>
      </c>
      <c r="X58" s="151"/>
      <c r="Y58" s="151"/>
    </row>
    <row r="59" spans="1:27">
      <c r="A59" s="29" t="s">
        <v>1094</v>
      </c>
      <c r="B59" s="30" t="s">
        <v>356</v>
      </c>
      <c r="C59" s="6" t="s">
        <v>55</v>
      </c>
      <c r="D59" s="20" t="s">
        <v>56</v>
      </c>
      <c r="E59" s="19"/>
      <c r="F59" s="19">
        <v>5239</v>
      </c>
      <c r="G59" s="21">
        <v>4870</v>
      </c>
      <c r="H59" s="21">
        <v>3762</v>
      </c>
      <c r="I59" s="8">
        <f>VLOOKUP(C59,'202310-202403出荷数total2403220951'!B:F,5,0)</f>
        <v>1545</v>
      </c>
      <c r="J59" s="203">
        <f>VLOOKUP(C59,'出荷数2307～2406total241008110618'!B:F,5,0)</f>
        <v>2638</v>
      </c>
      <c r="K59" s="214">
        <f>VLOOKUP(C59,'出荷数2407-2506total250730101950'!B:F,5,0)</f>
        <v>3321</v>
      </c>
      <c r="L59" s="203">
        <f>VLOOKUP(C:C,total251219111800!B:F,5,0)</f>
        <v>1045</v>
      </c>
      <c r="M59" s="8"/>
      <c r="N59" s="21">
        <f t="shared" si="0"/>
        <v>1045</v>
      </c>
      <c r="O59" s="44">
        <v>4146</v>
      </c>
      <c r="P59" s="44">
        <v>0</v>
      </c>
      <c r="Q59" s="44">
        <v>0</v>
      </c>
      <c r="R59" s="44">
        <v>0</v>
      </c>
      <c r="S59" s="44">
        <v>0</v>
      </c>
      <c r="T59" s="45">
        <v>0</v>
      </c>
      <c r="U59" s="45">
        <v>4146</v>
      </c>
      <c r="V59" s="45">
        <v>3101</v>
      </c>
      <c r="W59" s="41">
        <v>0.2520501688374337</v>
      </c>
      <c r="X59" s="46"/>
      <c r="Y59" s="46"/>
    </row>
    <row r="60" spans="1:27">
      <c r="A60" s="29" t="s">
        <v>1095</v>
      </c>
      <c r="B60" s="30" t="s">
        <v>356</v>
      </c>
      <c r="C60" s="6" t="s">
        <v>124</v>
      </c>
      <c r="D60" s="20" t="s">
        <v>125</v>
      </c>
      <c r="E60" s="19" t="s">
        <v>126</v>
      </c>
      <c r="F60" s="19">
        <v>1332</v>
      </c>
      <c r="G60" s="21">
        <v>1490</v>
      </c>
      <c r="H60" s="21">
        <v>2200</v>
      </c>
      <c r="I60" s="8">
        <f>VLOOKUP(C60,'202310-202403出荷数total2403220951'!B:F,5,0)</f>
        <v>339</v>
      </c>
      <c r="J60" s="203">
        <f>VLOOKUP(C60,'出荷数2307～2406total241008110618'!B:F,5,0)</f>
        <v>1289</v>
      </c>
      <c r="K60" s="214">
        <f>VLOOKUP(C60,'出荷数2407-2506total250730101950'!B:F,5,0)</f>
        <v>1155</v>
      </c>
      <c r="L60" s="203">
        <f>VLOOKUP(C:C,total251219111800!B:F,5,0)</f>
        <v>362</v>
      </c>
      <c r="M60" s="8"/>
      <c r="N60" s="21">
        <f t="shared" si="0"/>
        <v>362</v>
      </c>
      <c r="O60" s="44">
        <v>3794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3794</v>
      </c>
      <c r="V60" s="45">
        <v>3432</v>
      </c>
      <c r="W60" s="41">
        <v>9.5413811280969957E-2</v>
      </c>
      <c r="X60" s="46"/>
      <c r="Y60" s="46"/>
    </row>
    <row r="61" spans="1:27">
      <c r="A61" s="29" t="s">
        <v>1096</v>
      </c>
      <c r="B61" s="30" t="s">
        <v>356</v>
      </c>
      <c r="C61" s="6" t="s">
        <v>79</v>
      </c>
      <c r="D61" s="20" t="s">
        <v>80</v>
      </c>
      <c r="E61" s="19"/>
      <c r="F61" s="19">
        <v>1177</v>
      </c>
      <c r="G61" s="21">
        <v>1274</v>
      </c>
      <c r="H61" s="21">
        <v>1310</v>
      </c>
      <c r="I61" s="8">
        <f>VLOOKUP(C61,'202310-202403出荷数total2403220951'!B:F,5,0)</f>
        <v>484</v>
      </c>
      <c r="J61" s="203">
        <f>VLOOKUP(C61,'出荷数2307～2406total241008110618'!B:F,5,0)</f>
        <v>984</v>
      </c>
      <c r="K61" s="214">
        <f>VLOOKUP(C61,'出荷数2407-2506total250730101950'!B:F,5,0)</f>
        <v>1414</v>
      </c>
      <c r="L61" s="203">
        <f>VLOOKUP(C:C,total251219111800!B:F,5,0)</f>
        <v>852</v>
      </c>
      <c r="M61" s="8"/>
      <c r="N61" s="21">
        <f t="shared" si="0"/>
        <v>852</v>
      </c>
      <c r="O61" s="44">
        <v>1072</v>
      </c>
      <c r="P61" s="44">
        <v>100</v>
      </c>
      <c r="Q61" s="44">
        <v>0</v>
      </c>
      <c r="R61" s="44">
        <v>0</v>
      </c>
      <c r="S61" s="44">
        <v>100</v>
      </c>
      <c r="T61" s="45">
        <v>0</v>
      </c>
      <c r="U61" s="45">
        <v>972</v>
      </c>
      <c r="V61" s="45">
        <v>120</v>
      </c>
      <c r="W61" s="41">
        <v>0.726962457337884</v>
      </c>
      <c r="X61" s="46"/>
      <c r="Y61" s="46"/>
    </row>
    <row r="62" spans="1:27">
      <c r="A62" s="29" t="s">
        <v>1097</v>
      </c>
      <c r="B62" s="30" t="s">
        <v>356</v>
      </c>
      <c r="C62" s="6" t="s">
        <v>182</v>
      </c>
      <c r="D62" s="20" t="s">
        <v>183</v>
      </c>
      <c r="E62" s="19"/>
      <c r="F62" s="19">
        <v>2501</v>
      </c>
      <c r="G62" s="21">
        <v>1137</v>
      </c>
      <c r="H62" s="21">
        <v>1254</v>
      </c>
      <c r="I62" s="213">
        <f>VLOOKUP(C62,'202310-202403出荷数total2403220951'!B:F,5,0)</f>
        <v>1064</v>
      </c>
      <c r="J62" s="203">
        <f>VLOOKUP(C62,'出荷数2307～2406total241008110618'!B:F,5,0)</f>
        <v>1296</v>
      </c>
      <c r="K62" s="214">
        <f>VLOOKUP(C62,'出荷数2407-2506total250730101950'!B:F,5,0)</f>
        <v>172</v>
      </c>
      <c r="L62" s="203">
        <f>VLOOKUP(C:C,total251219111800!B:F,5,0)</f>
        <v>765</v>
      </c>
      <c r="M62" s="8"/>
      <c r="N62" s="21">
        <f t="shared" si="0"/>
        <v>765</v>
      </c>
      <c r="O62" s="44">
        <v>2106</v>
      </c>
      <c r="P62" s="44">
        <v>1740</v>
      </c>
      <c r="Q62" s="44">
        <v>0</v>
      </c>
      <c r="R62" s="44">
        <v>0</v>
      </c>
      <c r="S62" s="44">
        <v>1740</v>
      </c>
      <c r="T62" s="45">
        <v>0</v>
      </c>
      <c r="U62" s="45">
        <v>366</v>
      </c>
      <c r="V62" s="45">
        <v>-399</v>
      </c>
      <c r="W62" s="41">
        <v>0.19890795631825273</v>
      </c>
      <c r="X62" s="46" t="s">
        <v>351</v>
      </c>
      <c r="Y62" s="46"/>
    </row>
    <row r="63" spans="1:27" s="200" customFormat="1">
      <c r="A63" s="192" t="s">
        <v>1098</v>
      </c>
      <c r="B63" s="193" t="s">
        <v>356</v>
      </c>
      <c r="C63" s="194" t="s">
        <v>189</v>
      </c>
      <c r="D63" s="195" t="s">
        <v>190</v>
      </c>
      <c r="E63" s="194" t="s">
        <v>191</v>
      </c>
      <c r="F63" s="194">
        <v>600</v>
      </c>
      <c r="G63" s="196">
        <v>225</v>
      </c>
      <c r="H63" s="196">
        <v>22</v>
      </c>
      <c r="I63" s="8">
        <f>VLOOKUP(C63,'202310-202403出荷数total2403220951'!B:F,5,0)</f>
        <v>1</v>
      </c>
      <c r="J63" s="203">
        <f>VLOOKUP(C63,'出荷数2307～2406total241008110618'!B:F,5,0)</f>
        <v>1</v>
      </c>
      <c r="K63" s="214" t="e">
        <f>VLOOKUP(C63,'出荷数2407-2506total250730101950'!B:F,5,0)</f>
        <v>#N/A</v>
      </c>
      <c r="L63" s="203" t="e">
        <f>VLOOKUP(C:C,total251219111800!B:F,5,0)</f>
        <v>#N/A</v>
      </c>
      <c r="M63" s="8"/>
      <c r="N63" s="21" t="e">
        <f t="shared" si="0"/>
        <v>#N/A</v>
      </c>
      <c r="O63" s="196">
        <v>552</v>
      </c>
      <c r="P63" s="196">
        <v>0</v>
      </c>
      <c r="Q63" s="44">
        <v>0</v>
      </c>
      <c r="R63" s="196">
        <v>0</v>
      </c>
      <c r="S63" s="196">
        <v>0</v>
      </c>
      <c r="T63" s="197">
        <v>0</v>
      </c>
      <c r="U63" s="197">
        <v>552</v>
      </c>
      <c r="V63" s="197" t="e">
        <v>#N/A</v>
      </c>
      <c r="W63" s="198" t="e">
        <v>#N/A</v>
      </c>
      <c r="X63" s="199"/>
      <c r="Y63" s="199"/>
      <c r="Z63" s="201"/>
      <c r="AA63" s="201"/>
    </row>
    <row r="64" spans="1:27">
      <c r="A64" s="29" t="s">
        <v>1099</v>
      </c>
      <c r="B64" s="170" t="s">
        <v>5</v>
      </c>
      <c r="C64" s="171" t="s">
        <v>2872</v>
      </c>
      <c r="D64" s="20" t="s">
        <v>190</v>
      </c>
      <c r="E64" s="172"/>
      <c r="F64" s="19">
        <v>600</v>
      </c>
      <c r="G64" s="21">
        <v>225</v>
      </c>
      <c r="H64" s="21">
        <v>0</v>
      </c>
      <c r="I64" s="8">
        <f>VLOOKUP(C64,'202310-202403出荷数total2403220951'!B:F,5,0)</f>
        <v>10</v>
      </c>
      <c r="J64" s="203">
        <f>VLOOKUP(C64,'出荷数2307～2406total241008110618'!B:F,5,0)</f>
        <v>11</v>
      </c>
      <c r="K64" s="214">
        <f>VLOOKUP(C64,'出荷数2407-2506total250730101950'!B:F,5,0)</f>
        <v>8</v>
      </c>
      <c r="L64" s="203">
        <f>VLOOKUP(C:C,total251219111800!B:F,5,0)</f>
        <v>13</v>
      </c>
      <c r="M64" s="8"/>
      <c r="N64" s="21">
        <f t="shared" si="0"/>
        <v>13</v>
      </c>
      <c r="O64" s="175">
        <v>1963</v>
      </c>
      <c r="P64" s="175">
        <v>0</v>
      </c>
      <c r="Q64" s="44">
        <v>0</v>
      </c>
      <c r="R64" s="175">
        <v>0</v>
      </c>
      <c r="S64" s="175">
        <v>0</v>
      </c>
      <c r="T64" s="176">
        <v>0</v>
      </c>
      <c r="U64" s="45">
        <v>1963</v>
      </c>
      <c r="V64" s="45">
        <v>1950</v>
      </c>
      <c r="W64" s="177">
        <v>6.6225165562913907E-3</v>
      </c>
      <c r="X64" s="46"/>
      <c r="Y64" s="46"/>
    </row>
    <row r="65" spans="1:26">
      <c r="A65" s="29" t="s">
        <v>1100</v>
      </c>
      <c r="B65" s="30" t="s">
        <v>356</v>
      </c>
      <c r="C65" s="6" t="s">
        <v>187</v>
      </c>
      <c r="D65" s="20" t="s">
        <v>185</v>
      </c>
      <c r="E65" s="19" t="s">
        <v>188</v>
      </c>
      <c r="F65" s="19">
        <v>46</v>
      </c>
      <c r="G65" s="21">
        <v>271</v>
      </c>
      <c r="H65" s="21">
        <v>10</v>
      </c>
      <c r="I65" s="8">
        <f>VLOOKUP(C65,'202310-202403出荷数total2403220951'!B:F,5,0)</f>
        <v>50</v>
      </c>
      <c r="J65" s="203">
        <f>VLOOKUP(C65,'出荷数2307～2406total241008110618'!B:F,5,0)</f>
        <v>53</v>
      </c>
      <c r="K65" s="214">
        <f>VLOOKUP(C65,'出荷数2407-2506total250730101950'!B:F,5,0)</f>
        <v>93</v>
      </c>
      <c r="L65" s="203">
        <f>VLOOKUP(C:C,total251219111800!B:F,5,0)</f>
        <v>13</v>
      </c>
      <c r="M65" s="211">
        <v>500</v>
      </c>
      <c r="N65" s="21">
        <v>500</v>
      </c>
      <c r="O65" s="44">
        <v>2318</v>
      </c>
      <c r="P65" s="44">
        <v>0</v>
      </c>
      <c r="Q65" s="44">
        <v>0</v>
      </c>
      <c r="R65" s="44">
        <v>0</v>
      </c>
      <c r="S65" s="44">
        <v>0</v>
      </c>
      <c r="T65" s="45">
        <v>0</v>
      </c>
      <c r="U65" s="45">
        <v>2318</v>
      </c>
      <c r="V65" s="45">
        <v>1818</v>
      </c>
      <c r="W65" s="41">
        <v>0.21570319240724764</v>
      </c>
      <c r="X65" s="46"/>
      <c r="Y65" s="46"/>
    </row>
    <row r="66" spans="1:26">
      <c r="A66" s="29" t="s">
        <v>1101</v>
      </c>
      <c r="B66" s="30" t="s">
        <v>356</v>
      </c>
      <c r="C66" s="17" t="s">
        <v>62</v>
      </c>
      <c r="D66" s="24" t="s">
        <v>63</v>
      </c>
      <c r="E66" s="23"/>
      <c r="F66" s="19">
        <v>1006</v>
      </c>
      <c r="G66" s="21">
        <v>417</v>
      </c>
      <c r="H66" s="21">
        <v>772</v>
      </c>
      <c r="I66" s="213">
        <f>VLOOKUP(C66,'202310-202403出荷数total2403220951'!B:F,5,0)</f>
        <v>650</v>
      </c>
      <c r="J66" s="203">
        <f>VLOOKUP(C66,'出荷数2307～2406total241008110618'!B:F,5,0)</f>
        <v>1155</v>
      </c>
      <c r="K66" s="214">
        <f>VLOOKUP(C66,'出荷数2407-2506total250730101950'!B:F,5,0)</f>
        <v>373</v>
      </c>
      <c r="L66" s="203">
        <f>VLOOKUP(C:C,total251219111800!B:F,5,0)</f>
        <v>484</v>
      </c>
      <c r="M66" s="8"/>
      <c r="N66" s="21">
        <f t="shared" si="0"/>
        <v>484</v>
      </c>
      <c r="O66" s="44">
        <v>1279</v>
      </c>
      <c r="P66" s="44">
        <v>0</v>
      </c>
      <c r="Q66" s="44">
        <v>0</v>
      </c>
      <c r="R66" s="44">
        <v>0</v>
      </c>
      <c r="S66" s="44">
        <v>0</v>
      </c>
      <c r="T66" s="45">
        <v>0</v>
      </c>
      <c r="U66" s="45">
        <v>1279</v>
      </c>
      <c r="V66" s="45">
        <v>795</v>
      </c>
      <c r="W66" s="41">
        <v>0.37842064112587959</v>
      </c>
      <c r="X66" s="46"/>
      <c r="Y66" s="46"/>
    </row>
    <row r="67" spans="1:26">
      <c r="A67" s="29" t="s">
        <v>1102</v>
      </c>
      <c r="B67" s="30" t="s">
        <v>356</v>
      </c>
      <c r="C67" s="6" t="s">
        <v>146</v>
      </c>
      <c r="D67" s="20" t="s">
        <v>147</v>
      </c>
      <c r="E67" s="19"/>
      <c r="F67" s="19">
        <v>856</v>
      </c>
      <c r="G67" s="21">
        <v>1296</v>
      </c>
      <c r="H67" s="21">
        <v>948</v>
      </c>
      <c r="I67" s="8">
        <f>VLOOKUP(C67,'202310-202403出荷数total2403220951'!B:F,5,0)</f>
        <v>92</v>
      </c>
      <c r="J67" s="203">
        <f>VLOOKUP(C67,'出荷数2307～2406total241008110618'!B:F,5,0)</f>
        <v>191</v>
      </c>
      <c r="K67" s="214">
        <f>VLOOKUP(C67,'出荷数2407-2506total250730101950'!B:F,5,0)</f>
        <v>1768</v>
      </c>
      <c r="L67" s="203">
        <f>VLOOKUP(C:C,total251219111800!B:F,5,0)</f>
        <v>749</v>
      </c>
      <c r="M67" s="211">
        <v>500</v>
      </c>
      <c r="N67" s="21">
        <f t="shared" ref="N67:N130" si="1">L67</f>
        <v>749</v>
      </c>
      <c r="O67" s="44">
        <v>2728</v>
      </c>
      <c r="P67" s="44">
        <v>0</v>
      </c>
      <c r="Q67" s="44">
        <v>0</v>
      </c>
      <c r="R67" s="44">
        <v>0</v>
      </c>
      <c r="S67" s="44">
        <v>180</v>
      </c>
      <c r="T67" s="45">
        <v>-180</v>
      </c>
      <c r="U67" s="45">
        <v>2548</v>
      </c>
      <c r="V67" s="45">
        <v>1799</v>
      </c>
      <c r="W67" s="41">
        <v>0.27456011730205276</v>
      </c>
      <c r="X67" s="46"/>
      <c r="Y67" s="46"/>
    </row>
    <row r="68" spans="1:26">
      <c r="A68" s="29" t="s">
        <v>1103</v>
      </c>
      <c r="B68" s="30" t="s">
        <v>356</v>
      </c>
      <c r="C68" s="6" t="s">
        <v>103</v>
      </c>
      <c r="D68" s="20" t="s">
        <v>101</v>
      </c>
      <c r="E68" s="19" t="s">
        <v>87</v>
      </c>
      <c r="F68" s="19">
        <v>2715</v>
      </c>
      <c r="G68" s="21">
        <v>1898</v>
      </c>
      <c r="H68" s="21">
        <v>1974</v>
      </c>
      <c r="I68" s="8">
        <f>VLOOKUP(C68,'202310-202403出荷数total2403220951'!B:F,5,0)</f>
        <v>822</v>
      </c>
      <c r="J68" s="203">
        <f>VLOOKUP(C68,'出荷数2307～2406total241008110618'!B:F,5,0)</f>
        <v>1831</v>
      </c>
      <c r="K68" s="214">
        <f>VLOOKUP(C68,'出荷数2407-2506total250730101950'!B:F,5,0)</f>
        <v>1431</v>
      </c>
      <c r="L68" s="203">
        <f>VLOOKUP(C:C,total251219111800!B:F,5,0)</f>
        <v>874</v>
      </c>
      <c r="M68" s="8"/>
      <c r="N68" s="21">
        <f t="shared" si="1"/>
        <v>874</v>
      </c>
      <c r="O68" s="44">
        <v>3973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3973</v>
      </c>
      <c r="V68" s="45">
        <v>3099</v>
      </c>
      <c r="W68" s="41">
        <v>0.21998489806191796</v>
      </c>
      <c r="X68" s="46" t="s">
        <v>4356</v>
      </c>
      <c r="Y68" s="46"/>
    </row>
    <row r="69" spans="1:26">
      <c r="A69" s="29" t="s">
        <v>1104</v>
      </c>
      <c r="B69" s="30" t="s">
        <v>356</v>
      </c>
      <c r="C69" s="6" t="s">
        <v>38</v>
      </c>
      <c r="D69" s="20" t="s">
        <v>39</v>
      </c>
      <c r="E69" s="19"/>
      <c r="F69" s="19">
        <v>680</v>
      </c>
      <c r="G69" s="21">
        <v>2488</v>
      </c>
      <c r="H69" s="21">
        <v>824</v>
      </c>
      <c r="I69" s="8">
        <f>VLOOKUP(C69,'202310-202403出荷数total2403220951'!B:F,5,0)</f>
        <v>454</v>
      </c>
      <c r="J69" s="203">
        <f>VLOOKUP(C69,'出荷数2307～2406total241008110618'!B:F,5,0)</f>
        <v>939</v>
      </c>
      <c r="K69" s="214">
        <f>VLOOKUP(C69,'出荷数2407-2506total250730101950'!B:F,5,0)</f>
        <v>1427</v>
      </c>
      <c r="L69" s="203">
        <f>VLOOKUP(C:C,total251219111800!B:F,5,0)</f>
        <v>203</v>
      </c>
      <c r="M69" s="8"/>
      <c r="N69" s="21">
        <f t="shared" si="1"/>
        <v>203</v>
      </c>
      <c r="O69" s="44">
        <v>2681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2681</v>
      </c>
      <c r="V69" s="45">
        <v>2478</v>
      </c>
      <c r="W69" s="41">
        <v>7.5718015665796348E-2</v>
      </c>
      <c r="X69" s="46"/>
      <c r="Y69" s="46"/>
    </row>
    <row r="70" spans="1:26">
      <c r="A70" s="29" t="s">
        <v>1105</v>
      </c>
      <c r="B70" s="30" t="s">
        <v>356</v>
      </c>
      <c r="C70" s="6" t="s">
        <v>248</v>
      </c>
      <c r="D70" s="20" t="s">
        <v>246</v>
      </c>
      <c r="E70" s="19" t="s">
        <v>249</v>
      </c>
      <c r="F70" s="19">
        <v>1433</v>
      </c>
      <c r="G70" s="21">
        <v>1030</v>
      </c>
      <c r="H70" s="21">
        <v>1015</v>
      </c>
      <c r="I70" s="8">
        <f>VLOOKUP(C70,'202310-202403出荷数total2403220951'!B:F,5,0)</f>
        <v>273</v>
      </c>
      <c r="J70" s="203">
        <f>VLOOKUP(C70,'出荷数2307～2406total241008110618'!B:F,5,0)</f>
        <v>828</v>
      </c>
      <c r="K70" s="214">
        <f>VLOOKUP(C70,'出荷数2407-2506total250730101950'!B:F,5,0)</f>
        <v>776</v>
      </c>
      <c r="L70" s="203">
        <f>VLOOKUP(C:C,total251219111800!B:F,5,0)</f>
        <v>430</v>
      </c>
      <c r="M70" s="8"/>
      <c r="N70" s="21">
        <f t="shared" si="1"/>
        <v>430</v>
      </c>
      <c r="O70" s="44">
        <v>1946</v>
      </c>
      <c r="P70" s="44">
        <v>0</v>
      </c>
      <c r="Q70" s="44">
        <v>0</v>
      </c>
      <c r="R70" s="44">
        <v>0</v>
      </c>
      <c r="S70" s="44">
        <v>0</v>
      </c>
      <c r="T70" s="45">
        <v>0</v>
      </c>
      <c r="U70" s="45">
        <v>1946</v>
      </c>
      <c r="V70" s="45">
        <v>1516</v>
      </c>
      <c r="W70" s="41">
        <v>0.22096608427543679</v>
      </c>
      <c r="X70" s="46"/>
      <c r="Y70" s="46"/>
    </row>
    <row r="71" spans="1:26">
      <c r="A71" s="29" t="s">
        <v>1106</v>
      </c>
      <c r="B71" s="30" t="s">
        <v>356</v>
      </c>
      <c r="C71" s="17" t="s">
        <v>243</v>
      </c>
      <c r="D71" s="24" t="s">
        <v>244</v>
      </c>
      <c r="E71" s="23"/>
      <c r="F71" s="19"/>
      <c r="G71" s="21">
        <v>600</v>
      </c>
      <c r="H71" s="21">
        <v>106</v>
      </c>
      <c r="I71" s="8">
        <f>VLOOKUP(C71,'202310-202403出荷数total2403220951'!B:F,5,0)</f>
        <v>250</v>
      </c>
      <c r="J71" s="203">
        <f>VLOOKUP(C71,'出荷数2307～2406total241008110618'!B:F,5,0)</f>
        <v>351</v>
      </c>
      <c r="K71" s="214">
        <f>VLOOKUP(C71,'出荷数2407-2506total250730101950'!B:F,5,0)</f>
        <v>157</v>
      </c>
      <c r="L71" s="203" t="e">
        <f>VLOOKUP(C:C,total251219111800!B:F,5,0)</f>
        <v>#N/A</v>
      </c>
      <c r="M71" s="8"/>
      <c r="N71" s="21" t="e">
        <f t="shared" si="1"/>
        <v>#N/A</v>
      </c>
      <c r="O71" s="44">
        <v>2381</v>
      </c>
      <c r="P71" s="44">
        <v>0</v>
      </c>
      <c r="Q71" s="44">
        <v>0</v>
      </c>
      <c r="R71" s="44">
        <v>0</v>
      </c>
      <c r="S71" s="44">
        <v>0</v>
      </c>
      <c r="T71" s="45">
        <v>0</v>
      </c>
      <c r="U71" s="45">
        <v>2381</v>
      </c>
      <c r="V71" s="45" t="e">
        <v>#N/A</v>
      </c>
      <c r="W71" s="41" t="e">
        <v>#N/A</v>
      </c>
      <c r="X71" s="46"/>
      <c r="Y71" s="46"/>
    </row>
    <row r="72" spans="1:26">
      <c r="A72" s="29"/>
      <c r="B72" s="30" t="s">
        <v>356</v>
      </c>
      <c r="C72" s="17" t="s">
        <v>3748</v>
      </c>
      <c r="D72" s="24" t="s">
        <v>4083</v>
      </c>
      <c r="E72" s="23"/>
      <c r="F72" s="19"/>
      <c r="G72" s="21"/>
      <c r="H72" s="21">
        <v>100</v>
      </c>
      <c r="I72" s="8">
        <f>VLOOKUP(C72,'202310-202403出荷数total2403220951'!B:F,5,0)</f>
        <v>17</v>
      </c>
      <c r="J72" s="203">
        <f>VLOOKUP(C72,'出荷数2307～2406total241008110618'!B:F,5,0)</f>
        <v>35</v>
      </c>
      <c r="K72" s="214">
        <f>VLOOKUP(C72,'出荷数2407-2506total250730101950'!B:F,5,0)</f>
        <v>80</v>
      </c>
      <c r="L72" s="203">
        <f>VLOOKUP(C:C,total251219111800!B:F,5,0)</f>
        <v>16</v>
      </c>
      <c r="M72" s="8"/>
      <c r="N72" s="21">
        <f t="shared" si="1"/>
        <v>16</v>
      </c>
      <c r="O72" s="44">
        <v>302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302</v>
      </c>
      <c r="V72" s="45">
        <v>286</v>
      </c>
      <c r="W72" s="41">
        <v>5.2980132450331126E-2</v>
      </c>
      <c r="X72" s="46"/>
      <c r="Y72" s="46"/>
    </row>
    <row r="73" spans="1:26">
      <c r="A73" s="29" t="s">
        <v>1107</v>
      </c>
      <c r="B73" s="178" t="s">
        <v>356</v>
      </c>
      <c r="C73" s="23" t="s">
        <v>65</v>
      </c>
      <c r="D73" s="24" t="s">
        <v>66</v>
      </c>
      <c r="E73" s="23"/>
      <c r="F73" s="19">
        <v>4431</v>
      </c>
      <c r="G73" s="21">
        <v>2178</v>
      </c>
      <c r="H73" s="21">
        <v>3224</v>
      </c>
      <c r="I73" s="8">
        <f>VLOOKUP(C73,'202310-202403出荷数total2403220951'!B:F,5,0)</f>
        <v>2952</v>
      </c>
      <c r="J73" s="203">
        <f>VLOOKUP(C73,'出荷数2307～2406total241008110618'!B:F,5,0)</f>
        <v>5989</v>
      </c>
      <c r="K73" s="214">
        <f>VLOOKUP(C73,'出荷数2407-2506total250730101950'!B:F,5,0)</f>
        <v>4689</v>
      </c>
      <c r="L73" s="203">
        <f>VLOOKUP(C:C,total251219111800!B:F,5,0)</f>
        <v>1757</v>
      </c>
      <c r="M73" s="8"/>
      <c r="N73" s="21">
        <f t="shared" si="1"/>
        <v>1757</v>
      </c>
      <c r="O73" s="44">
        <v>6037</v>
      </c>
      <c r="P73" s="44">
        <v>200</v>
      </c>
      <c r="Q73" s="44">
        <v>0</v>
      </c>
      <c r="R73" s="44">
        <v>0</v>
      </c>
      <c r="S73" s="44">
        <v>200</v>
      </c>
      <c r="T73" s="45">
        <v>0</v>
      </c>
      <c r="U73" s="45">
        <v>5837</v>
      </c>
      <c r="V73" s="45">
        <v>4080</v>
      </c>
      <c r="W73" s="41">
        <v>0.28170594837261503</v>
      </c>
      <c r="X73" s="46"/>
      <c r="Y73" s="46"/>
    </row>
    <row r="74" spans="1:26">
      <c r="A74" s="29" t="s">
        <v>2991</v>
      </c>
      <c r="B74" s="30" t="s">
        <v>356</v>
      </c>
      <c r="C74" s="6" t="s">
        <v>11</v>
      </c>
      <c r="D74" s="20" t="s">
        <v>12</v>
      </c>
      <c r="E74" s="19"/>
      <c r="F74" s="19">
        <v>3496</v>
      </c>
      <c r="G74" s="21">
        <v>2391</v>
      </c>
      <c r="H74" s="21">
        <v>1985</v>
      </c>
      <c r="I74" s="8">
        <f>VLOOKUP(C74,'202310-202403出荷数total2403220951'!B:F,5,0)</f>
        <v>1236</v>
      </c>
      <c r="J74" s="203">
        <f>VLOOKUP(C74,'出荷数2307～2406total241008110618'!B:F,5,0)</f>
        <v>2298</v>
      </c>
      <c r="K74" s="214">
        <f>VLOOKUP(C74,'出荷数2407-2506total250730101950'!B:F,5,0)</f>
        <v>8616</v>
      </c>
      <c r="L74" s="203">
        <f>VLOOKUP(C:C,total251219111800!B:F,5,0)</f>
        <v>1136</v>
      </c>
      <c r="M74" s="211">
        <v>8000</v>
      </c>
      <c r="N74" s="211">
        <v>8000</v>
      </c>
      <c r="O74" s="44">
        <v>14474</v>
      </c>
      <c r="P74" s="44">
        <v>3200</v>
      </c>
      <c r="Q74" s="44">
        <v>0</v>
      </c>
      <c r="R74" s="44">
        <v>0</v>
      </c>
      <c r="S74" s="44">
        <v>5200</v>
      </c>
      <c r="T74" s="45">
        <v>-2000</v>
      </c>
      <c r="U74" s="45">
        <v>9274</v>
      </c>
      <c r="V74" s="45">
        <v>1274</v>
      </c>
      <c r="W74" s="41">
        <v>0.45264229942288109</v>
      </c>
      <c r="X74" s="46"/>
      <c r="Y74" s="46"/>
    </row>
    <row r="75" spans="1:26">
      <c r="A75" s="29" t="s">
        <v>1109</v>
      </c>
      <c r="B75" s="30" t="s">
        <v>356</v>
      </c>
      <c r="C75" s="17" t="s">
        <v>256</v>
      </c>
      <c r="D75" s="24" t="s">
        <v>257</v>
      </c>
      <c r="E75" s="23"/>
      <c r="F75" s="19">
        <v>44</v>
      </c>
      <c r="G75" s="21">
        <v>866</v>
      </c>
      <c r="H75" s="21">
        <v>614</v>
      </c>
      <c r="I75" s="8">
        <f>VLOOKUP(C75,'202310-202403出荷数total2403220951'!B:F,5,0)</f>
        <v>333</v>
      </c>
      <c r="J75" s="203">
        <f>VLOOKUP(C75,'出荷数2307～2406total241008110618'!B:F,5,0)</f>
        <v>1142</v>
      </c>
      <c r="K75" s="214">
        <f>VLOOKUP(C75,'出荷数2407-2506total250730101950'!B:F,5,0)</f>
        <v>925</v>
      </c>
      <c r="L75" s="203">
        <f>VLOOKUP(C:C,total251219111800!B:F,5,0)</f>
        <v>135</v>
      </c>
      <c r="M75" s="8"/>
      <c r="N75" s="21">
        <f t="shared" si="1"/>
        <v>135</v>
      </c>
      <c r="O75" s="44">
        <v>1770</v>
      </c>
      <c r="P75" s="44">
        <v>0</v>
      </c>
      <c r="Q75" s="44">
        <v>0</v>
      </c>
      <c r="R75" s="44">
        <v>0</v>
      </c>
      <c r="S75" s="44">
        <v>0</v>
      </c>
      <c r="T75" s="45">
        <v>0</v>
      </c>
      <c r="U75" s="45">
        <v>1770</v>
      </c>
      <c r="V75" s="45">
        <v>1635</v>
      </c>
      <c r="W75" s="41">
        <v>7.6271186440677971E-2</v>
      </c>
      <c r="X75" s="46"/>
      <c r="Y75" s="46"/>
    </row>
    <row r="76" spans="1:26">
      <c r="A76" s="29" t="s">
        <v>1110</v>
      </c>
      <c r="B76" s="30" t="s">
        <v>356</v>
      </c>
      <c r="C76" s="6" t="s">
        <v>81</v>
      </c>
      <c r="D76" s="20" t="s">
        <v>82</v>
      </c>
      <c r="E76" s="19"/>
      <c r="F76" s="19">
        <v>410</v>
      </c>
      <c r="G76" s="21">
        <v>741</v>
      </c>
      <c r="H76" s="21">
        <v>1112</v>
      </c>
      <c r="I76" s="8">
        <f>VLOOKUP(C76,'202310-202403出荷数total2403220951'!B:F,5,0)</f>
        <v>662</v>
      </c>
      <c r="J76" s="203">
        <f>VLOOKUP(C76,'出荷数2307～2406total241008110618'!B:F,5,0)</f>
        <v>1332</v>
      </c>
      <c r="K76" s="214">
        <f>VLOOKUP(C76,'出荷数2407-2506total250730101950'!B:F,5,0)</f>
        <v>2848</v>
      </c>
      <c r="L76" s="203">
        <f>VLOOKUP(C:C,total251219111800!B:F,5,0)</f>
        <v>1014</v>
      </c>
      <c r="M76" s="211">
        <v>1000</v>
      </c>
      <c r="N76" s="21">
        <f t="shared" si="1"/>
        <v>1014</v>
      </c>
      <c r="O76" s="44">
        <v>1668</v>
      </c>
      <c r="P76" s="44">
        <v>200</v>
      </c>
      <c r="Q76" s="44">
        <v>3000</v>
      </c>
      <c r="R76" s="44">
        <v>0</v>
      </c>
      <c r="S76" s="44">
        <v>200</v>
      </c>
      <c r="T76" s="45">
        <v>0</v>
      </c>
      <c r="U76" s="45">
        <v>4468</v>
      </c>
      <c r="V76" s="45">
        <v>3454</v>
      </c>
      <c r="W76" s="41">
        <v>0.54282655246252676</v>
      </c>
      <c r="X76" s="46"/>
      <c r="Y76" s="46"/>
    </row>
    <row r="77" spans="1:26">
      <c r="A77" s="29" t="s">
        <v>1111</v>
      </c>
      <c r="B77" s="30" t="s">
        <v>356</v>
      </c>
      <c r="C77" s="6" t="s">
        <v>6</v>
      </c>
      <c r="D77" s="20" t="s">
        <v>7</v>
      </c>
      <c r="E77" s="19"/>
      <c r="F77" s="19">
        <v>1477</v>
      </c>
      <c r="G77" s="21">
        <v>1110</v>
      </c>
      <c r="H77" s="21">
        <v>696</v>
      </c>
      <c r="I77" s="8">
        <f>VLOOKUP(C77,'202310-202403出荷数total2403220951'!B:F,5,0)</f>
        <v>116</v>
      </c>
      <c r="J77" s="203">
        <f>VLOOKUP(C77,'出荷数2307～2406total241008110618'!B:F,5,0)</f>
        <v>801</v>
      </c>
      <c r="K77" s="214">
        <f>VLOOKUP(C77,'出荷数2407-2506total250730101950'!B:F,5,0)</f>
        <v>703</v>
      </c>
      <c r="L77" s="203">
        <f>VLOOKUP(C:C,total251219111800!B:F,5,0)</f>
        <v>319</v>
      </c>
      <c r="M77" s="8"/>
      <c r="N77" s="21">
        <f t="shared" si="1"/>
        <v>319</v>
      </c>
      <c r="O77" s="44">
        <v>450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450</v>
      </c>
      <c r="V77" s="45">
        <v>131</v>
      </c>
      <c r="W77" s="41">
        <v>0.7088888888888889</v>
      </c>
      <c r="X77" s="46" t="s">
        <v>4390</v>
      </c>
      <c r="Y77" s="46" t="s">
        <v>4412</v>
      </c>
    </row>
    <row r="78" spans="1:26">
      <c r="A78" s="29" t="s">
        <v>1112</v>
      </c>
      <c r="B78" s="30" t="s">
        <v>356</v>
      </c>
      <c r="C78" s="17" t="s">
        <v>60</v>
      </c>
      <c r="D78" s="24" t="s">
        <v>61</v>
      </c>
      <c r="E78" s="23"/>
      <c r="F78" s="19">
        <v>1324</v>
      </c>
      <c r="G78" s="21">
        <v>1622</v>
      </c>
      <c r="H78" s="21">
        <v>1792</v>
      </c>
      <c r="I78" s="8">
        <f>VLOOKUP(C78,'202310-202403出荷数total2403220951'!B:F,5,0)</f>
        <v>1087</v>
      </c>
      <c r="J78" s="203">
        <f>VLOOKUP(C78,'出荷数2307～2406total241008110618'!B:F,5,0)</f>
        <v>1970</v>
      </c>
      <c r="K78" s="214">
        <f>VLOOKUP(C78,'出荷数2407-2506total250730101950'!B:F,5,0)</f>
        <v>1824</v>
      </c>
      <c r="L78" s="203">
        <f>VLOOKUP(C:C,total251219111800!B:F,5,0)</f>
        <v>900</v>
      </c>
      <c r="M78" s="8"/>
      <c r="N78" s="21">
        <f t="shared" si="1"/>
        <v>900</v>
      </c>
      <c r="O78" s="44">
        <v>2841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2841</v>
      </c>
      <c r="V78" s="45">
        <v>1941</v>
      </c>
      <c r="W78" s="41">
        <v>0.3167898627243928</v>
      </c>
      <c r="X78" s="46"/>
      <c r="Y78" s="46"/>
    </row>
    <row r="79" spans="1:26">
      <c r="A79" s="29" t="s">
        <v>1113</v>
      </c>
      <c r="B79" s="30" t="s">
        <v>356</v>
      </c>
      <c r="C79" s="17" t="s">
        <v>254</v>
      </c>
      <c r="D79" s="24" t="s">
        <v>255</v>
      </c>
      <c r="E79" s="23"/>
      <c r="F79" s="19">
        <v>30</v>
      </c>
      <c r="G79" s="21">
        <v>1288</v>
      </c>
      <c r="H79" s="21">
        <v>1790</v>
      </c>
      <c r="I79" s="8">
        <f>VLOOKUP(C79,'202310-202403出荷数total2403220951'!B:F,5,0)</f>
        <v>845</v>
      </c>
      <c r="J79" s="203">
        <f>VLOOKUP(C79,'出荷数2307～2406total241008110618'!B:F,5,0)</f>
        <v>1682</v>
      </c>
      <c r="K79" s="214">
        <f>VLOOKUP(C79,'出荷数2407-2506total250730101950'!B:F,5,0)</f>
        <v>1326</v>
      </c>
      <c r="L79" s="203">
        <f>VLOOKUP(C:C,total251219111800!B:F,5,0)</f>
        <v>366</v>
      </c>
      <c r="M79" s="8"/>
      <c r="N79" s="21">
        <f t="shared" si="1"/>
        <v>366</v>
      </c>
      <c r="O79" s="44">
        <v>1744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1744</v>
      </c>
      <c r="V79" s="45">
        <v>1378</v>
      </c>
      <c r="W79" s="41">
        <v>0.20986238532110091</v>
      </c>
      <c r="X79" s="46"/>
      <c r="Y79" s="46"/>
    </row>
    <row r="80" spans="1:26">
      <c r="A80" s="29" t="s">
        <v>1114</v>
      </c>
      <c r="B80" s="30" t="s">
        <v>356</v>
      </c>
      <c r="C80" s="7" t="s">
        <v>160</v>
      </c>
      <c r="D80" s="20" t="s">
        <v>161</v>
      </c>
      <c r="E80" s="19"/>
      <c r="F80" s="19">
        <v>6851</v>
      </c>
      <c r="G80" s="21">
        <v>3631</v>
      </c>
      <c r="H80" s="21">
        <v>3310</v>
      </c>
      <c r="I80" s="213">
        <f>VLOOKUP(C80,'202310-202403出荷数total2403220951'!B:F,5,0)</f>
        <v>2276</v>
      </c>
      <c r="J80" s="203">
        <f>VLOOKUP(C80,'出荷数2307～2406total241008110618'!B:F,5,0)</f>
        <v>2977</v>
      </c>
      <c r="K80" s="214">
        <f>VLOOKUP(C80,'出荷数2407-2506total250730101950'!B:F,5,0)</f>
        <v>1413</v>
      </c>
      <c r="L80" s="203">
        <f>VLOOKUP(C:C,total251219111800!B:F,5,0)</f>
        <v>456</v>
      </c>
      <c r="M80" s="8"/>
      <c r="N80" s="21">
        <f t="shared" si="1"/>
        <v>456</v>
      </c>
      <c r="O80" s="44">
        <v>2264</v>
      </c>
      <c r="P80" s="44">
        <v>0</v>
      </c>
      <c r="Q80" s="44">
        <v>0</v>
      </c>
      <c r="R80" s="44">
        <v>0</v>
      </c>
      <c r="S80" s="44">
        <v>200</v>
      </c>
      <c r="T80" s="45">
        <v>-200</v>
      </c>
      <c r="U80" s="45">
        <v>2064</v>
      </c>
      <c r="V80" s="45">
        <v>1608</v>
      </c>
      <c r="W80" s="41">
        <v>0.20141342756183744</v>
      </c>
      <c r="X80" s="46"/>
      <c r="Y80" s="46"/>
      <c r="Z80" s="253"/>
    </row>
    <row r="81" spans="1:27">
      <c r="A81" s="29" t="s">
        <v>1115</v>
      </c>
      <c r="B81" s="30" t="s">
        <v>356</v>
      </c>
      <c r="C81" s="6" t="s">
        <v>119</v>
      </c>
      <c r="D81" s="20" t="s">
        <v>120</v>
      </c>
      <c r="E81" s="19" t="s">
        <v>116</v>
      </c>
      <c r="F81" s="19">
        <v>7367</v>
      </c>
      <c r="G81" s="21">
        <v>4388</v>
      </c>
      <c r="H81" s="21">
        <v>521</v>
      </c>
      <c r="I81" s="213">
        <f>VLOOKUP(C81,'202310-202403出荷数total2403220951'!B:F,5,0)</f>
        <v>2848</v>
      </c>
      <c r="J81" s="203">
        <f>VLOOKUP(C81,'出荷数2307～2406total241008110618'!B:F,5,0)</f>
        <v>3288</v>
      </c>
      <c r="K81" s="214">
        <f>VLOOKUP(C81,'出荷数2407-2506total250730101950'!B:F,5,0)</f>
        <v>2304</v>
      </c>
      <c r="L81" s="203">
        <f>VLOOKUP(C:C,total251219111800!B:F,5,0)</f>
        <v>744</v>
      </c>
      <c r="M81" s="8"/>
      <c r="N81" s="21">
        <f t="shared" si="1"/>
        <v>744</v>
      </c>
      <c r="O81" s="44">
        <v>4157</v>
      </c>
      <c r="P81" s="44">
        <v>3430</v>
      </c>
      <c r="Q81" s="44">
        <v>0</v>
      </c>
      <c r="R81" s="44">
        <v>0</v>
      </c>
      <c r="S81" s="44">
        <v>3430</v>
      </c>
      <c r="T81" s="45">
        <v>0</v>
      </c>
      <c r="U81" s="45">
        <v>727</v>
      </c>
      <c r="V81" s="45">
        <v>-17</v>
      </c>
      <c r="W81" s="41">
        <v>9.8062475286674569E-2</v>
      </c>
      <c r="X81" s="46"/>
      <c r="Y81" s="46" t="s">
        <v>4413</v>
      </c>
    </row>
    <row r="82" spans="1:27">
      <c r="A82" s="29" t="s">
        <v>1116</v>
      </c>
      <c r="B82" s="30" t="s">
        <v>356</v>
      </c>
      <c r="C82" s="6" t="s">
        <v>22</v>
      </c>
      <c r="D82" s="20" t="s">
        <v>23</v>
      </c>
      <c r="E82" s="19"/>
      <c r="F82" s="19">
        <v>10633</v>
      </c>
      <c r="G82" s="21">
        <v>6065</v>
      </c>
      <c r="H82" s="21">
        <v>2945</v>
      </c>
      <c r="I82" s="213">
        <f>VLOOKUP(C82,'202310-202403出荷数total2403220951'!B:F,5,0)</f>
        <v>3324</v>
      </c>
      <c r="J82" s="203">
        <f>VLOOKUP(C82,'出荷数2307～2406total241008110618'!B:F,5,0)</f>
        <v>5243</v>
      </c>
      <c r="K82" s="214">
        <f>VLOOKUP(C82,'出荷数2407-2506total250730101950'!B:F,5,0)</f>
        <v>13654</v>
      </c>
      <c r="L82" s="203">
        <f>VLOOKUP(C:C,total251219111800!B:F,5,0)</f>
        <v>1335</v>
      </c>
      <c r="M82" s="213">
        <v>4500</v>
      </c>
      <c r="N82" s="211">
        <v>3000</v>
      </c>
      <c r="O82" s="44">
        <v>6459</v>
      </c>
      <c r="P82" s="44">
        <v>2460</v>
      </c>
      <c r="Q82" s="44">
        <v>0</v>
      </c>
      <c r="R82" s="44">
        <v>0</v>
      </c>
      <c r="S82" s="44">
        <v>3160</v>
      </c>
      <c r="T82" s="45">
        <v>-700</v>
      </c>
      <c r="U82" s="45">
        <v>3299</v>
      </c>
      <c r="V82" s="45">
        <v>299</v>
      </c>
      <c r="W82" s="41">
        <v>0.33636057854019508</v>
      </c>
      <c r="X82" s="46"/>
      <c r="Y82" s="46"/>
    </row>
    <row r="83" spans="1:27">
      <c r="A83" s="29" t="s">
        <v>1117</v>
      </c>
      <c r="B83" s="30" t="s">
        <v>356</v>
      </c>
      <c r="C83" s="6" t="s">
        <v>144</v>
      </c>
      <c r="D83" s="20" t="s">
        <v>145</v>
      </c>
      <c r="E83" s="19"/>
      <c r="F83" s="19">
        <v>270</v>
      </c>
      <c r="G83" s="21">
        <v>814</v>
      </c>
      <c r="H83" s="21">
        <v>677</v>
      </c>
      <c r="I83" s="8">
        <f>VLOOKUP(C83,'202310-202403出荷数total2403220951'!B:F,5,0)</f>
        <v>269</v>
      </c>
      <c r="J83" s="203">
        <f>VLOOKUP(C83,'出荷数2307～2406total241008110618'!B:F,5,0)</f>
        <v>668</v>
      </c>
      <c r="K83" s="214">
        <f>VLOOKUP(C83,'出荷数2407-2506total250730101950'!B:F,5,0)</f>
        <v>826</v>
      </c>
      <c r="L83" s="203">
        <f>VLOOKUP(C:C,total251219111800!B:F,5,0)</f>
        <v>90</v>
      </c>
      <c r="M83" s="8"/>
      <c r="N83" s="21">
        <f t="shared" si="1"/>
        <v>90</v>
      </c>
      <c r="O83" s="44">
        <v>2439</v>
      </c>
      <c r="P83" s="44">
        <v>0</v>
      </c>
      <c r="Q83" s="44">
        <v>0</v>
      </c>
      <c r="R83" s="44">
        <v>0</v>
      </c>
      <c r="S83" s="44">
        <v>0</v>
      </c>
      <c r="T83" s="45">
        <v>0</v>
      </c>
      <c r="U83" s="45">
        <v>2439</v>
      </c>
      <c r="V83" s="45">
        <v>2349</v>
      </c>
      <c r="W83" s="41">
        <v>3.6900369003690037E-2</v>
      </c>
      <c r="X83" s="46"/>
      <c r="Y83" s="46"/>
    </row>
    <row r="84" spans="1:27">
      <c r="A84" s="29" t="s">
        <v>1118</v>
      </c>
      <c r="B84" s="30" t="s">
        <v>356</v>
      </c>
      <c r="C84" s="17" t="s">
        <v>134</v>
      </c>
      <c r="D84" s="24" t="s">
        <v>135</v>
      </c>
      <c r="E84" s="23"/>
      <c r="F84" s="19">
        <v>3306</v>
      </c>
      <c r="G84" s="21">
        <v>2817</v>
      </c>
      <c r="H84" s="21">
        <v>1743</v>
      </c>
      <c r="I84" s="8">
        <f>VLOOKUP(C84,'202310-202403出荷数total2403220951'!B:F,5,0)</f>
        <v>273</v>
      </c>
      <c r="J84" s="203">
        <f>VLOOKUP(C84,'出荷数2307～2406total241008110618'!B:F,5,0)</f>
        <v>477</v>
      </c>
      <c r="K84" s="214">
        <f>VLOOKUP(C84,'出荷数2407-2506total250730101950'!B:F,5,0)</f>
        <v>351</v>
      </c>
      <c r="L84" s="203">
        <f>VLOOKUP(C:C,total251219111800!B:F,5,0)</f>
        <v>211</v>
      </c>
      <c r="M84" s="8"/>
      <c r="N84" s="21">
        <f t="shared" si="1"/>
        <v>211</v>
      </c>
      <c r="O84" s="44">
        <v>7223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7223</v>
      </c>
      <c r="V84" s="45">
        <v>7012</v>
      </c>
      <c r="W84" s="41">
        <v>2.9212238681988092E-2</v>
      </c>
      <c r="X84" s="46"/>
      <c r="Y84" s="46"/>
    </row>
    <row r="85" spans="1:27">
      <c r="A85" s="29" t="s">
        <v>1119</v>
      </c>
      <c r="B85" s="30" t="s">
        <v>356</v>
      </c>
      <c r="C85" s="6" t="s">
        <v>172</v>
      </c>
      <c r="D85" s="20" t="s">
        <v>173</v>
      </c>
      <c r="E85" s="19"/>
      <c r="F85" s="19">
        <v>1177</v>
      </c>
      <c r="G85" s="21">
        <v>2128</v>
      </c>
      <c r="H85" s="21">
        <v>1537</v>
      </c>
      <c r="I85" s="8">
        <f>VLOOKUP(C85,'202310-202403出荷数total2403220951'!B:F,5,0)</f>
        <v>834</v>
      </c>
      <c r="J85" s="203">
        <f>VLOOKUP(C85,'出荷数2307～2406total241008110618'!B:F,5,0)</f>
        <v>1486</v>
      </c>
      <c r="K85" s="214">
        <f>VLOOKUP(C85,'出荷数2407-2506total250730101950'!B:F,5,0)</f>
        <v>1411</v>
      </c>
      <c r="L85" s="203">
        <f>VLOOKUP(C:C,total251219111800!B:F,5,0)</f>
        <v>822</v>
      </c>
      <c r="M85" s="8"/>
      <c r="N85" s="21">
        <f t="shared" si="1"/>
        <v>822</v>
      </c>
      <c r="O85" s="44">
        <v>2753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2753</v>
      </c>
      <c r="V85" s="45">
        <v>1931</v>
      </c>
      <c r="W85" s="41">
        <v>0.29858336360334181</v>
      </c>
      <c r="X85" s="46"/>
      <c r="Y85" s="46"/>
    </row>
    <row r="86" spans="1:27" s="200" customFormat="1">
      <c r="A86" s="192" t="s">
        <v>1120</v>
      </c>
      <c r="B86" s="193" t="s">
        <v>356</v>
      </c>
      <c r="C86" s="194" t="s">
        <v>53</v>
      </c>
      <c r="D86" s="195" t="s">
        <v>54</v>
      </c>
      <c r="E86" s="194"/>
      <c r="F86" s="194">
        <v>1511</v>
      </c>
      <c r="G86" s="196">
        <v>1031</v>
      </c>
      <c r="H86" s="21">
        <v>1052</v>
      </c>
      <c r="I86" s="8">
        <f>VLOOKUP(C86,'202310-202403出荷数total2403220951'!B:F,5,0)</f>
        <v>513</v>
      </c>
      <c r="J86" s="203">
        <f>VLOOKUP(C86,'出荷数2307～2406total241008110618'!B:F,5,0)</f>
        <v>546</v>
      </c>
      <c r="K86" s="214" t="e">
        <f>VLOOKUP(C86,'出荷数2407-2506total250730101950'!B:F,5,0)</f>
        <v>#N/A</v>
      </c>
      <c r="L86" s="203" t="e">
        <f>VLOOKUP(C:C,total251219111800!B:F,5,0)</f>
        <v>#N/A</v>
      </c>
      <c r="M86" s="8"/>
      <c r="N86" s="21" t="e">
        <f t="shared" si="1"/>
        <v>#N/A</v>
      </c>
      <c r="O86" s="196">
        <v>0</v>
      </c>
      <c r="P86" s="196">
        <v>0</v>
      </c>
      <c r="Q86" s="44">
        <v>0</v>
      </c>
      <c r="R86" s="196">
        <v>0</v>
      </c>
      <c r="S86" s="196">
        <v>0</v>
      </c>
      <c r="T86" s="197">
        <v>0</v>
      </c>
      <c r="U86" s="197">
        <v>0</v>
      </c>
      <c r="V86" s="197" t="e">
        <v>#N/A</v>
      </c>
      <c r="W86" s="198" t="e">
        <v>#N/A</v>
      </c>
      <c r="X86" s="199"/>
      <c r="Y86" s="199"/>
      <c r="Z86" s="201"/>
      <c r="AA86" s="201"/>
    </row>
    <row r="87" spans="1:27">
      <c r="A87" s="29" t="s">
        <v>1121</v>
      </c>
      <c r="B87" s="30" t="s">
        <v>356</v>
      </c>
      <c r="C87" s="17" t="s">
        <v>129</v>
      </c>
      <c r="D87" s="24" t="s">
        <v>130</v>
      </c>
      <c r="E87" s="23"/>
      <c r="F87" s="19">
        <v>3121</v>
      </c>
      <c r="G87" s="21">
        <v>3233</v>
      </c>
      <c r="H87" s="21">
        <v>3120</v>
      </c>
      <c r="I87" s="8">
        <f>VLOOKUP(C87,'202310-202403出荷数total2403220951'!B:F,5,0)</f>
        <v>1553</v>
      </c>
      <c r="J87" s="203">
        <f>VLOOKUP(C87,'出荷数2307～2406total241008110618'!B:F,5,0)</f>
        <v>3072</v>
      </c>
      <c r="K87" s="214">
        <f>VLOOKUP(C87,'出荷数2407-2506total250730101950'!B:F,5,0)</f>
        <v>3947</v>
      </c>
      <c r="L87" s="203">
        <f>VLOOKUP(C:C,total251219111800!B:F,5,0)</f>
        <v>1574</v>
      </c>
      <c r="M87" s="8"/>
      <c r="N87" s="21">
        <f t="shared" si="1"/>
        <v>1574</v>
      </c>
      <c r="O87" s="44">
        <v>4130</v>
      </c>
      <c r="P87" s="44">
        <v>0</v>
      </c>
      <c r="Q87" s="44">
        <v>0</v>
      </c>
      <c r="R87" s="44">
        <v>0</v>
      </c>
      <c r="S87" s="44">
        <v>0</v>
      </c>
      <c r="T87" s="45">
        <v>0</v>
      </c>
      <c r="U87" s="45">
        <v>4130</v>
      </c>
      <c r="V87" s="45">
        <v>2556</v>
      </c>
      <c r="W87" s="41">
        <v>0.38111380145278451</v>
      </c>
      <c r="X87" s="46"/>
      <c r="Y87" s="46"/>
    </row>
    <row r="88" spans="1:27">
      <c r="A88" s="29" t="s">
        <v>1122</v>
      </c>
      <c r="B88" s="30" t="s">
        <v>356</v>
      </c>
      <c r="C88" s="17" t="s">
        <v>250</v>
      </c>
      <c r="D88" s="24" t="s">
        <v>251</v>
      </c>
      <c r="E88" s="23"/>
      <c r="F88" s="19">
        <v>1334</v>
      </c>
      <c r="G88" s="21">
        <v>1879</v>
      </c>
      <c r="H88" s="21">
        <v>908</v>
      </c>
      <c r="I88" s="8">
        <f>VLOOKUP(C88,'202310-202403出荷数total2403220951'!B:F,5,0)</f>
        <v>222</v>
      </c>
      <c r="J88" s="203">
        <f>VLOOKUP(C88,'出荷数2307～2406total241008110618'!B:F,5,0)</f>
        <v>732</v>
      </c>
      <c r="K88" s="214">
        <f>VLOOKUP(C88,'出荷数2407-2506total250730101950'!B:F,5,0)</f>
        <v>817</v>
      </c>
      <c r="L88" s="203">
        <f>VLOOKUP(C:C,total251219111800!B:F,5,0)</f>
        <v>295</v>
      </c>
      <c r="M88" s="8"/>
      <c r="N88" s="21">
        <f t="shared" si="1"/>
        <v>295</v>
      </c>
      <c r="O88" s="44">
        <v>248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248</v>
      </c>
      <c r="V88" s="45">
        <v>-47</v>
      </c>
      <c r="W88" s="41">
        <v>1.189516129032258</v>
      </c>
      <c r="X88" s="46"/>
      <c r="Y88" s="46"/>
    </row>
    <row r="89" spans="1:27">
      <c r="A89" s="29" t="s">
        <v>1123</v>
      </c>
      <c r="B89" s="30" t="s">
        <v>356</v>
      </c>
      <c r="C89" s="17" t="s">
        <v>127</v>
      </c>
      <c r="D89" s="24" t="s">
        <v>128</v>
      </c>
      <c r="E89" s="23"/>
      <c r="F89" s="19">
        <v>3215</v>
      </c>
      <c r="G89" s="21">
        <v>3856</v>
      </c>
      <c r="H89" s="21">
        <v>4252</v>
      </c>
      <c r="I89" s="213">
        <f>VLOOKUP(C89,'202310-202403出荷数total2403220951'!B:F,5,0)</f>
        <v>2413</v>
      </c>
      <c r="J89" s="203">
        <f>VLOOKUP(C89,'出荷数2307～2406total241008110618'!B:F,5,0)</f>
        <v>4143</v>
      </c>
      <c r="K89" s="214">
        <f>VLOOKUP(C89,'出荷数2407-2506total250730101950'!B:F,5,0)</f>
        <v>6112</v>
      </c>
      <c r="L89" s="203">
        <f>VLOOKUP(C:C,total251219111800!B:F,5,0)</f>
        <v>2918</v>
      </c>
      <c r="M89" s="8"/>
      <c r="N89" s="21">
        <f t="shared" si="1"/>
        <v>2918</v>
      </c>
      <c r="O89" s="44">
        <v>3656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3656</v>
      </c>
      <c r="V89" s="45">
        <v>738</v>
      </c>
      <c r="W89" s="41">
        <v>0.7981400437636762</v>
      </c>
      <c r="X89" s="46"/>
      <c r="Y89" s="46"/>
    </row>
    <row r="90" spans="1:27" s="231" customFormat="1">
      <c r="A90" s="223" t="s">
        <v>3768</v>
      </c>
      <c r="B90" s="224" t="s">
        <v>356</v>
      </c>
      <c r="C90" s="225" t="s">
        <v>235</v>
      </c>
      <c r="D90" s="226" t="s">
        <v>236</v>
      </c>
      <c r="E90" s="225"/>
      <c r="F90" s="225">
        <v>102</v>
      </c>
      <c r="G90" s="227">
        <v>340</v>
      </c>
      <c r="H90" s="227">
        <v>49</v>
      </c>
      <c r="I90" s="8">
        <f>VLOOKUP(C90,'202310-202403出荷数total2403220951'!B:F,5,0)</f>
        <v>6</v>
      </c>
      <c r="J90" s="203">
        <f>VLOOKUP(C90,'出荷数2307～2406total241008110618'!B:F,5,0)</f>
        <v>434</v>
      </c>
      <c r="K90" s="214" t="e">
        <f>VLOOKUP(C90,'出荷数2407-2506total250730101950'!B:F,5,0)</f>
        <v>#N/A</v>
      </c>
      <c r="L90" s="203" t="e">
        <f>VLOOKUP(C:C,total251219111800!B:F,5,0)</f>
        <v>#N/A</v>
      </c>
      <c r="M90" s="8"/>
      <c r="N90" s="21" t="e">
        <f t="shared" si="1"/>
        <v>#N/A</v>
      </c>
      <c r="O90" s="227">
        <v>0</v>
      </c>
      <c r="P90" s="227">
        <v>0</v>
      </c>
      <c r="Q90" s="44">
        <v>0</v>
      </c>
      <c r="R90" s="227">
        <v>0</v>
      </c>
      <c r="S90" s="227">
        <v>0</v>
      </c>
      <c r="T90" s="228">
        <v>0</v>
      </c>
      <c r="U90" s="228">
        <v>0</v>
      </c>
      <c r="V90" s="228" t="e">
        <v>#N/A</v>
      </c>
      <c r="W90" s="229" t="e">
        <v>#N/A</v>
      </c>
      <c r="X90" s="230"/>
      <c r="Y90" s="230"/>
      <c r="Z90" s="232"/>
      <c r="AA90" s="232"/>
    </row>
    <row r="91" spans="1:27">
      <c r="A91" s="29" t="s">
        <v>1125</v>
      </c>
      <c r="B91" s="30" t="s">
        <v>356</v>
      </c>
      <c r="C91" s="7" t="s">
        <v>221</v>
      </c>
      <c r="D91" s="20" t="s">
        <v>222</v>
      </c>
      <c r="E91" s="19"/>
      <c r="F91" s="19">
        <v>1538</v>
      </c>
      <c r="G91" s="21">
        <v>2587</v>
      </c>
      <c r="H91" s="21">
        <v>571</v>
      </c>
      <c r="I91" s="8">
        <f>VLOOKUP(C91,'202310-202403出荷数total2403220951'!B:F,5,0)</f>
        <v>874</v>
      </c>
      <c r="J91" s="203">
        <f>VLOOKUP(C91,'出荷数2307～2406total241008110618'!B:F,5,0)</f>
        <v>1045</v>
      </c>
      <c r="K91" s="214">
        <f>VLOOKUP(C91,'出荷数2407-2506total250730101950'!B:F,5,0)</f>
        <v>429</v>
      </c>
      <c r="L91" s="203">
        <f>VLOOKUP(C:C,total251219111800!B:F,5,0)</f>
        <v>22</v>
      </c>
      <c r="M91" s="211">
        <v>1400</v>
      </c>
      <c r="N91" s="211">
        <v>1400</v>
      </c>
      <c r="O91" s="44">
        <v>4406</v>
      </c>
      <c r="P91" s="44">
        <v>0</v>
      </c>
      <c r="Q91" s="44">
        <v>0</v>
      </c>
      <c r="R91" s="44">
        <v>0</v>
      </c>
      <c r="S91" s="44">
        <v>100</v>
      </c>
      <c r="T91" s="45">
        <v>-100</v>
      </c>
      <c r="U91" s="45">
        <v>4306</v>
      </c>
      <c r="V91" s="45">
        <v>2906</v>
      </c>
      <c r="W91" s="41">
        <v>0.31774852473899229</v>
      </c>
      <c r="X91" s="46"/>
      <c r="Y91" s="46"/>
    </row>
    <row r="92" spans="1:27" ht="15" customHeight="1">
      <c r="A92" s="29" t="s">
        <v>1127</v>
      </c>
      <c r="B92" s="30" t="s">
        <v>356</v>
      </c>
      <c r="C92" s="7" t="s">
        <v>203</v>
      </c>
      <c r="D92" s="7" t="s">
        <v>204</v>
      </c>
      <c r="E92" s="6"/>
      <c r="F92" s="6">
        <v>8125</v>
      </c>
      <c r="G92" s="8">
        <v>7398</v>
      </c>
      <c r="H92" s="21">
        <v>4528</v>
      </c>
      <c r="I92" s="8">
        <f>VLOOKUP(C92,'202310-202403出荷数total2403220951'!B:F,5,0)</f>
        <v>1614</v>
      </c>
      <c r="J92" s="203">
        <f>VLOOKUP(C92,'出荷数2307～2406total241008110618'!B:F,5,0)</f>
        <v>3692</v>
      </c>
      <c r="K92" s="214">
        <f>VLOOKUP(C92,'出荷数2407-2506total250730101950'!B:F,5,0)</f>
        <v>3180</v>
      </c>
      <c r="L92" s="203">
        <f>VLOOKUP(C:C,total251219111800!B:F,5,0)</f>
        <v>1448</v>
      </c>
      <c r="M92" s="8"/>
      <c r="N92" s="21">
        <f t="shared" si="1"/>
        <v>1448</v>
      </c>
      <c r="O92" s="44">
        <v>5190</v>
      </c>
      <c r="P92" s="44">
        <v>870</v>
      </c>
      <c r="Q92" s="44">
        <v>40</v>
      </c>
      <c r="R92" s="44">
        <v>0</v>
      </c>
      <c r="S92" s="44">
        <v>1500</v>
      </c>
      <c r="T92" s="45">
        <v>-630</v>
      </c>
      <c r="U92" s="45">
        <v>3730</v>
      </c>
      <c r="V92" s="45">
        <v>2282</v>
      </c>
      <c r="W92" s="41">
        <v>0.23894389438943894</v>
      </c>
      <c r="X92" s="46"/>
      <c r="Y92" s="46"/>
    </row>
    <row r="93" spans="1:27" s="152" customFormat="1" ht="18.600000000000001" customHeight="1">
      <c r="A93" s="144" t="s">
        <v>1128</v>
      </c>
      <c r="B93" s="145" t="s">
        <v>356</v>
      </c>
      <c r="C93" s="147" t="s">
        <v>2895</v>
      </c>
      <c r="D93" s="147" t="s">
        <v>2896</v>
      </c>
      <c r="E93" s="146"/>
      <c r="F93" s="146">
        <v>0</v>
      </c>
      <c r="G93" s="148">
        <v>5</v>
      </c>
      <c r="H93" s="21">
        <v>904</v>
      </c>
      <c r="I93" s="8" t="e">
        <f>VLOOKUP(C93,'202310-202403出荷数total2403220951'!B:F,5,0)</f>
        <v>#N/A</v>
      </c>
      <c r="J93" s="203" t="e">
        <f>VLOOKUP(C93,'出荷数2307～2406total241008110618'!B:F,5,0)</f>
        <v>#N/A</v>
      </c>
      <c r="K93" s="214" t="e">
        <f>VLOOKUP(C93,'出荷数2407-2506total250730101950'!B:F,5,0)</f>
        <v>#N/A</v>
      </c>
      <c r="L93" s="203" t="e">
        <f>VLOOKUP(C:C,total251219111800!B:F,5,0)</f>
        <v>#N/A</v>
      </c>
      <c r="M93" s="211">
        <v>380</v>
      </c>
      <c r="N93" s="211">
        <v>380</v>
      </c>
      <c r="O93" s="148">
        <v>781</v>
      </c>
      <c r="P93" s="148">
        <v>0</v>
      </c>
      <c r="Q93" s="44">
        <v>0</v>
      </c>
      <c r="R93" s="148">
        <v>0</v>
      </c>
      <c r="S93" s="148">
        <v>0</v>
      </c>
      <c r="T93" s="149">
        <v>0</v>
      </c>
      <c r="U93" s="149">
        <v>781</v>
      </c>
      <c r="V93" s="149">
        <v>401</v>
      </c>
      <c r="W93" s="150">
        <v>0.48655569782330343</v>
      </c>
      <c r="X93" s="151"/>
      <c r="Y93" s="151"/>
      <c r="Z93" s="191"/>
      <c r="AA93" s="191"/>
    </row>
    <row r="94" spans="1:27" s="152" customFormat="1" ht="18.600000000000001" customHeight="1">
      <c r="A94" s="206" t="s">
        <v>1129</v>
      </c>
      <c r="B94" s="207" t="s">
        <v>356</v>
      </c>
      <c r="C94" s="208" t="s">
        <v>2890</v>
      </c>
      <c r="D94" s="208" t="s">
        <v>2891</v>
      </c>
      <c r="E94" s="209"/>
      <c r="F94" s="209">
        <v>684</v>
      </c>
      <c r="G94" s="210">
        <v>626</v>
      </c>
      <c r="H94" s="21">
        <v>772</v>
      </c>
      <c r="I94" s="8">
        <f>VLOOKUP(C94,'202310-202403出荷数total2403220951'!B:F,5,0)</f>
        <v>81</v>
      </c>
      <c r="J94" s="203">
        <f>VLOOKUP(C94,'出荷数2307～2406total241008110618'!B:F,5,0)</f>
        <v>221</v>
      </c>
      <c r="K94" s="214" t="e">
        <f>VLOOKUP(C94,'出荷数2407-2506total250730101950'!B:F,5,0)</f>
        <v>#N/A</v>
      </c>
      <c r="L94" s="203" t="e">
        <f>VLOOKUP(C:C,total251219111800!B:F,5,0)</f>
        <v>#N/A</v>
      </c>
      <c r="M94" s="8"/>
      <c r="N94" s="21" t="e">
        <f t="shared" si="1"/>
        <v>#N/A</v>
      </c>
      <c r="O94" s="148">
        <v>3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3</v>
      </c>
      <c r="V94" s="149" t="e">
        <v>#N/A</v>
      </c>
      <c r="W94" s="150" t="e">
        <v>#N/A</v>
      </c>
      <c r="X94" s="151"/>
      <c r="Y94" s="151"/>
      <c r="Z94" s="191"/>
      <c r="AA94" s="191"/>
    </row>
    <row r="95" spans="1:27">
      <c r="A95" s="29" t="s">
        <v>1130</v>
      </c>
      <c r="B95" s="30" t="s">
        <v>356</v>
      </c>
      <c r="C95" s="6" t="s">
        <v>98</v>
      </c>
      <c r="D95" s="20" t="s">
        <v>97</v>
      </c>
      <c r="E95" s="19" t="s">
        <v>93</v>
      </c>
      <c r="F95" s="19">
        <v>4518</v>
      </c>
      <c r="G95" s="21">
        <v>3870</v>
      </c>
      <c r="H95" s="21">
        <v>3467</v>
      </c>
      <c r="I95" s="8">
        <f>VLOOKUP(C95,'202310-202403出荷数total2403220951'!B:F,5,0)</f>
        <v>1429</v>
      </c>
      <c r="J95" s="203">
        <f>VLOOKUP(C95,'出荷数2307～2406total241008110618'!B:F,5,0)</f>
        <v>3078</v>
      </c>
      <c r="K95" s="214">
        <f>VLOOKUP(C95,'出荷数2407-2506total250730101950'!B:F,5,0)</f>
        <v>3161</v>
      </c>
      <c r="L95" s="203">
        <f>VLOOKUP(C:C,total251219111800!B:F,5,0)</f>
        <v>1695</v>
      </c>
      <c r="M95" s="8"/>
      <c r="N95" s="21">
        <f t="shared" si="1"/>
        <v>1695</v>
      </c>
      <c r="O95" s="44">
        <v>433</v>
      </c>
      <c r="P95" s="44">
        <v>0</v>
      </c>
      <c r="Q95" s="44">
        <v>3000</v>
      </c>
      <c r="R95" s="44">
        <v>0</v>
      </c>
      <c r="S95" s="44">
        <v>0</v>
      </c>
      <c r="T95" s="45">
        <v>0</v>
      </c>
      <c r="U95" s="45">
        <v>3433</v>
      </c>
      <c r="V95" s="45">
        <v>1738</v>
      </c>
      <c r="W95" s="41">
        <v>3.9145496535796767</v>
      </c>
      <c r="X95" s="46" t="s">
        <v>4361</v>
      </c>
      <c r="Y95" s="46"/>
    </row>
    <row r="96" spans="1:27">
      <c r="A96" s="29" t="s">
        <v>1131</v>
      </c>
      <c r="B96" s="30" t="s">
        <v>356</v>
      </c>
      <c r="C96" s="6" t="s">
        <v>231</v>
      </c>
      <c r="D96" s="20" t="s">
        <v>232</v>
      </c>
      <c r="E96" s="19"/>
      <c r="F96" s="19">
        <v>12335</v>
      </c>
      <c r="G96" s="21">
        <v>8441</v>
      </c>
      <c r="H96" s="21">
        <v>3599</v>
      </c>
      <c r="I96" s="213">
        <f>VLOOKUP(C96,'202310-202403出荷数total2403220951'!B:F,5,0)</f>
        <v>3021</v>
      </c>
      <c r="J96" s="203">
        <f>VLOOKUP(C96,'出荷数2307～2406total241008110618'!B:F,5,0)</f>
        <v>4038</v>
      </c>
      <c r="K96" s="214">
        <f>VLOOKUP(C96,'出荷数2407-2506total250730101950'!B:F,5,0)</f>
        <v>1769</v>
      </c>
      <c r="L96" s="203">
        <f>VLOOKUP(C:C,total251219111800!B:F,5,0)</f>
        <v>560</v>
      </c>
      <c r="M96" s="8"/>
      <c r="N96" s="21">
        <f t="shared" si="1"/>
        <v>560</v>
      </c>
      <c r="O96" s="44">
        <v>8982</v>
      </c>
      <c r="P96" s="44">
        <v>1500</v>
      </c>
      <c r="Q96" s="44">
        <v>0</v>
      </c>
      <c r="R96" s="44">
        <v>0</v>
      </c>
      <c r="S96" s="44">
        <v>1500</v>
      </c>
      <c r="T96" s="45">
        <v>0</v>
      </c>
      <c r="U96" s="45">
        <v>7482</v>
      </c>
      <c r="V96" s="45">
        <v>6922</v>
      </c>
      <c r="W96" s="41">
        <v>5.3424918908605228E-2</v>
      </c>
      <c r="X96" s="46"/>
      <c r="Y96" s="46"/>
    </row>
    <row r="97" spans="1:27">
      <c r="A97" s="29" t="s">
        <v>1132</v>
      </c>
      <c r="B97" s="30" t="s">
        <v>356</v>
      </c>
      <c r="C97" s="6" t="s">
        <v>117</v>
      </c>
      <c r="D97" s="20" t="s">
        <v>115</v>
      </c>
      <c r="E97" s="19" t="s">
        <v>118</v>
      </c>
      <c r="F97" s="19">
        <v>2663</v>
      </c>
      <c r="G97" s="21">
        <v>4626</v>
      </c>
      <c r="H97" s="21">
        <v>4263</v>
      </c>
      <c r="I97" s="8">
        <f>VLOOKUP(C97,'202310-202403出荷数total2403220951'!B:F,5,0)</f>
        <v>1415</v>
      </c>
      <c r="J97" s="203">
        <f>VLOOKUP(C97,'出荷数2307～2406total241008110618'!B:F,5,0)</f>
        <v>2582</v>
      </c>
      <c r="K97" s="214">
        <f>VLOOKUP(C97,'出荷数2407-2506total250730101950'!B:F,5,0)</f>
        <v>2814</v>
      </c>
      <c r="L97" s="203">
        <f>VLOOKUP(C:C,total251219111800!B:F,5,0)</f>
        <v>1960</v>
      </c>
      <c r="M97" s="8"/>
      <c r="N97" s="21">
        <f t="shared" si="1"/>
        <v>1960</v>
      </c>
      <c r="O97" s="44">
        <v>4338</v>
      </c>
      <c r="P97" s="44">
        <v>800</v>
      </c>
      <c r="Q97" s="44">
        <v>0</v>
      </c>
      <c r="R97" s="44">
        <v>0</v>
      </c>
      <c r="S97" s="44">
        <v>800</v>
      </c>
      <c r="T97" s="45">
        <v>0</v>
      </c>
      <c r="U97" s="45">
        <v>3538</v>
      </c>
      <c r="V97" s="45">
        <v>1578</v>
      </c>
      <c r="W97" s="41">
        <v>0.38147138964577659</v>
      </c>
      <c r="X97" s="46"/>
      <c r="Y97" s="46"/>
    </row>
    <row r="98" spans="1:27">
      <c r="A98" s="29" t="s">
        <v>1133</v>
      </c>
      <c r="B98" s="30" t="s">
        <v>356</v>
      </c>
      <c r="C98" s="17" t="s">
        <v>57</v>
      </c>
      <c r="D98" s="18" t="s">
        <v>58</v>
      </c>
      <c r="E98" s="17"/>
      <c r="F98" s="6">
        <v>3167</v>
      </c>
      <c r="G98" s="8">
        <v>3686</v>
      </c>
      <c r="H98" s="8">
        <v>4490</v>
      </c>
      <c r="I98" s="8">
        <f>VLOOKUP(C98,'202310-202403出荷数total2403220951'!B:F,5,0)</f>
        <v>1027</v>
      </c>
      <c r="J98" s="8">
        <f>VLOOKUP(C98,'出荷数2307～2406total241008110618'!B:F,5,0)</f>
        <v>2480</v>
      </c>
      <c r="K98" s="214">
        <f>VLOOKUP(C98,'出荷数2407-2506total250730101950'!B:F,5,0)</f>
        <v>1578</v>
      </c>
      <c r="L98" s="203">
        <f>VLOOKUP(C:C,total251219111800!B:F,5,0)</f>
        <v>247</v>
      </c>
      <c r="M98" s="8"/>
      <c r="N98" s="21">
        <f t="shared" si="1"/>
        <v>247</v>
      </c>
      <c r="O98" s="44">
        <v>2775</v>
      </c>
      <c r="P98" s="44">
        <v>0</v>
      </c>
      <c r="Q98" s="44">
        <v>0</v>
      </c>
      <c r="R98" s="44">
        <v>0</v>
      </c>
      <c r="S98" s="44">
        <v>100</v>
      </c>
      <c r="T98" s="45">
        <v>-100</v>
      </c>
      <c r="U98" s="45">
        <v>2675</v>
      </c>
      <c r="V98" s="45">
        <v>2428</v>
      </c>
      <c r="W98" s="204">
        <v>8.9009009009009016E-2</v>
      </c>
      <c r="X98" s="190"/>
      <c r="Y98" s="190"/>
    </row>
    <row r="99" spans="1:27">
      <c r="A99" s="29" t="s">
        <v>1134</v>
      </c>
      <c r="B99" s="30" t="s">
        <v>356</v>
      </c>
      <c r="C99" s="6" t="s">
        <v>245</v>
      </c>
      <c r="D99" s="20" t="s">
        <v>246</v>
      </c>
      <c r="E99" s="19" t="s">
        <v>247</v>
      </c>
      <c r="F99" s="19">
        <v>5717</v>
      </c>
      <c r="G99" s="21" t="s">
        <v>2945</v>
      </c>
      <c r="H99" s="21">
        <v>3844</v>
      </c>
      <c r="I99" s="8">
        <f>VLOOKUP(C99,'202310-202403出荷数total2403220951'!B:F,5,0)</f>
        <v>1058</v>
      </c>
      <c r="J99" s="203">
        <f>VLOOKUP(C99,'出荷数2307～2406total241008110618'!B:F,5,0)</f>
        <v>2412</v>
      </c>
      <c r="K99" s="214">
        <f>VLOOKUP(C99,'出荷数2407-2506total250730101950'!B:F,5,0)</f>
        <v>2874</v>
      </c>
      <c r="L99" s="203">
        <f>VLOOKUP(C:C,total251219111800!B:F,5,0)</f>
        <v>1317</v>
      </c>
      <c r="M99" s="8"/>
      <c r="N99" s="21">
        <f t="shared" si="1"/>
        <v>1317</v>
      </c>
      <c r="O99" s="44">
        <v>2188</v>
      </c>
      <c r="P99" s="44">
        <v>120</v>
      </c>
      <c r="Q99" s="44">
        <v>0</v>
      </c>
      <c r="R99" s="44">
        <v>0</v>
      </c>
      <c r="S99" s="44">
        <v>250</v>
      </c>
      <c r="T99" s="45">
        <v>-130</v>
      </c>
      <c r="U99" s="45">
        <v>1938</v>
      </c>
      <c r="V99" s="45">
        <v>621</v>
      </c>
      <c r="W99" s="41">
        <v>0.57062391681109181</v>
      </c>
      <c r="X99" s="46"/>
      <c r="Y99" s="46"/>
    </row>
    <row r="100" spans="1:27">
      <c r="A100" s="29" t="s">
        <v>3940</v>
      </c>
      <c r="B100" s="30" t="s">
        <v>356</v>
      </c>
      <c r="C100" s="6" t="s">
        <v>69</v>
      </c>
      <c r="D100" s="20" t="s">
        <v>70</v>
      </c>
      <c r="E100" s="19"/>
      <c r="F100" s="19">
        <v>15469</v>
      </c>
      <c r="G100" s="21">
        <v>8369</v>
      </c>
      <c r="H100" s="21">
        <v>9994</v>
      </c>
      <c r="I100" s="8">
        <f>VLOOKUP(C100,'202310-202403出荷数total2403220951'!B:F,5,0)</f>
        <v>2524</v>
      </c>
      <c r="J100" s="203">
        <f>VLOOKUP(C100,'出荷数2307～2406total241008110618'!B:F,5,0)</f>
        <v>7246</v>
      </c>
      <c r="K100" s="214">
        <f>VLOOKUP(C100,'出荷数2407-2506total250730101950'!B:F,5,0)</f>
        <v>19015</v>
      </c>
      <c r="L100" s="203">
        <f>VLOOKUP(C:C,total251219111800!B:F,5,0)</f>
        <v>3771</v>
      </c>
      <c r="M100" s="213">
        <v>4500</v>
      </c>
      <c r="N100" s="211">
        <v>3000</v>
      </c>
      <c r="O100" s="44">
        <v>7285</v>
      </c>
      <c r="P100" s="44">
        <v>7270</v>
      </c>
      <c r="Q100" s="44">
        <v>3000</v>
      </c>
      <c r="R100" s="44">
        <v>0</v>
      </c>
      <c r="S100" s="44">
        <v>7270</v>
      </c>
      <c r="T100" s="45">
        <v>0</v>
      </c>
      <c r="U100" s="45">
        <v>3015</v>
      </c>
      <c r="V100" s="45">
        <v>15</v>
      </c>
      <c r="W100" s="41">
        <v>0.20611473720371007</v>
      </c>
      <c r="X100" s="46"/>
      <c r="Y100" s="46"/>
    </row>
    <row r="101" spans="1:27">
      <c r="A101" s="29" t="s">
        <v>1136</v>
      </c>
      <c r="B101" s="30" t="s">
        <v>356</v>
      </c>
      <c r="C101" s="6" t="s">
        <v>73</v>
      </c>
      <c r="D101" s="20" t="s">
        <v>74</v>
      </c>
      <c r="E101" s="19"/>
      <c r="F101" s="19">
        <v>11345</v>
      </c>
      <c r="G101" s="21">
        <v>11456</v>
      </c>
      <c r="H101" s="21">
        <v>10589</v>
      </c>
      <c r="I101" s="8">
        <f>VLOOKUP(C101,'202310-202403出荷数total2403220951'!B:F,5,0)</f>
        <v>5132</v>
      </c>
      <c r="J101" s="203">
        <f>VLOOKUP(C101,'出荷数2307～2406total241008110618'!B:F,5,0)</f>
        <v>11201</v>
      </c>
      <c r="K101" s="214">
        <f>VLOOKUP(C101,'出荷数2407-2506total250730101950'!B:F,5,0)</f>
        <v>9515</v>
      </c>
      <c r="L101" s="203">
        <f>VLOOKUP(C:C,total251219111800!B:F,5,0)</f>
        <v>3579</v>
      </c>
      <c r="M101" s="8"/>
      <c r="N101" s="21">
        <f t="shared" si="1"/>
        <v>3579</v>
      </c>
      <c r="O101" s="44">
        <v>4540</v>
      </c>
      <c r="P101" s="44">
        <v>0</v>
      </c>
      <c r="Q101" s="44">
        <v>0</v>
      </c>
      <c r="R101" s="44">
        <v>0</v>
      </c>
      <c r="S101" s="44">
        <v>0</v>
      </c>
      <c r="T101" s="45">
        <v>0</v>
      </c>
      <c r="U101" s="45">
        <v>4540</v>
      </c>
      <c r="V101" s="45">
        <v>961</v>
      </c>
      <c r="W101" s="41">
        <v>0.78832599118942737</v>
      </c>
      <c r="X101" s="233"/>
      <c r="Y101" s="233"/>
    </row>
    <row r="102" spans="1:27">
      <c r="A102" s="29" t="s">
        <v>1137</v>
      </c>
      <c r="B102" s="30" t="s">
        <v>356</v>
      </c>
      <c r="C102" s="6" t="s">
        <v>32</v>
      </c>
      <c r="D102" s="20" t="s">
        <v>33</v>
      </c>
      <c r="E102" s="19"/>
      <c r="F102" s="19">
        <v>8606</v>
      </c>
      <c r="G102" s="21">
        <v>6179</v>
      </c>
      <c r="H102" s="21">
        <v>5499</v>
      </c>
      <c r="I102" s="213">
        <f>VLOOKUP(C102,'202310-202403出荷数total2403220951'!B:F,5,0)</f>
        <v>6647</v>
      </c>
      <c r="J102" s="203">
        <f>VLOOKUP(C102,'出荷数2307～2406total241008110618'!B:F,5,0)</f>
        <v>8684</v>
      </c>
      <c r="K102" s="214">
        <f>VLOOKUP(C102,'出荷数2407-2506total250730101950'!B:F,5,0)</f>
        <v>11321</v>
      </c>
      <c r="L102" s="203">
        <f>VLOOKUP(C:C,total251219111800!B:F,5,0)</f>
        <v>3855</v>
      </c>
      <c r="M102" s="211">
        <v>5000</v>
      </c>
      <c r="N102" s="211">
        <v>5000</v>
      </c>
      <c r="O102" s="44">
        <v>9143</v>
      </c>
      <c r="P102" s="44">
        <v>200</v>
      </c>
      <c r="Q102" s="44">
        <v>0</v>
      </c>
      <c r="R102" s="44">
        <v>0</v>
      </c>
      <c r="S102" s="44">
        <v>200</v>
      </c>
      <c r="T102" s="45">
        <v>0</v>
      </c>
      <c r="U102" s="45">
        <v>8943</v>
      </c>
      <c r="V102" s="45">
        <v>3943</v>
      </c>
      <c r="W102" s="41">
        <v>0.53516001284384029</v>
      </c>
      <c r="X102" s="46"/>
      <c r="Y102" s="46"/>
    </row>
    <row r="103" spans="1:27">
      <c r="A103" s="29" t="s">
        <v>1138</v>
      </c>
      <c r="B103" s="30" t="s">
        <v>356</v>
      </c>
      <c r="C103" s="6" t="s">
        <v>34</v>
      </c>
      <c r="D103" s="20" t="s">
        <v>35</v>
      </c>
      <c r="E103" s="19"/>
      <c r="F103" s="19">
        <v>26448</v>
      </c>
      <c r="G103" s="21">
        <v>15181</v>
      </c>
      <c r="H103" s="21">
        <v>9247</v>
      </c>
      <c r="I103" s="213">
        <f>VLOOKUP(C103,'202310-202403出荷数total2403220951'!B:F,5,0)</f>
        <v>6431</v>
      </c>
      <c r="J103" s="203">
        <f>VLOOKUP(C103,'出荷数2307～2406total241008110618'!B:F,5,0)</f>
        <v>11660</v>
      </c>
      <c r="K103" s="214">
        <f>VLOOKUP(C103,'出荷数2407-2506total250730101950'!B:F,5,0)</f>
        <v>12559</v>
      </c>
      <c r="L103" s="203">
        <f>VLOOKUP(C:C,total251219111800!B:F,5,0)</f>
        <v>2387</v>
      </c>
      <c r="M103" s="8"/>
      <c r="N103" s="21">
        <f t="shared" si="1"/>
        <v>2387</v>
      </c>
      <c r="O103" s="44">
        <v>13689</v>
      </c>
      <c r="P103" s="44">
        <v>15140</v>
      </c>
      <c r="Q103" s="44">
        <v>3000</v>
      </c>
      <c r="R103" s="44">
        <v>0</v>
      </c>
      <c r="S103" s="44">
        <v>16910</v>
      </c>
      <c r="T103" s="45">
        <v>-1770</v>
      </c>
      <c r="U103" s="45">
        <v>-221</v>
      </c>
      <c r="V103" s="45">
        <v>-2608</v>
      </c>
      <c r="W103" s="41">
        <v>8.2798570883485384E-2</v>
      </c>
      <c r="X103" s="46"/>
      <c r="Y103" s="46"/>
    </row>
    <row r="104" spans="1:27">
      <c r="A104" s="29" t="s">
        <v>1139</v>
      </c>
      <c r="B104" s="30" t="s">
        <v>356</v>
      </c>
      <c r="C104" s="6" t="s">
        <v>96</v>
      </c>
      <c r="D104" s="20" t="s">
        <v>97</v>
      </c>
      <c r="E104" s="19" t="s">
        <v>85</v>
      </c>
      <c r="F104" s="19">
        <v>4987</v>
      </c>
      <c r="G104" s="21">
        <v>4565</v>
      </c>
      <c r="H104" s="21">
        <v>4296</v>
      </c>
      <c r="I104" s="8">
        <f>VLOOKUP(C104,'202310-202403出荷数total2403220951'!B:F,5,0)</f>
        <v>1913</v>
      </c>
      <c r="J104" s="203">
        <f>VLOOKUP(C104,'出荷数2307～2406total241008110618'!B:F,5,0)</f>
        <v>4111</v>
      </c>
      <c r="K104" s="214">
        <f>VLOOKUP(C104,'出荷数2407-2506total250730101950'!B:F,5,0)</f>
        <v>4487</v>
      </c>
      <c r="L104" s="203">
        <f>VLOOKUP(C:C,total251219111800!B:F,5,0)</f>
        <v>2114</v>
      </c>
      <c r="M104" s="8"/>
      <c r="N104" s="21">
        <f t="shared" si="1"/>
        <v>2114</v>
      </c>
      <c r="O104" s="44">
        <v>2290</v>
      </c>
      <c r="P104" s="44">
        <v>0</v>
      </c>
      <c r="Q104" s="44">
        <v>0</v>
      </c>
      <c r="R104" s="44">
        <v>0</v>
      </c>
      <c r="S104" s="44">
        <v>0</v>
      </c>
      <c r="T104" s="45">
        <v>0</v>
      </c>
      <c r="U104" s="45">
        <v>2290</v>
      </c>
      <c r="V104" s="45">
        <v>176</v>
      </c>
      <c r="W104" s="41">
        <v>0.9231441048034934</v>
      </c>
      <c r="X104" s="46" t="s">
        <v>4357</v>
      </c>
      <c r="Y104" s="46"/>
    </row>
    <row r="105" spans="1:27">
      <c r="A105" s="29" t="s">
        <v>659</v>
      </c>
      <c r="B105" s="30" t="s">
        <v>356</v>
      </c>
      <c r="C105" s="6" t="s">
        <v>104</v>
      </c>
      <c r="D105" s="20" t="s">
        <v>105</v>
      </c>
      <c r="E105" s="19" t="s">
        <v>85</v>
      </c>
      <c r="F105" s="19">
        <v>4469</v>
      </c>
      <c r="G105" s="21">
        <v>3561</v>
      </c>
      <c r="H105" s="21">
        <v>2720</v>
      </c>
      <c r="I105" s="8">
        <f>VLOOKUP(C105,'202310-202403出荷数total2403220951'!B:F,5,0)</f>
        <v>1133</v>
      </c>
      <c r="J105" s="203">
        <f>VLOOKUP(C105,'出荷数2307～2406total241008110618'!B:F,5,0)</f>
        <v>2199</v>
      </c>
      <c r="K105" s="214">
        <f>VLOOKUP(C105,'出荷数2407-2506total250730101950'!B:F,5,0)</f>
        <v>1800</v>
      </c>
      <c r="L105" s="203">
        <f>VLOOKUP(C:C,total251219111800!B:F,5,0)</f>
        <v>836</v>
      </c>
      <c r="M105" s="8"/>
      <c r="N105" s="21">
        <f t="shared" si="1"/>
        <v>836</v>
      </c>
      <c r="O105" s="44">
        <v>1154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1154</v>
      </c>
      <c r="V105" s="45">
        <v>318</v>
      </c>
      <c r="W105" s="41">
        <v>0.72443674176776429</v>
      </c>
      <c r="X105" s="46" t="s">
        <v>4358</v>
      </c>
      <c r="Y105" s="46"/>
    </row>
    <row r="106" spans="1:27" s="268" customFormat="1">
      <c r="A106" s="260" t="s">
        <v>1140</v>
      </c>
      <c r="B106" s="261" t="s">
        <v>356</v>
      </c>
      <c r="C106" s="262" t="s">
        <v>139</v>
      </c>
      <c r="D106" s="263" t="s">
        <v>140</v>
      </c>
      <c r="E106" s="262"/>
      <c r="F106" s="262">
        <v>3436</v>
      </c>
      <c r="G106" s="264">
        <v>2428</v>
      </c>
      <c r="H106" s="264">
        <v>1183</v>
      </c>
      <c r="I106" s="264">
        <f>VLOOKUP(C106,'202310-202403出荷数total2403220951'!B:F,5,0)</f>
        <v>497</v>
      </c>
      <c r="J106" s="264">
        <f>VLOOKUP(C106,'出荷数2307～2406total241008110618'!B:F,5,0)</f>
        <v>844</v>
      </c>
      <c r="K106" s="214">
        <f>VLOOKUP(C106,'出荷数2407-2506total250730101950'!B:F,5,0)</f>
        <v>234</v>
      </c>
      <c r="L106" s="203">
        <f>VLOOKUP(C:C,total251219111800!B:F,5,0)</f>
        <v>78</v>
      </c>
      <c r="M106" s="8"/>
      <c r="N106" s="21">
        <f t="shared" si="1"/>
        <v>78</v>
      </c>
      <c r="O106" s="264">
        <v>123</v>
      </c>
      <c r="P106" s="264">
        <v>0</v>
      </c>
      <c r="Q106" s="264">
        <v>0</v>
      </c>
      <c r="R106" s="264">
        <v>0</v>
      </c>
      <c r="S106" s="264">
        <v>0</v>
      </c>
      <c r="T106" s="265">
        <v>0</v>
      </c>
      <c r="U106" s="265">
        <v>123</v>
      </c>
      <c r="V106" s="265">
        <v>45</v>
      </c>
      <c r="W106" s="266">
        <v>0.63414634146341464</v>
      </c>
      <c r="X106" s="267"/>
      <c r="Y106" s="267"/>
      <c r="Z106" s="37"/>
      <c r="AA106" s="37"/>
    </row>
    <row r="107" spans="1:27">
      <c r="A107" s="29" t="s">
        <v>1141</v>
      </c>
      <c r="B107" s="30" t="s">
        <v>356</v>
      </c>
      <c r="C107" s="6" t="s">
        <v>92</v>
      </c>
      <c r="D107" s="20" t="s">
        <v>90</v>
      </c>
      <c r="E107" s="19" t="s">
        <v>93</v>
      </c>
      <c r="F107" s="19">
        <v>3834</v>
      </c>
      <c r="G107" s="21">
        <v>3768</v>
      </c>
      <c r="H107" s="21">
        <v>3134</v>
      </c>
      <c r="I107" s="8">
        <f>VLOOKUP(C107,'202310-202403出荷数total2403220951'!B:F,5,0)</f>
        <v>1422</v>
      </c>
      <c r="J107" s="203">
        <f>VLOOKUP(C107,'出荷数2307～2406total241008110618'!B:F,5,0)</f>
        <v>2838</v>
      </c>
      <c r="K107" s="214">
        <f>VLOOKUP(C107,'出荷数2407-2506total250730101950'!B:F,5,0)</f>
        <v>2296</v>
      </c>
      <c r="L107" s="203">
        <f>VLOOKUP(C:C,total251219111800!B:F,5,0)</f>
        <v>950</v>
      </c>
      <c r="M107" s="8"/>
      <c r="N107" s="21">
        <f t="shared" si="1"/>
        <v>950</v>
      </c>
      <c r="O107" s="44">
        <v>5228</v>
      </c>
      <c r="P107" s="44">
        <v>0</v>
      </c>
      <c r="Q107" s="44">
        <v>0</v>
      </c>
      <c r="R107" s="44">
        <v>0</v>
      </c>
      <c r="S107" s="44">
        <v>0</v>
      </c>
      <c r="T107" s="45">
        <v>0</v>
      </c>
      <c r="U107" s="45">
        <v>5228</v>
      </c>
      <c r="V107" s="45">
        <v>4278</v>
      </c>
      <c r="W107" s="41">
        <v>0.18171384850803365</v>
      </c>
      <c r="X107" s="46"/>
      <c r="Y107" s="46"/>
    </row>
    <row r="108" spans="1:27">
      <c r="A108" s="29" t="s">
        <v>1142</v>
      </c>
      <c r="B108" s="30" t="s">
        <v>356</v>
      </c>
      <c r="C108" s="6" t="s">
        <v>174</v>
      </c>
      <c r="D108" s="20" t="s">
        <v>175</v>
      </c>
      <c r="E108" s="19" t="s">
        <v>176</v>
      </c>
      <c r="F108" s="19">
        <v>1141</v>
      </c>
      <c r="G108" s="21">
        <v>1380</v>
      </c>
      <c r="H108" s="21">
        <v>1568</v>
      </c>
      <c r="I108" s="8">
        <f>VLOOKUP(C108,'202310-202403出荷数total2403220951'!B:F,5,0)</f>
        <v>1204</v>
      </c>
      <c r="J108" s="203">
        <f>VLOOKUP(C108,'出荷数2307～2406total241008110618'!B:F,5,0)</f>
        <v>2134</v>
      </c>
      <c r="K108" s="214">
        <f>VLOOKUP(C108,'出荷数2407-2506total250730101950'!B:F,5,0)</f>
        <v>1204</v>
      </c>
      <c r="L108" s="203">
        <f>VLOOKUP(C:C,total251219111800!B:F,5,0)</f>
        <v>396</v>
      </c>
      <c r="M108" s="8"/>
      <c r="N108" s="21">
        <f t="shared" si="1"/>
        <v>396</v>
      </c>
      <c r="O108" s="44">
        <v>3267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3267</v>
      </c>
      <c r="V108" s="45">
        <v>2871</v>
      </c>
      <c r="W108" s="41">
        <v>0.12121212121212122</v>
      </c>
      <c r="X108" s="46"/>
      <c r="Y108" s="46"/>
    </row>
    <row r="109" spans="1:27">
      <c r="A109" s="29" t="s">
        <v>1143</v>
      </c>
      <c r="B109" s="30" t="s">
        <v>356</v>
      </c>
      <c r="C109" s="6" t="s">
        <v>227</v>
      </c>
      <c r="D109" s="20" t="s">
        <v>228</v>
      </c>
      <c r="E109" s="19"/>
      <c r="F109" s="19">
        <v>20122</v>
      </c>
      <c r="G109" s="21">
        <v>13815</v>
      </c>
      <c r="H109" s="21">
        <v>12730</v>
      </c>
      <c r="I109" s="8">
        <f>VLOOKUP(C109,'202310-202403出荷数total2403220951'!B:F,5,0)</f>
        <v>6615</v>
      </c>
      <c r="J109" s="203">
        <f>VLOOKUP(C109,'出荷数2307～2406total241008110618'!B:F,5,0)</f>
        <v>11025</v>
      </c>
      <c r="K109" s="214">
        <f>VLOOKUP(C109,'出荷数2407-2506total250730101950'!B:F,5,0)</f>
        <v>11632</v>
      </c>
      <c r="L109" s="203">
        <f>VLOOKUP(C:C,total251219111800!B:F,5,0)</f>
        <v>4051</v>
      </c>
      <c r="M109" s="8"/>
      <c r="N109" s="21">
        <f t="shared" si="1"/>
        <v>4051</v>
      </c>
      <c r="O109" s="44">
        <v>8134</v>
      </c>
      <c r="P109" s="44">
        <v>9600</v>
      </c>
      <c r="Q109" s="44">
        <v>3000</v>
      </c>
      <c r="R109" s="44">
        <v>0</v>
      </c>
      <c r="S109" s="44">
        <v>9700</v>
      </c>
      <c r="T109" s="45">
        <v>-100</v>
      </c>
      <c r="U109" s="45">
        <v>1434</v>
      </c>
      <c r="V109" s="45">
        <v>-2617</v>
      </c>
      <c r="W109" s="41">
        <v>0.22843126198263222</v>
      </c>
      <c r="X109" s="46"/>
      <c r="Y109" s="46"/>
    </row>
    <row r="110" spans="1:27">
      <c r="A110" s="29" t="s">
        <v>1144</v>
      </c>
      <c r="B110" s="30" t="s">
        <v>356</v>
      </c>
      <c r="C110" s="7" t="s">
        <v>207</v>
      </c>
      <c r="D110" s="20" t="s">
        <v>208</v>
      </c>
      <c r="E110" s="19"/>
      <c r="F110" s="19">
        <v>2188</v>
      </c>
      <c r="G110" s="21">
        <v>2374</v>
      </c>
      <c r="H110" s="21">
        <v>3519</v>
      </c>
      <c r="I110" s="213">
        <f>VLOOKUP(C110,'202310-202403出荷数total2403220951'!B:F,5,0)</f>
        <v>3456</v>
      </c>
      <c r="J110" s="203">
        <f>VLOOKUP(C110,'出荷数2307～2406total241008110618'!B:F,5,0)</f>
        <v>6765</v>
      </c>
      <c r="K110" s="214">
        <f>VLOOKUP(C110,'出荷数2407-2506total250730101950'!B:F,5,0)</f>
        <v>6403</v>
      </c>
      <c r="L110" s="203">
        <f>VLOOKUP(C:C,total251219111800!B:F,5,0)</f>
        <v>2975</v>
      </c>
      <c r="M110" s="211">
        <v>2000</v>
      </c>
      <c r="N110" s="21">
        <f t="shared" si="1"/>
        <v>2975</v>
      </c>
      <c r="O110" s="44">
        <v>2805</v>
      </c>
      <c r="P110" s="44">
        <v>2360</v>
      </c>
      <c r="Q110" s="44">
        <v>0</v>
      </c>
      <c r="R110" s="44">
        <v>0</v>
      </c>
      <c r="S110" s="44">
        <v>1810</v>
      </c>
      <c r="T110" s="45">
        <v>550</v>
      </c>
      <c r="U110" s="45">
        <v>995</v>
      </c>
      <c r="V110" s="45">
        <v>-1980</v>
      </c>
      <c r="W110" s="41">
        <v>0.57599225556631173</v>
      </c>
      <c r="X110" s="46" t="s">
        <v>2746</v>
      </c>
      <c r="Y110" s="46"/>
    </row>
    <row r="111" spans="1:27" s="152" customFormat="1" ht="15.75">
      <c r="A111" s="29" t="s">
        <v>1145</v>
      </c>
      <c r="B111" s="145" t="s">
        <v>356</v>
      </c>
      <c r="C111" s="146" t="s">
        <v>94</v>
      </c>
      <c r="D111" s="147" t="s">
        <v>90</v>
      </c>
      <c r="E111" s="146" t="s">
        <v>95</v>
      </c>
      <c r="F111" s="146">
        <v>610</v>
      </c>
      <c r="G111" s="148">
        <v>664</v>
      </c>
      <c r="H111" s="21">
        <v>658</v>
      </c>
      <c r="I111" s="8">
        <f>VLOOKUP(C111,'202310-202403出荷数total2403220951'!B:F,5,0)</f>
        <v>2</v>
      </c>
      <c r="J111" s="203">
        <f>VLOOKUP(C111,'出荷数2307～2406total241008110618'!B:F,5,0)</f>
        <v>92</v>
      </c>
      <c r="K111" s="214" t="e">
        <f>VLOOKUP(C111,'出荷数2407-2506total250730101950'!B:F,5,0)</f>
        <v>#N/A</v>
      </c>
      <c r="L111" s="203" t="e">
        <f>VLOOKUP(C:C,total251219111800!B:F,5,0)</f>
        <v>#N/A</v>
      </c>
      <c r="M111" s="8"/>
      <c r="N111" s="21" t="e">
        <f t="shared" si="1"/>
        <v>#N/A</v>
      </c>
      <c r="O111" s="148">
        <v>0</v>
      </c>
      <c r="P111" s="148">
        <v>0</v>
      </c>
      <c r="Q111" s="44">
        <v>0</v>
      </c>
      <c r="R111" s="148">
        <v>0</v>
      </c>
      <c r="S111" s="148">
        <v>0</v>
      </c>
      <c r="T111" s="149">
        <v>0</v>
      </c>
      <c r="U111" s="149">
        <v>0</v>
      </c>
      <c r="V111" s="149" t="e">
        <v>#N/A</v>
      </c>
      <c r="W111" s="150" t="e">
        <v>#N/A</v>
      </c>
      <c r="X111" s="151"/>
      <c r="Y111" s="151"/>
    </row>
    <row r="112" spans="1:27">
      <c r="A112" s="29" t="s">
        <v>1147</v>
      </c>
      <c r="B112" s="30" t="s">
        <v>356</v>
      </c>
      <c r="C112" s="6" t="s">
        <v>114</v>
      </c>
      <c r="D112" s="20" t="s">
        <v>115</v>
      </c>
      <c r="E112" s="19" t="s">
        <v>116</v>
      </c>
      <c r="F112" s="19">
        <v>2505</v>
      </c>
      <c r="G112" s="21">
        <v>4870</v>
      </c>
      <c r="H112" s="21">
        <v>3766</v>
      </c>
      <c r="I112" s="8">
        <f>VLOOKUP(C112,'202310-202403出荷数total2403220951'!B:F,5,0)</f>
        <v>1473</v>
      </c>
      <c r="J112" s="203">
        <f>VLOOKUP(C112,'出荷数2307～2406total241008110618'!B:F,5,0)</f>
        <v>2704</v>
      </c>
      <c r="K112" s="214">
        <f>VLOOKUP(C112,'出荷数2407-2506total250730101950'!B:F,5,0)</f>
        <v>2884</v>
      </c>
      <c r="L112" s="203">
        <f>VLOOKUP(C:C,total251219111800!B:F,5,0)</f>
        <v>1803</v>
      </c>
      <c r="M112" s="8"/>
      <c r="N112" s="21">
        <f t="shared" si="1"/>
        <v>1803</v>
      </c>
      <c r="O112" s="44">
        <v>3921</v>
      </c>
      <c r="P112" s="44">
        <v>740</v>
      </c>
      <c r="Q112" s="44">
        <v>0</v>
      </c>
      <c r="R112" s="44">
        <v>0</v>
      </c>
      <c r="S112" s="44">
        <v>770</v>
      </c>
      <c r="T112" s="45">
        <v>-30</v>
      </c>
      <c r="U112" s="45">
        <v>3151</v>
      </c>
      <c r="V112" s="45">
        <v>1348</v>
      </c>
      <c r="W112" s="41">
        <v>0.38682686118858611</v>
      </c>
      <c r="X112" s="46"/>
      <c r="Y112" s="46"/>
    </row>
    <row r="113" spans="1:27">
      <c r="A113" s="29" t="s">
        <v>1149</v>
      </c>
      <c r="B113" s="30" t="s">
        <v>356</v>
      </c>
      <c r="C113" s="6" t="s">
        <v>658</v>
      </c>
      <c r="D113" s="20" t="s">
        <v>88</v>
      </c>
      <c r="E113" s="19" t="s">
        <v>85</v>
      </c>
      <c r="F113" s="19">
        <v>2515</v>
      </c>
      <c r="G113" s="21">
        <v>2362</v>
      </c>
      <c r="H113" s="21">
        <v>2403</v>
      </c>
      <c r="I113" s="8">
        <f>VLOOKUP(C113,'202310-202403出荷数total2403220951'!B:F,5,0)</f>
        <v>604</v>
      </c>
      <c r="J113" s="203">
        <f>VLOOKUP(C113,'出荷数2307～2406total241008110618'!B:F,5,0)</f>
        <v>1409</v>
      </c>
      <c r="K113" s="214">
        <f>VLOOKUP(C113,'出荷数2407-2506total250730101950'!B:F,5,0)</f>
        <v>1510</v>
      </c>
      <c r="L113" s="203">
        <f>VLOOKUP(C:C,total251219111800!B:F,5,0)</f>
        <v>708</v>
      </c>
      <c r="M113" s="8"/>
      <c r="N113" s="21">
        <f t="shared" si="1"/>
        <v>708</v>
      </c>
      <c r="O113" s="44">
        <v>2867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2867</v>
      </c>
      <c r="V113" s="45">
        <v>2159</v>
      </c>
      <c r="W113" s="41">
        <v>0.24694802929891874</v>
      </c>
      <c r="X113" s="46"/>
      <c r="Y113" s="46"/>
    </row>
    <row r="114" spans="1:27">
      <c r="A114" s="29" t="s">
        <v>1150</v>
      </c>
      <c r="B114" s="30" t="s">
        <v>356</v>
      </c>
      <c r="C114" s="7" t="s">
        <v>194</v>
      </c>
      <c r="D114" s="20" t="s">
        <v>195</v>
      </c>
      <c r="E114" s="20" t="s">
        <v>193</v>
      </c>
      <c r="F114" s="19">
        <v>1160</v>
      </c>
      <c r="G114" s="21">
        <v>1062</v>
      </c>
      <c r="H114" s="21">
        <v>1314</v>
      </c>
      <c r="I114" s="8">
        <f>VLOOKUP(C114,'202310-202403出荷数total2403220951'!B:F,5,0)</f>
        <v>771</v>
      </c>
      <c r="J114" s="203">
        <f>VLOOKUP(C114,'出荷数2307～2406total241008110618'!B:F,5,0)</f>
        <v>1161</v>
      </c>
      <c r="K114" s="214">
        <f>VLOOKUP(C114,'出荷数2407-2506total250730101950'!B:F,5,0)</f>
        <v>931</v>
      </c>
      <c r="L114" s="203">
        <f>VLOOKUP(C:C,total251219111800!B:F,5,0)</f>
        <v>330</v>
      </c>
      <c r="M114" s="8"/>
      <c r="N114" s="21">
        <f t="shared" si="1"/>
        <v>330</v>
      </c>
      <c r="O114" s="44">
        <v>907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907</v>
      </c>
      <c r="V114" s="45">
        <v>577</v>
      </c>
      <c r="W114" s="41">
        <v>0.36383682469680262</v>
      </c>
      <c r="X114" s="46"/>
      <c r="Y114" s="46"/>
    </row>
    <row r="115" spans="1:27">
      <c r="A115" s="29" t="s">
        <v>1151</v>
      </c>
      <c r="B115" s="30" t="s">
        <v>356</v>
      </c>
      <c r="C115" s="6" t="s">
        <v>46</v>
      </c>
      <c r="D115" s="20" t="s">
        <v>47</v>
      </c>
      <c r="E115" s="19"/>
      <c r="F115" s="19">
        <v>30381</v>
      </c>
      <c r="G115" s="21">
        <v>22737</v>
      </c>
      <c r="H115" s="21">
        <v>13195</v>
      </c>
      <c r="I115" s="8">
        <f>VLOOKUP(C115,'202310-202403出荷数total2403220951'!B:F,5,0)</f>
        <v>1959</v>
      </c>
      <c r="J115" s="203">
        <f>VLOOKUP(C115,'出荷数2307～2406total241008110618'!B:F,5,0)</f>
        <v>9594</v>
      </c>
      <c r="K115" s="214">
        <f>VLOOKUP(C115,'出荷数2407-2506total250730101950'!B:F,5,0)</f>
        <v>20821</v>
      </c>
      <c r="L115" s="203">
        <f>VLOOKUP(C:C,total251219111800!B:F,5,0)</f>
        <v>3270</v>
      </c>
      <c r="M115" s="8"/>
      <c r="N115" s="21">
        <f t="shared" si="1"/>
        <v>3270</v>
      </c>
      <c r="O115" s="44">
        <v>13046</v>
      </c>
      <c r="P115" s="44">
        <v>11890</v>
      </c>
      <c r="Q115" s="44">
        <v>3000</v>
      </c>
      <c r="R115" s="44">
        <v>0</v>
      </c>
      <c r="S115" s="44">
        <v>12490</v>
      </c>
      <c r="T115" s="45">
        <v>-600</v>
      </c>
      <c r="U115" s="45">
        <v>3556</v>
      </c>
      <c r="V115" s="45">
        <v>286</v>
      </c>
      <c r="W115" s="41">
        <v>0.13113570741097208</v>
      </c>
      <c r="X115" s="46"/>
      <c r="Y115" s="46"/>
    </row>
    <row r="116" spans="1:27" s="152" customFormat="1" ht="15.75">
      <c r="A116" s="29" t="s">
        <v>1152</v>
      </c>
      <c r="B116" s="145" t="s">
        <v>356</v>
      </c>
      <c r="C116" s="146" t="s">
        <v>239</v>
      </c>
      <c r="D116" s="147" t="s">
        <v>240</v>
      </c>
      <c r="E116" s="146"/>
      <c r="F116" s="146">
        <v>12020</v>
      </c>
      <c r="G116" s="148">
        <v>7464</v>
      </c>
      <c r="H116" s="21">
        <v>4812</v>
      </c>
      <c r="I116" s="8">
        <f>VLOOKUP(C116,'202310-202403出荷数total2403220951'!B:F,5,0)</f>
        <v>1216</v>
      </c>
      <c r="J116" s="203">
        <f>VLOOKUP(C116,'出荷数2307～2406total241008110618'!B:F,5,0)</f>
        <v>1820</v>
      </c>
      <c r="K116" s="214" t="e">
        <f>VLOOKUP(C116,'出荷数2407-2506total250730101950'!B:F,5,0)</f>
        <v>#N/A</v>
      </c>
      <c r="L116" s="203" t="e">
        <f>VLOOKUP(C:C,total251219111800!B:F,5,0)</f>
        <v>#N/A</v>
      </c>
      <c r="M116" s="8"/>
      <c r="N116" s="21" t="e">
        <f t="shared" si="1"/>
        <v>#N/A</v>
      </c>
      <c r="O116" s="148">
        <v>0</v>
      </c>
      <c r="P116" s="148">
        <v>0</v>
      </c>
      <c r="Q116" s="44">
        <v>0</v>
      </c>
      <c r="R116" s="148">
        <v>0</v>
      </c>
      <c r="S116" s="148">
        <v>0</v>
      </c>
      <c r="T116" s="149">
        <v>0</v>
      </c>
      <c r="U116" s="149">
        <v>0</v>
      </c>
      <c r="V116" s="149" t="e">
        <v>#N/A</v>
      </c>
      <c r="W116" s="150" t="e">
        <v>#N/A</v>
      </c>
      <c r="X116" s="151"/>
      <c r="Y116" s="151"/>
    </row>
    <row r="117" spans="1:27">
      <c r="A117" s="29" t="s">
        <v>1153</v>
      </c>
      <c r="B117" s="30" t="s">
        <v>356</v>
      </c>
      <c r="C117" s="7" t="s">
        <v>201</v>
      </c>
      <c r="D117" s="20" t="s">
        <v>202</v>
      </c>
      <c r="E117" s="19"/>
      <c r="F117" s="19">
        <v>32322</v>
      </c>
      <c r="G117" s="21">
        <v>22492</v>
      </c>
      <c r="H117" s="21">
        <v>17877</v>
      </c>
      <c r="I117" s="213">
        <f>VLOOKUP(C117,'202310-202403出荷数total2403220951'!B:F,5,0)</f>
        <v>11946</v>
      </c>
      <c r="J117" s="203">
        <f>VLOOKUP(C117,'出荷数2307～2406total241008110618'!B:F,5,0)</f>
        <v>15273</v>
      </c>
      <c r="K117" s="214">
        <f>VLOOKUP(C117,'出荷数2407-2506total250730101950'!B:F,5,0)</f>
        <v>18289</v>
      </c>
      <c r="L117" s="203">
        <f>VLOOKUP(C:C,total251219111800!B:F,5,0)</f>
        <v>8889</v>
      </c>
      <c r="M117" s="8"/>
      <c r="N117" s="21">
        <f t="shared" si="1"/>
        <v>8889</v>
      </c>
      <c r="O117" s="44">
        <v>9070</v>
      </c>
      <c r="P117" s="44">
        <v>11190</v>
      </c>
      <c r="Q117" s="44">
        <v>2980</v>
      </c>
      <c r="R117" s="44">
        <v>0</v>
      </c>
      <c r="S117" s="44">
        <v>14370</v>
      </c>
      <c r="T117" s="45">
        <v>-3180</v>
      </c>
      <c r="U117" s="45">
        <v>-2320</v>
      </c>
      <c r="V117" s="45">
        <v>-11209</v>
      </c>
      <c r="W117" s="41">
        <v>0.43874629812438304</v>
      </c>
      <c r="X117" s="46"/>
      <c r="Y117" s="46" t="s">
        <v>2746</v>
      </c>
    </row>
    <row r="118" spans="1:27">
      <c r="A118" s="29" t="s">
        <v>1154</v>
      </c>
      <c r="B118" s="30" t="s">
        <v>356</v>
      </c>
      <c r="C118" s="6" t="s">
        <v>225</v>
      </c>
      <c r="D118" s="20" t="s">
        <v>226</v>
      </c>
      <c r="E118" s="19"/>
      <c r="F118" s="19">
        <v>16392</v>
      </c>
      <c r="G118" s="21">
        <v>8729</v>
      </c>
      <c r="H118" s="21">
        <v>6163</v>
      </c>
      <c r="I118" s="8">
        <f>VLOOKUP(C118,'202310-202403出荷数total2403220951'!B:F,5,0)</f>
        <v>1918</v>
      </c>
      <c r="J118" s="203">
        <f>VLOOKUP(C118,'出荷数2307～2406total241008110618'!B:F,5,0)</f>
        <v>3232</v>
      </c>
      <c r="K118" s="214">
        <f>VLOOKUP(C118,'出荷数2407-2506total250730101950'!B:F,5,0)</f>
        <v>1474</v>
      </c>
      <c r="L118" s="203">
        <f>VLOOKUP(C:C,total251219111800!B:F,5,0)</f>
        <v>1263</v>
      </c>
      <c r="M118" s="8"/>
      <c r="N118" s="21">
        <f t="shared" si="1"/>
        <v>1263</v>
      </c>
      <c r="O118" s="44">
        <v>795</v>
      </c>
      <c r="P118" s="44">
        <v>800</v>
      </c>
      <c r="Q118" s="44">
        <v>3000</v>
      </c>
      <c r="R118" s="44">
        <v>0</v>
      </c>
      <c r="S118" s="44">
        <v>1500</v>
      </c>
      <c r="T118" s="45">
        <v>-700</v>
      </c>
      <c r="U118" s="45">
        <v>2295</v>
      </c>
      <c r="V118" s="45">
        <v>1032</v>
      </c>
      <c r="W118" s="41">
        <v>0.79184952978056422</v>
      </c>
      <c r="X118" s="46"/>
      <c r="Y118" s="46"/>
    </row>
    <row r="119" spans="1:27">
      <c r="A119" s="29" t="s">
        <v>1155</v>
      </c>
      <c r="B119" s="30" t="s">
        <v>356</v>
      </c>
      <c r="C119" s="6" t="s">
        <v>229</v>
      </c>
      <c r="D119" s="20" t="s">
        <v>230</v>
      </c>
      <c r="E119" s="19"/>
      <c r="F119" s="19">
        <v>33602</v>
      </c>
      <c r="G119" s="21">
        <v>26584</v>
      </c>
      <c r="H119" s="21">
        <v>12940</v>
      </c>
      <c r="I119" s="213">
        <f>VLOOKUP(C119,'202310-202403出荷数total2403220951'!B:F,5,0)</f>
        <v>8232</v>
      </c>
      <c r="J119" s="203">
        <f>VLOOKUP(C119,'出荷数2307～2406total241008110618'!B:F,5,0)</f>
        <v>9834</v>
      </c>
      <c r="K119" s="214">
        <f>VLOOKUP(C119,'出荷数2407-2506total250730101950'!B:F,5,0)</f>
        <v>10136</v>
      </c>
      <c r="L119" s="203">
        <f>VLOOKUP(C:C,total251219111800!B:F,5,0)</f>
        <v>5185</v>
      </c>
      <c r="M119" s="8"/>
      <c r="N119" s="21">
        <f t="shared" si="1"/>
        <v>5185</v>
      </c>
      <c r="O119" s="44">
        <v>12635</v>
      </c>
      <c r="P119" s="44">
        <v>11600</v>
      </c>
      <c r="Q119" s="44">
        <v>440</v>
      </c>
      <c r="R119" s="44">
        <v>0</v>
      </c>
      <c r="S119" s="44">
        <v>15320</v>
      </c>
      <c r="T119" s="45">
        <v>-3720</v>
      </c>
      <c r="U119" s="45">
        <v>-2245</v>
      </c>
      <c r="V119" s="45">
        <v>-7430</v>
      </c>
      <c r="W119" s="41">
        <v>0.21394677119867961</v>
      </c>
      <c r="X119" s="46"/>
      <c r="Y119" s="46"/>
    </row>
    <row r="120" spans="1:27">
      <c r="A120" s="29" t="s">
        <v>1156</v>
      </c>
      <c r="B120" s="30" t="s">
        <v>356</v>
      </c>
      <c r="C120" s="17" t="s">
        <v>8</v>
      </c>
      <c r="D120" s="24" t="s">
        <v>9</v>
      </c>
      <c r="E120" s="23" t="s">
        <v>10</v>
      </c>
      <c r="F120" s="19">
        <v>3667</v>
      </c>
      <c r="G120" s="21">
        <v>3344</v>
      </c>
      <c r="H120" s="21">
        <v>5204</v>
      </c>
      <c r="I120" s="8">
        <f>VLOOKUP(C120,'202310-202403出荷数total2403220951'!B:F,5,0)</f>
        <v>1501</v>
      </c>
      <c r="J120" s="203">
        <f>VLOOKUP(C120,'出荷数2307～2406total241008110618'!B:F,5,0)</f>
        <v>3472</v>
      </c>
      <c r="K120" s="214">
        <f>VLOOKUP(C120,'出荷数2407-2506total250730101950'!B:F,5,0)</f>
        <v>6664</v>
      </c>
      <c r="L120" s="203">
        <f>VLOOKUP(C:C,total251219111800!B:F,5,0)</f>
        <v>1781</v>
      </c>
      <c r="M120" s="8"/>
      <c r="N120" s="21">
        <f t="shared" si="1"/>
        <v>1781</v>
      </c>
      <c r="O120" s="44">
        <v>3234</v>
      </c>
      <c r="P120" s="44">
        <v>1326</v>
      </c>
      <c r="Q120" s="44">
        <v>0</v>
      </c>
      <c r="R120" s="44">
        <v>0</v>
      </c>
      <c r="S120" s="44">
        <v>950</v>
      </c>
      <c r="T120" s="45">
        <v>376</v>
      </c>
      <c r="U120" s="45">
        <v>2284</v>
      </c>
      <c r="V120" s="45">
        <v>503</v>
      </c>
      <c r="W120" s="41">
        <v>0.39057017543859651</v>
      </c>
      <c r="X120" s="46"/>
      <c r="Y120" s="46"/>
    </row>
    <row r="121" spans="1:27">
      <c r="A121" s="29" t="s">
        <v>1157</v>
      </c>
      <c r="B121" s="30" t="s">
        <v>356</v>
      </c>
      <c r="C121" s="6" t="s">
        <v>106</v>
      </c>
      <c r="D121" s="20" t="s">
        <v>105</v>
      </c>
      <c r="E121" s="19" t="s">
        <v>93</v>
      </c>
      <c r="F121" s="19">
        <v>3839</v>
      </c>
      <c r="G121" s="21">
        <v>2940</v>
      </c>
      <c r="H121" s="21">
        <v>2342</v>
      </c>
      <c r="I121" s="8">
        <f>VLOOKUP(C121,'202310-202403出荷数total2403220951'!B:F,5,0)</f>
        <v>945</v>
      </c>
      <c r="J121" s="203">
        <f>VLOOKUP(C121,'出荷数2307～2406total241008110618'!B:F,5,0)</f>
        <v>2048</v>
      </c>
      <c r="K121" s="214">
        <f>VLOOKUP(C121,'出荷数2407-2506total250730101950'!B:F,5,0)</f>
        <v>1799</v>
      </c>
      <c r="L121" s="203">
        <f>VLOOKUP(C:C,total251219111800!B:F,5,0)</f>
        <v>894</v>
      </c>
      <c r="M121" s="8"/>
      <c r="N121" s="21">
        <f t="shared" si="1"/>
        <v>894</v>
      </c>
      <c r="O121" s="44">
        <v>237</v>
      </c>
      <c r="P121" s="44">
        <v>0</v>
      </c>
      <c r="Q121" s="44">
        <v>3000</v>
      </c>
      <c r="R121" s="44">
        <v>0</v>
      </c>
      <c r="S121" s="44">
        <v>0</v>
      </c>
      <c r="T121" s="45">
        <v>0</v>
      </c>
      <c r="U121" s="45">
        <v>3237</v>
      </c>
      <c r="V121" s="45">
        <v>2343</v>
      </c>
      <c r="W121" s="41">
        <v>3.7721518987341773</v>
      </c>
      <c r="X121" s="46" t="s">
        <v>4359</v>
      </c>
      <c r="Y121" s="46"/>
    </row>
    <row r="122" spans="1:27" s="152" customFormat="1" ht="15.75">
      <c r="A122" s="29" t="s">
        <v>1158</v>
      </c>
      <c r="B122" s="145" t="s">
        <v>356</v>
      </c>
      <c r="C122" s="146" t="s">
        <v>241</v>
      </c>
      <c r="D122" s="147" t="s">
        <v>242</v>
      </c>
      <c r="E122" s="146"/>
      <c r="F122" s="146">
        <v>229</v>
      </c>
      <c r="G122" s="148">
        <v>293</v>
      </c>
      <c r="H122" s="21">
        <v>221</v>
      </c>
      <c r="I122" s="8" t="e">
        <f>VLOOKUP(C122,'202310-202403出荷数total2403220951'!B:F,5,0)</f>
        <v>#N/A</v>
      </c>
      <c r="J122" s="203">
        <f>VLOOKUP(C122,'出荷数2307～2406total241008110618'!B:F,5,0)</f>
        <v>27</v>
      </c>
      <c r="K122" s="214" t="e">
        <f>VLOOKUP(C122,'出荷数2407-2506total250730101950'!B:F,5,0)</f>
        <v>#N/A</v>
      </c>
      <c r="L122" s="203" t="e">
        <f>VLOOKUP(C:C,total251219111800!B:F,5,0)</f>
        <v>#N/A</v>
      </c>
      <c r="M122" s="8"/>
      <c r="N122" s="21" t="e">
        <f t="shared" si="1"/>
        <v>#N/A</v>
      </c>
      <c r="O122" s="148">
        <v>0</v>
      </c>
      <c r="P122" s="148">
        <v>0</v>
      </c>
      <c r="Q122" s="44">
        <v>0</v>
      </c>
      <c r="R122" s="148">
        <v>0</v>
      </c>
      <c r="S122" s="148">
        <v>0</v>
      </c>
      <c r="T122" s="149">
        <v>0</v>
      </c>
      <c r="U122" s="149">
        <v>0</v>
      </c>
      <c r="V122" s="149" t="e">
        <v>#N/A</v>
      </c>
      <c r="W122" s="150" t="e">
        <v>#N/A</v>
      </c>
      <c r="X122" s="151"/>
      <c r="Y122" s="151"/>
    </row>
    <row r="123" spans="1:27">
      <c r="A123" s="29" t="s">
        <v>1159</v>
      </c>
      <c r="B123" s="30" t="s">
        <v>356</v>
      </c>
      <c r="C123" s="6" t="s">
        <v>51</v>
      </c>
      <c r="D123" s="20" t="s">
        <v>52</v>
      </c>
      <c r="E123" s="19"/>
      <c r="F123" s="19">
        <v>5984</v>
      </c>
      <c r="G123" s="21">
        <v>5894</v>
      </c>
      <c r="H123" s="21">
        <v>7752</v>
      </c>
      <c r="I123" s="213">
        <f>VLOOKUP(C123,'202310-202403出荷数total2403220951'!B:F,5,0)</f>
        <v>5083</v>
      </c>
      <c r="J123" s="203">
        <f>VLOOKUP(C123,'出荷数2307～2406total241008110618'!B:F,5,0)</f>
        <v>7615</v>
      </c>
      <c r="K123" s="214">
        <f>VLOOKUP(C123,'出荷数2407-2506total250730101950'!B:F,5,0)</f>
        <v>3740</v>
      </c>
      <c r="L123" s="203">
        <f>VLOOKUP(C:C,total251219111800!B:F,5,0)</f>
        <v>1242</v>
      </c>
      <c r="M123" s="8"/>
      <c r="N123" s="21">
        <f t="shared" si="1"/>
        <v>1242</v>
      </c>
      <c r="O123" s="44">
        <v>4801</v>
      </c>
      <c r="P123" s="44">
        <v>0</v>
      </c>
      <c r="Q123" s="44">
        <v>0</v>
      </c>
      <c r="R123" s="44">
        <v>0</v>
      </c>
      <c r="S123" s="44">
        <v>0</v>
      </c>
      <c r="T123" s="45">
        <v>0</v>
      </c>
      <c r="U123" s="45">
        <v>4801</v>
      </c>
      <c r="V123" s="45">
        <v>3559</v>
      </c>
      <c r="W123" s="41">
        <v>0.25869610497812956</v>
      </c>
      <c r="X123" s="46"/>
      <c r="Y123" s="46"/>
    </row>
    <row r="124" spans="1:27">
      <c r="A124" s="29" t="s">
        <v>1160</v>
      </c>
      <c r="B124" s="30" t="s">
        <v>356</v>
      </c>
      <c r="C124" s="6" t="s">
        <v>102</v>
      </c>
      <c r="D124" s="20" t="s">
        <v>101</v>
      </c>
      <c r="E124" s="19" t="s">
        <v>93</v>
      </c>
      <c r="F124" s="19">
        <v>6188</v>
      </c>
      <c r="G124" s="21">
        <v>5369</v>
      </c>
      <c r="H124" s="21">
        <v>4487</v>
      </c>
      <c r="I124" s="8">
        <f>VLOOKUP(C124,'202310-202403出荷数total2403220951'!B:F,5,0)</f>
        <v>1851</v>
      </c>
      <c r="J124" s="203">
        <f>VLOOKUP(C124,'出荷数2307～2406total241008110618'!B:F,5,0)</f>
        <v>3604</v>
      </c>
      <c r="K124" s="214">
        <f>VLOOKUP(C124,'出荷数2407-2506total250730101950'!B:F,5,0)</f>
        <v>3966</v>
      </c>
      <c r="L124" s="203">
        <f>VLOOKUP(C:C,total251219111800!B:F,5,0)</f>
        <v>2075</v>
      </c>
      <c r="M124" s="8"/>
      <c r="N124" s="21">
        <f t="shared" si="1"/>
        <v>2075</v>
      </c>
      <c r="O124" s="44">
        <v>313</v>
      </c>
      <c r="P124" s="44">
        <v>0</v>
      </c>
      <c r="Q124" s="44">
        <v>3000</v>
      </c>
      <c r="R124" s="44">
        <v>0</v>
      </c>
      <c r="S124" s="44">
        <v>0</v>
      </c>
      <c r="T124" s="45">
        <v>0</v>
      </c>
      <c r="U124" s="45">
        <v>3313</v>
      </c>
      <c r="V124" s="45">
        <v>1238</v>
      </c>
      <c r="W124" s="41">
        <v>6.6293929712460065</v>
      </c>
      <c r="X124" s="46" t="s">
        <v>4360</v>
      </c>
      <c r="Y124" s="46"/>
    </row>
    <row r="125" spans="1:27">
      <c r="A125" s="29" t="s">
        <v>1161</v>
      </c>
      <c r="B125" s="30" t="s">
        <v>356</v>
      </c>
      <c r="C125" s="6" t="s">
        <v>75</v>
      </c>
      <c r="D125" s="20" t="s">
        <v>76</v>
      </c>
      <c r="E125" s="19"/>
      <c r="F125" s="19">
        <v>3247</v>
      </c>
      <c r="G125" s="21">
        <v>4123</v>
      </c>
      <c r="H125" s="21">
        <v>3244</v>
      </c>
      <c r="I125" s="8">
        <f>VLOOKUP(C125,'202310-202403出荷数total2403220951'!B:F,5,0)</f>
        <v>1725</v>
      </c>
      <c r="J125" s="203">
        <f>VLOOKUP(C125,'出荷数2307～2406total241008110618'!B:F,5,0)</f>
        <v>3316</v>
      </c>
      <c r="K125" s="214">
        <f>VLOOKUP(C125,'出荷数2407-2506total250730101950'!B:F,5,0)</f>
        <v>3616</v>
      </c>
      <c r="L125" s="203">
        <f>VLOOKUP(C:C,total251219111800!B:F,5,0)</f>
        <v>1448</v>
      </c>
      <c r="M125" s="8"/>
      <c r="N125" s="21">
        <f t="shared" si="1"/>
        <v>1448</v>
      </c>
      <c r="O125" s="44">
        <v>3482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3482</v>
      </c>
      <c r="V125" s="45">
        <v>2034</v>
      </c>
      <c r="W125" s="41">
        <v>0.41585295807007466</v>
      </c>
      <c r="X125" s="46"/>
      <c r="Y125" s="46"/>
    </row>
    <row r="126" spans="1:27">
      <c r="A126" s="29" t="s">
        <v>1162</v>
      </c>
      <c r="B126" s="30" t="s">
        <v>356</v>
      </c>
      <c r="C126" s="6" t="s">
        <v>180</v>
      </c>
      <c r="D126" s="20" t="s">
        <v>181</v>
      </c>
      <c r="E126" s="19"/>
      <c r="F126" s="19">
        <v>4027</v>
      </c>
      <c r="G126" s="21">
        <v>3846</v>
      </c>
      <c r="H126" s="21">
        <v>5435</v>
      </c>
      <c r="I126" s="8">
        <f>VLOOKUP(C126,'202310-202403出荷数total2403220951'!B:F,5,0)</f>
        <v>2023</v>
      </c>
      <c r="J126" s="203">
        <f>VLOOKUP(C126,'出荷数2307～2406total241008110618'!B:F,5,0)</f>
        <v>2304</v>
      </c>
      <c r="K126" s="214">
        <f>VLOOKUP(C126,'出荷数2407-2506total250730101950'!B:F,5,0)</f>
        <v>1685</v>
      </c>
      <c r="L126" s="203">
        <f>VLOOKUP(C:C,total251219111800!B:F,5,0)</f>
        <v>1106</v>
      </c>
      <c r="M126" s="8"/>
      <c r="N126" s="21">
        <f t="shared" si="1"/>
        <v>1106</v>
      </c>
      <c r="O126" s="44">
        <v>2189</v>
      </c>
      <c r="P126" s="44">
        <v>2040</v>
      </c>
      <c r="Q126" s="44">
        <v>1000</v>
      </c>
      <c r="R126" s="44">
        <v>0</v>
      </c>
      <c r="S126" s="44">
        <v>2040</v>
      </c>
      <c r="T126" s="45">
        <v>0</v>
      </c>
      <c r="U126" s="45">
        <v>1149</v>
      </c>
      <c r="V126" s="45">
        <v>43</v>
      </c>
      <c r="W126" s="41">
        <v>0.26152754788366045</v>
      </c>
      <c r="X126" s="46" t="s">
        <v>4408</v>
      </c>
      <c r="Y126" s="46"/>
    </row>
    <row r="127" spans="1:27">
      <c r="A127" s="29" t="s">
        <v>1163</v>
      </c>
      <c r="B127" s="30" t="s">
        <v>356</v>
      </c>
      <c r="C127" s="7" t="s">
        <v>1005</v>
      </c>
      <c r="D127" s="20" t="s">
        <v>1261</v>
      </c>
      <c r="E127" s="19" t="s">
        <v>212</v>
      </c>
      <c r="F127" s="19">
        <v>1488</v>
      </c>
      <c r="G127" s="21">
        <v>1122</v>
      </c>
      <c r="H127" s="21">
        <v>685</v>
      </c>
      <c r="I127" s="8">
        <f>VLOOKUP(C127,'202310-202403出荷数total2403220951'!B:F,5,0)</f>
        <v>95</v>
      </c>
      <c r="J127" s="203">
        <f>VLOOKUP(C127,'出荷数2307～2406total241008110618'!B:F,5,0)</f>
        <v>192</v>
      </c>
      <c r="K127" s="214">
        <f>VLOOKUP(C127,'出荷数2407-2506total250730101950'!B:F,5,0)</f>
        <v>25</v>
      </c>
      <c r="L127" s="203">
        <f>VLOOKUP(C:C,total251219111800!B:F,5,0)</f>
        <v>1</v>
      </c>
      <c r="M127" s="8"/>
      <c r="N127" s="21">
        <f t="shared" si="1"/>
        <v>1</v>
      </c>
      <c r="O127" s="44">
        <v>28</v>
      </c>
      <c r="P127" s="44">
        <v>0</v>
      </c>
      <c r="Q127" s="44">
        <v>0</v>
      </c>
      <c r="R127" s="44">
        <v>0</v>
      </c>
      <c r="S127" s="44">
        <v>0</v>
      </c>
      <c r="T127" s="45">
        <v>0</v>
      </c>
      <c r="U127" s="45">
        <v>28</v>
      </c>
      <c r="V127" s="45">
        <v>27</v>
      </c>
      <c r="W127" s="41">
        <v>3.5714285714285712E-2</v>
      </c>
      <c r="X127" s="46"/>
      <c r="Y127" s="46"/>
    </row>
    <row r="128" spans="1:27" s="200" customFormat="1">
      <c r="A128" s="192" t="s">
        <v>1164</v>
      </c>
      <c r="B128" s="193" t="s">
        <v>356</v>
      </c>
      <c r="C128" s="194" t="s">
        <v>26</v>
      </c>
      <c r="D128" s="195" t="s">
        <v>27</v>
      </c>
      <c r="E128" s="194"/>
      <c r="F128" s="194">
        <v>1951</v>
      </c>
      <c r="G128" s="196">
        <v>2043</v>
      </c>
      <c r="H128" s="196">
        <v>864</v>
      </c>
      <c r="I128" s="281">
        <f>VLOOKUP(C128,'202310-202403出荷数total2403220951'!B:F,5,0)</f>
        <v>1058</v>
      </c>
      <c r="J128" s="196">
        <f>VLOOKUP(C128,'出荷数2307～2406total241008110618'!B:F,5,0)</f>
        <v>1613</v>
      </c>
      <c r="K128" s="196">
        <f>VLOOKUP(C128,'出荷数2407-2506total250730101950'!B:F,5,0)</f>
        <v>2664</v>
      </c>
      <c r="L128" s="196">
        <f>VLOOKUP(C:C,total251219111800!B:F,5,0)</f>
        <v>846</v>
      </c>
      <c r="M128" s="281">
        <v>700</v>
      </c>
      <c r="N128" s="196">
        <f t="shared" si="1"/>
        <v>846</v>
      </c>
      <c r="O128" s="196">
        <v>460</v>
      </c>
      <c r="P128" s="196">
        <v>310</v>
      </c>
      <c r="Q128" s="196">
        <v>0</v>
      </c>
      <c r="R128" s="196">
        <v>0</v>
      </c>
      <c r="S128" s="196">
        <v>510</v>
      </c>
      <c r="T128" s="197">
        <v>-200</v>
      </c>
      <c r="U128" s="197">
        <v>-50</v>
      </c>
      <c r="V128" s="197">
        <v>-896</v>
      </c>
      <c r="W128" s="198">
        <v>1.0987012987012987</v>
      </c>
      <c r="X128" s="196"/>
      <c r="Y128" s="196"/>
      <c r="Z128" s="201"/>
      <c r="AA128" s="201"/>
    </row>
    <row r="129" spans="1:25">
      <c r="A129" s="29" t="s">
        <v>1165</v>
      </c>
      <c r="B129" s="30" t="s">
        <v>356</v>
      </c>
      <c r="C129" s="6" t="s">
        <v>49</v>
      </c>
      <c r="D129" s="20" t="s">
        <v>50</v>
      </c>
      <c r="E129" s="19"/>
      <c r="F129" s="19">
        <v>7</v>
      </c>
      <c r="G129" s="21">
        <v>2715</v>
      </c>
      <c r="H129" s="21">
        <v>6245</v>
      </c>
      <c r="I129" s="8">
        <f>VLOOKUP(C129,'202310-202403出荷数total2403220951'!B:F,5,0)</f>
        <v>2605</v>
      </c>
      <c r="J129" s="203">
        <f>VLOOKUP(C129,'出荷数2307～2406total241008110618'!B:F,5,0)</f>
        <v>4562</v>
      </c>
      <c r="K129" s="214">
        <f>VLOOKUP(C129,'出荷数2407-2506total250730101950'!B:F,5,0)</f>
        <v>5020</v>
      </c>
      <c r="L129" s="203">
        <f>VLOOKUP(C:C,total251219111800!B:F,5,0)</f>
        <v>838</v>
      </c>
      <c r="M129" s="8"/>
      <c r="N129" s="21">
        <f t="shared" si="1"/>
        <v>838</v>
      </c>
      <c r="O129" s="44">
        <v>4046</v>
      </c>
      <c r="P129" s="44">
        <v>2250</v>
      </c>
      <c r="Q129" s="44">
        <v>3040</v>
      </c>
      <c r="R129" s="44">
        <v>0</v>
      </c>
      <c r="S129" s="44">
        <v>1850</v>
      </c>
      <c r="T129" s="45">
        <v>400</v>
      </c>
      <c r="U129" s="45">
        <v>5236</v>
      </c>
      <c r="V129" s="45">
        <v>4398</v>
      </c>
      <c r="W129" s="41">
        <v>0.13310038119440915</v>
      </c>
      <c r="X129" s="12"/>
      <c r="Y129" s="12"/>
    </row>
    <row r="130" spans="1:25">
      <c r="A130" s="29" t="s">
        <v>1166</v>
      </c>
      <c r="B130" s="30" t="s">
        <v>356</v>
      </c>
      <c r="C130" s="6" t="s">
        <v>89</v>
      </c>
      <c r="D130" s="20" t="s">
        <v>90</v>
      </c>
      <c r="E130" s="19" t="s">
        <v>85</v>
      </c>
      <c r="F130" s="19">
        <v>9483</v>
      </c>
      <c r="G130" s="21">
        <v>8523</v>
      </c>
      <c r="H130" s="21">
        <v>5311</v>
      </c>
      <c r="I130" s="8">
        <f>VLOOKUP(C130,'202310-202403出荷数total2403220951'!B:F,5,0)</f>
        <v>2135</v>
      </c>
      <c r="J130" s="203">
        <f>VLOOKUP(C130,'出荷数2307～2406total241008110618'!B:F,5,0)</f>
        <v>4055</v>
      </c>
      <c r="K130" s="214">
        <f>VLOOKUP(C130,'出荷数2407-2506total250730101950'!B:F,5,0)</f>
        <v>3388</v>
      </c>
      <c r="L130" s="203">
        <f>VLOOKUP(C:C,total251219111800!B:F,5,0)</f>
        <v>1512</v>
      </c>
      <c r="M130" s="8"/>
      <c r="N130" s="21">
        <f t="shared" si="1"/>
        <v>1512</v>
      </c>
      <c r="O130" s="44">
        <v>5309</v>
      </c>
      <c r="P130" s="44">
        <v>0</v>
      </c>
      <c r="Q130" s="44">
        <v>0</v>
      </c>
      <c r="R130" s="44">
        <v>0</v>
      </c>
      <c r="S130" s="44">
        <v>0</v>
      </c>
      <c r="T130" s="45">
        <v>0</v>
      </c>
      <c r="U130" s="45">
        <v>5309</v>
      </c>
      <c r="V130" s="45">
        <v>3797</v>
      </c>
      <c r="W130" s="41">
        <v>0.2847993972499529</v>
      </c>
      <c r="X130" s="46"/>
      <c r="Y130" s="46"/>
    </row>
    <row r="131" spans="1:25">
      <c r="A131" s="29" t="s">
        <v>1167</v>
      </c>
      <c r="B131" s="30" t="s">
        <v>356</v>
      </c>
      <c r="C131" s="7" t="s">
        <v>199</v>
      </c>
      <c r="D131" s="20" t="s">
        <v>200</v>
      </c>
      <c r="E131" s="19"/>
      <c r="F131" s="19">
        <v>13106</v>
      </c>
      <c r="G131" s="21">
        <v>11313</v>
      </c>
      <c r="H131" s="21">
        <v>9842</v>
      </c>
      <c r="I131" s="213">
        <f>VLOOKUP(C131,'202310-202403出荷数total2403220951'!B:F,5,0)</f>
        <v>6655</v>
      </c>
      <c r="J131" s="203">
        <f>VLOOKUP(C131,'出荷数2307～2406total241008110618'!B:F,5,0)</f>
        <v>9437</v>
      </c>
      <c r="K131" s="214">
        <f>VLOOKUP(C131,'出荷数2407-2506total250730101950'!B:F,5,0)</f>
        <v>8604</v>
      </c>
      <c r="L131" s="203">
        <f>VLOOKUP(C:C,total251219111800!B:F,5,0)</f>
        <v>4122</v>
      </c>
      <c r="M131" s="8"/>
      <c r="N131" s="21">
        <f t="shared" ref="N131:N139" si="2">L131</f>
        <v>4122</v>
      </c>
      <c r="O131" s="44">
        <v>12162</v>
      </c>
      <c r="P131" s="44">
        <v>5310</v>
      </c>
      <c r="Q131" s="44">
        <v>0</v>
      </c>
      <c r="R131" s="44">
        <v>0</v>
      </c>
      <c r="S131" s="44">
        <v>5310</v>
      </c>
      <c r="T131" s="45">
        <v>0</v>
      </c>
      <c r="U131" s="45">
        <v>6852</v>
      </c>
      <c r="V131" s="45">
        <v>2730</v>
      </c>
      <c r="W131" s="41">
        <v>0.23592032967032966</v>
      </c>
      <c r="X131" s="250"/>
      <c r="Y131" s="250"/>
    </row>
    <row r="132" spans="1:25">
      <c r="A132" s="29" t="s">
        <v>1168</v>
      </c>
      <c r="B132" s="30" t="s">
        <v>356</v>
      </c>
      <c r="C132" s="6" t="s">
        <v>148</v>
      </c>
      <c r="D132" s="20" t="s">
        <v>149</v>
      </c>
      <c r="E132" s="19" t="s">
        <v>2743</v>
      </c>
      <c r="F132" s="19">
        <v>14630</v>
      </c>
      <c r="G132" s="21">
        <v>14283</v>
      </c>
      <c r="H132" s="21">
        <v>12589</v>
      </c>
      <c r="I132" s="8">
        <f>VLOOKUP(C132,'202310-202403出荷数total2403220951'!B:F,5,0)</f>
        <v>3291</v>
      </c>
      <c r="J132" s="203">
        <f>VLOOKUP(C132,'出荷数2307～2406total241008110618'!B:F,5,0)</f>
        <v>7501</v>
      </c>
      <c r="K132" s="214">
        <f>VLOOKUP(C132,'出荷数2407-2506total250730101950'!B:F,5,0)</f>
        <v>8163</v>
      </c>
      <c r="L132" s="203">
        <f>VLOOKUP(C:C,total251219111800!B:F,5,0)</f>
        <v>3759</v>
      </c>
      <c r="M132" s="8"/>
      <c r="N132" s="21">
        <f t="shared" si="2"/>
        <v>3759</v>
      </c>
      <c r="O132" s="44">
        <v>7417</v>
      </c>
      <c r="P132" s="44">
        <v>2560</v>
      </c>
      <c r="Q132" s="44">
        <v>0</v>
      </c>
      <c r="R132" s="44">
        <v>0</v>
      </c>
      <c r="S132" s="44">
        <v>3270</v>
      </c>
      <c r="T132" s="45">
        <v>-710</v>
      </c>
      <c r="U132" s="45">
        <v>4147</v>
      </c>
      <c r="V132" s="45">
        <v>388</v>
      </c>
      <c r="W132" s="41">
        <v>0.3767665630951188</v>
      </c>
      <c r="X132" s="46"/>
      <c r="Y132" s="46"/>
    </row>
    <row r="133" spans="1:25" ht="23.45" customHeight="1">
      <c r="A133" s="29" t="s">
        <v>1169</v>
      </c>
      <c r="B133" s="30" t="s">
        <v>356</v>
      </c>
      <c r="C133" s="6" t="s">
        <v>2899</v>
      </c>
      <c r="D133" s="20" t="s">
        <v>78</v>
      </c>
      <c r="E133" s="19"/>
      <c r="F133" s="19">
        <v>3989</v>
      </c>
      <c r="G133" s="21">
        <v>5436</v>
      </c>
      <c r="H133" s="21">
        <v>4891</v>
      </c>
      <c r="I133" s="213">
        <f>VLOOKUP(C133,'202310-202403出荷数total2403220951'!B:F,5,0)</f>
        <v>2737</v>
      </c>
      <c r="J133" s="203">
        <f>VLOOKUP(C133,'出荷数2307～2406total241008110618'!B:F,5,0)</f>
        <v>5560</v>
      </c>
      <c r="K133" s="214">
        <f>VLOOKUP(C133,'出荷数2407-2506total250730101950'!B:F,5,0)</f>
        <v>5938</v>
      </c>
      <c r="L133" s="203">
        <f>VLOOKUP(C:C,total251219111800!B:F,5,0)</f>
        <v>2348</v>
      </c>
      <c r="M133" s="8"/>
      <c r="N133" s="21">
        <f t="shared" si="2"/>
        <v>2348</v>
      </c>
      <c r="O133" s="44">
        <v>3080</v>
      </c>
      <c r="P133" s="44">
        <v>0</v>
      </c>
      <c r="Q133" s="44">
        <v>0</v>
      </c>
      <c r="R133" s="44">
        <v>0</v>
      </c>
      <c r="S133" s="44">
        <v>0</v>
      </c>
      <c r="T133" s="45">
        <v>0</v>
      </c>
      <c r="U133" s="45">
        <v>3080</v>
      </c>
      <c r="V133" s="45">
        <v>732</v>
      </c>
      <c r="W133" s="41">
        <v>0.76233766233766231</v>
      </c>
      <c r="X133" s="46"/>
      <c r="Y133" s="46"/>
    </row>
    <row r="134" spans="1:25">
      <c r="A134" s="29" t="s">
        <v>1170</v>
      </c>
      <c r="B134" s="30" t="s">
        <v>356</v>
      </c>
      <c r="C134" s="6" t="s">
        <v>18</v>
      </c>
      <c r="D134" s="20" t="s">
        <v>19</v>
      </c>
      <c r="E134" s="19"/>
      <c r="F134" s="19">
        <v>25183</v>
      </c>
      <c r="G134" s="21">
        <v>19259</v>
      </c>
      <c r="H134" s="21">
        <v>9465</v>
      </c>
      <c r="I134" s="8">
        <f>VLOOKUP(C134,'202310-202403出荷数total2403220951'!B:F,5,0)</f>
        <v>2574</v>
      </c>
      <c r="J134" s="203">
        <f>VLOOKUP(C134,'出荷数2307～2406total241008110618'!B:F,5,0)</f>
        <v>6136</v>
      </c>
      <c r="K134" s="214">
        <f>VLOOKUP(C134,'出荷数2407-2506total250730101950'!B:F,5,0)</f>
        <v>5981</v>
      </c>
      <c r="L134" s="203">
        <f>VLOOKUP(C:C,total251219111800!B:F,5,0)</f>
        <v>1000</v>
      </c>
      <c r="M134" s="8"/>
      <c r="N134" s="21">
        <f t="shared" si="2"/>
        <v>1000</v>
      </c>
      <c r="O134" s="44">
        <v>3998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3998</v>
      </c>
      <c r="V134" s="45">
        <v>2998</v>
      </c>
      <c r="W134" s="41">
        <v>0.25012506253126565</v>
      </c>
      <c r="X134" s="46"/>
      <c r="Y134" s="46"/>
    </row>
    <row r="135" spans="1:25">
      <c r="A135" s="29" t="s">
        <v>1171</v>
      </c>
      <c r="B135" s="30" t="s">
        <v>356</v>
      </c>
      <c r="C135" s="6" t="s">
        <v>131</v>
      </c>
      <c r="D135" s="20" t="s">
        <v>132</v>
      </c>
      <c r="E135" s="19" t="s">
        <v>133</v>
      </c>
      <c r="F135" s="19">
        <v>8130</v>
      </c>
      <c r="G135" s="21">
        <v>8476</v>
      </c>
      <c r="H135" s="21">
        <v>4956</v>
      </c>
      <c r="I135" s="213">
        <f>VLOOKUP(C135,'202310-202403出荷数total2403220951'!B:F,5,0)</f>
        <v>3144</v>
      </c>
      <c r="J135" s="203">
        <f>VLOOKUP(C135,'出荷数2307～2406total241008110618'!B:F,5,0)</f>
        <v>5322</v>
      </c>
      <c r="K135" s="214">
        <f>VLOOKUP(C135,'出荷数2407-2506total250730101950'!B:F,5,0)</f>
        <v>4837</v>
      </c>
      <c r="L135" s="203">
        <f>VLOOKUP(C:C,total251219111800!B:F,5,0)</f>
        <v>2250</v>
      </c>
      <c r="M135" s="8"/>
      <c r="N135" s="21">
        <f t="shared" si="2"/>
        <v>2250</v>
      </c>
      <c r="O135" s="44">
        <v>2932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2932</v>
      </c>
      <c r="V135" s="45">
        <v>682</v>
      </c>
      <c r="W135" s="41">
        <v>0.76739427012278305</v>
      </c>
      <c r="X135" s="46"/>
      <c r="Y135" s="46"/>
    </row>
    <row r="136" spans="1:25">
      <c r="A136" s="29" t="s">
        <v>1172</v>
      </c>
      <c r="B136" s="30" t="s">
        <v>356</v>
      </c>
      <c r="C136" s="17" t="s">
        <v>112</v>
      </c>
      <c r="D136" s="24" t="s">
        <v>113</v>
      </c>
      <c r="E136" s="23"/>
      <c r="F136" s="19">
        <v>754</v>
      </c>
      <c r="G136" s="21">
        <v>9776</v>
      </c>
      <c r="H136" s="21">
        <v>489</v>
      </c>
      <c r="I136" s="8">
        <f>VLOOKUP(C136,'202310-202403出荷数total2403220951'!B:F,5,0)</f>
        <v>160</v>
      </c>
      <c r="J136" s="203">
        <f>VLOOKUP(C136,'出荷数2307～2406total241008110618'!B:F,5,0)</f>
        <v>476</v>
      </c>
      <c r="K136" s="214">
        <f>VLOOKUP(C136,'出荷数2407-2506total250730101950'!B:F,5,0)</f>
        <v>370</v>
      </c>
      <c r="L136" s="203">
        <f>VLOOKUP(C:C,total251219111800!B:F,5,0)</f>
        <v>120</v>
      </c>
      <c r="M136" s="8"/>
      <c r="N136" s="21">
        <f t="shared" si="2"/>
        <v>120</v>
      </c>
      <c r="O136" s="44">
        <v>645</v>
      </c>
      <c r="P136" s="44">
        <v>80</v>
      </c>
      <c r="Q136" s="44">
        <v>0</v>
      </c>
      <c r="R136" s="44">
        <v>0</v>
      </c>
      <c r="S136" s="44">
        <v>80</v>
      </c>
      <c r="T136" s="45">
        <v>0</v>
      </c>
      <c r="U136" s="45">
        <v>565</v>
      </c>
      <c r="V136" s="45">
        <v>445</v>
      </c>
      <c r="W136" s="41">
        <v>0.16551724137931034</v>
      </c>
      <c r="X136" s="46"/>
      <c r="Y136" s="46"/>
    </row>
    <row r="137" spans="1:25">
      <c r="A137" s="29" t="s">
        <v>1173</v>
      </c>
      <c r="B137" s="30" t="s">
        <v>356</v>
      </c>
      <c r="C137" s="6" t="s">
        <v>100</v>
      </c>
      <c r="D137" s="20" t="s">
        <v>101</v>
      </c>
      <c r="E137" s="19" t="s">
        <v>85</v>
      </c>
      <c r="F137" s="19">
        <v>7814</v>
      </c>
      <c r="G137" s="21">
        <v>7684</v>
      </c>
      <c r="H137" s="21">
        <v>7018</v>
      </c>
      <c r="I137" s="8">
        <f>VLOOKUP(C137,'202310-202403出荷数total2403220951'!B:F,5,0)</f>
        <v>3238</v>
      </c>
      <c r="J137" s="203">
        <f>VLOOKUP(C137,'出荷数2307～2406total241008110618'!B:F,5,0)</f>
        <v>6522</v>
      </c>
      <c r="K137" s="214">
        <f>VLOOKUP(C137,'出荷数2407-2506total250730101950'!B:F,5,0)</f>
        <v>6203</v>
      </c>
      <c r="L137" s="203">
        <f>VLOOKUP(C:C,total251219111800!B:F,5,0)</f>
        <v>3240</v>
      </c>
      <c r="M137" s="213"/>
      <c r="N137" s="21">
        <f t="shared" si="2"/>
        <v>3240</v>
      </c>
      <c r="O137" s="44">
        <v>1592</v>
      </c>
      <c r="P137" s="44">
        <v>0</v>
      </c>
      <c r="Q137" s="44">
        <v>5000</v>
      </c>
      <c r="R137" s="44">
        <v>0</v>
      </c>
      <c r="S137" s="44">
        <v>0</v>
      </c>
      <c r="T137" s="45">
        <v>0</v>
      </c>
      <c r="U137" s="45">
        <v>6592</v>
      </c>
      <c r="V137" s="45">
        <v>3352</v>
      </c>
      <c r="W137" s="41">
        <v>2.0351758793969847</v>
      </c>
      <c r="X137" s="46" t="s">
        <v>4403</v>
      </c>
      <c r="Y137" s="46"/>
    </row>
    <row r="138" spans="1:25">
      <c r="A138" s="29" t="s">
        <v>1174</v>
      </c>
      <c r="B138" s="30" t="s">
        <v>356</v>
      </c>
      <c r="C138" s="17" t="s">
        <v>252</v>
      </c>
      <c r="D138" s="24" t="s">
        <v>253</v>
      </c>
      <c r="E138" s="23"/>
      <c r="F138" s="19">
        <v>3927</v>
      </c>
      <c r="G138" s="21">
        <v>6192</v>
      </c>
      <c r="H138" s="21">
        <v>3235</v>
      </c>
      <c r="I138" s="8">
        <f>VLOOKUP(C138,'202310-202403出荷数total2403220951'!B:F,5,0)</f>
        <v>1313</v>
      </c>
      <c r="J138" s="203">
        <f>VLOOKUP(C138,'出荷数2307～2406total241008110618'!B:F,5,0)</f>
        <v>2809</v>
      </c>
      <c r="K138" s="214">
        <f>VLOOKUP(C138,'出荷数2407-2506total250730101950'!B:F,5,0)</f>
        <v>3528</v>
      </c>
      <c r="L138" s="203">
        <f>VLOOKUP(C:C,total251219111800!B:F,5,0)</f>
        <v>1452</v>
      </c>
      <c r="M138" s="8"/>
      <c r="N138" s="21">
        <f t="shared" si="2"/>
        <v>1452</v>
      </c>
      <c r="O138" s="44">
        <v>2258</v>
      </c>
      <c r="P138" s="44">
        <v>0</v>
      </c>
      <c r="Q138" s="44">
        <v>0</v>
      </c>
      <c r="R138" s="44">
        <v>0</v>
      </c>
      <c r="S138" s="44">
        <v>0</v>
      </c>
      <c r="T138" s="45">
        <v>0</v>
      </c>
      <c r="U138" s="45">
        <v>2258</v>
      </c>
      <c r="V138" s="45">
        <v>806</v>
      </c>
      <c r="W138" s="41">
        <v>0.64304694419840569</v>
      </c>
      <c r="X138" s="46"/>
      <c r="Y138" s="46"/>
    </row>
    <row r="139" spans="1:25">
      <c r="A139" s="29" t="s">
        <v>1175</v>
      </c>
      <c r="B139" s="30" t="s">
        <v>356</v>
      </c>
      <c r="C139" s="6" t="s">
        <v>30</v>
      </c>
      <c r="D139" s="20" t="s">
        <v>31</v>
      </c>
      <c r="E139" s="19"/>
      <c r="F139" s="19">
        <v>17211</v>
      </c>
      <c r="G139" s="21">
        <v>12662</v>
      </c>
      <c r="H139" s="21">
        <v>6728</v>
      </c>
      <c r="I139" s="213">
        <f>VLOOKUP(C139,'202310-202403出荷数total2403220951'!B:F,5,0)</f>
        <v>9458</v>
      </c>
      <c r="J139" s="203">
        <f>VLOOKUP(C139,'出荷数2307～2406total241008110618'!B:F,5,0)</f>
        <v>13583</v>
      </c>
      <c r="K139" s="214">
        <f>VLOOKUP(C139,'出荷数2407-2506total250730101950'!B:F,5,0)</f>
        <v>11809</v>
      </c>
      <c r="L139" s="203">
        <f>VLOOKUP(C:C,total251219111800!B:F,5,0)</f>
        <v>2303</v>
      </c>
      <c r="M139" s="8"/>
      <c r="N139" s="21">
        <f t="shared" si="2"/>
        <v>2303</v>
      </c>
      <c r="O139" s="44">
        <v>6999</v>
      </c>
      <c r="P139" s="44">
        <v>2700</v>
      </c>
      <c r="Q139" s="44">
        <v>0</v>
      </c>
      <c r="R139" s="44">
        <v>0</v>
      </c>
      <c r="S139" s="44">
        <v>2700</v>
      </c>
      <c r="T139" s="45">
        <v>0</v>
      </c>
      <c r="U139" s="45">
        <v>4299</v>
      </c>
      <c r="V139" s="45">
        <v>1996</v>
      </c>
      <c r="W139" s="41">
        <v>0.23744715950097947</v>
      </c>
      <c r="X139" s="46"/>
      <c r="Y139" s="46"/>
    </row>
    <row r="140" spans="1:25">
      <c r="A140" s="29" t="s">
        <v>1176</v>
      </c>
      <c r="B140" s="30" t="s">
        <v>356</v>
      </c>
      <c r="C140" s="17" t="s">
        <v>237</v>
      </c>
      <c r="D140" s="24" t="s">
        <v>238</v>
      </c>
      <c r="E140" s="23"/>
      <c r="F140" s="19">
        <v>6153</v>
      </c>
      <c r="G140" s="21">
        <v>5390</v>
      </c>
      <c r="H140" s="21">
        <v>4913</v>
      </c>
      <c r="I140" s="8">
        <f>VLOOKUP(C140,'202310-202403出荷数total2403220951'!B:F,5,0)</f>
        <v>1708</v>
      </c>
      <c r="J140" s="203">
        <f>VLOOKUP(C140,'出荷数2307～2406total241008110618'!B:F,5,0)</f>
        <v>3580</v>
      </c>
      <c r="K140" s="214">
        <f>VLOOKUP(C140,'出荷数2407-2506total250730101950'!B:F,5,0)</f>
        <v>3493</v>
      </c>
      <c r="L140" s="203">
        <f>VLOOKUP(C:C,total251219111800!B:F,5,0)</f>
        <v>1332</v>
      </c>
      <c r="M140" s="211">
        <v>2200</v>
      </c>
      <c r="N140" s="211">
        <v>2200</v>
      </c>
      <c r="O140" s="44">
        <v>1647</v>
      </c>
      <c r="P140" s="44">
        <v>0</v>
      </c>
      <c r="Q140" s="44">
        <v>3000</v>
      </c>
      <c r="R140" s="44">
        <v>0</v>
      </c>
      <c r="S140" s="44">
        <v>0</v>
      </c>
      <c r="T140" s="45">
        <v>0</v>
      </c>
      <c r="U140" s="45">
        <v>4647</v>
      </c>
      <c r="V140" s="45">
        <v>2447</v>
      </c>
      <c r="W140" s="41">
        <v>1.3357619914996963</v>
      </c>
      <c r="X140" s="46"/>
      <c r="Y140" s="46"/>
    </row>
    <row r="141" spans="1:25">
      <c r="A141" s="29" t="s">
        <v>1177</v>
      </c>
      <c r="B141" s="30" t="s">
        <v>356</v>
      </c>
      <c r="C141" s="17" t="s">
        <v>718</v>
      </c>
      <c r="D141" s="24" t="s">
        <v>719</v>
      </c>
      <c r="E141" s="23"/>
      <c r="F141" s="19"/>
      <c r="G141" s="21">
        <v>3040</v>
      </c>
      <c r="H141" s="21">
        <v>850</v>
      </c>
      <c r="I141" s="8" t="e">
        <f>VLOOKUP(C141,'202310-202403出荷数total2403220951'!B:F,5,0)</f>
        <v>#N/A</v>
      </c>
      <c r="J141" s="203" t="e">
        <f>VLOOKUP(C141,'出荷数2307～2406total241008110618'!B:F,5,0)</f>
        <v>#N/A</v>
      </c>
      <c r="K141" s="214" t="e">
        <f>VLOOKUP(C141,'出荷数2407-2506total250730101950'!B:F,5,0)</f>
        <v>#N/A</v>
      </c>
      <c r="L141" s="203" t="e">
        <f>VLOOKUP(C:C,total251219111800!B:F,5,0)</f>
        <v>#N/A</v>
      </c>
      <c r="M141" s="211">
        <v>360</v>
      </c>
      <c r="N141" s="211">
        <v>360</v>
      </c>
      <c r="O141" s="44">
        <v>1479</v>
      </c>
      <c r="P141" s="44">
        <v>0</v>
      </c>
      <c r="Q141" s="44">
        <v>0</v>
      </c>
      <c r="R141" s="44">
        <v>0</v>
      </c>
      <c r="S141" s="44">
        <v>0</v>
      </c>
      <c r="T141" s="45">
        <v>0</v>
      </c>
      <c r="U141" s="45">
        <v>1479</v>
      </c>
      <c r="V141" s="45">
        <v>1119</v>
      </c>
      <c r="W141" s="41">
        <v>0.2434077079107505</v>
      </c>
      <c r="X141" s="46"/>
      <c r="Y141" s="46"/>
    </row>
    <row r="142" spans="1:25">
      <c r="A142" s="29" t="s">
        <v>1178</v>
      </c>
      <c r="B142" s="30" t="s">
        <v>356</v>
      </c>
      <c r="C142" s="6" t="s">
        <v>91</v>
      </c>
      <c r="D142" s="20" t="s">
        <v>90</v>
      </c>
      <c r="E142" s="19" t="s">
        <v>87</v>
      </c>
      <c r="F142" s="19">
        <v>5799</v>
      </c>
      <c r="G142" s="21">
        <v>6847</v>
      </c>
      <c r="H142" s="21">
        <v>4271</v>
      </c>
      <c r="I142" s="8">
        <f>VLOOKUP(C142,'202310-202403出荷数total2403220951'!B:F,5,0)</f>
        <v>1406</v>
      </c>
      <c r="J142" s="203">
        <f>VLOOKUP(C142,'出荷数2307～2406total241008110618'!B:F,5,0)</f>
        <v>3025</v>
      </c>
      <c r="K142" s="214">
        <f>VLOOKUP(C142,'出荷数2407-2506total250730101950'!B:F,5,0)</f>
        <v>2613</v>
      </c>
      <c r="L142" s="203">
        <f>VLOOKUP(C:C,total251219111800!B:F,5,0)</f>
        <v>1176</v>
      </c>
      <c r="M142" s="8"/>
      <c r="N142" s="21">
        <f>L142</f>
        <v>1176</v>
      </c>
      <c r="O142" s="44">
        <v>2432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2432</v>
      </c>
      <c r="V142" s="45">
        <v>1256</v>
      </c>
      <c r="W142" s="41">
        <v>0.48355263157894735</v>
      </c>
      <c r="X142" s="46"/>
      <c r="Y142" s="46"/>
    </row>
    <row r="143" spans="1:25">
      <c r="A143" s="29" t="s">
        <v>1179</v>
      </c>
      <c r="B143" s="30" t="s">
        <v>356</v>
      </c>
      <c r="C143" s="6" t="s">
        <v>108</v>
      </c>
      <c r="D143" s="20" t="s">
        <v>109</v>
      </c>
      <c r="E143" s="19"/>
      <c r="F143" s="19">
        <v>7039</v>
      </c>
      <c r="G143" s="21">
        <v>8307</v>
      </c>
      <c r="H143" s="21">
        <v>5166</v>
      </c>
      <c r="I143" s="8">
        <f>VLOOKUP(C143,'202310-202403出荷数total2403220951'!B:F,5,0)</f>
        <v>2164</v>
      </c>
      <c r="J143" s="203">
        <f>VLOOKUP(C143,'出荷数2307～2406total241008110618'!B:F,5,0)</f>
        <v>4328</v>
      </c>
      <c r="K143" s="214">
        <f>VLOOKUP(C143,'出荷数2407-2506total250730101950'!B:F,5,0)</f>
        <v>2516</v>
      </c>
      <c r="L143" s="203">
        <f>VLOOKUP(C:C,total251219111800!B:F,5,0)</f>
        <v>1066</v>
      </c>
      <c r="M143" s="8"/>
      <c r="N143" s="21">
        <f>L143</f>
        <v>1066</v>
      </c>
      <c r="O143" s="44">
        <v>1973</v>
      </c>
      <c r="P143" s="44">
        <v>0</v>
      </c>
      <c r="Q143" s="44">
        <v>0</v>
      </c>
      <c r="R143" s="44">
        <v>0</v>
      </c>
      <c r="S143" s="44">
        <v>0</v>
      </c>
      <c r="T143" s="45">
        <v>0</v>
      </c>
      <c r="U143" s="45">
        <v>1973</v>
      </c>
      <c r="V143" s="45">
        <v>907</v>
      </c>
      <c r="W143" s="41">
        <v>0.54029396857577294</v>
      </c>
      <c r="X143" s="46"/>
      <c r="Y143" s="46"/>
    </row>
    <row r="144" spans="1:25">
      <c r="A144" s="29" t="s">
        <v>1180</v>
      </c>
      <c r="B144" s="30" t="s">
        <v>356</v>
      </c>
      <c r="C144" s="6" t="s">
        <v>71</v>
      </c>
      <c r="D144" s="20" t="s">
        <v>72</v>
      </c>
      <c r="E144" s="19"/>
      <c r="F144" s="19">
        <v>7932</v>
      </c>
      <c r="G144" s="21">
        <v>12477</v>
      </c>
      <c r="H144" s="21">
        <v>11864</v>
      </c>
      <c r="I144" s="8">
        <f>VLOOKUP(C144,'202310-202403出荷数total2403220951'!B:F,5,0)</f>
        <v>5131</v>
      </c>
      <c r="J144" s="203">
        <f>VLOOKUP(C144,'出荷数2307～2406total241008110618'!B:F,5,0)</f>
        <v>10642</v>
      </c>
      <c r="K144" s="214">
        <f>VLOOKUP(C144,'出荷数2407-2506total250730101950'!B:F,5,0)</f>
        <v>14478</v>
      </c>
      <c r="L144" s="203">
        <f>VLOOKUP(C:C,total251219111800!B:F,5,0)</f>
        <v>2802</v>
      </c>
      <c r="M144" s="8"/>
      <c r="N144" s="21">
        <f>L144</f>
        <v>2802</v>
      </c>
      <c r="O144" s="44">
        <v>9940</v>
      </c>
      <c r="P144" s="44">
        <v>940</v>
      </c>
      <c r="Q144" s="44">
        <v>0</v>
      </c>
      <c r="R144" s="44">
        <v>0</v>
      </c>
      <c r="S144" s="44">
        <v>0</v>
      </c>
      <c r="T144" s="45">
        <v>940</v>
      </c>
      <c r="U144" s="45">
        <v>9940</v>
      </c>
      <c r="V144" s="45">
        <v>7138</v>
      </c>
      <c r="W144" s="41">
        <v>0.25753676470588233</v>
      </c>
      <c r="X144" s="46"/>
      <c r="Y144" s="46"/>
    </row>
    <row r="145" spans="1:27">
      <c r="A145" s="29" t="s">
        <v>2948</v>
      </c>
      <c r="B145" s="30" t="s">
        <v>356</v>
      </c>
      <c r="C145" s="6" t="s">
        <v>1303</v>
      </c>
      <c r="D145" s="215" t="s">
        <v>1312</v>
      </c>
      <c r="E145" s="6"/>
      <c r="F145" s="6"/>
      <c r="G145" s="8"/>
      <c r="H145" s="21">
        <v>1451</v>
      </c>
      <c r="I145" s="213">
        <f>VLOOKUP(C145,'202310-202403出荷数total2403220951'!B:F,5,0)</f>
        <v>14330</v>
      </c>
      <c r="J145" s="203">
        <f>VLOOKUP(C145,'出荷数2307～2406total241008110618'!B:F,5,0)</f>
        <v>16068</v>
      </c>
      <c r="K145" s="214">
        <f>VLOOKUP(C145,'出荷数2407-2506total250730101950'!B:F,5,0)</f>
        <v>17473</v>
      </c>
      <c r="L145" s="203">
        <f>VLOOKUP(C:C,total251219111800!B:F,5,0)</f>
        <v>4175</v>
      </c>
      <c r="M145" s="211">
        <v>10000</v>
      </c>
      <c r="N145" s="211">
        <v>10000</v>
      </c>
      <c r="O145" s="44">
        <v>35405</v>
      </c>
      <c r="P145" s="44">
        <v>6170</v>
      </c>
      <c r="Q145" s="44">
        <v>0</v>
      </c>
      <c r="R145" s="44">
        <v>0</v>
      </c>
      <c r="S145" s="44">
        <v>6270</v>
      </c>
      <c r="T145" s="45">
        <v>-100</v>
      </c>
      <c r="U145" s="45">
        <v>29135</v>
      </c>
      <c r="V145" s="45">
        <v>19135</v>
      </c>
      <c r="W145" s="204">
        <v>0.24052916416115455</v>
      </c>
      <c r="X145" s="46"/>
      <c r="Y145" s="46"/>
    </row>
    <row r="146" spans="1:27">
      <c r="A146" s="29" t="s">
        <v>1182</v>
      </c>
      <c r="B146" s="30" t="s">
        <v>356</v>
      </c>
      <c r="C146" s="6" t="s">
        <v>1287</v>
      </c>
      <c r="D146" s="215" t="s">
        <v>1313</v>
      </c>
      <c r="E146" s="6"/>
      <c r="F146" s="6"/>
      <c r="G146" s="8"/>
      <c r="H146" s="21">
        <v>83</v>
      </c>
      <c r="I146" s="8">
        <f>VLOOKUP(C146,'202310-202403出荷数total2403220951'!B:F,5,0)</f>
        <v>1108</v>
      </c>
      <c r="J146" s="203">
        <f>VLOOKUP(C146,'出荷数2307～2406total241008110618'!B:F,5,0)</f>
        <v>1156</v>
      </c>
      <c r="K146" s="214">
        <f>VLOOKUP(C146,'出荷数2407-2506total250730101950'!B:F,5,0)</f>
        <v>2088</v>
      </c>
      <c r="L146" s="203">
        <f>VLOOKUP(C:C,total251219111800!B:F,5,0)</f>
        <v>531</v>
      </c>
      <c r="M146" s="211">
        <v>4000</v>
      </c>
      <c r="N146" s="211">
        <v>4000</v>
      </c>
      <c r="O146" s="44">
        <v>15383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15383</v>
      </c>
      <c r="V146" s="45">
        <v>11383</v>
      </c>
      <c r="W146" s="204">
        <v>0.26002730286680104</v>
      </c>
      <c r="X146" s="46"/>
      <c r="Y146" s="46"/>
    </row>
    <row r="147" spans="1:27">
      <c r="A147" s="29" t="s">
        <v>1183</v>
      </c>
      <c r="B147" s="30" t="s">
        <v>356</v>
      </c>
      <c r="C147" s="6" t="s">
        <v>1288</v>
      </c>
      <c r="D147" s="215" t="s">
        <v>1314</v>
      </c>
      <c r="E147" s="6"/>
      <c r="F147" s="6"/>
      <c r="G147" s="8"/>
      <c r="H147" s="21">
        <v>813</v>
      </c>
      <c r="I147" s="8">
        <f>VLOOKUP(C147,'202310-202403出荷数total2403220951'!B:F,5,0)</f>
        <v>922</v>
      </c>
      <c r="J147" s="203">
        <f>VLOOKUP(C147,'出荷数2307～2406total241008110618'!B:F,5,0)</f>
        <v>2208</v>
      </c>
      <c r="K147" s="214">
        <f>VLOOKUP(C147,'出荷数2407-2506total250730101950'!B:F,5,0)</f>
        <v>4161</v>
      </c>
      <c r="L147" s="203">
        <f>VLOOKUP(C:C,total251219111800!B:F,5,0)</f>
        <v>934</v>
      </c>
      <c r="M147" s="211">
        <v>2000</v>
      </c>
      <c r="N147" s="211">
        <v>2000</v>
      </c>
      <c r="O147" s="44">
        <v>8264</v>
      </c>
      <c r="P147" s="44">
        <v>300</v>
      </c>
      <c r="Q147" s="44">
        <v>0</v>
      </c>
      <c r="R147" s="44">
        <v>0</v>
      </c>
      <c r="S147" s="44">
        <v>300</v>
      </c>
      <c r="T147" s="45">
        <v>0</v>
      </c>
      <c r="U147" s="45">
        <v>7964</v>
      </c>
      <c r="V147" s="45">
        <v>5964</v>
      </c>
      <c r="W147" s="204">
        <v>0.23353573096683794</v>
      </c>
      <c r="X147" s="46"/>
      <c r="Y147" s="46"/>
    </row>
    <row r="148" spans="1:27">
      <c r="A148" s="29"/>
      <c r="B148" s="30" t="s">
        <v>356</v>
      </c>
      <c r="C148" s="6" t="s">
        <v>2968</v>
      </c>
      <c r="D148" s="215" t="s">
        <v>3003</v>
      </c>
      <c r="E148" s="6"/>
      <c r="F148" s="6"/>
      <c r="G148" s="8"/>
      <c r="H148" s="21"/>
      <c r="I148" s="8">
        <f>VLOOKUP(C148,'202310-202403出荷数total2403220951'!B:F,5,0)</f>
        <v>73</v>
      </c>
      <c r="J148" s="203">
        <f>VLOOKUP(C148,'出荷数2307～2406total241008110618'!B:F,5,0)</f>
        <v>401</v>
      </c>
      <c r="K148" s="214">
        <f>VLOOKUP(C148,'出荷数2407-2506total250730101950'!B:F,5,0)</f>
        <v>4524</v>
      </c>
      <c r="L148" s="203">
        <f>VLOOKUP(C:C,total251219111800!B:F,5,0)</f>
        <v>2517</v>
      </c>
      <c r="M148" s="211">
        <v>3500</v>
      </c>
      <c r="N148" s="211">
        <v>3500</v>
      </c>
      <c r="O148" s="44">
        <v>5414</v>
      </c>
      <c r="P148" s="44">
        <v>200</v>
      </c>
      <c r="Q148" s="44">
        <v>5000</v>
      </c>
      <c r="R148" s="44">
        <v>0</v>
      </c>
      <c r="S148" s="44">
        <v>700</v>
      </c>
      <c r="T148" s="45">
        <v>-500</v>
      </c>
      <c r="U148" s="45">
        <v>9714</v>
      </c>
      <c r="V148" s="45">
        <v>6214</v>
      </c>
      <c r="W148" s="204">
        <v>0.62344139650872821</v>
      </c>
      <c r="X148" s="46" t="s">
        <v>2798</v>
      </c>
      <c r="Y148" s="46"/>
    </row>
    <row r="149" spans="1:27">
      <c r="A149" s="29"/>
      <c r="B149" s="30" t="s">
        <v>356</v>
      </c>
      <c r="C149" s="6" t="s">
        <v>3780</v>
      </c>
      <c r="D149" s="215" t="s">
        <v>3781</v>
      </c>
      <c r="E149" s="6"/>
      <c r="F149" s="6"/>
      <c r="G149" s="8"/>
      <c r="H149" s="21"/>
      <c r="I149" s="8" t="e">
        <f>VLOOKUP(C149,'202310-202403出荷数total2403220951'!B:F,5,0)</f>
        <v>#N/A</v>
      </c>
      <c r="J149" s="203" t="e">
        <f>VLOOKUP(C149,'出荷数2307～2406total241008110618'!B:F,5,0)</f>
        <v>#N/A</v>
      </c>
      <c r="K149" s="214">
        <f>VLOOKUP(C149,'出荷数2407-2506total250730101950'!B:F,5,0)</f>
        <v>4559</v>
      </c>
      <c r="L149" s="203">
        <f>VLOOKUP(C:C,total251219111800!B:F,5,0)</f>
        <v>1242</v>
      </c>
      <c r="M149" s="211">
        <v>4000</v>
      </c>
      <c r="N149" s="211">
        <v>3000</v>
      </c>
      <c r="O149" s="44">
        <v>3932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3932</v>
      </c>
      <c r="V149" s="45">
        <v>932</v>
      </c>
      <c r="W149" s="204">
        <v>0.76297049847405896</v>
      </c>
      <c r="X149" s="46"/>
      <c r="Y149" s="46"/>
    </row>
    <row r="150" spans="1:27">
      <c r="A150" s="29"/>
      <c r="B150" s="30" t="s">
        <v>356</v>
      </c>
      <c r="C150" s="6" t="s">
        <v>3794</v>
      </c>
      <c r="D150" s="215" t="s">
        <v>3795</v>
      </c>
      <c r="E150" s="6"/>
      <c r="F150" s="6"/>
      <c r="G150" s="8"/>
      <c r="H150" s="21"/>
      <c r="I150" s="8" t="e">
        <f>VLOOKUP(C150,'202310-202403出荷数total2403220951'!B:F,5,0)</f>
        <v>#N/A</v>
      </c>
      <c r="J150" s="203" t="e">
        <f>VLOOKUP(C150,'出荷数2307～2406total241008110618'!B:F,5,0)</f>
        <v>#N/A</v>
      </c>
      <c r="K150" s="214">
        <f>VLOOKUP(C150,'出荷数2407-2506total250730101950'!B:F,5,0)</f>
        <v>2384</v>
      </c>
      <c r="L150" s="203">
        <f>VLOOKUP(C:C,total251219111800!B:F,5,0)</f>
        <v>565</v>
      </c>
      <c r="M150" s="211">
        <v>1000</v>
      </c>
      <c r="N150" s="211">
        <v>1000</v>
      </c>
      <c r="O150" s="44">
        <v>1546</v>
      </c>
      <c r="P150" s="44">
        <v>1250</v>
      </c>
      <c r="Q150" s="44">
        <v>3000</v>
      </c>
      <c r="R150" s="44">
        <v>0</v>
      </c>
      <c r="S150" s="44">
        <v>560</v>
      </c>
      <c r="T150" s="45">
        <v>690</v>
      </c>
      <c r="U150" s="45">
        <v>3986</v>
      </c>
      <c r="V150" s="45">
        <v>2986</v>
      </c>
      <c r="W150" s="204">
        <v>0.35765379113018597</v>
      </c>
      <c r="X150" s="46"/>
      <c r="Y150" s="46"/>
    </row>
    <row r="151" spans="1:27">
      <c r="A151" s="29"/>
      <c r="B151" s="30" t="s">
        <v>356</v>
      </c>
      <c r="C151" s="6" t="s">
        <v>3919</v>
      </c>
      <c r="D151" s="215" t="s">
        <v>3921</v>
      </c>
      <c r="E151" s="6"/>
      <c r="F151" s="6"/>
      <c r="G151" s="8"/>
      <c r="H151" s="21"/>
      <c r="I151" s="8"/>
      <c r="J151" s="203" t="e">
        <f>VLOOKUP(C151,'出荷数2307～2406total241008110618'!B:F,5,0)</f>
        <v>#N/A</v>
      </c>
      <c r="K151" s="214">
        <f>VLOOKUP(C151,'出荷数2407-2506total250730101950'!B:F,5,0)</f>
        <v>575</v>
      </c>
      <c r="L151" s="203">
        <f>VLOOKUP(C:C,total251219111800!B:F,5,0)</f>
        <v>168</v>
      </c>
      <c r="M151" s="211">
        <v>1000</v>
      </c>
      <c r="N151" s="211">
        <v>1000</v>
      </c>
      <c r="O151" s="44">
        <v>3257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3257</v>
      </c>
      <c r="V151" s="45">
        <v>2257</v>
      </c>
      <c r="W151" s="204"/>
      <c r="X151" s="46"/>
      <c r="Y151" s="46"/>
    </row>
    <row r="152" spans="1:27">
      <c r="A152" s="29"/>
      <c r="B152" s="30" t="s">
        <v>356</v>
      </c>
      <c r="C152" s="6" t="s">
        <v>3920</v>
      </c>
      <c r="D152" s="215" t="s">
        <v>3922</v>
      </c>
      <c r="E152" s="6"/>
      <c r="F152" s="6"/>
      <c r="G152" s="8"/>
      <c r="H152" s="21"/>
      <c r="I152" s="8"/>
      <c r="J152" s="203" t="e">
        <f>VLOOKUP(C152,'出荷数2307～2406total241008110618'!B:F,5,0)</f>
        <v>#N/A</v>
      </c>
      <c r="K152" s="214">
        <f>VLOOKUP(C152,'出荷数2407-2506total250730101950'!B:F,5,0)</f>
        <v>2333</v>
      </c>
      <c r="L152" s="203">
        <f>VLOOKUP(C:C,total251219111800!B:F,5,0)</f>
        <v>921</v>
      </c>
      <c r="M152" s="211">
        <v>2500</v>
      </c>
      <c r="N152" s="211">
        <v>2500</v>
      </c>
      <c r="O152" s="44">
        <v>6858</v>
      </c>
      <c r="P152" s="44">
        <v>1390</v>
      </c>
      <c r="Q152" s="44">
        <v>0</v>
      </c>
      <c r="R152" s="44">
        <v>0</v>
      </c>
      <c r="S152" s="44">
        <v>1110</v>
      </c>
      <c r="T152" s="45">
        <v>280</v>
      </c>
      <c r="U152" s="45">
        <v>5748</v>
      </c>
      <c r="V152" s="45">
        <v>3248</v>
      </c>
      <c r="W152" s="204"/>
      <c r="X152" s="46"/>
      <c r="Y152" s="46"/>
    </row>
    <row r="153" spans="1:27" s="152" customFormat="1">
      <c r="A153" s="144" t="s">
        <v>1184</v>
      </c>
      <c r="B153" s="145" t="s">
        <v>356</v>
      </c>
      <c r="C153" s="153" t="s">
        <v>1271</v>
      </c>
      <c r="D153" s="154" t="s">
        <v>2176</v>
      </c>
      <c r="E153" s="153"/>
      <c r="F153" s="146"/>
      <c r="G153" s="148"/>
      <c r="H153" s="148">
        <v>206</v>
      </c>
      <c r="I153" s="8">
        <f>VLOOKUP(C153,'202310-202403出荷数total2403220951'!B:F,5,0)</f>
        <v>266</v>
      </c>
      <c r="J153" s="203">
        <f>VLOOKUP(C153,'出荷数2307～2406total241008110618'!B:F,5,0)</f>
        <v>547</v>
      </c>
      <c r="K153" s="214">
        <f>VLOOKUP(C153,'出荷数2407-2506total250730101950'!B:F,5,0)</f>
        <v>251</v>
      </c>
      <c r="L153" s="203">
        <f>VLOOKUP(C:C,total251219111800!B:F,5,0)</f>
        <v>46</v>
      </c>
      <c r="M153" s="8"/>
      <c r="N153" s="21">
        <f>L153</f>
        <v>46</v>
      </c>
      <c r="O153" s="148">
        <v>39</v>
      </c>
      <c r="P153" s="148">
        <v>0</v>
      </c>
      <c r="Q153" s="44">
        <v>0</v>
      </c>
      <c r="R153" s="148">
        <v>0</v>
      </c>
      <c r="S153" s="148">
        <v>0</v>
      </c>
      <c r="T153" s="149">
        <v>0</v>
      </c>
      <c r="U153" s="149">
        <v>39</v>
      </c>
      <c r="V153" s="149">
        <v>-7</v>
      </c>
      <c r="W153" s="150">
        <v>1.1794871794871795</v>
      </c>
      <c r="X153" s="151"/>
      <c r="Y153" s="151"/>
      <c r="Z153" s="191"/>
      <c r="AA153" s="191"/>
    </row>
    <row r="154" spans="1:27">
      <c r="A154" s="29" t="s">
        <v>1185</v>
      </c>
      <c r="B154" s="30" t="s">
        <v>356</v>
      </c>
      <c r="C154" s="17" t="s">
        <v>2756</v>
      </c>
      <c r="D154" s="18" t="s">
        <v>2758</v>
      </c>
      <c r="E154" s="17"/>
      <c r="F154" s="6"/>
      <c r="G154" s="8"/>
      <c r="H154" s="21">
        <v>6496</v>
      </c>
      <c r="I154" s="8">
        <f>VLOOKUP(C154,'202310-202403出荷数total2403220951'!B:F,5,0)</f>
        <v>2470</v>
      </c>
      <c r="J154" s="203">
        <f>VLOOKUP(C154,'出荷数2307～2406total241008110618'!B:F,5,0)</f>
        <v>4707</v>
      </c>
      <c r="K154" s="214">
        <f>VLOOKUP(C154,'出荷数2407-2506total250730101950'!B:F,5,0)</f>
        <v>4443</v>
      </c>
      <c r="L154" s="203">
        <f>VLOOKUP(C:C,total251219111800!B:F,5,0)</f>
        <v>1677</v>
      </c>
      <c r="M154" s="8"/>
      <c r="N154" s="21">
        <f>L154</f>
        <v>1677</v>
      </c>
      <c r="O154" s="44">
        <v>1170</v>
      </c>
      <c r="P154" s="44">
        <v>0</v>
      </c>
      <c r="Q154" s="44">
        <v>3000</v>
      </c>
      <c r="R154" s="44">
        <v>0</v>
      </c>
      <c r="S154" s="44">
        <v>0</v>
      </c>
      <c r="T154" s="45">
        <v>0</v>
      </c>
      <c r="U154" s="45">
        <v>4170</v>
      </c>
      <c r="V154" s="45">
        <v>2493</v>
      </c>
      <c r="W154" s="41">
        <v>1.4333333333333333</v>
      </c>
      <c r="X154" s="46"/>
      <c r="Y154" s="46"/>
    </row>
    <row r="155" spans="1:27" s="200" customFormat="1">
      <c r="A155" s="192" t="s">
        <v>1186</v>
      </c>
      <c r="B155" s="193" t="s">
        <v>356</v>
      </c>
      <c r="C155" s="235" t="s">
        <v>2757</v>
      </c>
      <c r="D155" s="236" t="s">
        <v>2759</v>
      </c>
      <c r="E155" s="235"/>
      <c r="F155" s="194"/>
      <c r="G155" s="196"/>
      <c r="H155" s="196">
        <v>0</v>
      </c>
      <c r="I155" s="196">
        <f>VLOOKUP(C155,'202310-202403出荷数total2403220951'!B:F,5,0)</f>
        <v>13</v>
      </c>
      <c r="J155" s="196">
        <f>VLOOKUP(C155,'出荷数2307～2406total241008110618'!B:F,5,0)</f>
        <v>28</v>
      </c>
      <c r="K155" s="214">
        <f>VLOOKUP(C155,'出荷数2407-2506total250730101950'!B:F,5,0)</f>
        <v>513</v>
      </c>
      <c r="L155" s="203" t="e">
        <f>VLOOKUP(C:C,total251219111800!B:F,5,0)</f>
        <v>#N/A</v>
      </c>
      <c r="M155" s="8"/>
      <c r="N155" s="21" t="e">
        <f>L155</f>
        <v>#N/A</v>
      </c>
      <c r="O155" s="196">
        <v>712</v>
      </c>
      <c r="P155" s="196">
        <v>0</v>
      </c>
      <c r="Q155" s="196">
        <v>0</v>
      </c>
      <c r="R155" s="196">
        <v>0</v>
      </c>
      <c r="S155" s="196">
        <v>0</v>
      </c>
      <c r="T155" s="197">
        <v>0</v>
      </c>
      <c r="U155" s="197">
        <v>712</v>
      </c>
      <c r="V155" s="197" t="e">
        <v>#N/A</v>
      </c>
      <c r="W155" s="198" t="e">
        <v>#N/A</v>
      </c>
      <c r="X155" s="199"/>
      <c r="Y155" s="199"/>
      <c r="Z155" s="201"/>
      <c r="AA155" s="201"/>
    </row>
    <row r="156" spans="1:27">
      <c r="A156" s="29" t="s">
        <v>1187</v>
      </c>
      <c r="B156" s="30" t="s">
        <v>356</v>
      </c>
      <c r="C156" s="17" t="s">
        <v>2917</v>
      </c>
      <c r="D156" s="18" t="s">
        <v>2936</v>
      </c>
      <c r="E156" s="17"/>
      <c r="F156" s="6"/>
      <c r="G156" s="8"/>
      <c r="H156" s="21">
        <v>96</v>
      </c>
      <c r="I156" s="213">
        <f>VLOOKUP(C156,'202310-202403出荷数total2403220951'!B:F,5,0)</f>
        <v>3711</v>
      </c>
      <c r="J156" s="203">
        <f>VLOOKUP(C156,'出荷数2307～2406total241008110618'!B:F,5,0)</f>
        <v>4435</v>
      </c>
      <c r="K156" s="214">
        <f>VLOOKUP(C156,'出荷数2407-2506total250730101950'!B:F,5,0)</f>
        <v>4851</v>
      </c>
      <c r="L156" s="203">
        <f>VLOOKUP(C:C,total251219111800!B:F,5,0)</f>
        <v>2252</v>
      </c>
      <c r="M156" s="211">
        <v>2500</v>
      </c>
      <c r="N156" s="211">
        <v>2500</v>
      </c>
      <c r="O156" s="44">
        <v>7512</v>
      </c>
      <c r="P156" s="44">
        <v>0</v>
      </c>
      <c r="Q156" s="44">
        <v>0</v>
      </c>
      <c r="R156" s="44">
        <v>0</v>
      </c>
      <c r="S156" s="44">
        <v>0</v>
      </c>
      <c r="T156" s="45">
        <v>0</v>
      </c>
      <c r="U156" s="45">
        <v>7512</v>
      </c>
      <c r="V156" s="45">
        <v>5012</v>
      </c>
      <c r="W156" s="41">
        <v>0.33280085197018106</v>
      </c>
      <c r="X156" s="46"/>
      <c r="Y156" s="46"/>
    </row>
    <row r="157" spans="1:27">
      <c r="A157" s="29" t="s">
        <v>1188</v>
      </c>
      <c r="B157" s="30" t="s">
        <v>356</v>
      </c>
      <c r="C157" s="17" t="s">
        <v>2918</v>
      </c>
      <c r="D157" s="18" t="s">
        <v>2937</v>
      </c>
      <c r="E157" s="17"/>
      <c r="F157" s="6"/>
      <c r="G157" s="8"/>
      <c r="H157" s="21">
        <v>0</v>
      </c>
      <c r="I157" s="8">
        <f>VLOOKUP(C157,'202310-202403出荷数total2403220951'!B:F,5,0)</f>
        <v>2</v>
      </c>
      <c r="J157" s="203">
        <f>VLOOKUP(C157,'出荷数2307～2406total241008110618'!B:F,5,0)</f>
        <v>314</v>
      </c>
      <c r="K157" s="214">
        <f>VLOOKUP(C157,'出荷数2407-2506total250730101950'!B:F,5,0)</f>
        <v>116</v>
      </c>
      <c r="L157" s="203">
        <f>VLOOKUP(C:C,total251219111800!B:F,5,0)</f>
        <v>323</v>
      </c>
      <c r="M157" s="211">
        <v>1000</v>
      </c>
      <c r="N157" s="211">
        <v>1000</v>
      </c>
      <c r="O157" s="44">
        <v>7422</v>
      </c>
      <c r="P157" s="44">
        <v>0</v>
      </c>
      <c r="Q157" s="44">
        <v>0</v>
      </c>
      <c r="R157" s="44">
        <v>0</v>
      </c>
      <c r="S157" s="44">
        <v>0</v>
      </c>
      <c r="T157" s="45">
        <v>0</v>
      </c>
      <c r="U157" s="45">
        <v>7422</v>
      </c>
      <c r="V157" s="45">
        <v>6422</v>
      </c>
      <c r="W157" s="41">
        <v>0.13473457289140395</v>
      </c>
      <c r="X157" s="46"/>
      <c r="Y157" s="46"/>
    </row>
    <row r="158" spans="1:27">
      <c r="A158" s="29" t="s">
        <v>1189</v>
      </c>
      <c r="B158" s="30" t="s">
        <v>356</v>
      </c>
      <c r="C158" s="17" t="s">
        <v>2919</v>
      </c>
      <c r="D158" s="18" t="s">
        <v>2938</v>
      </c>
      <c r="E158" s="17"/>
      <c r="F158" s="6"/>
      <c r="G158" s="8"/>
      <c r="H158" s="21">
        <v>2458</v>
      </c>
      <c r="I158" s="8">
        <f>VLOOKUP(C158,'202310-202403出荷数total2403220951'!B:F,5,0)</f>
        <v>174</v>
      </c>
      <c r="J158" s="203">
        <f>VLOOKUP(C158,'出荷数2307～2406total241008110618'!B:F,5,0)</f>
        <v>1177</v>
      </c>
      <c r="K158" s="214">
        <f>VLOOKUP(C158,'出荷数2407-2506total250730101950'!B:F,5,0)</f>
        <v>192</v>
      </c>
      <c r="L158" s="203">
        <f>VLOOKUP(C:C,total251219111800!B:F,5,0)</f>
        <v>84</v>
      </c>
      <c r="M158" s="8"/>
      <c r="N158" s="21">
        <f>L158</f>
        <v>84</v>
      </c>
      <c r="O158" s="44">
        <v>433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433</v>
      </c>
      <c r="V158" s="45">
        <v>349</v>
      </c>
      <c r="W158" s="41">
        <v>0.19399538106235567</v>
      </c>
      <c r="X158" s="46"/>
      <c r="Y158" s="46"/>
    </row>
    <row r="159" spans="1:27">
      <c r="A159" s="9"/>
      <c r="B159" s="30" t="s">
        <v>356</v>
      </c>
      <c r="C159" s="49" t="s">
        <v>3771</v>
      </c>
      <c r="D159" s="49" t="s">
        <v>3772</v>
      </c>
      <c r="E159" s="50"/>
      <c r="F159" s="50"/>
      <c r="G159" s="8"/>
      <c r="H159" s="8"/>
      <c r="I159" s="8" t="e">
        <f>VLOOKUP(C159,'202310-202403出荷数total2403220951'!B:F,5,0)</f>
        <v>#N/A</v>
      </c>
      <c r="J159" s="203">
        <f>VLOOKUP(C159,'出荷数2307～2406total241008110618'!B:F,5,0)</f>
        <v>254</v>
      </c>
      <c r="K159" s="214">
        <f>VLOOKUP(C159,'出荷数2407-2506total250730101950'!B:F,5,0)</f>
        <v>215</v>
      </c>
      <c r="L159" s="203">
        <f>VLOOKUP(C:C,total251219111800!B:F,5,0)</f>
        <v>83</v>
      </c>
      <c r="M159" s="211">
        <v>1500</v>
      </c>
      <c r="N159" s="211">
        <v>1500</v>
      </c>
      <c r="O159" s="44">
        <v>2925</v>
      </c>
      <c r="P159" s="44">
        <v>0</v>
      </c>
      <c r="Q159" s="44">
        <v>100</v>
      </c>
      <c r="R159" s="44">
        <v>0</v>
      </c>
      <c r="S159" s="44">
        <v>0</v>
      </c>
      <c r="T159" s="45">
        <v>0</v>
      </c>
      <c r="U159" s="45">
        <v>3025</v>
      </c>
      <c r="V159" s="45">
        <v>1525</v>
      </c>
      <c r="W159" s="41">
        <v>0.51282051282051277</v>
      </c>
      <c r="X159" s="13"/>
      <c r="Y159" s="13"/>
    </row>
    <row r="160" spans="1:27">
      <c r="A160" s="29" t="s">
        <v>1190</v>
      </c>
      <c r="B160" s="30" t="s">
        <v>356</v>
      </c>
      <c r="C160" s="17" t="s">
        <v>2920</v>
      </c>
      <c r="D160" s="18" t="s">
        <v>2939</v>
      </c>
      <c r="E160" s="17"/>
      <c r="F160" s="6"/>
      <c r="G160" s="8"/>
      <c r="H160" s="21">
        <v>1744</v>
      </c>
      <c r="I160" s="8">
        <f>VLOOKUP(C160,'202310-202403出荷数total2403220951'!B:F,5,0)</f>
        <v>1163</v>
      </c>
      <c r="J160" s="203">
        <f>VLOOKUP(C160,'出荷数2307～2406total241008110618'!B:F,5,0)</f>
        <v>1747</v>
      </c>
      <c r="K160" s="214">
        <f>VLOOKUP(C160,'出荷数2407-2506total250730101950'!B:F,5,0)</f>
        <v>1257</v>
      </c>
      <c r="L160" s="203">
        <f>VLOOKUP(C:C,total251219111800!B:F,5,0)</f>
        <v>174</v>
      </c>
      <c r="M160" s="8"/>
      <c r="N160" s="21">
        <f>L160</f>
        <v>174</v>
      </c>
      <c r="O160" s="44">
        <v>1000</v>
      </c>
      <c r="P160" s="44">
        <v>100</v>
      </c>
      <c r="Q160" s="44">
        <v>0</v>
      </c>
      <c r="R160" s="44">
        <v>0</v>
      </c>
      <c r="S160" s="44">
        <v>300</v>
      </c>
      <c r="T160" s="45">
        <v>-200</v>
      </c>
      <c r="U160" s="45">
        <v>700</v>
      </c>
      <c r="V160" s="45">
        <v>526</v>
      </c>
      <c r="W160" s="41">
        <v>0.15818181818181817</v>
      </c>
      <c r="X160" s="46"/>
      <c r="Y160" s="46"/>
    </row>
    <row r="161" spans="1:25">
      <c r="A161" s="9"/>
      <c r="B161" s="2" t="s">
        <v>5</v>
      </c>
      <c r="C161" s="49" t="s">
        <v>2967</v>
      </c>
      <c r="D161" s="49" t="s">
        <v>2969</v>
      </c>
      <c r="E161" s="50"/>
      <c r="F161" s="50"/>
      <c r="G161" s="8"/>
      <c r="H161" s="21">
        <v>0</v>
      </c>
      <c r="I161" s="8">
        <f>VLOOKUP(C161,'202310-202403出荷数total2403220951'!B:F,5,0)</f>
        <v>109</v>
      </c>
      <c r="J161" s="203">
        <f>VLOOKUP(C161,'出荷数2307～2406total241008110618'!B:F,5,0)</f>
        <v>119</v>
      </c>
      <c r="K161" s="214">
        <f>VLOOKUP(C161,'出荷数2407-2506total250730101950'!B:F,5,0)</f>
        <v>8</v>
      </c>
      <c r="L161" s="203">
        <f>VLOOKUP(C:C,total251219111800!B:F,5,0)</f>
        <v>3</v>
      </c>
      <c r="M161" s="211">
        <v>1000</v>
      </c>
      <c r="N161" s="211">
        <v>1000</v>
      </c>
      <c r="O161" s="44">
        <v>3011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3011</v>
      </c>
      <c r="V161" s="45">
        <v>2011</v>
      </c>
      <c r="W161" s="41">
        <v>0.33211557622052473</v>
      </c>
      <c r="X161" s="13"/>
      <c r="Y161" s="13"/>
    </row>
    <row r="162" spans="1:25">
      <c r="A162" s="9"/>
      <c r="B162" s="2" t="s">
        <v>5</v>
      </c>
      <c r="C162" s="49" t="s">
        <v>2985</v>
      </c>
      <c r="D162" s="49" t="s">
        <v>3773</v>
      </c>
      <c r="E162" s="50"/>
      <c r="F162" s="50"/>
      <c r="G162" s="8"/>
      <c r="H162" s="21">
        <v>0</v>
      </c>
      <c r="I162" s="8">
        <f>VLOOKUP(C162,'202310-202403出荷数total2403220951'!B:F,5,0)</f>
        <v>6</v>
      </c>
      <c r="J162" s="203">
        <f>VLOOKUP(C162,'出荷数2307～2406total241008110618'!B:F,5,0)</f>
        <v>324</v>
      </c>
      <c r="K162" s="214">
        <f>VLOOKUP(C162,'出荷数2407-2506total250730101950'!B:F,5,0)</f>
        <v>1771</v>
      </c>
      <c r="L162" s="203">
        <f>VLOOKUP(C:C,total251219111800!B:F,5,0)</f>
        <v>116</v>
      </c>
      <c r="M162" s="211">
        <v>1000</v>
      </c>
      <c r="N162" s="211">
        <v>1000</v>
      </c>
      <c r="O162" s="44">
        <v>3877</v>
      </c>
      <c r="P162" s="44">
        <v>0</v>
      </c>
      <c r="Q162" s="44">
        <v>500</v>
      </c>
      <c r="R162" s="44">
        <v>0</v>
      </c>
      <c r="S162" s="44">
        <v>0</v>
      </c>
      <c r="T162" s="45">
        <v>0</v>
      </c>
      <c r="U162" s="45">
        <v>4377</v>
      </c>
      <c r="V162" s="45">
        <v>3377</v>
      </c>
      <c r="W162" s="41">
        <v>0.25793139025019346</v>
      </c>
      <c r="X162" s="13"/>
      <c r="Y162" s="13"/>
    </row>
    <row r="163" spans="1:25">
      <c r="A163" s="9"/>
      <c r="B163" s="2" t="s">
        <v>5</v>
      </c>
      <c r="C163" s="49" t="s">
        <v>2966</v>
      </c>
      <c r="D163" s="49" t="s">
        <v>2964</v>
      </c>
      <c r="E163" s="50"/>
      <c r="F163" s="50"/>
      <c r="G163" s="8"/>
      <c r="H163" s="21">
        <v>0</v>
      </c>
      <c r="I163" s="8">
        <f>VLOOKUP(C163,'202310-202403出荷数total2403220951'!B:F,5,0)</f>
        <v>2453</v>
      </c>
      <c r="J163" s="203">
        <f>VLOOKUP(C163,'出荷数2307～2406total241008110618'!B:F,5,0)</f>
        <v>3569</v>
      </c>
      <c r="K163" s="214">
        <f>VLOOKUP(C163,'出荷数2407-2506total250730101950'!B:F,5,0)</f>
        <v>9281</v>
      </c>
      <c r="L163" s="203">
        <f>VLOOKUP(C:C,total251219111800!B:F,5,0)</f>
        <v>1509</v>
      </c>
      <c r="M163" s="8"/>
      <c r="N163" s="21">
        <f>L163</f>
        <v>1509</v>
      </c>
      <c r="O163" s="44">
        <v>551</v>
      </c>
      <c r="P163" s="44">
        <v>1300</v>
      </c>
      <c r="Q163" s="44">
        <v>0</v>
      </c>
      <c r="R163" s="44">
        <v>0</v>
      </c>
      <c r="S163" s="44">
        <v>1500</v>
      </c>
      <c r="T163" s="45">
        <v>-200</v>
      </c>
      <c r="U163" s="45">
        <v>-949</v>
      </c>
      <c r="V163" s="45">
        <v>-2458</v>
      </c>
      <c r="W163" s="41">
        <v>0.81523500810372773</v>
      </c>
      <c r="X163" s="13"/>
      <c r="Y163" s="13"/>
    </row>
    <row r="164" spans="1:25">
      <c r="A164" s="9"/>
      <c r="B164" s="2" t="s">
        <v>5</v>
      </c>
      <c r="C164" s="49" t="s">
        <v>2965</v>
      </c>
      <c r="D164" s="49" t="s">
        <v>2964</v>
      </c>
      <c r="E164" s="50"/>
      <c r="F164" s="50"/>
      <c r="G164" s="8"/>
      <c r="H164" s="21">
        <v>0</v>
      </c>
      <c r="I164" s="8">
        <f>VLOOKUP(C164,'202310-202403出荷数total2403220951'!B:F,5,0)</f>
        <v>1097</v>
      </c>
      <c r="J164" s="203">
        <f>VLOOKUP(C164,'出荷数2307～2406total241008110618'!B:F,5,0)</f>
        <v>2410</v>
      </c>
      <c r="K164" s="214">
        <f>VLOOKUP(C164,'出荷数2407-2506total250730101950'!B:F,5,0)</f>
        <v>11564</v>
      </c>
      <c r="L164" s="203">
        <f>VLOOKUP(C:C,total251219111800!B:F,5,0)</f>
        <v>1595</v>
      </c>
      <c r="M164" s="8"/>
      <c r="N164" s="21">
        <f>L164</f>
        <v>1595</v>
      </c>
      <c r="O164" s="44">
        <v>32</v>
      </c>
      <c r="P164" s="44">
        <v>950</v>
      </c>
      <c r="Q164" s="44">
        <v>0</v>
      </c>
      <c r="R164" s="44">
        <v>0</v>
      </c>
      <c r="S164" s="44">
        <v>850</v>
      </c>
      <c r="T164" s="45">
        <v>100</v>
      </c>
      <c r="U164" s="45">
        <v>-818</v>
      </c>
      <c r="V164" s="45">
        <v>-2413</v>
      </c>
      <c r="W164" s="41">
        <v>1.6242362525458249</v>
      </c>
      <c r="X164" s="13"/>
      <c r="Y164" s="13"/>
    </row>
    <row r="165" spans="1:25">
      <c r="A165" s="9"/>
      <c r="B165" s="2" t="s">
        <v>5</v>
      </c>
      <c r="C165" s="49" t="s">
        <v>3763</v>
      </c>
      <c r="D165" s="49" t="s">
        <v>3766</v>
      </c>
      <c r="E165" s="50"/>
      <c r="F165" s="50"/>
      <c r="G165" s="8"/>
      <c r="H165" s="21">
        <v>0</v>
      </c>
      <c r="I165" s="8" t="e">
        <f>VLOOKUP(C165,'202310-202403出荷数total2403220951'!B:F,5,0)</f>
        <v>#N/A</v>
      </c>
      <c r="J165" s="203" t="e">
        <f>VLOOKUP(C165,'出荷数2307～2406total241008110618'!B:F,5,0)</f>
        <v>#N/A</v>
      </c>
      <c r="K165" s="214">
        <f>VLOOKUP(C165,'出荷数2407-2506total250730101950'!B:F,5,0)</f>
        <v>511</v>
      </c>
      <c r="L165" s="203">
        <f>VLOOKUP(C:C,total251219111800!B:F,5,0)</f>
        <v>1697</v>
      </c>
      <c r="M165" s="234">
        <v>1500</v>
      </c>
      <c r="N165" s="21">
        <f>L165</f>
        <v>1697</v>
      </c>
      <c r="O165" s="44">
        <v>2048</v>
      </c>
      <c r="P165" s="44">
        <v>500</v>
      </c>
      <c r="Q165" s="44">
        <v>0</v>
      </c>
      <c r="R165" s="44">
        <v>0</v>
      </c>
      <c r="S165" s="44">
        <v>100</v>
      </c>
      <c r="T165" s="45">
        <v>400</v>
      </c>
      <c r="U165" s="45">
        <v>1948</v>
      </c>
      <c r="V165" s="45">
        <v>251</v>
      </c>
      <c r="W165" s="41">
        <v>0.66601255886970168</v>
      </c>
      <c r="X165" s="13" t="s">
        <v>4405</v>
      </c>
      <c r="Y165" s="13"/>
    </row>
    <row r="166" spans="1:25">
      <c r="A166" s="9"/>
      <c r="B166" s="2" t="s">
        <v>5</v>
      </c>
      <c r="C166" s="49" t="s">
        <v>3764</v>
      </c>
      <c r="D166" s="49" t="s">
        <v>3766</v>
      </c>
      <c r="E166" s="50"/>
      <c r="F166" s="50"/>
      <c r="G166" s="8"/>
      <c r="H166" s="21">
        <v>0</v>
      </c>
      <c r="I166" s="8" t="e">
        <f>VLOOKUP(C166,'202310-202403出荷数total2403220951'!B:F,5,0)</f>
        <v>#N/A</v>
      </c>
      <c r="J166" s="203" t="e">
        <f>VLOOKUP(C166,'出荷数2307～2406total241008110618'!B:F,5,0)</f>
        <v>#N/A</v>
      </c>
      <c r="K166" s="214">
        <f>VLOOKUP(C166,'出荷数2407-2506total250730101950'!B:F,5,0)</f>
        <v>498</v>
      </c>
      <c r="L166" s="203">
        <f>VLOOKUP(C:C,total251219111800!B:F,5,0)</f>
        <v>1857</v>
      </c>
      <c r="M166" s="234">
        <v>1500</v>
      </c>
      <c r="N166" s="21">
        <f>L166</f>
        <v>1857</v>
      </c>
      <c r="O166" s="44">
        <v>2227</v>
      </c>
      <c r="P166" s="44">
        <v>500</v>
      </c>
      <c r="Q166" s="44">
        <v>0</v>
      </c>
      <c r="R166" s="44">
        <v>0</v>
      </c>
      <c r="S166" s="44">
        <v>100</v>
      </c>
      <c r="T166" s="45">
        <v>400</v>
      </c>
      <c r="U166" s="45">
        <v>2127</v>
      </c>
      <c r="V166" s="45">
        <v>270</v>
      </c>
      <c r="W166" s="41">
        <v>0.68096809680968096</v>
      </c>
      <c r="X166" s="13" t="s">
        <v>4405</v>
      </c>
      <c r="Y166" s="13"/>
    </row>
    <row r="167" spans="1:25">
      <c r="A167" s="9"/>
      <c r="B167" s="2" t="s">
        <v>5</v>
      </c>
      <c r="C167" s="49" t="s">
        <v>3765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499</v>
      </c>
      <c r="L167" s="203">
        <f>VLOOKUP(C:C,total251219111800!B:F,5,0)</f>
        <v>306</v>
      </c>
      <c r="M167" s="234">
        <v>1500</v>
      </c>
      <c r="N167" s="211">
        <v>1500</v>
      </c>
      <c r="O167" s="44">
        <v>2124</v>
      </c>
      <c r="P167" s="44">
        <v>0</v>
      </c>
      <c r="Q167" s="44">
        <v>0</v>
      </c>
      <c r="R167" s="44">
        <v>0</v>
      </c>
      <c r="S167" s="44">
        <v>0</v>
      </c>
      <c r="T167" s="45">
        <v>0</v>
      </c>
      <c r="U167" s="45">
        <v>2124</v>
      </c>
      <c r="V167" s="45">
        <v>624</v>
      </c>
      <c r="W167" s="41">
        <v>0.70621468926553677</v>
      </c>
      <c r="X167" s="13"/>
      <c r="Y167" s="13"/>
    </row>
    <row r="168" spans="1:25">
      <c r="A168" s="9"/>
      <c r="B168" s="2" t="s">
        <v>5</v>
      </c>
      <c r="C168" s="49" t="s">
        <v>3774</v>
      </c>
      <c r="D168" s="49" t="s">
        <v>3778</v>
      </c>
      <c r="E168" s="50"/>
      <c r="F168" s="50"/>
      <c r="G168" s="8"/>
      <c r="H168" s="21">
        <v>0</v>
      </c>
      <c r="I168" s="8">
        <f>VLOOKUP(C168,'202310-202403出荷数total2403220951'!B:F,5,0)</f>
        <v>3939</v>
      </c>
      <c r="J168" s="203">
        <f>VLOOKUP(C168,'出荷数2307～2406total241008110618'!B:F,5,0)</f>
        <v>8154</v>
      </c>
      <c r="K168" s="214">
        <f>VLOOKUP(C168,'出荷数2407-2506total250730101950'!B:F,5,0)</f>
        <v>10068</v>
      </c>
      <c r="L168" s="203">
        <f>VLOOKUP(C:C,total251219111800!B:F,5,0)</f>
        <v>5974</v>
      </c>
      <c r="M168" s="234">
        <v>3500</v>
      </c>
      <c r="N168" s="21">
        <f>L168</f>
        <v>5974</v>
      </c>
      <c r="O168" s="44">
        <v>16764</v>
      </c>
      <c r="P168" s="44">
        <v>3128</v>
      </c>
      <c r="Q168" s="44">
        <v>0</v>
      </c>
      <c r="R168" s="44">
        <v>0</v>
      </c>
      <c r="S168" s="44">
        <v>4228</v>
      </c>
      <c r="T168" s="45">
        <v>-1100</v>
      </c>
      <c r="U168" s="45">
        <v>12536</v>
      </c>
      <c r="V168" s="45">
        <v>6562</v>
      </c>
      <c r="W168" s="41">
        <v>0.30032173738186208</v>
      </c>
      <c r="X168" s="13"/>
      <c r="Y168" s="13"/>
    </row>
    <row r="169" spans="1:25">
      <c r="A169" s="9"/>
      <c r="B169" s="2" t="s">
        <v>5</v>
      </c>
      <c r="C169" s="49" t="s">
        <v>3775</v>
      </c>
      <c r="D169" s="49" t="s">
        <v>3778</v>
      </c>
      <c r="E169" s="50"/>
      <c r="F169" s="50"/>
      <c r="G169" s="8"/>
      <c r="H169" s="21">
        <v>0</v>
      </c>
      <c r="I169" s="8">
        <f>VLOOKUP(C169,'202310-202403出荷数total2403220951'!B:F,5,0)</f>
        <v>918</v>
      </c>
      <c r="J169" s="203">
        <f>VLOOKUP(C169,'出荷数2307～2406total241008110618'!B:F,5,0)</f>
        <v>1582</v>
      </c>
      <c r="K169" s="214">
        <f>VLOOKUP(C169,'出荷数2407-2506total250730101950'!B:F,5,0)</f>
        <v>2615</v>
      </c>
      <c r="L169" s="203">
        <f>VLOOKUP(C:C,total251219111800!B:F,5,0)</f>
        <v>425</v>
      </c>
      <c r="M169" s="234">
        <v>900</v>
      </c>
      <c r="N169" s="211">
        <v>900</v>
      </c>
      <c r="O169" s="44">
        <v>11346</v>
      </c>
      <c r="P169" s="44">
        <v>0</v>
      </c>
      <c r="Q169" s="44">
        <v>0</v>
      </c>
      <c r="R169" s="44">
        <v>0</v>
      </c>
      <c r="S169" s="44">
        <v>174</v>
      </c>
      <c r="T169" s="45">
        <v>-174</v>
      </c>
      <c r="U169" s="45">
        <v>11172</v>
      </c>
      <c r="V169" s="45">
        <v>10272</v>
      </c>
      <c r="W169" s="41">
        <v>7.9323109465891065E-2</v>
      </c>
      <c r="X169" s="13"/>
      <c r="Y169" s="13"/>
    </row>
    <row r="170" spans="1:25">
      <c r="A170" s="9"/>
      <c r="B170" s="2" t="s">
        <v>5</v>
      </c>
      <c r="C170" s="49" t="s">
        <v>3776</v>
      </c>
      <c r="D170" s="49" t="s">
        <v>3779</v>
      </c>
      <c r="E170" s="50"/>
      <c r="F170" s="50"/>
      <c r="G170" s="8"/>
      <c r="H170" s="21">
        <v>0</v>
      </c>
      <c r="I170" s="8">
        <f>VLOOKUP(C170,'202310-202403出荷数total2403220951'!B:F,5,0)</f>
        <v>7737</v>
      </c>
      <c r="J170" s="203">
        <f>VLOOKUP(C170,'出荷数2307～2406total241008110618'!B:F,5,0)</f>
        <v>12264</v>
      </c>
      <c r="K170" s="214">
        <f>VLOOKUP(C170,'出荷数2407-2506total250730101950'!B:F,5,0)</f>
        <v>10542</v>
      </c>
      <c r="L170" s="203">
        <f>VLOOKUP(C:C,total251219111800!B:F,5,0)</f>
        <v>4084</v>
      </c>
      <c r="M170" s="234">
        <v>7500</v>
      </c>
      <c r="N170" s="211">
        <v>6000</v>
      </c>
      <c r="O170" s="44">
        <v>9484</v>
      </c>
      <c r="P170" s="44">
        <v>1397</v>
      </c>
      <c r="Q170" s="44">
        <v>0</v>
      </c>
      <c r="R170" s="44">
        <v>0</v>
      </c>
      <c r="S170" s="44">
        <v>1330</v>
      </c>
      <c r="T170" s="45">
        <v>67</v>
      </c>
      <c r="U170" s="45">
        <v>8154</v>
      </c>
      <c r="V170" s="45">
        <v>2154</v>
      </c>
      <c r="W170" s="41">
        <v>0.55141990625861592</v>
      </c>
      <c r="X170" s="13"/>
      <c r="Y170" s="13"/>
    </row>
    <row r="171" spans="1:25">
      <c r="A171" s="9"/>
      <c r="B171" s="2" t="s">
        <v>5</v>
      </c>
      <c r="C171" s="49" t="s">
        <v>3777</v>
      </c>
      <c r="D171" s="49" t="s">
        <v>3779</v>
      </c>
      <c r="E171" s="50"/>
      <c r="F171" s="50"/>
      <c r="G171" s="8"/>
      <c r="H171" s="21">
        <v>0</v>
      </c>
      <c r="I171" s="8">
        <f>VLOOKUP(C171,'202310-202403出荷数total2403220951'!B:F,5,0)</f>
        <v>680</v>
      </c>
      <c r="J171" s="203">
        <f>VLOOKUP(C171,'出荷数2307～2406total241008110618'!B:F,5,0)</f>
        <v>1532</v>
      </c>
      <c r="K171" s="214">
        <f>VLOOKUP(C171,'出荷数2407-2506total250730101950'!B:F,5,0)</f>
        <v>1690</v>
      </c>
      <c r="L171" s="203">
        <f>VLOOKUP(C:C,total251219111800!B:F,5,0)</f>
        <v>547</v>
      </c>
      <c r="M171" s="234">
        <v>1000</v>
      </c>
      <c r="N171" s="211">
        <v>1000</v>
      </c>
      <c r="O171" s="44">
        <v>2293</v>
      </c>
      <c r="P171" s="44">
        <v>0</v>
      </c>
      <c r="Q171" s="44">
        <v>0</v>
      </c>
      <c r="R171" s="44">
        <v>0</v>
      </c>
      <c r="S171" s="44">
        <v>1150</v>
      </c>
      <c r="T171" s="45">
        <v>-1150</v>
      </c>
      <c r="U171" s="45">
        <v>1143</v>
      </c>
      <c r="V171" s="45">
        <v>143</v>
      </c>
      <c r="W171" s="41">
        <v>0.43610989969472308</v>
      </c>
      <c r="X171" s="13"/>
      <c r="Y171" s="13"/>
    </row>
    <row r="172" spans="1:25">
      <c r="A172" s="9"/>
      <c r="B172" s="2" t="s">
        <v>5</v>
      </c>
      <c r="C172" s="49" t="s">
        <v>3923</v>
      </c>
      <c r="D172" s="49" t="s">
        <v>3935</v>
      </c>
      <c r="E172" s="50"/>
      <c r="F172" s="50"/>
      <c r="G172" s="8"/>
      <c r="H172" s="21">
        <v>0</v>
      </c>
      <c r="I172" s="8" t="e">
        <f>VLOOKUP(C172,'202310-202403出荷数total2403220951'!B:F,5,0)</f>
        <v>#N/A</v>
      </c>
      <c r="J172" s="203" t="e">
        <f>VLOOKUP(C172,'出荷数2307～2406total241008110618'!B:F,5,0)</f>
        <v>#N/A</v>
      </c>
      <c r="K172" s="214">
        <f>VLOOKUP(C172,'出荷数2407-2506total250730101950'!B:F,5,0)</f>
        <v>598</v>
      </c>
      <c r="L172" s="203">
        <f>VLOOKUP(C:C,total251219111800!B:F,5,0)</f>
        <v>356</v>
      </c>
      <c r="M172" s="234">
        <v>1500</v>
      </c>
      <c r="N172" s="211">
        <v>1500</v>
      </c>
      <c r="O172" s="44">
        <v>4627</v>
      </c>
      <c r="P172" s="44">
        <v>400</v>
      </c>
      <c r="Q172" s="44">
        <v>0</v>
      </c>
      <c r="R172" s="44">
        <v>0</v>
      </c>
      <c r="S172" s="44">
        <v>600</v>
      </c>
      <c r="T172" s="45">
        <v>-200</v>
      </c>
      <c r="U172" s="45">
        <v>4027</v>
      </c>
      <c r="V172" s="45">
        <v>2527</v>
      </c>
      <c r="W172" s="41">
        <v>0.29838870101452158</v>
      </c>
      <c r="X172" s="13"/>
      <c r="Y172" s="13"/>
    </row>
    <row r="173" spans="1:25">
      <c r="A173" s="9"/>
      <c r="B173" s="2" t="s">
        <v>5</v>
      </c>
      <c r="C173" s="49" t="s">
        <v>3924</v>
      </c>
      <c r="D173" s="49" t="s">
        <v>3936</v>
      </c>
      <c r="E173" s="50"/>
      <c r="F173" s="50"/>
      <c r="G173" s="8"/>
      <c r="H173" s="21">
        <v>0</v>
      </c>
      <c r="I173" s="8" t="e">
        <f>VLOOKUP(C173,'202310-202403出荷数total2403220951'!B:F,5,0)</f>
        <v>#N/A</v>
      </c>
      <c r="J173" s="203" t="e">
        <f>VLOOKUP(C173,'出荷数2307～2406total241008110618'!B:F,5,0)</f>
        <v>#N/A</v>
      </c>
      <c r="K173" s="214">
        <f>VLOOKUP(C173,'出荷数2407-2506total250730101950'!B:F,5,0)</f>
        <v>2001</v>
      </c>
      <c r="L173" s="203">
        <f>VLOOKUP(C:C,total251219111800!B:F,5,0)</f>
        <v>2859</v>
      </c>
      <c r="M173" s="234">
        <v>2500</v>
      </c>
      <c r="N173" s="21">
        <f>L173</f>
        <v>2859</v>
      </c>
      <c r="O173" s="44">
        <v>9819</v>
      </c>
      <c r="P173" s="44">
        <v>3400</v>
      </c>
      <c r="Q173" s="44">
        <v>0</v>
      </c>
      <c r="R173" s="44">
        <v>0</v>
      </c>
      <c r="S173" s="44">
        <v>3600</v>
      </c>
      <c r="T173" s="45">
        <v>-200</v>
      </c>
      <c r="U173" s="45">
        <v>6219</v>
      </c>
      <c r="V173" s="45">
        <v>3360</v>
      </c>
      <c r="W173" s="41">
        <v>0.21627959754898252</v>
      </c>
      <c r="X173" s="13"/>
      <c r="Y173" s="13"/>
    </row>
    <row r="174" spans="1:25">
      <c r="A174" s="9"/>
      <c r="B174" s="2" t="s">
        <v>5</v>
      </c>
      <c r="C174" s="49" t="s">
        <v>3925</v>
      </c>
      <c r="D174" s="49" t="s">
        <v>3934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122</v>
      </c>
      <c r="L174" s="203">
        <f>VLOOKUP(C:C,total251219111800!B:F,5,0)</f>
        <v>420</v>
      </c>
      <c r="M174" s="234">
        <v>2000</v>
      </c>
      <c r="N174" s="211">
        <v>1500</v>
      </c>
      <c r="O174" s="44">
        <v>3578</v>
      </c>
      <c r="P174" s="44">
        <v>78</v>
      </c>
      <c r="Q174" s="44">
        <v>0</v>
      </c>
      <c r="R174" s="44">
        <v>0</v>
      </c>
      <c r="S174" s="44">
        <v>78</v>
      </c>
      <c r="T174" s="45">
        <v>0</v>
      </c>
      <c r="U174" s="45">
        <v>3500</v>
      </c>
      <c r="V174" s="45">
        <v>2000</v>
      </c>
      <c r="W174" s="41">
        <v>0.4102844638949672</v>
      </c>
      <c r="X174" s="13"/>
      <c r="Y174" s="13"/>
    </row>
    <row r="175" spans="1:25">
      <c r="A175" s="9"/>
      <c r="B175" s="2" t="s">
        <v>5</v>
      </c>
      <c r="C175" s="49" t="s">
        <v>3926</v>
      </c>
      <c r="D175" s="49" t="s">
        <v>3933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488</v>
      </c>
      <c r="L175" s="203">
        <f>VLOOKUP(C:C,total251219111800!B:F,5,0)</f>
        <v>558</v>
      </c>
      <c r="M175" s="234">
        <v>2000</v>
      </c>
      <c r="N175" s="211">
        <v>1500</v>
      </c>
      <c r="O175" s="44">
        <v>1732</v>
      </c>
      <c r="P175" s="44">
        <v>0</v>
      </c>
      <c r="Q175" s="44">
        <v>0</v>
      </c>
      <c r="R175" s="44">
        <v>0</v>
      </c>
      <c r="S175" s="44">
        <v>0</v>
      </c>
      <c r="T175" s="45">
        <v>0</v>
      </c>
      <c r="U175" s="45">
        <v>1732</v>
      </c>
      <c r="V175" s="45">
        <v>232</v>
      </c>
      <c r="W175" s="41">
        <v>0.86605080831408776</v>
      </c>
      <c r="X175" s="13"/>
      <c r="Y175" s="13"/>
    </row>
    <row r="176" spans="1:25">
      <c r="A176" s="9"/>
      <c r="B176" s="2" t="s">
        <v>5</v>
      </c>
      <c r="C176" s="49" t="s">
        <v>3927</v>
      </c>
      <c r="D176" s="49" t="s">
        <v>3932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453</v>
      </c>
      <c r="L176" s="203">
        <f>VLOOKUP(C:C,total251219111800!B:F,5,0)</f>
        <v>445</v>
      </c>
      <c r="M176" s="234">
        <v>2000</v>
      </c>
      <c r="N176" s="211">
        <v>1500</v>
      </c>
      <c r="O176" s="44">
        <v>2332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2332</v>
      </c>
      <c r="V176" s="45">
        <v>832</v>
      </c>
      <c r="W176" s="41">
        <v>0.64322469982847341</v>
      </c>
      <c r="X176" s="13"/>
      <c r="Y176" s="13"/>
    </row>
    <row r="177" spans="1:27">
      <c r="A177" s="9"/>
      <c r="B177" s="2" t="s">
        <v>5</v>
      </c>
      <c r="C177" s="49" t="s">
        <v>3928</v>
      </c>
      <c r="D177" s="49" t="s">
        <v>3931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208</v>
      </c>
      <c r="L177" s="203">
        <f>VLOOKUP(C:C,total251219111800!B:F,5,0)</f>
        <v>608</v>
      </c>
      <c r="M177" s="234">
        <v>2000</v>
      </c>
      <c r="N177" s="211">
        <v>1500</v>
      </c>
      <c r="O177" s="44">
        <v>2040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2040</v>
      </c>
      <c r="V177" s="45">
        <v>540</v>
      </c>
      <c r="W177" s="41">
        <v>0.73529411764705888</v>
      </c>
      <c r="X177" s="13"/>
      <c r="Y177" s="13"/>
    </row>
    <row r="178" spans="1:27">
      <c r="A178" s="9"/>
      <c r="B178" s="2" t="s">
        <v>5</v>
      </c>
      <c r="C178" s="49" t="s">
        <v>3929</v>
      </c>
      <c r="D178" s="49" t="s">
        <v>3930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105</v>
      </c>
      <c r="L178" s="203">
        <f>VLOOKUP(C:C,total251219111800!B:F,5,0)</f>
        <v>1519</v>
      </c>
      <c r="M178" s="234">
        <v>2000</v>
      </c>
      <c r="N178" s="211">
        <v>1500</v>
      </c>
      <c r="O178" s="44">
        <v>1001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1001</v>
      </c>
      <c r="V178" s="45">
        <v>-499</v>
      </c>
      <c r="W178" s="41">
        <v>1.4985014985014986</v>
      </c>
      <c r="X178" s="13"/>
      <c r="Y178" s="13"/>
    </row>
    <row r="179" spans="1:27" s="200" customFormat="1">
      <c r="A179" s="243"/>
      <c r="B179" s="257" t="s">
        <v>5</v>
      </c>
      <c r="C179" s="258" t="s">
        <v>3937</v>
      </c>
      <c r="D179" s="258" t="s">
        <v>3938</v>
      </c>
      <c r="E179" s="259"/>
      <c r="F179" s="259"/>
      <c r="G179" s="196"/>
      <c r="H179" s="196">
        <v>0</v>
      </c>
      <c r="I179" s="196" t="e">
        <f>VLOOKUP(C179,'202310-202403出荷数total2403220951'!B:F,5,0)</f>
        <v>#N/A</v>
      </c>
      <c r="J179" s="196" t="e">
        <f>VLOOKUP(C179,'出荷数2307～2406total241008110618'!B:F,5,0)</f>
        <v>#N/A</v>
      </c>
      <c r="K179" s="214">
        <f>VLOOKUP(C179,'出荷数2407-2506total250730101950'!B:F,5,0)</f>
        <v>1322</v>
      </c>
      <c r="L179" s="203">
        <f>VLOOKUP(C:C,total251219111800!B:F,5,0)</f>
        <v>58</v>
      </c>
      <c r="M179" s="281">
        <v>1500</v>
      </c>
      <c r="N179" s="211">
        <v>1500</v>
      </c>
      <c r="O179" s="196">
        <v>2</v>
      </c>
      <c r="P179" s="196">
        <v>0</v>
      </c>
      <c r="Q179" s="196">
        <v>0</v>
      </c>
      <c r="R179" s="196">
        <v>0</v>
      </c>
      <c r="S179" s="196">
        <v>0</v>
      </c>
      <c r="T179" s="197">
        <v>0</v>
      </c>
      <c r="U179" s="197">
        <v>2</v>
      </c>
      <c r="V179" s="197">
        <v>-1498</v>
      </c>
      <c r="W179" s="198">
        <v>750</v>
      </c>
      <c r="X179" s="243"/>
      <c r="Y179" s="243"/>
      <c r="Z179" s="201"/>
      <c r="AA179" s="201"/>
    </row>
    <row r="180" spans="1:27">
      <c r="A180" s="9"/>
      <c r="B180" s="2" t="s">
        <v>5</v>
      </c>
      <c r="C180" s="49" t="s">
        <v>3941</v>
      </c>
      <c r="D180" s="49" t="s">
        <v>3943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32</v>
      </c>
      <c r="L180" s="203">
        <f>VLOOKUP(C:C,total251219111800!B:F,5,0)</f>
        <v>306</v>
      </c>
      <c r="M180" s="234">
        <v>1000</v>
      </c>
      <c r="N180" s="211">
        <v>1000</v>
      </c>
      <c r="O180" s="44">
        <v>4533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4533</v>
      </c>
      <c r="V180" s="45">
        <v>3533</v>
      </c>
      <c r="W180" s="41">
        <v>0.22060445621001545</v>
      </c>
      <c r="X180" s="46"/>
      <c r="Y180" s="46"/>
    </row>
    <row r="181" spans="1:27">
      <c r="A181" s="9"/>
      <c r="B181" s="2" t="s">
        <v>5</v>
      </c>
      <c r="C181" s="49" t="s">
        <v>3942</v>
      </c>
      <c r="D181" s="49" t="s">
        <v>3943</v>
      </c>
      <c r="E181" s="50"/>
      <c r="F181" s="50"/>
      <c r="G181" s="8"/>
      <c r="H181" s="21">
        <v>0</v>
      </c>
      <c r="I181" s="8" t="e">
        <f>VLOOKUP(C181,'202310-202403出荷数total2403220951'!B:F,5,0)</f>
        <v>#N/A</v>
      </c>
      <c r="J181" s="203" t="e">
        <f>VLOOKUP(C181,'出荷数2307～2406total241008110618'!B:F,5,0)</f>
        <v>#N/A</v>
      </c>
      <c r="K181" s="214">
        <f>VLOOKUP(C181,'出荷数2407-2506total250730101950'!B:F,5,0)</f>
        <v>33</v>
      </c>
      <c r="L181" s="203">
        <f>VLOOKUP(C:C,total251219111800!B:F,5,0)</f>
        <v>198</v>
      </c>
      <c r="M181" s="234">
        <v>1000</v>
      </c>
      <c r="N181" s="211">
        <v>1000</v>
      </c>
      <c r="O181" s="44">
        <v>5073</v>
      </c>
      <c r="P181" s="44">
        <v>0</v>
      </c>
      <c r="Q181" s="44">
        <v>0</v>
      </c>
      <c r="R181" s="44">
        <v>0</v>
      </c>
      <c r="S181" s="44">
        <v>0</v>
      </c>
      <c r="T181" s="45">
        <v>0</v>
      </c>
      <c r="U181" s="45">
        <v>5073</v>
      </c>
      <c r="V181" s="45">
        <v>4073</v>
      </c>
      <c r="W181" s="41">
        <v>0.19712201852946973</v>
      </c>
      <c r="X181" s="46"/>
      <c r="Y181" s="46"/>
    </row>
    <row r="182" spans="1:27">
      <c r="A182" s="9"/>
      <c r="B182" s="2" t="s">
        <v>5</v>
      </c>
      <c r="C182" s="49" t="s">
        <v>3944</v>
      </c>
      <c r="D182" s="49" t="s">
        <v>3945</v>
      </c>
      <c r="E182" s="50"/>
      <c r="F182" s="50"/>
      <c r="G182" s="8"/>
      <c r="H182" s="21"/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75</v>
      </c>
      <c r="L182" s="203">
        <f>VLOOKUP(C:C,total251219111800!B:F,5,0)</f>
        <v>907</v>
      </c>
      <c r="M182" s="234">
        <v>1000</v>
      </c>
      <c r="N182" s="211">
        <v>1000</v>
      </c>
      <c r="O182" s="44">
        <v>5154</v>
      </c>
      <c r="P182" s="44">
        <v>2900</v>
      </c>
      <c r="Q182" s="44">
        <v>0</v>
      </c>
      <c r="R182" s="44">
        <v>0</v>
      </c>
      <c r="S182" s="44">
        <v>2900</v>
      </c>
      <c r="T182" s="45">
        <v>0</v>
      </c>
      <c r="U182" s="45">
        <v>2254</v>
      </c>
      <c r="V182" s="45">
        <v>1254</v>
      </c>
      <c r="W182" s="41">
        <v>0.12416190712689347</v>
      </c>
      <c r="X182" s="46"/>
      <c r="Y182" s="46"/>
    </row>
    <row r="183" spans="1:27">
      <c r="A183" s="9"/>
      <c r="B183" s="2" t="s">
        <v>5</v>
      </c>
      <c r="C183" s="49" t="s">
        <v>3946</v>
      </c>
      <c r="D183" s="49" t="s">
        <v>3947</v>
      </c>
      <c r="E183" s="50"/>
      <c r="F183" s="50"/>
      <c r="G183" s="8"/>
      <c r="H183" s="21"/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1140</v>
      </c>
      <c r="L183" s="203">
        <f>VLOOKUP(C:C,total251219111800!B:F,5,0)</f>
        <v>346</v>
      </c>
      <c r="M183" s="234">
        <v>1000</v>
      </c>
      <c r="N183" s="211">
        <v>1000</v>
      </c>
      <c r="O183" s="44">
        <v>4369</v>
      </c>
      <c r="P183" s="44">
        <v>200</v>
      </c>
      <c r="Q183" s="44">
        <v>0</v>
      </c>
      <c r="R183" s="44">
        <v>0</v>
      </c>
      <c r="S183" s="44">
        <v>100</v>
      </c>
      <c r="T183" s="45">
        <v>100</v>
      </c>
      <c r="U183" s="45">
        <v>4269</v>
      </c>
      <c r="V183" s="45">
        <v>3269</v>
      </c>
      <c r="W183" s="41">
        <v>0.2188662727073758</v>
      </c>
      <c r="X183" s="46"/>
      <c r="Y183" s="46"/>
    </row>
    <row r="184" spans="1:27">
      <c r="A184" s="9"/>
      <c r="B184" s="2" t="s">
        <v>5</v>
      </c>
      <c r="C184" s="49" t="s">
        <v>4075</v>
      </c>
      <c r="D184" s="49" t="s">
        <v>4078</v>
      </c>
      <c r="E184" s="50"/>
      <c r="F184" s="50"/>
      <c r="G184" s="8"/>
      <c r="H184" s="21">
        <v>0</v>
      </c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1187</v>
      </c>
      <c r="L184" s="203">
        <f>VLOOKUP(C:C,total251219111800!B:F,5,0)</f>
        <v>568</v>
      </c>
      <c r="M184" s="213"/>
      <c r="N184" s="21">
        <f>L184</f>
        <v>568</v>
      </c>
      <c r="O184" s="44">
        <v>85</v>
      </c>
      <c r="P184" s="44">
        <v>500</v>
      </c>
      <c r="Q184" s="44">
        <v>0</v>
      </c>
      <c r="R184" s="44">
        <v>0</v>
      </c>
      <c r="S184" s="44">
        <v>500</v>
      </c>
      <c r="T184" s="45">
        <v>0</v>
      </c>
      <c r="U184" s="45">
        <v>-415</v>
      </c>
      <c r="V184" s="45">
        <v>-983</v>
      </c>
      <c r="W184" s="41">
        <v>0.97094017094017093</v>
      </c>
      <c r="X184" s="13"/>
      <c r="Y184" s="13"/>
    </row>
    <row r="185" spans="1:27">
      <c r="A185" s="9"/>
      <c r="B185" s="2" t="s">
        <v>5</v>
      </c>
      <c r="C185" s="49" t="s">
        <v>4076</v>
      </c>
      <c r="D185" s="49" t="s">
        <v>4079</v>
      </c>
      <c r="E185" s="50"/>
      <c r="F185" s="50"/>
      <c r="G185" s="8"/>
      <c r="H185" s="21">
        <v>0</v>
      </c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2054</v>
      </c>
      <c r="L185" s="203">
        <f>VLOOKUP(C:C,total251219111800!B:F,5,0)</f>
        <v>1590</v>
      </c>
      <c r="M185" s="213"/>
      <c r="N185" s="21">
        <f>L185</f>
        <v>1590</v>
      </c>
      <c r="O185" s="44">
        <v>875</v>
      </c>
      <c r="P185" s="44">
        <v>300</v>
      </c>
      <c r="Q185" s="44">
        <v>0</v>
      </c>
      <c r="R185" s="44">
        <v>0</v>
      </c>
      <c r="S185" s="44">
        <v>500</v>
      </c>
      <c r="T185" s="45">
        <v>-200</v>
      </c>
      <c r="U185" s="45">
        <v>375</v>
      </c>
      <c r="V185" s="45">
        <v>-1215</v>
      </c>
      <c r="W185" s="41">
        <v>1.3531914893617021</v>
      </c>
      <c r="X185" s="13"/>
      <c r="Y185" s="13"/>
    </row>
    <row r="186" spans="1:27">
      <c r="A186" s="9"/>
      <c r="B186" s="2" t="s">
        <v>5</v>
      </c>
      <c r="C186" s="49" t="s">
        <v>4089</v>
      </c>
      <c r="D186" s="49" t="s">
        <v>4090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81</v>
      </c>
      <c r="L186" s="203">
        <f>VLOOKUP(C:C,total251219111800!B:F,5,0)</f>
        <v>766</v>
      </c>
      <c r="M186" s="234">
        <v>1500</v>
      </c>
      <c r="N186" s="211">
        <v>1500</v>
      </c>
      <c r="O186" s="44">
        <v>2010</v>
      </c>
      <c r="P186" s="44">
        <v>850</v>
      </c>
      <c r="Q186" s="44">
        <v>3000</v>
      </c>
      <c r="R186" s="44">
        <v>0</v>
      </c>
      <c r="S186" s="44">
        <v>1150</v>
      </c>
      <c r="T186" s="45">
        <v>-300</v>
      </c>
      <c r="U186" s="45">
        <v>3860</v>
      </c>
      <c r="V186" s="45">
        <v>2360</v>
      </c>
      <c r="W186" s="41">
        <v>0.52447552447552448</v>
      </c>
      <c r="X186" s="13"/>
      <c r="Y186" s="13"/>
    </row>
    <row r="187" spans="1:27">
      <c r="A187" s="9"/>
      <c r="B187" s="2" t="s">
        <v>5</v>
      </c>
      <c r="C187" s="49" t="s">
        <v>4091</v>
      </c>
      <c r="D187" s="49" t="s">
        <v>4092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75</v>
      </c>
      <c r="L187" s="203">
        <f>VLOOKUP(C:C,total251219111800!B:F,5,0)</f>
        <v>2260</v>
      </c>
      <c r="M187" s="8"/>
      <c r="N187" s="21">
        <f>L187</f>
        <v>2260</v>
      </c>
      <c r="O187" s="44">
        <v>3243</v>
      </c>
      <c r="P187" s="44">
        <v>5920</v>
      </c>
      <c r="Q187" s="44">
        <v>3000</v>
      </c>
      <c r="R187" s="44">
        <v>0</v>
      </c>
      <c r="S187" s="44">
        <v>5920</v>
      </c>
      <c r="T187" s="45">
        <v>0</v>
      </c>
      <c r="U187" s="45">
        <v>323</v>
      </c>
      <c r="V187" s="45">
        <v>-1937</v>
      </c>
      <c r="W187" s="41">
        <v>0.24664411219033067</v>
      </c>
      <c r="X187" s="13" t="s">
        <v>4407</v>
      </c>
      <c r="Y187" s="13" t="s">
        <v>2746</v>
      </c>
    </row>
    <row r="188" spans="1:27">
      <c r="A188" s="9"/>
      <c r="B188" s="2" t="s">
        <v>5</v>
      </c>
      <c r="C188" s="49" t="s">
        <v>4181</v>
      </c>
      <c r="D188" s="50" t="s">
        <v>4189</v>
      </c>
      <c r="E188" s="50"/>
      <c r="F188" s="50"/>
      <c r="G188" s="8"/>
      <c r="H188" s="21"/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 t="e">
        <f>VLOOKUP(C188,'出荷数2407-2506total250730101950'!B:F,5,0)</f>
        <v>#N/A</v>
      </c>
      <c r="L188" s="203">
        <f>VLOOKUP(C:C,total251219111800!B:F,5,0)</f>
        <v>147</v>
      </c>
      <c r="M188" s="213">
        <v>1000</v>
      </c>
      <c r="N188" s="211">
        <v>1000</v>
      </c>
      <c r="O188" s="44">
        <v>2808</v>
      </c>
      <c r="P188" s="44">
        <v>0</v>
      </c>
      <c r="Q188" s="44">
        <v>0</v>
      </c>
      <c r="R188" s="44">
        <v>0</v>
      </c>
      <c r="S188" s="44">
        <v>0</v>
      </c>
      <c r="T188" s="45">
        <v>0</v>
      </c>
      <c r="U188" s="45">
        <v>2808</v>
      </c>
      <c r="V188" s="45">
        <v>1808</v>
      </c>
      <c r="W188" s="41">
        <v>0.35612535612535612</v>
      </c>
      <c r="X188" s="13"/>
      <c r="Y188" s="13"/>
    </row>
    <row r="189" spans="1:27">
      <c r="A189" s="9"/>
      <c r="B189" s="2" t="s">
        <v>5</v>
      </c>
      <c r="C189" s="49" t="s">
        <v>4182</v>
      </c>
      <c r="D189" s="50" t="s">
        <v>4191</v>
      </c>
      <c r="E189" s="50"/>
      <c r="F189" s="50"/>
      <c r="G189" s="8"/>
      <c r="H189" s="21"/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 t="e">
        <f>VLOOKUP(C189,'出荷数2407-2506total250730101950'!B:F,5,0)</f>
        <v>#N/A</v>
      </c>
      <c r="L189" s="203">
        <f>VLOOKUP(C:C,total251219111800!B:F,5,0)</f>
        <v>179</v>
      </c>
      <c r="M189" s="213">
        <v>1000</v>
      </c>
      <c r="N189" s="211">
        <v>1000</v>
      </c>
      <c r="O189" s="44">
        <v>3267</v>
      </c>
      <c r="P189" s="44">
        <v>0</v>
      </c>
      <c r="Q189" s="44">
        <v>3000</v>
      </c>
      <c r="R189" s="44">
        <v>0</v>
      </c>
      <c r="S189" s="44">
        <v>0</v>
      </c>
      <c r="T189" s="45">
        <v>0</v>
      </c>
      <c r="U189" s="45">
        <v>6267</v>
      </c>
      <c r="V189" s="45">
        <v>5267</v>
      </c>
      <c r="W189" s="41">
        <v>0.30609121518212429</v>
      </c>
      <c r="X189" s="13"/>
      <c r="Y189" s="13"/>
    </row>
    <row r="190" spans="1:27">
      <c r="A190" s="9"/>
      <c r="B190" s="2" t="s">
        <v>5</v>
      </c>
      <c r="C190" s="49" t="s">
        <v>4183</v>
      </c>
      <c r="D190" s="50" t="s">
        <v>4193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VLOOKUP(C:C,total251219111800!B:F,5,0)</f>
        <v>2</v>
      </c>
      <c r="M190" s="213">
        <v>1000</v>
      </c>
      <c r="N190" s="211">
        <v>1000</v>
      </c>
      <c r="O190" s="44">
        <v>2857</v>
      </c>
      <c r="P190" s="44">
        <v>0</v>
      </c>
      <c r="Q190" s="44">
        <v>140</v>
      </c>
      <c r="R190" s="44">
        <v>0</v>
      </c>
      <c r="S190" s="44">
        <v>0</v>
      </c>
      <c r="T190" s="45">
        <v>0</v>
      </c>
      <c r="U190" s="45">
        <v>2997</v>
      </c>
      <c r="V190" s="45">
        <v>1997</v>
      </c>
      <c r="W190" s="41">
        <v>0.35001750087504374</v>
      </c>
      <c r="X190" s="13"/>
      <c r="Y190" s="13"/>
    </row>
    <row r="191" spans="1:27">
      <c r="A191" s="9"/>
      <c r="B191" s="2" t="s">
        <v>5</v>
      </c>
      <c r="C191" s="49" t="s">
        <v>4186</v>
      </c>
      <c r="D191" s="50" t="s">
        <v>4195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VLOOKUP(C:C,total251219111800!B:F,5,0)</f>
        <v>2</v>
      </c>
      <c r="M191" s="213">
        <v>1000</v>
      </c>
      <c r="N191" s="211">
        <v>1000</v>
      </c>
      <c r="O191" s="44">
        <v>2787</v>
      </c>
      <c r="P191" s="44">
        <v>0</v>
      </c>
      <c r="Q191" s="44">
        <v>0</v>
      </c>
      <c r="R191" s="44">
        <v>0</v>
      </c>
      <c r="S191" s="44">
        <v>0</v>
      </c>
      <c r="T191" s="45">
        <v>0</v>
      </c>
      <c r="U191" s="45">
        <v>2787</v>
      </c>
      <c r="V191" s="45">
        <v>1787</v>
      </c>
      <c r="W191" s="41">
        <v>0.35880875493362036</v>
      </c>
      <c r="X191" s="13"/>
      <c r="Y191" s="13"/>
    </row>
    <row r="192" spans="1:27">
      <c r="A192" s="9"/>
      <c r="B192" s="2" t="s">
        <v>5</v>
      </c>
      <c r="C192" s="49" t="s">
        <v>4184</v>
      </c>
      <c r="D192" s="50" t="s">
        <v>4194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VLOOKUP(C:C,total251219111800!B:F,5,0)</f>
        <v>72</v>
      </c>
      <c r="M192" s="213">
        <v>1000</v>
      </c>
      <c r="N192" s="211">
        <v>1000</v>
      </c>
      <c r="O192" s="44">
        <v>2875</v>
      </c>
      <c r="P192" s="44">
        <v>0</v>
      </c>
      <c r="Q192" s="44">
        <v>0</v>
      </c>
      <c r="R192" s="44">
        <v>0</v>
      </c>
      <c r="S192" s="44">
        <v>0</v>
      </c>
      <c r="T192" s="45">
        <v>0</v>
      </c>
      <c r="U192" s="45">
        <v>2875</v>
      </c>
      <c r="V192" s="45">
        <v>1875</v>
      </c>
      <c r="W192" s="41">
        <v>0.34782608695652173</v>
      </c>
      <c r="X192" s="13"/>
      <c r="Y192" s="13"/>
    </row>
    <row r="193" spans="1:25">
      <c r="A193" s="9"/>
      <c r="B193" s="2" t="s">
        <v>5</v>
      </c>
      <c r="C193" s="49" t="s">
        <v>4185</v>
      </c>
      <c r="D193" s="50" t="s">
        <v>4197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VLOOKUP(C:C,total251219111800!B:F,5,0)</f>
        <v>6</v>
      </c>
      <c r="M193" s="213">
        <v>1000</v>
      </c>
      <c r="N193" s="211">
        <v>1000</v>
      </c>
      <c r="O193" s="44">
        <v>1986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1986</v>
      </c>
      <c r="V193" s="45">
        <v>986</v>
      </c>
      <c r="W193" s="41">
        <v>0.50352467270896273</v>
      </c>
      <c r="X193" s="13"/>
      <c r="Y193" s="13"/>
    </row>
    <row r="194" spans="1:25">
      <c r="A194" s="9"/>
      <c r="B194" s="2" t="s">
        <v>5</v>
      </c>
      <c r="C194" s="49" t="s">
        <v>4187</v>
      </c>
      <c r="D194" s="50" t="s">
        <v>4198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VLOOKUP(C:C,total251219111800!B:F,5,0)</f>
        <v>285</v>
      </c>
      <c r="M194" s="213">
        <v>1000</v>
      </c>
      <c r="N194" s="211">
        <v>1000</v>
      </c>
      <c r="O194" s="44">
        <v>2692</v>
      </c>
      <c r="P194" s="44">
        <v>100</v>
      </c>
      <c r="Q194" s="44">
        <v>0</v>
      </c>
      <c r="R194" s="44">
        <v>0</v>
      </c>
      <c r="S194" s="44">
        <v>100</v>
      </c>
      <c r="T194" s="45">
        <v>0</v>
      </c>
      <c r="U194" s="45">
        <v>2592</v>
      </c>
      <c r="V194" s="45">
        <v>1592</v>
      </c>
      <c r="W194" s="41">
        <v>0.35816618911174786</v>
      </c>
      <c r="X194" s="13"/>
      <c r="Y194" s="13"/>
    </row>
    <row r="195" spans="1:25">
      <c r="A195" s="9"/>
      <c r="B195" s="2" t="s">
        <v>5</v>
      </c>
      <c r="C195" s="49" t="s">
        <v>4242</v>
      </c>
      <c r="D195" s="50" t="s">
        <v>4243</v>
      </c>
      <c r="E195" s="50"/>
      <c r="F195" s="50"/>
      <c r="G195" s="8"/>
      <c r="H195" s="21"/>
      <c r="I195" s="8"/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VLOOKUP(C:C,total251219111800!B:F,5,0)</f>
        <v>9</v>
      </c>
      <c r="M195" s="213">
        <v>1000</v>
      </c>
      <c r="N195" s="211">
        <v>1000</v>
      </c>
      <c r="O195" s="44">
        <v>2476</v>
      </c>
      <c r="P195" s="44">
        <v>150</v>
      </c>
      <c r="Q195" s="44">
        <v>462</v>
      </c>
      <c r="R195" s="44">
        <v>0</v>
      </c>
      <c r="S195" s="44">
        <v>150</v>
      </c>
      <c r="T195" s="45">
        <v>0</v>
      </c>
      <c r="U195" s="45">
        <v>2788</v>
      </c>
      <c r="V195" s="45">
        <v>1788</v>
      </c>
      <c r="W195" s="41">
        <v>0.38080731150038083</v>
      </c>
      <c r="X195" s="46"/>
      <c r="Y195" s="46"/>
    </row>
    <row r="196" spans="1:25">
      <c r="A196" s="9"/>
      <c r="B196" s="2" t="s">
        <v>5</v>
      </c>
      <c r="C196" s="49" t="s">
        <v>4244</v>
      </c>
      <c r="D196" s="50" t="s">
        <v>4245</v>
      </c>
      <c r="E196" s="50"/>
      <c r="F196" s="50"/>
      <c r="G196" s="8"/>
      <c r="H196" s="21"/>
      <c r="I196" s="8"/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VLOOKUP(C:C,total251219111800!B:F,5,0)</f>
        <v>15</v>
      </c>
      <c r="M196" s="213">
        <v>1000</v>
      </c>
      <c r="N196" s="211">
        <v>1000</v>
      </c>
      <c r="O196" s="44">
        <v>4060</v>
      </c>
      <c r="P196" s="44">
        <v>0</v>
      </c>
      <c r="Q196" s="44">
        <v>150</v>
      </c>
      <c r="R196" s="44">
        <v>0</v>
      </c>
      <c r="S196" s="44">
        <v>0</v>
      </c>
      <c r="T196" s="45">
        <v>0</v>
      </c>
      <c r="U196" s="45">
        <v>4210</v>
      </c>
      <c r="V196" s="45">
        <v>3210</v>
      </c>
      <c r="W196" s="41">
        <v>0.24630541871921183</v>
      </c>
      <c r="X196" s="46"/>
      <c r="Y196" s="46"/>
    </row>
    <row r="197" spans="1:25">
      <c r="A197" s="9"/>
      <c r="B197" s="2" t="s">
        <v>5</v>
      </c>
      <c r="C197" s="49" t="s">
        <v>4252</v>
      </c>
      <c r="D197" s="50" t="s">
        <v>4353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VLOOKUP(C:C,total251219111800!B:F,5,0)</f>
        <v>1619</v>
      </c>
      <c r="M197" s="213">
        <v>1500</v>
      </c>
      <c r="N197" s="21">
        <f t="shared" ref="N197:N268" si="3">L197</f>
        <v>1619</v>
      </c>
      <c r="O197" s="44">
        <v>1439</v>
      </c>
      <c r="P197" s="44">
        <v>750</v>
      </c>
      <c r="Q197" s="44">
        <v>3000</v>
      </c>
      <c r="R197" s="44">
        <v>0</v>
      </c>
      <c r="S197" s="44">
        <v>750</v>
      </c>
      <c r="T197" s="45">
        <v>0</v>
      </c>
      <c r="U197" s="45">
        <v>3689</v>
      </c>
      <c r="V197" s="45">
        <v>2070</v>
      </c>
      <c r="W197" s="41">
        <v>0.73960712654179994</v>
      </c>
      <c r="X197" s="46"/>
      <c r="Y197" s="46"/>
    </row>
    <row r="198" spans="1:25">
      <c r="A198" s="9"/>
      <c r="B198" s="2" t="s">
        <v>5</v>
      </c>
      <c r="C198" s="49" t="s">
        <v>4370</v>
      </c>
      <c r="D198" s="50" t="s">
        <v>4371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 t="e">
        <f>VLOOKUP(C:C,total251219111800!B:F,5,0)</f>
        <v>#N/A</v>
      </c>
      <c r="M198" s="213"/>
      <c r="N198" s="211">
        <v>1000</v>
      </c>
      <c r="O198" s="44">
        <v>2983</v>
      </c>
      <c r="P198" s="44">
        <v>0</v>
      </c>
      <c r="Q198" s="44">
        <v>0</v>
      </c>
      <c r="R198" s="44">
        <v>0</v>
      </c>
      <c r="S198" s="44">
        <v>0</v>
      </c>
      <c r="T198" s="45">
        <v>0</v>
      </c>
      <c r="U198" s="45">
        <v>2983</v>
      </c>
      <c r="V198" s="45">
        <v>1983</v>
      </c>
      <c r="W198" s="41">
        <v>0.33523298692591352</v>
      </c>
      <c r="X198" s="46"/>
      <c r="Y198" s="46"/>
    </row>
    <row r="199" spans="1:25">
      <c r="A199" s="9"/>
      <c r="B199" s="2" t="s">
        <v>5</v>
      </c>
      <c r="C199" s="49" t="s">
        <v>4372</v>
      </c>
      <c r="D199" s="50" t="s">
        <v>4373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VLOOKUP(C:C,total251219111800!B:F,5,0)</f>
        <v>20</v>
      </c>
      <c r="M199" s="213"/>
      <c r="N199" s="211">
        <v>3000</v>
      </c>
      <c r="O199" s="44">
        <v>9836</v>
      </c>
      <c r="P199" s="44">
        <v>0</v>
      </c>
      <c r="Q199" s="44">
        <v>200</v>
      </c>
      <c r="R199" s="44">
        <v>0</v>
      </c>
      <c r="S199" s="44">
        <v>0</v>
      </c>
      <c r="T199" s="45">
        <v>0</v>
      </c>
      <c r="U199" s="45">
        <v>10036</v>
      </c>
      <c r="V199" s="45">
        <v>7036</v>
      </c>
      <c r="W199" s="41">
        <v>0.30500203334688897</v>
      </c>
      <c r="X199" s="46" t="s">
        <v>4400</v>
      </c>
      <c r="Y199" s="46"/>
    </row>
    <row r="200" spans="1:25">
      <c r="A200" s="9"/>
      <c r="B200" s="2"/>
      <c r="C200" s="49" t="s">
        <v>4364</v>
      </c>
      <c r="D200" s="50" t="s">
        <v>4365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 t="e">
        <f>VLOOKUP(C:C,total251219111800!B:F,5,0)</f>
        <v>#N/A</v>
      </c>
      <c r="M200" s="213"/>
      <c r="N200" s="21" t="e">
        <f t="shared" ref="N200:N210" si="4">L200</f>
        <v>#N/A</v>
      </c>
      <c r="O200" s="44">
        <v>0</v>
      </c>
      <c r="P200" s="44">
        <v>0</v>
      </c>
      <c r="Q200" s="44">
        <v>0</v>
      </c>
      <c r="R200" s="44">
        <v>0</v>
      </c>
      <c r="S200" s="44">
        <v>0</v>
      </c>
      <c r="T200" s="45">
        <v>0</v>
      </c>
      <c r="U200" s="45">
        <v>0</v>
      </c>
      <c r="V200" s="45" t="e">
        <v>#N/A</v>
      </c>
      <c r="W200" s="41" t="e">
        <v>#N/A</v>
      </c>
      <c r="X200" s="46"/>
      <c r="Y200" s="46"/>
    </row>
    <row r="201" spans="1:25">
      <c r="A201" s="9"/>
      <c r="B201" s="2"/>
      <c r="C201" s="49" t="s">
        <v>4366</v>
      </c>
      <c r="D201" s="50" t="s">
        <v>4367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 t="e">
        <f>VLOOKUP(C:C,total251219111800!B:F,5,0)</f>
        <v>#N/A</v>
      </c>
      <c r="M201" s="213"/>
      <c r="N201" s="21" t="e">
        <f t="shared" si="4"/>
        <v>#N/A</v>
      </c>
      <c r="O201" s="44">
        <v>4790</v>
      </c>
      <c r="P201" s="44">
        <v>0</v>
      </c>
      <c r="Q201" s="44">
        <v>0</v>
      </c>
      <c r="R201" s="44">
        <v>0</v>
      </c>
      <c r="S201" s="44">
        <v>0</v>
      </c>
      <c r="T201" s="45">
        <v>0</v>
      </c>
      <c r="U201" s="45">
        <v>4790</v>
      </c>
      <c r="V201" s="45" t="e">
        <v>#N/A</v>
      </c>
      <c r="W201" s="41" t="e">
        <v>#N/A</v>
      </c>
      <c r="X201" s="46"/>
      <c r="Y201" s="46"/>
    </row>
    <row r="202" spans="1:25">
      <c r="A202" s="9"/>
      <c r="B202" s="2"/>
      <c r="C202" s="49" t="s">
        <v>4368</v>
      </c>
      <c r="D202" s="50" t="s">
        <v>4369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VLOOKUP(C:C,total251219111800!B:F,5,0)</f>
        <v>#N/A</v>
      </c>
      <c r="M202" s="213"/>
      <c r="N202" s="21" t="e">
        <f t="shared" si="4"/>
        <v>#N/A</v>
      </c>
      <c r="O202" s="44">
        <v>4990</v>
      </c>
      <c r="P202" s="44">
        <v>0</v>
      </c>
      <c r="Q202" s="44">
        <v>0</v>
      </c>
      <c r="R202" s="44">
        <v>0</v>
      </c>
      <c r="S202" s="44">
        <v>0</v>
      </c>
      <c r="T202" s="45">
        <v>0</v>
      </c>
      <c r="U202" s="45">
        <v>4990</v>
      </c>
      <c r="V202" s="45" t="e">
        <v>#N/A</v>
      </c>
      <c r="W202" s="41" t="e">
        <v>#N/A</v>
      </c>
      <c r="X202" s="46"/>
      <c r="Y202" s="46"/>
    </row>
    <row r="203" spans="1:25">
      <c r="A203" s="9"/>
      <c r="B203" s="2"/>
      <c r="C203" s="49" t="s">
        <v>4374</v>
      </c>
      <c r="D203" s="50" t="s">
        <v>4375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 t="e">
        <f>VLOOKUP(C:C,total251219111800!B:F,5,0)</f>
        <v>#N/A</v>
      </c>
      <c r="M203" s="213"/>
      <c r="N203" s="21" t="e">
        <f t="shared" si="4"/>
        <v>#N/A</v>
      </c>
      <c r="O203" s="44">
        <v>0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0</v>
      </c>
      <c r="V203" s="45" t="e">
        <v>#N/A</v>
      </c>
      <c r="W203" s="41" t="e">
        <v>#N/A</v>
      </c>
      <c r="X203" s="46"/>
      <c r="Y203" s="46"/>
    </row>
    <row r="204" spans="1:25">
      <c r="A204" s="9"/>
      <c r="B204" s="2"/>
      <c r="C204" s="49" t="s">
        <v>4376</v>
      </c>
      <c r="D204" s="50" t="s">
        <v>4377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 t="e">
        <f>VLOOKUP(C:C,total251219111800!B:F,5,0)</f>
        <v>#N/A</v>
      </c>
      <c r="M204" s="213"/>
      <c r="N204" s="21" t="e">
        <f t="shared" si="4"/>
        <v>#N/A</v>
      </c>
      <c r="O204" s="44">
        <v>0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0</v>
      </c>
      <c r="V204" s="45" t="e">
        <v>#N/A</v>
      </c>
      <c r="W204" s="41" t="e">
        <v>#N/A</v>
      </c>
      <c r="X204" s="46"/>
      <c r="Y204" s="46"/>
    </row>
    <row r="205" spans="1:25">
      <c r="A205" s="9"/>
      <c r="B205" s="2"/>
      <c r="C205" s="49" t="s">
        <v>4378</v>
      </c>
      <c r="D205" s="50" t="s">
        <v>4379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 t="e">
        <f>VLOOKUP(C:C,total251219111800!B:F,5,0)</f>
        <v>#N/A</v>
      </c>
      <c r="M205" s="213"/>
      <c r="N205" s="21" t="e">
        <f t="shared" si="4"/>
        <v>#N/A</v>
      </c>
      <c r="O205" s="44">
        <v>0</v>
      </c>
      <c r="P205" s="44">
        <v>0</v>
      </c>
      <c r="Q205" s="44">
        <v>0</v>
      </c>
      <c r="R205" s="44">
        <v>0</v>
      </c>
      <c r="S205" s="44">
        <v>0</v>
      </c>
      <c r="T205" s="45">
        <v>0</v>
      </c>
      <c r="U205" s="45">
        <v>0</v>
      </c>
      <c r="V205" s="45" t="e">
        <v>#N/A</v>
      </c>
      <c r="W205" s="41" t="e">
        <v>#N/A</v>
      </c>
      <c r="X205" s="46"/>
      <c r="Y205" s="46"/>
    </row>
    <row r="206" spans="1:25">
      <c r="A206" s="9"/>
      <c r="B206" s="2"/>
      <c r="C206" s="49" t="s">
        <v>4380</v>
      </c>
      <c r="D206" s="50" t="s">
        <v>4381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VLOOKUP(C:C,total251219111800!B:F,5,0)</f>
        <v>#N/A</v>
      </c>
      <c r="M206" s="213"/>
      <c r="N206" s="21" t="e">
        <f t="shared" si="4"/>
        <v>#N/A</v>
      </c>
      <c r="O206" s="44">
        <v>0</v>
      </c>
      <c r="P206" s="44">
        <v>0</v>
      </c>
      <c r="Q206" s="44">
        <v>0</v>
      </c>
      <c r="R206" s="44">
        <v>0</v>
      </c>
      <c r="S206" s="44">
        <v>0</v>
      </c>
      <c r="T206" s="45">
        <v>0</v>
      </c>
      <c r="U206" s="45">
        <v>0</v>
      </c>
      <c r="V206" s="45" t="e">
        <v>#N/A</v>
      </c>
      <c r="W206" s="41" t="e">
        <v>#N/A</v>
      </c>
      <c r="X206" s="46"/>
      <c r="Y206" s="46"/>
    </row>
    <row r="207" spans="1:25">
      <c r="A207" s="9"/>
      <c r="B207" s="2"/>
      <c r="C207" s="49" t="s">
        <v>4382</v>
      </c>
      <c r="D207" s="50" t="s">
        <v>4384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 t="e">
        <f>VLOOKUP(C:C,total251219111800!B:F,5,0)</f>
        <v>#N/A</v>
      </c>
      <c r="M207" s="213"/>
      <c r="N207" s="21" t="e">
        <f t="shared" si="4"/>
        <v>#N/A</v>
      </c>
      <c r="O207" s="44">
        <v>0</v>
      </c>
      <c r="P207" s="44">
        <v>0</v>
      </c>
      <c r="Q207" s="44">
        <v>0</v>
      </c>
      <c r="R207" s="44">
        <v>0</v>
      </c>
      <c r="S207" s="44">
        <v>0</v>
      </c>
      <c r="T207" s="45">
        <v>0</v>
      </c>
      <c r="U207" s="45">
        <v>0</v>
      </c>
      <c r="V207" s="45" t="e">
        <v>#N/A</v>
      </c>
      <c r="W207" s="41" t="e">
        <v>#N/A</v>
      </c>
      <c r="X207" s="46"/>
      <c r="Y207" s="46"/>
    </row>
    <row r="208" spans="1:25">
      <c r="A208" s="9"/>
      <c r="B208" s="2"/>
      <c r="C208" s="49" t="s">
        <v>4383</v>
      </c>
      <c r="D208" s="50" t="s">
        <v>4385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 t="e">
        <f>VLOOKUP(C:C,total251219111800!B:F,5,0)</f>
        <v>#N/A</v>
      </c>
      <c r="M208" s="213"/>
      <c r="N208" s="21" t="e">
        <f t="shared" si="4"/>
        <v>#N/A</v>
      </c>
      <c r="O208" s="44">
        <v>0</v>
      </c>
      <c r="P208" s="44">
        <v>0</v>
      </c>
      <c r="Q208" s="44">
        <v>0</v>
      </c>
      <c r="R208" s="44">
        <v>0</v>
      </c>
      <c r="S208" s="44">
        <v>0</v>
      </c>
      <c r="T208" s="45">
        <v>0</v>
      </c>
      <c r="U208" s="45">
        <v>0</v>
      </c>
      <c r="V208" s="45" t="e">
        <v>#N/A</v>
      </c>
      <c r="W208" s="41" t="e">
        <v>#N/A</v>
      </c>
      <c r="X208" s="46"/>
      <c r="Y208" s="46"/>
    </row>
    <row r="209" spans="1:27">
      <c r="A209" s="9"/>
      <c r="B209" s="2"/>
      <c r="C209" s="49" t="s">
        <v>4386</v>
      </c>
      <c r="D209" s="50" t="s">
        <v>4387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 t="e">
        <f>VLOOKUP(C:C,total251219111800!B:F,5,0)</f>
        <v>#N/A</v>
      </c>
      <c r="M209" s="213"/>
      <c r="N209" s="21" t="e">
        <f t="shared" si="4"/>
        <v>#N/A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5">
        <v>0</v>
      </c>
      <c r="U209" s="45">
        <v>0</v>
      </c>
      <c r="V209" s="45" t="e">
        <v>#N/A</v>
      </c>
      <c r="W209" s="41" t="e">
        <v>#N/A</v>
      </c>
      <c r="X209" s="46"/>
      <c r="Y209" s="46"/>
    </row>
    <row r="210" spans="1:27">
      <c r="A210" s="9"/>
      <c r="B210" s="2"/>
      <c r="C210" s="49"/>
      <c r="D210" s="50"/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 t="e">
        <f>VLOOKUP(C:C,total251219111800!B:F,5,0)</f>
        <v>#N/A</v>
      </c>
      <c r="M210" s="213"/>
      <c r="N210" s="21" t="e">
        <f t="shared" si="4"/>
        <v>#N/A</v>
      </c>
      <c r="O210" s="44">
        <v>0</v>
      </c>
      <c r="P210" s="44">
        <v>0</v>
      </c>
      <c r="Q210" s="44">
        <v>0</v>
      </c>
      <c r="R210" s="44">
        <v>0</v>
      </c>
      <c r="S210" s="44">
        <v>0</v>
      </c>
      <c r="T210" s="45">
        <v>0</v>
      </c>
      <c r="U210" s="45">
        <v>0</v>
      </c>
      <c r="V210" s="45" t="e">
        <v>#N/A</v>
      </c>
      <c r="W210" s="41" t="e">
        <v>#N/A</v>
      </c>
      <c r="X210" s="46"/>
      <c r="Y210" s="46"/>
    </row>
    <row r="211" spans="1:27" s="152" customFormat="1">
      <c r="A211" s="144" t="s">
        <v>1191</v>
      </c>
      <c r="B211" s="145" t="s">
        <v>2794</v>
      </c>
      <c r="C211" s="146" t="s">
        <v>343</v>
      </c>
      <c r="D211" s="147" t="s">
        <v>1230</v>
      </c>
      <c r="E211" s="146"/>
      <c r="F211" s="146"/>
      <c r="G211" s="148">
        <v>5989</v>
      </c>
      <c r="H211" s="148">
        <v>3473</v>
      </c>
      <c r="I211" s="8">
        <f>VLOOKUP(C211,'202310-202403出荷数total2403220951'!B:F,5,0)</f>
        <v>1768</v>
      </c>
      <c r="J211" s="203">
        <f>VLOOKUP(C211,'出荷数2307～2406total241008110618'!B:F,5,0)</f>
        <v>2819</v>
      </c>
      <c r="K211" s="214">
        <f>VLOOKUP(C211,'出荷数2407-2506total250730101950'!B:F,5,0)</f>
        <v>1641</v>
      </c>
      <c r="L211" s="203" t="e">
        <f>VLOOKUP(C:C,total251219111800!B:F,5,0)</f>
        <v>#N/A</v>
      </c>
      <c r="M211" s="8"/>
      <c r="N211" s="21" t="e">
        <f t="shared" si="3"/>
        <v>#N/A</v>
      </c>
      <c r="O211" s="148">
        <v>0</v>
      </c>
      <c r="P211" s="148">
        <v>0</v>
      </c>
      <c r="Q211" s="44">
        <v>0</v>
      </c>
      <c r="R211" s="148">
        <v>0</v>
      </c>
      <c r="S211" s="148">
        <v>0</v>
      </c>
      <c r="T211" s="149">
        <v>0</v>
      </c>
      <c r="U211" s="149">
        <v>0</v>
      </c>
      <c r="V211" s="149" t="e">
        <v>#N/A</v>
      </c>
      <c r="W211" s="150" t="e">
        <v>#N/A</v>
      </c>
      <c r="X211" s="151"/>
      <c r="Y211" s="151"/>
      <c r="Z211" s="191"/>
      <c r="AA211" s="191"/>
    </row>
    <row r="212" spans="1:27">
      <c r="A212" s="29" t="s">
        <v>1192</v>
      </c>
      <c r="B212" s="30" t="s">
        <v>2794</v>
      </c>
      <c r="C212" s="6" t="s">
        <v>714</v>
      </c>
      <c r="D212" s="20" t="s">
        <v>1231</v>
      </c>
      <c r="E212" s="19"/>
      <c r="F212" s="19"/>
      <c r="G212" s="202">
        <v>5989</v>
      </c>
      <c r="H212" s="21">
        <v>615</v>
      </c>
      <c r="I212" s="8">
        <f>VLOOKUP(C212,'202310-202403出荷数total2403220951'!B:F,5,0)</f>
        <v>1696</v>
      </c>
      <c r="J212" s="203">
        <f>VLOOKUP(C212,'出荷数2307～2406total241008110618'!B:F,5,0)</f>
        <v>3134</v>
      </c>
      <c r="K212" s="214">
        <f>VLOOKUP(C212,'出荷数2407-2506total250730101950'!B:F,5,0)</f>
        <v>6256</v>
      </c>
      <c r="L212" s="203">
        <f>VLOOKUP(C:C,total251219111800!B:F,5,0)</f>
        <v>2408</v>
      </c>
      <c r="M212" s="211">
        <v>2500</v>
      </c>
      <c r="N212" s="211">
        <v>2500</v>
      </c>
      <c r="O212" s="44">
        <v>4811</v>
      </c>
      <c r="P212" s="44">
        <v>800</v>
      </c>
      <c r="Q212" s="44">
        <v>0</v>
      </c>
      <c r="R212" s="44">
        <v>0</v>
      </c>
      <c r="S212" s="44">
        <v>750</v>
      </c>
      <c r="T212" s="45">
        <v>50</v>
      </c>
      <c r="U212" s="45">
        <v>4061</v>
      </c>
      <c r="V212" s="45">
        <v>1561</v>
      </c>
      <c r="W212" s="41">
        <v>0.44555337729459987</v>
      </c>
      <c r="X212" s="46"/>
      <c r="Y212" s="46"/>
    </row>
    <row r="213" spans="1:27">
      <c r="A213" s="29" t="s">
        <v>1193</v>
      </c>
      <c r="B213" s="30" t="s">
        <v>2794</v>
      </c>
      <c r="C213" s="17" t="s">
        <v>2755</v>
      </c>
      <c r="D213" s="18" t="s">
        <v>2760</v>
      </c>
      <c r="E213" s="17"/>
      <c r="F213" s="6"/>
      <c r="G213" s="8"/>
      <c r="H213" s="21">
        <v>620</v>
      </c>
      <c r="I213" s="8">
        <f>VLOOKUP(C213,'202310-202403出荷数total2403220951'!B:F,5,0)</f>
        <v>1167</v>
      </c>
      <c r="J213" s="203">
        <f>VLOOKUP(C213,'出荷数2307～2406total241008110618'!B:F,5,0)</f>
        <v>2808</v>
      </c>
      <c r="K213" s="214">
        <f>VLOOKUP(C213,'出荷数2407-2506total250730101950'!B:F,5,0)</f>
        <v>43</v>
      </c>
      <c r="L213" s="203">
        <f>VLOOKUP(C:C,total251219111800!B:F,5,0)</f>
        <v>337</v>
      </c>
      <c r="M213" s="8"/>
      <c r="N213" s="21">
        <f t="shared" si="3"/>
        <v>337</v>
      </c>
      <c r="O213" s="44">
        <v>2919</v>
      </c>
      <c r="P213" s="44">
        <v>0</v>
      </c>
      <c r="Q213" s="44">
        <v>0</v>
      </c>
      <c r="R213" s="44">
        <v>0</v>
      </c>
      <c r="S213" s="44">
        <v>0</v>
      </c>
      <c r="T213" s="45">
        <v>0</v>
      </c>
      <c r="U213" s="45">
        <v>2919</v>
      </c>
      <c r="V213" s="45">
        <v>2582</v>
      </c>
      <c r="W213" s="41">
        <v>0.11545049674546078</v>
      </c>
      <c r="X213" s="46"/>
      <c r="Y213" s="46"/>
    </row>
    <row r="214" spans="1:27">
      <c r="A214" s="29" t="s">
        <v>1194</v>
      </c>
      <c r="B214" s="31" t="s">
        <v>4</v>
      </c>
      <c r="C214" s="17" t="s">
        <v>297</v>
      </c>
      <c r="D214" s="24" t="s">
        <v>298</v>
      </c>
      <c r="E214" s="23"/>
      <c r="F214" s="19">
        <v>976</v>
      </c>
      <c r="G214" s="21">
        <v>1131</v>
      </c>
      <c r="H214" s="21">
        <v>773</v>
      </c>
      <c r="I214" s="8">
        <f>VLOOKUP(C214,'202310-202403出荷数total2403220951'!B:F,5,0)</f>
        <v>165</v>
      </c>
      <c r="J214" s="203">
        <f>VLOOKUP(C214,'出荷数2307～2406total241008110618'!B:F,5,0)</f>
        <v>840</v>
      </c>
      <c r="K214" s="214">
        <f>VLOOKUP(C214,'出荷数2407-2506total250730101950'!B:F,5,0)</f>
        <v>399</v>
      </c>
      <c r="L214" s="203">
        <f>VLOOKUP(C:C,total251219111800!B:F,5,0)</f>
        <v>140</v>
      </c>
      <c r="M214" s="8"/>
      <c r="N214" s="21">
        <f t="shared" si="3"/>
        <v>140</v>
      </c>
      <c r="O214" s="44">
        <v>912</v>
      </c>
      <c r="P214" s="44">
        <v>0</v>
      </c>
      <c r="Q214" s="44">
        <v>0</v>
      </c>
      <c r="R214" s="44">
        <v>0</v>
      </c>
      <c r="S214" s="44">
        <v>0</v>
      </c>
      <c r="T214" s="45">
        <v>0</v>
      </c>
      <c r="U214" s="45">
        <v>912</v>
      </c>
      <c r="V214" s="45">
        <v>772</v>
      </c>
      <c r="W214" s="41">
        <v>0.15350877192982457</v>
      </c>
      <c r="X214" s="46"/>
      <c r="Y214" s="46"/>
    </row>
    <row r="215" spans="1:27">
      <c r="A215" s="29" t="s">
        <v>1195</v>
      </c>
      <c r="B215" s="31" t="s">
        <v>4</v>
      </c>
      <c r="C215" s="17" t="s">
        <v>299</v>
      </c>
      <c r="D215" s="24" t="s">
        <v>300</v>
      </c>
      <c r="E215" s="23"/>
      <c r="F215" s="19">
        <v>1791</v>
      </c>
      <c r="G215" s="21">
        <v>1235</v>
      </c>
      <c r="H215" s="21">
        <v>7271</v>
      </c>
      <c r="I215" s="8">
        <f>VLOOKUP(C215,'202310-202403出荷数total2403220951'!B:F,5,0)</f>
        <v>893</v>
      </c>
      <c r="J215" s="203">
        <f>VLOOKUP(C215,'出荷数2307～2406total241008110618'!B:F,5,0)</f>
        <v>2907</v>
      </c>
      <c r="K215" s="214">
        <f>VLOOKUP(C215,'出荷数2407-2506total250730101950'!B:F,5,0)</f>
        <v>13212</v>
      </c>
      <c r="L215" s="203">
        <f>VLOOKUP(C:C,total251219111800!B:F,5,0)</f>
        <v>2737</v>
      </c>
      <c r="M215" s="8"/>
      <c r="N215" s="21">
        <f t="shared" si="3"/>
        <v>2737</v>
      </c>
      <c r="O215" s="44">
        <v>8999</v>
      </c>
      <c r="P215" s="44">
        <v>1030</v>
      </c>
      <c r="Q215" s="44">
        <v>0</v>
      </c>
      <c r="R215" s="44">
        <v>0</v>
      </c>
      <c r="S215" s="44">
        <v>1422</v>
      </c>
      <c r="T215" s="45">
        <v>-392</v>
      </c>
      <c r="U215" s="45">
        <v>7577</v>
      </c>
      <c r="V215" s="45">
        <v>4840</v>
      </c>
      <c r="W215" s="41">
        <v>0.27290856516103301</v>
      </c>
      <c r="X215" s="46"/>
      <c r="Y215" s="46"/>
    </row>
    <row r="216" spans="1:27" s="293" customFormat="1">
      <c r="A216" s="282" t="s">
        <v>1196</v>
      </c>
      <c r="B216" s="283" t="s">
        <v>4</v>
      </c>
      <c r="C216" s="284" t="s">
        <v>303</v>
      </c>
      <c r="D216" s="285" t="s">
        <v>304</v>
      </c>
      <c r="E216" s="284"/>
      <c r="F216" s="286">
        <v>2170</v>
      </c>
      <c r="G216" s="287">
        <v>2785</v>
      </c>
      <c r="H216" s="287">
        <v>1320</v>
      </c>
      <c r="I216" s="287">
        <f>VLOOKUP(C216,'202310-202403出荷数total2403220951'!B:F,5,0)</f>
        <v>1219</v>
      </c>
      <c r="J216" s="287">
        <f>VLOOKUP(C216,'出荷数2307～2406total241008110618'!B:F,5,0)</f>
        <v>1602</v>
      </c>
      <c r="K216" s="287">
        <f>VLOOKUP(C216,'出荷数2407-2506total250730101950'!B:F,5,0)</f>
        <v>1969</v>
      </c>
      <c r="L216" s="203">
        <f>VLOOKUP(C:C,total251219111800!B:F,5,0)</f>
        <v>1189</v>
      </c>
      <c r="M216" s="288">
        <v>5000</v>
      </c>
      <c r="N216" s="211">
        <v>5000</v>
      </c>
      <c r="O216" s="287">
        <v>4194</v>
      </c>
      <c r="P216" s="287">
        <v>0</v>
      </c>
      <c r="Q216" s="287">
        <v>0</v>
      </c>
      <c r="R216" s="287">
        <v>0</v>
      </c>
      <c r="S216" s="287">
        <v>0</v>
      </c>
      <c r="T216" s="289">
        <v>0</v>
      </c>
      <c r="U216" s="289">
        <v>4194</v>
      </c>
      <c r="V216" s="289">
        <v>-806</v>
      </c>
      <c r="W216" s="290">
        <v>1.1921793037672865</v>
      </c>
      <c r="X216" s="291"/>
      <c r="Y216" s="291"/>
      <c r="Z216" s="292"/>
      <c r="AA216" s="292"/>
    </row>
    <row r="217" spans="1:27">
      <c r="A217" s="29" t="s">
        <v>1197</v>
      </c>
      <c r="B217" s="31" t="s">
        <v>4</v>
      </c>
      <c r="C217" s="17" t="s">
        <v>305</v>
      </c>
      <c r="D217" s="24" t="s">
        <v>306</v>
      </c>
      <c r="E217" s="23"/>
      <c r="F217" s="19">
        <v>12000</v>
      </c>
      <c r="G217" s="21">
        <v>12000</v>
      </c>
      <c r="H217" s="21">
        <v>6328</v>
      </c>
      <c r="I217" s="213">
        <f>VLOOKUP(C217,'202310-202403出荷数total2403220951'!B:F,5,0)</f>
        <v>11118</v>
      </c>
      <c r="J217" s="203">
        <f>VLOOKUP(C217,'出荷数2307～2406total241008110618'!B:F,5,0)</f>
        <v>17924</v>
      </c>
      <c r="K217" s="214">
        <f>VLOOKUP(C217,'出荷数2407-2506total250730101950'!B:F,5,0)</f>
        <v>22866</v>
      </c>
      <c r="L217" s="203">
        <f>VLOOKUP(C:C,total251219111800!B:F,5,0)</f>
        <v>6707</v>
      </c>
      <c r="M217" s="211">
        <v>12000</v>
      </c>
      <c r="N217" s="211">
        <v>12000</v>
      </c>
      <c r="O217" s="44">
        <v>23765</v>
      </c>
      <c r="P217" s="44">
        <v>200</v>
      </c>
      <c r="Q217" s="44">
        <v>0</v>
      </c>
      <c r="R217" s="44">
        <v>0</v>
      </c>
      <c r="S217" s="44">
        <v>1400</v>
      </c>
      <c r="T217" s="45">
        <v>-1200</v>
      </c>
      <c r="U217" s="45">
        <v>22365</v>
      </c>
      <c r="V217" s="45">
        <v>10365</v>
      </c>
      <c r="W217" s="41">
        <v>0.50073023158773211</v>
      </c>
      <c r="X217" s="46"/>
      <c r="Y217" s="46"/>
    </row>
    <row r="218" spans="1:27" s="200" customFormat="1">
      <c r="A218" s="192" t="s">
        <v>1198</v>
      </c>
      <c r="B218" s="212" t="s">
        <v>4</v>
      </c>
      <c r="C218" s="235" t="s">
        <v>307</v>
      </c>
      <c r="D218" s="236" t="s">
        <v>308</v>
      </c>
      <c r="E218" s="235"/>
      <c r="F218" s="194">
        <v>1239</v>
      </c>
      <c r="G218" s="196">
        <v>4390</v>
      </c>
      <c r="H218" s="196">
        <v>1654</v>
      </c>
      <c r="I218" s="196">
        <f>VLOOKUP(C218,'202310-202403出荷数total2403220951'!B:F,5,0)</f>
        <v>1019</v>
      </c>
      <c r="J218" s="196">
        <f>VLOOKUP(C218,'出荷数2307～2406total241008110618'!B:F,5,0)</f>
        <v>1675</v>
      </c>
      <c r="K218" s="214">
        <f>VLOOKUP(C218,'出荷数2407-2506total250730101950'!B:F,5,0)</f>
        <v>1472</v>
      </c>
      <c r="L218" s="203">
        <f>VLOOKUP(C:C,total251219111800!B:F,5,0)</f>
        <v>393</v>
      </c>
      <c r="M218" s="8"/>
      <c r="N218" s="21">
        <f t="shared" si="3"/>
        <v>393</v>
      </c>
      <c r="O218" s="196">
        <v>249</v>
      </c>
      <c r="P218" s="196">
        <v>150</v>
      </c>
      <c r="Q218" s="196">
        <v>0</v>
      </c>
      <c r="R218" s="196">
        <v>0</v>
      </c>
      <c r="S218" s="196">
        <v>150</v>
      </c>
      <c r="T218" s="197">
        <v>0</v>
      </c>
      <c r="U218" s="197">
        <v>99</v>
      </c>
      <c r="V218" s="197">
        <v>-294</v>
      </c>
      <c r="W218" s="198">
        <v>0.98496240601503759</v>
      </c>
      <c r="X218" s="199"/>
      <c r="Y218" s="199"/>
      <c r="Z218" s="201"/>
      <c r="AA218" s="201"/>
    </row>
    <row r="219" spans="1:27" s="200" customFormat="1">
      <c r="A219" s="192" t="s">
        <v>1199</v>
      </c>
      <c r="B219" s="212" t="s">
        <v>4</v>
      </c>
      <c r="C219" s="235" t="s">
        <v>309</v>
      </c>
      <c r="D219" s="236" t="s">
        <v>310</v>
      </c>
      <c r="E219" s="235"/>
      <c r="F219" s="194">
        <v>2732</v>
      </c>
      <c r="G219" s="196">
        <v>2477</v>
      </c>
      <c r="H219" s="196">
        <v>2224</v>
      </c>
      <c r="I219" s="196">
        <f>VLOOKUP(C219,'202310-202403出荷数total2403220951'!B:F,5,0)</f>
        <v>1052</v>
      </c>
      <c r="J219" s="196">
        <f>VLOOKUP(C219,'出荷数2307～2406total241008110618'!B:F,5,0)</f>
        <v>1883</v>
      </c>
      <c r="K219" s="214">
        <f>VLOOKUP(C219,'出荷数2407-2506total250730101950'!B:F,5,0)</f>
        <v>2091</v>
      </c>
      <c r="L219" s="203">
        <f>VLOOKUP(C:C,total251219111800!B:F,5,0)</f>
        <v>225</v>
      </c>
      <c r="M219" s="8"/>
      <c r="N219" s="21">
        <f t="shared" si="3"/>
        <v>225</v>
      </c>
      <c r="O219" s="196">
        <v>0</v>
      </c>
      <c r="P219" s="196">
        <v>0</v>
      </c>
      <c r="Q219" s="196">
        <v>0</v>
      </c>
      <c r="R219" s="196">
        <v>0</v>
      </c>
      <c r="S219" s="196">
        <v>0</v>
      </c>
      <c r="T219" s="197">
        <v>0</v>
      </c>
      <c r="U219" s="197">
        <v>0</v>
      </c>
      <c r="V219" s="197">
        <v>-225</v>
      </c>
      <c r="W219" s="198" t="e">
        <v>#DIV/0!</v>
      </c>
      <c r="X219" s="199"/>
      <c r="Y219" s="199"/>
      <c r="Z219" s="201"/>
      <c r="AA219" s="201"/>
    </row>
    <row r="220" spans="1:27">
      <c r="A220" s="29" t="s">
        <v>1200</v>
      </c>
      <c r="B220" s="31" t="s">
        <v>4</v>
      </c>
      <c r="C220" s="17" t="s">
        <v>311</v>
      </c>
      <c r="D220" s="24" t="s">
        <v>312</v>
      </c>
      <c r="E220" s="23"/>
      <c r="F220" s="19">
        <v>12340</v>
      </c>
      <c r="G220" s="21">
        <v>10150</v>
      </c>
      <c r="H220" s="21">
        <v>9935</v>
      </c>
      <c r="I220" s="213">
        <f>VLOOKUP(C220,'202310-202403出荷数total2403220951'!B:F,5,0)</f>
        <v>7434</v>
      </c>
      <c r="J220" s="203">
        <f>VLOOKUP(C220,'出荷数2307～2406total241008110618'!B:F,5,0)</f>
        <v>12788</v>
      </c>
      <c r="K220" s="214">
        <f>VLOOKUP(C220,'出荷数2407-2506total250730101950'!B:F,5,0)</f>
        <v>5703</v>
      </c>
      <c r="L220" s="203">
        <f>VLOOKUP(C:C,total251219111800!B:F,5,0)</f>
        <v>2980</v>
      </c>
      <c r="M220" s="8"/>
      <c r="N220" s="21">
        <f t="shared" si="3"/>
        <v>2980</v>
      </c>
      <c r="O220" s="44">
        <v>6510</v>
      </c>
      <c r="P220" s="44">
        <v>400</v>
      </c>
      <c r="Q220" s="44">
        <v>0</v>
      </c>
      <c r="R220" s="44">
        <v>0</v>
      </c>
      <c r="S220" s="44">
        <v>2600</v>
      </c>
      <c r="T220" s="45">
        <v>-2200</v>
      </c>
      <c r="U220" s="45">
        <v>3910</v>
      </c>
      <c r="V220" s="45">
        <v>930</v>
      </c>
      <c r="W220" s="41">
        <v>0.43125904486251809</v>
      </c>
      <c r="X220" s="46"/>
      <c r="Y220" s="46"/>
    </row>
    <row r="221" spans="1:27" ht="16.899999999999999" customHeight="1">
      <c r="A221" s="29" t="s">
        <v>1201</v>
      </c>
      <c r="B221" s="31" t="s">
        <v>4</v>
      </c>
      <c r="C221" s="17" t="s">
        <v>2897</v>
      </c>
      <c r="D221" s="24" t="s">
        <v>314</v>
      </c>
      <c r="E221" s="23"/>
      <c r="F221" s="19">
        <v>26335</v>
      </c>
      <c r="G221" s="21">
        <v>47559</v>
      </c>
      <c r="H221" s="21">
        <v>37707</v>
      </c>
      <c r="I221" s="213">
        <f>VLOOKUP(C221,'202310-202403出荷数total2403220951'!B:F,5,0)</f>
        <v>19173</v>
      </c>
      <c r="J221" s="203">
        <f>VLOOKUP(C221,'出荷数2307～2406total241008110618'!B:F,5,0)</f>
        <v>35560</v>
      </c>
      <c r="K221" s="214">
        <f>VLOOKUP(C221,'出荷数2407-2506total250730101950'!B:F,5,0)</f>
        <v>17847</v>
      </c>
      <c r="L221" s="203">
        <f>VLOOKUP(C:C,total251219111800!B:F,5,0)</f>
        <v>11400</v>
      </c>
      <c r="M221" s="8"/>
      <c r="N221" s="21">
        <f t="shared" si="3"/>
        <v>11400</v>
      </c>
      <c r="O221" s="44">
        <v>8753</v>
      </c>
      <c r="P221" s="44">
        <v>600</v>
      </c>
      <c r="Q221" s="44">
        <v>7000</v>
      </c>
      <c r="R221" s="44">
        <v>0</v>
      </c>
      <c r="S221" s="44">
        <v>1960</v>
      </c>
      <c r="T221" s="45">
        <v>-1360</v>
      </c>
      <c r="U221" s="45">
        <v>13793</v>
      </c>
      <c r="V221" s="45">
        <v>2393</v>
      </c>
      <c r="W221" s="41">
        <v>1.2188602587405111</v>
      </c>
      <c r="X221" s="46"/>
      <c r="Y221" s="46"/>
    </row>
    <row r="222" spans="1:27">
      <c r="A222" s="29"/>
      <c r="B222" s="31" t="s">
        <v>4</v>
      </c>
      <c r="C222" s="17" t="s">
        <v>4199</v>
      </c>
      <c r="D222" s="24" t="s">
        <v>314</v>
      </c>
      <c r="E222" s="23"/>
      <c r="F222" s="19"/>
      <c r="G222" s="21"/>
      <c r="H222" s="21"/>
      <c r="I222" s="213" t="e">
        <f>VLOOKUP(C222,'202310-202403出荷数total2403220951'!B:F,5,0)</f>
        <v>#N/A</v>
      </c>
      <c r="J222" s="203" t="e">
        <f>VLOOKUP(C222,'出荷数2307～2406total241008110618'!B:F,5,0)</f>
        <v>#N/A</v>
      </c>
      <c r="K222" s="214" t="e">
        <f>VLOOKUP(C222,'出荷数2407-2506total250730101950'!B:F,5,0)</f>
        <v>#N/A</v>
      </c>
      <c r="L222" s="203">
        <f>VLOOKUP(C:C,total251219111800!B:F,5,0)</f>
        <v>11</v>
      </c>
      <c r="M222" s="8"/>
      <c r="N222" s="21">
        <f t="shared" si="3"/>
        <v>11</v>
      </c>
      <c r="O222" s="44">
        <v>3746</v>
      </c>
      <c r="P222" s="44">
        <v>0</v>
      </c>
      <c r="Q222" s="44">
        <v>0</v>
      </c>
      <c r="R222" s="44">
        <v>0</v>
      </c>
      <c r="S222" s="44">
        <v>0</v>
      </c>
      <c r="T222" s="45">
        <v>0</v>
      </c>
      <c r="U222" s="45">
        <v>3746</v>
      </c>
      <c r="V222" s="45">
        <v>3735</v>
      </c>
      <c r="W222" s="41">
        <v>2.9364655632674853E-3</v>
      </c>
      <c r="X222" s="46"/>
      <c r="Y222" s="46"/>
    </row>
    <row r="223" spans="1:27">
      <c r="A223" s="29"/>
      <c r="B223" s="31" t="s">
        <v>4</v>
      </c>
      <c r="C223" s="17" t="s">
        <v>4200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VLOOKUP(C:C,total251219111800!B:F,5,0)</f>
        <v>11</v>
      </c>
      <c r="M223" s="8"/>
      <c r="N223" s="21">
        <f t="shared" si="3"/>
        <v>11</v>
      </c>
      <c r="O223" s="44">
        <v>3900</v>
      </c>
      <c r="P223" s="44">
        <v>0</v>
      </c>
      <c r="Q223" s="44">
        <v>0</v>
      </c>
      <c r="R223" s="44">
        <v>0</v>
      </c>
      <c r="S223" s="44">
        <v>0</v>
      </c>
      <c r="T223" s="45">
        <v>0</v>
      </c>
      <c r="U223" s="45">
        <v>3900</v>
      </c>
      <c r="V223" s="45">
        <v>3889</v>
      </c>
      <c r="W223" s="41">
        <v>2.8205128205128207E-3</v>
      </c>
      <c r="X223" s="46"/>
      <c r="Y223" s="46"/>
    </row>
    <row r="224" spans="1:27" s="152" customFormat="1">
      <c r="A224" s="144" t="s">
        <v>1202</v>
      </c>
      <c r="B224" s="155" t="s">
        <v>4</v>
      </c>
      <c r="C224" s="153" t="s">
        <v>315</v>
      </c>
      <c r="D224" s="154" t="s">
        <v>316</v>
      </c>
      <c r="E224" s="153"/>
      <c r="F224" s="146">
        <v>907</v>
      </c>
      <c r="G224" s="148">
        <v>943</v>
      </c>
      <c r="H224" s="148">
        <v>489</v>
      </c>
      <c r="I224" s="148">
        <f>VLOOKUP(C224,'202310-202403出荷数total2403220951'!B:F,5,0)</f>
        <v>831</v>
      </c>
      <c r="J224" s="148">
        <f>VLOOKUP(C224,'出荷数2307～2406total241008110618'!B:F,5,0)</f>
        <v>833</v>
      </c>
      <c r="K224" s="214" t="e">
        <f>VLOOKUP(C224,'出荷数2407-2506total250730101950'!B:F,5,0)</f>
        <v>#N/A</v>
      </c>
      <c r="L224" s="203" t="e">
        <f>VLOOKUP(C:C,total251219111800!B:F,5,0)</f>
        <v>#N/A</v>
      </c>
      <c r="M224" s="8"/>
      <c r="N224" s="21" t="e">
        <f t="shared" si="3"/>
        <v>#N/A</v>
      </c>
      <c r="O224" s="148">
        <v>0</v>
      </c>
      <c r="P224" s="148">
        <v>0</v>
      </c>
      <c r="Q224" s="148">
        <v>0</v>
      </c>
      <c r="R224" s="148">
        <v>0</v>
      </c>
      <c r="S224" s="148">
        <v>0</v>
      </c>
      <c r="T224" s="149">
        <v>0</v>
      </c>
      <c r="U224" s="149">
        <v>0</v>
      </c>
      <c r="V224" s="149" t="e">
        <v>#N/A</v>
      </c>
      <c r="W224" s="150" t="e">
        <v>#N/A</v>
      </c>
      <c r="X224" s="151"/>
      <c r="Y224" s="151"/>
      <c r="Z224" s="191"/>
      <c r="AA224" s="191"/>
    </row>
    <row r="225" spans="1:27">
      <c r="A225" s="29" t="s">
        <v>1203</v>
      </c>
      <c r="B225" s="31" t="s">
        <v>4</v>
      </c>
      <c r="C225" s="17" t="s">
        <v>317</v>
      </c>
      <c r="D225" s="24" t="s">
        <v>318</v>
      </c>
      <c r="E225" s="23"/>
      <c r="F225" s="19">
        <v>12503</v>
      </c>
      <c r="G225" s="21">
        <v>14579</v>
      </c>
      <c r="H225" s="21">
        <v>13726</v>
      </c>
      <c r="I225" s="8">
        <f>VLOOKUP(C225,'202310-202403出荷数total2403220951'!B:F,5,0)</f>
        <v>6205</v>
      </c>
      <c r="J225" s="203">
        <f>VLOOKUP(C225,'出荷数2307～2406total241008110618'!B:F,5,0)</f>
        <v>11316</v>
      </c>
      <c r="K225" s="214">
        <f>VLOOKUP(C225,'出荷数2407-2506total250730101950'!B:F,5,0)</f>
        <v>8644</v>
      </c>
      <c r="L225" s="203">
        <f>VLOOKUP(C:C,total251219111800!B:F,5,0)</f>
        <v>4389</v>
      </c>
      <c r="M225" s="8"/>
      <c r="N225" s="21">
        <f t="shared" si="3"/>
        <v>4389</v>
      </c>
      <c r="O225" s="44">
        <v>2083</v>
      </c>
      <c r="P225" s="44">
        <v>0</v>
      </c>
      <c r="Q225" s="44">
        <v>5000</v>
      </c>
      <c r="R225" s="44">
        <v>0</v>
      </c>
      <c r="S225" s="44">
        <v>194</v>
      </c>
      <c r="T225" s="45">
        <v>-194</v>
      </c>
      <c r="U225" s="45">
        <v>6889</v>
      </c>
      <c r="V225" s="45">
        <v>2500</v>
      </c>
      <c r="W225" s="41">
        <v>2.1070571291406623</v>
      </c>
      <c r="X225" s="46"/>
      <c r="Y225" s="46"/>
    </row>
    <row r="226" spans="1:27" s="200" customFormat="1">
      <c r="A226" s="192"/>
      <c r="B226" s="212" t="s">
        <v>4</v>
      </c>
      <c r="C226" s="235" t="s">
        <v>3948</v>
      </c>
      <c r="D226" s="236" t="s">
        <v>318</v>
      </c>
      <c r="E226" s="235"/>
      <c r="F226" s="194"/>
      <c r="G226" s="196"/>
      <c r="H226" s="196"/>
      <c r="I226" s="196"/>
      <c r="J226" s="196"/>
      <c r="K226" s="214">
        <f>VLOOKUP(C226,'出荷数2407-2506total250730101950'!B:F,5,0)</f>
        <v>6000</v>
      </c>
      <c r="L226" s="203">
        <f>VLOOKUP(C:C,total251219111800!B:F,5,0)</f>
        <v>1500</v>
      </c>
      <c r="M226" s="8"/>
      <c r="N226" s="21">
        <f t="shared" si="3"/>
        <v>1500</v>
      </c>
      <c r="O226" s="196">
        <v>333</v>
      </c>
      <c r="P226" s="196">
        <v>0</v>
      </c>
      <c r="Q226" s="196">
        <v>0</v>
      </c>
      <c r="R226" s="196">
        <v>0</v>
      </c>
      <c r="S226" s="196">
        <v>0</v>
      </c>
      <c r="T226" s="197">
        <v>0</v>
      </c>
      <c r="U226" s="197">
        <v>333</v>
      </c>
      <c r="V226" s="197">
        <v>-1167</v>
      </c>
      <c r="W226" s="198">
        <v>4.5045045045045047</v>
      </c>
      <c r="X226" s="199"/>
      <c r="Y226" s="199"/>
      <c r="Z226" s="201"/>
      <c r="AA226" s="201"/>
    </row>
    <row r="227" spans="1:27">
      <c r="A227" s="29" t="s">
        <v>1204</v>
      </c>
      <c r="B227" s="31" t="s">
        <v>4</v>
      </c>
      <c r="C227" s="17" t="s">
        <v>319</v>
      </c>
      <c r="D227" s="24" t="s">
        <v>320</v>
      </c>
      <c r="E227" s="23"/>
      <c r="F227" s="19">
        <v>9898</v>
      </c>
      <c r="G227" s="21">
        <v>6601</v>
      </c>
      <c r="H227" s="21">
        <v>8834</v>
      </c>
      <c r="I227" s="8">
        <f>VLOOKUP(C227,'202310-202403出荷数total2403220951'!B:F,5,0)</f>
        <v>2819</v>
      </c>
      <c r="J227" s="203">
        <f>VLOOKUP(C227,'出荷数2307～2406total241008110618'!B:F,5,0)</f>
        <v>6287</v>
      </c>
      <c r="K227" s="214">
        <f>VLOOKUP(C227,'出荷数2407-2506total250730101950'!B:F,5,0)</f>
        <v>6687</v>
      </c>
      <c r="L227" s="203">
        <f>VLOOKUP(C:C,total251219111800!B:F,5,0)</f>
        <v>1798</v>
      </c>
      <c r="M227" s="8"/>
      <c r="N227" s="21">
        <f t="shared" si="3"/>
        <v>1798</v>
      </c>
      <c r="O227" s="44">
        <v>5975</v>
      </c>
      <c r="P227" s="44">
        <v>580</v>
      </c>
      <c r="Q227" s="44">
        <v>0</v>
      </c>
      <c r="R227" s="44">
        <v>0</v>
      </c>
      <c r="S227" s="44">
        <v>580</v>
      </c>
      <c r="T227" s="45">
        <v>0</v>
      </c>
      <c r="U227" s="45">
        <v>5395</v>
      </c>
      <c r="V227" s="45">
        <v>3597</v>
      </c>
      <c r="W227" s="41">
        <v>0.2742944317315027</v>
      </c>
      <c r="X227" s="46"/>
      <c r="Y227" s="46"/>
    </row>
    <row r="228" spans="1:27">
      <c r="A228" s="29" t="s">
        <v>1205</v>
      </c>
      <c r="B228" s="31" t="s">
        <v>4</v>
      </c>
      <c r="C228" s="17" t="s">
        <v>321</v>
      </c>
      <c r="D228" s="24" t="s">
        <v>322</v>
      </c>
      <c r="E228" s="23"/>
      <c r="F228" s="19">
        <v>10228</v>
      </c>
      <c r="G228" s="21">
        <v>9171</v>
      </c>
      <c r="H228" s="21">
        <v>11029</v>
      </c>
      <c r="I228" s="8">
        <f>VLOOKUP(C228,'202310-202403出荷数total2403220951'!B:F,5,0)</f>
        <v>2992</v>
      </c>
      <c r="J228" s="203">
        <f>VLOOKUP(C228,'出荷数2307～2406total241008110618'!B:F,5,0)</f>
        <v>6316</v>
      </c>
      <c r="K228" s="214">
        <f>VLOOKUP(C228,'出荷数2407-2506total250730101950'!B:F,5,0)</f>
        <v>9066</v>
      </c>
      <c r="L228" s="203">
        <f>VLOOKUP(C:C,total251219111800!B:F,5,0)</f>
        <v>2495</v>
      </c>
      <c r="M228" s="8"/>
      <c r="N228" s="21">
        <f t="shared" si="3"/>
        <v>2495</v>
      </c>
      <c r="O228" s="44">
        <v>8900</v>
      </c>
      <c r="P228" s="44">
        <v>30</v>
      </c>
      <c r="Q228" s="44">
        <v>720</v>
      </c>
      <c r="R228" s="44">
        <v>0</v>
      </c>
      <c r="S228" s="44">
        <v>870</v>
      </c>
      <c r="T228" s="45">
        <v>-840</v>
      </c>
      <c r="U228" s="45">
        <v>8750</v>
      </c>
      <c r="V228" s="45">
        <v>6255</v>
      </c>
      <c r="W228" s="41">
        <v>0.27939529675251962</v>
      </c>
      <c r="X228" s="46"/>
      <c r="Y228" s="46"/>
    </row>
    <row r="229" spans="1:27">
      <c r="A229" s="29" t="s">
        <v>1206</v>
      </c>
      <c r="B229" s="31" t="s">
        <v>4</v>
      </c>
      <c r="C229" s="6" t="s">
        <v>260</v>
      </c>
      <c r="D229" s="20" t="s">
        <v>261</v>
      </c>
      <c r="E229" s="19"/>
      <c r="F229" s="19">
        <v>573</v>
      </c>
      <c r="G229" s="21">
        <v>1775</v>
      </c>
      <c r="H229" s="21">
        <v>1468</v>
      </c>
      <c r="I229" s="8">
        <f>VLOOKUP(C229,'202310-202403出荷数total2403220951'!B:F,5,0)</f>
        <v>525</v>
      </c>
      <c r="J229" s="203">
        <f>VLOOKUP(C229,'出荷数2307～2406total241008110618'!B:F,5,0)</f>
        <v>1084</v>
      </c>
      <c r="K229" s="214">
        <f>VLOOKUP(C229,'出荷数2407-2506total250730101950'!B:F,5,0)</f>
        <v>2352</v>
      </c>
      <c r="L229" s="203">
        <f>VLOOKUP(C:C,total251219111800!B:F,5,0)</f>
        <v>679</v>
      </c>
      <c r="M229" s="8"/>
      <c r="N229" s="21">
        <f t="shared" si="3"/>
        <v>679</v>
      </c>
      <c r="O229" s="44">
        <v>3292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3292</v>
      </c>
      <c r="V229" s="45">
        <v>2613</v>
      </c>
      <c r="W229" s="41">
        <v>0.20625759416767922</v>
      </c>
      <c r="X229" s="46"/>
      <c r="Y229" s="46"/>
    </row>
    <row r="230" spans="1:27" s="152" customFormat="1">
      <c r="A230" s="144" t="s">
        <v>1207</v>
      </c>
      <c r="B230" s="155" t="s">
        <v>4</v>
      </c>
      <c r="C230" s="153" t="s">
        <v>323</v>
      </c>
      <c r="D230" s="154" t="s">
        <v>324</v>
      </c>
      <c r="E230" s="153"/>
      <c r="F230" s="146">
        <v>4048</v>
      </c>
      <c r="G230" s="148">
        <v>1912</v>
      </c>
      <c r="H230" s="148">
        <v>2073</v>
      </c>
      <c r="I230" s="148">
        <f>VLOOKUP(C230,'202310-202403出荷数total2403220951'!B:F,5,0)</f>
        <v>1230</v>
      </c>
      <c r="J230" s="148">
        <f>VLOOKUP(C230,'出荷数2307～2406total241008110618'!B:F,5,0)</f>
        <v>1618</v>
      </c>
      <c r="K230" s="214">
        <f>VLOOKUP(C230,'出荷数2407-2506total250730101950'!B:F,5,0)</f>
        <v>1274</v>
      </c>
      <c r="L230" s="203" t="e">
        <f>VLOOKUP(C:C,total251219111800!B:F,5,0)</f>
        <v>#N/A</v>
      </c>
      <c r="M230" s="8"/>
      <c r="N230" s="21" t="e">
        <f t="shared" si="3"/>
        <v>#N/A</v>
      </c>
      <c r="O230" s="148">
        <v>0</v>
      </c>
      <c r="P230" s="148">
        <v>0</v>
      </c>
      <c r="Q230" s="148">
        <v>0</v>
      </c>
      <c r="R230" s="148">
        <v>0</v>
      </c>
      <c r="S230" s="148">
        <v>0</v>
      </c>
      <c r="T230" s="149">
        <v>0</v>
      </c>
      <c r="U230" s="149">
        <v>0</v>
      </c>
      <c r="V230" s="149" t="e">
        <v>#N/A</v>
      </c>
      <c r="W230" s="150" t="e">
        <v>#N/A</v>
      </c>
      <c r="X230" s="151"/>
      <c r="Y230" s="151"/>
      <c r="Z230" s="191"/>
      <c r="AA230" s="191"/>
    </row>
    <row r="231" spans="1:27" s="152" customFormat="1">
      <c r="A231" s="144" t="s">
        <v>1208</v>
      </c>
      <c r="B231" s="155" t="s">
        <v>4</v>
      </c>
      <c r="C231" s="153" t="s">
        <v>325</v>
      </c>
      <c r="D231" s="154" t="s">
        <v>326</v>
      </c>
      <c r="E231" s="153"/>
      <c r="F231" s="146">
        <v>1310</v>
      </c>
      <c r="G231" s="148">
        <v>1493</v>
      </c>
      <c r="H231" s="148">
        <v>1407</v>
      </c>
      <c r="I231" s="148">
        <f>VLOOKUP(C231,'202310-202403出荷数total2403220951'!B:F,5,0)</f>
        <v>699</v>
      </c>
      <c r="J231" s="148">
        <f>VLOOKUP(C231,'出荷数2307～2406total241008110618'!B:F,5,0)</f>
        <v>946</v>
      </c>
      <c r="K231" s="214">
        <f>VLOOKUP(C231,'出荷数2407-2506total250730101950'!B:F,5,0)</f>
        <v>567</v>
      </c>
      <c r="L231" s="203" t="e">
        <f>VLOOKUP(C:C,total251219111800!B:F,5,0)</f>
        <v>#N/A</v>
      </c>
      <c r="M231" s="8"/>
      <c r="N231" s="21" t="e">
        <f t="shared" si="3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>
      <c r="A232" s="29" t="s">
        <v>1209</v>
      </c>
      <c r="B232" s="31" t="s">
        <v>4</v>
      </c>
      <c r="C232" s="6" t="s">
        <v>262</v>
      </c>
      <c r="D232" s="20" t="s">
        <v>263</v>
      </c>
      <c r="E232" s="19"/>
      <c r="F232" s="19">
        <v>1730</v>
      </c>
      <c r="G232" s="21">
        <v>1717</v>
      </c>
      <c r="H232" s="21">
        <v>1895</v>
      </c>
      <c r="I232" s="8">
        <f>VLOOKUP(C232,'202310-202403出荷数total2403220951'!B:F,5,0)</f>
        <v>573</v>
      </c>
      <c r="J232" s="203">
        <f>VLOOKUP(C232,'出荷数2307～2406total241008110618'!B:F,5,0)</f>
        <v>1029</v>
      </c>
      <c r="K232" s="214">
        <f>VLOOKUP(C232,'出荷数2407-2506total250730101950'!B:F,5,0)</f>
        <v>678</v>
      </c>
      <c r="L232" s="203">
        <f>VLOOKUP(C:C,total251219111800!B:F,5,0)</f>
        <v>321</v>
      </c>
      <c r="M232" s="8"/>
      <c r="N232" s="21">
        <f t="shared" si="3"/>
        <v>321</v>
      </c>
      <c r="O232" s="44">
        <v>2145</v>
      </c>
      <c r="P232" s="44">
        <v>0</v>
      </c>
      <c r="Q232" s="44">
        <v>0</v>
      </c>
      <c r="R232" s="44">
        <v>0</v>
      </c>
      <c r="S232" s="44">
        <v>0</v>
      </c>
      <c r="T232" s="45">
        <v>0</v>
      </c>
      <c r="U232" s="45">
        <v>2145</v>
      </c>
      <c r="V232" s="45">
        <v>1824</v>
      </c>
      <c r="W232" s="41">
        <v>0.14965034965034965</v>
      </c>
      <c r="X232" s="46"/>
      <c r="Y232" s="46"/>
    </row>
    <row r="233" spans="1:27">
      <c r="A233" s="29" t="s">
        <v>1210</v>
      </c>
      <c r="B233" s="31" t="s">
        <v>4</v>
      </c>
      <c r="C233" s="17" t="s">
        <v>327</v>
      </c>
      <c r="D233" s="24" t="s">
        <v>328</v>
      </c>
      <c r="E233" s="23"/>
      <c r="F233" s="19">
        <v>1710</v>
      </c>
      <c r="G233" s="21">
        <v>1333</v>
      </c>
      <c r="H233" s="21">
        <v>1404</v>
      </c>
      <c r="I233" s="8">
        <f>VLOOKUP(C233,'202310-202403出荷数total2403220951'!B:F,5,0)</f>
        <v>317</v>
      </c>
      <c r="J233" s="203">
        <f>VLOOKUP(C233,'出荷数2307～2406total241008110618'!B:F,5,0)</f>
        <v>490</v>
      </c>
      <c r="K233" s="214">
        <f>VLOOKUP(C233,'出荷数2407-2506total250730101950'!B:F,5,0)</f>
        <v>495</v>
      </c>
      <c r="L233" s="203">
        <f>VLOOKUP(C:C,total251219111800!B:F,5,0)</f>
        <v>423</v>
      </c>
      <c r="M233" s="8"/>
      <c r="N233" s="21">
        <f t="shared" si="3"/>
        <v>423</v>
      </c>
      <c r="O233" s="44">
        <v>1896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1896</v>
      </c>
      <c r="V233" s="45">
        <v>1473</v>
      </c>
      <c r="W233" s="41">
        <v>0.22310126582278481</v>
      </c>
      <c r="X233" s="46"/>
      <c r="Y233" s="46"/>
    </row>
    <row r="234" spans="1:27" s="152" customFormat="1" ht="15.75">
      <c r="A234" s="144" t="s">
        <v>1211</v>
      </c>
      <c r="B234" s="155" t="s">
        <v>4</v>
      </c>
      <c r="C234" s="153" t="s">
        <v>264</v>
      </c>
      <c r="D234" s="154" t="s">
        <v>265</v>
      </c>
      <c r="E234" s="153"/>
      <c r="F234" s="146">
        <v>4845</v>
      </c>
      <c r="G234" s="148">
        <v>7700</v>
      </c>
      <c r="H234" s="148">
        <v>1951</v>
      </c>
      <c r="I234" s="148" t="e">
        <f>VLOOKUP(C234,'202310-202403出荷数total2403220951'!B:F,5,0)</f>
        <v>#N/A</v>
      </c>
      <c r="J234" s="148" t="e">
        <f>VLOOKUP(C234,'出荷数2307～2406total241008110618'!B:F,5,0)</f>
        <v>#N/A</v>
      </c>
      <c r="K234" s="214" t="e">
        <f>VLOOKUP(C234,'出荷数2407-2506total250730101950'!B:F,5,0)</f>
        <v>#N/A</v>
      </c>
      <c r="L234" s="203" t="e">
        <f>VLOOKUP(C:C,total251219111800!B:F,5,0)</f>
        <v>#N/A</v>
      </c>
      <c r="M234" s="8"/>
      <c r="N234" s="21" t="e">
        <f t="shared" si="3"/>
        <v>#N/A</v>
      </c>
      <c r="O234" s="148">
        <v>0</v>
      </c>
      <c r="P234" s="148">
        <v>0</v>
      </c>
      <c r="Q234" s="148">
        <v>0</v>
      </c>
      <c r="R234" s="148">
        <v>0</v>
      </c>
      <c r="S234" s="148">
        <v>0</v>
      </c>
      <c r="T234" s="149">
        <v>0</v>
      </c>
      <c r="U234" s="149">
        <v>0</v>
      </c>
      <c r="V234" s="149" t="e">
        <v>#N/A</v>
      </c>
      <c r="W234" s="150" t="e">
        <v>#N/A</v>
      </c>
      <c r="X234" s="151"/>
      <c r="Y234" s="151"/>
    </row>
    <row r="235" spans="1:27">
      <c r="A235" s="29" t="s">
        <v>1212</v>
      </c>
      <c r="B235" s="31" t="s">
        <v>4</v>
      </c>
      <c r="C235" s="17" t="s">
        <v>329</v>
      </c>
      <c r="D235" s="24" t="s">
        <v>330</v>
      </c>
      <c r="E235" s="23"/>
      <c r="F235" s="19">
        <v>11021</v>
      </c>
      <c r="G235" s="21">
        <v>6767</v>
      </c>
      <c r="H235" s="21">
        <v>4852</v>
      </c>
      <c r="I235" s="8">
        <f>VLOOKUP(C235,'202310-202403出荷数total2403220951'!B:F,5,0)</f>
        <v>2771</v>
      </c>
      <c r="J235" s="203">
        <f>VLOOKUP(C235,'出荷数2307～2406total241008110618'!B:F,5,0)</f>
        <v>4651</v>
      </c>
      <c r="K235" s="214">
        <f>VLOOKUP(C235,'出荷数2407-2506total250730101950'!B:F,5,0)</f>
        <v>5139</v>
      </c>
      <c r="L235" s="203">
        <f>VLOOKUP(C:C,total251219111800!B:F,5,0)</f>
        <v>2498</v>
      </c>
      <c r="M235" s="211">
        <v>3000</v>
      </c>
      <c r="N235" s="211">
        <v>3000</v>
      </c>
      <c r="O235" s="44">
        <v>6971</v>
      </c>
      <c r="P235" s="44">
        <v>750</v>
      </c>
      <c r="Q235" s="44">
        <v>0</v>
      </c>
      <c r="R235" s="44">
        <v>0</v>
      </c>
      <c r="S235" s="44">
        <v>850</v>
      </c>
      <c r="T235" s="45">
        <v>-100</v>
      </c>
      <c r="U235" s="45">
        <v>6121</v>
      </c>
      <c r="V235" s="45">
        <v>3121</v>
      </c>
      <c r="W235" s="41">
        <v>0.38855070586711565</v>
      </c>
      <c r="X235" s="46"/>
      <c r="Y235" s="46"/>
    </row>
    <row r="236" spans="1:27" s="152" customFormat="1" ht="15.75">
      <c r="A236" s="144" t="s">
        <v>1213</v>
      </c>
      <c r="B236" s="155" t="s">
        <v>4</v>
      </c>
      <c r="C236" s="153" t="s">
        <v>331</v>
      </c>
      <c r="D236" s="154" t="s">
        <v>1309</v>
      </c>
      <c r="E236" s="153" t="s">
        <v>186</v>
      </c>
      <c r="F236" s="146">
        <v>1700</v>
      </c>
      <c r="G236" s="148">
        <v>294</v>
      </c>
      <c r="H236" s="148">
        <v>198</v>
      </c>
      <c r="I236" s="148" t="e">
        <f>VLOOKUP(C236,'202310-202403出荷数total2403220951'!B:F,5,0)</f>
        <v>#N/A</v>
      </c>
      <c r="J236" s="148" t="e">
        <f>VLOOKUP(C236,'出荷数2307～2406total241008110618'!B:F,5,0)</f>
        <v>#N/A</v>
      </c>
      <c r="K236" s="214" t="e">
        <f>VLOOKUP(C236,'出荷数2407-2506total250730101950'!B:F,5,0)</f>
        <v>#N/A</v>
      </c>
      <c r="L236" s="203" t="e">
        <f>VLOOKUP(C:C,total251219111800!B:F,5,0)</f>
        <v>#N/A</v>
      </c>
      <c r="M236" s="8"/>
      <c r="N236" s="21" t="e">
        <f t="shared" si="3"/>
        <v>#N/A</v>
      </c>
      <c r="O236" s="148">
        <v>0</v>
      </c>
      <c r="P236" s="148">
        <v>0</v>
      </c>
      <c r="Q236" s="148">
        <v>0</v>
      </c>
      <c r="R236" s="148">
        <v>0</v>
      </c>
      <c r="S236" s="148">
        <v>0</v>
      </c>
      <c r="T236" s="149">
        <v>0</v>
      </c>
      <c r="U236" s="149">
        <v>0</v>
      </c>
      <c r="V236" s="149" t="e">
        <v>#N/A</v>
      </c>
      <c r="W236" s="150" t="e">
        <v>#N/A</v>
      </c>
      <c r="X236" s="151"/>
      <c r="Y236" s="151"/>
    </row>
    <row r="237" spans="1:27" s="152" customFormat="1">
      <c r="A237" s="144" t="s">
        <v>1214</v>
      </c>
      <c r="B237" s="155" t="s">
        <v>4</v>
      </c>
      <c r="C237" s="153" t="s">
        <v>266</v>
      </c>
      <c r="D237" s="154" t="s">
        <v>1266</v>
      </c>
      <c r="E237" s="153"/>
      <c r="F237" s="146">
        <v>2398</v>
      </c>
      <c r="G237" s="148">
        <v>1863</v>
      </c>
      <c r="H237" s="148">
        <v>1640</v>
      </c>
      <c r="I237" s="148">
        <f>VLOOKUP(C237,'202310-202403出荷数total2403220951'!B:F,5,0)</f>
        <v>720</v>
      </c>
      <c r="J237" s="148">
        <f>VLOOKUP(C237,'出荷数2307～2406total241008110618'!B:F,5,0)</f>
        <v>4600</v>
      </c>
      <c r="K237" s="214" t="e">
        <f>VLOOKUP(C237,'出荷数2407-2506total250730101950'!B:F,5,0)</f>
        <v>#N/A</v>
      </c>
      <c r="L237" s="203" t="e">
        <f>VLOOKUP(C:C,total251219111800!B:F,5,0)</f>
        <v>#N/A</v>
      </c>
      <c r="M237" s="8"/>
      <c r="N237" s="21" t="e">
        <f t="shared" si="3"/>
        <v>#N/A</v>
      </c>
      <c r="O237" s="148">
        <v>6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6</v>
      </c>
      <c r="V237" s="149" t="e">
        <v>#N/A</v>
      </c>
      <c r="W237" s="150" t="e">
        <v>#N/A</v>
      </c>
      <c r="X237" s="151"/>
      <c r="Y237" s="151"/>
      <c r="Z237" s="191"/>
      <c r="AA237" s="191"/>
    </row>
    <row r="238" spans="1:27" s="152" customFormat="1">
      <c r="A238" s="144" t="s">
        <v>1215</v>
      </c>
      <c r="B238" s="155" t="s">
        <v>4</v>
      </c>
      <c r="C238" s="153" t="s">
        <v>267</v>
      </c>
      <c r="D238" s="154" t="s">
        <v>1265</v>
      </c>
      <c r="E238" s="153"/>
      <c r="F238" s="146">
        <v>5642</v>
      </c>
      <c r="G238" s="148">
        <v>200</v>
      </c>
      <c r="H238" s="148">
        <v>1430</v>
      </c>
      <c r="I238" s="148">
        <f>VLOOKUP(C238,'202310-202403出荷数total2403220951'!B:F,5,0)</f>
        <v>285</v>
      </c>
      <c r="J238" s="148">
        <f>VLOOKUP(C238,'出荷数2307～2406total241008110618'!B:F,5,0)</f>
        <v>287</v>
      </c>
      <c r="K238" s="214">
        <f>VLOOKUP(C238,'出荷数2407-2506total250730101950'!B:F,5,0)</f>
        <v>291</v>
      </c>
      <c r="L238" s="203">
        <f>VLOOKUP(C:C,total251219111800!B:F,5,0)</f>
        <v>228</v>
      </c>
      <c r="M238" s="8"/>
      <c r="N238" s="21">
        <f t="shared" si="3"/>
        <v>228</v>
      </c>
      <c r="O238" s="148">
        <v>1076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1076</v>
      </c>
      <c r="V238" s="149">
        <v>848</v>
      </c>
      <c r="W238" s="150">
        <v>0.21189591078066913</v>
      </c>
      <c r="X238" s="151"/>
      <c r="Y238" s="151"/>
      <c r="Z238" s="191"/>
      <c r="AA238" s="191"/>
    </row>
    <row r="239" spans="1:27" s="200" customFormat="1">
      <c r="A239" s="192" t="s">
        <v>1216</v>
      </c>
      <c r="B239" s="212" t="s">
        <v>4</v>
      </c>
      <c r="C239" s="235" t="s">
        <v>332</v>
      </c>
      <c r="D239" s="236" t="s">
        <v>333</v>
      </c>
      <c r="E239" s="235"/>
      <c r="F239" s="194">
        <v>428</v>
      </c>
      <c r="G239" s="196">
        <v>1103</v>
      </c>
      <c r="H239" s="196">
        <v>787</v>
      </c>
      <c r="I239" s="196">
        <f>VLOOKUP(C239,'202310-202403出荷数total2403220951'!B:F,5,0)</f>
        <v>481</v>
      </c>
      <c r="J239" s="196">
        <f>VLOOKUP(C239,'出荷数2307～2406total241008110618'!B:F,5,0)</f>
        <v>533</v>
      </c>
      <c r="K239" s="196">
        <f>VLOOKUP(C239,'出荷数2407-2506total250730101950'!B:F,5,0)</f>
        <v>617</v>
      </c>
      <c r="L239" s="196">
        <f>VLOOKUP(C:C,total251219111800!B:F,5,0)</f>
        <v>66</v>
      </c>
      <c r="M239" s="196"/>
      <c r="N239" s="196">
        <f t="shared" si="3"/>
        <v>66</v>
      </c>
      <c r="O239" s="196">
        <v>279</v>
      </c>
      <c r="P239" s="196">
        <v>0</v>
      </c>
      <c r="Q239" s="196">
        <v>0</v>
      </c>
      <c r="R239" s="196">
        <v>0</v>
      </c>
      <c r="S239" s="196">
        <v>0</v>
      </c>
      <c r="T239" s="197">
        <v>0</v>
      </c>
      <c r="U239" s="197">
        <v>279</v>
      </c>
      <c r="V239" s="197">
        <v>213</v>
      </c>
      <c r="W239" s="198">
        <v>0.23655913978494625</v>
      </c>
      <c r="X239" s="199" t="s">
        <v>4410</v>
      </c>
      <c r="Y239" s="199"/>
      <c r="Z239" s="201"/>
      <c r="AA239" s="201"/>
    </row>
    <row r="240" spans="1:27" s="200" customFormat="1">
      <c r="A240" s="192" t="s">
        <v>1217</v>
      </c>
      <c r="B240" s="212" t="s">
        <v>4</v>
      </c>
      <c r="C240" s="235" t="s">
        <v>268</v>
      </c>
      <c r="D240" s="236" t="s">
        <v>4102</v>
      </c>
      <c r="E240" s="235"/>
      <c r="F240" s="194">
        <v>1178</v>
      </c>
      <c r="G240" s="196">
        <v>1650</v>
      </c>
      <c r="H240" s="196">
        <v>1270</v>
      </c>
      <c r="I240" s="196">
        <f>VLOOKUP(C240,'202310-202403出荷数total2403220951'!B:F,5,0)</f>
        <v>496</v>
      </c>
      <c r="J240" s="196">
        <f>VLOOKUP(C240,'出荷数2307～2406total241008110618'!B:F,5,0)</f>
        <v>962</v>
      </c>
      <c r="K240" s="214">
        <f>VLOOKUP(C240,'出荷数2407-2506total250730101950'!B:F,5,0)</f>
        <v>596</v>
      </c>
      <c r="L240" s="203">
        <f>VLOOKUP(C:C,total251219111800!B:F,5,0)</f>
        <v>103</v>
      </c>
      <c r="M240" s="8"/>
      <c r="N240" s="21">
        <f t="shared" si="3"/>
        <v>103</v>
      </c>
      <c r="O240" s="196">
        <v>15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15</v>
      </c>
      <c r="V240" s="197">
        <v>-88</v>
      </c>
      <c r="W240" s="198">
        <v>6.8666666666666663</v>
      </c>
      <c r="X240" s="199"/>
      <c r="Y240" s="199"/>
      <c r="Z240" s="201"/>
      <c r="AA240" s="201"/>
    </row>
    <row r="241" spans="1:27">
      <c r="A241" s="29" t="s">
        <v>1218</v>
      </c>
      <c r="B241" s="31" t="s">
        <v>4</v>
      </c>
      <c r="C241" s="17" t="s">
        <v>270</v>
      </c>
      <c r="D241" s="24" t="s">
        <v>271</v>
      </c>
      <c r="E241" s="23"/>
      <c r="F241" s="19">
        <v>3399</v>
      </c>
      <c r="G241" s="21">
        <v>3090</v>
      </c>
      <c r="H241" s="21">
        <v>3886</v>
      </c>
      <c r="I241" s="8">
        <f>VLOOKUP(C241,'202310-202403出荷数total2403220951'!B:F,5,0)</f>
        <v>1077</v>
      </c>
      <c r="J241" s="203">
        <f>VLOOKUP(C241,'出荷数2307～2406total241008110618'!B:F,5,0)</f>
        <v>1997</v>
      </c>
      <c r="K241" s="214">
        <f>VLOOKUP(C241,'出荷数2407-2506total250730101950'!B:F,5,0)</f>
        <v>1751</v>
      </c>
      <c r="L241" s="203">
        <f>VLOOKUP(C:C,total251219111800!B:F,5,0)</f>
        <v>495</v>
      </c>
      <c r="M241" s="8"/>
      <c r="N241" s="21">
        <f t="shared" si="3"/>
        <v>495</v>
      </c>
      <c r="O241" s="44">
        <v>1764</v>
      </c>
      <c r="P241" s="44">
        <v>0</v>
      </c>
      <c r="Q241" s="44">
        <v>0</v>
      </c>
      <c r="R241" s="44">
        <v>0</v>
      </c>
      <c r="S241" s="44">
        <v>0</v>
      </c>
      <c r="T241" s="45">
        <v>0</v>
      </c>
      <c r="U241" s="45">
        <v>1764</v>
      </c>
      <c r="V241" s="45">
        <v>1269</v>
      </c>
      <c r="W241" s="41">
        <v>0.28061224489795916</v>
      </c>
      <c r="X241" s="46"/>
      <c r="Y241" s="46"/>
    </row>
    <row r="242" spans="1:27" s="152" customFormat="1" ht="15.75">
      <c r="A242" s="144" t="s">
        <v>1219</v>
      </c>
      <c r="B242" s="155" t="s">
        <v>4</v>
      </c>
      <c r="C242" s="153" t="s">
        <v>713</v>
      </c>
      <c r="D242" s="154" t="s">
        <v>1310</v>
      </c>
      <c r="E242" s="153"/>
      <c r="F242" s="146" t="e">
        <f>VLOOKUP(C242,#REF!,17,0 )</f>
        <v>#REF!</v>
      </c>
      <c r="G242" s="148">
        <v>18471</v>
      </c>
      <c r="H242" s="148">
        <v>11873</v>
      </c>
      <c r="I242" s="148">
        <f>VLOOKUP(C242,'202310-202403出荷数total2403220951'!B:F,5,0)</f>
        <v>21</v>
      </c>
      <c r="J242" s="148">
        <f>VLOOKUP(C242,'出荷数2307～2406total241008110618'!B:F,5,0)</f>
        <v>179</v>
      </c>
      <c r="K242" s="214">
        <f>VLOOKUP(C242,'出荷数2407-2506total250730101950'!B:F,5,0)</f>
        <v>20</v>
      </c>
      <c r="L242" s="203" t="e">
        <f>VLOOKUP(C:C,total251219111800!B:F,5,0)</f>
        <v>#N/A</v>
      </c>
      <c r="M242" s="8"/>
      <c r="N242" s="21" t="e">
        <f t="shared" si="3"/>
        <v>#N/A</v>
      </c>
      <c r="O242" s="148">
        <v>0</v>
      </c>
      <c r="P242" s="148">
        <v>0</v>
      </c>
      <c r="Q242" s="148">
        <v>0</v>
      </c>
      <c r="R242" s="148">
        <v>0</v>
      </c>
      <c r="S242" s="148">
        <v>0</v>
      </c>
      <c r="T242" s="149">
        <v>0</v>
      </c>
      <c r="U242" s="149">
        <v>0</v>
      </c>
      <c r="V242" s="149" t="e">
        <v>#N/A</v>
      </c>
      <c r="W242" s="150" t="e">
        <v>#N/A</v>
      </c>
      <c r="X242" s="151"/>
      <c r="Y242" s="151"/>
    </row>
    <row r="243" spans="1:27">
      <c r="A243" s="29" t="s">
        <v>1220</v>
      </c>
      <c r="B243" s="31" t="s">
        <v>4</v>
      </c>
      <c r="C243" s="17" t="s">
        <v>273</v>
      </c>
      <c r="D243" s="24" t="s">
        <v>274</v>
      </c>
      <c r="E243" s="23"/>
      <c r="F243" s="19">
        <v>1919</v>
      </c>
      <c r="G243" s="21">
        <v>2904</v>
      </c>
      <c r="H243" s="21">
        <v>2412</v>
      </c>
      <c r="I243" s="8">
        <f>VLOOKUP(C243,'202310-202403出荷数total2403220951'!B:F,5,0)</f>
        <v>850</v>
      </c>
      <c r="J243" s="203">
        <f>VLOOKUP(C243,'出荷数2307～2406total241008110618'!B:F,5,0)</f>
        <v>2028</v>
      </c>
      <c r="K243" s="214">
        <f>VLOOKUP(C243,'出荷数2407-2506total250730101950'!B:F,5,0)</f>
        <v>1107</v>
      </c>
      <c r="L243" s="203">
        <f>VLOOKUP(C:C,total251219111800!B:F,5,0)</f>
        <v>311</v>
      </c>
      <c r="M243" s="8"/>
      <c r="N243" s="21">
        <f t="shared" si="3"/>
        <v>311</v>
      </c>
      <c r="O243" s="44">
        <v>3167</v>
      </c>
      <c r="P243" s="44">
        <v>0</v>
      </c>
      <c r="Q243" s="44">
        <v>0</v>
      </c>
      <c r="R243" s="44">
        <v>0</v>
      </c>
      <c r="S243" s="44">
        <v>0</v>
      </c>
      <c r="T243" s="45">
        <v>0</v>
      </c>
      <c r="U243" s="45">
        <v>3167</v>
      </c>
      <c r="V243" s="45">
        <v>2856</v>
      </c>
      <c r="W243" s="41">
        <v>9.8200189453741718E-2</v>
      </c>
      <c r="X243" s="46"/>
      <c r="Y243" s="46"/>
    </row>
    <row r="244" spans="1:27">
      <c r="A244" s="29" t="s">
        <v>1221</v>
      </c>
      <c r="B244" s="31" t="s">
        <v>4</v>
      </c>
      <c r="C244" s="17" t="s">
        <v>709</v>
      </c>
      <c r="D244" s="24" t="s">
        <v>717</v>
      </c>
      <c r="E244" s="23"/>
      <c r="F244" s="19">
        <v>0</v>
      </c>
      <c r="G244" s="21">
        <v>0</v>
      </c>
      <c r="H244" s="21">
        <v>8393</v>
      </c>
      <c r="I244" s="8">
        <f>VLOOKUP(C244,'202310-202403出荷数total2403220951'!B:F,5,0)</f>
        <v>7931</v>
      </c>
      <c r="J244" s="203">
        <f>VLOOKUP(C244,'出荷数2307～2406total241008110618'!B:F,5,0)</f>
        <v>17588</v>
      </c>
      <c r="K244" s="214">
        <f>VLOOKUP(C244,'出荷数2407-2506total250730101950'!B:F,5,0)</f>
        <v>16987</v>
      </c>
      <c r="L244" s="203">
        <f>VLOOKUP(C:C,total251219111800!B:F,5,0)</f>
        <v>9414</v>
      </c>
      <c r="M244" s="211">
        <v>12000</v>
      </c>
      <c r="N244" s="211">
        <v>12000</v>
      </c>
      <c r="O244" s="44">
        <v>13455</v>
      </c>
      <c r="P244" s="44">
        <v>1100</v>
      </c>
      <c r="Q244" s="44">
        <v>5000</v>
      </c>
      <c r="R244" s="44">
        <v>0</v>
      </c>
      <c r="S244" s="44">
        <v>1300</v>
      </c>
      <c r="T244" s="45">
        <v>-200</v>
      </c>
      <c r="U244" s="45">
        <v>17155</v>
      </c>
      <c r="V244" s="45">
        <v>5155</v>
      </c>
      <c r="W244" s="41">
        <v>0.82445894881484028</v>
      </c>
      <c r="X244" s="46"/>
      <c r="Y244" s="46"/>
    </row>
    <row r="245" spans="1:27">
      <c r="A245" s="29"/>
      <c r="B245" s="31" t="s">
        <v>4</v>
      </c>
      <c r="C245" s="17" t="s">
        <v>4100</v>
      </c>
      <c r="D245" s="24" t="s">
        <v>4103</v>
      </c>
      <c r="E245" s="23"/>
      <c r="F245" s="19"/>
      <c r="G245" s="21"/>
      <c r="H245" s="21"/>
      <c r="I245" s="8" t="e">
        <f>VLOOKUP(C245,'202310-202403出荷数total2403220951'!B:F,5,0)</f>
        <v>#N/A</v>
      </c>
      <c r="J245" s="203" t="e">
        <f>VLOOKUP(C245,'出荷数2307～2406total241008110618'!B:F,5,0)</f>
        <v>#N/A</v>
      </c>
      <c r="K245" s="214" t="e">
        <f>VLOOKUP(C245,'出荷数2407-2506total250730101950'!B:F,5,0)</f>
        <v>#N/A</v>
      </c>
      <c r="L245" s="203" t="e">
        <f>VLOOKUP(C:C,total251219111800!B:F,5,0)</f>
        <v>#N/A</v>
      </c>
      <c r="M245" s="8"/>
      <c r="N245" s="211">
        <v>1500</v>
      </c>
      <c r="O245" s="44">
        <v>2927</v>
      </c>
      <c r="P245" s="44">
        <v>0</v>
      </c>
      <c r="Q245" s="44">
        <v>0</v>
      </c>
      <c r="R245" s="44">
        <v>0</v>
      </c>
      <c r="S245" s="44">
        <v>0</v>
      </c>
      <c r="T245" s="45">
        <v>0</v>
      </c>
      <c r="U245" s="45">
        <v>2927</v>
      </c>
      <c r="V245" s="45">
        <v>1427</v>
      </c>
      <c r="W245" s="41">
        <v>0.51247010591048858</v>
      </c>
      <c r="X245" s="46"/>
      <c r="Y245" s="46"/>
    </row>
    <row r="246" spans="1:27" s="231" customFormat="1">
      <c r="A246" s="223" t="s">
        <v>1222</v>
      </c>
      <c r="B246" s="254" t="s">
        <v>4</v>
      </c>
      <c r="C246" s="255" t="s">
        <v>275</v>
      </c>
      <c r="D246" s="256" t="s">
        <v>276</v>
      </c>
      <c r="E246" s="255"/>
      <c r="F246" s="225">
        <v>2255</v>
      </c>
      <c r="G246" s="227">
        <v>2545</v>
      </c>
      <c r="H246" s="227">
        <v>2670</v>
      </c>
      <c r="I246" s="227">
        <f>VLOOKUP(C246,'202310-202403出荷数total2403220951'!B:F,5,0)</f>
        <v>879</v>
      </c>
      <c r="J246" s="227">
        <f>VLOOKUP(C246,'出荷数2307～2406total241008110618'!B:F,5,0)</f>
        <v>2296</v>
      </c>
      <c r="K246" s="214">
        <f>VLOOKUP(C246,'出荷数2407-2506total250730101950'!B:F,5,0)</f>
        <v>457</v>
      </c>
      <c r="L246" s="203" t="e">
        <f>VLOOKUP(C:C,total251219111800!B:F,5,0)</f>
        <v>#N/A</v>
      </c>
      <c r="M246" s="8"/>
      <c r="N246" s="21" t="e">
        <f t="shared" si="3"/>
        <v>#N/A</v>
      </c>
      <c r="O246" s="227">
        <v>0</v>
      </c>
      <c r="P246" s="227">
        <v>0</v>
      </c>
      <c r="Q246" s="227">
        <v>0</v>
      </c>
      <c r="R246" s="227">
        <v>0</v>
      </c>
      <c r="S246" s="227">
        <v>0</v>
      </c>
      <c r="T246" s="228">
        <v>0</v>
      </c>
      <c r="U246" s="228">
        <v>0</v>
      </c>
      <c r="V246" s="228" t="e">
        <v>#N/A</v>
      </c>
      <c r="W246" s="229" t="e">
        <v>#N/A</v>
      </c>
      <c r="X246" s="230"/>
      <c r="Y246" s="230"/>
      <c r="Z246" s="232"/>
      <c r="AA246" s="232"/>
    </row>
    <row r="247" spans="1:27">
      <c r="A247" s="29"/>
      <c r="B247" s="31" t="s">
        <v>4</v>
      </c>
      <c r="C247" s="17" t="s">
        <v>3793</v>
      </c>
      <c r="D247" s="24" t="s">
        <v>276</v>
      </c>
      <c r="E247" s="23"/>
      <c r="F247" s="19"/>
      <c r="G247" s="21"/>
      <c r="H247" s="21"/>
      <c r="I247" s="8" t="e">
        <f>VLOOKUP(C247,'202310-202403出荷数total2403220951'!B:F,5,0)</f>
        <v>#N/A</v>
      </c>
      <c r="J247" s="203" t="e">
        <f>VLOOKUP(C247,'出荷数2307～2406total241008110618'!B:F,5,0)</f>
        <v>#N/A</v>
      </c>
      <c r="K247" s="214">
        <f>VLOOKUP(C247,'出荷数2407-2506total250730101950'!B:F,5,0)</f>
        <v>1929</v>
      </c>
      <c r="L247" s="203">
        <f>VLOOKUP(C:C,total251219111800!B:F,5,0)</f>
        <v>829</v>
      </c>
      <c r="M247" s="211">
        <v>2000</v>
      </c>
      <c r="N247" s="211">
        <v>2000</v>
      </c>
      <c r="O247" s="44">
        <v>5880</v>
      </c>
      <c r="P247" s="44">
        <v>0</v>
      </c>
      <c r="Q247" s="44">
        <v>0</v>
      </c>
      <c r="R247" s="44">
        <v>0</v>
      </c>
      <c r="S247" s="44">
        <v>0</v>
      </c>
      <c r="T247" s="45">
        <v>0</v>
      </c>
      <c r="U247" s="45">
        <v>5880</v>
      </c>
      <c r="V247" s="45">
        <v>3880</v>
      </c>
      <c r="W247" s="41">
        <v>0.3401360544217687</v>
      </c>
      <c r="X247" s="46"/>
      <c r="Y247" s="46"/>
    </row>
    <row r="248" spans="1:27">
      <c r="A248" s="29" t="s">
        <v>1223</v>
      </c>
      <c r="B248" s="31" t="s">
        <v>4</v>
      </c>
      <c r="C248" s="6" t="s">
        <v>277</v>
      </c>
      <c r="D248" s="20" t="s">
        <v>278</v>
      </c>
      <c r="E248" s="19"/>
      <c r="F248" s="19">
        <v>1568</v>
      </c>
      <c r="G248" s="21">
        <v>1942</v>
      </c>
      <c r="H248" s="21">
        <v>1574</v>
      </c>
      <c r="I248" s="8">
        <f>VLOOKUP(C248,'202310-202403出荷数total2403220951'!B:F,5,0)</f>
        <v>294</v>
      </c>
      <c r="J248" s="203">
        <f>VLOOKUP(C248,'出荷数2307～2406total241008110618'!B:F,5,0)</f>
        <v>1143</v>
      </c>
      <c r="K248" s="214">
        <f>VLOOKUP(C248,'出荷数2407-2506total250730101950'!B:F,5,0)</f>
        <v>179</v>
      </c>
      <c r="L248" s="203">
        <f>VLOOKUP(C:C,total251219111800!B:F,5,0)</f>
        <v>62</v>
      </c>
      <c r="M248" s="8"/>
      <c r="N248" s="21">
        <f t="shared" si="3"/>
        <v>62</v>
      </c>
      <c r="O248" s="44">
        <v>1100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1100</v>
      </c>
      <c r="V248" s="45">
        <v>1038</v>
      </c>
      <c r="W248" s="41">
        <v>5.6363636363636366E-2</v>
      </c>
      <c r="X248" s="46"/>
      <c r="Y248" s="46"/>
    </row>
    <row r="249" spans="1:27">
      <c r="A249" s="29" t="s">
        <v>1225</v>
      </c>
      <c r="B249" s="31" t="s">
        <v>4</v>
      </c>
      <c r="C249" s="17" t="s">
        <v>334</v>
      </c>
      <c r="D249" s="24" t="s">
        <v>335</v>
      </c>
      <c r="E249" s="23"/>
      <c r="F249" s="19">
        <v>3321</v>
      </c>
      <c r="G249" s="21">
        <v>3161</v>
      </c>
      <c r="H249" s="21">
        <v>2352</v>
      </c>
      <c r="I249" s="8">
        <f>VLOOKUP(C249,'202310-202403出荷数total2403220951'!B:F,5,0)</f>
        <v>1294</v>
      </c>
      <c r="J249" s="203">
        <f>VLOOKUP(C249,'出荷数2307～2406total241008110618'!B:F,5,0)</f>
        <v>2368</v>
      </c>
      <c r="K249" s="214">
        <f>VLOOKUP(C249,'出荷数2407-2506total250730101950'!B:F,5,0)</f>
        <v>559</v>
      </c>
      <c r="L249" s="203">
        <f>VLOOKUP(C:C,total251219111800!B:F,5,0)</f>
        <v>424</v>
      </c>
      <c r="M249" s="8"/>
      <c r="N249" s="21">
        <f t="shared" si="3"/>
        <v>424</v>
      </c>
      <c r="O249" s="44">
        <v>3373</v>
      </c>
      <c r="P249" s="44">
        <v>0</v>
      </c>
      <c r="Q249" s="44">
        <v>0</v>
      </c>
      <c r="R249" s="44">
        <v>0</v>
      </c>
      <c r="S249" s="44">
        <v>100</v>
      </c>
      <c r="T249" s="45">
        <v>-100</v>
      </c>
      <c r="U249" s="45">
        <v>3273</v>
      </c>
      <c r="V249" s="45">
        <v>2849</v>
      </c>
      <c r="W249" s="41">
        <v>0.12570412096056924</v>
      </c>
      <c r="X249" s="46"/>
      <c r="Y249" s="46"/>
    </row>
    <row r="250" spans="1:27">
      <c r="A250" s="29" t="s">
        <v>1267</v>
      </c>
      <c r="B250" s="31" t="s">
        <v>4</v>
      </c>
      <c r="C250" s="17" t="s">
        <v>281</v>
      </c>
      <c r="D250" s="24" t="s">
        <v>282</v>
      </c>
      <c r="E250" s="23"/>
      <c r="F250" s="19">
        <v>1190</v>
      </c>
      <c r="G250" s="21">
        <v>257</v>
      </c>
      <c r="H250" s="21">
        <v>20</v>
      </c>
      <c r="I250" s="8">
        <f>VLOOKUP(C250,'202310-202403出荷数total2403220951'!B:F,5,0)</f>
        <v>6</v>
      </c>
      <c r="J250" s="203">
        <f>VLOOKUP(C250,'出荷数2307～2406total241008110618'!B:F,5,0)</f>
        <v>913</v>
      </c>
      <c r="K250" s="214">
        <f>VLOOKUP(C250,'出荷数2407-2506total250730101950'!B:F,5,0)</f>
        <v>38</v>
      </c>
      <c r="L250" s="203">
        <f>VLOOKUP(C:C,total251219111800!B:F,5,0)</f>
        <v>17</v>
      </c>
      <c r="M250" s="8"/>
      <c r="N250" s="21">
        <f t="shared" si="3"/>
        <v>17</v>
      </c>
      <c r="O250" s="44">
        <v>3187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3187</v>
      </c>
      <c r="V250" s="45">
        <v>3170</v>
      </c>
      <c r="W250" s="41">
        <v>5.3341700658926889E-3</v>
      </c>
      <c r="X250" s="46"/>
      <c r="Y250" s="46"/>
    </row>
    <row r="251" spans="1:27">
      <c r="A251" s="29" t="s">
        <v>1268</v>
      </c>
      <c r="B251" s="31" t="s">
        <v>4</v>
      </c>
      <c r="C251" s="17" t="s">
        <v>283</v>
      </c>
      <c r="D251" s="24" t="s">
        <v>284</v>
      </c>
      <c r="E251" s="23" t="s">
        <v>285</v>
      </c>
      <c r="F251" s="19"/>
      <c r="G251" s="21">
        <v>15</v>
      </c>
      <c r="H251" s="21">
        <v>63</v>
      </c>
      <c r="I251" s="8">
        <f>VLOOKUP(C251,'202310-202403出荷数total2403220951'!B:F,5,0)</f>
        <v>9</v>
      </c>
      <c r="J251" s="203">
        <f>VLOOKUP(C251,'出荷数2307～2406total241008110618'!B:F,5,0)</f>
        <v>60</v>
      </c>
      <c r="K251" s="214">
        <f>VLOOKUP(C251,'出荷数2407-2506total250730101950'!B:F,5,0)</f>
        <v>532</v>
      </c>
      <c r="L251" s="203">
        <f>VLOOKUP(C:C,total251219111800!B:F,5,0)</f>
        <v>3</v>
      </c>
      <c r="M251" s="8"/>
      <c r="N251" s="21">
        <f t="shared" si="3"/>
        <v>3</v>
      </c>
      <c r="O251" s="44">
        <v>2144</v>
      </c>
      <c r="P251" s="44">
        <v>0</v>
      </c>
      <c r="Q251" s="44">
        <v>0</v>
      </c>
      <c r="R251" s="44">
        <v>0</v>
      </c>
      <c r="S251" s="44">
        <v>400</v>
      </c>
      <c r="T251" s="45">
        <v>-400</v>
      </c>
      <c r="U251" s="45">
        <v>1744</v>
      </c>
      <c r="V251" s="45">
        <v>1741</v>
      </c>
      <c r="W251" s="41">
        <v>1.3992537313432835E-3</v>
      </c>
      <c r="X251" s="46"/>
      <c r="Y251" s="46"/>
    </row>
    <row r="252" spans="1:27">
      <c r="A252" s="29" t="s">
        <v>1269</v>
      </c>
      <c r="B252" s="31" t="s">
        <v>4</v>
      </c>
      <c r="C252" s="17" t="s">
        <v>286</v>
      </c>
      <c r="D252" s="24" t="s">
        <v>284</v>
      </c>
      <c r="E252" s="23" t="s">
        <v>287</v>
      </c>
      <c r="F252" s="19"/>
      <c r="G252" s="21">
        <v>13</v>
      </c>
      <c r="H252" s="21">
        <v>1763</v>
      </c>
      <c r="I252" s="8">
        <f>VLOOKUP(C252,'202310-202403出荷数total2403220951'!B:F,5,0)</f>
        <v>1037</v>
      </c>
      <c r="J252" s="203">
        <f>VLOOKUP(C252,'出荷数2307～2406total241008110618'!B:F,5,0)</f>
        <v>1632</v>
      </c>
      <c r="K252" s="214">
        <f>VLOOKUP(C252,'出荷数2407-2506total250730101950'!B:F,5,0)</f>
        <v>3459</v>
      </c>
      <c r="L252" s="203">
        <f>VLOOKUP(C:C,total251219111800!B:F,5,0)</f>
        <v>850</v>
      </c>
      <c r="M252" s="211">
        <v>1000</v>
      </c>
      <c r="N252" s="211">
        <v>1000</v>
      </c>
      <c r="O252" s="44">
        <v>5364</v>
      </c>
      <c r="P252" s="44">
        <v>3260</v>
      </c>
      <c r="Q252" s="44">
        <v>0</v>
      </c>
      <c r="R252" s="44">
        <v>0</v>
      </c>
      <c r="S252" s="44">
        <v>3650</v>
      </c>
      <c r="T252" s="45">
        <v>-390</v>
      </c>
      <c r="U252" s="45">
        <v>1714</v>
      </c>
      <c r="V252" s="45">
        <v>714</v>
      </c>
      <c r="W252" s="41">
        <v>0.11595547309833024</v>
      </c>
      <c r="X252" s="46" t="s">
        <v>4257</v>
      </c>
      <c r="Y252" s="46"/>
    </row>
    <row r="253" spans="1:27">
      <c r="A253" s="29" t="s">
        <v>1270</v>
      </c>
      <c r="B253" s="31" t="s">
        <v>4</v>
      </c>
      <c r="C253" s="6" t="s">
        <v>336</v>
      </c>
      <c r="D253" s="20" t="s">
        <v>337</v>
      </c>
      <c r="E253" s="19"/>
      <c r="F253" s="19">
        <v>14890</v>
      </c>
      <c r="G253" s="21">
        <v>8789</v>
      </c>
      <c r="H253" s="21">
        <v>7412</v>
      </c>
      <c r="I253" s="8">
        <f>VLOOKUP(C253,'202310-202403出荷数total2403220951'!B:F,5,0)</f>
        <v>2096</v>
      </c>
      <c r="J253" s="203">
        <f>VLOOKUP(C253,'出荷数2307～2406total241008110618'!B:F,5,0)</f>
        <v>4099</v>
      </c>
      <c r="K253" s="214">
        <f>VLOOKUP(C253,'出荷数2407-2506total250730101950'!B:F,5,0)</f>
        <v>5341</v>
      </c>
      <c r="L253" s="203">
        <f>VLOOKUP(C:C,total251219111800!B:F,5,0)</f>
        <v>2042</v>
      </c>
      <c r="M253" s="8"/>
      <c r="N253" s="21">
        <f t="shared" si="3"/>
        <v>2042</v>
      </c>
      <c r="O253" s="44">
        <v>4377</v>
      </c>
      <c r="P253" s="44">
        <v>0</v>
      </c>
      <c r="Q253" s="44">
        <v>0</v>
      </c>
      <c r="R253" s="44">
        <v>0</v>
      </c>
      <c r="S253" s="44">
        <v>0</v>
      </c>
      <c r="T253" s="45">
        <v>0</v>
      </c>
      <c r="U253" s="45">
        <v>4377</v>
      </c>
      <c r="V253" s="45">
        <v>2335</v>
      </c>
      <c r="W253" s="41">
        <v>0.4665295864747544</v>
      </c>
      <c r="X253" s="46"/>
      <c r="Y253" s="46"/>
    </row>
    <row r="254" spans="1:27">
      <c r="A254" s="29" t="s">
        <v>1281</v>
      </c>
      <c r="B254" s="31" t="s">
        <v>4</v>
      </c>
      <c r="C254" s="6" t="s">
        <v>288</v>
      </c>
      <c r="D254" s="20" t="s">
        <v>289</v>
      </c>
      <c r="E254" s="19"/>
      <c r="F254" s="19">
        <v>804</v>
      </c>
      <c r="G254" s="21">
        <v>1002</v>
      </c>
      <c r="H254" s="21">
        <v>420</v>
      </c>
      <c r="I254" s="8">
        <f>VLOOKUP(C254,'202310-202403出荷数total2403220951'!B:F,5,0)</f>
        <v>202</v>
      </c>
      <c r="J254" s="203">
        <f>VLOOKUP(C254,'出荷数2307～2406total241008110618'!B:F,5,0)</f>
        <v>535</v>
      </c>
      <c r="K254" s="214">
        <f>VLOOKUP(C254,'出荷数2407-2506total250730101950'!B:F,5,0)</f>
        <v>533</v>
      </c>
      <c r="L254" s="203">
        <f>VLOOKUP(C:C,total251219111800!B:F,5,0)</f>
        <v>225</v>
      </c>
      <c r="M254" s="8"/>
      <c r="N254" s="21">
        <f t="shared" si="3"/>
        <v>225</v>
      </c>
      <c r="O254" s="44">
        <v>4573</v>
      </c>
      <c r="P254" s="44">
        <v>1000</v>
      </c>
      <c r="Q254" s="44">
        <v>0</v>
      </c>
      <c r="R254" s="44">
        <v>0</v>
      </c>
      <c r="S254" s="44">
        <v>1000</v>
      </c>
      <c r="T254" s="45">
        <v>0</v>
      </c>
      <c r="U254" s="45">
        <v>3573</v>
      </c>
      <c r="V254" s="45">
        <v>3348</v>
      </c>
      <c r="W254" s="41">
        <v>4.037322806387942E-2</v>
      </c>
      <c r="X254" s="46"/>
      <c r="Y254" s="46"/>
    </row>
    <row r="255" spans="1:27">
      <c r="A255" s="29" t="s">
        <v>1282</v>
      </c>
      <c r="B255" s="31" t="s">
        <v>4</v>
      </c>
      <c r="C255" s="6" t="s">
        <v>290</v>
      </c>
      <c r="D255" s="20" t="s">
        <v>353</v>
      </c>
      <c r="E255" s="19"/>
      <c r="F255" s="19">
        <v>9500</v>
      </c>
      <c r="G255" s="21">
        <v>10728</v>
      </c>
      <c r="H255" s="21">
        <v>10697</v>
      </c>
      <c r="I255" s="8">
        <f>VLOOKUP(C255,'202310-202403出荷数total2403220951'!B:F,5,0)</f>
        <v>1681</v>
      </c>
      <c r="J255" s="203">
        <f>VLOOKUP(C255,'出荷数2307～2406total241008110618'!B:F,5,0)</f>
        <v>2982</v>
      </c>
      <c r="K255" s="214">
        <f>VLOOKUP(C255,'出荷数2407-2506total250730101950'!B:F,5,0)</f>
        <v>2981</v>
      </c>
      <c r="L255" s="203">
        <f>VLOOKUP(C:C,total251219111800!B:F,5,0)</f>
        <v>781</v>
      </c>
      <c r="M255" s="8"/>
      <c r="N255" s="21">
        <f t="shared" si="3"/>
        <v>781</v>
      </c>
      <c r="O255" s="44">
        <v>5824</v>
      </c>
      <c r="P255" s="44">
        <v>0</v>
      </c>
      <c r="Q255" s="44">
        <v>0</v>
      </c>
      <c r="R255" s="44">
        <v>0</v>
      </c>
      <c r="S255" s="44">
        <v>300</v>
      </c>
      <c r="T255" s="45">
        <v>-300</v>
      </c>
      <c r="U255" s="45">
        <v>5524</v>
      </c>
      <c r="V255" s="45">
        <v>4743</v>
      </c>
      <c r="W255" s="41">
        <v>0.13410027472527472</v>
      </c>
      <c r="X255" s="46"/>
      <c r="Y255" s="46"/>
    </row>
    <row r="256" spans="1:27">
      <c r="A256" s="29" t="s">
        <v>1283</v>
      </c>
      <c r="B256" s="31" t="s">
        <v>4</v>
      </c>
      <c r="C256" s="17" t="s">
        <v>291</v>
      </c>
      <c r="D256" s="24" t="s">
        <v>292</v>
      </c>
      <c r="E256" s="23"/>
      <c r="F256" s="19">
        <v>12966</v>
      </c>
      <c r="G256" s="21">
        <v>14030</v>
      </c>
      <c r="H256" s="21">
        <v>8212</v>
      </c>
      <c r="I256" s="8">
        <f>VLOOKUP(C256,'202310-202403出荷数total2403220951'!B:F,5,0)</f>
        <v>3253</v>
      </c>
      <c r="J256" s="203">
        <f>VLOOKUP(C256,'出荷数2307～2406total241008110618'!B:F,5,0)</f>
        <v>8174</v>
      </c>
      <c r="K256" s="214">
        <f>VLOOKUP(C256,'出荷数2407-2506total250730101950'!B:F,5,0)</f>
        <v>2540</v>
      </c>
      <c r="L256" s="203">
        <f>VLOOKUP(C:C,total251219111800!B:F,5,0)</f>
        <v>860</v>
      </c>
      <c r="M256" s="8"/>
      <c r="N256" s="21">
        <f t="shared" si="3"/>
        <v>860</v>
      </c>
      <c r="O256" s="44">
        <v>6423</v>
      </c>
      <c r="P256" s="44">
        <v>3030</v>
      </c>
      <c r="Q256" s="44">
        <v>0</v>
      </c>
      <c r="R256" s="44">
        <v>0</v>
      </c>
      <c r="S256" s="44">
        <v>3630</v>
      </c>
      <c r="T256" s="45">
        <v>-600</v>
      </c>
      <c r="U256" s="45">
        <v>2793</v>
      </c>
      <c r="V256" s="45">
        <v>1933</v>
      </c>
      <c r="W256" s="41">
        <v>9.0976409605416267E-2</v>
      </c>
      <c r="X256" s="46"/>
      <c r="Y256" s="46"/>
    </row>
    <row r="257" spans="1:27">
      <c r="A257" s="29" t="s">
        <v>2921</v>
      </c>
      <c r="B257" s="31" t="s">
        <v>4</v>
      </c>
      <c r="C257" s="6" t="s">
        <v>293</v>
      </c>
      <c r="D257" s="20" t="s">
        <v>294</v>
      </c>
      <c r="E257" s="19"/>
      <c r="F257" s="19"/>
      <c r="G257" s="21">
        <v>5</v>
      </c>
      <c r="H257" s="21">
        <v>1</v>
      </c>
      <c r="I257" s="8">
        <f>VLOOKUP(C257,'202310-202403出荷数total2403220951'!B:F,5,0)</f>
        <v>2</v>
      </c>
      <c r="J257" s="203">
        <f>VLOOKUP(C257,'出荷数2307～2406total241008110618'!B:F,5,0)</f>
        <v>2</v>
      </c>
      <c r="K257" s="214">
        <f>VLOOKUP(C257,'出荷数2407-2506total250730101950'!B:F,5,0)</f>
        <v>100</v>
      </c>
      <c r="L257" s="203" t="e">
        <f>VLOOKUP(C:C,total251219111800!B:F,5,0)</f>
        <v>#N/A</v>
      </c>
      <c r="M257" s="8"/>
      <c r="N257" s="21" t="e">
        <f t="shared" si="3"/>
        <v>#N/A</v>
      </c>
      <c r="O257" s="44">
        <v>10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10</v>
      </c>
      <c r="V257" s="45" t="e">
        <v>#N/A</v>
      </c>
      <c r="W257" s="41" t="e">
        <v>#N/A</v>
      </c>
      <c r="X257" s="46"/>
      <c r="Y257" s="46"/>
    </row>
    <row r="258" spans="1:27">
      <c r="A258" s="144" t="s">
        <v>2922</v>
      </c>
      <c r="B258" s="155" t="s">
        <v>4</v>
      </c>
      <c r="C258" s="153" t="s">
        <v>338</v>
      </c>
      <c r="D258" s="154" t="s">
        <v>339</v>
      </c>
      <c r="E258" s="153"/>
      <c r="F258" s="146">
        <v>2286</v>
      </c>
      <c r="G258" s="148">
        <v>1421</v>
      </c>
      <c r="H258" s="21">
        <v>1951</v>
      </c>
      <c r="I258" s="8" t="e">
        <f>VLOOKUP(C258,'202310-202403出荷数total2403220951'!B:F,5,0)</f>
        <v>#N/A</v>
      </c>
      <c r="J258" s="203">
        <f>VLOOKUP(C258,'出荷数2307～2406total241008110618'!B:F,5,0)</f>
        <v>842</v>
      </c>
      <c r="K258" s="214">
        <f>VLOOKUP(C258,'出荷数2407-2506total250730101950'!B:F,5,0)</f>
        <v>2974</v>
      </c>
      <c r="L258" s="203" t="e">
        <f>VLOOKUP(C:C,total251219111800!B:F,5,0)</f>
        <v>#N/A</v>
      </c>
      <c r="M258" s="8"/>
      <c r="N258" s="21" t="e">
        <f t="shared" si="3"/>
        <v>#N/A</v>
      </c>
      <c r="O258" s="44">
        <v>519</v>
      </c>
      <c r="P258" s="44">
        <v>0</v>
      </c>
      <c r="Q258" s="44">
        <v>0</v>
      </c>
      <c r="R258" s="44">
        <v>0</v>
      </c>
      <c r="S258" s="44">
        <v>3000</v>
      </c>
      <c r="T258" s="45">
        <v>-3000</v>
      </c>
      <c r="U258" s="45">
        <v>-2481</v>
      </c>
      <c r="V258" s="45" t="e">
        <v>#N/A</v>
      </c>
      <c r="W258" s="41" t="e">
        <v>#N/A</v>
      </c>
      <c r="X258" s="46"/>
      <c r="Y258" s="46"/>
    </row>
    <row r="259" spans="1:27" s="200" customFormat="1">
      <c r="A259" s="192" t="s">
        <v>2923</v>
      </c>
      <c r="B259" s="212" t="s">
        <v>4</v>
      </c>
      <c r="C259" s="235" t="s">
        <v>340</v>
      </c>
      <c r="D259" s="236" t="s">
        <v>341</v>
      </c>
      <c r="E259" s="235" t="s">
        <v>342</v>
      </c>
      <c r="F259" s="194">
        <v>7185</v>
      </c>
      <c r="G259" s="196">
        <v>6168</v>
      </c>
      <c r="H259" s="196">
        <v>3961</v>
      </c>
      <c r="I259" s="196">
        <f>VLOOKUP(C259,'202310-202403出荷数total2403220951'!B:F,5,0)</f>
        <v>816</v>
      </c>
      <c r="J259" s="196">
        <f>VLOOKUP(C259,'出荷数2307～2406total241008110618'!B:F,5,0)</f>
        <v>2248</v>
      </c>
      <c r="K259" s="196">
        <f>VLOOKUP(C259,'出荷数2407-2506total250730101950'!B:F,5,0)</f>
        <v>1584</v>
      </c>
      <c r="L259" s="196">
        <f>VLOOKUP(C:C,total251219111800!B:F,5,0)</f>
        <v>346</v>
      </c>
      <c r="M259" s="196"/>
      <c r="N259" s="196">
        <f t="shared" si="3"/>
        <v>346</v>
      </c>
      <c r="O259" s="196">
        <v>1101</v>
      </c>
      <c r="P259" s="196">
        <v>0</v>
      </c>
      <c r="Q259" s="196">
        <v>0</v>
      </c>
      <c r="R259" s="196">
        <v>0</v>
      </c>
      <c r="S259" s="196">
        <v>0</v>
      </c>
      <c r="T259" s="197">
        <v>0</v>
      </c>
      <c r="U259" s="197">
        <v>1101</v>
      </c>
      <c r="V259" s="197">
        <v>755</v>
      </c>
      <c r="W259" s="198">
        <v>0.31425976385104448</v>
      </c>
      <c r="X259" s="199"/>
      <c r="Y259" s="199"/>
      <c r="Z259" s="201"/>
      <c r="AA259" s="201"/>
    </row>
    <row r="260" spans="1:27">
      <c r="A260" s="29" t="s">
        <v>2924</v>
      </c>
      <c r="B260" s="31" t="s">
        <v>4</v>
      </c>
      <c r="C260" s="17" t="s">
        <v>344</v>
      </c>
      <c r="D260" s="24" t="s">
        <v>345</v>
      </c>
      <c r="E260" s="23"/>
      <c r="F260" s="19">
        <v>7385</v>
      </c>
      <c r="G260" s="21">
        <v>6339</v>
      </c>
      <c r="H260" s="21">
        <v>6574</v>
      </c>
      <c r="I260" s="8">
        <f>VLOOKUP(C260,'202310-202403出荷数total2403220951'!B:F,5,0)</f>
        <v>3247</v>
      </c>
      <c r="J260" s="203">
        <f>VLOOKUP(C260,'出荷数2307～2406total241008110618'!B:F,5,0)</f>
        <v>7174</v>
      </c>
      <c r="K260" s="214">
        <f>VLOOKUP(C260,'出荷数2407-2506total250730101950'!B:F,5,0)</f>
        <v>7562</v>
      </c>
      <c r="L260" s="203">
        <f>VLOOKUP(C:C,total251219111800!B:F,5,0)</f>
        <v>3621</v>
      </c>
      <c r="M260" s="211">
        <v>4000</v>
      </c>
      <c r="N260" s="211">
        <v>4000</v>
      </c>
      <c r="O260" s="44">
        <v>3767</v>
      </c>
      <c r="P260" s="44">
        <v>0</v>
      </c>
      <c r="Q260" s="44">
        <v>3000</v>
      </c>
      <c r="R260" s="44">
        <v>0</v>
      </c>
      <c r="S260" s="44">
        <v>0</v>
      </c>
      <c r="T260" s="45">
        <v>0</v>
      </c>
      <c r="U260" s="45">
        <v>6767</v>
      </c>
      <c r="V260" s="45">
        <v>2767</v>
      </c>
      <c r="W260" s="41">
        <v>1.0618529333687283</v>
      </c>
      <c r="X260" s="46" t="s">
        <v>4406</v>
      </c>
      <c r="Y260" s="46"/>
    </row>
    <row r="261" spans="1:27">
      <c r="A261" s="9"/>
      <c r="B261" s="31" t="s">
        <v>4</v>
      </c>
      <c r="C261" s="49" t="s">
        <v>3770</v>
      </c>
      <c r="D261" s="24" t="s">
        <v>3783</v>
      </c>
      <c r="E261" s="50"/>
      <c r="F261" s="50">
        <v>0</v>
      </c>
      <c r="G261" s="8">
        <v>0</v>
      </c>
      <c r="H261" s="8">
        <v>0</v>
      </c>
      <c r="I261" s="8" t="e">
        <f>VLOOKUP(C261,'202310-202403出荷数total2403220951'!B:F,5,0)</f>
        <v>#N/A</v>
      </c>
      <c r="J261" s="203" t="e">
        <f>VLOOKUP(C261,'出荷数2307～2406total241008110618'!B:F,5,0)</f>
        <v>#N/A</v>
      </c>
      <c r="K261" s="214">
        <f>VLOOKUP(C261,'出荷数2407-2506total250730101950'!B:F,5,0)</f>
        <v>2754</v>
      </c>
      <c r="L261" s="203">
        <f>VLOOKUP(C:C,total251219111800!B:F,5,0)</f>
        <v>663</v>
      </c>
      <c r="M261" s="211">
        <v>1000</v>
      </c>
      <c r="N261" s="211">
        <v>1000</v>
      </c>
      <c r="O261" s="44">
        <v>3826</v>
      </c>
      <c r="P261" s="44">
        <v>4650</v>
      </c>
      <c r="Q261" s="44">
        <v>0</v>
      </c>
      <c r="R261" s="44">
        <v>0</v>
      </c>
      <c r="S261" s="44">
        <v>2850</v>
      </c>
      <c r="T261" s="45">
        <v>1800</v>
      </c>
      <c r="U261" s="45">
        <v>976</v>
      </c>
      <c r="V261" s="45">
        <v>-24</v>
      </c>
      <c r="W261" s="41"/>
      <c r="X261" s="46"/>
      <c r="Y261" s="46"/>
    </row>
    <row r="262" spans="1:27" s="152" customFormat="1" ht="15.75">
      <c r="A262" s="29" t="s">
        <v>2926</v>
      </c>
      <c r="B262" s="155" t="s">
        <v>4</v>
      </c>
      <c r="C262" s="153" t="s">
        <v>348</v>
      </c>
      <c r="D262" s="154" t="s">
        <v>1311</v>
      </c>
      <c r="E262" s="153"/>
      <c r="F262" s="146">
        <v>2372</v>
      </c>
      <c r="G262" s="148">
        <v>1852</v>
      </c>
      <c r="H262" s="21">
        <v>1128</v>
      </c>
      <c r="I262" s="8">
        <f>VLOOKUP(C262,'202310-202403出荷数total2403220951'!B:F,5,0)</f>
        <v>242</v>
      </c>
      <c r="J262" s="203">
        <f>VLOOKUP(C262,'出荷数2307～2406total241008110618'!B:F,5,0)</f>
        <v>537</v>
      </c>
      <c r="K262" s="214">
        <f>VLOOKUP(C262,'出荷数2407-2506total250730101950'!B:F,5,0)</f>
        <v>510</v>
      </c>
      <c r="L262" s="203">
        <f>VLOOKUP(C:C,total251219111800!B:F,5,0)</f>
        <v>83</v>
      </c>
      <c r="M262" s="8"/>
      <c r="N262" s="21">
        <f t="shared" si="3"/>
        <v>83</v>
      </c>
      <c r="O262" s="148">
        <v>416</v>
      </c>
      <c r="P262" s="148">
        <v>0</v>
      </c>
      <c r="Q262" s="44">
        <v>0</v>
      </c>
      <c r="R262" s="148">
        <v>0</v>
      </c>
      <c r="S262" s="148">
        <v>0</v>
      </c>
      <c r="T262" s="149">
        <v>0</v>
      </c>
      <c r="U262" s="149">
        <v>416</v>
      </c>
      <c r="V262" s="149">
        <v>333</v>
      </c>
      <c r="W262" s="150">
        <v>0.19951923076923078</v>
      </c>
      <c r="X262" s="151"/>
      <c r="Y262" s="151"/>
    </row>
    <row r="263" spans="1:27">
      <c r="A263" s="29" t="s">
        <v>2927</v>
      </c>
      <c r="B263" s="31" t="s">
        <v>4</v>
      </c>
      <c r="C263" s="17" t="s">
        <v>715</v>
      </c>
      <c r="D263" s="24" t="s">
        <v>716</v>
      </c>
      <c r="E263" s="23"/>
      <c r="F263" s="19">
        <v>0</v>
      </c>
      <c r="G263" s="21">
        <v>0</v>
      </c>
      <c r="H263" s="21">
        <v>1956</v>
      </c>
      <c r="I263" s="8">
        <f>VLOOKUP(C263,'202310-202403出荷数total2403220951'!B:F,5,0)</f>
        <v>512</v>
      </c>
      <c r="J263" s="203">
        <f>VLOOKUP(C263,'出荷数2307～2406total241008110618'!B:F,5,0)</f>
        <v>1043</v>
      </c>
      <c r="K263" s="214">
        <f>VLOOKUP(C263,'出荷数2407-2506total250730101950'!B:F,5,0)</f>
        <v>1417</v>
      </c>
      <c r="L263" s="203">
        <f>VLOOKUP(C:C,total251219111800!B:F,5,0)</f>
        <v>614</v>
      </c>
      <c r="M263" s="8"/>
      <c r="N263" s="21">
        <f t="shared" si="3"/>
        <v>614</v>
      </c>
      <c r="O263" s="44">
        <v>4735</v>
      </c>
      <c r="P263" s="44">
        <v>100</v>
      </c>
      <c r="Q263" s="44">
        <v>0</v>
      </c>
      <c r="R263" s="44">
        <v>0</v>
      </c>
      <c r="S263" s="44">
        <v>100</v>
      </c>
      <c r="T263" s="45">
        <v>0</v>
      </c>
      <c r="U263" s="45">
        <v>4635</v>
      </c>
      <c r="V263" s="45">
        <v>4021</v>
      </c>
      <c r="W263" s="41">
        <v>0.12699069286452946</v>
      </c>
      <c r="X263" s="46"/>
      <c r="Y263" s="46"/>
    </row>
    <row r="264" spans="1:27">
      <c r="A264" s="29" t="s">
        <v>2928</v>
      </c>
      <c r="B264" s="31" t="s">
        <v>4</v>
      </c>
      <c r="C264" s="17" t="s">
        <v>295</v>
      </c>
      <c r="D264" s="24" t="s">
        <v>296</v>
      </c>
      <c r="E264" s="23"/>
      <c r="F264" s="19">
        <v>3128</v>
      </c>
      <c r="G264" s="21">
        <v>4154</v>
      </c>
      <c r="H264" s="21">
        <v>2497</v>
      </c>
      <c r="I264" s="8">
        <f>VLOOKUP(C264,'202310-202403出荷数total2403220951'!B:F,5,0)</f>
        <v>1204</v>
      </c>
      <c r="J264" s="203">
        <f>VLOOKUP(C264,'出荷数2307～2406total241008110618'!B:F,5,0)</f>
        <v>2123</v>
      </c>
      <c r="K264" s="214">
        <f>VLOOKUP(C264,'出荷数2407-2506total250730101950'!B:F,5,0)</f>
        <v>2367</v>
      </c>
      <c r="L264" s="203">
        <f>VLOOKUP(C:C,total251219111800!B:F,5,0)</f>
        <v>884</v>
      </c>
      <c r="M264" s="8"/>
      <c r="N264" s="21">
        <f t="shared" si="3"/>
        <v>884</v>
      </c>
      <c r="O264" s="44">
        <v>1114</v>
      </c>
      <c r="P264" s="44">
        <v>0</v>
      </c>
      <c r="Q264" s="44">
        <v>3000</v>
      </c>
      <c r="R264" s="44">
        <v>0</v>
      </c>
      <c r="S264" s="44">
        <v>0</v>
      </c>
      <c r="T264" s="45">
        <v>0</v>
      </c>
      <c r="U264" s="45">
        <v>4114</v>
      </c>
      <c r="V264" s="45">
        <v>3230</v>
      </c>
      <c r="W264" s="41">
        <v>0.79353680430879714</v>
      </c>
      <c r="X264" s="46"/>
      <c r="Y264" s="46"/>
    </row>
    <row r="265" spans="1:27" s="152" customFormat="1">
      <c r="A265" s="144" t="s">
        <v>2929</v>
      </c>
      <c r="B265" s="155" t="s">
        <v>4</v>
      </c>
      <c r="C265" s="153" t="s">
        <v>349</v>
      </c>
      <c r="D265" s="154" t="s">
        <v>350</v>
      </c>
      <c r="E265" s="153"/>
      <c r="F265" s="146">
        <v>807</v>
      </c>
      <c r="G265" s="148">
        <v>965</v>
      </c>
      <c r="H265" s="148">
        <v>878</v>
      </c>
      <c r="I265" s="148">
        <f>VLOOKUP(C265,'202310-202403出荷数total2403220951'!B:F,5,0)</f>
        <v>264</v>
      </c>
      <c r="J265" s="148">
        <f>VLOOKUP(C265,'出荷数2307～2406total241008110618'!B:F,5,0)</f>
        <v>486</v>
      </c>
      <c r="K265" s="214">
        <f>VLOOKUP(C265,'出荷数2407-2506total250730101950'!B:F,5,0)</f>
        <v>678</v>
      </c>
      <c r="L265" s="203" t="e">
        <f>VLOOKUP(C:C,total251219111800!B:F,5,0)</f>
        <v>#N/A</v>
      </c>
      <c r="M265" s="8"/>
      <c r="N265" s="21" t="e">
        <f t="shared" si="3"/>
        <v>#N/A</v>
      </c>
      <c r="O265" s="148">
        <v>0</v>
      </c>
      <c r="P265" s="148">
        <v>0</v>
      </c>
      <c r="Q265" s="148">
        <v>0</v>
      </c>
      <c r="R265" s="148">
        <v>0</v>
      </c>
      <c r="S265" s="148">
        <v>0</v>
      </c>
      <c r="T265" s="149">
        <v>0</v>
      </c>
      <c r="U265" s="149">
        <v>0</v>
      </c>
      <c r="V265" s="149" t="e">
        <v>#N/A</v>
      </c>
      <c r="W265" s="150" t="e">
        <v>#N/A</v>
      </c>
      <c r="X265" s="151"/>
      <c r="Y265" s="151"/>
      <c r="Z265" s="191"/>
      <c r="AA265" s="191"/>
    </row>
    <row r="266" spans="1:27" ht="19.149999999999999" customHeight="1">
      <c r="A266" s="29" t="s">
        <v>2930</v>
      </c>
      <c r="B266" s="164" t="s">
        <v>4</v>
      </c>
      <c r="C266" s="165" t="s">
        <v>2882</v>
      </c>
      <c r="D266" s="242" t="s">
        <v>359</v>
      </c>
      <c r="E266" s="181"/>
      <c r="F266" s="183">
        <v>3004</v>
      </c>
      <c r="G266" s="184">
        <v>2368</v>
      </c>
      <c r="H266" s="21">
        <v>2446</v>
      </c>
      <c r="I266" s="8">
        <f>VLOOKUP(C266,'202310-202403出荷数total2403220951'!B:F,5,0)</f>
        <v>1141</v>
      </c>
      <c r="J266" s="203">
        <f>VLOOKUP(C266,'出荷数2307～2406total241008110618'!B:F,5,0)</f>
        <v>2240</v>
      </c>
      <c r="K266" s="214">
        <f>VLOOKUP(C266,'出荷数2407-2506total250730101950'!B:F,5,0)</f>
        <v>2295</v>
      </c>
      <c r="L266" s="203">
        <f>VLOOKUP(C:C,total251219111800!B:F,5,0)</f>
        <v>1177</v>
      </c>
      <c r="M266" s="8"/>
      <c r="N266" s="21">
        <f t="shared" si="3"/>
        <v>1177</v>
      </c>
      <c r="O266" s="160">
        <v>134</v>
      </c>
      <c r="P266" s="160">
        <v>0</v>
      </c>
      <c r="Q266" s="44">
        <v>0</v>
      </c>
      <c r="R266" s="160">
        <v>0</v>
      </c>
      <c r="S266" s="160">
        <v>0</v>
      </c>
      <c r="T266" s="161">
        <v>0</v>
      </c>
      <c r="U266" s="45">
        <v>134</v>
      </c>
      <c r="V266" s="45">
        <v>-1043</v>
      </c>
      <c r="W266" s="162">
        <v>8.7835820895522385</v>
      </c>
      <c r="X266" s="163"/>
      <c r="Y266" s="163"/>
    </row>
    <row r="267" spans="1:27" s="9" customFormat="1">
      <c r="A267" s="29" t="s">
        <v>2931</v>
      </c>
      <c r="B267" s="193" t="s">
        <v>4</v>
      </c>
      <c r="C267" s="243" t="s">
        <v>1315</v>
      </c>
      <c r="D267" s="243" t="s">
        <v>1318</v>
      </c>
      <c r="E267" s="185"/>
      <c r="F267" s="185"/>
      <c r="G267" s="185"/>
      <c r="H267" s="21">
        <v>128</v>
      </c>
      <c r="I267" s="8">
        <f>VLOOKUP(C267,'202310-202403出荷数total2403220951'!B:F,5,0)</f>
        <v>43</v>
      </c>
      <c r="J267" s="203">
        <f>VLOOKUP(C267,'出荷数2307～2406total241008110618'!B:F,5,0)</f>
        <v>110</v>
      </c>
      <c r="K267" s="214">
        <f>VLOOKUP(C267,'出荷数2407-2506total250730101950'!B:F,5,0)</f>
        <v>140</v>
      </c>
      <c r="L267" s="203">
        <f>VLOOKUP(C:C,total251219111800!B:F,5,0)</f>
        <v>104</v>
      </c>
      <c r="M267" s="8"/>
      <c r="N267" s="21">
        <f t="shared" si="3"/>
        <v>104</v>
      </c>
      <c r="O267" s="44">
        <v>195</v>
      </c>
      <c r="P267" s="44">
        <v>0</v>
      </c>
      <c r="Q267" s="44">
        <v>0</v>
      </c>
      <c r="R267" s="44">
        <v>0</v>
      </c>
      <c r="S267" s="44">
        <v>0</v>
      </c>
      <c r="T267" s="45">
        <v>0</v>
      </c>
      <c r="U267" s="45">
        <v>195</v>
      </c>
      <c r="V267" s="45">
        <v>91</v>
      </c>
      <c r="W267" s="41">
        <v>0.53333333333333333</v>
      </c>
      <c r="X267" s="13"/>
      <c r="Y267" s="13"/>
      <c r="Z267" s="143"/>
      <c r="AA267" s="143"/>
    </row>
    <row r="268" spans="1:27" s="9" customFormat="1">
      <c r="A268" s="29" t="s">
        <v>2932</v>
      </c>
      <c r="B268" s="145" t="s">
        <v>4</v>
      </c>
      <c r="C268" s="185" t="s">
        <v>1316</v>
      </c>
      <c r="D268" s="186" t="s">
        <v>1318</v>
      </c>
      <c r="E268" s="187"/>
      <c r="F268" s="187"/>
      <c r="G268" s="148"/>
      <c r="H268" s="21">
        <v>36</v>
      </c>
      <c r="I268" s="8">
        <f>VLOOKUP(C268,'202310-202403出荷数total2403220951'!B:F,5,0)</f>
        <v>152</v>
      </c>
      <c r="J268" s="203">
        <f>VLOOKUP(C268,'出荷数2307～2406total241008110618'!B:F,5,0)</f>
        <v>193</v>
      </c>
      <c r="K268" s="214">
        <f>VLOOKUP(C268,'出荷数2407-2506total250730101950'!B:F,5,0)</f>
        <v>245</v>
      </c>
      <c r="L268" s="203">
        <f>VLOOKUP(C:C,total251219111800!B:F,5,0)</f>
        <v>118</v>
      </c>
      <c r="M268" s="8"/>
      <c r="N268" s="21">
        <f t="shared" si="3"/>
        <v>118</v>
      </c>
      <c r="O268" s="44">
        <v>149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149</v>
      </c>
      <c r="V268" s="45">
        <v>31</v>
      </c>
      <c r="W268" s="41">
        <v>0.79194630872483218</v>
      </c>
      <c r="X268" s="13"/>
      <c r="Y268" s="13"/>
      <c r="Z268" s="143"/>
      <c r="AA268" s="143"/>
    </row>
    <row r="269" spans="1:27" s="9" customFormat="1">
      <c r="A269" s="29" t="s">
        <v>2933</v>
      </c>
      <c r="B269" s="145" t="s">
        <v>4</v>
      </c>
      <c r="C269" s="186" t="s">
        <v>1317</v>
      </c>
      <c r="D269" s="186" t="s">
        <v>1318</v>
      </c>
      <c r="E269" s="187"/>
      <c r="F269" s="187"/>
      <c r="G269" s="148"/>
      <c r="H269" s="21">
        <v>890</v>
      </c>
      <c r="I269" s="8">
        <f>VLOOKUP(C269,'202310-202403出荷数total2403220951'!B:F,5,0)</f>
        <v>323</v>
      </c>
      <c r="J269" s="203">
        <f>VLOOKUP(C269,'出荷数2307～2406total241008110618'!B:F,5,0)</f>
        <v>642</v>
      </c>
      <c r="K269" s="214">
        <f>VLOOKUP(C269,'出荷数2407-2506total250730101950'!B:F,5,0)</f>
        <v>519</v>
      </c>
      <c r="L269" s="203">
        <f>VLOOKUP(C:C,total251219111800!B:F,5,0)</f>
        <v>102</v>
      </c>
      <c r="M269" s="8"/>
      <c r="N269" s="21">
        <f>L269</f>
        <v>102</v>
      </c>
      <c r="O269" s="44">
        <v>223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223</v>
      </c>
      <c r="V269" s="45">
        <v>121</v>
      </c>
      <c r="W269" s="41">
        <v>0.45739910313901344</v>
      </c>
      <c r="X269" s="13"/>
      <c r="Y269" s="13"/>
      <c r="Z269" s="143"/>
      <c r="AA269" s="143"/>
    </row>
    <row r="270" spans="1:27">
      <c r="A270" s="29" t="s">
        <v>2934</v>
      </c>
      <c r="B270" s="30" t="s">
        <v>4</v>
      </c>
      <c r="C270" s="49" t="s">
        <v>2876</v>
      </c>
      <c r="D270" s="49" t="s">
        <v>2877</v>
      </c>
      <c r="E270" s="50"/>
      <c r="F270" s="50"/>
      <c r="G270" s="8"/>
      <c r="H270" s="21">
        <v>283</v>
      </c>
      <c r="I270" s="8">
        <f>VLOOKUP(C270,'202310-202403出荷数total2403220951'!B:F,5,0)</f>
        <v>240</v>
      </c>
      <c r="J270" s="203">
        <f>VLOOKUP(C270,'出荷数2307～2406total241008110618'!B:F,5,0)</f>
        <v>1210</v>
      </c>
      <c r="K270" s="214">
        <f>VLOOKUP(C270,'出荷数2407-2506total250730101950'!B:F,5,0)</f>
        <v>612</v>
      </c>
      <c r="L270" s="203" t="e">
        <f>VLOOKUP(C:C,total251219111800!B:F,5,0)</f>
        <v>#N/A</v>
      </c>
      <c r="M270" s="211">
        <v>1000</v>
      </c>
      <c r="N270" s="211">
        <v>2000</v>
      </c>
      <c r="O270" s="44">
        <v>4314</v>
      </c>
      <c r="P270" s="44">
        <v>0</v>
      </c>
      <c r="Q270" s="44">
        <v>0</v>
      </c>
      <c r="R270" s="44">
        <v>0</v>
      </c>
      <c r="S270" s="44">
        <v>0</v>
      </c>
      <c r="T270" s="45">
        <v>0</v>
      </c>
      <c r="U270" s="45">
        <v>4314</v>
      </c>
      <c r="V270" s="45">
        <v>2314</v>
      </c>
      <c r="W270" s="41">
        <v>0.46360686138154844</v>
      </c>
      <c r="X270" s="13"/>
      <c r="Y270" s="13"/>
    </row>
    <row r="271" spans="1:27">
      <c r="A271" s="29" t="s">
        <v>2935</v>
      </c>
      <c r="B271" s="30" t="s">
        <v>4</v>
      </c>
      <c r="C271" s="49" t="s">
        <v>2878</v>
      </c>
      <c r="D271" s="49" t="s">
        <v>2946</v>
      </c>
      <c r="E271" s="50"/>
      <c r="F271" s="50"/>
      <c r="G271" s="8"/>
      <c r="H271" s="21">
        <v>0</v>
      </c>
      <c r="I271" s="213">
        <f>VLOOKUP(C271,'202310-202403出荷数total2403220951'!B:F,5,0)</f>
        <v>1638</v>
      </c>
      <c r="J271" s="203">
        <f>VLOOKUP(C271,'出荷数2307～2406total241008110618'!B:F,5,0)</f>
        <v>1898</v>
      </c>
      <c r="K271" s="214">
        <f>VLOOKUP(C271,'出荷数2407-2506total250730101950'!B:F,5,0)</f>
        <v>1374</v>
      </c>
      <c r="L271" s="203">
        <f>VLOOKUP(C:C,total251219111800!B:F,5,0)</f>
        <v>806</v>
      </c>
      <c r="M271" s="211">
        <v>1000</v>
      </c>
      <c r="N271" s="211">
        <v>2000</v>
      </c>
      <c r="O271" s="44">
        <v>4908</v>
      </c>
      <c r="P271" s="44">
        <v>3280</v>
      </c>
      <c r="Q271" s="44">
        <v>0</v>
      </c>
      <c r="R271" s="44">
        <v>0</v>
      </c>
      <c r="S271" s="44">
        <v>790</v>
      </c>
      <c r="T271" s="45">
        <v>2490</v>
      </c>
      <c r="U271" s="45">
        <v>4118</v>
      </c>
      <c r="V271" s="45">
        <v>2118</v>
      </c>
      <c r="W271" s="41">
        <v>0.24425989252564728</v>
      </c>
      <c r="X271" s="13"/>
      <c r="Y271" s="13"/>
    </row>
    <row r="272" spans="1:27">
      <c r="A272" s="29" t="s">
        <v>2962</v>
      </c>
      <c r="B272" s="30" t="s">
        <v>4</v>
      </c>
      <c r="C272" s="49" t="s">
        <v>2961</v>
      </c>
      <c r="D272" s="49" t="s">
        <v>2963</v>
      </c>
      <c r="E272" s="50"/>
      <c r="F272" s="50"/>
      <c r="G272" s="8"/>
      <c r="H272" s="21">
        <v>0</v>
      </c>
      <c r="I272" s="8">
        <f>VLOOKUP(C272,'202310-202403出荷数total2403220951'!B:F,5,0)</f>
        <v>247</v>
      </c>
      <c r="J272" s="203">
        <f>VLOOKUP(C272,'出荷数2307～2406total241008110618'!B:F,5,0)</f>
        <v>1941</v>
      </c>
      <c r="K272" s="214">
        <f>VLOOKUP(C272,'出荷数2407-2506total250730101950'!B:F,5,0)</f>
        <v>1898</v>
      </c>
      <c r="L272" s="203">
        <f>VLOOKUP(C:C,total251219111800!B:F,5,0)</f>
        <v>387</v>
      </c>
      <c r="M272" s="211">
        <v>2000</v>
      </c>
      <c r="N272" s="211">
        <v>2000</v>
      </c>
      <c r="O272" s="44">
        <v>3383</v>
      </c>
      <c r="P272" s="44">
        <v>200</v>
      </c>
      <c r="Q272" s="44">
        <v>0</v>
      </c>
      <c r="R272" s="44">
        <v>0</v>
      </c>
      <c r="S272" s="44">
        <v>680</v>
      </c>
      <c r="T272" s="45">
        <v>-480</v>
      </c>
      <c r="U272" s="45">
        <v>2703</v>
      </c>
      <c r="V272" s="45">
        <v>703</v>
      </c>
      <c r="W272" s="41">
        <v>0.55819145967066708</v>
      </c>
      <c r="X272" s="13"/>
      <c r="Y272" s="13"/>
    </row>
    <row r="273" spans="1:25">
      <c r="A273" s="29" t="s">
        <v>4237</v>
      </c>
      <c r="B273" s="30" t="s">
        <v>4</v>
      </c>
      <c r="C273" s="49" t="s">
        <v>3916</v>
      </c>
      <c r="D273" s="49" t="s">
        <v>2963</v>
      </c>
      <c r="E273" s="50"/>
      <c r="F273" s="50"/>
      <c r="G273" s="8"/>
      <c r="H273" s="21"/>
      <c r="I273" s="8"/>
      <c r="J273" s="203">
        <f>VLOOKUP(C273,'出荷数2307～2406total241008110618'!B:F,5,0)</f>
        <v>288</v>
      </c>
      <c r="K273" s="214">
        <f>VLOOKUP(C273,'出荷数2407-2506total250730101950'!B:F,5,0)</f>
        <v>1753</v>
      </c>
      <c r="L273" s="203">
        <f>VLOOKUP(C:C,total251219111800!B:F,5,0)</f>
        <v>147</v>
      </c>
      <c r="M273" s="8"/>
      <c r="N273" s="21">
        <f>L273</f>
        <v>147</v>
      </c>
      <c r="O273" s="44">
        <v>733</v>
      </c>
      <c r="P273" s="44">
        <v>0</v>
      </c>
      <c r="Q273" s="44">
        <v>0</v>
      </c>
      <c r="R273" s="44">
        <v>0</v>
      </c>
      <c r="S273" s="44">
        <v>0</v>
      </c>
      <c r="T273" s="45">
        <v>0</v>
      </c>
      <c r="U273" s="45">
        <v>733</v>
      </c>
      <c r="V273" s="45">
        <v>586</v>
      </c>
      <c r="W273" s="41">
        <v>0.20054570259208732</v>
      </c>
      <c r="X273" s="13"/>
      <c r="Y273" s="13"/>
    </row>
    <row r="274" spans="1:25">
      <c r="A274" s="29" t="s">
        <v>4240</v>
      </c>
      <c r="B274" s="30" t="s">
        <v>4</v>
      </c>
      <c r="C274" s="49" t="s">
        <v>4238</v>
      </c>
      <c r="D274" s="49" t="s">
        <v>4239</v>
      </c>
      <c r="E274" s="50"/>
      <c r="F274" s="50"/>
      <c r="G274" s="8"/>
      <c r="H274" s="21">
        <v>0</v>
      </c>
      <c r="I274" s="8" t="e">
        <f>VLOOKUP(C274,'202310-202403出荷数total2403220951'!B:F,5,0)</f>
        <v>#N/A</v>
      </c>
      <c r="J274" s="203" t="e">
        <f>VLOOKUP(C274,'出荷数2307～2406total241008110618'!B:F,5,0)</f>
        <v>#N/A</v>
      </c>
      <c r="K274" s="214" t="e">
        <f>VLOOKUP(C274,'出荷数2407-2506total250730101950'!B:F,5,0)</f>
        <v>#N/A</v>
      </c>
      <c r="L274" s="203" t="e">
        <f>VLOOKUP(C:C,total251219111800!B:F,5,0)</f>
        <v>#N/A</v>
      </c>
      <c r="M274" s="213">
        <v>1500</v>
      </c>
      <c r="N274" s="211">
        <v>1500</v>
      </c>
      <c r="O274" s="44">
        <v>0</v>
      </c>
      <c r="P274" s="44">
        <v>0</v>
      </c>
      <c r="Q274" s="44">
        <v>3000</v>
      </c>
      <c r="R274" s="44">
        <v>0</v>
      </c>
      <c r="S274" s="44">
        <v>0</v>
      </c>
      <c r="T274" s="45">
        <v>0</v>
      </c>
      <c r="U274" s="45">
        <v>3000</v>
      </c>
      <c r="V274" s="45">
        <v>1500</v>
      </c>
      <c r="W274" s="41" t="e">
        <v>#DIV/0!</v>
      </c>
      <c r="X274" s="13"/>
      <c r="Y274" s="13"/>
    </row>
    <row r="275" spans="1:25">
      <c r="A275" s="29" t="s">
        <v>4248</v>
      </c>
      <c r="B275" s="30" t="s">
        <v>4</v>
      </c>
      <c r="C275" s="49" t="s">
        <v>4246</v>
      </c>
      <c r="D275" s="49" t="s">
        <v>4247</v>
      </c>
      <c r="E275" s="50"/>
      <c r="F275" s="50"/>
      <c r="G275" s="8"/>
      <c r="H275" s="21"/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 t="e">
        <f>VLOOKUP(C:C,total251219111800!B:F,5,0)</f>
        <v>#N/A</v>
      </c>
      <c r="M275" s="213">
        <v>1500</v>
      </c>
      <c r="N275" s="211">
        <v>1500</v>
      </c>
      <c r="O275" s="44">
        <v>0</v>
      </c>
      <c r="P275" s="44">
        <v>0</v>
      </c>
      <c r="Q275" s="44">
        <v>0</v>
      </c>
      <c r="R275" s="44">
        <v>0</v>
      </c>
      <c r="S275" s="44">
        <v>0</v>
      </c>
      <c r="T275" s="45">
        <v>0</v>
      </c>
      <c r="U275" s="45">
        <v>0</v>
      </c>
      <c r="V275" s="45">
        <v>-1500</v>
      </c>
      <c r="W275" s="41"/>
      <c r="X275" s="13"/>
      <c r="Y275" s="13"/>
    </row>
    <row r="276" spans="1:25">
      <c r="A276" s="29"/>
      <c r="B276" s="2"/>
      <c r="C276" s="49"/>
      <c r="D276" s="49"/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 t="e">
        <f>VLOOKUP(C:C,total251219111800!B:F,5,0)</f>
        <v>#N/A</v>
      </c>
      <c r="M276" s="8"/>
      <c r="N276" s="12"/>
      <c r="O276" s="44">
        <v>0</v>
      </c>
      <c r="P276" s="44">
        <v>0</v>
      </c>
      <c r="Q276" s="44">
        <v>0</v>
      </c>
      <c r="R276" s="44">
        <v>0</v>
      </c>
      <c r="S276" s="44">
        <v>0</v>
      </c>
      <c r="T276" s="45">
        <v>0</v>
      </c>
      <c r="U276" s="45">
        <v>0</v>
      </c>
      <c r="V276" s="45">
        <v>0</v>
      </c>
      <c r="W276" s="41" t="e">
        <v>#DIV/0!</v>
      </c>
      <c r="X276" s="13"/>
      <c r="Y276" s="13"/>
    </row>
    <row r="277" spans="1:25">
      <c r="A277" s="29"/>
      <c r="B277" s="2"/>
      <c r="C277" s="49"/>
      <c r="D277" s="49"/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 t="e">
        <f>VLOOKUP(C:C,total251219111800!B:F,5,0)</f>
        <v>#N/A</v>
      </c>
      <c r="M277" s="8"/>
      <c r="N277" s="12"/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5">
        <v>0</v>
      </c>
      <c r="U277" s="45">
        <v>0</v>
      </c>
      <c r="V277" s="45">
        <v>0</v>
      </c>
      <c r="W277" s="41" t="e">
        <v>#DIV/0!</v>
      </c>
      <c r="X277" s="13"/>
      <c r="Y277" s="13"/>
    </row>
    <row r="278" spans="1:25">
      <c r="A278" s="29"/>
      <c r="B278" s="2"/>
      <c r="C278" s="49"/>
      <c r="D278" s="49"/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 t="e">
        <f>VLOOKUP(C278,'出荷数2407-2506total250730101950'!B:F,5,0)</f>
        <v>#N/A</v>
      </c>
      <c r="L278" s="203" t="e">
        <f>VLOOKUP(C:C,total251219111800!B:F,5,0)</f>
        <v>#N/A</v>
      </c>
      <c r="M278" s="8"/>
      <c r="N278" s="12"/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0</v>
      </c>
      <c r="V278" s="45">
        <v>0</v>
      </c>
      <c r="W278" s="41" t="e">
        <v>#DIV/0!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VLOOKUP(C:C,total251219111800!B:F,5,0)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#DIV/0!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/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VLOOKUP(C:C,total251219111800!B:F,5,0)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#DIV/0!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VLOOKUP(C:C,total251219111800!B:F,5,0)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#DIV/0!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VLOOKUP(C:C,total251219111800!B:F,5,0)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#DIV/0!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VLOOKUP(C:C,total251219111800!B:F,5,0)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#DIV/0!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VLOOKUP(C:C,total251219111800!B:F,5,0)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#DIV/0!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VLOOKUP(C:C,total251219111800!B:F,5,0)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#DIV/0!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VLOOKUP(C:C,total251219111800!B:F,5,0)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#DIV/0!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VLOOKUP(C:C,total251219111800!B:F,5,0)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#DIV/0!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VLOOKUP(C:C,total251219111800!B:F,5,0)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#DIV/0!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VLOOKUP(C:C,total251219111800!B:F,5,0)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#DIV/0!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VLOOKUP(C:C,total251219111800!B:F,5,0)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#DIV/0!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VLOOKUP(C:C,total251219111800!B:F,5,0)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#DIV/0!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VLOOKUP(C:C,total251219111800!B:F,5,0)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#DIV/0!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VLOOKUP(C:C,total251219111800!B:F,5,0)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#DIV/0!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VLOOKUP(C:C,total251219111800!B:F,5,0)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#DIV/0!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VLOOKUP(C:C,total251219111800!B:F,5,0)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#DIV/0!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VLOOKUP(C:C,total251219111800!B:F,5,0)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#DIV/0!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VLOOKUP(C:C,total251219111800!B:F,5,0)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#DIV/0!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VLOOKUP(C:C,total251219111800!B:F,5,0)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/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VLOOKUP(C:C,total251219111800!B:F,5,0)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/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VLOOKUP(C:C,total251219111800!B:F,5,0)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/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VLOOKUP(C:C,total251219111800!B:F,5,0)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/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VLOOKUP(C:C,total251219111800!B:F,5,0)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/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VLOOKUP(C:C,total251219111800!B:F,5,0)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/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VLOOKUP(C:C,total251219111800!B:F,5,0)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/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VLOOKUP(C:C,total251219111800!B:F,5,0)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/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VLOOKUP(C:C,total251219111800!B:F,5,0)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/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>
        <v>0</v>
      </c>
      <c r="I307" s="8" t="e">
        <f>VLOOKUP(C307,'202310-202403出荷数total2403220951'!B:F,5,0)</f>
        <v>#N/A</v>
      </c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VLOOKUP(C:C,total251219111800!B:F,5,0)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 t="e">
        <v>#DIV/0!</v>
      </c>
      <c r="X307" s="13"/>
      <c r="Y307" s="13"/>
    </row>
    <row r="308" spans="1:25">
      <c r="A308" s="29"/>
      <c r="B308" s="244"/>
      <c r="H308" s="245"/>
      <c r="L308" s="203" t="e">
        <f>VLOOKUP(C:C,total251219111800!B:F,5,0)</f>
        <v>#N/A</v>
      </c>
      <c r="N308" s="246"/>
      <c r="O308" s="247"/>
      <c r="P308" s="247"/>
      <c r="Q308" s="247"/>
      <c r="R308" s="247"/>
      <c r="S308" s="247"/>
      <c r="T308" s="248"/>
      <c r="U308" s="248"/>
      <c r="V308" s="248"/>
      <c r="W308" s="249"/>
      <c r="X308" s="14"/>
      <c r="Y308" s="14"/>
    </row>
    <row r="309" spans="1:25">
      <c r="A309" s="29"/>
      <c r="B309" s="244"/>
      <c r="H309" s="245"/>
      <c r="L309" s="203" t="e">
        <f>VLOOKUP(C:C,total251219111800!B:F,5,0)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VLOOKUP(C:C,total251219111800!B:F,5,0)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VLOOKUP(C:C,total251219111800!B:F,5,0)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VLOOKUP(C:C,total251219111800!B:F,5,0)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VLOOKUP(C:C,total251219111800!B:F,5,0)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</sheetData>
  <autoFilter ref="A1:Z315" xr:uid="{00000000-0009-0000-0000-00002C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37" priority="1" operator="lessThan">
      <formula>0.33</formula>
    </cfRule>
  </conditionalFormatting>
  <dataValidations count="2">
    <dataValidation imeMode="off" allowBlank="1" showInputMessage="1" showErrorMessage="1" sqref="C66 C64 C269:C315 C317:C64481 C1:C62 C75:C266" xr:uid="{00000000-0002-0000-2C00-000000000000}"/>
    <dataValidation imeMode="hiragana" allowBlank="1" showInputMessage="1" showErrorMessage="1" sqref="D66:F66 D1:E62 F1:F64 E65:F65 E63:E64 D75:D91 E67:F91 D113:D144 D4:F6 D92:F112 E113:F152 D268:F274 D275:D64481 E275:F64536 D153:F266" xr:uid="{00000000-0002-0000-2C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G313"/>
  <sheetViews>
    <sheetView zoomScaleNormal="100" workbookViewId="0">
      <pane xSplit="4" ySplit="1" topLeftCell="K62" activePane="bottomRight" state="frozen"/>
      <selection pane="topRight" activeCell="E1" sqref="E1"/>
      <selection pane="bottomLeft" activeCell="A2" sqref="A2"/>
      <selection pane="bottomRight" activeCell="V7" sqref="V7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10" style="1" customWidth="1"/>
    <col min="25" max="25" width="50.25" style="1" customWidth="1"/>
    <col min="28" max="16384" width="9" style="1"/>
  </cols>
  <sheetData>
    <row r="1" spans="1:33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4352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4414</v>
      </c>
      <c r="Y1" s="2" t="s">
        <v>2957</v>
      </c>
      <c r="AE1" s="2" t="s">
        <v>4205</v>
      </c>
      <c r="AG1" s="2" t="s">
        <v>2957</v>
      </c>
    </row>
    <row r="2" spans="1:33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VLOOKUP(C:C,total251219111800!B:F,5,0)</f>
        <v>386</v>
      </c>
      <c r="M2" s="8"/>
      <c r="N2" s="21">
        <f>L2</f>
        <v>386</v>
      </c>
      <c r="O2" s="44">
        <v>276</v>
      </c>
      <c r="P2" s="44">
        <v>390</v>
      </c>
      <c r="Q2" s="44">
        <v>0</v>
      </c>
      <c r="R2" s="44">
        <v>0</v>
      </c>
      <c r="S2" s="44">
        <v>380</v>
      </c>
      <c r="T2" s="45">
        <v>10</v>
      </c>
      <c r="U2" s="45">
        <v>-104</v>
      </c>
      <c r="V2" s="45">
        <v>-490</v>
      </c>
      <c r="W2" s="41">
        <v>0.57957957957957962</v>
      </c>
      <c r="X2" s="188"/>
      <c r="Y2" s="188"/>
    </row>
    <row r="3" spans="1:33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VLOOKUP(C:C,total251219111800!B:F,5,0)</f>
        <v>903</v>
      </c>
      <c r="M3" s="8"/>
      <c r="N3" s="21">
        <f t="shared" ref="N3:N66" si="0">L3</f>
        <v>903</v>
      </c>
      <c r="O3" s="44">
        <v>1782</v>
      </c>
      <c r="P3" s="44">
        <v>980</v>
      </c>
      <c r="Q3" s="44">
        <v>0</v>
      </c>
      <c r="R3" s="44">
        <v>0</v>
      </c>
      <c r="S3" s="44">
        <v>1630</v>
      </c>
      <c r="T3" s="45">
        <v>-650</v>
      </c>
      <c r="U3" s="45">
        <v>152</v>
      </c>
      <c r="V3" s="45">
        <v>-751</v>
      </c>
      <c r="W3" s="41">
        <v>0.3269370021723389</v>
      </c>
      <c r="X3" s="46"/>
      <c r="Y3" s="46"/>
    </row>
    <row r="4" spans="1:33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VLOOKUP(C:C,total251219111800!B:F,5,0)</f>
        <v>474</v>
      </c>
      <c r="M4" s="211">
        <v>1000</v>
      </c>
      <c r="N4" s="211">
        <v>1000</v>
      </c>
      <c r="O4" s="44">
        <v>6736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6736</v>
      </c>
      <c r="V4" s="45">
        <v>5736</v>
      </c>
      <c r="W4" s="41">
        <v>0.14845605700712589</v>
      </c>
      <c r="X4" s="46"/>
      <c r="Y4" s="46"/>
    </row>
    <row r="5" spans="1:33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VLOOKUP(C:C,total251219111800!B:F,5,0)</f>
        <v>4495</v>
      </c>
      <c r="M5" s="8"/>
      <c r="N5" s="21">
        <f t="shared" si="0"/>
        <v>4495</v>
      </c>
      <c r="O5" s="44">
        <v>27847</v>
      </c>
      <c r="P5" s="44">
        <v>14360</v>
      </c>
      <c r="Q5" s="44">
        <v>800</v>
      </c>
      <c r="R5" s="44">
        <v>0</v>
      </c>
      <c r="S5" s="44">
        <v>14360</v>
      </c>
      <c r="T5" s="45">
        <v>0</v>
      </c>
      <c r="U5" s="45">
        <v>14287</v>
      </c>
      <c r="V5" s="45">
        <v>9792</v>
      </c>
      <c r="W5" s="41">
        <v>0.10649892197976639</v>
      </c>
      <c r="X5" s="241"/>
      <c r="Y5" s="241"/>
    </row>
    <row r="6" spans="1:33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VLOOKUP(C:C,total251219111800!B:F,5,0)</f>
        <v>177</v>
      </c>
      <c r="M6" s="8"/>
      <c r="N6" s="21">
        <f t="shared" si="0"/>
        <v>177</v>
      </c>
      <c r="O6" s="44">
        <v>3754</v>
      </c>
      <c r="P6" s="44">
        <v>0</v>
      </c>
      <c r="Q6" s="44">
        <v>300</v>
      </c>
      <c r="R6" s="44">
        <v>0</v>
      </c>
      <c r="S6" s="44">
        <v>0</v>
      </c>
      <c r="T6" s="45">
        <v>0</v>
      </c>
      <c r="U6" s="45">
        <v>4054</v>
      </c>
      <c r="V6" s="45">
        <v>3877</v>
      </c>
      <c r="W6" s="41">
        <v>4.7149706979222161E-2</v>
      </c>
      <c r="X6" s="46"/>
      <c r="Y6" s="46"/>
    </row>
    <row r="7" spans="1:33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VLOOKUP(C:C,total251219111800!B:F,5,0)</f>
        <v>#N/A</v>
      </c>
      <c r="M7" s="8"/>
      <c r="N7" s="21">
        <v>0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>
        <v>1</v>
      </c>
      <c r="W7" s="41">
        <v>0</v>
      </c>
      <c r="X7" s="46"/>
      <c r="Y7" s="46"/>
    </row>
    <row r="8" spans="1:33">
      <c r="A8" s="29" t="s">
        <v>1044</v>
      </c>
      <c r="B8" s="30" t="s">
        <v>5</v>
      </c>
      <c r="C8" s="17" t="s">
        <v>1039</v>
      </c>
      <c r="D8" s="24" t="s">
        <v>1041</v>
      </c>
      <c r="E8" s="23"/>
      <c r="F8" s="19"/>
      <c r="G8" s="21"/>
      <c r="H8" s="21">
        <v>2048</v>
      </c>
      <c r="I8" s="8">
        <f>VLOOKUP(C8,'202310-202403出荷数total2403220951'!B:F,5,0)</f>
        <v>2098</v>
      </c>
      <c r="J8" s="203">
        <f>VLOOKUP(C8,'出荷数2307～2406total241008110618'!B:F,5,0)</f>
        <v>3644</v>
      </c>
      <c r="K8" s="214">
        <f>VLOOKUP(C8,'出荷数2407-2506total250730101950'!B:F,5,0)</f>
        <v>2910</v>
      </c>
      <c r="L8" s="203">
        <f>VLOOKUP(C:C,total251219111800!B:F,5,0)</f>
        <v>2559</v>
      </c>
      <c r="M8" s="8"/>
      <c r="N8" s="21">
        <f t="shared" si="0"/>
        <v>2559</v>
      </c>
      <c r="O8" s="44">
        <v>3061</v>
      </c>
      <c r="P8" s="44">
        <v>0</v>
      </c>
      <c r="Q8" s="44">
        <v>0</v>
      </c>
      <c r="R8" s="44">
        <v>0</v>
      </c>
      <c r="S8" s="44">
        <v>0</v>
      </c>
      <c r="T8" s="45">
        <v>0</v>
      </c>
      <c r="U8" s="45">
        <v>3061</v>
      </c>
      <c r="V8" s="45">
        <v>502</v>
      </c>
      <c r="W8" s="41">
        <v>0.83600130676249595</v>
      </c>
      <c r="X8" s="13"/>
      <c r="Y8" s="13"/>
    </row>
    <row r="9" spans="1:33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VLOOKUP(C:C,total251219111800!B:F,5,0)</f>
        <v>281</v>
      </c>
      <c r="M9" s="211">
        <v>1000</v>
      </c>
      <c r="N9" s="211">
        <v>1000</v>
      </c>
      <c r="O9" s="44">
        <v>5179</v>
      </c>
      <c r="P9" s="44">
        <v>0</v>
      </c>
      <c r="Q9" s="44">
        <v>0</v>
      </c>
      <c r="R9" s="44">
        <v>0</v>
      </c>
      <c r="S9" s="44">
        <v>0</v>
      </c>
      <c r="T9" s="45">
        <v>0</v>
      </c>
      <c r="U9" s="45">
        <v>5179</v>
      </c>
      <c r="V9" s="45">
        <v>4179</v>
      </c>
      <c r="W9" s="41">
        <v>0.19308746862328635</v>
      </c>
      <c r="X9" s="13"/>
      <c r="Y9" s="13"/>
    </row>
    <row r="10" spans="1:33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VLOOKUP(C:C,total251219111800!B:F,5,0)</f>
        <v>4356</v>
      </c>
      <c r="M10" s="8"/>
      <c r="N10" s="21">
        <f t="shared" si="0"/>
        <v>4356</v>
      </c>
      <c r="O10" s="44">
        <v>2377</v>
      </c>
      <c r="P10" s="44">
        <v>13210</v>
      </c>
      <c r="Q10" s="44">
        <v>0</v>
      </c>
      <c r="R10" s="44">
        <v>0</v>
      </c>
      <c r="S10" s="44">
        <v>13175</v>
      </c>
      <c r="T10" s="45">
        <v>35</v>
      </c>
      <c r="U10" s="45">
        <v>-10798</v>
      </c>
      <c r="V10" s="45">
        <v>-15154</v>
      </c>
      <c r="W10" s="41">
        <v>0.27946365561044462</v>
      </c>
      <c r="X10" s="46"/>
      <c r="Y10" s="46"/>
    </row>
    <row r="11" spans="1:33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VLOOKUP(C:C,total251219111800!B:F,5,0)</f>
        <v>160</v>
      </c>
      <c r="M11" s="8"/>
      <c r="N11" s="21">
        <f t="shared" si="0"/>
        <v>160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-158</v>
      </c>
      <c r="W11" s="41">
        <v>80</v>
      </c>
      <c r="X11" s="46"/>
      <c r="Y11" s="46"/>
    </row>
    <row r="12" spans="1:33">
      <c r="A12" s="29" t="s">
        <v>1048</v>
      </c>
      <c r="B12" s="30" t="s">
        <v>356</v>
      </c>
      <c r="C12" s="7" t="s">
        <v>211</v>
      </c>
      <c r="D12" s="20" t="s">
        <v>1262</v>
      </c>
      <c r="E12" s="19" t="s">
        <v>212</v>
      </c>
      <c r="F12" s="19">
        <v>193</v>
      </c>
      <c r="G12" s="21">
        <v>1</v>
      </c>
      <c r="H12" s="21">
        <v>100</v>
      </c>
      <c r="I12" s="8">
        <f>VLOOKUP(C12,'202310-202403出荷数total2403220951'!B:F,5,0)</f>
        <v>43</v>
      </c>
      <c r="J12" s="203">
        <f>VLOOKUP(C12,'出荷数2307～2406total241008110618'!B:F,5,0)</f>
        <v>51</v>
      </c>
      <c r="K12" s="214">
        <f>VLOOKUP(C12,'出荷数2407-2506total250730101950'!B:F,5,0)</f>
        <v>12</v>
      </c>
      <c r="L12" s="203">
        <f>VLOOKUP(C:C,total251219111800!B:F,5,0)</f>
        <v>3</v>
      </c>
      <c r="M12" s="8"/>
      <c r="N12" s="21">
        <f t="shared" si="0"/>
        <v>3</v>
      </c>
      <c r="O12" s="44">
        <v>992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992</v>
      </c>
      <c r="V12" s="45">
        <v>989</v>
      </c>
      <c r="W12" s="41">
        <v>3.0241935483870967E-3</v>
      </c>
      <c r="X12" s="46"/>
      <c r="Y12" s="46"/>
    </row>
    <row r="13" spans="1:33">
      <c r="A13" s="29" t="s">
        <v>1049</v>
      </c>
      <c r="B13" s="30" t="s">
        <v>356</v>
      </c>
      <c r="C13" s="6" t="s">
        <v>152</v>
      </c>
      <c r="D13" s="20" t="s">
        <v>153</v>
      </c>
      <c r="E13" s="19"/>
      <c r="F13" s="19"/>
      <c r="G13" s="21">
        <v>6</v>
      </c>
      <c r="H13" s="21">
        <v>2364</v>
      </c>
      <c r="I13" s="8">
        <f>VLOOKUP(C13,'202310-202403出荷数total2403220951'!B:F,5,0)</f>
        <v>1052</v>
      </c>
      <c r="J13" s="203">
        <f>VLOOKUP(C13,'出荷数2307～2406total241008110618'!B:F,5,0)</f>
        <v>1711</v>
      </c>
      <c r="K13" s="214">
        <f>VLOOKUP(C13,'出荷数2407-2506total250730101950'!B:F,5,0)</f>
        <v>1026</v>
      </c>
      <c r="L13" s="203">
        <f>VLOOKUP(C:C,total251219111800!B:F,5,0)</f>
        <v>587</v>
      </c>
      <c r="M13" s="8"/>
      <c r="N13" s="21">
        <f t="shared" si="0"/>
        <v>587</v>
      </c>
      <c r="O13" s="44">
        <v>3514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3514</v>
      </c>
      <c r="V13" s="45">
        <v>2927</v>
      </c>
      <c r="W13" s="41">
        <v>0.16704610130904951</v>
      </c>
      <c r="X13" s="46"/>
      <c r="Y13" s="46"/>
    </row>
    <row r="14" spans="1:33">
      <c r="A14" s="29" t="s">
        <v>1050</v>
      </c>
      <c r="B14" s="30" t="s">
        <v>356</v>
      </c>
      <c r="C14" s="7" t="s">
        <v>217</v>
      </c>
      <c r="D14" s="20" t="s">
        <v>1262</v>
      </c>
      <c r="E14" s="19" t="s">
        <v>218</v>
      </c>
      <c r="F14" s="19">
        <v>0</v>
      </c>
      <c r="G14" s="21">
        <v>3</v>
      </c>
      <c r="H14" s="21">
        <v>363</v>
      </c>
      <c r="I14" s="8" t="e">
        <f>VLOOKUP(C14,'202310-202403出荷数total2403220951'!B:F,5,0)</f>
        <v>#N/A</v>
      </c>
      <c r="J14" s="203">
        <f>VLOOKUP(C14,'出荷数2307～2406total241008110618'!B:F,5,0)</f>
        <v>1</v>
      </c>
      <c r="K14" s="214">
        <f>VLOOKUP(C14,'出荷数2407-2506total250730101950'!B:F,5,0)</f>
        <v>7</v>
      </c>
      <c r="L14" s="203" t="e">
        <f>VLOOKUP(C:C,total251219111800!B:F,5,0)</f>
        <v>#N/A</v>
      </c>
      <c r="M14" s="8"/>
      <c r="N14" s="21">
        <v>0</v>
      </c>
      <c r="O14" s="44">
        <v>744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744</v>
      </c>
      <c r="V14" s="45">
        <v>744</v>
      </c>
      <c r="W14" s="41">
        <v>0</v>
      </c>
      <c r="X14" s="46"/>
      <c r="Y14" s="46"/>
    </row>
    <row r="15" spans="1:33">
      <c r="A15" s="29" t="s">
        <v>1051</v>
      </c>
      <c r="B15" s="30" t="s">
        <v>356</v>
      </c>
      <c r="C15" s="7" t="s">
        <v>2982</v>
      </c>
      <c r="D15" s="20" t="s">
        <v>1261</v>
      </c>
      <c r="E15" s="19" t="s">
        <v>216</v>
      </c>
      <c r="F15" s="19">
        <v>23</v>
      </c>
      <c r="G15" s="21">
        <v>4</v>
      </c>
      <c r="H15" s="21">
        <v>0</v>
      </c>
      <c r="I15" s="8">
        <f>VLOOKUP(C15,'202310-202403出荷数total2403220951'!B:F,5,0)</f>
        <v>1</v>
      </c>
      <c r="J15" s="203">
        <f>VLOOKUP(C15,'出荷数2307～2406total241008110618'!B:F,5,0)</f>
        <v>705</v>
      </c>
      <c r="K15" s="214">
        <f>VLOOKUP(C15,'出荷数2407-2506total250730101950'!B:F,5,0)</f>
        <v>1</v>
      </c>
      <c r="L15" s="203">
        <f>VLOOKUP(C:C,total251219111800!B:F,5,0)</f>
        <v>1</v>
      </c>
      <c r="M15" s="8"/>
      <c r="N15" s="21">
        <f t="shared" si="0"/>
        <v>1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0</v>
      </c>
      <c r="V15" s="45">
        <v>-1</v>
      </c>
      <c r="W15" s="41" t="e">
        <v>#DIV/0!</v>
      </c>
      <c r="X15" s="46"/>
      <c r="Y15" s="46"/>
    </row>
    <row r="16" spans="1:33">
      <c r="A16" s="29" t="s">
        <v>1052</v>
      </c>
      <c r="B16" s="30" t="s">
        <v>356</v>
      </c>
      <c r="C16" s="7" t="s">
        <v>1008</v>
      </c>
      <c r="D16" s="20" t="s">
        <v>1261</v>
      </c>
      <c r="E16" s="19" t="s">
        <v>218</v>
      </c>
      <c r="F16" s="19">
        <v>35</v>
      </c>
      <c r="G16" s="21">
        <v>26</v>
      </c>
      <c r="H16" s="21">
        <v>5</v>
      </c>
      <c r="I16" s="8">
        <f>VLOOKUP(C16,'202310-202403出荷数total2403220951'!B:F,5,0)</f>
        <v>3</v>
      </c>
      <c r="J16" s="203">
        <f>VLOOKUP(C16,'出荷数2307～2406total241008110618'!B:F,5,0)</f>
        <v>6</v>
      </c>
      <c r="K16" s="214">
        <f>VLOOKUP(C16,'出荷数2407-2506total250730101950'!B:F,5,0)</f>
        <v>3</v>
      </c>
      <c r="L16" s="203">
        <f>VLOOKUP(C:C,total251219111800!B:F,5,0)</f>
        <v>142</v>
      </c>
      <c r="M16" s="8"/>
      <c r="N16" s="21">
        <f t="shared" si="0"/>
        <v>142</v>
      </c>
      <c r="O16" s="44">
        <v>4414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4414</v>
      </c>
      <c r="V16" s="45">
        <v>4272</v>
      </c>
      <c r="W16" s="41">
        <v>3.2170367014046214E-2</v>
      </c>
      <c r="X16" s="46"/>
      <c r="Y16" s="46"/>
    </row>
    <row r="17" spans="1:27">
      <c r="A17" s="29" t="s">
        <v>1053</v>
      </c>
      <c r="B17" s="30" t="s">
        <v>356</v>
      </c>
      <c r="C17" s="6" t="s">
        <v>121</v>
      </c>
      <c r="D17" s="20" t="s">
        <v>120</v>
      </c>
      <c r="E17" s="19" t="s">
        <v>118</v>
      </c>
      <c r="F17" s="19">
        <v>33</v>
      </c>
      <c r="G17" s="21">
        <v>24</v>
      </c>
      <c r="H17" s="21">
        <v>2990</v>
      </c>
      <c r="I17" s="8">
        <f>VLOOKUP(C17,'202310-202403出荷数total2403220951'!B:F,5,0)</f>
        <v>66</v>
      </c>
      <c r="J17" s="203">
        <f>VLOOKUP(C17,'出荷数2307～2406total241008110618'!B:F,5,0)</f>
        <v>189</v>
      </c>
      <c r="K17" s="214">
        <f>VLOOKUP(C17,'出荷数2407-2506total250730101950'!B:F,5,0)</f>
        <v>97</v>
      </c>
      <c r="L17" s="203">
        <f>VLOOKUP(C:C,total251219111800!B:F,5,0)</f>
        <v>77</v>
      </c>
      <c r="M17" s="8"/>
      <c r="N17" s="21">
        <f t="shared" si="0"/>
        <v>77</v>
      </c>
      <c r="O17" s="44">
        <v>2106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2106</v>
      </c>
      <c r="V17" s="45">
        <v>2029</v>
      </c>
      <c r="W17" s="41">
        <v>3.6562203228869897E-2</v>
      </c>
      <c r="X17" s="46"/>
      <c r="Y17" s="46"/>
    </row>
    <row r="18" spans="1:27">
      <c r="A18" s="29" t="s">
        <v>1054</v>
      </c>
      <c r="B18" s="30" t="s">
        <v>356</v>
      </c>
      <c r="C18" s="17" t="s">
        <v>223</v>
      </c>
      <c r="D18" s="24" t="s">
        <v>224</v>
      </c>
      <c r="E18" s="23"/>
      <c r="F18" s="19">
        <v>149</v>
      </c>
      <c r="G18" s="21">
        <v>62</v>
      </c>
      <c r="H18" s="21">
        <v>132</v>
      </c>
      <c r="I18" s="8">
        <f>VLOOKUP(C18,'202310-202403出荷数total2403220951'!B:F,5,0)</f>
        <v>245</v>
      </c>
      <c r="J18" s="203">
        <f>VLOOKUP(C18,'出荷数2307～2406total241008110618'!B:F,5,0)</f>
        <v>322</v>
      </c>
      <c r="K18" s="214">
        <f>VLOOKUP(C18,'出荷数2407-2506total250730101950'!B:F,5,0)</f>
        <v>206</v>
      </c>
      <c r="L18" s="203">
        <f>VLOOKUP(C:C,total251219111800!B:F,5,0)</f>
        <v>17</v>
      </c>
      <c r="M18" s="8"/>
      <c r="N18" s="21">
        <f t="shared" si="0"/>
        <v>17</v>
      </c>
      <c r="O18" s="44">
        <v>2255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2255</v>
      </c>
      <c r="V18" s="45">
        <v>2238</v>
      </c>
      <c r="W18" s="41">
        <v>7.5388026607538803E-3</v>
      </c>
      <c r="X18" s="46" t="s">
        <v>4388</v>
      </c>
      <c r="Y18" s="46"/>
    </row>
    <row r="19" spans="1:27">
      <c r="A19" s="29" t="s">
        <v>1055</v>
      </c>
      <c r="B19" s="30" t="s">
        <v>356</v>
      </c>
      <c r="C19" s="6" t="s">
        <v>86</v>
      </c>
      <c r="D19" s="20" t="s">
        <v>84</v>
      </c>
      <c r="E19" s="19" t="s">
        <v>87</v>
      </c>
      <c r="F19" s="19">
        <v>228</v>
      </c>
      <c r="G19" s="21">
        <v>270</v>
      </c>
      <c r="H19" s="21">
        <v>231</v>
      </c>
      <c r="I19" s="8">
        <f>VLOOKUP(C19,'202310-202403出荷数total2403220951'!B:F,5,0)</f>
        <v>121</v>
      </c>
      <c r="J19" s="203">
        <f>VLOOKUP(C19,'出荷数2307～2406total241008110618'!B:F,5,0)</f>
        <v>177</v>
      </c>
      <c r="K19" s="214">
        <f>VLOOKUP(C19,'出荷数2407-2506total250730101950'!B:F,5,0)</f>
        <v>110</v>
      </c>
      <c r="L19" s="203">
        <f>VLOOKUP(C:C,total251219111800!B:F,5,0)</f>
        <v>53</v>
      </c>
      <c r="M19" s="8"/>
      <c r="N19" s="21">
        <f t="shared" si="0"/>
        <v>53</v>
      </c>
      <c r="O19" s="44">
        <v>8059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8059</v>
      </c>
      <c r="V19" s="45">
        <v>8006</v>
      </c>
      <c r="W19" s="41">
        <v>6.5764983248542E-3</v>
      </c>
      <c r="X19" s="46"/>
      <c r="Y19" s="46"/>
    </row>
    <row r="20" spans="1:27">
      <c r="A20" s="29" t="s">
        <v>1056</v>
      </c>
      <c r="B20" s="30" t="s">
        <v>356</v>
      </c>
      <c r="C20" s="6" t="s">
        <v>154</v>
      </c>
      <c r="D20" s="20" t="s">
        <v>155</v>
      </c>
      <c r="E20" s="19"/>
      <c r="F20" s="19"/>
      <c r="G20" s="21">
        <v>128</v>
      </c>
      <c r="H20" s="21">
        <v>470</v>
      </c>
      <c r="I20" s="8">
        <f>VLOOKUP(C20,'202310-202403出荷数total2403220951'!B:F,5,0)</f>
        <v>149</v>
      </c>
      <c r="J20" s="203">
        <f>VLOOKUP(C20,'出荷数2307～2406total241008110618'!B:F,5,0)</f>
        <v>418</v>
      </c>
      <c r="K20" s="214">
        <f>VLOOKUP(C20,'出荷数2407-2506total250730101950'!B:F,5,0)</f>
        <v>818</v>
      </c>
      <c r="L20" s="203">
        <f>VLOOKUP(C:C,total251219111800!B:F,5,0)</f>
        <v>491</v>
      </c>
      <c r="M20" s="8"/>
      <c r="N20" s="21">
        <f t="shared" si="0"/>
        <v>491</v>
      </c>
      <c r="O20" s="44">
        <v>585</v>
      </c>
      <c r="P20" s="44">
        <v>197</v>
      </c>
      <c r="Q20" s="44">
        <v>0</v>
      </c>
      <c r="R20" s="44">
        <v>0</v>
      </c>
      <c r="S20" s="44">
        <v>197</v>
      </c>
      <c r="T20" s="45">
        <v>0</v>
      </c>
      <c r="U20" s="45">
        <v>388</v>
      </c>
      <c r="V20" s="45">
        <v>-103</v>
      </c>
      <c r="W20" s="41">
        <v>0.62787723785166238</v>
      </c>
      <c r="X20" s="46" t="s">
        <v>4398</v>
      </c>
      <c r="Y20" s="46"/>
    </row>
    <row r="21" spans="1:27">
      <c r="A21" s="29" t="s">
        <v>1057</v>
      </c>
      <c r="B21" s="30" t="s">
        <v>356</v>
      </c>
      <c r="C21" s="17" t="s">
        <v>168</v>
      </c>
      <c r="D21" s="24" t="s">
        <v>169</v>
      </c>
      <c r="E21" s="23"/>
      <c r="F21" s="19">
        <v>543</v>
      </c>
      <c r="G21" s="21">
        <v>321</v>
      </c>
      <c r="H21" s="21">
        <v>270</v>
      </c>
      <c r="I21" s="8">
        <f>VLOOKUP(C21,'202310-202403出荷数total2403220951'!B:F,5,0)</f>
        <v>73</v>
      </c>
      <c r="J21" s="203">
        <f>VLOOKUP(C21,'出荷数2307～2406total241008110618'!B:F,5,0)</f>
        <v>181</v>
      </c>
      <c r="K21" s="214">
        <f>VLOOKUP(C21,'出荷数2407-2506total250730101950'!B:F,5,0)</f>
        <v>277</v>
      </c>
      <c r="L21" s="203">
        <f>VLOOKUP(C:C,total251219111800!B:F,5,0)</f>
        <v>141</v>
      </c>
      <c r="M21" s="8"/>
      <c r="N21" s="21">
        <f t="shared" si="0"/>
        <v>141</v>
      </c>
      <c r="O21" s="44">
        <v>3127</v>
      </c>
      <c r="P21" s="44">
        <v>370</v>
      </c>
      <c r="Q21" s="44">
        <v>0</v>
      </c>
      <c r="R21" s="44">
        <v>0</v>
      </c>
      <c r="S21" s="44">
        <v>454</v>
      </c>
      <c r="T21" s="45">
        <v>-84</v>
      </c>
      <c r="U21" s="45">
        <v>2673</v>
      </c>
      <c r="V21" s="45">
        <v>2532</v>
      </c>
      <c r="W21" s="41">
        <v>4.0320274521018017E-2</v>
      </c>
      <c r="X21" s="46"/>
      <c r="Y21" s="46"/>
    </row>
    <row r="22" spans="1:27">
      <c r="A22" s="29" t="s">
        <v>1058</v>
      </c>
      <c r="B22" s="30" t="s">
        <v>356</v>
      </c>
      <c r="C22" s="6" t="s">
        <v>162</v>
      </c>
      <c r="D22" s="20" t="s">
        <v>355</v>
      </c>
      <c r="E22" s="19"/>
      <c r="F22" s="19">
        <v>904</v>
      </c>
      <c r="G22" s="21">
        <v>638</v>
      </c>
      <c r="H22" s="21">
        <v>81</v>
      </c>
      <c r="I22" s="8">
        <f>VLOOKUP(C22,'202310-202403出荷数total2403220951'!B:F,5,0)</f>
        <v>2</v>
      </c>
      <c r="J22" s="203">
        <f>VLOOKUP(C22,'出荷数2307～2406total241008110618'!B:F,5,0)</f>
        <v>904</v>
      </c>
      <c r="K22" s="214">
        <f>VLOOKUP(C22,'出荷数2407-2506total250730101950'!B:F,5,0)</f>
        <v>25</v>
      </c>
      <c r="L22" s="203">
        <f>VLOOKUP(C:C,total251219111800!B:F,5,0)</f>
        <v>2</v>
      </c>
      <c r="M22" s="8"/>
      <c r="N22" s="21">
        <f t="shared" si="0"/>
        <v>2</v>
      </c>
      <c r="O22" s="44">
        <v>6860</v>
      </c>
      <c r="P22" s="44">
        <v>0</v>
      </c>
      <c r="Q22" s="44">
        <v>0</v>
      </c>
      <c r="R22" s="44">
        <v>0</v>
      </c>
      <c r="S22" s="44">
        <v>0</v>
      </c>
      <c r="T22" s="45">
        <v>0</v>
      </c>
      <c r="U22" s="45">
        <v>6860</v>
      </c>
      <c r="V22" s="45">
        <v>6858</v>
      </c>
      <c r="W22" s="41">
        <v>2.9154518950437317E-4</v>
      </c>
      <c r="X22" s="46"/>
      <c r="Y22" s="46"/>
    </row>
    <row r="23" spans="1:27">
      <c r="A23" s="29" t="s">
        <v>1059</v>
      </c>
      <c r="B23" s="30" t="s">
        <v>356</v>
      </c>
      <c r="C23" s="6" t="s">
        <v>137</v>
      </c>
      <c r="D23" s="20" t="s">
        <v>138</v>
      </c>
      <c r="E23" s="19"/>
      <c r="F23" s="19">
        <v>1137</v>
      </c>
      <c r="G23" s="21">
        <v>270</v>
      </c>
      <c r="H23" s="21">
        <v>272</v>
      </c>
      <c r="I23" s="8">
        <f>VLOOKUP(C23,'202310-202403出荷数total2403220951'!B:F,5,0)</f>
        <v>153</v>
      </c>
      <c r="J23" s="203">
        <f>VLOOKUP(C23,'出荷数2307～2406total241008110618'!B:F,5,0)</f>
        <v>657</v>
      </c>
      <c r="K23" s="214">
        <f>VLOOKUP(C23,'出荷数2407-2506total250730101950'!B:F,5,0)</f>
        <v>101</v>
      </c>
      <c r="L23" s="203">
        <f>VLOOKUP(C:C,total251219111800!B:F,5,0)</f>
        <v>88</v>
      </c>
      <c r="M23" s="8"/>
      <c r="N23" s="21">
        <f t="shared" si="0"/>
        <v>88</v>
      </c>
      <c r="O23" s="44">
        <v>1779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1779</v>
      </c>
      <c r="V23" s="45">
        <v>1691</v>
      </c>
      <c r="W23" s="41">
        <v>4.9465992130410343E-2</v>
      </c>
      <c r="X23" s="46"/>
      <c r="Y23" s="46"/>
    </row>
    <row r="24" spans="1:27">
      <c r="A24" s="29" t="s">
        <v>1060</v>
      </c>
      <c r="B24" s="30" t="s">
        <v>356</v>
      </c>
      <c r="C24" s="17" t="s">
        <v>42</v>
      </c>
      <c r="D24" s="24" t="s">
        <v>43</v>
      </c>
      <c r="E24" s="23"/>
      <c r="F24" s="19">
        <v>787</v>
      </c>
      <c r="G24" s="21">
        <v>450</v>
      </c>
      <c r="H24" s="21">
        <v>417</v>
      </c>
      <c r="I24" s="213">
        <f>VLOOKUP(C24,'202310-202403出荷数total2403220951'!B:F,5,0)</f>
        <v>450</v>
      </c>
      <c r="J24" s="203">
        <f>VLOOKUP(C24,'出荷数2307～2406total241008110618'!B:F,5,0)</f>
        <v>550</v>
      </c>
      <c r="K24" s="214">
        <f>VLOOKUP(C24,'出荷数2407-2506total250730101950'!B:F,5,0)</f>
        <v>160</v>
      </c>
      <c r="L24" s="203">
        <f>VLOOKUP(C:C,total251219111800!B:F,5,0)</f>
        <v>89</v>
      </c>
      <c r="M24" s="8"/>
      <c r="N24" s="21">
        <f t="shared" si="0"/>
        <v>89</v>
      </c>
      <c r="O24" s="44">
        <v>3687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3687</v>
      </c>
      <c r="V24" s="45">
        <v>3598</v>
      </c>
      <c r="W24" s="41">
        <v>2.4138866286954164E-2</v>
      </c>
      <c r="X24" s="46"/>
      <c r="Y24" s="46"/>
    </row>
    <row r="25" spans="1:27">
      <c r="A25" s="29" t="s">
        <v>1061</v>
      </c>
      <c r="B25" s="30" t="s">
        <v>356</v>
      </c>
      <c r="C25" s="7" t="s">
        <v>213</v>
      </c>
      <c r="D25" s="20" t="s">
        <v>1262</v>
      </c>
      <c r="E25" s="19" t="s">
        <v>214</v>
      </c>
      <c r="F25" s="19">
        <v>13</v>
      </c>
      <c r="G25" s="21">
        <v>4</v>
      </c>
      <c r="H25" s="21">
        <v>8</v>
      </c>
      <c r="I25" s="8">
        <f>VLOOKUP(C25,'202310-202403出荷数total2403220951'!B:F,5,0)</f>
        <v>1</v>
      </c>
      <c r="J25" s="203">
        <f>VLOOKUP(C25,'出荷数2307～2406total241008110618'!B:F,5,0)</f>
        <v>4</v>
      </c>
      <c r="K25" s="214">
        <f>VLOOKUP(C25,'出荷数2407-2506total250730101950'!B:F,5,0)</f>
        <v>6</v>
      </c>
      <c r="L25" s="203" t="e">
        <f>VLOOKUP(C:C,total251219111800!B:F,5,0)</f>
        <v>#N/A</v>
      </c>
      <c r="M25" s="8"/>
      <c r="N25" s="21">
        <v>0</v>
      </c>
      <c r="O25" s="44">
        <v>24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24</v>
      </c>
      <c r="V25" s="45">
        <v>24</v>
      </c>
      <c r="W25" s="41">
        <v>0</v>
      </c>
      <c r="X25" s="46"/>
      <c r="Y25" s="46"/>
    </row>
    <row r="26" spans="1:27">
      <c r="A26" s="29" t="s">
        <v>1062</v>
      </c>
      <c r="B26" s="30" t="s">
        <v>356</v>
      </c>
      <c r="C26" s="6" t="s">
        <v>110</v>
      </c>
      <c r="D26" s="20" t="s">
        <v>111</v>
      </c>
      <c r="E26" s="19"/>
      <c r="F26" s="19">
        <v>1809</v>
      </c>
      <c r="G26" s="21">
        <v>790</v>
      </c>
      <c r="H26" s="21">
        <v>1042</v>
      </c>
      <c r="I26" s="8">
        <f>VLOOKUP(C26,'202310-202403出荷数total2403220951'!B:F,5,0)</f>
        <v>164</v>
      </c>
      <c r="J26" s="203">
        <f>VLOOKUP(C26,'出荷数2307～2406total241008110618'!B:F,5,0)</f>
        <v>312</v>
      </c>
      <c r="K26" s="214">
        <f>VLOOKUP(C26,'出荷数2407-2506total250730101950'!B:F,5,0)</f>
        <v>454</v>
      </c>
      <c r="L26" s="203">
        <f>VLOOKUP(C:C,total251219111800!B:F,5,0)</f>
        <v>168</v>
      </c>
      <c r="M26" s="8"/>
      <c r="N26" s="21">
        <f t="shared" si="0"/>
        <v>168</v>
      </c>
      <c r="O26" s="44">
        <v>5678</v>
      </c>
      <c r="P26" s="44">
        <v>100</v>
      </c>
      <c r="Q26" s="44">
        <v>0</v>
      </c>
      <c r="R26" s="44">
        <v>0</v>
      </c>
      <c r="S26" s="44">
        <v>200</v>
      </c>
      <c r="T26" s="45">
        <v>-100</v>
      </c>
      <c r="U26" s="45">
        <v>5478</v>
      </c>
      <c r="V26" s="45">
        <v>5310</v>
      </c>
      <c r="W26" s="41">
        <v>2.9075804776739357E-2</v>
      </c>
      <c r="X26" s="46"/>
      <c r="Y26" s="46"/>
    </row>
    <row r="27" spans="1:27" s="152" customFormat="1">
      <c r="A27" s="144" t="s">
        <v>1063</v>
      </c>
      <c r="B27" s="145" t="s">
        <v>356</v>
      </c>
      <c r="C27" s="153" t="s">
        <v>170</v>
      </c>
      <c r="D27" s="154" t="s">
        <v>171</v>
      </c>
      <c r="E27" s="153"/>
      <c r="F27" s="146">
        <v>549</v>
      </c>
      <c r="G27" s="148">
        <v>303</v>
      </c>
      <c r="H27" s="148">
        <v>236</v>
      </c>
      <c r="I27" s="8">
        <f>VLOOKUP(C27,'202310-202403出荷数total2403220951'!B:F,5,0)</f>
        <v>241</v>
      </c>
      <c r="J27" s="203">
        <f>VLOOKUP(C27,'出荷数2307～2406total241008110618'!B:F,5,0)</f>
        <v>358</v>
      </c>
      <c r="K27" s="214">
        <f>VLOOKUP(C27,'出荷数2407-2506total250730101950'!B:F,5,0)</f>
        <v>392</v>
      </c>
      <c r="L27" s="203">
        <f>VLOOKUP(C:C,total251219111800!B:F,5,0)</f>
        <v>29</v>
      </c>
      <c r="M27" s="8"/>
      <c r="N27" s="21">
        <f t="shared" si="0"/>
        <v>29</v>
      </c>
      <c r="O27" s="148">
        <v>1916</v>
      </c>
      <c r="P27" s="148">
        <v>0</v>
      </c>
      <c r="Q27" s="44">
        <v>0</v>
      </c>
      <c r="R27" s="148">
        <v>0</v>
      </c>
      <c r="S27" s="148">
        <v>0</v>
      </c>
      <c r="T27" s="149">
        <v>0</v>
      </c>
      <c r="U27" s="149">
        <v>1916</v>
      </c>
      <c r="V27" s="149">
        <v>1887</v>
      </c>
      <c r="W27" s="150">
        <v>1.5135699373695199E-2</v>
      </c>
      <c r="X27" s="151"/>
      <c r="Y27" s="151"/>
      <c r="Z27" s="191"/>
      <c r="AA27" s="191"/>
    </row>
    <row r="28" spans="1:27">
      <c r="A28" s="29" t="s">
        <v>1064</v>
      </c>
      <c r="B28" s="30" t="s">
        <v>356</v>
      </c>
      <c r="C28" s="7" t="s">
        <v>196</v>
      </c>
      <c r="D28" s="20" t="s">
        <v>197</v>
      </c>
      <c r="E28" s="20" t="s">
        <v>198</v>
      </c>
      <c r="F28" s="19">
        <v>1160</v>
      </c>
      <c r="G28" s="21">
        <v>148</v>
      </c>
      <c r="H28" s="21">
        <v>651</v>
      </c>
      <c r="I28" s="8">
        <f>VLOOKUP(C28,'202310-202403出荷数total2403220951'!B:F,5,0)</f>
        <v>60</v>
      </c>
      <c r="J28" s="203">
        <f>VLOOKUP(C28,'出荷数2307～2406total241008110618'!B:F,5,0)</f>
        <v>125</v>
      </c>
      <c r="K28" s="214">
        <f>VLOOKUP(C28,'出荷数2407-2506total250730101950'!B:F,5,0)</f>
        <v>265</v>
      </c>
      <c r="L28" s="203">
        <f>VLOOKUP(C:C,total251219111800!B:F,5,0)</f>
        <v>38</v>
      </c>
      <c r="M28" s="211">
        <v>500</v>
      </c>
      <c r="N28" s="211">
        <v>500</v>
      </c>
      <c r="O28" s="44">
        <v>2298</v>
      </c>
      <c r="P28" s="44">
        <v>0</v>
      </c>
      <c r="Q28" s="44">
        <v>0</v>
      </c>
      <c r="R28" s="44">
        <v>0</v>
      </c>
      <c r="S28" s="44">
        <v>0</v>
      </c>
      <c r="T28" s="45">
        <v>0</v>
      </c>
      <c r="U28" s="45">
        <v>2298</v>
      </c>
      <c r="V28" s="45">
        <v>1798</v>
      </c>
      <c r="W28" s="41">
        <v>0.2175805047867711</v>
      </c>
      <c r="X28" s="46"/>
      <c r="Y28" s="46"/>
    </row>
    <row r="29" spans="1:27" s="152" customFormat="1" ht="15.75">
      <c r="A29" s="144" t="s">
        <v>1065</v>
      </c>
      <c r="B29" s="145" t="s">
        <v>356</v>
      </c>
      <c r="C29" s="146" t="s">
        <v>192</v>
      </c>
      <c r="D29" s="147" t="s">
        <v>190</v>
      </c>
      <c r="E29" s="146" t="s">
        <v>193</v>
      </c>
      <c r="F29" s="146">
        <v>935</v>
      </c>
      <c r="G29" s="148">
        <v>77</v>
      </c>
      <c r="H29" s="148">
        <v>731</v>
      </c>
      <c r="I29" s="8">
        <f>VLOOKUP(C29,'202310-202403出荷数total2403220951'!B:F,5,0)</f>
        <v>163</v>
      </c>
      <c r="J29" s="203">
        <f>VLOOKUP(C29,'出荷数2307～2406total241008110618'!B:F,5,0)</f>
        <v>235</v>
      </c>
      <c r="K29" s="214">
        <f>VLOOKUP(C29,'出荷数2407-2506total250730101950'!B:F,5,0)</f>
        <v>20</v>
      </c>
      <c r="L29" s="203">
        <f>VLOOKUP(C:C,total251219111800!B:F,5,0)</f>
        <v>2</v>
      </c>
      <c r="M29" s="8"/>
      <c r="N29" s="21">
        <f t="shared" si="0"/>
        <v>2</v>
      </c>
      <c r="O29" s="148">
        <v>5</v>
      </c>
      <c r="P29" s="148">
        <v>0</v>
      </c>
      <c r="Q29" s="44">
        <v>0</v>
      </c>
      <c r="R29" s="148">
        <v>0</v>
      </c>
      <c r="S29" s="148">
        <v>0</v>
      </c>
      <c r="T29" s="149">
        <v>0</v>
      </c>
      <c r="U29" s="149">
        <v>5</v>
      </c>
      <c r="V29" s="149">
        <v>3</v>
      </c>
      <c r="W29" s="150">
        <v>0.4</v>
      </c>
      <c r="X29" s="151"/>
      <c r="Y29" s="151"/>
    </row>
    <row r="30" spans="1:27">
      <c r="A30" s="29" t="s">
        <v>1066</v>
      </c>
      <c r="B30" s="30" t="s">
        <v>356</v>
      </c>
      <c r="C30" s="6" t="s">
        <v>177</v>
      </c>
      <c r="D30" s="20" t="s">
        <v>178</v>
      </c>
      <c r="E30" s="19" t="s">
        <v>179</v>
      </c>
      <c r="F30" s="19">
        <v>224</v>
      </c>
      <c r="G30" s="21">
        <v>198</v>
      </c>
      <c r="H30" s="21">
        <v>230</v>
      </c>
      <c r="I30" s="8">
        <f>VLOOKUP(C30,'202310-202403出荷数total2403220951'!B:F,5,0)</f>
        <v>91</v>
      </c>
      <c r="J30" s="203">
        <f>VLOOKUP(C30,'出荷数2307～2406total241008110618'!B:F,5,0)</f>
        <v>168</v>
      </c>
      <c r="K30" s="214">
        <f>VLOOKUP(C30,'出荷数2407-2506total250730101950'!B:F,5,0)</f>
        <v>52</v>
      </c>
      <c r="L30" s="203">
        <f>VLOOKUP(C:C,total251219111800!B:F,5,0)</f>
        <v>28</v>
      </c>
      <c r="M30" s="8"/>
      <c r="N30" s="21">
        <f t="shared" si="0"/>
        <v>28</v>
      </c>
      <c r="O30" s="44">
        <v>917</v>
      </c>
      <c r="P30" s="44">
        <v>0</v>
      </c>
      <c r="Q30" s="44">
        <v>0</v>
      </c>
      <c r="R30" s="44">
        <v>0</v>
      </c>
      <c r="S30" s="44">
        <v>0</v>
      </c>
      <c r="T30" s="45">
        <v>0</v>
      </c>
      <c r="U30" s="45">
        <v>917</v>
      </c>
      <c r="V30" s="45">
        <v>889</v>
      </c>
      <c r="W30" s="41">
        <v>3.0534351145038167E-2</v>
      </c>
      <c r="X30" s="46"/>
      <c r="Y30" s="46"/>
    </row>
    <row r="31" spans="1:27">
      <c r="A31" s="29" t="s">
        <v>1067</v>
      </c>
      <c r="B31" s="30" t="s">
        <v>356</v>
      </c>
      <c r="C31" s="6" t="s">
        <v>141</v>
      </c>
      <c r="D31" s="20" t="s">
        <v>142</v>
      </c>
      <c r="E31" s="19" t="s">
        <v>143</v>
      </c>
      <c r="F31" s="19">
        <v>714</v>
      </c>
      <c r="G31" s="21">
        <v>368</v>
      </c>
      <c r="H31" s="21">
        <v>496</v>
      </c>
      <c r="I31" s="8">
        <f>VLOOKUP(C31,'202310-202403出荷数total2403220951'!B:F,5,0)</f>
        <v>150</v>
      </c>
      <c r="J31" s="203">
        <f>VLOOKUP(C31,'出荷数2307～2406total241008110618'!B:F,5,0)</f>
        <v>247</v>
      </c>
      <c r="K31" s="214">
        <f>VLOOKUP(C31,'出荷数2407-2506total250730101950'!B:F,5,0)</f>
        <v>43</v>
      </c>
      <c r="L31" s="203">
        <f>VLOOKUP(C:C,total251219111800!B:F,5,0)</f>
        <v>29</v>
      </c>
      <c r="M31" s="8"/>
      <c r="N31" s="21">
        <f t="shared" si="0"/>
        <v>29</v>
      </c>
      <c r="O31" s="44">
        <v>1946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1946</v>
      </c>
      <c r="V31" s="45">
        <v>1917</v>
      </c>
      <c r="W31" s="41">
        <v>1.4902363823227132E-2</v>
      </c>
      <c r="X31" s="46"/>
      <c r="Y31" s="46"/>
    </row>
    <row r="32" spans="1:27">
      <c r="A32" s="29" t="s">
        <v>1068</v>
      </c>
      <c r="B32" s="30" t="s">
        <v>356</v>
      </c>
      <c r="C32" s="6" t="s">
        <v>107</v>
      </c>
      <c r="D32" s="20" t="s">
        <v>105</v>
      </c>
      <c r="E32" s="19" t="s">
        <v>87</v>
      </c>
      <c r="F32" s="19">
        <v>1116</v>
      </c>
      <c r="G32" s="21">
        <v>928</v>
      </c>
      <c r="H32" s="21">
        <v>1098</v>
      </c>
      <c r="I32" s="8">
        <f>VLOOKUP(C32,'202310-202403出荷数total2403220951'!B:F,5,0)</f>
        <v>427</v>
      </c>
      <c r="J32" s="203">
        <f>VLOOKUP(C32,'出荷数2307～2406total241008110618'!B:F,5,0)</f>
        <v>1008</v>
      </c>
      <c r="K32" s="214">
        <f>VLOOKUP(C32,'出荷数2407-2506total250730101950'!B:F,5,0)</f>
        <v>854</v>
      </c>
      <c r="L32" s="203">
        <f>VLOOKUP(C:C,total251219111800!B:F,5,0)</f>
        <v>345</v>
      </c>
      <c r="M32" s="8"/>
      <c r="N32" s="21">
        <f t="shared" si="0"/>
        <v>345</v>
      </c>
      <c r="O32" s="44">
        <v>3036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3036</v>
      </c>
      <c r="V32" s="45">
        <v>2691</v>
      </c>
      <c r="W32" s="41">
        <v>0.11363636363636363</v>
      </c>
      <c r="X32" s="46" t="s">
        <v>4354</v>
      </c>
      <c r="Y32" s="46"/>
    </row>
    <row r="33" spans="1:27">
      <c r="A33" s="29" t="s">
        <v>1069</v>
      </c>
      <c r="B33" s="30" t="s">
        <v>356</v>
      </c>
      <c r="C33" s="7" t="s">
        <v>156</v>
      </c>
      <c r="D33" s="20" t="s">
        <v>157</v>
      </c>
      <c r="E33" s="19"/>
      <c r="F33" s="19">
        <v>120</v>
      </c>
      <c r="G33" s="21">
        <v>98</v>
      </c>
      <c r="H33" s="21">
        <v>141</v>
      </c>
      <c r="I33" s="8">
        <f>VLOOKUP(C33,'202310-202403出荷数total2403220951'!B:F,5,0)</f>
        <v>41</v>
      </c>
      <c r="J33" s="203">
        <f>VLOOKUP(C33,'出荷数2307～2406total241008110618'!B:F,5,0)</f>
        <v>89</v>
      </c>
      <c r="K33" s="214">
        <f>VLOOKUP(C33,'出荷数2407-2506total250730101950'!B:F,5,0)</f>
        <v>92</v>
      </c>
      <c r="L33" s="203">
        <f>VLOOKUP(C:C,total251219111800!B:F,5,0)</f>
        <v>49</v>
      </c>
      <c r="M33" s="8"/>
      <c r="N33" s="21">
        <f t="shared" si="0"/>
        <v>49</v>
      </c>
      <c r="O33" s="44">
        <v>316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316</v>
      </c>
      <c r="V33" s="45">
        <v>267</v>
      </c>
      <c r="W33" s="41">
        <v>0.1550632911392405</v>
      </c>
      <c r="X33" s="46"/>
      <c r="Y33" s="46"/>
    </row>
    <row r="34" spans="1:27">
      <c r="A34" s="29" t="s">
        <v>1070</v>
      </c>
      <c r="B34" s="30" t="s">
        <v>356</v>
      </c>
      <c r="C34" s="7" t="s">
        <v>158</v>
      </c>
      <c r="D34" s="20" t="s">
        <v>159</v>
      </c>
      <c r="E34" s="19"/>
      <c r="F34" s="19">
        <v>1030</v>
      </c>
      <c r="G34" s="21">
        <v>390</v>
      </c>
      <c r="H34" s="21">
        <v>221</v>
      </c>
      <c r="I34" s="8">
        <f>VLOOKUP(C34,'202310-202403出荷数total2403220951'!B:F,5,0)</f>
        <v>53</v>
      </c>
      <c r="J34" s="203">
        <f>VLOOKUP(C34,'出荷数2307～2406total241008110618'!B:F,5,0)</f>
        <v>103</v>
      </c>
      <c r="K34" s="214">
        <f>VLOOKUP(C34,'出荷数2407-2506total250730101950'!B:F,5,0)</f>
        <v>224</v>
      </c>
      <c r="L34" s="203">
        <f>VLOOKUP(C:C,total251219111800!B:F,5,0)</f>
        <v>45</v>
      </c>
      <c r="M34" s="8"/>
      <c r="N34" s="21">
        <f t="shared" si="0"/>
        <v>45</v>
      </c>
      <c r="O34" s="44">
        <v>2076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2076</v>
      </c>
      <c r="V34" s="45">
        <v>2031</v>
      </c>
      <c r="W34" s="41">
        <v>2.1676300578034682E-2</v>
      </c>
      <c r="X34" s="46"/>
      <c r="Y34" s="46"/>
    </row>
    <row r="35" spans="1:27">
      <c r="A35" s="29" t="s">
        <v>1071</v>
      </c>
      <c r="B35" s="30" t="s">
        <v>356</v>
      </c>
      <c r="C35" s="6" t="s">
        <v>122</v>
      </c>
      <c r="D35" s="20" t="s">
        <v>123</v>
      </c>
      <c r="E35" s="19"/>
      <c r="F35" s="19">
        <v>1322</v>
      </c>
      <c r="G35" s="21">
        <v>1075</v>
      </c>
      <c r="H35" s="21">
        <v>946</v>
      </c>
      <c r="I35" s="8">
        <f>VLOOKUP(C35,'202310-202403出荷数total2403220951'!B:F,5,0)</f>
        <v>348</v>
      </c>
      <c r="J35" s="203">
        <f>VLOOKUP(C35,'出荷数2307～2406total241008110618'!B:F,5,0)</f>
        <v>766</v>
      </c>
      <c r="K35" s="214">
        <f>VLOOKUP(C35,'出荷数2407-2506total250730101950'!B:F,5,0)</f>
        <v>1074</v>
      </c>
      <c r="L35" s="203">
        <f>VLOOKUP(C:C,total251219111800!B:F,5,0)</f>
        <v>327</v>
      </c>
      <c r="M35" s="8"/>
      <c r="N35" s="21">
        <f t="shared" si="0"/>
        <v>327</v>
      </c>
      <c r="O35" s="44">
        <v>3515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3515</v>
      </c>
      <c r="V35" s="45">
        <v>3188</v>
      </c>
      <c r="W35" s="41">
        <v>9.30298719772404E-2</v>
      </c>
      <c r="X35" s="46"/>
      <c r="Y35" s="46"/>
    </row>
    <row r="36" spans="1:27">
      <c r="A36" s="29" t="s">
        <v>1072</v>
      </c>
      <c r="B36" s="30" t="s">
        <v>356</v>
      </c>
      <c r="C36" s="17" t="s">
        <v>44</v>
      </c>
      <c r="D36" s="24" t="s">
        <v>45</v>
      </c>
      <c r="E36" s="23"/>
      <c r="F36" s="19">
        <v>1781</v>
      </c>
      <c r="G36" s="21">
        <v>1472</v>
      </c>
      <c r="H36" s="21">
        <v>1360</v>
      </c>
      <c r="I36" s="213">
        <f>VLOOKUP(C36,'202310-202403出荷数total2403220951'!B:F,5,0)</f>
        <v>3651</v>
      </c>
      <c r="J36" s="203">
        <f>VLOOKUP(C36,'出荷数2307～2406total241008110618'!B:F,5,0)</f>
        <v>4452</v>
      </c>
      <c r="K36" s="214">
        <f>VLOOKUP(C36,'出荷数2407-2506total250730101950'!B:F,5,0)</f>
        <v>4054</v>
      </c>
      <c r="L36" s="203">
        <f>VLOOKUP(C:C,total251219111800!B:F,5,0)</f>
        <v>524</v>
      </c>
      <c r="M36" s="8"/>
      <c r="N36" s="21">
        <f t="shared" si="0"/>
        <v>524</v>
      </c>
      <c r="O36" s="44">
        <v>12989</v>
      </c>
      <c r="P36" s="44">
        <v>0</v>
      </c>
      <c r="Q36" s="44">
        <v>100</v>
      </c>
      <c r="R36" s="44">
        <v>0</v>
      </c>
      <c r="S36" s="44">
        <v>0</v>
      </c>
      <c r="T36" s="45">
        <v>0</v>
      </c>
      <c r="U36" s="45">
        <v>13089</v>
      </c>
      <c r="V36" s="45">
        <v>12565</v>
      </c>
      <c r="W36" s="41">
        <v>4.0341827700361842E-2</v>
      </c>
      <c r="X36" s="46"/>
      <c r="Y36" s="46"/>
    </row>
    <row r="37" spans="1:27">
      <c r="A37" s="29" t="s">
        <v>1073</v>
      </c>
      <c r="B37" s="30" t="s">
        <v>356</v>
      </c>
      <c r="C37" s="6" t="s">
        <v>184</v>
      </c>
      <c r="D37" s="20" t="s">
        <v>185</v>
      </c>
      <c r="E37" s="19" t="s">
        <v>186</v>
      </c>
      <c r="F37" s="19">
        <v>1210</v>
      </c>
      <c r="G37" s="21">
        <v>214</v>
      </c>
      <c r="H37" s="21">
        <v>13</v>
      </c>
      <c r="I37" s="8">
        <f>VLOOKUP(C37,'202310-202403出荷数total2403220951'!B:F,5,0)</f>
        <v>75</v>
      </c>
      <c r="J37" s="203">
        <f>VLOOKUP(C37,'出荷数2307～2406total241008110618'!B:F,5,0)</f>
        <v>79</v>
      </c>
      <c r="K37" s="214">
        <f>VLOOKUP(C37,'出荷数2407-2506total250730101950'!B:F,5,0)</f>
        <v>1</v>
      </c>
      <c r="L37" s="203">
        <f>VLOOKUP(C:C,total251219111800!B:F,5,0)</f>
        <v>3</v>
      </c>
      <c r="M37" s="8"/>
      <c r="N37" s="21">
        <f t="shared" si="0"/>
        <v>3</v>
      </c>
      <c r="O37" s="44">
        <v>875</v>
      </c>
      <c r="P37" s="44">
        <v>0</v>
      </c>
      <c r="Q37" s="44">
        <v>0</v>
      </c>
      <c r="R37" s="44">
        <v>0</v>
      </c>
      <c r="S37" s="44">
        <v>0</v>
      </c>
      <c r="T37" s="45">
        <v>0</v>
      </c>
      <c r="U37" s="45">
        <v>875</v>
      </c>
      <c r="V37" s="45">
        <v>872</v>
      </c>
      <c r="W37" s="41">
        <v>3.4285714285714284E-3</v>
      </c>
      <c r="X37" s="46"/>
      <c r="Y37" s="46"/>
    </row>
    <row r="38" spans="1:27">
      <c r="A38" s="29" t="s">
        <v>1074</v>
      </c>
      <c r="B38" s="30" t="s">
        <v>356</v>
      </c>
      <c r="C38" s="7" t="s">
        <v>1006</v>
      </c>
      <c r="D38" s="20" t="s">
        <v>1261</v>
      </c>
      <c r="E38" s="19" t="s">
        <v>214</v>
      </c>
      <c r="F38" s="19">
        <v>271</v>
      </c>
      <c r="G38" s="21">
        <v>200</v>
      </c>
      <c r="H38" s="21">
        <v>124</v>
      </c>
      <c r="I38" s="8">
        <f>VLOOKUP(C38,'202310-202403出荷数total2403220951'!B:F,5,0)</f>
        <v>63</v>
      </c>
      <c r="J38" s="203">
        <f>VLOOKUP(C38,'出荷数2307～2406total241008110618'!B:F,5,0)</f>
        <v>93</v>
      </c>
      <c r="K38" s="214">
        <f>VLOOKUP(C38,'出荷数2407-2506total250730101950'!B:F,5,0)</f>
        <v>14</v>
      </c>
      <c r="L38" s="203">
        <f>VLOOKUP(C:C,total251219111800!B:F,5,0)</f>
        <v>140</v>
      </c>
      <c r="M38" s="8"/>
      <c r="N38" s="21">
        <f t="shared" si="0"/>
        <v>140</v>
      </c>
      <c r="O38" s="44">
        <v>798</v>
      </c>
      <c r="P38" s="44">
        <v>0</v>
      </c>
      <c r="Q38" s="44">
        <v>0</v>
      </c>
      <c r="R38" s="44">
        <v>0</v>
      </c>
      <c r="S38" s="44">
        <v>0</v>
      </c>
      <c r="T38" s="45">
        <v>0</v>
      </c>
      <c r="U38" s="45">
        <v>798</v>
      </c>
      <c r="V38" s="45">
        <v>658</v>
      </c>
      <c r="W38" s="41">
        <v>0.17543859649122806</v>
      </c>
      <c r="X38" s="46"/>
      <c r="Y38" s="46"/>
    </row>
    <row r="39" spans="1:27" s="152" customFormat="1">
      <c r="A39" s="144" t="s">
        <v>1075</v>
      </c>
      <c r="B39" s="145" t="s">
        <v>356</v>
      </c>
      <c r="C39" s="147" t="s">
        <v>209</v>
      </c>
      <c r="D39" s="147" t="s">
        <v>210</v>
      </c>
      <c r="E39" s="146"/>
      <c r="F39" s="146"/>
      <c r="G39" s="148">
        <v>9</v>
      </c>
      <c r="H39" s="148">
        <v>1109</v>
      </c>
      <c r="I39" s="8" t="e">
        <f>VLOOKUP(C39,'202310-202403出荷数total2403220951'!B:F,5,0)</f>
        <v>#N/A</v>
      </c>
      <c r="J39" s="203" t="e">
        <f>VLOOKUP(C39,'出荷数2307～2406total241008110618'!B:F,5,0)</f>
        <v>#N/A</v>
      </c>
      <c r="K39" s="214" t="e">
        <f>VLOOKUP(C39,'出荷数2407-2506total250730101950'!B:F,5,0)</f>
        <v>#N/A</v>
      </c>
      <c r="L39" s="203" t="e">
        <f>VLOOKUP(C:C,total251219111800!B:F,5,0)</f>
        <v>#N/A</v>
      </c>
      <c r="M39" s="211">
        <v>470</v>
      </c>
      <c r="N39" s="211">
        <v>470</v>
      </c>
      <c r="O39" s="148">
        <v>106</v>
      </c>
      <c r="P39" s="148">
        <v>0</v>
      </c>
      <c r="Q39" s="44">
        <v>0</v>
      </c>
      <c r="R39" s="148">
        <v>0</v>
      </c>
      <c r="S39" s="148">
        <v>0</v>
      </c>
      <c r="T39" s="149">
        <v>0</v>
      </c>
      <c r="U39" s="149">
        <v>106</v>
      </c>
      <c r="V39" s="149">
        <v>-364</v>
      </c>
      <c r="W39" s="150">
        <v>4.4339622641509431</v>
      </c>
      <c r="X39" s="151"/>
      <c r="Y39" s="151"/>
      <c r="Z39" s="191"/>
      <c r="AA39" s="191"/>
    </row>
    <row r="40" spans="1:27">
      <c r="A40" s="29" t="s">
        <v>1076</v>
      </c>
      <c r="B40" s="30" t="s">
        <v>356</v>
      </c>
      <c r="C40" s="6" t="s">
        <v>357</v>
      </c>
      <c r="D40" s="20" t="s">
        <v>59</v>
      </c>
      <c r="E40" s="19"/>
      <c r="F40" s="19">
        <v>19</v>
      </c>
      <c r="G40" s="21">
        <v>1283</v>
      </c>
      <c r="H40" s="21">
        <v>7</v>
      </c>
      <c r="I40" s="8">
        <f>VLOOKUP(C40,'202310-202403出荷数total2403220951'!B:F,5,0)</f>
        <v>223</v>
      </c>
      <c r="J40" s="203">
        <f>VLOOKUP(C40,'出荷数2307～2406total241008110618'!B:F,5,0)</f>
        <v>598</v>
      </c>
      <c r="K40" s="214">
        <f>VLOOKUP(C40,'出荷数2407-2506total250730101950'!B:F,5,0)</f>
        <v>73</v>
      </c>
      <c r="L40" s="203">
        <f>VLOOKUP(C:C,total251219111800!B:F,5,0)</f>
        <v>5</v>
      </c>
      <c r="M40" s="8"/>
      <c r="N40" s="21">
        <f t="shared" si="0"/>
        <v>5</v>
      </c>
      <c r="O40" s="44">
        <v>4161</v>
      </c>
      <c r="P40" s="44">
        <v>0</v>
      </c>
      <c r="Q40" s="44">
        <v>0</v>
      </c>
      <c r="R40" s="44">
        <v>0</v>
      </c>
      <c r="S40" s="44">
        <v>0</v>
      </c>
      <c r="T40" s="45">
        <v>0</v>
      </c>
      <c r="U40" s="45">
        <v>4161</v>
      </c>
      <c r="V40" s="45">
        <v>4156</v>
      </c>
      <c r="W40" s="41">
        <v>1.2016342225426579E-3</v>
      </c>
      <c r="X40" s="46"/>
      <c r="Y40" s="46"/>
    </row>
    <row r="41" spans="1:27">
      <c r="A41" s="29" t="s">
        <v>1077</v>
      </c>
      <c r="B41" s="30" t="s">
        <v>356</v>
      </c>
      <c r="C41" s="7" t="s">
        <v>219</v>
      </c>
      <c r="D41" s="20" t="s">
        <v>220</v>
      </c>
      <c r="E41" s="19"/>
      <c r="F41" s="19">
        <v>825</v>
      </c>
      <c r="G41" s="21">
        <v>660</v>
      </c>
      <c r="H41" s="21">
        <v>1314</v>
      </c>
      <c r="I41" s="8">
        <f>VLOOKUP(C41,'202310-202403出荷数total2403220951'!B:F,5,0)</f>
        <v>262</v>
      </c>
      <c r="J41" s="203">
        <f>VLOOKUP(C41,'出荷数2307～2406total241008110618'!B:F,5,0)</f>
        <v>723</v>
      </c>
      <c r="K41" s="214">
        <f>VLOOKUP(C41,'出荷数2407-2506total250730101950'!B:F,5,0)</f>
        <v>1443</v>
      </c>
      <c r="L41" s="203">
        <f>VLOOKUP(C:C,total251219111800!B:F,5,0)</f>
        <v>305</v>
      </c>
      <c r="M41" s="8"/>
      <c r="N41" s="21">
        <f t="shared" si="0"/>
        <v>305</v>
      </c>
      <c r="O41" s="44">
        <v>2997</v>
      </c>
      <c r="P41" s="44">
        <v>190</v>
      </c>
      <c r="Q41" s="44">
        <v>0</v>
      </c>
      <c r="R41" s="44">
        <v>0</v>
      </c>
      <c r="S41" s="44">
        <v>190</v>
      </c>
      <c r="T41" s="45">
        <v>0</v>
      </c>
      <c r="U41" s="45">
        <v>2807</v>
      </c>
      <c r="V41" s="45">
        <v>2502</v>
      </c>
      <c r="W41" s="41">
        <v>9.5701286476310016E-2</v>
      </c>
      <c r="X41" s="46"/>
      <c r="Y41" s="46"/>
    </row>
    <row r="42" spans="1:27">
      <c r="A42" s="29" t="s">
        <v>1078</v>
      </c>
      <c r="B42" s="30" t="s">
        <v>356</v>
      </c>
      <c r="C42" s="6" t="s">
        <v>358</v>
      </c>
      <c r="D42" s="20" t="s">
        <v>352</v>
      </c>
      <c r="E42" s="19"/>
      <c r="F42" s="19">
        <v>33</v>
      </c>
      <c r="G42" s="21">
        <v>994</v>
      </c>
      <c r="H42" s="21">
        <v>20</v>
      </c>
      <c r="I42" s="8">
        <f>VLOOKUP(C42,'202310-202403出荷数total2403220951'!B:F,5,0)</f>
        <v>14</v>
      </c>
      <c r="J42" s="203">
        <f>VLOOKUP(C42,'出荷数2307～2406total241008110618'!B:F,5,0)</f>
        <v>26</v>
      </c>
      <c r="K42" s="214">
        <f>VLOOKUP(C42,'出荷数2407-2506total250730101950'!B:F,5,0)</f>
        <v>8</v>
      </c>
      <c r="L42" s="203">
        <f>VLOOKUP(C:C,total251219111800!B:F,5,0)</f>
        <v>4</v>
      </c>
      <c r="M42" s="8"/>
      <c r="N42" s="21">
        <f t="shared" si="0"/>
        <v>4</v>
      </c>
      <c r="O42" s="44">
        <v>4563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4563</v>
      </c>
      <c r="V42" s="45">
        <v>4559</v>
      </c>
      <c r="W42" s="41">
        <v>8.7661626123164589E-4</v>
      </c>
      <c r="X42" s="46"/>
      <c r="Y42" s="46"/>
    </row>
    <row r="43" spans="1:27">
      <c r="A43" s="29" t="s">
        <v>1079</v>
      </c>
      <c r="B43" s="30" t="s">
        <v>356</v>
      </c>
      <c r="C43" s="17" t="s">
        <v>258</v>
      </c>
      <c r="D43" s="24" t="s">
        <v>259</v>
      </c>
      <c r="E43" s="23"/>
      <c r="F43" s="19">
        <v>15</v>
      </c>
      <c r="G43" s="21">
        <v>257</v>
      </c>
      <c r="H43" s="21">
        <v>96</v>
      </c>
      <c r="I43" s="8">
        <f>VLOOKUP(C43,'202310-202403出荷数total2403220951'!B:F,5,0)</f>
        <v>18</v>
      </c>
      <c r="J43" s="203">
        <f>VLOOKUP(C43,'出荷数2307～2406total241008110618'!B:F,5,0)</f>
        <v>45</v>
      </c>
      <c r="K43" s="214">
        <f>VLOOKUP(C43,'出荷数2407-2506total250730101950'!B:F,5,0)</f>
        <v>101</v>
      </c>
      <c r="L43" s="203">
        <f>VLOOKUP(C:C,total251219111800!B:F,5,0)</f>
        <v>21</v>
      </c>
      <c r="M43" s="8"/>
      <c r="N43" s="21">
        <f t="shared" si="0"/>
        <v>21</v>
      </c>
      <c r="O43" s="44">
        <v>785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785</v>
      </c>
      <c r="V43" s="45">
        <v>764</v>
      </c>
      <c r="W43" s="41">
        <v>2.6751592356687899E-2</v>
      </c>
      <c r="X43" s="46"/>
      <c r="Y43" s="46"/>
    </row>
    <row r="44" spans="1:27">
      <c r="A44" s="29"/>
      <c r="B44" s="30" t="s">
        <v>356</v>
      </c>
      <c r="C44" s="17" t="s">
        <v>4241</v>
      </c>
      <c r="D44" s="24" t="s">
        <v>4363</v>
      </c>
      <c r="E44" s="23"/>
      <c r="F44" s="19"/>
      <c r="G44" s="21"/>
      <c r="H44" s="21"/>
      <c r="I44" s="8"/>
      <c r="J44" s="203"/>
      <c r="K44" s="214"/>
      <c r="L44" s="203">
        <f>VLOOKUP(C:C,total251219111800!B:F,5,0)</f>
        <v>3</v>
      </c>
      <c r="M44" s="8"/>
      <c r="N44" s="21">
        <f t="shared" si="0"/>
        <v>3</v>
      </c>
      <c r="O44" s="44">
        <v>493</v>
      </c>
      <c r="P44" s="44">
        <v>0</v>
      </c>
      <c r="Q44" s="44">
        <v>1000</v>
      </c>
      <c r="R44" s="44">
        <v>0</v>
      </c>
      <c r="S44" s="44">
        <v>0</v>
      </c>
      <c r="T44" s="45">
        <v>0</v>
      </c>
      <c r="U44" s="45">
        <v>1493</v>
      </c>
      <c r="V44" s="45">
        <v>1490</v>
      </c>
      <c r="W44" s="41">
        <v>6.0851926977687626E-3</v>
      </c>
      <c r="X44" s="46"/>
      <c r="Y44" s="46"/>
    </row>
    <row r="45" spans="1:27" s="152" customFormat="1">
      <c r="A45" s="29" t="s">
        <v>1080</v>
      </c>
      <c r="B45" s="145" t="s">
        <v>356</v>
      </c>
      <c r="C45" s="146" t="s">
        <v>36</v>
      </c>
      <c r="D45" s="147" t="s">
        <v>37</v>
      </c>
      <c r="E45" s="146"/>
      <c r="F45" s="146">
        <v>940</v>
      </c>
      <c r="G45" s="148">
        <v>457</v>
      </c>
      <c r="H45" s="21">
        <v>1013</v>
      </c>
      <c r="I45" s="8">
        <f>VLOOKUP(C45,'202310-202403出荷数total2403220951'!B:F,5,0)</f>
        <v>669</v>
      </c>
      <c r="J45" s="203">
        <f>VLOOKUP(C45,'出荷数2307～2406total241008110618'!B:F,5,0)</f>
        <v>4147</v>
      </c>
      <c r="K45" s="214">
        <f>VLOOKUP(C45,'出荷数2407-2506total250730101950'!B:F,5,0)</f>
        <v>4439</v>
      </c>
      <c r="L45" s="203">
        <f>VLOOKUP(C:C,total251219111800!B:F,5,0)</f>
        <v>49</v>
      </c>
      <c r="M45" s="8"/>
      <c r="N45" s="21">
        <f t="shared" si="0"/>
        <v>49</v>
      </c>
      <c r="O45" s="148">
        <v>298</v>
      </c>
      <c r="P45" s="148">
        <v>0</v>
      </c>
      <c r="Q45" s="44">
        <v>0</v>
      </c>
      <c r="R45" s="148">
        <v>0</v>
      </c>
      <c r="S45" s="148">
        <v>0</v>
      </c>
      <c r="T45" s="149">
        <v>0</v>
      </c>
      <c r="U45" s="149">
        <v>298</v>
      </c>
      <c r="V45" s="149">
        <v>249</v>
      </c>
      <c r="W45" s="150">
        <v>0.16442953020134229</v>
      </c>
      <c r="X45" s="151"/>
      <c r="Y45" s="151"/>
      <c r="Z45" s="191"/>
      <c r="AA45" s="191"/>
    </row>
    <row r="46" spans="1:27" s="152" customFormat="1">
      <c r="A46" s="29" t="s">
        <v>1081</v>
      </c>
      <c r="B46" s="145" t="s">
        <v>356</v>
      </c>
      <c r="C46" s="146" t="s">
        <v>24</v>
      </c>
      <c r="D46" s="147" t="s">
        <v>25</v>
      </c>
      <c r="E46" s="146"/>
      <c r="F46" s="146">
        <v>149</v>
      </c>
      <c r="G46" s="148">
        <v>373</v>
      </c>
      <c r="H46" s="21">
        <v>66</v>
      </c>
      <c r="I46" s="8">
        <f>VLOOKUP(C46,'202310-202403出荷数total2403220951'!B:F,5,0)</f>
        <v>150</v>
      </c>
      <c r="J46" s="203">
        <f>VLOOKUP(C46,'出荷数2307～2406total241008110618'!B:F,5,0)</f>
        <v>203</v>
      </c>
      <c r="K46" s="214">
        <f>VLOOKUP(C46,'出荷数2407-2506total250730101950'!B:F,5,0)</f>
        <v>212</v>
      </c>
      <c r="L46" s="203">
        <f>VLOOKUP(C:C,total251219111800!B:F,5,0)</f>
        <v>39</v>
      </c>
      <c r="M46" s="8"/>
      <c r="N46" s="21">
        <f t="shared" si="0"/>
        <v>39</v>
      </c>
      <c r="O46" s="148">
        <v>956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956</v>
      </c>
      <c r="V46" s="149">
        <v>917</v>
      </c>
      <c r="W46" s="150">
        <v>4.079497907949791E-2</v>
      </c>
      <c r="X46" s="151"/>
      <c r="Y46" s="151"/>
      <c r="Z46" s="191"/>
      <c r="AA46" s="191"/>
    </row>
    <row r="47" spans="1:27">
      <c r="A47" s="29" t="s">
        <v>1082</v>
      </c>
      <c r="B47" s="30" t="s">
        <v>356</v>
      </c>
      <c r="C47" s="6" t="s">
        <v>83</v>
      </c>
      <c r="D47" s="20" t="s">
        <v>84</v>
      </c>
      <c r="E47" s="19" t="s">
        <v>85</v>
      </c>
      <c r="F47" s="19">
        <v>2264</v>
      </c>
      <c r="G47" s="21">
        <v>1923</v>
      </c>
      <c r="H47" s="21">
        <v>1776</v>
      </c>
      <c r="I47" s="8">
        <f>VLOOKUP(C47,'202310-202403出荷数total2403220951'!B:F,5,0)</f>
        <v>535</v>
      </c>
      <c r="J47" s="203">
        <f>VLOOKUP(C47,'出荷数2307～2406total241008110618'!B:F,5,0)</f>
        <v>2161</v>
      </c>
      <c r="K47" s="214">
        <f>VLOOKUP(C47,'出荷数2407-2506total250730101950'!B:F,5,0)</f>
        <v>933</v>
      </c>
      <c r="L47" s="203">
        <f>VLOOKUP(C:C,total251219111800!B:F,5,0)</f>
        <v>398</v>
      </c>
      <c r="M47" s="8"/>
      <c r="N47" s="21">
        <f t="shared" si="0"/>
        <v>398</v>
      </c>
      <c r="O47" s="44">
        <v>2625</v>
      </c>
      <c r="P47" s="44">
        <v>0</v>
      </c>
      <c r="Q47" s="44">
        <v>0</v>
      </c>
      <c r="R47" s="44">
        <v>0</v>
      </c>
      <c r="S47" s="44">
        <v>0</v>
      </c>
      <c r="T47" s="45">
        <v>0</v>
      </c>
      <c r="U47" s="45">
        <v>2625</v>
      </c>
      <c r="V47" s="45">
        <v>2227</v>
      </c>
      <c r="W47" s="41">
        <v>0.15161904761904763</v>
      </c>
      <c r="X47" s="46"/>
      <c r="Y47" s="46"/>
    </row>
    <row r="48" spans="1:27">
      <c r="A48" s="192" t="s">
        <v>1083</v>
      </c>
      <c r="B48" s="193" t="s">
        <v>356</v>
      </c>
      <c r="C48" s="194" t="s">
        <v>67</v>
      </c>
      <c r="D48" s="195" t="s">
        <v>68</v>
      </c>
      <c r="E48" s="194"/>
      <c r="F48" s="194">
        <v>3482</v>
      </c>
      <c r="G48" s="196">
        <v>1186</v>
      </c>
      <c r="H48" s="196">
        <v>1004</v>
      </c>
      <c r="I48" s="196">
        <f>VLOOKUP(C48,'202310-202403出荷数total2403220951'!B:F,5,0)</f>
        <v>594</v>
      </c>
      <c r="J48" s="196">
        <f>VLOOKUP(C48,'出荷数2307～2406total241008110618'!B:F,5,0)</f>
        <v>1198</v>
      </c>
      <c r="K48" s="196">
        <f>VLOOKUP(C48,'出荷数2407-2506total250730101950'!B:F,5,0)</f>
        <v>1234</v>
      </c>
      <c r="L48" s="196">
        <f>VLOOKUP(C:C,total251219111800!B:F,5,0)</f>
        <v>693</v>
      </c>
      <c r="M48" s="196"/>
      <c r="N48" s="196">
        <f t="shared" si="0"/>
        <v>693</v>
      </c>
      <c r="O48" s="196">
        <v>564</v>
      </c>
      <c r="P48" s="196">
        <v>0</v>
      </c>
      <c r="Q48" s="196">
        <v>0</v>
      </c>
      <c r="R48" s="196">
        <v>0</v>
      </c>
      <c r="S48" s="196">
        <v>0</v>
      </c>
      <c r="T48" s="197">
        <v>0</v>
      </c>
      <c r="U48" s="197">
        <v>564</v>
      </c>
      <c r="V48" s="197">
        <v>-129</v>
      </c>
      <c r="W48" s="198">
        <v>1.2287234042553192</v>
      </c>
      <c r="X48" s="199"/>
      <c r="Y48" s="199"/>
    </row>
    <row r="49" spans="1:27" s="277" customFormat="1">
      <c r="A49" s="269" t="s">
        <v>1084</v>
      </c>
      <c r="B49" s="270" t="s">
        <v>356</v>
      </c>
      <c r="C49" s="271" t="s">
        <v>20</v>
      </c>
      <c r="D49" s="272" t="s">
        <v>21</v>
      </c>
      <c r="E49" s="271"/>
      <c r="F49" s="271">
        <v>5224</v>
      </c>
      <c r="G49" s="202">
        <v>1145</v>
      </c>
      <c r="H49" s="202">
        <v>1174</v>
      </c>
      <c r="I49" s="202">
        <f>VLOOKUP(C49,'202310-202403出荷数total2403220951'!B:F,5,0)</f>
        <v>435</v>
      </c>
      <c r="J49" s="202">
        <f>VLOOKUP(C49,'出荷数2307～2406total241008110618'!B:F,5,0)</f>
        <v>653</v>
      </c>
      <c r="K49" s="214">
        <f>VLOOKUP(C49,'出荷数2407-2506total250730101950'!B:F,5,0)</f>
        <v>1213</v>
      </c>
      <c r="L49" s="203">
        <f>VLOOKUP(C:C,total251219111800!B:F,5,0)</f>
        <v>373</v>
      </c>
      <c r="M49" s="8"/>
      <c r="N49" s="21">
        <f t="shared" si="0"/>
        <v>373</v>
      </c>
      <c r="O49" s="202">
        <v>3830</v>
      </c>
      <c r="P49" s="202">
        <v>0</v>
      </c>
      <c r="Q49" s="202">
        <v>0</v>
      </c>
      <c r="R49" s="202">
        <v>0</v>
      </c>
      <c r="S49" s="202">
        <v>0</v>
      </c>
      <c r="T49" s="273">
        <v>0</v>
      </c>
      <c r="U49" s="273">
        <v>3830</v>
      </c>
      <c r="V49" s="273">
        <v>3457</v>
      </c>
      <c r="W49" s="274">
        <v>9.7389033942558753E-2</v>
      </c>
      <c r="X49" s="275"/>
      <c r="Y49" s="275"/>
      <c r="Z49" s="276"/>
      <c r="AA49" s="276"/>
    </row>
    <row r="50" spans="1:27">
      <c r="A50" s="29" t="s">
        <v>1085</v>
      </c>
      <c r="B50" s="30" t="s">
        <v>356</v>
      </c>
      <c r="C50" s="6" t="s">
        <v>150</v>
      </c>
      <c r="D50" s="20" t="s">
        <v>151</v>
      </c>
      <c r="E50" s="19"/>
      <c r="F50" s="19"/>
      <c r="G50" s="21">
        <v>537</v>
      </c>
      <c r="H50" s="21">
        <v>3033</v>
      </c>
      <c r="I50" s="213">
        <f>VLOOKUP(C50,'202310-202403出荷数total2403220951'!B:F,5,0)</f>
        <v>1920</v>
      </c>
      <c r="J50" s="203">
        <f>VLOOKUP(C50,'出荷数2307～2406total241008110618'!B:F,5,0)</f>
        <v>4184</v>
      </c>
      <c r="K50" s="214">
        <f>VLOOKUP(C50,'出荷数2407-2506total250730101950'!B:F,5,0)</f>
        <v>3497</v>
      </c>
      <c r="L50" s="203">
        <f>VLOOKUP(C:C,total251219111800!B:F,5,0)</f>
        <v>1086</v>
      </c>
      <c r="M50" s="211">
        <v>750</v>
      </c>
      <c r="N50" s="21">
        <f t="shared" si="0"/>
        <v>1086</v>
      </c>
      <c r="O50" s="44">
        <v>4582</v>
      </c>
      <c r="P50" s="44">
        <v>630</v>
      </c>
      <c r="Q50" s="44">
        <v>0</v>
      </c>
      <c r="R50" s="44">
        <v>0</v>
      </c>
      <c r="S50" s="44">
        <v>840</v>
      </c>
      <c r="T50" s="45">
        <v>-210</v>
      </c>
      <c r="U50" s="45">
        <v>3742</v>
      </c>
      <c r="V50" s="45">
        <v>2656</v>
      </c>
      <c r="W50" s="41">
        <v>0.2083653108211819</v>
      </c>
      <c r="X50" s="46"/>
      <c r="Y50" s="46"/>
    </row>
    <row r="51" spans="1:27" s="200" customFormat="1">
      <c r="A51" s="192" t="s">
        <v>1086</v>
      </c>
      <c r="B51" s="193" t="s">
        <v>356</v>
      </c>
      <c r="C51" s="194" t="s">
        <v>164</v>
      </c>
      <c r="D51" s="195" t="s">
        <v>163</v>
      </c>
      <c r="E51" s="194" t="s">
        <v>165</v>
      </c>
      <c r="F51" s="194">
        <v>1023</v>
      </c>
      <c r="G51" s="196">
        <v>517</v>
      </c>
      <c r="H51" s="196">
        <v>437</v>
      </c>
      <c r="I51" s="196">
        <f>VLOOKUP(C51,'202310-202403出荷数total2403220951'!B:F,5,0)</f>
        <v>346</v>
      </c>
      <c r="J51" s="196">
        <f>VLOOKUP(C51,'出荷数2307～2406total241008110618'!B:F,5,0)</f>
        <v>396</v>
      </c>
      <c r="K51" s="196">
        <f>VLOOKUP(C51,'出荷数2407-2506total250730101950'!B:F,5,0)</f>
        <v>187</v>
      </c>
      <c r="L51" s="196">
        <f>VLOOKUP(C:C,total251219111800!B:F,5,0)</f>
        <v>6</v>
      </c>
      <c r="M51" s="196"/>
      <c r="N51" s="196">
        <f t="shared" si="0"/>
        <v>6</v>
      </c>
      <c r="O51" s="196">
        <v>1255</v>
      </c>
      <c r="P51" s="196">
        <v>600</v>
      </c>
      <c r="Q51" s="196">
        <v>0</v>
      </c>
      <c r="R51" s="196">
        <v>0</v>
      </c>
      <c r="S51" s="196">
        <v>600</v>
      </c>
      <c r="T51" s="197">
        <v>0</v>
      </c>
      <c r="U51" s="197">
        <v>655</v>
      </c>
      <c r="V51" s="197">
        <v>649</v>
      </c>
      <c r="W51" s="198">
        <v>3.234501347708895E-3</v>
      </c>
      <c r="X51" s="199"/>
      <c r="Y51" s="199"/>
      <c r="Z51" s="201"/>
      <c r="AA51" s="201"/>
    </row>
    <row r="52" spans="1:27" s="152" customFormat="1" ht="15.75">
      <c r="A52" s="29" t="s">
        <v>1087</v>
      </c>
      <c r="B52" s="145" t="s">
        <v>356</v>
      </c>
      <c r="C52" s="146" t="s">
        <v>233</v>
      </c>
      <c r="D52" s="147" t="s">
        <v>234</v>
      </c>
      <c r="E52" s="146"/>
      <c r="F52" s="146">
        <v>843</v>
      </c>
      <c r="G52" s="148">
        <v>647</v>
      </c>
      <c r="H52" s="21">
        <v>2107</v>
      </c>
      <c r="I52" s="8" t="e">
        <f>VLOOKUP(C52,'202310-202403出荷数total2403220951'!B:F,5,0)</f>
        <v>#N/A</v>
      </c>
      <c r="J52" s="203" t="e">
        <f>VLOOKUP(C52,'出荷数2307～2406total241008110618'!B:F,5,0)</f>
        <v>#N/A</v>
      </c>
      <c r="K52" s="214" t="e">
        <f>VLOOKUP(C52,'出荷数2407-2506total250730101950'!B:F,5,0)</f>
        <v>#N/A</v>
      </c>
      <c r="L52" s="203" t="e">
        <f>VLOOKUP(C:C,total251219111800!B:F,5,0)</f>
        <v>#N/A</v>
      </c>
      <c r="M52" s="211">
        <v>890</v>
      </c>
      <c r="N52" s="211">
        <v>890</v>
      </c>
      <c r="O52" s="148">
        <v>0</v>
      </c>
      <c r="P52" s="148">
        <v>0</v>
      </c>
      <c r="Q52" s="44">
        <v>0</v>
      </c>
      <c r="R52" s="148">
        <v>0</v>
      </c>
      <c r="S52" s="148">
        <v>0</v>
      </c>
      <c r="T52" s="149">
        <v>0</v>
      </c>
      <c r="U52" s="149">
        <v>0</v>
      </c>
      <c r="V52" s="149">
        <v>-890</v>
      </c>
      <c r="W52" s="150" t="e">
        <v>#DIV/0!</v>
      </c>
      <c r="X52" s="151"/>
      <c r="Y52" s="151"/>
    </row>
    <row r="53" spans="1:27">
      <c r="A53" s="29" t="s">
        <v>1088</v>
      </c>
      <c r="B53" s="30" t="s">
        <v>356</v>
      </c>
      <c r="C53" s="7" t="s">
        <v>205</v>
      </c>
      <c r="D53" s="20" t="s">
        <v>206</v>
      </c>
      <c r="E53" s="19"/>
      <c r="F53" s="19">
        <v>1465</v>
      </c>
      <c r="G53" s="21">
        <v>1744</v>
      </c>
      <c r="H53" s="21">
        <v>888</v>
      </c>
      <c r="I53" s="8">
        <f>VLOOKUP(C53,'202310-202403出荷数total2403220951'!B:F,5,0)</f>
        <v>559</v>
      </c>
      <c r="J53" s="203">
        <f>VLOOKUP(C53,'出荷数2307～2406total241008110618'!B:F,5,0)</f>
        <v>1133</v>
      </c>
      <c r="K53" s="214">
        <f>VLOOKUP(C53,'出荷数2407-2506total250730101950'!B:F,5,0)</f>
        <v>829</v>
      </c>
      <c r="L53" s="203">
        <f>VLOOKUP(C:C,total251219111800!B:F,5,0)</f>
        <v>200</v>
      </c>
      <c r="M53" s="8"/>
      <c r="N53" s="21">
        <f t="shared" si="0"/>
        <v>200</v>
      </c>
      <c r="O53" s="44">
        <v>3347</v>
      </c>
      <c r="P53" s="44">
        <v>0</v>
      </c>
      <c r="Q53" s="44">
        <v>0</v>
      </c>
      <c r="R53" s="44">
        <v>0</v>
      </c>
      <c r="S53" s="44">
        <v>0</v>
      </c>
      <c r="T53" s="45">
        <v>0</v>
      </c>
      <c r="U53" s="45">
        <v>3347</v>
      </c>
      <c r="V53" s="45">
        <v>3147</v>
      </c>
      <c r="W53" s="41">
        <v>5.9755004481625337E-2</v>
      </c>
      <c r="X53" s="46"/>
      <c r="Y53" s="46"/>
    </row>
    <row r="54" spans="1:27" s="152" customFormat="1" ht="15.75">
      <c r="A54" s="29" t="s">
        <v>1089</v>
      </c>
      <c r="B54" s="145" t="s">
        <v>356</v>
      </c>
      <c r="C54" s="153" t="s">
        <v>1264</v>
      </c>
      <c r="D54" s="154" t="s">
        <v>64</v>
      </c>
      <c r="E54" s="153"/>
      <c r="F54" s="146">
        <v>1087</v>
      </c>
      <c r="G54" s="148">
        <v>665</v>
      </c>
      <c r="H54" s="21">
        <v>2030</v>
      </c>
      <c r="I54" s="8" t="e">
        <f>VLOOKUP(C54,'202310-202403出荷数total2403220951'!B:F,5,0)</f>
        <v>#N/A</v>
      </c>
      <c r="J54" s="203" t="e">
        <f>VLOOKUP(C54,'出荷数2307～2406total241008110618'!B:F,5,0)</f>
        <v>#N/A</v>
      </c>
      <c r="K54" s="214" t="e">
        <f>VLOOKUP(C54,'出荷数2407-2506total250730101950'!B:F,5,0)</f>
        <v>#N/A</v>
      </c>
      <c r="L54" s="203" t="e">
        <f>VLOOKUP(C:C,total251219111800!B:F,5,0)</f>
        <v>#N/A</v>
      </c>
      <c r="M54" s="211">
        <v>850</v>
      </c>
      <c r="N54" s="211">
        <v>850</v>
      </c>
      <c r="O54" s="148">
        <v>2</v>
      </c>
      <c r="P54" s="148">
        <v>0</v>
      </c>
      <c r="Q54" s="44">
        <v>0</v>
      </c>
      <c r="R54" s="148">
        <v>0</v>
      </c>
      <c r="S54" s="148">
        <v>0</v>
      </c>
      <c r="T54" s="149">
        <v>0</v>
      </c>
      <c r="U54" s="149">
        <v>2</v>
      </c>
      <c r="V54" s="149">
        <v>-848</v>
      </c>
      <c r="W54" s="150">
        <v>425</v>
      </c>
      <c r="X54" s="151"/>
      <c r="Y54" s="151"/>
    </row>
    <row r="55" spans="1:27">
      <c r="A55" s="29" t="s">
        <v>1090</v>
      </c>
      <c r="B55" s="30" t="s">
        <v>356</v>
      </c>
      <c r="C55" s="6" t="s">
        <v>99</v>
      </c>
      <c r="D55" s="20" t="s">
        <v>97</v>
      </c>
      <c r="E55" s="19" t="s">
        <v>87</v>
      </c>
      <c r="F55" s="19">
        <v>2129</v>
      </c>
      <c r="G55" s="21">
        <v>2065</v>
      </c>
      <c r="H55" s="21">
        <v>2439</v>
      </c>
      <c r="I55" s="8">
        <f>VLOOKUP(C55,'202310-202403出荷数total2403220951'!B:F,5,0)</f>
        <v>805</v>
      </c>
      <c r="J55" s="203">
        <f>VLOOKUP(C55,'出荷数2307～2406total241008110618'!B:F,5,0)</f>
        <v>1939</v>
      </c>
      <c r="K55" s="214">
        <f>VLOOKUP(C55,'出荷数2407-2506total250730101950'!B:F,5,0)</f>
        <v>1171</v>
      </c>
      <c r="L55" s="203">
        <f>VLOOKUP(C:C,total251219111800!B:F,5,0)</f>
        <v>566</v>
      </c>
      <c r="M55" s="8"/>
      <c r="N55" s="21">
        <f t="shared" si="0"/>
        <v>566</v>
      </c>
      <c r="O55" s="44">
        <v>697</v>
      </c>
      <c r="P55" s="44">
        <v>0</v>
      </c>
      <c r="Q55" s="44">
        <v>0</v>
      </c>
      <c r="R55" s="44">
        <v>0</v>
      </c>
      <c r="S55" s="44">
        <v>0</v>
      </c>
      <c r="T55" s="45">
        <v>0</v>
      </c>
      <c r="U55" s="45">
        <v>697</v>
      </c>
      <c r="V55" s="45">
        <v>131</v>
      </c>
      <c r="W55" s="41">
        <v>0.81205164992826395</v>
      </c>
      <c r="X55" s="46" t="s">
        <v>4355</v>
      </c>
      <c r="Y55" s="46"/>
    </row>
    <row r="56" spans="1:27" s="200" customFormat="1">
      <c r="A56" s="192" t="s">
        <v>1091</v>
      </c>
      <c r="B56" s="193" t="s">
        <v>356</v>
      </c>
      <c r="C56" s="194" t="s">
        <v>28</v>
      </c>
      <c r="D56" s="195" t="s">
        <v>29</v>
      </c>
      <c r="E56" s="194"/>
      <c r="F56" s="194">
        <v>1540</v>
      </c>
      <c r="G56" s="196">
        <v>597</v>
      </c>
      <c r="H56" s="196">
        <v>361</v>
      </c>
      <c r="I56" s="8">
        <f>VLOOKUP(C56,'202310-202403出荷数total2403220951'!B:F,5,0)</f>
        <v>533</v>
      </c>
      <c r="J56" s="203">
        <f>VLOOKUP(C56,'出荷数2307～2406total241008110618'!B:F,5,0)</f>
        <v>858</v>
      </c>
      <c r="K56" s="214">
        <f>VLOOKUP(C56,'出荷数2407-2506total250730101950'!B:F,5,0)</f>
        <v>574</v>
      </c>
      <c r="L56" s="203" t="e">
        <f>VLOOKUP(C:C,total251219111800!B:F,5,0)</f>
        <v>#N/A</v>
      </c>
      <c r="M56" s="8"/>
      <c r="N56" s="21" t="e">
        <f t="shared" si="0"/>
        <v>#N/A</v>
      </c>
      <c r="O56" s="196">
        <v>0</v>
      </c>
      <c r="P56" s="196">
        <v>0</v>
      </c>
      <c r="Q56" s="44">
        <v>0</v>
      </c>
      <c r="R56" s="196">
        <v>0</v>
      </c>
      <c r="S56" s="196">
        <v>0</v>
      </c>
      <c r="T56" s="197">
        <v>0</v>
      </c>
      <c r="U56" s="197">
        <v>0</v>
      </c>
      <c r="V56" s="197" t="e">
        <v>#N/A</v>
      </c>
      <c r="W56" s="198" t="e">
        <v>#N/A</v>
      </c>
      <c r="X56" s="199"/>
      <c r="Y56" s="199"/>
      <c r="Z56" s="201"/>
      <c r="AA56" s="201"/>
    </row>
    <row r="57" spans="1:27">
      <c r="A57" s="29" t="s">
        <v>1092</v>
      </c>
      <c r="B57" s="30" t="s">
        <v>356</v>
      </c>
      <c r="C57" s="16" t="s">
        <v>40</v>
      </c>
      <c r="D57" s="35" t="s">
        <v>41</v>
      </c>
      <c r="E57" s="19"/>
      <c r="F57" s="19"/>
      <c r="G57" s="21">
        <v>2665</v>
      </c>
      <c r="H57" s="21">
        <v>2710</v>
      </c>
      <c r="I57" s="8">
        <f>VLOOKUP(C57,'202310-202403出荷数total2403220951'!B:F,5,0)</f>
        <v>1020</v>
      </c>
      <c r="J57" s="203">
        <f>VLOOKUP(C57,'出荷数2307～2406total241008110618'!B:F,5,0)</f>
        <v>7751</v>
      </c>
      <c r="K57" s="214">
        <f>VLOOKUP(C57,'出荷数2407-2506total250730101950'!B:F,5,0)</f>
        <v>21996</v>
      </c>
      <c r="L57" s="203">
        <f>VLOOKUP(C:C,total251219111800!B:F,5,0)</f>
        <v>8163</v>
      </c>
      <c r="M57" s="211">
        <v>10000</v>
      </c>
      <c r="N57" s="211">
        <v>10000</v>
      </c>
      <c r="O57" s="44">
        <v>20250</v>
      </c>
      <c r="P57" s="44">
        <v>900</v>
      </c>
      <c r="Q57" s="44">
        <v>0</v>
      </c>
      <c r="R57" s="44">
        <v>0</v>
      </c>
      <c r="S57" s="44">
        <v>2910</v>
      </c>
      <c r="T57" s="45">
        <v>-2010</v>
      </c>
      <c r="U57" s="45">
        <v>17340</v>
      </c>
      <c r="V57" s="45">
        <v>7340</v>
      </c>
      <c r="W57" s="41">
        <v>0.4728132387706856</v>
      </c>
      <c r="X57" s="222"/>
      <c r="Y57" s="222"/>
    </row>
    <row r="58" spans="1:27" s="152" customFormat="1" ht="15.75">
      <c r="A58" s="29" t="s">
        <v>1093</v>
      </c>
      <c r="B58" s="145" t="s">
        <v>356</v>
      </c>
      <c r="C58" s="146" t="s">
        <v>136</v>
      </c>
      <c r="D58" s="147" t="s">
        <v>1308</v>
      </c>
      <c r="E58" s="146"/>
      <c r="F58" s="146">
        <v>756</v>
      </c>
      <c r="G58" s="148">
        <v>52</v>
      </c>
      <c r="H58" s="21">
        <v>44</v>
      </c>
      <c r="I58" s="8">
        <f>VLOOKUP(C58,'202310-202403出荷数total2403220951'!B:F,5,0)</f>
        <v>47</v>
      </c>
      <c r="J58" s="203">
        <f>VLOOKUP(C58,'出荷数2307～2406total241008110618'!B:F,5,0)</f>
        <v>67</v>
      </c>
      <c r="K58" s="214">
        <f>VLOOKUP(C58,'出荷数2407-2506total250730101950'!B:F,5,0)</f>
        <v>12</v>
      </c>
      <c r="L58" s="203">
        <f>VLOOKUP(C:C,total251219111800!B:F,5,0)</f>
        <v>2</v>
      </c>
      <c r="M58" s="8"/>
      <c r="N58" s="21">
        <f t="shared" si="0"/>
        <v>2</v>
      </c>
      <c r="O58" s="148">
        <v>37</v>
      </c>
      <c r="P58" s="148">
        <v>0</v>
      </c>
      <c r="Q58" s="44">
        <v>0</v>
      </c>
      <c r="R58" s="148">
        <v>0</v>
      </c>
      <c r="S58" s="148">
        <v>0</v>
      </c>
      <c r="T58" s="149">
        <v>0</v>
      </c>
      <c r="U58" s="149">
        <v>37</v>
      </c>
      <c r="V58" s="149">
        <v>35</v>
      </c>
      <c r="W58" s="150">
        <v>5.4054054054054057E-2</v>
      </c>
      <c r="X58" s="151"/>
      <c r="Y58" s="151"/>
    </row>
    <row r="59" spans="1:27">
      <c r="A59" s="29" t="s">
        <v>1094</v>
      </c>
      <c r="B59" s="30" t="s">
        <v>356</v>
      </c>
      <c r="C59" s="6" t="s">
        <v>55</v>
      </c>
      <c r="D59" s="20" t="s">
        <v>56</v>
      </c>
      <c r="E59" s="19"/>
      <c r="F59" s="19">
        <v>5239</v>
      </c>
      <c r="G59" s="21">
        <v>4870</v>
      </c>
      <c r="H59" s="21">
        <v>3762</v>
      </c>
      <c r="I59" s="8">
        <f>VLOOKUP(C59,'202310-202403出荷数total2403220951'!B:F,5,0)</f>
        <v>1545</v>
      </c>
      <c r="J59" s="203">
        <f>VLOOKUP(C59,'出荷数2307～2406total241008110618'!B:F,5,0)</f>
        <v>2638</v>
      </c>
      <c r="K59" s="214">
        <f>VLOOKUP(C59,'出荷数2407-2506total250730101950'!B:F,5,0)</f>
        <v>3321</v>
      </c>
      <c r="L59" s="203">
        <f>VLOOKUP(C:C,total251219111800!B:F,5,0)</f>
        <v>1045</v>
      </c>
      <c r="M59" s="8"/>
      <c r="N59" s="21">
        <f t="shared" si="0"/>
        <v>1045</v>
      </c>
      <c r="O59" s="44">
        <v>3436</v>
      </c>
      <c r="P59" s="44">
        <v>0</v>
      </c>
      <c r="Q59" s="44">
        <v>0</v>
      </c>
      <c r="R59" s="44">
        <v>0</v>
      </c>
      <c r="S59" s="44">
        <v>0</v>
      </c>
      <c r="T59" s="45">
        <v>0</v>
      </c>
      <c r="U59" s="45">
        <v>3436</v>
      </c>
      <c r="V59" s="45">
        <v>2391</v>
      </c>
      <c r="W59" s="41">
        <v>0.3041327124563446</v>
      </c>
      <c r="X59" s="46"/>
      <c r="Y59" s="46"/>
    </row>
    <row r="60" spans="1:27">
      <c r="A60" s="29" t="s">
        <v>1095</v>
      </c>
      <c r="B60" s="30" t="s">
        <v>356</v>
      </c>
      <c r="C60" s="6" t="s">
        <v>124</v>
      </c>
      <c r="D60" s="20" t="s">
        <v>125</v>
      </c>
      <c r="E60" s="19" t="s">
        <v>126</v>
      </c>
      <c r="F60" s="19">
        <v>1332</v>
      </c>
      <c r="G60" s="21">
        <v>1490</v>
      </c>
      <c r="H60" s="21">
        <v>2200</v>
      </c>
      <c r="I60" s="8">
        <f>VLOOKUP(C60,'202310-202403出荷数total2403220951'!B:F,5,0)</f>
        <v>339</v>
      </c>
      <c r="J60" s="203">
        <f>VLOOKUP(C60,'出荷数2307～2406total241008110618'!B:F,5,0)</f>
        <v>1289</v>
      </c>
      <c r="K60" s="214">
        <f>VLOOKUP(C60,'出荷数2407-2506total250730101950'!B:F,5,0)</f>
        <v>1155</v>
      </c>
      <c r="L60" s="203">
        <f>VLOOKUP(C:C,total251219111800!B:F,5,0)</f>
        <v>362</v>
      </c>
      <c r="M60" s="8"/>
      <c r="N60" s="21">
        <f t="shared" si="0"/>
        <v>362</v>
      </c>
      <c r="O60" s="44">
        <v>3776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3776</v>
      </c>
      <c r="V60" s="45">
        <v>3414</v>
      </c>
      <c r="W60" s="41">
        <v>9.5868644067796605E-2</v>
      </c>
      <c r="X60" s="46"/>
      <c r="Y60" s="46"/>
    </row>
    <row r="61" spans="1:27">
      <c r="A61" s="29" t="s">
        <v>1096</v>
      </c>
      <c r="B61" s="30" t="s">
        <v>356</v>
      </c>
      <c r="C61" s="6" t="s">
        <v>79</v>
      </c>
      <c r="D61" s="20" t="s">
        <v>80</v>
      </c>
      <c r="E61" s="19"/>
      <c r="F61" s="19">
        <v>1177</v>
      </c>
      <c r="G61" s="21">
        <v>1274</v>
      </c>
      <c r="H61" s="21">
        <v>1310</v>
      </c>
      <c r="I61" s="8">
        <f>VLOOKUP(C61,'202310-202403出荷数total2403220951'!B:F,5,0)</f>
        <v>484</v>
      </c>
      <c r="J61" s="203">
        <f>VLOOKUP(C61,'出荷数2307～2406total241008110618'!B:F,5,0)</f>
        <v>984</v>
      </c>
      <c r="K61" s="214">
        <f>VLOOKUP(C61,'出荷数2407-2506total250730101950'!B:F,5,0)</f>
        <v>1414</v>
      </c>
      <c r="L61" s="203">
        <f>VLOOKUP(C:C,total251219111800!B:F,5,0)</f>
        <v>852</v>
      </c>
      <c r="M61" s="8"/>
      <c r="N61" s="21">
        <f t="shared" si="0"/>
        <v>852</v>
      </c>
      <c r="O61" s="44">
        <v>1019</v>
      </c>
      <c r="P61" s="44">
        <v>100</v>
      </c>
      <c r="Q61" s="44">
        <v>0</v>
      </c>
      <c r="R61" s="44">
        <v>0</v>
      </c>
      <c r="S61" s="44">
        <v>100</v>
      </c>
      <c r="T61" s="45">
        <v>0</v>
      </c>
      <c r="U61" s="45">
        <v>919</v>
      </c>
      <c r="V61" s="45">
        <v>67</v>
      </c>
      <c r="W61" s="41">
        <v>0.76139410187667556</v>
      </c>
      <c r="X61" s="46"/>
      <c r="Y61" s="46" t="s">
        <v>2746</v>
      </c>
    </row>
    <row r="62" spans="1:27">
      <c r="A62" s="29" t="s">
        <v>1097</v>
      </c>
      <c r="B62" s="30" t="s">
        <v>356</v>
      </c>
      <c r="C62" s="6" t="s">
        <v>182</v>
      </c>
      <c r="D62" s="20" t="s">
        <v>183</v>
      </c>
      <c r="E62" s="19"/>
      <c r="F62" s="19">
        <v>2501</v>
      </c>
      <c r="G62" s="21">
        <v>1137</v>
      </c>
      <c r="H62" s="21">
        <v>1254</v>
      </c>
      <c r="I62" s="213">
        <f>VLOOKUP(C62,'202310-202403出荷数total2403220951'!B:F,5,0)</f>
        <v>1064</v>
      </c>
      <c r="J62" s="203">
        <f>VLOOKUP(C62,'出荷数2307～2406total241008110618'!B:F,5,0)</f>
        <v>1296</v>
      </c>
      <c r="K62" s="214">
        <f>VLOOKUP(C62,'出荷数2407-2506total250730101950'!B:F,5,0)</f>
        <v>172</v>
      </c>
      <c r="L62" s="203">
        <f>VLOOKUP(C:C,total251219111800!B:F,5,0)</f>
        <v>765</v>
      </c>
      <c r="M62" s="8"/>
      <c r="N62" s="21">
        <f t="shared" si="0"/>
        <v>765</v>
      </c>
      <c r="O62" s="44">
        <v>2103</v>
      </c>
      <c r="P62" s="44">
        <v>2440</v>
      </c>
      <c r="Q62" s="44">
        <v>0</v>
      </c>
      <c r="R62" s="44">
        <v>0</v>
      </c>
      <c r="S62" s="44">
        <v>2440</v>
      </c>
      <c r="T62" s="45">
        <v>0</v>
      </c>
      <c r="U62" s="45">
        <v>-337</v>
      </c>
      <c r="V62" s="45">
        <v>-1102</v>
      </c>
      <c r="W62" s="41">
        <v>0.16839093110279552</v>
      </c>
      <c r="X62" s="46"/>
      <c r="Y62" s="46"/>
    </row>
    <row r="63" spans="1:27" s="200" customFormat="1">
      <c r="A63" s="192" t="s">
        <v>1098</v>
      </c>
      <c r="B63" s="193" t="s">
        <v>356</v>
      </c>
      <c r="C63" s="194" t="s">
        <v>189</v>
      </c>
      <c r="D63" s="195" t="s">
        <v>190</v>
      </c>
      <c r="E63" s="194" t="s">
        <v>191</v>
      </c>
      <c r="F63" s="194">
        <v>600</v>
      </c>
      <c r="G63" s="196">
        <v>225</v>
      </c>
      <c r="H63" s="196">
        <v>22</v>
      </c>
      <c r="I63" s="8">
        <f>VLOOKUP(C63,'202310-202403出荷数total2403220951'!B:F,5,0)</f>
        <v>1</v>
      </c>
      <c r="J63" s="203">
        <f>VLOOKUP(C63,'出荷数2307～2406total241008110618'!B:F,5,0)</f>
        <v>1</v>
      </c>
      <c r="K63" s="214" t="e">
        <f>VLOOKUP(C63,'出荷数2407-2506total250730101950'!B:F,5,0)</f>
        <v>#N/A</v>
      </c>
      <c r="L63" s="203" t="e">
        <f>VLOOKUP(C:C,total251219111800!B:F,5,0)</f>
        <v>#N/A</v>
      </c>
      <c r="M63" s="8"/>
      <c r="N63" s="21" t="e">
        <f t="shared" si="0"/>
        <v>#N/A</v>
      </c>
      <c r="O63" s="196">
        <v>552</v>
      </c>
      <c r="P63" s="196">
        <v>0</v>
      </c>
      <c r="Q63" s="44">
        <v>0</v>
      </c>
      <c r="R63" s="196">
        <v>0</v>
      </c>
      <c r="S63" s="196">
        <v>0</v>
      </c>
      <c r="T63" s="197">
        <v>0</v>
      </c>
      <c r="U63" s="197">
        <v>552</v>
      </c>
      <c r="V63" s="197" t="e">
        <v>#N/A</v>
      </c>
      <c r="W63" s="198" t="e">
        <v>#N/A</v>
      </c>
      <c r="X63" s="199"/>
      <c r="Y63" s="199"/>
      <c r="Z63" s="201"/>
      <c r="AA63" s="201"/>
    </row>
    <row r="64" spans="1:27">
      <c r="A64" s="29" t="s">
        <v>1099</v>
      </c>
      <c r="B64" s="170" t="s">
        <v>5</v>
      </c>
      <c r="C64" s="171" t="s">
        <v>2872</v>
      </c>
      <c r="D64" s="20" t="s">
        <v>190</v>
      </c>
      <c r="E64" s="172"/>
      <c r="F64" s="19">
        <v>600</v>
      </c>
      <c r="G64" s="21">
        <v>225</v>
      </c>
      <c r="H64" s="21">
        <v>0</v>
      </c>
      <c r="I64" s="8">
        <f>VLOOKUP(C64,'202310-202403出荷数total2403220951'!B:F,5,0)</f>
        <v>10</v>
      </c>
      <c r="J64" s="203">
        <f>VLOOKUP(C64,'出荷数2307～2406total241008110618'!B:F,5,0)</f>
        <v>11</v>
      </c>
      <c r="K64" s="214">
        <f>VLOOKUP(C64,'出荷数2407-2506total250730101950'!B:F,5,0)</f>
        <v>8</v>
      </c>
      <c r="L64" s="203">
        <f>VLOOKUP(C:C,total251219111800!B:F,5,0)</f>
        <v>13</v>
      </c>
      <c r="M64" s="8"/>
      <c r="N64" s="21">
        <f t="shared" si="0"/>
        <v>13</v>
      </c>
      <c r="O64" s="175">
        <v>1963</v>
      </c>
      <c r="P64" s="175">
        <v>0</v>
      </c>
      <c r="Q64" s="44">
        <v>0</v>
      </c>
      <c r="R64" s="175">
        <v>0</v>
      </c>
      <c r="S64" s="175">
        <v>0</v>
      </c>
      <c r="T64" s="176">
        <v>0</v>
      </c>
      <c r="U64" s="45">
        <v>1963</v>
      </c>
      <c r="V64" s="45">
        <v>1950</v>
      </c>
      <c r="W64" s="177">
        <v>6.6225165562913907E-3</v>
      </c>
      <c r="X64" s="46"/>
      <c r="Y64" s="46"/>
    </row>
    <row r="65" spans="1:26">
      <c r="A65" s="29" t="s">
        <v>1100</v>
      </c>
      <c r="B65" s="30" t="s">
        <v>356</v>
      </c>
      <c r="C65" s="6" t="s">
        <v>187</v>
      </c>
      <c r="D65" s="20" t="s">
        <v>185</v>
      </c>
      <c r="E65" s="19" t="s">
        <v>188</v>
      </c>
      <c r="F65" s="19">
        <v>46</v>
      </c>
      <c r="G65" s="21">
        <v>271</v>
      </c>
      <c r="H65" s="21">
        <v>10</v>
      </c>
      <c r="I65" s="8">
        <f>VLOOKUP(C65,'202310-202403出荷数total2403220951'!B:F,5,0)</f>
        <v>50</v>
      </c>
      <c r="J65" s="203">
        <f>VLOOKUP(C65,'出荷数2307～2406total241008110618'!B:F,5,0)</f>
        <v>53</v>
      </c>
      <c r="K65" s="214">
        <f>VLOOKUP(C65,'出荷数2407-2506total250730101950'!B:F,5,0)</f>
        <v>93</v>
      </c>
      <c r="L65" s="203">
        <f>VLOOKUP(C:C,total251219111800!B:F,5,0)</f>
        <v>13</v>
      </c>
      <c r="M65" s="211">
        <v>500</v>
      </c>
      <c r="N65" s="21">
        <v>500</v>
      </c>
      <c r="O65" s="44">
        <v>2318</v>
      </c>
      <c r="P65" s="44">
        <v>0</v>
      </c>
      <c r="Q65" s="44">
        <v>0</v>
      </c>
      <c r="R65" s="44">
        <v>0</v>
      </c>
      <c r="S65" s="44">
        <v>0</v>
      </c>
      <c r="T65" s="45">
        <v>0</v>
      </c>
      <c r="U65" s="45">
        <v>2318</v>
      </c>
      <c r="V65" s="45">
        <v>1818</v>
      </c>
      <c r="W65" s="41">
        <v>0.21570319240724764</v>
      </c>
      <c r="X65" s="46"/>
      <c r="Y65" s="46"/>
    </row>
    <row r="66" spans="1:26">
      <c r="A66" s="29" t="s">
        <v>1101</v>
      </c>
      <c r="B66" s="30" t="s">
        <v>356</v>
      </c>
      <c r="C66" s="17" t="s">
        <v>62</v>
      </c>
      <c r="D66" s="24" t="s">
        <v>63</v>
      </c>
      <c r="E66" s="23"/>
      <c r="F66" s="19">
        <v>1006</v>
      </c>
      <c r="G66" s="21">
        <v>417</v>
      </c>
      <c r="H66" s="21">
        <v>772</v>
      </c>
      <c r="I66" s="213">
        <f>VLOOKUP(C66,'202310-202403出荷数total2403220951'!B:F,5,0)</f>
        <v>650</v>
      </c>
      <c r="J66" s="203">
        <f>VLOOKUP(C66,'出荷数2307～2406total241008110618'!B:F,5,0)</f>
        <v>1155</v>
      </c>
      <c r="K66" s="214">
        <f>VLOOKUP(C66,'出荷数2407-2506total250730101950'!B:F,5,0)</f>
        <v>373</v>
      </c>
      <c r="L66" s="203">
        <f>VLOOKUP(C:C,total251219111800!B:F,5,0)</f>
        <v>484</v>
      </c>
      <c r="M66" s="8"/>
      <c r="N66" s="21">
        <f t="shared" si="0"/>
        <v>484</v>
      </c>
      <c r="O66" s="44">
        <v>1269</v>
      </c>
      <c r="P66" s="44">
        <v>0</v>
      </c>
      <c r="Q66" s="44">
        <v>0</v>
      </c>
      <c r="R66" s="44">
        <v>0</v>
      </c>
      <c r="S66" s="44">
        <v>0</v>
      </c>
      <c r="T66" s="45">
        <v>0</v>
      </c>
      <c r="U66" s="45">
        <v>1269</v>
      </c>
      <c r="V66" s="45">
        <v>785</v>
      </c>
      <c r="W66" s="41">
        <v>0.3814026792750197</v>
      </c>
      <c r="X66" s="46"/>
      <c r="Y66" s="46"/>
    </row>
    <row r="67" spans="1:26">
      <c r="A67" s="29" t="s">
        <v>1102</v>
      </c>
      <c r="B67" s="30" t="s">
        <v>356</v>
      </c>
      <c r="C67" s="6" t="s">
        <v>146</v>
      </c>
      <c r="D67" s="20" t="s">
        <v>147</v>
      </c>
      <c r="E67" s="19"/>
      <c r="F67" s="19">
        <v>856</v>
      </c>
      <c r="G67" s="21">
        <v>1296</v>
      </c>
      <c r="H67" s="21">
        <v>948</v>
      </c>
      <c r="I67" s="8">
        <f>VLOOKUP(C67,'202310-202403出荷数total2403220951'!B:F,5,0)</f>
        <v>92</v>
      </c>
      <c r="J67" s="203">
        <f>VLOOKUP(C67,'出荷数2307～2406total241008110618'!B:F,5,0)</f>
        <v>191</v>
      </c>
      <c r="K67" s="214">
        <f>VLOOKUP(C67,'出荷数2407-2506total250730101950'!B:F,5,0)</f>
        <v>1768</v>
      </c>
      <c r="L67" s="203">
        <f>VLOOKUP(C:C,total251219111800!B:F,5,0)</f>
        <v>749</v>
      </c>
      <c r="M67" s="211">
        <v>500</v>
      </c>
      <c r="N67" s="21">
        <f t="shared" ref="N67:N130" si="1">L67</f>
        <v>749</v>
      </c>
      <c r="O67" s="44">
        <v>2727</v>
      </c>
      <c r="P67" s="44">
        <v>0</v>
      </c>
      <c r="Q67" s="44">
        <v>0</v>
      </c>
      <c r="R67" s="44">
        <v>0</v>
      </c>
      <c r="S67" s="44">
        <v>180</v>
      </c>
      <c r="T67" s="45">
        <v>-180</v>
      </c>
      <c r="U67" s="45">
        <v>2547</v>
      </c>
      <c r="V67" s="45">
        <v>1798</v>
      </c>
      <c r="W67" s="41">
        <v>0.27466079941327465</v>
      </c>
      <c r="X67" s="46"/>
      <c r="Y67" s="46"/>
    </row>
    <row r="68" spans="1:26">
      <c r="A68" s="29" t="s">
        <v>1103</v>
      </c>
      <c r="B68" s="30" t="s">
        <v>356</v>
      </c>
      <c r="C68" s="6" t="s">
        <v>103</v>
      </c>
      <c r="D68" s="20" t="s">
        <v>101</v>
      </c>
      <c r="E68" s="19" t="s">
        <v>87</v>
      </c>
      <c r="F68" s="19">
        <v>2715</v>
      </c>
      <c r="G68" s="21">
        <v>1898</v>
      </c>
      <c r="H68" s="21">
        <v>1974</v>
      </c>
      <c r="I68" s="8">
        <f>VLOOKUP(C68,'202310-202403出荷数total2403220951'!B:F,5,0)</f>
        <v>822</v>
      </c>
      <c r="J68" s="203">
        <f>VLOOKUP(C68,'出荷数2307～2406total241008110618'!B:F,5,0)</f>
        <v>1831</v>
      </c>
      <c r="K68" s="214">
        <f>VLOOKUP(C68,'出荷数2407-2506total250730101950'!B:F,5,0)</f>
        <v>1431</v>
      </c>
      <c r="L68" s="203">
        <f>VLOOKUP(C:C,total251219111800!B:F,5,0)</f>
        <v>874</v>
      </c>
      <c r="M68" s="8"/>
      <c r="N68" s="21">
        <f t="shared" si="1"/>
        <v>874</v>
      </c>
      <c r="O68" s="44">
        <v>3948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3948</v>
      </c>
      <c r="V68" s="45">
        <v>3074</v>
      </c>
      <c r="W68" s="41">
        <v>0.22137791286727457</v>
      </c>
      <c r="X68" s="46" t="s">
        <v>4356</v>
      </c>
      <c r="Y68" s="46"/>
    </row>
    <row r="69" spans="1:26">
      <c r="A69" s="29" t="s">
        <v>1104</v>
      </c>
      <c r="B69" s="30" t="s">
        <v>356</v>
      </c>
      <c r="C69" s="6" t="s">
        <v>38</v>
      </c>
      <c r="D69" s="20" t="s">
        <v>39</v>
      </c>
      <c r="E69" s="19"/>
      <c r="F69" s="19">
        <v>680</v>
      </c>
      <c r="G69" s="21">
        <v>2488</v>
      </c>
      <c r="H69" s="21">
        <v>824</v>
      </c>
      <c r="I69" s="8">
        <f>VLOOKUP(C69,'202310-202403出荷数total2403220951'!B:F,5,0)</f>
        <v>454</v>
      </c>
      <c r="J69" s="203">
        <f>VLOOKUP(C69,'出荷数2307～2406total241008110618'!B:F,5,0)</f>
        <v>939</v>
      </c>
      <c r="K69" s="214">
        <f>VLOOKUP(C69,'出荷数2407-2506total250730101950'!B:F,5,0)</f>
        <v>1427</v>
      </c>
      <c r="L69" s="203">
        <f>VLOOKUP(C:C,total251219111800!B:F,5,0)</f>
        <v>203</v>
      </c>
      <c r="M69" s="8"/>
      <c r="N69" s="21">
        <f t="shared" si="1"/>
        <v>203</v>
      </c>
      <c r="O69" s="44">
        <v>2677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2677</v>
      </c>
      <c r="V69" s="45">
        <v>2474</v>
      </c>
      <c r="W69" s="41">
        <v>7.5831154277175947E-2</v>
      </c>
      <c r="X69" s="46"/>
      <c r="Y69" s="46"/>
    </row>
    <row r="70" spans="1:26">
      <c r="A70" s="29" t="s">
        <v>1105</v>
      </c>
      <c r="B70" s="30" t="s">
        <v>356</v>
      </c>
      <c r="C70" s="6" t="s">
        <v>248</v>
      </c>
      <c r="D70" s="20" t="s">
        <v>246</v>
      </c>
      <c r="E70" s="19" t="s">
        <v>249</v>
      </c>
      <c r="F70" s="19">
        <v>1433</v>
      </c>
      <c r="G70" s="21">
        <v>1030</v>
      </c>
      <c r="H70" s="21">
        <v>1015</v>
      </c>
      <c r="I70" s="8">
        <f>VLOOKUP(C70,'202310-202403出荷数total2403220951'!B:F,5,0)</f>
        <v>273</v>
      </c>
      <c r="J70" s="203">
        <f>VLOOKUP(C70,'出荷数2307～2406total241008110618'!B:F,5,0)</f>
        <v>828</v>
      </c>
      <c r="K70" s="214">
        <f>VLOOKUP(C70,'出荷数2407-2506total250730101950'!B:F,5,0)</f>
        <v>776</v>
      </c>
      <c r="L70" s="203">
        <f>VLOOKUP(C:C,total251219111800!B:F,5,0)</f>
        <v>430</v>
      </c>
      <c r="M70" s="8"/>
      <c r="N70" s="21">
        <f t="shared" si="1"/>
        <v>430</v>
      </c>
      <c r="O70" s="44">
        <v>1939</v>
      </c>
      <c r="P70" s="44">
        <v>120</v>
      </c>
      <c r="Q70" s="44">
        <v>0</v>
      </c>
      <c r="R70" s="44">
        <v>0</v>
      </c>
      <c r="S70" s="44">
        <v>120</v>
      </c>
      <c r="T70" s="45">
        <v>0</v>
      </c>
      <c r="U70" s="45">
        <v>1819</v>
      </c>
      <c r="V70" s="45">
        <v>1389</v>
      </c>
      <c r="W70" s="41">
        <v>0.20883924235065565</v>
      </c>
      <c r="X70" s="46"/>
      <c r="Y70" s="46"/>
    </row>
    <row r="71" spans="1:26">
      <c r="A71" s="29" t="s">
        <v>1106</v>
      </c>
      <c r="B71" s="30" t="s">
        <v>356</v>
      </c>
      <c r="C71" s="17" t="s">
        <v>243</v>
      </c>
      <c r="D71" s="24" t="s">
        <v>244</v>
      </c>
      <c r="E71" s="23"/>
      <c r="F71" s="19"/>
      <c r="G71" s="21">
        <v>600</v>
      </c>
      <c r="H71" s="21">
        <v>106</v>
      </c>
      <c r="I71" s="8">
        <f>VLOOKUP(C71,'202310-202403出荷数total2403220951'!B:F,5,0)</f>
        <v>250</v>
      </c>
      <c r="J71" s="203">
        <f>VLOOKUP(C71,'出荷数2307～2406total241008110618'!B:F,5,0)</f>
        <v>351</v>
      </c>
      <c r="K71" s="214">
        <f>VLOOKUP(C71,'出荷数2407-2506total250730101950'!B:F,5,0)</f>
        <v>157</v>
      </c>
      <c r="L71" s="203" t="e">
        <f>VLOOKUP(C:C,total251219111800!B:F,5,0)</f>
        <v>#N/A</v>
      </c>
      <c r="M71" s="8"/>
      <c r="N71" s="21" t="e">
        <f t="shared" si="1"/>
        <v>#N/A</v>
      </c>
      <c r="O71" s="44">
        <v>2381</v>
      </c>
      <c r="P71" s="44">
        <v>0</v>
      </c>
      <c r="Q71" s="44">
        <v>0</v>
      </c>
      <c r="R71" s="44">
        <v>0</v>
      </c>
      <c r="S71" s="44">
        <v>0</v>
      </c>
      <c r="T71" s="45">
        <v>0</v>
      </c>
      <c r="U71" s="45">
        <v>2381</v>
      </c>
      <c r="V71" s="45" t="e">
        <v>#N/A</v>
      </c>
      <c r="W71" s="41" t="e">
        <v>#N/A</v>
      </c>
      <c r="X71" s="46"/>
      <c r="Y71" s="46"/>
    </row>
    <row r="72" spans="1:26">
      <c r="A72" s="29"/>
      <c r="B72" s="30" t="s">
        <v>356</v>
      </c>
      <c r="C72" s="17" t="s">
        <v>3748</v>
      </c>
      <c r="D72" s="24" t="s">
        <v>4083</v>
      </c>
      <c r="E72" s="23"/>
      <c r="F72" s="19"/>
      <c r="G72" s="21"/>
      <c r="H72" s="21">
        <v>100</v>
      </c>
      <c r="I72" s="8">
        <f>VLOOKUP(C72,'202310-202403出荷数total2403220951'!B:F,5,0)</f>
        <v>17</v>
      </c>
      <c r="J72" s="203">
        <f>VLOOKUP(C72,'出荷数2307～2406total241008110618'!B:F,5,0)</f>
        <v>35</v>
      </c>
      <c r="K72" s="214">
        <f>VLOOKUP(C72,'出荷数2407-2506total250730101950'!B:F,5,0)</f>
        <v>80</v>
      </c>
      <c r="L72" s="203">
        <f>VLOOKUP(C:C,total251219111800!B:F,5,0)</f>
        <v>16</v>
      </c>
      <c r="M72" s="8"/>
      <c r="N72" s="21">
        <f t="shared" si="1"/>
        <v>16</v>
      </c>
      <c r="O72" s="44">
        <v>302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302</v>
      </c>
      <c r="V72" s="45">
        <v>286</v>
      </c>
      <c r="W72" s="41">
        <v>5.2980132450331126E-2</v>
      </c>
      <c r="X72" s="46"/>
      <c r="Y72" s="46"/>
    </row>
    <row r="73" spans="1:26">
      <c r="A73" s="29" t="s">
        <v>1107</v>
      </c>
      <c r="B73" s="178" t="s">
        <v>356</v>
      </c>
      <c r="C73" s="23" t="s">
        <v>65</v>
      </c>
      <c r="D73" s="24" t="s">
        <v>66</v>
      </c>
      <c r="E73" s="23"/>
      <c r="F73" s="19">
        <v>4431</v>
      </c>
      <c r="G73" s="21">
        <v>2178</v>
      </c>
      <c r="H73" s="21">
        <v>3224</v>
      </c>
      <c r="I73" s="8">
        <f>VLOOKUP(C73,'202310-202403出荷数total2403220951'!B:F,5,0)</f>
        <v>2952</v>
      </c>
      <c r="J73" s="203">
        <f>VLOOKUP(C73,'出荷数2307～2406total241008110618'!B:F,5,0)</f>
        <v>5989</v>
      </c>
      <c r="K73" s="214">
        <f>VLOOKUP(C73,'出荷数2407-2506total250730101950'!B:F,5,0)</f>
        <v>4689</v>
      </c>
      <c r="L73" s="203">
        <f>VLOOKUP(C:C,total251219111800!B:F,5,0)</f>
        <v>1757</v>
      </c>
      <c r="M73" s="8"/>
      <c r="N73" s="21">
        <f t="shared" si="1"/>
        <v>1757</v>
      </c>
      <c r="O73" s="44">
        <v>5719</v>
      </c>
      <c r="P73" s="44">
        <v>200</v>
      </c>
      <c r="Q73" s="44">
        <v>0</v>
      </c>
      <c r="R73" s="44">
        <v>0</v>
      </c>
      <c r="S73" s="44">
        <v>200</v>
      </c>
      <c r="T73" s="45">
        <v>0</v>
      </c>
      <c r="U73" s="45">
        <v>5519</v>
      </c>
      <c r="V73" s="45">
        <v>3762</v>
      </c>
      <c r="W73" s="41">
        <v>0.29684068254772766</v>
      </c>
      <c r="X73" s="46"/>
      <c r="Y73" s="46"/>
    </row>
    <row r="74" spans="1:26">
      <c r="A74" s="29" t="s">
        <v>2991</v>
      </c>
      <c r="B74" s="30" t="s">
        <v>356</v>
      </c>
      <c r="C74" s="6" t="s">
        <v>11</v>
      </c>
      <c r="D74" s="20" t="s">
        <v>12</v>
      </c>
      <c r="E74" s="19"/>
      <c r="F74" s="19">
        <v>3496</v>
      </c>
      <c r="G74" s="21">
        <v>2391</v>
      </c>
      <c r="H74" s="21">
        <v>1985</v>
      </c>
      <c r="I74" s="8">
        <f>VLOOKUP(C74,'202310-202403出荷数total2403220951'!B:F,5,0)</f>
        <v>1236</v>
      </c>
      <c r="J74" s="203">
        <f>VLOOKUP(C74,'出荷数2307～2406total241008110618'!B:F,5,0)</f>
        <v>2298</v>
      </c>
      <c r="K74" s="214">
        <f>VLOOKUP(C74,'出荷数2407-2506total250730101950'!B:F,5,0)</f>
        <v>8616</v>
      </c>
      <c r="L74" s="203">
        <f>VLOOKUP(C:C,total251219111800!B:F,5,0)</f>
        <v>1136</v>
      </c>
      <c r="M74" s="211">
        <v>8000</v>
      </c>
      <c r="N74" s="211">
        <v>8000</v>
      </c>
      <c r="O74" s="44">
        <v>14474</v>
      </c>
      <c r="P74" s="44">
        <v>3200</v>
      </c>
      <c r="Q74" s="44">
        <v>0</v>
      </c>
      <c r="R74" s="44">
        <v>0</v>
      </c>
      <c r="S74" s="44">
        <v>5200</v>
      </c>
      <c r="T74" s="45">
        <v>-2000</v>
      </c>
      <c r="U74" s="45">
        <v>9274</v>
      </c>
      <c r="V74" s="45">
        <v>1274</v>
      </c>
      <c r="W74" s="41">
        <v>0.45264229942288109</v>
      </c>
      <c r="X74" s="46"/>
      <c r="Y74" s="46"/>
    </row>
    <row r="75" spans="1:26">
      <c r="A75" s="29" t="s">
        <v>1109</v>
      </c>
      <c r="B75" s="30" t="s">
        <v>356</v>
      </c>
      <c r="C75" s="17" t="s">
        <v>256</v>
      </c>
      <c r="D75" s="24" t="s">
        <v>257</v>
      </c>
      <c r="E75" s="23"/>
      <c r="F75" s="19">
        <v>44</v>
      </c>
      <c r="G75" s="21">
        <v>866</v>
      </c>
      <c r="H75" s="21">
        <v>614</v>
      </c>
      <c r="I75" s="8">
        <f>VLOOKUP(C75,'202310-202403出荷数total2403220951'!B:F,5,0)</f>
        <v>333</v>
      </c>
      <c r="J75" s="203">
        <f>VLOOKUP(C75,'出荷数2307～2406total241008110618'!B:F,5,0)</f>
        <v>1142</v>
      </c>
      <c r="K75" s="214">
        <f>VLOOKUP(C75,'出荷数2407-2506total250730101950'!B:F,5,0)</f>
        <v>925</v>
      </c>
      <c r="L75" s="203">
        <f>VLOOKUP(C:C,total251219111800!B:F,5,0)</f>
        <v>135</v>
      </c>
      <c r="M75" s="8"/>
      <c r="N75" s="21">
        <f t="shared" si="1"/>
        <v>135</v>
      </c>
      <c r="O75" s="44">
        <v>1770</v>
      </c>
      <c r="P75" s="44">
        <v>0</v>
      </c>
      <c r="Q75" s="44">
        <v>0</v>
      </c>
      <c r="R75" s="44">
        <v>0</v>
      </c>
      <c r="S75" s="44">
        <v>0</v>
      </c>
      <c r="T75" s="45">
        <v>0</v>
      </c>
      <c r="U75" s="45">
        <v>1770</v>
      </c>
      <c r="V75" s="45">
        <v>1635</v>
      </c>
      <c r="W75" s="41">
        <v>7.6271186440677971E-2</v>
      </c>
      <c r="X75" s="46"/>
      <c r="Y75" s="46"/>
    </row>
    <row r="76" spans="1:26">
      <c r="A76" s="29" t="s">
        <v>1110</v>
      </c>
      <c r="B76" s="30" t="s">
        <v>356</v>
      </c>
      <c r="C76" s="6" t="s">
        <v>81</v>
      </c>
      <c r="D76" s="20" t="s">
        <v>82</v>
      </c>
      <c r="E76" s="19"/>
      <c r="F76" s="19">
        <v>410</v>
      </c>
      <c r="G76" s="21">
        <v>741</v>
      </c>
      <c r="H76" s="21">
        <v>1112</v>
      </c>
      <c r="I76" s="8">
        <f>VLOOKUP(C76,'202310-202403出荷数total2403220951'!B:F,5,0)</f>
        <v>662</v>
      </c>
      <c r="J76" s="203">
        <f>VLOOKUP(C76,'出荷数2307～2406total241008110618'!B:F,5,0)</f>
        <v>1332</v>
      </c>
      <c r="K76" s="214">
        <f>VLOOKUP(C76,'出荷数2407-2506total250730101950'!B:F,5,0)</f>
        <v>2848</v>
      </c>
      <c r="L76" s="203">
        <f>VLOOKUP(C:C,total251219111800!B:F,5,0)</f>
        <v>1014</v>
      </c>
      <c r="M76" s="211">
        <v>1000</v>
      </c>
      <c r="N76" s="21">
        <f t="shared" si="1"/>
        <v>1014</v>
      </c>
      <c r="O76" s="44">
        <v>1630</v>
      </c>
      <c r="P76" s="44">
        <v>52</v>
      </c>
      <c r="Q76" s="44">
        <v>3000</v>
      </c>
      <c r="R76" s="44">
        <v>0</v>
      </c>
      <c r="S76" s="44">
        <v>252</v>
      </c>
      <c r="T76" s="45">
        <v>-200</v>
      </c>
      <c r="U76" s="45">
        <v>4378</v>
      </c>
      <c r="V76" s="45">
        <v>3364</v>
      </c>
      <c r="W76" s="41">
        <v>0.60285374554102256</v>
      </c>
      <c r="X76" s="46"/>
      <c r="Y76" s="46"/>
    </row>
    <row r="77" spans="1:26">
      <c r="A77" s="29" t="s">
        <v>1111</v>
      </c>
      <c r="B77" s="30" t="s">
        <v>356</v>
      </c>
      <c r="C77" s="6" t="s">
        <v>6</v>
      </c>
      <c r="D77" s="20" t="s">
        <v>7</v>
      </c>
      <c r="E77" s="19"/>
      <c r="F77" s="19">
        <v>1477</v>
      </c>
      <c r="G77" s="21">
        <v>1110</v>
      </c>
      <c r="H77" s="21">
        <v>696</v>
      </c>
      <c r="I77" s="8">
        <f>VLOOKUP(C77,'202310-202403出荷数total2403220951'!B:F,5,0)</f>
        <v>116</v>
      </c>
      <c r="J77" s="203">
        <f>VLOOKUP(C77,'出荷数2307～2406total241008110618'!B:F,5,0)</f>
        <v>801</v>
      </c>
      <c r="K77" s="214">
        <f>VLOOKUP(C77,'出荷数2407-2506total250730101950'!B:F,5,0)</f>
        <v>703</v>
      </c>
      <c r="L77" s="203">
        <f>VLOOKUP(C:C,total251219111800!B:F,5,0)</f>
        <v>319</v>
      </c>
      <c r="M77" s="8"/>
      <c r="N77" s="21">
        <f t="shared" si="1"/>
        <v>319</v>
      </c>
      <c r="O77" s="44">
        <v>450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450</v>
      </c>
      <c r="V77" s="45">
        <v>131</v>
      </c>
      <c r="W77" s="41">
        <v>0.7088888888888889</v>
      </c>
      <c r="X77" s="46" t="s">
        <v>4412</v>
      </c>
      <c r="Y77" s="46"/>
    </row>
    <row r="78" spans="1:26">
      <c r="A78" s="29" t="s">
        <v>1112</v>
      </c>
      <c r="B78" s="30" t="s">
        <v>356</v>
      </c>
      <c r="C78" s="17" t="s">
        <v>60</v>
      </c>
      <c r="D78" s="24" t="s">
        <v>61</v>
      </c>
      <c r="E78" s="23"/>
      <c r="F78" s="19">
        <v>1324</v>
      </c>
      <c r="G78" s="21">
        <v>1622</v>
      </c>
      <c r="H78" s="21">
        <v>1792</v>
      </c>
      <c r="I78" s="8">
        <f>VLOOKUP(C78,'202310-202403出荷数total2403220951'!B:F,5,0)</f>
        <v>1087</v>
      </c>
      <c r="J78" s="203">
        <f>VLOOKUP(C78,'出荷数2307～2406total241008110618'!B:F,5,0)</f>
        <v>1970</v>
      </c>
      <c r="K78" s="214">
        <f>VLOOKUP(C78,'出荷数2407-2506total250730101950'!B:F,5,0)</f>
        <v>1824</v>
      </c>
      <c r="L78" s="203">
        <f>VLOOKUP(C:C,total251219111800!B:F,5,0)</f>
        <v>900</v>
      </c>
      <c r="M78" s="8"/>
      <c r="N78" s="21">
        <f t="shared" si="1"/>
        <v>900</v>
      </c>
      <c r="O78" s="44">
        <v>2736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2736</v>
      </c>
      <c r="V78" s="45">
        <v>1836</v>
      </c>
      <c r="W78" s="41">
        <v>0.32894736842105265</v>
      </c>
      <c r="X78" s="46"/>
      <c r="Y78" s="46"/>
    </row>
    <row r="79" spans="1:26">
      <c r="A79" s="29" t="s">
        <v>1113</v>
      </c>
      <c r="B79" s="30" t="s">
        <v>356</v>
      </c>
      <c r="C79" s="17" t="s">
        <v>254</v>
      </c>
      <c r="D79" s="24" t="s">
        <v>255</v>
      </c>
      <c r="E79" s="23"/>
      <c r="F79" s="19">
        <v>30</v>
      </c>
      <c r="G79" s="21">
        <v>1288</v>
      </c>
      <c r="H79" s="21">
        <v>1790</v>
      </c>
      <c r="I79" s="8">
        <f>VLOOKUP(C79,'202310-202403出荷数total2403220951'!B:F,5,0)</f>
        <v>845</v>
      </c>
      <c r="J79" s="203">
        <f>VLOOKUP(C79,'出荷数2307～2406total241008110618'!B:F,5,0)</f>
        <v>1682</v>
      </c>
      <c r="K79" s="214">
        <f>VLOOKUP(C79,'出荷数2407-2506total250730101950'!B:F,5,0)</f>
        <v>1326</v>
      </c>
      <c r="L79" s="203">
        <f>VLOOKUP(C:C,total251219111800!B:F,5,0)</f>
        <v>366</v>
      </c>
      <c r="M79" s="8"/>
      <c r="N79" s="21">
        <f t="shared" si="1"/>
        <v>366</v>
      </c>
      <c r="O79" s="44">
        <v>1655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1655</v>
      </c>
      <c r="V79" s="45">
        <v>1289</v>
      </c>
      <c r="W79" s="41">
        <v>0.22114803625377644</v>
      </c>
      <c r="X79" s="46"/>
      <c r="Y79" s="46"/>
    </row>
    <row r="80" spans="1:26">
      <c r="A80" s="29" t="s">
        <v>1114</v>
      </c>
      <c r="B80" s="30" t="s">
        <v>356</v>
      </c>
      <c r="C80" s="7" t="s">
        <v>160</v>
      </c>
      <c r="D80" s="20" t="s">
        <v>161</v>
      </c>
      <c r="E80" s="19"/>
      <c r="F80" s="19">
        <v>6851</v>
      </c>
      <c r="G80" s="21">
        <v>3631</v>
      </c>
      <c r="H80" s="21">
        <v>3310</v>
      </c>
      <c r="I80" s="213">
        <f>VLOOKUP(C80,'202310-202403出荷数total2403220951'!B:F,5,0)</f>
        <v>2276</v>
      </c>
      <c r="J80" s="203">
        <f>VLOOKUP(C80,'出荷数2307～2406total241008110618'!B:F,5,0)</f>
        <v>2977</v>
      </c>
      <c r="K80" s="214">
        <f>VLOOKUP(C80,'出荷数2407-2506total250730101950'!B:F,5,0)</f>
        <v>1413</v>
      </c>
      <c r="L80" s="203">
        <f>VLOOKUP(C:C,total251219111800!B:F,5,0)</f>
        <v>456</v>
      </c>
      <c r="M80" s="8"/>
      <c r="N80" s="21">
        <f t="shared" si="1"/>
        <v>456</v>
      </c>
      <c r="O80" s="44">
        <v>2254</v>
      </c>
      <c r="P80" s="44">
        <v>0</v>
      </c>
      <c r="Q80" s="44">
        <v>0</v>
      </c>
      <c r="R80" s="44">
        <v>0</v>
      </c>
      <c r="S80" s="44">
        <v>0</v>
      </c>
      <c r="T80" s="45">
        <v>0</v>
      </c>
      <c r="U80" s="45">
        <v>2254</v>
      </c>
      <c r="V80" s="45">
        <v>1798</v>
      </c>
      <c r="W80" s="41">
        <v>0.2023070097604259</v>
      </c>
      <c r="X80" s="46"/>
      <c r="Y80" s="46"/>
      <c r="Z80" s="253"/>
    </row>
    <row r="81" spans="1:27">
      <c r="A81" s="29" t="s">
        <v>1115</v>
      </c>
      <c r="B81" s="30" t="s">
        <v>356</v>
      </c>
      <c r="C81" s="6" t="s">
        <v>119</v>
      </c>
      <c r="D81" s="20" t="s">
        <v>120</v>
      </c>
      <c r="E81" s="19" t="s">
        <v>116</v>
      </c>
      <c r="F81" s="19">
        <v>7367</v>
      </c>
      <c r="G81" s="21">
        <v>4388</v>
      </c>
      <c r="H81" s="21">
        <v>521</v>
      </c>
      <c r="I81" s="213">
        <f>VLOOKUP(C81,'202310-202403出荷数total2403220951'!B:F,5,0)</f>
        <v>2848</v>
      </c>
      <c r="J81" s="203">
        <f>VLOOKUP(C81,'出荷数2307～2406total241008110618'!B:F,5,0)</f>
        <v>3288</v>
      </c>
      <c r="K81" s="214">
        <f>VLOOKUP(C81,'出荷数2407-2506total250730101950'!B:F,5,0)</f>
        <v>2304</v>
      </c>
      <c r="L81" s="203">
        <f>VLOOKUP(C:C,total251219111800!B:F,5,0)</f>
        <v>744</v>
      </c>
      <c r="M81" s="8"/>
      <c r="N81" s="21">
        <f t="shared" si="1"/>
        <v>744</v>
      </c>
      <c r="O81" s="44">
        <v>4113</v>
      </c>
      <c r="P81" s="44">
        <v>1530</v>
      </c>
      <c r="Q81" s="44">
        <v>0</v>
      </c>
      <c r="R81" s="44">
        <v>0</v>
      </c>
      <c r="S81" s="44">
        <v>1730</v>
      </c>
      <c r="T81" s="45">
        <v>-200</v>
      </c>
      <c r="U81" s="45">
        <v>2383</v>
      </c>
      <c r="V81" s="45">
        <v>1639</v>
      </c>
      <c r="W81" s="41">
        <v>0.13184476342371079</v>
      </c>
      <c r="X81" s="46" t="s">
        <v>4413</v>
      </c>
      <c r="Y81" s="46"/>
    </row>
    <row r="82" spans="1:27">
      <c r="A82" s="29" t="s">
        <v>1116</v>
      </c>
      <c r="B82" s="30" t="s">
        <v>356</v>
      </c>
      <c r="C82" s="6" t="s">
        <v>22</v>
      </c>
      <c r="D82" s="20" t="s">
        <v>23</v>
      </c>
      <c r="E82" s="19"/>
      <c r="F82" s="19">
        <v>10633</v>
      </c>
      <c r="G82" s="21">
        <v>6065</v>
      </c>
      <c r="H82" s="21">
        <v>2945</v>
      </c>
      <c r="I82" s="213">
        <f>VLOOKUP(C82,'202310-202403出荷数total2403220951'!B:F,5,0)</f>
        <v>3324</v>
      </c>
      <c r="J82" s="203">
        <f>VLOOKUP(C82,'出荷数2307～2406total241008110618'!B:F,5,0)</f>
        <v>5243</v>
      </c>
      <c r="K82" s="214">
        <f>VLOOKUP(C82,'出荷数2407-2506total250730101950'!B:F,5,0)</f>
        <v>13654</v>
      </c>
      <c r="L82" s="203">
        <f>VLOOKUP(C:C,total251219111800!B:F,5,0)</f>
        <v>1335</v>
      </c>
      <c r="M82" s="213">
        <v>4500</v>
      </c>
      <c r="N82" s="211">
        <v>3000</v>
      </c>
      <c r="O82" s="44">
        <v>6396</v>
      </c>
      <c r="P82" s="44">
        <v>2100</v>
      </c>
      <c r="Q82" s="44">
        <v>0</v>
      </c>
      <c r="R82" s="44">
        <v>0</v>
      </c>
      <c r="S82" s="44">
        <v>2800</v>
      </c>
      <c r="T82" s="45">
        <v>-700</v>
      </c>
      <c r="U82" s="45">
        <v>3596</v>
      </c>
      <c r="V82" s="45">
        <v>596</v>
      </c>
      <c r="W82" s="41">
        <v>0.35310734463276838</v>
      </c>
      <c r="X82" s="46"/>
      <c r="Y82" s="46"/>
    </row>
    <row r="83" spans="1:27">
      <c r="A83" s="29" t="s">
        <v>1117</v>
      </c>
      <c r="B83" s="30" t="s">
        <v>356</v>
      </c>
      <c r="C83" s="6" t="s">
        <v>144</v>
      </c>
      <c r="D83" s="20" t="s">
        <v>145</v>
      </c>
      <c r="E83" s="19"/>
      <c r="F83" s="19">
        <v>270</v>
      </c>
      <c r="G83" s="21">
        <v>814</v>
      </c>
      <c r="H83" s="21">
        <v>677</v>
      </c>
      <c r="I83" s="8">
        <f>VLOOKUP(C83,'202310-202403出荷数total2403220951'!B:F,5,0)</f>
        <v>269</v>
      </c>
      <c r="J83" s="203">
        <f>VLOOKUP(C83,'出荷数2307～2406total241008110618'!B:F,5,0)</f>
        <v>668</v>
      </c>
      <c r="K83" s="214">
        <f>VLOOKUP(C83,'出荷数2407-2506total250730101950'!B:F,5,0)</f>
        <v>826</v>
      </c>
      <c r="L83" s="203">
        <f>VLOOKUP(C:C,total251219111800!B:F,5,0)</f>
        <v>90</v>
      </c>
      <c r="M83" s="8"/>
      <c r="N83" s="21">
        <f t="shared" si="1"/>
        <v>90</v>
      </c>
      <c r="O83" s="44">
        <v>2433</v>
      </c>
      <c r="P83" s="44">
        <v>0</v>
      </c>
      <c r="Q83" s="44">
        <v>0</v>
      </c>
      <c r="R83" s="44">
        <v>0</v>
      </c>
      <c r="S83" s="44">
        <v>0</v>
      </c>
      <c r="T83" s="45">
        <v>0</v>
      </c>
      <c r="U83" s="45">
        <v>2433</v>
      </c>
      <c r="V83" s="45">
        <v>2343</v>
      </c>
      <c r="W83" s="41">
        <v>3.6991368680641186E-2</v>
      </c>
      <c r="X83" s="46"/>
      <c r="Y83" s="46"/>
    </row>
    <row r="84" spans="1:27">
      <c r="A84" s="29" t="s">
        <v>1118</v>
      </c>
      <c r="B84" s="30" t="s">
        <v>356</v>
      </c>
      <c r="C84" s="17" t="s">
        <v>134</v>
      </c>
      <c r="D84" s="24" t="s">
        <v>135</v>
      </c>
      <c r="E84" s="23"/>
      <c r="F84" s="19">
        <v>3306</v>
      </c>
      <c r="G84" s="21">
        <v>2817</v>
      </c>
      <c r="H84" s="21">
        <v>1743</v>
      </c>
      <c r="I84" s="8">
        <f>VLOOKUP(C84,'202310-202403出荷数total2403220951'!B:F,5,0)</f>
        <v>273</v>
      </c>
      <c r="J84" s="203">
        <f>VLOOKUP(C84,'出荷数2307～2406total241008110618'!B:F,5,0)</f>
        <v>477</v>
      </c>
      <c r="K84" s="214">
        <f>VLOOKUP(C84,'出荷数2407-2506total250730101950'!B:F,5,0)</f>
        <v>351</v>
      </c>
      <c r="L84" s="203">
        <f>VLOOKUP(C:C,total251219111800!B:F,5,0)</f>
        <v>211</v>
      </c>
      <c r="M84" s="8"/>
      <c r="N84" s="21">
        <f t="shared" si="1"/>
        <v>211</v>
      </c>
      <c r="O84" s="44">
        <v>7206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7206</v>
      </c>
      <c r="V84" s="45">
        <v>6995</v>
      </c>
      <c r="W84" s="41">
        <v>2.9281154593394393E-2</v>
      </c>
      <c r="X84" s="46"/>
      <c r="Y84" s="46"/>
    </row>
    <row r="85" spans="1:27">
      <c r="A85" s="29" t="s">
        <v>1119</v>
      </c>
      <c r="B85" s="30" t="s">
        <v>356</v>
      </c>
      <c r="C85" s="6" t="s">
        <v>172</v>
      </c>
      <c r="D85" s="20" t="s">
        <v>173</v>
      </c>
      <c r="E85" s="19"/>
      <c r="F85" s="19">
        <v>1177</v>
      </c>
      <c r="G85" s="21">
        <v>2128</v>
      </c>
      <c r="H85" s="21">
        <v>1537</v>
      </c>
      <c r="I85" s="8">
        <f>VLOOKUP(C85,'202310-202403出荷数total2403220951'!B:F,5,0)</f>
        <v>834</v>
      </c>
      <c r="J85" s="203">
        <f>VLOOKUP(C85,'出荷数2307～2406total241008110618'!B:F,5,0)</f>
        <v>1486</v>
      </c>
      <c r="K85" s="214">
        <f>VLOOKUP(C85,'出荷数2407-2506total250730101950'!B:F,5,0)</f>
        <v>1411</v>
      </c>
      <c r="L85" s="203">
        <f>VLOOKUP(C:C,total251219111800!B:F,5,0)</f>
        <v>822</v>
      </c>
      <c r="M85" s="8"/>
      <c r="N85" s="21">
        <f t="shared" si="1"/>
        <v>822</v>
      </c>
      <c r="O85" s="44">
        <v>2735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2735</v>
      </c>
      <c r="V85" s="45">
        <v>1913</v>
      </c>
      <c r="W85" s="41">
        <v>0.30054844606946984</v>
      </c>
      <c r="X85" s="46"/>
      <c r="Y85" s="46"/>
    </row>
    <row r="86" spans="1:27" s="200" customFormat="1">
      <c r="A86" s="192" t="s">
        <v>1120</v>
      </c>
      <c r="B86" s="193" t="s">
        <v>356</v>
      </c>
      <c r="C86" s="194" t="s">
        <v>53</v>
      </c>
      <c r="D86" s="195" t="s">
        <v>54</v>
      </c>
      <c r="E86" s="194"/>
      <c r="F86" s="194">
        <v>1511</v>
      </c>
      <c r="G86" s="196">
        <v>1031</v>
      </c>
      <c r="H86" s="21">
        <v>1052</v>
      </c>
      <c r="I86" s="8">
        <f>VLOOKUP(C86,'202310-202403出荷数total2403220951'!B:F,5,0)</f>
        <v>513</v>
      </c>
      <c r="J86" s="203">
        <f>VLOOKUP(C86,'出荷数2307～2406total241008110618'!B:F,5,0)</f>
        <v>546</v>
      </c>
      <c r="K86" s="214" t="e">
        <f>VLOOKUP(C86,'出荷数2407-2506total250730101950'!B:F,5,0)</f>
        <v>#N/A</v>
      </c>
      <c r="L86" s="203" t="e">
        <f>VLOOKUP(C:C,total251219111800!B:F,5,0)</f>
        <v>#N/A</v>
      </c>
      <c r="M86" s="8"/>
      <c r="N86" s="21" t="e">
        <f t="shared" si="1"/>
        <v>#N/A</v>
      </c>
      <c r="O86" s="196">
        <v>0</v>
      </c>
      <c r="P86" s="196">
        <v>0</v>
      </c>
      <c r="Q86" s="44">
        <v>0</v>
      </c>
      <c r="R86" s="196">
        <v>0</v>
      </c>
      <c r="S86" s="196">
        <v>0</v>
      </c>
      <c r="T86" s="197">
        <v>0</v>
      </c>
      <c r="U86" s="197">
        <v>0</v>
      </c>
      <c r="V86" s="197" t="e">
        <v>#N/A</v>
      </c>
      <c r="W86" s="198" t="e">
        <v>#N/A</v>
      </c>
      <c r="X86" s="199"/>
      <c r="Y86" s="199"/>
      <c r="Z86" s="201"/>
      <c r="AA86" s="201"/>
    </row>
    <row r="87" spans="1:27">
      <c r="A87" s="29" t="s">
        <v>1121</v>
      </c>
      <c r="B87" s="30" t="s">
        <v>356</v>
      </c>
      <c r="C87" s="17" t="s">
        <v>129</v>
      </c>
      <c r="D87" s="24" t="s">
        <v>130</v>
      </c>
      <c r="E87" s="23"/>
      <c r="F87" s="19">
        <v>3121</v>
      </c>
      <c r="G87" s="21">
        <v>3233</v>
      </c>
      <c r="H87" s="21">
        <v>3120</v>
      </c>
      <c r="I87" s="8">
        <f>VLOOKUP(C87,'202310-202403出荷数total2403220951'!B:F,5,0)</f>
        <v>1553</v>
      </c>
      <c r="J87" s="203">
        <f>VLOOKUP(C87,'出荷数2307～2406total241008110618'!B:F,5,0)</f>
        <v>3072</v>
      </c>
      <c r="K87" s="214">
        <f>VLOOKUP(C87,'出荷数2407-2506total250730101950'!B:F,5,0)</f>
        <v>3947</v>
      </c>
      <c r="L87" s="203">
        <f>VLOOKUP(C:C,total251219111800!B:F,5,0)</f>
        <v>1574</v>
      </c>
      <c r="M87" s="8"/>
      <c r="N87" s="21">
        <f t="shared" si="1"/>
        <v>1574</v>
      </c>
      <c r="O87" s="44">
        <v>3938</v>
      </c>
      <c r="P87" s="44">
        <v>0</v>
      </c>
      <c r="Q87" s="44">
        <v>0</v>
      </c>
      <c r="R87" s="44">
        <v>0</v>
      </c>
      <c r="S87" s="44">
        <v>0</v>
      </c>
      <c r="T87" s="45">
        <v>0</v>
      </c>
      <c r="U87" s="45">
        <v>3938</v>
      </c>
      <c r="V87" s="45">
        <v>2364</v>
      </c>
      <c r="W87" s="41">
        <v>0.39969527679024885</v>
      </c>
      <c r="X87" s="46"/>
      <c r="Y87" s="46"/>
    </row>
    <row r="88" spans="1:27">
      <c r="A88" s="29" t="s">
        <v>1122</v>
      </c>
      <c r="B88" s="30" t="s">
        <v>356</v>
      </c>
      <c r="C88" s="17" t="s">
        <v>250</v>
      </c>
      <c r="D88" s="24" t="s">
        <v>251</v>
      </c>
      <c r="E88" s="23"/>
      <c r="F88" s="19">
        <v>1334</v>
      </c>
      <c r="G88" s="21">
        <v>1879</v>
      </c>
      <c r="H88" s="21">
        <v>908</v>
      </c>
      <c r="I88" s="8">
        <f>VLOOKUP(C88,'202310-202403出荷数total2403220951'!B:F,5,0)</f>
        <v>222</v>
      </c>
      <c r="J88" s="203">
        <f>VLOOKUP(C88,'出荷数2307～2406total241008110618'!B:F,5,0)</f>
        <v>732</v>
      </c>
      <c r="K88" s="214">
        <f>VLOOKUP(C88,'出荷数2407-2506total250730101950'!B:F,5,0)</f>
        <v>817</v>
      </c>
      <c r="L88" s="203">
        <f>VLOOKUP(C:C,total251219111800!B:F,5,0)</f>
        <v>295</v>
      </c>
      <c r="M88" s="8"/>
      <c r="N88" s="21">
        <f t="shared" si="1"/>
        <v>295</v>
      </c>
      <c r="O88" s="44">
        <v>233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233</v>
      </c>
      <c r="V88" s="45">
        <v>-62</v>
      </c>
      <c r="W88" s="41">
        <v>1.2660944206008584</v>
      </c>
      <c r="X88" s="46"/>
      <c r="Y88" s="46"/>
    </row>
    <row r="89" spans="1:27">
      <c r="A89" s="29" t="s">
        <v>1123</v>
      </c>
      <c r="B89" s="30" t="s">
        <v>356</v>
      </c>
      <c r="C89" s="17" t="s">
        <v>127</v>
      </c>
      <c r="D89" s="24" t="s">
        <v>128</v>
      </c>
      <c r="E89" s="23"/>
      <c r="F89" s="19">
        <v>3215</v>
      </c>
      <c r="G89" s="21">
        <v>3856</v>
      </c>
      <c r="H89" s="21">
        <v>4252</v>
      </c>
      <c r="I89" s="213">
        <f>VLOOKUP(C89,'202310-202403出荷数total2403220951'!B:F,5,0)</f>
        <v>2413</v>
      </c>
      <c r="J89" s="203">
        <f>VLOOKUP(C89,'出荷数2307～2406total241008110618'!B:F,5,0)</f>
        <v>4143</v>
      </c>
      <c r="K89" s="214">
        <f>VLOOKUP(C89,'出荷数2407-2506total250730101950'!B:F,5,0)</f>
        <v>6112</v>
      </c>
      <c r="L89" s="203">
        <f>VLOOKUP(C:C,total251219111800!B:F,5,0)</f>
        <v>2918</v>
      </c>
      <c r="M89" s="8"/>
      <c r="N89" s="21">
        <f t="shared" si="1"/>
        <v>2918</v>
      </c>
      <c r="O89" s="44">
        <v>3412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3412</v>
      </c>
      <c r="V89" s="45">
        <v>494</v>
      </c>
      <c r="W89" s="41">
        <v>0.85521688159437281</v>
      </c>
      <c r="X89" s="46"/>
      <c r="Y89" s="46"/>
    </row>
    <row r="90" spans="1:27" s="231" customFormat="1">
      <c r="A90" s="223" t="s">
        <v>3768</v>
      </c>
      <c r="B90" s="224" t="s">
        <v>356</v>
      </c>
      <c r="C90" s="225" t="s">
        <v>235</v>
      </c>
      <c r="D90" s="226" t="s">
        <v>236</v>
      </c>
      <c r="E90" s="225"/>
      <c r="F90" s="225">
        <v>102</v>
      </c>
      <c r="G90" s="227">
        <v>340</v>
      </c>
      <c r="H90" s="227">
        <v>49</v>
      </c>
      <c r="I90" s="8">
        <f>VLOOKUP(C90,'202310-202403出荷数total2403220951'!B:F,5,0)</f>
        <v>6</v>
      </c>
      <c r="J90" s="203">
        <f>VLOOKUP(C90,'出荷数2307～2406total241008110618'!B:F,5,0)</f>
        <v>434</v>
      </c>
      <c r="K90" s="214" t="e">
        <f>VLOOKUP(C90,'出荷数2407-2506total250730101950'!B:F,5,0)</f>
        <v>#N/A</v>
      </c>
      <c r="L90" s="203" t="e">
        <f>VLOOKUP(C:C,total251219111800!B:F,5,0)</f>
        <v>#N/A</v>
      </c>
      <c r="M90" s="8"/>
      <c r="N90" s="21" t="e">
        <f t="shared" si="1"/>
        <v>#N/A</v>
      </c>
      <c r="O90" s="227">
        <v>0</v>
      </c>
      <c r="P90" s="227">
        <v>0</v>
      </c>
      <c r="Q90" s="44">
        <v>0</v>
      </c>
      <c r="R90" s="227">
        <v>0</v>
      </c>
      <c r="S90" s="227">
        <v>0</v>
      </c>
      <c r="T90" s="228">
        <v>0</v>
      </c>
      <c r="U90" s="228">
        <v>0</v>
      </c>
      <c r="V90" s="228" t="e">
        <v>#N/A</v>
      </c>
      <c r="W90" s="229" t="e">
        <v>#N/A</v>
      </c>
      <c r="X90" s="230"/>
      <c r="Y90" s="230"/>
      <c r="Z90" s="232"/>
      <c r="AA90" s="232"/>
    </row>
    <row r="91" spans="1:27">
      <c r="A91" s="29" t="s">
        <v>1125</v>
      </c>
      <c r="B91" s="30" t="s">
        <v>356</v>
      </c>
      <c r="C91" s="7" t="s">
        <v>221</v>
      </c>
      <c r="D91" s="20" t="s">
        <v>222</v>
      </c>
      <c r="E91" s="19"/>
      <c r="F91" s="19">
        <v>1538</v>
      </c>
      <c r="G91" s="21">
        <v>2587</v>
      </c>
      <c r="H91" s="21">
        <v>571</v>
      </c>
      <c r="I91" s="8">
        <f>VLOOKUP(C91,'202310-202403出荷数total2403220951'!B:F,5,0)</f>
        <v>874</v>
      </c>
      <c r="J91" s="203">
        <f>VLOOKUP(C91,'出荷数2307～2406total241008110618'!B:F,5,0)</f>
        <v>1045</v>
      </c>
      <c r="K91" s="214">
        <f>VLOOKUP(C91,'出荷数2407-2506total250730101950'!B:F,5,0)</f>
        <v>429</v>
      </c>
      <c r="L91" s="203">
        <f>VLOOKUP(C:C,total251219111800!B:F,5,0)</f>
        <v>22</v>
      </c>
      <c r="M91" s="211">
        <v>1400</v>
      </c>
      <c r="N91" s="211">
        <v>1400</v>
      </c>
      <c r="O91" s="44">
        <v>4406</v>
      </c>
      <c r="P91" s="44">
        <v>0</v>
      </c>
      <c r="Q91" s="44">
        <v>0</v>
      </c>
      <c r="R91" s="44">
        <v>0</v>
      </c>
      <c r="S91" s="44">
        <v>0</v>
      </c>
      <c r="T91" s="45">
        <v>0</v>
      </c>
      <c r="U91" s="45">
        <v>4406</v>
      </c>
      <c r="V91" s="45">
        <v>3006</v>
      </c>
      <c r="W91" s="41">
        <v>0.31774852473899229</v>
      </c>
      <c r="X91" s="46"/>
      <c r="Y91" s="46"/>
    </row>
    <row r="92" spans="1:27" ht="15" customHeight="1">
      <c r="A92" s="29" t="s">
        <v>1127</v>
      </c>
      <c r="B92" s="30" t="s">
        <v>356</v>
      </c>
      <c r="C92" s="7" t="s">
        <v>203</v>
      </c>
      <c r="D92" s="7" t="s">
        <v>204</v>
      </c>
      <c r="E92" s="6"/>
      <c r="F92" s="6">
        <v>8125</v>
      </c>
      <c r="G92" s="8">
        <v>7398</v>
      </c>
      <c r="H92" s="21">
        <v>4528</v>
      </c>
      <c r="I92" s="8">
        <f>VLOOKUP(C92,'202310-202403出荷数total2403220951'!B:F,5,0)</f>
        <v>1614</v>
      </c>
      <c r="J92" s="203">
        <f>VLOOKUP(C92,'出荷数2307～2406total241008110618'!B:F,5,0)</f>
        <v>3692</v>
      </c>
      <c r="K92" s="214">
        <f>VLOOKUP(C92,'出荷数2407-2506total250730101950'!B:F,5,0)</f>
        <v>3180</v>
      </c>
      <c r="L92" s="203">
        <f>VLOOKUP(C:C,total251219111800!B:F,5,0)</f>
        <v>1448</v>
      </c>
      <c r="M92" s="8"/>
      <c r="N92" s="21">
        <f t="shared" si="1"/>
        <v>1448</v>
      </c>
      <c r="O92" s="44">
        <v>5161</v>
      </c>
      <c r="P92" s="44">
        <v>870</v>
      </c>
      <c r="Q92" s="44">
        <v>40</v>
      </c>
      <c r="R92" s="44">
        <v>0</v>
      </c>
      <c r="S92" s="44">
        <v>1400</v>
      </c>
      <c r="T92" s="45">
        <v>-530</v>
      </c>
      <c r="U92" s="45">
        <v>3801</v>
      </c>
      <c r="V92" s="45">
        <v>2353</v>
      </c>
      <c r="W92" s="41">
        <v>0.2400928535897861</v>
      </c>
      <c r="X92" s="46"/>
      <c r="Y92" s="46"/>
    </row>
    <row r="93" spans="1:27" s="152" customFormat="1" ht="18.600000000000001" customHeight="1">
      <c r="A93" s="144" t="s">
        <v>1128</v>
      </c>
      <c r="B93" s="145" t="s">
        <v>356</v>
      </c>
      <c r="C93" s="147" t="s">
        <v>2895</v>
      </c>
      <c r="D93" s="147" t="s">
        <v>2896</v>
      </c>
      <c r="E93" s="146"/>
      <c r="F93" s="146">
        <v>0</v>
      </c>
      <c r="G93" s="148">
        <v>5</v>
      </c>
      <c r="H93" s="21">
        <v>904</v>
      </c>
      <c r="I93" s="8" t="e">
        <f>VLOOKUP(C93,'202310-202403出荷数total2403220951'!B:F,5,0)</f>
        <v>#N/A</v>
      </c>
      <c r="J93" s="203" t="e">
        <f>VLOOKUP(C93,'出荷数2307～2406total241008110618'!B:F,5,0)</f>
        <v>#N/A</v>
      </c>
      <c r="K93" s="214" t="e">
        <f>VLOOKUP(C93,'出荷数2407-2506total250730101950'!B:F,5,0)</f>
        <v>#N/A</v>
      </c>
      <c r="L93" s="203" t="e">
        <f>VLOOKUP(C:C,total251219111800!B:F,5,0)</f>
        <v>#N/A</v>
      </c>
      <c r="M93" s="211">
        <v>380</v>
      </c>
      <c r="N93" s="211">
        <v>380</v>
      </c>
      <c r="O93" s="148">
        <v>781</v>
      </c>
      <c r="P93" s="148">
        <v>0</v>
      </c>
      <c r="Q93" s="44">
        <v>0</v>
      </c>
      <c r="R93" s="148">
        <v>0</v>
      </c>
      <c r="S93" s="148">
        <v>0</v>
      </c>
      <c r="T93" s="149">
        <v>0</v>
      </c>
      <c r="U93" s="149">
        <v>781</v>
      </c>
      <c r="V93" s="149">
        <v>401</v>
      </c>
      <c r="W93" s="150">
        <v>0.48655569782330343</v>
      </c>
      <c r="X93" s="151"/>
      <c r="Y93" s="151"/>
      <c r="Z93" s="191"/>
      <c r="AA93" s="191"/>
    </row>
    <row r="94" spans="1:27" s="152" customFormat="1" ht="18.600000000000001" customHeight="1">
      <c r="A94" s="206" t="s">
        <v>1129</v>
      </c>
      <c r="B94" s="207" t="s">
        <v>356</v>
      </c>
      <c r="C94" s="208" t="s">
        <v>2890</v>
      </c>
      <c r="D94" s="208" t="s">
        <v>2891</v>
      </c>
      <c r="E94" s="209"/>
      <c r="F94" s="209">
        <v>684</v>
      </c>
      <c r="G94" s="210">
        <v>626</v>
      </c>
      <c r="H94" s="21">
        <v>772</v>
      </c>
      <c r="I94" s="8">
        <f>VLOOKUP(C94,'202310-202403出荷数total2403220951'!B:F,5,0)</f>
        <v>81</v>
      </c>
      <c r="J94" s="203">
        <f>VLOOKUP(C94,'出荷数2307～2406total241008110618'!B:F,5,0)</f>
        <v>221</v>
      </c>
      <c r="K94" s="214" t="e">
        <f>VLOOKUP(C94,'出荷数2407-2506total250730101950'!B:F,5,0)</f>
        <v>#N/A</v>
      </c>
      <c r="L94" s="203" t="e">
        <f>VLOOKUP(C:C,total251219111800!B:F,5,0)</f>
        <v>#N/A</v>
      </c>
      <c r="M94" s="8"/>
      <c r="N94" s="21" t="e">
        <f t="shared" si="1"/>
        <v>#N/A</v>
      </c>
      <c r="O94" s="148">
        <v>3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3</v>
      </c>
      <c r="V94" s="149" t="e">
        <v>#N/A</v>
      </c>
      <c r="W94" s="150" t="e">
        <v>#N/A</v>
      </c>
      <c r="X94" s="151"/>
      <c r="Y94" s="151"/>
      <c r="Z94" s="191"/>
      <c r="AA94" s="191"/>
    </row>
    <row r="95" spans="1:27">
      <c r="A95" s="29" t="s">
        <v>1130</v>
      </c>
      <c r="B95" s="30" t="s">
        <v>356</v>
      </c>
      <c r="C95" s="6" t="s">
        <v>98</v>
      </c>
      <c r="D95" s="20" t="s">
        <v>97</v>
      </c>
      <c r="E95" s="19" t="s">
        <v>93</v>
      </c>
      <c r="F95" s="19">
        <v>4518</v>
      </c>
      <c r="G95" s="21">
        <v>3870</v>
      </c>
      <c r="H95" s="21">
        <v>3467</v>
      </c>
      <c r="I95" s="8">
        <f>VLOOKUP(C95,'202310-202403出荷数total2403220951'!B:F,5,0)</f>
        <v>1429</v>
      </c>
      <c r="J95" s="203">
        <f>VLOOKUP(C95,'出荷数2307～2406total241008110618'!B:F,5,0)</f>
        <v>3078</v>
      </c>
      <c r="K95" s="214">
        <f>VLOOKUP(C95,'出荷数2407-2506total250730101950'!B:F,5,0)</f>
        <v>3161</v>
      </c>
      <c r="L95" s="203">
        <f>VLOOKUP(C:C,total251219111800!B:F,5,0)</f>
        <v>1695</v>
      </c>
      <c r="M95" s="8"/>
      <c r="N95" s="21">
        <f t="shared" si="1"/>
        <v>1695</v>
      </c>
      <c r="O95" s="44">
        <v>343</v>
      </c>
      <c r="P95" s="44">
        <v>0</v>
      </c>
      <c r="Q95" s="44">
        <v>3000</v>
      </c>
      <c r="R95" s="44">
        <v>0</v>
      </c>
      <c r="S95" s="44">
        <v>0</v>
      </c>
      <c r="T95" s="45">
        <v>0</v>
      </c>
      <c r="U95" s="45">
        <v>3343</v>
      </c>
      <c r="V95" s="45">
        <v>1648</v>
      </c>
      <c r="W95" s="41">
        <v>4.9416909620991252</v>
      </c>
      <c r="X95" s="46" t="s">
        <v>4361</v>
      </c>
      <c r="Y95" s="46"/>
    </row>
    <row r="96" spans="1:27">
      <c r="A96" s="29" t="s">
        <v>1131</v>
      </c>
      <c r="B96" s="30" t="s">
        <v>356</v>
      </c>
      <c r="C96" s="6" t="s">
        <v>231</v>
      </c>
      <c r="D96" s="20" t="s">
        <v>232</v>
      </c>
      <c r="E96" s="19"/>
      <c r="F96" s="19">
        <v>12335</v>
      </c>
      <c r="G96" s="21">
        <v>8441</v>
      </c>
      <c r="H96" s="21">
        <v>3599</v>
      </c>
      <c r="I96" s="213">
        <f>VLOOKUP(C96,'202310-202403出荷数total2403220951'!B:F,5,0)</f>
        <v>3021</v>
      </c>
      <c r="J96" s="203">
        <f>VLOOKUP(C96,'出荷数2307～2406total241008110618'!B:F,5,0)</f>
        <v>4038</v>
      </c>
      <c r="K96" s="214">
        <f>VLOOKUP(C96,'出荷数2407-2506total250730101950'!B:F,5,0)</f>
        <v>1769</v>
      </c>
      <c r="L96" s="203">
        <f>VLOOKUP(C:C,total251219111800!B:F,5,0)</f>
        <v>560</v>
      </c>
      <c r="M96" s="8"/>
      <c r="N96" s="21">
        <f t="shared" si="1"/>
        <v>560</v>
      </c>
      <c r="O96" s="44">
        <v>8891</v>
      </c>
      <c r="P96" s="44">
        <v>1500</v>
      </c>
      <c r="Q96" s="44">
        <v>0</v>
      </c>
      <c r="R96" s="44">
        <v>0</v>
      </c>
      <c r="S96" s="44">
        <v>1500</v>
      </c>
      <c r="T96" s="45">
        <v>0</v>
      </c>
      <c r="U96" s="45">
        <v>7391</v>
      </c>
      <c r="V96" s="45">
        <v>6831</v>
      </c>
      <c r="W96" s="41">
        <v>5.3892791839091521E-2</v>
      </c>
      <c r="X96" s="46"/>
      <c r="Y96" s="46"/>
    </row>
    <row r="97" spans="1:27">
      <c r="A97" s="29" t="s">
        <v>1132</v>
      </c>
      <c r="B97" s="30" t="s">
        <v>356</v>
      </c>
      <c r="C97" s="6" t="s">
        <v>117</v>
      </c>
      <c r="D97" s="20" t="s">
        <v>115</v>
      </c>
      <c r="E97" s="19" t="s">
        <v>118</v>
      </c>
      <c r="F97" s="19">
        <v>2663</v>
      </c>
      <c r="G97" s="21">
        <v>4626</v>
      </c>
      <c r="H97" s="21">
        <v>4263</v>
      </c>
      <c r="I97" s="8">
        <f>VLOOKUP(C97,'202310-202403出荷数total2403220951'!B:F,5,0)</f>
        <v>1415</v>
      </c>
      <c r="J97" s="203">
        <f>VLOOKUP(C97,'出荷数2307～2406total241008110618'!B:F,5,0)</f>
        <v>2582</v>
      </c>
      <c r="K97" s="214">
        <f>VLOOKUP(C97,'出荷数2407-2506total250730101950'!B:F,5,0)</f>
        <v>2814</v>
      </c>
      <c r="L97" s="203">
        <f>VLOOKUP(C:C,total251219111800!B:F,5,0)</f>
        <v>1960</v>
      </c>
      <c r="M97" s="8"/>
      <c r="N97" s="21">
        <f t="shared" si="1"/>
        <v>1960</v>
      </c>
      <c r="O97" s="44">
        <v>4323</v>
      </c>
      <c r="P97" s="44">
        <v>500</v>
      </c>
      <c r="Q97" s="44">
        <v>0</v>
      </c>
      <c r="R97" s="44">
        <v>0</v>
      </c>
      <c r="S97" s="44">
        <v>800</v>
      </c>
      <c r="T97" s="45">
        <v>-300</v>
      </c>
      <c r="U97" s="45">
        <v>3523</v>
      </c>
      <c r="V97" s="45">
        <v>1563</v>
      </c>
      <c r="W97" s="41">
        <v>0.40638606676342526</v>
      </c>
      <c r="X97" s="46"/>
      <c r="Y97" s="46"/>
    </row>
    <row r="98" spans="1:27">
      <c r="A98" s="29" t="s">
        <v>1133</v>
      </c>
      <c r="B98" s="30" t="s">
        <v>356</v>
      </c>
      <c r="C98" s="17" t="s">
        <v>57</v>
      </c>
      <c r="D98" s="18" t="s">
        <v>58</v>
      </c>
      <c r="E98" s="17"/>
      <c r="F98" s="6">
        <v>3167</v>
      </c>
      <c r="G98" s="8">
        <v>3686</v>
      </c>
      <c r="H98" s="8">
        <v>4490</v>
      </c>
      <c r="I98" s="8">
        <f>VLOOKUP(C98,'202310-202403出荷数total2403220951'!B:F,5,0)</f>
        <v>1027</v>
      </c>
      <c r="J98" s="8">
        <f>VLOOKUP(C98,'出荷数2307～2406total241008110618'!B:F,5,0)</f>
        <v>2480</v>
      </c>
      <c r="K98" s="214">
        <f>VLOOKUP(C98,'出荷数2407-2506total250730101950'!B:F,5,0)</f>
        <v>1578</v>
      </c>
      <c r="L98" s="203">
        <f>VLOOKUP(C:C,total251219111800!B:F,5,0)</f>
        <v>247</v>
      </c>
      <c r="M98" s="8"/>
      <c r="N98" s="21">
        <f t="shared" si="1"/>
        <v>247</v>
      </c>
      <c r="O98" s="44">
        <v>2773</v>
      </c>
      <c r="P98" s="44">
        <v>0</v>
      </c>
      <c r="Q98" s="44">
        <v>0</v>
      </c>
      <c r="R98" s="44">
        <v>0</v>
      </c>
      <c r="S98" s="44">
        <v>100</v>
      </c>
      <c r="T98" s="45">
        <v>-100</v>
      </c>
      <c r="U98" s="45">
        <v>2673</v>
      </c>
      <c r="V98" s="45">
        <v>2426</v>
      </c>
      <c r="W98" s="204">
        <v>8.9073205914172379E-2</v>
      </c>
      <c r="X98" s="190"/>
      <c r="Y98" s="190"/>
    </row>
    <row r="99" spans="1:27">
      <c r="A99" s="29" t="s">
        <v>1134</v>
      </c>
      <c r="B99" s="30" t="s">
        <v>356</v>
      </c>
      <c r="C99" s="6" t="s">
        <v>245</v>
      </c>
      <c r="D99" s="20" t="s">
        <v>246</v>
      </c>
      <c r="E99" s="19" t="s">
        <v>247</v>
      </c>
      <c r="F99" s="19">
        <v>5717</v>
      </c>
      <c r="G99" s="21" t="s">
        <v>2945</v>
      </c>
      <c r="H99" s="21">
        <v>3844</v>
      </c>
      <c r="I99" s="8">
        <f>VLOOKUP(C99,'202310-202403出荷数total2403220951'!B:F,5,0)</f>
        <v>1058</v>
      </c>
      <c r="J99" s="203">
        <f>VLOOKUP(C99,'出荷数2307～2406total241008110618'!B:F,5,0)</f>
        <v>2412</v>
      </c>
      <c r="K99" s="214">
        <f>VLOOKUP(C99,'出荷数2407-2506total250730101950'!B:F,5,0)</f>
        <v>2874</v>
      </c>
      <c r="L99" s="203">
        <f>VLOOKUP(C:C,total251219111800!B:F,5,0)</f>
        <v>1317</v>
      </c>
      <c r="M99" s="8"/>
      <c r="N99" s="21">
        <f t="shared" si="1"/>
        <v>1317</v>
      </c>
      <c r="O99" s="44">
        <v>2142</v>
      </c>
      <c r="P99" s="44">
        <v>240</v>
      </c>
      <c r="Q99" s="44">
        <v>0</v>
      </c>
      <c r="R99" s="44">
        <v>0</v>
      </c>
      <c r="S99" s="44">
        <v>240</v>
      </c>
      <c r="T99" s="45">
        <v>0</v>
      </c>
      <c r="U99" s="45">
        <v>1902</v>
      </c>
      <c r="V99" s="45">
        <v>585</v>
      </c>
      <c r="W99" s="41">
        <v>0.55289672544080604</v>
      </c>
      <c r="X99" s="46"/>
      <c r="Y99" s="46"/>
    </row>
    <row r="100" spans="1:27">
      <c r="A100" s="29" t="s">
        <v>3940</v>
      </c>
      <c r="B100" s="30" t="s">
        <v>356</v>
      </c>
      <c r="C100" s="6" t="s">
        <v>69</v>
      </c>
      <c r="D100" s="20" t="s">
        <v>70</v>
      </c>
      <c r="E100" s="19"/>
      <c r="F100" s="19">
        <v>15469</v>
      </c>
      <c r="G100" s="21">
        <v>8369</v>
      </c>
      <c r="H100" s="21">
        <v>9994</v>
      </c>
      <c r="I100" s="8">
        <f>VLOOKUP(C100,'202310-202403出荷数total2403220951'!B:F,5,0)</f>
        <v>2524</v>
      </c>
      <c r="J100" s="203">
        <f>VLOOKUP(C100,'出荷数2307～2406total241008110618'!B:F,5,0)</f>
        <v>7246</v>
      </c>
      <c r="K100" s="214">
        <f>VLOOKUP(C100,'出荷数2407-2506total250730101950'!B:F,5,0)</f>
        <v>19015</v>
      </c>
      <c r="L100" s="203">
        <f>VLOOKUP(C:C,total251219111800!B:F,5,0)</f>
        <v>3771</v>
      </c>
      <c r="M100" s="213">
        <v>4500</v>
      </c>
      <c r="N100" s="211">
        <v>3000</v>
      </c>
      <c r="O100" s="44">
        <v>7084</v>
      </c>
      <c r="P100" s="44">
        <v>6470</v>
      </c>
      <c r="Q100" s="44">
        <v>3000</v>
      </c>
      <c r="R100" s="44">
        <v>0</v>
      </c>
      <c r="S100" s="44">
        <v>6470</v>
      </c>
      <c r="T100" s="45">
        <v>0</v>
      </c>
      <c r="U100" s="45">
        <v>3614</v>
      </c>
      <c r="V100" s="45">
        <v>614</v>
      </c>
      <c r="W100" s="41">
        <v>0.22133687472332891</v>
      </c>
      <c r="X100" s="46"/>
      <c r="Y100" s="46"/>
    </row>
    <row r="101" spans="1:27">
      <c r="A101" s="29" t="s">
        <v>1136</v>
      </c>
      <c r="B101" s="30" t="s">
        <v>356</v>
      </c>
      <c r="C101" s="6" t="s">
        <v>73</v>
      </c>
      <c r="D101" s="20" t="s">
        <v>74</v>
      </c>
      <c r="E101" s="19"/>
      <c r="F101" s="19">
        <v>11345</v>
      </c>
      <c r="G101" s="21">
        <v>11456</v>
      </c>
      <c r="H101" s="21">
        <v>10589</v>
      </c>
      <c r="I101" s="8">
        <f>VLOOKUP(C101,'202310-202403出荷数total2403220951'!B:F,5,0)</f>
        <v>5132</v>
      </c>
      <c r="J101" s="203">
        <f>VLOOKUP(C101,'出荷数2307～2406total241008110618'!B:F,5,0)</f>
        <v>11201</v>
      </c>
      <c r="K101" s="214">
        <f>VLOOKUP(C101,'出荷数2407-2506total250730101950'!B:F,5,0)</f>
        <v>9515</v>
      </c>
      <c r="L101" s="203">
        <f>VLOOKUP(C:C,total251219111800!B:F,5,0)</f>
        <v>3579</v>
      </c>
      <c r="M101" s="8"/>
      <c r="N101" s="21">
        <f t="shared" si="1"/>
        <v>3579</v>
      </c>
      <c r="O101" s="44">
        <v>4210</v>
      </c>
      <c r="P101" s="44">
        <v>0</v>
      </c>
      <c r="Q101" s="44">
        <v>0</v>
      </c>
      <c r="R101" s="44">
        <v>0</v>
      </c>
      <c r="S101" s="44">
        <v>0</v>
      </c>
      <c r="T101" s="45">
        <v>0</v>
      </c>
      <c r="U101" s="45">
        <v>4210</v>
      </c>
      <c r="V101" s="45">
        <v>631</v>
      </c>
      <c r="W101" s="41">
        <v>0.85011876484560567</v>
      </c>
      <c r="X101" s="233"/>
      <c r="Y101" s="233" t="s">
        <v>4423</v>
      </c>
    </row>
    <row r="102" spans="1:27">
      <c r="A102" s="29" t="s">
        <v>1137</v>
      </c>
      <c r="B102" s="30" t="s">
        <v>356</v>
      </c>
      <c r="C102" s="6" t="s">
        <v>32</v>
      </c>
      <c r="D102" s="20" t="s">
        <v>33</v>
      </c>
      <c r="E102" s="19"/>
      <c r="F102" s="19">
        <v>8606</v>
      </c>
      <c r="G102" s="21">
        <v>6179</v>
      </c>
      <c r="H102" s="21">
        <v>5499</v>
      </c>
      <c r="I102" s="213">
        <f>VLOOKUP(C102,'202310-202403出荷数total2403220951'!B:F,5,0)</f>
        <v>6647</v>
      </c>
      <c r="J102" s="203">
        <f>VLOOKUP(C102,'出荷数2307～2406total241008110618'!B:F,5,0)</f>
        <v>8684</v>
      </c>
      <c r="K102" s="214">
        <f>VLOOKUP(C102,'出荷数2407-2506total250730101950'!B:F,5,0)</f>
        <v>11321</v>
      </c>
      <c r="L102" s="203">
        <f>VLOOKUP(C:C,total251219111800!B:F,5,0)</f>
        <v>3855</v>
      </c>
      <c r="M102" s="211">
        <v>5000</v>
      </c>
      <c r="N102" s="211">
        <v>5000</v>
      </c>
      <c r="O102" s="44">
        <v>9103</v>
      </c>
      <c r="P102" s="44">
        <v>0</v>
      </c>
      <c r="Q102" s="44">
        <v>0</v>
      </c>
      <c r="R102" s="44">
        <v>0</v>
      </c>
      <c r="S102" s="44">
        <v>200</v>
      </c>
      <c r="T102" s="45">
        <v>-200</v>
      </c>
      <c r="U102" s="45">
        <v>8903</v>
      </c>
      <c r="V102" s="45">
        <v>3903</v>
      </c>
      <c r="W102" s="41">
        <v>0.54926947160276829</v>
      </c>
      <c r="X102" s="46"/>
      <c r="Y102" s="46"/>
    </row>
    <row r="103" spans="1:27">
      <c r="A103" s="29" t="s">
        <v>1138</v>
      </c>
      <c r="B103" s="30" t="s">
        <v>356</v>
      </c>
      <c r="C103" s="6" t="s">
        <v>34</v>
      </c>
      <c r="D103" s="20" t="s">
        <v>35</v>
      </c>
      <c r="E103" s="19"/>
      <c r="F103" s="19">
        <v>26448</v>
      </c>
      <c r="G103" s="21">
        <v>15181</v>
      </c>
      <c r="H103" s="21">
        <v>9247</v>
      </c>
      <c r="I103" s="213">
        <f>VLOOKUP(C103,'202310-202403出荷数total2403220951'!B:F,5,0)</f>
        <v>6431</v>
      </c>
      <c r="J103" s="203">
        <f>VLOOKUP(C103,'出荷数2307～2406total241008110618'!B:F,5,0)</f>
        <v>11660</v>
      </c>
      <c r="K103" s="214">
        <f>VLOOKUP(C103,'出荷数2407-2506total250730101950'!B:F,5,0)</f>
        <v>12559</v>
      </c>
      <c r="L103" s="203">
        <f>VLOOKUP(C:C,total251219111800!B:F,5,0)</f>
        <v>2387</v>
      </c>
      <c r="M103" s="8"/>
      <c r="N103" s="21">
        <f t="shared" si="1"/>
        <v>2387</v>
      </c>
      <c r="O103" s="44">
        <v>13324</v>
      </c>
      <c r="P103" s="44">
        <v>10140</v>
      </c>
      <c r="Q103" s="44">
        <v>3000</v>
      </c>
      <c r="R103" s="44">
        <v>0</v>
      </c>
      <c r="S103" s="44">
        <v>11910</v>
      </c>
      <c r="T103" s="45">
        <v>-1770</v>
      </c>
      <c r="U103" s="45">
        <v>4414</v>
      </c>
      <c r="V103" s="45">
        <v>2027</v>
      </c>
      <c r="W103" s="41">
        <v>0.10173031026252984</v>
      </c>
      <c r="X103" s="46"/>
      <c r="Y103" s="46"/>
    </row>
    <row r="104" spans="1:27">
      <c r="A104" s="29" t="s">
        <v>1139</v>
      </c>
      <c r="B104" s="30" t="s">
        <v>356</v>
      </c>
      <c r="C104" s="6" t="s">
        <v>96</v>
      </c>
      <c r="D104" s="20" t="s">
        <v>97</v>
      </c>
      <c r="E104" s="19" t="s">
        <v>85</v>
      </c>
      <c r="F104" s="19">
        <v>4987</v>
      </c>
      <c r="G104" s="21">
        <v>4565</v>
      </c>
      <c r="H104" s="21">
        <v>4296</v>
      </c>
      <c r="I104" s="8">
        <f>VLOOKUP(C104,'202310-202403出荷数total2403220951'!B:F,5,0)</f>
        <v>1913</v>
      </c>
      <c r="J104" s="203">
        <f>VLOOKUP(C104,'出荷数2307～2406total241008110618'!B:F,5,0)</f>
        <v>4111</v>
      </c>
      <c r="K104" s="214">
        <f>VLOOKUP(C104,'出荷数2407-2506total250730101950'!B:F,5,0)</f>
        <v>4487</v>
      </c>
      <c r="L104" s="203">
        <f>VLOOKUP(C:C,total251219111800!B:F,5,0)</f>
        <v>2114</v>
      </c>
      <c r="M104" s="8"/>
      <c r="N104" s="211">
        <v>1099</v>
      </c>
      <c r="O104" s="44">
        <v>1950</v>
      </c>
      <c r="P104" s="44">
        <v>0</v>
      </c>
      <c r="Q104" s="44">
        <v>0</v>
      </c>
      <c r="R104" s="44">
        <v>0</v>
      </c>
      <c r="S104" s="44">
        <v>0</v>
      </c>
      <c r="T104" s="45">
        <v>0</v>
      </c>
      <c r="U104" s="45">
        <v>1950</v>
      </c>
      <c r="V104" s="45">
        <v>851</v>
      </c>
      <c r="W104" s="41">
        <v>0.56358974358974356</v>
      </c>
      <c r="X104" s="46"/>
      <c r="Y104" s="46"/>
    </row>
    <row r="105" spans="1:27">
      <c r="A105" s="29" t="s">
        <v>659</v>
      </c>
      <c r="B105" s="30" t="s">
        <v>356</v>
      </c>
      <c r="C105" s="6" t="s">
        <v>104</v>
      </c>
      <c r="D105" s="20" t="s">
        <v>105</v>
      </c>
      <c r="E105" s="19" t="s">
        <v>85</v>
      </c>
      <c r="F105" s="19">
        <v>4469</v>
      </c>
      <c r="G105" s="21">
        <v>3561</v>
      </c>
      <c r="H105" s="21">
        <v>2720</v>
      </c>
      <c r="I105" s="8">
        <f>VLOOKUP(C105,'202310-202403出荷数total2403220951'!B:F,5,0)</f>
        <v>1133</v>
      </c>
      <c r="J105" s="203">
        <f>VLOOKUP(C105,'出荷数2307～2406total241008110618'!B:F,5,0)</f>
        <v>2199</v>
      </c>
      <c r="K105" s="214">
        <f>VLOOKUP(C105,'出荷数2407-2506total250730101950'!B:F,5,0)</f>
        <v>1800</v>
      </c>
      <c r="L105" s="203">
        <f>VLOOKUP(C:C,total251219111800!B:F,5,0)</f>
        <v>836</v>
      </c>
      <c r="M105" s="8"/>
      <c r="N105" s="211">
        <v>400</v>
      </c>
      <c r="O105" s="44">
        <v>1151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1151</v>
      </c>
      <c r="V105" s="45">
        <v>751</v>
      </c>
      <c r="W105" s="41">
        <v>0.34752389226759339</v>
      </c>
      <c r="X105" s="46"/>
      <c r="Y105" s="46"/>
    </row>
    <row r="106" spans="1:27" s="268" customFormat="1">
      <c r="A106" s="260" t="s">
        <v>1140</v>
      </c>
      <c r="B106" s="261" t="s">
        <v>356</v>
      </c>
      <c r="C106" s="262" t="s">
        <v>139</v>
      </c>
      <c r="D106" s="263" t="s">
        <v>140</v>
      </c>
      <c r="E106" s="262"/>
      <c r="F106" s="262">
        <v>3436</v>
      </c>
      <c r="G106" s="264">
        <v>2428</v>
      </c>
      <c r="H106" s="264">
        <v>1183</v>
      </c>
      <c r="I106" s="264">
        <f>VLOOKUP(C106,'202310-202403出荷数total2403220951'!B:F,5,0)</f>
        <v>497</v>
      </c>
      <c r="J106" s="264">
        <f>VLOOKUP(C106,'出荷数2307～2406total241008110618'!B:F,5,0)</f>
        <v>844</v>
      </c>
      <c r="K106" s="214">
        <f>VLOOKUP(C106,'出荷数2407-2506total250730101950'!B:F,5,0)</f>
        <v>234</v>
      </c>
      <c r="L106" s="203">
        <f>VLOOKUP(C:C,total251219111800!B:F,5,0)</f>
        <v>78</v>
      </c>
      <c r="M106" s="8"/>
      <c r="N106" s="21">
        <f t="shared" si="1"/>
        <v>78</v>
      </c>
      <c r="O106" s="264">
        <v>122</v>
      </c>
      <c r="P106" s="264">
        <v>0</v>
      </c>
      <c r="Q106" s="264">
        <v>0</v>
      </c>
      <c r="R106" s="264">
        <v>0</v>
      </c>
      <c r="S106" s="264">
        <v>0</v>
      </c>
      <c r="T106" s="265">
        <v>0</v>
      </c>
      <c r="U106" s="265">
        <v>122</v>
      </c>
      <c r="V106" s="265">
        <v>44</v>
      </c>
      <c r="W106" s="266">
        <v>0.63934426229508201</v>
      </c>
      <c r="X106" s="267"/>
      <c r="Y106" s="267"/>
      <c r="Z106" s="37"/>
      <c r="AA106" s="37"/>
    </row>
    <row r="107" spans="1:27">
      <c r="A107" s="29" t="s">
        <v>1141</v>
      </c>
      <c r="B107" s="30" t="s">
        <v>356</v>
      </c>
      <c r="C107" s="6" t="s">
        <v>92</v>
      </c>
      <c r="D107" s="20" t="s">
        <v>90</v>
      </c>
      <c r="E107" s="19" t="s">
        <v>93</v>
      </c>
      <c r="F107" s="19">
        <v>3834</v>
      </c>
      <c r="G107" s="21">
        <v>3768</v>
      </c>
      <c r="H107" s="21">
        <v>3134</v>
      </c>
      <c r="I107" s="8">
        <f>VLOOKUP(C107,'202310-202403出荷数total2403220951'!B:F,5,0)</f>
        <v>1422</v>
      </c>
      <c r="J107" s="203">
        <f>VLOOKUP(C107,'出荷数2307～2406total241008110618'!B:F,5,0)</f>
        <v>2838</v>
      </c>
      <c r="K107" s="214">
        <f>VLOOKUP(C107,'出荷数2407-2506total250730101950'!B:F,5,0)</f>
        <v>2296</v>
      </c>
      <c r="L107" s="203">
        <f>VLOOKUP(C:C,total251219111800!B:F,5,0)</f>
        <v>950</v>
      </c>
      <c r="M107" s="8"/>
      <c r="N107" s="21">
        <f t="shared" si="1"/>
        <v>950</v>
      </c>
      <c r="O107" s="44">
        <v>5228</v>
      </c>
      <c r="P107" s="44">
        <v>0</v>
      </c>
      <c r="Q107" s="44">
        <v>0</v>
      </c>
      <c r="R107" s="44">
        <v>0</v>
      </c>
      <c r="S107" s="44">
        <v>0</v>
      </c>
      <c r="T107" s="45">
        <v>0</v>
      </c>
      <c r="U107" s="45">
        <v>5228</v>
      </c>
      <c r="V107" s="45">
        <v>4278</v>
      </c>
      <c r="W107" s="41">
        <v>0.18171384850803365</v>
      </c>
      <c r="X107" s="46"/>
      <c r="Y107" s="46"/>
    </row>
    <row r="108" spans="1:27">
      <c r="A108" s="29" t="s">
        <v>1142</v>
      </c>
      <c r="B108" s="30" t="s">
        <v>356</v>
      </c>
      <c r="C108" s="6" t="s">
        <v>174</v>
      </c>
      <c r="D108" s="20" t="s">
        <v>175</v>
      </c>
      <c r="E108" s="19" t="s">
        <v>176</v>
      </c>
      <c r="F108" s="19">
        <v>1141</v>
      </c>
      <c r="G108" s="21">
        <v>1380</v>
      </c>
      <c r="H108" s="21">
        <v>1568</v>
      </c>
      <c r="I108" s="8">
        <f>VLOOKUP(C108,'202310-202403出荷数total2403220951'!B:F,5,0)</f>
        <v>1204</v>
      </c>
      <c r="J108" s="203">
        <f>VLOOKUP(C108,'出荷数2307～2406total241008110618'!B:F,5,0)</f>
        <v>2134</v>
      </c>
      <c r="K108" s="214">
        <f>VLOOKUP(C108,'出荷数2407-2506total250730101950'!B:F,5,0)</f>
        <v>1204</v>
      </c>
      <c r="L108" s="203">
        <f>VLOOKUP(C:C,total251219111800!B:F,5,0)</f>
        <v>396</v>
      </c>
      <c r="M108" s="8"/>
      <c r="N108" s="21">
        <f t="shared" si="1"/>
        <v>396</v>
      </c>
      <c r="O108" s="44">
        <v>3264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3264</v>
      </c>
      <c r="V108" s="45">
        <v>2868</v>
      </c>
      <c r="W108" s="41">
        <v>0.12132352941176471</v>
      </c>
      <c r="X108" s="46"/>
      <c r="Y108" s="46"/>
    </row>
    <row r="109" spans="1:27">
      <c r="A109" s="29" t="s">
        <v>1143</v>
      </c>
      <c r="B109" s="30" t="s">
        <v>356</v>
      </c>
      <c r="C109" s="6" t="s">
        <v>227</v>
      </c>
      <c r="D109" s="20" t="s">
        <v>228</v>
      </c>
      <c r="E109" s="19"/>
      <c r="F109" s="19">
        <v>20122</v>
      </c>
      <c r="G109" s="21">
        <v>13815</v>
      </c>
      <c r="H109" s="21">
        <v>12730</v>
      </c>
      <c r="I109" s="8">
        <f>VLOOKUP(C109,'202310-202403出荷数total2403220951'!B:F,5,0)</f>
        <v>6615</v>
      </c>
      <c r="J109" s="203">
        <f>VLOOKUP(C109,'出荷数2307～2406total241008110618'!B:F,5,0)</f>
        <v>11025</v>
      </c>
      <c r="K109" s="214">
        <f>VLOOKUP(C109,'出荷数2407-2506total250730101950'!B:F,5,0)</f>
        <v>11632</v>
      </c>
      <c r="L109" s="203">
        <f>VLOOKUP(C:C,total251219111800!B:F,5,0)</f>
        <v>4051</v>
      </c>
      <c r="M109" s="8"/>
      <c r="N109" s="21">
        <f t="shared" si="1"/>
        <v>4051</v>
      </c>
      <c r="O109" s="44">
        <v>7969</v>
      </c>
      <c r="P109" s="44">
        <v>9300</v>
      </c>
      <c r="Q109" s="44">
        <v>3000</v>
      </c>
      <c r="R109" s="44">
        <v>0</v>
      </c>
      <c r="S109" s="44">
        <v>10300</v>
      </c>
      <c r="T109" s="45">
        <v>-1000</v>
      </c>
      <c r="U109" s="45">
        <v>669</v>
      </c>
      <c r="V109" s="45">
        <v>-3382</v>
      </c>
      <c r="W109" s="41">
        <v>0.23458219931669466</v>
      </c>
      <c r="X109" s="46"/>
      <c r="Y109" s="46"/>
    </row>
    <row r="110" spans="1:27">
      <c r="A110" s="29" t="s">
        <v>1144</v>
      </c>
      <c r="B110" s="30" t="s">
        <v>356</v>
      </c>
      <c r="C110" s="7" t="s">
        <v>207</v>
      </c>
      <c r="D110" s="20" t="s">
        <v>208</v>
      </c>
      <c r="E110" s="19"/>
      <c r="F110" s="19">
        <v>2188</v>
      </c>
      <c r="G110" s="21">
        <v>2374</v>
      </c>
      <c r="H110" s="21">
        <v>3519</v>
      </c>
      <c r="I110" s="213">
        <f>VLOOKUP(C110,'202310-202403出荷数total2403220951'!B:F,5,0)</f>
        <v>3456</v>
      </c>
      <c r="J110" s="203">
        <f>VLOOKUP(C110,'出荷数2307～2406total241008110618'!B:F,5,0)</f>
        <v>6765</v>
      </c>
      <c r="K110" s="214">
        <f>VLOOKUP(C110,'出荷数2407-2506total250730101950'!B:F,5,0)</f>
        <v>6403</v>
      </c>
      <c r="L110" s="203">
        <f>VLOOKUP(C:C,total251219111800!B:F,5,0)</f>
        <v>2975</v>
      </c>
      <c r="M110" s="211">
        <v>2000</v>
      </c>
      <c r="N110" s="21">
        <f t="shared" si="1"/>
        <v>2975</v>
      </c>
      <c r="O110" s="44">
        <v>2541</v>
      </c>
      <c r="P110" s="44">
        <v>1360</v>
      </c>
      <c r="Q110" s="44">
        <v>3000</v>
      </c>
      <c r="R110" s="44">
        <v>0</v>
      </c>
      <c r="S110" s="44">
        <v>1830</v>
      </c>
      <c r="T110" s="45">
        <v>-470</v>
      </c>
      <c r="U110" s="45">
        <v>3711</v>
      </c>
      <c r="V110" s="45">
        <v>736</v>
      </c>
      <c r="W110" s="41">
        <v>0.76262496795693413</v>
      </c>
      <c r="X110" s="46"/>
      <c r="Y110" s="46"/>
    </row>
    <row r="111" spans="1:27" s="152" customFormat="1" ht="15.75">
      <c r="A111" s="29" t="s">
        <v>1145</v>
      </c>
      <c r="B111" s="145" t="s">
        <v>356</v>
      </c>
      <c r="C111" s="146" t="s">
        <v>94</v>
      </c>
      <c r="D111" s="147" t="s">
        <v>90</v>
      </c>
      <c r="E111" s="146" t="s">
        <v>95</v>
      </c>
      <c r="F111" s="146">
        <v>610</v>
      </c>
      <c r="G111" s="148">
        <v>664</v>
      </c>
      <c r="H111" s="21">
        <v>658</v>
      </c>
      <c r="I111" s="8">
        <f>VLOOKUP(C111,'202310-202403出荷数total2403220951'!B:F,5,0)</f>
        <v>2</v>
      </c>
      <c r="J111" s="203">
        <f>VLOOKUP(C111,'出荷数2307～2406total241008110618'!B:F,5,0)</f>
        <v>92</v>
      </c>
      <c r="K111" s="214" t="e">
        <f>VLOOKUP(C111,'出荷数2407-2506total250730101950'!B:F,5,0)</f>
        <v>#N/A</v>
      </c>
      <c r="L111" s="203" t="e">
        <f>VLOOKUP(C:C,total251219111800!B:F,5,0)</f>
        <v>#N/A</v>
      </c>
      <c r="M111" s="8"/>
      <c r="N111" s="21" t="e">
        <f t="shared" si="1"/>
        <v>#N/A</v>
      </c>
      <c r="O111" s="148">
        <v>0</v>
      </c>
      <c r="P111" s="148">
        <v>0</v>
      </c>
      <c r="Q111" s="44">
        <v>0</v>
      </c>
      <c r="R111" s="148">
        <v>0</v>
      </c>
      <c r="S111" s="148">
        <v>0</v>
      </c>
      <c r="T111" s="149">
        <v>0</v>
      </c>
      <c r="U111" s="149">
        <v>0</v>
      </c>
      <c r="V111" s="149" t="e">
        <v>#N/A</v>
      </c>
      <c r="W111" s="150" t="e">
        <v>#N/A</v>
      </c>
      <c r="X111" s="151"/>
      <c r="Y111" s="151"/>
    </row>
    <row r="112" spans="1:27">
      <c r="A112" s="29" t="s">
        <v>1147</v>
      </c>
      <c r="B112" s="30" t="s">
        <v>356</v>
      </c>
      <c r="C112" s="6" t="s">
        <v>114</v>
      </c>
      <c r="D112" s="20" t="s">
        <v>115</v>
      </c>
      <c r="E112" s="19" t="s">
        <v>116</v>
      </c>
      <c r="F112" s="19">
        <v>2505</v>
      </c>
      <c r="G112" s="21">
        <v>4870</v>
      </c>
      <c r="H112" s="21">
        <v>3766</v>
      </c>
      <c r="I112" s="8">
        <f>VLOOKUP(C112,'202310-202403出荷数total2403220951'!B:F,5,0)</f>
        <v>1473</v>
      </c>
      <c r="J112" s="203">
        <f>VLOOKUP(C112,'出荷数2307～2406total241008110618'!B:F,5,0)</f>
        <v>2704</v>
      </c>
      <c r="K112" s="214">
        <f>VLOOKUP(C112,'出荷数2407-2506total250730101950'!B:F,5,0)</f>
        <v>2884</v>
      </c>
      <c r="L112" s="203">
        <f>VLOOKUP(C:C,total251219111800!B:F,5,0)</f>
        <v>1803</v>
      </c>
      <c r="M112" s="8"/>
      <c r="N112" s="21">
        <f t="shared" si="1"/>
        <v>1803</v>
      </c>
      <c r="O112" s="44">
        <v>3902</v>
      </c>
      <c r="P112" s="44">
        <v>370</v>
      </c>
      <c r="Q112" s="44">
        <v>0</v>
      </c>
      <c r="R112" s="44">
        <v>0</v>
      </c>
      <c r="S112" s="44">
        <v>550</v>
      </c>
      <c r="T112" s="45">
        <v>-180</v>
      </c>
      <c r="U112" s="45">
        <v>3352</v>
      </c>
      <c r="V112" s="45">
        <v>1549</v>
      </c>
      <c r="W112" s="41">
        <v>0.4220505617977528</v>
      </c>
      <c r="X112" s="46"/>
      <c r="Y112" s="46"/>
    </row>
    <row r="113" spans="1:27">
      <c r="A113" s="29" t="s">
        <v>1149</v>
      </c>
      <c r="B113" s="30" t="s">
        <v>356</v>
      </c>
      <c r="C113" s="6" t="s">
        <v>658</v>
      </c>
      <c r="D113" s="20" t="s">
        <v>88</v>
      </c>
      <c r="E113" s="19" t="s">
        <v>85</v>
      </c>
      <c r="F113" s="19">
        <v>2515</v>
      </c>
      <c r="G113" s="21">
        <v>2362</v>
      </c>
      <c r="H113" s="21">
        <v>2403</v>
      </c>
      <c r="I113" s="8">
        <f>VLOOKUP(C113,'202310-202403出荷数total2403220951'!B:F,5,0)</f>
        <v>604</v>
      </c>
      <c r="J113" s="203">
        <f>VLOOKUP(C113,'出荷数2307～2406total241008110618'!B:F,5,0)</f>
        <v>1409</v>
      </c>
      <c r="K113" s="214">
        <f>VLOOKUP(C113,'出荷数2407-2506total250730101950'!B:F,5,0)</f>
        <v>1510</v>
      </c>
      <c r="L113" s="203">
        <f>VLOOKUP(C:C,total251219111800!B:F,5,0)</f>
        <v>708</v>
      </c>
      <c r="M113" s="8"/>
      <c r="N113" s="21">
        <f t="shared" si="1"/>
        <v>708</v>
      </c>
      <c r="O113" s="44">
        <v>2865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2865</v>
      </c>
      <c r="V113" s="45">
        <v>2157</v>
      </c>
      <c r="W113" s="41">
        <v>0.24712041884816754</v>
      </c>
      <c r="X113" s="46"/>
      <c r="Y113" s="46"/>
    </row>
    <row r="114" spans="1:27">
      <c r="A114" s="29" t="s">
        <v>1150</v>
      </c>
      <c r="B114" s="30" t="s">
        <v>356</v>
      </c>
      <c r="C114" s="7" t="s">
        <v>194</v>
      </c>
      <c r="D114" s="20" t="s">
        <v>195</v>
      </c>
      <c r="E114" s="20" t="s">
        <v>193</v>
      </c>
      <c r="F114" s="19">
        <v>1160</v>
      </c>
      <c r="G114" s="21">
        <v>1062</v>
      </c>
      <c r="H114" s="21">
        <v>1314</v>
      </c>
      <c r="I114" s="8">
        <f>VLOOKUP(C114,'202310-202403出荷数total2403220951'!B:F,5,0)</f>
        <v>771</v>
      </c>
      <c r="J114" s="203">
        <f>VLOOKUP(C114,'出荷数2307～2406total241008110618'!B:F,5,0)</f>
        <v>1161</v>
      </c>
      <c r="K114" s="214">
        <f>VLOOKUP(C114,'出荷数2407-2506total250730101950'!B:F,5,0)</f>
        <v>931</v>
      </c>
      <c r="L114" s="203">
        <f>VLOOKUP(C:C,total251219111800!B:F,5,0)</f>
        <v>330</v>
      </c>
      <c r="M114" s="8"/>
      <c r="N114" s="21">
        <f t="shared" si="1"/>
        <v>330</v>
      </c>
      <c r="O114" s="44">
        <v>823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823</v>
      </c>
      <c r="V114" s="45">
        <v>493</v>
      </c>
      <c r="W114" s="41">
        <v>0.40097205346294046</v>
      </c>
      <c r="X114" s="46"/>
      <c r="Y114" s="46"/>
    </row>
    <row r="115" spans="1:27">
      <c r="A115" s="29" t="s">
        <v>1151</v>
      </c>
      <c r="B115" s="30" t="s">
        <v>356</v>
      </c>
      <c r="C115" s="6" t="s">
        <v>46</v>
      </c>
      <c r="D115" s="20" t="s">
        <v>47</v>
      </c>
      <c r="E115" s="19"/>
      <c r="F115" s="19">
        <v>30381</v>
      </c>
      <c r="G115" s="21">
        <v>22737</v>
      </c>
      <c r="H115" s="21">
        <v>13195</v>
      </c>
      <c r="I115" s="8">
        <f>VLOOKUP(C115,'202310-202403出荷数total2403220951'!B:F,5,0)</f>
        <v>1959</v>
      </c>
      <c r="J115" s="203">
        <f>VLOOKUP(C115,'出荷数2307～2406total241008110618'!B:F,5,0)</f>
        <v>9594</v>
      </c>
      <c r="K115" s="214">
        <f>VLOOKUP(C115,'出荷数2407-2506total250730101950'!B:F,5,0)</f>
        <v>20821</v>
      </c>
      <c r="L115" s="203">
        <f>VLOOKUP(C:C,total251219111800!B:F,5,0)</f>
        <v>3270</v>
      </c>
      <c r="M115" s="8"/>
      <c r="N115" s="21">
        <f t="shared" si="1"/>
        <v>3270</v>
      </c>
      <c r="O115" s="44">
        <v>12685</v>
      </c>
      <c r="P115" s="44">
        <v>6480</v>
      </c>
      <c r="Q115" s="44">
        <v>3000</v>
      </c>
      <c r="R115" s="44">
        <v>0</v>
      </c>
      <c r="S115" s="44">
        <v>7080</v>
      </c>
      <c r="T115" s="45">
        <v>-600</v>
      </c>
      <c r="U115" s="45">
        <v>8605</v>
      </c>
      <c r="V115" s="45">
        <v>5335</v>
      </c>
      <c r="W115" s="41">
        <v>0.1706235324810853</v>
      </c>
      <c r="X115" s="46"/>
      <c r="Y115" s="46"/>
    </row>
    <row r="116" spans="1:27" s="152" customFormat="1" ht="15.75">
      <c r="A116" s="29" t="s">
        <v>1152</v>
      </c>
      <c r="B116" s="145" t="s">
        <v>356</v>
      </c>
      <c r="C116" s="146" t="s">
        <v>239</v>
      </c>
      <c r="D116" s="147" t="s">
        <v>240</v>
      </c>
      <c r="E116" s="146"/>
      <c r="F116" s="146">
        <v>12020</v>
      </c>
      <c r="G116" s="148">
        <v>7464</v>
      </c>
      <c r="H116" s="21">
        <v>4812</v>
      </c>
      <c r="I116" s="8">
        <f>VLOOKUP(C116,'202310-202403出荷数total2403220951'!B:F,5,0)</f>
        <v>1216</v>
      </c>
      <c r="J116" s="203">
        <f>VLOOKUP(C116,'出荷数2307～2406total241008110618'!B:F,5,0)</f>
        <v>1820</v>
      </c>
      <c r="K116" s="214" t="e">
        <f>VLOOKUP(C116,'出荷数2407-2506total250730101950'!B:F,5,0)</f>
        <v>#N/A</v>
      </c>
      <c r="L116" s="203" t="e">
        <f>VLOOKUP(C:C,total251219111800!B:F,5,0)</f>
        <v>#N/A</v>
      </c>
      <c r="M116" s="8"/>
      <c r="N116" s="21" t="e">
        <f t="shared" si="1"/>
        <v>#N/A</v>
      </c>
      <c r="O116" s="148">
        <v>0</v>
      </c>
      <c r="P116" s="148">
        <v>0</v>
      </c>
      <c r="Q116" s="44">
        <v>0</v>
      </c>
      <c r="R116" s="148">
        <v>0</v>
      </c>
      <c r="S116" s="148">
        <v>0</v>
      </c>
      <c r="T116" s="149">
        <v>0</v>
      </c>
      <c r="U116" s="149">
        <v>0</v>
      </c>
      <c r="V116" s="149" t="e">
        <v>#N/A</v>
      </c>
      <c r="W116" s="150" t="e">
        <v>#N/A</v>
      </c>
      <c r="X116" s="151"/>
      <c r="Y116" s="151"/>
    </row>
    <row r="117" spans="1:27">
      <c r="A117" s="29" t="s">
        <v>1153</v>
      </c>
      <c r="B117" s="30" t="s">
        <v>356</v>
      </c>
      <c r="C117" s="7" t="s">
        <v>201</v>
      </c>
      <c r="D117" s="20" t="s">
        <v>202</v>
      </c>
      <c r="E117" s="19"/>
      <c r="F117" s="19">
        <v>32322</v>
      </c>
      <c r="G117" s="21">
        <v>22492</v>
      </c>
      <c r="H117" s="21">
        <v>17877</v>
      </c>
      <c r="I117" s="213">
        <f>VLOOKUP(C117,'202310-202403出荷数total2403220951'!B:F,5,0)</f>
        <v>11946</v>
      </c>
      <c r="J117" s="203">
        <f>VLOOKUP(C117,'出荷数2307～2406total241008110618'!B:F,5,0)</f>
        <v>15273</v>
      </c>
      <c r="K117" s="214">
        <f>VLOOKUP(C117,'出荷数2407-2506total250730101950'!B:F,5,0)</f>
        <v>18289</v>
      </c>
      <c r="L117" s="203">
        <f>VLOOKUP(C:C,total251219111800!B:F,5,0)</f>
        <v>8889</v>
      </c>
      <c r="M117" s="8"/>
      <c r="N117" s="21">
        <f t="shared" si="1"/>
        <v>8889</v>
      </c>
      <c r="O117" s="44">
        <v>7954</v>
      </c>
      <c r="P117" s="44">
        <v>5940</v>
      </c>
      <c r="Q117" s="44">
        <v>5980</v>
      </c>
      <c r="R117" s="44">
        <v>0</v>
      </c>
      <c r="S117" s="44">
        <v>10210</v>
      </c>
      <c r="T117" s="45">
        <v>-4270</v>
      </c>
      <c r="U117" s="45">
        <v>3724</v>
      </c>
      <c r="V117" s="45">
        <v>-5165</v>
      </c>
      <c r="W117" s="41">
        <v>0.63977256369655966</v>
      </c>
      <c r="X117" s="46" t="s">
        <v>2746</v>
      </c>
      <c r="Y117" s="46"/>
    </row>
    <row r="118" spans="1:27">
      <c r="A118" s="29" t="s">
        <v>1154</v>
      </c>
      <c r="B118" s="30" t="s">
        <v>356</v>
      </c>
      <c r="C118" s="6" t="s">
        <v>225</v>
      </c>
      <c r="D118" s="20" t="s">
        <v>226</v>
      </c>
      <c r="E118" s="19"/>
      <c r="F118" s="19">
        <v>16392</v>
      </c>
      <c r="G118" s="21">
        <v>8729</v>
      </c>
      <c r="H118" s="21">
        <v>6163</v>
      </c>
      <c r="I118" s="8">
        <f>VLOOKUP(C118,'202310-202403出荷数total2403220951'!B:F,5,0)</f>
        <v>1918</v>
      </c>
      <c r="J118" s="203">
        <f>VLOOKUP(C118,'出荷数2307～2406total241008110618'!B:F,5,0)</f>
        <v>3232</v>
      </c>
      <c r="K118" s="214">
        <f>VLOOKUP(C118,'出荷数2407-2506total250730101950'!B:F,5,0)</f>
        <v>1474</v>
      </c>
      <c r="L118" s="203">
        <f>VLOOKUP(C:C,total251219111800!B:F,5,0)</f>
        <v>1263</v>
      </c>
      <c r="M118" s="8"/>
      <c r="N118" s="21">
        <f t="shared" si="1"/>
        <v>1263</v>
      </c>
      <c r="O118" s="44">
        <v>782</v>
      </c>
      <c r="P118" s="44">
        <v>0</v>
      </c>
      <c r="Q118" s="44">
        <v>3000</v>
      </c>
      <c r="R118" s="44">
        <v>0</v>
      </c>
      <c r="S118" s="44">
        <v>0</v>
      </c>
      <c r="T118" s="45">
        <v>0</v>
      </c>
      <c r="U118" s="45">
        <v>3782</v>
      </c>
      <c r="V118" s="45">
        <v>2519</v>
      </c>
      <c r="W118" s="41">
        <v>1.6150895140664963</v>
      </c>
      <c r="X118" s="46"/>
      <c r="Y118" s="46"/>
    </row>
    <row r="119" spans="1:27">
      <c r="A119" s="29" t="s">
        <v>1155</v>
      </c>
      <c r="B119" s="30" t="s">
        <v>356</v>
      </c>
      <c r="C119" s="6" t="s">
        <v>229</v>
      </c>
      <c r="D119" s="20" t="s">
        <v>230</v>
      </c>
      <c r="E119" s="19"/>
      <c r="F119" s="19">
        <v>33602</v>
      </c>
      <c r="G119" s="21">
        <v>26584</v>
      </c>
      <c r="H119" s="21">
        <v>12940</v>
      </c>
      <c r="I119" s="213">
        <f>VLOOKUP(C119,'202310-202403出荷数total2403220951'!B:F,5,0)</f>
        <v>8232</v>
      </c>
      <c r="J119" s="203">
        <f>VLOOKUP(C119,'出荷数2307～2406total241008110618'!B:F,5,0)</f>
        <v>9834</v>
      </c>
      <c r="K119" s="214">
        <f>VLOOKUP(C119,'出荷数2407-2506total250730101950'!B:F,5,0)</f>
        <v>10136</v>
      </c>
      <c r="L119" s="203">
        <f>VLOOKUP(C:C,total251219111800!B:F,5,0)</f>
        <v>5185</v>
      </c>
      <c r="M119" s="8"/>
      <c r="N119" s="21">
        <f t="shared" si="1"/>
        <v>5185</v>
      </c>
      <c r="O119" s="44">
        <v>11718</v>
      </c>
      <c r="P119" s="44">
        <v>11600</v>
      </c>
      <c r="Q119" s="44">
        <v>440</v>
      </c>
      <c r="R119" s="44">
        <v>0</v>
      </c>
      <c r="S119" s="44">
        <v>11600</v>
      </c>
      <c r="T119" s="45">
        <v>0</v>
      </c>
      <c r="U119" s="45">
        <v>558</v>
      </c>
      <c r="V119" s="45">
        <v>-4627</v>
      </c>
      <c r="W119" s="41">
        <v>0.22236040826829059</v>
      </c>
      <c r="X119" s="46"/>
      <c r="Y119" s="46"/>
    </row>
    <row r="120" spans="1:27">
      <c r="A120" s="29" t="s">
        <v>1156</v>
      </c>
      <c r="B120" s="30" t="s">
        <v>356</v>
      </c>
      <c r="C120" s="17" t="s">
        <v>8</v>
      </c>
      <c r="D120" s="24" t="s">
        <v>9</v>
      </c>
      <c r="E120" s="23" t="s">
        <v>10</v>
      </c>
      <c r="F120" s="19">
        <v>3667</v>
      </c>
      <c r="G120" s="21">
        <v>3344</v>
      </c>
      <c r="H120" s="21">
        <v>5204</v>
      </c>
      <c r="I120" s="8">
        <f>VLOOKUP(C120,'202310-202403出荷数total2403220951'!B:F,5,0)</f>
        <v>1501</v>
      </c>
      <c r="J120" s="203">
        <f>VLOOKUP(C120,'出荷数2307～2406total241008110618'!B:F,5,0)</f>
        <v>3472</v>
      </c>
      <c r="K120" s="214">
        <f>VLOOKUP(C120,'出荷数2407-2506total250730101950'!B:F,5,0)</f>
        <v>6664</v>
      </c>
      <c r="L120" s="203">
        <f>VLOOKUP(C:C,total251219111800!B:F,5,0)</f>
        <v>1781</v>
      </c>
      <c r="M120" s="8"/>
      <c r="N120" s="21">
        <f t="shared" si="1"/>
        <v>1781</v>
      </c>
      <c r="O120" s="44">
        <v>3209</v>
      </c>
      <c r="P120" s="44">
        <v>1326</v>
      </c>
      <c r="Q120" s="44">
        <v>0</v>
      </c>
      <c r="R120" s="44">
        <v>0</v>
      </c>
      <c r="S120" s="44">
        <v>1050</v>
      </c>
      <c r="T120" s="45">
        <v>276</v>
      </c>
      <c r="U120" s="45">
        <v>2159</v>
      </c>
      <c r="V120" s="45">
        <v>378</v>
      </c>
      <c r="W120" s="41">
        <v>0.39272326350606396</v>
      </c>
      <c r="X120" s="46"/>
      <c r="Y120" s="46"/>
    </row>
    <row r="121" spans="1:27">
      <c r="A121" s="29" t="s">
        <v>1157</v>
      </c>
      <c r="B121" s="30" t="s">
        <v>356</v>
      </c>
      <c r="C121" s="6" t="s">
        <v>106</v>
      </c>
      <c r="D121" s="20" t="s">
        <v>105</v>
      </c>
      <c r="E121" s="19" t="s">
        <v>93</v>
      </c>
      <c r="F121" s="19">
        <v>3839</v>
      </c>
      <c r="G121" s="21">
        <v>2940</v>
      </c>
      <c r="H121" s="21">
        <v>2342</v>
      </c>
      <c r="I121" s="8">
        <f>VLOOKUP(C121,'202310-202403出荷数total2403220951'!B:F,5,0)</f>
        <v>945</v>
      </c>
      <c r="J121" s="203">
        <f>VLOOKUP(C121,'出荷数2307～2406total241008110618'!B:F,5,0)</f>
        <v>2048</v>
      </c>
      <c r="K121" s="214">
        <f>VLOOKUP(C121,'出荷数2407-2506total250730101950'!B:F,5,0)</f>
        <v>1799</v>
      </c>
      <c r="L121" s="203">
        <f>VLOOKUP(C:C,total251219111800!B:F,5,0)</f>
        <v>894</v>
      </c>
      <c r="M121" s="8"/>
      <c r="N121" s="211">
        <v>400</v>
      </c>
      <c r="O121" s="44">
        <v>205</v>
      </c>
      <c r="P121" s="44">
        <v>0</v>
      </c>
      <c r="Q121" s="44">
        <v>3000</v>
      </c>
      <c r="R121" s="44">
        <v>0</v>
      </c>
      <c r="S121" s="44">
        <v>0</v>
      </c>
      <c r="T121" s="45">
        <v>0</v>
      </c>
      <c r="U121" s="45">
        <v>3205</v>
      </c>
      <c r="V121" s="45">
        <v>2805</v>
      </c>
      <c r="W121" s="41">
        <v>1.9512195121951219</v>
      </c>
      <c r="X121" s="46"/>
      <c r="Y121" s="46"/>
    </row>
    <row r="122" spans="1:27" s="152" customFormat="1" ht="15.75">
      <c r="A122" s="29" t="s">
        <v>1158</v>
      </c>
      <c r="B122" s="145" t="s">
        <v>356</v>
      </c>
      <c r="C122" s="146" t="s">
        <v>241</v>
      </c>
      <c r="D122" s="147" t="s">
        <v>242</v>
      </c>
      <c r="E122" s="146"/>
      <c r="F122" s="146">
        <v>229</v>
      </c>
      <c r="G122" s="148">
        <v>293</v>
      </c>
      <c r="H122" s="21">
        <v>221</v>
      </c>
      <c r="I122" s="8" t="e">
        <f>VLOOKUP(C122,'202310-202403出荷数total2403220951'!B:F,5,0)</f>
        <v>#N/A</v>
      </c>
      <c r="J122" s="203">
        <f>VLOOKUP(C122,'出荷数2307～2406total241008110618'!B:F,5,0)</f>
        <v>27</v>
      </c>
      <c r="K122" s="214" t="e">
        <f>VLOOKUP(C122,'出荷数2407-2506total250730101950'!B:F,5,0)</f>
        <v>#N/A</v>
      </c>
      <c r="L122" s="203" t="e">
        <f>VLOOKUP(C:C,total251219111800!B:F,5,0)</f>
        <v>#N/A</v>
      </c>
      <c r="M122" s="8"/>
      <c r="N122" s="21" t="e">
        <f t="shared" si="1"/>
        <v>#N/A</v>
      </c>
      <c r="O122" s="148">
        <v>0</v>
      </c>
      <c r="P122" s="148">
        <v>0</v>
      </c>
      <c r="Q122" s="44">
        <v>0</v>
      </c>
      <c r="R122" s="148">
        <v>0</v>
      </c>
      <c r="S122" s="148">
        <v>0</v>
      </c>
      <c r="T122" s="149">
        <v>0</v>
      </c>
      <c r="U122" s="149">
        <v>0</v>
      </c>
      <c r="V122" s="149" t="e">
        <v>#N/A</v>
      </c>
      <c r="W122" s="150" t="e">
        <v>#N/A</v>
      </c>
      <c r="X122" s="151"/>
      <c r="Y122" s="151"/>
    </row>
    <row r="123" spans="1:27">
      <c r="A123" s="29" t="s">
        <v>1159</v>
      </c>
      <c r="B123" s="30" t="s">
        <v>356</v>
      </c>
      <c r="C123" s="6" t="s">
        <v>51</v>
      </c>
      <c r="D123" s="20" t="s">
        <v>52</v>
      </c>
      <c r="E123" s="19"/>
      <c r="F123" s="19">
        <v>5984</v>
      </c>
      <c r="G123" s="21">
        <v>5894</v>
      </c>
      <c r="H123" s="21">
        <v>7752</v>
      </c>
      <c r="I123" s="213">
        <f>VLOOKUP(C123,'202310-202403出荷数total2403220951'!B:F,5,0)</f>
        <v>5083</v>
      </c>
      <c r="J123" s="203">
        <f>VLOOKUP(C123,'出荷数2307～2406total241008110618'!B:F,5,0)</f>
        <v>7615</v>
      </c>
      <c r="K123" s="214">
        <f>VLOOKUP(C123,'出荷数2407-2506total250730101950'!B:F,5,0)</f>
        <v>3740</v>
      </c>
      <c r="L123" s="203">
        <f>VLOOKUP(C:C,total251219111800!B:F,5,0)</f>
        <v>1242</v>
      </c>
      <c r="M123" s="8"/>
      <c r="N123" s="21">
        <f t="shared" si="1"/>
        <v>1242</v>
      </c>
      <c r="O123" s="44">
        <v>4801</v>
      </c>
      <c r="P123" s="44">
        <v>0</v>
      </c>
      <c r="Q123" s="44">
        <v>0</v>
      </c>
      <c r="R123" s="44">
        <v>0</v>
      </c>
      <c r="S123" s="44">
        <v>0</v>
      </c>
      <c r="T123" s="45">
        <v>0</v>
      </c>
      <c r="U123" s="45">
        <v>4801</v>
      </c>
      <c r="V123" s="45">
        <v>3559</v>
      </c>
      <c r="W123" s="41">
        <v>0.25869610497812956</v>
      </c>
      <c r="X123" s="46"/>
      <c r="Y123" s="46"/>
    </row>
    <row r="124" spans="1:27">
      <c r="A124" s="29" t="s">
        <v>1160</v>
      </c>
      <c r="B124" s="30" t="s">
        <v>356</v>
      </c>
      <c r="C124" s="6" t="s">
        <v>102</v>
      </c>
      <c r="D124" s="20" t="s">
        <v>101</v>
      </c>
      <c r="E124" s="19" t="s">
        <v>93</v>
      </c>
      <c r="F124" s="19">
        <v>6188</v>
      </c>
      <c r="G124" s="21">
        <v>5369</v>
      </c>
      <c r="H124" s="21">
        <v>4487</v>
      </c>
      <c r="I124" s="8">
        <f>VLOOKUP(C124,'202310-202403出荷数total2403220951'!B:F,5,0)</f>
        <v>1851</v>
      </c>
      <c r="J124" s="203">
        <f>VLOOKUP(C124,'出荷数2307～2406total241008110618'!B:F,5,0)</f>
        <v>3604</v>
      </c>
      <c r="K124" s="214">
        <f>VLOOKUP(C124,'出荷数2407-2506total250730101950'!B:F,5,0)</f>
        <v>3966</v>
      </c>
      <c r="L124" s="203">
        <f>VLOOKUP(C:C,total251219111800!B:F,5,0)</f>
        <v>2075</v>
      </c>
      <c r="M124" s="8"/>
      <c r="N124" s="211">
        <v>1600</v>
      </c>
      <c r="O124" s="44">
        <v>207</v>
      </c>
      <c r="P124" s="44">
        <v>0</v>
      </c>
      <c r="Q124" s="44">
        <v>3000</v>
      </c>
      <c r="R124" s="44">
        <v>0</v>
      </c>
      <c r="S124" s="44">
        <v>0</v>
      </c>
      <c r="T124" s="45">
        <v>0</v>
      </c>
      <c r="U124" s="45">
        <v>3207</v>
      </c>
      <c r="V124" s="45">
        <v>1607</v>
      </c>
      <c r="W124" s="41">
        <v>7.7294685990338161</v>
      </c>
      <c r="X124" s="46"/>
      <c r="Y124" s="46"/>
    </row>
    <row r="125" spans="1:27">
      <c r="A125" s="29" t="s">
        <v>1161</v>
      </c>
      <c r="B125" s="30" t="s">
        <v>356</v>
      </c>
      <c r="C125" s="6" t="s">
        <v>75</v>
      </c>
      <c r="D125" s="20" t="s">
        <v>76</v>
      </c>
      <c r="E125" s="19"/>
      <c r="F125" s="19">
        <v>3247</v>
      </c>
      <c r="G125" s="21">
        <v>4123</v>
      </c>
      <c r="H125" s="21">
        <v>3244</v>
      </c>
      <c r="I125" s="8">
        <f>VLOOKUP(C125,'202310-202403出荷数total2403220951'!B:F,5,0)</f>
        <v>1725</v>
      </c>
      <c r="J125" s="203">
        <f>VLOOKUP(C125,'出荷数2307～2406total241008110618'!B:F,5,0)</f>
        <v>3316</v>
      </c>
      <c r="K125" s="214">
        <f>VLOOKUP(C125,'出荷数2407-2506total250730101950'!B:F,5,0)</f>
        <v>3616</v>
      </c>
      <c r="L125" s="203">
        <f>VLOOKUP(C:C,total251219111800!B:F,5,0)</f>
        <v>1448</v>
      </c>
      <c r="M125" s="8"/>
      <c r="N125" s="21">
        <f t="shared" si="1"/>
        <v>1448</v>
      </c>
      <c r="O125" s="44">
        <v>3421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3421</v>
      </c>
      <c r="V125" s="45">
        <v>1973</v>
      </c>
      <c r="W125" s="41">
        <v>0.42326805027769659</v>
      </c>
      <c r="X125" s="46"/>
      <c r="Y125" s="46"/>
    </row>
    <row r="126" spans="1:27">
      <c r="A126" s="29" t="s">
        <v>1162</v>
      </c>
      <c r="B126" s="30" t="s">
        <v>356</v>
      </c>
      <c r="C126" s="6" t="s">
        <v>180</v>
      </c>
      <c r="D126" s="20" t="s">
        <v>181</v>
      </c>
      <c r="E126" s="19"/>
      <c r="F126" s="19">
        <v>4027</v>
      </c>
      <c r="G126" s="21">
        <v>3846</v>
      </c>
      <c r="H126" s="21">
        <v>5435</v>
      </c>
      <c r="I126" s="8">
        <f>VLOOKUP(C126,'202310-202403出荷数total2403220951'!B:F,5,0)</f>
        <v>2023</v>
      </c>
      <c r="J126" s="203">
        <f>VLOOKUP(C126,'出荷数2307～2406total241008110618'!B:F,5,0)</f>
        <v>2304</v>
      </c>
      <c r="K126" s="214">
        <f>VLOOKUP(C126,'出荷数2407-2506total250730101950'!B:F,5,0)</f>
        <v>1685</v>
      </c>
      <c r="L126" s="203">
        <f>VLOOKUP(C:C,total251219111800!B:F,5,0)</f>
        <v>1106</v>
      </c>
      <c r="M126" s="8"/>
      <c r="N126" s="21">
        <f t="shared" si="1"/>
        <v>1106</v>
      </c>
      <c r="O126" s="44">
        <v>1903</v>
      </c>
      <c r="P126" s="44">
        <v>1940</v>
      </c>
      <c r="Q126" s="44">
        <v>1000</v>
      </c>
      <c r="R126" s="44">
        <v>0</v>
      </c>
      <c r="S126" s="44">
        <v>3140</v>
      </c>
      <c r="T126" s="45">
        <v>-1200</v>
      </c>
      <c r="U126" s="45">
        <v>-237</v>
      </c>
      <c r="V126" s="45">
        <v>-1343</v>
      </c>
      <c r="W126" s="41">
        <v>0.28779599271402551</v>
      </c>
      <c r="X126" s="46"/>
      <c r="Y126" s="46" t="s">
        <v>4424</v>
      </c>
    </row>
    <row r="127" spans="1:27">
      <c r="A127" s="29" t="s">
        <v>1163</v>
      </c>
      <c r="B127" s="30" t="s">
        <v>356</v>
      </c>
      <c r="C127" s="7" t="s">
        <v>1005</v>
      </c>
      <c r="D127" s="20" t="s">
        <v>1261</v>
      </c>
      <c r="E127" s="19" t="s">
        <v>212</v>
      </c>
      <c r="F127" s="19">
        <v>1488</v>
      </c>
      <c r="G127" s="21">
        <v>1122</v>
      </c>
      <c r="H127" s="21">
        <v>685</v>
      </c>
      <c r="I127" s="8">
        <f>VLOOKUP(C127,'202310-202403出荷数total2403220951'!B:F,5,0)</f>
        <v>95</v>
      </c>
      <c r="J127" s="203">
        <f>VLOOKUP(C127,'出荷数2307～2406total241008110618'!B:F,5,0)</f>
        <v>192</v>
      </c>
      <c r="K127" s="214">
        <f>VLOOKUP(C127,'出荷数2407-2506total250730101950'!B:F,5,0)</f>
        <v>25</v>
      </c>
      <c r="L127" s="203">
        <f>VLOOKUP(C:C,total251219111800!B:F,5,0)</f>
        <v>1</v>
      </c>
      <c r="M127" s="8"/>
      <c r="N127" s="21">
        <f t="shared" si="1"/>
        <v>1</v>
      </c>
      <c r="O127" s="44">
        <v>26</v>
      </c>
      <c r="P127" s="44">
        <v>0</v>
      </c>
      <c r="Q127" s="44">
        <v>0</v>
      </c>
      <c r="R127" s="44">
        <v>0</v>
      </c>
      <c r="S127" s="44">
        <v>0</v>
      </c>
      <c r="T127" s="45">
        <v>0</v>
      </c>
      <c r="U127" s="45">
        <v>26</v>
      </c>
      <c r="V127" s="45">
        <v>25</v>
      </c>
      <c r="W127" s="41">
        <v>3.8461538461538464E-2</v>
      </c>
      <c r="X127" s="46"/>
      <c r="Y127" s="46"/>
    </row>
    <row r="128" spans="1:27" s="200" customFormat="1">
      <c r="A128" s="192" t="s">
        <v>1164</v>
      </c>
      <c r="B128" s="193" t="s">
        <v>356</v>
      </c>
      <c r="C128" s="194" t="s">
        <v>26</v>
      </c>
      <c r="D128" s="195" t="s">
        <v>27</v>
      </c>
      <c r="E128" s="194"/>
      <c r="F128" s="194">
        <v>1951</v>
      </c>
      <c r="G128" s="196">
        <v>2043</v>
      </c>
      <c r="H128" s="196">
        <v>864</v>
      </c>
      <c r="I128" s="281">
        <f>VLOOKUP(C128,'202310-202403出荷数total2403220951'!B:F,5,0)</f>
        <v>1058</v>
      </c>
      <c r="J128" s="196">
        <f>VLOOKUP(C128,'出荷数2307～2406total241008110618'!B:F,5,0)</f>
        <v>1613</v>
      </c>
      <c r="K128" s="196">
        <f>VLOOKUP(C128,'出荷数2407-2506total250730101950'!B:F,5,0)</f>
        <v>2664</v>
      </c>
      <c r="L128" s="196">
        <f>VLOOKUP(C:C,total251219111800!B:F,5,0)</f>
        <v>846</v>
      </c>
      <c r="M128" s="281">
        <v>700</v>
      </c>
      <c r="N128" s="196">
        <f t="shared" si="1"/>
        <v>846</v>
      </c>
      <c r="O128" s="196">
        <v>444</v>
      </c>
      <c r="P128" s="196">
        <v>310</v>
      </c>
      <c r="Q128" s="196">
        <v>0</v>
      </c>
      <c r="R128" s="196">
        <v>0</v>
      </c>
      <c r="S128" s="196">
        <v>510</v>
      </c>
      <c r="T128" s="197">
        <v>-200</v>
      </c>
      <c r="U128" s="197">
        <v>-66</v>
      </c>
      <c r="V128" s="197">
        <v>-912</v>
      </c>
      <c r="W128" s="198">
        <v>1.1220159151193634</v>
      </c>
      <c r="X128" s="196"/>
      <c r="Y128" s="196"/>
      <c r="Z128" s="201"/>
      <c r="AA128" s="201"/>
    </row>
    <row r="129" spans="1:25">
      <c r="A129" s="29" t="s">
        <v>1165</v>
      </c>
      <c r="B129" s="30" t="s">
        <v>356</v>
      </c>
      <c r="C129" s="6" t="s">
        <v>49</v>
      </c>
      <c r="D129" s="20" t="s">
        <v>50</v>
      </c>
      <c r="E129" s="19"/>
      <c r="F129" s="19">
        <v>7</v>
      </c>
      <c r="G129" s="21">
        <v>2715</v>
      </c>
      <c r="H129" s="21">
        <v>6245</v>
      </c>
      <c r="I129" s="8">
        <f>VLOOKUP(C129,'202310-202403出荷数total2403220951'!B:F,5,0)</f>
        <v>2605</v>
      </c>
      <c r="J129" s="203">
        <f>VLOOKUP(C129,'出荷数2307～2406total241008110618'!B:F,5,0)</f>
        <v>4562</v>
      </c>
      <c r="K129" s="214">
        <f>VLOOKUP(C129,'出荷数2407-2506total250730101950'!B:F,5,0)</f>
        <v>5020</v>
      </c>
      <c r="L129" s="203">
        <f>VLOOKUP(C:C,total251219111800!B:F,5,0)</f>
        <v>838</v>
      </c>
      <c r="M129" s="8"/>
      <c r="N129" s="21">
        <f t="shared" si="1"/>
        <v>838</v>
      </c>
      <c r="O129" s="44">
        <v>4846</v>
      </c>
      <c r="P129" s="44">
        <v>1850</v>
      </c>
      <c r="Q129" s="44">
        <v>3040</v>
      </c>
      <c r="R129" s="44">
        <v>0</v>
      </c>
      <c r="S129" s="44">
        <v>1450</v>
      </c>
      <c r="T129" s="45">
        <v>400</v>
      </c>
      <c r="U129" s="45">
        <v>6436</v>
      </c>
      <c r="V129" s="45">
        <v>5598</v>
      </c>
      <c r="W129" s="41">
        <v>0.12514934289127838</v>
      </c>
      <c r="X129" s="12"/>
      <c r="Y129" s="12"/>
    </row>
    <row r="130" spans="1:25">
      <c r="A130" s="29" t="s">
        <v>1166</v>
      </c>
      <c r="B130" s="30" t="s">
        <v>356</v>
      </c>
      <c r="C130" s="6" t="s">
        <v>89</v>
      </c>
      <c r="D130" s="20" t="s">
        <v>90</v>
      </c>
      <c r="E130" s="19" t="s">
        <v>85</v>
      </c>
      <c r="F130" s="19">
        <v>9483</v>
      </c>
      <c r="G130" s="21">
        <v>8523</v>
      </c>
      <c r="H130" s="21">
        <v>5311</v>
      </c>
      <c r="I130" s="8">
        <f>VLOOKUP(C130,'202310-202403出荷数total2403220951'!B:F,5,0)</f>
        <v>2135</v>
      </c>
      <c r="J130" s="203">
        <f>VLOOKUP(C130,'出荷数2307～2406total241008110618'!B:F,5,0)</f>
        <v>4055</v>
      </c>
      <c r="K130" s="214">
        <f>VLOOKUP(C130,'出荷数2407-2506total250730101950'!B:F,5,0)</f>
        <v>3388</v>
      </c>
      <c r="L130" s="203">
        <f>VLOOKUP(C:C,total251219111800!B:F,5,0)</f>
        <v>1512</v>
      </c>
      <c r="M130" s="8"/>
      <c r="N130" s="21">
        <f t="shared" si="1"/>
        <v>1512</v>
      </c>
      <c r="O130" s="44">
        <v>5170</v>
      </c>
      <c r="P130" s="44">
        <v>0</v>
      </c>
      <c r="Q130" s="44">
        <v>0</v>
      </c>
      <c r="R130" s="44">
        <v>0</v>
      </c>
      <c r="S130" s="44">
        <v>0</v>
      </c>
      <c r="T130" s="45">
        <v>0</v>
      </c>
      <c r="U130" s="45">
        <v>5170</v>
      </c>
      <c r="V130" s="45">
        <v>3658</v>
      </c>
      <c r="W130" s="41">
        <v>0.29245647969052224</v>
      </c>
      <c r="X130" s="46"/>
      <c r="Y130" s="46"/>
    </row>
    <row r="131" spans="1:25">
      <c r="A131" s="29" t="s">
        <v>1167</v>
      </c>
      <c r="B131" s="30" t="s">
        <v>356</v>
      </c>
      <c r="C131" s="7" t="s">
        <v>199</v>
      </c>
      <c r="D131" s="20" t="s">
        <v>200</v>
      </c>
      <c r="E131" s="19"/>
      <c r="F131" s="19">
        <v>13106</v>
      </c>
      <c r="G131" s="21">
        <v>11313</v>
      </c>
      <c r="H131" s="21">
        <v>9842</v>
      </c>
      <c r="I131" s="213">
        <f>VLOOKUP(C131,'202310-202403出荷数total2403220951'!B:F,5,0)</f>
        <v>6655</v>
      </c>
      <c r="J131" s="203">
        <f>VLOOKUP(C131,'出荷数2307～2406total241008110618'!B:F,5,0)</f>
        <v>9437</v>
      </c>
      <c r="K131" s="214">
        <f>VLOOKUP(C131,'出荷数2407-2506total250730101950'!B:F,5,0)</f>
        <v>8604</v>
      </c>
      <c r="L131" s="203">
        <f>VLOOKUP(C:C,total251219111800!B:F,5,0)</f>
        <v>4122</v>
      </c>
      <c r="M131" s="8"/>
      <c r="N131" s="21">
        <f t="shared" ref="N131:N139" si="2">L131</f>
        <v>4122</v>
      </c>
      <c r="O131" s="44">
        <v>12075</v>
      </c>
      <c r="P131" s="44">
        <v>5860</v>
      </c>
      <c r="Q131" s="44">
        <v>0</v>
      </c>
      <c r="R131" s="44">
        <v>0</v>
      </c>
      <c r="S131" s="44">
        <v>5860</v>
      </c>
      <c r="T131" s="45">
        <v>0</v>
      </c>
      <c r="U131" s="45">
        <v>6215</v>
      </c>
      <c r="V131" s="45">
        <v>2093</v>
      </c>
      <c r="W131" s="41">
        <v>0.22982994145525509</v>
      </c>
      <c r="X131" s="250"/>
      <c r="Y131" s="250"/>
    </row>
    <row r="132" spans="1:25">
      <c r="A132" s="29" t="s">
        <v>1168</v>
      </c>
      <c r="B132" s="30" t="s">
        <v>356</v>
      </c>
      <c r="C132" s="6" t="s">
        <v>148</v>
      </c>
      <c r="D132" s="20" t="s">
        <v>149</v>
      </c>
      <c r="E132" s="19" t="s">
        <v>2743</v>
      </c>
      <c r="F132" s="19">
        <v>14630</v>
      </c>
      <c r="G132" s="21">
        <v>14283</v>
      </c>
      <c r="H132" s="21">
        <v>12589</v>
      </c>
      <c r="I132" s="8">
        <f>VLOOKUP(C132,'202310-202403出荷数total2403220951'!B:F,5,0)</f>
        <v>3291</v>
      </c>
      <c r="J132" s="203">
        <f>VLOOKUP(C132,'出荷数2307～2406total241008110618'!B:F,5,0)</f>
        <v>7501</v>
      </c>
      <c r="K132" s="214">
        <f>VLOOKUP(C132,'出荷数2407-2506total250730101950'!B:F,5,0)</f>
        <v>8163</v>
      </c>
      <c r="L132" s="203">
        <f>VLOOKUP(C:C,total251219111800!B:F,5,0)</f>
        <v>3759</v>
      </c>
      <c r="M132" s="8"/>
      <c r="N132" s="21">
        <f t="shared" si="2"/>
        <v>3759</v>
      </c>
      <c r="O132" s="44">
        <v>7269</v>
      </c>
      <c r="P132" s="44">
        <v>1600</v>
      </c>
      <c r="Q132" s="44">
        <v>0</v>
      </c>
      <c r="R132" s="44">
        <v>0</v>
      </c>
      <c r="S132" s="44">
        <v>2540</v>
      </c>
      <c r="T132" s="45">
        <v>-940</v>
      </c>
      <c r="U132" s="45">
        <v>4729</v>
      </c>
      <c r="V132" s="45">
        <v>970</v>
      </c>
      <c r="W132" s="41">
        <v>0.4238358326756117</v>
      </c>
      <c r="X132" s="46"/>
      <c r="Y132" s="46"/>
    </row>
    <row r="133" spans="1:25" ht="23.45" customHeight="1">
      <c r="A133" s="29" t="s">
        <v>1169</v>
      </c>
      <c r="B133" s="30" t="s">
        <v>356</v>
      </c>
      <c r="C133" s="6" t="s">
        <v>2899</v>
      </c>
      <c r="D133" s="20" t="s">
        <v>78</v>
      </c>
      <c r="E133" s="19"/>
      <c r="F133" s="19">
        <v>3989</v>
      </c>
      <c r="G133" s="21">
        <v>5436</v>
      </c>
      <c r="H133" s="21">
        <v>4891</v>
      </c>
      <c r="I133" s="213">
        <f>VLOOKUP(C133,'202310-202403出荷数total2403220951'!B:F,5,0)</f>
        <v>2737</v>
      </c>
      <c r="J133" s="203">
        <f>VLOOKUP(C133,'出荷数2307～2406total241008110618'!B:F,5,0)</f>
        <v>5560</v>
      </c>
      <c r="K133" s="214">
        <f>VLOOKUP(C133,'出荷数2407-2506total250730101950'!B:F,5,0)</f>
        <v>5938</v>
      </c>
      <c r="L133" s="203">
        <f>VLOOKUP(C:C,total251219111800!B:F,5,0)</f>
        <v>2348</v>
      </c>
      <c r="M133" s="8"/>
      <c r="N133" s="21">
        <f t="shared" si="2"/>
        <v>2348</v>
      </c>
      <c r="O133" s="44">
        <v>2965</v>
      </c>
      <c r="P133" s="44">
        <v>0</v>
      </c>
      <c r="Q133" s="44">
        <v>0</v>
      </c>
      <c r="R133" s="44">
        <v>0</v>
      </c>
      <c r="S133" s="44">
        <v>0</v>
      </c>
      <c r="T133" s="45">
        <v>0</v>
      </c>
      <c r="U133" s="45">
        <v>2965</v>
      </c>
      <c r="V133" s="45">
        <v>617</v>
      </c>
      <c r="W133" s="41">
        <v>0.79190556492411468</v>
      </c>
      <c r="X133" s="46"/>
      <c r="Y133" s="46"/>
    </row>
    <row r="134" spans="1:25">
      <c r="A134" s="29" t="s">
        <v>1170</v>
      </c>
      <c r="B134" s="30" t="s">
        <v>356</v>
      </c>
      <c r="C134" s="6" t="s">
        <v>18</v>
      </c>
      <c r="D134" s="20" t="s">
        <v>19</v>
      </c>
      <c r="E134" s="19"/>
      <c r="F134" s="19">
        <v>25183</v>
      </c>
      <c r="G134" s="21">
        <v>19259</v>
      </c>
      <c r="H134" s="21">
        <v>9465</v>
      </c>
      <c r="I134" s="8">
        <f>VLOOKUP(C134,'202310-202403出荷数total2403220951'!B:F,5,0)</f>
        <v>2574</v>
      </c>
      <c r="J134" s="203">
        <f>VLOOKUP(C134,'出荷数2307～2406total241008110618'!B:F,5,0)</f>
        <v>6136</v>
      </c>
      <c r="K134" s="214">
        <f>VLOOKUP(C134,'出荷数2407-2506total250730101950'!B:F,5,0)</f>
        <v>5981</v>
      </c>
      <c r="L134" s="203">
        <f>VLOOKUP(C:C,total251219111800!B:F,5,0)</f>
        <v>1000</v>
      </c>
      <c r="M134" s="8"/>
      <c r="N134" s="21">
        <f t="shared" si="2"/>
        <v>1000</v>
      </c>
      <c r="O134" s="44">
        <v>3831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3831</v>
      </c>
      <c r="V134" s="45">
        <v>2831</v>
      </c>
      <c r="W134" s="41">
        <v>0.26102845210127906</v>
      </c>
      <c r="X134" s="46"/>
      <c r="Y134" s="46"/>
    </row>
    <row r="135" spans="1:25">
      <c r="A135" s="29" t="s">
        <v>1171</v>
      </c>
      <c r="B135" s="30" t="s">
        <v>356</v>
      </c>
      <c r="C135" s="6" t="s">
        <v>131</v>
      </c>
      <c r="D135" s="20" t="s">
        <v>132</v>
      </c>
      <c r="E135" s="19" t="s">
        <v>133</v>
      </c>
      <c r="F135" s="19">
        <v>8130</v>
      </c>
      <c r="G135" s="21">
        <v>8476</v>
      </c>
      <c r="H135" s="21">
        <v>4956</v>
      </c>
      <c r="I135" s="213">
        <f>VLOOKUP(C135,'202310-202403出荷数total2403220951'!B:F,5,0)</f>
        <v>3144</v>
      </c>
      <c r="J135" s="203">
        <f>VLOOKUP(C135,'出荷数2307～2406total241008110618'!B:F,5,0)</f>
        <v>5322</v>
      </c>
      <c r="K135" s="214">
        <f>VLOOKUP(C135,'出荷数2407-2506total250730101950'!B:F,5,0)</f>
        <v>4837</v>
      </c>
      <c r="L135" s="203">
        <f>VLOOKUP(C:C,total251219111800!B:F,5,0)</f>
        <v>2250</v>
      </c>
      <c r="M135" s="8"/>
      <c r="N135" s="21">
        <f t="shared" si="2"/>
        <v>2250</v>
      </c>
      <c r="O135" s="44">
        <v>2876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2876</v>
      </c>
      <c r="V135" s="45">
        <v>626</v>
      </c>
      <c r="W135" s="41">
        <v>0.78233657858136296</v>
      </c>
      <c r="X135" s="46"/>
      <c r="Y135" s="46"/>
    </row>
    <row r="136" spans="1:25">
      <c r="A136" s="29" t="s">
        <v>1172</v>
      </c>
      <c r="B136" s="30" t="s">
        <v>356</v>
      </c>
      <c r="C136" s="17" t="s">
        <v>112</v>
      </c>
      <c r="D136" s="24" t="s">
        <v>113</v>
      </c>
      <c r="E136" s="23"/>
      <c r="F136" s="19">
        <v>754</v>
      </c>
      <c r="G136" s="21">
        <v>9776</v>
      </c>
      <c r="H136" s="21">
        <v>489</v>
      </c>
      <c r="I136" s="8">
        <f>VLOOKUP(C136,'202310-202403出荷数total2403220951'!B:F,5,0)</f>
        <v>160</v>
      </c>
      <c r="J136" s="203">
        <f>VLOOKUP(C136,'出荷数2307～2406total241008110618'!B:F,5,0)</f>
        <v>476</v>
      </c>
      <c r="K136" s="214">
        <f>VLOOKUP(C136,'出荷数2407-2506total250730101950'!B:F,5,0)</f>
        <v>370</v>
      </c>
      <c r="L136" s="203">
        <f>VLOOKUP(C:C,total251219111800!B:F,5,0)</f>
        <v>120</v>
      </c>
      <c r="M136" s="8"/>
      <c r="N136" s="21">
        <f t="shared" si="2"/>
        <v>120</v>
      </c>
      <c r="O136" s="44">
        <v>638</v>
      </c>
      <c r="P136" s="44">
        <v>80</v>
      </c>
      <c r="Q136" s="44">
        <v>0</v>
      </c>
      <c r="R136" s="44">
        <v>0</v>
      </c>
      <c r="S136" s="44">
        <v>80</v>
      </c>
      <c r="T136" s="45">
        <v>0</v>
      </c>
      <c r="U136" s="45">
        <v>558</v>
      </c>
      <c r="V136" s="45">
        <v>438</v>
      </c>
      <c r="W136" s="41">
        <v>0.16713091922005571</v>
      </c>
      <c r="X136" s="46"/>
      <c r="Y136" s="46"/>
    </row>
    <row r="137" spans="1:25">
      <c r="A137" s="29" t="s">
        <v>1173</v>
      </c>
      <c r="B137" s="30" t="s">
        <v>356</v>
      </c>
      <c r="C137" s="6" t="s">
        <v>100</v>
      </c>
      <c r="D137" s="20" t="s">
        <v>101</v>
      </c>
      <c r="E137" s="19" t="s">
        <v>85</v>
      </c>
      <c r="F137" s="19">
        <v>7814</v>
      </c>
      <c r="G137" s="21">
        <v>7684</v>
      </c>
      <c r="H137" s="21">
        <v>7018</v>
      </c>
      <c r="I137" s="8">
        <f>VLOOKUP(C137,'202310-202403出荷数total2403220951'!B:F,5,0)</f>
        <v>3238</v>
      </c>
      <c r="J137" s="203">
        <f>VLOOKUP(C137,'出荷数2307～2406total241008110618'!B:F,5,0)</f>
        <v>6522</v>
      </c>
      <c r="K137" s="214">
        <f>VLOOKUP(C137,'出荷数2407-2506total250730101950'!B:F,5,0)</f>
        <v>6203</v>
      </c>
      <c r="L137" s="203">
        <f>VLOOKUP(C:C,total251219111800!B:F,5,0)</f>
        <v>3240</v>
      </c>
      <c r="M137" s="213"/>
      <c r="N137" s="21">
        <f t="shared" si="2"/>
        <v>3240</v>
      </c>
      <c r="O137" s="44">
        <v>1319</v>
      </c>
      <c r="P137" s="44">
        <v>0</v>
      </c>
      <c r="Q137" s="44">
        <v>5000</v>
      </c>
      <c r="R137" s="44">
        <v>0</v>
      </c>
      <c r="S137" s="44">
        <v>0</v>
      </c>
      <c r="T137" s="45">
        <v>0</v>
      </c>
      <c r="U137" s="45">
        <v>6319</v>
      </c>
      <c r="V137" s="45">
        <v>3079</v>
      </c>
      <c r="W137" s="41">
        <v>2.4564063684609554</v>
      </c>
      <c r="X137" s="46"/>
      <c r="Y137" s="46"/>
    </row>
    <row r="138" spans="1:25">
      <c r="A138" s="29" t="s">
        <v>1174</v>
      </c>
      <c r="B138" s="30" t="s">
        <v>356</v>
      </c>
      <c r="C138" s="17" t="s">
        <v>252</v>
      </c>
      <c r="D138" s="24" t="s">
        <v>253</v>
      </c>
      <c r="E138" s="23"/>
      <c r="F138" s="19">
        <v>3927</v>
      </c>
      <c r="G138" s="21">
        <v>6192</v>
      </c>
      <c r="H138" s="21">
        <v>3235</v>
      </c>
      <c r="I138" s="8">
        <f>VLOOKUP(C138,'202310-202403出荷数total2403220951'!B:F,5,0)</f>
        <v>1313</v>
      </c>
      <c r="J138" s="203">
        <f>VLOOKUP(C138,'出荷数2307～2406total241008110618'!B:F,5,0)</f>
        <v>2809</v>
      </c>
      <c r="K138" s="214">
        <f>VLOOKUP(C138,'出荷数2407-2506total250730101950'!B:F,5,0)</f>
        <v>3528</v>
      </c>
      <c r="L138" s="203">
        <f>VLOOKUP(C:C,total251219111800!B:F,5,0)</f>
        <v>1452</v>
      </c>
      <c r="M138" s="8"/>
      <c r="N138" s="21">
        <f t="shared" si="2"/>
        <v>1452</v>
      </c>
      <c r="O138" s="44">
        <v>2183</v>
      </c>
      <c r="P138" s="44">
        <v>0</v>
      </c>
      <c r="Q138" s="44">
        <v>0</v>
      </c>
      <c r="R138" s="44">
        <v>0</v>
      </c>
      <c r="S138" s="44">
        <v>0</v>
      </c>
      <c r="T138" s="45">
        <v>0</v>
      </c>
      <c r="U138" s="45">
        <v>2183</v>
      </c>
      <c r="V138" s="45">
        <v>731</v>
      </c>
      <c r="W138" s="41">
        <v>0.66513971598717359</v>
      </c>
      <c r="X138" s="46"/>
      <c r="Y138" s="46"/>
    </row>
    <row r="139" spans="1:25">
      <c r="A139" s="29" t="s">
        <v>1175</v>
      </c>
      <c r="B139" s="30" t="s">
        <v>356</v>
      </c>
      <c r="C139" s="6" t="s">
        <v>30</v>
      </c>
      <c r="D139" s="20" t="s">
        <v>31</v>
      </c>
      <c r="E139" s="19"/>
      <c r="F139" s="19">
        <v>17211</v>
      </c>
      <c r="G139" s="21">
        <v>12662</v>
      </c>
      <c r="H139" s="21">
        <v>6728</v>
      </c>
      <c r="I139" s="213">
        <f>VLOOKUP(C139,'202310-202403出荷数total2403220951'!B:F,5,0)</f>
        <v>9458</v>
      </c>
      <c r="J139" s="203">
        <f>VLOOKUP(C139,'出荷数2307～2406total241008110618'!B:F,5,0)</f>
        <v>13583</v>
      </c>
      <c r="K139" s="214">
        <f>VLOOKUP(C139,'出荷数2407-2506total250730101950'!B:F,5,0)</f>
        <v>11809</v>
      </c>
      <c r="L139" s="203">
        <f>VLOOKUP(C:C,total251219111800!B:F,5,0)</f>
        <v>2303</v>
      </c>
      <c r="M139" s="8"/>
      <c r="N139" s="21">
        <f t="shared" si="2"/>
        <v>2303</v>
      </c>
      <c r="O139" s="44">
        <v>6956</v>
      </c>
      <c r="P139" s="44">
        <v>2700</v>
      </c>
      <c r="Q139" s="44">
        <v>0</v>
      </c>
      <c r="R139" s="44">
        <v>0</v>
      </c>
      <c r="S139" s="44">
        <v>2700</v>
      </c>
      <c r="T139" s="45">
        <v>0</v>
      </c>
      <c r="U139" s="45">
        <v>4256</v>
      </c>
      <c r="V139" s="45">
        <v>1953</v>
      </c>
      <c r="W139" s="41">
        <v>0.23850455675227838</v>
      </c>
      <c r="X139" s="46"/>
      <c r="Y139" s="46"/>
    </row>
    <row r="140" spans="1:25">
      <c r="A140" s="29" t="s">
        <v>1176</v>
      </c>
      <c r="B140" s="30" t="s">
        <v>356</v>
      </c>
      <c r="C140" s="17" t="s">
        <v>237</v>
      </c>
      <c r="D140" s="24" t="s">
        <v>238</v>
      </c>
      <c r="E140" s="23"/>
      <c r="F140" s="19">
        <v>6153</v>
      </c>
      <c r="G140" s="21">
        <v>5390</v>
      </c>
      <c r="H140" s="21">
        <v>4913</v>
      </c>
      <c r="I140" s="8">
        <f>VLOOKUP(C140,'202310-202403出荷数total2403220951'!B:F,5,0)</f>
        <v>1708</v>
      </c>
      <c r="J140" s="203">
        <f>VLOOKUP(C140,'出荷数2307～2406total241008110618'!B:F,5,0)</f>
        <v>3580</v>
      </c>
      <c r="K140" s="214">
        <f>VLOOKUP(C140,'出荷数2407-2506total250730101950'!B:F,5,0)</f>
        <v>3493</v>
      </c>
      <c r="L140" s="203">
        <f>VLOOKUP(C:C,total251219111800!B:F,5,0)</f>
        <v>1332</v>
      </c>
      <c r="M140" s="211">
        <v>2200</v>
      </c>
      <c r="N140" s="211">
        <v>2200</v>
      </c>
      <c r="O140" s="44">
        <v>1601</v>
      </c>
      <c r="P140" s="44">
        <v>0</v>
      </c>
      <c r="Q140" s="44">
        <v>3000</v>
      </c>
      <c r="R140" s="44">
        <v>0</v>
      </c>
      <c r="S140" s="44">
        <v>0</v>
      </c>
      <c r="T140" s="45">
        <v>0</v>
      </c>
      <c r="U140" s="45">
        <v>4601</v>
      </c>
      <c r="V140" s="45">
        <v>2401</v>
      </c>
      <c r="W140" s="41">
        <v>1.3741411617738912</v>
      </c>
      <c r="X140" s="46"/>
      <c r="Y140" s="46"/>
    </row>
    <row r="141" spans="1:25">
      <c r="A141" s="29" t="s">
        <v>1177</v>
      </c>
      <c r="B141" s="30" t="s">
        <v>356</v>
      </c>
      <c r="C141" s="17" t="s">
        <v>718</v>
      </c>
      <c r="D141" s="24" t="s">
        <v>719</v>
      </c>
      <c r="E141" s="23"/>
      <c r="F141" s="19"/>
      <c r="G141" s="21">
        <v>3040</v>
      </c>
      <c r="H141" s="21">
        <v>850</v>
      </c>
      <c r="I141" s="8" t="e">
        <f>VLOOKUP(C141,'202310-202403出荷数total2403220951'!B:F,5,0)</f>
        <v>#N/A</v>
      </c>
      <c r="J141" s="203" t="e">
        <f>VLOOKUP(C141,'出荷数2307～2406total241008110618'!B:F,5,0)</f>
        <v>#N/A</v>
      </c>
      <c r="K141" s="214" t="e">
        <f>VLOOKUP(C141,'出荷数2407-2506total250730101950'!B:F,5,0)</f>
        <v>#N/A</v>
      </c>
      <c r="L141" s="203" t="e">
        <f>VLOOKUP(C:C,total251219111800!B:F,5,0)</f>
        <v>#N/A</v>
      </c>
      <c r="M141" s="211">
        <v>360</v>
      </c>
      <c r="N141" s="211">
        <v>360</v>
      </c>
      <c r="O141" s="44">
        <v>1479</v>
      </c>
      <c r="P141" s="44">
        <v>0</v>
      </c>
      <c r="Q141" s="44">
        <v>0</v>
      </c>
      <c r="R141" s="44">
        <v>0</v>
      </c>
      <c r="S141" s="44">
        <v>0</v>
      </c>
      <c r="T141" s="45">
        <v>0</v>
      </c>
      <c r="U141" s="45">
        <v>1479</v>
      </c>
      <c r="V141" s="45">
        <v>1119</v>
      </c>
      <c r="W141" s="41">
        <v>0.2434077079107505</v>
      </c>
      <c r="X141" s="46"/>
      <c r="Y141" s="46"/>
    </row>
    <row r="142" spans="1:25">
      <c r="A142" s="29" t="s">
        <v>1178</v>
      </c>
      <c r="B142" s="30" t="s">
        <v>356</v>
      </c>
      <c r="C142" s="6" t="s">
        <v>91</v>
      </c>
      <c r="D142" s="20" t="s">
        <v>90</v>
      </c>
      <c r="E142" s="19" t="s">
        <v>87</v>
      </c>
      <c r="F142" s="19">
        <v>5799</v>
      </c>
      <c r="G142" s="21">
        <v>6847</v>
      </c>
      <c r="H142" s="21">
        <v>4271</v>
      </c>
      <c r="I142" s="8">
        <f>VLOOKUP(C142,'202310-202403出荷数total2403220951'!B:F,5,0)</f>
        <v>1406</v>
      </c>
      <c r="J142" s="203">
        <f>VLOOKUP(C142,'出荷数2307～2406total241008110618'!B:F,5,0)</f>
        <v>3025</v>
      </c>
      <c r="K142" s="214">
        <f>VLOOKUP(C142,'出荷数2407-2506total250730101950'!B:F,5,0)</f>
        <v>2613</v>
      </c>
      <c r="L142" s="203">
        <f>VLOOKUP(C:C,total251219111800!B:F,5,0)</f>
        <v>1176</v>
      </c>
      <c r="M142" s="8"/>
      <c r="N142" s="21">
        <f>L142</f>
        <v>1176</v>
      </c>
      <c r="O142" s="44">
        <v>2369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2369</v>
      </c>
      <c r="V142" s="45">
        <v>1193</v>
      </c>
      <c r="W142" s="41">
        <v>0.49641198818066695</v>
      </c>
      <c r="X142" s="46"/>
      <c r="Y142" s="46"/>
    </row>
    <row r="143" spans="1:25">
      <c r="A143" s="29" t="s">
        <v>1179</v>
      </c>
      <c r="B143" s="30" t="s">
        <v>356</v>
      </c>
      <c r="C143" s="6" t="s">
        <v>108</v>
      </c>
      <c r="D143" s="20" t="s">
        <v>109</v>
      </c>
      <c r="E143" s="19"/>
      <c r="F143" s="19">
        <v>7039</v>
      </c>
      <c r="G143" s="21">
        <v>8307</v>
      </c>
      <c r="H143" s="21">
        <v>5166</v>
      </c>
      <c r="I143" s="8">
        <f>VLOOKUP(C143,'202310-202403出荷数total2403220951'!B:F,5,0)</f>
        <v>2164</v>
      </c>
      <c r="J143" s="203">
        <f>VLOOKUP(C143,'出荷数2307～2406total241008110618'!B:F,5,0)</f>
        <v>4328</v>
      </c>
      <c r="K143" s="214">
        <f>VLOOKUP(C143,'出荷数2407-2506total250730101950'!B:F,5,0)</f>
        <v>2516</v>
      </c>
      <c r="L143" s="203">
        <f>VLOOKUP(C:C,total251219111800!B:F,5,0)</f>
        <v>1066</v>
      </c>
      <c r="M143" s="8"/>
      <c r="N143" s="21">
        <f>L143</f>
        <v>1066</v>
      </c>
      <c r="O143" s="44">
        <v>1885</v>
      </c>
      <c r="P143" s="44">
        <v>0</v>
      </c>
      <c r="Q143" s="44">
        <v>0</v>
      </c>
      <c r="R143" s="44">
        <v>0</v>
      </c>
      <c r="S143" s="44">
        <v>0</v>
      </c>
      <c r="T143" s="45">
        <v>0</v>
      </c>
      <c r="U143" s="45">
        <v>1885</v>
      </c>
      <c r="V143" s="45">
        <v>819</v>
      </c>
      <c r="W143" s="41">
        <v>0.56551724137931036</v>
      </c>
      <c r="X143" s="46"/>
      <c r="Y143" s="46"/>
    </row>
    <row r="144" spans="1:25">
      <c r="A144" s="29" t="s">
        <v>1180</v>
      </c>
      <c r="B144" s="30" t="s">
        <v>356</v>
      </c>
      <c r="C144" s="6" t="s">
        <v>71</v>
      </c>
      <c r="D144" s="20" t="s">
        <v>72</v>
      </c>
      <c r="E144" s="19"/>
      <c r="F144" s="19">
        <v>7932</v>
      </c>
      <c r="G144" s="21">
        <v>12477</v>
      </c>
      <c r="H144" s="21">
        <v>11864</v>
      </c>
      <c r="I144" s="8">
        <f>VLOOKUP(C144,'202310-202403出荷数total2403220951'!B:F,5,0)</f>
        <v>5131</v>
      </c>
      <c r="J144" s="203">
        <f>VLOOKUP(C144,'出荷数2307～2406total241008110618'!B:F,5,0)</f>
        <v>10642</v>
      </c>
      <c r="K144" s="214">
        <f>VLOOKUP(C144,'出荷数2407-2506total250730101950'!B:F,5,0)</f>
        <v>14478</v>
      </c>
      <c r="L144" s="203">
        <f>VLOOKUP(C:C,total251219111800!B:F,5,0)</f>
        <v>2802</v>
      </c>
      <c r="M144" s="8"/>
      <c r="N144" s="21">
        <f>L144</f>
        <v>2802</v>
      </c>
      <c r="O144" s="44">
        <v>9789</v>
      </c>
      <c r="P144" s="44">
        <v>940</v>
      </c>
      <c r="Q144" s="44">
        <v>0</v>
      </c>
      <c r="R144" s="44">
        <v>0</v>
      </c>
      <c r="S144" s="44">
        <v>0</v>
      </c>
      <c r="T144" s="45">
        <v>940</v>
      </c>
      <c r="U144" s="45">
        <v>9789</v>
      </c>
      <c r="V144" s="45">
        <v>6987</v>
      </c>
      <c r="W144" s="41">
        <v>0.2611613384285581</v>
      </c>
      <c r="X144" s="46"/>
      <c r="Y144" s="46"/>
    </row>
    <row r="145" spans="1:27">
      <c r="A145" s="29" t="s">
        <v>2948</v>
      </c>
      <c r="B145" s="30" t="s">
        <v>356</v>
      </c>
      <c r="C145" s="6" t="s">
        <v>1303</v>
      </c>
      <c r="D145" s="215" t="s">
        <v>1312</v>
      </c>
      <c r="E145" s="6"/>
      <c r="F145" s="6"/>
      <c r="G145" s="8"/>
      <c r="H145" s="21">
        <v>1451</v>
      </c>
      <c r="I145" s="213">
        <f>VLOOKUP(C145,'202310-202403出荷数total2403220951'!B:F,5,0)</f>
        <v>14330</v>
      </c>
      <c r="J145" s="203">
        <f>VLOOKUP(C145,'出荷数2307～2406total241008110618'!B:F,5,0)</f>
        <v>16068</v>
      </c>
      <c r="K145" s="214">
        <f>VLOOKUP(C145,'出荷数2407-2506total250730101950'!B:F,5,0)</f>
        <v>17473</v>
      </c>
      <c r="L145" s="203">
        <f>VLOOKUP(C:C,total251219111800!B:F,5,0)</f>
        <v>4175</v>
      </c>
      <c r="M145" s="211">
        <v>10000</v>
      </c>
      <c r="N145" s="211">
        <v>10000</v>
      </c>
      <c r="O145" s="44">
        <v>35404</v>
      </c>
      <c r="P145" s="44">
        <v>6170</v>
      </c>
      <c r="Q145" s="44">
        <v>0</v>
      </c>
      <c r="R145" s="44">
        <v>0</v>
      </c>
      <c r="S145" s="44">
        <v>6170</v>
      </c>
      <c r="T145" s="45">
        <v>0</v>
      </c>
      <c r="U145" s="45">
        <v>29234</v>
      </c>
      <c r="V145" s="45">
        <v>19234</v>
      </c>
      <c r="W145" s="204">
        <v>0.2405349497281955</v>
      </c>
      <c r="X145" s="46"/>
      <c r="Y145" s="46"/>
    </row>
    <row r="146" spans="1:27">
      <c r="A146" s="29" t="s">
        <v>1182</v>
      </c>
      <c r="B146" s="30" t="s">
        <v>356</v>
      </c>
      <c r="C146" s="6" t="s">
        <v>1287</v>
      </c>
      <c r="D146" s="215" t="s">
        <v>1313</v>
      </c>
      <c r="E146" s="6"/>
      <c r="F146" s="6"/>
      <c r="G146" s="8"/>
      <c r="H146" s="21">
        <v>83</v>
      </c>
      <c r="I146" s="8">
        <f>VLOOKUP(C146,'202310-202403出荷数total2403220951'!B:F,5,0)</f>
        <v>1108</v>
      </c>
      <c r="J146" s="203">
        <f>VLOOKUP(C146,'出荷数2307～2406total241008110618'!B:F,5,0)</f>
        <v>1156</v>
      </c>
      <c r="K146" s="214">
        <f>VLOOKUP(C146,'出荷数2407-2506total250730101950'!B:F,5,0)</f>
        <v>2088</v>
      </c>
      <c r="L146" s="203">
        <f>VLOOKUP(C:C,total251219111800!B:F,5,0)</f>
        <v>531</v>
      </c>
      <c r="M146" s="211">
        <v>4000</v>
      </c>
      <c r="N146" s="211">
        <v>4000</v>
      </c>
      <c r="O146" s="44">
        <v>15171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15171</v>
      </c>
      <c r="V146" s="45">
        <v>11171</v>
      </c>
      <c r="W146" s="204">
        <v>0.26366093204139479</v>
      </c>
      <c r="X146" s="46"/>
      <c r="Y146" s="46"/>
    </row>
    <row r="147" spans="1:27">
      <c r="A147" s="29" t="s">
        <v>1183</v>
      </c>
      <c r="B147" s="30" t="s">
        <v>356</v>
      </c>
      <c r="C147" s="6" t="s">
        <v>1288</v>
      </c>
      <c r="D147" s="215" t="s">
        <v>1314</v>
      </c>
      <c r="E147" s="6"/>
      <c r="F147" s="6"/>
      <c r="G147" s="8"/>
      <c r="H147" s="21">
        <v>813</v>
      </c>
      <c r="I147" s="8">
        <f>VLOOKUP(C147,'202310-202403出荷数total2403220951'!B:F,5,0)</f>
        <v>922</v>
      </c>
      <c r="J147" s="203">
        <f>VLOOKUP(C147,'出荷数2307～2406total241008110618'!B:F,5,0)</f>
        <v>2208</v>
      </c>
      <c r="K147" s="214">
        <f>VLOOKUP(C147,'出荷数2407-2506total250730101950'!B:F,5,0)</f>
        <v>4161</v>
      </c>
      <c r="L147" s="203">
        <f>VLOOKUP(C:C,total251219111800!B:F,5,0)</f>
        <v>934</v>
      </c>
      <c r="M147" s="211">
        <v>2000</v>
      </c>
      <c r="N147" s="211">
        <v>2000</v>
      </c>
      <c r="O147" s="44">
        <v>8259</v>
      </c>
      <c r="P147" s="44">
        <v>160</v>
      </c>
      <c r="Q147" s="44">
        <v>0</v>
      </c>
      <c r="R147" s="44">
        <v>0</v>
      </c>
      <c r="S147" s="44">
        <v>300</v>
      </c>
      <c r="T147" s="45">
        <v>-140</v>
      </c>
      <c r="U147" s="45">
        <v>7959</v>
      </c>
      <c r="V147" s="45">
        <v>5959</v>
      </c>
      <c r="W147" s="204">
        <v>0.23755790473928021</v>
      </c>
      <c r="X147" s="46"/>
      <c r="Y147" s="46"/>
    </row>
    <row r="148" spans="1:27">
      <c r="A148" s="29"/>
      <c r="B148" s="30" t="s">
        <v>356</v>
      </c>
      <c r="C148" s="6" t="s">
        <v>2968</v>
      </c>
      <c r="D148" s="215" t="s">
        <v>3003</v>
      </c>
      <c r="E148" s="6"/>
      <c r="F148" s="6"/>
      <c r="G148" s="8"/>
      <c r="H148" s="21"/>
      <c r="I148" s="8">
        <f>VLOOKUP(C148,'202310-202403出荷数total2403220951'!B:F,5,0)</f>
        <v>73</v>
      </c>
      <c r="J148" s="203">
        <f>VLOOKUP(C148,'出荷数2307～2406total241008110618'!B:F,5,0)</f>
        <v>401</v>
      </c>
      <c r="K148" s="214">
        <f>VLOOKUP(C148,'出荷数2407-2506total250730101950'!B:F,5,0)</f>
        <v>4524</v>
      </c>
      <c r="L148" s="203">
        <f>VLOOKUP(C:C,total251219111800!B:F,5,0)</f>
        <v>2517</v>
      </c>
      <c r="M148" s="211">
        <v>3500</v>
      </c>
      <c r="N148" s="211">
        <v>3500</v>
      </c>
      <c r="O148" s="44">
        <v>5359</v>
      </c>
      <c r="P148" s="44">
        <v>200</v>
      </c>
      <c r="Q148" s="44">
        <v>5000</v>
      </c>
      <c r="R148" s="44">
        <v>0</v>
      </c>
      <c r="S148" s="44">
        <v>500</v>
      </c>
      <c r="T148" s="45">
        <v>-300</v>
      </c>
      <c r="U148" s="45">
        <v>9859</v>
      </c>
      <c r="V148" s="45">
        <v>6359</v>
      </c>
      <c r="W148" s="204">
        <v>0.62960964202194636</v>
      </c>
      <c r="X148" s="46"/>
      <c r="Y148" s="46"/>
    </row>
    <row r="149" spans="1:27">
      <c r="A149" s="29"/>
      <c r="B149" s="30" t="s">
        <v>356</v>
      </c>
      <c r="C149" s="6" t="s">
        <v>3780</v>
      </c>
      <c r="D149" s="215" t="s">
        <v>3781</v>
      </c>
      <c r="E149" s="6"/>
      <c r="F149" s="6"/>
      <c r="G149" s="8"/>
      <c r="H149" s="21"/>
      <c r="I149" s="8" t="e">
        <f>VLOOKUP(C149,'202310-202403出荷数total2403220951'!B:F,5,0)</f>
        <v>#N/A</v>
      </c>
      <c r="J149" s="203" t="e">
        <f>VLOOKUP(C149,'出荷数2307～2406total241008110618'!B:F,5,0)</f>
        <v>#N/A</v>
      </c>
      <c r="K149" s="214">
        <f>VLOOKUP(C149,'出荷数2407-2506total250730101950'!B:F,5,0)</f>
        <v>4559</v>
      </c>
      <c r="L149" s="203">
        <f>VLOOKUP(C:C,total251219111800!B:F,5,0)</f>
        <v>1242</v>
      </c>
      <c r="M149" s="211">
        <v>4000</v>
      </c>
      <c r="N149" s="211">
        <v>3000</v>
      </c>
      <c r="O149" s="44">
        <v>3866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3866</v>
      </c>
      <c r="V149" s="45">
        <v>866</v>
      </c>
      <c r="W149" s="204">
        <v>0.7759958613554061</v>
      </c>
      <c r="X149" s="46"/>
      <c r="Y149" s="46"/>
    </row>
    <row r="150" spans="1:27">
      <c r="A150" s="29"/>
      <c r="B150" s="30" t="s">
        <v>356</v>
      </c>
      <c r="C150" s="6" t="s">
        <v>3794</v>
      </c>
      <c r="D150" s="215" t="s">
        <v>3795</v>
      </c>
      <c r="E150" s="6"/>
      <c r="F150" s="6"/>
      <c r="G150" s="8"/>
      <c r="H150" s="21"/>
      <c r="I150" s="8" t="e">
        <f>VLOOKUP(C150,'202310-202403出荷数total2403220951'!B:F,5,0)</f>
        <v>#N/A</v>
      </c>
      <c r="J150" s="203" t="e">
        <f>VLOOKUP(C150,'出荷数2307～2406total241008110618'!B:F,5,0)</f>
        <v>#N/A</v>
      </c>
      <c r="K150" s="214">
        <f>VLOOKUP(C150,'出荷数2407-2506total250730101950'!B:F,5,0)</f>
        <v>2384</v>
      </c>
      <c r="L150" s="203">
        <f>VLOOKUP(C:C,total251219111800!B:F,5,0)</f>
        <v>565</v>
      </c>
      <c r="M150" s="211">
        <v>1000</v>
      </c>
      <c r="N150" s="211">
        <v>1000</v>
      </c>
      <c r="O150" s="44">
        <v>1361</v>
      </c>
      <c r="P150" s="44">
        <v>1250</v>
      </c>
      <c r="Q150" s="44">
        <v>3000</v>
      </c>
      <c r="R150" s="44">
        <v>0</v>
      </c>
      <c r="S150" s="44">
        <v>1250</v>
      </c>
      <c r="T150" s="45">
        <v>0</v>
      </c>
      <c r="U150" s="45">
        <v>3111</v>
      </c>
      <c r="V150" s="45">
        <v>2111</v>
      </c>
      <c r="W150" s="204">
        <v>0.38299502106472616</v>
      </c>
      <c r="X150" s="46"/>
      <c r="Y150" s="46"/>
    </row>
    <row r="151" spans="1:27">
      <c r="A151" s="29"/>
      <c r="B151" s="30" t="s">
        <v>356</v>
      </c>
      <c r="C151" s="6" t="s">
        <v>3919</v>
      </c>
      <c r="D151" s="215" t="s">
        <v>3921</v>
      </c>
      <c r="E151" s="6"/>
      <c r="F151" s="6"/>
      <c r="G151" s="8"/>
      <c r="H151" s="21"/>
      <c r="I151" s="8"/>
      <c r="J151" s="203" t="e">
        <f>VLOOKUP(C151,'出荷数2307～2406total241008110618'!B:F,5,0)</f>
        <v>#N/A</v>
      </c>
      <c r="K151" s="214">
        <f>VLOOKUP(C151,'出荷数2407-2506total250730101950'!B:F,5,0)</f>
        <v>575</v>
      </c>
      <c r="L151" s="203">
        <f>VLOOKUP(C:C,total251219111800!B:F,5,0)</f>
        <v>168</v>
      </c>
      <c r="M151" s="211">
        <v>1000</v>
      </c>
      <c r="N151" s="211">
        <v>1000</v>
      </c>
      <c r="O151" s="44">
        <v>3257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3257</v>
      </c>
      <c r="V151" s="45">
        <v>2257</v>
      </c>
      <c r="W151" s="204"/>
      <c r="X151" s="46"/>
      <c r="Y151" s="46"/>
    </row>
    <row r="152" spans="1:27">
      <c r="A152" s="29"/>
      <c r="B152" s="30" t="s">
        <v>356</v>
      </c>
      <c r="C152" s="6" t="s">
        <v>3920</v>
      </c>
      <c r="D152" s="215" t="s">
        <v>3922</v>
      </c>
      <c r="E152" s="6"/>
      <c r="F152" s="6"/>
      <c r="G152" s="8"/>
      <c r="H152" s="21"/>
      <c r="I152" s="8"/>
      <c r="J152" s="203" t="e">
        <f>VLOOKUP(C152,'出荷数2307～2406total241008110618'!B:F,5,0)</f>
        <v>#N/A</v>
      </c>
      <c r="K152" s="214">
        <f>VLOOKUP(C152,'出荷数2407-2506total250730101950'!B:F,5,0)</f>
        <v>2333</v>
      </c>
      <c r="L152" s="203">
        <f>VLOOKUP(C:C,total251219111800!B:F,5,0)</f>
        <v>921</v>
      </c>
      <c r="M152" s="211">
        <v>2500</v>
      </c>
      <c r="N152" s="211">
        <v>2500</v>
      </c>
      <c r="O152" s="44">
        <v>6786</v>
      </c>
      <c r="P152" s="44">
        <v>710</v>
      </c>
      <c r="Q152" s="44">
        <v>0</v>
      </c>
      <c r="R152" s="44">
        <v>0</v>
      </c>
      <c r="S152" s="44">
        <v>1030</v>
      </c>
      <c r="T152" s="45">
        <v>-320</v>
      </c>
      <c r="U152" s="45">
        <v>5756</v>
      </c>
      <c r="V152" s="45">
        <v>3256</v>
      </c>
      <c r="W152" s="204"/>
      <c r="X152" s="46"/>
      <c r="Y152" s="46"/>
    </row>
    <row r="153" spans="1:27" s="152" customFormat="1">
      <c r="A153" s="144" t="s">
        <v>1184</v>
      </c>
      <c r="B153" s="145" t="s">
        <v>356</v>
      </c>
      <c r="C153" s="153" t="s">
        <v>1271</v>
      </c>
      <c r="D153" s="154" t="s">
        <v>2176</v>
      </c>
      <c r="E153" s="153"/>
      <c r="F153" s="146"/>
      <c r="G153" s="148"/>
      <c r="H153" s="148">
        <v>206</v>
      </c>
      <c r="I153" s="8">
        <f>VLOOKUP(C153,'202310-202403出荷数total2403220951'!B:F,5,0)</f>
        <v>266</v>
      </c>
      <c r="J153" s="203">
        <f>VLOOKUP(C153,'出荷数2307～2406total241008110618'!B:F,5,0)</f>
        <v>547</v>
      </c>
      <c r="K153" s="214">
        <f>VLOOKUP(C153,'出荷数2407-2506total250730101950'!B:F,5,0)</f>
        <v>251</v>
      </c>
      <c r="L153" s="203">
        <f>VLOOKUP(C:C,total251219111800!B:F,5,0)</f>
        <v>46</v>
      </c>
      <c r="M153" s="8"/>
      <c r="N153" s="21">
        <f>L153</f>
        <v>46</v>
      </c>
      <c r="O153" s="148">
        <v>37</v>
      </c>
      <c r="P153" s="148">
        <v>0</v>
      </c>
      <c r="Q153" s="44">
        <v>0</v>
      </c>
      <c r="R153" s="148">
        <v>0</v>
      </c>
      <c r="S153" s="148">
        <v>0</v>
      </c>
      <c r="T153" s="149">
        <v>0</v>
      </c>
      <c r="U153" s="149">
        <v>37</v>
      </c>
      <c r="V153" s="149">
        <v>-9</v>
      </c>
      <c r="W153" s="150">
        <v>1.2432432432432432</v>
      </c>
      <c r="X153" s="151"/>
      <c r="Y153" s="151"/>
      <c r="Z153" s="191"/>
      <c r="AA153" s="191"/>
    </row>
    <row r="154" spans="1:27">
      <c r="A154" s="29" t="s">
        <v>1185</v>
      </c>
      <c r="B154" s="30" t="s">
        <v>356</v>
      </c>
      <c r="C154" s="17" t="s">
        <v>2756</v>
      </c>
      <c r="D154" s="18" t="s">
        <v>2758</v>
      </c>
      <c r="E154" s="17"/>
      <c r="F154" s="6"/>
      <c r="G154" s="8"/>
      <c r="H154" s="21">
        <v>6496</v>
      </c>
      <c r="I154" s="8">
        <f>VLOOKUP(C154,'202310-202403出荷数total2403220951'!B:F,5,0)</f>
        <v>2470</v>
      </c>
      <c r="J154" s="203">
        <f>VLOOKUP(C154,'出荷数2307～2406total241008110618'!B:F,5,0)</f>
        <v>4707</v>
      </c>
      <c r="K154" s="214">
        <f>VLOOKUP(C154,'出荷数2407-2506total250730101950'!B:F,5,0)</f>
        <v>4443</v>
      </c>
      <c r="L154" s="203">
        <f>VLOOKUP(C:C,total251219111800!B:F,5,0)</f>
        <v>1677</v>
      </c>
      <c r="M154" s="8"/>
      <c r="N154" s="21">
        <f>L154</f>
        <v>1677</v>
      </c>
      <c r="O154" s="44">
        <v>980</v>
      </c>
      <c r="P154" s="44">
        <v>0</v>
      </c>
      <c r="Q154" s="44">
        <v>3000</v>
      </c>
      <c r="R154" s="44">
        <v>0</v>
      </c>
      <c r="S154" s="44">
        <v>0</v>
      </c>
      <c r="T154" s="45">
        <v>0</v>
      </c>
      <c r="U154" s="45">
        <v>3980</v>
      </c>
      <c r="V154" s="45">
        <v>2303</v>
      </c>
      <c r="W154" s="41">
        <v>1.7112244897959183</v>
      </c>
      <c r="X154" s="46"/>
      <c r="Y154" s="46"/>
    </row>
    <row r="155" spans="1:27" s="200" customFormat="1">
      <c r="A155" s="192" t="s">
        <v>1186</v>
      </c>
      <c r="B155" s="193" t="s">
        <v>356</v>
      </c>
      <c r="C155" s="235" t="s">
        <v>2757</v>
      </c>
      <c r="D155" s="236" t="s">
        <v>2759</v>
      </c>
      <c r="E155" s="235"/>
      <c r="F155" s="194"/>
      <c r="G155" s="196"/>
      <c r="H155" s="196">
        <v>0</v>
      </c>
      <c r="I155" s="196">
        <f>VLOOKUP(C155,'202310-202403出荷数total2403220951'!B:F,5,0)</f>
        <v>13</v>
      </c>
      <c r="J155" s="196">
        <f>VLOOKUP(C155,'出荷数2307～2406total241008110618'!B:F,5,0)</f>
        <v>28</v>
      </c>
      <c r="K155" s="214">
        <f>VLOOKUP(C155,'出荷数2407-2506total250730101950'!B:F,5,0)</f>
        <v>513</v>
      </c>
      <c r="L155" s="203" t="e">
        <f>VLOOKUP(C:C,total251219111800!B:F,5,0)</f>
        <v>#N/A</v>
      </c>
      <c r="M155" s="8"/>
      <c r="N155" s="21" t="e">
        <f>L155</f>
        <v>#N/A</v>
      </c>
      <c r="O155" s="196">
        <v>712</v>
      </c>
      <c r="P155" s="196">
        <v>0</v>
      </c>
      <c r="Q155" s="196">
        <v>0</v>
      </c>
      <c r="R155" s="196">
        <v>0</v>
      </c>
      <c r="S155" s="196">
        <v>0</v>
      </c>
      <c r="T155" s="197">
        <v>0</v>
      </c>
      <c r="U155" s="197">
        <v>712</v>
      </c>
      <c r="V155" s="197" t="e">
        <v>#N/A</v>
      </c>
      <c r="W155" s="198" t="e">
        <v>#N/A</v>
      </c>
      <c r="X155" s="199"/>
      <c r="Y155" s="199"/>
      <c r="Z155" s="201"/>
      <c r="AA155" s="201"/>
    </row>
    <row r="156" spans="1:27">
      <c r="A156" s="29" t="s">
        <v>1187</v>
      </c>
      <c r="B156" s="30" t="s">
        <v>356</v>
      </c>
      <c r="C156" s="17" t="s">
        <v>2917</v>
      </c>
      <c r="D156" s="18" t="s">
        <v>2936</v>
      </c>
      <c r="E156" s="17"/>
      <c r="F156" s="6"/>
      <c r="G156" s="8"/>
      <c r="H156" s="21">
        <v>96</v>
      </c>
      <c r="I156" s="213">
        <f>VLOOKUP(C156,'202310-202403出荷数total2403220951'!B:F,5,0)</f>
        <v>3711</v>
      </c>
      <c r="J156" s="203">
        <f>VLOOKUP(C156,'出荷数2307～2406total241008110618'!B:F,5,0)</f>
        <v>4435</v>
      </c>
      <c r="K156" s="214">
        <f>VLOOKUP(C156,'出荷数2407-2506total250730101950'!B:F,5,0)</f>
        <v>4851</v>
      </c>
      <c r="L156" s="203">
        <f>VLOOKUP(C:C,total251219111800!B:F,5,0)</f>
        <v>2252</v>
      </c>
      <c r="M156" s="211">
        <v>2500</v>
      </c>
      <c r="N156" s="211">
        <v>2500</v>
      </c>
      <c r="O156" s="44">
        <v>7484</v>
      </c>
      <c r="P156" s="44">
        <v>0</v>
      </c>
      <c r="Q156" s="44">
        <v>0</v>
      </c>
      <c r="R156" s="44">
        <v>0</v>
      </c>
      <c r="S156" s="44">
        <v>0</v>
      </c>
      <c r="T156" s="45">
        <v>0</v>
      </c>
      <c r="U156" s="45">
        <v>7484</v>
      </c>
      <c r="V156" s="45">
        <v>4984</v>
      </c>
      <c r="W156" s="41">
        <v>0.33404596472474613</v>
      </c>
      <c r="X156" s="46"/>
      <c r="Y156" s="46"/>
    </row>
    <row r="157" spans="1:27">
      <c r="A157" s="29" t="s">
        <v>1188</v>
      </c>
      <c r="B157" s="30" t="s">
        <v>356</v>
      </c>
      <c r="C157" s="17" t="s">
        <v>2918</v>
      </c>
      <c r="D157" s="18" t="s">
        <v>2937</v>
      </c>
      <c r="E157" s="17"/>
      <c r="F157" s="6"/>
      <c r="G157" s="8"/>
      <c r="H157" s="21">
        <v>0</v>
      </c>
      <c r="I157" s="8">
        <f>VLOOKUP(C157,'202310-202403出荷数total2403220951'!B:F,5,0)</f>
        <v>2</v>
      </c>
      <c r="J157" s="203">
        <f>VLOOKUP(C157,'出荷数2307～2406total241008110618'!B:F,5,0)</f>
        <v>314</v>
      </c>
      <c r="K157" s="214">
        <f>VLOOKUP(C157,'出荷数2407-2506total250730101950'!B:F,5,0)</f>
        <v>116</v>
      </c>
      <c r="L157" s="203">
        <f>VLOOKUP(C:C,total251219111800!B:F,5,0)</f>
        <v>323</v>
      </c>
      <c r="M157" s="211">
        <v>1000</v>
      </c>
      <c r="N157" s="211">
        <v>1000</v>
      </c>
      <c r="O157" s="44">
        <v>7420</v>
      </c>
      <c r="P157" s="44">
        <v>0</v>
      </c>
      <c r="Q157" s="44">
        <v>0</v>
      </c>
      <c r="R157" s="44">
        <v>0</v>
      </c>
      <c r="S157" s="44">
        <v>0</v>
      </c>
      <c r="T157" s="45">
        <v>0</v>
      </c>
      <c r="U157" s="45">
        <v>7420</v>
      </c>
      <c r="V157" s="45">
        <v>6420</v>
      </c>
      <c r="W157" s="41">
        <v>0.13477088948787061</v>
      </c>
      <c r="X157" s="46"/>
      <c r="Y157" s="46"/>
    </row>
    <row r="158" spans="1:27">
      <c r="A158" s="29" t="s">
        <v>1189</v>
      </c>
      <c r="B158" s="30" t="s">
        <v>356</v>
      </c>
      <c r="C158" s="17" t="s">
        <v>2919</v>
      </c>
      <c r="D158" s="18" t="s">
        <v>2938</v>
      </c>
      <c r="E158" s="17"/>
      <c r="F158" s="6"/>
      <c r="G158" s="8"/>
      <c r="H158" s="21">
        <v>2458</v>
      </c>
      <c r="I158" s="8">
        <f>VLOOKUP(C158,'202310-202403出荷数total2403220951'!B:F,5,0)</f>
        <v>174</v>
      </c>
      <c r="J158" s="203">
        <f>VLOOKUP(C158,'出荷数2307～2406total241008110618'!B:F,5,0)</f>
        <v>1177</v>
      </c>
      <c r="K158" s="214">
        <f>VLOOKUP(C158,'出荷数2407-2506total250730101950'!B:F,5,0)</f>
        <v>192</v>
      </c>
      <c r="L158" s="203">
        <f>VLOOKUP(C:C,total251219111800!B:F,5,0)</f>
        <v>84</v>
      </c>
      <c r="M158" s="8"/>
      <c r="N158" s="21">
        <f>L158</f>
        <v>84</v>
      </c>
      <c r="O158" s="44">
        <v>433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433</v>
      </c>
      <c r="V158" s="45">
        <v>349</v>
      </c>
      <c r="W158" s="41">
        <v>0.19399538106235567</v>
      </c>
      <c r="X158" s="46"/>
      <c r="Y158" s="46"/>
    </row>
    <row r="159" spans="1:27">
      <c r="A159" s="9"/>
      <c r="B159" s="30" t="s">
        <v>356</v>
      </c>
      <c r="C159" s="49" t="s">
        <v>3771</v>
      </c>
      <c r="D159" s="49" t="s">
        <v>3772</v>
      </c>
      <c r="E159" s="50"/>
      <c r="F159" s="50"/>
      <c r="G159" s="8"/>
      <c r="H159" s="8"/>
      <c r="I159" s="8" t="e">
        <f>VLOOKUP(C159,'202310-202403出荷数total2403220951'!B:F,5,0)</f>
        <v>#N/A</v>
      </c>
      <c r="J159" s="203">
        <f>VLOOKUP(C159,'出荷数2307～2406total241008110618'!B:F,5,0)</f>
        <v>254</v>
      </c>
      <c r="K159" s="214">
        <f>VLOOKUP(C159,'出荷数2407-2506total250730101950'!B:F,5,0)</f>
        <v>215</v>
      </c>
      <c r="L159" s="203">
        <f>VLOOKUP(C:C,total251219111800!B:F,5,0)</f>
        <v>83</v>
      </c>
      <c r="M159" s="211">
        <v>1500</v>
      </c>
      <c r="N159" s="211">
        <v>1500</v>
      </c>
      <c r="O159" s="44">
        <v>2920</v>
      </c>
      <c r="P159" s="44">
        <v>0</v>
      </c>
      <c r="Q159" s="44">
        <v>100</v>
      </c>
      <c r="R159" s="44">
        <v>0</v>
      </c>
      <c r="S159" s="44">
        <v>0</v>
      </c>
      <c r="T159" s="45">
        <v>0</v>
      </c>
      <c r="U159" s="45">
        <v>3020</v>
      </c>
      <c r="V159" s="45">
        <v>1520</v>
      </c>
      <c r="W159" s="41">
        <v>0.51369863013698636</v>
      </c>
      <c r="X159" s="13"/>
      <c r="Y159" s="13"/>
    </row>
    <row r="160" spans="1:27">
      <c r="A160" s="29" t="s">
        <v>1190</v>
      </c>
      <c r="B160" s="30" t="s">
        <v>356</v>
      </c>
      <c r="C160" s="17" t="s">
        <v>2920</v>
      </c>
      <c r="D160" s="18" t="s">
        <v>2939</v>
      </c>
      <c r="E160" s="17"/>
      <c r="F160" s="6"/>
      <c r="G160" s="8"/>
      <c r="H160" s="21">
        <v>1744</v>
      </c>
      <c r="I160" s="8">
        <f>VLOOKUP(C160,'202310-202403出荷数total2403220951'!B:F,5,0)</f>
        <v>1163</v>
      </c>
      <c r="J160" s="203">
        <f>VLOOKUP(C160,'出荷数2307～2406total241008110618'!B:F,5,0)</f>
        <v>1747</v>
      </c>
      <c r="K160" s="214">
        <f>VLOOKUP(C160,'出荷数2407-2506total250730101950'!B:F,5,0)</f>
        <v>1257</v>
      </c>
      <c r="L160" s="203">
        <f>VLOOKUP(C:C,total251219111800!B:F,5,0)</f>
        <v>174</v>
      </c>
      <c r="M160" s="8"/>
      <c r="N160" s="21">
        <f>L160</f>
        <v>174</v>
      </c>
      <c r="O160" s="44">
        <v>995</v>
      </c>
      <c r="P160" s="44">
        <v>100</v>
      </c>
      <c r="Q160" s="44">
        <v>0</v>
      </c>
      <c r="R160" s="44">
        <v>0</v>
      </c>
      <c r="S160" s="44">
        <v>300</v>
      </c>
      <c r="T160" s="45">
        <v>-200</v>
      </c>
      <c r="U160" s="45">
        <v>695</v>
      </c>
      <c r="V160" s="45">
        <v>521</v>
      </c>
      <c r="W160" s="41">
        <v>0.15890410958904111</v>
      </c>
      <c r="X160" s="46"/>
      <c r="Y160" s="46"/>
    </row>
    <row r="161" spans="1:25">
      <c r="A161" s="9"/>
      <c r="B161" s="2" t="s">
        <v>5</v>
      </c>
      <c r="C161" s="49" t="s">
        <v>2967</v>
      </c>
      <c r="D161" s="49" t="s">
        <v>2969</v>
      </c>
      <c r="E161" s="50"/>
      <c r="F161" s="50"/>
      <c r="G161" s="8"/>
      <c r="H161" s="21">
        <v>0</v>
      </c>
      <c r="I161" s="8">
        <f>VLOOKUP(C161,'202310-202403出荷数total2403220951'!B:F,5,0)</f>
        <v>109</v>
      </c>
      <c r="J161" s="203">
        <f>VLOOKUP(C161,'出荷数2307～2406total241008110618'!B:F,5,0)</f>
        <v>119</v>
      </c>
      <c r="K161" s="214">
        <f>VLOOKUP(C161,'出荷数2407-2506total250730101950'!B:F,5,0)</f>
        <v>8</v>
      </c>
      <c r="L161" s="203">
        <f>VLOOKUP(C:C,total251219111800!B:F,5,0)</f>
        <v>3</v>
      </c>
      <c r="M161" s="211">
        <v>1000</v>
      </c>
      <c r="N161" s="211">
        <v>1000</v>
      </c>
      <c r="O161" s="44">
        <v>3011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3011</v>
      </c>
      <c r="V161" s="45">
        <v>2011</v>
      </c>
      <c r="W161" s="41">
        <v>0.33211557622052473</v>
      </c>
      <c r="X161" s="13"/>
      <c r="Y161" s="13"/>
    </row>
    <row r="162" spans="1:25">
      <c r="A162" s="9"/>
      <c r="B162" s="2" t="s">
        <v>5</v>
      </c>
      <c r="C162" s="49" t="s">
        <v>2985</v>
      </c>
      <c r="D162" s="49" t="s">
        <v>3773</v>
      </c>
      <c r="E162" s="50"/>
      <c r="F162" s="50"/>
      <c r="G162" s="8"/>
      <c r="H162" s="21">
        <v>0</v>
      </c>
      <c r="I162" s="8">
        <f>VLOOKUP(C162,'202310-202403出荷数total2403220951'!B:F,5,0)</f>
        <v>6</v>
      </c>
      <c r="J162" s="203">
        <f>VLOOKUP(C162,'出荷数2307～2406total241008110618'!B:F,5,0)</f>
        <v>324</v>
      </c>
      <c r="K162" s="214">
        <f>VLOOKUP(C162,'出荷数2407-2506total250730101950'!B:F,5,0)</f>
        <v>1771</v>
      </c>
      <c r="L162" s="203">
        <f>VLOOKUP(C:C,total251219111800!B:F,5,0)</f>
        <v>116</v>
      </c>
      <c r="M162" s="211">
        <v>1000</v>
      </c>
      <c r="N162" s="211">
        <v>1000</v>
      </c>
      <c r="O162" s="44">
        <v>3877</v>
      </c>
      <c r="P162" s="44">
        <v>0</v>
      </c>
      <c r="Q162" s="44">
        <v>500</v>
      </c>
      <c r="R162" s="44">
        <v>0</v>
      </c>
      <c r="S162" s="44">
        <v>0</v>
      </c>
      <c r="T162" s="45">
        <v>0</v>
      </c>
      <c r="U162" s="45">
        <v>4377</v>
      </c>
      <c r="V162" s="45">
        <v>3377</v>
      </c>
      <c r="W162" s="41">
        <v>0.25793139025019346</v>
      </c>
      <c r="X162" s="13"/>
      <c r="Y162" s="13"/>
    </row>
    <row r="163" spans="1:25">
      <c r="A163" s="9"/>
      <c r="B163" s="2" t="s">
        <v>5</v>
      </c>
      <c r="C163" s="49" t="s">
        <v>2966</v>
      </c>
      <c r="D163" s="49" t="s">
        <v>2964</v>
      </c>
      <c r="E163" s="50"/>
      <c r="F163" s="50"/>
      <c r="G163" s="8"/>
      <c r="H163" s="21">
        <v>0</v>
      </c>
      <c r="I163" s="8">
        <f>VLOOKUP(C163,'202310-202403出荷数total2403220951'!B:F,5,0)</f>
        <v>2453</v>
      </c>
      <c r="J163" s="203">
        <f>VLOOKUP(C163,'出荷数2307～2406total241008110618'!B:F,5,0)</f>
        <v>3569</v>
      </c>
      <c r="K163" s="214">
        <f>VLOOKUP(C163,'出荷数2407-2506total250730101950'!B:F,5,0)</f>
        <v>9281</v>
      </c>
      <c r="L163" s="203">
        <f>VLOOKUP(C:C,total251219111800!B:F,5,0)</f>
        <v>1509</v>
      </c>
      <c r="M163" s="8"/>
      <c r="N163" s="21">
        <f>L163</f>
        <v>1509</v>
      </c>
      <c r="O163" s="44">
        <v>518</v>
      </c>
      <c r="P163" s="44">
        <v>1100</v>
      </c>
      <c r="Q163" s="44">
        <v>0</v>
      </c>
      <c r="R163" s="44">
        <v>0</v>
      </c>
      <c r="S163" s="44">
        <v>1600</v>
      </c>
      <c r="T163" s="45">
        <v>-500</v>
      </c>
      <c r="U163" s="45">
        <v>-1082</v>
      </c>
      <c r="V163" s="45">
        <v>-2591</v>
      </c>
      <c r="W163" s="41">
        <v>0.93263288009888756</v>
      </c>
      <c r="X163" s="13"/>
      <c r="Y163" s="13"/>
    </row>
    <row r="164" spans="1:25">
      <c r="A164" s="9"/>
      <c r="B164" s="2" t="s">
        <v>5</v>
      </c>
      <c r="C164" s="49" t="s">
        <v>2965</v>
      </c>
      <c r="D164" s="49" t="s">
        <v>2964</v>
      </c>
      <c r="E164" s="50"/>
      <c r="F164" s="50"/>
      <c r="G164" s="8"/>
      <c r="H164" s="21">
        <v>0</v>
      </c>
      <c r="I164" s="8">
        <f>VLOOKUP(C164,'202310-202403出荷数total2403220951'!B:F,5,0)</f>
        <v>1097</v>
      </c>
      <c r="J164" s="203">
        <f>VLOOKUP(C164,'出荷数2307～2406total241008110618'!B:F,5,0)</f>
        <v>2410</v>
      </c>
      <c r="K164" s="214">
        <f>VLOOKUP(C164,'出荷数2407-2506total250730101950'!B:F,5,0)</f>
        <v>11564</v>
      </c>
      <c r="L164" s="203">
        <f>VLOOKUP(C:C,total251219111800!B:F,5,0)</f>
        <v>1595</v>
      </c>
      <c r="M164" s="8"/>
      <c r="N164" s="21">
        <f>L164</f>
        <v>1595</v>
      </c>
      <c r="O164" s="44">
        <v>12</v>
      </c>
      <c r="P164" s="44">
        <v>200</v>
      </c>
      <c r="Q164" s="44">
        <v>0</v>
      </c>
      <c r="R164" s="44">
        <v>0</v>
      </c>
      <c r="S164" s="44">
        <v>850</v>
      </c>
      <c r="T164" s="45">
        <v>-650</v>
      </c>
      <c r="U164" s="45">
        <v>-838</v>
      </c>
      <c r="V164" s="45">
        <v>-2433</v>
      </c>
      <c r="W164" s="41">
        <v>7.5235849056603774</v>
      </c>
      <c r="X164" s="13"/>
      <c r="Y164" s="13"/>
    </row>
    <row r="165" spans="1:25">
      <c r="A165" s="9"/>
      <c r="B165" s="2" t="s">
        <v>5</v>
      </c>
      <c r="C165" s="49" t="s">
        <v>3763</v>
      </c>
      <c r="D165" s="49" t="s">
        <v>3766</v>
      </c>
      <c r="E165" s="50"/>
      <c r="F165" s="50"/>
      <c r="G165" s="8"/>
      <c r="H165" s="21">
        <v>0</v>
      </c>
      <c r="I165" s="8" t="e">
        <f>VLOOKUP(C165,'202310-202403出荷数total2403220951'!B:F,5,0)</f>
        <v>#N/A</v>
      </c>
      <c r="J165" s="203" t="e">
        <f>VLOOKUP(C165,'出荷数2307～2406total241008110618'!B:F,5,0)</f>
        <v>#N/A</v>
      </c>
      <c r="K165" s="214">
        <f>VLOOKUP(C165,'出荷数2407-2506total250730101950'!B:F,5,0)</f>
        <v>511</v>
      </c>
      <c r="L165" s="203">
        <f>VLOOKUP(C:C,total251219111800!B:F,5,0)</f>
        <v>1697</v>
      </c>
      <c r="M165" s="234">
        <v>1500</v>
      </c>
      <c r="N165" s="21">
        <f>L165</f>
        <v>1697</v>
      </c>
      <c r="O165" s="44">
        <v>1996</v>
      </c>
      <c r="P165" s="44">
        <v>100</v>
      </c>
      <c r="Q165" s="44">
        <v>0</v>
      </c>
      <c r="R165" s="44">
        <v>0</v>
      </c>
      <c r="S165" s="44">
        <v>100</v>
      </c>
      <c r="T165" s="45">
        <v>0</v>
      </c>
      <c r="U165" s="45">
        <v>1896</v>
      </c>
      <c r="V165" s="45">
        <v>199</v>
      </c>
      <c r="W165" s="41">
        <v>0.80963740458015265</v>
      </c>
      <c r="X165" s="13"/>
      <c r="Y165" s="13"/>
    </row>
    <row r="166" spans="1:25">
      <c r="A166" s="9"/>
      <c r="B166" s="2" t="s">
        <v>5</v>
      </c>
      <c r="C166" s="49" t="s">
        <v>3764</v>
      </c>
      <c r="D166" s="49" t="s">
        <v>3766</v>
      </c>
      <c r="E166" s="50"/>
      <c r="F166" s="50"/>
      <c r="G166" s="8"/>
      <c r="H166" s="21">
        <v>0</v>
      </c>
      <c r="I166" s="8" t="e">
        <f>VLOOKUP(C166,'202310-202403出荷数total2403220951'!B:F,5,0)</f>
        <v>#N/A</v>
      </c>
      <c r="J166" s="203" t="e">
        <f>VLOOKUP(C166,'出荷数2307～2406total241008110618'!B:F,5,0)</f>
        <v>#N/A</v>
      </c>
      <c r="K166" s="214">
        <f>VLOOKUP(C166,'出荷数2407-2506total250730101950'!B:F,5,0)</f>
        <v>498</v>
      </c>
      <c r="L166" s="203">
        <f>VLOOKUP(C:C,total251219111800!B:F,5,0)</f>
        <v>1857</v>
      </c>
      <c r="M166" s="234">
        <v>1500</v>
      </c>
      <c r="N166" s="21">
        <f>L166</f>
        <v>1857</v>
      </c>
      <c r="O166" s="44">
        <v>2181</v>
      </c>
      <c r="P166" s="44">
        <v>100</v>
      </c>
      <c r="Q166" s="44">
        <v>0</v>
      </c>
      <c r="R166" s="44">
        <v>0</v>
      </c>
      <c r="S166" s="44">
        <v>100</v>
      </c>
      <c r="T166" s="45">
        <v>0</v>
      </c>
      <c r="U166" s="45">
        <v>2081</v>
      </c>
      <c r="V166" s="45">
        <v>224</v>
      </c>
      <c r="W166" s="41">
        <v>0.81411661551950898</v>
      </c>
      <c r="X166" s="13"/>
      <c r="Y166" s="13"/>
    </row>
    <row r="167" spans="1:25">
      <c r="A167" s="9"/>
      <c r="B167" s="2" t="s">
        <v>5</v>
      </c>
      <c r="C167" s="49" t="s">
        <v>3765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499</v>
      </c>
      <c r="L167" s="203">
        <f>VLOOKUP(C:C,total251219111800!B:F,5,0)</f>
        <v>306</v>
      </c>
      <c r="M167" s="234">
        <v>1500</v>
      </c>
      <c r="N167" s="211">
        <v>1500</v>
      </c>
      <c r="O167" s="44">
        <v>2109</v>
      </c>
      <c r="P167" s="44">
        <v>0</v>
      </c>
      <c r="Q167" s="44">
        <v>0</v>
      </c>
      <c r="R167" s="44">
        <v>0</v>
      </c>
      <c r="S167" s="44">
        <v>0</v>
      </c>
      <c r="T167" s="45">
        <v>0</v>
      </c>
      <c r="U167" s="45">
        <v>2109</v>
      </c>
      <c r="V167" s="45">
        <v>609</v>
      </c>
      <c r="W167" s="41">
        <v>0.71123755334281646</v>
      </c>
      <c r="X167" s="13"/>
      <c r="Y167" s="13"/>
    </row>
    <row r="168" spans="1:25">
      <c r="A168" s="9"/>
      <c r="B168" s="2" t="s">
        <v>5</v>
      </c>
      <c r="C168" s="49" t="s">
        <v>3774</v>
      </c>
      <c r="D168" s="49" t="s">
        <v>3778</v>
      </c>
      <c r="E168" s="50"/>
      <c r="F168" s="50"/>
      <c r="G168" s="8"/>
      <c r="H168" s="21">
        <v>0</v>
      </c>
      <c r="I168" s="8">
        <f>VLOOKUP(C168,'202310-202403出荷数total2403220951'!B:F,5,0)</f>
        <v>3939</v>
      </c>
      <c r="J168" s="203">
        <f>VLOOKUP(C168,'出荷数2307～2406total241008110618'!B:F,5,0)</f>
        <v>8154</v>
      </c>
      <c r="K168" s="214">
        <f>VLOOKUP(C168,'出荷数2407-2506total250730101950'!B:F,5,0)</f>
        <v>10068</v>
      </c>
      <c r="L168" s="203">
        <f>VLOOKUP(C:C,total251219111800!B:F,5,0)</f>
        <v>5974</v>
      </c>
      <c r="M168" s="234">
        <v>3500</v>
      </c>
      <c r="N168" s="21">
        <f>L168</f>
        <v>5974</v>
      </c>
      <c r="O168" s="44">
        <v>16245</v>
      </c>
      <c r="P168" s="44">
        <v>1799</v>
      </c>
      <c r="Q168" s="44">
        <v>0</v>
      </c>
      <c r="R168" s="44">
        <v>0</v>
      </c>
      <c r="S168" s="44">
        <v>3248</v>
      </c>
      <c r="T168" s="45">
        <v>-1449</v>
      </c>
      <c r="U168" s="45">
        <v>12997</v>
      </c>
      <c r="V168" s="45">
        <v>7023</v>
      </c>
      <c r="W168" s="41">
        <v>0.33107958324096654</v>
      </c>
      <c r="X168" s="13"/>
      <c r="Y168" s="13"/>
    </row>
    <row r="169" spans="1:25">
      <c r="A169" s="9"/>
      <c r="B169" s="2" t="s">
        <v>5</v>
      </c>
      <c r="C169" s="49" t="s">
        <v>3775</v>
      </c>
      <c r="D169" s="49" t="s">
        <v>3778</v>
      </c>
      <c r="E169" s="50"/>
      <c r="F169" s="50"/>
      <c r="G169" s="8"/>
      <c r="H169" s="21">
        <v>0</v>
      </c>
      <c r="I169" s="8">
        <f>VLOOKUP(C169,'202310-202403出荷数total2403220951'!B:F,5,0)</f>
        <v>918</v>
      </c>
      <c r="J169" s="203">
        <f>VLOOKUP(C169,'出荷数2307～2406total241008110618'!B:F,5,0)</f>
        <v>1582</v>
      </c>
      <c r="K169" s="214">
        <f>VLOOKUP(C169,'出荷数2407-2506total250730101950'!B:F,5,0)</f>
        <v>2615</v>
      </c>
      <c r="L169" s="203">
        <f>VLOOKUP(C:C,total251219111800!B:F,5,0)</f>
        <v>425</v>
      </c>
      <c r="M169" s="234">
        <v>900</v>
      </c>
      <c r="N169" s="211">
        <v>900</v>
      </c>
      <c r="O169" s="44">
        <v>11250</v>
      </c>
      <c r="P169" s="44">
        <v>0</v>
      </c>
      <c r="Q169" s="44">
        <v>0</v>
      </c>
      <c r="R169" s="44">
        <v>0</v>
      </c>
      <c r="S169" s="44">
        <v>174</v>
      </c>
      <c r="T169" s="45">
        <v>-174</v>
      </c>
      <c r="U169" s="45">
        <v>11076</v>
      </c>
      <c r="V169" s="45">
        <v>10176</v>
      </c>
      <c r="W169" s="41">
        <v>0.08</v>
      </c>
      <c r="X169" s="13"/>
      <c r="Y169" s="13"/>
    </row>
    <row r="170" spans="1:25">
      <c r="A170" s="9"/>
      <c r="B170" s="2" t="s">
        <v>5</v>
      </c>
      <c r="C170" s="49" t="s">
        <v>3776</v>
      </c>
      <c r="D170" s="49" t="s">
        <v>3779</v>
      </c>
      <c r="E170" s="50"/>
      <c r="F170" s="50"/>
      <c r="G170" s="8"/>
      <c r="H170" s="21">
        <v>0</v>
      </c>
      <c r="I170" s="8">
        <f>VLOOKUP(C170,'202310-202403出荷数total2403220951'!B:F,5,0)</f>
        <v>7737</v>
      </c>
      <c r="J170" s="203">
        <f>VLOOKUP(C170,'出荷数2307～2406total241008110618'!B:F,5,0)</f>
        <v>12264</v>
      </c>
      <c r="K170" s="214">
        <f>VLOOKUP(C170,'出荷数2407-2506total250730101950'!B:F,5,0)</f>
        <v>10542</v>
      </c>
      <c r="L170" s="203">
        <f>VLOOKUP(C:C,total251219111800!B:F,5,0)</f>
        <v>4084</v>
      </c>
      <c r="M170" s="234">
        <v>7500</v>
      </c>
      <c r="N170" s="211">
        <v>6000</v>
      </c>
      <c r="O170" s="44">
        <v>8715</v>
      </c>
      <c r="P170" s="44">
        <v>1417</v>
      </c>
      <c r="Q170" s="44">
        <v>0</v>
      </c>
      <c r="R170" s="44">
        <v>0</v>
      </c>
      <c r="S170" s="44">
        <v>950</v>
      </c>
      <c r="T170" s="45">
        <v>467</v>
      </c>
      <c r="U170" s="45">
        <v>7765</v>
      </c>
      <c r="V170" s="45">
        <v>1765</v>
      </c>
      <c r="W170" s="41">
        <v>0.59218318199763131</v>
      </c>
      <c r="X170" s="13"/>
      <c r="Y170" s="13"/>
    </row>
    <row r="171" spans="1:25">
      <c r="A171" s="9"/>
      <c r="B171" s="2" t="s">
        <v>5</v>
      </c>
      <c r="C171" s="49" t="s">
        <v>3777</v>
      </c>
      <c r="D171" s="49" t="s">
        <v>3779</v>
      </c>
      <c r="E171" s="50"/>
      <c r="F171" s="50"/>
      <c r="G171" s="8"/>
      <c r="H171" s="21">
        <v>0</v>
      </c>
      <c r="I171" s="8">
        <f>VLOOKUP(C171,'202310-202403出荷数total2403220951'!B:F,5,0)</f>
        <v>680</v>
      </c>
      <c r="J171" s="203">
        <f>VLOOKUP(C171,'出荷数2307～2406total241008110618'!B:F,5,0)</f>
        <v>1532</v>
      </c>
      <c r="K171" s="214">
        <f>VLOOKUP(C171,'出荷数2407-2506total250730101950'!B:F,5,0)</f>
        <v>1690</v>
      </c>
      <c r="L171" s="203">
        <f>VLOOKUP(C:C,total251219111800!B:F,5,0)</f>
        <v>547</v>
      </c>
      <c r="M171" s="234">
        <v>1000</v>
      </c>
      <c r="N171" s="211">
        <v>1000</v>
      </c>
      <c r="O171" s="44">
        <v>2233</v>
      </c>
      <c r="P171" s="44">
        <v>0</v>
      </c>
      <c r="Q171" s="44">
        <v>0</v>
      </c>
      <c r="R171" s="44">
        <v>0</v>
      </c>
      <c r="S171" s="44">
        <v>0</v>
      </c>
      <c r="T171" s="45">
        <v>0</v>
      </c>
      <c r="U171" s="45">
        <v>2233</v>
      </c>
      <c r="V171" s="45">
        <v>1233</v>
      </c>
      <c r="W171" s="41">
        <v>0.4478280340349306</v>
      </c>
      <c r="X171" s="13"/>
      <c r="Y171" s="13"/>
    </row>
    <row r="172" spans="1:25">
      <c r="A172" s="9"/>
      <c r="B172" s="2" t="s">
        <v>5</v>
      </c>
      <c r="C172" s="49" t="s">
        <v>3923</v>
      </c>
      <c r="D172" s="49" t="s">
        <v>3935</v>
      </c>
      <c r="E172" s="50"/>
      <c r="F172" s="50"/>
      <c r="G172" s="8"/>
      <c r="H172" s="21">
        <v>0</v>
      </c>
      <c r="I172" s="8" t="e">
        <f>VLOOKUP(C172,'202310-202403出荷数total2403220951'!B:F,5,0)</f>
        <v>#N/A</v>
      </c>
      <c r="J172" s="203" t="e">
        <f>VLOOKUP(C172,'出荷数2307～2406total241008110618'!B:F,5,0)</f>
        <v>#N/A</v>
      </c>
      <c r="K172" s="214">
        <f>VLOOKUP(C172,'出荷数2407-2506total250730101950'!B:F,5,0)</f>
        <v>598</v>
      </c>
      <c r="L172" s="203">
        <f>VLOOKUP(C:C,total251219111800!B:F,5,0)</f>
        <v>356</v>
      </c>
      <c r="M172" s="234">
        <v>1500</v>
      </c>
      <c r="N172" s="211">
        <v>1500</v>
      </c>
      <c r="O172" s="44">
        <v>4615</v>
      </c>
      <c r="P172" s="44">
        <v>400</v>
      </c>
      <c r="Q172" s="44">
        <v>0</v>
      </c>
      <c r="R172" s="44">
        <v>0</v>
      </c>
      <c r="S172" s="44">
        <v>500</v>
      </c>
      <c r="T172" s="45">
        <v>-100</v>
      </c>
      <c r="U172" s="45">
        <v>4115</v>
      </c>
      <c r="V172" s="45">
        <v>2615</v>
      </c>
      <c r="W172" s="41">
        <v>0.29910269192422734</v>
      </c>
      <c r="X172" s="13"/>
      <c r="Y172" s="13"/>
    </row>
    <row r="173" spans="1:25">
      <c r="A173" s="9"/>
      <c r="B173" s="2" t="s">
        <v>5</v>
      </c>
      <c r="C173" s="49" t="s">
        <v>3924</v>
      </c>
      <c r="D173" s="49" t="s">
        <v>3936</v>
      </c>
      <c r="E173" s="50"/>
      <c r="F173" s="50"/>
      <c r="G173" s="8"/>
      <c r="H173" s="21">
        <v>0</v>
      </c>
      <c r="I173" s="8" t="e">
        <f>VLOOKUP(C173,'202310-202403出荷数total2403220951'!B:F,5,0)</f>
        <v>#N/A</v>
      </c>
      <c r="J173" s="203" t="e">
        <f>VLOOKUP(C173,'出荷数2307～2406total241008110618'!B:F,5,0)</f>
        <v>#N/A</v>
      </c>
      <c r="K173" s="214">
        <f>VLOOKUP(C173,'出荷数2407-2506total250730101950'!B:F,5,0)</f>
        <v>2001</v>
      </c>
      <c r="L173" s="203">
        <f>VLOOKUP(C:C,total251219111800!B:F,5,0)</f>
        <v>2859</v>
      </c>
      <c r="M173" s="234">
        <v>2500</v>
      </c>
      <c r="N173" s="21">
        <f>L173</f>
        <v>2859</v>
      </c>
      <c r="O173" s="44">
        <v>9744</v>
      </c>
      <c r="P173" s="44">
        <v>4840</v>
      </c>
      <c r="Q173" s="44">
        <v>0</v>
      </c>
      <c r="R173" s="44">
        <v>0</v>
      </c>
      <c r="S173" s="44">
        <v>5040</v>
      </c>
      <c r="T173" s="45">
        <v>-200</v>
      </c>
      <c r="U173" s="45">
        <v>4704</v>
      </c>
      <c r="V173" s="45">
        <v>1845</v>
      </c>
      <c r="W173" s="41">
        <v>0.19603675260559517</v>
      </c>
      <c r="X173" s="13"/>
      <c r="Y173" s="13"/>
    </row>
    <row r="174" spans="1:25">
      <c r="A174" s="9"/>
      <c r="B174" s="2" t="s">
        <v>5</v>
      </c>
      <c r="C174" s="49" t="s">
        <v>3925</v>
      </c>
      <c r="D174" s="49" t="s">
        <v>3934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122</v>
      </c>
      <c r="L174" s="203">
        <f>VLOOKUP(C:C,total251219111800!B:F,5,0)</f>
        <v>420</v>
      </c>
      <c r="M174" s="234">
        <v>2000</v>
      </c>
      <c r="N174" s="211">
        <v>1500</v>
      </c>
      <c r="O174" s="44">
        <v>3533</v>
      </c>
      <c r="P174" s="44">
        <v>78</v>
      </c>
      <c r="Q174" s="44">
        <v>0</v>
      </c>
      <c r="R174" s="44">
        <v>0</v>
      </c>
      <c r="S174" s="44">
        <v>78</v>
      </c>
      <c r="T174" s="45">
        <v>0</v>
      </c>
      <c r="U174" s="45">
        <v>3455</v>
      </c>
      <c r="V174" s="45">
        <v>1955</v>
      </c>
      <c r="W174" s="41">
        <v>0.41539739684297977</v>
      </c>
      <c r="X174" s="13"/>
      <c r="Y174" s="13"/>
    </row>
    <row r="175" spans="1:25">
      <c r="A175" s="9"/>
      <c r="B175" s="2" t="s">
        <v>5</v>
      </c>
      <c r="C175" s="49" t="s">
        <v>3926</v>
      </c>
      <c r="D175" s="49" t="s">
        <v>3933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488</v>
      </c>
      <c r="L175" s="203">
        <f>VLOOKUP(C:C,total251219111800!B:F,5,0)</f>
        <v>558</v>
      </c>
      <c r="M175" s="234">
        <v>2000</v>
      </c>
      <c r="N175" s="211">
        <v>1500</v>
      </c>
      <c r="O175" s="44">
        <v>1686</v>
      </c>
      <c r="P175" s="44">
        <v>0</v>
      </c>
      <c r="Q175" s="44">
        <v>0</v>
      </c>
      <c r="R175" s="44">
        <v>0</v>
      </c>
      <c r="S175" s="44">
        <v>0</v>
      </c>
      <c r="T175" s="45">
        <v>0</v>
      </c>
      <c r="U175" s="45">
        <v>1686</v>
      </c>
      <c r="V175" s="45">
        <v>186</v>
      </c>
      <c r="W175" s="41">
        <v>0.88967971530249113</v>
      </c>
      <c r="X175" s="13"/>
      <c r="Y175" s="13"/>
    </row>
    <row r="176" spans="1:25">
      <c r="A176" s="9"/>
      <c r="B176" s="2" t="s">
        <v>5</v>
      </c>
      <c r="C176" s="49" t="s">
        <v>3927</v>
      </c>
      <c r="D176" s="49" t="s">
        <v>3932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453</v>
      </c>
      <c r="L176" s="203">
        <f>VLOOKUP(C:C,total251219111800!B:F,5,0)</f>
        <v>445</v>
      </c>
      <c r="M176" s="234">
        <v>2000</v>
      </c>
      <c r="N176" s="211">
        <v>1500</v>
      </c>
      <c r="O176" s="44">
        <v>2257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2257</v>
      </c>
      <c r="V176" s="45">
        <v>757</v>
      </c>
      <c r="W176" s="41">
        <v>0.664599025254763</v>
      </c>
      <c r="X176" s="13"/>
      <c r="Y176" s="13"/>
    </row>
    <row r="177" spans="1:27">
      <c r="A177" s="9"/>
      <c r="B177" s="2" t="s">
        <v>5</v>
      </c>
      <c r="C177" s="49" t="s">
        <v>3928</v>
      </c>
      <c r="D177" s="49" t="s">
        <v>3931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208</v>
      </c>
      <c r="L177" s="203">
        <f>VLOOKUP(C:C,total251219111800!B:F,5,0)</f>
        <v>608</v>
      </c>
      <c r="M177" s="234">
        <v>2000</v>
      </c>
      <c r="N177" s="211">
        <v>1500</v>
      </c>
      <c r="O177" s="44">
        <v>1980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1980</v>
      </c>
      <c r="V177" s="45">
        <v>480</v>
      </c>
      <c r="W177" s="41">
        <v>0.75757575757575757</v>
      </c>
      <c r="X177" s="13"/>
      <c r="Y177" s="13"/>
    </row>
    <row r="178" spans="1:27">
      <c r="A178" s="9"/>
      <c r="B178" s="2" t="s">
        <v>5</v>
      </c>
      <c r="C178" s="49" t="s">
        <v>3929</v>
      </c>
      <c r="D178" s="49" t="s">
        <v>3930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105</v>
      </c>
      <c r="L178" s="203">
        <f>VLOOKUP(C:C,total251219111800!B:F,5,0)</f>
        <v>1519</v>
      </c>
      <c r="M178" s="234">
        <v>2000</v>
      </c>
      <c r="N178" s="211">
        <v>1500</v>
      </c>
      <c r="O178" s="44">
        <v>896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896</v>
      </c>
      <c r="V178" s="45">
        <v>-604</v>
      </c>
      <c r="W178" s="41">
        <v>1.6741071428571428</v>
      </c>
      <c r="X178" s="13"/>
      <c r="Y178" s="13"/>
    </row>
    <row r="179" spans="1:27" s="200" customFormat="1">
      <c r="A179" s="243"/>
      <c r="B179" s="257" t="s">
        <v>5</v>
      </c>
      <c r="C179" s="258" t="s">
        <v>3937</v>
      </c>
      <c r="D179" s="258" t="s">
        <v>3938</v>
      </c>
      <c r="E179" s="259"/>
      <c r="F179" s="259"/>
      <c r="G179" s="196"/>
      <c r="H179" s="196">
        <v>0</v>
      </c>
      <c r="I179" s="196" t="e">
        <f>VLOOKUP(C179,'202310-202403出荷数total2403220951'!B:F,5,0)</f>
        <v>#N/A</v>
      </c>
      <c r="J179" s="196" t="e">
        <f>VLOOKUP(C179,'出荷数2307～2406total241008110618'!B:F,5,0)</f>
        <v>#N/A</v>
      </c>
      <c r="K179" s="214">
        <f>VLOOKUP(C179,'出荷数2407-2506total250730101950'!B:F,5,0)</f>
        <v>1322</v>
      </c>
      <c r="L179" s="203">
        <f>VLOOKUP(C:C,total251219111800!B:F,5,0)</f>
        <v>58</v>
      </c>
      <c r="M179" s="281">
        <v>1500</v>
      </c>
      <c r="N179" s="211">
        <v>1500</v>
      </c>
      <c r="O179" s="196">
        <v>20</v>
      </c>
      <c r="P179" s="196">
        <v>0</v>
      </c>
      <c r="Q179" s="196">
        <v>0</v>
      </c>
      <c r="R179" s="196">
        <v>0</v>
      </c>
      <c r="S179" s="196">
        <v>0</v>
      </c>
      <c r="T179" s="197">
        <v>0</v>
      </c>
      <c r="U179" s="197">
        <v>20</v>
      </c>
      <c r="V179" s="197">
        <v>-1480</v>
      </c>
      <c r="W179" s="198">
        <v>75</v>
      </c>
      <c r="X179" s="243"/>
      <c r="Y179" s="243"/>
      <c r="Z179" s="201"/>
      <c r="AA179" s="201"/>
    </row>
    <row r="180" spans="1:27">
      <c r="A180" s="9"/>
      <c r="B180" s="2" t="s">
        <v>5</v>
      </c>
      <c r="C180" s="49" t="s">
        <v>3941</v>
      </c>
      <c r="D180" s="49" t="s">
        <v>3943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32</v>
      </c>
      <c r="L180" s="203">
        <f>VLOOKUP(C:C,total251219111800!B:F,5,0)</f>
        <v>306</v>
      </c>
      <c r="M180" s="234">
        <v>1000</v>
      </c>
      <c r="N180" s="211">
        <v>1000</v>
      </c>
      <c r="O180" s="44">
        <v>4525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4525</v>
      </c>
      <c r="V180" s="45">
        <v>3525</v>
      </c>
      <c r="W180" s="41">
        <v>0.22099447513812154</v>
      </c>
      <c r="X180" s="46"/>
      <c r="Y180" s="46"/>
    </row>
    <row r="181" spans="1:27">
      <c r="A181" s="9"/>
      <c r="B181" s="2" t="s">
        <v>5</v>
      </c>
      <c r="C181" s="49" t="s">
        <v>3942</v>
      </c>
      <c r="D181" s="49" t="s">
        <v>3943</v>
      </c>
      <c r="E181" s="50"/>
      <c r="F181" s="50"/>
      <c r="G181" s="8"/>
      <c r="H181" s="21">
        <v>0</v>
      </c>
      <c r="I181" s="8" t="e">
        <f>VLOOKUP(C181,'202310-202403出荷数total2403220951'!B:F,5,0)</f>
        <v>#N/A</v>
      </c>
      <c r="J181" s="203" t="e">
        <f>VLOOKUP(C181,'出荷数2307～2406total241008110618'!B:F,5,0)</f>
        <v>#N/A</v>
      </c>
      <c r="K181" s="214">
        <f>VLOOKUP(C181,'出荷数2407-2506total250730101950'!B:F,5,0)</f>
        <v>33</v>
      </c>
      <c r="L181" s="203">
        <f>VLOOKUP(C:C,total251219111800!B:F,5,0)</f>
        <v>198</v>
      </c>
      <c r="M181" s="234">
        <v>1000</v>
      </c>
      <c r="N181" s="211">
        <v>1000</v>
      </c>
      <c r="O181" s="44">
        <v>5077</v>
      </c>
      <c r="P181" s="44">
        <v>0</v>
      </c>
      <c r="Q181" s="44">
        <v>0</v>
      </c>
      <c r="R181" s="44">
        <v>0</v>
      </c>
      <c r="S181" s="44">
        <v>0</v>
      </c>
      <c r="T181" s="45">
        <v>0</v>
      </c>
      <c r="U181" s="45">
        <v>5077</v>
      </c>
      <c r="V181" s="45">
        <v>4077</v>
      </c>
      <c r="W181" s="41">
        <v>0.19696671262556628</v>
      </c>
      <c r="X181" s="46"/>
      <c r="Y181" s="46"/>
    </row>
    <row r="182" spans="1:27">
      <c r="A182" s="9"/>
      <c r="B182" s="2" t="s">
        <v>5</v>
      </c>
      <c r="C182" s="49" t="s">
        <v>3944</v>
      </c>
      <c r="D182" s="49" t="s">
        <v>3945</v>
      </c>
      <c r="E182" s="50"/>
      <c r="F182" s="50"/>
      <c r="G182" s="8"/>
      <c r="H182" s="21"/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75</v>
      </c>
      <c r="L182" s="203">
        <f>VLOOKUP(C:C,total251219111800!B:F,5,0)</f>
        <v>907</v>
      </c>
      <c r="M182" s="234">
        <v>1000</v>
      </c>
      <c r="N182" s="211">
        <v>1000</v>
      </c>
      <c r="O182" s="44">
        <v>5146</v>
      </c>
      <c r="P182" s="44">
        <v>3740</v>
      </c>
      <c r="Q182" s="44">
        <v>0</v>
      </c>
      <c r="R182" s="44">
        <v>0</v>
      </c>
      <c r="S182" s="44">
        <v>3740</v>
      </c>
      <c r="T182" s="45">
        <v>0</v>
      </c>
      <c r="U182" s="45">
        <v>1406</v>
      </c>
      <c r="V182" s="45">
        <v>406</v>
      </c>
      <c r="W182" s="41">
        <v>0.11253657438667566</v>
      </c>
      <c r="X182" s="46"/>
      <c r="Y182" s="46"/>
    </row>
    <row r="183" spans="1:27">
      <c r="A183" s="9"/>
      <c r="B183" s="2" t="s">
        <v>5</v>
      </c>
      <c r="C183" s="49" t="s">
        <v>3946</v>
      </c>
      <c r="D183" s="49" t="s">
        <v>3947</v>
      </c>
      <c r="E183" s="50"/>
      <c r="F183" s="50"/>
      <c r="G183" s="8"/>
      <c r="H183" s="21"/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1140</v>
      </c>
      <c r="L183" s="203">
        <f>VLOOKUP(C:C,total251219111800!B:F,5,0)</f>
        <v>346</v>
      </c>
      <c r="M183" s="234">
        <v>1000</v>
      </c>
      <c r="N183" s="211">
        <v>1000</v>
      </c>
      <c r="O183" s="44">
        <v>4352</v>
      </c>
      <c r="P183" s="44">
        <v>200</v>
      </c>
      <c r="Q183" s="44">
        <v>0</v>
      </c>
      <c r="R183" s="44">
        <v>0</v>
      </c>
      <c r="S183" s="44">
        <v>100</v>
      </c>
      <c r="T183" s="45">
        <v>100</v>
      </c>
      <c r="U183" s="45">
        <v>4252</v>
      </c>
      <c r="V183" s="45">
        <v>3252</v>
      </c>
      <c r="W183" s="41">
        <v>0.21968365553602812</v>
      </c>
      <c r="X183" s="46"/>
      <c r="Y183" s="46"/>
    </row>
    <row r="184" spans="1:27">
      <c r="A184" s="9"/>
      <c r="B184" s="2" t="s">
        <v>5</v>
      </c>
      <c r="C184" s="49" t="s">
        <v>4075</v>
      </c>
      <c r="D184" s="49" t="s">
        <v>4078</v>
      </c>
      <c r="E184" s="50"/>
      <c r="F184" s="50"/>
      <c r="G184" s="8"/>
      <c r="H184" s="21">
        <v>0</v>
      </c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1187</v>
      </c>
      <c r="L184" s="203">
        <f>VLOOKUP(C:C,total251219111800!B:F,5,0)</f>
        <v>568</v>
      </c>
      <c r="M184" s="213"/>
      <c r="N184" s="21">
        <f>L184</f>
        <v>568</v>
      </c>
      <c r="O184" s="44">
        <v>155</v>
      </c>
      <c r="P184" s="44">
        <v>500</v>
      </c>
      <c r="Q184" s="44">
        <v>0</v>
      </c>
      <c r="R184" s="44">
        <v>0</v>
      </c>
      <c r="S184" s="44">
        <v>500</v>
      </c>
      <c r="T184" s="45">
        <v>0</v>
      </c>
      <c r="U184" s="45">
        <v>-345</v>
      </c>
      <c r="V184" s="45">
        <v>-913</v>
      </c>
      <c r="W184" s="41">
        <v>0.86717557251908395</v>
      </c>
      <c r="X184" s="13"/>
      <c r="Y184" s="13"/>
    </row>
    <row r="185" spans="1:27">
      <c r="A185" s="9"/>
      <c r="B185" s="2" t="s">
        <v>5</v>
      </c>
      <c r="C185" s="49" t="s">
        <v>4076</v>
      </c>
      <c r="D185" s="49" t="s">
        <v>4079</v>
      </c>
      <c r="E185" s="50"/>
      <c r="F185" s="50"/>
      <c r="G185" s="8"/>
      <c r="H185" s="21">
        <v>0</v>
      </c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2054</v>
      </c>
      <c r="L185" s="203">
        <f>VLOOKUP(C:C,total251219111800!B:F,5,0)</f>
        <v>1590</v>
      </c>
      <c r="M185" s="213"/>
      <c r="N185" s="21">
        <f>L185</f>
        <v>1590</v>
      </c>
      <c r="O185" s="44">
        <v>874</v>
      </c>
      <c r="P185" s="44">
        <v>300</v>
      </c>
      <c r="Q185" s="44">
        <v>0</v>
      </c>
      <c r="R185" s="44">
        <v>0</v>
      </c>
      <c r="S185" s="44">
        <v>300</v>
      </c>
      <c r="T185" s="45">
        <v>0</v>
      </c>
      <c r="U185" s="45">
        <v>574</v>
      </c>
      <c r="V185" s="45">
        <v>-1016</v>
      </c>
      <c r="W185" s="41">
        <v>1.354344122657581</v>
      </c>
      <c r="X185" s="13"/>
      <c r="Y185" s="13"/>
    </row>
    <row r="186" spans="1:27">
      <c r="A186" s="9"/>
      <c r="B186" s="2" t="s">
        <v>5</v>
      </c>
      <c r="C186" s="49" t="s">
        <v>4089</v>
      </c>
      <c r="D186" s="49" t="s">
        <v>4090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81</v>
      </c>
      <c r="L186" s="203">
        <f>VLOOKUP(C:C,total251219111800!B:F,5,0)</f>
        <v>766</v>
      </c>
      <c r="M186" s="234">
        <v>1500</v>
      </c>
      <c r="N186" s="211">
        <v>1500</v>
      </c>
      <c r="O186" s="44">
        <v>1878</v>
      </c>
      <c r="P186" s="44">
        <v>150</v>
      </c>
      <c r="Q186" s="44">
        <v>3000</v>
      </c>
      <c r="R186" s="44">
        <v>0</v>
      </c>
      <c r="S186" s="44">
        <v>1050</v>
      </c>
      <c r="T186" s="45">
        <v>-900</v>
      </c>
      <c r="U186" s="45">
        <v>3828</v>
      </c>
      <c r="V186" s="45">
        <v>2328</v>
      </c>
      <c r="W186" s="41">
        <v>0.73964497041420119</v>
      </c>
      <c r="X186" s="13"/>
      <c r="Y186" s="13"/>
    </row>
    <row r="187" spans="1:27">
      <c r="A187" s="9"/>
      <c r="B187" s="2" t="s">
        <v>5</v>
      </c>
      <c r="C187" s="49" t="s">
        <v>4091</v>
      </c>
      <c r="D187" s="49" t="s">
        <v>4092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75</v>
      </c>
      <c r="L187" s="203">
        <f>VLOOKUP(C:C,total251219111800!B:F,5,0)</f>
        <v>2260</v>
      </c>
      <c r="M187" s="8"/>
      <c r="N187" s="21">
        <f>L187</f>
        <v>2260</v>
      </c>
      <c r="O187" s="44">
        <v>3040</v>
      </c>
      <c r="P187" s="44">
        <v>12600</v>
      </c>
      <c r="Q187" s="44">
        <v>6000</v>
      </c>
      <c r="R187" s="44">
        <v>0</v>
      </c>
      <c r="S187" s="44">
        <v>12700</v>
      </c>
      <c r="T187" s="45">
        <v>-100</v>
      </c>
      <c r="U187" s="45">
        <v>-3660</v>
      </c>
      <c r="V187" s="45">
        <v>-5920</v>
      </c>
      <c r="W187" s="41">
        <v>0.14450127877237851</v>
      </c>
      <c r="X187" s="13" t="s">
        <v>2746</v>
      </c>
      <c r="Y187" s="13" t="s">
        <v>2746</v>
      </c>
    </row>
    <row r="188" spans="1:27">
      <c r="A188" s="9"/>
      <c r="B188" s="2" t="s">
        <v>5</v>
      </c>
      <c r="C188" s="49" t="s">
        <v>4181</v>
      </c>
      <c r="D188" s="50" t="s">
        <v>4189</v>
      </c>
      <c r="E188" s="50"/>
      <c r="F188" s="50"/>
      <c r="G188" s="8"/>
      <c r="H188" s="21"/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 t="e">
        <f>VLOOKUP(C188,'出荷数2407-2506total250730101950'!B:F,5,0)</f>
        <v>#N/A</v>
      </c>
      <c r="L188" s="203">
        <f>VLOOKUP(C:C,total251219111800!B:F,5,0)</f>
        <v>147</v>
      </c>
      <c r="M188" s="213">
        <v>1000</v>
      </c>
      <c r="N188" s="211">
        <v>1000</v>
      </c>
      <c r="O188" s="44">
        <v>2808</v>
      </c>
      <c r="P188" s="44">
        <v>0</v>
      </c>
      <c r="Q188" s="44">
        <v>0</v>
      </c>
      <c r="R188" s="44">
        <v>0</v>
      </c>
      <c r="S188" s="44">
        <v>0</v>
      </c>
      <c r="T188" s="45">
        <v>0</v>
      </c>
      <c r="U188" s="45">
        <v>2808</v>
      </c>
      <c r="V188" s="45">
        <v>1808</v>
      </c>
      <c r="W188" s="41">
        <v>0.35612535612535612</v>
      </c>
      <c r="X188" s="13"/>
      <c r="Y188" s="13"/>
    </row>
    <row r="189" spans="1:27">
      <c r="A189" s="9"/>
      <c r="B189" s="2" t="s">
        <v>5</v>
      </c>
      <c r="C189" s="49" t="s">
        <v>4182</v>
      </c>
      <c r="D189" s="50" t="s">
        <v>4191</v>
      </c>
      <c r="E189" s="50"/>
      <c r="F189" s="50"/>
      <c r="G189" s="8"/>
      <c r="H189" s="21"/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 t="e">
        <f>VLOOKUP(C189,'出荷数2407-2506total250730101950'!B:F,5,0)</f>
        <v>#N/A</v>
      </c>
      <c r="L189" s="203">
        <f>VLOOKUP(C:C,total251219111800!B:F,5,0)</f>
        <v>179</v>
      </c>
      <c r="M189" s="213">
        <v>1000</v>
      </c>
      <c r="N189" s="211">
        <v>1000</v>
      </c>
      <c r="O189" s="44">
        <v>3266</v>
      </c>
      <c r="P189" s="44">
        <v>0</v>
      </c>
      <c r="Q189" s="44">
        <v>3000</v>
      </c>
      <c r="R189" s="44">
        <v>0</v>
      </c>
      <c r="S189" s="44">
        <v>0</v>
      </c>
      <c r="T189" s="45">
        <v>0</v>
      </c>
      <c r="U189" s="45">
        <v>6266</v>
      </c>
      <c r="V189" s="45">
        <v>5266</v>
      </c>
      <c r="W189" s="41">
        <v>0.30618493570116351</v>
      </c>
      <c r="X189" s="13"/>
      <c r="Y189" s="13"/>
    </row>
    <row r="190" spans="1:27">
      <c r="A190" s="9"/>
      <c r="B190" s="2" t="s">
        <v>5</v>
      </c>
      <c r="C190" s="49" t="s">
        <v>4183</v>
      </c>
      <c r="D190" s="50" t="s">
        <v>4193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VLOOKUP(C:C,total251219111800!B:F,5,0)</f>
        <v>2</v>
      </c>
      <c r="M190" s="213">
        <v>1000</v>
      </c>
      <c r="N190" s="211">
        <v>1000</v>
      </c>
      <c r="O190" s="44">
        <v>2858</v>
      </c>
      <c r="P190" s="44">
        <v>0</v>
      </c>
      <c r="Q190" s="44">
        <v>140</v>
      </c>
      <c r="R190" s="44">
        <v>0</v>
      </c>
      <c r="S190" s="44">
        <v>0</v>
      </c>
      <c r="T190" s="45">
        <v>0</v>
      </c>
      <c r="U190" s="45">
        <v>2998</v>
      </c>
      <c r="V190" s="45">
        <v>1998</v>
      </c>
      <c r="W190" s="41">
        <v>0.34989503149055284</v>
      </c>
      <c r="X190" s="13"/>
      <c r="Y190" s="13"/>
    </row>
    <row r="191" spans="1:27">
      <c r="A191" s="9"/>
      <c r="B191" s="2" t="s">
        <v>5</v>
      </c>
      <c r="C191" s="49" t="s">
        <v>4186</v>
      </c>
      <c r="D191" s="50" t="s">
        <v>4195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VLOOKUP(C:C,total251219111800!B:F,5,0)</f>
        <v>2</v>
      </c>
      <c r="M191" s="213">
        <v>1000</v>
      </c>
      <c r="N191" s="211">
        <v>1000</v>
      </c>
      <c r="O191" s="44">
        <v>2787</v>
      </c>
      <c r="P191" s="44">
        <v>0</v>
      </c>
      <c r="Q191" s="44">
        <v>0</v>
      </c>
      <c r="R191" s="44">
        <v>0</v>
      </c>
      <c r="S191" s="44">
        <v>0</v>
      </c>
      <c r="T191" s="45">
        <v>0</v>
      </c>
      <c r="U191" s="45">
        <v>2787</v>
      </c>
      <c r="V191" s="45">
        <v>1787</v>
      </c>
      <c r="W191" s="41">
        <v>0.35880875493362036</v>
      </c>
      <c r="X191" s="13"/>
      <c r="Y191" s="13"/>
    </row>
    <row r="192" spans="1:27">
      <c r="A192" s="9"/>
      <c r="B192" s="2" t="s">
        <v>5</v>
      </c>
      <c r="C192" s="49" t="s">
        <v>4184</v>
      </c>
      <c r="D192" s="50" t="s">
        <v>4194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VLOOKUP(C:C,total251219111800!B:F,5,0)</f>
        <v>72</v>
      </c>
      <c r="M192" s="213">
        <v>1000</v>
      </c>
      <c r="N192" s="211">
        <v>1000</v>
      </c>
      <c r="O192" s="44">
        <v>2864</v>
      </c>
      <c r="P192" s="44">
        <v>0</v>
      </c>
      <c r="Q192" s="44">
        <v>0</v>
      </c>
      <c r="R192" s="44">
        <v>0</v>
      </c>
      <c r="S192" s="44">
        <v>0</v>
      </c>
      <c r="T192" s="45">
        <v>0</v>
      </c>
      <c r="U192" s="45">
        <v>2864</v>
      </c>
      <c r="V192" s="45">
        <v>1864</v>
      </c>
      <c r="W192" s="41">
        <v>0.34916201117318435</v>
      </c>
      <c r="X192" s="13"/>
      <c r="Y192" s="13"/>
    </row>
    <row r="193" spans="1:25">
      <c r="A193" s="9"/>
      <c r="B193" s="2" t="s">
        <v>5</v>
      </c>
      <c r="C193" s="49" t="s">
        <v>4185</v>
      </c>
      <c r="D193" s="50" t="s">
        <v>4197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VLOOKUP(C:C,total251219111800!B:F,5,0)</f>
        <v>6</v>
      </c>
      <c r="M193" s="213">
        <v>1000</v>
      </c>
      <c r="N193" s="211">
        <v>1000</v>
      </c>
      <c r="O193" s="44">
        <v>1986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1986</v>
      </c>
      <c r="V193" s="45">
        <v>986</v>
      </c>
      <c r="W193" s="41">
        <v>0.50352467270896273</v>
      </c>
      <c r="X193" s="13"/>
      <c r="Y193" s="13"/>
    </row>
    <row r="194" spans="1:25">
      <c r="A194" s="9"/>
      <c r="B194" s="2" t="s">
        <v>5</v>
      </c>
      <c r="C194" s="49" t="s">
        <v>4187</v>
      </c>
      <c r="D194" s="50" t="s">
        <v>4198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VLOOKUP(C:C,total251219111800!B:F,5,0)</f>
        <v>285</v>
      </c>
      <c r="M194" s="213">
        <v>1000</v>
      </c>
      <c r="N194" s="211">
        <v>1000</v>
      </c>
      <c r="O194" s="44">
        <v>2666</v>
      </c>
      <c r="P194" s="44">
        <v>100</v>
      </c>
      <c r="Q194" s="44">
        <v>0</v>
      </c>
      <c r="R194" s="44">
        <v>0</v>
      </c>
      <c r="S194" s="44">
        <v>200</v>
      </c>
      <c r="T194" s="45">
        <v>-100</v>
      </c>
      <c r="U194" s="45">
        <v>2466</v>
      </c>
      <c r="V194" s="45">
        <v>1466</v>
      </c>
      <c r="W194" s="41">
        <v>0.36153289949385392</v>
      </c>
      <c r="X194" s="13"/>
      <c r="Y194" s="13"/>
    </row>
    <row r="195" spans="1:25">
      <c r="A195" s="9"/>
      <c r="B195" s="2" t="s">
        <v>5</v>
      </c>
      <c r="C195" s="49" t="s">
        <v>4242</v>
      </c>
      <c r="D195" s="50" t="s">
        <v>4243</v>
      </c>
      <c r="E195" s="50"/>
      <c r="F195" s="50"/>
      <c r="G195" s="8"/>
      <c r="H195" s="21"/>
      <c r="I195" s="8"/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VLOOKUP(C:C,total251219111800!B:F,5,0)</f>
        <v>9</v>
      </c>
      <c r="M195" s="213">
        <v>1000</v>
      </c>
      <c r="N195" s="211">
        <v>1000</v>
      </c>
      <c r="O195" s="44">
        <v>2449</v>
      </c>
      <c r="P195" s="44">
        <v>150</v>
      </c>
      <c r="Q195" s="44">
        <v>462</v>
      </c>
      <c r="R195" s="44">
        <v>0</v>
      </c>
      <c r="S195" s="44">
        <v>150</v>
      </c>
      <c r="T195" s="45">
        <v>0</v>
      </c>
      <c r="U195" s="45">
        <v>2761</v>
      </c>
      <c r="V195" s="45">
        <v>1761</v>
      </c>
      <c r="W195" s="41">
        <v>0.38476337052712584</v>
      </c>
      <c r="X195" s="46"/>
      <c r="Y195" s="46"/>
    </row>
    <row r="196" spans="1:25">
      <c r="A196" s="9"/>
      <c r="B196" s="2" t="s">
        <v>5</v>
      </c>
      <c r="C196" s="49" t="s">
        <v>4244</v>
      </c>
      <c r="D196" s="50" t="s">
        <v>4245</v>
      </c>
      <c r="E196" s="50"/>
      <c r="F196" s="50"/>
      <c r="G196" s="8"/>
      <c r="H196" s="21"/>
      <c r="I196" s="8"/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VLOOKUP(C:C,total251219111800!B:F,5,0)</f>
        <v>15</v>
      </c>
      <c r="M196" s="213">
        <v>1000</v>
      </c>
      <c r="N196" s="211">
        <v>1000</v>
      </c>
      <c r="O196" s="44">
        <v>3929</v>
      </c>
      <c r="P196" s="44">
        <v>0</v>
      </c>
      <c r="Q196" s="44">
        <v>150</v>
      </c>
      <c r="R196" s="44">
        <v>0</v>
      </c>
      <c r="S196" s="44">
        <v>0</v>
      </c>
      <c r="T196" s="45">
        <v>0</v>
      </c>
      <c r="U196" s="45">
        <v>4079</v>
      </c>
      <c r="V196" s="45">
        <v>3079</v>
      </c>
      <c r="W196" s="41">
        <v>0.25451768897938409</v>
      </c>
      <c r="X196" s="46"/>
      <c r="Y196" s="46"/>
    </row>
    <row r="197" spans="1:25">
      <c r="A197" s="9"/>
      <c r="B197" s="2" t="s">
        <v>5</v>
      </c>
      <c r="C197" s="49" t="s">
        <v>4252</v>
      </c>
      <c r="D197" s="50" t="s">
        <v>4353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VLOOKUP(C:C,total251219111800!B:F,5,0)</f>
        <v>1619</v>
      </c>
      <c r="M197" s="213">
        <v>1500</v>
      </c>
      <c r="N197" s="21">
        <f t="shared" ref="N197:N268" si="3">L197</f>
        <v>1619</v>
      </c>
      <c r="O197" s="44">
        <v>1181</v>
      </c>
      <c r="P197" s="44">
        <v>400</v>
      </c>
      <c r="Q197" s="44">
        <v>3000</v>
      </c>
      <c r="R197" s="44">
        <v>0</v>
      </c>
      <c r="S197" s="44">
        <v>400</v>
      </c>
      <c r="T197" s="45">
        <v>0</v>
      </c>
      <c r="U197" s="45">
        <v>3781</v>
      </c>
      <c r="V197" s="45">
        <v>2162</v>
      </c>
      <c r="W197" s="41">
        <v>1.0240354206198607</v>
      </c>
      <c r="X197" s="46"/>
      <c r="Y197" s="46"/>
    </row>
    <row r="198" spans="1:25">
      <c r="A198" s="9"/>
      <c r="B198" s="2" t="s">
        <v>5</v>
      </c>
      <c r="C198" s="49" t="s">
        <v>4370</v>
      </c>
      <c r="D198" s="50" t="s">
        <v>4371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 t="e">
        <f>VLOOKUP(C:C,total251219111800!B:F,5,0)</f>
        <v>#N/A</v>
      </c>
      <c r="M198" s="213"/>
      <c r="N198" s="211">
        <v>1000</v>
      </c>
      <c r="O198" s="44">
        <v>2976</v>
      </c>
      <c r="P198" s="44">
        <v>0</v>
      </c>
      <c r="Q198" s="44">
        <v>0</v>
      </c>
      <c r="R198" s="44">
        <v>0</v>
      </c>
      <c r="S198" s="44">
        <v>0</v>
      </c>
      <c r="T198" s="45">
        <v>0</v>
      </c>
      <c r="U198" s="45">
        <v>2976</v>
      </c>
      <c r="V198" s="45">
        <v>1976</v>
      </c>
      <c r="W198" s="41">
        <v>0.33602150537634407</v>
      </c>
      <c r="X198" s="46"/>
      <c r="Y198" s="46"/>
    </row>
    <row r="199" spans="1:25">
      <c r="A199" s="9"/>
      <c r="B199" s="2" t="s">
        <v>5</v>
      </c>
      <c r="C199" s="49" t="s">
        <v>4372</v>
      </c>
      <c r="D199" s="50" t="s">
        <v>4373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VLOOKUP(C:C,total251219111800!B:F,5,0)</f>
        <v>20</v>
      </c>
      <c r="M199" s="213"/>
      <c r="N199" s="211">
        <v>3000</v>
      </c>
      <c r="O199" s="44">
        <v>9828</v>
      </c>
      <c r="P199" s="44">
        <v>0</v>
      </c>
      <c r="Q199" s="44">
        <v>200</v>
      </c>
      <c r="R199" s="44">
        <v>0</v>
      </c>
      <c r="S199" s="44">
        <v>0</v>
      </c>
      <c r="T199" s="45">
        <v>0</v>
      </c>
      <c r="U199" s="45">
        <v>10028</v>
      </c>
      <c r="V199" s="45">
        <v>7028</v>
      </c>
      <c r="W199" s="41">
        <v>0.30525030525030528</v>
      </c>
      <c r="X199" s="46"/>
      <c r="Y199" s="46"/>
    </row>
    <row r="200" spans="1:25">
      <c r="A200" s="9"/>
      <c r="B200" s="2"/>
      <c r="C200" s="49" t="s">
        <v>4364</v>
      </c>
      <c r="D200" s="50" t="s">
        <v>4365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 t="e">
        <f>VLOOKUP(C:C,total251219111800!B:F,5,0)</f>
        <v>#N/A</v>
      </c>
      <c r="M200" s="213"/>
      <c r="N200" s="21" t="e">
        <f t="shared" ref="N200:N210" si="4">L200</f>
        <v>#N/A</v>
      </c>
      <c r="O200" s="44">
        <v>0</v>
      </c>
      <c r="P200" s="44">
        <v>0</v>
      </c>
      <c r="Q200" s="44">
        <v>0</v>
      </c>
      <c r="R200" s="44">
        <v>0</v>
      </c>
      <c r="S200" s="44">
        <v>0</v>
      </c>
      <c r="T200" s="45">
        <v>0</v>
      </c>
      <c r="U200" s="45">
        <v>0</v>
      </c>
      <c r="V200" s="45" t="e">
        <v>#N/A</v>
      </c>
      <c r="W200" s="41" t="e">
        <v>#N/A</v>
      </c>
      <c r="X200" s="46"/>
      <c r="Y200" s="46"/>
    </row>
    <row r="201" spans="1:25">
      <c r="A201" s="9"/>
      <c r="B201" s="2"/>
      <c r="C201" s="49" t="s">
        <v>4366</v>
      </c>
      <c r="D201" s="50" t="s">
        <v>4367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 t="e">
        <f>VLOOKUP(C:C,total251219111800!B:F,5,0)</f>
        <v>#N/A</v>
      </c>
      <c r="M201" s="213"/>
      <c r="N201" s="21" t="e">
        <f t="shared" si="4"/>
        <v>#N/A</v>
      </c>
      <c r="O201" s="44">
        <v>4788</v>
      </c>
      <c r="P201" s="44">
        <v>0</v>
      </c>
      <c r="Q201" s="44">
        <v>0</v>
      </c>
      <c r="R201" s="44">
        <v>0</v>
      </c>
      <c r="S201" s="44">
        <v>0</v>
      </c>
      <c r="T201" s="45">
        <v>0</v>
      </c>
      <c r="U201" s="45">
        <v>4788</v>
      </c>
      <c r="V201" s="45" t="e">
        <v>#N/A</v>
      </c>
      <c r="W201" s="41" t="e">
        <v>#N/A</v>
      </c>
      <c r="X201" s="46"/>
      <c r="Y201" s="46"/>
    </row>
    <row r="202" spans="1:25">
      <c r="A202" s="9"/>
      <c r="B202" s="2"/>
      <c r="C202" s="49" t="s">
        <v>4368</v>
      </c>
      <c r="D202" s="50" t="s">
        <v>4369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VLOOKUP(C:C,total251219111800!B:F,5,0)</f>
        <v>#N/A</v>
      </c>
      <c r="M202" s="213"/>
      <c r="N202" s="21" t="e">
        <f t="shared" si="4"/>
        <v>#N/A</v>
      </c>
      <c r="O202" s="44">
        <v>4988</v>
      </c>
      <c r="P202" s="44">
        <v>0</v>
      </c>
      <c r="Q202" s="44">
        <v>0</v>
      </c>
      <c r="R202" s="44">
        <v>0</v>
      </c>
      <c r="S202" s="44">
        <v>0</v>
      </c>
      <c r="T202" s="45">
        <v>0</v>
      </c>
      <c r="U202" s="45">
        <v>4988</v>
      </c>
      <c r="V202" s="45" t="e">
        <v>#N/A</v>
      </c>
      <c r="W202" s="41" t="e">
        <v>#N/A</v>
      </c>
      <c r="X202" s="46"/>
      <c r="Y202" s="46"/>
    </row>
    <row r="203" spans="1:25">
      <c r="A203" s="9"/>
      <c r="B203" s="2"/>
      <c r="C203" s="49" t="s">
        <v>4374</v>
      </c>
      <c r="D203" s="50" t="s">
        <v>4375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 t="e">
        <f>VLOOKUP(C:C,total251219111800!B:F,5,0)</f>
        <v>#N/A</v>
      </c>
      <c r="M203" s="213"/>
      <c r="N203" s="21" t="e">
        <f t="shared" si="4"/>
        <v>#N/A</v>
      </c>
      <c r="O203" s="44">
        <v>0</v>
      </c>
      <c r="P203" s="44">
        <v>0</v>
      </c>
      <c r="Q203" s="44">
        <v>3000</v>
      </c>
      <c r="R203" s="44">
        <v>0</v>
      </c>
      <c r="S203" s="44">
        <v>0</v>
      </c>
      <c r="T203" s="45">
        <v>0</v>
      </c>
      <c r="U203" s="45">
        <v>3000</v>
      </c>
      <c r="V203" s="45" t="e">
        <v>#N/A</v>
      </c>
      <c r="W203" s="41" t="e">
        <v>#N/A</v>
      </c>
      <c r="X203" s="46"/>
      <c r="Y203" s="46"/>
    </row>
    <row r="204" spans="1:25">
      <c r="A204" s="9"/>
      <c r="B204" s="2"/>
      <c r="C204" s="49" t="s">
        <v>4376</v>
      </c>
      <c r="D204" s="50" t="s">
        <v>4377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 t="e">
        <f>VLOOKUP(C:C,total251219111800!B:F,5,0)</f>
        <v>#N/A</v>
      </c>
      <c r="M204" s="213"/>
      <c r="N204" s="21" t="e">
        <f t="shared" si="4"/>
        <v>#N/A</v>
      </c>
      <c r="O204" s="44">
        <v>0</v>
      </c>
      <c r="P204" s="44">
        <v>0</v>
      </c>
      <c r="Q204" s="44">
        <v>3000</v>
      </c>
      <c r="R204" s="44">
        <v>0</v>
      </c>
      <c r="S204" s="44">
        <v>0</v>
      </c>
      <c r="T204" s="45">
        <v>0</v>
      </c>
      <c r="U204" s="45">
        <v>3000</v>
      </c>
      <c r="V204" s="45" t="e">
        <v>#N/A</v>
      </c>
      <c r="W204" s="41" t="e">
        <v>#N/A</v>
      </c>
      <c r="X204" s="46"/>
      <c r="Y204" s="46"/>
    </row>
    <row r="205" spans="1:25">
      <c r="A205" s="9"/>
      <c r="B205" s="2"/>
      <c r="C205" s="49" t="s">
        <v>4378</v>
      </c>
      <c r="D205" s="50" t="s">
        <v>4379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 t="e">
        <f>VLOOKUP(C:C,total251219111800!B:F,5,0)</f>
        <v>#N/A</v>
      </c>
      <c r="M205" s="213"/>
      <c r="N205" s="21" t="e">
        <f t="shared" si="4"/>
        <v>#N/A</v>
      </c>
      <c r="O205" s="44">
        <v>0</v>
      </c>
      <c r="P205" s="44">
        <v>0</v>
      </c>
      <c r="Q205" s="44">
        <v>0</v>
      </c>
      <c r="R205" s="44">
        <v>0</v>
      </c>
      <c r="S205" s="44">
        <v>0</v>
      </c>
      <c r="T205" s="45">
        <v>0</v>
      </c>
      <c r="U205" s="45">
        <v>0</v>
      </c>
      <c r="V205" s="45" t="e">
        <v>#N/A</v>
      </c>
      <c r="W205" s="41" t="e">
        <v>#N/A</v>
      </c>
      <c r="X205" s="46"/>
      <c r="Y205" s="46"/>
    </row>
    <row r="206" spans="1:25">
      <c r="A206" s="9"/>
      <c r="B206" s="2"/>
      <c r="C206" s="49" t="s">
        <v>4380</v>
      </c>
      <c r="D206" s="50" t="s">
        <v>4381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VLOOKUP(C:C,total251219111800!B:F,5,0)</f>
        <v>#N/A</v>
      </c>
      <c r="M206" s="213"/>
      <c r="N206" s="21" t="e">
        <f t="shared" si="4"/>
        <v>#N/A</v>
      </c>
      <c r="O206" s="44">
        <v>0</v>
      </c>
      <c r="P206" s="44">
        <v>0</v>
      </c>
      <c r="Q206" s="44">
        <v>5000</v>
      </c>
      <c r="R206" s="44">
        <v>0</v>
      </c>
      <c r="S206" s="44">
        <v>0</v>
      </c>
      <c r="T206" s="45">
        <v>0</v>
      </c>
      <c r="U206" s="45">
        <v>5000</v>
      </c>
      <c r="V206" s="45" t="e">
        <v>#N/A</v>
      </c>
      <c r="W206" s="41" t="e">
        <v>#N/A</v>
      </c>
      <c r="X206" s="46"/>
      <c r="Y206" s="46"/>
    </row>
    <row r="207" spans="1:25">
      <c r="A207" s="9"/>
      <c r="B207" s="2"/>
      <c r="C207" s="49" t="s">
        <v>4382</v>
      </c>
      <c r="D207" s="50" t="s">
        <v>4384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 t="e">
        <f>VLOOKUP(C:C,total251219111800!B:F,5,0)</f>
        <v>#N/A</v>
      </c>
      <c r="M207" s="213"/>
      <c r="N207" s="21" t="e">
        <f t="shared" si="4"/>
        <v>#N/A</v>
      </c>
      <c r="O207" s="44">
        <v>0</v>
      </c>
      <c r="P207" s="44">
        <v>0</v>
      </c>
      <c r="Q207" s="44">
        <v>3000</v>
      </c>
      <c r="R207" s="44">
        <v>0</v>
      </c>
      <c r="S207" s="44">
        <v>0</v>
      </c>
      <c r="T207" s="45">
        <v>0</v>
      </c>
      <c r="U207" s="45">
        <v>3000</v>
      </c>
      <c r="V207" s="45" t="e">
        <v>#N/A</v>
      </c>
      <c r="W207" s="41" t="e">
        <v>#N/A</v>
      </c>
      <c r="X207" s="46"/>
      <c r="Y207" s="46"/>
    </row>
    <row r="208" spans="1:25">
      <c r="A208" s="9"/>
      <c r="B208" s="2"/>
      <c r="C208" s="49" t="s">
        <v>4383</v>
      </c>
      <c r="D208" s="50" t="s">
        <v>4385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 t="e">
        <f>VLOOKUP(C:C,total251219111800!B:F,5,0)</f>
        <v>#N/A</v>
      </c>
      <c r="M208" s="213"/>
      <c r="N208" s="21" t="e">
        <f t="shared" si="4"/>
        <v>#N/A</v>
      </c>
      <c r="O208" s="44">
        <v>0</v>
      </c>
      <c r="P208" s="44">
        <v>0</v>
      </c>
      <c r="Q208" s="44">
        <v>3000</v>
      </c>
      <c r="R208" s="44">
        <v>0</v>
      </c>
      <c r="S208" s="44">
        <v>0</v>
      </c>
      <c r="T208" s="45">
        <v>0</v>
      </c>
      <c r="U208" s="45">
        <v>3000</v>
      </c>
      <c r="V208" s="45" t="e">
        <v>#N/A</v>
      </c>
      <c r="W208" s="41" t="e">
        <v>#N/A</v>
      </c>
      <c r="X208" s="46"/>
      <c r="Y208" s="46"/>
    </row>
    <row r="209" spans="1:27">
      <c r="A209" s="9"/>
      <c r="B209" s="2"/>
      <c r="C209" s="49" t="s">
        <v>4386</v>
      </c>
      <c r="D209" s="50" t="s">
        <v>4387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 t="e">
        <f>VLOOKUP(C:C,total251219111800!B:F,5,0)</f>
        <v>#N/A</v>
      </c>
      <c r="M209" s="213"/>
      <c r="N209" s="21" t="e">
        <f t="shared" si="4"/>
        <v>#N/A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5">
        <v>0</v>
      </c>
      <c r="U209" s="45">
        <v>0</v>
      </c>
      <c r="V209" s="45" t="e">
        <v>#N/A</v>
      </c>
      <c r="W209" s="41" t="e">
        <v>#N/A</v>
      </c>
      <c r="X209" s="46"/>
      <c r="Y209" s="46"/>
    </row>
    <row r="210" spans="1:27">
      <c r="A210" s="9"/>
      <c r="B210" s="2"/>
      <c r="C210" s="49"/>
      <c r="D210" s="50"/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 t="e">
        <f>VLOOKUP(C:C,total251219111800!B:F,5,0)</f>
        <v>#N/A</v>
      </c>
      <c r="M210" s="213"/>
      <c r="N210" s="21" t="e">
        <f t="shared" si="4"/>
        <v>#N/A</v>
      </c>
      <c r="O210" s="44">
        <v>0</v>
      </c>
      <c r="P210" s="44">
        <v>0</v>
      </c>
      <c r="Q210" s="44">
        <v>0</v>
      </c>
      <c r="R210" s="44">
        <v>0</v>
      </c>
      <c r="S210" s="44">
        <v>0</v>
      </c>
      <c r="T210" s="45">
        <v>0</v>
      </c>
      <c r="U210" s="45">
        <v>0</v>
      </c>
      <c r="V210" s="45" t="e">
        <v>#N/A</v>
      </c>
      <c r="W210" s="41" t="e">
        <v>#N/A</v>
      </c>
      <c r="X210" s="46"/>
      <c r="Y210" s="46"/>
    </row>
    <row r="211" spans="1:27" s="152" customFormat="1">
      <c r="A211" s="144" t="s">
        <v>1191</v>
      </c>
      <c r="B211" s="145" t="s">
        <v>2794</v>
      </c>
      <c r="C211" s="146" t="s">
        <v>343</v>
      </c>
      <c r="D211" s="147" t="s">
        <v>1230</v>
      </c>
      <c r="E211" s="146"/>
      <c r="F211" s="146"/>
      <c r="G211" s="148">
        <v>5989</v>
      </c>
      <c r="H211" s="148">
        <v>3473</v>
      </c>
      <c r="I211" s="8">
        <f>VLOOKUP(C211,'202310-202403出荷数total2403220951'!B:F,5,0)</f>
        <v>1768</v>
      </c>
      <c r="J211" s="203">
        <f>VLOOKUP(C211,'出荷数2307～2406total241008110618'!B:F,5,0)</f>
        <v>2819</v>
      </c>
      <c r="K211" s="214">
        <f>VLOOKUP(C211,'出荷数2407-2506total250730101950'!B:F,5,0)</f>
        <v>1641</v>
      </c>
      <c r="L211" s="203" t="e">
        <f>VLOOKUP(C:C,total251219111800!B:F,5,0)</f>
        <v>#N/A</v>
      </c>
      <c r="M211" s="8"/>
      <c r="N211" s="21" t="e">
        <f t="shared" si="3"/>
        <v>#N/A</v>
      </c>
      <c r="O211" s="148">
        <v>0</v>
      </c>
      <c r="P211" s="148">
        <v>0</v>
      </c>
      <c r="Q211" s="44">
        <v>0</v>
      </c>
      <c r="R211" s="148">
        <v>0</v>
      </c>
      <c r="S211" s="148">
        <v>0</v>
      </c>
      <c r="T211" s="149">
        <v>0</v>
      </c>
      <c r="U211" s="149">
        <v>0</v>
      </c>
      <c r="V211" s="149" t="e">
        <v>#N/A</v>
      </c>
      <c r="W211" s="150" t="e">
        <v>#N/A</v>
      </c>
      <c r="X211" s="151"/>
      <c r="Y211" s="151"/>
      <c r="Z211" s="191"/>
      <c r="AA211" s="191"/>
    </row>
    <row r="212" spans="1:27">
      <c r="A212" s="29" t="s">
        <v>1192</v>
      </c>
      <c r="B212" s="30" t="s">
        <v>2794</v>
      </c>
      <c r="C212" s="6" t="s">
        <v>714</v>
      </c>
      <c r="D212" s="20" t="s">
        <v>1231</v>
      </c>
      <c r="E212" s="19"/>
      <c r="F212" s="19"/>
      <c r="G212" s="202">
        <v>5989</v>
      </c>
      <c r="H212" s="21">
        <v>615</v>
      </c>
      <c r="I212" s="8">
        <f>VLOOKUP(C212,'202310-202403出荷数total2403220951'!B:F,5,0)</f>
        <v>1696</v>
      </c>
      <c r="J212" s="203">
        <f>VLOOKUP(C212,'出荷数2307～2406total241008110618'!B:F,5,0)</f>
        <v>3134</v>
      </c>
      <c r="K212" s="214">
        <f>VLOOKUP(C212,'出荷数2407-2506total250730101950'!B:F,5,0)</f>
        <v>6256</v>
      </c>
      <c r="L212" s="203">
        <f>VLOOKUP(C:C,total251219111800!B:F,5,0)</f>
        <v>2408</v>
      </c>
      <c r="M212" s="211">
        <v>2500</v>
      </c>
      <c r="N212" s="211">
        <v>2500</v>
      </c>
      <c r="O212" s="44">
        <v>4600</v>
      </c>
      <c r="P212" s="44">
        <v>800</v>
      </c>
      <c r="Q212" s="44">
        <v>0</v>
      </c>
      <c r="R212" s="44">
        <v>0</v>
      </c>
      <c r="S212" s="44">
        <v>1100</v>
      </c>
      <c r="T212" s="45">
        <v>-300</v>
      </c>
      <c r="U212" s="45">
        <v>3500</v>
      </c>
      <c r="V212" s="45">
        <v>1000</v>
      </c>
      <c r="W212" s="41">
        <v>0.46296296296296297</v>
      </c>
      <c r="X212" s="46"/>
      <c r="Y212" s="46"/>
    </row>
    <row r="213" spans="1:27">
      <c r="A213" s="29" t="s">
        <v>1193</v>
      </c>
      <c r="B213" s="30" t="s">
        <v>2794</v>
      </c>
      <c r="C213" s="17" t="s">
        <v>2755</v>
      </c>
      <c r="D213" s="18" t="s">
        <v>2760</v>
      </c>
      <c r="E213" s="17"/>
      <c r="F213" s="6"/>
      <c r="G213" s="8"/>
      <c r="H213" s="21">
        <v>620</v>
      </c>
      <c r="I213" s="8">
        <f>VLOOKUP(C213,'202310-202403出荷数total2403220951'!B:F,5,0)</f>
        <v>1167</v>
      </c>
      <c r="J213" s="203">
        <f>VLOOKUP(C213,'出荷数2307～2406total241008110618'!B:F,5,0)</f>
        <v>2808</v>
      </c>
      <c r="K213" s="214">
        <f>VLOOKUP(C213,'出荷数2407-2506total250730101950'!B:F,5,0)</f>
        <v>43</v>
      </c>
      <c r="L213" s="203">
        <f>VLOOKUP(C:C,total251219111800!B:F,5,0)</f>
        <v>337</v>
      </c>
      <c r="M213" s="8"/>
      <c r="N213" s="21">
        <f t="shared" si="3"/>
        <v>337</v>
      </c>
      <c r="O213" s="44">
        <v>2917</v>
      </c>
      <c r="P213" s="44">
        <v>0</v>
      </c>
      <c r="Q213" s="44">
        <v>0</v>
      </c>
      <c r="R213" s="44">
        <v>0</v>
      </c>
      <c r="S213" s="44">
        <v>0</v>
      </c>
      <c r="T213" s="45">
        <v>0</v>
      </c>
      <c r="U213" s="45">
        <v>2917</v>
      </c>
      <c r="V213" s="45">
        <v>2580</v>
      </c>
      <c r="W213" s="41">
        <v>0.1155296537538567</v>
      </c>
      <c r="X213" s="46"/>
      <c r="Y213" s="46"/>
    </row>
    <row r="214" spans="1:27">
      <c r="A214" s="29" t="s">
        <v>1194</v>
      </c>
      <c r="B214" s="31" t="s">
        <v>4</v>
      </c>
      <c r="C214" s="17" t="s">
        <v>297</v>
      </c>
      <c r="D214" s="24" t="s">
        <v>298</v>
      </c>
      <c r="E214" s="23"/>
      <c r="F214" s="19">
        <v>976</v>
      </c>
      <c r="G214" s="21">
        <v>1131</v>
      </c>
      <c r="H214" s="21">
        <v>773</v>
      </c>
      <c r="I214" s="8">
        <f>VLOOKUP(C214,'202310-202403出荷数total2403220951'!B:F,5,0)</f>
        <v>165</v>
      </c>
      <c r="J214" s="203">
        <f>VLOOKUP(C214,'出荷数2307～2406total241008110618'!B:F,5,0)</f>
        <v>840</v>
      </c>
      <c r="K214" s="214">
        <f>VLOOKUP(C214,'出荷数2407-2506total250730101950'!B:F,5,0)</f>
        <v>399</v>
      </c>
      <c r="L214" s="203">
        <f>VLOOKUP(C:C,total251219111800!B:F,5,0)</f>
        <v>140</v>
      </c>
      <c r="M214" s="8"/>
      <c r="N214" s="21">
        <f t="shared" si="3"/>
        <v>140</v>
      </c>
      <c r="O214" s="44">
        <v>911</v>
      </c>
      <c r="P214" s="44">
        <v>0</v>
      </c>
      <c r="Q214" s="44">
        <v>0</v>
      </c>
      <c r="R214" s="44">
        <v>0</v>
      </c>
      <c r="S214" s="44">
        <v>0</v>
      </c>
      <c r="T214" s="45">
        <v>0</v>
      </c>
      <c r="U214" s="45">
        <v>911</v>
      </c>
      <c r="V214" s="45">
        <v>771</v>
      </c>
      <c r="W214" s="41">
        <v>0.15367727771679474</v>
      </c>
      <c r="X214" s="46"/>
      <c r="Y214" s="46"/>
    </row>
    <row r="215" spans="1:27">
      <c r="A215" s="29" t="s">
        <v>1195</v>
      </c>
      <c r="B215" s="31" t="s">
        <v>4</v>
      </c>
      <c r="C215" s="17" t="s">
        <v>299</v>
      </c>
      <c r="D215" s="24" t="s">
        <v>300</v>
      </c>
      <c r="E215" s="23"/>
      <c r="F215" s="19">
        <v>1791</v>
      </c>
      <c r="G215" s="21">
        <v>1235</v>
      </c>
      <c r="H215" s="21">
        <v>7271</v>
      </c>
      <c r="I215" s="8">
        <f>VLOOKUP(C215,'202310-202403出荷数total2403220951'!B:F,5,0)</f>
        <v>893</v>
      </c>
      <c r="J215" s="203">
        <f>VLOOKUP(C215,'出荷数2307～2406total241008110618'!B:F,5,0)</f>
        <v>2907</v>
      </c>
      <c r="K215" s="214">
        <f>VLOOKUP(C215,'出荷数2407-2506total250730101950'!B:F,5,0)</f>
        <v>13212</v>
      </c>
      <c r="L215" s="203">
        <f>VLOOKUP(C:C,total251219111800!B:F,5,0)</f>
        <v>2737</v>
      </c>
      <c r="M215" s="8"/>
      <c r="N215" s="21">
        <f t="shared" si="3"/>
        <v>2737</v>
      </c>
      <c r="O215" s="44">
        <v>8811</v>
      </c>
      <c r="P215" s="44">
        <v>1030</v>
      </c>
      <c r="Q215" s="44">
        <v>0</v>
      </c>
      <c r="R215" s="44">
        <v>0</v>
      </c>
      <c r="S215" s="44">
        <v>1422</v>
      </c>
      <c r="T215" s="45">
        <v>-392</v>
      </c>
      <c r="U215" s="45">
        <v>7389</v>
      </c>
      <c r="V215" s="45">
        <v>4652</v>
      </c>
      <c r="W215" s="41">
        <v>0.27812214205873387</v>
      </c>
      <c r="X215" s="46"/>
      <c r="Y215" s="46"/>
    </row>
    <row r="216" spans="1:27" s="293" customFormat="1">
      <c r="A216" s="282" t="s">
        <v>1196</v>
      </c>
      <c r="B216" s="283" t="s">
        <v>4</v>
      </c>
      <c r="C216" s="284" t="s">
        <v>303</v>
      </c>
      <c r="D216" s="285" t="s">
        <v>304</v>
      </c>
      <c r="E216" s="284"/>
      <c r="F216" s="286">
        <v>2170</v>
      </c>
      <c r="G216" s="287">
        <v>2785</v>
      </c>
      <c r="H216" s="287">
        <v>1320</v>
      </c>
      <c r="I216" s="287">
        <f>VLOOKUP(C216,'202310-202403出荷数total2403220951'!B:F,5,0)</f>
        <v>1219</v>
      </c>
      <c r="J216" s="287">
        <f>VLOOKUP(C216,'出荷数2307～2406total241008110618'!B:F,5,0)</f>
        <v>1602</v>
      </c>
      <c r="K216" s="287">
        <f>VLOOKUP(C216,'出荷数2407-2506total250730101950'!B:F,5,0)</f>
        <v>1969</v>
      </c>
      <c r="L216" s="203">
        <f>VLOOKUP(C:C,total251219111800!B:F,5,0)</f>
        <v>1189</v>
      </c>
      <c r="M216" s="288">
        <v>5000</v>
      </c>
      <c r="N216" s="211">
        <v>5000</v>
      </c>
      <c r="O216" s="287">
        <v>4162</v>
      </c>
      <c r="P216" s="287">
        <v>0</v>
      </c>
      <c r="Q216" s="287">
        <v>0</v>
      </c>
      <c r="R216" s="287">
        <v>0</v>
      </c>
      <c r="S216" s="287">
        <v>0</v>
      </c>
      <c r="T216" s="289">
        <v>0</v>
      </c>
      <c r="U216" s="289">
        <v>4162</v>
      </c>
      <c r="V216" s="289">
        <v>-838</v>
      </c>
      <c r="W216" s="290">
        <v>1.2013455069678038</v>
      </c>
      <c r="X216" s="291"/>
      <c r="Y216" s="291"/>
      <c r="Z216" s="292"/>
      <c r="AA216" s="292"/>
    </row>
    <row r="217" spans="1:27">
      <c r="A217" s="29" t="s">
        <v>1197</v>
      </c>
      <c r="B217" s="31" t="s">
        <v>4</v>
      </c>
      <c r="C217" s="17" t="s">
        <v>305</v>
      </c>
      <c r="D217" s="24" t="s">
        <v>306</v>
      </c>
      <c r="E217" s="23"/>
      <c r="F217" s="19">
        <v>12000</v>
      </c>
      <c r="G217" s="21">
        <v>12000</v>
      </c>
      <c r="H217" s="21">
        <v>6328</v>
      </c>
      <c r="I217" s="213">
        <f>VLOOKUP(C217,'202310-202403出荷数total2403220951'!B:F,5,0)</f>
        <v>11118</v>
      </c>
      <c r="J217" s="203">
        <f>VLOOKUP(C217,'出荷数2307～2406total241008110618'!B:F,5,0)</f>
        <v>17924</v>
      </c>
      <c r="K217" s="214">
        <f>VLOOKUP(C217,'出荷数2407-2506total250730101950'!B:F,5,0)</f>
        <v>22866</v>
      </c>
      <c r="L217" s="203">
        <f>VLOOKUP(C:C,total251219111800!B:F,5,0)</f>
        <v>6707</v>
      </c>
      <c r="M217" s="211">
        <v>12000</v>
      </c>
      <c r="N217" s="211">
        <v>12000</v>
      </c>
      <c r="O217" s="44">
        <v>22559</v>
      </c>
      <c r="P217" s="44">
        <v>100</v>
      </c>
      <c r="Q217" s="44">
        <v>0</v>
      </c>
      <c r="R217" s="44">
        <v>0</v>
      </c>
      <c r="S217" s="44">
        <v>200</v>
      </c>
      <c r="T217" s="45">
        <v>-100</v>
      </c>
      <c r="U217" s="45">
        <v>22359</v>
      </c>
      <c r="V217" s="45">
        <v>10359</v>
      </c>
      <c r="W217" s="41">
        <v>0.52959089103667412</v>
      </c>
      <c r="X217" s="46"/>
      <c r="Y217" s="46"/>
    </row>
    <row r="218" spans="1:27" s="200" customFormat="1">
      <c r="A218" s="192" t="s">
        <v>1198</v>
      </c>
      <c r="B218" s="212" t="s">
        <v>4</v>
      </c>
      <c r="C218" s="235" t="s">
        <v>307</v>
      </c>
      <c r="D218" s="236" t="s">
        <v>308</v>
      </c>
      <c r="E218" s="235"/>
      <c r="F218" s="194">
        <v>1239</v>
      </c>
      <c r="G218" s="196">
        <v>4390</v>
      </c>
      <c r="H218" s="196">
        <v>1654</v>
      </c>
      <c r="I218" s="196">
        <f>VLOOKUP(C218,'202310-202403出荷数total2403220951'!B:F,5,0)</f>
        <v>1019</v>
      </c>
      <c r="J218" s="196">
        <f>VLOOKUP(C218,'出荷数2307～2406total241008110618'!B:F,5,0)</f>
        <v>1675</v>
      </c>
      <c r="K218" s="214">
        <f>VLOOKUP(C218,'出荷数2407-2506total250730101950'!B:F,5,0)</f>
        <v>1472</v>
      </c>
      <c r="L218" s="203">
        <f>VLOOKUP(C:C,total251219111800!B:F,5,0)</f>
        <v>393</v>
      </c>
      <c r="M218" s="8"/>
      <c r="N218" s="21">
        <f t="shared" si="3"/>
        <v>393</v>
      </c>
      <c r="O218" s="196">
        <v>219</v>
      </c>
      <c r="P218" s="196">
        <v>150</v>
      </c>
      <c r="Q218" s="196">
        <v>0</v>
      </c>
      <c r="R218" s="196">
        <v>0</v>
      </c>
      <c r="S218" s="196">
        <v>150</v>
      </c>
      <c r="T218" s="197">
        <v>0</v>
      </c>
      <c r="U218" s="197">
        <v>69</v>
      </c>
      <c r="V218" s="197">
        <v>-324</v>
      </c>
      <c r="W218" s="198">
        <v>1.065040650406504</v>
      </c>
      <c r="X218" s="199"/>
      <c r="Y218" s="199"/>
      <c r="Z218" s="201"/>
      <c r="AA218" s="201"/>
    </row>
    <row r="219" spans="1:27" s="200" customFormat="1">
      <c r="A219" s="192" t="s">
        <v>1199</v>
      </c>
      <c r="B219" s="212" t="s">
        <v>4</v>
      </c>
      <c r="C219" s="235" t="s">
        <v>309</v>
      </c>
      <c r="D219" s="236" t="s">
        <v>310</v>
      </c>
      <c r="E219" s="235"/>
      <c r="F219" s="194">
        <v>2732</v>
      </c>
      <c r="G219" s="196">
        <v>2477</v>
      </c>
      <c r="H219" s="196">
        <v>2224</v>
      </c>
      <c r="I219" s="196">
        <f>VLOOKUP(C219,'202310-202403出荷数total2403220951'!B:F,5,0)</f>
        <v>1052</v>
      </c>
      <c r="J219" s="196">
        <f>VLOOKUP(C219,'出荷数2307～2406total241008110618'!B:F,5,0)</f>
        <v>1883</v>
      </c>
      <c r="K219" s="214">
        <f>VLOOKUP(C219,'出荷数2407-2506total250730101950'!B:F,5,0)</f>
        <v>2091</v>
      </c>
      <c r="L219" s="203">
        <f>VLOOKUP(C:C,total251219111800!B:F,5,0)</f>
        <v>225</v>
      </c>
      <c r="M219" s="8"/>
      <c r="N219" s="21">
        <f t="shared" si="3"/>
        <v>225</v>
      </c>
      <c r="O219" s="196">
        <v>0</v>
      </c>
      <c r="P219" s="196">
        <v>0</v>
      </c>
      <c r="Q219" s="196">
        <v>0</v>
      </c>
      <c r="R219" s="196">
        <v>0</v>
      </c>
      <c r="S219" s="196">
        <v>0</v>
      </c>
      <c r="T219" s="197">
        <v>0</v>
      </c>
      <c r="U219" s="197">
        <v>0</v>
      </c>
      <c r="V219" s="197">
        <v>-225</v>
      </c>
      <c r="W219" s="198" t="e">
        <v>#DIV/0!</v>
      </c>
      <c r="X219" s="199"/>
      <c r="Y219" s="199"/>
      <c r="Z219" s="201"/>
      <c r="AA219" s="201"/>
    </row>
    <row r="220" spans="1:27">
      <c r="A220" s="29" t="s">
        <v>1200</v>
      </c>
      <c r="B220" s="31" t="s">
        <v>4</v>
      </c>
      <c r="C220" s="17" t="s">
        <v>311</v>
      </c>
      <c r="D220" s="24" t="s">
        <v>312</v>
      </c>
      <c r="E220" s="23"/>
      <c r="F220" s="19">
        <v>12340</v>
      </c>
      <c r="G220" s="21">
        <v>10150</v>
      </c>
      <c r="H220" s="21">
        <v>9935</v>
      </c>
      <c r="I220" s="213">
        <f>VLOOKUP(C220,'202310-202403出荷数total2403220951'!B:F,5,0)</f>
        <v>7434</v>
      </c>
      <c r="J220" s="203">
        <f>VLOOKUP(C220,'出荷数2307～2406total241008110618'!B:F,5,0)</f>
        <v>12788</v>
      </c>
      <c r="K220" s="214">
        <f>VLOOKUP(C220,'出荷数2407-2506total250730101950'!B:F,5,0)</f>
        <v>5703</v>
      </c>
      <c r="L220" s="203">
        <f>VLOOKUP(C:C,total251219111800!B:F,5,0)</f>
        <v>2980</v>
      </c>
      <c r="M220" s="8"/>
      <c r="N220" s="21">
        <f t="shared" si="3"/>
        <v>2980</v>
      </c>
      <c r="O220" s="44">
        <v>5996</v>
      </c>
      <c r="P220" s="44">
        <v>300</v>
      </c>
      <c r="Q220" s="44">
        <v>0</v>
      </c>
      <c r="R220" s="44">
        <v>0</v>
      </c>
      <c r="S220" s="44">
        <v>2400</v>
      </c>
      <c r="T220" s="45">
        <v>-2100</v>
      </c>
      <c r="U220" s="45">
        <v>3596</v>
      </c>
      <c r="V220" s="45">
        <v>616</v>
      </c>
      <c r="W220" s="41">
        <v>0.47331639135959341</v>
      </c>
      <c r="X220" s="46"/>
      <c r="Y220" s="46"/>
    </row>
    <row r="221" spans="1:27" ht="16.899999999999999" customHeight="1">
      <c r="A221" s="29" t="s">
        <v>1201</v>
      </c>
      <c r="B221" s="31" t="s">
        <v>4</v>
      </c>
      <c r="C221" s="17" t="s">
        <v>2897</v>
      </c>
      <c r="D221" s="24" t="s">
        <v>314</v>
      </c>
      <c r="E221" s="23"/>
      <c r="F221" s="19">
        <v>26335</v>
      </c>
      <c r="G221" s="21">
        <v>47559</v>
      </c>
      <c r="H221" s="21">
        <v>37707</v>
      </c>
      <c r="I221" s="213">
        <f>VLOOKUP(C221,'202310-202403出荷数total2403220951'!B:F,5,0)</f>
        <v>19173</v>
      </c>
      <c r="J221" s="203">
        <f>VLOOKUP(C221,'出荷数2307～2406total241008110618'!B:F,5,0)</f>
        <v>35560</v>
      </c>
      <c r="K221" s="214">
        <f>VLOOKUP(C221,'出荷数2407-2506total250730101950'!B:F,5,0)</f>
        <v>17847</v>
      </c>
      <c r="L221" s="203">
        <f>VLOOKUP(C:C,total251219111800!B:F,5,0)</f>
        <v>11400</v>
      </c>
      <c r="M221" s="8"/>
      <c r="N221" s="21">
        <f t="shared" si="3"/>
        <v>11400</v>
      </c>
      <c r="O221" s="44">
        <v>8027</v>
      </c>
      <c r="P221" s="44">
        <v>700</v>
      </c>
      <c r="Q221" s="44">
        <v>7000</v>
      </c>
      <c r="R221" s="44">
        <v>0</v>
      </c>
      <c r="S221" s="44">
        <v>1200</v>
      </c>
      <c r="T221" s="45">
        <v>-500</v>
      </c>
      <c r="U221" s="45">
        <v>13827</v>
      </c>
      <c r="V221" s="45">
        <v>2427</v>
      </c>
      <c r="W221" s="41">
        <v>1.3062908215881746</v>
      </c>
      <c r="X221" s="46"/>
      <c r="Y221" s="46"/>
    </row>
    <row r="222" spans="1:27">
      <c r="A222" s="29"/>
      <c r="B222" s="31" t="s">
        <v>4</v>
      </c>
      <c r="C222" s="17" t="s">
        <v>4199</v>
      </c>
      <c r="D222" s="24" t="s">
        <v>314</v>
      </c>
      <c r="E222" s="23"/>
      <c r="F222" s="19"/>
      <c r="G222" s="21"/>
      <c r="H222" s="21"/>
      <c r="I222" s="213" t="e">
        <f>VLOOKUP(C222,'202310-202403出荷数total2403220951'!B:F,5,0)</f>
        <v>#N/A</v>
      </c>
      <c r="J222" s="203" t="e">
        <f>VLOOKUP(C222,'出荷数2307～2406total241008110618'!B:F,5,0)</f>
        <v>#N/A</v>
      </c>
      <c r="K222" s="214" t="e">
        <f>VLOOKUP(C222,'出荷数2407-2506total250730101950'!B:F,5,0)</f>
        <v>#N/A</v>
      </c>
      <c r="L222" s="203">
        <f>VLOOKUP(C:C,total251219111800!B:F,5,0)</f>
        <v>11</v>
      </c>
      <c r="M222" s="8"/>
      <c r="N222" s="21">
        <f t="shared" si="3"/>
        <v>11</v>
      </c>
      <c r="O222" s="44">
        <v>3734</v>
      </c>
      <c r="P222" s="44">
        <v>0</v>
      </c>
      <c r="Q222" s="44">
        <v>0</v>
      </c>
      <c r="R222" s="44">
        <v>0</v>
      </c>
      <c r="S222" s="44">
        <v>0</v>
      </c>
      <c r="T222" s="45">
        <v>0</v>
      </c>
      <c r="U222" s="45">
        <v>3734</v>
      </c>
      <c r="V222" s="45">
        <v>3723</v>
      </c>
      <c r="W222" s="41">
        <v>2.9459025174076057E-3</v>
      </c>
      <c r="X222" s="46"/>
      <c r="Y222" s="46"/>
    </row>
    <row r="223" spans="1:27">
      <c r="A223" s="29"/>
      <c r="B223" s="31" t="s">
        <v>4</v>
      </c>
      <c r="C223" s="17" t="s">
        <v>4200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VLOOKUP(C:C,total251219111800!B:F,5,0)</f>
        <v>11</v>
      </c>
      <c r="M223" s="8"/>
      <c r="N223" s="21">
        <f t="shared" si="3"/>
        <v>11</v>
      </c>
      <c r="O223" s="44">
        <v>3900</v>
      </c>
      <c r="P223" s="44">
        <v>0</v>
      </c>
      <c r="Q223" s="44">
        <v>0</v>
      </c>
      <c r="R223" s="44">
        <v>0</v>
      </c>
      <c r="S223" s="44">
        <v>0</v>
      </c>
      <c r="T223" s="45">
        <v>0</v>
      </c>
      <c r="U223" s="45">
        <v>3900</v>
      </c>
      <c r="V223" s="45">
        <v>3889</v>
      </c>
      <c r="W223" s="41">
        <v>2.8205128205128207E-3</v>
      </c>
      <c r="X223" s="46"/>
      <c r="Y223" s="46"/>
    </row>
    <row r="224" spans="1:27" s="152" customFormat="1">
      <c r="A224" s="144" t="s">
        <v>1202</v>
      </c>
      <c r="B224" s="155" t="s">
        <v>4</v>
      </c>
      <c r="C224" s="153" t="s">
        <v>315</v>
      </c>
      <c r="D224" s="154" t="s">
        <v>316</v>
      </c>
      <c r="E224" s="153"/>
      <c r="F224" s="146">
        <v>907</v>
      </c>
      <c r="G224" s="148">
        <v>943</v>
      </c>
      <c r="H224" s="148">
        <v>489</v>
      </c>
      <c r="I224" s="148">
        <f>VLOOKUP(C224,'202310-202403出荷数total2403220951'!B:F,5,0)</f>
        <v>831</v>
      </c>
      <c r="J224" s="148">
        <f>VLOOKUP(C224,'出荷数2307～2406total241008110618'!B:F,5,0)</f>
        <v>833</v>
      </c>
      <c r="K224" s="214" t="e">
        <f>VLOOKUP(C224,'出荷数2407-2506total250730101950'!B:F,5,0)</f>
        <v>#N/A</v>
      </c>
      <c r="L224" s="203" t="e">
        <f>VLOOKUP(C:C,total251219111800!B:F,5,0)</f>
        <v>#N/A</v>
      </c>
      <c r="M224" s="8"/>
      <c r="N224" s="21" t="e">
        <f t="shared" si="3"/>
        <v>#N/A</v>
      </c>
      <c r="O224" s="148">
        <v>0</v>
      </c>
      <c r="P224" s="148">
        <v>0</v>
      </c>
      <c r="Q224" s="148">
        <v>0</v>
      </c>
      <c r="R224" s="148">
        <v>0</v>
      </c>
      <c r="S224" s="148">
        <v>0</v>
      </c>
      <c r="T224" s="149">
        <v>0</v>
      </c>
      <c r="U224" s="149">
        <v>0</v>
      </c>
      <c r="V224" s="149" t="e">
        <v>#N/A</v>
      </c>
      <c r="W224" s="150" t="e">
        <v>#N/A</v>
      </c>
      <c r="X224" s="151"/>
      <c r="Y224" s="151"/>
      <c r="Z224" s="191"/>
      <c r="AA224" s="191"/>
    </row>
    <row r="225" spans="1:27">
      <c r="A225" s="29" t="s">
        <v>1203</v>
      </c>
      <c r="B225" s="31" t="s">
        <v>4</v>
      </c>
      <c r="C225" s="17" t="s">
        <v>317</v>
      </c>
      <c r="D225" s="24" t="s">
        <v>318</v>
      </c>
      <c r="E225" s="23"/>
      <c r="F225" s="19">
        <v>12503</v>
      </c>
      <c r="G225" s="21">
        <v>14579</v>
      </c>
      <c r="H225" s="21">
        <v>13726</v>
      </c>
      <c r="I225" s="8">
        <f>VLOOKUP(C225,'202310-202403出荷数total2403220951'!B:F,5,0)</f>
        <v>6205</v>
      </c>
      <c r="J225" s="203">
        <f>VLOOKUP(C225,'出荷数2307～2406total241008110618'!B:F,5,0)</f>
        <v>11316</v>
      </c>
      <c r="K225" s="214">
        <f>VLOOKUP(C225,'出荷数2407-2506total250730101950'!B:F,5,0)</f>
        <v>8644</v>
      </c>
      <c r="L225" s="203">
        <f>VLOOKUP(C:C,total251219111800!B:F,5,0)</f>
        <v>4389</v>
      </c>
      <c r="M225" s="8"/>
      <c r="N225" s="21">
        <f t="shared" si="3"/>
        <v>4389</v>
      </c>
      <c r="O225" s="44">
        <v>1782</v>
      </c>
      <c r="P225" s="44">
        <v>0</v>
      </c>
      <c r="Q225" s="44">
        <v>5000</v>
      </c>
      <c r="R225" s="44">
        <v>0</v>
      </c>
      <c r="S225" s="44">
        <v>194</v>
      </c>
      <c r="T225" s="45">
        <v>-194</v>
      </c>
      <c r="U225" s="45">
        <v>6588</v>
      </c>
      <c r="V225" s="45">
        <v>2199</v>
      </c>
      <c r="W225" s="41">
        <v>2.4629629629629628</v>
      </c>
      <c r="X225" s="46"/>
      <c r="Y225" s="46"/>
    </row>
    <row r="226" spans="1:27" s="200" customFormat="1">
      <c r="A226" s="192"/>
      <c r="B226" s="212" t="s">
        <v>4</v>
      </c>
      <c r="C226" s="235" t="s">
        <v>3948</v>
      </c>
      <c r="D226" s="236" t="s">
        <v>318</v>
      </c>
      <c r="E226" s="235"/>
      <c r="F226" s="194"/>
      <c r="G226" s="196"/>
      <c r="H226" s="196"/>
      <c r="I226" s="196"/>
      <c r="J226" s="196"/>
      <c r="K226" s="214">
        <f>VLOOKUP(C226,'出荷数2407-2506total250730101950'!B:F,5,0)</f>
        <v>6000</v>
      </c>
      <c r="L226" s="203">
        <f>VLOOKUP(C:C,total251219111800!B:F,5,0)</f>
        <v>1500</v>
      </c>
      <c r="M226" s="8"/>
      <c r="N226" s="21">
        <f t="shared" si="3"/>
        <v>1500</v>
      </c>
      <c r="O226" s="196">
        <v>278</v>
      </c>
      <c r="P226" s="196">
        <v>0</v>
      </c>
      <c r="Q226" s="196">
        <v>0</v>
      </c>
      <c r="R226" s="196">
        <v>0</v>
      </c>
      <c r="S226" s="196">
        <v>0</v>
      </c>
      <c r="T226" s="197">
        <v>0</v>
      </c>
      <c r="U226" s="197">
        <v>278</v>
      </c>
      <c r="V226" s="197">
        <v>-1222</v>
      </c>
      <c r="W226" s="198">
        <v>5.3956834532374103</v>
      </c>
      <c r="X226" s="199"/>
      <c r="Y226" s="199"/>
      <c r="Z226" s="201"/>
      <c r="AA226" s="201"/>
    </row>
    <row r="227" spans="1:27">
      <c r="A227" s="29" t="s">
        <v>1204</v>
      </c>
      <c r="B227" s="31" t="s">
        <v>4</v>
      </c>
      <c r="C227" s="17" t="s">
        <v>319</v>
      </c>
      <c r="D227" s="24" t="s">
        <v>320</v>
      </c>
      <c r="E227" s="23"/>
      <c r="F227" s="19">
        <v>9898</v>
      </c>
      <c r="G227" s="21">
        <v>6601</v>
      </c>
      <c r="H227" s="21">
        <v>8834</v>
      </c>
      <c r="I227" s="8">
        <f>VLOOKUP(C227,'202310-202403出荷数total2403220951'!B:F,5,0)</f>
        <v>2819</v>
      </c>
      <c r="J227" s="203">
        <f>VLOOKUP(C227,'出荷数2307～2406total241008110618'!B:F,5,0)</f>
        <v>6287</v>
      </c>
      <c r="K227" s="214">
        <f>VLOOKUP(C227,'出荷数2407-2506total250730101950'!B:F,5,0)</f>
        <v>6687</v>
      </c>
      <c r="L227" s="203">
        <f>VLOOKUP(C:C,total251219111800!B:F,5,0)</f>
        <v>1798</v>
      </c>
      <c r="M227" s="8"/>
      <c r="N227" s="21">
        <f t="shared" si="3"/>
        <v>1798</v>
      </c>
      <c r="O227" s="44">
        <v>5846</v>
      </c>
      <c r="P227" s="44">
        <v>580</v>
      </c>
      <c r="Q227" s="44">
        <v>0</v>
      </c>
      <c r="R227" s="44">
        <v>0</v>
      </c>
      <c r="S227" s="44">
        <v>580</v>
      </c>
      <c r="T227" s="45">
        <v>0</v>
      </c>
      <c r="U227" s="45">
        <v>5266</v>
      </c>
      <c r="V227" s="45">
        <v>3468</v>
      </c>
      <c r="W227" s="41">
        <v>0.27980080921257394</v>
      </c>
      <c r="X227" s="46"/>
      <c r="Y227" s="46"/>
    </row>
    <row r="228" spans="1:27">
      <c r="A228" s="29" t="s">
        <v>1205</v>
      </c>
      <c r="B228" s="31" t="s">
        <v>4</v>
      </c>
      <c r="C228" s="17" t="s">
        <v>321</v>
      </c>
      <c r="D228" s="24" t="s">
        <v>322</v>
      </c>
      <c r="E228" s="23"/>
      <c r="F228" s="19">
        <v>10228</v>
      </c>
      <c r="G228" s="21">
        <v>9171</v>
      </c>
      <c r="H228" s="21">
        <v>11029</v>
      </c>
      <c r="I228" s="8">
        <f>VLOOKUP(C228,'202310-202403出荷数total2403220951'!B:F,5,0)</f>
        <v>2992</v>
      </c>
      <c r="J228" s="203">
        <f>VLOOKUP(C228,'出荷数2307～2406total241008110618'!B:F,5,0)</f>
        <v>6316</v>
      </c>
      <c r="K228" s="214">
        <f>VLOOKUP(C228,'出荷数2407-2506total250730101950'!B:F,5,0)</f>
        <v>9066</v>
      </c>
      <c r="L228" s="203">
        <f>VLOOKUP(C:C,total251219111800!B:F,5,0)</f>
        <v>2495</v>
      </c>
      <c r="M228" s="8"/>
      <c r="N228" s="21">
        <f t="shared" si="3"/>
        <v>2495</v>
      </c>
      <c r="O228" s="44">
        <v>8775</v>
      </c>
      <c r="P228" s="44">
        <v>30</v>
      </c>
      <c r="Q228" s="44">
        <v>720</v>
      </c>
      <c r="R228" s="44">
        <v>0</v>
      </c>
      <c r="S228" s="44">
        <v>870</v>
      </c>
      <c r="T228" s="45">
        <v>-840</v>
      </c>
      <c r="U228" s="45">
        <v>8625</v>
      </c>
      <c r="V228" s="45">
        <v>6130</v>
      </c>
      <c r="W228" s="41">
        <v>0.28336172629187961</v>
      </c>
      <c r="X228" s="46"/>
      <c r="Y228" s="46"/>
    </row>
    <row r="229" spans="1:27">
      <c r="A229" s="29" t="s">
        <v>1206</v>
      </c>
      <c r="B229" s="31" t="s">
        <v>4</v>
      </c>
      <c r="C229" s="6" t="s">
        <v>260</v>
      </c>
      <c r="D229" s="20" t="s">
        <v>261</v>
      </c>
      <c r="E229" s="19"/>
      <c r="F229" s="19">
        <v>573</v>
      </c>
      <c r="G229" s="21">
        <v>1775</v>
      </c>
      <c r="H229" s="21">
        <v>1468</v>
      </c>
      <c r="I229" s="8">
        <f>VLOOKUP(C229,'202310-202403出荷数total2403220951'!B:F,5,0)</f>
        <v>525</v>
      </c>
      <c r="J229" s="203">
        <f>VLOOKUP(C229,'出荷数2307～2406total241008110618'!B:F,5,0)</f>
        <v>1084</v>
      </c>
      <c r="K229" s="214">
        <f>VLOOKUP(C229,'出荷数2407-2506total250730101950'!B:F,5,0)</f>
        <v>2352</v>
      </c>
      <c r="L229" s="203">
        <f>VLOOKUP(C:C,total251219111800!B:F,5,0)</f>
        <v>679</v>
      </c>
      <c r="M229" s="8"/>
      <c r="N229" s="21">
        <f t="shared" si="3"/>
        <v>679</v>
      </c>
      <c r="O229" s="44">
        <v>3216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3216</v>
      </c>
      <c r="V229" s="45">
        <v>2537</v>
      </c>
      <c r="W229" s="41">
        <v>0.2111318407960199</v>
      </c>
      <c r="X229" s="46"/>
      <c r="Y229" s="46"/>
    </row>
    <row r="230" spans="1:27" s="152" customFormat="1">
      <c r="A230" s="144" t="s">
        <v>1207</v>
      </c>
      <c r="B230" s="155" t="s">
        <v>4</v>
      </c>
      <c r="C230" s="153" t="s">
        <v>323</v>
      </c>
      <c r="D230" s="154" t="s">
        <v>324</v>
      </c>
      <c r="E230" s="153"/>
      <c r="F230" s="146">
        <v>4048</v>
      </c>
      <c r="G230" s="148">
        <v>1912</v>
      </c>
      <c r="H230" s="148">
        <v>2073</v>
      </c>
      <c r="I230" s="148">
        <f>VLOOKUP(C230,'202310-202403出荷数total2403220951'!B:F,5,0)</f>
        <v>1230</v>
      </c>
      <c r="J230" s="148">
        <f>VLOOKUP(C230,'出荷数2307～2406total241008110618'!B:F,5,0)</f>
        <v>1618</v>
      </c>
      <c r="K230" s="214">
        <f>VLOOKUP(C230,'出荷数2407-2506total250730101950'!B:F,5,0)</f>
        <v>1274</v>
      </c>
      <c r="L230" s="203" t="e">
        <f>VLOOKUP(C:C,total251219111800!B:F,5,0)</f>
        <v>#N/A</v>
      </c>
      <c r="M230" s="8"/>
      <c r="N230" s="21" t="e">
        <f t="shared" si="3"/>
        <v>#N/A</v>
      </c>
      <c r="O230" s="148">
        <v>0</v>
      </c>
      <c r="P230" s="148">
        <v>0</v>
      </c>
      <c r="Q230" s="148">
        <v>0</v>
      </c>
      <c r="R230" s="148">
        <v>0</v>
      </c>
      <c r="S230" s="148">
        <v>0</v>
      </c>
      <c r="T230" s="149">
        <v>0</v>
      </c>
      <c r="U230" s="149">
        <v>0</v>
      </c>
      <c r="V230" s="149" t="e">
        <v>#N/A</v>
      </c>
      <c r="W230" s="150" t="e">
        <v>#N/A</v>
      </c>
      <c r="X230" s="151"/>
      <c r="Y230" s="151"/>
      <c r="Z230" s="191"/>
      <c r="AA230" s="191"/>
    </row>
    <row r="231" spans="1:27" s="152" customFormat="1">
      <c r="A231" s="144" t="s">
        <v>1208</v>
      </c>
      <c r="B231" s="155" t="s">
        <v>4</v>
      </c>
      <c r="C231" s="153" t="s">
        <v>325</v>
      </c>
      <c r="D231" s="154" t="s">
        <v>326</v>
      </c>
      <c r="E231" s="153"/>
      <c r="F231" s="146">
        <v>1310</v>
      </c>
      <c r="G231" s="148">
        <v>1493</v>
      </c>
      <c r="H231" s="148">
        <v>1407</v>
      </c>
      <c r="I231" s="148">
        <f>VLOOKUP(C231,'202310-202403出荷数total2403220951'!B:F,5,0)</f>
        <v>699</v>
      </c>
      <c r="J231" s="148">
        <f>VLOOKUP(C231,'出荷数2307～2406total241008110618'!B:F,5,0)</f>
        <v>946</v>
      </c>
      <c r="K231" s="214">
        <f>VLOOKUP(C231,'出荷数2407-2506total250730101950'!B:F,5,0)</f>
        <v>567</v>
      </c>
      <c r="L231" s="203" t="e">
        <f>VLOOKUP(C:C,total251219111800!B:F,5,0)</f>
        <v>#N/A</v>
      </c>
      <c r="M231" s="8"/>
      <c r="N231" s="21" t="e">
        <f t="shared" si="3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>
      <c r="A232" s="29" t="s">
        <v>1209</v>
      </c>
      <c r="B232" s="31" t="s">
        <v>4</v>
      </c>
      <c r="C232" s="6" t="s">
        <v>262</v>
      </c>
      <c r="D232" s="20" t="s">
        <v>263</v>
      </c>
      <c r="E232" s="19"/>
      <c r="F232" s="19">
        <v>1730</v>
      </c>
      <c r="G232" s="21">
        <v>1717</v>
      </c>
      <c r="H232" s="21">
        <v>1895</v>
      </c>
      <c r="I232" s="8">
        <f>VLOOKUP(C232,'202310-202403出荷数total2403220951'!B:F,5,0)</f>
        <v>573</v>
      </c>
      <c r="J232" s="203">
        <f>VLOOKUP(C232,'出荷数2307～2406total241008110618'!B:F,5,0)</f>
        <v>1029</v>
      </c>
      <c r="K232" s="214">
        <f>VLOOKUP(C232,'出荷数2407-2506total250730101950'!B:F,5,0)</f>
        <v>678</v>
      </c>
      <c r="L232" s="203">
        <f>VLOOKUP(C:C,total251219111800!B:F,5,0)</f>
        <v>321</v>
      </c>
      <c r="M232" s="8"/>
      <c r="N232" s="21">
        <f t="shared" si="3"/>
        <v>321</v>
      </c>
      <c r="O232" s="44">
        <v>2107</v>
      </c>
      <c r="P232" s="44">
        <v>0</v>
      </c>
      <c r="Q232" s="44">
        <v>0</v>
      </c>
      <c r="R232" s="44">
        <v>0</v>
      </c>
      <c r="S232" s="44">
        <v>0</v>
      </c>
      <c r="T232" s="45">
        <v>0</v>
      </c>
      <c r="U232" s="45">
        <v>2107</v>
      </c>
      <c r="V232" s="45">
        <v>1786</v>
      </c>
      <c r="W232" s="41">
        <v>0.15234931181775035</v>
      </c>
      <c r="X232" s="46"/>
      <c r="Y232" s="46"/>
    </row>
    <row r="233" spans="1:27">
      <c r="A233" s="29" t="s">
        <v>1210</v>
      </c>
      <c r="B233" s="31" t="s">
        <v>4</v>
      </c>
      <c r="C233" s="17" t="s">
        <v>327</v>
      </c>
      <c r="D233" s="24" t="s">
        <v>328</v>
      </c>
      <c r="E233" s="23"/>
      <c r="F233" s="19">
        <v>1710</v>
      </c>
      <c r="G233" s="21">
        <v>1333</v>
      </c>
      <c r="H233" s="21">
        <v>1404</v>
      </c>
      <c r="I233" s="8">
        <f>VLOOKUP(C233,'202310-202403出荷数total2403220951'!B:F,5,0)</f>
        <v>317</v>
      </c>
      <c r="J233" s="203">
        <f>VLOOKUP(C233,'出荷数2307～2406total241008110618'!B:F,5,0)</f>
        <v>490</v>
      </c>
      <c r="K233" s="214">
        <f>VLOOKUP(C233,'出荷数2407-2506total250730101950'!B:F,5,0)</f>
        <v>495</v>
      </c>
      <c r="L233" s="203">
        <f>VLOOKUP(C:C,total251219111800!B:F,5,0)</f>
        <v>423</v>
      </c>
      <c r="M233" s="8"/>
      <c r="N233" s="21">
        <f t="shared" si="3"/>
        <v>423</v>
      </c>
      <c r="O233" s="44">
        <v>1870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1870</v>
      </c>
      <c r="V233" s="45">
        <v>1447</v>
      </c>
      <c r="W233" s="41">
        <v>0.22620320855614973</v>
      </c>
      <c r="X233" s="46"/>
      <c r="Y233" s="46"/>
    </row>
    <row r="234" spans="1:27" s="152" customFormat="1" ht="15.75">
      <c r="A234" s="144" t="s">
        <v>1211</v>
      </c>
      <c r="B234" s="155" t="s">
        <v>4</v>
      </c>
      <c r="C234" s="153" t="s">
        <v>264</v>
      </c>
      <c r="D234" s="154" t="s">
        <v>265</v>
      </c>
      <c r="E234" s="153"/>
      <c r="F234" s="146">
        <v>4845</v>
      </c>
      <c r="G234" s="148">
        <v>7700</v>
      </c>
      <c r="H234" s="148">
        <v>1951</v>
      </c>
      <c r="I234" s="148" t="e">
        <f>VLOOKUP(C234,'202310-202403出荷数total2403220951'!B:F,5,0)</f>
        <v>#N/A</v>
      </c>
      <c r="J234" s="148" t="e">
        <f>VLOOKUP(C234,'出荷数2307～2406total241008110618'!B:F,5,0)</f>
        <v>#N/A</v>
      </c>
      <c r="K234" s="214" t="e">
        <f>VLOOKUP(C234,'出荷数2407-2506total250730101950'!B:F,5,0)</f>
        <v>#N/A</v>
      </c>
      <c r="L234" s="203" t="e">
        <f>VLOOKUP(C:C,total251219111800!B:F,5,0)</f>
        <v>#N/A</v>
      </c>
      <c r="M234" s="8"/>
      <c r="N234" s="21" t="e">
        <f t="shared" si="3"/>
        <v>#N/A</v>
      </c>
      <c r="O234" s="148">
        <v>0</v>
      </c>
      <c r="P234" s="148">
        <v>0</v>
      </c>
      <c r="Q234" s="148">
        <v>0</v>
      </c>
      <c r="R234" s="148">
        <v>0</v>
      </c>
      <c r="S234" s="148">
        <v>0</v>
      </c>
      <c r="T234" s="149">
        <v>0</v>
      </c>
      <c r="U234" s="149">
        <v>0</v>
      </c>
      <c r="V234" s="149" t="e">
        <v>#N/A</v>
      </c>
      <c r="W234" s="150" t="e">
        <v>#N/A</v>
      </c>
      <c r="X234" s="151"/>
      <c r="Y234" s="151"/>
    </row>
    <row r="235" spans="1:27">
      <c r="A235" s="29" t="s">
        <v>1212</v>
      </c>
      <c r="B235" s="31" t="s">
        <v>4</v>
      </c>
      <c r="C235" s="17" t="s">
        <v>329</v>
      </c>
      <c r="D235" s="24" t="s">
        <v>330</v>
      </c>
      <c r="E235" s="23"/>
      <c r="F235" s="19">
        <v>11021</v>
      </c>
      <c r="G235" s="21">
        <v>6767</v>
      </c>
      <c r="H235" s="21">
        <v>4852</v>
      </c>
      <c r="I235" s="8">
        <f>VLOOKUP(C235,'202310-202403出荷数total2403220951'!B:F,5,0)</f>
        <v>2771</v>
      </c>
      <c r="J235" s="203">
        <f>VLOOKUP(C235,'出荷数2307～2406total241008110618'!B:F,5,0)</f>
        <v>4651</v>
      </c>
      <c r="K235" s="214">
        <f>VLOOKUP(C235,'出荷数2407-2506total250730101950'!B:F,5,0)</f>
        <v>5139</v>
      </c>
      <c r="L235" s="203">
        <f>VLOOKUP(C:C,total251219111800!B:F,5,0)</f>
        <v>2498</v>
      </c>
      <c r="M235" s="211">
        <v>3000</v>
      </c>
      <c r="N235" s="211">
        <v>3000</v>
      </c>
      <c r="O235" s="44">
        <v>6136</v>
      </c>
      <c r="P235" s="44">
        <v>0</v>
      </c>
      <c r="Q235" s="44">
        <v>0</v>
      </c>
      <c r="R235" s="44">
        <v>0</v>
      </c>
      <c r="S235" s="44">
        <v>750</v>
      </c>
      <c r="T235" s="45">
        <v>-750</v>
      </c>
      <c r="U235" s="45">
        <v>5386</v>
      </c>
      <c r="V235" s="45">
        <v>2386</v>
      </c>
      <c r="W235" s="41">
        <v>0.48891786179921776</v>
      </c>
      <c r="X235" s="46"/>
      <c r="Y235" s="46"/>
    </row>
    <row r="236" spans="1:27" s="152" customFormat="1" ht="15.75">
      <c r="A236" s="144" t="s">
        <v>1213</v>
      </c>
      <c r="B236" s="155" t="s">
        <v>4</v>
      </c>
      <c r="C236" s="153" t="s">
        <v>331</v>
      </c>
      <c r="D236" s="154" t="s">
        <v>1309</v>
      </c>
      <c r="E236" s="153" t="s">
        <v>186</v>
      </c>
      <c r="F236" s="146">
        <v>1700</v>
      </c>
      <c r="G236" s="148">
        <v>294</v>
      </c>
      <c r="H236" s="148">
        <v>198</v>
      </c>
      <c r="I236" s="148" t="e">
        <f>VLOOKUP(C236,'202310-202403出荷数total2403220951'!B:F,5,0)</f>
        <v>#N/A</v>
      </c>
      <c r="J236" s="148" t="e">
        <f>VLOOKUP(C236,'出荷数2307～2406total241008110618'!B:F,5,0)</f>
        <v>#N/A</v>
      </c>
      <c r="K236" s="214" t="e">
        <f>VLOOKUP(C236,'出荷数2407-2506total250730101950'!B:F,5,0)</f>
        <v>#N/A</v>
      </c>
      <c r="L236" s="203" t="e">
        <f>VLOOKUP(C:C,total251219111800!B:F,5,0)</f>
        <v>#N/A</v>
      </c>
      <c r="M236" s="8"/>
      <c r="N236" s="21" t="e">
        <f t="shared" si="3"/>
        <v>#N/A</v>
      </c>
      <c r="O236" s="148">
        <v>0</v>
      </c>
      <c r="P236" s="148">
        <v>0</v>
      </c>
      <c r="Q236" s="148">
        <v>0</v>
      </c>
      <c r="R236" s="148">
        <v>0</v>
      </c>
      <c r="S236" s="148">
        <v>0</v>
      </c>
      <c r="T236" s="149">
        <v>0</v>
      </c>
      <c r="U236" s="149">
        <v>0</v>
      </c>
      <c r="V236" s="149" t="e">
        <v>#N/A</v>
      </c>
      <c r="W236" s="150" t="e">
        <v>#N/A</v>
      </c>
      <c r="X236" s="151"/>
      <c r="Y236" s="151"/>
    </row>
    <row r="237" spans="1:27" s="152" customFormat="1">
      <c r="A237" s="144" t="s">
        <v>1214</v>
      </c>
      <c r="B237" s="155" t="s">
        <v>4</v>
      </c>
      <c r="C237" s="153" t="s">
        <v>266</v>
      </c>
      <c r="D237" s="154" t="s">
        <v>1266</v>
      </c>
      <c r="E237" s="153"/>
      <c r="F237" s="146">
        <v>2398</v>
      </c>
      <c r="G237" s="148">
        <v>1863</v>
      </c>
      <c r="H237" s="148">
        <v>1640</v>
      </c>
      <c r="I237" s="148">
        <f>VLOOKUP(C237,'202310-202403出荷数total2403220951'!B:F,5,0)</f>
        <v>720</v>
      </c>
      <c r="J237" s="148">
        <f>VLOOKUP(C237,'出荷数2307～2406total241008110618'!B:F,5,0)</f>
        <v>4600</v>
      </c>
      <c r="K237" s="214" t="e">
        <f>VLOOKUP(C237,'出荷数2407-2506total250730101950'!B:F,5,0)</f>
        <v>#N/A</v>
      </c>
      <c r="L237" s="203" t="e">
        <f>VLOOKUP(C:C,total251219111800!B:F,5,0)</f>
        <v>#N/A</v>
      </c>
      <c r="M237" s="8"/>
      <c r="N237" s="21" t="e">
        <f t="shared" si="3"/>
        <v>#N/A</v>
      </c>
      <c r="O237" s="148">
        <v>6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6</v>
      </c>
      <c r="V237" s="149" t="e">
        <v>#N/A</v>
      </c>
      <c r="W237" s="150" t="e">
        <v>#N/A</v>
      </c>
      <c r="X237" s="151"/>
      <c r="Y237" s="151"/>
      <c r="Z237" s="191"/>
      <c r="AA237" s="191"/>
    </row>
    <row r="238" spans="1:27" s="152" customFormat="1">
      <c r="A238" s="144" t="s">
        <v>1215</v>
      </c>
      <c r="B238" s="155" t="s">
        <v>4</v>
      </c>
      <c r="C238" s="153" t="s">
        <v>267</v>
      </c>
      <c r="D238" s="154" t="s">
        <v>1265</v>
      </c>
      <c r="E238" s="153"/>
      <c r="F238" s="146">
        <v>5642</v>
      </c>
      <c r="G238" s="148">
        <v>200</v>
      </c>
      <c r="H238" s="148">
        <v>1430</v>
      </c>
      <c r="I238" s="148">
        <f>VLOOKUP(C238,'202310-202403出荷数total2403220951'!B:F,5,0)</f>
        <v>285</v>
      </c>
      <c r="J238" s="148">
        <f>VLOOKUP(C238,'出荷数2307～2406total241008110618'!B:F,5,0)</f>
        <v>287</v>
      </c>
      <c r="K238" s="214">
        <f>VLOOKUP(C238,'出荷数2407-2506total250730101950'!B:F,5,0)</f>
        <v>291</v>
      </c>
      <c r="L238" s="203">
        <f>VLOOKUP(C:C,total251219111800!B:F,5,0)</f>
        <v>228</v>
      </c>
      <c r="M238" s="8"/>
      <c r="N238" s="21">
        <f t="shared" si="3"/>
        <v>228</v>
      </c>
      <c r="O238" s="148">
        <v>1076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1076</v>
      </c>
      <c r="V238" s="149">
        <v>848</v>
      </c>
      <c r="W238" s="150">
        <v>0.21189591078066913</v>
      </c>
      <c r="X238" s="151"/>
      <c r="Y238" s="151"/>
      <c r="Z238" s="191"/>
      <c r="AA238" s="191"/>
    </row>
    <row r="239" spans="1:27" s="200" customFormat="1">
      <c r="A239" s="192" t="s">
        <v>1216</v>
      </c>
      <c r="B239" s="212" t="s">
        <v>4</v>
      </c>
      <c r="C239" s="235" t="s">
        <v>332</v>
      </c>
      <c r="D239" s="236" t="s">
        <v>333</v>
      </c>
      <c r="E239" s="235"/>
      <c r="F239" s="194">
        <v>428</v>
      </c>
      <c r="G239" s="196">
        <v>1103</v>
      </c>
      <c r="H239" s="196">
        <v>787</v>
      </c>
      <c r="I239" s="196">
        <f>VLOOKUP(C239,'202310-202403出荷数total2403220951'!B:F,5,0)</f>
        <v>481</v>
      </c>
      <c r="J239" s="196">
        <f>VLOOKUP(C239,'出荷数2307～2406total241008110618'!B:F,5,0)</f>
        <v>533</v>
      </c>
      <c r="K239" s="196">
        <f>VLOOKUP(C239,'出荷数2407-2506total250730101950'!B:F,5,0)</f>
        <v>617</v>
      </c>
      <c r="L239" s="196">
        <f>VLOOKUP(C:C,total251219111800!B:F,5,0)</f>
        <v>66</v>
      </c>
      <c r="M239" s="196"/>
      <c r="N239" s="196">
        <f t="shared" si="3"/>
        <v>66</v>
      </c>
      <c r="O239" s="196">
        <v>279</v>
      </c>
      <c r="P239" s="196">
        <v>0</v>
      </c>
      <c r="Q239" s="196">
        <v>0</v>
      </c>
      <c r="R239" s="196">
        <v>0</v>
      </c>
      <c r="S239" s="196">
        <v>0</v>
      </c>
      <c r="T239" s="197">
        <v>0</v>
      </c>
      <c r="U239" s="197">
        <v>279</v>
      </c>
      <c r="V239" s="197">
        <v>213</v>
      </c>
      <c r="W239" s="198">
        <v>0.23655913978494625</v>
      </c>
      <c r="X239" s="199"/>
      <c r="Y239" s="199"/>
      <c r="Z239" s="201"/>
      <c r="AA239" s="201"/>
    </row>
    <row r="240" spans="1:27" s="200" customFormat="1">
      <c r="A240" s="192" t="s">
        <v>1217</v>
      </c>
      <c r="B240" s="212" t="s">
        <v>4</v>
      </c>
      <c r="C240" s="235" t="s">
        <v>268</v>
      </c>
      <c r="D240" s="236" t="s">
        <v>4102</v>
      </c>
      <c r="E240" s="235"/>
      <c r="F240" s="194">
        <v>1178</v>
      </c>
      <c r="G240" s="196">
        <v>1650</v>
      </c>
      <c r="H240" s="196">
        <v>1270</v>
      </c>
      <c r="I240" s="196">
        <f>VLOOKUP(C240,'202310-202403出荷数total2403220951'!B:F,5,0)</f>
        <v>496</v>
      </c>
      <c r="J240" s="196">
        <f>VLOOKUP(C240,'出荷数2307～2406total241008110618'!B:F,5,0)</f>
        <v>962</v>
      </c>
      <c r="K240" s="214">
        <f>VLOOKUP(C240,'出荷数2407-2506total250730101950'!B:F,5,0)</f>
        <v>596</v>
      </c>
      <c r="L240" s="203">
        <f>VLOOKUP(C:C,total251219111800!B:F,5,0)</f>
        <v>103</v>
      </c>
      <c r="M240" s="8"/>
      <c r="N240" s="21">
        <f t="shared" si="3"/>
        <v>103</v>
      </c>
      <c r="O240" s="196">
        <v>14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14</v>
      </c>
      <c r="V240" s="197">
        <v>-89</v>
      </c>
      <c r="W240" s="198">
        <v>7.3571428571428568</v>
      </c>
      <c r="X240" s="199"/>
      <c r="Y240" s="199"/>
      <c r="Z240" s="201"/>
      <c r="AA240" s="201"/>
    </row>
    <row r="241" spans="1:27">
      <c r="A241" s="29" t="s">
        <v>1218</v>
      </c>
      <c r="B241" s="31" t="s">
        <v>4</v>
      </c>
      <c r="C241" s="17" t="s">
        <v>270</v>
      </c>
      <c r="D241" s="24" t="s">
        <v>271</v>
      </c>
      <c r="E241" s="23"/>
      <c r="F241" s="19">
        <v>3399</v>
      </c>
      <c r="G241" s="21">
        <v>3090</v>
      </c>
      <c r="H241" s="21">
        <v>3886</v>
      </c>
      <c r="I241" s="8">
        <f>VLOOKUP(C241,'202310-202403出荷数total2403220951'!B:F,5,0)</f>
        <v>1077</v>
      </c>
      <c r="J241" s="203">
        <f>VLOOKUP(C241,'出荷数2307～2406total241008110618'!B:F,5,0)</f>
        <v>1997</v>
      </c>
      <c r="K241" s="214">
        <f>VLOOKUP(C241,'出荷数2407-2506total250730101950'!B:F,5,0)</f>
        <v>1751</v>
      </c>
      <c r="L241" s="203">
        <f>VLOOKUP(C:C,total251219111800!B:F,5,0)</f>
        <v>495</v>
      </c>
      <c r="M241" s="8"/>
      <c r="N241" s="21">
        <f t="shared" si="3"/>
        <v>495</v>
      </c>
      <c r="O241" s="44">
        <v>1724</v>
      </c>
      <c r="P241" s="44">
        <v>0</v>
      </c>
      <c r="Q241" s="44">
        <v>0</v>
      </c>
      <c r="R241" s="44">
        <v>0</v>
      </c>
      <c r="S241" s="44">
        <v>0</v>
      </c>
      <c r="T241" s="45">
        <v>0</v>
      </c>
      <c r="U241" s="45">
        <v>1724</v>
      </c>
      <c r="V241" s="45">
        <v>1229</v>
      </c>
      <c r="W241" s="41">
        <v>0.28712296983758701</v>
      </c>
      <c r="X241" s="46"/>
      <c r="Y241" s="46"/>
    </row>
    <row r="242" spans="1:27" s="152" customFormat="1" ht="15.75">
      <c r="A242" s="144" t="s">
        <v>1219</v>
      </c>
      <c r="B242" s="155" t="s">
        <v>4</v>
      </c>
      <c r="C242" s="153" t="s">
        <v>713</v>
      </c>
      <c r="D242" s="154" t="s">
        <v>1310</v>
      </c>
      <c r="E242" s="153"/>
      <c r="F242" s="146" t="e">
        <f>VLOOKUP(C242,#REF!,17,0 )</f>
        <v>#REF!</v>
      </c>
      <c r="G242" s="148">
        <v>18471</v>
      </c>
      <c r="H242" s="148">
        <v>11873</v>
      </c>
      <c r="I242" s="148">
        <f>VLOOKUP(C242,'202310-202403出荷数total2403220951'!B:F,5,0)</f>
        <v>21</v>
      </c>
      <c r="J242" s="148">
        <f>VLOOKUP(C242,'出荷数2307～2406total241008110618'!B:F,5,0)</f>
        <v>179</v>
      </c>
      <c r="K242" s="214">
        <f>VLOOKUP(C242,'出荷数2407-2506total250730101950'!B:F,5,0)</f>
        <v>20</v>
      </c>
      <c r="L242" s="203" t="e">
        <f>VLOOKUP(C:C,total251219111800!B:F,5,0)</f>
        <v>#N/A</v>
      </c>
      <c r="M242" s="8"/>
      <c r="N242" s="21" t="e">
        <f t="shared" si="3"/>
        <v>#N/A</v>
      </c>
      <c r="O242" s="148">
        <v>0</v>
      </c>
      <c r="P242" s="148">
        <v>0</v>
      </c>
      <c r="Q242" s="148">
        <v>0</v>
      </c>
      <c r="R242" s="148">
        <v>0</v>
      </c>
      <c r="S242" s="148">
        <v>0</v>
      </c>
      <c r="T242" s="149">
        <v>0</v>
      </c>
      <c r="U242" s="149">
        <v>0</v>
      </c>
      <c r="V242" s="149" t="e">
        <v>#N/A</v>
      </c>
      <c r="W242" s="150" t="e">
        <v>#N/A</v>
      </c>
      <c r="X242" s="151"/>
      <c r="Y242" s="151"/>
    </row>
    <row r="243" spans="1:27">
      <c r="A243" s="29" t="s">
        <v>1220</v>
      </c>
      <c r="B243" s="31" t="s">
        <v>4</v>
      </c>
      <c r="C243" s="17" t="s">
        <v>273</v>
      </c>
      <c r="D243" s="24" t="s">
        <v>274</v>
      </c>
      <c r="E243" s="23"/>
      <c r="F243" s="19">
        <v>1919</v>
      </c>
      <c r="G243" s="21">
        <v>2904</v>
      </c>
      <c r="H243" s="21">
        <v>2412</v>
      </c>
      <c r="I243" s="8">
        <f>VLOOKUP(C243,'202310-202403出荷数total2403220951'!B:F,5,0)</f>
        <v>850</v>
      </c>
      <c r="J243" s="203">
        <f>VLOOKUP(C243,'出荷数2307～2406total241008110618'!B:F,5,0)</f>
        <v>2028</v>
      </c>
      <c r="K243" s="214">
        <f>VLOOKUP(C243,'出荷数2407-2506total250730101950'!B:F,5,0)</f>
        <v>1107</v>
      </c>
      <c r="L243" s="203">
        <f>VLOOKUP(C:C,total251219111800!B:F,5,0)</f>
        <v>311</v>
      </c>
      <c r="M243" s="8"/>
      <c r="N243" s="21">
        <f t="shared" si="3"/>
        <v>311</v>
      </c>
      <c r="O243" s="44">
        <v>3167</v>
      </c>
      <c r="P243" s="44">
        <v>0</v>
      </c>
      <c r="Q243" s="44">
        <v>0</v>
      </c>
      <c r="R243" s="44">
        <v>0</v>
      </c>
      <c r="S243" s="44">
        <v>0</v>
      </c>
      <c r="T243" s="45">
        <v>0</v>
      </c>
      <c r="U243" s="45">
        <v>3167</v>
      </c>
      <c r="V243" s="45">
        <v>2856</v>
      </c>
      <c r="W243" s="41">
        <v>9.8200189453741718E-2</v>
      </c>
      <c r="X243" s="46"/>
      <c r="Y243" s="46"/>
    </row>
    <row r="244" spans="1:27">
      <c r="A244" s="29" t="s">
        <v>1221</v>
      </c>
      <c r="B244" s="31" t="s">
        <v>4</v>
      </c>
      <c r="C244" s="17" t="s">
        <v>709</v>
      </c>
      <c r="D244" s="24" t="s">
        <v>717</v>
      </c>
      <c r="E244" s="23"/>
      <c r="F244" s="19">
        <v>0</v>
      </c>
      <c r="G244" s="21">
        <v>0</v>
      </c>
      <c r="H244" s="21">
        <v>8393</v>
      </c>
      <c r="I244" s="8">
        <f>VLOOKUP(C244,'202310-202403出荷数total2403220951'!B:F,5,0)</f>
        <v>7931</v>
      </c>
      <c r="J244" s="203">
        <f>VLOOKUP(C244,'出荷数2307～2406total241008110618'!B:F,5,0)</f>
        <v>17588</v>
      </c>
      <c r="K244" s="214">
        <f>VLOOKUP(C244,'出荷数2407-2506total250730101950'!B:F,5,0)</f>
        <v>16987</v>
      </c>
      <c r="L244" s="203">
        <f>VLOOKUP(C:C,total251219111800!B:F,5,0)</f>
        <v>9414</v>
      </c>
      <c r="M244" s="211">
        <v>12000</v>
      </c>
      <c r="N244" s="211">
        <v>12000</v>
      </c>
      <c r="O244" s="44">
        <v>12002</v>
      </c>
      <c r="P244" s="44">
        <v>100</v>
      </c>
      <c r="Q244" s="44">
        <v>5000</v>
      </c>
      <c r="R244" s="44">
        <v>0</v>
      </c>
      <c r="S244" s="44">
        <v>1100</v>
      </c>
      <c r="T244" s="45">
        <v>-1000</v>
      </c>
      <c r="U244" s="45">
        <v>15902</v>
      </c>
      <c r="V244" s="45">
        <v>3902</v>
      </c>
      <c r="W244" s="41">
        <v>0.99157164105106599</v>
      </c>
      <c r="X244" s="46"/>
      <c r="Y244" s="46"/>
    </row>
    <row r="245" spans="1:27">
      <c r="A245" s="29"/>
      <c r="B245" s="31" t="s">
        <v>4</v>
      </c>
      <c r="C245" s="17" t="s">
        <v>4100</v>
      </c>
      <c r="D245" s="24" t="s">
        <v>4103</v>
      </c>
      <c r="E245" s="23"/>
      <c r="F245" s="19"/>
      <c r="G245" s="21"/>
      <c r="H245" s="21"/>
      <c r="I245" s="8" t="e">
        <f>VLOOKUP(C245,'202310-202403出荷数total2403220951'!B:F,5,0)</f>
        <v>#N/A</v>
      </c>
      <c r="J245" s="203" t="e">
        <f>VLOOKUP(C245,'出荷数2307～2406total241008110618'!B:F,5,0)</f>
        <v>#N/A</v>
      </c>
      <c r="K245" s="214" t="e">
        <f>VLOOKUP(C245,'出荷数2407-2506total250730101950'!B:F,5,0)</f>
        <v>#N/A</v>
      </c>
      <c r="L245" s="203" t="e">
        <f>VLOOKUP(C:C,total251219111800!B:F,5,0)</f>
        <v>#N/A</v>
      </c>
      <c r="M245" s="8"/>
      <c r="N245" s="211">
        <v>1500</v>
      </c>
      <c r="O245" s="44">
        <v>2926</v>
      </c>
      <c r="P245" s="44">
        <v>0</v>
      </c>
      <c r="Q245" s="44">
        <v>0</v>
      </c>
      <c r="R245" s="44">
        <v>0</v>
      </c>
      <c r="S245" s="44">
        <v>0</v>
      </c>
      <c r="T245" s="45">
        <v>0</v>
      </c>
      <c r="U245" s="45">
        <v>2926</v>
      </c>
      <c r="V245" s="45">
        <v>1426</v>
      </c>
      <c r="W245" s="41">
        <v>0.51264524948735479</v>
      </c>
      <c r="X245" s="46"/>
      <c r="Y245" s="46"/>
    </row>
    <row r="246" spans="1:27" s="231" customFormat="1">
      <c r="A246" s="223" t="s">
        <v>1222</v>
      </c>
      <c r="B246" s="254" t="s">
        <v>4</v>
      </c>
      <c r="C246" s="255" t="s">
        <v>275</v>
      </c>
      <c r="D246" s="256" t="s">
        <v>276</v>
      </c>
      <c r="E246" s="255"/>
      <c r="F246" s="225">
        <v>2255</v>
      </c>
      <c r="G246" s="227">
        <v>2545</v>
      </c>
      <c r="H246" s="227">
        <v>2670</v>
      </c>
      <c r="I246" s="227">
        <f>VLOOKUP(C246,'202310-202403出荷数total2403220951'!B:F,5,0)</f>
        <v>879</v>
      </c>
      <c r="J246" s="227">
        <f>VLOOKUP(C246,'出荷数2307～2406total241008110618'!B:F,5,0)</f>
        <v>2296</v>
      </c>
      <c r="K246" s="214">
        <f>VLOOKUP(C246,'出荷数2407-2506total250730101950'!B:F,5,0)</f>
        <v>457</v>
      </c>
      <c r="L246" s="203" t="e">
        <f>VLOOKUP(C:C,total251219111800!B:F,5,0)</f>
        <v>#N/A</v>
      </c>
      <c r="M246" s="8"/>
      <c r="N246" s="21" t="e">
        <f t="shared" si="3"/>
        <v>#N/A</v>
      </c>
      <c r="O246" s="227">
        <v>0</v>
      </c>
      <c r="P246" s="227">
        <v>0</v>
      </c>
      <c r="Q246" s="227">
        <v>0</v>
      </c>
      <c r="R246" s="227">
        <v>0</v>
      </c>
      <c r="S246" s="227">
        <v>0</v>
      </c>
      <c r="T246" s="228">
        <v>0</v>
      </c>
      <c r="U246" s="228">
        <v>0</v>
      </c>
      <c r="V246" s="228" t="e">
        <v>#N/A</v>
      </c>
      <c r="W246" s="229" t="e">
        <v>#N/A</v>
      </c>
      <c r="X246" s="230"/>
      <c r="Y246" s="230"/>
      <c r="Z246" s="232"/>
      <c r="AA246" s="232"/>
    </row>
    <row r="247" spans="1:27">
      <c r="A247" s="29"/>
      <c r="B247" s="31" t="s">
        <v>4</v>
      </c>
      <c r="C247" s="17" t="s">
        <v>3793</v>
      </c>
      <c r="D247" s="24" t="s">
        <v>276</v>
      </c>
      <c r="E247" s="23"/>
      <c r="F247" s="19"/>
      <c r="G247" s="21"/>
      <c r="H247" s="21"/>
      <c r="I247" s="8" t="e">
        <f>VLOOKUP(C247,'202310-202403出荷数total2403220951'!B:F,5,0)</f>
        <v>#N/A</v>
      </c>
      <c r="J247" s="203" t="e">
        <f>VLOOKUP(C247,'出荷数2307～2406total241008110618'!B:F,5,0)</f>
        <v>#N/A</v>
      </c>
      <c r="K247" s="214">
        <f>VLOOKUP(C247,'出荷数2407-2506total250730101950'!B:F,5,0)</f>
        <v>1929</v>
      </c>
      <c r="L247" s="203">
        <f>VLOOKUP(C:C,total251219111800!B:F,5,0)</f>
        <v>829</v>
      </c>
      <c r="M247" s="211">
        <v>2000</v>
      </c>
      <c r="N247" s="211">
        <v>2000</v>
      </c>
      <c r="O247" s="44">
        <v>5824</v>
      </c>
      <c r="P247" s="44">
        <v>0</v>
      </c>
      <c r="Q247" s="44">
        <v>0</v>
      </c>
      <c r="R247" s="44">
        <v>0</v>
      </c>
      <c r="S247" s="44">
        <v>0</v>
      </c>
      <c r="T247" s="45">
        <v>0</v>
      </c>
      <c r="U247" s="45">
        <v>5824</v>
      </c>
      <c r="V247" s="45">
        <v>3824</v>
      </c>
      <c r="W247" s="41">
        <v>0.34340659340659341</v>
      </c>
      <c r="X247" s="46"/>
      <c r="Y247" s="46"/>
    </row>
    <row r="248" spans="1:27">
      <c r="A248" s="29" t="s">
        <v>1223</v>
      </c>
      <c r="B248" s="31" t="s">
        <v>4</v>
      </c>
      <c r="C248" s="6" t="s">
        <v>277</v>
      </c>
      <c r="D248" s="20" t="s">
        <v>278</v>
      </c>
      <c r="E248" s="19"/>
      <c r="F248" s="19">
        <v>1568</v>
      </c>
      <c r="G248" s="21">
        <v>1942</v>
      </c>
      <c r="H248" s="21">
        <v>1574</v>
      </c>
      <c r="I248" s="8">
        <f>VLOOKUP(C248,'202310-202403出荷数total2403220951'!B:F,5,0)</f>
        <v>294</v>
      </c>
      <c r="J248" s="203">
        <f>VLOOKUP(C248,'出荷数2307～2406total241008110618'!B:F,5,0)</f>
        <v>1143</v>
      </c>
      <c r="K248" s="214">
        <f>VLOOKUP(C248,'出荷数2407-2506total250730101950'!B:F,5,0)</f>
        <v>179</v>
      </c>
      <c r="L248" s="203">
        <f>VLOOKUP(C:C,total251219111800!B:F,5,0)</f>
        <v>62</v>
      </c>
      <c r="M248" s="8"/>
      <c r="N248" s="21">
        <f t="shared" si="3"/>
        <v>62</v>
      </c>
      <c r="O248" s="44">
        <v>1088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1088</v>
      </c>
      <c r="V248" s="45">
        <v>1026</v>
      </c>
      <c r="W248" s="41">
        <v>5.6985294117647058E-2</v>
      </c>
      <c r="X248" s="46"/>
      <c r="Y248" s="46"/>
    </row>
    <row r="249" spans="1:27">
      <c r="A249" s="29" t="s">
        <v>1225</v>
      </c>
      <c r="B249" s="31" t="s">
        <v>4</v>
      </c>
      <c r="C249" s="17" t="s">
        <v>334</v>
      </c>
      <c r="D249" s="24" t="s">
        <v>335</v>
      </c>
      <c r="E249" s="23"/>
      <c r="F249" s="19">
        <v>3321</v>
      </c>
      <c r="G249" s="21">
        <v>3161</v>
      </c>
      <c r="H249" s="21">
        <v>2352</v>
      </c>
      <c r="I249" s="8">
        <f>VLOOKUP(C249,'202310-202403出荷数total2403220951'!B:F,5,0)</f>
        <v>1294</v>
      </c>
      <c r="J249" s="203">
        <f>VLOOKUP(C249,'出荷数2307～2406total241008110618'!B:F,5,0)</f>
        <v>2368</v>
      </c>
      <c r="K249" s="214">
        <f>VLOOKUP(C249,'出荷数2407-2506total250730101950'!B:F,5,0)</f>
        <v>559</v>
      </c>
      <c r="L249" s="203">
        <f>VLOOKUP(C:C,total251219111800!B:F,5,0)</f>
        <v>424</v>
      </c>
      <c r="M249" s="8"/>
      <c r="N249" s="21">
        <f t="shared" si="3"/>
        <v>424</v>
      </c>
      <c r="O249" s="44">
        <v>3359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3359</v>
      </c>
      <c r="V249" s="45">
        <v>2935</v>
      </c>
      <c r="W249" s="41">
        <v>0.12622804406073235</v>
      </c>
      <c r="X249" s="46"/>
      <c r="Y249" s="46"/>
    </row>
    <row r="250" spans="1:27">
      <c r="A250" s="29" t="s">
        <v>1267</v>
      </c>
      <c r="B250" s="31" t="s">
        <v>4</v>
      </c>
      <c r="C250" s="17" t="s">
        <v>281</v>
      </c>
      <c r="D250" s="24" t="s">
        <v>282</v>
      </c>
      <c r="E250" s="23"/>
      <c r="F250" s="19">
        <v>1190</v>
      </c>
      <c r="G250" s="21">
        <v>257</v>
      </c>
      <c r="H250" s="21">
        <v>20</v>
      </c>
      <c r="I250" s="8">
        <f>VLOOKUP(C250,'202310-202403出荷数total2403220951'!B:F,5,0)</f>
        <v>6</v>
      </c>
      <c r="J250" s="203">
        <f>VLOOKUP(C250,'出荷数2307～2406total241008110618'!B:F,5,0)</f>
        <v>913</v>
      </c>
      <c r="K250" s="214">
        <f>VLOOKUP(C250,'出荷数2407-2506total250730101950'!B:F,5,0)</f>
        <v>38</v>
      </c>
      <c r="L250" s="203">
        <f>VLOOKUP(C:C,total251219111800!B:F,5,0)</f>
        <v>17</v>
      </c>
      <c r="M250" s="8"/>
      <c r="N250" s="21">
        <f t="shared" si="3"/>
        <v>17</v>
      </c>
      <c r="O250" s="44">
        <v>3033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3033</v>
      </c>
      <c r="V250" s="45">
        <v>3016</v>
      </c>
      <c r="W250" s="41">
        <v>5.6050115397296403E-3</v>
      </c>
      <c r="X250" s="46"/>
      <c r="Y250" s="46"/>
    </row>
    <row r="251" spans="1:27">
      <c r="A251" s="29" t="s">
        <v>1268</v>
      </c>
      <c r="B251" s="31" t="s">
        <v>4</v>
      </c>
      <c r="C251" s="17" t="s">
        <v>283</v>
      </c>
      <c r="D251" s="24" t="s">
        <v>284</v>
      </c>
      <c r="E251" s="23" t="s">
        <v>285</v>
      </c>
      <c r="F251" s="19"/>
      <c r="G251" s="21">
        <v>15</v>
      </c>
      <c r="H251" s="21">
        <v>63</v>
      </c>
      <c r="I251" s="8">
        <f>VLOOKUP(C251,'202310-202403出荷数total2403220951'!B:F,5,0)</f>
        <v>9</v>
      </c>
      <c r="J251" s="203">
        <f>VLOOKUP(C251,'出荷数2307～2406total241008110618'!B:F,5,0)</f>
        <v>60</v>
      </c>
      <c r="K251" s="214">
        <f>VLOOKUP(C251,'出荷数2407-2506total250730101950'!B:F,5,0)</f>
        <v>532</v>
      </c>
      <c r="L251" s="203">
        <f>VLOOKUP(C:C,total251219111800!B:F,5,0)</f>
        <v>3</v>
      </c>
      <c r="M251" s="8"/>
      <c r="N251" s="21">
        <f t="shared" si="3"/>
        <v>3</v>
      </c>
      <c r="O251" s="44">
        <v>2144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2144</v>
      </c>
      <c r="V251" s="45">
        <v>2141</v>
      </c>
      <c r="W251" s="41">
        <v>1.3992537313432835E-3</v>
      </c>
      <c r="X251" s="46"/>
      <c r="Y251" s="46"/>
    </row>
    <row r="252" spans="1:27">
      <c r="A252" s="29" t="s">
        <v>1269</v>
      </c>
      <c r="B252" s="31" t="s">
        <v>4</v>
      </c>
      <c r="C252" s="17" t="s">
        <v>286</v>
      </c>
      <c r="D252" s="24" t="s">
        <v>284</v>
      </c>
      <c r="E252" s="23" t="s">
        <v>287</v>
      </c>
      <c r="F252" s="19"/>
      <c r="G252" s="21">
        <v>13</v>
      </c>
      <c r="H252" s="21">
        <v>1763</v>
      </c>
      <c r="I252" s="8">
        <f>VLOOKUP(C252,'202310-202403出荷数total2403220951'!B:F,5,0)</f>
        <v>1037</v>
      </c>
      <c r="J252" s="203">
        <f>VLOOKUP(C252,'出荷数2307～2406total241008110618'!B:F,5,0)</f>
        <v>1632</v>
      </c>
      <c r="K252" s="214">
        <f>VLOOKUP(C252,'出荷数2407-2506total250730101950'!B:F,5,0)</f>
        <v>3459</v>
      </c>
      <c r="L252" s="203">
        <f>VLOOKUP(C:C,total251219111800!B:F,5,0)</f>
        <v>850</v>
      </c>
      <c r="M252" s="211">
        <v>1000</v>
      </c>
      <c r="N252" s="211">
        <v>1000</v>
      </c>
      <c r="O252" s="44">
        <v>5269</v>
      </c>
      <c r="P252" s="44">
        <v>3260</v>
      </c>
      <c r="Q252" s="44">
        <v>0</v>
      </c>
      <c r="R252" s="44">
        <v>0</v>
      </c>
      <c r="S252" s="44">
        <v>3250</v>
      </c>
      <c r="T252" s="45">
        <v>10</v>
      </c>
      <c r="U252" s="45">
        <v>2019</v>
      </c>
      <c r="V252" s="45">
        <v>1019</v>
      </c>
      <c r="W252" s="41">
        <v>0.11724703951225232</v>
      </c>
      <c r="X252" s="46"/>
      <c r="Y252" s="46"/>
    </row>
    <row r="253" spans="1:27">
      <c r="A253" s="29" t="s">
        <v>1270</v>
      </c>
      <c r="B253" s="31" t="s">
        <v>4</v>
      </c>
      <c r="C253" s="6" t="s">
        <v>336</v>
      </c>
      <c r="D253" s="20" t="s">
        <v>337</v>
      </c>
      <c r="E253" s="19"/>
      <c r="F253" s="19">
        <v>14890</v>
      </c>
      <c r="G253" s="21">
        <v>8789</v>
      </c>
      <c r="H253" s="21">
        <v>7412</v>
      </c>
      <c r="I253" s="8">
        <f>VLOOKUP(C253,'202310-202403出荷数total2403220951'!B:F,5,0)</f>
        <v>2096</v>
      </c>
      <c r="J253" s="203">
        <f>VLOOKUP(C253,'出荷数2307～2406total241008110618'!B:F,5,0)</f>
        <v>4099</v>
      </c>
      <c r="K253" s="214">
        <f>VLOOKUP(C253,'出荷数2407-2506total250730101950'!B:F,5,0)</f>
        <v>5341</v>
      </c>
      <c r="L253" s="203">
        <f>VLOOKUP(C:C,total251219111800!B:F,5,0)</f>
        <v>2042</v>
      </c>
      <c r="M253" s="8"/>
      <c r="N253" s="21">
        <f t="shared" si="3"/>
        <v>2042</v>
      </c>
      <c r="O253" s="44">
        <v>4208</v>
      </c>
      <c r="P253" s="44">
        <v>0</v>
      </c>
      <c r="Q253" s="44">
        <v>0</v>
      </c>
      <c r="R253" s="44">
        <v>0</v>
      </c>
      <c r="S253" s="44">
        <v>0</v>
      </c>
      <c r="T253" s="45">
        <v>0</v>
      </c>
      <c r="U253" s="45">
        <v>4208</v>
      </c>
      <c r="V253" s="45">
        <v>2166</v>
      </c>
      <c r="W253" s="41">
        <v>0.48526615969581749</v>
      </c>
      <c r="X253" s="46"/>
      <c r="Y253" s="46"/>
    </row>
    <row r="254" spans="1:27">
      <c r="A254" s="29" t="s">
        <v>1281</v>
      </c>
      <c r="B254" s="31" t="s">
        <v>4</v>
      </c>
      <c r="C254" s="6" t="s">
        <v>288</v>
      </c>
      <c r="D254" s="20" t="s">
        <v>289</v>
      </c>
      <c r="E254" s="19"/>
      <c r="F254" s="19">
        <v>804</v>
      </c>
      <c r="G254" s="21">
        <v>1002</v>
      </c>
      <c r="H254" s="21">
        <v>420</v>
      </c>
      <c r="I254" s="8">
        <f>VLOOKUP(C254,'202310-202403出荷数total2403220951'!B:F,5,0)</f>
        <v>202</v>
      </c>
      <c r="J254" s="203">
        <f>VLOOKUP(C254,'出荷数2307～2406total241008110618'!B:F,5,0)</f>
        <v>535</v>
      </c>
      <c r="K254" s="214">
        <f>VLOOKUP(C254,'出荷数2407-2506total250730101950'!B:F,5,0)</f>
        <v>533</v>
      </c>
      <c r="L254" s="203">
        <f>VLOOKUP(C:C,total251219111800!B:F,5,0)</f>
        <v>225</v>
      </c>
      <c r="M254" s="8"/>
      <c r="N254" s="21">
        <f t="shared" si="3"/>
        <v>225</v>
      </c>
      <c r="O254" s="44">
        <v>4572</v>
      </c>
      <c r="P254" s="44">
        <v>1000</v>
      </c>
      <c r="Q254" s="44">
        <v>0</v>
      </c>
      <c r="R254" s="44">
        <v>0</v>
      </c>
      <c r="S254" s="44">
        <v>1000</v>
      </c>
      <c r="T254" s="45">
        <v>0</v>
      </c>
      <c r="U254" s="45">
        <v>3572</v>
      </c>
      <c r="V254" s="45">
        <v>3347</v>
      </c>
      <c r="W254" s="41">
        <v>4.0380473797559227E-2</v>
      </c>
      <c r="X254" s="46"/>
      <c r="Y254" s="46"/>
    </row>
    <row r="255" spans="1:27">
      <c r="A255" s="29" t="s">
        <v>1282</v>
      </c>
      <c r="B255" s="31" t="s">
        <v>4</v>
      </c>
      <c r="C255" s="6" t="s">
        <v>290</v>
      </c>
      <c r="D255" s="20" t="s">
        <v>353</v>
      </c>
      <c r="E255" s="19"/>
      <c r="F255" s="19">
        <v>9500</v>
      </c>
      <c r="G255" s="21">
        <v>10728</v>
      </c>
      <c r="H255" s="21">
        <v>10697</v>
      </c>
      <c r="I255" s="8">
        <f>VLOOKUP(C255,'202310-202403出荷数total2403220951'!B:F,5,0)</f>
        <v>1681</v>
      </c>
      <c r="J255" s="203">
        <f>VLOOKUP(C255,'出荷数2307～2406total241008110618'!B:F,5,0)</f>
        <v>2982</v>
      </c>
      <c r="K255" s="214">
        <f>VLOOKUP(C255,'出荷数2407-2506total250730101950'!B:F,5,0)</f>
        <v>2981</v>
      </c>
      <c r="L255" s="203">
        <f>VLOOKUP(C:C,total251219111800!B:F,5,0)</f>
        <v>781</v>
      </c>
      <c r="M255" s="8"/>
      <c r="N255" s="21">
        <f t="shared" si="3"/>
        <v>781</v>
      </c>
      <c r="O255" s="44">
        <v>5824</v>
      </c>
      <c r="P255" s="44">
        <v>0</v>
      </c>
      <c r="Q255" s="44">
        <v>0</v>
      </c>
      <c r="R255" s="44">
        <v>0</v>
      </c>
      <c r="S255" s="44">
        <v>300</v>
      </c>
      <c r="T255" s="45">
        <v>-300</v>
      </c>
      <c r="U255" s="45">
        <v>5524</v>
      </c>
      <c r="V255" s="45">
        <v>4743</v>
      </c>
      <c r="W255" s="41">
        <v>0.13410027472527472</v>
      </c>
      <c r="X255" s="46"/>
      <c r="Y255" s="46"/>
    </row>
    <row r="256" spans="1:27">
      <c r="A256" s="29" t="s">
        <v>1283</v>
      </c>
      <c r="B256" s="31" t="s">
        <v>4</v>
      </c>
      <c r="C256" s="17" t="s">
        <v>291</v>
      </c>
      <c r="D256" s="24" t="s">
        <v>292</v>
      </c>
      <c r="E256" s="23"/>
      <c r="F256" s="19">
        <v>12966</v>
      </c>
      <c r="G256" s="21">
        <v>14030</v>
      </c>
      <c r="H256" s="21">
        <v>8212</v>
      </c>
      <c r="I256" s="8">
        <f>VLOOKUP(C256,'202310-202403出荷数total2403220951'!B:F,5,0)</f>
        <v>3253</v>
      </c>
      <c r="J256" s="203">
        <f>VLOOKUP(C256,'出荷数2307～2406total241008110618'!B:F,5,0)</f>
        <v>8174</v>
      </c>
      <c r="K256" s="214">
        <f>VLOOKUP(C256,'出荷数2407-2506total250730101950'!B:F,5,0)</f>
        <v>2540</v>
      </c>
      <c r="L256" s="203">
        <f>VLOOKUP(C:C,total251219111800!B:F,5,0)</f>
        <v>860</v>
      </c>
      <c r="M256" s="8"/>
      <c r="N256" s="21">
        <f t="shared" si="3"/>
        <v>860</v>
      </c>
      <c r="O256" s="44">
        <v>6321</v>
      </c>
      <c r="P256" s="44">
        <v>3480</v>
      </c>
      <c r="Q256" s="44">
        <v>0</v>
      </c>
      <c r="R256" s="44">
        <v>0</v>
      </c>
      <c r="S256" s="44">
        <v>4080</v>
      </c>
      <c r="T256" s="45">
        <v>-600</v>
      </c>
      <c r="U256" s="45">
        <v>2241</v>
      </c>
      <c r="V256" s="45">
        <v>1381</v>
      </c>
      <c r="W256" s="41">
        <v>8.7746148352208952E-2</v>
      </c>
      <c r="X256" s="46"/>
      <c r="Y256" s="46"/>
    </row>
    <row r="257" spans="1:27">
      <c r="A257" s="29" t="s">
        <v>2921</v>
      </c>
      <c r="B257" s="31" t="s">
        <v>4</v>
      </c>
      <c r="C257" s="6" t="s">
        <v>293</v>
      </c>
      <c r="D257" s="20" t="s">
        <v>294</v>
      </c>
      <c r="E257" s="19"/>
      <c r="F257" s="19"/>
      <c r="G257" s="21">
        <v>5</v>
      </c>
      <c r="H257" s="21">
        <v>1</v>
      </c>
      <c r="I257" s="8">
        <f>VLOOKUP(C257,'202310-202403出荷数total2403220951'!B:F,5,0)</f>
        <v>2</v>
      </c>
      <c r="J257" s="203">
        <f>VLOOKUP(C257,'出荷数2307～2406total241008110618'!B:F,5,0)</f>
        <v>2</v>
      </c>
      <c r="K257" s="214">
        <f>VLOOKUP(C257,'出荷数2407-2506total250730101950'!B:F,5,0)</f>
        <v>100</v>
      </c>
      <c r="L257" s="203" t="e">
        <f>VLOOKUP(C:C,total251219111800!B:F,5,0)</f>
        <v>#N/A</v>
      </c>
      <c r="M257" s="8"/>
      <c r="N257" s="21" t="e">
        <f t="shared" si="3"/>
        <v>#N/A</v>
      </c>
      <c r="O257" s="44">
        <v>10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10</v>
      </c>
      <c r="V257" s="45" t="e">
        <v>#N/A</v>
      </c>
      <c r="W257" s="41" t="e">
        <v>#N/A</v>
      </c>
      <c r="X257" s="46"/>
      <c r="Y257" s="46"/>
    </row>
    <row r="258" spans="1:27">
      <c r="A258" s="144" t="s">
        <v>2922</v>
      </c>
      <c r="B258" s="155" t="s">
        <v>4</v>
      </c>
      <c r="C258" s="153" t="s">
        <v>338</v>
      </c>
      <c r="D258" s="154" t="s">
        <v>339</v>
      </c>
      <c r="E258" s="153"/>
      <c r="F258" s="146">
        <v>2286</v>
      </c>
      <c r="G258" s="148">
        <v>1421</v>
      </c>
      <c r="H258" s="21">
        <v>1951</v>
      </c>
      <c r="I258" s="8" t="e">
        <f>VLOOKUP(C258,'202310-202403出荷数total2403220951'!B:F,5,0)</f>
        <v>#N/A</v>
      </c>
      <c r="J258" s="203">
        <f>VLOOKUP(C258,'出荷数2307～2406total241008110618'!B:F,5,0)</f>
        <v>842</v>
      </c>
      <c r="K258" s="214">
        <f>VLOOKUP(C258,'出荷数2407-2506total250730101950'!B:F,5,0)</f>
        <v>2974</v>
      </c>
      <c r="L258" s="203" t="e">
        <f>VLOOKUP(C:C,total251219111800!B:F,5,0)</f>
        <v>#N/A</v>
      </c>
      <c r="M258" s="8"/>
      <c r="N258" s="21" t="e">
        <f t="shared" si="3"/>
        <v>#N/A</v>
      </c>
      <c r="O258" s="44">
        <v>30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30</v>
      </c>
      <c r="V258" s="45" t="e">
        <v>#N/A</v>
      </c>
      <c r="W258" s="41" t="e">
        <v>#N/A</v>
      </c>
      <c r="X258" s="46"/>
      <c r="Y258" s="46"/>
    </row>
    <row r="259" spans="1:27" s="200" customFormat="1">
      <c r="A259" s="192" t="s">
        <v>2923</v>
      </c>
      <c r="B259" s="212" t="s">
        <v>4</v>
      </c>
      <c r="C259" s="235" t="s">
        <v>340</v>
      </c>
      <c r="D259" s="236" t="s">
        <v>341</v>
      </c>
      <c r="E259" s="235" t="s">
        <v>342</v>
      </c>
      <c r="F259" s="194">
        <v>7185</v>
      </c>
      <c r="G259" s="196">
        <v>6168</v>
      </c>
      <c r="H259" s="196">
        <v>3961</v>
      </c>
      <c r="I259" s="196">
        <f>VLOOKUP(C259,'202310-202403出荷数total2403220951'!B:F,5,0)</f>
        <v>816</v>
      </c>
      <c r="J259" s="196">
        <f>VLOOKUP(C259,'出荷数2307～2406total241008110618'!B:F,5,0)</f>
        <v>2248</v>
      </c>
      <c r="K259" s="196">
        <f>VLOOKUP(C259,'出荷数2407-2506total250730101950'!B:F,5,0)</f>
        <v>1584</v>
      </c>
      <c r="L259" s="196">
        <f>VLOOKUP(C:C,total251219111800!B:F,5,0)</f>
        <v>346</v>
      </c>
      <c r="M259" s="196"/>
      <c r="N259" s="196">
        <f t="shared" si="3"/>
        <v>346</v>
      </c>
      <c r="O259" s="196">
        <v>1087</v>
      </c>
      <c r="P259" s="196">
        <v>0</v>
      </c>
      <c r="Q259" s="196">
        <v>0</v>
      </c>
      <c r="R259" s="196">
        <v>0</v>
      </c>
      <c r="S259" s="196">
        <v>0</v>
      </c>
      <c r="T259" s="197">
        <v>0</v>
      </c>
      <c r="U259" s="197">
        <v>1087</v>
      </c>
      <c r="V259" s="197">
        <v>741</v>
      </c>
      <c r="W259" s="198">
        <v>0.31830726770929163</v>
      </c>
      <c r="X259" s="199"/>
      <c r="Y259" s="199"/>
      <c r="Z259" s="201"/>
      <c r="AA259" s="201"/>
    </row>
    <row r="260" spans="1:27">
      <c r="A260" s="29" t="s">
        <v>2924</v>
      </c>
      <c r="B260" s="31" t="s">
        <v>4</v>
      </c>
      <c r="C260" s="17" t="s">
        <v>344</v>
      </c>
      <c r="D260" s="24" t="s">
        <v>345</v>
      </c>
      <c r="E260" s="23"/>
      <c r="F260" s="19">
        <v>7385</v>
      </c>
      <c r="G260" s="21">
        <v>6339</v>
      </c>
      <c r="H260" s="21">
        <v>6574</v>
      </c>
      <c r="I260" s="8">
        <f>VLOOKUP(C260,'202310-202403出荷数total2403220951'!B:F,5,0)</f>
        <v>3247</v>
      </c>
      <c r="J260" s="203">
        <f>VLOOKUP(C260,'出荷数2307～2406total241008110618'!B:F,5,0)</f>
        <v>7174</v>
      </c>
      <c r="K260" s="214">
        <f>VLOOKUP(C260,'出荷数2407-2506total250730101950'!B:F,5,0)</f>
        <v>7562</v>
      </c>
      <c r="L260" s="203">
        <f>VLOOKUP(C:C,total251219111800!B:F,5,0)</f>
        <v>3621</v>
      </c>
      <c r="M260" s="211">
        <v>4000</v>
      </c>
      <c r="N260" s="211">
        <v>4000</v>
      </c>
      <c r="O260" s="44">
        <v>2644</v>
      </c>
      <c r="P260" s="44">
        <v>0</v>
      </c>
      <c r="Q260" s="44">
        <v>3000</v>
      </c>
      <c r="R260" s="44">
        <v>0</v>
      </c>
      <c r="S260" s="44">
        <v>0</v>
      </c>
      <c r="T260" s="45">
        <v>0</v>
      </c>
      <c r="U260" s="45">
        <v>5644</v>
      </c>
      <c r="V260" s="45">
        <v>1644</v>
      </c>
      <c r="W260" s="41">
        <v>1.51285930408472</v>
      </c>
      <c r="X260" s="46"/>
      <c r="Y260" s="46"/>
    </row>
    <row r="261" spans="1:27">
      <c r="A261" s="9"/>
      <c r="B261" s="31" t="s">
        <v>4</v>
      </c>
      <c r="C261" s="49" t="s">
        <v>3770</v>
      </c>
      <c r="D261" s="24" t="s">
        <v>3783</v>
      </c>
      <c r="E261" s="50"/>
      <c r="F261" s="50">
        <v>0</v>
      </c>
      <c r="G261" s="8">
        <v>0</v>
      </c>
      <c r="H261" s="8">
        <v>0</v>
      </c>
      <c r="I261" s="8" t="e">
        <f>VLOOKUP(C261,'202310-202403出荷数total2403220951'!B:F,5,0)</f>
        <v>#N/A</v>
      </c>
      <c r="J261" s="203" t="e">
        <f>VLOOKUP(C261,'出荷数2307～2406total241008110618'!B:F,5,0)</f>
        <v>#N/A</v>
      </c>
      <c r="K261" s="214">
        <f>VLOOKUP(C261,'出荷数2407-2506total250730101950'!B:F,5,0)</f>
        <v>2754</v>
      </c>
      <c r="L261" s="203">
        <f>VLOOKUP(C:C,total251219111800!B:F,5,0)</f>
        <v>663</v>
      </c>
      <c r="M261" s="211">
        <v>1000</v>
      </c>
      <c r="N261" s="211">
        <v>1000</v>
      </c>
      <c r="O261" s="44">
        <v>3687</v>
      </c>
      <c r="P261" s="44">
        <v>700</v>
      </c>
      <c r="Q261" s="44">
        <v>0</v>
      </c>
      <c r="R261" s="44">
        <v>0</v>
      </c>
      <c r="S261" s="44">
        <v>2800</v>
      </c>
      <c r="T261" s="45">
        <v>-2100</v>
      </c>
      <c r="U261" s="45">
        <v>887</v>
      </c>
      <c r="V261" s="45">
        <v>-113</v>
      </c>
      <c r="W261" s="41"/>
      <c r="X261" s="46"/>
      <c r="Y261" s="46" t="s">
        <v>4111</v>
      </c>
    </row>
    <row r="262" spans="1:27" s="152" customFormat="1" ht="15.75">
      <c r="A262" s="29" t="s">
        <v>2926</v>
      </c>
      <c r="B262" s="155" t="s">
        <v>4</v>
      </c>
      <c r="C262" s="153" t="s">
        <v>348</v>
      </c>
      <c r="D262" s="154" t="s">
        <v>1311</v>
      </c>
      <c r="E262" s="153"/>
      <c r="F262" s="146">
        <v>2372</v>
      </c>
      <c r="G262" s="148">
        <v>1852</v>
      </c>
      <c r="H262" s="21">
        <v>1128</v>
      </c>
      <c r="I262" s="8">
        <f>VLOOKUP(C262,'202310-202403出荷数total2403220951'!B:F,5,0)</f>
        <v>242</v>
      </c>
      <c r="J262" s="203">
        <f>VLOOKUP(C262,'出荷数2307～2406total241008110618'!B:F,5,0)</f>
        <v>537</v>
      </c>
      <c r="K262" s="214">
        <f>VLOOKUP(C262,'出荷数2407-2506total250730101950'!B:F,5,0)</f>
        <v>510</v>
      </c>
      <c r="L262" s="203">
        <f>VLOOKUP(C:C,total251219111800!B:F,5,0)</f>
        <v>83</v>
      </c>
      <c r="M262" s="8"/>
      <c r="N262" s="21">
        <f t="shared" si="3"/>
        <v>83</v>
      </c>
      <c r="O262" s="148">
        <v>412</v>
      </c>
      <c r="P262" s="148">
        <v>0</v>
      </c>
      <c r="Q262" s="44">
        <v>0</v>
      </c>
      <c r="R262" s="148">
        <v>0</v>
      </c>
      <c r="S262" s="148">
        <v>0</v>
      </c>
      <c r="T262" s="149">
        <v>0</v>
      </c>
      <c r="U262" s="149">
        <v>412</v>
      </c>
      <c r="V262" s="149">
        <v>329</v>
      </c>
      <c r="W262" s="150">
        <v>0.20145631067961164</v>
      </c>
      <c r="X262" s="151"/>
      <c r="Y262" s="151"/>
    </row>
    <row r="263" spans="1:27">
      <c r="A263" s="29" t="s">
        <v>2927</v>
      </c>
      <c r="B263" s="31" t="s">
        <v>4</v>
      </c>
      <c r="C263" s="17" t="s">
        <v>715</v>
      </c>
      <c r="D263" s="24" t="s">
        <v>716</v>
      </c>
      <c r="E263" s="23"/>
      <c r="F263" s="19">
        <v>0</v>
      </c>
      <c r="G263" s="21">
        <v>0</v>
      </c>
      <c r="H263" s="21">
        <v>1956</v>
      </c>
      <c r="I263" s="8">
        <f>VLOOKUP(C263,'202310-202403出荷数total2403220951'!B:F,5,0)</f>
        <v>512</v>
      </c>
      <c r="J263" s="203">
        <f>VLOOKUP(C263,'出荷数2307～2406total241008110618'!B:F,5,0)</f>
        <v>1043</v>
      </c>
      <c r="K263" s="214">
        <f>VLOOKUP(C263,'出荷数2407-2506total250730101950'!B:F,5,0)</f>
        <v>1417</v>
      </c>
      <c r="L263" s="203">
        <f>VLOOKUP(C:C,total251219111800!B:F,5,0)</f>
        <v>614</v>
      </c>
      <c r="M263" s="8"/>
      <c r="N263" s="21">
        <f t="shared" si="3"/>
        <v>614</v>
      </c>
      <c r="O263" s="44">
        <v>4563</v>
      </c>
      <c r="P263" s="44">
        <v>100</v>
      </c>
      <c r="Q263" s="44">
        <v>0</v>
      </c>
      <c r="R263" s="44">
        <v>0</v>
      </c>
      <c r="S263" s="44">
        <v>100</v>
      </c>
      <c r="T263" s="45">
        <v>0</v>
      </c>
      <c r="U263" s="45">
        <v>4463</v>
      </c>
      <c r="V263" s="45">
        <v>3849</v>
      </c>
      <c r="W263" s="41">
        <v>0.13167488741153763</v>
      </c>
      <c r="X263" s="46"/>
      <c r="Y263" s="46"/>
    </row>
    <row r="264" spans="1:27">
      <c r="A264" s="29" t="s">
        <v>2928</v>
      </c>
      <c r="B264" s="31" t="s">
        <v>4</v>
      </c>
      <c r="C264" s="17" t="s">
        <v>295</v>
      </c>
      <c r="D264" s="24" t="s">
        <v>296</v>
      </c>
      <c r="E264" s="23"/>
      <c r="F264" s="19">
        <v>3128</v>
      </c>
      <c r="G264" s="21">
        <v>4154</v>
      </c>
      <c r="H264" s="21">
        <v>2497</v>
      </c>
      <c r="I264" s="8">
        <f>VLOOKUP(C264,'202310-202403出荷数total2403220951'!B:F,5,0)</f>
        <v>1204</v>
      </c>
      <c r="J264" s="203">
        <f>VLOOKUP(C264,'出荷数2307～2406total241008110618'!B:F,5,0)</f>
        <v>2123</v>
      </c>
      <c r="K264" s="214">
        <f>VLOOKUP(C264,'出荷数2407-2506total250730101950'!B:F,5,0)</f>
        <v>2367</v>
      </c>
      <c r="L264" s="203">
        <f>VLOOKUP(C:C,total251219111800!B:F,5,0)</f>
        <v>884</v>
      </c>
      <c r="M264" s="8"/>
      <c r="N264" s="21">
        <f t="shared" si="3"/>
        <v>884</v>
      </c>
      <c r="O264" s="44">
        <v>1066</v>
      </c>
      <c r="P264" s="44">
        <v>0</v>
      </c>
      <c r="Q264" s="44">
        <v>3000</v>
      </c>
      <c r="R264" s="44">
        <v>0</v>
      </c>
      <c r="S264" s="44">
        <v>0</v>
      </c>
      <c r="T264" s="45">
        <v>0</v>
      </c>
      <c r="U264" s="45">
        <v>4066</v>
      </c>
      <c r="V264" s="45">
        <v>3182</v>
      </c>
      <c r="W264" s="41">
        <v>0.82926829268292679</v>
      </c>
      <c r="X264" s="46"/>
      <c r="Y264" s="46"/>
    </row>
    <row r="265" spans="1:27" s="152" customFormat="1">
      <c r="A265" s="144" t="s">
        <v>2929</v>
      </c>
      <c r="B265" s="155" t="s">
        <v>4</v>
      </c>
      <c r="C265" s="153" t="s">
        <v>349</v>
      </c>
      <c r="D265" s="154" t="s">
        <v>350</v>
      </c>
      <c r="E265" s="153"/>
      <c r="F265" s="146">
        <v>807</v>
      </c>
      <c r="G265" s="148">
        <v>965</v>
      </c>
      <c r="H265" s="148">
        <v>878</v>
      </c>
      <c r="I265" s="148">
        <f>VLOOKUP(C265,'202310-202403出荷数total2403220951'!B:F,5,0)</f>
        <v>264</v>
      </c>
      <c r="J265" s="148">
        <f>VLOOKUP(C265,'出荷数2307～2406total241008110618'!B:F,5,0)</f>
        <v>486</v>
      </c>
      <c r="K265" s="214">
        <f>VLOOKUP(C265,'出荷数2407-2506total250730101950'!B:F,5,0)</f>
        <v>678</v>
      </c>
      <c r="L265" s="203" t="e">
        <f>VLOOKUP(C:C,total251219111800!B:F,5,0)</f>
        <v>#N/A</v>
      </c>
      <c r="M265" s="8"/>
      <c r="N265" s="21" t="e">
        <f t="shared" si="3"/>
        <v>#N/A</v>
      </c>
      <c r="O265" s="148">
        <v>0</v>
      </c>
      <c r="P265" s="148">
        <v>0</v>
      </c>
      <c r="Q265" s="148">
        <v>0</v>
      </c>
      <c r="R265" s="148">
        <v>0</v>
      </c>
      <c r="S265" s="148">
        <v>0</v>
      </c>
      <c r="T265" s="149">
        <v>0</v>
      </c>
      <c r="U265" s="149">
        <v>0</v>
      </c>
      <c r="V265" s="149" t="e">
        <v>#N/A</v>
      </c>
      <c r="W265" s="150" t="e">
        <v>#N/A</v>
      </c>
      <c r="X265" s="151"/>
      <c r="Y265" s="151"/>
      <c r="Z265" s="191"/>
      <c r="AA265" s="191"/>
    </row>
    <row r="266" spans="1:27" ht="19.149999999999999" customHeight="1">
      <c r="A266" s="29" t="s">
        <v>2930</v>
      </c>
      <c r="B266" s="164" t="s">
        <v>4</v>
      </c>
      <c r="C266" s="165" t="s">
        <v>2882</v>
      </c>
      <c r="D266" s="242" t="s">
        <v>359</v>
      </c>
      <c r="E266" s="181"/>
      <c r="F266" s="183">
        <v>3004</v>
      </c>
      <c r="G266" s="184">
        <v>2368</v>
      </c>
      <c r="H266" s="21">
        <v>2446</v>
      </c>
      <c r="I266" s="8">
        <f>VLOOKUP(C266,'202310-202403出荷数total2403220951'!B:F,5,0)</f>
        <v>1141</v>
      </c>
      <c r="J266" s="203">
        <f>VLOOKUP(C266,'出荷数2307～2406total241008110618'!B:F,5,0)</f>
        <v>2240</v>
      </c>
      <c r="K266" s="214">
        <f>VLOOKUP(C266,'出荷数2407-2506total250730101950'!B:F,5,0)</f>
        <v>2295</v>
      </c>
      <c r="L266" s="203">
        <f>VLOOKUP(C:C,total251219111800!B:F,5,0)</f>
        <v>1177</v>
      </c>
      <c r="M266" s="8"/>
      <c r="N266" s="21">
        <f t="shared" si="3"/>
        <v>1177</v>
      </c>
      <c r="O266" s="160">
        <v>94</v>
      </c>
      <c r="P266" s="160">
        <v>0</v>
      </c>
      <c r="Q266" s="44">
        <v>0</v>
      </c>
      <c r="R266" s="160">
        <v>0</v>
      </c>
      <c r="S266" s="160">
        <v>0</v>
      </c>
      <c r="T266" s="161">
        <v>0</v>
      </c>
      <c r="U266" s="45">
        <v>94</v>
      </c>
      <c r="V266" s="45">
        <v>-1083</v>
      </c>
      <c r="W266" s="162">
        <v>12.521276595744681</v>
      </c>
      <c r="X266" s="163"/>
      <c r="Y266" s="163"/>
    </row>
    <row r="267" spans="1:27" s="9" customFormat="1">
      <c r="A267" s="29" t="s">
        <v>2931</v>
      </c>
      <c r="B267" s="193" t="s">
        <v>4</v>
      </c>
      <c r="C267" s="243" t="s">
        <v>1315</v>
      </c>
      <c r="D267" s="243" t="s">
        <v>1318</v>
      </c>
      <c r="E267" s="185"/>
      <c r="F267" s="185"/>
      <c r="G267" s="185"/>
      <c r="H267" s="21">
        <v>128</v>
      </c>
      <c r="I267" s="8">
        <f>VLOOKUP(C267,'202310-202403出荷数total2403220951'!B:F,5,0)</f>
        <v>43</v>
      </c>
      <c r="J267" s="203">
        <f>VLOOKUP(C267,'出荷数2307～2406total241008110618'!B:F,5,0)</f>
        <v>110</v>
      </c>
      <c r="K267" s="214">
        <f>VLOOKUP(C267,'出荷数2407-2506total250730101950'!B:F,5,0)</f>
        <v>140</v>
      </c>
      <c r="L267" s="203">
        <f>VLOOKUP(C:C,total251219111800!B:F,5,0)</f>
        <v>104</v>
      </c>
      <c r="M267" s="8"/>
      <c r="N267" s="21">
        <f t="shared" si="3"/>
        <v>104</v>
      </c>
      <c r="O267" s="44">
        <v>195</v>
      </c>
      <c r="P267" s="44">
        <v>0</v>
      </c>
      <c r="Q267" s="44">
        <v>0</v>
      </c>
      <c r="R267" s="44">
        <v>0</v>
      </c>
      <c r="S267" s="44">
        <v>0</v>
      </c>
      <c r="T267" s="45">
        <v>0</v>
      </c>
      <c r="U267" s="45">
        <v>195</v>
      </c>
      <c r="V267" s="45">
        <v>91</v>
      </c>
      <c r="W267" s="41">
        <v>0.53333333333333333</v>
      </c>
      <c r="X267" s="13"/>
      <c r="Y267" s="13"/>
      <c r="Z267" s="143"/>
      <c r="AA267" s="143"/>
    </row>
    <row r="268" spans="1:27" s="9" customFormat="1">
      <c r="A268" s="29" t="s">
        <v>2932</v>
      </c>
      <c r="B268" s="145" t="s">
        <v>4</v>
      </c>
      <c r="C268" s="185" t="s">
        <v>1316</v>
      </c>
      <c r="D268" s="186" t="s">
        <v>1318</v>
      </c>
      <c r="E268" s="187"/>
      <c r="F268" s="187"/>
      <c r="G268" s="148"/>
      <c r="H268" s="21">
        <v>36</v>
      </c>
      <c r="I268" s="8">
        <f>VLOOKUP(C268,'202310-202403出荷数total2403220951'!B:F,5,0)</f>
        <v>152</v>
      </c>
      <c r="J268" s="203">
        <f>VLOOKUP(C268,'出荷数2307～2406total241008110618'!B:F,5,0)</f>
        <v>193</v>
      </c>
      <c r="K268" s="214">
        <f>VLOOKUP(C268,'出荷数2407-2506total250730101950'!B:F,5,0)</f>
        <v>245</v>
      </c>
      <c r="L268" s="203">
        <f>VLOOKUP(C:C,total251219111800!B:F,5,0)</f>
        <v>118</v>
      </c>
      <c r="M268" s="8"/>
      <c r="N268" s="21">
        <f t="shared" si="3"/>
        <v>118</v>
      </c>
      <c r="O268" s="44">
        <v>138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138</v>
      </c>
      <c r="V268" s="45">
        <v>20</v>
      </c>
      <c r="W268" s="41">
        <v>0.85507246376811596</v>
      </c>
      <c r="X268" s="13"/>
      <c r="Y268" s="13"/>
      <c r="Z268" s="143"/>
      <c r="AA268" s="143"/>
    </row>
    <row r="269" spans="1:27" s="9" customFormat="1">
      <c r="A269" s="29" t="s">
        <v>2933</v>
      </c>
      <c r="B269" s="145" t="s">
        <v>4</v>
      </c>
      <c r="C269" s="186" t="s">
        <v>1317</v>
      </c>
      <c r="D269" s="186" t="s">
        <v>1318</v>
      </c>
      <c r="E269" s="187"/>
      <c r="F269" s="187"/>
      <c r="G269" s="148"/>
      <c r="H269" s="21">
        <v>890</v>
      </c>
      <c r="I269" s="8">
        <f>VLOOKUP(C269,'202310-202403出荷数total2403220951'!B:F,5,0)</f>
        <v>323</v>
      </c>
      <c r="J269" s="203">
        <f>VLOOKUP(C269,'出荷数2307～2406total241008110618'!B:F,5,0)</f>
        <v>642</v>
      </c>
      <c r="K269" s="214">
        <f>VLOOKUP(C269,'出荷数2407-2506total250730101950'!B:F,5,0)</f>
        <v>519</v>
      </c>
      <c r="L269" s="203">
        <f>VLOOKUP(C:C,total251219111800!B:F,5,0)</f>
        <v>102</v>
      </c>
      <c r="M269" s="8"/>
      <c r="N269" s="21">
        <f>L269</f>
        <v>102</v>
      </c>
      <c r="O269" s="44">
        <v>223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223</v>
      </c>
      <c r="V269" s="45">
        <v>121</v>
      </c>
      <c r="W269" s="41">
        <v>0.45739910313901344</v>
      </c>
      <c r="X269" s="13"/>
      <c r="Y269" s="13"/>
      <c r="Z269" s="143"/>
      <c r="AA269" s="143"/>
    </row>
    <row r="270" spans="1:27">
      <c r="A270" s="29" t="s">
        <v>2934</v>
      </c>
      <c r="B270" s="30" t="s">
        <v>4</v>
      </c>
      <c r="C270" s="49" t="s">
        <v>2876</v>
      </c>
      <c r="D270" s="49" t="s">
        <v>2877</v>
      </c>
      <c r="E270" s="50"/>
      <c r="F270" s="50"/>
      <c r="G270" s="8"/>
      <c r="H270" s="21">
        <v>283</v>
      </c>
      <c r="I270" s="8">
        <f>VLOOKUP(C270,'202310-202403出荷数total2403220951'!B:F,5,0)</f>
        <v>240</v>
      </c>
      <c r="J270" s="203">
        <f>VLOOKUP(C270,'出荷数2307～2406total241008110618'!B:F,5,0)</f>
        <v>1210</v>
      </c>
      <c r="K270" s="214">
        <f>VLOOKUP(C270,'出荷数2407-2506total250730101950'!B:F,5,0)</f>
        <v>612</v>
      </c>
      <c r="L270" s="203" t="e">
        <f>VLOOKUP(C:C,total251219111800!B:F,5,0)</f>
        <v>#N/A</v>
      </c>
      <c r="M270" s="211">
        <v>1000</v>
      </c>
      <c r="N270" s="211">
        <v>2000</v>
      </c>
      <c r="O270" s="44">
        <v>4114</v>
      </c>
      <c r="P270" s="44">
        <v>0</v>
      </c>
      <c r="Q270" s="44">
        <v>0</v>
      </c>
      <c r="R270" s="44">
        <v>0</v>
      </c>
      <c r="S270" s="44">
        <v>0</v>
      </c>
      <c r="T270" s="45">
        <v>0</v>
      </c>
      <c r="U270" s="45">
        <v>4114</v>
      </c>
      <c r="V270" s="45">
        <v>2114</v>
      </c>
      <c r="W270" s="41">
        <v>0.48614487117160915</v>
      </c>
      <c r="X270" s="13"/>
      <c r="Y270" s="13"/>
    </row>
    <row r="271" spans="1:27">
      <c r="A271" s="29" t="s">
        <v>2935</v>
      </c>
      <c r="B271" s="30" t="s">
        <v>4</v>
      </c>
      <c r="C271" s="49" t="s">
        <v>2878</v>
      </c>
      <c r="D271" s="49" t="s">
        <v>2946</v>
      </c>
      <c r="E271" s="50"/>
      <c r="F271" s="50"/>
      <c r="G271" s="8"/>
      <c r="H271" s="21">
        <v>0</v>
      </c>
      <c r="I271" s="213">
        <f>VLOOKUP(C271,'202310-202403出荷数total2403220951'!B:F,5,0)</f>
        <v>1638</v>
      </c>
      <c r="J271" s="203">
        <f>VLOOKUP(C271,'出荷数2307～2406total241008110618'!B:F,5,0)</f>
        <v>1898</v>
      </c>
      <c r="K271" s="214">
        <f>VLOOKUP(C271,'出荷数2407-2506total250730101950'!B:F,5,0)</f>
        <v>1374</v>
      </c>
      <c r="L271" s="203">
        <f>VLOOKUP(C:C,total251219111800!B:F,5,0)</f>
        <v>806</v>
      </c>
      <c r="M271" s="211">
        <v>1000</v>
      </c>
      <c r="N271" s="211">
        <v>2000</v>
      </c>
      <c r="O271" s="44">
        <v>4908</v>
      </c>
      <c r="P271" s="44">
        <v>3280</v>
      </c>
      <c r="Q271" s="44">
        <v>0</v>
      </c>
      <c r="R271" s="44">
        <v>0</v>
      </c>
      <c r="S271" s="44">
        <v>790</v>
      </c>
      <c r="T271" s="45">
        <v>2490</v>
      </c>
      <c r="U271" s="45">
        <v>4118</v>
      </c>
      <c r="V271" s="45">
        <v>2118</v>
      </c>
      <c r="W271" s="41">
        <v>0.24425989252564728</v>
      </c>
      <c r="X271" s="13"/>
      <c r="Y271" s="13"/>
    </row>
    <row r="272" spans="1:27">
      <c r="A272" s="29" t="s">
        <v>2962</v>
      </c>
      <c r="B272" s="30" t="s">
        <v>4</v>
      </c>
      <c r="C272" s="49" t="s">
        <v>2961</v>
      </c>
      <c r="D272" s="49" t="s">
        <v>2963</v>
      </c>
      <c r="E272" s="50"/>
      <c r="F272" s="50"/>
      <c r="G272" s="8"/>
      <c r="H272" s="21">
        <v>0</v>
      </c>
      <c r="I272" s="8">
        <f>VLOOKUP(C272,'202310-202403出荷数total2403220951'!B:F,5,0)</f>
        <v>247</v>
      </c>
      <c r="J272" s="203">
        <f>VLOOKUP(C272,'出荷数2307～2406total241008110618'!B:F,5,0)</f>
        <v>1941</v>
      </c>
      <c r="K272" s="214">
        <f>VLOOKUP(C272,'出荷数2407-2506total250730101950'!B:F,5,0)</f>
        <v>1898</v>
      </c>
      <c r="L272" s="203">
        <f>VLOOKUP(C:C,total251219111800!B:F,5,0)</f>
        <v>387</v>
      </c>
      <c r="M272" s="211">
        <v>2000</v>
      </c>
      <c r="N272" s="211">
        <v>2000</v>
      </c>
      <c r="O272" s="44">
        <v>3373</v>
      </c>
      <c r="P272" s="44">
        <v>100</v>
      </c>
      <c r="Q272" s="44">
        <v>0</v>
      </c>
      <c r="R272" s="44">
        <v>0</v>
      </c>
      <c r="S272" s="44">
        <v>480</v>
      </c>
      <c r="T272" s="45">
        <v>-380</v>
      </c>
      <c r="U272" s="45">
        <v>2893</v>
      </c>
      <c r="V272" s="45">
        <v>893</v>
      </c>
      <c r="W272" s="41">
        <v>0.5758710048949035</v>
      </c>
      <c r="X272" s="13"/>
      <c r="Y272" s="13"/>
    </row>
    <row r="273" spans="1:25">
      <c r="A273" s="29" t="s">
        <v>4237</v>
      </c>
      <c r="B273" s="30" t="s">
        <v>4</v>
      </c>
      <c r="C273" s="49" t="s">
        <v>3916</v>
      </c>
      <c r="D273" s="49" t="s">
        <v>2963</v>
      </c>
      <c r="E273" s="50"/>
      <c r="F273" s="50"/>
      <c r="G273" s="8"/>
      <c r="H273" s="21"/>
      <c r="I273" s="8"/>
      <c r="J273" s="203">
        <f>VLOOKUP(C273,'出荷数2307～2406total241008110618'!B:F,5,0)</f>
        <v>288</v>
      </c>
      <c r="K273" s="214">
        <f>VLOOKUP(C273,'出荷数2407-2506total250730101950'!B:F,5,0)</f>
        <v>1753</v>
      </c>
      <c r="L273" s="203">
        <f>VLOOKUP(C:C,total251219111800!B:F,5,0)</f>
        <v>147</v>
      </c>
      <c r="M273" s="8"/>
      <c r="N273" s="21">
        <f>L273</f>
        <v>147</v>
      </c>
      <c r="O273" s="44">
        <v>729</v>
      </c>
      <c r="P273" s="44">
        <v>0</v>
      </c>
      <c r="Q273" s="44">
        <v>0</v>
      </c>
      <c r="R273" s="44">
        <v>0</v>
      </c>
      <c r="S273" s="44">
        <v>0</v>
      </c>
      <c r="T273" s="45">
        <v>0</v>
      </c>
      <c r="U273" s="45">
        <v>729</v>
      </c>
      <c r="V273" s="45">
        <v>582</v>
      </c>
      <c r="W273" s="41">
        <v>0.20164609053497942</v>
      </c>
      <c r="X273" s="13"/>
      <c r="Y273" s="13"/>
    </row>
    <row r="274" spans="1:25">
      <c r="A274" s="29" t="s">
        <v>4240</v>
      </c>
      <c r="B274" s="30" t="s">
        <v>4</v>
      </c>
      <c r="C274" s="49" t="s">
        <v>4238</v>
      </c>
      <c r="D274" s="49" t="s">
        <v>4239</v>
      </c>
      <c r="E274" s="50"/>
      <c r="F274" s="50"/>
      <c r="G274" s="8"/>
      <c r="H274" s="21">
        <v>0</v>
      </c>
      <c r="I274" s="8" t="e">
        <f>VLOOKUP(C274,'202310-202403出荷数total2403220951'!B:F,5,0)</f>
        <v>#N/A</v>
      </c>
      <c r="J274" s="203" t="e">
        <f>VLOOKUP(C274,'出荷数2307～2406total241008110618'!B:F,5,0)</f>
        <v>#N/A</v>
      </c>
      <c r="K274" s="214" t="e">
        <f>VLOOKUP(C274,'出荷数2407-2506total250730101950'!B:F,5,0)</f>
        <v>#N/A</v>
      </c>
      <c r="L274" s="203" t="e">
        <f>VLOOKUP(C:C,total251219111800!B:F,5,0)</f>
        <v>#N/A</v>
      </c>
      <c r="M274" s="213">
        <v>1500</v>
      </c>
      <c r="N274" s="211">
        <v>1500</v>
      </c>
      <c r="O274" s="44">
        <v>0</v>
      </c>
      <c r="P274" s="44">
        <v>0</v>
      </c>
      <c r="Q274" s="44">
        <v>3000</v>
      </c>
      <c r="R274" s="44">
        <v>0</v>
      </c>
      <c r="S274" s="44">
        <v>0</v>
      </c>
      <c r="T274" s="45">
        <v>0</v>
      </c>
      <c r="U274" s="45">
        <v>3000</v>
      </c>
      <c r="V274" s="45">
        <v>1500</v>
      </c>
      <c r="W274" s="41" t="e">
        <v>#DIV/0!</v>
      </c>
      <c r="X274" s="13"/>
      <c r="Y274" s="13"/>
    </row>
    <row r="275" spans="1:25">
      <c r="A275" s="29" t="s">
        <v>4248</v>
      </c>
      <c r="B275" s="30" t="s">
        <v>4</v>
      </c>
      <c r="C275" s="49" t="s">
        <v>4246</v>
      </c>
      <c r="D275" s="49" t="s">
        <v>4247</v>
      </c>
      <c r="E275" s="50"/>
      <c r="F275" s="50"/>
      <c r="G275" s="8"/>
      <c r="H275" s="21"/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 t="e">
        <f>VLOOKUP(C:C,total251219111800!B:F,5,0)</f>
        <v>#N/A</v>
      </c>
      <c r="M275" s="213">
        <v>1500</v>
      </c>
      <c r="N275" s="211">
        <v>1500</v>
      </c>
      <c r="O275" s="44">
        <v>0</v>
      </c>
      <c r="P275" s="44">
        <v>0</v>
      </c>
      <c r="Q275" s="44">
        <v>3000</v>
      </c>
      <c r="R275" s="44">
        <v>0</v>
      </c>
      <c r="S275" s="44">
        <v>0</v>
      </c>
      <c r="T275" s="45">
        <v>0</v>
      </c>
      <c r="U275" s="45">
        <v>3000</v>
      </c>
      <c r="V275" s="45">
        <v>1500</v>
      </c>
      <c r="W275" s="41"/>
      <c r="X275" s="13"/>
      <c r="Y275" s="13"/>
    </row>
    <row r="276" spans="1:25">
      <c r="A276" s="29"/>
      <c r="B276" s="2"/>
      <c r="C276" s="49"/>
      <c r="D276" s="49"/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 t="e">
        <f>VLOOKUP(C:C,total251219111800!B:F,5,0)</f>
        <v>#N/A</v>
      </c>
      <c r="M276" s="8"/>
      <c r="N276" s="12"/>
      <c r="O276" s="44">
        <v>0</v>
      </c>
      <c r="P276" s="44">
        <v>0</v>
      </c>
      <c r="Q276" s="44">
        <v>0</v>
      </c>
      <c r="R276" s="44">
        <v>0</v>
      </c>
      <c r="S276" s="44">
        <v>0</v>
      </c>
      <c r="T276" s="45">
        <v>0</v>
      </c>
      <c r="U276" s="45">
        <v>0</v>
      </c>
      <c r="V276" s="45">
        <v>0</v>
      </c>
      <c r="W276" s="41" t="e">
        <v>#DIV/0!</v>
      </c>
      <c r="X276" s="13"/>
      <c r="Y276" s="13"/>
    </row>
    <row r="277" spans="1:25">
      <c r="A277" s="29"/>
      <c r="B277" s="2"/>
      <c r="C277" s="49"/>
      <c r="D277" s="49"/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 t="e">
        <f>VLOOKUP(C:C,total251219111800!B:F,5,0)</f>
        <v>#N/A</v>
      </c>
      <c r="M277" s="8"/>
      <c r="N277" s="12"/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5">
        <v>0</v>
      </c>
      <c r="U277" s="45">
        <v>0</v>
      </c>
      <c r="V277" s="45">
        <v>0</v>
      </c>
      <c r="W277" s="41" t="e">
        <v>#DIV/0!</v>
      </c>
      <c r="X277" s="13"/>
      <c r="Y277" s="13"/>
    </row>
    <row r="278" spans="1:25">
      <c r="A278" s="29"/>
      <c r="B278" s="2"/>
      <c r="C278" s="49"/>
      <c r="D278" s="49"/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 t="e">
        <f>VLOOKUP(C278,'出荷数2407-2506total250730101950'!B:F,5,0)</f>
        <v>#N/A</v>
      </c>
      <c r="L278" s="203" t="e">
        <f>VLOOKUP(C:C,total251219111800!B:F,5,0)</f>
        <v>#N/A</v>
      </c>
      <c r="M278" s="8"/>
      <c r="N278" s="12"/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0</v>
      </c>
      <c r="V278" s="45">
        <v>0</v>
      </c>
      <c r="W278" s="41" t="e">
        <v>#DIV/0!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VLOOKUP(C:C,total251219111800!B:F,5,0)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#DIV/0!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/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VLOOKUP(C:C,total251219111800!B:F,5,0)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#DIV/0!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VLOOKUP(C:C,total251219111800!B:F,5,0)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#DIV/0!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VLOOKUP(C:C,total251219111800!B:F,5,0)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#DIV/0!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VLOOKUP(C:C,total251219111800!B:F,5,0)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#DIV/0!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VLOOKUP(C:C,total251219111800!B:F,5,0)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#DIV/0!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VLOOKUP(C:C,total251219111800!B:F,5,0)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#DIV/0!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VLOOKUP(C:C,total251219111800!B:F,5,0)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#DIV/0!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VLOOKUP(C:C,total251219111800!B:F,5,0)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#DIV/0!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VLOOKUP(C:C,total251219111800!B:F,5,0)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#DIV/0!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VLOOKUP(C:C,total251219111800!B:F,5,0)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#DIV/0!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VLOOKUP(C:C,total251219111800!B:F,5,0)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#DIV/0!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VLOOKUP(C:C,total251219111800!B:F,5,0)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#DIV/0!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VLOOKUP(C:C,total251219111800!B:F,5,0)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#DIV/0!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VLOOKUP(C:C,total251219111800!B:F,5,0)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#DIV/0!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VLOOKUP(C:C,total251219111800!B:F,5,0)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#DIV/0!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VLOOKUP(C:C,total251219111800!B:F,5,0)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#DIV/0!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VLOOKUP(C:C,total251219111800!B:F,5,0)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#DIV/0!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VLOOKUP(C:C,total251219111800!B:F,5,0)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#DIV/0!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VLOOKUP(C:C,total251219111800!B:F,5,0)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/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VLOOKUP(C:C,total251219111800!B:F,5,0)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/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VLOOKUP(C:C,total251219111800!B:F,5,0)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/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VLOOKUP(C:C,total251219111800!B:F,5,0)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/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VLOOKUP(C:C,total251219111800!B:F,5,0)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/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VLOOKUP(C:C,total251219111800!B:F,5,0)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/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VLOOKUP(C:C,total251219111800!B:F,5,0)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/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VLOOKUP(C:C,total251219111800!B:F,5,0)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/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VLOOKUP(C:C,total251219111800!B:F,5,0)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/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>
        <v>0</v>
      </c>
      <c r="I307" s="8" t="e">
        <f>VLOOKUP(C307,'202310-202403出荷数total2403220951'!B:F,5,0)</f>
        <v>#N/A</v>
      </c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VLOOKUP(C:C,total251219111800!B:F,5,0)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 t="e">
        <v>#DIV/0!</v>
      </c>
      <c r="X307" s="13"/>
      <c r="Y307" s="13"/>
    </row>
    <row r="308" spans="1:25">
      <c r="A308" s="29"/>
      <c r="B308" s="244"/>
      <c r="H308" s="245"/>
      <c r="L308" s="203" t="e">
        <f>VLOOKUP(C:C,total251219111800!B:F,5,0)</f>
        <v>#N/A</v>
      </c>
      <c r="N308" s="246"/>
      <c r="O308" s="247"/>
      <c r="P308" s="247"/>
      <c r="Q308" s="247"/>
      <c r="R308" s="247"/>
      <c r="S308" s="247"/>
      <c r="T308" s="248"/>
      <c r="U308" s="248"/>
      <c r="V308" s="248"/>
      <c r="W308" s="249"/>
      <c r="X308" s="14"/>
      <c r="Y308" s="14"/>
    </row>
    <row r="309" spans="1:25">
      <c r="A309" s="29"/>
      <c r="B309" s="244"/>
      <c r="H309" s="245"/>
      <c r="L309" s="203" t="e">
        <f>VLOOKUP(C:C,total251219111800!B:F,5,0)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VLOOKUP(C:C,total251219111800!B:F,5,0)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VLOOKUP(C:C,total251219111800!B:F,5,0)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VLOOKUP(C:C,total251219111800!B:F,5,0)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VLOOKUP(C:C,total251219111800!B:F,5,0)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</sheetData>
  <autoFilter ref="A1:Z315" xr:uid="{00000000-0009-0000-0000-00002D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36" priority="1" operator="lessThan">
      <formula>0.33</formula>
    </cfRule>
  </conditionalFormatting>
  <dataValidations count="2">
    <dataValidation imeMode="off" allowBlank="1" showInputMessage="1" showErrorMessage="1" sqref="C66 C64 C269:C315 C317:C64481 C1:C62 C75:C266" xr:uid="{00000000-0002-0000-2D00-000000000000}"/>
    <dataValidation imeMode="hiragana" allowBlank="1" showInputMessage="1" showErrorMessage="1" sqref="D66:F66 D1:E62 F1:F64 E65:F65 E63:E64 D75:D91 E67:F91 D113:D144 D4:F6 D92:F112 E113:F152 D268:F274 D275:D64481 E275:F64536 D153:F266" xr:uid="{00000000-0002-0000-2D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G312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W27" sqref="W27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17.25" style="1" customWidth="1"/>
    <col min="25" max="25" width="50.25" style="1" customWidth="1"/>
    <col min="28" max="16384" width="9" style="1"/>
  </cols>
  <sheetData>
    <row r="1" spans="1:33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4352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4425</v>
      </c>
      <c r="Y1" s="2" t="s">
        <v>2957</v>
      </c>
      <c r="AE1" s="2" t="s">
        <v>4205</v>
      </c>
      <c r="AG1" s="2" t="s">
        <v>2957</v>
      </c>
    </row>
    <row r="2" spans="1:33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VLOOKUP(C:C,total251219111800!B:F,5,0)</f>
        <v>386</v>
      </c>
      <c r="M2" s="8"/>
      <c r="N2" s="21">
        <f>L2</f>
        <v>386</v>
      </c>
      <c r="O2" s="44">
        <v>276</v>
      </c>
      <c r="P2" s="44">
        <v>270</v>
      </c>
      <c r="Q2" s="44">
        <v>0</v>
      </c>
      <c r="R2" s="44">
        <v>0</v>
      </c>
      <c r="S2" s="44">
        <v>260</v>
      </c>
      <c r="T2" s="45">
        <v>10</v>
      </c>
      <c r="U2" s="45">
        <v>16</v>
      </c>
      <c r="V2" s="45">
        <v>-370</v>
      </c>
      <c r="W2" s="41">
        <v>0.706959706959707</v>
      </c>
      <c r="X2" s="188"/>
      <c r="Y2" s="188"/>
    </row>
    <row r="3" spans="1:33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VLOOKUP(C:C,total251219111800!B:F,5,0)</f>
        <v>903</v>
      </c>
      <c r="M3" s="8"/>
      <c r="N3" s="21">
        <f t="shared" ref="N3:N66" si="0">L3</f>
        <v>903</v>
      </c>
      <c r="O3" s="44">
        <v>1782</v>
      </c>
      <c r="P3" s="44">
        <v>860</v>
      </c>
      <c r="Q3" s="44">
        <v>0</v>
      </c>
      <c r="R3" s="44">
        <v>0</v>
      </c>
      <c r="S3" s="44">
        <v>1510</v>
      </c>
      <c r="T3" s="45">
        <v>-650</v>
      </c>
      <c r="U3" s="45">
        <v>272</v>
      </c>
      <c r="V3" s="45">
        <v>-631</v>
      </c>
      <c r="W3" s="41">
        <v>0.3417865253595761</v>
      </c>
      <c r="X3" s="46"/>
      <c r="Y3" s="46"/>
    </row>
    <row r="4" spans="1:33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VLOOKUP(C:C,total251219111800!B:F,5,0)</f>
        <v>474</v>
      </c>
      <c r="M4" s="211">
        <v>1000</v>
      </c>
      <c r="N4" s="211">
        <v>1000</v>
      </c>
      <c r="O4" s="44">
        <v>6726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6726</v>
      </c>
      <c r="V4" s="45">
        <v>5726</v>
      </c>
      <c r="W4" s="41">
        <v>0.14867677668748142</v>
      </c>
      <c r="X4" s="46"/>
      <c r="Y4" s="46"/>
    </row>
    <row r="5" spans="1:33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VLOOKUP(C:C,total251219111800!B:F,5,0)</f>
        <v>4495</v>
      </c>
      <c r="M5" s="8"/>
      <c r="N5" s="21">
        <f t="shared" si="0"/>
        <v>4495</v>
      </c>
      <c r="O5" s="44">
        <v>27844</v>
      </c>
      <c r="P5" s="44">
        <v>14360</v>
      </c>
      <c r="Q5" s="44">
        <v>800</v>
      </c>
      <c r="R5" s="44">
        <v>0</v>
      </c>
      <c r="S5" s="44">
        <v>14360</v>
      </c>
      <c r="T5" s="45">
        <v>0</v>
      </c>
      <c r="U5" s="45">
        <v>14284</v>
      </c>
      <c r="V5" s="45">
        <v>9789</v>
      </c>
      <c r="W5" s="41">
        <v>0.10650649227561369</v>
      </c>
      <c r="X5" s="241"/>
      <c r="Y5" s="241"/>
    </row>
    <row r="6" spans="1:33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VLOOKUP(C:C,total251219111800!B:F,5,0)</f>
        <v>177</v>
      </c>
      <c r="M6" s="8"/>
      <c r="N6" s="21">
        <f t="shared" si="0"/>
        <v>177</v>
      </c>
      <c r="O6" s="44">
        <v>3754</v>
      </c>
      <c r="P6" s="44">
        <v>0</v>
      </c>
      <c r="Q6" s="44">
        <v>300</v>
      </c>
      <c r="R6" s="44">
        <v>0</v>
      </c>
      <c r="S6" s="44">
        <v>0</v>
      </c>
      <c r="T6" s="45">
        <v>0</v>
      </c>
      <c r="U6" s="45">
        <v>4054</v>
      </c>
      <c r="V6" s="45">
        <v>3877</v>
      </c>
      <c r="W6" s="41">
        <v>4.7149706979222161E-2</v>
      </c>
      <c r="X6" s="46"/>
      <c r="Y6" s="46"/>
    </row>
    <row r="7" spans="1:33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VLOOKUP(C:C,total251219111800!B:F,5,0)</f>
        <v>#N/A</v>
      </c>
      <c r="M7" s="8"/>
      <c r="N7" s="21">
        <v>0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>
        <v>1</v>
      </c>
      <c r="W7" s="41">
        <v>0</v>
      </c>
      <c r="X7" s="46"/>
      <c r="Y7" s="46"/>
    </row>
    <row r="8" spans="1:33">
      <c r="A8" s="29" t="s">
        <v>1044</v>
      </c>
      <c r="B8" s="30" t="s">
        <v>5</v>
      </c>
      <c r="C8" s="17" t="s">
        <v>1039</v>
      </c>
      <c r="D8" s="24" t="s">
        <v>1041</v>
      </c>
      <c r="E8" s="23"/>
      <c r="F8" s="19"/>
      <c r="G8" s="21"/>
      <c r="H8" s="21">
        <v>2048</v>
      </c>
      <c r="I8" s="8">
        <f>VLOOKUP(C8,'202310-202403出荷数total2403220951'!B:F,5,0)</f>
        <v>2098</v>
      </c>
      <c r="J8" s="203">
        <f>VLOOKUP(C8,'出荷数2307～2406total241008110618'!B:F,5,0)</f>
        <v>3644</v>
      </c>
      <c r="K8" s="214">
        <f>VLOOKUP(C8,'出荷数2407-2506total250730101950'!B:F,5,0)</f>
        <v>2910</v>
      </c>
      <c r="L8" s="203">
        <f>VLOOKUP(C:C,total251219111800!B:F,5,0)</f>
        <v>2559</v>
      </c>
      <c r="M8" s="8"/>
      <c r="N8" s="21">
        <f t="shared" si="0"/>
        <v>2559</v>
      </c>
      <c r="O8" s="44">
        <v>3061</v>
      </c>
      <c r="P8" s="44">
        <v>0</v>
      </c>
      <c r="Q8" s="44">
        <v>0</v>
      </c>
      <c r="R8" s="44">
        <v>0</v>
      </c>
      <c r="S8" s="44">
        <v>0</v>
      </c>
      <c r="T8" s="45">
        <v>0</v>
      </c>
      <c r="U8" s="45">
        <v>3061</v>
      </c>
      <c r="V8" s="45">
        <v>502</v>
      </c>
      <c r="W8" s="41">
        <v>0.83600130676249595</v>
      </c>
      <c r="X8" s="13"/>
      <c r="Y8" s="13"/>
    </row>
    <row r="9" spans="1:33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VLOOKUP(C:C,total251219111800!B:F,5,0)</f>
        <v>281</v>
      </c>
      <c r="M9" s="211">
        <v>1000</v>
      </c>
      <c r="N9" s="211">
        <v>1000</v>
      </c>
      <c r="O9" s="44">
        <v>5170</v>
      </c>
      <c r="P9" s="44">
        <v>0</v>
      </c>
      <c r="Q9" s="44">
        <v>0</v>
      </c>
      <c r="R9" s="44">
        <v>0</v>
      </c>
      <c r="S9" s="44">
        <v>0</v>
      </c>
      <c r="T9" s="45">
        <v>0</v>
      </c>
      <c r="U9" s="45">
        <v>5170</v>
      </c>
      <c r="V9" s="45">
        <v>4170</v>
      </c>
      <c r="W9" s="41">
        <v>0.19342359767891681</v>
      </c>
      <c r="X9" s="13"/>
      <c r="Y9" s="13"/>
    </row>
    <row r="10" spans="1:33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VLOOKUP(C:C,total251219111800!B:F,5,0)</f>
        <v>4356</v>
      </c>
      <c r="M10" s="8"/>
      <c r="N10" s="21">
        <f t="shared" si="0"/>
        <v>4356</v>
      </c>
      <c r="O10" s="44">
        <v>2369</v>
      </c>
      <c r="P10" s="44">
        <v>13210</v>
      </c>
      <c r="Q10" s="44">
        <v>0</v>
      </c>
      <c r="R10" s="44">
        <v>0</v>
      </c>
      <c r="S10" s="44">
        <v>13175</v>
      </c>
      <c r="T10" s="45">
        <v>35</v>
      </c>
      <c r="U10" s="45">
        <v>-10806</v>
      </c>
      <c r="V10" s="45">
        <v>-15162</v>
      </c>
      <c r="W10" s="41">
        <v>0.27960716348931253</v>
      </c>
      <c r="X10" s="46"/>
      <c r="Y10" s="46"/>
    </row>
    <row r="11" spans="1:33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VLOOKUP(C:C,total251219111800!B:F,5,0)</f>
        <v>160</v>
      </c>
      <c r="M11" s="8"/>
      <c r="N11" s="21">
        <f t="shared" si="0"/>
        <v>160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-158</v>
      </c>
      <c r="W11" s="41">
        <v>80</v>
      </c>
      <c r="X11" s="46"/>
      <c r="Y11" s="46"/>
    </row>
    <row r="12" spans="1:33">
      <c r="A12" s="29" t="s">
        <v>1048</v>
      </c>
      <c r="B12" s="30" t="s">
        <v>356</v>
      </c>
      <c r="C12" s="7" t="s">
        <v>211</v>
      </c>
      <c r="D12" s="20" t="s">
        <v>1262</v>
      </c>
      <c r="E12" s="19" t="s">
        <v>212</v>
      </c>
      <c r="F12" s="19">
        <v>193</v>
      </c>
      <c r="G12" s="21">
        <v>1</v>
      </c>
      <c r="H12" s="21">
        <v>100</v>
      </c>
      <c r="I12" s="8">
        <f>VLOOKUP(C12,'202310-202403出荷数total2403220951'!B:F,5,0)</f>
        <v>43</v>
      </c>
      <c r="J12" s="203">
        <f>VLOOKUP(C12,'出荷数2307～2406total241008110618'!B:F,5,0)</f>
        <v>51</v>
      </c>
      <c r="K12" s="214">
        <f>VLOOKUP(C12,'出荷数2407-2506total250730101950'!B:F,5,0)</f>
        <v>12</v>
      </c>
      <c r="L12" s="203">
        <f>VLOOKUP(C:C,total251219111800!B:F,5,0)</f>
        <v>3</v>
      </c>
      <c r="M12" s="8"/>
      <c r="N12" s="21">
        <f t="shared" si="0"/>
        <v>3</v>
      </c>
      <c r="O12" s="44">
        <v>991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991</v>
      </c>
      <c r="V12" s="45">
        <v>988</v>
      </c>
      <c r="W12" s="41">
        <v>3.0272452068617556E-3</v>
      </c>
      <c r="X12" s="46"/>
      <c r="Y12" s="46"/>
    </row>
    <row r="13" spans="1:33">
      <c r="A13" s="29" t="s">
        <v>1049</v>
      </c>
      <c r="B13" s="30" t="s">
        <v>356</v>
      </c>
      <c r="C13" s="6" t="s">
        <v>152</v>
      </c>
      <c r="D13" s="20" t="s">
        <v>153</v>
      </c>
      <c r="E13" s="19"/>
      <c r="F13" s="19"/>
      <c r="G13" s="21">
        <v>6</v>
      </c>
      <c r="H13" s="21">
        <v>2364</v>
      </c>
      <c r="I13" s="8">
        <f>VLOOKUP(C13,'202310-202403出荷数total2403220951'!B:F,5,0)</f>
        <v>1052</v>
      </c>
      <c r="J13" s="203">
        <f>VLOOKUP(C13,'出荷数2307～2406total241008110618'!B:F,5,0)</f>
        <v>1711</v>
      </c>
      <c r="K13" s="214">
        <f>VLOOKUP(C13,'出荷数2407-2506total250730101950'!B:F,5,0)</f>
        <v>1026</v>
      </c>
      <c r="L13" s="203">
        <f>VLOOKUP(C:C,total251219111800!B:F,5,0)</f>
        <v>587</v>
      </c>
      <c r="M13" s="8"/>
      <c r="N13" s="21">
        <f t="shared" si="0"/>
        <v>587</v>
      </c>
      <c r="O13" s="44">
        <v>3512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3512</v>
      </c>
      <c r="V13" s="45">
        <v>2925</v>
      </c>
      <c r="W13" s="41">
        <v>0.16714123006833714</v>
      </c>
      <c r="X13" s="46"/>
      <c r="Y13" s="46"/>
    </row>
    <row r="14" spans="1:33">
      <c r="A14" s="29" t="s">
        <v>1050</v>
      </c>
      <c r="B14" s="30" t="s">
        <v>356</v>
      </c>
      <c r="C14" s="7" t="s">
        <v>217</v>
      </c>
      <c r="D14" s="20" t="s">
        <v>1262</v>
      </c>
      <c r="E14" s="19" t="s">
        <v>218</v>
      </c>
      <c r="F14" s="19">
        <v>0</v>
      </c>
      <c r="G14" s="21">
        <v>3</v>
      </c>
      <c r="H14" s="21">
        <v>363</v>
      </c>
      <c r="I14" s="8" t="e">
        <f>VLOOKUP(C14,'202310-202403出荷数total2403220951'!B:F,5,0)</f>
        <v>#N/A</v>
      </c>
      <c r="J14" s="203">
        <f>VLOOKUP(C14,'出荷数2307～2406total241008110618'!B:F,5,0)</f>
        <v>1</v>
      </c>
      <c r="K14" s="214">
        <f>VLOOKUP(C14,'出荷数2407-2506total250730101950'!B:F,5,0)</f>
        <v>7</v>
      </c>
      <c r="L14" s="203" t="e">
        <f>VLOOKUP(C:C,total251219111800!B:F,5,0)</f>
        <v>#N/A</v>
      </c>
      <c r="M14" s="8"/>
      <c r="N14" s="21">
        <v>0</v>
      </c>
      <c r="O14" s="44">
        <v>744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744</v>
      </c>
      <c r="V14" s="45">
        <v>744</v>
      </c>
      <c r="W14" s="41">
        <v>0</v>
      </c>
      <c r="X14" s="46"/>
      <c r="Y14" s="46"/>
    </row>
    <row r="15" spans="1:33">
      <c r="A15" s="29" t="s">
        <v>1051</v>
      </c>
      <c r="B15" s="30" t="s">
        <v>356</v>
      </c>
      <c r="C15" s="7" t="s">
        <v>2982</v>
      </c>
      <c r="D15" s="20" t="s">
        <v>1261</v>
      </c>
      <c r="E15" s="19" t="s">
        <v>216</v>
      </c>
      <c r="F15" s="19">
        <v>23</v>
      </c>
      <c r="G15" s="21">
        <v>4</v>
      </c>
      <c r="H15" s="21">
        <v>0</v>
      </c>
      <c r="I15" s="8">
        <f>VLOOKUP(C15,'202310-202403出荷数total2403220951'!B:F,5,0)</f>
        <v>1</v>
      </c>
      <c r="J15" s="203">
        <f>VLOOKUP(C15,'出荷数2307～2406total241008110618'!B:F,5,0)</f>
        <v>705</v>
      </c>
      <c r="K15" s="214">
        <f>VLOOKUP(C15,'出荷数2407-2506total250730101950'!B:F,5,0)</f>
        <v>1</v>
      </c>
      <c r="L15" s="203">
        <f>VLOOKUP(C:C,total251219111800!B:F,5,0)</f>
        <v>1</v>
      </c>
      <c r="M15" s="8"/>
      <c r="N15" s="21">
        <f t="shared" si="0"/>
        <v>1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0</v>
      </c>
      <c r="V15" s="45">
        <v>-1</v>
      </c>
      <c r="W15" s="41" t="e">
        <v>#DIV/0!</v>
      </c>
      <c r="X15" s="46"/>
      <c r="Y15" s="46"/>
    </row>
    <row r="16" spans="1:33">
      <c r="A16" s="29" t="s">
        <v>1052</v>
      </c>
      <c r="B16" s="30" t="s">
        <v>356</v>
      </c>
      <c r="C16" s="7" t="s">
        <v>1008</v>
      </c>
      <c r="D16" s="20" t="s">
        <v>1261</v>
      </c>
      <c r="E16" s="19" t="s">
        <v>218</v>
      </c>
      <c r="F16" s="19">
        <v>35</v>
      </c>
      <c r="G16" s="21">
        <v>26</v>
      </c>
      <c r="H16" s="21">
        <v>5</v>
      </c>
      <c r="I16" s="8">
        <f>VLOOKUP(C16,'202310-202403出荷数total2403220951'!B:F,5,0)</f>
        <v>3</v>
      </c>
      <c r="J16" s="203">
        <f>VLOOKUP(C16,'出荷数2307～2406total241008110618'!B:F,5,0)</f>
        <v>6</v>
      </c>
      <c r="K16" s="214">
        <f>VLOOKUP(C16,'出荷数2407-2506total250730101950'!B:F,5,0)</f>
        <v>3</v>
      </c>
      <c r="L16" s="203">
        <f>VLOOKUP(C:C,total251219111800!B:F,5,0)</f>
        <v>142</v>
      </c>
      <c r="M16" s="8"/>
      <c r="N16" s="21">
        <f t="shared" si="0"/>
        <v>142</v>
      </c>
      <c r="O16" s="44">
        <v>4414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4414</v>
      </c>
      <c r="V16" s="45">
        <v>4272</v>
      </c>
      <c r="W16" s="41">
        <v>3.2170367014046214E-2</v>
      </c>
      <c r="X16" s="46"/>
      <c r="Y16" s="46"/>
    </row>
    <row r="17" spans="1:27">
      <c r="A17" s="29" t="s">
        <v>1053</v>
      </c>
      <c r="B17" s="30" t="s">
        <v>356</v>
      </c>
      <c r="C17" s="6" t="s">
        <v>121</v>
      </c>
      <c r="D17" s="20" t="s">
        <v>120</v>
      </c>
      <c r="E17" s="19" t="s">
        <v>118</v>
      </c>
      <c r="F17" s="19">
        <v>33</v>
      </c>
      <c r="G17" s="21">
        <v>24</v>
      </c>
      <c r="H17" s="21">
        <v>2990</v>
      </c>
      <c r="I17" s="8">
        <f>VLOOKUP(C17,'202310-202403出荷数total2403220951'!B:F,5,0)</f>
        <v>66</v>
      </c>
      <c r="J17" s="203">
        <f>VLOOKUP(C17,'出荷数2307～2406total241008110618'!B:F,5,0)</f>
        <v>189</v>
      </c>
      <c r="K17" s="214">
        <f>VLOOKUP(C17,'出荷数2407-2506total250730101950'!B:F,5,0)</f>
        <v>97</v>
      </c>
      <c r="L17" s="203">
        <f>VLOOKUP(C:C,total251219111800!B:F,5,0)</f>
        <v>77</v>
      </c>
      <c r="M17" s="8"/>
      <c r="N17" s="21">
        <f t="shared" si="0"/>
        <v>77</v>
      </c>
      <c r="O17" s="44">
        <v>2106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2106</v>
      </c>
      <c r="V17" s="45">
        <v>2029</v>
      </c>
      <c r="W17" s="41">
        <v>3.6562203228869897E-2</v>
      </c>
      <c r="X17" s="46"/>
      <c r="Y17" s="46"/>
    </row>
    <row r="18" spans="1:27">
      <c r="A18" s="29" t="s">
        <v>1054</v>
      </c>
      <c r="B18" s="30" t="s">
        <v>356</v>
      </c>
      <c r="C18" s="17" t="s">
        <v>223</v>
      </c>
      <c r="D18" s="24" t="s">
        <v>224</v>
      </c>
      <c r="E18" s="23"/>
      <c r="F18" s="19">
        <v>149</v>
      </c>
      <c r="G18" s="21">
        <v>62</v>
      </c>
      <c r="H18" s="21">
        <v>132</v>
      </c>
      <c r="I18" s="8">
        <f>VLOOKUP(C18,'202310-202403出荷数total2403220951'!B:F,5,0)</f>
        <v>245</v>
      </c>
      <c r="J18" s="203">
        <f>VLOOKUP(C18,'出荷数2307～2406total241008110618'!B:F,5,0)</f>
        <v>322</v>
      </c>
      <c r="K18" s="214">
        <f>VLOOKUP(C18,'出荷数2407-2506total250730101950'!B:F,5,0)</f>
        <v>206</v>
      </c>
      <c r="L18" s="203">
        <f>VLOOKUP(C:C,total251219111800!B:F,5,0)</f>
        <v>17</v>
      </c>
      <c r="M18" s="8"/>
      <c r="N18" s="21">
        <f t="shared" si="0"/>
        <v>17</v>
      </c>
      <c r="O18" s="44">
        <v>2255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2255</v>
      </c>
      <c r="V18" s="45">
        <v>2238</v>
      </c>
      <c r="W18" s="41">
        <v>7.5388026607538803E-3</v>
      </c>
      <c r="X18" s="46" t="s">
        <v>4388</v>
      </c>
      <c r="Y18" s="46"/>
    </row>
    <row r="19" spans="1:27">
      <c r="A19" s="29" t="s">
        <v>1055</v>
      </c>
      <c r="B19" s="30" t="s">
        <v>356</v>
      </c>
      <c r="C19" s="6" t="s">
        <v>86</v>
      </c>
      <c r="D19" s="20" t="s">
        <v>84</v>
      </c>
      <c r="E19" s="19" t="s">
        <v>87</v>
      </c>
      <c r="F19" s="19">
        <v>228</v>
      </c>
      <c r="G19" s="21">
        <v>270</v>
      </c>
      <c r="H19" s="21">
        <v>231</v>
      </c>
      <c r="I19" s="8">
        <f>VLOOKUP(C19,'202310-202403出荷数total2403220951'!B:F,5,0)</f>
        <v>121</v>
      </c>
      <c r="J19" s="203">
        <f>VLOOKUP(C19,'出荷数2307～2406total241008110618'!B:F,5,0)</f>
        <v>177</v>
      </c>
      <c r="K19" s="214">
        <f>VLOOKUP(C19,'出荷数2407-2506total250730101950'!B:F,5,0)</f>
        <v>110</v>
      </c>
      <c r="L19" s="203">
        <f>VLOOKUP(C:C,total251219111800!B:F,5,0)</f>
        <v>53</v>
      </c>
      <c r="M19" s="8"/>
      <c r="N19" s="21">
        <f t="shared" si="0"/>
        <v>53</v>
      </c>
      <c r="O19" s="44">
        <v>8059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8059</v>
      </c>
      <c r="V19" s="45">
        <v>8006</v>
      </c>
      <c r="W19" s="41">
        <v>6.5764983248542E-3</v>
      </c>
      <c r="X19" s="46"/>
      <c r="Y19" s="46"/>
    </row>
    <row r="20" spans="1:27">
      <c r="A20" s="29" t="s">
        <v>1056</v>
      </c>
      <c r="B20" s="30" t="s">
        <v>356</v>
      </c>
      <c r="C20" s="6" t="s">
        <v>154</v>
      </c>
      <c r="D20" s="20" t="s">
        <v>155</v>
      </c>
      <c r="E20" s="19"/>
      <c r="F20" s="19"/>
      <c r="G20" s="21">
        <v>128</v>
      </c>
      <c r="H20" s="21">
        <v>470</v>
      </c>
      <c r="I20" s="8">
        <f>VLOOKUP(C20,'202310-202403出荷数total2403220951'!B:F,5,0)</f>
        <v>149</v>
      </c>
      <c r="J20" s="203">
        <f>VLOOKUP(C20,'出荷数2307～2406total241008110618'!B:F,5,0)</f>
        <v>418</v>
      </c>
      <c r="K20" s="214">
        <f>VLOOKUP(C20,'出荷数2407-2506total250730101950'!B:F,5,0)</f>
        <v>818</v>
      </c>
      <c r="L20" s="203">
        <f>VLOOKUP(C:C,total251219111800!B:F,5,0)</f>
        <v>491</v>
      </c>
      <c r="M20" s="8"/>
      <c r="N20" s="21">
        <f t="shared" si="0"/>
        <v>491</v>
      </c>
      <c r="O20" s="44">
        <v>544</v>
      </c>
      <c r="P20" s="44">
        <v>197</v>
      </c>
      <c r="Q20" s="44">
        <v>0</v>
      </c>
      <c r="R20" s="44">
        <v>0</v>
      </c>
      <c r="S20" s="44">
        <v>197</v>
      </c>
      <c r="T20" s="45">
        <v>0</v>
      </c>
      <c r="U20" s="45">
        <v>347</v>
      </c>
      <c r="V20" s="45">
        <v>-144</v>
      </c>
      <c r="W20" s="41">
        <v>0.66261808367071529</v>
      </c>
      <c r="X20" s="46" t="s">
        <v>4398</v>
      </c>
      <c r="Y20" s="46"/>
    </row>
    <row r="21" spans="1:27">
      <c r="A21" s="29" t="s">
        <v>1057</v>
      </c>
      <c r="B21" s="30" t="s">
        <v>356</v>
      </c>
      <c r="C21" s="17" t="s">
        <v>168</v>
      </c>
      <c r="D21" s="24" t="s">
        <v>169</v>
      </c>
      <c r="E21" s="23"/>
      <c r="F21" s="19">
        <v>543</v>
      </c>
      <c r="G21" s="21">
        <v>321</v>
      </c>
      <c r="H21" s="21">
        <v>270</v>
      </c>
      <c r="I21" s="8">
        <f>VLOOKUP(C21,'202310-202403出荷数total2403220951'!B:F,5,0)</f>
        <v>73</v>
      </c>
      <c r="J21" s="203">
        <f>VLOOKUP(C21,'出荷数2307～2406total241008110618'!B:F,5,0)</f>
        <v>181</v>
      </c>
      <c r="K21" s="214">
        <f>VLOOKUP(C21,'出荷数2407-2506total250730101950'!B:F,5,0)</f>
        <v>277</v>
      </c>
      <c r="L21" s="203">
        <f>VLOOKUP(C:C,total251219111800!B:F,5,0)</f>
        <v>141</v>
      </c>
      <c r="M21" s="8"/>
      <c r="N21" s="21">
        <f t="shared" si="0"/>
        <v>141</v>
      </c>
      <c r="O21" s="44">
        <v>3099</v>
      </c>
      <c r="P21" s="44">
        <v>370</v>
      </c>
      <c r="Q21" s="44">
        <v>0</v>
      </c>
      <c r="R21" s="44">
        <v>0</v>
      </c>
      <c r="S21" s="44">
        <v>454</v>
      </c>
      <c r="T21" s="45">
        <v>-84</v>
      </c>
      <c r="U21" s="45">
        <v>2645</v>
      </c>
      <c r="V21" s="45">
        <v>2504</v>
      </c>
      <c r="W21" s="41">
        <v>4.0645719227443068E-2</v>
      </c>
      <c r="X21" s="46"/>
      <c r="Y21" s="46"/>
    </row>
    <row r="22" spans="1:27">
      <c r="A22" s="29" t="s">
        <v>1058</v>
      </c>
      <c r="B22" s="30" t="s">
        <v>356</v>
      </c>
      <c r="C22" s="6" t="s">
        <v>162</v>
      </c>
      <c r="D22" s="20" t="s">
        <v>355</v>
      </c>
      <c r="E22" s="19"/>
      <c r="F22" s="19">
        <v>904</v>
      </c>
      <c r="G22" s="21">
        <v>638</v>
      </c>
      <c r="H22" s="21">
        <v>81</v>
      </c>
      <c r="I22" s="8">
        <f>VLOOKUP(C22,'202310-202403出荷数total2403220951'!B:F,5,0)</f>
        <v>2</v>
      </c>
      <c r="J22" s="203">
        <f>VLOOKUP(C22,'出荷数2307～2406total241008110618'!B:F,5,0)</f>
        <v>904</v>
      </c>
      <c r="K22" s="214">
        <f>VLOOKUP(C22,'出荷数2407-2506total250730101950'!B:F,5,0)</f>
        <v>25</v>
      </c>
      <c r="L22" s="203">
        <f>VLOOKUP(C:C,total251219111800!B:F,5,0)</f>
        <v>2</v>
      </c>
      <c r="M22" s="8"/>
      <c r="N22" s="21">
        <f t="shared" si="0"/>
        <v>2</v>
      </c>
      <c r="O22" s="44">
        <v>6860</v>
      </c>
      <c r="P22" s="44">
        <v>0</v>
      </c>
      <c r="Q22" s="44">
        <v>0</v>
      </c>
      <c r="R22" s="44">
        <v>0</v>
      </c>
      <c r="S22" s="44">
        <v>0</v>
      </c>
      <c r="T22" s="45">
        <v>0</v>
      </c>
      <c r="U22" s="45">
        <v>6860</v>
      </c>
      <c r="V22" s="45">
        <v>6858</v>
      </c>
      <c r="W22" s="41">
        <v>2.9154518950437317E-4</v>
      </c>
      <c r="X22" s="46"/>
      <c r="Y22" s="46"/>
    </row>
    <row r="23" spans="1:27">
      <c r="A23" s="29" t="s">
        <v>1059</v>
      </c>
      <c r="B23" s="30" t="s">
        <v>356</v>
      </c>
      <c r="C23" s="6" t="s">
        <v>137</v>
      </c>
      <c r="D23" s="20" t="s">
        <v>138</v>
      </c>
      <c r="E23" s="19"/>
      <c r="F23" s="19">
        <v>1137</v>
      </c>
      <c r="G23" s="21">
        <v>270</v>
      </c>
      <c r="H23" s="21">
        <v>272</v>
      </c>
      <c r="I23" s="8">
        <f>VLOOKUP(C23,'202310-202403出荷数total2403220951'!B:F,5,0)</f>
        <v>153</v>
      </c>
      <c r="J23" s="203">
        <f>VLOOKUP(C23,'出荷数2307～2406total241008110618'!B:F,5,0)</f>
        <v>657</v>
      </c>
      <c r="K23" s="214">
        <f>VLOOKUP(C23,'出荷数2407-2506total250730101950'!B:F,5,0)</f>
        <v>101</v>
      </c>
      <c r="L23" s="203">
        <f>VLOOKUP(C:C,total251219111800!B:F,5,0)</f>
        <v>88</v>
      </c>
      <c r="M23" s="8"/>
      <c r="N23" s="21">
        <f t="shared" si="0"/>
        <v>88</v>
      </c>
      <c r="O23" s="44">
        <v>1776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1776</v>
      </c>
      <c r="V23" s="45">
        <v>1688</v>
      </c>
      <c r="W23" s="41">
        <v>4.954954954954955E-2</v>
      </c>
      <c r="X23" s="46"/>
      <c r="Y23" s="46"/>
    </row>
    <row r="24" spans="1:27">
      <c r="A24" s="29" t="s">
        <v>1060</v>
      </c>
      <c r="B24" s="30" t="s">
        <v>356</v>
      </c>
      <c r="C24" s="17" t="s">
        <v>42</v>
      </c>
      <c r="D24" s="24" t="s">
        <v>43</v>
      </c>
      <c r="E24" s="23"/>
      <c r="F24" s="19">
        <v>787</v>
      </c>
      <c r="G24" s="21">
        <v>450</v>
      </c>
      <c r="H24" s="21">
        <v>417</v>
      </c>
      <c r="I24" s="213">
        <f>VLOOKUP(C24,'202310-202403出荷数total2403220951'!B:F,5,0)</f>
        <v>450</v>
      </c>
      <c r="J24" s="203">
        <f>VLOOKUP(C24,'出荷数2307～2406total241008110618'!B:F,5,0)</f>
        <v>550</v>
      </c>
      <c r="K24" s="214">
        <f>VLOOKUP(C24,'出荷数2407-2506total250730101950'!B:F,5,0)</f>
        <v>160</v>
      </c>
      <c r="L24" s="203">
        <f>VLOOKUP(C:C,total251219111800!B:F,5,0)</f>
        <v>89</v>
      </c>
      <c r="M24" s="8"/>
      <c r="N24" s="21">
        <f t="shared" si="0"/>
        <v>89</v>
      </c>
      <c r="O24" s="44">
        <v>3682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3682</v>
      </c>
      <c r="V24" s="45">
        <v>3593</v>
      </c>
      <c r="W24" s="41">
        <v>2.4171645844649647E-2</v>
      </c>
      <c r="X24" s="46"/>
      <c r="Y24" s="46"/>
    </row>
    <row r="25" spans="1:27">
      <c r="A25" s="29" t="s">
        <v>1061</v>
      </c>
      <c r="B25" s="30" t="s">
        <v>356</v>
      </c>
      <c r="C25" s="7" t="s">
        <v>213</v>
      </c>
      <c r="D25" s="20" t="s">
        <v>1262</v>
      </c>
      <c r="E25" s="19" t="s">
        <v>214</v>
      </c>
      <c r="F25" s="19">
        <v>13</v>
      </c>
      <c r="G25" s="21">
        <v>4</v>
      </c>
      <c r="H25" s="21">
        <v>8</v>
      </c>
      <c r="I25" s="8">
        <f>VLOOKUP(C25,'202310-202403出荷数total2403220951'!B:F,5,0)</f>
        <v>1</v>
      </c>
      <c r="J25" s="203">
        <f>VLOOKUP(C25,'出荷数2307～2406total241008110618'!B:F,5,0)</f>
        <v>4</v>
      </c>
      <c r="K25" s="214">
        <f>VLOOKUP(C25,'出荷数2407-2506total250730101950'!B:F,5,0)</f>
        <v>6</v>
      </c>
      <c r="L25" s="203" t="e">
        <f>VLOOKUP(C:C,total251219111800!B:F,5,0)</f>
        <v>#N/A</v>
      </c>
      <c r="M25" s="8"/>
      <c r="N25" s="21">
        <v>0</v>
      </c>
      <c r="O25" s="44">
        <v>24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24</v>
      </c>
      <c r="V25" s="45">
        <v>24</v>
      </c>
      <c r="W25" s="41">
        <v>0</v>
      </c>
      <c r="X25" s="46"/>
      <c r="Y25" s="46"/>
    </row>
    <row r="26" spans="1:27">
      <c r="A26" s="29" t="s">
        <v>1062</v>
      </c>
      <c r="B26" s="30" t="s">
        <v>356</v>
      </c>
      <c r="C26" s="6" t="s">
        <v>110</v>
      </c>
      <c r="D26" s="20" t="s">
        <v>111</v>
      </c>
      <c r="E26" s="19"/>
      <c r="F26" s="19">
        <v>1809</v>
      </c>
      <c r="G26" s="21">
        <v>790</v>
      </c>
      <c r="H26" s="21">
        <v>1042</v>
      </c>
      <c r="I26" s="8">
        <f>VLOOKUP(C26,'202310-202403出荷数total2403220951'!B:F,5,0)</f>
        <v>164</v>
      </c>
      <c r="J26" s="203">
        <f>VLOOKUP(C26,'出荷数2307～2406total241008110618'!B:F,5,0)</f>
        <v>312</v>
      </c>
      <c r="K26" s="214">
        <f>VLOOKUP(C26,'出荷数2407-2506total250730101950'!B:F,5,0)</f>
        <v>454</v>
      </c>
      <c r="L26" s="203">
        <f>VLOOKUP(C:C,total251219111800!B:F,5,0)</f>
        <v>168</v>
      </c>
      <c r="M26" s="8"/>
      <c r="N26" s="21">
        <f t="shared" si="0"/>
        <v>168</v>
      </c>
      <c r="O26" s="44">
        <v>5678</v>
      </c>
      <c r="P26" s="44">
        <v>200</v>
      </c>
      <c r="Q26" s="44">
        <v>0</v>
      </c>
      <c r="R26" s="44">
        <v>0</v>
      </c>
      <c r="S26" s="44">
        <v>200</v>
      </c>
      <c r="T26" s="45">
        <v>0</v>
      </c>
      <c r="U26" s="45">
        <v>5478</v>
      </c>
      <c r="V26" s="45">
        <v>5310</v>
      </c>
      <c r="W26" s="41">
        <v>2.8581150051037767E-2</v>
      </c>
      <c r="X26" s="46"/>
      <c r="Y26" s="46"/>
    </row>
    <row r="27" spans="1:27" s="152" customFormat="1">
      <c r="A27" s="144" t="s">
        <v>1063</v>
      </c>
      <c r="B27" s="145" t="s">
        <v>356</v>
      </c>
      <c r="C27" s="153" t="s">
        <v>170</v>
      </c>
      <c r="D27" s="154" t="s">
        <v>171</v>
      </c>
      <c r="E27" s="153"/>
      <c r="F27" s="146">
        <v>549</v>
      </c>
      <c r="G27" s="148">
        <v>303</v>
      </c>
      <c r="H27" s="148">
        <v>236</v>
      </c>
      <c r="I27" s="8">
        <f>VLOOKUP(C27,'202310-202403出荷数total2403220951'!B:F,5,0)</f>
        <v>241</v>
      </c>
      <c r="J27" s="203">
        <f>VLOOKUP(C27,'出荷数2307～2406total241008110618'!B:F,5,0)</f>
        <v>358</v>
      </c>
      <c r="K27" s="214">
        <f>VLOOKUP(C27,'出荷数2407-2506total250730101950'!B:F,5,0)</f>
        <v>392</v>
      </c>
      <c r="L27" s="203">
        <f>VLOOKUP(C:C,total251219111800!B:F,5,0)</f>
        <v>29</v>
      </c>
      <c r="M27" s="8"/>
      <c r="N27" s="21">
        <f t="shared" si="0"/>
        <v>29</v>
      </c>
      <c r="O27" s="148">
        <v>1916</v>
      </c>
      <c r="P27" s="148">
        <v>0</v>
      </c>
      <c r="Q27" s="44">
        <v>0</v>
      </c>
      <c r="R27" s="148">
        <v>0</v>
      </c>
      <c r="S27" s="148">
        <v>0</v>
      </c>
      <c r="T27" s="149">
        <v>0</v>
      </c>
      <c r="U27" s="149">
        <v>1916</v>
      </c>
      <c r="V27" s="149">
        <v>1887</v>
      </c>
      <c r="W27" s="150">
        <v>1.5135699373695199E-2</v>
      </c>
      <c r="X27" s="151"/>
      <c r="Y27" s="151"/>
      <c r="Z27" s="191"/>
      <c r="AA27" s="191"/>
    </row>
    <row r="28" spans="1:27">
      <c r="A28" s="29" t="s">
        <v>1064</v>
      </c>
      <c r="B28" s="30" t="s">
        <v>356</v>
      </c>
      <c r="C28" s="7" t="s">
        <v>196</v>
      </c>
      <c r="D28" s="20" t="s">
        <v>197</v>
      </c>
      <c r="E28" s="20" t="s">
        <v>198</v>
      </c>
      <c r="F28" s="19">
        <v>1160</v>
      </c>
      <c r="G28" s="21">
        <v>148</v>
      </c>
      <c r="H28" s="21">
        <v>651</v>
      </c>
      <c r="I28" s="8">
        <f>VLOOKUP(C28,'202310-202403出荷数total2403220951'!B:F,5,0)</f>
        <v>60</v>
      </c>
      <c r="J28" s="203">
        <f>VLOOKUP(C28,'出荷数2307～2406total241008110618'!B:F,5,0)</f>
        <v>125</v>
      </c>
      <c r="K28" s="214">
        <f>VLOOKUP(C28,'出荷数2407-2506total250730101950'!B:F,5,0)</f>
        <v>265</v>
      </c>
      <c r="L28" s="203">
        <f>VLOOKUP(C:C,total251219111800!B:F,5,0)</f>
        <v>38</v>
      </c>
      <c r="M28" s="211">
        <v>500</v>
      </c>
      <c r="N28" s="211">
        <v>500</v>
      </c>
      <c r="O28" s="44">
        <v>2297</v>
      </c>
      <c r="P28" s="44">
        <v>0</v>
      </c>
      <c r="Q28" s="44">
        <v>0</v>
      </c>
      <c r="R28" s="44">
        <v>0</v>
      </c>
      <c r="S28" s="44">
        <v>0</v>
      </c>
      <c r="T28" s="45">
        <v>0</v>
      </c>
      <c r="U28" s="45">
        <v>2297</v>
      </c>
      <c r="V28" s="45">
        <v>1797</v>
      </c>
      <c r="W28" s="41">
        <v>0.21767522855898999</v>
      </c>
      <c r="X28" s="46"/>
      <c r="Y28" s="46"/>
    </row>
    <row r="29" spans="1:27" s="152" customFormat="1" ht="15.75">
      <c r="A29" s="144" t="s">
        <v>1065</v>
      </c>
      <c r="B29" s="145" t="s">
        <v>356</v>
      </c>
      <c r="C29" s="146" t="s">
        <v>192</v>
      </c>
      <c r="D29" s="147" t="s">
        <v>190</v>
      </c>
      <c r="E29" s="146" t="s">
        <v>193</v>
      </c>
      <c r="F29" s="146">
        <v>935</v>
      </c>
      <c r="G29" s="148">
        <v>77</v>
      </c>
      <c r="H29" s="148">
        <v>731</v>
      </c>
      <c r="I29" s="8">
        <f>VLOOKUP(C29,'202310-202403出荷数total2403220951'!B:F,5,0)</f>
        <v>163</v>
      </c>
      <c r="J29" s="203">
        <f>VLOOKUP(C29,'出荷数2307～2406total241008110618'!B:F,5,0)</f>
        <v>235</v>
      </c>
      <c r="K29" s="214">
        <f>VLOOKUP(C29,'出荷数2407-2506total250730101950'!B:F,5,0)</f>
        <v>20</v>
      </c>
      <c r="L29" s="203">
        <f>VLOOKUP(C:C,total251219111800!B:F,5,0)</f>
        <v>2</v>
      </c>
      <c r="M29" s="8"/>
      <c r="N29" s="21">
        <f t="shared" si="0"/>
        <v>2</v>
      </c>
      <c r="O29" s="148">
        <v>5</v>
      </c>
      <c r="P29" s="148">
        <v>0</v>
      </c>
      <c r="Q29" s="44">
        <v>0</v>
      </c>
      <c r="R29" s="148">
        <v>0</v>
      </c>
      <c r="S29" s="148">
        <v>0</v>
      </c>
      <c r="T29" s="149">
        <v>0</v>
      </c>
      <c r="U29" s="149">
        <v>5</v>
      </c>
      <c r="V29" s="149">
        <v>3</v>
      </c>
      <c r="W29" s="150">
        <v>0.4</v>
      </c>
      <c r="X29" s="151"/>
      <c r="Y29" s="151"/>
    </row>
    <row r="30" spans="1:27">
      <c r="A30" s="29" t="s">
        <v>1066</v>
      </c>
      <c r="B30" s="30" t="s">
        <v>356</v>
      </c>
      <c r="C30" s="6" t="s">
        <v>177</v>
      </c>
      <c r="D30" s="20" t="s">
        <v>178</v>
      </c>
      <c r="E30" s="19" t="s">
        <v>179</v>
      </c>
      <c r="F30" s="19">
        <v>224</v>
      </c>
      <c r="G30" s="21">
        <v>198</v>
      </c>
      <c r="H30" s="21">
        <v>230</v>
      </c>
      <c r="I30" s="8">
        <f>VLOOKUP(C30,'202310-202403出荷数total2403220951'!B:F,5,0)</f>
        <v>91</v>
      </c>
      <c r="J30" s="203">
        <f>VLOOKUP(C30,'出荷数2307～2406total241008110618'!B:F,5,0)</f>
        <v>168</v>
      </c>
      <c r="K30" s="214">
        <f>VLOOKUP(C30,'出荷数2407-2506total250730101950'!B:F,5,0)</f>
        <v>52</v>
      </c>
      <c r="L30" s="203">
        <f>VLOOKUP(C:C,total251219111800!B:F,5,0)</f>
        <v>28</v>
      </c>
      <c r="M30" s="8"/>
      <c r="N30" s="21">
        <f t="shared" si="0"/>
        <v>28</v>
      </c>
      <c r="O30" s="44">
        <v>916</v>
      </c>
      <c r="P30" s="44">
        <v>0</v>
      </c>
      <c r="Q30" s="44">
        <v>0</v>
      </c>
      <c r="R30" s="44">
        <v>0</v>
      </c>
      <c r="S30" s="44">
        <v>0</v>
      </c>
      <c r="T30" s="45">
        <v>0</v>
      </c>
      <c r="U30" s="45">
        <v>916</v>
      </c>
      <c r="V30" s="45">
        <v>888</v>
      </c>
      <c r="W30" s="41">
        <v>3.0567685589519649E-2</v>
      </c>
      <c r="X30" s="46"/>
      <c r="Y30" s="46"/>
    </row>
    <row r="31" spans="1:27">
      <c r="A31" s="29" t="s">
        <v>1067</v>
      </c>
      <c r="B31" s="30" t="s">
        <v>356</v>
      </c>
      <c r="C31" s="6" t="s">
        <v>141</v>
      </c>
      <c r="D31" s="20" t="s">
        <v>142</v>
      </c>
      <c r="E31" s="19" t="s">
        <v>143</v>
      </c>
      <c r="F31" s="19">
        <v>714</v>
      </c>
      <c r="G31" s="21">
        <v>368</v>
      </c>
      <c r="H31" s="21">
        <v>496</v>
      </c>
      <c r="I31" s="8">
        <f>VLOOKUP(C31,'202310-202403出荷数total2403220951'!B:F,5,0)</f>
        <v>150</v>
      </c>
      <c r="J31" s="203">
        <f>VLOOKUP(C31,'出荷数2307～2406total241008110618'!B:F,5,0)</f>
        <v>247</v>
      </c>
      <c r="K31" s="214">
        <f>VLOOKUP(C31,'出荷数2407-2506total250730101950'!B:F,5,0)</f>
        <v>43</v>
      </c>
      <c r="L31" s="203">
        <f>VLOOKUP(C:C,total251219111800!B:F,5,0)</f>
        <v>29</v>
      </c>
      <c r="M31" s="8"/>
      <c r="N31" s="21">
        <f t="shared" si="0"/>
        <v>29</v>
      </c>
      <c r="O31" s="44">
        <v>1945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1945</v>
      </c>
      <c r="V31" s="45">
        <v>1916</v>
      </c>
      <c r="W31" s="41">
        <v>1.4910025706940874E-2</v>
      </c>
      <c r="X31" s="46"/>
      <c r="Y31" s="46"/>
    </row>
    <row r="32" spans="1:27">
      <c r="A32" s="29" t="s">
        <v>1068</v>
      </c>
      <c r="B32" s="30" t="s">
        <v>356</v>
      </c>
      <c r="C32" s="6" t="s">
        <v>107</v>
      </c>
      <c r="D32" s="20" t="s">
        <v>105</v>
      </c>
      <c r="E32" s="19" t="s">
        <v>87</v>
      </c>
      <c r="F32" s="19">
        <v>1116</v>
      </c>
      <c r="G32" s="21">
        <v>928</v>
      </c>
      <c r="H32" s="21">
        <v>1098</v>
      </c>
      <c r="I32" s="8">
        <f>VLOOKUP(C32,'202310-202403出荷数total2403220951'!B:F,5,0)</f>
        <v>427</v>
      </c>
      <c r="J32" s="203">
        <f>VLOOKUP(C32,'出荷数2307～2406total241008110618'!B:F,5,0)</f>
        <v>1008</v>
      </c>
      <c r="K32" s="214">
        <f>VLOOKUP(C32,'出荷数2407-2506total250730101950'!B:F,5,0)</f>
        <v>854</v>
      </c>
      <c r="L32" s="203">
        <f>VLOOKUP(C:C,total251219111800!B:F,5,0)</f>
        <v>345</v>
      </c>
      <c r="M32" s="8"/>
      <c r="N32" s="211">
        <v>41</v>
      </c>
      <c r="O32" s="44">
        <v>3036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3036</v>
      </c>
      <c r="V32" s="45">
        <v>2995</v>
      </c>
      <c r="W32" s="41">
        <v>1.3504611330698288E-2</v>
      </c>
      <c r="X32" s="46"/>
      <c r="Y32" s="46"/>
    </row>
    <row r="33" spans="1:27">
      <c r="A33" s="29" t="s">
        <v>1069</v>
      </c>
      <c r="B33" s="30" t="s">
        <v>356</v>
      </c>
      <c r="C33" s="7" t="s">
        <v>156</v>
      </c>
      <c r="D33" s="20" t="s">
        <v>157</v>
      </c>
      <c r="E33" s="19"/>
      <c r="F33" s="19">
        <v>120</v>
      </c>
      <c r="G33" s="21">
        <v>98</v>
      </c>
      <c r="H33" s="21">
        <v>141</v>
      </c>
      <c r="I33" s="8">
        <f>VLOOKUP(C33,'202310-202403出荷数total2403220951'!B:F,5,0)</f>
        <v>41</v>
      </c>
      <c r="J33" s="203">
        <f>VLOOKUP(C33,'出荷数2307～2406total241008110618'!B:F,5,0)</f>
        <v>89</v>
      </c>
      <c r="K33" s="214">
        <f>VLOOKUP(C33,'出荷数2407-2506total250730101950'!B:F,5,0)</f>
        <v>92</v>
      </c>
      <c r="L33" s="203">
        <f>VLOOKUP(C:C,total251219111800!B:F,5,0)</f>
        <v>49</v>
      </c>
      <c r="M33" s="8"/>
      <c r="N33" s="21">
        <f t="shared" si="0"/>
        <v>49</v>
      </c>
      <c r="O33" s="44">
        <v>315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315</v>
      </c>
      <c r="V33" s="45">
        <v>266</v>
      </c>
      <c r="W33" s="41">
        <v>0.15555555555555556</v>
      </c>
      <c r="X33" s="46"/>
      <c r="Y33" s="46"/>
    </row>
    <row r="34" spans="1:27">
      <c r="A34" s="29" t="s">
        <v>1070</v>
      </c>
      <c r="B34" s="30" t="s">
        <v>356</v>
      </c>
      <c r="C34" s="7" t="s">
        <v>158</v>
      </c>
      <c r="D34" s="20" t="s">
        <v>159</v>
      </c>
      <c r="E34" s="19"/>
      <c r="F34" s="19">
        <v>1030</v>
      </c>
      <c r="G34" s="21">
        <v>390</v>
      </c>
      <c r="H34" s="21">
        <v>221</v>
      </c>
      <c r="I34" s="8">
        <f>VLOOKUP(C34,'202310-202403出荷数total2403220951'!B:F,5,0)</f>
        <v>53</v>
      </c>
      <c r="J34" s="203">
        <f>VLOOKUP(C34,'出荷数2307～2406total241008110618'!B:F,5,0)</f>
        <v>103</v>
      </c>
      <c r="K34" s="214">
        <f>VLOOKUP(C34,'出荷数2407-2506total250730101950'!B:F,5,0)</f>
        <v>224</v>
      </c>
      <c r="L34" s="203">
        <f>VLOOKUP(C:C,total251219111800!B:F,5,0)</f>
        <v>45</v>
      </c>
      <c r="M34" s="8"/>
      <c r="N34" s="21">
        <f t="shared" si="0"/>
        <v>45</v>
      </c>
      <c r="O34" s="44">
        <v>2076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2076</v>
      </c>
      <c r="V34" s="45">
        <v>2031</v>
      </c>
      <c r="W34" s="41">
        <v>2.1676300578034682E-2</v>
      </c>
      <c r="X34" s="46"/>
      <c r="Y34" s="46"/>
    </row>
    <row r="35" spans="1:27">
      <c r="A35" s="29" t="s">
        <v>1071</v>
      </c>
      <c r="B35" s="30" t="s">
        <v>356</v>
      </c>
      <c r="C35" s="6" t="s">
        <v>122</v>
      </c>
      <c r="D35" s="20" t="s">
        <v>123</v>
      </c>
      <c r="E35" s="19"/>
      <c r="F35" s="19">
        <v>1322</v>
      </c>
      <c r="G35" s="21">
        <v>1075</v>
      </c>
      <c r="H35" s="21">
        <v>946</v>
      </c>
      <c r="I35" s="8">
        <f>VLOOKUP(C35,'202310-202403出荷数total2403220951'!B:F,5,0)</f>
        <v>348</v>
      </c>
      <c r="J35" s="203">
        <f>VLOOKUP(C35,'出荷数2307～2406total241008110618'!B:F,5,0)</f>
        <v>766</v>
      </c>
      <c r="K35" s="214">
        <f>VLOOKUP(C35,'出荷数2407-2506total250730101950'!B:F,5,0)</f>
        <v>1074</v>
      </c>
      <c r="L35" s="203">
        <f>VLOOKUP(C:C,total251219111800!B:F,5,0)</f>
        <v>327</v>
      </c>
      <c r="M35" s="8"/>
      <c r="N35" s="21">
        <f t="shared" si="0"/>
        <v>327</v>
      </c>
      <c r="O35" s="44">
        <v>3495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3495</v>
      </c>
      <c r="V35" s="45">
        <v>3168</v>
      </c>
      <c r="W35" s="41">
        <v>9.3562231759656653E-2</v>
      </c>
      <c r="X35" s="46"/>
      <c r="Y35" s="46"/>
    </row>
    <row r="36" spans="1:27">
      <c r="A36" s="29" t="s">
        <v>1072</v>
      </c>
      <c r="B36" s="30" t="s">
        <v>356</v>
      </c>
      <c r="C36" s="17" t="s">
        <v>44</v>
      </c>
      <c r="D36" s="24" t="s">
        <v>45</v>
      </c>
      <c r="E36" s="23"/>
      <c r="F36" s="19">
        <v>1781</v>
      </c>
      <c r="G36" s="21">
        <v>1472</v>
      </c>
      <c r="H36" s="21">
        <v>1360</v>
      </c>
      <c r="I36" s="213">
        <f>VLOOKUP(C36,'202310-202403出荷数total2403220951'!B:F,5,0)</f>
        <v>3651</v>
      </c>
      <c r="J36" s="203">
        <f>VLOOKUP(C36,'出荷数2307～2406total241008110618'!B:F,5,0)</f>
        <v>4452</v>
      </c>
      <c r="K36" s="214">
        <f>VLOOKUP(C36,'出荷数2407-2506total250730101950'!B:F,5,0)</f>
        <v>4054</v>
      </c>
      <c r="L36" s="203">
        <f>VLOOKUP(C:C,total251219111800!B:F,5,0)</f>
        <v>524</v>
      </c>
      <c r="M36" s="8"/>
      <c r="N36" s="21">
        <f t="shared" si="0"/>
        <v>524</v>
      </c>
      <c r="O36" s="44">
        <v>12988</v>
      </c>
      <c r="P36" s="44">
        <v>0</v>
      </c>
      <c r="Q36" s="44">
        <v>100</v>
      </c>
      <c r="R36" s="44">
        <v>0</v>
      </c>
      <c r="S36" s="44">
        <v>0</v>
      </c>
      <c r="T36" s="45">
        <v>0</v>
      </c>
      <c r="U36" s="45">
        <v>13088</v>
      </c>
      <c r="V36" s="45">
        <v>12564</v>
      </c>
      <c r="W36" s="41">
        <v>4.0344933785032337E-2</v>
      </c>
      <c r="X36" s="46"/>
      <c r="Y36" s="46"/>
    </row>
    <row r="37" spans="1:27">
      <c r="A37" s="29" t="s">
        <v>1073</v>
      </c>
      <c r="B37" s="30" t="s">
        <v>356</v>
      </c>
      <c r="C37" s="6" t="s">
        <v>184</v>
      </c>
      <c r="D37" s="20" t="s">
        <v>185</v>
      </c>
      <c r="E37" s="19" t="s">
        <v>186</v>
      </c>
      <c r="F37" s="19">
        <v>1210</v>
      </c>
      <c r="G37" s="21">
        <v>214</v>
      </c>
      <c r="H37" s="21">
        <v>13</v>
      </c>
      <c r="I37" s="8">
        <f>VLOOKUP(C37,'202310-202403出荷数total2403220951'!B:F,5,0)</f>
        <v>75</v>
      </c>
      <c r="J37" s="203">
        <f>VLOOKUP(C37,'出荷数2307～2406total241008110618'!B:F,5,0)</f>
        <v>79</v>
      </c>
      <c r="K37" s="214">
        <f>VLOOKUP(C37,'出荷数2407-2506total250730101950'!B:F,5,0)</f>
        <v>1</v>
      </c>
      <c r="L37" s="203">
        <f>VLOOKUP(C:C,total251219111800!B:F,5,0)</f>
        <v>3</v>
      </c>
      <c r="M37" s="8"/>
      <c r="N37" s="21">
        <f t="shared" si="0"/>
        <v>3</v>
      </c>
      <c r="O37" s="44">
        <v>875</v>
      </c>
      <c r="P37" s="44">
        <v>0</v>
      </c>
      <c r="Q37" s="44">
        <v>0</v>
      </c>
      <c r="R37" s="44">
        <v>0</v>
      </c>
      <c r="S37" s="44">
        <v>0</v>
      </c>
      <c r="T37" s="45">
        <v>0</v>
      </c>
      <c r="U37" s="45">
        <v>875</v>
      </c>
      <c r="V37" s="45">
        <v>872</v>
      </c>
      <c r="W37" s="41">
        <v>3.4285714285714284E-3</v>
      </c>
      <c r="X37" s="46"/>
      <c r="Y37" s="46"/>
    </row>
    <row r="38" spans="1:27">
      <c r="A38" s="29" t="s">
        <v>1074</v>
      </c>
      <c r="B38" s="30" t="s">
        <v>356</v>
      </c>
      <c r="C38" s="7" t="s">
        <v>1006</v>
      </c>
      <c r="D38" s="20" t="s">
        <v>1261</v>
      </c>
      <c r="E38" s="19" t="s">
        <v>214</v>
      </c>
      <c r="F38" s="19">
        <v>271</v>
      </c>
      <c r="G38" s="21">
        <v>200</v>
      </c>
      <c r="H38" s="21">
        <v>124</v>
      </c>
      <c r="I38" s="8">
        <f>VLOOKUP(C38,'202310-202403出荷数total2403220951'!B:F,5,0)</f>
        <v>63</v>
      </c>
      <c r="J38" s="203">
        <f>VLOOKUP(C38,'出荷数2307～2406total241008110618'!B:F,5,0)</f>
        <v>93</v>
      </c>
      <c r="K38" s="214">
        <f>VLOOKUP(C38,'出荷数2407-2506total250730101950'!B:F,5,0)</f>
        <v>14</v>
      </c>
      <c r="L38" s="203">
        <f>VLOOKUP(C:C,total251219111800!B:F,5,0)</f>
        <v>140</v>
      </c>
      <c r="M38" s="8"/>
      <c r="N38" s="21">
        <f t="shared" si="0"/>
        <v>140</v>
      </c>
      <c r="O38" s="44">
        <v>798</v>
      </c>
      <c r="P38" s="44">
        <v>0</v>
      </c>
      <c r="Q38" s="44">
        <v>0</v>
      </c>
      <c r="R38" s="44">
        <v>0</v>
      </c>
      <c r="S38" s="44">
        <v>0</v>
      </c>
      <c r="T38" s="45">
        <v>0</v>
      </c>
      <c r="U38" s="45">
        <v>798</v>
      </c>
      <c r="V38" s="45">
        <v>658</v>
      </c>
      <c r="W38" s="41">
        <v>0.17543859649122806</v>
      </c>
      <c r="X38" s="46"/>
      <c r="Y38" s="46"/>
    </row>
    <row r="39" spans="1:27" s="152" customFormat="1">
      <c r="A39" s="144" t="s">
        <v>1075</v>
      </c>
      <c r="B39" s="145" t="s">
        <v>356</v>
      </c>
      <c r="C39" s="147" t="s">
        <v>209</v>
      </c>
      <c r="D39" s="147" t="s">
        <v>210</v>
      </c>
      <c r="E39" s="146"/>
      <c r="F39" s="146"/>
      <c r="G39" s="148">
        <v>9</v>
      </c>
      <c r="H39" s="148">
        <v>1109</v>
      </c>
      <c r="I39" s="8" t="e">
        <f>VLOOKUP(C39,'202310-202403出荷数total2403220951'!B:F,5,0)</f>
        <v>#N/A</v>
      </c>
      <c r="J39" s="203" t="e">
        <f>VLOOKUP(C39,'出荷数2307～2406total241008110618'!B:F,5,0)</f>
        <v>#N/A</v>
      </c>
      <c r="K39" s="214" t="e">
        <f>VLOOKUP(C39,'出荷数2407-2506total250730101950'!B:F,5,0)</f>
        <v>#N/A</v>
      </c>
      <c r="L39" s="203" t="e">
        <f>VLOOKUP(C:C,total251219111800!B:F,5,0)</f>
        <v>#N/A</v>
      </c>
      <c r="M39" s="211">
        <v>470</v>
      </c>
      <c r="N39" s="211">
        <v>470</v>
      </c>
      <c r="O39" s="148">
        <v>106</v>
      </c>
      <c r="P39" s="148">
        <v>0</v>
      </c>
      <c r="Q39" s="44">
        <v>0</v>
      </c>
      <c r="R39" s="148">
        <v>0</v>
      </c>
      <c r="S39" s="148">
        <v>0</v>
      </c>
      <c r="T39" s="149">
        <v>0</v>
      </c>
      <c r="U39" s="149">
        <v>106</v>
      </c>
      <c r="V39" s="149">
        <v>-364</v>
      </c>
      <c r="W39" s="150">
        <v>4.4339622641509431</v>
      </c>
      <c r="X39" s="151"/>
      <c r="Y39" s="151"/>
      <c r="Z39" s="191"/>
      <c r="AA39" s="191"/>
    </row>
    <row r="40" spans="1:27">
      <c r="A40" s="29" t="s">
        <v>1076</v>
      </c>
      <c r="B40" s="30" t="s">
        <v>356</v>
      </c>
      <c r="C40" s="6" t="s">
        <v>357</v>
      </c>
      <c r="D40" s="20" t="s">
        <v>59</v>
      </c>
      <c r="E40" s="19"/>
      <c r="F40" s="19">
        <v>19</v>
      </c>
      <c r="G40" s="21">
        <v>1283</v>
      </c>
      <c r="H40" s="21">
        <v>7</v>
      </c>
      <c r="I40" s="8">
        <f>VLOOKUP(C40,'202310-202403出荷数total2403220951'!B:F,5,0)</f>
        <v>223</v>
      </c>
      <c r="J40" s="203">
        <f>VLOOKUP(C40,'出荷数2307～2406total241008110618'!B:F,5,0)</f>
        <v>598</v>
      </c>
      <c r="K40" s="214">
        <f>VLOOKUP(C40,'出荷数2407-2506total250730101950'!B:F,5,0)</f>
        <v>73</v>
      </c>
      <c r="L40" s="203">
        <f>VLOOKUP(C:C,total251219111800!B:F,5,0)</f>
        <v>5</v>
      </c>
      <c r="M40" s="8"/>
      <c r="N40" s="21">
        <f t="shared" si="0"/>
        <v>5</v>
      </c>
      <c r="O40" s="44">
        <v>4161</v>
      </c>
      <c r="P40" s="44">
        <v>0</v>
      </c>
      <c r="Q40" s="44">
        <v>0</v>
      </c>
      <c r="R40" s="44">
        <v>0</v>
      </c>
      <c r="S40" s="44">
        <v>0</v>
      </c>
      <c r="T40" s="45">
        <v>0</v>
      </c>
      <c r="U40" s="45">
        <v>4161</v>
      </c>
      <c r="V40" s="45">
        <v>4156</v>
      </c>
      <c r="W40" s="41">
        <v>1.2016342225426579E-3</v>
      </c>
      <c r="X40" s="46"/>
      <c r="Y40" s="46"/>
    </row>
    <row r="41" spans="1:27">
      <c r="A41" s="29" t="s">
        <v>1077</v>
      </c>
      <c r="B41" s="30" t="s">
        <v>356</v>
      </c>
      <c r="C41" s="7" t="s">
        <v>219</v>
      </c>
      <c r="D41" s="20" t="s">
        <v>220</v>
      </c>
      <c r="E41" s="19"/>
      <c r="F41" s="19">
        <v>825</v>
      </c>
      <c r="G41" s="21">
        <v>660</v>
      </c>
      <c r="H41" s="21">
        <v>1314</v>
      </c>
      <c r="I41" s="8">
        <f>VLOOKUP(C41,'202310-202403出荷数total2403220951'!B:F,5,0)</f>
        <v>262</v>
      </c>
      <c r="J41" s="203">
        <f>VLOOKUP(C41,'出荷数2307～2406total241008110618'!B:F,5,0)</f>
        <v>723</v>
      </c>
      <c r="K41" s="214">
        <f>VLOOKUP(C41,'出荷数2407-2506total250730101950'!B:F,5,0)</f>
        <v>1443</v>
      </c>
      <c r="L41" s="203">
        <f>VLOOKUP(C:C,total251219111800!B:F,5,0)</f>
        <v>305</v>
      </c>
      <c r="M41" s="8"/>
      <c r="N41" s="21">
        <f t="shared" si="0"/>
        <v>305</v>
      </c>
      <c r="O41" s="44">
        <v>2987</v>
      </c>
      <c r="P41" s="44">
        <v>190</v>
      </c>
      <c r="Q41" s="44">
        <v>0</v>
      </c>
      <c r="R41" s="44">
        <v>0</v>
      </c>
      <c r="S41" s="44">
        <v>190</v>
      </c>
      <c r="T41" s="45">
        <v>0</v>
      </c>
      <c r="U41" s="45">
        <v>2797</v>
      </c>
      <c r="V41" s="45">
        <v>2492</v>
      </c>
      <c r="W41" s="41">
        <v>9.6002518098835379E-2</v>
      </c>
      <c r="X41" s="46"/>
      <c r="Y41" s="46"/>
    </row>
    <row r="42" spans="1:27">
      <c r="A42" s="29" t="s">
        <v>1078</v>
      </c>
      <c r="B42" s="30" t="s">
        <v>356</v>
      </c>
      <c r="C42" s="6" t="s">
        <v>358</v>
      </c>
      <c r="D42" s="20" t="s">
        <v>352</v>
      </c>
      <c r="E42" s="19"/>
      <c r="F42" s="19">
        <v>33</v>
      </c>
      <c r="G42" s="21">
        <v>994</v>
      </c>
      <c r="H42" s="21">
        <v>20</v>
      </c>
      <c r="I42" s="8">
        <f>VLOOKUP(C42,'202310-202403出荷数total2403220951'!B:F,5,0)</f>
        <v>14</v>
      </c>
      <c r="J42" s="203">
        <f>VLOOKUP(C42,'出荷数2307～2406total241008110618'!B:F,5,0)</f>
        <v>26</v>
      </c>
      <c r="K42" s="214">
        <f>VLOOKUP(C42,'出荷数2407-2506total250730101950'!B:F,5,0)</f>
        <v>8</v>
      </c>
      <c r="L42" s="203">
        <f>VLOOKUP(C:C,total251219111800!B:F,5,0)</f>
        <v>4</v>
      </c>
      <c r="M42" s="8"/>
      <c r="N42" s="21">
        <f t="shared" si="0"/>
        <v>4</v>
      </c>
      <c r="O42" s="44">
        <v>4563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4563</v>
      </c>
      <c r="V42" s="45">
        <v>4559</v>
      </c>
      <c r="W42" s="41">
        <v>8.7661626123164589E-4</v>
      </c>
      <c r="X42" s="46"/>
      <c r="Y42" s="46"/>
    </row>
    <row r="43" spans="1:27">
      <c r="A43" s="29" t="s">
        <v>1079</v>
      </c>
      <c r="B43" s="30" t="s">
        <v>356</v>
      </c>
      <c r="C43" s="17" t="s">
        <v>258</v>
      </c>
      <c r="D43" s="24" t="s">
        <v>259</v>
      </c>
      <c r="E43" s="23"/>
      <c r="F43" s="19">
        <v>15</v>
      </c>
      <c r="G43" s="21">
        <v>257</v>
      </c>
      <c r="H43" s="21">
        <v>96</v>
      </c>
      <c r="I43" s="8">
        <f>VLOOKUP(C43,'202310-202403出荷数total2403220951'!B:F,5,0)</f>
        <v>18</v>
      </c>
      <c r="J43" s="203">
        <f>VLOOKUP(C43,'出荷数2307～2406total241008110618'!B:F,5,0)</f>
        <v>45</v>
      </c>
      <c r="K43" s="214">
        <f>VLOOKUP(C43,'出荷数2407-2506total250730101950'!B:F,5,0)</f>
        <v>101</v>
      </c>
      <c r="L43" s="203">
        <f>VLOOKUP(C:C,total251219111800!B:F,5,0)</f>
        <v>21</v>
      </c>
      <c r="M43" s="8"/>
      <c r="N43" s="21">
        <f t="shared" si="0"/>
        <v>21</v>
      </c>
      <c r="O43" s="44">
        <v>784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784</v>
      </c>
      <c r="V43" s="45">
        <v>763</v>
      </c>
      <c r="W43" s="41">
        <v>2.6785714285714284E-2</v>
      </c>
      <c r="X43" s="46"/>
      <c r="Y43" s="46"/>
    </row>
    <row r="44" spans="1:27">
      <c r="A44" s="29"/>
      <c r="B44" s="30" t="s">
        <v>356</v>
      </c>
      <c r="C44" s="17" t="s">
        <v>4241</v>
      </c>
      <c r="D44" s="24" t="s">
        <v>4363</v>
      </c>
      <c r="E44" s="23"/>
      <c r="F44" s="19"/>
      <c r="G44" s="21"/>
      <c r="H44" s="21"/>
      <c r="I44" s="8"/>
      <c r="J44" s="203"/>
      <c r="K44" s="214"/>
      <c r="L44" s="203">
        <f>VLOOKUP(C:C,total251219111800!B:F,5,0)</f>
        <v>3</v>
      </c>
      <c r="M44" s="8"/>
      <c r="N44" s="21">
        <f t="shared" si="0"/>
        <v>3</v>
      </c>
      <c r="O44" s="44">
        <v>493</v>
      </c>
      <c r="P44" s="44">
        <v>0</v>
      </c>
      <c r="Q44" s="44">
        <v>1000</v>
      </c>
      <c r="R44" s="44">
        <v>0</v>
      </c>
      <c r="S44" s="44">
        <v>0</v>
      </c>
      <c r="T44" s="45">
        <v>0</v>
      </c>
      <c r="U44" s="45">
        <v>1493</v>
      </c>
      <c r="V44" s="45">
        <v>1490</v>
      </c>
      <c r="W44" s="41">
        <v>6.0851926977687626E-3</v>
      </c>
      <c r="X44" s="46"/>
      <c r="Y44" s="46"/>
    </row>
    <row r="45" spans="1:27" s="152" customFormat="1">
      <c r="A45" s="29" t="s">
        <v>1080</v>
      </c>
      <c r="B45" s="145" t="s">
        <v>356</v>
      </c>
      <c r="C45" s="146" t="s">
        <v>36</v>
      </c>
      <c r="D45" s="147" t="s">
        <v>37</v>
      </c>
      <c r="E45" s="146"/>
      <c r="F45" s="146">
        <v>940</v>
      </c>
      <c r="G45" s="148">
        <v>457</v>
      </c>
      <c r="H45" s="21">
        <v>1013</v>
      </c>
      <c r="I45" s="8">
        <f>VLOOKUP(C45,'202310-202403出荷数total2403220951'!B:F,5,0)</f>
        <v>669</v>
      </c>
      <c r="J45" s="203">
        <f>VLOOKUP(C45,'出荷数2307～2406total241008110618'!B:F,5,0)</f>
        <v>4147</v>
      </c>
      <c r="K45" s="214">
        <f>VLOOKUP(C45,'出荷数2407-2506total250730101950'!B:F,5,0)</f>
        <v>4439</v>
      </c>
      <c r="L45" s="203">
        <f>VLOOKUP(C:C,total251219111800!B:F,5,0)</f>
        <v>49</v>
      </c>
      <c r="M45" s="8"/>
      <c r="N45" s="21">
        <f t="shared" si="0"/>
        <v>49</v>
      </c>
      <c r="O45" s="148">
        <v>298</v>
      </c>
      <c r="P45" s="148">
        <v>0</v>
      </c>
      <c r="Q45" s="44">
        <v>0</v>
      </c>
      <c r="R45" s="148">
        <v>0</v>
      </c>
      <c r="S45" s="148">
        <v>0</v>
      </c>
      <c r="T45" s="149">
        <v>0</v>
      </c>
      <c r="U45" s="149">
        <v>298</v>
      </c>
      <c r="V45" s="149">
        <v>249</v>
      </c>
      <c r="W45" s="150">
        <v>0.16442953020134229</v>
      </c>
      <c r="X45" s="151"/>
      <c r="Y45" s="151"/>
      <c r="Z45" s="191"/>
      <c r="AA45" s="191"/>
    </row>
    <row r="46" spans="1:27" s="152" customFormat="1">
      <c r="A46" s="29" t="s">
        <v>1081</v>
      </c>
      <c r="B46" s="145" t="s">
        <v>356</v>
      </c>
      <c r="C46" s="146" t="s">
        <v>24</v>
      </c>
      <c r="D46" s="147" t="s">
        <v>25</v>
      </c>
      <c r="E46" s="146"/>
      <c r="F46" s="146">
        <v>149</v>
      </c>
      <c r="G46" s="148">
        <v>373</v>
      </c>
      <c r="H46" s="21">
        <v>66</v>
      </c>
      <c r="I46" s="8">
        <f>VLOOKUP(C46,'202310-202403出荷数total2403220951'!B:F,5,0)</f>
        <v>150</v>
      </c>
      <c r="J46" s="203">
        <f>VLOOKUP(C46,'出荷数2307～2406total241008110618'!B:F,5,0)</f>
        <v>203</v>
      </c>
      <c r="K46" s="214">
        <f>VLOOKUP(C46,'出荷数2407-2506total250730101950'!B:F,5,0)</f>
        <v>212</v>
      </c>
      <c r="L46" s="203">
        <f>VLOOKUP(C:C,total251219111800!B:F,5,0)</f>
        <v>39</v>
      </c>
      <c r="M46" s="8"/>
      <c r="N46" s="21">
        <f t="shared" si="0"/>
        <v>39</v>
      </c>
      <c r="O46" s="148">
        <v>956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956</v>
      </c>
      <c r="V46" s="149">
        <v>917</v>
      </c>
      <c r="W46" s="150">
        <v>4.079497907949791E-2</v>
      </c>
      <c r="X46" s="151"/>
      <c r="Y46" s="151"/>
      <c r="Z46" s="191"/>
      <c r="AA46" s="191"/>
    </row>
    <row r="47" spans="1:27">
      <c r="A47" s="29" t="s">
        <v>1082</v>
      </c>
      <c r="B47" s="30" t="s">
        <v>356</v>
      </c>
      <c r="C47" s="6" t="s">
        <v>83</v>
      </c>
      <c r="D47" s="20" t="s">
        <v>84</v>
      </c>
      <c r="E47" s="19" t="s">
        <v>85</v>
      </c>
      <c r="F47" s="19">
        <v>2264</v>
      </c>
      <c r="G47" s="21">
        <v>1923</v>
      </c>
      <c r="H47" s="21">
        <v>1776</v>
      </c>
      <c r="I47" s="8">
        <f>VLOOKUP(C47,'202310-202403出荷数total2403220951'!B:F,5,0)</f>
        <v>535</v>
      </c>
      <c r="J47" s="203">
        <f>VLOOKUP(C47,'出荷数2307～2406total241008110618'!B:F,5,0)</f>
        <v>2161</v>
      </c>
      <c r="K47" s="214">
        <f>VLOOKUP(C47,'出荷数2407-2506total250730101950'!B:F,5,0)</f>
        <v>933</v>
      </c>
      <c r="L47" s="203">
        <f>VLOOKUP(C:C,total251219111800!B:F,5,0)</f>
        <v>398</v>
      </c>
      <c r="M47" s="8"/>
      <c r="N47" s="21">
        <f t="shared" si="0"/>
        <v>398</v>
      </c>
      <c r="O47" s="44">
        <v>2590</v>
      </c>
      <c r="P47" s="44">
        <v>0</v>
      </c>
      <c r="Q47" s="44">
        <v>0</v>
      </c>
      <c r="R47" s="44">
        <v>0</v>
      </c>
      <c r="S47" s="44">
        <v>0</v>
      </c>
      <c r="T47" s="45">
        <v>0</v>
      </c>
      <c r="U47" s="45">
        <v>2590</v>
      </c>
      <c r="V47" s="45">
        <v>2192</v>
      </c>
      <c r="W47" s="41">
        <v>0.15366795366795366</v>
      </c>
      <c r="X47" s="46"/>
      <c r="Y47" s="46"/>
    </row>
    <row r="48" spans="1:27">
      <c r="A48" s="192" t="s">
        <v>1083</v>
      </c>
      <c r="B48" s="193" t="s">
        <v>356</v>
      </c>
      <c r="C48" s="194" t="s">
        <v>67</v>
      </c>
      <c r="D48" s="195" t="s">
        <v>68</v>
      </c>
      <c r="E48" s="194"/>
      <c r="F48" s="194">
        <v>3482</v>
      </c>
      <c r="G48" s="196">
        <v>1186</v>
      </c>
      <c r="H48" s="196">
        <v>1004</v>
      </c>
      <c r="I48" s="196">
        <f>VLOOKUP(C48,'202310-202403出荷数total2403220951'!B:F,5,0)</f>
        <v>594</v>
      </c>
      <c r="J48" s="196">
        <f>VLOOKUP(C48,'出荷数2307～2406total241008110618'!B:F,5,0)</f>
        <v>1198</v>
      </c>
      <c r="K48" s="196">
        <f>VLOOKUP(C48,'出荷数2407-2506total250730101950'!B:F,5,0)</f>
        <v>1234</v>
      </c>
      <c r="L48" s="196">
        <f>VLOOKUP(C:C,total251219111800!B:F,5,0)</f>
        <v>693</v>
      </c>
      <c r="M48" s="196"/>
      <c r="N48" s="196">
        <f t="shared" si="0"/>
        <v>693</v>
      </c>
      <c r="O48" s="196">
        <v>555</v>
      </c>
      <c r="P48" s="196">
        <v>0</v>
      </c>
      <c r="Q48" s="196">
        <v>0</v>
      </c>
      <c r="R48" s="196">
        <v>0</v>
      </c>
      <c r="S48" s="196">
        <v>0</v>
      </c>
      <c r="T48" s="197">
        <v>0</v>
      </c>
      <c r="U48" s="197">
        <v>555</v>
      </c>
      <c r="V48" s="197">
        <v>-138</v>
      </c>
      <c r="W48" s="198">
        <v>1.2486486486486486</v>
      </c>
      <c r="X48" s="199"/>
      <c r="Y48" s="199"/>
    </row>
    <row r="49" spans="1:27" s="277" customFormat="1">
      <c r="A49" s="269" t="s">
        <v>1084</v>
      </c>
      <c r="B49" s="270" t="s">
        <v>356</v>
      </c>
      <c r="C49" s="271" t="s">
        <v>20</v>
      </c>
      <c r="D49" s="272" t="s">
        <v>21</v>
      </c>
      <c r="E49" s="271"/>
      <c r="F49" s="271">
        <v>5224</v>
      </c>
      <c r="G49" s="202">
        <v>1145</v>
      </c>
      <c r="H49" s="202">
        <v>1174</v>
      </c>
      <c r="I49" s="202">
        <f>VLOOKUP(C49,'202310-202403出荷数total2403220951'!B:F,5,0)</f>
        <v>435</v>
      </c>
      <c r="J49" s="202">
        <f>VLOOKUP(C49,'出荷数2307～2406total241008110618'!B:F,5,0)</f>
        <v>653</v>
      </c>
      <c r="K49" s="214">
        <f>VLOOKUP(C49,'出荷数2407-2506total250730101950'!B:F,5,0)</f>
        <v>1213</v>
      </c>
      <c r="L49" s="203">
        <f>VLOOKUP(C:C,total251219111800!B:F,5,0)</f>
        <v>373</v>
      </c>
      <c r="M49" s="8"/>
      <c r="N49" s="21">
        <f t="shared" si="0"/>
        <v>373</v>
      </c>
      <c r="O49" s="202">
        <v>3830</v>
      </c>
      <c r="P49" s="202">
        <v>0</v>
      </c>
      <c r="Q49" s="202">
        <v>0</v>
      </c>
      <c r="R49" s="202">
        <v>0</v>
      </c>
      <c r="S49" s="202">
        <v>0</v>
      </c>
      <c r="T49" s="273">
        <v>0</v>
      </c>
      <c r="U49" s="273">
        <v>3830</v>
      </c>
      <c r="V49" s="273">
        <v>3457</v>
      </c>
      <c r="W49" s="274">
        <v>9.7389033942558753E-2</v>
      </c>
      <c r="X49" s="275"/>
      <c r="Y49" s="275"/>
      <c r="Z49" s="276"/>
      <c r="AA49" s="276"/>
    </row>
    <row r="50" spans="1:27">
      <c r="A50" s="29" t="s">
        <v>1085</v>
      </c>
      <c r="B50" s="30" t="s">
        <v>356</v>
      </c>
      <c r="C50" s="6" t="s">
        <v>150</v>
      </c>
      <c r="D50" s="20" t="s">
        <v>151</v>
      </c>
      <c r="E50" s="19"/>
      <c r="F50" s="19"/>
      <c r="G50" s="21">
        <v>537</v>
      </c>
      <c r="H50" s="21">
        <v>3033</v>
      </c>
      <c r="I50" s="213">
        <f>VLOOKUP(C50,'202310-202403出荷数total2403220951'!B:F,5,0)</f>
        <v>1920</v>
      </c>
      <c r="J50" s="203">
        <f>VLOOKUP(C50,'出荷数2307～2406total241008110618'!B:F,5,0)</f>
        <v>4184</v>
      </c>
      <c r="K50" s="214">
        <f>VLOOKUP(C50,'出荷数2407-2506total250730101950'!B:F,5,0)</f>
        <v>3497</v>
      </c>
      <c r="L50" s="203">
        <f>VLOOKUP(C:C,total251219111800!B:F,5,0)</f>
        <v>1086</v>
      </c>
      <c r="M50" s="211">
        <v>750</v>
      </c>
      <c r="N50" s="21">
        <f t="shared" si="0"/>
        <v>1086</v>
      </c>
      <c r="O50" s="44">
        <v>4440</v>
      </c>
      <c r="P50" s="44">
        <v>630</v>
      </c>
      <c r="Q50" s="44">
        <v>0</v>
      </c>
      <c r="R50" s="44">
        <v>0</v>
      </c>
      <c r="S50" s="44">
        <v>630</v>
      </c>
      <c r="T50" s="45">
        <v>0</v>
      </c>
      <c r="U50" s="45">
        <v>3810</v>
      </c>
      <c r="V50" s="45">
        <v>2724</v>
      </c>
      <c r="W50" s="41">
        <v>0.21420118343195266</v>
      </c>
      <c r="X50" s="46"/>
      <c r="Y50" s="46"/>
    </row>
    <row r="51" spans="1:27" s="200" customFormat="1">
      <c r="A51" s="192" t="s">
        <v>1086</v>
      </c>
      <c r="B51" s="193" t="s">
        <v>356</v>
      </c>
      <c r="C51" s="194" t="s">
        <v>164</v>
      </c>
      <c r="D51" s="195" t="s">
        <v>163</v>
      </c>
      <c r="E51" s="194" t="s">
        <v>165</v>
      </c>
      <c r="F51" s="194">
        <v>1023</v>
      </c>
      <c r="G51" s="196">
        <v>517</v>
      </c>
      <c r="H51" s="196">
        <v>437</v>
      </c>
      <c r="I51" s="196">
        <f>VLOOKUP(C51,'202310-202403出荷数total2403220951'!B:F,5,0)</f>
        <v>346</v>
      </c>
      <c r="J51" s="196">
        <f>VLOOKUP(C51,'出荷数2307～2406total241008110618'!B:F,5,0)</f>
        <v>396</v>
      </c>
      <c r="K51" s="196">
        <f>VLOOKUP(C51,'出荷数2407-2506total250730101950'!B:F,5,0)</f>
        <v>187</v>
      </c>
      <c r="L51" s="196">
        <f>VLOOKUP(C:C,total251219111800!B:F,5,0)</f>
        <v>6</v>
      </c>
      <c r="M51" s="196"/>
      <c r="N51" s="196">
        <f t="shared" si="0"/>
        <v>6</v>
      </c>
      <c r="O51" s="196">
        <v>1255</v>
      </c>
      <c r="P51" s="196">
        <v>600</v>
      </c>
      <c r="Q51" s="196">
        <v>0</v>
      </c>
      <c r="R51" s="196">
        <v>0</v>
      </c>
      <c r="S51" s="196">
        <v>600</v>
      </c>
      <c r="T51" s="197">
        <v>0</v>
      </c>
      <c r="U51" s="197">
        <v>655</v>
      </c>
      <c r="V51" s="197">
        <v>649</v>
      </c>
      <c r="W51" s="198">
        <v>3.234501347708895E-3</v>
      </c>
      <c r="X51" s="199"/>
      <c r="Y51" s="199"/>
      <c r="Z51" s="201"/>
      <c r="AA51" s="201"/>
    </row>
    <row r="52" spans="1:27" s="152" customFormat="1" ht="15.75">
      <c r="A52" s="29" t="s">
        <v>1087</v>
      </c>
      <c r="B52" s="145" t="s">
        <v>356</v>
      </c>
      <c r="C52" s="146" t="s">
        <v>233</v>
      </c>
      <c r="D52" s="147" t="s">
        <v>234</v>
      </c>
      <c r="E52" s="146"/>
      <c r="F52" s="146">
        <v>843</v>
      </c>
      <c r="G52" s="148">
        <v>647</v>
      </c>
      <c r="H52" s="21">
        <v>2107</v>
      </c>
      <c r="I52" s="8" t="e">
        <f>VLOOKUP(C52,'202310-202403出荷数total2403220951'!B:F,5,0)</f>
        <v>#N/A</v>
      </c>
      <c r="J52" s="203" t="e">
        <f>VLOOKUP(C52,'出荷数2307～2406total241008110618'!B:F,5,0)</f>
        <v>#N/A</v>
      </c>
      <c r="K52" s="214" t="e">
        <f>VLOOKUP(C52,'出荷数2407-2506total250730101950'!B:F,5,0)</f>
        <v>#N/A</v>
      </c>
      <c r="L52" s="203" t="e">
        <f>VLOOKUP(C:C,total251219111800!B:F,5,0)</f>
        <v>#N/A</v>
      </c>
      <c r="M52" s="211">
        <v>890</v>
      </c>
      <c r="N52" s="211">
        <v>890</v>
      </c>
      <c r="O52" s="148">
        <v>0</v>
      </c>
      <c r="P52" s="148">
        <v>0</v>
      </c>
      <c r="Q52" s="44">
        <v>0</v>
      </c>
      <c r="R52" s="148">
        <v>0</v>
      </c>
      <c r="S52" s="148">
        <v>0</v>
      </c>
      <c r="T52" s="149">
        <v>0</v>
      </c>
      <c r="U52" s="149">
        <v>0</v>
      </c>
      <c r="V52" s="149">
        <v>-890</v>
      </c>
      <c r="W52" s="150" t="e">
        <v>#DIV/0!</v>
      </c>
      <c r="X52" s="151"/>
      <c r="Y52" s="151"/>
    </row>
    <row r="53" spans="1:27">
      <c r="A53" s="29" t="s">
        <v>1088</v>
      </c>
      <c r="B53" s="30" t="s">
        <v>356</v>
      </c>
      <c r="C53" s="7" t="s">
        <v>205</v>
      </c>
      <c r="D53" s="20" t="s">
        <v>206</v>
      </c>
      <c r="E53" s="19"/>
      <c r="F53" s="19">
        <v>1465</v>
      </c>
      <c r="G53" s="21">
        <v>1744</v>
      </c>
      <c r="H53" s="21">
        <v>888</v>
      </c>
      <c r="I53" s="8">
        <f>VLOOKUP(C53,'202310-202403出荷数total2403220951'!B:F,5,0)</f>
        <v>559</v>
      </c>
      <c r="J53" s="203">
        <f>VLOOKUP(C53,'出荷数2307～2406total241008110618'!B:F,5,0)</f>
        <v>1133</v>
      </c>
      <c r="K53" s="214">
        <f>VLOOKUP(C53,'出荷数2407-2506total250730101950'!B:F,5,0)</f>
        <v>829</v>
      </c>
      <c r="L53" s="203">
        <f>VLOOKUP(C:C,total251219111800!B:F,5,0)</f>
        <v>200</v>
      </c>
      <c r="M53" s="8"/>
      <c r="N53" s="21">
        <f t="shared" si="0"/>
        <v>200</v>
      </c>
      <c r="O53" s="44">
        <v>3340</v>
      </c>
      <c r="P53" s="44">
        <v>0</v>
      </c>
      <c r="Q53" s="44">
        <v>0</v>
      </c>
      <c r="R53" s="44">
        <v>0</v>
      </c>
      <c r="S53" s="44">
        <v>0</v>
      </c>
      <c r="T53" s="45">
        <v>0</v>
      </c>
      <c r="U53" s="45">
        <v>3340</v>
      </c>
      <c r="V53" s="45">
        <v>3140</v>
      </c>
      <c r="W53" s="41">
        <v>5.9880239520958084E-2</v>
      </c>
      <c r="X53" s="46"/>
      <c r="Y53" s="46"/>
    </row>
    <row r="54" spans="1:27" s="152" customFormat="1" ht="15.75">
      <c r="A54" s="29" t="s">
        <v>1089</v>
      </c>
      <c r="B54" s="145" t="s">
        <v>356</v>
      </c>
      <c r="C54" s="153" t="s">
        <v>1264</v>
      </c>
      <c r="D54" s="154" t="s">
        <v>64</v>
      </c>
      <c r="E54" s="153"/>
      <c r="F54" s="146">
        <v>1087</v>
      </c>
      <c r="G54" s="148">
        <v>665</v>
      </c>
      <c r="H54" s="21">
        <v>2030</v>
      </c>
      <c r="I54" s="8" t="e">
        <f>VLOOKUP(C54,'202310-202403出荷数total2403220951'!B:F,5,0)</f>
        <v>#N/A</v>
      </c>
      <c r="J54" s="203" t="e">
        <f>VLOOKUP(C54,'出荷数2307～2406total241008110618'!B:F,5,0)</f>
        <v>#N/A</v>
      </c>
      <c r="K54" s="214" t="e">
        <f>VLOOKUP(C54,'出荷数2407-2506total250730101950'!B:F,5,0)</f>
        <v>#N/A</v>
      </c>
      <c r="L54" s="203" t="e">
        <f>VLOOKUP(C:C,total251219111800!B:F,5,0)</f>
        <v>#N/A</v>
      </c>
      <c r="M54" s="211">
        <v>850</v>
      </c>
      <c r="N54" s="211">
        <v>850</v>
      </c>
      <c r="O54" s="148">
        <v>2</v>
      </c>
      <c r="P54" s="148">
        <v>0</v>
      </c>
      <c r="Q54" s="44">
        <v>0</v>
      </c>
      <c r="R54" s="148">
        <v>0</v>
      </c>
      <c r="S54" s="148">
        <v>0</v>
      </c>
      <c r="T54" s="149">
        <v>0</v>
      </c>
      <c r="U54" s="149">
        <v>2</v>
      </c>
      <c r="V54" s="149">
        <v>-848</v>
      </c>
      <c r="W54" s="150">
        <v>425</v>
      </c>
      <c r="X54" s="151"/>
      <c r="Y54" s="151"/>
    </row>
    <row r="55" spans="1:27">
      <c r="A55" s="29" t="s">
        <v>1090</v>
      </c>
      <c r="B55" s="30" t="s">
        <v>356</v>
      </c>
      <c r="C55" s="6" t="s">
        <v>99</v>
      </c>
      <c r="D55" s="20" t="s">
        <v>97</v>
      </c>
      <c r="E55" s="19" t="s">
        <v>87</v>
      </c>
      <c r="F55" s="19">
        <v>2129</v>
      </c>
      <c r="G55" s="21">
        <v>2065</v>
      </c>
      <c r="H55" s="21">
        <v>2439</v>
      </c>
      <c r="I55" s="8">
        <f>VLOOKUP(C55,'202310-202403出荷数total2403220951'!B:F,5,0)</f>
        <v>805</v>
      </c>
      <c r="J55" s="203">
        <f>VLOOKUP(C55,'出荷数2307～2406total241008110618'!B:F,5,0)</f>
        <v>1939</v>
      </c>
      <c r="K55" s="214">
        <f>VLOOKUP(C55,'出荷数2407-2506total250730101950'!B:F,5,0)</f>
        <v>1171</v>
      </c>
      <c r="L55" s="203">
        <f>VLOOKUP(C:C,total251219111800!B:F,5,0)</f>
        <v>566</v>
      </c>
      <c r="M55" s="8"/>
      <c r="N55" s="211">
        <v>295</v>
      </c>
      <c r="O55" s="44">
        <v>697</v>
      </c>
      <c r="P55" s="44">
        <v>0</v>
      </c>
      <c r="Q55" s="44">
        <v>0</v>
      </c>
      <c r="R55" s="44">
        <v>0</v>
      </c>
      <c r="S55" s="44">
        <v>0</v>
      </c>
      <c r="T55" s="45">
        <v>0</v>
      </c>
      <c r="U55" s="45">
        <v>697</v>
      </c>
      <c r="V55" s="45">
        <v>402</v>
      </c>
      <c r="W55" s="41">
        <v>0.42324246771879481</v>
      </c>
      <c r="X55" s="46"/>
      <c r="Y55" s="46"/>
    </row>
    <row r="56" spans="1:27" s="200" customFormat="1">
      <c r="A56" s="192" t="s">
        <v>1091</v>
      </c>
      <c r="B56" s="193" t="s">
        <v>356</v>
      </c>
      <c r="C56" s="194" t="s">
        <v>28</v>
      </c>
      <c r="D56" s="195" t="s">
        <v>29</v>
      </c>
      <c r="E56" s="194"/>
      <c r="F56" s="194">
        <v>1540</v>
      </c>
      <c r="G56" s="196">
        <v>597</v>
      </c>
      <c r="H56" s="196">
        <v>361</v>
      </c>
      <c r="I56" s="8">
        <f>VLOOKUP(C56,'202310-202403出荷数total2403220951'!B:F,5,0)</f>
        <v>533</v>
      </c>
      <c r="J56" s="203">
        <f>VLOOKUP(C56,'出荷数2307～2406total241008110618'!B:F,5,0)</f>
        <v>858</v>
      </c>
      <c r="K56" s="214">
        <f>VLOOKUP(C56,'出荷数2407-2506total250730101950'!B:F,5,0)</f>
        <v>574</v>
      </c>
      <c r="L56" s="203" t="e">
        <f>VLOOKUP(C:C,total251219111800!B:F,5,0)</f>
        <v>#N/A</v>
      </c>
      <c r="M56" s="8"/>
      <c r="N56" s="21" t="e">
        <f t="shared" si="0"/>
        <v>#N/A</v>
      </c>
      <c r="O56" s="196">
        <v>0</v>
      </c>
      <c r="P56" s="196">
        <v>0</v>
      </c>
      <c r="Q56" s="44">
        <v>0</v>
      </c>
      <c r="R56" s="196">
        <v>0</v>
      </c>
      <c r="S56" s="196">
        <v>0</v>
      </c>
      <c r="T56" s="197">
        <v>0</v>
      </c>
      <c r="U56" s="197">
        <v>0</v>
      </c>
      <c r="V56" s="197" t="e">
        <v>#N/A</v>
      </c>
      <c r="W56" s="198" t="e">
        <v>#N/A</v>
      </c>
      <c r="X56" s="199"/>
      <c r="Y56" s="199"/>
      <c r="Z56" s="201"/>
      <c r="AA56" s="201"/>
    </row>
    <row r="57" spans="1:27">
      <c r="A57" s="29" t="s">
        <v>1092</v>
      </c>
      <c r="B57" s="30" t="s">
        <v>356</v>
      </c>
      <c r="C57" s="16" t="s">
        <v>40</v>
      </c>
      <c r="D57" s="35" t="s">
        <v>41</v>
      </c>
      <c r="E57" s="19"/>
      <c r="F57" s="19"/>
      <c r="G57" s="21">
        <v>2665</v>
      </c>
      <c r="H57" s="21">
        <v>2710</v>
      </c>
      <c r="I57" s="8">
        <f>VLOOKUP(C57,'202310-202403出荷数total2403220951'!B:F,5,0)</f>
        <v>1020</v>
      </c>
      <c r="J57" s="203">
        <f>VLOOKUP(C57,'出荷数2307～2406total241008110618'!B:F,5,0)</f>
        <v>7751</v>
      </c>
      <c r="K57" s="214">
        <f>VLOOKUP(C57,'出荷数2407-2506total250730101950'!B:F,5,0)</f>
        <v>21996</v>
      </c>
      <c r="L57" s="203">
        <f>VLOOKUP(C:C,total251219111800!B:F,5,0)</f>
        <v>8163</v>
      </c>
      <c r="M57" s="211">
        <v>10000</v>
      </c>
      <c r="N57" s="211">
        <v>10000</v>
      </c>
      <c r="O57" s="44">
        <v>20138</v>
      </c>
      <c r="P57" s="44">
        <v>900</v>
      </c>
      <c r="Q57" s="44">
        <v>0</v>
      </c>
      <c r="R57" s="44">
        <v>0</v>
      </c>
      <c r="S57" s="44">
        <v>2910</v>
      </c>
      <c r="T57" s="45">
        <v>-2010</v>
      </c>
      <c r="U57" s="45">
        <v>17228</v>
      </c>
      <c r="V57" s="45">
        <v>7228</v>
      </c>
      <c r="W57" s="41">
        <v>0.47533035459644452</v>
      </c>
      <c r="X57" s="222"/>
      <c r="Y57" s="222"/>
    </row>
    <row r="58" spans="1:27" s="152" customFormat="1" ht="15.75">
      <c r="A58" s="29" t="s">
        <v>1093</v>
      </c>
      <c r="B58" s="145" t="s">
        <v>356</v>
      </c>
      <c r="C58" s="146" t="s">
        <v>136</v>
      </c>
      <c r="D58" s="147" t="s">
        <v>1308</v>
      </c>
      <c r="E58" s="146"/>
      <c r="F58" s="146">
        <v>756</v>
      </c>
      <c r="G58" s="148">
        <v>52</v>
      </c>
      <c r="H58" s="21">
        <v>44</v>
      </c>
      <c r="I58" s="8">
        <f>VLOOKUP(C58,'202310-202403出荷数total2403220951'!B:F,5,0)</f>
        <v>47</v>
      </c>
      <c r="J58" s="203">
        <f>VLOOKUP(C58,'出荷数2307～2406total241008110618'!B:F,5,0)</f>
        <v>67</v>
      </c>
      <c r="K58" s="214">
        <f>VLOOKUP(C58,'出荷数2407-2506total250730101950'!B:F,5,0)</f>
        <v>12</v>
      </c>
      <c r="L58" s="203">
        <f>VLOOKUP(C:C,total251219111800!B:F,5,0)</f>
        <v>2</v>
      </c>
      <c r="M58" s="8"/>
      <c r="N58" s="21">
        <f t="shared" si="0"/>
        <v>2</v>
      </c>
      <c r="O58" s="148">
        <v>37</v>
      </c>
      <c r="P58" s="148">
        <v>0</v>
      </c>
      <c r="Q58" s="44">
        <v>0</v>
      </c>
      <c r="R58" s="148">
        <v>0</v>
      </c>
      <c r="S58" s="148">
        <v>0</v>
      </c>
      <c r="T58" s="149">
        <v>0</v>
      </c>
      <c r="U58" s="149">
        <v>37</v>
      </c>
      <c r="V58" s="149">
        <v>35</v>
      </c>
      <c r="W58" s="150">
        <v>5.4054054054054057E-2</v>
      </c>
      <c r="X58" s="151"/>
      <c r="Y58" s="151"/>
    </row>
    <row r="59" spans="1:27">
      <c r="A59" s="29" t="s">
        <v>1094</v>
      </c>
      <c r="B59" s="30" t="s">
        <v>356</v>
      </c>
      <c r="C59" s="6" t="s">
        <v>55</v>
      </c>
      <c r="D59" s="20" t="s">
        <v>56</v>
      </c>
      <c r="E59" s="19"/>
      <c r="F59" s="19">
        <v>5239</v>
      </c>
      <c r="G59" s="21">
        <v>4870</v>
      </c>
      <c r="H59" s="21">
        <v>3762</v>
      </c>
      <c r="I59" s="8">
        <f>VLOOKUP(C59,'202310-202403出荷数total2403220951'!B:F,5,0)</f>
        <v>1545</v>
      </c>
      <c r="J59" s="203">
        <f>VLOOKUP(C59,'出荷数2307～2406total241008110618'!B:F,5,0)</f>
        <v>2638</v>
      </c>
      <c r="K59" s="214">
        <f>VLOOKUP(C59,'出荷数2407-2506total250730101950'!B:F,5,0)</f>
        <v>3321</v>
      </c>
      <c r="L59" s="203">
        <f>VLOOKUP(C:C,total251219111800!B:F,5,0)</f>
        <v>1045</v>
      </c>
      <c r="M59" s="8"/>
      <c r="N59" s="21">
        <f t="shared" si="0"/>
        <v>1045</v>
      </c>
      <c r="O59" s="44">
        <v>3296</v>
      </c>
      <c r="P59" s="44">
        <v>0</v>
      </c>
      <c r="Q59" s="44">
        <v>0</v>
      </c>
      <c r="R59" s="44">
        <v>0</v>
      </c>
      <c r="S59" s="44">
        <v>0</v>
      </c>
      <c r="T59" s="45">
        <v>0</v>
      </c>
      <c r="U59" s="45">
        <v>3296</v>
      </c>
      <c r="V59" s="45">
        <v>2251</v>
      </c>
      <c r="W59" s="41">
        <v>0.31705097087378642</v>
      </c>
      <c r="X59" s="46"/>
      <c r="Y59" s="46"/>
    </row>
    <row r="60" spans="1:27">
      <c r="A60" s="29" t="s">
        <v>1095</v>
      </c>
      <c r="B60" s="30" t="s">
        <v>356</v>
      </c>
      <c r="C60" s="6" t="s">
        <v>124</v>
      </c>
      <c r="D60" s="20" t="s">
        <v>125</v>
      </c>
      <c r="E60" s="19" t="s">
        <v>126</v>
      </c>
      <c r="F60" s="19">
        <v>1332</v>
      </c>
      <c r="G60" s="21">
        <v>1490</v>
      </c>
      <c r="H60" s="21">
        <v>2200</v>
      </c>
      <c r="I60" s="8">
        <f>VLOOKUP(C60,'202310-202403出荷数total2403220951'!B:F,5,0)</f>
        <v>339</v>
      </c>
      <c r="J60" s="203">
        <f>VLOOKUP(C60,'出荷数2307～2406total241008110618'!B:F,5,0)</f>
        <v>1289</v>
      </c>
      <c r="K60" s="214">
        <f>VLOOKUP(C60,'出荷数2407-2506total250730101950'!B:F,5,0)</f>
        <v>1155</v>
      </c>
      <c r="L60" s="203">
        <f>VLOOKUP(C:C,total251219111800!B:F,5,0)</f>
        <v>362</v>
      </c>
      <c r="M60" s="8"/>
      <c r="N60" s="21">
        <f t="shared" si="0"/>
        <v>362</v>
      </c>
      <c r="O60" s="44">
        <v>3761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3761</v>
      </c>
      <c r="V60" s="45">
        <v>3399</v>
      </c>
      <c r="W60" s="41">
        <v>9.6250997075245939E-2</v>
      </c>
      <c r="X60" s="46"/>
      <c r="Y60" s="46"/>
    </row>
    <row r="61" spans="1:27">
      <c r="A61" s="29" t="s">
        <v>1096</v>
      </c>
      <c r="B61" s="30" t="s">
        <v>356</v>
      </c>
      <c r="C61" s="6" t="s">
        <v>79</v>
      </c>
      <c r="D61" s="20" t="s">
        <v>80</v>
      </c>
      <c r="E61" s="19"/>
      <c r="F61" s="19">
        <v>1177</v>
      </c>
      <c r="G61" s="21">
        <v>1274</v>
      </c>
      <c r="H61" s="21">
        <v>1310</v>
      </c>
      <c r="I61" s="8">
        <f>VLOOKUP(C61,'202310-202403出荷数total2403220951'!B:F,5,0)</f>
        <v>484</v>
      </c>
      <c r="J61" s="203">
        <f>VLOOKUP(C61,'出荷数2307～2406total241008110618'!B:F,5,0)</f>
        <v>984</v>
      </c>
      <c r="K61" s="214">
        <f>VLOOKUP(C61,'出荷数2407-2506total250730101950'!B:F,5,0)</f>
        <v>1414</v>
      </c>
      <c r="L61" s="203">
        <f>VLOOKUP(C:C,total251219111800!B:F,5,0)</f>
        <v>852</v>
      </c>
      <c r="M61" s="8"/>
      <c r="N61" s="21">
        <f t="shared" si="0"/>
        <v>852</v>
      </c>
      <c r="O61" s="44">
        <v>982</v>
      </c>
      <c r="P61" s="44">
        <v>100</v>
      </c>
      <c r="Q61" s="44">
        <v>3000</v>
      </c>
      <c r="R61" s="44">
        <v>0</v>
      </c>
      <c r="S61" s="44">
        <v>100</v>
      </c>
      <c r="T61" s="45">
        <v>0</v>
      </c>
      <c r="U61" s="45">
        <v>3882</v>
      </c>
      <c r="V61" s="45">
        <v>3030</v>
      </c>
      <c r="W61" s="41">
        <v>0.78743068391866911</v>
      </c>
      <c r="X61" s="46" t="s">
        <v>2746</v>
      </c>
      <c r="Y61" s="46"/>
    </row>
    <row r="62" spans="1:27">
      <c r="A62" s="29" t="s">
        <v>1097</v>
      </c>
      <c r="B62" s="30" t="s">
        <v>356</v>
      </c>
      <c r="C62" s="6" t="s">
        <v>182</v>
      </c>
      <c r="D62" s="20" t="s">
        <v>183</v>
      </c>
      <c r="E62" s="19"/>
      <c r="F62" s="19">
        <v>2501</v>
      </c>
      <c r="G62" s="21">
        <v>1137</v>
      </c>
      <c r="H62" s="21">
        <v>1254</v>
      </c>
      <c r="I62" s="213">
        <f>VLOOKUP(C62,'202310-202403出荷数total2403220951'!B:F,5,0)</f>
        <v>1064</v>
      </c>
      <c r="J62" s="203">
        <f>VLOOKUP(C62,'出荷数2307～2406total241008110618'!B:F,5,0)</f>
        <v>1296</v>
      </c>
      <c r="K62" s="214">
        <f>VLOOKUP(C62,'出荷数2407-2506total250730101950'!B:F,5,0)</f>
        <v>172</v>
      </c>
      <c r="L62" s="203">
        <f>VLOOKUP(C:C,total251219111800!B:F,5,0)</f>
        <v>765</v>
      </c>
      <c r="M62" s="8"/>
      <c r="N62" s="21">
        <f t="shared" si="0"/>
        <v>765</v>
      </c>
      <c r="O62" s="44">
        <v>2103</v>
      </c>
      <c r="P62" s="44">
        <v>2440</v>
      </c>
      <c r="Q62" s="44">
        <v>0</v>
      </c>
      <c r="R62" s="44">
        <v>0</v>
      </c>
      <c r="S62" s="44">
        <v>2440</v>
      </c>
      <c r="T62" s="45">
        <v>0</v>
      </c>
      <c r="U62" s="45">
        <v>-337</v>
      </c>
      <c r="V62" s="45">
        <v>-1102</v>
      </c>
      <c r="W62" s="41">
        <v>0.16839093110279552</v>
      </c>
      <c r="X62" s="46"/>
      <c r="Y62" s="46"/>
    </row>
    <row r="63" spans="1:27" s="200" customFormat="1">
      <c r="A63" s="192" t="s">
        <v>1098</v>
      </c>
      <c r="B63" s="193" t="s">
        <v>356</v>
      </c>
      <c r="C63" s="194" t="s">
        <v>189</v>
      </c>
      <c r="D63" s="195" t="s">
        <v>190</v>
      </c>
      <c r="E63" s="194" t="s">
        <v>191</v>
      </c>
      <c r="F63" s="194">
        <v>600</v>
      </c>
      <c r="G63" s="196">
        <v>225</v>
      </c>
      <c r="H63" s="196">
        <v>22</v>
      </c>
      <c r="I63" s="8">
        <f>VLOOKUP(C63,'202310-202403出荷数total2403220951'!B:F,5,0)</f>
        <v>1</v>
      </c>
      <c r="J63" s="203">
        <f>VLOOKUP(C63,'出荷数2307～2406total241008110618'!B:F,5,0)</f>
        <v>1</v>
      </c>
      <c r="K63" s="214" t="e">
        <f>VLOOKUP(C63,'出荷数2407-2506total250730101950'!B:F,5,0)</f>
        <v>#N/A</v>
      </c>
      <c r="L63" s="203" t="e">
        <f>VLOOKUP(C:C,total251219111800!B:F,5,0)</f>
        <v>#N/A</v>
      </c>
      <c r="M63" s="8"/>
      <c r="N63" s="21" t="e">
        <f t="shared" si="0"/>
        <v>#N/A</v>
      </c>
      <c r="O63" s="196">
        <v>552</v>
      </c>
      <c r="P63" s="196">
        <v>0</v>
      </c>
      <c r="Q63" s="44">
        <v>0</v>
      </c>
      <c r="R63" s="196">
        <v>0</v>
      </c>
      <c r="S63" s="196">
        <v>0</v>
      </c>
      <c r="T63" s="197">
        <v>0</v>
      </c>
      <c r="U63" s="197">
        <v>552</v>
      </c>
      <c r="V63" s="197" t="e">
        <v>#N/A</v>
      </c>
      <c r="W63" s="198" t="e">
        <v>#N/A</v>
      </c>
      <c r="X63" s="199"/>
      <c r="Y63" s="199"/>
      <c r="Z63" s="201"/>
      <c r="AA63" s="201"/>
    </row>
    <row r="64" spans="1:27">
      <c r="A64" s="29" t="s">
        <v>1099</v>
      </c>
      <c r="B64" s="170" t="s">
        <v>5</v>
      </c>
      <c r="C64" s="171" t="s">
        <v>2872</v>
      </c>
      <c r="D64" s="20" t="s">
        <v>190</v>
      </c>
      <c r="E64" s="172"/>
      <c r="F64" s="19">
        <v>600</v>
      </c>
      <c r="G64" s="21">
        <v>225</v>
      </c>
      <c r="H64" s="21">
        <v>0</v>
      </c>
      <c r="I64" s="8">
        <f>VLOOKUP(C64,'202310-202403出荷数total2403220951'!B:F,5,0)</f>
        <v>10</v>
      </c>
      <c r="J64" s="203">
        <f>VLOOKUP(C64,'出荷数2307～2406total241008110618'!B:F,5,0)</f>
        <v>11</v>
      </c>
      <c r="K64" s="214">
        <f>VLOOKUP(C64,'出荷数2407-2506total250730101950'!B:F,5,0)</f>
        <v>8</v>
      </c>
      <c r="L64" s="203">
        <f>VLOOKUP(C:C,total251219111800!B:F,5,0)</f>
        <v>13</v>
      </c>
      <c r="M64" s="8"/>
      <c r="N64" s="21">
        <f t="shared" si="0"/>
        <v>13</v>
      </c>
      <c r="O64" s="175">
        <v>1963</v>
      </c>
      <c r="P64" s="175">
        <v>0</v>
      </c>
      <c r="Q64" s="44">
        <v>0</v>
      </c>
      <c r="R64" s="175">
        <v>0</v>
      </c>
      <c r="S64" s="175">
        <v>0</v>
      </c>
      <c r="T64" s="176">
        <v>0</v>
      </c>
      <c r="U64" s="45">
        <v>1963</v>
      </c>
      <c r="V64" s="45">
        <v>1950</v>
      </c>
      <c r="W64" s="177">
        <v>6.6225165562913907E-3</v>
      </c>
      <c r="X64" s="46"/>
      <c r="Y64" s="46"/>
    </row>
    <row r="65" spans="1:26">
      <c r="A65" s="29" t="s">
        <v>1100</v>
      </c>
      <c r="B65" s="30" t="s">
        <v>356</v>
      </c>
      <c r="C65" s="6" t="s">
        <v>187</v>
      </c>
      <c r="D65" s="20" t="s">
        <v>185</v>
      </c>
      <c r="E65" s="19" t="s">
        <v>188</v>
      </c>
      <c r="F65" s="19">
        <v>46</v>
      </c>
      <c r="G65" s="21">
        <v>271</v>
      </c>
      <c r="H65" s="21">
        <v>10</v>
      </c>
      <c r="I65" s="8">
        <f>VLOOKUP(C65,'202310-202403出荷数total2403220951'!B:F,5,0)</f>
        <v>50</v>
      </c>
      <c r="J65" s="203">
        <f>VLOOKUP(C65,'出荷数2307～2406total241008110618'!B:F,5,0)</f>
        <v>53</v>
      </c>
      <c r="K65" s="214">
        <f>VLOOKUP(C65,'出荷数2407-2506total250730101950'!B:F,5,0)</f>
        <v>93</v>
      </c>
      <c r="L65" s="203">
        <f>VLOOKUP(C:C,total251219111800!B:F,5,0)</f>
        <v>13</v>
      </c>
      <c r="M65" s="211">
        <v>500</v>
      </c>
      <c r="N65" s="21">
        <v>500</v>
      </c>
      <c r="O65" s="44">
        <v>2318</v>
      </c>
      <c r="P65" s="44">
        <v>0</v>
      </c>
      <c r="Q65" s="44">
        <v>0</v>
      </c>
      <c r="R65" s="44">
        <v>0</v>
      </c>
      <c r="S65" s="44">
        <v>0</v>
      </c>
      <c r="T65" s="45">
        <v>0</v>
      </c>
      <c r="U65" s="45">
        <v>2318</v>
      </c>
      <c r="V65" s="45">
        <v>1818</v>
      </c>
      <c r="W65" s="41">
        <v>0.21570319240724764</v>
      </c>
      <c r="X65" s="46"/>
      <c r="Y65" s="46"/>
    </row>
    <row r="66" spans="1:26">
      <c r="A66" s="29" t="s">
        <v>1101</v>
      </c>
      <c r="B66" s="30" t="s">
        <v>356</v>
      </c>
      <c r="C66" s="17" t="s">
        <v>62</v>
      </c>
      <c r="D66" s="24" t="s">
        <v>63</v>
      </c>
      <c r="E66" s="23"/>
      <c r="F66" s="19">
        <v>1006</v>
      </c>
      <c r="G66" s="21">
        <v>417</v>
      </c>
      <c r="H66" s="21">
        <v>772</v>
      </c>
      <c r="I66" s="213">
        <f>VLOOKUP(C66,'202310-202403出荷数total2403220951'!B:F,5,0)</f>
        <v>650</v>
      </c>
      <c r="J66" s="203">
        <f>VLOOKUP(C66,'出荷数2307～2406total241008110618'!B:F,5,0)</f>
        <v>1155</v>
      </c>
      <c r="K66" s="214">
        <f>VLOOKUP(C66,'出荷数2407-2506total250730101950'!B:F,5,0)</f>
        <v>373</v>
      </c>
      <c r="L66" s="203">
        <f>VLOOKUP(C:C,total251219111800!B:F,5,0)</f>
        <v>484</v>
      </c>
      <c r="M66" s="8"/>
      <c r="N66" s="21">
        <f t="shared" si="0"/>
        <v>484</v>
      </c>
      <c r="O66" s="44">
        <v>1169</v>
      </c>
      <c r="P66" s="44">
        <v>0</v>
      </c>
      <c r="Q66" s="44">
        <v>0</v>
      </c>
      <c r="R66" s="44">
        <v>0</v>
      </c>
      <c r="S66" s="44">
        <v>0</v>
      </c>
      <c r="T66" s="45">
        <v>0</v>
      </c>
      <c r="U66" s="45">
        <v>1169</v>
      </c>
      <c r="V66" s="45">
        <v>685</v>
      </c>
      <c r="W66" s="41">
        <v>0.41402908468776733</v>
      </c>
      <c r="X66" s="46"/>
      <c r="Y66" s="46"/>
    </row>
    <row r="67" spans="1:26">
      <c r="A67" s="29" t="s">
        <v>1102</v>
      </c>
      <c r="B67" s="30" t="s">
        <v>356</v>
      </c>
      <c r="C67" s="6" t="s">
        <v>146</v>
      </c>
      <c r="D67" s="20" t="s">
        <v>147</v>
      </c>
      <c r="E67" s="19"/>
      <c r="F67" s="19">
        <v>856</v>
      </c>
      <c r="G67" s="21">
        <v>1296</v>
      </c>
      <c r="H67" s="21">
        <v>948</v>
      </c>
      <c r="I67" s="8">
        <f>VLOOKUP(C67,'202310-202403出荷数total2403220951'!B:F,5,0)</f>
        <v>92</v>
      </c>
      <c r="J67" s="203">
        <f>VLOOKUP(C67,'出荷数2307～2406total241008110618'!B:F,5,0)</f>
        <v>191</v>
      </c>
      <c r="K67" s="214">
        <f>VLOOKUP(C67,'出荷数2407-2506total250730101950'!B:F,5,0)</f>
        <v>1768</v>
      </c>
      <c r="L67" s="203">
        <f>VLOOKUP(C:C,total251219111800!B:F,5,0)</f>
        <v>749</v>
      </c>
      <c r="M67" s="211">
        <v>500</v>
      </c>
      <c r="N67" s="21">
        <f t="shared" ref="N67:N130" si="1">L67</f>
        <v>749</v>
      </c>
      <c r="O67" s="44">
        <v>2726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2726</v>
      </c>
      <c r="V67" s="45">
        <v>1977</v>
      </c>
      <c r="W67" s="41">
        <v>0.27476155539251651</v>
      </c>
      <c r="X67" s="46"/>
      <c r="Y67" s="46"/>
    </row>
    <row r="68" spans="1:26">
      <c r="A68" s="29" t="s">
        <v>1103</v>
      </c>
      <c r="B68" s="30" t="s">
        <v>356</v>
      </c>
      <c r="C68" s="6" t="s">
        <v>103</v>
      </c>
      <c r="D68" s="20" t="s">
        <v>101</v>
      </c>
      <c r="E68" s="19" t="s">
        <v>87</v>
      </c>
      <c r="F68" s="19">
        <v>2715</v>
      </c>
      <c r="G68" s="21">
        <v>1898</v>
      </c>
      <c r="H68" s="21">
        <v>1974</v>
      </c>
      <c r="I68" s="8">
        <f>VLOOKUP(C68,'202310-202403出荷数total2403220951'!B:F,5,0)</f>
        <v>822</v>
      </c>
      <c r="J68" s="203">
        <f>VLOOKUP(C68,'出荷数2307～2406total241008110618'!B:F,5,0)</f>
        <v>1831</v>
      </c>
      <c r="K68" s="214">
        <f>VLOOKUP(C68,'出荷数2407-2506total250730101950'!B:F,5,0)</f>
        <v>1431</v>
      </c>
      <c r="L68" s="203">
        <f>VLOOKUP(C:C,total251219111800!B:F,5,0)</f>
        <v>874</v>
      </c>
      <c r="M68" s="8"/>
      <c r="N68" s="211">
        <v>672</v>
      </c>
      <c r="O68" s="44">
        <v>3948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3948</v>
      </c>
      <c r="V68" s="45">
        <v>3276</v>
      </c>
      <c r="W68" s="41">
        <v>0.1702127659574468</v>
      </c>
      <c r="X68" s="46"/>
      <c r="Y68" s="46"/>
    </row>
    <row r="69" spans="1:26">
      <c r="A69" s="29" t="s">
        <v>1104</v>
      </c>
      <c r="B69" s="30" t="s">
        <v>356</v>
      </c>
      <c r="C69" s="6" t="s">
        <v>38</v>
      </c>
      <c r="D69" s="20" t="s">
        <v>39</v>
      </c>
      <c r="E69" s="19"/>
      <c r="F69" s="19">
        <v>680</v>
      </c>
      <c r="G69" s="21">
        <v>2488</v>
      </c>
      <c r="H69" s="21">
        <v>824</v>
      </c>
      <c r="I69" s="8">
        <f>VLOOKUP(C69,'202310-202403出荷数total2403220951'!B:F,5,0)</f>
        <v>454</v>
      </c>
      <c r="J69" s="203">
        <f>VLOOKUP(C69,'出荷数2307～2406total241008110618'!B:F,5,0)</f>
        <v>939</v>
      </c>
      <c r="K69" s="214">
        <f>VLOOKUP(C69,'出荷数2407-2506total250730101950'!B:F,5,0)</f>
        <v>1427</v>
      </c>
      <c r="L69" s="203">
        <f>VLOOKUP(C:C,total251219111800!B:F,5,0)</f>
        <v>203</v>
      </c>
      <c r="M69" s="8"/>
      <c r="N69" s="21">
        <f t="shared" si="1"/>
        <v>203</v>
      </c>
      <c r="O69" s="44">
        <v>2676</v>
      </c>
      <c r="P69" s="44">
        <v>500</v>
      </c>
      <c r="Q69" s="44">
        <v>0</v>
      </c>
      <c r="R69" s="44">
        <v>0</v>
      </c>
      <c r="S69" s="44">
        <v>80</v>
      </c>
      <c r="T69" s="45">
        <v>420</v>
      </c>
      <c r="U69" s="45">
        <v>2596</v>
      </c>
      <c r="V69" s="45">
        <v>2393</v>
      </c>
      <c r="W69" s="41">
        <v>6.3916876574307308E-2</v>
      </c>
      <c r="X69" s="46"/>
      <c r="Y69" s="46"/>
    </row>
    <row r="70" spans="1:26">
      <c r="A70" s="29" t="s">
        <v>1105</v>
      </c>
      <c r="B70" s="30" t="s">
        <v>356</v>
      </c>
      <c r="C70" s="6" t="s">
        <v>248</v>
      </c>
      <c r="D70" s="20" t="s">
        <v>246</v>
      </c>
      <c r="E70" s="19" t="s">
        <v>249</v>
      </c>
      <c r="F70" s="19">
        <v>1433</v>
      </c>
      <c r="G70" s="21">
        <v>1030</v>
      </c>
      <c r="H70" s="21">
        <v>1015</v>
      </c>
      <c r="I70" s="8">
        <f>VLOOKUP(C70,'202310-202403出荷数total2403220951'!B:F,5,0)</f>
        <v>273</v>
      </c>
      <c r="J70" s="203">
        <f>VLOOKUP(C70,'出荷数2307～2406total241008110618'!B:F,5,0)</f>
        <v>828</v>
      </c>
      <c r="K70" s="214">
        <f>VLOOKUP(C70,'出荷数2407-2506total250730101950'!B:F,5,0)</f>
        <v>776</v>
      </c>
      <c r="L70" s="203">
        <f>VLOOKUP(C:C,total251219111800!B:F,5,0)</f>
        <v>430</v>
      </c>
      <c r="M70" s="8"/>
      <c r="N70" s="21">
        <f t="shared" si="1"/>
        <v>430</v>
      </c>
      <c r="O70" s="44">
        <v>1937</v>
      </c>
      <c r="P70" s="44">
        <v>120</v>
      </c>
      <c r="Q70" s="44">
        <v>0</v>
      </c>
      <c r="R70" s="44">
        <v>0</v>
      </c>
      <c r="S70" s="44">
        <v>120</v>
      </c>
      <c r="T70" s="45">
        <v>0</v>
      </c>
      <c r="U70" s="45">
        <v>1817</v>
      </c>
      <c r="V70" s="45">
        <v>1387</v>
      </c>
      <c r="W70" s="41">
        <v>0.20904229460379192</v>
      </c>
      <c r="X70" s="46"/>
      <c r="Y70" s="46"/>
    </row>
    <row r="71" spans="1:26">
      <c r="A71" s="29" t="s">
        <v>1106</v>
      </c>
      <c r="B71" s="30" t="s">
        <v>356</v>
      </c>
      <c r="C71" s="17" t="s">
        <v>243</v>
      </c>
      <c r="D71" s="24" t="s">
        <v>244</v>
      </c>
      <c r="E71" s="23"/>
      <c r="F71" s="19"/>
      <c r="G71" s="21">
        <v>600</v>
      </c>
      <c r="H71" s="21">
        <v>106</v>
      </c>
      <c r="I71" s="8">
        <f>VLOOKUP(C71,'202310-202403出荷数total2403220951'!B:F,5,0)</f>
        <v>250</v>
      </c>
      <c r="J71" s="203">
        <f>VLOOKUP(C71,'出荷数2307～2406total241008110618'!B:F,5,0)</f>
        <v>351</v>
      </c>
      <c r="K71" s="214">
        <f>VLOOKUP(C71,'出荷数2407-2506total250730101950'!B:F,5,0)</f>
        <v>157</v>
      </c>
      <c r="L71" s="203" t="e">
        <f>VLOOKUP(C:C,total251219111800!B:F,5,0)</f>
        <v>#N/A</v>
      </c>
      <c r="M71" s="8"/>
      <c r="N71" s="21" t="e">
        <f t="shared" si="1"/>
        <v>#N/A</v>
      </c>
      <c r="O71" s="44">
        <v>2381</v>
      </c>
      <c r="P71" s="44">
        <v>0</v>
      </c>
      <c r="Q71" s="44">
        <v>0</v>
      </c>
      <c r="R71" s="44">
        <v>0</v>
      </c>
      <c r="S71" s="44">
        <v>0</v>
      </c>
      <c r="T71" s="45">
        <v>0</v>
      </c>
      <c r="U71" s="45">
        <v>2381</v>
      </c>
      <c r="V71" s="45" t="e">
        <v>#N/A</v>
      </c>
      <c r="W71" s="41" t="e">
        <v>#N/A</v>
      </c>
      <c r="X71" s="46"/>
      <c r="Y71" s="46"/>
    </row>
    <row r="72" spans="1:26">
      <c r="A72" s="29"/>
      <c r="B72" s="30" t="s">
        <v>356</v>
      </c>
      <c r="C72" s="17" t="s">
        <v>3748</v>
      </c>
      <c r="D72" s="24" t="s">
        <v>4083</v>
      </c>
      <c r="E72" s="23"/>
      <c r="F72" s="19"/>
      <c r="G72" s="21"/>
      <c r="H72" s="21">
        <v>100</v>
      </c>
      <c r="I72" s="8">
        <f>VLOOKUP(C72,'202310-202403出荷数total2403220951'!B:F,5,0)</f>
        <v>17</v>
      </c>
      <c r="J72" s="203">
        <f>VLOOKUP(C72,'出荷数2307～2406total241008110618'!B:F,5,0)</f>
        <v>35</v>
      </c>
      <c r="K72" s="214">
        <f>VLOOKUP(C72,'出荷数2407-2506total250730101950'!B:F,5,0)</f>
        <v>80</v>
      </c>
      <c r="L72" s="203">
        <f>VLOOKUP(C:C,total251219111800!B:F,5,0)</f>
        <v>16</v>
      </c>
      <c r="M72" s="8"/>
      <c r="N72" s="21">
        <f t="shared" si="1"/>
        <v>16</v>
      </c>
      <c r="O72" s="44">
        <v>302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302</v>
      </c>
      <c r="V72" s="45">
        <v>286</v>
      </c>
      <c r="W72" s="41">
        <v>5.2980132450331126E-2</v>
      </c>
      <c r="X72" s="46"/>
      <c r="Y72" s="46"/>
    </row>
    <row r="73" spans="1:26">
      <c r="A73" s="29" t="s">
        <v>1107</v>
      </c>
      <c r="B73" s="178" t="s">
        <v>356</v>
      </c>
      <c r="C73" s="23" t="s">
        <v>65</v>
      </c>
      <c r="D73" s="24" t="s">
        <v>66</v>
      </c>
      <c r="E73" s="23"/>
      <c r="F73" s="19">
        <v>4431</v>
      </c>
      <c r="G73" s="21">
        <v>2178</v>
      </c>
      <c r="H73" s="21">
        <v>3224</v>
      </c>
      <c r="I73" s="8">
        <f>VLOOKUP(C73,'202310-202403出荷数total2403220951'!B:F,5,0)</f>
        <v>2952</v>
      </c>
      <c r="J73" s="203">
        <f>VLOOKUP(C73,'出荷数2307～2406total241008110618'!B:F,5,0)</f>
        <v>5989</v>
      </c>
      <c r="K73" s="214">
        <f>VLOOKUP(C73,'出荷数2407-2506total250730101950'!B:F,5,0)</f>
        <v>4689</v>
      </c>
      <c r="L73" s="203">
        <f>VLOOKUP(C:C,total251219111800!B:F,5,0)</f>
        <v>1757</v>
      </c>
      <c r="M73" s="8"/>
      <c r="N73" s="21">
        <f t="shared" si="1"/>
        <v>1757</v>
      </c>
      <c r="O73" s="44">
        <v>5717</v>
      </c>
      <c r="P73" s="44">
        <v>200</v>
      </c>
      <c r="Q73" s="44">
        <v>0</v>
      </c>
      <c r="R73" s="44">
        <v>0</v>
      </c>
      <c r="S73" s="44">
        <v>200</v>
      </c>
      <c r="T73" s="45">
        <v>0</v>
      </c>
      <c r="U73" s="45">
        <v>5517</v>
      </c>
      <c r="V73" s="45">
        <v>3760</v>
      </c>
      <c r="W73" s="41">
        <v>0.29694101740746998</v>
      </c>
      <c r="X73" s="46"/>
      <c r="Y73" s="46"/>
    </row>
    <row r="74" spans="1:26">
      <c r="A74" s="29" t="s">
        <v>2991</v>
      </c>
      <c r="B74" s="30" t="s">
        <v>356</v>
      </c>
      <c r="C74" s="6" t="s">
        <v>11</v>
      </c>
      <c r="D74" s="20" t="s">
        <v>12</v>
      </c>
      <c r="E74" s="19"/>
      <c r="F74" s="19">
        <v>3496</v>
      </c>
      <c r="G74" s="21">
        <v>2391</v>
      </c>
      <c r="H74" s="21">
        <v>1985</v>
      </c>
      <c r="I74" s="8">
        <f>VLOOKUP(C74,'202310-202403出荷数total2403220951'!B:F,5,0)</f>
        <v>1236</v>
      </c>
      <c r="J74" s="203">
        <f>VLOOKUP(C74,'出荷数2307～2406total241008110618'!B:F,5,0)</f>
        <v>2298</v>
      </c>
      <c r="K74" s="214">
        <f>VLOOKUP(C74,'出荷数2407-2506total250730101950'!B:F,5,0)</f>
        <v>8616</v>
      </c>
      <c r="L74" s="203">
        <f>VLOOKUP(C:C,total251219111800!B:F,5,0)</f>
        <v>1136</v>
      </c>
      <c r="M74" s="211">
        <v>8000</v>
      </c>
      <c r="N74" s="211">
        <v>8000</v>
      </c>
      <c r="O74" s="44">
        <v>14264</v>
      </c>
      <c r="P74" s="44">
        <v>3200</v>
      </c>
      <c r="Q74" s="44">
        <v>0</v>
      </c>
      <c r="R74" s="44">
        <v>0</v>
      </c>
      <c r="S74" s="44">
        <v>5200</v>
      </c>
      <c r="T74" s="45">
        <v>-2000</v>
      </c>
      <c r="U74" s="45">
        <v>9064</v>
      </c>
      <c r="V74" s="45">
        <v>1064</v>
      </c>
      <c r="W74" s="41">
        <v>0.45808520384791573</v>
      </c>
      <c r="X74" s="46"/>
      <c r="Y74" s="46"/>
    </row>
    <row r="75" spans="1:26">
      <c r="A75" s="29" t="s">
        <v>1109</v>
      </c>
      <c r="B75" s="30" t="s">
        <v>356</v>
      </c>
      <c r="C75" s="17" t="s">
        <v>256</v>
      </c>
      <c r="D75" s="24" t="s">
        <v>257</v>
      </c>
      <c r="E75" s="23"/>
      <c r="F75" s="19">
        <v>44</v>
      </c>
      <c r="G75" s="21">
        <v>866</v>
      </c>
      <c r="H75" s="21">
        <v>614</v>
      </c>
      <c r="I75" s="8">
        <f>VLOOKUP(C75,'202310-202403出荷数total2403220951'!B:F,5,0)</f>
        <v>333</v>
      </c>
      <c r="J75" s="203">
        <f>VLOOKUP(C75,'出荷数2307～2406total241008110618'!B:F,5,0)</f>
        <v>1142</v>
      </c>
      <c r="K75" s="214">
        <f>VLOOKUP(C75,'出荷数2407-2506total250730101950'!B:F,5,0)</f>
        <v>925</v>
      </c>
      <c r="L75" s="203">
        <f>VLOOKUP(C:C,total251219111800!B:F,5,0)</f>
        <v>135</v>
      </c>
      <c r="M75" s="8"/>
      <c r="N75" s="21">
        <f t="shared" si="1"/>
        <v>135</v>
      </c>
      <c r="O75" s="44">
        <v>1757</v>
      </c>
      <c r="P75" s="44">
        <v>0</v>
      </c>
      <c r="Q75" s="44">
        <v>0</v>
      </c>
      <c r="R75" s="44">
        <v>0</v>
      </c>
      <c r="S75" s="44">
        <v>0</v>
      </c>
      <c r="T75" s="45">
        <v>0</v>
      </c>
      <c r="U75" s="45">
        <v>1757</v>
      </c>
      <c r="V75" s="45">
        <v>1622</v>
      </c>
      <c r="W75" s="41">
        <v>7.6835515082527034E-2</v>
      </c>
      <c r="X75" s="46"/>
      <c r="Y75" s="46"/>
    </row>
    <row r="76" spans="1:26">
      <c r="A76" s="29" t="s">
        <v>1110</v>
      </c>
      <c r="B76" s="30" t="s">
        <v>356</v>
      </c>
      <c r="C76" s="6" t="s">
        <v>81</v>
      </c>
      <c r="D76" s="20" t="s">
        <v>82</v>
      </c>
      <c r="E76" s="19"/>
      <c r="F76" s="19">
        <v>410</v>
      </c>
      <c r="G76" s="21">
        <v>741</v>
      </c>
      <c r="H76" s="21">
        <v>1112</v>
      </c>
      <c r="I76" s="8">
        <f>VLOOKUP(C76,'202310-202403出荷数total2403220951'!B:F,5,0)</f>
        <v>662</v>
      </c>
      <c r="J76" s="203">
        <f>VLOOKUP(C76,'出荷数2307～2406total241008110618'!B:F,5,0)</f>
        <v>1332</v>
      </c>
      <c r="K76" s="214">
        <f>VLOOKUP(C76,'出荷数2407-2506total250730101950'!B:F,5,0)</f>
        <v>2848</v>
      </c>
      <c r="L76" s="203">
        <f>VLOOKUP(C:C,total251219111800!B:F,5,0)</f>
        <v>1014</v>
      </c>
      <c r="M76" s="211">
        <v>1000</v>
      </c>
      <c r="N76" s="21">
        <f t="shared" si="1"/>
        <v>1014</v>
      </c>
      <c r="O76" s="44">
        <v>4621</v>
      </c>
      <c r="P76" s="44">
        <v>52</v>
      </c>
      <c r="Q76" s="44">
        <v>0</v>
      </c>
      <c r="R76" s="44">
        <v>0</v>
      </c>
      <c r="S76" s="44">
        <v>252</v>
      </c>
      <c r="T76" s="45">
        <v>-200</v>
      </c>
      <c r="U76" s="45">
        <v>4369</v>
      </c>
      <c r="V76" s="45">
        <v>3355</v>
      </c>
      <c r="W76" s="41">
        <v>0.21699122619302375</v>
      </c>
      <c r="X76" s="46"/>
      <c r="Y76" s="46"/>
    </row>
    <row r="77" spans="1:26">
      <c r="A77" s="29" t="s">
        <v>1111</v>
      </c>
      <c r="B77" s="30" t="s">
        <v>356</v>
      </c>
      <c r="C77" s="6" t="s">
        <v>6</v>
      </c>
      <c r="D77" s="20" t="s">
        <v>7</v>
      </c>
      <c r="E77" s="19"/>
      <c r="F77" s="19">
        <v>1477</v>
      </c>
      <c r="G77" s="21">
        <v>1110</v>
      </c>
      <c r="H77" s="21">
        <v>696</v>
      </c>
      <c r="I77" s="8">
        <f>VLOOKUP(C77,'202310-202403出荷数total2403220951'!B:F,5,0)</f>
        <v>116</v>
      </c>
      <c r="J77" s="203">
        <f>VLOOKUP(C77,'出荷数2307～2406total241008110618'!B:F,5,0)</f>
        <v>801</v>
      </c>
      <c r="K77" s="214">
        <f>VLOOKUP(C77,'出荷数2407-2506total250730101950'!B:F,5,0)</f>
        <v>703</v>
      </c>
      <c r="L77" s="203">
        <f>VLOOKUP(C:C,total251219111800!B:F,5,0)</f>
        <v>319</v>
      </c>
      <c r="M77" s="8"/>
      <c r="N77" s="21">
        <f t="shared" si="1"/>
        <v>319</v>
      </c>
      <c r="O77" s="44">
        <v>448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448</v>
      </c>
      <c r="V77" s="45">
        <v>129</v>
      </c>
      <c r="W77" s="41">
        <v>0.7120535714285714</v>
      </c>
      <c r="X77" s="46" t="s">
        <v>4412</v>
      </c>
      <c r="Y77" s="46"/>
    </row>
    <row r="78" spans="1:26">
      <c r="A78" s="29" t="s">
        <v>1112</v>
      </c>
      <c r="B78" s="30" t="s">
        <v>356</v>
      </c>
      <c r="C78" s="17" t="s">
        <v>60</v>
      </c>
      <c r="D78" s="24" t="s">
        <v>61</v>
      </c>
      <c r="E78" s="23"/>
      <c r="F78" s="19">
        <v>1324</v>
      </c>
      <c r="G78" s="21">
        <v>1622</v>
      </c>
      <c r="H78" s="21">
        <v>1792</v>
      </c>
      <c r="I78" s="8">
        <f>VLOOKUP(C78,'202310-202403出荷数total2403220951'!B:F,5,0)</f>
        <v>1087</v>
      </c>
      <c r="J78" s="203">
        <f>VLOOKUP(C78,'出荷数2307～2406total241008110618'!B:F,5,0)</f>
        <v>1970</v>
      </c>
      <c r="K78" s="214">
        <f>VLOOKUP(C78,'出荷数2407-2506total250730101950'!B:F,5,0)</f>
        <v>1824</v>
      </c>
      <c r="L78" s="203">
        <f>VLOOKUP(C:C,total251219111800!B:F,5,0)</f>
        <v>900</v>
      </c>
      <c r="M78" s="8"/>
      <c r="N78" s="21">
        <f t="shared" si="1"/>
        <v>900</v>
      </c>
      <c r="O78" s="44">
        <v>2733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2733</v>
      </c>
      <c r="V78" s="45">
        <v>1833</v>
      </c>
      <c r="W78" s="41">
        <v>0.32930845225027444</v>
      </c>
      <c r="X78" s="46"/>
      <c r="Y78" s="46"/>
    </row>
    <row r="79" spans="1:26">
      <c r="A79" s="29" t="s">
        <v>1113</v>
      </c>
      <c r="B79" s="30" t="s">
        <v>356</v>
      </c>
      <c r="C79" s="17" t="s">
        <v>254</v>
      </c>
      <c r="D79" s="24" t="s">
        <v>255</v>
      </c>
      <c r="E79" s="23"/>
      <c r="F79" s="19">
        <v>30</v>
      </c>
      <c r="G79" s="21">
        <v>1288</v>
      </c>
      <c r="H79" s="21">
        <v>1790</v>
      </c>
      <c r="I79" s="8">
        <f>VLOOKUP(C79,'202310-202403出荷数total2403220951'!B:F,5,0)</f>
        <v>845</v>
      </c>
      <c r="J79" s="203">
        <f>VLOOKUP(C79,'出荷数2307～2406total241008110618'!B:F,5,0)</f>
        <v>1682</v>
      </c>
      <c r="K79" s="214">
        <f>VLOOKUP(C79,'出荷数2407-2506total250730101950'!B:F,5,0)</f>
        <v>1326</v>
      </c>
      <c r="L79" s="203">
        <f>VLOOKUP(C:C,total251219111800!B:F,5,0)</f>
        <v>366</v>
      </c>
      <c r="M79" s="8"/>
      <c r="N79" s="21">
        <f t="shared" si="1"/>
        <v>366</v>
      </c>
      <c r="O79" s="44">
        <v>1635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1635</v>
      </c>
      <c r="V79" s="45">
        <v>1269</v>
      </c>
      <c r="W79" s="41">
        <v>0.22385321100917432</v>
      </c>
      <c r="X79" s="46"/>
      <c r="Y79" s="46"/>
    </row>
    <row r="80" spans="1:26">
      <c r="A80" s="29" t="s">
        <v>1114</v>
      </c>
      <c r="B80" s="30" t="s">
        <v>356</v>
      </c>
      <c r="C80" s="7" t="s">
        <v>160</v>
      </c>
      <c r="D80" s="20" t="s">
        <v>161</v>
      </c>
      <c r="E80" s="19"/>
      <c r="F80" s="19">
        <v>6851</v>
      </c>
      <c r="G80" s="21">
        <v>3631</v>
      </c>
      <c r="H80" s="21">
        <v>3310</v>
      </c>
      <c r="I80" s="213">
        <f>VLOOKUP(C80,'202310-202403出荷数total2403220951'!B:F,5,0)</f>
        <v>2276</v>
      </c>
      <c r="J80" s="203">
        <f>VLOOKUP(C80,'出荷数2307～2406total241008110618'!B:F,5,0)</f>
        <v>2977</v>
      </c>
      <c r="K80" s="214">
        <f>VLOOKUP(C80,'出荷数2407-2506total250730101950'!B:F,5,0)</f>
        <v>1413</v>
      </c>
      <c r="L80" s="203">
        <f>VLOOKUP(C:C,total251219111800!B:F,5,0)</f>
        <v>456</v>
      </c>
      <c r="M80" s="8"/>
      <c r="N80" s="21">
        <f t="shared" si="1"/>
        <v>456</v>
      </c>
      <c r="O80" s="44">
        <v>2237</v>
      </c>
      <c r="P80" s="44">
        <v>0</v>
      </c>
      <c r="Q80" s="44">
        <v>0</v>
      </c>
      <c r="R80" s="44">
        <v>0</v>
      </c>
      <c r="S80" s="44">
        <v>0</v>
      </c>
      <c r="T80" s="45">
        <v>0</v>
      </c>
      <c r="U80" s="45">
        <v>2237</v>
      </c>
      <c r="V80" s="45">
        <v>1781</v>
      </c>
      <c r="W80" s="41">
        <v>0.20384443451050513</v>
      </c>
      <c r="X80" s="46"/>
      <c r="Y80" s="46"/>
      <c r="Z80" s="253"/>
    </row>
    <row r="81" spans="1:27">
      <c r="A81" s="29" t="s">
        <v>1115</v>
      </c>
      <c r="B81" s="30" t="s">
        <v>356</v>
      </c>
      <c r="C81" s="6" t="s">
        <v>119</v>
      </c>
      <c r="D81" s="20" t="s">
        <v>120</v>
      </c>
      <c r="E81" s="19" t="s">
        <v>116</v>
      </c>
      <c r="F81" s="19">
        <v>7367</v>
      </c>
      <c r="G81" s="21">
        <v>4388</v>
      </c>
      <c r="H81" s="21">
        <v>521</v>
      </c>
      <c r="I81" s="213">
        <f>VLOOKUP(C81,'202310-202403出荷数total2403220951'!B:F,5,0)</f>
        <v>2848</v>
      </c>
      <c r="J81" s="203">
        <f>VLOOKUP(C81,'出荷数2307～2406total241008110618'!B:F,5,0)</f>
        <v>3288</v>
      </c>
      <c r="K81" s="214">
        <f>VLOOKUP(C81,'出荷数2407-2506total250730101950'!B:F,5,0)</f>
        <v>2304</v>
      </c>
      <c r="L81" s="203">
        <f>VLOOKUP(C:C,total251219111800!B:F,5,0)</f>
        <v>744</v>
      </c>
      <c r="M81" s="8"/>
      <c r="N81" s="21">
        <f t="shared" si="1"/>
        <v>744</v>
      </c>
      <c r="O81" s="44">
        <v>4112</v>
      </c>
      <c r="P81" s="44">
        <v>1530</v>
      </c>
      <c r="Q81" s="44">
        <v>0</v>
      </c>
      <c r="R81" s="44">
        <v>0</v>
      </c>
      <c r="S81" s="44">
        <v>1730</v>
      </c>
      <c r="T81" s="45">
        <v>-200</v>
      </c>
      <c r="U81" s="45">
        <v>2382</v>
      </c>
      <c r="V81" s="45">
        <v>1638</v>
      </c>
      <c r="W81" s="41">
        <v>0.13186813186813187</v>
      </c>
      <c r="X81" s="46"/>
      <c r="Y81" s="46"/>
    </row>
    <row r="82" spans="1:27">
      <c r="A82" s="29" t="s">
        <v>1116</v>
      </c>
      <c r="B82" s="30" t="s">
        <v>356</v>
      </c>
      <c r="C82" s="6" t="s">
        <v>22</v>
      </c>
      <c r="D82" s="20" t="s">
        <v>23</v>
      </c>
      <c r="E82" s="19"/>
      <c r="F82" s="19">
        <v>10633</v>
      </c>
      <c r="G82" s="21">
        <v>6065</v>
      </c>
      <c r="H82" s="21">
        <v>2945</v>
      </c>
      <c r="I82" s="213">
        <f>VLOOKUP(C82,'202310-202403出荷数total2403220951'!B:F,5,0)</f>
        <v>3324</v>
      </c>
      <c r="J82" s="203">
        <f>VLOOKUP(C82,'出荷数2307～2406total241008110618'!B:F,5,0)</f>
        <v>5243</v>
      </c>
      <c r="K82" s="214">
        <f>VLOOKUP(C82,'出荷数2407-2506total250730101950'!B:F,5,0)</f>
        <v>13654</v>
      </c>
      <c r="L82" s="203">
        <f>VLOOKUP(C:C,total251219111800!B:F,5,0)</f>
        <v>1335</v>
      </c>
      <c r="M82" s="213">
        <v>4500</v>
      </c>
      <c r="N82" s="211">
        <v>3000</v>
      </c>
      <c r="O82" s="44">
        <v>6336</v>
      </c>
      <c r="P82" s="44">
        <v>1000</v>
      </c>
      <c r="Q82" s="44">
        <v>0</v>
      </c>
      <c r="R82" s="44">
        <v>0</v>
      </c>
      <c r="S82" s="44">
        <v>2200</v>
      </c>
      <c r="T82" s="45">
        <v>-1200</v>
      </c>
      <c r="U82" s="45">
        <v>4136</v>
      </c>
      <c r="V82" s="45">
        <v>1136</v>
      </c>
      <c r="W82" s="41">
        <v>0.40894220283533261</v>
      </c>
      <c r="X82" s="46"/>
      <c r="Y82" s="46"/>
    </row>
    <row r="83" spans="1:27">
      <c r="A83" s="29" t="s">
        <v>1117</v>
      </c>
      <c r="B83" s="30" t="s">
        <v>356</v>
      </c>
      <c r="C83" s="6" t="s">
        <v>144</v>
      </c>
      <c r="D83" s="20" t="s">
        <v>145</v>
      </c>
      <c r="E83" s="19"/>
      <c r="F83" s="19">
        <v>270</v>
      </c>
      <c r="G83" s="21">
        <v>814</v>
      </c>
      <c r="H83" s="21">
        <v>677</v>
      </c>
      <c r="I83" s="8">
        <f>VLOOKUP(C83,'202310-202403出荷数total2403220951'!B:F,5,0)</f>
        <v>269</v>
      </c>
      <c r="J83" s="203">
        <f>VLOOKUP(C83,'出荷数2307～2406total241008110618'!B:F,5,0)</f>
        <v>668</v>
      </c>
      <c r="K83" s="214">
        <f>VLOOKUP(C83,'出荷数2407-2506total250730101950'!B:F,5,0)</f>
        <v>826</v>
      </c>
      <c r="L83" s="203">
        <f>VLOOKUP(C:C,total251219111800!B:F,5,0)</f>
        <v>90</v>
      </c>
      <c r="M83" s="8"/>
      <c r="N83" s="21">
        <f t="shared" si="1"/>
        <v>90</v>
      </c>
      <c r="O83" s="44">
        <v>2428</v>
      </c>
      <c r="P83" s="44">
        <v>0</v>
      </c>
      <c r="Q83" s="44">
        <v>0</v>
      </c>
      <c r="R83" s="44">
        <v>0</v>
      </c>
      <c r="S83" s="44">
        <v>0</v>
      </c>
      <c r="T83" s="45">
        <v>0</v>
      </c>
      <c r="U83" s="45">
        <v>2428</v>
      </c>
      <c r="V83" s="45">
        <v>2338</v>
      </c>
      <c r="W83" s="41">
        <v>3.7067545304777592E-2</v>
      </c>
      <c r="X83" s="46"/>
      <c r="Y83" s="46"/>
    </row>
    <row r="84" spans="1:27">
      <c r="A84" s="29" t="s">
        <v>1118</v>
      </c>
      <c r="B84" s="30" t="s">
        <v>356</v>
      </c>
      <c r="C84" s="17" t="s">
        <v>134</v>
      </c>
      <c r="D84" s="24" t="s">
        <v>135</v>
      </c>
      <c r="E84" s="23"/>
      <c r="F84" s="19">
        <v>3306</v>
      </c>
      <c r="G84" s="21">
        <v>2817</v>
      </c>
      <c r="H84" s="21">
        <v>1743</v>
      </c>
      <c r="I84" s="8">
        <f>VLOOKUP(C84,'202310-202403出荷数total2403220951'!B:F,5,0)</f>
        <v>273</v>
      </c>
      <c r="J84" s="203">
        <f>VLOOKUP(C84,'出荷数2307～2406total241008110618'!B:F,5,0)</f>
        <v>477</v>
      </c>
      <c r="K84" s="214">
        <f>VLOOKUP(C84,'出荷数2407-2506total250730101950'!B:F,5,0)</f>
        <v>351</v>
      </c>
      <c r="L84" s="203">
        <f>VLOOKUP(C:C,total251219111800!B:F,5,0)</f>
        <v>211</v>
      </c>
      <c r="M84" s="8"/>
      <c r="N84" s="21">
        <f t="shared" si="1"/>
        <v>211</v>
      </c>
      <c r="O84" s="44">
        <v>7206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7206</v>
      </c>
      <c r="V84" s="45">
        <v>6995</v>
      </c>
      <c r="W84" s="41">
        <v>2.9281154593394393E-2</v>
      </c>
      <c r="X84" s="46"/>
      <c r="Y84" s="46"/>
    </row>
    <row r="85" spans="1:27">
      <c r="A85" s="29" t="s">
        <v>1119</v>
      </c>
      <c r="B85" s="30" t="s">
        <v>356</v>
      </c>
      <c r="C85" s="6" t="s">
        <v>172</v>
      </c>
      <c r="D85" s="20" t="s">
        <v>173</v>
      </c>
      <c r="E85" s="19"/>
      <c r="F85" s="19">
        <v>1177</v>
      </c>
      <c r="G85" s="21">
        <v>2128</v>
      </c>
      <c r="H85" s="21">
        <v>1537</v>
      </c>
      <c r="I85" s="8">
        <f>VLOOKUP(C85,'202310-202403出荷数total2403220951'!B:F,5,0)</f>
        <v>834</v>
      </c>
      <c r="J85" s="203">
        <f>VLOOKUP(C85,'出荷数2307～2406total241008110618'!B:F,5,0)</f>
        <v>1486</v>
      </c>
      <c r="K85" s="214">
        <f>VLOOKUP(C85,'出荷数2407-2506total250730101950'!B:F,5,0)</f>
        <v>1411</v>
      </c>
      <c r="L85" s="203">
        <f>VLOOKUP(C:C,total251219111800!B:F,5,0)</f>
        <v>822</v>
      </c>
      <c r="M85" s="8"/>
      <c r="N85" s="21">
        <f t="shared" si="1"/>
        <v>822</v>
      </c>
      <c r="O85" s="44">
        <v>2708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2708</v>
      </c>
      <c r="V85" s="45">
        <v>1886</v>
      </c>
      <c r="W85" s="41">
        <v>0.30354505169867063</v>
      </c>
      <c r="X85" s="46"/>
      <c r="Y85" s="46"/>
    </row>
    <row r="86" spans="1:27" s="200" customFormat="1">
      <c r="A86" s="192" t="s">
        <v>1120</v>
      </c>
      <c r="B86" s="193" t="s">
        <v>356</v>
      </c>
      <c r="C86" s="194" t="s">
        <v>53</v>
      </c>
      <c r="D86" s="195" t="s">
        <v>54</v>
      </c>
      <c r="E86" s="194"/>
      <c r="F86" s="194">
        <v>1511</v>
      </c>
      <c r="G86" s="196">
        <v>1031</v>
      </c>
      <c r="H86" s="21">
        <v>1052</v>
      </c>
      <c r="I86" s="8">
        <f>VLOOKUP(C86,'202310-202403出荷数total2403220951'!B:F,5,0)</f>
        <v>513</v>
      </c>
      <c r="J86" s="203">
        <f>VLOOKUP(C86,'出荷数2307～2406total241008110618'!B:F,5,0)</f>
        <v>546</v>
      </c>
      <c r="K86" s="214" t="e">
        <f>VLOOKUP(C86,'出荷数2407-2506total250730101950'!B:F,5,0)</f>
        <v>#N/A</v>
      </c>
      <c r="L86" s="203" t="e">
        <f>VLOOKUP(C:C,total251219111800!B:F,5,0)</f>
        <v>#N/A</v>
      </c>
      <c r="M86" s="8"/>
      <c r="N86" s="21" t="e">
        <f t="shared" si="1"/>
        <v>#N/A</v>
      </c>
      <c r="O86" s="196">
        <v>0</v>
      </c>
      <c r="P86" s="196">
        <v>0</v>
      </c>
      <c r="Q86" s="44">
        <v>0</v>
      </c>
      <c r="R86" s="196">
        <v>0</v>
      </c>
      <c r="S86" s="196">
        <v>0</v>
      </c>
      <c r="T86" s="197">
        <v>0</v>
      </c>
      <c r="U86" s="197">
        <v>0</v>
      </c>
      <c r="V86" s="197" t="e">
        <v>#N/A</v>
      </c>
      <c r="W86" s="198" t="e">
        <v>#N/A</v>
      </c>
      <c r="X86" s="199"/>
      <c r="Y86" s="199"/>
      <c r="Z86" s="201"/>
      <c r="AA86" s="201"/>
    </row>
    <row r="87" spans="1:27">
      <c r="A87" s="29" t="s">
        <v>1121</v>
      </c>
      <c r="B87" s="30" t="s">
        <v>356</v>
      </c>
      <c r="C87" s="17" t="s">
        <v>129</v>
      </c>
      <c r="D87" s="24" t="s">
        <v>130</v>
      </c>
      <c r="E87" s="23"/>
      <c r="F87" s="19">
        <v>3121</v>
      </c>
      <c r="G87" s="21">
        <v>3233</v>
      </c>
      <c r="H87" s="21">
        <v>3120</v>
      </c>
      <c r="I87" s="8">
        <f>VLOOKUP(C87,'202310-202403出荷数total2403220951'!B:F,5,0)</f>
        <v>1553</v>
      </c>
      <c r="J87" s="203">
        <f>VLOOKUP(C87,'出荷数2307～2406total241008110618'!B:F,5,0)</f>
        <v>3072</v>
      </c>
      <c r="K87" s="214">
        <f>VLOOKUP(C87,'出荷数2407-2506total250730101950'!B:F,5,0)</f>
        <v>3947</v>
      </c>
      <c r="L87" s="203">
        <f>VLOOKUP(C:C,total251219111800!B:F,5,0)</f>
        <v>1574</v>
      </c>
      <c r="M87" s="8"/>
      <c r="N87" s="21">
        <f t="shared" si="1"/>
        <v>1574</v>
      </c>
      <c r="O87" s="44">
        <v>3853</v>
      </c>
      <c r="P87" s="44">
        <v>0</v>
      </c>
      <c r="Q87" s="44">
        <v>0</v>
      </c>
      <c r="R87" s="44">
        <v>0</v>
      </c>
      <c r="S87" s="44">
        <v>0</v>
      </c>
      <c r="T87" s="45">
        <v>0</v>
      </c>
      <c r="U87" s="45">
        <v>3853</v>
      </c>
      <c r="V87" s="45">
        <v>2279</v>
      </c>
      <c r="W87" s="41">
        <v>0.40851284713210484</v>
      </c>
      <c r="X87" s="46"/>
      <c r="Y87" s="46"/>
    </row>
    <row r="88" spans="1:27">
      <c r="A88" s="29" t="s">
        <v>1122</v>
      </c>
      <c r="B88" s="30" t="s">
        <v>356</v>
      </c>
      <c r="C88" s="17" t="s">
        <v>250</v>
      </c>
      <c r="D88" s="24" t="s">
        <v>251</v>
      </c>
      <c r="E88" s="23"/>
      <c r="F88" s="19">
        <v>1334</v>
      </c>
      <c r="G88" s="21">
        <v>1879</v>
      </c>
      <c r="H88" s="21">
        <v>908</v>
      </c>
      <c r="I88" s="8">
        <f>VLOOKUP(C88,'202310-202403出荷数total2403220951'!B:F,5,0)</f>
        <v>222</v>
      </c>
      <c r="J88" s="203">
        <f>VLOOKUP(C88,'出荷数2307～2406total241008110618'!B:F,5,0)</f>
        <v>732</v>
      </c>
      <c r="K88" s="214">
        <f>VLOOKUP(C88,'出荷数2407-2506total250730101950'!B:F,5,0)</f>
        <v>817</v>
      </c>
      <c r="L88" s="203">
        <f>VLOOKUP(C:C,total251219111800!B:F,5,0)</f>
        <v>295</v>
      </c>
      <c r="M88" s="8"/>
      <c r="N88" s="21">
        <f t="shared" si="1"/>
        <v>295</v>
      </c>
      <c r="O88" s="44">
        <v>229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229</v>
      </c>
      <c r="V88" s="45">
        <v>-66</v>
      </c>
      <c r="W88" s="41">
        <v>1.2882096069868996</v>
      </c>
      <c r="X88" s="46"/>
      <c r="Y88" s="46"/>
    </row>
    <row r="89" spans="1:27">
      <c r="A89" s="29" t="s">
        <v>1123</v>
      </c>
      <c r="B89" s="30" t="s">
        <v>356</v>
      </c>
      <c r="C89" s="17" t="s">
        <v>127</v>
      </c>
      <c r="D89" s="24" t="s">
        <v>128</v>
      </c>
      <c r="E89" s="23"/>
      <c r="F89" s="19">
        <v>3215</v>
      </c>
      <c r="G89" s="21">
        <v>3856</v>
      </c>
      <c r="H89" s="21">
        <v>4252</v>
      </c>
      <c r="I89" s="213">
        <f>VLOOKUP(C89,'202310-202403出荷数total2403220951'!B:F,5,0)</f>
        <v>2413</v>
      </c>
      <c r="J89" s="203">
        <f>VLOOKUP(C89,'出荷数2307～2406total241008110618'!B:F,5,0)</f>
        <v>4143</v>
      </c>
      <c r="K89" s="214">
        <f>VLOOKUP(C89,'出荷数2407-2506total250730101950'!B:F,5,0)</f>
        <v>6112</v>
      </c>
      <c r="L89" s="203">
        <f>VLOOKUP(C:C,total251219111800!B:F,5,0)</f>
        <v>2918</v>
      </c>
      <c r="M89" s="8"/>
      <c r="N89" s="21">
        <f t="shared" si="1"/>
        <v>2918</v>
      </c>
      <c r="O89" s="44">
        <v>3366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3366</v>
      </c>
      <c r="V89" s="45">
        <v>448</v>
      </c>
      <c r="W89" s="41">
        <v>0.86690433749257279</v>
      </c>
      <c r="X89" s="46"/>
      <c r="Y89" s="46"/>
    </row>
    <row r="90" spans="1:27" s="231" customFormat="1">
      <c r="A90" s="223" t="s">
        <v>3768</v>
      </c>
      <c r="B90" s="224" t="s">
        <v>356</v>
      </c>
      <c r="C90" s="225" t="s">
        <v>235</v>
      </c>
      <c r="D90" s="226" t="s">
        <v>236</v>
      </c>
      <c r="E90" s="225"/>
      <c r="F90" s="225">
        <v>102</v>
      </c>
      <c r="G90" s="227">
        <v>340</v>
      </c>
      <c r="H90" s="227">
        <v>49</v>
      </c>
      <c r="I90" s="8">
        <f>VLOOKUP(C90,'202310-202403出荷数total2403220951'!B:F,5,0)</f>
        <v>6</v>
      </c>
      <c r="J90" s="203">
        <f>VLOOKUP(C90,'出荷数2307～2406total241008110618'!B:F,5,0)</f>
        <v>434</v>
      </c>
      <c r="K90" s="214" t="e">
        <f>VLOOKUP(C90,'出荷数2407-2506total250730101950'!B:F,5,0)</f>
        <v>#N/A</v>
      </c>
      <c r="L90" s="203" t="e">
        <f>VLOOKUP(C:C,total251219111800!B:F,5,0)</f>
        <v>#N/A</v>
      </c>
      <c r="M90" s="8"/>
      <c r="N90" s="21" t="e">
        <f t="shared" si="1"/>
        <v>#N/A</v>
      </c>
      <c r="O90" s="227">
        <v>0</v>
      </c>
      <c r="P90" s="227">
        <v>0</v>
      </c>
      <c r="Q90" s="44">
        <v>0</v>
      </c>
      <c r="R90" s="227">
        <v>0</v>
      </c>
      <c r="S90" s="227">
        <v>0</v>
      </c>
      <c r="T90" s="228">
        <v>0</v>
      </c>
      <c r="U90" s="228">
        <v>0</v>
      </c>
      <c r="V90" s="228" t="e">
        <v>#N/A</v>
      </c>
      <c r="W90" s="229" t="e">
        <v>#N/A</v>
      </c>
      <c r="X90" s="230"/>
      <c r="Y90" s="230"/>
      <c r="Z90" s="232"/>
      <c r="AA90" s="232"/>
    </row>
    <row r="91" spans="1:27">
      <c r="A91" s="29" t="s">
        <v>1125</v>
      </c>
      <c r="B91" s="30" t="s">
        <v>356</v>
      </c>
      <c r="C91" s="7" t="s">
        <v>221</v>
      </c>
      <c r="D91" s="20" t="s">
        <v>222</v>
      </c>
      <c r="E91" s="19"/>
      <c r="F91" s="19">
        <v>1538</v>
      </c>
      <c r="G91" s="21">
        <v>2587</v>
      </c>
      <c r="H91" s="21">
        <v>571</v>
      </c>
      <c r="I91" s="8">
        <f>VLOOKUP(C91,'202310-202403出荷数total2403220951'!B:F,5,0)</f>
        <v>874</v>
      </c>
      <c r="J91" s="203">
        <f>VLOOKUP(C91,'出荷数2307～2406total241008110618'!B:F,5,0)</f>
        <v>1045</v>
      </c>
      <c r="K91" s="214">
        <f>VLOOKUP(C91,'出荷数2407-2506total250730101950'!B:F,5,0)</f>
        <v>429</v>
      </c>
      <c r="L91" s="203">
        <f>VLOOKUP(C:C,total251219111800!B:F,5,0)</f>
        <v>22</v>
      </c>
      <c r="M91" s="211">
        <v>1400</v>
      </c>
      <c r="N91" s="211">
        <v>1400</v>
      </c>
      <c r="O91" s="44">
        <v>4406</v>
      </c>
      <c r="P91" s="44">
        <v>0</v>
      </c>
      <c r="Q91" s="44">
        <v>0</v>
      </c>
      <c r="R91" s="44">
        <v>0</v>
      </c>
      <c r="S91" s="44">
        <v>0</v>
      </c>
      <c r="T91" s="45">
        <v>0</v>
      </c>
      <c r="U91" s="45">
        <v>4406</v>
      </c>
      <c r="V91" s="45">
        <v>3006</v>
      </c>
      <c r="W91" s="41">
        <v>0.31774852473899229</v>
      </c>
      <c r="X91" s="46"/>
      <c r="Y91" s="46"/>
    </row>
    <row r="92" spans="1:27" ht="15" customHeight="1">
      <c r="A92" s="29" t="s">
        <v>1127</v>
      </c>
      <c r="B92" s="30" t="s">
        <v>356</v>
      </c>
      <c r="C92" s="7" t="s">
        <v>203</v>
      </c>
      <c r="D92" s="7" t="s">
        <v>204</v>
      </c>
      <c r="E92" s="6"/>
      <c r="F92" s="6">
        <v>8125</v>
      </c>
      <c r="G92" s="8">
        <v>7398</v>
      </c>
      <c r="H92" s="21">
        <v>4528</v>
      </c>
      <c r="I92" s="8">
        <f>VLOOKUP(C92,'202310-202403出荷数total2403220951'!B:F,5,0)</f>
        <v>1614</v>
      </c>
      <c r="J92" s="203">
        <f>VLOOKUP(C92,'出荷数2307～2406total241008110618'!B:F,5,0)</f>
        <v>3692</v>
      </c>
      <c r="K92" s="214">
        <f>VLOOKUP(C92,'出荷数2407-2506total250730101950'!B:F,5,0)</f>
        <v>3180</v>
      </c>
      <c r="L92" s="203">
        <f>VLOOKUP(C:C,total251219111800!B:F,5,0)</f>
        <v>1448</v>
      </c>
      <c r="M92" s="8"/>
      <c r="N92" s="21">
        <f t="shared" si="1"/>
        <v>1448</v>
      </c>
      <c r="O92" s="44">
        <v>5141</v>
      </c>
      <c r="P92" s="44">
        <v>870</v>
      </c>
      <c r="Q92" s="44">
        <v>40</v>
      </c>
      <c r="R92" s="44">
        <v>0</v>
      </c>
      <c r="S92" s="44">
        <v>1320</v>
      </c>
      <c r="T92" s="45">
        <v>-450</v>
      </c>
      <c r="U92" s="45">
        <v>3861</v>
      </c>
      <c r="V92" s="45">
        <v>2413</v>
      </c>
      <c r="W92" s="41">
        <v>0.24089169855265347</v>
      </c>
      <c r="X92" s="46"/>
      <c r="Y92" s="46"/>
    </row>
    <row r="93" spans="1:27" s="152" customFormat="1" ht="18.600000000000001" customHeight="1">
      <c r="A93" s="144" t="s">
        <v>1128</v>
      </c>
      <c r="B93" s="145" t="s">
        <v>356</v>
      </c>
      <c r="C93" s="147" t="s">
        <v>2895</v>
      </c>
      <c r="D93" s="147" t="s">
        <v>2896</v>
      </c>
      <c r="E93" s="146"/>
      <c r="F93" s="146">
        <v>0</v>
      </c>
      <c r="G93" s="148">
        <v>5</v>
      </c>
      <c r="H93" s="21">
        <v>904</v>
      </c>
      <c r="I93" s="8" t="e">
        <f>VLOOKUP(C93,'202310-202403出荷数total2403220951'!B:F,5,0)</f>
        <v>#N/A</v>
      </c>
      <c r="J93" s="203" t="e">
        <f>VLOOKUP(C93,'出荷数2307～2406total241008110618'!B:F,5,0)</f>
        <v>#N/A</v>
      </c>
      <c r="K93" s="214" t="e">
        <f>VLOOKUP(C93,'出荷数2407-2506total250730101950'!B:F,5,0)</f>
        <v>#N/A</v>
      </c>
      <c r="L93" s="203" t="e">
        <f>VLOOKUP(C:C,total251219111800!B:F,5,0)</f>
        <v>#N/A</v>
      </c>
      <c r="M93" s="211">
        <v>380</v>
      </c>
      <c r="N93" s="211">
        <v>380</v>
      </c>
      <c r="O93" s="148">
        <v>781</v>
      </c>
      <c r="P93" s="148">
        <v>0</v>
      </c>
      <c r="Q93" s="44">
        <v>0</v>
      </c>
      <c r="R93" s="148">
        <v>0</v>
      </c>
      <c r="S93" s="148">
        <v>0</v>
      </c>
      <c r="T93" s="149">
        <v>0</v>
      </c>
      <c r="U93" s="149">
        <v>781</v>
      </c>
      <c r="V93" s="149">
        <v>401</v>
      </c>
      <c r="W93" s="150">
        <v>0.48655569782330343</v>
      </c>
      <c r="X93" s="151"/>
      <c r="Y93" s="151"/>
      <c r="Z93" s="191"/>
      <c r="AA93" s="191"/>
    </row>
    <row r="94" spans="1:27" s="152" customFormat="1" ht="18.600000000000001" customHeight="1">
      <c r="A94" s="206" t="s">
        <v>1129</v>
      </c>
      <c r="B94" s="207" t="s">
        <v>356</v>
      </c>
      <c r="C94" s="208" t="s">
        <v>2890</v>
      </c>
      <c r="D94" s="208" t="s">
        <v>2891</v>
      </c>
      <c r="E94" s="209"/>
      <c r="F94" s="209">
        <v>684</v>
      </c>
      <c r="G94" s="210">
        <v>626</v>
      </c>
      <c r="H94" s="21">
        <v>772</v>
      </c>
      <c r="I94" s="8">
        <f>VLOOKUP(C94,'202310-202403出荷数total2403220951'!B:F,5,0)</f>
        <v>81</v>
      </c>
      <c r="J94" s="203">
        <f>VLOOKUP(C94,'出荷数2307～2406total241008110618'!B:F,5,0)</f>
        <v>221</v>
      </c>
      <c r="K94" s="214" t="e">
        <f>VLOOKUP(C94,'出荷数2407-2506total250730101950'!B:F,5,0)</f>
        <v>#N/A</v>
      </c>
      <c r="L94" s="203" t="e">
        <f>VLOOKUP(C:C,total251219111800!B:F,5,0)</f>
        <v>#N/A</v>
      </c>
      <c r="M94" s="8"/>
      <c r="N94" s="21" t="e">
        <f t="shared" si="1"/>
        <v>#N/A</v>
      </c>
      <c r="O94" s="148">
        <v>3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3</v>
      </c>
      <c r="V94" s="149" t="e">
        <v>#N/A</v>
      </c>
      <c r="W94" s="150" t="e">
        <v>#N/A</v>
      </c>
      <c r="X94" s="151"/>
      <c r="Y94" s="151"/>
      <c r="Z94" s="191"/>
      <c r="AA94" s="191"/>
    </row>
    <row r="95" spans="1:27">
      <c r="A95" s="29" t="s">
        <v>1130</v>
      </c>
      <c r="B95" s="30" t="s">
        <v>356</v>
      </c>
      <c r="C95" s="6" t="s">
        <v>98</v>
      </c>
      <c r="D95" s="20" t="s">
        <v>97</v>
      </c>
      <c r="E95" s="19" t="s">
        <v>93</v>
      </c>
      <c r="F95" s="19">
        <v>4518</v>
      </c>
      <c r="G95" s="21">
        <v>3870</v>
      </c>
      <c r="H95" s="21">
        <v>3467</v>
      </c>
      <c r="I95" s="8">
        <f>VLOOKUP(C95,'202310-202403出荷数total2403220951'!B:F,5,0)</f>
        <v>1429</v>
      </c>
      <c r="J95" s="203">
        <f>VLOOKUP(C95,'出荷数2307～2406total241008110618'!B:F,5,0)</f>
        <v>3078</v>
      </c>
      <c r="K95" s="214">
        <f>VLOOKUP(C95,'出荷数2407-2506total250730101950'!B:F,5,0)</f>
        <v>3161</v>
      </c>
      <c r="L95" s="203">
        <f>VLOOKUP(C:C,total251219111800!B:F,5,0)</f>
        <v>1695</v>
      </c>
      <c r="M95" s="8"/>
      <c r="N95" s="211">
        <v>881</v>
      </c>
      <c r="O95" s="44">
        <v>273</v>
      </c>
      <c r="P95" s="44">
        <v>0</v>
      </c>
      <c r="Q95" s="44">
        <v>3000</v>
      </c>
      <c r="R95" s="44">
        <v>0</v>
      </c>
      <c r="S95" s="44">
        <v>0</v>
      </c>
      <c r="T95" s="45">
        <v>0</v>
      </c>
      <c r="U95" s="45">
        <v>3273</v>
      </c>
      <c r="V95" s="45">
        <v>2392</v>
      </c>
      <c r="W95" s="41">
        <v>3.2271062271062272</v>
      </c>
      <c r="X95" s="46"/>
      <c r="Y95" s="46"/>
    </row>
    <row r="96" spans="1:27">
      <c r="A96" s="29" t="s">
        <v>1131</v>
      </c>
      <c r="B96" s="30" t="s">
        <v>356</v>
      </c>
      <c r="C96" s="6" t="s">
        <v>231</v>
      </c>
      <c r="D96" s="20" t="s">
        <v>232</v>
      </c>
      <c r="E96" s="19"/>
      <c r="F96" s="19">
        <v>12335</v>
      </c>
      <c r="G96" s="21">
        <v>8441</v>
      </c>
      <c r="H96" s="21">
        <v>3599</v>
      </c>
      <c r="I96" s="213">
        <f>VLOOKUP(C96,'202310-202403出荷数total2403220951'!B:F,5,0)</f>
        <v>3021</v>
      </c>
      <c r="J96" s="203">
        <f>VLOOKUP(C96,'出荷数2307～2406total241008110618'!B:F,5,0)</f>
        <v>4038</v>
      </c>
      <c r="K96" s="214">
        <f>VLOOKUP(C96,'出荷数2407-2506total250730101950'!B:F,5,0)</f>
        <v>1769</v>
      </c>
      <c r="L96" s="203">
        <f>VLOOKUP(C:C,total251219111800!B:F,5,0)</f>
        <v>560</v>
      </c>
      <c r="M96" s="8"/>
      <c r="N96" s="21">
        <f t="shared" si="1"/>
        <v>560</v>
      </c>
      <c r="O96" s="44">
        <v>8715</v>
      </c>
      <c r="P96" s="44">
        <v>1500</v>
      </c>
      <c r="Q96" s="44">
        <v>0</v>
      </c>
      <c r="R96" s="44">
        <v>0</v>
      </c>
      <c r="S96" s="44">
        <v>1500</v>
      </c>
      <c r="T96" s="45">
        <v>0</v>
      </c>
      <c r="U96" s="45">
        <v>7215</v>
      </c>
      <c r="V96" s="45">
        <v>6655</v>
      </c>
      <c r="W96" s="41">
        <v>5.4821341164953498E-2</v>
      </c>
      <c r="X96" s="46"/>
      <c r="Y96" s="46"/>
    </row>
    <row r="97" spans="1:27">
      <c r="A97" s="29" t="s">
        <v>1132</v>
      </c>
      <c r="B97" s="30" t="s">
        <v>356</v>
      </c>
      <c r="C97" s="6" t="s">
        <v>117</v>
      </c>
      <c r="D97" s="20" t="s">
        <v>115</v>
      </c>
      <c r="E97" s="19" t="s">
        <v>118</v>
      </c>
      <c r="F97" s="19">
        <v>2663</v>
      </c>
      <c r="G97" s="21">
        <v>4626</v>
      </c>
      <c r="H97" s="21">
        <v>4263</v>
      </c>
      <c r="I97" s="8">
        <f>VLOOKUP(C97,'202310-202403出荷数total2403220951'!B:F,5,0)</f>
        <v>1415</v>
      </c>
      <c r="J97" s="203">
        <f>VLOOKUP(C97,'出荷数2307～2406total241008110618'!B:F,5,0)</f>
        <v>2582</v>
      </c>
      <c r="K97" s="214">
        <f>VLOOKUP(C97,'出荷数2407-2506total250730101950'!B:F,5,0)</f>
        <v>2814</v>
      </c>
      <c r="L97" s="203">
        <f>VLOOKUP(C:C,total251219111800!B:F,5,0)</f>
        <v>1960</v>
      </c>
      <c r="M97" s="8"/>
      <c r="N97" s="21">
        <f t="shared" si="1"/>
        <v>1960</v>
      </c>
      <c r="O97" s="44">
        <v>4320</v>
      </c>
      <c r="P97" s="44">
        <v>500</v>
      </c>
      <c r="Q97" s="44">
        <v>0</v>
      </c>
      <c r="R97" s="44">
        <v>0</v>
      </c>
      <c r="S97" s="44">
        <v>500</v>
      </c>
      <c r="T97" s="45">
        <v>0</v>
      </c>
      <c r="U97" s="45">
        <v>3820</v>
      </c>
      <c r="V97" s="45">
        <v>1860</v>
      </c>
      <c r="W97" s="41">
        <v>0.40663900414937759</v>
      </c>
      <c r="X97" s="46"/>
      <c r="Y97" s="46"/>
    </row>
    <row r="98" spans="1:27">
      <c r="A98" s="29" t="s">
        <v>1133</v>
      </c>
      <c r="B98" s="30" t="s">
        <v>356</v>
      </c>
      <c r="C98" s="17" t="s">
        <v>57</v>
      </c>
      <c r="D98" s="18" t="s">
        <v>58</v>
      </c>
      <c r="E98" s="17"/>
      <c r="F98" s="6">
        <v>3167</v>
      </c>
      <c r="G98" s="8">
        <v>3686</v>
      </c>
      <c r="H98" s="8">
        <v>4490</v>
      </c>
      <c r="I98" s="8">
        <f>VLOOKUP(C98,'202310-202403出荷数total2403220951'!B:F,5,0)</f>
        <v>1027</v>
      </c>
      <c r="J98" s="8">
        <f>VLOOKUP(C98,'出荷数2307～2406total241008110618'!B:F,5,0)</f>
        <v>2480</v>
      </c>
      <c r="K98" s="214">
        <f>VLOOKUP(C98,'出荷数2407-2506total250730101950'!B:F,5,0)</f>
        <v>1578</v>
      </c>
      <c r="L98" s="203">
        <f>VLOOKUP(C:C,total251219111800!B:F,5,0)</f>
        <v>247</v>
      </c>
      <c r="M98" s="8"/>
      <c r="N98" s="21">
        <f t="shared" si="1"/>
        <v>247</v>
      </c>
      <c r="O98" s="44">
        <v>2773</v>
      </c>
      <c r="P98" s="44">
        <v>0</v>
      </c>
      <c r="Q98" s="44">
        <v>0</v>
      </c>
      <c r="R98" s="44">
        <v>0</v>
      </c>
      <c r="S98" s="44">
        <v>100</v>
      </c>
      <c r="T98" s="45">
        <v>-100</v>
      </c>
      <c r="U98" s="45">
        <v>2673</v>
      </c>
      <c r="V98" s="45">
        <v>2426</v>
      </c>
      <c r="W98" s="204">
        <v>8.9073205914172379E-2</v>
      </c>
      <c r="X98" s="190"/>
      <c r="Y98" s="190"/>
    </row>
    <row r="99" spans="1:27">
      <c r="A99" s="29" t="s">
        <v>1134</v>
      </c>
      <c r="B99" s="30" t="s">
        <v>356</v>
      </c>
      <c r="C99" s="6" t="s">
        <v>245</v>
      </c>
      <c r="D99" s="20" t="s">
        <v>246</v>
      </c>
      <c r="E99" s="19" t="s">
        <v>247</v>
      </c>
      <c r="F99" s="19">
        <v>5717</v>
      </c>
      <c r="G99" s="21" t="s">
        <v>2945</v>
      </c>
      <c r="H99" s="21">
        <v>3844</v>
      </c>
      <c r="I99" s="8">
        <f>VLOOKUP(C99,'202310-202403出荷数total2403220951'!B:F,5,0)</f>
        <v>1058</v>
      </c>
      <c r="J99" s="203">
        <f>VLOOKUP(C99,'出荷数2307～2406total241008110618'!B:F,5,0)</f>
        <v>2412</v>
      </c>
      <c r="K99" s="214">
        <f>VLOOKUP(C99,'出荷数2407-2506total250730101950'!B:F,5,0)</f>
        <v>2874</v>
      </c>
      <c r="L99" s="203">
        <f>VLOOKUP(C:C,total251219111800!B:F,5,0)</f>
        <v>1317</v>
      </c>
      <c r="M99" s="8"/>
      <c r="N99" s="21">
        <f t="shared" si="1"/>
        <v>1317</v>
      </c>
      <c r="O99" s="44">
        <v>2122</v>
      </c>
      <c r="P99" s="44">
        <v>240</v>
      </c>
      <c r="Q99" s="44">
        <v>0</v>
      </c>
      <c r="R99" s="44">
        <v>0</v>
      </c>
      <c r="S99" s="44">
        <v>240</v>
      </c>
      <c r="T99" s="45">
        <v>0</v>
      </c>
      <c r="U99" s="45">
        <v>1882</v>
      </c>
      <c r="V99" s="45">
        <v>565</v>
      </c>
      <c r="W99" s="41">
        <v>0.55757832345469938</v>
      </c>
      <c r="X99" s="46"/>
      <c r="Y99" s="46"/>
    </row>
    <row r="100" spans="1:27">
      <c r="A100" s="29" t="s">
        <v>3940</v>
      </c>
      <c r="B100" s="30" t="s">
        <v>356</v>
      </c>
      <c r="C100" s="6" t="s">
        <v>69</v>
      </c>
      <c r="D100" s="20" t="s">
        <v>70</v>
      </c>
      <c r="E100" s="19"/>
      <c r="F100" s="19">
        <v>15469</v>
      </c>
      <c r="G100" s="21">
        <v>8369</v>
      </c>
      <c r="H100" s="21">
        <v>9994</v>
      </c>
      <c r="I100" s="8">
        <f>VLOOKUP(C100,'202310-202403出荷数total2403220951'!B:F,5,0)</f>
        <v>2524</v>
      </c>
      <c r="J100" s="203">
        <f>VLOOKUP(C100,'出荷数2307～2406total241008110618'!B:F,5,0)</f>
        <v>7246</v>
      </c>
      <c r="K100" s="214">
        <f>VLOOKUP(C100,'出荷数2407-2506total250730101950'!B:F,5,0)</f>
        <v>19015</v>
      </c>
      <c r="L100" s="203">
        <f>VLOOKUP(C:C,total251219111800!B:F,5,0)</f>
        <v>3771</v>
      </c>
      <c r="M100" s="213">
        <v>4500</v>
      </c>
      <c r="N100" s="211">
        <v>3000</v>
      </c>
      <c r="O100" s="44">
        <v>7083</v>
      </c>
      <c r="P100" s="44">
        <v>6470</v>
      </c>
      <c r="Q100" s="44">
        <v>3000</v>
      </c>
      <c r="R100" s="44">
        <v>0</v>
      </c>
      <c r="S100" s="44">
        <v>6470</v>
      </c>
      <c r="T100" s="45">
        <v>0</v>
      </c>
      <c r="U100" s="45">
        <v>3613</v>
      </c>
      <c r="V100" s="45">
        <v>613</v>
      </c>
      <c r="W100" s="41">
        <v>0.22135320593226593</v>
      </c>
      <c r="X100" s="46"/>
      <c r="Y100" s="46"/>
    </row>
    <row r="101" spans="1:27">
      <c r="A101" s="29" t="s">
        <v>1136</v>
      </c>
      <c r="B101" s="30" t="s">
        <v>356</v>
      </c>
      <c r="C101" s="6" t="s">
        <v>73</v>
      </c>
      <c r="D101" s="20" t="s">
        <v>74</v>
      </c>
      <c r="E101" s="19"/>
      <c r="F101" s="19">
        <v>11345</v>
      </c>
      <c r="G101" s="21">
        <v>11456</v>
      </c>
      <c r="H101" s="21">
        <v>10589</v>
      </c>
      <c r="I101" s="8">
        <f>VLOOKUP(C101,'202310-202403出荷数total2403220951'!B:F,5,0)</f>
        <v>5132</v>
      </c>
      <c r="J101" s="203">
        <f>VLOOKUP(C101,'出荷数2307～2406total241008110618'!B:F,5,0)</f>
        <v>11201</v>
      </c>
      <c r="K101" s="214">
        <f>VLOOKUP(C101,'出荷数2407-2506total250730101950'!B:F,5,0)</f>
        <v>9515</v>
      </c>
      <c r="L101" s="203">
        <f>VLOOKUP(C:C,total251219111800!B:F,5,0)</f>
        <v>3579</v>
      </c>
      <c r="M101" s="8"/>
      <c r="N101" s="21">
        <f t="shared" si="1"/>
        <v>3579</v>
      </c>
      <c r="O101" s="44">
        <v>4101</v>
      </c>
      <c r="P101" s="44">
        <v>0</v>
      </c>
      <c r="Q101" s="44">
        <v>0</v>
      </c>
      <c r="R101" s="44">
        <v>0</v>
      </c>
      <c r="S101" s="44">
        <v>0</v>
      </c>
      <c r="T101" s="45">
        <v>0</v>
      </c>
      <c r="U101" s="45">
        <v>4101</v>
      </c>
      <c r="V101" s="45">
        <v>522</v>
      </c>
      <c r="W101" s="41">
        <v>0.87271397220190194</v>
      </c>
      <c r="X101" s="233" t="s">
        <v>4423</v>
      </c>
      <c r="Y101" s="233"/>
    </row>
    <row r="102" spans="1:27">
      <c r="A102" s="29" t="s">
        <v>1137</v>
      </c>
      <c r="B102" s="30" t="s">
        <v>356</v>
      </c>
      <c r="C102" s="6" t="s">
        <v>32</v>
      </c>
      <c r="D102" s="20" t="s">
        <v>33</v>
      </c>
      <c r="E102" s="19"/>
      <c r="F102" s="19">
        <v>8606</v>
      </c>
      <c r="G102" s="21">
        <v>6179</v>
      </c>
      <c r="H102" s="21">
        <v>5499</v>
      </c>
      <c r="I102" s="213">
        <f>VLOOKUP(C102,'202310-202403出荷数total2403220951'!B:F,5,0)</f>
        <v>6647</v>
      </c>
      <c r="J102" s="203">
        <f>VLOOKUP(C102,'出荷数2307～2406total241008110618'!B:F,5,0)</f>
        <v>8684</v>
      </c>
      <c r="K102" s="214">
        <f>VLOOKUP(C102,'出荷数2407-2506total250730101950'!B:F,5,0)</f>
        <v>11321</v>
      </c>
      <c r="L102" s="203">
        <f>VLOOKUP(C:C,total251219111800!B:F,5,0)</f>
        <v>3855</v>
      </c>
      <c r="M102" s="211">
        <v>5000</v>
      </c>
      <c r="N102" s="211">
        <v>5000</v>
      </c>
      <c r="O102" s="44">
        <v>9103</v>
      </c>
      <c r="P102" s="44">
        <v>0</v>
      </c>
      <c r="Q102" s="44">
        <v>0</v>
      </c>
      <c r="R102" s="44">
        <v>0</v>
      </c>
      <c r="S102" s="44">
        <v>200</v>
      </c>
      <c r="T102" s="45">
        <v>-200</v>
      </c>
      <c r="U102" s="45">
        <v>8903</v>
      </c>
      <c r="V102" s="45">
        <v>3903</v>
      </c>
      <c r="W102" s="41">
        <v>0.54926947160276829</v>
      </c>
      <c r="X102" s="46"/>
      <c r="Y102" s="46"/>
    </row>
    <row r="103" spans="1:27">
      <c r="A103" s="29" t="s">
        <v>1138</v>
      </c>
      <c r="B103" s="30" t="s">
        <v>356</v>
      </c>
      <c r="C103" s="6" t="s">
        <v>34</v>
      </c>
      <c r="D103" s="20" t="s">
        <v>35</v>
      </c>
      <c r="E103" s="19"/>
      <c r="F103" s="19">
        <v>26448</v>
      </c>
      <c r="G103" s="21">
        <v>15181</v>
      </c>
      <c r="H103" s="21">
        <v>9247</v>
      </c>
      <c r="I103" s="213">
        <f>VLOOKUP(C103,'202310-202403出荷数total2403220951'!B:F,5,0)</f>
        <v>6431</v>
      </c>
      <c r="J103" s="203">
        <f>VLOOKUP(C103,'出荷数2307～2406total241008110618'!B:F,5,0)</f>
        <v>11660</v>
      </c>
      <c r="K103" s="214">
        <f>VLOOKUP(C103,'出荷数2407-2506total250730101950'!B:F,5,0)</f>
        <v>12559</v>
      </c>
      <c r="L103" s="203">
        <f>VLOOKUP(C:C,total251219111800!B:F,5,0)</f>
        <v>2387</v>
      </c>
      <c r="M103" s="8"/>
      <c r="N103" s="21">
        <f t="shared" si="1"/>
        <v>2387</v>
      </c>
      <c r="O103" s="44">
        <v>16164</v>
      </c>
      <c r="P103" s="44">
        <v>8940</v>
      </c>
      <c r="Q103" s="44">
        <v>0</v>
      </c>
      <c r="R103" s="44">
        <v>0</v>
      </c>
      <c r="S103" s="44">
        <v>11240</v>
      </c>
      <c r="T103" s="45">
        <v>-2300</v>
      </c>
      <c r="U103" s="45">
        <v>4924</v>
      </c>
      <c r="V103" s="45">
        <v>2537</v>
      </c>
      <c r="W103" s="41">
        <v>9.5084448693435311E-2</v>
      </c>
      <c r="X103" s="46"/>
      <c r="Y103" s="46"/>
    </row>
    <row r="104" spans="1:27">
      <c r="A104" s="29" t="s">
        <v>1139</v>
      </c>
      <c r="B104" s="30" t="s">
        <v>356</v>
      </c>
      <c r="C104" s="6" t="s">
        <v>96</v>
      </c>
      <c r="D104" s="20" t="s">
        <v>97</v>
      </c>
      <c r="E104" s="19" t="s">
        <v>85</v>
      </c>
      <c r="F104" s="19">
        <v>4987</v>
      </c>
      <c r="G104" s="21">
        <v>4565</v>
      </c>
      <c r="H104" s="21">
        <v>4296</v>
      </c>
      <c r="I104" s="8">
        <f>VLOOKUP(C104,'202310-202403出荷数total2403220951'!B:F,5,0)</f>
        <v>1913</v>
      </c>
      <c r="J104" s="203">
        <f>VLOOKUP(C104,'出荷数2307～2406total241008110618'!B:F,5,0)</f>
        <v>4111</v>
      </c>
      <c r="K104" s="214">
        <f>VLOOKUP(C104,'出荷数2407-2506total250730101950'!B:F,5,0)</f>
        <v>4487</v>
      </c>
      <c r="L104" s="203">
        <f>VLOOKUP(C:C,total251219111800!B:F,5,0)</f>
        <v>2114</v>
      </c>
      <c r="M104" s="8"/>
      <c r="N104" s="211">
        <v>1099</v>
      </c>
      <c r="O104" s="44">
        <v>1910</v>
      </c>
      <c r="P104" s="44">
        <v>0</v>
      </c>
      <c r="Q104" s="44">
        <v>0</v>
      </c>
      <c r="R104" s="44">
        <v>0</v>
      </c>
      <c r="S104" s="44">
        <v>0</v>
      </c>
      <c r="T104" s="45">
        <v>0</v>
      </c>
      <c r="U104" s="45">
        <v>1910</v>
      </c>
      <c r="V104" s="45">
        <v>811</v>
      </c>
      <c r="W104" s="41">
        <v>0.57539267015706808</v>
      </c>
      <c r="X104" s="46"/>
      <c r="Y104" s="46"/>
    </row>
    <row r="105" spans="1:27">
      <c r="A105" s="29" t="s">
        <v>659</v>
      </c>
      <c r="B105" s="30" t="s">
        <v>356</v>
      </c>
      <c r="C105" s="6" t="s">
        <v>104</v>
      </c>
      <c r="D105" s="20" t="s">
        <v>105</v>
      </c>
      <c r="E105" s="19" t="s">
        <v>85</v>
      </c>
      <c r="F105" s="19">
        <v>4469</v>
      </c>
      <c r="G105" s="21">
        <v>3561</v>
      </c>
      <c r="H105" s="21">
        <v>2720</v>
      </c>
      <c r="I105" s="8">
        <f>VLOOKUP(C105,'202310-202403出荷数total2403220951'!B:F,5,0)</f>
        <v>1133</v>
      </c>
      <c r="J105" s="203">
        <f>VLOOKUP(C105,'出荷数2307～2406total241008110618'!B:F,5,0)</f>
        <v>2199</v>
      </c>
      <c r="K105" s="214">
        <f>VLOOKUP(C105,'出荷数2407-2506total250730101950'!B:F,5,0)</f>
        <v>1800</v>
      </c>
      <c r="L105" s="203">
        <f>VLOOKUP(C:C,total251219111800!B:F,5,0)</f>
        <v>836</v>
      </c>
      <c r="M105" s="8"/>
      <c r="N105" s="211">
        <v>400</v>
      </c>
      <c r="O105" s="44">
        <v>1151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1151</v>
      </c>
      <c r="V105" s="45">
        <v>751</v>
      </c>
      <c r="W105" s="41">
        <v>0.34752389226759339</v>
      </c>
      <c r="X105" s="46"/>
      <c r="Y105" s="46"/>
    </row>
    <row r="106" spans="1:27" s="268" customFormat="1">
      <c r="A106" s="260" t="s">
        <v>1140</v>
      </c>
      <c r="B106" s="261" t="s">
        <v>356</v>
      </c>
      <c r="C106" s="262" t="s">
        <v>139</v>
      </c>
      <c r="D106" s="263" t="s">
        <v>140</v>
      </c>
      <c r="E106" s="262"/>
      <c r="F106" s="262">
        <v>3436</v>
      </c>
      <c r="G106" s="264">
        <v>2428</v>
      </c>
      <c r="H106" s="264">
        <v>1183</v>
      </c>
      <c r="I106" s="264">
        <f>VLOOKUP(C106,'202310-202403出荷数total2403220951'!B:F,5,0)</f>
        <v>497</v>
      </c>
      <c r="J106" s="264">
        <f>VLOOKUP(C106,'出荷数2307～2406total241008110618'!B:F,5,0)</f>
        <v>844</v>
      </c>
      <c r="K106" s="214">
        <f>VLOOKUP(C106,'出荷数2407-2506total250730101950'!B:F,5,0)</f>
        <v>234</v>
      </c>
      <c r="L106" s="203">
        <f>VLOOKUP(C:C,total251219111800!B:F,5,0)</f>
        <v>78</v>
      </c>
      <c r="M106" s="8"/>
      <c r="N106" s="21">
        <f t="shared" si="1"/>
        <v>78</v>
      </c>
      <c r="O106" s="264">
        <v>121</v>
      </c>
      <c r="P106" s="264">
        <v>0</v>
      </c>
      <c r="Q106" s="264">
        <v>0</v>
      </c>
      <c r="R106" s="264">
        <v>0</v>
      </c>
      <c r="S106" s="264">
        <v>0</v>
      </c>
      <c r="T106" s="265">
        <v>0</v>
      </c>
      <c r="U106" s="265">
        <v>121</v>
      </c>
      <c r="V106" s="265">
        <v>43</v>
      </c>
      <c r="W106" s="266">
        <v>0.64462809917355368</v>
      </c>
      <c r="X106" s="267"/>
      <c r="Y106" s="267"/>
      <c r="Z106" s="37"/>
      <c r="AA106" s="37"/>
    </row>
    <row r="107" spans="1:27">
      <c r="A107" s="29" t="s">
        <v>1141</v>
      </c>
      <c r="B107" s="30" t="s">
        <v>356</v>
      </c>
      <c r="C107" s="6" t="s">
        <v>92</v>
      </c>
      <c r="D107" s="20" t="s">
        <v>90</v>
      </c>
      <c r="E107" s="19" t="s">
        <v>93</v>
      </c>
      <c r="F107" s="19">
        <v>3834</v>
      </c>
      <c r="G107" s="21">
        <v>3768</v>
      </c>
      <c r="H107" s="21">
        <v>3134</v>
      </c>
      <c r="I107" s="8">
        <f>VLOOKUP(C107,'202310-202403出荷数total2403220951'!B:F,5,0)</f>
        <v>1422</v>
      </c>
      <c r="J107" s="203">
        <f>VLOOKUP(C107,'出荷数2307～2406total241008110618'!B:F,5,0)</f>
        <v>2838</v>
      </c>
      <c r="K107" s="214">
        <f>VLOOKUP(C107,'出荷数2407-2506total250730101950'!B:F,5,0)</f>
        <v>2296</v>
      </c>
      <c r="L107" s="203">
        <f>VLOOKUP(C:C,total251219111800!B:F,5,0)</f>
        <v>950</v>
      </c>
      <c r="M107" s="8"/>
      <c r="N107" s="21">
        <f t="shared" si="1"/>
        <v>950</v>
      </c>
      <c r="O107" s="44">
        <v>5144</v>
      </c>
      <c r="P107" s="44">
        <v>0</v>
      </c>
      <c r="Q107" s="44">
        <v>0</v>
      </c>
      <c r="R107" s="44">
        <v>0</v>
      </c>
      <c r="S107" s="44">
        <v>0</v>
      </c>
      <c r="T107" s="45">
        <v>0</v>
      </c>
      <c r="U107" s="45">
        <v>5144</v>
      </c>
      <c r="V107" s="45">
        <v>4194</v>
      </c>
      <c r="W107" s="41">
        <v>0.18468118195956454</v>
      </c>
      <c r="X107" s="46"/>
      <c r="Y107" s="46"/>
    </row>
    <row r="108" spans="1:27">
      <c r="A108" s="29" t="s">
        <v>1142</v>
      </c>
      <c r="B108" s="30" t="s">
        <v>356</v>
      </c>
      <c r="C108" s="6" t="s">
        <v>174</v>
      </c>
      <c r="D108" s="20" t="s">
        <v>175</v>
      </c>
      <c r="E108" s="19" t="s">
        <v>176</v>
      </c>
      <c r="F108" s="19">
        <v>1141</v>
      </c>
      <c r="G108" s="21">
        <v>1380</v>
      </c>
      <c r="H108" s="21">
        <v>1568</v>
      </c>
      <c r="I108" s="8">
        <f>VLOOKUP(C108,'202310-202403出荷数total2403220951'!B:F,5,0)</f>
        <v>1204</v>
      </c>
      <c r="J108" s="203">
        <f>VLOOKUP(C108,'出荷数2307～2406total241008110618'!B:F,5,0)</f>
        <v>2134</v>
      </c>
      <c r="K108" s="214">
        <f>VLOOKUP(C108,'出荷数2407-2506total250730101950'!B:F,5,0)</f>
        <v>1204</v>
      </c>
      <c r="L108" s="203">
        <f>VLOOKUP(C:C,total251219111800!B:F,5,0)</f>
        <v>396</v>
      </c>
      <c r="M108" s="8"/>
      <c r="N108" s="21">
        <f t="shared" si="1"/>
        <v>396</v>
      </c>
      <c r="O108" s="44">
        <v>3256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3256</v>
      </c>
      <c r="V108" s="45">
        <v>2860</v>
      </c>
      <c r="W108" s="41">
        <v>0.12162162162162163</v>
      </c>
      <c r="X108" s="46"/>
      <c r="Y108" s="46"/>
    </row>
    <row r="109" spans="1:27">
      <c r="A109" s="29" t="s">
        <v>1143</v>
      </c>
      <c r="B109" s="30" t="s">
        <v>356</v>
      </c>
      <c r="C109" s="6" t="s">
        <v>227</v>
      </c>
      <c r="D109" s="20" t="s">
        <v>228</v>
      </c>
      <c r="E109" s="19"/>
      <c r="F109" s="19">
        <v>20122</v>
      </c>
      <c r="G109" s="21">
        <v>13815</v>
      </c>
      <c r="H109" s="21">
        <v>12730</v>
      </c>
      <c r="I109" s="8">
        <f>VLOOKUP(C109,'202310-202403出荷数total2403220951'!B:F,5,0)</f>
        <v>6615</v>
      </c>
      <c r="J109" s="203">
        <f>VLOOKUP(C109,'出荷数2307～2406total241008110618'!B:F,5,0)</f>
        <v>11025</v>
      </c>
      <c r="K109" s="214">
        <f>VLOOKUP(C109,'出荷数2407-2506total250730101950'!B:F,5,0)</f>
        <v>11632</v>
      </c>
      <c r="L109" s="203">
        <f>VLOOKUP(C:C,total251219111800!B:F,5,0)</f>
        <v>4051</v>
      </c>
      <c r="M109" s="8"/>
      <c r="N109" s="21">
        <f t="shared" si="1"/>
        <v>4051</v>
      </c>
      <c r="O109" s="44">
        <v>7969</v>
      </c>
      <c r="P109" s="44">
        <v>11100</v>
      </c>
      <c r="Q109" s="44">
        <v>3000</v>
      </c>
      <c r="R109" s="44">
        <v>0</v>
      </c>
      <c r="S109" s="44">
        <v>11100</v>
      </c>
      <c r="T109" s="45">
        <v>0</v>
      </c>
      <c r="U109" s="45">
        <v>-131</v>
      </c>
      <c r="V109" s="45">
        <v>-4182</v>
      </c>
      <c r="W109" s="41">
        <v>0.21243903718076459</v>
      </c>
      <c r="X109" s="46"/>
      <c r="Y109" s="46" t="s">
        <v>351</v>
      </c>
    </row>
    <row r="110" spans="1:27">
      <c r="A110" s="29" t="s">
        <v>1144</v>
      </c>
      <c r="B110" s="30" t="s">
        <v>356</v>
      </c>
      <c r="C110" s="7" t="s">
        <v>207</v>
      </c>
      <c r="D110" s="20" t="s">
        <v>208</v>
      </c>
      <c r="E110" s="19"/>
      <c r="F110" s="19">
        <v>2188</v>
      </c>
      <c r="G110" s="21">
        <v>2374</v>
      </c>
      <c r="H110" s="21">
        <v>3519</v>
      </c>
      <c r="I110" s="213">
        <f>VLOOKUP(C110,'202310-202403出荷数total2403220951'!B:F,5,0)</f>
        <v>3456</v>
      </c>
      <c r="J110" s="203">
        <f>VLOOKUP(C110,'出荷数2307～2406total241008110618'!B:F,5,0)</f>
        <v>6765</v>
      </c>
      <c r="K110" s="214">
        <f>VLOOKUP(C110,'出荷数2407-2506total250730101950'!B:F,5,0)</f>
        <v>6403</v>
      </c>
      <c r="L110" s="203">
        <f>VLOOKUP(C:C,total251219111800!B:F,5,0)</f>
        <v>2975</v>
      </c>
      <c r="M110" s="211">
        <v>2000</v>
      </c>
      <c r="N110" s="21">
        <f t="shared" si="1"/>
        <v>2975</v>
      </c>
      <c r="O110" s="44">
        <v>2227</v>
      </c>
      <c r="P110" s="44">
        <v>1410</v>
      </c>
      <c r="Q110" s="44">
        <v>3000</v>
      </c>
      <c r="R110" s="44">
        <v>0</v>
      </c>
      <c r="S110" s="44">
        <v>1710</v>
      </c>
      <c r="T110" s="45">
        <v>-300</v>
      </c>
      <c r="U110" s="45">
        <v>3517</v>
      </c>
      <c r="V110" s="45">
        <v>542</v>
      </c>
      <c r="W110" s="41">
        <v>0.81798185317569427</v>
      </c>
      <c r="X110" s="46"/>
      <c r="Y110" s="46"/>
    </row>
    <row r="111" spans="1:27" s="152" customFormat="1" ht="15.75">
      <c r="A111" s="29" t="s">
        <v>1145</v>
      </c>
      <c r="B111" s="145" t="s">
        <v>356</v>
      </c>
      <c r="C111" s="146" t="s">
        <v>94</v>
      </c>
      <c r="D111" s="147" t="s">
        <v>90</v>
      </c>
      <c r="E111" s="146" t="s">
        <v>95</v>
      </c>
      <c r="F111" s="146">
        <v>610</v>
      </c>
      <c r="G111" s="148">
        <v>664</v>
      </c>
      <c r="H111" s="21">
        <v>658</v>
      </c>
      <c r="I111" s="8">
        <f>VLOOKUP(C111,'202310-202403出荷数total2403220951'!B:F,5,0)</f>
        <v>2</v>
      </c>
      <c r="J111" s="203">
        <f>VLOOKUP(C111,'出荷数2307～2406total241008110618'!B:F,5,0)</f>
        <v>92</v>
      </c>
      <c r="K111" s="214" t="e">
        <f>VLOOKUP(C111,'出荷数2407-2506total250730101950'!B:F,5,0)</f>
        <v>#N/A</v>
      </c>
      <c r="L111" s="203" t="e">
        <f>VLOOKUP(C:C,total251219111800!B:F,5,0)</f>
        <v>#N/A</v>
      </c>
      <c r="M111" s="8"/>
      <c r="N111" s="21" t="e">
        <f t="shared" si="1"/>
        <v>#N/A</v>
      </c>
      <c r="O111" s="148">
        <v>0</v>
      </c>
      <c r="P111" s="148">
        <v>0</v>
      </c>
      <c r="Q111" s="44">
        <v>0</v>
      </c>
      <c r="R111" s="148">
        <v>0</v>
      </c>
      <c r="S111" s="148">
        <v>0</v>
      </c>
      <c r="T111" s="149">
        <v>0</v>
      </c>
      <c r="U111" s="149">
        <v>0</v>
      </c>
      <c r="V111" s="149" t="e">
        <v>#N/A</v>
      </c>
      <c r="W111" s="150" t="e">
        <v>#N/A</v>
      </c>
      <c r="X111" s="151"/>
      <c r="Y111" s="151"/>
    </row>
    <row r="112" spans="1:27">
      <c r="A112" s="29" t="s">
        <v>1147</v>
      </c>
      <c r="B112" s="30" t="s">
        <v>356</v>
      </c>
      <c r="C112" s="6" t="s">
        <v>114</v>
      </c>
      <c r="D112" s="20" t="s">
        <v>115</v>
      </c>
      <c r="E112" s="19" t="s">
        <v>116</v>
      </c>
      <c r="F112" s="19">
        <v>2505</v>
      </c>
      <c r="G112" s="21">
        <v>4870</v>
      </c>
      <c r="H112" s="21">
        <v>3766</v>
      </c>
      <c r="I112" s="8">
        <f>VLOOKUP(C112,'202310-202403出荷数total2403220951'!B:F,5,0)</f>
        <v>1473</v>
      </c>
      <c r="J112" s="203">
        <f>VLOOKUP(C112,'出荷数2307～2406total241008110618'!B:F,5,0)</f>
        <v>2704</v>
      </c>
      <c r="K112" s="214">
        <f>VLOOKUP(C112,'出荷数2407-2506total250730101950'!B:F,5,0)</f>
        <v>2884</v>
      </c>
      <c r="L112" s="203">
        <f>VLOOKUP(C:C,total251219111800!B:F,5,0)</f>
        <v>1803</v>
      </c>
      <c r="M112" s="8"/>
      <c r="N112" s="21">
        <f t="shared" si="1"/>
        <v>1803</v>
      </c>
      <c r="O112" s="44">
        <v>3878</v>
      </c>
      <c r="P112" s="44">
        <v>370</v>
      </c>
      <c r="Q112" s="44">
        <v>0</v>
      </c>
      <c r="R112" s="44">
        <v>0</v>
      </c>
      <c r="S112" s="44">
        <v>370</v>
      </c>
      <c r="T112" s="45">
        <v>0</v>
      </c>
      <c r="U112" s="45">
        <v>3508</v>
      </c>
      <c r="V112" s="45">
        <v>1705</v>
      </c>
      <c r="W112" s="41">
        <v>0.42443502824858759</v>
      </c>
      <c r="X112" s="46"/>
      <c r="Y112" s="46"/>
    </row>
    <row r="113" spans="1:27">
      <c r="A113" s="29" t="s">
        <v>1149</v>
      </c>
      <c r="B113" s="30" t="s">
        <v>356</v>
      </c>
      <c r="C113" s="6" t="s">
        <v>658</v>
      </c>
      <c r="D113" s="20" t="s">
        <v>88</v>
      </c>
      <c r="E113" s="19" t="s">
        <v>85</v>
      </c>
      <c r="F113" s="19">
        <v>2515</v>
      </c>
      <c r="G113" s="21">
        <v>2362</v>
      </c>
      <c r="H113" s="21">
        <v>2403</v>
      </c>
      <c r="I113" s="8">
        <f>VLOOKUP(C113,'202310-202403出荷数total2403220951'!B:F,5,0)</f>
        <v>604</v>
      </c>
      <c r="J113" s="203">
        <f>VLOOKUP(C113,'出荷数2307～2406total241008110618'!B:F,5,0)</f>
        <v>1409</v>
      </c>
      <c r="K113" s="214">
        <f>VLOOKUP(C113,'出荷数2407-2506total250730101950'!B:F,5,0)</f>
        <v>1510</v>
      </c>
      <c r="L113" s="203">
        <f>VLOOKUP(C:C,total251219111800!B:F,5,0)</f>
        <v>708</v>
      </c>
      <c r="M113" s="8"/>
      <c r="N113" s="21">
        <f t="shared" si="1"/>
        <v>708</v>
      </c>
      <c r="O113" s="44">
        <v>2833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2833</v>
      </c>
      <c r="V113" s="45">
        <v>2125</v>
      </c>
      <c r="W113" s="41">
        <v>0.24991175432403812</v>
      </c>
      <c r="X113" s="46"/>
      <c r="Y113" s="46"/>
    </row>
    <row r="114" spans="1:27">
      <c r="A114" s="29" t="s">
        <v>1150</v>
      </c>
      <c r="B114" s="30" t="s">
        <v>356</v>
      </c>
      <c r="C114" s="7" t="s">
        <v>194</v>
      </c>
      <c r="D114" s="20" t="s">
        <v>195</v>
      </c>
      <c r="E114" s="20" t="s">
        <v>193</v>
      </c>
      <c r="F114" s="19">
        <v>1160</v>
      </c>
      <c r="G114" s="21">
        <v>1062</v>
      </c>
      <c r="H114" s="21">
        <v>1314</v>
      </c>
      <c r="I114" s="8">
        <f>VLOOKUP(C114,'202310-202403出荷数total2403220951'!B:F,5,0)</f>
        <v>771</v>
      </c>
      <c r="J114" s="203">
        <f>VLOOKUP(C114,'出荷数2307～2406total241008110618'!B:F,5,0)</f>
        <v>1161</v>
      </c>
      <c r="K114" s="214">
        <f>VLOOKUP(C114,'出荷数2407-2506total250730101950'!B:F,5,0)</f>
        <v>931</v>
      </c>
      <c r="L114" s="203">
        <f>VLOOKUP(C:C,total251219111800!B:F,5,0)</f>
        <v>330</v>
      </c>
      <c r="M114" s="8"/>
      <c r="N114" s="21">
        <f t="shared" si="1"/>
        <v>330</v>
      </c>
      <c r="O114" s="44">
        <v>822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822</v>
      </c>
      <c r="V114" s="45">
        <v>492</v>
      </c>
      <c r="W114" s="41">
        <v>0.40145985401459855</v>
      </c>
      <c r="X114" s="46"/>
      <c r="Y114" s="46"/>
    </row>
    <row r="115" spans="1:27">
      <c r="A115" s="29" t="s">
        <v>1151</v>
      </c>
      <c r="B115" s="30" t="s">
        <v>356</v>
      </c>
      <c r="C115" s="6" t="s">
        <v>46</v>
      </c>
      <c r="D115" s="20" t="s">
        <v>47</v>
      </c>
      <c r="E115" s="19"/>
      <c r="F115" s="19">
        <v>30381</v>
      </c>
      <c r="G115" s="21">
        <v>22737</v>
      </c>
      <c r="H115" s="21">
        <v>13195</v>
      </c>
      <c r="I115" s="8">
        <f>VLOOKUP(C115,'202310-202403出荷数total2403220951'!B:F,5,0)</f>
        <v>1959</v>
      </c>
      <c r="J115" s="203">
        <f>VLOOKUP(C115,'出荷数2307～2406total241008110618'!B:F,5,0)</f>
        <v>9594</v>
      </c>
      <c r="K115" s="214">
        <f>VLOOKUP(C115,'出荷数2407-2506total250730101950'!B:F,5,0)</f>
        <v>20821</v>
      </c>
      <c r="L115" s="203">
        <f>VLOOKUP(C:C,total251219111800!B:F,5,0)</f>
        <v>3270</v>
      </c>
      <c r="M115" s="8"/>
      <c r="N115" s="21">
        <f t="shared" si="1"/>
        <v>3270</v>
      </c>
      <c r="O115" s="44">
        <v>12446</v>
      </c>
      <c r="P115" s="44">
        <v>6430</v>
      </c>
      <c r="Q115" s="44">
        <v>3000</v>
      </c>
      <c r="R115" s="44">
        <v>0</v>
      </c>
      <c r="S115" s="44">
        <v>7080</v>
      </c>
      <c r="T115" s="45">
        <v>-650</v>
      </c>
      <c r="U115" s="45">
        <v>8366</v>
      </c>
      <c r="V115" s="45">
        <v>5096</v>
      </c>
      <c r="W115" s="41">
        <v>0.17323585505403688</v>
      </c>
      <c r="X115" s="46"/>
      <c r="Y115" s="46"/>
    </row>
    <row r="116" spans="1:27" s="152" customFormat="1" ht="15.75">
      <c r="A116" s="29" t="s">
        <v>1152</v>
      </c>
      <c r="B116" s="145" t="s">
        <v>356</v>
      </c>
      <c r="C116" s="146" t="s">
        <v>239</v>
      </c>
      <c r="D116" s="147" t="s">
        <v>240</v>
      </c>
      <c r="E116" s="146"/>
      <c r="F116" s="146">
        <v>12020</v>
      </c>
      <c r="G116" s="148">
        <v>7464</v>
      </c>
      <c r="H116" s="21">
        <v>4812</v>
      </c>
      <c r="I116" s="8">
        <f>VLOOKUP(C116,'202310-202403出荷数total2403220951'!B:F,5,0)</f>
        <v>1216</v>
      </c>
      <c r="J116" s="203">
        <f>VLOOKUP(C116,'出荷数2307～2406total241008110618'!B:F,5,0)</f>
        <v>1820</v>
      </c>
      <c r="K116" s="214" t="e">
        <f>VLOOKUP(C116,'出荷数2407-2506total250730101950'!B:F,5,0)</f>
        <v>#N/A</v>
      </c>
      <c r="L116" s="203" t="e">
        <f>VLOOKUP(C:C,total251219111800!B:F,5,0)</f>
        <v>#N/A</v>
      </c>
      <c r="M116" s="8"/>
      <c r="N116" s="21" t="e">
        <f t="shared" si="1"/>
        <v>#N/A</v>
      </c>
      <c r="O116" s="148">
        <v>0</v>
      </c>
      <c r="P116" s="148">
        <v>0</v>
      </c>
      <c r="Q116" s="44">
        <v>0</v>
      </c>
      <c r="R116" s="148">
        <v>0</v>
      </c>
      <c r="S116" s="148">
        <v>0</v>
      </c>
      <c r="T116" s="149">
        <v>0</v>
      </c>
      <c r="U116" s="149">
        <v>0</v>
      </c>
      <c r="V116" s="149" t="e">
        <v>#N/A</v>
      </c>
      <c r="W116" s="150" t="e">
        <v>#N/A</v>
      </c>
      <c r="X116" s="151"/>
      <c r="Y116" s="151"/>
    </row>
    <row r="117" spans="1:27">
      <c r="A117" s="29" t="s">
        <v>1153</v>
      </c>
      <c r="B117" s="30" t="s">
        <v>356</v>
      </c>
      <c r="C117" s="7" t="s">
        <v>201</v>
      </c>
      <c r="D117" s="20" t="s">
        <v>202</v>
      </c>
      <c r="E117" s="19"/>
      <c r="F117" s="19">
        <v>32322</v>
      </c>
      <c r="G117" s="21">
        <v>22492</v>
      </c>
      <c r="H117" s="21">
        <v>17877</v>
      </c>
      <c r="I117" s="213">
        <f>VLOOKUP(C117,'202310-202403出荷数total2403220951'!B:F,5,0)</f>
        <v>11946</v>
      </c>
      <c r="J117" s="203">
        <f>VLOOKUP(C117,'出荷数2307～2406total241008110618'!B:F,5,0)</f>
        <v>15273</v>
      </c>
      <c r="K117" s="214">
        <f>VLOOKUP(C117,'出荷数2407-2506total250730101950'!B:F,5,0)</f>
        <v>18289</v>
      </c>
      <c r="L117" s="203">
        <f>VLOOKUP(C:C,total251219111800!B:F,5,0)</f>
        <v>8889</v>
      </c>
      <c r="M117" s="8"/>
      <c r="N117" s="21">
        <f t="shared" si="1"/>
        <v>8889</v>
      </c>
      <c r="O117" s="44">
        <v>7948</v>
      </c>
      <c r="P117" s="44">
        <v>5940</v>
      </c>
      <c r="Q117" s="44">
        <v>5980</v>
      </c>
      <c r="R117" s="44">
        <v>0</v>
      </c>
      <c r="S117" s="44">
        <v>8130</v>
      </c>
      <c r="T117" s="45">
        <v>-2190</v>
      </c>
      <c r="U117" s="45">
        <v>5798</v>
      </c>
      <c r="V117" s="45">
        <v>-3091</v>
      </c>
      <c r="W117" s="41">
        <v>0.64004896313364057</v>
      </c>
      <c r="X117" s="46"/>
      <c r="Y117" s="46"/>
    </row>
    <row r="118" spans="1:27">
      <c r="A118" s="29" t="s">
        <v>1154</v>
      </c>
      <c r="B118" s="30" t="s">
        <v>356</v>
      </c>
      <c r="C118" s="6" t="s">
        <v>225</v>
      </c>
      <c r="D118" s="20" t="s">
        <v>226</v>
      </c>
      <c r="E118" s="19"/>
      <c r="F118" s="19">
        <v>16392</v>
      </c>
      <c r="G118" s="21">
        <v>8729</v>
      </c>
      <c r="H118" s="21">
        <v>6163</v>
      </c>
      <c r="I118" s="8">
        <f>VLOOKUP(C118,'202310-202403出荷数total2403220951'!B:F,5,0)</f>
        <v>1918</v>
      </c>
      <c r="J118" s="203">
        <f>VLOOKUP(C118,'出荷数2307～2406total241008110618'!B:F,5,0)</f>
        <v>3232</v>
      </c>
      <c r="K118" s="214">
        <f>VLOOKUP(C118,'出荷数2407-2506total250730101950'!B:F,5,0)</f>
        <v>1474</v>
      </c>
      <c r="L118" s="203">
        <f>VLOOKUP(C:C,total251219111800!B:F,5,0)</f>
        <v>1263</v>
      </c>
      <c r="M118" s="8"/>
      <c r="N118" s="21">
        <f t="shared" si="1"/>
        <v>1263</v>
      </c>
      <c r="O118" s="44">
        <v>782</v>
      </c>
      <c r="P118" s="44">
        <v>0</v>
      </c>
      <c r="Q118" s="44">
        <v>3000</v>
      </c>
      <c r="R118" s="44">
        <v>0</v>
      </c>
      <c r="S118" s="44">
        <v>0</v>
      </c>
      <c r="T118" s="45">
        <v>0</v>
      </c>
      <c r="U118" s="45">
        <v>3782</v>
      </c>
      <c r="V118" s="45">
        <v>2519</v>
      </c>
      <c r="W118" s="41">
        <v>1.6150895140664963</v>
      </c>
      <c r="X118" s="46"/>
      <c r="Y118" s="46"/>
    </row>
    <row r="119" spans="1:27">
      <c r="A119" s="29" t="s">
        <v>1155</v>
      </c>
      <c r="B119" s="30" t="s">
        <v>356</v>
      </c>
      <c r="C119" s="6" t="s">
        <v>229</v>
      </c>
      <c r="D119" s="20" t="s">
        <v>230</v>
      </c>
      <c r="E119" s="19"/>
      <c r="F119" s="19">
        <v>33602</v>
      </c>
      <c r="G119" s="21">
        <v>26584</v>
      </c>
      <c r="H119" s="21">
        <v>12940</v>
      </c>
      <c r="I119" s="213">
        <f>VLOOKUP(C119,'202310-202403出荷数total2403220951'!B:F,5,0)</f>
        <v>8232</v>
      </c>
      <c r="J119" s="203">
        <f>VLOOKUP(C119,'出荷数2307～2406total241008110618'!B:F,5,0)</f>
        <v>9834</v>
      </c>
      <c r="K119" s="214">
        <f>VLOOKUP(C119,'出荷数2407-2506total250730101950'!B:F,5,0)</f>
        <v>10136</v>
      </c>
      <c r="L119" s="203">
        <f>VLOOKUP(C:C,total251219111800!B:F,5,0)</f>
        <v>5185</v>
      </c>
      <c r="M119" s="8"/>
      <c r="N119" s="21">
        <f t="shared" si="1"/>
        <v>5185</v>
      </c>
      <c r="O119" s="44">
        <v>11316</v>
      </c>
      <c r="P119" s="44">
        <v>7090</v>
      </c>
      <c r="Q119" s="44">
        <v>0</v>
      </c>
      <c r="R119" s="44">
        <v>0</v>
      </c>
      <c r="S119" s="44">
        <v>11600</v>
      </c>
      <c r="T119" s="45">
        <v>-4510</v>
      </c>
      <c r="U119" s="45">
        <v>-284</v>
      </c>
      <c r="V119" s="45">
        <v>-5469</v>
      </c>
      <c r="W119" s="41">
        <v>0.28170161903727048</v>
      </c>
      <c r="X119" s="46"/>
      <c r="Y119" s="46"/>
    </row>
    <row r="120" spans="1:27">
      <c r="A120" s="29" t="s">
        <v>1156</v>
      </c>
      <c r="B120" s="30" t="s">
        <v>356</v>
      </c>
      <c r="C120" s="17" t="s">
        <v>8</v>
      </c>
      <c r="D120" s="24" t="s">
        <v>9</v>
      </c>
      <c r="E120" s="23" t="s">
        <v>10</v>
      </c>
      <c r="F120" s="19">
        <v>3667</v>
      </c>
      <c r="G120" s="21">
        <v>3344</v>
      </c>
      <c r="H120" s="21">
        <v>5204</v>
      </c>
      <c r="I120" s="8">
        <f>VLOOKUP(C120,'202310-202403出荷数total2403220951'!B:F,5,0)</f>
        <v>1501</v>
      </c>
      <c r="J120" s="203">
        <f>VLOOKUP(C120,'出荷数2307～2406total241008110618'!B:F,5,0)</f>
        <v>3472</v>
      </c>
      <c r="K120" s="214">
        <f>VLOOKUP(C120,'出荷数2407-2506total250730101950'!B:F,5,0)</f>
        <v>6664</v>
      </c>
      <c r="L120" s="203">
        <f>VLOOKUP(C:C,total251219111800!B:F,5,0)</f>
        <v>1781</v>
      </c>
      <c r="M120" s="8"/>
      <c r="N120" s="21">
        <f t="shared" si="1"/>
        <v>1781</v>
      </c>
      <c r="O120" s="44">
        <v>3154</v>
      </c>
      <c r="P120" s="44">
        <v>1426</v>
      </c>
      <c r="Q120" s="44">
        <v>0</v>
      </c>
      <c r="R120" s="44">
        <v>0</v>
      </c>
      <c r="S120" s="44">
        <v>1050</v>
      </c>
      <c r="T120" s="45">
        <v>376</v>
      </c>
      <c r="U120" s="45">
        <v>2104</v>
      </c>
      <c r="V120" s="45">
        <v>323</v>
      </c>
      <c r="W120" s="41">
        <v>0.38886462882096068</v>
      </c>
      <c r="X120" s="46"/>
      <c r="Y120" s="46"/>
    </row>
    <row r="121" spans="1:27">
      <c r="A121" s="29" t="s">
        <v>1157</v>
      </c>
      <c r="B121" s="30" t="s">
        <v>356</v>
      </c>
      <c r="C121" s="6" t="s">
        <v>106</v>
      </c>
      <c r="D121" s="20" t="s">
        <v>105</v>
      </c>
      <c r="E121" s="19" t="s">
        <v>93</v>
      </c>
      <c r="F121" s="19">
        <v>3839</v>
      </c>
      <c r="G121" s="21">
        <v>2940</v>
      </c>
      <c r="H121" s="21">
        <v>2342</v>
      </c>
      <c r="I121" s="8">
        <f>VLOOKUP(C121,'202310-202403出荷数total2403220951'!B:F,5,0)</f>
        <v>945</v>
      </c>
      <c r="J121" s="203">
        <f>VLOOKUP(C121,'出荷数2307～2406total241008110618'!B:F,5,0)</f>
        <v>2048</v>
      </c>
      <c r="K121" s="214">
        <f>VLOOKUP(C121,'出荷数2407-2506total250730101950'!B:F,5,0)</f>
        <v>1799</v>
      </c>
      <c r="L121" s="203">
        <f>VLOOKUP(C:C,total251219111800!B:F,5,0)</f>
        <v>894</v>
      </c>
      <c r="M121" s="8"/>
      <c r="N121" s="211">
        <v>400</v>
      </c>
      <c r="O121" s="44">
        <v>114</v>
      </c>
      <c r="P121" s="44">
        <v>0</v>
      </c>
      <c r="Q121" s="44">
        <v>3000</v>
      </c>
      <c r="R121" s="44">
        <v>0</v>
      </c>
      <c r="S121" s="44">
        <v>0</v>
      </c>
      <c r="T121" s="45">
        <v>0</v>
      </c>
      <c r="U121" s="45">
        <v>3114</v>
      </c>
      <c r="V121" s="45">
        <v>2714</v>
      </c>
      <c r="W121" s="41">
        <v>3.5087719298245612</v>
      </c>
      <c r="X121" s="46"/>
      <c r="Y121" s="46"/>
    </row>
    <row r="122" spans="1:27" s="152" customFormat="1" ht="15.75">
      <c r="A122" s="29" t="s">
        <v>1158</v>
      </c>
      <c r="B122" s="145" t="s">
        <v>356</v>
      </c>
      <c r="C122" s="146" t="s">
        <v>241</v>
      </c>
      <c r="D122" s="147" t="s">
        <v>242</v>
      </c>
      <c r="E122" s="146"/>
      <c r="F122" s="146">
        <v>229</v>
      </c>
      <c r="G122" s="148">
        <v>293</v>
      </c>
      <c r="H122" s="21">
        <v>221</v>
      </c>
      <c r="I122" s="8" t="e">
        <f>VLOOKUP(C122,'202310-202403出荷数total2403220951'!B:F,5,0)</f>
        <v>#N/A</v>
      </c>
      <c r="J122" s="203">
        <f>VLOOKUP(C122,'出荷数2307～2406total241008110618'!B:F,5,0)</f>
        <v>27</v>
      </c>
      <c r="K122" s="214" t="e">
        <f>VLOOKUP(C122,'出荷数2407-2506total250730101950'!B:F,5,0)</f>
        <v>#N/A</v>
      </c>
      <c r="L122" s="203" t="e">
        <f>VLOOKUP(C:C,total251219111800!B:F,5,0)</f>
        <v>#N/A</v>
      </c>
      <c r="M122" s="8"/>
      <c r="N122" s="21" t="e">
        <f t="shared" si="1"/>
        <v>#N/A</v>
      </c>
      <c r="O122" s="148">
        <v>0</v>
      </c>
      <c r="P122" s="148">
        <v>0</v>
      </c>
      <c r="Q122" s="44">
        <v>0</v>
      </c>
      <c r="R122" s="148">
        <v>0</v>
      </c>
      <c r="S122" s="148">
        <v>0</v>
      </c>
      <c r="T122" s="149">
        <v>0</v>
      </c>
      <c r="U122" s="149">
        <v>0</v>
      </c>
      <c r="V122" s="149" t="e">
        <v>#N/A</v>
      </c>
      <c r="W122" s="150" t="e">
        <v>#N/A</v>
      </c>
      <c r="X122" s="151"/>
      <c r="Y122" s="151"/>
    </row>
    <row r="123" spans="1:27">
      <c r="A123" s="29" t="s">
        <v>1159</v>
      </c>
      <c r="B123" s="30" t="s">
        <v>356</v>
      </c>
      <c r="C123" s="6" t="s">
        <v>51</v>
      </c>
      <c r="D123" s="20" t="s">
        <v>52</v>
      </c>
      <c r="E123" s="19"/>
      <c r="F123" s="19">
        <v>5984</v>
      </c>
      <c r="G123" s="21">
        <v>5894</v>
      </c>
      <c r="H123" s="21">
        <v>7752</v>
      </c>
      <c r="I123" s="213">
        <f>VLOOKUP(C123,'202310-202403出荷数total2403220951'!B:F,5,0)</f>
        <v>5083</v>
      </c>
      <c r="J123" s="203">
        <f>VLOOKUP(C123,'出荷数2307～2406total241008110618'!B:F,5,0)</f>
        <v>7615</v>
      </c>
      <c r="K123" s="214">
        <f>VLOOKUP(C123,'出荷数2407-2506total250730101950'!B:F,5,0)</f>
        <v>3740</v>
      </c>
      <c r="L123" s="203">
        <f>VLOOKUP(C:C,total251219111800!B:F,5,0)</f>
        <v>1242</v>
      </c>
      <c r="M123" s="8"/>
      <c r="N123" s="21">
        <f t="shared" si="1"/>
        <v>1242</v>
      </c>
      <c r="O123" s="44">
        <v>4791</v>
      </c>
      <c r="P123" s="44">
        <v>0</v>
      </c>
      <c r="Q123" s="44">
        <v>0</v>
      </c>
      <c r="R123" s="44">
        <v>0</v>
      </c>
      <c r="S123" s="44">
        <v>0</v>
      </c>
      <c r="T123" s="45">
        <v>0</v>
      </c>
      <c r="U123" s="45">
        <v>4791</v>
      </c>
      <c r="V123" s="45">
        <v>3549</v>
      </c>
      <c r="W123" s="41">
        <v>0.25923606762680024</v>
      </c>
      <c r="X123" s="46"/>
      <c r="Y123" s="46"/>
    </row>
    <row r="124" spans="1:27">
      <c r="A124" s="29" t="s">
        <v>1160</v>
      </c>
      <c r="B124" s="30" t="s">
        <v>356</v>
      </c>
      <c r="C124" s="6" t="s">
        <v>102</v>
      </c>
      <c r="D124" s="20" t="s">
        <v>101</v>
      </c>
      <c r="E124" s="19" t="s">
        <v>93</v>
      </c>
      <c r="F124" s="19">
        <v>6188</v>
      </c>
      <c r="G124" s="21">
        <v>5369</v>
      </c>
      <c r="H124" s="21">
        <v>4487</v>
      </c>
      <c r="I124" s="8">
        <f>VLOOKUP(C124,'202310-202403出荷数total2403220951'!B:F,5,0)</f>
        <v>1851</v>
      </c>
      <c r="J124" s="203">
        <f>VLOOKUP(C124,'出荷数2307～2406total241008110618'!B:F,5,0)</f>
        <v>3604</v>
      </c>
      <c r="K124" s="214">
        <f>VLOOKUP(C124,'出荷数2407-2506total250730101950'!B:F,5,0)</f>
        <v>3966</v>
      </c>
      <c r="L124" s="203">
        <f>VLOOKUP(C:C,total251219111800!B:F,5,0)</f>
        <v>2075</v>
      </c>
      <c r="M124" s="8"/>
      <c r="N124" s="211">
        <v>1600</v>
      </c>
      <c r="O124" s="44">
        <v>117</v>
      </c>
      <c r="P124" s="44">
        <v>0</v>
      </c>
      <c r="Q124" s="44">
        <v>3000</v>
      </c>
      <c r="R124" s="44">
        <v>0</v>
      </c>
      <c r="S124" s="44">
        <v>0</v>
      </c>
      <c r="T124" s="45">
        <v>0</v>
      </c>
      <c r="U124" s="45">
        <v>3117</v>
      </c>
      <c r="V124" s="45">
        <v>1517</v>
      </c>
      <c r="W124" s="41">
        <v>13.675213675213675</v>
      </c>
      <c r="X124" s="46"/>
      <c r="Y124" s="46"/>
    </row>
    <row r="125" spans="1:27">
      <c r="A125" s="29" t="s">
        <v>1161</v>
      </c>
      <c r="B125" s="30" t="s">
        <v>356</v>
      </c>
      <c r="C125" s="6" t="s">
        <v>75</v>
      </c>
      <c r="D125" s="20" t="s">
        <v>76</v>
      </c>
      <c r="E125" s="19"/>
      <c r="F125" s="19">
        <v>3247</v>
      </c>
      <c r="G125" s="21">
        <v>4123</v>
      </c>
      <c r="H125" s="21">
        <v>3244</v>
      </c>
      <c r="I125" s="8">
        <f>VLOOKUP(C125,'202310-202403出荷数total2403220951'!B:F,5,0)</f>
        <v>1725</v>
      </c>
      <c r="J125" s="203">
        <f>VLOOKUP(C125,'出荷数2307～2406total241008110618'!B:F,5,0)</f>
        <v>3316</v>
      </c>
      <c r="K125" s="214">
        <f>VLOOKUP(C125,'出荷数2407-2506total250730101950'!B:F,5,0)</f>
        <v>3616</v>
      </c>
      <c r="L125" s="203">
        <f>VLOOKUP(C:C,total251219111800!B:F,5,0)</f>
        <v>1448</v>
      </c>
      <c r="M125" s="8"/>
      <c r="N125" s="21">
        <f t="shared" si="1"/>
        <v>1448</v>
      </c>
      <c r="O125" s="44">
        <v>3395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3395</v>
      </c>
      <c r="V125" s="45">
        <v>1947</v>
      </c>
      <c r="W125" s="41">
        <v>0.42650957290132546</v>
      </c>
      <c r="X125" s="46"/>
      <c r="Y125" s="46"/>
    </row>
    <row r="126" spans="1:27">
      <c r="A126" s="29" t="s">
        <v>1162</v>
      </c>
      <c r="B126" s="30" t="s">
        <v>356</v>
      </c>
      <c r="C126" s="6" t="s">
        <v>180</v>
      </c>
      <c r="D126" s="20" t="s">
        <v>181</v>
      </c>
      <c r="E126" s="19"/>
      <c r="F126" s="19">
        <v>4027</v>
      </c>
      <c r="G126" s="21">
        <v>3846</v>
      </c>
      <c r="H126" s="21">
        <v>5435</v>
      </c>
      <c r="I126" s="8">
        <f>VLOOKUP(C126,'202310-202403出荷数total2403220951'!B:F,5,0)</f>
        <v>2023</v>
      </c>
      <c r="J126" s="203">
        <f>VLOOKUP(C126,'出荷数2307～2406total241008110618'!B:F,5,0)</f>
        <v>2304</v>
      </c>
      <c r="K126" s="214">
        <f>VLOOKUP(C126,'出荷数2407-2506total250730101950'!B:F,5,0)</f>
        <v>1685</v>
      </c>
      <c r="L126" s="203">
        <f>VLOOKUP(C:C,total251219111800!B:F,5,0)</f>
        <v>1106</v>
      </c>
      <c r="M126" s="8"/>
      <c r="N126" s="21">
        <f t="shared" si="1"/>
        <v>1106</v>
      </c>
      <c r="O126" s="44">
        <v>1900</v>
      </c>
      <c r="P126" s="44">
        <v>1940</v>
      </c>
      <c r="Q126" s="44">
        <v>2000</v>
      </c>
      <c r="R126" s="44">
        <v>0</v>
      </c>
      <c r="S126" s="44">
        <v>1940</v>
      </c>
      <c r="T126" s="45">
        <v>0</v>
      </c>
      <c r="U126" s="45">
        <v>1960</v>
      </c>
      <c r="V126" s="45">
        <v>854</v>
      </c>
      <c r="W126" s="41">
        <v>0.28802083333333334</v>
      </c>
      <c r="X126" s="46" t="s">
        <v>4424</v>
      </c>
      <c r="Y126" s="46"/>
    </row>
    <row r="127" spans="1:27">
      <c r="A127" s="29" t="s">
        <v>1163</v>
      </c>
      <c r="B127" s="30" t="s">
        <v>356</v>
      </c>
      <c r="C127" s="7" t="s">
        <v>1005</v>
      </c>
      <c r="D127" s="20" t="s">
        <v>1261</v>
      </c>
      <c r="E127" s="19" t="s">
        <v>212</v>
      </c>
      <c r="F127" s="19">
        <v>1488</v>
      </c>
      <c r="G127" s="21">
        <v>1122</v>
      </c>
      <c r="H127" s="21">
        <v>685</v>
      </c>
      <c r="I127" s="8">
        <f>VLOOKUP(C127,'202310-202403出荷数total2403220951'!B:F,5,0)</f>
        <v>95</v>
      </c>
      <c r="J127" s="203">
        <f>VLOOKUP(C127,'出荷数2307～2406total241008110618'!B:F,5,0)</f>
        <v>192</v>
      </c>
      <c r="K127" s="214">
        <f>VLOOKUP(C127,'出荷数2407-2506total250730101950'!B:F,5,0)</f>
        <v>25</v>
      </c>
      <c r="L127" s="203">
        <f>VLOOKUP(C:C,total251219111800!B:F,5,0)</f>
        <v>1</v>
      </c>
      <c r="M127" s="8"/>
      <c r="N127" s="21">
        <f t="shared" si="1"/>
        <v>1</v>
      </c>
      <c r="O127" s="44">
        <v>26</v>
      </c>
      <c r="P127" s="44">
        <v>0</v>
      </c>
      <c r="Q127" s="44">
        <v>0</v>
      </c>
      <c r="R127" s="44">
        <v>0</v>
      </c>
      <c r="S127" s="44">
        <v>0</v>
      </c>
      <c r="T127" s="45">
        <v>0</v>
      </c>
      <c r="U127" s="45">
        <v>26</v>
      </c>
      <c r="V127" s="45">
        <v>25</v>
      </c>
      <c r="W127" s="41">
        <v>3.8461538461538464E-2</v>
      </c>
      <c r="X127" s="46"/>
      <c r="Y127" s="46"/>
    </row>
    <row r="128" spans="1:27" s="200" customFormat="1">
      <c r="A128" s="192" t="s">
        <v>1164</v>
      </c>
      <c r="B128" s="193" t="s">
        <v>356</v>
      </c>
      <c r="C128" s="194" t="s">
        <v>26</v>
      </c>
      <c r="D128" s="195" t="s">
        <v>27</v>
      </c>
      <c r="E128" s="194"/>
      <c r="F128" s="194">
        <v>1951</v>
      </c>
      <c r="G128" s="196">
        <v>2043</v>
      </c>
      <c r="H128" s="196">
        <v>864</v>
      </c>
      <c r="I128" s="281">
        <f>VLOOKUP(C128,'202310-202403出荷数total2403220951'!B:F,5,0)</f>
        <v>1058</v>
      </c>
      <c r="J128" s="196">
        <f>VLOOKUP(C128,'出荷数2307～2406total241008110618'!B:F,5,0)</f>
        <v>1613</v>
      </c>
      <c r="K128" s="196">
        <f>VLOOKUP(C128,'出荷数2407-2506total250730101950'!B:F,5,0)</f>
        <v>2664</v>
      </c>
      <c r="L128" s="196">
        <f>VLOOKUP(C:C,total251219111800!B:F,5,0)</f>
        <v>846</v>
      </c>
      <c r="M128" s="281">
        <v>700</v>
      </c>
      <c r="N128" s="196">
        <f t="shared" si="1"/>
        <v>846</v>
      </c>
      <c r="O128" s="196">
        <v>444</v>
      </c>
      <c r="P128" s="196">
        <v>310</v>
      </c>
      <c r="Q128" s="196">
        <v>0</v>
      </c>
      <c r="R128" s="196">
        <v>0</v>
      </c>
      <c r="S128" s="196">
        <v>510</v>
      </c>
      <c r="T128" s="197">
        <v>-200</v>
      </c>
      <c r="U128" s="197">
        <v>-66</v>
      </c>
      <c r="V128" s="197">
        <v>-912</v>
      </c>
      <c r="W128" s="198">
        <v>1.1220159151193634</v>
      </c>
      <c r="X128" s="196"/>
      <c r="Y128" s="196"/>
      <c r="Z128" s="201"/>
      <c r="AA128" s="201"/>
    </row>
    <row r="129" spans="1:25">
      <c r="A129" s="29" t="s">
        <v>1165</v>
      </c>
      <c r="B129" s="30" t="s">
        <v>356</v>
      </c>
      <c r="C129" s="6" t="s">
        <v>49</v>
      </c>
      <c r="D129" s="20" t="s">
        <v>50</v>
      </c>
      <c r="E129" s="19"/>
      <c r="F129" s="19">
        <v>7</v>
      </c>
      <c r="G129" s="21">
        <v>2715</v>
      </c>
      <c r="H129" s="21">
        <v>6245</v>
      </c>
      <c r="I129" s="8">
        <f>VLOOKUP(C129,'202310-202403出荷数total2403220951'!B:F,5,0)</f>
        <v>2605</v>
      </c>
      <c r="J129" s="203">
        <f>VLOOKUP(C129,'出荷数2307～2406total241008110618'!B:F,5,0)</f>
        <v>4562</v>
      </c>
      <c r="K129" s="214">
        <f>VLOOKUP(C129,'出荷数2407-2506total250730101950'!B:F,5,0)</f>
        <v>5020</v>
      </c>
      <c r="L129" s="203">
        <f>VLOOKUP(C:C,total251219111800!B:F,5,0)</f>
        <v>838</v>
      </c>
      <c r="M129" s="8"/>
      <c r="N129" s="21">
        <f t="shared" si="1"/>
        <v>838</v>
      </c>
      <c r="O129" s="44">
        <v>4831</v>
      </c>
      <c r="P129" s="44">
        <v>2050</v>
      </c>
      <c r="Q129" s="44">
        <v>3040</v>
      </c>
      <c r="R129" s="44">
        <v>0</v>
      </c>
      <c r="S129" s="44">
        <v>1650</v>
      </c>
      <c r="T129" s="45">
        <v>400</v>
      </c>
      <c r="U129" s="45">
        <v>6221</v>
      </c>
      <c r="V129" s="45">
        <v>5383</v>
      </c>
      <c r="W129" s="41">
        <v>0.12178462432785932</v>
      </c>
      <c r="X129" s="12"/>
      <c r="Y129" s="12"/>
    </row>
    <row r="130" spans="1:25">
      <c r="A130" s="29" t="s">
        <v>1166</v>
      </c>
      <c r="B130" s="30" t="s">
        <v>356</v>
      </c>
      <c r="C130" s="6" t="s">
        <v>89</v>
      </c>
      <c r="D130" s="20" t="s">
        <v>90</v>
      </c>
      <c r="E130" s="19" t="s">
        <v>85</v>
      </c>
      <c r="F130" s="19">
        <v>9483</v>
      </c>
      <c r="G130" s="21">
        <v>8523</v>
      </c>
      <c r="H130" s="21">
        <v>5311</v>
      </c>
      <c r="I130" s="8">
        <f>VLOOKUP(C130,'202310-202403出荷数total2403220951'!B:F,5,0)</f>
        <v>2135</v>
      </c>
      <c r="J130" s="203">
        <f>VLOOKUP(C130,'出荷数2307～2406total241008110618'!B:F,5,0)</f>
        <v>4055</v>
      </c>
      <c r="K130" s="214">
        <f>VLOOKUP(C130,'出荷数2407-2506total250730101950'!B:F,5,0)</f>
        <v>3388</v>
      </c>
      <c r="L130" s="203">
        <f>VLOOKUP(C:C,total251219111800!B:F,5,0)</f>
        <v>1512</v>
      </c>
      <c r="M130" s="8"/>
      <c r="N130" s="21">
        <f t="shared" si="1"/>
        <v>1512</v>
      </c>
      <c r="O130" s="44">
        <v>5218</v>
      </c>
      <c r="P130" s="44">
        <v>0</v>
      </c>
      <c r="Q130" s="44">
        <v>0</v>
      </c>
      <c r="R130" s="44">
        <v>0</v>
      </c>
      <c r="S130" s="44">
        <v>0</v>
      </c>
      <c r="T130" s="45">
        <v>0</v>
      </c>
      <c r="U130" s="45">
        <v>5218</v>
      </c>
      <c r="V130" s="45">
        <v>3706</v>
      </c>
      <c r="W130" s="41">
        <v>0.28976619394403985</v>
      </c>
      <c r="X130" s="46"/>
      <c r="Y130" s="46"/>
    </row>
    <row r="131" spans="1:25">
      <c r="A131" s="29" t="s">
        <v>1167</v>
      </c>
      <c r="B131" s="30" t="s">
        <v>356</v>
      </c>
      <c r="C131" s="7" t="s">
        <v>199</v>
      </c>
      <c r="D131" s="20" t="s">
        <v>200</v>
      </c>
      <c r="E131" s="19"/>
      <c r="F131" s="19">
        <v>13106</v>
      </c>
      <c r="G131" s="21">
        <v>11313</v>
      </c>
      <c r="H131" s="21">
        <v>9842</v>
      </c>
      <c r="I131" s="213">
        <f>VLOOKUP(C131,'202310-202403出荷数total2403220951'!B:F,5,0)</f>
        <v>6655</v>
      </c>
      <c r="J131" s="203">
        <f>VLOOKUP(C131,'出荷数2307～2406total241008110618'!B:F,5,0)</f>
        <v>9437</v>
      </c>
      <c r="K131" s="214">
        <f>VLOOKUP(C131,'出荷数2407-2506total250730101950'!B:F,5,0)</f>
        <v>8604</v>
      </c>
      <c r="L131" s="203">
        <f>VLOOKUP(C:C,total251219111800!B:F,5,0)</f>
        <v>4122</v>
      </c>
      <c r="M131" s="8"/>
      <c r="N131" s="21">
        <f t="shared" ref="N131:N139" si="2">L131</f>
        <v>4122</v>
      </c>
      <c r="O131" s="44">
        <v>11941</v>
      </c>
      <c r="P131" s="44">
        <v>6280</v>
      </c>
      <c r="Q131" s="44">
        <v>0</v>
      </c>
      <c r="R131" s="44">
        <v>0</v>
      </c>
      <c r="S131" s="44">
        <v>6280</v>
      </c>
      <c r="T131" s="45">
        <v>0</v>
      </c>
      <c r="U131" s="45">
        <v>5661</v>
      </c>
      <c r="V131" s="45">
        <v>1539</v>
      </c>
      <c r="W131" s="41">
        <v>0.22622249053290161</v>
      </c>
      <c r="X131" s="250"/>
      <c r="Y131" s="250"/>
    </row>
    <row r="132" spans="1:25">
      <c r="A132" s="29" t="s">
        <v>1168</v>
      </c>
      <c r="B132" s="30" t="s">
        <v>356</v>
      </c>
      <c r="C132" s="6" t="s">
        <v>148</v>
      </c>
      <c r="D132" s="20" t="s">
        <v>149</v>
      </c>
      <c r="E132" s="19" t="s">
        <v>2743</v>
      </c>
      <c r="F132" s="19">
        <v>14630</v>
      </c>
      <c r="G132" s="21">
        <v>14283</v>
      </c>
      <c r="H132" s="21">
        <v>12589</v>
      </c>
      <c r="I132" s="8">
        <f>VLOOKUP(C132,'202310-202403出荷数total2403220951'!B:F,5,0)</f>
        <v>3291</v>
      </c>
      <c r="J132" s="203">
        <f>VLOOKUP(C132,'出荷数2307～2406total241008110618'!B:F,5,0)</f>
        <v>7501</v>
      </c>
      <c r="K132" s="214">
        <f>VLOOKUP(C132,'出荷数2407-2506total250730101950'!B:F,5,0)</f>
        <v>8163</v>
      </c>
      <c r="L132" s="203">
        <f>VLOOKUP(C:C,total251219111800!B:F,5,0)</f>
        <v>3759</v>
      </c>
      <c r="M132" s="8"/>
      <c r="N132" s="21">
        <f t="shared" si="2"/>
        <v>3759</v>
      </c>
      <c r="O132" s="44">
        <v>7243</v>
      </c>
      <c r="P132" s="44">
        <v>2310</v>
      </c>
      <c r="Q132" s="44">
        <v>0</v>
      </c>
      <c r="R132" s="44">
        <v>0</v>
      </c>
      <c r="S132" s="44">
        <v>2820</v>
      </c>
      <c r="T132" s="45">
        <v>-510</v>
      </c>
      <c r="U132" s="45">
        <v>4423</v>
      </c>
      <c r="V132" s="45">
        <v>664</v>
      </c>
      <c r="W132" s="41">
        <v>0.39348895634879094</v>
      </c>
      <c r="X132" s="46"/>
      <c r="Y132" s="46"/>
    </row>
    <row r="133" spans="1:25" ht="23.45" customHeight="1">
      <c r="A133" s="29" t="s">
        <v>1169</v>
      </c>
      <c r="B133" s="30" t="s">
        <v>356</v>
      </c>
      <c r="C133" s="6" t="s">
        <v>2899</v>
      </c>
      <c r="D133" s="20" t="s">
        <v>78</v>
      </c>
      <c r="E133" s="19"/>
      <c r="F133" s="19">
        <v>3989</v>
      </c>
      <c r="G133" s="21">
        <v>5436</v>
      </c>
      <c r="H133" s="21">
        <v>4891</v>
      </c>
      <c r="I133" s="213">
        <f>VLOOKUP(C133,'202310-202403出荷数total2403220951'!B:F,5,0)</f>
        <v>2737</v>
      </c>
      <c r="J133" s="203">
        <f>VLOOKUP(C133,'出荷数2307～2406total241008110618'!B:F,5,0)</f>
        <v>5560</v>
      </c>
      <c r="K133" s="214">
        <f>VLOOKUP(C133,'出荷数2407-2506total250730101950'!B:F,5,0)</f>
        <v>5938</v>
      </c>
      <c r="L133" s="203">
        <f>VLOOKUP(C:C,total251219111800!B:F,5,0)</f>
        <v>2348</v>
      </c>
      <c r="M133" s="8"/>
      <c r="N133" s="21">
        <f t="shared" si="2"/>
        <v>2348</v>
      </c>
      <c r="O133" s="44">
        <v>2875</v>
      </c>
      <c r="P133" s="44">
        <v>0</v>
      </c>
      <c r="Q133" s="44">
        <v>0</v>
      </c>
      <c r="R133" s="44">
        <v>0</v>
      </c>
      <c r="S133" s="44">
        <v>0</v>
      </c>
      <c r="T133" s="45">
        <v>0</v>
      </c>
      <c r="U133" s="45">
        <v>2875</v>
      </c>
      <c r="V133" s="45">
        <v>527</v>
      </c>
      <c r="W133" s="41">
        <v>0.81669565217391304</v>
      </c>
      <c r="X133" s="46"/>
      <c r="Y133" s="46"/>
    </row>
    <row r="134" spans="1:25">
      <c r="A134" s="29" t="s">
        <v>1170</v>
      </c>
      <c r="B134" s="30" t="s">
        <v>356</v>
      </c>
      <c r="C134" s="6" t="s">
        <v>18</v>
      </c>
      <c r="D134" s="20" t="s">
        <v>19</v>
      </c>
      <c r="E134" s="19"/>
      <c r="F134" s="19">
        <v>25183</v>
      </c>
      <c r="G134" s="21">
        <v>19259</v>
      </c>
      <c r="H134" s="21">
        <v>9465</v>
      </c>
      <c r="I134" s="8">
        <f>VLOOKUP(C134,'202310-202403出荷数total2403220951'!B:F,5,0)</f>
        <v>2574</v>
      </c>
      <c r="J134" s="203">
        <f>VLOOKUP(C134,'出荷数2307～2406total241008110618'!B:F,5,0)</f>
        <v>6136</v>
      </c>
      <c r="K134" s="214">
        <f>VLOOKUP(C134,'出荷数2407-2506total250730101950'!B:F,5,0)</f>
        <v>5981</v>
      </c>
      <c r="L134" s="203">
        <f>VLOOKUP(C:C,total251219111800!B:F,5,0)</f>
        <v>1000</v>
      </c>
      <c r="M134" s="8"/>
      <c r="N134" s="21">
        <f t="shared" si="2"/>
        <v>1000</v>
      </c>
      <c r="O134" s="44">
        <v>3731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3731</v>
      </c>
      <c r="V134" s="45">
        <v>2731</v>
      </c>
      <c r="W134" s="41">
        <v>0.2680246582685607</v>
      </c>
      <c r="X134" s="46"/>
      <c r="Y134" s="46"/>
    </row>
    <row r="135" spans="1:25">
      <c r="A135" s="29" t="s">
        <v>1171</v>
      </c>
      <c r="B135" s="30" t="s">
        <v>356</v>
      </c>
      <c r="C135" s="6" t="s">
        <v>131</v>
      </c>
      <c r="D135" s="20" t="s">
        <v>132</v>
      </c>
      <c r="E135" s="19" t="s">
        <v>133</v>
      </c>
      <c r="F135" s="19">
        <v>8130</v>
      </c>
      <c r="G135" s="21">
        <v>8476</v>
      </c>
      <c r="H135" s="21">
        <v>4956</v>
      </c>
      <c r="I135" s="213">
        <f>VLOOKUP(C135,'202310-202403出荷数total2403220951'!B:F,5,0)</f>
        <v>3144</v>
      </c>
      <c r="J135" s="203">
        <f>VLOOKUP(C135,'出荷数2307～2406total241008110618'!B:F,5,0)</f>
        <v>5322</v>
      </c>
      <c r="K135" s="214">
        <f>VLOOKUP(C135,'出荷数2407-2506total250730101950'!B:F,5,0)</f>
        <v>4837</v>
      </c>
      <c r="L135" s="203">
        <f>VLOOKUP(C:C,total251219111800!B:F,5,0)</f>
        <v>2250</v>
      </c>
      <c r="M135" s="8"/>
      <c r="N135" s="21">
        <f t="shared" si="2"/>
        <v>2250</v>
      </c>
      <c r="O135" s="44">
        <v>2838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2838</v>
      </c>
      <c r="V135" s="45">
        <v>588</v>
      </c>
      <c r="W135" s="41">
        <v>0.79281183932346722</v>
      </c>
      <c r="X135" s="46"/>
      <c r="Y135" s="46"/>
    </row>
    <row r="136" spans="1:25">
      <c r="A136" s="29" t="s">
        <v>1172</v>
      </c>
      <c r="B136" s="30" t="s">
        <v>356</v>
      </c>
      <c r="C136" s="17" t="s">
        <v>112</v>
      </c>
      <c r="D136" s="24" t="s">
        <v>113</v>
      </c>
      <c r="E136" s="23"/>
      <c r="F136" s="19">
        <v>754</v>
      </c>
      <c r="G136" s="21">
        <v>9776</v>
      </c>
      <c r="H136" s="21">
        <v>489</v>
      </c>
      <c r="I136" s="8">
        <f>VLOOKUP(C136,'202310-202403出荷数total2403220951'!B:F,5,0)</f>
        <v>160</v>
      </c>
      <c r="J136" s="203">
        <f>VLOOKUP(C136,'出荷数2307～2406total241008110618'!B:F,5,0)</f>
        <v>476</v>
      </c>
      <c r="K136" s="214">
        <f>VLOOKUP(C136,'出荷数2407-2506total250730101950'!B:F,5,0)</f>
        <v>370</v>
      </c>
      <c r="L136" s="203">
        <f>VLOOKUP(C:C,total251219111800!B:F,5,0)</f>
        <v>120</v>
      </c>
      <c r="M136" s="8"/>
      <c r="N136" s="21">
        <f t="shared" si="2"/>
        <v>120</v>
      </c>
      <c r="O136" s="44">
        <v>638</v>
      </c>
      <c r="P136" s="44">
        <v>80</v>
      </c>
      <c r="Q136" s="44">
        <v>0</v>
      </c>
      <c r="R136" s="44">
        <v>0</v>
      </c>
      <c r="S136" s="44">
        <v>80</v>
      </c>
      <c r="T136" s="45">
        <v>0</v>
      </c>
      <c r="U136" s="45">
        <v>558</v>
      </c>
      <c r="V136" s="45">
        <v>438</v>
      </c>
      <c r="W136" s="41">
        <v>0.16713091922005571</v>
      </c>
      <c r="X136" s="46"/>
      <c r="Y136" s="46"/>
    </row>
    <row r="137" spans="1:25">
      <c r="A137" s="29" t="s">
        <v>1173</v>
      </c>
      <c r="B137" s="30" t="s">
        <v>356</v>
      </c>
      <c r="C137" s="6" t="s">
        <v>100</v>
      </c>
      <c r="D137" s="20" t="s">
        <v>101</v>
      </c>
      <c r="E137" s="19" t="s">
        <v>85</v>
      </c>
      <c r="F137" s="19">
        <v>7814</v>
      </c>
      <c r="G137" s="21">
        <v>7684</v>
      </c>
      <c r="H137" s="21">
        <v>7018</v>
      </c>
      <c r="I137" s="8">
        <f>VLOOKUP(C137,'202310-202403出荷数total2403220951'!B:F,5,0)</f>
        <v>3238</v>
      </c>
      <c r="J137" s="203">
        <f>VLOOKUP(C137,'出荷数2307～2406total241008110618'!B:F,5,0)</f>
        <v>6522</v>
      </c>
      <c r="K137" s="214">
        <f>VLOOKUP(C137,'出荷数2407-2506total250730101950'!B:F,5,0)</f>
        <v>6203</v>
      </c>
      <c r="L137" s="203">
        <f>VLOOKUP(C:C,total251219111800!B:F,5,0)</f>
        <v>3240</v>
      </c>
      <c r="M137" s="213"/>
      <c r="N137" s="21">
        <f t="shared" si="2"/>
        <v>3240</v>
      </c>
      <c r="O137" s="44">
        <v>1239</v>
      </c>
      <c r="P137" s="44">
        <v>0</v>
      </c>
      <c r="Q137" s="44">
        <v>5000</v>
      </c>
      <c r="R137" s="44">
        <v>0</v>
      </c>
      <c r="S137" s="44">
        <v>0</v>
      </c>
      <c r="T137" s="45">
        <v>0</v>
      </c>
      <c r="U137" s="45">
        <v>6239</v>
      </c>
      <c r="V137" s="45">
        <v>2999</v>
      </c>
      <c r="W137" s="41">
        <v>2.6150121065375305</v>
      </c>
      <c r="X137" s="46"/>
      <c r="Y137" s="46"/>
    </row>
    <row r="138" spans="1:25">
      <c r="A138" s="29" t="s">
        <v>1174</v>
      </c>
      <c r="B138" s="30" t="s">
        <v>356</v>
      </c>
      <c r="C138" s="17" t="s">
        <v>252</v>
      </c>
      <c r="D138" s="24" t="s">
        <v>253</v>
      </c>
      <c r="E138" s="23"/>
      <c r="F138" s="19">
        <v>3927</v>
      </c>
      <c r="G138" s="21">
        <v>6192</v>
      </c>
      <c r="H138" s="21">
        <v>3235</v>
      </c>
      <c r="I138" s="8">
        <f>VLOOKUP(C138,'202310-202403出荷数total2403220951'!B:F,5,0)</f>
        <v>1313</v>
      </c>
      <c r="J138" s="203">
        <f>VLOOKUP(C138,'出荷数2307～2406total241008110618'!B:F,5,0)</f>
        <v>2809</v>
      </c>
      <c r="K138" s="214">
        <f>VLOOKUP(C138,'出荷数2407-2506total250730101950'!B:F,5,0)</f>
        <v>3528</v>
      </c>
      <c r="L138" s="203">
        <f>VLOOKUP(C:C,total251219111800!B:F,5,0)</f>
        <v>1452</v>
      </c>
      <c r="M138" s="8"/>
      <c r="N138" s="21">
        <f t="shared" si="2"/>
        <v>1452</v>
      </c>
      <c r="O138" s="44">
        <v>2114</v>
      </c>
      <c r="P138" s="44">
        <v>0</v>
      </c>
      <c r="Q138" s="44">
        <v>0</v>
      </c>
      <c r="R138" s="44">
        <v>0</v>
      </c>
      <c r="S138" s="44">
        <v>0</v>
      </c>
      <c r="T138" s="45">
        <v>0</v>
      </c>
      <c r="U138" s="45">
        <v>2114</v>
      </c>
      <c r="V138" s="45">
        <v>662</v>
      </c>
      <c r="W138" s="41">
        <v>0.68684957426679283</v>
      </c>
      <c r="X138" s="46"/>
      <c r="Y138" s="46"/>
    </row>
    <row r="139" spans="1:25">
      <c r="A139" s="29" t="s">
        <v>1175</v>
      </c>
      <c r="B139" s="30" t="s">
        <v>356</v>
      </c>
      <c r="C139" s="6" t="s">
        <v>30</v>
      </c>
      <c r="D139" s="20" t="s">
        <v>31</v>
      </c>
      <c r="E139" s="19"/>
      <c r="F139" s="19">
        <v>17211</v>
      </c>
      <c r="G139" s="21">
        <v>12662</v>
      </c>
      <c r="H139" s="21">
        <v>6728</v>
      </c>
      <c r="I139" s="213">
        <f>VLOOKUP(C139,'202310-202403出荷数total2403220951'!B:F,5,0)</f>
        <v>9458</v>
      </c>
      <c r="J139" s="203">
        <f>VLOOKUP(C139,'出荷数2307～2406total241008110618'!B:F,5,0)</f>
        <v>13583</v>
      </c>
      <c r="K139" s="214">
        <f>VLOOKUP(C139,'出荷数2407-2506total250730101950'!B:F,5,0)</f>
        <v>11809</v>
      </c>
      <c r="L139" s="203">
        <f>VLOOKUP(C:C,total251219111800!B:F,5,0)</f>
        <v>2303</v>
      </c>
      <c r="M139" s="8"/>
      <c r="N139" s="21">
        <f t="shared" si="2"/>
        <v>2303</v>
      </c>
      <c r="O139" s="44">
        <v>7318</v>
      </c>
      <c r="P139" s="44">
        <v>2700</v>
      </c>
      <c r="Q139" s="44">
        <v>0</v>
      </c>
      <c r="R139" s="44">
        <v>0</v>
      </c>
      <c r="S139" s="44">
        <v>2700</v>
      </c>
      <c r="T139" s="45">
        <v>0</v>
      </c>
      <c r="U139" s="45">
        <v>4618</v>
      </c>
      <c r="V139" s="45">
        <v>2315</v>
      </c>
      <c r="W139" s="41">
        <v>0.22988620483130365</v>
      </c>
      <c r="X139" s="46"/>
      <c r="Y139" s="46"/>
    </row>
    <row r="140" spans="1:25">
      <c r="A140" s="29" t="s">
        <v>1176</v>
      </c>
      <c r="B140" s="30" t="s">
        <v>356</v>
      </c>
      <c r="C140" s="17" t="s">
        <v>237</v>
      </c>
      <c r="D140" s="24" t="s">
        <v>238</v>
      </c>
      <c r="E140" s="23"/>
      <c r="F140" s="19">
        <v>6153</v>
      </c>
      <c r="G140" s="21">
        <v>5390</v>
      </c>
      <c r="H140" s="21">
        <v>4913</v>
      </c>
      <c r="I140" s="8">
        <f>VLOOKUP(C140,'202310-202403出荷数total2403220951'!B:F,5,0)</f>
        <v>1708</v>
      </c>
      <c r="J140" s="203">
        <f>VLOOKUP(C140,'出荷数2307～2406total241008110618'!B:F,5,0)</f>
        <v>3580</v>
      </c>
      <c r="K140" s="214">
        <f>VLOOKUP(C140,'出荷数2407-2506total250730101950'!B:F,5,0)</f>
        <v>3493</v>
      </c>
      <c r="L140" s="203">
        <f>VLOOKUP(C:C,total251219111800!B:F,5,0)</f>
        <v>1332</v>
      </c>
      <c r="M140" s="211">
        <v>2200</v>
      </c>
      <c r="N140" s="211">
        <v>2200</v>
      </c>
      <c r="O140" s="44">
        <v>1454</v>
      </c>
      <c r="P140" s="44">
        <v>0</v>
      </c>
      <c r="Q140" s="44">
        <v>3000</v>
      </c>
      <c r="R140" s="44">
        <v>0</v>
      </c>
      <c r="S140" s="44">
        <v>0</v>
      </c>
      <c r="T140" s="45">
        <v>0</v>
      </c>
      <c r="U140" s="45">
        <v>4454</v>
      </c>
      <c r="V140" s="45">
        <v>2254</v>
      </c>
      <c r="W140" s="41">
        <v>1.5130674002751032</v>
      </c>
      <c r="X140" s="46"/>
      <c r="Y140" s="46"/>
    </row>
    <row r="141" spans="1:25">
      <c r="A141" s="29" t="s">
        <v>1177</v>
      </c>
      <c r="B141" s="30" t="s">
        <v>356</v>
      </c>
      <c r="C141" s="17" t="s">
        <v>718</v>
      </c>
      <c r="D141" s="24" t="s">
        <v>719</v>
      </c>
      <c r="E141" s="23"/>
      <c r="F141" s="19"/>
      <c r="G141" s="21">
        <v>3040</v>
      </c>
      <c r="H141" s="21">
        <v>850</v>
      </c>
      <c r="I141" s="8" t="e">
        <f>VLOOKUP(C141,'202310-202403出荷数total2403220951'!B:F,5,0)</f>
        <v>#N/A</v>
      </c>
      <c r="J141" s="203" t="e">
        <f>VLOOKUP(C141,'出荷数2307～2406total241008110618'!B:F,5,0)</f>
        <v>#N/A</v>
      </c>
      <c r="K141" s="214" t="e">
        <f>VLOOKUP(C141,'出荷数2407-2506total250730101950'!B:F,5,0)</f>
        <v>#N/A</v>
      </c>
      <c r="L141" s="203" t="e">
        <f>VLOOKUP(C:C,total251219111800!B:F,5,0)</f>
        <v>#N/A</v>
      </c>
      <c r="M141" s="211">
        <v>360</v>
      </c>
      <c r="N141" s="211">
        <v>360</v>
      </c>
      <c r="O141" s="44">
        <v>1479</v>
      </c>
      <c r="P141" s="44">
        <v>0</v>
      </c>
      <c r="Q141" s="44">
        <v>0</v>
      </c>
      <c r="R141" s="44">
        <v>0</v>
      </c>
      <c r="S141" s="44">
        <v>0</v>
      </c>
      <c r="T141" s="45">
        <v>0</v>
      </c>
      <c r="U141" s="45">
        <v>1479</v>
      </c>
      <c r="V141" s="45">
        <v>1119</v>
      </c>
      <c r="W141" s="41">
        <v>0.2434077079107505</v>
      </c>
      <c r="X141" s="46"/>
      <c r="Y141" s="46"/>
    </row>
    <row r="142" spans="1:25">
      <c r="A142" s="29" t="s">
        <v>1178</v>
      </c>
      <c r="B142" s="30" t="s">
        <v>356</v>
      </c>
      <c r="C142" s="6" t="s">
        <v>91</v>
      </c>
      <c r="D142" s="20" t="s">
        <v>90</v>
      </c>
      <c r="E142" s="19" t="s">
        <v>87</v>
      </c>
      <c r="F142" s="19">
        <v>5799</v>
      </c>
      <c r="G142" s="21">
        <v>6847</v>
      </c>
      <c r="H142" s="21">
        <v>4271</v>
      </c>
      <c r="I142" s="8">
        <f>VLOOKUP(C142,'202310-202403出荷数total2403220951'!B:F,5,0)</f>
        <v>1406</v>
      </c>
      <c r="J142" s="203">
        <f>VLOOKUP(C142,'出荷数2307～2406total241008110618'!B:F,5,0)</f>
        <v>3025</v>
      </c>
      <c r="K142" s="214">
        <f>VLOOKUP(C142,'出荷数2407-2506total250730101950'!B:F,5,0)</f>
        <v>2613</v>
      </c>
      <c r="L142" s="203">
        <f>VLOOKUP(C:C,total251219111800!B:F,5,0)</f>
        <v>1176</v>
      </c>
      <c r="M142" s="8"/>
      <c r="N142" s="21">
        <f>L142</f>
        <v>1176</v>
      </c>
      <c r="O142" s="44">
        <v>2234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2234</v>
      </c>
      <c r="V142" s="45">
        <v>1058</v>
      </c>
      <c r="W142" s="41">
        <v>0.52641002685765448</v>
      </c>
      <c r="X142" s="46"/>
      <c r="Y142" s="46"/>
    </row>
    <row r="143" spans="1:25">
      <c r="A143" s="29" t="s">
        <v>1179</v>
      </c>
      <c r="B143" s="30" t="s">
        <v>356</v>
      </c>
      <c r="C143" s="6" t="s">
        <v>108</v>
      </c>
      <c r="D143" s="20" t="s">
        <v>109</v>
      </c>
      <c r="E143" s="19"/>
      <c r="F143" s="19">
        <v>7039</v>
      </c>
      <c r="G143" s="21">
        <v>8307</v>
      </c>
      <c r="H143" s="21">
        <v>5166</v>
      </c>
      <c r="I143" s="8">
        <f>VLOOKUP(C143,'202310-202403出荷数total2403220951'!B:F,5,0)</f>
        <v>2164</v>
      </c>
      <c r="J143" s="203">
        <f>VLOOKUP(C143,'出荷数2307～2406total241008110618'!B:F,5,0)</f>
        <v>4328</v>
      </c>
      <c r="K143" s="214">
        <f>VLOOKUP(C143,'出荷数2407-2506total250730101950'!B:F,5,0)</f>
        <v>2516</v>
      </c>
      <c r="L143" s="203">
        <f>VLOOKUP(C:C,total251219111800!B:F,5,0)</f>
        <v>1066</v>
      </c>
      <c r="M143" s="8"/>
      <c r="N143" s="21">
        <f>L143</f>
        <v>1066</v>
      </c>
      <c r="O143" s="44">
        <v>1726</v>
      </c>
      <c r="P143" s="44">
        <v>0</v>
      </c>
      <c r="Q143" s="44">
        <v>0</v>
      </c>
      <c r="R143" s="44">
        <v>0</v>
      </c>
      <c r="S143" s="44">
        <v>0</v>
      </c>
      <c r="T143" s="45">
        <v>0</v>
      </c>
      <c r="U143" s="45">
        <v>1726</v>
      </c>
      <c r="V143" s="45">
        <v>660</v>
      </c>
      <c r="W143" s="41">
        <v>0.61761297798377757</v>
      </c>
      <c r="X143" s="46"/>
      <c r="Y143" s="46"/>
    </row>
    <row r="144" spans="1:25">
      <c r="A144" s="29" t="s">
        <v>1180</v>
      </c>
      <c r="B144" s="30" t="s">
        <v>356</v>
      </c>
      <c r="C144" s="6" t="s">
        <v>71</v>
      </c>
      <c r="D144" s="20" t="s">
        <v>72</v>
      </c>
      <c r="E144" s="19"/>
      <c r="F144" s="19">
        <v>7932</v>
      </c>
      <c r="G144" s="21">
        <v>12477</v>
      </c>
      <c r="H144" s="21">
        <v>11864</v>
      </c>
      <c r="I144" s="8">
        <f>VLOOKUP(C144,'202310-202403出荷数total2403220951'!B:F,5,0)</f>
        <v>5131</v>
      </c>
      <c r="J144" s="203">
        <f>VLOOKUP(C144,'出荷数2307～2406total241008110618'!B:F,5,0)</f>
        <v>10642</v>
      </c>
      <c r="K144" s="214">
        <f>VLOOKUP(C144,'出荷数2407-2506total250730101950'!B:F,5,0)</f>
        <v>14478</v>
      </c>
      <c r="L144" s="203">
        <f>VLOOKUP(C:C,total251219111800!B:F,5,0)</f>
        <v>2802</v>
      </c>
      <c r="M144" s="8"/>
      <c r="N144" s="21">
        <f>L144</f>
        <v>2802</v>
      </c>
      <c r="O144" s="44">
        <v>9542</v>
      </c>
      <c r="P144" s="44">
        <v>940</v>
      </c>
      <c r="Q144" s="44">
        <v>0</v>
      </c>
      <c r="R144" s="44">
        <v>0</v>
      </c>
      <c r="S144" s="44">
        <v>0</v>
      </c>
      <c r="T144" s="45">
        <v>940</v>
      </c>
      <c r="U144" s="45">
        <v>9542</v>
      </c>
      <c r="V144" s="45">
        <v>6740</v>
      </c>
      <c r="W144" s="41">
        <v>0.26731539782484259</v>
      </c>
      <c r="X144" s="46"/>
      <c r="Y144" s="46"/>
    </row>
    <row r="145" spans="1:27">
      <c r="A145" s="29" t="s">
        <v>2948</v>
      </c>
      <c r="B145" s="30" t="s">
        <v>356</v>
      </c>
      <c r="C145" s="6" t="s">
        <v>1303</v>
      </c>
      <c r="D145" s="215" t="s">
        <v>1312</v>
      </c>
      <c r="E145" s="6"/>
      <c r="F145" s="6"/>
      <c r="G145" s="8"/>
      <c r="H145" s="21">
        <v>1451</v>
      </c>
      <c r="I145" s="213">
        <f>VLOOKUP(C145,'202310-202403出荷数total2403220951'!B:F,5,0)</f>
        <v>14330</v>
      </c>
      <c r="J145" s="203">
        <f>VLOOKUP(C145,'出荷数2307～2406total241008110618'!B:F,5,0)</f>
        <v>16068</v>
      </c>
      <c r="K145" s="214">
        <f>VLOOKUP(C145,'出荷数2407-2506total250730101950'!B:F,5,0)</f>
        <v>17473</v>
      </c>
      <c r="L145" s="203">
        <f>VLOOKUP(C:C,total251219111800!B:F,5,0)</f>
        <v>4175</v>
      </c>
      <c r="M145" s="211">
        <v>10000</v>
      </c>
      <c r="N145" s="211">
        <v>10000</v>
      </c>
      <c r="O145" s="44">
        <v>35396</v>
      </c>
      <c r="P145" s="44">
        <v>6170</v>
      </c>
      <c r="Q145" s="44">
        <v>0</v>
      </c>
      <c r="R145" s="44">
        <v>0</v>
      </c>
      <c r="S145" s="44">
        <v>6170</v>
      </c>
      <c r="T145" s="45">
        <v>0</v>
      </c>
      <c r="U145" s="45">
        <v>29226</v>
      </c>
      <c r="V145" s="45">
        <v>19226</v>
      </c>
      <c r="W145" s="204">
        <v>0.24058124428619546</v>
      </c>
      <c r="X145" s="46"/>
      <c r="Y145" s="46"/>
    </row>
    <row r="146" spans="1:27">
      <c r="A146" s="29" t="s">
        <v>1182</v>
      </c>
      <c r="B146" s="30" t="s">
        <v>356</v>
      </c>
      <c r="C146" s="6" t="s">
        <v>1287</v>
      </c>
      <c r="D146" s="215" t="s">
        <v>1313</v>
      </c>
      <c r="E146" s="6"/>
      <c r="F146" s="6"/>
      <c r="G146" s="8"/>
      <c r="H146" s="21">
        <v>83</v>
      </c>
      <c r="I146" s="8">
        <f>VLOOKUP(C146,'202310-202403出荷数total2403220951'!B:F,5,0)</f>
        <v>1108</v>
      </c>
      <c r="J146" s="203">
        <f>VLOOKUP(C146,'出荷数2307～2406total241008110618'!B:F,5,0)</f>
        <v>1156</v>
      </c>
      <c r="K146" s="214">
        <f>VLOOKUP(C146,'出荷数2407-2506total250730101950'!B:F,5,0)</f>
        <v>2088</v>
      </c>
      <c r="L146" s="203">
        <f>VLOOKUP(C:C,total251219111800!B:F,5,0)</f>
        <v>531</v>
      </c>
      <c r="M146" s="211">
        <v>4000</v>
      </c>
      <c r="N146" s="211">
        <v>4000</v>
      </c>
      <c r="O146" s="44">
        <v>15146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15146</v>
      </c>
      <c r="V146" s="45">
        <v>11146</v>
      </c>
      <c r="W146" s="204">
        <v>0.264096130991681</v>
      </c>
      <c r="X146" s="46"/>
      <c r="Y146" s="46"/>
    </row>
    <row r="147" spans="1:27">
      <c r="A147" s="29" t="s">
        <v>1183</v>
      </c>
      <c r="B147" s="30" t="s">
        <v>356</v>
      </c>
      <c r="C147" s="6" t="s">
        <v>1288</v>
      </c>
      <c r="D147" s="215" t="s">
        <v>1314</v>
      </c>
      <c r="E147" s="6"/>
      <c r="F147" s="6"/>
      <c r="G147" s="8"/>
      <c r="H147" s="21">
        <v>813</v>
      </c>
      <c r="I147" s="8">
        <f>VLOOKUP(C147,'202310-202403出荷数total2403220951'!B:F,5,0)</f>
        <v>922</v>
      </c>
      <c r="J147" s="203">
        <f>VLOOKUP(C147,'出荷数2307～2406total241008110618'!B:F,5,0)</f>
        <v>2208</v>
      </c>
      <c r="K147" s="214">
        <f>VLOOKUP(C147,'出荷数2407-2506total250730101950'!B:F,5,0)</f>
        <v>4161</v>
      </c>
      <c r="L147" s="203">
        <f>VLOOKUP(C:C,total251219111800!B:F,5,0)</f>
        <v>934</v>
      </c>
      <c r="M147" s="211">
        <v>2000</v>
      </c>
      <c r="N147" s="211">
        <v>2000</v>
      </c>
      <c r="O147" s="44">
        <v>8259</v>
      </c>
      <c r="P147" s="44">
        <v>160</v>
      </c>
      <c r="Q147" s="44">
        <v>0</v>
      </c>
      <c r="R147" s="44">
        <v>0</v>
      </c>
      <c r="S147" s="44">
        <v>160</v>
      </c>
      <c r="T147" s="45">
        <v>0</v>
      </c>
      <c r="U147" s="45">
        <v>8099</v>
      </c>
      <c r="V147" s="45">
        <v>6099</v>
      </c>
      <c r="W147" s="204">
        <v>0.23755790473928021</v>
      </c>
      <c r="X147" s="46"/>
      <c r="Y147" s="46"/>
    </row>
    <row r="148" spans="1:27">
      <c r="A148" s="29"/>
      <c r="B148" s="30" t="s">
        <v>356</v>
      </c>
      <c r="C148" s="6" t="s">
        <v>2968</v>
      </c>
      <c r="D148" s="215" t="s">
        <v>3003</v>
      </c>
      <c r="E148" s="6"/>
      <c r="F148" s="6"/>
      <c r="G148" s="8"/>
      <c r="H148" s="21"/>
      <c r="I148" s="8">
        <f>VLOOKUP(C148,'202310-202403出荷数total2403220951'!B:F,5,0)</f>
        <v>73</v>
      </c>
      <c r="J148" s="203">
        <f>VLOOKUP(C148,'出荷数2307～2406total241008110618'!B:F,5,0)</f>
        <v>401</v>
      </c>
      <c r="K148" s="214">
        <f>VLOOKUP(C148,'出荷数2407-2506total250730101950'!B:F,5,0)</f>
        <v>4524</v>
      </c>
      <c r="L148" s="203">
        <f>VLOOKUP(C:C,total251219111800!B:F,5,0)</f>
        <v>2517</v>
      </c>
      <c r="M148" s="211">
        <v>3500</v>
      </c>
      <c r="N148" s="211">
        <v>3500</v>
      </c>
      <c r="O148" s="44">
        <v>5347</v>
      </c>
      <c r="P148" s="44">
        <v>200</v>
      </c>
      <c r="Q148" s="44">
        <v>5000</v>
      </c>
      <c r="R148" s="44">
        <v>0</v>
      </c>
      <c r="S148" s="44">
        <v>500</v>
      </c>
      <c r="T148" s="45">
        <v>-300</v>
      </c>
      <c r="U148" s="45">
        <v>9847</v>
      </c>
      <c r="V148" s="45">
        <v>6347</v>
      </c>
      <c r="W148" s="204">
        <v>0.63097169641247519</v>
      </c>
      <c r="X148" s="46"/>
      <c r="Y148" s="46"/>
    </row>
    <row r="149" spans="1:27">
      <c r="A149" s="29"/>
      <c r="B149" s="30" t="s">
        <v>356</v>
      </c>
      <c r="C149" s="6" t="s">
        <v>3780</v>
      </c>
      <c r="D149" s="215" t="s">
        <v>3781</v>
      </c>
      <c r="E149" s="6"/>
      <c r="F149" s="6"/>
      <c r="G149" s="8"/>
      <c r="H149" s="21"/>
      <c r="I149" s="8" t="e">
        <f>VLOOKUP(C149,'202310-202403出荷数total2403220951'!B:F,5,0)</f>
        <v>#N/A</v>
      </c>
      <c r="J149" s="203" t="e">
        <f>VLOOKUP(C149,'出荷数2307～2406total241008110618'!B:F,5,0)</f>
        <v>#N/A</v>
      </c>
      <c r="K149" s="214">
        <f>VLOOKUP(C149,'出荷数2407-2506total250730101950'!B:F,5,0)</f>
        <v>4559</v>
      </c>
      <c r="L149" s="203">
        <f>VLOOKUP(C:C,total251219111800!B:F,5,0)</f>
        <v>1242</v>
      </c>
      <c r="M149" s="211">
        <v>4000</v>
      </c>
      <c r="N149" s="211">
        <v>3000</v>
      </c>
      <c r="O149" s="44">
        <v>3858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3858</v>
      </c>
      <c r="V149" s="45">
        <v>858</v>
      </c>
      <c r="W149" s="204">
        <v>0.77760497667185069</v>
      </c>
      <c r="X149" s="46"/>
      <c r="Y149" s="46"/>
    </row>
    <row r="150" spans="1:27">
      <c r="A150" s="29"/>
      <c r="B150" s="30" t="s">
        <v>356</v>
      </c>
      <c r="C150" s="6" t="s">
        <v>3794</v>
      </c>
      <c r="D150" s="215" t="s">
        <v>3795</v>
      </c>
      <c r="E150" s="6"/>
      <c r="F150" s="6"/>
      <c r="G150" s="8"/>
      <c r="H150" s="21"/>
      <c r="I150" s="8" t="e">
        <f>VLOOKUP(C150,'202310-202403出荷数total2403220951'!B:F,5,0)</f>
        <v>#N/A</v>
      </c>
      <c r="J150" s="203" t="e">
        <f>VLOOKUP(C150,'出荷数2307～2406total241008110618'!B:F,5,0)</f>
        <v>#N/A</v>
      </c>
      <c r="K150" s="214">
        <f>VLOOKUP(C150,'出荷数2407-2506total250730101950'!B:F,5,0)</f>
        <v>2384</v>
      </c>
      <c r="L150" s="203">
        <f>VLOOKUP(C:C,total251219111800!B:F,5,0)</f>
        <v>565</v>
      </c>
      <c r="M150" s="211">
        <v>1000</v>
      </c>
      <c r="N150" s="211">
        <v>1000</v>
      </c>
      <c r="O150" s="44">
        <v>1359</v>
      </c>
      <c r="P150" s="44">
        <v>1250</v>
      </c>
      <c r="Q150" s="44">
        <v>3000</v>
      </c>
      <c r="R150" s="44">
        <v>0</v>
      </c>
      <c r="S150" s="44">
        <v>1250</v>
      </c>
      <c r="T150" s="45">
        <v>0</v>
      </c>
      <c r="U150" s="45">
        <v>3109</v>
      </c>
      <c r="V150" s="45">
        <v>2109</v>
      </c>
      <c r="W150" s="204">
        <v>0.38328861632809508</v>
      </c>
      <c r="X150" s="46"/>
      <c r="Y150" s="46"/>
    </row>
    <row r="151" spans="1:27">
      <c r="A151" s="29"/>
      <c r="B151" s="30" t="s">
        <v>356</v>
      </c>
      <c r="C151" s="6" t="s">
        <v>3919</v>
      </c>
      <c r="D151" s="215" t="s">
        <v>3921</v>
      </c>
      <c r="E151" s="6"/>
      <c r="F151" s="6"/>
      <c r="G151" s="8"/>
      <c r="H151" s="21"/>
      <c r="I151" s="8"/>
      <c r="J151" s="203" t="e">
        <f>VLOOKUP(C151,'出荷数2307～2406total241008110618'!B:F,5,0)</f>
        <v>#N/A</v>
      </c>
      <c r="K151" s="214">
        <f>VLOOKUP(C151,'出荷数2407-2506total250730101950'!B:F,5,0)</f>
        <v>575</v>
      </c>
      <c r="L151" s="203">
        <f>VLOOKUP(C:C,total251219111800!B:F,5,0)</f>
        <v>168</v>
      </c>
      <c r="M151" s="211">
        <v>1000</v>
      </c>
      <c r="N151" s="211">
        <v>1000</v>
      </c>
      <c r="O151" s="44">
        <v>3257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3257</v>
      </c>
      <c r="V151" s="45">
        <v>2257</v>
      </c>
      <c r="W151" s="204"/>
      <c r="X151" s="46"/>
      <c r="Y151" s="46"/>
    </row>
    <row r="152" spans="1:27">
      <c r="A152" s="29"/>
      <c r="B152" s="30" t="s">
        <v>356</v>
      </c>
      <c r="C152" s="6" t="s">
        <v>3920</v>
      </c>
      <c r="D152" s="215" t="s">
        <v>3922</v>
      </c>
      <c r="E152" s="6"/>
      <c r="F152" s="6"/>
      <c r="G152" s="8"/>
      <c r="H152" s="21"/>
      <c r="I152" s="8"/>
      <c r="J152" s="203" t="e">
        <f>VLOOKUP(C152,'出荷数2307～2406total241008110618'!B:F,5,0)</f>
        <v>#N/A</v>
      </c>
      <c r="K152" s="214">
        <f>VLOOKUP(C152,'出荷数2407-2506total250730101950'!B:F,5,0)</f>
        <v>2333</v>
      </c>
      <c r="L152" s="203">
        <f>VLOOKUP(C:C,total251219111800!B:F,5,0)</f>
        <v>921</v>
      </c>
      <c r="M152" s="211">
        <v>2500</v>
      </c>
      <c r="N152" s="211">
        <v>2500</v>
      </c>
      <c r="O152" s="44">
        <v>6786</v>
      </c>
      <c r="P152" s="44">
        <v>810</v>
      </c>
      <c r="Q152" s="44">
        <v>0</v>
      </c>
      <c r="R152" s="44">
        <v>0</v>
      </c>
      <c r="S152" s="44">
        <v>1380</v>
      </c>
      <c r="T152" s="45">
        <v>-570</v>
      </c>
      <c r="U152" s="45">
        <v>5406</v>
      </c>
      <c r="V152" s="45">
        <v>2906</v>
      </c>
      <c r="W152" s="204"/>
      <c r="X152" s="46"/>
      <c r="Y152" s="46"/>
    </row>
    <row r="153" spans="1:27" s="152" customFormat="1">
      <c r="A153" s="144" t="s">
        <v>1184</v>
      </c>
      <c r="B153" s="145" t="s">
        <v>356</v>
      </c>
      <c r="C153" s="153" t="s">
        <v>1271</v>
      </c>
      <c r="D153" s="154" t="s">
        <v>2176</v>
      </c>
      <c r="E153" s="153"/>
      <c r="F153" s="146"/>
      <c r="G153" s="148"/>
      <c r="H153" s="148">
        <v>206</v>
      </c>
      <c r="I153" s="8">
        <f>VLOOKUP(C153,'202310-202403出荷数total2403220951'!B:F,5,0)</f>
        <v>266</v>
      </c>
      <c r="J153" s="203">
        <f>VLOOKUP(C153,'出荷数2307～2406total241008110618'!B:F,5,0)</f>
        <v>547</v>
      </c>
      <c r="K153" s="214">
        <f>VLOOKUP(C153,'出荷数2407-2506total250730101950'!B:F,5,0)</f>
        <v>251</v>
      </c>
      <c r="L153" s="203">
        <f>VLOOKUP(C:C,total251219111800!B:F,5,0)</f>
        <v>46</v>
      </c>
      <c r="M153" s="8"/>
      <c r="N153" s="21">
        <f>L153</f>
        <v>46</v>
      </c>
      <c r="O153" s="148">
        <v>37</v>
      </c>
      <c r="P153" s="148">
        <v>0</v>
      </c>
      <c r="Q153" s="44">
        <v>0</v>
      </c>
      <c r="R153" s="148">
        <v>0</v>
      </c>
      <c r="S153" s="148">
        <v>0</v>
      </c>
      <c r="T153" s="149">
        <v>0</v>
      </c>
      <c r="U153" s="149">
        <v>37</v>
      </c>
      <c r="V153" s="149">
        <v>-9</v>
      </c>
      <c r="W153" s="150">
        <v>1.2432432432432432</v>
      </c>
      <c r="X153" s="151"/>
      <c r="Y153" s="151"/>
      <c r="Z153" s="191"/>
      <c r="AA153" s="191"/>
    </row>
    <row r="154" spans="1:27">
      <c r="A154" s="29" t="s">
        <v>1185</v>
      </c>
      <c r="B154" s="30" t="s">
        <v>356</v>
      </c>
      <c r="C154" s="17" t="s">
        <v>2756</v>
      </c>
      <c r="D154" s="18" t="s">
        <v>2758</v>
      </c>
      <c r="E154" s="17"/>
      <c r="F154" s="6"/>
      <c r="G154" s="8"/>
      <c r="H154" s="21">
        <v>6496</v>
      </c>
      <c r="I154" s="8">
        <f>VLOOKUP(C154,'202310-202403出荷数total2403220951'!B:F,5,0)</f>
        <v>2470</v>
      </c>
      <c r="J154" s="203">
        <f>VLOOKUP(C154,'出荷数2307～2406total241008110618'!B:F,5,0)</f>
        <v>4707</v>
      </c>
      <c r="K154" s="214">
        <f>VLOOKUP(C154,'出荷数2407-2506total250730101950'!B:F,5,0)</f>
        <v>4443</v>
      </c>
      <c r="L154" s="203">
        <f>VLOOKUP(C:C,total251219111800!B:F,5,0)</f>
        <v>1677</v>
      </c>
      <c r="M154" s="8"/>
      <c r="N154" s="21">
        <f>L154</f>
        <v>1677</v>
      </c>
      <c r="O154" s="44">
        <v>864</v>
      </c>
      <c r="P154" s="44">
        <v>0</v>
      </c>
      <c r="Q154" s="44">
        <v>3000</v>
      </c>
      <c r="R154" s="44">
        <v>0</v>
      </c>
      <c r="S154" s="44">
        <v>0</v>
      </c>
      <c r="T154" s="45">
        <v>0</v>
      </c>
      <c r="U154" s="45">
        <v>3864</v>
      </c>
      <c r="V154" s="45">
        <v>2187</v>
      </c>
      <c r="W154" s="41">
        <v>1.9409722222222223</v>
      </c>
      <c r="X154" s="46"/>
      <c r="Y154" s="46"/>
    </row>
    <row r="155" spans="1:27" s="200" customFormat="1">
      <c r="A155" s="192" t="s">
        <v>1186</v>
      </c>
      <c r="B155" s="193" t="s">
        <v>356</v>
      </c>
      <c r="C155" s="235" t="s">
        <v>2757</v>
      </c>
      <c r="D155" s="236" t="s">
        <v>2759</v>
      </c>
      <c r="E155" s="235"/>
      <c r="F155" s="194"/>
      <c r="G155" s="196"/>
      <c r="H155" s="196">
        <v>0</v>
      </c>
      <c r="I155" s="196">
        <f>VLOOKUP(C155,'202310-202403出荷数total2403220951'!B:F,5,0)</f>
        <v>13</v>
      </c>
      <c r="J155" s="196">
        <f>VLOOKUP(C155,'出荷数2307～2406total241008110618'!B:F,5,0)</f>
        <v>28</v>
      </c>
      <c r="K155" s="214">
        <f>VLOOKUP(C155,'出荷数2407-2506total250730101950'!B:F,5,0)</f>
        <v>513</v>
      </c>
      <c r="L155" s="203" t="e">
        <f>VLOOKUP(C:C,total251219111800!B:F,5,0)</f>
        <v>#N/A</v>
      </c>
      <c r="M155" s="8"/>
      <c r="N155" s="21" t="e">
        <f>L155</f>
        <v>#N/A</v>
      </c>
      <c r="O155" s="196">
        <v>712</v>
      </c>
      <c r="P155" s="196">
        <v>0</v>
      </c>
      <c r="Q155" s="196">
        <v>0</v>
      </c>
      <c r="R155" s="196">
        <v>0</v>
      </c>
      <c r="S155" s="196">
        <v>0</v>
      </c>
      <c r="T155" s="197">
        <v>0</v>
      </c>
      <c r="U155" s="197">
        <v>712</v>
      </c>
      <c r="V155" s="197" t="e">
        <v>#N/A</v>
      </c>
      <c r="W155" s="198" t="e">
        <v>#N/A</v>
      </c>
      <c r="X155" s="199"/>
      <c r="Y155" s="199"/>
      <c r="Z155" s="201"/>
      <c r="AA155" s="201"/>
    </row>
    <row r="156" spans="1:27">
      <c r="A156" s="29" t="s">
        <v>1187</v>
      </c>
      <c r="B156" s="30" t="s">
        <v>356</v>
      </c>
      <c r="C156" s="17" t="s">
        <v>2917</v>
      </c>
      <c r="D156" s="18" t="s">
        <v>2936</v>
      </c>
      <c r="E156" s="17"/>
      <c r="F156" s="6"/>
      <c r="G156" s="8"/>
      <c r="H156" s="21">
        <v>96</v>
      </c>
      <c r="I156" s="213">
        <f>VLOOKUP(C156,'202310-202403出荷数total2403220951'!B:F,5,0)</f>
        <v>3711</v>
      </c>
      <c r="J156" s="203">
        <f>VLOOKUP(C156,'出荷数2307～2406total241008110618'!B:F,5,0)</f>
        <v>4435</v>
      </c>
      <c r="K156" s="214">
        <f>VLOOKUP(C156,'出荷数2407-2506total250730101950'!B:F,5,0)</f>
        <v>4851</v>
      </c>
      <c r="L156" s="203">
        <f>VLOOKUP(C:C,total251219111800!B:F,5,0)</f>
        <v>2252</v>
      </c>
      <c r="M156" s="211">
        <v>2500</v>
      </c>
      <c r="N156" s="211">
        <v>2500</v>
      </c>
      <c r="O156" s="44">
        <v>7477</v>
      </c>
      <c r="P156" s="44">
        <v>0</v>
      </c>
      <c r="Q156" s="44">
        <v>0</v>
      </c>
      <c r="R156" s="44">
        <v>0</v>
      </c>
      <c r="S156" s="44">
        <v>0</v>
      </c>
      <c r="T156" s="45">
        <v>0</v>
      </c>
      <c r="U156" s="45">
        <v>7477</v>
      </c>
      <c r="V156" s="45">
        <v>4977</v>
      </c>
      <c r="W156" s="41">
        <v>0.33435870001337437</v>
      </c>
      <c r="X156" s="46"/>
      <c r="Y156" s="46"/>
    </row>
    <row r="157" spans="1:27">
      <c r="A157" s="29" t="s">
        <v>1188</v>
      </c>
      <c r="B157" s="30" t="s">
        <v>356</v>
      </c>
      <c r="C157" s="17" t="s">
        <v>2918</v>
      </c>
      <c r="D157" s="18" t="s">
        <v>2937</v>
      </c>
      <c r="E157" s="17"/>
      <c r="F157" s="6"/>
      <c r="G157" s="8"/>
      <c r="H157" s="21">
        <v>0</v>
      </c>
      <c r="I157" s="8">
        <f>VLOOKUP(C157,'202310-202403出荷数total2403220951'!B:F,5,0)</f>
        <v>2</v>
      </c>
      <c r="J157" s="203">
        <f>VLOOKUP(C157,'出荷数2307～2406total241008110618'!B:F,5,0)</f>
        <v>314</v>
      </c>
      <c r="K157" s="214">
        <f>VLOOKUP(C157,'出荷数2407-2506total250730101950'!B:F,5,0)</f>
        <v>116</v>
      </c>
      <c r="L157" s="203">
        <f>VLOOKUP(C:C,total251219111800!B:F,5,0)</f>
        <v>323</v>
      </c>
      <c r="M157" s="211">
        <v>1000</v>
      </c>
      <c r="N157" s="211">
        <v>1000</v>
      </c>
      <c r="O157" s="44">
        <v>7420</v>
      </c>
      <c r="P157" s="44">
        <v>0</v>
      </c>
      <c r="Q157" s="44">
        <v>0</v>
      </c>
      <c r="R157" s="44">
        <v>0</v>
      </c>
      <c r="S157" s="44">
        <v>0</v>
      </c>
      <c r="T157" s="45">
        <v>0</v>
      </c>
      <c r="U157" s="45">
        <v>7420</v>
      </c>
      <c r="V157" s="45">
        <v>6420</v>
      </c>
      <c r="W157" s="41">
        <v>0.13477088948787061</v>
      </c>
      <c r="X157" s="46"/>
      <c r="Y157" s="46"/>
    </row>
    <row r="158" spans="1:27">
      <c r="A158" s="29" t="s">
        <v>1189</v>
      </c>
      <c r="B158" s="30" t="s">
        <v>356</v>
      </c>
      <c r="C158" s="17" t="s">
        <v>2919</v>
      </c>
      <c r="D158" s="18" t="s">
        <v>2938</v>
      </c>
      <c r="E158" s="17"/>
      <c r="F158" s="6"/>
      <c r="G158" s="8"/>
      <c r="H158" s="21">
        <v>2458</v>
      </c>
      <c r="I158" s="8">
        <f>VLOOKUP(C158,'202310-202403出荷数total2403220951'!B:F,5,0)</f>
        <v>174</v>
      </c>
      <c r="J158" s="203">
        <f>VLOOKUP(C158,'出荷数2307～2406total241008110618'!B:F,5,0)</f>
        <v>1177</v>
      </c>
      <c r="K158" s="214">
        <f>VLOOKUP(C158,'出荷数2407-2506total250730101950'!B:F,5,0)</f>
        <v>192</v>
      </c>
      <c r="L158" s="203">
        <f>VLOOKUP(C:C,total251219111800!B:F,5,0)</f>
        <v>84</v>
      </c>
      <c r="M158" s="8"/>
      <c r="N158" s="21">
        <f>L158</f>
        <v>84</v>
      </c>
      <c r="O158" s="44">
        <v>433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433</v>
      </c>
      <c r="V158" s="45">
        <v>349</v>
      </c>
      <c r="W158" s="41">
        <v>0.19399538106235567</v>
      </c>
      <c r="X158" s="46"/>
      <c r="Y158" s="46"/>
    </row>
    <row r="159" spans="1:27">
      <c r="A159" s="9"/>
      <c r="B159" s="30" t="s">
        <v>356</v>
      </c>
      <c r="C159" s="49" t="s">
        <v>3771</v>
      </c>
      <c r="D159" s="49" t="s">
        <v>3772</v>
      </c>
      <c r="E159" s="50"/>
      <c r="F159" s="50"/>
      <c r="G159" s="8"/>
      <c r="H159" s="8"/>
      <c r="I159" s="8" t="e">
        <f>VLOOKUP(C159,'202310-202403出荷数total2403220951'!B:F,5,0)</f>
        <v>#N/A</v>
      </c>
      <c r="J159" s="203">
        <f>VLOOKUP(C159,'出荷数2307～2406total241008110618'!B:F,5,0)</f>
        <v>254</v>
      </c>
      <c r="K159" s="214">
        <f>VLOOKUP(C159,'出荷数2407-2506total250730101950'!B:F,5,0)</f>
        <v>215</v>
      </c>
      <c r="L159" s="203">
        <f>VLOOKUP(C:C,total251219111800!B:F,5,0)</f>
        <v>83</v>
      </c>
      <c r="M159" s="211">
        <v>1500</v>
      </c>
      <c r="N159" s="211">
        <v>1500</v>
      </c>
      <c r="O159" s="44">
        <v>2920</v>
      </c>
      <c r="P159" s="44">
        <v>0</v>
      </c>
      <c r="Q159" s="44">
        <v>100</v>
      </c>
      <c r="R159" s="44">
        <v>0</v>
      </c>
      <c r="S159" s="44">
        <v>0</v>
      </c>
      <c r="T159" s="45">
        <v>0</v>
      </c>
      <c r="U159" s="45">
        <v>3020</v>
      </c>
      <c r="V159" s="45">
        <v>1520</v>
      </c>
      <c r="W159" s="41">
        <v>0.51369863013698636</v>
      </c>
      <c r="X159" s="13"/>
      <c r="Y159" s="13"/>
    </row>
    <row r="160" spans="1:27">
      <c r="A160" s="29" t="s">
        <v>1190</v>
      </c>
      <c r="B160" s="30" t="s">
        <v>356</v>
      </c>
      <c r="C160" s="17" t="s">
        <v>2920</v>
      </c>
      <c r="D160" s="18" t="s">
        <v>2939</v>
      </c>
      <c r="E160" s="17"/>
      <c r="F160" s="6"/>
      <c r="G160" s="8"/>
      <c r="H160" s="21">
        <v>1744</v>
      </c>
      <c r="I160" s="8">
        <f>VLOOKUP(C160,'202310-202403出荷数total2403220951'!B:F,5,0)</f>
        <v>1163</v>
      </c>
      <c r="J160" s="203">
        <f>VLOOKUP(C160,'出荷数2307～2406total241008110618'!B:F,5,0)</f>
        <v>1747</v>
      </c>
      <c r="K160" s="214">
        <f>VLOOKUP(C160,'出荷数2407-2506total250730101950'!B:F,5,0)</f>
        <v>1257</v>
      </c>
      <c r="L160" s="203">
        <f>VLOOKUP(C:C,total251219111800!B:F,5,0)</f>
        <v>174</v>
      </c>
      <c r="M160" s="8"/>
      <c r="N160" s="21">
        <f>L160</f>
        <v>174</v>
      </c>
      <c r="O160" s="44">
        <v>995</v>
      </c>
      <c r="P160" s="44">
        <v>0</v>
      </c>
      <c r="Q160" s="44">
        <v>0</v>
      </c>
      <c r="R160" s="44">
        <v>0</v>
      </c>
      <c r="S160" s="44">
        <v>300</v>
      </c>
      <c r="T160" s="45">
        <v>-300</v>
      </c>
      <c r="U160" s="45">
        <v>695</v>
      </c>
      <c r="V160" s="45">
        <v>521</v>
      </c>
      <c r="W160" s="41">
        <v>0.1748743718592965</v>
      </c>
      <c r="X160" s="46"/>
      <c r="Y160" s="46"/>
    </row>
    <row r="161" spans="1:25">
      <c r="A161" s="9"/>
      <c r="B161" s="2" t="s">
        <v>5</v>
      </c>
      <c r="C161" s="49" t="s">
        <v>2967</v>
      </c>
      <c r="D161" s="49" t="s">
        <v>2969</v>
      </c>
      <c r="E161" s="50"/>
      <c r="F161" s="50"/>
      <c r="G161" s="8"/>
      <c r="H161" s="21">
        <v>0</v>
      </c>
      <c r="I161" s="8">
        <f>VLOOKUP(C161,'202310-202403出荷数total2403220951'!B:F,5,0)</f>
        <v>109</v>
      </c>
      <c r="J161" s="203">
        <f>VLOOKUP(C161,'出荷数2307～2406total241008110618'!B:F,5,0)</f>
        <v>119</v>
      </c>
      <c r="K161" s="214">
        <f>VLOOKUP(C161,'出荷数2407-2506total250730101950'!B:F,5,0)</f>
        <v>8</v>
      </c>
      <c r="L161" s="203">
        <f>VLOOKUP(C:C,total251219111800!B:F,5,0)</f>
        <v>3</v>
      </c>
      <c r="M161" s="211">
        <v>1000</v>
      </c>
      <c r="N161" s="211">
        <v>1000</v>
      </c>
      <c r="O161" s="44">
        <v>3011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3011</v>
      </c>
      <c r="V161" s="45">
        <v>2011</v>
      </c>
      <c r="W161" s="41">
        <v>0.33211557622052473</v>
      </c>
      <c r="X161" s="13"/>
      <c r="Y161" s="13"/>
    </row>
    <row r="162" spans="1:25">
      <c r="A162" s="9"/>
      <c r="B162" s="2" t="s">
        <v>5</v>
      </c>
      <c r="C162" s="49" t="s">
        <v>2985</v>
      </c>
      <c r="D162" s="49" t="s">
        <v>3773</v>
      </c>
      <c r="E162" s="50"/>
      <c r="F162" s="50"/>
      <c r="G162" s="8"/>
      <c r="H162" s="21">
        <v>0</v>
      </c>
      <c r="I162" s="8">
        <f>VLOOKUP(C162,'202310-202403出荷数total2403220951'!B:F,5,0)</f>
        <v>6</v>
      </c>
      <c r="J162" s="203">
        <f>VLOOKUP(C162,'出荷数2307～2406total241008110618'!B:F,5,0)</f>
        <v>324</v>
      </c>
      <c r="K162" s="214">
        <f>VLOOKUP(C162,'出荷数2407-2506total250730101950'!B:F,5,0)</f>
        <v>1771</v>
      </c>
      <c r="L162" s="203">
        <f>VLOOKUP(C:C,total251219111800!B:F,5,0)</f>
        <v>116</v>
      </c>
      <c r="M162" s="211">
        <v>1000</v>
      </c>
      <c r="N162" s="211">
        <v>1000</v>
      </c>
      <c r="O162" s="44">
        <v>3877</v>
      </c>
      <c r="P162" s="44">
        <v>0</v>
      </c>
      <c r="Q162" s="44">
        <v>500</v>
      </c>
      <c r="R162" s="44">
        <v>0</v>
      </c>
      <c r="S162" s="44">
        <v>0</v>
      </c>
      <c r="T162" s="45">
        <v>0</v>
      </c>
      <c r="U162" s="45">
        <v>4377</v>
      </c>
      <c r="V162" s="45">
        <v>3377</v>
      </c>
      <c r="W162" s="41">
        <v>0.25793139025019346</v>
      </c>
      <c r="X162" s="13"/>
      <c r="Y162" s="13"/>
    </row>
    <row r="163" spans="1:25">
      <c r="A163" s="9"/>
      <c r="B163" s="2" t="s">
        <v>5</v>
      </c>
      <c r="C163" s="49" t="s">
        <v>2966</v>
      </c>
      <c r="D163" s="49" t="s">
        <v>2964</v>
      </c>
      <c r="E163" s="50"/>
      <c r="F163" s="50"/>
      <c r="G163" s="8"/>
      <c r="H163" s="21">
        <v>0</v>
      </c>
      <c r="I163" s="8">
        <f>VLOOKUP(C163,'202310-202403出荷数total2403220951'!B:F,5,0)</f>
        <v>2453</v>
      </c>
      <c r="J163" s="203">
        <f>VLOOKUP(C163,'出荷数2307～2406total241008110618'!B:F,5,0)</f>
        <v>3569</v>
      </c>
      <c r="K163" s="214">
        <f>VLOOKUP(C163,'出荷数2407-2506total250730101950'!B:F,5,0)</f>
        <v>9281</v>
      </c>
      <c r="L163" s="203">
        <f>VLOOKUP(C:C,total251219111800!B:F,5,0)</f>
        <v>1509</v>
      </c>
      <c r="M163" s="8"/>
      <c r="N163" s="21">
        <f>L163</f>
        <v>1509</v>
      </c>
      <c r="O163" s="44">
        <v>613</v>
      </c>
      <c r="P163" s="44">
        <v>1200</v>
      </c>
      <c r="Q163" s="44">
        <v>0</v>
      </c>
      <c r="R163" s="44">
        <v>0</v>
      </c>
      <c r="S163" s="44">
        <v>1600</v>
      </c>
      <c r="T163" s="45">
        <v>-400</v>
      </c>
      <c r="U163" s="45">
        <v>-987</v>
      </c>
      <c r="V163" s="45">
        <v>-2496</v>
      </c>
      <c r="W163" s="41">
        <v>0.83232211803640377</v>
      </c>
      <c r="X163" s="13"/>
      <c r="Y163" s="13"/>
    </row>
    <row r="164" spans="1:25">
      <c r="A164" s="9"/>
      <c r="B164" s="2" t="s">
        <v>5</v>
      </c>
      <c r="C164" s="49" t="s">
        <v>2965</v>
      </c>
      <c r="D164" s="49" t="s">
        <v>2964</v>
      </c>
      <c r="E164" s="50"/>
      <c r="F164" s="50"/>
      <c r="G164" s="8"/>
      <c r="H164" s="21">
        <v>0</v>
      </c>
      <c r="I164" s="8">
        <f>VLOOKUP(C164,'202310-202403出荷数total2403220951'!B:F,5,0)</f>
        <v>1097</v>
      </c>
      <c r="J164" s="203">
        <f>VLOOKUP(C164,'出荷数2307～2406total241008110618'!B:F,5,0)</f>
        <v>2410</v>
      </c>
      <c r="K164" s="214">
        <f>VLOOKUP(C164,'出荷数2407-2506total250730101950'!B:F,5,0)</f>
        <v>11564</v>
      </c>
      <c r="L164" s="203">
        <f>VLOOKUP(C:C,total251219111800!B:F,5,0)</f>
        <v>1595</v>
      </c>
      <c r="M164" s="8"/>
      <c r="N164" s="21">
        <f>L164</f>
        <v>1595</v>
      </c>
      <c r="O164" s="44">
        <v>7</v>
      </c>
      <c r="P164" s="44">
        <v>200</v>
      </c>
      <c r="Q164" s="44">
        <v>0</v>
      </c>
      <c r="R164" s="44">
        <v>0</v>
      </c>
      <c r="S164" s="44">
        <v>850</v>
      </c>
      <c r="T164" s="45">
        <v>-650</v>
      </c>
      <c r="U164" s="45">
        <v>-843</v>
      </c>
      <c r="V164" s="45">
        <v>-2438</v>
      </c>
      <c r="W164" s="41">
        <v>7.7053140096618353</v>
      </c>
      <c r="X164" s="13"/>
      <c r="Y164" s="13"/>
    </row>
    <row r="165" spans="1:25">
      <c r="A165" s="9"/>
      <c r="B165" s="2" t="s">
        <v>5</v>
      </c>
      <c r="C165" s="49" t="s">
        <v>3763</v>
      </c>
      <c r="D165" s="49" t="s">
        <v>3766</v>
      </c>
      <c r="E165" s="50"/>
      <c r="F165" s="50"/>
      <c r="G165" s="8"/>
      <c r="H165" s="21">
        <v>0</v>
      </c>
      <c r="I165" s="8" t="e">
        <f>VLOOKUP(C165,'202310-202403出荷数total2403220951'!B:F,5,0)</f>
        <v>#N/A</v>
      </c>
      <c r="J165" s="203" t="e">
        <f>VLOOKUP(C165,'出荷数2307～2406total241008110618'!B:F,5,0)</f>
        <v>#N/A</v>
      </c>
      <c r="K165" s="214">
        <f>VLOOKUP(C165,'出荷数2407-2506total250730101950'!B:F,5,0)</f>
        <v>511</v>
      </c>
      <c r="L165" s="203">
        <f>VLOOKUP(C:C,total251219111800!B:F,5,0)</f>
        <v>1697</v>
      </c>
      <c r="M165" s="234">
        <v>1500</v>
      </c>
      <c r="N165" s="21">
        <f>L165</f>
        <v>1697</v>
      </c>
      <c r="O165" s="44">
        <v>1967</v>
      </c>
      <c r="P165" s="44">
        <v>0</v>
      </c>
      <c r="Q165" s="44">
        <v>0</v>
      </c>
      <c r="R165" s="44">
        <v>0</v>
      </c>
      <c r="S165" s="44">
        <v>100</v>
      </c>
      <c r="T165" s="45">
        <v>-100</v>
      </c>
      <c r="U165" s="45">
        <v>1867</v>
      </c>
      <c r="V165" s="45">
        <v>170</v>
      </c>
      <c r="W165" s="41">
        <v>0.8627351296390442</v>
      </c>
      <c r="X165" s="13"/>
      <c r="Y165" s="13"/>
    </row>
    <row r="166" spans="1:25">
      <c r="A166" s="9"/>
      <c r="B166" s="2" t="s">
        <v>5</v>
      </c>
      <c r="C166" s="49" t="s">
        <v>3764</v>
      </c>
      <c r="D166" s="49" t="s">
        <v>3766</v>
      </c>
      <c r="E166" s="50"/>
      <c r="F166" s="50"/>
      <c r="G166" s="8"/>
      <c r="H166" s="21">
        <v>0</v>
      </c>
      <c r="I166" s="8" t="e">
        <f>VLOOKUP(C166,'202310-202403出荷数total2403220951'!B:F,5,0)</f>
        <v>#N/A</v>
      </c>
      <c r="J166" s="203" t="e">
        <f>VLOOKUP(C166,'出荷数2307～2406total241008110618'!B:F,5,0)</f>
        <v>#N/A</v>
      </c>
      <c r="K166" s="214">
        <f>VLOOKUP(C166,'出荷数2407-2506total250730101950'!B:F,5,0)</f>
        <v>498</v>
      </c>
      <c r="L166" s="203">
        <f>VLOOKUP(C:C,total251219111800!B:F,5,0)</f>
        <v>1857</v>
      </c>
      <c r="M166" s="234">
        <v>1500</v>
      </c>
      <c r="N166" s="21">
        <f>L166</f>
        <v>1857</v>
      </c>
      <c r="O166" s="44">
        <v>2154</v>
      </c>
      <c r="P166" s="44">
        <v>0</v>
      </c>
      <c r="Q166" s="44">
        <v>0</v>
      </c>
      <c r="R166" s="44">
        <v>0</v>
      </c>
      <c r="S166" s="44">
        <v>100</v>
      </c>
      <c r="T166" s="45">
        <v>-100</v>
      </c>
      <c r="U166" s="45">
        <v>2054</v>
      </c>
      <c r="V166" s="45">
        <v>197</v>
      </c>
      <c r="W166" s="41">
        <v>0.86211699164345401</v>
      </c>
      <c r="X166" s="13"/>
      <c r="Y166" s="13"/>
    </row>
    <row r="167" spans="1:25">
      <c r="A167" s="9"/>
      <c r="B167" s="2" t="s">
        <v>5</v>
      </c>
      <c r="C167" s="49" t="s">
        <v>3765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499</v>
      </c>
      <c r="L167" s="203">
        <f>VLOOKUP(C:C,total251219111800!B:F,5,0)</f>
        <v>306</v>
      </c>
      <c r="M167" s="234">
        <v>1500</v>
      </c>
      <c r="N167" s="211">
        <v>1500</v>
      </c>
      <c r="O167" s="44">
        <v>2109</v>
      </c>
      <c r="P167" s="44">
        <v>0</v>
      </c>
      <c r="Q167" s="44">
        <v>0</v>
      </c>
      <c r="R167" s="44">
        <v>0</v>
      </c>
      <c r="S167" s="44">
        <v>0</v>
      </c>
      <c r="T167" s="45">
        <v>0</v>
      </c>
      <c r="U167" s="45">
        <v>2109</v>
      </c>
      <c r="V167" s="45">
        <v>609</v>
      </c>
      <c r="W167" s="41">
        <v>0.71123755334281646</v>
      </c>
      <c r="X167" s="13"/>
      <c r="Y167" s="13"/>
    </row>
    <row r="168" spans="1:25">
      <c r="A168" s="9"/>
      <c r="B168" s="2" t="s">
        <v>5</v>
      </c>
      <c r="C168" s="49" t="s">
        <v>3774</v>
      </c>
      <c r="D168" s="49" t="s">
        <v>3778</v>
      </c>
      <c r="E168" s="50"/>
      <c r="F168" s="50"/>
      <c r="G168" s="8"/>
      <c r="H168" s="21">
        <v>0</v>
      </c>
      <c r="I168" s="8">
        <f>VLOOKUP(C168,'202310-202403出荷数total2403220951'!B:F,5,0)</f>
        <v>3939</v>
      </c>
      <c r="J168" s="203">
        <f>VLOOKUP(C168,'出荷数2307～2406total241008110618'!B:F,5,0)</f>
        <v>8154</v>
      </c>
      <c r="K168" s="214">
        <f>VLOOKUP(C168,'出荷数2407-2506total250730101950'!B:F,5,0)</f>
        <v>10068</v>
      </c>
      <c r="L168" s="203">
        <f>VLOOKUP(C:C,total251219111800!B:F,5,0)</f>
        <v>5974</v>
      </c>
      <c r="M168" s="234">
        <v>3500</v>
      </c>
      <c r="N168" s="21">
        <f>L168</f>
        <v>5974</v>
      </c>
      <c r="O168" s="44">
        <v>15682</v>
      </c>
      <c r="P168" s="44">
        <v>1629</v>
      </c>
      <c r="Q168" s="44">
        <v>0</v>
      </c>
      <c r="R168" s="44">
        <v>0</v>
      </c>
      <c r="S168" s="44">
        <v>3298</v>
      </c>
      <c r="T168" s="45">
        <v>-1669</v>
      </c>
      <c r="U168" s="45">
        <v>12384</v>
      </c>
      <c r="V168" s="45">
        <v>6410</v>
      </c>
      <c r="W168" s="41">
        <v>0.34509849228814049</v>
      </c>
      <c r="X168" s="13"/>
      <c r="Y168" s="13"/>
    </row>
    <row r="169" spans="1:25">
      <c r="A169" s="9"/>
      <c r="B169" s="2" t="s">
        <v>5</v>
      </c>
      <c r="C169" s="49" t="s">
        <v>3775</v>
      </c>
      <c r="D169" s="49" t="s">
        <v>3778</v>
      </c>
      <c r="E169" s="50"/>
      <c r="F169" s="50"/>
      <c r="G169" s="8"/>
      <c r="H169" s="21">
        <v>0</v>
      </c>
      <c r="I169" s="8">
        <f>VLOOKUP(C169,'202310-202403出荷数total2403220951'!B:F,5,0)</f>
        <v>918</v>
      </c>
      <c r="J169" s="203">
        <f>VLOOKUP(C169,'出荷数2307～2406total241008110618'!B:F,5,0)</f>
        <v>1582</v>
      </c>
      <c r="K169" s="214">
        <f>VLOOKUP(C169,'出荷数2407-2506total250730101950'!B:F,5,0)</f>
        <v>2615</v>
      </c>
      <c r="L169" s="203">
        <f>VLOOKUP(C:C,total251219111800!B:F,5,0)</f>
        <v>425</v>
      </c>
      <c r="M169" s="234">
        <v>900</v>
      </c>
      <c r="N169" s="211">
        <v>900</v>
      </c>
      <c r="O169" s="44">
        <v>11221</v>
      </c>
      <c r="P169" s="44">
        <v>0</v>
      </c>
      <c r="Q169" s="44">
        <v>0</v>
      </c>
      <c r="R169" s="44">
        <v>0</v>
      </c>
      <c r="S169" s="44">
        <v>174</v>
      </c>
      <c r="T169" s="45">
        <v>-174</v>
      </c>
      <c r="U169" s="45">
        <v>11047</v>
      </c>
      <c r="V169" s="45">
        <v>10147</v>
      </c>
      <c r="W169" s="41">
        <v>8.020675519115944E-2</v>
      </c>
      <c r="X169" s="13"/>
      <c r="Y169" s="13"/>
    </row>
    <row r="170" spans="1:25">
      <c r="A170" s="9"/>
      <c r="B170" s="2" t="s">
        <v>5</v>
      </c>
      <c r="C170" s="49" t="s">
        <v>3776</v>
      </c>
      <c r="D170" s="49" t="s">
        <v>3779</v>
      </c>
      <c r="E170" s="50"/>
      <c r="F170" s="50"/>
      <c r="G170" s="8"/>
      <c r="H170" s="21">
        <v>0</v>
      </c>
      <c r="I170" s="8">
        <f>VLOOKUP(C170,'202310-202403出荷数total2403220951'!B:F,5,0)</f>
        <v>7737</v>
      </c>
      <c r="J170" s="203">
        <f>VLOOKUP(C170,'出荷数2307～2406total241008110618'!B:F,5,0)</f>
        <v>12264</v>
      </c>
      <c r="K170" s="214">
        <f>VLOOKUP(C170,'出荷数2407-2506total250730101950'!B:F,5,0)</f>
        <v>10542</v>
      </c>
      <c r="L170" s="203">
        <f>VLOOKUP(C:C,total251219111800!B:F,5,0)</f>
        <v>4084</v>
      </c>
      <c r="M170" s="234">
        <v>7500</v>
      </c>
      <c r="N170" s="211">
        <v>6000</v>
      </c>
      <c r="O170" s="44">
        <v>8993</v>
      </c>
      <c r="P170" s="44">
        <v>1117</v>
      </c>
      <c r="Q170" s="44">
        <v>0</v>
      </c>
      <c r="R170" s="44">
        <v>0</v>
      </c>
      <c r="S170" s="44">
        <v>1000</v>
      </c>
      <c r="T170" s="45">
        <v>117</v>
      </c>
      <c r="U170" s="45">
        <v>7993</v>
      </c>
      <c r="V170" s="45">
        <v>1993</v>
      </c>
      <c r="W170" s="41">
        <v>0.59347181008902072</v>
      </c>
      <c r="X170" s="13"/>
      <c r="Y170" s="13"/>
    </row>
    <row r="171" spans="1:25">
      <c r="A171" s="9"/>
      <c r="B171" s="2" t="s">
        <v>5</v>
      </c>
      <c r="C171" s="49" t="s">
        <v>3777</v>
      </c>
      <c r="D171" s="49" t="s">
        <v>3779</v>
      </c>
      <c r="E171" s="50"/>
      <c r="F171" s="50"/>
      <c r="G171" s="8"/>
      <c r="H171" s="21">
        <v>0</v>
      </c>
      <c r="I171" s="8">
        <f>VLOOKUP(C171,'202310-202403出荷数total2403220951'!B:F,5,0)</f>
        <v>680</v>
      </c>
      <c r="J171" s="203">
        <f>VLOOKUP(C171,'出荷数2307～2406total241008110618'!B:F,5,0)</f>
        <v>1532</v>
      </c>
      <c r="K171" s="214">
        <f>VLOOKUP(C171,'出荷数2407-2506total250730101950'!B:F,5,0)</f>
        <v>1690</v>
      </c>
      <c r="L171" s="203">
        <f>VLOOKUP(C:C,total251219111800!B:F,5,0)</f>
        <v>547</v>
      </c>
      <c r="M171" s="234">
        <v>1000</v>
      </c>
      <c r="N171" s="211">
        <v>1000</v>
      </c>
      <c r="O171" s="44">
        <v>2209</v>
      </c>
      <c r="P171" s="44">
        <v>0</v>
      </c>
      <c r="Q171" s="44">
        <v>0</v>
      </c>
      <c r="R171" s="44">
        <v>0</v>
      </c>
      <c r="S171" s="44">
        <v>0</v>
      </c>
      <c r="T171" s="45">
        <v>0</v>
      </c>
      <c r="U171" s="45">
        <v>2209</v>
      </c>
      <c r="V171" s="45">
        <v>1209</v>
      </c>
      <c r="W171" s="41">
        <v>0.45269352648257127</v>
      </c>
      <c r="X171" s="13"/>
      <c r="Y171" s="13"/>
    </row>
    <row r="172" spans="1:25">
      <c r="A172" s="9"/>
      <c r="B172" s="2" t="s">
        <v>5</v>
      </c>
      <c r="C172" s="49" t="s">
        <v>3923</v>
      </c>
      <c r="D172" s="49" t="s">
        <v>3935</v>
      </c>
      <c r="E172" s="50"/>
      <c r="F172" s="50"/>
      <c r="G172" s="8"/>
      <c r="H172" s="21">
        <v>0</v>
      </c>
      <c r="I172" s="8" t="e">
        <f>VLOOKUP(C172,'202310-202403出荷数total2403220951'!B:F,5,0)</f>
        <v>#N/A</v>
      </c>
      <c r="J172" s="203" t="e">
        <f>VLOOKUP(C172,'出荷数2307～2406total241008110618'!B:F,5,0)</f>
        <v>#N/A</v>
      </c>
      <c r="K172" s="214">
        <f>VLOOKUP(C172,'出荷数2407-2506total250730101950'!B:F,5,0)</f>
        <v>598</v>
      </c>
      <c r="L172" s="203">
        <f>VLOOKUP(C:C,total251219111800!B:F,5,0)</f>
        <v>356</v>
      </c>
      <c r="M172" s="234">
        <v>1500</v>
      </c>
      <c r="N172" s="211">
        <v>1500</v>
      </c>
      <c r="O172" s="44">
        <v>4614</v>
      </c>
      <c r="P172" s="44">
        <v>400</v>
      </c>
      <c r="Q172" s="44">
        <v>0</v>
      </c>
      <c r="R172" s="44">
        <v>0</v>
      </c>
      <c r="S172" s="44">
        <v>500</v>
      </c>
      <c r="T172" s="45">
        <v>-100</v>
      </c>
      <c r="U172" s="45">
        <v>4114</v>
      </c>
      <c r="V172" s="45">
        <v>2614</v>
      </c>
      <c r="W172" s="41">
        <v>0.29916234543278819</v>
      </c>
      <c r="X172" s="13"/>
      <c r="Y172" s="13"/>
    </row>
    <row r="173" spans="1:25">
      <c r="A173" s="9"/>
      <c r="B173" s="2" t="s">
        <v>5</v>
      </c>
      <c r="C173" s="49" t="s">
        <v>3924</v>
      </c>
      <c r="D173" s="49" t="s">
        <v>3936</v>
      </c>
      <c r="E173" s="50"/>
      <c r="F173" s="50"/>
      <c r="G173" s="8"/>
      <c r="H173" s="21">
        <v>0</v>
      </c>
      <c r="I173" s="8" t="e">
        <f>VLOOKUP(C173,'202310-202403出荷数total2403220951'!B:F,5,0)</f>
        <v>#N/A</v>
      </c>
      <c r="J173" s="203" t="e">
        <f>VLOOKUP(C173,'出荷数2307～2406total241008110618'!B:F,5,0)</f>
        <v>#N/A</v>
      </c>
      <c r="K173" s="214">
        <f>VLOOKUP(C173,'出荷数2407-2506total250730101950'!B:F,5,0)</f>
        <v>2001</v>
      </c>
      <c r="L173" s="203">
        <f>VLOOKUP(C:C,total251219111800!B:F,5,0)</f>
        <v>2859</v>
      </c>
      <c r="M173" s="234">
        <v>2500</v>
      </c>
      <c r="N173" s="21">
        <f>L173</f>
        <v>2859</v>
      </c>
      <c r="O173" s="44">
        <v>9744</v>
      </c>
      <c r="P173" s="44">
        <v>4840</v>
      </c>
      <c r="Q173" s="44">
        <v>0</v>
      </c>
      <c r="R173" s="44">
        <v>0</v>
      </c>
      <c r="S173" s="44">
        <v>5040</v>
      </c>
      <c r="T173" s="45">
        <v>-200</v>
      </c>
      <c r="U173" s="45">
        <v>4704</v>
      </c>
      <c r="V173" s="45">
        <v>1845</v>
      </c>
      <c r="W173" s="41">
        <v>0.19603675260559517</v>
      </c>
      <c r="X173" s="13"/>
      <c r="Y173" s="13"/>
    </row>
    <row r="174" spans="1:25">
      <c r="A174" s="9"/>
      <c r="B174" s="2" t="s">
        <v>5</v>
      </c>
      <c r="C174" s="49" t="s">
        <v>3925</v>
      </c>
      <c r="D174" s="49" t="s">
        <v>3934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122</v>
      </c>
      <c r="L174" s="203">
        <f>VLOOKUP(C:C,total251219111800!B:F,5,0)</f>
        <v>420</v>
      </c>
      <c r="M174" s="234">
        <v>2000</v>
      </c>
      <c r="N174" s="211">
        <v>1500</v>
      </c>
      <c r="O174" s="44">
        <v>3523</v>
      </c>
      <c r="P174" s="44">
        <v>78</v>
      </c>
      <c r="Q174" s="44">
        <v>0</v>
      </c>
      <c r="R174" s="44">
        <v>0</v>
      </c>
      <c r="S174" s="44">
        <v>78</v>
      </c>
      <c r="T174" s="45">
        <v>0</v>
      </c>
      <c r="U174" s="45">
        <v>3445</v>
      </c>
      <c r="V174" s="45">
        <v>1945</v>
      </c>
      <c r="W174" s="41">
        <v>0.41655095806720355</v>
      </c>
      <c r="X174" s="13"/>
      <c r="Y174" s="13"/>
    </row>
    <row r="175" spans="1:25">
      <c r="A175" s="9"/>
      <c r="B175" s="2" t="s">
        <v>5</v>
      </c>
      <c r="C175" s="49" t="s">
        <v>3926</v>
      </c>
      <c r="D175" s="49" t="s">
        <v>3933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488</v>
      </c>
      <c r="L175" s="203">
        <f>VLOOKUP(C:C,total251219111800!B:F,5,0)</f>
        <v>558</v>
      </c>
      <c r="M175" s="234">
        <v>2000</v>
      </c>
      <c r="N175" s="211">
        <v>1500</v>
      </c>
      <c r="O175" s="44">
        <v>1649</v>
      </c>
      <c r="P175" s="44">
        <v>0</v>
      </c>
      <c r="Q175" s="44">
        <v>0</v>
      </c>
      <c r="R175" s="44">
        <v>0</v>
      </c>
      <c r="S175" s="44">
        <v>0</v>
      </c>
      <c r="T175" s="45">
        <v>0</v>
      </c>
      <c r="U175" s="45">
        <v>1649</v>
      </c>
      <c r="V175" s="45">
        <v>149</v>
      </c>
      <c r="W175" s="41">
        <v>0.90964220739842327</v>
      </c>
      <c r="X175" s="13"/>
      <c r="Y175" s="13"/>
    </row>
    <row r="176" spans="1:25">
      <c r="A176" s="9"/>
      <c r="B176" s="2" t="s">
        <v>5</v>
      </c>
      <c r="C176" s="49" t="s">
        <v>3927</v>
      </c>
      <c r="D176" s="49" t="s">
        <v>3932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453</v>
      </c>
      <c r="L176" s="203">
        <f>VLOOKUP(C:C,total251219111800!B:F,5,0)</f>
        <v>445</v>
      </c>
      <c r="M176" s="234">
        <v>2000</v>
      </c>
      <c r="N176" s="211">
        <v>1500</v>
      </c>
      <c r="O176" s="44">
        <v>2254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2254</v>
      </c>
      <c r="V176" s="45">
        <v>754</v>
      </c>
      <c r="W176" s="41">
        <v>0.66548358473824309</v>
      </c>
      <c r="X176" s="13"/>
      <c r="Y176" s="13"/>
    </row>
    <row r="177" spans="1:27">
      <c r="A177" s="9"/>
      <c r="B177" s="2" t="s">
        <v>5</v>
      </c>
      <c r="C177" s="49" t="s">
        <v>3928</v>
      </c>
      <c r="D177" s="49" t="s">
        <v>3931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208</v>
      </c>
      <c r="L177" s="203">
        <f>VLOOKUP(C:C,total251219111800!B:F,5,0)</f>
        <v>608</v>
      </c>
      <c r="M177" s="234">
        <v>2000</v>
      </c>
      <c r="N177" s="211">
        <v>1500</v>
      </c>
      <c r="O177" s="44">
        <v>1963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1963</v>
      </c>
      <c r="V177" s="45">
        <v>463</v>
      </c>
      <c r="W177" s="41">
        <v>0.76413652572592972</v>
      </c>
      <c r="X177" s="13"/>
      <c r="Y177" s="13"/>
    </row>
    <row r="178" spans="1:27">
      <c r="A178" s="9"/>
      <c r="B178" s="2" t="s">
        <v>5</v>
      </c>
      <c r="C178" s="49" t="s">
        <v>3929</v>
      </c>
      <c r="D178" s="49" t="s">
        <v>3930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105</v>
      </c>
      <c r="L178" s="203">
        <f>VLOOKUP(C:C,total251219111800!B:F,5,0)</f>
        <v>1519</v>
      </c>
      <c r="M178" s="234">
        <v>2000</v>
      </c>
      <c r="N178" s="211">
        <v>1500</v>
      </c>
      <c r="O178" s="44">
        <v>849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849</v>
      </c>
      <c r="V178" s="45">
        <v>-651</v>
      </c>
      <c r="W178" s="41">
        <v>1.7667844522968197</v>
      </c>
      <c r="X178" s="13"/>
      <c r="Y178" s="13"/>
    </row>
    <row r="179" spans="1:27" s="200" customFormat="1">
      <c r="A179" s="243"/>
      <c r="B179" s="257" t="s">
        <v>5</v>
      </c>
      <c r="C179" s="258" t="s">
        <v>3937</v>
      </c>
      <c r="D179" s="258" t="s">
        <v>3938</v>
      </c>
      <c r="E179" s="259"/>
      <c r="F179" s="259"/>
      <c r="G179" s="196"/>
      <c r="H179" s="196">
        <v>0</v>
      </c>
      <c r="I179" s="196" t="e">
        <f>VLOOKUP(C179,'202310-202403出荷数total2403220951'!B:F,5,0)</f>
        <v>#N/A</v>
      </c>
      <c r="J179" s="196" t="e">
        <f>VLOOKUP(C179,'出荷数2307～2406total241008110618'!B:F,5,0)</f>
        <v>#N/A</v>
      </c>
      <c r="K179" s="214">
        <f>VLOOKUP(C179,'出荷数2407-2506total250730101950'!B:F,5,0)</f>
        <v>1322</v>
      </c>
      <c r="L179" s="203">
        <f>VLOOKUP(C:C,total251219111800!B:F,5,0)</f>
        <v>58</v>
      </c>
      <c r="M179" s="281">
        <v>1500</v>
      </c>
      <c r="N179" s="211">
        <v>1500</v>
      </c>
      <c r="O179" s="196">
        <v>14</v>
      </c>
      <c r="P179" s="196">
        <v>0</v>
      </c>
      <c r="Q179" s="196">
        <v>0</v>
      </c>
      <c r="R179" s="196">
        <v>0</v>
      </c>
      <c r="S179" s="196">
        <v>0</v>
      </c>
      <c r="T179" s="197">
        <v>0</v>
      </c>
      <c r="U179" s="197">
        <v>14</v>
      </c>
      <c r="V179" s="197">
        <v>-1486</v>
      </c>
      <c r="W179" s="198">
        <v>107.14285714285714</v>
      </c>
      <c r="X179" s="243"/>
      <c r="Y179" s="243"/>
      <c r="Z179" s="201"/>
      <c r="AA179" s="201"/>
    </row>
    <row r="180" spans="1:27">
      <c r="A180" s="9"/>
      <c r="B180" s="2" t="s">
        <v>5</v>
      </c>
      <c r="C180" s="49" t="s">
        <v>3941</v>
      </c>
      <c r="D180" s="49" t="s">
        <v>3943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32</v>
      </c>
      <c r="L180" s="203">
        <f>VLOOKUP(C:C,total251219111800!B:F,5,0)</f>
        <v>306</v>
      </c>
      <c r="M180" s="234">
        <v>1000</v>
      </c>
      <c r="N180" s="211">
        <v>1000</v>
      </c>
      <c r="O180" s="44">
        <v>4380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4380</v>
      </c>
      <c r="V180" s="45">
        <v>3380</v>
      </c>
      <c r="W180" s="41">
        <v>0.22831050228310501</v>
      </c>
      <c r="X180" s="46"/>
      <c r="Y180" s="46"/>
    </row>
    <row r="181" spans="1:27">
      <c r="A181" s="9"/>
      <c r="B181" s="2" t="s">
        <v>5</v>
      </c>
      <c r="C181" s="49" t="s">
        <v>3942</v>
      </c>
      <c r="D181" s="49" t="s">
        <v>3943</v>
      </c>
      <c r="E181" s="50"/>
      <c r="F181" s="50"/>
      <c r="G181" s="8"/>
      <c r="H181" s="21">
        <v>0</v>
      </c>
      <c r="I181" s="8" t="e">
        <f>VLOOKUP(C181,'202310-202403出荷数total2403220951'!B:F,5,0)</f>
        <v>#N/A</v>
      </c>
      <c r="J181" s="203" t="e">
        <f>VLOOKUP(C181,'出荷数2307～2406total241008110618'!B:F,5,0)</f>
        <v>#N/A</v>
      </c>
      <c r="K181" s="214">
        <f>VLOOKUP(C181,'出荷数2407-2506total250730101950'!B:F,5,0)</f>
        <v>33</v>
      </c>
      <c r="L181" s="203">
        <f>VLOOKUP(C:C,total251219111800!B:F,5,0)</f>
        <v>198</v>
      </c>
      <c r="M181" s="234">
        <v>1000</v>
      </c>
      <c r="N181" s="211">
        <v>1000</v>
      </c>
      <c r="O181" s="44">
        <v>4932</v>
      </c>
      <c r="P181" s="44">
        <v>0</v>
      </c>
      <c r="Q181" s="44">
        <v>0</v>
      </c>
      <c r="R181" s="44">
        <v>0</v>
      </c>
      <c r="S181" s="44">
        <v>0</v>
      </c>
      <c r="T181" s="45">
        <v>0</v>
      </c>
      <c r="U181" s="45">
        <v>4932</v>
      </c>
      <c r="V181" s="45">
        <v>3932</v>
      </c>
      <c r="W181" s="41">
        <v>0.20275750202757503</v>
      </c>
      <c r="X181" s="46"/>
      <c r="Y181" s="46"/>
    </row>
    <row r="182" spans="1:27">
      <c r="A182" s="9"/>
      <c r="B182" s="2" t="s">
        <v>5</v>
      </c>
      <c r="C182" s="49" t="s">
        <v>3944</v>
      </c>
      <c r="D182" s="49" t="s">
        <v>3945</v>
      </c>
      <c r="E182" s="50"/>
      <c r="F182" s="50"/>
      <c r="G182" s="8"/>
      <c r="H182" s="21"/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75</v>
      </c>
      <c r="L182" s="203">
        <f>VLOOKUP(C:C,total251219111800!B:F,5,0)</f>
        <v>907</v>
      </c>
      <c r="M182" s="234">
        <v>1000</v>
      </c>
      <c r="N182" s="211">
        <v>1000</v>
      </c>
      <c r="O182" s="44">
        <v>5123</v>
      </c>
      <c r="P182" s="44">
        <v>3640</v>
      </c>
      <c r="Q182" s="44">
        <v>0</v>
      </c>
      <c r="R182" s="44">
        <v>0</v>
      </c>
      <c r="S182" s="44">
        <v>3740</v>
      </c>
      <c r="T182" s="45">
        <v>-100</v>
      </c>
      <c r="U182" s="45">
        <v>1383</v>
      </c>
      <c r="V182" s="45">
        <v>383</v>
      </c>
      <c r="W182" s="41">
        <v>0.11411617026132603</v>
      </c>
      <c r="X182" s="46"/>
      <c r="Y182" s="46"/>
    </row>
    <row r="183" spans="1:27">
      <c r="A183" s="9"/>
      <c r="B183" s="2" t="s">
        <v>5</v>
      </c>
      <c r="C183" s="49" t="s">
        <v>3946</v>
      </c>
      <c r="D183" s="49" t="s">
        <v>3947</v>
      </c>
      <c r="E183" s="50"/>
      <c r="F183" s="50"/>
      <c r="G183" s="8"/>
      <c r="H183" s="21"/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1140</v>
      </c>
      <c r="L183" s="203">
        <f>VLOOKUP(C:C,total251219111800!B:F,5,0)</f>
        <v>346</v>
      </c>
      <c r="M183" s="234">
        <v>1000</v>
      </c>
      <c r="N183" s="211">
        <v>1000</v>
      </c>
      <c r="O183" s="44">
        <v>4351</v>
      </c>
      <c r="P183" s="44">
        <v>100</v>
      </c>
      <c r="Q183" s="44">
        <v>0</v>
      </c>
      <c r="R183" s="44">
        <v>0</v>
      </c>
      <c r="S183" s="44">
        <v>100</v>
      </c>
      <c r="T183" s="45">
        <v>0</v>
      </c>
      <c r="U183" s="45">
        <v>4251</v>
      </c>
      <c r="V183" s="45">
        <v>3251</v>
      </c>
      <c r="W183" s="41">
        <v>0.22466861379465289</v>
      </c>
      <c r="X183" s="46"/>
      <c r="Y183" s="46"/>
    </row>
    <row r="184" spans="1:27">
      <c r="A184" s="9"/>
      <c r="B184" s="2" t="s">
        <v>5</v>
      </c>
      <c r="C184" s="49" t="s">
        <v>4075</v>
      </c>
      <c r="D184" s="49" t="s">
        <v>4078</v>
      </c>
      <c r="E184" s="50"/>
      <c r="F184" s="50"/>
      <c r="G184" s="8"/>
      <c r="H184" s="21">
        <v>0</v>
      </c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1187</v>
      </c>
      <c r="L184" s="203">
        <f>VLOOKUP(C:C,total251219111800!B:F,5,0)</f>
        <v>568</v>
      </c>
      <c r="M184" s="213"/>
      <c r="N184" s="21">
        <f>L184</f>
        <v>568</v>
      </c>
      <c r="O184" s="44">
        <v>718</v>
      </c>
      <c r="P184" s="44">
        <v>500</v>
      </c>
      <c r="Q184" s="44">
        <v>0</v>
      </c>
      <c r="R184" s="44">
        <v>0</v>
      </c>
      <c r="S184" s="44">
        <v>500</v>
      </c>
      <c r="T184" s="45">
        <v>0</v>
      </c>
      <c r="U184" s="45">
        <v>218</v>
      </c>
      <c r="V184" s="45">
        <v>-350</v>
      </c>
      <c r="W184" s="41">
        <v>0.4663382594417077</v>
      </c>
      <c r="X184" s="13"/>
      <c r="Y184" s="13"/>
    </row>
    <row r="185" spans="1:27">
      <c r="A185" s="9"/>
      <c r="B185" s="2" t="s">
        <v>5</v>
      </c>
      <c r="C185" s="49" t="s">
        <v>4076</v>
      </c>
      <c r="D185" s="49" t="s">
        <v>4079</v>
      </c>
      <c r="E185" s="50"/>
      <c r="F185" s="50"/>
      <c r="G185" s="8"/>
      <c r="H185" s="21">
        <v>0</v>
      </c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2054</v>
      </c>
      <c r="L185" s="203">
        <f>VLOOKUP(C:C,total251219111800!B:F,5,0)</f>
        <v>1590</v>
      </c>
      <c r="M185" s="213"/>
      <c r="N185" s="21">
        <f>L185</f>
        <v>1590</v>
      </c>
      <c r="O185" s="44">
        <v>874</v>
      </c>
      <c r="P185" s="44">
        <v>200</v>
      </c>
      <c r="Q185" s="44">
        <v>0</v>
      </c>
      <c r="R185" s="44">
        <v>0</v>
      </c>
      <c r="S185" s="44">
        <v>300</v>
      </c>
      <c r="T185" s="45">
        <v>-100</v>
      </c>
      <c r="U185" s="45">
        <v>574</v>
      </c>
      <c r="V185" s="45">
        <v>-1016</v>
      </c>
      <c r="W185" s="41">
        <v>1.4804469273743017</v>
      </c>
      <c r="X185" s="13"/>
      <c r="Y185" s="13"/>
    </row>
    <row r="186" spans="1:27">
      <c r="A186" s="9"/>
      <c r="B186" s="2" t="s">
        <v>5</v>
      </c>
      <c r="C186" s="49" t="s">
        <v>4089</v>
      </c>
      <c r="D186" s="49" t="s">
        <v>4090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81</v>
      </c>
      <c r="L186" s="203">
        <f>VLOOKUP(C:C,total251219111800!B:F,5,0)</f>
        <v>766</v>
      </c>
      <c r="M186" s="234">
        <v>1500</v>
      </c>
      <c r="N186" s="211">
        <v>1500</v>
      </c>
      <c r="O186" s="44">
        <v>1881</v>
      </c>
      <c r="P186" s="44">
        <v>250</v>
      </c>
      <c r="Q186" s="44">
        <v>3000</v>
      </c>
      <c r="R186" s="44">
        <v>0</v>
      </c>
      <c r="S186" s="44">
        <v>250</v>
      </c>
      <c r="T186" s="45">
        <v>0</v>
      </c>
      <c r="U186" s="45">
        <v>4631</v>
      </c>
      <c r="V186" s="45">
        <v>3131</v>
      </c>
      <c r="W186" s="41">
        <v>0.70389488503050213</v>
      </c>
      <c r="X186" s="13"/>
      <c r="Y186" s="13"/>
    </row>
    <row r="187" spans="1:27">
      <c r="A187" s="9"/>
      <c r="B187" s="2" t="s">
        <v>5</v>
      </c>
      <c r="C187" s="49" t="s">
        <v>4091</v>
      </c>
      <c r="D187" s="49" t="s">
        <v>4092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75</v>
      </c>
      <c r="L187" s="203">
        <f>VLOOKUP(C:C,total251219111800!B:F,5,0)</f>
        <v>2260</v>
      </c>
      <c r="M187" s="8"/>
      <c r="N187" s="21">
        <f>L187</f>
        <v>2260</v>
      </c>
      <c r="O187" s="44">
        <v>2679</v>
      </c>
      <c r="P187" s="44">
        <v>12600</v>
      </c>
      <c r="Q187" s="44">
        <v>9000</v>
      </c>
      <c r="R187" s="44">
        <v>0</v>
      </c>
      <c r="S187" s="44">
        <v>12600</v>
      </c>
      <c r="T187" s="45">
        <v>0</v>
      </c>
      <c r="U187" s="45">
        <v>-921</v>
      </c>
      <c r="V187" s="45">
        <v>-3181</v>
      </c>
      <c r="W187" s="41">
        <v>0.14791543949211336</v>
      </c>
      <c r="X187" s="13" t="s">
        <v>2746</v>
      </c>
      <c r="Y187" s="13"/>
    </row>
    <row r="188" spans="1:27">
      <c r="A188" s="9"/>
      <c r="B188" s="2" t="s">
        <v>5</v>
      </c>
      <c r="C188" s="49" t="s">
        <v>4181</v>
      </c>
      <c r="D188" s="50" t="s">
        <v>4189</v>
      </c>
      <c r="E188" s="50"/>
      <c r="F188" s="50"/>
      <c r="G188" s="8"/>
      <c r="H188" s="21"/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 t="e">
        <f>VLOOKUP(C188,'出荷数2407-2506total250730101950'!B:F,5,0)</f>
        <v>#N/A</v>
      </c>
      <c r="L188" s="203">
        <f>VLOOKUP(C:C,total251219111800!B:F,5,0)</f>
        <v>147</v>
      </c>
      <c r="M188" s="213">
        <v>1000</v>
      </c>
      <c r="N188" s="211">
        <v>1000</v>
      </c>
      <c r="O188" s="44">
        <v>2808</v>
      </c>
      <c r="P188" s="44">
        <v>0</v>
      </c>
      <c r="Q188" s="44">
        <v>0</v>
      </c>
      <c r="R188" s="44">
        <v>0</v>
      </c>
      <c r="S188" s="44">
        <v>0</v>
      </c>
      <c r="T188" s="45">
        <v>0</v>
      </c>
      <c r="U188" s="45">
        <v>2808</v>
      </c>
      <c r="V188" s="45">
        <v>1808</v>
      </c>
      <c r="W188" s="41">
        <v>0.35612535612535612</v>
      </c>
      <c r="X188" s="13"/>
      <c r="Y188" s="13"/>
    </row>
    <row r="189" spans="1:27">
      <c r="A189" s="9"/>
      <c r="B189" s="2" t="s">
        <v>5</v>
      </c>
      <c r="C189" s="49" t="s">
        <v>4182</v>
      </c>
      <c r="D189" s="50" t="s">
        <v>4191</v>
      </c>
      <c r="E189" s="50"/>
      <c r="F189" s="50"/>
      <c r="G189" s="8"/>
      <c r="H189" s="21"/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 t="e">
        <f>VLOOKUP(C189,'出荷数2407-2506total250730101950'!B:F,5,0)</f>
        <v>#N/A</v>
      </c>
      <c r="L189" s="203">
        <f>VLOOKUP(C:C,total251219111800!B:F,5,0)</f>
        <v>179</v>
      </c>
      <c r="M189" s="213">
        <v>1000</v>
      </c>
      <c r="N189" s="211">
        <v>1000</v>
      </c>
      <c r="O189" s="44">
        <v>3260</v>
      </c>
      <c r="P189" s="44">
        <v>0</v>
      </c>
      <c r="Q189" s="44">
        <v>2940</v>
      </c>
      <c r="R189" s="44">
        <v>0</v>
      </c>
      <c r="S189" s="44">
        <v>0</v>
      </c>
      <c r="T189" s="45">
        <v>0</v>
      </c>
      <c r="U189" s="45">
        <v>6200</v>
      </c>
      <c r="V189" s="45">
        <v>5200</v>
      </c>
      <c r="W189" s="41">
        <v>0.30674846625766872</v>
      </c>
      <c r="X189" s="13"/>
      <c r="Y189" s="13"/>
    </row>
    <row r="190" spans="1:27">
      <c r="A190" s="9"/>
      <c r="B190" s="2" t="s">
        <v>5</v>
      </c>
      <c r="C190" s="49" t="s">
        <v>4183</v>
      </c>
      <c r="D190" s="50" t="s">
        <v>4193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VLOOKUP(C:C,total251219111800!B:F,5,0)</f>
        <v>2</v>
      </c>
      <c r="M190" s="213">
        <v>1000</v>
      </c>
      <c r="N190" s="211">
        <v>1000</v>
      </c>
      <c r="O190" s="44">
        <v>2858</v>
      </c>
      <c r="P190" s="44">
        <v>0</v>
      </c>
      <c r="Q190" s="44">
        <v>140</v>
      </c>
      <c r="R190" s="44">
        <v>0</v>
      </c>
      <c r="S190" s="44">
        <v>0</v>
      </c>
      <c r="T190" s="45">
        <v>0</v>
      </c>
      <c r="U190" s="45">
        <v>2998</v>
      </c>
      <c r="V190" s="45">
        <v>1998</v>
      </c>
      <c r="W190" s="41">
        <v>0.34989503149055284</v>
      </c>
      <c r="X190" s="13"/>
      <c r="Y190" s="13"/>
    </row>
    <row r="191" spans="1:27">
      <c r="A191" s="9"/>
      <c r="B191" s="2" t="s">
        <v>5</v>
      </c>
      <c r="C191" s="49" t="s">
        <v>4186</v>
      </c>
      <c r="D191" s="50" t="s">
        <v>4195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VLOOKUP(C:C,total251219111800!B:F,5,0)</f>
        <v>2</v>
      </c>
      <c r="M191" s="213">
        <v>1000</v>
      </c>
      <c r="N191" s="211">
        <v>1000</v>
      </c>
      <c r="O191" s="44">
        <v>2787</v>
      </c>
      <c r="P191" s="44">
        <v>0</v>
      </c>
      <c r="Q191" s="44">
        <v>0</v>
      </c>
      <c r="R191" s="44">
        <v>0</v>
      </c>
      <c r="S191" s="44">
        <v>0</v>
      </c>
      <c r="T191" s="45">
        <v>0</v>
      </c>
      <c r="U191" s="45">
        <v>2787</v>
      </c>
      <c r="V191" s="45">
        <v>1787</v>
      </c>
      <c r="W191" s="41">
        <v>0.35880875493362036</v>
      </c>
      <c r="X191" s="13"/>
      <c r="Y191" s="13"/>
    </row>
    <row r="192" spans="1:27">
      <c r="A192" s="9"/>
      <c r="B192" s="2" t="s">
        <v>5</v>
      </c>
      <c r="C192" s="49" t="s">
        <v>4184</v>
      </c>
      <c r="D192" s="50" t="s">
        <v>4194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VLOOKUP(C:C,total251219111800!B:F,5,0)</f>
        <v>72</v>
      </c>
      <c r="M192" s="213">
        <v>1000</v>
      </c>
      <c r="N192" s="211">
        <v>1000</v>
      </c>
      <c r="O192" s="44">
        <v>2863</v>
      </c>
      <c r="P192" s="44">
        <v>0</v>
      </c>
      <c r="Q192" s="44">
        <v>0</v>
      </c>
      <c r="R192" s="44">
        <v>0</v>
      </c>
      <c r="S192" s="44">
        <v>0</v>
      </c>
      <c r="T192" s="45">
        <v>0</v>
      </c>
      <c r="U192" s="45">
        <v>2863</v>
      </c>
      <c r="V192" s="45">
        <v>1863</v>
      </c>
      <c r="W192" s="41">
        <v>0.34928396786587496</v>
      </c>
      <c r="X192" s="13"/>
      <c r="Y192" s="13"/>
    </row>
    <row r="193" spans="1:25">
      <c r="A193" s="9"/>
      <c r="B193" s="2" t="s">
        <v>5</v>
      </c>
      <c r="C193" s="49" t="s">
        <v>4185</v>
      </c>
      <c r="D193" s="50" t="s">
        <v>4197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VLOOKUP(C:C,total251219111800!B:F,5,0)</f>
        <v>6</v>
      </c>
      <c r="M193" s="213">
        <v>1000</v>
      </c>
      <c r="N193" s="211">
        <v>1000</v>
      </c>
      <c r="O193" s="44">
        <v>1986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1986</v>
      </c>
      <c r="V193" s="45">
        <v>986</v>
      </c>
      <c r="W193" s="41">
        <v>0.50352467270896273</v>
      </c>
      <c r="X193" s="13"/>
      <c r="Y193" s="13"/>
    </row>
    <row r="194" spans="1:25">
      <c r="A194" s="9"/>
      <c r="B194" s="2" t="s">
        <v>5</v>
      </c>
      <c r="C194" s="49" t="s">
        <v>4187</v>
      </c>
      <c r="D194" s="50" t="s">
        <v>4198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VLOOKUP(C:C,total251219111800!B:F,5,0)</f>
        <v>285</v>
      </c>
      <c r="M194" s="213">
        <v>1000</v>
      </c>
      <c r="N194" s="211">
        <v>1000</v>
      </c>
      <c r="O194" s="44">
        <v>2652</v>
      </c>
      <c r="P194" s="44">
        <v>200</v>
      </c>
      <c r="Q194" s="44">
        <v>0</v>
      </c>
      <c r="R194" s="44">
        <v>0</v>
      </c>
      <c r="S194" s="44">
        <v>200</v>
      </c>
      <c r="T194" s="45">
        <v>0</v>
      </c>
      <c r="U194" s="45">
        <v>2452</v>
      </c>
      <c r="V194" s="45">
        <v>1452</v>
      </c>
      <c r="W194" s="41">
        <v>0.35063113604488078</v>
      </c>
      <c r="X194" s="13"/>
      <c r="Y194" s="13"/>
    </row>
    <row r="195" spans="1:25">
      <c r="A195" s="9"/>
      <c r="B195" s="2" t="s">
        <v>5</v>
      </c>
      <c r="C195" s="49" t="s">
        <v>4242</v>
      </c>
      <c r="D195" s="50" t="s">
        <v>4243</v>
      </c>
      <c r="E195" s="50"/>
      <c r="F195" s="50"/>
      <c r="G195" s="8"/>
      <c r="H195" s="21"/>
      <c r="I195" s="8"/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VLOOKUP(C:C,total251219111800!B:F,5,0)</f>
        <v>9</v>
      </c>
      <c r="M195" s="213">
        <v>1000</v>
      </c>
      <c r="N195" s="211">
        <v>1000</v>
      </c>
      <c r="O195" s="44">
        <v>2449</v>
      </c>
      <c r="P195" s="44">
        <v>0</v>
      </c>
      <c r="Q195" s="44">
        <v>462</v>
      </c>
      <c r="R195" s="44">
        <v>0</v>
      </c>
      <c r="S195" s="44">
        <v>150</v>
      </c>
      <c r="T195" s="45">
        <v>-150</v>
      </c>
      <c r="U195" s="45">
        <v>2761</v>
      </c>
      <c r="V195" s="45">
        <v>1761</v>
      </c>
      <c r="W195" s="41">
        <v>0.40832993058391182</v>
      </c>
      <c r="X195" s="46"/>
      <c r="Y195" s="46"/>
    </row>
    <row r="196" spans="1:25">
      <c r="A196" s="9"/>
      <c r="B196" s="2" t="s">
        <v>5</v>
      </c>
      <c r="C196" s="49" t="s">
        <v>4244</v>
      </c>
      <c r="D196" s="50" t="s">
        <v>4245</v>
      </c>
      <c r="E196" s="50"/>
      <c r="F196" s="50"/>
      <c r="G196" s="8"/>
      <c r="H196" s="21"/>
      <c r="I196" s="8"/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VLOOKUP(C:C,total251219111800!B:F,5,0)</f>
        <v>15</v>
      </c>
      <c r="M196" s="213">
        <v>1000</v>
      </c>
      <c r="N196" s="211">
        <v>1000</v>
      </c>
      <c r="O196" s="44">
        <v>4929</v>
      </c>
      <c r="P196" s="44">
        <v>0</v>
      </c>
      <c r="Q196" s="44">
        <v>150</v>
      </c>
      <c r="R196" s="44">
        <v>0</v>
      </c>
      <c r="S196" s="44">
        <v>0</v>
      </c>
      <c r="T196" s="45">
        <v>0</v>
      </c>
      <c r="U196" s="45">
        <v>5079</v>
      </c>
      <c r="V196" s="45">
        <v>4079</v>
      </c>
      <c r="W196" s="41">
        <v>0.2028809089064719</v>
      </c>
      <c r="X196" s="46"/>
      <c r="Y196" s="46"/>
    </row>
    <row r="197" spans="1:25">
      <c r="A197" s="9"/>
      <c r="B197" s="2" t="s">
        <v>5</v>
      </c>
      <c r="C197" s="49" t="s">
        <v>4252</v>
      </c>
      <c r="D197" s="50" t="s">
        <v>4353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VLOOKUP(C:C,total251219111800!B:F,5,0)</f>
        <v>1619</v>
      </c>
      <c r="M197" s="213">
        <v>1500</v>
      </c>
      <c r="N197" s="21">
        <f t="shared" ref="N197:N267" si="3">L197</f>
        <v>1619</v>
      </c>
      <c r="O197" s="44">
        <v>1181</v>
      </c>
      <c r="P197" s="44">
        <v>650</v>
      </c>
      <c r="Q197" s="44">
        <v>3000</v>
      </c>
      <c r="R197" s="44">
        <v>0</v>
      </c>
      <c r="S197" s="44">
        <v>650</v>
      </c>
      <c r="T197" s="45">
        <v>0</v>
      </c>
      <c r="U197" s="45">
        <v>3531</v>
      </c>
      <c r="V197" s="45">
        <v>1912</v>
      </c>
      <c r="W197" s="41">
        <v>0.88421627525942104</v>
      </c>
      <c r="X197" s="46"/>
      <c r="Y197" s="46"/>
    </row>
    <row r="198" spans="1:25">
      <c r="A198" s="9"/>
      <c r="B198" s="2" t="s">
        <v>5</v>
      </c>
      <c r="C198" s="49" t="s">
        <v>4370</v>
      </c>
      <c r="D198" s="50" t="s">
        <v>4371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 t="e">
        <f>VLOOKUP(C:C,total251219111800!B:F,5,0)</f>
        <v>#N/A</v>
      </c>
      <c r="M198" s="213"/>
      <c r="N198" s="211">
        <v>1000</v>
      </c>
      <c r="O198" s="44">
        <v>2974</v>
      </c>
      <c r="P198" s="44">
        <v>0</v>
      </c>
      <c r="Q198" s="44">
        <v>0</v>
      </c>
      <c r="R198" s="44">
        <v>0</v>
      </c>
      <c r="S198" s="44">
        <v>0</v>
      </c>
      <c r="T198" s="45">
        <v>0</v>
      </c>
      <c r="U198" s="45">
        <v>2974</v>
      </c>
      <c r="V198" s="45">
        <v>1974</v>
      </c>
      <c r="W198" s="41">
        <v>0.33624747814391392</v>
      </c>
      <c r="X198" s="46"/>
      <c r="Y198" s="46"/>
    </row>
    <row r="199" spans="1:25">
      <c r="A199" s="9"/>
      <c r="B199" s="2" t="s">
        <v>5</v>
      </c>
      <c r="C199" s="49" t="s">
        <v>4372</v>
      </c>
      <c r="D199" s="50" t="s">
        <v>4373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VLOOKUP(C:C,total251219111800!B:F,5,0)</f>
        <v>20</v>
      </c>
      <c r="M199" s="213"/>
      <c r="N199" s="211">
        <v>3000</v>
      </c>
      <c r="O199" s="44">
        <v>9828</v>
      </c>
      <c r="P199" s="44">
        <v>0</v>
      </c>
      <c r="Q199" s="44">
        <v>200</v>
      </c>
      <c r="R199" s="44">
        <v>0</v>
      </c>
      <c r="S199" s="44">
        <v>0</v>
      </c>
      <c r="T199" s="45">
        <v>0</v>
      </c>
      <c r="U199" s="45">
        <v>10028</v>
      </c>
      <c r="V199" s="45">
        <v>7028</v>
      </c>
      <c r="W199" s="41">
        <v>0.30525030525030528</v>
      </c>
      <c r="X199" s="46"/>
      <c r="Y199" s="46"/>
    </row>
    <row r="200" spans="1:25">
      <c r="A200" s="9"/>
      <c r="B200" s="2"/>
      <c r="C200" s="49" t="s">
        <v>4364</v>
      </c>
      <c r="D200" s="50" t="s">
        <v>4365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 t="e">
        <f>VLOOKUP(C:C,total251219111800!B:F,5,0)</f>
        <v>#N/A</v>
      </c>
      <c r="M200" s="213"/>
      <c r="N200" s="21" t="e">
        <f t="shared" ref="N200:N209" si="4">L200</f>
        <v>#N/A</v>
      </c>
      <c r="O200" s="44">
        <v>0</v>
      </c>
      <c r="P200" s="44">
        <v>0</v>
      </c>
      <c r="Q200" s="44">
        <v>0</v>
      </c>
      <c r="R200" s="44">
        <v>0</v>
      </c>
      <c r="S200" s="44">
        <v>0</v>
      </c>
      <c r="T200" s="45">
        <v>0</v>
      </c>
      <c r="U200" s="45">
        <v>0</v>
      </c>
      <c r="V200" s="45" t="e">
        <v>#N/A</v>
      </c>
      <c r="W200" s="41" t="e">
        <v>#N/A</v>
      </c>
      <c r="X200" s="46"/>
      <c r="Y200" s="46"/>
    </row>
    <row r="201" spans="1:25">
      <c r="A201" s="9"/>
      <c r="B201" s="2"/>
      <c r="C201" s="49" t="s">
        <v>4366</v>
      </c>
      <c r="D201" s="50" t="s">
        <v>4367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 t="e">
        <f>VLOOKUP(C:C,total251219111800!B:F,5,0)</f>
        <v>#N/A</v>
      </c>
      <c r="M201" s="213"/>
      <c r="N201" s="21" t="e">
        <f t="shared" si="4"/>
        <v>#N/A</v>
      </c>
      <c r="O201" s="44">
        <v>4685</v>
      </c>
      <c r="P201" s="44">
        <v>0</v>
      </c>
      <c r="Q201" s="44">
        <v>0</v>
      </c>
      <c r="R201" s="44">
        <v>0</v>
      </c>
      <c r="S201" s="44">
        <v>0</v>
      </c>
      <c r="T201" s="45">
        <v>0</v>
      </c>
      <c r="U201" s="45">
        <v>4685</v>
      </c>
      <c r="V201" s="45" t="e">
        <v>#N/A</v>
      </c>
      <c r="W201" s="41" t="e">
        <v>#N/A</v>
      </c>
      <c r="X201" s="46"/>
      <c r="Y201" s="46"/>
    </row>
    <row r="202" spans="1:25">
      <c r="A202" s="9"/>
      <c r="B202" s="2"/>
      <c r="C202" s="49" t="s">
        <v>4368</v>
      </c>
      <c r="D202" s="50" t="s">
        <v>4369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VLOOKUP(C:C,total251219111800!B:F,5,0)</f>
        <v>#N/A</v>
      </c>
      <c r="M202" s="213"/>
      <c r="N202" s="21" t="e">
        <f t="shared" si="4"/>
        <v>#N/A</v>
      </c>
      <c r="O202" s="44">
        <v>4988</v>
      </c>
      <c r="P202" s="44">
        <v>0</v>
      </c>
      <c r="Q202" s="44">
        <v>0</v>
      </c>
      <c r="R202" s="44">
        <v>0</v>
      </c>
      <c r="S202" s="44">
        <v>0</v>
      </c>
      <c r="T202" s="45">
        <v>0</v>
      </c>
      <c r="U202" s="45">
        <v>4988</v>
      </c>
      <c r="V202" s="45" t="e">
        <v>#N/A</v>
      </c>
      <c r="W202" s="41" t="e">
        <v>#N/A</v>
      </c>
      <c r="X202" s="46"/>
      <c r="Y202" s="46"/>
    </row>
    <row r="203" spans="1:25">
      <c r="A203" s="9"/>
      <c r="B203" s="2"/>
      <c r="C203" s="49" t="s">
        <v>4376</v>
      </c>
      <c r="D203" s="50" t="s">
        <v>4377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 t="e">
        <f>VLOOKUP(C:C,total251219111800!B:F,5,0)</f>
        <v>#N/A</v>
      </c>
      <c r="M203" s="213"/>
      <c r="N203" s="21" t="e">
        <f t="shared" si="4"/>
        <v>#N/A</v>
      </c>
      <c r="O203" s="44">
        <v>2730</v>
      </c>
      <c r="P203" s="44">
        <v>0</v>
      </c>
      <c r="Q203" s="44">
        <v>250</v>
      </c>
      <c r="R203" s="44">
        <v>0</v>
      </c>
      <c r="S203" s="44">
        <v>0</v>
      </c>
      <c r="T203" s="45">
        <v>0</v>
      </c>
      <c r="U203" s="45">
        <v>2980</v>
      </c>
      <c r="V203" s="45" t="e">
        <v>#N/A</v>
      </c>
      <c r="W203" s="41" t="e">
        <v>#N/A</v>
      </c>
      <c r="X203" s="46"/>
      <c r="Y203" s="46"/>
    </row>
    <row r="204" spans="1:25">
      <c r="A204" s="9"/>
      <c r="B204" s="2"/>
      <c r="C204" s="49" t="s">
        <v>4378</v>
      </c>
      <c r="D204" s="50" t="s">
        <v>4379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 t="e">
        <f>VLOOKUP(C:C,total251219111800!B:F,5,0)</f>
        <v>#N/A</v>
      </c>
      <c r="M204" s="213"/>
      <c r="N204" s="21" t="e">
        <f t="shared" si="4"/>
        <v>#N/A</v>
      </c>
      <c r="O204" s="44">
        <v>0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0</v>
      </c>
      <c r="V204" s="45" t="e">
        <v>#N/A</v>
      </c>
      <c r="W204" s="41" t="e">
        <v>#N/A</v>
      </c>
      <c r="X204" s="46"/>
      <c r="Y204" s="46"/>
    </row>
    <row r="205" spans="1:25">
      <c r="A205" s="9"/>
      <c r="B205" s="2"/>
      <c r="C205" s="49" t="s">
        <v>4380</v>
      </c>
      <c r="D205" s="50" t="s">
        <v>4381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 t="e">
        <f>VLOOKUP(C:C,total251219111800!B:F,5,0)</f>
        <v>#N/A</v>
      </c>
      <c r="M205" s="213"/>
      <c r="N205" s="21" t="e">
        <f t="shared" si="4"/>
        <v>#N/A</v>
      </c>
      <c r="O205" s="44">
        <v>2977</v>
      </c>
      <c r="P205" s="44">
        <v>0</v>
      </c>
      <c r="Q205" s="44">
        <v>2000</v>
      </c>
      <c r="R205" s="44">
        <v>0</v>
      </c>
      <c r="S205" s="44">
        <v>0</v>
      </c>
      <c r="T205" s="45">
        <v>0</v>
      </c>
      <c r="U205" s="45">
        <v>4977</v>
      </c>
      <c r="V205" s="45" t="e">
        <v>#N/A</v>
      </c>
      <c r="W205" s="41" t="e">
        <v>#N/A</v>
      </c>
      <c r="X205" s="46"/>
      <c r="Y205" s="46"/>
    </row>
    <row r="206" spans="1:25">
      <c r="A206" s="9"/>
      <c r="B206" s="2"/>
      <c r="C206" s="49" t="s">
        <v>4382</v>
      </c>
      <c r="D206" s="50" t="s">
        <v>4384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VLOOKUP(C:C,total251219111800!B:F,5,0)</f>
        <v>#N/A</v>
      </c>
      <c r="M206" s="213"/>
      <c r="N206" s="21" t="e">
        <f t="shared" si="4"/>
        <v>#N/A</v>
      </c>
      <c r="O206" s="44">
        <v>2877</v>
      </c>
      <c r="P206" s="44">
        <v>0</v>
      </c>
      <c r="Q206" s="44">
        <v>100</v>
      </c>
      <c r="R206" s="44">
        <v>0</v>
      </c>
      <c r="S206" s="44">
        <v>0</v>
      </c>
      <c r="T206" s="45">
        <v>0</v>
      </c>
      <c r="U206" s="45">
        <v>2977</v>
      </c>
      <c r="V206" s="45" t="e">
        <v>#N/A</v>
      </c>
      <c r="W206" s="41" t="e">
        <v>#N/A</v>
      </c>
      <c r="X206" s="46"/>
      <c r="Y206" s="46"/>
    </row>
    <row r="207" spans="1:25">
      <c r="A207" s="9"/>
      <c r="B207" s="2"/>
      <c r="C207" s="49" t="s">
        <v>4383</v>
      </c>
      <c r="D207" s="50" t="s">
        <v>4385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 t="e">
        <f>VLOOKUP(C:C,total251219111800!B:F,5,0)</f>
        <v>#N/A</v>
      </c>
      <c r="M207" s="213"/>
      <c r="N207" s="21" t="e">
        <f t="shared" si="4"/>
        <v>#N/A</v>
      </c>
      <c r="O207" s="44">
        <v>2577</v>
      </c>
      <c r="P207" s="44">
        <v>0</v>
      </c>
      <c r="Q207" s="44">
        <v>400</v>
      </c>
      <c r="R207" s="44">
        <v>0</v>
      </c>
      <c r="S207" s="44">
        <v>0</v>
      </c>
      <c r="T207" s="45">
        <v>0</v>
      </c>
      <c r="U207" s="45">
        <v>2977</v>
      </c>
      <c r="V207" s="45" t="e">
        <v>#N/A</v>
      </c>
      <c r="W207" s="41" t="e">
        <v>#N/A</v>
      </c>
      <c r="X207" s="46"/>
      <c r="Y207" s="46"/>
    </row>
    <row r="208" spans="1:25">
      <c r="A208" s="9"/>
      <c r="B208" s="2"/>
      <c r="C208" s="49" t="s">
        <v>4386</v>
      </c>
      <c r="D208" s="50" t="s">
        <v>4387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 t="e">
        <f>VLOOKUP(C:C,total251219111800!B:F,5,0)</f>
        <v>#N/A</v>
      </c>
      <c r="M208" s="213"/>
      <c r="N208" s="21" t="e">
        <f t="shared" si="4"/>
        <v>#N/A</v>
      </c>
      <c r="O208" s="44">
        <v>0</v>
      </c>
      <c r="P208" s="44">
        <v>0</v>
      </c>
      <c r="Q208" s="44">
        <v>0</v>
      </c>
      <c r="R208" s="44">
        <v>0</v>
      </c>
      <c r="S208" s="44">
        <v>0</v>
      </c>
      <c r="T208" s="45">
        <v>0</v>
      </c>
      <c r="U208" s="45">
        <v>0</v>
      </c>
      <c r="V208" s="45" t="e">
        <v>#N/A</v>
      </c>
      <c r="W208" s="41" t="e">
        <v>#N/A</v>
      </c>
      <c r="X208" s="46"/>
      <c r="Y208" s="46"/>
    </row>
    <row r="209" spans="1:27">
      <c r="A209" s="9"/>
      <c r="B209" s="2"/>
      <c r="C209" s="49"/>
      <c r="D209" s="50"/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 t="e">
        <f>VLOOKUP(C:C,total251219111800!B:F,5,0)</f>
        <v>#N/A</v>
      </c>
      <c r="M209" s="213"/>
      <c r="N209" s="21" t="e">
        <f t="shared" si="4"/>
        <v>#N/A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5">
        <v>0</v>
      </c>
      <c r="U209" s="45">
        <v>0</v>
      </c>
      <c r="V209" s="45" t="e">
        <v>#N/A</v>
      </c>
      <c r="W209" s="41" t="e">
        <v>#N/A</v>
      </c>
      <c r="X209" s="46"/>
      <c r="Y209" s="46"/>
    </row>
    <row r="210" spans="1:27" s="152" customFormat="1">
      <c r="A210" s="144" t="s">
        <v>1191</v>
      </c>
      <c r="B210" s="145" t="s">
        <v>2794</v>
      </c>
      <c r="C210" s="146" t="s">
        <v>343</v>
      </c>
      <c r="D210" s="147" t="s">
        <v>1230</v>
      </c>
      <c r="E210" s="146"/>
      <c r="F210" s="146"/>
      <c r="G210" s="148">
        <v>5989</v>
      </c>
      <c r="H210" s="148">
        <v>3473</v>
      </c>
      <c r="I210" s="8">
        <f>VLOOKUP(C210,'202310-202403出荷数total2403220951'!B:F,5,0)</f>
        <v>1768</v>
      </c>
      <c r="J210" s="203">
        <f>VLOOKUP(C210,'出荷数2307～2406total241008110618'!B:F,5,0)</f>
        <v>2819</v>
      </c>
      <c r="K210" s="214">
        <f>VLOOKUP(C210,'出荷数2407-2506total250730101950'!B:F,5,0)</f>
        <v>1641</v>
      </c>
      <c r="L210" s="203" t="e">
        <f>VLOOKUP(C:C,total251219111800!B:F,5,0)</f>
        <v>#N/A</v>
      </c>
      <c r="M210" s="8"/>
      <c r="N210" s="21" t="e">
        <f t="shared" si="3"/>
        <v>#N/A</v>
      </c>
      <c r="O210" s="148">
        <v>0</v>
      </c>
      <c r="P210" s="148">
        <v>0</v>
      </c>
      <c r="Q210" s="44">
        <v>0</v>
      </c>
      <c r="R210" s="148">
        <v>0</v>
      </c>
      <c r="S210" s="148">
        <v>0</v>
      </c>
      <c r="T210" s="149">
        <v>0</v>
      </c>
      <c r="U210" s="149">
        <v>0</v>
      </c>
      <c r="V210" s="149" t="e">
        <v>#N/A</v>
      </c>
      <c r="W210" s="150" t="e">
        <v>#N/A</v>
      </c>
      <c r="X210" s="151"/>
      <c r="Y210" s="151"/>
      <c r="Z210" s="191"/>
      <c r="AA210" s="191"/>
    </row>
    <row r="211" spans="1:27">
      <c r="A211" s="29" t="s">
        <v>1192</v>
      </c>
      <c r="B211" s="30" t="s">
        <v>2794</v>
      </c>
      <c r="C211" s="6" t="s">
        <v>714</v>
      </c>
      <c r="D211" s="20" t="s">
        <v>1231</v>
      </c>
      <c r="E211" s="19"/>
      <c r="F211" s="19"/>
      <c r="G211" s="202">
        <v>5989</v>
      </c>
      <c r="H211" s="21">
        <v>615</v>
      </c>
      <c r="I211" s="8">
        <f>VLOOKUP(C211,'202310-202403出荷数total2403220951'!B:F,5,0)</f>
        <v>1696</v>
      </c>
      <c r="J211" s="203">
        <f>VLOOKUP(C211,'出荷数2307～2406total241008110618'!B:F,5,0)</f>
        <v>3134</v>
      </c>
      <c r="K211" s="214">
        <f>VLOOKUP(C211,'出荷数2407-2506total250730101950'!B:F,5,0)</f>
        <v>6256</v>
      </c>
      <c r="L211" s="203">
        <f>VLOOKUP(C:C,total251219111800!B:F,5,0)</f>
        <v>2408</v>
      </c>
      <c r="M211" s="211">
        <v>2500</v>
      </c>
      <c r="N211" s="211">
        <v>2500</v>
      </c>
      <c r="O211" s="44">
        <v>4517</v>
      </c>
      <c r="P211" s="44">
        <v>1300</v>
      </c>
      <c r="Q211" s="44">
        <v>0</v>
      </c>
      <c r="R211" s="44">
        <v>0</v>
      </c>
      <c r="S211" s="44">
        <v>1600</v>
      </c>
      <c r="T211" s="45">
        <v>-300</v>
      </c>
      <c r="U211" s="45">
        <v>2917</v>
      </c>
      <c r="V211" s="45">
        <v>417</v>
      </c>
      <c r="W211" s="41">
        <v>0.42977479800584495</v>
      </c>
      <c r="X211" s="46"/>
      <c r="Y211" s="46"/>
    </row>
    <row r="212" spans="1:27">
      <c r="A212" s="29" t="s">
        <v>1193</v>
      </c>
      <c r="B212" s="30" t="s">
        <v>2794</v>
      </c>
      <c r="C212" s="17" t="s">
        <v>2755</v>
      </c>
      <c r="D212" s="18" t="s">
        <v>2760</v>
      </c>
      <c r="E212" s="17"/>
      <c r="F212" s="6"/>
      <c r="G212" s="8"/>
      <c r="H212" s="21">
        <v>620</v>
      </c>
      <c r="I212" s="8">
        <f>VLOOKUP(C212,'202310-202403出荷数total2403220951'!B:F,5,0)</f>
        <v>1167</v>
      </c>
      <c r="J212" s="203">
        <f>VLOOKUP(C212,'出荷数2307～2406total241008110618'!B:F,5,0)</f>
        <v>2808</v>
      </c>
      <c r="K212" s="214">
        <f>VLOOKUP(C212,'出荷数2407-2506total250730101950'!B:F,5,0)</f>
        <v>43</v>
      </c>
      <c r="L212" s="203">
        <f>VLOOKUP(C:C,total251219111800!B:F,5,0)</f>
        <v>337</v>
      </c>
      <c r="M212" s="8"/>
      <c r="N212" s="21">
        <f t="shared" si="3"/>
        <v>337</v>
      </c>
      <c r="O212" s="44">
        <v>2902</v>
      </c>
      <c r="P212" s="44">
        <v>0</v>
      </c>
      <c r="Q212" s="44">
        <v>0</v>
      </c>
      <c r="R212" s="44">
        <v>0</v>
      </c>
      <c r="S212" s="44">
        <v>0</v>
      </c>
      <c r="T212" s="45">
        <v>0</v>
      </c>
      <c r="U212" s="45">
        <v>2902</v>
      </c>
      <c r="V212" s="45">
        <v>2565</v>
      </c>
      <c r="W212" s="41">
        <v>0.11612680909717436</v>
      </c>
      <c r="X212" s="46"/>
      <c r="Y212" s="46"/>
    </row>
    <row r="213" spans="1:27">
      <c r="A213" s="29" t="s">
        <v>1194</v>
      </c>
      <c r="B213" s="31" t="s">
        <v>4</v>
      </c>
      <c r="C213" s="17" t="s">
        <v>297</v>
      </c>
      <c r="D213" s="24" t="s">
        <v>298</v>
      </c>
      <c r="E213" s="23"/>
      <c r="F213" s="19">
        <v>976</v>
      </c>
      <c r="G213" s="21">
        <v>1131</v>
      </c>
      <c r="H213" s="21">
        <v>773</v>
      </c>
      <c r="I213" s="8">
        <f>VLOOKUP(C213,'202310-202403出荷数total2403220951'!B:F,5,0)</f>
        <v>165</v>
      </c>
      <c r="J213" s="203">
        <f>VLOOKUP(C213,'出荷数2307～2406total241008110618'!B:F,5,0)</f>
        <v>840</v>
      </c>
      <c r="K213" s="214">
        <f>VLOOKUP(C213,'出荷数2407-2506total250730101950'!B:F,5,0)</f>
        <v>399</v>
      </c>
      <c r="L213" s="203">
        <f>VLOOKUP(C:C,total251219111800!B:F,5,0)</f>
        <v>140</v>
      </c>
      <c r="M213" s="8"/>
      <c r="N213" s="21">
        <f t="shared" si="3"/>
        <v>140</v>
      </c>
      <c r="O213" s="44">
        <v>911</v>
      </c>
      <c r="P213" s="44">
        <v>0</v>
      </c>
      <c r="Q213" s="44">
        <v>0</v>
      </c>
      <c r="R213" s="44">
        <v>0</v>
      </c>
      <c r="S213" s="44">
        <v>0</v>
      </c>
      <c r="T213" s="45">
        <v>0</v>
      </c>
      <c r="U213" s="45">
        <v>911</v>
      </c>
      <c r="V213" s="45">
        <v>771</v>
      </c>
      <c r="W213" s="41">
        <v>0.15367727771679474</v>
      </c>
      <c r="X213" s="46"/>
      <c r="Y213" s="46"/>
    </row>
    <row r="214" spans="1:27">
      <c r="A214" s="29" t="s">
        <v>1195</v>
      </c>
      <c r="B214" s="31" t="s">
        <v>4</v>
      </c>
      <c r="C214" s="17" t="s">
        <v>299</v>
      </c>
      <c r="D214" s="24" t="s">
        <v>300</v>
      </c>
      <c r="E214" s="23"/>
      <c r="F214" s="19">
        <v>1791</v>
      </c>
      <c r="G214" s="21">
        <v>1235</v>
      </c>
      <c r="H214" s="21">
        <v>7271</v>
      </c>
      <c r="I214" s="8">
        <f>VLOOKUP(C214,'202310-202403出荷数total2403220951'!B:F,5,0)</f>
        <v>893</v>
      </c>
      <c r="J214" s="203">
        <f>VLOOKUP(C214,'出荷数2307～2406total241008110618'!B:F,5,0)</f>
        <v>2907</v>
      </c>
      <c r="K214" s="214">
        <f>VLOOKUP(C214,'出荷数2407-2506total250730101950'!B:F,5,0)</f>
        <v>13212</v>
      </c>
      <c r="L214" s="203">
        <f>VLOOKUP(C:C,total251219111800!B:F,5,0)</f>
        <v>2737</v>
      </c>
      <c r="M214" s="8"/>
      <c r="N214" s="21">
        <f t="shared" si="3"/>
        <v>2737</v>
      </c>
      <c r="O214" s="44">
        <v>8799</v>
      </c>
      <c r="P214" s="44">
        <v>1030</v>
      </c>
      <c r="Q214" s="44">
        <v>0</v>
      </c>
      <c r="R214" s="44">
        <v>0</v>
      </c>
      <c r="S214" s="44">
        <v>1422</v>
      </c>
      <c r="T214" s="45">
        <v>-392</v>
      </c>
      <c r="U214" s="45">
        <v>7377</v>
      </c>
      <c r="V214" s="45">
        <v>4640</v>
      </c>
      <c r="W214" s="41">
        <v>0.27846169498423035</v>
      </c>
      <c r="X214" s="46"/>
      <c r="Y214" s="46"/>
    </row>
    <row r="215" spans="1:27" s="293" customFormat="1">
      <c r="A215" s="282" t="s">
        <v>1196</v>
      </c>
      <c r="B215" s="283" t="s">
        <v>4</v>
      </c>
      <c r="C215" s="284" t="s">
        <v>303</v>
      </c>
      <c r="D215" s="285" t="s">
        <v>304</v>
      </c>
      <c r="E215" s="284"/>
      <c r="F215" s="286">
        <v>2170</v>
      </c>
      <c r="G215" s="287">
        <v>2785</v>
      </c>
      <c r="H215" s="287">
        <v>1320</v>
      </c>
      <c r="I215" s="287">
        <f>VLOOKUP(C215,'202310-202403出荷数total2403220951'!B:F,5,0)</f>
        <v>1219</v>
      </c>
      <c r="J215" s="287">
        <f>VLOOKUP(C215,'出荷数2307～2406total241008110618'!B:F,5,0)</f>
        <v>1602</v>
      </c>
      <c r="K215" s="287">
        <f>VLOOKUP(C215,'出荷数2407-2506total250730101950'!B:F,5,0)</f>
        <v>1969</v>
      </c>
      <c r="L215" s="203">
        <f>VLOOKUP(C:C,total251219111800!B:F,5,0)</f>
        <v>1189</v>
      </c>
      <c r="M215" s="288">
        <v>5000</v>
      </c>
      <c r="N215" s="211">
        <v>5000</v>
      </c>
      <c r="O215" s="287">
        <v>4123</v>
      </c>
      <c r="P215" s="287">
        <v>0</v>
      </c>
      <c r="Q215" s="287">
        <v>0</v>
      </c>
      <c r="R215" s="287">
        <v>0</v>
      </c>
      <c r="S215" s="287">
        <v>0</v>
      </c>
      <c r="T215" s="289">
        <v>0</v>
      </c>
      <c r="U215" s="289">
        <v>4123</v>
      </c>
      <c r="V215" s="289">
        <v>-877</v>
      </c>
      <c r="W215" s="290">
        <v>1.2127091923356779</v>
      </c>
      <c r="X215" s="291"/>
      <c r="Y215" s="291"/>
      <c r="Z215" s="292"/>
      <c r="AA215" s="292"/>
    </row>
    <row r="216" spans="1:27">
      <c r="A216" s="29" t="s">
        <v>1197</v>
      </c>
      <c r="B216" s="31" t="s">
        <v>4</v>
      </c>
      <c r="C216" s="17" t="s">
        <v>305</v>
      </c>
      <c r="D216" s="24" t="s">
        <v>306</v>
      </c>
      <c r="E216" s="23"/>
      <c r="F216" s="19">
        <v>12000</v>
      </c>
      <c r="G216" s="21">
        <v>12000</v>
      </c>
      <c r="H216" s="21">
        <v>6328</v>
      </c>
      <c r="I216" s="213">
        <f>VLOOKUP(C216,'202310-202403出荷数total2403220951'!B:F,5,0)</f>
        <v>11118</v>
      </c>
      <c r="J216" s="203">
        <f>VLOOKUP(C216,'出荷数2307～2406total241008110618'!B:F,5,0)</f>
        <v>17924</v>
      </c>
      <c r="K216" s="214">
        <f>VLOOKUP(C216,'出荷数2407-2506total250730101950'!B:F,5,0)</f>
        <v>22866</v>
      </c>
      <c r="L216" s="203">
        <f>VLOOKUP(C:C,total251219111800!B:F,5,0)</f>
        <v>6707</v>
      </c>
      <c r="M216" s="211">
        <v>12000</v>
      </c>
      <c r="N216" s="211">
        <v>12000</v>
      </c>
      <c r="O216" s="44">
        <v>22509</v>
      </c>
      <c r="P216" s="44">
        <v>100</v>
      </c>
      <c r="Q216" s="44">
        <v>0</v>
      </c>
      <c r="R216" s="44">
        <v>0</v>
      </c>
      <c r="S216" s="44">
        <v>200</v>
      </c>
      <c r="T216" s="45">
        <v>-100</v>
      </c>
      <c r="U216" s="45">
        <v>22309</v>
      </c>
      <c r="V216" s="45">
        <v>10309</v>
      </c>
      <c r="W216" s="41">
        <v>0.53076208589499752</v>
      </c>
      <c r="X216" s="46"/>
      <c r="Y216" s="46"/>
    </row>
    <row r="217" spans="1:27" s="200" customFormat="1">
      <c r="A217" s="192" t="s">
        <v>1198</v>
      </c>
      <c r="B217" s="212" t="s">
        <v>4</v>
      </c>
      <c r="C217" s="235" t="s">
        <v>307</v>
      </c>
      <c r="D217" s="236" t="s">
        <v>308</v>
      </c>
      <c r="E217" s="235"/>
      <c r="F217" s="194">
        <v>1239</v>
      </c>
      <c r="G217" s="196">
        <v>4390</v>
      </c>
      <c r="H217" s="196">
        <v>1654</v>
      </c>
      <c r="I217" s="196">
        <f>VLOOKUP(C217,'202310-202403出荷数total2403220951'!B:F,5,0)</f>
        <v>1019</v>
      </c>
      <c r="J217" s="196">
        <f>VLOOKUP(C217,'出荷数2307～2406total241008110618'!B:F,5,0)</f>
        <v>1675</v>
      </c>
      <c r="K217" s="214">
        <f>VLOOKUP(C217,'出荷数2407-2506total250730101950'!B:F,5,0)</f>
        <v>1472</v>
      </c>
      <c r="L217" s="203">
        <f>VLOOKUP(C:C,total251219111800!B:F,5,0)</f>
        <v>393</v>
      </c>
      <c r="M217" s="8"/>
      <c r="N217" s="21">
        <f t="shared" si="3"/>
        <v>393</v>
      </c>
      <c r="O217" s="196">
        <v>209</v>
      </c>
      <c r="P217" s="196">
        <v>150</v>
      </c>
      <c r="Q217" s="196">
        <v>0</v>
      </c>
      <c r="R217" s="196">
        <v>0</v>
      </c>
      <c r="S217" s="196">
        <v>150</v>
      </c>
      <c r="T217" s="197">
        <v>0</v>
      </c>
      <c r="U217" s="197">
        <v>59</v>
      </c>
      <c r="V217" s="197">
        <v>-334</v>
      </c>
      <c r="W217" s="198">
        <v>1.0947075208913648</v>
      </c>
      <c r="X217" s="199"/>
      <c r="Y217" s="199"/>
      <c r="Z217" s="201"/>
      <c r="AA217" s="201"/>
    </row>
    <row r="218" spans="1:27" s="200" customFormat="1">
      <c r="A218" s="192" t="s">
        <v>1199</v>
      </c>
      <c r="B218" s="212" t="s">
        <v>4</v>
      </c>
      <c r="C218" s="235" t="s">
        <v>309</v>
      </c>
      <c r="D218" s="236" t="s">
        <v>310</v>
      </c>
      <c r="E218" s="235"/>
      <c r="F218" s="194">
        <v>2732</v>
      </c>
      <c r="G218" s="196">
        <v>2477</v>
      </c>
      <c r="H218" s="196">
        <v>2224</v>
      </c>
      <c r="I218" s="196">
        <f>VLOOKUP(C218,'202310-202403出荷数total2403220951'!B:F,5,0)</f>
        <v>1052</v>
      </c>
      <c r="J218" s="196">
        <f>VLOOKUP(C218,'出荷数2307～2406total241008110618'!B:F,5,0)</f>
        <v>1883</v>
      </c>
      <c r="K218" s="214">
        <f>VLOOKUP(C218,'出荷数2407-2506total250730101950'!B:F,5,0)</f>
        <v>2091</v>
      </c>
      <c r="L218" s="203">
        <f>VLOOKUP(C:C,total251219111800!B:F,5,0)</f>
        <v>225</v>
      </c>
      <c r="M218" s="8"/>
      <c r="N218" s="21">
        <f t="shared" si="3"/>
        <v>225</v>
      </c>
      <c r="O218" s="196">
        <v>0</v>
      </c>
      <c r="P218" s="196">
        <v>0</v>
      </c>
      <c r="Q218" s="196">
        <v>0</v>
      </c>
      <c r="R218" s="196">
        <v>0</v>
      </c>
      <c r="S218" s="196">
        <v>0</v>
      </c>
      <c r="T218" s="197">
        <v>0</v>
      </c>
      <c r="U218" s="197">
        <v>0</v>
      </c>
      <c r="V218" s="197">
        <v>-225</v>
      </c>
      <c r="W218" s="198" t="e">
        <v>#DIV/0!</v>
      </c>
      <c r="X218" s="199"/>
      <c r="Y218" s="199"/>
      <c r="Z218" s="201"/>
      <c r="AA218" s="201"/>
    </row>
    <row r="219" spans="1:27">
      <c r="A219" s="29" t="s">
        <v>1200</v>
      </c>
      <c r="B219" s="31" t="s">
        <v>4</v>
      </c>
      <c r="C219" s="17" t="s">
        <v>311</v>
      </c>
      <c r="D219" s="24" t="s">
        <v>312</v>
      </c>
      <c r="E219" s="23"/>
      <c r="F219" s="19">
        <v>12340</v>
      </c>
      <c r="G219" s="21">
        <v>10150</v>
      </c>
      <c r="H219" s="21">
        <v>9935</v>
      </c>
      <c r="I219" s="213">
        <f>VLOOKUP(C219,'202310-202403出荷数total2403220951'!B:F,5,0)</f>
        <v>7434</v>
      </c>
      <c r="J219" s="203">
        <f>VLOOKUP(C219,'出荷数2307～2406total241008110618'!B:F,5,0)</f>
        <v>12788</v>
      </c>
      <c r="K219" s="214">
        <f>VLOOKUP(C219,'出荷数2407-2506total250730101950'!B:F,5,0)</f>
        <v>5703</v>
      </c>
      <c r="L219" s="203">
        <f>VLOOKUP(C:C,total251219111800!B:F,5,0)</f>
        <v>2980</v>
      </c>
      <c r="M219" s="8"/>
      <c r="N219" s="21">
        <f t="shared" si="3"/>
        <v>2980</v>
      </c>
      <c r="O219" s="44">
        <v>5958</v>
      </c>
      <c r="P219" s="44">
        <v>300</v>
      </c>
      <c r="Q219" s="44">
        <v>0</v>
      </c>
      <c r="R219" s="44">
        <v>0</v>
      </c>
      <c r="S219" s="44">
        <v>2400</v>
      </c>
      <c r="T219" s="45">
        <v>-2100</v>
      </c>
      <c r="U219" s="45">
        <v>3558</v>
      </c>
      <c r="V219" s="45">
        <v>578</v>
      </c>
      <c r="W219" s="41">
        <v>0.47619047619047616</v>
      </c>
      <c r="X219" s="46"/>
      <c r="Y219" s="46"/>
    </row>
    <row r="220" spans="1:27" ht="16.899999999999999" customHeight="1">
      <c r="A220" s="29" t="s">
        <v>1201</v>
      </c>
      <c r="B220" s="31" t="s">
        <v>4</v>
      </c>
      <c r="C220" s="17" t="s">
        <v>2897</v>
      </c>
      <c r="D220" s="24" t="s">
        <v>314</v>
      </c>
      <c r="E220" s="23"/>
      <c r="F220" s="19">
        <v>26335</v>
      </c>
      <c r="G220" s="21">
        <v>47559</v>
      </c>
      <c r="H220" s="21">
        <v>37707</v>
      </c>
      <c r="I220" s="213">
        <f>VLOOKUP(C220,'202310-202403出荷数total2403220951'!B:F,5,0)</f>
        <v>19173</v>
      </c>
      <c r="J220" s="203">
        <f>VLOOKUP(C220,'出荷数2307～2406total241008110618'!B:F,5,0)</f>
        <v>35560</v>
      </c>
      <c r="K220" s="214">
        <f>VLOOKUP(C220,'出荷数2407-2506total250730101950'!B:F,5,0)</f>
        <v>17847</v>
      </c>
      <c r="L220" s="203">
        <f>VLOOKUP(C:C,total251219111800!B:F,5,0)</f>
        <v>11400</v>
      </c>
      <c r="M220" s="8"/>
      <c r="N220" s="21">
        <f t="shared" si="3"/>
        <v>11400</v>
      </c>
      <c r="O220" s="44">
        <v>9225</v>
      </c>
      <c r="P220" s="44">
        <v>700</v>
      </c>
      <c r="Q220" s="44">
        <v>7000</v>
      </c>
      <c r="R220" s="44">
        <v>0</v>
      </c>
      <c r="S220" s="44">
        <v>1200</v>
      </c>
      <c r="T220" s="45">
        <v>-500</v>
      </c>
      <c r="U220" s="45">
        <v>15025</v>
      </c>
      <c r="V220" s="45">
        <v>3625</v>
      </c>
      <c r="W220" s="41">
        <v>1.1486146095717884</v>
      </c>
      <c r="X220" s="46"/>
      <c r="Y220" s="46"/>
    </row>
    <row r="221" spans="1:27">
      <c r="A221" s="29"/>
      <c r="B221" s="31" t="s">
        <v>4</v>
      </c>
      <c r="C221" s="17" t="s">
        <v>4199</v>
      </c>
      <c r="D221" s="24" t="s">
        <v>314</v>
      </c>
      <c r="E221" s="23"/>
      <c r="F221" s="19"/>
      <c r="G221" s="21"/>
      <c r="H221" s="21"/>
      <c r="I221" s="213" t="e">
        <f>VLOOKUP(C221,'202310-202403出荷数total2403220951'!B:F,5,0)</f>
        <v>#N/A</v>
      </c>
      <c r="J221" s="203" t="e">
        <f>VLOOKUP(C221,'出荷数2307～2406total241008110618'!B:F,5,0)</f>
        <v>#N/A</v>
      </c>
      <c r="K221" s="214" t="e">
        <f>VLOOKUP(C221,'出荷数2407-2506total250730101950'!B:F,5,0)</f>
        <v>#N/A</v>
      </c>
      <c r="L221" s="203">
        <f>VLOOKUP(C:C,total251219111800!B:F,5,0)</f>
        <v>11</v>
      </c>
      <c r="M221" s="8"/>
      <c r="N221" s="21">
        <f t="shared" si="3"/>
        <v>11</v>
      </c>
      <c r="O221" s="44">
        <v>3734</v>
      </c>
      <c r="P221" s="44">
        <v>0</v>
      </c>
      <c r="Q221" s="44">
        <v>0</v>
      </c>
      <c r="R221" s="44">
        <v>0</v>
      </c>
      <c r="S221" s="44">
        <v>0</v>
      </c>
      <c r="T221" s="45">
        <v>0</v>
      </c>
      <c r="U221" s="45">
        <v>3734</v>
      </c>
      <c r="V221" s="45">
        <v>3723</v>
      </c>
      <c r="W221" s="41">
        <v>2.9459025174076057E-3</v>
      </c>
      <c r="X221" s="46"/>
      <c r="Y221" s="46"/>
    </row>
    <row r="222" spans="1:27">
      <c r="A222" s="29"/>
      <c r="B222" s="31" t="s">
        <v>4</v>
      </c>
      <c r="C222" s="17" t="s">
        <v>4200</v>
      </c>
      <c r="D222" s="24" t="s">
        <v>314</v>
      </c>
      <c r="E222" s="23"/>
      <c r="F222" s="19"/>
      <c r="G222" s="21"/>
      <c r="H222" s="21"/>
      <c r="I222" s="213" t="e">
        <f>VLOOKUP(C222,'202310-202403出荷数total2403220951'!B:F,5,0)</f>
        <v>#N/A</v>
      </c>
      <c r="J222" s="203" t="e">
        <f>VLOOKUP(C222,'出荷数2307～2406total241008110618'!B:F,5,0)</f>
        <v>#N/A</v>
      </c>
      <c r="K222" s="214" t="e">
        <f>VLOOKUP(C222,'出荷数2407-2506total250730101950'!B:F,5,0)</f>
        <v>#N/A</v>
      </c>
      <c r="L222" s="203">
        <f>VLOOKUP(C:C,total251219111800!B:F,5,0)</f>
        <v>11</v>
      </c>
      <c r="M222" s="8"/>
      <c r="N222" s="21">
        <f t="shared" si="3"/>
        <v>11</v>
      </c>
      <c r="O222" s="44">
        <v>3900</v>
      </c>
      <c r="P222" s="44">
        <v>0</v>
      </c>
      <c r="Q222" s="44">
        <v>0</v>
      </c>
      <c r="R222" s="44">
        <v>0</v>
      </c>
      <c r="S222" s="44">
        <v>0</v>
      </c>
      <c r="T222" s="45">
        <v>0</v>
      </c>
      <c r="U222" s="45">
        <v>3900</v>
      </c>
      <c r="V222" s="45">
        <v>3889</v>
      </c>
      <c r="W222" s="41">
        <v>2.8205128205128207E-3</v>
      </c>
      <c r="X222" s="46"/>
      <c r="Y222" s="46"/>
    </row>
    <row r="223" spans="1:27" s="152" customFormat="1">
      <c r="A223" s="144" t="s">
        <v>1202</v>
      </c>
      <c r="B223" s="155" t="s">
        <v>4</v>
      </c>
      <c r="C223" s="153" t="s">
        <v>315</v>
      </c>
      <c r="D223" s="154" t="s">
        <v>316</v>
      </c>
      <c r="E223" s="153"/>
      <c r="F223" s="146">
        <v>907</v>
      </c>
      <c r="G223" s="148">
        <v>943</v>
      </c>
      <c r="H223" s="148">
        <v>489</v>
      </c>
      <c r="I223" s="148">
        <f>VLOOKUP(C223,'202310-202403出荷数total2403220951'!B:F,5,0)</f>
        <v>831</v>
      </c>
      <c r="J223" s="148">
        <f>VLOOKUP(C223,'出荷数2307～2406total241008110618'!B:F,5,0)</f>
        <v>833</v>
      </c>
      <c r="K223" s="214" t="e">
        <f>VLOOKUP(C223,'出荷数2407-2506total250730101950'!B:F,5,0)</f>
        <v>#N/A</v>
      </c>
      <c r="L223" s="203" t="e">
        <f>VLOOKUP(C:C,total251219111800!B:F,5,0)</f>
        <v>#N/A</v>
      </c>
      <c r="M223" s="8"/>
      <c r="N223" s="21" t="e">
        <f t="shared" si="3"/>
        <v>#N/A</v>
      </c>
      <c r="O223" s="148">
        <v>0</v>
      </c>
      <c r="P223" s="148">
        <v>0</v>
      </c>
      <c r="Q223" s="148">
        <v>0</v>
      </c>
      <c r="R223" s="148">
        <v>0</v>
      </c>
      <c r="S223" s="148">
        <v>0</v>
      </c>
      <c r="T223" s="149">
        <v>0</v>
      </c>
      <c r="U223" s="149">
        <v>0</v>
      </c>
      <c r="V223" s="149" t="e">
        <v>#N/A</v>
      </c>
      <c r="W223" s="150" t="e">
        <v>#N/A</v>
      </c>
      <c r="X223" s="151"/>
      <c r="Y223" s="151"/>
      <c r="Z223" s="191"/>
      <c r="AA223" s="191"/>
    </row>
    <row r="224" spans="1:27">
      <c r="A224" s="29" t="s">
        <v>1203</v>
      </c>
      <c r="B224" s="31" t="s">
        <v>4</v>
      </c>
      <c r="C224" s="17" t="s">
        <v>317</v>
      </c>
      <c r="D224" s="24" t="s">
        <v>318</v>
      </c>
      <c r="E224" s="23"/>
      <c r="F224" s="19">
        <v>12503</v>
      </c>
      <c r="G224" s="21">
        <v>14579</v>
      </c>
      <c r="H224" s="21">
        <v>13726</v>
      </c>
      <c r="I224" s="8">
        <f>VLOOKUP(C224,'202310-202403出荷数total2403220951'!B:F,5,0)</f>
        <v>6205</v>
      </c>
      <c r="J224" s="203">
        <f>VLOOKUP(C224,'出荷数2307～2406total241008110618'!B:F,5,0)</f>
        <v>11316</v>
      </c>
      <c r="K224" s="214">
        <f>VLOOKUP(C224,'出荷数2407-2506total250730101950'!B:F,5,0)</f>
        <v>8644</v>
      </c>
      <c r="L224" s="203">
        <f>VLOOKUP(C:C,total251219111800!B:F,5,0)</f>
        <v>4389</v>
      </c>
      <c r="M224" s="8"/>
      <c r="N224" s="21">
        <f t="shared" si="3"/>
        <v>4389</v>
      </c>
      <c r="O224" s="44">
        <v>1550</v>
      </c>
      <c r="P224" s="44">
        <v>0</v>
      </c>
      <c r="Q224" s="44">
        <v>5000</v>
      </c>
      <c r="R224" s="44">
        <v>0</v>
      </c>
      <c r="S224" s="44">
        <v>194</v>
      </c>
      <c r="T224" s="45">
        <v>-194</v>
      </c>
      <c r="U224" s="45">
        <v>6356</v>
      </c>
      <c r="V224" s="45">
        <v>1967</v>
      </c>
      <c r="W224" s="41">
        <v>2.8316129032258064</v>
      </c>
      <c r="X224" s="46"/>
      <c r="Y224" s="46"/>
    </row>
    <row r="225" spans="1:27" s="200" customFormat="1">
      <c r="A225" s="192"/>
      <c r="B225" s="212" t="s">
        <v>4</v>
      </c>
      <c r="C225" s="235" t="s">
        <v>3948</v>
      </c>
      <c r="D225" s="236" t="s">
        <v>318</v>
      </c>
      <c r="E225" s="235"/>
      <c r="F225" s="194"/>
      <c r="G225" s="196"/>
      <c r="H225" s="196"/>
      <c r="I225" s="196"/>
      <c r="J225" s="196"/>
      <c r="K225" s="214">
        <f>VLOOKUP(C225,'出荷数2407-2506total250730101950'!B:F,5,0)</f>
        <v>6000</v>
      </c>
      <c r="L225" s="203">
        <f>VLOOKUP(C:C,total251219111800!B:F,5,0)</f>
        <v>1500</v>
      </c>
      <c r="M225" s="8"/>
      <c r="N225" s="21">
        <f t="shared" si="3"/>
        <v>1500</v>
      </c>
      <c r="O225" s="196">
        <v>278</v>
      </c>
      <c r="P225" s="196">
        <v>0</v>
      </c>
      <c r="Q225" s="196">
        <v>0</v>
      </c>
      <c r="R225" s="196">
        <v>0</v>
      </c>
      <c r="S225" s="196">
        <v>0</v>
      </c>
      <c r="T225" s="197">
        <v>0</v>
      </c>
      <c r="U225" s="197">
        <v>278</v>
      </c>
      <c r="V225" s="197">
        <v>-1222</v>
      </c>
      <c r="W225" s="198">
        <v>5.3956834532374103</v>
      </c>
      <c r="X225" s="199"/>
      <c r="Y225" s="199"/>
      <c r="Z225" s="201"/>
      <c r="AA225" s="201"/>
    </row>
    <row r="226" spans="1:27">
      <c r="A226" s="29" t="s">
        <v>1204</v>
      </c>
      <c r="B226" s="31" t="s">
        <v>4</v>
      </c>
      <c r="C226" s="17" t="s">
        <v>319</v>
      </c>
      <c r="D226" s="24" t="s">
        <v>320</v>
      </c>
      <c r="E226" s="23"/>
      <c r="F226" s="19">
        <v>9898</v>
      </c>
      <c r="G226" s="21">
        <v>6601</v>
      </c>
      <c r="H226" s="21">
        <v>8834</v>
      </c>
      <c r="I226" s="8">
        <f>VLOOKUP(C226,'202310-202403出荷数total2403220951'!B:F,5,0)</f>
        <v>2819</v>
      </c>
      <c r="J226" s="203">
        <f>VLOOKUP(C226,'出荷数2307～2406total241008110618'!B:F,5,0)</f>
        <v>6287</v>
      </c>
      <c r="K226" s="214">
        <f>VLOOKUP(C226,'出荷数2407-2506total250730101950'!B:F,5,0)</f>
        <v>6687</v>
      </c>
      <c r="L226" s="203">
        <f>VLOOKUP(C:C,total251219111800!B:F,5,0)</f>
        <v>1798</v>
      </c>
      <c r="M226" s="8"/>
      <c r="N226" s="21">
        <f t="shared" si="3"/>
        <v>1798</v>
      </c>
      <c r="O226" s="44">
        <v>5785</v>
      </c>
      <c r="P226" s="44">
        <v>580</v>
      </c>
      <c r="Q226" s="44">
        <v>0</v>
      </c>
      <c r="R226" s="44">
        <v>0</v>
      </c>
      <c r="S226" s="44">
        <v>580</v>
      </c>
      <c r="T226" s="45">
        <v>0</v>
      </c>
      <c r="U226" s="45">
        <v>5205</v>
      </c>
      <c r="V226" s="45">
        <v>3407</v>
      </c>
      <c r="W226" s="41">
        <v>0.28248232521602512</v>
      </c>
      <c r="X226" s="46"/>
      <c r="Y226" s="46"/>
    </row>
    <row r="227" spans="1:27">
      <c r="A227" s="29" t="s">
        <v>1205</v>
      </c>
      <c r="B227" s="31" t="s">
        <v>4</v>
      </c>
      <c r="C227" s="17" t="s">
        <v>321</v>
      </c>
      <c r="D227" s="24" t="s">
        <v>322</v>
      </c>
      <c r="E227" s="23"/>
      <c r="F227" s="19">
        <v>10228</v>
      </c>
      <c r="G227" s="21">
        <v>9171</v>
      </c>
      <c r="H227" s="21">
        <v>11029</v>
      </c>
      <c r="I227" s="8">
        <f>VLOOKUP(C227,'202310-202403出荷数total2403220951'!B:F,5,0)</f>
        <v>2992</v>
      </c>
      <c r="J227" s="203">
        <f>VLOOKUP(C227,'出荷数2307～2406total241008110618'!B:F,5,0)</f>
        <v>6316</v>
      </c>
      <c r="K227" s="214">
        <f>VLOOKUP(C227,'出荷数2407-2506total250730101950'!B:F,5,0)</f>
        <v>9066</v>
      </c>
      <c r="L227" s="203">
        <f>VLOOKUP(C:C,total251219111800!B:F,5,0)</f>
        <v>2495</v>
      </c>
      <c r="M227" s="8"/>
      <c r="N227" s="21">
        <f t="shared" si="3"/>
        <v>2495</v>
      </c>
      <c r="O227" s="44">
        <v>9487</v>
      </c>
      <c r="P227" s="44">
        <v>30</v>
      </c>
      <c r="Q227" s="44">
        <v>0</v>
      </c>
      <c r="R227" s="44">
        <v>0</v>
      </c>
      <c r="S227" s="44">
        <v>870</v>
      </c>
      <c r="T227" s="45">
        <v>-840</v>
      </c>
      <c r="U227" s="45">
        <v>8617</v>
      </c>
      <c r="V227" s="45">
        <v>6122</v>
      </c>
      <c r="W227" s="41">
        <v>0.26216244614899653</v>
      </c>
      <c r="X227" s="46"/>
      <c r="Y227" s="46"/>
    </row>
    <row r="228" spans="1:27">
      <c r="A228" s="29" t="s">
        <v>1206</v>
      </c>
      <c r="B228" s="31" t="s">
        <v>4</v>
      </c>
      <c r="C228" s="6" t="s">
        <v>260</v>
      </c>
      <c r="D228" s="20" t="s">
        <v>261</v>
      </c>
      <c r="E228" s="19"/>
      <c r="F228" s="19">
        <v>573</v>
      </c>
      <c r="G228" s="21">
        <v>1775</v>
      </c>
      <c r="H228" s="21">
        <v>1468</v>
      </c>
      <c r="I228" s="8">
        <f>VLOOKUP(C228,'202310-202403出荷数total2403220951'!B:F,5,0)</f>
        <v>525</v>
      </c>
      <c r="J228" s="203">
        <f>VLOOKUP(C228,'出荷数2307～2406total241008110618'!B:F,5,0)</f>
        <v>1084</v>
      </c>
      <c r="K228" s="214">
        <f>VLOOKUP(C228,'出荷数2407-2506total250730101950'!B:F,5,0)</f>
        <v>2352</v>
      </c>
      <c r="L228" s="203">
        <f>VLOOKUP(C:C,total251219111800!B:F,5,0)</f>
        <v>679</v>
      </c>
      <c r="M228" s="8"/>
      <c r="N228" s="21">
        <f t="shared" si="3"/>
        <v>679</v>
      </c>
      <c r="O228" s="44">
        <v>3199</v>
      </c>
      <c r="P228" s="44">
        <v>0</v>
      </c>
      <c r="Q228" s="44">
        <v>0</v>
      </c>
      <c r="R228" s="44">
        <v>0</v>
      </c>
      <c r="S228" s="44">
        <v>0</v>
      </c>
      <c r="T228" s="45">
        <v>0</v>
      </c>
      <c r="U228" s="45">
        <v>3199</v>
      </c>
      <c r="V228" s="45">
        <v>2520</v>
      </c>
      <c r="W228" s="41">
        <v>0.21225382932166301</v>
      </c>
      <c r="X228" s="46"/>
      <c r="Y228" s="46"/>
    </row>
    <row r="229" spans="1:27" s="152" customFormat="1">
      <c r="A229" s="144" t="s">
        <v>1207</v>
      </c>
      <c r="B229" s="155" t="s">
        <v>4</v>
      </c>
      <c r="C229" s="153" t="s">
        <v>323</v>
      </c>
      <c r="D229" s="154" t="s">
        <v>324</v>
      </c>
      <c r="E229" s="153"/>
      <c r="F229" s="146">
        <v>4048</v>
      </c>
      <c r="G229" s="148">
        <v>1912</v>
      </c>
      <c r="H229" s="148">
        <v>2073</v>
      </c>
      <c r="I229" s="148">
        <f>VLOOKUP(C229,'202310-202403出荷数total2403220951'!B:F,5,0)</f>
        <v>1230</v>
      </c>
      <c r="J229" s="148">
        <f>VLOOKUP(C229,'出荷数2307～2406total241008110618'!B:F,5,0)</f>
        <v>1618</v>
      </c>
      <c r="K229" s="214">
        <f>VLOOKUP(C229,'出荷数2407-2506total250730101950'!B:F,5,0)</f>
        <v>1274</v>
      </c>
      <c r="L229" s="203" t="e">
        <f>VLOOKUP(C:C,total251219111800!B:F,5,0)</f>
        <v>#N/A</v>
      </c>
      <c r="M229" s="8"/>
      <c r="N229" s="21" t="e">
        <f t="shared" si="3"/>
        <v>#N/A</v>
      </c>
      <c r="O229" s="148">
        <v>0</v>
      </c>
      <c r="P229" s="148">
        <v>0</v>
      </c>
      <c r="Q229" s="148">
        <v>0</v>
      </c>
      <c r="R229" s="148">
        <v>0</v>
      </c>
      <c r="S229" s="148">
        <v>0</v>
      </c>
      <c r="T229" s="149">
        <v>0</v>
      </c>
      <c r="U229" s="149">
        <v>0</v>
      </c>
      <c r="V229" s="149" t="e">
        <v>#N/A</v>
      </c>
      <c r="W229" s="150" t="e">
        <v>#N/A</v>
      </c>
      <c r="X229" s="151"/>
      <c r="Y229" s="151"/>
      <c r="Z229" s="191"/>
      <c r="AA229" s="191"/>
    </row>
    <row r="230" spans="1:27" s="152" customFormat="1">
      <c r="A230" s="144" t="s">
        <v>1208</v>
      </c>
      <c r="B230" s="155" t="s">
        <v>4</v>
      </c>
      <c r="C230" s="153" t="s">
        <v>325</v>
      </c>
      <c r="D230" s="154" t="s">
        <v>326</v>
      </c>
      <c r="E230" s="153"/>
      <c r="F230" s="146">
        <v>1310</v>
      </c>
      <c r="G230" s="148">
        <v>1493</v>
      </c>
      <c r="H230" s="148">
        <v>1407</v>
      </c>
      <c r="I230" s="148">
        <f>VLOOKUP(C230,'202310-202403出荷数total2403220951'!B:F,5,0)</f>
        <v>699</v>
      </c>
      <c r="J230" s="148">
        <f>VLOOKUP(C230,'出荷数2307～2406total241008110618'!B:F,5,0)</f>
        <v>946</v>
      </c>
      <c r="K230" s="214">
        <f>VLOOKUP(C230,'出荷数2407-2506total250730101950'!B:F,5,0)</f>
        <v>567</v>
      </c>
      <c r="L230" s="203" t="e">
        <f>VLOOKUP(C:C,total251219111800!B:F,5,0)</f>
        <v>#N/A</v>
      </c>
      <c r="M230" s="8"/>
      <c r="N230" s="21" t="e">
        <f t="shared" si="3"/>
        <v>#N/A</v>
      </c>
      <c r="O230" s="148">
        <v>0</v>
      </c>
      <c r="P230" s="148">
        <v>0</v>
      </c>
      <c r="Q230" s="148">
        <v>0</v>
      </c>
      <c r="R230" s="148">
        <v>0</v>
      </c>
      <c r="S230" s="148">
        <v>0</v>
      </c>
      <c r="T230" s="149">
        <v>0</v>
      </c>
      <c r="U230" s="149">
        <v>0</v>
      </c>
      <c r="V230" s="149" t="e">
        <v>#N/A</v>
      </c>
      <c r="W230" s="150" t="e">
        <v>#N/A</v>
      </c>
      <c r="X230" s="151"/>
      <c r="Y230" s="151"/>
      <c r="Z230" s="191"/>
      <c r="AA230" s="191"/>
    </row>
    <row r="231" spans="1:27">
      <c r="A231" s="29" t="s">
        <v>1209</v>
      </c>
      <c r="B231" s="31" t="s">
        <v>4</v>
      </c>
      <c r="C231" s="6" t="s">
        <v>262</v>
      </c>
      <c r="D231" s="20" t="s">
        <v>263</v>
      </c>
      <c r="E231" s="19"/>
      <c r="F231" s="19">
        <v>1730</v>
      </c>
      <c r="G231" s="21">
        <v>1717</v>
      </c>
      <c r="H231" s="21">
        <v>1895</v>
      </c>
      <c r="I231" s="8">
        <f>VLOOKUP(C231,'202310-202403出荷数total2403220951'!B:F,5,0)</f>
        <v>573</v>
      </c>
      <c r="J231" s="203">
        <f>VLOOKUP(C231,'出荷数2307～2406total241008110618'!B:F,5,0)</f>
        <v>1029</v>
      </c>
      <c r="K231" s="214">
        <f>VLOOKUP(C231,'出荷数2407-2506total250730101950'!B:F,5,0)</f>
        <v>678</v>
      </c>
      <c r="L231" s="203">
        <f>VLOOKUP(C:C,total251219111800!B:F,5,0)</f>
        <v>321</v>
      </c>
      <c r="M231" s="8"/>
      <c r="N231" s="21">
        <f t="shared" si="3"/>
        <v>321</v>
      </c>
      <c r="O231" s="44">
        <v>2104</v>
      </c>
      <c r="P231" s="44">
        <v>0</v>
      </c>
      <c r="Q231" s="44">
        <v>0</v>
      </c>
      <c r="R231" s="44">
        <v>0</v>
      </c>
      <c r="S231" s="44">
        <v>0</v>
      </c>
      <c r="T231" s="45">
        <v>0</v>
      </c>
      <c r="U231" s="45">
        <v>2104</v>
      </c>
      <c r="V231" s="45">
        <v>1783</v>
      </c>
      <c r="W231" s="41">
        <v>0.15256653992395439</v>
      </c>
      <c r="X231" s="46"/>
      <c r="Y231" s="46"/>
    </row>
    <row r="232" spans="1:27">
      <c r="A232" s="29" t="s">
        <v>1210</v>
      </c>
      <c r="B232" s="31" t="s">
        <v>4</v>
      </c>
      <c r="C232" s="17" t="s">
        <v>327</v>
      </c>
      <c r="D232" s="24" t="s">
        <v>328</v>
      </c>
      <c r="E232" s="23"/>
      <c r="F232" s="19">
        <v>1710</v>
      </c>
      <c r="G232" s="21">
        <v>1333</v>
      </c>
      <c r="H232" s="21">
        <v>1404</v>
      </c>
      <c r="I232" s="8">
        <f>VLOOKUP(C232,'202310-202403出荷数total2403220951'!B:F,5,0)</f>
        <v>317</v>
      </c>
      <c r="J232" s="203">
        <f>VLOOKUP(C232,'出荷数2307～2406total241008110618'!B:F,5,0)</f>
        <v>490</v>
      </c>
      <c r="K232" s="214">
        <f>VLOOKUP(C232,'出荷数2407-2506total250730101950'!B:F,5,0)</f>
        <v>495</v>
      </c>
      <c r="L232" s="203">
        <f>VLOOKUP(C:C,total251219111800!B:F,5,0)</f>
        <v>423</v>
      </c>
      <c r="M232" s="8"/>
      <c r="N232" s="21">
        <f t="shared" si="3"/>
        <v>423</v>
      </c>
      <c r="O232" s="44">
        <v>1865</v>
      </c>
      <c r="P232" s="44">
        <v>0</v>
      </c>
      <c r="Q232" s="44">
        <v>0</v>
      </c>
      <c r="R232" s="44">
        <v>0</v>
      </c>
      <c r="S232" s="44">
        <v>0</v>
      </c>
      <c r="T232" s="45">
        <v>0</v>
      </c>
      <c r="U232" s="45">
        <v>1865</v>
      </c>
      <c r="V232" s="45">
        <v>1442</v>
      </c>
      <c r="W232" s="41">
        <v>0.22680965147453083</v>
      </c>
      <c r="X232" s="46"/>
      <c r="Y232" s="46"/>
    </row>
    <row r="233" spans="1:27" s="152" customFormat="1" ht="15.75">
      <c r="A233" s="144" t="s">
        <v>1211</v>
      </c>
      <c r="B233" s="155" t="s">
        <v>4</v>
      </c>
      <c r="C233" s="153" t="s">
        <v>264</v>
      </c>
      <c r="D233" s="154" t="s">
        <v>265</v>
      </c>
      <c r="E233" s="153"/>
      <c r="F233" s="146">
        <v>4845</v>
      </c>
      <c r="G233" s="148">
        <v>7700</v>
      </c>
      <c r="H233" s="148">
        <v>1951</v>
      </c>
      <c r="I233" s="148" t="e">
        <f>VLOOKUP(C233,'202310-202403出荷数total2403220951'!B:F,5,0)</f>
        <v>#N/A</v>
      </c>
      <c r="J233" s="148" t="e">
        <f>VLOOKUP(C233,'出荷数2307～2406total241008110618'!B:F,5,0)</f>
        <v>#N/A</v>
      </c>
      <c r="K233" s="214" t="e">
        <f>VLOOKUP(C233,'出荷数2407-2506total250730101950'!B:F,5,0)</f>
        <v>#N/A</v>
      </c>
      <c r="L233" s="203" t="e">
        <f>VLOOKUP(C:C,total251219111800!B:F,5,0)</f>
        <v>#N/A</v>
      </c>
      <c r="M233" s="8"/>
      <c r="N233" s="21" t="e">
        <f t="shared" si="3"/>
        <v>#N/A</v>
      </c>
      <c r="O233" s="148">
        <v>0</v>
      </c>
      <c r="P233" s="148">
        <v>0</v>
      </c>
      <c r="Q233" s="148">
        <v>0</v>
      </c>
      <c r="R233" s="148">
        <v>0</v>
      </c>
      <c r="S233" s="148">
        <v>0</v>
      </c>
      <c r="T233" s="149">
        <v>0</v>
      </c>
      <c r="U233" s="149">
        <v>0</v>
      </c>
      <c r="V233" s="149" t="e">
        <v>#N/A</v>
      </c>
      <c r="W233" s="150" t="e">
        <v>#N/A</v>
      </c>
      <c r="X233" s="151"/>
      <c r="Y233" s="151"/>
    </row>
    <row r="234" spans="1:27">
      <c r="A234" s="29" t="s">
        <v>1212</v>
      </c>
      <c r="B234" s="31" t="s">
        <v>4</v>
      </c>
      <c r="C234" s="17" t="s">
        <v>329</v>
      </c>
      <c r="D234" s="24" t="s">
        <v>330</v>
      </c>
      <c r="E234" s="23"/>
      <c r="F234" s="19">
        <v>11021</v>
      </c>
      <c r="G234" s="21">
        <v>6767</v>
      </c>
      <c r="H234" s="21">
        <v>4852</v>
      </c>
      <c r="I234" s="8">
        <f>VLOOKUP(C234,'202310-202403出荷数total2403220951'!B:F,5,0)</f>
        <v>2771</v>
      </c>
      <c r="J234" s="203">
        <f>VLOOKUP(C234,'出荷数2307～2406total241008110618'!B:F,5,0)</f>
        <v>4651</v>
      </c>
      <c r="K234" s="214">
        <f>VLOOKUP(C234,'出荷数2407-2506total250730101950'!B:F,5,0)</f>
        <v>5139</v>
      </c>
      <c r="L234" s="203">
        <f>VLOOKUP(C:C,total251219111800!B:F,5,0)</f>
        <v>2498</v>
      </c>
      <c r="M234" s="211">
        <v>3000</v>
      </c>
      <c r="N234" s="211">
        <v>3000</v>
      </c>
      <c r="O234" s="44">
        <v>5806</v>
      </c>
      <c r="P234" s="44">
        <v>0</v>
      </c>
      <c r="Q234" s="44">
        <v>0</v>
      </c>
      <c r="R234" s="44">
        <v>0</v>
      </c>
      <c r="S234" s="44">
        <v>0</v>
      </c>
      <c r="T234" s="45">
        <v>0</v>
      </c>
      <c r="U234" s="45">
        <v>5806</v>
      </c>
      <c r="V234" s="45">
        <v>2806</v>
      </c>
      <c r="W234" s="41">
        <v>0.51670685497760938</v>
      </c>
      <c r="X234" s="46"/>
      <c r="Y234" s="46"/>
    </row>
    <row r="235" spans="1:27" s="152" customFormat="1" ht="15.75">
      <c r="A235" s="144" t="s">
        <v>1213</v>
      </c>
      <c r="B235" s="155" t="s">
        <v>4</v>
      </c>
      <c r="C235" s="153" t="s">
        <v>331</v>
      </c>
      <c r="D235" s="154" t="s">
        <v>1309</v>
      </c>
      <c r="E235" s="153" t="s">
        <v>186</v>
      </c>
      <c r="F235" s="146">
        <v>1700</v>
      </c>
      <c r="G235" s="148">
        <v>294</v>
      </c>
      <c r="H235" s="148">
        <v>198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VLOOKUP(C:C,total251219111800!B:F,5,0)</f>
        <v>#N/A</v>
      </c>
      <c r="M235" s="8"/>
      <c r="N235" s="21" t="e">
        <f t="shared" si="3"/>
        <v>#N/A</v>
      </c>
      <c r="O235" s="148">
        <v>0</v>
      </c>
      <c r="P235" s="148">
        <v>0</v>
      </c>
      <c r="Q235" s="148">
        <v>0</v>
      </c>
      <c r="R235" s="148">
        <v>0</v>
      </c>
      <c r="S235" s="148">
        <v>0</v>
      </c>
      <c r="T235" s="149">
        <v>0</v>
      </c>
      <c r="U235" s="149">
        <v>0</v>
      </c>
      <c r="V235" s="149" t="e">
        <v>#N/A</v>
      </c>
      <c r="W235" s="150" t="e">
        <v>#N/A</v>
      </c>
      <c r="X235" s="151"/>
      <c r="Y235" s="151"/>
    </row>
    <row r="236" spans="1:27" s="152" customFormat="1">
      <c r="A236" s="144" t="s">
        <v>1214</v>
      </c>
      <c r="B236" s="155" t="s">
        <v>4</v>
      </c>
      <c r="C236" s="153" t="s">
        <v>266</v>
      </c>
      <c r="D236" s="154" t="s">
        <v>1266</v>
      </c>
      <c r="E236" s="153"/>
      <c r="F236" s="146">
        <v>2398</v>
      </c>
      <c r="G236" s="148">
        <v>1863</v>
      </c>
      <c r="H236" s="148">
        <v>1640</v>
      </c>
      <c r="I236" s="148">
        <f>VLOOKUP(C236,'202310-202403出荷数total2403220951'!B:F,5,0)</f>
        <v>720</v>
      </c>
      <c r="J236" s="148">
        <f>VLOOKUP(C236,'出荷数2307～2406total241008110618'!B:F,5,0)</f>
        <v>4600</v>
      </c>
      <c r="K236" s="214" t="e">
        <f>VLOOKUP(C236,'出荷数2407-2506total250730101950'!B:F,5,0)</f>
        <v>#N/A</v>
      </c>
      <c r="L236" s="203" t="e">
        <f>VLOOKUP(C:C,total251219111800!B:F,5,0)</f>
        <v>#N/A</v>
      </c>
      <c r="M236" s="8"/>
      <c r="N236" s="21" t="e">
        <f t="shared" si="3"/>
        <v>#N/A</v>
      </c>
      <c r="O236" s="148">
        <v>6</v>
      </c>
      <c r="P236" s="148">
        <v>0</v>
      </c>
      <c r="Q236" s="148">
        <v>0</v>
      </c>
      <c r="R236" s="148">
        <v>0</v>
      </c>
      <c r="S236" s="148">
        <v>0</v>
      </c>
      <c r="T236" s="149">
        <v>0</v>
      </c>
      <c r="U236" s="149">
        <v>6</v>
      </c>
      <c r="V236" s="149" t="e">
        <v>#N/A</v>
      </c>
      <c r="W236" s="150" t="e">
        <v>#N/A</v>
      </c>
      <c r="X236" s="151"/>
      <c r="Y236" s="151"/>
      <c r="Z236" s="191"/>
      <c r="AA236" s="191"/>
    </row>
    <row r="237" spans="1:27" s="152" customFormat="1">
      <c r="A237" s="144" t="s">
        <v>1215</v>
      </c>
      <c r="B237" s="155" t="s">
        <v>4</v>
      </c>
      <c r="C237" s="153" t="s">
        <v>267</v>
      </c>
      <c r="D237" s="154" t="s">
        <v>1265</v>
      </c>
      <c r="E237" s="153"/>
      <c r="F237" s="146">
        <v>5642</v>
      </c>
      <c r="G237" s="148">
        <v>200</v>
      </c>
      <c r="H237" s="148">
        <v>1430</v>
      </c>
      <c r="I237" s="148">
        <f>VLOOKUP(C237,'202310-202403出荷数total2403220951'!B:F,5,0)</f>
        <v>285</v>
      </c>
      <c r="J237" s="148">
        <f>VLOOKUP(C237,'出荷数2307～2406total241008110618'!B:F,5,0)</f>
        <v>287</v>
      </c>
      <c r="K237" s="214">
        <f>VLOOKUP(C237,'出荷数2407-2506total250730101950'!B:F,5,0)</f>
        <v>291</v>
      </c>
      <c r="L237" s="203">
        <f>VLOOKUP(C:C,total251219111800!B:F,5,0)</f>
        <v>228</v>
      </c>
      <c r="M237" s="8"/>
      <c r="N237" s="21">
        <f t="shared" si="3"/>
        <v>228</v>
      </c>
      <c r="O237" s="148">
        <v>1076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1076</v>
      </c>
      <c r="V237" s="149">
        <v>848</v>
      </c>
      <c r="W237" s="150">
        <v>0.21189591078066913</v>
      </c>
      <c r="X237" s="151"/>
      <c r="Y237" s="151"/>
      <c r="Z237" s="191"/>
      <c r="AA237" s="191"/>
    </row>
    <row r="238" spans="1:27" s="200" customFormat="1">
      <c r="A238" s="192" t="s">
        <v>1216</v>
      </c>
      <c r="B238" s="212" t="s">
        <v>4</v>
      </c>
      <c r="C238" s="235" t="s">
        <v>332</v>
      </c>
      <c r="D238" s="236" t="s">
        <v>333</v>
      </c>
      <c r="E238" s="235"/>
      <c r="F238" s="194">
        <v>428</v>
      </c>
      <c r="G238" s="196">
        <v>1103</v>
      </c>
      <c r="H238" s="196">
        <v>787</v>
      </c>
      <c r="I238" s="196">
        <f>VLOOKUP(C238,'202310-202403出荷数total2403220951'!B:F,5,0)</f>
        <v>481</v>
      </c>
      <c r="J238" s="196">
        <f>VLOOKUP(C238,'出荷数2307～2406total241008110618'!B:F,5,0)</f>
        <v>533</v>
      </c>
      <c r="K238" s="196">
        <f>VLOOKUP(C238,'出荷数2407-2506total250730101950'!B:F,5,0)</f>
        <v>617</v>
      </c>
      <c r="L238" s="196">
        <f>VLOOKUP(C:C,total251219111800!B:F,5,0)</f>
        <v>66</v>
      </c>
      <c r="M238" s="196"/>
      <c r="N238" s="196">
        <f t="shared" si="3"/>
        <v>66</v>
      </c>
      <c r="O238" s="196">
        <v>252</v>
      </c>
      <c r="P238" s="196">
        <v>0</v>
      </c>
      <c r="Q238" s="196">
        <v>0</v>
      </c>
      <c r="R238" s="196">
        <v>0</v>
      </c>
      <c r="S238" s="196">
        <v>0</v>
      </c>
      <c r="T238" s="197">
        <v>0</v>
      </c>
      <c r="U238" s="197">
        <v>252</v>
      </c>
      <c r="V238" s="197">
        <v>186</v>
      </c>
      <c r="W238" s="198">
        <v>0.26190476190476192</v>
      </c>
      <c r="X238" s="199"/>
      <c r="Y238" s="199"/>
      <c r="Z238" s="201"/>
      <c r="AA238" s="201"/>
    </row>
    <row r="239" spans="1:27" s="200" customFormat="1">
      <c r="A239" s="192" t="s">
        <v>1217</v>
      </c>
      <c r="B239" s="212" t="s">
        <v>4</v>
      </c>
      <c r="C239" s="235" t="s">
        <v>268</v>
      </c>
      <c r="D239" s="236" t="s">
        <v>4102</v>
      </c>
      <c r="E239" s="235"/>
      <c r="F239" s="194">
        <v>1178</v>
      </c>
      <c r="G239" s="196">
        <v>1650</v>
      </c>
      <c r="H239" s="196">
        <v>1270</v>
      </c>
      <c r="I239" s="196">
        <f>VLOOKUP(C239,'202310-202403出荷数total2403220951'!B:F,5,0)</f>
        <v>496</v>
      </c>
      <c r="J239" s="196">
        <f>VLOOKUP(C239,'出荷数2307～2406total241008110618'!B:F,5,0)</f>
        <v>962</v>
      </c>
      <c r="K239" s="214">
        <f>VLOOKUP(C239,'出荷数2407-2506total250730101950'!B:F,5,0)</f>
        <v>596</v>
      </c>
      <c r="L239" s="203">
        <f>VLOOKUP(C:C,total251219111800!B:F,5,0)</f>
        <v>103</v>
      </c>
      <c r="M239" s="8"/>
      <c r="N239" s="21">
        <f t="shared" si="3"/>
        <v>103</v>
      </c>
      <c r="O239" s="196">
        <v>9</v>
      </c>
      <c r="P239" s="196">
        <v>0</v>
      </c>
      <c r="Q239" s="196">
        <v>0</v>
      </c>
      <c r="R239" s="196">
        <v>0</v>
      </c>
      <c r="S239" s="196">
        <v>0</v>
      </c>
      <c r="T239" s="197">
        <v>0</v>
      </c>
      <c r="U239" s="197">
        <v>9</v>
      </c>
      <c r="V239" s="197">
        <v>-94</v>
      </c>
      <c r="W239" s="198">
        <v>11.444444444444445</v>
      </c>
      <c r="X239" s="199"/>
      <c r="Y239" s="199"/>
      <c r="Z239" s="201"/>
      <c r="AA239" s="201"/>
    </row>
    <row r="240" spans="1:27">
      <c r="A240" s="29" t="s">
        <v>1218</v>
      </c>
      <c r="B240" s="31" t="s">
        <v>4</v>
      </c>
      <c r="C240" s="17" t="s">
        <v>270</v>
      </c>
      <c r="D240" s="24" t="s">
        <v>271</v>
      </c>
      <c r="E240" s="23"/>
      <c r="F240" s="19">
        <v>3399</v>
      </c>
      <c r="G240" s="21">
        <v>3090</v>
      </c>
      <c r="H240" s="21">
        <v>3886</v>
      </c>
      <c r="I240" s="8">
        <f>VLOOKUP(C240,'202310-202403出荷数total2403220951'!B:F,5,0)</f>
        <v>1077</v>
      </c>
      <c r="J240" s="203">
        <f>VLOOKUP(C240,'出荷数2307～2406total241008110618'!B:F,5,0)</f>
        <v>1997</v>
      </c>
      <c r="K240" s="214">
        <f>VLOOKUP(C240,'出荷数2407-2506total250730101950'!B:F,5,0)</f>
        <v>1751</v>
      </c>
      <c r="L240" s="203">
        <f>VLOOKUP(C:C,total251219111800!B:F,5,0)</f>
        <v>495</v>
      </c>
      <c r="M240" s="8"/>
      <c r="N240" s="21">
        <f t="shared" si="3"/>
        <v>495</v>
      </c>
      <c r="O240" s="44">
        <v>1722</v>
      </c>
      <c r="P240" s="44">
        <v>0</v>
      </c>
      <c r="Q240" s="44">
        <v>0</v>
      </c>
      <c r="R240" s="44">
        <v>0</v>
      </c>
      <c r="S240" s="44">
        <v>0</v>
      </c>
      <c r="T240" s="45">
        <v>0</v>
      </c>
      <c r="U240" s="45">
        <v>1722</v>
      </c>
      <c r="V240" s="45">
        <v>1227</v>
      </c>
      <c r="W240" s="41">
        <v>0.28745644599303138</v>
      </c>
      <c r="X240" s="46"/>
      <c r="Y240" s="46"/>
    </row>
    <row r="241" spans="1:27" s="152" customFormat="1" ht="15.75">
      <c r="A241" s="144" t="s">
        <v>1219</v>
      </c>
      <c r="B241" s="155" t="s">
        <v>4</v>
      </c>
      <c r="C241" s="153" t="s">
        <v>713</v>
      </c>
      <c r="D241" s="154" t="s">
        <v>1310</v>
      </c>
      <c r="E241" s="153"/>
      <c r="F241" s="146" t="e">
        <f>VLOOKUP(C241,#REF!,17,0 )</f>
        <v>#REF!</v>
      </c>
      <c r="G241" s="148">
        <v>18471</v>
      </c>
      <c r="H241" s="148">
        <v>11873</v>
      </c>
      <c r="I241" s="148">
        <f>VLOOKUP(C241,'202310-202403出荷数total2403220951'!B:F,5,0)</f>
        <v>21</v>
      </c>
      <c r="J241" s="148">
        <f>VLOOKUP(C241,'出荷数2307～2406total241008110618'!B:F,5,0)</f>
        <v>179</v>
      </c>
      <c r="K241" s="214">
        <f>VLOOKUP(C241,'出荷数2407-2506total250730101950'!B:F,5,0)</f>
        <v>20</v>
      </c>
      <c r="L241" s="203" t="e">
        <f>VLOOKUP(C:C,total251219111800!B:F,5,0)</f>
        <v>#N/A</v>
      </c>
      <c r="M241" s="8"/>
      <c r="N241" s="21" t="e">
        <f t="shared" si="3"/>
        <v>#N/A</v>
      </c>
      <c r="O241" s="148">
        <v>0</v>
      </c>
      <c r="P241" s="148">
        <v>0</v>
      </c>
      <c r="Q241" s="148">
        <v>0</v>
      </c>
      <c r="R241" s="148">
        <v>0</v>
      </c>
      <c r="S241" s="148">
        <v>0</v>
      </c>
      <c r="T241" s="149">
        <v>0</v>
      </c>
      <c r="U241" s="149">
        <v>0</v>
      </c>
      <c r="V241" s="149" t="e">
        <v>#N/A</v>
      </c>
      <c r="W241" s="150" t="e">
        <v>#N/A</v>
      </c>
      <c r="X241" s="151"/>
      <c r="Y241" s="151"/>
    </row>
    <row r="242" spans="1:27">
      <c r="A242" s="29" t="s">
        <v>1220</v>
      </c>
      <c r="B242" s="31" t="s">
        <v>4</v>
      </c>
      <c r="C242" s="17" t="s">
        <v>273</v>
      </c>
      <c r="D242" s="24" t="s">
        <v>274</v>
      </c>
      <c r="E242" s="23"/>
      <c r="F242" s="19">
        <v>1919</v>
      </c>
      <c r="G242" s="21">
        <v>2904</v>
      </c>
      <c r="H242" s="21">
        <v>2412</v>
      </c>
      <c r="I242" s="8">
        <f>VLOOKUP(C242,'202310-202403出荷数total2403220951'!B:F,5,0)</f>
        <v>850</v>
      </c>
      <c r="J242" s="203">
        <f>VLOOKUP(C242,'出荷数2307～2406total241008110618'!B:F,5,0)</f>
        <v>2028</v>
      </c>
      <c r="K242" s="214">
        <f>VLOOKUP(C242,'出荷数2407-2506total250730101950'!B:F,5,0)</f>
        <v>1107</v>
      </c>
      <c r="L242" s="203">
        <f>VLOOKUP(C:C,total251219111800!B:F,5,0)</f>
        <v>311</v>
      </c>
      <c r="M242" s="8"/>
      <c r="N242" s="21">
        <f t="shared" si="3"/>
        <v>311</v>
      </c>
      <c r="O242" s="44">
        <v>3164</v>
      </c>
      <c r="P242" s="44">
        <v>0</v>
      </c>
      <c r="Q242" s="44">
        <v>0</v>
      </c>
      <c r="R242" s="44">
        <v>0</v>
      </c>
      <c r="S242" s="44">
        <v>0</v>
      </c>
      <c r="T242" s="45">
        <v>0</v>
      </c>
      <c r="U242" s="45">
        <v>3164</v>
      </c>
      <c r="V242" s="45">
        <v>2853</v>
      </c>
      <c r="W242" s="41">
        <v>9.8293299620733243E-2</v>
      </c>
      <c r="X242" s="46"/>
      <c r="Y242" s="46"/>
    </row>
    <row r="243" spans="1:27">
      <c r="A243" s="29" t="s">
        <v>1221</v>
      </c>
      <c r="B243" s="31" t="s">
        <v>4</v>
      </c>
      <c r="C243" s="17" t="s">
        <v>709</v>
      </c>
      <c r="D243" s="24" t="s">
        <v>717</v>
      </c>
      <c r="E243" s="23"/>
      <c r="F243" s="19">
        <v>0</v>
      </c>
      <c r="G243" s="21">
        <v>0</v>
      </c>
      <c r="H243" s="21">
        <v>8393</v>
      </c>
      <c r="I243" s="8">
        <f>VLOOKUP(C243,'202310-202403出荷数total2403220951'!B:F,5,0)</f>
        <v>7931</v>
      </c>
      <c r="J243" s="203">
        <f>VLOOKUP(C243,'出荷数2307～2406total241008110618'!B:F,5,0)</f>
        <v>17588</v>
      </c>
      <c r="K243" s="214">
        <f>VLOOKUP(C243,'出荷数2407-2506total250730101950'!B:F,5,0)</f>
        <v>16987</v>
      </c>
      <c r="L243" s="203">
        <f>VLOOKUP(C:C,total251219111800!B:F,5,0)</f>
        <v>9414</v>
      </c>
      <c r="M243" s="211">
        <v>12000</v>
      </c>
      <c r="N243" s="211">
        <v>12000</v>
      </c>
      <c r="O243" s="44">
        <v>11726</v>
      </c>
      <c r="P243" s="44">
        <v>100</v>
      </c>
      <c r="Q243" s="44">
        <v>5000</v>
      </c>
      <c r="R243" s="44">
        <v>0</v>
      </c>
      <c r="S243" s="44">
        <v>100</v>
      </c>
      <c r="T243" s="45">
        <v>0</v>
      </c>
      <c r="U243" s="45">
        <v>16626</v>
      </c>
      <c r="V243" s="45">
        <v>4626</v>
      </c>
      <c r="W243" s="41">
        <v>1.0147133434804667</v>
      </c>
      <c r="X243" s="46"/>
      <c r="Y243" s="46"/>
    </row>
    <row r="244" spans="1:27">
      <c r="A244" s="29"/>
      <c r="B244" s="31" t="s">
        <v>4</v>
      </c>
      <c r="C244" s="17" t="s">
        <v>4100</v>
      </c>
      <c r="D244" s="24" t="s">
        <v>4427</v>
      </c>
      <c r="E244" s="23"/>
      <c r="F244" s="19"/>
      <c r="G244" s="21"/>
      <c r="H244" s="21"/>
      <c r="I244" s="8" t="e">
        <f>VLOOKUP(C244,'202310-202403出荷数total2403220951'!B:F,5,0)</f>
        <v>#N/A</v>
      </c>
      <c r="J244" s="203" t="e">
        <f>VLOOKUP(C244,'出荷数2307～2406total241008110618'!B:F,5,0)</f>
        <v>#N/A</v>
      </c>
      <c r="K244" s="214" t="e">
        <f>VLOOKUP(C244,'出荷数2407-2506total250730101950'!B:F,5,0)</f>
        <v>#N/A</v>
      </c>
      <c r="L244" s="203" t="e">
        <f>VLOOKUP(C:C,total251219111800!B:F,5,0)</f>
        <v>#N/A</v>
      </c>
      <c r="M244" s="8"/>
      <c r="N244" s="211">
        <v>1500</v>
      </c>
      <c r="O244" s="44">
        <v>2926</v>
      </c>
      <c r="P244" s="44">
        <v>0</v>
      </c>
      <c r="Q244" s="44">
        <v>0</v>
      </c>
      <c r="R244" s="44">
        <v>0</v>
      </c>
      <c r="S244" s="44">
        <v>0</v>
      </c>
      <c r="T244" s="45">
        <v>0</v>
      </c>
      <c r="U244" s="45">
        <v>2926</v>
      </c>
      <c r="V244" s="45">
        <v>1426</v>
      </c>
      <c r="W244" s="41">
        <v>0.51264524948735479</v>
      </c>
      <c r="X244" s="46"/>
      <c r="Y244" s="46"/>
    </row>
    <row r="245" spans="1:27" s="231" customFormat="1">
      <c r="A245" s="223" t="s">
        <v>1222</v>
      </c>
      <c r="B245" s="254" t="s">
        <v>4</v>
      </c>
      <c r="C245" s="255" t="s">
        <v>275</v>
      </c>
      <c r="D245" s="256" t="s">
        <v>276</v>
      </c>
      <c r="E245" s="255"/>
      <c r="F245" s="225">
        <v>2255</v>
      </c>
      <c r="G245" s="227">
        <v>2545</v>
      </c>
      <c r="H245" s="227">
        <v>2670</v>
      </c>
      <c r="I245" s="227">
        <f>VLOOKUP(C245,'202310-202403出荷数total2403220951'!B:F,5,0)</f>
        <v>879</v>
      </c>
      <c r="J245" s="227">
        <f>VLOOKUP(C245,'出荷数2307～2406total241008110618'!B:F,5,0)</f>
        <v>2296</v>
      </c>
      <c r="K245" s="214">
        <f>VLOOKUP(C245,'出荷数2407-2506total250730101950'!B:F,5,0)</f>
        <v>457</v>
      </c>
      <c r="L245" s="203" t="e">
        <f>VLOOKUP(C:C,total251219111800!B:F,5,0)</f>
        <v>#N/A</v>
      </c>
      <c r="M245" s="8"/>
      <c r="N245" s="21" t="e">
        <f t="shared" si="3"/>
        <v>#N/A</v>
      </c>
      <c r="O245" s="227">
        <v>0</v>
      </c>
      <c r="P245" s="227">
        <v>0</v>
      </c>
      <c r="Q245" s="227">
        <v>0</v>
      </c>
      <c r="R245" s="227">
        <v>0</v>
      </c>
      <c r="S245" s="227">
        <v>0</v>
      </c>
      <c r="T245" s="228">
        <v>0</v>
      </c>
      <c r="U245" s="228">
        <v>0</v>
      </c>
      <c r="V245" s="228" t="e">
        <v>#N/A</v>
      </c>
      <c r="W245" s="229" t="e">
        <v>#N/A</v>
      </c>
      <c r="X245" s="230"/>
      <c r="Y245" s="230"/>
      <c r="Z245" s="232"/>
      <c r="AA245" s="232"/>
    </row>
    <row r="246" spans="1:27">
      <c r="A246" s="29"/>
      <c r="B246" s="31" t="s">
        <v>4</v>
      </c>
      <c r="C246" s="17" t="s">
        <v>3793</v>
      </c>
      <c r="D246" s="24" t="s">
        <v>276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>
        <f>VLOOKUP(C246,'出荷数2407-2506total250730101950'!B:F,5,0)</f>
        <v>1929</v>
      </c>
      <c r="L246" s="203">
        <f>VLOOKUP(C:C,total251219111800!B:F,5,0)</f>
        <v>829</v>
      </c>
      <c r="M246" s="211">
        <v>2000</v>
      </c>
      <c r="N246" s="211">
        <v>2000</v>
      </c>
      <c r="O246" s="44">
        <v>5799</v>
      </c>
      <c r="P246" s="44">
        <v>0</v>
      </c>
      <c r="Q246" s="44">
        <v>0</v>
      </c>
      <c r="R246" s="44">
        <v>0</v>
      </c>
      <c r="S246" s="44">
        <v>0</v>
      </c>
      <c r="T246" s="45">
        <v>0</v>
      </c>
      <c r="U246" s="45">
        <v>5799</v>
      </c>
      <c r="V246" s="45">
        <v>3799</v>
      </c>
      <c r="W246" s="41">
        <v>0.34488704949129162</v>
      </c>
      <c r="X246" s="46"/>
      <c r="Y246" s="46"/>
    </row>
    <row r="247" spans="1:27">
      <c r="A247" s="29" t="s">
        <v>1223</v>
      </c>
      <c r="B247" s="31" t="s">
        <v>4</v>
      </c>
      <c r="C247" s="6" t="s">
        <v>277</v>
      </c>
      <c r="D247" s="20" t="s">
        <v>278</v>
      </c>
      <c r="E247" s="19"/>
      <c r="F247" s="19">
        <v>1568</v>
      </c>
      <c r="G247" s="21">
        <v>1942</v>
      </c>
      <c r="H247" s="21">
        <v>1574</v>
      </c>
      <c r="I247" s="8">
        <f>VLOOKUP(C247,'202310-202403出荷数total2403220951'!B:F,5,0)</f>
        <v>294</v>
      </c>
      <c r="J247" s="203">
        <f>VLOOKUP(C247,'出荷数2307～2406total241008110618'!B:F,5,0)</f>
        <v>1143</v>
      </c>
      <c r="K247" s="214">
        <f>VLOOKUP(C247,'出荷数2407-2506total250730101950'!B:F,5,0)</f>
        <v>179</v>
      </c>
      <c r="L247" s="203">
        <f>VLOOKUP(C:C,total251219111800!B:F,5,0)</f>
        <v>62</v>
      </c>
      <c r="M247" s="8"/>
      <c r="N247" s="21">
        <f t="shared" si="3"/>
        <v>62</v>
      </c>
      <c r="O247" s="44">
        <v>1084</v>
      </c>
      <c r="P247" s="44">
        <v>0</v>
      </c>
      <c r="Q247" s="44">
        <v>0</v>
      </c>
      <c r="R247" s="44">
        <v>0</v>
      </c>
      <c r="S247" s="44">
        <v>0</v>
      </c>
      <c r="T247" s="45">
        <v>0</v>
      </c>
      <c r="U247" s="45">
        <v>1084</v>
      </c>
      <c r="V247" s="45">
        <v>1022</v>
      </c>
      <c r="W247" s="41">
        <v>5.719557195571956E-2</v>
      </c>
      <c r="X247" s="46"/>
      <c r="Y247" s="46"/>
    </row>
    <row r="248" spans="1:27">
      <c r="A248" s="29" t="s">
        <v>1225</v>
      </c>
      <c r="B248" s="31" t="s">
        <v>4</v>
      </c>
      <c r="C248" s="17" t="s">
        <v>334</v>
      </c>
      <c r="D248" s="24" t="s">
        <v>335</v>
      </c>
      <c r="E248" s="23"/>
      <c r="F248" s="19">
        <v>3321</v>
      </c>
      <c r="G248" s="21">
        <v>3161</v>
      </c>
      <c r="H248" s="21">
        <v>2352</v>
      </c>
      <c r="I248" s="8">
        <f>VLOOKUP(C248,'202310-202403出荷数total2403220951'!B:F,5,0)</f>
        <v>1294</v>
      </c>
      <c r="J248" s="203">
        <f>VLOOKUP(C248,'出荷数2307～2406total241008110618'!B:F,5,0)</f>
        <v>2368</v>
      </c>
      <c r="K248" s="214">
        <f>VLOOKUP(C248,'出荷数2407-2506total250730101950'!B:F,5,0)</f>
        <v>559</v>
      </c>
      <c r="L248" s="203">
        <f>VLOOKUP(C:C,total251219111800!B:F,5,0)</f>
        <v>424</v>
      </c>
      <c r="M248" s="8"/>
      <c r="N248" s="21">
        <f t="shared" si="3"/>
        <v>424</v>
      </c>
      <c r="O248" s="44">
        <v>3354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3354</v>
      </c>
      <c r="V248" s="45">
        <v>2930</v>
      </c>
      <c r="W248" s="41">
        <v>0.12641621943947526</v>
      </c>
      <c r="X248" s="46"/>
      <c r="Y248" s="46"/>
    </row>
    <row r="249" spans="1:27">
      <c r="A249" s="29" t="s">
        <v>1267</v>
      </c>
      <c r="B249" s="31" t="s">
        <v>4</v>
      </c>
      <c r="C249" s="17" t="s">
        <v>281</v>
      </c>
      <c r="D249" s="24" t="s">
        <v>282</v>
      </c>
      <c r="E249" s="23"/>
      <c r="F249" s="19">
        <v>1190</v>
      </c>
      <c r="G249" s="21">
        <v>257</v>
      </c>
      <c r="H249" s="21">
        <v>20</v>
      </c>
      <c r="I249" s="8">
        <f>VLOOKUP(C249,'202310-202403出荷数total2403220951'!B:F,5,0)</f>
        <v>6</v>
      </c>
      <c r="J249" s="203">
        <f>VLOOKUP(C249,'出荷数2307～2406total241008110618'!B:F,5,0)</f>
        <v>913</v>
      </c>
      <c r="K249" s="214">
        <f>VLOOKUP(C249,'出荷数2407-2506total250730101950'!B:F,5,0)</f>
        <v>38</v>
      </c>
      <c r="L249" s="203">
        <f>VLOOKUP(C:C,total251219111800!B:F,5,0)</f>
        <v>17</v>
      </c>
      <c r="M249" s="8"/>
      <c r="N249" s="21">
        <f t="shared" si="3"/>
        <v>17</v>
      </c>
      <c r="O249" s="44">
        <v>3033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3033</v>
      </c>
      <c r="V249" s="45">
        <v>3016</v>
      </c>
      <c r="W249" s="41">
        <v>5.6050115397296403E-3</v>
      </c>
      <c r="X249" s="46"/>
      <c r="Y249" s="46"/>
    </row>
    <row r="250" spans="1:27">
      <c r="A250" s="29" t="s">
        <v>1268</v>
      </c>
      <c r="B250" s="31" t="s">
        <v>4</v>
      </c>
      <c r="C250" s="17" t="s">
        <v>283</v>
      </c>
      <c r="D250" s="24" t="s">
        <v>284</v>
      </c>
      <c r="E250" s="23" t="s">
        <v>285</v>
      </c>
      <c r="F250" s="19"/>
      <c r="G250" s="21">
        <v>15</v>
      </c>
      <c r="H250" s="21">
        <v>63</v>
      </c>
      <c r="I250" s="8">
        <f>VLOOKUP(C250,'202310-202403出荷数total2403220951'!B:F,5,0)</f>
        <v>9</v>
      </c>
      <c r="J250" s="203">
        <f>VLOOKUP(C250,'出荷数2307～2406total241008110618'!B:F,5,0)</f>
        <v>60</v>
      </c>
      <c r="K250" s="214">
        <f>VLOOKUP(C250,'出荷数2407-2506total250730101950'!B:F,5,0)</f>
        <v>532</v>
      </c>
      <c r="L250" s="203">
        <f>VLOOKUP(C:C,total251219111800!B:F,5,0)</f>
        <v>3</v>
      </c>
      <c r="M250" s="8"/>
      <c r="N250" s="21">
        <f t="shared" si="3"/>
        <v>3</v>
      </c>
      <c r="O250" s="44">
        <v>2144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2144</v>
      </c>
      <c r="V250" s="45">
        <v>2141</v>
      </c>
      <c r="W250" s="41">
        <v>1.3992537313432835E-3</v>
      </c>
      <c r="X250" s="46"/>
      <c r="Y250" s="46"/>
    </row>
    <row r="251" spans="1:27">
      <c r="A251" s="29" t="s">
        <v>1269</v>
      </c>
      <c r="B251" s="31" t="s">
        <v>4</v>
      </c>
      <c r="C251" s="17" t="s">
        <v>286</v>
      </c>
      <c r="D251" s="24" t="s">
        <v>284</v>
      </c>
      <c r="E251" s="23" t="s">
        <v>287</v>
      </c>
      <c r="F251" s="19"/>
      <c r="G251" s="21">
        <v>13</v>
      </c>
      <c r="H251" s="21">
        <v>1763</v>
      </c>
      <c r="I251" s="8">
        <f>VLOOKUP(C251,'202310-202403出荷数total2403220951'!B:F,5,0)</f>
        <v>1037</v>
      </c>
      <c r="J251" s="203">
        <f>VLOOKUP(C251,'出荷数2307～2406total241008110618'!B:F,5,0)</f>
        <v>1632</v>
      </c>
      <c r="K251" s="214">
        <f>VLOOKUP(C251,'出荷数2407-2506total250730101950'!B:F,5,0)</f>
        <v>3459</v>
      </c>
      <c r="L251" s="203">
        <f>VLOOKUP(C:C,total251219111800!B:F,5,0)</f>
        <v>850</v>
      </c>
      <c r="M251" s="211">
        <v>1000</v>
      </c>
      <c r="N251" s="211">
        <v>1000</v>
      </c>
      <c r="O251" s="44">
        <v>5269</v>
      </c>
      <c r="P251" s="44">
        <v>3260</v>
      </c>
      <c r="Q251" s="44">
        <v>0</v>
      </c>
      <c r="R251" s="44">
        <v>0</v>
      </c>
      <c r="S251" s="44">
        <v>3250</v>
      </c>
      <c r="T251" s="45">
        <v>10</v>
      </c>
      <c r="U251" s="45">
        <v>2019</v>
      </c>
      <c r="V251" s="45">
        <v>1019</v>
      </c>
      <c r="W251" s="41">
        <v>0.11724703951225232</v>
      </c>
      <c r="X251" s="46"/>
      <c r="Y251" s="46"/>
    </row>
    <row r="252" spans="1:27">
      <c r="A252" s="29" t="s">
        <v>1270</v>
      </c>
      <c r="B252" s="31" t="s">
        <v>4</v>
      </c>
      <c r="C252" s="6" t="s">
        <v>336</v>
      </c>
      <c r="D252" s="20" t="s">
        <v>337</v>
      </c>
      <c r="E252" s="19"/>
      <c r="F252" s="19">
        <v>14890</v>
      </c>
      <c r="G252" s="21">
        <v>8789</v>
      </c>
      <c r="H252" s="21">
        <v>7412</v>
      </c>
      <c r="I252" s="8">
        <f>VLOOKUP(C252,'202310-202403出荷数total2403220951'!B:F,5,0)</f>
        <v>2096</v>
      </c>
      <c r="J252" s="203">
        <f>VLOOKUP(C252,'出荷数2307～2406total241008110618'!B:F,5,0)</f>
        <v>4099</v>
      </c>
      <c r="K252" s="214">
        <f>VLOOKUP(C252,'出荷数2407-2506total250730101950'!B:F,5,0)</f>
        <v>5341</v>
      </c>
      <c r="L252" s="203">
        <f>VLOOKUP(C:C,total251219111800!B:F,5,0)</f>
        <v>2042</v>
      </c>
      <c r="M252" s="8"/>
      <c r="N252" s="21">
        <f t="shared" si="3"/>
        <v>2042</v>
      </c>
      <c r="O252" s="44">
        <v>3992</v>
      </c>
      <c r="P252" s="44">
        <v>0</v>
      </c>
      <c r="Q252" s="44">
        <v>0</v>
      </c>
      <c r="R252" s="44">
        <v>0</v>
      </c>
      <c r="S252" s="44">
        <v>0</v>
      </c>
      <c r="T252" s="45">
        <v>0</v>
      </c>
      <c r="U252" s="45">
        <v>3992</v>
      </c>
      <c r="V252" s="45">
        <v>1950</v>
      </c>
      <c r="W252" s="41">
        <v>0.51152304609218435</v>
      </c>
      <c r="X252" s="46"/>
      <c r="Y252" s="46"/>
    </row>
    <row r="253" spans="1:27">
      <c r="A253" s="29" t="s">
        <v>1281</v>
      </c>
      <c r="B253" s="31" t="s">
        <v>4</v>
      </c>
      <c r="C253" s="6" t="s">
        <v>288</v>
      </c>
      <c r="D253" s="20" t="s">
        <v>289</v>
      </c>
      <c r="E253" s="19"/>
      <c r="F253" s="19">
        <v>804</v>
      </c>
      <c r="G253" s="21">
        <v>1002</v>
      </c>
      <c r="H253" s="21">
        <v>420</v>
      </c>
      <c r="I253" s="8">
        <f>VLOOKUP(C253,'202310-202403出荷数total2403220951'!B:F,5,0)</f>
        <v>202</v>
      </c>
      <c r="J253" s="203">
        <f>VLOOKUP(C253,'出荷数2307～2406total241008110618'!B:F,5,0)</f>
        <v>535</v>
      </c>
      <c r="K253" s="214">
        <f>VLOOKUP(C253,'出荷数2407-2506total250730101950'!B:F,5,0)</f>
        <v>533</v>
      </c>
      <c r="L253" s="203">
        <f>VLOOKUP(C:C,total251219111800!B:F,5,0)</f>
        <v>225</v>
      </c>
      <c r="M253" s="8"/>
      <c r="N253" s="21">
        <f t="shared" si="3"/>
        <v>225</v>
      </c>
      <c r="O253" s="44">
        <v>4555</v>
      </c>
      <c r="P253" s="44">
        <v>1000</v>
      </c>
      <c r="Q253" s="44">
        <v>0</v>
      </c>
      <c r="R253" s="44">
        <v>0</v>
      </c>
      <c r="S253" s="44">
        <v>1000</v>
      </c>
      <c r="T253" s="45">
        <v>0</v>
      </c>
      <c r="U253" s="45">
        <v>3555</v>
      </c>
      <c r="V253" s="45">
        <v>3330</v>
      </c>
      <c r="W253" s="41">
        <v>4.0504050405040501E-2</v>
      </c>
      <c r="X253" s="46"/>
      <c r="Y253" s="46"/>
    </row>
    <row r="254" spans="1:27">
      <c r="A254" s="29" t="s">
        <v>1282</v>
      </c>
      <c r="B254" s="31" t="s">
        <v>4</v>
      </c>
      <c r="C254" s="6" t="s">
        <v>290</v>
      </c>
      <c r="D254" s="20" t="s">
        <v>353</v>
      </c>
      <c r="E254" s="19"/>
      <c r="F254" s="19">
        <v>9500</v>
      </c>
      <c r="G254" s="21">
        <v>10728</v>
      </c>
      <c r="H254" s="21">
        <v>10697</v>
      </c>
      <c r="I254" s="8">
        <f>VLOOKUP(C254,'202310-202403出荷数total2403220951'!B:F,5,0)</f>
        <v>1681</v>
      </c>
      <c r="J254" s="203">
        <f>VLOOKUP(C254,'出荷数2307～2406total241008110618'!B:F,5,0)</f>
        <v>2982</v>
      </c>
      <c r="K254" s="214">
        <f>VLOOKUP(C254,'出荷数2407-2506total250730101950'!B:F,5,0)</f>
        <v>2981</v>
      </c>
      <c r="L254" s="203">
        <f>VLOOKUP(C:C,total251219111800!B:F,5,0)</f>
        <v>781</v>
      </c>
      <c r="M254" s="8"/>
      <c r="N254" s="21">
        <f t="shared" si="3"/>
        <v>781</v>
      </c>
      <c r="O254" s="44">
        <v>5824</v>
      </c>
      <c r="P254" s="44">
        <v>200</v>
      </c>
      <c r="Q254" s="44">
        <v>0</v>
      </c>
      <c r="R254" s="44">
        <v>0</v>
      </c>
      <c r="S254" s="44">
        <v>320</v>
      </c>
      <c r="T254" s="45">
        <v>-120</v>
      </c>
      <c r="U254" s="45">
        <v>5504</v>
      </c>
      <c r="V254" s="45">
        <v>4723</v>
      </c>
      <c r="W254" s="41">
        <v>0.1296480743691899</v>
      </c>
      <c r="X254" s="46"/>
      <c r="Y254" s="46"/>
    </row>
    <row r="255" spans="1:27">
      <c r="A255" s="29" t="s">
        <v>1283</v>
      </c>
      <c r="B255" s="31" t="s">
        <v>4</v>
      </c>
      <c r="C255" s="17" t="s">
        <v>291</v>
      </c>
      <c r="D255" s="24" t="s">
        <v>292</v>
      </c>
      <c r="E255" s="23"/>
      <c r="F255" s="19">
        <v>12966</v>
      </c>
      <c r="G255" s="21">
        <v>14030</v>
      </c>
      <c r="H255" s="21">
        <v>8212</v>
      </c>
      <c r="I255" s="8">
        <f>VLOOKUP(C255,'202310-202403出荷数total2403220951'!B:F,5,0)</f>
        <v>3253</v>
      </c>
      <c r="J255" s="203">
        <f>VLOOKUP(C255,'出荷数2307～2406total241008110618'!B:F,5,0)</f>
        <v>8174</v>
      </c>
      <c r="K255" s="214">
        <f>VLOOKUP(C255,'出荷数2407-2506total250730101950'!B:F,5,0)</f>
        <v>2540</v>
      </c>
      <c r="L255" s="203">
        <f>VLOOKUP(C:C,total251219111800!B:F,5,0)</f>
        <v>860</v>
      </c>
      <c r="M255" s="8"/>
      <c r="N255" s="21">
        <f t="shared" si="3"/>
        <v>860</v>
      </c>
      <c r="O255" s="44">
        <v>6319</v>
      </c>
      <c r="P255" s="44">
        <v>3480</v>
      </c>
      <c r="Q255" s="44">
        <v>0</v>
      </c>
      <c r="R255" s="44">
        <v>0</v>
      </c>
      <c r="S255" s="44">
        <v>3480</v>
      </c>
      <c r="T255" s="45">
        <v>0</v>
      </c>
      <c r="U255" s="45">
        <v>2839</v>
      </c>
      <c r="V255" s="45">
        <v>1979</v>
      </c>
      <c r="W255" s="41">
        <v>8.7764057556893565E-2</v>
      </c>
      <c r="X255" s="46"/>
      <c r="Y255" s="46"/>
    </row>
    <row r="256" spans="1:27">
      <c r="A256" s="29" t="s">
        <v>2921</v>
      </c>
      <c r="B256" s="31" t="s">
        <v>4</v>
      </c>
      <c r="C256" s="6" t="s">
        <v>293</v>
      </c>
      <c r="D256" s="20" t="s">
        <v>294</v>
      </c>
      <c r="E256" s="19"/>
      <c r="F256" s="19"/>
      <c r="G256" s="21">
        <v>5</v>
      </c>
      <c r="H256" s="21">
        <v>1</v>
      </c>
      <c r="I256" s="8">
        <f>VLOOKUP(C256,'202310-202403出荷数total2403220951'!B:F,5,0)</f>
        <v>2</v>
      </c>
      <c r="J256" s="203">
        <f>VLOOKUP(C256,'出荷数2307～2406total241008110618'!B:F,5,0)</f>
        <v>2</v>
      </c>
      <c r="K256" s="214">
        <f>VLOOKUP(C256,'出荷数2407-2506total250730101950'!B:F,5,0)</f>
        <v>100</v>
      </c>
      <c r="L256" s="203" t="e">
        <f>VLOOKUP(C:C,total251219111800!B:F,5,0)</f>
        <v>#N/A</v>
      </c>
      <c r="M256" s="8"/>
      <c r="N256" s="21" t="e">
        <f t="shared" si="3"/>
        <v>#N/A</v>
      </c>
      <c r="O256" s="44">
        <v>10</v>
      </c>
      <c r="P256" s="44">
        <v>0</v>
      </c>
      <c r="Q256" s="44">
        <v>0</v>
      </c>
      <c r="R256" s="44">
        <v>0</v>
      </c>
      <c r="S256" s="44">
        <v>0</v>
      </c>
      <c r="T256" s="45">
        <v>0</v>
      </c>
      <c r="U256" s="45">
        <v>10</v>
      </c>
      <c r="V256" s="45" t="e">
        <v>#N/A</v>
      </c>
      <c r="W256" s="41" t="e">
        <v>#N/A</v>
      </c>
      <c r="X256" s="46"/>
      <c r="Y256" s="46"/>
    </row>
    <row r="257" spans="1:27">
      <c r="A257" s="144" t="s">
        <v>2922</v>
      </c>
      <c r="B257" s="155" t="s">
        <v>4</v>
      </c>
      <c r="C257" s="153" t="s">
        <v>338</v>
      </c>
      <c r="D257" s="154" t="s">
        <v>339</v>
      </c>
      <c r="E257" s="153"/>
      <c r="F257" s="146">
        <v>2286</v>
      </c>
      <c r="G257" s="148">
        <v>1421</v>
      </c>
      <c r="H257" s="21">
        <v>1951</v>
      </c>
      <c r="I257" s="8" t="e">
        <f>VLOOKUP(C257,'202310-202403出荷数total2403220951'!B:F,5,0)</f>
        <v>#N/A</v>
      </c>
      <c r="J257" s="203">
        <f>VLOOKUP(C257,'出荷数2307～2406total241008110618'!B:F,5,0)</f>
        <v>842</v>
      </c>
      <c r="K257" s="214">
        <f>VLOOKUP(C257,'出荷数2407-2506total250730101950'!B:F,5,0)</f>
        <v>2974</v>
      </c>
      <c r="L257" s="203" t="e">
        <f>VLOOKUP(C:C,total251219111800!B:F,5,0)</f>
        <v>#N/A</v>
      </c>
      <c r="M257" s="8"/>
      <c r="N257" s="21" t="e">
        <f t="shared" si="3"/>
        <v>#N/A</v>
      </c>
      <c r="O257" s="44">
        <v>30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30</v>
      </c>
      <c r="V257" s="45" t="e">
        <v>#N/A</v>
      </c>
      <c r="W257" s="41" t="e">
        <v>#N/A</v>
      </c>
      <c r="X257" s="46"/>
      <c r="Y257" s="46"/>
    </row>
    <row r="258" spans="1:27" s="200" customFormat="1">
      <c r="A258" s="192" t="s">
        <v>2923</v>
      </c>
      <c r="B258" s="212" t="s">
        <v>4</v>
      </c>
      <c r="C258" s="235" t="s">
        <v>340</v>
      </c>
      <c r="D258" s="236" t="s">
        <v>341</v>
      </c>
      <c r="E258" s="235" t="s">
        <v>342</v>
      </c>
      <c r="F258" s="194">
        <v>7185</v>
      </c>
      <c r="G258" s="196">
        <v>6168</v>
      </c>
      <c r="H258" s="196">
        <v>3961</v>
      </c>
      <c r="I258" s="196">
        <f>VLOOKUP(C258,'202310-202403出荷数total2403220951'!B:F,5,0)</f>
        <v>816</v>
      </c>
      <c r="J258" s="196">
        <f>VLOOKUP(C258,'出荷数2307～2406total241008110618'!B:F,5,0)</f>
        <v>2248</v>
      </c>
      <c r="K258" s="196">
        <f>VLOOKUP(C258,'出荷数2407-2506total250730101950'!B:F,5,0)</f>
        <v>1584</v>
      </c>
      <c r="L258" s="196">
        <f>VLOOKUP(C:C,total251219111800!B:F,5,0)</f>
        <v>346</v>
      </c>
      <c r="M258" s="196"/>
      <c r="N258" s="196">
        <f t="shared" si="3"/>
        <v>346</v>
      </c>
      <c r="O258" s="196">
        <v>1053</v>
      </c>
      <c r="P258" s="196">
        <v>0</v>
      </c>
      <c r="Q258" s="196">
        <v>0</v>
      </c>
      <c r="R258" s="196">
        <v>0</v>
      </c>
      <c r="S258" s="196">
        <v>0</v>
      </c>
      <c r="T258" s="197">
        <v>0</v>
      </c>
      <c r="U258" s="197">
        <v>1053</v>
      </c>
      <c r="V258" s="197">
        <v>707</v>
      </c>
      <c r="W258" s="198">
        <v>0.3285849952516619</v>
      </c>
      <c r="X258" s="199"/>
      <c r="Y258" s="199"/>
      <c r="Z258" s="201"/>
      <c r="AA258" s="201"/>
    </row>
    <row r="259" spans="1:27">
      <c r="A259" s="29" t="s">
        <v>2924</v>
      </c>
      <c r="B259" s="31" t="s">
        <v>4</v>
      </c>
      <c r="C259" s="17" t="s">
        <v>344</v>
      </c>
      <c r="D259" s="24" t="s">
        <v>345</v>
      </c>
      <c r="E259" s="23"/>
      <c r="F259" s="19">
        <v>7385</v>
      </c>
      <c r="G259" s="21">
        <v>6339</v>
      </c>
      <c r="H259" s="21">
        <v>6574</v>
      </c>
      <c r="I259" s="8">
        <f>VLOOKUP(C259,'202310-202403出荷数total2403220951'!B:F,5,0)</f>
        <v>3247</v>
      </c>
      <c r="J259" s="203">
        <f>VLOOKUP(C259,'出荷数2307～2406total241008110618'!B:F,5,0)</f>
        <v>7174</v>
      </c>
      <c r="K259" s="214">
        <f>VLOOKUP(C259,'出荷数2407-2506total250730101950'!B:F,5,0)</f>
        <v>7562</v>
      </c>
      <c r="L259" s="203">
        <f>VLOOKUP(C:C,total251219111800!B:F,5,0)</f>
        <v>3621</v>
      </c>
      <c r="M259" s="211">
        <v>4000</v>
      </c>
      <c r="N259" s="211">
        <v>4000</v>
      </c>
      <c r="O259" s="44">
        <v>2572</v>
      </c>
      <c r="P259" s="44">
        <v>0</v>
      </c>
      <c r="Q259" s="44">
        <v>3000</v>
      </c>
      <c r="R259" s="44">
        <v>0</v>
      </c>
      <c r="S259" s="44">
        <v>0</v>
      </c>
      <c r="T259" s="45">
        <v>0</v>
      </c>
      <c r="U259" s="45">
        <v>5572</v>
      </c>
      <c r="V259" s="45">
        <v>1572</v>
      </c>
      <c r="W259" s="41">
        <v>1.5552099533437014</v>
      </c>
      <c r="X259" s="46"/>
      <c r="Y259" s="46"/>
    </row>
    <row r="260" spans="1:27">
      <c r="A260" s="9"/>
      <c r="B260" s="31" t="s">
        <v>4</v>
      </c>
      <c r="C260" s="49" t="s">
        <v>3770</v>
      </c>
      <c r="D260" s="24" t="s">
        <v>3783</v>
      </c>
      <c r="E260" s="50"/>
      <c r="F260" s="50">
        <v>0</v>
      </c>
      <c r="G260" s="8">
        <v>0</v>
      </c>
      <c r="H260" s="8">
        <v>0</v>
      </c>
      <c r="I260" s="8" t="e">
        <f>VLOOKUP(C260,'202310-202403出荷数total2403220951'!B:F,5,0)</f>
        <v>#N/A</v>
      </c>
      <c r="J260" s="203" t="e">
        <f>VLOOKUP(C260,'出荷数2307～2406total241008110618'!B:F,5,0)</f>
        <v>#N/A</v>
      </c>
      <c r="K260" s="214">
        <f>VLOOKUP(C260,'出荷数2407-2506total250730101950'!B:F,5,0)</f>
        <v>2754</v>
      </c>
      <c r="L260" s="203">
        <f>VLOOKUP(C:C,total251219111800!B:F,5,0)</f>
        <v>663</v>
      </c>
      <c r="M260" s="211">
        <v>1000</v>
      </c>
      <c r="N260" s="211">
        <v>1000</v>
      </c>
      <c r="O260" s="44">
        <v>3686</v>
      </c>
      <c r="P260" s="44">
        <v>550</v>
      </c>
      <c r="Q260" s="44">
        <v>0</v>
      </c>
      <c r="R260" s="44">
        <v>0</v>
      </c>
      <c r="S260" s="44">
        <v>800</v>
      </c>
      <c r="T260" s="45">
        <v>-250</v>
      </c>
      <c r="U260" s="45">
        <v>2886</v>
      </c>
      <c r="V260" s="45">
        <v>1886</v>
      </c>
      <c r="W260" s="41"/>
      <c r="X260" s="46" t="s">
        <v>4111</v>
      </c>
      <c r="Y260" s="46"/>
    </row>
    <row r="261" spans="1:27" s="152" customFormat="1" ht="15.75">
      <c r="A261" s="29" t="s">
        <v>2926</v>
      </c>
      <c r="B261" s="155" t="s">
        <v>4</v>
      </c>
      <c r="C261" s="153" t="s">
        <v>348</v>
      </c>
      <c r="D261" s="154" t="s">
        <v>1311</v>
      </c>
      <c r="E261" s="153"/>
      <c r="F261" s="146">
        <v>2372</v>
      </c>
      <c r="G261" s="148">
        <v>1852</v>
      </c>
      <c r="H261" s="21">
        <v>1128</v>
      </c>
      <c r="I261" s="8">
        <f>VLOOKUP(C261,'202310-202403出荷数total2403220951'!B:F,5,0)</f>
        <v>242</v>
      </c>
      <c r="J261" s="203">
        <f>VLOOKUP(C261,'出荷数2307～2406total241008110618'!B:F,5,0)</f>
        <v>537</v>
      </c>
      <c r="K261" s="214">
        <f>VLOOKUP(C261,'出荷数2407-2506total250730101950'!B:F,5,0)</f>
        <v>510</v>
      </c>
      <c r="L261" s="203">
        <f>VLOOKUP(C:C,total251219111800!B:F,5,0)</f>
        <v>83</v>
      </c>
      <c r="M261" s="8"/>
      <c r="N261" s="21">
        <f t="shared" si="3"/>
        <v>83</v>
      </c>
      <c r="O261" s="148">
        <v>412</v>
      </c>
      <c r="P261" s="148">
        <v>0</v>
      </c>
      <c r="Q261" s="44">
        <v>0</v>
      </c>
      <c r="R261" s="148">
        <v>0</v>
      </c>
      <c r="S261" s="148">
        <v>0</v>
      </c>
      <c r="T261" s="149">
        <v>0</v>
      </c>
      <c r="U261" s="149">
        <v>412</v>
      </c>
      <c r="V261" s="149">
        <v>329</v>
      </c>
      <c r="W261" s="150">
        <v>0.20145631067961164</v>
      </c>
      <c r="X261" s="151"/>
      <c r="Y261" s="151"/>
    </row>
    <row r="262" spans="1:27">
      <c r="A262" s="29" t="s">
        <v>2927</v>
      </c>
      <c r="B262" s="31" t="s">
        <v>4</v>
      </c>
      <c r="C262" s="17" t="s">
        <v>715</v>
      </c>
      <c r="D262" s="24" t="s">
        <v>716</v>
      </c>
      <c r="E262" s="23"/>
      <c r="F262" s="19">
        <v>0</v>
      </c>
      <c r="G262" s="21">
        <v>0</v>
      </c>
      <c r="H262" s="21">
        <v>1956</v>
      </c>
      <c r="I262" s="8">
        <f>VLOOKUP(C262,'202310-202403出荷数total2403220951'!B:F,5,0)</f>
        <v>512</v>
      </c>
      <c r="J262" s="203">
        <f>VLOOKUP(C262,'出荷数2307～2406total241008110618'!B:F,5,0)</f>
        <v>1043</v>
      </c>
      <c r="K262" s="214">
        <f>VLOOKUP(C262,'出荷数2407-2506total250730101950'!B:F,5,0)</f>
        <v>1417</v>
      </c>
      <c r="L262" s="203">
        <f>VLOOKUP(C:C,total251219111800!B:F,5,0)</f>
        <v>614</v>
      </c>
      <c r="M262" s="8"/>
      <c r="N262" s="21">
        <f t="shared" si="3"/>
        <v>614</v>
      </c>
      <c r="O262" s="44">
        <v>4539</v>
      </c>
      <c r="P262" s="44">
        <v>100</v>
      </c>
      <c r="Q262" s="44">
        <v>0</v>
      </c>
      <c r="R262" s="44">
        <v>0</v>
      </c>
      <c r="S262" s="44">
        <v>100</v>
      </c>
      <c r="T262" s="45">
        <v>0</v>
      </c>
      <c r="U262" s="45">
        <v>4439</v>
      </c>
      <c r="V262" s="45">
        <v>3825</v>
      </c>
      <c r="W262" s="41">
        <v>0.13235611123086871</v>
      </c>
      <c r="X262" s="46"/>
      <c r="Y262" s="46"/>
    </row>
    <row r="263" spans="1:27">
      <c r="A263" s="29" t="s">
        <v>2928</v>
      </c>
      <c r="B263" s="31" t="s">
        <v>4</v>
      </c>
      <c r="C263" s="17" t="s">
        <v>295</v>
      </c>
      <c r="D263" s="24" t="s">
        <v>296</v>
      </c>
      <c r="E263" s="23"/>
      <c r="F263" s="19">
        <v>3128</v>
      </c>
      <c r="G263" s="21">
        <v>4154</v>
      </c>
      <c r="H263" s="21">
        <v>2497</v>
      </c>
      <c r="I263" s="8">
        <f>VLOOKUP(C263,'202310-202403出荷数total2403220951'!B:F,5,0)</f>
        <v>1204</v>
      </c>
      <c r="J263" s="203">
        <f>VLOOKUP(C263,'出荷数2307～2406total241008110618'!B:F,5,0)</f>
        <v>2123</v>
      </c>
      <c r="K263" s="214">
        <f>VLOOKUP(C263,'出荷数2407-2506total250730101950'!B:F,5,0)</f>
        <v>2367</v>
      </c>
      <c r="L263" s="203">
        <f>VLOOKUP(C:C,total251219111800!B:F,5,0)</f>
        <v>884</v>
      </c>
      <c r="M263" s="8"/>
      <c r="N263" s="21">
        <f t="shared" si="3"/>
        <v>884</v>
      </c>
      <c r="O263" s="44">
        <v>3927</v>
      </c>
      <c r="P263" s="44">
        <v>0</v>
      </c>
      <c r="Q263" s="44">
        <v>0</v>
      </c>
      <c r="R263" s="44">
        <v>0</v>
      </c>
      <c r="S263" s="44">
        <v>0</v>
      </c>
      <c r="T263" s="45">
        <v>0</v>
      </c>
      <c r="U263" s="45">
        <v>3927</v>
      </c>
      <c r="V263" s="45">
        <v>3043</v>
      </c>
      <c r="W263" s="41">
        <v>0.22510822510822512</v>
      </c>
      <c r="X263" s="46"/>
      <c r="Y263" s="46"/>
    </row>
    <row r="264" spans="1:27" s="152" customFormat="1">
      <c r="A264" s="144" t="s">
        <v>2929</v>
      </c>
      <c r="B264" s="155" t="s">
        <v>4</v>
      </c>
      <c r="C264" s="153" t="s">
        <v>349</v>
      </c>
      <c r="D264" s="154" t="s">
        <v>350</v>
      </c>
      <c r="E264" s="153"/>
      <c r="F264" s="146">
        <v>807</v>
      </c>
      <c r="G264" s="148">
        <v>965</v>
      </c>
      <c r="H264" s="148">
        <v>878</v>
      </c>
      <c r="I264" s="148">
        <f>VLOOKUP(C264,'202310-202403出荷数total2403220951'!B:F,5,0)</f>
        <v>264</v>
      </c>
      <c r="J264" s="148">
        <f>VLOOKUP(C264,'出荷数2307～2406total241008110618'!B:F,5,0)</f>
        <v>486</v>
      </c>
      <c r="K264" s="214">
        <f>VLOOKUP(C264,'出荷数2407-2506total250730101950'!B:F,5,0)</f>
        <v>678</v>
      </c>
      <c r="L264" s="203" t="e">
        <f>VLOOKUP(C:C,total251219111800!B:F,5,0)</f>
        <v>#N/A</v>
      </c>
      <c r="M264" s="8"/>
      <c r="N264" s="21" t="e">
        <f t="shared" si="3"/>
        <v>#N/A</v>
      </c>
      <c r="O264" s="148">
        <v>0</v>
      </c>
      <c r="P264" s="148">
        <v>0</v>
      </c>
      <c r="Q264" s="148">
        <v>0</v>
      </c>
      <c r="R264" s="148">
        <v>0</v>
      </c>
      <c r="S264" s="148">
        <v>0</v>
      </c>
      <c r="T264" s="149">
        <v>0</v>
      </c>
      <c r="U264" s="149">
        <v>0</v>
      </c>
      <c r="V264" s="149" t="e">
        <v>#N/A</v>
      </c>
      <c r="W264" s="150" t="e">
        <v>#N/A</v>
      </c>
      <c r="X264" s="151"/>
      <c r="Y264" s="151"/>
      <c r="Z264" s="191"/>
      <c r="AA264" s="191"/>
    </row>
    <row r="265" spans="1:27" ht="19.149999999999999" customHeight="1">
      <c r="A265" s="29" t="s">
        <v>2930</v>
      </c>
      <c r="B265" s="164" t="s">
        <v>4</v>
      </c>
      <c r="C265" s="165" t="s">
        <v>2882</v>
      </c>
      <c r="D265" s="242" t="s">
        <v>359</v>
      </c>
      <c r="E265" s="181"/>
      <c r="F265" s="183">
        <v>3004</v>
      </c>
      <c r="G265" s="184">
        <v>2368</v>
      </c>
      <c r="H265" s="21">
        <v>2446</v>
      </c>
      <c r="I265" s="8">
        <f>VLOOKUP(C265,'202310-202403出荷数total2403220951'!B:F,5,0)</f>
        <v>1141</v>
      </c>
      <c r="J265" s="203">
        <f>VLOOKUP(C265,'出荷数2307～2406total241008110618'!B:F,5,0)</f>
        <v>2240</v>
      </c>
      <c r="K265" s="214">
        <f>VLOOKUP(C265,'出荷数2407-2506total250730101950'!B:F,5,0)</f>
        <v>2295</v>
      </c>
      <c r="L265" s="203">
        <f>VLOOKUP(C:C,total251219111800!B:F,5,0)</f>
        <v>1177</v>
      </c>
      <c r="M265" s="8"/>
      <c r="N265" s="21">
        <f t="shared" si="3"/>
        <v>1177</v>
      </c>
      <c r="O265" s="160">
        <v>1017</v>
      </c>
      <c r="P265" s="160">
        <v>0</v>
      </c>
      <c r="Q265" s="44">
        <v>0</v>
      </c>
      <c r="R265" s="160">
        <v>0</v>
      </c>
      <c r="S265" s="160">
        <v>0</v>
      </c>
      <c r="T265" s="161">
        <v>0</v>
      </c>
      <c r="U265" s="45">
        <v>1017</v>
      </c>
      <c r="V265" s="45">
        <v>-160</v>
      </c>
      <c r="W265" s="162">
        <v>1.1573254670599804</v>
      </c>
      <c r="X265" s="163"/>
      <c r="Y265" s="163"/>
    </row>
    <row r="266" spans="1:27" s="9" customFormat="1">
      <c r="A266" s="29" t="s">
        <v>2931</v>
      </c>
      <c r="B266" s="193" t="s">
        <v>4</v>
      </c>
      <c r="C266" s="243" t="s">
        <v>1315</v>
      </c>
      <c r="D266" s="243" t="s">
        <v>1318</v>
      </c>
      <c r="E266" s="185"/>
      <c r="F266" s="185"/>
      <c r="G266" s="185"/>
      <c r="H266" s="21">
        <v>128</v>
      </c>
      <c r="I266" s="8">
        <f>VLOOKUP(C266,'202310-202403出荷数total2403220951'!B:F,5,0)</f>
        <v>43</v>
      </c>
      <c r="J266" s="203">
        <f>VLOOKUP(C266,'出荷数2307～2406total241008110618'!B:F,5,0)</f>
        <v>110</v>
      </c>
      <c r="K266" s="214">
        <f>VLOOKUP(C266,'出荷数2407-2506total250730101950'!B:F,5,0)</f>
        <v>140</v>
      </c>
      <c r="L266" s="203">
        <f>VLOOKUP(C:C,total251219111800!B:F,5,0)</f>
        <v>104</v>
      </c>
      <c r="M266" s="8"/>
      <c r="N266" s="21">
        <f t="shared" si="3"/>
        <v>104</v>
      </c>
      <c r="O266" s="44">
        <v>193</v>
      </c>
      <c r="P266" s="44">
        <v>0</v>
      </c>
      <c r="Q266" s="44">
        <v>0</v>
      </c>
      <c r="R266" s="44">
        <v>0</v>
      </c>
      <c r="S266" s="44">
        <v>0</v>
      </c>
      <c r="T266" s="45">
        <v>0</v>
      </c>
      <c r="U266" s="45">
        <v>193</v>
      </c>
      <c r="V266" s="45">
        <v>89</v>
      </c>
      <c r="W266" s="41">
        <v>0.53886010362694303</v>
      </c>
      <c r="X266" s="13"/>
      <c r="Y266" s="13"/>
      <c r="Z266" s="143"/>
      <c r="AA266" s="143"/>
    </row>
    <row r="267" spans="1:27" s="9" customFormat="1">
      <c r="A267" s="29" t="s">
        <v>2932</v>
      </c>
      <c r="B267" s="145" t="s">
        <v>4</v>
      </c>
      <c r="C267" s="185" t="s">
        <v>1316</v>
      </c>
      <c r="D267" s="186" t="s">
        <v>1318</v>
      </c>
      <c r="E267" s="187"/>
      <c r="F267" s="187"/>
      <c r="G267" s="148"/>
      <c r="H267" s="21">
        <v>36</v>
      </c>
      <c r="I267" s="8">
        <f>VLOOKUP(C267,'202310-202403出荷数total2403220951'!B:F,5,0)</f>
        <v>152</v>
      </c>
      <c r="J267" s="203">
        <f>VLOOKUP(C267,'出荷数2307～2406total241008110618'!B:F,5,0)</f>
        <v>193</v>
      </c>
      <c r="K267" s="214">
        <f>VLOOKUP(C267,'出荷数2407-2506total250730101950'!B:F,5,0)</f>
        <v>245</v>
      </c>
      <c r="L267" s="203">
        <f>VLOOKUP(C:C,total251219111800!B:F,5,0)</f>
        <v>118</v>
      </c>
      <c r="M267" s="8"/>
      <c r="N267" s="21">
        <f t="shared" si="3"/>
        <v>118</v>
      </c>
      <c r="O267" s="44">
        <v>128</v>
      </c>
      <c r="P267" s="44">
        <v>0</v>
      </c>
      <c r="Q267" s="44">
        <v>0</v>
      </c>
      <c r="R267" s="44">
        <v>0</v>
      </c>
      <c r="S267" s="44">
        <v>0</v>
      </c>
      <c r="T267" s="45">
        <v>0</v>
      </c>
      <c r="U267" s="45">
        <v>128</v>
      </c>
      <c r="V267" s="45">
        <v>10</v>
      </c>
      <c r="W267" s="41">
        <v>0.921875</v>
      </c>
      <c r="X267" s="13"/>
      <c r="Y267" s="13"/>
      <c r="Z267" s="143"/>
      <c r="AA267" s="143"/>
    </row>
    <row r="268" spans="1:27" s="9" customFormat="1">
      <c r="A268" s="29" t="s">
        <v>2933</v>
      </c>
      <c r="B268" s="145" t="s">
        <v>4</v>
      </c>
      <c r="C268" s="186" t="s">
        <v>1317</v>
      </c>
      <c r="D268" s="186" t="s">
        <v>1318</v>
      </c>
      <c r="E268" s="187"/>
      <c r="F268" s="187"/>
      <c r="G268" s="148"/>
      <c r="H268" s="21">
        <v>890</v>
      </c>
      <c r="I268" s="8">
        <f>VLOOKUP(C268,'202310-202403出荷数total2403220951'!B:F,5,0)</f>
        <v>323</v>
      </c>
      <c r="J268" s="203">
        <f>VLOOKUP(C268,'出荷数2307～2406total241008110618'!B:F,5,0)</f>
        <v>642</v>
      </c>
      <c r="K268" s="214">
        <f>VLOOKUP(C268,'出荷数2407-2506total250730101950'!B:F,5,0)</f>
        <v>519</v>
      </c>
      <c r="L268" s="203">
        <f>VLOOKUP(C:C,total251219111800!B:F,5,0)</f>
        <v>102</v>
      </c>
      <c r="M268" s="8"/>
      <c r="N268" s="21">
        <f>L268</f>
        <v>102</v>
      </c>
      <c r="O268" s="44">
        <v>213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213</v>
      </c>
      <c r="V268" s="45">
        <v>111</v>
      </c>
      <c r="W268" s="41">
        <v>0.47887323943661969</v>
      </c>
      <c r="X268" s="13"/>
      <c r="Y268" s="13"/>
      <c r="Z268" s="143"/>
      <c r="AA268" s="143"/>
    </row>
    <row r="269" spans="1:27">
      <c r="A269" s="29" t="s">
        <v>2934</v>
      </c>
      <c r="B269" s="30" t="s">
        <v>4</v>
      </c>
      <c r="C269" s="49" t="s">
        <v>2876</v>
      </c>
      <c r="D269" s="49" t="s">
        <v>2877</v>
      </c>
      <c r="E269" s="50"/>
      <c r="F269" s="50"/>
      <c r="G269" s="8"/>
      <c r="H269" s="21">
        <v>283</v>
      </c>
      <c r="I269" s="8">
        <f>VLOOKUP(C269,'202310-202403出荷数total2403220951'!B:F,5,0)</f>
        <v>240</v>
      </c>
      <c r="J269" s="203">
        <f>VLOOKUP(C269,'出荷数2307～2406total241008110618'!B:F,5,0)</f>
        <v>1210</v>
      </c>
      <c r="K269" s="214">
        <f>VLOOKUP(C269,'出荷数2407-2506total250730101950'!B:F,5,0)</f>
        <v>612</v>
      </c>
      <c r="L269" s="203" t="e">
        <f>VLOOKUP(C:C,total251219111800!B:F,5,0)</f>
        <v>#N/A</v>
      </c>
      <c r="M269" s="211">
        <v>1000</v>
      </c>
      <c r="N269" s="211">
        <v>2000</v>
      </c>
      <c r="O269" s="44">
        <v>4114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4114</v>
      </c>
      <c r="V269" s="45">
        <v>2114</v>
      </c>
      <c r="W269" s="41">
        <v>0.48614487117160915</v>
      </c>
      <c r="X269" s="13"/>
      <c r="Y269" s="13"/>
    </row>
    <row r="270" spans="1:27">
      <c r="A270" s="29" t="s">
        <v>2935</v>
      </c>
      <c r="B270" s="30" t="s">
        <v>4</v>
      </c>
      <c r="C270" s="49" t="s">
        <v>2878</v>
      </c>
      <c r="D270" s="49" t="s">
        <v>2946</v>
      </c>
      <c r="E270" s="50"/>
      <c r="F270" s="50"/>
      <c r="G270" s="8"/>
      <c r="H270" s="21">
        <v>0</v>
      </c>
      <c r="I270" s="213">
        <f>VLOOKUP(C270,'202310-202403出荷数total2403220951'!B:F,5,0)</f>
        <v>1638</v>
      </c>
      <c r="J270" s="203">
        <f>VLOOKUP(C270,'出荷数2307～2406total241008110618'!B:F,5,0)</f>
        <v>1898</v>
      </c>
      <c r="K270" s="214">
        <f>VLOOKUP(C270,'出荷数2407-2506total250730101950'!B:F,5,0)</f>
        <v>1374</v>
      </c>
      <c r="L270" s="203">
        <f>VLOOKUP(C:C,total251219111800!B:F,5,0)</f>
        <v>806</v>
      </c>
      <c r="M270" s="211">
        <v>1000</v>
      </c>
      <c r="N270" s="211">
        <v>2000</v>
      </c>
      <c r="O270" s="44">
        <v>4908</v>
      </c>
      <c r="P270" s="44">
        <v>3280</v>
      </c>
      <c r="Q270" s="44">
        <v>0</v>
      </c>
      <c r="R270" s="44">
        <v>0</v>
      </c>
      <c r="S270" s="44">
        <v>3280</v>
      </c>
      <c r="T270" s="45">
        <v>0</v>
      </c>
      <c r="U270" s="45">
        <v>1628</v>
      </c>
      <c r="V270" s="45">
        <v>-372</v>
      </c>
      <c r="W270" s="41">
        <v>0.24425989252564728</v>
      </c>
      <c r="X270" s="13"/>
      <c r="Y270" s="13"/>
    </row>
    <row r="271" spans="1:27">
      <c r="A271" s="29" t="s">
        <v>2962</v>
      </c>
      <c r="B271" s="30" t="s">
        <v>4</v>
      </c>
      <c r="C271" s="49" t="s">
        <v>2961</v>
      </c>
      <c r="D271" s="49" t="s">
        <v>2963</v>
      </c>
      <c r="E271" s="50"/>
      <c r="F271" s="50"/>
      <c r="G271" s="8"/>
      <c r="H271" s="21">
        <v>0</v>
      </c>
      <c r="I271" s="8">
        <f>VLOOKUP(C271,'202310-202403出荷数total2403220951'!B:F,5,0)</f>
        <v>247</v>
      </c>
      <c r="J271" s="203">
        <f>VLOOKUP(C271,'出荷数2307～2406total241008110618'!B:F,5,0)</f>
        <v>1941</v>
      </c>
      <c r="K271" s="214">
        <f>VLOOKUP(C271,'出荷数2407-2506total250730101950'!B:F,5,0)</f>
        <v>1898</v>
      </c>
      <c r="L271" s="203">
        <f>VLOOKUP(C:C,total251219111800!B:F,5,0)</f>
        <v>387</v>
      </c>
      <c r="M271" s="211">
        <v>2000</v>
      </c>
      <c r="N271" s="211">
        <v>2000</v>
      </c>
      <c r="O271" s="44">
        <v>3371</v>
      </c>
      <c r="P271" s="44">
        <v>100</v>
      </c>
      <c r="Q271" s="44">
        <v>0</v>
      </c>
      <c r="R271" s="44">
        <v>0</v>
      </c>
      <c r="S271" s="44">
        <v>480</v>
      </c>
      <c r="T271" s="45">
        <v>-380</v>
      </c>
      <c r="U271" s="45">
        <v>2891</v>
      </c>
      <c r="V271" s="45">
        <v>891</v>
      </c>
      <c r="W271" s="41">
        <v>0.57620282339383466</v>
      </c>
      <c r="X271" s="13"/>
      <c r="Y271" s="13"/>
    </row>
    <row r="272" spans="1:27">
      <c r="A272" s="29" t="s">
        <v>4237</v>
      </c>
      <c r="B272" s="30" t="s">
        <v>4</v>
      </c>
      <c r="C272" s="49" t="s">
        <v>3916</v>
      </c>
      <c r="D272" s="49" t="s">
        <v>2963</v>
      </c>
      <c r="E272" s="50"/>
      <c r="F272" s="50"/>
      <c r="G272" s="8"/>
      <c r="H272" s="21"/>
      <c r="I272" s="8"/>
      <c r="J272" s="203">
        <f>VLOOKUP(C272,'出荷数2307～2406total241008110618'!B:F,5,0)</f>
        <v>288</v>
      </c>
      <c r="K272" s="214">
        <f>VLOOKUP(C272,'出荷数2407-2506total250730101950'!B:F,5,0)</f>
        <v>1753</v>
      </c>
      <c r="L272" s="203">
        <f>VLOOKUP(C:C,total251219111800!B:F,5,0)</f>
        <v>147</v>
      </c>
      <c r="M272" s="8"/>
      <c r="N272" s="21">
        <f>L272</f>
        <v>147</v>
      </c>
      <c r="O272" s="44">
        <v>729</v>
      </c>
      <c r="P272" s="44">
        <v>0</v>
      </c>
      <c r="Q272" s="44">
        <v>0</v>
      </c>
      <c r="R272" s="44">
        <v>0</v>
      </c>
      <c r="S272" s="44">
        <v>0</v>
      </c>
      <c r="T272" s="45">
        <v>0</v>
      </c>
      <c r="U272" s="45">
        <v>729</v>
      </c>
      <c r="V272" s="45">
        <v>582</v>
      </c>
      <c r="W272" s="41">
        <v>0.20164609053497942</v>
      </c>
      <c r="X272" s="13"/>
      <c r="Y272" s="13"/>
    </row>
    <row r="273" spans="1:25">
      <c r="A273" s="29" t="s">
        <v>4240</v>
      </c>
      <c r="B273" s="30" t="s">
        <v>4</v>
      </c>
      <c r="C273" s="49" t="s">
        <v>4238</v>
      </c>
      <c r="D273" s="49" t="s">
        <v>4239</v>
      </c>
      <c r="E273" s="50"/>
      <c r="F273" s="50"/>
      <c r="G273" s="8"/>
      <c r="H273" s="21">
        <v>0</v>
      </c>
      <c r="I273" s="8" t="e">
        <f>VLOOKUP(C273,'202310-202403出荷数total2403220951'!B:F,5,0)</f>
        <v>#N/A</v>
      </c>
      <c r="J273" s="203" t="e">
        <f>VLOOKUP(C273,'出荷数2307～2406total241008110618'!B:F,5,0)</f>
        <v>#N/A</v>
      </c>
      <c r="K273" s="214" t="e">
        <f>VLOOKUP(C273,'出荷数2407-2506total250730101950'!B:F,5,0)</f>
        <v>#N/A</v>
      </c>
      <c r="L273" s="203" t="e">
        <f>VLOOKUP(C:C,total251219111800!B:F,5,0)</f>
        <v>#N/A</v>
      </c>
      <c r="M273" s="213">
        <v>1500</v>
      </c>
      <c r="N273" s="211">
        <v>1500</v>
      </c>
      <c r="O273" s="44">
        <v>600</v>
      </c>
      <c r="P273" s="44">
        <v>0</v>
      </c>
      <c r="Q273" s="44">
        <v>2400</v>
      </c>
      <c r="R273" s="44">
        <v>0</v>
      </c>
      <c r="S273" s="44">
        <v>0</v>
      </c>
      <c r="T273" s="45">
        <v>0</v>
      </c>
      <c r="U273" s="45">
        <v>3000</v>
      </c>
      <c r="V273" s="45">
        <v>1500</v>
      </c>
      <c r="W273" s="41">
        <v>2.5</v>
      </c>
      <c r="X273" s="13"/>
      <c r="Y273" s="13"/>
    </row>
    <row r="274" spans="1:25">
      <c r="A274" s="29" t="s">
        <v>4248</v>
      </c>
      <c r="B274" s="30" t="s">
        <v>4</v>
      </c>
      <c r="C274" s="49" t="s">
        <v>4246</v>
      </c>
      <c r="D274" s="49" t="s">
        <v>4247</v>
      </c>
      <c r="E274" s="50"/>
      <c r="F274" s="50"/>
      <c r="G274" s="8"/>
      <c r="H274" s="21"/>
      <c r="I274" s="8" t="e">
        <f>VLOOKUP(C274,'202310-202403出荷数total2403220951'!B:F,5,0)</f>
        <v>#N/A</v>
      </c>
      <c r="J274" s="203" t="e">
        <f>VLOOKUP(C274,'出荷数2307～2406total241008110618'!B:F,5,0)</f>
        <v>#N/A</v>
      </c>
      <c r="K274" s="214" t="e">
        <f>VLOOKUP(C274,'出荷数2407-2506total250730101950'!B:F,5,0)</f>
        <v>#N/A</v>
      </c>
      <c r="L274" s="203" t="e">
        <f>VLOOKUP(C:C,total251219111800!B:F,5,0)</f>
        <v>#N/A</v>
      </c>
      <c r="M274" s="213">
        <v>1500</v>
      </c>
      <c r="N274" s="211">
        <v>1500</v>
      </c>
      <c r="O274" s="44">
        <v>600</v>
      </c>
      <c r="P274" s="44">
        <v>0</v>
      </c>
      <c r="Q274" s="44">
        <v>2400</v>
      </c>
      <c r="R274" s="44">
        <v>0</v>
      </c>
      <c r="S274" s="44">
        <v>0</v>
      </c>
      <c r="T274" s="45">
        <v>0</v>
      </c>
      <c r="U274" s="45">
        <v>3000</v>
      </c>
      <c r="V274" s="45">
        <v>1500</v>
      </c>
      <c r="W274" s="41"/>
      <c r="X274" s="13"/>
      <c r="Y274" s="13"/>
    </row>
    <row r="275" spans="1:25">
      <c r="A275" s="29" t="s">
        <v>4428</v>
      </c>
      <c r="B275" s="30" t="s">
        <v>4</v>
      </c>
      <c r="C275" s="49" t="s">
        <v>4374</v>
      </c>
      <c r="D275" s="49" t="s">
        <v>4375</v>
      </c>
      <c r="E275" s="50"/>
      <c r="F275" s="50"/>
      <c r="G275" s="8"/>
      <c r="H275" s="21"/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 t="e">
        <f>VLOOKUP(C:C,total251219111800!B:F,5,0)</f>
        <v>#N/A</v>
      </c>
      <c r="M275" s="8"/>
      <c r="N275" s="234">
        <v>1500</v>
      </c>
      <c r="O275" s="44">
        <v>2920</v>
      </c>
      <c r="P275" s="44">
        <v>0</v>
      </c>
      <c r="Q275" s="44">
        <v>0</v>
      </c>
      <c r="R275" s="44">
        <v>0</v>
      </c>
      <c r="S275" s="44">
        <v>0</v>
      </c>
      <c r="T275" s="45">
        <v>0</v>
      </c>
      <c r="U275" s="45">
        <v>2920</v>
      </c>
      <c r="V275" s="45">
        <v>1420</v>
      </c>
      <c r="W275" s="41">
        <v>0.51369863013698636</v>
      </c>
      <c r="X275" s="13"/>
      <c r="Y275" s="13"/>
    </row>
    <row r="276" spans="1:25">
      <c r="A276" s="29"/>
      <c r="B276" s="2"/>
      <c r="C276" s="49"/>
      <c r="D276" s="49"/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 t="e">
        <f>VLOOKUP(C:C,total251219111800!B:F,5,0)</f>
        <v>#N/A</v>
      </c>
      <c r="M276" s="8"/>
      <c r="N276" s="12"/>
      <c r="O276" s="44">
        <v>0</v>
      </c>
      <c r="P276" s="44">
        <v>0</v>
      </c>
      <c r="Q276" s="44">
        <v>0</v>
      </c>
      <c r="R276" s="44">
        <v>0</v>
      </c>
      <c r="S276" s="44">
        <v>0</v>
      </c>
      <c r="T276" s="45">
        <v>0</v>
      </c>
      <c r="U276" s="45">
        <v>0</v>
      </c>
      <c r="V276" s="45">
        <v>0</v>
      </c>
      <c r="W276" s="41" t="e">
        <v>#DIV/0!</v>
      </c>
      <c r="X276" s="13"/>
      <c r="Y276" s="13"/>
    </row>
    <row r="277" spans="1:25">
      <c r="A277" s="29"/>
      <c r="B277" s="2"/>
      <c r="C277" s="49"/>
      <c r="D277" s="49"/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 t="e">
        <f>VLOOKUP(C:C,total251219111800!B:F,5,0)</f>
        <v>#N/A</v>
      </c>
      <c r="M277" s="8"/>
      <c r="N277" s="12"/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5">
        <v>0</v>
      </c>
      <c r="U277" s="45">
        <v>0</v>
      </c>
      <c r="V277" s="45">
        <v>0</v>
      </c>
      <c r="W277" s="41" t="e">
        <v>#DIV/0!</v>
      </c>
      <c r="X277" s="13"/>
      <c r="Y277" s="13"/>
    </row>
    <row r="278" spans="1:25">
      <c r="A278" s="29"/>
      <c r="B278" s="2"/>
      <c r="C278" s="49"/>
      <c r="D278" s="49"/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 t="e">
        <f>VLOOKUP(C278,'出荷数2407-2506total250730101950'!B:F,5,0)</f>
        <v>#N/A</v>
      </c>
      <c r="L278" s="203" t="e">
        <f>VLOOKUP(C:C,total251219111800!B:F,5,0)</f>
        <v>#N/A</v>
      </c>
      <c r="M278" s="8"/>
      <c r="N278" s="12"/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0</v>
      </c>
      <c r="V278" s="45">
        <v>0</v>
      </c>
      <c r="W278" s="41" t="e">
        <v>#DIV/0!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/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VLOOKUP(C:C,total251219111800!B:F,5,0)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#DIV/0!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/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VLOOKUP(C:C,total251219111800!B:F,5,0)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#DIV/0!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VLOOKUP(C:C,total251219111800!B:F,5,0)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#DIV/0!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VLOOKUP(C:C,total251219111800!B:F,5,0)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#DIV/0!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VLOOKUP(C:C,total251219111800!B:F,5,0)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#DIV/0!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VLOOKUP(C:C,total251219111800!B:F,5,0)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#DIV/0!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VLOOKUP(C:C,total251219111800!B:F,5,0)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#DIV/0!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VLOOKUP(C:C,total251219111800!B:F,5,0)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#DIV/0!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VLOOKUP(C:C,total251219111800!B:F,5,0)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#DIV/0!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VLOOKUP(C:C,total251219111800!B:F,5,0)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#DIV/0!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VLOOKUP(C:C,total251219111800!B:F,5,0)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#DIV/0!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VLOOKUP(C:C,total251219111800!B:F,5,0)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#DIV/0!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VLOOKUP(C:C,total251219111800!B:F,5,0)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#DIV/0!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VLOOKUP(C:C,total251219111800!B:F,5,0)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#DIV/0!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VLOOKUP(C:C,total251219111800!B:F,5,0)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#DIV/0!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VLOOKUP(C:C,total251219111800!B:F,5,0)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#DIV/0!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VLOOKUP(C:C,total251219111800!B:F,5,0)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#DIV/0!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VLOOKUP(C:C,total251219111800!B:F,5,0)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#DIV/0!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VLOOKUP(C:C,total251219111800!B:F,5,0)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/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VLOOKUP(C:C,total251219111800!B:F,5,0)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/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VLOOKUP(C:C,total251219111800!B:F,5,0)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/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VLOOKUP(C:C,total251219111800!B:F,5,0)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/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VLOOKUP(C:C,total251219111800!B:F,5,0)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/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VLOOKUP(C:C,total251219111800!B:F,5,0)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/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VLOOKUP(C:C,total251219111800!B:F,5,0)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/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VLOOKUP(C:C,total251219111800!B:F,5,0)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/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VLOOKUP(C:C,total251219111800!B:F,5,0)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/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>
        <v>0</v>
      </c>
      <c r="I306" s="8" t="e">
        <f>VLOOKUP(C306,'202310-202403出荷数total2403220951'!B:F,5,0)</f>
        <v>#N/A</v>
      </c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VLOOKUP(C:C,total251219111800!B:F,5,0)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 t="e">
        <v>#DIV/0!</v>
      </c>
      <c r="X306" s="13"/>
      <c r="Y306" s="13"/>
    </row>
    <row r="307" spans="1:25">
      <c r="A307" s="29"/>
      <c r="B307" s="244"/>
      <c r="H307" s="245"/>
      <c r="L307" s="203" t="e">
        <f>VLOOKUP(C:C,total251219111800!B:F,5,0)</f>
        <v>#N/A</v>
      </c>
      <c r="N307" s="246"/>
      <c r="O307" s="247"/>
      <c r="P307" s="247"/>
      <c r="Q307" s="247"/>
      <c r="R307" s="247"/>
      <c r="S307" s="247"/>
      <c r="T307" s="248"/>
      <c r="U307" s="248"/>
      <c r="V307" s="248"/>
      <c r="W307" s="249"/>
      <c r="X307" s="14"/>
      <c r="Y307" s="14"/>
    </row>
    <row r="308" spans="1:25">
      <c r="A308" s="29"/>
      <c r="B308" s="244"/>
      <c r="H308" s="245"/>
      <c r="L308" s="203" t="e">
        <f>VLOOKUP(C:C,total251219111800!B:F,5,0)</f>
        <v>#N/A</v>
      </c>
      <c r="N308" s="246"/>
      <c r="O308" s="247"/>
      <c r="P308" s="247"/>
      <c r="Q308" s="247"/>
      <c r="R308" s="247"/>
      <c r="S308" s="247"/>
      <c r="T308" s="248"/>
      <c r="U308" s="248"/>
      <c r="V308" s="248"/>
      <c r="W308" s="249"/>
      <c r="X308" s="14"/>
      <c r="Y308" s="14"/>
    </row>
    <row r="309" spans="1:25">
      <c r="A309" s="29"/>
      <c r="B309" s="244"/>
      <c r="H309" s="245"/>
      <c r="L309" s="203" t="e">
        <f>VLOOKUP(C:C,total251219111800!B:F,5,0)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VLOOKUP(C:C,total251219111800!B:F,5,0)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VLOOKUP(C:C,total251219111800!B:F,5,0)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VLOOKUP(C:C,total251219111800!B:F,5,0)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</sheetData>
  <autoFilter ref="A1:Z314" xr:uid="{00000000-0009-0000-0000-00002E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35" priority="1" operator="lessThan">
      <formula>0.33</formula>
    </cfRule>
  </conditionalFormatting>
  <dataValidations count="2">
    <dataValidation imeMode="off" allowBlank="1" showInputMessage="1" showErrorMessage="1" sqref="C66 C64 C268:C314 C316:C64480 C1:C62 C75:C265" xr:uid="{00000000-0002-0000-2E00-000000000000}"/>
    <dataValidation imeMode="hiragana" allowBlank="1" showInputMessage="1" showErrorMessage="1" sqref="D66:F66 D1:E62 F1:F64 E65:F65 E63:E64 D75:D91 E67:F91 D113:D144 D4:F6 D92:F112 E113:F152 D267:F273 D274:D64480 E274:F64535 D153:F265" xr:uid="{00000000-0002-0000-2E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G312"/>
  <sheetViews>
    <sheetView zoomScaleNormal="100"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V19" sqref="V19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24.375" style="1" customWidth="1"/>
    <col min="25" max="25" width="50.25" style="1" customWidth="1"/>
    <col min="28" max="16384" width="9" style="1"/>
  </cols>
  <sheetData>
    <row r="1" spans="1:33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4352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4430</v>
      </c>
      <c r="Y1" s="2" t="s">
        <v>2957</v>
      </c>
      <c r="AE1" s="2" t="s">
        <v>4205</v>
      </c>
      <c r="AG1" s="2" t="s">
        <v>2957</v>
      </c>
    </row>
    <row r="2" spans="1:33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VLOOKUP(C:C,total251219111800!B:F,5,0)</f>
        <v>386</v>
      </c>
      <c r="M2" s="8"/>
      <c r="N2" s="21">
        <f>L2</f>
        <v>386</v>
      </c>
      <c r="O2" s="44">
        <v>276</v>
      </c>
      <c r="P2" s="44">
        <v>270</v>
      </c>
      <c r="Q2" s="44">
        <v>0</v>
      </c>
      <c r="R2" s="44">
        <v>0</v>
      </c>
      <c r="S2" s="44">
        <v>260</v>
      </c>
      <c r="T2" s="45">
        <v>10</v>
      </c>
      <c r="U2" s="45">
        <v>16</v>
      </c>
      <c r="V2" s="45">
        <v>-370</v>
      </c>
      <c r="W2" s="41">
        <v>0.706959706959707</v>
      </c>
      <c r="X2" s="188"/>
      <c r="Y2" s="188"/>
    </row>
    <row r="3" spans="1:33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VLOOKUP(C:C,total251219111800!B:F,5,0)</f>
        <v>903</v>
      </c>
      <c r="M3" s="8"/>
      <c r="N3" s="21">
        <f t="shared" ref="N3:N66" si="0">L3</f>
        <v>903</v>
      </c>
      <c r="O3" s="44">
        <v>1782</v>
      </c>
      <c r="P3" s="44">
        <v>860</v>
      </c>
      <c r="Q3" s="44">
        <v>0</v>
      </c>
      <c r="R3" s="44">
        <v>0</v>
      </c>
      <c r="S3" s="44">
        <v>1510</v>
      </c>
      <c r="T3" s="45">
        <v>-650</v>
      </c>
      <c r="U3" s="45">
        <v>272</v>
      </c>
      <c r="V3" s="45">
        <v>-631</v>
      </c>
      <c r="W3" s="41">
        <v>0.3417865253595761</v>
      </c>
      <c r="X3" s="46"/>
      <c r="Y3" s="46"/>
    </row>
    <row r="4" spans="1:33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VLOOKUP(C:C,total251219111800!B:F,5,0)</f>
        <v>474</v>
      </c>
      <c r="M4" s="211">
        <v>1000</v>
      </c>
      <c r="N4" s="211">
        <v>1000</v>
      </c>
      <c r="O4" s="44">
        <v>6715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6715</v>
      </c>
      <c r="V4" s="45">
        <v>5715</v>
      </c>
      <c r="W4" s="41">
        <v>0.14892032762472077</v>
      </c>
      <c r="X4" s="46"/>
      <c r="Y4" s="46"/>
    </row>
    <row r="5" spans="1:33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VLOOKUP(C:C,total251219111800!B:F,5,0)</f>
        <v>4495</v>
      </c>
      <c r="M5" s="8"/>
      <c r="N5" s="21">
        <f t="shared" si="0"/>
        <v>4495</v>
      </c>
      <c r="O5" s="44">
        <v>27511</v>
      </c>
      <c r="P5" s="44">
        <v>14360</v>
      </c>
      <c r="Q5" s="44">
        <v>800</v>
      </c>
      <c r="R5" s="44">
        <v>0</v>
      </c>
      <c r="S5" s="44">
        <v>14360</v>
      </c>
      <c r="T5" s="45">
        <v>0</v>
      </c>
      <c r="U5" s="45">
        <v>13951</v>
      </c>
      <c r="V5" s="45">
        <v>9456</v>
      </c>
      <c r="W5" s="41">
        <v>0.10735353824842971</v>
      </c>
      <c r="X5" s="241"/>
      <c r="Y5" s="241"/>
    </row>
    <row r="6" spans="1:33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VLOOKUP(C:C,total251219111800!B:F,5,0)</f>
        <v>177</v>
      </c>
      <c r="M6" s="8"/>
      <c r="N6" s="21">
        <f t="shared" si="0"/>
        <v>177</v>
      </c>
      <c r="O6" s="44">
        <v>3753</v>
      </c>
      <c r="P6" s="44">
        <v>0</v>
      </c>
      <c r="Q6" s="44">
        <v>300</v>
      </c>
      <c r="R6" s="44">
        <v>0</v>
      </c>
      <c r="S6" s="44">
        <v>0</v>
      </c>
      <c r="T6" s="45">
        <v>0</v>
      </c>
      <c r="U6" s="45">
        <v>4053</v>
      </c>
      <c r="V6" s="45">
        <v>3876</v>
      </c>
      <c r="W6" s="41">
        <v>4.7162270183852918E-2</v>
      </c>
      <c r="X6" s="46"/>
      <c r="Y6" s="46"/>
    </row>
    <row r="7" spans="1:33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VLOOKUP(C:C,total251219111800!B:F,5,0)</f>
        <v>#N/A</v>
      </c>
      <c r="M7" s="8"/>
      <c r="N7" s="21">
        <v>0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>
        <v>1</v>
      </c>
      <c r="W7" s="41">
        <v>0</v>
      </c>
      <c r="X7" s="46"/>
      <c r="Y7" s="46"/>
    </row>
    <row r="8" spans="1:33">
      <c r="A8" s="29" t="s">
        <v>1044</v>
      </c>
      <c r="B8" s="30" t="s">
        <v>5</v>
      </c>
      <c r="C8" s="17" t="s">
        <v>1039</v>
      </c>
      <c r="D8" s="24" t="s">
        <v>1041</v>
      </c>
      <c r="E8" s="23"/>
      <c r="F8" s="19"/>
      <c r="G8" s="21"/>
      <c r="H8" s="21">
        <v>2048</v>
      </c>
      <c r="I8" s="8">
        <f>VLOOKUP(C8,'202310-202403出荷数total2403220951'!B:F,5,0)</f>
        <v>2098</v>
      </c>
      <c r="J8" s="203">
        <f>VLOOKUP(C8,'出荷数2307～2406total241008110618'!B:F,5,0)</f>
        <v>3644</v>
      </c>
      <c r="K8" s="214">
        <f>VLOOKUP(C8,'出荷数2407-2506total250730101950'!B:F,5,0)</f>
        <v>2910</v>
      </c>
      <c r="L8" s="203">
        <f>VLOOKUP(C:C,total251219111800!B:F,5,0)</f>
        <v>2559</v>
      </c>
      <c r="M8" s="8"/>
      <c r="N8" s="21">
        <f t="shared" si="0"/>
        <v>2559</v>
      </c>
      <c r="O8" s="44">
        <v>3061</v>
      </c>
      <c r="P8" s="44">
        <v>0</v>
      </c>
      <c r="Q8" s="44">
        <v>0</v>
      </c>
      <c r="R8" s="44">
        <v>0</v>
      </c>
      <c r="S8" s="44">
        <v>0</v>
      </c>
      <c r="T8" s="45">
        <v>0</v>
      </c>
      <c r="U8" s="45">
        <v>3061</v>
      </c>
      <c r="V8" s="45">
        <v>502</v>
      </c>
      <c r="W8" s="41">
        <v>0.83600130676249595</v>
      </c>
      <c r="X8" s="13"/>
      <c r="Y8" s="13"/>
    </row>
    <row r="9" spans="1:33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VLOOKUP(C:C,total251219111800!B:F,5,0)</f>
        <v>281</v>
      </c>
      <c r="M9" s="211">
        <v>1000</v>
      </c>
      <c r="N9" s="211">
        <v>1000</v>
      </c>
      <c r="O9" s="44">
        <v>5170</v>
      </c>
      <c r="P9" s="44">
        <v>0</v>
      </c>
      <c r="Q9" s="44">
        <v>0</v>
      </c>
      <c r="R9" s="44">
        <v>0</v>
      </c>
      <c r="S9" s="44">
        <v>200</v>
      </c>
      <c r="T9" s="45">
        <v>-200</v>
      </c>
      <c r="U9" s="45">
        <v>4970</v>
      </c>
      <c r="V9" s="45">
        <v>3970</v>
      </c>
      <c r="W9" s="41">
        <v>0.19342359767891681</v>
      </c>
      <c r="X9" s="13"/>
      <c r="Y9" s="13"/>
    </row>
    <row r="10" spans="1:33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VLOOKUP(C:C,total251219111800!B:F,5,0)</f>
        <v>4356</v>
      </c>
      <c r="M10" s="8"/>
      <c r="N10" s="21">
        <f t="shared" si="0"/>
        <v>4356</v>
      </c>
      <c r="O10" s="44">
        <v>2159</v>
      </c>
      <c r="P10" s="44">
        <v>13435</v>
      </c>
      <c r="Q10" s="44">
        <v>0</v>
      </c>
      <c r="R10" s="44">
        <v>0</v>
      </c>
      <c r="S10" s="44">
        <v>13175</v>
      </c>
      <c r="T10" s="45">
        <v>260</v>
      </c>
      <c r="U10" s="45">
        <v>-11016</v>
      </c>
      <c r="V10" s="45">
        <v>-15372</v>
      </c>
      <c r="W10" s="41">
        <v>0.27933820700269335</v>
      </c>
      <c r="X10" s="46"/>
      <c r="Y10" s="46"/>
    </row>
    <row r="11" spans="1:33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VLOOKUP(C:C,total251219111800!B:F,5,0)</f>
        <v>160</v>
      </c>
      <c r="M11" s="8"/>
      <c r="N11" s="21">
        <f t="shared" si="0"/>
        <v>160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-158</v>
      </c>
      <c r="W11" s="41">
        <v>80</v>
      </c>
      <c r="X11" s="46"/>
      <c r="Y11" s="46"/>
    </row>
    <row r="12" spans="1:33">
      <c r="A12" s="29" t="s">
        <v>1048</v>
      </c>
      <c r="B12" s="30" t="s">
        <v>356</v>
      </c>
      <c r="C12" s="7" t="s">
        <v>211</v>
      </c>
      <c r="D12" s="20" t="s">
        <v>1262</v>
      </c>
      <c r="E12" s="19" t="s">
        <v>212</v>
      </c>
      <c r="F12" s="19">
        <v>193</v>
      </c>
      <c r="G12" s="21">
        <v>1</v>
      </c>
      <c r="H12" s="21">
        <v>100</v>
      </c>
      <c r="I12" s="8">
        <f>VLOOKUP(C12,'202310-202403出荷数total2403220951'!B:F,5,0)</f>
        <v>43</v>
      </c>
      <c r="J12" s="203">
        <f>VLOOKUP(C12,'出荷数2307～2406total241008110618'!B:F,5,0)</f>
        <v>51</v>
      </c>
      <c r="K12" s="214">
        <f>VLOOKUP(C12,'出荷数2407-2506total250730101950'!B:F,5,0)</f>
        <v>12</v>
      </c>
      <c r="L12" s="203">
        <f>VLOOKUP(C:C,total251219111800!B:F,5,0)</f>
        <v>3</v>
      </c>
      <c r="M12" s="8"/>
      <c r="N12" s="21">
        <f t="shared" si="0"/>
        <v>3</v>
      </c>
      <c r="O12" s="44">
        <v>991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991</v>
      </c>
      <c r="V12" s="45">
        <v>988</v>
      </c>
      <c r="W12" s="41">
        <v>3.0272452068617556E-3</v>
      </c>
      <c r="X12" s="46"/>
      <c r="Y12" s="46"/>
    </row>
    <row r="13" spans="1:33">
      <c r="A13" s="29" t="s">
        <v>1049</v>
      </c>
      <c r="B13" s="30" t="s">
        <v>356</v>
      </c>
      <c r="C13" s="6" t="s">
        <v>152</v>
      </c>
      <c r="D13" s="20" t="s">
        <v>153</v>
      </c>
      <c r="E13" s="19"/>
      <c r="F13" s="19"/>
      <c r="G13" s="21">
        <v>6</v>
      </c>
      <c r="H13" s="21">
        <v>2364</v>
      </c>
      <c r="I13" s="8">
        <f>VLOOKUP(C13,'202310-202403出荷数total2403220951'!B:F,5,0)</f>
        <v>1052</v>
      </c>
      <c r="J13" s="203">
        <f>VLOOKUP(C13,'出荷数2307～2406total241008110618'!B:F,5,0)</f>
        <v>1711</v>
      </c>
      <c r="K13" s="214">
        <f>VLOOKUP(C13,'出荷数2407-2506total250730101950'!B:F,5,0)</f>
        <v>1026</v>
      </c>
      <c r="L13" s="203">
        <f>VLOOKUP(C:C,total251219111800!B:F,5,0)</f>
        <v>587</v>
      </c>
      <c r="M13" s="8"/>
      <c r="N13" s="21">
        <f t="shared" si="0"/>
        <v>587</v>
      </c>
      <c r="O13" s="44">
        <v>3513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3513</v>
      </c>
      <c r="V13" s="45">
        <v>2926</v>
      </c>
      <c r="W13" s="41">
        <v>0.16709365214916025</v>
      </c>
      <c r="X13" s="46"/>
      <c r="Y13" s="46"/>
    </row>
    <row r="14" spans="1:33">
      <c r="A14" s="29" t="s">
        <v>1050</v>
      </c>
      <c r="B14" s="30" t="s">
        <v>356</v>
      </c>
      <c r="C14" s="7" t="s">
        <v>217</v>
      </c>
      <c r="D14" s="20" t="s">
        <v>1262</v>
      </c>
      <c r="E14" s="19" t="s">
        <v>218</v>
      </c>
      <c r="F14" s="19">
        <v>0</v>
      </c>
      <c r="G14" s="21">
        <v>3</v>
      </c>
      <c r="H14" s="21">
        <v>363</v>
      </c>
      <c r="I14" s="8" t="e">
        <f>VLOOKUP(C14,'202310-202403出荷数total2403220951'!B:F,5,0)</f>
        <v>#N/A</v>
      </c>
      <c r="J14" s="203">
        <f>VLOOKUP(C14,'出荷数2307～2406total241008110618'!B:F,5,0)</f>
        <v>1</v>
      </c>
      <c r="K14" s="214">
        <f>VLOOKUP(C14,'出荷数2407-2506total250730101950'!B:F,5,0)</f>
        <v>7</v>
      </c>
      <c r="L14" s="203" t="e">
        <f>VLOOKUP(C:C,total251219111800!B:F,5,0)</f>
        <v>#N/A</v>
      </c>
      <c r="M14" s="8"/>
      <c r="N14" s="21">
        <v>0</v>
      </c>
      <c r="O14" s="44">
        <v>744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744</v>
      </c>
      <c r="V14" s="45">
        <v>744</v>
      </c>
      <c r="W14" s="41">
        <v>0</v>
      </c>
      <c r="X14" s="46"/>
      <c r="Y14" s="46"/>
    </row>
    <row r="15" spans="1:33">
      <c r="A15" s="29" t="s">
        <v>1051</v>
      </c>
      <c r="B15" s="30" t="s">
        <v>356</v>
      </c>
      <c r="C15" s="7" t="s">
        <v>2982</v>
      </c>
      <c r="D15" s="20" t="s">
        <v>1261</v>
      </c>
      <c r="E15" s="19" t="s">
        <v>216</v>
      </c>
      <c r="F15" s="19">
        <v>23</v>
      </c>
      <c r="G15" s="21">
        <v>4</v>
      </c>
      <c r="H15" s="21">
        <v>0</v>
      </c>
      <c r="I15" s="8">
        <f>VLOOKUP(C15,'202310-202403出荷数total2403220951'!B:F,5,0)</f>
        <v>1</v>
      </c>
      <c r="J15" s="203">
        <f>VLOOKUP(C15,'出荷数2307～2406total241008110618'!B:F,5,0)</f>
        <v>705</v>
      </c>
      <c r="K15" s="214">
        <f>VLOOKUP(C15,'出荷数2407-2506total250730101950'!B:F,5,0)</f>
        <v>1</v>
      </c>
      <c r="L15" s="203">
        <f>VLOOKUP(C:C,total251219111800!B:F,5,0)</f>
        <v>1</v>
      </c>
      <c r="M15" s="8"/>
      <c r="N15" s="21">
        <f t="shared" si="0"/>
        <v>1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0</v>
      </c>
      <c r="V15" s="45">
        <v>-1</v>
      </c>
      <c r="W15" s="41" t="e">
        <v>#DIV/0!</v>
      </c>
      <c r="X15" s="46"/>
      <c r="Y15" s="46"/>
    </row>
    <row r="16" spans="1:33">
      <c r="A16" s="29" t="s">
        <v>1052</v>
      </c>
      <c r="B16" s="30" t="s">
        <v>356</v>
      </c>
      <c r="C16" s="7" t="s">
        <v>1008</v>
      </c>
      <c r="D16" s="20" t="s">
        <v>1261</v>
      </c>
      <c r="E16" s="19" t="s">
        <v>218</v>
      </c>
      <c r="F16" s="19">
        <v>35</v>
      </c>
      <c r="G16" s="21">
        <v>26</v>
      </c>
      <c r="H16" s="21">
        <v>5</v>
      </c>
      <c r="I16" s="8">
        <f>VLOOKUP(C16,'202310-202403出荷数total2403220951'!B:F,5,0)</f>
        <v>3</v>
      </c>
      <c r="J16" s="203">
        <f>VLOOKUP(C16,'出荷数2307～2406total241008110618'!B:F,5,0)</f>
        <v>6</v>
      </c>
      <c r="K16" s="214">
        <f>VLOOKUP(C16,'出荷数2407-2506total250730101950'!B:F,5,0)</f>
        <v>3</v>
      </c>
      <c r="L16" s="203">
        <f>VLOOKUP(C:C,total251219111800!B:F,5,0)</f>
        <v>142</v>
      </c>
      <c r="M16" s="8"/>
      <c r="N16" s="21">
        <f t="shared" si="0"/>
        <v>142</v>
      </c>
      <c r="O16" s="44">
        <v>4414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4414</v>
      </c>
      <c r="V16" s="45">
        <v>4272</v>
      </c>
      <c r="W16" s="41">
        <v>3.2170367014046214E-2</v>
      </c>
      <c r="X16" s="46"/>
      <c r="Y16" s="46"/>
    </row>
    <row r="17" spans="1:27">
      <c r="A17" s="29" t="s">
        <v>1053</v>
      </c>
      <c r="B17" s="30" t="s">
        <v>356</v>
      </c>
      <c r="C17" s="6" t="s">
        <v>121</v>
      </c>
      <c r="D17" s="20" t="s">
        <v>120</v>
      </c>
      <c r="E17" s="19" t="s">
        <v>118</v>
      </c>
      <c r="F17" s="19">
        <v>33</v>
      </c>
      <c r="G17" s="21">
        <v>24</v>
      </c>
      <c r="H17" s="21">
        <v>2990</v>
      </c>
      <c r="I17" s="8">
        <f>VLOOKUP(C17,'202310-202403出荷数total2403220951'!B:F,5,0)</f>
        <v>66</v>
      </c>
      <c r="J17" s="203">
        <f>VLOOKUP(C17,'出荷数2307～2406total241008110618'!B:F,5,0)</f>
        <v>189</v>
      </c>
      <c r="K17" s="214">
        <f>VLOOKUP(C17,'出荷数2407-2506total250730101950'!B:F,5,0)</f>
        <v>97</v>
      </c>
      <c r="L17" s="203">
        <f>VLOOKUP(C:C,total251219111800!B:F,5,0)</f>
        <v>77</v>
      </c>
      <c r="M17" s="8"/>
      <c r="N17" s="21">
        <f t="shared" si="0"/>
        <v>77</v>
      </c>
      <c r="O17" s="44">
        <v>2106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2106</v>
      </c>
      <c r="V17" s="45">
        <v>2029</v>
      </c>
      <c r="W17" s="41">
        <v>3.6562203228869897E-2</v>
      </c>
      <c r="X17" s="46"/>
      <c r="Y17" s="46"/>
    </row>
    <row r="18" spans="1:27">
      <c r="A18" s="29" t="s">
        <v>1054</v>
      </c>
      <c r="B18" s="30" t="s">
        <v>356</v>
      </c>
      <c r="C18" s="17" t="s">
        <v>223</v>
      </c>
      <c r="D18" s="24" t="s">
        <v>224</v>
      </c>
      <c r="E18" s="23"/>
      <c r="F18" s="19">
        <v>149</v>
      </c>
      <c r="G18" s="21">
        <v>62</v>
      </c>
      <c r="H18" s="21">
        <v>132</v>
      </c>
      <c r="I18" s="8">
        <f>VLOOKUP(C18,'202310-202403出荷数total2403220951'!B:F,5,0)</f>
        <v>245</v>
      </c>
      <c r="J18" s="203">
        <f>VLOOKUP(C18,'出荷数2307～2406total241008110618'!B:F,5,0)</f>
        <v>322</v>
      </c>
      <c r="K18" s="214">
        <f>VLOOKUP(C18,'出荷数2407-2506total250730101950'!B:F,5,0)</f>
        <v>206</v>
      </c>
      <c r="L18" s="203">
        <f>VLOOKUP(C:C,total251219111800!B:F,5,0)</f>
        <v>17</v>
      </c>
      <c r="M18" s="8"/>
      <c r="N18" s="21">
        <f t="shared" si="0"/>
        <v>17</v>
      </c>
      <c r="O18" s="44">
        <v>2255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2255</v>
      </c>
      <c r="V18" s="45">
        <v>2238</v>
      </c>
      <c r="W18" s="41">
        <v>7.5388026607538803E-3</v>
      </c>
      <c r="X18" s="46" t="s">
        <v>4388</v>
      </c>
      <c r="Y18" s="46"/>
    </row>
    <row r="19" spans="1:27">
      <c r="A19" s="29" t="s">
        <v>1055</v>
      </c>
      <c r="B19" s="30" t="s">
        <v>356</v>
      </c>
      <c r="C19" s="6" t="s">
        <v>86</v>
      </c>
      <c r="D19" s="20" t="s">
        <v>84</v>
      </c>
      <c r="E19" s="19" t="s">
        <v>87</v>
      </c>
      <c r="F19" s="19">
        <v>228</v>
      </c>
      <c r="G19" s="21">
        <v>270</v>
      </c>
      <c r="H19" s="21">
        <v>231</v>
      </c>
      <c r="I19" s="8">
        <f>VLOOKUP(C19,'202310-202403出荷数total2403220951'!B:F,5,0)</f>
        <v>121</v>
      </c>
      <c r="J19" s="203">
        <f>VLOOKUP(C19,'出荷数2307～2406total241008110618'!B:F,5,0)</f>
        <v>177</v>
      </c>
      <c r="K19" s="214">
        <f>VLOOKUP(C19,'出荷数2407-2506total250730101950'!B:F,5,0)</f>
        <v>110</v>
      </c>
      <c r="L19" s="203">
        <f>VLOOKUP(C:C,total251219111800!B:F,5,0)</f>
        <v>53</v>
      </c>
      <c r="M19" s="8"/>
      <c r="N19" s="21">
        <f t="shared" si="0"/>
        <v>53</v>
      </c>
      <c r="O19" s="44">
        <v>8049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8049</v>
      </c>
      <c r="V19" s="45">
        <v>7996</v>
      </c>
      <c r="W19" s="41">
        <v>6.5846689029693132E-3</v>
      </c>
      <c r="X19" s="46"/>
      <c r="Y19" s="46"/>
    </row>
    <row r="20" spans="1:27">
      <c r="A20" s="29" t="s">
        <v>1056</v>
      </c>
      <c r="B20" s="30" t="s">
        <v>356</v>
      </c>
      <c r="C20" s="6" t="s">
        <v>154</v>
      </c>
      <c r="D20" s="20" t="s">
        <v>155</v>
      </c>
      <c r="E20" s="19"/>
      <c r="F20" s="19"/>
      <c r="G20" s="21">
        <v>128</v>
      </c>
      <c r="H20" s="21">
        <v>470</v>
      </c>
      <c r="I20" s="8">
        <f>VLOOKUP(C20,'202310-202403出荷数total2403220951'!B:F,5,0)</f>
        <v>149</v>
      </c>
      <c r="J20" s="203">
        <f>VLOOKUP(C20,'出荷数2307～2406total241008110618'!B:F,5,0)</f>
        <v>418</v>
      </c>
      <c r="K20" s="214">
        <f>VLOOKUP(C20,'出荷数2407-2506total250730101950'!B:F,5,0)</f>
        <v>818</v>
      </c>
      <c r="L20" s="203">
        <f>VLOOKUP(C:C,total251219111800!B:F,5,0)</f>
        <v>491</v>
      </c>
      <c r="M20" s="8"/>
      <c r="N20" s="21">
        <f t="shared" si="0"/>
        <v>491</v>
      </c>
      <c r="O20" s="44">
        <v>544</v>
      </c>
      <c r="P20" s="44">
        <v>197</v>
      </c>
      <c r="Q20" s="44">
        <v>0</v>
      </c>
      <c r="R20" s="44">
        <v>0</v>
      </c>
      <c r="S20" s="44">
        <v>197</v>
      </c>
      <c r="T20" s="45">
        <v>0</v>
      </c>
      <c r="U20" s="45">
        <v>347</v>
      </c>
      <c r="V20" s="45">
        <v>-144</v>
      </c>
      <c r="W20" s="41">
        <v>0.66261808367071529</v>
      </c>
      <c r="X20" s="46" t="s">
        <v>4398</v>
      </c>
      <c r="Y20" s="46"/>
    </row>
    <row r="21" spans="1:27">
      <c r="A21" s="29" t="s">
        <v>1057</v>
      </c>
      <c r="B21" s="30" t="s">
        <v>356</v>
      </c>
      <c r="C21" s="17" t="s">
        <v>168</v>
      </c>
      <c r="D21" s="24" t="s">
        <v>169</v>
      </c>
      <c r="E21" s="23"/>
      <c r="F21" s="19">
        <v>543</v>
      </c>
      <c r="G21" s="21">
        <v>321</v>
      </c>
      <c r="H21" s="21">
        <v>270</v>
      </c>
      <c r="I21" s="8">
        <f>VLOOKUP(C21,'202310-202403出荷数total2403220951'!B:F,5,0)</f>
        <v>73</v>
      </c>
      <c r="J21" s="203">
        <f>VLOOKUP(C21,'出荷数2307～2406total241008110618'!B:F,5,0)</f>
        <v>181</v>
      </c>
      <c r="K21" s="214">
        <f>VLOOKUP(C21,'出荷数2407-2506total250730101950'!B:F,5,0)</f>
        <v>277</v>
      </c>
      <c r="L21" s="203">
        <f>VLOOKUP(C:C,total251219111800!B:F,5,0)</f>
        <v>141</v>
      </c>
      <c r="M21" s="8"/>
      <c r="N21" s="21">
        <f t="shared" si="0"/>
        <v>141</v>
      </c>
      <c r="O21" s="44">
        <v>3091</v>
      </c>
      <c r="P21" s="44">
        <v>370</v>
      </c>
      <c r="Q21" s="44">
        <v>0</v>
      </c>
      <c r="R21" s="44">
        <v>0</v>
      </c>
      <c r="S21" s="44">
        <v>454</v>
      </c>
      <c r="T21" s="45">
        <v>-84</v>
      </c>
      <c r="U21" s="45">
        <v>2637</v>
      </c>
      <c r="V21" s="45">
        <v>2496</v>
      </c>
      <c r="W21" s="41">
        <v>4.0739670615429067E-2</v>
      </c>
      <c r="X21" s="46"/>
      <c r="Y21" s="46"/>
    </row>
    <row r="22" spans="1:27">
      <c r="A22" s="29" t="s">
        <v>1058</v>
      </c>
      <c r="B22" s="30" t="s">
        <v>356</v>
      </c>
      <c r="C22" s="6" t="s">
        <v>162</v>
      </c>
      <c r="D22" s="20" t="s">
        <v>355</v>
      </c>
      <c r="E22" s="19"/>
      <c r="F22" s="19">
        <v>904</v>
      </c>
      <c r="G22" s="21">
        <v>638</v>
      </c>
      <c r="H22" s="21">
        <v>81</v>
      </c>
      <c r="I22" s="8">
        <f>VLOOKUP(C22,'202310-202403出荷数total2403220951'!B:F,5,0)</f>
        <v>2</v>
      </c>
      <c r="J22" s="203">
        <f>VLOOKUP(C22,'出荷数2307～2406total241008110618'!B:F,5,0)</f>
        <v>904</v>
      </c>
      <c r="K22" s="214">
        <f>VLOOKUP(C22,'出荷数2407-2506total250730101950'!B:F,5,0)</f>
        <v>25</v>
      </c>
      <c r="L22" s="203">
        <f>VLOOKUP(C:C,total251219111800!B:F,5,0)</f>
        <v>2</v>
      </c>
      <c r="M22" s="8"/>
      <c r="N22" s="21">
        <f t="shared" si="0"/>
        <v>2</v>
      </c>
      <c r="O22" s="44">
        <v>6860</v>
      </c>
      <c r="P22" s="44">
        <v>0</v>
      </c>
      <c r="Q22" s="44">
        <v>0</v>
      </c>
      <c r="R22" s="44">
        <v>0</v>
      </c>
      <c r="S22" s="44">
        <v>0</v>
      </c>
      <c r="T22" s="45">
        <v>0</v>
      </c>
      <c r="U22" s="45">
        <v>6860</v>
      </c>
      <c r="V22" s="45">
        <v>6858</v>
      </c>
      <c r="W22" s="41">
        <v>2.9154518950437317E-4</v>
      </c>
      <c r="X22" s="46"/>
      <c r="Y22" s="46"/>
    </row>
    <row r="23" spans="1:27">
      <c r="A23" s="29" t="s">
        <v>1059</v>
      </c>
      <c r="B23" s="30" t="s">
        <v>356</v>
      </c>
      <c r="C23" s="6" t="s">
        <v>137</v>
      </c>
      <c r="D23" s="20" t="s">
        <v>138</v>
      </c>
      <c r="E23" s="19"/>
      <c r="F23" s="19">
        <v>1137</v>
      </c>
      <c r="G23" s="21">
        <v>270</v>
      </c>
      <c r="H23" s="21">
        <v>272</v>
      </c>
      <c r="I23" s="8">
        <f>VLOOKUP(C23,'202310-202403出荷数total2403220951'!B:F,5,0)</f>
        <v>153</v>
      </c>
      <c r="J23" s="203">
        <f>VLOOKUP(C23,'出荷数2307～2406total241008110618'!B:F,5,0)</f>
        <v>657</v>
      </c>
      <c r="K23" s="214">
        <f>VLOOKUP(C23,'出荷数2407-2506total250730101950'!B:F,5,0)</f>
        <v>101</v>
      </c>
      <c r="L23" s="203">
        <f>VLOOKUP(C:C,total251219111800!B:F,5,0)</f>
        <v>88</v>
      </c>
      <c r="M23" s="8"/>
      <c r="N23" s="21">
        <f t="shared" si="0"/>
        <v>88</v>
      </c>
      <c r="O23" s="44">
        <v>1775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1775</v>
      </c>
      <c r="V23" s="45">
        <v>1687</v>
      </c>
      <c r="W23" s="41">
        <v>4.9577464788732394E-2</v>
      </c>
      <c r="X23" s="46"/>
      <c r="Y23" s="46"/>
    </row>
    <row r="24" spans="1:27">
      <c r="A24" s="29" t="s">
        <v>1060</v>
      </c>
      <c r="B24" s="30" t="s">
        <v>356</v>
      </c>
      <c r="C24" s="17" t="s">
        <v>42</v>
      </c>
      <c r="D24" s="24" t="s">
        <v>43</v>
      </c>
      <c r="E24" s="23"/>
      <c r="F24" s="19">
        <v>787</v>
      </c>
      <c r="G24" s="21">
        <v>450</v>
      </c>
      <c r="H24" s="21">
        <v>417</v>
      </c>
      <c r="I24" s="213">
        <f>VLOOKUP(C24,'202310-202403出荷数total2403220951'!B:F,5,0)</f>
        <v>450</v>
      </c>
      <c r="J24" s="203">
        <f>VLOOKUP(C24,'出荷数2307～2406total241008110618'!B:F,5,0)</f>
        <v>550</v>
      </c>
      <c r="K24" s="214">
        <f>VLOOKUP(C24,'出荷数2407-2506total250730101950'!B:F,5,0)</f>
        <v>160</v>
      </c>
      <c r="L24" s="203">
        <f>VLOOKUP(C:C,total251219111800!B:F,5,0)</f>
        <v>89</v>
      </c>
      <c r="M24" s="8"/>
      <c r="N24" s="21">
        <f t="shared" si="0"/>
        <v>89</v>
      </c>
      <c r="O24" s="44">
        <v>3682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3682</v>
      </c>
      <c r="V24" s="45">
        <v>3593</v>
      </c>
      <c r="W24" s="41">
        <v>2.4171645844649647E-2</v>
      </c>
      <c r="X24" s="46"/>
      <c r="Y24" s="46"/>
    </row>
    <row r="25" spans="1:27">
      <c r="A25" s="29" t="s">
        <v>1061</v>
      </c>
      <c r="B25" s="30" t="s">
        <v>356</v>
      </c>
      <c r="C25" s="7" t="s">
        <v>213</v>
      </c>
      <c r="D25" s="20" t="s">
        <v>1262</v>
      </c>
      <c r="E25" s="19" t="s">
        <v>214</v>
      </c>
      <c r="F25" s="19">
        <v>13</v>
      </c>
      <c r="G25" s="21">
        <v>4</v>
      </c>
      <c r="H25" s="21">
        <v>8</v>
      </c>
      <c r="I25" s="8">
        <f>VLOOKUP(C25,'202310-202403出荷数total2403220951'!B:F,5,0)</f>
        <v>1</v>
      </c>
      <c r="J25" s="203">
        <f>VLOOKUP(C25,'出荷数2307～2406total241008110618'!B:F,5,0)</f>
        <v>4</v>
      </c>
      <c r="K25" s="214">
        <f>VLOOKUP(C25,'出荷数2407-2506total250730101950'!B:F,5,0)</f>
        <v>6</v>
      </c>
      <c r="L25" s="203" t="e">
        <f>VLOOKUP(C:C,total251219111800!B:F,5,0)</f>
        <v>#N/A</v>
      </c>
      <c r="M25" s="8"/>
      <c r="N25" s="21">
        <v>0</v>
      </c>
      <c r="O25" s="44">
        <v>24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24</v>
      </c>
      <c r="V25" s="45">
        <v>24</v>
      </c>
      <c r="W25" s="41">
        <v>0</v>
      </c>
      <c r="X25" s="46"/>
      <c r="Y25" s="46"/>
    </row>
    <row r="26" spans="1:27">
      <c r="A26" s="29" t="s">
        <v>1062</v>
      </c>
      <c r="B26" s="30" t="s">
        <v>356</v>
      </c>
      <c r="C26" s="6" t="s">
        <v>110</v>
      </c>
      <c r="D26" s="20" t="s">
        <v>111</v>
      </c>
      <c r="E26" s="19"/>
      <c r="F26" s="19">
        <v>1809</v>
      </c>
      <c r="G26" s="21">
        <v>790</v>
      </c>
      <c r="H26" s="21">
        <v>1042</v>
      </c>
      <c r="I26" s="8">
        <f>VLOOKUP(C26,'202310-202403出荷数total2403220951'!B:F,5,0)</f>
        <v>164</v>
      </c>
      <c r="J26" s="203">
        <f>VLOOKUP(C26,'出荷数2307～2406total241008110618'!B:F,5,0)</f>
        <v>312</v>
      </c>
      <c r="K26" s="214">
        <f>VLOOKUP(C26,'出荷数2407-2506total250730101950'!B:F,5,0)</f>
        <v>454</v>
      </c>
      <c r="L26" s="203">
        <f>VLOOKUP(C:C,total251219111800!B:F,5,0)</f>
        <v>168</v>
      </c>
      <c r="M26" s="8"/>
      <c r="N26" s="21">
        <f t="shared" si="0"/>
        <v>168</v>
      </c>
      <c r="O26" s="44">
        <v>5678</v>
      </c>
      <c r="P26" s="44">
        <v>200</v>
      </c>
      <c r="Q26" s="44">
        <v>0</v>
      </c>
      <c r="R26" s="44">
        <v>0</v>
      </c>
      <c r="S26" s="44">
        <v>200</v>
      </c>
      <c r="T26" s="45">
        <v>0</v>
      </c>
      <c r="U26" s="45">
        <v>5478</v>
      </c>
      <c r="V26" s="45">
        <v>5310</v>
      </c>
      <c r="W26" s="41">
        <v>2.8581150051037767E-2</v>
      </c>
      <c r="X26" s="46"/>
      <c r="Y26" s="46"/>
    </row>
    <row r="27" spans="1:27" s="152" customFormat="1">
      <c r="A27" s="144" t="s">
        <v>1063</v>
      </c>
      <c r="B27" s="145" t="s">
        <v>356</v>
      </c>
      <c r="C27" s="153" t="s">
        <v>170</v>
      </c>
      <c r="D27" s="154" t="s">
        <v>171</v>
      </c>
      <c r="E27" s="153"/>
      <c r="F27" s="146">
        <v>549</v>
      </c>
      <c r="G27" s="148">
        <v>303</v>
      </c>
      <c r="H27" s="148">
        <v>236</v>
      </c>
      <c r="I27" s="8">
        <f>VLOOKUP(C27,'202310-202403出荷数total2403220951'!B:F,5,0)</f>
        <v>241</v>
      </c>
      <c r="J27" s="203">
        <f>VLOOKUP(C27,'出荷数2307～2406total241008110618'!B:F,5,0)</f>
        <v>358</v>
      </c>
      <c r="K27" s="214">
        <f>VLOOKUP(C27,'出荷数2407-2506total250730101950'!B:F,5,0)</f>
        <v>392</v>
      </c>
      <c r="L27" s="203">
        <f>VLOOKUP(C:C,total251219111800!B:F,5,0)</f>
        <v>29</v>
      </c>
      <c r="M27" s="8"/>
      <c r="N27" s="21">
        <f t="shared" si="0"/>
        <v>29</v>
      </c>
      <c r="O27" s="148">
        <v>1916</v>
      </c>
      <c r="P27" s="148">
        <v>0</v>
      </c>
      <c r="Q27" s="44">
        <v>0</v>
      </c>
      <c r="R27" s="148">
        <v>0</v>
      </c>
      <c r="S27" s="148">
        <v>0</v>
      </c>
      <c r="T27" s="149">
        <v>0</v>
      </c>
      <c r="U27" s="149">
        <v>1916</v>
      </c>
      <c r="V27" s="149">
        <v>1887</v>
      </c>
      <c r="W27" s="150">
        <v>1.5135699373695199E-2</v>
      </c>
      <c r="X27" s="151"/>
      <c r="Y27" s="151"/>
      <c r="Z27" s="191"/>
      <c r="AA27" s="191"/>
    </row>
    <row r="28" spans="1:27">
      <c r="A28" s="29" t="s">
        <v>1064</v>
      </c>
      <c r="B28" s="30" t="s">
        <v>356</v>
      </c>
      <c r="C28" s="7" t="s">
        <v>196</v>
      </c>
      <c r="D28" s="20" t="s">
        <v>197</v>
      </c>
      <c r="E28" s="20" t="s">
        <v>198</v>
      </c>
      <c r="F28" s="19">
        <v>1160</v>
      </c>
      <c r="G28" s="21">
        <v>148</v>
      </c>
      <c r="H28" s="21">
        <v>651</v>
      </c>
      <c r="I28" s="8">
        <f>VLOOKUP(C28,'202310-202403出荷数total2403220951'!B:F,5,0)</f>
        <v>60</v>
      </c>
      <c r="J28" s="203">
        <f>VLOOKUP(C28,'出荷数2307～2406total241008110618'!B:F,5,0)</f>
        <v>125</v>
      </c>
      <c r="K28" s="214">
        <f>VLOOKUP(C28,'出荷数2407-2506total250730101950'!B:F,5,0)</f>
        <v>265</v>
      </c>
      <c r="L28" s="203">
        <f>VLOOKUP(C:C,total251219111800!B:F,5,0)</f>
        <v>38</v>
      </c>
      <c r="M28" s="211">
        <v>500</v>
      </c>
      <c r="N28" s="211">
        <v>500</v>
      </c>
      <c r="O28" s="44">
        <v>2297</v>
      </c>
      <c r="P28" s="44">
        <v>0</v>
      </c>
      <c r="Q28" s="44">
        <v>0</v>
      </c>
      <c r="R28" s="44">
        <v>0</v>
      </c>
      <c r="S28" s="44">
        <v>0</v>
      </c>
      <c r="T28" s="45">
        <v>0</v>
      </c>
      <c r="U28" s="45">
        <v>2297</v>
      </c>
      <c r="V28" s="45">
        <v>1797</v>
      </c>
      <c r="W28" s="41">
        <v>0.21767522855898999</v>
      </c>
      <c r="X28" s="46"/>
      <c r="Y28" s="46"/>
    </row>
    <row r="29" spans="1:27" s="152" customFormat="1" ht="15.75">
      <c r="A29" s="144" t="s">
        <v>1065</v>
      </c>
      <c r="B29" s="145" t="s">
        <v>356</v>
      </c>
      <c r="C29" s="146" t="s">
        <v>192</v>
      </c>
      <c r="D29" s="147" t="s">
        <v>190</v>
      </c>
      <c r="E29" s="146" t="s">
        <v>193</v>
      </c>
      <c r="F29" s="146">
        <v>935</v>
      </c>
      <c r="G29" s="148">
        <v>77</v>
      </c>
      <c r="H29" s="148">
        <v>731</v>
      </c>
      <c r="I29" s="8">
        <f>VLOOKUP(C29,'202310-202403出荷数total2403220951'!B:F,5,0)</f>
        <v>163</v>
      </c>
      <c r="J29" s="203">
        <f>VLOOKUP(C29,'出荷数2307～2406total241008110618'!B:F,5,0)</f>
        <v>235</v>
      </c>
      <c r="K29" s="214">
        <f>VLOOKUP(C29,'出荷数2407-2506total250730101950'!B:F,5,0)</f>
        <v>20</v>
      </c>
      <c r="L29" s="203">
        <f>VLOOKUP(C:C,total251219111800!B:F,5,0)</f>
        <v>2</v>
      </c>
      <c r="M29" s="8"/>
      <c r="N29" s="21">
        <f t="shared" si="0"/>
        <v>2</v>
      </c>
      <c r="O29" s="148">
        <v>5</v>
      </c>
      <c r="P29" s="148">
        <v>0</v>
      </c>
      <c r="Q29" s="44">
        <v>0</v>
      </c>
      <c r="R29" s="148">
        <v>0</v>
      </c>
      <c r="S29" s="148">
        <v>0</v>
      </c>
      <c r="T29" s="149">
        <v>0</v>
      </c>
      <c r="U29" s="149">
        <v>5</v>
      </c>
      <c r="V29" s="149">
        <v>3</v>
      </c>
      <c r="W29" s="150">
        <v>0.4</v>
      </c>
      <c r="X29" s="151"/>
      <c r="Y29" s="151"/>
    </row>
    <row r="30" spans="1:27">
      <c r="A30" s="29" t="s">
        <v>1066</v>
      </c>
      <c r="B30" s="30" t="s">
        <v>356</v>
      </c>
      <c r="C30" s="6" t="s">
        <v>177</v>
      </c>
      <c r="D30" s="20" t="s">
        <v>178</v>
      </c>
      <c r="E30" s="19" t="s">
        <v>179</v>
      </c>
      <c r="F30" s="19">
        <v>224</v>
      </c>
      <c r="G30" s="21">
        <v>198</v>
      </c>
      <c r="H30" s="21">
        <v>230</v>
      </c>
      <c r="I30" s="8">
        <f>VLOOKUP(C30,'202310-202403出荷数total2403220951'!B:F,5,0)</f>
        <v>91</v>
      </c>
      <c r="J30" s="203">
        <f>VLOOKUP(C30,'出荷数2307～2406total241008110618'!B:F,5,0)</f>
        <v>168</v>
      </c>
      <c r="K30" s="214">
        <f>VLOOKUP(C30,'出荷数2407-2506total250730101950'!B:F,5,0)</f>
        <v>52</v>
      </c>
      <c r="L30" s="203">
        <f>VLOOKUP(C:C,total251219111800!B:F,5,0)</f>
        <v>28</v>
      </c>
      <c r="M30" s="8"/>
      <c r="N30" s="21">
        <f t="shared" si="0"/>
        <v>28</v>
      </c>
      <c r="O30" s="44">
        <v>915</v>
      </c>
      <c r="P30" s="44">
        <v>0</v>
      </c>
      <c r="Q30" s="44">
        <v>0</v>
      </c>
      <c r="R30" s="44">
        <v>0</v>
      </c>
      <c r="S30" s="44">
        <v>0</v>
      </c>
      <c r="T30" s="45">
        <v>0</v>
      </c>
      <c r="U30" s="45">
        <v>915</v>
      </c>
      <c r="V30" s="45">
        <v>887</v>
      </c>
      <c r="W30" s="41">
        <v>3.0601092896174863E-2</v>
      </c>
      <c r="X30" s="46"/>
      <c r="Y30" s="46"/>
    </row>
    <row r="31" spans="1:27">
      <c r="A31" s="29" t="s">
        <v>1067</v>
      </c>
      <c r="B31" s="30" t="s">
        <v>356</v>
      </c>
      <c r="C31" s="6" t="s">
        <v>141</v>
      </c>
      <c r="D31" s="20" t="s">
        <v>142</v>
      </c>
      <c r="E31" s="19" t="s">
        <v>143</v>
      </c>
      <c r="F31" s="19">
        <v>714</v>
      </c>
      <c r="G31" s="21">
        <v>368</v>
      </c>
      <c r="H31" s="21">
        <v>496</v>
      </c>
      <c r="I31" s="8">
        <f>VLOOKUP(C31,'202310-202403出荷数total2403220951'!B:F,5,0)</f>
        <v>150</v>
      </c>
      <c r="J31" s="203">
        <f>VLOOKUP(C31,'出荷数2307～2406total241008110618'!B:F,5,0)</f>
        <v>247</v>
      </c>
      <c r="K31" s="214">
        <f>VLOOKUP(C31,'出荷数2407-2506total250730101950'!B:F,5,0)</f>
        <v>43</v>
      </c>
      <c r="L31" s="203">
        <f>VLOOKUP(C:C,total251219111800!B:F,5,0)</f>
        <v>29</v>
      </c>
      <c r="M31" s="8"/>
      <c r="N31" s="21">
        <f t="shared" si="0"/>
        <v>29</v>
      </c>
      <c r="O31" s="44">
        <v>1945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1945</v>
      </c>
      <c r="V31" s="45">
        <v>1916</v>
      </c>
      <c r="W31" s="41">
        <v>1.4910025706940874E-2</v>
      </c>
      <c r="X31" s="46"/>
      <c r="Y31" s="46"/>
    </row>
    <row r="32" spans="1:27">
      <c r="A32" s="29" t="s">
        <v>1068</v>
      </c>
      <c r="B32" s="30" t="s">
        <v>356</v>
      </c>
      <c r="C32" s="6" t="s">
        <v>107</v>
      </c>
      <c r="D32" s="20" t="s">
        <v>105</v>
      </c>
      <c r="E32" s="19" t="s">
        <v>87</v>
      </c>
      <c r="F32" s="19">
        <v>1116</v>
      </c>
      <c r="G32" s="21">
        <v>928</v>
      </c>
      <c r="H32" s="21">
        <v>1098</v>
      </c>
      <c r="I32" s="8">
        <f>VLOOKUP(C32,'202310-202403出荷数total2403220951'!B:F,5,0)</f>
        <v>427</v>
      </c>
      <c r="J32" s="203">
        <f>VLOOKUP(C32,'出荷数2307～2406total241008110618'!B:F,5,0)</f>
        <v>1008</v>
      </c>
      <c r="K32" s="214">
        <f>VLOOKUP(C32,'出荷数2407-2506total250730101950'!B:F,5,0)</f>
        <v>854</v>
      </c>
      <c r="L32" s="203">
        <f>VLOOKUP(C:C,total251219111800!B:F,5,0)</f>
        <v>345</v>
      </c>
      <c r="M32" s="8"/>
      <c r="N32" s="211">
        <v>41</v>
      </c>
      <c r="O32" s="44">
        <v>3036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3036</v>
      </c>
      <c r="V32" s="45">
        <v>2995</v>
      </c>
      <c r="W32" s="41">
        <v>1.3504611330698288E-2</v>
      </c>
      <c r="X32" s="46"/>
      <c r="Y32" s="46"/>
    </row>
    <row r="33" spans="1:27">
      <c r="A33" s="29" t="s">
        <v>1069</v>
      </c>
      <c r="B33" s="30" t="s">
        <v>356</v>
      </c>
      <c r="C33" s="7" t="s">
        <v>156</v>
      </c>
      <c r="D33" s="20" t="s">
        <v>157</v>
      </c>
      <c r="E33" s="19"/>
      <c r="F33" s="19">
        <v>120</v>
      </c>
      <c r="G33" s="21">
        <v>98</v>
      </c>
      <c r="H33" s="21">
        <v>141</v>
      </c>
      <c r="I33" s="8">
        <f>VLOOKUP(C33,'202310-202403出荷数total2403220951'!B:F,5,0)</f>
        <v>41</v>
      </c>
      <c r="J33" s="203">
        <f>VLOOKUP(C33,'出荷数2307～2406total241008110618'!B:F,5,0)</f>
        <v>89</v>
      </c>
      <c r="K33" s="214">
        <f>VLOOKUP(C33,'出荷数2407-2506total250730101950'!B:F,5,0)</f>
        <v>92</v>
      </c>
      <c r="L33" s="203">
        <f>VLOOKUP(C:C,total251219111800!B:F,5,0)</f>
        <v>49</v>
      </c>
      <c r="M33" s="8"/>
      <c r="N33" s="21">
        <f t="shared" si="0"/>
        <v>49</v>
      </c>
      <c r="O33" s="44">
        <v>315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315</v>
      </c>
      <c r="V33" s="45">
        <v>266</v>
      </c>
      <c r="W33" s="41">
        <v>0.15555555555555556</v>
      </c>
      <c r="X33" s="46"/>
      <c r="Y33" s="46"/>
    </row>
    <row r="34" spans="1:27">
      <c r="A34" s="29" t="s">
        <v>1070</v>
      </c>
      <c r="B34" s="30" t="s">
        <v>356</v>
      </c>
      <c r="C34" s="7" t="s">
        <v>158</v>
      </c>
      <c r="D34" s="20" t="s">
        <v>159</v>
      </c>
      <c r="E34" s="19"/>
      <c r="F34" s="19">
        <v>1030</v>
      </c>
      <c r="G34" s="21">
        <v>390</v>
      </c>
      <c r="H34" s="21">
        <v>221</v>
      </c>
      <c r="I34" s="8">
        <f>VLOOKUP(C34,'202310-202403出荷数total2403220951'!B:F,5,0)</f>
        <v>53</v>
      </c>
      <c r="J34" s="203">
        <f>VLOOKUP(C34,'出荷数2307～2406total241008110618'!B:F,5,0)</f>
        <v>103</v>
      </c>
      <c r="K34" s="214">
        <f>VLOOKUP(C34,'出荷数2407-2506total250730101950'!B:F,5,0)</f>
        <v>224</v>
      </c>
      <c r="L34" s="203">
        <f>VLOOKUP(C:C,total251219111800!B:F,5,0)</f>
        <v>45</v>
      </c>
      <c r="M34" s="8"/>
      <c r="N34" s="21">
        <f t="shared" si="0"/>
        <v>45</v>
      </c>
      <c r="O34" s="44">
        <v>2075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2075</v>
      </c>
      <c r="V34" s="45">
        <v>2030</v>
      </c>
      <c r="W34" s="41">
        <v>2.1686746987951807E-2</v>
      </c>
      <c r="X34" s="46"/>
      <c r="Y34" s="46"/>
    </row>
    <row r="35" spans="1:27">
      <c r="A35" s="29" t="s">
        <v>1071</v>
      </c>
      <c r="B35" s="30" t="s">
        <v>356</v>
      </c>
      <c r="C35" s="6" t="s">
        <v>122</v>
      </c>
      <c r="D35" s="20" t="s">
        <v>123</v>
      </c>
      <c r="E35" s="19"/>
      <c r="F35" s="19">
        <v>1322</v>
      </c>
      <c r="G35" s="21">
        <v>1075</v>
      </c>
      <c r="H35" s="21">
        <v>946</v>
      </c>
      <c r="I35" s="8">
        <f>VLOOKUP(C35,'202310-202403出荷数total2403220951'!B:F,5,0)</f>
        <v>348</v>
      </c>
      <c r="J35" s="203">
        <f>VLOOKUP(C35,'出荷数2307～2406total241008110618'!B:F,5,0)</f>
        <v>766</v>
      </c>
      <c r="K35" s="214">
        <f>VLOOKUP(C35,'出荷数2407-2506total250730101950'!B:F,5,0)</f>
        <v>1074</v>
      </c>
      <c r="L35" s="203">
        <f>VLOOKUP(C:C,total251219111800!B:F,5,0)</f>
        <v>327</v>
      </c>
      <c r="M35" s="8"/>
      <c r="N35" s="21">
        <f t="shared" si="0"/>
        <v>327</v>
      </c>
      <c r="O35" s="44">
        <v>3483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3483</v>
      </c>
      <c r="V35" s="45">
        <v>3156</v>
      </c>
      <c r="W35" s="41">
        <v>9.3884582256675286E-2</v>
      </c>
      <c r="X35" s="46"/>
      <c r="Y35" s="46"/>
    </row>
    <row r="36" spans="1:27">
      <c r="A36" s="29" t="s">
        <v>1072</v>
      </c>
      <c r="B36" s="30" t="s">
        <v>356</v>
      </c>
      <c r="C36" s="17" t="s">
        <v>44</v>
      </c>
      <c r="D36" s="24" t="s">
        <v>45</v>
      </c>
      <c r="E36" s="23"/>
      <c r="F36" s="19">
        <v>1781</v>
      </c>
      <c r="G36" s="21">
        <v>1472</v>
      </c>
      <c r="H36" s="21">
        <v>1360</v>
      </c>
      <c r="I36" s="213">
        <f>VLOOKUP(C36,'202310-202403出荷数total2403220951'!B:F,5,0)</f>
        <v>3651</v>
      </c>
      <c r="J36" s="203">
        <f>VLOOKUP(C36,'出荷数2307～2406total241008110618'!B:F,5,0)</f>
        <v>4452</v>
      </c>
      <c r="K36" s="214">
        <f>VLOOKUP(C36,'出荷数2407-2506total250730101950'!B:F,5,0)</f>
        <v>4054</v>
      </c>
      <c r="L36" s="203">
        <f>VLOOKUP(C:C,total251219111800!B:F,5,0)</f>
        <v>524</v>
      </c>
      <c r="M36" s="8"/>
      <c r="N36" s="21">
        <f t="shared" si="0"/>
        <v>524</v>
      </c>
      <c r="O36" s="44">
        <v>12988</v>
      </c>
      <c r="P36" s="44">
        <v>0</v>
      </c>
      <c r="Q36" s="44">
        <v>100</v>
      </c>
      <c r="R36" s="44">
        <v>0</v>
      </c>
      <c r="S36" s="44">
        <v>0</v>
      </c>
      <c r="T36" s="45">
        <v>0</v>
      </c>
      <c r="U36" s="45">
        <v>13088</v>
      </c>
      <c r="V36" s="45">
        <v>12564</v>
      </c>
      <c r="W36" s="41">
        <v>4.0344933785032337E-2</v>
      </c>
      <c r="X36" s="46"/>
      <c r="Y36" s="46"/>
    </row>
    <row r="37" spans="1:27">
      <c r="A37" s="29" t="s">
        <v>1073</v>
      </c>
      <c r="B37" s="30" t="s">
        <v>356</v>
      </c>
      <c r="C37" s="6" t="s">
        <v>184</v>
      </c>
      <c r="D37" s="20" t="s">
        <v>185</v>
      </c>
      <c r="E37" s="19" t="s">
        <v>186</v>
      </c>
      <c r="F37" s="19">
        <v>1210</v>
      </c>
      <c r="G37" s="21">
        <v>214</v>
      </c>
      <c r="H37" s="21">
        <v>13</v>
      </c>
      <c r="I37" s="8">
        <f>VLOOKUP(C37,'202310-202403出荷数total2403220951'!B:F,5,0)</f>
        <v>75</v>
      </c>
      <c r="J37" s="203">
        <f>VLOOKUP(C37,'出荷数2307～2406total241008110618'!B:F,5,0)</f>
        <v>79</v>
      </c>
      <c r="K37" s="214">
        <f>VLOOKUP(C37,'出荷数2407-2506total250730101950'!B:F,5,0)</f>
        <v>1</v>
      </c>
      <c r="L37" s="203">
        <f>VLOOKUP(C:C,total251219111800!B:F,5,0)</f>
        <v>3</v>
      </c>
      <c r="M37" s="8"/>
      <c r="N37" s="21">
        <f t="shared" si="0"/>
        <v>3</v>
      </c>
      <c r="O37" s="44">
        <v>875</v>
      </c>
      <c r="P37" s="44">
        <v>0</v>
      </c>
      <c r="Q37" s="44">
        <v>0</v>
      </c>
      <c r="R37" s="44">
        <v>0</v>
      </c>
      <c r="S37" s="44">
        <v>0</v>
      </c>
      <c r="T37" s="45">
        <v>0</v>
      </c>
      <c r="U37" s="45">
        <v>875</v>
      </c>
      <c r="V37" s="45">
        <v>872</v>
      </c>
      <c r="W37" s="41">
        <v>3.4285714285714284E-3</v>
      </c>
      <c r="X37" s="46"/>
      <c r="Y37" s="46"/>
    </row>
    <row r="38" spans="1:27">
      <c r="A38" s="29" t="s">
        <v>1074</v>
      </c>
      <c r="B38" s="30" t="s">
        <v>356</v>
      </c>
      <c r="C38" s="7" t="s">
        <v>1006</v>
      </c>
      <c r="D38" s="20" t="s">
        <v>1261</v>
      </c>
      <c r="E38" s="19" t="s">
        <v>214</v>
      </c>
      <c r="F38" s="19">
        <v>271</v>
      </c>
      <c r="G38" s="21">
        <v>200</v>
      </c>
      <c r="H38" s="21">
        <v>124</v>
      </c>
      <c r="I38" s="8">
        <f>VLOOKUP(C38,'202310-202403出荷数total2403220951'!B:F,5,0)</f>
        <v>63</v>
      </c>
      <c r="J38" s="203">
        <f>VLOOKUP(C38,'出荷数2307～2406total241008110618'!B:F,5,0)</f>
        <v>93</v>
      </c>
      <c r="K38" s="214">
        <f>VLOOKUP(C38,'出荷数2407-2506total250730101950'!B:F,5,0)</f>
        <v>14</v>
      </c>
      <c r="L38" s="203">
        <f>VLOOKUP(C:C,total251219111800!B:F,5,0)</f>
        <v>140</v>
      </c>
      <c r="M38" s="8"/>
      <c r="N38" s="21">
        <f t="shared" si="0"/>
        <v>140</v>
      </c>
      <c r="O38" s="44">
        <v>798</v>
      </c>
      <c r="P38" s="44">
        <v>0</v>
      </c>
      <c r="Q38" s="44">
        <v>0</v>
      </c>
      <c r="R38" s="44">
        <v>0</v>
      </c>
      <c r="S38" s="44">
        <v>0</v>
      </c>
      <c r="T38" s="45">
        <v>0</v>
      </c>
      <c r="U38" s="45">
        <v>798</v>
      </c>
      <c r="V38" s="45">
        <v>658</v>
      </c>
      <c r="W38" s="41">
        <v>0.17543859649122806</v>
      </c>
      <c r="X38" s="46"/>
      <c r="Y38" s="46"/>
    </row>
    <row r="39" spans="1:27" s="152" customFormat="1">
      <c r="A39" s="144" t="s">
        <v>1075</v>
      </c>
      <c r="B39" s="145" t="s">
        <v>356</v>
      </c>
      <c r="C39" s="147" t="s">
        <v>209</v>
      </c>
      <c r="D39" s="147" t="s">
        <v>210</v>
      </c>
      <c r="E39" s="146"/>
      <c r="F39" s="146"/>
      <c r="G39" s="148">
        <v>9</v>
      </c>
      <c r="H39" s="148">
        <v>1109</v>
      </c>
      <c r="I39" s="8" t="e">
        <f>VLOOKUP(C39,'202310-202403出荷数total2403220951'!B:F,5,0)</f>
        <v>#N/A</v>
      </c>
      <c r="J39" s="203" t="e">
        <f>VLOOKUP(C39,'出荷数2307～2406total241008110618'!B:F,5,0)</f>
        <v>#N/A</v>
      </c>
      <c r="K39" s="214" t="e">
        <f>VLOOKUP(C39,'出荷数2407-2506total250730101950'!B:F,5,0)</f>
        <v>#N/A</v>
      </c>
      <c r="L39" s="203" t="e">
        <f>VLOOKUP(C:C,total251219111800!B:F,5,0)</f>
        <v>#N/A</v>
      </c>
      <c r="M39" s="211">
        <v>470</v>
      </c>
      <c r="N39" s="211">
        <v>470</v>
      </c>
      <c r="O39" s="148">
        <v>106</v>
      </c>
      <c r="P39" s="148">
        <v>0</v>
      </c>
      <c r="Q39" s="44">
        <v>0</v>
      </c>
      <c r="R39" s="148">
        <v>0</v>
      </c>
      <c r="S39" s="148">
        <v>0</v>
      </c>
      <c r="T39" s="149">
        <v>0</v>
      </c>
      <c r="U39" s="149">
        <v>106</v>
      </c>
      <c r="V39" s="149">
        <v>-364</v>
      </c>
      <c r="W39" s="150">
        <v>4.4339622641509431</v>
      </c>
      <c r="X39" s="151"/>
      <c r="Y39" s="151"/>
      <c r="Z39" s="191"/>
      <c r="AA39" s="191"/>
    </row>
    <row r="40" spans="1:27">
      <c r="A40" s="29" t="s">
        <v>1076</v>
      </c>
      <c r="B40" s="30" t="s">
        <v>356</v>
      </c>
      <c r="C40" s="6" t="s">
        <v>357</v>
      </c>
      <c r="D40" s="20" t="s">
        <v>59</v>
      </c>
      <c r="E40" s="19"/>
      <c r="F40" s="19">
        <v>19</v>
      </c>
      <c r="G40" s="21">
        <v>1283</v>
      </c>
      <c r="H40" s="21">
        <v>7</v>
      </c>
      <c r="I40" s="8">
        <f>VLOOKUP(C40,'202310-202403出荷数total2403220951'!B:F,5,0)</f>
        <v>223</v>
      </c>
      <c r="J40" s="203">
        <f>VLOOKUP(C40,'出荷数2307～2406total241008110618'!B:F,5,0)</f>
        <v>598</v>
      </c>
      <c r="K40" s="214">
        <f>VLOOKUP(C40,'出荷数2407-2506total250730101950'!B:F,5,0)</f>
        <v>73</v>
      </c>
      <c r="L40" s="203">
        <f>VLOOKUP(C:C,total251219111800!B:F,5,0)</f>
        <v>5</v>
      </c>
      <c r="M40" s="8"/>
      <c r="N40" s="21">
        <f t="shared" si="0"/>
        <v>5</v>
      </c>
      <c r="O40" s="44">
        <v>4161</v>
      </c>
      <c r="P40" s="44">
        <v>0</v>
      </c>
      <c r="Q40" s="44">
        <v>0</v>
      </c>
      <c r="R40" s="44">
        <v>0</v>
      </c>
      <c r="S40" s="44">
        <v>0</v>
      </c>
      <c r="T40" s="45">
        <v>0</v>
      </c>
      <c r="U40" s="45">
        <v>4161</v>
      </c>
      <c r="V40" s="45">
        <v>4156</v>
      </c>
      <c r="W40" s="41">
        <v>1.2016342225426579E-3</v>
      </c>
      <c r="X40" s="46"/>
      <c r="Y40" s="46"/>
    </row>
    <row r="41" spans="1:27">
      <c r="A41" s="29" t="s">
        <v>1077</v>
      </c>
      <c r="B41" s="30" t="s">
        <v>356</v>
      </c>
      <c r="C41" s="7" t="s">
        <v>219</v>
      </c>
      <c r="D41" s="20" t="s">
        <v>220</v>
      </c>
      <c r="E41" s="19"/>
      <c r="F41" s="19">
        <v>825</v>
      </c>
      <c r="G41" s="21">
        <v>660</v>
      </c>
      <c r="H41" s="21">
        <v>1314</v>
      </c>
      <c r="I41" s="8">
        <f>VLOOKUP(C41,'202310-202403出荷数total2403220951'!B:F,5,0)</f>
        <v>262</v>
      </c>
      <c r="J41" s="203">
        <f>VLOOKUP(C41,'出荷数2307～2406total241008110618'!B:F,5,0)</f>
        <v>723</v>
      </c>
      <c r="K41" s="214">
        <f>VLOOKUP(C41,'出荷数2407-2506total250730101950'!B:F,5,0)</f>
        <v>1443</v>
      </c>
      <c r="L41" s="203">
        <f>VLOOKUP(C:C,total251219111800!B:F,5,0)</f>
        <v>305</v>
      </c>
      <c r="M41" s="8"/>
      <c r="N41" s="21">
        <f t="shared" si="0"/>
        <v>305</v>
      </c>
      <c r="O41" s="44">
        <v>2987</v>
      </c>
      <c r="P41" s="44">
        <v>190</v>
      </c>
      <c r="Q41" s="44">
        <v>0</v>
      </c>
      <c r="R41" s="44">
        <v>0</v>
      </c>
      <c r="S41" s="44">
        <v>190</v>
      </c>
      <c r="T41" s="45">
        <v>0</v>
      </c>
      <c r="U41" s="45">
        <v>2797</v>
      </c>
      <c r="V41" s="45">
        <v>2492</v>
      </c>
      <c r="W41" s="41">
        <v>9.6002518098835379E-2</v>
      </c>
      <c r="X41" s="46"/>
      <c r="Y41" s="46"/>
    </row>
    <row r="42" spans="1:27">
      <c r="A42" s="29" t="s">
        <v>1078</v>
      </c>
      <c r="B42" s="30" t="s">
        <v>356</v>
      </c>
      <c r="C42" s="6" t="s">
        <v>358</v>
      </c>
      <c r="D42" s="20" t="s">
        <v>352</v>
      </c>
      <c r="E42" s="19"/>
      <c r="F42" s="19">
        <v>33</v>
      </c>
      <c r="G42" s="21">
        <v>994</v>
      </c>
      <c r="H42" s="21">
        <v>20</v>
      </c>
      <c r="I42" s="8">
        <f>VLOOKUP(C42,'202310-202403出荷数total2403220951'!B:F,5,0)</f>
        <v>14</v>
      </c>
      <c r="J42" s="203">
        <f>VLOOKUP(C42,'出荷数2307～2406total241008110618'!B:F,5,0)</f>
        <v>26</v>
      </c>
      <c r="K42" s="214">
        <f>VLOOKUP(C42,'出荷数2407-2506total250730101950'!B:F,5,0)</f>
        <v>8</v>
      </c>
      <c r="L42" s="203">
        <f>VLOOKUP(C:C,total251219111800!B:F,5,0)</f>
        <v>4</v>
      </c>
      <c r="M42" s="8"/>
      <c r="N42" s="21">
        <f t="shared" si="0"/>
        <v>4</v>
      </c>
      <c r="O42" s="44">
        <v>4563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4563</v>
      </c>
      <c r="V42" s="45">
        <v>4559</v>
      </c>
      <c r="W42" s="41">
        <v>8.7661626123164589E-4</v>
      </c>
      <c r="X42" s="46"/>
      <c r="Y42" s="46"/>
    </row>
    <row r="43" spans="1:27">
      <c r="A43" s="29" t="s">
        <v>1079</v>
      </c>
      <c r="B43" s="30" t="s">
        <v>356</v>
      </c>
      <c r="C43" s="17" t="s">
        <v>258</v>
      </c>
      <c r="D43" s="24" t="s">
        <v>259</v>
      </c>
      <c r="E43" s="23"/>
      <c r="F43" s="19">
        <v>15</v>
      </c>
      <c r="G43" s="21">
        <v>257</v>
      </c>
      <c r="H43" s="21">
        <v>96</v>
      </c>
      <c r="I43" s="8">
        <f>VLOOKUP(C43,'202310-202403出荷数total2403220951'!B:F,5,0)</f>
        <v>18</v>
      </c>
      <c r="J43" s="203">
        <f>VLOOKUP(C43,'出荷数2307～2406total241008110618'!B:F,5,0)</f>
        <v>45</v>
      </c>
      <c r="K43" s="214">
        <f>VLOOKUP(C43,'出荷数2407-2506total250730101950'!B:F,5,0)</f>
        <v>101</v>
      </c>
      <c r="L43" s="203">
        <f>VLOOKUP(C:C,total251219111800!B:F,5,0)</f>
        <v>21</v>
      </c>
      <c r="M43" s="8"/>
      <c r="N43" s="21">
        <f t="shared" si="0"/>
        <v>21</v>
      </c>
      <c r="O43" s="44">
        <v>784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784</v>
      </c>
      <c r="V43" s="45">
        <v>763</v>
      </c>
      <c r="W43" s="41">
        <v>2.6785714285714284E-2</v>
      </c>
      <c r="X43" s="46"/>
      <c r="Y43" s="46"/>
    </row>
    <row r="44" spans="1:27">
      <c r="A44" s="29"/>
      <c r="B44" s="30" t="s">
        <v>356</v>
      </c>
      <c r="C44" s="17" t="s">
        <v>4241</v>
      </c>
      <c r="D44" s="24" t="s">
        <v>4363</v>
      </c>
      <c r="E44" s="23"/>
      <c r="F44" s="19"/>
      <c r="G44" s="21"/>
      <c r="H44" s="21"/>
      <c r="I44" s="8"/>
      <c r="J44" s="203"/>
      <c r="K44" s="214"/>
      <c r="L44" s="203">
        <f>VLOOKUP(C:C,total251219111800!B:F,5,0)</f>
        <v>3</v>
      </c>
      <c r="M44" s="8"/>
      <c r="N44" s="21">
        <f t="shared" si="0"/>
        <v>3</v>
      </c>
      <c r="O44" s="44">
        <v>493</v>
      </c>
      <c r="P44" s="44">
        <v>0</v>
      </c>
      <c r="Q44" s="44">
        <v>1000</v>
      </c>
      <c r="R44" s="44">
        <v>0</v>
      </c>
      <c r="S44" s="44">
        <v>0</v>
      </c>
      <c r="T44" s="45">
        <v>0</v>
      </c>
      <c r="U44" s="45">
        <v>1493</v>
      </c>
      <c r="V44" s="45">
        <v>1490</v>
      </c>
      <c r="W44" s="41">
        <v>6.0851926977687626E-3</v>
      </c>
      <c r="X44" s="46"/>
      <c r="Y44" s="46"/>
    </row>
    <row r="45" spans="1:27" s="152" customFormat="1">
      <c r="A45" s="29" t="s">
        <v>1080</v>
      </c>
      <c r="B45" s="145" t="s">
        <v>356</v>
      </c>
      <c r="C45" s="146" t="s">
        <v>36</v>
      </c>
      <c r="D45" s="147" t="s">
        <v>37</v>
      </c>
      <c r="E45" s="146"/>
      <c r="F45" s="146">
        <v>940</v>
      </c>
      <c r="G45" s="148">
        <v>457</v>
      </c>
      <c r="H45" s="21">
        <v>1013</v>
      </c>
      <c r="I45" s="8">
        <f>VLOOKUP(C45,'202310-202403出荷数total2403220951'!B:F,5,0)</f>
        <v>669</v>
      </c>
      <c r="J45" s="203">
        <f>VLOOKUP(C45,'出荷数2307～2406total241008110618'!B:F,5,0)</f>
        <v>4147</v>
      </c>
      <c r="K45" s="214">
        <f>VLOOKUP(C45,'出荷数2407-2506total250730101950'!B:F,5,0)</f>
        <v>4439</v>
      </c>
      <c r="L45" s="203">
        <f>VLOOKUP(C:C,total251219111800!B:F,5,0)</f>
        <v>49</v>
      </c>
      <c r="M45" s="8"/>
      <c r="N45" s="21">
        <f t="shared" si="0"/>
        <v>49</v>
      </c>
      <c r="O45" s="148">
        <v>297</v>
      </c>
      <c r="P45" s="148">
        <v>0</v>
      </c>
      <c r="Q45" s="44">
        <v>0</v>
      </c>
      <c r="R45" s="148">
        <v>0</v>
      </c>
      <c r="S45" s="148">
        <v>0</v>
      </c>
      <c r="T45" s="149">
        <v>0</v>
      </c>
      <c r="U45" s="149">
        <v>297</v>
      </c>
      <c r="V45" s="149">
        <v>248</v>
      </c>
      <c r="W45" s="150">
        <v>0.16498316498316498</v>
      </c>
      <c r="X45" s="151"/>
      <c r="Y45" s="151"/>
      <c r="Z45" s="191"/>
      <c r="AA45" s="191"/>
    </row>
    <row r="46" spans="1:27" s="152" customFormat="1">
      <c r="A46" s="29" t="s">
        <v>1081</v>
      </c>
      <c r="B46" s="145" t="s">
        <v>356</v>
      </c>
      <c r="C46" s="146" t="s">
        <v>24</v>
      </c>
      <c r="D46" s="147" t="s">
        <v>25</v>
      </c>
      <c r="E46" s="146"/>
      <c r="F46" s="146">
        <v>149</v>
      </c>
      <c r="G46" s="148">
        <v>373</v>
      </c>
      <c r="H46" s="21">
        <v>66</v>
      </c>
      <c r="I46" s="8">
        <f>VLOOKUP(C46,'202310-202403出荷数total2403220951'!B:F,5,0)</f>
        <v>150</v>
      </c>
      <c r="J46" s="203">
        <f>VLOOKUP(C46,'出荷数2307～2406total241008110618'!B:F,5,0)</f>
        <v>203</v>
      </c>
      <c r="K46" s="214">
        <f>VLOOKUP(C46,'出荷数2407-2506total250730101950'!B:F,5,0)</f>
        <v>212</v>
      </c>
      <c r="L46" s="203">
        <f>VLOOKUP(C:C,total251219111800!B:F,5,0)</f>
        <v>39</v>
      </c>
      <c r="M46" s="8"/>
      <c r="N46" s="21">
        <f t="shared" si="0"/>
        <v>39</v>
      </c>
      <c r="O46" s="148">
        <v>924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924</v>
      </c>
      <c r="V46" s="149">
        <v>885</v>
      </c>
      <c r="W46" s="150">
        <v>4.2207792207792208E-2</v>
      </c>
      <c r="X46" s="151"/>
      <c r="Y46" s="151"/>
      <c r="Z46" s="191"/>
      <c r="AA46" s="191"/>
    </row>
    <row r="47" spans="1:27">
      <c r="A47" s="29" t="s">
        <v>1082</v>
      </c>
      <c r="B47" s="30" t="s">
        <v>356</v>
      </c>
      <c r="C47" s="6" t="s">
        <v>83</v>
      </c>
      <c r="D47" s="20" t="s">
        <v>84</v>
      </c>
      <c r="E47" s="19" t="s">
        <v>85</v>
      </c>
      <c r="F47" s="19">
        <v>2264</v>
      </c>
      <c r="G47" s="21">
        <v>1923</v>
      </c>
      <c r="H47" s="21">
        <v>1776</v>
      </c>
      <c r="I47" s="8">
        <f>VLOOKUP(C47,'202310-202403出荷数total2403220951'!B:F,5,0)</f>
        <v>535</v>
      </c>
      <c r="J47" s="203">
        <f>VLOOKUP(C47,'出荷数2307～2406total241008110618'!B:F,5,0)</f>
        <v>2161</v>
      </c>
      <c r="K47" s="214">
        <f>VLOOKUP(C47,'出荷数2407-2506total250730101950'!B:F,5,0)</f>
        <v>933</v>
      </c>
      <c r="L47" s="203">
        <f>VLOOKUP(C:C,total251219111800!B:F,5,0)</f>
        <v>398</v>
      </c>
      <c r="M47" s="8"/>
      <c r="N47" s="21">
        <f t="shared" si="0"/>
        <v>398</v>
      </c>
      <c r="O47" s="44">
        <v>2550</v>
      </c>
      <c r="P47" s="44">
        <v>0</v>
      </c>
      <c r="Q47" s="44">
        <v>0</v>
      </c>
      <c r="R47" s="44">
        <v>0</v>
      </c>
      <c r="S47" s="44">
        <v>0</v>
      </c>
      <c r="T47" s="45">
        <v>0</v>
      </c>
      <c r="U47" s="45">
        <v>2550</v>
      </c>
      <c r="V47" s="45">
        <v>2152</v>
      </c>
      <c r="W47" s="41">
        <v>0.15607843137254901</v>
      </c>
      <c r="X47" s="46"/>
      <c r="Y47" s="46"/>
    </row>
    <row r="48" spans="1:27">
      <c r="A48" s="192" t="s">
        <v>1083</v>
      </c>
      <c r="B48" s="193" t="s">
        <v>356</v>
      </c>
      <c r="C48" s="194" t="s">
        <v>67</v>
      </c>
      <c r="D48" s="195" t="s">
        <v>68</v>
      </c>
      <c r="E48" s="194"/>
      <c r="F48" s="194">
        <v>3482</v>
      </c>
      <c r="G48" s="196">
        <v>1186</v>
      </c>
      <c r="H48" s="196">
        <v>1004</v>
      </c>
      <c r="I48" s="196">
        <f>VLOOKUP(C48,'202310-202403出荷数total2403220951'!B:F,5,0)</f>
        <v>594</v>
      </c>
      <c r="J48" s="196">
        <f>VLOOKUP(C48,'出荷数2307～2406total241008110618'!B:F,5,0)</f>
        <v>1198</v>
      </c>
      <c r="K48" s="196">
        <f>VLOOKUP(C48,'出荷数2407-2506total250730101950'!B:F,5,0)</f>
        <v>1234</v>
      </c>
      <c r="L48" s="196">
        <f>VLOOKUP(C:C,total251219111800!B:F,5,0)</f>
        <v>693</v>
      </c>
      <c r="M48" s="196"/>
      <c r="N48" s="196">
        <f t="shared" si="0"/>
        <v>693</v>
      </c>
      <c r="O48" s="196">
        <v>533</v>
      </c>
      <c r="P48" s="196">
        <v>0</v>
      </c>
      <c r="Q48" s="196">
        <v>0</v>
      </c>
      <c r="R48" s="196">
        <v>0</v>
      </c>
      <c r="S48" s="196">
        <v>0</v>
      </c>
      <c r="T48" s="197">
        <v>0</v>
      </c>
      <c r="U48" s="197">
        <v>533</v>
      </c>
      <c r="V48" s="197">
        <v>-160</v>
      </c>
      <c r="W48" s="198">
        <v>1.300187617260788</v>
      </c>
      <c r="X48" s="199"/>
      <c r="Y48" s="199"/>
    </row>
    <row r="49" spans="1:27" s="277" customFormat="1">
      <c r="A49" s="269" t="s">
        <v>1084</v>
      </c>
      <c r="B49" s="270" t="s">
        <v>356</v>
      </c>
      <c r="C49" s="271" t="s">
        <v>20</v>
      </c>
      <c r="D49" s="272" t="s">
        <v>21</v>
      </c>
      <c r="E49" s="271"/>
      <c r="F49" s="271">
        <v>5224</v>
      </c>
      <c r="G49" s="202">
        <v>1145</v>
      </c>
      <c r="H49" s="202">
        <v>1174</v>
      </c>
      <c r="I49" s="202">
        <f>VLOOKUP(C49,'202310-202403出荷数total2403220951'!B:F,5,0)</f>
        <v>435</v>
      </c>
      <c r="J49" s="202">
        <f>VLOOKUP(C49,'出荷数2307～2406total241008110618'!B:F,5,0)</f>
        <v>653</v>
      </c>
      <c r="K49" s="214">
        <f>VLOOKUP(C49,'出荷数2407-2506total250730101950'!B:F,5,0)</f>
        <v>1213</v>
      </c>
      <c r="L49" s="203">
        <f>VLOOKUP(C:C,total251219111800!B:F,5,0)</f>
        <v>373</v>
      </c>
      <c r="M49" s="8"/>
      <c r="N49" s="21">
        <f t="shared" si="0"/>
        <v>373</v>
      </c>
      <c r="O49" s="202">
        <v>3820</v>
      </c>
      <c r="P49" s="202">
        <v>0</v>
      </c>
      <c r="Q49" s="202">
        <v>0</v>
      </c>
      <c r="R49" s="202">
        <v>0</v>
      </c>
      <c r="S49" s="202">
        <v>0</v>
      </c>
      <c r="T49" s="273">
        <v>0</v>
      </c>
      <c r="U49" s="273">
        <v>3820</v>
      </c>
      <c r="V49" s="273">
        <v>3447</v>
      </c>
      <c r="W49" s="274">
        <v>9.7643979057591618E-2</v>
      </c>
      <c r="X49" s="275"/>
      <c r="Y49" s="275"/>
      <c r="Z49" s="276"/>
      <c r="AA49" s="276"/>
    </row>
    <row r="50" spans="1:27">
      <c r="A50" s="29" t="s">
        <v>1085</v>
      </c>
      <c r="B50" s="30" t="s">
        <v>356</v>
      </c>
      <c r="C50" s="6" t="s">
        <v>150</v>
      </c>
      <c r="D50" s="20" t="s">
        <v>151</v>
      </c>
      <c r="E50" s="19"/>
      <c r="F50" s="19"/>
      <c r="G50" s="21">
        <v>537</v>
      </c>
      <c r="H50" s="21">
        <v>3033</v>
      </c>
      <c r="I50" s="213">
        <f>VLOOKUP(C50,'202310-202403出荷数total2403220951'!B:F,5,0)</f>
        <v>1920</v>
      </c>
      <c r="J50" s="203">
        <f>VLOOKUP(C50,'出荷数2307～2406total241008110618'!B:F,5,0)</f>
        <v>4184</v>
      </c>
      <c r="K50" s="214">
        <f>VLOOKUP(C50,'出荷数2407-2506total250730101950'!B:F,5,0)</f>
        <v>3497</v>
      </c>
      <c r="L50" s="203">
        <f>VLOOKUP(C:C,total251219111800!B:F,5,0)</f>
        <v>1086</v>
      </c>
      <c r="M50" s="211">
        <v>750</v>
      </c>
      <c r="N50" s="21">
        <f t="shared" si="0"/>
        <v>1086</v>
      </c>
      <c r="O50" s="44">
        <v>4382</v>
      </c>
      <c r="P50" s="44">
        <v>520</v>
      </c>
      <c r="Q50" s="44">
        <v>0</v>
      </c>
      <c r="R50" s="44">
        <v>0</v>
      </c>
      <c r="S50" s="44">
        <v>830</v>
      </c>
      <c r="T50" s="45">
        <v>-310</v>
      </c>
      <c r="U50" s="45">
        <v>3552</v>
      </c>
      <c r="V50" s="45">
        <v>2466</v>
      </c>
      <c r="W50" s="41">
        <v>0.22154222766217871</v>
      </c>
      <c r="X50" s="46"/>
      <c r="Y50" s="46"/>
    </row>
    <row r="51" spans="1:27" s="200" customFormat="1">
      <c r="A51" s="192" t="s">
        <v>1086</v>
      </c>
      <c r="B51" s="193" t="s">
        <v>356</v>
      </c>
      <c r="C51" s="194" t="s">
        <v>164</v>
      </c>
      <c r="D51" s="195" t="s">
        <v>163</v>
      </c>
      <c r="E51" s="194" t="s">
        <v>165</v>
      </c>
      <c r="F51" s="194">
        <v>1023</v>
      </c>
      <c r="G51" s="196">
        <v>517</v>
      </c>
      <c r="H51" s="196">
        <v>437</v>
      </c>
      <c r="I51" s="196">
        <f>VLOOKUP(C51,'202310-202403出荷数total2403220951'!B:F,5,0)</f>
        <v>346</v>
      </c>
      <c r="J51" s="196">
        <f>VLOOKUP(C51,'出荷数2307～2406total241008110618'!B:F,5,0)</f>
        <v>396</v>
      </c>
      <c r="K51" s="196">
        <f>VLOOKUP(C51,'出荷数2407-2506total250730101950'!B:F,5,0)</f>
        <v>187</v>
      </c>
      <c r="L51" s="196">
        <f>VLOOKUP(C:C,total251219111800!B:F,5,0)</f>
        <v>6</v>
      </c>
      <c r="M51" s="196"/>
      <c r="N51" s="196">
        <f t="shared" si="0"/>
        <v>6</v>
      </c>
      <c r="O51" s="196">
        <v>1255</v>
      </c>
      <c r="P51" s="196">
        <v>600</v>
      </c>
      <c r="Q51" s="196">
        <v>0</v>
      </c>
      <c r="R51" s="196">
        <v>0</v>
      </c>
      <c r="S51" s="196">
        <v>600</v>
      </c>
      <c r="T51" s="197">
        <v>0</v>
      </c>
      <c r="U51" s="197">
        <v>655</v>
      </c>
      <c r="V51" s="197">
        <v>649</v>
      </c>
      <c r="W51" s="198">
        <v>3.234501347708895E-3</v>
      </c>
      <c r="X51" s="199"/>
      <c r="Y51" s="199"/>
      <c r="Z51" s="201"/>
      <c r="AA51" s="201"/>
    </row>
    <row r="52" spans="1:27" s="152" customFormat="1" ht="15.75">
      <c r="A52" s="29" t="s">
        <v>1087</v>
      </c>
      <c r="B52" s="145" t="s">
        <v>356</v>
      </c>
      <c r="C52" s="146" t="s">
        <v>233</v>
      </c>
      <c r="D52" s="147" t="s">
        <v>234</v>
      </c>
      <c r="E52" s="146"/>
      <c r="F52" s="146">
        <v>843</v>
      </c>
      <c r="G52" s="148">
        <v>647</v>
      </c>
      <c r="H52" s="21">
        <v>2107</v>
      </c>
      <c r="I52" s="8" t="e">
        <f>VLOOKUP(C52,'202310-202403出荷数total2403220951'!B:F,5,0)</f>
        <v>#N/A</v>
      </c>
      <c r="J52" s="203" t="e">
        <f>VLOOKUP(C52,'出荷数2307～2406total241008110618'!B:F,5,0)</f>
        <v>#N/A</v>
      </c>
      <c r="K52" s="214" t="e">
        <f>VLOOKUP(C52,'出荷数2407-2506total250730101950'!B:F,5,0)</f>
        <v>#N/A</v>
      </c>
      <c r="L52" s="203" t="e">
        <f>VLOOKUP(C:C,total251219111800!B:F,5,0)</f>
        <v>#N/A</v>
      </c>
      <c r="M52" s="211">
        <v>890</v>
      </c>
      <c r="N52" s="211">
        <v>890</v>
      </c>
      <c r="O52" s="148">
        <v>0</v>
      </c>
      <c r="P52" s="148">
        <v>0</v>
      </c>
      <c r="Q52" s="44">
        <v>0</v>
      </c>
      <c r="R52" s="148">
        <v>0</v>
      </c>
      <c r="S52" s="148">
        <v>0</v>
      </c>
      <c r="T52" s="149">
        <v>0</v>
      </c>
      <c r="U52" s="149">
        <v>0</v>
      </c>
      <c r="V52" s="149">
        <v>-890</v>
      </c>
      <c r="W52" s="150" t="e">
        <v>#DIV/0!</v>
      </c>
      <c r="X52" s="151"/>
      <c r="Y52" s="151"/>
    </row>
    <row r="53" spans="1:27">
      <c r="A53" s="29" t="s">
        <v>1088</v>
      </c>
      <c r="B53" s="30" t="s">
        <v>356</v>
      </c>
      <c r="C53" s="7" t="s">
        <v>205</v>
      </c>
      <c r="D53" s="20" t="s">
        <v>206</v>
      </c>
      <c r="E53" s="19"/>
      <c r="F53" s="19">
        <v>1465</v>
      </c>
      <c r="G53" s="21">
        <v>1744</v>
      </c>
      <c r="H53" s="21">
        <v>888</v>
      </c>
      <c r="I53" s="8">
        <f>VLOOKUP(C53,'202310-202403出荷数total2403220951'!B:F,5,0)</f>
        <v>559</v>
      </c>
      <c r="J53" s="203">
        <f>VLOOKUP(C53,'出荷数2307～2406total241008110618'!B:F,5,0)</f>
        <v>1133</v>
      </c>
      <c r="K53" s="214">
        <f>VLOOKUP(C53,'出荷数2407-2506total250730101950'!B:F,5,0)</f>
        <v>829</v>
      </c>
      <c r="L53" s="203">
        <f>VLOOKUP(C:C,total251219111800!B:F,5,0)</f>
        <v>200</v>
      </c>
      <c r="M53" s="8"/>
      <c r="N53" s="21">
        <f t="shared" si="0"/>
        <v>200</v>
      </c>
      <c r="O53" s="44">
        <v>3338</v>
      </c>
      <c r="P53" s="44">
        <v>0</v>
      </c>
      <c r="Q53" s="44">
        <v>0</v>
      </c>
      <c r="R53" s="44">
        <v>0</v>
      </c>
      <c r="S53" s="44">
        <v>0</v>
      </c>
      <c r="T53" s="45">
        <v>0</v>
      </c>
      <c r="U53" s="45">
        <v>3338</v>
      </c>
      <c r="V53" s="45">
        <v>3138</v>
      </c>
      <c r="W53" s="41">
        <v>5.9916117435590173E-2</v>
      </c>
      <c r="X53" s="46"/>
      <c r="Y53" s="46"/>
    </row>
    <row r="54" spans="1:27" s="152" customFormat="1" ht="15.75">
      <c r="A54" s="29" t="s">
        <v>1089</v>
      </c>
      <c r="B54" s="145" t="s">
        <v>356</v>
      </c>
      <c r="C54" s="153" t="s">
        <v>1264</v>
      </c>
      <c r="D54" s="154" t="s">
        <v>64</v>
      </c>
      <c r="E54" s="153"/>
      <c r="F54" s="146">
        <v>1087</v>
      </c>
      <c r="G54" s="148">
        <v>665</v>
      </c>
      <c r="H54" s="21">
        <v>2030</v>
      </c>
      <c r="I54" s="8" t="e">
        <f>VLOOKUP(C54,'202310-202403出荷数total2403220951'!B:F,5,0)</f>
        <v>#N/A</v>
      </c>
      <c r="J54" s="203" t="e">
        <f>VLOOKUP(C54,'出荷数2307～2406total241008110618'!B:F,5,0)</f>
        <v>#N/A</v>
      </c>
      <c r="K54" s="214" t="e">
        <f>VLOOKUP(C54,'出荷数2407-2506total250730101950'!B:F,5,0)</f>
        <v>#N/A</v>
      </c>
      <c r="L54" s="203" t="e">
        <f>VLOOKUP(C:C,total251219111800!B:F,5,0)</f>
        <v>#N/A</v>
      </c>
      <c r="M54" s="211">
        <v>850</v>
      </c>
      <c r="N54" s="211">
        <v>850</v>
      </c>
      <c r="O54" s="148">
        <v>2</v>
      </c>
      <c r="P54" s="148">
        <v>0</v>
      </c>
      <c r="Q54" s="44">
        <v>0</v>
      </c>
      <c r="R54" s="148">
        <v>0</v>
      </c>
      <c r="S54" s="148">
        <v>0</v>
      </c>
      <c r="T54" s="149">
        <v>0</v>
      </c>
      <c r="U54" s="149">
        <v>2</v>
      </c>
      <c r="V54" s="149">
        <v>-848</v>
      </c>
      <c r="W54" s="150">
        <v>425</v>
      </c>
      <c r="X54" s="151"/>
      <c r="Y54" s="151"/>
    </row>
    <row r="55" spans="1:27">
      <c r="A55" s="29" t="s">
        <v>1090</v>
      </c>
      <c r="B55" s="30" t="s">
        <v>356</v>
      </c>
      <c r="C55" s="6" t="s">
        <v>99</v>
      </c>
      <c r="D55" s="20" t="s">
        <v>97</v>
      </c>
      <c r="E55" s="19" t="s">
        <v>87</v>
      </c>
      <c r="F55" s="19">
        <v>2129</v>
      </c>
      <c r="G55" s="21">
        <v>2065</v>
      </c>
      <c r="H55" s="21">
        <v>2439</v>
      </c>
      <c r="I55" s="8">
        <f>VLOOKUP(C55,'202310-202403出荷数total2403220951'!B:F,5,0)</f>
        <v>805</v>
      </c>
      <c r="J55" s="203">
        <f>VLOOKUP(C55,'出荷数2307～2406total241008110618'!B:F,5,0)</f>
        <v>1939</v>
      </c>
      <c r="K55" s="214">
        <f>VLOOKUP(C55,'出荷数2407-2506total250730101950'!B:F,5,0)</f>
        <v>1171</v>
      </c>
      <c r="L55" s="203">
        <f>VLOOKUP(C:C,total251219111800!B:F,5,0)</f>
        <v>566</v>
      </c>
      <c r="M55" s="8"/>
      <c r="N55" s="211">
        <v>295</v>
      </c>
      <c r="O55" s="44">
        <v>687</v>
      </c>
      <c r="P55" s="44">
        <v>0</v>
      </c>
      <c r="Q55" s="44">
        <v>0</v>
      </c>
      <c r="R55" s="44">
        <v>0</v>
      </c>
      <c r="S55" s="44">
        <v>0</v>
      </c>
      <c r="T55" s="45">
        <v>0</v>
      </c>
      <c r="U55" s="45">
        <v>687</v>
      </c>
      <c r="V55" s="45">
        <v>392</v>
      </c>
      <c r="W55" s="41">
        <v>0.4294032023289665</v>
      </c>
      <c r="X55" s="46"/>
      <c r="Y55" s="46"/>
    </row>
    <row r="56" spans="1:27" s="200" customFormat="1">
      <c r="A56" s="192" t="s">
        <v>1091</v>
      </c>
      <c r="B56" s="193" t="s">
        <v>356</v>
      </c>
      <c r="C56" s="194" t="s">
        <v>28</v>
      </c>
      <c r="D56" s="195" t="s">
        <v>29</v>
      </c>
      <c r="E56" s="194"/>
      <c r="F56" s="194">
        <v>1540</v>
      </c>
      <c r="G56" s="196">
        <v>597</v>
      </c>
      <c r="H56" s="196">
        <v>361</v>
      </c>
      <c r="I56" s="8">
        <f>VLOOKUP(C56,'202310-202403出荷数total2403220951'!B:F,5,0)</f>
        <v>533</v>
      </c>
      <c r="J56" s="203">
        <f>VLOOKUP(C56,'出荷数2307～2406total241008110618'!B:F,5,0)</f>
        <v>858</v>
      </c>
      <c r="K56" s="214">
        <f>VLOOKUP(C56,'出荷数2407-2506total250730101950'!B:F,5,0)</f>
        <v>574</v>
      </c>
      <c r="L56" s="203" t="e">
        <f>VLOOKUP(C:C,total251219111800!B:F,5,0)</f>
        <v>#N/A</v>
      </c>
      <c r="M56" s="8"/>
      <c r="N56" s="21" t="e">
        <f t="shared" si="0"/>
        <v>#N/A</v>
      </c>
      <c r="O56" s="196">
        <v>0</v>
      </c>
      <c r="P56" s="196">
        <v>0</v>
      </c>
      <c r="Q56" s="44">
        <v>0</v>
      </c>
      <c r="R56" s="196">
        <v>0</v>
      </c>
      <c r="S56" s="196">
        <v>0</v>
      </c>
      <c r="T56" s="197">
        <v>0</v>
      </c>
      <c r="U56" s="197">
        <v>0</v>
      </c>
      <c r="V56" s="197" t="e">
        <v>#N/A</v>
      </c>
      <c r="W56" s="198" t="e">
        <v>#N/A</v>
      </c>
      <c r="X56" s="199"/>
      <c r="Y56" s="199"/>
      <c r="Z56" s="201"/>
      <c r="AA56" s="201"/>
    </row>
    <row r="57" spans="1:27">
      <c r="A57" s="29" t="s">
        <v>1092</v>
      </c>
      <c r="B57" s="30" t="s">
        <v>356</v>
      </c>
      <c r="C57" s="16" t="s">
        <v>40</v>
      </c>
      <c r="D57" s="35" t="s">
        <v>41</v>
      </c>
      <c r="E57" s="19"/>
      <c r="F57" s="19"/>
      <c r="G57" s="21">
        <v>2665</v>
      </c>
      <c r="H57" s="21">
        <v>2710</v>
      </c>
      <c r="I57" s="8">
        <f>VLOOKUP(C57,'202310-202403出荷数total2403220951'!B:F,5,0)</f>
        <v>1020</v>
      </c>
      <c r="J57" s="203">
        <f>VLOOKUP(C57,'出荷数2307～2406total241008110618'!B:F,5,0)</f>
        <v>7751</v>
      </c>
      <c r="K57" s="214">
        <f>VLOOKUP(C57,'出荷数2407-2506total250730101950'!B:F,5,0)</f>
        <v>21996</v>
      </c>
      <c r="L57" s="203">
        <f>VLOOKUP(C:C,total251219111800!B:F,5,0)</f>
        <v>8163</v>
      </c>
      <c r="M57" s="211">
        <v>10000</v>
      </c>
      <c r="N57" s="211">
        <v>10000</v>
      </c>
      <c r="O57" s="44">
        <v>20134</v>
      </c>
      <c r="P57" s="44">
        <v>900</v>
      </c>
      <c r="Q57" s="44">
        <v>0</v>
      </c>
      <c r="R57" s="44">
        <v>0</v>
      </c>
      <c r="S57" s="44">
        <v>2910</v>
      </c>
      <c r="T57" s="45">
        <v>-2010</v>
      </c>
      <c r="U57" s="45">
        <v>17224</v>
      </c>
      <c r="V57" s="45">
        <v>7224</v>
      </c>
      <c r="W57" s="41">
        <v>0.47542074736141487</v>
      </c>
      <c r="X57" s="222"/>
      <c r="Y57" s="222"/>
    </row>
    <row r="58" spans="1:27" s="152" customFormat="1" ht="15.75">
      <c r="A58" s="29" t="s">
        <v>1093</v>
      </c>
      <c r="B58" s="145" t="s">
        <v>356</v>
      </c>
      <c r="C58" s="146" t="s">
        <v>136</v>
      </c>
      <c r="D58" s="147" t="s">
        <v>1308</v>
      </c>
      <c r="E58" s="146"/>
      <c r="F58" s="146">
        <v>756</v>
      </c>
      <c r="G58" s="148">
        <v>52</v>
      </c>
      <c r="H58" s="21">
        <v>44</v>
      </c>
      <c r="I58" s="8">
        <f>VLOOKUP(C58,'202310-202403出荷数total2403220951'!B:F,5,0)</f>
        <v>47</v>
      </c>
      <c r="J58" s="203">
        <f>VLOOKUP(C58,'出荷数2307～2406total241008110618'!B:F,5,0)</f>
        <v>67</v>
      </c>
      <c r="K58" s="214">
        <f>VLOOKUP(C58,'出荷数2407-2506total250730101950'!B:F,5,0)</f>
        <v>12</v>
      </c>
      <c r="L58" s="203">
        <f>VLOOKUP(C:C,total251219111800!B:F,5,0)</f>
        <v>2</v>
      </c>
      <c r="M58" s="8"/>
      <c r="N58" s="21">
        <f t="shared" si="0"/>
        <v>2</v>
      </c>
      <c r="O58" s="148">
        <v>37</v>
      </c>
      <c r="P58" s="148">
        <v>0</v>
      </c>
      <c r="Q58" s="44">
        <v>0</v>
      </c>
      <c r="R58" s="148">
        <v>0</v>
      </c>
      <c r="S58" s="148">
        <v>0</v>
      </c>
      <c r="T58" s="149">
        <v>0</v>
      </c>
      <c r="U58" s="149">
        <v>37</v>
      </c>
      <c r="V58" s="149">
        <v>35</v>
      </c>
      <c r="W58" s="150">
        <v>5.4054054054054057E-2</v>
      </c>
      <c r="X58" s="151"/>
      <c r="Y58" s="151"/>
    </row>
    <row r="59" spans="1:27">
      <c r="A59" s="29" t="s">
        <v>1094</v>
      </c>
      <c r="B59" s="30" t="s">
        <v>356</v>
      </c>
      <c r="C59" s="6" t="s">
        <v>55</v>
      </c>
      <c r="D59" s="20" t="s">
        <v>56</v>
      </c>
      <c r="E59" s="19"/>
      <c r="F59" s="19">
        <v>5239</v>
      </c>
      <c r="G59" s="21">
        <v>4870</v>
      </c>
      <c r="H59" s="21">
        <v>3762</v>
      </c>
      <c r="I59" s="8">
        <f>VLOOKUP(C59,'202310-202403出荷数total2403220951'!B:F,5,0)</f>
        <v>1545</v>
      </c>
      <c r="J59" s="203">
        <f>VLOOKUP(C59,'出荷数2307～2406total241008110618'!B:F,5,0)</f>
        <v>2638</v>
      </c>
      <c r="K59" s="214">
        <f>VLOOKUP(C59,'出荷数2407-2506total250730101950'!B:F,5,0)</f>
        <v>3321</v>
      </c>
      <c r="L59" s="203">
        <f>VLOOKUP(C:C,total251219111800!B:F,5,0)</f>
        <v>1045</v>
      </c>
      <c r="M59" s="8"/>
      <c r="N59" s="21">
        <f t="shared" si="0"/>
        <v>1045</v>
      </c>
      <c r="O59" s="44">
        <v>3296</v>
      </c>
      <c r="P59" s="44">
        <v>0</v>
      </c>
      <c r="Q59" s="44">
        <v>0</v>
      </c>
      <c r="R59" s="44">
        <v>0</v>
      </c>
      <c r="S59" s="44">
        <v>0</v>
      </c>
      <c r="T59" s="45">
        <v>0</v>
      </c>
      <c r="U59" s="45">
        <v>3296</v>
      </c>
      <c r="V59" s="45">
        <v>2251</v>
      </c>
      <c r="W59" s="41">
        <v>0.31705097087378642</v>
      </c>
      <c r="X59" s="46"/>
      <c r="Y59" s="46"/>
    </row>
    <row r="60" spans="1:27">
      <c r="A60" s="29" t="s">
        <v>1095</v>
      </c>
      <c r="B60" s="30" t="s">
        <v>356</v>
      </c>
      <c r="C60" s="6" t="s">
        <v>124</v>
      </c>
      <c r="D60" s="20" t="s">
        <v>125</v>
      </c>
      <c r="E60" s="19" t="s">
        <v>126</v>
      </c>
      <c r="F60" s="19">
        <v>1332</v>
      </c>
      <c r="G60" s="21">
        <v>1490</v>
      </c>
      <c r="H60" s="21">
        <v>2200</v>
      </c>
      <c r="I60" s="8">
        <f>VLOOKUP(C60,'202310-202403出荷数total2403220951'!B:F,5,0)</f>
        <v>339</v>
      </c>
      <c r="J60" s="203">
        <f>VLOOKUP(C60,'出荷数2307～2406total241008110618'!B:F,5,0)</f>
        <v>1289</v>
      </c>
      <c r="K60" s="214">
        <f>VLOOKUP(C60,'出荷数2407-2506total250730101950'!B:F,5,0)</f>
        <v>1155</v>
      </c>
      <c r="L60" s="203">
        <f>VLOOKUP(C:C,total251219111800!B:F,5,0)</f>
        <v>362</v>
      </c>
      <c r="M60" s="8"/>
      <c r="N60" s="21">
        <f t="shared" si="0"/>
        <v>362</v>
      </c>
      <c r="O60" s="44">
        <v>3826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3826</v>
      </c>
      <c r="V60" s="45">
        <v>3464</v>
      </c>
      <c r="W60" s="41">
        <v>9.4615786722425516E-2</v>
      </c>
      <c r="X60" s="46"/>
      <c r="Y60" s="46"/>
    </row>
    <row r="61" spans="1:27">
      <c r="A61" s="29" t="s">
        <v>1096</v>
      </c>
      <c r="B61" s="30" t="s">
        <v>356</v>
      </c>
      <c r="C61" s="6" t="s">
        <v>79</v>
      </c>
      <c r="D61" s="20" t="s">
        <v>80</v>
      </c>
      <c r="E61" s="19"/>
      <c r="F61" s="19">
        <v>1177</v>
      </c>
      <c r="G61" s="21">
        <v>1274</v>
      </c>
      <c r="H61" s="21">
        <v>1310</v>
      </c>
      <c r="I61" s="8">
        <f>VLOOKUP(C61,'202310-202403出荷数total2403220951'!B:F,5,0)</f>
        <v>484</v>
      </c>
      <c r="J61" s="203">
        <f>VLOOKUP(C61,'出荷数2307～2406total241008110618'!B:F,5,0)</f>
        <v>984</v>
      </c>
      <c r="K61" s="214">
        <f>VLOOKUP(C61,'出荷数2407-2506total250730101950'!B:F,5,0)</f>
        <v>1414</v>
      </c>
      <c r="L61" s="203">
        <f>VLOOKUP(C:C,total251219111800!B:F,5,0)</f>
        <v>852</v>
      </c>
      <c r="M61" s="8"/>
      <c r="N61" s="21">
        <f t="shared" si="0"/>
        <v>852</v>
      </c>
      <c r="O61" s="44">
        <v>931</v>
      </c>
      <c r="P61" s="44">
        <v>100</v>
      </c>
      <c r="Q61" s="44">
        <v>3000</v>
      </c>
      <c r="R61" s="44">
        <v>0</v>
      </c>
      <c r="S61" s="44">
        <v>100</v>
      </c>
      <c r="T61" s="45">
        <v>0</v>
      </c>
      <c r="U61" s="45">
        <v>3831</v>
      </c>
      <c r="V61" s="45">
        <v>2979</v>
      </c>
      <c r="W61" s="41">
        <v>0.82638215324927256</v>
      </c>
      <c r="X61" s="46"/>
      <c r="Y61" s="46"/>
    </row>
    <row r="62" spans="1:27">
      <c r="A62" s="29" t="s">
        <v>1097</v>
      </c>
      <c r="B62" s="30" t="s">
        <v>356</v>
      </c>
      <c r="C62" s="6" t="s">
        <v>182</v>
      </c>
      <c r="D62" s="20" t="s">
        <v>183</v>
      </c>
      <c r="E62" s="19"/>
      <c r="F62" s="19">
        <v>2501</v>
      </c>
      <c r="G62" s="21">
        <v>1137</v>
      </c>
      <c r="H62" s="21">
        <v>1254</v>
      </c>
      <c r="I62" s="213">
        <f>VLOOKUP(C62,'202310-202403出荷数total2403220951'!B:F,5,0)</f>
        <v>1064</v>
      </c>
      <c r="J62" s="203">
        <f>VLOOKUP(C62,'出荷数2307～2406total241008110618'!B:F,5,0)</f>
        <v>1296</v>
      </c>
      <c r="K62" s="214">
        <f>VLOOKUP(C62,'出荷数2407-2506total250730101950'!B:F,5,0)</f>
        <v>172</v>
      </c>
      <c r="L62" s="203">
        <f>VLOOKUP(C:C,total251219111800!B:F,5,0)</f>
        <v>765</v>
      </c>
      <c r="M62" s="8"/>
      <c r="N62" s="21">
        <f t="shared" si="0"/>
        <v>765</v>
      </c>
      <c r="O62" s="44">
        <v>2102</v>
      </c>
      <c r="P62" s="44">
        <v>2440</v>
      </c>
      <c r="Q62" s="44">
        <v>0</v>
      </c>
      <c r="R62" s="44">
        <v>0</v>
      </c>
      <c r="S62" s="44">
        <v>2440</v>
      </c>
      <c r="T62" s="45">
        <v>0</v>
      </c>
      <c r="U62" s="45">
        <v>-338</v>
      </c>
      <c r="V62" s="45">
        <v>-1103</v>
      </c>
      <c r="W62" s="41">
        <v>0.16842800528401586</v>
      </c>
      <c r="X62" s="46"/>
      <c r="Y62" s="46"/>
    </row>
    <row r="63" spans="1:27" s="200" customFormat="1">
      <c r="A63" s="192" t="s">
        <v>1098</v>
      </c>
      <c r="B63" s="193" t="s">
        <v>356</v>
      </c>
      <c r="C63" s="194" t="s">
        <v>189</v>
      </c>
      <c r="D63" s="195" t="s">
        <v>190</v>
      </c>
      <c r="E63" s="194" t="s">
        <v>191</v>
      </c>
      <c r="F63" s="194">
        <v>600</v>
      </c>
      <c r="G63" s="196">
        <v>225</v>
      </c>
      <c r="H63" s="196">
        <v>22</v>
      </c>
      <c r="I63" s="8">
        <f>VLOOKUP(C63,'202310-202403出荷数total2403220951'!B:F,5,0)</f>
        <v>1</v>
      </c>
      <c r="J63" s="203">
        <f>VLOOKUP(C63,'出荷数2307～2406total241008110618'!B:F,5,0)</f>
        <v>1</v>
      </c>
      <c r="K63" s="214" t="e">
        <f>VLOOKUP(C63,'出荷数2407-2506total250730101950'!B:F,5,0)</f>
        <v>#N/A</v>
      </c>
      <c r="L63" s="203" t="e">
        <f>VLOOKUP(C:C,total251219111800!B:F,5,0)</f>
        <v>#N/A</v>
      </c>
      <c r="M63" s="8"/>
      <c r="N63" s="21" t="e">
        <f t="shared" si="0"/>
        <v>#N/A</v>
      </c>
      <c r="O63" s="196">
        <v>552</v>
      </c>
      <c r="P63" s="196">
        <v>0</v>
      </c>
      <c r="Q63" s="44">
        <v>0</v>
      </c>
      <c r="R63" s="196">
        <v>0</v>
      </c>
      <c r="S63" s="196">
        <v>0</v>
      </c>
      <c r="T63" s="197">
        <v>0</v>
      </c>
      <c r="U63" s="197">
        <v>552</v>
      </c>
      <c r="V63" s="197" t="e">
        <v>#N/A</v>
      </c>
      <c r="W63" s="198" t="e">
        <v>#N/A</v>
      </c>
      <c r="X63" s="199"/>
      <c r="Y63" s="199"/>
      <c r="Z63" s="201"/>
      <c r="AA63" s="201"/>
    </row>
    <row r="64" spans="1:27">
      <c r="A64" s="29" t="s">
        <v>1099</v>
      </c>
      <c r="B64" s="170" t="s">
        <v>5</v>
      </c>
      <c r="C64" s="171" t="s">
        <v>2872</v>
      </c>
      <c r="D64" s="20" t="s">
        <v>190</v>
      </c>
      <c r="E64" s="172"/>
      <c r="F64" s="19">
        <v>600</v>
      </c>
      <c r="G64" s="21">
        <v>225</v>
      </c>
      <c r="H64" s="21">
        <v>0</v>
      </c>
      <c r="I64" s="8">
        <f>VLOOKUP(C64,'202310-202403出荷数total2403220951'!B:F,5,0)</f>
        <v>10</v>
      </c>
      <c r="J64" s="203">
        <f>VLOOKUP(C64,'出荷数2307～2406total241008110618'!B:F,5,0)</f>
        <v>11</v>
      </c>
      <c r="K64" s="214">
        <f>VLOOKUP(C64,'出荷数2407-2506total250730101950'!B:F,5,0)</f>
        <v>8</v>
      </c>
      <c r="L64" s="203">
        <f>VLOOKUP(C:C,total251219111800!B:F,5,0)</f>
        <v>13</v>
      </c>
      <c r="M64" s="8"/>
      <c r="N64" s="21">
        <f t="shared" si="0"/>
        <v>13</v>
      </c>
      <c r="O64" s="175">
        <v>1963</v>
      </c>
      <c r="P64" s="175">
        <v>0</v>
      </c>
      <c r="Q64" s="44">
        <v>0</v>
      </c>
      <c r="R64" s="175">
        <v>0</v>
      </c>
      <c r="S64" s="175">
        <v>0</v>
      </c>
      <c r="T64" s="176">
        <v>0</v>
      </c>
      <c r="U64" s="45">
        <v>1963</v>
      </c>
      <c r="V64" s="45">
        <v>1950</v>
      </c>
      <c r="W64" s="177">
        <v>6.6225165562913907E-3</v>
      </c>
      <c r="X64" s="46"/>
      <c r="Y64" s="46"/>
    </row>
    <row r="65" spans="1:26">
      <c r="A65" s="29" t="s">
        <v>1100</v>
      </c>
      <c r="B65" s="30" t="s">
        <v>356</v>
      </c>
      <c r="C65" s="6" t="s">
        <v>187</v>
      </c>
      <c r="D65" s="20" t="s">
        <v>185</v>
      </c>
      <c r="E65" s="19" t="s">
        <v>188</v>
      </c>
      <c r="F65" s="19">
        <v>46</v>
      </c>
      <c r="G65" s="21">
        <v>271</v>
      </c>
      <c r="H65" s="21">
        <v>10</v>
      </c>
      <c r="I65" s="8">
        <f>VLOOKUP(C65,'202310-202403出荷数total2403220951'!B:F,5,0)</f>
        <v>50</v>
      </c>
      <c r="J65" s="203">
        <f>VLOOKUP(C65,'出荷数2307～2406total241008110618'!B:F,5,0)</f>
        <v>53</v>
      </c>
      <c r="K65" s="214">
        <f>VLOOKUP(C65,'出荷数2407-2506total250730101950'!B:F,5,0)</f>
        <v>93</v>
      </c>
      <c r="L65" s="203">
        <f>VLOOKUP(C:C,total251219111800!B:F,5,0)</f>
        <v>13</v>
      </c>
      <c r="M65" s="211">
        <v>500</v>
      </c>
      <c r="N65" s="21">
        <v>500</v>
      </c>
      <c r="O65" s="44">
        <v>2318</v>
      </c>
      <c r="P65" s="44">
        <v>0</v>
      </c>
      <c r="Q65" s="44">
        <v>0</v>
      </c>
      <c r="R65" s="44">
        <v>0</v>
      </c>
      <c r="S65" s="44">
        <v>0</v>
      </c>
      <c r="T65" s="45">
        <v>0</v>
      </c>
      <c r="U65" s="45">
        <v>2318</v>
      </c>
      <c r="V65" s="45">
        <v>1818</v>
      </c>
      <c r="W65" s="41">
        <v>0.21570319240724764</v>
      </c>
      <c r="X65" s="46"/>
      <c r="Y65" s="46"/>
    </row>
    <row r="66" spans="1:26">
      <c r="A66" s="29" t="s">
        <v>1101</v>
      </c>
      <c r="B66" s="30" t="s">
        <v>356</v>
      </c>
      <c r="C66" s="17" t="s">
        <v>62</v>
      </c>
      <c r="D66" s="24" t="s">
        <v>63</v>
      </c>
      <c r="E66" s="23"/>
      <c r="F66" s="19">
        <v>1006</v>
      </c>
      <c r="G66" s="21">
        <v>417</v>
      </c>
      <c r="H66" s="21">
        <v>772</v>
      </c>
      <c r="I66" s="213">
        <f>VLOOKUP(C66,'202310-202403出荷数total2403220951'!B:F,5,0)</f>
        <v>650</v>
      </c>
      <c r="J66" s="203">
        <f>VLOOKUP(C66,'出荷数2307～2406total241008110618'!B:F,5,0)</f>
        <v>1155</v>
      </c>
      <c r="K66" s="214">
        <f>VLOOKUP(C66,'出荷数2407-2506total250730101950'!B:F,5,0)</f>
        <v>373</v>
      </c>
      <c r="L66" s="203">
        <f>VLOOKUP(C:C,total251219111800!B:F,5,0)</f>
        <v>484</v>
      </c>
      <c r="M66" s="8"/>
      <c r="N66" s="21">
        <f t="shared" si="0"/>
        <v>484</v>
      </c>
      <c r="O66" s="44">
        <v>1169</v>
      </c>
      <c r="P66" s="44">
        <v>0</v>
      </c>
      <c r="Q66" s="44">
        <v>0</v>
      </c>
      <c r="R66" s="44">
        <v>0</v>
      </c>
      <c r="S66" s="44">
        <v>0</v>
      </c>
      <c r="T66" s="45">
        <v>0</v>
      </c>
      <c r="U66" s="45">
        <v>1169</v>
      </c>
      <c r="V66" s="45">
        <v>685</v>
      </c>
      <c r="W66" s="41">
        <v>0.41402908468776733</v>
      </c>
      <c r="X66" s="46"/>
      <c r="Y66" s="46"/>
    </row>
    <row r="67" spans="1:26">
      <c r="A67" s="29" t="s">
        <v>1102</v>
      </c>
      <c r="B67" s="30" t="s">
        <v>356</v>
      </c>
      <c r="C67" s="6" t="s">
        <v>146</v>
      </c>
      <c r="D67" s="20" t="s">
        <v>147</v>
      </c>
      <c r="E67" s="19"/>
      <c r="F67" s="19">
        <v>856</v>
      </c>
      <c r="G67" s="21">
        <v>1296</v>
      </c>
      <c r="H67" s="21">
        <v>948</v>
      </c>
      <c r="I67" s="8">
        <f>VLOOKUP(C67,'202310-202403出荷数total2403220951'!B:F,5,0)</f>
        <v>92</v>
      </c>
      <c r="J67" s="203">
        <f>VLOOKUP(C67,'出荷数2307～2406total241008110618'!B:F,5,0)</f>
        <v>191</v>
      </c>
      <c r="K67" s="214">
        <f>VLOOKUP(C67,'出荷数2407-2506total250730101950'!B:F,5,0)</f>
        <v>1768</v>
      </c>
      <c r="L67" s="203">
        <f>VLOOKUP(C:C,total251219111800!B:F,5,0)</f>
        <v>749</v>
      </c>
      <c r="M67" s="211">
        <v>500</v>
      </c>
      <c r="N67" s="21">
        <f t="shared" ref="N67:N130" si="1">L67</f>
        <v>749</v>
      </c>
      <c r="O67" s="44">
        <v>2726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2726</v>
      </c>
      <c r="V67" s="45">
        <v>1977</v>
      </c>
      <c r="W67" s="41">
        <v>0.27476155539251651</v>
      </c>
      <c r="X67" s="46"/>
      <c r="Y67" s="46"/>
    </row>
    <row r="68" spans="1:26">
      <c r="A68" s="29" t="s">
        <v>1103</v>
      </c>
      <c r="B68" s="30" t="s">
        <v>356</v>
      </c>
      <c r="C68" s="6" t="s">
        <v>103</v>
      </c>
      <c r="D68" s="20" t="s">
        <v>101</v>
      </c>
      <c r="E68" s="19" t="s">
        <v>87</v>
      </c>
      <c r="F68" s="19">
        <v>2715</v>
      </c>
      <c r="G68" s="21">
        <v>1898</v>
      </c>
      <c r="H68" s="21">
        <v>1974</v>
      </c>
      <c r="I68" s="8">
        <f>VLOOKUP(C68,'202310-202403出荷数total2403220951'!B:F,5,0)</f>
        <v>822</v>
      </c>
      <c r="J68" s="203">
        <f>VLOOKUP(C68,'出荷数2307～2406total241008110618'!B:F,5,0)</f>
        <v>1831</v>
      </c>
      <c r="K68" s="214">
        <f>VLOOKUP(C68,'出荷数2407-2506total250730101950'!B:F,5,0)</f>
        <v>1431</v>
      </c>
      <c r="L68" s="203">
        <f>VLOOKUP(C:C,total251219111800!B:F,5,0)</f>
        <v>874</v>
      </c>
      <c r="M68" s="8"/>
      <c r="N68" s="211">
        <v>672</v>
      </c>
      <c r="O68" s="44">
        <v>3948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3948</v>
      </c>
      <c r="V68" s="45">
        <v>3276</v>
      </c>
      <c r="W68" s="41">
        <v>0.1702127659574468</v>
      </c>
      <c r="X68" s="46"/>
      <c r="Y68" s="46"/>
    </row>
    <row r="69" spans="1:26">
      <c r="A69" s="29" t="s">
        <v>1104</v>
      </c>
      <c r="B69" s="30" t="s">
        <v>356</v>
      </c>
      <c r="C69" s="6" t="s">
        <v>38</v>
      </c>
      <c r="D69" s="20" t="s">
        <v>39</v>
      </c>
      <c r="E69" s="19"/>
      <c r="F69" s="19">
        <v>680</v>
      </c>
      <c r="G69" s="21">
        <v>2488</v>
      </c>
      <c r="H69" s="21">
        <v>824</v>
      </c>
      <c r="I69" s="8">
        <f>VLOOKUP(C69,'202310-202403出荷数total2403220951'!B:F,5,0)</f>
        <v>454</v>
      </c>
      <c r="J69" s="203">
        <f>VLOOKUP(C69,'出荷数2307～2406total241008110618'!B:F,5,0)</f>
        <v>939</v>
      </c>
      <c r="K69" s="214">
        <f>VLOOKUP(C69,'出荷数2407-2506total250730101950'!B:F,5,0)</f>
        <v>1427</v>
      </c>
      <c r="L69" s="203">
        <f>VLOOKUP(C:C,total251219111800!B:F,5,0)</f>
        <v>203</v>
      </c>
      <c r="M69" s="8"/>
      <c r="N69" s="21">
        <f t="shared" si="1"/>
        <v>203</v>
      </c>
      <c r="O69" s="44">
        <v>2666</v>
      </c>
      <c r="P69" s="44">
        <v>500</v>
      </c>
      <c r="Q69" s="44">
        <v>0</v>
      </c>
      <c r="R69" s="44">
        <v>0</v>
      </c>
      <c r="S69" s="44">
        <v>80</v>
      </c>
      <c r="T69" s="45">
        <v>420</v>
      </c>
      <c r="U69" s="45">
        <v>2586</v>
      </c>
      <c r="V69" s="45">
        <v>2383</v>
      </c>
      <c r="W69" s="41">
        <v>6.4118761844598859E-2</v>
      </c>
      <c r="X69" s="46"/>
      <c r="Y69" s="46"/>
    </row>
    <row r="70" spans="1:26">
      <c r="A70" s="29" t="s">
        <v>1105</v>
      </c>
      <c r="B70" s="30" t="s">
        <v>356</v>
      </c>
      <c r="C70" s="6" t="s">
        <v>248</v>
      </c>
      <c r="D70" s="20" t="s">
        <v>246</v>
      </c>
      <c r="E70" s="19" t="s">
        <v>249</v>
      </c>
      <c r="F70" s="19">
        <v>1433</v>
      </c>
      <c r="G70" s="21">
        <v>1030</v>
      </c>
      <c r="H70" s="21">
        <v>1015</v>
      </c>
      <c r="I70" s="8">
        <f>VLOOKUP(C70,'202310-202403出荷数total2403220951'!B:F,5,0)</f>
        <v>273</v>
      </c>
      <c r="J70" s="203">
        <f>VLOOKUP(C70,'出荷数2307～2406total241008110618'!B:F,5,0)</f>
        <v>828</v>
      </c>
      <c r="K70" s="214">
        <f>VLOOKUP(C70,'出荷数2407-2506total250730101950'!B:F,5,0)</f>
        <v>776</v>
      </c>
      <c r="L70" s="203">
        <f>VLOOKUP(C:C,total251219111800!B:F,5,0)</f>
        <v>430</v>
      </c>
      <c r="M70" s="8"/>
      <c r="N70" s="21">
        <f t="shared" si="1"/>
        <v>430</v>
      </c>
      <c r="O70" s="44">
        <v>1928</v>
      </c>
      <c r="P70" s="44">
        <v>120</v>
      </c>
      <c r="Q70" s="44">
        <v>0</v>
      </c>
      <c r="R70" s="44">
        <v>0</v>
      </c>
      <c r="S70" s="44">
        <v>120</v>
      </c>
      <c r="T70" s="45">
        <v>0</v>
      </c>
      <c r="U70" s="45">
        <v>1808</v>
      </c>
      <c r="V70" s="45">
        <v>1378</v>
      </c>
      <c r="W70" s="41">
        <v>0.2099609375</v>
      </c>
      <c r="X70" s="46"/>
      <c r="Y70" s="46"/>
    </row>
    <row r="71" spans="1:26">
      <c r="A71" s="29" t="s">
        <v>1106</v>
      </c>
      <c r="B71" s="30" t="s">
        <v>356</v>
      </c>
      <c r="C71" s="17" t="s">
        <v>243</v>
      </c>
      <c r="D71" s="24" t="s">
        <v>244</v>
      </c>
      <c r="E71" s="23"/>
      <c r="F71" s="19"/>
      <c r="G71" s="21">
        <v>600</v>
      </c>
      <c r="H71" s="21">
        <v>106</v>
      </c>
      <c r="I71" s="8">
        <f>VLOOKUP(C71,'202310-202403出荷数total2403220951'!B:F,5,0)</f>
        <v>250</v>
      </c>
      <c r="J71" s="203">
        <f>VLOOKUP(C71,'出荷数2307～2406total241008110618'!B:F,5,0)</f>
        <v>351</v>
      </c>
      <c r="K71" s="214">
        <f>VLOOKUP(C71,'出荷数2407-2506total250730101950'!B:F,5,0)</f>
        <v>157</v>
      </c>
      <c r="L71" s="203" t="e">
        <f>VLOOKUP(C:C,total251219111800!B:F,5,0)</f>
        <v>#N/A</v>
      </c>
      <c r="M71" s="8"/>
      <c r="N71" s="21" t="e">
        <f t="shared" si="1"/>
        <v>#N/A</v>
      </c>
      <c r="O71" s="44">
        <v>2381</v>
      </c>
      <c r="P71" s="44">
        <v>0</v>
      </c>
      <c r="Q71" s="44">
        <v>0</v>
      </c>
      <c r="R71" s="44">
        <v>0</v>
      </c>
      <c r="S71" s="44">
        <v>0</v>
      </c>
      <c r="T71" s="45">
        <v>0</v>
      </c>
      <c r="U71" s="45">
        <v>2381</v>
      </c>
      <c r="V71" s="45" t="e">
        <v>#N/A</v>
      </c>
      <c r="W71" s="41" t="e">
        <v>#N/A</v>
      </c>
      <c r="X71" s="46"/>
      <c r="Y71" s="46"/>
    </row>
    <row r="72" spans="1:26">
      <c r="A72" s="29"/>
      <c r="B72" s="30" t="s">
        <v>356</v>
      </c>
      <c r="C72" s="17" t="s">
        <v>3748</v>
      </c>
      <c r="D72" s="24" t="s">
        <v>4083</v>
      </c>
      <c r="E72" s="23"/>
      <c r="F72" s="19"/>
      <c r="G72" s="21"/>
      <c r="H72" s="21">
        <v>100</v>
      </c>
      <c r="I72" s="8">
        <f>VLOOKUP(C72,'202310-202403出荷数total2403220951'!B:F,5,0)</f>
        <v>17</v>
      </c>
      <c r="J72" s="203">
        <f>VLOOKUP(C72,'出荷数2307～2406total241008110618'!B:F,5,0)</f>
        <v>35</v>
      </c>
      <c r="K72" s="214">
        <f>VLOOKUP(C72,'出荷数2407-2506total250730101950'!B:F,5,0)</f>
        <v>80</v>
      </c>
      <c r="L72" s="203">
        <f>VLOOKUP(C:C,total251219111800!B:F,5,0)</f>
        <v>16</v>
      </c>
      <c r="M72" s="8"/>
      <c r="N72" s="21">
        <f t="shared" si="1"/>
        <v>16</v>
      </c>
      <c r="O72" s="44">
        <v>302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302</v>
      </c>
      <c r="V72" s="45">
        <v>286</v>
      </c>
      <c r="W72" s="41">
        <v>5.2980132450331126E-2</v>
      </c>
      <c r="X72" s="46"/>
      <c r="Y72" s="46"/>
    </row>
    <row r="73" spans="1:26">
      <c r="A73" s="29" t="s">
        <v>1107</v>
      </c>
      <c r="B73" s="178" t="s">
        <v>356</v>
      </c>
      <c r="C73" s="23" t="s">
        <v>65</v>
      </c>
      <c r="D73" s="24" t="s">
        <v>66</v>
      </c>
      <c r="E73" s="23"/>
      <c r="F73" s="19">
        <v>4431</v>
      </c>
      <c r="G73" s="21">
        <v>2178</v>
      </c>
      <c r="H73" s="21">
        <v>3224</v>
      </c>
      <c r="I73" s="8">
        <f>VLOOKUP(C73,'202310-202403出荷数total2403220951'!B:F,5,0)</f>
        <v>2952</v>
      </c>
      <c r="J73" s="203">
        <f>VLOOKUP(C73,'出荷数2307～2406total241008110618'!B:F,5,0)</f>
        <v>5989</v>
      </c>
      <c r="K73" s="214">
        <f>VLOOKUP(C73,'出荷数2407-2506total250730101950'!B:F,5,0)</f>
        <v>4689</v>
      </c>
      <c r="L73" s="203">
        <f>VLOOKUP(C:C,total251219111800!B:F,5,0)</f>
        <v>1757</v>
      </c>
      <c r="M73" s="8"/>
      <c r="N73" s="21">
        <f t="shared" si="1"/>
        <v>1757</v>
      </c>
      <c r="O73" s="44">
        <v>4657</v>
      </c>
      <c r="P73" s="44">
        <v>200</v>
      </c>
      <c r="Q73" s="44">
        <v>0</v>
      </c>
      <c r="R73" s="44">
        <v>0</v>
      </c>
      <c r="S73" s="44">
        <v>200</v>
      </c>
      <c r="T73" s="45">
        <v>0</v>
      </c>
      <c r="U73" s="45">
        <v>4457</v>
      </c>
      <c r="V73" s="45">
        <v>2700</v>
      </c>
      <c r="W73" s="41">
        <v>0.36174593370393249</v>
      </c>
      <c r="X73" s="46"/>
      <c r="Y73" s="46"/>
    </row>
    <row r="74" spans="1:26">
      <c r="A74" s="29" t="s">
        <v>2991</v>
      </c>
      <c r="B74" s="30" t="s">
        <v>356</v>
      </c>
      <c r="C74" s="6" t="s">
        <v>11</v>
      </c>
      <c r="D74" s="20" t="s">
        <v>12</v>
      </c>
      <c r="E74" s="19"/>
      <c r="F74" s="19">
        <v>3496</v>
      </c>
      <c r="G74" s="21">
        <v>2391</v>
      </c>
      <c r="H74" s="21">
        <v>1985</v>
      </c>
      <c r="I74" s="8">
        <f>VLOOKUP(C74,'202310-202403出荷数total2403220951'!B:F,5,0)</f>
        <v>1236</v>
      </c>
      <c r="J74" s="203">
        <f>VLOOKUP(C74,'出荷数2307～2406total241008110618'!B:F,5,0)</f>
        <v>2298</v>
      </c>
      <c r="K74" s="214">
        <f>VLOOKUP(C74,'出荷数2407-2506total250730101950'!B:F,5,0)</f>
        <v>8616</v>
      </c>
      <c r="L74" s="203">
        <f>VLOOKUP(C:C,total251219111800!B:F,5,0)</f>
        <v>1136</v>
      </c>
      <c r="M74" s="211">
        <v>8000</v>
      </c>
      <c r="N74" s="211">
        <v>8000</v>
      </c>
      <c r="O74" s="44">
        <v>14244</v>
      </c>
      <c r="P74" s="44">
        <v>3200</v>
      </c>
      <c r="Q74" s="44">
        <v>0</v>
      </c>
      <c r="R74" s="44">
        <v>0</v>
      </c>
      <c r="S74" s="44">
        <v>5200</v>
      </c>
      <c r="T74" s="45">
        <v>-2000</v>
      </c>
      <c r="U74" s="45">
        <v>9044</v>
      </c>
      <c r="V74" s="45">
        <v>1044</v>
      </c>
      <c r="W74" s="41">
        <v>0.45861041045631734</v>
      </c>
      <c r="X74" s="46"/>
      <c r="Y74" s="46"/>
    </row>
    <row r="75" spans="1:26">
      <c r="A75" s="29" t="s">
        <v>1109</v>
      </c>
      <c r="B75" s="30" t="s">
        <v>356</v>
      </c>
      <c r="C75" s="17" t="s">
        <v>256</v>
      </c>
      <c r="D75" s="24" t="s">
        <v>257</v>
      </c>
      <c r="E75" s="23"/>
      <c r="F75" s="19">
        <v>44</v>
      </c>
      <c r="G75" s="21">
        <v>866</v>
      </c>
      <c r="H75" s="21">
        <v>614</v>
      </c>
      <c r="I75" s="8">
        <f>VLOOKUP(C75,'202310-202403出荷数total2403220951'!B:F,5,0)</f>
        <v>333</v>
      </c>
      <c r="J75" s="203">
        <f>VLOOKUP(C75,'出荷数2307～2406total241008110618'!B:F,5,0)</f>
        <v>1142</v>
      </c>
      <c r="K75" s="214">
        <f>VLOOKUP(C75,'出荷数2407-2506total250730101950'!B:F,5,0)</f>
        <v>925</v>
      </c>
      <c r="L75" s="203">
        <f>VLOOKUP(C:C,total251219111800!B:F,5,0)</f>
        <v>135</v>
      </c>
      <c r="M75" s="8"/>
      <c r="N75" s="21">
        <f t="shared" si="1"/>
        <v>135</v>
      </c>
      <c r="O75" s="44">
        <v>1757</v>
      </c>
      <c r="P75" s="44">
        <v>0</v>
      </c>
      <c r="Q75" s="44">
        <v>0</v>
      </c>
      <c r="R75" s="44">
        <v>0</v>
      </c>
      <c r="S75" s="44">
        <v>0</v>
      </c>
      <c r="T75" s="45">
        <v>0</v>
      </c>
      <c r="U75" s="45">
        <v>1757</v>
      </c>
      <c r="V75" s="45">
        <v>1622</v>
      </c>
      <c r="W75" s="41">
        <v>7.6835515082527034E-2</v>
      </c>
      <c r="X75" s="46"/>
      <c r="Y75" s="46"/>
    </row>
    <row r="76" spans="1:26">
      <c r="A76" s="29" t="s">
        <v>1110</v>
      </c>
      <c r="B76" s="30" t="s">
        <v>356</v>
      </c>
      <c r="C76" s="6" t="s">
        <v>81</v>
      </c>
      <c r="D76" s="20" t="s">
        <v>82</v>
      </c>
      <c r="E76" s="19"/>
      <c r="F76" s="19">
        <v>410</v>
      </c>
      <c r="G76" s="21">
        <v>741</v>
      </c>
      <c r="H76" s="21">
        <v>1112</v>
      </c>
      <c r="I76" s="8">
        <f>VLOOKUP(C76,'202310-202403出荷数total2403220951'!B:F,5,0)</f>
        <v>662</v>
      </c>
      <c r="J76" s="203">
        <f>VLOOKUP(C76,'出荷数2307～2406total241008110618'!B:F,5,0)</f>
        <v>1332</v>
      </c>
      <c r="K76" s="214">
        <f>VLOOKUP(C76,'出荷数2407-2506total250730101950'!B:F,5,0)</f>
        <v>2848</v>
      </c>
      <c r="L76" s="203">
        <f>VLOOKUP(C:C,total251219111800!B:F,5,0)</f>
        <v>1014</v>
      </c>
      <c r="M76" s="211">
        <v>1000</v>
      </c>
      <c r="N76" s="21">
        <f t="shared" si="1"/>
        <v>1014</v>
      </c>
      <c r="O76" s="44">
        <v>4516</v>
      </c>
      <c r="P76" s="44">
        <v>52</v>
      </c>
      <c r="Q76" s="44">
        <v>0</v>
      </c>
      <c r="R76" s="44">
        <v>0</v>
      </c>
      <c r="S76" s="44">
        <v>252</v>
      </c>
      <c r="T76" s="45">
        <v>-200</v>
      </c>
      <c r="U76" s="45">
        <v>4264</v>
      </c>
      <c r="V76" s="45">
        <v>3250</v>
      </c>
      <c r="W76" s="41">
        <v>0.22197898423817863</v>
      </c>
      <c r="X76" s="46"/>
      <c r="Y76" s="46"/>
    </row>
    <row r="77" spans="1:26">
      <c r="A77" s="29" t="s">
        <v>1111</v>
      </c>
      <c r="B77" s="30" t="s">
        <v>356</v>
      </c>
      <c r="C77" s="6" t="s">
        <v>6</v>
      </c>
      <c r="D77" s="20" t="s">
        <v>7</v>
      </c>
      <c r="E77" s="19"/>
      <c r="F77" s="19">
        <v>1477</v>
      </c>
      <c r="G77" s="21">
        <v>1110</v>
      </c>
      <c r="H77" s="21">
        <v>696</v>
      </c>
      <c r="I77" s="8">
        <f>VLOOKUP(C77,'202310-202403出荷数total2403220951'!B:F,5,0)</f>
        <v>116</v>
      </c>
      <c r="J77" s="203">
        <f>VLOOKUP(C77,'出荷数2307～2406total241008110618'!B:F,5,0)</f>
        <v>801</v>
      </c>
      <c r="K77" s="214">
        <f>VLOOKUP(C77,'出荷数2407-2506total250730101950'!B:F,5,0)</f>
        <v>703</v>
      </c>
      <c r="L77" s="203">
        <f>VLOOKUP(C:C,total251219111800!B:F,5,0)</f>
        <v>319</v>
      </c>
      <c r="M77" s="8"/>
      <c r="N77" s="21">
        <f t="shared" si="1"/>
        <v>319</v>
      </c>
      <c r="O77" s="44">
        <v>448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448</v>
      </c>
      <c r="V77" s="45">
        <v>129</v>
      </c>
      <c r="W77" s="41">
        <v>0.7120535714285714</v>
      </c>
      <c r="X77" s="46" t="s">
        <v>4412</v>
      </c>
      <c r="Y77" s="46"/>
    </row>
    <row r="78" spans="1:26">
      <c r="A78" s="29" t="s">
        <v>1112</v>
      </c>
      <c r="B78" s="30" t="s">
        <v>356</v>
      </c>
      <c r="C78" s="17" t="s">
        <v>60</v>
      </c>
      <c r="D78" s="24" t="s">
        <v>61</v>
      </c>
      <c r="E78" s="23"/>
      <c r="F78" s="19">
        <v>1324</v>
      </c>
      <c r="G78" s="21">
        <v>1622</v>
      </c>
      <c r="H78" s="21">
        <v>1792</v>
      </c>
      <c r="I78" s="8">
        <f>VLOOKUP(C78,'202310-202403出荷数total2403220951'!B:F,5,0)</f>
        <v>1087</v>
      </c>
      <c r="J78" s="203">
        <f>VLOOKUP(C78,'出荷数2307～2406total241008110618'!B:F,5,0)</f>
        <v>1970</v>
      </c>
      <c r="K78" s="214">
        <f>VLOOKUP(C78,'出荷数2407-2506total250730101950'!B:F,5,0)</f>
        <v>1824</v>
      </c>
      <c r="L78" s="203">
        <f>VLOOKUP(C:C,total251219111800!B:F,5,0)</f>
        <v>900</v>
      </c>
      <c r="M78" s="8"/>
      <c r="N78" s="21">
        <f t="shared" si="1"/>
        <v>900</v>
      </c>
      <c r="O78" s="44">
        <v>2698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2698</v>
      </c>
      <c r="V78" s="45">
        <v>1798</v>
      </c>
      <c r="W78" s="41">
        <v>0.33358042994810971</v>
      </c>
      <c r="X78" s="46"/>
      <c r="Y78" s="46"/>
    </row>
    <row r="79" spans="1:26">
      <c r="A79" s="29" t="s">
        <v>1113</v>
      </c>
      <c r="B79" s="30" t="s">
        <v>356</v>
      </c>
      <c r="C79" s="17" t="s">
        <v>254</v>
      </c>
      <c r="D79" s="24" t="s">
        <v>255</v>
      </c>
      <c r="E79" s="23"/>
      <c r="F79" s="19">
        <v>30</v>
      </c>
      <c r="G79" s="21">
        <v>1288</v>
      </c>
      <c r="H79" s="21">
        <v>1790</v>
      </c>
      <c r="I79" s="8">
        <f>VLOOKUP(C79,'202310-202403出荷数total2403220951'!B:F,5,0)</f>
        <v>845</v>
      </c>
      <c r="J79" s="203">
        <f>VLOOKUP(C79,'出荷数2307～2406total241008110618'!B:F,5,0)</f>
        <v>1682</v>
      </c>
      <c r="K79" s="214">
        <f>VLOOKUP(C79,'出荷数2407-2506total250730101950'!B:F,5,0)</f>
        <v>1326</v>
      </c>
      <c r="L79" s="203">
        <f>VLOOKUP(C:C,total251219111800!B:F,5,0)</f>
        <v>366</v>
      </c>
      <c r="M79" s="8"/>
      <c r="N79" s="21">
        <f t="shared" si="1"/>
        <v>366</v>
      </c>
      <c r="O79" s="44">
        <v>1526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1526</v>
      </c>
      <c r="V79" s="45">
        <v>1160</v>
      </c>
      <c r="W79" s="41">
        <v>0.2398427260812582</v>
      </c>
      <c r="X79" s="46"/>
      <c r="Y79" s="46"/>
    </row>
    <row r="80" spans="1:26">
      <c r="A80" s="29" t="s">
        <v>1114</v>
      </c>
      <c r="B80" s="30" t="s">
        <v>356</v>
      </c>
      <c r="C80" s="7" t="s">
        <v>160</v>
      </c>
      <c r="D80" s="20" t="s">
        <v>161</v>
      </c>
      <c r="E80" s="19"/>
      <c r="F80" s="19">
        <v>6851</v>
      </c>
      <c r="G80" s="21">
        <v>3631</v>
      </c>
      <c r="H80" s="21">
        <v>3310</v>
      </c>
      <c r="I80" s="213">
        <f>VLOOKUP(C80,'202310-202403出荷数total2403220951'!B:F,5,0)</f>
        <v>2276</v>
      </c>
      <c r="J80" s="203">
        <f>VLOOKUP(C80,'出荷数2307～2406total241008110618'!B:F,5,0)</f>
        <v>2977</v>
      </c>
      <c r="K80" s="214">
        <f>VLOOKUP(C80,'出荷数2407-2506total250730101950'!B:F,5,0)</f>
        <v>1413</v>
      </c>
      <c r="L80" s="203">
        <f>VLOOKUP(C:C,total251219111800!B:F,5,0)</f>
        <v>456</v>
      </c>
      <c r="M80" s="8"/>
      <c r="N80" s="21">
        <f t="shared" si="1"/>
        <v>456</v>
      </c>
      <c r="O80" s="44">
        <v>2237</v>
      </c>
      <c r="P80" s="44">
        <v>0</v>
      </c>
      <c r="Q80" s="44">
        <v>0</v>
      </c>
      <c r="R80" s="44">
        <v>0</v>
      </c>
      <c r="S80" s="44">
        <v>0</v>
      </c>
      <c r="T80" s="45">
        <v>0</v>
      </c>
      <c r="U80" s="45">
        <v>2237</v>
      </c>
      <c r="V80" s="45">
        <v>1781</v>
      </c>
      <c r="W80" s="41">
        <v>0.20384443451050513</v>
      </c>
      <c r="X80" s="46"/>
      <c r="Y80" s="46"/>
      <c r="Z80" s="253"/>
    </row>
    <row r="81" spans="1:27">
      <c r="A81" s="29" t="s">
        <v>1115</v>
      </c>
      <c r="B81" s="30" t="s">
        <v>356</v>
      </c>
      <c r="C81" s="6" t="s">
        <v>119</v>
      </c>
      <c r="D81" s="20" t="s">
        <v>120</v>
      </c>
      <c r="E81" s="19" t="s">
        <v>116</v>
      </c>
      <c r="F81" s="19">
        <v>7367</v>
      </c>
      <c r="G81" s="21">
        <v>4388</v>
      </c>
      <c r="H81" s="21">
        <v>521</v>
      </c>
      <c r="I81" s="213">
        <f>VLOOKUP(C81,'202310-202403出荷数total2403220951'!B:F,5,0)</f>
        <v>2848</v>
      </c>
      <c r="J81" s="203">
        <f>VLOOKUP(C81,'出荷数2307～2406total241008110618'!B:F,5,0)</f>
        <v>3288</v>
      </c>
      <c r="K81" s="214">
        <f>VLOOKUP(C81,'出荷数2407-2506total250730101950'!B:F,5,0)</f>
        <v>2304</v>
      </c>
      <c r="L81" s="203">
        <f>VLOOKUP(C:C,total251219111800!B:F,5,0)</f>
        <v>744</v>
      </c>
      <c r="M81" s="8"/>
      <c r="N81" s="21">
        <f t="shared" si="1"/>
        <v>744</v>
      </c>
      <c r="O81" s="44">
        <v>3662</v>
      </c>
      <c r="P81" s="44">
        <v>1530</v>
      </c>
      <c r="Q81" s="44">
        <v>0</v>
      </c>
      <c r="R81" s="44">
        <v>0</v>
      </c>
      <c r="S81" s="44">
        <v>1730</v>
      </c>
      <c r="T81" s="45">
        <v>-200</v>
      </c>
      <c r="U81" s="45">
        <v>1932</v>
      </c>
      <c r="V81" s="45">
        <v>1188</v>
      </c>
      <c r="W81" s="41">
        <v>0.14329738058551617</v>
      </c>
      <c r="X81" s="46"/>
      <c r="Y81" s="46"/>
    </row>
    <row r="82" spans="1:27">
      <c r="A82" s="29" t="s">
        <v>1116</v>
      </c>
      <c r="B82" s="30" t="s">
        <v>356</v>
      </c>
      <c r="C82" s="6" t="s">
        <v>22</v>
      </c>
      <c r="D82" s="20" t="s">
        <v>23</v>
      </c>
      <c r="E82" s="19"/>
      <c r="F82" s="19">
        <v>10633</v>
      </c>
      <c r="G82" s="21">
        <v>6065</v>
      </c>
      <c r="H82" s="21">
        <v>2945</v>
      </c>
      <c r="I82" s="213">
        <f>VLOOKUP(C82,'202310-202403出荷数total2403220951'!B:F,5,0)</f>
        <v>3324</v>
      </c>
      <c r="J82" s="203">
        <f>VLOOKUP(C82,'出荷数2307～2406total241008110618'!B:F,5,0)</f>
        <v>5243</v>
      </c>
      <c r="K82" s="214">
        <f>VLOOKUP(C82,'出荷数2407-2506total250730101950'!B:F,5,0)</f>
        <v>13654</v>
      </c>
      <c r="L82" s="203">
        <f>VLOOKUP(C:C,total251219111800!B:F,5,0)</f>
        <v>1335</v>
      </c>
      <c r="M82" s="213">
        <v>4500</v>
      </c>
      <c r="N82" s="211">
        <v>3000</v>
      </c>
      <c r="O82" s="44">
        <v>6328</v>
      </c>
      <c r="P82" s="44">
        <v>1000</v>
      </c>
      <c r="Q82" s="44">
        <v>0</v>
      </c>
      <c r="R82" s="44">
        <v>0</v>
      </c>
      <c r="S82" s="44">
        <v>1000</v>
      </c>
      <c r="T82" s="45">
        <v>0</v>
      </c>
      <c r="U82" s="45">
        <v>5328</v>
      </c>
      <c r="V82" s="45">
        <v>2328</v>
      </c>
      <c r="W82" s="41">
        <v>0.40938864628820959</v>
      </c>
      <c r="X82" s="46"/>
      <c r="Y82" s="46"/>
    </row>
    <row r="83" spans="1:27">
      <c r="A83" s="29" t="s">
        <v>1117</v>
      </c>
      <c r="B83" s="30" t="s">
        <v>356</v>
      </c>
      <c r="C83" s="6" t="s">
        <v>144</v>
      </c>
      <c r="D83" s="20" t="s">
        <v>145</v>
      </c>
      <c r="E83" s="19"/>
      <c r="F83" s="19">
        <v>270</v>
      </c>
      <c r="G83" s="21">
        <v>814</v>
      </c>
      <c r="H83" s="21">
        <v>677</v>
      </c>
      <c r="I83" s="8">
        <f>VLOOKUP(C83,'202310-202403出荷数total2403220951'!B:F,5,0)</f>
        <v>269</v>
      </c>
      <c r="J83" s="203">
        <f>VLOOKUP(C83,'出荷数2307～2406total241008110618'!B:F,5,0)</f>
        <v>668</v>
      </c>
      <c r="K83" s="214">
        <f>VLOOKUP(C83,'出荷数2407-2506total250730101950'!B:F,5,0)</f>
        <v>826</v>
      </c>
      <c r="L83" s="203">
        <f>VLOOKUP(C:C,total251219111800!B:F,5,0)</f>
        <v>90</v>
      </c>
      <c r="M83" s="8"/>
      <c r="N83" s="21">
        <f t="shared" si="1"/>
        <v>90</v>
      </c>
      <c r="O83" s="44">
        <v>2426</v>
      </c>
      <c r="P83" s="44">
        <v>0</v>
      </c>
      <c r="Q83" s="44">
        <v>0</v>
      </c>
      <c r="R83" s="44">
        <v>0</v>
      </c>
      <c r="S83" s="44">
        <v>0</v>
      </c>
      <c r="T83" s="45">
        <v>0</v>
      </c>
      <c r="U83" s="45">
        <v>2426</v>
      </c>
      <c r="V83" s="45">
        <v>2336</v>
      </c>
      <c r="W83" s="41">
        <v>3.7098103874690848E-2</v>
      </c>
      <c r="X83" s="46"/>
      <c r="Y83" s="46"/>
    </row>
    <row r="84" spans="1:27">
      <c r="A84" s="29" t="s">
        <v>1118</v>
      </c>
      <c r="B84" s="30" t="s">
        <v>356</v>
      </c>
      <c r="C84" s="17" t="s">
        <v>134</v>
      </c>
      <c r="D84" s="24" t="s">
        <v>135</v>
      </c>
      <c r="E84" s="23"/>
      <c r="F84" s="19">
        <v>3306</v>
      </c>
      <c r="G84" s="21">
        <v>2817</v>
      </c>
      <c r="H84" s="21">
        <v>1743</v>
      </c>
      <c r="I84" s="8">
        <f>VLOOKUP(C84,'202310-202403出荷数total2403220951'!B:F,5,0)</f>
        <v>273</v>
      </c>
      <c r="J84" s="203">
        <f>VLOOKUP(C84,'出荷数2307～2406total241008110618'!B:F,5,0)</f>
        <v>477</v>
      </c>
      <c r="K84" s="214">
        <f>VLOOKUP(C84,'出荷数2407-2506total250730101950'!B:F,5,0)</f>
        <v>351</v>
      </c>
      <c r="L84" s="203">
        <f>VLOOKUP(C:C,total251219111800!B:F,5,0)</f>
        <v>211</v>
      </c>
      <c r="M84" s="8"/>
      <c r="N84" s="21">
        <f t="shared" si="1"/>
        <v>211</v>
      </c>
      <c r="O84" s="44">
        <v>7204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7204</v>
      </c>
      <c r="V84" s="45">
        <v>6993</v>
      </c>
      <c r="W84" s="41">
        <v>2.9289283731260409E-2</v>
      </c>
      <c r="X84" s="46"/>
      <c r="Y84" s="46"/>
    </row>
    <row r="85" spans="1:27">
      <c r="A85" s="29" t="s">
        <v>1119</v>
      </c>
      <c r="B85" s="30" t="s">
        <v>356</v>
      </c>
      <c r="C85" s="6" t="s">
        <v>172</v>
      </c>
      <c r="D85" s="20" t="s">
        <v>173</v>
      </c>
      <c r="E85" s="19"/>
      <c r="F85" s="19">
        <v>1177</v>
      </c>
      <c r="G85" s="21">
        <v>2128</v>
      </c>
      <c r="H85" s="21">
        <v>1537</v>
      </c>
      <c r="I85" s="8">
        <f>VLOOKUP(C85,'202310-202403出荷数total2403220951'!B:F,5,0)</f>
        <v>834</v>
      </c>
      <c r="J85" s="203">
        <f>VLOOKUP(C85,'出荷数2307～2406total241008110618'!B:F,5,0)</f>
        <v>1486</v>
      </c>
      <c r="K85" s="214">
        <f>VLOOKUP(C85,'出荷数2407-2506total250730101950'!B:F,5,0)</f>
        <v>1411</v>
      </c>
      <c r="L85" s="203">
        <f>VLOOKUP(C:C,total251219111800!B:F,5,0)</f>
        <v>822</v>
      </c>
      <c r="M85" s="8"/>
      <c r="N85" s="21">
        <f t="shared" si="1"/>
        <v>822</v>
      </c>
      <c r="O85" s="44">
        <v>2705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2705</v>
      </c>
      <c r="V85" s="45">
        <v>1883</v>
      </c>
      <c r="W85" s="41">
        <v>0.30388170055452868</v>
      </c>
      <c r="X85" s="46"/>
      <c r="Y85" s="46"/>
    </row>
    <row r="86" spans="1:27" s="200" customFormat="1">
      <c r="A86" s="192" t="s">
        <v>1120</v>
      </c>
      <c r="B86" s="193" t="s">
        <v>356</v>
      </c>
      <c r="C86" s="194" t="s">
        <v>53</v>
      </c>
      <c r="D86" s="195" t="s">
        <v>54</v>
      </c>
      <c r="E86" s="194"/>
      <c r="F86" s="194">
        <v>1511</v>
      </c>
      <c r="G86" s="196">
        <v>1031</v>
      </c>
      <c r="H86" s="21">
        <v>1052</v>
      </c>
      <c r="I86" s="8">
        <f>VLOOKUP(C86,'202310-202403出荷数total2403220951'!B:F,5,0)</f>
        <v>513</v>
      </c>
      <c r="J86" s="203">
        <f>VLOOKUP(C86,'出荷数2307～2406total241008110618'!B:F,5,0)</f>
        <v>546</v>
      </c>
      <c r="K86" s="214" t="e">
        <f>VLOOKUP(C86,'出荷数2407-2506total250730101950'!B:F,5,0)</f>
        <v>#N/A</v>
      </c>
      <c r="L86" s="203" t="e">
        <f>VLOOKUP(C:C,total251219111800!B:F,5,0)</f>
        <v>#N/A</v>
      </c>
      <c r="M86" s="8"/>
      <c r="N86" s="21" t="e">
        <f t="shared" si="1"/>
        <v>#N/A</v>
      </c>
      <c r="O86" s="196">
        <v>0</v>
      </c>
      <c r="P86" s="196">
        <v>0</v>
      </c>
      <c r="Q86" s="44">
        <v>0</v>
      </c>
      <c r="R86" s="196">
        <v>0</v>
      </c>
      <c r="S86" s="196">
        <v>0</v>
      </c>
      <c r="T86" s="197">
        <v>0</v>
      </c>
      <c r="U86" s="197">
        <v>0</v>
      </c>
      <c r="V86" s="197" t="e">
        <v>#N/A</v>
      </c>
      <c r="W86" s="198" t="e">
        <v>#N/A</v>
      </c>
      <c r="X86" s="199"/>
      <c r="Y86" s="199"/>
      <c r="Z86" s="201"/>
      <c r="AA86" s="201"/>
    </row>
    <row r="87" spans="1:27">
      <c r="A87" s="29" t="s">
        <v>1121</v>
      </c>
      <c r="B87" s="30" t="s">
        <v>356</v>
      </c>
      <c r="C87" s="17" t="s">
        <v>129</v>
      </c>
      <c r="D87" s="24" t="s">
        <v>130</v>
      </c>
      <c r="E87" s="23"/>
      <c r="F87" s="19">
        <v>3121</v>
      </c>
      <c r="G87" s="21">
        <v>3233</v>
      </c>
      <c r="H87" s="21">
        <v>3120</v>
      </c>
      <c r="I87" s="8">
        <f>VLOOKUP(C87,'202310-202403出荷数total2403220951'!B:F,5,0)</f>
        <v>1553</v>
      </c>
      <c r="J87" s="203">
        <f>VLOOKUP(C87,'出荷数2307～2406total241008110618'!B:F,5,0)</f>
        <v>3072</v>
      </c>
      <c r="K87" s="214">
        <f>VLOOKUP(C87,'出荷数2407-2506total250730101950'!B:F,5,0)</f>
        <v>3947</v>
      </c>
      <c r="L87" s="203">
        <f>VLOOKUP(C:C,total251219111800!B:F,5,0)</f>
        <v>1574</v>
      </c>
      <c r="M87" s="8"/>
      <c r="N87" s="21">
        <f t="shared" si="1"/>
        <v>1574</v>
      </c>
      <c r="O87" s="44">
        <v>3819</v>
      </c>
      <c r="P87" s="44">
        <v>0</v>
      </c>
      <c r="Q87" s="44">
        <v>0</v>
      </c>
      <c r="R87" s="44">
        <v>0</v>
      </c>
      <c r="S87" s="44">
        <v>0</v>
      </c>
      <c r="T87" s="45">
        <v>0</v>
      </c>
      <c r="U87" s="45">
        <v>3819</v>
      </c>
      <c r="V87" s="45">
        <v>2245</v>
      </c>
      <c r="W87" s="41">
        <v>0.41214977742864622</v>
      </c>
      <c r="X87" s="46"/>
      <c r="Y87" s="46"/>
    </row>
    <row r="88" spans="1:27">
      <c r="A88" s="29" t="s">
        <v>1122</v>
      </c>
      <c r="B88" s="30" t="s">
        <v>356</v>
      </c>
      <c r="C88" s="17" t="s">
        <v>250</v>
      </c>
      <c r="D88" s="24" t="s">
        <v>251</v>
      </c>
      <c r="E88" s="23"/>
      <c r="F88" s="19">
        <v>1334</v>
      </c>
      <c r="G88" s="21">
        <v>1879</v>
      </c>
      <c r="H88" s="21">
        <v>908</v>
      </c>
      <c r="I88" s="8">
        <f>VLOOKUP(C88,'202310-202403出荷数total2403220951'!B:F,5,0)</f>
        <v>222</v>
      </c>
      <c r="J88" s="203">
        <f>VLOOKUP(C88,'出荷数2307～2406total241008110618'!B:F,5,0)</f>
        <v>732</v>
      </c>
      <c r="K88" s="214">
        <f>VLOOKUP(C88,'出荷数2407-2506total250730101950'!B:F,5,0)</f>
        <v>817</v>
      </c>
      <c r="L88" s="203">
        <f>VLOOKUP(C:C,total251219111800!B:F,5,0)</f>
        <v>295</v>
      </c>
      <c r="M88" s="8"/>
      <c r="N88" s="21">
        <f t="shared" si="1"/>
        <v>295</v>
      </c>
      <c r="O88" s="44">
        <v>219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219</v>
      </c>
      <c r="V88" s="45">
        <v>-76</v>
      </c>
      <c r="W88" s="41">
        <v>1.3470319634703196</v>
      </c>
      <c r="X88" s="46"/>
      <c r="Y88" s="46"/>
    </row>
    <row r="89" spans="1:27">
      <c r="A89" s="29" t="s">
        <v>1123</v>
      </c>
      <c r="B89" s="30" t="s">
        <v>356</v>
      </c>
      <c r="C89" s="17" t="s">
        <v>127</v>
      </c>
      <c r="D89" s="24" t="s">
        <v>128</v>
      </c>
      <c r="E89" s="23"/>
      <c r="F89" s="19">
        <v>3215</v>
      </c>
      <c r="G89" s="21">
        <v>3856</v>
      </c>
      <c r="H89" s="21">
        <v>4252</v>
      </c>
      <c r="I89" s="213">
        <f>VLOOKUP(C89,'202310-202403出荷数total2403220951'!B:F,5,0)</f>
        <v>2413</v>
      </c>
      <c r="J89" s="203">
        <f>VLOOKUP(C89,'出荷数2307～2406total241008110618'!B:F,5,0)</f>
        <v>4143</v>
      </c>
      <c r="K89" s="214">
        <f>VLOOKUP(C89,'出荷数2407-2506total250730101950'!B:F,5,0)</f>
        <v>6112</v>
      </c>
      <c r="L89" s="203">
        <f>VLOOKUP(C:C,total251219111800!B:F,5,0)</f>
        <v>2918</v>
      </c>
      <c r="M89" s="8"/>
      <c r="N89" s="21">
        <f t="shared" si="1"/>
        <v>2918</v>
      </c>
      <c r="O89" s="44">
        <v>3337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3337</v>
      </c>
      <c r="V89" s="45">
        <v>419</v>
      </c>
      <c r="W89" s="41">
        <v>0.87443811807012284</v>
      </c>
      <c r="X89" s="46"/>
      <c r="Y89" s="46"/>
    </row>
    <row r="90" spans="1:27" s="231" customFormat="1">
      <c r="A90" s="223" t="s">
        <v>3768</v>
      </c>
      <c r="B90" s="224" t="s">
        <v>356</v>
      </c>
      <c r="C90" s="225" t="s">
        <v>235</v>
      </c>
      <c r="D90" s="226" t="s">
        <v>236</v>
      </c>
      <c r="E90" s="225"/>
      <c r="F90" s="225">
        <v>102</v>
      </c>
      <c r="G90" s="227">
        <v>340</v>
      </c>
      <c r="H90" s="227">
        <v>49</v>
      </c>
      <c r="I90" s="8">
        <f>VLOOKUP(C90,'202310-202403出荷数total2403220951'!B:F,5,0)</f>
        <v>6</v>
      </c>
      <c r="J90" s="203">
        <f>VLOOKUP(C90,'出荷数2307～2406total241008110618'!B:F,5,0)</f>
        <v>434</v>
      </c>
      <c r="K90" s="214" t="e">
        <f>VLOOKUP(C90,'出荷数2407-2506total250730101950'!B:F,5,0)</f>
        <v>#N/A</v>
      </c>
      <c r="L90" s="203" t="e">
        <f>VLOOKUP(C:C,total251219111800!B:F,5,0)</f>
        <v>#N/A</v>
      </c>
      <c r="M90" s="8"/>
      <c r="N90" s="21" t="e">
        <f t="shared" si="1"/>
        <v>#N/A</v>
      </c>
      <c r="O90" s="227">
        <v>0</v>
      </c>
      <c r="P90" s="227">
        <v>0</v>
      </c>
      <c r="Q90" s="44">
        <v>0</v>
      </c>
      <c r="R90" s="227">
        <v>0</v>
      </c>
      <c r="S90" s="227">
        <v>0</v>
      </c>
      <c r="T90" s="228">
        <v>0</v>
      </c>
      <c r="U90" s="228">
        <v>0</v>
      </c>
      <c r="V90" s="228" t="e">
        <v>#N/A</v>
      </c>
      <c r="W90" s="229" t="e">
        <v>#N/A</v>
      </c>
      <c r="X90" s="230"/>
      <c r="Y90" s="230"/>
      <c r="Z90" s="232"/>
      <c r="AA90" s="232"/>
    </row>
    <row r="91" spans="1:27">
      <c r="A91" s="29" t="s">
        <v>1125</v>
      </c>
      <c r="B91" s="30" t="s">
        <v>356</v>
      </c>
      <c r="C91" s="7" t="s">
        <v>221</v>
      </c>
      <c r="D91" s="20" t="s">
        <v>222</v>
      </c>
      <c r="E91" s="19"/>
      <c r="F91" s="19">
        <v>1538</v>
      </c>
      <c r="G91" s="21">
        <v>2587</v>
      </c>
      <c r="H91" s="21">
        <v>571</v>
      </c>
      <c r="I91" s="8">
        <f>VLOOKUP(C91,'202310-202403出荷数total2403220951'!B:F,5,0)</f>
        <v>874</v>
      </c>
      <c r="J91" s="203">
        <f>VLOOKUP(C91,'出荷数2307～2406total241008110618'!B:F,5,0)</f>
        <v>1045</v>
      </c>
      <c r="K91" s="214">
        <f>VLOOKUP(C91,'出荷数2407-2506total250730101950'!B:F,5,0)</f>
        <v>429</v>
      </c>
      <c r="L91" s="203">
        <f>VLOOKUP(C:C,total251219111800!B:F,5,0)</f>
        <v>22</v>
      </c>
      <c r="M91" s="211">
        <v>1400</v>
      </c>
      <c r="N91" s="211">
        <v>1400</v>
      </c>
      <c r="O91" s="44">
        <v>4406</v>
      </c>
      <c r="P91" s="44">
        <v>0</v>
      </c>
      <c r="Q91" s="44">
        <v>0</v>
      </c>
      <c r="R91" s="44">
        <v>0</v>
      </c>
      <c r="S91" s="44">
        <v>0</v>
      </c>
      <c r="T91" s="45">
        <v>0</v>
      </c>
      <c r="U91" s="45">
        <v>4406</v>
      </c>
      <c r="V91" s="45">
        <v>3006</v>
      </c>
      <c r="W91" s="41">
        <v>0.31774852473899229</v>
      </c>
      <c r="X91" s="46"/>
      <c r="Y91" s="46"/>
    </row>
    <row r="92" spans="1:27" ht="15" customHeight="1">
      <c r="A92" s="29" t="s">
        <v>1127</v>
      </c>
      <c r="B92" s="30" t="s">
        <v>356</v>
      </c>
      <c r="C92" s="7" t="s">
        <v>203</v>
      </c>
      <c r="D92" s="7" t="s">
        <v>204</v>
      </c>
      <c r="E92" s="6"/>
      <c r="F92" s="6">
        <v>8125</v>
      </c>
      <c r="G92" s="8">
        <v>7398</v>
      </c>
      <c r="H92" s="21">
        <v>4528</v>
      </c>
      <c r="I92" s="8">
        <f>VLOOKUP(C92,'202310-202403出荷数total2403220951'!B:F,5,0)</f>
        <v>1614</v>
      </c>
      <c r="J92" s="203">
        <f>VLOOKUP(C92,'出荷数2307～2406total241008110618'!B:F,5,0)</f>
        <v>3692</v>
      </c>
      <c r="K92" s="214">
        <f>VLOOKUP(C92,'出荷数2407-2506total250730101950'!B:F,5,0)</f>
        <v>3180</v>
      </c>
      <c r="L92" s="203">
        <f>VLOOKUP(C:C,total251219111800!B:F,5,0)</f>
        <v>1448</v>
      </c>
      <c r="M92" s="8"/>
      <c r="N92" s="21">
        <f t="shared" si="1"/>
        <v>1448</v>
      </c>
      <c r="O92" s="44">
        <v>5142</v>
      </c>
      <c r="P92" s="44">
        <v>870</v>
      </c>
      <c r="Q92" s="44">
        <v>40</v>
      </c>
      <c r="R92" s="44">
        <v>0</v>
      </c>
      <c r="S92" s="44">
        <v>1320</v>
      </c>
      <c r="T92" s="45">
        <v>-450</v>
      </c>
      <c r="U92" s="45">
        <v>3862</v>
      </c>
      <c r="V92" s="45">
        <v>2414</v>
      </c>
      <c r="W92" s="41">
        <v>0.24085163007318697</v>
      </c>
      <c r="X92" s="46"/>
      <c r="Y92" s="46"/>
    </row>
    <row r="93" spans="1:27" s="152" customFormat="1" ht="18.600000000000001" customHeight="1">
      <c r="A93" s="144" t="s">
        <v>1128</v>
      </c>
      <c r="B93" s="145" t="s">
        <v>356</v>
      </c>
      <c r="C93" s="147" t="s">
        <v>2895</v>
      </c>
      <c r="D93" s="147" t="s">
        <v>2896</v>
      </c>
      <c r="E93" s="146"/>
      <c r="F93" s="146">
        <v>0</v>
      </c>
      <c r="G93" s="148">
        <v>5</v>
      </c>
      <c r="H93" s="21">
        <v>904</v>
      </c>
      <c r="I93" s="8" t="e">
        <f>VLOOKUP(C93,'202310-202403出荷数total2403220951'!B:F,5,0)</f>
        <v>#N/A</v>
      </c>
      <c r="J93" s="203" t="e">
        <f>VLOOKUP(C93,'出荷数2307～2406total241008110618'!B:F,5,0)</f>
        <v>#N/A</v>
      </c>
      <c r="K93" s="214" t="e">
        <f>VLOOKUP(C93,'出荷数2407-2506total250730101950'!B:F,5,0)</f>
        <v>#N/A</v>
      </c>
      <c r="L93" s="203" t="e">
        <f>VLOOKUP(C:C,total251219111800!B:F,5,0)</f>
        <v>#N/A</v>
      </c>
      <c r="M93" s="211">
        <v>380</v>
      </c>
      <c r="N93" s="211">
        <v>380</v>
      </c>
      <c r="O93" s="148">
        <v>781</v>
      </c>
      <c r="P93" s="148">
        <v>0</v>
      </c>
      <c r="Q93" s="44">
        <v>0</v>
      </c>
      <c r="R93" s="148">
        <v>0</v>
      </c>
      <c r="S93" s="148">
        <v>0</v>
      </c>
      <c r="T93" s="149">
        <v>0</v>
      </c>
      <c r="U93" s="149">
        <v>781</v>
      </c>
      <c r="V93" s="149">
        <v>401</v>
      </c>
      <c r="W93" s="150">
        <v>0.48655569782330343</v>
      </c>
      <c r="X93" s="151"/>
      <c r="Y93" s="151"/>
      <c r="Z93" s="191"/>
      <c r="AA93" s="191"/>
    </row>
    <row r="94" spans="1:27" s="152" customFormat="1" ht="18.600000000000001" customHeight="1">
      <c r="A94" s="206" t="s">
        <v>1129</v>
      </c>
      <c r="B94" s="207" t="s">
        <v>356</v>
      </c>
      <c r="C94" s="208" t="s">
        <v>2890</v>
      </c>
      <c r="D94" s="208" t="s">
        <v>2891</v>
      </c>
      <c r="E94" s="209"/>
      <c r="F94" s="209">
        <v>684</v>
      </c>
      <c r="G94" s="210">
        <v>626</v>
      </c>
      <c r="H94" s="21">
        <v>772</v>
      </c>
      <c r="I94" s="8">
        <f>VLOOKUP(C94,'202310-202403出荷数total2403220951'!B:F,5,0)</f>
        <v>81</v>
      </c>
      <c r="J94" s="203">
        <f>VLOOKUP(C94,'出荷数2307～2406total241008110618'!B:F,5,0)</f>
        <v>221</v>
      </c>
      <c r="K94" s="214" t="e">
        <f>VLOOKUP(C94,'出荷数2407-2506total250730101950'!B:F,5,0)</f>
        <v>#N/A</v>
      </c>
      <c r="L94" s="203" t="e">
        <f>VLOOKUP(C:C,total251219111800!B:F,5,0)</f>
        <v>#N/A</v>
      </c>
      <c r="M94" s="8"/>
      <c r="N94" s="21" t="e">
        <f t="shared" si="1"/>
        <v>#N/A</v>
      </c>
      <c r="O94" s="148">
        <v>3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3</v>
      </c>
      <c r="V94" s="149" t="e">
        <v>#N/A</v>
      </c>
      <c r="W94" s="150" t="e">
        <v>#N/A</v>
      </c>
      <c r="X94" s="151"/>
      <c r="Y94" s="151"/>
      <c r="Z94" s="191"/>
      <c r="AA94" s="191"/>
    </row>
    <row r="95" spans="1:27">
      <c r="A95" s="29" t="s">
        <v>1130</v>
      </c>
      <c r="B95" s="30" t="s">
        <v>356</v>
      </c>
      <c r="C95" s="6" t="s">
        <v>98</v>
      </c>
      <c r="D95" s="20" t="s">
        <v>97</v>
      </c>
      <c r="E95" s="19" t="s">
        <v>93</v>
      </c>
      <c r="F95" s="19">
        <v>4518</v>
      </c>
      <c r="G95" s="21">
        <v>3870</v>
      </c>
      <c r="H95" s="21">
        <v>3467</v>
      </c>
      <c r="I95" s="8">
        <f>VLOOKUP(C95,'202310-202403出荷数total2403220951'!B:F,5,0)</f>
        <v>1429</v>
      </c>
      <c r="J95" s="203">
        <f>VLOOKUP(C95,'出荷数2307～2406total241008110618'!B:F,5,0)</f>
        <v>3078</v>
      </c>
      <c r="K95" s="214">
        <f>VLOOKUP(C95,'出荷数2407-2506total250730101950'!B:F,5,0)</f>
        <v>3161</v>
      </c>
      <c r="L95" s="203">
        <f>VLOOKUP(C:C,total251219111800!B:F,5,0)</f>
        <v>1695</v>
      </c>
      <c r="M95" s="8"/>
      <c r="N95" s="211">
        <v>881</v>
      </c>
      <c r="O95" s="44">
        <v>3263</v>
      </c>
      <c r="P95" s="44">
        <v>0</v>
      </c>
      <c r="Q95" s="44">
        <v>0</v>
      </c>
      <c r="R95" s="44">
        <v>0</v>
      </c>
      <c r="S95" s="44">
        <v>0</v>
      </c>
      <c r="T95" s="45">
        <v>0</v>
      </c>
      <c r="U95" s="45">
        <v>3263</v>
      </c>
      <c r="V95" s="45">
        <v>2382</v>
      </c>
      <c r="W95" s="41">
        <v>0.26999693533558078</v>
      </c>
      <c r="X95" s="46"/>
      <c r="Y95" s="46"/>
    </row>
    <row r="96" spans="1:27">
      <c r="A96" s="29" t="s">
        <v>1131</v>
      </c>
      <c r="B96" s="30" t="s">
        <v>356</v>
      </c>
      <c r="C96" s="6" t="s">
        <v>231</v>
      </c>
      <c r="D96" s="20" t="s">
        <v>232</v>
      </c>
      <c r="E96" s="19"/>
      <c r="F96" s="19">
        <v>12335</v>
      </c>
      <c r="G96" s="21">
        <v>8441</v>
      </c>
      <c r="H96" s="21">
        <v>3599</v>
      </c>
      <c r="I96" s="213">
        <f>VLOOKUP(C96,'202310-202403出荷数total2403220951'!B:F,5,0)</f>
        <v>3021</v>
      </c>
      <c r="J96" s="203">
        <f>VLOOKUP(C96,'出荷数2307～2406total241008110618'!B:F,5,0)</f>
        <v>4038</v>
      </c>
      <c r="K96" s="214">
        <f>VLOOKUP(C96,'出荷数2407-2506total250730101950'!B:F,5,0)</f>
        <v>1769</v>
      </c>
      <c r="L96" s="203">
        <f>VLOOKUP(C:C,total251219111800!B:F,5,0)</f>
        <v>560</v>
      </c>
      <c r="M96" s="8"/>
      <c r="N96" s="21">
        <f t="shared" si="1"/>
        <v>560</v>
      </c>
      <c r="O96" s="44">
        <v>8670</v>
      </c>
      <c r="P96" s="44">
        <v>1500</v>
      </c>
      <c r="Q96" s="44">
        <v>0</v>
      </c>
      <c r="R96" s="44">
        <v>0</v>
      </c>
      <c r="S96" s="44">
        <v>0</v>
      </c>
      <c r="T96" s="45">
        <v>1500</v>
      </c>
      <c r="U96" s="45">
        <v>8670</v>
      </c>
      <c r="V96" s="45">
        <v>8110</v>
      </c>
      <c r="W96" s="41">
        <v>5.5063913470993119E-2</v>
      </c>
      <c r="X96" s="46"/>
      <c r="Y96" s="46"/>
    </row>
    <row r="97" spans="1:27">
      <c r="A97" s="29" t="s">
        <v>1132</v>
      </c>
      <c r="B97" s="30" t="s">
        <v>356</v>
      </c>
      <c r="C97" s="6" t="s">
        <v>117</v>
      </c>
      <c r="D97" s="20" t="s">
        <v>115</v>
      </c>
      <c r="E97" s="19" t="s">
        <v>118</v>
      </c>
      <c r="F97" s="19">
        <v>2663</v>
      </c>
      <c r="G97" s="21">
        <v>4626</v>
      </c>
      <c r="H97" s="21">
        <v>4263</v>
      </c>
      <c r="I97" s="8">
        <f>VLOOKUP(C97,'202310-202403出荷数total2403220951'!B:F,5,0)</f>
        <v>1415</v>
      </c>
      <c r="J97" s="203">
        <f>VLOOKUP(C97,'出荷数2307～2406total241008110618'!B:F,5,0)</f>
        <v>2582</v>
      </c>
      <c r="K97" s="214">
        <f>VLOOKUP(C97,'出荷数2407-2506total250730101950'!B:F,5,0)</f>
        <v>2814</v>
      </c>
      <c r="L97" s="203">
        <f>VLOOKUP(C:C,total251219111800!B:F,5,0)</f>
        <v>1960</v>
      </c>
      <c r="M97" s="8"/>
      <c r="N97" s="21">
        <f t="shared" si="1"/>
        <v>1960</v>
      </c>
      <c r="O97" s="44">
        <v>4270</v>
      </c>
      <c r="P97" s="44">
        <v>500</v>
      </c>
      <c r="Q97" s="44">
        <v>0</v>
      </c>
      <c r="R97" s="44">
        <v>0</v>
      </c>
      <c r="S97" s="44">
        <v>500</v>
      </c>
      <c r="T97" s="45">
        <v>0</v>
      </c>
      <c r="U97" s="45">
        <v>3770</v>
      </c>
      <c r="V97" s="45">
        <v>1810</v>
      </c>
      <c r="W97" s="41">
        <v>0.41090146750524109</v>
      </c>
      <c r="X97" s="46"/>
      <c r="Y97" s="46"/>
    </row>
    <row r="98" spans="1:27">
      <c r="A98" s="29" t="s">
        <v>1133</v>
      </c>
      <c r="B98" s="30" t="s">
        <v>356</v>
      </c>
      <c r="C98" s="17" t="s">
        <v>57</v>
      </c>
      <c r="D98" s="18" t="s">
        <v>58</v>
      </c>
      <c r="E98" s="17"/>
      <c r="F98" s="6">
        <v>3167</v>
      </c>
      <c r="G98" s="8">
        <v>3686</v>
      </c>
      <c r="H98" s="8">
        <v>4490</v>
      </c>
      <c r="I98" s="8">
        <f>VLOOKUP(C98,'202310-202403出荷数total2403220951'!B:F,5,0)</f>
        <v>1027</v>
      </c>
      <c r="J98" s="8">
        <f>VLOOKUP(C98,'出荷数2307～2406total241008110618'!B:F,5,0)</f>
        <v>2480</v>
      </c>
      <c r="K98" s="214">
        <f>VLOOKUP(C98,'出荷数2407-2506total250730101950'!B:F,5,0)</f>
        <v>1578</v>
      </c>
      <c r="L98" s="203">
        <f>VLOOKUP(C:C,total251219111800!B:F,5,0)</f>
        <v>247</v>
      </c>
      <c r="M98" s="8"/>
      <c r="N98" s="21">
        <f t="shared" si="1"/>
        <v>247</v>
      </c>
      <c r="O98" s="44">
        <v>2773</v>
      </c>
      <c r="P98" s="44">
        <v>100</v>
      </c>
      <c r="Q98" s="44">
        <v>0</v>
      </c>
      <c r="R98" s="44">
        <v>0</v>
      </c>
      <c r="S98" s="44">
        <v>100</v>
      </c>
      <c r="T98" s="45">
        <v>0</v>
      </c>
      <c r="U98" s="45">
        <v>2673</v>
      </c>
      <c r="V98" s="45">
        <v>2426</v>
      </c>
      <c r="W98" s="204">
        <v>8.5972850678733032E-2</v>
      </c>
      <c r="X98" s="190"/>
      <c r="Y98" s="190"/>
    </row>
    <row r="99" spans="1:27">
      <c r="A99" s="29" t="s">
        <v>1134</v>
      </c>
      <c r="B99" s="30" t="s">
        <v>356</v>
      </c>
      <c r="C99" s="6" t="s">
        <v>245</v>
      </c>
      <c r="D99" s="20" t="s">
        <v>246</v>
      </c>
      <c r="E99" s="19" t="s">
        <v>247</v>
      </c>
      <c r="F99" s="19">
        <v>5717</v>
      </c>
      <c r="G99" s="21" t="s">
        <v>2945</v>
      </c>
      <c r="H99" s="21">
        <v>3844</v>
      </c>
      <c r="I99" s="8">
        <f>VLOOKUP(C99,'202310-202403出荷数total2403220951'!B:F,5,0)</f>
        <v>1058</v>
      </c>
      <c r="J99" s="203">
        <f>VLOOKUP(C99,'出荷数2307～2406total241008110618'!B:F,5,0)</f>
        <v>2412</v>
      </c>
      <c r="K99" s="214">
        <f>VLOOKUP(C99,'出荷数2407-2506total250730101950'!B:F,5,0)</f>
        <v>2874</v>
      </c>
      <c r="L99" s="203">
        <f>VLOOKUP(C:C,total251219111800!B:F,5,0)</f>
        <v>1317</v>
      </c>
      <c r="M99" s="8"/>
      <c r="N99" s="21">
        <f t="shared" si="1"/>
        <v>1317</v>
      </c>
      <c r="O99" s="44">
        <v>2071</v>
      </c>
      <c r="P99" s="44">
        <v>240</v>
      </c>
      <c r="Q99" s="44">
        <v>0</v>
      </c>
      <c r="R99" s="44">
        <v>0</v>
      </c>
      <c r="S99" s="44">
        <v>240</v>
      </c>
      <c r="T99" s="45">
        <v>0</v>
      </c>
      <c r="U99" s="45">
        <v>1831</v>
      </c>
      <c r="V99" s="45">
        <v>514</v>
      </c>
      <c r="W99" s="41">
        <v>0.56988316745997403</v>
      </c>
      <c r="X99" s="46"/>
      <c r="Y99" s="46"/>
    </row>
    <row r="100" spans="1:27">
      <c r="A100" s="29" t="s">
        <v>3940</v>
      </c>
      <c r="B100" s="30" t="s">
        <v>356</v>
      </c>
      <c r="C100" s="6" t="s">
        <v>69</v>
      </c>
      <c r="D100" s="20" t="s">
        <v>70</v>
      </c>
      <c r="E100" s="19"/>
      <c r="F100" s="19">
        <v>15469</v>
      </c>
      <c r="G100" s="21">
        <v>8369</v>
      </c>
      <c r="H100" s="21">
        <v>9994</v>
      </c>
      <c r="I100" s="8">
        <f>VLOOKUP(C100,'202310-202403出荷数total2403220951'!B:F,5,0)</f>
        <v>2524</v>
      </c>
      <c r="J100" s="203">
        <f>VLOOKUP(C100,'出荷数2307～2406total241008110618'!B:F,5,0)</f>
        <v>7246</v>
      </c>
      <c r="K100" s="214">
        <f>VLOOKUP(C100,'出荷数2407-2506total250730101950'!B:F,5,0)</f>
        <v>19015</v>
      </c>
      <c r="L100" s="203">
        <f>VLOOKUP(C:C,total251219111800!B:F,5,0)</f>
        <v>3771</v>
      </c>
      <c r="M100" s="213">
        <v>4500</v>
      </c>
      <c r="N100" s="211">
        <v>3000</v>
      </c>
      <c r="O100" s="44">
        <v>9365</v>
      </c>
      <c r="P100" s="44">
        <v>6470</v>
      </c>
      <c r="Q100" s="44">
        <v>0</v>
      </c>
      <c r="R100" s="44">
        <v>0</v>
      </c>
      <c r="S100" s="44">
        <v>6470</v>
      </c>
      <c r="T100" s="45">
        <v>0</v>
      </c>
      <c r="U100" s="45">
        <v>2895</v>
      </c>
      <c r="V100" s="45">
        <v>-105</v>
      </c>
      <c r="W100" s="41">
        <v>0.18945374171139881</v>
      </c>
      <c r="X100" s="46"/>
      <c r="Y100" s="46"/>
    </row>
    <row r="101" spans="1:27">
      <c r="A101" s="29" t="s">
        <v>1136</v>
      </c>
      <c r="B101" s="30" t="s">
        <v>356</v>
      </c>
      <c r="C101" s="6" t="s">
        <v>73</v>
      </c>
      <c r="D101" s="20" t="s">
        <v>74</v>
      </c>
      <c r="E101" s="19"/>
      <c r="F101" s="19">
        <v>11345</v>
      </c>
      <c r="G101" s="21">
        <v>11456</v>
      </c>
      <c r="H101" s="21">
        <v>10589</v>
      </c>
      <c r="I101" s="8">
        <f>VLOOKUP(C101,'202310-202403出荷数total2403220951'!B:F,5,0)</f>
        <v>5132</v>
      </c>
      <c r="J101" s="203">
        <f>VLOOKUP(C101,'出荷数2307～2406total241008110618'!B:F,5,0)</f>
        <v>11201</v>
      </c>
      <c r="K101" s="214">
        <f>VLOOKUP(C101,'出荷数2407-2506total250730101950'!B:F,5,0)</f>
        <v>9515</v>
      </c>
      <c r="L101" s="203">
        <f>VLOOKUP(C:C,total251219111800!B:F,5,0)</f>
        <v>3579</v>
      </c>
      <c r="M101" s="8"/>
      <c r="N101" s="21">
        <f t="shared" si="1"/>
        <v>3579</v>
      </c>
      <c r="O101" s="44">
        <v>4016</v>
      </c>
      <c r="P101" s="44">
        <v>0</v>
      </c>
      <c r="Q101" s="44">
        <v>0</v>
      </c>
      <c r="R101" s="44">
        <v>0</v>
      </c>
      <c r="S101" s="44">
        <v>0</v>
      </c>
      <c r="T101" s="45">
        <v>0</v>
      </c>
      <c r="U101" s="45">
        <v>4016</v>
      </c>
      <c r="V101" s="45">
        <v>437</v>
      </c>
      <c r="W101" s="41">
        <v>0.89118525896414347</v>
      </c>
      <c r="X101" s="233" t="s">
        <v>4423</v>
      </c>
      <c r="Y101" s="233" t="s">
        <v>4432</v>
      </c>
    </row>
    <row r="102" spans="1:27">
      <c r="A102" s="29" t="s">
        <v>1137</v>
      </c>
      <c r="B102" s="30" t="s">
        <v>356</v>
      </c>
      <c r="C102" s="6" t="s">
        <v>32</v>
      </c>
      <c r="D102" s="20" t="s">
        <v>33</v>
      </c>
      <c r="E102" s="19"/>
      <c r="F102" s="19">
        <v>8606</v>
      </c>
      <c r="G102" s="21">
        <v>6179</v>
      </c>
      <c r="H102" s="21">
        <v>5499</v>
      </c>
      <c r="I102" s="213">
        <f>VLOOKUP(C102,'202310-202403出荷数total2403220951'!B:F,5,0)</f>
        <v>6647</v>
      </c>
      <c r="J102" s="203">
        <f>VLOOKUP(C102,'出荷数2307～2406total241008110618'!B:F,5,0)</f>
        <v>8684</v>
      </c>
      <c r="K102" s="214">
        <f>VLOOKUP(C102,'出荷数2407-2506total250730101950'!B:F,5,0)</f>
        <v>11321</v>
      </c>
      <c r="L102" s="203">
        <f>VLOOKUP(C:C,total251219111800!B:F,5,0)</f>
        <v>3855</v>
      </c>
      <c r="M102" s="211">
        <v>5000</v>
      </c>
      <c r="N102" s="211">
        <v>5000</v>
      </c>
      <c r="O102" s="44">
        <v>9182</v>
      </c>
      <c r="P102" s="44">
        <v>0</v>
      </c>
      <c r="Q102" s="44">
        <v>0</v>
      </c>
      <c r="R102" s="44">
        <v>0</v>
      </c>
      <c r="S102" s="44">
        <v>200</v>
      </c>
      <c r="T102" s="45">
        <v>-200</v>
      </c>
      <c r="U102" s="45">
        <v>8982</v>
      </c>
      <c r="V102" s="45">
        <v>3982</v>
      </c>
      <c r="W102" s="41">
        <v>0.54454367240252666</v>
      </c>
      <c r="X102" s="46"/>
      <c r="Y102" s="46"/>
    </row>
    <row r="103" spans="1:27">
      <c r="A103" s="29" t="s">
        <v>1138</v>
      </c>
      <c r="B103" s="30" t="s">
        <v>356</v>
      </c>
      <c r="C103" s="6" t="s">
        <v>34</v>
      </c>
      <c r="D103" s="20" t="s">
        <v>35</v>
      </c>
      <c r="E103" s="19"/>
      <c r="F103" s="19">
        <v>26448</v>
      </c>
      <c r="G103" s="21">
        <v>15181</v>
      </c>
      <c r="H103" s="21">
        <v>9247</v>
      </c>
      <c r="I103" s="213">
        <f>VLOOKUP(C103,'202310-202403出荷数total2403220951'!B:F,5,0)</f>
        <v>6431</v>
      </c>
      <c r="J103" s="203">
        <f>VLOOKUP(C103,'出荷数2307～2406total241008110618'!B:F,5,0)</f>
        <v>11660</v>
      </c>
      <c r="K103" s="214">
        <f>VLOOKUP(C103,'出荷数2407-2506total250730101950'!B:F,5,0)</f>
        <v>12559</v>
      </c>
      <c r="L103" s="203">
        <f>VLOOKUP(C:C,total251219111800!B:F,5,0)</f>
        <v>2387</v>
      </c>
      <c r="M103" s="8"/>
      <c r="N103" s="21">
        <f t="shared" si="1"/>
        <v>2387</v>
      </c>
      <c r="O103" s="44">
        <v>16164</v>
      </c>
      <c r="P103" s="44">
        <v>8940</v>
      </c>
      <c r="Q103" s="44">
        <v>0</v>
      </c>
      <c r="R103" s="44">
        <v>0</v>
      </c>
      <c r="S103" s="44">
        <v>10040</v>
      </c>
      <c r="T103" s="45">
        <v>-1100</v>
      </c>
      <c r="U103" s="45">
        <v>6124</v>
      </c>
      <c r="V103" s="45">
        <v>3737</v>
      </c>
      <c r="W103" s="41">
        <v>9.5084448693435311E-2</v>
      </c>
      <c r="X103" s="46"/>
      <c r="Y103" s="46"/>
    </row>
    <row r="104" spans="1:27">
      <c r="A104" s="29" t="s">
        <v>1139</v>
      </c>
      <c r="B104" s="30" t="s">
        <v>356</v>
      </c>
      <c r="C104" s="6" t="s">
        <v>96</v>
      </c>
      <c r="D104" s="20" t="s">
        <v>97</v>
      </c>
      <c r="E104" s="19" t="s">
        <v>85</v>
      </c>
      <c r="F104" s="19">
        <v>4987</v>
      </c>
      <c r="G104" s="21">
        <v>4565</v>
      </c>
      <c r="H104" s="21">
        <v>4296</v>
      </c>
      <c r="I104" s="8">
        <f>VLOOKUP(C104,'202310-202403出荷数total2403220951'!B:F,5,0)</f>
        <v>1913</v>
      </c>
      <c r="J104" s="203">
        <f>VLOOKUP(C104,'出荷数2307～2406total241008110618'!B:F,5,0)</f>
        <v>4111</v>
      </c>
      <c r="K104" s="214">
        <f>VLOOKUP(C104,'出荷数2407-2506total250730101950'!B:F,5,0)</f>
        <v>4487</v>
      </c>
      <c r="L104" s="203">
        <f>VLOOKUP(C:C,total251219111800!B:F,5,0)</f>
        <v>2114</v>
      </c>
      <c r="M104" s="8"/>
      <c r="N104" s="211">
        <v>1099</v>
      </c>
      <c r="O104" s="44">
        <v>1840</v>
      </c>
      <c r="P104" s="44">
        <v>0</v>
      </c>
      <c r="Q104" s="44">
        <v>0</v>
      </c>
      <c r="R104" s="44">
        <v>0</v>
      </c>
      <c r="S104" s="44">
        <v>0</v>
      </c>
      <c r="T104" s="45">
        <v>0</v>
      </c>
      <c r="U104" s="45">
        <v>1840</v>
      </c>
      <c r="V104" s="45">
        <v>741</v>
      </c>
      <c r="W104" s="41">
        <v>0.5972826086956522</v>
      </c>
      <c r="X104" s="46"/>
      <c r="Y104" s="46"/>
    </row>
    <row r="105" spans="1:27">
      <c r="A105" s="29" t="s">
        <v>659</v>
      </c>
      <c r="B105" s="30" t="s">
        <v>356</v>
      </c>
      <c r="C105" s="6" t="s">
        <v>104</v>
      </c>
      <c r="D105" s="20" t="s">
        <v>105</v>
      </c>
      <c r="E105" s="19" t="s">
        <v>85</v>
      </c>
      <c r="F105" s="19">
        <v>4469</v>
      </c>
      <c r="G105" s="21">
        <v>3561</v>
      </c>
      <c r="H105" s="21">
        <v>2720</v>
      </c>
      <c r="I105" s="8">
        <f>VLOOKUP(C105,'202310-202403出荷数total2403220951'!B:F,5,0)</f>
        <v>1133</v>
      </c>
      <c r="J105" s="203">
        <f>VLOOKUP(C105,'出荷数2307～2406total241008110618'!B:F,5,0)</f>
        <v>2199</v>
      </c>
      <c r="K105" s="214">
        <f>VLOOKUP(C105,'出荷数2407-2506total250730101950'!B:F,5,0)</f>
        <v>1800</v>
      </c>
      <c r="L105" s="203">
        <f>VLOOKUP(C:C,total251219111800!B:F,5,0)</f>
        <v>836</v>
      </c>
      <c r="M105" s="8"/>
      <c r="N105" s="211">
        <v>400</v>
      </c>
      <c r="O105" s="44">
        <v>1151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1151</v>
      </c>
      <c r="V105" s="45">
        <v>751</v>
      </c>
      <c r="W105" s="41">
        <v>0.34752389226759339</v>
      </c>
      <c r="X105" s="46"/>
      <c r="Y105" s="46"/>
    </row>
    <row r="106" spans="1:27" s="268" customFormat="1">
      <c r="A106" s="260" t="s">
        <v>1140</v>
      </c>
      <c r="B106" s="261" t="s">
        <v>356</v>
      </c>
      <c r="C106" s="262" t="s">
        <v>139</v>
      </c>
      <c r="D106" s="263" t="s">
        <v>140</v>
      </c>
      <c r="E106" s="262"/>
      <c r="F106" s="262">
        <v>3436</v>
      </c>
      <c r="G106" s="264">
        <v>2428</v>
      </c>
      <c r="H106" s="264">
        <v>1183</v>
      </c>
      <c r="I106" s="264">
        <f>VLOOKUP(C106,'202310-202403出荷数total2403220951'!B:F,5,0)</f>
        <v>497</v>
      </c>
      <c r="J106" s="264">
        <f>VLOOKUP(C106,'出荷数2307～2406total241008110618'!B:F,5,0)</f>
        <v>844</v>
      </c>
      <c r="K106" s="214">
        <f>VLOOKUP(C106,'出荷数2407-2506total250730101950'!B:F,5,0)</f>
        <v>234</v>
      </c>
      <c r="L106" s="203">
        <f>VLOOKUP(C:C,total251219111800!B:F,5,0)</f>
        <v>78</v>
      </c>
      <c r="M106" s="8"/>
      <c r="N106" s="21">
        <f t="shared" si="1"/>
        <v>78</v>
      </c>
      <c r="O106" s="264">
        <v>121</v>
      </c>
      <c r="P106" s="264">
        <v>0</v>
      </c>
      <c r="Q106" s="264">
        <v>0</v>
      </c>
      <c r="R106" s="264">
        <v>0</v>
      </c>
      <c r="S106" s="264">
        <v>0</v>
      </c>
      <c r="T106" s="265">
        <v>0</v>
      </c>
      <c r="U106" s="265">
        <v>121</v>
      </c>
      <c r="V106" s="265">
        <v>43</v>
      </c>
      <c r="W106" s="266">
        <v>0.64462809917355368</v>
      </c>
      <c r="X106" s="267"/>
      <c r="Y106" s="267"/>
      <c r="Z106" s="37"/>
      <c r="AA106" s="37"/>
    </row>
    <row r="107" spans="1:27">
      <c r="A107" s="29" t="s">
        <v>1141</v>
      </c>
      <c r="B107" s="30" t="s">
        <v>356</v>
      </c>
      <c r="C107" s="6" t="s">
        <v>92</v>
      </c>
      <c r="D107" s="20" t="s">
        <v>90</v>
      </c>
      <c r="E107" s="19" t="s">
        <v>93</v>
      </c>
      <c r="F107" s="19">
        <v>3834</v>
      </c>
      <c r="G107" s="21">
        <v>3768</v>
      </c>
      <c r="H107" s="21">
        <v>3134</v>
      </c>
      <c r="I107" s="8">
        <f>VLOOKUP(C107,'202310-202403出荷数total2403220951'!B:F,5,0)</f>
        <v>1422</v>
      </c>
      <c r="J107" s="203">
        <f>VLOOKUP(C107,'出荷数2307～2406total241008110618'!B:F,5,0)</f>
        <v>2838</v>
      </c>
      <c r="K107" s="214">
        <f>VLOOKUP(C107,'出荷数2407-2506total250730101950'!B:F,5,0)</f>
        <v>2296</v>
      </c>
      <c r="L107" s="203">
        <f>VLOOKUP(C:C,total251219111800!B:F,5,0)</f>
        <v>950</v>
      </c>
      <c r="M107" s="8"/>
      <c r="N107" s="21">
        <f t="shared" si="1"/>
        <v>950</v>
      </c>
      <c r="O107" s="44">
        <v>5144</v>
      </c>
      <c r="P107" s="44">
        <v>0</v>
      </c>
      <c r="Q107" s="44">
        <v>0</v>
      </c>
      <c r="R107" s="44">
        <v>0</v>
      </c>
      <c r="S107" s="44">
        <v>0</v>
      </c>
      <c r="T107" s="45">
        <v>0</v>
      </c>
      <c r="U107" s="45">
        <v>5144</v>
      </c>
      <c r="V107" s="45">
        <v>4194</v>
      </c>
      <c r="W107" s="41">
        <v>0.18468118195956454</v>
      </c>
      <c r="X107" s="46"/>
      <c r="Y107" s="46"/>
    </row>
    <row r="108" spans="1:27">
      <c r="A108" s="29" t="s">
        <v>1142</v>
      </c>
      <c r="B108" s="30" t="s">
        <v>356</v>
      </c>
      <c r="C108" s="6" t="s">
        <v>174</v>
      </c>
      <c r="D108" s="20" t="s">
        <v>175</v>
      </c>
      <c r="E108" s="19" t="s">
        <v>176</v>
      </c>
      <c r="F108" s="19">
        <v>1141</v>
      </c>
      <c r="G108" s="21">
        <v>1380</v>
      </c>
      <c r="H108" s="21">
        <v>1568</v>
      </c>
      <c r="I108" s="8">
        <f>VLOOKUP(C108,'202310-202403出荷数total2403220951'!B:F,5,0)</f>
        <v>1204</v>
      </c>
      <c r="J108" s="203">
        <f>VLOOKUP(C108,'出荷数2307～2406total241008110618'!B:F,5,0)</f>
        <v>2134</v>
      </c>
      <c r="K108" s="214">
        <f>VLOOKUP(C108,'出荷数2407-2506total250730101950'!B:F,5,0)</f>
        <v>1204</v>
      </c>
      <c r="L108" s="203">
        <f>VLOOKUP(C:C,total251219111800!B:F,5,0)</f>
        <v>396</v>
      </c>
      <c r="M108" s="8"/>
      <c r="N108" s="21">
        <f t="shared" si="1"/>
        <v>396</v>
      </c>
      <c r="O108" s="44">
        <v>3261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3261</v>
      </c>
      <c r="V108" s="45">
        <v>2865</v>
      </c>
      <c r="W108" s="41">
        <v>0.12143514259429623</v>
      </c>
      <c r="X108" s="46"/>
      <c r="Y108" s="46"/>
    </row>
    <row r="109" spans="1:27">
      <c r="A109" s="29" t="s">
        <v>1143</v>
      </c>
      <c r="B109" s="30" t="s">
        <v>356</v>
      </c>
      <c r="C109" s="6" t="s">
        <v>227</v>
      </c>
      <c r="D109" s="20" t="s">
        <v>228</v>
      </c>
      <c r="E109" s="19"/>
      <c r="F109" s="19">
        <v>20122</v>
      </c>
      <c r="G109" s="21">
        <v>13815</v>
      </c>
      <c r="H109" s="21">
        <v>12730</v>
      </c>
      <c r="I109" s="8">
        <f>VLOOKUP(C109,'202310-202403出荷数total2403220951'!B:F,5,0)</f>
        <v>6615</v>
      </c>
      <c r="J109" s="203">
        <f>VLOOKUP(C109,'出荷数2307～2406total241008110618'!B:F,5,0)</f>
        <v>11025</v>
      </c>
      <c r="K109" s="214">
        <f>VLOOKUP(C109,'出荷数2407-2506total250730101950'!B:F,5,0)</f>
        <v>11632</v>
      </c>
      <c r="L109" s="203">
        <f>VLOOKUP(C:C,total251219111800!B:F,5,0)</f>
        <v>4051</v>
      </c>
      <c r="M109" s="8"/>
      <c r="N109" s="21">
        <f t="shared" si="1"/>
        <v>4051</v>
      </c>
      <c r="O109" s="44">
        <v>5341</v>
      </c>
      <c r="P109" s="44">
        <v>11100</v>
      </c>
      <c r="Q109" s="44">
        <v>3000</v>
      </c>
      <c r="R109" s="44">
        <v>0</v>
      </c>
      <c r="S109" s="44">
        <v>11100</v>
      </c>
      <c r="T109" s="45">
        <v>0</v>
      </c>
      <c r="U109" s="45">
        <v>-2759</v>
      </c>
      <c r="V109" s="45">
        <v>-6810</v>
      </c>
      <c r="W109" s="41">
        <v>0.24639620461042516</v>
      </c>
      <c r="X109" s="46" t="s">
        <v>351</v>
      </c>
      <c r="Y109" s="46" t="s">
        <v>4432</v>
      </c>
    </row>
    <row r="110" spans="1:27">
      <c r="A110" s="29" t="s">
        <v>1144</v>
      </c>
      <c r="B110" s="30" t="s">
        <v>356</v>
      </c>
      <c r="C110" s="7" t="s">
        <v>207</v>
      </c>
      <c r="D110" s="20" t="s">
        <v>208</v>
      </c>
      <c r="E110" s="19"/>
      <c r="F110" s="19">
        <v>2188</v>
      </c>
      <c r="G110" s="21">
        <v>2374</v>
      </c>
      <c r="H110" s="21">
        <v>3519</v>
      </c>
      <c r="I110" s="213">
        <f>VLOOKUP(C110,'202310-202403出荷数total2403220951'!B:F,5,0)</f>
        <v>3456</v>
      </c>
      <c r="J110" s="203">
        <f>VLOOKUP(C110,'出荷数2307～2406total241008110618'!B:F,5,0)</f>
        <v>6765</v>
      </c>
      <c r="K110" s="214">
        <f>VLOOKUP(C110,'出荷数2407-2506total250730101950'!B:F,5,0)</f>
        <v>6403</v>
      </c>
      <c r="L110" s="203">
        <f>VLOOKUP(C:C,total251219111800!B:F,5,0)</f>
        <v>2975</v>
      </c>
      <c r="M110" s="211">
        <v>2000</v>
      </c>
      <c r="N110" s="21">
        <f t="shared" si="1"/>
        <v>2975</v>
      </c>
      <c r="O110" s="44">
        <v>2128</v>
      </c>
      <c r="P110" s="44">
        <v>1410</v>
      </c>
      <c r="Q110" s="44">
        <v>3000</v>
      </c>
      <c r="R110" s="44">
        <v>0</v>
      </c>
      <c r="S110" s="44">
        <v>1770</v>
      </c>
      <c r="T110" s="45">
        <v>-360</v>
      </c>
      <c r="U110" s="45">
        <v>3358</v>
      </c>
      <c r="V110" s="45">
        <v>383</v>
      </c>
      <c r="W110" s="41">
        <v>0.84087054833239117</v>
      </c>
      <c r="X110" s="46"/>
      <c r="Y110" s="46"/>
    </row>
    <row r="111" spans="1:27" s="152" customFormat="1" ht="15.75">
      <c r="A111" s="29" t="s">
        <v>1145</v>
      </c>
      <c r="B111" s="145" t="s">
        <v>356</v>
      </c>
      <c r="C111" s="146" t="s">
        <v>94</v>
      </c>
      <c r="D111" s="147" t="s">
        <v>90</v>
      </c>
      <c r="E111" s="146" t="s">
        <v>95</v>
      </c>
      <c r="F111" s="146">
        <v>610</v>
      </c>
      <c r="G111" s="148">
        <v>664</v>
      </c>
      <c r="H111" s="21">
        <v>658</v>
      </c>
      <c r="I111" s="8">
        <f>VLOOKUP(C111,'202310-202403出荷数total2403220951'!B:F,5,0)</f>
        <v>2</v>
      </c>
      <c r="J111" s="203">
        <f>VLOOKUP(C111,'出荷数2307～2406total241008110618'!B:F,5,0)</f>
        <v>92</v>
      </c>
      <c r="K111" s="214" t="e">
        <f>VLOOKUP(C111,'出荷数2407-2506total250730101950'!B:F,5,0)</f>
        <v>#N/A</v>
      </c>
      <c r="L111" s="203" t="e">
        <f>VLOOKUP(C:C,total251219111800!B:F,5,0)</f>
        <v>#N/A</v>
      </c>
      <c r="M111" s="8"/>
      <c r="N111" s="21" t="e">
        <f t="shared" si="1"/>
        <v>#N/A</v>
      </c>
      <c r="O111" s="148">
        <v>0</v>
      </c>
      <c r="P111" s="148">
        <v>0</v>
      </c>
      <c r="Q111" s="44">
        <v>0</v>
      </c>
      <c r="R111" s="148">
        <v>0</v>
      </c>
      <c r="S111" s="148">
        <v>0</v>
      </c>
      <c r="T111" s="149">
        <v>0</v>
      </c>
      <c r="U111" s="149">
        <v>0</v>
      </c>
      <c r="V111" s="149" t="e">
        <v>#N/A</v>
      </c>
      <c r="W111" s="150" t="e">
        <v>#N/A</v>
      </c>
      <c r="X111" s="151"/>
      <c r="Y111" s="151"/>
    </row>
    <row r="112" spans="1:27">
      <c r="A112" s="29" t="s">
        <v>1147</v>
      </c>
      <c r="B112" s="30" t="s">
        <v>356</v>
      </c>
      <c r="C112" s="6" t="s">
        <v>114</v>
      </c>
      <c r="D112" s="20" t="s">
        <v>115</v>
      </c>
      <c r="E112" s="19" t="s">
        <v>116</v>
      </c>
      <c r="F112" s="19">
        <v>2505</v>
      </c>
      <c r="G112" s="21">
        <v>4870</v>
      </c>
      <c r="H112" s="21">
        <v>3766</v>
      </c>
      <c r="I112" s="8">
        <f>VLOOKUP(C112,'202310-202403出荷数total2403220951'!B:F,5,0)</f>
        <v>1473</v>
      </c>
      <c r="J112" s="203">
        <f>VLOOKUP(C112,'出荷数2307～2406total241008110618'!B:F,5,0)</f>
        <v>2704</v>
      </c>
      <c r="K112" s="214">
        <f>VLOOKUP(C112,'出荷数2407-2506total250730101950'!B:F,5,0)</f>
        <v>2884</v>
      </c>
      <c r="L112" s="203">
        <f>VLOOKUP(C:C,total251219111800!B:F,5,0)</f>
        <v>1803</v>
      </c>
      <c r="M112" s="8"/>
      <c r="N112" s="21">
        <f t="shared" si="1"/>
        <v>1803</v>
      </c>
      <c r="O112" s="44">
        <v>3871</v>
      </c>
      <c r="P112" s="44">
        <v>370</v>
      </c>
      <c r="Q112" s="44">
        <v>0</v>
      </c>
      <c r="R112" s="44">
        <v>0</v>
      </c>
      <c r="S112" s="44">
        <v>370</v>
      </c>
      <c r="T112" s="45">
        <v>0</v>
      </c>
      <c r="U112" s="45">
        <v>3501</v>
      </c>
      <c r="V112" s="45">
        <v>1698</v>
      </c>
      <c r="W112" s="41">
        <v>0.42513558123084177</v>
      </c>
      <c r="X112" s="46"/>
      <c r="Y112" s="46"/>
    </row>
    <row r="113" spans="1:27">
      <c r="A113" s="29" t="s">
        <v>1149</v>
      </c>
      <c r="B113" s="30" t="s">
        <v>356</v>
      </c>
      <c r="C113" s="6" t="s">
        <v>658</v>
      </c>
      <c r="D113" s="20" t="s">
        <v>88</v>
      </c>
      <c r="E113" s="19" t="s">
        <v>85</v>
      </c>
      <c r="F113" s="19">
        <v>2515</v>
      </c>
      <c r="G113" s="21">
        <v>2362</v>
      </c>
      <c r="H113" s="21">
        <v>2403</v>
      </c>
      <c r="I113" s="8">
        <f>VLOOKUP(C113,'202310-202403出荷数total2403220951'!B:F,5,0)</f>
        <v>604</v>
      </c>
      <c r="J113" s="203">
        <f>VLOOKUP(C113,'出荷数2307～2406total241008110618'!B:F,5,0)</f>
        <v>1409</v>
      </c>
      <c r="K113" s="214">
        <f>VLOOKUP(C113,'出荷数2407-2506total250730101950'!B:F,5,0)</f>
        <v>1510</v>
      </c>
      <c r="L113" s="203">
        <f>VLOOKUP(C:C,total251219111800!B:F,5,0)</f>
        <v>708</v>
      </c>
      <c r="M113" s="8"/>
      <c r="N113" s="21">
        <f t="shared" si="1"/>
        <v>708</v>
      </c>
      <c r="O113" s="44">
        <v>2833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2833</v>
      </c>
      <c r="V113" s="45">
        <v>2125</v>
      </c>
      <c r="W113" s="41">
        <v>0.24991175432403812</v>
      </c>
      <c r="X113" s="46"/>
      <c r="Y113" s="46"/>
    </row>
    <row r="114" spans="1:27">
      <c r="A114" s="29" t="s">
        <v>1150</v>
      </c>
      <c r="B114" s="30" t="s">
        <v>356</v>
      </c>
      <c r="C114" s="7" t="s">
        <v>194</v>
      </c>
      <c r="D114" s="20" t="s">
        <v>195</v>
      </c>
      <c r="E114" s="20" t="s">
        <v>193</v>
      </c>
      <c r="F114" s="19">
        <v>1160</v>
      </c>
      <c r="G114" s="21">
        <v>1062</v>
      </c>
      <c r="H114" s="21">
        <v>1314</v>
      </c>
      <c r="I114" s="8">
        <f>VLOOKUP(C114,'202310-202403出荷数total2403220951'!B:F,5,0)</f>
        <v>771</v>
      </c>
      <c r="J114" s="203">
        <f>VLOOKUP(C114,'出荷数2307～2406total241008110618'!B:F,5,0)</f>
        <v>1161</v>
      </c>
      <c r="K114" s="214">
        <f>VLOOKUP(C114,'出荷数2407-2506total250730101950'!B:F,5,0)</f>
        <v>931</v>
      </c>
      <c r="L114" s="203">
        <f>VLOOKUP(C:C,total251219111800!B:F,5,0)</f>
        <v>330</v>
      </c>
      <c r="M114" s="8"/>
      <c r="N114" s="21">
        <f t="shared" si="1"/>
        <v>330</v>
      </c>
      <c r="O114" s="44">
        <v>822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822</v>
      </c>
      <c r="V114" s="45">
        <v>492</v>
      </c>
      <c r="W114" s="41">
        <v>0.40145985401459855</v>
      </c>
      <c r="X114" s="46"/>
      <c r="Y114" s="46"/>
    </row>
    <row r="115" spans="1:27">
      <c r="A115" s="29" t="s">
        <v>1151</v>
      </c>
      <c r="B115" s="30" t="s">
        <v>356</v>
      </c>
      <c r="C115" s="6" t="s">
        <v>46</v>
      </c>
      <c r="D115" s="20" t="s">
        <v>47</v>
      </c>
      <c r="E115" s="19"/>
      <c r="F115" s="19">
        <v>30381</v>
      </c>
      <c r="G115" s="21">
        <v>22737</v>
      </c>
      <c r="H115" s="21">
        <v>13195</v>
      </c>
      <c r="I115" s="8">
        <f>VLOOKUP(C115,'202310-202403出荷数total2403220951'!B:F,5,0)</f>
        <v>1959</v>
      </c>
      <c r="J115" s="203">
        <f>VLOOKUP(C115,'出荷数2307～2406total241008110618'!B:F,5,0)</f>
        <v>9594</v>
      </c>
      <c r="K115" s="214">
        <f>VLOOKUP(C115,'出荷数2407-2506total250730101950'!B:F,5,0)</f>
        <v>20821</v>
      </c>
      <c r="L115" s="203">
        <f>VLOOKUP(C:C,total251219111800!B:F,5,0)</f>
        <v>3270</v>
      </c>
      <c r="M115" s="8"/>
      <c r="N115" s="21">
        <f t="shared" si="1"/>
        <v>3270</v>
      </c>
      <c r="O115" s="44">
        <v>15407</v>
      </c>
      <c r="P115" s="44">
        <v>6430</v>
      </c>
      <c r="Q115" s="44">
        <v>0</v>
      </c>
      <c r="R115" s="44">
        <v>0</v>
      </c>
      <c r="S115" s="44">
        <v>7030</v>
      </c>
      <c r="T115" s="45">
        <v>-600</v>
      </c>
      <c r="U115" s="45">
        <v>8377</v>
      </c>
      <c r="V115" s="45">
        <v>5107</v>
      </c>
      <c r="W115" s="41">
        <v>0.14974584420936943</v>
      </c>
      <c r="X115" s="46"/>
      <c r="Y115" s="46"/>
    </row>
    <row r="116" spans="1:27" s="152" customFormat="1" ht="15.75">
      <c r="A116" s="29" t="s">
        <v>1152</v>
      </c>
      <c r="B116" s="145" t="s">
        <v>356</v>
      </c>
      <c r="C116" s="146" t="s">
        <v>239</v>
      </c>
      <c r="D116" s="147" t="s">
        <v>240</v>
      </c>
      <c r="E116" s="146"/>
      <c r="F116" s="146">
        <v>12020</v>
      </c>
      <c r="G116" s="148">
        <v>7464</v>
      </c>
      <c r="H116" s="21">
        <v>4812</v>
      </c>
      <c r="I116" s="8">
        <f>VLOOKUP(C116,'202310-202403出荷数total2403220951'!B:F,5,0)</f>
        <v>1216</v>
      </c>
      <c r="J116" s="203">
        <f>VLOOKUP(C116,'出荷数2307～2406total241008110618'!B:F,5,0)</f>
        <v>1820</v>
      </c>
      <c r="K116" s="214" t="e">
        <f>VLOOKUP(C116,'出荷数2407-2506total250730101950'!B:F,5,0)</f>
        <v>#N/A</v>
      </c>
      <c r="L116" s="203" t="e">
        <f>VLOOKUP(C:C,total251219111800!B:F,5,0)</f>
        <v>#N/A</v>
      </c>
      <c r="M116" s="8"/>
      <c r="N116" s="21" t="e">
        <f t="shared" si="1"/>
        <v>#N/A</v>
      </c>
      <c r="O116" s="148">
        <v>0</v>
      </c>
      <c r="P116" s="148">
        <v>0</v>
      </c>
      <c r="Q116" s="44">
        <v>0</v>
      </c>
      <c r="R116" s="148">
        <v>0</v>
      </c>
      <c r="S116" s="148">
        <v>0</v>
      </c>
      <c r="T116" s="149">
        <v>0</v>
      </c>
      <c r="U116" s="149">
        <v>0</v>
      </c>
      <c r="V116" s="149" t="e">
        <v>#N/A</v>
      </c>
      <c r="W116" s="150" t="e">
        <v>#N/A</v>
      </c>
      <c r="X116" s="151"/>
      <c r="Y116" s="151"/>
    </row>
    <row r="117" spans="1:27">
      <c r="A117" s="29" t="s">
        <v>1153</v>
      </c>
      <c r="B117" s="30" t="s">
        <v>356</v>
      </c>
      <c r="C117" s="7" t="s">
        <v>201</v>
      </c>
      <c r="D117" s="20" t="s">
        <v>202</v>
      </c>
      <c r="E117" s="19"/>
      <c r="F117" s="19">
        <v>32322</v>
      </c>
      <c r="G117" s="21">
        <v>22492</v>
      </c>
      <c r="H117" s="21">
        <v>17877</v>
      </c>
      <c r="I117" s="213">
        <f>VLOOKUP(C117,'202310-202403出荷数total2403220951'!B:F,5,0)</f>
        <v>11946</v>
      </c>
      <c r="J117" s="203">
        <f>VLOOKUP(C117,'出荷数2307～2406total241008110618'!B:F,5,0)</f>
        <v>15273</v>
      </c>
      <c r="K117" s="214">
        <f>VLOOKUP(C117,'出荷数2407-2506total250730101950'!B:F,5,0)</f>
        <v>18289</v>
      </c>
      <c r="L117" s="203">
        <f>VLOOKUP(C:C,total251219111800!B:F,5,0)</f>
        <v>8889</v>
      </c>
      <c r="M117" s="8"/>
      <c r="N117" s="21">
        <f t="shared" si="1"/>
        <v>8889</v>
      </c>
      <c r="O117" s="44">
        <v>7963</v>
      </c>
      <c r="P117" s="44">
        <v>7060</v>
      </c>
      <c r="Q117" s="44">
        <v>5980</v>
      </c>
      <c r="R117" s="44">
        <v>0</v>
      </c>
      <c r="S117" s="44">
        <v>8800</v>
      </c>
      <c r="T117" s="45">
        <v>-1740</v>
      </c>
      <c r="U117" s="45">
        <v>5143</v>
      </c>
      <c r="V117" s="45">
        <v>-3746</v>
      </c>
      <c r="W117" s="41">
        <v>0.59169273780203691</v>
      </c>
      <c r="X117" s="46"/>
      <c r="Y117" s="46"/>
    </row>
    <row r="118" spans="1:27">
      <c r="A118" s="29" t="s">
        <v>1154</v>
      </c>
      <c r="B118" s="30" t="s">
        <v>356</v>
      </c>
      <c r="C118" s="6" t="s">
        <v>225</v>
      </c>
      <c r="D118" s="20" t="s">
        <v>226</v>
      </c>
      <c r="E118" s="19"/>
      <c r="F118" s="19">
        <v>16392</v>
      </c>
      <c r="G118" s="21">
        <v>8729</v>
      </c>
      <c r="H118" s="21">
        <v>6163</v>
      </c>
      <c r="I118" s="8">
        <f>VLOOKUP(C118,'202310-202403出荷数total2403220951'!B:F,5,0)</f>
        <v>1918</v>
      </c>
      <c r="J118" s="203">
        <f>VLOOKUP(C118,'出荷数2307～2406total241008110618'!B:F,5,0)</f>
        <v>3232</v>
      </c>
      <c r="K118" s="214">
        <f>VLOOKUP(C118,'出荷数2407-2506total250730101950'!B:F,5,0)</f>
        <v>1474</v>
      </c>
      <c r="L118" s="203">
        <f>VLOOKUP(C:C,total251219111800!B:F,5,0)</f>
        <v>1263</v>
      </c>
      <c r="M118" s="8"/>
      <c r="N118" s="21">
        <f t="shared" si="1"/>
        <v>1263</v>
      </c>
      <c r="O118" s="44">
        <v>781</v>
      </c>
      <c r="P118" s="44">
        <v>0</v>
      </c>
      <c r="Q118" s="44">
        <v>3000</v>
      </c>
      <c r="R118" s="44">
        <v>0</v>
      </c>
      <c r="S118" s="44">
        <v>0</v>
      </c>
      <c r="T118" s="45">
        <v>0</v>
      </c>
      <c r="U118" s="45">
        <v>3781</v>
      </c>
      <c r="V118" s="45">
        <v>2518</v>
      </c>
      <c r="W118" s="41">
        <v>1.617157490396927</v>
      </c>
      <c r="X118" s="46"/>
      <c r="Y118" s="46"/>
    </row>
    <row r="119" spans="1:27">
      <c r="A119" s="29" t="s">
        <v>1155</v>
      </c>
      <c r="B119" s="30" t="s">
        <v>356</v>
      </c>
      <c r="C119" s="6" t="s">
        <v>229</v>
      </c>
      <c r="D119" s="20" t="s">
        <v>230</v>
      </c>
      <c r="E119" s="19"/>
      <c r="F119" s="19">
        <v>33602</v>
      </c>
      <c r="G119" s="21">
        <v>26584</v>
      </c>
      <c r="H119" s="21">
        <v>12940</v>
      </c>
      <c r="I119" s="213">
        <f>VLOOKUP(C119,'202310-202403出荷数total2403220951'!B:F,5,0)</f>
        <v>8232</v>
      </c>
      <c r="J119" s="203">
        <f>VLOOKUP(C119,'出荷数2307～2406total241008110618'!B:F,5,0)</f>
        <v>9834</v>
      </c>
      <c r="K119" s="214">
        <f>VLOOKUP(C119,'出荷数2407-2506total250730101950'!B:F,5,0)</f>
        <v>10136</v>
      </c>
      <c r="L119" s="203">
        <f>VLOOKUP(C:C,total251219111800!B:F,5,0)</f>
        <v>5185</v>
      </c>
      <c r="M119" s="8"/>
      <c r="N119" s="21">
        <f t="shared" si="1"/>
        <v>5185</v>
      </c>
      <c r="O119" s="44">
        <v>11319</v>
      </c>
      <c r="P119" s="44">
        <v>11160</v>
      </c>
      <c r="Q119" s="44">
        <v>0</v>
      </c>
      <c r="R119" s="44">
        <v>0</v>
      </c>
      <c r="S119" s="44">
        <v>11160</v>
      </c>
      <c r="T119" s="45">
        <v>0</v>
      </c>
      <c r="U119" s="45">
        <v>159</v>
      </c>
      <c r="V119" s="45">
        <v>-5026</v>
      </c>
      <c r="W119" s="41">
        <v>0.23065972685617689</v>
      </c>
      <c r="X119" s="46"/>
      <c r="Y119" s="46"/>
    </row>
    <row r="120" spans="1:27">
      <c r="A120" s="29" t="s">
        <v>1156</v>
      </c>
      <c r="B120" s="30" t="s">
        <v>356</v>
      </c>
      <c r="C120" s="17" t="s">
        <v>8</v>
      </c>
      <c r="D120" s="24" t="s">
        <v>9</v>
      </c>
      <c r="E120" s="23" t="s">
        <v>10</v>
      </c>
      <c r="F120" s="19">
        <v>3667</v>
      </c>
      <c r="G120" s="21">
        <v>3344</v>
      </c>
      <c r="H120" s="21">
        <v>5204</v>
      </c>
      <c r="I120" s="8">
        <f>VLOOKUP(C120,'202310-202403出荷数total2403220951'!B:F,5,0)</f>
        <v>1501</v>
      </c>
      <c r="J120" s="203">
        <f>VLOOKUP(C120,'出荷数2307～2406total241008110618'!B:F,5,0)</f>
        <v>3472</v>
      </c>
      <c r="K120" s="214">
        <f>VLOOKUP(C120,'出荷数2407-2506total250730101950'!B:F,5,0)</f>
        <v>6664</v>
      </c>
      <c r="L120" s="203">
        <f>VLOOKUP(C:C,total251219111800!B:F,5,0)</f>
        <v>1781</v>
      </c>
      <c r="M120" s="8"/>
      <c r="N120" s="21">
        <f t="shared" si="1"/>
        <v>1781</v>
      </c>
      <c r="O120" s="44">
        <v>3095</v>
      </c>
      <c r="P120" s="44">
        <v>1426</v>
      </c>
      <c r="Q120" s="44">
        <v>0</v>
      </c>
      <c r="R120" s="44">
        <v>0</v>
      </c>
      <c r="S120" s="44">
        <v>1050</v>
      </c>
      <c r="T120" s="45">
        <v>376</v>
      </c>
      <c r="U120" s="45">
        <v>2045</v>
      </c>
      <c r="V120" s="45">
        <v>264</v>
      </c>
      <c r="W120" s="41">
        <v>0.39393939393939392</v>
      </c>
      <c r="X120" s="46"/>
      <c r="Y120" s="46"/>
    </row>
    <row r="121" spans="1:27">
      <c r="A121" s="29" t="s">
        <v>1157</v>
      </c>
      <c r="B121" s="30" t="s">
        <v>356</v>
      </c>
      <c r="C121" s="6" t="s">
        <v>106</v>
      </c>
      <c r="D121" s="20" t="s">
        <v>105</v>
      </c>
      <c r="E121" s="19" t="s">
        <v>93</v>
      </c>
      <c r="F121" s="19">
        <v>3839</v>
      </c>
      <c r="G121" s="21">
        <v>2940</v>
      </c>
      <c r="H121" s="21">
        <v>2342</v>
      </c>
      <c r="I121" s="8">
        <f>VLOOKUP(C121,'202310-202403出荷数total2403220951'!B:F,5,0)</f>
        <v>945</v>
      </c>
      <c r="J121" s="203">
        <f>VLOOKUP(C121,'出荷数2307～2406total241008110618'!B:F,5,0)</f>
        <v>2048</v>
      </c>
      <c r="K121" s="214">
        <f>VLOOKUP(C121,'出荷数2407-2506total250730101950'!B:F,5,0)</f>
        <v>1799</v>
      </c>
      <c r="L121" s="203">
        <f>VLOOKUP(C:C,total251219111800!B:F,5,0)</f>
        <v>894</v>
      </c>
      <c r="M121" s="8"/>
      <c r="N121" s="211">
        <v>400</v>
      </c>
      <c r="O121" s="44">
        <v>3114</v>
      </c>
      <c r="P121" s="44">
        <v>0</v>
      </c>
      <c r="Q121" s="44">
        <v>0</v>
      </c>
      <c r="R121" s="44">
        <v>0</v>
      </c>
      <c r="S121" s="44">
        <v>0</v>
      </c>
      <c r="T121" s="45">
        <v>0</v>
      </c>
      <c r="U121" s="45">
        <v>3114</v>
      </c>
      <c r="V121" s="45">
        <v>2714</v>
      </c>
      <c r="W121" s="41">
        <v>0.12845215157353887</v>
      </c>
      <c r="X121" s="46"/>
      <c r="Y121" s="46"/>
    </row>
    <row r="122" spans="1:27" s="152" customFormat="1" ht="15.75">
      <c r="A122" s="29" t="s">
        <v>1158</v>
      </c>
      <c r="B122" s="145" t="s">
        <v>356</v>
      </c>
      <c r="C122" s="146" t="s">
        <v>241</v>
      </c>
      <c r="D122" s="147" t="s">
        <v>242</v>
      </c>
      <c r="E122" s="146"/>
      <c r="F122" s="146">
        <v>229</v>
      </c>
      <c r="G122" s="148">
        <v>293</v>
      </c>
      <c r="H122" s="21">
        <v>221</v>
      </c>
      <c r="I122" s="8" t="e">
        <f>VLOOKUP(C122,'202310-202403出荷数total2403220951'!B:F,5,0)</f>
        <v>#N/A</v>
      </c>
      <c r="J122" s="203">
        <f>VLOOKUP(C122,'出荷数2307～2406total241008110618'!B:F,5,0)</f>
        <v>27</v>
      </c>
      <c r="K122" s="214" t="e">
        <f>VLOOKUP(C122,'出荷数2407-2506total250730101950'!B:F,5,0)</f>
        <v>#N/A</v>
      </c>
      <c r="L122" s="203" t="e">
        <f>VLOOKUP(C:C,total251219111800!B:F,5,0)</f>
        <v>#N/A</v>
      </c>
      <c r="M122" s="8"/>
      <c r="N122" s="21" t="e">
        <f t="shared" si="1"/>
        <v>#N/A</v>
      </c>
      <c r="O122" s="148">
        <v>0</v>
      </c>
      <c r="P122" s="148">
        <v>0</v>
      </c>
      <c r="Q122" s="44">
        <v>0</v>
      </c>
      <c r="R122" s="148">
        <v>0</v>
      </c>
      <c r="S122" s="148">
        <v>0</v>
      </c>
      <c r="T122" s="149">
        <v>0</v>
      </c>
      <c r="U122" s="149">
        <v>0</v>
      </c>
      <c r="V122" s="149" t="e">
        <v>#N/A</v>
      </c>
      <c r="W122" s="150" t="e">
        <v>#N/A</v>
      </c>
      <c r="X122" s="151"/>
      <c r="Y122" s="151"/>
    </row>
    <row r="123" spans="1:27">
      <c r="A123" s="29" t="s">
        <v>1159</v>
      </c>
      <c r="B123" s="30" t="s">
        <v>356</v>
      </c>
      <c r="C123" s="6" t="s">
        <v>51</v>
      </c>
      <c r="D123" s="20" t="s">
        <v>52</v>
      </c>
      <c r="E123" s="19"/>
      <c r="F123" s="19">
        <v>5984</v>
      </c>
      <c r="G123" s="21">
        <v>5894</v>
      </c>
      <c r="H123" s="21">
        <v>7752</v>
      </c>
      <c r="I123" s="213">
        <f>VLOOKUP(C123,'202310-202403出荷数total2403220951'!B:F,5,0)</f>
        <v>5083</v>
      </c>
      <c r="J123" s="203">
        <f>VLOOKUP(C123,'出荷数2307～2406total241008110618'!B:F,5,0)</f>
        <v>7615</v>
      </c>
      <c r="K123" s="214">
        <f>VLOOKUP(C123,'出荷数2407-2506total250730101950'!B:F,5,0)</f>
        <v>3740</v>
      </c>
      <c r="L123" s="203">
        <f>VLOOKUP(C:C,total251219111800!B:F,5,0)</f>
        <v>1242</v>
      </c>
      <c r="M123" s="8"/>
      <c r="N123" s="21">
        <f t="shared" si="1"/>
        <v>1242</v>
      </c>
      <c r="O123" s="44">
        <v>4779</v>
      </c>
      <c r="P123" s="44">
        <v>0</v>
      </c>
      <c r="Q123" s="44">
        <v>0</v>
      </c>
      <c r="R123" s="44">
        <v>0</v>
      </c>
      <c r="S123" s="44">
        <v>0</v>
      </c>
      <c r="T123" s="45">
        <v>0</v>
      </c>
      <c r="U123" s="45">
        <v>4779</v>
      </c>
      <c r="V123" s="45">
        <v>3537</v>
      </c>
      <c r="W123" s="41">
        <v>0.25988700564971751</v>
      </c>
      <c r="X123" s="46"/>
      <c r="Y123" s="46"/>
    </row>
    <row r="124" spans="1:27">
      <c r="A124" s="29" t="s">
        <v>1160</v>
      </c>
      <c r="B124" s="30" t="s">
        <v>356</v>
      </c>
      <c r="C124" s="6" t="s">
        <v>102</v>
      </c>
      <c r="D124" s="20" t="s">
        <v>101</v>
      </c>
      <c r="E124" s="19" t="s">
        <v>93</v>
      </c>
      <c r="F124" s="19">
        <v>6188</v>
      </c>
      <c r="G124" s="21">
        <v>5369</v>
      </c>
      <c r="H124" s="21">
        <v>4487</v>
      </c>
      <c r="I124" s="8">
        <f>VLOOKUP(C124,'202310-202403出荷数total2403220951'!B:F,5,0)</f>
        <v>1851</v>
      </c>
      <c r="J124" s="203">
        <f>VLOOKUP(C124,'出荷数2307～2406total241008110618'!B:F,5,0)</f>
        <v>3604</v>
      </c>
      <c r="K124" s="214">
        <f>VLOOKUP(C124,'出荷数2407-2506total250730101950'!B:F,5,0)</f>
        <v>3966</v>
      </c>
      <c r="L124" s="203">
        <f>VLOOKUP(C:C,total251219111800!B:F,5,0)</f>
        <v>2075</v>
      </c>
      <c r="M124" s="8"/>
      <c r="N124" s="211">
        <v>1600</v>
      </c>
      <c r="O124" s="44">
        <v>3037</v>
      </c>
      <c r="P124" s="44">
        <v>0</v>
      </c>
      <c r="Q124" s="44">
        <v>0</v>
      </c>
      <c r="R124" s="44">
        <v>0</v>
      </c>
      <c r="S124" s="44">
        <v>0</v>
      </c>
      <c r="T124" s="45">
        <v>0</v>
      </c>
      <c r="U124" s="45">
        <v>3037</v>
      </c>
      <c r="V124" s="45">
        <v>1437</v>
      </c>
      <c r="W124" s="41">
        <v>0.52683569311820877</v>
      </c>
      <c r="X124" s="46"/>
      <c r="Y124" s="46"/>
    </row>
    <row r="125" spans="1:27">
      <c r="A125" s="29" t="s">
        <v>1161</v>
      </c>
      <c r="B125" s="30" t="s">
        <v>356</v>
      </c>
      <c r="C125" s="6" t="s">
        <v>75</v>
      </c>
      <c r="D125" s="20" t="s">
        <v>76</v>
      </c>
      <c r="E125" s="19"/>
      <c r="F125" s="19">
        <v>3247</v>
      </c>
      <c r="G125" s="21">
        <v>4123</v>
      </c>
      <c r="H125" s="21">
        <v>3244</v>
      </c>
      <c r="I125" s="8">
        <f>VLOOKUP(C125,'202310-202403出荷数total2403220951'!B:F,5,0)</f>
        <v>1725</v>
      </c>
      <c r="J125" s="203">
        <f>VLOOKUP(C125,'出荷数2307～2406total241008110618'!B:F,5,0)</f>
        <v>3316</v>
      </c>
      <c r="K125" s="214">
        <f>VLOOKUP(C125,'出荷数2407-2506total250730101950'!B:F,5,0)</f>
        <v>3616</v>
      </c>
      <c r="L125" s="203">
        <f>VLOOKUP(C:C,total251219111800!B:F,5,0)</f>
        <v>1448</v>
      </c>
      <c r="M125" s="8"/>
      <c r="N125" s="21">
        <f t="shared" si="1"/>
        <v>1448</v>
      </c>
      <c r="O125" s="44">
        <v>3380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3380</v>
      </c>
      <c r="V125" s="45">
        <v>1932</v>
      </c>
      <c r="W125" s="41">
        <v>0.42840236686390532</v>
      </c>
      <c r="X125" s="46"/>
      <c r="Y125" s="46"/>
    </row>
    <row r="126" spans="1:27">
      <c r="A126" s="29" t="s">
        <v>1162</v>
      </c>
      <c r="B126" s="30" t="s">
        <v>356</v>
      </c>
      <c r="C126" s="6" t="s">
        <v>180</v>
      </c>
      <c r="D126" s="20" t="s">
        <v>181</v>
      </c>
      <c r="E126" s="19"/>
      <c r="F126" s="19">
        <v>4027</v>
      </c>
      <c r="G126" s="21">
        <v>3846</v>
      </c>
      <c r="H126" s="21">
        <v>5435</v>
      </c>
      <c r="I126" s="8">
        <f>VLOOKUP(C126,'202310-202403出荷数total2403220951'!B:F,5,0)</f>
        <v>2023</v>
      </c>
      <c r="J126" s="203">
        <f>VLOOKUP(C126,'出荷数2307～2406total241008110618'!B:F,5,0)</f>
        <v>2304</v>
      </c>
      <c r="K126" s="214">
        <f>VLOOKUP(C126,'出荷数2407-2506total250730101950'!B:F,5,0)</f>
        <v>1685</v>
      </c>
      <c r="L126" s="203">
        <f>VLOOKUP(C:C,total251219111800!B:F,5,0)</f>
        <v>1106</v>
      </c>
      <c r="M126" s="8"/>
      <c r="N126" s="21">
        <f t="shared" si="1"/>
        <v>1106</v>
      </c>
      <c r="O126" s="44">
        <v>2022</v>
      </c>
      <c r="P126" s="44">
        <v>1940</v>
      </c>
      <c r="Q126" s="44">
        <v>2000</v>
      </c>
      <c r="R126" s="44">
        <v>0</v>
      </c>
      <c r="S126" s="44">
        <v>1940</v>
      </c>
      <c r="T126" s="45">
        <v>0</v>
      </c>
      <c r="U126" s="45">
        <v>2082</v>
      </c>
      <c r="V126" s="45">
        <v>976</v>
      </c>
      <c r="W126" s="41">
        <v>0.27915194346289751</v>
      </c>
      <c r="X126" s="46"/>
      <c r="Y126" s="46"/>
    </row>
    <row r="127" spans="1:27">
      <c r="A127" s="29" t="s">
        <v>1163</v>
      </c>
      <c r="B127" s="30" t="s">
        <v>356</v>
      </c>
      <c r="C127" s="7" t="s">
        <v>1005</v>
      </c>
      <c r="D127" s="20" t="s">
        <v>1261</v>
      </c>
      <c r="E127" s="19" t="s">
        <v>212</v>
      </c>
      <c r="F127" s="19">
        <v>1488</v>
      </c>
      <c r="G127" s="21">
        <v>1122</v>
      </c>
      <c r="H127" s="21">
        <v>685</v>
      </c>
      <c r="I127" s="8">
        <f>VLOOKUP(C127,'202310-202403出荷数total2403220951'!B:F,5,0)</f>
        <v>95</v>
      </c>
      <c r="J127" s="203">
        <f>VLOOKUP(C127,'出荷数2307～2406total241008110618'!B:F,5,0)</f>
        <v>192</v>
      </c>
      <c r="K127" s="214">
        <f>VLOOKUP(C127,'出荷数2407-2506total250730101950'!B:F,5,0)</f>
        <v>25</v>
      </c>
      <c r="L127" s="203">
        <f>VLOOKUP(C:C,total251219111800!B:F,5,0)</f>
        <v>1</v>
      </c>
      <c r="M127" s="8"/>
      <c r="N127" s="21">
        <f t="shared" si="1"/>
        <v>1</v>
      </c>
      <c r="O127" s="44">
        <v>26</v>
      </c>
      <c r="P127" s="44">
        <v>0</v>
      </c>
      <c r="Q127" s="44">
        <v>0</v>
      </c>
      <c r="R127" s="44">
        <v>0</v>
      </c>
      <c r="S127" s="44">
        <v>0</v>
      </c>
      <c r="T127" s="45">
        <v>0</v>
      </c>
      <c r="U127" s="45">
        <v>26</v>
      </c>
      <c r="V127" s="45">
        <v>25</v>
      </c>
      <c r="W127" s="41">
        <v>3.8461538461538464E-2</v>
      </c>
      <c r="X127" s="46"/>
      <c r="Y127" s="46"/>
    </row>
    <row r="128" spans="1:27" s="200" customFormat="1">
      <c r="A128" s="192" t="s">
        <v>1164</v>
      </c>
      <c r="B128" s="193" t="s">
        <v>356</v>
      </c>
      <c r="C128" s="194" t="s">
        <v>26</v>
      </c>
      <c r="D128" s="195" t="s">
        <v>27</v>
      </c>
      <c r="E128" s="194"/>
      <c r="F128" s="194">
        <v>1951</v>
      </c>
      <c r="G128" s="196">
        <v>2043</v>
      </c>
      <c r="H128" s="196">
        <v>864</v>
      </c>
      <c r="I128" s="281">
        <f>VLOOKUP(C128,'202310-202403出荷数total2403220951'!B:F,5,0)</f>
        <v>1058</v>
      </c>
      <c r="J128" s="196">
        <f>VLOOKUP(C128,'出荷数2307～2406total241008110618'!B:F,5,0)</f>
        <v>1613</v>
      </c>
      <c r="K128" s="196">
        <f>VLOOKUP(C128,'出荷数2407-2506total250730101950'!B:F,5,0)</f>
        <v>2664</v>
      </c>
      <c r="L128" s="196">
        <f>VLOOKUP(C:C,total251219111800!B:F,5,0)</f>
        <v>846</v>
      </c>
      <c r="M128" s="281">
        <v>700</v>
      </c>
      <c r="N128" s="196">
        <f t="shared" si="1"/>
        <v>846</v>
      </c>
      <c r="O128" s="196">
        <v>443</v>
      </c>
      <c r="P128" s="196">
        <v>310</v>
      </c>
      <c r="Q128" s="196">
        <v>0</v>
      </c>
      <c r="R128" s="196">
        <v>0</v>
      </c>
      <c r="S128" s="196">
        <v>510</v>
      </c>
      <c r="T128" s="197">
        <v>-200</v>
      </c>
      <c r="U128" s="197">
        <v>-67</v>
      </c>
      <c r="V128" s="197">
        <v>-913</v>
      </c>
      <c r="W128" s="198">
        <v>1.1235059760956174</v>
      </c>
      <c r="X128" s="196"/>
      <c r="Y128" s="196"/>
      <c r="Z128" s="201"/>
      <c r="AA128" s="201"/>
    </row>
    <row r="129" spans="1:25">
      <c r="A129" s="29" t="s">
        <v>1165</v>
      </c>
      <c r="B129" s="30" t="s">
        <v>356</v>
      </c>
      <c r="C129" s="6" t="s">
        <v>49</v>
      </c>
      <c r="D129" s="20" t="s">
        <v>50</v>
      </c>
      <c r="E129" s="19"/>
      <c r="F129" s="19">
        <v>7</v>
      </c>
      <c r="G129" s="21">
        <v>2715</v>
      </c>
      <c r="H129" s="21">
        <v>6245</v>
      </c>
      <c r="I129" s="8">
        <f>VLOOKUP(C129,'202310-202403出荷数total2403220951'!B:F,5,0)</f>
        <v>2605</v>
      </c>
      <c r="J129" s="203">
        <f>VLOOKUP(C129,'出荷数2307～2406total241008110618'!B:F,5,0)</f>
        <v>4562</v>
      </c>
      <c r="K129" s="214">
        <f>VLOOKUP(C129,'出荷数2407-2506total250730101950'!B:F,5,0)</f>
        <v>5020</v>
      </c>
      <c r="L129" s="203">
        <f>VLOOKUP(C:C,total251219111800!B:F,5,0)</f>
        <v>838</v>
      </c>
      <c r="M129" s="8"/>
      <c r="N129" s="21">
        <f t="shared" si="1"/>
        <v>838</v>
      </c>
      <c r="O129" s="44">
        <v>4832</v>
      </c>
      <c r="P129" s="44">
        <v>2050</v>
      </c>
      <c r="Q129" s="44">
        <v>3040</v>
      </c>
      <c r="R129" s="44">
        <v>0</v>
      </c>
      <c r="S129" s="44">
        <v>1650</v>
      </c>
      <c r="T129" s="45">
        <v>400</v>
      </c>
      <c r="U129" s="45">
        <v>6222</v>
      </c>
      <c r="V129" s="45">
        <v>5384</v>
      </c>
      <c r="W129" s="41">
        <v>0.12176692821854113</v>
      </c>
      <c r="X129" s="12"/>
      <c r="Y129" s="12"/>
    </row>
    <row r="130" spans="1:25">
      <c r="A130" s="29" t="s">
        <v>1166</v>
      </c>
      <c r="B130" s="30" t="s">
        <v>356</v>
      </c>
      <c r="C130" s="6" t="s">
        <v>89</v>
      </c>
      <c r="D130" s="20" t="s">
        <v>90</v>
      </c>
      <c r="E130" s="19" t="s">
        <v>85</v>
      </c>
      <c r="F130" s="19">
        <v>9483</v>
      </c>
      <c r="G130" s="21">
        <v>8523</v>
      </c>
      <c r="H130" s="21">
        <v>5311</v>
      </c>
      <c r="I130" s="8">
        <f>VLOOKUP(C130,'202310-202403出荷数total2403220951'!B:F,5,0)</f>
        <v>2135</v>
      </c>
      <c r="J130" s="203">
        <f>VLOOKUP(C130,'出荷数2307～2406total241008110618'!B:F,5,0)</f>
        <v>4055</v>
      </c>
      <c r="K130" s="214">
        <f>VLOOKUP(C130,'出荷数2407-2506total250730101950'!B:F,5,0)</f>
        <v>3388</v>
      </c>
      <c r="L130" s="203">
        <f>VLOOKUP(C:C,total251219111800!B:F,5,0)</f>
        <v>1512</v>
      </c>
      <c r="M130" s="8"/>
      <c r="N130" s="21">
        <f t="shared" si="1"/>
        <v>1512</v>
      </c>
      <c r="O130" s="44">
        <v>5185</v>
      </c>
      <c r="P130" s="44">
        <v>0</v>
      </c>
      <c r="Q130" s="44">
        <v>0</v>
      </c>
      <c r="R130" s="44">
        <v>0</v>
      </c>
      <c r="S130" s="44">
        <v>0</v>
      </c>
      <c r="T130" s="45">
        <v>0</v>
      </c>
      <c r="U130" s="45">
        <v>5185</v>
      </c>
      <c r="V130" s="45">
        <v>3673</v>
      </c>
      <c r="W130" s="41">
        <v>0.29161041465766635</v>
      </c>
      <c r="X130" s="46"/>
      <c r="Y130" s="46"/>
    </row>
    <row r="131" spans="1:25">
      <c r="A131" s="29" t="s">
        <v>1167</v>
      </c>
      <c r="B131" s="30" t="s">
        <v>356</v>
      </c>
      <c r="C131" s="7" t="s">
        <v>199</v>
      </c>
      <c r="D131" s="20" t="s">
        <v>200</v>
      </c>
      <c r="E131" s="19"/>
      <c r="F131" s="19">
        <v>13106</v>
      </c>
      <c r="G131" s="21">
        <v>11313</v>
      </c>
      <c r="H131" s="21">
        <v>9842</v>
      </c>
      <c r="I131" s="213">
        <f>VLOOKUP(C131,'202310-202403出荷数total2403220951'!B:F,5,0)</f>
        <v>6655</v>
      </c>
      <c r="J131" s="203">
        <f>VLOOKUP(C131,'出荷数2307～2406total241008110618'!B:F,5,0)</f>
        <v>9437</v>
      </c>
      <c r="K131" s="214">
        <f>VLOOKUP(C131,'出荷数2407-2506total250730101950'!B:F,5,0)</f>
        <v>8604</v>
      </c>
      <c r="L131" s="203">
        <f>VLOOKUP(C:C,total251219111800!B:F,5,0)</f>
        <v>4122</v>
      </c>
      <c r="M131" s="8"/>
      <c r="N131" s="21">
        <f t="shared" ref="N131:N139" si="2">L131</f>
        <v>4122</v>
      </c>
      <c r="O131" s="44">
        <v>11937</v>
      </c>
      <c r="P131" s="44">
        <v>6280</v>
      </c>
      <c r="Q131" s="44">
        <v>0</v>
      </c>
      <c r="R131" s="44">
        <v>0</v>
      </c>
      <c r="S131" s="44">
        <v>6280</v>
      </c>
      <c r="T131" s="45">
        <v>0</v>
      </c>
      <c r="U131" s="45">
        <v>5657</v>
      </c>
      <c r="V131" s="45">
        <v>1535</v>
      </c>
      <c r="W131" s="41">
        <v>0.22627216336389086</v>
      </c>
      <c r="X131" s="250"/>
      <c r="Y131" s="250"/>
    </row>
    <row r="132" spans="1:25">
      <c r="A132" s="29" t="s">
        <v>1168</v>
      </c>
      <c r="B132" s="30" t="s">
        <v>356</v>
      </c>
      <c r="C132" s="6" t="s">
        <v>148</v>
      </c>
      <c r="D132" s="20" t="s">
        <v>149</v>
      </c>
      <c r="E132" s="19" t="s">
        <v>2743</v>
      </c>
      <c r="F132" s="19">
        <v>14630</v>
      </c>
      <c r="G132" s="21">
        <v>14283</v>
      </c>
      <c r="H132" s="21">
        <v>12589</v>
      </c>
      <c r="I132" s="8">
        <f>VLOOKUP(C132,'202310-202403出荷数total2403220951'!B:F,5,0)</f>
        <v>3291</v>
      </c>
      <c r="J132" s="203">
        <f>VLOOKUP(C132,'出荷数2307～2406total241008110618'!B:F,5,0)</f>
        <v>7501</v>
      </c>
      <c r="K132" s="214">
        <f>VLOOKUP(C132,'出荷数2407-2506total250730101950'!B:F,5,0)</f>
        <v>8163</v>
      </c>
      <c r="L132" s="203">
        <f>VLOOKUP(C:C,total251219111800!B:F,5,0)</f>
        <v>3759</v>
      </c>
      <c r="M132" s="8"/>
      <c r="N132" s="21">
        <f t="shared" si="2"/>
        <v>3759</v>
      </c>
      <c r="O132" s="44">
        <v>7247</v>
      </c>
      <c r="P132" s="44">
        <v>2510</v>
      </c>
      <c r="Q132" s="44">
        <v>0</v>
      </c>
      <c r="R132" s="44">
        <v>0</v>
      </c>
      <c r="S132" s="44">
        <v>3020</v>
      </c>
      <c r="T132" s="45">
        <v>-510</v>
      </c>
      <c r="U132" s="45">
        <v>4227</v>
      </c>
      <c r="V132" s="45">
        <v>468</v>
      </c>
      <c r="W132" s="41">
        <v>0.38526186327764683</v>
      </c>
      <c r="X132" s="46"/>
      <c r="Y132" s="46"/>
    </row>
    <row r="133" spans="1:25" ht="23.45" customHeight="1">
      <c r="A133" s="29" t="s">
        <v>1169</v>
      </c>
      <c r="B133" s="30" t="s">
        <v>356</v>
      </c>
      <c r="C133" s="6" t="s">
        <v>2899</v>
      </c>
      <c r="D133" s="20" t="s">
        <v>78</v>
      </c>
      <c r="E133" s="19"/>
      <c r="F133" s="19">
        <v>3989</v>
      </c>
      <c r="G133" s="21">
        <v>5436</v>
      </c>
      <c r="H133" s="21">
        <v>4891</v>
      </c>
      <c r="I133" s="213">
        <f>VLOOKUP(C133,'202310-202403出荷数total2403220951'!B:F,5,0)</f>
        <v>2737</v>
      </c>
      <c r="J133" s="203">
        <f>VLOOKUP(C133,'出荷数2307～2406total241008110618'!B:F,5,0)</f>
        <v>5560</v>
      </c>
      <c r="K133" s="214">
        <f>VLOOKUP(C133,'出荷数2407-2506total250730101950'!B:F,5,0)</f>
        <v>5938</v>
      </c>
      <c r="L133" s="203">
        <f>VLOOKUP(C:C,total251219111800!B:F,5,0)</f>
        <v>2348</v>
      </c>
      <c r="M133" s="8"/>
      <c r="N133" s="21">
        <f t="shared" si="2"/>
        <v>2348</v>
      </c>
      <c r="O133" s="44">
        <v>2841</v>
      </c>
      <c r="P133" s="44">
        <v>0</v>
      </c>
      <c r="Q133" s="44">
        <v>0</v>
      </c>
      <c r="R133" s="44">
        <v>0</v>
      </c>
      <c r="S133" s="44">
        <v>0</v>
      </c>
      <c r="T133" s="45">
        <v>0</v>
      </c>
      <c r="U133" s="45">
        <v>2841</v>
      </c>
      <c r="V133" s="45">
        <v>493</v>
      </c>
      <c r="W133" s="41">
        <v>0.8264695529743048</v>
      </c>
      <c r="X133" s="46"/>
      <c r="Y133" s="46"/>
    </row>
    <row r="134" spans="1:25">
      <c r="A134" s="29" t="s">
        <v>1170</v>
      </c>
      <c r="B134" s="30" t="s">
        <v>356</v>
      </c>
      <c r="C134" s="6" t="s">
        <v>18</v>
      </c>
      <c r="D134" s="20" t="s">
        <v>19</v>
      </c>
      <c r="E134" s="19"/>
      <c r="F134" s="19">
        <v>25183</v>
      </c>
      <c r="G134" s="21">
        <v>19259</v>
      </c>
      <c r="H134" s="21">
        <v>9465</v>
      </c>
      <c r="I134" s="8">
        <f>VLOOKUP(C134,'202310-202403出荷数total2403220951'!B:F,5,0)</f>
        <v>2574</v>
      </c>
      <c r="J134" s="203">
        <f>VLOOKUP(C134,'出荷数2307～2406total241008110618'!B:F,5,0)</f>
        <v>6136</v>
      </c>
      <c r="K134" s="214">
        <f>VLOOKUP(C134,'出荷数2407-2506total250730101950'!B:F,5,0)</f>
        <v>5981</v>
      </c>
      <c r="L134" s="203">
        <f>VLOOKUP(C:C,total251219111800!B:F,5,0)</f>
        <v>1000</v>
      </c>
      <c r="M134" s="8"/>
      <c r="N134" s="21">
        <f t="shared" si="2"/>
        <v>1000</v>
      </c>
      <c r="O134" s="44">
        <v>3732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3732</v>
      </c>
      <c r="V134" s="45">
        <v>2732</v>
      </c>
      <c r="W134" s="41">
        <v>0.26795284030010719</v>
      </c>
      <c r="X134" s="46"/>
      <c r="Y134" s="46"/>
    </row>
    <row r="135" spans="1:25">
      <c r="A135" s="29" t="s">
        <v>1171</v>
      </c>
      <c r="B135" s="30" t="s">
        <v>356</v>
      </c>
      <c r="C135" s="6" t="s">
        <v>131</v>
      </c>
      <c r="D135" s="20" t="s">
        <v>132</v>
      </c>
      <c r="E135" s="19" t="s">
        <v>133</v>
      </c>
      <c r="F135" s="19">
        <v>8130</v>
      </c>
      <c r="G135" s="21">
        <v>8476</v>
      </c>
      <c r="H135" s="21">
        <v>4956</v>
      </c>
      <c r="I135" s="213">
        <f>VLOOKUP(C135,'202310-202403出荷数total2403220951'!B:F,5,0)</f>
        <v>3144</v>
      </c>
      <c r="J135" s="203">
        <f>VLOOKUP(C135,'出荷数2307～2406total241008110618'!B:F,5,0)</f>
        <v>5322</v>
      </c>
      <c r="K135" s="214">
        <f>VLOOKUP(C135,'出荷数2407-2506total250730101950'!B:F,5,0)</f>
        <v>4837</v>
      </c>
      <c r="L135" s="203">
        <f>VLOOKUP(C:C,total251219111800!B:F,5,0)</f>
        <v>2250</v>
      </c>
      <c r="M135" s="8"/>
      <c r="N135" s="21">
        <f t="shared" si="2"/>
        <v>2250</v>
      </c>
      <c r="O135" s="44">
        <v>2809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2809</v>
      </c>
      <c r="V135" s="45">
        <v>559</v>
      </c>
      <c r="W135" s="41">
        <v>0.80099679601281593</v>
      </c>
      <c r="X135" s="46"/>
      <c r="Y135" s="46"/>
    </row>
    <row r="136" spans="1:25">
      <c r="A136" s="29" t="s">
        <v>1172</v>
      </c>
      <c r="B136" s="30" t="s">
        <v>356</v>
      </c>
      <c r="C136" s="17" t="s">
        <v>112</v>
      </c>
      <c r="D136" s="24" t="s">
        <v>113</v>
      </c>
      <c r="E136" s="23"/>
      <c r="F136" s="19">
        <v>754</v>
      </c>
      <c r="G136" s="21">
        <v>9776</v>
      </c>
      <c r="H136" s="21">
        <v>489</v>
      </c>
      <c r="I136" s="8">
        <f>VLOOKUP(C136,'202310-202403出荷数total2403220951'!B:F,5,0)</f>
        <v>160</v>
      </c>
      <c r="J136" s="203">
        <f>VLOOKUP(C136,'出荷数2307～2406total241008110618'!B:F,5,0)</f>
        <v>476</v>
      </c>
      <c r="K136" s="214">
        <f>VLOOKUP(C136,'出荷数2407-2506total250730101950'!B:F,5,0)</f>
        <v>370</v>
      </c>
      <c r="L136" s="203">
        <f>VLOOKUP(C:C,total251219111800!B:F,5,0)</f>
        <v>120</v>
      </c>
      <c r="M136" s="8"/>
      <c r="N136" s="21">
        <f t="shared" si="2"/>
        <v>120</v>
      </c>
      <c r="O136" s="44">
        <v>638</v>
      </c>
      <c r="P136" s="44">
        <v>80</v>
      </c>
      <c r="Q136" s="44">
        <v>0</v>
      </c>
      <c r="R136" s="44">
        <v>0</v>
      </c>
      <c r="S136" s="44">
        <v>80</v>
      </c>
      <c r="T136" s="45">
        <v>0</v>
      </c>
      <c r="U136" s="45">
        <v>558</v>
      </c>
      <c r="V136" s="45">
        <v>438</v>
      </c>
      <c r="W136" s="41">
        <v>0.16713091922005571</v>
      </c>
      <c r="X136" s="46"/>
      <c r="Y136" s="46"/>
    </row>
    <row r="137" spans="1:25">
      <c r="A137" s="29" t="s">
        <v>1173</v>
      </c>
      <c r="B137" s="30" t="s">
        <v>356</v>
      </c>
      <c r="C137" s="6" t="s">
        <v>100</v>
      </c>
      <c r="D137" s="20" t="s">
        <v>101</v>
      </c>
      <c r="E137" s="19" t="s">
        <v>85</v>
      </c>
      <c r="F137" s="19">
        <v>7814</v>
      </c>
      <c r="G137" s="21">
        <v>7684</v>
      </c>
      <c r="H137" s="21">
        <v>7018</v>
      </c>
      <c r="I137" s="8">
        <f>VLOOKUP(C137,'202310-202403出荷数total2403220951'!B:F,5,0)</f>
        <v>3238</v>
      </c>
      <c r="J137" s="203">
        <f>VLOOKUP(C137,'出荷数2307～2406total241008110618'!B:F,5,0)</f>
        <v>6522</v>
      </c>
      <c r="K137" s="214">
        <f>VLOOKUP(C137,'出荷数2407-2506total250730101950'!B:F,5,0)</f>
        <v>6203</v>
      </c>
      <c r="L137" s="203">
        <f>VLOOKUP(C:C,total251219111800!B:F,5,0)</f>
        <v>3240</v>
      </c>
      <c r="M137" s="213"/>
      <c r="N137" s="21">
        <f t="shared" si="2"/>
        <v>3240</v>
      </c>
      <c r="O137" s="44">
        <v>1239</v>
      </c>
      <c r="P137" s="44">
        <v>0</v>
      </c>
      <c r="Q137" s="44">
        <v>5000</v>
      </c>
      <c r="R137" s="44">
        <v>0</v>
      </c>
      <c r="S137" s="44">
        <v>0</v>
      </c>
      <c r="T137" s="45">
        <v>0</v>
      </c>
      <c r="U137" s="45">
        <v>6239</v>
      </c>
      <c r="V137" s="45">
        <v>2999</v>
      </c>
      <c r="W137" s="41">
        <v>2.6150121065375305</v>
      </c>
      <c r="X137" s="46"/>
      <c r="Y137" s="46"/>
    </row>
    <row r="138" spans="1:25">
      <c r="A138" s="29" t="s">
        <v>1174</v>
      </c>
      <c r="B138" s="30" t="s">
        <v>356</v>
      </c>
      <c r="C138" s="17" t="s">
        <v>252</v>
      </c>
      <c r="D138" s="24" t="s">
        <v>253</v>
      </c>
      <c r="E138" s="23"/>
      <c r="F138" s="19">
        <v>3927</v>
      </c>
      <c r="G138" s="21">
        <v>6192</v>
      </c>
      <c r="H138" s="21">
        <v>3235</v>
      </c>
      <c r="I138" s="8">
        <f>VLOOKUP(C138,'202310-202403出荷数total2403220951'!B:F,5,0)</f>
        <v>1313</v>
      </c>
      <c r="J138" s="203">
        <f>VLOOKUP(C138,'出荷数2307～2406total241008110618'!B:F,5,0)</f>
        <v>2809</v>
      </c>
      <c r="K138" s="214">
        <f>VLOOKUP(C138,'出荷数2407-2506total250730101950'!B:F,5,0)</f>
        <v>3528</v>
      </c>
      <c r="L138" s="203">
        <f>VLOOKUP(C:C,total251219111800!B:F,5,0)</f>
        <v>1452</v>
      </c>
      <c r="M138" s="8"/>
      <c r="N138" s="21">
        <f t="shared" si="2"/>
        <v>1452</v>
      </c>
      <c r="O138" s="44">
        <v>2097</v>
      </c>
      <c r="P138" s="44">
        <v>0</v>
      </c>
      <c r="Q138" s="44">
        <v>0</v>
      </c>
      <c r="R138" s="44">
        <v>0</v>
      </c>
      <c r="S138" s="44">
        <v>0</v>
      </c>
      <c r="T138" s="45">
        <v>0</v>
      </c>
      <c r="U138" s="45">
        <v>2097</v>
      </c>
      <c r="V138" s="45">
        <v>645</v>
      </c>
      <c r="W138" s="41">
        <v>0.6924177396280401</v>
      </c>
      <c r="X138" s="46"/>
      <c r="Y138" s="46"/>
    </row>
    <row r="139" spans="1:25">
      <c r="A139" s="29" t="s">
        <v>1175</v>
      </c>
      <c r="B139" s="30" t="s">
        <v>356</v>
      </c>
      <c r="C139" s="6" t="s">
        <v>30</v>
      </c>
      <c r="D139" s="20" t="s">
        <v>31</v>
      </c>
      <c r="E139" s="19"/>
      <c r="F139" s="19">
        <v>17211</v>
      </c>
      <c r="G139" s="21">
        <v>12662</v>
      </c>
      <c r="H139" s="21">
        <v>6728</v>
      </c>
      <c r="I139" s="213">
        <f>VLOOKUP(C139,'202310-202403出荷数total2403220951'!B:F,5,0)</f>
        <v>9458</v>
      </c>
      <c r="J139" s="203">
        <f>VLOOKUP(C139,'出荷数2307～2406total241008110618'!B:F,5,0)</f>
        <v>13583</v>
      </c>
      <c r="K139" s="214">
        <f>VLOOKUP(C139,'出荷数2407-2506total250730101950'!B:F,5,0)</f>
        <v>11809</v>
      </c>
      <c r="L139" s="203">
        <f>VLOOKUP(C:C,total251219111800!B:F,5,0)</f>
        <v>2303</v>
      </c>
      <c r="M139" s="8"/>
      <c r="N139" s="21">
        <f t="shared" si="2"/>
        <v>2303</v>
      </c>
      <c r="O139" s="44">
        <v>7381</v>
      </c>
      <c r="P139" s="44">
        <v>2200</v>
      </c>
      <c r="Q139" s="44">
        <v>0</v>
      </c>
      <c r="R139" s="44">
        <v>0</v>
      </c>
      <c r="S139" s="44">
        <v>2200</v>
      </c>
      <c r="T139" s="45">
        <v>0</v>
      </c>
      <c r="U139" s="45">
        <v>5181</v>
      </c>
      <c r="V139" s="45">
        <v>2878</v>
      </c>
      <c r="W139" s="41">
        <v>0.24037156872977769</v>
      </c>
      <c r="X139" s="46"/>
      <c r="Y139" s="46"/>
    </row>
    <row r="140" spans="1:25">
      <c r="A140" s="29" t="s">
        <v>1176</v>
      </c>
      <c r="B140" s="30" t="s">
        <v>356</v>
      </c>
      <c r="C140" s="17" t="s">
        <v>237</v>
      </c>
      <c r="D140" s="24" t="s">
        <v>238</v>
      </c>
      <c r="E140" s="23"/>
      <c r="F140" s="19">
        <v>6153</v>
      </c>
      <c r="G140" s="21">
        <v>5390</v>
      </c>
      <c r="H140" s="21">
        <v>4913</v>
      </c>
      <c r="I140" s="8">
        <f>VLOOKUP(C140,'202310-202403出荷数total2403220951'!B:F,5,0)</f>
        <v>1708</v>
      </c>
      <c r="J140" s="203">
        <f>VLOOKUP(C140,'出荷数2307～2406total241008110618'!B:F,5,0)</f>
        <v>3580</v>
      </c>
      <c r="K140" s="214">
        <f>VLOOKUP(C140,'出荷数2407-2506total250730101950'!B:F,5,0)</f>
        <v>3493</v>
      </c>
      <c r="L140" s="203">
        <f>VLOOKUP(C:C,total251219111800!B:F,5,0)</f>
        <v>1332</v>
      </c>
      <c r="M140" s="211">
        <v>2200</v>
      </c>
      <c r="N140" s="211">
        <v>2200</v>
      </c>
      <c r="O140" s="44">
        <v>1391</v>
      </c>
      <c r="P140" s="44">
        <v>0</v>
      </c>
      <c r="Q140" s="44">
        <v>3000</v>
      </c>
      <c r="R140" s="44">
        <v>0</v>
      </c>
      <c r="S140" s="44">
        <v>0</v>
      </c>
      <c r="T140" s="45">
        <v>0</v>
      </c>
      <c r="U140" s="45">
        <v>4391</v>
      </c>
      <c r="V140" s="45">
        <v>2191</v>
      </c>
      <c r="W140" s="41">
        <v>1.5815959741193386</v>
      </c>
      <c r="X140" s="46"/>
      <c r="Y140" s="46"/>
    </row>
    <row r="141" spans="1:25">
      <c r="A141" s="29" t="s">
        <v>1177</v>
      </c>
      <c r="B141" s="30" t="s">
        <v>356</v>
      </c>
      <c r="C141" s="17" t="s">
        <v>718</v>
      </c>
      <c r="D141" s="24" t="s">
        <v>719</v>
      </c>
      <c r="E141" s="23"/>
      <c r="F141" s="19"/>
      <c r="G141" s="21">
        <v>3040</v>
      </c>
      <c r="H141" s="21">
        <v>850</v>
      </c>
      <c r="I141" s="8" t="e">
        <f>VLOOKUP(C141,'202310-202403出荷数total2403220951'!B:F,5,0)</f>
        <v>#N/A</v>
      </c>
      <c r="J141" s="203" t="e">
        <f>VLOOKUP(C141,'出荷数2307～2406total241008110618'!B:F,5,0)</f>
        <v>#N/A</v>
      </c>
      <c r="K141" s="214" t="e">
        <f>VLOOKUP(C141,'出荷数2407-2506total250730101950'!B:F,5,0)</f>
        <v>#N/A</v>
      </c>
      <c r="L141" s="203" t="e">
        <f>VLOOKUP(C:C,total251219111800!B:F,5,0)</f>
        <v>#N/A</v>
      </c>
      <c r="M141" s="211">
        <v>360</v>
      </c>
      <c r="N141" s="211">
        <v>360</v>
      </c>
      <c r="O141" s="44">
        <v>1479</v>
      </c>
      <c r="P141" s="44">
        <v>0</v>
      </c>
      <c r="Q141" s="44">
        <v>0</v>
      </c>
      <c r="R141" s="44">
        <v>0</v>
      </c>
      <c r="S141" s="44">
        <v>0</v>
      </c>
      <c r="T141" s="45">
        <v>0</v>
      </c>
      <c r="U141" s="45">
        <v>1479</v>
      </c>
      <c r="V141" s="45">
        <v>1119</v>
      </c>
      <c r="W141" s="41">
        <v>0.2434077079107505</v>
      </c>
      <c r="X141" s="46"/>
      <c r="Y141" s="46"/>
    </row>
    <row r="142" spans="1:25">
      <c r="A142" s="29" t="s">
        <v>1178</v>
      </c>
      <c r="B142" s="30" t="s">
        <v>356</v>
      </c>
      <c r="C142" s="6" t="s">
        <v>91</v>
      </c>
      <c r="D142" s="20" t="s">
        <v>90</v>
      </c>
      <c r="E142" s="19" t="s">
        <v>87</v>
      </c>
      <c r="F142" s="19">
        <v>5799</v>
      </c>
      <c r="G142" s="21">
        <v>6847</v>
      </c>
      <c r="H142" s="21">
        <v>4271</v>
      </c>
      <c r="I142" s="8">
        <f>VLOOKUP(C142,'202310-202403出荷数total2403220951'!B:F,5,0)</f>
        <v>1406</v>
      </c>
      <c r="J142" s="203">
        <f>VLOOKUP(C142,'出荷数2307～2406total241008110618'!B:F,5,0)</f>
        <v>3025</v>
      </c>
      <c r="K142" s="214">
        <f>VLOOKUP(C142,'出荷数2407-2506total250730101950'!B:F,5,0)</f>
        <v>2613</v>
      </c>
      <c r="L142" s="203">
        <f>VLOOKUP(C:C,total251219111800!B:F,5,0)</f>
        <v>1176</v>
      </c>
      <c r="M142" s="8"/>
      <c r="N142" s="21">
        <f>L142</f>
        <v>1176</v>
      </c>
      <c r="O142" s="44">
        <v>2210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2210</v>
      </c>
      <c r="V142" s="45">
        <v>1034</v>
      </c>
      <c r="W142" s="41">
        <v>0.53212669683257918</v>
      </c>
      <c r="X142" s="46"/>
      <c r="Y142" s="46"/>
    </row>
    <row r="143" spans="1:25">
      <c r="A143" s="29" t="s">
        <v>1179</v>
      </c>
      <c r="B143" s="30" t="s">
        <v>356</v>
      </c>
      <c r="C143" s="6" t="s">
        <v>108</v>
      </c>
      <c r="D143" s="20" t="s">
        <v>109</v>
      </c>
      <c r="E143" s="19"/>
      <c r="F143" s="19">
        <v>7039</v>
      </c>
      <c r="G143" s="21">
        <v>8307</v>
      </c>
      <c r="H143" s="21">
        <v>5166</v>
      </c>
      <c r="I143" s="8">
        <f>VLOOKUP(C143,'202310-202403出荷数total2403220951'!B:F,5,0)</f>
        <v>2164</v>
      </c>
      <c r="J143" s="203">
        <f>VLOOKUP(C143,'出荷数2307～2406total241008110618'!B:F,5,0)</f>
        <v>4328</v>
      </c>
      <c r="K143" s="214">
        <f>VLOOKUP(C143,'出荷数2407-2506total250730101950'!B:F,5,0)</f>
        <v>2516</v>
      </c>
      <c r="L143" s="203">
        <f>VLOOKUP(C:C,total251219111800!B:F,5,0)</f>
        <v>1066</v>
      </c>
      <c r="M143" s="8"/>
      <c r="N143" s="21">
        <f>L143</f>
        <v>1066</v>
      </c>
      <c r="O143" s="44">
        <v>1673</v>
      </c>
      <c r="P143" s="44">
        <v>0</v>
      </c>
      <c r="Q143" s="44">
        <v>0</v>
      </c>
      <c r="R143" s="44">
        <v>0</v>
      </c>
      <c r="S143" s="44">
        <v>0</v>
      </c>
      <c r="T143" s="45">
        <v>0</v>
      </c>
      <c r="U143" s="45">
        <v>1673</v>
      </c>
      <c r="V143" s="45">
        <v>607</v>
      </c>
      <c r="W143" s="41">
        <v>0.63717872086072924</v>
      </c>
      <c r="X143" s="46"/>
      <c r="Y143" s="46"/>
    </row>
    <row r="144" spans="1:25">
      <c r="A144" s="29" t="s">
        <v>1180</v>
      </c>
      <c r="B144" s="30" t="s">
        <v>356</v>
      </c>
      <c r="C144" s="6" t="s">
        <v>71</v>
      </c>
      <c r="D144" s="20" t="s">
        <v>72</v>
      </c>
      <c r="E144" s="19"/>
      <c r="F144" s="19">
        <v>7932</v>
      </c>
      <c r="G144" s="21">
        <v>12477</v>
      </c>
      <c r="H144" s="21">
        <v>11864</v>
      </c>
      <c r="I144" s="8">
        <f>VLOOKUP(C144,'202310-202403出荷数total2403220951'!B:F,5,0)</f>
        <v>5131</v>
      </c>
      <c r="J144" s="203">
        <f>VLOOKUP(C144,'出荷数2307～2406total241008110618'!B:F,5,0)</f>
        <v>10642</v>
      </c>
      <c r="K144" s="214">
        <f>VLOOKUP(C144,'出荷数2407-2506total250730101950'!B:F,5,0)</f>
        <v>14478</v>
      </c>
      <c r="L144" s="203">
        <f>VLOOKUP(C:C,total251219111800!B:F,5,0)</f>
        <v>2802</v>
      </c>
      <c r="M144" s="8"/>
      <c r="N144" s="21">
        <f>L144</f>
        <v>2802</v>
      </c>
      <c r="O144" s="44">
        <v>9390</v>
      </c>
      <c r="P144" s="44">
        <v>940</v>
      </c>
      <c r="Q144" s="44">
        <v>0</v>
      </c>
      <c r="R144" s="44">
        <v>0</v>
      </c>
      <c r="S144" s="44">
        <v>0</v>
      </c>
      <c r="T144" s="45">
        <v>940</v>
      </c>
      <c r="U144" s="45">
        <v>9390</v>
      </c>
      <c r="V144" s="45">
        <v>6588</v>
      </c>
      <c r="W144" s="41">
        <v>0.27124878993223622</v>
      </c>
      <c r="X144" s="46"/>
      <c r="Y144" s="46"/>
    </row>
    <row r="145" spans="1:27">
      <c r="A145" s="29" t="s">
        <v>2948</v>
      </c>
      <c r="B145" s="30" t="s">
        <v>356</v>
      </c>
      <c r="C145" s="6" t="s">
        <v>1303</v>
      </c>
      <c r="D145" s="215" t="s">
        <v>1312</v>
      </c>
      <c r="E145" s="6"/>
      <c r="F145" s="6"/>
      <c r="G145" s="8"/>
      <c r="H145" s="21">
        <v>1451</v>
      </c>
      <c r="I145" s="213">
        <f>VLOOKUP(C145,'202310-202403出荷数total2403220951'!B:F,5,0)</f>
        <v>14330</v>
      </c>
      <c r="J145" s="203">
        <f>VLOOKUP(C145,'出荷数2307～2406total241008110618'!B:F,5,0)</f>
        <v>16068</v>
      </c>
      <c r="K145" s="214">
        <f>VLOOKUP(C145,'出荷数2407-2506total250730101950'!B:F,5,0)</f>
        <v>17473</v>
      </c>
      <c r="L145" s="203">
        <f>VLOOKUP(C:C,total251219111800!B:F,5,0)</f>
        <v>4175</v>
      </c>
      <c r="M145" s="211">
        <v>10000</v>
      </c>
      <c r="N145" s="211">
        <v>10000</v>
      </c>
      <c r="O145" s="44">
        <v>35392</v>
      </c>
      <c r="P145" s="44">
        <v>6170</v>
      </c>
      <c r="Q145" s="44">
        <v>0</v>
      </c>
      <c r="R145" s="44">
        <v>0</v>
      </c>
      <c r="S145" s="44">
        <v>6170</v>
      </c>
      <c r="T145" s="45">
        <v>0</v>
      </c>
      <c r="U145" s="45">
        <v>29222</v>
      </c>
      <c r="V145" s="45">
        <v>19222</v>
      </c>
      <c r="W145" s="204">
        <v>0.24060439824839999</v>
      </c>
      <c r="X145" s="46"/>
      <c r="Y145" s="46"/>
    </row>
    <row r="146" spans="1:27">
      <c r="A146" s="29" t="s">
        <v>1182</v>
      </c>
      <c r="B146" s="30" t="s">
        <v>356</v>
      </c>
      <c r="C146" s="6" t="s">
        <v>1287</v>
      </c>
      <c r="D146" s="215" t="s">
        <v>1313</v>
      </c>
      <c r="E146" s="6"/>
      <c r="F146" s="6"/>
      <c r="G146" s="8"/>
      <c r="H146" s="21">
        <v>83</v>
      </c>
      <c r="I146" s="8">
        <f>VLOOKUP(C146,'202310-202403出荷数total2403220951'!B:F,5,0)</f>
        <v>1108</v>
      </c>
      <c r="J146" s="203">
        <f>VLOOKUP(C146,'出荷数2307～2406total241008110618'!B:F,5,0)</f>
        <v>1156</v>
      </c>
      <c r="K146" s="214">
        <f>VLOOKUP(C146,'出荷数2407-2506total250730101950'!B:F,5,0)</f>
        <v>2088</v>
      </c>
      <c r="L146" s="203">
        <f>VLOOKUP(C:C,total251219111800!B:F,5,0)</f>
        <v>531</v>
      </c>
      <c r="M146" s="211">
        <v>4000</v>
      </c>
      <c r="N146" s="211">
        <v>4000</v>
      </c>
      <c r="O146" s="44">
        <v>15136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15136</v>
      </c>
      <c r="V146" s="45">
        <v>11136</v>
      </c>
      <c r="W146" s="204">
        <v>0.26427061310782241</v>
      </c>
      <c r="X146" s="46"/>
      <c r="Y146" s="46"/>
    </row>
    <row r="147" spans="1:27">
      <c r="A147" s="29" t="s">
        <v>1183</v>
      </c>
      <c r="B147" s="30" t="s">
        <v>356</v>
      </c>
      <c r="C147" s="6" t="s">
        <v>1288</v>
      </c>
      <c r="D147" s="215" t="s">
        <v>1314</v>
      </c>
      <c r="E147" s="6"/>
      <c r="F147" s="6"/>
      <c r="G147" s="8"/>
      <c r="H147" s="21">
        <v>813</v>
      </c>
      <c r="I147" s="8">
        <f>VLOOKUP(C147,'202310-202403出荷数total2403220951'!B:F,5,0)</f>
        <v>922</v>
      </c>
      <c r="J147" s="203">
        <f>VLOOKUP(C147,'出荷数2307～2406total241008110618'!B:F,5,0)</f>
        <v>2208</v>
      </c>
      <c r="K147" s="214">
        <f>VLOOKUP(C147,'出荷数2407-2506total250730101950'!B:F,5,0)</f>
        <v>4161</v>
      </c>
      <c r="L147" s="203">
        <f>VLOOKUP(C:C,total251219111800!B:F,5,0)</f>
        <v>934</v>
      </c>
      <c r="M147" s="211">
        <v>2000</v>
      </c>
      <c r="N147" s="211">
        <v>2000</v>
      </c>
      <c r="O147" s="44">
        <v>8258</v>
      </c>
      <c r="P147" s="44">
        <v>160</v>
      </c>
      <c r="Q147" s="44">
        <v>0</v>
      </c>
      <c r="R147" s="44">
        <v>0</v>
      </c>
      <c r="S147" s="44">
        <v>160</v>
      </c>
      <c r="T147" s="45">
        <v>0</v>
      </c>
      <c r="U147" s="45">
        <v>8098</v>
      </c>
      <c r="V147" s="45">
        <v>6098</v>
      </c>
      <c r="W147" s="204">
        <v>0.23758612497030174</v>
      </c>
      <c r="X147" s="46"/>
      <c r="Y147" s="46"/>
    </row>
    <row r="148" spans="1:27">
      <c r="A148" s="29"/>
      <c r="B148" s="30" t="s">
        <v>356</v>
      </c>
      <c r="C148" s="6" t="s">
        <v>2968</v>
      </c>
      <c r="D148" s="215" t="s">
        <v>3003</v>
      </c>
      <c r="E148" s="6"/>
      <c r="F148" s="6"/>
      <c r="G148" s="8"/>
      <c r="H148" s="21"/>
      <c r="I148" s="8">
        <f>VLOOKUP(C148,'202310-202403出荷数total2403220951'!B:F,5,0)</f>
        <v>73</v>
      </c>
      <c r="J148" s="203">
        <f>VLOOKUP(C148,'出荷数2307～2406total241008110618'!B:F,5,0)</f>
        <v>401</v>
      </c>
      <c r="K148" s="214">
        <f>VLOOKUP(C148,'出荷数2407-2506total250730101950'!B:F,5,0)</f>
        <v>4524</v>
      </c>
      <c r="L148" s="203">
        <f>VLOOKUP(C:C,total251219111800!B:F,5,0)</f>
        <v>2517</v>
      </c>
      <c r="M148" s="211">
        <v>3500</v>
      </c>
      <c r="N148" s="211">
        <v>3500</v>
      </c>
      <c r="O148" s="44">
        <v>5347</v>
      </c>
      <c r="P148" s="44">
        <v>200</v>
      </c>
      <c r="Q148" s="44">
        <v>5000</v>
      </c>
      <c r="R148" s="44">
        <v>0</v>
      </c>
      <c r="S148" s="44">
        <v>500</v>
      </c>
      <c r="T148" s="45">
        <v>-300</v>
      </c>
      <c r="U148" s="45">
        <v>9847</v>
      </c>
      <c r="V148" s="45">
        <v>6347</v>
      </c>
      <c r="W148" s="204">
        <v>0.63097169641247519</v>
      </c>
      <c r="X148" s="46"/>
      <c r="Y148" s="46"/>
    </row>
    <row r="149" spans="1:27">
      <c r="A149" s="29"/>
      <c r="B149" s="30" t="s">
        <v>356</v>
      </c>
      <c r="C149" s="6" t="s">
        <v>3780</v>
      </c>
      <c r="D149" s="215" t="s">
        <v>3781</v>
      </c>
      <c r="E149" s="6"/>
      <c r="F149" s="6"/>
      <c r="G149" s="8"/>
      <c r="H149" s="21"/>
      <c r="I149" s="8" t="e">
        <f>VLOOKUP(C149,'202310-202403出荷数total2403220951'!B:F,5,0)</f>
        <v>#N/A</v>
      </c>
      <c r="J149" s="203" t="e">
        <f>VLOOKUP(C149,'出荷数2307～2406total241008110618'!B:F,5,0)</f>
        <v>#N/A</v>
      </c>
      <c r="K149" s="214">
        <f>VLOOKUP(C149,'出荷数2407-2506total250730101950'!B:F,5,0)</f>
        <v>4559</v>
      </c>
      <c r="L149" s="203">
        <f>VLOOKUP(C:C,total251219111800!B:F,5,0)</f>
        <v>1242</v>
      </c>
      <c r="M149" s="211">
        <v>4000</v>
      </c>
      <c r="N149" s="211">
        <v>3000</v>
      </c>
      <c r="O149" s="44">
        <v>3858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3858</v>
      </c>
      <c r="V149" s="45">
        <v>858</v>
      </c>
      <c r="W149" s="204">
        <v>0.77760497667185069</v>
      </c>
      <c r="X149" s="46"/>
      <c r="Y149" s="46"/>
    </row>
    <row r="150" spans="1:27">
      <c r="A150" s="29"/>
      <c r="B150" s="30" t="s">
        <v>356</v>
      </c>
      <c r="C150" s="6" t="s">
        <v>3794</v>
      </c>
      <c r="D150" s="215" t="s">
        <v>3795</v>
      </c>
      <c r="E150" s="6"/>
      <c r="F150" s="6"/>
      <c r="G150" s="8"/>
      <c r="H150" s="21"/>
      <c r="I150" s="8" t="e">
        <f>VLOOKUP(C150,'202310-202403出荷数total2403220951'!B:F,5,0)</f>
        <v>#N/A</v>
      </c>
      <c r="J150" s="203" t="e">
        <f>VLOOKUP(C150,'出荷数2307～2406total241008110618'!B:F,5,0)</f>
        <v>#N/A</v>
      </c>
      <c r="K150" s="214">
        <f>VLOOKUP(C150,'出荷数2407-2506total250730101950'!B:F,5,0)</f>
        <v>2384</v>
      </c>
      <c r="L150" s="203">
        <f>VLOOKUP(C:C,total251219111800!B:F,5,0)</f>
        <v>565</v>
      </c>
      <c r="M150" s="211">
        <v>1000</v>
      </c>
      <c r="N150" s="211">
        <v>1000</v>
      </c>
      <c r="O150" s="44">
        <v>3986</v>
      </c>
      <c r="P150" s="44">
        <v>750</v>
      </c>
      <c r="Q150" s="44">
        <v>0</v>
      </c>
      <c r="R150" s="44">
        <v>0</v>
      </c>
      <c r="S150" s="44">
        <v>750</v>
      </c>
      <c r="T150" s="45">
        <v>0</v>
      </c>
      <c r="U150" s="45">
        <v>3236</v>
      </c>
      <c r="V150" s="45">
        <v>2236</v>
      </c>
      <c r="W150" s="204">
        <v>0.21114864864864866</v>
      </c>
      <c r="X150" s="46"/>
      <c r="Y150" s="46"/>
    </row>
    <row r="151" spans="1:27">
      <c r="A151" s="29"/>
      <c r="B151" s="30" t="s">
        <v>356</v>
      </c>
      <c r="C151" s="6" t="s">
        <v>3919</v>
      </c>
      <c r="D151" s="215" t="s">
        <v>3921</v>
      </c>
      <c r="E151" s="6"/>
      <c r="F151" s="6"/>
      <c r="G151" s="8"/>
      <c r="H151" s="21"/>
      <c r="I151" s="8"/>
      <c r="J151" s="203" t="e">
        <f>VLOOKUP(C151,'出荷数2307～2406total241008110618'!B:F,5,0)</f>
        <v>#N/A</v>
      </c>
      <c r="K151" s="214">
        <f>VLOOKUP(C151,'出荷数2407-2506total250730101950'!B:F,5,0)</f>
        <v>575</v>
      </c>
      <c r="L151" s="203">
        <f>VLOOKUP(C:C,total251219111800!B:F,5,0)</f>
        <v>168</v>
      </c>
      <c r="M151" s="211">
        <v>1000</v>
      </c>
      <c r="N151" s="211">
        <v>1000</v>
      </c>
      <c r="O151" s="44">
        <v>3252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3252</v>
      </c>
      <c r="V151" s="45">
        <v>2252</v>
      </c>
      <c r="W151" s="204"/>
      <c r="X151" s="46"/>
      <c r="Y151" s="46"/>
    </row>
    <row r="152" spans="1:27">
      <c r="A152" s="29"/>
      <c r="B152" s="30" t="s">
        <v>356</v>
      </c>
      <c r="C152" s="6" t="s">
        <v>3920</v>
      </c>
      <c r="D152" s="215" t="s">
        <v>3922</v>
      </c>
      <c r="E152" s="6"/>
      <c r="F152" s="6"/>
      <c r="G152" s="8"/>
      <c r="H152" s="21"/>
      <c r="I152" s="8"/>
      <c r="J152" s="203" t="e">
        <f>VLOOKUP(C152,'出荷数2307～2406total241008110618'!B:F,5,0)</f>
        <v>#N/A</v>
      </c>
      <c r="K152" s="214">
        <f>VLOOKUP(C152,'出荷数2407-2506total250730101950'!B:F,5,0)</f>
        <v>2333</v>
      </c>
      <c r="L152" s="203">
        <f>VLOOKUP(C:C,total251219111800!B:F,5,0)</f>
        <v>921</v>
      </c>
      <c r="M152" s="211">
        <v>2500</v>
      </c>
      <c r="N152" s="211">
        <v>2500</v>
      </c>
      <c r="O152" s="44">
        <v>6535</v>
      </c>
      <c r="P152" s="44">
        <v>810</v>
      </c>
      <c r="Q152" s="44">
        <v>0</v>
      </c>
      <c r="R152" s="44">
        <v>0</v>
      </c>
      <c r="S152" s="44">
        <v>1380</v>
      </c>
      <c r="T152" s="45">
        <v>-570</v>
      </c>
      <c r="U152" s="45">
        <v>5155</v>
      </c>
      <c r="V152" s="45">
        <v>2655</v>
      </c>
      <c r="W152" s="204"/>
      <c r="X152" s="46"/>
      <c r="Y152" s="46"/>
    </row>
    <row r="153" spans="1:27" s="152" customFormat="1">
      <c r="A153" s="144" t="s">
        <v>1184</v>
      </c>
      <c r="B153" s="145" t="s">
        <v>356</v>
      </c>
      <c r="C153" s="153" t="s">
        <v>1271</v>
      </c>
      <c r="D153" s="154" t="s">
        <v>2176</v>
      </c>
      <c r="E153" s="153"/>
      <c r="F153" s="146"/>
      <c r="G153" s="148"/>
      <c r="H153" s="148">
        <v>206</v>
      </c>
      <c r="I153" s="8">
        <f>VLOOKUP(C153,'202310-202403出荷数total2403220951'!B:F,5,0)</f>
        <v>266</v>
      </c>
      <c r="J153" s="203">
        <f>VLOOKUP(C153,'出荷数2307～2406total241008110618'!B:F,5,0)</f>
        <v>547</v>
      </c>
      <c r="K153" s="214">
        <f>VLOOKUP(C153,'出荷数2407-2506total250730101950'!B:F,5,0)</f>
        <v>251</v>
      </c>
      <c r="L153" s="203">
        <f>VLOOKUP(C:C,total251219111800!B:F,5,0)</f>
        <v>46</v>
      </c>
      <c r="M153" s="8"/>
      <c r="N153" s="21">
        <f>L153</f>
        <v>46</v>
      </c>
      <c r="O153" s="148">
        <v>37</v>
      </c>
      <c r="P153" s="148">
        <v>0</v>
      </c>
      <c r="Q153" s="44">
        <v>0</v>
      </c>
      <c r="R153" s="148">
        <v>0</v>
      </c>
      <c r="S153" s="148">
        <v>0</v>
      </c>
      <c r="T153" s="149">
        <v>0</v>
      </c>
      <c r="U153" s="149">
        <v>37</v>
      </c>
      <c r="V153" s="149">
        <v>-9</v>
      </c>
      <c r="W153" s="150">
        <v>1.2432432432432432</v>
      </c>
      <c r="X153" s="151"/>
      <c r="Y153" s="151"/>
      <c r="Z153" s="191"/>
      <c r="AA153" s="191"/>
    </row>
    <row r="154" spans="1:27">
      <c r="A154" s="29" t="s">
        <v>1185</v>
      </c>
      <c r="B154" s="30" t="s">
        <v>356</v>
      </c>
      <c r="C154" s="17" t="s">
        <v>2756</v>
      </c>
      <c r="D154" s="18" t="s">
        <v>2758</v>
      </c>
      <c r="E154" s="17"/>
      <c r="F154" s="6"/>
      <c r="G154" s="8"/>
      <c r="H154" s="21">
        <v>6496</v>
      </c>
      <c r="I154" s="8">
        <f>VLOOKUP(C154,'202310-202403出荷数total2403220951'!B:F,5,0)</f>
        <v>2470</v>
      </c>
      <c r="J154" s="203">
        <f>VLOOKUP(C154,'出荷数2307～2406total241008110618'!B:F,5,0)</f>
        <v>4707</v>
      </c>
      <c r="K154" s="214">
        <f>VLOOKUP(C154,'出荷数2407-2506total250730101950'!B:F,5,0)</f>
        <v>4443</v>
      </c>
      <c r="L154" s="203">
        <f>VLOOKUP(C:C,total251219111800!B:F,5,0)</f>
        <v>1677</v>
      </c>
      <c r="M154" s="8"/>
      <c r="N154" s="21">
        <f>L154</f>
        <v>1677</v>
      </c>
      <c r="O154" s="44">
        <v>829</v>
      </c>
      <c r="P154" s="44">
        <v>0</v>
      </c>
      <c r="Q154" s="44">
        <v>3000</v>
      </c>
      <c r="R154" s="44">
        <v>0</v>
      </c>
      <c r="S154" s="44">
        <v>0</v>
      </c>
      <c r="T154" s="45">
        <v>0</v>
      </c>
      <c r="U154" s="45">
        <v>3829</v>
      </c>
      <c r="V154" s="45">
        <v>2152</v>
      </c>
      <c r="W154" s="41">
        <v>2.02291917973462</v>
      </c>
      <c r="X154" s="46"/>
      <c r="Y154" s="46"/>
    </row>
    <row r="155" spans="1:27" s="200" customFormat="1">
      <c r="A155" s="192" t="s">
        <v>1186</v>
      </c>
      <c r="B155" s="193" t="s">
        <v>356</v>
      </c>
      <c r="C155" s="235" t="s">
        <v>2757</v>
      </c>
      <c r="D155" s="236" t="s">
        <v>2759</v>
      </c>
      <c r="E155" s="235"/>
      <c r="F155" s="194"/>
      <c r="G155" s="196"/>
      <c r="H155" s="196">
        <v>0</v>
      </c>
      <c r="I155" s="196">
        <f>VLOOKUP(C155,'202310-202403出荷数total2403220951'!B:F,5,0)</f>
        <v>13</v>
      </c>
      <c r="J155" s="196">
        <f>VLOOKUP(C155,'出荷数2307～2406total241008110618'!B:F,5,0)</f>
        <v>28</v>
      </c>
      <c r="K155" s="214">
        <f>VLOOKUP(C155,'出荷数2407-2506total250730101950'!B:F,5,0)</f>
        <v>513</v>
      </c>
      <c r="L155" s="203" t="e">
        <f>VLOOKUP(C:C,total251219111800!B:F,5,0)</f>
        <v>#N/A</v>
      </c>
      <c r="M155" s="8"/>
      <c r="N155" s="21" t="e">
        <f>L155</f>
        <v>#N/A</v>
      </c>
      <c r="O155" s="196">
        <v>712</v>
      </c>
      <c r="P155" s="196">
        <v>0</v>
      </c>
      <c r="Q155" s="196">
        <v>0</v>
      </c>
      <c r="R155" s="196">
        <v>0</v>
      </c>
      <c r="S155" s="196">
        <v>0</v>
      </c>
      <c r="T155" s="197">
        <v>0</v>
      </c>
      <c r="U155" s="197">
        <v>712</v>
      </c>
      <c r="V155" s="197" t="e">
        <v>#N/A</v>
      </c>
      <c r="W155" s="198" t="e">
        <v>#N/A</v>
      </c>
      <c r="X155" s="199"/>
      <c r="Y155" s="199"/>
      <c r="Z155" s="201"/>
      <c r="AA155" s="201"/>
    </row>
    <row r="156" spans="1:27">
      <c r="A156" s="29" t="s">
        <v>1187</v>
      </c>
      <c r="B156" s="30" t="s">
        <v>356</v>
      </c>
      <c r="C156" s="17" t="s">
        <v>2917</v>
      </c>
      <c r="D156" s="18" t="s">
        <v>2936</v>
      </c>
      <c r="E156" s="17"/>
      <c r="F156" s="6"/>
      <c r="G156" s="8"/>
      <c r="H156" s="21">
        <v>96</v>
      </c>
      <c r="I156" s="213">
        <f>VLOOKUP(C156,'202310-202403出荷数total2403220951'!B:F,5,0)</f>
        <v>3711</v>
      </c>
      <c r="J156" s="203">
        <f>VLOOKUP(C156,'出荷数2307～2406total241008110618'!B:F,5,0)</f>
        <v>4435</v>
      </c>
      <c r="K156" s="214">
        <f>VLOOKUP(C156,'出荷数2407-2506total250730101950'!B:F,5,0)</f>
        <v>4851</v>
      </c>
      <c r="L156" s="203">
        <f>VLOOKUP(C:C,total251219111800!B:F,5,0)</f>
        <v>2252</v>
      </c>
      <c r="M156" s="211">
        <v>2500</v>
      </c>
      <c r="N156" s="211">
        <v>2500</v>
      </c>
      <c r="O156" s="44">
        <v>7428</v>
      </c>
      <c r="P156" s="44">
        <v>0</v>
      </c>
      <c r="Q156" s="44">
        <v>0</v>
      </c>
      <c r="R156" s="44">
        <v>0</v>
      </c>
      <c r="S156" s="44">
        <v>0</v>
      </c>
      <c r="T156" s="45">
        <v>0</v>
      </c>
      <c r="U156" s="45">
        <v>7428</v>
      </c>
      <c r="V156" s="45">
        <v>4928</v>
      </c>
      <c r="W156" s="41">
        <v>0.33656435110393107</v>
      </c>
      <c r="X156" s="46"/>
      <c r="Y156" s="46"/>
    </row>
    <row r="157" spans="1:27">
      <c r="A157" s="29" t="s">
        <v>1188</v>
      </c>
      <c r="B157" s="30" t="s">
        <v>356</v>
      </c>
      <c r="C157" s="17" t="s">
        <v>2918</v>
      </c>
      <c r="D157" s="18" t="s">
        <v>2937</v>
      </c>
      <c r="E157" s="17"/>
      <c r="F157" s="6"/>
      <c r="G157" s="8"/>
      <c r="H157" s="21">
        <v>0</v>
      </c>
      <c r="I157" s="8">
        <f>VLOOKUP(C157,'202310-202403出荷数total2403220951'!B:F,5,0)</f>
        <v>2</v>
      </c>
      <c r="J157" s="203">
        <f>VLOOKUP(C157,'出荷数2307～2406total241008110618'!B:F,5,0)</f>
        <v>314</v>
      </c>
      <c r="K157" s="214">
        <f>VLOOKUP(C157,'出荷数2407-2506total250730101950'!B:F,5,0)</f>
        <v>116</v>
      </c>
      <c r="L157" s="203">
        <f>VLOOKUP(C:C,total251219111800!B:F,5,0)</f>
        <v>323</v>
      </c>
      <c r="M157" s="211">
        <v>1000</v>
      </c>
      <c r="N157" s="211">
        <v>1000</v>
      </c>
      <c r="O157" s="44">
        <v>7420</v>
      </c>
      <c r="P157" s="44">
        <v>0</v>
      </c>
      <c r="Q157" s="44">
        <v>0</v>
      </c>
      <c r="R157" s="44">
        <v>0</v>
      </c>
      <c r="S157" s="44">
        <v>0</v>
      </c>
      <c r="T157" s="45">
        <v>0</v>
      </c>
      <c r="U157" s="45">
        <v>7420</v>
      </c>
      <c r="V157" s="45">
        <v>6420</v>
      </c>
      <c r="W157" s="41">
        <v>0.13477088948787061</v>
      </c>
      <c r="X157" s="46"/>
      <c r="Y157" s="46"/>
    </row>
    <row r="158" spans="1:27">
      <c r="A158" s="29" t="s">
        <v>1189</v>
      </c>
      <c r="B158" s="30" t="s">
        <v>356</v>
      </c>
      <c r="C158" s="17" t="s">
        <v>2919</v>
      </c>
      <c r="D158" s="18" t="s">
        <v>2938</v>
      </c>
      <c r="E158" s="17"/>
      <c r="F158" s="6"/>
      <c r="G158" s="8"/>
      <c r="H158" s="21">
        <v>2458</v>
      </c>
      <c r="I158" s="8">
        <f>VLOOKUP(C158,'202310-202403出荷数total2403220951'!B:F,5,0)</f>
        <v>174</v>
      </c>
      <c r="J158" s="203">
        <f>VLOOKUP(C158,'出荷数2307～2406total241008110618'!B:F,5,0)</f>
        <v>1177</v>
      </c>
      <c r="K158" s="214">
        <f>VLOOKUP(C158,'出荷数2407-2506total250730101950'!B:F,5,0)</f>
        <v>192</v>
      </c>
      <c r="L158" s="203">
        <f>VLOOKUP(C:C,total251219111800!B:F,5,0)</f>
        <v>84</v>
      </c>
      <c r="M158" s="8"/>
      <c r="N158" s="21">
        <f>L158</f>
        <v>84</v>
      </c>
      <c r="O158" s="44">
        <v>433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433</v>
      </c>
      <c r="V158" s="45">
        <v>349</v>
      </c>
      <c r="W158" s="41">
        <v>0.19399538106235567</v>
      </c>
      <c r="X158" s="46"/>
      <c r="Y158" s="46"/>
    </row>
    <row r="159" spans="1:27">
      <c r="A159" s="9"/>
      <c r="B159" s="30" t="s">
        <v>356</v>
      </c>
      <c r="C159" s="49" t="s">
        <v>3771</v>
      </c>
      <c r="D159" s="49" t="s">
        <v>3772</v>
      </c>
      <c r="E159" s="50"/>
      <c r="F159" s="50"/>
      <c r="G159" s="8"/>
      <c r="H159" s="8"/>
      <c r="I159" s="8" t="e">
        <f>VLOOKUP(C159,'202310-202403出荷数total2403220951'!B:F,5,0)</f>
        <v>#N/A</v>
      </c>
      <c r="J159" s="203">
        <f>VLOOKUP(C159,'出荷数2307～2406total241008110618'!B:F,5,0)</f>
        <v>254</v>
      </c>
      <c r="K159" s="214">
        <f>VLOOKUP(C159,'出荷数2407-2506total250730101950'!B:F,5,0)</f>
        <v>215</v>
      </c>
      <c r="L159" s="203">
        <f>VLOOKUP(C:C,total251219111800!B:F,5,0)</f>
        <v>83</v>
      </c>
      <c r="M159" s="211">
        <v>1500</v>
      </c>
      <c r="N159" s="211">
        <v>1500</v>
      </c>
      <c r="O159" s="44">
        <v>2923</v>
      </c>
      <c r="P159" s="44">
        <v>0</v>
      </c>
      <c r="Q159" s="44">
        <v>100</v>
      </c>
      <c r="R159" s="44">
        <v>0</v>
      </c>
      <c r="S159" s="44">
        <v>0</v>
      </c>
      <c r="T159" s="45">
        <v>0</v>
      </c>
      <c r="U159" s="45">
        <v>3023</v>
      </c>
      <c r="V159" s="45">
        <v>1523</v>
      </c>
      <c r="W159" s="41">
        <v>0.51317139924734867</v>
      </c>
      <c r="X159" s="13"/>
      <c r="Y159" s="13"/>
    </row>
    <row r="160" spans="1:27">
      <c r="A160" s="29" t="s">
        <v>1190</v>
      </c>
      <c r="B160" s="30" t="s">
        <v>356</v>
      </c>
      <c r="C160" s="17" t="s">
        <v>2920</v>
      </c>
      <c r="D160" s="18" t="s">
        <v>2939</v>
      </c>
      <c r="E160" s="17"/>
      <c r="F160" s="6"/>
      <c r="G160" s="8"/>
      <c r="H160" s="21">
        <v>1744</v>
      </c>
      <c r="I160" s="8">
        <f>VLOOKUP(C160,'202310-202403出荷数total2403220951'!B:F,5,0)</f>
        <v>1163</v>
      </c>
      <c r="J160" s="203">
        <f>VLOOKUP(C160,'出荷数2307～2406total241008110618'!B:F,5,0)</f>
        <v>1747</v>
      </c>
      <c r="K160" s="214">
        <f>VLOOKUP(C160,'出荷数2407-2506total250730101950'!B:F,5,0)</f>
        <v>1257</v>
      </c>
      <c r="L160" s="203">
        <f>VLOOKUP(C:C,total251219111800!B:F,5,0)</f>
        <v>174</v>
      </c>
      <c r="M160" s="8"/>
      <c r="N160" s="21">
        <f>L160</f>
        <v>174</v>
      </c>
      <c r="O160" s="44">
        <v>996</v>
      </c>
      <c r="P160" s="44">
        <v>0</v>
      </c>
      <c r="Q160" s="44">
        <v>0</v>
      </c>
      <c r="R160" s="44">
        <v>0</v>
      </c>
      <c r="S160" s="44">
        <v>300</v>
      </c>
      <c r="T160" s="45">
        <v>-300</v>
      </c>
      <c r="U160" s="45">
        <v>696</v>
      </c>
      <c r="V160" s="45">
        <v>522</v>
      </c>
      <c r="W160" s="41">
        <v>0.1746987951807229</v>
      </c>
      <c r="X160" s="46"/>
      <c r="Y160" s="46"/>
    </row>
    <row r="161" spans="1:25">
      <c r="A161" s="9"/>
      <c r="B161" s="2" t="s">
        <v>5</v>
      </c>
      <c r="C161" s="49" t="s">
        <v>2967</v>
      </c>
      <c r="D161" s="49" t="s">
        <v>2969</v>
      </c>
      <c r="E161" s="50"/>
      <c r="F161" s="50"/>
      <c r="G161" s="8"/>
      <c r="H161" s="21">
        <v>0</v>
      </c>
      <c r="I161" s="8">
        <f>VLOOKUP(C161,'202310-202403出荷数total2403220951'!B:F,5,0)</f>
        <v>109</v>
      </c>
      <c r="J161" s="203">
        <f>VLOOKUP(C161,'出荷数2307～2406total241008110618'!B:F,5,0)</f>
        <v>119</v>
      </c>
      <c r="K161" s="214">
        <f>VLOOKUP(C161,'出荷数2407-2506total250730101950'!B:F,5,0)</f>
        <v>8</v>
      </c>
      <c r="L161" s="203">
        <f>VLOOKUP(C:C,total251219111800!B:F,5,0)</f>
        <v>3</v>
      </c>
      <c r="M161" s="211">
        <v>1000</v>
      </c>
      <c r="N161" s="211">
        <v>1000</v>
      </c>
      <c r="O161" s="44">
        <v>3011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3011</v>
      </c>
      <c r="V161" s="45">
        <v>2011</v>
      </c>
      <c r="W161" s="41">
        <v>0.33211557622052473</v>
      </c>
      <c r="X161" s="13"/>
      <c r="Y161" s="13"/>
    </row>
    <row r="162" spans="1:25">
      <c r="A162" s="9"/>
      <c r="B162" s="2" t="s">
        <v>5</v>
      </c>
      <c r="C162" s="49" t="s">
        <v>2985</v>
      </c>
      <c r="D162" s="49" t="s">
        <v>3773</v>
      </c>
      <c r="E162" s="50"/>
      <c r="F162" s="50"/>
      <c r="G162" s="8"/>
      <c r="H162" s="21">
        <v>0</v>
      </c>
      <c r="I162" s="8">
        <f>VLOOKUP(C162,'202310-202403出荷数total2403220951'!B:F,5,0)</f>
        <v>6</v>
      </c>
      <c r="J162" s="203">
        <f>VLOOKUP(C162,'出荷数2307～2406total241008110618'!B:F,5,0)</f>
        <v>324</v>
      </c>
      <c r="K162" s="214">
        <f>VLOOKUP(C162,'出荷数2407-2506total250730101950'!B:F,5,0)</f>
        <v>1771</v>
      </c>
      <c r="L162" s="203">
        <f>VLOOKUP(C:C,total251219111800!B:F,5,0)</f>
        <v>116</v>
      </c>
      <c r="M162" s="211">
        <v>1000</v>
      </c>
      <c r="N162" s="211">
        <v>1000</v>
      </c>
      <c r="O162" s="44">
        <v>3877</v>
      </c>
      <c r="P162" s="44">
        <v>0</v>
      </c>
      <c r="Q162" s="44">
        <v>500</v>
      </c>
      <c r="R162" s="44">
        <v>0</v>
      </c>
      <c r="S162" s="44">
        <v>0</v>
      </c>
      <c r="T162" s="45">
        <v>0</v>
      </c>
      <c r="U162" s="45">
        <v>4377</v>
      </c>
      <c r="V162" s="45">
        <v>3377</v>
      </c>
      <c r="W162" s="41">
        <v>0.25793139025019346</v>
      </c>
      <c r="X162" s="13"/>
      <c r="Y162" s="13"/>
    </row>
    <row r="163" spans="1:25">
      <c r="A163" s="9"/>
      <c r="B163" s="2" t="s">
        <v>5</v>
      </c>
      <c r="C163" s="49" t="s">
        <v>2966</v>
      </c>
      <c r="D163" s="49" t="s">
        <v>2964</v>
      </c>
      <c r="E163" s="50"/>
      <c r="F163" s="50"/>
      <c r="G163" s="8"/>
      <c r="H163" s="21">
        <v>0</v>
      </c>
      <c r="I163" s="8">
        <f>VLOOKUP(C163,'202310-202403出荷数total2403220951'!B:F,5,0)</f>
        <v>2453</v>
      </c>
      <c r="J163" s="203">
        <f>VLOOKUP(C163,'出荷数2307～2406total241008110618'!B:F,5,0)</f>
        <v>3569</v>
      </c>
      <c r="K163" s="214">
        <f>VLOOKUP(C163,'出荷数2407-2506total250730101950'!B:F,5,0)</f>
        <v>9281</v>
      </c>
      <c r="L163" s="203">
        <f>VLOOKUP(C:C,total251219111800!B:F,5,0)</f>
        <v>1509</v>
      </c>
      <c r="M163" s="8"/>
      <c r="N163" s="21">
        <f>L163</f>
        <v>1509</v>
      </c>
      <c r="O163" s="44">
        <v>709</v>
      </c>
      <c r="P163" s="44">
        <v>1200</v>
      </c>
      <c r="Q163" s="44">
        <v>0</v>
      </c>
      <c r="R163" s="44">
        <v>0</v>
      </c>
      <c r="S163" s="44">
        <v>1600</v>
      </c>
      <c r="T163" s="45">
        <v>-400</v>
      </c>
      <c r="U163" s="45">
        <v>-891</v>
      </c>
      <c r="V163" s="45">
        <v>-2400</v>
      </c>
      <c r="W163" s="41">
        <v>0.79046621267679418</v>
      </c>
      <c r="X163" s="13"/>
      <c r="Y163" s="13"/>
    </row>
    <row r="164" spans="1:25">
      <c r="A164" s="9"/>
      <c r="B164" s="2" t="s">
        <v>5</v>
      </c>
      <c r="C164" s="49" t="s">
        <v>2965</v>
      </c>
      <c r="D164" s="49" t="s">
        <v>2964</v>
      </c>
      <c r="E164" s="50"/>
      <c r="F164" s="50"/>
      <c r="G164" s="8"/>
      <c r="H164" s="21">
        <v>0</v>
      </c>
      <c r="I164" s="8">
        <f>VLOOKUP(C164,'202310-202403出荷数total2403220951'!B:F,5,0)</f>
        <v>1097</v>
      </c>
      <c r="J164" s="203">
        <f>VLOOKUP(C164,'出荷数2307～2406total241008110618'!B:F,5,0)</f>
        <v>2410</v>
      </c>
      <c r="K164" s="214">
        <f>VLOOKUP(C164,'出荷数2407-2506total250730101950'!B:F,5,0)</f>
        <v>11564</v>
      </c>
      <c r="L164" s="203">
        <f>VLOOKUP(C:C,total251219111800!B:F,5,0)</f>
        <v>1595</v>
      </c>
      <c r="M164" s="8"/>
      <c r="N164" s="21">
        <f>L164</f>
        <v>1595</v>
      </c>
      <c r="O164" s="44">
        <v>214</v>
      </c>
      <c r="P164" s="44">
        <v>200</v>
      </c>
      <c r="Q164" s="44">
        <v>0</v>
      </c>
      <c r="R164" s="44">
        <v>0</v>
      </c>
      <c r="S164" s="44">
        <v>850</v>
      </c>
      <c r="T164" s="45">
        <v>-650</v>
      </c>
      <c r="U164" s="45">
        <v>-636</v>
      </c>
      <c r="V164" s="45">
        <v>-2231</v>
      </c>
      <c r="W164" s="41">
        <v>3.8526570048309177</v>
      </c>
      <c r="X164" s="13"/>
      <c r="Y164" s="13"/>
    </row>
    <row r="165" spans="1:25">
      <c r="A165" s="9"/>
      <c r="B165" s="2" t="s">
        <v>5</v>
      </c>
      <c r="C165" s="49" t="s">
        <v>3763</v>
      </c>
      <c r="D165" s="49" t="s">
        <v>3766</v>
      </c>
      <c r="E165" s="50"/>
      <c r="F165" s="50"/>
      <c r="G165" s="8"/>
      <c r="H165" s="21">
        <v>0</v>
      </c>
      <c r="I165" s="8" t="e">
        <f>VLOOKUP(C165,'202310-202403出荷数total2403220951'!B:F,5,0)</f>
        <v>#N/A</v>
      </c>
      <c r="J165" s="203" t="e">
        <f>VLOOKUP(C165,'出荷数2307～2406total241008110618'!B:F,5,0)</f>
        <v>#N/A</v>
      </c>
      <c r="K165" s="214">
        <f>VLOOKUP(C165,'出荷数2407-2506total250730101950'!B:F,5,0)</f>
        <v>511</v>
      </c>
      <c r="L165" s="203">
        <f>VLOOKUP(C:C,total251219111800!B:F,5,0)</f>
        <v>1697</v>
      </c>
      <c r="M165" s="234">
        <v>1500</v>
      </c>
      <c r="N165" s="21">
        <f>L165</f>
        <v>1697</v>
      </c>
      <c r="O165" s="44">
        <v>1967</v>
      </c>
      <c r="P165" s="44">
        <v>0</v>
      </c>
      <c r="Q165" s="44">
        <v>0</v>
      </c>
      <c r="R165" s="44">
        <v>0</v>
      </c>
      <c r="S165" s="44">
        <v>100</v>
      </c>
      <c r="T165" s="45">
        <v>-100</v>
      </c>
      <c r="U165" s="45">
        <v>1867</v>
      </c>
      <c r="V165" s="45">
        <v>170</v>
      </c>
      <c r="W165" s="41">
        <v>0.8627351296390442</v>
      </c>
      <c r="X165" s="13"/>
      <c r="Y165" s="13"/>
    </row>
    <row r="166" spans="1:25">
      <c r="A166" s="9"/>
      <c r="B166" s="2" t="s">
        <v>5</v>
      </c>
      <c r="C166" s="49" t="s">
        <v>3764</v>
      </c>
      <c r="D166" s="49" t="s">
        <v>3766</v>
      </c>
      <c r="E166" s="50"/>
      <c r="F166" s="50"/>
      <c r="G166" s="8"/>
      <c r="H166" s="21">
        <v>0</v>
      </c>
      <c r="I166" s="8" t="e">
        <f>VLOOKUP(C166,'202310-202403出荷数total2403220951'!B:F,5,0)</f>
        <v>#N/A</v>
      </c>
      <c r="J166" s="203" t="e">
        <f>VLOOKUP(C166,'出荷数2307～2406total241008110618'!B:F,5,0)</f>
        <v>#N/A</v>
      </c>
      <c r="K166" s="214">
        <f>VLOOKUP(C166,'出荷数2407-2506total250730101950'!B:F,5,0)</f>
        <v>498</v>
      </c>
      <c r="L166" s="203">
        <f>VLOOKUP(C:C,total251219111800!B:F,5,0)</f>
        <v>1857</v>
      </c>
      <c r="M166" s="234">
        <v>1500</v>
      </c>
      <c r="N166" s="21">
        <f>L166</f>
        <v>1857</v>
      </c>
      <c r="O166" s="44">
        <v>2134</v>
      </c>
      <c r="P166" s="44">
        <v>0</v>
      </c>
      <c r="Q166" s="44">
        <v>0</v>
      </c>
      <c r="R166" s="44">
        <v>0</v>
      </c>
      <c r="S166" s="44">
        <v>100</v>
      </c>
      <c r="T166" s="45">
        <v>-100</v>
      </c>
      <c r="U166" s="45">
        <v>2034</v>
      </c>
      <c r="V166" s="45">
        <v>177</v>
      </c>
      <c r="W166" s="41">
        <v>0.8701968134957826</v>
      </c>
      <c r="X166" s="13"/>
      <c r="Y166" s="13"/>
    </row>
    <row r="167" spans="1:25">
      <c r="A167" s="9"/>
      <c r="B167" s="2" t="s">
        <v>5</v>
      </c>
      <c r="C167" s="49" t="s">
        <v>3765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499</v>
      </c>
      <c r="L167" s="203">
        <f>VLOOKUP(C:C,total251219111800!B:F,5,0)</f>
        <v>306</v>
      </c>
      <c r="M167" s="234">
        <v>1500</v>
      </c>
      <c r="N167" s="211">
        <v>1500</v>
      </c>
      <c r="O167" s="44">
        <v>2109</v>
      </c>
      <c r="P167" s="44">
        <v>0</v>
      </c>
      <c r="Q167" s="44">
        <v>0</v>
      </c>
      <c r="R167" s="44">
        <v>0</v>
      </c>
      <c r="S167" s="44">
        <v>0</v>
      </c>
      <c r="T167" s="45">
        <v>0</v>
      </c>
      <c r="U167" s="45">
        <v>2109</v>
      </c>
      <c r="V167" s="45">
        <v>609</v>
      </c>
      <c r="W167" s="41">
        <v>0.71123755334281646</v>
      </c>
      <c r="X167" s="13"/>
      <c r="Y167" s="13"/>
    </row>
    <row r="168" spans="1:25">
      <c r="A168" s="9"/>
      <c r="B168" s="2" t="s">
        <v>5</v>
      </c>
      <c r="C168" s="49" t="s">
        <v>3774</v>
      </c>
      <c r="D168" s="49" t="s">
        <v>3778</v>
      </c>
      <c r="E168" s="50"/>
      <c r="F168" s="50"/>
      <c r="G168" s="8"/>
      <c r="H168" s="21">
        <v>0</v>
      </c>
      <c r="I168" s="8">
        <f>VLOOKUP(C168,'202310-202403出荷数total2403220951'!B:F,5,0)</f>
        <v>3939</v>
      </c>
      <c r="J168" s="203">
        <f>VLOOKUP(C168,'出荷数2307～2406total241008110618'!B:F,5,0)</f>
        <v>8154</v>
      </c>
      <c r="K168" s="214">
        <f>VLOOKUP(C168,'出荷数2407-2506total250730101950'!B:F,5,0)</f>
        <v>10068</v>
      </c>
      <c r="L168" s="203">
        <f>VLOOKUP(C:C,total251219111800!B:F,5,0)</f>
        <v>5974</v>
      </c>
      <c r="M168" s="234">
        <v>3500</v>
      </c>
      <c r="N168" s="21">
        <f>L168</f>
        <v>5974</v>
      </c>
      <c r="O168" s="44">
        <v>15464</v>
      </c>
      <c r="P168" s="44">
        <v>1629</v>
      </c>
      <c r="Q168" s="44">
        <v>0</v>
      </c>
      <c r="R168" s="44">
        <v>0</v>
      </c>
      <c r="S168" s="44">
        <v>3078</v>
      </c>
      <c r="T168" s="45">
        <v>-1449</v>
      </c>
      <c r="U168" s="45">
        <v>12386</v>
      </c>
      <c r="V168" s="45">
        <v>6412</v>
      </c>
      <c r="W168" s="41">
        <v>0.34949979523781666</v>
      </c>
      <c r="X168" s="13"/>
      <c r="Y168" s="13"/>
    </row>
    <row r="169" spans="1:25">
      <c r="A169" s="9"/>
      <c r="B169" s="2" t="s">
        <v>5</v>
      </c>
      <c r="C169" s="49" t="s">
        <v>3775</v>
      </c>
      <c r="D169" s="49" t="s">
        <v>3778</v>
      </c>
      <c r="E169" s="50"/>
      <c r="F169" s="50"/>
      <c r="G169" s="8"/>
      <c r="H169" s="21">
        <v>0</v>
      </c>
      <c r="I169" s="8">
        <f>VLOOKUP(C169,'202310-202403出荷数total2403220951'!B:F,5,0)</f>
        <v>918</v>
      </c>
      <c r="J169" s="203">
        <f>VLOOKUP(C169,'出荷数2307～2406total241008110618'!B:F,5,0)</f>
        <v>1582</v>
      </c>
      <c r="K169" s="214">
        <f>VLOOKUP(C169,'出荷数2407-2506total250730101950'!B:F,5,0)</f>
        <v>2615</v>
      </c>
      <c r="L169" s="203">
        <f>VLOOKUP(C:C,total251219111800!B:F,5,0)</f>
        <v>425</v>
      </c>
      <c r="M169" s="234">
        <v>900</v>
      </c>
      <c r="N169" s="211">
        <v>900</v>
      </c>
      <c r="O169" s="44">
        <v>11178</v>
      </c>
      <c r="P169" s="44">
        <v>0</v>
      </c>
      <c r="Q169" s="44">
        <v>0</v>
      </c>
      <c r="R169" s="44">
        <v>0</v>
      </c>
      <c r="S169" s="44">
        <v>174</v>
      </c>
      <c r="T169" s="45">
        <v>-174</v>
      </c>
      <c r="U169" s="45">
        <v>11004</v>
      </c>
      <c r="V169" s="45">
        <v>10104</v>
      </c>
      <c r="W169" s="41">
        <v>8.0515297906602251E-2</v>
      </c>
      <c r="X169" s="13"/>
      <c r="Y169" s="13"/>
    </row>
    <row r="170" spans="1:25">
      <c r="A170" s="9"/>
      <c r="B170" s="2" t="s">
        <v>5</v>
      </c>
      <c r="C170" s="49" t="s">
        <v>3776</v>
      </c>
      <c r="D170" s="49" t="s">
        <v>3779</v>
      </c>
      <c r="E170" s="50"/>
      <c r="F170" s="50"/>
      <c r="G170" s="8"/>
      <c r="H170" s="21">
        <v>0</v>
      </c>
      <c r="I170" s="8">
        <f>VLOOKUP(C170,'202310-202403出荷数total2403220951'!B:F,5,0)</f>
        <v>7737</v>
      </c>
      <c r="J170" s="203">
        <f>VLOOKUP(C170,'出荷数2307～2406total241008110618'!B:F,5,0)</f>
        <v>12264</v>
      </c>
      <c r="K170" s="214">
        <f>VLOOKUP(C170,'出荷数2407-2506total250730101950'!B:F,5,0)</f>
        <v>10542</v>
      </c>
      <c r="L170" s="203">
        <f>VLOOKUP(C:C,total251219111800!B:F,5,0)</f>
        <v>4084</v>
      </c>
      <c r="M170" s="234">
        <v>7500</v>
      </c>
      <c r="N170" s="211">
        <v>6000</v>
      </c>
      <c r="O170" s="44">
        <v>8918</v>
      </c>
      <c r="P170" s="44">
        <v>1117</v>
      </c>
      <c r="Q170" s="44">
        <v>0</v>
      </c>
      <c r="R170" s="44">
        <v>0</v>
      </c>
      <c r="S170" s="44">
        <v>550</v>
      </c>
      <c r="T170" s="45">
        <v>567</v>
      </c>
      <c r="U170" s="45">
        <v>8368</v>
      </c>
      <c r="V170" s="45">
        <v>2368</v>
      </c>
      <c r="W170" s="41">
        <v>0.59790732436472349</v>
      </c>
      <c r="X170" s="13"/>
      <c r="Y170" s="13"/>
    </row>
    <row r="171" spans="1:25">
      <c r="A171" s="9"/>
      <c r="B171" s="2" t="s">
        <v>5</v>
      </c>
      <c r="C171" s="49" t="s">
        <v>3777</v>
      </c>
      <c r="D171" s="49" t="s">
        <v>3779</v>
      </c>
      <c r="E171" s="50"/>
      <c r="F171" s="50"/>
      <c r="G171" s="8"/>
      <c r="H171" s="21">
        <v>0</v>
      </c>
      <c r="I171" s="8">
        <f>VLOOKUP(C171,'202310-202403出荷数total2403220951'!B:F,5,0)</f>
        <v>680</v>
      </c>
      <c r="J171" s="203">
        <f>VLOOKUP(C171,'出荷数2307～2406total241008110618'!B:F,5,0)</f>
        <v>1532</v>
      </c>
      <c r="K171" s="214">
        <f>VLOOKUP(C171,'出荷数2407-2506total250730101950'!B:F,5,0)</f>
        <v>1690</v>
      </c>
      <c r="L171" s="203">
        <f>VLOOKUP(C:C,total251219111800!B:F,5,0)</f>
        <v>547</v>
      </c>
      <c r="M171" s="234">
        <v>1000</v>
      </c>
      <c r="N171" s="211">
        <v>1000</v>
      </c>
      <c r="O171" s="44">
        <v>2175</v>
      </c>
      <c r="P171" s="44">
        <v>0</v>
      </c>
      <c r="Q171" s="44">
        <v>0</v>
      </c>
      <c r="R171" s="44">
        <v>0</v>
      </c>
      <c r="S171" s="44">
        <v>0</v>
      </c>
      <c r="T171" s="45">
        <v>0</v>
      </c>
      <c r="U171" s="45">
        <v>2175</v>
      </c>
      <c r="V171" s="45">
        <v>1175</v>
      </c>
      <c r="W171" s="41">
        <v>0.45977011494252873</v>
      </c>
      <c r="X171" s="13"/>
      <c r="Y171" s="13"/>
    </row>
    <row r="172" spans="1:25">
      <c r="A172" s="9"/>
      <c r="B172" s="2" t="s">
        <v>5</v>
      </c>
      <c r="C172" s="49" t="s">
        <v>3923</v>
      </c>
      <c r="D172" s="49" t="s">
        <v>3935</v>
      </c>
      <c r="E172" s="50"/>
      <c r="F172" s="50"/>
      <c r="G172" s="8"/>
      <c r="H172" s="21">
        <v>0</v>
      </c>
      <c r="I172" s="8" t="e">
        <f>VLOOKUP(C172,'202310-202403出荷数total2403220951'!B:F,5,0)</f>
        <v>#N/A</v>
      </c>
      <c r="J172" s="203" t="e">
        <f>VLOOKUP(C172,'出荷数2307～2406total241008110618'!B:F,5,0)</f>
        <v>#N/A</v>
      </c>
      <c r="K172" s="214">
        <f>VLOOKUP(C172,'出荷数2407-2506total250730101950'!B:F,5,0)</f>
        <v>598</v>
      </c>
      <c r="L172" s="203">
        <f>VLOOKUP(C:C,total251219111800!B:F,5,0)</f>
        <v>356</v>
      </c>
      <c r="M172" s="234">
        <v>1500</v>
      </c>
      <c r="N172" s="211">
        <v>1500</v>
      </c>
      <c r="O172" s="44">
        <v>4613</v>
      </c>
      <c r="P172" s="44">
        <v>400</v>
      </c>
      <c r="Q172" s="44">
        <v>0</v>
      </c>
      <c r="R172" s="44">
        <v>0</v>
      </c>
      <c r="S172" s="44">
        <v>500</v>
      </c>
      <c r="T172" s="45">
        <v>-100</v>
      </c>
      <c r="U172" s="45">
        <v>4113</v>
      </c>
      <c r="V172" s="45">
        <v>2613</v>
      </c>
      <c r="W172" s="41">
        <v>0.29922202274087373</v>
      </c>
      <c r="X172" s="13"/>
      <c r="Y172" s="13"/>
    </row>
    <row r="173" spans="1:25">
      <c r="A173" s="9"/>
      <c r="B173" s="2" t="s">
        <v>5</v>
      </c>
      <c r="C173" s="49" t="s">
        <v>3924</v>
      </c>
      <c r="D173" s="49" t="s">
        <v>3936</v>
      </c>
      <c r="E173" s="50"/>
      <c r="F173" s="50"/>
      <c r="G173" s="8"/>
      <c r="H173" s="21">
        <v>0</v>
      </c>
      <c r="I173" s="8" t="e">
        <f>VLOOKUP(C173,'202310-202403出荷数total2403220951'!B:F,5,0)</f>
        <v>#N/A</v>
      </c>
      <c r="J173" s="203" t="e">
        <f>VLOOKUP(C173,'出荷数2307～2406total241008110618'!B:F,5,0)</f>
        <v>#N/A</v>
      </c>
      <c r="K173" s="214">
        <f>VLOOKUP(C173,'出荷数2407-2506total250730101950'!B:F,5,0)</f>
        <v>2001</v>
      </c>
      <c r="L173" s="203">
        <f>VLOOKUP(C:C,total251219111800!B:F,5,0)</f>
        <v>2859</v>
      </c>
      <c r="M173" s="234">
        <v>2500</v>
      </c>
      <c r="N173" s="21">
        <f>L173</f>
        <v>2859</v>
      </c>
      <c r="O173" s="44">
        <v>9164</v>
      </c>
      <c r="P173" s="44">
        <v>4840</v>
      </c>
      <c r="Q173" s="44">
        <v>0</v>
      </c>
      <c r="R173" s="44">
        <v>0</v>
      </c>
      <c r="S173" s="44">
        <v>5040</v>
      </c>
      <c r="T173" s="45">
        <v>-200</v>
      </c>
      <c r="U173" s="45">
        <v>4124</v>
      </c>
      <c r="V173" s="45">
        <v>1265</v>
      </c>
      <c r="W173" s="41">
        <v>0.20415595544130249</v>
      </c>
      <c r="X173" s="13"/>
      <c r="Y173" s="13"/>
    </row>
    <row r="174" spans="1:25">
      <c r="A174" s="9"/>
      <c r="B174" s="2" t="s">
        <v>5</v>
      </c>
      <c r="C174" s="49" t="s">
        <v>3925</v>
      </c>
      <c r="D174" s="49" t="s">
        <v>3934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122</v>
      </c>
      <c r="L174" s="203">
        <f>VLOOKUP(C:C,total251219111800!B:F,5,0)</f>
        <v>420</v>
      </c>
      <c r="M174" s="234">
        <v>2000</v>
      </c>
      <c r="N174" s="211">
        <v>1500</v>
      </c>
      <c r="O174" s="44">
        <v>3522</v>
      </c>
      <c r="P174" s="44">
        <v>78</v>
      </c>
      <c r="Q174" s="44">
        <v>0</v>
      </c>
      <c r="R174" s="44">
        <v>0</v>
      </c>
      <c r="S174" s="44">
        <v>78</v>
      </c>
      <c r="T174" s="45">
        <v>0</v>
      </c>
      <c r="U174" s="45">
        <v>3444</v>
      </c>
      <c r="V174" s="45">
        <v>1944</v>
      </c>
      <c r="W174" s="41">
        <v>0.41666666666666669</v>
      </c>
      <c r="X174" s="13"/>
      <c r="Y174" s="13"/>
    </row>
    <row r="175" spans="1:25">
      <c r="A175" s="9"/>
      <c r="B175" s="2" t="s">
        <v>5</v>
      </c>
      <c r="C175" s="49" t="s">
        <v>3926</v>
      </c>
      <c r="D175" s="49" t="s">
        <v>3933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488</v>
      </c>
      <c r="L175" s="203">
        <f>VLOOKUP(C:C,total251219111800!B:F,5,0)</f>
        <v>558</v>
      </c>
      <c r="M175" s="234">
        <v>2000</v>
      </c>
      <c r="N175" s="211">
        <v>1500</v>
      </c>
      <c r="O175" s="44">
        <v>1537</v>
      </c>
      <c r="P175" s="44">
        <v>0</v>
      </c>
      <c r="Q175" s="44">
        <v>0</v>
      </c>
      <c r="R175" s="44">
        <v>0</v>
      </c>
      <c r="S175" s="44">
        <v>0</v>
      </c>
      <c r="T175" s="45">
        <v>0</v>
      </c>
      <c r="U175" s="45">
        <v>1537</v>
      </c>
      <c r="V175" s="45">
        <v>37</v>
      </c>
      <c r="W175" s="41">
        <v>0.97592713077423554</v>
      </c>
      <c r="X175" s="13"/>
      <c r="Y175" s="13"/>
    </row>
    <row r="176" spans="1:25">
      <c r="A176" s="9"/>
      <c r="B176" s="2" t="s">
        <v>5</v>
      </c>
      <c r="C176" s="49" t="s">
        <v>3927</v>
      </c>
      <c r="D176" s="49" t="s">
        <v>3932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453</v>
      </c>
      <c r="L176" s="203">
        <f>VLOOKUP(C:C,total251219111800!B:F,5,0)</f>
        <v>445</v>
      </c>
      <c r="M176" s="234">
        <v>2000</v>
      </c>
      <c r="N176" s="211">
        <v>1500</v>
      </c>
      <c r="O176" s="44">
        <v>2233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2233</v>
      </c>
      <c r="V176" s="45">
        <v>733</v>
      </c>
      <c r="W176" s="41">
        <v>0.67174205105239593</v>
      </c>
      <c r="X176" s="13"/>
      <c r="Y176" s="13"/>
    </row>
    <row r="177" spans="1:27">
      <c r="A177" s="9"/>
      <c r="B177" s="2" t="s">
        <v>5</v>
      </c>
      <c r="C177" s="49" t="s">
        <v>3928</v>
      </c>
      <c r="D177" s="49" t="s">
        <v>3931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208</v>
      </c>
      <c r="L177" s="203">
        <f>VLOOKUP(C:C,total251219111800!B:F,5,0)</f>
        <v>608</v>
      </c>
      <c r="M177" s="234">
        <v>2000</v>
      </c>
      <c r="N177" s="211">
        <v>1500</v>
      </c>
      <c r="O177" s="44">
        <v>1945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1945</v>
      </c>
      <c r="V177" s="45">
        <v>445</v>
      </c>
      <c r="W177" s="41">
        <v>0.77120822622107965</v>
      </c>
      <c r="X177" s="13"/>
      <c r="Y177" s="13"/>
    </row>
    <row r="178" spans="1:27">
      <c r="A178" s="9"/>
      <c r="B178" s="2" t="s">
        <v>5</v>
      </c>
      <c r="C178" s="49" t="s">
        <v>3929</v>
      </c>
      <c r="D178" s="49" t="s">
        <v>3930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105</v>
      </c>
      <c r="L178" s="203">
        <f>VLOOKUP(C:C,total251219111800!B:F,5,0)</f>
        <v>1519</v>
      </c>
      <c r="M178" s="234">
        <v>2000</v>
      </c>
      <c r="N178" s="211">
        <v>1500</v>
      </c>
      <c r="O178" s="44">
        <v>822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822</v>
      </c>
      <c r="V178" s="45">
        <v>-678</v>
      </c>
      <c r="W178" s="41">
        <v>1.8248175182481752</v>
      </c>
      <c r="X178" s="13"/>
      <c r="Y178" s="13"/>
    </row>
    <row r="179" spans="1:27" s="200" customFormat="1">
      <c r="A179" s="243"/>
      <c r="B179" s="257" t="s">
        <v>5</v>
      </c>
      <c r="C179" s="258" t="s">
        <v>3937</v>
      </c>
      <c r="D179" s="258" t="s">
        <v>3938</v>
      </c>
      <c r="E179" s="259"/>
      <c r="F179" s="259"/>
      <c r="G179" s="196"/>
      <c r="H179" s="196">
        <v>0</v>
      </c>
      <c r="I179" s="196" t="e">
        <f>VLOOKUP(C179,'202310-202403出荷数total2403220951'!B:F,5,0)</f>
        <v>#N/A</v>
      </c>
      <c r="J179" s="196" t="e">
        <f>VLOOKUP(C179,'出荷数2307～2406total241008110618'!B:F,5,0)</f>
        <v>#N/A</v>
      </c>
      <c r="K179" s="214">
        <f>VLOOKUP(C179,'出荷数2407-2506total250730101950'!B:F,5,0)</f>
        <v>1322</v>
      </c>
      <c r="L179" s="203">
        <f>VLOOKUP(C:C,total251219111800!B:F,5,0)</f>
        <v>58</v>
      </c>
      <c r="M179" s="281">
        <v>1500</v>
      </c>
      <c r="N179" s="211">
        <v>1500</v>
      </c>
      <c r="O179" s="196">
        <v>14</v>
      </c>
      <c r="P179" s="196">
        <v>0</v>
      </c>
      <c r="Q179" s="196">
        <v>0</v>
      </c>
      <c r="R179" s="196">
        <v>0</v>
      </c>
      <c r="S179" s="196">
        <v>0</v>
      </c>
      <c r="T179" s="197">
        <v>0</v>
      </c>
      <c r="U179" s="197">
        <v>14</v>
      </c>
      <c r="V179" s="197">
        <v>-1486</v>
      </c>
      <c r="W179" s="198">
        <v>107.14285714285714</v>
      </c>
      <c r="X179" s="243"/>
      <c r="Y179" s="243"/>
      <c r="Z179" s="201"/>
      <c r="AA179" s="201"/>
    </row>
    <row r="180" spans="1:27">
      <c r="A180" s="9"/>
      <c r="B180" s="2" t="s">
        <v>5</v>
      </c>
      <c r="C180" s="49" t="s">
        <v>3941</v>
      </c>
      <c r="D180" s="49" t="s">
        <v>3943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32</v>
      </c>
      <c r="L180" s="203">
        <f>VLOOKUP(C:C,total251219111800!B:F,5,0)</f>
        <v>306</v>
      </c>
      <c r="M180" s="234">
        <v>1000</v>
      </c>
      <c r="N180" s="211">
        <v>1000</v>
      </c>
      <c r="O180" s="44">
        <v>4375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4375</v>
      </c>
      <c r="V180" s="45">
        <v>3375</v>
      </c>
      <c r="W180" s="41">
        <v>0.22857142857142856</v>
      </c>
      <c r="X180" s="46"/>
      <c r="Y180" s="46"/>
    </row>
    <row r="181" spans="1:27">
      <c r="A181" s="9"/>
      <c r="B181" s="2" t="s">
        <v>5</v>
      </c>
      <c r="C181" s="49" t="s">
        <v>3942</v>
      </c>
      <c r="D181" s="49" t="s">
        <v>3943</v>
      </c>
      <c r="E181" s="50"/>
      <c r="F181" s="50"/>
      <c r="G181" s="8"/>
      <c r="H181" s="21">
        <v>0</v>
      </c>
      <c r="I181" s="8" t="e">
        <f>VLOOKUP(C181,'202310-202403出荷数total2403220951'!B:F,5,0)</f>
        <v>#N/A</v>
      </c>
      <c r="J181" s="203" t="e">
        <f>VLOOKUP(C181,'出荷数2307～2406total241008110618'!B:F,5,0)</f>
        <v>#N/A</v>
      </c>
      <c r="K181" s="214">
        <f>VLOOKUP(C181,'出荷数2407-2506total250730101950'!B:F,5,0)</f>
        <v>33</v>
      </c>
      <c r="L181" s="203">
        <f>VLOOKUP(C:C,total251219111800!B:F,5,0)</f>
        <v>198</v>
      </c>
      <c r="M181" s="234">
        <v>1000</v>
      </c>
      <c r="N181" s="211">
        <v>1000</v>
      </c>
      <c r="O181" s="44">
        <v>4922</v>
      </c>
      <c r="P181" s="44">
        <v>0</v>
      </c>
      <c r="Q181" s="44">
        <v>0</v>
      </c>
      <c r="R181" s="44">
        <v>0</v>
      </c>
      <c r="S181" s="44">
        <v>0</v>
      </c>
      <c r="T181" s="45">
        <v>0</v>
      </c>
      <c r="U181" s="45">
        <v>4922</v>
      </c>
      <c r="V181" s="45">
        <v>3922</v>
      </c>
      <c r="W181" s="41">
        <v>0.20316944331572531</v>
      </c>
      <c r="X181" s="46"/>
      <c r="Y181" s="46"/>
    </row>
    <row r="182" spans="1:27">
      <c r="A182" s="9"/>
      <c r="B182" s="2" t="s">
        <v>5</v>
      </c>
      <c r="C182" s="49" t="s">
        <v>3944</v>
      </c>
      <c r="D182" s="49" t="s">
        <v>3945</v>
      </c>
      <c r="E182" s="50"/>
      <c r="F182" s="50"/>
      <c r="G182" s="8"/>
      <c r="H182" s="21"/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75</v>
      </c>
      <c r="L182" s="203">
        <f>VLOOKUP(C:C,total251219111800!B:F,5,0)</f>
        <v>907</v>
      </c>
      <c r="M182" s="234">
        <v>1000</v>
      </c>
      <c r="N182" s="211">
        <v>1000</v>
      </c>
      <c r="O182" s="44">
        <v>5111</v>
      </c>
      <c r="P182" s="44">
        <v>3640</v>
      </c>
      <c r="Q182" s="44">
        <v>0</v>
      </c>
      <c r="R182" s="44">
        <v>0</v>
      </c>
      <c r="S182" s="44">
        <v>3740</v>
      </c>
      <c r="T182" s="45">
        <v>-100</v>
      </c>
      <c r="U182" s="45">
        <v>1371</v>
      </c>
      <c r="V182" s="45">
        <v>371</v>
      </c>
      <c r="W182" s="41">
        <v>0.11427265455376528</v>
      </c>
      <c r="X182" s="46"/>
      <c r="Y182" s="46"/>
    </row>
    <row r="183" spans="1:27">
      <c r="A183" s="9"/>
      <c r="B183" s="2" t="s">
        <v>5</v>
      </c>
      <c r="C183" s="49" t="s">
        <v>3946</v>
      </c>
      <c r="D183" s="49" t="s">
        <v>3947</v>
      </c>
      <c r="E183" s="50"/>
      <c r="F183" s="50"/>
      <c r="G183" s="8"/>
      <c r="H183" s="21"/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1140</v>
      </c>
      <c r="L183" s="203">
        <f>VLOOKUP(C:C,total251219111800!B:F,5,0)</f>
        <v>346</v>
      </c>
      <c r="M183" s="234">
        <v>1000</v>
      </c>
      <c r="N183" s="211">
        <v>1000</v>
      </c>
      <c r="O183" s="44">
        <v>4351</v>
      </c>
      <c r="P183" s="44">
        <v>100</v>
      </c>
      <c r="Q183" s="44">
        <v>0</v>
      </c>
      <c r="R183" s="44">
        <v>0</v>
      </c>
      <c r="S183" s="44">
        <v>100</v>
      </c>
      <c r="T183" s="45">
        <v>0</v>
      </c>
      <c r="U183" s="45">
        <v>4251</v>
      </c>
      <c r="V183" s="45">
        <v>3251</v>
      </c>
      <c r="W183" s="41">
        <v>0.22466861379465289</v>
      </c>
      <c r="X183" s="46"/>
      <c r="Y183" s="46"/>
    </row>
    <row r="184" spans="1:27">
      <c r="A184" s="9"/>
      <c r="B184" s="2" t="s">
        <v>5</v>
      </c>
      <c r="C184" s="49" t="s">
        <v>4075</v>
      </c>
      <c r="D184" s="49" t="s">
        <v>4078</v>
      </c>
      <c r="E184" s="50"/>
      <c r="F184" s="50"/>
      <c r="G184" s="8"/>
      <c r="H184" s="21">
        <v>0</v>
      </c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1187</v>
      </c>
      <c r="L184" s="203">
        <f>VLOOKUP(C:C,total251219111800!B:F,5,0)</f>
        <v>568</v>
      </c>
      <c r="M184" s="213"/>
      <c r="N184" s="21">
        <f>L184</f>
        <v>568</v>
      </c>
      <c r="O184" s="44">
        <v>559</v>
      </c>
      <c r="P184" s="44">
        <v>0</v>
      </c>
      <c r="Q184" s="44">
        <v>0</v>
      </c>
      <c r="R184" s="44">
        <v>0</v>
      </c>
      <c r="S184" s="44">
        <v>0</v>
      </c>
      <c r="T184" s="45">
        <v>0</v>
      </c>
      <c r="U184" s="45">
        <v>559</v>
      </c>
      <c r="V184" s="45">
        <v>-9</v>
      </c>
      <c r="W184" s="41">
        <v>1.0161001788908766</v>
      </c>
      <c r="X184" s="13"/>
      <c r="Y184" s="13"/>
    </row>
    <row r="185" spans="1:27">
      <c r="A185" s="9"/>
      <c r="B185" s="2" t="s">
        <v>5</v>
      </c>
      <c r="C185" s="49" t="s">
        <v>4076</v>
      </c>
      <c r="D185" s="49" t="s">
        <v>4079</v>
      </c>
      <c r="E185" s="50"/>
      <c r="F185" s="50"/>
      <c r="G185" s="8"/>
      <c r="H185" s="21">
        <v>0</v>
      </c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2054</v>
      </c>
      <c r="L185" s="203">
        <f>VLOOKUP(C:C,total251219111800!B:F,5,0)</f>
        <v>1590</v>
      </c>
      <c r="M185" s="213"/>
      <c r="N185" s="21">
        <f>L185</f>
        <v>1590</v>
      </c>
      <c r="O185" s="44">
        <v>863</v>
      </c>
      <c r="P185" s="44">
        <v>200</v>
      </c>
      <c r="Q185" s="44">
        <v>0</v>
      </c>
      <c r="R185" s="44">
        <v>0</v>
      </c>
      <c r="S185" s="44">
        <v>300</v>
      </c>
      <c r="T185" s="45">
        <v>-100</v>
      </c>
      <c r="U185" s="45">
        <v>563</v>
      </c>
      <c r="V185" s="45">
        <v>-1027</v>
      </c>
      <c r="W185" s="41">
        <v>1.4957666980244591</v>
      </c>
      <c r="X185" s="13"/>
      <c r="Y185" s="13"/>
    </row>
    <row r="186" spans="1:27">
      <c r="A186" s="9"/>
      <c r="B186" s="2" t="s">
        <v>5</v>
      </c>
      <c r="C186" s="49" t="s">
        <v>4089</v>
      </c>
      <c r="D186" s="49" t="s">
        <v>4090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81</v>
      </c>
      <c r="L186" s="203">
        <f>VLOOKUP(C:C,total251219111800!B:F,5,0)</f>
        <v>766</v>
      </c>
      <c r="M186" s="234">
        <v>1500</v>
      </c>
      <c r="N186" s="211">
        <v>1500</v>
      </c>
      <c r="O186" s="44">
        <v>4875</v>
      </c>
      <c r="P186" s="44">
        <v>250</v>
      </c>
      <c r="Q186" s="44">
        <v>0</v>
      </c>
      <c r="R186" s="44">
        <v>0</v>
      </c>
      <c r="S186" s="44">
        <v>250</v>
      </c>
      <c r="T186" s="45">
        <v>0</v>
      </c>
      <c r="U186" s="45">
        <v>4625</v>
      </c>
      <c r="V186" s="45">
        <v>3125</v>
      </c>
      <c r="W186" s="41">
        <v>0.29268292682926828</v>
      </c>
      <c r="X186" s="13"/>
      <c r="Y186" s="13"/>
    </row>
    <row r="187" spans="1:27">
      <c r="A187" s="9"/>
      <c r="B187" s="2" t="s">
        <v>5</v>
      </c>
      <c r="C187" s="49" t="s">
        <v>4091</v>
      </c>
      <c r="D187" s="49" t="s">
        <v>4092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75</v>
      </c>
      <c r="L187" s="203">
        <f>VLOOKUP(C:C,total251219111800!B:F,5,0)</f>
        <v>2260</v>
      </c>
      <c r="M187" s="8"/>
      <c r="N187" s="21">
        <f>L187</f>
        <v>2260</v>
      </c>
      <c r="O187" s="44">
        <v>2491</v>
      </c>
      <c r="P187" s="44">
        <v>12180</v>
      </c>
      <c r="Q187" s="44">
        <v>9000</v>
      </c>
      <c r="R187" s="44">
        <v>0</v>
      </c>
      <c r="S187" s="44">
        <v>12600</v>
      </c>
      <c r="T187" s="45">
        <v>-420</v>
      </c>
      <c r="U187" s="45">
        <v>-1109</v>
      </c>
      <c r="V187" s="45">
        <v>-3369</v>
      </c>
      <c r="W187" s="41">
        <v>0.15404539567854952</v>
      </c>
      <c r="X187" s="13"/>
      <c r="Y187" s="13"/>
    </row>
    <row r="188" spans="1:27">
      <c r="A188" s="9"/>
      <c r="B188" s="2" t="s">
        <v>5</v>
      </c>
      <c r="C188" s="49" t="s">
        <v>4181</v>
      </c>
      <c r="D188" s="50" t="s">
        <v>4189</v>
      </c>
      <c r="E188" s="50"/>
      <c r="F188" s="50"/>
      <c r="G188" s="8"/>
      <c r="H188" s="21"/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 t="e">
        <f>VLOOKUP(C188,'出荷数2407-2506total250730101950'!B:F,5,0)</f>
        <v>#N/A</v>
      </c>
      <c r="L188" s="203">
        <f>VLOOKUP(C:C,total251219111800!B:F,5,0)</f>
        <v>147</v>
      </c>
      <c r="M188" s="213">
        <v>1000</v>
      </c>
      <c r="N188" s="211">
        <v>1000</v>
      </c>
      <c r="O188" s="44">
        <v>2793</v>
      </c>
      <c r="P188" s="44">
        <v>0</v>
      </c>
      <c r="Q188" s="44">
        <v>0</v>
      </c>
      <c r="R188" s="44">
        <v>0</v>
      </c>
      <c r="S188" s="44">
        <v>0</v>
      </c>
      <c r="T188" s="45">
        <v>0</v>
      </c>
      <c r="U188" s="45">
        <v>2793</v>
      </c>
      <c r="V188" s="45">
        <v>1793</v>
      </c>
      <c r="W188" s="41">
        <v>0.35803795202291444</v>
      </c>
      <c r="X188" s="13"/>
      <c r="Y188" s="13"/>
    </row>
    <row r="189" spans="1:27">
      <c r="A189" s="9"/>
      <c r="B189" s="2" t="s">
        <v>5</v>
      </c>
      <c r="C189" s="49" t="s">
        <v>4182</v>
      </c>
      <c r="D189" s="50" t="s">
        <v>4191</v>
      </c>
      <c r="E189" s="50"/>
      <c r="F189" s="50"/>
      <c r="G189" s="8"/>
      <c r="H189" s="21"/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 t="e">
        <f>VLOOKUP(C189,'出荷数2407-2506total250730101950'!B:F,5,0)</f>
        <v>#N/A</v>
      </c>
      <c r="L189" s="203">
        <f>VLOOKUP(C:C,total251219111800!B:F,5,0)</f>
        <v>179</v>
      </c>
      <c r="M189" s="213">
        <v>1000</v>
      </c>
      <c r="N189" s="211">
        <v>1000</v>
      </c>
      <c r="O189" s="44">
        <v>6199</v>
      </c>
      <c r="P189" s="44">
        <v>0</v>
      </c>
      <c r="Q189" s="44">
        <v>0</v>
      </c>
      <c r="R189" s="44">
        <v>0</v>
      </c>
      <c r="S189" s="44">
        <v>0</v>
      </c>
      <c r="T189" s="45">
        <v>0</v>
      </c>
      <c r="U189" s="45">
        <v>6199</v>
      </c>
      <c r="V189" s="45">
        <v>5199</v>
      </c>
      <c r="W189" s="41">
        <v>0.16131634134537828</v>
      </c>
      <c r="X189" s="13"/>
      <c r="Y189" s="13"/>
    </row>
    <row r="190" spans="1:27">
      <c r="A190" s="9"/>
      <c r="B190" s="2" t="s">
        <v>5</v>
      </c>
      <c r="C190" s="49" t="s">
        <v>4183</v>
      </c>
      <c r="D190" s="50" t="s">
        <v>4193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VLOOKUP(C:C,total251219111800!B:F,5,0)</f>
        <v>2</v>
      </c>
      <c r="M190" s="213">
        <v>1000</v>
      </c>
      <c r="N190" s="211">
        <v>1000</v>
      </c>
      <c r="O190" s="44">
        <v>2858</v>
      </c>
      <c r="P190" s="44">
        <v>0</v>
      </c>
      <c r="Q190" s="44">
        <v>140</v>
      </c>
      <c r="R190" s="44">
        <v>0</v>
      </c>
      <c r="S190" s="44">
        <v>0</v>
      </c>
      <c r="T190" s="45">
        <v>0</v>
      </c>
      <c r="U190" s="45">
        <v>2998</v>
      </c>
      <c r="V190" s="45">
        <v>1998</v>
      </c>
      <c r="W190" s="41">
        <v>0.34989503149055284</v>
      </c>
      <c r="X190" s="13"/>
      <c r="Y190" s="13"/>
    </row>
    <row r="191" spans="1:27">
      <c r="A191" s="9"/>
      <c r="B191" s="2" t="s">
        <v>5</v>
      </c>
      <c r="C191" s="49" t="s">
        <v>4186</v>
      </c>
      <c r="D191" s="50" t="s">
        <v>4195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VLOOKUP(C:C,total251219111800!B:F,5,0)</f>
        <v>2</v>
      </c>
      <c r="M191" s="213">
        <v>1000</v>
      </c>
      <c r="N191" s="211">
        <v>1000</v>
      </c>
      <c r="O191" s="44">
        <v>2774</v>
      </c>
      <c r="P191" s="44">
        <v>0</v>
      </c>
      <c r="Q191" s="44">
        <v>0</v>
      </c>
      <c r="R191" s="44">
        <v>0</v>
      </c>
      <c r="S191" s="44">
        <v>0</v>
      </c>
      <c r="T191" s="45">
        <v>0</v>
      </c>
      <c r="U191" s="45">
        <v>2774</v>
      </c>
      <c r="V191" s="45">
        <v>1774</v>
      </c>
      <c r="W191" s="41">
        <v>0.36049026676279738</v>
      </c>
      <c r="X191" s="13"/>
      <c r="Y191" s="13"/>
    </row>
    <row r="192" spans="1:27">
      <c r="A192" s="9"/>
      <c r="B192" s="2" t="s">
        <v>5</v>
      </c>
      <c r="C192" s="49" t="s">
        <v>4184</v>
      </c>
      <c r="D192" s="50" t="s">
        <v>4194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VLOOKUP(C:C,total251219111800!B:F,5,0)</f>
        <v>72</v>
      </c>
      <c r="M192" s="213">
        <v>1000</v>
      </c>
      <c r="N192" s="211">
        <v>1000</v>
      </c>
      <c r="O192" s="44">
        <v>2830</v>
      </c>
      <c r="P192" s="44">
        <v>0</v>
      </c>
      <c r="Q192" s="44">
        <v>0</v>
      </c>
      <c r="R192" s="44">
        <v>0</v>
      </c>
      <c r="S192" s="44">
        <v>0</v>
      </c>
      <c r="T192" s="45">
        <v>0</v>
      </c>
      <c r="U192" s="45">
        <v>2830</v>
      </c>
      <c r="V192" s="45">
        <v>1830</v>
      </c>
      <c r="W192" s="41">
        <v>0.35335689045936397</v>
      </c>
      <c r="X192" s="13"/>
      <c r="Y192" s="13"/>
    </row>
    <row r="193" spans="1:25">
      <c r="A193" s="9"/>
      <c r="B193" s="2" t="s">
        <v>5</v>
      </c>
      <c r="C193" s="49" t="s">
        <v>4185</v>
      </c>
      <c r="D193" s="50" t="s">
        <v>4197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VLOOKUP(C:C,total251219111800!B:F,5,0)</f>
        <v>6</v>
      </c>
      <c r="M193" s="213">
        <v>1000</v>
      </c>
      <c r="N193" s="211">
        <v>1000</v>
      </c>
      <c r="O193" s="44">
        <v>1985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1985</v>
      </c>
      <c r="V193" s="45">
        <v>985</v>
      </c>
      <c r="W193" s="41">
        <v>0.50377833753148615</v>
      </c>
      <c r="X193" s="13"/>
      <c r="Y193" s="13"/>
    </row>
    <row r="194" spans="1:25">
      <c r="A194" s="9"/>
      <c r="B194" s="2" t="s">
        <v>5</v>
      </c>
      <c r="C194" s="49" t="s">
        <v>4187</v>
      </c>
      <c r="D194" s="50" t="s">
        <v>4198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VLOOKUP(C:C,total251219111800!B:F,5,0)</f>
        <v>285</v>
      </c>
      <c r="M194" s="213">
        <v>1000</v>
      </c>
      <c r="N194" s="211">
        <v>1000</v>
      </c>
      <c r="O194" s="44">
        <v>2652</v>
      </c>
      <c r="P194" s="44">
        <v>200</v>
      </c>
      <c r="Q194" s="44">
        <v>0</v>
      </c>
      <c r="R194" s="44">
        <v>0</v>
      </c>
      <c r="S194" s="44">
        <v>200</v>
      </c>
      <c r="T194" s="45">
        <v>0</v>
      </c>
      <c r="U194" s="45">
        <v>2452</v>
      </c>
      <c r="V194" s="45">
        <v>1452</v>
      </c>
      <c r="W194" s="41">
        <v>0.35063113604488078</v>
      </c>
      <c r="X194" s="13"/>
      <c r="Y194" s="13"/>
    </row>
    <row r="195" spans="1:25">
      <c r="A195" s="9"/>
      <c r="B195" s="2" t="s">
        <v>5</v>
      </c>
      <c r="C195" s="49" t="s">
        <v>4242</v>
      </c>
      <c r="D195" s="50" t="s">
        <v>4243</v>
      </c>
      <c r="E195" s="50"/>
      <c r="F195" s="50"/>
      <c r="G195" s="8"/>
      <c r="H195" s="21"/>
      <c r="I195" s="8"/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VLOOKUP(C:C,total251219111800!B:F,5,0)</f>
        <v>9</v>
      </c>
      <c r="M195" s="213">
        <v>1000</v>
      </c>
      <c r="N195" s="211">
        <v>1000</v>
      </c>
      <c r="O195" s="44">
        <v>2405</v>
      </c>
      <c r="P195" s="44">
        <v>0</v>
      </c>
      <c r="Q195" s="44">
        <v>462</v>
      </c>
      <c r="R195" s="44">
        <v>0</v>
      </c>
      <c r="S195" s="44">
        <v>0</v>
      </c>
      <c r="T195" s="45">
        <v>0</v>
      </c>
      <c r="U195" s="45">
        <v>2867</v>
      </c>
      <c r="V195" s="45">
        <v>1867</v>
      </c>
      <c r="W195" s="41">
        <v>0.41580041580041582</v>
      </c>
      <c r="X195" s="46"/>
      <c r="Y195" s="46"/>
    </row>
    <row r="196" spans="1:25">
      <c r="A196" s="9"/>
      <c r="B196" s="2" t="s">
        <v>5</v>
      </c>
      <c r="C196" s="49" t="s">
        <v>4244</v>
      </c>
      <c r="D196" s="50" t="s">
        <v>4245</v>
      </c>
      <c r="E196" s="50"/>
      <c r="F196" s="50"/>
      <c r="G196" s="8"/>
      <c r="H196" s="21"/>
      <c r="I196" s="8"/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VLOOKUP(C:C,total251219111800!B:F,5,0)</f>
        <v>15</v>
      </c>
      <c r="M196" s="213">
        <v>1000</v>
      </c>
      <c r="N196" s="211">
        <v>1000</v>
      </c>
      <c r="O196" s="44">
        <v>4928</v>
      </c>
      <c r="P196" s="44">
        <v>0</v>
      </c>
      <c r="Q196" s="44">
        <v>150</v>
      </c>
      <c r="R196" s="44">
        <v>0</v>
      </c>
      <c r="S196" s="44">
        <v>0</v>
      </c>
      <c r="T196" s="45">
        <v>0</v>
      </c>
      <c r="U196" s="45">
        <v>5078</v>
      </c>
      <c r="V196" s="45">
        <v>4078</v>
      </c>
      <c r="W196" s="41">
        <v>0.20292207792207792</v>
      </c>
      <c r="X196" s="46"/>
      <c r="Y196" s="46"/>
    </row>
    <row r="197" spans="1:25">
      <c r="A197" s="9"/>
      <c r="B197" s="2" t="s">
        <v>5</v>
      </c>
      <c r="C197" s="49" t="s">
        <v>4252</v>
      </c>
      <c r="D197" s="50" t="s">
        <v>4353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VLOOKUP(C:C,total251219111800!B:F,5,0)</f>
        <v>1619</v>
      </c>
      <c r="M197" s="213">
        <v>1500</v>
      </c>
      <c r="N197" s="21">
        <f t="shared" ref="N197:N267" si="3">L197</f>
        <v>1619</v>
      </c>
      <c r="O197" s="44">
        <v>1130</v>
      </c>
      <c r="P197" s="44">
        <v>650</v>
      </c>
      <c r="Q197" s="44">
        <v>3000</v>
      </c>
      <c r="R197" s="44">
        <v>0</v>
      </c>
      <c r="S197" s="44">
        <v>730</v>
      </c>
      <c r="T197" s="45">
        <v>-80</v>
      </c>
      <c r="U197" s="45">
        <v>3400</v>
      </c>
      <c r="V197" s="45">
        <v>1781</v>
      </c>
      <c r="W197" s="41">
        <v>0.90955056179775284</v>
      </c>
      <c r="X197" s="46"/>
      <c r="Y197" s="46"/>
    </row>
    <row r="198" spans="1:25">
      <c r="A198" s="9"/>
      <c r="B198" s="2" t="s">
        <v>5</v>
      </c>
      <c r="C198" s="49" t="s">
        <v>4370</v>
      </c>
      <c r="D198" s="50" t="s">
        <v>4371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 t="e">
        <f>VLOOKUP(C:C,total251219111800!B:F,5,0)</f>
        <v>#N/A</v>
      </c>
      <c r="M198" s="213"/>
      <c r="N198" s="211">
        <v>1000</v>
      </c>
      <c r="O198" s="44">
        <v>2937</v>
      </c>
      <c r="P198" s="44">
        <v>0</v>
      </c>
      <c r="Q198" s="44">
        <v>0</v>
      </c>
      <c r="R198" s="44">
        <v>0</v>
      </c>
      <c r="S198" s="44">
        <v>0</v>
      </c>
      <c r="T198" s="45">
        <v>0</v>
      </c>
      <c r="U198" s="45">
        <v>2937</v>
      </c>
      <c r="V198" s="45">
        <v>1937</v>
      </c>
      <c r="W198" s="41">
        <v>0.34048348655090227</v>
      </c>
      <c r="X198" s="46"/>
      <c r="Y198" s="46"/>
    </row>
    <row r="199" spans="1:25">
      <c r="A199" s="9"/>
      <c r="B199" s="2" t="s">
        <v>5</v>
      </c>
      <c r="C199" s="49" t="s">
        <v>4372</v>
      </c>
      <c r="D199" s="50" t="s">
        <v>4373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VLOOKUP(C:C,total251219111800!B:F,5,0)</f>
        <v>20</v>
      </c>
      <c r="M199" s="213"/>
      <c r="N199" s="211">
        <v>3000</v>
      </c>
      <c r="O199" s="44">
        <v>9828</v>
      </c>
      <c r="P199" s="44">
        <v>0</v>
      </c>
      <c r="Q199" s="44">
        <v>200</v>
      </c>
      <c r="R199" s="44">
        <v>0</v>
      </c>
      <c r="S199" s="44">
        <v>0</v>
      </c>
      <c r="T199" s="45">
        <v>0</v>
      </c>
      <c r="U199" s="45">
        <v>10028</v>
      </c>
      <c r="V199" s="45">
        <v>7028</v>
      </c>
      <c r="W199" s="41">
        <v>0.30525030525030528</v>
      </c>
      <c r="X199" s="46"/>
      <c r="Y199" s="46"/>
    </row>
    <row r="200" spans="1:25">
      <c r="A200" s="9"/>
      <c r="B200" s="2"/>
      <c r="C200" s="49" t="s">
        <v>4364</v>
      </c>
      <c r="D200" s="50" t="s">
        <v>4365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 t="e">
        <f>VLOOKUP(C:C,total251219111800!B:F,5,0)</f>
        <v>#N/A</v>
      </c>
      <c r="M200" s="213"/>
      <c r="N200" s="21" t="e">
        <f t="shared" ref="N200:N209" si="4">L200</f>
        <v>#N/A</v>
      </c>
      <c r="O200" s="44">
        <v>0</v>
      </c>
      <c r="P200" s="44">
        <v>0</v>
      </c>
      <c r="Q200" s="44">
        <v>0</v>
      </c>
      <c r="R200" s="44">
        <v>0</v>
      </c>
      <c r="S200" s="44">
        <v>0</v>
      </c>
      <c r="T200" s="45">
        <v>0</v>
      </c>
      <c r="U200" s="45">
        <v>0</v>
      </c>
      <c r="V200" s="45" t="e">
        <v>#N/A</v>
      </c>
      <c r="W200" s="41" t="e">
        <v>#N/A</v>
      </c>
      <c r="X200" s="46"/>
      <c r="Y200" s="46"/>
    </row>
    <row r="201" spans="1:25">
      <c r="A201" s="9"/>
      <c r="B201" s="2"/>
      <c r="C201" s="49" t="s">
        <v>4366</v>
      </c>
      <c r="D201" s="50" t="s">
        <v>4367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 t="e">
        <f>VLOOKUP(C:C,total251219111800!B:F,5,0)</f>
        <v>#N/A</v>
      </c>
      <c r="M201" s="213"/>
      <c r="N201" s="21" t="e">
        <f t="shared" si="4"/>
        <v>#N/A</v>
      </c>
      <c r="O201" s="44">
        <v>4686</v>
      </c>
      <c r="P201" s="44">
        <v>0</v>
      </c>
      <c r="Q201" s="44">
        <v>0</v>
      </c>
      <c r="R201" s="44">
        <v>0</v>
      </c>
      <c r="S201" s="44">
        <v>0</v>
      </c>
      <c r="T201" s="45">
        <v>0</v>
      </c>
      <c r="U201" s="45">
        <v>4686</v>
      </c>
      <c r="V201" s="45" t="e">
        <v>#N/A</v>
      </c>
      <c r="W201" s="41" t="e">
        <v>#N/A</v>
      </c>
      <c r="X201" s="46"/>
      <c r="Y201" s="46"/>
    </row>
    <row r="202" spans="1:25">
      <c r="A202" s="9"/>
      <c r="B202" s="2"/>
      <c r="C202" s="49" t="s">
        <v>4368</v>
      </c>
      <c r="D202" s="50" t="s">
        <v>4369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VLOOKUP(C:C,total251219111800!B:F,5,0)</f>
        <v>#N/A</v>
      </c>
      <c r="M202" s="213"/>
      <c r="N202" s="21" t="e">
        <f t="shared" si="4"/>
        <v>#N/A</v>
      </c>
      <c r="O202" s="44">
        <v>4986</v>
      </c>
      <c r="P202" s="44">
        <v>0</v>
      </c>
      <c r="Q202" s="44">
        <v>0</v>
      </c>
      <c r="R202" s="44">
        <v>0</v>
      </c>
      <c r="S202" s="44">
        <v>0</v>
      </c>
      <c r="T202" s="45">
        <v>0</v>
      </c>
      <c r="U202" s="45">
        <v>4986</v>
      </c>
      <c r="V202" s="45" t="e">
        <v>#N/A</v>
      </c>
      <c r="W202" s="41" t="e">
        <v>#N/A</v>
      </c>
      <c r="X202" s="46"/>
      <c r="Y202" s="46"/>
    </row>
    <row r="203" spans="1:25">
      <c r="A203" s="9"/>
      <c r="B203" s="2"/>
      <c r="C203" s="49" t="s">
        <v>4376</v>
      </c>
      <c r="D203" s="50" t="s">
        <v>4377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 t="e">
        <f>VLOOKUP(C:C,total251219111800!B:F,5,0)</f>
        <v>#N/A</v>
      </c>
      <c r="M203" s="213"/>
      <c r="N203" s="21" t="e">
        <f t="shared" si="4"/>
        <v>#N/A</v>
      </c>
      <c r="O203" s="44">
        <v>2728</v>
      </c>
      <c r="P203" s="44">
        <v>0</v>
      </c>
      <c r="Q203" s="44">
        <v>250</v>
      </c>
      <c r="R203" s="44">
        <v>0</v>
      </c>
      <c r="S203" s="44">
        <v>0</v>
      </c>
      <c r="T203" s="45">
        <v>0</v>
      </c>
      <c r="U203" s="45">
        <v>2978</v>
      </c>
      <c r="V203" s="45" t="e">
        <v>#N/A</v>
      </c>
      <c r="W203" s="41" t="e">
        <v>#N/A</v>
      </c>
      <c r="X203" s="46"/>
      <c r="Y203" s="46"/>
    </row>
    <row r="204" spans="1:25">
      <c r="A204" s="9"/>
      <c r="B204" s="2"/>
      <c r="C204" s="49" t="s">
        <v>4378</v>
      </c>
      <c r="D204" s="50" t="s">
        <v>4434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 t="e">
        <f>VLOOKUP(C:C,total251219111800!B:F,5,0)</f>
        <v>#N/A</v>
      </c>
      <c r="M204" s="213"/>
      <c r="N204" s="21" t="e">
        <f t="shared" si="4"/>
        <v>#N/A</v>
      </c>
      <c r="O204" s="44">
        <v>0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0</v>
      </c>
      <c r="V204" s="45" t="e">
        <v>#N/A</v>
      </c>
      <c r="W204" s="41" t="e">
        <v>#N/A</v>
      </c>
      <c r="X204" s="46"/>
      <c r="Y204" s="46"/>
    </row>
    <row r="205" spans="1:25">
      <c r="A205" s="9"/>
      <c r="B205" s="2"/>
      <c r="C205" s="49" t="s">
        <v>4380</v>
      </c>
      <c r="D205" s="50" t="s">
        <v>4381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 t="e">
        <f>VLOOKUP(C:C,total251219111800!B:F,5,0)</f>
        <v>#N/A</v>
      </c>
      <c r="M205" s="213"/>
      <c r="N205" s="21" t="e">
        <f t="shared" si="4"/>
        <v>#N/A</v>
      </c>
      <c r="O205" s="44">
        <v>2936</v>
      </c>
      <c r="P205" s="44">
        <v>0</v>
      </c>
      <c r="Q205" s="44">
        <v>2000</v>
      </c>
      <c r="R205" s="44">
        <v>0</v>
      </c>
      <c r="S205" s="44">
        <v>0</v>
      </c>
      <c r="T205" s="45">
        <v>0</v>
      </c>
      <c r="U205" s="45">
        <v>4936</v>
      </c>
      <c r="V205" s="45" t="e">
        <v>#N/A</v>
      </c>
      <c r="W205" s="41" t="e">
        <v>#N/A</v>
      </c>
      <c r="X205" s="46"/>
      <c r="Y205" s="46"/>
    </row>
    <row r="206" spans="1:25">
      <c r="A206" s="9"/>
      <c r="B206" s="2"/>
      <c r="C206" s="49" t="s">
        <v>4382</v>
      </c>
      <c r="D206" s="50" t="s">
        <v>4384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VLOOKUP(C:C,total251219111800!B:F,5,0)</f>
        <v>#N/A</v>
      </c>
      <c r="M206" s="213"/>
      <c r="N206" s="21" t="e">
        <f t="shared" si="4"/>
        <v>#N/A</v>
      </c>
      <c r="O206" s="44">
        <v>2801</v>
      </c>
      <c r="P206" s="44">
        <v>0</v>
      </c>
      <c r="Q206" s="44">
        <v>100</v>
      </c>
      <c r="R206" s="44">
        <v>0</v>
      </c>
      <c r="S206" s="44">
        <v>0</v>
      </c>
      <c r="T206" s="45">
        <v>0</v>
      </c>
      <c r="U206" s="45">
        <v>2901</v>
      </c>
      <c r="V206" s="45" t="e">
        <v>#N/A</v>
      </c>
      <c r="W206" s="41" t="e">
        <v>#N/A</v>
      </c>
      <c r="X206" s="46"/>
      <c r="Y206" s="46"/>
    </row>
    <row r="207" spans="1:25">
      <c r="A207" s="9"/>
      <c r="B207" s="2"/>
      <c r="C207" s="49" t="s">
        <v>4383</v>
      </c>
      <c r="D207" s="50" t="s">
        <v>4385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 t="e">
        <f>VLOOKUP(C:C,total251219111800!B:F,5,0)</f>
        <v>#N/A</v>
      </c>
      <c r="M207" s="213"/>
      <c r="N207" s="21" t="e">
        <f t="shared" si="4"/>
        <v>#N/A</v>
      </c>
      <c r="O207" s="44">
        <v>2525</v>
      </c>
      <c r="P207" s="44">
        <v>0</v>
      </c>
      <c r="Q207" s="44">
        <v>400</v>
      </c>
      <c r="R207" s="44">
        <v>0</v>
      </c>
      <c r="S207" s="44">
        <v>0</v>
      </c>
      <c r="T207" s="45">
        <v>0</v>
      </c>
      <c r="U207" s="45">
        <v>2925</v>
      </c>
      <c r="V207" s="45" t="e">
        <v>#N/A</v>
      </c>
      <c r="W207" s="41" t="e">
        <v>#N/A</v>
      </c>
      <c r="X207" s="46"/>
      <c r="Y207" s="46"/>
    </row>
    <row r="208" spans="1:25">
      <c r="A208" s="9"/>
      <c r="B208" s="2"/>
      <c r="C208" s="49" t="s">
        <v>4386</v>
      </c>
      <c r="D208" s="50" t="s">
        <v>4387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 t="e">
        <f>VLOOKUP(C:C,total251219111800!B:F,5,0)</f>
        <v>#N/A</v>
      </c>
      <c r="M208" s="213"/>
      <c r="N208" s="21" t="e">
        <f t="shared" si="4"/>
        <v>#N/A</v>
      </c>
      <c r="O208" s="44">
        <v>0</v>
      </c>
      <c r="P208" s="44">
        <v>0</v>
      </c>
      <c r="Q208" s="44">
        <v>0</v>
      </c>
      <c r="R208" s="44">
        <v>0</v>
      </c>
      <c r="S208" s="44">
        <v>0</v>
      </c>
      <c r="T208" s="45">
        <v>0</v>
      </c>
      <c r="U208" s="45">
        <v>0</v>
      </c>
      <c r="V208" s="45" t="e">
        <v>#N/A</v>
      </c>
      <c r="W208" s="41" t="e">
        <v>#N/A</v>
      </c>
      <c r="X208" s="46"/>
      <c r="Y208" s="46"/>
    </row>
    <row r="209" spans="1:27">
      <c r="A209" s="9"/>
      <c r="B209" s="2"/>
      <c r="C209" s="49"/>
      <c r="D209" s="50"/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 t="e">
        <f>VLOOKUP(C:C,total251219111800!B:F,5,0)</f>
        <v>#N/A</v>
      </c>
      <c r="M209" s="213"/>
      <c r="N209" s="21" t="e">
        <f t="shared" si="4"/>
        <v>#N/A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5">
        <v>0</v>
      </c>
      <c r="U209" s="45">
        <v>0</v>
      </c>
      <c r="V209" s="45" t="e">
        <v>#N/A</v>
      </c>
      <c r="W209" s="41" t="e">
        <v>#N/A</v>
      </c>
      <c r="X209" s="46"/>
      <c r="Y209" s="46"/>
    </row>
    <row r="210" spans="1:27" s="152" customFormat="1">
      <c r="A210" s="144" t="s">
        <v>1191</v>
      </c>
      <c r="B210" s="145" t="s">
        <v>2794</v>
      </c>
      <c r="C210" s="146" t="s">
        <v>343</v>
      </c>
      <c r="D210" s="147" t="s">
        <v>1230</v>
      </c>
      <c r="E210" s="146"/>
      <c r="F210" s="146"/>
      <c r="G210" s="148">
        <v>5989</v>
      </c>
      <c r="H210" s="148">
        <v>3473</v>
      </c>
      <c r="I210" s="8">
        <f>VLOOKUP(C210,'202310-202403出荷数total2403220951'!B:F,5,0)</f>
        <v>1768</v>
      </c>
      <c r="J210" s="203">
        <f>VLOOKUP(C210,'出荷数2307～2406total241008110618'!B:F,5,0)</f>
        <v>2819</v>
      </c>
      <c r="K210" s="214">
        <f>VLOOKUP(C210,'出荷数2407-2506total250730101950'!B:F,5,0)</f>
        <v>1641</v>
      </c>
      <c r="L210" s="203" t="e">
        <f>VLOOKUP(C:C,total251219111800!B:F,5,0)</f>
        <v>#N/A</v>
      </c>
      <c r="M210" s="8"/>
      <c r="N210" s="21" t="e">
        <f t="shared" si="3"/>
        <v>#N/A</v>
      </c>
      <c r="O210" s="148">
        <v>0</v>
      </c>
      <c r="P210" s="148">
        <v>0</v>
      </c>
      <c r="Q210" s="44">
        <v>0</v>
      </c>
      <c r="R210" s="148">
        <v>0</v>
      </c>
      <c r="S210" s="148">
        <v>0</v>
      </c>
      <c r="T210" s="149">
        <v>0</v>
      </c>
      <c r="U210" s="149">
        <v>0</v>
      </c>
      <c r="V210" s="149" t="e">
        <v>#N/A</v>
      </c>
      <c r="W210" s="150" t="e">
        <v>#N/A</v>
      </c>
      <c r="X210" s="151"/>
      <c r="Y210" s="151"/>
      <c r="Z210" s="191"/>
      <c r="AA210" s="191"/>
    </row>
    <row r="211" spans="1:27">
      <c r="A211" s="29" t="s">
        <v>1192</v>
      </c>
      <c r="B211" s="30" t="s">
        <v>2794</v>
      </c>
      <c r="C211" s="6" t="s">
        <v>714</v>
      </c>
      <c r="D211" s="20" t="s">
        <v>1231</v>
      </c>
      <c r="E211" s="19"/>
      <c r="F211" s="19"/>
      <c r="G211" s="202">
        <v>5989</v>
      </c>
      <c r="H211" s="21">
        <v>615</v>
      </c>
      <c r="I211" s="8">
        <f>VLOOKUP(C211,'202310-202403出荷数total2403220951'!B:F,5,0)</f>
        <v>1696</v>
      </c>
      <c r="J211" s="203">
        <f>VLOOKUP(C211,'出荷数2307～2406total241008110618'!B:F,5,0)</f>
        <v>3134</v>
      </c>
      <c r="K211" s="214">
        <f>VLOOKUP(C211,'出荷数2407-2506total250730101950'!B:F,5,0)</f>
        <v>6256</v>
      </c>
      <c r="L211" s="203">
        <f>VLOOKUP(C:C,total251219111800!B:F,5,0)</f>
        <v>2408</v>
      </c>
      <c r="M211" s="211">
        <v>2500</v>
      </c>
      <c r="N211" s="211">
        <v>2500</v>
      </c>
      <c r="O211" s="44">
        <v>4384</v>
      </c>
      <c r="P211" s="44">
        <v>1300</v>
      </c>
      <c r="Q211" s="44">
        <v>0</v>
      </c>
      <c r="R211" s="44">
        <v>0</v>
      </c>
      <c r="S211" s="44">
        <v>1600</v>
      </c>
      <c r="T211" s="45">
        <v>-300</v>
      </c>
      <c r="U211" s="45">
        <v>2784</v>
      </c>
      <c r="V211" s="45">
        <v>284</v>
      </c>
      <c r="W211" s="41">
        <v>0.4398311048557354</v>
      </c>
      <c r="X211" s="46"/>
      <c r="Y211" s="46"/>
    </row>
    <row r="212" spans="1:27">
      <c r="A212" s="29" t="s">
        <v>1193</v>
      </c>
      <c r="B212" s="30" t="s">
        <v>2794</v>
      </c>
      <c r="C212" s="17" t="s">
        <v>2755</v>
      </c>
      <c r="D212" s="18" t="s">
        <v>2760</v>
      </c>
      <c r="E212" s="17"/>
      <c r="F212" s="6"/>
      <c r="G212" s="8"/>
      <c r="H212" s="21">
        <v>620</v>
      </c>
      <c r="I212" s="8">
        <f>VLOOKUP(C212,'202310-202403出荷数total2403220951'!B:F,5,0)</f>
        <v>1167</v>
      </c>
      <c r="J212" s="203">
        <f>VLOOKUP(C212,'出荷数2307～2406total241008110618'!B:F,5,0)</f>
        <v>2808</v>
      </c>
      <c r="K212" s="214">
        <f>VLOOKUP(C212,'出荷数2407-2506total250730101950'!B:F,5,0)</f>
        <v>43</v>
      </c>
      <c r="L212" s="203">
        <f>VLOOKUP(C:C,total251219111800!B:F,5,0)</f>
        <v>337</v>
      </c>
      <c r="M212" s="8"/>
      <c r="N212" s="21">
        <f t="shared" si="3"/>
        <v>337</v>
      </c>
      <c r="O212" s="44">
        <v>2902</v>
      </c>
      <c r="P212" s="44">
        <v>0</v>
      </c>
      <c r="Q212" s="44">
        <v>0</v>
      </c>
      <c r="R212" s="44">
        <v>0</v>
      </c>
      <c r="S212" s="44">
        <v>0</v>
      </c>
      <c r="T212" s="45">
        <v>0</v>
      </c>
      <c r="U212" s="45">
        <v>2902</v>
      </c>
      <c r="V212" s="45">
        <v>2565</v>
      </c>
      <c r="W212" s="41">
        <v>0.11612680909717436</v>
      </c>
      <c r="X212" s="46"/>
      <c r="Y212" s="46"/>
    </row>
    <row r="213" spans="1:27">
      <c r="A213" s="29" t="s">
        <v>1194</v>
      </c>
      <c r="B213" s="31" t="s">
        <v>4</v>
      </c>
      <c r="C213" s="17" t="s">
        <v>297</v>
      </c>
      <c r="D213" s="24" t="s">
        <v>298</v>
      </c>
      <c r="E213" s="23"/>
      <c r="F213" s="19">
        <v>976</v>
      </c>
      <c r="G213" s="21">
        <v>1131</v>
      </c>
      <c r="H213" s="21">
        <v>773</v>
      </c>
      <c r="I213" s="8">
        <f>VLOOKUP(C213,'202310-202403出荷数total2403220951'!B:F,5,0)</f>
        <v>165</v>
      </c>
      <c r="J213" s="203">
        <f>VLOOKUP(C213,'出荷数2307～2406total241008110618'!B:F,5,0)</f>
        <v>840</v>
      </c>
      <c r="K213" s="214">
        <f>VLOOKUP(C213,'出荷数2407-2506total250730101950'!B:F,5,0)</f>
        <v>399</v>
      </c>
      <c r="L213" s="203">
        <f>VLOOKUP(C:C,total251219111800!B:F,5,0)</f>
        <v>140</v>
      </c>
      <c r="M213" s="8"/>
      <c r="N213" s="21">
        <f t="shared" si="3"/>
        <v>140</v>
      </c>
      <c r="O213" s="44">
        <v>911</v>
      </c>
      <c r="P213" s="44">
        <v>0</v>
      </c>
      <c r="Q213" s="44">
        <v>0</v>
      </c>
      <c r="R213" s="44">
        <v>0</v>
      </c>
      <c r="S213" s="44">
        <v>0</v>
      </c>
      <c r="T213" s="45">
        <v>0</v>
      </c>
      <c r="U213" s="45">
        <v>911</v>
      </c>
      <c r="V213" s="45">
        <v>771</v>
      </c>
      <c r="W213" s="41">
        <v>0.15367727771679474</v>
      </c>
      <c r="X213" s="46"/>
      <c r="Y213" s="46"/>
    </row>
    <row r="214" spans="1:27">
      <c r="A214" s="29" t="s">
        <v>1195</v>
      </c>
      <c r="B214" s="31" t="s">
        <v>4</v>
      </c>
      <c r="C214" s="17" t="s">
        <v>299</v>
      </c>
      <c r="D214" s="24" t="s">
        <v>300</v>
      </c>
      <c r="E214" s="23"/>
      <c r="F214" s="19">
        <v>1791</v>
      </c>
      <c r="G214" s="21">
        <v>1235</v>
      </c>
      <c r="H214" s="21">
        <v>7271</v>
      </c>
      <c r="I214" s="8">
        <f>VLOOKUP(C214,'202310-202403出荷数total2403220951'!B:F,5,0)</f>
        <v>893</v>
      </c>
      <c r="J214" s="203">
        <f>VLOOKUP(C214,'出荷数2307～2406total241008110618'!B:F,5,0)</f>
        <v>2907</v>
      </c>
      <c r="K214" s="214">
        <f>VLOOKUP(C214,'出荷数2407-2506total250730101950'!B:F,5,0)</f>
        <v>13212</v>
      </c>
      <c r="L214" s="203">
        <f>VLOOKUP(C:C,total251219111800!B:F,5,0)</f>
        <v>2737</v>
      </c>
      <c r="M214" s="8"/>
      <c r="N214" s="21">
        <f t="shared" si="3"/>
        <v>2737</v>
      </c>
      <c r="O214" s="44">
        <v>8793</v>
      </c>
      <c r="P214" s="44">
        <v>300</v>
      </c>
      <c r="Q214" s="44">
        <v>0</v>
      </c>
      <c r="R214" s="44">
        <v>0</v>
      </c>
      <c r="S214" s="44">
        <v>1422</v>
      </c>
      <c r="T214" s="45">
        <v>-1122</v>
      </c>
      <c r="U214" s="45">
        <v>7371</v>
      </c>
      <c r="V214" s="45">
        <v>4634</v>
      </c>
      <c r="W214" s="41">
        <v>0.30100076982294072</v>
      </c>
      <c r="X214" s="46"/>
      <c r="Y214" s="46"/>
    </row>
    <row r="215" spans="1:27" s="293" customFormat="1">
      <c r="A215" s="282" t="s">
        <v>1196</v>
      </c>
      <c r="B215" s="283" t="s">
        <v>4</v>
      </c>
      <c r="C215" s="284" t="s">
        <v>303</v>
      </c>
      <c r="D215" s="285" t="s">
        <v>304</v>
      </c>
      <c r="E215" s="284"/>
      <c r="F215" s="286">
        <v>2170</v>
      </c>
      <c r="G215" s="287">
        <v>2785</v>
      </c>
      <c r="H215" s="287">
        <v>1320</v>
      </c>
      <c r="I215" s="287">
        <f>VLOOKUP(C215,'202310-202403出荷数total2403220951'!B:F,5,0)</f>
        <v>1219</v>
      </c>
      <c r="J215" s="287">
        <f>VLOOKUP(C215,'出荷数2307～2406total241008110618'!B:F,5,0)</f>
        <v>1602</v>
      </c>
      <c r="K215" s="287">
        <f>VLOOKUP(C215,'出荷数2407-2506total250730101950'!B:F,5,0)</f>
        <v>1969</v>
      </c>
      <c r="L215" s="203">
        <f>VLOOKUP(C:C,total251219111800!B:F,5,0)</f>
        <v>1189</v>
      </c>
      <c r="M215" s="288">
        <v>5000</v>
      </c>
      <c r="N215" s="211">
        <v>5000</v>
      </c>
      <c r="O215" s="287">
        <v>4119</v>
      </c>
      <c r="P215" s="287">
        <v>0</v>
      </c>
      <c r="Q215" s="287">
        <v>0</v>
      </c>
      <c r="R215" s="287">
        <v>0</v>
      </c>
      <c r="S215" s="287">
        <v>0</v>
      </c>
      <c r="T215" s="289">
        <v>0</v>
      </c>
      <c r="U215" s="289">
        <v>4119</v>
      </c>
      <c r="V215" s="289">
        <v>-881</v>
      </c>
      <c r="W215" s="290">
        <v>1.2138868657441126</v>
      </c>
      <c r="X215" s="291"/>
      <c r="Y215" s="291"/>
      <c r="Z215" s="292"/>
      <c r="AA215" s="292"/>
    </row>
    <row r="216" spans="1:27">
      <c r="A216" s="29" t="s">
        <v>1197</v>
      </c>
      <c r="B216" s="31" t="s">
        <v>4</v>
      </c>
      <c r="C216" s="17" t="s">
        <v>305</v>
      </c>
      <c r="D216" s="24" t="s">
        <v>306</v>
      </c>
      <c r="E216" s="23"/>
      <c r="F216" s="19">
        <v>12000</v>
      </c>
      <c r="G216" s="21">
        <v>12000</v>
      </c>
      <c r="H216" s="21">
        <v>6328</v>
      </c>
      <c r="I216" s="213">
        <f>VLOOKUP(C216,'202310-202403出荷数total2403220951'!B:F,5,0)</f>
        <v>11118</v>
      </c>
      <c r="J216" s="203">
        <f>VLOOKUP(C216,'出荷数2307～2406total241008110618'!B:F,5,0)</f>
        <v>17924</v>
      </c>
      <c r="K216" s="214">
        <f>VLOOKUP(C216,'出荷数2407-2506total250730101950'!B:F,5,0)</f>
        <v>22866</v>
      </c>
      <c r="L216" s="203">
        <f>VLOOKUP(C:C,total251219111800!B:F,5,0)</f>
        <v>6707</v>
      </c>
      <c r="M216" s="211">
        <v>12000</v>
      </c>
      <c r="N216" s="211">
        <v>12000</v>
      </c>
      <c r="O216" s="44">
        <v>22449</v>
      </c>
      <c r="P216" s="44">
        <v>100</v>
      </c>
      <c r="Q216" s="44">
        <v>0</v>
      </c>
      <c r="R216" s="44">
        <v>0</v>
      </c>
      <c r="S216" s="44">
        <v>200</v>
      </c>
      <c r="T216" s="45">
        <v>-100</v>
      </c>
      <c r="U216" s="45">
        <v>22249</v>
      </c>
      <c r="V216" s="45">
        <v>10249</v>
      </c>
      <c r="W216" s="41">
        <v>0.532174375803805</v>
      </c>
      <c r="X216" s="46"/>
      <c r="Y216" s="46"/>
    </row>
    <row r="217" spans="1:27" s="200" customFormat="1">
      <c r="A217" s="192" t="s">
        <v>1198</v>
      </c>
      <c r="B217" s="212" t="s">
        <v>4</v>
      </c>
      <c r="C217" s="235" t="s">
        <v>307</v>
      </c>
      <c r="D217" s="236" t="s">
        <v>308</v>
      </c>
      <c r="E217" s="235"/>
      <c r="F217" s="194">
        <v>1239</v>
      </c>
      <c r="G217" s="196">
        <v>4390</v>
      </c>
      <c r="H217" s="196">
        <v>1654</v>
      </c>
      <c r="I217" s="196">
        <f>VLOOKUP(C217,'202310-202403出荷数total2403220951'!B:F,5,0)</f>
        <v>1019</v>
      </c>
      <c r="J217" s="196">
        <f>VLOOKUP(C217,'出荷数2307～2406total241008110618'!B:F,5,0)</f>
        <v>1675</v>
      </c>
      <c r="K217" s="214">
        <f>VLOOKUP(C217,'出荷数2407-2506total250730101950'!B:F,5,0)</f>
        <v>1472</v>
      </c>
      <c r="L217" s="203">
        <f>VLOOKUP(C:C,total251219111800!B:F,5,0)</f>
        <v>393</v>
      </c>
      <c r="M217" s="8"/>
      <c r="N217" s="21">
        <f t="shared" si="3"/>
        <v>393</v>
      </c>
      <c r="O217" s="196">
        <v>198</v>
      </c>
      <c r="P217" s="196">
        <v>150</v>
      </c>
      <c r="Q217" s="196">
        <v>0</v>
      </c>
      <c r="R217" s="196">
        <v>0</v>
      </c>
      <c r="S217" s="196">
        <v>150</v>
      </c>
      <c r="T217" s="197">
        <v>0</v>
      </c>
      <c r="U217" s="197">
        <v>48</v>
      </c>
      <c r="V217" s="197">
        <v>-345</v>
      </c>
      <c r="W217" s="198">
        <v>1.1293103448275863</v>
      </c>
      <c r="X217" s="199"/>
      <c r="Y217" s="199"/>
      <c r="Z217" s="201"/>
      <c r="AA217" s="201"/>
    </row>
    <row r="218" spans="1:27" s="200" customFormat="1">
      <c r="A218" s="192" t="s">
        <v>1199</v>
      </c>
      <c r="B218" s="212" t="s">
        <v>4</v>
      </c>
      <c r="C218" s="235" t="s">
        <v>309</v>
      </c>
      <c r="D218" s="236" t="s">
        <v>310</v>
      </c>
      <c r="E218" s="235"/>
      <c r="F218" s="194">
        <v>2732</v>
      </c>
      <c r="G218" s="196">
        <v>2477</v>
      </c>
      <c r="H218" s="196">
        <v>2224</v>
      </c>
      <c r="I218" s="196">
        <f>VLOOKUP(C218,'202310-202403出荷数total2403220951'!B:F,5,0)</f>
        <v>1052</v>
      </c>
      <c r="J218" s="196">
        <f>VLOOKUP(C218,'出荷数2307～2406total241008110618'!B:F,5,0)</f>
        <v>1883</v>
      </c>
      <c r="K218" s="214">
        <f>VLOOKUP(C218,'出荷数2407-2506total250730101950'!B:F,5,0)</f>
        <v>2091</v>
      </c>
      <c r="L218" s="203">
        <f>VLOOKUP(C:C,total251219111800!B:F,5,0)</f>
        <v>225</v>
      </c>
      <c r="M218" s="8"/>
      <c r="N218" s="21">
        <f t="shared" si="3"/>
        <v>225</v>
      </c>
      <c r="O218" s="196">
        <v>0</v>
      </c>
      <c r="P218" s="196">
        <v>0</v>
      </c>
      <c r="Q218" s="196">
        <v>0</v>
      </c>
      <c r="R218" s="196">
        <v>0</v>
      </c>
      <c r="S218" s="196">
        <v>0</v>
      </c>
      <c r="T218" s="197">
        <v>0</v>
      </c>
      <c r="U218" s="197">
        <v>0</v>
      </c>
      <c r="V218" s="197">
        <v>-225</v>
      </c>
      <c r="W218" s="198" t="e">
        <v>#DIV/0!</v>
      </c>
      <c r="X218" s="199"/>
      <c r="Y218" s="199"/>
      <c r="Z218" s="201"/>
      <c r="AA218" s="201"/>
    </row>
    <row r="219" spans="1:27">
      <c r="A219" s="29" t="s">
        <v>1200</v>
      </c>
      <c r="B219" s="31" t="s">
        <v>4</v>
      </c>
      <c r="C219" s="17" t="s">
        <v>311</v>
      </c>
      <c r="D219" s="24" t="s">
        <v>312</v>
      </c>
      <c r="E219" s="23"/>
      <c r="F219" s="19">
        <v>12340</v>
      </c>
      <c r="G219" s="21">
        <v>10150</v>
      </c>
      <c r="H219" s="21">
        <v>9935</v>
      </c>
      <c r="I219" s="213">
        <f>VLOOKUP(C219,'202310-202403出荷数total2403220951'!B:F,5,0)</f>
        <v>7434</v>
      </c>
      <c r="J219" s="203">
        <f>VLOOKUP(C219,'出荷数2307～2406total241008110618'!B:F,5,0)</f>
        <v>12788</v>
      </c>
      <c r="K219" s="214">
        <f>VLOOKUP(C219,'出荷数2407-2506total250730101950'!B:F,5,0)</f>
        <v>5703</v>
      </c>
      <c r="L219" s="203">
        <f>VLOOKUP(C:C,total251219111800!B:F,5,0)</f>
        <v>2980</v>
      </c>
      <c r="M219" s="8"/>
      <c r="N219" s="21">
        <f t="shared" si="3"/>
        <v>2980</v>
      </c>
      <c r="O219" s="44">
        <v>5694</v>
      </c>
      <c r="P219" s="44">
        <v>300</v>
      </c>
      <c r="Q219" s="44">
        <v>0</v>
      </c>
      <c r="R219" s="44">
        <v>0</v>
      </c>
      <c r="S219" s="44">
        <v>2400</v>
      </c>
      <c r="T219" s="45">
        <v>-2100</v>
      </c>
      <c r="U219" s="45">
        <v>3294</v>
      </c>
      <c r="V219" s="45">
        <v>314</v>
      </c>
      <c r="W219" s="41">
        <v>0.49716383049716384</v>
      </c>
      <c r="X219" s="46"/>
      <c r="Y219" s="46"/>
    </row>
    <row r="220" spans="1:27" ht="16.899999999999999" customHeight="1">
      <c r="A220" s="29" t="s">
        <v>1201</v>
      </c>
      <c r="B220" s="31" t="s">
        <v>4</v>
      </c>
      <c r="C220" s="17" t="s">
        <v>2897</v>
      </c>
      <c r="D220" s="24" t="s">
        <v>314</v>
      </c>
      <c r="E220" s="23"/>
      <c r="F220" s="19">
        <v>26335</v>
      </c>
      <c r="G220" s="21">
        <v>47559</v>
      </c>
      <c r="H220" s="21">
        <v>37707</v>
      </c>
      <c r="I220" s="213">
        <f>VLOOKUP(C220,'202310-202403出荷数total2403220951'!B:F,5,0)</f>
        <v>19173</v>
      </c>
      <c r="J220" s="203">
        <f>VLOOKUP(C220,'出荷数2307～2406total241008110618'!B:F,5,0)</f>
        <v>35560</v>
      </c>
      <c r="K220" s="214">
        <f>VLOOKUP(C220,'出荷数2407-2506total250730101950'!B:F,5,0)</f>
        <v>17847</v>
      </c>
      <c r="L220" s="203">
        <f>VLOOKUP(C:C,total251219111800!B:F,5,0)</f>
        <v>11400</v>
      </c>
      <c r="M220" s="8"/>
      <c r="N220" s="21">
        <f t="shared" si="3"/>
        <v>11400</v>
      </c>
      <c r="O220" s="44">
        <v>8986</v>
      </c>
      <c r="P220" s="44">
        <v>700</v>
      </c>
      <c r="Q220" s="44">
        <v>7000</v>
      </c>
      <c r="R220" s="44">
        <v>0</v>
      </c>
      <c r="S220" s="44">
        <v>1800</v>
      </c>
      <c r="T220" s="45">
        <v>-1100</v>
      </c>
      <c r="U220" s="45">
        <v>14186</v>
      </c>
      <c r="V220" s="45">
        <v>2786</v>
      </c>
      <c r="W220" s="41">
        <v>1.176956431963659</v>
      </c>
      <c r="X220" s="46"/>
      <c r="Y220" s="46"/>
    </row>
    <row r="221" spans="1:27">
      <c r="A221" s="29"/>
      <c r="B221" s="31" t="s">
        <v>4</v>
      </c>
      <c r="C221" s="17" t="s">
        <v>4199</v>
      </c>
      <c r="D221" s="24" t="s">
        <v>314</v>
      </c>
      <c r="E221" s="23"/>
      <c r="F221" s="19"/>
      <c r="G221" s="21"/>
      <c r="H221" s="21"/>
      <c r="I221" s="213" t="e">
        <f>VLOOKUP(C221,'202310-202403出荷数total2403220951'!B:F,5,0)</f>
        <v>#N/A</v>
      </c>
      <c r="J221" s="203" t="e">
        <f>VLOOKUP(C221,'出荷数2307～2406total241008110618'!B:F,5,0)</f>
        <v>#N/A</v>
      </c>
      <c r="K221" s="214" t="e">
        <f>VLOOKUP(C221,'出荷数2407-2506total250730101950'!B:F,5,0)</f>
        <v>#N/A</v>
      </c>
      <c r="L221" s="203">
        <f>VLOOKUP(C:C,total251219111800!B:F,5,0)</f>
        <v>11</v>
      </c>
      <c r="M221" s="8"/>
      <c r="N221" s="21">
        <f t="shared" si="3"/>
        <v>11</v>
      </c>
      <c r="O221" s="44">
        <v>3733</v>
      </c>
      <c r="P221" s="44">
        <v>0</v>
      </c>
      <c r="Q221" s="44">
        <v>0</v>
      </c>
      <c r="R221" s="44">
        <v>0</v>
      </c>
      <c r="S221" s="44">
        <v>0</v>
      </c>
      <c r="T221" s="45">
        <v>0</v>
      </c>
      <c r="U221" s="45">
        <v>3733</v>
      </c>
      <c r="V221" s="45">
        <v>3722</v>
      </c>
      <c r="W221" s="41">
        <v>2.9466916688990086E-3</v>
      </c>
      <c r="X221" s="46"/>
      <c r="Y221" s="46"/>
    </row>
    <row r="222" spans="1:27">
      <c r="A222" s="29"/>
      <c r="B222" s="31" t="s">
        <v>4</v>
      </c>
      <c r="C222" s="17" t="s">
        <v>4200</v>
      </c>
      <c r="D222" s="24" t="s">
        <v>314</v>
      </c>
      <c r="E222" s="23"/>
      <c r="F222" s="19"/>
      <c r="G222" s="21"/>
      <c r="H222" s="21"/>
      <c r="I222" s="213" t="e">
        <f>VLOOKUP(C222,'202310-202403出荷数total2403220951'!B:F,5,0)</f>
        <v>#N/A</v>
      </c>
      <c r="J222" s="203" t="e">
        <f>VLOOKUP(C222,'出荷数2307～2406total241008110618'!B:F,5,0)</f>
        <v>#N/A</v>
      </c>
      <c r="K222" s="214" t="e">
        <f>VLOOKUP(C222,'出荷数2407-2506total250730101950'!B:F,5,0)</f>
        <v>#N/A</v>
      </c>
      <c r="L222" s="203">
        <f>VLOOKUP(C:C,total251219111800!B:F,5,0)</f>
        <v>11</v>
      </c>
      <c r="M222" s="8"/>
      <c r="N222" s="21">
        <f t="shared" si="3"/>
        <v>11</v>
      </c>
      <c r="O222" s="44">
        <v>3899</v>
      </c>
      <c r="P222" s="44">
        <v>0</v>
      </c>
      <c r="Q222" s="44">
        <v>0</v>
      </c>
      <c r="R222" s="44">
        <v>0</v>
      </c>
      <c r="S222" s="44">
        <v>0</v>
      </c>
      <c r="T222" s="45">
        <v>0</v>
      </c>
      <c r="U222" s="45">
        <v>3899</v>
      </c>
      <c r="V222" s="45">
        <v>3888</v>
      </c>
      <c r="W222" s="41">
        <v>2.8212362144139523E-3</v>
      </c>
      <c r="X222" s="46"/>
      <c r="Y222" s="46"/>
    </row>
    <row r="223" spans="1:27" s="152" customFormat="1">
      <c r="A223" s="144" t="s">
        <v>1202</v>
      </c>
      <c r="B223" s="155" t="s">
        <v>4</v>
      </c>
      <c r="C223" s="153" t="s">
        <v>315</v>
      </c>
      <c r="D223" s="154" t="s">
        <v>316</v>
      </c>
      <c r="E223" s="153"/>
      <c r="F223" s="146">
        <v>907</v>
      </c>
      <c r="G223" s="148">
        <v>943</v>
      </c>
      <c r="H223" s="148">
        <v>489</v>
      </c>
      <c r="I223" s="148">
        <f>VLOOKUP(C223,'202310-202403出荷数total2403220951'!B:F,5,0)</f>
        <v>831</v>
      </c>
      <c r="J223" s="148">
        <f>VLOOKUP(C223,'出荷数2307～2406total241008110618'!B:F,5,0)</f>
        <v>833</v>
      </c>
      <c r="K223" s="214" t="e">
        <f>VLOOKUP(C223,'出荷数2407-2506total250730101950'!B:F,5,0)</f>
        <v>#N/A</v>
      </c>
      <c r="L223" s="203" t="e">
        <f>VLOOKUP(C:C,total251219111800!B:F,5,0)</f>
        <v>#N/A</v>
      </c>
      <c r="M223" s="8"/>
      <c r="N223" s="21" t="e">
        <f t="shared" si="3"/>
        <v>#N/A</v>
      </c>
      <c r="O223" s="148">
        <v>0</v>
      </c>
      <c r="P223" s="148">
        <v>0</v>
      </c>
      <c r="Q223" s="148">
        <v>0</v>
      </c>
      <c r="R223" s="148">
        <v>0</v>
      </c>
      <c r="S223" s="148">
        <v>0</v>
      </c>
      <c r="T223" s="149">
        <v>0</v>
      </c>
      <c r="U223" s="149">
        <v>0</v>
      </c>
      <c r="V223" s="149" t="e">
        <v>#N/A</v>
      </c>
      <c r="W223" s="150" t="e">
        <v>#N/A</v>
      </c>
      <c r="X223" s="151"/>
      <c r="Y223" s="151"/>
      <c r="Z223" s="191"/>
      <c r="AA223" s="191"/>
    </row>
    <row r="224" spans="1:27">
      <c r="A224" s="29" t="s">
        <v>1203</v>
      </c>
      <c r="B224" s="31" t="s">
        <v>4</v>
      </c>
      <c r="C224" s="17" t="s">
        <v>317</v>
      </c>
      <c r="D224" s="24" t="s">
        <v>318</v>
      </c>
      <c r="E224" s="23"/>
      <c r="F224" s="19">
        <v>12503</v>
      </c>
      <c r="G224" s="21">
        <v>14579</v>
      </c>
      <c r="H224" s="21">
        <v>13726</v>
      </c>
      <c r="I224" s="8">
        <f>VLOOKUP(C224,'202310-202403出荷数total2403220951'!B:F,5,0)</f>
        <v>6205</v>
      </c>
      <c r="J224" s="203">
        <f>VLOOKUP(C224,'出荷数2307～2406total241008110618'!B:F,5,0)</f>
        <v>11316</v>
      </c>
      <c r="K224" s="214">
        <f>VLOOKUP(C224,'出荷数2407-2506total250730101950'!B:F,5,0)</f>
        <v>8644</v>
      </c>
      <c r="L224" s="203">
        <f>VLOOKUP(C:C,total251219111800!B:F,5,0)</f>
        <v>4389</v>
      </c>
      <c r="M224" s="8"/>
      <c r="N224" s="21">
        <f t="shared" si="3"/>
        <v>4389</v>
      </c>
      <c r="O224" s="44">
        <v>6373</v>
      </c>
      <c r="P224" s="44">
        <v>0</v>
      </c>
      <c r="Q224" s="44">
        <v>0</v>
      </c>
      <c r="R224" s="44">
        <v>0</v>
      </c>
      <c r="S224" s="44">
        <v>194</v>
      </c>
      <c r="T224" s="45">
        <v>-194</v>
      </c>
      <c r="U224" s="45">
        <v>6179</v>
      </c>
      <c r="V224" s="45">
        <v>1790</v>
      </c>
      <c r="W224" s="41">
        <v>0.68868664679115021</v>
      </c>
      <c r="X224" s="46"/>
      <c r="Y224" s="46" t="s">
        <v>4433</v>
      </c>
    </row>
    <row r="225" spans="1:27" s="200" customFormat="1">
      <c r="A225" s="192"/>
      <c r="B225" s="212" t="s">
        <v>4</v>
      </c>
      <c r="C225" s="235" t="s">
        <v>3948</v>
      </c>
      <c r="D225" s="236" t="s">
        <v>318</v>
      </c>
      <c r="E225" s="235"/>
      <c r="F225" s="194"/>
      <c r="G225" s="196"/>
      <c r="H225" s="196"/>
      <c r="I225" s="196"/>
      <c r="J225" s="196"/>
      <c r="K225" s="214">
        <f>VLOOKUP(C225,'出荷数2407-2506total250730101950'!B:F,5,0)</f>
        <v>6000</v>
      </c>
      <c r="L225" s="203">
        <f>VLOOKUP(C:C,total251219111800!B:F,5,0)</f>
        <v>1500</v>
      </c>
      <c r="M225" s="8"/>
      <c r="N225" s="21">
        <f t="shared" si="3"/>
        <v>1500</v>
      </c>
      <c r="O225" s="196">
        <v>278</v>
      </c>
      <c r="P225" s="196">
        <v>0</v>
      </c>
      <c r="Q225" s="196">
        <v>0</v>
      </c>
      <c r="R225" s="196">
        <v>0</v>
      </c>
      <c r="S225" s="196">
        <v>0</v>
      </c>
      <c r="T225" s="197">
        <v>0</v>
      </c>
      <c r="U225" s="197">
        <v>278</v>
      </c>
      <c r="V225" s="197">
        <v>-1222</v>
      </c>
      <c r="W225" s="198">
        <v>5.3956834532374103</v>
      </c>
      <c r="X225" s="199"/>
      <c r="Y225" s="199"/>
      <c r="Z225" s="201"/>
      <c r="AA225" s="201"/>
    </row>
    <row r="226" spans="1:27">
      <c r="A226" s="29" t="s">
        <v>1204</v>
      </c>
      <c r="B226" s="31" t="s">
        <v>4</v>
      </c>
      <c r="C226" s="17" t="s">
        <v>319</v>
      </c>
      <c r="D226" s="24" t="s">
        <v>320</v>
      </c>
      <c r="E226" s="23"/>
      <c r="F226" s="19">
        <v>9898</v>
      </c>
      <c r="G226" s="21">
        <v>6601</v>
      </c>
      <c r="H226" s="21">
        <v>8834</v>
      </c>
      <c r="I226" s="8">
        <f>VLOOKUP(C226,'202310-202403出荷数total2403220951'!B:F,5,0)</f>
        <v>2819</v>
      </c>
      <c r="J226" s="203">
        <f>VLOOKUP(C226,'出荷数2307～2406total241008110618'!B:F,5,0)</f>
        <v>6287</v>
      </c>
      <c r="K226" s="214">
        <f>VLOOKUP(C226,'出荷数2407-2506total250730101950'!B:F,5,0)</f>
        <v>6687</v>
      </c>
      <c r="L226" s="203">
        <f>VLOOKUP(C:C,total251219111800!B:F,5,0)</f>
        <v>1798</v>
      </c>
      <c r="M226" s="8"/>
      <c r="N226" s="21">
        <f t="shared" si="3"/>
        <v>1798</v>
      </c>
      <c r="O226" s="44">
        <v>5891</v>
      </c>
      <c r="P226" s="44">
        <v>200</v>
      </c>
      <c r="Q226" s="44">
        <v>0</v>
      </c>
      <c r="R226" s="44">
        <v>0</v>
      </c>
      <c r="S226" s="44">
        <v>580</v>
      </c>
      <c r="T226" s="45">
        <v>-380</v>
      </c>
      <c r="U226" s="45">
        <v>5311</v>
      </c>
      <c r="V226" s="45">
        <v>3513</v>
      </c>
      <c r="W226" s="41">
        <v>0.29518962403546217</v>
      </c>
      <c r="X226" s="46"/>
      <c r="Y226" s="46"/>
    </row>
    <row r="227" spans="1:27">
      <c r="A227" s="29" t="s">
        <v>1205</v>
      </c>
      <c r="B227" s="31" t="s">
        <v>4</v>
      </c>
      <c r="C227" s="17" t="s">
        <v>321</v>
      </c>
      <c r="D227" s="24" t="s">
        <v>322</v>
      </c>
      <c r="E227" s="23"/>
      <c r="F227" s="19">
        <v>10228</v>
      </c>
      <c r="G227" s="21">
        <v>9171</v>
      </c>
      <c r="H227" s="21">
        <v>11029</v>
      </c>
      <c r="I227" s="8">
        <f>VLOOKUP(C227,'202310-202403出荷数total2403220951'!B:F,5,0)</f>
        <v>2992</v>
      </c>
      <c r="J227" s="203">
        <f>VLOOKUP(C227,'出荷数2307～2406total241008110618'!B:F,5,0)</f>
        <v>6316</v>
      </c>
      <c r="K227" s="214">
        <f>VLOOKUP(C227,'出荷数2407-2506total250730101950'!B:F,5,0)</f>
        <v>9066</v>
      </c>
      <c r="L227" s="203">
        <f>VLOOKUP(C:C,total251219111800!B:F,5,0)</f>
        <v>2495</v>
      </c>
      <c r="M227" s="8"/>
      <c r="N227" s="21">
        <f t="shared" si="3"/>
        <v>2495</v>
      </c>
      <c r="O227" s="44">
        <v>9437</v>
      </c>
      <c r="P227" s="44">
        <v>30</v>
      </c>
      <c r="Q227" s="44">
        <v>0</v>
      </c>
      <c r="R227" s="44">
        <v>0</v>
      </c>
      <c r="S227" s="44">
        <v>870</v>
      </c>
      <c r="T227" s="45">
        <v>-840</v>
      </c>
      <c r="U227" s="45">
        <v>8567</v>
      </c>
      <c r="V227" s="45">
        <v>6072</v>
      </c>
      <c r="W227" s="41">
        <v>0.263547058202176</v>
      </c>
      <c r="X227" s="46"/>
      <c r="Y227" s="46"/>
    </row>
    <row r="228" spans="1:27">
      <c r="A228" s="29" t="s">
        <v>1206</v>
      </c>
      <c r="B228" s="31" t="s">
        <v>4</v>
      </c>
      <c r="C228" s="6" t="s">
        <v>260</v>
      </c>
      <c r="D228" s="20" t="s">
        <v>261</v>
      </c>
      <c r="E228" s="19"/>
      <c r="F228" s="19">
        <v>573</v>
      </c>
      <c r="G228" s="21">
        <v>1775</v>
      </c>
      <c r="H228" s="21">
        <v>1468</v>
      </c>
      <c r="I228" s="8">
        <f>VLOOKUP(C228,'202310-202403出荷数total2403220951'!B:F,5,0)</f>
        <v>525</v>
      </c>
      <c r="J228" s="203">
        <f>VLOOKUP(C228,'出荷数2307～2406total241008110618'!B:F,5,0)</f>
        <v>1084</v>
      </c>
      <c r="K228" s="214">
        <f>VLOOKUP(C228,'出荷数2407-2506total250730101950'!B:F,5,0)</f>
        <v>2352</v>
      </c>
      <c r="L228" s="203">
        <f>VLOOKUP(C:C,total251219111800!B:F,5,0)</f>
        <v>679</v>
      </c>
      <c r="M228" s="8"/>
      <c r="N228" s="21">
        <f t="shared" si="3"/>
        <v>679</v>
      </c>
      <c r="O228" s="44">
        <v>3188</v>
      </c>
      <c r="P228" s="44">
        <v>0</v>
      </c>
      <c r="Q228" s="44">
        <v>0</v>
      </c>
      <c r="R228" s="44">
        <v>0</v>
      </c>
      <c r="S228" s="44">
        <v>0</v>
      </c>
      <c r="T228" s="45">
        <v>0</v>
      </c>
      <c r="U228" s="45">
        <v>3188</v>
      </c>
      <c r="V228" s="45">
        <v>2509</v>
      </c>
      <c r="W228" s="41">
        <v>0.21298619824341281</v>
      </c>
      <c r="X228" s="46"/>
      <c r="Y228" s="46"/>
    </row>
    <row r="229" spans="1:27" s="152" customFormat="1">
      <c r="A229" s="144" t="s">
        <v>1207</v>
      </c>
      <c r="B229" s="155" t="s">
        <v>4</v>
      </c>
      <c r="C229" s="153" t="s">
        <v>323</v>
      </c>
      <c r="D229" s="154" t="s">
        <v>324</v>
      </c>
      <c r="E229" s="153"/>
      <c r="F229" s="146">
        <v>4048</v>
      </c>
      <c r="G229" s="148">
        <v>1912</v>
      </c>
      <c r="H229" s="148">
        <v>2073</v>
      </c>
      <c r="I229" s="148">
        <f>VLOOKUP(C229,'202310-202403出荷数total2403220951'!B:F,5,0)</f>
        <v>1230</v>
      </c>
      <c r="J229" s="148">
        <f>VLOOKUP(C229,'出荷数2307～2406total241008110618'!B:F,5,0)</f>
        <v>1618</v>
      </c>
      <c r="K229" s="214">
        <f>VLOOKUP(C229,'出荷数2407-2506total250730101950'!B:F,5,0)</f>
        <v>1274</v>
      </c>
      <c r="L229" s="203" t="e">
        <f>VLOOKUP(C:C,total251219111800!B:F,5,0)</f>
        <v>#N/A</v>
      </c>
      <c r="M229" s="8"/>
      <c r="N229" s="21" t="e">
        <f t="shared" si="3"/>
        <v>#N/A</v>
      </c>
      <c r="O229" s="148">
        <v>0</v>
      </c>
      <c r="P229" s="148">
        <v>0</v>
      </c>
      <c r="Q229" s="148">
        <v>0</v>
      </c>
      <c r="R229" s="148">
        <v>0</v>
      </c>
      <c r="S229" s="148">
        <v>0</v>
      </c>
      <c r="T229" s="149">
        <v>0</v>
      </c>
      <c r="U229" s="149">
        <v>0</v>
      </c>
      <c r="V229" s="149" t="e">
        <v>#N/A</v>
      </c>
      <c r="W229" s="150" t="e">
        <v>#N/A</v>
      </c>
      <c r="X229" s="151"/>
      <c r="Y229" s="151"/>
      <c r="Z229" s="191"/>
      <c r="AA229" s="191"/>
    </row>
    <row r="230" spans="1:27" s="152" customFormat="1">
      <c r="A230" s="144" t="s">
        <v>1208</v>
      </c>
      <c r="B230" s="155" t="s">
        <v>4</v>
      </c>
      <c r="C230" s="153" t="s">
        <v>325</v>
      </c>
      <c r="D230" s="154" t="s">
        <v>326</v>
      </c>
      <c r="E230" s="153"/>
      <c r="F230" s="146">
        <v>1310</v>
      </c>
      <c r="G230" s="148">
        <v>1493</v>
      </c>
      <c r="H230" s="148">
        <v>1407</v>
      </c>
      <c r="I230" s="148">
        <f>VLOOKUP(C230,'202310-202403出荷数total2403220951'!B:F,5,0)</f>
        <v>699</v>
      </c>
      <c r="J230" s="148">
        <f>VLOOKUP(C230,'出荷数2307～2406total241008110618'!B:F,5,0)</f>
        <v>946</v>
      </c>
      <c r="K230" s="214">
        <f>VLOOKUP(C230,'出荷数2407-2506total250730101950'!B:F,5,0)</f>
        <v>567</v>
      </c>
      <c r="L230" s="203" t="e">
        <f>VLOOKUP(C:C,total251219111800!B:F,5,0)</f>
        <v>#N/A</v>
      </c>
      <c r="M230" s="8"/>
      <c r="N230" s="21" t="e">
        <f t="shared" si="3"/>
        <v>#N/A</v>
      </c>
      <c r="O230" s="148">
        <v>0</v>
      </c>
      <c r="P230" s="148">
        <v>0</v>
      </c>
      <c r="Q230" s="148">
        <v>0</v>
      </c>
      <c r="R230" s="148">
        <v>0</v>
      </c>
      <c r="S230" s="148">
        <v>0</v>
      </c>
      <c r="T230" s="149">
        <v>0</v>
      </c>
      <c r="U230" s="149">
        <v>0</v>
      </c>
      <c r="V230" s="149" t="e">
        <v>#N/A</v>
      </c>
      <c r="W230" s="150" t="e">
        <v>#N/A</v>
      </c>
      <c r="X230" s="151"/>
      <c r="Y230" s="151"/>
      <c r="Z230" s="191"/>
      <c r="AA230" s="191"/>
    </row>
    <row r="231" spans="1:27">
      <c r="A231" s="29" t="s">
        <v>1209</v>
      </c>
      <c r="B231" s="31" t="s">
        <v>4</v>
      </c>
      <c r="C231" s="6" t="s">
        <v>262</v>
      </c>
      <c r="D231" s="20" t="s">
        <v>263</v>
      </c>
      <c r="E231" s="19"/>
      <c r="F231" s="19">
        <v>1730</v>
      </c>
      <c r="G231" s="21">
        <v>1717</v>
      </c>
      <c r="H231" s="21">
        <v>1895</v>
      </c>
      <c r="I231" s="8">
        <f>VLOOKUP(C231,'202310-202403出荷数total2403220951'!B:F,5,0)</f>
        <v>573</v>
      </c>
      <c r="J231" s="203">
        <f>VLOOKUP(C231,'出荷数2307～2406total241008110618'!B:F,5,0)</f>
        <v>1029</v>
      </c>
      <c r="K231" s="214">
        <f>VLOOKUP(C231,'出荷数2407-2506total250730101950'!B:F,5,0)</f>
        <v>678</v>
      </c>
      <c r="L231" s="203">
        <f>VLOOKUP(C:C,total251219111800!B:F,5,0)</f>
        <v>321</v>
      </c>
      <c r="M231" s="8"/>
      <c r="N231" s="21">
        <f t="shared" si="3"/>
        <v>321</v>
      </c>
      <c r="O231" s="44">
        <v>2100</v>
      </c>
      <c r="P231" s="44">
        <v>0</v>
      </c>
      <c r="Q231" s="44">
        <v>0</v>
      </c>
      <c r="R231" s="44">
        <v>0</v>
      </c>
      <c r="S231" s="44">
        <v>0</v>
      </c>
      <c r="T231" s="45">
        <v>0</v>
      </c>
      <c r="U231" s="45">
        <v>2100</v>
      </c>
      <c r="V231" s="45">
        <v>1779</v>
      </c>
      <c r="W231" s="41">
        <v>0.15285714285714286</v>
      </c>
      <c r="X231" s="46"/>
      <c r="Y231" s="46"/>
    </row>
    <row r="232" spans="1:27">
      <c r="A232" s="29" t="s">
        <v>1210</v>
      </c>
      <c r="B232" s="31" t="s">
        <v>4</v>
      </c>
      <c r="C232" s="17" t="s">
        <v>327</v>
      </c>
      <c r="D232" s="24" t="s">
        <v>328</v>
      </c>
      <c r="E232" s="23"/>
      <c r="F232" s="19">
        <v>1710</v>
      </c>
      <c r="G232" s="21">
        <v>1333</v>
      </c>
      <c r="H232" s="21">
        <v>1404</v>
      </c>
      <c r="I232" s="8">
        <f>VLOOKUP(C232,'202310-202403出荷数total2403220951'!B:F,5,0)</f>
        <v>317</v>
      </c>
      <c r="J232" s="203">
        <f>VLOOKUP(C232,'出荷数2307～2406total241008110618'!B:F,5,0)</f>
        <v>490</v>
      </c>
      <c r="K232" s="214">
        <f>VLOOKUP(C232,'出荷数2407-2506total250730101950'!B:F,5,0)</f>
        <v>495</v>
      </c>
      <c r="L232" s="203">
        <f>VLOOKUP(C:C,total251219111800!B:F,5,0)</f>
        <v>423</v>
      </c>
      <c r="M232" s="8"/>
      <c r="N232" s="21">
        <f t="shared" si="3"/>
        <v>423</v>
      </c>
      <c r="O232" s="44">
        <v>1852</v>
      </c>
      <c r="P232" s="44">
        <v>0</v>
      </c>
      <c r="Q232" s="44">
        <v>0</v>
      </c>
      <c r="R232" s="44">
        <v>0</v>
      </c>
      <c r="S232" s="44">
        <v>0</v>
      </c>
      <c r="T232" s="45">
        <v>0</v>
      </c>
      <c r="U232" s="45">
        <v>1852</v>
      </c>
      <c r="V232" s="45">
        <v>1429</v>
      </c>
      <c r="W232" s="41">
        <v>0.22840172786177107</v>
      </c>
      <c r="X232" s="46"/>
      <c r="Y232" s="46"/>
    </row>
    <row r="233" spans="1:27" s="152" customFormat="1" ht="15.75">
      <c r="A233" s="144" t="s">
        <v>1211</v>
      </c>
      <c r="B233" s="155" t="s">
        <v>4</v>
      </c>
      <c r="C233" s="153" t="s">
        <v>264</v>
      </c>
      <c r="D233" s="154" t="s">
        <v>265</v>
      </c>
      <c r="E233" s="153"/>
      <c r="F233" s="146">
        <v>4845</v>
      </c>
      <c r="G233" s="148">
        <v>7700</v>
      </c>
      <c r="H233" s="148">
        <v>1951</v>
      </c>
      <c r="I233" s="148" t="e">
        <f>VLOOKUP(C233,'202310-202403出荷数total2403220951'!B:F,5,0)</f>
        <v>#N/A</v>
      </c>
      <c r="J233" s="148" t="e">
        <f>VLOOKUP(C233,'出荷数2307～2406total241008110618'!B:F,5,0)</f>
        <v>#N/A</v>
      </c>
      <c r="K233" s="214" t="e">
        <f>VLOOKUP(C233,'出荷数2407-2506total250730101950'!B:F,5,0)</f>
        <v>#N/A</v>
      </c>
      <c r="L233" s="203" t="e">
        <f>VLOOKUP(C:C,total251219111800!B:F,5,0)</f>
        <v>#N/A</v>
      </c>
      <c r="M233" s="8"/>
      <c r="N233" s="21" t="e">
        <f t="shared" si="3"/>
        <v>#N/A</v>
      </c>
      <c r="O233" s="148">
        <v>0</v>
      </c>
      <c r="P233" s="148">
        <v>0</v>
      </c>
      <c r="Q233" s="148">
        <v>0</v>
      </c>
      <c r="R233" s="148">
        <v>0</v>
      </c>
      <c r="S233" s="148">
        <v>0</v>
      </c>
      <c r="T233" s="149">
        <v>0</v>
      </c>
      <c r="U233" s="149">
        <v>0</v>
      </c>
      <c r="V233" s="149" t="e">
        <v>#N/A</v>
      </c>
      <c r="W233" s="150" t="e">
        <v>#N/A</v>
      </c>
      <c r="X233" s="151"/>
      <c r="Y233" s="151"/>
    </row>
    <row r="234" spans="1:27">
      <c r="A234" s="29" t="s">
        <v>1212</v>
      </c>
      <c r="B234" s="31" t="s">
        <v>4</v>
      </c>
      <c r="C234" s="17" t="s">
        <v>329</v>
      </c>
      <c r="D234" s="24" t="s">
        <v>330</v>
      </c>
      <c r="E234" s="23"/>
      <c r="F234" s="19">
        <v>11021</v>
      </c>
      <c r="G234" s="21">
        <v>6767</v>
      </c>
      <c r="H234" s="21">
        <v>4852</v>
      </c>
      <c r="I234" s="8">
        <f>VLOOKUP(C234,'202310-202403出荷数total2403220951'!B:F,5,0)</f>
        <v>2771</v>
      </c>
      <c r="J234" s="203">
        <f>VLOOKUP(C234,'出荷数2307～2406total241008110618'!B:F,5,0)</f>
        <v>4651</v>
      </c>
      <c r="K234" s="214">
        <f>VLOOKUP(C234,'出荷数2407-2506total250730101950'!B:F,5,0)</f>
        <v>5139</v>
      </c>
      <c r="L234" s="203">
        <f>VLOOKUP(C:C,total251219111800!B:F,5,0)</f>
        <v>2498</v>
      </c>
      <c r="M234" s="211">
        <v>3000</v>
      </c>
      <c r="N234" s="211">
        <v>3000</v>
      </c>
      <c r="O234" s="44">
        <v>5693</v>
      </c>
      <c r="P234" s="44">
        <v>1090</v>
      </c>
      <c r="Q234" s="44">
        <v>0</v>
      </c>
      <c r="R234" s="44">
        <v>0</v>
      </c>
      <c r="S234" s="44">
        <v>1090</v>
      </c>
      <c r="T234" s="45">
        <v>0</v>
      </c>
      <c r="U234" s="45">
        <v>4603</v>
      </c>
      <c r="V234" s="45">
        <v>1603</v>
      </c>
      <c r="W234" s="41">
        <v>0.44228217602830605</v>
      </c>
      <c r="X234" s="46"/>
      <c r="Y234" s="46"/>
    </row>
    <row r="235" spans="1:27" s="152" customFormat="1" ht="15.75">
      <c r="A235" s="144" t="s">
        <v>1213</v>
      </c>
      <c r="B235" s="155" t="s">
        <v>4</v>
      </c>
      <c r="C235" s="153" t="s">
        <v>331</v>
      </c>
      <c r="D235" s="154" t="s">
        <v>1309</v>
      </c>
      <c r="E235" s="153" t="s">
        <v>186</v>
      </c>
      <c r="F235" s="146">
        <v>1700</v>
      </c>
      <c r="G235" s="148">
        <v>294</v>
      </c>
      <c r="H235" s="148">
        <v>198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VLOOKUP(C:C,total251219111800!B:F,5,0)</f>
        <v>#N/A</v>
      </c>
      <c r="M235" s="8"/>
      <c r="N235" s="21" t="e">
        <f t="shared" si="3"/>
        <v>#N/A</v>
      </c>
      <c r="O235" s="148">
        <v>0</v>
      </c>
      <c r="P235" s="148">
        <v>0</v>
      </c>
      <c r="Q235" s="148">
        <v>0</v>
      </c>
      <c r="R235" s="148">
        <v>0</v>
      </c>
      <c r="S235" s="148">
        <v>0</v>
      </c>
      <c r="T235" s="149">
        <v>0</v>
      </c>
      <c r="U235" s="149">
        <v>0</v>
      </c>
      <c r="V235" s="149" t="e">
        <v>#N/A</v>
      </c>
      <c r="W235" s="150" t="e">
        <v>#N/A</v>
      </c>
      <c r="X235" s="151"/>
      <c r="Y235" s="151"/>
    </row>
    <row r="236" spans="1:27" s="152" customFormat="1">
      <c r="A236" s="144" t="s">
        <v>1214</v>
      </c>
      <c r="B236" s="155" t="s">
        <v>4</v>
      </c>
      <c r="C236" s="153" t="s">
        <v>266</v>
      </c>
      <c r="D236" s="154" t="s">
        <v>1266</v>
      </c>
      <c r="E236" s="153"/>
      <c r="F236" s="146">
        <v>2398</v>
      </c>
      <c r="G236" s="148">
        <v>1863</v>
      </c>
      <c r="H236" s="148">
        <v>1640</v>
      </c>
      <c r="I236" s="148">
        <f>VLOOKUP(C236,'202310-202403出荷数total2403220951'!B:F,5,0)</f>
        <v>720</v>
      </c>
      <c r="J236" s="148">
        <f>VLOOKUP(C236,'出荷数2307～2406total241008110618'!B:F,5,0)</f>
        <v>4600</v>
      </c>
      <c r="K236" s="214" t="e">
        <f>VLOOKUP(C236,'出荷数2407-2506total250730101950'!B:F,5,0)</f>
        <v>#N/A</v>
      </c>
      <c r="L236" s="203" t="e">
        <f>VLOOKUP(C:C,total251219111800!B:F,5,0)</f>
        <v>#N/A</v>
      </c>
      <c r="M236" s="8"/>
      <c r="N236" s="21" t="e">
        <f t="shared" si="3"/>
        <v>#N/A</v>
      </c>
      <c r="O236" s="148">
        <v>6</v>
      </c>
      <c r="P236" s="148">
        <v>0</v>
      </c>
      <c r="Q236" s="148">
        <v>0</v>
      </c>
      <c r="R236" s="148">
        <v>0</v>
      </c>
      <c r="S236" s="148">
        <v>0</v>
      </c>
      <c r="T236" s="149">
        <v>0</v>
      </c>
      <c r="U236" s="149">
        <v>6</v>
      </c>
      <c r="V236" s="149" t="e">
        <v>#N/A</v>
      </c>
      <c r="W236" s="150" t="e">
        <v>#N/A</v>
      </c>
      <c r="X236" s="151"/>
      <c r="Y236" s="151"/>
      <c r="Z236" s="191"/>
      <c r="AA236" s="191"/>
    </row>
    <row r="237" spans="1:27" s="152" customFormat="1">
      <c r="A237" s="144" t="s">
        <v>1215</v>
      </c>
      <c r="B237" s="155" t="s">
        <v>4</v>
      </c>
      <c r="C237" s="153" t="s">
        <v>267</v>
      </c>
      <c r="D237" s="154" t="s">
        <v>1265</v>
      </c>
      <c r="E237" s="153"/>
      <c r="F237" s="146">
        <v>5642</v>
      </c>
      <c r="G237" s="148">
        <v>200</v>
      </c>
      <c r="H237" s="148">
        <v>1430</v>
      </c>
      <c r="I237" s="148">
        <f>VLOOKUP(C237,'202310-202403出荷数total2403220951'!B:F,5,0)</f>
        <v>285</v>
      </c>
      <c r="J237" s="148">
        <f>VLOOKUP(C237,'出荷数2307～2406total241008110618'!B:F,5,0)</f>
        <v>287</v>
      </c>
      <c r="K237" s="214">
        <f>VLOOKUP(C237,'出荷数2407-2506total250730101950'!B:F,5,0)</f>
        <v>291</v>
      </c>
      <c r="L237" s="203">
        <f>VLOOKUP(C:C,total251219111800!B:F,5,0)</f>
        <v>228</v>
      </c>
      <c r="M237" s="8"/>
      <c r="N237" s="21">
        <f t="shared" si="3"/>
        <v>228</v>
      </c>
      <c r="O237" s="148">
        <v>1076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1076</v>
      </c>
      <c r="V237" s="149">
        <v>848</v>
      </c>
      <c r="W237" s="150">
        <v>0.21189591078066913</v>
      </c>
      <c r="X237" s="151"/>
      <c r="Y237" s="151"/>
      <c r="Z237" s="191"/>
      <c r="AA237" s="191"/>
    </row>
    <row r="238" spans="1:27" s="200" customFormat="1">
      <c r="A238" s="192" t="s">
        <v>1216</v>
      </c>
      <c r="B238" s="212" t="s">
        <v>4</v>
      </c>
      <c r="C238" s="235" t="s">
        <v>332</v>
      </c>
      <c r="D238" s="236" t="s">
        <v>333</v>
      </c>
      <c r="E238" s="235"/>
      <c r="F238" s="194">
        <v>428</v>
      </c>
      <c r="G238" s="196">
        <v>1103</v>
      </c>
      <c r="H238" s="196">
        <v>787</v>
      </c>
      <c r="I238" s="196">
        <f>VLOOKUP(C238,'202310-202403出荷数total2403220951'!B:F,5,0)</f>
        <v>481</v>
      </c>
      <c r="J238" s="196">
        <f>VLOOKUP(C238,'出荷数2307～2406total241008110618'!B:F,5,0)</f>
        <v>533</v>
      </c>
      <c r="K238" s="196">
        <f>VLOOKUP(C238,'出荷数2407-2506total250730101950'!B:F,5,0)</f>
        <v>617</v>
      </c>
      <c r="L238" s="196">
        <f>VLOOKUP(C:C,total251219111800!B:F,5,0)</f>
        <v>66</v>
      </c>
      <c r="M238" s="196"/>
      <c r="N238" s="196">
        <f t="shared" si="3"/>
        <v>66</v>
      </c>
      <c r="O238" s="196">
        <v>246</v>
      </c>
      <c r="P238" s="196">
        <v>0</v>
      </c>
      <c r="Q238" s="196">
        <v>0</v>
      </c>
      <c r="R238" s="196">
        <v>0</v>
      </c>
      <c r="S238" s="196">
        <v>0</v>
      </c>
      <c r="T238" s="197">
        <v>0</v>
      </c>
      <c r="U238" s="197">
        <v>246</v>
      </c>
      <c r="V238" s="197">
        <v>180</v>
      </c>
      <c r="W238" s="198">
        <v>0.26829268292682928</v>
      </c>
      <c r="X238" s="199"/>
      <c r="Y238" s="199"/>
      <c r="Z238" s="201"/>
      <c r="AA238" s="201"/>
    </row>
    <row r="239" spans="1:27" s="200" customFormat="1">
      <c r="A239" s="192" t="s">
        <v>1217</v>
      </c>
      <c r="B239" s="212" t="s">
        <v>4</v>
      </c>
      <c r="C239" s="235" t="s">
        <v>268</v>
      </c>
      <c r="D239" s="236" t="s">
        <v>4102</v>
      </c>
      <c r="E239" s="235"/>
      <c r="F239" s="194">
        <v>1178</v>
      </c>
      <c r="G239" s="196">
        <v>1650</v>
      </c>
      <c r="H239" s="196">
        <v>1270</v>
      </c>
      <c r="I239" s="196">
        <f>VLOOKUP(C239,'202310-202403出荷数total2403220951'!B:F,5,0)</f>
        <v>496</v>
      </c>
      <c r="J239" s="196">
        <f>VLOOKUP(C239,'出荷数2307～2406total241008110618'!B:F,5,0)</f>
        <v>962</v>
      </c>
      <c r="K239" s="214">
        <f>VLOOKUP(C239,'出荷数2407-2506total250730101950'!B:F,5,0)</f>
        <v>596</v>
      </c>
      <c r="L239" s="203">
        <f>VLOOKUP(C:C,total251219111800!B:F,5,0)</f>
        <v>103</v>
      </c>
      <c r="M239" s="8"/>
      <c r="N239" s="21">
        <f t="shared" si="3"/>
        <v>103</v>
      </c>
      <c r="O239" s="196">
        <v>9</v>
      </c>
      <c r="P239" s="196">
        <v>0</v>
      </c>
      <c r="Q239" s="196">
        <v>0</v>
      </c>
      <c r="R239" s="196">
        <v>0</v>
      </c>
      <c r="S239" s="196">
        <v>0</v>
      </c>
      <c r="T239" s="197">
        <v>0</v>
      </c>
      <c r="U239" s="197">
        <v>9</v>
      </c>
      <c r="V239" s="197">
        <v>-94</v>
      </c>
      <c r="W239" s="198">
        <v>11.444444444444445</v>
      </c>
      <c r="X239" s="199"/>
      <c r="Y239" s="199"/>
      <c r="Z239" s="201"/>
      <c r="AA239" s="201"/>
    </row>
    <row r="240" spans="1:27">
      <c r="A240" s="29" t="s">
        <v>1218</v>
      </c>
      <c r="B240" s="31" t="s">
        <v>4</v>
      </c>
      <c r="C240" s="17" t="s">
        <v>270</v>
      </c>
      <c r="D240" s="24" t="s">
        <v>271</v>
      </c>
      <c r="E240" s="23"/>
      <c r="F240" s="19">
        <v>3399</v>
      </c>
      <c r="G240" s="21">
        <v>3090</v>
      </c>
      <c r="H240" s="21">
        <v>3886</v>
      </c>
      <c r="I240" s="8">
        <f>VLOOKUP(C240,'202310-202403出荷数total2403220951'!B:F,5,0)</f>
        <v>1077</v>
      </c>
      <c r="J240" s="203">
        <f>VLOOKUP(C240,'出荷数2307～2406total241008110618'!B:F,5,0)</f>
        <v>1997</v>
      </c>
      <c r="K240" s="214">
        <f>VLOOKUP(C240,'出荷数2407-2506total250730101950'!B:F,5,0)</f>
        <v>1751</v>
      </c>
      <c r="L240" s="203">
        <f>VLOOKUP(C:C,total251219111800!B:F,5,0)</f>
        <v>495</v>
      </c>
      <c r="M240" s="8"/>
      <c r="N240" s="21">
        <f t="shared" si="3"/>
        <v>495</v>
      </c>
      <c r="O240" s="44">
        <v>1691</v>
      </c>
      <c r="P240" s="44">
        <v>0</v>
      </c>
      <c r="Q240" s="44">
        <v>0</v>
      </c>
      <c r="R240" s="44">
        <v>0</v>
      </c>
      <c r="S240" s="44">
        <v>0</v>
      </c>
      <c r="T240" s="45">
        <v>0</v>
      </c>
      <c r="U240" s="45">
        <v>1691</v>
      </c>
      <c r="V240" s="45">
        <v>1196</v>
      </c>
      <c r="W240" s="41">
        <v>0.29272619751626255</v>
      </c>
      <c r="X240" s="46"/>
      <c r="Y240" s="46"/>
    </row>
    <row r="241" spans="1:27" s="152" customFormat="1" ht="15.75">
      <c r="A241" s="144" t="s">
        <v>1219</v>
      </c>
      <c r="B241" s="155" t="s">
        <v>4</v>
      </c>
      <c r="C241" s="153" t="s">
        <v>713</v>
      </c>
      <c r="D241" s="154" t="s">
        <v>1310</v>
      </c>
      <c r="E241" s="153"/>
      <c r="F241" s="146" t="e">
        <f>VLOOKUP(C241,#REF!,17,0 )</f>
        <v>#REF!</v>
      </c>
      <c r="G241" s="148">
        <v>18471</v>
      </c>
      <c r="H241" s="148">
        <v>11873</v>
      </c>
      <c r="I241" s="148">
        <f>VLOOKUP(C241,'202310-202403出荷数total2403220951'!B:F,5,0)</f>
        <v>21</v>
      </c>
      <c r="J241" s="148">
        <f>VLOOKUP(C241,'出荷数2307～2406total241008110618'!B:F,5,0)</f>
        <v>179</v>
      </c>
      <c r="K241" s="214">
        <f>VLOOKUP(C241,'出荷数2407-2506total250730101950'!B:F,5,0)</f>
        <v>20</v>
      </c>
      <c r="L241" s="203" t="e">
        <f>VLOOKUP(C:C,total251219111800!B:F,5,0)</f>
        <v>#N/A</v>
      </c>
      <c r="M241" s="8"/>
      <c r="N241" s="21" t="e">
        <f t="shared" si="3"/>
        <v>#N/A</v>
      </c>
      <c r="O241" s="148">
        <v>0</v>
      </c>
      <c r="P241" s="148">
        <v>0</v>
      </c>
      <c r="Q241" s="148">
        <v>0</v>
      </c>
      <c r="R241" s="148">
        <v>0</v>
      </c>
      <c r="S241" s="148">
        <v>0</v>
      </c>
      <c r="T241" s="149">
        <v>0</v>
      </c>
      <c r="U241" s="149">
        <v>0</v>
      </c>
      <c r="V241" s="149" t="e">
        <v>#N/A</v>
      </c>
      <c r="W241" s="150" t="e">
        <v>#N/A</v>
      </c>
      <c r="X241" s="151"/>
      <c r="Y241" s="151"/>
    </row>
    <row r="242" spans="1:27">
      <c r="A242" s="29" t="s">
        <v>1220</v>
      </c>
      <c r="B242" s="31" t="s">
        <v>4</v>
      </c>
      <c r="C242" s="17" t="s">
        <v>273</v>
      </c>
      <c r="D242" s="24" t="s">
        <v>274</v>
      </c>
      <c r="E242" s="23"/>
      <c r="F242" s="19">
        <v>1919</v>
      </c>
      <c r="G242" s="21">
        <v>2904</v>
      </c>
      <c r="H242" s="21">
        <v>2412</v>
      </c>
      <c r="I242" s="8">
        <f>VLOOKUP(C242,'202310-202403出荷数total2403220951'!B:F,5,0)</f>
        <v>850</v>
      </c>
      <c r="J242" s="203">
        <f>VLOOKUP(C242,'出荷数2307～2406total241008110618'!B:F,5,0)</f>
        <v>2028</v>
      </c>
      <c r="K242" s="214">
        <f>VLOOKUP(C242,'出荷数2407-2506total250730101950'!B:F,5,0)</f>
        <v>1107</v>
      </c>
      <c r="L242" s="203">
        <f>VLOOKUP(C:C,total251219111800!B:F,5,0)</f>
        <v>311</v>
      </c>
      <c r="M242" s="8"/>
      <c r="N242" s="21">
        <f t="shared" si="3"/>
        <v>311</v>
      </c>
      <c r="O242" s="44">
        <v>3164</v>
      </c>
      <c r="P242" s="44">
        <v>0</v>
      </c>
      <c r="Q242" s="44">
        <v>0</v>
      </c>
      <c r="R242" s="44">
        <v>0</v>
      </c>
      <c r="S242" s="44">
        <v>0</v>
      </c>
      <c r="T242" s="45">
        <v>0</v>
      </c>
      <c r="U242" s="45">
        <v>3164</v>
      </c>
      <c r="V242" s="45">
        <v>2853</v>
      </c>
      <c r="W242" s="41">
        <v>9.8293299620733243E-2</v>
      </c>
      <c r="X242" s="46"/>
      <c r="Y242" s="46"/>
    </row>
    <row r="243" spans="1:27">
      <c r="A243" s="29" t="s">
        <v>1221</v>
      </c>
      <c r="B243" s="31" t="s">
        <v>4</v>
      </c>
      <c r="C243" s="17" t="s">
        <v>709</v>
      </c>
      <c r="D243" s="24" t="s">
        <v>717</v>
      </c>
      <c r="E243" s="23"/>
      <c r="F243" s="19">
        <v>0</v>
      </c>
      <c r="G243" s="21">
        <v>0</v>
      </c>
      <c r="H243" s="21">
        <v>8393</v>
      </c>
      <c r="I243" s="8">
        <f>VLOOKUP(C243,'202310-202403出荷数total2403220951'!B:F,5,0)</f>
        <v>7931</v>
      </c>
      <c r="J243" s="203">
        <f>VLOOKUP(C243,'出荷数2307～2406total241008110618'!B:F,5,0)</f>
        <v>17588</v>
      </c>
      <c r="K243" s="214">
        <f>VLOOKUP(C243,'出荷数2407-2506total250730101950'!B:F,5,0)</f>
        <v>16987</v>
      </c>
      <c r="L243" s="203">
        <f>VLOOKUP(C:C,total251219111800!B:F,5,0)</f>
        <v>9414</v>
      </c>
      <c r="M243" s="211">
        <v>12000</v>
      </c>
      <c r="N243" s="211">
        <v>12000</v>
      </c>
      <c r="O243" s="44">
        <v>11406</v>
      </c>
      <c r="P243" s="44">
        <v>100</v>
      </c>
      <c r="Q243" s="44">
        <v>5000</v>
      </c>
      <c r="R243" s="44">
        <v>0</v>
      </c>
      <c r="S243" s="44">
        <v>100</v>
      </c>
      <c r="T243" s="45">
        <v>0</v>
      </c>
      <c r="U243" s="45">
        <v>16306</v>
      </c>
      <c r="V243" s="45">
        <v>4306</v>
      </c>
      <c r="W243" s="41">
        <v>1.0429341213280028</v>
      </c>
      <c r="X243" s="46"/>
      <c r="Y243" s="46"/>
    </row>
    <row r="244" spans="1:27">
      <c r="A244" s="29"/>
      <c r="B244" s="31" t="s">
        <v>4</v>
      </c>
      <c r="C244" s="17" t="s">
        <v>4100</v>
      </c>
      <c r="D244" s="24" t="s">
        <v>4427</v>
      </c>
      <c r="E244" s="23"/>
      <c r="F244" s="19"/>
      <c r="G244" s="21"/>
      <c r="H244" s="21"/>
      <c r="I244" s="8" t="e">
        <f>VLOOKUP(C244,'202310-202403出荷数total2403220951'!B:F,5,0)</f>
        <v>#N/A</v>
      </c>
      <c r="J244" s="203" t="e">
        <f>VLOOKUP(C244,'出荷数2307～2406total241008110618'!B:F,5,0)</f>
        <v>#N/A</v>
      </c>
      <c r="K244" s="214" t="e">
        <f>VLOOKUP(C244,'出荷数2407-2506total250730101950'!B:F,5,0)</f>
        <v>#N/A</v>
      </c>
      <c r="L244" s="203" t="e">
        <f>VLOOKUP(C:C,total251219111800!B:F,5,0)</f>
        <v>#N/A</v>
      </c>
      <c r="M244" s="8"/>
      <c r="N244" s="211">
        <v>1500</v>
      </c>
      <c r="O244" s="44">
        <v>2923</v>
      </c>
      <c r="P244" s="44">
        <v>0</v>
      </c>
      <c r="Q244" s="44">
        <v>0</v>
      </c>
      <c r="R244" s="44">
        <v>0</v>
      </c>
      <c r="S244" s="44">
        <v>0</v>
      </c>
      <c r="T244" s="45">
        <v>0</v>
      </c>
      <c r="U244" s="45">
        <v>2923</v>
      </c>
      <c r="V244" s="45">
        <v>1423</v>
      </c>
      <c r="W244" s="41">
        <v>0.51317139924734867</v>
      </c>
      <c r="X244" s="46"/>
      <c r="Y244" s="46"/>
    </row>
    <row r="245" spans="1:27" s="231" customFormat="1">
      <c r="A245" s="223" t="s">
        <v>1222</v>
      </c>
      <c r="B245" s="254" t="s">
        <v>4</v>
      </c>
      <c r="C245" s="255" t="s">
        <v>275</v>
      </c>
      <c r="D245" s="256" t="s">
        <v>276</v>
      </c>
      <c r="E245" s="255"/>
      <c r="F245" s="225">
        <v>2255</v>
      </c>
      <c r="G245" s="227">
        <v>2545</v>
      </c>
      <c r="H245" s="227">
        <v>2670</v>
      </c>
      <c r="I245" s="227">
        <f>VLOOKUP(C245,'202310-202403出荷数total2403220951'!B:F,5,0)</f>
        <v>879</v>
      </c>
      <c r="J245" s="227">
        <f>VLOOKUP(C245,'出荷数2307～2406total241008110618'!B:F,5,0)</f>
        <v>2296</v>
      </c>
      <c r="K245" s="214">
        <f>VLOOKUP(C245,'出荷数2407-2506total250730101950'!B:F,5,0)</f>
        <v>457</v>
      </c>
      <c r="L245" s="203" t="e">
        <f>VLOOKUP(C:C,total251219111800!B:F,5,0)</f>
        <v>#N/A</v>
      </c>
      <c r="M245" s="8"/>
      <c r="N245" s="21" t="e">
        <f t="shared" si="3"/>
        <v>#N/A</v>
      </c>
      <c r="O245" s="227">
        <v>0</v>
      </c>
      <c r="P245" s="227">
        <v>0</v>
      </c>
      <c r="Q245" s="227">
        <v>0</v>
      </c>
      <c r="R245" s="227">
        <v>0</v>
      </c>
      <c r="S245" s="227">
        <v>0</v>
      </c>
      <c r="T245" s="228">
        <v>0</v>
      </c>
      <c r="U245" s="228">
        <v>0</v>
      </c>
      <c r="V245" s="228" t="e">
        <v>#N/A</v>
      </c>
      <c r="W245" s="229" t="e">
        <v>#N/A</v>
      </c>
      <c r="X245" s="230"/>
      <c r="Y245" s="230"/>
      <c r="Z245" s="232"/>
      <c r="AA245" s="232"/>
    </row>
    <row r="246" spans="1:27">
      <c r="A246" s="29"/>
      <c r="B246" s="31" t="s">
        <v>4</v>
      </c>
      <c r="C246" s="17" t="s">
        <v>3793</v>
      </c>
      <c r="D246" s="24" t="s">
        <v>276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>
        <f>VLOOKUP(C246,'出荷数2407-2506total250730101950'!B:F,5,0)</f>
        <v>1929</v>
      </c>
      <c r="L246" s="203">
        <f>VLOOKUP(C:C,total251219111800!B:F,5,0)</f>
        <v>829</v>
      </c>
      <c r="M246" s="211">
        <v>2000</v>
      </c>
      <c r="N246" s="211">
        <v>2000</v>
      </c>
      <c r="O246" s="44">
        <v>5736</v>
      </c>
      <c r="P246" s="44">
        <v>0</v>
      </c>
      <c r="Q246" s="44">
        <v>0</v>
      </c>
      <c r="R246" s="44">
        <v>0</v>
      </c>
      <c r="S246" s="44">
        <v>0</v>
      </c>
      <c r="T246" s="45">
        <v>0</v>
      </c>
      <c r="U246" s="45">
        <v>5736</v>
      </c>
      <c r="V246" s="45">
        <v>3736</v>
      </c>
      <c r="W246" s="41">
        <v>0.34867503486750351</v>
      </c>
      <c r="X246" s="46"/>
      <c r="Y246" s="46"/>
    </row>
    <row r="247" spans="1:27">
      <c r="A247" s="29" t="s">
        <v>1223</v>
      </c>
      <c r="B247" s="31" t="s">
        <v>4</v>
      </c>
      <c r="C247" s="6" t="s">
        <v>277</v>
      </c>
      <c r="D247" s="20" t="s">
        <v>278</v>
      </c>
      <c r="E247" s="19"/>
      <c r="F247" s="19">
        <v>1568</v>
      </c>
      <c r="G247" s="21">
        <v>1942</v>
      </c>
      <c r="H247" s="21">
        <v>1574</v>
      </c>
      <c r="I247" s="8">
        <f>VLOOKUP(C247,'202310-202403出荷数total2403220951'!B:F,5,0)</f>
        <v>294</v>
      </c>
      <c r="J247" s="203">
        <f>VLOOKUP(C247,'出荷数2307～2406total241008110618'!B:F,5,0)</f>
        <v>1143</v>
      </c>
      <c r="K247" s="214">
        <f>VLOOKUP(C247,'出荷数2407-2506total250730101950'!B:F,5,0)</f>
        <v>179</v>
      </c>
      <c r="L247" s="203">
        <f>VLOOKUP(C:C,total251219111800!B:F,5,0)</f>
        <v>62</v>
      </c>
      <c r="M247" s="8"/>
      <c r="N247" s="21">
        <f t="shared" si="3"/>
        <v>62</v>
      </c>
      <c r="O247" s="44">
        <v>1084</v>
      </c>
      <c r="P247" s="44">
        <v>0</v>
      </c>
      <c r="Q247" s="44">
        <v>0</v>
      </c>
      <c r="R247" s="44">
        <v>0</v>
      </c>
      <c r="S247" s="44">
        <v>0</v>
      </c>
      <c r="T247" s="45">
        <v>0</v>
      </c>
      <c r="U247" s="45">
        <v>1084</v>
      </c>
      <c r="V247" s="45">
        <v>1022</v>
      </c>
      <c r="W247" s="41">
        <v>5.719557195571956E-2</v>
      </c>
      <c r="X247" s="46"/>
      <c r="Y247" s="46"/>
    </row>
    <row r="248" spans="1:27">
      <c r="A248" s="29" t="s">
        <v>1225</v>
      </c>
      <c r="B248" s="31" t="s">
        <v>4</v>
      </c>
      <c r="C248" s="17" t="s">
        <v>334</v>
      </c>
      <c r="D248" s="24" t="s">
        <v>335</v>
      </c>
      <c r="E248" s="23"/>
      <c r="F248" s="19">
        <v>3321</v>
      </c>
      <c r="G248" s="21">
        <v>3161</v>
      </c>
      <c r="H248" s="21">
        <v>2352</v>
      </c>
      <c r="I248" s="8">
        <f>VLOOKUP(C248,'202310-202403出荷数total2403220951'!B:F,5,0)</f>
        <v>1294</v>
      </c>
      <c r="J248" s="203">
        <f>VLOOKUP(C248,'出荷数2307～2406total241008110618'!B:F,5,0)</f>
        <v>2368</v>
      </c>
      <c r="K248" s="214">
        <f>VLOOKUP(C248,'出荷数2407-2506total250730101950'!B:F,5,0)</f>
        <v>559</v>
      </c>
      <c r="L248" s="203">
        <f>VLOOKUP(C:C,total251219111800!B:F,5,0)</f>
        <v>424</v>
      </c>
      <c r="M248" s="8"/>
      <c r="N248" s="21">
        <f t="shared" si="3"/>
        <v>424</v>
      </c>
      <c r="O248" s="44">
        <v>3353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3353</v>
      </c>
      <c r="V248" s="45">
        <v>2929</v>
      </c>
      <c r="W248" s="41">
        <v>0.12645392186101997</v>
      </c>
      <c r="X248" s="46"/>
      <c r="Y248" s="46"/>
    </row>
    <row r="249" spans="1:27">
      <c r="A249" s="29" t="s">
        <v>1267</v>
      </c>
      <c r="B249" s="31" t="s">
        <v>4</v>
      </c>
      <c r="C249" s="17" t="s">
        <v>281</v>
      </c>
      <c r="D249" s="24" t="s">
        <v>282</v>
      </c>
      <c r="E249" s="23"/>
      <c r="F249" s="19">
        <v>1190</v>
      </c>
      <c r="G249" s="21">
        <v>257</v>
      </c>
      <c r="H249" s="21">
        <v>20</v>
      </c>
      <c r="I249" s="8">
        <f>VLOOKUP(C249,'202310-202403出荷数total2403220951'!B:F,5,0)</f>
        <v>6</v>
      </c>
      <c r="J249" s="203">
        <f>VLOOKUP(C249,'出荷数2307～2406total241008110618'!B:F,5,0)</f>
        <v>913</v>
      </c>
      <c r="K249" s="214">
        <f>VLOOKUP(C249,'出荷数2407-2506total250730101950'!B:F,5,0)</f>
        <v>38</v>
      </c>
      <c r="L249" s="203">
        <f>VLOOKUP(C:C,total251219111800!B:F,5,0)</f>
        <v>17</v>
      </c>
      <c r="M249" s="8"/>
      <c r="N249" s="21">
        <f t="shared" si="3"/>
        <v>17</v>
      </c>
      <c r="O249" s="44">
        <v>3033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3033</v>
      </c>
      <c r="V249" s="45">
        <v>3016</v>
      </c>
      <c r="W249" s="41">
        <v>5.6050115397296403E-3</v>
      </c>
      <c r="X249" s="46"/>
      <c r="Y249" s="46"/>
    </row>
    <row r="250" spans="1:27">
      <c r="A250" s="29" t="s">
        <v>1268</v>
      </c>
      <c r="B250" s="31" t="s">
        <v>4</v>
      </c>
      <c r="C250" s="17" t="s">
        <v>283</v>
      </c>
      <c r="D250" s="24" t="s">
        <v>284</v>
      </c>
      <c r="E250" s="23" t="s">
        <v>285</v>
      </c>
      <c r="F250" s="19"/>
      <c r="G250" s="21">
        <v>15</v>
      </c>
      <c r="H250" s="21">
        <v>63</v>
      </c>
      <c r="I250" s="8">
        <f>VLOOKUP(C250,'202310-202403出荷数total2403220951'!B:F,5,0)</f>
        <v>9</v>
      </c>
      <c r="J250" s="203">
        <f>VLOOKUP(C250,'出荷数2307～2406total241008110618'!B:F,5,0)</f>
        <v>60</v>
      </c>
      <c r="K250" s="214">
        <f>VLOOKUP(C250,'出荷数2407-2506total250730101950'!B:F,5,0)</f>
        <v>532</v>
      </c>
      <c r="L250" s="203">
        <f>VLOOKUP(C:C,total251219111800!B:F,5,0)</f>
        <v>3</v>
      </c>
      <c r="M250" s="8"/>
      <c r="N250" s="21">
        <f t="shared" si="3"/>
        <v>3</v>
      </c>
      <c r="O250" s="44">
        <v>2144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2144</v>
      </c>
      <c r="V250" s="45">
        <v>2141</v>
      </c>
      <c r="W250" s="41">
        <v>1.3992537313432835E-3</v>
      </c>
      <c r="X250" s="46"/>
      <c r="Y250" s="46"/>
    </row>
    <row r="251" spans="1:27">
      <c r="A251" s="29" t="s">
        <v>1269</v>
      </c>
      <c r="B251" s="31" t="s">
        <v>4</v>
      </c>
      <c r="C251" s="17" t="s">
        <v>286</v>
      </c>
      <c r="D251" s="24" t="s">
        <v>284</v>
      </c>
      <c r="E251" s="23" t="s">
        <v>287</v>
      </c>
      <c r="F251" s="19"/>
      <c r="G251" s="21">
        <v>13</v>
      </c>
      <c r="H251" s="21">
        <v>1763</v>
      </c>
      <c r="I251" s="8">
        <f>VLOOKUP(C251,'202310-202403出荷数total2403220951'!B:F,5,0)</f>
        <v>1037</v>
      </c>
      <c r="J251" s="203">
        <f>VLOOKUP(C251,'出荷数2307～2406total241008110618'!B:F,5,0)</f>
        <v>1632</v>
      </c>
      <c r="K251" s="214">
        <f>VLOOKUP(C251,'出荷数2407-2506total250730101950'!B:F,5,0)</f>
        <v>3459</v>
      </c>
      <c r="L251" s="203">
        <f>VLOOKUP(C:C,total251219111800!B:F,5,0)</f>
        <v>850</v>
      </c>
      <c r="M251" s="211">
        <v>1000</v>
      </c>
      <c r="N251" s="211">
        <v>1000</v>
      </c>
      <c r="O251" s="44">
        <v>5179</v>
      </c>
      <c r="P251" s="44">
        <v>6510</v>
      </c>
      <c r="Q251" s="44">
        <v>0</v>
      </c>
      <c r="R251" s="44">
        <v>0</v>
      </c>
      <c r="S251" s="44">
        <v>3250</v>
      </c>
      <c r="T251" s="45">
        <v>3260</v>
      </c>
      <c r="U251" s="45">
        <v>1929</v>
      </c>
      <c r="V251" s="45">
        <v>929</v>
      </c>
      <c r="W251" s="41">
        <v>8.5550517580631369E-2</v>
      </c>
      <c r="X251" s="46"/>
      <c r="Y251" s="46"/>
    </row>
    <row r="252" spans="1:27">
      <c r="A252" s="29" t="s">
        <v>1270</v>
      </c>
      <c r="B252" s="31" t="s">
        <v>4</v>
      </c>
      <c r="C252" s="6" t="s">
        <v>336</v>
      </c>
      <c r="D252" s="20" t="s">
        <v>337</v>
      </c>
      <c r="E252" s="19"/>
      <c r="F252" s="19">
        <v>14890</v>
      </c>
      <c r="G252" s="21">
        <v>8789</v>
      </c>
      <c r="H252" s="21">
        <v>7412</v>
      </c>
      <c r="I252" s="8">
        <f>VLOOKUP(C252,'202310-202403出荷数total2403220951'!B:F,5,0)</f>
        <v>2096</v>
      </c>
      <c r="J252" s="203">
        <f>VLOOKUP(C252,'出荷数2307～2406total241008110618'!B:F,5,0)</f>
        <v>4099</v>
      </c>
      <c r="K252" s="214">
        <f>VLOOKUP(C252,'出荷数2407-2506total250730101950'!B:F,5,0)</f>
        <v>5341</v>
      </c>
      <c r="L252" s="203">
        <f>VLOOKUP(C:C,total251219111800!B:F,5,0)</f>
        <v>2042</v>
      </c>
      <c r="M252" s="8"/>
      <c r="N252" s="21">
        <f t="shared" si="3"/>
        <v>2042</v>
      </c>
      <c r="O252" s="44">
        <v>4018</v>
      </c>
      <c r="P252" s="44">
        <v>0</v>
      </c>
      <c r="Q252" s="44">
        <v>0</v>
      </c>
      <c r="R252" s="44">
        <v>0</v>
      </c>
      <c r="S252" s="44">
        <v>0</v>
      </c>
      <c r="T252" s="45">
        <v>0</v>
      </c>
      <c r="U252" s="45">
        <v>4018</v>
      </c>
      <c r="V252" s="45">
        <v>1976</v>
      </c>
      <c r="W252" s="41">
        <v>0.50821304131408662</v>
      </c>
      <c r="X252" s="46"/>
      <c r="Y252" s="46"/>
    </row>
    <row r="253" spans="1:27">
      <c r="A253" s="29" t="s">
        <v>1281</v>
      </c>
      <c r="B253" s="31" t="s">
        <v>4</v>
      </c>
      <c r="C253" s="6" t="s">
        <v>288</v>
      </c>
      <c r="D253" s="20" t="s">
        <v>289</v>
      </c>
      <c r="E253" s="19"/>
      <c r="F253" s="19">
        <v>804</v>
      </c>
      <c r="G253" s="21">
        <v>1002</v>
      </c>
      <c r="H253" s="21">
        <v>420</v>
      </c>
      <c r="I253" s="8">
        <f>VLOOKUP(C253,'202310-202403出荷数total2403220951'!B:F,5,0)</f>
        <v>202</v>
      </c>
      <c r="J253" s="203">
        <f>VLOOKUP(C253,'出荷数2307～2406total241008110618'!B:F,5,0)</f>
        <v>535</v>
      </c>
      <c r="K253" s="214">
        <f>VLOOKUP(C253,'出荷数2407-2506total250730101950'!B:F,5,0)</f>
        <v>533</v>
      </c>
      <c r="L253" s="203">
        <f>VLOOKUP(C:C,total251219111800!B:F,5,0)</f>
        <v>225</v>
      </c>
      <c r="M253" s="8"/>
      <c r="N253" s="21">
        <f t="shared" si="3"/>
        <v>225</v>
      </c>
      <c r="O253" s="44">
        <v>4555</v>
      </c>
      <c r="P253" s="44">
        <v>1000</v>
      </c>
      <c r="Q253" s="44">
        <v>0</v>
      </c>
      <c r="R253" s="44">
        <v>0</v>
      </c>
      <c r="S253" s="44">
        <v>1000</v>
      </c>
      <c r="T253" s="45">
        <v>0</v>
      </c>
      <c r="U253" s="45">
        <v>3555</v>
      </c>
      <c r="V253" s="45">
        <v>3330</v>
      </c>
      <c r="W253" s="41">
        <v>4.0504050405040501E-2</v>
      </c>
      <c r="X253" s="46"/>
      <c r="Y253" s="46"/>
    </row>
    <row r="254" spans="1:27">
      <c r="A254" s="29" t="s">
        <v>1282</v>
      </c>
      <c r="B254" s="31" t="s">
        <v>4</v>
      </c>
      <c r="C254" s="6" t="s">
        <v>290</v>
      </c>
      <c r="D254" s="20" t="s">
        <v>353</v>
      </c>
      <c r="E254" s="19"/>
      <c r="F254" s="19">
        <v>9500</v>
      </c>
      <c r="G254" s="21">
        <v>10728</v>
      </c>
      <c r="H254" s="21">
        <v>10697</v>
      </c>
      <c r="I254" s="8">
        <f>VLOOKUP(C254,'202310-202403出荷数total2403220951'!B:F,5,0)</f>
        <v>1681</v>
      </c>
      <c r="J254" s="203">
        <f>VLOOKUP(C254,'出荷数2307～2406total241008110618'!B:F,5,0)</f>
        <v>2982</v>
      </c>
      <c r="K254" s="214">
        <f>VLOOKUP(C254,'出荷数2407-2506total250730101950'!B:F,5,0)</f>
        <v>2981</v>
      </c>
      <c r="L254" s="203">
        <f>VLOOKUP(C:C,total251219111800!B:F,5,0)</f>
        <v>781</v>
      </c>
      <c r="M254" s="8"/>
      <c r="N254" s="21">
        <f t="shared" si="3"/>
        <v>781</v>
      </c>
      <c r="O254" s="44">
        <v>5824</v>
      </c>
      <c r="P254" s="44">
        <v>200</v>
      </c>
      <c r="Q254" s="44">
        <v>0</v>
      </c>
      <c r="R254" s="44">
        <v>0</v>
      </c>
      <c r="S254" s="44">
        <v>320</v>
      </c>
      <c r="T254" s="45">
        <v>-120</v>
      </c>
      <c r="U254" s="45">
        <v>5504</v>
      </c>
      <c r="V254" s="45">
        <v>4723</v>
      </c>
      <c r="W254" s="41">
        <v>0.1296480743691899</v>
      </c>
      <c r="X254" s="46"/>
      <c r="Y254" s="46"/>
    </row>
    <row r="255" spans="1:27">
      <c r="A255" s="29" t="s">
        <v>1283</v>
      </c>
      <c r="B255" s="31" t="s">
        <v>4</v>
      </c>
      <c r="C255" s="17" t="s">
        <v>291</v>
      </c>
      <c r="D255" s="24" t="s">
        <v>292</v>
      </c>
      <c r="E255" s="23"/>
      <c r="F255" s="19">
        <v>12966</v>
      </c>
      <c r="G255" s="21">
        <v>14030</v>
      </c>
      <c r="H255" s="21">
        <v>8212</v>
      </c>
      <c r="I255" s="8">
        <f>VLOOKUP(C255,'202310-202403出荷数total2403220951'!B:F,5,0)</f>
        <v>3253</v>
      </c>
      <c r="J255" s="203">
        <f>VLOOKUP(C255,'出荷数2307～2406total241008110618'!B:F,5,0)</f>
        <v>8174</v>
      </c>
      <c r="K255" s="214">
        <f>VLOOKUP(C255,'出荷数2407-2506total250730101950'!B:F,5,0)</f>
        <v>2540</v>
      </c>
      <c r="L255" s="203">
        <f>VLOOKUP(C:C,total251219111800!B:F,5,0)</f>
        <v>860</v>
      </c>
      <c r="M255" s="8"/>
      <c r="N255" s="21">
        <f t="shared" si="3"/>
        <v>860</v>
      </c>
      <c r="O255" s="44">
        <v>6319</v>
      </c>
      <c r="P255" s="44">
        <v>3680</v>
      </c>
      <c r="Q255" s="44">
        <v>0</v>
      </c>
      <c r="R255" s="44">
        <v>0</v>
      </c>
      <c r="S255" s="44">
        <v>3480</v>
      </c>
      <c r="T255" s="45">
        <v>200</v>
      </c>
      <c r="U255" s="45">
        <v>2839</v>
      </c>
      <c r="V255" s="45">
        <v>1979</v>
      </c>
      <c r="W255" s="41">
        <v>8.6008600860086007E-2</v>
      </c>
      <c r="X255" s="46"/>
      <c r="Y255" s="46"/>
    </row>
    <row r="256" spans="1:27">
      <c r="A256" s="29" t="s">
        <v>2921</v>
      </c>
      <c r="B256" s="31" t="s">
        <v>4</v>
      </c>
      <c r="C256" s="6" t="s">
        <v>293</v>
      </c>
      <c r="D256" s="20" t="s">
        <v>294</v>
      </c>
      <c r="E256" s="19"/>
      <c r="F256" s="19"/>
      <c r="G256" s="21">
        <v>5</v>
      </c>
      <c r="H256" s="21">
        <v>1</v>
      </c>
      <c r="I256" s="8">
        <f>VLOOKUP(C256,'202310-202403出荷数total2403220951'!B:F,5,0)</f>
        <v>2</v>
      </c>
      <c r="J256" s="203">
        <f>VLOOKUP(C256,'出荷数2307～2406total241008110618'!B:F,5,0)</f>
        <v>2</v>
      </c>
      <c r="K256" s="214">
        <f>VLOOKUP(C256,'出荷数2407-2506total250730101950'!B:F,5,0)</f>
        <v>100</v>
      </c>
      <c r="L256" s="203" t="e">
        <f>VLOOKUP(C:C,total251219111800!B:F,5,0)</f>
        <v>#N/A</v>
      </c>
      <c r="M256" s="8"/>
      <c r="N256" s="21" t="e">
        <f t="shared" si="3"/>
        <v>#N/A</v>
      </c>
      <c r="O256" s="44">
        <v>10</v>
      </c>
      <c r="P256" s="44">
        <v>0</v>
      </c>
      <c r="Q256" s="44">
        <v>0</v>
      </c>
      <c r="R256" s="44">
        <v>0</v>
      </c>
      <c r="S256" s="44">
        <v>0</v>
      </c>
      <c r="T256" s="45">
        <v>0</v>
      </c>
      <c r="U256" s="45">
        <v>10</v>
      </c>
      <c r="V256" s="45" t="e">
        <v>#N/A</v>
      </c>
      <c r="W256" s="41" t="e">
        <v>#N/A</v>
      </c>
      <c r="X256" s="46"/>
      <c r="Y256" s="46"/>
    </row>
    <row r="257" spans="1:27">
      <c r="A257" s="144" t="s">
        <v>2922</v>
      </c>
      <c r="B257" s="155" t="s">
        <v>4</v>
      </c>
      <c r="C257" s="153" t="s">
        <v>338</v>
      </c>
      <c r="D257" s="154" t="s">
        <v>339</v>
      </c>
      <c r="E257" s="153"/>
      <c r="F257" s="146">
        <v>2286</v>
      </c>
      <c r="G257" s="148">
        <v>1421</v>
      </c>
      <c r="H257" s="21">
        <v>1951</v>
      </c>
      <c r="I257" s="8" t="e">
        <f>VLOOKUP(C257,'202310-202403出荷数total2403220951'!B:F,5,0)</f>
        <v>#N/A</v>
      </c>
      <c r="J257" s="203">
        <f>VLOOKUP(C257,'出荷数2307～2406total241008110618'!B:F,5,0)</f>
        <v>842</v>
      </c>
      <c r="K257" s="214">
        <f>VLOOKUP(C257,'出荷数2407-2506total250730101950'!B:F,5,0)</f>
        <v>2974</v>
      </c>
      <c r="L257" s="203" t="e">
        <f>VLOOKUP(C:C,total251219111800!B:F,5,0)</f>
        <v>#N/A</v>
      </c>
      <c r="M257" s="8"/>
      <c r="N257" s="21" t="e">
        <f t="shared" si="3"/>
        <v>#N/A</v>
      </c>
      <c r="O257" s="44">
        <v>30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30</v>
      </c>
      <c r="V257" s="45" t="e">
        <v>#N/A</v>
      </c>
      <c r="W257" s="41" t="e">
        <v>#N/A</v>
      </c>
      <c r="X257" s="46"/>
      <c r="Y257" s="46"/>
    </row>
    <row r="258" spans="1:27" s="200" customFormat="1">
      <c r="A258" s="192" t="s">
        <v>2923</v>
      </c>
      <c r="B258" s="212" t="s">
        <v>4</v>
      </c>
      <c r="C258" s="235" t="s">
        <v>340</v>
      </c>
      <c r="D258" s="236" t="s">
        <v>341</v>
      </c>
      <c r="E258" s="235" t="s">
        <v>342</v>
      </c>
      <c r="F258" s="194">
        <v>7185</v>
      </c>
      <c r="G258" s="196">
        <v>6168</v>
      </c>
      <c r="H258" s="196">
        <v>3961</v>
      </c>
      <c r="I258" s="196">
        <f>VLOOKUP(C258,'202310-202403出荷数total2403220951'!B:F,5,0)</f>
        <v>816</v>
      </c>
      <c r="J258" s="196">
        <f>VLOOKUP(C258,'出荷数2307～2406total241008110618'!B:F,5,0)</f>
        <v>2248</v>
      </c>
      <c r="K258" s="196">
        <f>VLOOKUP(C258,'出荷数2407-2506total250730101950'!B:F,5,0)</f>
        <v>1584</v>
      </c>
      <c r="L258" s="196">
        <f>VLOOKUP(C:C,total251219111800!B:F,5,0)</f>
        <v>346</v>
      </c>
      <c r="M258" s="196"/>
      <c r="N258" s="196">
        <f t="shared" si="3"/>
        <v>346</v>
      </c>
      <c r="O258" s="196">
        <v>1053</v>
      </c>
      <c r="P258" s="196">
        <v>0</v>
      </c>
      <c r="Q258" s="196">
        <v>0</v>
      </c>
      <c r="R258" s="196">
        <v>0</v>
      </c>
      <c r="S258" s="196">
        <v>0</v>
      </c>
      <c r="T258" s="197">
        <v>0</v>
      </c>
      <c r="U258" s="197">
        <v>1053</v>
      </c>
      <c r="V258" s="197">
        <v>707</v>
      </c>
      <c r="W258" s="198">
        <v>0.3285849952516619</v>
      </c>
      <c r="X258" s="199"/>
      <c r="Y258" s="199"/>
      <c r="Z258" s="201"/>
      <c r="AA258" s="201"/>
    </row>
    <row r="259" spans="1:27">
      <c r="A259" s="29" t="s">
        <v>2924</v>
      </c>
      <c r="B259" s="31" t="s">
        <v>4</v>
      </c>
      <c r="C259" s="17" t="s">
        <v>344</v>
      </c>
      <c r="D259" s="24" t="s">
        <v>345</v>
      </c>
      <c r="E259" s="23"/>
      <c r="F259" s="19">
        <v>7385</v>
      </c>
      <c r="G259" s="21">
        <v>6339</v>
      </c>
      <c r="H259" s="21">
        <v>6574</v>
      </c>
      <c r="I259" s="8">
        <f>VLOOKUP(C259,'202310-202403出荷数total2403220951'!B:F,5,0)</f>
        <v>3247</v>
      </c>
      <c r="J259" s="203">
        <f>VLOOKUP(C259,'出荷数2307～2406total241008110618'!B:F,5,0)</f>
        <v>7174</v>
      </c>
      <c r="K259" s="214">
        <f>VLOOKUP(C259,'出荷数2407-2506total250730101950'!B:F,5,0)</f>
        <v>7562</v>
      </c>
      <c r="L259" s="203">
        <f>VLOOKUP(C:C,total251219111800!B:F,5,0)</f>
        <v>3621</v>
      </c>
      <c r="M259" s="211">
        <v>4000</v>
      </c>
      <c r="N259" s="211">
        <v>4000</v>
      </c>
      <c r="O259" s="44">
        <v>2534</v>
      </c>
      <c r="P259" s="44">
        <v>0</v>
      </c>
      <c r="Q259" s="44">
        <v>3000</v>
      </c>
      <c r="R259" s="44">
        <v>0</v>
      </c>
      <c r="S259" s="44">
        <v>0</v>
      </c>
      <c r="T259" s="45">
        <v>0</v>
      </c>
      <c r="U259" s="45">
        <v>5534</v>
      </c>
      <c r="V259" s="45">
        <v>1534</v>
      </c>
      <c r="W259" s="41">
        <v>1.5785319652722967</v>
      </c>
      <c r="X259" s="46"/>
      <c r="Y259" s="46"/>
    </row>
    <row r="260" spans="1:27">
      <c r="A260" s="9"/>
      <c r="B260" s="31" t="s">
        <v>4</v>
      </c>
      <c r="C260" s="49" t="s">
        <v>3770</v>
      </c>
      <c r="D260" s="24" t="s">
        <v>3783</v>
      </c>
      <c r="E260" s="50"/>
      <c r="F260" s="50">
        <v>0</v>
      </c>
      <c r="G260" s="8">
        <v>0</v>
      </c>
      <c r="H260" s="8">
        <v>0</v>
      </c>
      <c r="I260" s="8" t="e">
        <f>VLOOKUP(C260,'202310-202403出荷数total2403220951'!B:F,5,0)</f>
        <v>#N/A</v>
      </c>
      <c r="J260" s="203" t="e">
        <f>VLOOKUP(C260,'出荷数2307～2406total241008110618'!B:F,5,0)</f>
        <v>#N/A</v>
      </c>
      <c r="K260" s="214">
        <f>VLOOKUP(C260,'出荷数2407-2506total250730101950'!B:F,5,0)</f>
        <v>2754</v>
      </c>
      <c r="L260" s="203">
        <f>VLOOKUP(C:C,total251219111800!B:F,5,0)</f>
        <v>663</v>
      </c>
      <c r="M260" s="211">
        <v>1000</v>
      </c>
      <c r="N260" s="211">
        <v>1000</v>
      </c>
      <c r="O260" s="44">
        <v>3664</v>
      </c>
      <c r="P260" s="44">
        <v>550</v>
      </c>
      <c r="Q260" s="44">
        <v>0</v>
      </c>
      <c r="R260" s="44">
        <v>0</v>
      </c>
      <c r="S260" s="44">
        <v>650</v>
      </c>
      <c r="T260" s="45">
        <v>-100</v>
      </c>
      <c r="U260" s="45">
        <v>3014</v>
      </c>
      <c r="V260" s="45">
        <v>2014</v>
      </c>
      <c r="W260" s="41"/>
      <c r="X260" s="46"/>
      <c r="Y260" s="46"/>
    </row>
    <row r="261" spans="1:27" s="152" customFormat="1" ht="15.75">
      <c r="A261" s="29" t="s">
        <v>2926</v>
      </c>
      <c r="B261" s="155" t="s">
        <v>4</v>
      </c>
      <c r="C261" s="153" t="s">
        <v>348</v>
      </c>
      <c r="D261" s="154" t="s">
        <v>1311</v>
      </c>
      <c r="E261" s="153"/>
      <c r="F261" s="146">
        <v>2372</v>
      </c>
      <c r="G261" s="148">
        <v>1852</v>
      </c>
      <c r="H261" s="21">
        <v>1128</v>
      </c>
      <c r="I261" s="8">
        <f>VLOOKUP(C261,'202310-202403出荷数total2403220951'!B:F,5,0)</f>
        <v>242</v>
      </c>
      <c r="J261" s="203">
        <f>VLOOKUP(C261,'出荷数2307～2406total241008110618'!B:F,5,0)</f>
        <v>537</v>
      </c>
      <c r="K261" s="214">
        <f>VLOOKUP(C261,'出荷数2407-2506total250730101950'!B:F,5,0)</f>
        <v>510</v>
      </c>
      <c r="L261" s="203">
        <f>VLOOKUP(C:C,total251219111800!B:F,5,0)</f>
        <v>83</v>
      </c>
      <c r="M261" s="8"/>
      <c r="N261" s="21">
        <f t="shared" si="3"/>
        <v>83</v>
      </c>
      <c r="O261" s="148">
        <v>397</v>
      </c>
      <c r="P261" s="148">
        <v>0</v>
      </c>
      <c r="Q261" s="44">
        <v>0</v>
      </c>
      <c r="R261" s="148">
        <v>0</v>
      </c>
      <c r="S261" s="148">
        <v>0</v>
      </c>
      <c r="T261" s="149">
        <v>0</v>
      </c>
      <c r="U261" s="149">
        <v>397</v>
      </c>
      <c r="V261" s="149">
        <v>314</v>
      </c>
      <c r="W261" s="150">
        <v>0.20906801007556675</v>
      </c>
      <c r="X261" s="151"/>
      <c r="Y261" s="151"/>
    </row>
    <row r="262" spans="1:27">
      <c r="A262" s="29" t="s">
        <v>2927</v>
      </c>
      <c r="B262" s="31" t="s">
        <v>4</v>
      </c>
      <c r="C262" s="17" t="s">
        <v>715</v>
      </c>
      <c r="D262" s="24" t="s">
        <v>716</v>
      </c>
      <c r="E262" s="23"/>
      <c r="F262" s="19">
        <v>0</v>
      </c>
      <c r="G262" s="21">
        <v>0</v>
      </c>
      <c r="H262" s="21">
        <v>1956</v>
      </c>
      <c r="I262" s="8">
        <f>VLOOKUP(C262,'202310-202403出荷数total2403220951'!B:F,5,0)</f>
        <v>512</v>
      </c>
      <c r="J262" s="203">
        <f>VLOOKUP(C262,'出荷数2307～2406total241008110618'!B:F,5,0)</f>
        <v>1043</v>
      </c>
      <c r="K262" s="214">
        <f>VLOOKUP(C262,'出荷数2407-2506total250730101950'!B:F,5,0)</f>
        <v>1417</v>
      </c>
      <c r="L262" s="203">
        <f>VLOOKUP(C:C,total251219111800!B:F,5,0)</f>
        <v>614</v>
      </c>
      <c r="M262" s="8"/>
      <c r="N262" s="21">
        <f t="shared" si="3"/>
        <v>614</v>
      </c>
      <c r="O262" s="44">
        <v>4535</v>
      </c>
      <c r="P262" s="44">
        <v>100</v>
      </c>
      <c r="Q262" s="44">
        <v>0</v>
      </c>
      <c r="R262" s="44">
        <v>0</v>
      </c>
      <c r="S262" s="44">
        <v>100</v>
      </c>
      <c r="T262" s="45">
        <v>0</v>
      </c>
      <c r="U262" s="45">
        <v>4435</v>
      </c>
      <c r="V262" s="45">
        <v>3821</v>
      </c>
      <c r="W262" s="41">
        <v>0.13247033441208197</v>
      </c>
      <c r="X262" s="46"/>
      <c r="Y262" s="46"/>
    </row>
    <row r="263" spans="1:27">
      <c r="A263" s="29" t="s">
        <v>2928</v>
      </c>
      <c r="B263" s="31" t="s">
        <v>4</v>
      </c>
      <c r="C263" s="17" t="s">
        <v>295</v>
      </c>
      <c r="D263" s="24" t="s">
        <v>296</v>
      </c>
      <c r="E263" s="23"/>
      <c r="F263" s="19">
        <v>3128</v>
      </c>
      <c r="G263" s="21">
        <v>4154</v>
      </c>
      <c r="H263" s="21">
        <v>2497</v>
      </c>
      <c r="I263" s="8">
        <f>VLOOKUP(C263,'202310-202403出荷数total2403220951'!B:F,5,0)</f>
        <v>1204</v>
      </c>
      <c r="J263" s="203">
        <f>VLOOKUP(C263,'出荷数2307～2406total241008110618'!B:F,5,0)</f>
        <v>2123</v>
      </c>
      <c r="K263" s="214">
        <f>VLOOKUP(C263,'出荷数2407-2506total250730101950'!B:F,5,0)</f>
        <v>2367</v>
      </c>
      <c r="L263" s="203">
        <f>VLOOKUP(C:C,total251219111800!B:F,5,0)</f>
        <v>884</v>
      </c>
      <c r="M263" s="8"/>
      <c r="N263" s="21">
        <f t="shared" si="3"/>
        <v>884</v>
      </c>
      <c r="O263" s="44">
        <v>3890</v>
      </c>
      <c r="P263" s="44">
        <v>0</v>
      </c>
      <c r="Q263" s="44">
        <v>0</v>
      </c>
      <c r="R263" s="44">
        <v>0</v>
      </c>
      <c r="S263" s="44">
        <v>0</v>
      </c>
      <c r="T263" s="45">
        <v>0</v>
      </c>
      <c r="U263" s="45">
        <v>3890</v>
      </c>
      <c r="V263" s="45">
        <v>3006</v>
      </c>
      <c r="W263" s="41">
        <v>0.22724935732647814</v>
      </c>
      <c r="X263" s="46"/>
      <c r="Y263" s="46"/>
    </row>
    <row r="264" spans="1:27" s="152" customFormat="1">
      <c r="A264" s="144" t="s">
        <v>2929</v>
      </c>
      <c r="B264" s="155" t="s">
        <v>4</v>
      </c>
      <c r="C264" s="153" t="s">
        <v>349</v>
      </c>
      <c r="D264" s="154" t="s">
        <v>350</v>
      </c>
      <c r="E264" s="153"/>
      <c r="F264" s="146">
        <v>807</v>
      </c>
      <c r="G264" s="148">
        <v>965</v>
      </c>
      <c r="H264" s="148">
        <v>878</v>
      </c>
      <c r="I264" s="148">
        <f>VLOOKUP(C264,'202310-202403出荷数total2403220951'!B:F,5,0)</f>
        <v>264</v>
      </c>
      <c r="J264" s="148">
        <f>VLOOKUP(C264,'出荷数2307～2406total241008110618'!B:F,5,0)</f>
        <v>486</v>
      </c>
      <c r="K264" s="214">
        <f>VLOOKUP(C264,'出荷数2407-2506total250730101950'!B:F,5,0)</f>
        <v>678</v>
      </c>
      <c r="L264" s="203" t="e">
        <f>VLOOKUP(C:C,total251219111800!B:F,5,0)</f>
        <v>#N/A</v>
      </c>
      <c r="M264" s="8"/>
      <c r="N264" s="21" t="e">
        <f t="shared" si="3"/>
        <v>#N/A</v>
      </c>
      <c r="O264" s="148">
        <v>0</v>
      </c>
      <c r="P264" s="148">
        <v>0</v>
      </c>
      <c r="Q264" s="148">
        <v>0</v>
      </c>
      <c r="R264" s="148">
        <v>0</v>
      </c>
      <c r="S264" s="148">
        <v>0</v>
      </c>
      <c r="T264" s="149">
        <v>0</v>
      </c>
      <c r="U264" s="149">
        <v>0</v>
      </c>
      <c r="V264" s="149" t="e">
        <v>#N/A</v>
      </c>
      <c r="W264" s="150" t="e">
        <v>#N/A</v>
      </c>
      <c r="X264" s="151"/>
      <c r="Y264" s="151"/>
      <c r="Z264" s="191"/>
      <c r="AA264" s="191"/>
    </row>
    <row r="265" spans="1:27" ht="19.149999999999999" customHeight="1">
      <c r="A265" s="29" t="s">
        <v>2930</v>
      </c>
      <c r="B265" s="164" t="s">
        <v>4</v>
      </c>
      <c r="C265" s="165" t="s">
        <v>2882</v>
      </c>
      <c r="D265" s="242" t="s">
        <v>359</v>
      </c>
      <c r="E265" s="181"/>
      <c r="F265" s="183">
        <v>3004</v>
      </c>
      <c r="G265" s="184">
        <v>2368</v>
      </c>
      <c r="H265" s="21">
        <v>2446</v>
      </c>
      <c r="I265" s="8">
        <f>VLOOKUP(C265,'202310-202403出荷数total2403220951'!B:F,5,0)</f>
        <v>1141</v>
      </c>
      <c r="J265" s="203">
        <f>VLOOKUP(C265,'出荷数2307～2406total241008110618'!B:F,5,0)</f>
        <v>2240</v>
      </c>
      <c r="K265" s="214">
        <f>VLOOKUP(C265,'出荷数2407-2506total250730101950'!B:F,5,0)</f>
        <v>2295</v>
      </c>
      <c r="L265" s="203">
        <f>VLOOKUP(C:C,total251219111800!B:F,5,0)</f>
        <v>1177</v>
      </c>
      <c r="M265" s="8"/>
      <c r="N265" s="21">
        <f t="shared" si="3"/>
        <v>1177</v>
      </c>
      <c r="O265" s="160">
        <v>972</v>
      </c>
      <c r="P265" s="160">
        <v>0</v>
      </c>
      <c r="Q265" s="44">
        <v>0</v>
      </c>
      <c r="R265" s="160">
        <v>0</v>
      </c>
      <c r="S265" s="160">
        <v>0</v>
      </c>
      <c r="T265" s="161">
        <v>0</v>
      </c>
      <c r="U265" s="45">
        <v>972</v>
      </c>
      <c r="V265" s="45">
        <v>-205</v>
      </c>
      <c r="W265" s="162">
        <v>1.2109053497942386</v>
      </c>
      <c r="X265" s="163"/>
      <c r="Y265" s="163"/>
    </row>
    <row r="266" spans="1:27" s="9" customFormat="1">
      <c r="A266" s="29" t="s">
        <v>2931</v>
      </c>
      <c r="B266" s="193" t="s">
        <v>4</v>
      </c>
      <c r="C266" s="243" t="s">
        <v>1315</v>
      </c>
      <c r="D266" s="243" t="s">
        <v>1318</v>
      </c>
      <c r="E266" s="185"/>
      <c r="F266" s="185"/>
      <c r="G266" s="185"/>
      <c r="H266" s="21">
        <v>128</v>
      </c>
      <c r="I266" s="8">
        <f>VLOOKUP(C266,'202310-202403出荷数total2403220951'!B:F,5,0)</f>
        <v>43</v>
      </c>
      <c r="J266" s="203">
        <f>VLOOKUP(C266,'出荷数2307～2406total241008110618'!B:F,5,0)</f>
        <v>110</v>
      </c>
      <c r="K266" s="214">
        <f>VLOOKUP(C266,'出荷数2407-2506total250730101950'!B:F,5,0)</f>
        <v>140</v>
      </c>
      <c r="L266" s="203">
        <f>VLOOKUP(C:C,total251219111800!B:F,5,0)</f>
        <v>104</v>
      </c>
      <c r="M266" s="8"/>
      <c r="N266" s="21">
        <f t="shared" si="3"/>
        <v>104</v>
      </c>
      <c r="O266" s="44">
        <v>193</v>
      </c>
      <c r="P266" s="44">
        <v>0</v>
      </c>
      <c r="Q266" s="44">
        <v>0</v>
      </c>
      <c r="R266" s="44">
        <v>0</v>
      </c>
      <c r="S266" s="44">
        <v>0</v>
      </c>
      <c r="T266" s="45">
        <v>0</v>
      </c>
      <c r="U266" s="45">
        <v>193</v>
      </c>
      <c r="V266" s="45">
        <v>89</v>
      </c>
      <c r="W266" s="41">
        <v>0.53886010362694303</v>
      </c>
      <c r="X266" s="13"/>
      <c r="Y266" s="13"/>
      <c r="Z266" s="143"/>
      <c r="AA266" s="143"/>
    </row>
    <row r="267" spans="1:27" s="9" customFormat="1">
      <c r="A267" s="29" t="s">
        <v>2932</v>
      </c>
      <c r="B267" s="145" t="s">
        <v>4</v>
      </c>
      <c r="C267" s="185" t="s">
        <v>1316</v>
      </c>
      <c r="D267" s="186" t="s">
        <v>1318</v>
      </c>
      <c r="E267" s="187"/>
      <c r="F267" s="187"/>
      <c r="G267" s="148"/>
      <c r="H267" s="21">
        <v>36</v>
      </c>
      <c r="I267" s="8">
        <f>VLOOKUP(C267,'202310-202403出荷数total2403220951'!B:F,5,0)</f>
        <v>152</v>
      </c>
      <c r="J267" s="203">
        <f>VLOOKUP(C267,'出荷数2307～2406total241008110618'!B:F,5,0)</f>
        <v>193</v>
      </c>
      <c r="K267" s="214">
        <f>VLOOKUP(C267,'出荷数2407-2506total250730101950'!B:F,5,0)</f>
        <v>245</v>
      </c>
      <c r="L267" s="203">
        <f>VLOOKUP(C:C,total251219111800!B:F,5,0)</f>
        <v>118</v>
      </c>
      <c r="M267" s="8"/>
      <c r="N267" s="21">
        <f t="shared" si="3"/>
        <v>118</v>
      </c>
      <c r="O267" s="44">
        <v>128</v>
      </c>
      <c r="P267" s="44">
        <v>0</v>
      </c>
      <c r="Q267" s="44">
        <v>0</v>
      </c>
      <c r="R267" s="44">
        <v>0</v>
      </c>
      <c r="S267" s="44">
        <v>0</v>
      </c>
      <c r="T267" s="45">
        <v>0</v>
      </c>
      <c r="U267" s="45">
        <v>128</v>
      </c>
      <c r="V267" s="45">
        <v>10</v>
      </c>
      <c r="W267" s="41">
        <v>0.921875</v>
      </c>
      <c r="X267" s="13"/>
      <c r="Y267" s="13"/>
      <c r="Z267" s="143"/>
      <c r="AA267" s="143"/>
    </row>
    <row r="268" spans="1:27" s="9" customFormat="1">
      <c r="A268" s="29" t="s">
        <v>2933</v>
      </c>
      <c r="B268" s="145" t="s">
        <v>4</v>
      </c>
      <c r="C268" s="186" t="s">
        <v>1317</v>
      </c>
      <c r="D268" s="186" t="s">
        <v>1318</v>
      </c>
      <c r="E268" s="187"/>
      <c r="F268" s="187"/>
      <c r="G268" s="148"/>
      <c r="H268" s="21">
        <v>890</v>
      </c>
      <c r="I268" s="8">
        <f>VLOOKUP(C268,'202310-202403出荷数total2403220951'!B:F,5,0)</f>
        <v>323</v>
      </c>
      <c r="J268" s="203">
        <f>VLOOKUP(C268,'出荷数2307～2406total241008110618'!B:F,5,0)</f>
        <v>642</v>
      </c>
      <c r="K268" s="214">
        <f>VLOOKUP(C268,'出荷数2407-2506total250730101950'!B:F,5,0)</f>
        <v>519</v>
      </c>
      <c r="L268" s="203">
        <f>VLOOKUP(C:C,total251219111800!B:F,5,0)</f>
        <v>102</v>
      </c>
      <c r="M268" s="8"/>
      <c r="N268" s="21">
        <f>L268</f>
        <v>102</v>
      </c>
      <c r="O268" s="44">
        <v>213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213</v>
      </c>
      <c r="V268" s="45">
        <v>111</v>
      </c>
      <c r="W268" s="41">
        <v>0.47887323943661969</v>
      </c>
      <c r="X268" s="13"/>
      <c r="Y268" s="13"/>
      <c r="Z268" s="143"/>
      <c r="AA268" s="143"/>
    </row>
    <row r="269" spans="1:27">
      <c r="A269" s="29" t="s">
        <v>2934</v>
      </c>
      <c r="B269" s="30" t="s">
        <v>4</v>
      </c>
      <c r="C269" s="49" t="s">
        <v>2876</v>
      </c>
      <c r="D269" s="49" t="s">
        <v>2877</v>
      </c>
      <c r="E269" s="50"/>
      <c r="F269" s="50"/>
      <c r="G269" s="8"/>
      <c r="H269" s="21">
        <v>283</v>
      </c>
      <c r="I269" s="8">
        <f>VLOOKUP(C269,'202310-202403出荷数total2403220951'!B:F,5,0)</f>
        <v>240</v>
      </c>
      <c r="J269" s="203">
        <f>VLOOKUP(C269,'出荷数2307～2406total241008110618'!B:F,5,0)</f>
        <v>1210</v>
      </c>
      <c r="K269" s="214">
        <f>VLOOKUP(C269,'出荷数2407-2506total250730101950'!B:F,5,0)</f>
        <v>612</v>
      </c>
      <c r="L269" s="203" t="e">
        <f>VLOOKUP(C:C,total251219111800!B:F,5,0)</f>
        <v>#N/A</v>
      </c>
      <c r="M269" s="211">
        <v>1000</v>
      </c>
      <c r="N269" s="211">
        <v>2000</v>
      </c>
      <c r="O269" s="44">
        <v>4114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4114</v>
      </c>
      <c r="V269" s="45">
        <v>2114</v>
      </c>
      <c r="W269" s="41">
        <v>0.48614487117160915</v>
      </c>
      <c r="X269" s="13"/>
      <c r="Y269" s="13"/>
    </row>
    <row r="270" spans="1:27">
      <c r="A270" s="29" t="s">
        <v>2935</v>
      </c>
      <c r="B270" s="30" t="s">
        <v>4</v>
      </c>
      <c r="C270" s="49" t="s">
        <v>2878</v>
      </c>
      <c r="D270" s="49" t="s">
        <v>2946</v>
      </c>
      <c r="E270" s="50"/>
      <c r="F270" s="50"/>
      <c r="G270" s="8"/>
      <c r="H270" s="21">
        <v>0</v>
      </c>
      <c r="I270" s="213">
        <f>VLOOKUP(C270,'202310-202403出荷数total2403220951'!B:F,5,0)</f>
        <v>1638</v>
      </c>
      <c r="J270" s="203">
        <f>VLOOKUP(C270,'出荷数2307～2406total241008110618'!B:F,5,0)</f>
        <v>1898</v>
      </c>
      <c r="K270" s="214">
        <f>VLOOKUP(C270,'出荷数2407-2506total250730101950'!B:F,5,0)</f>
        <v>1374</v>
      </c>
      <c r="L270" s="203">
        <f>VLOOKUP(C:C,total251219111800!B:F,5,0)</f>
        <v>806</v>
      </c>
      <c r="M270" s="211">
        <v>1000</v>
      </c>
      <c r="N270" s="211">
        <v>2000</v>
      </c>
      <c r="O270" s="44">
        <v>4907</v>
      </c>
      <c r="P270" s="44">
        <v>3280</v>
      </c>
      <c r="Q270" s="44">
        <v>0</v>
      </c>
      <c r="R270" s="44">
        <v>0</v>
      </c>
      <c r="S270" s="44">
        <v>3280</v>
      </c>
      <c r="T270" s="45">
        <v>0</v>
      </c>
      <c r="U270" s="45">
        <v>1627</v>
      </c>
      <c r="V270" s="45">
        <v>-373</v>
      </c>
      <c r="W270" s="41">
        <v>0.24428972761695369</v>
      </c>
      <c r="X270" s="13"/>
      <c r="Y270" s="13"/>
    </row>
    <row r="271" spans="1:27">
      <c r="A271" s="29" t="s">
        <v>2962</v>
      </c>
      <c r="B271" s="30" t="s">
        <v>4</v>
      </c>
      <c r="C271" s="49" t="s">
        <v>2961</v>
      </c>
      <c r="D271" s="49" t="s">
        <v>2963</v>
      </c>
      <c r="E271" s="50"/>
      <c r="F271" s="50"/>
      <c r="G271" s="8"/>
      <c r="H271" s="21">
        <v>0</v>
      </c>
      <c r="I271" s="8">
        <f>VLOOKUP(C271,'202310-202403出荷数total2403220951'!B:F,5,0)</f>
        <v>247</v>
      </c>
      <c r="J271" s="203">
        <f>VLOOKUP(C271,'出荷数2307～2406total241008110618'!B:F,5,0)</f>
        <v>1941</v>
      </c>
      <c r="K271" s="214">
        <f>VLOOKUP(C271,'出荷数2407-2506total250730101950'!B:F,5,0)</f>
        <v>1898</v>
      </c>
      <c r="L271" s="203">
        <f>VLOOKUP(C:C,total251219111800!B:F,5,0)</f>
        <v>387</v>
      </c>
      <c r="M271" s="211">
        <v>2000</v>
      </c>
      <c r="N271" s="211">
        <v>2000</v>
      </c>
      <c r="O271" s="44">
        <v>3371</v>
      </c>
      <c r="P271" s="44">
        <v>100</v>
      </c>
      <c r="Q271" s="44">
        <v>0</v>
      </c>
      <c r="R271" s="44">
        <v>0</v>
      </c>
      <c r="S271" s="44">
        <v>480</v>
      </c>
      <c r="T271" s="45">
        <v>-380</v>
      </c>
      <c r="U271" s="45">
        <v>2891</v>
      </c>
      <c r="V271" s="45">
        <v>891</v>
      </c>
      <c r="W271" s="41">
        <v>0.57620282339383466</v>
      </c>
      <c r="X271" s="13"/>
      <c r="Y271" s="13"/>
    </row>
    <row r="272" spans="1:27">
      <c r="A272" s="29" t="s">
        <v>4237</v>
      </c>
      <c r="B272" s="30" t="s">
        <v>4</v>
      </c>
      <c r="C272" s="49" t="s">
        <v>3916</v>
      </c>
      <c r="D272" s="49" t="s">
        <v>2963</v>
      </c>
      <c r="E272" s="50"/>
      <c r="F272" s="50"/>
      <c r="G272" s="8"/>
      <c r="H272" s="21"/>
      <c r="I272" s="8"/>
      <c r="J272" s="203">
        <f>VLOOKUP(C272,'出荷数2307～2406total241008110618'!B:F,5,0)</f>
        <v>288</v>
      </c>
      <c r="K272" s="214">
        <f>VLOOKUP(C272,'出荷数2407-2506total250730101950'!B:F,5,0)</f>
        <v>1753</v>
      </c>
      <c r="L272" s="203">
        <f>VLOOKUP(C:C,total251219111800!B:F,5,0)</f>
        <v>147</v>
      </c>
      <c r="M272" s="8"/>
      <c r="N272" s="21">
        <f>L272</f>
        <v>147</v>
      </c>
      <c r="O272" s="44">
        <v>729</v>
      </c>
      <c r="P272" s="44">
        <v>0</v>
      </c>
      <c r="Q272" s="44">
        <v>0</v>
      </c>
      <c r="R272" s="44">
        <v>0</v>
      </c>
      <c r="S272" s="44">
        <v>0</v>
      </c>
      <c r="T272" s="45">
        <v>0</v>
      </c>
      <c r="U272" s="45">
        <v>729</v>
      </c>
      <c r="V272" s="45">
        <v>582</v>
      </c>
      <c r="W272" s="41">
        <v>0.20164609053497942</v>
      </c>
      <c r="X272" s="13"/>
      <c r="Y272" s="13"/>
    </row>
    <row r="273" spans="1:25">
      <c r="A273" s="29" t="s">
        <v>4240</v>
      </c>
      <c r="B273" s="30" t="s">
        <v>4</v>
      </c>
      <c r="C273" s="49" t="s">
        <v>4238</v>
      </c>
      <c r="D273" s="49" t="s">
        <v>4239</v>
      </c>
      <c r="E273" s="50"/>
      <c r="F273" s="50"/>
      <c r="G273" s="8"/>
      <c r="H273" s="21">
        <v>0</v>
      </c>
      <c r="I273" s="8" t="e">
        <f>VLOOKUP(C273,'202310-202403出荷数total2403220951'!B:F,5,0)</f>
        <v>#N/A</v>
      </c>
      <c r="J273" s="203" t="e">
        <f>VLOOKUP(C273,'出荷数2307～2406total241008110618'!B:F,5,0)</f>
        <v>#N/A</v>
      </c>
      <c r="K273" s="214" t="e">
        <f>VLOOKUP(C273,'出荷数2407-2506total250730101950'!B:F,5,0)</f>
        <v>#N/A</v>
      </c>
      <c r="L273" s="203" t="e">
        <f>VLOOKUP(C:C,total251219111800!B:F,5,0)</f>
        <v>#N/A</v>
      </c>
      <c r="M273" s="213">
        <v>1500</v>
      </c>
      <c r="N273" s="211">
        <v>1500</v>
      </c>
      <c r="O273" s="44">
        <v>600</v>
      </c>
      <c r="P273" s="44">
        <v>0</v>
      </c>
      <c r="Q273" s="44">
        <v>2400</v>
      </c>
      <c r="R273" s="44">
        <v>0</v>
      </c>
      <c r="S273" s="44">
        <v>0</v>
      </c>
      <c r="T273" s="45">
        <v>0</v>
      </c>
      <c r="U273" s="45">
        <v>3000</v>
      </c>
      <c r="V273" s="45">
        <v>1500</v>
      </c>
      <c r="W273" s="41">
        <v>2.5</v>
      </c>
      <c r="X273" s="13"/>
      <c r="Y273" s="13"/>
    </row>
    <row r="274" spans="1:25">
      <c r="A274" s="29" t="s">
        <v>4248</v>
      </c>
      <c r="B274" s="30" t="s">
        <v>4</v>
      </c>
      <c r="C274" s="49" t="s">
        <v>4246</v>
      </c>
      <c r="D274" s="49" t="s">
        <v>4247</v>
      </c>
      <c r="E274" s="50"/>
      <c r="F274" s="50"/>
      <c r="G274" s="8"/>
      <c r="H274" s="21"/>
      <c r="I274" s="8" t="e">
        <f>VLOOKUP(C274,'202310-202403出荷数total2403220951'!B:F,5,0)</f>
        <v>#N/A</v>
      </c>
      <c r="J274" s="203" t="e">
        <f>VLOOKUP(C274,'出荷数2307～2406total241008110618'!B:F,5,0)</f>
        <v>#N/A</v>
      </c>
      <c r="K274" s="214" t="e">
        <f>VLOOKUP(C274,'出荷数2407-2506total250730101950'!B:F,5,0)</f>
        <v>#N/A</v>
      </c>
      <c r="L274" s="203" t="e">
        <f>VLOOKUP(C:C,total251219111800!B:F,5,0)</f>
        <v>#N/A</v>
      </c>
      <c r="M274" s="213">
        <v>1500</v>
      </c>
      <c r="N274" s="211">
        <v>1500</v>
      </c>
      <c r="O274" s="44">
        <v>600</v>
      </c>
      <c r="P274" s="44">
        <v>0</v>
      </c>
      <c r="Q274" s="44">
        <v>2400</v>
      </c>
      <c r="R274" s="44">
        <v>0</v>
      </c>
      <c r="S274" s="44">
        <v>0</v>
      </c>
      <c r="T274" s="45">
        <v>0</v>
      </c>
      <c r="U274" s="45">
        <v>3000</v>
      </c>
      <c r="V274" s="45">
        <v>1500</v>
      </c>
      <c r="W274" s="41"/>
      <c r="X274" s="13"/>
      <c r="Y274" s="13"/>
    </row>
    <row r="275" spans="1:25">
      <c r="A275" s="29" t="s">
        <v>4428</v>
      </c>
      <c r="B275" s="30" t="s">
        <v>4</v>
      </c>
      <c r="C275" s="49" t="s">
        <v>4374</v>
      </c>
      <c r="D275" s="49" t="s">
        <v>4375</v>
      </c>
      <c r="E275" s="50"/>
      <c r="F275" s="50"/>
      <c r="G275" s="8"/>
      <c r="H275" s="21"/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 t="e">
        <f>VLOOKUP(C:C,total251219111800!B:F,5,0)</f>
        <v>#N/A</v>
      </c>
      <c r="M275" s="8"/>
      <c r="N275" s="234">
        <v>1500</v>
      </c>
      <c r="O275" s="44">
        <v>2920</v>
      </c>
      <c r="P275" s="44">
        <v>0</v>
      </c>
      <c r="Q275" s="44">
        <v>0</v>
      </c>
      <c r="R275" s="44">
        <v>0</v>
      </c>
      <c r="S275" s="44">
        <v>0</v>
      </c>
      <c r="T275" s="45">
        <v>0</v>
      </c>
      <c r="U275" s="45">
        <v>2920</v>
      </c>
      <c r="V275" s="45">
        <v>1420</v>
      </c>
      <c r="W275" s="41">
        <v>0.51369863013698636</v>
      </c>
      <c r="X275" s="13"/>
      <c r="Y275" s="13"/>
    </row>
    <row r="276" spans="1:25">
      <c r="A276" s="29"/>
      <c r="B276" s="2"/>
      <c r="C276" s="49"/>
      <c r="D276" s="49"/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 t="e">
        <f>VLOOKUP(C:C,total251219111800!B:F,5,0)</f>
        <v>#N/A</v>
      </c>
      <c r="M276" s="8"/>
      <c r="N276" s="12"/>
      <c r="O276" s="44">
        <v>0</v>
      </c>
      <c r="P276" s="44">
        <v>0</v>
      </c>
      <c r="Q276" s="44">
        <v>0</v>
      </c>
      <c r="R276" s="44">
        <v>0</v>
      </c>
      <c r="S276" s="44">
        <v>0</v>
      </c>
      <c r="T276" s="45">
        <v>0</v>
      </c>
      <c r="U276" s="45">
        <v>0</v>
      </c>
      <c r="V276" s="45">
        <v>0</v>
      </c>
      <c r="W276" s="41" t="e">
        <v>#DIV/0!</v>
      </c>
      <c r="X276" s="13"/>
      <c r="Y276" s="13"/>
    </row>
    <row r="277" spans="1:25">
      <c r="A277" s="29"/>
      <c r="B277" s="2"/>
      <c r="C277" s="49"/>
      <c r="D277" s="49"/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 t="e">
        <f>VLOOKUP(C:C,total251219111800!B:F,5,0)</f>
        <v>#N/A</v>
      </c>
      <c r="M277" s="8"/>
      <c r="N277" s="12"/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5">
        <v>0</v>
      </c>
      <c r="U277" s="45">
        <v>0</v>
      </c>
      <c r="V277" s="45">
        <v>0</v>
      </c>
      <c r="W277" s="41" t="e">
        <v>#DIV/0!</v>
      </c>
      <c r="X277" s="13"/>
      <c r="Y277" s="13"/>
    </row>
    <row r="278" spans="1:25">
      <c r="A278" s="29"/>
      <c r="B278" s="2"/>
      <c r="C278" s="49"/>
      <c r="D278" s="49"/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 t="e">
        <f>VLOOKUP(C278,'出荷数2407-2506total250730101950'!B:F,5,0)</f>
        <v>#N/A</v>
      </c>
      <c r="L278" s="203" t="e">
        <f>VLOOKUP(C:C,total251219111800!B:F,5,0)</f>
        <v>#N/A</v>
      </c>
      <c r="M278" s="8"/>
      <c r="N278" s="12"/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0</v>
      </c>
      <c r="V278" s="45">
        <v>0</v>
      </c>
      <c r="W278" s="41" t="e">
        <v>#DIV/0!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/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VLOOKUP(C:C,total251219111800!B:F,5,0)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#DIV/0!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/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VLOOKUP(C:C,total251219111800!B:F,5,0)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#DIV/0!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VLOOKUP(C:C,total251219111800!B:F,5,0)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#DIV/0!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VLOOKUP(C:C,total251219111800!B:F,5,0)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#DIV/0!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VLOOKUP(C:C,total251219111800!B:F,5,0)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#DIV/0!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VLOOKUP(C:C,total251219111800!B:F,5,0)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#DIV/0!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VLOOKUP(C:C,total251219111800!B:F,5,0)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#DIV/0!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VLOOKUP(C:C,total251219111800!B:F,5,0)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#DIV/0!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VLOOKUP(C:C,total251219111800!B:F,5,0)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#DIV/0!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VLOOKUP(C:C,total251219111800!B:F,5,0)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#DIV/0!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VLOOKUP(C:C,total251219111800!B:F,5,0)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#DIV/0!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VLOOKUP(C:C,total251219111800!B:F,5,0)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#DIV/0!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VLOOKUP(C:C,total251219111800!B:F,5,0)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#DIV/0!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VLOOKUP(C:C,total251219111800!B:F,5,0)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#DIV/0!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VLOOKUP(C:C,total251219111800!B:F,5,0)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#DIV/0!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VLOOKUP(C:C,total251219111800!B:F,5,0)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#DIV/0!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VLOOKUP(C:C,total251219111800!B:F,5,0)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#DIV/0!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VLOOKUP(C:C,total251219111800!B:F,5,0)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#DIV/0!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VLOOKUP(C:C,total251219111800!B:F,5,0)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/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VLOOKUP(C:C,total251219111800!B:F,5,0)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/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VLOOKUP(C:C,total251219111800!B:F,5,0)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/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VLOOKUP(C:C,total251219111800!B:F,5,0)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/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VLOOKUP(C:C,total251219111800!B:F,5,0)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/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VLOOKUP(C:C,total251219111800!B:F,5,0)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/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VLOOKUP(C:C,total251219111800!B:F,5,0)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/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VLOOKUP(C:C,total251219111800!B:F,5,0)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/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VLOOKUP(C:C,total251219111800!B:F,5,0)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/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>
        <v>0</v>
      </c>
      <c r="I306" s="8" t="e">
        <f>VLOOKUP(C306,'202310-202403出荷数total2403220951'!B:F,5,0)</f>
        <v>#N/A</v>
      </c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VLOOKUP(C:C,total251219111800!B:F,5,0)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 t="e">
        <v>#DIV/0!</v>
      </c>
      <c r="X306" s="13"/>
      <c r="Y306" s="13"/>
    </row>
    <row r="307" spans="1:25">
      <c r="A307" s="29"/>
      <c r="B307" s="244"/>
      <c r="H307" s="245"/>
      <c r="L307" s="203" t="e">
        <f>VLOOKUP(C:C,total251219111800!B:F,5,0)</f>
        <v>#N/A</v>
      </c>
      <c r="N307" s="246"/>
      <c r="O307" s="247"/>
      <c r="P307" s="247"/>
      <c r="Q307" s="247"/>
      <c r="R307" s="247"/>
      <c r="S307" s="247"/>
      <c r="T307" s="248"/>
      <c r="U307" s="248"/>
      <c r="V307" s="248"/>
      <c r="W307" s="249"/>
      <c r="X307" s="14"/>
      <c r="Y307" s="14"/>
    </row>
    <row r="308" spans="1:25">
      <c r="A308" s="29"/>
      <c r="B308" s="244"/>
      <c r="H308" s="245"/>
      <c r="L308" s="203" t="e">
        <f>VLOOKUP(C:C,total251219111800!B:F,5,0)</f>
        <v>#N/A</v>
      </c>
      <c r="N308" s="246"/>
      <c r="O308" s="247"/>
      <c r="P308" s="247"/>
      <c r="Q308" s="247"/>
      <c r="R308" s="247"/>
      <c r="S308" s="247"/>
      <c r="T308" s="248"/>
      <c r="U308" s="248"/>
      <c r="V308" s="248"/>
      <c r="W308" s="249"/>
      <c r="X308" s="14"/>
      <c r="Y308" s="14"/>
    </row>
    <row r="309" spans="1:25">
      <c r="A309" s="29"/>
      <c r="B309" s="244"/>
      <c r="H309" s="245"/>
      <c r="L309" s="203" t="e">
        <f>VLOOKUP(C:C,total251219111800!B:F,5,0)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VLOOKUP(C:C,total251219111800!B:F,5,0)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VLOOKUP(C:C,total251219111800!B:F,5,0)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VLOOKUP(C:C,total251219111800!B:F,5,0)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</sheetData>
  <autoFilter ref="A1:Z314" xr:uid="{00000000-0009-0000-0000-00002F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34" priority="1" operator="lessThan">
      <formula>0.33</formula>
    </cfRule>
  </conditionalFormatting>
  <dataValidations count="2">
    <dataValidation imeMode="off" allowBlank="1" showInputMessage="1" showErrorMessage="1" sqref="C66 C64 C268:C314 C316:C64480 C1:C62 C75:C265" xr:uid="{00000000-0002-0000-2F00-000000000000}"/>
    <dataValidation imeMode="hiragana" allowBlank="1" showInputMessage="1" showErrorMessage="1" sqref="D66:F66 D1:E62 F1:F64 E65:F65 E63:E64 D75:D91 E67:F91 D113:D144 D4:F6 D92:F112 E113:F152 D267:F273 D274:D64480 E274:F64535 D153:F265" xr:uid="{00000000-0002-0000-2F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G312"/>
  <sheetViews>
    <sheetView zoomScaleNormal="100"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R13" sqref="R13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31.875" style="1" customWidth="1"/>
    <col min="25" max="25" width="50.25" style="1" customWidth="1"/>
    <col min="28" max="16384" width="9" style="1"/>
  </cols>
  <sheetData>
    <row r="1" spans="1:33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4352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4435</v>
      </c>
      <c r="Y1" s="2" t="s">
        <v>2957</v>
      </c>
      <c r="AE1" s="2" t="s">
        <v>4205</v>
      </c>
      <c r="AG1" s="2" t="s">
        <v>2957</v>
      </c>
    </row>
    <row r="2" spans="1:33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VLOOKUP(C:C,total251219111800!B:F,5,0)</f>
        <v>386</v>
      </c>
      <c r="M2" s="8"/>
      <c r="N2" s="21">
        <f>L2</f>
        <v>386</v>
      </c>
      <c r="O2" s="44">
        <v>276</v>
      </c>
      <c r="P2" s="44">
        <v>270</v>
      </c>
      <c r="Q2" s="44">
        <v>0</v>
      </c>
      <c r="R2" s="44">
        <v>0</v>
      </c>
      <c r="S2" s="44">
        <v>260</v>
      </c>
      <c r="T2" s="45">
        <v>10</v>
      </c>
      <c r="U2" s="45">
        <v>16</v>
      </c>
      <c r="V2" s="45">
        <v>-370</v>
      </c>
      <c r="W2" s="41">
        <v>0.706959706959707</v>
      </c>
      <c r="X2" s="188"/>
      <c r="Y2" s="188"/>
    </row>
    <row r="3" spans="1:33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VLOOKUP(C:C,total251219111800!B:F,5,0)</f>
        <v>903</v>
      </c>
      <c r="M3" s="8"/>
      <c r="N3" s="21">
        <f t="shared" ref="N3:N66" si="0">L3</f>
        <v>903</v>
      </c>
      <c r="O3" s="44">
        <v>1732</v>
      </c>
      <c r="P3" s="44">
        <v>860</v>
      </c>
      <c r="Q3" s="44">
        <v>0</v>
      </c>
      <c r="R3" s="44">
        <v>0</v>
      </c>
      <c r="S3" s="44">
        <v>1510</v>
      </c>
      <c r="T3" s="45">
        <v>-650</v>
      </c>
      <c r="U3" s="45">
        <v>222</v>
      </c>
      <c r="V3" s="45">
        <v>-681</v>
      </c>
      <c r="W3" s="41">
        <v>0.34837962962962965</v>
      </c>
      <c r="X3" s="46"/>
      <c r="Y3" s="46"/>
    </row>
    <row r="4" spans="1:33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VLOOKUP(C:C,total251219111800!B:F,5,0)</f>
        <v>474</v>
      </c>
      <c r="M4" s="211">
        <v>1000</v>
      </c>
      <c r="N4" s="211">
        <v>1000</v>
      </c>
      <c r="O4" s="44">
        <v>6705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6705</v>
      </c>
      <c r="V4" s="45">
        <v>5705</v>
      </c>
      <c r="W4" s="41">
        <v>0.14914243102162567</v>
      </c>
      <c r="X4" s="46"/>
      <c r="Y4" s="46"/>
    </row>
    <row r="5" spans="1:33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VLOOKUP(C:C,total251219111800!B:F,5,0)</f>
        <v>4495</v>
      </c>
      <c r="M5" s="8"/>
      <c r="N5" s="21">
        <f t="shared" si="0"/>
        <v>4495</v>
      </c>
      <c r="O5" s="44">
        <v>29451</v>
      </c>
      <c r="P5" s="44">
        <v>14360</v>
      </c>
      <c r="Q5" s="44">
        <v>800</v>
      </c>
      <c r="R5" s="44">
        <v>0</v>
      </c>
      <c r="S5" s="44">
        <v>14360</v>
      </c>
      <c r="T5" s="45">
        <v>0</v>
      </c>
      <c r="U5" s="45">
        <v>15891</v>
      </c>
      <c r="V5" s="45">
        <v>11396</v>
      </c>
      <c r="W5" s="41">
        <v>0.10259980370226655</v>
      </c>
      <c r="X5" s="241"/>
      <c r="Y5" s="241"/>
    </row>
    <row r="6" spans="1:33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VLOOKUP(C:C,total251219111800!B:F,5,0)</f>
        <v>177</v>
      </c>
      <c r="M6" s="8"/>
      <c r="N6" s="21">
        <f t="shared" si="0"/>
        <v>177</v>
      </c>
      <c r="O6" s="44">
        <v>3753</v>
      </c>
      <c r="P6" s="44">
        <v>0</v>
      </c>
      <c r="Q6" s="44">
        <v>0</v>
      </c>
      <c r="R6" s="44">
        <v>0</v>
      </c>
      <c r="S6" s="44">
        <v>0</v>
      </c>
      <c r="T6" s="45">
        <v>0</v>
      </c>
      <c r="U6" s="45">
        <v>3753</v>
      </c>
      <c r="V6" s="45">
        <v>3576</v>
      </c>
      <c r="W6" s="41">
        <v>4.7162270183852918E-2</v>
      </c>
      <c r="X6" s="46"/>
      <c r="Y6" s="46"/>
    </row>
    <row r="7" spans="1:33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VLOOKUP(C:C,total251219111800!B:F,5,0)</f>
        <v>#N/A</v>
      </c>
      <c r="M7" s="8"/>
      <c r="N7" s="21">
        <v>0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>
        <v>1</v>
      </c>
      <c r="W7" s="41">
        <v>0</v>
      </c>
      <c r="X7" s="46"/>
      <c r="Y7" s="46"/>
    </row>
    <row r="8" spans="1:33">
      <c r="A8" s="29" t="s">
        <v>1044</v>
      </c>
      <c r="B8" s="30" t="s">
        <v>5</v>
      </c>
      <c r="C8" s="17" t="s">
        <v>1039</v>
      </c>
      <c r="D8" s="24" t="s">
        <v>1041</v>
      </c>
      <c r="E8" s="23"/>
      <c r="F8" s="19"/>
      <c r="G8" s="21"/>
      <c r="H8" s="21">
        <v>2048</v>
      </c>
      <c r="I8" s="8">
        <f>VLOOKUP(C8,'202310-202403出荷数total2403220951'!B:F,5,0)</f>
        <v>2098</v>
      </c>
      <c r="J8" s="203">
        <f>VLOOKUP(C8,'出荷数2307～2406total241008110618'!B:F,5,0)</f>
        <v>3644</v>
      </c>
      <c r="K8" s="214">
        <f>VLOOKUP(C8,'出荷数2407-2506total250730101950'!B:F,5,0)</f>
        <v>2910</v>
      </c>
      <c r="L8" s="203">
        <f>VLOOKUP(C:C,total251219111800!B:F,5,0)</f>
        <v>2559</v>
      </c>
      <c r="M8" s="8"/>
      <c r="N8" s="21">
        <f t="shared" si="0"/>
        <v>2559</v>
      </c>
      <c r="O8" s="44">
        <v>1574</v>
      </c>
      <c r="P8" s="44">
        <v>0</v>
      </c>
      <c r="Q8" s="44">
        <v>0</v>
      </c>
      <c r="R8" s="44">
        <v>0</v>
      </c>
      <c r="S8" s="44">
        <v>0</v>
      </c>
      <c r="T8" s="45">
        <v>0</v>
      </c>
      <c r="U8" s="45">
        <v>1574</v>
      </c>
      <c r="V8" s="45">
        <v>-985</v>
      </c>
      <c r="W8" s="41">
        <v>1.6257941550190598</v>
      </c>
      <c r="X8" s="13"/>
      <c r="Y8" s="13"/>
    </row>
    <row r="9" spans="1:33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VLOOKUP(C:C,total251219111800!B:F,5,0)</f>
        <v>281</v>
      </c>
      <c r="M9" s="211">
        <v>1000</v>
      </c>
      <c r="N9" s="211">
        <v>1000</v>
      </c>
      <c r="O9" s="44">
        <v>5164</v>
      </c>
      <c r="P9" s="44">
        <v>200</v>
      </c>
      <c r="Q9" s="44">
        <v>0</v>
      </c>
      <c r="R9" s="44">
        <v>0</v>
      </c>
      <c r="S9" s="44">
        <v>200</v>
      </c>
      <c r="T9" s="45">
        <v>0</v>
      </c>
      <c r="U9" s="45">
        <v>4964</v>
      </c>
      <c r="V9" s="45">
        <v>3964</v>
      </c>
      <c r="W9" s="41">
        <v>0.18642803877703207</v>
      </c>
      <c r="X9" s="13"/>
      <c r="Y9" s="13"/>
    </row>
    <row r="10" spans="1:33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VLOOKUP(C:C,total251219111800!B:F,5,0)</f>
        <v>4356</v>
      </c>
      <c r="M10" s="8"/>
      <c r="N10" s="21">
        <f t="shared" si="0"/>
        <v>4356</v>
      </c>
      <c r="O10" s="44">
        <v>1851</v>
      </c>
      <c r="P10" s="44">
        <v>12405</v>
      </c>
      <c r="Q10" s="44">
        <v>0</v>
      </c>
      <c r="R10" s="44">
        <v>0</v>
      </c>
      <c r="S10" s="44">
        <v>13175</v>
      </c>
      <c r="T10" s="45">
        <v>-770</v>
      </c>
      <c r="U10" s="45">
        <v>-11324</v>
      </c>
      <c r="V10" s="45">
        <v>-15680</v>
      </c>
      <c r="W10" s="41">
        <v>0.30555555555555558</v>
      </c>
      <c r="X10" s="46"/>
      <c r="Y10" s="46"/>
    </row>
    <row r="11" spans="1:33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VLOOKUP(C:C,total251219111800!B:F,5,0)</f>
        <v>160</v>
      </c>
      <c r="M11" s="8"/>
      <c r="N11" s="21">
        <f t="shared" si="0"/>
        <v>160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-158</v>
      </c>
      <c r="W11" s="41">
        <v>80</v>
      </c>
      <c r="X11" s="46"/>
      <c r="Y11" s="46"/>
    </row>
    <row r="12" spans="1:33">
      <c r="A12" s="29" t="s">
        <v>1048</v>
      </c>
      <c r="B12" s="30" t="s">
        <v>356</v>
      </c>
      <c r="C12" s="7" t="s">
        <v>211</v>
      </c>
      <c r="D12" s="20" t="s">
        <v>1262</v>
      </c>
      <c r="E12" s="19" t="s">
        <v>212</v>
      </c>
      <c r="F12" s="19">
        <v>193</v>
      </c>
      <c r="G12" s="21">
        <v>1</v>
      </c>
      <c r="H12" s="21">
        <v>100</v>
      </c>
      <c r="I12" s="8">
        <f>VLOOKUP(C12,'202310-202403出荷数total2403220951'!B:F,5,0)</f>
        <v>43</v>
      </c>
      <c r="J12" s="203">
        <f>VLOOKUP(C12,'出荷数2307～2406total241008110618'!B:F,5,0)</f>
        <v>51</v>
      </c>
      <c r="K12" s="214">
        <f>VLOOKUP(C12,'出荷数2407-2506total250730101950'!B:F,5,0)</f>
        <v>12</v>
      </c>
      <c r="L12" s="203">
        <f>VLOOKUP(C:C,total251219111800!B:F,5,0)</f>
        <v>3</v>
      </c>
      <c r="M12" s="8"/>
      <c r="N12" s="21">
        <f t="shared" si="0"/>
        <v>3</v>
      </c>
      <c r="O12" s="44">
        <v>991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991</v>
      </c>
      <c r="V12" s="45">
        <v>988</v>
      </c>
      <c r="W12" s="41">
        <v>3.0272452068617556E-3</v>
      </c>
      <c r="X12" s="46"/>
      <c r="Y12" s="46"/>
    </row>
    <row r="13" spans="1:33">
      <c r="A13" s="29" t="s">
        <v>1049</v>
      </c>
      <c r="B13" s="30" t="s">
        <v>356</v>
      </c>
      <c r="C13" s="6" t="s">
        <v>152</v>
      </c>
      <c r="D13" s="20" t="s">
        <v>153</v>
      </c>
      <c r="E13" s="19"/>
      <c r="F13" s="19"/>
      <c r="G13" s="21">
        <v>6</v>
      </c>
      <c r="H13" s="21">
        <v>2364</v>
      </c>
      <c r="I13" s="8">
        <f>VLOOKUP(C13,'202310-202403出荷数total2403220951'!B:F,5,0)</f>
        <v>1052</v>
      </c>
      <c r="J13" s="203">
        <f>VLOOKUP(C13,'出荷数2307～2406total241008110618'!B:F,5,0)</f>
        <v>1711</v>
      </c>
      <c r="K13" s="214">
        <f>VLOOKUP(C13,'出荷数2407-2506total250730101950'!B:F,5,0)</f>
        <v>1026</v>
      </c>
      <c r="L13" s="203">
        <f>VLOOKUP(C:C,total251219111800!B:F,5,0)</f>
        <v>587</v>
      </c>
      <c r="M13" s="8"/>
      <c r="N13" s="21">
        <f t="shared" si="0"/>
        <v>587</v>
      </c>
      <c r="O13" s="44">
        <v>3486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3486</v>
      </c>
      <c r="V13" s="45">
        <v>2899</v>
      </c>
      <c r="W13" s="41">
        <v>0.16838783706253585</v>
      </c>
      <c r="X13" s="46"/>
      <c r="Y13" s="46"/>
    </row>
    <row r="14" spans="1:33">
      <c r="A14" s="29" t="s">
        <v>1050</v>
      </c>
      <c r="B14" s="30" t="s">
        <v>356</v>
      </c>
      <c r="C14" s="7" t="s">
        <v>217</v>
      </c>
      <c r="D14" s="20" t="s">
        <v>1262</v>
      </c>
      <c r="E14" s="19" t="s">
        <v>218</v>
      </c>
      <c r="F14" s="19">
        <v>0</v>
      </c>
      <c r="G14" s="21">
        <v>3</v>
      </c>
      <c r="H14" s="21">
        <v>363</v>
      </c>
      <c r="I14" s="8" t="e">
        <f>VLOOKUP(C14,'202310-202403出荷数total2403220951'!B:F,5,0)</f>
        <v>#N/A</v>
      </c>
      <c r="J14" s="203">
        <f>VLOOKUP(C14,'出荷数2307～2406total241008110618'!B:F,5,0)</f>
        <v>1</v>
      </c>
      <c r="K14" s="214">
        <f>VLOOKUP(C14,'出荷数2407-2506total250730101950'!B:F,5,0)</f>
        <v>7</v>
      </c>
      <c r="L14" s="203" t="e">
        <f>VLOOKUP(C:C,total251219111800!B:F,5,0)</f>
        <v>#N/A</v>
      </c>
      <c r="M14" s="8"/>
      <c r="N14" s="21">
        <v>0</v>
      </c>
      <c r="O14" s="44">
        <v>744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744</v>
      </c>
      <c r="V14" s="45">
        <v>744</v>
      </c>
      <c r="W14" s="41">
        <v>0</v>
      </c>
      <c r="X14" s="46"/>
      <c r="Y14" s="46"/>
    </row>
    <row r="15" spans="1:33">
      <c r="A15" s="29" t="s">
        <v>1051</v>
      </c>
      <c r="B15" s="30" t="s">
        <v>356</v>
      </c>
      <c r="C15" s="7" t="s">
        <v>2982</v>
      </c>
      <c r="D15" s="20" t="s">
        <v>1261</v>
      </c>
      <c r="E15" s="19" t="s">
        <v>216</v>
      </c>
      <c r="F15" s="19">
        <v>23</v>
      </c>
      <c r="G15" s="21">
        <v>4</v>
      </c>
      <c r="H15" s="21">
        <v>0</v>
      </c>
      <c r="I15" s="8">
        <f>VLOOKUP(C15,'202310-202403出荷数total2403220951'!B:F,5,0)</f>
        <v>1</v>
      </c>
      <c r="J15" s="203">
        <f>VLOOKUP(C15,'出荷数2307～2406total241008110618'!B:F,5,0)</f>
        <v>705</v>
      </c>
      <c r="K15" s="214">
        <f>VLOOKUP(C15,'出荷数2407-2506total250730101950'!B:F,5,0)</f>
        <v>1</v>
      </c>
      <c r="L15" s="203">
        <f>VLOOKUP(C:C,total251219111800!B:F,5,0)</f>
        <v>1</v>
      </c>
      <c r="M15" s="8"/>
      <c r="N15" s="21">
        <f t="shared" si="0"/>
        <v>1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0</v>
      </c>
      <c r="V15" s="45">
        <v>-1</v>
      </c>
      <c r="W15" s="41" t="e">
        <v>#DIV/0!</v>
      </c>
      <c r="X15" s="46"/>
      <c r="Y15" s="46"/>
    </row>
    <row r="16" spans="1:33">
      <c r="A16" s="29" t="s">
        <v>1052</v>
      </c>
      <c r="B16" s="30" t="s">
        <v>356</v>
      </c>
      <c r="C16" s="7" t="s">
        <v>1008</v>
      </c>
      <c r="D16" s="20" t="s">
        <v>1261</v>
      </c>
      <c r="E16" s="19" t="s">
        <v>218</v>
      </c>
      <c r="F16" s="19">
        <v>35</v>
      </c>
      <c r="G16" s="21">
        <v>26</v>
      </c>
      <c r="H16" s="21">
        <v>5</v>
      </c>
      <c r="I16" s="8">
        <f>VLOOKUP(C16,'202310-202403出荷数total2403220951'!B:F,5,0)</f>
        <v>3</v>
      </c>
      <c r="J16" s="203">
        <f>VLOOKUP(C16,'出荷数2307～2406total241008110618'!B:F,5,0)</f>
        <v>6</v>
      </c>
      <c r="K16" s="214">
        <f>VLOOKUP(C16,'出荷数2407-2506total250730101950'!B:F,5,0)</f>
        <v>3</v>
      </c>
      <c r="L16" s="203">
        <f>VLOOKUP(C:C,total251219111800!B:F,5,0)</f>
        <v>142</v>
      </c>
      <c r="M16" s="8"/>
      <c r="N16" s="21">
        <f t="shared" si="0"/>
        <v>142</v>
      </c>
      <c r="O16" s="44">
        <v>4414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4414</v>
      </c>
      <c r="V16" s="45">
        <v>4272</v>
      </c>
      <c r="W16" s="41">
        <v>3.2170367014046214E-2</v>
      </c>
      <c r="X16" s="46"/>
      <c r="Y16" s="46"/>
    </row>
    <row r="17" spans="1:27">
      <c r="A17" s="29" t="s">
        <v>1053</v>
      </c>
      <c r="B17" s="30" t="s">
        <v>356</v>
      </c>
      <c r="C17" s="6" t="s">
        <v>121</v>
      </c>
      <c r="D17" s="20" t="s">
        <v>120</v>
      </c>
      <c r="E17" s="19" t="s">
        <v>118</v>
      </c>
      <c r="F17" s="19">
        <v>33</v>
      </c>
      <c r="G17" s="21">
        <v>24</v>
      </c>
      <c r="H17" s="21">
        <v>2990</v>
      </c>
      <c r="I17" s="8">
        <f>VLOOKUP(C17,'202310-202403出荷数total2403220951'!B:F,5,0)</f>
        <v>66</v>
      </c>
      <c r="J17" s="203">
        <f>VLOOKUP(C17,'出荷数2307～2406total241008110618'!B:F,5,0)</f>
        <v>189</v>
      </c>
      <c r="K17" s="214">
        <f>VLOOKUP(C17,'出荷数2407-2506total250730101950'!B:F,5,0)</f>
        <v>97</v>
      </c>
      <c r="L17" s="203">
        <f>VLOOKUP(C:C,total251219111800!B:F,5,0)</f>
        <v>77</v>
      </c>
      <c r="M17" s="8"/>
      <c r="N17" s="21">
        <f t="shared" si="0"/>
        <v>77</v>
      </c>
      <c r="O17" s="44">
        <v>2106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2106</v>
      </c>
      <c r="V17" s="45">
        <v>2029</v>
      </c>
      <c r="W17" s="41">
        <v>3.6562203228869897E-2</v>
      </c>
      <c r="X17" s="46"/>
      <c r="Y17" s="46"/>
    </row>
    <row r="18" spans="1:27">
      <c r="A18" s="29" t="s">
        <v>1054</v>
      </c>
      <c r="B18" s="30" t="s">
        <v>356</v>
      </c>
      <c r="C18" s="17" t="s">
        <v>223</v>
      </c>
      <c r="D18" s="24" t="s">
        <v>224</v>
      </c>
      <c r="E18" s="23"/>
      <c r="F18" s="19">
        <v>149</v>
      </c>
      <c r="G18" s="21">
        <v>62</v>
      </c>
      <c r="H18" s="21">
        <v>132</v>
      </c>
      <c r="I18" s="8">
        <f>VLOOKUP(C18,'202310-202403出荷数total2403220951'!B:F,5,0)</f>
        <v>245</v>
      </c>
      <c r="J18" s="203">
        <f>VLOOKUP(C18,'出荷数2307～2406total241008110618'!B:F,5,0)</f>
        <v>322</v>
      </c>
      <c r="K18" s="214">
        <f>VLOOKUP(C18,'出荷数2407-2506total250730101950'!B:F,5,0)</f>
        <v>206</v>
      </c>
      <c r="L18" s="203">
        <f>VLOOKUP(C:C,total251219111800!B:F,5,0)</f>
        <v>17</v>
      </c>
      <c r="M18" s="8"/>
      <c r="N18" s="21">
        <f t="shared" si="0"/>
        <v>17</v>
      </c>
      <c r="O18" s="44">
        <v>2255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2255</v>
      </c>
      <c r="V18" s="45">
        <v>2238</v>
      </c>
      <c r="W18" s="41">
        <v>7.5388026607538803E-3</v>
      </c>
      <c r="X18" s="46" t="s">
        <v>4388</v>
      </c>
      <c r="Y18" s="46"/>
    </row>
    <row r="19" spans="1:27">
      <c r="A19" s="29" t="s">
        <v>1055</v>
      </c>
      <c r="B19" s="30" t="s">
        <v>356</v>
      </c>
      <c r="C19" s="6" t="s">
        <v>86</v>
      </c>
      <c r="D19" s="20" t="s">
        <v>84</v>
      </c>
      <c r="E19" s="19" t="s">
        <v>87</v>
      </c>
      <c r="F19" s="19">
        <v>228</v>
      </c>
      <c r="G19" s="21">
        <v>270</v>
      </c>
      <c r="H19" s="21">
        <v>231</v>
      </c>
      <c r="I19" s="8">
        <f>VLOOKUP(C19,'202310-202403出荷数total2403220951'!B:F,5,0)</f>
        <v>121</v>
      </c>
      <c r="J19" s="203">
        <f>VLOOKUP(C19,'出荷数2307～2406total241008110618'!B:F,5,0)</f>
        <v>177</v>
      </c>
      <c r="K19" s="214">
        <f>VLOOKUP(C19,'出荷数2407-2506total250730101950'!B:F,5,0)</f>
        <v>110</v>
      </c>
      <c r="L19" s="203">
        <f>VLOOKUP(C:C,total251219111800!B:F,5,0)</f>
        <v>53</v>
      </c>
      <c r="M19" s="8"/>
      <c r="N19" s="21">
        <f t="shared" si="0"/>
        <v>53</v>
      </c>
      <c r="O19" s="44">
        <v>8049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8049</v>
      </c>
      <c r="V19" s="45">
        <v>7996</v>
      </c>
      <c r="W19" s="41">
        <v>6.5846689029693132E-3</v>
      </c>
      <c r="X19" s="46"/>
      <c r="Y19" s="46"/>
    </row>
    <row r="20" spans="1:27">
      <c r="A20" s="29" t="s">
        <v>1056</v>
      </c>
      <c r="B20" s="30" t="s">
        <v>356</v>
      </c>
      <c r="C20" s="6" t="s">
        <v>154</v>
      </c>
      <c r="D20" s="20" t="s">
        <v>155</v>
      </c>
      <c r="E20" s="19"/>
      <c r="F20" s="19"/>
      <c r="G20" s="21">
        <v>128</v>
      </c>
      <c r="H20" s="21">
        <v>470</v>
      </c>
      <c r="I20" s="8">
        <f>VLOOKUP(C20,'202310-202403出荷数total2403220951'!B:F,5,0)</f>
        <v>149</v>
      </c>
      <c r="J20" s="203">
        <f>VLOOKUP(C20,'出荷数2307～2406total241008110618'!B:F,5,0)</f>
        <v>418</v>
      </c>
      <c r="K20" s="214">
        <f>VLOOKUP(C20,'出荷数2407-2506total250730101950'!B:F,5,0)</f>
        <v>818</v>
      </c>
      <c r="L20" s="203">
        <f>VLOOKUP(C:C,total251219111800!B:F,5,0)</f>
        <v>491</v>
      </c>
      <c r="M20" s="8"/>
      <c r="N20" s="21">
        <f t="shared" si="0"/>
        <v>491</v>
      </c>
      <c r="O20" s="44">
        <v>537</v>
      </c>
      <c r="P20" s="44">
        <v>197</v>
      </c>
      <c r="Q20" s="44">
        <v>0</v>
      </c>
      <c r="R20" s="44">
        <v>0</v>
      </c>
      <c r="S20" s="44">
        <v>197</v>
      </c>
      <c r="T20" s="45">
        <v>0</v>
      </c>
      <c r="U20" s="45">
        <v>340</v>
      </c>
      <c r="V20" s="45">
        <v>-151</v>
      </c>
      <c r="W20" s="41">
        <v>0.66893732970027253</v>
      </c>
      <c r="X20" s="46" t="s">
        <v>4398</v>
      </c>
      <c r="Y20" s="46"/>
    </row>
    <row r="21" spans="1:27">
      <c r="A21" s="29" t="s">
        <v>1057</v>
      </c>
      <c r="B21" s="30" t="s">
        <v>356</v>
      </c>
      <c r="C21" s="17" t="s">
        <v>168</v>
      </c>
      <c r="D21" s="24" t="s">
        <v>169</v>
      </c>
      <c r="E21" s="23"/>
      <c r="F21" s="19">
        <v>543</v>
      </c>
      <c r="G21" s="21">
        <v>321</v>
      </c>
      <c r="H21" s="21">
        <v>270</v>
      </c>
      <c r="I21" s="8">
        <f>VLOOKUP(C21,'202310-202403出荷数total2403220951'!B:F,5,0)</f>
        <v>73</v>
      </c>
      <c r="J21" s="203">
        <f>VLOOKUP(C21,'出荷数2307～2406total241008110618'!B:F,5,0)</f>
        <v>181</v>
      </c>
      <c r="K21" s="214">
        <f>VLOOKUP(C21,'出荷数2407-2506total250730101950'!B:F,5,0)</f>
        <v>277</v>
      </c>
      <c r="L21" s="203">
        <f>VLOOKUP(C:C,total251219111800!B:F,5,0)</f>
        <v>141</v>
      </c>
      <c r="M21" s="8"/>
      <c r="N21" s="21">
        <f t="shared" si="0"/>
        <v>141</v>
      </c>
      <c r="O21" s="44">
        <v>3081</v>
      </c>
      <c r="P21" s="44">
        <v>0</v>
      </c>
      <c r="Q21" s="44">
        <v>0</v>
      </c>
      <c r="R21" s="44">
        <v>0</v>
      </c>
      <c r="S21" s="44">
        <v>100</v>
      </c>
      <c r="T21" s="45">
        <v>-100</v>
      </c>
      <c r="U21" s="45">
        <v>2981</v>
      </c>
      <c r="V21" s="45">
        <v>2840</v>
      </c>
      <c r="W21" s="41">
        <v>4.5764362220058426E-2</v>
      </c>
      <c r="X21" s="46"/>
      <c r="Y21" s="46"/>
    </row>
    <row r="22" spans="1:27">
      <c r="A22" s="29" t="s">
        <v>1058</v>
      </c>
      <c r="B22" s="30" t="s">
        <v>356</v>
      </c>
      <c r="C22" s="6" t="s">
        <v>162</v>
      </c>
      <c r="D22" s="20" t="s">
        <v>355</v>
      </c>
      <c r="E22" s="19"/>
      <c r="F22" s="19">
        <v>904</v>
      </c>
      <c r="G22" s="21">
        <v>638</v>
      </c>
      <c r="H22" s="21">
        <v>81</v>
      </c>
      <c r="I22" s="8">
        <f>VLOOKUP(C22,'202310-202403出荷数total2403220951'!B:F,5,0)</f>
        <v>2</v>
      </c>
      <c r="J22" s="203">
        <f>VLOOKUP(C22,'出荷数2307～2406total241008110618'!B:F,5,0)</f>
        <v>904</v>
      </c>
      <c r="K22" s="214">
        <f>VLOOKUP(C22,'出荷数2407-2506total250730101950'!B:F,5,0)</f>
        <v>25</v>
      </c>
      <c r="L22" s="203">
        <f>VLOOKUP(C:C,total251219111800!B:F,5,0)</f>
        <v>2</v>
      </c>
      <c r="M22" s="8"/>
      <c r="N22" s="21">
        <f t="shared" si="0"/>
        <v>2</v>
      </c>
      <c r="O22" s="44">
        <v>6860</v>
      </c>
      <c r="P22" s="44">
        <v>0</v>
      </c>
      <c r="Q22" s="44">
        <v>0</v>
      </c>
      <c r="R22" s="44">
        <v>0</v>
      </c>
      <c r="S22" s="44">
        <v>0</v>
      </c>
      <c r="T22" s="45">
        <v>0</v>
      </c>
      <c r="U22" s="45">
        <v>6860</v>
      </c>
      <c r="V22" s="45">
        <v>6858</v>
      </c>
      <c r="W22" s="41">
        <v>2.9154518950437317E-4</v>
      </c>
      <c r="X22" s="46"/>
      <c r="Y22" s="46"/>
    </row>
    <row r="23" spans="1:27">
      <c r="A23" s="29" t="s">
        <v>1059</v>
      </c>
      <c r="B23" s="30" t="s">
        <v>356</v>
      </c>
      <c r="C23" s="6" t="s">
        <v>137</v>
      </c>
      <c r="D23" s="20" t="s">
        <v>138</v>
      </c>
      <c r="E23" s="19"/>
      <c r="F23" s="19">
        <v>1137</v>
      </c>
      <c r="G23" s="21">
        <v>270</v>
      </c>
      <c r="H23" s="21">
        <v>272</v>
      </c>
      <c r="I23" s="8">
        <f>VLOOKUP(C23,'202310-202403出荷数total2403220951'!B:F,5,0)</f>
        <v>153</v>
      </c>
      <c r="J23" s="203">
        <f>VLOOKUP(C23,'出荷数2307～2406total241008110618'!B:F,5,0)</f>
        <v>657</v>
      </c>
      <c r="K23" s="214">
        <f>VLOOKUP(C23,'出荷数2407-2506total250730101950'!B:F,5,0)</f>
        <v>101</v>
      </c>
      <c r="L23" s="203">
        <f>VLOOKUP(C:C,total251219111800!B:F,5,0)</f>
        <v>88</v>
      </c>
      <c r="M23" s="8"/>
      <c r="N23" s="21">
        <f t="shared" si="0"/>
        <v>88</v>
      </c>
      <c r="O23" s="44">
        <v>1775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1775</v>
      </c>
      <c r="V23" s="45">
        <v>1687</v>
      </c>
      <c r="W23" s="41">
        <v>4.9577464788732394E-2</v>
      </c>
      <c r="X23" s="46"/>
      <c r="Y23" s="46"/>
    </row>
    <row r="24" spans="1:27">
      <c r="A24" s="29" t="s">
        <v>1060</v>
      </c>
      <c r="B24" s="30" t="s">
        <v>356</v>
      </c>
      <c r="C24" s="17" t="s">
        <v>42</v>
      </c>
      <c r="D24" s="24" t="s">
        <v>43</v>
      </c>
      <c r="E24" s="23"/>
      <c r="F24" s="19">
        <v>787</v>
      </c>
      <c r="G24" s="21">
        <v>450</v>
      </c>
      <c r="H24" s="21">
        <v>417</v>
      </c>
      <c r="I24" s="213">
        <f>VLOOKUP(C24,'202310-202403出荷数total2403220951'!B:F,5,0)</f>
        <v>450</v>
      </c>
      <c r="J24" s="203">
        <f>VLOOKUP(C24,'出荷数2307～2406total241008110618'!B:F,5,0)</f>
        <v>550</v>
      </c>
      <c r="K24" s="214">
        <f>VLOOKUP(C24,'出荷数2407-2506total250730101950'!B:F,5,0)</f>
        <v>160</v>
      </c>
      <c r="L24" s="203">
        <f>VLOOKUP(C:C,total251219111800!B:F,5,0)</f>
        <v>89</v>
      </c>
      <c r="M24" s="8"/>
      <c r="N24" s="21">
        <f t="shared" si="0"/>
        <v>89</v>
      </c>
      <c r="O24" s="44">
        <v>3716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3716</v>
      </c>
      <c r="V24" s="45">
        <v>3627</v>
      </c>
      <c r="W24" s="41">
        <v>2.3950484391819162E-2</v>
      </c>
      <c r="X24" s="46"/>
      <c r="Y24" s="46"/>
    </row>
    <row r="25" spans="1:27">
      <c r="A25" s="29" t="s">
        <v>1061</v>
      </c>
      <c r="B25" s="30" t="s">
        <v>356</v>
      </c>
      <c r="C25" s="7" t="s">
        <v>213</v>
      </c>
      <c r="D25" s="20" t="s">
        <v>1262</v>
      </c>
      <c r="E25" s="19" t="s">
        <v>214</v>
      </c>
      <c r="F25" s="19">
        <v>13</v>
      </c>
      <c r="G25" s="21">
        <v>4</v>
      </c>
      <c r="H25" s="21">
        <v>8</v>
      </c>
      <c r="I25" s="8">
        <f>VLOOKUP(C25,'202310-202403出荷数total2403220951'!B:F,5,0)</f>
        <v>1</v>
      </c>
      <c r="J25" s="203">
        <f>VLOOKUP(C25,'出荷数2307～2406total241008110618'!B:F,5,0)</f>
        <v>4</v>
      </c>
      <c r="K25" s="214">
        <f>VLOOKUP(C25,'出荷数2407-2506total250730101950'!B:F,5,0)</f>
        <v>6</v>
      </c>
      <c r="L25" s="203" t="e">
        <f>VLOOKUP(C:C,total251219111800!B:F,5,0)</f>
        <v>#N/A</v>
      </c>
      <c r="M25" s="8"/>
      <c r="N25" s="21">
        <v>0</v>
      </c>
      <c r="O25" s="44">
        <v>64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64</v>
      </c>
      <c r="V25" s="45">
        <v>64</v>
      </c>
      <c r="W25" s="41">
        <v>0</v>
      </c>
      <c r="X25" s="46"/>
      <c r="Y25" s="46"/>
    </row>
    <row r="26" spans="1:27">
      <c r="A26" s="29" t="s">
        <v>1062</v>
      </c>
      <c r="B26" s="30" t="s">
        <v>356</v>
      </c>
      <c r="C26" s="6" t="s">
        <v>110</v>
      </c>
      <c r="D26" s="20" t="s">
        <v>111</v>
      </c>
      <c r="E26" s="19"/>
      <c r="F26" s="19">
        <v>1809</v>
      </c>
      <c r="G26" s="21">
        <v>790</v>
      </c>
      <c r="H26" s="21">
        <v>1042</v>
      </c>
      <c r="I26" s="8">
        <f>VLOOKUP(C26,'202310-202403出荷数total2403220951'!B:F,5,0)</f>
        <v>164</v>
      </c>
      <c r="J26" s="203">
        <f>VLOOKUP(C26,'出荷数2307～2406total241008110618'!B:F,5,0)</f>
        <v>312</v>
      </c>
      <c r="K26" s="214">
        <f>VLOOKUP(C26,'出荷数2407-2506total250730101950'!B:F,5,0)</f>
        <v>454</v>
      </c>
      <c r="L26" s="203">
        <f>VLOOKUP(C:C,total251219111800!B:F,5,0)</f>
        <v>168</v>
      </c>
      <c r="M26" s="8"/>
      <c r="N26" s="21">
        <f t="shared" si="0"/>
        <v>168</v>
      </c>
      <c r="O26" s="44">
        <v>5678</v>
      </c>
      <c r="P26" s="44">
        <v>200</v>
      </c>
      <c r="Q26" s="44">
        <v>0</v>
      </c>
      <c r="R26" s="44">
        <v>0</v>
      </c>
      <c r="S26" s="44">
        <v>200</v>
      </c>
      <c r="T26" s="45">
        <v>0</v>
      </c>
      <c r="U26" s="45">
        <v>5478</v>
      </c>
      <c r="V26" s="45">
        <v>5310</v>
      </c>
      <c r="W26" s="41">
        <v>2.8581150051037767E-2</v>
      </c>
      <c r="X26" s="46"/>
      <c r="Y26" s="46"/>
    </row>
    <row r="27" spans="1:27" s="152" customFormat="1">
      <c r="A27" s="144" t="s">
        <v>1063</v>
      </c>
      <c r="B27" s="145" t="s">
        <v>356</v>
      </c>
      <c r="C27" s="153" t="s">
        <v>170</v>
      </c>
      <c r="D27" s="154" t="s">
        <v>171</v>
      </c>
      <c r="E27" s="153"/>
      <c r="F27" s="146">
        <v>549</v>
      </c>
      <c r="G27" s="148">
        <v>303</v>
      </c>
      <c r="H27" s="148">
        <v>236</v>
      </c>
      <c r="I27" s="8">
        <f>VLOOKUP(C27,'202310-202403出荷数total2403220951'!B:F,5,0)</f>
        <v>241</v>
      </c>
      <c r="J27" s="203">
        <f>VLOOKUP(C27,'出荷数2307～2406total241008110618'!B:F,5,0)</f>
        <v>358</v>
      </c>
      <c r="K27" s="214">
        <f>VLOOKUP(C27,'出荷数2407-2506total250730101950'!B:F,5,0)</f>
        <v>392</v>
      </c>
      <c r="L27" s="203">
        <f>VLOOKUP(C:C,total251219111800!B:F,5,0)</f>
        <v>29</v>
      </c>
      <c r="M27" s="8"/>
      <c r="N27" s="21">
        <f t="shared" si="0"/>
        <v>29</v>
      </c>
      <c r="O27" s="148">
        <v>1916</v>
      </c>
      <c r="P27" s="148">
        <v>0</v>
      </c>
      <c r="Q27" s="44">
        <v>0</v>
      </c>
      <c r="R27" s="148">
        <v>0</v>
      </c>
      <c r="S27" s="148">
        <v>0</v>
      </c>
      <c r="T27" s="149">
        <v>0</v>
      </c>
      <c r="U27" s="149">
        <v>1916</v>
      </c>
      <c r="V27" s="149">
        <v>1887</v>
      </c>
      <c r="W27" s="150">
        <v>1.5135699373695199E-2</v>
      </c>
      <c r="X27" s="151"/>
      <c r="Y27" s="151"/>
      <c r="Z27" s="191"/>
      <c r="AA27" s="191"/>
    </row>
    <row r="28" spans="1:27">
      <c r="A28" s="29" t="s">
        <v>1064</v>
      </c>
      <c r="B28" s="30" t="s">
        <v>356</v>
      </c>
      <c r="C28" s="7" t="s">
        <v>196</v>
      </c>
      <c r="D28" s="20" t="s">
        <v>197</v>
      </c>
      <c r="E28" s="20" t="s">
        <v>198</v>
      </c>
      <c r="F28" s="19">
        <v>1160</v>
      </c>
      <c r="G28" s="21">
        <v>148</v>
      </c>
      <c r="H28" s="21">
        <v>651</v>
      </c>
      <c r="I28" s="8">
        <f>VLOOKUP(C28,'202310-202403出荷数total2403220951'!B:F,5,0)</f>
        <v>60</v>
      </c>
      <c r="J28" s="203">
        <f>VLOOKUP(C28,'出荷数2307～2406total241008110618'!B:F,5,0)</f>
        <v>125</v>
      </c>
      <c r="K28" s="214">
        <f>VLOOKUP(C28,'出荷数2407-2506total250730101950'!B:F,5,0)</f>
        <v>265</v>
      </c>
      <c r="L28" s="203">
        <f>VLOOKUP(C:C,total251219111800!B:F,5,0)</f>
        <v>38</v>
      </c>
      <c r="M28" s="211">
        <v>500</v>
      </c>
      <c r="N28" s="211">
        <v>500</v>
      </c>
      <c r="O28" s="44">
        <v>2298</v>
      </c>
      <c r="P28" s="44">
        <v>0</v>
      </c>
      <c r="Q28" s="44">
        <v>0</v>
      </c>
      <c r="R28" s="44">
        <v>0</v>
      </c>
      <c r="S28" s="44">
        <v>0</v>
      </c>
      <c r="T28" s="45">
        <v>0</v>
      </c>
      <c r="U28" s="45">
        <v>2298</v>
      </c>
      <c r="V28" s="45">
        <v>1798</v>
      </c>
      <c r="W28" s="41">
        <v>0.2175805047867711</v>
      </c>
      <c r="X28" s="46"/>
      <c r="Y28" s="46"/>
    </row>
    <row r="29" spans="1:27" s="152" customFormat="1" ht="15.75">
      <c r="A29" s="144" t="s">
        <v>1065</v>
      </c>
      <c r="B29" s="145" t="s">
        <v>356</v>
      </c>
      <c r="C29" s="146" t="s">
        <v>192</v>
      </c>
      <c r="D29" s="147" t="s">
        <v>190</v>
      </c>
      <c r="E29" s="146" t="s">
        <v>193</v>
      </c>
      <c r="F29" s="146">
        <v>935</v>
      </c>
      <c r="G29" s="148">
        <v>77</v>
      </c>
      <c r="H29" s="148">
        <v>731</v>
      </c>
      <c r="I29" s="8">
        <f>VLOOKUP(C29,'202310-202403出荷数total2403220951'!B:F,5,0)</f>
        <v>163</v>
      </c>
      <c r="J29" s="203">
        <f>VLOOKUP(C29,'出荷数2307～2406total241008110618'!B:F,5,0)</f>
        <v>235</v>
      </c>
      <c r="K29" s="214">
        <f>VLOOKUP(C29,'出荷数2407-2506total250730101950'!B:F,5,0)</f>
        <v>20</v>
      </c>
      <c r="L29" s="203">
        <f>VLOOKUP(C:C,total251219111800!B:F,5,0)</f>
        <v>2</v>
      </c>
      <c r="M29" s="8"/>
      <c r="N29" s="21">
        <f t="shared" si="0"/>
        <v>2</v>
      </c>
      <c r="O29" s="148">
        <v>5</v>
      </c>
      <c r="P29" s="148">
        <v>0</v>
      </c>
      <c r="Q29" s="44">
        <v>0</v>
      </c>
      <c r="R29" s="148">
        <v>0</v>
      </c>
      <c r="S29" s="148">
        <v>0</v>
      </c>
      <c r="T29" s="149">
        <v>0</v>
      </c>
      <c r="U29" s="149">
        <v>5</v>
      </c>
      <c r="V29" s="149">
        <v>3</v>
      </c>
      <c r="W29" s="150">
        <v>0.4</v>
      </c>
      <c r="X29" s="151"/>
      <c r="Y29" s="151"/>
    </row>
    <row r="30" spans="1:27">
      <c r="A30" s="29" t="s">
        <v>1066</v>
      </c>
      <c r="B30" s="30" t="s">
        <v>356</v>
      </c>
      <c r="C30" s="6" t="s">
        <v>177</v>
      </c>
      <c r="D30" s="20" t="s">
        <v>178</v>
      </c>
      <c r="E30" s="19" t="s">
        <v>179</v>
      </c>
      <c r="F30" s="19">
        <v>224</v>
      </c>
      <c r="G30" s="21">
        <v>198</v>
      </c>
      <c r="H30" s="21">
        <v>230</v>
      </c>
      <c r="I30" s="8">
        <f>VLOOKUP(C30,'202310-202403出荷数total2403220951'!B:F,5,0)</f>
        <v>91</v>
      </c>
      <c r="J30" s="203">
        <f>VLOOKUP(C30,'出荷数2307～2406total241008110618'!B:F,5,0)</f>
        <v>168</v>
      </c>
      <c r="K30" s="214">
        <f>VLOOKUP(C30,'出荷数2407-2506total250730101950'!B:F,5,0)</f>
        <v>52</v>
      </c>
      <c r="L30" s="203">
        <f>VLOOKUP(C:C,total251219111800!B:F,5,0)</f>
        <v>28</v>
      </c>
      <c r="M30" s="8"/>
      <c r="N30" s="21">
        <f t="shared" si="0"/>
        <v>28</v>
      </c>
      <c r="O30" s="44">
        <v>913</v>
      </c>
      <c r="P30" s="44">
        <v>0</v>
      </c>
      <c r="Q30" s="44">
        <v>0</v>
      </c>
      <c r="R30" s="44">
        <v>0</v>
      </c>
      <c r="S30" s="44">
        <v>0</v>
      </c>
      <c r="T30" s="45">
        <v>0</v>
      </c>
      <c r="U30" s="45">
        <v>913</v>
      </c>
      <c r="V30" s="45">
        <v>885</v>
      </c>
      <c r="W30" s="41">
        <v>3.0668127053669222E-2</v>
      </c>
      <c r="X30" s="46"/>
      <c r="Y30" s="46"/>
    </row>
    <row r="31" spans="1:27">
      <c r="A31" s="29" t="s">
        <v>1067</v>
      </c>
      <c r="B31" s="30" t="s">
        <v>356</v>
      </c>
      <c r="C31" s="6" t="s">
        <v>141</v>
      </c>
      <c r="D31" s="20" t="s">
        <v>142</v>
      </c>
      <c r="E31" s="19" t="s">
        <v>143</v>
      </c>
      <c r="F31" s="19">
        <v>714</v>
      </c>
      <c r="G31" s="21">
        <v>368</v>
      </c>
      <c r="H31" s="21">
        <v>496</v>
      </c>
      <c r="I31" s="8">
        <f>VLOOKUP(C31,'202310-202403出荷数total2403220951'!B:F,5,0)</f>
        <v>150</v>
      </c>
      <c r="J31" s="203">
        <f>VLOOKUP(C31,'出荷数2307～2406total241008110618'!B:F,5,0)</f>
        <v>247</v>
      </c>
      <c r="K31" s="214">
        <f>VLOOKUP(C31,'出荷数2407-2506total250730101950'!B:F,5,0)</f>
        <v>43</v>
      </c>
      <c r="L31" s="203">
        <f>VLOOKUP(C:C,total251219111800!B:F,5,0)</f>
        <v>29</v>
      </c>
      <c r="M31" s="8"/>
      <c r="N31" s="21">
        <f t="shared" si="0"/>
        <v>29</v>
      </c>
      <c r="O31" s="44">
        <v>1945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1945</v>
      </c>
      <c r="V31" s="45">
        <v>1916</v>
      </c>
      <c r="W31" s="41">
        <v>1.4910025706940874E-2</v>
      </c>
      <c r="X31" s="46"/>
      <c r="Y31" s="46"/>
    </row>
    <row r="32" spans="1:27">
      <c r="A32" s="29" t="s">
        <v>1068</v>
      </c>
      <c r="B32" s="30" t="s">
        <v>356</v>
      </c>
      <c r="C32" s="6" t="s">
        <v>107</v>
      </c>
      <c r="D32" s="20" t="s">
        <v>105</v>
      </c>
      <c r="E32" s="19" t="s">
        <v>87</v>
      </c>
      <c r="F32" s="19">
        <v>1116</v>
      </c>
      <c r="G32" s="21">
        <v>928</v>
      </c>
      <c r="H32" s="21">
        <v>1098</v>
      </c>
      <c r="I32" s="8">
        <f>VLOOKUP(C32,'202310-202403出荷数total2403220951'!B:F,5,0)</f>
        <v>427</v>
      </c>
      <c r="J32" s="203">
        <f>VLOOKUP(C32,'出荷数2307～2406total241008110618'!B:F,5,0)</f>
        <v>1008</v>
      </c>
      <c r="K32" s="214">
        <f>VLOOKUP(C32,'出荷数2407-2506total250730101950'!B:F,5,0)</f>
        <v>854</v>
      </c>
      <c r="L32" s="203">
        <f>VLOOKUP(C:C,total251219111800!B:F,5,0)</f>
        <v>345</v>
      </c>
      <c r="M32" s="8"/>
      <c r="N32" s="211">
        <v>41</v>
      </c>
      <c r="O32" s="44">
        <v>3035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3035</v>
      </c>
      <c r="V32" s="45">
        <v>2994</v>
      </c>
      <c r="W32" s="41">
        <v>1.3509060955518945E-2</v>
      </c>
      <c r="X32" s="46"/>
      <c r="Y32" s="46"/>
    </row>
    <row r="33" spans="1:27">
      <c r="A33" s="29" t="s">
        <v>1069</v>
      </c>
      <c r="B33" s="30" t="s">
        <v>356</v>
      </c>
      <c r="C33" s="7" t="s">
        <v>156</v>
      </c>
      <c r="D33" s="20" t="s">
        <v>157</v>
      </c>
      <c r="E33" s="19"/>
      <c r="F33" s="19">
        <v>120</v>
      </c>
      <c r="G33" s="21">
        <v>98</v>
      </c>
      <c r="H33" s="21">
        <v>141</v>
      </c>
      <c r="I33" s="8">
        <f>VLOOKUP(C33,'202310-202403出荷数total2403220951'!B:F,5,0)</f>
        <v>41</v>
      </c>
      <c r="J33" s="203">
        <f>VLOOKUP(C33,'出荷数2307～2406total241008110618'!B:F,5,0)</f>
        <v>89</v>
      </c>
      <c r="K33" s="214">
        <f>VLOOKUP(C33,'出荷数2407-2506total250730101950'!B:F,5,0)</f>
        <v>92</v>
      </c>
      <c r="L33" s="203">
        <f>VLOOKUP(C:C,total251219111800!B:F,5,0)</f>
        <v>49</v>
      </c>
      <c r="M33" s="8"/>
      <c r="N33" s="21">
        <f t="shared" si="0"/>
        <v>49</v>
      </c>
      <c r="O33" s="44">
        <v>314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314</v>
      </c>
      <c r="V33" s="45">
        <v>265</v>
      </c>
      <c r="W33" s="41">
        <v>0.15605095541401273</v>
      </c>
      <c r="X33" s="46"/>
      <c r="Y33" s="46"/>
    </row>
    <row r="34" spans="1:27">
      <c r="A34" s="29" t="s">
        <v>1070</v>
      </c>
      <c r="B34" s="30" t="s">
        <v>356</v>
      </c>
      <c r="C34" s="7" t="s">
        <v>158</v>
      </c>
      <c r="D34" s="20" t="s">
        <v>159</v>
      </c>
      <c r="E34" s="19"/>
      <c r="F34" s="19">
        <v>1030</v>
      </c>
      <c r="G34" s="21">
        <v>390</v>
      </c>
      <c r="H34" s="21">
        <v>221</v>
      </c>
      <c r="I34" s="8">
        <f>VLOOKUP(C34,'202310-202403出荷数total2403220951'!B:F,5,0)</f>
        <v>53</v>
      </c>
      <c r="J34" s="203">
        <f>VLOOKUP(C34,'出荷数2307～2406total241008110618'!B:F,5,0)</f>
        <v>103</v>
      </c>
      <c r="K34" s="214">
        <f>VLOOKUP(C34,'出荷数2407-2506total250730101950'!B:F,5,0)</f>
        <v>224</v>
      </c>
      <c r="L34" s="203">
        <f>VLOOKUP(C:C,total251219111800!B:F,5,0)</f>
        <v>45</v>
      </c>
      <c r="M34" s="8"/>
      <c r="N34" s="21">
        <f t="shared" si="0"/>
        <v>45</v>
      </c>
      <c r="O34" s="44">
        <v>2073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2073</v>
      </c>
      <c r="V34" s="45">
        <v>2028</v>
      </c>
      <c r="W34" s="41">
        <v>2.1707670043415339E-2</v>
      </c>
      <c r="X34" s="46"/>
      <c r="Y34" s="46"/>
    </row>
    <row r="35" spans="1:27">
      <c r="A35" s="29" t="s">
        <v>1071</v>
      </c>
      <c r="B35" s="30" t="s">
        <v>356</v>
      </c>
      <c r="C35" s="6" t="s">
        <v>122</v>
      </c>
      <c r="D35" s="20" t="s">
        <v>123</v>
      </c>
      <c r="E35" s="19"/>
      <c r="F35" s="19">
        <v>1322</v>
      </c>
      <c r="G35" s="21">
        <v>1075</v>
      </c>
      <c r="H35" s="21">
        <v>946</v>
      </c>
      <c r="I35" s="8">
        <f>VLOOKUP(C35,'202310-202403出荷数total2403220951'!B:F,5,0)</f>
        <v>348</v>
      </c>
      <c r="J35" s="203">
        <f>VLOOKUP(C35,'出荷数2307～2406total241008110618'!B:F,5,0)</f>
        <v>766</v>
      </c>
      <c r="K35" s="214">
        <f>VLOOKUP(C35,'出荷数2407-2506total250730101950'!B:F,5,0)</f>
        <v>1074</v>
      </c>
      <c r="L35" s="203">
        <f>VLOOKUP(C:C,total251219111800!B:F,5,0)</f>
        <v>327</v>
      </c>
      <c r="M35" s="8"/>
      <c r="N35" s="21">
        <f t="shared" si="0"/>
        <v>327</v>
      </c>
      <c r="O35" s="44">
        <v>3478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3478</v>
      </c>
      <c r="V35" s="45">
        <v>3151</v>
      </c>
      <c r="W35" s="41">
        <v>9.4019551466359971E-2</v>
      </c>
      <c r="X35" s="46"/>
      <c r="Y35" s="46"/>
    </row>
    <row r="36" spans="1:27">
      <c r="A36" s="29" t="s">
        <v>1072</v>
      </c>
      <c r="B36" s="30" t="s">
        <v>356</v>
      </c>
      <c r="C36" s="17" t="s">
        <v>44</v>
      </c>
      <c r="D36" s="24" t="s">
        <v>45</v>
      </c>
      <c r="E36" s="23"/>
      <c r="F36" s="19">
        <v>1781</v>
      </c>
      <c r="G36" s="21">
        <v>1472</v>
      </c>
      <c r="H36" s="21">
        <v>1360</v>
      </c>
      <c r="I36" s="213">
        <f>VLOOKUP(C36,'202310-202403出荷数total2403220951'!B:F,5,0)</f>
        <v>3651</v>
      </c>
      <c r="J36" s="203">
        <f>VLOOKUP(C36,'出荷数2307～2406total241008110618'!B:F,5,0)</f>
        <v>4452</v>
      </c>
      <c r="K36" s="214">
        <f>VLOOKUP(C36,'出荷数2407-2506total250730101950'!B:F,5,0)</f>
        <v>4054</v>
      </c>
      <c r="L36" s="203">
        <f>VLOOKUP(C:C,total251219111800!B:F,5,0)</f>
        <v>524</v>
      </c>
      <c r="M36" s="8"/>
      <c r="N36" s="21">
        <f t="shared" si="0"/>
        <v>524</v>
      </c>
      <c r="O36" s="44">
        <v>12992</v>
      </c>
      <c r="P36" s="44">
        <v>0</v>
      </c>
      <c r="Q36" s="44">
        <v>100</v>
      </c>
      <c r="R36" s="44">
        <v>0</v>
      </c>
      <c r="S36" s="44">
        <v>0</v>
      </c>
      <c r="T36" s="45">
        <v>0</v>
      </c>
      <c r="U36" s="45">
        <v>13092</v>
      </c>
      <c r="V36" s="45">
        <v>12568</v>
      </c>
      <c r="W36" s="41">
        <v>4.0332512315270935E-2</v>
      </c>
      <c r="X36" s="46"/>
      <c r="Y36" s="46"/>
    </row>
    <row r="37" spans="1:27">
      <c r="A37" s="29" t="s">
        <v>1073</v>
      </c>
      <c r="B37" s="30" t="s">
        <v>356</v>
      </c>
      <c r="C37" s="6" t="s">
        <v>184</v>
      </c>
      <c r="D37" s="20" t="s">
        <v>185</v>
      </c>
      <c r="E37" s="19" t="s">
        <v>186</v>
      </c>
      <c r="F37" s="19">
        <v>1210</v>
      </c>
      <c r="G37" s="21">
        <v>214</v>
      </c>
      <c r="H37" s="21">
        <v>13</v>
      </c>
      <c r="I37" s="8">
        <f>VLOOKUP(C37,'202310-202403出荷数total2403220951'!B:F,5,0)</f>
        <v>75</v>
      </c>
      <c r="J37" s="203">
        <f>VLOOKUP(C37,'出荷数2307～2406total241008110618'!B:F,5,0)</f>
        <v>79</v>
      </c>
      <c r="K37" s="214">
        <f>VLOOKUP(C37,'出荷数2407-2506total250730101950'!B:F,5,0)</f>
        <v>1</v>
      </c>
      <c r="L37" s="203">
        <f>VLOOKUP(C:C,total251219111800!B:F,5,0)</f>
        <v>3</v>
      </c>
      <c r="M37" s="8"/>
      <c r="N37" s="21">
        <f t="shared" si="0"/>
        <v>3</v>
      </c>
      <c r="O37" s="44">
        <v>875</v>
      </c>
      <c r="P37" s="44">
        <v>0</v>
      </c>
      <c r="Q37" s="44">
        <v>0</v>
      </c>
      <c r="R37" s="44">
        <v>0</v>
      </c>
      <c r="S37" s="44">
        <v>0</v>
      </c>
      <c r="T37" s="45">
        <v>0</v>
      </c>
      <c r="U37" s="45">
        <v>875</v>
      </c>
      <c r="V37" s="45">
        <v>872</v>
      </c>
      <c r="W37" s="41">
        <v>3.4285714285714284E-3</v>
      </c>
      <c r="X37" s="46"/>
      <c r="Y37" s="46"/>
    </row>
    <row r="38" spans="1:27">
      <c r="A38" s="29" t="s">
        <v>1074</v>
      </c>
      <c r="B38" s="30" t="s">
        <v>356</v>
      </c>
      <c r="C38" s="7" t="s">
        <v>1006</v>
      </c>
      <c r="D38" s="20" t="s">
        <v>1261</v>
      </c>
      <c r="E38" s="19" t="s">
        <v>214</v>
      </c>
      <c r="F38" s="19">
        <v>271</v>
      </c>
      <c r="G38" s="21">
        <v>200</v>
      </c>
      <c r="H38" s="21">
        <v>124</v>
      </c>
      <c r="I38" s="8">
        <f>VLOOKUP(C38,'202310-202403出荷数total2403220951'!B:F,5,0)</f>
        <v>63</v>
      </c>
      <c r="J38" s="203">
        <f>VLOOKUP(C38,'出荷数2307～2406total241008110618'!B:F,5,0)</f>
        <v>93</v>
      </c>
      <c r="K38" s="214">
        <f>VLOOKUP(C38,'出荷数2407-2506total250730101950'!B:F,5,0)</f>
        <v>14</v>
      </c>
      <c r="L38" s="203">
        <f>VLOOKUP(C:C,total251219111800!B:F,5,0)</f>
        <v>140</v>
      </c>
      <c r="M38" s="8"/>
      <c r="N38" s="21">
        <f t="shared" si="0"/>
        <v>140</v>
      </c>
      <c r="O38" s="44">
        <v>743</v>
      </c>
      <c r="P38" s="44">
        <v>0</v>
      </c>
      <c r="Q38" s="44">
        <v>0</v>
      </c>
      <c r="R38" s="44">
        <v>0</v>
      </c>
      <c r="S38" s="44">
        <v>0</v>
      </c>
      <c r="T38" s="45">
        <v>0</v>
      </c>
      <c r="U38" s="45">
        <v>743</v>
      </c>
      <c r="V38" s="45">
        <v>603</v>
      </c>
      <c r="W38" s="41">
        <v>0.18842530282637954</v>
      </c>
      <c r="X38" s="46"/>
      <c r="Y38" s="46"/>
    </row>
    <row r="39" spans="1:27" s="152" customFormat="1">
      <c r="A39" s="144" t="s">
        <v>1075</v>
      </c>
      <c r="B39" s="145" t="s">
        <v>356</v>
      </c>
      <c r="C39" s="147" t="s">
        <v>209</v>
      </c>
      <c r="D39" s="147" t="s">
        <v>210</v>
      </c>
      <c r="E39" s="146"/>
      <c r="F39" s="146"/>
      <c r="G39" s="148">
        <v>9</v>
      </c>
      <c r="H39" s="148">
        <v>1109</v>
      </c>
      <c r="I39" s="8" t="e">
        <f>VLOOKUP(C39,'202310-202403出荷数total2403220951'!B:F,5,0)</f>
        <v>#N/A</v>
      </c>
      <c r="J39" s="203" t="e">
        <f>VLOOKUP(C39,'出荷数2307～2406total241008110618'!B:F,5,0)</f>
        <v>#N/A</v>
      </c>
      <c r="K39" s="214" t="e">
        <f>VLOOKUP(C39,'出荷数2407-2506total250730101950'!B:F,5,0)</f>
        <v>#N/A</v>
      </c>
      <c r="L39" s="203" t="e">
        <f>VLOOKUP(C:C,total251219111800!B:F,5,0)</f>
        <v>#N/A</v>
      </c>
      <c r="M39" s="211">
        <v>470</v>
      </c>
      <c r="N39" s="211">
        <v>470</v>
      </c>
      <c r="O39" s="148">
        <v>106</v>
      </c>
      <c r="P39" s="148">
        <v>0</v>
      </c>
      <c r="Q39" s="44">
        <v>0</v>
      </c>
      <c r="R39" s="148">
        <v>0</v>
      </c>
      <c r="S39" s="148">
        <v>0</v>
      </c>
      <c r="T39" s="149">
        <v>0</v>
      </c>
      <c r="U39" s="149">
        <v>106</v>
      </c>
      <c r="V39" s="149">
        <v>-364</v>
      </c>
      <c r="W39" s="150">
        <v>4.4339622641509431</v>
      </c>
      <c r="X39" s="151"/>
      <c r="Y39" s="151"/>
      <c r="Z39" s="191"/>
      <c r="AA39" s="191"/>
    </row>
    <row r="40" spans="1:27">
      <c r="A40" s="29" t="s">
        <v>1076</v>
      </c>
      <c r="B40" s="30" t="s">
        <v>356</v>
      </c>
      <c r="C40" s="6" t="s">
        <v>357</v>
      </c>
      <c r="D40" s="20" t="s">
        <v>59</v>
      </c>
      <c r="E40" s="19"/>
      <c r="F40" s="19">
        <v>19</v>
      </c>
      <c r="G40" s="21">
        <v>1283</v>
      </c>
      <c r="H40" s="21">
        <v>7</v>
      </c>
      <c r="I40" s="8">
        <f>VLOOKUP(C40,'202310-202403出荷数total2403220951'!B:F,5,0)</f>
        <v>223</v>
      </c>
      <c r="J40" s="203">
        <f>VLOOKUP(C40,'出荷数2307～2406total241008110618'!B:F,5,0)</f>
        <v>598</v>
      </c>
      <c r="K40" s="214">
        <f>VLOOKUP(C40,'出荷数2407-2506total250730101950'!B:F,5,0)</f>
        <v>73</v>
      </c>
      <c r="L40" s="203">
        <f>VLOOKUP(C:C,total251219111800!B:F,5,0)</f>
        <v>5</v>
      </c>
      <c r="M40" s="8"/>
      <c r="N40" s="21">
        <f t="shared" si="0"/>
        <v>5</v>
      </c>
      <c r="O40" s="44">
        <v>4082</v>
      </c>
      <c r="P40" s="44">
        <v>0</v>
      </c>
      <c r="Q40" s="44">
        <v>0</v>
      </c>
      <c r="R40" s="44">
        <v>0</v>
      </c>
      <c r="S40" s="44">
        <v>0</v>
      </c>
      <c r="T40" s="45">
        <v>0</v>
      </c>
      <c r="U40" s="45">
        <v>4082</v>
      </c>
      <c r="V40" s="45">
        <v>4077</v>
      </c>
      <c r="W40" s="41">
        <v>1.224889759921607E-3</v>
      </c>
      <c r="X40" s="46"/>
      <c r="Y40" s="46"/>
    </row>
    <row r="41" spans="1:27">
      <c r="A41" s="29" t="s">
        <v>1077</v>
      </c>
      <c r="B41" s="30" t="s">
        <v>356</v>
      </c>
      <c r="C41" s="7" t="s">
        <v>219</v>
      </c>
      <c r="D41" s="20" t="s">
        <v>220</v>
      </c>
      <c r="E41" s="19"/>
      <c r="F41" s="19">
        <v>825</v>
      </c>
      <c r="G41" s="21">
        <v>660</v>
      </c>
      <c r="H41" s="21">
        <v>1314</v>
      </c>
      <c r="I41" s="8">
        <f>VLOOKUP(C41,'202310-202403出荷数total2403220951'!B:F,5,0)</f>
        <v>262</v>
      </c>
      <c r="J41" s="203">
        <f>VLOOKUP(C41,'出荷数2307～2406total241008110618'!B:F,5,0)</f>
        <v>723</v>
      </c>
      <c r="K41" s="214">
        <f>VLOOKUP(C41,'出荷数2407-2506total250730101950'!B:F,5,0)</f>
        <v>1443</v>
      </c>
      <c r="L41" s="203">
        <f>VLOOKUP(C:C,total251219111800!B:F,5,0)</f>
        <v>305</v>
      </c>
      <c r="M41" s="8"/>
      <c r="N41" s="21">
        <f t="shared" si="0"/>
        <v>305</v>
      </c>
      <c r="O41" s="44">
        <v>3051</v>
      </c>
      <c r="P41" s="44">
        <v>0</v>
      </c>
      <c r="Q41" s="44">
        <v>0</v>
      </c>
      <c r="R41" s="44">
        <v>0</v>
      </c>
      <c r="S41" s="44">
        <v>0</v>
      </c>
      <c r="T41" s="45">
        <v>0</v>
      </c>
      <c r="U41" s="45">
        <v>3051</v>
      </c>
      <c r="V41" s="45">
        <v>2746</v>
      </c>
      <c r="W41" s="41">
        <v>9.9967223861029172E-2</v>
      </c>
      <c r="X41" s="46"/>
      <c r="Y41" s="46"/>
    </row>
    <row r="42" spans="1:27">
      <c r="A42" s="29" t="s">
        <v>1078</v>
      </c>
      <c r="B42" s="30" t="s">
        <v>356</v>
      </c>
      <c r="C42" s="6" t="s">
        <v>358</v>
      </c>
      <c r="D42" s="20" t="s">
        <v>352</v>
      </c>
      <c r="E42" s="19"/>
      <c r="F42" s="19">
        <v>33</v>
      </c>
      <c r="G42" s="21">
        <v>994</v>
      </c>
      <c r="H42" s="21">
        <v>20</v>
      </c>
      <c r="I42" s="8">
        <f>VLOOKUP(C42,'202310-202403出荷数total2403220951'!B:F,5,0)</f>
        <v>14</v>
      </c>
      <c r="J42" s="203">
        <f>VLOOKUP(C42,'出荷数2307～2406total241008110618'!B:F,5,0)</f>
        <v>26</v>
      </c>
      <c r="K42" s="214">
        <f>VLOOKUP(C42,'出荷数2407-2506total250730101950'!B:F,5,0)</f>
        <v>8</v>
      </c>
      <c r="L42" s="203">
        <f>VLOOKUP(C:C,total251219111800!B:F,5,0)</f>
        <v>4</v>
      </c>
      <c r="M42" s="8"/>
      <c r="N42" s="21">
        <f t="shared" si="0"/>
        <v>4</v>
      </c>
      <c r="O42" s="44">
        <v>4563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4563</v>
      </c>
      <c r="V42" s="45">
        <v>4559</v>
      </c>
      <c r="W42" s="41">
        <v>8.7661626123164589E-4</v>
      </c>
      <c r="X42" s="46"/>
      <c r="Y42" s="46"/>
    </row>
    <row r="43" spans="1:27">
      <c r="A43" s="29" t="s">
        <v>1079</v>
      </c>
      <c r="B43" s="30" t="s">
        <v>356</v>
      </c>
      <c r="C43" s="17" t="s">
        <v>258</v>
      </c>
      <c r="D43" s="24" t="s">
        <v>259</v>
      </c>
      <c r="E43" s="23"/>
      <c r="F43" s="19">
        <v>15</v>
      </c>
      <c r="G43" s="21">
        <v>257</v>
      </c>
      <c r="H43" s="21">
        <v>96</v>
      </c>
      <c r="I43" s="8">
        <f>VLOOKUP(C43,'202310-202403出荷数total2403220951'!B:F,5,0)</f>
        <v>18</v>
      </c>
      <c r="J43" s="203">
        <f>VLOOKUP(C43,'出荷数2307～2406total241008110618'!B:F,5,0)</f>
        <v>45</v>
      </c>
      <c r="K43" s="214">
        <f>VLOOKUP(C43,'出荷数2407-2506total250730101950'!B:F,5,0)</f>
        <v>101</v>
      </c>
      <c r="L43" s="203">
        <f>VLOOKUP(C:C,total251219111800!B:F,5,0)</f>
        <v>21</v>
      </c>
      <c r="M43" s="8"/>
      <c r="N43" s="21">
        <f t="shared" si="0"/>
        <v>21</v>
      </c>
      <c r="O43" s="44">
        <v>784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784</v>
      </c>
      <c r="V43" s="45">
        <v>763</v>
      </c>
      <c r="W43" s="41">
        <v>2.6785714285714284E-2</v>
      </c>
      <c r="X43" s="46"/>
      <c r="Y43" s="46"/>
    </row>
    <row r="44" spans="1:27">
      <c r="A44" s="29"/>
      <c r="B44" s="30" t="s">
        <v>356</v>
      </c>
      <c r="C44" s="17" t="s">
        <v>4241</v>
      </c>
      <c r="D44" s="24" t="s">
        <v>4363</v>
      </c>
      <c r="E44" s="23"/>
      <c r="F44" s="19"/>
      <c r="G44" s="21"/>
      <c r="H44" s="21"/>
      <c r="I44" s="8"/>
      <c r="J44" s="203"/>
      <c r="K44" s="214"/>
      <c r="L44" s="203">
        <f>VLOOKUP(C:C,total251219111800!B:F,5,0)</f>
        <v>3</v>
      </c>
      <c r="M44" s="8"/>
      <c r="N44" s="21">
        <f t="shared" si="0"/>
        <v>3</v>
      </c>
      <c r="O44" s="44">
        <v>493</v>
      </c>
      <c r="P44" s="44">
        <v>0</v>
      </c>
      <c r="Q44" s="44">
        <v>1000</v>
      </c>
      <c r="R44" s="44">
        <v>0</v>
      </c>
      <c r="S44" s="44">
        <v>0</v>
      </c>
      <c r="T44" s="45">
        <v>0</v>
      </c>
      <c r="U44" s="45">
        <v>1493</v>
      </c>
      <c r="V44" s="45">
        <v>1490</v>
      </c>
      <c r="W44" s="41">
        <v>6.0851926977687626E-3</v>
      </c>
      <c r="X44" s="46"/>
      <c r="Y44" s="46"/>
    </row>
    <row r="45" spans="1:27" s="152" customFormat="1">
      <c r="A45" s="29" t="s">
        <v>1080</v>
      </c>
      <c r="B45" s="145" t="s">
        <v>356</v>
      </c>
      <c r="C45" s="146" t="s">
        <v>36</v>
      </c>
      <c r="D45" s="147" t="s">
        <v>37</v>
      </c>
      <c r="E45" s="146"/>
      <c r="F45" s="146">
        <v>940</v>
      </c>
      <c r="G45" s="148">
        <v>457</v>
      </c>
      <c r="H45" s="21">
        <v>1013</v>
      </c>
      <c r="I45" s="8">
        <f>VLOOKUP(C45,'202310-202403出荷数total2403220951'!B:F,5,0)</f>
        <v>669</v>
      </c>
      <c r="J45" s="203">
        <f>VLOOKUP(C45,'出荷数2307～2406total241008110618'!B:F,5,0)</f>
        <v>4147</v>
      </c>
      <c r="K45" s="214">
        <f>VLOOKUP(C45,'出荷数2407-2506total250730101950'!B:F,5,0)</f>
        <v>4439</v>
      </c>
      <c r="L45" s="203">
        <f>VLOOKUP(C:C,total251219111800!B:F,5,0)</f>
        <v>49</v>
      </c>
      <c r="M45" s="8"/>
      <c r="N45" s="21">
        <f t="shared" si="0"/>
        <v>49</v>
      </c>
      <c r="O45" s="148">
        <v>217</v>
      </c>
      <c r="P45" s="148">
        <v>0</v>
      </c>
      <c r="Q45" s="44">
        <v>0</v>
      </c>
      <c r="R45" s="148">
        <v>0</v>
      </c>
      <c r="S45" s="148">
        <v>0</v>
      </c>
      <c r="T45" s="149">
        <v>0</v>
      </c>
      <c r="U45" s="149">
        <v>217</v>
      </c>
      <c r="V45" s="149">
        <v>168</v>
      </c>
      <c r="W45" s="150">
        <v>0.22580645161290322</v>
      </c>
      <c r="X45" s="151"/>
      <c r="Y45" s="151"/>
      <c r="Z45" s="191"/>
      <c r="AA45" s="191"/>
    </row>
    <row r="46" spans="1:27" s="152" customFormat="1">
      <c r="A46" s="29" t="s">
        <v>1081</v>
      </c>
      <c r="B46" s="145" t="s">
        <v>356</v>
      </c>
      <c r="C46" s="146" t="s">
        <v>24</v>
      </c>
      <c r="D46" s="147" t="s">
        <v>25</v>
      </c>
      <c r="E46" s="146"/>
      <c r="F46" s="146">
        <v>149</v>
      </c>
      <c r="G46" s="148">
        <v>373</v>
      </c>
      <c r="H46" s="21">
        <v>66</v>
      </c>
      <c r="I46" s="8">
        <f>VLOOKUP(C46,'202310-202403出荷数total2403220951'!B:F,5,0)</f>
        <v>150</v>
      </c>
      <c r="J46" s="203">
        <f>VLOOKUP(C46,'出荷数2307～2406total241008110618'!B:F,5,0)</f>
        <v>203</v>
      </c>
      <c r="K46" s="214">
        <f>VLOOKUP(C46,'出荷数2407-2506total250730101950'!B:F,5,0)</f>
        <v>212</v>
      </c>
      <c r="L46" s="203">
        <f>VLOOKUP(C:C,total251219111800!B:F,5,0)</f>
        <v>39</v>
      </c>
      <c r="M46" s="8"/>
      <c r="N46" s="21">
        <f t="shared" si="0"/>
        <v>39</v>
      </c>
      <c r="O46" s="148">
        <v>914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914</v>
      </c>
      <c r="V46" s="149">
        <v>875</v>
      </c>
      <c r="W46" s="150">
        <v>4.2669584245076587E-2</v>
      </c>
      <c r="X46" s="151"/>
      <c r="Y46" s="151"/>
      <c r="Z46" s="191"/>
      <c r="AA46" s="191"/>
    </row>
    <row r="47" spans="1:27">
      <c r="A47" s="29" t="s">
        <v>1082</v>
      </c>
      <c r="B47" s="30" t="s">
        <v>356</v>
      </c>
      <c r="C47" s="6" t="s">
        <v>83</v>
      </c>
      <c r="D47" s="20" t="s">
        <v>84</v>
      </c>
      <c r="E47" s="19" t="s">
        <v>85</v>
      </c>
      <c r="F47" s="19">
        <v>2264</v>
      </c>
      <c r="G47" s="21">
        <v>1923</v>
      </c>
      <c r="H47" s="21">
        <v>1776</v>
      </c>
      <c r="I47" s="8">
        <f>VLOOKUP(C47,'202310-202403出荷数total2403220951'!B:F,5,0)</f>
        <v>535</v>
      </c>
      <c r="J47" s="203">
        <f>VLOOKUP(C47,'出荷数2307～2406total241008110618'!B:F,5,0)</f>
        <v>2161</v>
      </c>
      <c r="K47" s="214">
        <f>VLOOKUP(C47,'出荷数2407-2506total250730101950'!B:F,5,0)</f>
        <v>933</v>
      </c>
      <c r="L47" s="203">
        <f>VLOOKUP(C:C,total251219111800!B:F,5,0)</f>
        <v>398</v>
      </c>
      <c r="M47" s="8"/>
      <c r="N47" s="21">
        <f t="shared" si="0"/>
        <v>398</v>
      </c>
      <c r="O47" s="44">
        <v>2550</v>
      </c>
      <c r="P47" s="44">
        <v>0</v>
      </c>
      <c r="Q47" s="44">
        <v>0</v>
      </c>
      <c r="R47" s="44">
        <v>0</v>
      </c>
      <c r="S47" s="44">
        <v>0</v>
      </c>
      <c r="T47" s="45">
        <v>0</v>
      </c>
      <c r="U47" s="45">
        <v>2550</v>
      </c>
      <c r="V47" s="45">
        <v>2152</v>
      </c>
      <c r="W47" s="41">
        <v>0.15607843137254901</v>
      </c>
      <c r="X47" s="46"/>
      <c r="Y47" s="46"/>
    </row>
    <row r="48" spans="1:27">
      <c r="A48" s="192" t="s">
        <v>1083</v>
      </c>
      <c r="B48" s="193" t="s">
        <v>356</v>
      </c>
      <c r="C48" s="194" t="s">
        <v>67</v>
      </c>
      <c r="D48" s="195" t="s">
        <v>68</v>
      </c>
      <c r="E48" s="194"/>
      <c r="F48" s="194">
        <v>3482</v>
      </c>
      <c r="G48" s="196">
        <v>1186</v>
      </c>
      <c r="H48" s="196">
        <v>1004</v>
      </c>
      <c r="I48" s="196">
        <f>VLOOKUP(C48,'202310-202403出荷数total2403220951'!B:F,5,0)</f>
        <v>594</v>
      </c>
      <c r="J48" s="196">
        <f>VLOOKUP(C48,'出荷数2307～2406total241008110618'!B:F,5,0)</f>
        <v>1198</v>
      </c>
      <c r="K48" s="196">
        <f>VLOOKUP(C48,'出荷数2407-2506total250730101950'!B:F,5,0)</f>
        <v>1234</v>
      </c>
      <c r="L48" s="196">
        <f>VLOOKUP(C:C,total251219111800!B:F,5,0)</f>
        <v>693</v>
      </c>
      <c r="M48" s="196"/>
      <c r="N48" s="196">
        <f t="shared" si="0"/>
        <v>693</v>
      </c>
      <c r="O48" s="196">
        <v>538</v>
      </c>
      <c r="P48" s="196">
        <v>0</v>
      </c>
      <c r="Q48" s="196">
        <v>0</v>
      </c>
      <c r="R48" s="196">
        <v>0</v>
      </c>
      <c r="S48" s="196">
        <v>0</v>
      </c>
      <c r="T48" s="197">
        <v>0</v>
      </c>
      <c r="U48" s="197">
        <v>538</v>
      </c>
      <c r="V48" s="197">
        <v>-155</v>
      </c>
      <c r="W48" s="198">
        <v>1.2881040892193309</v>
      </c>
      <c r="X48" s="199"/>
      <c r="Y48" s="199"/>
    </row>
    <row r="49" spans="1:27" s="277" customFormat="1">
      <c r="A49" s="269" t="s">
        <v>1084</v>
      </c>
      <c r="B49" s="270" t="s">
        <v>356</v>
      </c>
      <c r="C49" s="271" t="s">
        <v>20</v>
      </c>
      <c r="D49" s="272" t="s">
        <v>21</v>
      </c>
      <c r="E49" s="271"/>
      <c r="F49" s="271">
        <v>5224</v>
      </c>
      <c r="G49" s="202">
        <v>1145</v>
      </c>
      <c r="H49" s="202">
        <v>1174</v>
      </c>
      <c r="I49" s="202">
        <f>VLOOKUP(C49,'202310-202403出荷数total2403220951'!B:F,5,0)</f>
        <v>435</v>
      </c>
      <c r="J49" s="202">
        <f>VLOOKUP(C49,'出荷数2307～2406total241008110618'!B:F,5,0)</f>
        <v>653</v>
      </c>
      <c r="K49" s="214">
        <f>VLOOKUP(C49,'出荷数2407-2506total250730101950'!B:F,5,0)</f>
        <v>1213</v>
      </c>
      <c r="L49" s="203">
        <f>VLOOKUP(C:C,total251219111800!B:F,5,0)</f>
        <v>373</v>
      </c>
      <c r="M49" s="8"/>
      <c r="N49" s="21">
        <f t="shared" si="0"/>
        <v>373</v>
      </c>
      <c r="O49" s="202">
        <v>3816</v>
      </c>
      <c r="P49" s="202">
        <v>0</v>
      </c>
      <c r="Q49" s="202">
        <v>0</v>
      </c>
      <c r="R49" s="202">
        <v>0</v>
      </c>
      <c r="S49" s="202">
        <v>0</v>
      </c>
      <c r="T49" s="273">
        <v>0</v>
      </c>
      <c r="U49" s="273">
        <v>3816</v>
      </c>
      <c r="V49" s="273">
        <v>3443</v>
      </c>
      <c r="W49" s="274">
        <v>9.7746331236897271E-2</v>
      </c>
      <c r="X49" s="275"/>
      <c r="Y49" s="275"/>
      <c r="Z49" s="276"/>
      <c r="AA49" s="276"/>
    </row>
    <row r="50" spans="1:27">
      <c r="A50" s="29" t="s">
        <v>1085</v>
      </c>
      <c r="B50" s="30" t="s">
        <v>356</v>
      </c>
      <c r="C50" s="6" t="s">
        <v>150</v>
      </c>
      <c r="D50" s="20" t="s">
        <v>151</v>
      </c>
      <c r="E50" s="19"/>
      <c r="F50" s="19"/>
      <c r="G50" s="21">
        <v>537</v>
      </c>
      <c r="H50" s="21">
        <v>3033</v>
      </c>
      <c r="I50" s="213">
        <f>VLOOKUP(C50,'202310-202403出荷数total2403220951'!B:F,5,0)</f>
        <v>1920</v>
      </c>
      <c r="J50" s="203">
        <f>VLOOKUP(C50,'出荷数2307～2406total241008110618'!B:F,5,0)</f>
        <v>4184</v>
      </c>
      <c r="K50" s="214">
        <f>VLOOKUP(C50,'出荷数2407-2506total250730101950'!B:F,5,0)</f>
        <v>3497</v>
      </c>
      <c r="L50" s="203">
        <f>VLOOKUP(C:C,total251219111800!B:F,5,0)</f>
        <v>1086</v>
      </c>
      <c r="M50" s="211">
        <v>750</v>
      </c>
      <c r="N50" s="21">
        <f t="shared" si="0"/>
        <v>1086</v>
      </c>
      <c r="O50" s="44">
        <v>4380</v>
      </c>
      <c r="P50" s="44">
        <v>400</v>
      </c>
      <c r="Q50" s="44">
        <v>0</v>
      </c>
      <c r="R50" s="44">
        <v>0</v>
      </c>
      <c r="S50" s="44">
        <v>830</v>
      </c>
      <c r="T50" s="45">
        <v>-430</v>
      </c>
      <c r="U50" s="45">
        <v>3550</v>
      </c>
      <c r="V50" s="45">
        <v>2464</v>
      </c>
      <c r="W50" s="41">
        <v>0.22719665271966527</v>
      </c>
      <c r="X50" s="46"/>
      <c r="Y50" s="46"/>
    </row>
    <row r="51" spans="1:27" s="200" customFormat="1">
      <c r="A51" s="192" t="s">
        <v>1086</v>
      </c>
      <c r="B51" s="193" t="s">
        <v>356</v>
      </c>
      <c r="C51" s="194" t="s">
        <v>164</v>
      </c>
      <c r="D51" s="195" t="s">
        <v>163</v>
      </c>
      <c r="E51" s="194" t="s">
        <v>165</v>
      </c>
      <c r="F51" s="194">
        <v>1023</v>
      </c>
      <c r="G51" s="196">
        <v>517</v>
      </c>
      <c r="H51" s="196">
        <v>437</v>
      </c>
      <c r="I51" s="196">
        <f>VLOOKUP(C51,'202310-202403出荷数total2403220951'!B:F,5,0)</f>
        <v>346</v>
      </c>
      <c r="J51" s="196">
        <f>VLOOKUP(C51,'出荷数2307～2406total241008110618'!B:F,5,0)</f>
        <v>396</v>
      </c>
      <c r="K51" s="196">
        <f>VLOOKUP(C51,'出荷数2407-2506total250730101950'!B:F,5,0)</f>
        <v>187</v>
      </c>
      <c r="L51" s="196">
        <f>VLOOKUP(C:C,total251219111800!B:F,5,0)</f>
        <v>6</v>
      </c>
      <c r="M51" s="196"/>
      <c r="N51" s="196">
        <f t="shared" si="0"/>
        <v>6</v>
      </c>
      <c r="O51" s="196">
        <v>1245</v>
      </c>
      <c r="P51" s="196">
        <v>0</v>
      </c>
      <c r="Q51" s="196">
        <v>0</v>
      </c>
      <c r="R51" s="196">
        <v>0</v>
      </c>
      <c r="S51" s="196">
        <v>600</v>
      </c>
      <c r="T51" s="197">
        <v>-600</v>
      </c>
      <c r="U51" s="197">
        <v>645</v>
      </c>
      <c r="V51" s="197">
        <v>639</v>
      </c>
      <c r="W51" s="198">
        <v>4.8192771084337354E-3</v>
      </c>
      <c r="X51" s="199"/>
      <c r="Y51" s="199"/>
      <c r="Z51" s="201"/>
      <c r="AA51" s="201"/>
    </row>
    <row r="52" spans="1:27" s="152" customFormat="1" ht="15.75">
      <c r="A52" s="29" t="s">
        <v>1087</v>
      </c>
      <c r="B52" s="145" t="s">
        <v>356</v>
      </c>
      <c r="C52" s="146" t="s">
        <v>233</v>
      </c>
      <c r="D52" s="147" t="s">
        <v>234</v>
      </c>
      <c r="E52" s="146"/>
      <c r="F52" s="146">
        <v>843</v>
      </c>
      <c r="G52" s="148">
        <v>647</v>
      </c>
      <c r="H52" s="21">
        <v>2107</v>
      </c>
      <c r="I52" s="8" t="e">
        <f>VLOOKUP(C52,'202310-202403出荷数total2403220951'!B:F,5,0)</f>
        <v>#N/A</v>
      </c>
      <c r="J52" s="203" t="e">
        <f>VLOOKUP(C52,'出荷数2307～2406total241008110618'!B:F,5,0)</f>
        <v>#N/A</v>
      </c>
      <c r="K52" s="214" t="e">
        <f>VLOOKUP(C52,'出荷数2407-2506total250730101950'!B:F,5,0)</f>
        <v>#N/A</v>
      </c>
      <c r="L52" s="203" t="e">
        <f>VLOOKUP(C:C,total251219111800!B:F,5,0)</f>
        <v>#N/A</v>
      </c>
      <c r="M52" s="211">
        <v>890</v>
      </c>
      <c r="N52" s="211">
        <v>890</v>
      </c>
      <c r="O52" s="148">
        <v>0</v>
      </c>
      <c r="P52" s="148">
        <v>0</v>
      </c>
      <c r="Q52" s="44">
        <v>0</v>
      </c>
      <c r="R52" s="148">
        <v>0</v>
      </c>
      <c r="S52" s="148">
        <v>0</v>
      </c>
      <c r="T52" s="149">
        <v>0</v>
      </c>
      <c r="U52" s="149">
        <v>0</v>
      </c>
      <c r="V52" s="149">
        <v>-890</v>
      </c>
      <c r="W52" s="150" t="e">
        <v>#DIV/0!</v>
      </c>
      <c r="X52" s="151"/>
      <c r="Y52" s="151"/>
    </row>
    <row r="53" spans="1:27">
      <c r="A53" s="29" t="s">
        <v>1088</v>
      </c>
      <c r="B53" s="30" t="s">
        <v>356</v>
      </c>
      <c r="C53" s="7" t="s">
        <v>205</v>
      </c>
      <c r="D53" s="20" t="s">
        <v>206</v>
      </c>
      <c r="E53" s="19"/>
      <c r="F53" s="19">
        <v>1465</v>
      </c>
      <c r="G53" s="21">
        <v>1744</v>
      </c>
      <c r="H53" s="21">
        <v>888</v>
      </c>
      <c r="I53" s="8">
        <f>VLOOKUP(C53,'202310-202403出荷数total2403220951'!B:F,5,0)</f>
        <v>559</v>
      </c>
      <c r="J53" s="203">
        <f>VLOOKUP(C53,'出荷数2307～2406total241008110618'!B:F,5,0)</f>
        <v>1133</v>
      </c>
      <c r="K53" s="214">
        <f>VLOOKUP(C53,'出荷数2407-2506total250730101950'!B:F,5,0)</f>
        <v>829</v>
      </c>
      <c r="L53" s="203">
        <f>VLOOKUP(C:C,total251219111800!B:F,5,0)</f>
        <v>200</v>
      </c>
      <c r="M53" s="8"/>
      <c r="N53" s="21">
        <f t="shared" si="0"/>
        <v>200</v>
      </c>
      <c r="O53" s="44">
        <v>3338</v>
      </c>
      <c r="P53" s="44">
        <v>0</v>
      </c>
      <c r="Q53" s="44">
        <v>0</v>
      </c>
      <c r="R53" s="44">
        <v>0</v>
      </c>
      <c r="S53" s="44">
        <v>0</v>
      </c>
      <c r="T53" s="45">
        <v>0</v>
      </c>
      <c r="U53" s="45">
        <v>3338</v>
      </c>
      <c r="V53" s="45">
        <v>3138</v>
      </c>
      <c r="W53" s="41">
        <v>5.9916117435590173E-2</v>
      </c>
      <c r="X53" s="46"/>
      <c r="Y53" s="46"/>
    </row>
    <row r="54" spans="1:27" s="152" customFormat="1" ht="15.75">
      <c r="A54" s="29" t="s">
        <v>1089</v>
      </c>
      <c r="B54" s="145" t="s">
        <v>356</v>
      </c>
      <c r="C54" s="153" t="s">
        <v>1264</v>
      </c>
      <c r="D54" s="154" t="s">
        <v>64</v>
      </c>
      <c r="E54" s="153"/>
      <c r="F54" s="146">
        <v>1087</v>
      </c>
      <c r="G54" s="148">
        <v>665</v>
      </c>
      <c r="H54" s="21">
        <v>2030</v>
      </c>
      <c r="I54" s="8" t="e">
        <f>VLOOKUP(C54,'202310-202403出荷数total2403220951'!B:F,5,0)</f>
        <v>#N/A</v>
      </c>
      <c r="J54" s="203" t="e">
        <f>VLOOKUP(C54,'出荷数2307～2406total241008110618'!B:F,5,0)</f>
        <v>#N/A</v>
      </c>
      <c r="K54" s="214" t="e">
        <f>VLOOKUP(C54,'出荷数2407-2506total250730101950'!B:F,5,0)</f>
        <v>#N/A</v>
      </c>
      <c r="L54" s="203" t="e">
        <f>VLOOKUP(C:C,total251219111800!B:F,5,0)</f>
        <v>#N/A</v>
      </c>
      <c r="M54" s="211">
        <v>850</v>
      </c>
      <c r="N54" s="211">
        <v>850</v>
      </c>
      <c r="O54" s="148">
        <v>2</v>
      </c>
      <c r="P54" s="148">
        <v>0</v>
      </c>
      <c r="Q54" s="44">
        <v>0</v>
      </c>
      <c r="R54" s="148">
        <v>0</v>
      </c>
      <c r="S54" s="148">
        <v>0</v>
      </c>
      <c r="T54" s="149">
        <v>0</v>
      </c>
      <c r="U54" s="149">
        <v>2</v>
      </c>
      <c r="V54" s="149">
        <v>-848</v>
      </c>
      <c r="W54" s="150">
        <v>425</v>
      </c>
      <c r="X54" s="151"/>
      <c r="Y54" s="151"/>
    </row>
    <row r="55" spans="1:27">
      <c r="A55" s="29" t="s">
        <v>1090</v>
      </c>
      <c r="B55" s="30" t="s">
        <v>356</v>
      </c>
      <c r="C55" s="6" t="s">
        <v>99</v>
      </c>
      <c r="D55" s="20" t="s">
        <v>97</v>
      </c>
      <c r="E55" s="19" t="s">
        <v>87</v>
      </c>
      <c r="F55" s="19">
        <v>2129</v>
      </c>
      <c r="G55" s="21">
        <v>2065</v>
      </c>
      <c r="H55" s="21">
        <v>2439</v>
      </c>
      <c r="I55" s="8">
        <f>VLOOKUP(C55,'202310-202403出荷数total2403220951'!B:F,5,0)</f>
        <v>805</v>
      </c>
      <c r="J55" s="203">
        <f>VLOOKUP(C55,'出荷数2307～2406total241008110618'!B:F,5,0)</f>
        <v>1939</v>
      </c>
      <c r="K55" s="214">
        <f>VLOOKUP(C55,'出荷数2407-2506total250730101950'!B:F,5,0)</f>
        <v>1171</v>
      </c>
      <c r="L55" s="203">
        <f>VLOOKUP(C:C,total251219111800!B:F,5,0)</f>
        <v>566</v>
      </c>
      <c r="M55" s="8"/>
      <c r="N55" s="211">
        <v>295</v>
      </c>
      <c r="O55" s="44">
        <v>687</v>
      </c>
      <c r="P55" s="44">
        <v>0</v>
      </c>
      <c r="Q55" s="44">
        <v>0</v>
      </c>
      <c r="R55" s="44">
        <v>0</v>
      </c>
      <c r="S55" s="44">
        <v>0</v>
      </c>
      <c r="T55" s="45">
        <v>0</v>
      </c>
      <c r="U55" s="45">
        <v>687</v>
      </c>
      <c r="V55" s="45">
        <v>392</v>
      </c>
      <c r="W55" s="41">
        <v>0.4294032023289665</v>
      </c>
      <c r="X55" s="46"/>
      <c r="Y55" s="46"/>
    </row>
    <row r="56" spans="1:27" s="200" customFormat="1">
      <c r="A56" s="192" t="s">
        <v>1091</v>
      </c>
      <c r="B56" s="193" t="s">
        <v>356</v>
      </c>
      <c r="C56" s="194" t="s">
        <v>28</v>
      </c>
      <c r="D56" s="195" t="s">
        <v>29</v>
      </c>
      <c r="E56" s="194"/>
      <c r="F56" s="194">
        <v>1540</v>
      </c>
      <c r="G56" s="196">
        <v>597</v>
      </c>
      <c r="H56" s="196">
        <v>361</v>
      </c>
      <c r="I56" s="8">
        <f>VLOOKUP(C56,'202310-202403出荷数total2403220951'!B:F,5,0)</f>
        <v>533</v>
      </c>
      <c r="J56" s="203">
        <f>VLOOKUP(C56,'出荷数2307～2406total241008110618'!B:F,5,0)</f>
        <v>858</v>
      </c>
      <c r="K56" s="214">
        <f>VLOOKUP(C56,'出荷数2407-2506total250730101950'!B:F,5,0)</f>
        <v>574</v>
      </c>
      <c r="L56" s="203" t="e">
        <f>VLOOKUP(C:C,total251219111800!B:F,5,0)</f>
        <v>#N/A</v>
      </c>
      <c r="M56" s="8"/>
      <c r="N56" s="21" t="e">
        <f t="shared" si="0"/>
        <v>#N/A</v>
      </c>
      <c r="O56" s="196">
        <v>0</v>
      </c>
      <c r="P56" s="196">
        <v>0</v>
      </c>
      <c r="Q56" s="44">
        <v>0</v>
      </c>
      <c r="R56" s="196">
        <v>0</v>
      </c>
      <c r="S56" s="196">
        <v>0</v>
      </c>
      <c r="T56" s="197">
        <v>0</v>
      </c>
      <c r="U56" s="197">
        <v>0</v>
      </c>
      <c r="V56" s="197" t="e">
        <v>#N/A</v>
      </c>
      <c r="W56" s="198" t="e">
        <v>#N/A</v>
      </c>
      <c r="X56" s="199"/>
      <c r="Y56" s="199"/>
      <c r="Z56" s="201"/>
      <c r="AA56" s="201"/>
    </row>
    <row r="57" spans="1:27">
      <c r="A57" s="29" t="s">
        <v>1092</v>
      </c>
      <c r="B57" s="30" t="s">
        <v>356</v>
      </c>
      <c r="C57" s="16" t="s">
        <v>40</v>
      </c>
      <c r="D57" s="35" t="s">
        <v>41</v>
      </c>
      <c r="E57" s="19"/>
      <c r="F57" s="19"/>
      <c r="G57" s="21">
        <v>2665</v>
      </c>
      <c r="H57" s="21">
        <v>2710</v>
      </c>
      <c r="I57" s="8">
        <f>VLOOKUP(C57,'202310-202403出荷数total2403220951'!B:F,5,0)</f>
        <v>1020</v>
      </c>
      <c r="J57" s="203">
        <f>VLOOKUP(C57,'出荷数2307～2406total241008110618'!B:F,5,0)</f>
        <v>7751</v>
      </c>
      <c r="K57" s="214">
        <f>VLOOKUP(C57,'出荷数2407-2506total250730101950'!B:F,5,0)</f>
        <v>21996</v>
      </c>
      <c r="L57" s="203">
        <f>VLOOKUP(C:C,total251219111800!B:F,5,0)</f>
        <v>8163</v>
      </c>
      <c r="M57" s="211">
        <v>10000</v>
      </c>
      <c r="N57" s="211">
        <v>10000</v>
      </c>
      <c r="O57" s="44">
        <v>20034</v>
      </c>
      <c r="P57" s="44">
        <v>900</v>
      </c>
      <c r="Q57" s="44">
        <v>0</v>
      </c>
      <c r="R57" s="44">
        <v>0</v>
      </c>
      <c r="S57" s="44">
        <v>1110</v>
      </c>
      <c r="T57" s="45">
        <v>-210</v>
      </c>
      <c r="U57" s="45">
        <v>18924</v>
      </c>
      <c r="V57" s="45">
        <v>8924</v>
      </c>
      <c r="W57" s="41">
        <v>0.47769179325499189</v>
      </c>
      <c r="X57" s="222"/>
      <c r="Y57" s="222"/>
    </row>
    <row r="58" spans="1:27" s="152" customFormat="1" ht="15.75">
      <c r="A58" s="29" t="s">
        <v>1093</v>
      </c>
      <c r="B58" s="145" t="s">
        <v>356</v>
      </c>
      <c r="C58" s="146" t="s">
        <v>136</v>
      </c>
      <c r="D58" s="147" t="s">
        <v>1308</v>
      </c>
      <c r="E58" s="146"/>
      <c r="F58" s="146">
        <v>756</v>
      </c>
      <c r="G58" s="148">
        <v>52</v>
      </c>
      <c r="H58" s="21">
        <v>44</v>
      </c>
      <c r="I58" s="8">
        <f>VLOOKUP(C58,'202310-202403出荷数total2403220951'!B:F,5,0)</f>
        <v>47</v>
      </c>
      <c r="J58" s="203">
        <f>VLOOKUP(C58,'出荷数2307～2406total241008110618'!B:F,5,0)</f>
        <v>67</v>
      </c>
      <c r="K58" s="214">
        <f>VLOOKUP(C58,'出荷数2407-2506total250730101950'!B:F,5,0)</f>
        <v>12</v>
      </c>
      <c r="L58" s="203">
        <f>VLOOKUP(C:C,total251219111800!B:F,5,0)</f>
        <v>2</v>
      </c>
      <c r="M58" s="8"/>
      <c r="N58" s="21">
        <f t="shared" si="0"/>
        <v>2</v>
      </c>
      <c r="O58" s="148">
        <v>37</v>
      </c>
      <c r="P58" s="148">
        <v>0</v>
      </c>
      <c r="Q58" s="44">
        <v>0</v>
      </c>
      <c r="R58" s="148">
        <v>0</v>
      </c>
      <c r="S58" s="148">
        <v>0</v>
      </c>
      <c r="T58" s="149">
        <v>0</v>
      </c>
      <c r="U58" s="149">
        <v>37</v>
      </c>
      <c r="V58" s="149">
        <v>35</v>
      </c>
      <c r="W58" s="150">
        <v>5.4054054054054057E-2</v>
      </c>
      <c r="X58" s="151"/>
      <c r="Y58" s="151"/>
    </row>
    <row r="59" spans="1:27">
      <c r="A59" s="29" t="s">
        <v>1094</v>
      </c>
      <c r="B59" s="30" t="s">
        <v>356</v>
      </c>
      <c r="C59" s="6" t="s">
        <v>55</v>
      </c>
      <c r="D59" s="20" t="s">
        <v>56</v>
      </c>
      <c r="E59" s="19"/>
      <c r="F59" s="19">
        <v>5239</v>
      </c>
      <c r="G59" s="21">
        <v>4870</v>
      </c>
      <c r="H59" s="21">
        <v>3762</v>
      </c>
      <c r="I59" s="8">
        <f>VLOOKUP(C59,'202310-202403出荷数total2403220951'!B:F,5,0)</f>
        <v>1545</v>
      </c>
      <c r="J59" s="203">
        <f>VLOOKUP(C59,'出荷数2307～2406total241008110618'!B:F,5,0)</f>
        <v>2638</v>
      </c>
      <c r="K59" s="214">
        <f>VLOOKUP(C59,'出荷数2407-2506total250730101950'!B:F,5,0)</f>
        <v>3321</v>
      </c>
      <c r="L59" s="203">
        <f>VLOOKUP(C:C,total251219111800!B:F,5,0)</f>
        <v>1045</v>
      </c>
      <c r="M59" s="8"/>
      <c r="N59" s="21">
        <f t="shared" si="0"/>
        <v>1045</v>
      </c>
      <c r="O59" s="44">
        <v>3156</v>
      </c>
      <c r="P59" s="44">
        <v>0</v>
      </c>
      <c r="Q59" s="44">
        <v>0</v>
      </c>
      <c r="R59" s="44">
        <v>0</v>
      </c>
      <c r="S59" s="44">
        <v>0</v>
      </c>
      <c r="T59" s="45">
        <v>0</v>
      </c>
      <c r="U59" s="45">
        <v>3156</v>
      </c>
      <c r="V59" s="45">
        <v>2111</v>
      </c>
      <c r="W59" s="41">
        <v>0.33111533586818759</v>
      </c>
      <c r="X59" s="46"/>
      <c r="Y59" s="46"/>
    </row>
    <row r="60" spans="1:27">
      <c r="A60" s="29" t="s">
        <v>1095</v>
      </c>
      <c r="B60" s="30" t="s">
        <v>356</v>
      </c>
      <c r="C60" s="6" t="s">
        <v>124</v>
      </c>
      <c r="D60" s="20" t="s">
        <v>125</v>
      </c>
      <c r="E60" s="19" t="s">
        <v>126</v>
      </c>
      <c r="F60" s="19">
        <v>1332</v>
      </c>
      <c r="G60" s="21">
        <v>1490</v>
      </c>
      <c r="H60" s="21">
        <v>2200</v>
      </c>
      <c r="I60" s="8">
        <f>VLOOKUP(C60,'202310-202403出荷数total2403220951'!B:F,5,0)</f>
        <v>339</v>
      </c>
      <c r="J60" s="203">
        <f>VLOOKUP(C60,'出荷数2307～2406total241008110618'!B:F,5,0)</f>
        <v>1289</v>
      </c>
      <c r="K60" s="214">
        <f>VLOOKUP(C60,'出荷数2407-2506total250730101950'!B:F,5,0)</f>
        <v>1155</v>
      </c>
      <c r="L60" s="203">
        <f>VLOOKUP(C:C,total251219111800!B:F,5,0)</f>
        <v>362</v>
      </c>
      <c r="M60" s="8"/>
      <c r="N60" s="21">
        <f t="shared" si="0"/>
        <v>362</v>
      </c>
      <c r="O60" s="44">
        <v>3821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3821</v>
      </c>
      <c r="V60" s="45">
        <v>3459</v>
      </c>
      <c r="W60" s="41">
        <v>9.4739596964145509E-2</v>
      </c>
      <c r="X60" s="46"/>
      <c r="Y60" s="46"/>
    </row>
    <row r="61" spans="1:27">
      <c r="A61" s="29" t="s">
        <v>1096</v>
      </c>
      <c r="B61" s="30" t="s">
        <v>356</v>
      </c>
      <c r="C61" s="6" t="s">
        <v>79</v>
      </c>
      <c r="D61" s="20" t="s">
        <v>80</v>
      </c>
      <c r="E61" s="19"/>
      <c r="F61" s="19">
        <v>1177</v>
      </c>
      <c r="G61" s="21">
        <v>1274</v>
      </c>
      <c r="H61" s="21">
        <v>1310</v>
      </c>
      <c r="I61" s="8">
        <f>VLOOKUP(C61,'202310-202403出荷数total2403220951'!B:F,5,0)</f>
        <v>484</v>
      </c>
      <c r="J61" s="203">
        <f>VLOOKUP(C61,'出荷数2307～2406total241008110618'!B:F,5,0)</f>
        <v>984</v>
      </c>
      <c r="K61" s="214">
        <f>VLOOKUP(C61,'出荷数2407-2506total250730101950'!B:F,5,0)</f>
        <v>1414</v>
      </c>
      <c r="L61" s="203">
        <f>VLOOKUP(C:C,total251219111800!B:F,5,0)</f>
        <v>852</v>
      </c>
      <c r="M61" s="8"/>
      <c r="N61" s="21">
        <f t="shared" si="0"/>
        <v>852</v>
      </c>
      <c r="O61" s="44">
        <v>925</v>
      </c>
      <c r="P61" s="44">
        <v>100</v>
      </c>
      <c r="Q61" s="44">
        <v>3000</v>
      </c>
      <c r="R61" s="44">
        <v>0</v>
      </c>
      <c r="S61" s="44">
        <v>100</v>
      </c>
      <c r="T61" s="45">
        <v>0</v>
      </c>
      <c r="U61" s="45">
        <v>3825</v>
      </c>
      <c r="V61" s="45">
        <v>2973</v>
      </c>
      <c r="W61" s="41">
        <v>0.83121951219512191</v>
      </c>
      <c r="X61" s="46"/>
      <c r="Y61" s="46"/>
    </row>
    <row r="62" spans="1:27">
      <c r="A62" s="29" t="s">
        <v>1097</v>
      </c>
      <c r="B62" s="30" t="s">
        <v>356</v>
      </c>
      <c r="C62" s="6" t="s">
        <v>182</v>
      </c>
      <c r="D62" s="20" t="s">
        <v>183</v>
      </c>
      <c r="E62" s="19"/>
      <c r="F62" s="19">
        <v>2501</v>
      </c>
      <c r="G62" s="21">
        <v>1137</v>
      </c>
      <c r="H62" s="21">
        <v>1254</v>
      </c>
      <c r="I62" s="213">
        <f>VLOOKUP(C62,'202310-202403出荷数total2403220951'!B:F,5,0)</f>
        <v>1064</v>
      </c>
      <c r="J62" s="203">
        <f>VLOOKUP(C62,'出荷数2307～2406total241008110618'!B:F,5,0)</f>
        <v>1296</v>
      </c>
      <c r="K62" s="214">
        <f>VLOOKUP(C62,'出荷数2407-2506total250730101950'!B:F,5,0)</f>
        <v>172</v>
      </c>
      <c r="L62" s="203">
        <f>VLOOKUP(C:C,total251219111800!B:F,5,0)</f>
        <v>765</v>
      </c>
      <c r="M62" s="8"/>
      <c r="N62" s="21">
        <f t="shared" si="0"/>
        <v>765</v>
      </c>
      <c r="O62" s="44">
        <v>1900</v>
      </c>
      <c r="P62" s="44">
        <v>2440</v>
      </c>
      <c r="Q62" s="44">
        <v>0</v>
      </c>
      <c r="R62" s="44">
        <v>0</v>
      </c>
      <c r="S62" s="44">
        <v>2440</v>
      </c>
      <c r="T62" s="45">
        <v>0</v>
      </c>
      <c r="U62" s="45">
        <v>-540</v>
      </c>
      <c r="V62" s="45">
        <v>-1305</v>
      </c>
      <c r="W62" s="41">
        <v>0.17626728110599077</v>
      </c>
      <c r="X62" s="46"/>
      <c r="Y62" s="46"/>
    </row>
    <row r="63" spans="1:27" s="200" customFormat="1">
      <c r="A63" s="192" t="s">
        <v>1098</v>
      </c>
      <c r="B63" s="193" t="s">
        <v>356</v>
      </c>
      <c r="C63" s="194" t="s">
        <v>189</v>
      </c>
      <c r="D63" s="195" t="s">
        <v>190</v>
      </c>
      <c r="E63" s="194" t="s">
        <v>191</v>
      </c>
      <c r="F63" s="194">
        <v>600</v>
      </c>
      <c r="G63" s="196">
        <v>225</v>
      </c>
      <c r="H63" s="196">
        <v>22</v>
      </c>
      <c r="I63" s="8">
        <f>VLOOKUP(C63,'202310-202403出荷数total2403220951'!B:F,5,0)</f>
        <v>1</v>
      </c>
      <c r="J63" s="203">
        <f>VLOOKUP(C63,'出荷数2307～2406total241008110618'!B:F,5,0)</f>
        <v>1</v>
      </c>
      <c r="K63" s="214" t="e">
        <f>VLOOKUP(C63,'出荷数2407-2506total250730101950'!B:F,5,0)</f>
        <v>#N/A</v>
      </c>
      <c r="L63" s="203" t="e">
        <f>VLOOKUP(C:C,total251219111800!B:F,5,0)</f>
        <v>#N/A</v>
      </c>
      <c r="M63" s="8"/>
      <c r="N63" s="21" t="e">
        <f t="shared" si="0"/>
        <v>#N/A</v>
      </c>
      <c r="O63" s="196">
        <v>552</v>
      </c>
      <c r="P63" s="196">
        <v>0</v>
      </c>
      <c r="Q63" s="44">
        <v>0</v>
      </c>
      <c r="R63" s="196">
        <v>0</v>
      </c>
      <c r="S63" s="196">
        <v>0</v>
      </c>
      <c r="T63" s="197">
        <v>0</v>
      </c>
      <c r="U63" s="197">
        <v>552</v>
      </c>
      <c r="V63" s="197" t="e">
        <v>#N/A</v>
      </c>
      <c r="W63" s="198" t="e">
        <v>#N/A</v>
      </c>
      <c r="X63" s="199"/>
      <c r="Y63" s="199"/>
      <c r="Z63" s="201"/>
      <c r="AA63" s="201"/>
    </row>
    <row r="64" spans="1:27">
      <c r="A64" s="29" t="s">
        <v>1099</v>
      </c>
      <c r="B64" s="170" t="s">
        <v>5</v>
      </c>
      <c r="C64" s="171" t="s">
        <v>2872</v>
      </c>
      <c r="D64" s="20" t="s">
        <v>190</v>
      </c>
      <c r="E64" s="172"/>
      <c r="F64" s="19">
        <v>600</v>
      </c>
      <c r="G64" s="21">
        <v>225</v>
      </c>
      <c r="H64" s="21">
        <v>0</v>
      </c>
      <c r="I64" s="8">
        <f>VLOOKUP(C64,'202310-202403出荷数total2403220951'!B:F,5,0)</f>
        <v>10</v>
      </c>
      <c r="J64" s="203">
        <f>VLOOKUP(C64,'出荷数2307～2406total241008110618'!B:F,5,0)</f>
        <v>11</v>
      </c>
      <c r="K64" s="214">
        <f>VLOOKUP(C64,'出荷数2407-2506total250730101950'!B:F,5,0)</f>
        <v>8</v>
      </c>
      <c r="L64" s="203">
        <f>VLOOKUP(C:C,total251219111800!B:F,5,0)</f>
        <v>13</v>
      </c>
      <c r="M64" s="8"/>
      <c r="N64" s="21">
        <f t="shared" si="0"/>
        <v>13</v>
      </c>
      <c r="O64" s="175">
        <v>1963</v>
      </c>
      <c r="P64" s="175">
        <v>0</v>
      </c>
      <c r="Q64" s="44">
        <v>0</v>
      </c>
      <c r="R64" s="175">
        <v>0</v>
      </c>
      <c r="S64" s="175">
        <v>0</v>
      </c>
      <c r="T64" s="176">
        <v>0</v>
      </c>
      <c r="U64" s="45">
        <v>1963</v>
      </c>
      <c r="V64" s="45">
        <v>1950</v>
      </c>
      <c r="W64" s="177">
        <v>6.6225165562913907E-3</v>
      </c>
      <c r="X64" s="46"/>
      <c r="Y64" s="46"/>
    </row>
    <row r="65" spans="1:26">
      <c r="A65" s="29" t="s">
        <v>1100</v>
      </c>
      <c r="B65" s="30" t="s">
        <v>356</v>
      </c>
      <c r="C65" s="6" t="s">
        <v>187</v>
      </c>
      <c r="D65" s="20" t="s">
        <v>185</v>
      </c>
      <c r="E65" s="19" t="s">
        <v>188</v>
      </c>
      <c r="F65" s="19">
        <v>46</v>
      </c>
      <c r="G65" s="21">
        <v>271</v>
      </c>
      <c r="H65" s="21">
        <v>10</v>
      </c>
      <c r="I65" s="8">
        <f>VLOOKUP(C65,'202310-202403出荷数total2403220951'!B:F,5,0)</f>
        <v>50</v>
      </c>
      <c r="J65" s="203">
        <f>VLOOKUP(C65,'出荷数2307～2406total241008110618'!B:F,5,0)</f>
        <v>53</v>
      </c>
      <c r="K65" s="214">
        <f>VLOOKUP(C65,'出荷数2407-2506total250730101950'!B:F,5,0)</f>
        <v>93</v>
      </c>
      <c r="L65" s="203">
        <f>VLOOKUP(C:C,total251219111800!B:F,5,0)</f>
        <v>13</v>
      </c>
      <c r="M65" s="211">
        <v>500</v>
      </c>
      <c r="N65" s="21">
        <v>500</v>
      </c>
      <c r="O65" s="44">
        <v>2315</v>
      </c>
      <c r="P65" s="44">
        <v>0</v>
      </c>
      <c r="Q65" s="44">
        <v>0</v>
      </c>
      <c r="R65" s="44">
        <v>0</v>
      </c>
      <c r="S65" s="44">
        <v>0</v>
      </c>
      <c r="T65" s="45">
        <v>0</v>
      </c>
      <c r="U65" s="45">
        <v>2315</v>
      </c>
      <c r="V65" s="45">
        <v>1815</v>
      </c>
      <c r="W65" s="41">
        <v>0.21598272138228941</v>
      </c>
      <c r="X65" s="46"/>
      <c r="Y65" s="46"/>
    </row>
    <row r="66" spans="1:26">
      <c r="A66" s="29" t="s">
        <v>1101</v>
      </c>
      <c r="B66" s="30" t="s">
        <v>356</v>
      </c>
      <c r="C66" s="17" t="s">
        <v>62</v>
      </c>
      <c r="D66" s="24" t="s">
        <v>63</v>
      </c>
      <c r="E66" s="23"/>
      <c r="F66" s="19">
        <v>1006</v>
      </c>
      <c r="G66" s="21">
        <v>417</v>
      </c>
      <c r="H66" s="21">
        <v>772</v>
      </c>
      <c r="I66" s="213">
        <f>VLOOKUP(C66,'202310-202403出荷数total2403220951'!B:F,5,0)</f>
        <v>650</v>
      </c>
      <c r="J66" s="203">
        <f>VLOOKUP(C66,'出荷数2307～2406total241008110618'!B:F,5,0)</f>
        <v>1155</v>
      </c>
      <c r="K66" s="214">
        <f>VLOOKUP(C66,'出荷数2407-2506total250730101950'!B:F,5,0)</f>
        <v>373</v>
      </c>
      <c r="L66" s="203">
        <f>VLOOKUP(C:C,total251219111800!B:F,5,0)</f>
        <v>484</v>
      </c>
      <c r="M66" s="8"/>
      <c r="N66" s="21">
        <f t="shared" si="0"/>
        <v>484</v>
      </c>
      <c r="O66" s="44">
        <v>1148</v>
      </c>
      <c r="P66" s="44">
        <v>0</v>
      </c>
      <c r="Q66" s="44">
        <v>0</v>
      </c>
      <c r="R66" s="44">
        <v>0</v>
      </c>
      <c r="S66" s="44">
        <v>0</v>
      </c>
      <c r="T66" s="45">
        <v>0</v>
      </c>
      <c r="U66" s="45">
        <v>1148</v>
      </c>
      <c r="V66" s="45">
        <v>664</v>
      </c>
      <c r="W66" s="41">
        <v>0.42160278745644597</v>
      </c>
      <c r="X66" s="46"/>
      <c r="Y66" s="46"/>
    </row>
    <row r="67" spans="1:26">
      <c r="A67" s="29" t="s">
        <v>1102</v>
      </c>
      <c r="B67" s="30" t="s">
        <v>356</v>
      </c>
      <c r="C67" s="6" t="s">
        <v>146</v>
      </c>
      <c r="D67" s="20" t="s">
        <v>147</v>
      </c>
      <c r="E67" s="19"/>
      <c r="F67" s="19">
        <v>856</v>
      </c>
      <c r="G67" s="21">
        <v>1296</v>
      </c>
      <c r="H67" s="21">
        <v>948</v>
      </c>
      <c r="I67" s="8">
        <f>VLOOKUP(C67,'202310-202403出荷数total2403220951'!B:F,5,0)</f>
        <v>92</v>
      </c>
      <c r="J67" s="203">
        <f>VLOOKUP(C67,'出荷数2307～2406total241008110618'!B:F,5,0)</f>
        <v>191</v>
      </c>
      <c r="K67" s="214">
        <f>VLOOKUP(C67,'出荷数2407-2506total250730101950'!B:F,5,0)</f>
        <v>1768</v>
      </c>
      <c r="L67" s="203">
        <f>VLOOKUP(C:C,total251219111800!B:F,5,0)</f>
        <v>749</v>
      </c>
      <c r="M67" s="211">
        <v>500</v>
      </c>
      <c r="N67" s="21">
        <f t="shared" ref="N67:N130" si="1">L67</f>
        <v>749</v>
      </c>
      <c r="O67" s="44">
        <v>2723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2723</v>
      </c>
      <c r="V67" s="45">
        <v>1974</v>
      </c>
      <c r="W67" s="41">
        <v>0.27506426735218509</v>
      </c>
      <c r="X67" s="46"/>
      <c r="Y67" s="46"/>
    </row>
    <row r="68" spans="1:26">
      <c r="A68" s="29" t="s">
        <v>1103</v>
      </c>
      <c r="B68" s="30" t="s">
        <v>356</v>
      </c>
      <c r="C68" s="6" t="s">
        <v>103</v>
      </c>
      <c r="D68" s="20" t="s">
        <v>101</v>
      </c>
      <c r="E68" s="19" t="s">
        <v>87</v>
      </c>
      <c r="F68" s="19">
        <v>2715</v>
      </c>
      <c r="G68" s="21">
        <v>1898</v>
      </c>
      <c r="H68" s="21">
        <v>1974</v>
      </c>
      <c r="I68" s="8">
        <f>VLOOKUP(C68,'202310-202403出荷数total2403220951'!B:F,5,0)</f>
        <v>822</v>
      </c>
      <c r="J68" s="203">
        <f>VLOOKUP(C68,'出荷数2307～2406total241008110618'!B:F,5,0)</f>
        <v>1831</v>
      </c>
      <c r="K68" s="214">
        <f>VLOOKUP(C68,'出荷数2407-2506total250730101950'!B:F,5,0)</f>
        <v>1431</v>
      </c>
      <c r="L68" s="203">
        <f>VLOOKUP(C:C,total251219111800!B:F,5,0)</f>
        <v>874</v>
      </c>
      <c r="M68" s="8"/>
      <c r="N68" s="211">
        <v>672</v>
      </c>
      <c r="O68" s="44">
        <v>3948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3948</v>
      </c>
      <c r="V68" s="45">
        <v>3276</v>
      </c>
      <c r="W68" s="41">
        <v>0.1702127659574468</v>
      </c>
      <c r="X68" s="46"/>
      <c r="Y68" s="46"/>
    </row>
    <row r="69" spans="1:26">
      <c r="A69" s="29" t="s">
        <v>1104</v>
      </c>
      <c r="B69" s="30" t="s">
        <v>356</v>
      </c>
      <c r="C69" s="6" t="s">
        <v>38</v>
      </c>
      <c r="D69" s="20" t="s">
        <v>39</v>
      </c>
      <c r="E69" s="19"/>
      <c r="F69" s="19">
        <v>680</v>
      </c>
      <c r="G69" s="21">
        <v>2488</v>
      </c>
      <c r="H69" s="21">
        <v>824</v>
      </c>
      <c r="I69" s="8">
        <f>VLOOKUP(C69,'202310-202403出荷数total2403220951'!B:F,5,0)</f>
        <v>454</v>
      </c>
      <c r="J69" s="203">
        <f>VLOOKUP(C69,'出荷数2307～2406total241008110618'!B:F,5,0)</f>
        <v>939</v>
      </c>
      <c r="K69" s="214">
        <f>VLOOKUP(C69,'出荷数2407-2506total250730101950'!B:F,5,0)</f>
        <v>1427</v>
      </c>
      <c r="L69" s="203">
        <f>VLOOKUP(C:C,total251219111800!B:F,5,0)</f>
        <v>203</v>
      </c>
      <c r="M69" s="8"/>
      <c r="N69" s="21">
        <f t="shared" si="1"/>
        <v>203</v>
      </c>
      <c r="O69" s="44">
        <v>2667</v>
      </c>
      <c r="P69" s="44">
        <v>500</v>
      </c>
      <c r="Q69" s="44">
        <v>0</v>
      </c>
      <c r="R69" s="44">
        <v>0</v>
      </c>
      <c r="S69" s="44">
        <v>500</v>
      </c>
      <c r="T69" s="45">
        <v>0</v>
      </c>
      <c r="U69" s="45">
        <v>2167</v>
      </c>
      <c r="V69" s="45">
        <v>1964</v>
      </c>
      <c r="W69" s="41">
        <v>6.4098515945689924E-2</v>
      </c>
      <c r="X69" s="46"/>
      <c r="Y69" s="46"/>
    </row>
    <row r="70" spans="1:26">
      <c r="A70" s="29" t="s">
        <v>1105</v>
      </c>
      <c r="B70" s="30" t="s">
        <v>356</v>
      </c>
      <c r="C70" s="6" t="s">
        <v>248</v>
      </c>
      <c r="D70" s="20" t="s">
        <v>246</v>
      </c>
      <c r="E70" s="19" t="s">
        <v>249</v>
      </c>
      <c r="F70" s="19">
        <v>1433</v>
      </c>
      <c r="G70" s="21">
        <v>1030</v>
      </c>
      <c r="H70" s="21">
        <v>1015</v>
      </c>
      <c r="I70" s="8">
        <f>VLOOKUP(C70,'202310-202403出荷数total2403220951'!B:F,5,0)</f>
        <v>273</v>
      </c>
      <c r="J70" s="203">
        <f>VLOOKUP(C70,'出荷数2307～2406total241008110618'!B:F,5,0)</f>
        <v>828</v>
      </c>
      <c r="K70" s="214">
        <f>VLOOKUP(C70,'出荷数2407-2506total250730101950'!B:F,5,0)</f>
        <v>776</v>
      </c>
      <c r="L70" s="203">
        <f>VLOOKUP(C:C,total251219111800!B:F,5,0)</f>
        <v>430</v>
      </c>
      <c r="M70" s="8"/>
      <c r="N70" s="21">
        <f t="shared" si="1"/>
        <v>430</v>
      </c>
      <c r="O70" s="44">
        <v>1923</v>
      </c>
      <c r="P70" s="44">
        <v>120</v>
      </c>
      <c r="Q70" s="44">
        <v>0</v>
      </c>
      <c r="R70" s="44">
        <v>0</v>
      </c>
      <c r="S70" s="44">
        <v>120</v>
      </c>
      <c r="T70" s="45">
        <v>0</v>
      </c>
      <c r="U70" s="45">
        <v>1803</v>
      </c>
      <c r="V70" s="45">
        <v>1373</v>
      </c>
      <c r="W70" s="41">
        <v>0.21047479197258934</v>
      </c>
      <c r="X70" s="46"/>
      <c r="Y70" s="46"/>
    </row>
    <row r="71" spans="1:26">
      <c r="A71" s="29" t="s">
        <v>1106</v>
      </c>
      <c r="B71" s="30" t="s">
        <v>356</v>
      </c>
      <c r="C71" s="17" t="s">
        <v>243</v>
      </c>
      <c r="D71" s="24" t="s">
        <v>244</v>
      </c>
      <c r="E71" s="23"/>
      <c r="F71" s="19"/>
      <c r="G71" s="21">
        <v>600</v>
      </c>
      <c r="H71" s="21">
        <v>106</v>
      </c>
      <c r="I71" s="8">
        <f>VLOOKUP(C71,'202310-202403出荷数total2403220951'!B:F,5,0)</f>
        <v>250</v>
      </c>
      <c r="J71" s="203">
        <f>VLOOKUP(C71,'出荷数2307～2406total241008110618'!B:F,5,0)</f>
        <v>351</v>
      </c>
      <c r="K71" s="214">
        <f>VLOOKUP(C71,'出荷数2407-2506total250730101950'!B:F,5,0)</f>
        <v>157</v>
      </c>
      <c r="L71" s="203" t="e">
        <f>VLOOKUP(C:C,total251219111800!B:F,5,0)</f>
        <v>#N/A</v>
      </c>
      <c r="M71" s="8"/>
      <c r="N71" s="21" t="e">
        <f t="shared" si="1"/>
        <v>#N/A</v>
      </c>
      <c r="O71" s="44">
        <v>2381</v>
      </c>
      <c r="P71" s="44">
        <v>0</v>
      </c>
      <c r="Q71" s="44">
        <v>0</v>
      </c>
      <c r="R71" s="44">
        <v>0</v>
      </c>
      <c r="S71" s="44">
        <v>0</v>
      </c>
      <c r="T71" s="45">
        <v>0</v>
      </c>
      <c r="U71" s="45">
        <v>2381</v>
      </c>
      <c r="V71" s="45" t="e">
        <v>#N/A</v>
      </c>
      <c r="W71" s="41" t="e">
        <v>#N/A</v>
      </c>
      <c r="X71" s="46"/>
      <c r="Y71" s="46"/>
    </row>
    <row r="72" spans="1:26">
      <c r="A72" s="29"/>
      <c r="B72" s="30" t="s">
        <v>356</v>
      </c>
      <c r="C72" s="17" t="s">
        <v>3748</v>
      </c>
      <c r="D72" s="24" t="s">
        <v>4083</v>
      </c>
      <c r="E72" s="23"/>
      <c r="F72" s="19"/>
      <c r="G72" s="21"/>
      <c r="H72" s="21">
        <v>100</v>
      </c>
      <c r="I72" s="8">
        <f>VLOOKUP(C72,'202310-202403出荷数total2403220951'!B:F,5,0)</f>
        <v>17</v>
      </c>
      <c r="J72" s="203">
        <f>VLOOKUP(C72,'出荷数2307～2406total241008110618'!B:F,5,0)</f>
        <v>35</v>
      </c>
      <c r="K72" s="214">
        <f>VLOOKUP(C72,'出荷数2407-2506total250730101950'!B:F,5,0)</f>
        <v>80</v>
      </c>
      <c r="L72" s="203">
        <f>VLOOKUP(C:C,total251219111800!B:F,5,0)</f>
        <v>16</v>
      </c>
      <c r="M72" s="8"/>
      <c r="N72" s="21">
        <f t="shared" si="1"/>
        <v>16</v>
      </c>
      <c r="O72" s="44">
        <v>302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302</v>
      </c>
      <c r="V72" s="45">
        <v>286</v>
      </c>
      <c r="W72" s="41">
        <v>5.2980132450331126E-2</v>
      </c>
      <c r="X72" s="46"/>
      <c r="Y72" s="46"/>
    </row>
    <row r="73" spans="1:26">
      <c r="A73" s="29" t="s">
        <v>1107</v>
      </c>
      <c r="B73" s="178" t="s">
        <v>356</v>
      </c>
      <c r="C73" s="23" t="s">
        <v>65</v>
      </c>
      <c r="D73" s="24" t="s">
        <v>66</v>
      </c>
      <c r="E73" s="23"/>
      <c r="F73" s="19">
        <v>4431</v>
      </c>
      <c r="G73" s="21">
        <v>2178</v>
      </c>
      <c r="H73" s="21">
        <v>3224</v>
      </c>
      <c r="I73" s="8">
        <f>VLOOKUP(C73,'202310-202403出荷数total2403220951'!B:F,5,0)</f>
        <v>2952</v>
      </c>
      <c r="J73" s="203">
        <f>VLOOKUP(C73,'出荷数2307～2406total241008110618'!B:F,5,0)</f>
        <v>5989</v>
      </c>
      <c r="K73" s="214">
        <f>VLOOKUP(C73,'出荷数2407-2506total250730101950'!B:F,5,0)</f>
        <v>4689</v>
      </c>
      <c r="L73" s="203">
        <f>VLOOKUP(C:C,total251219111800!B:F,5,0)</f>
        <v>1757</v>
      </c>
      <c r="M73" s="8"/>
      <c r="N73" s="21">
        <f t="shared" si="1"/>
        <v>1757</v>
      </c>
      <c r="O73" s="44">
        <v>4370</v>
      </c>
      <c r="P73" s="44">
        <v>200</v>
      </c>
      <c r="Q73" s="44">
        <v>0</v>
      </c>
      <c r="R73" s="44">
        <v>0</v>
      </c>
      <c r="S73" s="44">
        <v>200</v>
      </c>
      <c r="T73" s="45">
        <v>0</v>
      </c>
      <c r="U73" s="45">
        <v>4170</v>
      </c>
      <c r="V73" s="45">
        <v>2413</v>
      </c>
      <c r="W73" s="41">
        <v>0.38446389496717726</v>
      </c>
      <c r="X73" s="46"/>
      <c r="Y73" s="46"/>
    </row>
    <row r="74" spans="1:26">
      <c r="A74" s="29" t="s">
        <v>2991</v>
      </c>
      <c r="B74" s="30" t="s">
        <v>356</v>
      </c>
      <c r="C74" s="6" t="s">
        <v>11</v>
      </c>
      <c r="D74" s="20" t="s">
        <v>12</v>
      </c>
      <c r="E74" s="19"/>
      <c r="F74" s="19">
        <v>3496</v>
      </c>
      <c r="G74" s="21">
        <v>2391</v>
      </c>
      <c r="H74" s="21">
        <v>1985</v>
      </c>
      <c r="I74" s="8">
        <f>VLOOKUP(C74,'202310-202403出荷数total2403220951'!B:F,5,0)</f>
        <v>1236</v>
      </c>
      <c r="J74" s="203">
        <f>VLOOKUP(C74,'出荷数2307～2406total241008110618'!B:F,5,0)</f>
        <v>2298</v>
      </c>
      <c r="K74" s="214">
        <f>VLOOKUP(C74,'出荷数2407-2506total250730101950'!B:F,5,0)</f>
        <v>8616</v>
      </c>
      <c r="L74" s="203">
        <f>VLOOKUP(C:C,total251219111800!B:F,5,0)</f>
        <v>1136</v>
      </c>
      <c r="M74" s="211">
        <v>8000</v>
      </c>
      <c r="N74" s="211">
        <v>8000</v>
      </c>
      <c r="O74" s="44">
        <v>14186</v>
      </c>
      <c r="P74" s="44">
        <v>3200</v>
      </c>
      <c r="Q74" s="44">
        <v>0</v>
      </c>
      <c r="R74" s="44">
        <v>0</v>
      </c>
      <c r="S74" s="44">
        <v>5200</v>
      </c>
      <c r="T74" s="45">
        <v>-2000</v>
      </c>
      <c r="U74" s="45">
        <v>8986</v>
      </c>
      <c r="V74" s="45">
        <v>986</v>
      </c>
      <c r="W74" s="41">
        <v>0.4601403428045554</v>
      </c>
      <c r="X74" s="46"/>
      <c r="Y74" s="46"/>
    </row>
    <row r="75" spans="1:26">
      <c r="A75" s="29" t="s">
        <v>1109</v>
      </c>
      <c r="B75" s="30" t="s">
        <v>356</v>
      </c>
      <c r="C75" s="17" t="s">
        <v>256</v>
      </c>
      <c r="D75" s="24" t="s">
        <v>257</v>
      </c>
      <c r="E75" s="23"/>
      <c r="F75" s="19">
        <v>44</v>
      </c>
      <c r="G75" s="21">
        <v>866</v>
      </c>
      <c r="H75" s="21">
        <v>614</v>
      </c>
      <c r="I75" s="8">
        <f>VLOOKUP(C75,'202310-202403出荷数total2403220951'!B:F,5,0)</f>
        <v>333</v>
      </c>
      <c r="J75" s="203">
        <f>VLOOKUP(C75,'出荷数2307～2406total241008110618'!B:F,5,0)</f>
        <v>1142</v>
      </c>
      <c r="K75" s="214">
        <f>VLOOKUP(C75,'出荷数2407-2506total250730101950'!B:F,5,0)</f>
        <v>925</v>
      </c>
      <c r="L75" s="203">
        <f>VLOOKUP(C:C,total251219111800!B:F,5,0)</f>
        <v>135</v>
      </c>
      <c r="M75" s="8"/>
      <c r="N75" s="21">
        <f t="shared" si="1"/>
        <v>135</v>
      </c>
      <c r="O75" s="44">
        <v>1757</v>
      </c>
      <c r="P75" s="44">
        <v>0</v>
      </c>
      <c r="Q75" s="44">
        <v>0</v>
      </c>
      <c r="R75" s="44">
        <v>0</v>
      </c>
      <c r="S75" s="44">
        <v>0</v>
      </c>
      <c r="T75" s="45">
        <v>0</v>
      </c>
      <c r="U75" s="45">
        <v>1757</v>
      </c>
      <c r="V75" s="45">
        <v>1622</v>
      </c>
      <c r="W75" s="41">
        <v>7.6835515082527034E-2</v>
      </c>
      <c r="X75" s="46"/>
      <c r="Y75" s="46"/>
    </row>
    <row r="76" spans="1:26">
      <c r="A76" s="29" t="s">
        <v>1110</v>
      </c>
      <c r="B76" s="30" t="s">
        <v>356</v>
      </c>
      <c r="C76" s="6" t="s">
        <v>81</v>
      </c>
      <c r="D76" s="20" t="s">
        <v>82</v>
      </c>
      <c r="E76" s="19"/>
      <c r="F76" s="19">
        <v>410</v>
      </c>
      <c r="G76" s="21">
        <v>741</v>
      </c>
      <c r="H76" s="21">
        <v>1112</v>
      </c>
      <c r="I76" s="8">
        <f>VLOOKUP(C76,'202310-202403出荷数total2403220951'!B:F,5,0)</f>
        <v>662</v>
      </c>
      <c r="J76" s="203">
        <f>VLOOKUP(C76,'出荷数2307～2406total241008110618'!B:F,5,0)</f>
        <v>1332</v>
      </c>
      <c r="K76" s="214">
        <f>VLOOKUP(C76,'出荷数2407-2506total250730101950'!B:F,5,0)</f>
        <v>2848</v>
      </c>
      <c r="L76" s="203">
        <f>VLOOKUP(C:C,total251219111800!B:F,5,0)</f>
        <v>1014</v>
      </c>
      <c r="M76" s="211">
        <v>1000</v>
      </c>
      <c r="N76" s="21">
        <f t="shared" si="1"/>
        <v>1014</v>
      </c>
      <c r="O76" s="44">
        <v>4464</v>
      </c>
      <c r="P76" s="44">
        <v>52</v>
      </c>
      <c r="Q76" s="44">
        <v>0</v>
      </c>
      <c r="R76" s="44">
        <v>0</v>
      </c>
      <c r="S76" s="44">
        <v>52</v>
      </c>
      <c r="T76" s="45">
        <v>0</v>
      </c>
      <c r="U76" s="45">
        <v>4412</v>
      </c>
      <c r="V76" s="45">
        <v>3398</v>
      </c>
      <c r="W76" s="41">
        <v>0.22453498671390612</v>
      </c>
      <c r="X76" s="46"/>
      <c r="Y76" s="46"/>
    </row>
    <row r="77" spans="1:26">
      <c r="A77" s="29" t="s">
        <v>1111</v>
      </c>
      <c r="B77" s="30" t="s">
        <v>356</v>
      </c>
      <c r="C77" s="6" t="s">
        <v>6</v>
      </c>
      <c r="D77" s="20" t="s">
        <v>7</v>
      </c>
      <c r="E77" s="19"/>
      <c r="F77" s="19">
        <v>1477</v>
      </c>
      <c r="G77" s="21">
        <v>1110</v>
      </c>
      <c r="H77" s="21">
        <v>696</v>
      </c>
      <c r="I77" s="8">
        <f>VLOOKUP(C77,'202310-202403出荷数total2403220951'!B:F,5,0)</f>
        <v>116</v>
      </c>
      <c r="J77" s="203">
        <f>VLOOKUP(C77,'出荷数2307～2406total241008110618'!B:F,5,0)</f>
        <v>801</v>
      </c>
      <c r="K77" s="214">
        <f>VLOOKUP(C77,'出荷数2407-2506total250730101950'!B:F,5,0)</f>
        <v>703</v>
      </c>
      <c r="L77" s="203">
        <f>VLOOKUP(C:C,total251219111800!B:F,5,0)</f>
        <v>319</v>
      </c>
      <c r="M77" s="8"/>
      <c r="N77" s="21">
        <f t="shared" si="1"/>
        <v>319</v>
      </c>
      <c r="O77" s="44">
        <v>448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448</v>
      </c>
      <c r="V77" s="45">
        <v>129</v>
      </c>
      <c r="W77" s="41">
        <v>0.7120535714285714</v>
      </c>
      <c r="X77" s="46" t="s">
        <v>4412</v>
      </c>
      <c r="Y77" s="46"/>
    </row>
    <row r="78" spans="1:26">
      <c r="A78" s="29" t="s">
        <v>1112</v>
      </c>
      <c r="B78" s="30" t="s">
        <v>356</v>
      </c>
      <c r="C78" s="17" t="s">
        <v>60</v>
      </c>
      <c r="D78" s="24" t="s">
        <v>61</v>
      </c>
      <c r="E78" s="23"/>
      <c r="F78" s="19">
        <v>1324</v>
      </c>
      <c r="G78" s="21">
        <v>1622</v>
      </c>
      <c r="H78" s="21">
        <v>1792</v>
      </c>
      <c r="I78" s="8">
        <f>VLOOKUP(C78,'202310-202403出荷数total2403220951'!B:F,5,0)</f>
        <v>1087</v>
      </c>
      <c r="J78" s="203">
        <f>VLOOKUP(C78,'出荷数2307～2406total241008110618'!B:F,5,0)</f>
        <v>1970</v>
      </c>
      <c r="K78" s="214">
        <f>VLOOKUP(C78,'出荷数2407-2506total250730101950'!B:F,5,0)</f>
        <v>1824</v>
      </c>
      <c r="L78" s="203">
        <f>VLOOKUP(C:C,total251219111800!B:F,5,0)</f>
        <v>900</v>
      </c>
      <c r="M78" s="8"/>
      <c r="N78" s="21">
        <f t="shared" si="1"/>
        <v>900</v>
      </c>
      <c r="O78" s="44">
        <v>2696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2696</v>
      </c>
      <c r="V78" s="45">
        <v>1796</v>
      </c>
      <c r="W78" s="41">
        <v>0.33382789317507416</v>
      </c>
      <c r="X78" s="46"/>
      <c r="Y78" s="46"/>
    </row>
    <row r="79" spans="1:26">
      <c r="A79" s="29" t="s">
        <v>1113</v>
      </c>
      <c r="B79" s="30" t="s">
        <v>356</v>
      </c>
      <c r="C79" s="17" t="s">
        <v>254</v>
      </c>
      <c r="D79" s="24" t="s">
        <v>255</v>
      </c>
      <c r="E79" s="23"/>
      <c r="F79" s="19">
        <v>30</v>
      </c>
      <c r="G79" s="21">
        <v>1288</v>
      </c>
      <c r="H79" s="21">
        <v>1790</v>
      </c>
      <c r="I79" s="8">
        <f>VLOOKUP(C79,'202310-202403出荷数total2403220951'!B:F,5,0)</f>
        <v>845</v>
      </c>
      <c r="J79" s="203">
        <f>VLOOKUP(C79,'出荷数2307～2406total241008110618'!B:F,5,0)</f>
        <v>1682</v>
      </c>
      <c r="K79" s="214">
        <f>VLOOKUP(C79,'出荷数2407-2506total250730101950'!B:F,5,0)</f>
        <v>1326</v>
      </c>
      <c r="L79" s="203">
        <f>VLOOKUP(C:C,total251219111800!B:F,5,0)</f>
        <v>366</v>
      </c>
      <c r="M79" s="8"/>
      <c r="N79" s="21">
        <f t="shared" si="1"/>
        <v>366</v>
      </c>
      <c r="O79" s="44">
        <v>1427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1427</v>
      </c>
      <c r="V79" s="45">
        <v>1061</v>
      </c>
      <c r="W79" s="41">
        <v>0.25648213034337769</v>
      </c>
      <c r="X79" s="46"/>
      <c r="Y79" s="46"/>
    </row>
    <row r="80" spans="1:26">
      <c r="A80" s="29" t="s">
        <v>1114</v>
      </c>
      <c r="B80" s="30" t="s">
        <v>356</v>
      </c>
      <c r="C80" s="7" t="s">
        <v>160</v>
      </c>
      <c r="D80" s="20" t="s">
        <v>161</v>
      </c>
      <c r="E80" s="19"/>
      <c r="F80" s="19">
        <v>6851</v>
      </c>
      <c r="G80" s="21">
        <v>3631</v>
      </c>
      <c r="H80" s="21">
        <v>3310</v>
      </c>
      <c r="I80" s="213">
        <f>VLOOKUP(C80,'202310-202403出荷数total2403220951'!B:F,5,0)</f>
        <v>2276</v>
      </c>
      <c r="J80" s="203">
        <f>VLOOKUP(C80,'出荷数2307～2406total241008110618'!B:F,5,0)</f>
        <v>2977</v>
      </c>
      <c r="K80" s="214">
        <f>VLOOKUP(C80,'出荷数2407-2506total250730101950'!B:F,5,0)</f>
        <v>1413</v>
      </c>
      <c r="L80" s="203">
        <f>VLOOKUP(C:C,total251219111800!B:F,5,0)</f>
        <v>456</v>
      </c>
      <c r="M80" s="8"/>
      <c r="N80" s="21">
        <f t="shared" si="1"/>
        <v>456</v>
      </c>
      <c r="O80" s="44">
        <v>2219</v>
      </c>
      <c r="P80" s="44">
        <v>0</v>
      </c>
      <c r="Q80" s="44">
        <v>0</v>
      </c>
      <c r="R80" s="44">
        <v>0</v>
      </c>
      <c r="S80" s="44">
        <v>0</v>
      </c>
      <c r="T80" s="45">
        <v>0</v>
      </c>
      <c r="U80" s="45">
        <v>2219</v>
      </c>
      <c r="V80" s="45">
        <v>1763</v>
      </c>
      <c r="W80" s="41">
        <v>0.20549797205948625</v>
      </c>
      <c r="X80" s="46"/>
      <c r="Y80" s="46"/>
      <c r="Z80" s="253"/>
    </row>
    <row r="81" spans="1:27">
      <c r="A81" s="29" t="s">
        <v>1115</v>
      </c>
      <c r="B81" s="30" t="s">
        <v>356</v>
      </c>
      <c r="C81" s="6" t="s">
        <v>119</v>
      </c>
      <c r="D81" s="20" t="s">
        <v>120</v>
      </c>
      <c r="E81" s="19" t="s">
        <v>116</v>
      </c>
      <c r="F81" s="19">
        <v>7367</v>
      </c>
      <c r="G81" s="21">
        <v>4388</v>
      </c>
      <c r="H81" s="21">
        <v>521</v>
      </c>
      <c r="I81" s="213">
        <f>VLOOKUP(C81,'202310-202403出荷数total2403220951'!B:F,5,0)</f>
        <v>2848</v>
      </c>
      <c r="J81" s="203">
        <f>VLOOKUP(C81,'出荷数2307～2406total241008110618'!B:F,5,0)</f>
        <v>3288</v>
      </c>
      <c r="K81" s="214">
        <f>VLOOKUP(C81,'出荷数2407-2506total250730101950'!B:F,5,0)</f>
        <v>2304</v>
      </c>
      <c r="L81" s="203">
        <f>VLOOKUP(C:C,total251219111800!B:F,5,0)</f>
        <v>744</v>
      </c>
      <c r="M81" s="8"/>
      <c r="N81" s="21">
        <f t="shared" si="1"/>
        <v>744</v>
      </c>
      <c r="O81" s="44">
        <v>3634</v>
      </c>
      <c r="P81" s="44">
        <v>0</v>
      </c>
      <c r="Q81" s="44">
        <v>0</v>
      </c>
      <c r="R81" s="44">
        <v>0</v>
      </c>
      <c r="S81" s="44">
        <v>1530</v>
      </c>
      <c r="T81" s="45">
        <v>-1530</v>
      </c>
      <c r="U81" s="45">
        <v>2104</v>
      </c>
      <c r="V81" s="45">
        <v>1360</v>
      </c>
      <c r="W81" s="41">
        <v>0.20473307649972483</v>
      </c>
      <c r="X81" s="46"/>
      <c r="Y81" s="46"/>
    </row>
    <row r="82" spans="1:27">
      <c r="A82" s="29" t="s">
        <v>1116</v>
      </c>
      <c r="B82" s="30" t="s">
        <v>356</v>
      </c>
      <c r="C82" s="6" t="s">
        <v>22</v>
      </c>
      <c r="D82" s="20" t="s">
        <v>23</v>
      </c>
      <c r="E82" s="19"/>
      <c r="F82" s="19">
        <v>10633</v>
      </c>
      <c r="G82" s="21">
        <v>6065</v>
      </c>
      <c r="H82" s="21">
        <v>2945</v>
      </c>
      <c r="I82" s="213">
        <f>VLOOKUP(C82,'202310-202403出荷数total2403220951'!B:F,5,0)</f>
        <v>3324</v>
      </c>
      <c r="J82" s="203">
        <f>VLOOKUP(C82,'出荷数2307～2406total241008110618'!B:F,5,0)</f>
        <v>5243</v>
      </c>
      <c r="K82" s="214">
        <f>VLOOKUP(C82,'出荷数2407-2506total250730101950'!B:F,5,0)</f>
        <v>13654</v>
      </c>
      <c r="L82" s="203">
        <f>VLOOKUP(C:C,total251219111800!B:F,5,0)</f>
        <v>1335</v>
      </c>
      <c r="M82" s="213">
        <v>4500</v>
      </c>
      <c r="N82" s="211">
        <v>3000</v>
      </c>
      <c r="O82" s="44">
        <v>6332</v>
      </c>
      <c r="P82" s="44">
        <v>1000</v>
      </c>
      <c r="Q82" s="44">
        <v>0</v>
      </c>
      <c r="R82" s="44">
        <v>0</v>
      </c>
      <c r="S82" s="44">
        <v>1000</v>
      </c>
      <c r="T82" s="45">
        <v>0</v>
      </c>
      <c r="U82" s="45">
        <v>5332</v>
      </c>
      <c r="V82" s="45">
        <v>2332</v>
      </c>
      <c r="W82" s="41">
        <v>0.40916530278232405</v>
      </c>
      <c r="X82" s="46"/>
      <c r="Y82" s="46"/>
    </row>
    <row r="83" spans="1:27">
      <c r="A83" s="29" t="s">
        <v>1117</v>
      </c>
      <c r="B83" s="30" t="s">
        <v>356</v>
      </c>
      <c r="C83" s="6" t="s">
        <v>144</v>
      </c>
      <c r="D83" s="20" t="s">
        <v>145</v>
      </c>
      <c r="E83" s="19"/>
      <c r="F83" s="19">
        <v>270</v>
      </c>
      <c r="G83" s="21">
        <v>814</v>
      </c>
      <c r="H83" s="21">
        <v>677</v>
      </c>
      <c r="I83" s="8">
        <f>VLOOKUP(C83,'202310-202403出荷数total2403220951'!B:F,5,0)</f>
        <v>269</v>
      </c>
      <c r="J83" s="203">
        <f>VLOOKUP(C83,'出荷数2307～2406total241008110618'!B:F,5,0)</f>
        <v>668</v>
      </c>
      <c r="K83" s="214">
        <f>VLOOKUP(C83,'出荷数2407-2506total250730101950'!B:F,5,0)</f>
        <v>826</v>
      </c>
      <c r="L83" s="203">
        <f>VLOOKUP(C:C,total251219111800!B:F,5,0)</f>
        <v>90</v>
      </c>
      <c r="M83" s="8"/>
      <c r="N83" s="21">
        <f t="shared" si="1"/>
        <v>90</v>
      </c>
      <c r="O83" s="44">
        <v>2426</v>
      </c>
      <c r="P83" s="44">
        <v>0</v>
      </c>
      <c r="Q83" s="44">
        <v>0</v>
      </c>
      <c r="R83" s="44">
        <v>0</v>
      </c>
      <c r="S83" s="44">
        <v>0</v>
      </c>
      <c r="T83" s="45">
        <v>0</v>
      </c>
      <c r="U83" s="45">
        <v>2426</v>
      </c>
      <c r="V83" s="45">
        <v>2336</v>
      </c>
      <c r="W83" s="41">
        <v>3.7098103874690848E-2</v>
      </c>
      <c r="X83" s="46"/>
      <c r="Y83" s="46"/>
    </row>
    <row r="84" spans="1:27">
      <c r="A84" s="29" t="s">
        <v>1118</v>
      </c>
      <c r="B84" s="30" t="s">
        <v>356</v>
      </c>
      <c r="C84" s="17" t="s">
        <v>134</v>
      </c>
      <c r="D84" s="24" t="s">
        <v>135</v>
      </c>
      <c r="E84" s="23"/>
      <c r="F84" s="19">
        <v>3306</v>
      </c>
      <c r="G84" s="21">
        <v>2817</v>
      </c>
      <c r="H84" s="21">
        <v>1743</v>
      </c>
      <c r="I84" s="8">
        <f>VLOOKUP(C84,'202310-202403出荷数total2403220951'!B:F,5,0)</f>
        <v>273</v>
      </c>
      <c r="J84" s="203">
        <f>VLOOKUP(C84,'出荷数2307～2406total241008110618'!B:F,5,0)</f>
        <v>477</v>
      </c>
      <c r="K84" s="214">
        <f>VLOOKUP(C84,'出荷数2407-2506total250730101950'!B:F,5,0)</f>
        <v>351</v>
      </c>
      <c r="L84" s="203">
        <f>VLOOKUP(C:C,total251219111800!B:F,5,0)</f>
        <v>211</v>
      </c>
      <c r="M84" s="8"/>
      <c r="N84" s="21">
        <f t="shared" si="1"/>
        <v>211</v>
      </c>
      <c r="O84" s="44">
        <v>7204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7204</v>
      </c>
      <c r="V84" s="45">
        <v>6993</v>
      </c>
      <c r="W84" s="41">
        <v>2.9289283731260409E-2</v>
      </c>
      <c r="X84" s="46"/>
      <c r="Y84" s="46"/>
    </row>
    <row r="85" spans="1:27">
      <c r="A85" s="29" t="s">
        <v>1119</v>
      </c>
      <c r="B85" s="30" t="s">
        <v>356</v>
      </c>
      <c r="C85" s="6" t="s">
        <v>172</v>
      </c>
      <c r="D85" s="20" t="s">
        <v>173</v>
      </c>
      <c r="E85" s="19"/>
      <c r="F85" s="19">
        <v>1177</v>
      </c>
      <c r="G85" s="21">
        <v>2128</v>
      </c>
      <c r="H85" s="21">
        <v>1537</v>
      </c>
      <c r="I85" s="8">
        <f>VLOOKUP(C85,'202310-202403出荷数total2403220951'!B:F,5,0)</f>
        <v>834</v>
      </c>
      <c r="J85" s="203">
        <f>VLOOKUP(C85,'出荷数2307～2406total241008110618'!B:F,5,0)</f>
        <v>1486</v>
      </c>
      <c r="K85" s="214">
        <f>VLOOKUP(C85,'出荷数2407-2506total250730101950'!B:F,5,0)</f>
        <v>1411</v>
      </c>
      <c r="L85" s="203">
        <f>VLOOKUP(C:C,total251219111800!B:F,5,0)</f>
        <v>822</v>
      </c>
      <c r="M85" s="8"/>
      <c r="N85" s="21">
        <f t="shared" si="1"/>
        <v>822</v>
      </c>
      <c r="O85" s="44">
        <v>2204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2204</v>
      </c>
      <c r="V85" s="45">
        <v>1382</v>
      </c>
      <c r="W85" s="41">
        <v>0.37295825771324864</v>
      </c>
      <c r="X85" s="46"/>
      <c r="Y85" s="46"/>
    </row>
    <row r="86" spans="1:27" s="200" customFormat="1">
      <c r="A86" s="192" t="s">
        <v>1120</v>
      </c>
      <c r="B86" s="193" t="s">
        <v>356</v>
      </c>
      <c r="C86" s="194" t="s">
        <v>53</v>
      </c>
      <c r="D86" s="195" t="s">
        <v>54</v>
      </c>
      <c r="E86" s="194"/>
      <c r="F86" s="194">
        <v>1511</v>
      </c>
      <c r="G86" s="196">
        <v>1031</v>
      </c>
      <c r="H86" s="21">
        <v>1052</v>
      </c>
      <c r="I86" s="8">
        <f>VLOOKUP(C86,'202310-202403出荷数total2403220951'!B:F,5,0)</f>
        <v>513</v>
      </c>
      <c r="J86" s="203">
        <f>VLOOKUP(C86,'出荷数2307～2406total241008110618'!B:F,5,0)</f>
        <v>546</v>
      </c>
      <c r="K86" s="214" t="e">
        <f>VLOOKUP(C86,'出荷数2407-2506total250730101950'!B:F,5,0)</f>
        <v>#N/A</v>
      </c>
      <c r="L86" s="203" t="e">
        <f>VLOOKUP(C:C,total251219111800!B:F,5,0)</f>
        <v>#N/A</v>
      </c>
      <c r="M86" s="8"/>
      <c r="N86" s="21" t="e">
        <f t="shared" si="1"/>
        <v>#N/A</v>
      </c>
      <c r="O86" s="196">
        <v>0</v>
      </c>
      <c r="P86" s="196">
        <v>0</v>
      </c>
      <c r="Q86" s="44">
        <v>0</v>
      </c>
      <c r="R86" s="196">
        <v>0</v>
      </c>
      <c r="S86" s="196">
        <v>0</v>
      </c>
      <c r="T86" s="197">
        <v>0</v>
      </c>
      <c r="U86" s="197">
        <v>0</v>
      </c>
      <c r="V86" s="197" t="e">
        <v>#N/A</v>
      </c>
      <c r="W86" s="198" t="e">
        <v>#N/A</v>
      </c>
      <c r="X86" s="199"/>
      <c r="Y86" s="199"/>
      <c r="Z86" s="201"/>
      <c r="AA86" s="201"/>
    </row>
    <row r="87" spans="1:27">
      <c r="A87" s="29" t="s">
        <v>1121</v>
      </c>
      <c r="B87" s="30" t="s">
        <v>356</v>
      </c>
      <c r="C87" s="17" t="s">
        <v>129</v>
      </c>
      <c r="D87" s="24" t="s">
        <v>130</v>
      </c>
      <c r="E87" s="23"/>
      <c r="F87" s="19">
        <v>3121</v>
      </c>
      <c r="G87" s="21">
        <v>3233</v>
      </c>
      <c r="H87" s="21">
        <v>3120</v>
      </c>
      <c r="I87" s="8">
        <f>VLOOKUP(C87,'202310-202403出荷数total2403220951'!B:F,5,0)</f>
        <v>1553</v>
      </c>
      <c r="J87" s="203">
        <f>VLOOKUP(C87,'出荷数2307～2406total241008110618'!B:F,5,0)</f>
        <v>3072</v>
      </c>
      <c r="K87" s="214">
        <f>VLOOKUP(C87,'出荷数2407-2506total250730101950'!B:F,5,0)</f>
        <v>3947</v>
      </c>
      <c r="L87" s="203">
        <f>VLOOKUP(C:C,total251219111800!B:F,5,0)</f>
        <v>1574</v>
      </c>
      <c r="M87" s="8"/>
      <c r="N87" s="21">
        <f t="shared" si="1"/>
        <v>1574</v>
      </c>
      <c r="O87" s="44">
        <v>3695</v>
      </c>
      <c r="P87" s="44">
        <v>0</v>
      </c>
      <c r="Q87" s="44">
        <v>0</v>
      </c>
      <c r="R87" s="44">
        <v>0</v>
      </c>
      <c r="S87" s="44">
        <v>0</v>
      </c>
      <c r="T87" s="45">
        <v>0</v>
      </c>
      <c r="U87" s="45">
        <v>3695</v>
      </c>
      <c r="V87" s="45">
        <v>2121</v>
      </c>
      <c r="W87" s="41">
        <v>0.4259810554803789</v>
      </c>
      <c r="X87" s="46"/>
      <c r="Y87" s="46"/>
    </row>
    <row r="88" spans="1:27">
      <c r="A88" s="29" t="s">
        <v>1122</v>
      </c>
      <c r="B88" s="30" t="s">
        <v>356</v>
      </c>
      <c r="C88" s="17" t="s">
        <v>250</v>
      </c>
      <c r="D88" s="24" t="s">
        <v>251</v>
      </c>
      <c r="E88" s="23"/>
      <c r="F88" s="19">
        <v>1334</v>
      </c>
      <c r="G88" s="21">
        <v>1879</v>
      </c>
      <c r="H88" s="21">
        <v>908</v>
      </c>
      <c r="I88" s="8">
        <f>VLOOKUP(C88,'202310-202403出荷数total2403220951'!B:F,5,0)</f>
        <v>222</v>
      </c>
      <c r="J88" s="203">
        <f>VLOOKUP(C88,'出荷数2307～2406total241008110618'!B:F,5,0)</f>
        <v>732</v>
      </c>
      <c r="K88" s="214">
        <f>VLOOKUP(C88,'出荷数2407-2506total250730101950'!B:F,5,0)</f>
        <v>817</v>
      </c>
      <c r="L88" s="203">
        <f>VLOOKUP(C:C,total251219111800!B:F,5,0)</f>
        <v>295</v>
      </c>
      <c r="M88" s="8"/>
      <c r="N88" s="21">
        <f t="shared" si="1"/>
        <v>295</v>
      </c>
      <c r="O88" s="44">
        <v>212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212</v>
      </c>
      <c r="V88" s="45">
        <v>-83</v>
      </c>
      <c r="W88" s="41">
        <v>1.3915094339622642</v>
      </c>
      <c r="X88" s="46"/>
      <c r="Y88" s="46"/>
    </row>
    <row r="89" spans="1:27">
      <c r="A89" s="29" t="s">
        <v>1123</v>
      </c>
      <c r="B89" s="30" t="s">
        <v>356</v>
      </c>
      <c r="C89" s="17" t="s">
        <v>127</v>
      </c>
      <c r="D89" s="24" t="s">
        <v>128</v>
      </c>
      <c r="E89" s="23"/>
      <c r="F89" s="19">
        <v>3215</v>
      </c>
      <c r="G89" s="21">
        <v>3856</v>
      </c>
      <c r="H89" s="21">
        <v>4252</v>
      </c>
      <c r="I89" s="213">
        <f>VLOOKUP(C89,'202310-202403出荷数total2403220951'!B:F,5,0)</f>
        <v>2413</v>
      </c>
      <c r="J89" s="203">
        <f>VLOOKUP(C89,'出荷数2307～2406total241008110618'!B:F,5,0)</f>
        <v>4143</v>
      </c>
      <c r="K89" s="214">
        <f>VLOOKUP(C89,'出荷数2407-2506total250730101950'!B:F,5,0)</f>
        <v>6112</v>
      </c>
      <c r="L89" s="203">
        <f>VLOOKUP(C:C,total251219111800!B:F,5,0)</f>
        <v>2918</v>
      </c>
      <c r="M89" s="8"/>
      <c r="N89" s="21">
        <f t="shared" si="1"/>
        <v>2918</v>
      </c>
      <c r="O89" s="44">
        <v>3305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3305</v>
      </c>
      <c r="V89" s="45">
        <v>387</v>
      </c>
      <c r="W89" s="41">
        <v>0.88290468986384263</v>
      </c>
      <c r="X89" s="46"/>
      <c r="Y89" s="46"/>
    </row>
    <row r="90" spans="1:27" s="231" customFormat="1">
      <c r="A90" s="223" t="s">
        <v>3768</v>
      </c>
      <c r="B90" s="224" t="s">
        <v>356</v>
      </c>
      <c r="C90" s="225" t="s">
        <v>235</v>
      </c>
      <c r="D90" s="226" t="s">
        <v>236</v>
      </c>
      <c r="E90" s="225"/>
      <c r="F90" s="225">
        <v>102</v>
      </c>
      <c r="G90" s="227">
        <v>340</v>
      </c>
      <c r="H90" s="227">
        <v>49</v>
      </c>
      <c r="I90" s="8">
        <f>VLOOKUP(C90,'202310-202403出荷数total2403220951'!B:F,5,0)</f>
        <v>6</v>
      </c>
      <c r="J90" s="203">
        <f>VLOOKUP(C90,'出荷数2307～2406total241008110618'!B:F,5,0)</f>
        <v>434</v>
      </c>
      <c r="K90" s="214" t="e">
        <f>VLOOKUP(C90,'出荷数2407-2506total250730101950'!B:F,5,0)</f>
        <v>#N/A</v>
      </c>
      <c r="L90" s="203" t="e">
        <f>VLOOKUP(C:C,total251219111800!B:F,5,0)</f>
        <v>#N/A</v>
      </c>
      <c r="M90" s="8"/>
      <c r="N90" s="21" t="e">
        <f t="shared" si="1"/>
        <v>#N/A</v>
      </c>
      <c r="O90" s="227">
        <v>0</v>
      </c>
      <c r="P90" s="227">
        <v>0</v>
      </c>
      <c r="Q90" s="44">
        <v>0</v>
      </c>
      <c r="R90" s="227">
        <v>0</v>
      </c>
      <c r="S90" s="227">
        <v>0</v>
      </c>
      <c r="T90" s="228">
        <v>0</v>
      </c>
      <c r="U90" s="228">
        <v>0</v>
      </c>
      <c r="V90" s="228" t="e">
        <v>#N/A</v>
      </c>
      <c r="W90" s="229" t="e">
        <v>#N/A</v>
      </c>
      <c r="X90" s="230"/>
      <c r="Y90" s="230"/>
      <c r="Z90" s="232"/>
      <c r="AA90" s="232"/>
    </row>
    <row r="91" spans="1:27">
      <c r="A91" s="29" t="s">
        <v>1125</v>
      </c>
      <c r="B91" s="30" t="s">
        <v>356</v>
      </c>
      <c r="C91" s="7" t="s">
        <v>221</v>
      </c>
      <c r="D91" s="20" t="s">
        <v>222</v>
      </c>
      <c r="E91" s="19"/>
      <c r="F91" s="19">
        <v>1538</v>
      </c>
      <c r="G91" s="21">
        <v>2587</v>
      </c>
      <c r="H91" s="21">
        <v>571</v>
      </c>
      <c r="I91" s="8">
        <f>VLOOKUP(C91,'202310-202403出荷数total2403220951'!B:F,5,0)</f>
        <v>874</v>
      </c>
      <c r="J91" s="203">
        <f>VLOOKUP(C91,'出荷数2307～2406total241008110618'!B:F,5,0)</f>
        <v>1045</v>
      </c>
      <c r="K91" s="214">
        <f>VLOOKUP(C91,'出荷数2407-2506total250730101950'!B:F,5,0)</f>
        <v>429</v>
      </c>
      <c r="L91" s="203">
        <f>VLOOKUP(C:C,total251219111800!B:F,5,0)</f>
        <v>22</v>
      </c>
      <c r="M91" s="211">
        <v>1400</v>
      </c>
      <c r="N91" s="211">
        <v>1400</v>
      </c>
      <c r="O91" s="44">
        <v>4406</v>
      </c>
      <c r="P91" s="44">
        <v>0</v>
      </c>
      <c r="Q91" s="44">
        <v>0</v>
      </c>
      <c r="R91" s="44">
        <v>0</v>
      </c>
      <c r="S91" s="44">
        <v>0</v>
      </c>
      <c r="T91" s="45">
        <v>0</v>
      </c>
      <c r="U91" s="45">
        <v>4406</v>
      </c>
      <c r="V91" s="45">
        <v>3006</v>
      </c>
      <c r="W91" s="41">
        <v>0.31774852473899229</v>
      </c>
      <c r="X91" s="46"/>
      <c r="Y91" s="46"/>
    </row>
    <row r="92" spans="1:27" ht="15" customHeight="1">
      <c r="A92" s="29" t="s">
        <v>1127</v>
      </c>
      <c r="B92" s="30" t="s">
        <v>356</v>
      </c>
      <c r="C92" s="7" t="s">
        <v>203</v>
      </c>
      <c r="D92" s="7" t="s">
        <v>204</v>
      </c>
      <c r="E92" s="6"/>
      <c r="F92" s="6">
        <v>8125</v>
      </c>
      <c r="G92" s="8">
        <v>7398</v>
      </c>
      <c r="H92" s="21">
        <v>4528</v>
      </c>
      <c r="I92" s="8">
        <f>VLOOKUP(C92,'202310-202403出荷数total2403220951'!B:F,5,0)</f>
        <v>1614</v>
      </c>
      <c r="J92" s="203">
        <f>VLOOKUP(C92,'出荷数2307～2406total241008110618'!B:F,5,0)</f>
        <v>3692</v>
      </c>
      <c r="K92" s="214">
        <f>VLOOKUP(C92,'出荷数2407-2506total250730101950'!B:F,5,0)</f>
        <v>3180</v>
      </c>
      <c r="L92" s="203">
        <f>VLOOKUP(C:C,total251219111800!B:F,5,0)</f>
        <v>1448</v>
      </c>
      <c r="M92" s="8"/>
      <c r="N92" s="21">
        <f t="shared" si="1"/>
        <v>1448</v>
      </c>
      <c r="O92" s="44">
        <v>5132</v>
      </c>
      <c r="P92" s="44">
        <v>600</v>
      </c>
      <c r="Q92" s="44">
        <v>40</v>
      </c>
      <c r="R92" s="44">
        <v>0</v>
      </c>
      <c r="S92" s="44">
        <v>300</v>
      </c>
      <c r="T92" s="45">
        <v>300</v>
      </c>
      <c r="U92" s="45">
        <v>4872</v>
      </c>
      <c r="V92" s="45">
        <v>3424</v>
      </c>
      <c r="W92" s="41">
        <v>0.25261688764829032</v>
      </c>
      <c r="X92" s="46"/>
      <c r="Y92" s="46"/>
    </row>
    <row r="93" spans="1:27" s="152" customFormat="1" ht="18.600000000000001" customHeight="1">
      <c r="A93" s="144" t="s">
        <v>1128</v>
      </c>
      <c r="B93" s="145" t="s">
        <v>356</v>
      </c>
      <c r="C93" s="147" t="s">
        <v>2895</v>
      </c>
      <c r="D93" s="147" t="s">
        <v>2896</v>
      </c>
      <c r="E93" s="146"/>
      <c r="F93" s="146">
        <v>0</v>
      </c>
      <c r="G93" s="148">
        <v>5</v>
      </c>
      <c r="H93" s="21">
        <v>904</v>
      </c>
      <c r="I93" s="8" t="e">
        <f>VLOOKUP(C93,'202310-202403出荷数total2403220951'!B:F,5,0)</f>
        <v>#N/A</v>
      </c>
      <c r="J93" s="203" t="e">
        <f>VLOOKUP(C93,'出荷数2307～2406total241008110618'!B:F,5,0)</f>
        <v>#N/A</v>
      </c>
      <c r="K93" s="214" t="e">
        <f>VLOOKUP(C93,'出荷数2407-2506total250730101950'!B:F,5,0)</f>
        <v>#N/A</v>
      </c>
      <c r="L93" s="203" t="e">
        <f>VLOOKUP(C:C,total251219111800!B:F,5,0)</f>
        <v>#N/A</v>
      </c>
      <c r="M93" s="211">
        <v>380</v>
      </c>
      <c r="N93" s="211">
        <v>380</v>
      </c>
      <c r="O93" s="148">
        <v>781</v>
      </c>
      <c r="P93" s="148">
        <v>0</v>
      </c>
      <c r="Q93" s="44">
        <v>0</v>
      </c>
      <c r="R93" s="148">
        <v>0</v>
      </c>
      <c r="S93" s="148">
        <v>0</v>
      </c>
      <c r="T93" s="149">
        <v>0</v>
      </c>
      <c r="U93" s="149">
        <v>781</v>
      </c>
      <c r="V93" s="149">
        <v>401</v>
      </c>
      <c r="W93" s="150">
        <v>0.48655569782330343</v>
      </c>
      <c r="X93" s="151"/>
      <c r="Y93" s="151"/>
      <c r="Z93" s="191"/>
      <c r="AA93" s="191"/>
    </row>
    <row r="94" spans="1:27" s="152" customFormat="1" ht="18.600000000000001" customHeight="1">
      <c r="A94" s="206" t="s">
        <v>1129</v>
      </c>
      <c r="B94" s="207" t="s">
        <v>356</v>
      </c>
      <c r="C94" s="208" t="s">
        <v>2890</v>
      </c>
      <c r="D94" s="208" t="s">
        <v>2891</v>
      </c>
      <c r="E94" s="209"/>
      <c r="F94" s="209">
        <v>684</v>
      </c>
      <c r="G94" s="210">
        <v>626</v>
      </c>
      <c r="H94" s="21">
        <v>772</v>
      </c>
      <c r="I94" s="8">
        <f>VLOOKUP(C94,'202310-202403出荷数total2403220951'!B:F,5,0)</f>
        <v>81</v>
      </c>
      <c r="J94" s="203">
        <f>VLOOKUP(C94,'出荷数2307～2406total241008110618'!B:F,5,0)</f>
        <v>221</v>
      </c>
      <c r="K94" s="214" t="e">
        <f>VLOOKUP(C94,'出荷数2407-2506total250730101950'!B:F,5,0)</f>
        <v>#N/A</v>
      </c>
      <c r="L94" s="203" t="e">
        <f>VLOOKUP(C:C,total251219111800!B:F,5,0)</f>
        <v>#N/A</v>
      </c>
      <c r="M94" s="8"/>
      <c r="N94" s="21" t="e">
        <f t="shared" si="1"/>
        <v>#N/A</v>
      </c>
      <c r="O94" s="148">
        <v>3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3</v>
      </c>
      <c r="V94" s="149" t="e">
        <v>#N/A</v>
      </c>
      <c r="W94" s="150" t="e">
        <v>#N/A</v>
      </c>
      <c r="X94" s="151"/>
      <c r="Y94" s="151"/>
      <c r="Z94" s="191"/>
      <c r="AA94" s="191"/>
    </row>
    <row r="95" spans="1:27">
      <c r="A95" s="29" t="s">
        <v>1130</v>
      </c>
      <c r="B95" s="30" t="s">
        <v>356</v>
      </c>
      <c r="C95" s="6" t="s">
        <v>98</v>
      </c>
      <c r="D95" s="20" t="s">
        <v>97</v>
      </c>
      <c r="E95" s="19" t="s">
        <v>93</v>
      </c>
      <c r="F95" s="19">
        <v>4518</v>
      </c>
      <c r="G95" s="21">
        <v>3870</v>
      </c>
      <c r="H95" s="21">
        <v>3467</v>
      </c>
      <c r="I95" s="8">
        <f>VLOOKUP(C95,'202310-202403出荷数total2403220951'!B:F,5,0)</f>
        <v>1429</v>
      </c>
      <c r="J95" s="203">
        <f>VLOOKUP(C95,'出荷数2307～2406total241008110618'!B:F,5,0)</f>
        <v>3078</v>
      </c>
      <c r="K95" s="214">
        <f>VLOOKUP(C95,'出荷数2407-2506total250730101950'!B:F,5,0)</f>
        <v>3161</v>
      </c>
      <c r="L95" s="203">
        <f>VLOOKUP(C:C,total251219111800!B:F,5,0)</f>
        <v>1695</v>
      </c>
      <c r="M95" s="8"/>
      <c r="N95" s="211">
        <v>881</v>
      </c>
      <c r="O95" s="44">
        <v>3263</v>
      </c>
      <c r="P95" s="44">
        <v>0</v>
      </c>
      <c r="Q95" s="44">
        <v>0</v>
      </c>
      <c r="R95" s="44">
        <v>0</v>
      </c>
      <c r="S95" s="44">
        <v>0</v>
      </c>
      <c r="T95" s="45">
        <v>0</v>
      </c>
      <c r="U95" s="45">
        <v>3263</v>
      </c>
      <c r="V95" s="45">
        <v>2382</v>
      </c>
      <c r="W95" s="41">
        <v>0.26999693533558078</v>
      </c>
      <c r="X95" s="46"/>
      <c r="Y95" s="46"/>
    </row>
    <row r="96" spans="1:27">
      <c r="A96" s="29" t="s">
        <v>1131</v>
      </c>
      <c r="B96" s="30" t="s">
        <v>356</v>
      </c>
      <c r="C96" s="6" t="s">
        <v>231</v>
      </c>
      <c r="D96" s="20" t="s">
        <v>232</v>
      </c>
      <c r="E96" s="19"/>
      <c r="F96" s="19">
        <v>12335</v>
      </c>
      <c r="G96" s="21">
        <v>8441</v>
      </c>
      <c r="H96" s="21">
        <v>3599</v>
      </c>
      <c r="I96" s="213">
        <f>VLOOKUP(C96,'202310-202403出荷数total2403220951'!B:F,5,0)</f>
        <v>3021</v>
      </c>
      <c r="J96" s="203">
        <f>VLOOKUP(C96,'出荷数2307～2406total241008110618'!B:F,5,0)</f>
        <v>4038</v>
      </c>
      <c r="K96" s="214">
        <f>VLOOKUP(C96,'出荷数2407-2506total250730101950'!B:F,5,0)</f>
        <v>1769</v>
      </c>
      <c r="L96" s="203">
        <f>VLOOKUP(C:C,total251219111800!B:F,5,0)</f>
        <v>560</v>
      </c>
      <c r="M96" s="8"/>
      <c r="N96" s="21">
        <f t="shared" si="1"/>
        <v>560</v>
      </c>
      <c r="O96" s="44">
        <v>8658</v>
      </c>
      <c r="P96" s="44">
        <v>0</v>
      </c>
      <c r="Q96" s="44">
        <v>0</v>
      </c>
      <c r="R96" s="44">
        <v>0</v>
      </c>
      <c r="S96" s="44">
        <v>0</v>
      </c>
      <c r="T96" s="45">
        <v>0</v>
      </c>
      <c r="U96" s="45">
        <v>8658</v>
      </c>
      <c r="V96" s="45">
        <v>8098</v>
      </c>
      <c r="W96" s="41">
        <v>6.4680064680064681E-2</v>
      </c>
      <c r="X96" s="46"/>
      <c r="Y96" s="46"/>
    </row>
    <row r="97" spans="1:27">
      <c r="A97" s="29" t="s">
        <v>1132</v>
      </c>
      <c r="B97" s="30" t="s">
        <v>356</v>
      </c>
      <c r="C97" s="6" t="s">
        <v>117</v>
      </c>
      <c r="D97" s="20" t="s">
        <v>115</v>
      </c>
      <c r="E97" s="19" t="s">
        <v>118</v>
      </c>
      <c r="F97" s="19">
        <v>2663</v>
      </c>
      <c r="G97" s="21">
        <v>4626</v>
      </c>
      <c r="H97" s="21">
        <v>4263</v>
      </c>
      <c r="I97" s="8">
        <f>VLOOKUP(C97,'202310-202403出荷数total2403220951'!B:F,5,0)</f>
        <v>1415</v>
      </c>
      <c r="J97" s="203">
        <f>VLOOKUP(C97,'出荷数2307～2406total241008110618'!B:F,5,0)</f>
        <v>2582</v>
      </c>
      <c r="K97" s="214">
        <f>VLOOKUP(C97,'出荷数2407-2506total250730101950'!B:F,5,0)</f>
        <v>2814</v>
      </c>
      <c r="L97" s="203">
        <f>VLOOKUP(C:C,total251219111800!B:F,5,0)</f>
        <v>1960</v>
      </c>
      <c r="M97" s="8"/>
      <c r="N97" s="21">
        <f t="shared" si="1"/>
        <v>1960</v>
      </c>
      <c r="O97" s="44">
        <v>3802</v>
      </c>
      <c r="P97" s="44">
        <v>500</v>
      </c>
      <c r="Q97" s="44">
        <v>0</v>
      </c>
      <c r="R97" s="44">
        <v>0</v>
      </c>
      <c r="S97" s="44">
        <v>500</v>
      </c>
      <c r="T97" s="45">
        <v>0</v>
      </c>
      <c r="U97" s="45">
        <v>3302</v>
      </c>
      <c r="V97" s="45">
        <v>1342</v>
      </c>
      <c r="W97" s="41">
        <v>0.45560204556020456</v>
      </c>
      <c r="X97" s="46"/>
      <c r="Y97" s="46"/>
    </row>
    <row r="98" spans="1:27">
      <c r="A98" s="29" t="s">
        <v>1133</v>
      </c>
      <c r="B98" s="30" t="s">
        <v>356</v>
      </c>
      <c r="C98" s="17" t="s">
        <v>57</v>
      </c>
      <c r="D98" s="18" t="s">
        <v>58</v>
      </c>
      <c r="E98" s="17"/>
      <c r="F98" s="6">
        <v>3167</v>
      </c>
      <c r="G98" s="8">
        <v>3686</v>
      </c>
      <c r="H98" s="8">
        <v>4490</v>
      </c>
      <c r="I98" s="8">
        <f>VLOOKUP(C98,'202310-202403出荷数total2403220951'!B:F,5,0)</f>
        <v>1027</v>
      </c>
      <c r="J98" s="8">
        <f>VLOOKUP(C98,'出荷数2307～2406total241008110618'!B:F,5,0)</f>
        <v>2480</v>
      </c>
      <c r="K98" s="214">
        <f>VLOOKUP(C98,'出荷数2407-2506total250730101950'!B:F,5,0)</f>
        <v>1578</v>
      </c>
      <c r="L98" s="203">
        <f>VLOOKUP(C:C,total251219111800!B:F,5,0)</f>
        <v>247</v>
      </c>
      <c r="M98" s="8"/>
      <c r="N98" s="21">
        <f t="shared" si="1"/>
        <v>247</v>
      </c>
      <c r="O98" s="44">
        <v>2769</v>
      </c>
      <c r="P98" s="44">
        <v>100</v>
      </c>
      <c r="Q98" s="44">
        <v>0</v>
      </c>
      <c r="R98" s="44">
        <v>0</v>
      </c>
      <c r="S98" s="44">
        <v>100</v>
      </c>
      <c r="T98" s="45">
        <v>0</v>
      </c>
      <c r="U98" s="45">
        <v>2669</v>
      </c>
      <c r="V98" s="45">
        <v>2422</v>
      </c>
      <c r="W98" s="204">
        <v>8.6092715231788075E-2</v>
      </c>
      <c r="X98" s="190"/>
      <c r="Y98" s="190"/>
    </row>
    <row r="99" spans="1:27">
      <c r="A99" s="29" t="s">
        <v>1134</v>
      </c>
      <c r="B99" s="30" t="s">
        <v>356</v>
      </c>
      <c r="C99" s="6" t="s">
        <v>245</v>
      </c>
      <c r="D99" s="20" t="s">
        <v>246</v>
      </c>
      <c r="E99" s="19" t="s">
        <v>247</v>
      </c>
      <c r="F99" s="19">
        <v>5717</v>
      </c>
      <c r="G99" s="21" t="s">
        <v>2945</v>
      </c>
      <c r="H99" s="21">
        <v>3844</v>
      </c>
      <c r="I99" s="8">
        <f>VLOOKUP(C99,'202310-202403出荷数total2403220951'!B:F,5,0)</f>
        <v>1058</v>
      </c>
      <c r="J99" s="203">
        <f>VLOOKUP(C99,'出荷数2307～2406total241008110618'!B:F,5,0)</f>
        <v>2412</v>
      </c>
      <c r="K99" s="214">
        <f>VLOOKUP(C99,'出荷数2407-2506total250730101950'!B:F,5,0)</f>
        <v>2874</v>
      </c>
      <c r="L99" s="203">
        <f>VLOOKUP(C:C,total251219111800!B:F,5,0)</f>
        <v>1317</v>
      </c>
      <c r="M99" s="8"/>
      <c r="N99" s="21">
        <f t="shared" si="1"/>
        <v>1317</v>
      </c>
      <c r="O99" s="44">
        <v>2013</v>
      </c>
      <c r="P99" s="44">
        <v>120</v>
      </c>
      <c r="Q99" s="44">
        <v>0</v>
      </c>
      <c r="R99" s="44">
        <v>0</v>
      </c>
      <c r="S99" s="44">
        <v>240</v>
      </c>
      <c r="T99" s="45">
        <v>-120</v>
      </c>
      <c r="U99" s="45">
        <v>1773</v>
      </c>
      <c r="V99" s="45">
        <v>456</v>
      </c>
      <c r="W99" s="41">
        <v>0.61744022503516172</v>
      </c>
      <c r="X99" s="46"/>
      <c r="Y99" s="46"/>
    </row>
    <row r="100" spans="1:27">
      <c r="A100" s="29" t="s">
        <v>3940</v>
      </c>
      <c r="B100" s="30" t="s">
        <v>356</v>
      </c>
      <c r="C100" s="6" t="s">
        <v>69</v>
      </c>
      <c r="D100" s="20" t="s">
        <v>70</v>
      </c>
      <c r="E100" s="19"/>
      <c r="F100" s="19">
        <v>15469</v>
      </c>
      <c r="G100" s="21">
        <v>8369</v>
      </c>
      <c r="H100" s="21">
        <v>9994</v>
      </c>
      <c r="I100" s="8">
        <f>VLOOKUP(C100,'202310-202403出荷数total2403220951'!B:F,5,0)</f>
        <v>2524</v>
      </c>
      <c r="J100" s="203">
        <f>VLOOKUP(C100,'出荷数2307～2406total241008110618'!B:F,5,0)</f>
        <v>7246</v>
      </c>
      <c r="K100" s="214">
        <f>VLOOKUP(C100,'出荷数2407-2506total250730101950'!B:F,5,0)</f>
        <v>19015</v>
      </c>
      <c r="L100" s="203">
        <f>VLOOKUP(C:C,total251219111800!B:F,5,0)</f>
        <v>3771</v>
      </c>
      <c r="M100" s="213">
        <v>4500</v>
      </c>
      <c r="N100" s="211">
        <v>3000</v>
      </c>
      <c r="O100" s="44">
        <v>8937</v>
      </c>
      <c r="P100" s="44">
        <v>4730</v>
      </c>
      <c r="Q100" s="44">
        <v>0</v>
      </c>
      <c r="R100" s="44">
        <v>0</v>
      </c>
      <c r="S100" s="44">
        <v>6470</v>
      </c>
      <c r="T100" s="45">
        <v>-1740</v>
      </c>
      <c r="U100" s="45">
        <v>2467</v>
      </c>
      <c r="V100" s="45">
        <v>-533</v>
      </c>
      <c r="W100" s="41">
        <v>0.21950684129655373</v>
      </c>
      <c r="X100" s="46"/>
      <c r="Y100" s="46"/>
    </row>
    <row r="101" spans="1:27">
      <c r="A101" s="29" t="s">
        <v>1136</v>
      </c>
      <c r="B101" s="30" t="s">
        <v>356</v>
      </c>
      <c r="C101" s="6" t="s">
        <v>73</v>
      </c>
      <c r="D101" s="20" t="s">
        <v>74</v>
      </c>
      <c r="E101" s="19"/>
      <c r="F101" s="19">
        <v>11345</v>
      </c>
      <c r="G101" s="21">
        <v>11456</v>
      </c>
      <c r="H101" s="21">
        <v>10589</v>
      </c>
      <c r="I101" s="8">
        <f>VLOOKUP(C101,'202310-202403出荷数total2403220951'!B:F,5,0)</f>
        <v>5132</v>
      </c>
      <c r="J101" s="203">
        <f>VLOOKUP(C101,'出荷数2307～2406total241008110618'!B:F,5,0)</f>
        <v>11201</v>
      </c>
      <c r="K101" s="214">
        <f>VLOOKUP(C101,'出荷数2407-2506total250730101950'!B:F,5,0)</f>
        <v>9515</v>
      </c>
      <c r="L101" s="203">
        <f>VLOOKUP(C:C,total251219111800!B:F,5,0)</f>
        <v>3579</v>
      </c>
      <c r="M101" s="8"/>
      <c r="N101" s="21">
        <f t="shared" si="1"/>
        <v>3579</v>
      </c>
      <c r="O101" s="44">
        <v>3781</v>
      </c>
      <c r="P101" s="44">
        <v>0</v>
      </c>
      <c r="Q101" s="44">
        <v>0</v>
      </c>
      <c r="R101" s="44">
        <v>0</v>
      </c>
      <c r="S101" s="44">
        <v>100</v>
      </c>
      <c r="T101" s="45">
        <v>-100</v>
      </c>
      <c r="U101" s="45">
        <v>3681</v>
      </c>
      <c r="V101" s="45">
        <v>102</v>
      </c>
      <c r="W101" s="41">
        <v>0.94657498016397779</v>
      </c>
      <c r="X101" s="233" t="s">
        <v>4432</v>
      </c>
      <c r="Y101" s="233"/>
    </row>
    <row r="102" spans="1:27">
      <c r="A102" s="29" t="s">
        <v>1137</v>
      </c>
      <c r="B102" s="30" t="s">
        <v>356</v>
      </c>
      <c r="C102" s="6" t="s">
        <v>32</v>
      </c>
      <c r="D102" s="20" t="s">
        <v>33</v>
      </c>
      <c r="E102" s="19"/>
      <c r="F102" s="19">
        <v>8606</v>
      </c>
      <c r="G102" s="21">
        <v>6179</v>
      </c>
      <c r="H102" s="21">
        <v>5499</v>
      </c>
      <c r="I102" s="213">
        <f>VLOOKUP(C102,'202310-202403出荷数total2403220951'!B:F,5,0)</f>
        <v>6647</v>
      </c>
      <c r="J102" s="203">
        <f>VLOOKUP(C102,'出荷数2307～2406total241008110618'!B:F,5,0)</f>
        <v>8684</v>
      </c>
      <c r="K102" s="214">
        <f>VLOOKUP(C102,'出荷数2407-2506total250730101950'!B:F,5,0)</f>
        <v>11321</v>
      </c>
      <c r="L102" s="203">
        <f>VLOOKUP(C:C,total251219111800!B:F,5,0)</f>
        <v>3855</v>
      </c>
      <c r="M102" s="211">
        <v>5000</v>
      </c>
      <c r="N102" s="211">
        <v>5000</v>
      </c>
      <c r="O102" s="44">
        <v>9182</v>
      </c>
      <c r="P102" s="44">
        <v>0</v>
      </c>
      <c r="Q102" s="44">
        <v>0</v>
      </c>
      <c r="R102" s="44">
        <v>0</v>
      </c>
      <c r="S102" s="44">
        <v>200</v>
      </c>
      <c r="T102" s="45">
        <v>-200</v>
      </c>
      <c r="U102" s="45">
        <v>8982</v>
      </c>
      <c r="V102" s="45">
        <v>3982</v>
      </c>
      <c r="W102" s="41">
        <v>0.54454367240252666</v>
      </c>
      <c r="X102" s="46"/>
      <c r="Y102" s="46"/>
    </row>
    <row r="103" spans="1:27">
      <c r="A103" s="29" t="s">
        <v>1138</v>
      </c>
      <c r="B103" s="30" t="s">
        <v>356</v>
      </c>
      <c r="C103" s="6" t="s">
        <v>34</v>
      </c>
      <c r="D103" s="20" t="s">
        <v>35</v>
      </c>
      <c r="E103" s="19"/>
      <c r="F103" s="19">
        <v>26448</v>
      </c>
      <c r="G103" s="21">
        <v>15181</v>
      </c>
      <c r="H103" s="21">
        <v>9247</v>
      </c>
      <c r="I103" s="213">
        <f>VLOOKUP(C103,'202310-202403出荷数total2403220951'!B:F,5,0)</f>
        <v>6431</v>
      </c>
      <c r="J103" s="203">
        <f>VLOOKUP(C103,'出荷数2307～2406total241008110618'!B:F,5,0)</f>
        <v>11660</v>
      </c>
      <c r="K103" s="214">
        <f>VLOOKUP(C103,'出荷数2407-2506total250730101950'!B:F,5,0)</f>
        <v>12559</v>
      </c>
      <c r="L103" s="203">
        <f>VLOOKUP(C:C,total251219111800!B:F,5,0)</f>
        <v>2387</v>
      </c>
      <c r="M103" s="8"/>
      <c r="N103" s="21">
        <f t="shared" si="1"/>
        <v>2387</v>
      </c>
      <c r="O103" s="44">
        <v>14024</v>
      </c>
      <c r="P103" s="44">
        <v>8940</v>
      </c>
      <c r="Q103" s="44">
        <v>0</v>
      </c>
      <c r="R103" s="44">
        <v>0</v>
      </c>
      <c r="S103" s="44">
        <v>9140</v>
      </c>
      <c r="T103" s="45">
        <v>-200</v>
      </c>
      <c r="U103" s="45">
        <v>4884</v>
      </c>
      <c r="V103" s="45">
        <v>2497</v>
      </c>
      <c r="W103" s="41">
        <v>0.10394530569587179</v>
      </c>
      <c r="X103" s="46"/>
      <c r="Y103" s="46"/>
    </row>
    <row r="104" spans="1:27">
      <c r="A104" s="29" t="s">
        <v>1139</v>
      </c>
      <c r="B104" s="30" t="s">
        <v>356</v>
      </c>
      <c r="C104" s="6" t="s">
        <v>96</v>
      </c>
      <c r="D104" s="20" t="s">
        <v>97</v>
      </c>
      <c r="E104" s="19" t="s">
        <v>85</v>
      </c>
      <c r="F104" s="19">
        <v>4987</v>
      </c>
      <c r="G104" s="21">
        <v>4565</v>
      </c>
      <c r="H104" s="21">
        <v>4296</v>
      </c>
      <c r="I104" s="8">
        <f>VLOOKUP(C104,'202310-202403出荷数total2403220951'!B:F,5,0)</f>
        <v>1913</v>
      </c>
      <c r="J104" s="203">
        <f>VLOOKUP(C104,'出荷数2307～2406total241008110618'!B:F,5,0)</f>
        <v>4111</v>
      </c>
      <c r="K104" s="214">
        <f>VLOOKUP(C104,'出荷数2407-2506total250730101950'!B:F,5,0)</f>
        <v>4487</v>
      </c>
      <c r="L104" s="203">
        <f>VLOOKUP(C:C,total251219111800!B:F,5,0)</f>
        <v>2114</v>
      </c>
      <c r="M104" s="8"/>
      <c r="N104" s="211">
        <v>1099</v>
      </c>
      <c r="O104" s="44">
        <v>1780</v>
      </c>
      <c r="P104" s="44">
        <v>0</v>
      </c>
      <c r="Q104" s="44">
        <v>0</v>
      </c>
      <c r="R104" s="44">
        <v>0</v>
      </c>
      <c r="S104" s="44">
        <v>0</v>
      </c>
      <c r="T104" s="45">
        <v>0</v>
      </c>
      <c r="U104" s="45">
        <v>1780</v>
      </c>
      <c r="V104" s="45">
        <v>681</v>
      </c>
      <c r="W104" s="41">
        <v>0.61741573033707864</v>
      </c>
      <c r="X104" s="46"/>
      <c r="Y104" s="46"/>
    </row>
    <row r="105" spans="1:27">
      <c r="A105" s="29" t="s">
        <v>659</v>
      </c>
      <c r="B105" s="30" t="s">
        <v>356</v>
      </c>
      <c r="C105" s="6" t="s">
        <v>104</v>
      </c>
      <c r="D105" s="20" t="s">
        <v>105</v>
      </c>
      <c r="E105" s="19" t="s">
        <v>85</v>
      </c>
      <c r="F105" s="19">
        <v>4469</v>
      </c>
      <c r="G105" s="21">
        <v>3561</v>
      </c>
      <c r="H105" s="21">
        <v>2720</v>
      </c>
      <c r="I105" s="8">
        <f>VLOOKUP(C105,'202310-202403出荷数total2403220951'!B:F,5,0)</f>
        <v>1133</v>
      </c>
      <c r="J105" s="203">
        <f>VLOOKUP(C105,'出荷数2307～2406total241008110618'!B:F,5,0)</f>
        <v>2199</v>
      </c>
      <c r="K105" s="214">
        <f>VLOOKUP(C105,'出荷数2407-2506total250730101950'!B:F,5,0)</f>
        <v>1800</v>
      </c>
      <c r="L105" s="203">
        <f>VLOOKUP(C:C,total251219111800!B:F,5,0)</f>
        <v>836</v>
      </c>
      <c r="M105" s="8"/>
      <c r="N105" s="211">
        <v>400</v>
      </c>
      <c r="O105" s="44">
        <v>1148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1148</v>
      </c>
      <c r="V105" s="45">
        <v>748</v>
      </c>
      <c r="W105" s="41">
        <v>0.34843205574912894</v>
      </c>
      <c r="X105" s="46"/>
      <c r="Y105" s="46"/>
    </row>
    <row r="106" spans="1:27" s="268" customFormat="1">
      <c r="A106" s="260" t="s">
        <v>1140</v>
      </c>
      <c r="B106" s="261" t="s">
        <v>356</v>
      </c>
      <c r="C106" s="262" t="s">
        <v>139</v>
      </c>
      <c r="D106" s="263" t="s">
        <v>140</v>
      </c>
      <c r="E106" s="262"/>
      <c r="F106" s="262">
        <v>3436</v>
      </c>
      <c r="G106" s="264">
        <v>2428</v>
      </c>
      <c r="H106" s="264">
        <v>1183</v>
      </c>
      <c r="I106" s="264">
        <f>VLOOKUP(C106,'202310-202403出荷数total2403220951'!B:F,5,0)</f>
        <v>497</v>
      </c>
      <c r="J106" s="264">
        <f>VLOOKUP(C106,'出荷数2307～2406total241008110618'!B:F,5,0)</f>
        <v>844</v>
      </c>
      <c r="K106" s="214">
        <f>VLOOKUP(C106,'出荷数2407-2506total250730101950'!B:F,5,0)</f>
        <v>234</v>
      </c>
      <c r="L106" s="203">
        <f>VLOOKUP(C:C,total251219111800!B:F,5,0)</f>
        <v>78</v>
      </c>
      <c r="M106" s="8"/>
      <c r="N106" s="21">
        <f t="shared" si="1"/>
        <v>78</v>
      </c>
      <c r="O106" s="264">
        <v>121</v>
      </c>
      <c r="P106" s="264">
        <v>0</v>
      </c>
      <c r="Q106" s="264">
        <v>0</v>
      </c>
      <c r="R106" s="264">
        <v>0</v>
      </c>
      <c r="S106" s="264">
        <v>0</v>
      </c>
      <c r="T106" s="265">
        <v>0</v>
      </c>
      <c r="U106" s="265">
        <v>121</v>
      </c>
      <c r="V106" s="265">
        <v>43</v>
      </c>
      <c r="W106" s="266">
        <v>0.64462809917355368</v>
      </c>
      <c r="X106" s="267"/>
      <c r="Y106" s="267"/>
      <c r="Z106" s="37"/>
      <c r="AA106" s="37"/>
    </row>
    <row r="107" spans="1:27">
      <c r="A107" s="29" t="s">
        <v>1141</v>
      </c>
      <c r="B107" s="30" t="s">
        <v>356</v>
      </c>
      <c r="C107" s="6" t="s">
        <v>92</v>
      </c>
      <c r="D107" s="20" t="s">
        <v>90</v>
      </c>
      <c r="E107" s="19" t="s">
        <v>93</v>
      </c>
      <c r="F107" s="19">
        <v>3834</v>
      </c>
      <c r="G107" s="21">
        <v>3768</v>
      </c>
      <c r="H107" s="21">
        <v>3134</v>
      </c>
      <c r="I107" s="8">
        <f>VLOOKUP(C107,'202310-202403出荷数total2403220951'!B:F,5,0)</f>
        <v>1422</v>
      </c>
      <c r="J107" s="203">
        <f>VLOOKUP(C107,'出荷数2307～2406total241008110618'!B:F,5,0)</f>
        <v>2838</v>
      </c>
      <c r="K107" s="214">
        <f>VLOOKUP(C107,'出荷数2407-2506total250730101950'!B:F,5,0)</f>
        <v>2296</v>
      </c>
      <c r="L107" s="203">
        <f>VLOOKUP(C:C,total251219111800!B:F,5,0)</f>
        <v>950</v>
      </c>
      <c r="M107" s="8"/>
      <c r="N107" s="21">
        <f t="shared" si="1"/>
        <v>950</v>
      </c>
      <c r="O107" s="44">
        <v>4984</v>
      </c>
      <c r="P107" s="44">
        <v>0</v>
      </c>
      <c r="Q107" s="44">
        <v>0</v>
      </c>
      <c r="R107" s="44">
        <v>0</v>
      </c>
      <c r="S107" s="44">
        <v>0</v>
      </c>
      <c r="T107" s="45">
        <v>0</v>
      </c>
      <c r="U107" s="45">
        <v>4984</v>
      </c>
      <c r="V107" s="45">
        <v>4034</v>
      </c>
      <c r="W107" s="41">
        <v>0.1906099518459069</v>
      </c>
      <c r="X107" s="46"/>
      <c r="Y107" s="46"/>
    </row>
    <row r="108" spans="1:27">
      <c r="A108" s="29" t="s">
        <v>1142</v>
      </c>
      <c r="B108" s="30" t="s">
        <v>356</v>
      </c>
      <c r="C108" s="6" t="s">
        <v>174</v>
      </c>
      <c r="D108" s="20" t="s">
        <v>175</v>
      </c>
      <c r="E108" s="19" t="s">
        <v>176</v>
      </c>
      <c r="F108" s="19">
        <v>1141</v>
      </c>
      <c r="G108" s="21">
        <v>1380</v>
      </c>
      <c r="H108" s="21">
        <v>1568</v>
      </c>
      <c r="I108" s="8">
        <f>VLOOKUP(C108,'202310-202403出荷数total2403220951'!B:F,5,0)</f>
        <v>1204</v>
      </c>
      <c r="J108" s="203">
        <f>VLOOKUP(C108,'出荷数2307～2406total241008110618'!B:F,5,0)</f>
        <v>2134</v>
      </c>
      <c r="K108" s="214">
        <f>VLOOKUP(C108,'出荷数2407-2506total250730101950'!B:F,5,0)</f>
        <v>1204</v>
      </c>
      <c r="L108" s="203">
        <f>VLOOKUP(C:C,total251219111800!B:F,5,0)</f>
        <v>396</v>
      </c>
      <c r="M108" s="8"/>
      <c r="N108" s="21">
        <f t="shared" si="1"/>
        <v>396</v>
      </c>
      <c r="O108" s="44">
        <v>3159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3159</v>
      </c>
      <c r="V108" s="45">
        <v>2763</v>
      </c>
      <c r="W108" s="41">
        <v>0.12535612535612536</v>
      </c>
      <c r="X108" s="46"/>
      <c r="Y108" s="46"/>
    </row>
    <row r="109" spans="1:27">
      <c r="A109" s="29" t="s">
        <v>1143</v>
      </c>
      <c r="B109" s="30" t="s">
        <v>356</v>
      </c>
      <c r="C109" s="6" t="s">
        <v>227</v>
      </c>
      <c r="D109" s="20" t="s">
        <v>228</v>
      </c>
      <c r="E109" s="19"/>
      <c r="F109" s="19">
        <v>20122</v>
      </c>
      <c r="G109" s="21">
        <v>13815</v>
      </c>
      <c r="H109" s="21">
        <v>12730</v>
      </c>
      <c r="I109" s="8">
        <f>VLOOKUP(C109,'202310-202403出荷数total2403220951'!B:F,5,0)</f>
        <v>6615</v>
      </c>
      <c r="J109" s="203">
        <f>VLOOKUP(C109,'出荷数2307～2406total241008110618'!B:F,5,0)</f>
        <v>11025</v>
      </c>
      <c r="K109" s="214">
        <f>VLOOKUP(C109,'出荷数2407-2506total250730101950'!B:F,5,0)</f>
        <v>11632</v>
      </c>
      <c r="L109" s="203">
        <f>VLOOKUP(C:C,total251219111800!B:F,5,0)</f>
        <v>4051</v>
      </c>
      <c r="M109" s="8"/>
      <c r="N109" s="21">
        <f t="shared" si="1"/>
        <v>4051</v>
      </c>
      <c r="O109" s="44">
        <v>4901</v>
      </c>
      <c r="P109" s="44">
        <v>5700</v>
      </c>
      <c r="Q109" s="44">
        <v>3000</v>
      </c>
      <c r="R109" s="44">
        <v>0</v>
      </c>
      <c r="S109" s="44">
        <v>11100</v>
      </c>
      <c r="T109" s="45">
        <v>-5400</v>
      </c>
      <c r="U109" s="45">
        <v>-3199</v>
      </c>
      <c r="V109" s="45">
        <v>-7250</v>
      </c>
      <c r="W109" s="41">
        <v>0.38213376096594659</v>
      </c>
      <c r="X109" s="46" t="s">
        <v>4432</v>
      </c>
      <c r="Y109" s="46"/>
    </row>
    <row r="110" spans="1:27">
      <c r="A110" s="29" t="s">
        <v>1144</v>
      </c>
      <c r="B110" s="30" t="s">
        <v>356</v>
      </c>
      <c r="C110" s="7" t="s">
        <v>207</v>
      </c>
      <c r="D110" s="20" t="s">
        <v>208</v>
      </c>
      <c r="E110" s="19"/>
      <c r="F110" s="19">
        <v>2188</v>
      </c>
      <c r="G110" s="21">
        <v>2374</v>
      </c>
      <c r="H110" s="21">
        <v>3519</v>
      </c>
      <c r="I110" s="213">
        <f>VLOOKUP(C110,'202310-202403出荷数total2403220951'!B:F,5,0)</f>
        <v>3456</v>
      </c>
      <c r="J110" s="203">
        <f>VLOOKUP(C110,'出荷数2307～2406total241008110618'!B:F,5,0)</f>
        <v>6765</v>
      </c>
      <c r="K110" s="214">
        <f>VLOOKUP(C110,'出荷数2407-2506total250730101950'!B:F,5,0)</f>
        <v>6403</v>
      </c>
      <c r="L110" s="203">
        <f>VLOOKUP(C:C,total251219111800!B:F,5,0)</f>
        <v>2975</v>
      </c>
      <c r="M110" s="211">
        <v>2000</v>
      </c>
      <c r="N110" s="21">
        <f t="shared" si="1"/>
        <v>2975</v>
      </c>
      <c r="O110" s="44">
        <v>1997</v>
      </c>
      <c r="P110" s="44">
        <v>1650</v>
      </c>
      <c r="Q110" s="44">
        <v>3000</v>
      </c>
      <c r="R110" s="44">
        <v>0</v>
      </c>
      <c r="S110" s="44">
        <v>1770</v>
      </c>
      <c r="T110" s="45">
        <v>-120</v>
      </c>
      <c r="U110" s="45">
        <v>3227</v>
      </c>
      <c r="V110" s="45">
        <v>252</v>
      </c>
      <c r="W110" s="41">
        <v>0.81573896353166986</v>
      </c>
      <c r="X110" s="46"/>
      <c r="Y110" s="46"/>
    </row>
    <row r="111" spans="1:27" s="152" customFormat="1" ht="15.75">
      <c r="A111" s="29" t="s">
        <v>1145</v>
      </c>
      <c r="B111" s="145" t="s">
        <v>356</v>
      </c>
      <c r="C111" s="146" t="s">
        <v>94</v>
      </c>
      <c r="D111" s="147" t="s">
        <v>90</v>
      </c>
      <c r="E111" s="146" t="s">
        <v>95</v>
      </c>
      <c r="F111" s="146">
        <v>610</v>
      </c>
      <c r="G111" s="148">
        <v>664</v>
      </c>
      <c r="H111" s="21">
        <v>658</v>
      </c>
      <c r="I111" s="8">
        <f>VLOOKUP(C111,'202310-202403出荷数total2403220951'!B:F,5,0)</f>
        <v>2</v>
      </c>
      <c r="J111" s="203">
        <f>VLOOKUP(C111,'出荷数2307～2406total241008110618'!B:F,5,0)</f>
        <v>92</v>
      </c>
      <c r="K111" s="214" t="e">
        <f>VLOOKUP(C111,'出荷数2407-2506total250730101950'!B:F,5,0)</f>
        <v>#N/A</v>
      </c>
      <c r="L111" s="203" t="e">
        <f>VLOOKUP(C:C,total251219111800!B:F,5,0)</f>
        <v>#N/A</v>
      </c>
      <c r="M111" s="8"/>
      <c r="N111" s="21" t="e">
        <f t="shared" si="1"/>
        <v>#N/A</v>
      </c>
      <c r="O111" s="148">
        <v>0</v>
      </c>
      <c r="P111" s="148">
        <v>0</v>
      </c>
      <c r="Q111" s="44">
        <v>0</v>
      </c>
      <c r="R111" s="148">
        <v>0</v>
      </c>
      <c r="S111" s="148">
        <v>0</v>
      </c>
      <c r="T111" s="149">
        <v>0</v>
      </c>
      <c r="U111" s="149">
        <v>0</v>
      </c>
      <c r="V111" s="149" t="e">
        <v>#N/A</v>
      </c>
      <c r="W111" s="150" t="e">
        <v>#N/A</v>
      </c>
      <c r="X111" s="151"/>
      <c r="Y111" s="151"/>
    </row>
    <row r="112" spans="1:27">
      <c r="A112" s="29" t="s">
        <v>1147</v>
      </c>
      <c r="B112" s="30" t="s">
        <v>356</v>
      </c>
      <c r="C112" s="6" t="s">
        <v>114</v>
      </c>
      <c r="D112" s="20" t="s">
        <v>115</v>
      </c>
      <c r="E112" s="19" t="s">
        <v>116</v>
      </c>
      <c r="F112" s="19">
        <v>2505</v>
      </c>
      <c r="G112" s="21">
        <v>4870</v>
      </c>
      <c r="H112" s="21">
        <v>3766</v>
      </c>
      <c r="I112" s="8">
        <f>VLOOKUP(C112,'202310-202403出荷数total2403220951'!B:F,5,0)</f>
        <v>1473</v>
      </c>
      <c r="J112" s="203">
        <f>VLOOKUP(C112,'出荷数2307～2406total241008110618'!B:F,5,0)</f>
        <v>2704</v>
      </c>
      <c r="K112" s="214">
        <f>VLOOKUP(C112,'出荷数2407-2506total250730101950'!B:F,5,0)</f>
        <v>2884</v>
      </c>
      <c r="L112" s="203">
        <f>VLOOKUP(C:C,total251219111800!B:F,5,0)</f>
        <v>1803</v>
      </c>
      <c r="M112" s="8"/>
      <c r="N112" s="21">
        <f t="shared" si="1"/>
        <v>1803</v>
      </c>
      <c r="O112" s="44">
        <v>3700</v>
      </c>
      <c r="P112" s="44">
        <v>250</v>
      </c>
      <c r="Q112" s="44">
        <v>0</v>
      </c>
      <c r="R112" s="44">
        <v>0</v>
      </c>
      <c r="S112" s="44">
        <v>370</v>
      </c>
      <c r="T112" s="45">
        <v>-120</v>
      </c>
      <c r="U112" s="45">
        <v>3330</v>
      </c>
      <c r="V112" s="45">
        <v>1527</v>
      </c>
      <c r="W112" s="41">
        <v>0.45645569620253162</v>
      </c>
      <c r="X112" s="46"/>
      <c r="Y112" s="46"/>
    </row>
    <row r="113" spans="1:27">
      <c r="A113" s="29" t="s">
        <v>1149</v>
      </c>
      <c r="B113" s="30" t="s">
        <v>356</v>
      </c>
      <c r="C113" s="6" t="s">
        <v>658</v>
      </c>
      <c r="D113" s="20" t="s">
        <v>88</v>
      </c>
      <c r="E113" s="19" t="s">
        <v>85</v>
      </c>
      <c r="F113" s="19">
        <v>2515</v>
      </c>
      <c r="G113" s="21">
        <v>2362</v>
      </c>
      <c r="H113" s="21">
        <v>2403</v>
      </c>
      <c r="I113" s="8">
        <f>VLOOKUP(C113,'202310-202403出荷数total2403220951'!B:F,5,0)</f>
        <v>604</v>
      </c>
      <c r="J113" s="203">
        <f>VLOOKUP(C113,'出荷数2307～2406total241008110618'!B:F,5,0)</f>
        <v>1409</v>
      </c>
      <c r="K113" s="214">
        <f>VLOOKUP(C113,'出荷数2407-2506total250730101950'!B:F,5,0)</f>
        <v>1510</v>
      </c>
      <c r="L113" s="203">
        <f>VLOOKUP(C:C,total251219111800!B:F,5,0)</f>
        <v>708</v>
      </c>
      <c r="M113" s="8"/>
      <c r="N113" s="21">
        <f t="shared" si="1"/>
        <v>708</v>
      </c>
      <c r="O113" s="44">
        <v>2833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2833</v>
      </c>
      <c r="V113" s="45">
        <v>2125</v>
      </c>
      <c r="W113" s="41">
        <v>0.24991175432403812</v>
      </c>
      <c r="X113" s="46"/>
      <c r="Y113" s="46"/>
    </row>
    <row r="114" spans="1:27">
      <c r="A114" s="29" t="s">
        <v>1150</v>
      </c>
      <c r="B114" s="30" t="s">
        <v>356</v>
      </c>
      <c r="C114" s="7" t="s">
        <v>194</v>
      </c>
      <c r="D114" s="20" t="s">
        <v>195</v>
      </c>
      <c r="E114" s="20" t="s">
        <v>193</v>
      </c>
      <c r="F114" s="19">
        <v>1160</v>
      </c>
      <c r="G114" s="21">
        <v>1062</v>
      </c>
      <c r="H114" s="21">
        <v>1314</v>
      </c>
      <c r="I114" s="8">
        <f>VLOOKUP(C114,'202310-202403出荷数total2403220951'!B:F,5,0)</f>
        <v>771</v>
      </c>
      <c r="J114" s="203">
        <f>VLOOKUP(C114,'出荷数2307～2406total241008110618'!B:F,5,0)</f>
        <v>1161</v>
      </c>
      <c r="K114" s="214">
        <f>VLOOKUP(C114,'出荷数2407-2506total250730101950'!B:F,5,0)</f>
        <v>931</v>
      </c>
      <c r="L114" s="203">
        <f>VLOOKUP(C:C,total251219111800!B:F,5,0)</f>
        <v>330</v>
      </c>
      <c r="M114" s="8"/>
      <c r="N114" s="21">
        <f t="shared" si="1"/>
        <v>330</v>
      </c>
      <c r="O114" s="44">
        <v>812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812</v>
      </c>
      <c r="V114" s="45">
        <v>482</v>
      </c>
      <c r="W114" s="41">
        <v>0.40640394088669951</v>
      </c>
      <c r="X114" s="46"/>
      <c r="Y114" s="46"/>
    </row>
    <row r="115" spans="1:27">
      <c r="A115" s="29" t="s">
        <v>1151</v>
      </c>
      <c r="B115" s="30" t="s">
        <v>356</v>
      </c>
      <c r="C115" s="6" t="s">
        <v>46</v>
      </c>
      <c r="D115" s="20" t="s">
        <v>47</v>
      </c>
      <c r="E115" s="19"/>
      <c r="F115" s="19">
        <v>30381</v>
      </c>
      <c r="G115" s="21">
        <v>22737</v>
      </c>
      <c r="H115" s="21">
        <v>13195</v>
      </c>
      <c r="I115" s="8">
        <f>VLOOKUP(C115,'202310-202403出荷数total2403220951'!B:F,5,0)</f>
        <v>1959</v>
      </c>
      <c r="J115" s="203">
        <f>VLOOKUP(C115,'出荷数2307～2406total241008110618'!B:F,5,0)</f>
        <v>9594</v>
      </c>
      <c r="K115" s="214">
        <f>VLOOKUP(C115,'出荷数2407-2506total250730101950'!B:F,5,0)</f>
        <v>20821</v>
      </c>
      <c r="L115" s="203">
        <f>VLOOKUP(C:C,total251219111800!B:F,5,0)</f>
        <v>3270</v>
      </c>
      <c r="M115" s="8"/>
      <c r="N115" s="21">
        <f t="shared" si="1"/>
        <v>3270</v>
      </c>
      <c r="O115" s="44">
        <v>14640</v>
      </c>
      <c r="P115" s="44">
        <v>6430</v>
      </c>
      <c r="Q115" s="44">
        <v>0</v>
      </c>
      <c r="R115" s="44">
        <v>0</v>
      </c>
      <c r="S115" s="44">
        <v>7030</v>
      </c>
      <c r="T115" s="45">
        <v>-600</v>
      </c>
      <c r="U115" s="45">
        <v>7610</v>
      </c>
      <c r="V115" s="45">
        <v>4340</v>
      </c>
      <c r="W115" s="41">
        <v>0.1551969625059326</v>
      </c>
      <c r="X115" s="46"/>
      <c r="Y115" s="46"/>
    </row>
    <row r="116" spans="1:27" s="152" customFormat="1" ht="15.75">
      <c r="A116" s="29" t="s">
        <v>1152</v>
      </c>
      <c r="B116" s="145" t="s">
        <v>356</v>
      </c>
      <c r="C116" s="146" t="s">
        <v>239</v>
      </c>
      <c r="D116" s="147" t="s">
        <v>240</v>
      </c>
      <c r="E116" s="146"/>
      <c r="F116" s="146">
        <v>12020</v>
      </c>
      <c r="G116" s="148">
        <v>7464</v>
      </c>
      <c r="H116" s="21">
        <v>4812</v>
      </c>
      <c r="I116" s="8">
        <f>VLOOKUP(C116,'202310-202403出荷数total2403220951'!B:F,5,0)</f>
        <v>1216</v>
      </c>
      <c r="J116" s="203">
        <f>VLOOKUP(C116,'出荷数2307～2406total241008110618'!B:F,5,0)</f>
        <v>1820</v>
      </c>
      <c r="K116" s="214" t="e">
        <f>VLOOKUP(C116,'出荷数2407-2506total250730101950'!B:F,5,0)</f>
        <v>#N/A</v>
      </c>
      <c r="L116" s="203" t="e">
        <f>VLOOKUP(C:C,total251219111800!B:F,5,0)</f>
        <v>#N/A</v>
      </c>
      <c r="M116" s="8"/>
      <c r="N116" s="21" t="e">
        <f t="shared" si="1"/>
        <v>#N/A</v>
      </c>
      <c r="O116" s="148">
        <v>0</v>
      </c>
      <c r="P116" s="148">
        <v>0</v>
      </c>
      <c r="Q116" s="44">
        <v>0</v>
      </c>
      <c r="R116" s="148">
        <v>0</v>
      </c>
      <c r="S116" s="148">
        <v>0</v>
      </c>
      <c r="T116" s="149">
        <v>0</v>
      </c>
      <c r="U116" s="149">
        <v>0</v>
      </c>
      <c r="V116" s="149" t="e">
        <v>#N/A</v>
      </c>
      <c r="W116" s="150" t="e">
        <v>#N/A</v>
      </c>
      <c r="X116" s="151"/>
      <c r="Y116" s="151"/>
    </row>
    <row r="117" spans="1:27">
      <c r="A117" s="29" t="s">
        <v>1153</v>
      </c>
      <c r="B117" s="30" t="s">
        <v>356</v>
      </c>
      <c r="C117" s="7" t="s">
        <v>201</v>
      </c>
      <c r="D117" s="20" t="s">
        <v>202</v>
      </c>
      <c r="E117" s="19"/>
      <c r="F117" s="19">
        <v>32322</v>
      </c>
      <c r="G117" s="21">
        <v>22492</v>
      </c>
      <c r="H117" s="21">
        <v>17877</v>
      </c>
      <c r="I117" s="213">
        <f>VLOOKUP(C117,'202310-202403出荷数total2403220951'!B:F,5,0)</f>
        <v>11946</v>
      </c>
      <c r="J117" s="203">
        <f>VLOOKUP(C117,'出荷数2307～2406total241008110618'!B:F,5,0)</f>
        <v>15273</v>
      </c>
      <c r="K117" s="214">
        <f>VLOOKUP(C117,'出荷数2407-2506total250730101950'!B:F,5,0)</f>
        <v>18289</v>
      </c>
      <c r="L117" s="203">
        <f>VLOOKUP(C:C,total251219111800!B:F,5,0)</f>
        <v>8889</v>
      </c>
      <c r="M117" s="8"/>
      <c r="N117" s="21">
        <f t="shared" si="1"/>
        <v>8889</v>
      </c>
      <c r="O117" s="44">
        <v>7963</v>
      </c>
      <c r="P117" s="44">
        <v>6040</v>
      </c>
      <c r="Q117" s="44">
        <v>5980</v>
      </c>
      <c r="R117" s="44">
        <v>0</v>
      </c>
      <c r="S117" s="44">
        <v>6480</v>
      </c>
      <c r="T117" s="45">
        <v>-440</v>
      </c>
      <c r="U117" s="45">
        <v>7463</v>
      </c>
      <c r="V117" s="45">
        <v>-1426</v>
      </c>
      <c r="W117" s="41">
        <v>0.63479254445475974</v>
      </c>
      <c r="X117" s="46"/>
      <c r="Y117" s="46"/>
    </row>
    <row r="118" spans="1:27">
      <c r="A118" s="29" t="s">
        <v>1154</v>
      </c>
      <c r="B118" s="30" t="s">
        <v>356</v>
      </c>
      <c r="C118" s="6" t="s">
        <v>225</v>
      </c>
      <c r="D118" s="20" t="s">
        <v>226</v>
      </c>
      <c r="E118" s="19"/>
      <c r="F118" s="19">
        <v>16392</v>
      </c>
      <c r="G118" s="21">
        <v>8729</v>
      </c>
      <c r="H118" s="21">
        <v>6163</v>
      </c>
      <c r="I118" s="8">
        <f>VLOOKUP(C118,'202310-202403出荷数total2403220951'!B:F,5,0)</f>
        <v>1918</v>
      </c>
      <c r="J118" s="203">
        <f>VLOOKUP(C118,'出荷数2307～2406total241008110618'!B:F,5,0)</f>
        <v>3232</v>
      </c>
      <c r="K118" s="214">
        <f>VLOOKUP(C118,'出荷数2407-2506total250730101950'!B:F,5,0)</f>
        <v>1474</v>
      </c>
      <c r="L118" s="203">
        <f>VLOOKUP(C:C,total251219111800!B:F,5,0)</f>
        <v>1263</v>
      </c>
      <c r="M118" s="8"/>
      <c r="N118" s="21">
        <f t="shared" si="1"/>
        <v>1263</v>
      </c>
      <c r="O118" s="44">
        <v>820</v>
      </c>
      <c r="P118" s="44">
        <v>0</v>
      </c>
      <c r="Q118" s="44">
        <v>3000</v>
      </c>
      <c r="R118" s="44">
        <v>0</v>
      </c>
      <c r="S118" s="44">
        <v>0</v>
      </c>
      <c r="T118" s="45">
        <v>0</v>
      </c>
      <c r="U118" s="45">
        <v>3820</v>
      </c>
      <c r="V118" s="45">
        <v>2557</v>
      </c>
      <c r="W118" s="41">
        <v>1.5402439024390244</v>
      </c>
      <c r="X118" s="46"/>
      <c r="Y118" s="46"/>
    </row>
    <row r="119" spans="1:27">
      <c r="A119" s="29" t="s">
        <v>1155</v>
      </c>
      <c r="B119" s="30" t="s">
        <v>356</v>
      </c>
      <c r="C119" s="6" t="s">
        <v>229</v>
      </c>
      <c r="D119" s="20" t="s">
        <v>230</v>
      </c>
      <c r="E119" s="19"/>
      <c r="F119" s="19">
        <v>33602</v>
      </c>
      <c r="G119" s="21">
        <v>26584</v>
      </c>
      <c r="H119" s="21">
        <v>12940</v>
      </c>
      <c r="I119" s="213">
        <f>VLOOKUP(C119,'202310-202403出荷数total2403220951'!B:F,5,0)</f>
        <v>8232</v>
      </c>
      <c r="J119" s="203">
        <f>VLOOKUP(C119,'出荷数2307～2406total241008110618'!B:F,5,0)</f>
        <v>9834</v>
      </c>
      <c r="K119" s="214">
        <f>VLOOKUP(C119,'出荷数2407-2506total250730101950'!B:F,5,0)</f>
        <v>10136</v>
      </c>
      <c r="L119" s="203">
        <f>VLOOKUP(C:C,total251219111800!B:F,5,0)</f>
        <v>5185</v>
      </c>
      <c r="M119" s="8"/>
      <c r="N119" s="21">
        <f t="shared" si="1"/>
        <v>5185</v>
      </c>
      <c r="O119" s="44">
        <v>11158</v>
      </c>
      <c r="P119" s="44">
        <v>11160</v>
      </c>
      <c r="Q119" s="44">
        <v>0</v>
      </c>
      <c r="R119" s="44">
        <v>0</v>
      </c>
      <c r="S119" s="44">
        <v>11160</v>
      </c>
      <c r="T119" s="45">
        <v>0</v>
      </c>
      <c r="U119" s="45">
        <v>-2</v>
      </c>
      <c r="V119" s="45">
        <v>-5187</v>
      </c>
      <c r="W119" s="41">
        <v>0.2323236849180034</v>
      </c>
      <c r="X119" s="46"/>
      <c r="Y119" s="46"/>
    </row>
    <row r="120" spans="1:27">
      <c r="A120" s="29" t="s">
        <v>1156</v>
      </c>
      <c r="B120" s="30" t="s">
        <v>356</v>
      </c>
      <c r="C120" s="17" t="s">
        <v>8</v>
      </c>
      <c r="D120" s="24" t="s">
        <v>9</v>
      </c>
      <c r="E120" s="23" t="s">
        <v>10</v>
      </c>
      <c r="F120" s="19">
        <v>3667</v>
      </c>
      <c r="G120" s="21">
        <v>3344</v>
      </c>
      <c r="H120" s="21">
        <v>5204</v>
      </c>
      <c r="I120" s="8">
        <f>VLOOKUP(C120,'202310-202403出荷数total2403220951'!B:F,5,0)</f>
        <v>1501</v>
      </c>
      <c r="J120" s="203">
        <f>VLOOKUP(C120,'出荷数2307～2406total241008110618'!B:F,5,0)</f>
        <v>3472</v>
      </c>
      <c r="K120" s="214">
        <f>VLOOKUP(C120,'出荷数2407-2506total250730101950'!B:F,5,0)</f>
        <v>6664</v>
      </c>
      <c r="L120" s="203">
        <f>VLOOKUP(C:C,total251219111800!B:F,5,0)</f>
        <v>1781</v>
      </c>
      <c r="M120" s="8"/>
      <c r="N120" s="21">
        <f t="shared" si="1"/>
        <v>1781</v>
      </c>
      <c r="O120" s="44">
        <v>2605</v>
      </c>
      <c r="P120" s="44">
        <v>950</v>
      </c>
      <c r="Q120" s="44">
        <v>0</v>
      </c>
      <c r="R120" s="44">
        <v>0</v>
      </c>
      <c r="S120" s="44">
        <v>950</v>
      </c>
      <c r="T120" s="45">
        <v>0</v>
      </c>
      <c r="U120" s="45">
        <v>1655</v>
      </c>
      <c r="V120" s="45">
        <v>-126</v>
      </c>
      <c r="W120" s="41">
        <v>0.50098452883263012</v>
      </c>
      <c r="X120" s="46"/>
      <c r="Y120" s="46" t="s">
        <v>4432</v>
      </c>
    </row>
    <row r="121" spans="1:27">
      <c r="A121" s="29" t="s">
        <v>1157</v>
      </c>
      <c r="B121" s="30" t="s">
        <v>356</v>
      </c>
      <c r="C121" s="6" t="s">
        <v>106</v>
      </c>
      <c r="D121" s="20" t="s">
        <v>105</v>
      </c>
      <c r="E121" s="19" t="s">
        <v>93</v>
      </c>
      <c r="F121" s="19">
        <v>3839</v>
      </c>
      <c r="G121" s="21">
        <v>2940</v>
      </c>
      <c r="H121" s="21">
        <v>2342</v>
      </c>
      <c r="I121" s="8">
        <f>VLOOKUP(C121,'202310-202403出荷数total2403220951'!B:F,5,0)</f>
        <v>945</v>
      </c>
      <c r="J121" s="203">
        <f>VLOOKUP(C121,'出荷数2307～2406total241008110618'!B:F,5,0)</f>
        <v>2048</v>
      </c>
      <c r="K121" s="214">
        <f>VLOOKUP(C121,'出荷数2407-2506total250730101950'!B:F,5,0)</f>
        <v>1799</v>
      </c>
      <c r="L121" s="203">
        <f>VLOOKUP(C:C,total251219111800!B:F,5,0)</f>
        <v>894</v>
      </c>
      <c r="M121" s="8"/>
      <c r="N121" s="211">
        <v>400</v>
      </c>
      <c r="O121" s="44">
        <v>3114</v>
      </c>
      <c r="P121" s="44">
        <v>0</v>
      </c>
      <c r="Q121" s="44">
        <v>0</v>
      </c>
      <c r="R121" s="44">
        <v>0</v>
      </c>
      <c r="S121" s="44">
        <v>0</v>
      </c>
      <c r="T121" s="45">
        <v>0</v>
      </c>
      <c r="U121" s="45">
        <v>3114</v>
      </c>
      <c r="V121" s="45">
        <v>2714</v>
      </c>
      <c r="W121" s="41">
        <v>0.12845215157353887</v>
      </c>
      <c r="X121" s="46"/>
      <c r="Y121" s="46"/>
    </row>
    <row r="122" spans="1:27" s="152" customFormat="1" ht="15.75">
      <c r="A122" s="29" t="s">
        <v>1158</v>
      </c>
      <c r="B122" s="145" t="s">
        <v>356</v>
      </c>
      <c r="C122" s="146" t="s">
        <v>241</v>
      </c>
      <c r="D122" s="147" t="s">
        <v>242</v>
      </c>
      <c r="E122" s="146"/>
      <c r="F122" s="146">
        <v>229</v>
      </c>
      <c r="G122" s="148">
        <v>293</v>
      </c>
      <c r="H122" s="21">
        <v>221</v>
      </c>
      <c r="I122" s="8" t="e">
        <f>VLOOKUP(C122,'202310-202403出荷数total2403220951'!B:F,5,0)</f>
        <v>#N/A</v>
      </c>
      <c r="J122" s="203">
        <f>VLOOKUP(C122,'出荷数2307～2406total241008110618'!B:F,5,0)</f>
        <v>27</v>
      </c>
      <c r="K122" s="214" t="e">
        <f>VLOOKUP(C122,'出荷数2407-2506total250730101950'!B:F,5,0)</f>
        <v>#N/A</v>
      </c>
      <c r="L122" s="203" t="e">
        <f>VLOOKUP(C:C,total251219111800!B:F,5,0)</f>
        <v>#N/A</v>
      </c>
      <c r="M122" s="8"/>
      <c r="N122" s="21" t="e">
        <f t="shared" si="1"/>
        <v>#N/A</v>
      </c>
      <c r="O122" s="148">
        <v>0</v>
      </c>
      <c r="P122" s="148">
        <v>0</v>
      </c>
      <c r="Q122" s="44">
        <v>0</v>
      </c>
      <c r="R122" s="148">
        <v>0</v>
      </c>
      <c r="S122" s="148">
        <v>0</v>
      </c>
      <c r="T122" s="149">
        <v>0</v>
      </c>
      <c r="U122" s="149">
        <v>0</v>
      </c>
      <c r="V122" s="149" t="e">
        <v>#N/A</v>
      </c>
      <c r="W122" s="150" t="e">
        <v>#N/A</v>
      </c>
      <c r="X122" s="151"/>
      <c r="Y122" s="151"/>
    </row>
    <row r="123" spans="1:27">
      <c r="A123" s="29" t="s">
        <v>1159</v>
      </c>
      <c r="B123" s="30" t="s">
        <v>356</v>
      </c>
      <c r="C123" s="6" t="s">
        <v>51</v>
      </c>
      <c r="D123" s="20" t="s">
        <v>52</v>
      </c>
      <c r="E123" s="19"/>
      <c r="F123" s="19">
        <v>5984</v>
      </c>
      <c r="G123" s="21">
        <v>5894</v>
      </c>
      <c r="H123" s="21">
        <v>7752</v>
      </c>
      <c r="I123" s="213">
        <f>VLOOKUP(C123,'202310-202403出荷数total2403220951'!B:F,5,0)</f>
        <v>5083</v>
      </c>
      <c r="J123" s="203">
        <f>VLOOKUP(C123,'出荷数2307～2406total241008110618'!B:F,5,0)</f>
        <v>7615</v>
      </c>
      <c r="K123" s="214">
        <f>VLOOKUP(C123,'出荷数2407-2506total250730101950'!B:F,5,0)</f>
        <v>3740</v>
      </c>
      <c r="L123" s="203">
        <f>VLOOKUP(C:C,total251219111800!B:F,5,0)</f>
        <v>1242</v>
      </c>
      <c r="M123" s="8"/>
      <c r="N123" s="21">
        <f t="shared" si="1"/>
        <v>1242</v>
      </c>
      <c r="O123" s="44">
        <v>4769</v>
      </c>
      <c r="P123" s="44">
        <v>0</v>
      </c>
      <c r="Q123" s="44">
        <v>0</v>
      </c>
      <c r="R123" s="44">
        <v>0</v>
      </c>
      <c r="S123" s="44">
        <v>0</v>
      </c>
      <c r="T123" s="45">
        <v>0</v>
      </c>
      <c r="U123" s="45">
        <v>4769</v>
      </c>
      <c r="V123" s="45">
        <v>3527</v>
      </c>
      <c r="W123" s="41">
        <v>0.2604319563849864</v>
      </c>
      <c r="X123" s="46"/>
      <c r="Y123" s="46"/>
    </row>
    <row r="124" spans="1:27">
      <c r="A124" s="29" t="s">
        <v>1160</v>
      </c>
      <c r="B124" s="30" t="s">
        <v>356</v>
      </c>
      <c r="C124" s="6" t="s">
        <v>102</v>
      </c>
      <c r="D124" s="20" t="s">
        <v>101</v>
      </c>
      <c r="E124" s="19" t="s">
        <v>93</v>
      </c>
      <c r="F124" s="19">
        <v>6188</v>
      </c>
      <c r="G124" s="21">
        <v>5369</v>
      </c>
      <c r="H124" s="21">
        <v>4487</v>
      </c>
      <c r="I124" s="8">
        <f>VLOOKUP(C124,'202310-202403出荷数total2403220951'!B:F,5,0)</f>
        <v>1851</v>
      </c>
      <c r="J124" s="203">
        <f>VLOOKUP(C124,'出荷数2307～2406total241008110618'!B:F,5,0)</f>
        <v>3604</v>
      </c>
      <c r="K124" s="214">
        <f>VLOOKUP(C124,'出荷数2407-2506total250730101950'!B:F,5,0)</f>
        <v>3966</v>
      </c>
      <c r="L124" s="203">
        <f>VLOOKUP(C:C,total251219111800!B:F,5,0)</f>
        <v>2075</v>
      </c>
      <c r="M124" s="8"/>
      <c r="N124" s="211">
        <v>1600</v>
      </c>
      <c r="O124" s="44">
        <v>3027</v>
      </c>
      <c r="P124" s="44">
        <v>0</v>
      </c>
      <c r="Q124" s="44">
        <v>0</v>
      </c>
      <c r="R124" s="44">
        <v>0</v>
      </c>
      <c r="S124" s="44">
        <v>0</v>
      </c>
      <c r="T124" s="45">
        <v>0</v>
      </c>
      <c r="U124" s="45">
        <v>3027</v>
      </c>
      <c r="V124" s="45">
        <v>1427</v>
      </c>
      <c r="W124" s="41">
        <v>0.52857614800132147</v>
      </c>
      <c r="X124" s="46"/>
      <c r="Y124" s="46"/>
    </row>
    <row r="125" spans="1:27">
      <c r="A125" s="29" t="s">
        <v>1161</v>
      </c>
      <c r="B125" s="30" t="s">
        <v>356</v>
      </c>
      <c r="C125" s="6" t="s">
        <v>75</v>
      </c>
      <c r="D125" s="20" t="s">
        <v>76</v>
      </c>
      <c r="E125" s="19"/>
      <c r="F125" s="19">
        <v>3247</v>
      </c>
      <c r="G125" s="21">
        <v>4123</v>
      </c>
      <c r="H125" s="21">
        <v>3244</v>
      </c>
      <c r="I125" s="8">
        <f>VLOOKUP(C125,'202310-202403出荷数total2403220951'!B:F,5,0)</f>
        <v>1725</v>
      </c>
      <c r="J125" s="203">
        <f>VLOOKUP(C125,'出荷数2307～2406total241008110618'!B:F,5,0)</f>
        <v>3316</v>
      </c>
      <c r="K125" s="214">
        <f>VLOOKUP(C125,'出荷数2407-2506total250730101950'!B:F,5,0)</f>
        <v>3616</v>
      </c>
      <c r="L125" s="203">
        <f>VLOOKUP(C:C,total251219111800!B:F,5,0)</f>
        <v>1448</v>
      </c>
      <c r="M125" s="8"/>
      <c r="N125" s="21">
        <f t="shared" si="1"/>
        <v>1448</v>
      </c>
      <c r="O125" s="44">
        <v>3266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3266</v>
      </c>
      <c r="V125" s="45">
        <v>1818</v>
      </c>
      <c r="W125" s="41">
        <v>0.44335578689528476</v>
      </c>
      <c r="X125" s="46"/>
      <c r="Y125" s="46"/>
    </row>
    <row r="126" spans="1:27">
      <c r="A126" s="29" t="s">
        <v>1162</v>
      </c>
      <c r="B126" s="30" t="s">
        <v>356</v>
      </c>
      <c r="C126" s="6" t="s">
        <v>180</v>
      </c>
      <c r="D126" s="20" t="s">
        <v>181</v>
      </c>
      <c r="E126" s="19"/>
      <c r="F126" s="19">
        <v>4027</v>
      </c>
      <c r="G126" s="21">
        <v>3846</v>
      </c>
      <c r="H126" s="21">
        <v>5435</v>
      </c>
      <c r="I126" s="8">
        <f>VLOOKUP(C126,'202310-202403出荷数total2403220951'!B:F,5,0)</f>
        <v>2023</v>
      </c>
      <c r="J126" s="203">
        <f>VLOOKUP(C126,'出荷数2307～2406total241008110618'!B:F,5,0)</f>
        <v>2304</v>
      </c>
      <c r="K126" s="214">
        <f>VLOOKUP(C126,'出荷数2407-2506total250730101950'!B:F,5,0)</f>
        <v>1685</v>
      </c>
      <c r="L126" s="203">
        <f>VLOOKUP(C:C,total251219111800!B:F,5,0)</f>
        <v>1106</v>
      </c>
      <c r="M126" s="8"/>
      <c r="N126" s="21">
        <f t="shared" si="1"/>
        <v>1106</v>
      </c>
      <c r="O126" s="44">
        <v>1719</v>
      </c>
      <c r="P126" s="44">
        <v>1940</v>
      </c>
      <c r="Q126" s="44">
        <v>1000</v>
      </c>
      <c r="R126" s="44">
        <v>0</v>
      </c>
      <c r="S126" s="44">
        <v>1940</v>
      </c>
      <c r="T126" s="45">
        <v>0</v>
      </c>
      <c r="U126" s="45">
        <v>779</v>
      </c>
      <c r="V126" s="45">
        <v>-327</v>
      </c>
      <c r="W126" s="41">
        <v>0.30226837933861711</v>
      </c>
      <c r="X126" s="46"/>
      <c r="Y126" s="46"/>
    </row>
    <row r="127" spans="1:27">
      <c r="A127" s="29" t="s">
        <v>1163</v>
      </c>
      <c r="B127" s="30" t="s">
        <v>356</v>
      </c>
      <c r="C127" s="7" t="s">
        <v>1005</v>
      </c>
      <c r="D127" s="20" t="s">
        <v>1261</v>
      </c>
      <c r="E127" s="19" t="s">
        <v>212</v>
      </c>
      <c r="F127" s="19">
        <v>1488</v>
      </c>
      <c r="G127" s="21">
        <v>1122</v>
      </c>
      <c r="H127" s="21">
        <v>685</v>
      </c>
      <c r="I127" s="8">
        <f>VLOOKUP(C127,'202310-202403出荷数total2403220951'!B:F,5,0)</f>
        <v>95</v>
      </c>
      <c r="J127" s="203">
        <f>VLOOKUP(C127,'出荷数2307～2406total241008110618'!B:F,5,0)</f>
        <v>192</v>
      </c>
      <c r="K127" s="214">
        <f>VLOOKUP(C127,'出荷数2407-2506total250730101950'!B:F,5,0)</f>
        <v>25</v>
      </c>
      <c r="L127" s="203">
        <f>VLOOKUP(C:C,total251219111800!B:F,5,0)</f>
        <v>1</v>
      </c>
      <c r="M127" s="8"/>
      <c r="N127" s="21">
        <f t="shared" si="1"/>
        <v>1</v>
      </c>
      <c r="O127" s="44">
        <v>26</v>
      </c>
      <c r="P127" s="44">
        <v>0</v>
      </c>
      <c r="Q127" s="44">
        <v>0</v>
      </c>
      <c r="R127" s="44">
        <v>0</v>
      </c>
      <c r="S127" s="44">
        <v>0</v>
      </c>
      <c r="T127" s="45">
        <v>0</v>
      </c>
      <c r="U127" s="45">
        <v>26</v>
      </c>
      <c r="V127" s="45">
        <v>25</v>
      </c>
      <c r="W127" s="41">
        <v>3.8461538461538464E-2</v>
      </c>
      <c r="X127" s="46"/>
      <c r="Y127" s="46"/>
    </row>
    <row r="128" spans="1:27" s="200" customFormat="1">
      <c r="A128" s="192" t="s">
        <v>1164</v>
      </c>
      <c r="B128" s="193" t="s">
        <v>356</v>
      </c>
      <c r="C128" s="194" t="s">
        <v>26</v>
      </c>
      <c r="D128" s="195" t="s">
        <v>27</v>
      </c>
      <c r="E128" s="194"/>
      <c r="F128" s="194">
        <v>1951</v>
      </c>
      <c r="G128" s="196">
        <v>2043</v>
      </c>
      <c r="H128" s="196">
        <v>864</v>
      </c>
      <c r="I128" s="281">
        <f>VLOOKUP(C128,'202310-202403出荷数total2403220951'!B:F,5,0)</f>
        <v>1058</v>
      </c>
      <c r="J128" s="196">
        <f>VLOOKUP(C128,'出荷数2307～2406total241008110618'!B:F,5,0)</f>
        <v>1613</v>
      </c>
      <c r="K128" s="196">
        <f>VLOOKUP(C128,'出荷数2407-2506total250730101950'!B:F,5,0)</f>
        <v>2664</v>
      </c>
      <c r="L128" s="196">
        <f>VLOOKUP(C:C,total251219111800!B:F,5,0)</f>
        <v>846</v>
      </c>
      <c r="M128" s="281">
        <v>700</v>
      </c>
      <c r="N128" s="196">
        <f t="shared" si="1"/>
        <v>846</v>
      </c>
      <c r="O128" s="196">
        <v>431</v>
      </c>
      <c r="P128" s="196">
        <v>310</v>
      </c>
      <c r="Q128" s="196">
        <v>0</v>
      </c>
      <c r="R128" s="196">
        <v>0</v>
      </c>
      <c r="S128" s="196">
        <v>510</v>
      </c>
      <c r="T128" s="197">
        <v>-200</v>
      </c>
      <c r="U128" s="197">
        <v>-79</v>
      </c>
      <c r="V128" s="197">
        <v>-925</v>
      </c>
      <c r="W128" s="198">
        <v>1.1417004048582995</v>
      </c>
      <c r="X128" s="196"/>
      <c r="Y128" s="196"/>
      <c r="Z128" s="201"/>
      <c r="AA128" s="201"/>
    </row>
    <row r="129" spans="1:25">
      <c r="A129" s="29" t="s">
        <v>1165</v>
      </c>
      <c r="B129" s="30" t="s">
        <v>356</v>
      </c>
      <c r="C129" s="6" t="s">
        <v>49</v>
      </c>
      <c r="D129" s="20" t="s">
        <v>50</v>
      </c>
      <c r="E129" s="19"/>
      <c r="F129" s="19">
        <v>7</v>
      </c>
      <c r="G129" s="21">
        <v>2715</v>
      </c>
      <c r="H129" s="21">
        <v>6245</v>
      </c>
      <c r="I129" s="8">
        <f>VLOOKUP(C129,'202310-202403出荷数total2403220951'!B:F,5,0)</f>
        <v>2605</v>
      </c>
      <c r="J129" s="203">
        <f>VLOOKUP(C129,'出荷数2307～2406total241008110618'!B:F,5,0)</f>
        <v>4562</v>
      </c>
      <c r="K129" s="214">
        <f>VLOOKUP(C129,'出荷数2407-2506total250730101950'!B:F,5,0)</f>
        <v>5020</v>
      </c>
      <c r="L129" s="203">
        <f>VLOOKUP(C:C,total251219111800!B:F,5,0)</f>
        <v>838</v>
      </c>
      <c r="M129" s="8"/>
      <c r="N129" s="21">
        <f t="shared" si="1"/>
        <v>838</v>
      </c>
      <c r="O129" s="44">
        <v>3815</v>
      </c>
      <c r="P129" s="44">
        <v>2050</v>
      </c>
      <c r="Q129" s="44">
        <v>3040</v>
      </c>
      <c r="R129" s="44">
        <v>0</v>
      </c>
      <c r="S129" s="44">
        <v>1650</v>
      </c>
      <c r="T129" s="45">
        <v>400</v>
      </c>
      <c r="U129" s="45">
        <v>5205</v>
      </c>
      <c r="V129" s="45">
        <v>4367</v>
      </c>
      <c r="W129" s="41">
        <v>0.14288150042625747</v>
      </c>
      <c r="X129" s="12"/>
      <c r="Y129" s="12"/>
    </row>
    <row r="130" spans="1:25">
      <c r="A130" s="29" t="s">
        <v>1166</v>
      </c>
      <c r="B130" s="30" t="s">
        <v>356</v>
      </c>
      <c r="C130" s="6" t="s">
        <v>89</v>
      </c>
      <c r="D130" s="20" t="s">
        <v>90</v>
      </c>
      <c r="E130" s="19" t="s">
        <v>85</v>
      </c>
      <c r="F130" s="19">
        <v>9483</v>
      </c>
      <c r="G130" s="21">
        <v>8523</v>
      </c>
      <c r="H130" s="21">
        <v>5311</v>
      </c>
      <c r="I130" s="8">
        <f>VLOOKUP(C130,'202310-202403出荷数total2403220951'!B:F,5,0)</f>
        <v>2135</v>
      </c>
      <c r="J130" s="203">
        <f>VLOOKUP(C130,'出荷数2307～2406total241008110618'!B:F,5,0)</f>
        <v>4055</v>
      </c>
      <c r="K130" s="214">
        <f>VLOOKUP(C130,'出荷数2407-2506total250730101950'!B:F,5,0)</f>
        <v>3388</v>
      </c>
      <c r="L130" s="203">
        <f>VLOOKUP(C:C,total251219111800!B:F,5,0)</f>
        <v>1512</v>
      </c>
      <c r="M130" s="8"/>
      <c r="N130" s="21">
        <f t="shared" si="1"/>
        <v>1512</v>
      </c>
      <c r="O130" s="44">
        <v>4853</v>
      </c>
      <c r="P130" s="44">
        <v>0</v>
      </c>
      <c r="Q130" s="44">
        <v>0</v>
      </c>
      <c r="R130" s="44">
        <v>0</v>
      </c>
      <c r="S130" s="44">
        <v>0</v>
      </c>
      <c r="T130" s="45">
        <v>0</v>
      </c>
      <c r="U130" s="45">
        <v>4853</v>
      </c>
      <c r="V130" s="45">
        <v>3341</v>
      </c>
      <c r="W130" s="41">
        <v>0.31155985988048629</v>
      </c>
      <c r="X130" s="46"/>
      <c r="Y130" s="46"/>
    </row>
    <row r="131" spans="1:25">
      <c r="A131" s="29" t="s">
        <v>1167</v>
      </c>
      <c r="B131" s="30" t="s">
        <v>356</v>
      </c>
      <c r="C131" s="7" t="s">
        <v>199</v>
      </c>
      <c r="D131" s="20" t="s">
        <v>200</v>
      </c>
      <c r="E131" s="19"/>
      <c r="F131" s="19">
        <v>13106</v>
      </c>
      <c r="G131" s="21">
        <v>11313</v>
      </c>
      <c r="H131" s="21">
        <v>9842</v>
      </c>
      <c r="I131" s="213">
        <f>VLOOKUP(C131,'202310-202403出荷数total2403220951'!B:F,5,0)</f>
        <v>6655</v>
      </c>
      <c r="J131" s="203">
        <f>VLOOKUP(C131,'出荷数2307～2406total241008110618'!B:F,5,0)</f>
        <v>9437</v>
      </c>
      <c r="K131" s="214">
        <f>VLOOKUP(C131,'出荷数2407-2506total250730101950'!B:F,5,0)</f>
        <v>8604</v>
      </c>
      <c r="L131" s="203">
        <f>VLOOKUP(C:C,total251219111800!B:F,5,0)</f>
        <v>4122</v>
      </c>
      <c r="M131" s="8"/>
      <c r="N131" s="21">
        <f t="shared" ref="N131:N139" si="2">L131</f>
        <v>4122</v>
      </c>
      <c r="O131" s="44">
        <v>11497</v>
      </c>
      <c r="P131" s="44">
        <v>6280</v>
      </c>
      <c r="Q131" s="44">
        <v>0</v>
      </c>
      <c r="R131" s="44">
        <v>0</v>
      </c>
      <c r="S131" s="44">
        <v>6280</v>
      </c>
      <c r="T131" s="45">
        <v>0</v>
      </c>
      <c r="U131" s="45">
        <v>5217</v>
      </c>
      <c r="V131" s="45">
        <v>1095</v>
      </c>
      <c r="W131" s="41">
        <v>0.23187264442819375</v>
      </c>
      <c r="X131" s="250"/>
      <c r="Y131" s="250"/>
    </row>
    <row r="132" spans="1:25">
      <c r="A132" s="29" t="s">
        <v>1168</v>
      </c>
      <c r="B132" s="30" t="s">
        <v>356</v>
      </c>
      <c r="C132" s="6" t="s">
        <v>148</v>
      </c>
      <c r="D132" s="20" t="s">
        <v>149</v>
      </c>
      <c r="E132" s="19" t="s">
        <v>2743</v>
      </c>
      <c r="F132" s="19">
        <v>14630</v>
      </c>
      <c r="G132" s="21">
        <v>14283</v>
      </c>
      <c r="H132" s="21">
        <v>12589</v>
      </c>
      <c r="I132" s="8">
        <f>VLOOKUP(C132,'202310-202403出荷数total2403220951'!B:F,5,0)</f>
        <v>3291</v>
      </c>
      <c r="J132" s="203">
        <f>VLOOKUP(C132,'出荷数2307～2406total241008110618'!B:F,5,0)</f>
        <v>7501</v>
      </c>
      <c r="K132" s="214">
        <f>VLOOKUP(C132,'出荷数2407-2506total250730101950'!B:F,5,0)</f>
        <v>8163</v>
      </c>
      <c r="L132" s="203">
        <f>VLOOKUP(C:C,total251219111800!B:F,5,0)</f>
        <v>3759</v>
      </c>
      <c r="M132" s="8"/>
      <c r="N132" s="21">
        <f t="shared" si="2"/>
        <v>3759</v>
      </c>
      <c r="O132" s="44">
        <v>6995</v>
      </c>
      <c r="P132" s="44">
        <v>2390</v>
      </c>
      <c r="Q132" s="44">
        <v>0</v>
      </c>
      <c r="R132" s="44">
        <v>0</v>
      </c>
      <c r="S132" s="44">
        <v>3020</v>
      </c>
      <c r="T132" s="45">
        <v>-630</v>
      </c>
      <c r="U132" s="45">
        <v>3975</v>
      </c>
      <c r="V132" s="45">
        <v>216</v>
      </c>
      <c r="W132" s="41">
        <v>0.40053276505061269</v>
      </c>
      <c r="X132" s="46"/>
      <c r="Y132" s="46"/>
    </row>
    <row r="133" spans="1:25" ht="23.45" customHeight="1">
      <c r="A133" s="29" t="s">
        <v>1169</v>
      </c>
      <c r="B133" s="30" t="s">
        <v>356</v>
      </c>
      <c r="C133" s="6" t="s">
        <v>2899</v>
      </c>
      <c r="D133" s="20" t="s">
        <v>78</v>
      </c>
      <c r="E133" s="19"/>
      <c r="F133" s="19">
        <v>3989</v>
      </c>
      <c r="G133" s="21">
        <v>5436</v>
      </c>
      <c r="H133" s="21">
        <v>4891</v>
      </c>
      <c r="I133" s="213">
        <f>VLOOKUP(C133,'202310-202403出荷数total2403220951'!B:F,5,0)</f>
        <v>2737</v>
      </c>
      <c r="J133" s="203">
        <f>VLOOKUP(C133,'出荷数2307～2406total241008110618'!B:F,5,0)</f>
        <v>5560</v>
      </c>
      <c r="K133" s="214">
        <f>VLOOKUP(C133,'出荷数2407-2506total250730101950'!B:F,5,0)</f>
        <v>5938</v>
      </c>
      <c r="L133" s="203">
        <f>VLOOKUP(C:C,total251219111800!B:F,5,0)</f>
        <v>2348</v>
      </c>
      <c r="M133" s="8"/>
      <c r="N133" s="21">
        <f t="shared" si="2"/>
        <v>2348</v>
      </c>
      <c r="O133" s="44">
        <v>2681</v>
      </c>
      <c r="P133" s="44">
        <v>0</v>
      </c>
      <c r="Q133" s="44">
        <v>0</v>
      </c>
      <c r="R133" s="44">
        <v>0</v>
      </c>
      <c r="S133" s="44">
        <v>0</v>
      </c>
      <c r="T133" s="45">
        <v>0</v>
      </c>
      <c r="U133" s="45">
        <v>2681</v>
      </c>
      <c r="V133" s="45">
        <v>333</v>
      </c>
      <c r="W133" s="41">
        <v>0.875792614696009</v>
      </c>
      <c r="X133" s="46"/>
      <c r="Y133" s="46"/>
    </row>
    <row r="134" spans="1:25">
      <c r="A134" s="29" t="s">
        <v>1170</v>
      </c>
      <c r="B134" s="30" t="s">
        <v>356</v>
      </c>
      <c r="C134" s="6" t="s">
        <v>18</v>
      </c>
      <c r="D134" s="20" t="s">
        <v>19</v>
      </c>
      <c r="E134" s="19"/>
      <c r="F134" s="19">
        <v>25183</v>
      </c>
      <c r="G134" s="21">
        <v>19259</v>
      </c>
      <c r="H134" s="21">
        <v>9465</v>
      </c>
      <c r="I134" s="8">
        <f>VLOOKUP(C134,'202310-202403出荷数total2403220951'!B:F,5,0)</f>
        <v>2574</v>
      </c>
      <c r="J134" s="203">
        <f>VLOOKUP(C134,'出荷数2307～2406total241008110618'!B:F,5,0)</f>
        <v>6136</v>
      </c>
      <c r="K134" s="214">
        <f>VLOOKUP(C134,'出荷数2407-2506total250730101950'!B:F,5,0)</f>
        <v>5981</v>
      </c>
      <c r="L134" s="203">
        <f>VLOOKUP(C:C,total251219111800!B:F,5,0)</f>
        <v>1000</v>
      </c>
      <c r="M134" s="8"/>
      <c r="N134" s="21">
        <f t="shared" si="2"/>
        <v>1000</v>
      </c>
      <c r="O134" s="44">
        <v>3713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3713</v>
      </c>
      <c r="V134" s="45">
        <v>2713</v>
      </c>
      <c r="W134" s="41">
        <v>0.26932399676811203</v>
      </c>
      <c r="X134" s="46"/>
      <c r="Y134" s="46"/>
    </row>
    <row r="135" spans="1:25">
      <c r="A135" s="29" t="s">
        <v>1171</v>
      </c>
      <c r="B135" s="30" t="s">
        <v>356</v>
      </c>
      <c r="C135" s="6" t="s">
        <v>131</v>
      </c>
      <c r="D135" s="20" t="s">
        <v>132</v>
      </c>
      <c r="E135" s="19" t="s">
        <v>133</v>
      </c>
      <c r="F135" s="19">
        <v>8130</v>
      </c>
      <c r="G135" s="21">
        <v>8476</v>
      </c>
      <c r="H135" s="21">
        <v>4956</v>
      </c>
      <c r="I135" s="213">
        <f>VLOOKUP(C135,'202310-202403出荷数total2403220951'!B:F,5,0)</f>
        <v>3144</v>
      </c>
      <c r="J135" s="203">
        <f>VLOOKUP(C135,'出荷数2307～2406total241008110618'!B:F,5,0)</f>
        <v>5322</v>
      </c>
      <c r="K135" s="214">
        <f>VLOOKUP(C135,'出荷数2407-2506total250730101950'!B:F,5,0)</f>
        <v>4837</v>
      </c>
      <c r="L135" s="203">
        <f>VLOOKUP(C:C,total251219111800!B:F,5,0)</f>
        <v>2250</v>
      </c>
      <c r="M135" s="8"/>
      <c r="N135" s="21">
        <f t="shared" si="2"/>
        <v>2250</v>
      </c>
      <c r="O135" s="44">
        <v>2776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2776</v>
      </c>
      <c r="V135" s="45">
        <v>526</v>
      </c>
      <c r="W135" s="41">
        <v>0.81051873198847257</v>
      </c>
      <c r="X135" s="46"/>
      <c r="Y135" s="46"/>
    </row>
    <row r="136" spans="1:25">
      <c r="A136" s="29" t="s">
        <v>1172</v>
      </c>
      <c r="B136" s="30" t="s">
        <v>356</v>
      </c>
      <c r="C136" s="17" t="s">
        <v>112</v>
      </c>
      <c r="D136" s="24" t="s">
        <v>113</v>
      </c>
      <c r="E136" s="23"/>
      <c r="F136" s="19">
        <v>754</v>
      </c>
      <c r="G136" s="21">
        <v>9776</v>
      </c>
      <c r="H136" s="21">
        <v>489</v>
      </c>
      <c r="I136" s="8">
        <f>VLOOKUP(C136,'202310-202403出荷数total2403220951'!B:F,5,0)</f>
        <v>160</v>
      </c>
      <c r="J136" s="203">
        <f>VLOOKUP(C136,'出荷数2307～2406total241008110618'!B:F,5,0)</f>
        <v>476</v>
      </c>
      <c r="K136" s="214">
        <f>VLOOKUP(C136,'出荷数2407-2506total250730101950'!B:F,5,0)</f>
        <v>370</v>
      </c>
      <c r="L136" s="203">
        <f>VLOOKUP(C:C,total251219111800!B:F,5,0)</f>
        <v>120</v>
      </c>
      <c r="M136" s="8"/>
      <c r="N136" s="21">
        <f t="shared" si="2"/>
        <v>120</v>
      </c>
      <c r="O136" s="44">
        <v>638</v>
      </c>
      <c r="P136" s="44">
        <v>80</v>
      </c>
      <c r="Q136" s="44">
        <v>0</v>
      </c>
      <c r="R136" s="44">
        <v>0</v>
      </c>
      <c r="S136" s="44">
        <v>80</v>
      </c>
      <c r="T136" s="45">
        <v>0</v>
      </c>
      <c r="U136" s="45">
        <v>558</v>
      </c>
      <c r="V136" s="45">
        <v>438</v>
      </c>
      <c r="W136" s="41">
        <v>0.16713091922005571</v>
      </c>
      <c r="X136" s="46"/>
      <c r="Y136" s="46"/>
    </row>
    <row r="137" spans="1:25">
      <c r="A137" s="29" t="s">
        <v>1173</v>
      </c>
      <c r="B137" s="30" t="s">
        <v>356</v>
      </c>
      <c r="C137" s="6" t="s">
        <v>100</v>
      </c>
      <c r="D137" s="20" t="s">
        <v>101</v>
      </c>
      <c r="E137" s="19" t="s">
        <v>85</v>
      </c>
      <c r="F137" s="19">
        <v>7814</v>
      </c>
      <c r="G137" s="21">
        <v>7684</v>
      </c>
      <c r="H137" s="21">
        <v>7018</v>
      </c>
      <c r="I137" s="8">
        <f>VLOOKUP(C137,'202310-202403出荷数total2403220951'!B:F,5,0)</f>
        <v>3238</v>
      </c>
      <c r="J137" s="203">
        <f>VLOOKUP(C137,'出荷数2307～2406total241008110618'!B:F,5,0)</f>
        <v>6522</v>
      </c>
      <c r="K137" s="214">
        <f>VLOOKUP(C137,'出荷数2407-2506total250730101950'!B:F,5,0)</f>
        <v>6203</v>
      </c>
      <c r="L137" s="203">
        <f>VLOOKUP(C:C,total251219111800!B:F,5,0)</f>
        <v>3240</v>
      </c>
      <c r="M137" s="213"/>
      <c r="N137" s="21">
        <f t="shared" si="2"/>
        <v>3240</v>
      </c>
      <c r="O137" s="44">
        <v>1049</v>
      </c>
      <c r="P137" s="44">
        <v>0</v>
      </c>
      <c r="Q137" s="44">
        <v>5000</v>
      </c>
      <c r="R137" s="44">
        <v>0</v>
      </c>
      <c r="S137" s="44">
        <v>0</v>
      </c>
      <c r="T137" s="45">
        <v>0</v>
      </c>
      <c r="U137" s="45">
        <v>6049</v>
      </c>
      <c r="V137" s="45">
        <v>2809</v>
      </c>
      <c r="W137" s="41">
        <v>3.088655862726406</v>
      </c>
      <c r="X137" s="46"/>
      <c r="Y137" s="46"/>
    </row>
    <row r="138" spans="1:25">
      <c r="A138" s="29" t="s">
        <v>1174</v>
      </c>
      <c r="B138" s="30" t="s">
        <v>356</v>
      </c>
      <c r="C138" s="17" t="s">
        <v>252</v>
      </c>
      <c r="D138" s="24" t="s">
        <v>253</v>
      </c>
      <c r="E138" s="23"/>
      <c r="F138" s="19">
        <v>3927</v>
      </c>
      <c r="G138" s="21">
        <v>6192</v>
      </c>
      <c r="H138" s="21">
        <v>3235</v>
      </c>
      <c r="I138" s="8">
        <f>VLOOKUP(C138,'202310-202403出荷数total2403220951'!B:F,5,0)</f>
        <v>1313</v>
      </c>
      <c r="J138" s="203">
        <f>VLOOKUP(C138,'出荷数2307～2406total241008110618'!B:F,5,0)</f>
        <v>2809</v>
      </c>
      <c r="K138" s="214">
        <f>VLOOKUP(C138,'出荷数2407-2506total250730101950'!B:F,5,0)</f>
        <v>3528</v>
      </c>
      <c r="L138" s="203">
        <f>VLOOKUP(C:C,total251219111800!B:F,5,0)</f>
        <v>1452</v>
      </c>
      <c r="M138" s="8"/>
      <c r="N138" s="21">
        <f t="shared" si="2"/>
        <v>1452</v>
      </c>
      <c r="O138" s="44">
        <v>2031</v>
      </c>
      <c r="P138" s="44">
        <v>0</v>
      </c>
      <c r="Q138" s="44">
        <v>0</v>
      </c>
      <c r="R138" s="44">
        <v>0</v>
      </c>
      <c r="S138" s="44">
        <v>0</v>
      </c>
      <c r="T138" s="45">
        <v>0</v>
      </c>
      <c r="U138" s="45">
        <v>2031</v>
      </c>
      <c r="V138" s="45">
        <v>579</v>
      </c>
      <c r="W138" s="41">
        <v>0.71491875923190551</v>
      </c>
      <c r="X138" s="46"/>
      <c r="Y138" s="46"/>
    </row>
    <row r="139" spans="1:25">
      <c r="A139" s="29" t="s">
        <v>1175</v>
      </c>
      <c r="B139" s="30" t="s">
        <v>356</v>
      </c>
      <c r="C139" s="6" t="s">
        <v>30</v>
      </c>
      <c r="D139" s="20" t="s">
        <v>31</v>
      </c>
      <c r="E139" s="19"/>
      <c r="F139" s="19">
        <v>17211</v>
      </c>
      <c r="G139" s="21">
        <v>12662</v>
      </c>
      <c r="H139" s="21">
        <v>6728</v>
      </c>
      <c r="I139" s="213">
        <f>VLOOKUP(C139,'202310-202403出荷数total2403220951'!B:F,5,0)</f>
        <v>9458</v>
      </c>
      <c r="J139" s="203">
        <f>VLOOKUP(C139,'出荷数2307～2406total241008110618'!B:F,5,0)</f>
        <v>13583</v>
      </c>
      <c r="K139" s="214">
        <f>VLOOKUP(C139,'出荷数2407-2506total250730101950'!B:F,5,0)</f>
        <v>11809</v>
      </c>
      <c r="L139" s="203">
        <f>VLOOKUP(C:C,total251219111800!B:F,5,0)</f>
        <v>2303</v>
      </c>
      <c r="M139" s="8"/>
      <c r="N139" s="21">
        <f t="shared" si="2"/>
        <v>2303</v>
      </c>
      <c r="O139" s="44">
        <v>6417</v>
      </c>
      <c r="P139" s="44">
        <v>2200</v>
      </c>
      <c r="Q139" s="44">
        <v>0</v>
      </c>
      <c r="R139" s="44">
        <v>0</v>
      </c>
      <c r="S139" s="44">
        <v>2200</v>
      </c>
      <c r="T139" s="45">
        <v>0</v>
      </c>
      <c r="U139" s="45">
        <v>4217</v>
      </c>
      <c r="V139" s="45">
        <v>1914</v>
      </c>
      <c r="W139" s="41">
        <v>0.26726238830219334</v>
      </c>
      <c r="X139" s="46"/>
      <c r="Y139" s="46"/>
    </row>
    <row r="140" spans="1:25">
      <c r="A140" s="29" t="s">
        <v>1176</v>
      </c>
      <c r="B140" s="30" t="s">
        <v>356</v>
      </c>
      <c r="C140" s="17" t="s">
        <v>237</v>
      </c>
      <c r="D140" s="24" t="s">
        <v>238</v>
      </c>
      <c r="E140" s="23"/>
      <c r="F140" s="19">
        <v>6153</v>
      </c>
      <c r="G140" s="21">
        <v>5390</v>
      </c>
      <c r="H140" s="21">
        <v>4913</v>
      </c>
      <c r="I140" s="8">
        <f>VLOOKUP(C140,'202310-202403出荷数total2403220951'!B:F,5,0)</f>
        <v>1708</v>
      </c>
      <c r="J140" s="203">
        <f>VLOOKUP(C140,'出荷数2307～2406total241008110618'!B:F,5,0)</f>
        <v>3580</v>
      </c>
      <c r="K140" s="214">
        <f>VLOOKUP(C140,'出荷数2407-2506total250730101950'!B:F,5,0)</f>
        <v>3493</v>
      </c>
      <c r="L140" s="203">
        <f>VLOOKUP(C:C,total251219111800!B:F,5,0)</f>
        <v>1332</v>
      </c>
      <c r="M140" s="211">
        <v>2200</v>
      </c>
      <c r="N140" s="211">
        <v>2200</v>
      </c>
      <c r="O140" s="44">
        <v>1321</v>
      </c>
      <c r="P140" s="44">
        <v>0</v>
      </c>
      <c r="Q140" s="44">
        <v>3000</v>
      </c>
      <c r="R140" s="44">
        <v>0</v>
      </c>
      <c r="S140" s="44">
        <v>0</v>
      </c>
      <c r="T140" s="45">
        <v>0</v>
      </c>
      <c r="U140" s="45">
        <v>4321</v>
      </c>
      <c r="V140" s="45">
        <v>2121</v>
      </c>
      <c r="W140" s="41">
        <v>1.6654049962149886</v>
      </c>
      <c r="X140" s="46"/>
      <c r="Y140" s="46"/>
    </row>
    <row r="141" spans="1:25">
      <c r="A141" s="29" t="s">
        <v>1177</v>
      </c>
      <c r="B141" s="30" t="s">
        <v>356</v>
      </c>
      <c r="C141" s="17" t="s">
        <v>718</v>
      </c>
      <c r="D141" s="24" t="s">
        <v>719</v>
      </c>
      <c r="E141" s="23"/>
      <c r="F141" s="19"/>
      <c r="G141" s="21">
        <v>3040</v>
      </c>
      <c r="H141" s="21">
        <v>850</v>
      </c>
      <c r="I141" s="8" t="e">
        <f>VLOOKUP(C141,'202310-202403出荷数total2403220951'!B:F,5,0)</f>
        <v>#N/A</v>
      </c>
      <c r="J141" s="203" t="e">
        <f>VLOOKUP(C141,'出荷数2307～2406total241008110618'!B:F,5,0)</f>
        <v>#N/A</v>
      </c>
      <c r="K141" s="214" t="e">
        <f>VLOOKUP(C141,'出荷数2407-2506total250730101950'!B:F,5,0)</f>
        <v>#N/A</v>
      </c>
      <c r="L141" s="203" t="e">
        <f>VLOOKUP(C:C,total251219111800!B:F,5,0)</f>
        <v>#N/A</v>
      </c>
      <c r="M141" s="211">
        <v>360</v>
      </c>
      <c r="N141" s="211">
        <v>360</v>
      </c>
      <c r="O141" s="44">
        <v>1479</v>
      </c>
      <c r="P141" s="44">
        <v>0</v>
      </c>
      <c r="Q141" s="44">
        <v>0</v>
      </c>
      <c r="R141" s="44">
        <v>0</v>
      </c>
      <c r="S141" s="44">
        <v>0</v>
      </c>
      <c r="T141" s="45">
        <v>0</v>
      </c>
      <c r="U141" s="45">
        <v>1479</v>
      </c>
      <c r="V141" s="45">
        <v>1119</v>
      </c>
      <c r="W141" s="41">
        <v>0.2434077079107505</v>
      </c>
      <c r="X141" s="46"/>
      <c r="Y141" s="46"/>
    </row>
    <row r="142" spans="1:25">
      <c r="A142" s="29" t="s">
        <v>1178</v>
      </c>
      <c r="B142" s="30" t="s">
        <v>356</v>
      </c>
      <c r="C142" s="6" t="s">
        <v>91</v>
      </c>
      <c r="D142" s="20" t="s">
        <v>90</v>
      </c>
      <c r="E142" s="19" t="s">
        <v>87</v>
      </c>
      <c r="F142" s="19">
        <v>5799</v>
      </c>
      <c r="G142" s="21">
        <v>6847</v>
      </c>
      <c r="H142" s="21">
        <v>4271</v>
      </c>
      <c r="I142" s="8">
        <f>VLOOKUP(C142,'202310-202403出荷数total2403220951'!B:F,5,0)</f>
        <v>1406</v>
      </c>
      <c r="J142" s="203">
        <f>VLOOKUP(C142,'出荷数2307～2406total241008110618'!B:F,5,0)</f>
        <v>3025</v>
      </c>
      <c r="K142" s="214">
        <f>VLOOKUP(C142,'出荷数2407-2506total250730101950'!B:F,5,0)</f>
        <v>2613</v>
      </c>
      <c r="L142" s="203">
        <f>VLOOKUP(C:C,total251219111800!B:F,5,0)</f>
        <v>1176</v>
      </c>
      <c r="M142" s="8"/>
      <c r="N142" s="21">
        <f>L142</f>
        <v>1176</v>
      </c>
      <c r="O142" s="44">
        <v>2194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2194</v>
      </c>
      <c r="V142" s="45">
        <v>1018</v>
      </c>
      <c r="W142" s="41">
        <v>0.53600729261622604</v>
      </c>
      <c r="X142" s="46"/>
      <c r="Y142" s="46"/>
    </row>
    <row r="143" spans="1:25">
      <c r="A143" s="29" t="s">
        <v>1179</v>
      </c>
      <c r="B143" s="30" t="s">
        <v>356</v>
      </c>
      <c r="C143" s="6" t="s">
        <v>108</v>
      </c>
      <c r="D143" s="20" t="s">
        <v>109</v>
      </c>
      <c r="E143" s="19"/>
      <c r="F143" s="19">
        <v>7039</v>
      </c>
      <c r="G143" s="21">
        <v>8307</v>
      </c>
      <c r="H143" s="21">
        <v>5166</v>
      </c>
      <c r="I143" s="8">
        <f>VLOOKUP(C143,'202310-202403出荷数total2403220951'!B:F,5,0)</f>
        <v>2164</v>
      </c>
      <c r="J143" s="203">
        <f>VLOOKUP(C143,'出荷数2307～2406total241008110618'!B:F,5,0)</f>
        <v>4328</v>
      </c>
      <c r="K143" s="214">
        <f>VLOOKUP(C143,'出荷数2407-2506total250730101950'!B:F,5,0)</f>
        <v>2516</v>
      </c>
      <c r="L143" s="203">
        <f>VLOOKUP(C:C,total251219111800!B:F,5,0)</f>
        <v>1066</v>
      </c>
      <c r="M143" s="8"/>
      <c r="N143" s="21">
        <f>L143</f>
        <v>1066</v>
      </c>
      <c r="O143" s="44">
        <v>1597</v>
      </c>
      <c r="P143" s="44">
        <v>0</v>
      </c>
      <c r="Q143" s="44">
        <v>0</v>
      </c>
      <c r="R143" s="44">
        <v>0</v>
      </c>
      <c r="S143" s="44">
        <v>0</v>
      </c>
      <c r="T143" s="45">
        <v>0</v>
      </c>
      <c r="U143" s="45">
        <v>1597</v>
      </c>
      <c r="V143" s="45">
        <v>531</v>
      </c>
      <c r="W143" s="41">
        <v>0.66750156543519101</v>
      </c>
      <c r="X143" s="46"/>
      <c r="Y143" s="46"/>
    </row>
    <row r="144" spans="1:25">
      <c r="A144" s="29" t="s">
        <v>1180</v>
      </c>
      <c r="B144" s="30" t="s">
        <v>356</v>
      </c>
      <c r="C144" s="6" t="s">
        <v>71</v>
      </c>
      <c r="D144" s="20" t="s">
        <v>72</v>
      </c>
      <c r="E144" s="19"/>
      <c r="F144" s="19">
        <v>7932</v>
      </c>
      <c r="G144" s="21">
        <v>12477</v>
      </c>
      <c r="H144" s="21">
        <v>11864</v>
      </c>
      <c r="I144" s="8">
        <f>VLOOKUP(C144,'202310-202403出荷数total2403220951'!B:F,5,0)</f>
        <v>5131</v>
      </c>
      <c r="J144" s="203">
        <f>VLOOKUP(C144,'出荷数2307～2406total241008110618'!B:F,5,0)</f>
        <v>10642</v>
      </c>
      <c r="K144" s="214">
        <f>VLOOKUP(C144,'出荷数2407-2506total250730101950'!B:F,5,0)</f>
        <v>14478</v>
      </c>
      <c r="L144" s="203">
        <f>VLOOKUP(C:C,total251219111800!B:F,5,0)</f>
        <v>2802</v>
      </c>
      <c r="M144" s="8"/>
      <c r="N144" s="21">
        <f>L144</f>
        <v>2802</v>
      </c>
      <c r="O144" s="44">
        <v>7947</v>
      </c>
      <c r="P144" s="44">
        <v>940</v>
      </c>
      <c r="Q144" s="44">
        <v>0</v>
      </c>
      <c r="R144" s="44">
        <v>0</v>
      </c>
      <c r="S144" s="44">
        <v>0</v>
      </c>
      <c r="T144" s="45">
        <v>940</v>
      </c>
      <c r="U144" s="45">
        <v>7947</v>
      </c>
      <c r="V144" s="45">
        <v>5145</v>
      </c>
      <c r="W144" s="41">
        <v>0.31529199954990433</v>
      </c>
      <c r="X144" s="46"/>
      <c r="Y144" s="46"/>
    </row>
    <row r="145" spans="1:27">
      <c r="A145" s="29" t="s">
        <v>2948</v>
      </c>
      <c r="B145" s="30" t="s">
        <v>356</v>
      </c>
      <c r="C145" s="6" t="s">
        <v>1303</v>
      </c>
      <c r="D145" s="215" t="s">
        <v>1312</v>
      </c>
      <c r="E145" s="6"/>
      <c r="F145" s="6"/>
      <c r="G145" s="8"/>
      <c r="H145" s="21">
        <v>1451</v>
      </c>
      <c r="I145" s="213">
        <f>VLOOKUP(C145,'202310-202403出荷数total2403220951'!B:F,5,0)</f>
        <v>14330</v>
      </c>
      <c r="J145" s="203">
        <f>VLOOKUP(C145,'出荷数2307～2406total241008110618'!B:F,5,0)</f>
        <v>16068</v>
      </c>
      <c r="K145" s="214">
        <f>VLOOKUP(C145,'出荷数2407-2506total250730101950'!B:F,5,0)</f>
        <v>17473</v>
      </c>
      <c r="L145" s="203">
        <f>VLOOKUP(C:C,total251219111800!B:F,5,0)</f>
        <v>4175</v>
      </c>
      <c r="M145" s="211">
        <v>10000</v>
      </c>
      <c r="N145" s="211">
        <v>10000</v>
      </c>
      <c r="O145" s="44">
        <v>35343</v>
      </c>
      <c r="P145" s="44">
        <v>200</v>
      </c>
      <c r="Q145" s="44">
        <v>0</v>
      </c>
      <c r="R145" s="44">
        <v>0</v>
      </c>
      <c r="S145" s="44">
        <v>6170</v>
      </c>
      <c r="T145" s="45">
        <v>-5970</v>
      </c>
      <c r="U145" s="45">
        <v>29173</v>
      </c>
      <c r="V145" s="45">
        <v>19173</v>
      </c>
      <c r="W145" s="204">
        <v>0.28134935148974483</v>
      </c>
      <c r="X145" s="46"/>
      <c r="Y145" s="46"/>
    </row>
    <row r="146" spans="1:27">
      <c r="A146" s="29" t="s">
        <v>1182</v>
      </c>
      <c r="B146" s="30" t="s">
        <v>356</v>
      </c>
      <c r="C146" s="6" t="s">
        <v>1287</v>
      </c>
      <c r="D146" s="215" t="s">
        <v>1313</v>
      </c>
      <c r="E146" s="6"/>
      <c r="F146" s="6"/>
      <c r="G146" s="8"/>
      <c r="H146" s="21">
        <v>83</v>
      </c>
      <c r="I146" s="8">
        <f>VLOOKUP(C146,'202310-202403出荷数total2403220951'!B:F,5,0)</f>
        <v>1108</v>
      </c>
      <c r="J146" s="203">
        <f>VLOOKUP(C146,'出荷数2307～2406total241008110618'!B:F,5,0)</f>
        <v>1156</v>
      </c>
      <c r="K146" s="214">
        <f>VLOOKUP(C146,'出荷数2407-2506total250730101950'!B:F,5,0)</f>
        <v>2088</v>
      </c>
      <c r="L146" s="203">
        <f>VLOOKUP(C:C,total251219111800!B:F,5,0)</f>
        <v>531</v>
      </c>
      <c r="M146" s="211">
        <v>4000</v>
      </c>
      <c r="N146" s="211">
        <v>4000</v>
      </c>
      <c r="O146" s="44">
        <v>15134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15134</v>
      </c>
      <c r="V146" s="45">
        <v>11134</v>
      </c>
      <c r="W146" s="204">
        <v>0.26430553720100436</v>
      </c>
      <c r="X146" s="46"/>
      <c r="Y146" s="46"/>
    </row>
    <row r="147" spans="1:27">
      <c r="A147" s="29" t="s">
        <v>1183</v>
      </c>
      <c r="B147" s="30" t="s">
        <v>356</v>
      </c>
      <c r="C147" s="6" t="s">
        <v>1288</v>
      </c>
      <c r="D147" s="215" t="s">
        <v>1314</v>
      </c>
      <c r="E147" s="6"/>
      <c r="F147" s="6"/>
      <c r="G147" s="8"/>
      <c r="H147" s="21">
        <v>813</v>
      </c>
      <c r="I147" s="8">
        <f>VLOOKUP(C147,'202310-202403出荷数total2403220951'!B:F,5,0)</f>
        <v>922</v>
      </c>
      <c r="J147" s="203">
        <f>VLOOKUP(C147,'出荷数2307～2406total241008110618'!B:F,5,0)</f>
        <v>2208</v>
      </c>
      <c r="K147" s="214">
        <f>VLOOKUP(C147,'出荷数2407-2506total250730101950'!B:F,5,0)</f>
        <v>4161</v>
      </c>
      <c r="L147" s="203">
        <f>VLOOKUP(C:C,total251219111800!B:F,5,0)</f>
        <v>934</v>
      </c>
      <c r="M147" s="211">
        <v>2000</v>
      </c>
      <c r="N147" s="211">
        <v>2000</v>
      </c>
      <c r="O147" s="44">
        <v>8258</v>
      </c>
      <c r="P147" s="44">
        <v>160</v>
      </c>
      <c r="Q147" s="44">
        <v>0</v>
      </c>
      <c r="R147" s="44">
        <v>0</v>
      </c>
      <c r="S147" s="44">
        <v>160</v>
      </c>
      <c r="T147" s="45">
        <v>0</v>
      </c>
      <c r="U147" s="45">
        <v>8098</v>
      </c>
      <c r="V147" s="45">
        <v>6098</v>
      </c>
      <c r="W147" s="204">
        <v>0.23758612497030174</v>
      </c>
      <c r="X147" s="46"/>
      <c r="Y147" s="46"/>
    </row>
    <row r="148" spans="1:27">
      <c r="A148" s="29"/>
      <c r="B148" s="30" t="s">
        <v>356</v>
      </c>
      <c r="C148" s="6" t="s">
        <v>2968</v>
      </c>
      <c r="D148" s="215" t="s">
        <v>3003</v>
      </c>
      <c r="E148" s="6"/>
      <c r="F148" s="6"/>
      <c r="G148" s="8"/>
      <c r="H148" s="21"/>
      <c r="I148" s="8">
        <f>VLOOKUP(C148,'202310-202403出荷数total2403220951'!B:F,5,0)</f>
        <v>73</v>
      </c>
      <c r="J148" s="203">
        <f>VLOOKUP(C148,'出荷数2307～2406total241008110618'!B:F,5,0)</f>
        <v>401</v>
      </c>
      <c r="K148" s="214">
        <f>VLOOKUP(C148,'出荷数2407-2506total250730101950'!B:F,5,0)</f>
        <v>4524</v>
      </c>
      <c r="L148" s="203">
        <f>VLOOKUP(C:C,total251219111800!B:F,5,0)</f>
        <v>2517</v>
      </c>
      <c r="M148" s="211">
        <v>3500</v>
      </c>
      <c r="N148" s="211">
        <v>3500</v>
      </c>
      <c r="O148" s="44">
        <v>5294</v>
      </c>
      <c r="P148" s="44">
        <v>200</v>
      </c>
      <c r="Q148" s="44">
        <v>5000</v>
      </c>
      <c r="R148" s="44">
        <v>0</v>
      </c>
      <c r="S148" s="44">
        <v>500</v>
      </c>
      <c r="T148" s="45">
        <v>-300</v>
      </c>
      <c r="U148" s="45">
        <v>9794</v>
      </c>
      <c r="V148" s="45">
        <v>6294</v>
      </c>
      <c r="W148" s="204">
        <v>0.63705860939206405</v>
      </c>
      <c r="X148" s="46"/>
      <c r="Y148" s="46"/>
    </row>
    <row r="149" spans="1:27">
      <c r="A149" s="29"/>
      <c r="B149" s="30" t="s">
        <v>356</v>
      </c>
      <c r="C149" s="6" t="s">
        <v>3780</v>
      </c>
      <c r="D149" s="215" t="s">
        <v>3781</v>
      </c>
      <c r="E149" s="6"/>
      <c r="F149" s="6"/>
      <c r="G149" s="8"/>
      <c r="H149" s="21"/>
      <c r="I149" s="8" t="e">
        <f>VLOOKUP(C149,'202310-202403出荷数total2403220951'!B:F,5,0)</f>
        <v>#N/A</v>
      </c>
      <c r="J149" s="203" t="e">
        <f>VLOOKUP(C149,'出荷数2307～2406total241008110618'!B:F,5,0)</f>
        <v>#N/A</v>
      </c>
      <c r="K149" s="214">
        <f>VLOOKUP(C149,'出荷数2407-2506total250730101950'!B:F,5,0)</f>
        <v>4559</v>
      </c>
      <c r="L149" s="203">
        <f>VLOOKUP(C:C,total251219111800!B:F,5,0)</f>
        <v>1242</v>
      </c>
      <c r="M149" s="211">
        <v>4000</v>
      </c>
      <c r="N149" s="211">
        <v>3000</v>
      </c>
      <c r="O149" s="44">
        <v>3850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3850</v>
      </c>
      <c r="V149" s="45">
        <v>850</v>
      </c>
      <c r="W149" s="204">
        <v>0.77922077922077926</v>
      </c>
      <c r="X149" s="46"/>
      <c r="Y149" s="46"/>
    </row>
    <row r="150" spans="1:27">
      <c r="A150" s="29"/>
      <c r="B150" s="30" t="s">
        <v>356</v>
      </c>
      <c r="C150" s="6" t="s">
        <v>3794</v>
      </c>
      <c r="D150" s="215" t="s">
        <v>3795</v>
      </c>
      <c r="E150" s="6"/>
      <c r="F150" s="6"/>
      <c r="G150" s="8"/>
      <c r="H150" s="21"/>
      <c r="I150" s="8" t="e">
        <f>VLOOKUP(C150,'202310-202403出荷数total2403220951'!B:F,5,0)</f>
        <v>#N/A</v>
      </c>
      <c r="J150" s="203" t="e">
        <f>VLOOKUP(C150,'出荷数2307～2406total241008110618'!B:F,5,0)</f>
        <v>#N/A</v>
      </c>
      <c r="K150" s="214">
        <f>VLOOKUP(C150,'出荷数2407-2506total250730101950'!B:F,5,0)</f>
        <v>2384</v>
      </c>
      <c r="L150" s="203">
        <f>VLOOKUP(C:C,total251219111800!B:F,5,0)</f>
        <v>565</v>
      </c>
      <c r="M150" s="211">
        <v>1000</v>
      </c>
      <c r="N150" s="211">
        <v>1000</v>
      </c>
      <c r="O150" s="44">
        <v>4003</v>
      </c>
      <c r="P150" s="44">
        <v>0</v>
      </c>
      <c r="Q150" s="44">
        <v>0</v>
      </c>
      <c r="R150" s="44">
        <v>0</v>
      </c>
      <c r="S150" s="44">
        <v>750</v>
      </c>
      <c r="T150" s="45">
        <v>-750</v>
      </c>
      <c r="U150" s="45">
        <v>3253</v>
      </c>
      <c r="V150" s="45">
        <v>2253</v>
      </c>
      <c r="W150" s="204">
        <v>0.2498126405196103</v>
      </c>
      <c r="X150" s="46"/>
      <c r="Y150" s="46"/>
    </row>
    <row r="151" spans="1:27">
      <c r="A151" s="29"/>
      <c r="B151" s="30" t="s">
        <v>356</v>
      </c>
      <c r="C151" s="6" t="s">
        <v>3919</v>
      </c>
      <c r="D151" s="215" t="s">
        <v>3921</v>
      </c>
      <c r="E151" s="6"/>
      <c r="F151" s="6"/>
      <c r="G151" s="8"/>
      <c r="H151" s="21"/>
      <c r="I151" s="8"/>
      <c r="J151" s="203" t="e">
        <f>VLOOKUP(C151,'出荷数2307～2406total241008110618'!B:F,5,0)</f>
        <v>#N/A</v>
      </c>
      <c r="K151" s="214">
        <f>VLOOKUP(C151,'出荷数2407-2506total250730101950'!B:F,5,0)</f>
        <v>575</v>
      </c>
      <c r="L151" s="203">
        <f>VLOOKUP(C:C,total251219111800!B:F,5,0)</f>
        <v>168</v>
      </c>
      <c r="M151" s="211">
        <v>1000</v>
      </c>
      <c r="N151" s="211">
        <v>1000</v>
      </c>
      <c r="O151" s="44">
        <v>3245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3245</v>
      </c>
      <c r="V151" s="45">
        <v>2245</v>
      </c>
      <c r="W151" s="204"/>
      <c r="X151" s="46"/>
      <c r="Y151" s="46"/>
    </row>
    <row r="152" spans="1:27">
      <c r="A152" s="29"/>
      <c r="B152" s="30" t="s">
        <v>356</v>
      </c>
      <c r="C152" s="6" t="s">
        <v>3920</v>
      </c>
      <c r="D152" s="215" t="s">
        <v>3922</v>
      </c>
      <c r="E152" s="6"/>
      <c r="F152" s="6"/>
      <c r="G152" s="8"/>
      <c r="H152" s="21"/>
      <c r="I152" s="8"/>
      <c r="J152" s="203" t="e">
        <f>VLOOKUP(C152,'出荷数2307～2406total241008110618'!B:F,5,0)</f>
        <v>#N/A</v>
      </c>
      <c r="K152" s="214">
        <f>VLOOKUP(C152,'出荷数2407-2506total250730101950'!B:F,5,0)</f>
        <v>2333</v>
      </c>
      <c r="L152" s="203">
        <f>VLOOKUP(C:C,total251219111800!B:F,5,0)</f>
        <v>921</v>
      </c>
      <c r="M152" s="211">
        <v>2500</v>
      </c>
      <c r="N152" s="211">
        <v>2500</v>
      </c>
      <c r="O152" s="44">
        <v>6516</v>
      </c>
      <c r="P152" s="44">
        <v>1280</v>
      </c>
      <c r="Q152" s="44">
        <v>0</v>
      </c>
      <c r="R152" s="44">
        <v>0</v>
      </c>
      <c r="S152" s="44">
        <v>1380</v>
      </c>
      <c r="T152" s="45">
        <v>-100</v>
      </c>
      <c r="U152" s="45">
        <v>5136</v>
      </c>
      <c r="V152" s="45">
        <v>2636</v>
      </c>
      <c r="W152" s="204"/>
      <c r="X152" s="46"/>
      <c r="Y152" s="46"/>
    </row>
    <row r="153" spans="1:27" s="152" customFormat="1">
      <c r="A153" s="144" t="s">
        <v>1184</v>
      </c>
      <c r="B153" s="145" t="s">
        <v>356</v>
      </c>
      <c r="C153" s="153" t="s">
        <v>1271</v>
      </c>
      <c r="D153" s="154" t="s">
        <v>2176</v>
      </c>
      <c r="E153" s="153"/>
      <c r="F153" s="146"/>
      <c r="G153" s="148"/>
      <c r="H153" s="148">
        <v>206</v>
      </c>
      <c r="I153" s="8">
        <f>VLOOKUP(C153,'202310-202403出荷数total2403220951'!B:F,5,0)</f>
        <v>266</v>
      </c>
      <c r="J153" s="203">
        <f>VLOOKUP(C153,'出荷数2307～2406total241008110618'!B:F,5,0)</f>
        <v>547</v>
      </c>
      <c r="K153" s="214">
        <f>VLOOKUP(C153,'出荷数2407-2506total250730101950'!B:F,5,0)</f>
        <v>251</v>
      </c>
      <c r="L153" s="203">
        <f>VLOOKUP(C:C,total251219111800!B:F,5,0)</f>
        <v>46</v>
      </c>
      <c r="M153" s="8"/>
      <c r="N153" s="21">
        <f>L153</f>
        <v>46</v>
      </c>
      <c r="O153" s="148">
        <v>37</v>
      </c>
      <c r="P153" s="148">
        <v>0</v>
      </c>
      <c r="Q153" s="44">
        <v>0</v>
      </c>
      <c r="R153" s="148">
        <v>0</v>
      </c>
      <c r="S153" s="148">
        <v>0</v>
      </c>
      <c r="T153" s="149">
        <v>0</v>
      </c>
      <c r="U153" s="149">
        <v>37</v>
      </c>
      <c r="V153" s="149">
        <v>-9</v>
      </c>
      <c r="W153" s="150">
        <v>1.2432432432432432</v>
      </c>
      <c r="X153" s="151"/>
      <c r="Y153" s="151"/>
      <c r="Z153" s="191"/>
      <c r="AA153" s="191"/>
    </row>
    <row r="154" spans="1:27">
      <c r="A154" s="29" t="s">
        <v>1185</v>
      </c>
      <c r="B154" s="30" t="s">
        <v>356</v>
      </c>
      <c r="C154" s="17" t="s">
        <v>2756</v>
      </c>
      <c r="D154" s="18" t="s">
        <v>2758</v>
      </c>
      <c r="E154" s="17"/>
      <c r="F154" s="6"/>
      <c r="G154" s="8"/>
      <c r="H154" s="21">
        <v>6496</v>
      </c>
      <c r="I154" s="8">
        <f>VLOOKUP(C154,'202310-202403出荷数total2403220951'!B:F,5,0)</f>
        <v>2470</v>
      </c>
      <c r="J154" s="203">
        <f>VLOOKUP(C154,'出荷数2307～2406total241008110618'!B:F,5,0)</f>
        <v>4707</v>
      </c>
      <c r="K154" s="214">
        <f>VLOOKUP(C154,'出荷数2407-2506total250730101950'!B:F,5,0)</f>
        <v>4443</v>
      </c>
      <c r="L154" s="203">
        <f>VLOOKUP(C:C,total251219111800!B:F,5,0)</f>
        <v>1677</v>
      </c>
      <c r="M154" s="8"/>
      <c r="N154" s="21">
        <f>L154</f>
        <v>1677</v>
      </c>
      <c r="O154" s="44">
        <v>539</v>
      </c>
      <c r="P154" s="44">
        <v>0</v>
      </c>
      <c r="Q154" s="44">
        <v>3000</v>
      </c>
      <c r="R154" s="44">
        <v>0</v>
      </c>
      <c r="S154" s="44">
        <v>0</v>
      </c>
      <c r="T154" s="45">
        <v>0</v>
      </c>
      <c r="U154" s="45">
        <v>3539</v>
      </c>
      <c r="V154" s="45">
        <v>1862</v>
      </c>
      <c r="W154" s="41">
        <v>3.1113172541743972</v>
      </c>
      <c r="X154" s="46"/>
      <c r="Y154" s="46"/>
    </row>
    <row r="155" spans="1:27" s="200" customFormat="1">
      <c r="A155" s="192" t="s">
        <v>1186</v>
      </c>
      <c r="B155" s="193" t="s">
        <v>356</v>
      </c>
      <c r="C155" s="235" t="s">
        <v>2757</v>
      </c>
      <c r="D155" s="236" t="s">
        <v>2759</v>
      </c>
      <c r="E155" s="235"/>
      <c r="F155" s="194"/>
      <c r="G155" s="196"/>
      <c r="H155" s="196">
        <v>0</v>
      </c>
      <c r="I155" s="196">
        <f>VLOOKUP(C155,'202310-202403出荷数total2403220951'!B:F,5,0)</f>
        <v>13</v>
      </c>
      <c r="J155" s="196">
        <f>VLOOKUP(C155,'出荷数2307～2406total241008110618'!B:F,5,0)</f>
        <v>28</v>
      </c>
      <c r="K155" s="214">
        <f>VLOOKUP(C155,'出荷数2407-2506total250730101950'!B:F,5,0)</f>
        <v>513</v>
      </c>
      <c r="L155" s="203" t="e">
        <f>VLOOKUP(C:C,total251219111800!B:F,5,0)</f>
        <v>#N/A</v>
      </c>
      <c r="M155" s="8"/>
      <c r="N155" s="21" t="e">
        <f>L155</f>
        <v>#N/A</v>
      </c>
      <c r="O155" s="196">
        <v>712</v>
      </c>
      <c r="P155" s="196">
        <v>0</v>
      </c>
      <c r="Q155" s="196">
        <v>0</v>
      </c>
      <c r="R155" s="196">
        <v>0</v>
      </c>
      <c r="S155" s="196">
        <v>0</v>
      </c>
      <c r="T155" s="197">
        <v>0</v>
      </c>
      <c r="U155" s="197">
        <v>712</v>
      </c>
      <c r="V155" s="197" t="e">
        <v>#N/A</v>
      </c>
      <c r="W155" s="198" t="e">
        <v>#N/A</v>
      </c>
      <c r="X155" s="199"/>
      <c r="Y155" s="199"/>
      <c r="Z155" s="201"/>
      <c r="AA155" s="201"/>
    </row>
    <row r="156" spans="1:27">
      <c r="A156" s="29" t="s">
        <v>1187</v>
      </c>
      <c r="B156" s="30" t="s">
        <v>356</v>
      </c>
      <c r="C156" s="17" t="s">
        <v>2917</v>
      </c>
      <c r="D156" s="18" t="s">
        <v>2936</v>
      </c>
      <c r="E156" s="17"/>
      <c r="F156" s="6"/>
      <c r="G156" s="8"/>
      <c r="H156" s="21">
        <v>96</v>
      </c>
      <c r="I156" s="213">
        <f>VLOOKUP(C156,'202310-202403出荷数total2403220951'!B:F,5,0)</f>
        <v>3711</v>
      </c>
      <c r="J156" s="203">
        <f>VLOOKUP(C156,'出荷数2307～2406total241008110618'!B:F,5,0)</f>
        <v>4435</v>
      </c>
      <c r="K156" s="214">
        <f>VLOOKUP(C156,'出荷数2407-2506total250730101950'!B:F,5,0)</f>
        <v>4851</v>
      </c>
      <c r="L156" s="203">
        <f>VLOOKUP(C:C,total251219111800!B:F,5,0)</f>
        <v>2252</v>
      </c>
      <c r="M156" s="211">
        <v>2500</v>
      </c>
      <c r="N156" s="211">
        <v>2500</v>
      </c>
      <c r="O156" s="44">
        <v>7311</v>
      </c>
      <c r="P156" s="44">
        <v>0</v>
      </c>
      <c r="Q156" s="44">
        <v>0</v>
      </c>
      <c r="R156" s="44">
        <v>0</v>
      </c>
      <c r="S156" s="44">
        <v>0</v>
      </c>
      <c r="T156" s="45">
        <v>0</v>
      </c>
      <c r="U156" s="45">
        <v>7311</v>
      </c>
      <c r="V156" s="45">
        <v>4811</v>
      </c>
      <c r="W156" s="41">
        <v>0.34195048556968949</v>
      </c>
      <c r="X156" s="46"/>
      <c r="Y156" s="46"/>
    </row>
    <row r="157" spans="1:27">
      <c r="A157" s="29" t="s">
        <v>1188</v>
      </c>
      <c r="B157" s="30" t="s">
        <v>356</v>
      </c>
      <c r="C157" s="17" t="s">
        <v>2918</v>
      </c>
      <c r="D157" s="18" t="s">
        <v>2937</v>
      </c>
      <c r="E157" s="17"/>
      <c r="F157" s="6"/>
      <c r="G157" s="8"/>
      <c r="H157" s="21">
        <v>0</v>
      </c>
      <c r="I157" s="8">
        <f>VLOOKUP(C157,'202310-202403出荷数total2403220951'!B:F,5,0)</f>
        <v>2</v>
      </c>
      <c r="J157" s="203">
        <f>VLOOKUP(C157,'出荷数2307～2406total241008110618'!B:F,5,0)</f>
        <v>314</v>
      </c>
      <c r="K157" s="214">
        <f>VLOOKUP(C157,'出荷数2407-2506total250730101950'!B:F,5,0)</f>
        <v>116</v>
      </c>
      <c r="L157" s="203">
        <f>VLOOKUP(C:C,total251219111800!B:F,5,0)</f>
        <v>323</v>
      </c>
      <c r="M157" s="211">
        <v>1000</v>
      </c>
      <c r="N157" s="211">
        <v>1000</v>
      </c>
      <c r="O157" s="44">
        <v>7421</v>
      </c>
      <c r="P157" s="44">
        <v>0</v>
      </c>
      <c r="Q157" s="44">
        <v>0</v>
      </c>
      <c r="R157" s="44">
        <v>0</v>
      </c>
      <c r="S157" s="44">
        <v>0</v>
      </c>
      <c r="T157" s="45">
        <v>0</v>
      </c>
      <c r="U157" s="45">
        <v>7421</v>
      </c>
      <c r="V157" s="45">
        <v>6421</v>
      </c>
      <c r="W157" s="41">
        <v>0.13475272874275704</v>
      </c>
      <c r="X157" s="46"/>
      <c r="Y157" s="46"/>
    </row>
    <row r="158" spans="1:27">
      <c r="A158" s="29" t="s">
        <v>1189</v>
      </c>
      <c r="B158" s="30" t="s">
        <v>356</v>
      </c>
      <c r="C158" s="17" t="s">
        <v>2919</v>
      </c>
      <c r="D158" s="18" t="s">
        <v>2938</v>
      </c>
      <c r="E158" s="17"/>
      <c r="F158" s="6"/>
      <c r="G158" s="8"/>
      <c r="H158" s="21">
        <v>2458</v>
      </c>
      <c r="I158" s="8">
        <f>VLOOKUP(C158,'202310-202403出荷数total2403220951'!B:F,5,0)</f>
        <v>174</v>
      </c>
      <c r="J158" s="203">
        <f>VLOOKUP(C158,'出荷数2307～2406total241008110618'!B:F,5,0)</f>
        <v>1177</v>
      </c>
      <c r="K158" s="214">
        <f>VLOOKUP(C158,'出荷数2407-2506total250730101950'!B:F,5,0)</f>
        <v>192</v>
      </c>
      <c r="L158" s="203">
        <f>VLOOKUP(C:C,total251219111800!B:F,5,0)</f>
        <v>84</v>
      </c>
      <c r="M158" s="8"/>
      <c r="N158" s="21">
        <f>L158</f>
        <v>84</v>
      </c>
      <c r="O158" s="44">
        <v>433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433</v>
      </c>
      <c r="V158" s="45">
        <v>349</v>
      </c>
      <c r="W158" s="41">
        <v>0.19399538106235567</v>
      </c>
      <c r="X158" s="46"/>
      <c r="Y158" s="46"/>
    </row>
    <row r="159" spans="1:27">
      <c r="A159" s="9"/>
      <c r="B159" s="30" t="s">
        <v>356</v>
      </c>
      <c r="C159" s="49" t="s">
        <v>3771</v>
      </c>
      <c r="D159" s="49" t="s">
        <v>3772</v>
      </c>
      <c r="E159" s="50"/>
      <c r="F159" s="50"/>
      <c r="G159" s="8"/>
      <c r="H159" s="8"/>
      <c r="I159" s="8" t="e">
        <f>VLOOKUP(C159,'202310-202403出荷数total2403220951'!B:F,5,0)</f>
        <v>#N/A</v>
      </c>
      <c r="J159" s="203">
        <f>VLOOKUP(C159,'出荷数2307～2406total241008110618'!B:F,5,0)</f>
        <v>254</v>
      </c>
      <c r="K159" s="214">
        <f>VLOOKUP(C159,'出荷数2407-2506total250730101950'!B:F,5,0)</f>
        <v>215</v>
      </c>
      <c r="L159" s="203">
        <f>VLOOKUP(C:C,total251219111800!B:F,5,0)</f>
        <v>83</v>
      </c>
      <c r="M159" s="211">
        <v>1500</v>
      </c>
      <c r="N159" s="211">
        <v>1500</v>
      </c>
      <c r="O159" s="44">
        <v>2921</v>
      </c>
      <c r="P159" s="44">
        <v>0</v>
      </c>
      <c r="Q159" s="44">
        <v>0</v>
      </c>
      <c r="R159" s="44">
        <v>0</v>
      </c>
      <c r="S159" s="44">
        <v>0</v>
      </c>
      <c r="T159" s="45">
        <v>0</v>
      </c>
      <c r="U159" s="45">
        <v>2921</v>
      </c>
      <c r="V159" s="45">
        <v>1421</v>
      </c>
      <c r="W159" s="41">
        <v>0.51352276617596715</v>
      </c>
      <c r="X159" s="13"/>
      <c r="Y159" s="13"/>
    </row>
    <row r="160" spans="1:27">
      <c r="A160" s="29" t="s">
        <v>1190</v>
      </c>
      <c r="B160" s="30" t="s">
        <v>356</v>
      </c>
      <c r="C160" s="17" t="s">
        <v>2920</v>
      </c>
      <c r="D160" s="18" t="s">
        <v>2939</v>
      </c>
      <c r="E160" s="17"/>
      <c r="F160" s="6"/>
      <c r="G160" s="8"/>
      <c r="H160" s="21">
        <v>1744</v>
      </c>
      <c r="I160" s="8">
        <f>VLOOKUP(C160,'202310-202403出荷数total2403220951'!B:F,5,0)</f>
        <v>1163</v>
      </c>
      <c r="J160" s="203">
        <f>VLOOKUP(C160,'出荷数2307～2406total241008110618'!B:F,5,0)</f>
        <v>1747</v>
      </c>
      <c r="K160" s="214">
        <f>VLOOKUP(C160,'出荷数2407-2506total250730101950'!B:F,5,0)</f>
        <v>1257</v>
      </c>
      <c r="L160" s="203">
        <f>VLOOKUP(C:C,total251219111800!B:F,5,0)</f>
        <v>174</v>
      </c>
      <c r="M160" s="8"/>
      <c r="N160" s="21">
        <f>L160</f>
        <v>174</v>
      </c>
      <c r="O160" s="44">
        <v>994</v>
      </c>
      <c r="P160" s="44">
        <v>0</v>
      </c>
      <c r="Q160" s="44">
        <v>0</v>
      </c>
      <c r="R160" s="44">
        <v>0</v>
      </c>
      <c r="S160" s="44">
        <v>300</v>
      </c>
      <c r="T160" s="45">
        <v>-300</v>
      </c>
      <c r="U160" s="45">
        <v>694</v>
      </c>
      <c r="V160" s="45">
        <v>520</v>
      </c>
      <c r="W160" s="41">
        <v>0.1750503018108652</v>
      </c>
      <c r="X160" s="46"/>
      <c r="Y160" s="46"/>
    </row>
    <row r="161" spans="1:25">
      <c r="A161" s="9"/>
      <c r="B161" s="2" t="s">
        <v>5</v>
      </c>
      <c r="C161" s="49" t="s">
        <v>2967</v>
      </c>
      <c r="D161" s="49" t="s">
        <v>2969</v>
      </c>
      <c r="E161" s="50"/>
      <c r="F161" s="50"/>
      <c r="G161" s="8"/>
      <c r="H161" s="21">
        <v>0</v>
      </c>
      <c r="I161" s="8">
        <f>VLOOKUP(C161,'202310-202403出荷数total2403220951'!B:F,5,0)</f>
        <v>109</v>
      </c>
      <c r="J161" s="203">
        <f>VLOOKUP(C161,'出荷数2307～2406total241008110618'!B:F,5,0)</f>
        <v>119</v>
      </c>
      <c r="K161" s="214">
        <f>VLOOKUP(C161,'出荷数2407-2506total250730101950'!B:F,5,0)</f>
        <v>8</v>
      </c>
      <c r="L161" s="203">
        <f>VLOOKUP(C:C,total251219111800!B:F,5,0)</f>
        <v>3</v>
      </c>
      <c r="M161" s="211">
        <v>1000</v>
      </c>
      <c r="N161" s="211">
        <v>1000</v>
      </c>
      <c r="O161" s="44">
        <v>3010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3010</v>
      </c>
      <c r="V161" s="45">
        <v>2010</v>
      </c>
      <c r="W161" s="41">
        <v>0.33222591362126247</v>
      </c>
      <c r="X161" s="13"/>
      <c r="Y161" s="13"/>
    </row>
    <row r="162" spans="1:25">
      <c r="A162" s="9"/>
      <c r="B162" s="2" t="s">
        <v>5</v>
      </c>
      <c r="C162" s="49" t="s">
        <v>2985</v>
      </c>
      <c r="D162" s="49" t="s">
        <v>3773</v>
      </c>
      <c r="E162" s="50"/>
      <c r="F162" s="50"/>
      <c r="G162" s="8"/>
      <c r="H162" s="21">
        <v>0</v>
      </c>
      <c r="I162" s="8">
        <f>VLOOKUP(C162,'202310-202403出荷数total2403220951'!B:F,5,0)</f>
        <v>6</v>
      </c>
      <c r="J162" s="203">
        <f>VLOOKUP(C162,'出荷数2307～2406total241008110618'!B:F,5,0)</f>
        <v>324</v>
      </c>
      <c r="K162" s="214">
        <f>VLOOKUP(C162,'出荷数2407-2506total250730101950'!B:F,5,0)</f>
        <v>1771</v>
      </c>
      <c r="L162" s="203">
        <f>VLOOKUP(C:C,total251219111800!B:F,5,0)</f>
        <v>116</v>
      </c>
      <c r="M162" s="211">
        <v>1000</v>
      </c>
      <c r="N162" s="211">
        <v>1000</v>
      </c>
      <c r="O162" s="44">
        <v>3877</v>
      </c>
      <c r="P162" s="44">
        <v>0</v>
      </c>
      <c r="Q162" s="44">
        <v>500</v>
      </c>
      <c r="R162" s="44">
        <v>0</v>
      </c>
      <c r="S162" s="44">
        <v>0</v>
      </c>
      <c r="T162" s="45">
        <v>0</v>
      </c>
      <c r="U162" s="45">
        <v>4377</v>
      </c>
      <c r="V162" s="45">
        <v>3377</v>
      </c>
      <c r="W162" s="41">
        <v>0.25793139025019346</v>
      </c>
      <c r="X162" s="13"/>
      <c r="Y162" s="13"/>
    </row>
    <row r="163" spans="1:25">
      <c r="A163" s="9"/>
      <c r="B163" s="2" t="s">
        <v>5</v>
      </c>
      <c r="C163" s="49" t="s">
        <v>2966</v>
      </c>
      <c r="D163" s="49" t="s">
        <v>2964</v>
      </c>
      <c r="E163" s="50"/>
      <c r="F163" s="50"/>
      <c r="G163" s="8"/>
      <c r="H163" s="21">
        <v>0</v>
      </c>
      <c r="I163" s="8">
        <f>VLOOKUP(C163,'202310-202403出荷数total2403220951'!B:F,5,0)</f>
        <v>2453</v>
      </c>
      <c r="J163" s="203">
        <f>VLOOKUP(C163,'出荷数2307～2406total241008110618'!B:F,5,0)</f>
        <v>3569</v>
      </c>
      <c r="K163" s="214">
        <f>VLOOKUP(C163,'出荷数2407-2506total250730101950'!B:F,5,0)</f>
        <v>9281</v>
      </c>
      <c r="L163" s="203">
        <f>VLOOKUP(C:C,total251219111800!B:F,5,0)</f>
        <v>1509</v>
      </c>
      <c r="M163" s="8"/>
      <c r="N163" s="21">
        <f>L163</f>
        <v>1509</v>
      </c>
      <c r="O163" s="44">
        <v>706</v>
      </c>
      <c r="P163" s="44">
        <v>1200</v>
      </c>
      <c r="Q163" s="44">
        <v>0</v>
      </c>
      <c r="R163" s="44">
        <v>0</v>
      </c>
      <c r="S163" s="44">
        <v>1600</v>
      </c>
      <c r="T163" s="45">
        <v>-400</v>
      </c>
      <c r="U163" s="45">
        <v>-894</v>
      </c>
      <c r="V163" s="45">
        <v>-2403</v>
      </c>
      <c r="W163" s="41">
        <v>0.79171038824763906</v>
      </c>
      <c r="X163" s="13"/>
      <c r="Y163" s="13"/>
    </row>
    <row r="164" spans="1:25">
      <c r="A164" s="9"/>
      <c r="B164" s="2" t="s">
        <v>5</v>
      </c>
      <c r="C164" s="49" t="s">
        <v>2965</v>
      </c>
      <c r="D164" s="49" t="s">
        <v>2964</v>
      </c>
      <c r="E164" s="50"/>
      <c r="F164" s="50"/>
      <c r="G164" s="8"/>
      <c r="H164" s="21">
        <v>0</v>
      </c>
      <c r="I164" s="8">
        <f>VLOOKUP(C164,'202310-202403出荷数total2403220951'!B:F,5,0)</f>
        <v>1097</v>
      </c>
      <c r="J164" s="203">
        <f>VLOOKUP(C164,'出荷数2307～2406total241008110618'!B:F,5,0)</f>
        <v>2410</v>
      </c>
      <c r="K164" s="214">
        <f>VLOOKUP(C164,'出荷数2407-2506total250730101950'!B:F,5,0)</f>
        <v>11564</v>
      </c>
      <c r="L164" s="203">
        <f>VLOOKUP(C:C,total251219111800!B:F,5,0)</f>
        <v>1595</v>
      </c>
      <c r="M164" s="8"/>
      <c r="N164" s="21">
        <f>L164</f>
        <v>1595</v>
      </c>
      <c r="O164" s="44">
        <v>213</v>
      </c>
      <c r="P164" s="44">
        <v>200</v>
      </c>
      <c r="Q164" s="44">
        <v>0</v>
      </c>
      <c r="R164" s="44">
        <v>0</v>
      </c>
      <c r="S164" s="44">
        <v>700</v>
      </c>
      <c r="T164" s="45">
        <v>-500</v>
      </c>
      <c r="U164" s="45">
        <v>-487</v>
      </c>
      <c r="V164" s="45">
        <v>-2082</v>
      </c>
      <c r="W164" s="41">
        <v>3.8619854721549638</v>
      </c>
      <c r="X164" s="13"/>
      <c r="Y164" s="13"/>
    </row>
    <row r="165" spans="1:25">
      <c r="A165" s="9"/>
      <c r="B165" s="2" t="s">
        <v>5</v>
      </c>
      <c r="C165" s="49" t="s">
        <v>3763</v>
      </c>
      <c r="D165" s="49" t="s">
        <v>3766</v>
      </c>
      <c r="E165" s="50"/>
      <c r="F165" s="50"/>
      <c r="G165" s="8"/>
      <c r="H165" s="21">
        <v>0</v>
      </c>
      <c r="I165" s="8" t="e">
        <f>VLOOKUP(C165,'202310-202403出荷数total2403220951'!B:F,5,0)</f>
        <v>#N/A</v>
      </c>
      <c r="J165" s="203" t="e">
        <f>VLOOKUP(C165,'出荷数2307～2406total241008110618'!B:F,5,0)</f>
        <v>#N/A</v>
      </c>
      <c r="K165" s="214">
        <f>VLOOKUP(C165,'出荷数2407-2506total250730101950'!B:F,5,0)</f>
        <v>511</v>
      </c>
      <c r="L165" s="203">
        <f>VLOOKUP(C:C,total251219111800!B:F,5,0)</f>
        <v>1697</v>
      </c>
      <c r="M165" s="234">
        <v>1500</v>
      </c>
      <c r="N165" s="21">
        <f>L165</f>
        <v>1697</v>
      </c>
      <c r="O165" s="44">
        <v>1405</v>
      </c>
      <c r="P165" s="44">
        <v>0</v>
      </c>
      <c r="Q165" s="44">
        <v>0</v>
      </c>
      <c r="R165" s="44">
        <v>0</v>
      </c>
      <c r="S165" s="44">
        <v>100</v>
      </c>
      <c r="T165" s="45">
        <v>-100</v>
      </c>
      <c r="U165" s="45">
        <v>1305</v>
      </c>
      <c r="V165" s="45">
        <v>-392</v>
      </c>
      <c r="W165" s="41">
        <v>1.207829181494662</v>
      </c>
      <c r="X165" s="13"/>
      <c r="Y165" s="13"/>
    </row>
    <row r="166" spans="1:25">
      <c r="A166" s="9"/>
      <c r="B166" s="2" t="s">
        <v>5</v>
      </c>
      <c r="C166" s="49" t="s">
        <v>3764</v>
      </c>
      <c r="D166" s="49" t="s">
        <v>3766</v>
      </c>
      <c r="E166" s="50"/>
      <c r="F166" s="50"/>
      <c r="G166" s="8"/>
      <c r="H166" s="21">
        <v>0</v>
      </c>
      <c r="I166" s="8" t="e">
        <f>VLOOKUP(C166,'202310-202403出荷数total2403220951'!B:F,5,0)</f>
        <v>#N/A</v>
      </c>
      <c r="J166" s="203" t="e">
        <f>VLOOKUP(C166,'出荷数2307～2406total241008110618'!B:F,5,0)</f>
        <v>#N/A</v>
      </c>
      <c r="K166" s="214">
        <f>VLOOKUP(C166,'出荷数2407-2506total250730101950'!B:F,5,0)</f>
        <v>498</v>
      </c>
      <c r="L166" s="203">
        <f>VLOOKUP(C:C,total251219111800!B:F,5,0)</f>
        <v>1857</v>
      </c>
      <c r="M166" s="234">
        <v>1500</v>
      </c>
      <c r="N166" s="21">
        <f>L166</f>
        <v>1857</v>
      </c>
      <c r="O166" s="44">
        <v>1575</v>
      </c>
      <c r="P166" s="44">
        <v>0</v>
      </c>
      <c r="Q166" s="44">
        <v>0</v>
      </c>
      <c r="R166" s="44">
        <v>0</v>
      </c>
      <c r="S166" s="44">
        <v>100</v>
      </c>
      <c r="T166" s="45">
        <v>-100</v>
      </c>
      <c r="U166" s="45">
        <v>1475</v>
      </c>
      <c r="V166" s="45">
        <v>-382</v>
      </c>
      <c r="W166" s="41">
        <v>1.1790476190476191</v>
      </c>
      <c r="X166" s="13"/>
      <c r="Y166" s="13"/>
    </row>
    <row r="167" spans="1:25">
      <c r="A167" s="9"/>
      <c r="B167" s="2" t="s">
        <v>5</v>
      </c>
      <c r="C167" s="49" t="s">
        <v>3765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499</v>
      </c>
      <c r="L167" s="203">
        <f>VLOOKUP(C:C,total251219111800!B:F,5,0)</f>
        <v>306</v>
      </c>
      <c r="M167" s="234">
        <v>1500</v>
      </c>
      <c r="N167" s="211">
        <v>1500</v>
      </c>
      <c r="O167" s="44">
        <v>2089</v>
      </c>
      <c r="P167" s="44">
        <v>0</v>
      </c>
      <c r="Q167" s="44">
        <v>0</v>
      </c>
      <c r="R167" s="44">
        <v>0</v>
      </c>
      <c r="S167" s="44">
        <v>0</v>
      </c>
      <c r="T167" s="45">
        <v>0</v>
      </c>
      <c r="U167" s="45">
        <v>2089</v>
      </c>
      <c r="V167" s="45">
        <v>589</v>
      </c>
      <c r="W167" s="41">
        <v>0.71804691239827667</v>
      </c>
      <c r="X167" s="13"/>
      <c r="Y167" s="13"/>
    </row>
    <row r="168" spans="1:25">
      <c r="A168" s="9"/>
      <c r="B168" s="2" t="s">
        <v>5</v>
      </c>
      <c r="C168" s="49" t="s">
        <v>3774</v>
      </c>
      <c r="D168" s="49" t="s">
        <v>3778</v>
      </c>
      <c r="E168" s="50"/>
      <c r="F168" s="50"/>
      <c r="G168" s="8"/>
      <c r="H168" s="21">
        <v>0</v>
      </c>
      <c r="I168" s="8">
        <f>VLOOKUP(C168,'202310-202403出荷数total2403220951'!B:F,5,0)</f>
        <v>3939</v>
      </c>
      <c r="J168" s="203">
        <f>VLOOKUP(C168,'出荷数2307～2406total241008110618'!B:F,5,0)</f>
        <v>8154</v>
      </c>
      <c r="K168" s="214">
        <f>VLOOKUP(C168,'出荷数2407-2506total250730101950'!B:F,5,0)</f>
        <v>10068</v>
      </c>
      <c r="L168" s="203">
        <f>VLOOKUP(C:C,total251219111800!B:F,5,0)</f>
        <v>5974</v>
      </c>
      <c r="M168" s="234">
        <v>3500</v>
      </c>
      <c r="N168" s="21">
        <f>L168</f>
        <v>5974</v>
      </c>
      <c r="O168" s="44">
        <v>15426</v>
      </c>
      <c r="P168" s="44">
        <v>969</v>
      </c>
      <c r="Q168" s="44">
        <v>0</v>
      </c>
      <c r="R168" s="44">
        <v>0</v>
      </c>
      <c r="S168" s="44">
        <v>2418</v>
      </c>
      <c r="T168" s="45">
        <v>-1449</v>
      </c>
      <c r="U168" s="45">
        <v>13008</v>
      </c>
      <c r="V168" s="45">
        <v>7034</v>
      </c>
      <c r="W168" s="41">
        <v>0.36437938395852393</v>
      </c>
      <c r="X168" s="13"/>
      <c r="Y168" s="13"/>
    </row>
    <row r="169" spans="1:25">
      <c r="A169" s="9"/>
      <c r="B169" s="2" t="s">
        <v>5</v>
      </c>
      <c r="C169" s="49" t="s">
        <v>3775</v>
      </c>
      <c r="D169" s="49" t="s">
        <v>3778</v>
      </c>
      <c r="E169" s="50"/>
      <c r="F169" s="50"/>
      <c r="G169" s="8"/>
      <c r="H169" s="21">
        <v>0</v>
      </c>
      <c r="I169" s="8">
        <f>VLOOKUP(C169,'202310-202403出荷数total2403220951'!B:F,5,0)</f>
        <v>918</v>
      </c>
      <c r="J169" s="203">
        <f>VLOOKUP(C169,'出荷数2307～2406total241008110618'!B:F,5,0)</f>
        <v>1582</v>
      </c>
      <c r="K169" s="214">
        <f>VLOOKUP(C169,'出荷数2407-2506total250730101950'!B:F,5,0)</f>
        <v>2615</v>
      </c>
      <c r="L169" s="203">
        <f>VLOOKUP(C:C,total251219111800!B:F,5,0)</f>
        <v>425</v>
      </c>
      <c r="M169" s="234">
        <v>900</v>
      </c>
      <c r="N169" s="211">
        <v>900</v>
      </c>
      <c r="O169" s="44">
        <v>11051</v>
      </c>
      <c r="P169" s="44">
        <v>0</v>
      </c>
      <c r="Q169" s="44">
        <v>0</v>
      </c>
      <c r="R169" s="44">
        <v>0</v>
      </c>
      <c r="S169" s="44">
        <v>174</v>
      </c>
      <c r="T169" s="45">
        <v>-174</v>
      </c>
      <c r="U169" s="45">
        <v>10877</v>
      </c>
      <c r="V169" s="45">
        <v>9977</v>
      </c>
      <c r="W169" s="41">
        <v>8.1440593611437878E-2</v>
      </c>
      <c r="X169" s="13"/>
      <c r="Y169" s="13"/>
    </row>
    <row r="170" spans="1:25">
      <c r="A170" s="9"/>
      <c r="B170" s="2" t="s">
        <v>5</v>
      </c>
      <c r="C170" s="49" t="s">
        <v>3776</v>
      </c>
      <c r="D170" s="49" t="s">
        <v>3779</v>
      </c>
      <c r="E170" s="50"/>
      <c r="F170" s="50"/>
      <c r="G170" s="8"/>
      <c r="H170" s="21">
        <v>0</v>
      </c>
      <c r="I170" s="8">
        <f>VLOOKUP(C170,'202310-202403出荷数total2403220951'!B:F,5,0)</f>
        <v>7737</v>
      </c>
      <c r="J170" s="203">
        <f>VLOOKUP(C170,'出荷数2307～2406total241008110618'!B:F,5,0)</f>
        <v>12264</v>
      </c>
      <c r="K170" s="214">
        <f>VLOOKUP(C170,'出荷数2407-2506total250730101950'!B:F,5,0)</f>
        <v>10542</v>
      </c>
      <c r="L170" s="203">
        <f>VLOOKUP(C:C,total251219111800!B:F,5,0)</f>
        <v>4084</v>
      </c>
      <c r="M170" s="234">
        <v>7500</v>
      </c>
      <c r="N170" s="211">
        <v>6000</v>
      </c>
      <c r="O170" s="44">
        <v>8189</v>
      </c>
      <c r="P170" s="44">
        <v>1057</v>
      </c>
      <c r="Q170" s="44">
        <v>0</v>
      </c>
      <c r="R170" s="44">
        <v>0</v>
      </c>
      <c r="S170" s="44">
        <v>490</v>
      </c>
      <c r="T170" s="45">
        <v>567</v>
      </c>
      <c r="U170" s="45">
        <v>7699</v>
      </c>
      <c r="V170" s="45">
        <v>1699</v>
      </c>
      <c r="W170" s="41">
        <v>0.64892926670992856</v>
      </c>
      <c r="X170" s="13"/>
      <c r="Y170" s="13"/>
    </row>
    <row r="171" spans="1:25">
      <c r="A171" s="9"/>
      <c r="B171" s="2" t="s">
        <v>5</v>
      </c>
      <c r="C171" s="49" t="s">
        <v>3777</v>
      </c>
      <c r="D171" s="49" t="s">
        <v>3779</v>
      </c>
      <c r="E171" s="50"/>
      <c r="F171" s="50"/>
      <c r="G171" s="8"/>
      <c r="H171" s="21">
        <v>0</v>
      </c>
      <c r="I171" s="8">
        <f>VLOOKUP(C171,'202310-202403出荷数total2403220951'!B:F,5,0)</f>
        <v>680</v>
      </c>
      <c r="J171" s="203">
        <f>VLOOKUP(C171,'出荷数2307～2406total241008110618'!B:F,5,0)</f>
        <v>1532</v>
      </c>
      <c r="K171" s="214">
        <f>VLOOKUP(C171,'出荷数2407-2506total250730101950'!B:F,5,0)</f>
        <v>1690</v>
      </c>
      <c r="L171" s="203">
        <f>VLOOKUP(C:C,total251219111800!B:F,5,0)</f>
        <v>547</v>
      </c>
      <c r="M171" s="234">
        <v>1000</v>
      </c>
      <c r="N171" s="211">
        <v>1000</v>
      </c>
      <c r="O171" s="44">
        <v>2162</v>
      </c>
      <c r="P171" s="44">
        <v>0</v>
      </c>
      <c r="Q171" s="44">
        <v>0</v>
      </c>
      <c r="R171" s="44">
        <v>0</v>
      </c>
      <c r="S171" s="44">
        <v>0</v>
      </c>
      <c r="T171" s="45">
        <v>0</v>
      </c>
      <c r="U171" s="45">
        <v>2162</v>
      </c>
      <c r="V171" s="45">
        <v>1162</v>
      </c>
      <c r="W171" s="41">
        <v>0.46253469010175763</v>
      </c>
      <c r="X171" s="13"/>
      <c r="Y171" s="13"/>
    </row>
    <row r="172" spans="1:25">
      <c r="A172" s="9"/>
      <c r="B172" s="2" t="s">
        <v>5</v>
      </c>
      <c r="C172" s="49" t="s">
        <v>3923</v>
      </c>
      <c r="D172" s="49" t="s">
        <v>3935</v>
      </c>
      <c r="E172" s="50"/>
      <c r="F172" s="50"/>
      <c r="G172" s="8"/>
      <c r="H172" s="21">
        <v>0</v>
      </c>
      <c r="I172" s="8" t="e">
        <f>VLOOKUP(C172,'202310-202403出荷数total2403220951'!B:F,5,0)</f>
        <v>#N/A</v>
      </c>
      <c r="J172" s="203" t="e">
        <f>VLOOKUP(C172,'出荷数2307～2406total241008110618'!B:F,5,0)</f>
        <v>#N/A</v>
      </c>
      <c r="K172" s="214">
        <f>VLOOKUP(C172,'出荷数2407-2506total250730101950'!B:F,5,0)</f>
        <v>598</v>
      </c>
      <c r="L172" s="203">
        <f>VLOOKUP(C:C,total251219111800!B:F,5,0)</f>
        <v>356</v>
      </c>
      <c r="M172" s="234">
        <v>1500</v>
      </c>
      <c r="N172" s="211">
        <v>1500</v>
      </c>
      <c r="O172" s="44">
        <v>4599</v>
      </c>
      <c r="P172" s="44">
        <v>400</v>
      </c>
      <c r="Q172" s="44">
        <v>0</v>
      </c>
      <c r="R172" s="44">
        <v>0</v>
      </c>
      <c r="S172" s="44">
        <v>500</v>
      </c>
      <c r="T172" s="45">
        <v>-100</v>
      </c>
      <c r="U172" s="45">
        <v>4099</v>
      </c>
      <c r="V172" s="45">
        <v>2599</v>
      </c>
      <c r="W172" s="41">
        <v>0.30006001200240046</v>
      </c>
      <c r="X172" s="13"/>
      <c r="Y172" s="13"/>
    </row>
    <row r="173" spans="1:25">
      <c r="A173" s="9"/>
      <c r="B173" s="2" t="s">
        <v>5</v>
      </c>
      <c r="C173" s="49" t="s">
        <v>3924</v>
      </c>
      <c r="D173" s="49" t="s">
        <v>3936</v>
      </c>
      <c r="E173" s="50"/>
      <c r="F173" s="50"/>
      <c r="G173" s="8"/>
      <c r="H173" s="21">
        <v>0</v>
      </c>
      <c r="I173" s="8" t="e">
        <f>VLOOKUP(C173,'202310-202403出荷数total2403220951'!B:F,5,0)</f>
        <v>#N/A</v>
      </c>
      <c r="J173" s="203" t="e">
        <f>VLOOKUP(C173,'出荷数2307～2406total241008110618'!B:F,5,0)</f>
        <v>#N/A</v>
      </c>
      <c r="K173" s="214">
        <f>VLOOKUP(C173,'出荷数2407-2506total250730101950'!B:F,5,0)</f>
        <v>2001</v>
      </c>
      <c r="L173" s="203">
        <f>VLOOKUP(C:C,total251219111800!B:F,5,0)</f>
        <v>2859</v>
      </c>
      <c r="M173" s="234">
        <v>2500</v>
      </c>
      <c r="N173" s="21">
        <f>L173</f>
        <v>2859</v>
      </c>
      <c r="O173" s="44">
        <v>8647</v>
      </c>
      <c r="P173" s="44">
        <v>3340</v>
      </c>
      <c r="Q173" s="44">
        <v>0</v>
      </c>
      <c r="R173" s="44">
        <v>0</v>
      </c>
      <c r="S173" s="44">
        <v>5040</v>
      </c>
      <c r="T173" s="45">
        <v>-1700</v>
      </c>
      <c r="U173" s="45">
        <v>3607</v>
      </c>
      <c r="V173" s="45">
        <v>748</v>
      </c>
      <c r="W173" s="41">
        <v>0.23850838408275632</v>
      </c>
      <c r="X173" s="13"/>
      <c r="Y173" s="13"/>
    </row>
    <row r="174" spans="1:25">
      <c r="A174" s="9"/>
      <c r="B174" s="2" t="s">
        <v>5</v>
      </c>
      <c r="C174" s="49" t="s">
        <v>3925</v>
      </c>
      <c r="D174" s="49" t="s">
        <v>3934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122</v>
      </c>
      <c r="L174" s="203">
        <f>VLOOKUP(C:C,total251219111800!B:F,5,0)</f>
        <v>420</v>
      </c>
      <c r="M174" s="234">
        <v>2000</v>
      </c>
      <c r="N174" s="211">
        <v>1500</v>
      </c>
      <c r="O174" s="44">
        <v>3517</v>
      </c>
      <c r="P174" s="44">
        <v>78</v>
      </c>
      <c r="Q174" s="44">
        <v>0</v>
      </c>
      <c r="R174" s="44">
        <v>0</v>
      </c>
      <c r="S174" s="44">
        <v>0</v>
      </c>
      <c r="T174" s="45">
        <v>78</v>
      </c>
      <c r="U174" s="45">
        <v>3517</v>
      </c>
      <c r="V174" s="45">
        <v>2017</v>
      </c>
      <c r="W174" s="41">
        <v>0.41724617524339358</v>
      </c>
      <c r="X174" s="13"/>
      <c r="Y174" s="13"/>
    </row>
    <row r="175" spans="1:25">
      <c r="A175" s="9"/>
      <c r="B175" s="2" t="s">
        <v>5</v>
      </c>
      <c r="C175" s="49" t="s">
        <v>3926</v>
      </c>
      <c r="D175" s="49" t="s">
        <v>3933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488</v>
      </c>
      <c r="L175" s="203">
        <f>VLOOKUP(C:C,total251219111800!B:F,5,0)</f>
        <v>558</v>
      </c>
      <c r="M175" s="234">
        <v>2000</v>
      </c>
      <c r="N175" s="211">
        <v>1500</v>
      </c>
      <c r="O175" s="44">
        <v>1516</v>
      </c>
      <c r="P175" s="44">
        <v>0</v>
      </c>
      <c r="Q175" s="44">
        <v>0</v>
      </c>
      <c r="R175" s="44">
        <v>0</v>
      </c>
      <c r="S175" s="44">
        <v>0</v>
      </c>
      <c r="T175" s="45">
        <v>0</v>
      </c>
      <c r="U175" s="45">
        <v>1516</v>
      </c>
      <c r="V175" s="45">
        <v>16</v>
      </c>
      <c r="W175" s="41">
        <v>0.98944591029023743</v>
      </c>
      <c r="X175" s="13"/>
      <c r="Y175" s="13"/>
    </row>
    <row r="176" spans="1:25">
      <c r="A176" s="9"/>
      <c r="B176" s="2" t="s">
        <v>5</v>
      </c>
      <c r="C176" s="49" t="s">
        <v>3927</v>
      </c>
      <c r="D176" s="49" t="s">
        <v>3932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453</v>
      </c>
      <c r="L176" s="203">
        <f>VLOOKUP(C:C,total251219111800!B:F,5,0)</f>
        <v>445</v>
      </c>
      <c r="M176" s="234">
        <v>2000</v>
      </c>
      <c r="N176" s="211">
        <v>1500</v>
      </c>
      <c r="O176" s="44">
        <v>2198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2198</v>
      </c>
      <c r="V176" s="45">
        <v>698</v>
      </c>
      <c r="W176" s="41">
        <v>0.68243858052775253</v>
      </c>
      <c r="X176" s="13"/>
      <c r="Y176" s="13"/>
    </row>
    <row r="177" spans="1:27">
      <c r="A177" s="9"/>
      <c r="B177" s="2" t="s">
        <v>5</v>
      </c>
      <c r="C177" s="49" t="s">
        <v>3928</v>
      </c>
      <c r="D177" s="49" t="s">
        <v>3931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208</v>
      </c>
      <c r="L177" s="203">
        <f>VLOOKUP(C:C,total251219111800!B:F,5,0)</f>
        <v>608</v>
      </c>
      <c r="M177" s="234">
        <v>2000</v>
      </c>
      <c r="N177" s="211">
        <v>1500</v>
      </c>
      <c r="O177" s="44">
        <v>1919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1919</v>
      </c>
      <c r="V177" s="45">
        <v>419</v>
      </c>
      <c r="W177" s="41">
        <v>0.78165711307972907</v>
      </c>
      <c r="X177" s="13"/>
      <c r="Y177" s="13"/>
    </row>
    <row r="178" spans="1:27">
      <c r="A178" s="9"/>
      <c r="B178" s="2" t="s">
        <v>5</v>
      </c>
      <c r="C178" s="49" t="s">
        <v>3929</v>
      </c>
      <c r="D178" s="49" t="s">
        <v>3930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105</v>
      </c>
      <c r="L178" s="203">
        <f>VLOOKUP(C:C,total251219111800!B:F,5,0)</f>
        <v>1519</v>
      </c>
      <c r="M178" s="234">
        <v>2000</v>
      </c>
      <c r="N178" s="211">
        <v>1500</v>
      </c>
      <c r="O178" s="44">
        <v>709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709</v>
      </c>
      <c r="V178" s="45">
        <v>-791</v>
      </c>
      <c r="W178" s="41">
        <v>2.1156558533145273</v>
      </c>
      <c r="X178" s="13"/>
      <c r="Y178" s="13"/>
    </row>
    <row r="179" spans="1:27" s="200" customFormat="1">
      <c r="A179" s="243"/>
      <c r="B179" s="257" t="s">
        <v>5</v>
      </c>
      <c r="C179" s="258" t="s">
        <v>3937</v>
      </c>
      <c r="D179" s="258" t="s">
        <v>3938</v>
      </c>
      <c r="E179" s="259"/>
      <c r="F179" s="259"/>
      <c r="G179" s="196"/>
      <c r="H179" s="196">
        <v>0</v>
      </c>
      <c r="I179" s="196" t="e">
        <f>VLOOKUP(C179,'202310-202403出荷数total2403220951'!B:F,5,0)</f>
        <v>#N/A</v>
      </c>
      <c r="J179" s="196" t="e">
        <f>VLOOKUP(C179,'出荷数2307～2406total241008110618'!B:F,5,0)</f>
        <v>#N/A</v>
      </c>
      <c r="K179" s="214">
        <f>VLOOKUP(C179,'出荷数2407-2506total250730101950'!B:F,5,0)</f>
        <v>1322</v>
      </c>
      <c r="L179" s="203">
        <f>VLOOKUP(C:C,total251219111800!B:F,5,0)</f>
        <v>58</v>
      </c>
      <c r="M179" s="281">
        <v>1500</v>
      </c>
      <c r="N179" s="211">
        <v>1500</v>
      </c>
      <c r="O179" s="196">
        <v>14</v>
      </c>
      <c r="P179" s="196">
        <v>0</v>
      </c>
      <c r="Q179" s="196">
        <v>0</v>
      </c>
      <c r="R179" s="196">
        <v>0</v>
      </c>
      <c r="S179" s="196">
        <v>0</v>
      </c>
      <c r="T179" s="197">
        <v>0</v>
      </c>
      <c r="U179" s="197">
        <v>14</v>
      </c>
      <c r="V179" s="197">
        <v>-1486</v>
      </c>
      <c r="W179" s="198">
        <v>107.14285714285714</v>
      </c>
      <c r="X179" s="243"/>
      <c r="Y179" s="243"/>
      <c r="Z179" s="201"/>
      <c r="AA179" s="201"/>
    </row>
    <row r="180" spans="1:27">
      <c r="A180" s="9"/>
      <c r="B180" s="2" t="s">
        <v>5</v>
      </c>
      <c r="C180" s="49" t="s">
        <v>3941</v>
      </c>
      <c r="D180" s="49" t="s">
        <v>3943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32</v>
      </c>
      <c r="L180" s="203">
        <f>VLOOKUP(C:C,total251219111800!B:F,5,0)</f>
        <v>306</v>
      </c>
      <c r="M180" s="234">
        <v>1000</v>
      </c>
      <c r="N180" s="211">
        <v>1000</v>
      </c>
      <c r="O180" s="44">
        <v>4428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4428</v>
      </c>
      <c r="V180" s="45">
        <v>3428</v>
      </c>
      <c r="W180" s="41">
        <v>0.22583559168925021</v>
      </c>
      <c r="X180" s="46"/>
      <c r="Y180" s="46"/>
    </row>
    <row r="181" spans="1:27">
      <c r="A181" s="9"/>
      <c r="B181" s="2" t="s">
        <v>5</v>
      </c>
      <c r="C181" s="49" t="s">
        <v>3942</v>
      </c>
      <c r="D181" s="49" t="s">
        <v>3943</v>
      </c>
      <c r="E181" s="50"/>
      <c r="F181" s="50"/>
      <c r="G181" s="8"/>
      <c r="H181" s="21">
        <v>0</v>
      </c>
      <c r="I181" s="8" t="e">
        <f>VLOOKUP(C181,'202310-202403出荷数total2403220951'!B:F,5,0)</f>
        <v>#N/A</v>
      </c>
      <c r="J181" s="203" t="e">
        <f>VLOOKUP(C181,'出荷数2307～2406total241008110618'!B:F,5,0)</f>
        <v>#N/A</v>
      </c>
      <c r="K181" s="214">
        <f>VLOOKUP(C181,'出荷数2407-2506total250730101950'!B:F,5,0)</f>
        <v>33</v>
      </c>
      <c r="L181" s="203">
        <f>VLOOKUP(C:C,total251219111800!B:F,5,0)</f>
        <v>198</v>
      </c>
      <c r="M181" s="234">
        <v>1000</v>
      </c>
      <c r="N181" s="211">
        <v>1000</v>
      </c>
      <c r="O181" s="44">
        <v>4931</v>
      </c>
      <c r="P181" s="44">
        <v>0</v>
      </c>
      <c r="Q181" s="44">
        <v>0</v>
      </c>
      <c r="R181" s="44">
        <v>0</v>
      </c>
      <c r="S181" s="44">
        <v>0</v>
      </c>
      <c r="T181" s="45">
        <v>0</v>
      </c>
      <c r="U181" s="45">
        <v>4931</v>
      </c>
      <c r="V181" s="45">
        <v>3931</v>
      </c>
      <c r="W181" s="41">
        <v>0.2027986209693774</v>
      </c>
      <c r="X181" s="46"/>
      <c r="Y181" s="46"/>
    </row>
    <row r="182" spans="1:27">
      <c r="A182" s="9"/>
      <c r="B182" s="2" t="s">
        <v>5</v>
      </c>
      <c r="C182" s="49" t="s">
        <v>3944</v>
      </c>
      <c r="D182" s="49" t="s">
        <v>3945</v>
      </c>
      <c r="E182" s="50"/>
      <c r="F182" s="50"/>
      <c r="G182" s="8"/>
      <c r="H182" s="21"/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75</v>
      </c>
      <c r="L182" s="203">
        <f>VLOOKUP(C:C,total251219111800!B:F,5,0)</f>
        <v>907</v>
      </c>
      <c r="M182" s="234">
        <v>1000</v>
      </c>
      <c r="N182" s="211">
        <v>1000</v>
      </c>
      <c r="O182" s="44">
        <v>4111</v>
      </c>
      <c r="P182" s="44">
        <v>3640</v>
      </c>
      <c r="Q182" s="44">
        <v>0</v>
      </c>
      <c r="R182" s="44">
        <v>0</v>
      </c>
      <c r="S182" s="44">
        <v>3740</v>
      </c>
      <c r="T182" s="45">
        <v>-100</v>
      </c>
      <c r="U182" s="45">
        <v>371</v>
      </c>
      <c r="V182" s="45">
        <v>-629</v>
      </c>
      <c r="W182" s="41">
        <v>0.12901561088891755</v>
      </c>
      <c r="X182" s="46"/>
      <c r="Y182" s="46"/>
    </row>
    <row r="183" spans="1:27">
      <c r="A183" s="9"/>
      <c r="B183" s="2" t="s">
        <v>5</v>
      </c>
      <c r="C183" s="49" t="s">
        <v>3946</v>
      </c>
      <c r="D183" s="49" t="s">
        <v>3947</v>
      </c>
      <c r="E183" s="50"/>
      <c r="F183" s="50"/>
      <c r="G183" s="8"/>
      <c r="H183" s="21"/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1140</v>
      </c>
      <c r="L183" s="203">
        <f>VLOOKUP(C:C,total251219111800!B:F,5,0)</f>
        <v>346</v>
      </c>
      <c r="M183" s="234">
        <v>1000</v>
      </c>
      <c r="N183" s="211">
        <v>1000</v>
      </c>
      <c r="O183" s="44">
        <v>4351</v>
      </c>
      <c r="P183" s="44">
        <v>100</v>
      </c>
      <c r="Q183" s="44">
        <v>0</v>
      </c>
      <c r="R183" s="44">
        <v>0</v>
      </c>
      <c r="S183" s="44">
        <v>100</v>
      </c>
      <c r="T183" s="45">
        <v>0</v>
      </c>
      <c r="U183" s="45">
        <v>4251</v>
      </c>
      <c r="V183" s="45">
        <v>3251</v>
      </c>
      <c r="W183" s="41">
        <v>0.22466861379465289</v>
      </c>
      <c r="X183" s="46"/>
      <c r="Y183" s="46"/>
    </row>
    <row r="184" spans="1:27">
      <c r="A184" s="9"/>
      <c r="B184" s="2" t="s">
        <v>5</v>
      </c>
      <c r="C184" s="49" t="s">
        <v>4075</v>
      </c>
      <c r="D184" s="49" t="s">
        <v>4078</v>
      </c>
      <c r="E184" s="50"/>
      <c r="F184" s="50"/>
      <c r="G184" s="8"/>
      <c r="H184" s="21">
        <v>0</v>
      </c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1187</v>
      </c>
      <c r="L184" s="203">
        <f>VLOOKUP(C:C,total251219111800!B:F,5,0)</f>
        <v>568</v>
      </c>
      <c r="M184" s="213"/>
      <c r="N184" s="21">
        <f>L184</f>
        <v>568</v>
      </c>
      <c r="O184" s="44">
        <v>559</v>
      </c>
      <c r="P184" s="44">
        <v>0</v>
      </c>
      <c r="Q184" s="44">
        <v>0</v>
      </c>
      <c r="R184" s="44">
        <v>0</v>
      </c>
      <c r="S184" s="44">
        <v>0</v>
      </c>
      <c r="T184" s="45">
        <v>0</v>
      </c>
      <c r="U184" s="45">
        <v>559</v>
      </c>
      <c r="V184" s="45">
        <v>-9</v>
      </c>
      <c r="W184" s="41">
        <v>1.0161001788908766</v>
      </c>
      <c r="X184" s="13"/>
      <c r="Y184" s="13"/>
    </row>
    <row r="185" spans="1:27">
      <c r="A185" s="9"/>
      <c r="B185" s="2" t="s">
        <v>5</v>
      </c>
      <c r="C185" s="49" t="s">
        <v>4076</v>
      </c>
      <c r="D185" s="49" t="s">
        <v>4079</v>
      </c>
      <c r="E185" s="50"/>
      <c r="F185" s="50"/>
      <c r="G185" s="8"/>
      <c r="H185" s="21">
        <v>0</v>
      </c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2054</v>
      </c>
      <c r="L185" s="203">
        <f>VLOOKUP(C:C,total251219111800!B:F,5,0)</f>
        <v>1590</v>
      </c>
      <c r="M185" s="213"/>
      <c r="N185" s="21">
        <f>L185</f>
        <v>1590</v>
      </c>
      <c r="O185" s="44">
        <v>860</v>
      </c>
      <c r="P185" s="44">
        <v>200</v>
      </c>
      <c r="Q185" s="44">
        <v>0</v>
      </c>
      <c r="R185" s="44">
        <v>0</v>
      </c>
      <c r="S185" s="44">
        <v>300</v>
      </c>
      <c r="T185" s="45">
        <v>-100</v>
      </c>
      <c r="U185" s="45">
        <v>560</v>
      </c>
      <c r="V185" s="45">
        <v>-1030</v>
      </c>
      <c r="W185" s="41">
        <v>1.5</v>
      </c>
      <c r="X185" s="13"/>
      <c r="Y185" s="13"/>
    </row>
    <row r="186" spans="1:27">
      <c r="A186" s="9"/>
      <c r="B186" s="2" t="s">
        <v>5</v>
      </c>
      <c r="C186" s="49" t="s">
        <v>4089</v>
      </c>
      <c r="D186" s="49" t="s">
        <v>4090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81</v>
      </c>
      <c r="L186" s="203">
        <f>VLOOKUP(C:C,total251219111800!B:F,5,0)</f>
        <v>766</v>
      </c>
      <c r="M186" s="234">
        <v>1500</v>
      </c>
      <c r="N186" s="211">
        <v>1500</v>
      </c>
      <c r="O186" s="44">
        <v>4920</v>
      </c>
      <c r="P186" s="44">
        <v>250</v>
      </c>
      <c r="Q186" s="44">
        <v>0</v>
      </c>
      <c r="R186" s="44">
        <v>0</v>
      </c>
      <c r="S186" s="44">
        <v>250</v>
      </c>
      <c r="T186" s="45">
        <v>0</v>
      </c>
      <c r="U186" s="45">
        <v>4670</v>
      </c>
      <c r="V186" s="45">
        <v>3170</v>
      </c>
      <c r="W186" s="41">
        <v>0.29013539651837522</v>
      </c>
      <c r="X186" s="13"/>
      <c r="Y186" s="13"/>
    </row>
    <row r="187" spans="1:27">
      <c r="A187" s="9"/>
      <c r="B187" s="2" t="s">
        <v>5</v>
      </c>
      <c r="C187" s="49" t="s">
        <v>4091</v>
      </c>
      <c r="D187" s="49" t="s">
        <v>4092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75</v>
      </c>
      <c r="L187" s="203">
        <f>VLOOKUP(C:C,total251219111800!B:F,5,0)</f>
        <v>2260</v>
      </c>
      <c r="M187" s="8"/>
      <c r="N187" s="21">
        <f>L187</f>
        <v>2260</v>
      </c>
      <c r="O187" s="44">
        <v>1435</v>
      </c>
      <c r="P187" s="44">
        <v>12180</v>
      </c>
      <c r="Q187" s="44">
        <v>9000</v>
      </c>
      <c r="R187" s="44">
        <v>0</v>
      </c>
      <c r="S187" s="44">
        <v>12600</v>
      </c>
      <c r="T187" s="45">
        <v>-420</v>
      </c>
      <c r="U187" s="45">
        <v>-2165</v>
      </c>
      <c r="V187" s="45">
        <v>-4425</v>
      </c>
      <c r="W187" s="41">
        <v>0.16599338964377525</v>
      </c>
      <c r="X187" s="13"/>
      <c r="Y187" s="13"/>
    </row>
    <row r="188" spans="1:27">
      <c r="A188" s="9"/>
      <c r="B188" s="2" t="s">
        <v>5</v>
      </c>
      <c r="C188" s="49" t="s">
        <v>4181</v>
      </c>
      <c r="D188" s="50" t="s">
        <v>4189</v>
      </c>
      <c r="E188" s="50"/>
      <c r="F188" s="50"/>
      <c r="G188" s="8"/>
      <c r="H188" s="21"/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 t="e">
        <f>VLOOKUP(C188,'出荷数2407-2506total250730101950'!B:F,5,0)</f>
        <v>#N/A</v>
      </c>
      <c r="L188" s="203">
        <f>VLOOKUP(C:C,total251219111800!B:F,5,0)</f>
        <v>147</v>
      </c>
      <c r="M188" s="213">
        <v>1000</v>
      </c>
      <c r="N188" s="211">
        <v>1000</v>
      </c>
      <c r="O188" s="44">
        <v>2779</v>
      </c>
      <c r="P188" s="44">
        <v>0</v>
      </c>
      <c r="Q188" s="44">
        <v>0</v>
      </c>
      <c r="R188" s="44">
        <v>0</v>
      </c>
      <c r="S188" s="44">
        <v>0</v>
      </c>
      <c r="T188" s="45">
        <v>0</v>
      </c>
      <c r="U188" s="45">
        <v>2779</v>
      </c>
      <c r="V188" s="45">
        <v>1779</v>
      </c>
      <c r="W188" s="41">
        <v>0.35984166966534725</v>
      </c>
      <c r="X188" s="13"/>
      <c r="Y188" s="13"/>
    </row>
    <row r="189" spans="1:27">
      <c r="A189" s="9"/>
      <c r="B189" s="2" t="s">
        <v>5</v>
      </c>
      <c r="C189" s="49" t="s">
        <v>4182</v>
      </c>
      <c r="D189" s="50" t="s">
        <v>4191</v>
      </c>
      <c r="E189" s="50"/>
      <c r="F189" s="50"/>
      <c r="G189" s="8"/>
      <c r="H189" s="21"/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 t="e">
        <f>VLOOKUP(C189,'出荷数2407-2506total250730101950'!B:F,5,0)</f>
        <v>#N/A</v>
      </c>
      <c r="L189" s="203">
        <f>VLOOKUP(C:C,total251219111800!B:F,5,0)</f>
        <v>179</v>
      </c>
      <c r="M189" s="213">
        <v>1000</v>
      </c>
      <c r="N189" s="211">
        <v>1000</v>
      </c>
      <c r="O189" s="44">
        <v>6175</v>
      </c>
      <c r="P189" s="44">
        <v>0</v>
      </c>
      <c r="Q189" s="44">
        <v>0</v>
      </c>
      <c r="R189" s="44">
        <v>0</v>
      </c>
      <c r="S189" s="44">
        <v>0</v>
      </c>
      <c r="T189" s="45">
        <v>0</v>
      </c>
      <c r="U189" s="45">
        <v>6175</v>
      </c>
      <c r="V189" s="45">
        <v>5175</v>
      </c>
      <c r="W189" s="41">
        <v>0.16194331983805668</v>
      </c>
      <c r="X189" s="13"/>
      <c r="Y189" s="13"/>
    </row>
    <row r="190" spans="1:27">
      <c r="A190" s="9"/>
      <c r="B190" s="2" t="s">
        <v>5</v>
      </c>
      <c r="C190" s="49" t="s">
        <v>4183</v>
      </c>
      <c r="D190" s="50" t="s">
        <v>4193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VLOOKUP(C:C,total251219111800!B:F,5,0)</f>
        <v>2</v>
      </c>
      <c r="M190" s="213">
        <v>1000</v>
      </c>
      <c r="N190" s="211">
        <v>1000</v>
      </c>
      <c r="O190" s="44">
        <v>2858</v>
      </c>
      <c r="P190" s="44">
        <v>0</v>
      </c>
      <c r="Q190" s="44">
        <v>140</v>
      </c>
      <c r="R190" s="44">
        <v>0</v>
      </c>
      <c r="S190" s="44">
        <v>0</v>
      </c>
      <c r="T190" s="45">
        <v>0</v>
      </c>
      <c r="U190" s="45">
        <v>2998</v>
      </c>
      <c r="V190" s="45">
        <v>1998</v>
      </c>
      <c r="W190" s="41">
        <v>0.34989503149055284</v>
      </c>
      <c r="X190" s="13"/>
      <c r="Y190" s="13"/>
    </row>
    <row r="191" spans="1:27">
      <c r="A191" s="9"/>
      <c r="B191" s="2" t="s">
        <v>5</v>
      </c>
      <c r="C191" s="49" t="s">
        <v>4186</v>
      </c>
      <c r="D191" s="50" t="s">
        <v>4195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VLOOKUP(C:C,total251219111800!B:F,5,0)</f>
        <v>2</v>
      </c>
      <c r="M191" s="213">
        <v>1000</v>
      </c>
      <c r="N191" s="211">
        <v>1000</v>
      </c>
      <c r="O191" s="44">
        <v>2756</v>
      </c>
      <c r="P191" s="44">
        <v>0</v>
      </c>
      <c r="Q191" s="44">
        <v>0</v>
      </c>
      <c r="R191" s="44">
        <v>0</v>
      </c>
      <c r="S191" s="44">
        <v>0</v>
      </c>
      <c r="T191" s="45">
        <v>0</v>
      </c>
      <c r="U191" s="45">
        <v>2756</v>
      </c>
      <c r="V191" s="45">
        <v>1756</v>
      </c>
      <c r="W191" s="41">
        <v>0.36284470246734396</v>
      </c>
      <c r="X191" s="13"/>
      <c r="Y191" s="13"/>
    </row>
    <row r="192" spans="1:27">
      <c r="A192" s="9"/>
      <c r="B192" s="2" t="s">
        <v>5</v>
      </c>
      <c r="C192" s="49" t="s">
        <v>4184</v>
      </c>
      <c r="D192" s="50" t="s">
        <v>4194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VLOOKUP(C:C,total251219111800!B:F,5,0)</f>
        <v>72</v>
      </c>
      <c r="M192" s="213">
        <v>1000</v>
      </c>
      <c r="N192" s="211">
        <v>1000</v>
      </c>
      <c r="O192" s="44">
        <v>2875</v>
      </c>
      <c r="P192" s="44">
        <v>0</v>
      </c>
      <c r="Q192" s="44">
        <v>0</v>
      </c>
      <c r="R192" s="44">
        <v>0</v>
      </c>
      <c r="S192" s="44">
        <v>0</v>
      </c>
      <c r="T192" s="45">
        <v>0</v>
      </c>
      <c r="U192" s="45">
        <v>2875</v>
      </c>
      <c r="V192" s="45">
        <v>1875</v>
      </c>
      <c r="W192" s="41">
        <v>0.34782608695652173</v>
      </c>
      <c r="X192" s="13"/>
      <c r="Y192" s="13"/>
    </row>
    <row r="193" spans="1:25">
      <c r="A193" s="9"/>
      <c r="B193" s="2" t="s">
        <v>5</v>
      </c>
      <c r="C193" s="49" t="s">
        <v>4185</v>
      </c>
      <c r="D193" s="50" t="s">
        <v>4197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VLOOKUP(C:C,total251219111800!B:F,5,0)</f>
        <v>6</v>
      </c>
      <c r="M193" s="213">
        <v>1000</v>
      </c>
      <c r="N193" s="211">
        <v>1000</v>
      </c>
      <c r="O193" s="44">
        <v>1985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1985</v>
      </c>
      <c r="V193" s="45">
        <v>985</v>
      </c>
      <c r="W193" s="41">
        <v>0.50377833753148615</v>
      </c>
      <c r="X193" s="13"/>
      <c r="Y193" s="13"/>
    </row>
    <row r="194" spans="1:25">
      <c r="A194" s="9"/>
      <c r="B194" s="2" t="s">
        <v>5</v>
      </c>
      <c r="C194" s="49" t="s">
        <v>4187</v>
      </c>
      <c r="D194" s="50" t="s">
        <v>4198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VLOOKUP(C:C,total251219111800!B:F,5,0)</f>
        <v>285</v>
      </c>
      <c r="M194" s="213">
        <v>1000</v>
      </c>
      <c r="N194" s="211">
        <v>1000</v>
      </c>
      <c r="O194" s="44">
        <v>2522</v>
      </c>
      <c r="P194" s="44">
        <v>200</v>
      </c>
      <c r="Q194" s="44">
        <v>0</v>
      </c>
      <c r="R194" s="44">
        <v>0</v>
      </c>
      <c r="S194" s="44">
        <v>200</v>
      </c>
      <c r="T194" s="45">
        <v>0</v>
      </c>
      <c r="U194" s="45">
        <v>2322</v>
      </c>
      <c r="V194" s="45">
        <v>1322</v>
      </c>
      <c r="W194" s="41">
        <v>0.36737692872887584</v>
      </c>
      <c r="X194" s="13"/>
      <c r="Y194" s="13"/>
    </row>
    <row r="195" spans="1:25">
      <c r="A195" s="9"/>
      <c r="B195" s="2" t="s">
        <v>5</v>
      </c>
      <c r="C195" s="49" t="s">
        <v>4242</v>
      </c>
      <c r="D195" s="50" t="s">
        <v>4243</v>
      </c>
      <c r="E195" s="50"/>
      <c r="F195" s="50"/>
      <c r="G195" s="8"/>
      <c r="H195" s="21"/>
      <c r="I195" s="8"/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VLOOKUP(C:C,total251219111800!B:F,5,0)</f>
        <v>9</v>
      </c>
      <c r="M195" s="213">
        <v>1000</v>
      </c>
      <c r="N195" s="211">
        <v>1000</v>
      </c>
      <c r="O195" s="44">
        <v>2439</v>
      </c>
      <c r="P195" s="44">
        <v>0</v>
      </c>
      <c r="Q195" s="44">
        <v>462</v>
      </c>
      <c r="R195" s="44">
        <v>0</v>
      </c>
      <c r="S195" s="44">
        <v>0</v>
      </c>
      <c r="T195" s="45">
        <v>0</v>
      </c>
      <c r="U195" s="45">
        <v>2901</v>
      </c>
      <c r="V195" s="45">
        <v>1901</v>
      </c>
      <c r="W195" s="41">
        <v>0.41000410004100041</v>
      </c>
      <c r="X195" s="46"/>
      <c r="Y195" s="46"/>
    </row>
    <row r="196" spans="1:25">
      <c r="A196" s="9"/>
      <c r="B196" s="2" t="s">
        <v>5</v>
      </c>
      <c r="C196" s="49" t="s">
        <v>4244</v>
      </c>
      <c r="D196" s="50" t="s">
        <v>4245</v>
      </c>
      <c r="E196" s="50"/>
      <c r="F196" s="50"/>
      <c r="G196" s="8"/>
      <c r="H196" s="21"/>
      <c r="I196" s="8"/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VLOOKUP(C:C,total251219111800!B:F,5,0)</f>
        <v>15</v>
      </c>
      <c r="M196" s="213">
        <v>1000</v>
      </c>
      <c r="N196" s="211">
        <v>1000</v>
      </c>
      <c r="O196" s="44">
        <v>4823</v>
      </c>
      <c r="P196" s="44">
        <v>0</v>
      </c>
      <c r="Q196" s="44">
        <v>150</v>
      </c>
      <c r="R196" s="44">
        <v>0</v>
      </c>
      <c r="S196" s="44">
        <v>0</v>
      </c>
      <c r="T196" s="45">
        <v>0</v>
      </c>
      <c r="U196" s="45">
        <v>4973</v>
      </c>
      <c r="V196" s="45">
        <v>3973</v>
      </c>
      <c r="W196" s="41">
        <v>0.2073398299813394</v>
      </c>
      <c r="X196" s="46"/>
      <c r="Y196" s="46"/>
    </row>
    <row r="197" spans="1:25">
      <c r="A197" s="9"/>
      <c r="B197" s="2" t="s">
        <v>5</v>
      </c>
      <c r="C197" s="49" t="s">
        <v>4252</v>
      </c>
      <c r="D197" s="50" t="s">
        <v>4353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VLOOKUP(C:C,total251219111800!B:F,5,0)</f>
        <v>1619</v>
      </c>
      <c r="M197" s="213">
        <v>1500</v>
      </c>
      <c r="N197" s="21">
        <f t="shared" ref="N197:N267" si="3">L197</f>
        <v>1619</v>
      </c>
      <c r="O197" s="44">
        <v>3819</v>
      </c>
      <c r="P197" s="44">
        <v>650</v>
      </c>
      <c r="Q197" s="44">
        <v>0</v>
      </c>
      <c r="R197" s="44">
        <v>0</v>
      </c>
      <c r="S197" s="44">
        <v>730</v>
      </c>
      <c r="T197" s="45">
        <v>-80</v>
      </c>
      <c r="U197" s="45">
        <v>3089</v>
      </c>
      <c r="V197" s="45">
        <v>1470</v>
      </c>
      <c r="W197" s="41">
        <v>0.36227343924815397</v>
      </c>
      <c r="X197" s="46"/>
      <c r="Y197" s="46"/>
    </row>
    <row r="198" spans="1:25">
      <c r="A198" s="9"/>
      <c r="B198" s="2" t="s">
        <v>5</v>
      </c>
      <c r="C198" s="49" t="s">
        <v>4370</v>
      </c>
      <c r="D198" s="50" t="s">
        <v>4371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 t="e">
        <f>VLOOKUP(C:C,total251219111800!B:F,5,0)</f>
        <v>#N/A</v>
      </c>
      <c r="M198" s="213"/>
      <c r="N198" s="211">
        <v>1000</v>
      </c>
      <c r="O198" s="44">
        <v>2851</v>
      </c>
      <c r="P198" s="44">
        <v>0</v>
      </c>
      <c r="Q198" s="44">
        <v>0</v>
      </c>
      <c r="R198" s="44">
        <v>0</v>
      </c>
      <c r="S198" s="44">
        <v>0</v>
      </c>
      <c r="T198" s="45">
        <v>0</v>
      </c>
      <c r="U198" s="45">
        <v>2851</v>
      </c>
      <c r="V198" s="45">
        <v>1851</v>
      </c>
      <c r="W198" s="41">
        <v>0.35075412136092599</v>
      </c>
      <c r="X198" s="46"/>
      <c r="Y198" s="46"/>
    </row>
    <row r="199" spans="1:25">
      <c r="A199" s="9"/>
      <c r="B199" s="2" t="s">
        <v>5</v>
      </c>
      <c r="C199" s="49" t="s">
        <v>4372</v>
      </c>
      <c r="D199" s="50" t="s">
        <v>4373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VLOOKUP(C:C,total251219111800!B:F,5,0)</f>
        <v>20</v>
      </c>
      <c r="M199" s="213"/>
      <c r="N199" s="211">
        <v>3000</v>
      </c>
      <c r="O199" s="44">
        <v>9828</v>
      </c>
      <c r="P199" s="44">
        <v>0</v>
      </c>
      <c r="Q199" s="44">
        <v>200</v>
      </c>
      <c r="R199" s="44">
        <v>0</v>
      </c>
      <c r="S199" s="44">
        <v>0</v>
      </c>
      <c r="T199" s="45">
        <v>0</v>
      </c>
      <c r="U199" s="45">
        <v>10028</v>
      </c>
      <c r="V199" s="45">
        <v>7028</v>
      </c>
      <c r="W199" s="41">
        <v>0.30525030525030528</v>
      </c>
      <c r="X199" s="46"/>
      <c r="Y199" s="46"/>
    </row>
    <row r="200" spans="1:25">
      <c r="A200" s="9"/>
      <c r="B200" s="2"/>
      <c r="C200" s="49" t="s">
        <v>4364</v>
      </c>
      <c r="D200" s="50" t="s">
        <v>4365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 t="e">
        <f>VLOOKUP(C:C,total251219111800!B:F,5,0)</f>
        <v>#N/A</v>
      </c>
      <c r="M200" s="213"/>
      <c r="N200" s="21" t="e">
        <f t="shared" ref="N200:N209" si="4">L200</f>
        <v>#N/A</v>
      </c>
      <c r="O200" s="44">
        <v>0</v>
      </c>
      <c r="P200" s="44">
        <v>0</v>
      </c>
      <c r="Q200" s="44">
        <v>0</v>
      </c>
      <c r="R200" s="44">
        <v>0</v>
      </c>
      <c r="S200" s="44">
        <v>0</v>
      </c>
      <c r="T200" s="45">
        <v>0</v>
      </c>
      <c r="U200" s="45">
        <v>0</v>
      </c>
      <c r="V200" s="45" t="e">
        <v>#N/A</v>
      </c>
      <c r="W200" s="41" t="e">
        <v>#N/A</v>
      </c>
      <c r="X200" s="46"/>
      <c r="Y200" s="46"/>
    </row>
    <row r="201" spans="1:25">
      <c r="A201" s="9"/>
      <c r="B201" s="2"/>
      <c r="C201" s="49" t="s">
        <v>4366</v>
      </c>
      <c r="D201" s="50" t="s">
        <v>4367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 t="e">
        <f>VLOOKUP(C:C,total251219111800!B:F,5,0)</f>
        <v>#N/A</v>
      </c>
      <c r="M201" s="213"/>
      <c r="N201" s="21" t="e">
        <f t="shared" si="4"/>
        <v>#N/A</v>
      </c>
      <c r="O201" s="44">
        <v>4687</v>
      </c>
      <c r="P201" s="44">
        <v>0</v>
      </c>
      <c r="Q201" s="44">
        <v>0</v>
      </c>
      <c r="R201" s="44">
        <v>0</v>
      </c>
      <c r="S201" s="44">
        <v>0</v>
      </c>
      <c r="T201" s="45">
        <v>0</v>
      </c>
      <c r="U201" s="45">
        <v>4687</v>
      </c>
      <c r="V201" s="45" t="e">
        <v>#N/A</v>
      </c>
      <c r="W201" s="41" t="e">
        <v>#N/A</v>
      </c>
      <c r="X201" s="46"/>
      <c r="Y201" s="46"/>
    </row>
    <row r="202" spans="1:25">
      <c r="A202" s="9"/>
      <c r="B202" s="2"/>
      <c r="C202" s="49" t="s">
        <v>4368</v>
      </c>
      <c r="D202" s="50" t="s">
        <v>4369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VLOOKUP(C:C,total251219111800!B:F,5,0)</f>
        <v>#N/A</v>
      </c>
      <c r="M202" s="213"/>
      <c r="N202" s="21" t="e">
        <f t="shared" si="4"/>
        <v>#N/A</v>
      </c>
      <c r="O202" s="44">
        <v>4983</v>
      </c>
      <c r="P202" s="44">
        <v>0</v>
      </c>
      <c r="Q202" s="44">
        <v>0</v>
      </c>
      <c r="R202" s="44">
        <v>0</v>
      </c>
      <c r="S202" s="44">
        <v>0</v>
      </c>
      <c r="T202" s="45">
        <v>0</v>
      </c>
      <c r="U202" s="45">
        <v>4983</v>
      </c>
      <c r="V202" s="45" t="e">
        <v>#N/A</v>
      </c>
      <c r="W202" s="41" t="e">
        <v>#N/A</v>
      </c>
      <c r="X202" s="46"/>
      <c r="Y202" s="46"/>
    </row>
    <row r="203" spans="1:25">
      <c r="A203" s="9"/>
      <c r="B203" s="2"/>
      <c r="C203" s="49" t="s">
        <v>4376</v>
      </c>
      <c r="D203" s="50" t="s">
        <v>4377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 t="e">
        <f>VLOOKUP(C:C,total251219111800!B:F,5,0)</f>
        <v>#N/A</v>
      </c>
      <c r="M203" s="213"/>
      <c r="N203" s="21" t="e">
        <f t="shared" si="4"/>
        <v>#N/A</v>
      </c>
      <c r="O203" s="44">
        <v>2714</v>
      </c>
      <c r="P203" s="44">
        <v>0</v>
      </c>
      <c r="Q203" s="44">
        <v>250</v>
      </c>
      <c r="R203" s="44">
        <v>0</v>
      </c>
      <c r="S203" s="44">
        <v>0</v>
      </c>
      <c r="T203" s="45">
        <v>0</v>
      </c>
      <c r="U203" s="45">
        <v>2964</v>
      </c>
      <c r="V203" s="45" t="e">
        <v>#N/A</v>
      </c>
      <c r="W203" s="41" t="e">
        <v>#N/A</v>
      </c>
      <c r="X203" s="46"/>
      <c r="Y203" s="46"/>
    </row>
    <row r="204" spans="1:25">
      <c r="A204" s="9"/>
      <c r="B204" s="2"/>
      <c r="C204" s="49" t="s">
        <v>4378</v>
      </c>
      <c r="D204" s="50" t="s">
        <v>4434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 t="e">
        <f>VLOOKUP(C:C,total251219111800!B:F,5,0)</f>
        <v>#N/A</v>
      </c>
      <c r="M204" s="213"/>
      <c r="N204" s="21" t="e">
        <f t="shared" si="4"/>
        <v>#N/A</v>
      </c>
      <c r="O204" s="44">
        <v>0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0</v>
      </c>
      <c r="V204" s="45" t="e">
        <v>#N/A</v>
      </c>
      <c r="W204" s="41" t="e">
        <v>#N/A</v>
      </c>
      <c r="X204" s="46"/>
      <c r="Y204" s="46"/>
    </row>
    <row r="205" spans="1:25">
      <c r="A205" s="9"/>
      <c r="B205" s="2"/>
      <c r="C205" s="49" t="s">
        <v>4380</v>
      </c>
      <c r="D205" s="50" t="s">
        <v>4381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 t="e">
        <f>VLOOKUP(C:C,total251219111800!B:F,5,0)</f>
        <v>#N/A</v>
      </c>
      <c r="M205" s="213"/>
      <c r="N205" s="21" t="e">
        <f t="shared" si="4"/>
        <v>#N/A</v>
      </c>
      <c r="O205" s="44">
        <v>2840</v>
      </c>
      <c r="P205" s="44">
        <v>0</v>
      </c>
      <c r="Q205" s="44">
        <v>2000</v>
      </c>
      <c r="R205" s="44">
        <v>0</v>
      </c>
      <c r="S205" s="44">
        <v>0</v>
      </c>
      <c r="T205" s="45">
        <v>0</v>
      </c>
      <c r="U205" s="45">
        <v>4840</v>
      </c>
      <c r="V205" s="45" t="e">
        <v>#N/A</v>
      </c>
      <c r="W205" s="41" t="e">
        <v>#N/A</v>
      </c>
      <c r="X205" s="46"/>
      <c r="Y205" s="46"/>
    </row>
    <row r="206" spans="1:25">
      <c r="A206" s="9"/>
      <c r="B206" s="2"/>
      <c r="C206" s="49" t="s">
        <v>4382</v>
      </c>
      <c r="D206" s="50" t="s">
        <v>4384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VLOOKUP(C:C,total251219111800!B:F,5,0)</f>
        <v>#N/A</v>
      </c>
      <c r="M206" s="213"/>
      <c r="N206" s="21" t="e">
        <f t="shared" si="4"/>
        <v>#N/A</v>
      </c>
      <c r="O206" s="44">
        <v>2751</v>
      </c>
      <c r="P206" s="44">
        <v>0</v>
      </c>
      <c r="Q206" s="44">
        <v>100</v>
      </c>
      <c r="R206" s="44">
        <v>0</v>
      </c>
      <c r="S206" s="44">
        <v>0</v>
      </c>
      <c r="T206" s="45">
        <v>0</v>
      </c>
      <c r="U206" s="45">
        <v>2851</v>
      </c>
      <c r="V206" s="45" t="e">
        <v>#N/A</v>
      </c>
      <c r="W206" s="41" t="e">
        <v>#N/A</v>
      </c>
      <c r="X206" s="46"/>
      <c r="Y206" s="46"/>
    </row>
    <row r="207" spans="1:25">
      <c r="A207" s="9"/>
      <c r="B207" s="2"/>
      <c r="C207" s="49" t="s">
        <v>4383</v>
      </c>
      <c r="D207" s="50" t="s">
        <v>4385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 t="e">
        <f>VLOOKUP(C:C,total251219111800!B:F,5,0)</f>
        <v>#N/A</v>
      </c>
      <c r="M207" s="213"/>
      <c r="N207" s="21" t="e">
        <f t="shared" si="4"/>
        <v>#N/A</v>
      </c>
      <c r="O207" s="44">
        <v>2432</v>
      </c>
      <c r="P207" s="44">
        <v>0</v>
      </c>
      <c r="Q207" s="44">
        <v>400</v>
      </c>
      <c r="R207" s="44">
        <v>0</v>
      </c>
      <c r="S207" s="44">
        <v>0</v>
      </c>
      <c r="T207" s="45">
        <v>0</v>
      </c>
      <c r="U207" s="45">
        <v>2832</v>
      </c>
      <c r="V207" s="45" t="e">
        <v>#N/A</v>
      </c>
      <c r="W207" s="41" t="e">
        <v>#N/A</v>
      </c>
      <c r="X207" s="46"/>
      <c r="Y207" s="46"/>
    </row>
    <row r="208" spans="1:25">
      <c r="A208" s="9"/>
      <c r="B208" s="2"/>
      <c r="C208" s="49" t="s">
        <v>4386</v>
      </c>
      <c r="D208" s="50" t="s">
        <v>4387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 t="e">
        <f>VLOOKUP(C:C,total251219111800!B:F,5,0)</f>
        <v>#N/A</v>
      </c>
      <c r="M208" s="213"/>
      <c r="N208" s="21" t="e">
        <f t="shared" si="4"/>
        <v>#N/A</v>
      </c>
      <c r="O208" s="44">
        <v>0</v>
      </c>
      <c r="P208" s="44">
        <v>0</v>
      </c>
      <c r="Q208" s="44">
        <v>0</v>
      </c>
      <c r="R208" s="44">
        <v>0</v>
      </c>
      <c r="S208" s="44">
        <v>0</v>
      </c>
      <c r="T208" s="45">
        <v>0</v>
      </c>
      <c r="U208" s="45">
        <v>0</v>
      </c>
      <c r="V208" s="45" t="e">
        <v>#N/A</v>
      </c>
      <c r="W208" s="41" t="e">
        <v>#N/A</v>
      </c>
      <c r="X208" s="46"/>
      <c r="Y208" s="46"/>
    </row>
    <row r="209" spans="1:27">
      <c r="A209" s="9"/>
      <c r="B209" s="2"/>
      <c r="C209" s="49"/>
      <c r="D209" s="50"/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 t="e">
        <f>VLOOKUP(C:C,total251219111800!B:F,5,0)</f>
        <v>#N/A</v>
      </c>
      <c r="M209" s="213"/>
      <c r="N209" s="21" t="e">
        <f t="shared" si="4"/>
        <v>#N/A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5">
        <v>0</v>
      </c>
      <c r="U209" s="45">
        <v>0</v>
      </c>
      <c r="V209" s="45" t="e">
        <v>#N/A</v>
      </c>
      <c r="W209" s="41" t="e">
        <v>#N/A</v>
      </c>
      <c r="X209" s="46"/>
      <c r="Y209" s="46"/>
    </row>
    <row r="210" spans="1:27" s="152" customFormat="1">
      <c r="A210" s="144" t="s">
        <v>1191</v>
      </c>
      <c r="B210" s="145" t="s">
        <v>2794</v>
      </c>
      <c r="C210" s="146" t="s">
        <v>343</v>
      </c>
      <c r="D210" s="147" t="s">
        <v>1230</v>
      </c>
      <c r="E210" s="146"/>
      <c r="F210" s="146"/>
      <c r="G210" s="148">
        <v>5989</v>
      </c>
      <c r="H210" s="148">
        <v>3473</v>
      </c>
      <c r="I210" s="8">
        <f>VLOOKUP(C210,'202310-202403出荷数total2403220951'!B:F,5,0)</f>
        <v>1768</v>
      </c>
      <c r="J210" s="203">
        <f>VLOOKUP(C210,'出荷数2307～2406total241008110618'!B:F,5,0)</f>
        <v>2819</v>
      </c>
      <c r="K210" s="214">
        <f>VLOOKUP(C210,'出荷数2407-2506total250730101950'!B:F,5,0)</f>
        <v>1641</v>
      </c>
      <c r="L210" s="203" t="e">
        <f>VLOOKUP(C:C,total251219111800!B:F,5,0)</f>
        <v>#N/A</v>
      </c>
      <c r="M210" s="8"/>
      <c r="N210" s="21" t="e">
        <f t="shared" si="3"/>
        <v>#N/A</v>
      </c>
      <c r="O210" s="148">
        <v>0</v>
      </c>
      <c r="P210" s="148">
        <v>0</v>
      </c>
      <c r="Q210" s="44">
        <v>0</v>
      </c>
      <c r="R210" s="148">
        <v>0</v>
      </c>
      <c r="S210" s="148">
        <v>0</v>
      </c>
      <c r="T210" s="149">
        <v>0</v>
      </c>
      <c r="U210" s="149">
        <v>0</v>
      </c>
      <c r="V210" s="149" t="e">
        <v>#N/A</v>
      </c>
      <c r="W210" s="150" t="e">
        <v>#N/A</v>
      </c>
      <c r="X210" s="151"/>
      <c r="Y210" s="151"/>
      <c r="Z210" s="191"/>
      <c r="AA210" s="191"/>
    </row>
    <row r="211" spans="1:27">
      <c r="A211" s="29" t="s">
        <v>1192</v>
      </c>
      <c r="B211" s="30" t="s">
        <v>2794</v>
      </c>
      <c r="C211" s="6" t="s">
        <v>714</v>
      </c>
      <c r="D211" s="20" t="s">
        <v>1231</v>
      </c>
      <c r="E211" s="19"/>
      <c r="F211" s="19"/>
      <c r="G211" s="202">
        <v>5989</v>
      </c>
      <c r="H211" s="21">
        <v>615</v>
      </c>
      <c r="I211" s="8">
        <f>VLOOKUP(C211,'202310-202403出荷数total2403220951'!B:F,5,0)</f>
        <v>1696</v>
      </c>
      <c r="J211" s="203">
        <f>VLOOKUP(C211,'出荷数2307～2406total241008110618'!B:F,5,0)</f>
        <v>3134</v>
      </c>
      <c r="K211" s="214">
        <f>VLOOKUP(C211,'出荷数2407-2506total250730101950'!B:F,5,0)</f>
        <v>6256</v>
      </c>
      <c r="L211" s="203">
        <f>VLOOKUP(C:C,total251219111800!B:F,5,0)</f>
        <v>2408</v>
      </c>
      <c r="M211" s="211">
        <v>2500</v>
      </c>
      <c r="N211" s="211">
        <v>2500</v>
      </c>
      <c r="O211" s="44">
        <v>4363</v>
      </c>
      <c r="P211" s="44">
        <v>800</v>
      </c>
      <c r="Q211" s="44">
        <v>0</v>
      </c>
      <c r="R211" s="44">
        <v>0</v>
      </c>
      <c r="S211" s="44">
        <v>1400</v>
      </c>
      <c r="T211" s="45">
        <v>-600</v>
      </c>
      <c r="U211" s="45">
        <v>2963</v>
      </c>
      <c r="V211" s="45">
        <v>463</v>
      </c>
      <c r="W211" s="41">
        <v>0.48421460391245402</v>
      </c>
      <c r="X211" s="46"/>
      <c r="Y211" s="46"/>
    </row>
    <row r="212" spans="1:27">
      <c r="A212" s="29" t="s">
        <v>1193</v>
      </c>
      <c r="B212" s="30" t="s">
        <v>2794</v>
      </c>
      <c r="C212" s="17" t="s">
        <v>2755</v>
      </c>
      <c r="D212" s="18" t="s">
        <v>2760</v>
      </c>
      <c r="E212" s="17"/>
      <c r="F212" s="6"/>
      <c r="G212" s="8"/>
      <c r="H212" s="21">
        <v>620</v>
      </c>
      <c r="I212" s="8">
        <f>VLOOKUP(C212,'202310-202403出荷数total2403220951'!B:F,5,0)</f>
        <v>1167</v>
      </c>
      <c r="J212" s="203">
        <f>VLOOKUP(C212,'出荷数2307～2406total241008110618'!B:F,5,0)</f>
        <v>2808</v>
      </c>
      <c r="K212" s="214">
        <f>VLOOKUP(C212,'出荷数2407-2506total250730101950'!B:F,5,0)</f>
        <v>43</v>
      </c>
      <c r="L212" s="203">
        <f>VLOOKUP(C:C,total251219111800!B:F,5,0)</f>
        <v>337</v>
      </c>
      <c r="M212" s="8"/>
      <c r="N212" s="21">
        <f t="shared" si="3"/>
        <v>337</v>
      </c>
      <c r="O212" s="44">
        <v>2898</v>
      </c>
      <c r="P212" s="44">
        <v>0</v>
      </c>
      <c r="Q212" s="44">
        <v>0</v>
      </c>
      <c r="R212" s="44">
        <v>0</v>
      </c>
      <c r="S212" s="44">
        <v>0</v>
      </c>
      <c r="T212" s="45">
        <v>0</v>
      </c>
      <c r="U212" s="45">
        <v>2898</v>
      </c>
      <c r="V212" s="45">
        <v>2561</v>
      </c>
      <c r="W212" s="41">
        <v>0.11628709454796411</v>
      </c>
      <c r="X212" s="46"/>
      <c r="Y212" s="46"/>
    </row>
    <row r="213" spans="1:27">
      <c r="A213" s="29" t="s">
        <v>1194</v>
      </c>
      <c r="B213" s="31" t="s">
        <v>4</v>
      </c>
      <c r="C213" s="17" t="s">
        <v>297</v>
      </c>
      <c r="D213" s="24" t="s">
        <v>298</v>
      </c>
      <c r="E213" s="23"/>
      <c r="F213" s="19">
        <v>976</v>
      </c>
      <c r="G213" s="21">
        <v>1131</v>
      </c>
      <c r="H213" s="21">
        <v>773</v>
      </c>
      <c r="I213" s="8">
        <f>VLOOKUP(C213,'202310-202403出荷数total2403220951'!B:F,5,0)</f>
        <v>165</v>
      </c>
      <c r="J213" s="203">
        <f>VLOOKUP(C213,'出荷数2307～2406total241008110618'!B:F,5,0)</f>
        <v>840</v>
      </c>
      <c r="K213" s="214">
        <f>VLOOKUP(C213,'出荷数2407-2506total250730101950'!B:F,5,0)</f>
        <v>399</v>
      </c>
      <c r="L213" s="203">
        <f>VLOOKUP(C:C,total251219111800!B:F,5,0)</f>
        <v>140</v>
      </c>
      <c r="M213" s="8"/>
      <c r="N213" s="21">
        <f t="shared" si="3"/>
        <v>140</v>
      </c>
      <c r="O213" s="44">
        <v>911</v>
      </c>
      <c r="P213" s="44">
        <v>0</v>
      </c>
      <c r="Q213" s="44">
        <v>0</v>
      </c>
      <c r="R213" s="44">
        <v>0</v>
      </c>
      <c r="S213" s="44">
        <v>0</v>
      </c>
      <c r="T213" s="45">
        <v>0</v>
      </c>
      <c r="U213" s="45">
        <v>911</v>
      </c>
      <c r="V213" s="45">
        <v>771</v>
      </c>
      <c r="W213" s="41">
        <v>0.15367727771679474</v>
      </c>
      <c r="X213" s="46"/>
      <c r="Y213" s="46"/>
    </row>
    <row r="214" spans="1:27">
      <c r="A214" s="29" t="s">
        <v>1195</v>
      </c>
      <c r="B214" s="31" t="s">
        <v>4</v>
      </c>
      <c r="C214" s="17" t="s">
        <v>299</v>
      </c>
      <c r="D214" s="24" t="s">
        <v>300</v>
      </c>
      <c r="E214" s="23"/>
      <c r="F214" s="19">
        <v>1791</v>
      </c>
      <c r="G214" s="21">
        <v>1235</v>
      </c>
      <c r="H214" s="21">
        <v>7271</v>
      </c>
      <c r="I214" s="8">
        <f>VLOOKUP(C214,'202310-202403出荷数total2403220951'!B:F,5,0)</f>
        <v>893</v>
      </c>
      <c r="J214" s="203">
        <f>VLOOKUP(C214,'出荷数2307～2406total241008110618'!B:F,5,0)</f>
        <v>2907</v>
      </c>
      <c r="K214" s="214">
        <f>VLOOKUP(C214,'出荷数2407-2506total250730101950'!B:F,5,0)</f>
        <v>13212</v>
      </c>
      <c r="L214" s="203">
        <f>VLOOKUP(C:C,total251219111800!B:F,5,0)</f>
        <v>2737</v>
      </c>
      <c r="M214" s="8"/>
      <c r="N214" s="21">
        <f t="shared" si="3"/>
        <v>2737</v>
      </c>
      <c r="O214" s="44">
        <v>8692</v>
      </c>
      <c r="P214" s="44">
        <v>300</v>
      </c>
      <c r="Q214" s="44">
        <v>0</v>
      </c>
      <c r="R214" s="44">
        <v>0</v>
      </c>
      <c r="S214" s="44">
        <v>400</v>
      </c>
      <c r="T214" s="45">
        <v>-100</v>
      </c>
      <c r="U214" s="45">
        <v>8292</v>
      </c>
      <c r="V214" s="45">
        <v>5555</v>
      </c>
      <c r="W214" s="41">
        <v>0.30438167259786475</v>
      </c>
      <c r="X214" s="46"/>
      <c r="Y214" s="46"/>
    </row>
    <row r="215" spans="1:27" s="293" customFormat="1">
      <c r="A215" s="282" t="s">
        <v>1196</v>
      </c>
      <c r="B215" s="283" t="s">
        <v>4</v>
      </c>
      <c r="C215" s="284" t="s">
        <v>303</v>
      </c>
      <c r="D215" s="285" t="s">
        <v>304</v>
      </c>
      <c r="E215" s="284"/>
      <c r="F215" s="286">
        <v>2170</v>
      </c>
      <c r="G215" s="287">
        <v>2785</v>
      </c>
      <c r="H215" s="287">
        <v>1320</v>
      </c>
      <c r="I215" s="287">
        <f>VLOOKUP(C215,'202310-202403出荷数total2403220951'!B:F,5,0)</f>
        <v>1219</v>
      </c>
      <c r="J215" s="287">
        <f>VLOOKUP(C215,'出荷数2307～2406total241008110618'!B:F,5,0)</f>
        <v>1602</v>
      </c>
      <c r="K215" s="287">
        <f>VLOOKUP(C215,'出荷数2407-2506total250730101950'!B:F,5,0)</f>
        <v>1969</v>
      </c>
      <c r="L215" s="203">
        <f>VLOOKUP(C:C,total251219111800!B:F,5,0)</f>
        <v>1189</v>
      </c>
      <c r="M215" s="288">
        <v>5000</v>
      </c>
      <c r="N215" s="211">
        <v>5000</v>
      </c>
      <c r="O215" s="287">
        <v>4119</v>
      </c>
      <c r="P215" s="287">
        <v>0</v>
      </c>
      <c r="Q215" s="287">
        <v>0</v>
      </c>
      <c r="R215" s="287">
        <v>0</v>
      </c>
      <c r="S215" s="287">
        <v>0</v>
      </c>
      <c r="T215" s="289">
        <v>0</v>
      </c>
      <c r="U215" s="289">
        <v>4119</v>
      </c>
      <c r="V215" s="289">
        <v>-881</v>
      </c>
      <c r="W215" s="290">
        <v>1.2138868657441126</v>
      </c>
      <c r="X215" s="291"/>
      <c r="Y215" s="291"/>
      <c r="Z215" s="292"/>
      <c r="AA215" s="292"/>
    </row>
    <row r="216" spans="1:27">
      <c r="A216" s="29" t="s">
        <v>1197</v>
      </c>
      <c r="B216" s="31" t="s">
        <v>4</v>
      </c>
      <c r="C216" s="17" t="s">
        <v>305</v>
      </c>
      <c r="D216" s="24" t="s">
        <v>306</v>
      </c>
      <c r="E216" s="23"/>
      <c r="F216" s="19">
        <v>12000</v>
      </c>
      <c r="G216" s="21">
        <v>12000</v>
      </c>
      <c r="H216" s="21">
        <v>6328</v>
      </c>
      <c r="I216" s="213">
        <f>VLOOKUP(C216,'202310-202403出荷数total2403220951'!B:F,5,0)</f>
        <v>11118</v>
      </c>
      <c r="J216" s="203">
        <f>VLOOKUP(C216,'出荷数2307～2406total241008110618'!B:F,5,0)</f>
        <v>17924</v>
      </c>
      <c r="K216" s="214">
        <f>VLOOKUP(C216,'出荷数2407-2506total250730101950'!B:F,5,0)</f>
        <v>22866</v>
      </c>
      <c r="L216" s="203">
        <f>VLOOKUP(C:C,total251219111800!B:F,5,0)</f>
        <v>6707</v>
      </c>
      <c r="M216" s="211">
        <v>12000</v>
      </c>
      <c r="N216" s="211">
        <v>12000</v>
      </c>
      <c r="O216" s="44">
        <v>22263</v>
      </c>
      <c r="P216" s="44">
        <v>100</v>
      </c>
      <c r="Q216" s="44">
        <v>0</v>
      </c>
      <c r="R216" s="44">
        <v>0</v>
      </c>
      <c r="S216" s="44">
        <v>200</v>
      </c>
      <c r="T216" s="45">
        <v>-100</v>
      </c>
      <c r="U216" s="45">
        <v>22063</v>
      </c>
      <c r="V216" s="45">
        <v>10063</v>
      </c>
      <c r="W216" s="41">
        <v>0.53660063497741806</v>
      </c>
      <c r="X216" s="46"/>
      <c r="Y216" s="46"/>
    </row>
    <row r="217" spans="1:27" s="200" customFormat="1">
      <c r="A217" s="192" t="s">
        <v>1198</v>
      </c>
      <c r="B217" s="212" t="s">
        <v>4</v>
      </c>
      <c r="C217" s="235" t="s">
        <v>307</v>
      </c>
      <c r="D217" s="236" t="s">
        <v>308</v>
      </c>
      <c r="E217" s="235"/>
      <c r="F217" s="194">
        <v>1239</v>
      </c>
      <c r="G217" s="196">
        <v>4390</v>
      </c>
      <c r="H217" s="196">
        <v>1654</v>
      </c>
      <c r="I217" s="196">
        <f>VLOOKUP(C217,'202310-202403出荷数total2403220951'!B:F,5,0)</f>
        <v>1019</v>
      </c>
      <c r="J217" s="196">
        <f>VLOOKUP(C217,'出荷数2307～2406total241008110618'!B:F,5,0)</f>
        <v>1675</v>
      </c>
      <c r="K217" s="214">
        <f>VLOOKUP(C217,'出荷数2407-2506total250730101950'!B:F,5,0)</f>
        <v>1472</v>
      </c>
      <c r="L217" s="203">
        <f>VLOOKUP(C:C,total251219111800!B:F,5,0)</f>
        <v>393</v>
      </c>
      <c r="M217" s="8"/>
      <c r="N217" s="21">
        <f t="shared" si="3"/>
        <v>393</v>
      </c>
      <c r="O217" s="196">
        <v>198</v>
      </c>
      <c r="P217" s="196">
        <v>150</v>
      </c>
      <c r="Q217" s="196">
        <v>0</v>
      </c>
      <c r="R217" s="196">
        <v>0</v>
      </c>
      <c r="S217" s="196">
        <v>150</v>
      </c>
      <c r="T217" s="197">
        <v>0</v>
      </c>
      <c r="U217" s="197">
        <v>48</v>
      </c>
      <c r="V217" s="197">
        <v>-345</v>
      </c>
      <c r="W217" s="198">
        <v>1.1293103448275863</v>
      </c>
      <c r="X217" s="199"/>
      <c r="Y217" s="199"/>
      <c r="Z217" s="201"/>
      <c r="AA217" s="201"/>
    </row>
    <row r="218" spans="1:27" s="200" customFormat="1">
      <c r="A218" s="192" t="s">
        <v>1199</v>
      </c>
      <c r="B218" s="212" t="s">
        <v>4</v>
      </c>
      <c r="C218" s="235" t="s">
        <v>309</v>
      </c>
      <c r="D218" s="236" t="s">
        <v>310</v>
      </c>
      <c r="E218" s="235"/>
      <c r="F218" s="194">
        <v>2732</v>
      </c>
      <c r="G218" s="196">
        <v>2477</v>
      </c>
      <c r="H218" s="196">
        <v>2224</v>
      </c>
      <c r="I218" s="196">
        <f>VLOOKUP(C218,'202310-202403出荷数total2403220951'!B:F,5,0)</f>
        <v>1052</v>
      </c>
      <c r="J218" s="196">
        <f>VLOOKUP(C218,'出荷数2307～2406total241008110618'!B:F,5,0)</f>
        <v>1883</v>
      </c>
      <c r="K218" s="214">
        <f>VLOOKUP(C218,'出荷数2407-2506total250730101950'!B:F,5,0)</f>
        <v>2091</v>
      </c>
      <c r="L218" s="203">
        <f>VLOOKUP(C:C,total251219111800!B:F,5,0)</f>
        <v>225</v>
      </c>
      <c r="M218" s="8"/>
      <c r="N218" s="21">
        <f t="shared" si="3"/>
        <v>225</v>
      </c>
      <c r="O218" s="196">
        <v>0</v>
      </c>
      <c r="P218" s="196">
        <v>0</v>
      </c>
      <c r="Q218" s="196">
        <v>0</v>
      </c>
      <c r="R218" s="196">
        <v>0</v>
      </c>
      <c r="S218" s="196">
        <v>0</v>
      </c>
      <c r="T218" s="197">
        <v>0</v>
      </c>
      <c r="U218" s="197">
        <v>0</v>
      </c>
      <c r="V218" s="197">
        <v>-225</v>
      </c>
      <c r="W218" s="198" t="e">
        <v>#DIV/0!</v>
      </c>
      <c r="X218" s="199"/>
      <c r="Y218" s="199"/>
      <c r="Z218" s="201"/>
      <c r="AA218" s="201"/>
    </row>
    <row r="219" spans="1:27">
      <c r="A219" s="29" t="s">
        <v>1200</v>
      </c>
      <c r="B219" s="31" t="s">
        <v>4</v>
      </c>
      <c r="C219" s="17" t="s">
        <v>311</v>
      </c>
      <c r="D219" s="24" t="s">
        <v>312</v>
      </c>
      <c r="E219" s="23"/>
      <c r="F219" s="19">
        <v>12340</v>
      </c>
      <c r="G219" s="21">
        <v>10150</v>
      </c>
      <c r="H219" s="21">
        <v>9935</v>
      </c>
      <c r="I219" s="213">
        <f>VLOOKUP(C219,'202310-202403出荷数total2403220951'!B:F,5,0)</f>
        <v>7434</v>
      </c>
      <c r="J219" s="203">
        <f>VLOOKUP(C219,'出荷数2307～2406total241008110618'!B:F,5,0)</f>
        <v>12788</v>
      </c>
      <c r="K219" s="214">
        <f>VLOOKUP(C219,'出荷数2407-2506total250730101950'!B:F,5,0)</f>
        <v>5703</v>
      </c>
      <c r="L219" s="203">
        <f>VLOOKUP(C:C,total251219111800!B:F,5,0)</f>
        <v>2980</v>
      </c>
      <c r="M219" s="8"/>
      <c r="N219" s="21">
        <f t="shared" si="3"/>
        <v>2980</v>
      </c>
      <c r="O219" s="44">
        <v>5622</v>
      </c>
      <c r="P219" s="44">
        <v>300</v>
      </c>
      <c r="Q219" s="44">
        <v>0</v>
      </c>
      <c r="R219" s="44">
        <v>0</v>
      </c>
      <c r="S219" s="44">
        <v>700</v>
      </c>
      <c r="T219" s="45">
        <v>-400</v>
      </c>
      <c r="U219" s="45">
        <v>4922</v>
      </c>
      <c r="V219" s="45">
        <v>1942</v>
      </c>
      <c r="W219" s="41">
        <v>0.50320837554880105</v>
      </c>
      <c r="X219" s="46"/>
      <c r="Y219" s="46"/>
    </row>
    <row r="220" spans="1:27" ht="16.899999999999999" customHeight="1">
      <c r="A220" s="29" t="s">
        <v>1201</v>
      </c>
      <c r="B220" s="31" t="s">
        <v>4</v>
      </c>
      <c r="C220" s="17" t="s">
        <v>2897</v>
      </c>
      <c r="D220" s="24" t="s">
        <v>314</v>
      </c>
      <c r="E220" s="23"/>
      <c r="F220" s="19">
        <v>26335</v>
      </c>
      <c r="G220" s="21">
        <v>47559</v>
      </c>
      <c r="H220" s="21">
        <v>37707</v>
      </c>
      <c r="I220" s="213">
        <f>VLOOKUP(C220,'202310-202403出荷数total2403220951'!B:F,5,0)</f>
        <v>19173</v>
      </c>
      <c r="J220" s="203">
        <f>VLOOKUP(C220,'出荷数2307～2406total241008110618'!B:F,5,0)</f>
        <v>35560</v>
      </c>
      <c r="K220" s="214">
        <f>VLOOKUP(C220,'出荷数2407-2506total250730101950'!B:F,5,0)</f>
        <v>17847</v>
      </c>
      <c r="L220" s="203">
        <f>VLOOKUP(C:C,total251219111800!B:F,5,0)</f>
        <v>11400</v>
      </c>
      <c r="M220" s="8"/>
      <c r="N220" s="21">
        <f t="shared" si="3"/>
        <v>11400</v>
      </c>
      <c r="O220" s="44">
        <v>8219</v>
      </c>
      <c r="P220" s="44">
        <v>700</v>
      </c>
      <c r="Q220" s="44">
        <v>7000</v>
      </c>
      <c r="R220" s="44">
        <v>0</v>
      </c>
      <c r="S220" s="44">
        <v>1300</v>
      </c>
      <c r="T220" s="45">
        <v>-600</v>
      </c>
      <c r="U220" s="45">
        <v>13919</v>
      </c>
      <c r="V220" s="45">
        <v>2519</v>
      </c>
      <c r="W220" s="41">
        <v>1.2781701984527414</v>
      </c>
      <c r="X220" s="46"/>
      <c r="Y220" s="46"/>
    </row>
    <row r="221" spans="1:27">
      <c r="A221" s="29"/>
      <c r="B221" s="31" t="s">
        <v>4</v>
      </c>
      <c r="C221" s="17" t="s">
        <v>4199</v>
      </c>
      <c r="D221" s="24" t="s">
        <v>314</v>
      </c>
      <c r="E221" s="23"/>
      <c r="F221" s="19"/>
      <c r="G221" s="21"/>
      <c r="H221" s="21"/>
      <c r="I221" s="213" t="e">
        <f>VLOOKUP(C221,'202310-202403出荷数total2403220951'!B:F,5,0)</f>
        <v>#N/A</v>
      </c>
      <c r="J221" s="203" t="e">
        <f>VLOOKUP(C221,'出荷数2307～2406total241008110618'!B:F,5,0)</f>
        <v>#N/A</v>
      </c>
      <c r="K221" s="214" t="e">
        <f>VLOOKUP(C221,'出荷数2407-2506total250730101950'!B:F,5,0)</f>
        <v>#N/A</v>
      </c>
      <c r="L221" s="203">
        <f>VLOOKUP(C:C,total251219111800!B:F,5,0)</f>
        <v>11</v>
      </c>
      <c r="M221" s="8"/>
      <c r="N221" s="21">
        <f t="shared" si="3"/>
        <v>11</v>
      </c>
      <c r="O221" s="44">
        <v>3733</v>
      </c>
      <c r="P221" s="44">
        <v>0</v>
      </c>
      <c r="Q221" s="44">
        <v>0</v>
      </c>
      <c r="R221" s="44">
        <v>0</v>
      </c>
      <c r="S221" s="44">
        <v>0</v>
      </c>
      <c r="T221" s="45">
        <v>0</v>
      </c>
      <c r="U221" s="45">
        <v>3733</v>
      </c>
      <c r="V221" s="45">
        <v>3722</v>
      </c>
      <c r="W221" s="41">
        <v>2.9466916688990086E-3</v>
      </c>
      <c r="X221" s="46"/>
      <c r="Y221" s="46"/>
    </row>
    <row r="222" spans="1:27">
      <c r="A222" s="29"/>
      <c r="B222" s="31" t="s">
        <v>4</v>
      </c>
      <c r="C222" s="17" t="s">
        <v>4200</v>
      </c>
      <c r="D222" s="24" t="s">
        <v>314</v>
      </c>
      <c r="E222" s="23"/>
      <c r="F222" s="19"/>
      <c r="G222" s="21"/>
      <c r="H222" s="21"/>
      <c r="I222" s="213" t="e">
        <f>VLOOKUP(C222,'202310-202403出荷数total2403220951'!B:F,5,0)</f>
        <v>#N/A</v>
      </c>
      <c r="J222" s="203" t="e">
        <f>VLOOKUP(C222,'出荷数2307～2406total241008110618'!B:F,5,0)</f>
        <v>#N/A</v>
      </c>
      <c r="K222" s="214" t="e">
        <f>VLOOKUP(C222,'出荷数2407-2506total250730101950'!B:F,5,0)</f>
        <v>#N/A</v>
      </c>
      <c r="L222" s="203">
        <f>VLOOKUP(C:C,total251219111800!B:F,5,0)</f>
        <v>11</v>
      </c>
      <c r="M222" s="8"/>
      <c r="N222" s="21">
        <f t="shared" si="3"/>
        <v>11</v>
      </c>
      <c r="O222" s="44">
        <v>3899</v>
      </c>
      <c r="P222" s="44">
        <v>0</v>
      </c>
      <c r="Q222" s="44">
        <v>0</v>
      </c>
      <c r="R222" s="44">
        <v>0</v>
      </c>
      <c r="S222" s="44">
        <v>0</v>
      </c>
      <c r="T222" s="45">
        <v>0</v>
      </c>
      <c r="U222" s="45">
        <v>3899</v>
      </c>
      <c r="V222" s="45">
        <v>3888</v>
      </c>
      <c r="W222" s="41">
        <v>2.8212362144139523E-3</v>
      </c>
      <c r="X222" s="46"/>
      <c r="Y222" s="46"/>
    </row>
    <row r="223" spans="1:27" s="152" customFormat="1">
      <c r="A223" s="144" t="s">
        <v>1202</v>
      </c>
      <c r="B223" s="155" t="s">
        <v>4</v>
      </c>
      <c r="C223" s="153" t="s">
        <v>315</v>
      </c>
      <c r="D223" s="154" t="s">
        <v>316</v>
      </c>
      <c r="E223" s="153"/>
      <c r="F223" s="146">
        <v>907</v>
      </c>
      <c r="G223" s="148">
        <v>943</v>
      </c>
      <c r="H223" s="148">
        <v>489</v>
      </c>
      <c r="I223" s="148">
        <f>VLOOKUP(C223,'202310-202403出荷数total2403220951'!B:F,5,0)</f>
        <v>831</v>
      </c>
      <c r="J223" s="148">
        <f>VLOOKUP(C223,'出荷数2307～2406total241008110618'!B:F,5,0)</f>
        <v>833</v>
      </c>
      <c r="K223" s="214" t="e">
        <f>VLOOKUP(C223,'出荷数2407-2506total250730101950'!B:F,5,0)</f>
        <v>#N/A</v>
      </c>
      <c r="L223" s="203" t="e">
        <f>VLOOKUP(C:C,total251219111800!B:F,5,0)</f>
        <v>#N/A</v>
      </c>
      <c r="M223" s="8"/>
      <c r="N223" s="21" t="e">
        <f t="shared" si="3"/>
        <v>#N/A</v>
      </c>
      <c r="O223" s="148">
        <v>0</v>
      </c>
      <c r="P223" s="148">
        <v>0</v>
      </c>
      <c r="Q223" s="148">
        <v>0</v>
      </c>
      <c r="R223" s="148">
        <v>0</v>
      </c>
      <c r="S223" s="148">
        <v>0</v>
      </c>
      <c r="T223" s="149">
        <v>0</v>
      </c>
      <c r="U223" s="149">
        <v>0</v>
      </c>
      <c r="V223" s="149" t="e">
        <v>#N/A</v>
      </c>
      <c r="W223" s="150" t="e">
        <v>#N/A</v>
      </c>
      <c r="X223" s="151"/>
      <c r="Y223" s="151"/>
      <c r="Z223" s="191"/>
      <c r="AA223" s="191"/>
    </row>
    <row r="224" spans="1:27">
      <c r="A224" s="29" t="s">
        <v>1203</v>
      </c>
      <c r="B224" s="31" t="s">
        <v>4</v>
      </c>
      <c r="C224" s="17" t="s">
        <v>317</v>
      </c>
      <c r="D224" s="24" t="s">
        <v>318</v>
      </c>
      <c r="E224" s="23"/>
      <c r="F224" s="19">
        <v>12503</v>
      </c>
      <c r="G224" s="21">
        <v>14579</v>
      </c>
      <c r="H224" s="21">
        <v>13726</v>
      </c>
      <c r="I224" s="8">
        <f>VLOOKUP(C224,'202310-202403出荷数total2403220951'!B:F,5,0)</f>
        <v>6205</v>
      </c>
      <c r="J224" s="203">
        <f>VLOOKUP(C224,'出荷数2307～2406total241008110618'!B:F,5,0)</f>
        <v>11316</v>
      </c>
      <c r="K224" s="214">
        <f>VLOOKUP(C224,'出荷数2407-2506total250730101950'!B:F,5,0)</f>
        <v>8644</v>
      </c>
      <c r="L224" s="203">
        <f>VLOOKUP(C:C,total251219111800!B:F,5,0)</f>
        <v>4389</v>
      </c>
      <c r="M224" s="8"/>
      <c r="N224" s="21">
        <f t="shared" si="3"/>
        <v>4389</v>
      </c>
      <c r="O224" s="44">
        <v>6113</v>
      </c>
      <c r="P224" s="44">
        <v>0</v>
      </c>
      <c r="Q224" s="44">
        <v>0</v>
      </c>
      <c r="R224" s="44">
        <v>0</v>
      </c>
      <c r="S224" s="44">
        <v>0</v>
      </c>
      <c r="T224" s="45">
        <v>0</v>
      </c>
      <c r="U224" s="45">
        <v>6113</v>
      </c>
      <c r="V224" s="45">
        <v>1724</v>
      </c>
      <c r="W224" s="41">
        <v>0.71797807950269921</v>
      </c>
      <c r="X224" s="46" t="s">
        <v>4433</v>
      </c>
      <c r="Y224" s="46"/>
    </row>
    <row r="225" spans="1:27" s="200" customFormat="1">
      <c r="A225" s="192"/>
      <c r="B225" s="212" t="s">
        <v>4</v>
      </c>
      <c r="C225" s="235" t="s">
        <v>3948</v>
      </c>
      <c r="D225" s="236" t="s">
        <v>318</v>
      </c>
      <c r="E225" s="235"/>
      <c r="F225" s="194"/>
      <c r="G225" s="196"/>
      <c r="H225" s="196"/>
      <c r="I225" s="196"/>
      <c r="J225" s="196"/>
      <c r="K225" s="214">
        <f>VLOOKUP(C225,'出荷数2407-2506total250730101950'!B:F,5,0)</f>
        <v>6000</v>
      </c>
      <c r="L225" s="203">
        <f>VLOOKUP(C:C,total251219111800!B:F,5,0)</f>
        <v>1500</v>
      </c>
      <c r="M225" s="8"/>
      <c r="N225" s="21">
        <f t="shared" si="3"/>
        <v>1500</v>
      </c>
      <c r="O225" s="196">
        <v>278</v>
      </c>
      <c r="P225" s="196">
        <v>0</v>
      </c>
      <c r="Q225" s="196">
        <v>0</v>
      </c>
      <c r="R225" s="196">
        <v>0</v>
      </c>
      <c r="S225" s="196">
        <v>0</v>
      </c>
      <c r="T225" s="197">
        <v>0</v>
      </c>
      <c r="U225" s="197">
        <v>278</v>
      </c>
      <c r="V225" s="197">
        <v>-1222</v>
      </c>
      <c r="W225" s="198">
        <v>5.3956834532374103</v>
      </c>
      <c r="X225" s="199"/>
      <c r="Y225" s="199"/>
      <c r="Z225" s="201"/>
      <c r="AA225" s="201"/>
    </row>
    <row r="226" spans="1:27">
      <c r="A226" s="29" t="s">
        <v>1204</v>
      </c>
      <c r="B226" s="31" t="s">
        <v>4</v>
      </c>
      <c r="C226" s="17" t="s">
        <v>319</v>
      </c>
      <c r="D226" s="24" t="s">
        <v>320</v>
      </c>
      <c r="E226" s="23"/>
      <c r="F226" s="19">
        <v>9898</v>
      </c>
      <c r="G226" s="21">
        <v>6601</v>
      </c>
      <c r="H226" s="21">
        <v>8834</v>
      </c>
      <c r="I226" s="8">
        <f>VLOOKUP(C226,'202310-202403出荷数total2403220951'!B:F,5,0)</f>
        <v>2819</v>
      </c>
      <c r="J226" s="203">
        <f>VLOOKUP(C226,'出荷数2307～2406total241008110618'!B:F,5,0)</f>
        <v>6287</v>
      </c>
      <c r="K226" s="214">
        <f>VLOOKUP(C226,'出荷数2407-2506total250730101950'!B:F,5,0)</f>
        <v>6687</v>
      </c>
      <c r="L226" s="203">
        <f>VLOOKUP(C:C,total251219111800!B:F,5,0)</f>
        <v>1798</v>
      </c>
      <c r="M226" s="8"/>
      <c r="N226" s="21">
        <f t="shared" si="3"/>
        <v>1798</v>
      </c>
      <c r="O226" s="44">
        <v>5841</v>
      </c>
      <c r="P226" s="44">
        <v>200</v>
      </c>
      <c r="Q226" s="44">
        <v>0</v>
      </c>
      <c r="R226" s="44">
        <v>0</v>
      </c>
      <c r="S226" s="44">
        <v>200</v>
      </c>
      <c r="T226" s="45">
        <v>0</v>
      </c>
      <c r="U226" s="45">
        <v>5641</v>
      </c>
      <c r="V226" s="45">
        <v>3843</v>
      </c>
      <c r="W226" s="41">
        <v>0.29763284224466147</v>
      </c>
      <c r="X226" s="46"/>
      <c r="Y226" s="46"/>
    </row>
    <row r="227" spans="1:27">
      <c r="A227" s="29" t="s">
        <v>1205</v>
      </c>
      <c r="B227" s="31" t="s">
        <v>4</v>
      </c>
      <c r="C227" s="17" t="s">
        <v>321</v>
      </c>
      <c r="D227" s="24" t="s">
        <v>322</v>
      </c>
      <c r="E227" s="23"/>
      <c r="F227" s="19">
        <v>10228</v>
      </c>
      <c r="G227" s="21">
        <v>9171</v>
      </c>
      <c r="H227" s="21">
        <v>11029</v>
      </c>
      <c r="I227" s="8">
        <f>VLOOKUP(C227,'202310-202403出荷数total2403220951'!B:F,5,0)</f>
        <v>2992</v>
      </c>
      <c r="J227" s="203">
        <f>VLOOKUP(C227,'出荷数2307～2406total241008110618'!B:F,5,0)</f>
        <v>6316</v>
      </c>
      <c r="K227" s="214">
        <f>VLOOKUP(C227,'出荷数2407-2506total250730101950'!B:F,5,0)</f>
        <v>9066</v>
      </c>
      <c r="L227" s="203">
        <f>VLOOKUP(C:C,total251219111800!B:F,5,0)</f>
        <v>2495</v>
      </c>
      <c r="M227" s="8"/>
      <c r="N227" s="21">
        <f t="shared" si="3"/>
        <v>2495</v>
      </c>
      <c r="O227" s="44">
        <v>9327</v>
      </c>
      <c r="P227" s="44">
        <v>30</v>
      </c>
      <c r="Q227" s="44">
        <v>0</v>
      </c>
      <c r="R227" s="44">
        <v>0</v>
      </c>
      <c r="S227" s="44">
        <v>0</v>
      </c>
      <c r="T227" s="45">
        <v>30</v>
      </c>
      <c r="U227" s="45">
        <v>9327</v>
      </c>
      <c r="V227" s="45">
        <v>6832</v>
      </c>
      <c r="W227" s="41">
        <v>0.26664529229453887</v>
      </c>
      <c r="X227" s="46"/>
      <c r="Y227" s="46"/>
    </row>
    <row r="228" spans="1:27">
      <c r="A228" s="29" t="s">
        <v>1206</v>
      </c>
      <c r="B228" s="31" t="s">
        <v>4</v>
      </c>
      <c r="C228" s="6" t="s">
        <v>260</v>
      </c>
      <c r="D228" s="20" t="s">
        <v>261</v>
      </c>
      <c r="E228" s="19"/>
      <c r="F228" s="19">
        <v>573</v>
      </c>
      <c r="G228" s="21">
        <v>1775</v>
      </c>
      <c r="H228" s="21">
        <v>1468</v>
      </c>
      <c r="I228" s="8">
        <f>VLOOKUP(C228,'202310-202403出荷数total2403220951'!B:F,5,0)</f>
        <v>525</v>
      </c>
      <c r="J228" s="203">
        <f>VLOOKUP(C228,'出荷数2307～2406total241008110618'!B:F,5,0)</f>
        <v>1084</v>
      </c>
      <c r="K228" s="214">
        <f>VLOOKUP(C228,'出荷数2407-2506total250730101950'!B:F,5,0)</f>
        <v>2352</v>
      </c>
      <c r="L228" s="203">
        <f>VLOOKUP(C:C,total251219111800!B:F,5,0)</f>
        <v>679</v>
      </c>
      <c r="M228" s="8"/>
      <c r="N228" s="21">
        <f t="shared" si="3"/>
        <v>679</v>
      </c>
      <c r="O228" s="44">
        <v>3152</v>
      </c>
      <c r="P228" s="44">
        <v>0</v>
      </c>
      <c r="Q228" s="44">
        <v>0</v>
      </c>
      <c r="R228" s="44">
        <v>0</v>
      </c>
      <c r="S228" s="44">
        <v>0</v>
      </c>
      <c r="T228" s="45">
        <v>0</v>
      </c>
      <c r="U228" s="45">
        <v>3152</v>
      </c>
      <c r="V228" s="45">
        <v>2473</v>
      </c>
      <c r="W228" s="41">
        <v>0.21541878172588833</v>
      </c>
      <c r="X228" s="46"/>
      <c r="Y228" s="46"/>
    </row>
    <row r="229" spans="1:27" s="152" customFormat="1">
      <c r="A229" s="144" t="s">
        <v>1207</v>
      </c>
      <c r="B229" s="155" t="s">
        <v>4</v>
      </c>
      <c r="C229" s="153" t="s">
        <v>323</v>
      </c>
      <c r="D229" s="154" t="s">
        <v>324</v>
      </c>
      <c r="E229" s="153"/>
      <c r="F229" s="146">
        <v>4048</v>
      </c>
      <c r="G229" s="148">
        <v>1912</v>
      </c>
      <c r="H229" s="148">
        <v>2073</v>
      </c>
      <c r="I229" s="148">
        <f>VLOOKUP(C229,'202310-202403出荷数total2403220951'!B:F,5,0)</f>
        <v>1230</v>
      </c>
      <c r="J229" s="148">
        <f>VLOOKUP(C229,'出荷数2307～2406total241008110618'!B:F,5,0)</f>
        <v>1618</v>
      </c>
      <c r="K229" s="214">
        <f>VLOOKUP(C229,'出荷数2407-2506total250730101950'!B:F,5,0)</f>
        <v>1274</v>
      </c>
      <c r="L229" s="203" t="e">
        <f>VLOOKUP(C:C,total251219111800!B:F,5,0)</f>
        <v>#N/A</v>
      </c>
      <c r="M229" s="8"/>
      <c r="N229" s="21" t="e">
        <f t="shared" si="3"/>
        <v>#N/A</v>
      </c>
      <c r="O229" s="148">
        <v>0</v>
      </c>
      <c r="P229" s="148">
        <v>0</v>
      </c>
      <c r="Q229" s="148">
        <v>0</v>
      </c>
      <c r="R229" s="148">
        <v>0</v>
      </c>
      <c r="S229" s="148">
        <v>0</v>
      </c>
      <c r="T229" s="149">
        <v>0</v>
      </c>
      <c r="U229" s="149">
        <v>0</v>
      </c>
      <c r="V229" s="149" t="e">
        <v>#N/A</v>
      </c>
      <c r="W229" s="150" t="e">
        <v>#N/A</v>
      </c>
      <c r="X229" s="151"/>
      <c r="Y229" s="151"/>
      <c r="Z229" s="191"/>
      <c r="AA229" s="191"/>
    </row>
    <row r="230" spans="1:27" s="152" customFormat="1">
      <c r="A230" s="144" t="s">
        <v>1208</v>
      </c>
      <c r="B230" s="155" t="s">
        <v>4</v>
      </c>
      <c r="C230" s="153" t="s">
        <v>325</v>
      </c>
      <c r="D230" s="154" t="s">
        <v>326</v>
      </c>
      <c r="E230" s="153"/>
      <c r="F230" s="146">
        <v>1310</v>
      </c>
      <c r="G230" s="148">
        <v>1493</v>
      </c>
      <c r="H230" s="148">
        <v>1407</v>
      </c>
      <c r="I230" s="148">
        <f>VLOOKUP(C230,'202310-202403出荷数total2403220951'!B:F,5,0)</f>
        <v>699</v>
      </c>
      <c r="J230" s="148">
        <f>VLOOKUP(C230,'出荷数2307～2406total241008110618'!B:F,5,0)</f>
        <v>946</v>
      </c>
      <c r="K230" s="214">
        <f>VLOOKUP(C230,'出荷数2407-2506total250730101950'!B:F,5,0)</f>
        <v>567</v>
      </c>
      <c r="L230" s="203" t="e">
        <f>VLOOKUP(C:C,total251219111800!B:F,5,0)</f>
        <v>#N/A</v>
      </c>
      <c r="M230" s="8"/>
      <c r="N230" s="21" t="e">
        <f t="shared" si="3"/>
        <v>#N/A</v>
      </c>
      <c r="O230" s="148">
        <v>0</v>
      </c>
      <c r="P230" s="148">
        <v>0</v>
      </c>
      <c r="Q230" s="148">
        <v>0</v>
      </c>
      <c r="R230" s="148">
        <v>0</v>
      </c>
      <c r="S230" s="148">
        <v>0</v>
      </c>
      <c r="T230" s="149">
        <v>0</v>
      </c>
      <c r="U230" s="149">
        <v>0</v>
      </c>
      <c r="V230" s="149" t="e">
        <v>#N/A</v>
      </c>
      <c r="W230" s="150" t="e">
        <v>#N/A</v>
      </c>
      <c r="X230" s="151"/>
      <c r="Y230" s="151"/>
      <c r="Z230" s="191"/>
      <c r="AA230" s="191"/>
    </row>
    <row r="231" spans="1:27">
      <c r="A231" s="29" t="s">
        <v>1209</v>
      </c>
      <c r="B231" s="31" t="s">
        <v>4</v>
      </c>
      <c r="C231" s="6" t="s">
        <v>262</v>
      </c>
      <c r="D231" s="20" t="s">
        <v>263</v>
      </c>
      <c r="E231" s="19"/>
      <c r="F231" s="19">
        <v>1730</v>
      </c>
      <c r="G231" s="21">
        <v>1717</v>
      </c>
      <c r="H231" s="21">
        <v>1895</v>
      </c>
      <c r="I231" s="8">
        <f>VLOOKUP(C231,'202310-202403出荷数total2403220951'!B:F,5,0)</f>
        <v>573</v>
      </c>
      <c r="J231" s="203">
        <f>VLOOKUP(C231,'出荷数2307～2406total241008110618'!B:F,5,0)</f>
        <v>1029</v>
      </c>
      <c r="K231" s="214">
        <f>VLOOKUP(C231,'出荷数2407-2506total250730101950'!B:F,5,0)</f>
        <v>678</v>
      </c>
      <c r="L231" s="203">
        <f>VLOOKUP(C:C,total251219111800!B:F,5,0)</f>
        <v>321</v>
      </c>
      <c r="M231" s="8"/>
      <c r="N231" s="21">
        <f t="shared" si="3"/>
        <v>321</v>
      </c>
      <c r="O231" s="44">
        <v>2093</v>
      </c>
      <c r="P231" s="44">
        <v>0</v>
      </c>
      <c r="Q231" s="44">
        <v>0</v>
      </c>
      <c r="R231" s="44">
        <v>0</v>
      </c>
      <c r="S231" s="44">
        <v>0</v>
      </c>
      <c r="T231" s="45">
        <v>0</v>
      </c>
      <c r="U231" s="45">
        <v>2093</v>
      </c>
      <c r="V231" s="45">
        <v>1772</v>
      </c>
      <c r="W231" s="41">
        <v>0.1533683707596751</v>
      </c>
      <c r="X231" s="46"/>
      <c r="Y231" s="46"/>
    </row>
    <row r="232" spans="1:27">
      <c r="A232" s="29" t="s">
        <v>1210</v>
      </c>
      <c r="B232" s="31" t="s">
        <v>4</v>
      </c>
      <c r="C232" s="17" t="s">
        <v>327</v>
      </c>
      <c r="D232" s="24" t="s">
        <v>328</v>
      </c>
      <c r="E232" s="23"/>
      <c r="F232" s="19">
        <v>1710</v>
      </c>
      <c r="G232" s="21">
        <v>1333</v>
      </c>
      <c r="H232" s="21">
        <v>1404</v>
      </c>
      <c r="I232" s="8">
        <f>VLOOKUP(C232,'202310-202403出荷数total2403220951'!B:F,5,0)</f>
        <v>317</v>
      </c>
      <c r="J232" s="203">
        <f>VLOOKUP(C232,'出荷数2307～2406total241008110618'!B:F,5,0)</f>
        <v>490</v>
      </c>
      <c r="K232" s="214">
        <f>VLOOKUP(C232,'出荷数2407-2506total250730101950'!B:F,5,0)</f>
        <v>495</v>
      </c>
      <c r="L232" s="203">
        <f>VLOOKUP(C:C,total251219111800!B:F,5,0)</f>
        <v>423</v>
      </c>
      <c r="M232" s="8"/>
      <c r="N232" s="21">
        <f t="shared" si="3"/>
        <v>423</v>
      </c>
      <c r="O232" s="44">
        <v>1837</v>
      </c>
      <c r="P232" s="44">
        <v>0</v>
      </c>
      <c r="Q232" s="44">
        <v>0</v>
      </c>
      <c r="R232" s="44">
        <v>0</v>
      </c>
      <c r="S232" s="44">
        <v>0</v>
      </c>
      <c r="T232" s="45">
        <v>0</v>
      </c>
      <c r="U232" s="45">
        <v>1837</v>
      </c>
      <c r="V232" s="45">
        <v>1414</v>
      </c>
      <c r="W232" s="41">
        <v>0.23026673924877517</v>
      </c>
      <c r="X232" s="46"/>
      <c r="Y232" s="46"/>
    </row>
    <row r="233" spans="1:27" s="152" customFormat="1" ht="15.75">
      <c r="A233" s="144" t="s">
        <v>1211</v>
      </c>
      <c r="B233" s="155" t="s">
        <v>4</v>
      </c>
      <c r="C233" s="153" t="s">
        <v>264</v>
      </c>
      <c r="D233" s="154" t="s">
        <v>265</v>
      </c>
      <c r="E233" s="153"/>
      <c r="F233" s="146">
        <v>4845</v>
      </c>
      <c r="G233" s="148">
        <v>7700</v>
      </c>
      <c r="H233" s="148">
        <v>1951</v>
      </c>
      <c r="I233" s="148" t="e">
        <f>VLOOKUP(C233,'202310-202403出荷数total2403220951'!B:F,5,0)</f>
        <v>#N/A</v>
      </c>
      <c r="J233" s="148" t="e">
        <f>VLOOKUP(C233,'出荷数2307～2406total241008110618'!B:F,5,0)</f>
        <v>#N/A</v>
      </c>
      <c r="K233" s="214" t="e">
        <f>VLOOKUP(C233,'出荷数2407-2506total250730101950'!B:F,5,0)</f>
        <v>#N/A</v>
      </c>
      <c r="L233" s="203" t="e">
        <f>VLOOKUP(C:C,total251219111800!B:F,5,0)</f>
        <v>#N/A</v>
      </c>
      <c r="M233" s="8"/>
      <c r="N233" s="21" t="e">
        <f t="shared" si="3"/>
        <v>#N/A</v>
      </c>
      <c r="O233" s="148">
        <v>0</v>
      </c>
      <c r="P233" s="148">
        <v>0</v>
      </c>
      <c r="Q233" s="148">
        <v>0</v>
      </c>
      <c r="R233" s="148">
        <v>0</v>
      </c>
      <c r="S233" s="148">
        <v>0</v>
      </c>
      <c r="T233" s="149">
        <v>0</v>
      </c>
      <c r="U233" s="149">
        <v>0</v>
      </c>
      <c r="V233" s="149" t="e">
        <v>#N/A</v>
      </c>
      <c r="W233" s="150" t="e">
        <v>#N/A</v>
      </c>
      <c r="X233" s="151"/>
      <c r="Y233" s="151"/>
    </row>
    <row r="234" spans="1:27">
      <c r="A234" s="29" t="s">
        <v>1212</v>
      </c>
      <c r="B234" s="31" t="s">
        <v>4</v>
      </c>
      <c r="C234" s="17" t="s">
        <v>329</v>
      </c>
      <c r="D234" s="24" t="s">
        <v>330</v>
      </c>
      <c r="E234" s="23"/>
      <c r="F234" s="19">
        <v>11021</v>
      </c>
      <c r="G234" s="21">
        <v>6767</v>
      </c>
      <c r="H234" s="21">
        <v>4852</v>
      </c>
      <c r="I234" s="8">
        <f>VLOOKUP(C234,'202310-202403出荷数total2403220951'!B:F,5,0)</f>
        <v>2771</v>
      </c>
      <c r="J234" s="203">
        <f>VLOOKUP(C234,'出荷数2307～2406total241008110618'!B:F,5,0)</f>
        <v>4651</v>
      </c>
      <c r="K234" s="214">
        <f>VLOOKUP(C234,'出荷数2407-2506total250730101950'!B:F,5,0)</f>
        <v>5139</v>
      </c>
      <c r="L234" s="203">
        <f>VLOOKUP(C:C,total251219111800!B:F,5,0)</f>
        <v>2498</v>
      </c>
      <c r="M234" s="211">
        <v>3000</v>
      </c>
      <c r="N234" s="211">
        <v>3000</v>
      </c>
      <c r="O234" s="44">
        <v>5632</v>
      </c>
      <c r="P234" s="44">
        <v>1090</v>
      </c>
      <c r="Q234" s="44">
        <v>0</v>
      </c>
      <c r="R234" s="44">
        <v>0</v>
      </c>
      <c r="S234" s="44">
        <v>1090</v>
      </c>
      <c r="T234" s="45">
        <v>0</v>
      </c>
      <c r="U234" s="45">
        <v>4542</v>
      </c>
      <c r="V234" s="45">
        <v>1542</v>
      </c>
      <c r="W234" s="41">
        <v>0.44629574531389465</v>
      </c>
      <c r="X234" s="46"/>
      <c r="Y234" s="46"/>
    </row>
    <row r="235" spans="1:27" s="152" customFormat="1" ht="15.75">
      <c r="A235" s="144" t="s">
        <v>1213</v>
      </c>
      <c r="B235" s="155" t="s">
        <v>4</v>
      </c>
      <c r="C235" s="153" t="s">
        <v>331</v>
      </c>
      <c r="D235" s="154" t="s">
        <v>1309</v>
      </c>
      <c r="E235" s="153" t="s">
        <v>186</v>
      </c>
      <c r="F235" s="146">
        <v>1700</v>
      </c>
      <c r="G235" s="148">
        <v>294</v>
      </c>
      <c r="H235" s="148">
        <v>198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VLOOKUP(C:C,total251219111800!B:F,5,0)</f>
        <v>#N/A</v>
      </c>
      <c r="M235" s="8"/>
      <c r="N235" s="21" t="e">
        <f t="shared" si="3"/>
        <v>#N/A</v>
      </c>
      <c r="O235" s="148">
        <v>0</v>
      </c>
      <c r="P235" s="148">
        <v>0</v>
      </c>
      <c r="Q235" s="148">
        <v>0</v>
      </c>
      <c r="R235" s="148">
        <v>0</v>
      </c>
      <c r="S235" s="148">
        <v>0</v>
      </c>
      <c r="T235" s="149">
        <v>0</v>
      </c>
      <c r="U235" s="149">
        <v>0</v>
      </c>
      <c r="V235" s="149" t="e">
        <v>#N/A</v>
      </c>
      <c r="W235" s="150" t="e">
        <v>#N/A</v>
      </c>
      <c r="X235" s="151"/>
      <c r="Y235" s="151"/>
    </row>
    <row r="236" spans="1:27" s="152" customFormat="1">
      <c r="A236" s="144" t="s">
        <v>1214</v>
      </c>
      <c r="B236" s="155" t="s">
        <v>4</v>
      </c>
      <c r="C236" s="153" t="s">
        <v>266</v>
      </c>
      <c r="D236" s="154" t="s">
        <v>1266</v>
      </c>
      <c r="E236" s="153"/>
      <c r="F236" s="146">
        <v>2398</v>
      </c>
      <c r="G236" s="148">
        <v>1863</v>
      </c>
      <c r="H236" s="148">
        <v>1640</v>
      </c>
      <c r="I236" s="148">
        <f>VLOOKUP(C236,'202310-202403出荷数total2403220951'!B:F,5,0)</f>
        <v>720</v>
      </c>
      <c r="J236" s="148">
        <f>VLOOKUP(C236,'出荷数2307～2406total241008110618'!B:F,5,0)</f>
        <v>4600</v>
      </c>
      <c r="K236" s="214" t="e">
        <f>VLOOKUP(C236,'出荷数2407-2506total250730101950'!B:F,5,0)</f>
        <v>#N/A</v>
      </c>
      <c r="L236" s="203" t="e">
        <f>VLOOKUP(C:C,total251219111800!B:F,5,0)</f>
        <v>#N/A</v>
      </c>
      <c r="M236" s="8"/>
      <c r="N236" s="21" t="e">
        <f t="shared" si="3"/>
        <v>#N/A</v>
      </c>
      <c r="O236" s="148">
        <v>6</v>
      </c>
      <c r="P236" s="148">
        <v>0</v>
      </c>
      <c r="Q236" s="148">
        <v>0</v>
      </c>
      <c r="R236" s="148">
        <v>0</v>
      </c>
      <c r="S236" s="148">
        <v>0</v>
      </c>
      <c r="T236" s="149">
        <v>0</v>
      </c>
      <c r="U236" s="149">
        <v>6</v>
      </c>
      <c r="V236" s="149" t="e">
        <v>#N/A</v>
      </c>
      <c r="W236" s="150" t="e">
        <v>#N/A</v>
      </c>
      <c r="X236" s="151"/>
      <c r="Y236" s="151"/>
      <c r="Z236" s="191"/>
      <c r="AA236" s="191"/>
    </row>
    <row r="237" spans="1:27" s="152" customFormat="1">
      <c r="A237" s="144" t="s">
        <v>1215</v>
      </c>
      <c r="B237" s="155" t="s">
        <v>4</v>
      </c>
      <c r="C237" s="153" t="s">
        <v>267</v>
      </c>
      <c r="D237" s="154" t="s">
        <v>1265</v>
      </c>
      <c r="E237" s="153"/>
      <c r="F237" s="146">
        <v>5642</v>
      </c>
      <c r="G237" s="148">
        <v>200</v>
      </c>
      <c r="H237" s="148">
        <v>1430</v>
      </c>
      <c r="I237" s="148">
        <f>VLOOKUP(C237,'202310-202403出荷数total2403220951'!B:F,5,0)</f>
        <v>285</v>
      </c>
      <c r="J237" s="148">
        <f>VLOOKUP(C237,'出荷数2307～2406total241008110618'!B:F,5,0)</f>
        <v>287</v>
      </c>
      <c r="K237" s="214">
        <f>VLOOKUP(C237,'出荷数2407-2506total250730101950'!B:F,5,0)</f>
        <v>291</v>
      </c>
      <c r="L237" s="203">
        <f>VLOOKUP(C:C,total251219111800!B:F,5,0)</f>
        <v>228</v>
      </c>
      <c r="M237" s="8"/>
      <c r="N237" s="21">
        <f t="shared" si="3"/>
        <v>228</v>
      </c>
      <c r="O237" s="148">
        <v>1076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1076</v>
      </c>
      <c r="V237" s="149">
        <v>848</v>
      </c>
      <c r="W237" s="150">
        <v>0.21189591078066913</v>
      </c>
      <c r="X237" s="151"/>
      <c r="Y237" s="151"/>
      <c r="Z237" s="191"/>
      <c r="AA237" s="191"/>
    </row>
    <row r="238" spans="1:27" s="200" customFormat="1">
      <c r="A238" s="192" t="s">
        <v>1216</v>
      </c>
      <c r="B238" s="212" t="s">
        <v>4</v>
      </c>
      <c r="C238" s="235" t="s">
        <v>332</v>
      </c>
      <c r="D238" s="236" t="s">
        <v>333</v>
      </c>
      <c r="E238" s="235"/>
      <c r="F238" s="194">
        <v>428</v>
      </c>
      <c r="G238" s="196">
        <v>1103</v>
      </c>
      <c r="H238" s="196">
        <v>787</v>
      </c>
      <c r="I238" s="196">
        <f>VLOOKUP(C238,'202310-202403出荷数total2403220951'!B:F,5,0)</f>
        <v>481</v>
      </c>
      <c r="J238" s="196">
        <f>VLOOKUP(C238,'出荷数2307～2406total241008110618'!B:F,5,0)</f>
        <v>533</v>
      </c>
      <c r="K238" s="196">
        <f>VLOOKUP(C238,'出荷数2407-2506total250730101950'!B:F,5,0)</f>
        <v>617</v>
      </c>
      <c r="L238" s="196">
        <f>VLOOKUP(C:C,total251219111800!B:F,5,0)</f>
        <v>66</v>
      </c>
      <c r="M238" s="196"/>
      <c r="N238" s="196">
        <f t="shared" si="3"/>
        <v>66</v>
      </c>
      <c r="O238" s="196">
        <v>245</v>
      </c>
      <c r="P238" s="196">
        <v>0</v>
      </c>
      <c r="Q238" s="196">
        <v>0</v>
      </c>
      <c r="R238" s="196">
        <v>0</v>
      </c>
      <c r="S238" s="196">
        <v>0</v>
      </c>
      <c r="T238" s="197">
        <v>0</v>
      </c>
      <c r="U238" s="197">
        <v>245</v>
      </c>
      <c r="V238" s="197">
        <v>179</v>
      </c>
      <c r="W238" s="198">
        <v>0.26938775510204083</v>
      </c>
      <c r="X238" s="199"/>
      <c r="Y238" s="199"/>
      <c r="Z238" s="201"/>
      <c r="AA238" s="201"/>
    </row>
    <row r="239" spans="1:27" s="200" customFormat="1">
      <c r="A239" s="192" t="s">
        <v>1217</v>
      </c>
      <c r="B239" s="212" t="s">
        <v>4</v>
      </c>
      <c r="C239" s="235" t="s">
        <v>268</v>
      </c>
      <c r="D239" s="236" t="s">
        <v>4102</v>
      </c>
      <c r="E239" s="235"/>
      <c r="F239" s="194">
        <v>1178</v>
      </c>
      <c r="G239" s="196">
        <v>1650</v>
      </c>
      <c r="H239" s="196">
        <v>1270</v>
      </c>
      <c r="I239" s="196">
        <f>VLOOKUP(C239,'202310-202403出荷数total2403220951'!B:F,5,0)</f>
        <v>496</v>
      </c>
      <c r="J239" s="196">
        <f>VLOOKUP(C239,'出荷数2307～2406total241008110618'!B:F,5,0)</f>
        <v>962</v>
      </c>
      <c r="K239" s="214">
        <f>VLOOKUP(C239,'出荷数2407-2506total250730101950'!B:F,5,0)</f>
        <v>596</v>
      </c>
      <c r="L239" s="203">
        <f>VLOOKUP(C:C,total251219111800!B:F,5,0)</f>
        <v>103</v>
      </c>
      <c r="M239" s="8"/>
      <c r="N239" s="21">
        <f t="shared" si="3"/>
        <v>103</v>
      </c>
      <c r="O239" s="196">
        <v>0</v>
      </c>
      <c r="P239" s="196">
        <v>0</v>
      </c>
      <c r="Q239" s="196">
        <v>0</v>
      </c>
      <c r="R239" s="196">
        <v>0</v>
      </c>
      <c r="S239" s="196">
        <v>0</v>
      </c>
      <c r="T239" s="197">
        <v>0</v>
      </c>
      <c r="U239" s="197">
        <v>0</v>
      </c>
      <c r="V239" s="197">
        <v>-103</v>
      </c>
      <c r="W239" s="198" t="e">
        <v>#DIV/0!</v>
      </c>
      <c r="X239" s="199"/>
      <c r="Y239" s="199"/>
      <c r="Z239" s="201"/>
      <c r="AA239" s="201"/>
    </row>
    <row r="240" spans="1:27">
      <c r="A240" s="29" t="s">
        <v>1218</v>
      </c>
      <c r="B240" s="31" t="s">
        <v>4</v>
      </c>
      <c r="C240" s="17" t="s">
        <v>270</v>
      </c>
      <c r="D240" s="24" t="s">
        <v>271</v>
      </c>
      <c r="E240" s="23"/>
      <c r="F240" s="19">
        <v>3399</v>
      </c>
      <c r="G240" s="21">
        <v>3090</v>
      </c>
      <c r="H240" s="21">
        <v>3886</v>
      </c>
      <c r="I240" s="8">
        <f>VLOOKUP(C240,'202310-202403出荷数total2403220951'!B:F,5,0)</f>
        <v>1077</v>
      </c>
      <c r="J240" s="203">
        <f>VLOOKUP(C240,'出荷数2307～2406total241008110618'!B:F,5,0)</f>
        <v>1997</v>
      </c>
      <c r="K240" s="214">
        <f>VLOOKUP(C240,'出荷数2407-2506total250730101950'!B:F,5,0)</f>
        <v>1751</v>
      </c>
      <c r="L240" s="203">
        <f>VLOOKUP(C:C,total251219111800!B:F,5,0)</f>
        <v>495</v>
      </c>
      <c r="M240" s="8"/>
      <c r="N240" s="21">
        <f t="shared" si="3"/>
        <v>495</v>
      </c>
      <c r="O240" s="44">
        <v>1623</v>
      </c>
      <c r="P240" s="44">
        <v>0</v>
      </c>
      <c r="Q240" s="44">
        <v>0</v>
      </c>
      <c r="R240" s="44">
        <v>0</v>
      </c>
      <c r="S240" s="44">
        <v>0</v>
      </c>
      <c r="T240" s="45">
        <v>0</v>
      </c>
      <c r="U240" s="45">
        <v>1623</v>
      </c>
      <c r="V240" s="45">
        <v>1128</v>
      </c>
      <c r="W240" s="41">
        <v>0.30499075785582253</v>
      </c>
      <c r="X240" s="46"/>
      <c r="Y240" s="46"/>
    </row>
    <row r="241" spans="1:27" s="152" customFormat="1" ht="15.75">
      <c r="A241" s="144" t="s">
        <v>1219</v>
      </c>
      <c r="B241" s="155" t="s">
        <v>4</v>
      </c>
      <c r="C241" s="153" t="s">
        <v>713</v>
      </c>
      <c r="D241" s="154" t="s">
        <v>1310</v>
      </c>
      <c r="E241" s="153"/>
      <c r="F241" s="146" t="e">
        <f>VLOOKUP(C241,#REF!,17,0 )</f>
        <v>#REF!</v>
      </c>
      <c r="G241" s="148">
        <v>18471</v>
      </c>
      <c r="H241" s="148">
        <v>11873</v>
      </c>
      <c r="I241" s="148">
        <f>VLOOKUP(C241,'202310-202403出荷数total2403220951'!B:F,5,0)</f>
        <v>21</v>
      </c>
      <c r="J241" s="148">
        <f>VLOOKUP(C241,'出荷数2307～2406total241008110618'!B:F,5,0)</f>
        <v>179</v>
      </c>
      <c r="K241" s="214">
        <f>VLOOKUP(C241,'出荷数2407-2506total250730101950'!B:F,5,0)</f>
        <v>20</v>
      </c>
      <c r="L241" s="203" t="e">
        <f>VLOOKUP(C:C,total251219111800!B:F,5,0)</f>
        <v>#N/A</v>
      </c>
      <c r="M241" s="8"/>
      <c r="N241" s="21" t="e">
        <f t="shared" si="3"/>
        <v>#N/A</v>
      </c>
      <c r="O241" s="148">
        <v>0</v>
      </c>
      <c r="P241" s="148">
        <v>0</v>
      </c>
      <c r="Q241" s="148">
        <v>0</v>
      </c>
      <c r="R241" s="148">
        <v>0</v>
      </c>
      <c r="S241" s="148">
        <v>0</v>
      </c>
      <c r="T241" s="149">
        <v>0</v>
      </c>
      <c r="U241" s="149">
        <v>0</v>
      </c>
      <c r="V241" s="149" t="e">
        <v>#N/A</v>
      </c>
      <c r="W241" s="150" t="e">
        <v>#N/A</v>
      </c>
      <c r="X241" s="151"/>
      <c r="Y241" s="151"/>
    </row>
    <row r="242" spans="1:27">
      <c r="A242" s="29" t="s">
        <v>1220</v>
      </c>
      <c r="B242" s="31" t="s">
        <v>4</v>
      </c>
      <c r="C242" s="17" t="s">
        <v>273</v>
      </c>
      <c r="D242" s="24" t="s">
        <v>274</v>
      </c>
      <c r="E242" s="23"/>
      <c r="F242" s="19">
        <v>1919</v>
      </c>
      <c r="G242" s="21">
        <v>2904</v>
      </c>
      <c r="H242" s="21">
        <v>2412</v>
      </c>
      <c r="I242" s="8">
        <f>VLOOKUP(C242,'202310-202403出荷数total2403220951'!B:F,5,0)</f>
        <v>850</v>
      </c>
      <c r="J242" s="203">
        <f>VLOOKUP(C242,'出荷数2307～2406total241008110618'!B:F,5,0)</f>
        <v>2028</v>
      </c>
      <c r="K242" s="214">
        <f>VLOOKUP(C242,'出荷数2407-2506total250730101950'!B:F,5,0)</f>
        <v>1107</v>
      </c>
      <c r="L242" s="203">
        <f>VLOOKUP(C:C,total251219111800!B:F,5,0)</f>
        <v>311</v>
      </c>
      <c r="M242" s="8"/>
      <c r="N242" s="21">
        <f t="shared" si="3"/>
        <v>311</v>
      </c>
      <c r="O242" s="44">
        <v>3163</v>
      </c>
      <c r="P242" s="44">
        <v>0</v>
      </c>
      <c r="Q242" s="44">
        <v>0</v>
      </c>
      <c r="R242" s="44">
        <v>0</v>
      </c>
      <c r="S242" s="44">
        <v>0</v>
      </c>
      <c r="T242" s="45">
        <v>0</v>
      </c>
      <c r="U242" s="45">
        <v>3163</v>
      </c>
      <c r="V242" s="45">
        <v>2852</v>
      </c>
      <c r="W242" s="41">
        <v>9.8324375592791655E-2</v>
      </c>
      <c r="X242" s="46"/>
      <c r="Y242" s="46"/>
    </row>
    <row r="243" spans="1:27">
      <c r="A243" s="29" t="s">
        <v>1221</v>
      </c>
      <c r="B243" s="31" t="s">
        <v>4</v>
      </c>
      <c r="C243" s="17" t="s">
        <v>709</v>
      </c>
      <c r="D243" s="24" t="s">
        <v>717</v>
      </c>
      <c r="E243" s="23"/>
      <c r="F243" s="19">
        <v>0</v>
      </c>
      <c r="G243" s="21">
        <v>0</v>
      </c>
      <c r="H243" s="21">
        <v>8393</v>
      </c>
      <c r="I243" s="8">
        <f>VLOOKUP(C243,'202310-202403出荷数total2403220951'!B:F,5,0)</f>
        <v>7931</v>
      </c>
      <c r="J243" s="203">
        <f>VLOOKUP(C243,'出荷数2307～2406total241008110618'!B:F,5,0)</f>
        <v>17588</v>
      </c>
      <c r="K243" s="214">
        <f>VLOOKUP(C243,'出荷数2407-2506total250730101950'!B:F,5,0)</f>
        <v>16987</v>
      </c>
      <c r="L243" s="203">
        <f>VLOOKUP(C:C,total251219111800!B:F,5,0)</f>
        <v>9414</v>
      </c>
      <c r="M243" s="211">
        <v>12000</v>
      </c>
      <c r="N243" s="211">
        <v>12000</v>
      </c>
      <c r="O243" s="44">
        <v>11061</v>
      </c>
      <c r="P243" s="44">
        <v>100</v>
      </c>
      <c r="Q243" s="44">
        <v>5000</v>
      </c>
      <c r="R243" s="44">
        <v>0</v>
      </c>
      <c r="S243" s="44">
        <v>100</v>
      </c>
      <c r="T243" s="45">
        <v>0</v>
      </c>
      <c r="U243" s="45">
        <v>15961</v>
      </c>
      <c r="V243" s="45">
        <v>3961</v>
      </c>
      <c r="W243" s="41">
        <v>1.075172475584625</v>
      </c>
      <c r="X243" s="46"/>
      <c r="Y243" s="46"/>
    </row>
    <row r="244" spans="1:27">
      <c r="A244" s="29"/>
      <c r="B244" s="31" t="s">
        <v>4</v>
      </c>
      <c r="C244" s="17" t="s">
        <v>4100</v>
      </c>
      <c r="D244" s="24" t="s">
        <v>4427</v>
      </c>
      <c r="E244" s="23"/>
      <c r="F244" s="19"/>
      <c r="G244" s="21"/>
      <c r="H244" s="21"/>
      <c r="I244" s="8" t="e">
        <f>VLOOKUP(C244,'202310-202403出荷数total2403220951'!B:F,5,0)</f>
        <v>#N/A</v>
      </c>
      <c r="J244" s="203" t="e">
        <f>VLOOKUP(C244,'出荷数2307～2406total241008110618'!B:F,5,0)</f>
        <v>#N/A</v>
      </c>
      <c r="K244" s="214" t="e">
        <f>VLOOKUP(C244,'出荷数2407-2506total250730101950'!B:F,5,0)</f>
        <v>#N/A</v>
      </c>
      <c r="L244" s="203" t="e">
        <f>VLOOKUP(C:C,total251219111800!B:F,5,0)</f>
        <v>#N/A</v>
      </c>
      <c r="M244" s="8"/>
      <c r="N244" s="211">
        <v>1500</v>
      </c>
      <c r="O244" s="44">
        <v>2908</v>
      </c>
      <c r="P244" s="44">
        <v>0</v>
      </c>
      <c r="Q244" s="44">
        <v>0</v>
      </c>
      <c r="R244" s="44">
        <v>0</v>
      </c>
      <c r="S244" s="44">
        <v>0</v>
      </c>
      <c r="T244" s="45">
        <v>0</v>
      </c>
      <c r="U244" s="45">
        <v>2908</v>
      </c>
      <c r="V244" s="45">
        <v>1408</v>
      </c>
      <c r="W244" s="41">
        <v>0.51581843191196697</v>
      </c>
      <c r="X244" s="46"/>
      <c r="Y244" s="46"/>
    </row>
    <row r="245" spans="1:27" s="231" customFormat="1">
      <c r="A245" s="223" t="s">
        <v>1222</v>
      </c>
      <c r="B245" s="254" t="s">
        <v>4</v>
      </c>
      <c r="C245" s="255" t="s">
        <v>275</v>
      </c>
      <c r="D245" s="256" t="s">
        <v>276</v>
      </c>
      <c r="E245" s="255"/>
      <c r="F245" s="225">
        <v>2255</v>
      </c>
      <c r="G245" s="227">
        <v>2545</v>
      </c>
      <c r="H245" s="227">
        <v>2670</v>
      </c>
      <c r="I245" s="227">
        <f>VLOOKUP(C245,'202310-202403出荷数total2403220951'!B:F,5,0)</f>
        <v>879</v>
      </c>
      <c r="J245" s="227">
        <f>VLOOKUP(C245,'出荷数2307～2406total241008110618'!B:F,5,0)</f>
        <v>2296</v>
      </c>
      <c r="K245" s="214">
        <f>VLOOKUP(C245,'出荷数2407-2506total250730101950'!B:F,5,0)</f>
        <v>457</v>
      </c>
      <c r="L245" s="203" t="e">
        <f>VLOOKUP(C:C,total251219111800!B:F,5,0)</f>
        <v>#N/A</v>
      </c>
      <c r="M245" s="8"/>
      <c r="N245" s="21" t="e">
        <f t="shared" si="3"/>
        <v>#N/A</v>
      </c>
      <c r="O245" s="227">
        <v>0</v>
      </c>
      <c r="P245" s="227">
        <v>0</v>
      </c>
      <c r="Q245" s="227">
        <v>0</v>
      </c>
      <c r="R245" s="227">
        <v>0</v>
      </c>
      <c r="S245" s="227">
        <v>0</v>
      </c>
      <c r="T245" s="228">
        <v>0</v>
      </c>
      <c r="U245" s="228">
        <v>0</v>
      </c>
      <c r="V245" s="228" t="e">
        <v>#N/A</v>
      </c>
      <c r="W245" s="229" t="e">
        <v>#N/A</v>
      </c>
      <c r="X245" s="230"/>
      <c r="Y245" s="230"/>
      <c r="Z245" s="232"/>
      <c r="AA245" s="232"/>
    </row>
    <row r="246" spans="1:27">
      <c r="A246" s="29"/>
      <c r="B246" s="31" t="s">
        <v>4</v>
      </c>
      <c r="C246" s="17" t="s">
        <v>3793</v>
      </c>
      <c r="D246" s="24" t="s">
        <v>276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>
        <f>VLOOKUP(C246,'出荷数2407-2506total250730101950'!B:F,5,0)</f>
        <v>1929</v>
      </c>
      <c r="L246" s="203">
        <f>VLOOKUP(C:C,total251219111800!B:F,5,0)</f>
        <v>829</v>
      </c>
      <c r="M246" s="211">
        <v>2000</v>
      </c>
      <c r="N246" s="211">
        <v>2000</v>
      </c>
      <c r="O246" s="44">
        <v>5689</v>
      </c>
      <c r="P246" s="44">
        <v>0</v>
      </c>
      <c r="Q246" s="44">
        <v>0</v>
      </c>
      <c r="R246" s="44">
        <v>0</v>
      </c>
      <c r="S246" s="44">
        <v>0</v>
      </c>
      <c r="T246" s="45">
        <v>0</v>
      </c>
      <c r="U246" s="45">
        <v>5689</v>
      </c>
      <c r="V246" s="45">
        <v>3689</v>
      </c>
      <c r="W246" s="41">
        <v>0.3515556336790297</v>
      </c>
      <c r="X246" s="46"/>
      <c r="Y246" s="46"/>
    </row>
    <row r="247" spans="1:27">
      <c r="A247" s="29" t="s">
        <v>1223</v>
      </c>
      <c r="B247" s="31" t="s">
        <v>4</v>
      </c>
      <c r="C247" s="6" t="s">
        <v>277</v>
      </c>
      <c r="D247" s="20" t="s">
        <v>278</v>
      </c>
      <c r="E247" s="19"/>
      <c r="F247" s="19">
        <v>1568</v>
      </c>
      <c r="G247" s="21">
        <v>1942</v>
      </c>
      <c r="H247" s="21">
        <v>1574</v>
      </c>
      <c r="I247" s="8">
        <f>VLOOKUP(C247,'202310-202403出荷数total2403220951'!B:F,5,0)</f>
        <v>294</v>
      </c>
      <c r="J247" s="203">
        <f>VLOOKUP(C247,'出荷数2307～2406total241008110618'!B:F,5,0)</f>
        <v>1143</v>
      </c>
      <c r="K247" s="214">
        <f>VLOOKUP(C247,'出荷数2407-2506total250730101950'!B:F,5,0)</f>
        <v>179</v>
      </c>
      <c r="L247" s="203">
        <f>VLOOKUP(C:C,total251219111800!B:F,5,0)</f>
        <v>62</v>
      </c>
      <c r="M247" s="8"/>
      <c r="N247" s="21">
        <f t="shared" si="3"/>
        <v>62</v>
      </c>
      <c r="O247" s="44">
        <v>1067</v>
      </c>
      <c r="P247" s="44">
        <v>0</v>
      </c>
      <c r="Q247" s="44">
        <v>0</v>
      </c>
      <c r="R247" s="44">
        <v>0</v>
      </c>
      <c r="S247" s="44">
        <v>0</v>
      </c>
      <c r="T247" s="45">
        <v>0</v>
      </c>
      <c r="U247" s="45">
        <v>1067</v>
      </c>
      <c r="V247" s="45">
        <v>1005</v>
      </c>
      <c r="W247" s="41">
        <v>5.8106841611996252E-2</v>
      </c>
      <c r="X247" s="46"/>
      <c r="Y247" s="46"/>
    </row>
    <row r="248" spans="1:27">
      <c r="A248" s="29" t="s">
        <v>1225</v>
      </c>
      <c r="B248" s="31" t="s">
        <v>4</v>
      </c>
      <c r="C248" s="17" t="s">
        <v>334</v>
      </c>
      <c r="D248" s="24" t="s">
        <v>335</v>
      </c>
      <c r="E248" s="23"/>
      <c r="F248" s="19">
        <v>3321</v>
      </c>
      <c r="G248" s="21">
        <v>3161</v>
      </c>
      <c r="H248" s="21">
        <v>2352</v>
      </c>
      <c r="I248" s="8">
        <f>VLOOKUP(C248,'202310-202403出荷数total2403220951'!B:F,5,0)</f>
        <v>1294</v>
      </c>
      <c r="J248" s="203">
        <f>VLOOKUP(C248,'出荷数2307～2406total241008110618'!B:F,5,0)</f>
        <v>2368</v>
      </c>
      <c r="K248" s="214">
        <f>VLOOKUP(C248,'出荷数2407-2506total250730101950'!B:F,5,0)</f>
        <v>559</v>
      </c>
      <c r="L248" s="203">
        <f>VLOOKUP(C:C,total251219111800!B:F,5,0)</f>
        <v>424</v>
      </c>
      <c r="M248" s="8"/>
      <c r="N248" s="21">
        <f t="shared" si="3"/>
        <v>424</v>
      </c>
      <c r="O248" s="44">
        <v>3348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3348</v>
      </c>
      <c r="V248" s="45">
        <v>2924</v>
      </c>
      <c r="W248" s="41">
        <v>0.12664277180406214</v>
      </c>
      <c r="X248" s="46"/>
      <c r="Y248" s="46"/>
    </row>
    <row r="249" spans="1:27">
      <c r="A249" s="29" t="s">
        <v>1267</v>
      </c>
      <c r="B249" s="31" t="s">
        <v>4</v>
      </c>
      <c r="C249" s="17" t="s">
        <v>281</v>
      </c>
      <c r="D249" s="24" t="s">
        <v>282</v>
      </c>
      <c r="E249" s="23"/>
      <c r="F249" s="19">
        <v>1190</v>
      </c>
      <c r="G249" s="21">
        <v>257</v>
      </c>
      <c r="H249" s="21">
        <v>20</v>
      </c>
      <c r="I249" s="8">
        <f>VLOOKUP(C249,'202310-202403出荷数total2403220951'!B:F,5,0)</f>
        <v>6</v>
      </c>
      <c r="J249" s="203">
        <f>VLOOKUP(C249,'出荷数2307～2406total241008110618'!B:F,5,0)</f>
        <v>913</v>
      </c>
      <c r="K249" s="214">
        <f>VLOOKUP(C249,'出荷数2407-2506total250730101950'!B:F,5,0)</f>
        <v>38</v>
      </c>
      <c r="L249" s="203">
        <f>VLOOKUP(C:C,total251219111800!B:F,5,0)</f>
        <v>17</v>
      </c>
      <c r="M249" s="8"/>
      <c r="N249" s="21">
        <f t="shared" si="3"/>
        <v>17</v>
      </c>
      <c r="O249" s="44">
        <v>3033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3033</v>
      </c>
      <c r="V249" s="45">
        <v>3016</v>
      </c>
      <c r="W249" s="41">
        <v>5.6050115397296403E-3</v>
      </c>
      <c r="X249" s="46"/>
      <c r="Y249" s="46"/>
    </row>
    <row r="250" spans="1:27">
      <c r="A250" s="29" t="s">
        <v>1268</v>
      </c>
      <c r="B250" s="31" t="s">
        <v>4</v>
      </c>
      <c r="C250" s="17" t="s">
        <v>283</v>
      </c>
      <c r="D250" s="24" t="s">
        <v>284</v>
      </c>
      <c r="E250" s="23" t="s">
        <v>285</v>
      </c>
      <c r="F250" s="19"/>
      <c r="G250" s="21">
        <v>15</v>
      </c>
      <c r="H250" s="21">
        <v>63</v>
      </c>
      <c r="I250" s="8">
        <f>VLOOKUP(C250,'202310-202403出荷数total2403220951'!B:F,5,0)</f>
        <v>9</v>
      </c>
      <c r="J250" s="203">
        <f>VLOOKUP(C250,'出荷数2307～2406total241008110618'!B:F,5,0)</f>
        <v>60</v>
      </c>
      <c r="K250" s="214">
        <f>VLOOKUP(C250,'出荷数2407-2506total250730101950'!B:F,5,0)</f>
        <v>532</v>
      </c>
      <c r="L250" s="203">
        <f>VLOOKUP(C:C,total251219111800!B:F,5,0)</f>
        <v>3</v>
      </c>
      <c r="M250" s="8"/>
      <c r="N250" s="21">
        <f t="shared" si="3"/>
        <v>3</v>
      </c>
      <c r="O250" s="44">
        <v>2188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2188</v>
      </c>
      <c r="V250" s="45">
        <v>2185</v>
      </c>
      <c r="W250" s="41">
        <v>1.3711151736745886E-3</v>
      </c>
      <c r="X250" s="46"/>
      <c r="Y250" s="46"/>
    </row>
    <row r="251" spans="1:27">
      <c r="A251" s="29" t="s">
        <v>1269</v>
      </c>
      <c r="B251" s="31" t="s">
        <v>4</v>
      </c>
      <c r="C251" s="17" t="s">
        <v>286</v>
      </c>
      <c r="D251" s="24" t="s">
        <v>284</v>
      </c>
      <c r="E251" s="23" t="s">
        <v>287</v>
      </c>
      <c r="F251" s="19"/>
      <c r="G251" s="21">
        <v>13</v>
      </c>
      <c r="H251" s="21">
        <v>1763</v>
      </c>
      <c r="I251" s="8">
        <f>VLOOKUP(C251,'202310-202403出荷数total2403220951'!B:F,5,0)</f>
        <v>1037</v>
      </c>
      <c r="J251" s="203">
        <f>VLOOKUP(C251,'出荷数2307～2406total241008110618'!B:F,5,0)</f>
        <v>1632</v>
      </c>
      <c r="K251" s="214">
        <f>VLOOKUP(C251,'出荷数2407-2506total250730101950'!B:F,5,0)</f>
        <v>3459</v>
      </c>
      <c r="L251" s="203">
        <f>VLOOKUP(C:C,total251219111800!B:F,5,0)</f>
        <v>850</v>
      </c>
      <c r="M251" s="211">
        <v>1000</v>
      </c>
      <c r="N251" s="211">
        <v>1000</v>
      </c>
      <c r="O251" s="44">
        <v>5221</v>
      </c>
      <c r="P251" s="44">
        <v>6510</v>
      </c>
      <c r="Q251" s="44">
        <v>0</v>
      </c>
      <c r="R251" s="44">
        <v>0</v>
      </c>
      <c r="S251" s="44">
        <v>3250</v>
      </c>
      <c r="T251" s="45">
        <v>3260</v>
      </c>
      <c r="U251" s="45">
        <v>1971</v>
      </c>
      <c r="V251" s="45">
        <v>971</v>
      </c>
      <c r="W251" s="41">
        <v>8.5244224703776322E-2</v>
      </c>
      <c r="X251" s="46"/>
      <c r="Y251" s="46"/>
    </row>
    <row r="252" spans="1:27">
      <c r="A252" s="29" t="s">
        <v>1270</v>
      </c>
      <c r="B252" s="31" t="s">
        <v>4</v>
      </c>
      <c r="C252" s="6" t="s">
        <v>336</v>
      </c>
      <c r="D252" s="20" t="s">
        <v>337</v>
      </c>
      <c r="E252" s="19"/>
      <c r="F252" s="19">
        <v>14890</v>
      </c>
      <c r="G252" s="21">
        <v>8789</v>
      </c>
      <c r="H252" s="21">
        <v>7412</v>
      </c>
      <c r="I252" s="8">
        <f>VLOOKUP(C252,'202310-202403出荷数total2403220951'!B:F,5,0)</f>
        <v>2096</v>
      </c>
      <c r="J252" s="203">
        <f>VLOOKUP(C252,'出荷数2307～2406total241008110618'!B:F,5,0)</f>
        <v>4099</v>
      </c>
      <c r="K252" s="214">
        <f>VLOOKUP(C252,'出荷数2407-2506total250730101950'!B:F,5,0)</f>
        <v>5341</v>
      </c>
      <c r="L252" s="203">
        <f>VLOOKUP(C:C,total251219111800!B:F,5,0)</f>
        <v>2042</v>
      </c>
      <c r="M252" s="8"/>
      <c r="N252" s="21">
        <f t="shared" si="3"/>
        <v>2042</v>
      </c>
      <c r="O252" s="44">
        <v>3924</v>
      </c>
      <c r="P252" s="44">
        <v>0</v>
      </c>
      <c r="Q252" s="44">
        <v>0</v>
      </c>
      <c r="R252" s="44">
        <v>0</v>
      </c>
      <c r="S252" s="44">
        <v>0</v>
      </c>
      <c r="T252" s="45">
        <v>0</v>
      </c>
      <c r="U252" s="45">
        <v>3924</v>
      </c>
      <c r="V252" s="45">
        <v>1882</v>
      </c>
      <c r="W252" s="41">
        <v>0.5203873598369011</v>
      </c>
      <c r="X252" s="46"/>
      <c r="Y252" s="46" t="s">
        <v>4432</v>
      </c>
    </row>
    <row r="253" spans="1:27">
      <c r="A253" s="29" t="s">
        <v>1281</v>
      </c>
      <c r="B253" s="31" t="s">
        <v>4</v>
      </c>
      <c r="C253" s="6" t="s">
        <v>288</v>
      </c>
      <c r="D253" s="20" t="s">
        <v>289</v>
      </c>
      <c r="E253" s="19"/>
      <c r="F253" s="19">
        <v>804</v>
      </c>
      <c r="G253" s="21">
        <v>1002</v>
      </c>
      <c r="H253" s="21">
        <v>420</v>
      </c>
      <c r="I253" s="8">
        <f>VLOOKUP(C253,'202310-202403出荷数total2403220951'!B:F,5,0)</f>
        <v>202</v>
      </c>
      <c r="J253" s="203">
        <f>VLOOKUP(C253,'出荷数2307～2406total241008110618'!B:F,5,0)</f>
        <v>535</v>
      </c>
      <c r="K253" s="214">
        <f>VLOOKUP(C253,'出荷数2407-2506total250730101950'!B:F,5,0)</f>
        <v>533</v>
      </c>
      <c r="L253" s="203">
        <f>VLOOKUP(C:C,total251219111800!B:F,5,0)</f>
        <v>225</v>
      </c>
      <c r="M253" s="8"/>
      <c r="N253" s="21">
        <f t="shared" si="3"/>
        <v>225</v>
      </c>
      <c r="O253" s="44">
        <v>4554</v>
      </c>
      <c r="P253" s="44">
        <v>1000</v>
      </c>
      <c r="Q253" s="44">
        <v>0</v>
      </c>
      <c r="R253" s="44">
        <v>0</v>
      </c>
      <c r="S253" s="44">
        <v>100</v>
      </c>
      <c r="T253" s="45">
        <v>900</v>
      </c>
      <c r="U253" s="45">
        <v>4454</v>
      </c>
      <c r="V253" s="45">
        <v>4229</v>
      </c>
      <c r="W253" s="41">
        <v>4.0511343176089308E-2</v>
      </c>
      <c r="X253" s="46"/>
      <c r="Y253" s="46"/>
    </row>
    <row r="254" spans="1:27">
      <c r="A254" s="29" t="s">
        <v>1282</v>
      </c>
      <c r="B254" s="31" t="s">
        <v>4</v>
      </c>
      <c r="C254" s="6" t="s">
        <v>290</v>
      </c>
      <c r="D254" s="20" t="s">
        <v>353</v>
      </c>
      <c r="E254" s="19"/>
      <c r="F254" s="19">
        <v>9500</v>
      </c>
      <c r="G254" s="21">
        <v>10728</v>
      </c>
      <c r="H254" s="21">
        <v>10697</v>
      </c>
      <c r="I254" s="8">
        <f>VLOOKUP(C254,'202310-202403出荷数total2403220951'!B:F,5,0)</f>
        <v>1681</v>
      </c>
      <c r="J254" s="203">
        <f>VLOOKUP(C254,'出荷数2307～2406total241008110618'!B:F,5,0)</f>
        <v>2982</v>
      </c>
      <c r="K254" s="214">
        <f>VLOOKUP(C254,'出荷数2407-2506total250730101950'!B:F,5,0)</f>
        <v>2981</v>
      </c>
      <c r="L254" s="203">
        <f>VLOOKUP(C:C,total251219111800!B:F,5,0)</f>
        <v>781</v>
      </c>
      <c r="M254" s="8"/>
      <c r="N254" s="21">
        <f t="shared" si="3"/>
        <v>781</v>
      </c>
      <c r="O254" s="44">
        <v>5824</v>
      </c>
      <c r="P254" s="44">
        <v>200</v>
      </c>
      <c r="Q254" s="44">
        <v>0</v>
      </c>
      <c r="R254" s="44">
        <v>0</v>
      </c>
      <c r="S254" s="44">
        <v>500</v>
      </c>
      <c r="T254" s="45">
        <v>-300</v>
      </c>
      <c r="U254" s="45">
        <v>5324</v>
      </c>
      <c r="V254" s="45">
        <v>4543</v>
      </c>
      <c r="W254" s="41">
        <v>0.1296480743691899</v>
      </c>
      <c r="X254" s="46"/>
      <c r="Y254" s="46"/>
    </row>
    <row r="255" spans="1:27">
      <c r="A255" s="29" t="s">
        <v>1283</v>
      </c>
      <c r="B255" s="31" t="s">
        <v>4</v>
      </c>
      <c r="C255" s="17" t="s">
        <v>291</v>
      </c>
      <c r="D255" s="24" t="s">
        <v>292</v>
      </c>
      <c r="E255" s="23"/>
      <c r="F255" s="19">
        <v>12966</v>
      </c>
      <c r="G255" s="21">
        <v>14030</v>
      </c>
      <c r="H255" s="21">
        <v>8212</v>
      </c>
      <c r="I255" s="8">
        <f>VLOOKUP(C255,'202310-202403出荷数total2403220951'!B:F,5,0)</f>
        <v>3253</v>
      </c>
      <c r="J255" s="203">
        <f>VLOOKUP(C255,'出荷数2307～2406total241008110618'!B:F,5,0)</f>
        <v>8174</v>
      </c>
      <c r="K255" s="214">
        <f>VLOOKUP(C255,'出荷数2407-2506total250730101950'!B:F,5,0)</f>
        <v>2540</v>
      </c>
      <c r="L255" s="203">
        <f>VLOOKUP(C:C,total251219111800!B:F,5,0)</f>
        <v>860</v>
      </c>
      <c r="M255" s="8"/>
      <c r="N255" s="21">
        <f t="shared" si="3"/>
        <v>860</v>
      </c>
      <c r="O255" s="44">
        <v>6219</v>
      </c>
      <c r="P255" s="44">
        <v>3680</v>
      </c>
      <c r="Q255" s="44">
        <v>0</v>
      </c>
      <c r="R255" s="44">
        <v>0</v>
      </c>
      <c r="S255" s="44">
        <v>3480</v>
      </c>
      <c r="T255" s="45">
        <v>200</v>
      </c>
      <c r="U255" s="45">
        <v>2739</v>
      </c>
      <c r="V255" s="45">
        <v>1879</v>
      </c>
      <c r="W255" s="41">
        <v>8.6877462369936362E-2</v>
      </c>
      <c r="X255" s="46"/>
      <c r="Y255" s="46"/>
    </row>
    <row r="256" spans="1:27">
      <c r="A256" s="29" t="s">
        <v>2921</v>
      </c>
      <c r="B256" s="31" t="s">
        <v>4</v>
      </c>
      <c r="C256" s="6" t="s">
        <v>293</v>
      </c>
      <c r="D256" s="20" t="s">
        <v>294</v>
      </c>
      <c r="E256" s="19"/>
      <c r="F256" s="19"/>
      <c r="G256" s="21">
        <v>5</v>
      </c>
      <c r="H256" s="21">
        <v>1</v>
      </c>
      <c r="I256" s="8">
        <f>VLOOKUP(C256,'202310-202403出荷数total2403220951'!B:F,5,0)</f>
        <v>2</v>
      </c>
      <c r="J256" s="203">
        <f>VLOOKUP(C256,'出荷数2307～2406total241008110618'!B:F,5,0)</f>
        <v>2</v>
      </c>
      <c r="K256" s="214">
        <f>VLOOKUP(C256,'出荷数2407-2506total250730101950'!B:F,5,0)</f>
        <v>100</v>
      </c>
      <c r="L256" s="203" t="e">
        <f>VLOOKUP(C:C,total251219111800!B:F,5,0)</f>
        <v>#N/A</v>
      </c>
      <c r="M256" s="8"/>
      <c r="N256" s="21" t="e">
        <f t="shared" si="3"/>
        <v>#N/A</v>
      </c>
      <c r="O256" s="44">
        <v>10</v>
      </c>
      <c r="P256" s="44">
        <v>0</v>
      </c>
      <c r="Q256" s="44">
        <v>0</v>
      </c>
      <c r="R256" s="44">
        <v>0</v>
      </c>
      <c r="S256" s="44">
        <v>0</v>
      </c>
      <c r="T256" s="45">
        <v>0</v>
      </c>
      <c r="U256" s="45">
        <v>10</v>
      </c>
      <c r="V256" s="45" t="e">
        <v>#N/A</v>
      </c>
      <c r="W256" s="41" t="e">
        <v>#N/A</v>
      </c>
      <c r="X256" s="46"/>
      <c r="Y256" s="46"/>
    </row>
    <row r="257" spans="1:27">
      <c r="A257" s="144" t="s">
        <v>2922</v>
      </c>
      <c r="B257" s="155" t="s">
        <v>4</v>
      </c>
      <c r="C257" s="153" t="s">
        <v>338</v>
      </c>
      <c r="D257" s="154" t="s">
        <v>339</v>
      </c>
      <c r="E257" s="153"/>
      <c r="F257" s="146">
        <v>2286</v>
      </c>
      <c r="G257" s="148">
        <v>1421</v>
      </c>
      <c r="H257" s="21">
        <v>1951</v>
      </c>
      <c r="I257" s="8" t="e">
        <f>VLOOKUP(C257,'202310-202403出荷数total2403220951'!B:F,5,0)</f>
        <v>#N/A</v>
      </c>
      <c r="J257" s="203">
        <f>VLOOKUP(C257,'出荷数2307～2406total241008110618'!B:F,5,0)</f>
        <v>842</v>
      </c>
      <c r="K257" s="214">
        <f>VLOOKUP(C257,'出荷数2407-2506total250730101950'!B:F,5,0)</f>
        <v>2974</v>
      </c>
      <c r="L257" s="203" t="e">
        <f>VLOOKUP(C:C,total251219111800!B:F,5,0)</f>
        <v>#N/A</v>
      </c>
      <c r="M257" s="8"/>
      <c r="N257" s="21" t="e">
        <f t="shared" si="3"/>
        <v>#N/A</v>
      </c>
      <c r="O257" s="44">
        <v>40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40</v>
      </c>
      <c r="V257" s="45" t="e">
        <v>#N/A</v>
      </c>
      <c r="W257" s="41" t="e">
        <v>#N/A</v>
      </c>
      <c r="X257" s="46"/>
      <c r="Y257" s="46"/>
    </row>
    <row r="258" spans="1:27" s="200" customFormat="1">
      <c r="A258" s="192" t="s">
        <v>2923</v>
      </c>
      <c r="B258" s="212" t="s">
        <v>4</v>
      </c>
      <c r="C258" s="235" t="s">
        <v>340</v>
      </c>
      <c r="D258" s="236" t="s">
        <v>341</v>
      </c>
      <c r="E258" s="235" t="s">
        <v>342</v>
      </c>
      <c r="F258" s="194">
        <v>7185</v>
      </c>
      <c r="G258" s="196">
        <v>6168</v>
      </c>
      <c r="H258" s="196">
        <v>3961</v>
      </c>
      <c r="I258" s="196">
        <f>VLOOKUP(C258,'202310-202403出荷数total2403220951'!B:F,5,0)</f>
        <v>816</v>
      </c>
      <c r="J258" s="196">
        <f>VLOOKUP(C258,'出荷数2307～2406total241008110618'!B:F,5,0)</f>
        <v>2248</v>
      </c>
      <c r="K258" s="196">
        <f>VLOOKUP(C258,'出荷数2407-2506total250730101950'!B:F,5,0)</f>
        <v>1584</v>
      </c>
      <c r="L258" s="196">
        <f>VLOOKUP(C:C,total251219111800!B:F,5,0)</f>
        <v>346</v>
      </c>
      <c r="M258" s="196"/>
      <c r="N258" s="196">
        <f t="shared" si="3"/>
        <v>346</v>
      </c>
      <c r="O258" s="196">
        <v>1013</v>
      </c>
      <c r="P258" s="196">
        <v>0</v>
      </c>
      <c r="Q258" s="196">
        <v>0</v>
      </c>
      <c r="R258" s="196">
        <v>0</v>
      </c>
      <c r="S258" s="196">
        <v>0</v>
      </c>
      <c r="T258" s="197">
        <v>0</v>
      </c>
      <c r="U258" s="197">
        <v>1013</v>
      </c>
      <c r="V258" s="197">
        <v>667</v>
      </c>
      <c r="W258" s="198">
        <v>0.34155972359328729</v>
      </c>
      <c r="X258" s="199"/>
      <c r="Y258" s="199"/>
      <c r="Z258" s="201"/>
      <c r="AA258" s="201"/>
    </row>
    <row r="259" spans="1:27">
      <c r="A259" s="29" t="s">
        <v>2924</v>
      </c>
      <c r="B259" s="31" t="s">
        <v>4</v>
      </c>
      <c r="C259" s="17" t="s">
        <v>344</v>
      </c>
      <c r="D259" s="24" t="s">
        <v>345</v>
      </c>
      <c r="E259" s="23"/>
      <c r="F259" s="19">
        <v>7385</v>
      </c>
      <c r="G259" s="21">
        <v>6339</v>
      </c>
      <c r="H259" s="21">
        <v>6574</v>
      </c>
      <c r="I259" s="8">
        <f>VLOOKUP(C259,'202310-202403出荷数total2403220951'!B:F,5,0)</f>
        <v>3247</v>
      </c>
      <c r="J259" s="203">
        <f>VLOOKUP(C259,'出荷数2307～2406total241008110618'!B:F,5,0)</f>
        <v>7174</v>
      </c>
      <c r="K259" s="214">
        <f>VLOOKUP(C259,'出荷数2407-2506total250730101950'!B:F,5,0)</f>
        <v>7562</v>
      </c>
      <c r="L259" s="203">
        <f>VLOOKUP(C:C,total251219111800!B:F,5,0)</f>
        <v>3621</v>
      </c>
      <c r="M259" s="211">
        <v>4000</v>
      </c>
      <c r="N259" s="211">
        <v>4000</v>
      </c>
      <c r="O259" s="44">
        <v>2326</v>
      </c>
      <c r="P259" s="44">
        <v>0</v>
      </c>
      <c r="Q259" s="44">
        <v>3000</v>
      </c>
      <c r="R259" s="44">
        <v>0</v>
      </c>
      <c r="S259" s="44">
        <v>0</v>
      </c>
      <c r="T259" s="45">
        <v>0</v>
      </c>
      <c r="U259" s="45">
        <v>5326</v>
      </c>
      <c r="V259" s="45">
        <v>1326</v>
      </c>
      <c r="W259" s="41">
        <v>1.7196904557179709</v>
      </c>
      <c r="X259" s="46"/>
      <c r="Y259" s="46"/>
    </row>
    <row r="260" spans="1:27">
      <c r="A260" s="9"/>
      <c r="B260" s="31" t="s">
        <v>4</v>
      </c>
      <c r="C260" s="49" t="s">
        <v>3770</v>
      </c>
      <c r="D260" s="24" t="s">
        <v>3783</v>
      </c>
      <c r="E260" s="50"/>
      <c r="F260" s="50">
        <v>0</v>
      </c>
      <c r="G260" s="8">
        <v>0</v>
      </c>
      <c r="H260" s="8">
        <v>0</v>
      </c>
      <c r="I260" s="8" t="e">
        <f>VLOOKUP(C260,'202310-202403出荷数total2403220951'!B:F,5,0)</f>
        <v>#N/A</v>
      </c>
      <c r="J260" s="203" t="e">
        <f>VLOOKUP(C260,'出荷数2307～2406total241008110618'!B:F,5,0)</f>
        <v>#N/A</v>
      </c>
      <c r="K260" s="214">
        <f>VLOOKUP(C260,'出荷数2407-2506total250730101950'!B:F,5,0)</f>
        <v>2754</v>
      </c>
      <c r="L260" s="203">
        <f>VLOOKUP(C:C,total251219111800!B:F,5,0)</f>
        <v>663</v>
      </c>
      <c r="M260" s="211">
        <v>1000</v>
      </c>
      <c r="N260" s="211">
        <v>1000</v>
      </c>
      <c r="O260" s="44">
        <v>3338</v>
      </c>
      <c r="P260" s="44">
        <v>550</v>
      </c>
      <c r="Q260" s="44">
        <v>0</v>
      </c>
      <c r="R260" s="44">
        <v>0</v>
      </c>
      <c r="S260" s="44">
        <v>650</v>
      </c>
      <c r="T260" s="45">
        <v>-100</v>
      </c>
      <c r="U260" s="45">
        <v>2688</v>
      </c>
      <c r="V260" s="45">
        <v>1688</v>
      </c>
      <c r="W260" s="41"/>
      <c r="X260" s="46"/>
      <c r="Y260" s="46"/>
    </row>
    <row r="261" spans="1:27" s="152" customFormat="1" ht="15.75">
      <c r="A261" s="29" t="s">
        <v>2926</v>
      </c>
      <c r="B261" s="155" t="s">
        <v>4</v>
      </c>
      <c r="C261" s="153" t="s">
        <v>348</v>
      </c>
      <c r="D261" s="154" t="s">
        <v>1311</v>
      </c>
      <c r="E261" s="153"/>
      <c r="F261" s="146">
        <v>2372</v>
      </c>
      <c r="G261" s="148">
        <v>1852</v>
      </c>
      <c r="H261" s="21">
        <v>1128</v>
      </c>
      <c r="I261" s="8">
        <f>VLOOKUP(C261,'202310-202403出荷数total2403220951'!B:F,5,0)</f>
        <v>242</v>
      </c>
      <c r="J261" s="203">
        <f>VLOOKUP(C261,'出荷数2307～2406total241008110618'!B:F,5,0)</f>
        <v>537</v>
      </c>
      <c r="K261" s="214">
        <f>VLOOKUP(C261,'出荷数2407-2506total250730101950'!B:F,5,0)</f>
        <v>510</v>
      </c>
      <c r="L261" s="203">
        <f>VLOOKUP(C:C,total251219111800!B:F,5,0)</f>
        <v>83</v>
      </c>
      <c r="M261" s="8"/>
      <c r="N261" s="21">
        <f t="shared" si="3"/>
        <v>83</v>
      </c>
      <c r="O261" s="148">
        <v>395</v>
      </c>
      <c r="P261" s="148">
        <v>0</v>
      </c>
      <c r="Q261" s="44">
        <v>0</v>
      </c>
      <c r="R261" s="148">
        <v>0</v>
      </c>
      <c r="S261" s="148">
        <v>0</v>
      </c>
      <c r="T261" s="149">
        <v>0</v>
      </c>
      <c r="U261" s="149">
        <v>395</v>
      </c>
      <c r="V261" s="149">
        <v>312</v>
      </c>
      <c r="W261" s="150">
        <v>0.21012658227848102</v>
      </c>
      <c r="X261" s="151"/>
      <c r="Y261" s="151"/>
    </row>
    <row r="262" spans="1:27">
      <c r="A262" s="29" t="s">
        <v>2927</v>
      </c>
      <c r="B262" s="31" t="s">
        <v>4</v>
      </c>
      <c r="C262" s="17" t="s">
        <v>715</v>
      </c>
      <c r="D262" s="24" t="s">
        <v>716</v>
      </c>
      <c r="E262" s="23"/>
      <c r="F262" s="19">
        <v>0</v>
      </c>
      <c r="G262" s="21">
        <v>0</v>
      </c>
      <c r="H262" s="21">
        <v>1956</v>
      </c>
      <c r="I262" s="8">
        <f>VLOOKUP(C262,'202310-202403出荷数total2403220951'!B:F,5,0)</f>
        <v>512</v>
      </c>
      <c r="J262" s="203">
        <f>VLOOKUP(C262,'出荷数2307～2406total241008110618'!B:F,5,0)</f>
        <v>1043</v>
      </c>
      <c r="K262" s="214">
        <f>VLOOKUP(C262,'出荷数2407-2506total250730101950'!B:F,5,0)</f>
        <v>1417</v>
      </c>
      <c r="L262" s="203">
        <f>VLOOKUP(C:C,total251219111800!B:F,5,0)</f>
        <v>614</v>
      </c>
      <c r="M262" s="8"/>
      <c r="N262" s="21">
        <f t="shared" si="3"/>
        <v>614</v>
      </c>
      <c r="O262" s="44">
        <v>4443</v>
      </c>
      <c r="P262" s="44">
        <v>100</v>
      </c>
      <c r="Q262" s="44">
        <v>0</v>
      </c>
      <c r="R262" s="44">
        <v>0</v>
      </c>
      <c r="S262" s="44">
        <v>100</v>
      </c>
      <c r="T262" s="45">
        <v>0</v>
      </c>
      <c r="U262" s="45">
        <v>4343</v>
      </c>
      <c r="V262" s="45">
        <v>3729</v>
      </c>
      <c r="W262" s="41">
        <v>0.13515298261060973</v>
      </c>
      <c r="X262" s="46"/>
      <c r="Y262" s="46"/>
    </row>
    <row r="263" spans="1:27">
      <c r="A263" s="29" t="s">
        <v>2928</v>
      </c>
      <c r="B263" s="31" t="s">
        <v>4</v>
      </c>
      <c r="C263" s="17" t="s">
        <v>295</v>
      </c>
      <c r="D263" s="24" t="s">
        <v>296</v>
      </c>
      <c r="E263" s="23"/>
      <c r="F263" s="19">
        <v>3128</v>
      </c>
      <c r="G263" s="21">
        <v>4154</v>
      </c>
      <c r="H263" s="21">
        <v>2497</v>
      </c>
      <c r="I263" s="8">
        <f>VLOOKUP(C263,'202310-202403出荷数total2403220951'!B:F,5,0)</f>
        <v>1204</v>
      </c>
      <c r="J263" s="203">
        <f>VLOOKUP(C263,'出荷数2307～2406total241008110618'!B:F,5,0)</f>
        <v>2123</v>
      </c>
      <c r="K263" s="214">
        <f>VLOOKUP(C263,'出荷数2407-2506total250730101950'!B:F,5,0)</f>
        <v>2367</v>
      </c>
      <c r="L263" s="203">
        <f>VLOOKUP(C:C,total251219111800!B:F,5,0)</f>
        <v>884</v>
      </c>
      <c r="M263" s="8"/>
      <c r="N263" s="21">
        <f t="shared" si="3"/>
        <v>884</v>
      </c>
      <c r="O263" s="44">
        <v>3796</v>
      </c>
      <c r="P263" s="44">
        <v>0</v>
      </c>
      <c r="Q263" s="44">
        <v>0</v>
      </c>
      <c r="R263" s="44">
        <v>0</v>
      </c>
      <c r="S263" s="44">
        <v>0</v>
      </c>
      <c r="T263" s="45">
        <v>0</v>
      </c>
      <c r="U263" s="45">
        <v>3796</v>
      </c>
      <c r="V263" s="45">
        <v>2912</v>
      </c>
      <c r="W263" s="41">
        <v>0.23287671232876711</v>
      </c>
      <c r="X263" s="46"/>
      <c r="Y263" s="46"/>
    </row>
    <row r="264" spans="1:27" s="152" customFormat="1">
      <c r="A264" s="144" t="s">
        <v>2929</v>
      </c>
      <c r="B264" s="155" t="s">
        <v>4</v>
      </c>
      <c r="C264" s="153" t="s">
        <v>349</v>
      </c>
      <c r="D264" s="154" t="s">
        <v>350</v>
      </c>
      <c r="E264" s="153"/>
      <c r="F264" s="146">
        <v>807</v>
      </c>
      <c r="G264" s="148">
        <v>965</v>
      </c>
      <c r="H264" s="148">
        <v>878</v>
      </c>
      <c r="I264" s="148">
        <f>VLOOKUP(C264,'202310-202403出荷数total2403220951'!B:F,5,0)</f>
        <v>264</v>
      </c>
      <c r="J264" s="148">
        <f>VLOOKUP(C264,'出荷数2307～2406total241008110618'!B:F,5,0)</f>
        <v>486</v>
      </c>
      <c r="K264" s="214">
        <f>VLOOKUP(C264,'出荷数2407-2506total250730101950'!B:F,5,0)</f>
        <v>678</v>
      </c>
      <c r="L264" s="203" t="e">
        <f>VLOOKUP(C:C,total251219111800!B:F,5,0)</f>
        <v>#N/A</v>
      </c>
      <c r="M264" s="8"/>
      <c r="N264" s="21" t="e">
        <f t="shared" si="3"/>
        <v>#N/A</v>
      </c>
      <c r="O264" s="148">
        <v>0</v>
      </c>
      <c r="P264" s="148">
        <v>0</v>
      </c>
      <c r="Q264" s="148">
        <v>0</v>
      </c>
      <c r="R264" s="148">
        <v>0</v>
      </c>
      <c r="S264" s="148">
        <v>0</v>
      </c>
      <c r="T264" s="149">
        <v>0</v>
      </c>
      <c r="U264" s="149">
        <v>0</v>
      </c>
      <c r="V264" s="149" t="e">
        <v>#N/A</v>
      </c>
      <c r="W264" s="150" t="e">
        <v>#N/A</v>
      </c>
      <c r="X264" s="151"/>
      <c r="Y264" s="151"/>
      <c r="Z264" s="191"/>
      <c r="AA264" s="191"/>
    </row>
    <row r="265" spans="1:27" ht="19.149999999999999" customHeight="1">
      <c r="A265" s="29" t="s">
        <v>2930</v>
      </c>
      <c r="B265" s="164" t="s">
        <v>4</v>
      </c>
      <c r="C265" s="165" t="s">
        <v>2882</v>
      </c>
      <c r="D265" s="242" t="s">
        <v>359</v>
      </c>
      <c r="E265" s="181"/>
      <c r="F265" s="183">
        <v>3004</v>
      </c>
      <c r="G265" s="184">
        <v>2368</v>
      </c>
      <c r="H265" s="21">
        <v>2446</v>
      </c>
      <c r="I265" s="8">
        <f>VLOOKUP(C265,'202310-202403出荷数total2403220951'!B:F,5,0)</f>
        <v>1141</v>
      </c>
      <c r="J265" s="203">
        <f>VLOOKUP(C265,'出荷数2307～2406total241008110618'!B:F,5,0)</f>
        <v>2240</v>
      </c>
      <c r="K265" s="214">
        <f>VLOOKUP(C265,'出荷数2407-2506total250730101950'!B:F,5,0)</f>
        <v>2295</v>
      </c>
      <c r="L265" s="203">
        <f>VLOOKUP(C:C,total251219111800!B:F,5,0)</f>
        <v>1177</v>
      </c>
      <c r="M265" s="8"/>
      <c r="N265" s="21">
        <f t="shared" si="3"/>
        <v>1177</v>
      </c>
      <c r="O265" s="160">
        <v>952</v>
      </c>
      <c r="P265" s="160">
        <v>0</v>
      </c>
      <c r="Q265" s="44">
        <v>0</v>
      </c>
      <c r="R265" s="160">
        <v>0</v>
      </c>
      <c r="S265" s="160">
        <v>0</v>
      </c>
      <c r="T265" s="161">
        <v>0</v>
      </c>
      <c r="U265" s="45">
        <v>952</v>
      </c>
      <c r="V265" s="45">
        <v>-225</v>
      </c>
      <c r="W265" s="162">
        <v>1.2363445378151261</v>
      </c>
      <c r="X265" s="163"/>
      <c r="Y265" s="163"/>
    </row>
    <row r="266" spans="1:27" s="9" customFormat="1">
      <c r="A266" s="29" t="s">
        <v>2931</v>
      </c>
      <c r="B266" s="193" t="s">
        <v>4</v>
      </c>
      <c r="C266" s="243" t="s">
        <v>1315</v>
      </c>
      <c r="D266" s="243" t="s">
        <v>1318</v>
      </c>
      <c r="E266" s="185"/>
      <c r="F266" s="185"/>
      <c r="G266" s="185"/>
      <c r="H266" s="21">
        <v>128</v>
      </c>
      <c r="I266" s="8">
        <f>VLOOKUP(C266,'202310-202403出荷数total2403220951'!B:F,5,0)</f>
        <v>43</v>
      </c>
      <c r="J266" s="203">
        <f>VLOOKUP(C266,'出荷数2307～2406total241008110618'!B:F,5,0)</f>
        <v>110</v>
      </c>
      <c r="K266" s="214">
        <f>VLOOKUP(C266,'出荷数2407-2506total250730101950'!B:F,5,0)</f>
        <v>140</v>
      </c>
      <c r="L266" s="203">
        <f>VLOOKUP(C:C,total251219111800!B:F,5,0)</f>
        <v>104</v>
      </c>
      <c r="M266" s="8"/>
      <c r="N266" s="21">
        <f t="shared" si="3"/>
        <v>104</v>
      </c>
      <c r="O266" s="44">
        <v>193</v>
      </c>
      <c r="P266" s="44">
        <v>0</v>
      </c>
      <c r="Q266" s="44">
        <v>0</v>
      </c>
      <c r="R266" s="44">
        <v>0</v>
      </c>
      <c r="S266" s="44">
        <v>0</v>
      </c>
      <c r="T266" s="45">
        <v>0</v>
      </c>
      <c r="U266" s="45">
        <v>193</v>
      </c>
      <c r="V266" s="45">
        <v>89</v>
      </c>
      <c r="W266" s="41">
        <v>0.53886010362694303</v>
      </c>
      <c r="X266" s="13"/>
      <c r="Y266" s="13"/>
      <c r="Z266" s="143"/>
      <c r="AA266" s="143"/>
    </row>
    <row r="267" spans="1:27" s="9" customFormat="1">
      <c r="A267" s="29" t="s">
        <v>2932</v>
      </c>
      <c r="B267" s="145" t="s">
        <v>4</v>
      </c>
      <c r="C267" s="185" t="s">
        <v>1316</v>
      </c>
      <c r="D267" s="186" t="s">
        <v>1318</v>
      </c>
      <c r="E267" s="187"/>
      <c r="F267" s="187"/>
      <c r="G267" s="148"/>
      <c r="H267" s="21">
        <v>36</v>
      </c>
      <c r="I267" s="8">
        <f>VLOOKUP(C267,'202310-202403出荷数total2403220951'!B:F,5,0)</f>
        <v>152</v>
      </c>
      <c r="J267" s="203">
        <f>VLOOKUP(C267,'出荷数2307～2406total241008110618'!B:F,5,0)</f>
        <v>193</v>
      </c>
      <c r="K267" s="214">
        <f>VLOOKUP(C267,'出荷数2407-2506total250730101950'!B:F,5,0)</f>
        <v>245</v>
      </c>
      <c r="L267" s="203">
        <f>VLOOKUP(C:C,total251219111800!B:F,5,0)</f>
        <v>118</v>
      </c>
      <c r="M267" s="8"/>
      <c r="N267" s="21">
        <f t="shared" si="3"/>
        <v>118</v>
      </c>
      <c r="O267" s="44">
        <v>118</v>
      </c>
      <c r="P267" s="44">
        <v>0</v>
      </c>
      <c r="Q267" s="44">
        <v>0</v>
      </c>
      <c r="R267" s="44">
        <v>0</v>
      </c>
      <c r="S267" s="44">
        <v>0</v>
      </c>
      <c r="T267" s="45">
        <v>0</v>
      </c>
      <c r="U267" s="45">
        <v>118</v>
      </c>
      <c r="V267" s="45">
        <v>0</v>
      </c>
      <c r="W267" s="41">
        <v>1</v>
      </c>
      <c r="X267" s="13"/>
      <c r="Y267" s="13"/>
      <c r="Z267" s="143"/>
      <c r="AA267" s="143"/>
    </row>
    <row r="268" spans="1:27" s="9" customFormat="1">
      <c r="A268" s="29" t="s">
        <v>2933</v>
      </c>
      <c r="B268" s="145" t="s">
        <v>4</v>
      </c>
      <c r="C268" s="186" t="s">
        <v>1317</v>
      </c>
      <c r="D268" s="186" t="s">
        <v>1318</v>
      </c>
      <c r="E268" s="187"/>
      <c r="F268" s="187"/>
      <c r="G268" s="148"/>
      <c r="H268" s="21">
        <v>890</v>
      </c>
      <c r="I268" s="8">
        <f>VLOOKUP(C268,'202310-202403出荷数total2403220951'!B:F,5,0)</f>
        <v>323</v>
      </c>
      <c r="J268" s="203">
        <f>VLOOKUP(C268,'出荷数2307～2406total241008110618'!B:F,5,0)</f>
        <v>642</v>
      </c>
      <c r="K268" s="214">
        <f>VLOOKUP(C268,'出荷数2407-2506total250730101950'!B:F,5,0)</f>
        <v>519</v>
      </c>
      <c r="L268" s="203">
        <f>VLOOKUP(C:C,total251219111800!B:F,5,0)</f>
        <v>102</v>
      </c>
      <c r="M268" s="8"/>
      <c r="N268" s="21">
        <f>L268</f>
        <v>102</v>
      </c>
      <c r="O268" s="44">
        <v>171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171</v>
      </c>
      <c r="V268" s="45">
        <v>69</v>
      </c>
      <c r="W268" s="41">
        <v>0.59649122807017541</v>
      </c>
      <c r="X268" s="13"/>
      <c r="Y268" s="13"/>
      <c r="Z268" s="143"/>
      <c r="AA268" s="143"/>
    </row>
    <row r="269" spans="1:27" s="231" customFormat="1">
      <c r="A269" s="223" t="s">
        <v>2934</v>
      </c>
      <c r="B269" s="224" t="s">
        <v>4</v>
      </c>
      <c r="C269" s="295" t="s">
        <v>2876</v>
      </c>
      <c r="D269" s="295" t="s">
        <v>2877</v>
      </c>
      <c r="E269" s="296"/>
      <c r="F269" s="296"/>
      <c r="G269" s="227"/>
      <c r="H269" s="227">
        <v>283</v>
      </c>
      <c r="I269" s="227">
        <f>VLOOKUP(C269,'202310-202403出荷数total2403220951'!B:F,5,0)</f>
        <v>240</v>
      </c>
      <c r="J269" s="227">
        <f>VLOOKUP(C269,'出荷数2307～2406total241008110618'!B:F,5,0)</f>
        <v>1210</v>
      </c>
      <c r="K269" s="227">
        <f>VLOOKUP(C269,'出荷数2407-2506total250730101950'!B:F,5,0)</f>
        <v>612</v>
      </c>
      <c r="L269" s="227" t="e">
        <f>VLOOKUP(C:C,total251219111800!B:F,5,0)</f>
        <v>#N/A</v>
      </c>
      <c r="M269" s="297">
        <v>1000</v>
      </c>
      <c r="N269" s="227" t="e">
        <f>L269</f>
        <v>#N/A</v>
      </c>
      <c r="O269" s="227">
        <v>4114</v>
      </c>
      <c r="P269" s="227">
        <v>0</v>
      </c>
      <c r="Q269" s="227">
        <v>0</v>
      </c>
      <c r="R269" s="227">
        <v>0</v>
      </c>
      <c r="S269" s="227">
        <v>0</v>
      </c>
      <c r="T269" s="228">
        <v>0</v>
      </c>
      <c r="U269" s="228">
        <v>4114</v>
      </c>
      <c r="V269" s="228" t="e">
        <v>#N/A</v>
      </c>
      <c r="W269" s="229" t="e">
        <v>#N/A</v>
      </c>
      <c r="X269" s="298"/>
      <c r="Y269" s="298"/>
      <c r="Z269" s="232"/>
      <c r="AA269" s="232"/>
    </row>
    <row r="270" spans="1:27">
      <c r="A270" s="29" t="s">
        <v>2935</v>
      </c>
      <c r="B270" s="30" t="s">
        <v>4</v>
      </c>
      <c r="C270" s="49" t="s">
        <v>2878</v>
      </c>
      <c r="D270" s="49" t="s">
        <v>2946</v>
      </c>
      <c r="E270" s="50"/>
      <c r="F270" s="50"/>
      <c r="G270" s="8"/>
      <c r="H270" s="21">
        <v>0</v>
      </c>
      <c r="I270" s="213">
        <f>VLOOKUP(C270,'202310-202403出荷数total2403220951'!B:F,5,0)</f>
        <v>1638</v>
      </c>
      <c r="J270" s="203">
        <f>VLOOKUP(C270,'出荷数2307～2406total241008110618'!B:F,5,0)</f>
        <v>1898</v>
      </c>
      <c r="K270" s="214">
        <f>VLOOKUP(C270,'出荷数2407-2506total250730101950'!B:F,5,0)</f>
        <v>1374</v>
      </c>
      <c r="L270" s="203">
        <f>VLOOKUP(C:C,total251219111800!B:F,5,0)</f>
        <v>806</v>
      </c>
      <c r="M270" s="211">
        <v>1000</v>
      </c>
      <c r="N270" s="211">
        <v>2000</v>
      </c>
      <c r="O270" s="44">
        <v>4906</v>
      </c>
      <c r="P270" s="44">
        <v>3280</v>
      </c>
      <c r="Q270" s="44">
        <v>0</v>
      </c>
      <c r="R270" s="44">
        <v>0</v>
      </c>
      <c r="S270" s="44">
        <v>3280</v>
      </c>
      <c r="T270" s="45">
        <v>0</v>
      </c>
      <c r="U270" s="45">
        <v>1626</v>
      </c>
      <c r="V270" s="45">
        <v>-374</v>
      </c>
      <c r="W270" s="41">
        <v>0.2443195699975568</v>
      </c>
      <c r="X270" s="13"/>
      <c r="Y270" s="13"/>
    </row>
    <row r="271" spans="1:27">
      <c r="A271" s="29" t="s">
        <v>2962</v>
      </c>
      <c r="B271" s="30" t="s">
        <v>4</v>
      </c>
      <c r="C271" s="49" t="s">
        <v>2961</v>
      </c>
      <c r="D271" s="49" t="s">
        <v>2963</v>
      </c>
      <c r="E271" s="50"/>
      <c r="F271" s="50"/>
      <c r="G271" s="8"/>
      <c r="H271" s="21">
        <v>0</v>
      </c>
      <c r="I271" s="8">
        <f>VLOOKUP(C271,'202310-202403出荷数total2403220951'!B:F,5,0)</f>
        <v>247</v>
      </c>
      <c r="J271" s="203">
        <f>VLOOKUP(C271,'出荷数2307～2406total241008110618'!B:F,5,0)</f>
        <v>1941</v>
      </c>
      <c r="K271" s="214">
        <f>VLOOKUP(C271,'出荷数2407-2506total250730101950'!B:F,5,0)</f>
        <v>1898</v>
      </c>
      <c r="L271" s="203">
        <f>VLOOKUP(C:C,total251219111800!B:F,5,0)</f>
        <v>387</v>
      </c>
      <c r="M271" s="211">
        <v>2000</v>
      </c>
      <c r="N271" s="211">
        <v>2000</v>
      </c>
      <c r="O271" s="44">
        <v>3369</v>
      </c>
      <c r="P271" s="44">
        <v>100</v>
      </c>
      <c r="Q271" s="44">
        <v>0</v>
      </c>
      <c r="R271" s="44">
        <v>0</v>
      </c>
      <c r="S271" s="44">
        <v>280</v>
      </c>
      <c r="T271" s="45">
        <v>-180</v>
      </c>
      <c r="U271" s="45">
        <v>3089</v>
      </c>
      <c r="V271" s="45">
        <v>1089</v>
      </c>
      <c r="W271" s="41">
        <v>0.57653502450273852</v>
      </c>
      <c r="X271" s="13"/>
      <c r="Y271" s="13"/>
    </row>
    <row r="272" spans="1:27">
      <c r="A272" s="29" t="s">
        <v>4237</v>
      </c>
      <c r="B272" s="30" t="s">
        <v>4</v>
      </c>
      <c r="C272" s="49" t="s">
        <v>3916</v>
      </c>
      <c r="D272" s="49" t="s">
        <v>2963</v>
      </c>
      <c r="E272" s="50"/>
      <c r="F272" s="50"/>
      <c r="G272" s="8"/>
      <c r="H272" s="21"/>
      <c r="I272" s="8"/>
      <c r="J272" s="203">
        <f>VLOOKUP(C272,'出荷数2307～2406total241008110618'!B:F,5,0)</f>
        <v>288</v>
      </c>
      <c r="K272" s="214">
        <f>VLOOKUP(C272,'出荷数2407-2506total250730101950'!B:F,5,0)</f>
        <v>1753</v>
      </c>
      <c r="L272" s="203">
        <f>VLOOKUP(C:C,total251219111800!B:F,5,0)</f>
        <v>147</v>
      </c>
      <c r="M272" s="8"/>
      <c r="N272" s="21">
        <f>L272</f>
        <v>147</v>
      </c>
      <c r="O272" s="44">
        <v>729</v>
      </c>
      <c r="P272" s="44">
        <v>0</v>
      </c>
      <c r="Q272" s="44">
        <v>0</v>
      </c>
      <c r="R272" s="44">
        <v>0</v>
      </c>
      <c r="S272" s="44">
        <v>0</v>
      </c>
      <c r="T272" s="45">
        <v>0</v>
      </c>
      <c r="U272" s="45">
        <v>729</v>
      </c>
      <c r="V272" s="45">
        <v>582</v>
      </c>
      <c r="W272" s="41">
        <v>0.20164609053497942</v>
      </c>
      <c r="X272" s="13"/>
      <c r="Y272" s="13"/>
    </row>
    <row r="273" spans="1:25">
      <c r="A273" s="29" t="s">
        <v>4240</v>
      </c>
      <c r="B273" s="30" t="s">
        <v>4</v>
      </c>
      <c r="C273" s="49" t="s">
        <v>4238</v>
      </c>
      <c r="D273" s="49" t="s">
        <v>4239</v>
      </c>
      <c r="E273" s="50"/>
      <c r="F273" s="50"/>
      <c r="G273" s="8"/>
      <c r="H273" s="21">
        <v>0</v>
      </c>
      <c r="I273" s="8" t="e">
        <f>VLOOKUP(C273,'202310-202403出荷数total2403220951'!B:F,5,0)</f>
        <v>#N/A</v>
      </c>
      <c r="J273" s="203" t="e">
        <f>VLOOKUP(C273,'出荷数2307～2406total241008110618'!B:F,5,0)</f>
        <v>#N/A</v>
      </c>
      <c r="K273" s="214" t="e">
        <f>VLOOKUP(C273,'出荷数2407-2506total250730101950'!B:F,5,0)</f>
        <v>#N/A</v>
      </c>
      <c r="L273" s="203" t="e">
        <f>VLOOKUP(C:C,total251219111800!B:F,5,0)</f>
        <v>#N/A</v>
      </c>
      <c r="M273" s="213">
        <v>1500</v>
      </c>
      <c r="N273" s="211">
        <v>1500</v>
      </c>
      <c r="O273" s="44">
        <v>600</v>
      </c>
      <c r="P273" s="44">
        <v>0</v>
      </c>
      <c r="Q273" s="44">
        <v>2400</v>
      </c>
      <c r="R273" s="44">
        <v>0</v>
      </c>
      <c r="S273" s="44">
        <v>0</v>
      </c>
      <c r="T273" s="45">
        <v>0</v>
      </c>
      <c r="U273" s="45">
        <v>3000</v>
      </c>
      <c r="V273" s="45">
        <v>1500</v>
      </c>
      <c r="W273" s="41">
        <v>2.5</v>
      </c>
      <c r="X273" s="13"/>
      <c r="Y273" s="13"/>
    </row>
    <row r="274" spans="1:25">
      <c r="A274" s="29" t="s">
        <v>4248</v>
      </c>
      <c r="B274" s="30" t="s">
        <v>4</v>
      </c>
      <c r="C274" s="49" t="s">
        <v>4246</v>
      </c>
      <c r="D274" s="49" t="s">
        <v>4247</v>
      </c>
      <c r="E274" s="50"/>
      <c r="F274" s="50"/>
      <c r="G274" s="8"/>
      <c r="H274" s="21"/>
      <c r="I274" s="8" t="e">
        <f>VLOOKUP(C274,'202310-202403出荷数total2403220951'!B:F,5,0)</f>
        <v>#N/A</v>
      </c>
      <c r="J274" s="203" t="e">
        <f>VLOOKUP(C274,'出荷数2307～2406total241008110618'!B:F,5,0)</f>
        <v>#N/A</v>
      </c>
      <c r="K274" s="214" t="e">
        <f>VLOOKUP(C274,'出荷数2407-2506total250730101950'!B:F,5,0)</f>
        <v>#N/A</v>
      </c>
      <c r="L274" s="203" t="e">
        <f>VLOOKUP(C:C,total251219111800!B:F,5,0)</f>
        <v>#N/A</v>
      </c>
      <c r="M274" s="213">
        <v>1500</v>
      </c>
      <c r="N274" s="211">
        <v>1500</v>
      </c>
      <c r="O274" s="44">
        <v>600</v>
      </c>
      <c r="P274" s="44">
        <v>0</v>
      </c>
      <c r="Q274" s="44">
        <v>2400</v>
      </c>
      <c r="R274" s="44">
        <v>0</v>
      </c>
      <c r="S274" s="44">
        <v>0</v>
      </c>
      <c r="T274" s="45">
        <v>0</v>
      </c>
      <c r="U274" s="45">
        <v>3000</v>
      </c>
      <c r="V274" s="45">
        <v>1500</v>
      </c>
      <c r="W274" s="41"/>
      <c r="X274" s="13"/>
      <c r="Y274" s="13"/>
    </row>
    <row r="275" spans="1:25">
      <c r="A275" s="29" t="s">
        <v>4428</v>
      </c>
      <c r="B275" s="30" t="s">
        <v>4</v>
      </c>
      <c r="C275" s="49" t="s">
        <v>4374</v>
      </c>
      <c r="D275" s="49" t="s">
        <v>4375</v>
      </c>
      <c r="E275" s="50"/>
      <c r="F275" s="50"/>
      <c r="G275" s="8"/>
      <c r="H275" s="21"/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 t="e">
        <f>VLOOKUP(C:C,total251219111800!B:F,5,0)</f>
        <v>#N/A</v>
      </c>
      <c r="M275" s="8"/>
      <c r="N275" s="234">
        <v>1500</v>
      </c>
      <c r="O275" s="44">
        <v>2920</v>
      </c>
      <c r="P275" s="44">
        <v>0</v>
      </c>
      <c r="Q275" s="44">
        <v>0</v>
      </c>
      <c r="R275" s="44">
        <v>0</v>
      </c>
      <c r="S275" s="44">
        <v>0</v>
      </c>
      <c r="T275" s="45">
        <v>0</v>
      </c>
      <c r="U275" s="45">
        <v>2920</v>
      </c>
      <c r="V275" s="45">
        <v>1420</v>
      </c>
      <c r="W275" s="41">
        <v>0.51369863013698636</v>
      </c>
      <c r="X275" s="13"/>
      <c r="Y275" s="13"/>
    </row>
    <row r="276" spans="1:25">
      <c r="A276" s="29"/>
      <c r="B276" s="2"/>
      <c r="C276" s="49"/>
      <c r="D276" s="49"/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 t="e">
        <f>VLOOKUP(C:C,total251219111800!B:F,5,0)</f>
        <v>#N/A</v>
      </c>
      <c r="M276" s="8"/>
      <c r="N276" s="12"/>
      <c r="O276" s="44">
        <v>0</v>
      </c>
      <c r="P276" s="44">
        <v>0</v>
      </c>
      <c r="Q276" s="44">
        <v>0</v>
      </c>
      <c r="R276" s="44">
        <v>0</v>
      </c>
      <c r="S276" s="44">
        <v>0</v>
      </c>
      <c r="T276" s="45">
        <v>0</v>
      </c>
      <c r="U276" s="45">
        <v>0</v>
      </c>
      <c r="V276" s="45">
        <v>0</v>
      </c>
      <c r="W276" s="41" t="e">
        <v>#DIV/0!</v>
      </c>
      <c r="X276" s="13"/>
      <c r="Y276" s="13"/>
    </row>
    <row r="277" spans="1:25">
      <c r="A277" s="29"/>
      <c r="B277" s="2"/>
      <c r="C277" s="49"/>
      <c r="D277" s="49"/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 t="e">
        <f>VLOOKUP(C:C,total251219111800!B:F,5,0)</f>
        <v>#N/A</v>
      </c>
      <c r="M277" s="8"/>
      <c r="N277" s="12"/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5">
        <v>0</v>
      </c>
      <c r="U277" s="45">
        <v>0</v>
      </c>
      <c r="V277" s="45">
        <v>0</v>
      </c>
      <c r="W277" s="41" t="e">
        <v>#DIV/0!</v>
      </c>
      <c r="X277" s="13"/>
      <c r="Y277" s="13"/>
    </row>
    <row r="278" spans="1:25">
      <c r="A278" s="29"/>
      <c r="B278" s="2"/>
      <c r="C278" s="49"/>
      <c r="D278" s="49"/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 t="e">
        <f>VLOOKUP(C278,'出荷数2407-2506total250730101950'!B:F,5,0)</f>
        <v>#N/A</v>
      </c>
      <c r="L278" s="203" t="e">
        <f>VLOOKUP(C:C,total251219111800!B:F,5,0)</f>
        <v>#N/A</v>
      </c>
      <c r="M278" s="8"/>
      <c r="N278" s="12"/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0</v>
      </c>
      <c r="V278" s="45">
        <v>0</v>
      </c>
      <c r="W278" s="41" t="e">
        <v>#DIV/0!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/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VLOOKUP(C:C,total251219111800!B:F,5,0)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#DIV/0!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/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VLOOKUP(C:C,total251219111800!B:F,5,0)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#DIV/0!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VLOOKUP(C:C,total251219111800!B:F,5,0)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#DIV/0!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VLOOKUP(C:C,total251219111800!B:F,5,0)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#DIV/0!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VLOOKUP(C:C,total251219111800!B:F,5,0)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#DIV/0!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VLOOKUP(C:C,total251219111800!B:F,5,0)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#DIV/0!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VLOOKUP(C:C,total251219111800!B:F,5,0)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#DIV/0!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VLOOKUP(C:C,total251219111800!B:F,5,0)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#DIV/0!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VLOOKUP(C:C,total251219111800!B:F,5,0)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#DIV/0!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VLOOKUP(C:C,total251219111800!B:F,5,0)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#DIV/0!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VLOOKUP(C:C,total251219111800!B:F,5,0)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#DIV/0!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VLOOKUP(C:C,total251219111800!B:F,5,0)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#DIV/0!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VLOOKUP(C:C,total251219111800!B:F,5,0)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#DIV/0!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VLOOKUP(C:C,total251219111800!B:F,5,0)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#DIV/0!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VLOOKUP(C:C,total251219111800!B:F,5,0)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#DIV/0!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VLOOKUP(C:C,total251219111800!B:F,5,0)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#DIV/0!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VLOOKUP(C:C,total251219111800!B:F,5,0)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#DIV/0!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VLOOKUP(C:C,total251219111800!B:F,5,0)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#DIV/0!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VLOOKUP(C:C,total251219111800!B:F,5,0)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/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VLOOKUP(C:C,total251219111800!B:F,5,0)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/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VLOOKUP(C:C,total251219111800!B:F,5,0)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/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VLOOKUP(C:C,total251219111800!B:F,5,0)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/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VLOOKUP(C:C,total251219111800!B:F,5,0)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/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VLOOKUP(C:C,total251219111800!B:F,5,0)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/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VLOOKUP(C:C,total251219111800!B:F,5,0)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/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VLOOKUP(C:C,total251219111800!B:F,5,0)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/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VLOOKUP(C:C,total251219111800!B:F,5,0)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/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>
        <v>0</v>
      </c>
      <c r="I306" s="8" t="e">
        <f>VLOOKUP(C306,'202310-202403出荷数total2403220951'!B:F,5,0)</f>
        <v>#N/A</v>
      </c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VLOOKUP(C:C,total251219111800!B:F,5,0)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 t="e">
        <v>#DIV/0!</v>
      </c>
      <c r="X306" s="13"/>
      <c r="Y306" s="13"/>
    </row>
    <row r="307" spans="1:25">
      <c r="A307" s="29"/>
      <c r="B307" s="244"/>
      <c r="H307" s="245"/>
      <c r="L307" s="203" t="e">
        <f>VLOOKUP(C:C,total251219111800!B:F,5,0)</f>
        <v>#N/A</v>
      </c>
      <c r="N307" s="246"/>
      <c r="O307" s="247"/>
      <c r="P307" s="247"/>
      <c r="Q307" s="247"/>
      <c r="R307" s="247"/>
      <c r="S307" s="247"/>
      <c r="T307" s="248"/>
      <c r="U307" s="248"/>
      <c r="V307" s="248"/>
      <c r="W307" s="249"/>
      <c r="X307" s="14"/>
      <c r="Y307" s="14"/>
    </row>
    <row r="308" spans="1:25">
      <c r="A308" s="29"/>
      <c r="B308" s="244"/>
      <c r="H308" s="245"/>
      <c r="L308" s="203" t="e">
        <f>VLOOKUP(C:C,total251219111800!B:F,5,0)</f>
        <v>#N/A</v>
      </c>
      <c r="N308" s="246"/>
      <c r="O308" s="247"/>
      <c r="P308" s="247"/>
      <c r="Q308" s="247"/>
      <c r="R308" s="247"/>
      <c r="S308" s="247"/>
      <c r="T308" s="248"/>
      <c r="U308" s="248"/>
      <c r="V308" s="248"/>
      <c r="W308" s="249"/>
      <c r="X308" s="14"/>
      <c r="Y308" s="14"/>
    </row>
    <row r="309" spans="1:25">
      <c r="A309" s="29"/>
      <c r="B309" s="244"/>
      <c r="H309" s="245"/>
      <c r="L309" s="203" t="e">
        <f>VLOOKUP(C:C,total251219111800!B:F,5,0)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VLOOKUP(C:C,total251219111800!B:F,5,0)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VLOOKUP(C:C,total251219111800!B:F,5,0)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VLOOKUP(C:C,total251219111800!B:F,5,0)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</sheetData>
  <autoFilter ref="A1:Z314" xr:uid="{00000000-0009-0000-0000-000030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33" priority="1" operator="lessThan">
      <formula>0.33</formula>
    </cfRule>
  </conditionalFormatting>
  <dataValidations count="2">
    <dataValidation imeMode="off" allowBlank="1" showInputMessage="1" showErrorMessage="1" sqref="C66 C64 C268:C314 C316:C64480 C1:C62 C75:C265" xr:uid="{00000000-0002-0000-3000-000000000000}"/>
    <dataValidation imeMode="hiragana" allowBlank="1" showInputMessage="1" showErrorMessage="1" sqref="D66:F66 D1:E62 F1:F64 E65:F65 E63:E64 D75:D91 E67:F91 D113:D144 D4:F6 D92:F112 E113:F152 D267:F273 D274:D64480 E274:F64535 D153:F265" xr:uid="{00000000-0002-0000-30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D313"/>
  <sheetViews>
    <sheetView zoomScale="115" zoomScaleNormal="115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P9" sqref="P9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19.75" style="1" customWidth="1"/>
    <col min="25" max="25" width="50.25" style="1" customWidth="1"/>
    <col min="28" max="16384" width="9" style="1"/>
  </cols>
  <sheetData>
    <row r="1" spans="1:30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4352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4438</v>
      </c>
      <c r="Y1" s="2" t="s">
        <v>2957</v>
      </c>
      <c r="AB1" s="2" t="s">
        <v>4205</v>
      </c>
      <c r="AD1" s="2" t="s">
        <v>2957</v>
      </c>
    </row>
    <row r="2" spans="1:30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VLOOKUP(C:C,total251219111800!B:F,5,0)</f>
        <v>386</v>
      </c>
      <c r="M2" s="8"/>
      <c r="N2" s="21">
        <f>L2</f>
        <v>386</v>
      </c>
      <c r="O2" s="44">
        <v>276</v>
      </c>
      <c r="P2" s="44">
        <v>270</v>
      </c>
      <c r="Q2" s="44">
        <v>0</v>
      </c>
      <c r="R2" s="44">
        <v>0</v>
      </c>
      <c r="S2" s="44">
        <v>260</v>
      </c>
      <c r="T2" s="45">
        <v>10</v>
      </c>
      <c r="U2" s="45">
        <v>16</v>
      </c>
      <c r="V2" s="45">
        <v>-370</v>
      </c>
      <c r="W2" s="41">
        <v>0.706959706959707</v>
      </c>
      <c r="X2" s="188"/>
      <c r="Y2" s="188"/>
    </row>
    <row r="3" spans="1:30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VLOOKUP(C:C,total251219111800!B:F,5,0)</f>
        <v>903</v>
      </c>
      <c r="M3" s="8"/>
      <c r="N3" s="21">
        <f t="shared" ref="N3:N67" si="0">L3</f>
        <v>903</v>
      </c>
      <c r="O3" s="44">
        <v>1732</v>
      </c>
      <c r="P3" s="44">
        <v>860</v>
      </c>
      <c r="Q3" s="44">
        <v>0</v>
      </c>
      <c r="R3" s="44">
        <v>0</v>
      </c>
      <c r="S3" s="44">
        <v>1210</v>
      </c>
      <c r="T3" s="45">
        <v>-350</v>
      </c>
      <c r="U3" s="45">
        <v>522</v>
      </c>
      <c r="V3" s="45">
        <v>-381</v>
      </c>
      <c r="W3" s="41">
        <v>0.34837962962962965</v>
      </c>
      <c r="X3" s="46"/>
      <c r="Y3" s="46"/>
    </row>
    <row r="4" spans="1:30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VLOOKUP(C:C,total251219111800!B:F,5,0)</f>
        <v>474</v>
      </c>
      <c r="M4" s="211">
        <v>1000</v>
      </c>
      <c r="N4" s="211">
        <v>1000</v>
      </c>
      <c r="O4" s="44">
        <v>6705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6705</v>
      </c>
      <c r="V4" s="45">
        <v>5705</v>
      </c>
      <c r="W4" s="41">
        <v>0.14914243102162567</v>
      </c>
      <c r="X4" s="46"/>
      <c r="Y4" s="46"/>
    </row>
    <row r="5" spans="1:30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VLOOKUP(C:C,total251219111800!B:F,5,0)</f>
        <v>4495</v>
      </c>
      <c r="M5" s="8"/>
      <c r="N5" s="21">
        <f t="shared" si="0"/>
        <v>4495</v>
      </c>
      <c r="O5" s="44">
        <v>29251</v>
      </c>
      <c r="P5" s="44">
        <v>15960</v>
      </c>
      <c r="Q5" s="44">
        <v>800</v>
      </c>
      <c r="R5" s="44">
        <v>0</v>
      </c>
      <c r="S5" s="44">
        <v>15960</v>
      </c>
      <c r="T5" s="45">
        <v>0</v>
      </c>
      <c r="U5" s="45">
        <v>14091</v>
      </c>
      <c r="V5" s="45">
        <v>9596</v>
      </c>
      <c r="W5" s="41">
        <v>9.9422706863373955E-2</v>
      </c>
      <c r="X5" s="241"/>
      <c r="Y5" s="241"/>
    </row>
    <row r="6" spans="1:30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VLOOKUP(C:C,total251219111800!B:F,5,0)</f>
        <v>177</v>
      </c>
      <c r="M6" s="8"/>
      <c r="N6" s="21">
        <f t="shared" si="0"/>
        <v>177</v>
      </c>
      <c r="O6" s="44">
        <v>3632</v>
      </c>
      <c r="P6" s="44">
        <v>0</v>
      </c>
      <c r="Q6" s="44">
        <v>300</v>
      </c>
      <c r="R6" s="44">
        <v>0</v>
      </c>
      <c r="S6" s="44">
        <v>0</v>
      </c>
      <c r="T6" s="45">
        <v>0</v>
      </c>
      <c r="U6" s="45">
        <v>3932</v>
      </c>
      <c r="V6" s="45">
        <v>3755</v>
      </c>
      <c r="W6" s="41">
        <v>4.8733480176211451E-2</v>
      </c>
      <c r="X6" s="46"/>
      <c r="Y6" s="46"/>
    </row>
    <row r="7" spans="1:30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VLOOKUP(C:C,total251219111800!B:F,5,0)</f>
        <v>#N/A</v>
      </c>
      <c r="M7" s="8"/>
      <c r="N7" s="21">
        <v>0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>
        <v>1</v>
      </c>
      <c r="W7" s="41">
        <v>0</v>
      </c>
      <c r="X7" s="46"/>
      <c r="Y7" s="46"/>
    </row>
    <row r="8" spans="1:30">
      <c r="A8" s="29" t="s">
        <v>1044</v>
      </c>
      <c r="B8" s="30" t="s">
        <v>5</v>
      </c>
      <c r="C8" s="17" t="s">
        <v>1039</v>
      </c>
      <c r="D8" s="24" t="s">
        <v>1041</v>
      </c>
      <c r="E8" s="23"/>
      <c r="F8" s="19"/>
      <c r="G8" s="21"/>
      <c r="H8" s="21">
        <v>2048</v>
      </c>
      <c r="I8" s="8">
        <f>VLOOKUP(C8,'202310-202403出荷数total2403220951'!B:F,5,0)</f>
        <v>2098</v>
      </c>
      <c r="J8" s="203">
        <f>VLOOKUP(C8,'出荷数2307～2406total241008110618'!B:F,5,0)</f>
        <v>3644</v>
      </c>
      <c r="K8" s="214">
        <f>VLOOKUP(C8,'出荷数2407-2506total250730101950'!B:F,5,0)</f>
        <v>2910</v>
      </c>
      <c r="L8" s="203">
        <f>VLOOKUP(C:C,total251219111800!B:F,5,0)</f>
        <v>2559</v>
      </c>
      <c r="M8" s="8"/>
      <c r="N8" s="21">
        <f t="shared" si="0"/>
        <v>2559</v>
      </c>
      <c r="O8" s="44">
        <v>1064</v>
      </c>
      <c r="P8" s="44">
        <v>0</v>
      </c>
      <c r="Q8" s="44">
        <v>0</v>
      </c>
      <c r="R8" s="44">
        <v>0</v>
      </c>
      <c r="S8" s="44">
        <v>0</v>
      </c>
      <c r="T8" s="45">
        <v>0</v>
      </c>
      <c r="U8" s="45">
        <v>1064</v>
      </c>
      <c r="V8" s="45">
        <v>-1495</v>
      </c>
      <c r="W8" s="41">
        <v>2.405075187969925</v>
      </c>
      <c r="X8" s="13"/>
      <c r="Y8" s="13" t="s">
        <v>4439</v>
      </c>
    </row>
    <row r="9" spans="1:30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VLOOKUP(C:C,total251219111800!B:F,5,0)</f>
        <v>281</v>
      </c>
      <c r="M9" s="211">
        <v>1000</v>
      </c>
      <c r="N9" s="211">
        <v>1000</v>
      </c>
      <c r="O9" s="44">
        <v>5159</v>
      </c>
      <c r="P9" s="44">
        <v>200</v>
      </c>
      <c r="Q9" s="44">
        <v>0</v>
      </c>
      <c r="R9" s="44">
        <v>0</v>
      </c>
      <c r="S9" s="44">
        <v>200</v>
      </c>
      <c r="T9" s="45">
        <v>0</v>
      </c>
      <c r="U9" s="45">
        <v>4959</v>
      </c>
      <c r="V9" s="45">
        <v>3959</v>
      </c>
      <c r="W9" s="41">
        <v>0.18660197798096659</v>
      </c>
      <c r="X9" s="13"/>
      <c r="Y9" s="13"/>
    </row>
    <row r="10" spans="1:30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VLOOKUP(C:C,total251219111800!B:F,5,0)</f>
        <v>4356</v>
      </c>
      <c r="M10" s="8"/>
      <c r="N10" s="21">
        <f t="shared" si="0"/>
        <v>4356</v>
      </c>
      <c r="O10" s="44">
        <v>1474</v>
      </c>
      <c r="P10" s="44">
        <v>12405</v>
      </c>
      <c r="Q10" s="44">
        <v>0</v>
      </c>
      <c r="R10" s="44">
        <v>0</v>
      </c>
      <c r="S10" s="44">
        <v>13175</v>
      </c>
      <c r="T10" s="45">
        <v>-770</v>
      </c>
      <c r="U10" s="45">
        <v>-11701</v>
      </c>
      <c r="V10" s="45">
        <v>-16057</v>
      </c>
      <c r="W10" s="41">
        <v>0.31385546509114487</v>
      </c>
      <c r="X10" s="46"/>
      <c r="Y10" s="46"/>
    </row>
    <row r="11" spans="1:30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VLOOKUP(C:C,total251219111800!B:F,5,0)</f>
        <v>160</v>
      </c>
      <c r="M11" s="8"/>
      <c r="N11" s="21">
        <f t="shared" si="0"/>
        <v>160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-158</v>
      </c>
      <c r="W11" s="41">
        <v>80</v>
      </c>
      <c r="X11" s="46"/>
      <c r="Y11" s="46"/>
    </row>
    <row r="12" spans="1:30">
      <c r="A12" s="29"/>
      <c r="B12" s="30" t="s">
        <v>5</v>
      </c>
      <c r="C12" s="17" t="s">
        <v>4440</v>
      </c>
      <c r="D12" s="18"/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VLOOKUP(C:C,total251219111800!B:F,5,0)</f>
        <v>240</v>
      </c>
      <c r="M12" s="8"/>
      <c r="N12" s="21">
        <f t="shared" si="0"/>
        <v>240</v>
      </c>
      <c r="O12" s="44">
        <v>901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901</v>
      </c>
      <c r="V12" s="45">
        <v>661</v>
      </c>
      <c r="W12" s="41">
        <v>0.26637069922308548</v>
      </c>
      <c r="X12" s="46"/>
      <c r="Y12" s="46"/>
    </row>
    <row r="13" spans="1:30">
      <c r="A13" s="29" t="s">
        <v>1048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VLOOKUP(C:C,total251219111800!B:F,5,0)</f>
        <v>3</v>
      </c>
      <c r="M13" s="8"/>
      <c r="N13" s="21">
        <f t="shared" si="0"/>
        <v>3</v>
      </c>
      <c r="O13" s="44">
        <v>991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991</v>
      </c>
      <c r="V13" s="45">
        <v>988</v>
      </c>
      <c r="W13" s="41">
        <v>3.0272452068617556E-3</v>
      </c>
      <c r="X13" s="46"/>
      <c r="Y13" s="46"/>
    </row>
    <row r="14" spans="1:30">
      <c r="A14" s="29" t="s">
        <v>1049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VLOOKUP(C:C,total251219111800!B:F,5,0)</f>
        <v>587</v>
      </c>
      <c r="M14" s="8"/>
      <c r="N14" s="21">
        <f t="shared" si="0"/>
        <v>587</v>
      </c>
      <c r="O14" s="44">
        <v>3479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3479</v>
      </c>
      <c r="V14" s="45">
        <v>2892</v>
      </c>
      <c r="W14" s="41">
        <v>0.16872664558781258</v>
      </c>
      <c r="X14" s="46"/>
      <c r="Y14" s="46"/>
    </row>
    <row r="15" spans="1:30">
      <c r="A15" s="29" t="s">
        <v>1050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 t="e">
        <f>VLOOKUP(C:C,total251219111800!B:F,5,0)</f>
        <v>#N/A</v>
      </c>
      <c r="M15" s="8"/>
      <c r="N15" s="21">
        <v>0</v>
      </c>
      <c r="O15" s="44">
        <v>748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748</v>
      </c>
      <c r="V15" s="45">
        <v>748</v>
      </c>
      <c r="W15" s="41">
        <v>0</v>
      </c>
      <c r="X15" s="46"/>
      <c r="Y15" s="46"/>
    </row>
    <row r="16" spans="1:30">
      <c r="A16" s="29" t="s">
        <v>1051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VLOOKUP(C:C,total251219111800!B:F,5,0)</f>
        <v>1</v>
      </c>
      <c r="M16" s="8"/>
      <c r="N16" s="21">
        <f t="shared" si="0"/>
        <v>1</v>
      </c>
      <c r="O16" s="44">
        <v>1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1</v>
      </c>
      <c r="V16" s="45">
        <v>0</v>
      </c>
      <c r="W16" s="41">
        <v>1</v>
      </c>
      <c r="X16" s="46"/>
      <c r="Y16" s="46"/>
    </row>
    <row r="17" spans="1:27">
      <c r="A17" s="29" t="s">
        <v>1052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VLOOKUP(C:C,total251219111800!B:F,5,0)</f>
        <v>142</v>
      </c>
      <c r="M17" s="8"/>
      <c r="N17" s="21">
        <f t="shared" si="0"/>
        <v>142</v>
      </c>
      <c r="O17" s="44">
        <v>4410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4410</v>
      </c>
      <c r="V17" s="45">
        <v>4268</v>
      </c>
      <c r="W17" s="41">
        <v>3.2199546485260772E-2</v>
      </c>
      <c r="X17" s="46"/>
      <c r="Y17" s="46"/>
    </row>
    <row r="18" spans="1:27">
      <c r="A18" s="29" t="s">
        <v>1053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VLOOKUP(C:C,total251219111800!B:F,5,0)</f>
        <v>77</v>
      </c>
      <c r="M18" s="8"/>
      <c r="N18" s="21">
        <f t="shared" si="0"/>
        <v>77</v>
      </c>
      <c r="O18" s="44">
        <v>2102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2102</v>
      </c>
      <c r="V18" s="45">
        <v>2025</v>
      </c>
      <c r="W18" s="41">
        <v>3.6631779257849668E-2</v>
      </c>
      <c r="X18" s="46"/>
      <c r="Y18" s="46"/>
    </row>
    <row r="19" spans="1:27">
      <c r="A19" s="29" t="s">
        <v>1054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VLOOKUP(C:C,total251219111800!B:F,5,0)</f>
        <v>17</v>
      </c>
      <c r="M19" s="8"/>
      <c r="N19" s="21">
        <f t="shared" si="0"/>
        <v>17</v>
      </c>
      <c r="O19" s="44">
        <v>2250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2250</v>
      </c>
      <c r="V19" s="45">
        <v>2233</v>
      </c>
      <c r="W19" s="41">
        <v>7.5555555555555558E-3</v>
      </c>
      <c r="X19" s="46" t="s">
        <v>4388</v>
      </c>
      <c r="Y19" s="46"/>
    </row>
    <row r="20" spans="1:27">
      <c r="A20" s="29" t="s">
        <v>1055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VLOOKUP(C:C,total251219111800!B:F,5,0)</f>
        <v>53</v>
      </c>
      <c r="M20" s="8"/>
      <c r="N20" s="21">
        <f t="shared" si="0"/>
        <v>53</v>
      </c>
      <c r="O20" s="44">
        <v>8018</v>
      </c>
      <c r="P20" s="44">
        <v>0</v>
      </c>
      <c r="Q20" s="44">
        <v>0</v>
      </c>
      <c r="R20" s="44">
        <v>0</v>
      </c>
      <c r="S20" s="44">
        <v>0</v>
      </c>
      <c r="T20" s="45">
        <v>0</v>
      </c>
      <c r="U20" s="45">
        <v>8018</v>
      </c>
      <c r="V20" s="45">
        <v>7965</v>
      </c>
      <c r="W20" s="41">
        <v>6.6101272137690193E-3</v>
      </c>
      <c r="X20" s="46"/>
      <c r="Y20" s="46"/>
    </row>
    <row r="21" spans="1:27">
      <c r="A21" s="29" t="s">
        <v>1056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VLOOKUP(C:C,total251219111800!B:F,5,0)</f>
        <v>491</v>
      </c>
      <c r="M21" s="8"/>
      <c r="N21" s="21">
        <f t="shared" si="0"/>
        <v>491</v>
      </c>
      <c r="O21" s="44">
        <v>535</v>
      </c>
      <c r="P21" s="44">
        <v>197</v>
      </c>
      <c r="Q21" s="44">
        <v>0</v>
      </c>
      <c r="R21" s="44">
        <v>0</v>
      </c>
      <c r="S21" s="44">
        <v>197</v>
      </c>
      <c r="T21" s="45">
        <v>0</v>
      </c>
      <c r="U21" s="45">
        <v>338</v>
      </c>
      <c r="V21" s="45">
        <v>-153</v>
      </c>
      <c r="W21" s="41">
        <v>0.67076502732240439</v>
      </c>
      <c r="X21" s="46" t="s">
        <v>4398</v>
      </c>
      <c r="Y21" s="46"/>
    </row>
    <row r="22" spans="1:27">
      <c r="A22" s="29" t="s">
        <v>1057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VLOOKUP(C:C,total251219111800!B:F,5,0)</f>
        <v>141</v>
      </c>
      <c r="M22" s="8"/>
      <c r="N22" s="21">
        <f t="shared" si="0"/>
        <v>141</v>
      </c>
      <c r="O22" s="44">
        <v>3089</v>
      </c>
      <c r="P22" s="44">
        <v>0</v>
      </c>
      <c r="Q22" s="44">
        <v>0</v>
      </c>
      <c r="R22" s="44">
        <v>0</v>
      </c>
      <c r="S22" s="44">
        <v>100</v>
      </c>
      <c r="T22" s="45">
        <v>-100</v>
      </c>
      <c r="U22" s="45">
        <v>2989</v>
      </c>
      <c r="V22" s="45">
        <v>2848</v>
      </c>
      <c r="W22" s="41">
        <v>4.5645840077695045E-2</v>
      </c>
      <c r="X22" s="46"/>
      <c r="Y22" s="46"/>
    </row>
    <row r="23" spans="1:27">
      <c r="A23" s="29" t="s">
        <v>1058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VLOOKUP(C:C,total251219111800!B:F,5,0)</f>
        <v>2</v>
      </c>
      <c r="M23" s="8"/>
      <c r="N23" s="21">
        <f t="shared" si="0"/>
        <v>2</v>
      </c>
      <c r="O23" s="44">
        <v>6860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6860</v>
      </c>
      <c r="V23" s="45">
        <v>6858</v>
      </c>
      <c r="W23" s="41">
        <v>2.9154518950437317E-4</v>
      </c>
      <c r="X23" s="46"/>
      <c r="Y23" s="46"/>
    </row>
    <row r="24" spans="1:27">
      <c r="A24" s="29" t="s">
        <v>1059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VLOOKUP(C:C,total251219111800!B:F,5,0)</f>
        <v>88</v>
      </c>
      <c r="M24" s="8"/>
      <c r="N24" s="21">
        <f t="shared" si="0"/>
        <v>88</v>
      </c>
      <c r="O24" s="44">
        <v>1849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1849</v>
      </c>
      <c r="V24" s="45">
        <v>1761</v>
      </c>
      <c r="W24" s="41">
        <v>4.7593293672255274E-2</v>
      </c>
      <c r="X24" s="46"/>
      <c r="Y24" s="46"/>
    </row>
    <row r="25" spans="1:27">
      <c r="A25" s="29" t="s">
        <v>1060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VLOOKUP(C:C,total251219111800!B:F,5,0)</f>
        <v>89</v>
      </c>
      <c r="M25" s="8"/>
      <c r="N25" s="21">
        <f t="shared" si="0"/>
        <v>89</v>
      </c>
      <c r="O25" s="44">
        <v>3716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3716</v>
      </c>
      <c r="V25" s="45">
        <v>3627</v>
      </c>
      <c r="W25" s="41">
        <v>2.3950484391819162E-2</v>
      </c>
      <c r="X25" s="46"/>
      <c r="Y25" s="46"/>
    </row>
    <row r="26" spans="1:27">
      <c r="A26" s="29" t="s">
        <v>1061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 t="e">
        <f>VLOOKUP(C:C,total251219111800!B:F,5,0)</f>
        <v>#N/A</v>
      </c>
      <c r="M26" s="8"/>
      <c r="N26" s="21">
        <v>0</v>
      </c>
      <c r="O26" s="44">
        <v>42</v>
      </c>
      <c r="P26" s="44">
        <v>0</v>
      </c>
      <c r="Q26" s="44">
        <v>0</v>
      </c>
      <c r="R26" s="44">
        <v>0</v>
      </c>
      <c r="S26" s="44">
        <v>0</v>
      </c>
      <c r="T26" s="45">
        <v>0</v>
      </c>
      <c r="U26" s="45">
        <v>42</v>
      </c>
      <c r="V26" s="45">
        <v>42</v>
      </c>
      <c r="W26" s="41">
        <v>0</v>
      </c>
      <c r="X26" s="46"/>
      <c r="Y26" s="46"/>
    </row>
    <row r="27" spans="1:27">
      <c r="A27" s="29" t="s">
        <v>1062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VLOOKUP(C:C,total251219111800!B:F,5,0)</f>
        <v>168</v>
      </c>
      <c r="M27" s="8"/>
      <c r="N27" s="21">
        <f t="shared" si="0"/>
        <v>168</v>
      </c>
      <c r="O27" s="44">
        <v>5650</v>
      </c>
      <c r="P27" s="44">
        <v>200</v>
      </c>
      <c r="Q27" s="44">
        <v>0</v>
      </c>
      <c r="R27" s="44">
        <v>0</v>
      </c>
      <c r="S27" s="44">
        <v>200</v>
      </c>
      <c r="T27" s="45">
        <v>0</v>
      </c>
      <c r="U27" s="45">
        <v>5450</v>
      </c>
      <c r="V27" s="45">
        <v>5282</v>
      </c>
      <c r="W27" s="41">
        <v>2.8717948717948718E-2</v>
      </c>
      <c r="X27" s="46"/>
      <c r="Y27" s="46"/>
    </row>
    <row r="28" spans="1:27" s="152" customFormat="1">
      <c r="A28" s="144" t="s">
        <v>1063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VLOOKUP(C:C,total251219111800!B:F,5,0)</f>
        <v>29</v>
      </c>
      <c r="M28" s="8"/>
      <c r="N28" s="21">
        <f t="shared" si="0"/>
        <v>29</v>
      </c>
      <c r="O28" s="148">
        <v>1916</v>
      </c>
      <c r="P28" s="148">
        <v>0</v>
      </c>
      <c r="Q28" s="44">
        <v>0</v>
      </c>
      <c r="R28" s="148">
        <v>0</v>
      </c>
      <c r="S28" s="148">
        <v>0</v>
      </c>
      <c r="T28" s="149">
        <v>0</v>
      </c>
      <c r="U28" s="149">
        <v>1916</v>
      </c>
      <c r="V28" s="149">
        <v>1887</v>
      </c>
      <c r="W28" s="150">
        <v>1.5135699373695199E-2</v>
      </c>
      <c r="X28" s="151"/>
      <c r="Y28" s="151"/>
      <c r="Z28" s="191"/>
      <c r="AA28" s="191"/>
    </row>
    <row r="29" spans="1:27">
      <c r="A29" s="29" t="s">
        <v>1064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VLOOKUP(C:C,total251219111800!B:F,5,0)</f>
        <v>38</v>
      </c>
      <c r="M29" s="211">
        <v>500</v>
      </c>
      <c r="N29" s="211">
        <v>500</v>
      </c>
      <c r="O29" s="44">
        <v>2296</v>
      </c>
      <c r="P29" s="44">
        <v>0</v>
      </c>
      <c r="Q29" s="44">
        <v>0</v>
      </c>
      <c r="R29" s="44">
        <v>0</v>
      </c>
      <c r="S29" s="44">
        <v>0</v>
      </c>
      <c r="T29" s="45">
        <v>0</v>
      </c>
      <c r="U29" s="45">
        <v>2296</v>
      </c>
      <c r="V29" s="45">
        <v>1796</v>
      </c>
      <c r="W29" s="41">
        <v>0.21777003484320556</v>
      </c>
      <c r="X29" s="46"/>
      <c r="Y29" s="46"/>
    </row>
    <row r="30" spans="1:27" s="152" customFormat="1" ht="15.75">
      <c r="A30" s="144" t="s">
        <v>1065</v>
      </c>
      <c r="B30" s="145" t="s">
        <v>356</v>
      </c>
      <c r="C30" s="146" t="s">
        <v>192</v>
      </c>
      <c r="D30" s="147" t="s">
        <v>190</v>
      </c>
      <c r="E30" s="146" t="s">
        <v>193</v>
      </c>
      <c r="F30" s="146">
        <v>935</v>
      </c>
      <c r="G30" s="148">
        <v>77</v>
      </c>
      <c r="H30" s="148">
        <v>731</v>
      </c>
      <c r="I30" s="8">
        <f>VLOOKUP(C30,'202310-202403出荷数total2403220951'!B:F,5,0)</f>
        <v>163</v>
      </c>
      <c r="J30" s="203">
        <f>VLOOKUP(C30,'出荷数2307～2406total241008110618'!B:F,5,0)</f>
        <v>235</v>
      </c>
      <c r="K30" s="214">
        <f>VLOOKUP(C30,'出荷数2407-2506total250730101950'!B:F,5,0)</f>
        <v>20</v>
      </c>
      <c r="L30" s="203">
        <f>VLOOKUP(C:C,total251219111800!B:F,5,0)</f>
        <v>2</v>
      </c>
      <c r="M30" s="8"/>
      <c r="N30" s="21">
        <f t="shared" si="0"/>
        <v>2</v>
      </c>
      <c r="O30" s="148">
        <v>5</v>
      </c>
      <c r="P30" s="148">
        <v>0</v>
      </c>
      <c r="Q30" s="44">
        <v>0</v>
      </c>
      <c r="R30" s="148">
        <v>0</v>
      </c>
      <c r="S30" s="148">
        <v>0</v>
      </c>
      <c r="T30" s="149">
        <v>0</v>
      </c>
      <c r="U30" s="149">
        <v>5</v>
      </c>
      <c r="V30" s="149">
        <v>3</v>
      </c>
      <c r="W30" s="150">
        <v>0.4</v>
      </c>
      <c r="X30" s="151"/>
      <c r="Y30" s="151"/>
    </row>
    <row r="31" spans="1:27">
      <c r="A31" s="29" t="s">
        <v>1066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VLOOKUP(C:C,total251219111800!B:F,5,0)</f>
        <v>28</v>
      </c>
      <c r="M31" s="8"/>
      <c r="N31" s="21">
        <f t="shared" si="0"/>
        <v>28</v>
      </c>
      <c r="O31" s="44">
        <v>913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913</v>
      </c>
      <c r="V31" s="45">
        <v>885</v>
      </c>
      <c r="W31" s="41">
        <v>3.0668127053669222E-2</v>
      </c>
      <c r="X31" s="46"/>
      <c r="Y31" s="46"/>
    </row>
    <row r="32" spans="1:27">
      <c r="A32" s="29" t="s">
        <v>1067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VLOOKUP(C:C,total251219111800!B:F,5,0)</f>
        <v>29</v>
      </c>
      <c r="M32" s="8"/>
      <c r="N32" s="21">
        <f t="shared" si="0"/>
        <v>29</v>
      </c>
      <c r="O32" s="44">
        <v>1945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1945</v>
      </c>
      <c r="V32" s="45">
        <v>1916</v>
      </c>
      <c r="W32" s="41">
        <v>1.4910025706940874E-2</v>
      </c>
      <c r="X32" s="46"/>
      <c r="Y32" s="46"/>
    </row>
    <row r="33" spans="1:27">
      <c r="A33" s="29" t="s">
        <v>1068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VLOOKUP(C:C,total251219111800!B:F,5,0)</f>
        <v>345</v>
      </c>
      <c r="M33" s="8"/>
      <c r="N33" s="211">
        <v>41</v>
      </c>
      <c r="O33" s="44">
        <v>3035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3035</v>
      </c>
      <c r="V33" s="45">
        <v>2994</v>
      </c>
      <c r="W33" s="41">
        <v>1.3509060955518945E-2</v>
      </c>
      <c r="X33" s="46"/>
      <c r="Y33" s="46"/>
    </row>
    <row r="34" spans="1:27">
      <c r="A34" s="29" t="s">
        <v>1069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VLOOKUP(C:C,total251219111800!B:F,5,0)</f>
        <v>49</v>
      </c>
      <c r="M34" s="8"/>
      <c r="N34" s="21">
        <f t="shared" si="0"/>
        <v>49</v>
      </c>
      <c r="O34" s="44">
        <v>309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309</v>
      </c>
      <c r="V34" s="45">
        <v>260</v>
      </c>
      <c r="W34" s="41">
        <v>0.15857605177993528</v>
      </c>
      <c r="X34" s="46"/>
      <c r="Y34" s="46"/>
    </row>
    <row r="35" spans="1:27">
      <c r="A35" s="29" t="s">
        <v>1070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VLOOKUP(C:C,total251219111800!B:F,5,0)</f>
        <v>45</v>
      </c>
      <c r="M35" s="8"/>
      <c r="N35" s="21">
        <f t="shared" si="0"/>
        <v>45</v>
      </c>
      <c r="O35" s="44">
        <v>2066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2066</v>
      </c>
      <c r="V35" s="45">
        <v>2021</v>
      </c>
      <c r="W35" s="41">
        <v>2.1781219748305904E-2</v>
      </c>
      <c r="X35" s="46"/>
      <c r="Y35" s="46"/>
    </row>
    <row r="36" spans="1:27">
      <c r="A36" s="29" t="s">
        <v>1071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VLOOKUP(C:C,total251219111800!B:F,5,0)</f>
        <v>327</v>
      </c>
      <c r="M36" s="8"/>
      <c r="N36" s="21">
        <f t="shared" si="0"/>
        <v>327</v>
      </c>
      <c r="O36" s="44">
        <v>3463</v>
      </c>
      <c r="P36" s="44">
        <v>0</v>
      </c>
      <c r="Q36" s="44">
        <v>0</v>
      </c>
      <c r="R36" s="44">
        <v>0</v>
      </c>
      <c r="S36" s="44">
        <v>0</v>
      </c>
      <c r="T36" s="45">
        <v>0</v>
      </c>
      <c r="U36" s="45">
        <v>3463</v>
      </c>
      <c r="V36" s="45">
        <v>3136</v>
      </c>
      <c r="W36" s="41">
        <v>9.4426797574357499E-2</v>
      </c>
      <c r="X36" s="46"/>
      <c r="Y36" s="46"/>
    </row>
    <row r="37" spans="1:27">
      <c r="A37" s="29" t="s">
        <v>1072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VLOOKUP(C:C,total251219111800!B:F,5,0)</f>
        <v>524</v>
      </c>
      <c r="M37" s="8"/>
      <c r="N37" s="21">
        <f t="shared" si="0"/>
        <v>524</v>
      </c>
      <c r="O37" s="44">
        <v>12991</v>
      </c>
      <c r="P37" s="44">
        <v>0</v>
      </c>
      <c r="Q37" s="44">
        <v>100</v>
      </c>
      <c r="R37" s="44">
        <v>0</v>
      </c>
      <c r="S37" s="44">
        <v>0</v>
      </c>
      <c r="T37" s="45">
        <v>0</v>
      </c>
      <c r="U37" s="45">
        <v>13091</v>
      </c>
      <c r="V37" s="45">
        <v>12567</v>
      </c>
      <c r="W37" s="41">
        <v>4.0335616965591563E-2</v>
      </c>
      <c r="X37" s="46"/>
      <c r="Y37" s="46"/>
    </row>
    <row r="38" spans="1:27">
      <c r="A38" s="29" t="s">
        <v>1073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VLOOKUP(C:C,total251219111800!B:F,5,0)</f>
        <v>3</v>
      </c>
      <c r="M38" s="8"/>
      <c r="N38" s="21">
        <f t="shared" si="0"/>
        <v>3</v>
      </c>
      <c r="O38" s="44">
        <v>675</v>
      </c>
      <c r="P38" s="44">
        <v>0</v>
      </c>
      <c r="Q38" s="44">
        <v>0</v>
      </c>
      <c r="R38" s="44">
        <v>0</v>
      </c>
      <c r="S38" s="44">
        <v>0</v>
      </c>
      <c r="T38" s="45">
        <v>0</v>
      </c>
      <c r="U38" s="45">
        <v>675</v>
      </c>
      <c r="V38" s="45">
        <v>672</v>
      </c>
      <c r="W38" s="41">
        <v>4.4444444444444444E-3</v>
      </c>
      <c r="X38" s="46"/>
      <c r="Y38" s="46"/>
    </row>
    <row r="39" spans="1:27">
      <c r="A39" s="29" t="s">
        <v>1074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VLOOKUP(C:C,total251219111800!B:F,5,0)</f>
        <v>140</v>
      </c>
      <c r="M39" s="8"/>
      <c r="N39" s="21">
        <f t="shared" si="0"/>
        <v>140</v>
      </c>
      <c r="O39" s="44">
        <v>742</v>
      </c>
      <c r="P39" s="44">
        <v>0</v>
      </c>
      <c r="Q39" s="44">
        <v>0</v>
      </c>
      <c r="R39" s="44">
        <v>0</v>
      </c>
      <c r="S39" s="44">
        <v>0</v>
      </c>
      <c r="T39" s="45">
        <v>0</v>
      </c>
      <c r="U39" s="45">
        <v>742</v>
      </c>
      <c r="V39" s="45">
        <v>602</v>
      </c>
      <c r="W39" s="41">
        <v>0.18867924528301888</v>
      </c>
      <c r="X39" s="46"/>
      <c r="Y39" s="46"/>
    </row>
    <row r="40" spans="1:27" s="152" customFormat="1">
      <c r="A40" s="144" t="s">
        <v>1075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VLOOKUP(C:C,total251219111800!B:F,5,0)</f>
        <v>#N/A</v>
      </c>
      <c r="M40" s="211">
        <v>470</v>
      </c>
      <c r="N40" s="211">
        <v>470</v>
      </c>
      <c r="O40" s="148">
        <v>106</v>
      </c>
      <c r="P40" s="148">
        <v>0</v>
      </c>
      <c r="Q40" s="44">
        <v>0</v>
      </c>
      <c r="R40" s="148">
        <v>0</v>
      </c>
      <c r="S40" s="148">
        <v>0</v>
      </c>
      <c r="T40" s="149">
        <v>0</v>
      </c>
      <c r="U40" s="149">
        <v>106</v>
      </c>
      <c r="V40" s="149">
        <v>-364</v>
      </c>
      <c r="W40" s="150">
        <v>4.4339622641509431</v>
      </c>
      <c r="X40" s="151"/>
      <c r="Y40" s="151"/>
      <c r="Z40" s="191"/>
      <c r="AA40" s="191"/>
    </row>
    <row r="41" spans="1:27">
      <c r="A41" s="29" t="s">
        <v>1076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VLOOKUP(C:C,total251219111800!B:F,5,0)</f>
        <v>5</v>
      </c>
      <c r="M41" s="8"/>
      <c r="N41" s="21">
        <f t="shared" si="0"/>
        <v>5</v>
      </c>
      <c r="O41" s="44">
        <v>3881</v>
      </c>
      <c r="P41" s="44">
        <v>0</v>
      </c>
      <c r="Q41" s="44">
        <v>0</v>
      </c>
      <c r="R41" s="44">
        <v>0</v>
      </c>
      <c r="S41" s="44">
        <v>0</v>
      </c>
      <c r="T41" s="45">
        <v>0</v>
      </c>
      <c r="U41" s="45">
        <v>3881</v>
      </c>
      <c r="V41" s="45">
        <v>3876</v>
      </c>
      <c r="W41" s="41">
        <v>1.2883277505797476E-3</v>
      </c>
      <c r="X41" s="46"/>
      <c r="Y41" s="46"/>
    </row>
    <row r="42" spans="1:27">
      <c r="A42" s="29" t="s">
        <v>1077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VLOOKUP(C:C,total251219111800!B:F,5,0)</f>
        <v>305</v>
      </c>
      <c r="M42" s="8"/>
      <c r="N42" s="21">
        <f t="shared" si="0"/>
        <v>305</v>
      </c>
      <c r="O42" s="44">
        <v>3048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3048</v>
      </c>
      <c r="V42" s="45">
        <v>2743</v>
      </c>
      <c r="W42" s="41">
        <v>0.10006561679790026</v>
      </c>
      <c r="X42" s="46"/>
      <c r="Y42" s="46"/>
    </row>
    <row r="43" spans="1:27">
      <c r="A43" s="29" t="s">
        <v>1078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VLOOKUP(C:C,total251219111800!B:F,5,0)</f>
        <v>4</v>
      </c>
      <c r="M43" s="8"/>
      <c r="N43" s="21">
        <f t="shared" si="0"/>
        <v>4</v>
      </c>
      <c r="O43" s="44">
        <v>4563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4563</v>
      </c>
      <c r="V43" s="45">
        <v>4559</v>
      </c>
      <c r="W43" s="41">
        <v>8.7661626123164589E-4</v>
      </c>
      <c r="X43" s="46"/>
      <c r="Y43" s="46"/>
    </row>
    <row r="44" spans="1:27">
      <c r="A44" s="29" t="s">
        <v>1079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VLOOKUP(C:C,total251219111800!B:F,5,0)</f>
        <v>21</v>
      </c>
      <c r="M44" s="8"/>
      <c r="N44" s="21">
        <f t="shared" si="0"/>
        <v>21</v>
      </c>
      <c r="O44" s="44">
        <v>783</v>
      </c>
      <c r="P44" s="44">
        <v>0</v>
      </c>
      <c r="Q44" s="44">
        <v>0</v>
      </c>
      <c r="R44" s="44">
        <v>0</v>
      </c>
      <c r="S44" s="44">
        <v>0</v>
      </c>
      <c r="T44" s="45">
        <v>0</v>
      </c>
      <c r="U44" s="45">
        <v>783</v>
      </c>
      <c r="V44" s="45">
        <v>762</v>
      </c>
      <c r="W44" s="41">
        <v>2.681992337164751E-2</v>
      </c>
      <c r="X44" s="46"/>
      <c r="Y44" s="46"/>
    </row>
    <row r="45" spans="1:27">
      <c r="A45" s="29"/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VLOOKUP(C:C,total251219111800!B:F,5,0)</f>
        <v>3</v>
      </c>
      <c r="M45" s="8"/>
      <c r="N45" s="21">
        <f t="shared" si="0"/>
        <v>3</v>
      </c>
      <c r="O45" s="44">
        <v>473</v>
      </c>
      <c r="P45" s="44">
        <v>0</v>
      </c>
      <c r="Q45" s="44">
        <v>1000</v>
      </c>
      <c r="R45" s="44">
        <v>0</v>
      </c>
      <c r="S45" s="44">
        <v>0</v>
      </c>
      <c r="T45" s="45">
        <v>0</v>
      </c>
      <c r="U45" s="45">
        <v>1473</v>
      </c>
      <c r="V45" s="45">
        <v>1470</v>
      </c>
      <c r="W45" s="41">
        <v>6.3424947145877377E-3</v>
      </c>
      <c r="X45" s="46"/>
      <c r="Y45" s="46"/>
    </row>
    <row r="46" spans="1:27" s="152" customFormat="1">
      <c r="A46" s="29" t="s">
        <v>1080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VLOOKUP(C:C,total251219111800!B:F,5,0)</f>
        <v>49</v>
      </c>
      <c r="M46" s="8"/>
      <c r="N46" s="21">
        <f t="shared" si="0"/>
        <v>49</v>
      </c>
      <c r="O46" s="148">
        <v>217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217</v>
      </c>
      <c r="V46" s="149">
        <v>168</v>
      </c>
      <c r="W46" s="150">
        <v>0.22580645161290322</v>
      </c>
      <c r="X46" s="151"/>
      <c r="Y46" s="151"/>
      <c r="Z46" s="191"/>
      <c r="AA46" s="191"/>
    </row>
    <row r="47" spans="1:27" s="152" customFormat="1">
      <c r="A47" s="29" t="s">
        <v>1081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VLOOKUP(C:C,total251219111800!B:F,5,0)</f>
        <v>39</v>
      </c>
      <c r="M47" s="8"/>
      <c r="N47" s="21">
        <f t="shared" si="0"/>
        <v>39</v>
      </c>
      <c r="O47" s="148">
        <v>912</v>
      </c>
      <c r="P47" s="148">
        <v>0</v>
      </c>
      <c r="Q47" s="44">
        <v>0</v>
      </c>
      <c r="R47" s="148">
        <v>0</v>
      </c>
      <c r="S47" s="148">
        <v>0</v>
      </c>
      <c r="T47" s="149">
        <v>0</v>
      </c>
      <c r="U47" s="149">
        <v>912</v>
      </c>
      <c r="V47" s="149">
        <v>873</v>
      </c>
      <c r="W47" s="150">
        <v>4.2763157894736843E-2</v>
      </c>
      <c r="X47" s="151"/>
      <c r="Y47" s="151"/>
      <c r="Z47" s="191"/>
      <c r="AA47" s="191"/>
    </row>
    <row r="48" spans="1:27">
      <c r="A48" s="29" t="s">
        <v>1082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VLOOKUP(C:C,total251219111800!B:F,5,0)</f>
        <v>398</v>
      </c>
      <c r="M48" s="8"/>
      <c r="N48" s="21">
        <f t="shared" si="0"/>
        <v>398</v>
      </c>
      <c r="O48" s="44">
        <v>2880</v>
      </c>
      <c r="P48" s="44">
        <v>0</v>
      </c>
      <c r="Q48" s="44">
        <v>0</v>
      </c>
      <c r="R48" s="44">
        <v>0</v>
      </c>
      <c r="S48" s="44">
        <v>0</v>
      </c>
      <c r="T48" s="45">
        <v>0</v>
      </c>
      <c r="U48" s="45">
        <v>2880</v>
      </c>
      <c r="V48" s="45">
        <v>2482</v>
      </c>
      <c r="W48" s="41">
        <v>0.13819444444444445</v>
      </c>
      <c r="X48" s="46"/>
      <c r="Y48" s="46"/>
    </row>
    <row r="49" spans="1:27">
      <c r="A49" s="192" t="s">
        <v>1083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196">
        <f>VLOOKUP(C:C,total251219111800!B:F,5,0)</f>
        <v>693</v>
      </c>
      <c r="M49" s="196"/>
      <c r="N49" s="196">
        <f t="shared" si="0"/>
        <v>693</v>
      </c>
      <c r="O49" s="196">
        <v>522</v>
      </c>
      <c r="P49" s="196">
        <v>0</v>
      </c>
      <c r="Q49" s="196">
        <v>0</v>
      </c>
      <c r="R49" s="196">
        <v>0</v>
      </c>
      <c r="S49" s="196">
        <v>0</v>
      </c>
      <c r="T49" s="197">
        <v>0</v>
      </c>
      <c r="U49" s="197">
        <v>522</v>
      </c>
      <c r="V49" s="197">
        <v>-171</v>
      </c>
      <c r="W49" s="198">
        <v>1.3275862068965518</v>
      </c>
      <c r="X49" s="199"/>
      <c r="Y49" s="199"/>
    </row>
    <row r="50" spans="1:27" s="277" customFormat="1">
      <c r="A50" s="269" t="s">
        <v>1084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VLOOKUP(C:C,total251219111800!B:F,5,0)</f>
        <v>373</v>
      </c>
      <c r="M50" s="8"/>
      <c r="N50" s="21">
        <f t="shared" si="0"/>
        <v>373</v>
      </c>
      <c r="O50" s="202">
        <v>3808</v>
      </c>
      <c r="P50" s="202">
        <v>0</v>
      </c>
      <c r="Q50" s="202">
        <v>0</v>
      </c>
      <c r="R50" s="202">
        <v>0</v>
      </c>
      <c r="S50" s="202">
        <v>0</v>
      </c>
      <c r="T50" s="273">
        <v>0</v>
      </c>
      <c r="U50" s="273">
        <v>3808</v>
      </c>
      <c r="V50" s="273">
        <v>3435</v>
      </c>
      <c r="W50" s="274">
        <v>9.7951680672268907E-2</v>
      </c>
      <c r="X50" s="275"/>
      <c r="Y50" s="275"/>
      <c r="Z50" s="276"/>
      <c r="AA50" s="276"/>
    </row>
    <row r="51" spans="1:27">
      <c r="A51" s="29" t="s">
        <v>1085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VLOOKUP(C:C,total251219111800!B:F,5,0)</f>
        <v>1086</v>
      </c>
      <c r="M51" s="211">
        <v>750</v>
      </c>
      <c r="N51" s="21">
        <f t="shared" si="0"/>
        <v>1086</v>
      </c>
      <c r="O51" s="44">
        <v>2936</v>
      </c>
      <c r="P51" s="44">
        <v>400</v>
      </c>
      <c r="Q51" s="44">
        <v>0</v>
      </c>
      <c r="R51" s="44">
        <v>0</v>
      </c>
      <c r="S51" s="44">
        <v>830</v>
      </c>
      <c r="T51" s="45">
        <v>-430</v>
      </c>
      <c r="U51" s="45">
        <v>2106</v>
      </c>
      <c r="V51" s="45">
        <v>1020</v>
      </c>
      <c r="W51" s="41">
        <v>0.32553956834532372</v>
      </c>
      <c r="X51" s="46"/>
      <c r="Y51" s="46"/>
    </row>
    <row r="52" spans="1:27" s="200" customFormat="1">
      <c r="A52" s="192" t="s">
        <v>1086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196">
        <f>VLOOKUP(C:C,total251219111800!B:F,5,0)</f>
        <v>6</v>
      </c>
      <c r="M52" s="196"/>
      <c r="N52" s="196">
        <f t="shared" si="0"/>
        <v>6</v>
      </c>
      <c r="O52" s="196">
        <v>1246</v>
      </c>
      <c r="P52" s="196">
        <v>0</v>
      </c>
      <c r="Q52" s="196">
        <v>0</v>
      </c>
      <c r="R52" s="196">
        <v>0</v>
      </c>
      <c r="S52" s="196">
        <v>600</v>
      </c>
      <c r="T52" s="197">
        <v>-600</v>
      </c>
      <c r="U52" s="197">
        <v>646</v>
      </c>
      <c r="V52" s="197">
        <v>640</v>
      </c>
      <c r="W52" s="198">
        <v>4.815409309791332E-3</v>
      </c>
      <c r="X52" s="199"/>
      <c r="Y52" s="199"/>
      <c r="Z52" s="201"/>
      <c r="AA52" s="201"/>
    </row>
    <row r="53" spans="1:27" s="152" customFormat="1" ht="15.75">
      <c r="A53" s="29" t="s">
        <v>1087</v>
      </c>
      <c r="B53" s="145" t="s">
        <v>356</v>
      </c>
      <c r="C53" s="146" t="s">
        <v>233</v>
      </c>
      <c r="D53" s="147" t="s">
        <v>234</v>
      </c>
      <c r="E53" s="146"/>
      <c r="F53" s="146">
        <v>843</v>
      </c>
      <c r="G53" s="148">
        <v>647</v>
      </c>
      <c r="H53" s="21">
        <v>2107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4" t="e">
        <f>VLOOKUP(C53,'出荷数2407-2506total250730101950'!B:F,5,0)</f>
        <v>#N/A</v>
      </c>
      <c r="L53" s="203" t="e">
        <f>VLOOKUP(C:C,total251219111800!B:F,5,0)</f>
        <v>#N/A</v>
      </c>
      <c r="M53" s="211">
        <v>890</v>
      </c>
      <c r="N53" s="211">
        <v>890</v>
      </c>
      <c r="O53" s="148">
        <v>0</v>
      </c>
      <c r="P53" s="148">
        <v>0</v>
      </c>
      <c r="Q53" s="44">
        <v>0</v>
      </c>
      <c r="R53" s="148">
        <v>0</v>
      </c>
      <c r="S53" s="148">
        <v>0</v>
      </c>
      <c r="T53" s="149">
        <v>0</v>
      </c>
      <c r="U53" s="149">
        <v>0</v>
      </c>
      <c r="V53" s="149">
        <v>-890</v>
      </c>
      <c r="W53" s="150" t="e">
        <v>#DIV/0!</v>
      </c>
      <c r="X53" s="151"/>
      <c r="Y53" s="151"/>
    </row>
    <row r="54" spans="1:27">
      <c r="A54" s="29" t="s">
        <v>1088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VLOOKUP(C:C,total251219111800!B:F,5,0)</f>
        <v>200</v>
      </c>
      <c r="M54" s="8"/>
      <c r="N54" s="21">
        <f t="shared" si="0"/>
        <v>200</v>
      </c>
      <c r="O54" s="44">
        <v>3338</v>
      </c>
      <c r="P54" s="44">
        <v>0</v>
      </c>
      <c r="Q54" s="44">
        <v>0</v>
      </c>
      <c r="R54" s="44">
        <v>0</v>
      </c>
      <c r="S54" s="44">
        <v>300</v>
      </c>
      <c r="T54" s="45">
        <v>-300</v>
      </c>
      <c r="U54" s="45">
        <v>3038</v>
      </c>
      <c r="V54" s="45">
        <v>2838</v>
      </c>
      <c r="W54" s="41">
        <v>5.9916117435590173E-2</v>
      </c>
      <c r="X54" s="46"/>
      <c r="Y54" s="46"/>
    </row>
    <row r="55" spans="1:27" s="152" customFormat="1" ht="15.75">
      <c r="A55" s="29" t="s">
        <v>1089</v>
      </c>
      <c r="B55" s="145" t="s">
        <v>356</v>
      </c>
      <c r="C55" s="153" t="s">
        <v>1264</v>
      </c>
      <c r="D55" s="154" t="s">
        <v>64</v>
      </c>
      <c r="E55" s="153"/>
      <c r="F55" s="146">
        <v>1087</v>
      </c>
      <c r="G55" s="148">
        <v>665</v>
      </c>
      <c r="H55" s="21">
        <v>2030</v>
      </c>
      <c r="I55" s="8" t="e">
        <f>VLOOKUP(C55,'202310-202403出荷数total2403220951'!B:F,5,0)</f>
        <v>#N/A</v>
      </c>
      <c r="J55" s="203" t="e">
        <f>VLOOKUP(C55,'出荷数2307～2406total241008110618'!B:F,5,0)</f>
        <v>#N/A</v>
      </c>
      <c r="K55" s="214" t="e">
        <f>VLOOKUP(C55,'出荷数2407-2506total250730101950'!B:F,5,0)</f>
        <v>#N/A</v>
      </c>
      <c r="L55" s="203" t="e">
        <f>VLOOKUP(C:C,total251219111800!B:F,5,0)</f>
        <v>#N/A</v>
      </c>
      <c r="M55" s="211">
        <v>850</v>
      </c>
      <c r="N55" s="211">
        <v>850</v>
      </c>
      <c r="O55" s="148">
        <v>2</v>
      </c>
      <c r="P55" s="148">
        <v>0</v>
      </c>
      <c r="Q55" s="44">
        <v>0</v>
      </c>
      <c r="R55" s="148">
        <v>0</v>
      </c>
      <c r="S55" s="148">
        <v>0</v>
      </c>
      <c r="T55" s="149">
        <v>0</v>
      </c>
      <c r="U55" s="149">
        <v>2</v>
      </c>
      <c r="V55" s="149">
        <v>-848</v>
      </c>
      <c r="W55" s="150">
        <v>425</v>
      </c>
      <c r="X55" s="151"/>
      <c r="Y55" s="151"/>
    </row>
    <row r="56" spans="1:27">
      <c r="A56" s="29" t="s">
        <v>1090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VLOOKUP(C:C,total251219111800!B:F,5,0)</f>
        <v>566</v>
      </c>
      <c r="M56" s="8"/>
      <c r="N56" s="211">
        <v>295</v>
      </c>
      <c r="O56" s="44">
        <v>686</v>
      </c>
      <c r="P56" s="44">
        <v>0</v>
      </c>
      <c r="Q56" s="44">
        <v>0</v>
      </c>
      <c r="R56" s="44">
        <v>0</v>
      </c>
      <c r="S56" s="44">
        <v>0</v>
      </c>
      <c r="T56" s="45">
        <v>0</v>
      </c>
      <c r="U56" s="45">
        <v>686</v>
      </c>
      <c r="V56" s="45">
        <v>391</v>
      </c>
      <c r="W56" s="41">
        <v>0.43002915451895046</v>
      </c>
      <c r="X56" s="46"/>
      <c r="Y56" s="46"/>
    </row>
    <row r="57" spans="1:27" s="200" customFormat="1">
      <c r="A57" s="192" t="s">
        <v>1091</v>
      </c>
      <c r="B57" s="193" t="s">
        <v>356</v>
      </c>
      <c r="C57" s="194" t="s">
        <v>28</v>
      </c>
      <c r="D57" s="195" t="s">
        <v>29</v>
      </c>
      <c r="E57" s="194"/>
      <c r="F57" s="194">
        <v>1540</v>
      </c>
      <c r="G57" s="196">
        <v>597</v>
      </c>
      <c r="H57" s="196">
        <v>361</v>
      </c>
      <c r="I57" s="8">
        <f>VLOOKUP(C57,'202310-202403出荷数total2403220951'!B:F,5,0)</f>
        <v>533</v>
      </c>
      <c r="J57" s="203">
        <f>VLOOKUP(C57,'出荷数2307～2406total241008110618'!B:F,5,0)</f>
        <v>858</v>
      </c>
      <c r="K57" s="214">
        <f>VLOOKUP(C57,'出荷数2407-2506total250730101950'!B:F,5,0)</f>
        <v>574</v>
      </c>
      <c r="L57" s="203" t="e">
        <f>VLOOKUP(C:C,total251219111800!B:F,5,0)</f>
        <v>#N/A</v>
      </c>
      <c r="M57" s="8"/>
      <c r="N57" s="21" t="e">
        <f t="shared" si="0"/>
        <v>#N/A</v>
      </c>
      <c r="O57" s="196">
        <v>0</v>
      </c>
      <c r="P57" s="196">
        <v>0</v>
      </c>
      <c r="Q57" s="44">
        <v>0</v>
      </c>
      <c r="R57" s="196">
        <v>0</v>
      </c>
      <c r="S57" s="196">
        <v>0</v>
      </c>
      <c r="T57" s="197">
        <v>0</v>
      </c>
      <c r="U57" s="197">
        <v>0</v>
      </c>
      <c r="V57" s="197" t="e">
        <v>#N/A</v>
      </c>
      <c r="W57" s="198" t="e">
        <v>#N/A</v>
      </c>
      <c r="X57" s="199"/>
      <c r="Y57" s="199"/>
      <c r="Z57" s="201"/>
      <c r="AA57" s="201"/>
    </row>
    <row r="58" spans="1:27">
      <c r="A58" s="29" t="s">
        <v>1092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VLOOKUP(C:C,total251219111800!B:F,5,0)</f>
        <v>8163</v>
      </c>
      <c r="M58" s="211">
        <v>10000</v>
      </c>
      <c r="N58" s="211">
        <v>10000</v>
      </c>
      <c r="O58" s="44">
        <v>19998</v>
      </c>
      <c r="P58" s="44">
        <v>900</v>
      </c>
      <c r="Q58" s="44">
        <v>0</v>
      </c>
      <c r="R58" s="44">
        <v>0</v>
      </c>
      <c r="S58" s="44">
        <v>1110</v>
      </c>
      <c r="T58" s="45">
        <v>-210</v>
      </c>
      <c r="U58" s="45">
        <v>18888</v>
      </c>
      <c r="V58" s="45">
        <v>8888</v>
      </c>
      <c r="W58" s="41">
        <v>0.47851469040099531</v>
      </c>
      <c r="X58" s="222"/>
      <c r="Y58" s="222"/>
    </row>
    <row r="59" spans="1:27" s="152" customFormat="1" ht="15.75">
      <c r="A59" s="29" t="s">
        <v>1093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VLOOKUP(C:C,total251219111800!B:F,5,0)</f>
        <v>2</v>
      </c>
      <c r="M59" s="8"/>
      <c r="N59" s="21">
        <f t="shared" si="0"/>
        <v>2</v>
      </c>
      <c r="O59" s="148">
        <v>37</v>
      </c>
      <c r="P59" s="148">
        <v>0</v>
      </c>
      <c r="Q59" s="44">
        <v>0</v>
      </c>
      <c r="R59" s="148">
        <v>0</v>
      </c>
      <c r="S59" s="148">
        <v>0</v>
      </c>
      <c r="T59" s="149">
        <v>0</v>
      </c>
      <c r="U59" s="149">
        <v>37</v>
      </c>
      <c r="V59" s="149">
        <v>35</v>
      </c>
      <c r="W59" s="150">
        <v>5.4054054054054057E-2</v>
      </c>
      <c r="X59" s="151"/>
      <c r="Y59" s="151"/>
    </row>
    <row r="60" spans="1:27">
      <c r="A60" s="29" t="s">
        <v>1094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VLOOKUP(C:C,total251219111800!B:F,5,0)</f>
        <v>1045</v>
      </c>
      <c r="M60" s="8"/>
      <c r="N60" s="21">
        <f t="shared" si="0"/>
        <v>1045</v>
      </c>
      <c r="O60" s="44">
        <v>3141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3141</v>
      </c>
      <c r="V60" s="45">
        <v>2096</v>
      </c>
      <c r="W60" s="41">
        <v>0.33269659344157909</v>
      </c>
      <c r="X60" s="46"/>
      <c r="Y60" s="46"/>
    </row>
    <row r="61" spans="1:27">
      <c r="A61" s="29" t="s">
        <v>1095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VLOOKUP(C:C,total251219111800!B:F,5,0)</f>
        <v>362</v>
      </c>
      <c r="M61" s="8"/>
      <c r="N61" s="21">
        <f t="shared" si="0"/>
        <v>362</v>
      </c>
      <c r="O61" s="44">
        <v>3820</v>
      </c>
      <c r="P61" s="44">
        <v>0</v>
      </c>
      <c r="Q61" s="44">
        <v>0</v>
      </c>
      <c r="R61" s="44">
        <v>0</v>
      </c>
      <c r="S61" s="44">
        <v>0</v>
      </c>
      <c r="T61" s="45">
        <v>0</v>
      </c>
      <c r="U61" s="45">
        <v>3820</v>
      </c>
      <c r="V61" s="45">
        <v>3458</v>
      </c>
      <c r="W61" s="41">
        <v>9.4764397905759162E-2</v>
      </c>
      <c r="X61" s="46"/>
      <c r="Y61" s="46"/>
    </row>
    <row r="62" spans="1:27">
      <c r="A62" s="29" t="s">
        <v>1096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VLOOKUP(C:C,total251219111800!B:F,5,0)</f>
        <v>852</v>
      </c>
      <c r="M62" s="8"/>
      <c r="N62" s="21">
        <f t="shared" si="0"/>
        <v>852</v>
      </c>
      <c r="O62" s="44">
        <v>870</v>
      </c>
      <c r="P62" s="44">
        <v>139</v>
      </c>
      <c r="Q62" s="44">
        <v>3000</v>
      </c>
      <c r="R62" s="44">
        <v>0</v>
      </c>
      <c r="S62" s="44">
        <v>139</v>
      </c>
      <c r="T62" s="45">
        <v>0</v>
      </c>
      <c r="U62" s="45">
        <v>3731</v>
      </c>
      <c r="V62" s="45">
        <v>2879</v>
      </c>
      <c r="W62" s="41">
        <v>0.84440039643211096</v>
      </c>
      <c r="X62" s="46"/>
      <c r="Y62" s="46"/>
    </row>
    <row r="63" spans="1:27">
      <c r="A63" s="29" t="s">
        <v>1097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VLOOKUP(C:C,total251219111800!B:F,5,0)</f>
        <v>765</v>
      </c>
      <c r="M63" s="8"/>
      <c r="N63" s="21">
        <f t="shared" si="0"/>
        <v>765</v>
      </c>
      <c r="O63" s="44">
        <v>1715</v>
      </c>
      <c r="P63" s="44">
        <v>2440</v>
      </c>
      <c r="Q63" s="44">
        <v>0</v>
      </c>
      <c r="R63" s="44">
        <v>0</v>
      </c>
      <c r="S63" s="44">
        <v>2440</v>
      </c>
      <c r="T63" s="45">
        <v>0</v>
      </c>
      <c r="U63" s="45">
        <v>-725</v>
      </c>
      <c r="V63" s="45">
        <v>-1490</v>
      </c>
      <c r="W63" s="41">
        <v>0.18411552346570398</v>
      </c>
      <c r="X63" s="46"/>
      <c r="Y63" s="46" t="s">
        <v>4442</v>
      </c>
    </row>
    <row r="64" spans="1:27" s="200" customFormat="1">
      <c r="A64" s="192" t="s">
        <v>1098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VLOOKUP(C:C,total251219111800!B:F,5,0)</f>
        <v>#N/A</v>
      </c>
      <c r="M64" s="8"/>
      <c r="N64" s="21" t="e">
        <f t="shared" si="0"/>
        <v>#N/A</v>
      </c>
      <c r="O64" s="196">
        <v>552</v>
      </c>
      <c r="P64" s="196">
        <v>0</v>
      </c>
      <c r="Q64" s="44">
        <v>0</v>
      </c>
      <c r="R64" s="196">
        <v>0</v>
      </c>
      <c r="S64" s="196">
        <v>0</v>
      </c>
      <c r="T64" s="197">
        <v>0</v>
      </c>
      <c r="U64" s="197">
        <v>552</v>
      </c>
      <c r="V64" s="197" t="e">
        <v>#N/A</v>
      </c>
      <c r="W64" s="198" t="e">
        <v>#N/A</v>
      </c>
      <c r="X64" s="199"/>
      <c r="Y64" s="199"/>
      <c r="Z64" s="201"/>
      <c r="AA64" s="201"/>
    </row>
    <row r="65" spans="1:25">
      <c r="A65" s="29" t="s">
        <v>1099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VLOOKUP(C:C,total251219111800!B:F,5,0)</f>
        <v>13</v>
      </c>
      <c r="M65" s="8"/>
      <c r="N65" s="21">
        <f t="shared" si="0"/>
        <v>13</v>
      </c>
      <c r="O65" s="175">
        <v>1962</v>
      </c>
      <c r="P65" s="175">
        <v>0</v>
      </c>
      <c r="Q65" s="44">
        <v>0</v>
      </c>
      <c r="R65" s="175">
        <v>0</v>
      </c>
      <c r="S65" s="175">
        <v>0</v>
      </c>
      <c r="T65" s="176">
        <v>0</v>
      </c>
      <c r="U65" s="45">
        <v>1962</v>
      </c>
      <c r="V65" s="45">
        <v>1949</v>
      </c>
      <c r="W65" s="177">
        <v>6.6258919469928644E-3</v>
      </c>
      <c r="X65" s="46"/>
      <c r="Y65" s="46"/>
    </row>
    <row r="66" spans="1:25">
      <c r="A66" s="29" t="s">
        <v>1100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VLOOKUP(C:C,total251219111800!B:F,5,0)</f>
        <v>13</v>
      </c>
      <c r="M66" s="211">
        <v>500</v>
      </c>
      <c r="N66" s="21">
        <v>500</v>
      </c>
      <c r="O66" s="44">
        <v>2314</v>
      </c>
      <c r="P66" s="44">
        <v>0</v>
      </c>
      <c r="Q66" s="44">
        <v>0</v>
      </c>
      <c r="R66" s="44">
        <v>0</v>
      </c>
      <c r="S66" s="44">
        <v>0</v>
      </c>
      <c r="T66" s="45">
        <v>0</v>
      </c>
      <c r="U66" s="45">
        <v>2314</v>
      </c>
      <c r="V66" s="45">
        <v>1814</v>
      </c>
      <c r="W66" s="41">
        <v>0.21607605877268798</v>
      </c>
      <c r="X66" s="46"/>
      <c r="Y66" s="46"/>
    </row>
    <row r="67" spans="1:25">
      <c r="A67" s="29" t="s">
        <v>1101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VLOOKUP(C:C,total251219111800!B:F,5,0)</f>
        <v>484</v>
      </c>
      <c r="M67" s="8"/>
      <c r="N67" s="21">
        <f t="shared" si="0"/>
        <v>484</v>
      </c>
      <c r="O67" s="44">
        <v>1147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1147</v>
      </c>
      <c r="V67" s="45">
        <v>663</v>
      </c>
      <c r="W67" s="41">
        <v>0.4219703574542284</v>
      </c>
      <c r="X67" s="46"/>
      <c r="Y67" s="46"/>
    </row>
    <row r="68" spans="1:25">
      <c r="A68" s="29" t="s">
        <v>1102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VLOOKUP(C:C,total251219111800!B:F,5,0)</f>
        <v>749</v>
      </c>
      <c r="M68" s="211">
        <v>500</v>
      </c>
      <c r="N68" s="21">
        <f t="shared" ref="N68:N131" si="1">L68</f>
        <v>749</v>
      </c>
      <c r="O68" s="44">
        <v>2722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2722</v>
      </c>
      <c r="V68" s="45">
        <v>1973</v>
      </c>
      <c r="W68" s="41">
        <v>0.27516531961792801</v>
      </c>
      <c r="X68" s="46"/>
      <c r="Y68" s="46"/>
    </row>
    <row r="69" spans="1:25">
      <c r="A69" s="29" t="s">
        <v>1103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VLOOKUP(C:C,total251219111800!B:F,5,0)</f>
        <v>874</v>
      </c>
      <c r="M69" s="8"/>
      <c r="N69" s="211">
        <v>672</v>
      </c>
      <c r="O69" s="44">
        <v>3948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3948</v>
      </c>
      <c r="V69" s="45">
        <v>3276</v>
      </c>
      <c r="W69" s="41">
        <v>0.1702127659574468</v>
      </c>
      <c r="X69" s="46"/>
      <c r="Y69" s="46"/>
    </row>
    <row r="70" spans="1:25">
      <c r="A70" s="29" t="s">
        <v>1104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VLOOKUP(C:C,total251219111800!B:F,5,0)</f>
        <v>203</v>
      </c>
      <c r="M70" s="8"/>
      <c r="N70" s="21">
        <f t="shared" si="1"/>
        <v>203</v>
      </c>
      <c r="O70" s="44">
        <v>2668</v>
      </c>
      <c r="P70" s="44">
        <v>500</v>
      </c>
      <c r="Q70" s="44">
        <v>0</v>
      </c>
      <c r="R70" s="44">
        <v>0</v>
      </c>
      <c r="S70" s="44">
        <v>500</v>
      </c>
      <c r="T70" s="45">
        <v>0</v>
      </c>
      <c r="U70" s="45">
        <v>2168</v>
      </c>
      <c r="V70" s="45">
        <v>1965</v>
      </c>
      <c r="W70" s="41">
        <v>6.4078282828282832E-2</v>
      </c>
      <c r="X70" s="46"/>
      <c r="Y70" s="46"/>
    </row>
    <row r="71" spans="1:25">
      <c r="A71" s="29" t="s">
        <v>1105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VLOOKUP(C:C,total251219111800!B:F,5,0)</f>
        <v>430</v>
      </c>
      <c r="M71" s="8"/>
      <c r="N71" s="21">
        <f t="shared" si="1"/>
        <v>430</v>
      </c>
      <c r="O71" s="44">
        <v>1895</v>
      </c>
      <c r="P71" s="44">
        <v>120</v>
      </c>
      <c r="Q71" s="44">
        <v>0</v>
      </c>
      <c r="R71" s="44">
        <v>0</v>
      </c>
      <c r="S71" s="44">
        <v>120</v>
      </c>
      <c r="T71" s="45">
        <v>0</v>
      </c>
      <c r="U71" s="45">
        <v>1775</v>
      </c>
      <c r="V71" s="45">
        <v>1345</v>
      </c>
      <c r="W71" s="41">
        <v>0.21339950372208435</v>
      </c>
      <c r="X71" s="46"/>
      <c r="Y71" s="46"/>
    </row>
    <row r="72" spans="1:25">
      <c r="A72" s="29" t="s">
        <v>1106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 t="e">
        <f>VLOOKUP(C:C,total251219111800!B:F,5,0)</f>
        <v>#N/A</v>
      </c>
      <c r="M72" s="8"/>
      <c r="N72" s="21" t="e">
        <f t="shared" si="1"/>
        <v>#N/A</v>
      </c>
      <c r="O72" s="44">
        <v>2381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2381</v>
      </c>
      <c r="V72" s="45" t="e">
        <v>#N/A</v>
      </c>
      <c r="W72" s="41" t="e">
        <v>#N/A</v>
      </c>
      <c r="X72" s="46"/>
      <c r="Y72" s="46"/>
    </row>
    <row r="73" spans="1:25">
      <c r="A73" s="29"/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VLOOKUP(C:C,total251219111800!B:F,5,0)</f>
        <v>16</v>
      </c>
      <c r="M73" s="8"/>
      <c r="N73" s="21">
        <f t="shared" si="1"/>
        <v>16</v>
      </c>
      <c r="O73" s="44">
        <v>302</v>
      </c>
      <c r="P73" s="44">
        <v>0</v>
      </c>
      <c r="Q73" s="44">
        <v>0</v>
      </c>
      <c r="R73" s="44">
        <v>0</v>
      </c>
      <c r="S73" s="44">
        <v>0</v>
      </c>
      <c r="T73" s="45">
        <v>0</v>
      </c>
      <c r="U73" s="45">
        <v>302</v>
      </c>
      <c r="V73" s="45">
        <v>286</v>
      </c>
      <c r="W73" s="41">
        <v>5.2980132450331126E-2</v>
      </c>
      <c r="X73" s="46"/>
      <c r="Y73" s="46"/>
    </row>
    <row r="74" spans="1:25">
      <c r="A74" s="29" t="s">
        <v>1107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VLOOKUP(C:C,total251219111800!B:F,5,0)</f>
        <v>1757</v>
      </c>
      <c r="M74" s="8"/>
      <c r="N74" s="21">
        <f t="shared" si="1"/>
        <v>1757</v>
      </c>
      <c r="O74" s="44">
        <v>4366</v>
      </c>
      <c r="P74" s="44">
        <v>200</v>
      </c>
      <c r="Q74" s="44">
        <v>0</v>
      </c>
      <c r="R74" s="44">
        <v>0</v>
      </c>
      <c r="S74" s="44">
        <v>200</v>
      </c>
      <c r="T74" s="45">
        <v>0</v>
      </c>
      <c r="U74" s="45">
        <v>4166</v>
      </c>
      <c r="V74" s="45">
        <v>2409</v>
      </c>
      <c r="W74" s="41">
        <v>0.38480070083223827</v>
      </c>
      <c r="X74" s="46"/>
      <c r="Y74" s="46"/>
    </row>
    <row r="75" spans="1:25">
      <c r="A75" s="29" t="s">
        <v>2991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VLOOKUP(C:C,total251219111800!B:F,5,0)</f>
        <v>1136</v>
      </c>
      <c r="M75" s="211">
        <v>8000</v>
      </c>
      <c r="N75" s="211">
        <v>8000</v>
      </c>
      <c r="O75" s="44">
        <v>14077</v>
      </c>
      <c r="P75" s="44">
        <v>3200</v>
      </c>
      <c r="Q75" s="44">
        <v>0</v>
      </c>
      <c r="R75" s="44">
        <v>0</v>
      </c>
      <c r="S75" s="44">
        <v>5200</v>
      </c>
      <c r="T75" s="45">
        <v>-2000</v>
      </c>
      <c r="U75" s="45">
        <v>8877</v>
      </c>
      <c r="V75" s="45">
        <v>877</v>
      </c>
      <c r="W75" s="41">
        <v>0.46304335243387162</v>
      </c>
      <c r="X75" s="46"/>
      <c r="Y75" s="46"/>
    </row>
    <row r="76" spans="1:25">
      <c r="A76" s="29" t="s">
        <v>1109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VLOOKUP(C:C,total251219111800!B:F,5,0)</f>
        <v>135</v>
      </c>
      <c r="M76" s="8"/>
      <c r="N76" s="21">
        <f t="shared" si="1"/>
        <v>135</v>
      </c>
      <c r="O76" s="44">
        <v>1755</v>
      </c>
      <c r="P76" s="44">
        <v>0</v>
      </c>
      <c r="Q76" s="44">
        <v>0</v>
      </c>
      <c r="R76" s="44">
        <v>0</v>
      </c>
      <c r="S76" s="44">
        <v>0</v>
      </c>
      <c r="T76" s="45">
        <v>0</v>
      </c>
      <c r="U76" s="45">
        <v>1755</v>
      </c>
      <c r="V76" s="45">
        <v>1620</v>
      </c>
      <c r="W76" s="41">
        <v>7.6923076923076927E-2</v>
      </c>
      <c r="X76" s="46"/>
      <c r="Y76" s="46"/>
    </row>
    <row r="77" spans="1:25">
      <c r="A77" s="29" t="s">
        <v>1110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VLOOKUP(C:C,total251219111800!B:F,5,0)</f>
        <v>1014</v>
      </c>
      <c r="M77" s="211">
        <v>1000</v>
      </c>
      <c r="N77" s="21">
        <f t="shared" si="1"/>
        <v>1014</v>
      </c>
      <c r="O77" s="44">
        <v>4205</v>
      </c>
      <c r="P77" s="44">
        <v>52</v>
      </c>
      <c r="Q77" s="44">
        <v>0</v>
      </c>
      <c r="R77" s="44">
        <v>0</v>
      </c>
      <c r="S77" s="44">
        <v>52</v>
      </c>
      <c r="T77" s="45">
        <v>0</v>
      </c>
      <c r="U77" s="45">
        <v>4153</v>
      </c>
      <c r="V77" s="45">
        <v>3139</v>
      </c>
      <c r="W77" s="41">
        <v>0.23819591261451725</v>
      </c>
      <c r="X77" s="46"/>
      <c r="Y77" s="46"/>
    </row>
    <row r="78" spans="1:25">
      <c r="A78" s="29" t="s">
        <v>1111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VLOOKUP(C:C,total251219111800!B:F,5,0)</f>
        <v>319</v>
      </c>
      <c r="M78" s="8"/>
      <c r="N78" s="21">
        <f t="shared" si="1"/>
        <v>319</v>
      </c>
      <c r="O78" s="44">
        <v>447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447</v>
      </c>
      <c r="V78" s="45">
        <v>128</v>
      </c>
      <c r="W78" s="41">
        <v>0.71364653243847875</v>
      </c>
      <c r="X78" s="46" t="s">
        <v>4412</v>
      </c>
      <c r="Y78" s="46"/>
    </row>
    <row r="79" spans="1:25">
      <c r="A79" s="29" t="s">
        <v>1112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VLOOKUP(C:C,total251219111800!B:F,5,0)</f>
        <v>900</v>
      </c>
      <c r="M79" s="8"/>
      <c r="N79" s="21">
        <f t="shared" si="1"/>
        <v>900</v>
      </c>
      <c r="O79" s="44">
        <v>2696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2696</v>
      </c>
      <c r="V79" s="45">
        <v>1796</v>
      </c>
      <c r="W79" s="41">
        <v>0.33382789317507416</v>
      </c>
      <c r="X79" s="46"/>
      <c r="Y79" s="46"/>
    </row>
    <row r="80" spans="1:25">
      <c r="A80" s="29" t="s">
        <v>1113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VLOOKUP(C:C,total251219111800!B:F,5,0)</f>
        <v>366</v>
      </c>
      <c r="M80" s="8"/>
      <c r="N80" s="21">
        <f t="shared" si="1"/>
        <v>366</v>
      </c>
      <c r="O80" s="44">
        <v>1420</v>
      </c>
      <c r="P80" s="44">
        <v>0</v>
      </c>
      <c r="Q80" s="44">
        <v>0</v>
      </c>
      <c r="R80" s="44">
        <v>0</v>
      </c>
      <c r="S80" s="44">
        <v>0</v>
      </c>
      <c r="T80" s="45">
        <v>0</v>
      </c>
      <c r="U80" s="45">
        <v>1420</v>
      </c>
      <c r="V80" s="45">
        <v>1054</v>
      </c>
      <c r="W80" s="41">
        <v>0.25774647887323943</v>
      </c>
      <c r="X80" s="46"/>
      <c r="Y80" s="46"/>
    </row>
    <row r="81" spans="1:27">
      <c r="A81" s="29" t="s">
        <v>1114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VLOOKUP(C:C,total251219111800!B:F,5,0)</f>
        <v>456</v>
      </c>
      <c r="M81" s="8"/>
      <c r="N81" s="21">
        <f t="shared" si="1"/>
        <v>456</v>
      </c>
      <c r="O81" s="44">
        <v>2151</v>
      </c>
      <c r="P81" s="44">
        <v>0</v>
      </c>
      <c r="Q81" s="44">
        <v>0</v>
      </c>
      <c r="R81" s="44">
        <v>0</v>
      </c>
      <c r="S81" s="44">
        <v>0</v>
      </c>
      <c r="T81" s="45">
        <v>0</v>
      </c>
      <c r="U81" s="45">
        <v>2151</v>
      </c>
      <c r="V81" s="45">
        <v>1695</v>
      </c>
      <c r="W81" s="41">
        <v>0.21199442119944212</v>
      </c>
      <c r="X81" s="46"/>
      <c r="Y81" s="46"/>
      <c r="Z81" s="253"/>
    </row>
    <row r="82" spans="1:27">
      <c r="A82" s="29" t="s">
        <v>1115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VLOOKUP(C:C,total251219111800!B:F,5,0)</f>
        <v>744</v>
      </c>
      <c r="M82" s="8"/>
      <c r="N82" s="21">
        <f t="shared" si="1"/>
        <v>744</v>
      </c>
      <c r="O82" s="44">
        <v>3669</v>
      </c>
      <c r="P82" s="44">
        <v>0</v>
      </c>
      <c r="Q82" s="44">
        <v>0</v>
      </c>
      <c r="R82" s="44">
        <v>0</v>
      </c>
      <c r="S82" s="44">
        <v>0</v>
      </c>
      <c r="T82" s="45">
        <v>0</v>
      </c>
      <c r="U82" s="45">
        <v>3669</v>
      </c>
      <c r="V82" s="45">
        <v>2925</v>
      </c>
      <c r="W82" s="41">
        <v>0.2027800490596893</v>
      </c>
      <c r="X82" s="46"/>
      <c r="Y82" s="46"/>
    </row>
    <row r="83" spans="1:27">
      <c r="A83" s="29" t="s">
        <v>1116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VLOOKUP(C:C,total251219111800!B:F,5,0)</f>
        <v>1335</v>
      </c>
      <c r="M83" s="213">
        <v>4500</v>
      </c>
      <c r="N83" s="211">
        <v>3000</v>
      </c>
      <c r="O83" s="44">
        <v>6326</v>
      </c>
      <c r="P83" s="44">
        <v>1000</v>
      </c>
      <c r="Q83" s="44">
        <v>0</v>
      </c>
      <c r="R83" s="44">
        <v>0</v>
      </c>
      <c r="S83" s="44">
        <v>1000</v>
      </c>
      <c r="T83" s="45">
        <v>0</v>
      </c>
      <c r="U83" s="45">
        <v>5326</v>
      </c>
      <c r="V83" s="45">
        <v>2326</v>
      </c>
      <c r="W83" s="41">
        <v>0.4095004095004095</v>
      </c>
      <c r="X83" s="46"/>
      <c r="Y83" s="46"/>
    </row>
    <row r="84" spans="1:27">
      <c r="A84" s="29" t="s">
        <v>1117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VLOOKUP(C:C,total251219111800!B:F,5,0)</f>
        <v>90</v>
      </c>
      <c r="M84" s="8"/>
      <c r="N84" s="21">
        <f t="shared" si="1"/>
        <v>90</v>
      </c>
      <c r="O84" s="44">
        <v>2425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2425</v>
      </c>
      <c r="V84" s="45">
        <v>2335</v>
      </c>
      <c r="W84" s="41">
        <v>3.711340206185567E-2</v>
      </c>
      <c r="X84" s="46"/>
      <c r="Y84" s="46"/>
    </row>
    <row r="85" spans="1:27">
      <c r="A85" s="29" t="s">
        <v>1118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VLOOKUP(C:C,total251219111800!B:F,5,0)</f>
        <v>211</v>
      </c>
      <c r="M85" s="8"/>
      <c r="N85" s="21">
        <f t="shared" si="1"/>
        <v>211</v>
      </c>
      <c r="O85" s="44">
        <v>7204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7204</v>
      </c>
      <c r="V85" s="45">
        <v>6993</v>
      </c>
      <c r="W85" s="41">
        <v>2.9289283731260409E-2</v>
      </c>
      <c r="X85" s="46"/>
      <c r="Y85" s="46"/>
    </row>
    <row r="86" spans="1:27">
      <c r="A86" s="29" t="s">
        <v>1119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VLOOKUP(C:C,total251219111800!B:F,5,0)</f>
        <v>822</v>
      </c>
      <c r="M86" s="8"/>
      <c r="N86" s="21">
        <f t="shared" si="1"/>
        <v>822</v>
      </c>
      <c r="O86" s="44">
        <v>2124</v>
      </c>
      <c r="P86" s="44">
        <v>0</v>
      </c>
      <c r="Q86" s="44">
        <v>0</v>
      </c>
      <c r="R86" s="44">
        <v>0</v>
      </c>
      <c r="S86" s="44">
        <v>0</v>
      </c>
      <c r="T86" s="45">
        <v>0</v>
      </c>
      <c r="U86" s="45">
        <v>2124</v>
      </c>
      <c r="V86" s="45">
        <v>1302</v>
      </c>
      <c r="W86" s="41">
        <v>0.38700564971751411</v>
      </c>
      <c r="X86" s="46"/>
      <c r="Y86" s="46"/>
    </row>
    <row r="87" spans="1:27" s="200" customFormat="1">
      <c r="A87" s="192" t="s">
        <v>1120</v>
      </c>
      <c r="B87" s="193" t="s">
        <v>356</v>
      </c>
      <c r="C87" s="194" t="s">
        <v>53</v>
      </c>
      <c r="D87" s="195" t="s">
        <v>54</v>
      </c>
      <c r="E87" s="194"/>
      <c r="F87" s="194">
        <v>1511</v>
      </c>
      <c r="G87" s="196">
        <v>1031</v>
      </c>
      <c r="H87" s="21">
        <v>1052</v>
      </c>
      <c r="I87" s="8">
        <f>VLOOKUP(C87,'202310-202403出荷数total2403220951'!B:F,5,0)</f>
        <v>513</v>
      </c>
      <c r="J87" s="203">
        <f>VLOOKUP(C87,'出荷数2307～2406total241008110618'!B:F,5,0)</f>
        <v>546</v>
      </c>
      <c r="K87" s="214" t="e">
        <f>VLOOKUP(C87,'出荷数2407-2506total250730101950'!B:F,5,0)</f>
        <v>#N/A</v>
      </c>
      <c r="L87" s="203" t="e">
        <f>VLOOKUP(C:C,total251219111800!B:F,5,0)</f>
        <v>#N/A</v>
      </c>
      <c r="M87" s="8"/>
      <c r="N87" s="21" t="e">
        <f t="shared" si="1"/>
        <v>#N/A</v>
      </c>
      <c r="O87" s="196">
        <v>0</v>
      </c>
      <c r="P87" s="196">
        <v>0</v>
      </c>
      <c r="Q87" s="44">
        <v>0</v>
      </c>
      <c r="R87" s="196">
        <v>0</v>
      </c>
      <c r="S87" s="196">
        <v>0</v>
      </c>
      <c r="T87" s="197">
        <v>0</v>
      </c>
      <c r="U87" s="197">
        <v>0</v>
      </c>
      <c r="V87" s="197" t="e">
        <v>#N/A</v>
      </c>
      <c r="W87" s="198" t="e">
        <v>#N/A</v>
      </c>
      <c r="X87" s="199"/>
      <c r="Y87" s="199"/>
      <c r="Z87" s="201"/>
      <c r="AA87" s="201"/>
    </row>
    <row r="88" spans="1:27">
      <c r="A88" s="29" t="s">
        <v>1121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VLOOKUP(C:C,total251219111800!B:F,5,0)</f>
        <v>1574</v>
      </c>
      <c r="M88" s="8"/>
      <c r="N88" s="21">
        <f t="shared" si="1"/>
        <v>1574</v>
      </c>
      <c r="O88" s="44">
        <v>3601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3601</v>
      </c>
      <c r="V88" s="45">
        <v>2027</v>
      </c>
      <c r="W88" s="41">
        <v>0.43710080533185225</v>
      </c>
      <c r="X88" s="46"/>
      <c r="Y88" s="46"/>
    </row>
    <row r="89" spans="1:27">
      <c r="A89" s="29" t="s">
        <v>1122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VLOOKUP(C:C,total251219111800!B:F,5,0)</f>
        <v>295</v>
      </c>
      <c r="M89" s="8"/>
      <c r="N89" s="21">
        <f t="shared" si="1"/>
        <v>295</v>
      </c>
      <c r="O89" s="44">
        <v>208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208</v>
      </c>
      <c r="V89" s="45">
        <v>-87</v>
      </c>
      <c r="W89" s="41">
        <v>1.4182692307692308</v>
      </c>
      <c r="X89" s="46"/>
      <c r="Y89" s="46"/>
    </row>
    <row r="90" spans="1:27">
      <c r="A90" s="29" t="s">
        <v>1123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VLOOKUP(C:C,total251219111800!B:F,5,0)</f>
        <v>2918</v>
      </c>
      <c r="M90" s="8"/>
      <c r="N90" s="21">
        <f t="shared" si="1"/>
        <v>2918</v>
      </c>
      <c r="O90" s="44">
        <v>3193</v>
      </c>
      <c r="P90" s="44">
        <v>0</v>
      </c>
      <c r="Q90" s="44">
        <v>0</v>
      </c>
      <c r="R90" s="44">
        <v>0</v>
      </c>
      <c r="S90" s="44">
        <v>0</v>
      </c>
      <c r="T90" s="45">
        <v>0</v>
      </c>
      <c r="U90" s="45">
        <v>3193</v>
      </c>
      <c r="V90" s="45">
        <v>275</v>
      </c>
      <c r="W90" s="41">
        <v>0.91387409959285937</v>
      </c>
      <c r="X90" s="46"/>
      <c r="Y90" s="46"/>
    </row>
    <row r="91" spans="1:27" s="231" customFormat="1">
      <c r="A91" s="223" t="s">
        <v>3768</v>
      </c>
      <c r="B91" s="224" t="s">
        <v>356</v>
      </c>
      <c r="C91" s="225" t="s">
        <v>235</v>
      </c>
      <c r="D91" s="226" t="s">
        <v>236</v>
      </c>
      <c r="E91" s="225"/>
      <c r="F91" s="225">
        <v>102</v>
      </c>
      <c r="G91" s="227">
        <v>340</v>
      </c>
      <c r="H91" s="227">
        <v>49</v>
      </c>
      <c r="I91" s="8">
        <f>VLOOKUP(C91,'202310-202403出荷数total2403220951'!B:F,5,0)</f>
        <v>6</v>
      </c>
      <c r="J91" s="203">
        <f>VLOOKUP(C91,'出荷数2307～2406total241008110618'!B:F,5,0)</f>
        <v>434</v>
      </c>
      <c r="K91" s="214" t="e">
        <f>VLOOKUP(C91,'出荷数2407-2506total250730101950'!B:F,5,0)</f>
        <v>#N/A</v>
      </c>
      <c r="L91" s="203" t="e">
        <f>VLOOKUP(C:C,total251219111800!B:F,5,0)</f>
        <v>#N/A</v>
      </c>
      <c r="M91" s="8"/>
      <c r="N91" s="21" t="e">
        <f t="shared" si="1"/>
        <v>#N/A</v>
      </c>
      <c r="O91" s="227">
        <v>0</v>
      </c>
      <c r="P91" s="227">
        <v>0</v>
      </c>
      <c r="Q91" s="44">
        <v>0</v>
      </c>
      <c r="R91" s="227">
        <v>0</v>
      </c>
      <c r="S91" s="227">
        <v>0</v>
      </c>
      <c r="T91" s="228">
        <v>0</v>
      </c>
      <c r="U91" s="228">
        <v>0</v>
      </c>
      <c r="V91" s="228" t="e">
        <v>#N/A</v>
      </c>
      <c r="W91" s="229" t="e">
        <v>#N/A</v>
      </c>
      <c r="X91" s="230"/>
      <c r="Y91" s="230"/>
      <c r="Z91" s="232"/>
      <c r="AA91" s="232"/>
    </row>
    <row r="92" spans="1:27">
      <c r="A92" s="29" t="s">
        <v>1125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VLOOKUP(C:C,total251219111800!B:F,5,0)</f>
        <v>22</v>
      </c>
      <c r="M92" s="211">
        <v>1400</v>
      </c>
      <c r="N92" s="211">
        <v>1400</v>
      </c>
      <c r="O92" s="44">
        <v>4405</v>
      </c>
      <c r="P92" s="44">
        <v>0</v>
      </c>
      <c r="Q92" s="44">
        <v>0</v>
      </c>
      <c r="R92" s="44">
        <v>0</v>
      </c>
      <c r="S92" s="44">
        <v>0</v>
      </c>
      <c r="T92" s="45">
        <v>0</v>
      </c>
      <c r="U92" s="45">
        <v>4405</v>
      </c>
      <c r="V92" s="45">
        <v>3005</v>
      </c>
      <c r="W92" s="41">
        <v>0.31782065834279227</v>
      </c>
      <c r="X92" s="46"/>
      <c r="Y92" s="46"/>
    </row>
    <row r="93" spans="1:27" ht="15" customHeight="1">
      <c r="A93" s="29" t="s">
        <v>1127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VLOOKUP(C:C,total251219111800!B:F,5,0)</f>
        <v>1448</v>
      </c>
      <c r="M93" s="8"/>
      <c r="N93" s="21">
        <f t="shared" si="1"/>
        <v>1448</v>
      </c>
      <c r="O93" s="44">
        <v>5116</v>
      </c>
      <c r="P93" s="44">
        <v>600</v>
      </c>
      <c r="Q93" s="44">
        <v>40</v>
      </c>
      <c r="R93" s="44">
        <v>0</v>
      </c>
      <c r="S93" s="44">
        <v>300</v>
      </c>
      <c r="T93" s="45">
        <v>300</v>
      </c>
      <c r="U93" s="45">
        <v>4856</v>
      </c>
      <c r="V93" s="45">
        <v>3408</v>
      </c>
      <c r="W93" s="41">
        <v>0.25332400279916023</v>
      </c>
      <c r="X93" s="46"/>
      <c r="Y93" s="46"/>
    </row>
    <row r="94" spans="1:27" s="152" customFormat="1" ht="18.600000000000001" customHeight="1">
      <c r="A94" s="144" t="s">
        <v>1128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VLOOKUP(C:C,total251219111800!B:F,5,0)</f>
        <v>#N/A</v>
      </c>
      <c r="M94" s="211">
        <v>380</v>
      </c>
      <c r="N94" s="211">
        <v>380</v>
      </c>
      <c r="O94" s="148">
        <v>15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15</v>
      </c>
      <c r="V94" s="149">
        <v>-365</v>
      </c>
      <c r="W94" s="150">
        <v>25.333333333333332</v>
      </c>
      <c r="X94" s="151"/>
      <c r="Y94" s="151"/>
      <c r="Z94" s="191"/>
      <c r="AA94" s="191"/>
    </row>
    <row r="95" spans="1:27" s="152" customFormat="1" ht="18.600000000000001" customHeight="1">
      <c r="A95" s="206" t="s">
        <v>1129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VLOOKUP(C:C,total251219111800!B:F,5,0)</f>
        <v>#N/A</v>
      </c>
      <c r="M95" s="8"/>
      <c r="N95" s="21" t="e">
        <f t="shared" si="1"/>
        <v>#N/A</v>
      </c>
      <c r="O95" s="148">
        <v>3</v>
      </c>
      <c r="P95" s="148">
        <v>0</v>
      </c>
      <c r="Q95" s="44">
        <v>0</v>
      </c>
      <c r="R95" s="148">
        <v>0</v>
      </c>
      <c r="S95" s="148">
        <v>0</v>
      </c>
      <c r="T95" s="149">
        <v>0</v>
      </c>
      <c r="U95" s="149">
        <v>3</v>
      </c>
      <c r="V95" s="149" t="e">
        <v>#N/A</v>
      </c>
      <c r="W95" s="150" t="e">
        <v>#N/A</v>
      </c>
      <c r="X95" s="151"/>
      <c r="Y95" s="151"/>
      <c r="Z95" s="191"/>
      <c r="AA95" s="191"/>
    </row>
    <row r="96" spans="1:27">
      <c r="A96" s="29" t="s">
        <v>1130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VLOOKUP(C:C,total251219111800!B:F,5,0)</f>
        <v>1695</v>
      </c>
      <c r="M96" s="8"/>
      <c r="N96" s="211">
        <v>881</v>
      </c>
      <c r="O96" s="44">
        <v>3193</v>
      </c>
      <c r="P96" s="44">
        <v>0</v>
      </c>
      <c r="Q96" s="44">
        <v>0</v>
      </c>
      <c r="R96" s="44">
        <v>0</v>
      </c>
      <c r="S96" s="44">
        <v>0</v>
      </c>
      <c r="T96" s="45">
        <v>0</v>
      </c>
      <c r="U96" s="45">
        <v>3193</v>
      </c>
      <c r="V96" s="45">
        <v>2312</v>
      </c>
      <c r="W96" s="41">
        <v>0.27591606639523958</v>
      </c>
      <c r="X96" s="46"/>
      <c r="Y96" s="46"/>
    </row>
    <row r="97" spans="1:27">
      <c r="A97" s="29" t="s">
        <v>1131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VLOOKUP(C:C,total251219111800!B:F,5,0)</f>
        <v>560</v>
      </c>
      <c r="M97" s="8"/>
      <c r="N97" s="21">
        <f t="shared" si="1"/>
        <v>560</v>
      </c>
      <c r="O97" s="44">
        <v>8700</v>
      </c>
      <c r="P97" s="44">
        <v>0</v>
      </c>
      <c r="Q97" s="44">
        <v>0</v>
      </c>
      <c r="R97" s="44">
        <v>0</v>
      </c>
      <c r="S97" s="44">
        <v>0</v>
      </c>
      <c r="T97" s="45">
        <v>0</v>
      </c>
      <c r="U97" s="45">
        <v>8700</v>
      </c>
      <c r="V97" s="45">
        <v>8140</v>
      </c>
      <c r="W97" s="41">
        <v>6.4367816091954022E-2</v>
      </c>
      <c r="X97" s="46"/>
      <c r="Y97" s="46"/>
    </row>
    <row r="98" spans="1:27">
      <c r="A98" s="29" t="s">
        <v>1132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VLOOKUP(C:C,total251219111800!B:F,5,0)</f>
        <v>1960</v>
      </c>
      <c r="M98" s="8"/>
      <c r="N98" s="21">
        <f t="shared" si="1"/>
        <v>1960</v>
      </c>
      <c r="O98" s="44">
        <v>3759</v>
      </c>
      <c r="P98" s="44">
        <v>500</v>
      </c>
      <c r="Q98" s="44">
        <v>0</v>
      </c>
      <c r="R98" s="44">
        <v>0</v>
      </c>
      <c r="S98" s="44">
        <v>500</v>
      </c>
      <c r="T98" s="45">
        <v>0</v>
      </c>
      <c r="U98" s="45">
        <v>3259</v>
      </c>
      <c r="V98" s="45">
        <v>1299</v>
      </c>
      <c r="W98" s="41">
        <v>0.46020192533458559</v>
      </c>
      <c r="X98" s="46"/>
      <c r="Y98" s="46"/>
    </row>
    <row r="99" spans="1:27">
      <c r="A99" s="29" t="s">
        <v>1133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VLOOKUP(C:C,total251219111800!B:F,5,0)</f>
        <v>247</v>
      </c>
      <c r="M99" s="8"/>
      <c r="N99" s="21">
        <f t="shared" si="1"/>
        <v>247</v>
      </c>
      <c r="O99" s="44">
        <v>2769</v>
      </c>
      <c r="P99" s="44">
        <v>100</v>
      </c>
      <c r="Q99" s="44">
        <v>0</v>
      </c>
      <c r="R99" s="44">
        <v>0</v>
      </c>
      <c r="S99" s="44">
        <v>100</v>
      </c>
      <c r="T99" s="45">
        <v>0</v>
      </c>
      <c r="U99" s="45">
        <v>2669</v>
      </c>
      <c r="V99" s="45">
        <v>2422</v>
      </c>
      <c r="W99" s="204">
        <v>8.6092715231788075E-2</v>
      </c>
      <c r="X99" s="190"/>
      <c r="Y99" s="190"/>
    </row>
    <row r="100" spans="1:27">
      <c r="A100" s="29" t="s">
        <v>1134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VLOOKUP(C:C,total251219111800!B:F,5,0)</f>
        <v>1317</v>
      </c>
      <c r="M100" s="8"/>
      <c r="N100" s="21">
        <f t="shared" si="1"/>
        <v>1317</v>
      </c>
      <c r="O100" s="44">
        <v>2003</v>
      </c>
      <c r="P100" s="44">
        <v>120</v>
      </c>
      <c r="Q100" s="44">
        <v>0</v>
      </c>
      <c r="R100" s="44">
        <v>0</v>
      </c>
      <c r="S100" s="44">
        <v>120</v>
      </c>
      <c r="T100" s="45">
        <v>0</v>
      </c>
      <c r="U100" s="45">
        <v>1883</v>
      </c>
      <c r="V100" s="45">
        <v>566</v>
      </c>
      <c r="W100" s="41">
        <v>0.62034856335374466</v>
      </c>
      <c r="X100" s="46"/>
      <c r="Y100" s="46"/>
    </row>
    <row r="101" spans="1:27">
      <c r="A101" s="29" t="s">
        <v>3940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VLOOKUP(C:C,total251219111800!B:F,5,0)</f>
        <v>3771</v>
      </c>
      <c r="M101" s="213">
        <v>4500</v>
      </c>
      <c r="N101" s="211">
        <v>3000</v>
      </c>
      <c r="O101" s="44">
        <v>8816</v>
      </c>
      <c r="P101" s="44">
        <v>5330</v>
      </c>
      <c r="Q101" s="44">
        <v>0</v>
      </c>
      <c r="R101" s="44">
        <v>0</v>
      </c>
      <c r="S101" s="44">
        <v>5330</v>
      </c>
      <c r="T101" s="45">
        <v>0</v>
      </c>
      <c r="U101" s="45">
        <v>3486</v>
      </c>
      <c r="V101" s="45">
        <v>486</v>
      </c>
      <c r="W101" s="41">
        <v>0.21207408454686838</v>
      </c>
      <c r="X101" s="46"/>
      <c r="Y101" s="46"/>
    </row>
    <row r="102" spans="1:27">
      <c r="A102" s="29" t="s">
        <v>1136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VLOOKUP(C:C,total251219111800!B:F,5,0)</f>
        <v>3579</v>
      </c>
      <c r="M102" s="8"/>
      <c r="N102" s="21">
        <f t="shared" si="1"/>
        <v>3579</v>
      </c>
      <c r="O102" s="44">
        <v>3698</v>
      </c>
      <c r="P102" s="44">
        <v>0</v>
      </c>
      <c r="Q102" s="44">
        <v>3000</v>
      </c>
      <c r="R102" s="44">
        <v>0</v>
      </c>
      <c r="S102" s="44">
        <v>100</v>
      </c>
      <c r="T102" s="45">
        <v>-100</v>
      </c>
      <c r="U102" s="45">
        <v>6598</v>
      </c>
      <c r="V102" s="45">
        <v>3019</v>
      </c>
      <c r="W102" s="41">
        <v>0.96782044348296381</v>
      </c>
      <c r="X102" s="233"/>
      <c r="Y102" s="233"/>
    </row>
    <row r="103" spans="1:27">
      <c r="A103" s="29" t="s">
        <v>1137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VLOOKUP(C:C,total251219111800!B:F,5,0)</f>
        <v>3855</v>
      </c>
      <c r="M103" s="211">
        <v>5000</v>
      </c>
      <c r="N103" s="211">
        <v>5000</v>
      </c>
      <c r="O103" s="44">
        <v>9059</v>
      </c>
      <c r="P103" s="44">
        <v>0</v>
      </c>
      <c r="Q103" s="44">
        <v>0</v>
      </c>
      <c r="R103" s="44">
        <v>0</v>
      </c>
      <c r="S103" s="44">
        <v>200</v>
      </c>
      <c r="T103" s="45">
        <v>-200</v>
      </c>
      <c r="U103" s="45">
        <v>8859</v>
      </c>
      <c r="V103" s="45">
        <v>3859</v>
      </c>
      <c r="W103" s="41">
        <v>0.55193729992272877</v>
      </c>
      <c r="X103" s="46"/>
      <c r="Y103" s="46"/>
    </row>
    <row r="104" spans="1:27">
      <c r="A104" s="29" t="s">
        <v>1138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VLOOKUP(C:C,total251219111800!B:F,5,0)</f>
        <v>2387</v>
      </c>
      <c r="M104" s="8"/>
      <c r="N104" s="21">
        <f t="shared" si="1"/>
        <v>2387</v>
      </c>
      <c r="O104" s="44">
        <v>14424</v>
      </c>
      <c r="P104" s="44">
        <v>8940</v>
      </c>
      <c r="Q104" s="44">
        <v>0</v>
      </c>
      <c r="R104" s="44">
        <v>0</v>
      </c>
      <c r="S104" s="44">
        <v>9140</v>
      </c>
      <c r="T104" s="45">
        <v>-200</v>
      </c>
      <c r="U104" s="45">
        <v>5284</v>
      </c>
      <c r="V104" s="45">
        <v>2897</v>
      </c>
      <c r="W104" s="41">
        <v>0.10216572504708098</v>
      </c>
      <c r="X104" s="46"/>
      <c r="Y104" s="46"/>
    </row>
    <row r="105" spans="1:27">
      <c r="A105" s="29" t="s">
        <v>1139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VLOOKUP(C:C,total251219111800!B:F,5,0)</f>
        <v>2114</v>
      </c>
      <c r="M105" s="8"/>
      <c r="N105" s="211">
        <v>1099</v>
      </c>
      <c r="O105" s="44">
        <v>1709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1709</v>
      </c>
      <c r="V105" s="45">
        <v>610</v>
      </c>
      <c r="W105" s="41">
        <v>0.64306612053832646</v>
      </c>
      <c r="X105" s="46"/>
      <c r="Y105" s="46"/>
    </row>
    <row r="106" spans="1:27">
      <c r="A106" s="29" t="s">
        <v>659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VLOOKUP(C:C,total251219111800!B:F,5,0)</f>
        <v>836</v>
      </c>
      <c r="M106" s="8"/>
      <c r="N106" s="211">
        <v>400</v>
      </c>
      <c r="O106" s="44">
        <v>1148</v>
      </c>
      <c r="P106" s="44">
        <v>0</v>
      </c>
      <c r="Q106" s="44">
        <v>0</v>
      </c>
      <c r="R106" s="44">
        <v>0</v>
      </c>
      <c r="S106" s="44">
        <v>0</v>
      </c>
      <c r="T106" s="45">
        <v>0</v>
      </c>
      <c r="U106" s="45">
        <v>1148</v>
      </c>
      <c r="V106" s="45">
        <v>748</v>
      </c>
      <c r="W106" s="41">
        <v>0.34843205574912894</v>
      </c>
      <c r="X106" s="46"/>
      <c r="Y106" s="46"/>
    </row>
    <row r="107" spans="1:27" s="268" customFormat="1">
      <c r="A107" s="260" t="s">
        <v>1140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VLOOKUP(C:C,total251219111800!B:F,5,0)</f>
        <v>78</v>
      </c>
      <c r="M107" s="8"/>
      <c r="N107" s="21">
        <f t="shared" si="1"/>
        <v>78</v>
      </c>
      <c r="O107" s="264">
        <v>119</v>
      </c>
      <c r="P107" s="264">
        <v>0</v>
      </c>
      <c r="Q107" s="264">
        <v>0</v>
      </c>
      <c r="R107" s="264">
        <v>0</v>
      </c>
      <c r="S107" s="264">
        <v>0</v>
      </c>
      <c r="T107" s="265">
        <v>0</v>
      </c>
      <c r="U107" s="265">
        <v>119</v>
      </c>
      <c r="V107" s="265">
        <v>41</v>
      </c>
      <c r="W107" s="266">
        <v>0.65546218487394958</v>
      </c>
      <c r="X107" s="267"/>
      <c r="Y107" s="267"/>
      <c r="Z107" s="37"/>
      <c r="AA107" s="37"/>
    </row>
    <row r="108" spans="1:27">
      <c r="A108" s="29" t="s">
        <v>1141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VLOOKUP(C:C,total251219111800!B:F,5,0)</f>
        <v>950</v>
      </c>
      <c r="M108" s="8"/>
      <c r="N108" s="21">
        <f t="shared" si="1"/>
        <v>950</v>
      </c>
      <c r="O108" s="44">
        <v>4983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4983</v>
      </c>
      <c r="V108" s="45">
        <v>4033</v>
      </c>
      <c r="W108" s="41">
        <v>0.190648203893237</v>
      </c>
      <c r="X108" s="46"/>
      <c r="Y108" s="46"/>
    </row>
    <row r="109" spans="1:27">
      <c r="A109" s="29" t="s">
        <v>1142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VLOOKUP(C:C,total251219111800!B:F,5,0)</f>
        <v>396</v>
      </c>
      <c r="M109" s="8"/>
      <c r="N109" s="21">
        <f t="shared" si="1"/>
        <v>396</v>
      </c>
      <c r="O109" s="44">
        <v>3159</v>
      </c>
      <c r="P109" s="44">
        <v>0</v>
      </c>
      <c r="Q109" s="44">
        <v>0</v>
      </c>
      <c r="R109" s="44">
        <v>0</v>
      </c>
      <c r="S109" s="44">
        <v>0</v>
      </c>
      <c r="T109" s="45">
        <v>0</v>
      </c>
      <c r="U109" s="45">
        <v>3159</v>
      </c>
      <c r="V109" s="45">
        <v>2763</v>
      </c>
      <c r="W109" s="41">
        <v>0.12535612535612536</v>
      </c>
      <c r="X109" s="46"/>
      <c r="Y109" s="46"/>
    </row>
    <row r="110" spans="1:27">
      <c r="A110" s="29" t="s">
        <v>1143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VLOOKUP(C:C,total251219111800!B:F,5,0)</f>
        <v>4051</v>
      </c>
      <c r="M110" s="8"/>
      <c r="N110" s="21">
        <f t="shared" si="1"/>
        <v>4051</v>
      </c>
      <c r="O110" s="44">
        <v>4581</v>
      </c>
      <c r="P110" s="44">
        <v>5700</v>
      </c>
      <c r="Q110" s="44">
        <v>3000</v>
      </c>
      <c r="R110" s="44">
        <v>0</v>
      </c>
      <c r="S110" s="44">
        <v>11100</v>
      </c>
      <c r="T110" s="45">
        <v>-5400</v>
      </c>
      <c r="U110" s="45">
        <v>-3519</v>
      </c>
      <c r="V110" s="45">
        <v>-7570</v>
      </c>
      <c r="W110" s="41">
        <v>0.39402781830561229</v>
      </c>
      <c r="X110" s="46"/>
      <c r="Y110" s="46" t="s">
        <v>4443</v>
      </c>
    </row>
    <row r="111" spans="1:27">
      <c r="A111" s="29" t="s">
        <v>1144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VLOOKUP(C:C,total251219111800!B:F,5,0)</f>
        <v>2975</v>
      </c>
      <c r="M111" s="211">
        <v>2000</v>
      </c>
      <c r="N111" s="21">
        <f t="shared" si="1"/>
        <v>2975</v>
      </c>
      <c r="O111" s="44">
        <v>1465</v>
      </c>
      <c r="P111" s="44">
        <v>1650</v>
      </c>
      <c r="Q111" s="44">
        <v>3000</v>
      </c>
      <c r="R111" s="44">
        <v>0</v>
      </c>
      <c r="S111" s="44">
        <v>1510</v>
      </c>
      <c r="T111" s="45">
        <v>140</v>
      </c>
      <c r="U111" s="45">
        <v>2955</v>
      </c>
      <c r="V111" s="45">
        <v>-20</v>
      </c>
      <c r="W111" s="41">
        <v>0.9550561797752809</v>
      </c>
      <c r="X111" s="46"/>
      <c r="Y111" s="46" t="s">
        <v>4442</v>
      </c>
    </row>
    <row r="112" spans="1:27" s="152" customFormat="1" ht="15.75">
      <c r="A112" s="29" t="s">
        <v>1145</v>
      </c>
      <c r="B112" s="145" t="s">
        <v>356</v>
      </c>
      <c r="C112" s="146" t="s">
        <v>94</v>
      </c>
      <c r="D112" s="147" t="s">
        <v>90</v>
      </c>
      <c r="E112" s="146" t="s">
        <v>95</v>
      </c>
      <c r="F112" s="146">
        <v>610</v>
      </c>
      <c r="G112" s="148">
        <v>664</v>
      </c>
      <c r="H112" s="21">
        <v>658</v>
      </c>
      <c r="I112" s="8">
        <f>VLOOKUP(C112,'202310-202403出荷数total2403220951'!B:F,5,0)</f>
        <v>2</v>
      </c>
      <c r="J112" s="203">
        <f>VLOOKUP(C112,'出荷数2307～2406total241008110618'!B:F,5,0)</f>
        <v>92</v>
      </c>
      <c r="K112" s="214" t="e">
        <f>VLOOKUP(C112,'出荷数2407-2506total250730101950'!B:F,5,0)</f>
        <v>#N/A</v>
      </c>
      <c r="L112" s="203" t="e">
        <f>VLOOKUP(C:C,total251219111800!B:F,5,0)</f>
        <v>#N/A</v>
      </c>
      <c r="M112" s="8"/>
      <c r="N112" s="21" t="e">
        <f t="shared" si="1"/>
        <v>#N/A</v>
      </c>
      <c r="O112" s="148">
        <v>0</v>
      </c>
      <c r="P112" s="148">
        <v>0</v>
      </c>
      <c r="Q112" s="44">
        <v>0</v>
      </c>
      <c r="R112" s="148">
        <v>0</v>
      </c>
      <c r="S112" s="148">
        <v>0</v>
      </c>
      <c r="T112" s="149">
        <v>0</v>
      </c>
      <c r="U112" s="149">
        <v>0</v>
      </c>
      <c r="V112" s="149" t="e">
        <v>#N/A</v>
      </c>
      <c r="W112" s="150" t="e">
        <v>#N/A</v>
      </c>
      <c r="X112" s="151"/>
      <c r="Y112" s="151"/>
    </row>
    <row r="113" spans="1:25">
      <c r="A113" s="29" t="s">
        <v>1147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VLOOKUP(C:C,total251219111800!B:F,5,0)</f>
        <v>1803</v>
      </c>
      <c r="M113" s="8"/>
      <c r="N113" s="21">
        <f t="shared" si="1"/>
        <v>1803</v>
      </c>
      <c r="O113" s="44">
        <v>3622</v>
      </c>
      <c r="P113" s="44">
        <v>250</v>
      </c>
      <c r="Q113" s="44">
        <v>0</v>
      </c>
      <c r="R113" s="44">
        <v>0</v>
      </c>
      <c r="S113" s="44">
        <v>250</v>
      </c>
      <c r="T113" s="45">
        <v>0</v>
      </c>
      <c r="U113" s="45">
        <v>3372</v>
      </c>
      <c r="V113" s="45">
        <v>1569</v>
      </c>
      <c r="W113" s="41">
        <v>0.46565082644628097</v>
      </c>
      <c r="X113" s="46"/>
      <c r="Y113" s="46"/>
    </row>
    <row r="114" spans="1:25">
      <c r="A114" s="29" t="s">
        <v>1149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VLOOKUP(C:C,total251219111800!B:F,5,0)</f>
        <v>708</v>
      </c>
      <c r="M114" s="8"/>
      <c r="N114" s="21">
        <f t="shared" si="1"/>
        <v>708</v>
      </c>
      <c r="O114" s="44">
        <v>1391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1391</v>
      </c>
      <c r="V114" s="45">
        <v>683</v>
      </c>
      <c r="W114" s="41">
        <v>0.50898634076204174</v>
      </c>
      <c r="X114" s="46"/>
      <c r="Y114" s="46"/>
    </row>
    <row r="115" spans="1:25">
      <c r="A115" s="29" t="s">
        <v>1150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VLOOKUP(C:C,total251219111800!B:F,5,0)</f>
        <v>330</v>
      </c>
      <c r="M115" s="8"/>
      <c r="N115" s="21">
        <f t="shared" si="1"/>
        <v>330</v>
      </c>
      <c r="O115" s="44">
        <v>812</v>
      </c>
      <c r="P115" s="44">
        <v>0</v>
      </c>
      <c r="Q115" s="44">
        <v>0</v>
      </c>
      <c r="R115" s="44">
        <v>0</v>
      </c>
      <c r="S115" s="44">
        <v>0</v>
      </c>
      <c r="T115" s="45">
        <v>0</v>
      </c>
      <c r="U115" s="45">
        <v>812</v>
      </c>
      <c r="V115" s="45">
        <v>482</v>
      </c>
      <c r="W115" s="41">
        <v>0.40640394088669951</v>
      </c>
      <c r="X115" s="46"/>
      <c r="Y115" s="46"/>
    </row>
    <row r="116" spans="1:25">
      <c r="A116" s="29" t="s">
        <v>1151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VLOOKUP(C:C,total251219111800!B:F,5,0)</f>
        <v>3270</v>
      </c>
      <c r="M116" s="8"/>
      <c r="N116" s="21">
        <f t="shared" si="1"/>
        <v>3270</v>
      </c>
      <c r="O116" s="44">
        <v>14058</v>
      </c>
      <c r="P116" s="44">
        <v>6830</v>
      </c>
      <c r="Q116" s="44">
        <v>0</v>
      </c>
      <c r="R116" s="44">
        <v>0</v>
      </c>
      <c r="S116" s="44">
        <v>7430</v>
      </c>
      <c r="T116" s="45">
        <v>-600</v>
      </c>
      <c r="U116" s="45">
        <v>6628</v>
      </c>
      <c r="V116" s="45">
        <v>3358</v>
      </c>
      <c r="W116" s="41">
        <v>0.15654921486020681</v>
      </c>
      <c r="X116" s="46"/>
      <c r="Y116" s="46"/>
    </row>
    <row r="117" spans="1:25" s="152" customFormat="1" ht="15.75">
      <c r="A117" s="29" t="s">
        <v>1152</v>
      </c>
      <c r="B117" s="145" t="s">
        <v>356</v>
      </c>
      <c r="C117" s="146" t="s">
        <v>239</v>
      </c>
      <c r="D117" s="147" t="s">
        <v>240</v>
      </c>
      <c r="E117" s="146"/>
      <c r="F117" s="146">
        <v>12020</v>
      </c>
      <c r="G117" s="148">
        <v>7464</v>
      </c>
      <c r="H117" s="21">
        <v>4812</v>
      </c>
      <c r="I117" s="8">
        <f>VLOOKUP(C117,'202310-202403出荷数total2403220951'!B:F,5,0)</f>
        <v>1216</v>
      </c>
      <c r="J117" s="203">
        <f>VLOOKUP(C117,'出荷数2307～2406total241008110618'!B:F,5,0)</f>
        <v>1820</v>
      </c>
      <c r="K117" s="214" t="e">
        <f>VLOOKUP(C117,'出荷数2407-2506total250730101950'!B:F,5,0)</f>
        <v>#N/A</v>
      </c>
      <c r="L117" s="203" t="e">
        <f>VLOOKUP(C:C,total251219111800!B:F,5,0)</f>
        <v>#N/A</v>
      </c>
      <c r="M117" s="8"/>
      <c r="N117" s="21" t="e">
        <f t="shared" si="1"/>
        <v>#N/A</v>
      </c>
      <c r="O117" s="148">
        <v>0</v>
      </c>
      <c r="P117" s="148">
        <v>0</v>
      </c>
      <c r="Q117" s="44">
        <v>0</v>
      </c>
      <c r="R117" s="148">
        <v>0</v>
      </c>
      <c r="S117" s="148">
        <v>0</v>
      </c>
      <c r="T117" s="149">
        <v>0</v>
      </c>
      <c r="U117" s="149">
        <v>0</v>
      </c>
      <c r="V117" s="149" t="e">
        <v>#N/A</v>
      </c>
      <c r="W117" s="150" t="e">
        <v>#N/A</v>
      </c>
      <c r="X117" s="151"/>
      <c r="Y117" s="151"/>
    </row>
    <row r="118" spans="1:25">
      <c r="A118" s="29" t="s">
        <v>1153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VLOOKUP(C:C,total251219111800!B:F,5,0)</f>
        <v>8889</v>
      </c>
      <c r="M118" s="8"/>
      <c r="N118" s="21">
        <f t="shared" si="1"/>
        <v>8889</v>
      </c>
      <c r="O118" s="44">
        <v>9702</v>
      </c>
      <c r="P118" s="44">
        <v>6240</v>
      </c>
      <c r="Q118" s="44">
        <v>5980</v>
      </c>
      <c r="R118" s="44">
        <v>0</v>
      </c>
      <c r="S118" s="44">
        <v>6330</v>
      </c>
      <c r="T118" s="45">
        <v>-90</v>
      </c>
      <c r="U118" s="45">
        <v>9352</v>
      </c>
      <c r="V118" s="45">
        <v>463</v>
      </c>
      <c r="W118" s="41">
        <v>0.55758374106134734</v>
      </c>
      <c r="X118" s="46"/>
      <c r="Y118" s="46"/>
    </row>
    <row r="119" spans="1:25">
      <c r="A119" s="29" t="s">
        <v>1154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VLOOKUP(C:C,total251219111800!B:F,5,0)</f>
        <v>1263</v>
      </c>
      <c r="M119" s="8"/>
      <c r="N119" s="21">
        <f t="shared" si="1"/>
        <v>1263</v>
      </c>
      <c r="O119" s="44">
        <v>814</v>
      </c>
      <c r="P119" s="44">
        <v>0</v>
      </c>
      <c r="Q119" s="44">
        <v>3000</v>
      </c>
      <c r="R119" s="44">
        <v>0</v>
      </c>
      <c r="S119" s="44">
        <v>0</v>
      </c>
      <c r="T119" s="45">
        <v>0</v>
      </c>
      <c r="U119" s="45">
        <v>3814</v>
      </c>
      <c r="V119" s="45">
        <v>2551</v>
      </c>
      <c r="W119" s="41">
        <v>1.5515970515970516</v>
      </c>
      <c r="X119" s="46"/>
      <c r="Y119" s="46"/>
    </row>
    <row r="120" spans="1:25">
      <c r="A120" s="29" t="s">
        <v>1155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VLOOKUP(C:C,total251219111800!B:F,5,0)</f>
        <v>5185</v>
      </c>
      <c r="M120" s="8"/>
      <c r="N120" s="21">
        <f t="shared" si="1"/>
        <v>5185</v>
      </c>
      <c r="O120" s="44">
        <v>11097</v>
      </c>
      <c r="P120" s="44">
        <v>8590</v>
      </c>
      <c r="Q120" s="44">
        <v>0</v>
      </c>
      <c r="R120" s="44">
        <v>0</v>
      </c>
      <c r="S120" s="44">
        <v>8590</v>
      </c>
      <c r="T120" s="45">
        <v>0</v>
      </c>
      <c r="U120" s="45">
        <v>2507</v>
      </c>
      <c r="V120" s="45">
        <v>-2678</v>
      </c>
      <c r="W120" s="41">
        <v>0.26337176817189006</v>
      </c>
      <c r="X120" s="46"/>
      <c r="Y120" s="46"/>
    </row>
    <row r="121" spans="1:25">
      <c r="A121" s="29" t="s">
        <v>1156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VLOOKUP(C:C,total251219111800!B:F,5,0)</f>
        <v>1781</v>
      </c>
      <c r="M121" s="8"/>
      <c r="N121" s="21">
        <f t="shared" si="1"/>
        <v>1781</v>
      </c>
      <c r="O121" s="44">
        <v>2575</v>
      </c>
      <c r="P121" s="44">
        <v>950</v>
      </c>
      <c r="Q121" s="44">
        <v>3000</v>
      </c>
      <c r="R121" s="44">
        <v>0</v>
      </c>
      <c r="S121" s="44">
        <v>950</v>
      </c>
      <c r="T121" s="45">
        <v>0</v>
      </c>
      <c r="U121" s="45">
        <v>4625</v>
      </c>
      <c r="V121" s="45">
        <v>2844</v>
      </c>
      <c r="W121" s="41">
        <v>0.50524822695035465</v>
      </c>
      <c r="X121" s="46" t="s">
        <v>4432</v>
      </c>
      <c r="Y121" s="46"/>
    </row>
    <row r="122" spans="1:25">
      <c r="A122" s="29" t="s">
        <v>1157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VLOOKUP(C:C,total251219111800!B:F,5,0)</f>
        <v>894</v>
      </c>
      <c r="M122" s="8"/>
      <c r="N122" s="211">
        <v>400</v>
      </c>
      <c r="O122" s="44">
        <v>3113</v>
      </c>
      <c r="P122" s="44">
        <v>0</v>
      </c>
      <c r="Q122" s="44">
        <v>0</v>
      </c>
      <c r="R122" s="44">
        <v>0</v>
      </c>
      <c r="S122" s="44">
        <v>0</v>
      </c>
      <c r="T122" s="45">
        <v>0</v>
      </c>
      <c r="U122" s="45">
        <v>3113</v>
      </c>
      <c r="V122" s="45">
        <v>2713</v>
      </c>
      <c r="W122" s="41">
        <v>0.12849341471249598</v>
      </c>
      <c r="X122" s="46"/>
      <c r="Y122" s="46"/>
    </row>
    <row r="123" spans="1:25" s="152" customFormat="1" ht="15.75">
      <c r="A123" s="29" t="s">
        <v>1158</v>
      </c>
      <c r="B123" s="145" t="s">
        <v>356</v>
      </c>
      <c r="C123" s="146" t="s">
        <v>241</v>
      </c>
      <c r="D123" s="147" t="s">
        <v>242</v>
      </c>
      <c r="E123" s="146"/>
      <c r="F123" s="146">
        <v>229</v>
      </c>
      <c r="G123" s="148">
        <v>293</v>
      </c>
      <c r="H123" s="21">
        <v>221</v>
      </c>
      <c r="I123" s="8" t="e">
        <f>VLOOKUP(C123,'202310-202403出荷数total2403220951'!B:F,5,0)</f>
        <v>#N/A</v>
      </c>
      <c r="J123" s="203">
        <f>VLOOKUP(C123,'出荷数2307～2406total241008110618'!B:F,5,0)</f>
        <v>27</v>
      </c>
      <c r="K123" s="214" t="e">
        <f>VLOOKUP(C123,'出荷数2407-2506total250730101950'!B:F,5,0)</f>
        <v>#N/A</v>
      </c>
      <c r="L123" s="203" t="e">
        <f>VLOOKUP(C:C,total251219111800!B:F,5,0)</f>
        <v>#N/A</v>
      </c>
      <c r="M123" s="8"/>
      <c r="N123" s="21" t="e">
        <f t="shared" si="1"/>
        <v>#N/A</v>
      </c>
      <c r="O123" s="148">
        <v>0</v>
      </c>
      <c r="P123" s="148">
        <v>0</v>
      </c>
      <c r="Q123" s="44">
        <v>0</v>
      </c>
      <c r="R123" s="148">
        <v>0</v>
      </c>
      <c r="S123" s="148">
        <v>0</v>
      </c>
      <c r="T123" s="149">
        <v>0</v>
      </c>
      <c r="U123" s="149">
        <v>0</v>
      </c>
      <c r="V123" s="149" t="e">
        <v>#N/A</v>
      </c>
      <c r="W123" s="150" t="e">
        <v>#N/A</v>
      </c>
      <c r="X123" s="151"/>
      <c r="Y123" s="151"/>
    </row>
    <row r="124" spans="1:25">
      <c r="A124" s="29" t="s">
        <v>1159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VLOOKUP(C:C,total251219111800!B:F,5,0)</f>
        <v>1242</v>
      </c>
      <c r="M124" s="8"/>
      <c r="N124" s="21">
        <f t="shared" si="1"/>
        <v>1242</v>
      </c>
      <c r="O124" s="44">
        <v>4764</v>
      </c>
      <c r="P124" s="44">
        <v>0</v>
      </c>
      <c r="Q124" s="44">
        <v>0</v>
      </c>
      <c r="R124" s="44">
        <v>0</v>
      </c>
      <c r="S124" s="44">
        <v>0</v>
      </c>
      <c r="T124" s="45">
        <v>0</v>
      </c>
      <c r="U124" s="45">
        <v>4764</v>
      </c>
      <c r="V124" s="45">
        <v>3522</v>
      </c>
      <c r="W124" s="41">
        <v>0.26070528967254408</v>
      </c>
      <c r="X124" s="46"/>
      <c r="Y124" s="46"/>
    </row>
    <row r="125" spans="1:25">
      <c r="A125" s="29" t="s">
        <v>1160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VLOOKUP(C:C,total251219111800!B:F,5,0)</f>
        <v>2075</v>
      </c>
      <c r="M125" s="8"/>
      <c r="N125" s="211">
        <v>1600</v>
      </c>
      <c r="O125" s="44">
        <v>3419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3419</v>
      </c>
      <c r="V125" s="45">
        <v>1819</v>
      </c>
      <c r="W125" s="41">
        <v>0.46797309154723604</v>
      </c>
      <c r="X125" s="46"/>
      <c r="Y125" s="46"/>
    </row>
    <row r="126" spans="1:25">
      <c r="A126" s="29" t="s">
        <v>1161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VLOOKUP(C:C,total251219111800!B:F,5,0)</f>
        <v>1448</v>
      </c>
      <c r="M126" s="8"/>
      <c r="N126" s="21">
        <f t="shared" si="1"/>
        <v>1448</v>
      </c>
      <c r="O126" s="44">
        <v>3239</v>
      </c>
      <c r="P126" s="44">
        <v>0</v>
      </c>
      <c r="Q126" s="44">
        <v>0</v>
      </c>
      <c r="R126" s="44">
        <v>0</v>
      </c>
      <c r="S126" s="44">
        <v>0</v>
      </c>
      <c r="T126" s="45">
        <v>0</v>
      </c>
      <c r="U126" s="45">
        <v>3239</v>
      </c>
      <c r="V126" s="45">
        <v>1791</v>
      </c>
      <c r="W126" s="41">
        <v>0.44705155912318617</v>
      </c>
      <c r="X126" s="46"/>
      <c r="Y126" s="46"/>
    </row>
    <row r="127" spans="1:25">
      <c r="A127" s="29" t="s">
        <v>1162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VLOOKUP(C:C,total251219111800!B:F,5,0)</f>
        <v>1106</v>
      </c>
      <c r="M127" s="8"/>
      <c r="N127" s="21">
        <f t="shared" si="1"/>
        <v>1106</v>
      </c>
      <c r="O127" s="44">
        <v>1665</v>
      </c>
      <c r="P127" s="44">
        <v>1940</v>
      </c>
      <c r="Q127" s="44">
        <v>1000</v>
      </c>
      <c r="R127" s="44">
        <v>0</v>
      </c>
      <c r="S127" s="44">
        <v>1940</v>
      </c>
      <c r="T127" s="45">
        <v>0</v>
      </c>
      <c r="U127" s="45">
        <v>725</v>
      </c>
      <c r="V127" s="45">
        <v>-381</v>
      </c>
      <c r="W127" s="41">
        <v>0.30679611650485439</v>
      </c>
      <c r="X127" s="46"/>
      <c r="Y127" s="46"/>
    </row>
    <row r="128" spans="1:25">
      <c r="A128" s="29" t="s">
        <v>1163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VLOOKUP(C:C,total251219111800!B:F,5,0)</f>
        <v>1</v>
      </c>
      <c r="M128" s="8"/>
      <c r="N128" s="21">
        <f t="shared" si="1"/>
        <v>1</v>
      </c>
      <c r="O128" s="44">
        <v>408</v>
      </c>
      <c r="P128" s="44">
        <v>0</v>
      </c>
      <c r="Q128" s="44">
        <v>0</v>
      </c>
      <c r="R128" s="44">
        <v>0</v>
      </c>
      <c r="S128" s="44">
        <v>0</v>
      </c>
      <c r="T128" s="45">
        <v>0</v>
      </c>
      <c r="U128" s="45">
        <v>408</v>
      </c>
      <c r="V128" s="45">
        <v>407</v>
      </c>
      <c r="W128" s="41">
        <v>2.4509803921568627E-3</v>
      </c>
      <c r="X128" s="46"/>
      <c r="Y128" s="46"/>
    </row>
    <row r="129" spans="1:27" s="200" customFormat="1">
      <c r="A129" s="192" t="s">
        <v>1164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196">
        <f>VLOOKUP(C:C,total251219111800!B:F,5,0)</f>
        <v>846</v>
      </c>
      <c r="M129" s="281">
        <v>700</v>
      </c>
      <c r="N129" s="196">
        <f t="shared" si="1"/>
        <v>846</v>
      </c>
      <c r="O129" s="196">
        <v>429</v>
      </c>
      <c r="P129" s="196">
        <v>310</v>
      </c>
      <c r="Q129" s="196">
        <v>0</v>
      </c>
      <c r="R129" s="196">
        <v>0</v>
      </c>
      <c r="S129" s="196">
        <v>510</v>
      </c>
      <c r="T129" s="197">
        <v>-200</v>
      </c>
      <c r="U129" s="197">
        <v>-81</v>
      </c>
      <c r="V129" s="197">
        <v>-927</v>
      </c>
      <c r="W129" s="198">
        <v>1.1447902571041948</v>
      </c>
      <c r="X129" s="196"/>
      <c r="Y129" s="196"/>
      <c r="Z129" s="201"/>
      <c r="AA129" s="201"/>
    </row>
    <row r="130" spans="1:27">
      <c r="A130" s="29" t="s">
        <v>1165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VLOOKUP(C:C,total251219111800!B:F,5,0)</f>
        <v>838</v>
      </c>
      <c r="M130" s="8"/>
      <c r="N130" s="21">
        <f t="shared" si="1"/>
        <v>838</v>
      </c>
      <c r="O130" s="44">
        <v>3795</v>
      </c>
      <c r="P130" s="44">
        <v>2050</v>
      </c>
      <c r="Q130" s="44">
        <v>3040</v>
      </c>
      <c r="R130" s="44">
        <v>0</v>
      </c>
      <c r="S130" s="44">
        <v>1650</v>
      </c>
      <c r="T130" s="45">
        <v>400</v>
      </c>
      <c r="U130" s="45">
        <v>5185</v>
      </c>
      <c r="V130" s="45">
        <v>4347</v>
      </c>
      <c r="W130" s="41">
        <v>0.14337040205303678</v>
      </c>
      <c r="X130" s="12"/>
      <c r="Y130" s="12"/>
    </row>
    <row r="131" spans="1:27">
      <c r="A131" s="29" t="s">
        <v>1166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VLOOKUP(C:C,total251219111800!B:F,5,0)</f>
        <v>1512</v>
      </c>
      <c r="M131" s="8"/>
      <c r="N131" s="21">
        <f t="shared" si="1"/>
        <v>1512</v>
      </c>
      <c r="O131" s="44">
        <v>4849</v>
      </c>
      <c r="P131" s="44">
        <v>0</v>
      </c>
      <c r="Q131" s="44">
        <v>0</v>
      </c>
      <c r="R131" s="44">
        <v>0</v>
      </c>
      <c r="S131" s="44">
        <v>0</v>
      </c>
      <c r="T131" s="45">
        <v>0</v>
      </c>
      <c r="U131" s="45">
        <v>4849</v>
      </c>
      <c r="V131" s="45">
        <v>3337</v>
      </c>
      <c r="W131" s="41">
        <v>0.3118168694576201</v>
      </c>
      <c r="X131" s="46"/>
      <c r="Y131" s="46"/>
    </row>
    <row r="132" spans="1:27">
      <c r="A132" s="29" t="s">
        <v>1167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VLOOKUP(C:C,total251219111800!B:F,5,0)</f>
        <v>4122</v>
      </c>
      <c r="M132" s="8"/>
      <c r="N132" s="21">
        <f t="shared" ref="N132:N140" si="2">L132</f>
        <v>4122</v>
      </c>
      <c r="O132" s="44">
        <v>10155</v>
      </c>
      <c r="P132" s="44">
        <v>6280</v>
      </c>
      <c r="Q132" s="44">
        <v>0</v>
      </c>
      <c r="R132" s="44">
        <v>0</v>
      </c>
      <c r="S132" s="44">
        <v>6280</v>
      </c>
      <c r="T132" s="45">
        <v>0</v>
      </c>
      <c r="U132" s="45">
        <v>3875</v>
      </c>
      <c r="V132" s="45">
        <v>-247</v>
      </c>
      <c r="W132" s="41">
        <v>0.25080620626711286</v>
      </c>
      <c r="X132" s="250"/>
      <c r="Y132" s="250" t="s">
        <v>4442</v>
      </c>
    </row>
    <row r="133" spans="1:27">
      <c r="A133" s="29" t="s">
        <v>1168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VLOOKUP(C:C,total251219111800!B:F,5,0)</f>
        <v>3759</v>
      </c>
      <c r="M133" s="8"/>
      <c r="N133" s="21">
        <f t="shared" si="2"/>
        <v>3759</v>
      </c>
      <c r="O133" s="44">
        <v>7042</v>
      </c>
      <c r="P133" s="44">
        <v>2390</v>
      </c>
      <c r="Q133" s="44">
        <v>0</v>
      </c>
      <c r="R133" s="44">
        <v>0</v>
      </c>
      <c r="S133" s="44">
        <v>3020</v>
      </c>
      <c r="T133" s="45">
        <v>-630</v>
      </c>
      <c r="U133" s="45">
        <v>4022</v>
      </c>
      <c r="V133" s="45">
        <v>263</v>
      </c>
      <c r="W133" s="41">
        <v>0.39853689567430023</v>
      </c>
      <c r="X133" s="46"/>
      <c r="Y133" s="46"/>
    </row>
    <row r="134" spans="1:27" ht="23.45" customHeight="1">
      <c r="A134" s="29" t="s">
        <v>1169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VLOOKUP(C:C,total251219111800!B:F,5,0)</f>
        <v>2348</v>
      </c>
      <c r="M134" s="8"/>
      <c r="N134" s="21">
        <f t="shared" si="2"/>
        <v>2348</v>
      </c>
      <c r="O134" s="44">
        <v>2609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2609</v>
      </c>
      <c r="V134" s="45">
        <v>261</v>
      </c>
      <c r="W134" s="41">
        <v>0.89996167113836723</v>
      </c>
      <c r="X134" s="46"/>
      <c r="Y134" s="46"/>
    </row>
    <row r="135" spans="1:27">
      <c r="A135" s="29" t="s">
        <v>1170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VLOOKUP(C:C,total251219111800!B:F,5,0)</f>
        <v>1000</v>
      </c>
      <c r="M135" s="8"/>
      <c r="N135" s="21">
        <f t="shared" si="2"/>
        <v>1000</v>
      </c>
      <c r="O135" s="44">
        <v>3583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3583</v>
      </c>
      <c r="V135" s="45">
        <v>2583</v>
      </c>
      <c r="W135" s="41">
        <v>0.27909572983533354</v>
      </c>
      <c r="X135" s="46"/>
      <c r="Y135" s="46"/>
    </row>
    <row r="136" spans="1:27">
      <c r="A136" s="29" t="s">
        <v>1171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VLOOKUP(C:C,total251219111800!B:F,5,0)</f>
        <v>2250</v>
      </c>
      <c r="M136" s="8"/>
      <c r="N136" s="21">
        <f t="shared" si="2"/>
        <v>2250</v>
      </c>
      <c r="O136" s="44">
        <v>2160</v>
      </c>
      <c r="P136" s="44">
        <v>0</v>
      </c>
      <c r="Q136" s="44">
        <v>0</v>
      </c>
      <c r="R136" s="44">
        <v>0</v>
      </c>
      <c r="S136" s="44">
        <v>0</v>
      </c>
      <c r="T136" s="45">
        <v>0</v>
      </c>
      <c r="U136" s="45">
        <v>2160</v>
      </c>
      <c r="V136" s="45">
        <v>-90</v>
      </c>
      <c r="W136" s="41">
        <v>1.0416666666666667</v>
      </c>
      <c r="X136" s="46"/>
      <c r="Y136" s="46" t="s">
        <v>2798</v>
      </c>
    </row>
    <row r="137" spans="1:27">
      <c r="A137" s="29" t="s">
        <v>1172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VLOOKUP(C:C,total251219111800!B:F,5,0)</f>
        <v>120</v>
      </c>
      <c r="M137" s="8"/>
      <c r="N137" s="21">
        <f t="shared" si="2"/>
        <v>120</v>
      </c>
      <c r="O137" s="44">
        <v>607</v>
      </c>
      <c r="P137" s="44">
        <v>80</v>
      </c>
      <c r="Q137" s="44">
        <v>0</v>
      </c>
      <c r="R137" s="44">
        <v>0</v>
      </c>
      <c r="S137" s="44">
        <v>80</v>
      </c>
      <c r="T137" s="45">
        <v>0</v>
      </c>
      <c r="U137" s="45">
        <v>527</v>
      </c>
      <c r="V137" s="45">
        <v>407</v>
      </c>
      <c r="W137" s="41">
        <v>0.17467248908296942</v>
      </c>
      <c r="X137" s="46"/>
      <c r="Y137" s="46"/>
    </row>
    <row r="138" spans="1:27">
      <c r="A138" s="29" t="s">
        <v>1173</v>
      </c>
      <c r="B138" s="30" t="s">
        <v>356</v>
      </c>
      <c r="C138" s="6" t="s">
        <v>100</v>
      </c>
      <c r="D138" s="20" t="s">
        <v>101</v>
      </c>
      <c r="E138" s="19" t="s">
        <v>85</v>
      </c>
      <c r="F138" s="19">
        <v>7814</v>
      </c>
      <c r="G138" s="21">
        <v>7684</v>
      </c>
      <c r="H138" s="21">
        <v>7018</v>
      </c>
      <c r="I138" s="8">
        <f>VLOOKUP(C138,'202310-202403出荷数total2403220951'!B:F,5,0)</f>
        <v>3238</v>
      </c>
      <c r="J138" s="203">
        <f>VLOOKUP(C138,'出荷数2307～2406total241008110618'!B:F,5,0)</f>
        <v>6522</v>
      </c>
      <c r="K138" s="214">
        <f>VLOOKUP(C138,'出荷数2407-2506total250730101950'!B:F,5,0)</f>
        <v>6203</v>
      </c>
      <c r="L138" s="203">
        <f>VLOOKUP(C:C,total251219111800!B:F,5,0)</f>
        <v>3240</v>
      </c>
      <c r="M138" s="213"/>
      <c r="N138" s="21">
        <f t="shared" si="2"/>
        <v>3240</v>
      </c>
      <c r="O138" s="44">
        <v>958</v>
      </c>
      <c r="P138" s="44">
        <v>0</v>
      </c>
      <c r="Q138" s="44">
        <v>5000</v>
      </c>
      <c r="R138" s="44">
        <v>0</v>
      </c>
      <c r="S138" s="44">
        <v>0</v>
      </c>
      <c r="T138" s="45">
        <v>0</v>
      </c>
      <c r="U138" s="45">
        <v>5958</v>
      </c>
      <c r="V138" s="45">
        <v>2718</v>
      </c>
      <c r="W138" s="41">
        <v>3.3820459290187892</v>
      </c>
      <c r="X138" s="46"/>
      <c r="Y138" s="46"/>
    </row>
    <row r="139" spans="1:27">
      <c r="A139" s="29" t="s">
        <v>1174</v>
      </c>
      <c r="B139" s="30" t="s">
        <v>356</v>
      </c>
      <c r="C139" s="17" t="s">
        <v>252</v>
      </c>
      <c r="D139" s="24" t="s">
        <v>253</v>
      </c>
      <c r="E139" s="23"/>
      <c r="F139" s="19">
        <v>3927</v>
      </c>
      <c r="G139" s="21">
        <v>6192</v>
      </c>
      <c r="H139" s="21">
        <v>3235</v>
      </c>
      <c r="I139" s="8">
        <f>VLOOKUP(C139,'202310-202403出荷数total2403220951'!B:F,5,0)</f>
        <v>1313</v>
      </c>
      <c r="J139" s="203">
        <f>VLOOKUP(C139,'出荷数2307～2406total241008110618'!B:F,5,0)</f>
        <v>2809</v>
      </c>
      <c r="K139" s="214">
        <f>VLOOKUP(C139,'出荷数2407-2506total250730101950'!B:F,5,0)</f>
        <v>3528</v>
      </c>
      <c r="L139" s="203">
        <f>VLOOKUP(C:C,total251219111800!B:F,5,0)</f>
        <v>1452</v>
      </c>
      <c r="M139" s="8"/>
      <c r="N139" s="21">
        <f t="shared" si="2"/>
        <v>1452</v>
      </c>
      <c r="O139" s="44">
        <v>2005</v>
      </c>
      <c r="P139" s="44">
        <v>0</v>
      </c>
      <c r="Q139" s="44">
        <v>0</v>
      </c>
      <c r="R139" s="44">
        <v>0</v>
      </c>
      <c r="S139" s="44">
        <v>0</v>
      </c>
      <c r="T139" s="45">
        <v>0</v>
      </c>
      <c r="U139" s="45">
        <v>2005</v>
      </c>
      <c r="V139" s="45">
        <v>553</v>
      </c>
      <c r="W139" s="41">
        <v>0.72418952618453869</v>
      </c>
      <c r="X139" s="46"/>
      <c r="Y139" s="46"/>
    </row>
    <row r="140" spans="1:27">
      <c r="A140" s="29" t="s">
        <v>1175</v>
      </c>
      <c r="B140" s="30" t="s">
        <v>356</v>
      </c>
      <c r="C140" s="6" t="s">
        <v>30</v>
      </c>
      <c r="D140" s="20" t="s">
        <v>31</v>
      </c>
      <c r="E140" s="19"/>
      <c r="F140" s="19">
        <v>17211</v>
      </c>
      <c r="G140" s="21">
        <v>12662</v>
      </c>
      <c r="H140" s="21">
        <v>6728</v>
      </c>
      <c r="I140" s="213">
        <f>VLOOKUP(C140,'202310-202403出荷数total2403220951'!B:F,5,0)</f>
        <v>9458</v>
      </c>
      <c r="J140" s="203">
        <f>VLOOKUP(C140,'出荷数2307～2406total241008110618'!B:F,5,0)</f>
        <v>13583</v>
      </c>
      <c r="K140" s="214">
        <f>VLOOKUP(C140,'出荷数2407-2506total250730101950'!B:F,5,0)</f>
        <v>11809</v>
      </c>
      <c r="L140" s="203">
        <f>VLOOKUP(C:C,total251219111800!B:F,5,0)</f>
        <v>2303</v>
      </c>
      <c r="M140" s="8"/>
      <c r="N140" s="21">
        <f t="shared" si="2"/>
        <v>2303</v>
      </c>
      <c r="O140" s="44">
        <v>6389</v>
      </c>
      <c r="P140" s="44">
        <v>2200</v>
      </c>
      <c r="Q140" s="44">
        <v>0</v>
      </c>
      <c r="R140" s="44">
        <v>0</v>
      </c>
      <c r="S140" s="44">
        <v>2200</v>
      </c>
      <c r="T140" s="45">
        <v>0</v>
      </c>
      <c r="U140" s="45">
        <v>4189</v>
      </c>
      <c r="V140" s="45">
        <v>1886</v>
      </c>
      <c r="W140" s="41">
        <v>0.26813365933170336</v>
      </c>
      <c r="X140" s="46"/>
      <c r="Y140" s="46"/>
    </row>
    <row r="141" spans="1:27">
      <c r="A141" s="29" t="s">
        <v>1176</v>
      </c>
      <c r="B141" s="30" t="s">
        <v>356</v>
      </c>
      <c r="C141" s="17" t="s">
        <v>237</v>
      </c>
      <c r="D141" s="24" t="s">
        <v>238</v>
      </c>
      <c r="E141" s="23"/>
      <c r="F141" s="19">
        <v>6153</v>
      </c>
      <c r="G141" s="21">
        <v>5390</v>
      </c>
      <c r="H141" s="21">
        <v>4913</v>
      </c>
      <c r="I141" s="8">
        <f>VLOOKUP(C141,'202310-202403出荷数total2403220951'!B:F,5,0)</f>
        <v>1708</v>
      </c>
      <c r="J141" s="203">
        <f>VLOOKUP(C141,'出荷数2307～2406total241008110618'!B:F,5,0)</f>
        <v>3580</v>
      </c>
      <c r="K141" s="214">
        <f>VLOOKUP(C141,'出荷数2407-2506total250730101950'!B:F,5,0)</f>
        <v>3493</v>
      </c>
      <c r="L141" s="203">
        <f>VLOOKUP(C:C,total251219111800!B:F,5,0)</f>
        <v>1332</v>
      </c>
      <c r="M141" s="211">
        <v>2200</v>
      </c>
      <c r="N141" s="211">
        <v>2200</v>
      </c>
      <c r="O141" s="44">
        <v>1285</v>
      </c>
      <c r="P141" s="44">
        <v>0</v>
      </c>
      <c r="Q141" s="44">
        <v>3000</v>
      </c>
      <c r="R141" s="44">
        <v>0</v>
      </c>
      <c r="S141" s="44">
        <v>0</v>
      </c>
      <c r="T141" s="45">
        <v>0</v>
      </c>
      <c r="U141" s="45">
        <v>4285</v>
      </c>
      <c r="V141" s="45">
        <v>2085</v>
      </c>
      <c r="W141" s="41">
        <v>1.7120622568093384</v>
      </c>
      <c r="X141" s="46"/>
      <c r="Y141" s="46"/>
    </row>
    <row r="142" spans="1:27">
      <c r="A142" s="29" t="s">
        <v>1177</v>
      </c>
      <c r="B142" s="30" t="s">
        <v>356</v>
      </c>
      <c r="C142" s="17" t="s">
        <v>718</v>
      </c>
      <c r="D142" s="24" t="s">
        <v>719</v>
      </c>
      <c r="E142" s="23"/>
      <c r="F142" s="19"/>
      <c r="G142" s="21">
        <v>3040</v>
      </c>
      <c r="H142" s="21">
        <v>850</v>
      </c>
      <c r="I142" s="8" t="e">
        <f>VLOOKUP(C142,'202310-202403出荷数total2403220951'!B:F,5,0)</f>
        <v>#N/A</v>
      </c>
      <c r="J142" s="203" t="e">
        <f>VLOOKUP(C142,'出荷数2307～2406total241008110618'!B:F,5,0)</f>
        <v>#N/A</v>
      </c>
      <c r="K142" s="214" t="e">
        <f>VLOOKUP(C142,'出荷数2407-2506total250730101950'!B:F,5,0)</f>
        <v>#N/A</v>
      </c>
      <c r="L142" s="203" t="e">
        <f>VLOOKUP(C:C,total251219111800!B:F,5,0)</f>
        <v>#N/A</v>
      </c>
      <c r="M142" s="211">
        <v>360</v>
      </c>
      <c r="N142" s="211">
        <v>360</v>
      </c>
      <c r="O142" s="44">
        <v>1679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1679</v>
      </c>
      <c r="V142" s="45">
        <v>1319</v>
      </c>
      <c r="W142" s="41">
        <v>0.21441334127456821</v>
      </c>
      <c r="X142" s="46"/>
      <c r="Y142" s="46"/>
    </row>
    <row r="143" spans="1:27">
      <c r="A143" s="29" t="s">
        <v>1178</v>
      </c>
      <c r="B143" s="30" t="s">
        <v>356</v>
      </c>
      <c r="C143" s="6" t="s">
        <v>91</v>
      </c>
      <c r="D143" s="20" t="s">
        <v>90</v>
      </c>
      <c r="E143" s="19" t="s">
        <v>87</v>
      </c>
      <c r="F143" s="19">
        <v>5799</v>
      </c>
      <c r="G143" s="21">
        <v>6847</v>
      </c>
      <c r="H143" s="21">
        <v>4271</v>
      </c>
      <c r="I143" s="8">
        <f>VLOOKUP(C143,'202310-202403出荷数total2403220951'!B:F,5,0)</f>
        <v>1406</v>
      </c>
      <c r="J143" s="203">
        <f>VLOOKUP(C143,'出荷数2307～2406total241008110618'!B:F,5,0)</f>
        <v>3025</v>
      </c>
      <c r="K143" s="214">
        <f>VLOOKUP(C143,'出荷数2407-2506total250730101950'!B:F,5,0)</f>
        <v>2613</v>
      </c>
      <c r="L143" s="203">
        <f>VLOOKUP(C:C,total251219111800!B:F,5,0)</f>
        <v>1176</v>
      </c>
      <c r="M143" s="8"/>
      <c r="N143" s="21">
        <f>L143</f>
        <v>1176</v>
      </c>
      <c r="O143" s="44">
        <v>2183</v>
      </c>
      <c r="P143" s="44">
        <v>0</v>
      </c>
      <c r="Q143" s="44">
        <v>0</v>
      </c>
      <c r="R143" s="44">
        <v>0</v>
      </c>
      <c r="S143" s="44">
        <v>0</v>
      </c>
      <c r="T143" s="45">
        <v>0</v>
      </c>
      <c r="U143" s="45">
        <v>2183</v>
      </c>
      <c r="V143" s="45">
        <v>1007</v>
      </c>
      <c r="W143" s="41">
        <v>0.53870819972514883</v>
      </c>
      <c r="X143" s="46"/>
      <c r="Y143" s="46"/>
    </row>
    <row r="144" spans="1:27">
      <c r="A144" s="29" t="s">
        <v>1179</v>
      </c>
      <c r="B144" s="30" t="s">
        <v>356</v>
      </c>
      <c r="C144" s="6" t="s">
        <v>108</v>
      </c>
      <c r="D144" s="20" t="s">
        <v>109</v>
      </c>
      <c r="E144" s="19"/>
      <c r="F144" s="19">
        <v>7039</v>
      </c>
      <c r="G144" s="21">
        <v>8307</v>
      </c>
      <c r="H144" s="21">
        <v>5166</v>
      </c>
      <c r="I144" s="8">
        <f>VLOOKUP(C144,'202310-202403出荷数total2403220951'!B:F,5,0)</f>
        <v>2164</v>
      </c>
      <c r="J144" s="203">
        <f>VLOOKUP(C144,'出荷数2307～2406total241008110618'!B:F,5,0)</f>
        <v>4328</v>
      </c>
      <c r="K144" s="214">
        <f>VLOOKUP(C144,'出荷数2407-2506total250730101950'!B:F,5,0)</f>
        <v>2516</v>
      </c>
      <c r="L144" s="203">
        <f>VLOOKUP(C:C,total251219111800!B:F,5,0)</f>
        <v>1066</v>
      </c>
      <c r="M144" s="8"/>
      <c r="N144" s="21">
        <f>L144</f>
        <v>1066</v>
      </c>
      <c r="O144" s="44">
        <v>1514</v>
      </c>
      <c r="P144" s="44">
        <v>0</v>
      </c>
      <c r="Q144" s="44">
        <v>0</v>
      </c>
      <c r="R144" s="44">
        <v>0</v>
      </c>
      <c r="S144" s="44">
        <v>0</v>
      </c>
      <c r="T144" s="45">
        <v>0</v>
      </c>
      <c r="U144" s="45">
        <v>1514</v>
      </c>
      <c r="V144" s="45">
        <v>448</v>
      </c>
      <c r="W144" s="41">
        <v>0.70409511228533683</v>
      </c>
      <c r="X144" s="46"/>
      <c r="Y144" s="46"/>
    </row>
    <row r="145" spans="1:27">
      <c r="A145" s="29" t="s">
        <v>1180</v>
      </c>
      <c r="B145" s="30" t="s">
        <v>356</v>
      </c>
      <c r="C145" s="6" t="s">
        <v>71</v>
      </c>
      <c r="D145" s="20" t="s">
        <v>72</v>
      </c>
      <c r="E145" s="19"/>
      <c r="F145" s="19">
        <v>7932</v>
      </c>
      <c r="G145" s="21">
        <v>12477</v>
      </c>
      <c r="H145" s="21">
        <v>11864</v>
      </c>
      <c r="I145" s="8">
        <f>VLOOKUP(C145,'202310-202403出荷数total2403220951'!B:F,5,0)</f>
        <v>5131</v>
      </c>
      <c r="J145" s="203">
        <f>VLOOKUP(C145,'出荷数2307～2406total241008110618'!B:F,5,0)</f>
        <v>10642</v>
      </c>
      <c r="K145" s="214">
        <f>VLOOKUP(C145,'出荷数2407-2506total250730101950'!B:F,5,0)</f>
        <v>14478</v>
      </c>
      <c r="L145" s="203">
        <f>VLOOKUP(C:C,total251219111800!B:F,5,0)</f>
        <v>2802</v>
      </c>
      <c r="M145" s="8"/>
      <c r="N145" s="21">
        <f>L145</f>
        <v>2802</v>
      </c>
      <c r="O145" s="44">
        <v>6686</v>
      </c>
      <c r="P145" s="44">
        <v>940</v>
      </c>
      <c r="Q145" s="44">
        <v>0</v>
      </c>
      <c r="R145" s="44">
        <v>0</v>
      </c>
      <c r="S145" s="44">
        <v>0</v>
      </c>
      <c r="T145" s="45">
        <v>940</v>
      </c>
      <c r="U145" s="45">
        <v>6686</v>
      </c>
      <c r="V145" s="45">
        <v>3884</v>
      </c>
      <c r="W145" s="41">
        <v>0.36742722265932337</v>
      </c>
      <c r="X145" s="46"/>
      <c r="Y145" s="46"/>
    </row>
    <row r="146" spans="1:27">
      <c r="A146" s="29" t="s">
        <v>2948</v>
      </c>
      <c r="B146" s="30" t="s">
        <v>356</v>
      </c>
      <c r="C146" s="6" t="s">
        <v>1303</v>
      </c>
      <c r="D146" s="215" t="s">
        <v>1312</v>
      </c>
      <c r="E146" s="6"/>
      <c r="F146" s="6"/>
      <c r="G146" s="8"/>
      <c r="H146" s="21">
        <v>1451</v>
      </c>
      <c r="I146" s="213">
        <f>VLOOKUP(C146,'202310-202403出荷数total2403220951'!B:F,5,0)</f>
        <v>14330</v>
      </c>
      <c r="J146" s="203">
        <f>VLOOKUP(C146,'出荷数2307～2406total241008110618'!B:F,5,0)</f>
        <v>16068</v>
      </c>
      <c r="K146" s="214">
        <f>VLOOKUP(C146,'出荷数2407-2506total250730101950'!B:F,5,0)</f>
        <v>17473</v>
      </c>
      <c r="L146" s="203">
        <f>VLOOKUP(C:C,total251219111800!B:F,5,0)</f>
        <v>4175</v>
      </c>
      <c r="M146" s="211">
        <v>10000</v>
      </c>
      <c r="N146" s="211">
        <v>10000</v>
      </c>
      <c r="O146" s="44">
        <v>36324</v>
      </c>
      <c r="P146" s="44">
        <v>200</v>
      </c>
      <c r="Q146" s="44">
        <v>0</v>
      </c>
      <c r="R146" s="44">
        <v>0</v>
      </c>
      <c r="S146" s="44">
        <v>200</v>
      </c>
      <c r="T146" s="45">
        <v>0</v>
      </c>
      <c r="U146" s="45">
        <v>36124</v>
      </c>
      <c r="V146" s="45">
        <v>26124</v>
      </c>
      <c r="W146" s="204">
        <v>0.27379257474537289</v>
      </c>
      <c r="X146" s="46"/>
      <c r="Y146" s="46"/>
    </row>
    <row r="147" spans="1:27">
      <c r="A147" s="29" t="s">
        <v>1182</v>
      </c>
      <c r="B147" s="30" t="s">
        <v>356</v>
      </c>
      <c r="C147" s="6" t="s">
        <v>1287</v>
      </c>
      <c r="D147" s="215" t="s">
        <v>1313</v>
      </c>
      <c r="E147" s="6"/>
      <c r="F147" s="6"/>
      <c r="G147" s="8"/>
      <c r="H147" s="21">
        <v>83</v>
      </c>
      <c r="I147" s="8">
        <f>VLOOKUP(C147,'202310-202403出荷数total2403220951'!B:F,5,0)</f>
        <v>1108</v>
      </c>
      <c r="J147" s="203">
        <f>VLOOKUP(C147,'出荷数2307～2406total241008110618'!B:F,5,0)</f>
        <v>1156</v>
      </c>
      <c r="K147" s="214">
        <f>VLOOKUP(C147,'出荷数2407-2506total250730101950'!B:F,5,0)</f>
        <v>2088</v>
      </c>
      <c r="L147" s="203">
        <f>VLOOKUP(C:C,total251219111800!B:F,5,0)</f>
        <v>531</v>
      </c>
      <c r="M147" s="211">
        <v>4000</v>
      </c>
      <c r="N147" s="211">
        <v>4000</v>
      </c>
      <c r="O147" s="44">
        <v>15122</v>
      </c>
      <c r="P147" s="44">
        <v>0</v>
      </c>
      <c r="Q147" s="44">
        <v>0</v>
      </c>
      <c r="R147" s="44">
        <v>0</v>
      </c>
      <c r="S147" s="44">
        <v>0</v>
      </c>
      <c r="T147" s="45">
        <v>0</v>
      </c>
      <c r="U147" s="45">
        <v>15122</v>
      </c>
      <c r="V147" s="45">
        <v>11122</v>
      </c>
      <c r="W147" s="204">
        <v>0.26451527575717498</v>
      </c>
      <c r="X147" s="46"/>
      <c r="Y147" s="46"/>
    </row>
    <row r="148" spans="1:27">
      <c r="A148" s="29" t="s">
        <v>1183</v>
      </c>
      <c r="B148" s="30" t="s">
        <v>356</v>
      </c>
      <c r="C148" s="6" t="s">
        <v>1288</v>
      </c>
      <c r="D148" s="215" t="s">
        <v>1314</v>
      </c>
      <c r="E148" s="6"/>
      <c r="F148" s="6"/>
      <c r="G148" s="8"/>
      <c r="H148" s="21">
        <v>813</v>
      </c>
      <c r="I148" s="8">
        <f>VLOOKUP(C148,'202310-202403出荷数total2403220951'!B:F,5,0)</f>
        <v>922</v>
      </c>
      <c r="J148" s="203">
        <f>VLOOKUP(C148,'出荷数2307～2406total241008110618'!B:F,5,0)</f>
        <v>2208</v>
      </c>
      <c r="K148" s="214">
        <f>VLOOKUP(C148,'出荷数2407-2506total250730101950'!B:F,5,0)</f>
        <v>4161</v>
      </c>
      <c r="L148" s="203">
        <f>VLOOKUP(C:C,total251219111800!B:F,5,0)</f>
        <v>934</v>
      </c>
      <c r="M148" s="211">
        <v>2000</v>
      </c>
      <c r="N148" s="211">
        <v>2000</v>
      </c>
      <c r="O148" s="44">
        <v>8257</v>
      </c>
      <c r="P148" s="44">
        <v>160</v>
      </c>
      <c r="Q148" s="44">
        <v>0</v>
      </c>
      <c r="R148" s="44">
        <v>0</v>
      </c>
      <c r="S148" s="44">
        <v>160</v>
      </c>
      <c r="T148" s="45">
        <v>0</v>
      </c>
      <c r="U148" s="45">
        <v>8097</v>
      </c>
      <c r="V148" s="45">
        <v>6097</v>
      </c>
      <c r="W148" s="204">
        <v>0.23761435190685518</v>
      </c>
      <c r="X148" s="46"/>
      <c r="Y148" s="46"/>
    </row>
    <row r="149" spans="1:27">
      <c r="A149" s="29"/>
      <c r="B149" s="30" t="s">
        <v>356</v>
      </c>
      <c r="C149" s="6" t="s">
        <v>2968</v>
      </c>
      <c r="D149" s="215" t="s">
        <v>3003</v>
      </c>
      <c r="E149" s="6"/>
      <c r="F149" s="6"/>
      <c r="G149" s="8"/>
      <c r="H149" s="21"/>
      <c r="I149" s="8">
        <f>VLOOKUP(C149,'202310-202403出荷数total2403220951'!B:F,5,0)</f>
        <v>73</v>
      </c>
      <c r="J149" s="203">
        <f>VLOOKUP(C149,'出荷数2307～2406total241008110618'!B:F,5,0)</f>
        <v>401</v>
      </c>
      <c r="K149" s="214">
        <f>VLOOKUP(C149,'出荷数2407-2506total250730101950'!B:F,5,0)</f>
        <v>4524</v>
      </c>
      <c r="L149" s="203">
        <f>VLOOKUP(C:C,total251219111800!B:F,5,0)</f>
        <v>2517</v>
      </c>
      <c r="M149" s="211">
        <v>3500</v>
      </c>
      <c r="N149" s="211">
        <v>3500</v>
      </c>
      <c r="O149" s="44">
        <v>4063</v>
      </c>
      <c r="P149" s="44">
        <v>200</v>
      </c>
      <c r="Q149" s="44">
        <v>5000</v>
      </c>
      <c r="R149" s="44">
        <v>0</v>
      </c>
      <c r="S149" s="44">
        <v>500</v>
      </c>
      <c r="T149" s="45">
        <v>-300</v>
      </c>
      <c r="U149" s="45">
        <v>8563</v>
      </c>
      <c r="V149" s="45">
        <v>5063</v>
      </c>
      <c r="W149" s="204">
        <v>0.82101806239737274</v>
      </c>
      <c r="X149" s="46"/>
      <c r="Y149" s="46"/>
    </row>
    <row r="150" spans="1:27">
      <c r="A150" s="29"/>
      <c r="B150" s="30" t="s">
        <v>356</v>
      </c>
      <c r="C150" s="6" t="s">
        <v>3780</v>
      </c>
      <c r="D150" s="215" t="s">
        <v>3781</v>
      </c>
      <c r="E150" s="6"/>
      <c r="F150" s="6"/>
      <c r="G150" s="8"/>
      <c r="H150" s="21"/>
      <c r="I150" s="8" t="e">
        <f>VLOOKUP(C150,'202310-202403出荷数total2403220951'!B:F,5,0)</f>
        <v>#N/A</v>
      </c>
      <c r="J150" s="203" t="e">
        <f>VLOOKUP(C150,'出荷数2307～2406total241008110618'!B:F,5,0)</f>
        <v>#N/A</v>
      </c>
      <c r="K150" s="214">
        <f>VLOOKUP(C150,'出荷数2407-2506total250730101950'!B:F,5,0)</f>
        <v>4559</v>
      </c>
      <c r="L150" s="203">
        <f>VLOOKUP(C:C,total251219111800!B:F,5,0)</f>
        <v>1242</v>
      </c>
      <c r="M150" s="211">
        <v>4000</v>
      </c>
      <c r="N150" s="211">
        <v>3000</v>
      </c>
      <c r="O150" s="44">
        <v>3801</v>
      </c>
      <c r="P150" s="44">
        <v>0</v>
      </c>
      <c r="Q150" s="44">
        <v>0</v>
      </c>
      <c r="R150" s="44">
        <v>0</v>
      </c>
      <c r="S150" s="44">
        <v>0</v>
      </c>
      <c r="T150" s="45">
        <v>0</v>
      </c>
      <c r="U150" s="45">
        <v>3801</v>
      </c>
      <c r="V150" s="45">
        <v>801</v>
      </c>
      <c r="W150" s="204">
        <v>0.78926598263614833</v>
      </c>
      <c r="X150" s="46"/>
      <c r="Y150" s="46"/>
    </row>
    <row r="151" spans="1:27">
      <c r="A151" s="29"/>
      <c r="B151" s="30" t="s">
        <v>356</v>
      </c>
      <c r="C151" s="6" t="s">
        <v>3794</v>
      </c>
      <c r="D151" s="215" t="s">
        <v>3795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2384</v>
      </c>
      <c r="L151" s="203">
        <f>VLOOKUP(C:C,total251219111800!B:F,5,0)</f>
        <v>565</v>
      </c>
      <c r="M151" s="211">
        <v>1000</v>
      </c>
      <c r="N151" s="211">
        <v>1000</v>
      </c>
      <c r="O151" s="44">
        <v>4186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4186</v>
      </c>
      <c r="V151" s="45">
        <v>3186</v>
      </c>
      <c r="W151" s="204">
        <v>0.23889154323936931</v>
      </c>
      <c r="X151" s="46"/>
      <c r="Y151" s="46"/>
    </row>
    <row r="152" spans="1:27">
      <c r="A152" s="29"/>
      <c r="B152" s="30" t="s">
        <v>356</v>
      </c>
      <c r="C152" s="6" t="s">
        <v>3919</v>
      </c>
      <c r="D152" s="215" t="s">
        <v>3921</v>
      </c>
      <c r="E152" s="6"/>
      <c r="F152" s="6"/>
      <c r="G152" s="8"/>
      <c r="H152" s="21"/>
      <c r="I152" s="8"/>
      <c r="J152" s="203" t="e">
        <f>VLOOKUP(C152,'出荷数2307～2406total241008110618'!B:F,5,0)</f>
        <v>#N/A</v>
      </c>
      <c r="K152" s="214">
        <f>VLOOKUP(C152,'出荷数2407-2506total250730101950'!B:F,5,0)</f>
        <v>575</v>
      </c>
      <c r="L152" s="203">
        <f>VLOOKUP(C:C,total251219111800!B:F,5,0)</f>
        <v>168</v>
      </c>
      <c r="M152" s="211">
        <v>1000</v>
      </c>
      <c r="N152" s="211">
        <v>1000</v>
      </c>
      <c r="O152" s="44">
        <v>3245</v>
      </c>
      <c r="P152" s="44">
        <v>0</v>
      </c>
      <c r="Q152" s="44">
        <v>0</v>
      </c>
      <c r="R152" s="44">
        <v>0</v>
      </c>
      <c r="S152" s="44">
        <v>0</v>
      </c>
      <c r="T152" s="45">
        <v>0</v>
      </c>
      <c r="U152" s="45">
        <v>3245</v>
      </c>
      <c r="V152" s="45">
        <v>2245</v>
      </c>
      <c r="W152" s="204"/>
      <c r="X152" s="46"/>
      <c r="Y152" s="46"/>
    </row>
    <row r="153" spans="1:27">
      <c r="A153" s="29"/>
      <c r="B153" s="30" t="s">
        <v>356</v>
      </c>
      <c r="C153" s="6" t="s">
        <v>3920</v>
      </c>
      <c r="D153" s="215" t="s">
        <v>3922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2333</v>
      </c>
      <c r="L153" s="203">
        <f>VLOOKUP(C:C,total251219111800!B:F,5,0)</f>
        <v>921</v>
      </c>
      <c r="M153" s="211">
        <v>2500</v>
      </c>
      <c r="N153" s="211">
        <v>2500</v>
      </c>
      <c r="O153" s="44">
        <v>4373</v>
      </c>
      <c r="P153" s="44">
        <v>1280</v>
      </c>
      <c r="Q153" s="44">
        <v>0</v>
      </c>
      <c r="R153" s="44">
        <v>0</v>
      </c>
      <c r="S153" s="44">
        <v>1300</v>
      </c>
      <c r="T153" s="45">
        <v>-20</v>
      </c>
      <c r="U153" s="45">
        <v>3073</v>
      </c>
      <c r="V153" s="45">
        <v>573</v>
      </c>
      <c r="W153" s="204"/>
      <c r="X153" s="46"/>
      <c r="Y153" s="46"/>
    </row>
    <row r="154" spans="1:27" s="152" customFormat="1">
      <c r="A154" s="144" t="s">
        <v>1184</v>
      </c>
      <c r="B154" s="145" t="s">
        <v>356</v>
      </c>
      <c r="C154" s="153" t="s">
        <v>1271</v>
      </c>
      <c r="D154" s="154" t="s">
        <v>2176</v>
      </c>
      <c r="E154" s="153"/>
      <c r="F154" s="146"/>
      <c r="G154" s="148"/>
      <c r="H154" s="148">
        <v>206</v>
      </c>
      <c r="I154" s="8">
        <f>VLOOKUP(C154,'202310-202403出荷数total2403220951'!B:F,5,0)</f>
        <v>266</v>
      </c>
      <c r="J154" s="203">
        <f>VLOOKUP(C154,'出荷数2307～2406total241008110618'!B:F,5,0)</f>
        <v>547</v>
      </c>
      <c r="K154" s="214">
        <f>VLOOKUP(C154,'出荷数2407-2506total250730101950'!B:F,5,0)</f>
        <v>251</v>
      </c>
      <c r="L154" s="203">
        <f>VLOOKUP(C:C,total251219111800!B:F,5,0)</f>
        <v>46</v>
      </c>
      <c r="M154" s="8"/>
      <c r="N154" s="21">
        <f>L154</f>
        <v>46</v>
      </c>
      <c r="O154" s="148">
        <v>34</v>
      </c>
      <c r="P154" s="148">
        <v>0</v>
      </c>
      <c r="Q154" s="44">
        <v>0</v>
      </c>
      <c r="R154" s="148">
        <v>0</v>
      </c>
      <c r="S154" s="148">
        <v>0</v>
      </c>
      <c r="T154" s="149">
        <v>0</v>
      </c>
      <c r="U154" s="149">
        <v>34</v>
      </c>
      <c r="V154" s="149">
        <v>-12</v>
      </c>
      <c r="W154" s="150">
        <v>1.3529411764705883</v>
      </c>
      <c r="X154" s="151"/>
      <c r="Y154" s="151"/>
      <c r="Z154" s="191"/>
      <c r="AA154" s="191"/>
    </row>
    <row r="155" spans="1:27">
      <c r="A155" s="29" t="s">
        <v>1185</v>
      </c>
      <c r="B155" s="30" t="s">
        <v>356</v>
      </c>
      <c r="C155" s="17" t="s">
        <v>2756</v>
      </c>
      <c r="D155" s="18" t="s">
        <v>2758</v>
      </c>
      <c r="E155" s="17"/>
      <c r="F155" s="6"/>
      <c r="G155" s="8"/>
      <c r="H155" s="21">
        <v>6496</v>
      </c>
      <c r="I155" s="8">
        <f>VLOOKUP(C155,'202310-202403出荷数total2403220951'!B:F,5,0)</f>
        <v>2470</v>
      </c>
      <c r="J155" s="203">
        <f>VLOOKUP(C155,'出荷数2307～2406total241008110618'!B:F,5,0)</f>
        <v>4707</v>
      </c>
      <c r="K155" s="214">
        <f>VLOOKUP(C155,'出荷数2407-2506total250730101950'!B:F,5,0)</f>
        <v>4443</v>
      </c>
      <c r="L155" s="203">
        <f>VLOOKUP(C:C,total251219111800!B:F,5,0)</f>
        <v>1677</v>
      </c>
      <c r="M155" s="8"/>
      <c r="N155" s="21">
        <f>L155</f>
        <v>1677</v>
      </c>
      <c r="O155" s="44">
        <v>499</v>
      </c>
      <c r="P155" s="44">
        <v>0</v>
      </c>
      <c r="Q155" s="44">
        <v>3000</v>
      </c>
      <c r="R155" s="44">
        <v>0</v>
      </c>
      <c r="S155" s="44">
        <v>0</v>
      </c>
      <c r="T155" s="45">
        <v>0</v>
      </c>
      <c r="U155" s="45">
        <v>3499</v>
      </c>
      <c r="V155" s="45">
        <v>1822</v>
      </c>
      <c r="W155" s="41">
        <v>3.3607214428857715</v>
      </c>
      <c r="X155" s="46"/>
      <c r="Y155" s="46"/>
    </row>
    <row r="156" spans="1:27" s="200" customFormat="1">
      <c r="A156" s="192" t="s">
        <v>1186</v>
      </c>
      <c r="B156" s="193" t="s">
        <v>356</v>
      </c>
      <c r="C156" s="235" t="s">
        <v>2757</v>
      </c>
      <c r="D156" s="236" t="s">
        <v>2759</v>
      </c>
      <c r="E156" s="235"/>
      <c r="F156" s="194"/>
      <c r="G156" s="196"/>
      <c r="H156" s="196">
        <v>0</v>
      </c>
      <c r="I156" s="196">
        <f>VLOOKUP(C156,'202310-202403出荷数total2403220951'!B:F,5,0)</f>
        <v>13</v>
      </c>
      <c r="J156" s="196">
        <f>VLOOKUP(C156,'出荷数2307～2406total241008110618'!B:F,5,0)</f>
        <v>28</v>
      </c>
      <c r="K156" s="214">
        <f>VLOOKUP(C156,'出荷数2407-2506total250730101950'!B:F,5,0)</f>
        <v>513</v>
      </c>
      <c r="L156" s="203" t="e">
        <f>VLOOKUP(C:C,total251219111800!B:F,5,0)</f>
        <v>#N/A</v>
      </c>
      <c r="M156" s="8"/>
      <c r="N156" s="21" t="e">
        <f>L156</f>
        <v>#N/A</v>
      </c>
      <c r="O156" s="196">
        <v>718</v>
      </c>
      <c r="P156" s="196">
        <v>0</v>
      </c>
      <c r="Q156" s="196">
        <v>0</v>
      </c>
      <c r="R156" s="196">
        <v>0</v>
      </c>
      <c r="S156" s="196">
        <v>0</v>
      </c>
      <c r="T156" s="197">
        <v>0</v>
      </c>
      <c r="U156" s="197">
        <v>718</v>
      </c>
      <c r="V156" s="197" t="e">
        <v>#N/A</v>
      </c>
      <c r="W156" s="198" t="e">
        <v>#N/A</v>
      </c>
      <c r="X156" s="199"/>
      <c r="Y156" s="199"/>
      <c r="Z156" s="201"/>
      <c r="AA156" s="201"/>
    </row>
    <row r="157" spans="1:27">
      <c r="A157" s="29" t="s">
        <v>1187</v>
      </c>
      <c r="B157" s="30" t="s">
        <v>356</v>
      </c>
      <c r="C157" s="17" t="s">
        <v>2917</v>
      </c>
      <c r="D157" s="18" t="s">
        <v>2936</v>
      </c>
      <c r="E157" s="17"/>
      <c r="F157" s="6"/>
      <c r="G157" s="8"/>
      <c r="H157" s="21">
        <v>96</v>
      </c>
      <c r="I157" s="213">
        <f>VLOOKUP(C157,'202310-202403出荷数total2403220951'!B:F,5,0)</f>
        <v>3711</v>
      </c>
      <c r="J157" s="203">
        <f>VLOOKUP(C157,'出荷数2307～2406total241008110618'!B:F,5,0)</f>
        <v>4435</v>
      </c>
      <c r="K157" s="214">
        <f>VLOOKUP(C157,'出荷数2407-2506total250730101950'!B:F,5,0)</f>
        <v>4851</v>
      </c>
      <c r="L157" s="203">
        <f>VLOOKUP(C:C,total251219111800!B:F,5,0)</f>
        <v>2252</v>
      </c>
      <c r="M157" s="211">
        <v>2500</v>
      </c>
      <c r="N157" s="211">
        <v>2500</v>
      </c>
      <c r="O157" s="44">
        <v>7258</v>
      </c>
      <c r="P157" s="44">
        <v>0</v>
      </c>
      <c r="Q157" s="44">
        <v>0</v>
      </c>
      <c r="R157" s="44">
        <v>0</v>
      </c>
      <c r="S157" s="44">
        <v>0</v>
      </c>
      <c r="T157" s="45">
        <v>0</v>
      </c>
      <c r="U157" s="45">
        <v>7258</v>
      </c>
      <c r="V157" s="45">
        <v>4758</v>
      </c>
      <c r="W157" s="41">
        <v>0.3444475062000551</v>
      </c>
      <c r="X157" s="46"/>
      <c r="Y157" s="46"/>
    </row>
    <row r="158" spans="1:27">
      <c r="A158" s="29" t="s">
        <v>1188</v>
      </c>
      <c r="B158" s="30" t="s">
        <v>356</v>
      </c>
      <c r="C158" s="17" t="s">
        <v>2918</v>
      </c>
      <c r="D158" s="18" t="s">
        <v>2937</v>
      </c>
      <c r="E158" s="17"/>
      <c r="F158" s="6"/>
      <c r="G158" s="8"/>
      <c r="H158" s="21">
        <v>0</v>
      </c>
      <c r="I158" s="8">
        <f>VLOOKUP(C158,'202310-202403出荷数total2403220951'!B:F,5,0)</f>
        <v>2</v>
      </c>
      <c r="J158" s="203">
        <f>VLOOKUP(C158,'出荷数2307～2406total241008110618'!B:F,5,0)</f>
        <v>314</v>
      </c>
      <c r="K158" s="214">
        <f>VLOOKUP(C158,'出荷数2407-2506total250730101950'!B:F,5,0)</f>
        <v>116</v>
      </c>
      <c r="L158" s="203">
        <f>VLOOKUP(C:C,total251219111800!B:F,5,0)</f>
        <v>323</v>
      </c>
      <c r="M158" s="211">
        <v>1000</v>
      </c>
      <c r="N158" s="211">
        <v>1000</v>
      </c>
      <c r="O158" s="44">
        <v>7421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7421</v>
      </c>
      <c r="V158" s="45">
        <v>6421</v>
      </c>
      <c r="W158" s="41">
        <v>0.13475272874275704</v>
      </c>
      <c r="X158" s="46"/>
      <c r="Y158" s="46"/>
    </row>
    <row r="159" spans="1:27">
      <c r="A159" s="29" t="s">
        <v>1189</v>
      </c>
      <c r="B159" s="30" t="s">
        <v>356</v>
      </c>
      <c r="C159" s="17" t="s">
        <v>2919</v>
      </c>
      <c r="D159" s="18" t="s">
        <v>2938</v>
      </c>
      <c r="E159" s="17"/>
      <c r="F159" s="6"/>
      <c r="G159" s="8"/>
      <c r="H159" s="21">
        <v>2458</v>
      </c>
      <c r="I159" s="8">
        <f>VLOOKUP(C159,'202310-202403出荷数total2403220951'!B:F,5,0)</f>
        <v>174</v>
      </c>
      <c r="J159" s="203">
        <f>VLOOKUP(C159,'出荷数2307～2406total241008110618'!B:F,5,0)</f>
        <v>1177</v>
      </c>
      <c r="K159" s="214">
        <f>VLOOKUP(C159,'出荷数2407-2506total250730101950'!B:F,5,0)</f>
        <v>192</v>
      </c>
      <c r="L159" s="203">
        <f>VLOOKUP(C:C,total251219111800!B:F,5,0)</f>
        <v>84</v>
      </c>
      <c r="M159" s="8"/>
      <c r="N159" s="21">
        <f>L159</f>
        <v>84</v>
      </c>
      <c r="O159" s="44">
        <v>430</v>
      </c>
      <c r="P159" s="44">
        <v>0</v>
      </c>
      <c r="Q159" s="44">
        <v>0</v>
      </c>
      <c r="R159" s="44">
        <v>0</v>
      </c>
      <c r="S159" s="44">
        <v>0</v>
      </c>
      <c r="T159" s="45">
        <v>0</v>
      </c>
      <c r="U159" s="45">
        <v>430</v>
      </c>
      <c r="V159" s="45">
        <v>346</v>
      </c>
      <c r="W159" s="41">
        <v>0.19534883720930232</v>
      </c>
      <c r="X159" s="46"/>
      <c r="Y159" s="46"/>
    </row>
    <row r="160" spans="1:27">
      <c r="A160" s="9"/>
      <c r="B160" s="30" t="s">
        <v>356</v>
      </c>
      <c r="C160" s="49" t="s">
        <v>3771</v>
      </c>
      <c r="D160" s="49" t="s">
        <v>3772</v>
      </c>
      <c r="E160" s="50"/>
      <c r="F160" s="50"/>
      <c r="G160" s="8"/>
      <c r="H160" s="8"/>
      <c r="I160" s="8" t="e">
        <f>VLOOKUP(C160,'202310-202403出荷数total2403220951'!B:F,5,0)</f>
        <v>#N/A</v>
      </c>
      <c r="J160" s="203">
        <f>VLOOKUP(C160,'出荷数2307～2406total241008110618'!B:F,5,0)</f>
        <v>254</v>
      </c>
      <c r="K160" s="214">
        <f>VLOOKUP(C160,'出荷数2407-2506total250730101950'!B:F,5,0)</f>
        <v>215</v>
      </c>
      <c r="L160" s="203">
        <f>VLOOKUP(C:C,total251219111800!B:F,5,0)</f>
        <v>83</v>
      </c>
      <c r="M160" s="211">
        <v>1500</v>
      </c>
      <c r="N160" s="211">
        <v>1500</v>
      </c>
      <c r="O160" s="44">
        <v>2913</v>
      </c>
      <c r="P160" s="44">
        <v>0</v>
      </c>
      <c r="Q160" s="44">
        <v>0</v>
      </c>
      <c r="R160" s="44">
        <v>0</v>
      </c>
      <c r="S160" s="44">
        <v>0</v>
      </c>
      <c r="T160" s="45">
        <v>0</v>
      </c>
      <c r="U160" s="45">
        <v>2913</v>
      </c>
      <c r="V160" s="45">
        <v>1413</v>
      </c>
      <c r="W160" s="41">
        <v>0.51493305870236872</v>
      </c>
      <c r="X160" s="13"/>
      <c r="Y160" s="13"/>
    </row>
    <row r="161" spans="1:25">
      <c r="A161" s="29" t="s">
        <v>1190</v>
      </c>
      <c r="B161" s="30" t="s">
        <v>356</v>
      </c>
      <c r="C161" s="17" t="s">
        <v>2920</v>
      </c>
      <c r="D161" s="18" t="s">
        <v>2939</v>
      </c>
      <c r="E161" s="17"/>
      <c r="F161" s="6"/>
      <c r="G161" s="8"/>
      <c r="H161" s="21">
        <v>1744</v>
      </c>
      <c r="I161" s="8">
        <f>VLOOKUP(C161,'202310-202403出荷数total2403220951'!B:F,5,0)</f>
        <v>1163</v>
      </c>
      <c r="J161" s="203">
        <f>VLOOKUP(C161,'出荷数2307～2406total241008110618'!B:F,5,0)</f>
        <v>1747</v>
      </c>
      <c r="K161" s="214">
        <f>VLOOKUP(C161,'出荷数2407-2506total250730101950'!B:F,5,0)</f>
        <v>1257</v>
      </c>
      <c r="L161" s="203">
        <f>VLOOKUP(C:C,total251219111800!B:F,5,0)</f>
        <v>174</v>
      </c>
      <c r="M161" s="8"/>
      <c r="N161" s="21">
        <f>L161</f>
        <v>174</v>
      </c>
      <c r="O161" s="44">
        <v>736</v>
      </c>
      <c r="P161" s="44">
        <v>0</v>
      </c>
      <c r="Q161" s="44">
        <v>0</v>
      </c>
      <c r="R161" s="44">
        <v>0</v>
      </c>
      <c r="S161" s="44">
        <v>300</v>
      </c>
      <c r="T161" s="45">
        <v>-300</v>
      </c>
      <c r="U161" s="45">
        <v>436</v>
      </c>
      <c r="V161" s="45">
        <v>262</v>
      </c>
      <c r="W161" s="41">
        <v>0.23641304347826086</v>
      </c>
      <c r="X161" s="46"/>
      <c r="Y161" s="46"/>
    </row>
    <row r="162" spans="1:25">
      <c r="A162" s="9"/>
      <c r="B162" s="2" t="s">
        <v>5</v>
      </c>
      <c r="C162" s="49" t="s">
        <v>2967</v>
      </c>
      <c r="D162" s="49" t="s">
        <v>2969</v>
      </c>
      <c r="E162" s="50"/>
      <c r="F162" s="50"/>
      <c r="G162" s="8"/>
      <c r="H162" s="21">
        <v>0</v>
      </c>
      <c r="I162" s="8">
        <f>VLOOKUP(C162,'202310-202403出荷数total2403220951'!B:F,5,0)</f>
        <v>109</v>
      </c>
      <c r="J162" s="203">
        <f>VLOOKUP(C162,'出荷数2307～2406total241008110618'!B:F,5,0)</f>
        <v>119</v>
      </c>
      <c r="K162" s="214">
        <f>VLOOKUP(C162,'出荷数2407-2506total250730101950'!B:F,5,0)</f>
        <v>8</v>
      </c>
      <c r="L162" s="203">
        <f>VLOOKUP(C:C,total251219111800!B:F,5,0)</f>
        <v>3</v>
      </c>
      <c r="M162" s="211">
        <v>1000</v>
      </c>
      <c r="N162" s="211">
        <v>1000</v>
      </c>
      <c r="O162" s="44">
        <v>3010</v>
      </c>
      <c r="P162" s="44">
        <v>0</v>
      </c>
      <c r="Q162" s="44">
        <v>0</v>
      </c>
      <c r="R162" s="44">
        <v>0</v>
      </c>
      <c r="S162" s="44">
        <v>0</v>
      </c>
      <c r="T162" s="45">
        <v>0</v>
      </c>
      <c r="U162" s="45">
        <v>3010</v>
      </c>
      <c r="V162" s="45">
        <v>2010</v>
      </c>
      <c r="W162" s="41">
        <v>0.33222591362126247</v>
      </c>
      <c r="X162" s="13"/>
      <c r="Y162" s="13"/>
    </row>
    <row r="163" spans="1:25">
      <c r="A163" s="9"/>
      <c r="B163" s="2" t="s">
        <v>5</v>
      </c>
      <c r="C163" s="49" t="s">
        <v>2985</v>
      </c>
      <c r="D163" s="49" t="s">
        <v>3773</v>
      </c>
      <c r="E163" s="50"/>
      <c r="F163" s="50"/>
      <c r="G163" s="8"/>
      <c r="H163" s="21">
        <v>0</v>
      </c>
      <c r="I163" s="8">
        <f>VLOOKUP(C163,'202310-202403出荷数total2403220951'!B:F,5,0)</f>
        <v>6</v>
      </c>
      <c r="J163" s="203">
        <f>VLOOKUP(C163,'出荷数2307～2406total241008110618'!B:F,5,0)</f>
        <v>324</v>
      </c>
      <c r="K163" s="214">
        <f>VLOOKUP(C163,'出荷数2407-2506total250730101950'!B:F,5,0)</f>
        <v>1771</v>
      </c>
      <c r="L163" s="203">
        <f>VLOOKUP(C:C,total251219111800!B:F,5,0)</f>
        <v>116</v>
      </c>
      <c r="M163" s="211">
        <v>1000</v>
      </c>
      <c r="N163" s="211">
        <v>1000</v>
      </c>
      <c r="O163" s="44">
        <v>1641</v>
      </c>
      <c r="P163" s="44">
        <v>0</v>
      </c>
      <c r="Q163" s="44">
        <v>500</v>
      </c>
      <c r="R163" s="44">
        <v>0</v>
      </c>
      <c r="S163" s="44">
        <v>0</v>
      </c>
      <c r="T163" s="45">
        <v>0</v>
      </c>
      <c r="U163" s="45">
        <v>2141</v>
      </c>
      <c r="V163" s="45">
        <v>1141</v>
      </c>
      <c r="W163" s="41">
        <v>0.60938452163315049</v>
      </c>
      <c r="X163" s="13"/>
      <c r="Y163" s="13"/>
    </row>
    <row r="164" spans="1:25">
      <c r="A164" s="9"/>
      <c r="B164" s="2" t="s">
        <v>5</v>
      </c>
      <c r="C164" s="49" t="s">
        <v>2966</v>
      </c>
      <c r="D164" s="49" t="s">
        <v>2964</v>
      </c>
      <c r="E164" s="50"/>
      <c r="F164" s="50"/>
      <c r="G164" s="8"/>
      <c r="H164" s="21">
        <v>0</v>
      </c>
      <c r="I164" s="8">
        <f>VLOOKUP(C164,'202310-202403出荷数total2403220951'!B:F,5,0)</f>
        <v>2453</v>
      </c>
      <c r="J164" s="203">
        <f>VLOOKUP(C164,'出荷数2307～2406total241008110618'!B:F,5,0)</f>
        <v>3569</v>
      </c>
      <c r="K164" s="214">
        <f>VLOOKUP(C164,'出荷数2407-2506total250730101950'!B:F,5,0)</f>
        <v>9281</v>
      </c>
      <c r="L164" s="203">
        <f>VLOOKUP(C:C,total251219111800!B:F,5,0)</f>
        <v>1509</v>
      </c>
      <c r="M164" s="8"/>
      <c r="N164" s="21">
        <f>L164</f>
        <v>1509</v>
      </c>
      <c r="O164" s="44">
        <v>761</v>
      </c>
      <c r="P164" s="44">
        <v>1200</v>
      </c>
      <c r="Q164" s="44">
        <v>0</v>
      </c>
      <c r="R164" s="44">
        <v>0</v>
      </c>
      <c r="S164" s="44">
        <v>1600</v>
      </c>
      <c r="T164" s="45">
        <v>-400</v>
      </c>
      <c r="U164" s="45">
        <v>-839</v>
      </c>
      <c r="V164" s="45">
        <v>-2348</v>
      </c>
      <c r="W164" s="41">
        <v>0.76950535441101475</v>
      </c>
      <c r="X164" s="13"/>
      <c r="Y164" s="13"/>
    </row>
    <row r="165" spans="1:25">
      <c r="A165" s="9"/>
      <c r="B165" s="2" t="s">
        <v>5</v>
      </c>
      <c r="C165" s="49" t="s">
        <v>2965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1097</v>
      </c>
      <c r="J165" s="203">
        <f>VLOOKUP(C165,'出荷数2307～2406total241008110618'!B:F,5,0)</f>
        <v>2410</v>
      </c>
      <c r="K165" s="214">
        <f>VLOOKUP(C165,'出荷数2407-2506total250730101950'!B:F,5,0)</f>
        <v>11564</v>
      </c>
      <c r="L165" s="203">
        <f>VLOOKUP(C:C,total251219111800!B:F,5,0)</f>
        <v>1595</v>
      </c>
      <c r="M165" s="8"/>
      <c r="N165" s="21">
        <f>L165</f>
        <v>1595</v>
      </c>
      <c r="O165" s="44">
        <v>193</v>
      </c>
      <c r="P165" s="44">
        <v>200</v>
      </c>
      <c r="Q165" s="44">
        <v>0</v>
      </c>
      <c r="R165" s="44">
        <v>0</v>
      </c>
      <c r="S165" s="44">
        <v>700</v>
      </c>
      <c r="T165" s="45">
        <v>-500</v>
      </c>
      <c r="U165" s="45">
        <v>-507</v>
      </c>
      <c r="V165" s="45">
        <v>-2102</v>
      </c>
      <c r="W165" s="41">
        <v>4.0585241730279895</v>
      </c>
      <c r="X165" s="13"/>
      <c r="Y165" s="13"/>
    </row>
    <row r="166" spans="1:25">
      <c r="A166" s="9"/>
      <c r="B166" s="2" t="s">
        <v>5</v>
      </c>
      <c r="C166" s="49" t="s">
        <v>3763</v>
      </c>
      <c r="D166" s="49" t="s">
        <v>3766</v>
      </c>
      <c r="E166" s="50"/>
      <c r="F166" s="50"/>
      <c r="G166" s="8"/>
      <c r="H166" s="21">
        <v>0</v>
      </c>
      <c r="I166" s="8" t="e">
        <f>VLOOKUP(C166,'202310-202403出荷数total2403220951'!B:F,5,0)</f>
        <v>#N/A</v>
      </c>
      <c r="J166" s="203" t="e">
        <f>VLOOKUP(C166,'出荷数2307～2406total241008110618'!B:F,5,0)</f>
        <v>#N/A</v>
      </c>
      <c r="K166" s="214">
        <f>VLOOKUP(C166,'出荷数2407-2506total250730101950'!B:F,5,0)</f>
        <v>511</v>
      </c>
      <c r="L166" s="203">
        <f>VLOOKUP(C:C,total251219111800!B:F,5,0)</f>
        <v>1697</v>
      </c>
      <c r="M166" s="234">
        <v>1500</v>
      </c>
      <c r="N166" s="21">
        <f>L166</f>
        <v>1697</v>
      </c>
      <c r="O166" s="44">
        <v>1405</v>
      </c>
      <c r="P166" s="44">
        <v>0</v>
      </c>
      <c r="Q166" s="44">
        <v>0</v>
      </c>
      <c r="R166" s="44">
        <v>0</v>
      </c>
      <c r="S166" s="44">
        <v>100</v>
      </c>
      <c r="T166" s="45">
        <v>-100</v>
      </c>
      <c r="U166" s="45">
        <v>1305</v>
      </c>
      <c r="V166" s="45">
        <v>-392</v>
      </c>
      <c r="W166" s="41">
        <v>1.207829181494662</v>
      </c>
      <c r="X166" s="13"/>
      <c r="Y166" s="13" t="s">
        <v>4444</v>
      </c>
    </row>
    <row r="167" spans="1:25">
      <c r="A167" s="9"/>
      <c r="B167" s="2" t="s">
        <v>5</v>
      </c>
      <c r="C167" s="49" t="s">
        <v>3764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498</v>
      </c>
      <c r="L167" s="203">
        <f>VLOOKUP(C:C,total251219111800!B:F,5,0)</f>
        <v>1857</v>
      </c>
      <c r="M167" s="234">
        <v>1500</v>
      </c>
      <c r="N167" s="21">
        <f>L167</f>
        <v>1857</v>
      </c>
      <c r="O167" s="44">
        <v>1562</v>
      </c>
      <c r="P167" s="44">
        <v>0</v>
      </c>
      <c r="Q167" s="44">
        <v>0</v>
      </c>
      <c r="R167" s="44">
        <v>0</v>
      </c>
      <c r="S167" s="44">
        <v>100</v>
      </c>
      <c r="T167" s="45">
        <v>-100</v>
      </c>
      <c r="U167" s="45">
        <v>1462</v>
      </c>
      <c r="V167" s="45">
        <v>-395</v>
      </c>
      <c r="W167" s="41">
        <v>1.1888604353393086</v>
      </c>
      <c r="X167" s="13"/>
      <c r="Y167" s="13" t="s">
        <v>4444</v>
      </c>
    </row>
    <row r="168" spans="1:25">
      <c r="A168" s="9"/>
      <c r="B168" s="2" t="s">
        <v>5</v>
      </c>
      <c r="C168" s="49" t="s">
        <v>3765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499</v>
      </c>
      <c r="L168" s="203">
        <f>VLOOKUP(C:C,total251219111800!B:F,5,0)</f>
        <v>306</v>
      </c>
      <c r="M168" s="234">
        <v>1500</v>
      </c>
      <c r="N168" s="211">
        <v>1500</v>
      </c>
      <c r="O168" s="44">
        <v>2084</v>
      </c>
      <c r="P168" s="44">
        <v>0</v>
      </c>
      <c r="Q168" s="44">
        <v>0</v>
      </c>
      <c r="R168" s="44">
        <v>0</v>
      </c>
      <c r="S168" s="44">
        <v>0</v>
      </c>
      <c r="T168" s="45">
        <v>0</v>
      </c>
      <c r="U168" s="45">
        <v>2084</v>
      </c>
      <c r="V168" s="45">
        <v>584</v>
      </c>
      <c r="W168" s="41">
        <v>0.71976967370441458</v>
      </c>
      <c r="X168" s="13"/>
      <c r="Y168" s="13"/>
    </row>
    <row r="169" spans="1:25">
      <c r="A169" s="9"/>
      <c r="B169" s="2" t="s">
        <v>5</v>
      </c>
      <c r="C169" s="49" t="s">
        <v>3774</v>
      </c>
      <c r="D169" s="49" t="s">
        <v>3778</v>
      </c>
      <c r="E169" s="50"/>
      <c r="F169" s="50"/>
      <c r="G169" s="8"/>
      <c r="H169" s="21">
        <v>0</v>
      </c>
      <c r="I169" s="8">
        <f>VLOOKUP(C169,'202310-202403出荷数total2403220951'!B:F,5,0)</f>
        <v>3939</v>
      </c>
      <c r="J169" s="203">
        <f>VLOOKUP(C169,'出荷数2307～2406total241008110618'!B:F,5,0)</f>
        <v>8154</v>
      </c>
      <c r="K169" s="214">
        <f>VLOOKUP(C169,'出荷数2407-2506total250730101950'!B:F,5,0)</f>
        <v>10068</v>
      </c>
      <c r="L169" s="203">
        <f>VLOOKUP(C:C,total251219111800!B:F,5,0)</f>
        <v>5974</v>
      </c>
      <c r="M169" s="234">
        <v>3500</v>
      </c>
      <c r="N169" s="21">
        <f>L169</f>
        <v>5974</v>
      </c>
      <c r="O169" s="44">
        <v>15595</v>
      </c>
      <c r="P169" s="44">
        <v>969</v>
      </c>
      <c r="Q169" s="44">
        <v>0</v>
      </c>
      <c r="R169" s="44">
        <v>0</v>
      </c>
      <c r="S169" s="44">
        <v>2418</v>
      </c>
      <c r="T169" s="45">
        <v>-1449</v>
      </c>
      <c r="U169" s="45">
        <v>13177</v>
      </c>
      <c r="V169" s="45">
        <v>7203</v>
      </c>
      <c r="W169" s="41">
        <v>0.36066167592368992</v>
      </c>
      <c r="X169" s="13"/>
      <c r="Y169" s="13"/>
    </row>
    <row r="170" spans="1:25">
      <c r="A170" s="9"/>
      <c r="B170" s="2" t="s">
        <v>5</v>
      </c>
      <c r="C170" s="49" t="s">
        <v>3775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918</v>
      </c>
      <c r="J170" s="203">
        <f>VLOOKUP(C170,'出荷数2307～2406total241008110618'!B:F,5,0)</f>
        <v>1582</v>
      </c>
      <c r="K170" s="214">
        <f>VLOOKUP(C170,'出荷数2407-2506total250730101950'!B:F,5,0)</f>
        <v>2615</v>
      </c>
      <c r="L170" s="203">
        <f>VLOOKUP(C:C,total251219111800!B:F,5,0)</f>
        <v>425</v>
      </c>
      <c r="M170" s="234">
        <v>900</v>
      </c>
      <c r="N170" s="211">
        <v>900</v>
      </c>
      <c r="O170" s="44">
        <v>10973</v>
      </c>
      <c r="P170" s="44">
        <v>0</v>
      </c>
      <c r="Q170" s="44">
        <v>0</v>
      </c>
      <c r="R170" s="44">
        <v>0</v>
      </c>
      <c r="S170" s="44">
        <v>174</v>
      </c>
      <c r="T170" s="45">
        <v>-174</v>
      </c>
      <c r="U170" s="45">
        <v>10799</v>
      </c>
      <c r="V170" s="45">
        <v>9899</v>
      </c>
      <c r="W170" s="41">
        <v>8.201950241501868E-2</v>
      </c>
      <c r="X170" s="13"/>
      <c r="Y170" s="13"/>
    </row>
    <row r="171" spans="1:25">
      <c r="A171" s="9"/>
      <c r="B171" s="2" t="s">
        <v>5</v>
      </c>
      <c r="C171" s="49" t="s">
        <v>3776</v>
      </c>
      <c r="D171" s="49" t="s">
        <v>3779</v>
      </c>
      <c r="E171" s="50"/>
      <c r="F171" s="50"/>
      <c r="G171" s="8"/>
      <c r="H171" s="21">
        <v>0</v>
      </c>
      <c r="I171" s="8">
        <f>VLOOKUP(C171,'202310-202403出荷数total2403220951'!B:F,5,0)</f>
        <v>7737</v>
      </c>
      <c r="J171" s="203">
        <f>VLOOKUP(C171,'出荷数2307～2406total241008110618'!B:F,5,0)</f>
        <v>12264</v>
      </c>
      <c r="K171" s="214">
        <f>VLOOKUP(C171,'出荷数2407-2506total250730101950'!B:F,5,0)</f>
        <v>10542</v>
      </c>
      <c r="L171" s="203">
        <f>VLOOKUP(C:C,total251219111800!B:F,5,0)</f>
        <v>4084</v>
      </c>
      <c r="M171" s="234">
        <v>7500</v>
      </c>
      <c r="N171" s="211">
        <v>6000</v>
      </c>
      <c r="O171" s="44">
        <v>8046</v>
      </c>
      <c r="P171" s="44">
        <v>1057</v>
      </c>
      <c r="Q171" s="44">
        <v>0</v>
      </c>
      <c r="R171" s="44">
        <v>0</v>
      </c>
      <c r="S171" s="44">
        <v>490</v>
      </c>
      <c r="T171" s="45">
        <v>567</v>
      </c>
      <c r="U171" s="45">
        <v>7556</v>
      </c>
      <c r="V171" s="45">
        <v>1556</v>
      </c>
      <c r="W171" s="41">
        <v>0.65912336592332199</v>
      </c>
      <c r="X171" s="13"/>
      <c r="Y171" s="13"/>
    </row>
    <row r="172" spans="1:25">
      <c r="A172" s="9"/>
      <c r="B172" s="2" t="s">
        <v>5</v>
      </c>
      <c r="C172" s="49" t="s">
        <v>3777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680</v>
      </c>
      <c r="J172" s="203">
        <f>VLOOKUP(C172,'出荷数2307～2406total241008110618'!B:F,5,0)</f>
        <v>1532</v>
      </c>
      <c r="K172" s="214">
        <f>VLOOKUP(C172,'出荷数2407-2506total250730101950'!B:F,5,0)</f>
        <v>1690</v>
      </c>
      <c r="L172" s="203">
        <f>VLOOKUP(C:C,total251219111800!B:F,5,0)</f>
        <v>547</v>
      </c>
      <c r="M172" s="234">
        <v>1000</v>
      </c>
      <c r="N172" s="211">
        <v>1000</v>
      </c>
      <c r="O172" s="44">
        <v>2025</v>
      </c>
      <c r="P172" s="44">
        <v>0</v>
      </c>
      <c r="Q172" s="44">
        <v>0</v>
      </c>
      <c r="R172" s="44">
        <v>0</v>
      </c>
      <c r="S172" s="44">
        <v>0</v>
      </c>
      <c r="T172" s="45">
        <v>0</v>
      </c>
      <c r="U172" s="45">
        <v>2025</v>
      </c>
      <c r="V172" s="45">
        <v>1025</v>
      </c>
      <c r="W172" s="41">
        <v>0.49382716049382713</v>
      </c>
      <c r="X172" s="13"/>
      <c r="Y172" s="13"/>
    </row>
    <row r="173" spans="1:25">
      <c r="A173" s="9"/>
      <c r="B173" s="2" t="s">
        <v>5</v>
      </c>
      <c r="C173" s="49" t="s">
        <v>3923</v>
      </c>
      <c r="D173" s="49" t="s">
        <v>3935</v>
      </c>
      <c r="E173" s="50"/>
      <c r="F173" s="50"/>
      <c r="G173" s="8"/>
      <c r="H173" s="21">
        <v>0</v>
      </c>
      <c r="I173" s="8" t="e">
        <f>VLOOKUP(C173,'202310-202403出荷数total2403220951'!B:F,5,0)</f>
        <v>#N/A</v>
      </c>
      <c r="J173" s="203" t="e">
        <f>VLOOKUP(C173,'出荷数2307～2406total241008110618'!B:F,5,0)</f>
        <v>#N/A</v>
      </c>
      <c r="K173" s="214">
        <f>VLOOKUP(C173,'出荷数2407-2506total250730101950'!B:F,5,0)</f>
        <v>598</v>
      </c>
      <c r="L173" s="203">
        <f>VLOOKUP(C:C,total251219111800!B:F,5,0)</f>
        <v>356</v>
      </c>
      <c r="M173" s="234">
        <v>1500</v>
      </c>
      <c r="N173" s="211">
        <v>1500</v>
      </c>
      <c r="O173" s="44">
        <v>4585</v>
      </c>
      <c r="P173" s="44">
        <v>400</v>
      </c>
      <c r="Q173" s="44">
        <v>0</v>
      </c>
      <c r="R173" s="44">
        <v>0</v>
      </c>
      <c r="S173" s="44">
        <v>500</v>
      </c>
      <c r="T173" s="45">
        <v>-100</v>
      </c>
      <c r="U173" s="45">
        <v>4085</v>
      </c>
      <c r="V173" s="45">
        <v>2585</v>
      </c>
      <c r="W173" s="41">
        <v>0.30090270812437314</v>
      </c>
      <c r="X173" s="13"/>
      <c r="Y173" s="13"/>
    </row>
    <row r="174" spans="1:25">
      <c r="A174" s="9"/>
      <c r="B174" s="2" t="s">
        <v>5</v>
      </c>
      <c r="C174" s="49" t="s">
        <v>3924</v>
      </c>
      <c r="D174" s="49" t="s">
        <v>3936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2001</v>
      </c>
      <c r="L174" s="203">
        <f>VLOOKUP(C:C,total251219111800!B:F,5,0)</f>
        <v>2859</v>
      </c>
      <c r="M174" s="234">
        <v>2500</v>
      </c>
      <c r="N174" s="21">
        <f>L174</f>
        <v>2859</v>
      </c>
      <c r="O174" s="44">
        <v>8228</v>
      </c>
      <c r="P174" s="44">
        <v>4100</v>
      </c>
      <c r="Q174" s="44">
        <v>0</v>
      </c>
      <c r="R174" s="44">
        <v>0</v>
      </c>
      <c r="S174" s="44">
        <v>5200</v>
      </c>
      <c r="T174" s="45">
        <v>-1100</v>
      </c>
      <c r="U174" s="45">
        <v>3028</v>
      </c>
      <c r="V174" s="45">
        <v>169</v>
      </c>
      <c r="W174" s="41">
        <v>0.23191109669046073</v>
      </c>
      <c r="X174" s="13"/>
      <c r="Y174" s="13"/>
    </row>
    <row r="175" spans="1:25">
      <c r="A175" s="9"/>
      <c r="B175" s="2" t="s">
        <v>5</v>
      </c>
      <c r="C175" s="49" t="s">
        <v>3925</v>
      </c>
      <c r="D175" s="49" t="s">
        <v>3934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122</v>
      </c>
      <c r="L175" s="203">
        <f>VLOOKUP(C:C,total251219111800!B:F,5,0)</f>
        <v>420</v>
      </c>
      <c r="M175" s="234">
        <v>2000</v>
      </c>
      <c r="N175" s="211">
        <v>1500</v>
      </c>
      <c r="O175" s="44">
        <v>3499</v>
      </c>
      <c r="P175" s="44">
        <v>78</v>
      </c>
      <c r="Q175" s="44">
        <v>0</v>
      </c>
      <c r="R175" s="44">
        <v>0</v>
      </c>
      <c r="S175" s="44">
        <v>0</v>
      </c>
      <c r="T175" s="45">
        <v>78</v>
      </c>
      <c r="U175" s="45">
        <v>3499</v>
      </c>
      <c r="V175" s="45">
        <v>1999</v>
      </c>
      <c r="W175" s="41">
        <v>0.41934582051998881</v>
      </c>
      <c r="X175" s="13"/>
      <c r="Y175" s="13"/>
    </row>
    <row r="176" spans="1:25">
      <c r="A176" s="9"/>
      <c r="B176" s="2" t="s">
        <v>5</v>
      </c>
      <c r="C176" s="49" t="s">
        <v>3926</v>
      </c>
      <c r="D176" s="49" t="s">
        <v>3933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488</v>
      </c>
      <c r="L176" s="203">
        <f>VLOOKUP(C:C,total251219111800!B:F,5,0)</f>
        <v>558</v>
      </c>
      <c r="M176" s="234">
        <v>2000</v>
      </c>
      <c r="N176" s="211">
        <v>1500</v>
      </c>
      <c r="O176" s="44">
        <v>1513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1513</v>
      </c>
      <c r="V176" s="45">
        <v>13</v>
      </c>
      <c r="W176" s="41">
        <v>0.99140779907468601</v>
      </c>
      <c r="X176" s="13"/>
      <c r="Y176" s="13"/>
    </row>
    <row r="177" spans="1:27">
      <c r="A177" s="9"/>
      <c r="B177" s="2" t="s">
        <v>5</v>
      </c>
      <c r="C177" s="49" t="s">
        <v>3927</v>
      </c>
      <c r="D177" s="49" t="s">
        <v>3932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453</v>
      </c>
      <c r="L177" s="203">
        <f>VLOOKUP(C:C,total251219111800!B:F,5,0)</f>
        <v>445</v>
      </c>
      <c r="M177" s="234">
        <v>2000</v>
      </c>
      <c r="N177" s="211">
        <v>1500</v>
      </c>
      <c r="O177" s="44">
        <v>2195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2195</v>
      </c>
      <c r="V177" s="45">
        <v>695</v>
      </c>
      <c r="W177" s="41">
        <v>0.68337129840546695</v>
      </c>
      <c r="X177" s="13"/>
      <c r="Y177" s="13"/>
    </row>
    <row r="178" spans="1:27">
      <c r="A178" s="9"/>
      <c r="B178" s="2" t="s">
        <v>5</v>
      </c>
      <c r="C178" s="49" t="s">
        <v>3928</v>
      </c>
      <c r="D178" s="49" t="s">
        <v>3931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208</v>
      </c>
      <c r="L178" s="203">
        <f>VLOOKUP(C:C,total251219111800!B:F,5,0)</f>
        <v>608</v>
      </c>
      <c r="M178" s="234">
        <v>2000</v>
      </c>
      <c r="N178" s="211">
        <v>1500</v>
      </c>
      <c r="O178" s="44">
        <v>1892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1892</v>
      </c>
      <c r="V178" s="45">
        <v>392</v>
      </c>
      <c r="W178" s="41">
        <v>0.79281183932346722</v>
      </c>
      <c r="X178" s="13"/>
      <c r="Y178" s="13"/>
    </row>
    <row r="179" spans="1:27">
      <c r="A179" s="9"/>
      <c r="B179" s="2" t="s">
        <v>5</v>
      </c>
      <c r="C179" s="49" t="s">
        <v>3929</v>
      </c>
      <c r="D179" s="49" t="s">
        <v>3930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105</v>
      </c>
      <c r="L179" s="203">
        <f>VLOOKUP(C:C,total251219111800!B:F,5,0)</f>
        <v>1519</v>
      </c>
      <c r="M179" s="234">
        <v>2000</v>
      </c>
      <c r="N179" s="211">
        <v>1500</v>
      </c>
      <c r="O179" s="44">
        <v>699</v>
      </c>
      <c r="P179" s="44">
        <v>0</v>
      </c>
      <c r="Q179" s="44">
        <v>0</v>
      </c>
      <c r="R179" s="44">
        <v>0</v>
      </c>
      <c r="S179" s="44">
        <v>0</v>
      </c>
      <c r="T179" s="45">
        <v>0</v>
      </c>
      <c r="U179" s="45">
        <v>699</v>
      </c>
      <c r="V179" s="45">
        <v>-801</v>
      </c>
      <c r="W179" s="41">
        <v>2.1459227467811157</v>
      </c>
      <c r="X179" s="13"/>
      <c r="Y179" s="13"/>
    </row>
    <row r="180" spans="1:27" s="200" customFormat="1">
      <c r="A180" s="243"/>
      <c r="B180" s="257" t="s">
        <v>5</v>
      </c>
      <c r="C180" s="258" t="s">
        <v>3937</v>
      </c>
      <c r="D180" s="258" t="s">
        <v>3938</v>
      </c>
      <c r="E180" s="259"/>
      <c r="F180" s="259"/>
      <c r="G180" s="196"/>
      <c r="H180" s="196">
        <v>0</v>
      </c>
      <c r="I180" s="196" t="e">
        <f>VLOOKUP(C180,'202310-202403出荷数total2403220951'!B:F,5,0)</f>
        <v>#N/A</v>
      </c>
      <c r="J180" s="196" t="e">
        <f>VLOOKUP(C180,'出荷数2307～2406total241008110618'!B:F,5,0)</f>
        <v>#N/A</v>
      </c>
      <c r="K180" s="214">
        <f>VLOOKUP(C180,'出荷数2407-2506total250730101950'!B:F,5,0)</f>
        <v>1322</v>
      </c>
      <c r="L180" s="203">
        <f>VLOOKUP(C:C,total251219111800!B:F,5,0)</f>
        <v>58</v>
      </c>
      <c r="M180" s="281">
        <v>1500</v>
      </c>
      <c r="N180" s="211">
        <v>1500</v>
      </c>
      <c r="O180" s="196">
        <v>0</v>
      </c>
      <c r="P180" s="196">
        <v>0</v>
      </c>
      <c r="Q180" s="196">
        <v>0</v>
      </c>
      <c r="R180" s="196">
        <v>0</v>
      </c>
      <c r="S180" s="196">
        <v>0</v>
      </c>
      <c r="T180" s="197">
        <v>0</v>
      </c>
      <c r="U180" s="197">
        <v>0</v>
      </c>
      <c r="V180" s="197">
        <v>-1500</v>
      </c>
      <c r="W180" s="198" t="e">
        <v>#DIV/0!</v>
      </c>
      <c r="X180" s="243"/>
      <c r="Y180" s="243"/>
      <c r="Z180" s="201"/>
      <c r="AA180" s="201"/>
    </row>
    <row r="181" spans="1:27">
      <c r="A181" s="9"/>
      <c r="B181" s="2" t="s">
        <v>5</v>
      </c>
      <c r="C181" s="49" t="s">
        <v>3941</v>
      </c>
      <c r="D181" s="49" t="s">
        <v>3943</v>
      </c>
      <c r="E181" s="50"/>
      <c r="F181" s="50"/>
      <c r="G181" s="8"/>
      <c r="H181" s="21">
        <v>0</v>
      </c>
      <c r="I181" s="8" t="e">
        <f>VLOOKUP(C181,'202310-202403出荷数total2403220951'!B:F,5,0)</f>
        <v>#N/A</v>
      </c>
      <c r="J181" s="203" t="e">
        <f>VLOOKUP(C181,'出荷数2307～2406total241008110618'!B:F,5,0)</f>
        <v>#N/A</v>
      </c>
      <c r="K181" s="214">
        <f>VLOOKUP(C181,'出荷数2407-2506total250730101950'!B:F,5,0)</f>
        <v>32</v>
      </c>
      <c r="L181" s="203">
        <f>VLOOKUP(C:C,total251219111800!B:F,5,0)</f>
        <v>306</v>
      </c>
      <c r="M181" s="234">
        <v>1000</v>
      </c>
      <c r="N181" s="211">
        <v>1000</v>
      </c>
      <c r="O181" s="44">
        <v>4428</v>
      </c>
      <c r="P181" s="44">
        <v>0</v>
      </c>
      <c r="Q181" s="44">
        <v>0</v>
      </c>
      <c r="R181" s="44">
        <v>0</v>
      </c>
      <c r="S181" s="44">
        <v>0</v>
      </c>
      <c r="T181" s="45">
        <v>0</v>
      </c>
      <c r="U181" s="45">
        <v>4428</v>
      </c>
      <c r="V181" s="45">
        <v>3428</v>
      </c>
      <c r="W181" s="41">
        <v>0.22583559168925021</v>
      </c>
      <c r="X181" s="46"/>
      <c r="Y181" s="46"/>
    </row>
    <row r="182" spans="1:27">
      <c r="A182" s="9"/>
      <c r="B182" s="2" t="s">
        <v>5</v>
      </c>
      <c r="C182" s="49" t="s">
        <v>3942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33</v>
      </c>
      <c r="L182" s="203">
        <f>VLOOKUP(C:C,total251219111800!B:F,5,0)</f>
        <v>198</v>
      </c>
      <c r="M182" s="234">
        <v>1000</v>
      </c>
      <c r="N182" s="211">
        <v>1000</v>
      </c>
      <c r="O182" s="44">
        <v>4924</v>
      </c>
      <c r="P182" s="44">
        <v>0</v>
      </c>
      <c r="Q182" s="44">
        <v>0</v>
      </c>
      <c r="R182" s="44">
        <v>0</v>
      </c>
      <c r="S182" s="44">
        <v>0</v>
      </c>
      <c r="T182" s="45">
        <v>0</v>
      </c>
      <c r="U182" s="45">
        <v>4924</v>
      </c>
      <c r="V182" s="45">
        <v>3924</v>
      </c>
      <c r="W182" s="41">
        <v>0.20308692120227456</v>
      </c>
      <c r="X182" s="46"/>
      <c r="Y182" s="46"/>
    </row>
    <row r="183" spans="1:27">
      <c r="A183" s="9"/>
      <c r="B183" s="2" t="s">
        <v>5</v>
      </c>
      <c r="C183" s="49" t="s">
        <v>3944</v>
      </c>
      <c r="D183" s="49" t="s">
        <v>3945</v>
      </c>
      <c r="E183" s="50"/>
      <c r="F183" s="50"/>
      <c r="G183" s="8"/>
      <c r="H183" s="21"/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75</v>
      </c>
      <c r="L183" s="203">
        <f>VLOOKUP(C:C,total251219111800!B:F,5,0)</f>
        <v>907</v>
      </c>
      <c r="M183" s="234">
        <v>1000</v>
      </c>
      <c r="N183" s="211">
        <v>1000</v>
      </c>
      <c r="O183" s="44">
        <v>4108</v>
      </c>
      <c r="P183" s="44">
        <v>3640</v>
      </c>
      <c r="Q183" s="44">
        <v>0</v>
      </c>
      <c r="R183" s="44">
        <v>0</v>
      </c>
      <c r="S183" s="44">
        <v>3740</v>
      </c>
      <c r="T183" s="45">
        <v>-100</v>
      </c>
      <c r="U183" s="45">
        <v>368</v>
      </c>
      <c r="V183" s="45">
        <v>-632</v>
      </c>
      <c r="W183" s="41">
        <v>0.12906556530717606</v>
      </c>
      <c r="X183" s="46"/>
      <c r="Y183" s="46" t="s">
        <v>4445</v>
      </c>
    </row>
    <row r="184" spans="1:27">
      <c r="A184" s="9"/>
      <c r="B184" s="2" t="s">
        <v>5</v>
      </c>
      <c r="C184" s="49" t="s">
        <v>3946</v>
      </c>
      <c r="D184" s="49" t="s">
        <v>3947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1140</v>
      </c>
      <c r="L184" s="203">
        <f>VLOOKUP(C:C,total251219111800!B:F,5,0)</f>
        <v>346</v>
      </c>
      <c r="M184" s="234">
        <v>1000</v>
      </c>
      <c r="N184" s="211">
        <v>1000</v>
      </c>
      <c r="O184" s="44">
        <v>4249</v>
      </c>
      <c r="P184" s="44">
        <v>100</v>
      </c>
      <c r="Q184" s="44">
        <v>0</v>
      </c>
      <c r="R184" s="44">
        <v>0</v>
      </c>
      <c r="S184" s="44">
        <v>100</v>
      </c>
      <c r="T184" s="45">
        <v>0</v>
      </c>
      <c r="U184" s="45">
        <v>4149</v>
      </c>
      <c r="V184" s="45">
        <v>3149</v>
      </c>
      <c r="W184" s="41">
        <v>0.22993791676247413</v>
      </c>
      <c r="X184" s="46"/>
      <c r="Y184" s="46"/>
    </row>
    <row r="185" spans="1:27">
      <c r="A185" s="9"/>
      <c r="B185" s="2" t="s">
        <v>5</v>
      </c>
      <c r="C185" s="49" t="s">
        <v>4075</v>
      </c>
      <c r="D185" s="49" t="s">
        <v>4078</v>
      </c>
      <c r="E185" s="50"/>
      <c r="F185" s="50"/>
      <c r="G185" s="8"/>
      <c r="H185" s="21">
        <v>0</v>
      </c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1187</v>
      </c>
      <c r="L185" s="203">
        <f>VLOOKUP(C:C,total251219111800!B:F,5,0)</f>
        <v>568</v>
      </c>
      <c r="M185" s="213"/>
      <c r="N185" s="21">
        <f>L185</f>
        <v>568</v>
      </c>
      <c r="O185" s="44">
        <v>615</v>
      </c>
      <c r="P185" s="44">
        <v>0</v>
      </c>
      <c r="Q185" s="44">
        <v>0</v>
      </c>
      <c r="R185" s="44">
        <v>0</v>
      </c>
      <c r="S185" s="44">
        <v>0</v>
      </c>
      <c r="T185" s="45">
        <v>0</v>
      </c>
      <c r="U185" s="45">
        <v>615</v>
      </c>
      <c r="V185" s="45">
        <v>47</v>
      </c>
      <c r="W185" s="41">
        <v>0.92357723577235773</v>
      </c>
      <c r="X185" s="13"/>
      <c r="Y185" s="13"/>
    </row>
    <row r="186" spans="1:27">
      <c r="A186" s="9"/>
      <c r="B186" s="2" t="s">
        <v>5</v>
      </c>
      <c r="C186" s="49" t="s">
        <v>4076</v>
      </c>
      <c r="D186" s="49" t="s">
        <v>4079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2054</v>
      </c>
      <c r="L186" s="203">
        <f>VLOOKUP(C:C,total251219111800!B:F,5,0)</f>
        <v>1590</v>
      </c>
      <c r="M186" s="213"/>
      <c r="N186" s="21">
        <f>L186</f>
        <v>1590</v>
      </c>
      <c r="O186" s="44">
        <v>822</v>
      </c>
      <c r="P186" s="44">
        <v>200</v>
      </c>
      <c r="Q186" s="44">
        <v>0</v>
      </c>
      <c r="R186" s="44">
        <v>0</v>
      </c>
      <c r="S186" s="44">
        <v>300</v>
      </c>
      <c r="T186" s="45">
        <v>-100</v>
      </c>
      <c r="U186" s="45">
        <v>522</v>
      </c>
      <c r="V186" s="45">
        <v>-1068</v>
      </c>
      <c r="W186" s="41">
        <v>1.5557729941291585</v>
      </c>
      <c r="X186" s="13"/>
      <c r="Y186" s="13"/>
    </row>
    <row r="187" spans="1:27">
      <c r="A187" s="9"/>
      <c r="B187" s="2" t="s">
        <v>5</v>
      </c>
      <c r="C187" s="49" t="s">
        <v>4089</v>
      </c>
      <c r="D187" s="49" t="s">
        <v>4090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81</v>
      </c>
      <c r="L187" s="203">
        <f>VLOOKUP(C:C,total251219111800!B:F,5,0)</f>
        <v>766</v>
      </c>
      <c r="M187" s="234">
        <v>1500</v>
      </c>
      <c r="N187" s="211">
        <v>1500</v>
      </c>
      <c r="O187" s="44">
        <v>4898</v>
      </c>
      <c r="P187" s="44">
        <v>250</v>
      </c>
      <c r="Q187" s="44">
        <v>0</v>
      </c>
      <c r="R187" s="44">
        <v>0</v>
      </c>
      <c r="S187" s="44">
        <v>250</v>
      </c>
      <c r="T187" s="45">
        <v>0</v>
      </c>
      <c r="U187" s="45">
        <v>4648</v>
      </c>
      <c r="V187" s="45">
        <v>3148</v>
      </c>
      <c r="W187" s="41">
        <v>0.29137529137529139</v>
      </c>
      <c r="X187" s="13"/>
      <c r="Y187" s="13"/>
    </row>
    <row r="188" spans="1:27">
      <c r="A188" s="9"/>
      <c r="B188" s="2" t="s">
        <v>5</v>
      </c>
      <c r="C188" s="49" t="s">
        <v>4091</v>
      </c>
      <c r="D188" s="49" t="s">
        <v>4092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75</v>
      </c>
      <c r="L188" s="203">
        <f>VLOOKUP(C:C,total251219111800!B:F,5,0)</f>
        <v>2260</v>
      </c>
      <c r="M188" s="8"/>
      <c r="N188" s="21">
        <f>L188</f>
        <v>2260</v>
      </c>
      <c r="O188" s="44">
        <v>1408</v>
      </c>
      <c r="P188" s="44">
        <v>12180</v>
      </c>
      <c r="Q188" s="44">
        <v>9000</v>
      </c>
      <c r="R188" s="44">
        <v>0</v>
      </c>
      <c r="S188" s="44">
        <v>12600</v>
      </c>
      <c r="T188" s="45">
        <v>-420</v>
      </c>
      <c r="U188" s="45">
        <v>-2192</v>
      </c>
      <c r="V188" s="45">
        <v>-4452</v>
      </c>
      <c r="W188" s="41">
        <v>0.1663232263762143</v>
      </c>
      <c r="X188" s="13"/>
      <c r="Y188" s="13"/>
    </row>
    <row r="189" spans="1:27">
      <c r="A189" s="9"/>
      <c r="B189" s="2" t="s">
        <v>5</v>
      </c>
      <c r="C189" s="49" t="s">
        <v>4181</v>
      </c>
      <c r="D189" s="50" t="s">
        <v>4189</v>
      </c>
      <c r="E189" s="50"/>
      <c r="F189" s="50"/>
      <c r="G189" s="8"/>
      <c r="H189" s="21"/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 t="e">
        <f>VLOOKUP(C189,'出荷数2407-2506total250730101950'!B:F,5,0)</f>
        <v>#N/A</v>
      </c>
      <c r="L189" s="203">
        <f>VLOOKUP(C:C,total251219111800!B:F,5,0)</f>
        <v>147</v>
      </c>
      <c r="M189" s="213">
        <v>1000</v>
      </c>
      <c r="N189" s="211">
        <v>1000</v>
      </c>
      <c r="O189" s="44">
        <v>2775</v>
      </c>
      <c r="P189" s="44">
        <v>0</v>
      </c>
      <c r="Q189" s="44">
        <v>0</v>
      </c>
      <c r="R189" s="44">
        <v>0</v>
      </c>
      <c r="S189" s="44">
        <v>0</v>
      </c>
      <c r="T189" s="45">
        <v>0</v>
      </c>
      <c r="U189" s="45">
        <v>2775</v>
      </c>
      <c r="V189" s="45">
        <v>1775</v>
      </c>
      <c r="W189" s="41">
        <v>0.36036036036036034</v>
      </c>
      <c r="X189" s="13"/>
      <c r="Y189" s="13"/>
    </row>
    <row r="190" spans="1:27">
      <c r="A190" s="9"/>
      <c r="B190" s="2" t="s">
        <v>5</v>
      </c>
      <c r="C190" s="49" t="s">
        <v>4182</v>
      </c>
      <c r="D190" s="50" t="s">
        <v>4191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VLOOKUP(C:C,total251219111800!B:F,5,0)</f>
        <v>179</v>
      </c>
      <c r="M190" s="213">
        <v>1000</v>
      </c>
      <c r="N190" s="211">
        <v>1000</v>
      </c>
      <c r="O190" s="44">
        <v>6172</v>
      </c>
      <c r="P190" s="44">
        <v>0</v>
      </c>
      <c r="Q190" s="44">
        <v>0</v>
      </c>
      <c r="R190" s="44">
        <v>0</v>
      </c>
      <c r="S190" s="44">
        <v>0</v>
      </c>
      <c r="T190" s="45">
        <v>0</v>
      </c>
      <c r="U190" s="45">
        <v>6172</v>
      </c>
      <c r="V190" s="45">
        <v>5172</v>
      </c>
      <c r="W190" s="41">
        <v>0.16202203499675957</v>
      </c>
      <c r="X190" s="13"/>
      <c r="Y190" s="13"/>
    </row>
    <row r="191" spans="1:27">
      <c r="A191" s="9"/>
      <c r="B191" s="2" t="s">
        <v>5</v>
      </c>
      <c r="C191" s="49" t="s">
        <v>4183</v>
      </c>
      <c r="D191" s="50" t="s">
        <v>4193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VLOOKUP(C:C,total251219111800!B:F,5,0)</f>
        <v>2</v>
      </c>
      <c r="M191" s="213">
        <v>1000</v>
      </c>
      <c r="N191" s="211">
        <v>1000</v>
      </c>
      <c r="O191" s="44">
        <v>2858</v>
      </c>
      <c r="P191" s="44">
        <v>0</v>
      </c>
      <c r="Q191" s="44">
        <v>140</v>
      </c>
      <c r="R191" s="44">
        <v>0</v>
      </c>
      <c r="S191" s="44">
        <v>0</v>
      </c>
      <c r="T191" s="45">
        <v>0</v>
      </c>
      <c r="U191" s="45">
        <v>2998</v>
      </c>
      <c r="V191" s="45">
        <v>1998</v>
      </c>
      <c r="W191" s="41">
        <v>0.34989503149055284</v>
      </c>
      <c r="X191" s="13"/>
      <c r="Y191" s="13"/>
    </row>
    <row r="192" spans="1:27">
      <c r="A192" s="9"/>
      <c r="B192" s="2" t="s">
        <v>5</v>
      </c>
      <c r="C192" s="49" t="s">
        <v>4186</v>
      </c>
      <c r="D192" s="50" t="s">
        <v>4195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VLOOKUP(C:C,total251219111800!B:F,5,0)</f>
        <v>2</v>
      </c>
      <c r="M192" s="213">
        <v>1000</v>
      </c>
      <c r="N192" s="211">
        <v>1000</v>
      </c>
      <c r="O192" s="44">
        <v>2756</v>
      </c>
      <c r="P192" s="44">
        <v>0</v>
      </c>
      <c r="Q192" s="44">
        <v>0</v>
      </c>
      <c r="R192" s="44">
        <v>0</v>
      </c>
      <c r="S192" s="44">
        <v>0</v>
      </c>
      <c r="T192" s="45">
        <v>0</v>
      </c>
      <c r="U192" s="45">
        <v>2756</v>
      </c>
      <c r="V192" s="45">
        <v>1756</v>
      </c>
      <c r="W192" s="41">
        <v>0.36284470246734396</v>
      </c>
      <c r="X192" s="13"/>
      <c r="Y192" s="13"/>
    </row>
    <row r="193" spans="1:25">
      <c r="A193" s="9"/>
      <c r="B193" s="2" t="s">
        <v>5</v>
      </c>
      <c r="C193" s="49" t="s">
        <v>4184</v>
      </c>
      <c r="D193" s="50" t="s">
        <v>4194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VLOOKUP(C:C,total251219111800!B:F,5,0)</f>
        <v>72</v>
      </c>
      <c r="M193" s="213">
        <v>1000</v>
      </c>
      <c r="N193" s="211">
        <v>1000</v>
      </c>
      <c r="O193" s="44">
        <v>2874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2874</v>
      </c>
      <c r="V193" s="45">
        <v>1874</v>
      </c>
      <c r="W193" s="41">
        <v>0.34794711203897005</v>
      </c>
      <c r="X193" s="13"/>
      <c r="Y193" s="13"/>
    </row>
    <row r="194" spans="1:25">
      <c r="A194" s="9"/>
      <c r="B194" s="2" t="s">
        <v>5</v>
      </c>
      <c r="C194" s="49" t="s">
        <v>4185</v>
      </c>
      <c r="D194" s="50" t="s">
        <v>4197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VLOOKUP(C:C,total251219111800!B:F,5,0)</f>
        <v>6</v>
      </c>
      <c r="M194" s="213">
        <v>1000</v>
      </c>
      <c r="N194" s="211">
        <v>1000</v>
      </c>
      <c r="O194" s="44">
        <v>1985</v>
      </c>
      <c r="P194" s="44">
        <v>0</v>
      </c>
      <c r="Q194" s="44">
        <v>0</v>
      </c>
      <c r="R194" s="44">
        <v>0</v>
      </c>
      <c r="S194" s="44">
        <v>0</v>
      </c>
      <c r="T194" s="45">
        <v>0</v>
      </c>
      <c r="U194" s="45">
        <v>1985</v>
      </c>
      <c r="V194" s="45">
        <v>985</v>
      </c>
      <c r="W194" s="41">
        <v>0.50377833753148615</v>
      </c>
      <c r="X194" s="13"/>
      <c r="Y194" s="13"/>
    </row>
    <row r="195" spans="1:25">
      <c r="A195" s="9"/>
      <c r="B195" s="2" t="s">
        <v>5</v>
      </c>
      <c r="C195" s="49" t="s">
        <v>4187</v>
      </c>
      <c r="D195" s="50" t="s">
        <v>4198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VLOOKUP(C:C,total251219111800!B:F,5,0)</f>
        <v>285</v>
      </c>
      <c r="M195" s="213">
        <v>1000</v>
      </c>
      <c r="N195" s="211">
        <v>1000</v>
      </c>
      <c r="O195" s="44">
        <v>2477</v>
      </c>
      <c r="P195" s="44">
        <v>200</v>
      </c>
      <c r="Q195" s="44">
        <v>0</v>
      </c>
      <c r="R195" s="44">
        <v>0</v>
      </c>
      <c r="S195" s="44">
        <v>200</v>
      </c>
      <c r="T195" s="45">
        <v>0</v>
      </c>
      <c r="U195" s="45">
        <v>2277</v>
      </c>
      <c r="V195" s="45">
        <v>1277</v>
      </c>
      <c r="W195" s="41">
        <v>0.37355248412401942</v>
      </c>
      <c r="X195" s="13"/>
      <c r="Y195" s="13"/>
    </row>
    <row r="196" spans="1:25">
      <c r="A196" s="9"/>
      <c r="B196" s="2" t="s">
        <v>5</v>
      </c>
      <c r="C196" s="49" t="s">
        <v>4242</v>
      </c>
      <c r="D196" s="50" t="s">
        <v>4243</v>
      </c>
      <c r="E196" s="50"/>
      <c r="F196" s="50"/>
      <c r="G196" s="8"/>
      <c r="H196" s="21"/>
      <c r="I196" s="8"/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VLOOKUP(C:C,total251219111800!B:F,5,0)</f>
        <v>9</v>
      </c>
      <c r="M196" s="213">
        <v>1000</v>
      </c>
      <c r="N196" s="211">
        <v>1000</v>
      </c>
      <c r="O196" s="44">
        <v>2436</v>
      </c>
      <c r="P196" s="44">
        <v>0</v>
      </c>
      <c r="Q196" s="44">
        <v>462</v>
      </c>
      <c r="R196" s="44">
        <v>0</v>
      </c>
      <c r="S196" s="44">
        <v>0</v>
      </c>
      <c r="T196" s="45">
        <v>0</v>
      </c>
      <c r="U196" s="45">
        <v>2898</v>
      </c>
      <c r="V196" s="45">
        <v>1898</v>
      </c>
      <c r="W196" s="41">
        <v>0.41050903119868637</v>
      </c>
      <c r="X196" s="46"/>
      <c r="Y196" s="46"/>
    </row>
    <row r="197" spans="1:25">
      <c r="A197" s="9"/>
      <c r="B197" s="2" t="s">
        <v>5</v>
      </c>
      <c r="C197" s="49" t="s">
        <v>4244</v>
      </c>
      <c r="D197" s="50" t="s">
        <v>4245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VLOOKUP(C:C,total251219111800!B:F,5,0)</f>
        <v>15</v>
      </c>
      <c r="M197" s="213">
        <v>1000</v>
      </c>
      <c r="N197" s="211">
        <v>1000</v>
      </c>
      <c r="O197" s="44">
        <v>4822</v>
      </c>
      <c r="P197" s="44">
        <v>0</v>
      </c>
      <c r="Q197" s="44">
        <v>150</v>
      </c>
      <c r="R197" s="44">
        <v>0</v>
      </c>
      <c r="S197" s="44">
        <v>0</v>
      </c>
      <c r="T197" s="45">
        <v>0</v>
      </c>
      <c r="U197" s="45">
        <v>4972</v>
      </c>
      <c r="V197" s="45">
        <v>3972</v>
      </c>
      <c r="W197" s="41">
        <v>0.20738282870178348</v>
      </c>
      <c r="X197" s="46"/>
      <c r="Y197" s="46"/>
    </row>
    <row r="198" spans="1:25">
      <c r="A198" s="9"/>
      <c r="B198" s="2" t="s">
        <v>5</v>
      </c>
      <c r="C198" s="49" t="s">
        <v>4252</v>
      </c>
      <c r="D198" s="50" t="s">
        <v>4353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VLOOKUP(C:C,total251219111800!B:F,5,0)</f>
        <v>1619</v>
      </c>
      <c r="M198" s="213">
        <v>1500</v>
      </c>
      <c r="N198" s="21">
        <f t="shared" ref="N198:N268" si="3">L198</f>
        <v>1619</v>
      </c>
      <c r="O198" s="44">
        <v>3765</v>
      </c>
      <c r="P198" s="44">
        <v>650</v>
      </c>
      <c r="Q198" s="44">
        <v>0</v>
      </c>
      <c r="R198" s="44">
        <v>0</v>
      </c>
      <c r="S198" s="44">
        <v>730</v>
      </c>
      <c r="T198" s="45">
        <v>-80</v>
      </c>
      <c r="U198" s="45">
        <v>3035</v>
      </c>
      <c r="V198" s="45">
        <v>1416</v>
      </c>
      <c r="W198" s="41">
        <v>0.36670441676104193</v>
      </c>
      <c r="X198" s="46"/>
      <c r="Y198" s="46"/>
    </row>
    <row r="199" spans="1:25">
      <c r="A199" s="9"/>
      <c r="B199" s="2" t="s">
        <v>5</v>
      </c>
      <c r="C199" s="49" t="s">
        <v>4370</v>
      </c>
      <c r="D199" s="50" t="s">
        <v>4371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 t="e">
        <f>VLOOKUP(C:C,total251219111800!B:F,5,0)</f>
        <v>#N/A</v>
      </c>
      <c r="M199" s="213"/>
      <c r="N199" s="211">
        <v>1000</v>
      </c>
      <c r="O199" s="44">
        <v>2940</v>
      </c>
      <c r="P199" s="44">
        <v>0</v>
      </c>
      <c r="Q199" s="44">
        <v>0</v>
      </c>
      <c r="R199" s="44">
        <v>0</v>
      </c>
      <c r="S199" s="44">
        <v>0</v>
      </c>
      <c r="T199" s="45">
        <v>0</v>
      </c>
      <c r="U199" s="45">
        <v>2940</v>
      </c>
      <c r="V199" s="45">
        <v>1940</v>
      </c>
      <c r="W199" s="41">
        <v>0.3401360544217687</v>
      </c>
      <c r="X199" s="46"/>
      <c r="Y199" s="46"/>
    </row>
    <row r="200" spans="1:25">
      <c r="A200" s="9"/>
      <c r="B200" s="2" t="s">
        <v>5</v>
      </c>
      <c r="C200" s="49" t="s">
        <v>4372</v>
      </c>
      <c r="D200" s="50" t="s">
        <v>4373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VLOOKUP(C:C,total251219111800!B:F,5,0)</f>
        <v>20</v>
      </c>
      <c r="M200" s="213"/>
      <c r="N200" s="211">
        <v>3000</v>
      </c>
      <c r="O200" s="44">
        <v>9828</v>
      </c>
      <c r="P200" s="44">
        <v>0</v>
      </c>
      <c r="Q200" s="44">
        <v>200</v>
      </c>
      <c r="R200" s="44">
        <v>0</v>
      </c>
      <c r="S200" s="44">
        <v>0</v>
      </c>
      <c r="T200" s="45">
        <v>0</v>
      </c>
      <c r="U200" s="45">
        <v>10028</v>
      </c>
      <c r="V200" s="45">
        <v>7028</v>
      </c>
      <c r="W200" s="41">
        <v>0.30525030525030528</v>
      </c>
      <c r="X200" s="46"/>
      <c r="Y200" s="46"/>
    </row>
    <row r="201" spans="1:25">
      <c r="A201" s="9"/>
      <c r="B201" s="2"/>
      <c r="C201" s="49" t="s">
        <v>4364</v>
      </c>
      <c r="D201" s="50" t="s">
        <v>4365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 t="e">
        <f>VLOOKUP(C:C,total251219111800!B:F,5,0)</f>
        <v>#N/A</v>
      </c>
      <c r="M201" s="213"/>
      <c r="N201" s="21">
        <v>1000</v>
      </c>
      <c r="O201" s="44">
        <v>0</v>
      </c>
      <c r="P201" s="44">
        <v>0</v>
      </c>
      <c r="Q201" s="44">
        <v>0</v>
      </c>
      <c r="R201" s="44">
        <v>0</v>
      </c>
      <c r="S201" s="44">
        <v>0</v>
      </c>
      <c r="T201" s="45">
        <v>0</v>
      </c>
      <c r="U201" s="45">
        <v>0</v>
      </c>
      <c r="V201" s="45">
        <v>-1000</v>
      </c>
      <c r="W201" s="41" t="e">
        <v>#DIV/0!</v>
      </c>
      <c r="X201" s="46"/>
      <c r="Y201" s="46"/>
    </row>
    <row r="202" spans="1:25">
      <c r="A202" s="9"/>
      <c r="B202" s="2"/>
      <c r="C202" s="49" t="s">
        <v>4366</v>
      </c>
      <c r="D202" s="50" t="s">
        <v>4367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VLOOKUP(C:C,total251219111800!B:F,5,0)</f>
        <v>#N/A</v>
      </c>
      <c r="M202" s="213"/>
      <c r="N202" s="21">
        <v>1000</v>
      </c>
      <c r="O202" s="44">
        <v>5087</v>
      </c>
      <c r="P202" s="44">
        <v>0</v>
      </c>
      <c r="Q202" s="44">
        <v>0</v>
      </c>
      <c r="R202" s="44">
        <v>0</v>
      </c>
      <c r="S202" s="44">
        <v>0</v>
      </c>
      <c r="T202" s="45">
        <v>0</v>
      </c>
      <c r="U202" s="45">
        <v>5087</v>
      </c>
      <c r="V202" s="45">
        <v>4087</v>
      </c>
      <c r="W202" s="41">
        <v>0.19657951641438962</v>
      </c>
      <c r="X202" s="46"/>
      <c r="Y202" s="46"/>
    </row>
    <row r="203" spans="1:25">
      <c r="A203" s="9"/>
      <c r="B203" s="2"/>
      <c r="C203" s="49" t="s">
        <v>4368</v>
      </c>
      <c r="D203" s="50" t="s">
        <v>4369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 t="e">
        <f>VLOOKUP(C:C,total251219111800!B:F,5,0)</f>
        <v>#N/A</v>
      </c>
      <c r="M203" s="213"/>
      <c r="N203" s="21">
        <v>1000</v>
      </c>
      <c r="O203" s="44">
        <v>4982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4982</v>
      </c>
      <c r="V203" s="45">
        <v>3982</v>
      </c>
      <c r="W203" s="41">
        <v>0.20072260136491368</v>
      </c>
      <c r="X203" s="46"/>
      <c r="Y203" s="46"/>
    </row>
    <row r="204" spans="1:25">
      <c r="A204" s="9"/>
      <c r="B204" s="2"/>
      <c r="C204" s="49" t="s">
        <v>4376</v>
      </c>
      <c r="D204" s="50" t="s">
        <v>4377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 t="e">
        <f>VLOOKUP(C:C,total251219111800!B:F,5,0)</f>
        <v>#N/A</v>
      </c>
      <c r="M204" s="213"/>
      <c r="N204" s="21">
        <v>1000</v>
      </c>
      <c r="O204" s="44">
        <v>2713</v>
      </c>
      <c r="P204" s="44">
        <v>0</v>
      </c>
      <c r="Q204" s="44">
        <v>250</v>
      </c>
      <c r="R204" s="44">
        <v>0</v>
      </c>
      <c r="S204" s="44">
        <v>0</v>
      </c>
      <c r="T204" s="45">
        <v>0</v>
      </c>
      <c r="U204" s="45">
        <v>2963</v>
      </c>
      <c r="V204" s="45">
        <v>1963</v>
      </c>
      <c r="W204" s="41">
        <v>0.36859565057132326</v>
      </c>
      <c r="X204" s="46"/>
      <c r="Y204" s="46"/>
    </row>
    <row r="205" spans="1:25">
      <c r="A205" s="9"/>
      <c r="B205" s="2"/>
      <c r="C205" s="49" t="s">
        <v>4378</v>
      </c>
      <c r="D205" s="50" t="s">
        <v>4434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 t="e">
        <f>VLOOKUP(C:C,total251219111800!B:F,5,0)</f>
        <v>#N/A</v>
      </c>
      <c r="M205" s="213"/>
      <c r="N205" s="21">
        <v>1000</v>
      </c>
      <c r="O205" s="44">
        <v>0</v>
      </c>
      <c r="P205" s="44">
        <v>0</v>
      </c>
      <c r="Q205" s="44">
        <v>0</v>
      </c>
      <c r="R205" s="44">
        <v>0</v>
      </c>
      <c r="S205" s="44">
        <v>0</v>
      </c>
      <c r="T205" s="45">
        <v>0</v>
      </c>
      <c r="U205" s="45">
        <v>0</v>
      </c>
      <c r="V205" s="45">
        <v>-1000</v>
      </c>
      <c r="W205" s="41" t="e">
        <v>#DIV/0!</v>
      </c>
      <c r="X205" s="46"/>
      <c r="Y205" s="46"/>
    </row>
    <row r="206" spans="1:25">
      <c r="A206" s="9"/>
      <c r="B206" s="2"/>
      <c r="C206" s="49" t="s">
        <v>4380</v>
      </c>
      <c r="D206" s="50" t="s">
        <v>4381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VLOOKUP(C:C,total251219111800!B:F,5,0)</f>
        <v>#N/A</v>
      </c>
      <c r="M206" s="213"/>
      <c r="N206" s="21">
        <v>1000</v>
      </c>
      <c r="O206" s="44">
        <v>2817</v>
      </c>
      <c r="P206" s="44">
        <v>0</v>
      </c>
      <c r="Q206" s="44">
        <v>2000</v>
      </c>
      <c r="R206" s="44">
        <v>0</v>
      </c>
      <c r="S206" s="44">
        <v>0</v>
      </c>
      <c r="T206" s="45">
        <v>0</v>
      </c>
      <c r="U206" s="45">
        <v>4817</v>
      </c>
      <c r="V206" s="45">
        <v>3817</v>
      </c>
      <c r="W206" s="41">
        <v>0.35498757543485976</v>
      </c>
      <c r="X206" s="46"/>
      <c r="Y206" s="46"/>
    </row>
    <row r="207" spans="1:25">
      <c r="A207" s="9"/>
      <c r="B207" s="2"/>
      <c r="C207" s="49" t="s">
        <v>4382</v>
      </c>
      <c r="D207" s="50" t="s">
        <v>4384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 t="e">
        <f>VLOOKUP(C:C,total251219111800!B:F,5,0)</f>
        <v>#N/A</v>
      </c>
      <c r="M207" s="213"/>
      <c r="N207" s="21">
        <v>1000</v>
      </c>
      <c r="O207" s="44">
        <v>2747</v>
      </c>
      <c r="P207" s="44">
        <v>0</v>
      </c>
      <c r="Q207" s="44">
        <v>100</v>
      </c>
      <c r="R207" s="44">
        <v>0</v>
      </c>
      <c r="S207" s="44">
        <v>0</v>
      </c>
      <c r="T207" s="45">
        <v>0</v>
      </c>
      <c r="U207" s="45">
        <v>2847</v>
      </c>
      <c r="V207" s="45">
        <v>1847</v>
      </c>
      <c r="W207" s="41">
        <v>0.36403349108117949</v>
      </c>
      <c r="X207" s="46"/>
      <c r="Y207" s="46"/>
    </row>
    <row r="208" spans="1:25">
      <c r="A208" s="9"/>
      <c r="B208" s="2"/>
      <c r="C208" s="49" t="s">
        <v>4383</v>
      </c>
      <c r="D208" s="50" t="s">
        <v>4385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 t="e">
        <f>VLOOKUP(C:C,total251219111800!B:F,5,0)</f>
        <v>#N/A</v>
      </c>
      <c r="M208" s="213"/>
      <c r="N208" s="21">
        <v>1000</v>
      </c>
      <c r="O208" s="44">
        <v>2378</v>
      </c>
      <c r="P208" s="44">
        <v>0</v>
      </c>
      <c r="Q208" s="44">
        <v>400</v>
      </c>
      <c r="R208" s="44">
        <v>0</v>
      </c>
      <c r="S208" s="44">
        <v>0</v>
      </c>
      <c r="T208" s="45">
        <v>0</v>
      </c>
      <c r="U208" s="45">
        <v>2778</v>
      </c>
      <c r="V208" s="45">
        <v>1778</v>
      </c>
      <c r="W208" s="41">
        <v>0.42052144659377627</v>
      </c>
      <c r="X208" s="46"/>
      <c r="Y208" s="46"/>
    </row>
    <row r="209" spans="1:27">
      <c r="A209" s="9"/>
      <c r="B209" s="2"/>
      <c r="C209" s="49" t="s">
        <v>4386</v>
      </c>
      <c r="D209" s="50" t="s">
        <v>4387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 t="e">
        <f>VLOOKUP(C:C,total251219111800!B:F,5,0)</f>
        <v>#N/A</v>
      </c>
      <c r="M209" s="213"/>
      <c r="N209" s="21">
        <v>1000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5">
        <v>0</v>
      </c>
      <c r="U209" s="45">
        <v>0</v>
      </c>
      <c r="V209" s="45">
        <v>-1000</v>
      </c>
      <c r="W209" s="41" t="e">
        <v>#DIV/0!</v>
      </c>
      <c r="X209" s="46"/>
      <c r="Y209" s="46"/>
    </row>
    <row r="210" spans="1:27">
      <c r="A210" s="9"/>
      <c r="B210" s="2"/>
      <c r="C210" s="49"/>
      <c r="D210" s="50"/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 t="e">
        <f>VLOOKUP(C:C,total251219111800!B:F,5,0)</f>
        <v>#N/A</v>
      </c>
      <c r="M210" s="213"/>
      <c r="N210" s="21" t="e">
        <f>L210</f>
        <v>#N/A</v>
      </c>
      <c r="O210" s="44">
        <v>0</v>
      </c>
      <c r="P210" s="44">
        <v>0</v>
      </c>
      <c r="Q210" s="44">
        <v>0</v>
      </c>
      <c r="R210" s="44">
        <v>0</v>
      </c>
      <c r="S210" s="44">
        <v>0</v>
      </c>
      <c r="T210" s="45">
        <v>0</v>
      </c>
      <c r="U210" s="45">
        <v>0</v>
      </c>
      <c r="V210" s="45" t="e">
        <v>#N/A</v>
      </c>
      <c r="W210" s="41" t="e">
        <v>#N/A</v>
      </c>
      <c r="X210" s="46"/>
      <c r="Y210" s="46"/>
    </row>
    <row r="211" spans="1:27" s="152" customFormat="1">
      <c r="A211" s="144" t="s">
        <v>1191</v>
      </c>
      <c r="B211" s="145" t="s">
        <v>2794</v>
      </c>
      <c r="C211" s="146" t="s">
        <v>343</v>
      </c>
      <c r="D211" s="147" t="s">
        <v>1230</v>
      </c>
      <c r="E211" s="146"/>
      <c r="F211" s="146"/>
      <c r="G211" s="148">
        <v>5989</v>
      </c>
      <c r="H211" s="148">
        <v>3473</v>
      </c>
      <c r="I211" s="8">
        <f>VLOOKUP(C211,'202310-202403出荷数total2403220951'!B:F,5,0)</f>
        <v>1768</v>
      </c>
      <c r="J211" s="203">
        <f>VLOOKUP(C211,'出荷数2307～2406total241008110618'!B:F,5,0)</f>
        <v>2819</v>
      </c>
      <c r="K211" s="214">
        <f>VLOOKUP(C211,'出荷数2407-2506total250730101950'!B:F,5,0)</f>
        <v>1641</v>
      </c>
      <c r="L211" s="203" t="e">
        <f>VLOOKUP(C:C,total251219111800!B:F,5,0)</f>
        <v>#N/A</v>
      </c>
      <c r="M211" s="8"/>
      <c r="N211" s="21" t="e">
        <f t="shared" si="3"/>
        <v>#N/A</v>
      </c>
      <c r="O211" s="148">
        <v>0</v>
      </c>
      <c r="P211" s="148">
        <v>0</v>
      </c>
      <c r="Q211" s="44">
        <v>0</v>
      </c>
      <c r="R211" s="148">
        <v>0</v>
      </c>
      <c r="S211" s="148">
        <v>0</v>
      </c>
      <c r="T211" s="149">
        <v>0</v>
      </c>
      <c r="U211" s="149">
        <v>0</v>
      </c>
      <c r="V211" s="149" t="e">
        <v>#N/A</v>
      </c>
      <c r="W211" s="150" t="e">
        <v>#N/A</v>
      </c>
      <c r="X211" s="151"/>
      <c r="Y211" s="151"/>
      <c r="Z211" s="191"/>
      <c r="AA211" s="191"/>
    </row>
    <row r="212" spans="1:27">
      <c r="A212" s="29" t="s">
        <v>1192</v>
      </c>
      <c r="B212" s="30" t="s">
        <v>2794</v>
      </c>
      <c r="C212" s="6" t="s">
        <v>714</v>
      </c>
      <c r="D212" s="20" t="s">
        <v>1231</v>
      </c>
      <c r="E212" s="19"/>
      <c r="F212" s="19"/>
      <c r="G212" s="202">
        <v>5989</v>
      </c>
      <c r="H212" s="21">
        <v>615</v>
      </c>
      <c r="I212" s="8">
        <f>VLOOKUP(C212,'202310-202403出荷数total2403220951'!B:F,5,0)</f>
        <v>1696</v>
      </c>
      <c r="J212" s="203">
        <f>VLOOKUP(C212,'出荷数2307～2406total241008110618'!B:F,5,0)</f>
        <v>3134</v>
      </c>
      <c r="K212" s="214">
        <f>VLOOKUP(C212,'出荷数2407-2506total250730101950'!B:F,5,0)</f>
        <v>6256</v>
      </c>
      <c r="L212" s="203">
        <f>VLOOKUP(C:C,total251219111800!B:F,5,0)</f>
        <v>2408</v>
      </c>
      <c r="M212" s="211">
        <v>2500</v>
      </c>
      <c r="N212" s="211">
        <v>2500</v>
      </c>
      <c r="O212" s="44">
        <v>4351</v>
      </c>
      <c r="P212" s="44">
        <v>800</v>
      </c>
      <c r="Q212" s="44">
        <v>0</v>
      </c>
      <c r="R212" s="44">
        <v>0</v>
      </c>
      <c r="S212" s="44">
        <v>900</v>
      </c>
      <c r="T212" s="45">
        <v>-100</v>
      </c>
      <c r="U212" s="45">
        <v>3451</v>
      </c>
      <c r="V212" s="45">
        <v>951</v>
      </c>
      <c r="W212" s="41">
        <v>0.48534265191225007</v>
      </c>
      <c r="X212" s="46"/>
      <c r="Y212" s="46"/>
    </row>
    <row r="213" spans="1:27">
      <c r="A213" s="29" t="s">
        <v>1193</v>
      </c>
      <c r="B213" s="30" t="s">
        <v>2794</v>
      </c>
      <c r="C213" s="17" t="s">
        <v>2755</v>
      </c>
      <c r="D213" s="18" t="s">
        <v>2760</v>
      </c>
      <c r="E213" s="17"/>
      <c r="F213" s="6"/>
      <c r="G213" s="8"/>
      <c r="H213" s="21">
        <v>620</v>
      </c>
      <c r="I213" s="8">
        <f>VLOOKUP(C213,'202310-202403出荷数total2403220951'!B:F,5,0)</f>
        <v>1167</v>
      </c>
      <c r="J213" s="203">
        <f>VLOOKUP(C213,'出荷数2307～2406total241008110618'!B:F,5,0)</f>
        <v>2808</v>
      </c>
      <c r="K213" s="214">
        <f>VLOOKUP(C213,'出荷数2407-2506total250730101950'!B:F,5,0)</f>
        <v>43</v>
      </c>
      <c r="L213" s="203">
        <f>VLOOKUP(C:C,total251219111800!B:F,5,0)</f>
        <v>337</v>
      </c>
      <c r="M213" s="8"/>
      <c r="N213" s="21">
        <f t="shared" si="3"/>
        <v>337</v>
      </c>
      <c r="O213" s="44">
        <v>2893</v>
      </c>
      <c r="P213" s="44">
        <v>0</v>
      </c>
      <c r="Q213" s="44">
        <v>0</v>
      </c>
      <c r="R213" s="44">
        <v>0</v>
      </c>
      <c r="S213" s="44">
        <v>0</v>
      </c>
      <c r="T213" s="45">
        <v>0</v>
      </c>
      <c r="U213" s="45">
        <v>2893</v>
      </c>
      <c r="V213" s="45">
        <v>2556</v>
      </c>
      <c r="W213" s="41">
        <v>0.11648807466297961</v>
      </c>
      <c r="X213" s="46"/>
      <c r="Y213" s="46"/>
    </row>
    <row r="214" spans="1:27">
      <c r="A214" s="29" t="s">
        <v>1194</v>
      </c>
      <c r="B214" s="31" t="s">
        <v>4</v>
      </c>
      <c r="C214" s="17" t="s">
        <v>297</v>
      </c>
      <c r="D214" s="24" t="s">
        <v>298</v>
      </c>
      <c r="E214" s="23"/>
      <c r="F214" s="19">
        <v>976</v>
      </c>
      <c r="G214" s="21">
        <v>1131</v>
      </c>
      <c r="H214" s="21">
        <v>773</v>
      </c>
      <c r="I214" s="8">
        <f>VLOOKUP(C214,'202310-202403出荷数total2403220951'!B:F,5,0)</f>
        <v>165</v>
      </c>
      <c r="J214" s="203">
        <f>VLOOKUP(C214,'出荷数2307～2406total241008110618'!B:F,5,0)</f>
        <v>840</v>
      </c>
      <c r="K214" s="214">
        <f>VLOOKUP(C214,'出荷数2407-2506total250730101950'!B:F,5,0)</f>
        <v>399</v>
      </c>
      <c r="L214" s="203">
        <f>VLOOKUP(C:C,total251219111800!B:F,5,0)</f>
        <v>140</v>
      </c>
      <c r="M214" s="8"/>
      <c r="N214" s="21">
        <f t="shared" si="3"/>
        <v>140</v>
      </c>
      <c r="O214" s="44">
        <v>911</v>
      </c>
      <c r="P214" s="44">
        <v>0</v>
      </c>
      <c r="Q214" s="44">
        <v>0</v>
      </c>
      <c r="R214" s="44">
        <v>0</v>
      </c>
      <c r="S214" s="44">
        <v>0</v>
      </c>
      <c r="T214" s="45">
        <v>0</v>
      </c>
      <c r="U214" s="45">
        <v>911</v>
      </c>
      <c r="V214" s="45">
        <v>771</v>
      </c>
      <c r="W214" s="41">
        <v>0.15367727771679474</v>
      </c>
      <c r="X214" s="46"/>
      <c r="Y214" s="46"/>
    </row>
    <row r="215" spans="1:27">
      <c r="A215" s="29" t="s">
        <v>1195</v>
      </c>
      <c r="B215" s="31" t="s">
        <v>4</v>
      </c>
      <c r="C215" s="17" t="s">
        <v>299</v>
      </c>
      <c r="D215" s="24" t="s">
        <v>300</v>
      </c>
      <c r="E215" s="23"/>
      <c r="F215" s="19">
        <v>1791</v>
      </c>
      <c r="G215" s="21">
        <v>1235</v>
      </c>
      <c r="H215" s="21">
        <v>7271</v>
      </c>
      <c r="I215" s="8">
        <f>VLOOKUP(C215,'202310-202403出荷数total2403220951'!B:F,5,0)</f>
        <v>893</v>
      </c>
      <c r="J215" s="203">
        <f>VLOOKUP(C215,'出荷数2307～2406total241008110618'!B:F,5,0)</f>
        <v>2907</v>
      </c>
      <c r="K215" s="214">
        <f>VLOOKUP(C215,'出荷数2407-2506total250730101950'!B:F,5,0)</f>
        <v>13212</v>
      </c>
      <c r="L215" s="203">
        <f>VLOOKUP(C:C,total251219111800!B:F,5,0)</f>
        <v>2737</v>
      </c>
      <c r="M215" s="8"/>
      <c r="N215" s="21">
        <f t="shared" si="3"/>
        <v>2737</v>
      </c>
      <c r="O215" s="44">
        <v>8668</v>
      </c>
      <c r="P215" s="44">
        <v>300</v>
      </c>
      <c r="Q215" s="44">
        <v>0</v>
      </c>
      <c r="R215" s="44">
        <v>0</v>
      </c>
      <c r="S215" s="44">
        <v>400</v>
      </c>
      <c r="T215" s="45">
        <v>-100</v>
      </c>
      <c r="U215" s="45">
        <v>8268</v>
      </c>
      <c r="V215" s="45">
        <v>5531</v>
      </c>
      <c r="W215" s="41">
        <v>0.30519625334522749</v>
      </c>
      <c r="X215" s="46"/>
      <c r="Y215" s="46"/>
    </row>
    <row r="216" spans="1:27" s="293" customFormat="1">
      <c r="A216" s="282" t="s">
        <v>1196</v>
      </c>
      <c r="B216" s="283" t="s">
        <v>4</v>
      </c>
      <c r="C216" s="284" t="s">
        <v>303</v>
      </c>
      <c r="D216" s="285" t="s">
        <v>304</v>
      </c>
      <c r="E216" s="284"/>
      <c r="F216" s="286">
        <v>2170</v>
      </c>
      <c r="G216" s="287">
        <v>2785</v>
      </c>
      <c r="H216" s="287">
        <v>1320</v>
      </c>
      <c r="I216" s="287">
        <f>VLOOKUP(C216,'202310-202403出荷数total2403220951'!B:F,5,0)</f>
        <v>1219</v>
      </c>
      <c r="J216" s="287">
        <f>VLOOKUP(C216,'出荷数2307～2406total241008110618'!B:F,5,0)</f>
        <v>1602</v>
      </c>
      <c r="K216" s="287">
        <f>VLOOKUP(C216,'出荷数2407-2506total250730101950'!B:F,5,0)</f>
        <v>1969</v>
      </c>
      <c r="L216" s="203">
        <f>VLOOKUP(C:C,total251219111800!B:F,5,0)</f>
        <v>1189</v>
      </c>
      <c r="M216" s="288">
        <v>5000</v>
      </c>
      <c r="N216" s="211">
        <v>5000</v>
      </c>
      <c r="O216" s="287">
        <v>4012</v>
      </c>
      <c r="P216" s="287">
        <v>0</v>
      </c>
      <c r="Q216" s="287">
        <v>0</v>
      </c>
      <c r="R216" s="287">
        <v>0</v>
      </c>
      <c r="S216" s="287">
        <v>0</v>
      </c>
      <c r="T216" s="289">
        <v>0</v>
      </c>
      <c r="U216" s="289">
        <v>4012</v>
      </c>
      <c r="V216" s="289">
        <v>-988</v>
      </c>
      <c r="W216" s="290">
        <v>1.2462612163509472</v>
      </c>
      <c r="X216" s="291"/>
      <c r="Y216" s="291"/>
      <c r="Z216" s="292"/>
      <c r="AA216" s="292"/>
    </row>
    <row r="217" spans="1:27">
      <c r="A217" s="29" t="s">
        <v>1197</v>
      </c>
      <c r="B217" s="31" t="s">
        <v>4</v>
      </c>
      <c r="C217" s="17" t="s">
        <v>305</v>
      </c>
      <c r="D217" s="24" t="s">
        <v>306</v>
      </c>
      <c r="E217" s="23"/>
      <c r="F217" s="19">
        <v>12000</v>
      </c>
      <c r="G217" s="21">
        <v>12000</v>
      </c>
      <c r="H217" s="21">
        <v>6328</v>
      </c>
      <c r="I217" s="213">
        <f>VLOOKUP(C217,'202310-202403出荷数total2403220951'!B:F,5,0)</f>
        <v>11118</v>
      </c>
      <c r="J217" s="203">
        <f>VLOOKUP(C217,'出荷数2307～2406total241008110618'!B:F,5,0)</f>
        <v>17924</v>
      </c>
      <c r="K217" s="214">
        <f>VLOOKUP(C217,'出荷数2407-2506total250730101950'!B:F,5,0)</f>
        <v>22866</v>
      </c>
      <c r="L217" s="203">
        <f>VLOOKUP(C:C,total251219111800!B:F,5,0)</f>
        <v>6707</v>
      </c>
      <c r="M217" s="211">
        <v>12000</v>
      </c>
      <c r="N217" s="211">
        <v>12000</v>
      </c>
      <c r="O217" s="44">
        <v>22224</v>
      </c>
      <c r="P217" s="44">
        <v>100</v>
      </c>
      <c r="Q217" s="44">
        <v>0</v>
      </c>
      <c r="R217" s="44">
        <v>0</v>
      </c>
      <c r="S217" s="44">
        <v>200</v>
      </c>
      <c r="T217" s="45">
        <v>-100</v>
      </c>
      <c r="U217" s="45">
        <v>22024</v>
      </c>
      <c r="V217" s="45">
        <v>10024</v>
      </c>
      <c r="W217" s="41">
        <v>0.53753807561368927</v>
      </c>
      <c r="X217" s="46"/>
      <c r="Y217" s="46"/>
    </row>
    <row r="218" spans="1:27" s="200" customFormat="1">
      <c r="A218" s="192" t="s">
        <v>1198</v>
      </c>
      <c r="B218" s="212" t="s">
        <v>4</v>
      </c>
      <c r="C218" s="235" t="s">
        <v>307</v>
      </c>
      <c r="D218" s="236" t="s">
        <v>308</v>
      </c>
      <c r="E218" s="235"/>
      <c r="F218" s="194">
        <v>1239</v>
      </c>
      <c r="G218" s="196">
        <v>4390</v>
      </c>
      <c r="H218" s="196">
        <v>1654</v>
      </c>
      <c r="I218" s="196">
        <f>VLOOKUP(C218,'202310-202403出荷数total2403220951'!B:F,5,0)</f>
        <v>1019</v>
      </c>
      <c r="J218" s="196">
        <f>VLOOKUP(C218,'出荷数2307～2406total241008110618'!B:F,5,0)</f>
        <v>1675</v>
      </c>
      <c r="K218" s="214">
        <f>VLOOKUP(C218,'出荷数2407-2506total250730101950'!B:F,5,0)</f>
        <v>1472</v>
      </c>
      <c r="L218" s="203">
        <f>VLOOKUP(C:C,total251219111800!B:F,5,0)</f>
        <v>393</v>
      </c>
      <c r="M218" s="8"/>
      <c r="N218" s="21">
        <f t="shared" si="3"/>
        <v>393</v>
      </c>
      <c r="O218" s="196">
        <v>186</v>
      </c>
      <c r="P218" s="196">
        <v>150</v>
      </c>
      <c r="Q218" s="196">
        <v>0</v>
      </c>
      <c r="R218" s="196">
        <v>0</v>
      </c>
      <c r="S218" s="196">
        <v>150</v>
      </c>
      <c r="T218" s="197">
        <v>0</v>
      </c>
      <c r="U218" s="197">
        <v>36</v>
      </c>
      <c r="V218" s="197">
        <v>-357</v>
      </c>
      <c r="W218" s="198">
        <v>1.1696428571428572</v>
      </c>
      <c r="X218" s="199"/>
      <c r="Y218" s="199"/>
      <c r="Z218" s="201"/>
      <c r="AA218" s="201"/>
    </row>
    <row r="219" spans="1:27" s="200" customFormat="1">
      <c r="A219" s="192" t="s">
        <v>1199</v>
      </c>
      <c r="B219" s="212" t="s">
        <v>4</v>
      </c>
      <c r="C219" s="235" t="s">
        <v>309</v>
      </c>
      <c r="D219" s="236" t="s">
        <v>310</v>
      </c>
      <c r="E219" s="235"/>
      <c r="F219" s="194">
        <v>2732</v>
      </c>
      <c r="G219" s="196">
        <v>2477</v>
      </c>
      <c r="H219" s="196">
        <v>2224</v>
      </c>
      <c r="I219" s="196">
        <f>VLOOKUP(C219,'202310-202403出荷数total2403220951'!B:F,5,0)</f>
        <v>1052</v>
      </c>
      <c r="J219" s="196">
        <f>VLOOKUP(C219,'出荷数2307～2406total241008110618'!B:F,5,0)</f>
        <v>1883</v>
      </c>
      <c r="K219" s="214">
        <f>VLOOKUP(C219,'出荷数2407-2506total250730101950'!B:F,5,0)</f>
        <v>2091</v>
      </c>
      <c r="L219" s="203">
        <f>VLOOKUP(C:C,total251219111800!B:F,5,0)</f>
        <v>225</v>
      </c>
      <c r="M219" s="8"/>
      <c r="N219" s="21">
        <f t="shared" si="3"/>
        <v>225</v>
      </c>
      <c r="O219" s="196">
        <v>0</v>
      </c>
      <c r="P219" s="196">
        <v>0</v>
      </c>
      <c r="Q219" s="196">
        <v>0</v>
      </c>
      <c r="R219" s="196">
        <v>0</v>
      </c>
      <c r="S219" s="196">
        <v>0</v>
      </c>
      <c r="T219" s="197">
        <v>0</v>
      </c>
      <c r="U219" s="197">
        <v>0</v>
      </c>
      <c r="V219" s="197">
        <v>-225</v>
      </c>
      <c r="W219" s="198" t="e">
        <v>#DIV/0!</v>
      </c>
      <c r="X219" s="199"/>
      <c r="Y219" s="199"/>
      <c r="Z219" s="201"/>
      <c r="AA219" s="201"/>
    </row>
    <row r="220" spans="1:27">
      <c r="A220" s="29" t="s">
        <v>1200</v>
      </c>
      <c r="B220" s="31" t="s">
        <v>4</v>
      </c>
      <c r="C220" s="17" t="s">
        <v>311</v>
      </c>
      <c r="D220" s="24" t="s">
        <v>312</v>
      </c>
      <c r="E220" s="23"/>
      <c r="F220" s="19">
        <v>12340</v>
      </c>
      <c r="G220" s="21">
        <v>10150</v>
      </c>
      <c r="H220" s="21">
        <v>9935</v>
      </c>
      <c r="I220" s="213">
        <f>VLOOKUP(C220,'202310-202403出荷数total2403220951'!B:F,5,0)</f>
        <v>7434</v>
      </c>
      <c r="J220" s="203">
        <f>VLOOKUP(C220,'出荷数2307～2406total241008110618'!B:F,5,0)</f>
        <v>12788</v>
      </c>
      <c r="K220" s="214">
        <f>VLOOKUP(C220,'出荷数2407-2506total250730101950'!B:F,5,0)</f>
        <v>5703</v>
      </c>
      <c r="L220" s="203">
        <f>VLOOKUP(C:C,total251219111800!B:F,5,0)</f>
        <v>2980</v>
      </c>
      <c r="M220" s="8"/>
      <c r="N220" s="21">
        <f t="shared" si="3"/>
        <v>2980</v>
      </c>
      <c r="O220" s="44">
        <v>5535</v>
      </c>
      <c r="P220" s="44">
        <v>300</v>
      </c>
      <c r="Q220" s="44">
        <v>0</v>
      </c>
      <c r="R220" s="44">
        <v>0</v>
      </c>
      <c r="S220" s="44">
        <v>700</v>
      </c>
      <c r="T220" s="45">
        <v>-400</v>
      </c>
      <c r="U220" s="45">
        <v>4835</v>
      </c>
      <c r="V220" s="45">
        <v>1855</v>
      </c>
      <c r="W220" s="41">
        <v>0.51071122536418168</v>
      </c>
      <c r="X220" s="46"/>
      <c r="Y220" s="46"/>
    </row>
    <row r="221" spans="1:27" ht="16.899999999999999" customHeight="1">
      <c r="A221" s="29" t="s">
        <v>1201</v>
      </c>
      <c r="B221" s="31" t="s">
        <v>4</v>
      </c>
      <c r="C221" s="17" t="s">
        <v>2897</v>
      </c>
      <c r="D221" s="24" t="s">
        <v>314</v>
      </c>
      <c r="E221" s="23"/>
      <c r="F221" s="19">
        <v>26335</v>
      </c>
      <c r="G221" s="21">
        <v>47559</v>
      </c>
      <c r="H221" s="21">
        <v>37707</v>
      </c>
      <c r="I221" s="213">
        <f>VLOOKUP(C221,'202310-202403出荷数total2403220951'!B:F,5,0)</f>
        <v>19173</v>
      </c>
      <c r="J221" s="203">
        <f>VLOOKUP(C221,'出荷数2307～2406total241008110618'!B:F,5,0)</f>
        <v>35560</v>
      </c>
      <c r="K221" s="214">
        <f>VLOOKUP(C221,'出荷数2407-2506total250730101950'!B:F,5,0)</f>
        <v>17847</v>
      </c>
      <c r="L221" s="203">
        <f>VLOOKUP(C:C,total251219111800!B:F,5,0)</f>
        <v>11400</v>
      </c>
      <c r="M221" s="8"/>
      <c r="N221" s="21">
        <f t="shared" si="3"/>
        <v>11400</v>
      </c>
      <c r="O221" s="44">
        <v>6378</v>
      </c>
      <c r="P221" s="44">
        <v>700</v>
      </c>
      <c r="Q221" s="44">
        <v>7000</v>
      </c>
      <c r="R221" s="44">
        <v>0</v>
      </c>
      <c r="S221" s="44">
        <v>1300</v>
      </c>
      <c r="T221" s="45">
        <v>-600</v>
      </c>
      <c r="U221" s="45">
        <v>12078</v>
      </c>
      <c r="V221" s="45">
        <v>678</v>
      </c>
      <c r="W221" s="41">
        <v>1.6106244701893191</v>
      </c>
      <c r="X221" s="46"/>
      <c r="Y221" s="46"/>
    </row>
    <row r="222" spans="1:27">
      <c r="A222" s="29"/>
      <c r="B222" s="31" t="s">
        <v>4</v>
      </c>
      <c r="C222" s="17" t="s">
        <v>4199</v>
      </c>
      <c r="D222" s="24" t="s">
        <v>314</v>
      </c>
      <c r="E222" s="23"/>
      <c r="F222" s="19"/>
      <c r="G222" s="21"/>
      <c r="H222" s="21"/>
      <c r="I222" s="213" t="e">
        <f>VLOOKUP(C222,'202310-202403出荷数total2403220951'!B:F,5,0)</f>
        <v>#N/A</v>
      </c>
      <c r="J222" s="203" t="e">
        <f>VLOOKUP(C222,'出荷数2307～2406total241008110618'!B:F,5,0)</f>
        <v>#N/A</v>
      </c>
      <c r="K222" s="214" t="e">
        <f>VLOOKUP(C222,'出荷数2407-2506total250730101950'!B:F,5,0)</f>
        <v>#N/A</v>
      </c>
      <c r="L222" s="203">
        <f>VLOOKUP(C:C,total251219111800!B:F,5,0)</f>
        <v>11</v>
      </c>
      <c r="M222" s="8"/>
      <c r="N222" s="21">
        <f t="shared" si="3"/>
        <v>11</v>
      </c>
      <c r="O222" s="44">
        <v>3733</v>
      </c>
      <c r="P222" s="44">
        <v>0</v>
      </c>
      <c r="Q222" s="44">
        <v>0</v>
      </c>
      <c r="R222" s="44">
        <v>0</v>
      </c>
      <c r="S222" s="44">
        <v>0</v>
      </c>
      <c r="T222" s="45">
        <v>0</v>
      </c>
      <c r="U222" s="45">
        <v>3733</v>
      </c>
      <c r="V222" s="45">
        <v>3722</v>
      </c>
      <c r="W222" s="41">
        <v>2.9466916688990086E-3</v>
      </c>
      <c r="X222" s="46"/>
      <c r="Y222" s="46"/>
    </row>
    <row r="223" spans="1:27">
      <c r="A223" s="29"/>
      <c r="B223" s="31" t="s">
        <v>4</v>
      </c>
      <c r="C223" s="17" t="s">
        <v>4200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VLOOKUP(C:C,total251219111800!B:F,5,0)</f>
        <v>11</v>
      </c>
      <c r="M223" s="8"/>
      <c r="N223" s="21">
        <f t="shared" si="3"/>
        <v>11</v>
      </c>
      <c r="O223" s="44">
        <v>3899</v>
      </c>
      <c r="P223" s="44">
        <v>0</v>
      </c>
      <c r="Q223" s="44">
        <v>0</v>
      </c>
      <c r="R223" s="44">
        <v>0</v>
      </c>
      <c r="S223" s="44">
        <v>0</v>
      </c>
      <c r="T223" s="45">
        <v>0</v>
      </c>
      <c r="U223" s="45">
        <v>3899</v>
      </c>
      <c r="V223" s="45">
        <v>3888</v>
      </c>
      <c r="W223" s="41">
        <v>2.8212362144139523E-3</v>
      </c>
      <c r="X223" s="46"/>
      <c r="Y223" s="46"/>
    </row>
    <row r="224" spans="1:27" s="152" customFormat="1">
      <c r="A224" s="144" t="s">
        <v>1202</v>
      </c>
      <c r="B224" s="155" t="s">
        <v>4</v>
      </c>
      <c r="C224" s="153" t="s">
        <v>315</v>
      </c>
      <c r="D224" s="154" t="s">
        <v>316</v>
      </c>
      <c r="E224" s="153"/>
      <c r="F224" s="146">
        <v>907</v>
      </c>
      <c r="G224" s="148">
        <v>943</v>
      </c>
      <c r="H224" s="148">
        <v>489</v>
      </c>
      <c r="I224" s="148">
        <f>VLOOKUP(C224,'202310-202403出荷数total2403220951'!B:F,5,0)</f>
        <v>831</v>
      </c>
      <c r="J224" s="148">
        <f>VLOOKUP(C224,'出荷数2307～2406total241008110618'!B:F,5,0)</f>
        <v>833</v>
      </c>
      <c r="K224" s="214" t="e">
        <f>VLOOKUP(C224,'出荷数2407-2506total250730101950'!B:F,5,0)</f>
        <v>#N/A</v>
      </c>
      <c r="L224" s="203" t="e">
        <f>VLOOKUP(C:C,total251219111800!B:F,5,0)</f>
        <v>#N/A</v>
      </c>
      <c r="M224" s="8"/>
      <c r="N224" s="21" t="e">
        <f t="shared" si="3"/>
        <v>#N/A</v>
      </c>
      <c r="O224" s="148">
        <v>0</v>
      </c>
      <c r="P224" s="148">
        <v>0</v>
      </c>
      <c r="Q224" s="148">
        <v>0</v>
      </c>
      <c r="R224" s="148">
        <v>0</v>
      </c>
      <c r="S224" s="148">
        <v>0</v>
      </c>
      <c r="T224" s="149">
        <v>0</v>
      </c>
      <c r="U224" s="149">
        <v>0</v>
      </c>
      <c r="V224" s="149" t="e">
        <v>#N/A</v>
      </c>
      <c r="W224" s="150" t="e">
        <v>#N/A</v>
      </c>
      <c r="X224" s="151"/>
      <c r="Y224" s="151"/>
      <c r="Z224" s="191"/>
      <c r="AA224" s="191"/>
    </row>
    <row r="225" spans="1:27">
      <c r="A225" s="29" t="s">
        <v>1203</v>
      </c>
      <c r="B225" s="31" t="s">
        <v>4</v>
      </c>
      <c r="C225" s="17" t="s">
        <v>317</v>
      </c>
      <c r="D225" s="24" t="s">
        <v>318</v>
      </c>
      <c r="E225" s="23"/>
      <c r="F225" s="19">
        <v>12503</v>
      </c>
      <c r="G225" s="21">
        <v>14579</v>
      </c>
      <c r="H225" s="21">
        <v>13726</v>
      </c>
      <c r="I225" s="8">
        <f>VLOOKUP(C225,'202310-202403出荷数total2403220951'!B:F,5,0)</f>
        <v>6205</v>
      </c>
      <c r="J225" s="203">
        <f>VLOOKUP(C225,'出荷数2307～2406total241008110618'!B:F,5,0)</f>
        <v>11316</v>
      </c>
      <c r="K225" s="214">
        <f>VLOOKUP(C225,'出荷数2407-2506total250730101950'!B:F,5,0)</f>
        <v>8644</v>
      </c>
      <c r="L225" s="203">
        <f>VLOOKUP(C:C,total251219111800!B:F,5,0)</f>
        <v>4389</v>
      </c>
      <c r="M225" s="8"/>
      <c r="N225" s="21">
        <f t="shared" si="3"/>
        <v>4389</v>
      </c>
      <c r="O225" s="44">
        <v>6072</v>
      </c>
      <c r="P225" s="44">
        <v>0</v>
      </c>
      <c r="Q225" s="44">
        <v>5000</v>
      </c>
      <c r="R225" s="44">
        <v>0</v>
      </c>
      <c r="S225" s="44">
        <v>0</v>
      </c>
      <c r="T225" s="45">
        <v>0</v>
      </c>
      <c r="U225" s="45">
        <v>11072</v>
      </c>
      <c r="V225" s="45">
        <v>6683</v>
      </c>
      <c r="W225" s="41">
        <v>0.72282608695652173</v>
      </c>
      <c r="X225" s="46"/>
      <c r="Y225" s="46"/>
    </row>
    <row r="226" spans="1:27" s="200" customFormat="1">
      <c r="A226" s="192"/>
      <c r="B226" s="212" t="s">
        <v>4</v>
      </c>
      <c r="C226" s="235" t="s">
        <v>3948</v>
      </c>
      <c r="D226" s="236" t="s">
        <v>318</v>
      </c>
      <c r="E226" s="235"/>
      <c r="F226" s="194"/>
      <c r="G226" s="196"/>
      <c r="H226" s="196"/>
      <c r="I226" s="196"/>
      <c r="J226" s="196"/>
      <c r="K226" s="214">
        <f>VLOOKUP(C226,'出荷数2407-2506total250730101950'!B:F,5,0)</f>
        <v>6000</v>
      </c>
      <c r="L226" s="203">
        <f>VLOOKUP(C:C,total251219111800!B:F,5,0)</f>
        <v>1500</v>
      </c>
      <c r="M226" s="8"/>
      <c r="N226" s="21">
        <f t="shared" si="3"/>
        <v>1500</v>
      </c>
      <c r="O226" s="196">
        <v>278</v>
      </c>
      <c r="P226" s="196">
        <v>0</v>
      </c>
      <c r="Q226" s="196">
        <v>3000</v>
      </c>
      <c r="R226" s="196">
        <v>0</v>
      </c>
      <c r="S226" s="196">
        <v>0</v>
      </c>
      <c r="T226" s="197">
        <v>0</v>
      </c>
      <c r="U226" s="197">
        <v>3278</v>
      </c>
      <c r="V226" s="197">
        <v>1778</v>
      </c>
      <c r="W226" s="198">
        <v>5.3956834532374103</v>
      </c>
      <c r="X226" s="199"/>
      <c r="Y226" s="199"/>
      <c r="Z226" s="201"/>
      <c r="AA226" s="201"/>
    </row>
    <row r="227" spans="1:27">
      <c r="A227" s="29" t="s">
        <v>1204</v>
      </c>
      <c r="B227" s="31" t="s">
        <v>4</v>
      </c>
      <c r="C227" s="17" t="s">
        <v>319</v>
      </c>
      <c r="D227" s="24" t="s">
        <v>320</v>
      </c>
      <c r="E227" s="23"/>
      <c r="F227" s="19">
        <v>9898</v>
      </c>
      <c r="G227" s="21">
        <v>6601</v>
      </c>
      <c r="H227" s="21">
        <v>8834</v>
      </c>
      <c r="I227" s="8">
        <f>VLOOKUP(C227,'202310-202403出荷数total2403220951'!B:F,5,0)</f>
        <v>2819</v>
      </c>
      <c r="J227" s="203">
        <f>VLOOKUP(C227,'出荷数2307～2406total241008110618'!B:F,5,0)</f>
        <v>6287</v>
      </c>
      <c r="K227" s="214">
        <f>VLOOKUP(C227,'出荷数2407-2506total250730101950'!B:F,5,0)</f>
        <v>6687</v>
      </c>
      <c r="L227" s="203">
        <f>VLOOKUP(C:C,total251219111800!B:F,5,0)</f>
        <v>1798</v>
      </c>
      <c r="M227" s="8"/>
      <c r="N227" s="21">
        <f t="shared" si="3"/>
        <v>1798</v>
      </c>
      <c r="O227" s="44">
        <v>5799</v>
      </c>
      <c r="P227" s="44">
        <v>200</v>
      </c>
      <c r="Q227" s="44">
        <v>0</v>
      </c>
      <c r="R227" s="44">
        <v>0</v>
      </c>
      <c r="S227" s="44">
        <v>200</v>
      </c>
      <c r="T227" s="45">
        <v>0</v>
      </c>
      <c r="U227" s="45">
        <v>5599</v>
      </c>
      <c r="V227" s="45">
        <v>3801</v>
      </c>
      <c r="W227" s="41">
        <v>0.29971661943657274</v>
      </c>
      <c r="X227" s="46"/>
      <c r="Y227" s="46"/>
    </row>
    <row r="228" spans="1:27">
      <c r="A228" s="29" t="s">
        <v>1205</v>
      </c>
      <c r="B228" s="31" t="s">
        <v>4</v>
      </c>
      <c r="C228" s="17" t="s">
        <v>321</v>
      </c>
      <c r="D228" s="24" t="s">
        <v>322</v>
      </c>
      <c r="E228" s="23"/>
      <c r="F228" s="19">
        <v>10228</v>
      </c>
      <c r="G228" s="21">
        <v>9171</v>
      </c>
      <c r="H228" s="21">
        <v>11029</v>
      </c>
      <c r="I228" s="8">
        <f>VLOOKUP(C228,'202310-202403出荷数total2403220951'!B:F,5,0)</f>
        <v>2992</v>
      </c>
      <c r="J228" s="203">
        <f>VLOOKUP(C228,'出荷数2307～2406total241008110618'!B:F,5,0)</f>
        <v>6316</v>
      </c>
      <c r="K228" s="214">
        <f>VLOOKUP(C228,'出荷数2407-2506total250730101950'!B:F,5,0)</f>
        <v>9066</v>
      </c>
      <c r="L228" s="203">
        <f>VLOOKUP(C:C,total251219111800!B:F,5,0)</f>
        <v>2495</v>
      </c>
      <c r="M228" s="8"/>
      <c r="N228" s="21">
        <f t="shared" si="3"/>
        <v>2495</v>
      </c>
      <c r="O228" s="44">
        <v>9238</v>
      </c>
      <c r="P228" s="44">
        <v>30</v>
      </c>
      <c r="Q228" s="44">
        <v>0</v>
      </c>
      <c r="R228" s="44">
        <v>0</v>
      </c>
      <c r="S228" s="44">
        <v>0</v>
      </c>
      <c r="T228" s="45">
        <v>30</v>
      </c>
      <c r="U228" s="45">
        <v>9238</v>
      </c>
      <c r="V228" s="45">
        <v>6743</v>
      </c>
      <c r="W228" s="41">
        <v>0.26920586965904186</v>
      </c>
      <c r="X228" s="46"/>
      <c r="Y228" s="46"/>
    </row>
    <row r="229" spans="1:27">
      <c r="A229" s="29" t="s">
        <v>1206</v>
      </c>
      <c r="B229" s="31" t="s">
        <v>4</v>
      </c>
      <c r="C229" s="6" t="s">
        <v>260</v>
      </c>
      <c r="D229" s="20" t="s">
        <v>261</v>
      </c>
      <c r="E229" s="19"/>
      <c r="F229" s="19">
        <v>573</v>
      </c>
      <c r="G229" s="21">
        <v>1775</v>
      </c>
      <c r="H229" s="21">
        <v>1468</v>
      </c>
      <c r="I229" s="8">
        <f>VLOOKUP(C229,'202310-202403出荷数total2403220951'!B:F,5,0)</f>
        <v>525</v>
      </c>
      <c r="J229" s="203">
        <f>VLOOKUP(C229,'出荷数2307～2406total241008110618'!B:F,5,0)</f>
        <v>1084</v>
      </c>
      <c r="K229" s="214">
        <f>VLOOKUP(C229,'出荷数2407-2506total250730101950'!B:F,5,0)</f>
        <v>2352</v>
      </c>
      <c r="L229" s="203">
        <f>VLOOKUP(C:C,total251219111800!B:F,5,0)</f>
        <v>679</v>
      </c>
      <c r="M229" s="8"/>
      <c r="N229" s="21">
        <f t="shared" si="3"/>
        <v>679</v>
      </c>
      <c r="O229" s="44">
        <v>3132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3132</v>
      </c>
      <c r="V229" s="45">
        <v>2453</v>
      </c>
      <c r="W229" s="41">
        <v>0.21679438058748404</v>
      </c>
      <c r="X229" s="46"/>
      <c r="Y229" s="46"/>
    </row>
    <row r="230" spans="1:27" s="152" customFormat="1">
      <c r="A230" s="144" t="s">
        <v>1207</v>
      </c>
      <c r="B230" s="155" t="s">
        <v>4</v>
      </c>
      <c r="C230" s="153" t="s">
        <v>323</v>
      </c>
      <c r="D230" s="154" t="s">
        <v>324</v>
      </c>
      <c r="E230" s="153"/>
      <c r="F230" s="146">
        <v>4048</v>
      </c>
      <c r="G230" s="148">
        <v>1912</v>
      </c>
      <c r="H230" s="148">
        <v>2073</v>
      </c>
      <c r="I230" s="148">
        <f>VLOOKUP(C230,'202310-202403出荷数total2403220951'!B:F,5,0)</f>
        <v>1230</v>
      </c>
      <c r="J230" s="148">
        <f>VLOOKUP(C230,'出荷数2307～2406total241008110618'!B:F,5,0)</f>
        <v>1618</v>
      </c>
      <c r="K230" s="214">
        <f>VLOOKUP(C230,'出荷数2407-2506total250730101950'!B:F,5,0)</f>
        <v>1274</v>
      </c>
      <c r="L230" s="203" t="e">
        <f>VLOOKUP(C:C,total251219111800!B:F,5,0)</f>
        <v>#N/A</v>
      </c>
      <c r="M230" s="8"/>
      <c r="N230" s="21" t="e">
        <f t="shared" si="3"/>
        <v>#N/A</v>
      </c>
      <c r="O230" s="148">
        <v>0</v>
      </c>
      <c r="P230" s="148">
        <v>0</v>
      </c>
      <c r="Q230" s="148">
        <v>0</v>
      </c>
      <c r="R230" s="148">
        <v>0</v>
      </c>
      <c r="S230" s="148">
        <v>0</v>
      </c>
      <c r="T230" s="149">
        <v>0</v>
      </c>
      <c r="U230" s="149">
        <v>0</v>
      </c>
      <c r="V230" s="149" t="e">
        <v>#N/A</v>
      </c>
      <c r="W230" s="150" t="e">
        <v>#N/A</v>
      </c>
      <c r="X230" s="151"/>
      <c r="Y230" s="151"/>
      <c r="Z230" s="191"/>
      <c r="AA230" s="191"/>
    </row>
    <row r="231" spans="1:27" s="152" customFormat="1">
      <c r="A231" s="144" t="s">
        <v>1208</v>
      </c>
      <c r="B231" s="155" t="s">
        <v>4</v>
      </c>
      <c r="C231" s="153" t="s">
        <v>325</v>
      </c>
      <c r="D231" s="154" t="s">
        <v>326</v>
      </c>
      <c r="E231" s="153"/>
      <c r="F231" s="146">
        <v>1310</v>
      </c>
      <c r="G231" s="148">
        <v>1493</v>
      </c>
      <c r="H231" s="148">
        <v>1407</v>
      </c>
      <c r="I231" s="148">
        <f>VLOOKUP(C231,'202310-202403出荷数total2403220951'!B:F,5,0)</f>
        <v>699</v>
      </c>
      <c r="J231" s="148">
        <f>VLOOKUP(C231,'出荷数2307～2406total241008110618'!B:F,5,0)</f>
        <v>946</v>
      </c>
      <c r="K231" s="214">
        <f>VLOOKUP(C231,'出荷数2407-2506total250730101950'!B:F,5,0)</f>
        <v>567</v>
      </c>
      <c r="L231" s="203" t="e">
        <f>VLOOKUP(C:C,total251219111800!B:F,5,0)</f>
        <v>#N/A</v>
      </c>
      <c r="M231" s="8"/>
      <c r="N231" s="21" t="e">
        <f t="shared" si="3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>
      <c r="A232" s="29" t="s">
        <v>1209</v>
      </c>
      <c r="B232" s="31" t="s">
        <v>4</v>
      </c>
      <c r="C232" s="6" t="s">
        <v>262</v>
      </c>
      <c r="D232" s="20" t="s">
        <v>263</v>
      </c>
      <c r="E232" s="19"/>
      <c r="F232" s="19">
        <v>1730</v>
      </c>
      <c r="G232" s="21">
        <v>1717</v>
      </c>
      <c r="H232" s="21">
        <v>1895</v>
      </c>
      <c r="I232" s="8">
        <f>VLOOKUP(C232,'202310-202403出荷数total2403220951'!B:F,5,0)</f>
        <v>573</v>
      </c>
      <c r="J232" s="203">
        <f>VLOOKUP(C232,'出荷数2307～2406total241008110618'!B:F,5,0)</f>
        <v>1029</v>
      </c>
      <c r="K232" s="214">
        <f>VLOOKUP(C232,'出荷数2407-2506total250730101950'!B:F,5,0)</f>
        <v>678</v>
      </c>
      <c r="L232" s="203">
        <f>VLOOKUP(C:C,total251219111800!B:F,5,0)</f>
        <v>321</v>
      </c>
      <c r="M232" s="8"/>
      <c r="N232" s="21">
        <f t="shared" si="3"/>
        <v>321</v>
      </c>
      <c r="O232" s="44">
        <v>2090</v>
      </c>
      <c r="P232" s="44">
        <v>0</v>
      </c>
      <c r="Q232" s="44">
        <v>0</v>
      </c>
      <c r="R232" s="44">
        <v>0</v>
      </c>
      <c r="S232" s="44">
        <v>0</v>
      </c>
      <c r="T232" s="45">
        <v>0</v>
      </c>
      <c r="U232" s="45">
        <v>2090</v>
      </c>
      <c r="V232" s="45">
        <v>1769</v>
      </c>
      <c r="W232" s="41">
        <v>0.1535885167464115</v>
      </c>
      <c r="X232" s="46"/>
      <c r="Y232" s="46"/>
    </row>
    <row r="233" spans="1:27">
      <c r="A233" s="29" t="s">
        <v>1210</v>
      </c>
      <c r="B233" s="31" t="s">
        <v>4</v>
      </c>
      <c r="C233" s="17" t="s">
        <v>327</v>
      </c>
      <c r="D233" s="24" t="s">
        <v>328</v>
      </c>
      <c r="E233" s="23"/>
      <c r="F233" s="19">
        <v>1710</v>
      </c>
      <c r="G233" s="21">
        <v>1333</v>
      </c>
      <c r="H233" s="21">
        <v>1404</v>
      </c>
      <c r="I233" s="8">
        <f>VLOOKUP(C233,'202310-202403出荷数total2403220951'!B:F,5,0)</f>
        <v>317</v>
      </c>
      <c r="J233" s="203">
        <f>VLOOKUP(C233,'出荷数2307～2406total241008110618'!B:F,5,0)</f>
        <v>490</v>
      </c>
      <c r="K233" s="214">
        <f>VLOOKUP(C233,'出荷数2407-2506total250730101950'!B:F,5,0)</f>
        <v>495</v>
      </c>
      <c r="L233" s="203">
        <f>VLOOKUP(C:C,total251219111800!B:F,5,0)</f>
        <v>423</v>
      </c>
      <c r="M233" s="8"/>
      <c r="N233" s="21">
        <f t="shared" si="3"/>
        <v>423</v>
      </c>
      <c r="O233" s="44">
        <v>1830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1830</v>
      </c>
      <c r="V233" s="45">
        <v>1407</v>
      </c>
      <c r="W233" s="41">
        <v>0.23114754098360657</v>
      </c>
      <c r="X233" s="46"/>
      <c r="Y233" s="46"/>
    </row>
    <row r="234" spans="1:27" s="152" customFormat="1" ht="15.75">
      <c r="A234" s="144" t="s">
        <v>1211</v>
      </c>
      <c r="B234" s="155" t="s">
        <v>4</v>
      </c>
      <c r="C234" s="153" t="s">
        <v>264</v>
      </c>
      <c r="D234" s="154" t="s">
        <v>265</v>
      </c>
      <c r="E234" s="153"/>
      <c r="F234" s="146">
        <v>4845</v>
      </c>
      <c r="G234" s="148">
        <v>7700</v>
      </c>
      <c r="H234" s="148">
        <v>1951</v>
      </c>
      <c r="I234" s="148" t="e">
        <f>VLOOKUP(C234,'202310-202403出荷数total2403220951'!B:F,5,0)</f>
        <v>#N/A</v>
      </c>
      <c r="J234" s="148" t="e">
        <f>VLOOKUP(C234,'出荷数2307～2406total241008110618'!B:F,5,0)</f>
        <v>#N/A</v>
      </c>
      <c r="K234" s="214" t="e">
        <f>VLOOKUP(C234,'出荷数2407-2506total250730101950'!B:F,5,0)</f>
        <v>#N/A</v>
      </c>
      <c r="L234" s="203" t="e">
        <f>VLOOKUP(C:C,total251219111800!B:F,5,0)</f>
        <v>#N/A</v>
      </c>
      <c r="M234" s="8"/>
      <c r="N234" s="21" t="e">
        <f t="shared" si="3"/>
        <v>#N/A</v>
      </c>
      <c r="O234" s="148">
        <v>0</v>
      </c>
      <c r="P234" s="148">
        <v>0</v>
      </c>
      <c r="Q234" s="148">
        <v>0</v>
      </c>
      <c r="R234" s="148">
        <v>0</v>
      </c>
      <c r="S234" s="148">
        <v>0</v>
      </c>
      <c r="T234" s="149">
        <v>0</v>
      </c>
      <c r="U234" s="149">
        <v>0</v>
      </c>
      <c r="V234" s="149" t="e">
        <v>#N/A</v>
      </c>
      <c r="W234" s="150" t="e">
        <v>#N/A</v>
      </c>
      <c r="X234" s="151"/>
      <c r="Y234" s="151"/>
    </row>
    <row r="235" spans="1:27">
      <c r="A235" s="29" t="s">
        <v>1212</v>
      </c>
      <c r="B235" s="31" t="s">
        <v>4</v>
      </c>
      <c r="C235" s="17" t="s">
        <v>329</v>
      </c>
      <c r="D235" s="24" t="s">
        <v>330</v>
      </c>
      <c r="E235" s="23"/>
      <c r="F235" s="19">
        <v>11021</v>
      </c>
      <c r="G235" s="21">
        <v>6767</v>
      </c>
      <c r="H235" s="21">
        <v>4852</v>
      </c>
      <c r="I235" s="8">
        <f>VLOOKUP(C235,'202310-202403出荷数total2403220951'!B:F,5,0)</f>
        <v>2771</v>
      </c>
      <c r="J235" s="203">
        <f>VLOOKUP(C235,'出荷数2307～2406total241008110618'!B:F,5,0)</f>
        <v>4651</v>
      </c>
      <c r="K235" s="214">
        <f>VLOOKUP(C235,'出荷数2407-2506total250730101950'!B:F,5,0)</f>
        <v>5139</v>
      </c>
      <c r="L235" s="203">
        <f>VLOOKUP(C:C,total251219111800!B:F,5,0)</f>
        <v>2498</v>
      </c>
      <c r="M235" s="211">
        <v>3000</v>
      </c>
      <c r="N235" s="211">
        <v>3000</v>
      </c>
      <c r="O235" s="44">
        <v>5625</v>
      </c>
      <c r="P235" s="44">
        <v>1090</v>
      </c>
      <c r="Q235" s="44">
        <v>0</v>
      </c>
      <c r="R235" s="44">
        <v>0</v>
      </c>
      <c r="S235" s="44">
        <v>1090</v>
      </c>
      <c r="T235" s="45">
        <v>0</v>
      </c>
      <c r="U235" s="45">
        <v>4535</v>
      </c>
      <c r="V235" s="45">
        <v>1535</v>
      </c>
      <c r="W235" s="41">
        <v>0.44676098287416233</v>
      </c>
      <c r="X235" s="46"/>
      <c r="Y235" s="46"/>
    </row>
    <row r="236" spans="1:27" s="152" customFormat="1" ht="15.75">
      <c r="A236" s="144" t="s">
        <v>1213</v>
      </c>
      <c r="B236" s="155" t="s">
        <v>4</v>
      </c>
      <c r="C236" s="153" t="s">
        <v>331</v>
      </c>
      <c r="D236" s="154" t="s">
        <v>1309</v>
      </c>
      <c r="E236" s="153" t="s">
        <v>186</v>
      </c>
      <c r="F236" s="146">
        <v>1700</v>
      </c>
      <c r="G236" s="148">
        <v>294</v>
      </c>
      <c r="H236" s="148">
        <v>198</v>
      </c>
      <c r="I236" s="148" t="e">
        <f>VLOOKUP(C236,'202310-202403出荷数total2403220951'!B:F,5,0)</f>
        <v>#N/A</v>
      </c>
      <c r="J236" s="148" t="e">
        <f>VLOOKUP(C236,'出荷数2307～2406total241008110618'!B:F,5,0)</f>
        <v>#N/A</v>
      </c>
      <c r="K236" s="214" t="e">
        <f>VLOOKUP(C236,'出荷数2407-2506total250730101950'!B:F,5,0)</f>
        <v>#N/A</v>
      </c>
      <c r="L236" s="203" t="e">
        <f>VLOOKUP(C:C,total251219111800!B:F,5,0)</f>
        <v>#N/A</v>
      </c>
      <c r="M236" s="8"/>
      <c r="N236" s="21" t="e">
        <f t="shared" si="3"/>
        <v>#N/A</v>
      </c>
      <c r="O236" s="148">
        <v>0</v>
      </c>
      <c r="P236" s="148">
        <v>0</v>
      </c>
      <c r="Q236" s="148">
        <v>0</v>
      </c>
      <c r="R236" s="148">
        <v>0</v>
      </c>
      <c r="S236" s="148">
        <v>0</v>
      </c>
      <c r="T236" s="149">
        <v>0</v>
      </c>
      <c r="U236" s="149">
        <v>0</v>
      </c>
      <c r="V236" s="149" t="e">
        <v>#N/A</v>
      </c>
      <c r="W236" s="150" t="e">
        <v>#N/A</v>
      </c>
      <c r="X236" s="151"/>
      <c r="Y236" s="151"/>
    </row>
    <row r="237" spans="1:27" s="152" customFormat="1">
      <c r="A237" s="144" t="s">
        <v>1214</v>
      </c>
      <c r="B237" s="155" t="s">
        <v>4</v>
      </c>
      <c r="C237" s="153" t="s">
        <v>266</v>
      </c>
      <c r="D237" s="154" t="s">
        <v>1266</v>
      </c>
      <c r="E237" s="153"/>
      <c r="F237" s="146">
        <v>2398</v>
      </c>
      <c r="G237" s="148">
        <v>1863</v>
      </c>
      <c r="H237" s="148">
        <v>1640</v>
      </c>
      <c r="I237" s="148">
        <f>VLOOKUP(C237,'202310-202403出荷数total2403220951'!B:F,5,0)</f>
        <v>720</v>
      </c>
      <c r="J237" s="148">
        <f>VLOOKUP(C237,'出荷数2307～2406total241008110618'!B:F,5,0)</f>
        <v>4600</v>
      </c>
      <c r="K237" s="214" t="e">
        <f>VLOOKUP(C237,'出荷数2407-2506total250730101950'!B:F,5,0)</f>
        <v>#N/A</v>
      </c>
      <c r="L237" s="203" t="e">
        <f>VLOOKUP(C:C,total251219111800!B:F,5,0)</f>
        <v>#N/A</v>
      </c>
      <c r="M237" s="8"/>
      <c r="N237" s="21" t="e">
        <f t="shared" si="3"/>
        <v>#N/A</v>
      </c>
      <c r="O237" s="148">
        <v>6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6</v>
      </c>
      <c r="V237" s="149" t="e">
        <v>#N/A</v>
      </c>
      <c r="W237" s="150" t="e">
        <v>#N/A</v>
      </c>
      <c r="X237" s="151"/>
      <c r="Y237" s="151"/>
      <c r="Z237" s="191"/>
      <c r="AA237" s="191"/>
    </row>
    <row r="238" spans="1:27" s="152" customFormat="1">
      <c r="A238" s="144" t="s">
        <v>1215</v>
      </c>
      <c r="B238" s="155" t="s">
        <v>4</v>
      </c>
      <c r="C238" s="153" t="s">
        <v>267</v>
      </c>
      <c r="D238" s="154" t="s">
        <v>1265</v>
      </c>
      <c r="E238" s="153"/>
      <c r="F238" s="146">
        <v>5642</v>
      </c>
      <c r="G238" s="148">
        <v>200</v>
      </c>
      <c r="H238" s="148">
        <v>1430</v>
      </c>
      <c r="I238" s="148">
        <f>VLOOKUP(C238,'202310-202403出荷数total2403220951'!B:F,5,0)</f>
        <v>285</v>
      </c>
      <c r="J238" s="148">
        <f>VLOOKUP(C238,'出荷数2307～2406total241008110618'!B:F,5,0)</f>
        <v>287</v>
      </c>
      <c r="K238" s="214">
        <f>VLOOKUP(C238,'出荷数2407-2506total250730101950'!B:F,5,0)</f>
        <v>291</v>
      </c>
      <c r="L238" s="203">
        <f>VLOOKUP(C:C,total251219111800!B:F,5,0)</f>
        <v>228</v>
      </c>
      <c r="M238" s="8"/>
      <c r="N238" s="21">
        <f t="shared" si="3"/>
        <v>228</v>
      </c>
      <c r="O238" s="148">
        <v>1076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1076</v>
      </c>
      <c r="V238" s="149">
        <v>848</v>
      </c>
      <c r="W238" s="150">
        <v>0.21189591078066913</v>
      </c>
      <c r="X238" s="151"/>
      <c r="Y238" s="151"/>
      <c r="Z238" s="191"/>
      <c r="AA238" s="191"/>
    </row>
    <row r="239" spans="1:27" s="200" customFormat="1">
      <c r="A239" s="192" t="s">
        <v>1216</v>
      </c>
      <c r="B239" s="212" t="s">
        <v>4</v>
      </c>
      <c r="C239" s="235" t="s">
        <v>332</v>
      </c>
      <c r="D239" s="236" t="s">
        <v>333</v>
      </c>
      <c r="E239" s="235"/>
      <c r="F239" s="194">
        <v>428</v>
      </c>
      <c r="G239" s="196">
        <v>1103</v>
      </c>
      <c r="H239" s="196">
        <v>787</v>
      </c>
      <c r="I239" s="196">
        <f>VLOOKUP(C239,'202310-202403出荷数total2403220951'!B:F,5,0)</f>
        <v>481</v>
      </c>
      <c r="J239" s="196">
        <f>VLOOKUP(C239,'出荷数2307～2406total241008110618'!B:F,5,0)</f>
        <v>533</v>
      </c>
      <c r="K239" s="196">
        <f>VLOOKUP(C239,'出荷数2407-2506total250730101950'!B:F,5,0)</f>
        <v>617</v>
      </c>
      <c r="L239" s="196">
        <f>VLOOKUP(C:C,total251219111800!B:F,5,0)</f>
        <v>66</v>
      </c>
      <c r="M239" s="196"/>
      <c r="N239" s="196">
        <f t="shared" si="3"/>
        <v>66</v>
      </c>
      <c r="O239" s="196">
        <v>235</v>
      </c>
      <c r="P239" s="196">
        <v>0</v>
      </c>
      <c r="Q239" s="196">
        <v>0</v>
      </c>
      <c r="R239" s="196">
        <v>0</v>
      </c>
      <c r="S239" s="196">
        <v>0</v>
      </c>
      <c r="T239" s="197">
        <v>0</v>
      </c>
      <c r="U239" s="197">
        <v>235</v>
      </c>
      <c r="V239" s="197">
        <v>169</v>
      </c>
      <c r="W239" s="198">
        <v>0.28085106382978725</v>
      </c>
      <c r="X239" s="199"/>
      <c r="Y239" s="199"/>
      <c r="Z239" s="201"/>
      <c r="AA239" s="201"/>
    </row>
    <row r="240" spans="1:27" s="200" customFormat="1">
      <c r="A240" s="192" t="s">
        <v>1217</v>
      </c>
      <c r="B240" s="212" t="s">
        <v>4</v>
      </c>
      <c r="C240" s="235" t="s">
        <v>268</v>
      </c>
      <c r="D240" s="236" t="s">
        <v>4102</v>
      </c>
      <c r="E240" s="235"/>
      <c r="F240" s="194">
        <v>1178</v>
      </c>
      <c r="G240" s="196">
        <v>1650</v>
      </c>
      <c r="H240" s="196">
        <v>1270</v>
      </c>
      <c r="I240" s="196">
        <f>VLOOKUP(C240,'202310-202403出荷数total2403220951'!B:F,5,0)</f>
        <v>496</v>
      </c>
      <c r="J240" s="196">
        <f>VLOOKUP(C240,'出荷数2307～2406total241008110618'!B:F,5,0)</f>
        <v>962</v>
      </c>
      <c r="K240" s="214">
        <f>VLOOKUP(C240,'出荷数2407-2506total250730101950'!B:F,5,0)</f>
        <v>596</v>
      </c>
      <c r="L240" s="203">
        <f>VLOOKUP(C:C,total251219111800!B:F,5,0)</f>
        <v>103</v>
      </c>
      <c r="M240" s="8"/>
      <c r="N240" s="21">
        <f t="shared" si="3"/>
        <v>103</v>
      </c>
      <c r="O240" s="196">
        <v>0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0</v>
      </c>
      <c r="V240" s="197">
        <v>-103</v>
      </c>
      <c r="W240" s="198" t="e">
        <v>#DIV/0!</v>
      </c>
      <c r="X240" s="199"/>
      <c r="Y240" s="199"/>
      <c r="Z240" s="201"/>
      <c r="AA240" s="201"/>
    </row>
    <row r="241" spans="1:27">
      <c r="A241" s="29" t="s">
        <v>1218</v>
      </c>
      <c r="B241" s="31" t="s">
        <v>4</v>
      </c>
      <c r="C241" s="17" t="s">
        <v>270</v>
      </c>
      <c r="D241" s="24" t="s">
        <v>271</v>
      </c>
      <c r="E241" s="23"/>
      <c r="F241" s="19">
        <v>3399</v>
      </c>
      <c r="G241" s="21">
        <v>3090</v>
      </c>
      <c r="H241" s="21">
        <v>3886</v>
      </c>
      <c r="I241" s="8">
        <f>VLOOKUP(C241,'202310-202403出荷数total2403220951'!B:F,5,0)</f>
        <v>1077</v>
      </c>
      <c r="J241" s="203">
        <f>VLOOKUP(C241,'出荷数2307～2406total241008110618'!B:F,5,0)</f>
        <v>1997</v>
      </c>
      <c r="K241" s="214">
        <f>VLOOKUP(C241,'出荷数2407-2506total250730101950'!B:F,5,0)</f>
        <v>1751</v>
      </c>
      <c r="L241" s="203">
        <f>VLOOKUP(C:C,total251219111800!B:F,5,0)</f>
        <v>495</v>
      </c>
      <c r="M241" s="8"/>
      <c r="N241" s="21">
        <f t="shared" si="3"/>
        <v>495</v>
      </c>
      <c r="O241" s="44">
        <v>1607</v>
      </c>
      <c r="P241" s="44">
        <v>0</v>
      </c>
      <c r="Q241" s="44">
        <v>0</v>
      </c>
      <c r="R241" s="44">
        <v>0</v>
      </c>
      <c r="S241" s="44">
        <v>0</v>
      </c>
      <c r="T241" s="45">
        <v>0</v>
      </c>
      <c r="U241" s="45">
        <v>1607</v>
      </c>
      <c r="V241" s="45">
        <v>1112</v>
      </c>
      <c r="W241" s="41">
        <v>0.30802738021157439</v>
      </c>
      <c r="X241" s="46"/>
      <c r="Y241" s="46"/>
    </row>
    <row r="242" spans="1:27" s="152" customFormat="1" ht="15.75">
      <c r="A242" s="144" t="s">
        <v>1219</v>
      </c>
      <c r="B242" s="155" t="s">
        <v>4</v>
      </c>
      <c r="C242" s="153" t="s">
        <v>713</v>
      </c>
      <c r="D242" s="154" t="s">
        <v>1310</v>
      </c>
      <c r="E242" s="153"/>
      <c r="F242" s="146" t="e">
        <f>VLOOKUP(C242,#REF!,17,0 )</f>
        <v>#REF!</v>
      </c>
      <c r="G242" s="148">
        <v>18471</v>
      </c>
      <c r="H242" s="148">
        <v>11873</v>
      </c>
      <c r="I242" s="148">
        <f>VLOOKUP(C242,'202310-202403出荷数total2403220951'!B:F,5,0)</f>
        <v>21</v>
      </c>
      <c r="J242" s="148">
        <f>VLOOKUP(C242,'出荷数2307～2406total241008110618'!B:F,5,0)</f>
        <v>179</v>
      </c>
      <c r="K242" s="214">
        <f>VLOOKUP(C242,'出荷数2407-2506total250730101950'!B:F,5,0)</f>
        <v>20</v>
      </c>
      <c r="L242" s="203" t="e">
        <f>VLOOKUP(C:C,total251219111800!B:F,5,0)</f>
        <v>#N/A</v>
      </c>
      <c r="M242" s="8"/>
      <c r="N242" s="21" t="e">
        <f t="shared" si="3"/>
        <v>#N/A</v>
      </c>
      <c r="O242" s="148">
        <v>0</v>
      </c>
      <c r="P242" s="148">
        <v>0</v>
      </c>
      <c r="Q242" s="148">
        <v>0</v>
      </c>
      <c r="R242" s="148">
        <v>0</v>
      </c>
      <c r="S242" s="148">
        <v>0</v>
      </c>
      <c r="T242" s="149">
        <v>0</v>
      </c>
      <c r="U242" s="149">
        <v>0</v>
      </c>
      <c r="V242" s="149" t="e">
        <v>#N/A</v>
      </c>
      <c r="W242" s="150" t="e">
        <v>#N/A</v>
      </c>
      <c r="X242" s="151"/>
      <c r="Y242" s="151"/>
    </row>
    <row r="243" spans="1:27">
      <c r="A243" s="29" t="s">
        <v>1220</v>
      </c>
      <c r="B243" s="31" t="s">
        <v>4</v>
      </c>
      <c r="C243" s="17" t="s">
        <v>273</v>
      </c>
      <c r="D243" s="24" t="s">
        <v>274</v>
      </c>
      <c r="E243" s="23"/>
      <c r="F243" s="19">
        <v>1919</v>
      </c>
      <c r="G243" s="21">
        <v>2904</v>
      </c>
      <c r="H243" s="21">
        <v>2412</v>
      </c>
      <c r="I243" s="8">
        <f>VLOOKUP(C243,'202310-202403出荷数total2403220951'!B:F,5,0)</f>
        <v>850</v>
      </c>
      <c r="J243" s="203">
        <f>VLOOKUP(C243,'出荷数2307～2406total241008110618'!B:F,5,0)</f>
        <v>2028</v>
      </c>
      <c r="K243" s="214">
        <f>VLOOKUP(C243,'出荷数2407-2506total250730101950'!B:F,5,0)</f>
        <v>1107</v>
      </c>
      <c r="L243" s="203">
        <f>VLOOKUP(C:C,total251219111800!B:F,5,0)</f>
        <v>311</v>
      </c>
      <c r="M243" s="8"/>
      <c r="N243" s="21">
        <f t="shared" si="3"/>
        <v>311</v>
      </c>
      <c r="O243" s="44">
        <v>3162</v>
      </c>
      <c r="P243" s="44">
        <v>0</v>
      </c>
      <c r="Q243" s="44">
        <v>0</v>
      </c>
      <c r="R243" s="44">
        <v>0</v>
      </c>
      <c r="S243" s="44">
        <v>0</v>
      </c>
      <c r="T243" s="45">
        <v>0</v>
      </c>
      <c r="U243" s="45">
        <v>3162</v>
      </c>
      <c r="V243" s="45">
        <v>2851</v>
      </c>
      <c r="W243" s="41">
        <v>9.8355471220746366E-2</v>
      </c>
      <c r="X243" s="46"/>
      <c r="Y243" s="46"/>
    </row>
    <row r="244" spans="1:27">
      <c r="A244" s="29" t="s">
        <v>1221</v>
      </c>
      <c r="B244" s="31" t="s">
        <v>4</v>
      </c>
      <c r="C244" s="17" t="s">
        <v>709</v>
      </c>
      <c r="D244" s="24" t="s">
        <v>717</v>
      </c>
      <c r="E244" s="23"/>
      <c r="F244" s="19">
        <v>0</v>
      </c>
      <c r="G244" s="21">
        <v>0</v>
      </c>
      <c r="H244" s="21">
        <v>8393</v>
      </c>
      <c r="I244" s="8">
        <f>VLOOKUP(C244,'202310-202403出荷数total2403220951'!B:F,5,0)</f>
        <v>7931</v>
      </c>
      <c r="J244" s="203">
        <f>VLOOKUP(C244,'出荷数2307～2406total241008110618'!B:F,5,0)</f>
        <v>17588</v>
      </c>
      <c r="K244" s="214">
        <f>VLOOKUP(C244,'出荷数2407-2506total250730101950'!B:F,5,0)</f>
        <v>16987</v>
      </c>
      <c r="L244" s="203">
        <f>VLOOKUP(C:C,total251219111800!B:F,5,0)</f>
        <v>9414</v>
      </c>
      <c r="M244" s="211">
        <v>12000</v>
      </c>
      <c r="N244" s="211">
        <v>12000</v>
      </c>
      <c r="O244" s="44">
        <v>10945</v>
      </c>
      <c r="P244" s="44">
        <v>100</v>
      </c>
      <c r="Q244" s="44">
        <v>5000</v>
      </c>
      <c r="R244" s="44">
        <v>0</v>
      </c>
      <c r="S244" s="44">
        <v>100</v>
      </c>
      <c r="T244" s="45">
        <v>0</v>
      </c>
      <c r="U244" s="45">
        <v>15845</v>
      </c>
      <c r="V244" s="45">
        <v>3845</v>
      </c>
      <c r="W244" s="41">
        <v>1.0864644635581711</v>
      </c>
      <c r="X244" s="46"/>
      <c r="Y244" s="46"/>
    </row>
    <row r="245" spans="1:27">
      <c r="A245" s="29"/>
      <c r="B245" s="31" t="s">
        <v>4</v>
      </c>
      <c r="C245" s="17" t="s">
        <v>4100</v>
      </c>
      <c r="D245" s="24" t="s">
        <v>4427</v>
      </c>
      <c r="E245" s="23"/>
      <c r="F245" s="19"/>
      <c r="G245" s="21"/>
      <c r="H245" s="21"/>
      <c r="I245" s="8" t="e">
        <f>VLOOKUP(C245,'202310-202403出荷数total2403220951'!B:F,5,0)</f>
        <v>#N/A</v>
      </c>
      <c r="J245" s="203" t="e">
        <f>VLOOKUP(C245,'出荷数2307～2406total241008110618'!B:F,5,0)</f>
        <v>#N/A</v>
      </c>
      <c r="K245" s="214" t="e">
        <f>VLOOKUP(C245,'出荷数2407-2506total250730101950'!B:F,5,0)</f>
        <v>#N/A</v>
      </c>
      <c r="L245" s="203" t="e">
        <f>VLOOKUP(C:C,total251219111800!B:F,5,0)</f>
        <v>#N/A</v>
      </c>
      <c r="M245" s="8"/>
      <c r="N245" s="211">
        <v>1500</v>
      </c>
      <c r="O245" s="44">
        <v>2889</v>
      </c>
      <c r="P245" s="44">
        <v>0</v>
      </c>
      <c r="Q245" s="44">
        <v>0</v>
      </c>
      <c r="R245" s="44">
        <v>0</v>
      </c>
      <c r="S245" s="44">
        <v>0</v>
      </c>
      <c r="T245" s="45">
        <v>0</v>
      </c>
      <c r="U245" s="45">
        <v>2889</v>
      </c>
      <c r="V245" s="45">
        <v>1389</v>
      </c>
      <c r="W245" s="41">
        <v>0.51921079958463134</v>
      </c>
      <c r="X245" s="46"/>
      <c r="Y245" s="46"/>
    </row>
    <row r="246" spans="1:27" s="231" customFormat="1">
      <c r="A246" s="223" t="s">
        <v>1222</v>
      </c>
      <c r="B246" s="254" t="s">
        <v>4</v>
      </c>
      <c r="C246" s="255" t="s">
        <v>275</v>
      </c>
      <c r="D246" s="256" t="s">
        <v>276</v>
      </c>
      <c r="E246" s="255"/>
      <c r="F246" s="225">
        <v>2255</v>
      </c>
      <c r="G246" s="227">
        <v>2545</v>
      </c>
      <c r="H246" s="227">
        <v>2670</v>
      </c>
      <c r="I246" s="227">
        <f>VLOOKUP(C246,'202310-202403出荷数total2403220951'!B:F,5,0)</f>
        <v>879</v>
      </c>
      <c r="J246" s="227">
        <f>VLOOKUP(C246,'出荷数2307～2406total241008110618'!B:F,5,0)</f>
        <v>2296</v>
      </c>
      <c r="K246" s="214">
        <f>VLOOKUP(C246,'出荷数2407-2506total250730101950'!B:F,5,0)</f>
        <v>457</v>
      </c>
      <c r="L246" s="203" t="e">
        <f>VLOOKUP(C:C,total251219111800!B:F,5,0)</f>
        <v>#N/A</v>
      </c>
      <c r="M246" s="8"/>
      <c r="N246" s="21" t="e">
        <f t="shared" si="3"/>
        <v>#N/A</v>
      </c>
      <c r="O246" s="227">
        <v>0</v>
      </c>
      <c r="P246" s="227">
        <v>0</v>
      </c>
      <c r="Q246" s="227">
        <v>0</v>
      </c>
      <c r="R246" s="227">
        <v>0</v>
      </c>
      <c r="S246" s="227">
        <v>0</v>
      </c>
      <c r="T246" s="228">
        <v>0</v>
      </c>
      <c r="U246" s="228">
        <v>0</v>
      </c>
      <c r="V246" s="228" t="e">
        <v>#N/A</v>
      </c>
      <c r="W246" s="229" t="e">
        <v>#N/A</v>
      </c>
      <c r="X246" s="230"/>
      <c r="Y246" s="230"/>
      <c r="Z246" s="232"/>
      <c r="AA246" s="232"/>
    </row>
    <row r="247" spans="1:27">
      <c r="A247" s="29"/>
      <c r="B247" s="31" t="s">
        <v>4</v>
      </c>
      <c r="C247" s="17" t="s">
        <v>3793</v>
      </c>
      <c r="D247" s="24" t="s">
        <v>276</v>
      </c>
      <c r="E247" s="23"/>
      <c r="F247" s="19"/>
      <c r="G247" s="21"/>
      <c r="H247" s="21"/>
      <c r="I247" s="8" t="e">
        <f>VLOOKUP(C247,'202310-202403出荷数total2403220951'!B:F,5,0)</f>
        <v>#N/A</v>
      </c>
      <c r="J247" s="203" t="e">
        <f>VLOOKUP(C247,'出荷数2307～2406total241008110618'!B:F,5,0)</f>
        <v>#N/A</v>
      </c>
      <c r="K247" s="214">
        <f>VLOOKUP(C247,'出荷数2407-2506total250730101950'!B:F,5,0)</f>
        <v>1929</v>
      </c>
      <c r="L247" s="203">
        <f>VLOOKUP(C:C,total251219111800!B:F,5,0)</f>
        <v>829</v>
      </c>
      <c r="M247" s="211">
        <v>2000</v>
      </c>
      <c r="N247" s="211">
        <v>2000</v>
      </c>
      <c r="O247" s="44">
        <v>5677</v>
      </c>
      <c r="P247" s="44">
        <v>0</v>
      </c>
      <c r="Q247" s="44">
        <v>0</v>
      </c>
      <c r="R247" s="44">
        <v>0</v>
      </c>
      <c r="S247" s="44">
        <v>0</v>
      </c>
      <c r="T247" s="45">
        <v>0</v>
      </c>
      <c r="U247" s="45">
        <v>5677</v>
      </c>
      <c r="V247" s="45">
        <v>3677</v>
      </c>
      <c r="W247" s="41">
        <v>0.35229874933943983</v>
      </c>
      <c r="X247" s="46"/>
      <c r="Y247" s="46"/>
    </row>
    <row r="248" spans="1:27">
      <c r="A248" s="29" t="s">
        <v>1223</v>
      </c>
      <c r="B248" s="31" t="s">
        <v>4</v>
      </c>
      <c r="C248" s="6" t="s">
        <v>277</v>
      </c>
      <c r="D248" s="20" t="s">
        <v>278</v>
      </c>
      <c r="E248" s="19"/>
      <c r="F248" s="19">
        <v>1568</v>
      </c>
      <c r="G248" s="21">
        <v>1942</v>
      </c>
      <c r="H248" s="21">
        <v>1574</v>
      </c>
      <c r="I248" s="8">
        <f>VLOOKUP(C248,'202310-202403出荷数total2403220951'!B:F,5,0)</f>
        <v>294</v>
      </c>
      <c r="J248" s="203">
        <f>VLOOKUP(C248,'出荷数2307～2406total241008110618'!B:F,5,0)</f>
        <v>1143</v>
      </c>
      <c r="K248" s="214">
        <f>VLOOKUP(C248,'出荷数2407-2506total250730101950'!B:F,5,0)</f>
        <v>179</v>
      </c>
      <c r="L248" s="203">
        <f>VLOOKUP(C:C,total251219111800!B:F,5,0)</f>
        <v>62</v>
      </c>
      <c r="M248" s="8"/>
      <c r="N248" s="21">
        <f t="shared" si="3"/>
        <v>62</v>
      </c>
      <c r="O248" s="44">
        <v>1067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1067</v>
      </c>
      <c r="V248" s="45">
        <v>1005</v>
      </c>
      <c r="W248" s="41">
        <v>5.8106841611996252E-2</v>
      </c>
      <c r="X248" s="46"/>
      <c r="Y248" s="46"/>
    </row>
    <row r="249" spans="1:27">
      <c r="A249" s="29" t="s">
        <v>1225</v>
      </c>
      <c r="B249" s="31" t="s">
        <v>4</v>
      </c>
      <c r="C249" s="17" t="s">
        <v>334</v>
      </c>
      <c r="D249" s="24" t="s">
        <v>335</v>
      </c>
      <c r="E249" s="23"/>
      <c r="F249" s="19">
        <v>3321</v>
      </c>
      <c r="G249" s="21">
        <v>3161</v>
      </c>
      <c r="H249" s="21">
        <v>2352</v>
      </c>
      <c r="I249" s="8">
        <f>VLOOKUP(C249,'202310-202403出荷数total2403220951'!B:F,5,0)</f>
        <v>1294</v>
      </c>
      <c r="J249" s="203">
        <f>VLOOKUP(C249,'出荷数2307～2406total241008110618'!B:F,5,0)</f>
        <v>2368</v>
      </c>
      <c r="K249" s="214">
        <f>VLOOKUP(C249,'出荷数2407-2506total250730101950'!B:F,5,0)</f>
        <v>559</v>
      </c>
      <c r="L249" s="203">
        <f>VLOOKUP(C:C,total251219111800!B:F,5,0)</f>
        <v>424</v>
      </c>
      <c r="M249" s="8"/>
      <c r="N249" s="21">
        <f t="shared" si="3"/>
        <v>424</v>
      </c>
      <c r="O249" s="44">
        <v>3344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3344</v>
      </c>
      <c r="V249" s="45">
        <v>2920</v>
      </c>
      <c r="W249" s="41">
        <v>0.12679425837320574</v>
      </c>
      <c r="X249" s="46"/>
      <c r="Y249" s="46"/>
    </row>
    <row r="250" spans="1:27">
      <c r="A250" s="29" t="s">
        <v>1267</v>
      </c>
      <c r="B250" s="31" t="s">
        <v>4</v>
      </c>
      <c r="C250" s="17" t="s">
        <v>281</v>
      </c>
      <c r="D250" s="24" t="s">
        <v>282</v>
      </c>
      <c r="E250" s="23"/>
      <c r="F250" s="19">
        <v>1190</v>
      </c>
      <c r="G250" s="21">
        <v>257</v>
      </c>
      <c r="H250" s="21">
        <v>20</v>
      </c>
      <c r="I250" s="8">
        <f>VLOOKUP(C250,'202310-202403出荷数total2403220951'!B:F,5,0)</f>
        <v>6</v>
      </c>
      <c r="J250" s="203">
        <f>VLOOKUP(C250,'出荷数2307～2406total241008110618'!B:F,5,0)</f>
        <v>913</v>
      </c>
      <c r="K250" s="214">
        <f>VLOOKUP(C250,'出荷数2407-2506total250730101950'!B:F,5,0)</f>
        <v>38</v>
      </c>
      <c r="L250" s="203">
        <f>VLOOKUP(C:C,total251219111800!B:F,5,0)</f>
        <v>17</v>
      </c>
      <c r="M250" s="8"/>
      <c r="N250" s="21">
        <f t="shared" si="3"/>
        <v>17</v>
      </c>
      <c r="O250" s="44">
        <v>3032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3032</v>
      </c>
      <c r="V250" s="45">
        <v>3015</v>
      </c>
      <c r="W250" s="41">
        <v>5.6068601583113458E-3</v>
      </c>
      <c r="X250" s="46"/>
      <c r="Y250" s="46"/>
    </row>
    <row r="251" spans="1:27">
      <c r="A251" s="29" t="s">
        <v>1268</v>
      </c>
      <c r="B251" s="31" t="s">
        <v>4</v>
      </c>
      <c r="C251" s="17" t="s">
        <v>283</v>
      </c>
      <c r="D251" s="24" t="s">
        <v>284</v>
      </c>
      <c r="E251" s="23" t="s">
        <v>285</v>
      </c>
      <c r="F251" s="19"/>
      <c r="G251" s="21">
        <v>15</v>
      </c>
      <c r="H251" s="21">
        <v>63</v>
      </c>
      <c r="I251" s="8">
        <f>VLOOKUP(C251,'202310-202403出荷数total2403220951'!B:F,5,0)</f>
        <v>9</v>
      </c>
      <c r="J251" s="203">
        <f>VLOOKUP(C251,'出荷数2307～2406total241008110618'!B:F,5,0)</f>
        <v>60</v>
      </c>
      <c r="K251" s="214">
        <f>VLOOKUP(C251,'出荷数2407-2506total250730101950'!B:F,5,0)</f>
        <v>532</v>
      </c>
      <c r="L251" s="203">
        <f>VLOOKUP(C:C,total251219111800!B:F,5,0)</f>
        <v>3</v>
      </c>
      <c r="M251" s="8"/>
      <c r="N251" s="21">
        <f t="shared" si="3"/>
        <v>3</v>
      </c>
      <c r="O251" s="44">
        <v>2188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2188</v>
      </c>
      <c r="V251" s="45">
        <v>2185</v>
      </c>
      <c r="W251" s="41">
        <v>1.3711151736745886E-3</v>
      </c>
      <c r="X251" s="46"/>
      <c r="Y251" s="46"/>
    </row>
    <row r="252" spans="1:27">
      <c r="A252" s="29" t="s">
        <v>1269</v>
      </c>
      <c r="B252" s="31" t="s">
        <v>4</v>
      </c>
      <c r="C252" s="17" t="s">
        <v>286</v>
      </c>
      <c r="D252" s="24" t="s">
        <v>284</v>
      </c>
      <c r="E252" s="23" t="s">
        <v>287</v>
      </c>
      <c r="F252" s="19"/>
      <c r="G252" s="21">
        <v>13</v>
      </c>
      <c r="H252" s="21">
        <v>1763</v>
      </c>
      <c r="I252" s="8">
        <f>VLOOKUP(C252,'202310-202403出荷数total2403220951'!B:F,5,0)</f>
        <v>1037</v>
      </c>
      <c r="J252" s="203">
        <f>VLOOKUP(C252,'出荷数2307～2406total241008110618'!B:F,5,0)</f>
        <v>1632</v>
      </c>
      <c r="K252" s="214">
        <f>VLOOKUP(C252,'出荷数2407-2506total250730101950'!B:F,5,0)</f>
        <v>3459</v>
      </c>
      <c r="L252" s="203">
        <f>VLOOKUP(C:C,total251219111800!B:F,5,0)</f>
        <v>850</v>
      </c>
      <c r="M252" s="211">
        <v>1000</v>
      </c>
      <c r="N252" s="211">
        <v>1000</v>
      </c>
      <c r="O252" s="44">
        <v>5213</v>
      </c>
      <c r="P252" s="44">
        <v>3260</v>
      </c>
      <c r="Q252" s="44">
        <v>0</v>
      </c>
      <c r="R252" s="44">
        <v>0</v>
      </c>
      <c r="S252" s="44">
        <v>3250</v>
      </c>
      <c r="T252" s="45">
        <v>10</v>
      </c>
      <c r="U252" s="45">
        <v>1963</v>
      </c>
      <c r="V252" s="45">
        <v>963</v>
      </c>
      <c r="W252" s="41">
        <v>0.11802195208308745</v>
      </c>
      <c r="X252" s="46"/>
      <c r="Y252" s="46"/>
    </row>
    <row r="253" spans="1:27">
      <c r="A253" s="29" t="s">
        <v>1270</v>
      </c>
      <c r="B253" s="31" t="s">
        <v>4</v>
      </c>
      <c r="C253" s="6" t="s">
        <v>336</v>
      </c>
      <c r="D253" s="20" t="s">
        <v>337</v>
      </c>
      <c r="E253" s="19"/>
      <c r="F253" s="19">
        <v>14890</v>
      </c>
      <c r="G253" s="21">
        <v>8789</v>
      </c>
      <c r="H253" s="21">
        <v>7412</v>
      </c>
      <c r="I253" s="8">
        <f>VLOOKUP(C253,'202310-202403出荷数total2403220951'!B:F,5,0)</f>
        <v>2096</v>
      </c>
      <c r="J253" s="203">
        <f>VLOOKUP(C253,'出荷数2307～2406total241008110618'!B:F,5,0)</f>
        <v>4099</v>
      </c>
      <c r="K253" s="214">
        <f>VLOOKUP(C253,'出荷数2407-2506total250730101950'!B:F,5,0)</f>
        <v>5341</v>
      </c>
      <c r="L253" s="203">
        <f>VLOOKUP(C:C,total251219111800!B:F,5,0)</f>
        <v>2042</v>
      </c>
      <c r="M253" s="8"/>
      <c r="N253" s="21">
        <f t="shared" si="3"/>
        <v>2042</v>
      </c>
      <c r="O253" s="44">
        <v>3115</v>
      </c>
      <c r="P253" s="44">
        <v>0</v>
      </c>
      <c r="Q253" s="44">
        <v>3000</v>
      </c>
      <c r="R253" s="44">
        <v>0</v>
      </c>
      <c r="S253" s="44">
        <v>0</v>
      </c>
      <c r="T253" s="45">
        <v>0</v>
      </c>
      <c r="U253" s="45">
        <v>6115</v>
      </c>
      <c r="V253" s="45">
        <v>4073</v>
      </c>
      <c r="W253" s="41">
        <v>0.65553772070626004</v>
      </c>
      <c r="X253" s="46" t="s">
        <v>4432</v>
      </c>
      <c r="Y253" s="46"/>
    </row>
    <row r="254" spans="1:27">
      <c r="A254" s="29" t="s">
        <v>1281</v>
      </c>
      <c r="B254" s="31" t="s">
        <v>4</v>
      </c>
      <c r="C254" s="6" t="s">
        <v>288</v>
      </c>
      <c r="D254" s="20" t="s">
        <v>289</v>
      </c>
      <c r="E254" s="19"/>
      <c r="F254" s="19">
        <v>804</v>
      </c>
      <c r="G254" s="21">
        <v>1002</v>
      </c>
      <c r="H254" s="21">
        <v>420</v>
      </c>
      <c r="I254" s="8">
        <f>VLOOKUP(C254,'202310-202403出荷数total2403220951'!B:F,5,0)</f>
        <v>202</v>
      </c>
      <c r="J254" s="203">
        <f>VLOOKUP(C254,'出荷数2307～2406total241008110618'!B:F,5,0)</f>
        <v>535</v>
      </c>
      <c r="K254" s="214">
        <f>VLOOKUP(C254,'出荷数2407-2506total250730101950'!B:F,5,0)</f>
        <v>533</v>
      </c>
      <c r="L254" s="203">
        <f>VLOOKUP(C:C,total251219111800!B:F,5,0)</f>
        <v>225</v>
      </c>
      <c r="M254" s="8"/>
      <c r="N254" s="21">
        <f t="shared" si="3"/>
        <v>225</v>
      </c>
      <c r="O254" s="44">
        <v>4472</v>
      </c>
      <c r="P254" s="44">
        <v>1000</v>
      </c>
      <c r="Q254" s="44">
        <v>0</v>
      </c>
      <c r="R254" s="44">
        <v>0</v>
      </c>
      <c r="S254" s="44">
        <v>100</v>
      </c>
      <c r="T254" s="45">
        <v>900</v>
      </c>
      <c r="U254" s="45">
        <v>4372</v>
      </c>
      <c r="V254" s="45">
        <v>4147</v>
      </c>
      <c r="W254" s="41">
        <v>4.1118421052631582E-2</v>
      </c>
      <c r="X254" s="46"/>
      <c r="Y254" s="46"/>
    </row>
    <row r="255" spans="1:27">
      <c r="A255" s="29" t="s">
        <v>1282</v>
      </c>
      <c r="B255" s="31" t="s">
        <v>4</v>
      </c>
      <c r="C255" s="6" t="s">
        <v>290</v>
      </c>
      <c r="D255" s="20" t="s">
        <v>353</v>
      </c>
      <c r="E255" s="19"/>
      <c r="F255" s="19">
        <v>9500</v>
      </c>
      <c r="G255" s="21">
        <v>10728</v>
      </c>
      <c r="H255" s="21">
        <v>10697</v>
      </c>
      <c r="I255" s="8">
        <f>VLOOKUP(C255,'202310-202403出荷数total2403220951'!B:F,5,0)</f>
        <v>1681</v>
      </c>
      <c r="J255" s="203">
        <f>VLOOKUP(C255,'出荷数2307～2406total241008110618'!B:F,5,0)</f>
        <v>2982</v>
      </c>
      <c r="K255" s="214">
        <f>VLOOKUP(C255,'出荷数2407-2506total250730101950'!B:F,5,0)</f>
        <v>2981</v>
      </c>
      <c r="L255" s="203">
        <f>VLOOKUP(C:C,total251219111800!B:F,5,0)</f>
        <v>781</v>
      </c>
      <c r="M255" s="8"/>
      <c r="N255" s="21">
        <f t="shared" si="3"/>
        <v>781</v>
      </c>
      <c r="O255" s="44">
        <v>5824</v>
      </c>
      <c r="P255" s="44">
        <v>200</v>
      </c>
      <c r="Q255" s="44">
        <v>0</v>
      </c>
      <c r="R255" s="44">
        <v>0</v>
      </c>
      <c r="S255" s="44">
        <v>500</v>
      </c>
      <c r="T255" s="45">
        <v>-300</v>
      </c>
      <c r="U255" s="45">
        <v>5324</v>
      </c>
      <c r="V255" s="45">
        <v>4543</v>
      </c>
      <c r="W255" s="41">
        <v>0.1296480743691899</v>
      </c>
      <c r="X255" s="46"/>
      <c r="Y255" s="46"/>
    </row>
    <row r="256" spans="1:27">
      <c r="A256" s="29" t="s">
        <v>1283</v>
      </c>
      <c r="B256" s="31" t="s">
        <v>4</v>
      </c>
      <c r="C256" s="17" t="s">
        <v>291</v>
      </c>
      <c r="D256" s="24" t="s">
        <v>292</v>
      </c>
      <c r="E256" s="23"/>
      <c r="F256" s="19">
        <v>12966</v>
      </c>
      <c r="G256" s="21">
        <v>14030</v>
      </c>
      <c r="H256" s="21">
        <v>8212</v>
      </c>
      <c r="I256" s="8">
        <f>VLOOKUP(C256,'202310-202403出荷数total2403220951'!B:F,5,0)</f>
        <v>3253</v>
      </c>
      <c r="J256" s="203">
        <f>VLOOKUP(C256,'出荷数2307～2406total241008110618'!B:F,5,0)</f>
        <v>8174</v>
      </c>
      <c r="K256" s="214">
        <f>VLOOKUP(C256,'出荷数2407-2506total250730101950'!B:F,5,0)</f>
        <v>2540</v>
      </c>
      <c r="L256" s="203">
        <f>VLOOKUP(C:C,total251219111800!B:F,5,0)</f>
        <v>860</v>
      </c>
      <c r="M256" s="8"/>
      <c r="N256" s="21">
        <f t="shared" si="3"/>
        <v>860</v>
      </c>
      <c r="O256" s="44">
        <v>6219</v>
      </c>
      <c r="P256" s="44">
        <v>3680</v>
      </c>
      <c r="Q256" s="44">
        <v>0</v>
      </c>
      <c r="R256" s="44">
        <v>0</v>
      </c>
      <c r="S256" s="44">
        <v>3480</v>
      </c>
      <c r="T256" s="45">
        <v>200</v>
      </c>
      <c r="U256" s="45">
        <v>2739</v>
      </c>
      <c r="V256" s="45">
        <v>1879</v>
      </c>
      <c r="W256" s="41">
        <v>8.6877462369936362E-2</v>
      </c>
      <c r="X256" s="46"/>
      <c r="Y256" s="46"/>
    </row>
    <row r="257" spans="1:27">
      <c r="A257" s="29" t="s">
        <v>2921</v>
      </c>
      <c r="B257" s="31" t="s">
        <v>4</v>
      </c>
      <c r="C257" s="6" t="s">
        <v>293</v>
      </c>
      <c r="D257" s="20" t="s">
        <v>294</v>
      </c>
      <c r="E257" s="19"/>
      <c r="F257" s="19"/>
      <c r="G257" s="21">
        <v>5</v>
      </c>
      <c r="H257" s="21">
        <v>1</v>
      </c>
      <c r="I257" s="8">
        <f>VLOOKUP(C257,'202310-202403出荷数total2403220951'!B:F,5,0)</f>
        <v>2</v>
      </c>
      <c r="J257" s="203">
        <f>VLOOKUP(C257,'出荷数2307～2406total241008110618'!B:F,5,0)</f>
        <v>2</v>
      </c>
      <c r="K257" s="214">
        <f>VLOOKUP(C257,'出荷数2407-2506total250730101950'!B:F,5,0)</f>
        <v>100</v>
      </c>
      <c r="L257" s="203" t="e">
        <f>VLOOKUP(C:C,total251219111800!B:F,5,0)</f>
        <v>#N/A</v>
      </c>
      <c r="M257" s="8"/>
      <c r="N257" s="21" t="e">
        <f t="shared" si="3"/>
        <v>#N/A</v>
      </c>
      <c r="O257" s="44">
        <v>10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10</v>
      </c>
      <c r="V257" s="45" t="e">
        <v>#N/A</v>
      </c>
      <c r="W257" s="41" t="e">
        <v>#N/A</v>
      </c>
      <c r="X257" s="46"/>
      <c r="Y257" s="46"/>
    </row>
    <row r="258" spans="1:27">
      <c r="A258" s="144" t="s">
        <v>2922</v>
      </c>
      <c r="B258" s="155" t="s">
        <v>4</v>
      </c>
      <c r="C258" s="153" t="s">
        <v>338</v>
      </c>
      <c r="D258" s="154" t="s">
        <v>339</v>
      </c>
      <c r="E258" s="153"/>
      <c r="F258" s="146">
        <v>2286</v>
      </c>
      <c r="G258" s="148">
        <v>1421</v>
      </c>
      <c r="H258" s="21">
        <v>1951</v>
      </c>
      <c r="I258" s="8" t="e">
        <f>VLOOKUP(C258,'202310-202403出荷数total2403220951'!B:F,5,0)</f>
        <v>#N/A</v>
      </c>
      <c r="J258" s="203">
        <f>VLOOKUP(C258,'出荷数2307～2406total241008110618'!B:F,5,0)</f>
        <v>842</v>
      </c>
      <c r="K258" s="214">
        <f>VLOOKUP(C258,'出荷数2407-2506total250730101950'!B:F,5,0)</f>
        <v>2974</v>
      </c>
      <c r="L258" s="203" t="e">
        <f>VLOOKUP(C:C,total251219111800!B:F,5,0)</f>
        <v>#N/A</v>
      </c>
      <c r="M258" s="8"/>
      <c r="N258" s="21" t="e">
        <f t="shared" si="3"/>
        <v>#N/A</v>
      </c>
      <c r="O258" s="44">
        <v>40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40</v>
      </c>
      <c r="V258" s="45" t="e">
        <v>#N/A</v>
      </c>
      <c r="W258" s="41" t="e">
        <v>#N/A</v>
      </c>
      <c r="X258" s="46"/>
      <c r="Y258" s="46"/>
    </row>
    <row r="259" spans="1:27" s="200" customFormat="1">
      <c r="A259" s="192" t="s">
        <v>2923</v>
      </c>
      <c r="B259" s="212" t="s">
        <v>4</v>
      </c>
      <c r="C259" s="235" t="s">
        <v>340</v>
      </c>
      <c r="D259" s="236" t="s">
        <v>341</v>
      </c>
      <c r="E259" s="235" t="s">
        <v>342</v>
      </c>
      <c r="F259" s="194">
        <v>7185</v>
      </c>
      <c r="G259" s="196">
        <v>6168</v>
      </c>
      <c r="H259" s="196">
        <v>3961</v>
      </c>
      <c r="I259" s="196">
        <f>VLOOKUP(C259,'202310-202403出荷数total2403220951'!B:F,5,0)</f>
        <v>816</v>
      </c>
      <c r="J259" s="196">
        <f>VLOOKUP(C259,'出荷数2307～2406total241008110618'!B:F,5,0)</f>
        <v>2248</v>
      </c>
      <c r="K259" s="196">
        <f>VLOOKUP(C259,'出荷数2407-2506total250730101950'!B:F,5,0)</f>
        <v>1584</v>
      </c>
      <c r="L259" s="196">
        <f>VLOOKUP(C:C,total251219111800!B:F,5,0)</f>
        <v>346</v>
      </c>
      <c r="M259" s="196"/>
      <c r="N259" s="196">
        <f t="shared" si="3"/>
        <v>346</v>
      </c>
      <c r="O259" s="196">
        <v>997</v>
      </c>
      <c r="P259" s="196">
        <v>0</v>
      </c>
      <c r="Q259" s="196">
        <v>0</v>
      </c>
      <c r="R259" s="196">
        <v>0</v>
      </c>
      <c r="S259" s="196">
        <v>0</v>
      </c>
      <c r="T259" s="197">
        <v>0</v>
      </c>
      <c r="U259" s="197">
        <v>997</v>
      </c>
      <c r="V259" s="197">
        <v>651</v>
      </c>
      <c r="W259" s="198">
        <v>0.34704112337011034</v>
      </c>
      <c r="X259" s="199"/>
      <c r="Y259" s="199"/>
      <c r="Z259" s="201"/>
      <c r="AA259" s="201"/>
    </row>
    <row r="260" spans="1:27">
      <c r="A260" s="29" t="s">
        <v>2924</v>
      </c>
      <c r="B260" s="31" t="s">
        <v>4</v>
      </c>
      <c r="C260" s="17" t="s">
        <v>344</v>
      </c>
      <c r="D260" s="24" t="s">
        <v>345</v>
      </c>
      <c r="E260" s="23"/>
      <c r="F260" s="19">
        <v>7385</v>
      </c>
      <c r="G260" s="21">
        <v>6339</v>
      </c>
      <c r="H260" s="21">
        <v>6574</v>
      </c>
      <c r="I260" s="8">
        <f>VLOOKUP(C260,'202310-202403出荷数total2403220951'!B:F,5,0)</f>
        <v>3247</v>
      </c>
      <c r="J260" s="203">
        <f>VLOOKUP(C260,'出荷数2307～2406total241008110618'!B:F,5,0)</f>
        <v>7174</v>
      </c>
      <c r="K260" s="214">
        <f>VLOOKUP(C260,'出荷数2407-2506total250730101950'!B:F,5,0)</f>
        <v>7562</v>
      </c>
      <c r="L260" s="203">
        <f>VLOOKUP(C:C,total251219111800!B:F,5,0)</f>
        <v>3621</v>
      </c>
      <c r="M260" s="211">
        <v>4000</v>
      </c>
      <c r="N260" s="211">
        <v>4000</v>
      </c>
      <c r="O260" s="44">
        <v>2279</v>
      </c>
      <c r="P260" s="44">
        <v>0</v>
      </c>
      <c r="Q260" s="44">
        <v>3000</v>
      </c>
      <c r="R260" s="44">
        <v>0</v>
      </c>
      <c r="S260" s="44">
        <v>0</v>
      </c>
      <c r="T260" s="45">
        <v>0</v>
      </c>
      <c r="U260" s="45">
        <v>5279</v>
      </c>
      <c r="V260" s="45">
        <v>1279</v>
      </c>
      <c r="W260" s="41">
        <v>1.7551557700745941</v>
      </c>
      <c r="X260" s="46"/>
      <c r="Y260" s="46"/>
    </row>
    <row r="261" spans="1:27">
      <c r="A261" s="9"/>
      <c r="B261" s="31" t="s">
        <v>4</v>
      </c>
      <c r="C261" s="49" t="s">
        <v>3770</v>
      </c>
      <c r="D261" s="24" t="s">
        <v>3783</v>
      </c>
      <c r="E261" s="50"/>
      <c r="F261" s="50">
        <v>0</v>
      </c>
      <c r="G261" s="8">
        <v>0</v>
      </c>
      <c r="H261" s="8">
        <v>0</v>
      </c>
      <c r="I261" s="8" t="e">
        <f>VLOOKUP(C261,'202310-202403出荷数total2403220951'!B:F,5,0)</f>
        <v>#N/A</v>
      </c>
      <c r="J261" s="203" t="e">
        <f>VLOOKUP(C261,'出荷数2307～2406total241008110618'!B:F,5,0)</f>
        <v>#N/A</v>
      </c>
      <c r="K261" s="214">
        <f>VLOOKUP(C261,'出荷数2407-2506total250730101950'!B:F,5,0)</f>
        <v>2754</v>
      </c>
      <c r="L261" s="203">
        <f>VLOOKUP(C:C,total251219111800!B:F,5,0)</f>
        <v>663</v>
      </c>
      <c r="M261" s="211">
        <v>1000</v>
      </c>
      <c r="N261" s="211">
        <v>1000</v>
      </c>
      <c r="O261" s="44">
        <v>3337</v>
      </c>
      <c r="P261" s="44">
        <v>600</v>
      </c>
      <c r="Q261" s="44">
        <v>0</v>
      </c>
      <c r="R261" s="44">
        <v>0</v>
      </c>
      <c r="S261" s="44">
        <v>700</v>
      </c>
      <c r="T261" s="45">
        <v>-100</v>
      </c>
      <c r="U261" s="45">
        <v>2637</v>
      </c>
      <c r="V261" s="45">
        <v>1637</v>
      </c>
      <c r="W261" s="41"/>
      <c r="X261" s="46"/>
      <c r="Y261" s="46"/>
    </row>
    <row r="262" spans="1:27" s="152" customFormat="1" ht="15.75">
      <c r="A262" s="29" t="s">
        <v>2926</v>
      </c>
      <c r="B262" s="155" t="s">
        <v>4</v>
      </c>
      <c r="C262" s="153" t="s">
        <v>348</v>
      </c>
      <c r="D262" s="154" t="s">
        <v>1311</v>
      </c>
      <c r="E262" s="153"/>
      <c r="F262" s="146">
        <v>2372</v>
      </c>
      <c r="G262" s="148">
        <v>1852</v>
      </c>
      <c r="H262" s="21">
        <v>1128</v>
      </c>
      <c r="I262" s="8">
        <f>VLOOKUP(C262,'202310-202403出荷数total2403220951'!B:F,5,0)</f>
        <v>242</v>
      </c>
      <c r="J262" s="203">
        <f>VLOOKUP(C262,'出荷数2307～2406total241008110618'!B:F,5,0)</f>
        <v>537</v>
      </c>
      <c r="K262" s="214">
        <f>VLOOKUP(C262,'出荷数2407-2506total250730101950'!B:F,5,0)</f>
        <v>510</v>
      </c>
      <c r="L262" s="203">
        <f>VLOOKUP(C:C,total251219111800!B:F,5,0)</f>
        <v>83</v>
      </c>
      <c r="M262" s="8"/>
      <c r="N262" s="21">
        <f t="shared" si="3"/>
        <v>83</v>
      </c>
      <c r="O262" s="148">
        <v>395</v>
      </c>
      <c r="P262" s="148">
        <v>0</v>
      </c>
      <c r="Q262" s="44">
        <v>0</v>
      </c>
      <c r="R262" s="148">
        <v>0</v>
      </c>
      <c r="S262" s="148">
        <v>0</v>
      </c>
      <c r="T262" s="149">
        <v>0</v>
      </c>
      <c r="U262" s="149">
        <v>395</v>
      </c>
      <c r="V262" s="149">
        <v>312</v>
      </c>
      <c r="W262" s="150">
        <v>0.21012658227848102</v>
      </c>
      <c r="X262" s="151"/>
      <c r="Y262" s="151"/>
    </row>
    <row r="263" spans="1:27">
      <c r="A263" s="29" t="s">
        <v>2927</v>
      </c>
      <c r="B263" s="31" t="s">
        <v>4</v>
      </c>
      <c r="C263" s="17" t="s">
        <v>715</v>
      </c>
      <c r="D263" s="24" t="s">
        <v>716</v>
      </c>
      <c r="E263" s="23"/>
      <c r="F263" s="19">
        <v>0</v>
      </c>
      <c r="G263" s="21">
        <v>0</v>
      </c>
      <c r="H263" s="21">
        <v>1956</v>
      </c>
      <c r="I263" s="8">
        <f>VLOOKUP(C263,'202310-202403出荷数total2403220951'!B:F,5,0)</f>
        <v>512</v>
      </c>
      <c r="J263" s="203">
        <f>VLOOKUP(C263,'出荷数2307～2406total241008110618'!B:F,5,0)</f>
        <v>1043</v>
      </c>
      <c r="K263" s="214">
        <f>VLOOKUP(C263,'出荷数2407-2506total250730101950'!B:F,5,0)</f>
        <v>1417</v>
      </c>
      <c r="L263" s="203">
        <f>VLOOKUP(C:C,total251219111800!B:F,5,0)</f>
        <v>614</v>
      </c>
      <c r="M263" s="8"/>
      <c r="N263" s="21">
        <f t="shared" si="3"/>
        <v>614</v>
      </c>
      <c r="O263" s="44">
        <v>4402</v>
      </c>
      <c r="P263" s="44">
        <v>100</v>
      </c>
      <c r="Q263" s="44">
        <v>0</v>
      </c>
      <c r="R263" s="44">
        <v>0</v>
      </c>
      <c r="S263" s="44">
        <v>100</v>
      </c>
      <c r="T263" s="45">
        <v>0</v>
      </c>
      <c r="U263" s="45">
        <v>4302</v>
      </c>
      <c r="V263" s="45">
        <v>3688</v>
      </c>
      <c r="W263" s="41">
        <v>0.13638382940915147</v>
      </c>
      <c r="X263" s="46"/>
      <c r="Y263" s="46"/>
    </row>
    <row r="264" spans="1:27">
      <c r="A264" s="29" t="s">
        <v>2928</v>
      </c>
      <c r="B264" s="31" t="s">
        <v>4</v>
      </c>
      <c r="C264" s="17" t="s">
        <v>295</v>
      </c>
      <c r="D264" s="24" t="s">
        <v>296</v>
      </c>
      <c r="E264" s="23"/>
      <c r="F264" s="19">
        <v>3128</v>
      </c>
      <c r="G264" s="21">
        <v>4154</v>
      </c>
      <c r="H264" s="21">
        <v>2497</v>
      </c>
      <c r="I264" s="8">
        <f>VLOOKUP(C264,'202310-202403出荷数total2403220951'!B:F,5,0)</f>
        <v>1204</v>
      </c>
      <c r="J264" s="203">
        <f>VLOOKUP(C264,'出荷数2307～2406total241008110618'!B:F,5,0)</f>
        <v>2123</v>
      </c>
      <c r="K264" s="214">
        <f>VLOOKUP(C264,'出荷数2407-2506total250730101950'!B:F,5,0)</f>
        <v>2367</v>
      </c>
      <c r="L264" s="203">
        <f>VLOOKUP(C:C,total251219111800!B:F,5,0)</f>
        <v>884</v>
      </c>
      <c r="M264" s="8"/>
      <c r="N264" s="21">
        <f t="shared" si="3"/>
        <v>884</v>
      </c>
      <c r="O264" s="44">
        <v>3788</v>
      </c>
      <c r="P264" s="44">
        <v>0</v>
      </c>
      <c r="Q264" s="44">
        <v>0</v>
      </c>
      <c r="R264" s="44">
        <v>0</v>
      </c>
      <c r="S264" s="44">
        <v>0</v>
      </c>
      <c r="T264" s="45">
        <v>0</v>
      </c>
      <c r="U264" s="45">
        <v>3788</v>
      </c>
      <c r="V264" s="45">
        <v>2904</v>
      </c>
      <c r="W264" s="41">
        <v>0.23336853220696938</v>
      </c>
      <c r="X264" s="46"/>
      <c r="Y264" s="46"/>
    </row>
    <row r="265" spans="1:27" s="152" customFormat="1">
      <c r="A265" s="144" t="s">
        <v>2929</v>
      </c>
      <c r="B265" s="155" t="s">
        <v>4</v>
      </c>
      <c r="C265" s="153" t="s">
        <v>349</v>
      </c>
      <c r="D265" s="154" t="s">
        <v>350</v>
      </c>
      <c r="E265" s="153"/>
      <c r="F265" s="146">
        <v>807</v>
      </c>
      <c r="G265" s="148">
        <v>965</v>
      </c>
      <c r="H265" s="148">
        <v>878</v>
      </c>
      <c r="I265" s="148">
        <f>VLOOKUP(C265,'202310-202403出荷数total2403220951'!B:F,5,0)</f>
        <v>264</v>
      </c>
      <c r="J265" s="148">
        <f>VLOOKUP(C265,'出荷数2307～2406total241008110618'!B:F,5,0)</f>
        <v>486</v>
      </c>
      <c r="K265" s="214">
        <f>VLOOKUP(C265,'出荷数2407-2506total250730101950'!B:F,5,0)</f>
        <v>678</v>
      </c>
      <c r="L265" s="203" t="e">
        <f>VLOOKUP(C:C,total251219111800!B:F,5,0)</f>
        <v>#N/A</v>
      </c>
      <c r="M265" s="8"/>
      <c r="N265" s="21" t="e">
        <f t="shared" si="3"/>
        <v>#N/A</v>
      </c>
      <c r="O265" s="148">
        <v>0</v>
      </c>
      <c r="P265" s="148">
        <v>0</v>
      </c>
      <c r="Q265" s="148">
        <v>0</v>
      </c>
      <c r="R265" s="148">
        <v>0</v>
      </c>
      <c r="S265" s="148">
        <v>0</v>
      </c>
      <c r="T265" s="149">
        <v>0</v>
      </c>
      <c r="U265" s="149">
        <v>0</v>
      </c>
      <c r="V265" s="149" t="e">
        <v>#N/A</v>
      </c>
      <c r="W265" s="150" t="e">
        <v>#N/A</v>
      </c>
      <c r="X265" s="151"/>
      <c r="Y265" s="151"/>
      <c r="Z265" s="191"/>
      <c r="AA265" s="191"/>
    </row>
    <row r="266" spans="1:27" ht="19.149999999999999" customHeight="1">
      <c r="A266" s="29" t="s">
        <v>2930</v>
      </c>
      <c r="B266" s="164" t="s">
        <v>4</v>
      </c>
      <c r="C266" s="165" t="s">
        <v>2882</v>
      </c>
      <c r="D266" s="242" t="s">
        <v>359</v>
      </c>
      <c r="E266" s="181"/>
      <c r="F266" s="183">
        <v>3004</v>
      </c>
      <c r="G266" s="184">
        <v>2368</v>
      </c>
      <c r="H266" s="21">
        <v>2446</v>
      </c>
      <c r="I266" s="8">
        <f>VLOOKUP(C266,'202310-202403出荷数total2403220951'!B:F,5,0)</f>
        <v>1141</v>
      </c>
      <c r="J266" s="203">
        <f>VLOOKUP(C266,'出荷数2307～2406total241008110618'!B:F,5,0)</f>
        <v>2240</v>
      </c>
      <c r="K266" s="214">
        <f>VLOOKUP(C266,'出荷数2407-2506total250730101950'!B:F,5,0)</f>
        <v>2295</v>
      </c>
      <c r="L266" s="203">
        <f>VLOOKUP(C:C,total251219111800!B:F,5,0)</f>
        <v>1177</v>
      </c>
      <c r="M266" s="8"/>
      <c r="N266" s="21">
        <f t="shared" si="3"/>
        <v>1177</v>
      </c>
      <c r="O266" s="160">
        <v>942</v>
      </c>
      <c r="P266" s="160">
        <v>0</v>
      </c>
      <c r="Q266" s="44">
        <v>0</v>
      </c>
      <c r="R266" s="160">
        <v>0</v>
      </c>
      <c r="S266" s="160">
        <v>0</v>
      </c>
      <c r="T266" s="161">
        <v>0</v>
      </c>
      <c r="U266" s="45">
        <v>942</v>
      </c>
      <c r="V266" s="45">
        <v>-235</v>
      </c>
      <c r="W266" s="162">
        <v>1.2494692144373674</v>
      </c>
      <c r="X266" s="163"/>
      <c r="Y266" s="163"/>
    </row>
    <row r="267" spans="1:27" s="9" customFormat="1">
      <c r="A267" s="29" t="s">
        <v>2931</v>
      </c>
      <c r="B267" s="193" t="s">
        <v>4</v>
      </c>
      <c r="C267" s="243" t="s">
        <v>1315</v>
      </c>
      <c r="D267" s="243" t="s">
        <v>1318</v>
      </c>
      <c r="E267" s="185"/>
      <c r="F267" s="185"/>
      <c r="G267" s="185"/>
      <c r="H267" s="21">
        <v>128</v>
      </c>
      <c r="I267" s="8">
        <f>VLOOKUP(C267,'202310-202403出荷数total2403220951'!B:F,5,0)</f>
        <v>43</v>
      </c>
      <c r="J267" s="203">
        <f>VLOOKUP(C267,'出荷数2307～2406total241008110618'!B:F,5,0)</f>
        <v>110</v>
      </c>
      <c r="K267" s="214">
        <f>VLOOKUP(C267,'出荷数2407-2506total250730101950'!B:F,5,0)</f>
        <v>140</v>
      </c>
      <c r="L267" s="203">
        <f>VLOOKUP(C:C,total251219111800!B:F,5,0)</f>
        <v>104</v>
      </c>
      <c r="M267" s="8"/>
      <c r="N267" s="21">
        <f t="shared" si="3"/>
        <v>104</v>
      </c>
      <c r="O267" s="44">
        <v>193</v>
      </c>
      <c r="P267" s="44">
        <v>0</v>
      </c>
      <c r="Q267" s="44">
        <v>0</v>
      </c>
      <c r="R267" s="44">
        <v>0</v>
      </c>
      <c r="S267" s="44">
        <v>0</v>
      </c>
      <c r="T267" s="45">
        <v>0</v>
      </c>
      <c r="U267" s="45">
        <v>193</v>
      </c>
      <c r="V267" s="45">
        <v>89</v>
      </c>
      <c r="W267" s="41">
        <v>0.53886010362694303</v>
      </c>
      <c r="X267" s="13"/>
      <c r="Y267" s="13"/>
      <c r="Z267" s="143"/>
      <c r="AA267" s="143"/>
    </row>
    <row r="268" spans="1:27" s="9" customFormat="1">
      <c r="A268" s="29" t="s">
        <v>2932</v>
      </c>
      <c r="B268" s="145" t="s">
        <v>4</v>
      </c>
      <c r="C268" s="185" t="s">
        <v>1316</v>
      </c>
      <c r="D268" s="186" t="s">
        <v>1318</v>
      </c>
      <c r="E268" s="187"/>
      <c r="F268" s="187"/>
      <c r="G268" s="148"/>
      <c r="H268" s="21">
        <v>36</v>
      </c>
      <c r="I268" s="8">
        <f>VLOOKUP(C268,'202310-202403出荷数total2403220951'!B:F,5,0)</f>
        <v>152</v>
      </c>
      <c r="J268" s="203">
        <f>VLOOKUP(C268,'出荷数2307～2406total241008110618'!B:F,5,0)</f>
        <v>193</v>
      </c>
      <c r="K268" s="214">
        <f>VLOOKUP(C268,'出荷数2407-2506total250730101950'!B:F,5,0)</f>
        <v>245</v>
      </c>
      <c r="L268" s="203">
        <f>VLOOKUP(C:C,total251219111800!B:F,5,0)</f>
        <v>118</v>
      </c>
      <c r="M268" s="8"/>
      <c r="N268" s="21">
        <f t="shared" si="3"/>
        <v>118</v>
      </c>
      <c r="O268" s="44">
        <v>118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118</v>
      </c>
      <c r="V268" s="45">
        <v>0</v>
      </c>
      <c r="W268" s="41">
        <v>1</v>
      </c>
      <c r="X268" s="13"/>
      <c r="Y268" s="13"/>
      <c r="Z268" s="143"/>
      <c r="AA268" s="143"/>
    </row>
    <row r="269" spans="1:27" s="9" customFormat="1">
      <c r="A269" s="29" t="s">
        <v>2933</v>
      </c>
      <c r="B269" s="145" t="s">
        <v>4</v>
      </c>
      <c r="C269" s="186" t="s">
        <v>1317</v>
      </c>
      <c r="D269" s="186" t="s">
        <v>1318</v>
      </c>
      <c r="E269" s="187"/>
      <c r="F269" s="187"/>
      <c r="G269" s="148"/>
      <c r="H269" s="21">
        <v>890</v>
      </c>
      <c r="I269" s="8">
        <f>VLOOKUP(C269,'202310-202403出荷数total2403220951'!B:F,5,0)</f>
        <v>323</v>
      </c>
      <c r="J269" s="203">
        <f>VLOOKUP(C269,'出荷数2307～2406total241008110618'!B:F,5,0)</f>
        <v>642</v>
      </c>
      <c r="K269" s="214">
        <f>VLOOKUP(C269,'出荷数2407-2506total250730101950'!B:F,5,0)</f>
        <v>519</v>
      </c>
      <c r="L269" s="203">
        <f>VLOOKUP(C:C,total251219111800!B:F,5,0)</f>
        <v>102</v>
      </c>
      <c r="M269" s="8"/>
      <c r="N269" s="21">
        <f>L269</f>
        <v>102</v>
      </c>
      <c r="O269" s="44">
        <v>161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161</v>
      </c>
      <c r="V269" s="45">
        <v>59</v>
      </c>
      <c r="W269" s="41">
        <v>0.63354037267080743</v>
      </c>
      <c r="X269" s="13"/>
      <c r="Y269" s="13"/>
      <c r="Z269" s="143"/>
      <c r="AA269" s="143"/>
    </row>
    <row r="270" spans="1:27" s="231" customFormat="1">
      <c r="A270" s="223" t="s">
        <v>2934</v>
      </c>
      <c r="B270" s="224" t="s">
        <v>4</v>
      </c>
      <c r="C270" s="295" t="s">
        <v>2876</v>
      </c>
      <c r="D270" s="295" t="s">
        <v>2877</v>
      </c>
      <c r="E270" s="296"/>
      <c r="F270" s="296"/>
      <c r="G270" s="227"/>
      <c r="H270" s="227">
        <v>283</v>
      </c>
      <c r="I270" s="227">
        <f>VLOOKUP(C270,'202310-202403出荷数total2403220951'!B:F,5,0)</f>
        <v>240</v>
      </c>
      <c r="J270" s="227">
        <f>VLOOKUP(C270,'出荷数2307～2406total241008110618'!B:F,5,0)</f>
        <v>1210</v>
      </c>
      <c r="K270" s="227">
        <f>VLOOKUP(C270,'出荷数2407-2506total250730101950'!B:F,5,0)</f>
        <v>612</v>
      </c>
      <c r="L270" s="227" t="e">
        <f>VLOOKUP(C:C,total251219111800!B:F,5,0)</f>
        <v>#N/A</v>
      </c>
      <c r="M270" s="297">
        <v>1000</v>
      </c>
      <c r="N270" s="227" t="e">
        <f>L270</f>
        <v>#N/A</v>
      </c>
      <c r="O270" s="227">
        <v>4114</v>
      </c>
      <c r="P270" s="227">
        <v>0</v>
      </c>
      <c r="Q270" s="227">
        <v>0</v>
      </c>
      <c r="R270" s="227">
        <v>0</v>
      </c>
      <c r="S270" s="227">
        <v>0</v>
      </c>
      <c r="T270" s="228">
        <v>0</v>
      </c>
      <c r="U270" s="228">
        <v>4114</v>
      </c>
      <c r="V270" s="228" t="e">
        <v>#N/A</v>
      </c>
      <c r="W270" s="229" t="e">
        <v>#N/A</v>
      </c>
      <c r="X270" s="298"/>
      <c r="Y270" s="298"/>
      <c r="Z270" s="232"/>
      <c r="AA270" s="232"/>
    </row>
    <row r="271" spans="1:27">
      <c r="A271" s="29" t="s">
        <v>2935</v>
      </c>
      <c r="B271" s="30" t="s">
        <v>4</v>
      </c>
      <c r="C271" s="49" t="s">
        <v>2878</v>
      </c>
      <c r="D271" s="49" t="s">
        <v>2946</v>
      </c>
      <c r="E271" s="50"/>
      <c r="F271" s="50"/>
      <c r="G271" s="8"/>
      <c r="H271" s="21">
        <v>0</v>
      </c>
      <c r="I271" s="213">
        <f>VLOOKUP(C271,'202310-202403出荷数total2403220951'!B:F,5,0)</f>
        <v>1638</v>
      </c>
      <c r="J271" s="203">
        <f>VLOOKUP(C271,'出荷数2307～2406total241008110618'!B:F,5,0)</f>
        <v>1898</v>
      </c>
      <c r="K271" s="214">
        <f>VLOOKUP(C271,'出荷数2407-2506total250730101950'!B:F,5,0)</f>
        <v>1374</v>
      </c>
      <c r="L271" s="203">
        <f>VLOOKUP(C:C,total251219111800!B:F,5,0)</f>
        <v>806</v>
      </c>
      <c r="M271" s="211">
        <v>1000</v>
      </c>
      <c r="N271" s="211">
        <v>2000</v>
      </c>
      <c r="O271" s="44">
        <v>4616</v>
      </c>
      <c r="P271" s="44">
        <v>3280</v>
      </c>
      <c r="Q271" s="44">
        <v>0</v>
      </c>
      <c r="R271" s="44">
        <v>0</v>
      </c>
      <c r="S271" s="44">
        <v>3280</v>
      </c>
      <c r="T271" s="45">
        <v>0</v>
      </c>
      <c r="U271" s="45">
        <v>1336</v>
      </c>
      <c r="V271" s="45">
        <v>-664</v>
      </c>
      <c r="W271" s="41">
        <v>0.25329280648429586</v>
      </c>
      <c r="X271" s="13"/>
      <c r="Y271" s="13"/>
    </row>
    <row r="272" spans="1:27">
      <c r="A272" s="29" t="s">
        <v>2962</v>
      </c>
      <c r="B272" s="30" t="s">
        <v>4</v>
      </c>
      <c r="C272" s="49" t="s">
        <v>2961</v>
      </c>
      <c r="D272" s="49" t="s">
        <v>2963</v>
      </c>
      <c r="E272" s="50"/>
      <c r="F272" s="50"/>
      <c r="G272" s="8"/>
      <c r="H272" s="21">
        <v>0</v>
      </c>
      <c r="I272" s="8">
        <f>VLOOKUP(C272,'202310-202403出荷数total2403220951'!B:F,5,0)</f>
        <v>247</v>
      </c>
      <c r="J272" s="203">
        <f>VLOOKUP(C272,'出荷数2307～2406total241008110618'!B:F,5,0)</f>
        <v>1941</v>
      </c>
      <c r="K272" s="214">
        <f>VLOOKUP(C272,'出荷数2407-2506total250730101950'!B:F,5,0)</f>
        <v>1898</v>
      </c>
      <c r="L272" s="203">
        <f>VLOOKUP(C:C,total251219111800!B:F,5,0)</f>
        <v>387</v>
      </c>
      <c r="M272" s="211">
        <v>2000</v>
      </c>
      <c r="N272" s="211">
        <v>2000</v>
      </c>
      <c r="O272" s="44">
        <v>3358</v>
      </c>
      <c r="P272" s="44">
        <v>100</v>
      </c>
      <c r="Q272" s="44">
        <v>0</v>
      </c>
      <c r="R272" s="44">
        <v>0</v>
      </c>
      <c r="S272" s="44">
        <v>280</v>
      </c>
      <c r="T272" s="45">
        <v>-180</v>
      </c>
      <c r="U272" s="45">
        <v>3078</v>
      </c>
      <c r="V272" s="45">
        <v>1078</v>
      </c>
      <c r="W272" s="41">
        <v>0.578368999421631</v>
      </c>
      <c r="X272" s="13"/>
      <c r="Y272" s="13"/>
    </row>
    <row r="273" spans="1:25">
      <c r="A273" s="29" t="s">
        <v>4237</v>
      </c>
      <c r="B273" s="30" t="s">
        <v>4</v>
      </c>
      <c r="C273" s="49" t="s">
        <v>3916</v>
      </c>
      <c r="D273" s="49" t="s">
        <v>2963</v>
      </c>
      <c r="E273" s="50"/>
      <c r="F273" s="50"/>
      <c r="G273" s="8"/>
      <c r="H273" s="21"/>
      <c r="I273" s="8"/>
      <c r="J273" s="203">
        <f>VLOOKUP(C273,'出荷数2307～2406total241008110618'!B:F,5,0)</f>
        <v>288</v>
      </c>
      <c r="K273" s="214">
        <f>VLOOKUP(C273,'出荷数2407-2506total250730101950'!B:F,5,0)</f>
        <v>1753</v>
      </c>
      <c r="L273" s="203">
        <f>VLOOKUP(C:C,total251219111800!B:F,5,0)</f>
        <v>147</v>
      </c>
      <c r="M273" s="8"/>
      <c r="N273" s="21">
        <f>L273</f>
        <v>147</v>
      </c>
      <c r="O273" s="44">
        <v>728</v>
      </c>
      <c r="P273" s="44">
        <v>0</v>
      </c>
      <c r="Q273" s="44">
        <v>0</v>
      </c>
      <c r="R273" s="44">
        <v>0</v>
      </c>
      <c r="S273" s="44">
        <v>0</v>
      </c>
      <c r="T273" s="45">
        <v>0</v>
      </c>
      <c r="U273" s="45">
        <v>728</v>
      </c>
      <c r="V273" s="45">
        <v>581</v>
      </c>
      <c r="W273" s="41">
        <v>0.20192307692307693</v>
      </c>
      <c r="X273" s="13"/>
      <c r="Y273" s="13"/>
    </row>
    <row r="274" spans="1:25">
      <c r="A274" s="29" t="s">
        <v>4240</v>
      </c>
      <c r="B274" s="30" t="s">
        <v>4</v>
      </c>
      <c r="C274" s="49" t="s">
        <v>4238</v>
      </c>
      <c r="D274" s="49" t="s">
        <v>4239</v>
      </c>
      <c r="E274" s="50"/>
      <c r="F274" s="50"/>
      <c r="G274" s="8"/>
      <c r="H274" s="21">
        <v>0</v>
      </c>
      <c r="I274" s="8" t="e">
        <f>VLOOKUP(C274,'202310-202403出荷数total2403220951'!B:F,5,0)</f>
        <v>#N/A</v>
      </c>
      <c r="J274" s="203" t="e">
        <f>VLOOKUP(C274,'出荷数2307～2406total241008110618'!B:F,5,0)</f>
        <v>#N/A</v>
      </c>
      <c r="K274" s="214" t="e">
        <f>VLOOKUP(C274,'出荷数2407-2506total250730101950'!B:F,5,0)</f>
        <v>#N/A</v>
      </c>
      <c r="L274" s="203" t="e">
        <f>VLOOKUP(C:C,total251219111800!B:F,5,0)</f>
        <v>#N/A</v>
      </c>
      <c r="M274" s="213">
        <v>1500</v>
      </c>
      <c r="N274" s="211">
        <v>1500</v>
      </c>
      <c r="O274" s="44">
        <v>571</v>
      </c>
      <c r="P274" s="44">
        <v>0</v>
      </c>
      <c r="Q274" s="44">
        <v>2400</v>
      </c>
      <c r="R274" s="44">
        <v>0</v>
      </c>
      <c r="S274" s="44">
        <v>0</v>
      </c>
      <c r="T274" s="45">
        <v>0</v>
      </c>
      <c r="U274" s="45">
        <v>2971</v>
      </c>
      <c r="V274" s="45">
        <v>1471</v>
      </c>
      <c r="W274" s="41">
        <v>2.6269702276707529</v>
      </c>
      <c r="X274" s="13"/>
      <c r="Y274" s="13"/>
    </row>
    <row r="275" spans="1:25">
      <c r="A275" s="29" t="s">
        <v>4248</v>
      </c>
      <c r="B275" s="30" t="s">
        <v>4</v>
      </c>
      <c r="C275" s="49" t="s">
        <v>4246</v>
      </c>
      <c r="D275" s="49" t="s">
        <v>4247</v>
      </c>
      <c r="E275" s="50"/>
      <c r="F275" s="50"/>
      <c r="G275" s="8"/>
      <c r="H275" s="21"/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 t="e">
        <f>VLOOKUP(C:C,total251219111800!B:F,5,0)</f>
        <v>#N/A</v>
      </c>
      <c r="M275" s="213">
        <v>1500</v>
      </c>
      <c r="N275" s="211">
        <v>1500</v>
      </c>
      <c r="O275" s="44">
        <v>571</v>
      </c>
      <c r="P275" s="44">
        <v>0</v>
      </c>
      <c r="Q275" s="44">
        <v>2400</v>
      </c>
      <c r="R275" s="44">
        <v>0</v>
      </c>
      <c r="S275" s="44">
        <v>0</v>
      </c>
      <c r="T275" s="45">
        <v>0</v>
      </c>
      <c r="U275" s="45">
        <v>2971</v>
      </c>
      <c r="V275" s="45">
        <v>1471</v>
      </c>
      <c r="W275" s="41"/>
      <c r="X275" s="13"/>
      <c r="Y275" s="13"/>
    </row>
    <row r="276" spans="1:25">
      <c r="A276" s="29" t="s">
        <v>4428</v>
      </c>
      <c r="B276" s="30" t="s">
        <v>4</v>
      </c>
      <c r="C276" s="49" t="s">
        <v>4374</v>
      </c>
      <c r="D276" s="49" t="s">
        <v>4375</v>
      </c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 t="e">
        <f>VLOOKUP(C:C,total251219111800!B:F,5,0)</f>
        <v>#N/A</v>
      </c>
      <c r="M276" s="8"/>
      <c r="N276" s="234">
        <v>1500</v>
      </c>
      <c r="O276" s="44">
        <v>2892</v>
      </c>
      <c r="P276" s="44">
        <v>0</v>
      </c>
      <c r="Q276" s="44">
        <v>0</v>
      </c>
      <c r="R276" s="44">
        <v>0</v>
      </c>
      <c r="S276" s="44">
        <v>0</v>
      </c>
      <c r="T276" s="45">
        <v>0</v>
      </c>
      <c r="U276" s="45">
        <v>2892</v>
      </c>
      <c r="V276" s="45">
        <v>1392</v>
      </c>
      <c r="W276" s="41">
        <v>0.51867219917012453</v>
      </c>
      <c r="X276" s="13"/>
      <c r="Y276" s="13"/>
    </row>
    <row r="277" spans="1:25">
      <c r="A277" s="29"/>
      <c r="B277" s="2"/>
      <c r="C277" s="49"/>
      <c r="D277" s="49"/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 t="e">
        <f>VLOOKUP(C:C,total251219111800!B:F,5,0)</f>
        <v>#N/A</v>
      </c>
      <c r="M277" s="8"/>
      <c r="N277" s="12"/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5">
        <v>0</v>
      </c>
      <c r="U277" s="45">
        <v>0</v>
      </c>
      <c r="V277" s="45">
        <v>0</v>
      </c>
      <c r="W277" s="41" t="e">
        <v>#DIV/0!</v>
      </c>
      <c r="X277" s="13"/>
      <c r="Y277" s="13"/>
    </row>
    <row r="278" spans="1:25">
      <c r="A278" s="29"/>
      <c r="B278" s="2"/>
      <c r="C278" s="49"/>
      <c r="D278" s="49"/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 t="e">
        <f>VLOOKUP(C278,'出荷数2407-2506total250730101950'!B:F,5,0)</f>
        <v>#N/A</v>
      </c>
      <c r="L278" s="203" t="e">
        <f>VLOOKUP(C:C,total251219111800!B:F,5,0)</f>
        <v>#N/A</v>
      </c>
      <c r="M278" s="8"/>
      <c r="N278" s="12"/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0</v>
      </c>
      <c r="V278" s="45">
        <v>0</v>
      </c>
      <c r="W278" s="41" t="e">
        <v>#DIV/0!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VLOOKUP(C:C,total251219111800!B:F,5,0)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#DIV/0!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/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VLOOKUP(C:C,total251219111800!B:F,5,0)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#DIV/0!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VLOOKUP(C:C,total251219111800!B:F,5,0)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#DIV/0!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VLOOKUP(C:C,total251219111800!B:F,5,0)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#DIV/0!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VLOOKUP(C:C,total251219111800!B:F,5,0)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#DIV/0!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VLOOKUP(C:C,total251219111800!B:F,5,0)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#DIV/0!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VLOOKUP(C:C,total251219111800!B:F,5,0)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#DIV/0!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VLOOKUP(C:C,total251219111800!B:F,5,0)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#DIV/0!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VLOOKUP(C:C,total251219111800!B:F,5,0)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#DIV/0!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VLOOKUP(C:C,total251219111800!B:F,5,0)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#DIV/0!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VLOOKUP(C:C,total251219111800!B:F,5,0)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#DIV/0!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VLOOKUP(C:C,total251219111800!B:F,5,0)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#DIV/0!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VLOOKUP(C:C,total251219111800!B:F,5,0)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#DIV/0!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VLOOKUP(C:C,total251219111800!B:F,5,0)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#DIV/0!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VLOOKUP(C:C,total251219111800!B:F,5,0)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#DIV/0!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VLOOKUP(C:C,total251219111800!B:F,5,0)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#DIV/0!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VLOOKUP(C:C,total251219111800!B:F,5,0)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#DIV/0!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VLOOKUP(C:C,total251219111800!B:F,5,0)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#DIV/0!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VLOOKUP(C:C,total251219111800!B:F,5,0)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#DIV/0!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VLOOKUP(C:C,total251219111800!B:F,5,0)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/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VLOOKUP(C:C,total251219111800!B:F,5,0)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/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VLOOKUP(C:C,total251219111800!B:F,5,0)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/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VLOOKUP(C:C,total251219111800!B:F,5,0)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/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VLOOKUP(C:C,total251219111800!B:F,5,0)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/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VLOOKUP(C:C,total251219111800!B:F,5,0)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/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VLOOKUP(C:C,total251219111800!B:F,5,0)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/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VLOOKUP(C:C,total251219111800!B:F,5,0)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/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VLOOKUP(C:C,total251219111800!B:F,5,0)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/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>
        <v>0</v>
      </c>
      <c r="I307" s="8" t="e">
        <f>VLOOKUP(C307,'202310-202403出荷数total2403220951'!B:F,5,0)</f>
        <v>#N/A</v>
      </c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VLOOKUP(C:C,total251219111800!B:F,5,0)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 t="e">
        <v>#DIV/0!</v>
      </c>
      <c r="X307" s="13"/>
      <c r="Y307" s="13"/>
    </row>
    <row r="308" spans="1:25">
      <c r="A308" s="29"/>
      <c r="B308" s="244"/>
      <c r="H308" s="245"/>
      <c r="L308" s="203" t="e">
        <f>VLOOKUP(C:C,total251219111800!B:F,5,0)</f>
        <v>#N/A</v>
      </c>
      <c r="N308" s="246"/>
      <c r="O308" s="247"/>
      <c r="P308" s="247"/>
      <c r="Q308" s="247"/>
      <c r="R308" s="247"/>
      <c r="S308" s="247"/>
      <c r="T308" s="248"/>
      <c r="U308" s="248"/>
      <c r="V308" s="248"/>
      <c r="W308" s="249"/>
      <c r="X308" s="14"/>
      <c r="Y308" s="14"/>
    </row>
    <row r="309" spans="1:25">
      <c r="A309" s="29"/>
      <c r="B309" s="244"/>
      <c r="H309" s="245"/>
      <c r="L309" s="203" t="e">
        <f>VLOOKUP(C:C,total251219111800!B:F,5,0)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VLOOKUP(C:C,total251219111800!B:F,5,0)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VLOOKUP(C:C,total251219111800!B:F,5,0)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VLOOKUP(C:C,total251219111800!B:F,5,0)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VLOOKUP(C:C,total251219111800!B:F,5,0)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</sheetData>
  <autoFilter ref="A1:Z315" xr:uid="{00000000-0009-0000-0000-000031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32" priority="1" operator="lessThan">
      <formula>0.33</formula>
    </cfRule>
  </conditionalFormatting>
  <dataValidations count="2">
    <dataValidation imeMode="off" allowBlank="1" showInputMessage="1" showErrorMessage="1" sqref="C67 C65 C269:C315 C317:C64481 C1:C63 C76:C266" xr:uid="{00000000-0002-0000-3100-000000000000}"/>
    <dataValidation imeMode="hiragana" allowBlank="1" showInputMessage="1" showErrorMessage="1" sqref="D67:F67 D1:E63 F1:F65 E66:F66 E64:E65 D76:D92 E68:F92 D114:D145 D4:F6 D93:F113 E114:F153 D268:F274 D275:D64481 E275:F64536 D154:F266" xr:uid="{00000000-0002-0000-31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D313"/>
  <sheetViews>
    <sheetView zoomScale="115" zoomScaleNormal="115" workbookViewId="0">
      <pane xSplit="4" ySplit="1" topLeftCell="N2" activePane="bottomRight" state="frozen"/>
      <selection pane="topRight" activeCell="E1" sqref="E1"/>
      <selection pane="bottomLeft" activeCell="A2" sqref="A2"/>
      <selection pane="bottomRight" activeCell="O20" sqref="O20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20.125" style="1" customWidth="1"/>
    <col min="25" max="25" width="50.25" style="1" customWidth="1"/>
    <col min="28" max="16384" width="9" style="1"/>
  </cols>
  <sheetData>
    <row r="1" spans="1:30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4352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4446</v>
      </c>
      <c r="Y1" s="2" t="s">
        <v>2957</v>
      </c>
      <c r="AB1" s="2" t="s">
        <v>4205</v>
      </c>
      <c r="AD1" s="2" t="s">
        <v>2957</v>
      </c>
    </row>
    <row r="2" spans="1:30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VLOOKUP(C:C,total251219111800!B:F,5,0)</f>
        <v>386</v>
      </c>
      <c r="M2" s="8"/>
      <c r="N2" s="21">
        <f>L2</f>
        <v>386</v>
      </c>
      <c r="O2" s="44">
        <v>276</v>
      </c>
      <c r="P2" s="44">
        <v>70</v>
      </c>
      <c r="Q2" s="44">
        <v>0</v>
      </c>
      <c r="R2" s="44">
        <v>0</v>
      </c>
      <c r="S2" s="44">
        <v>60</v>
      </c>
      <c r="T2" s="45">
        <v>10</v>
      </c>
      <c r="U2" s="45">
        <v>216</v>
      </c>
      <c r="V2" s="45">
        <v>-170</v>
      </c>
      <c r="W2" s="41">
        <v>1.1156069364161849</v>
      </c>
      <c r="X2" s="188"/>
      <c r="Y2" s="188"/>
    </row>
    <row r="3" spans="1:30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VLOOKUP(C:C,total251219111800!B:F,5,0)</f>
        <v>903</v>
      </c>
      <c r="M3" s="8"/>
      <c r="N3" s="21">
        <f t="shared" ref="N3:N67" si="0">L3</f>
        <v>903</v>
      </c>
      <c r="O3" s="44">
        <v>1770</v>
      </c>
      <c r="P3" s="44">
        <v>60</v>
      </c>
      <c r="Q3" s="44">
        <v>0</v>
      </c>
      <c r="R3" s="44">
        <v>0</v>
      </c>
      <c r="S3" s="44">
        <v>1010</v>
      </c>
      <c r="T3" s="45">
        <v>-950</v>
      </c>
      <c r="U3" s="45">
        <v>760</v>
      </c>
      <c r="V3" s="45">
        <v>-143</v>
      </c>
      <c r="W3" s="41">
        <v>0.4934426229508197</v>
      </c>
      <c r="X3" s="46"/>
      <c r="Y3" s="46"/>
    </row>
    <row r="4" spans="1:30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VLOOKUP(C:C,total251219111800!B:F,5,0)</f>
        <v>474</v>
      </c>
      <c r="M4" s="211">
        <v>1000</v>
      </c>
      <c r="N4" s="211">
        <v>1000</v>
      </c>
      <c r="O4" s="44">
        <v>6693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6693</v>
      </c>
      <c r="V4" s="45">
        <v>5693</v>
      </c>
      <c r="W4" s="41">
        <v>0.14940983116689077</v>
      </c>
      <c r="X4" s="46"/>
      <c r="Y4" s="46"/>
    </row>
    <row r="5" spans="1:30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VLOOKUP(C:C,total251219111800!B:F,5,0)</f>
        <v>4495</v>
      </c>
      <c r="M5" s="8"/>
      <c r="N5" s="21">
        <f t="shared" si="0"/>
        <v>4495</v>
      </c>
      <c r="O5" s="44">
        <v>28351</v>
      </c>
      <c r="P5" s="44">
        <v>19730</v>
      </c>
      <c r="Q5" s="44">
        <v>800</v>
      </c>
      <c r="R5" s="44">
        <v>0</v>
      </c>
      <c r="S5" s="44">
        <v>19730</v>
      </c>
      <c r="T5" s="45">
        <v>0</v>
      </c>
      <c r="U5" s="45">
        <v>9421</v>
      </c>
      <c r="V5" s="45">
        <v>4926</v>
      </c>
      <c r="W5" s="41">
        <v>9.3488072211476467E-2</v>
      </c>
      <c r="X5" s="241"/>
      <c r="Y5" s="241"/>
    </row>
    <row r="6" spans="1:30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VLOOKUP(C:C,total251219111800!B:F,5,0)</f>
        <v>177</v>
      </c>
      <c r="M6" s="8"/>
      <c r="N6" s="21">
        <f t="shared" si="0"/>
        <v>177</v>
      </c>
      <c r="O6" s="44">
        <v>3632</v>
      </c>
      <c r="P6" s="44">
        <v>0</v>
      </c>
      <c r="Q6" s="44">
        <v>0</v>
      </c>
      <c r="R6" s="44">
        <v>0</v>
      </c>
      <c r="S6" s="44">
        <v>0</v>
      </c>
      <c r="T6" s="45">
        <v>0</v>
      </c>
      <c r="U6" s="45">
        <v>3632</v>
      </c>
      <c r="V6" s="45">
        <v>3455</v>
      </c>
      <c r="W6" s="41">
        <v>4.8733480176211451E-2</v>
      </c>
      <c r="X6" s="46"/>
      <c r="Y6" s="46"/>
    </row>
    <row r="7" spans="1:30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VLOOKUP(C:C,total251219111800!B:F,5,0)</f>
        <v>#N/A</v>
      </c>
      <c r="M7" s="8"/>
      <c r="N7" s="21">
        <v>0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>
        <v>1</v>
      </c>
      <c r="W7" s="41">
        <v>0</v>
      </c>
      <c r="X7" s="46"/>
      <c r="Y7" s="46"/>
    </row>
    <row r="8" spans="1:30">
      <c r="A8" s="29" t="s">
        <v>1044</v>
      </c>
      <c r="B8" s="30" t="s">
        <v>5</v>
      </c>
      <c r="C8" s="17" t="s">
        <v>1039</v>
      </c>
      <c r="D8" s="24" t="s">
        <v>1041</v>
      </c>
      <c r="E8" s="23"/>
      <c r="F8" s="19"/>
      <c r="G8" s="21"/>
      <c r="H8" s="21">
        <v>2048</v>
      </c>
      <c r="I8" s="8">
        <f>VLOOKUP(C8,'202310-202403出荷数total2403220951'!B:F,5,0)</f>
        <v>2098</v>
      </c>
      <c r="J8" s="203">
        <f>VLOOKUP(C8,'出荷数2307～2406total241008110618'!B:F,5,0)</f>
        <v>3644</v>
      </c>
      <c r="K8" s="214">
        <f>VLOOKUP(C8,'出荷数2407-2506total250730101950'!B:F,5,0)</f>
        <v>2910</v>
      </c>
      <c r="L8" s="203">
        <f>VLOOKUP(C:C,total251219111800!B:F,5,0)</f>
        <v>2559</v>
      </c>
      <c r="M8" s="8"/>
      <c r="N8" s="21">
        <f t="shared" si="0"/>
        <v>2559</v>
      </c>
      <c r="O8" s="44">
        <v>1064</v>
      </c>
      <c r="P8" s="44">
        <v>0</v>
      </c>
      <c r="Q8" s="44">
        <v>0</v>
      </c>
      <c r="R8" s="44">
        <v>0</v>
      </c>
      <c r="S8" s="44">
        <v>0</v>
      </c>
      <c r="T8" s="45">
        <v>0</v>
      </c>
      <c r="U8" s="45">
        <v>1064</v>
      </c>
      <c r="V8" s="45">
        <v>-1495</v>
      </c>
      <c r="W8" s="41">
        <v>2.405075187969925</v>
      </c>
      <c r="X8" s="13" t="s">
        <v>4439</v>
      </c>
      <c r="Y8" s="13" t="s">
        <v>4449</v>
      </c>
    </row>
    <row r="9" spans="1:30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VLOOKUP(C:C,total251219111800!B:F,5,0)</f>
        <v>281</v>
      </c>
      <c r="M9" s="211">
        <v>1000</v>
      </c>
      <c r="N9" s="211">
        <v>1000</v>
      </c>
      <c r="O9" s="44">
        <v>5001</v>
      </c>
      <c r="P9" s="44">
        <v>200</v>
      </c>
      <c r="Q9" s="44">
        <v>0</v>
      </c>
      <c r="R9" s="44">
        <v>0</v>
      </c>
      <c r="S9" s="44">
        <v>200</v>
      </c>
      <c r="T9" s="45">
        <v>0</v>
      </c>
      <c r="U9" s="45">
        <v>4801</v>
      </c>
      <c r="V9" s="45">
        <v>3801</v>
      </c>
      <c r="W9" s="41">
        <v>0.19227071716977504</v>
      </c>
      <c r="X9" s="13"/>
      <c r="Y9" s="13"/>
    </row>
    <row r="10" spans="1:30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VLOOKUP(C:C,total251219111800!B:F,5,0)</f>
        <v>4356</v>
      </c>
      <c r="M10" s="8"/>
      <c r="N10" s="21">
        <f t="shared" si="0"/>
        <v>4356</v>
      </c>
      <c r="O10" s="44">
        <v>2127</v>
      </c>
      <c r="P10" s="44">
        <v>7865</v>
      </c>
      <c r="Q10" s="44">
        <v>0</v>
      </c>
      <c r="R10" s="44">
        <v>0</v>
      </c>
      <c r="S10" s="44">
        <v>8065</v>
      </c>
      <c r="T10" s="45">
        <v>-200</v>
      </c>
      <c r="U10" s="45">
        <v>-5938</v>
      </c>
      <c r="V10" s="45">
        <v>-10294</v>
      </c>
      <c r="W10" s="41">
        <v>0.43594875900720576</v>
      </c>
      <c r="X10" s="46"/>
      <c r="Y10" s="46"/>
    </row>
    <row r="11" spans="1:30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VLOOKUP(C:C,total251219111800!B:F,5,0)</f>
        <v>160</v>
      </c>
      <c r="M11" s="8"/>
      <c r="N11" s="21">
        <f t="shared" si="0"/>
        <v>160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-158</v>
      </c>
      <c r="W11" s="41">
        <v>80</v>
      </c>
      <c r="X11" s="46"/>
      <c r="Y11" s="46"/>
    </row>
    <row r="12" spans="1:30">
      <c r="A12" s="29"/>
      <c r="B12" s="30" t="s">
        <v>5</v>
      </c>
      <c r="C12" s="17" t="s">
        <v>4440</v>
      </c>
      <c r="D12" s="18"/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VLOOKUP(C:C,total251219111800!B:F,5,0)</f>
        <v>240</v>
      </c>
      <c r="M12" s="8"/>
      <c r="N12" s="21">
        <f t="shared" si="0"/>
        <v>240</v>
      </c>
      <c r="O12" s="44">
        <v>901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901</v>
      </c>
      <c r="V12" s="45">
        <v>661</v>
      </c>
      <c r="W12" s="41">
        <v>0.26637069922308548</v>
      </c>
      <c r="X12" s="46"/>
      <c r="Y12" s="46"/>
    </row>
    <row r="13" spans="1:30">
      <c r="A13" s="29" t="s">
        <v>1048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VLOOKUP(C:C,total251219111800!B:F,5,0)</f>
        <v>3</v>
      </c>
      <c r="M13" s="8"/>
      <c r="N13" s="21">
        <f t="shared" si="0"/>
        <v>3</v>
      </c>
      <c r="O13" s="44">
        <v>991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991</v>
      </c>
      <c r="V13" s="45">
        <v>988</v>
      </c>
      <c r="W13" s="41">
        <v>3.0272452068617556E-3</v>
      </c>
      <c r="X13" s="46"/>
      <c r="Y13" s="46"/>
    </row>
    <row r="14" spans="1:30">
      <c r="A14" s="29" t="s">
        <v>1049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VLOOKUP(C:C,total251219111800!B:F,5,0)</f>
        <v>587</v>
      </c>
      <c r="M14" s="8"/>
      <c r="N14" s="21">
        <f t="shared" si="0"/>
        <v>587</v>
      </c>
      <c r="O14" s="44">
        <v>3433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3433</v>
      </c>
      <c r="V14" s="45">
        <v>2846</v>
      </c>
      <c r="W14" s="41">
        <v>0.17098747451208854</v>
      </c>
      <c r="X14" s="46"/>
      <c r="Y14" s="46"/>
    </row>
    <row r="15" spans="1:30">
      <c r="A15" s="29" t="s">
        <v>1050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 t="e">
        <f>VLOOKUP(C:C,total251219111800!B:F,5,0)</f>
        <v>#N/A</v>
      </c>
      <c r="M15" s="8"/>
      <c r="N15" s="21">
        <v>0</v>
      </c>
      <c r="O15" s="44">
        <v>748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748</v>
      </c>
      <c r="V15" s="45">
        <v>748</v>
      </c>
      <c r="W15" s="41">
        <v>0</v>
      </c>
      <c r="X15" s="46"/>
      <c r="Y15" s="46"/>
    </row>
    <row r="16" spans="1:30">
      <c r="A16" s="29" t="s">
        <v>1051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VLOOKUP(C:C,total251219111800!B:F,5,0)</f>
        <v>1</v>
      </c>
      <c r="M16" s="8"/>
      <c r="N16" s="21">
        <f t="shared" si="0"/>
        <v>1</v>
      </c>
      <c r="O16" s="44">
        <v>1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1</v>
      </c>
      <c r="V16" s="45">
        <v>0</v>
      </c>
      <c r="W16" s="41">
        <v>1</v>
      </c>
      <c r="X16" s="46"/>
      <c r="Y16" s="46"/>
    </row>
    <row r="17" spans="1:27">
      <c r="A17" s="29" t="s">
        <v>1052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VLOOKUP(C:C,total251219111800!B:F,5,0)</f>
        <v>142</v>
      </c>
      <c r="M17" s="8"/>
      <c r="N17" s="21">
        <f t="shared" si="0"/>
        <v>142</v>
      </c>
      <c r="O17" s="44">
        <v>4410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4410</v>
      </c>
      <c r="V17" s="45">
        <v>4268</v>
      </c>
      <c r="W17" s="41">
        <v>3.2199546485260772E-2</v>
      </c>
      <c r="X17" s="46"/>
      <c r="Y17" s="46"/>
    </row>
    <row r="18" spans="1:27">
      <c r="A18" s="29" t="s">
        <v>1053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VLOOKUP(C:C,total251219111800!B:F,5,0)</f>
        <v>77</v>
      </c>
      <c r="M18" s="8"/>
      <c r="N18" s="21">
        <f t="shared" si="0"/>
        <v>77</v>
      </c>
      <c r="O18" s="44">
        <v>2100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2100</v>
      </c>
      <c r="V18" s="45">
        <v>2023</v>
      </c>
      <c r="W18" s="41">
        <v>3.6666666666666667E-2</v>
      </c>
      <c r="X18" s="46"/>
      <c r="Y18" s="46"/>
    </row>
    <row r="19" spans="1:27">
      <c r="A19" s="29" t="s">
        <v>1054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VLOOKUP(C:C,total251219111800!B:F,5,0)</f>
        <v>17</v>
      </c>
      <c r="M19" s="8"/>
      <c r="N19" s="21">
        <f t="shared" si="0"/>
        <v>17</v>
      </c>
      <c r="O19" s="44">
        <v>2250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2250</v>
      </c>
      <c r="V19" s="45">
        <v>2233</v>
      </c>
      <c r="W19" s="41">
        <v>7.5555555555555558E-3</v>
      </c>
      <c r="X19" s="46"/>
      <c r="Y19" s="46"/>
    </row>
    <row r="20" spans="1:27">
      <c r="A20" s="29" t="s">
        <v>1055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VLOOKUP(C:C,total251219111800!B:F,5,0)</f>
        <v>53</v>
      </c>
      <c r="M20" s="8"/>
      <c r="N20" s="21">
        <f t="shared" si="0"/>
        <v>53</v>
      </c>
      <c r="O20" s="44">
        <v>8018</v>
      </c>
      <c r="P20" s="44">
        <v>0</v>
      </c>
      <c r="Q20" s="44">
        <v>0</v>
      </c>
      <c r="R20" s="44">
        <v>0</v>
      </c>
      <c r="S20" s="44">
        <v>0</v>
      </c>
      <c r="T20" s="45">
        <v>0</v>
      </c>
      <c r="U20" s="45">
        <v>8018</v>
      </c>
      <c r="V20" s="45">
        <v>7965</v>
      </c>
      <c r="W20" s="41">
        <v>6.6101272137690193E-3</v>
      </c>
      <c r="X20" s="46"/>
      <c r="Y20" s="46"/>
    </row>
    <row r="21" spans="1:27">
      <c r="A21" s="29" t="s">
        <v>1056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VLOOKUP(C:C,total251219111800!B:F,5,0)</f>
        <v>491</v>
      </c>
      <c r="M21" s="8"/>
      <c r="N21" s="21">
        <f t="shared" si="0"/>
        <v>491</v>
      </c>
      <c r="O21" s="44">
        <v>548</v>
      </c>
      <c r="P21" s="44">
        <v>177</v>
      </c>
      <c r="Q21" s="44">
        <v>0</v>
      </c>
      <c r="R21" s="44">
        <v>0</v>
      </c>
      <c r="S21" s="44">
        <v>177</v>
      </c>
      <c r="T21" s="45">
        <v>0</v>
      </c>
      <c r="U21" s="45">
        <v>371</v>
      </c>
      <c r="V21" s="45">
        <v>-120</v>
      </c>
      <c r="W21" s="41">
        <v>0.67724137931034478</v>
      </c>
      <c r="X21" s="46"/>
      <c r="Y21" s="46" t="s">
        <v>4450</v>
      </c>
    </row>
    <row r="22" spans="1:27">
      <c r="A22" s="29" t="s">
        <v>1057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VLOOKUP(C:C,total251219111800!B:F,5,0)</f>
        <v>141</v>
      </c>
      <c r="M22" s="8"/>
      <c r="N22" s="21">
        <f t="shared" si="0"/>
        <v>141</v>
      </c>
      <c r="O22" s="44">
        <v>3075</v>
      </c>
      <c r="P22" s="44">
        <v>0</v>
      </c>
      <c r="Q22" s="44">
        <v>0</v>
      </c>
      <c r="R22" s="44">
        <v>0</v>
      </c>
      <c r="S22" s="44">
        <v>100</v>
      </c>
      <c r="T22" s="45">
        <v>-100</v>
      </c>
      <c r="U22" s="45">
        <v>2975</v>
      </c>
      <c r="V22" s="45">
        <v>2834</v>
      </c>
      <c r="W22" s="41">
        <v>4.5853658536585365E-2</v>
      </c>
      <c r="X22" s="46"/>
      <c r="Y22" s="46"/>
    </row>
    <row r="23" spans="1:27">
      <c r="A23" s="29" t="s">
        <v>1058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VLOOKUP(C:C,total251219111800!B:F,5,0)</f>
        <v>2</v>
      </c>
      <c r="M23" s="8"/>
      <c r="N23" s="21">
        <f t="shared" si="0"/>
        <v>2</v>
      </c>
      <c r="O23" s="44">
        <v>6860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6860</v>
      </c>
      <c r="V23" s="45">
        <v>6858</v>
      </c>
      <c r="W23" s="41">
        <v>2.9154518950437317E-4</v>
      </c>
      <c r="X23" s="46"/>
      <c r="Y23" s="46"/>
    </row>
    <row r="24" spans="1:27">
      <c r="A24" s="29" t="s">
        <v>1059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VLOOKUP(C:C,total251219111800!B:F,5,0)</f>
        <v>88</v>
      </c>
      <c r="M24" s="8"/>
      <c r="N24" s="21">
        <f t="shared" si="0"/>
        <v>88</v>
      </c>
      <c r="O24" s="44">
        <v>1848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1848</v>
      </c>
      <c r="V24" s="45">
        <v>1760</v>
      </c>
      <c r="W24" s="41">
        <v>4.7619047619047616E-2</v>
      </c>
      <c r="X24" s="46"/>
      <c r="Y24" s="46"/>
    </row>
    <row r="25" spans="1:27">
      <c r="A25" s="29" t="s">
        <v>1060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VLOOKUP(C:C,total251219111800!B:F,5,0)</f>
        <v>89</v>
      </c>
      <c r="M25" s="8"/>
      <c r="N25" s="21">
        <f t="shared" si="0"/>
        <v>89</v>
      </c>
      <c r="O25" s="44">
        <v>3714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3714</v>
      </c>
      <c r="V25" s="45">
        <v>3625</v>
      </c>
      <c r="W25" s="41">
        <v>2.3963381798599893E-2</v>
      </c>
      <c r="X25" s="46"/>
      <c r="Y25" s="46"/>
    </row>
    <row r="26" spans="1:27">
      <c r="A26" s="29" t="s">
        <v>1061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 t="e">
        <f>VLOOKUP(C:C,total251219111800!B:F,5,0)</f>
        <v>#N/A</v>
      </c>
      <c r="M26" s="8"/>
      <c r="N26" s="21">
        <v>0</v>
      </c>
      <c r="O26" s="44">
        <v>42</v>
      </c>
      <c r="P26" s="44">
        <v>0</v>
      </c>
      <c r="Q26" s="44">
        <v>0</v>
      </c>
      <c r="R26" s="44">
        <v>0</v>
      </c>
      <c r="S26" s="44">
        <v>0</v>
      </c>
      <c r="T26" s="45">
        <v>0</v>
      </c>
      <c r="U26" s="45">
        <v>42</v>
      </c>
      <c r="V26" s="45">
        <v>42</v>
      </c>
      <c r="W26" s="41">
        <v>0</v>
      </c>
      <c r="X26" s="46"/>
      <c r="Y26" s="46"/>
    </row>
    <row r="27" spans="1:27">
      <c r="A27" s="29" t="s">
        <v>1062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VLOOKUP(C:C,total251219111800!B:F,5,0)</f>
        <v>168</v>
      </c>
      <c r="M27" s="8"/>
      <c r="N27" s="21">
        <f t="shared" si="0"/>
        <v>168</v>
      </c>
      <c r="O27" s="44">
        <v>5649</v>
      </c>
      <c r="P27" s="44">
        <v>100</v>
      </c>
      <c r="Q27" s="44">
        <v>0</v>
      </c>
      <c r="R27" s="44">
        <v>0</v>
      </c>
      <c r="S27" s="44">
        <v>200</v>
      </c>
      <c r="T27" s="45">
        <v>-100</v>
      </c>
      <c r="U27" s="45">
        <v>5449</v>
      </c>
      <c r="V27" s="45">
        <v>5281</v>
      </c>
      <c r="W27" s="41">
        <v>2.9222473473647592E-2</v>
      </c>
      <c r="X27" s="46"/>
      <c r="Y27" s="46"/>
    </row>
    <row r="28" spans="1:27" s="152" customFormat="1">
      <c r="A28" s="144" t="s">
        <v>1063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VLOOKUP(C:C,total251219111800!B:F,5,0)</f>
        <v>29</v>
      </c>
      <c r="M28" s="8"/>
      <c r="N28" s="21">
        <f t="shared" si="0"/>
        <v>29</v>
      </c>
      <c r="O28" s="148">
        <v>1896</v>
      </c>
      <c r="P28" s="148">
        <v>0</v>
      </c>
      <c r="Q28" s="44">
        <v>0</v>
      </c>
      <c r="R28" s="148">
        <v>0</v>
      </c>
      <c r="S28" s="148">
        <v>0</v>
      </c>
      <c r="T28" s="149">
        <v>0</v>
      </c>
      <c r="U28" s="149">
        <v>1896</v>
      </c>
      <c r="V28" s="149">
        <v>1867</v>
      </c>
      <c r="W28" s="150">
        <v>1.529535864978903E-2</v>
      </c>
      <c r="X28" s="151"/>
      <c r="Y28" s="151"/>
      <c r="Z28" s="191"/>
      <c r="AA28" s="191"/>
    </row>
    <row r="29" spans="1:27">
      <c r="A29" s="29" t="s">
        <v>1064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VLOOKUP(C:C,total251219111800!B:F,5,0)</f>
        <v>38</v>
      </c>
      <c r="M29" s="211">
        <v>500</v>
      </c>
      <c r="N29" s="211">
        <v>500</v>
      </c>
      <c r="O29" s="44">
        <v>2295</v>
      </c>
      <c r="P29" s="44">
        <v>0</v>
      </c>
      <c r="Q29" s="44">
        <v>0</v>
      </c>
      <c r="R29" s="44">
        <v>0</v>
      </c>
      <c r="S29" s="44">
        <v>0</v>
      </c>
      <c r="T29" s="45">
        <v>0</v>
      </c>
      <c r="U29" s="45">
        <v>2295</v>
      </c>
      <c r="V29" s="45">
        <v>1795</v>
      </c>
      <c r="W29" s="41">
        <v>0.2178649237472767</v>
      </c>
      <c r="X29" s="46"/>
      <c r="Y29" s="46"/>
    </row>
    <row r="30" spans="1:27" s="152" customFormat="1" ht="15.75">
      <c r="A30" s="144" t="s">
        <v>1065</v>
      </c>
      <c r="B30" s="145" t="s">
        <v>356</v>
      </c>
      <c r="C30" s="146" t="s">
        <v>192</v>
      </c>
      <c r="D30" s="147" t="s">
        <v>190</v>
      </c>
      <c r="E30" s="146" t="s">
        <v>193</v>
      </c>
      <c r="F30" s="146">
        <v>935</v>
      </c>
      <c r="G30" s="148">
        <v>77</v>
      </c>
      <c r="H30" s="148">
        <v>731</v>
      </c>
      <c r="I30" s="8">
        <f>VLOOKUP(C30,'202310-202403出荷数total2403220951'!B:F,5,0)</f>
        <v>163</v>
      </c>
      <c r="J30" s="203">
        <f>VLOOKUP(C30,'出荷数2307～2406total241008110618'!B:F,5,0)</f>
        <v>235</v>
      </c>
      <c r="K30" s="214">
        <f>VLOOKUP(C30,'出荷数2407-2506total250730101950'!B:F,5,0)</f>
        <v>20</v>
      </c>
      <c r="L30" s="203">
        <f>VLOOKUP(C:C,total251219111800!B:F,5,0)</f>
        <v>2</v>
      </c>
      <c r="M30" s="8"/>
      <c r="N30" s="21">
        <f t="shared" si="0"/>
        <v>2</v>
      </c>
      <c r="O30" s="148">
        <v>5</v>
      </c>
      <c r="P30" s="148">
        <v>0</v>
      </c>
      <c r="Q30" s="44">
        <v>0</v>
      </c>
      <c r="R30" s="148">
        <v>0</v>
      </c>
      <c r="S30" s="148">
        <v>0</v>
      </c>
      <c r="T30" s="149">
        <v>0</v>
      </c>
      <c r="U30" s="149">
        <v>5</v>
      </c>
      <c r="V30" s="149">
        <v>3</v>
      </c>
      <c r="W30" s="150">
        <v>0.4</v>
      </c>
      <c r="X30" s="151"/>
      <c r="Y30" s="151"/>
    </row>
    <row r="31" spans="1:27">
      <c r="A31" s="29" t="s">
        <v>1066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VLOOKUP(C:C,total251219111800!B:F,5,0)</f>
        <v>28</v>
      </c>
      <c r="M31" s="8"/>
      <c r="N31" s="21">
        <f t="shared" si="0"/>
        <v>28</v>
      </c>
      <c r="O31" s="44">
        <v>912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912</v>
      </c>
      <c r="V31" s="45">
        <v>884</v>
      </c>
      <c r="W31" s="41">
        <v>3.0701754385964911E-2</v>
      </c>
      <c r="X31" s="46"/>
      <c r="Y31" s="46"/>
    </row>
    <row r="32" spans="1:27">
      <c r="A32" s="29" t="s">
        <v>1067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VLOOKUP(C:C,total251219111800!B:F,5,0)</f>
        <v>29</v>
      </c>
      <c r="M32" s="8"/>
      <c r="N32" s="21">
        <f t="shared" si="0"/>
        <v>29</v>
      </c>
      <c r="O32" s="44">
        <v>1944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1944</v>
      </c>
      <c r="V32" s="45">
        <v>1915</v>
      </c>
      <c r="W32" s="41">
        <v>1.4917695473251029E-2</v>
      </c>
      <c r="X32" s="46"/>
      <c r="Y32" s="46"/>
    </row>
    <row r="33" spans="1:27">
      <c r="A33" s="29" t="s">
        <v>1068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VLOOKUP(C:C,total251219111800!B:F,5,0)</f>
        <v>345</v>
      </c>
      <c r="M33" s="8"/>
      <c r="N33" s="211">
        <v>41</v>
      </c>
      <c r="O33" s="44">
        <v>3035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3035</v>
      </c>
      <c r="V33" s="45">
        <v>2994</v>
      </c>
      <c r="W33" s="41">
        <v>1.3509060955518945E-2</v>
      </c>
      <c r="X33" s="46"/>
      <c r="Y33" s="46"/>
    </row>
    <row r="34" spans="1:27">
      <c r="A34" s="29" t="s">
        <v>1069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VLOOKUP(C:C,total251219111800!B:F,5,0)</f>
        <v>49</v>
      </c>
      <c r="M34" s="8"/>
      <c r="N34" s="21">
        <f t="shared" si="0"/>
        <v>49</v>
      </c>
      <c r="O34" s="44">
        <v>309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309</v>
      </c>
      <c r="V34" s="45">
        <v>260</v>
      </c>
      <c r="W34" s="41">
        <v>0.15857605177993528</v>
      </c>
      <c r="X34" s="46"/>
      <c r="Y34" s="46"/>
    </row>
    <row r="35" spans="1:27">
      <c r="A35" s="29" t="s">
        <v>1070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VLOOKUP(C:C,total251219111800!B:F,5,0)</f>
        <v>45</v>
      </c>
      <c r="M35" s="8"/>
      <c r="N35" s="21">
        <f t="shared" si="0"/>
        <v>45</v>
      </c>
      <c r="O35" s="44">
        <v>2059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2059</v>
      </c>
      <c r="V35" s="45">
        <v>2014</v>
      </c>
      <c r="W35" s="41">
        <v>2.1855269548324428E-2</v>
      </c>
      <c r="X35" s="46"/>
      <c r="Y35" s="46"/>
    </row>
    <row r="36" spans="1:27">
      <c r="A36" s="29" t="s">
        <v>1071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VLOOKUP(C:C,total251219111800!B:F,5,0)</f>
        <v>327</v>
      </c>
      <c r="M36" s="8"/>
      <c r="N36" s="21">
        <f t="shared" si="0"/>
        <v>327</v>
      </c>
      <c r="O36" s="44">
        <v>3485</v>
      </c>
      <c r="P36" s="44">
        <v>0</v>
      </c>
      <c r="Q36" s="44">
        <v>0</v>
      </c>
      <c r="R36" s="44">
        <v>0</v>
      </c>
      <c r="S36" s="44">
        <v>0</v>
      </c>
      <c r="T36" s="45">
        <v>0</v>
      </c>
      <c r="U36" s="45">
        <v>3485</v>
      </c>
      <c r="V36" s="45">
        <v>3158</v>
      </c>
      <c r="W36" s="41">
        <v>9.3830703012912478E-2</v>
      </c>
      <c r="X36" s="46"/>
      <c r="Y36" s="46"/>
    </row>
    <row r="37" spans="1:27">
      <c r="A37" s="29" t="s">
        <v>1072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VLOOKUP(C:C,total251219111800!B:F,5,0)</f>
        <v>524</v>
      </c>
      <c r="M37" s="8"/>
      <c r="N37" s="21">
        <f t="shared" si="0"/>
        <v>524</v>
      </c>
      <c r="O37" s="44">
        <v>12985</v>
      </c>
      <c r="P37" s="44">
        <v>0</v>
      </c>
      <c r="Q37" s="44">
        <v>100</v>
      </c>
      <c r="R37" s="44">
        <v>0</v>
      </c>
      <c r="S37" s="44">
        <v>0</v>
      </c>
      <c r="T37" s="45">
        <v>0</v>
      </c>
      <c r="U37" s="45">
        <v>13085</v>
      </c>
      <c r="V37" s="45">
        <v>12561</v>
      </c>
      <c r="W37" s="41">
        <v>4.0354254909510973E-2</v>
      </c>
      <c r="X37" s="46"/>
      <c r="Y37" s="46"/>
    </row>
    <row r="38" spans="1:27">
      <c r="A38" s="29" t="s">
        <v>1073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VLOOKUP(C:C,total251219111800!B:F,5,0)</f>
        <v>3</v>
      </c>
      <c r="M38" s="8"/>
      <c r="N38" s="21">
        <f t="shared" si="0"/>
        <v>3</v>
      </c>
      <c r="O38" s="44">
        <v>674</v>
      </c>
      <c r="P38" s="44">
        <v>0</v>
      </c>
      <c r="Q38" s="44">
        <v>0</v>
      </c>
      <c r="R38" s="44">
        <v>0</v>
      </c>
      <c r="S38" s="44">
        <v>0</v>
      </c>
      <c r="T38" s="45">
        <v>0</v>
      </c>
      <c r="U38" s="45">
        <v>674</v>
      </c>
      <c r="V38" s="45">
        <v>671</v>
      </c>
      <c r="W38" s="41">
        <v>4.4510385756676559E-3</v>
      </c>
      <c r="X38" s="46"/>
      <c r="Y38" s="46" t="s">
        <v>4451</v>
      </c>
    </row>
    <row r="39" spans="1:27">
      <c r="A39" s="29" t="s">
        <v>1074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VLOOKUP(C:C,total251219111800!B:F,5,0)</f>
        <v>140</v>
      </c>
      <c r="M39" s="8"/>
      <c r="N39" s="21">
        <f t="shared" si="0"/>
        <v>140</v>
      </c>
      <c r="O39" s="44">
        <v>742</v>
      </c>
      <c r="P39" s="44">
        <v>0</v>
      </c>
      <c r="Q39" s="44">
        <v>0</v>
      </c>
      <c r="R39" s="44">
        <v>0</v>
      </c>
      <c r="S39" s="44">
        <v>0</v>
      </c>
      <c r="T39" s="45">
        <v>0</v>
      </c>
      <c r="U39" s="45">
        <v>742</v>
      </c>
      <c r="V39" s="45">
        <v>602</v>
      </c>
      <c r="W39" s="41">
        <v>0.18867924528301888</v>
      </c>
      <c r="X39" s="46"/>
      <c r="Y39" s="46"/>
    </row>
    <row r="40" spans="1:27" s="152" customFormat="1">
      <c r="A40" s="144" t="s">
        <v>1075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VLOOKUP(C:C,total251219111800!B:F,5,0)</f>
        <v>#N/A</v>
      </c>
      <c r="M40" s="211">
        <v>470</v>
      </c>
      <c r="N40" s="211">
        <v>470</v>
      </c>
      <c r="O40" s="148">
        <v>106</v>
      </c>
      <c r="P40" s="148">
        <v>0</v>
      </c>
      <c r="Q40" s="44">
        <v>0</v>
      </c>
      <c r="R40" s="148">
        <v>0</v>
      </c>
      <c r="S40" s="148">
        <v>0</v>
      </c>
      <c r="T40" s="149">
        <v>0</v>
      </c>
      <c r="U40" s="149">
        <v>106</v>
      </c>
      <c r="V40" s="149">
        <v>-364</v>
      </c>
      <c r="W40" s="150">
        <v>4.4339622641509431</v>
      </c>
      <c r="X40" s="151"/>
      <c r="Y40" s="151"/>
      <c r="Z40" s="191"/>
      <c r="AA40" s="191"/>
    </row>
    <row r="41" spans="1:27">
      <c r="A41" s="29" t="s">
        <v>1076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VLOOKUP(C:C,total251219111800!B:F,5,0)</f>
        <v>5</v>
      </c>
      <c r="M41" s="8"/>
      <c r="N41" s="21">
        <f t="shared" si="0"/>
        <v>5</v>
      </c>
      <c r="O41" s="44">
        <v>3881</v>
      </c>
      <c r="P41" s="44">
        <v>0</v>
      </c>
      <c r="Q41" s="44">
        <v>0</v>
      </c>
      <c r="R41" s="44">
        <v>0</v>
      </c>
      <c r="S41" s="44">
        <v>0</v>
      </c>
      <c r="T41" s="45">
        <v>0</v>
      </c>
      <c r="U41" s="45">
        <v>3881</v>
      </c>
      <c r="V41" s="45">
        <v>3876</v>
      </c>
      <c r="W41" s="41">
        <v>1.2883277505797476E-3</v>
      </c>
      <c r="X41" s="46"/>
      <c r="Y41" s="46"/>
    </row>
    <row r="42" spans="1:27">
      <c r="A42" s="29" t="s">
        <v>1077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VLOOKUP(C:C,total251219111800!B:F,5,0)</f>
        <v>305</v>
      </c>
      <c r="M42" s="8"/>
      <c r="N42" s="21">
        <f t="shared" si="0"/>
        <v>305</v>
      </c>
      <c r="O42" s="44">
        <v>3042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3042</v>
      </c>
      <c r="V42" s="45">
        <v>2737</v>
      </c>
      <c r="W42" s="41">
        <v>0.10026298487836949</v>
      </c>
      <c r="X42" s="46"/>
      <c r="Y42" s="46"/>
    </row>
    <row r="43" spans="1:27">
      <c r="A43" s="29" t="s">
        <v>1078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VLOOKUP(C:C,total251219111800!B:F,5,0)</f>
        <v>4</v>
      </c>
      <c r="M43" s="8"/>
      <c r="N43" s="21">
        <f t="shared" si="0"/>
        <v>4</v>
      </c>
      <c r="O43" s="44">
        <v>4563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4563</v>
      </c>
      <c r="V43" s="45">
        <v>4559</v>
      </c>
      <c r="W43" s="41">
        <v>8.7661626123164589E-4</v>
      </c>
      <c r="X43" s="46"/>
      <c r="Y43" s="46"/>
    </row>
    <row r="44" spans="1:27">
      <c r="A44" s="29" t="s">
        <v>1079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VLOOKUP(C:C,total251219111800!B:F,5,0)</f>
        <v>21</v>
      </c>
      <c r="M44" s="8"/>
      <c r="N44" s="21">
        <f t="shared" si="0"/>
        <v>21</v>
      </c>
      <c r="O44" s="44">
        <v>781</v>
      </c>
      <c r="P44" s="44">
        <v>0</v>
      </c>
      <c r="Q44" s="44">
        <v>0</v>
      </c>
      <c r="R44" s="44">
        <v>0</v>
      </c>
      <c r="S44" s="44">
        <v>0</v>
      </c>
      <c r="T44" s="45">
        <v>0</v>
      </c>
      <c r="U44" s="45">
        <v>781</v>
      </c>
      <c r="V44" s="45">
        <v>760</v>
      </c>
      <c r="W44" s="41">
        <v>2.6888604353393086E-2</v>
      </c>
      <c r="X44" s="46"/>
      <c r="Y44" s="46"/>
    </row>
    <row r="45" spans="1:27">
      <c r="A45" s="29"/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VLOOKUP(C:C,total251219111800!B:F,5,0)</f>
        <v>3</v>
      </c>
      <c r="M45" s="8"/>
      <c r="N45" s="21">
        <f t="shared" si="0"/>
        <v>3</v>
      </c>
      <c r="O45" s="44">
        <v>1468</v>
      </c>
      <c r="P45" s="44">
        <v>0</v>
      </c>
      <c r="Q45" s="44">
        <v>0</v>
      </c>
      <c r="R45" s="44">
        <v>0</v>
      </c>
      <c r="S45" s="44">
        <v>0</v>
      </c>
      <c r="T45" s="45">
        <v>0</v>
      </c>
      <c r="U45" s="45">
        <v>1468</v>
      </c>
      <c r="V45" s="45">
        <v>1465</v>
      </c>
      <c r="W45" s="41">
        <v>2.0435967302452314E-3</v>
      </c>
      <c r="X45" s="46"/>
      <c r="Y45" s="46"/>
    </row>
    <row r="46" spans="1:27" s="152" customFormat="1">
      <c r="A46" s="29" t="s">
        <v>1080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VLOOKUP(C:C,total251219111800!B:F,5,0)</f>
        <v>49</v>
      </c>
      <c r="M46" s="8"/>
      <c r="N46" s="21">
        <f t="shared" si="0"/>
        <v>49</v>
      </c>
      <c r="O46" s="148">
        <v>217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217</v>
      </c>
      <c r="V46" s="149">
        <v>168</v>
      </c>
      <c r="W46" s="150">
        <v>0.22580645161290322</v>
      </c>
      <c r="X46" s="151"/>
      <c r="Y46" s="151"/>
      <c r="Z46" s="191"/>
      <c r="AA46" s="191"/>
    </row>
    <row r="47" spans="1:27" s="152" customFormat="1">
      <c r="A47" s="29" t="s">
        <v>1081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VLOOKUP(C:C,total251219111800!B:F,5,0)</f>
        <v>39</v>
      </c>
      <c r="M47" s="8"/>
      <c r="N47" s="21">
        <f t="shared" si="0"/>
        <v>39</v>
      </c>
      <c r="O47" s="148">
        <v>912</v>
      </c>
      <c r="P47" s="148">
        <v>0</v>
      </c>
      <c r="Q47" s="44">
        <v>0</v>
      </c>
      <c r="R47" s="148">
        <v>0</v>
      </c>
      <c r="S47" s="148">
        <v>0</v>
      </c>
      <c r="T47" s="149">
        <v>0</v>
      </c>
      <c r="U47" s="149">
        <v>912</v>
      </c>
      <c r="V47" s="149">
        <v>873</v>
      </c>
      <c r="W47" s="150">
        <v>4.2763157894736843E-2</v>
      </c>
      <c r="X47" s="151"/>
      <c r="Y47" s="151"/>
      <c r="Z47" s="191"/>
      <c r="AA47" s="191"/>
    </row>
    <row r="48" spans="1:27">
      <c r="A48" s="29" t="s">
        <v>1082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VLOOKUP(C:C,total251219111800!B:F,5,0)</f>
        <v>398</v>
      </c>
      <c r="M48" s="8"/>
      <c r="N48" s="21">
        <f t="shared" si="0"/>
        <v>398</v>
      </c>
      <c r="O48" s="44">
        <v>2850</v>
      </c>
      <c r="P48" s="44">
        <v>0</v>
      </c>
      <c r="Q48" s="44">
        <v>0</v>
      </c>
      <c r="R48" s="44">
        <v>0</v>
      </c>
      <c r="S48" s="44">
        <v>0</v>
      </c>
      <c r="T48" s="45">
        <v>0</v>
      </c>
      <c r="U48" s="45">
        <v>2850</v>
      </c>
      <c r="V48" s="45">
        <v>2452</v>
      </c>
      <c r="W48" s="41">
        <v>0.13964912280701755</v>
      </c>
      <c r="X48" s="46"/>
      <c r="Y48" s="46"/>
    </row>
    <row r="49" spans="1:27">
      <c r="A49" s="192" t="s">
        <v>1083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196">
        <f>VLOOKUP(C:C,total251219111800!B:F,5,0)</f>
        <v>693</v>
      </c>
      <c r="M49" s="196"/>
      <c r="N49" s="196">
        <f t="shared" si="0"/>
        <v>693</v>
      </c>
      <c r="O49" s="196">
        <v>472</v>
      </c>
      <c r="P49" s="196">
        <v>0</v>
      </c>
      <c r="Q49" s="196">
        <v>0</v>
      </c>
      <c r="R49" s="196">
        <v>0</v>
      </c>
      <c r="S49" s="196">
        <v>0</v>
      </c>
      <c r="T49" s="197">
        <v>0</v>
      </c>
      <c r="U49" s="197">
        <v>472</v>
      </c>
      <c r="V49" s="197">
        <v>-221</v>
      </c>
      <c r="W49" s="198">
        <v>1.4682203389830508</v>
      </c>
      <c r="X49" s="199"/>
      <c r="Y49" s="199"/>
    </row>
    <row r="50" spans="1:27" s="277" customFormat="1">
      <c r="A50" s="269" t="s">
        <v>1084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VLOOKUP(C:C,total251219111800!B:F,5,0)</f>
        <v>373</v>
      </c>
      <c r="M50" s="8"/>
      <c r="N50" s="21">
        <f t="shared" si="0"/>
        <v>373</v>
      </c>
      <c r="O50" s="202">
        <v>3802</v>
      </c>
      <c r="P50" s="202">
        <v>0</v>
      </c>
      <c r="Q50" s="202">
        <v>0</v>
      </c>
      <c r="R50" s="202">
        <v>0</v>
      </c>
      <c r="S50" s="202">
        <v>0</v>
      </c>
      <c r="T50" s="273">
        <v>0</v>
      </c>
      <c r="U50" s="273">
        <v>3802</v>
      </c>
      <c r="V50" s="273">
        <v>3429</v>
      </c>
      <c r="W50" s="274">
        <v>9.8106259863229878E-2</v>
      </c>
      <c r="X50" s="275"/>
      <c r="Y50" s="275"/>
      <c r="Z50" s="276"/>
      <c r="AA50" s="276"/>
    </row>
    <row r="51" spans="1:27">
      <c r="A51" s="29" t="s">
        <v>1085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VLOOKUP(C:C,total251219111800!B:F,5,0)</f>
        <v>1086</v>
      </c>
      <c r="M51" s="211">
        <v>750</v>
      </c>
      <c r="N51" s="21">
        <f t="shared" si="0"/>
        <v>1086</v>
      </c>
      <c r="O51" s="44">
        <v>2920</v>
      </c>
      <c r="P51" s="44">
        <v>400</v>
      </c>
      <c r="Q51" s="44">
        <v>0</v>
      </c>
      <c r="R51" s="44">
        <v>0</v>
      </c>
      <c r="S51" s="44">
        <v>400</v>
      </c>
      <c r="T51" s="45">
        <v>0</v>
      </c>
      <c r="U51" s="45">
        <v>2520</v>
      </c>
      <c r="V51" s="45">
        <v>1434</v>
      </c>
      <c r="W51" s="41">
        <v>0.32710843373493975</v>
      </c>
      <c r="X51" s="46"/>
      <c r="Y51" s="46"/>
    </row>
    <row r="52" spans="1:27" s="200" customFormat="1">
      <c r="A52" s="192" t="s">
        <v>1086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196">
        <f>VLOOKUP(C:C,total251219111800!B:F,5,0)</f>
        <v>6</v>
      </c>
      <c r="M52" s="196"/>
      <c r="N52" s="196">
        <f t="shared" si="0"/>
        <v>6</v>
      </c>
      <c r="O52" s="196">
        <v>1266</v>
      </c>
      <c r="P52" s="196">
        <v>0</v>
      </c>
      <c r="Q52" s="196">
        <v>0</v>
      </c>
      <c r="R52" s="196">
        <v>0</v>
      </c>
      <c r="S52" s="196">
        <v>0</v>
      </c>
      <c r="T52" s="197">
        <v>0</v>
      </c>
      <c r="U52" s="197">
        <v>1266</v>
      </c>
      <c r="V52" s="197">
        <v>1260</v>
      </c>
      <c r="W52" s="198">
        <v>4.7393364928909956E-3</v>
      </c>
      <c r="X52" s="199"/>
      <c r="Y52" s="199"/>
      <c r="Z52" s="201"/>
      <c r="AA52" s="201"/>
    </row>
    <row r="53" spans="1:27" s="152" customFormat="1" ht="15.75">
      <c r="A53" s="29" t="s">
        <v>1087</v>
      </c>
      <c r="B53" s="145" t="s">
        <v>356</v>
      </c>
      <c r="C53" s="146" t="s">
        <v>233</v>
      </c>
      <c r="D53" s="147" t="s">
        <v>234</v>
      </c>
      <c r="E53" s="146"/>
      <c r="F53" s="146">
        <v>843</v>
      </c>
      <c r="G53" s="148">
        <v>647</v>
      </c>
      <c r="H53" s="21">
        <v>2107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4" t="e">
        <f>VLOOKUP(C53,'出荷数2407-2506total250730101950'!B:F,5,0)</f>
        <v>#N/A</v>
      </c>
      <c r="L53" s="203" t="e">
        <f>VLOOKUP(C:C,total251219111800!B:F,5,0)</f>
        <v>#N/A</v>
      </c>
      <c r="M53" s="211">
        <v>890</v>
      </c>
      <c r="N53" s="211">
        <v>890</v>
      </c>
      <c r="O53" s="148">
        <v>0</v>
      </c>
      <c r="P53" s="148">
        <v>0</v>
      </c>
      <c r="Q53" s="44">
        <v>0</v>
      </c>
      <c r="R53" s="148">
        <v>0</v>
      </c>
      <c r="S53" s="148">
        <v>0</v>
      </c>
      <c r="T53" s="149">
        <v>0</v>
      </c>
      <c r="U53" s="149">
        <v>0</v>
      </c>
      <c r="V53" s="149">
        <v>-890</v>
      </c>
      <c r="W53" s="150" t="e">
        <v>#DIV/0!</v>
      </c>
      <c r="X53" s="151"/>
      <c r="Y53" s="151"/>
    </row>
    <row r="54" spans="1:27">
      <c r="A54" s="29" t="s">
        <v>1088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VLOOKUP(C:C,total251219111800!B:F,5,0)</f>
        <v>200</v>
      </c>
      <c r="M54" s="8"/>
      <c r="N54" s="21">
        <f t="shared" si="0"/>
        <v>200</v>
      </c>
      <c r="O54" s="44">
        <v>3338</v>
      </c>
      <c r="P54" s="44">
        <v>300</v>
      </c>
      <c r="Q54" s="44">
        <v>0</v>
      </c>
      <c r="R54" s="44">
        <v>0</v>
      </c>
      <c r="S54" s="44">
        <v>300</v>
      </c>
      <c r="T54" s="45">
        <v>0</v>
      </c>
      <c r="U54" s="45">
        <v>3038</v>
      </c>
      <c r="V54" s="45">
        <v>2838</v>
      </c>
      <c r="W54" s="41">
        <v>5.4975261132490377E-2</v>
      </c>
      <c r="X54" s="46"/>
      <c r="Y54" s="46"/>
    </row>
    <row r="55" spans="1:27" s="152" customFormat="1" ht="15.75">
      <c r="A55" s="29" t="s">
        <v>1089</v>
      </c>
      <c r="B55" s="145" t="s">
        <v>356</v>
      </c>
      <c r="C55" s="153" t="s">
        <v>1264</v>
      </c>
      <c r="D55" s="154" t="s">
        <v>64</v>
      </c>
      <c r="E55" s="153"/>
      <c r="F55" s="146">
        <v>1087</v>
      </c>
      <c r="G55" s="148">
        <v>665</v>
      </c>
      <c r="H55" s="21">
        <v>2030</v>
      </c>
      <c r="I55" s="8" t="e">
        <f>VLOOKUP(C55,'202310-202403出荷数total2403220951'!B:F,5,0)</f>
        <v>#N/A</v>
      </c>
      <c r="J55" s="203" t="e">
        <f>VLOOKUP(C55,'出荷数2307～2406total241008110618'!B:F,5,0)</f>
        <v>#N/A</v>
      </c>
      <c r="K55" s="214" t="e">
        <f>VLOOKUP(C55,'出荷数2407-2506total250730101950'!B:F,5,0)</f>
        <v>#N/A</v>
      </c>
      <c r="L55" s="203" t="e">
        <f>VLOOKUP(C:C,total251219111800!B:F,5,0)</f>
        <v>#N/A</v>
      </c>
      <c r="M55" s="211">
        <v>850</v>
      </c>
      <c r="N55" s="211">
        <v>850</v>
      </c>
      <c r="O55" s="148">
        <v>2</v>
      </c>
      <c r="P55" s="148">
        <v>0</v>
      </c>
      <c r="Q55" s="44">
        <v>0</v>
      </c>
      <c r="R55" s="148">
        <v>0</v>
      </c>
      <c r="S55" s="148">
        <v>0</v>
      </c>
      <c r="T55" s="149">
        <v>0</v>
      </c>
      <c r="U55" s="149">
        <v>2</v>
      </c>
      <c r="V55" s="149">
        <v>-848</v>
      </c>
      <c r="W55" s="150">
        <v>425</v>
      </c>
      <c r="X55" s="151"/>
      <c r="Y55" s="151"/>
    </row>
    <row r="56" spans="1:27">
      <c r="A56" s="29" t="s">
        <v>1090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VLOOKUP(C:C,total251219111800!B:F,5,0)</f>
        <v>566</v>
      </c>
      <c r="M56" s="8"/>
      <c r="N56" s="211">
        <v>295</v>
      </c>
      <c r="O56" s="44">
        <v>666</v>
      </c>
      <c r="P56" s="44">
        <v>0</v>
      </c>
      <c r="Q56" s="44">
        <v>0</v>
      </c>
      <c r="R56" s="44">
        <v>0</v>
      </c>
      <c r="S56" s="44">
        <v>0</v>
      </c>
      <c r="T56" s="45">
        <v>0</v>
      </c>
      <c r="U56" s="45">
        <v>666</v>
      </c>
      <c r="V56" s="45">
        <v>371</v>
      </c>
      <c r="W56" s="41">
        <v>0.44294294294294295</v>
      </c>
      <c r="X56" s="46"/>
      <c r="Y56" s="46"/>
    </row>
    <row r="57" spans="1:27" s="200" customFormat="1">
      <c r="A57" s="192" t="s">
        <v>1091</v>
      </c>
      <c r="B57" s="193" t="s">
        <v>356</v>
      </c>
      <c r="C57" s="194" t="s">
        <v>28</v>
      </c>
      <c r="D57" s="195" t="s">
        <v>29</v>
      </c>
      <c r="E57" s="194"/>
      <c r="F57" s="194">
        <v>1540</v>
      </c>
      <c r="G57" s="196">
        <v>597</v>
      </c>
      <c r="H57" s="196">
        <v>361</v>
      </c>
      <c r="I57" s="8">
        <f>VLOOKUP(C57,'202310-202403出荷数total2403220951'!B:F,5,0)</f>
        <v>533</v>
      </c>
      <c r="J57" s="203">
        <f>VLOOKUP(C57,'出荷数2307～2406total241008110618'!B:F,5,0)</f>
        <v>858</v>
      </c>
      <c r="K57" s="214">
        <f>VLOOKUP(C57,'出荷数2407-2506total250730101950'!B:F,5,0)</f>
        <v>574</v>
      </c>
      <c r="L57" s="203" t="e">
        <f>VLOOKUP(C:C,total251219111800!B:F,5,0)</f>
        <v>#N/A</v>
      </c>
      <c r="M57" s="8"/>
      <c r="N57" s="21" t="e">
        <f t="shared" si="0"/>
        <v>#N/A</v>
      </c>
      <c r="O57" s="196">
        <v>0</v>
      </c>
      <c r="P57" s="196">
        <v>0</v>
      </c>
      <c r="Q57" s="44">
        <v>0</v>
      </c>
      <c r="R57" s="196">
        <v>0</v>
      </c>
      <c r="S57" s="196">
        <v>0</v>
      </c>
      <c r="T57" s="197">
        <v>0</v>
      </c>
      <c r="U57" s="197">
        <v>0</v>
      </c>
      <c r="V57" s="197" t="e">
        <v>#N/A</v>
      </c>
      <c r="W57" s="198" t="e">
        <v>#N/A</v>
      </c>
      <c r="X57" s="199"/>
      <c r="Y57" s="199"/>
      <c r="Z57" s="201"/>
      <c r="AA57" s="201"/>
    </row>
    <row r="58" spans="1:27">
      <c r="A58" s="29" t="s">
        <v>1092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VLOOKUP(C:C,total251219111800!B:F,5,0)</f>
        <v>8163</v>
      </c>
      <c r="M58" s="211">
        <v>10000</v>
      </c>
      <c r="N58" s="211">
        <v>10000</v>
      </c>
      <c r="O58" s="44">
        <v>19759</v>
      </c>
      <c r="P58" s="44">
        <v>900</v>
      </c>
      <c r="Q58" s="44">
        <v>0</v>
      </c>
      <c r="R58" s="44">
        <v>0</v>
      </c>
      <c r="S58" s="44">
        <v>1110</v>
      </c>
      <c r="T58" s="45">
        <v>-210</v>
      </c>
      <c r="U58" s="45">
        <v>18649</v>
      </c>
      <c r="V58" s="45">
        <v>8649</v>
      </c>
      <c r="W58" s="41">
        <v>0.48405053487584104</v>
      </c>
      <c r="X58" s="222"/>
      <c r="Y58" s="222"/>
    </row>
    <row r="59" spans="1:27" s="152" customFormat="1" ht="15.75">
      <c r="A59" s="29" t="s">
        <v>1093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VLOOKUP(C:C,total251219111800!B:F,5,0)</f>
        <v>2</v>
      </c>
      <c r="M59" s="8"/>
      <c r="N59" s="21">
        <f t="shared" si="0"/>
        <v>2</v>
      </c>
      <c r="O59" s="148">
        <v>37</v>
      </c>
      <c r="P59" s="148">
        <v>0</v>
      </c>
      <c r="Q59" s="44">
        <v>0</v>
      </c>
      <c r="R59" s="148">
        <v>0</v>
      </c>
      <c r="S59" s="148">
        <v>0</v>
      </c>
      <c r="T59" s="149">
        <v>0</v>
      </c>
      <c r="U59" s="149">
        <v>37</v>
      </c>
      <c r="V59" s="149">
        <v>35</v>
      </c>
      <c r="W59" s="150">
        <v>5.4054054054054057E-2</v>
      </c>
      <c r="X59" s="151"/>
      <c r="Y59" s="151"/>
    </row>
    <row r="60" spans="1:27">
      <c r="A60" s="29" t="s">
        <v>1094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VLOOKUP(C:C,total251219111800!B:F,5,0)</f>
        <v>1045</v>
      </c>
      <c r="M60" s="8"/>
      <c r="N60" s="21">
        <f t="shared" si="0"/>
        <v>1045</v>
      </c>
      <c r="O60" s="44">
        <v>3031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3031</v>
      </c>
      <c r="V60" s="45">
        <v>1986</v>
      </c>
      <c r="W60" s="41">
        <v>0.34477070273837018</v>
      </c>
      <c r="X60" s="46"/>
      <c r="Y60" s="46"/>
    </row>
    <row r="61" spans="1:27">
      <c r="A61" s="29" t="s">
        <v>1095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VLOOKUP(C:C,total251219111800!B:F,5,0)</f>
        <v>362</v>
      </c>
      <c r="M61" s="8"/>
      <c r="N61" s="21">
        <f t="shared" si="0"/>
        <v>362</v>
      </c>
      <c r="O61" s="44">
        <v>3801</v>
      </c>
      <c r="P61" s="44">
        <v>0</v>
      </c>
      <c r="Q61" s="44">
        <v>0</v>
      </c>
      <c r="R61" s="44">
        <v>0</v>
      </c>
      <c r="S61" s="44">
        <v>0</v>
      </c>
      <c r="T61" s="45">
        <v>0</v>
      </c>
      <c r="U61" s="45">
        <v>3801</v>
      </c>
      <c r="V61" s="45">
        <v>3439</v>
      </c>
      <c r="W61" s="41">
        <v>9.5238095238095233E-2</v>
      </c>
      <c r="X61" s="46"/>
      <c r="Y61" s="46"/>
    </row>
    <row r="62" spans="1:27">
      <c r="A62" s="29" t="s">
        <v>1096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VLOOKUP(C:C,total251219111800!B:F,5,0)</f>
        <v>852</v>
      </c>
      <c r="M62" s="8"/>
      <c r="N62" s="21">
        <f t="shared" si="0"/>
        <v>852</v>
      </c>
      <c r="O62" s="44">
        <v>860</v>
      </c>
      <c r="P62" s="44">
        <v>139</v>
      </c>
      <c r="Q62" s="44">
        <v>3000</v>
      </c>
      <c r="R62" s="44">
        <v>0</v>
      </c>
      <c r="S62" s="44">
        <v>139</v>
      </c>
      <c r="T62" s="45">
        <v>0</v>
      </c>
      <c r="U62" s="45">
        <v>3721</v>
      </c>
      <c r="V62" s="45">
        <v>2869</v>
      </c>
      <c r="W62" s="41">
        <v>0.85285285285285284</v>
      </c>
      <c r="X62" s="46"/>
      <c r="Y62" s="46"/>
    </row>
    <row r="63" spans="1:27">
      <c r="A63" s="29" t="s">
        <v>1097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VLOOKUP(C:C,total251219111800!B:F,5,0)</f>
        <v>765</v>
      </c>
      <c r="M63" s="8"/>
      <c r="N63" s="21">
        <f t="shared" si="0"/>
        <v>765</v>
      </c>
      <c r="O63" s="44">
        <v>1704</v>
      </c>
      <c r="P63" s="44">
        <v>700</v>
      </c>
      <c r="Q63" s="44">
        <v>0</v>
      </c>
      <c r="R63" s="44">
        <v>0</v>
      </c>
      <c r="S63" s="44">
        <v>700</v>
      </c>
      <c r="T63" s="45">
        <v>0</v>
      </c>
      <c r="U63" s="45">
        <v>1004</v>
      </c>
      <c r="V63" s="45">
        <v>239</v>
      </c>
      <c r="W63" s="41">
        <v>0.31821963394342762</v>
      </c>
      <c r="X63" s="46" t="s">
        <v>4442</v>
      </c>
      <c r="Y63" s="46"/>
    </row>
    <row r="64" spans="1:27" s="200" customFormat="1">
      <c r="A64" s="192" t="s">
        <v>1098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VLOOKUP(C:C,total251219111800!B:F,5,0)</f>
        <v>#N/A</v>
      </c>
      <c r="M64" s="8"/>
      <c r="N64" s="21" t="e">
        <f t="shared" si="0"/>
        <v>#N/A</v>
      </c>
      <c r="O64" s="196">
        <v>552</v>
      </c>
      <c r="P64" s="196">
        <v>0</v>
      </c>
      <c r="Q64" s="44">
        <v>0</v>
      </c>
      <c r="R64" s="196">
        <v>0</v>
      </c>
      <c r="S64" s="196">
        <v>0</v>
      </c>
      <c r="T64" s="197">
        <v>0</v>
      </c>
      <c r="U64" s="197">
        <v>552</v>
      </c>
      <c r="V64" s="197" t="e">
        <v>#N/A</v>
      </c>
      <c r="W64" s="198" t="e">
        <v>#N/A</v>
      </c>
      <c r="X64" s="199"/>
      <c r="Y64" s="199"/>
      <c r="Z64" s="201"/>
      <c r="AA64" s="201"/>
    </row>
    <row r="65" spans="1:25">
      <c r="A65" s="29" t="s">
        <v>1099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VLOOKUP(C:C,total251219111800!B:F,5,0)</f>
        <v>13</v>
      </c>
      <c r="M65" s="8"/>
      <c r="N65" s="21">
        <f t="shared" si="0"/>
        <v>13</v>
      </c>
      <c r="O65" s="175">
        <v>1962</v>
      </c>
      <c r="P65" s="175">
        <v>0</v>
      </c>
      <c r="Q65" s="44">
        <v>0</v>
      </c>
      <c r="R65" s="175">
        <v>0</v>
      </c>
      <c r="S65" s="175">
        <v>0</v>
      </c>
      <c r="T65" s="176">
        <v>0</v>
      </c>
      <c r="U65" s="45">
        <v>1962</v>
      </c>
      <c r="V65" s="45">
        <v>1949</v>
      </c>
      <c r="W65" s="177">
        <v>6.6258919469928644E-3</v>
      </c>
      <c r="X65" s="46"/>
      <c r="Y65" s="46"/>
    </row>
    <row r="66" spans="1:25">
      <c r="A66" s="29" t="s">
        <v>1100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VLOOKUP(C:C,total251219111800!B:F,5,0)</f>
        <v>13</v>
      </c>
      <c r="M66" s="211">
        <v>500</v>
      </c>
      <c r="N66" s="21">
        <v>500</v>
      </c>
      <c r="O66" s="44">
        <v>2210</v>
      </c>
      <c r="P66" s="44">
        <v>0</v>
      </c>
      <c r="Q66" s="44">
        <v>0</v>
      </c>
      <c r="R66" s="44">
        <v>0</v>
      </c>
      <c r="S66" s="44">
        <v>0</v>
      </c>
      <c r="T66" s="45">
        <v>0</v>
      </c>
      <c r="U66" s="45">
        <v>2210</v>
      </c>
      <c r="V66" s="45">
        <v>1710</v>
      </c>
      <c r="W66" s="41">
        <v>0.22624434389140272</v>
      </c>
      <c r="X66" s="46"/>
      <c r="Y66" s="46"/>
    </row>
    <row r="67" spans="1:25">
      <c r="A67" s="29" t="s">
        <v>1101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VLOOKUP(C:C,total251219111800!B:F,5,0)</f>
        <v>484</v>
      </c>
      <c r="M67" s="8"/>
      <c r="N67" s="21">
        <f t="shared" si="0"/>
        <v>484</v>
      </c>
      <c r="O67" s="44">
        <v>1144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1144</v>
      </c>
      <c r="V67" s="45">
        <v>660</v>
      </c>
      <c r="W67" s="41">
        <v>0.42307692307692307</v>
      </c>
      <c r="X67" s="46"/>
      <c r="Y67" s="46"/>
    </row>
    <row r="68" spans="1:25">
      <c r="A68" s="29" t="s">
        <v>1102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VLOOKUP(C:C,total251219111800!B:F,5,0)</f>
        <v>749</v>
      </c>
      <c r="M68" s="211">
        <v>500</v>
      </c>
      <c r="N68" s="21">
        <f t="shared" ref="N68:N131" si="1">L68</f>
        <v>749</v>
      </c>
      <c r="O68" s="44">
        <v>2719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2719</v>
      </c>
      <c r="V68" s="45">
        <v>1970</v>
      </c>
      <c r="W68" s="41">
        <v>0.27546892239794041</v>
      </c>
      <c r="X68" s="46"/>
      <c r="Y68" s="46"/>
    </row>
    <row r="69" spans="1:25">
      <c r="A69" s="29" t="s">
        <v>1103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VLOOKUP(C:C,total251219111800!B:F,5,0)</f>
        <v>874</v>
      </c>
      <c r="M69" s="8"/>
      <c r="N69" s="211">
        <v>672</v>
      </c>
      <c r="O69" s="44">
        <v>3868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3868</v>
      </c>
      <c r="V69" s="45">
        <v>3196</v>
      </c>
      <c r="W69" s="41">
        <v>0.17373319544984489</v>
      </c>
      <c r="X69" s="46"/>
      <c r="Y69" s="46"/>
    </row>
    <row r="70" spans="1:25">
      <c r="A70" s="29" t="s">
        <v>1104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VLOOKUP(C:C,total251219111800!B:F,5,0)</f>
        <v>203</v>
      </c>
      <c r="M70" s="8"/>
      <c r="N70" s="21">
        <f t="shared" si="1"/>
        <v>203</v>
      </c>
      <c r="O70" s="44">
        <v>2666</v>
      </c>
      <c r="P70" s="44">
        <v>500</v>
      </c>
      <c r="Q70" s="44">
        <v>0</v>
      </c>
      <c r="R70" s="44">
        <v>0</v>
      </c>
      <c r="S70" s="44">
        <v>500</v>
      </c>
      <c r="T70" s="45">
        <v>0</v>
      </c>
      <c r="U70" s="45">
        <v>2166</v>
      </c>
      <c r="V70" s="45">
        <v>1963</v>
      </c>
      <c r="W70" s="41">
        <v>6.4118761844598859E-2</v>
      </c>
      <c r="X70" s="46"/>
      <c r="Y70" s="46"/>
    </row>
    <row r="71" spans="1:25">
      <c r="A71" s="29" t="s">
        <v>1105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VLOOKUP(C:C,total251219111800!B:F,5,0)</f>
        <v>430</v>
      </c>
      <c r="M71" s="8"/>
      <c r="N71" s="21">
        <f t="shared" si="1"/>
        <v>430</v>
      </c>
      <c r="O71" s="44">
        <v>1920</v>
      </c>
      <c r="P71" s="44">
        <v>120</v>
      </c>
      <c r="Q71" s="44">
        <v>0</v>
      </c>
      <c r="R71" s="44">
        <v>0</v>
      </c>
      <c r="S71" s="44">
        <v>120</v>
      </c>
      <c r="T71" s="45">
        <v>0</v>
      </c>
      <c r="U71" s="45">
        <v>1800</v>
      </c>
      <c r="V71" s="45">
        <v>1370</v>
      </c>
      <c r="W71" s="41">
        <v>0.2107843137254902</v>
      </c>
      <c r="X71" s="46"/>
      <c r="Y71" s="46"/>
    </row>
    <row r="72" spans="1:25">
      <c r="A72" s="29" t="s">
        <v>1106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 t="e">
        <f>VLOOKUP(C:C,total251219111800!B:F,5,0)</f>
        <v>#N/A</v>
      </c>
      <c r="M72" s="8"/>
      <c r="N72" s="21"/>
      <c r="O72" s="44">
        <v>2422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2422</v>
      </c>
      <c r="V72" s="45">
        <v>2422</v>
      </c>
      <c r="W72" s="41">
        <v>0</v>
      </c>
      <c r="X72" s="46"/>
      <c r="Y72" s="46"/>
    </row>
    <row r="73" spans="1:25">
      <c r="A73" s="29"/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VLOOKUP(C:C,total251219111800!B:F,5,0)</f>
        <v>16</v>
      </c>
      <c r="M73" s="8"/>
      <c r="N73" s="21">
        <f t="shared" si="1"/>
        <v>16</v>
      </c>
      <c r="O73" s="44">
        <v>302</v>
      </c>
      <c r="P73" s="44">
        <v>0</v>
      </c>
      <c r="Q73" s="44">
        <v>0</v>
      </c>
      <c r="R73" s="44">
        <v>0</v>
      </c>
      <c r="S73" s="44">
        <v>0</v>
      </c>
      <c r="T73" s="45">
        <v>0</v>
      </c>
      <c r="U73" s="45">
        <v>302</v>
      </c>
      <c r="V73" s="45">
        <v>286</v>
      </c>
      <c r="W73" s="41">
        <v>5.2980132450331126E-2</v>
      </c>
      <c r="X73" s="46"/>
      <c r="Y73" s="46"/>
    </row>
    <row r="74" spans="1:25">
      <c r="A74" s="29" t="s">
        <v>1107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VLOOKUP(C:C,total251219111800!B:F,5,0)</f>
        <v>1757</v>
      </c>
      <c r="M74" s="8"/>
      <c r="N74" s="21">
        <f t="shared" si="1"/>
        <v>1757</v>
      </c>
      <c r="O74" s="44">
        <v>4188</v>
      </c>
      <c r="P74" s="44">
        <v>200</v>
      </c>
      <c r="Q74" s="44">
        <v>0</v>
      </c>
      <c r="R74" s="44">
        <v>0</v>
      </c>
      <c r="S74" s="44">
        <v>200</v>
      </c>
      <c r="T74" s="45">
        <v>0</v>
      </c>
      <c r="U74" s="45">
        <v>3988</v>
      </c>
      <c r="V74" s="45">
        <v>2231</v>
      </c>
      <c r="W74" s="41">
        <v>0.40041020966271651</v>
      </c>
      <c r="X74" s="46"/>
      <c r="Y74" s="46"/>
    </row>
    <row r="75" spans="1:25">
      <c r="A75" s="29" t="s">
        <v>2991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VLOOKUP(C:C,total251219111800!B:F,5,0)</f>
        <v>1136</v>
      </c>
      <c r="M75" s="211">
        <v>8000</v>
      </c>
      <c r="N75" s="211">
        <v>8000</v>
      </c>
      <c r="O75" s="44">
        <v>14050</v>
      </c>
      <c r="P75" s="44">
        <v>200</v>
      </c>
      <c r="Q75" s="44">
        <v>0</v>
      </c>
      <c r="R75" s="44">
        <v>0</v>
      </c>
      <c r="S75" s="44">
        <v>5200</v>
      </c>
      <c r="T75" s="45">
        <v>-5000</v>
      </c>
      <c r="U75" s="45">
        <v>8850</v>
      </c>
      <c r="V75" s="45">
        <v>850</v>
      </c>
      <c r="W75" s="41">
        <v>0.56140350877192979</v>
      </c>
      <c r="X75" s="46"/>
      <c r="Y75" s="46"/>
    </row>
    <row r="76" spans="1:25">
      <c r="A76" s="29" t="s">
        <v>1109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VLOOKUP(C:C,total251219111800!B:F,5,0)</f>
        <v>135</v>
      </c>
      <c r="M76" s="8"/>
      <c r="N76" s="21">
        <f t="shared" si="1"/>
        <v>135</v>
      </c>
      <c r="O76" s="44">
        <v>1749</v>
      </c>
      <c r="P76" s="44">
        <v>0</v>
      </c>
      <c r="Q76" s="44">
        <v>0</v>
      </c>
      <c r="R76" s="44">
        <v>0</v>
      </c>
      <c r="S76" s="44">
        <v>0</v>
      </c>
      <c r="T76" s="45">
        <v>0</v>
      </c>
      <c r="U76" s="45">
        <v>1749</v>
      </c>
      <c r="V76" s="45">
        <v>1614</v>
      </c>
      <c r="W76" s="41">
        <v>7.7186963979416809E-2</v>
      </c>
      <c r="X76" s="46"/>
      <c r="Y76" s="46"/>
    </row>
    <row r="77" spans="1:25">
      <c r="A77" s="29" t="s">
        <v>1110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VLOOKUP(C:C,total251219111800!B:F,5,0)</f>
        <v>1014</v>
      </c>
      <c r="M77" s="211">
        <v>1000</v>
      </c>
      <c r="N77" s="21">
        <f t="shared" si="1"/>
        <v>1014</v>
      </c>
      <c r="O77" s="44">
        <v>4156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4156</v>
      </c>
      <c r="V77" s="45">
        <v>3142</v>
      </c>
      <c r="W77" s="41">
        <v>0.24398460057747834</v>
      </c>
      <c r="X77" s="46"/>
      <c r="Y77" s="46"/>
    </row>
    <row r="78" spans="1:25">
      <c r="A78" s="29" t="s">
        <v>1111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VLOOKUP(C:C,total251219111800!B:F,5,0)</f>
        <v>319</v>
      </c>
      <c r="M78" s="8"/>
      <c r="N78" s="21">
        <f t="shared" si="1"/>
        <v>319</v>
      </c>
      <c r="O78" s="44">
        <v>446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446</v>
      </c>
      <c r="V78" s="45">
        <v>127</v>
      </c>
      <c r="W78" s="41">
        <v>0.7152466367713004</v>
      </c>
      <c r="X78" s="46"/>
      <c r="Y78" s="46"/>
    </row>
    <row r="79" spans="1:25">
      <c r="A79" s="29" t="s">
        <v>1112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VLOOKUP(C:C,total251219111800!B:F,5,0)</f>
        <v>900</v>
      </c>
      <c r="M79" s="8"/>
      <c r="N79" s="21">
        <f t="shared" si="1"/>
        <v>900</v>
      </c>
      <c r="O79" s="44">
        <v>2582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2582</v>
      </c>
      <c r="V79" s="45">
        <v>1682</v>
      </c>
      <c r="W79" s="41">
        <v>0.34856700232378002</v>
      </c>
      <c r="X79" s="46"/>
      <c r="Y79" s="46"/>
    </row>
    <row r="80" spans="1:25">
      <c r="A80" s="29" t="s">
        <v>1113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VLOOKUP(C:C,total251219111800!B:F,5,0)</f>
        <v>366</v>
      </c>
      <c r="M80" s="8"/>
      <c r="N80" s="21">
        <f t="shared" si="1"/>
        <v>366</v>
      </c>
      <c r="O80" s="44">
        <v>1513</v>
      </c>
      <c r="P80" s="44">
        <v>1240</v>
      </c>
      <c r="Q80" s="44">
        <v>0</v>
      </c>
      <c r="R80" s="44">
        <v>0</v>
      </c>
      <c r="S80" s="44">
        <v>1240</v>
      </c>
      <c r="T80" s="45">
        <v>0</v>
      </c>
      <c r="U80" s="45">
        <v>273</v>
      </c>
      <c r="V80" s="45">
        <v>-93</v>
      </c>
      <c r="W80" s="41">
        <v>0.13294587722484563</v>
      </c>
      <c r="X80" s="46"/>
      <c r="Y80" s="46" t="s">
        <v>351</v>
      </c>
    </row>
    <row r="81" spans="1:27">
      <c r="A81" s="29" t="s">
        <v>1114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VLOOKUP(C:C,total251219111800!B:F,5,0)</f>
        <v>456</v>
      </c>
      <c r="M81" s="8"/>
      <c r="N81" s="21">
        <f t="shared" si="1"/>
        <v>456</v>
      </c>
      <c r="O81" s="44">
        <v>2101</v>
      </c>
      <c r="P81" s="44">
        <v>0</v>
      </c>
      <c r="Q81" s="44">
        <v>0</v>
      </c>
      <c r="R81" s="44">
        <v>0</v>
      </c>
      <c r="S81" s="44">
        <v>0</v>
      </c>
      <c r="T81" s="45">
        <v>0</v>
      </c>
      <c r="U81" s="45">
        <v>2101</v>
      </c>
      <c r="V81" s="45">
        <v>1645</v>
      </c>
      <c r="W81" s="41">
        <v>0.21703950499762018</v>
      </c>
      <c r="X81" s="46"/>
      <c r="Y81" s="46"/>
      <c r="Z81" s="253"/>
    </row>
    <row r="82" spans="1:27">
      <c r="A82" s="29" t="s">
        <v>1115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VLOOKUP(C:C,total251219111800!B:F,5,0)</f>
        <v>744</v>
      </c>
      <c r="M82" s="8"/>
      <c r="N82" s="21">
        <f t="shared" si="1"/>
        <v>744</v>
      </c>
      <c r="O82" s="44">
        <v>3675</v>
      </c>
      <c r="P82" s="44">
        <v>0</v>
      </c>
      <c r="Q82" s="44">
        <v>0</v>
      </c>
      <c r="R82" s="44">
        <v>0</v>
      </c>
      <c r="S82" s="44">
        <v>0</v>
      </c>
      <c r="T82" s="45">
        <v>0</v>
      </c>
      <c r="U82" s="45">
        <v>3675</v>
      </c>
      <c r="V82" s="45">
        <v>2931</v>
      </c>
      <c r="W82" s="41">
        <v>0.20244897959183675</v>
      </c>
      <c r="X82" s="46"/>
      <c r="Y82" s="46"/>
    </row>
    <row r="83" spans="1:27">
      <c r="A83" s="29" t="s">
        <v>1116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VLOOKUP(C:C,total251219111800!B:F,5,0)</f>
        <v>1335</v>
      </c>
      <c r="M83" s="213">
        <v>4500</v>
      </c>
      <c r="N83" s="211">
        <v>3000</v>
      </c>
      <c r="O83" s="44">
        <v>6312</v>
      </c>
      <c r="P83" s="44">
        <v>1000</v>
      </c>
      <c r="Q83" s="44">
        <v>0</v>
      </c>
      <c r="R83" s="44">
        <v>0</v>
      </c>
      <c r="S83" s="44">
        <v>1000</v>
      </c>
      <c r="T83" s="45">
        <v>0</v>
      </c>
      <c r="U83" s="45">
        <v>5312</v>
      </c>
      <c r="V83" s="45">
        <v>2312</v>
      </c>
      <c r="W83" s="41">
        <v>0.4102844638949672</v>
      </c>
      <c r="X83" s="46"/>
      <c r="Y83" s="46"/>
    </row>
    <row r="84" spans="1:27">
      <c r="A84" s="29" t="s">
        <v>1117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VLOOKUP(C:C,total251219111800!B:F,5,0)</f>
        <v>90</v>
      </c>
      <c r="M84" s="8"/>
      <c r="N84" s="21">
        <f t="shared" si="1"/>
        <v>90</v>
      </c>
      <c r="O84" s="44">
        <v>2425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2425</v>
      </c>
      <c r="V84" s="45">
        <v>2335</v>
      </c>
      <c r="W84" s="41">
        <v>3.711340206185567E-2</v>
      </c>
      <c r="X84" s="46"/>
      <c r="Y84" s="46"/>
    </row>
    <row r="85" spans="1:27">
      <c r="A85" s="29" t="s">
        <v>1118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VLOOKUP(C:C,total251219111800!B:F,5,0)</f>
        <v>211</v>
      </c>
      <c r="M85" s="8"/>
      <c r="N85" s="21">
        <f t="shared" si="1"/>
        <v>211</v>
      </c>
      <c r="O85" s="44">
        <v>7157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7157</v>
      </c>
      <c r="V85" s="45">
        <v>6946</v>
      </c>
      <c r="W85" s="41">
        <v>2.9481626379768058E-2</v>
      </c>
      <c r="X85" s="46"/>
      <c r="Y85" s="46"/>
    </row>
    <row r="86" spans="1:27">
      <c r="A86" s="29" t="s">
        <v>1119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VLOOKUP(C:C,total251219111800!B:F,5,0)</f>
        <v>822</v>
      </c>
      <c r="M86" s="8"/>
      <c r="N86" s="21">
        <f t="shared" si="1"/>
        <v>822</v>
      </c>
      <c r="O86" s="44">
        <v>1920</v>
      </c>
      <c r="P86" s="44">
        <v>0</v>
      </c>
      <c r="Q86" s="44">
        <v>0</v>
      </c>
      <c r="R86" s="44">
        <v>0</v>
      </c>
      <c r="S86" s="44">
        <v>0</v>
      </c>
      <c r="T86" s="45">
        <v>0</v>
      </c>
      <c r="U86" s="45">
        <v>1920</v>
      </c>
      <c r="V86" s="45">
        <v>1098</v>
      </c>
      <c r="W86" s="41">
        <v>0.42812499999999998</v>
      </c>
      <c r="X86" s="46"/>
      <c r="Y86" s="46"/>
    </row>
    <row r="87" spans="1:27" s="200" customFormat="1">
      <c r="A87" s="192" t="s">
        <v>1120</v>
      </c>
      <c r="B87" s="193" t="s">
        <v>356</v>
      </c>
      <c r="C87" s="194" t="s">
        <v>53</v>
      </c>
      <c r="D87" s="195" t="s">
        <v>54</v>
      </c>
      <c r="E87" s="194"/>
      <c r="F87" s="194">
        <v>1511</v>
      </c>
      <c r="G87" s="196">
        <v>1031</v>
      </c>
      <c r="H87" s="21">
        <v>1052</v>
      </c>
      <c r="I87" s="8">
        <f>VLOOKUP(C87,'202310-202403出荷数total2403220951'!B:F,5,0)</f>
        <v>513</v>
      </c>
      <c r="J87" s="203">
        <f>VLOOKUP(C87,'出荷数2307～2406total241008110618'!B:F,5,0)</f>
        <v>546</v>
      </c>
      <c r="K87" s="214" t="e">
        <f>VLOOKUP(C87,'出荷数2407-2506total250730101950'!B:F,5,0)</f>
        <v>#N/A</v>
      </c>
      <c r="L87" s="203" t="e">
        <f>VLOOKUP(C:C,total251219111800!B:F,5,0)</f>
        <v>#N/A</v>
      </c>
      <c r="M87" s="8"/>
      <c r="N87" s="21" t="e">
        <f t="shared" si="1"/>
        <v>#N/A</v>
      </c>
      <c r="O87" s="196">
        <v>0</v>
      </c>
      <c r="P87" s="196">
        <v>0</v>
      </c>
      <c r="Q87" s="44">
        <v>0</v>
      </c>
      <c r="R87" s="196">
        <v>0</v>
      </c>
      <c r="S87" s="196">
        <v>0</v>
      </c>
      <c r="T87" s="197">
        <v>0</v>
      </c>
      <c r="U87" s="197">
        <v>0</v>
      </c>
      <c r="V87" s="197" t="e">
        <v>#N/A</v>
      </c>
      <c r="W87" s="198" t="e">
        <v>#N/A</v>
      </c>
      <c r="X87" s="199"/>
      <c r="Y87" s="199"/>
      <c r="Z87" s="201"/>
      <c r="AA87" s="201"/>
    </row>
    <row r="88" spans="1:27">
      <c r="A88" s="29" t="s">
        <v>1121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VLOOKUP(C:C,total251219111800!B:F,5,0)</f>
        <v>1574</v>
      </c>
      <c r="M88" s="8"/>
      <c r="N88" s="21">
        <f t="shared" si="1"/>
        <v>1574</v>
      </c>
      <c r="O88" s="44">
        <v>3556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3556</v>
      </c>
      <c r="V88" s="45">
        <v>1982</v>
      </c>
      <c r="W88" s="41">
        <v>0.44263217097862767</v>
      </c>
      <c r="X88" s="46"/>
      <c r="Y88" s="46"/>
    </row>
    <row r="89" spans="1:27">
      <c r="A89" s="29" t="s">
        <v>1122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VLOOKUP(C:C,total251219111800!B:F,5,0)</f>
        <v>295</v>
      </c>
      <c r="M89" s="8"/>
      <c r="N89" s="21">
        <f t="shared" si="1"/>
        <v>295</v>
      </c>
      <c r="O89" s="44">
        <v>166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166</v>
      </c>
      <c r="V89" s="45">
        <v>-129</v>
      </c>
      <c r="W89" s="41">
        <v>1.7771084337349397</v>
      </c>
      <c r="X89" s="46"/>
      <c r="Y89" s="46"/>
    </row>
    <row r="90" spans="1:27">
      <c r="A90" s="29" t="s">
        <v>1123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VLOOKUP(C:C,total251219111800!B:F,5,0)</f>
        <v>2918</v>
      </c>
      <c r="M90" s="8"/>
      <c r="N90" s="21">
        <f t="shared" si="1"/>
        <v>2918</v>
      </c>
      <c r="O90" s="44">
        <v>3032</v>
      </c>
      <c r="P90" s="44">
        <v>0</v>
      </c>
      <c r="Q90" s="44">
        <v>0</v>
      </c>
      <c r="R90" s="44">
        <v>0</v>
      </c>
      <c r="S90" s="44">
        <v>0</v>
      </c>
      <c r="T90" s="45">
        <v>0</v>
      </c>
      <c r="U90" s="45">
        <v>3032</v>
      </c>
      <c r="V90" s="45">
        <v>114</v>
      </c>
      <c r="W90" s="41">
        <v>0.96240105540897103</v>
      </c>
      <c r="X90" s="46"/>
      <c r="Y90" s="46"/>
    </row>
    <row r="91" spans="1:27" s="231" customFormat="1">
      <c r="A91" s="223" t="s">
        <v>3768</v>
      </c>
      <c r="B91" s="224" t="s">
        <v>356</v>
      </c>
      <c r="C91" s="225" t="s">
        <v>235</v>
      </c>
      <c r="D91" s="226" t="s">
        <v>236</v>
      </c>
      <c r="E91" s="225"/>
      <c r="F91" s="225">
        <v>102</v>
      </c>
      <c r="G91" s="227">
        <v>340</v>
      </c>
      <c r="H91" s="227">
        <v>49</v>
      </c>
      <c r="I91" s="8">
        <f>VLOOKUP(C91,'202310-202403出荷数total2403220951'!B:F,5,0)</f>
        <v>6</v>
      </c>
      <c r="J91" s="203">
        <f>VLOOKUP(C91,'出荷数2307～2406total241008110618'!B:F,5,0)</f>
        <v>434</v>
      </c>
      <c r="K91" s="214" t="e">
        <f>VLOOKUP(C91,'出荷数2407-2506total250730101950'!B:F,5,0)</f>
        <v>#N/A</v>
      </c>
      <c r="L91" s="203" t="e">
        <f>VLOOKUP(C:C,total251219111800!B:F,5,0)</f>
        <v>#N/A</v>
      </c>
      <c r="M91" s="8"/>
      <c r="N91" s="21" t="e">
        <f t="shared" si="1"/>
        <v>#N/A</v>
      </c>
      <c r="O91" s="227">
        <v>0</v>
      </c>
      <c r="P91" s="227">
        <v>0</v>
      </c>
      <c r="Q91" s="44">
        <v>0</v>
      </c>
      <c r="R91" s="227">
        <v>0</v>
      </c>
      <c r="S91" s="227">
        <v>0</v>
      </c>
      <c r="T91" s="228">
        <v>0</v>
      </c>
      <c r="U91" s="228">
        <v>0</v>
      </c>
      <c r="V91" s="228" t="e">
        <v>#N/A</v>
      </c>
      <c r="W91" s="229" t="e">
        <v>#N/A</v>
      </c>
      <c r="X91" s="230"/>
      <c r="Y91" s="230"/>
      <c r="Z91" s="232"/>
      <c r="AA91" s="232"/>
    </row>
    <row r="92" spans="1:27">
      <c r="A92" s="29" t="s">
        <v>1125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VLOOKUP(C:C,total251219111800!B:F,5,0)</f>
        <v>22</v>
      </c>
      <c r="M92" s="211">
        <v>1400</v>
      </c>
      <c r="N92" s="211">
        <v>1400</v>
      </c>
      <c r="O92" s="44">
        <v>4406</v>
      </c>
      <c r="P92" s="44">
        <v>0</v>
      </c>
      <c r="Q92" s="44">
        <v>0</v>
      </c>
      <c r="R92" s="44">
        <v>0</v>
      </c>
      <c r="S92" s="44">
        <v>0</v>
      </c>
      <c r="T92" s="45">
        <v>0</v>
      </c>
      <c r="U92" s="45">
        <v>4406</v>
      </c>
      <c r="V92" s="45">
        <v>3006</v>
      </c>
      <c r="W92" s="41">
        <v>0.31774852473899229</v>
      </c>
      <c r="X92" s="46"/>
      <c r="Y92" s="46"/>
    </row>
    <row r="93" spans="1:27" ht="15" customHeight="1">
      <c r="A93" s="29" t="s">
        <v>1127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VLOOKUP(C:C,total251219111800!B:F,5,0)</f>
        <v>1448</v>
      </c>
      <c r="M93" s="8"/>
      <c r="N93" s="21">
        <f t="shared" si="1"/>
        <v>1448</v>
      </c>
      <c r="O93" s="44">
        <v>5070</v>
      </c>
      <c r="P93" s="44">
        <v>0</v>
      </c>
      <c r="Q93" s="44">
        <v>40</v>
      </c>
      <c r="R93" s="44">
        <v>0</v>
      </c>
      <c r="S93" s="44">
        <v>300</v>
      </c>
      <c r="T93" s="45">
        <v>-300</v>
      </c>
      <c r="U93" s="45">
        <v>4810</v>
      </c>
      <c r="V93" s="45">
        <v>3362</v>
      </c>
      <c r="W93" s="41">
        <v>0.28560157790927021</v>
      </c>
      <c r="X93" s="46"/>
      <c r="Y93" s="46"/>
    </row>
    <row r="94" spans="1:27" s="152" customFormat="1" ht="18.600000000000001" customHeight="1">
      <c r="A94" s="144" t="s">
        <v>1128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VLOOKUP(C:C,total251219111800!B:F,5,0)</f>
        <v>#N/A</v>
      </c>
      <c r="M94" s="211">
        <v>380</v>
      </c>
      <c r="N94" s="211">
        <v>380</v>
      </c>
      <c r="O94" s="148">
        <v>15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15</v>
      </c>
      <c r="V94" s="149">
        <v>-365</v>
      </c>
      <c r="W94" s="150">
        <v>25.333333333333332</v>
      </c>
      <c r="X94" s="151"/>
      <c r="Y94" s="151"/>
      <c r="Z94" s="191"/>
      <c r="AA94" s="191"/>
    </row>
    <row r="95" spans="1:27" s="152" customFormat="1" ht="18.600000000000001" customHeight="1">
      <c r="A95" s="206" t="s">
        <v>1129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VLOOKUP(C:C,total251219111800!B:F,5,0)</f>
        <v>#N/A</v>
      </c>
      <c r="M95" s="8"/>
      <c r="N95" s="21" t="e">
        <f t="shared" si="1"/>
        <v>#N/A</v>
      </c>
      <c r="O95" s="148">
        <v>3</v>
      </c>
      <c r="P95" s="148">
        <v>0</v>
      </c>
      <c r="Q95" s="44">
        <v>0</v>
      </c>
      <c r="R95" s="148">
        <v>0</v>
      </c>
      <c r="S95" s="148">
        <v>0</v>
      </c>
      <c r="T95" s="149">
        <v>0</v>
      </c>
      <c r="U95" s="149">
        <v>3</v>
      </c>
      <c r="V95" s="149" t="e">
        <v>#N/A</v>
      </c>
      <c r="W95" s="150" t="e">
        <v>#N/A</v>
      </c>
      <c r="X95" s="151"/>
      <c r="Y95" s="151"/>
      <c r="Z95" s="191"/>
      <c r="AA95" s="191"/>
    </row>
    <row r="96" spans="1:27">
      <c r="A96" s="29" t="s">
        <v>1130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VLOOKUP(C:C,total251219111800!B:F,5,0)</f>
        <v>1695</v>
      </c>
      <c r="M96" s="8"/>
      <c r="N96" s="211">
        <v>881</v>
      </c>
      <c r="O96" s="44">
        <v>3115</v>
      </c>
      <c r="P96" s="44">
        <v>0</v>
      </c>
      <c r="Q96" s="44">
        <v>0</v>
      </c>
      <c r="R96" s="44">
        <v>0</v>
      </c>
      <c r="S96" s="44">
        <v>0</v>
      </c>
      <c r="T96" s="45">
        <v>0</v>
      </c>
      <c r="U96" s="45">
        <v>3115</v>
      </c>
      <c r="V96" s="45">
        <v>2234</v>
      </c>
      <c r="W96" s="41">
        <v>0.28282504012841092</v>
      </c>
      <c r="X96" s="46"/>
      <c r="Y96" s="46"/>
    </row>
    <row r="97" spans="1:27">
      <c r="A97" s="29" t="s">
        <v>1131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VLOOKUP(C:C,total251219111800!B:F,5,0)</f>
        <v>560</v>
      </c>
      <c r="M97" s="8"/>
      <c r="N97" s="21">
        <f t="shared" si="1"/>
        <v>560</v>
      </c>
      <c r="O97" s="44">
        <v>8688</v>
      </c>
      <c r="P97" s="44">
        <v>0</v>
      </c>
      <c r="Q97" s="44">
        <v>0</v>
      </c>
      <c r="R97" s="44">
        <v>0</v>
      </c>
      <c r="S97" s="44">
        <v>0</v>
      </c>
      <c r="T97" s="45">
        <v>0</v>
      </c>
      <c r="U97" s="45">
        <v>8688</v>
      </c>
      <c r="V97" s="45">
        <v>8128</v>
      </c>
      <c r="W97" s="41">
        <v>6.4456721915285453E-2</v>
      </c>
      <c r="X97" s="46"/>
      <c r="Y97" s="46"/>
    </row>
    <row r="98" spans="1:27">
      <c r="A98" s="29" t="s">
        <v>1132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VLOOKUP(C:C,total251219111800!B:F,5,0)</f>
        <v>1960</v>
      </c>
      <c r="M98" s="8"/>
      <c r="N98" s="21">
        <f t="shared" si="1"/>
        <v>1960</v>
      </c>
      <c r="O98" s="44">
        <v>3774</v>
      </c>
      <c r="P98" s="44">
        <v>0</v>
      </c>
      <c r="Q98" s="44">
        <v>0</v>
      </c>
      <c r="R98" s="44">
        <v>0</v>
      </c>
      <c r="S98" s="44">
        <v>0</v>
      </c>
      <c r="T98" s="45">
        <v>0</v>
      </c>
      <c r="U98" s="45">
        <v>3774</v>
      </c>
      <c r="V98" s="45">
        <v>1814</v>
      </c>
      <c r="W98" s="41">
        <v>0.51934287228404874</v>
      </c>
      <c r="X98" s="46"/>
      <c r="Y98" s="46"/>
    </row>
    <row r="99" spans="1:27">
      <c r="A99" s="29" t="s">
        <v>1133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VLOOKUP(C:C,total251219111800!B:F,5,0)</f>
        <v>247</v>
      </c>
      <c r="M99" s="8"/>
      <c r="N99" s="21">
        <f t="shared" si="1"/>
        <v>247</v>
      </c>
      <c r="O99" s="44">
        <v>2768</v>
      </c>
      <c r="P99" s="44">
        <v>100</v>
      </c>
      <c r="Q99" s="44">
        <v>0</v>
      </c>
      <c r="R99" s="44">
        <v>0</v>
      </c>
      <c r="S99" s="44">
        <v>100</v>
      </c>
      <c r="T99" s="45">
        <v>0</v>
      </c>
      <c r="U99" s="45">
        <v>2668</v>
      </c>
      <c r="V99" s="45">
        <v>2421</v>
      </c>
      <c r="W99" s="204">
        <v>8.6122733612273364E-2</v>
      </c>
      <c r="X99" s="190"/>
      <c r="Y99" s="190"/>
    </row>
    <row r="100" spans="1:27">
      <c r="A100" s="29" t="s">
        <v>1134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VLOOKUP(C:C,total251219111800!B:F,5,0)</f>
        <v>1317</v>
      </c>
      <c r="M100" s="8"/>
      <c r="N100" s="21">
        <f t="shared" si="1"/>
        <v>1317</v>
      </c>
      <c r="O100" s="44">
        <v>1923</v>
      </c>
      <c r="P100" s="44">
        <v>120</v>
      </c>
      <c r="Q100" s="44">
        <v>0</v>
      </c>
      <c r="R100" s="44">
        <v>0</v>
      </c>
      <c r="S100" s="44">
        <v>120</v>
      </c>
      <c r="T100" s="45">
        <v>0</v>
      </c>
      <c r="U100" s="45">
        <v>1803</v>
      </c>
      <c r="V100" s="45">
        <v>486</v>
      </c>
      <c r="W100" s="41">
        <v>0.64464023494860501</v>
      </c>
      <c r="X100" s="46"/>
      <c r="Y100" s="46"/>
    </row>
    <row r="101" spans="1:27">
      <c r="A101" s="29" t="s">
        <v>3940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VLOOKUP(C:C,total251219111800!B:F,5,0)</f>
        <v>3771</v>
      </c>
      <c r="M101" s="213">
        <v>4500</v>
      </c>
      <c r="N101" s="211">
        <v>3000</v>
      </c>
      <c r="O101" s="44">
        <v>8834</v>
      </c>
      <c r="P101" s="44">
        <v>5330</v>
      </c>
      <c r="Q101" s="44">
        <v>0</v>
      </c>
      <c r="R101" s="44">
        <v>0</v>
      </c>
      <c r="S101" s="44">
        <v>5330</v>
      </c>
      <c r="T101" s="45">
        <v>0</v>
      </c>
      <c r="U101" s="45">
        <v>3504</v>
      </c>
      <c r="V101" s="45">
        <v>504</v>
      </c>
      <c r="W101" s="41">
        <v>0.21180457497881955</v>
      </c>
      <c r="X101" s="46"/>
      <c r="Y101" s="46"/>
    </row>
    <row r="102" spans="1:27">
      <c r="A102" s="29" t="s">
        <v>1136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VLOOKUP(C:C,total251219111800!B:F,5,0)</f>
        <v>3579</v>
      </c>
      <c r="M102" s="8"/>
      <c r="N102" s="21">
        <f t="shared" si="1"/>
        <v>3579</v>
      </c>
      <c r="O102" s="44">
        <v>3373</v>
      </c>
      <c r="P102" s="44">
        <v>0</v>
      </c>
      <c r="Q102" s="44">
        <v>3000</v>
      </c>
      <c r="R102" s="44">
        <v>0</v>
      </c>
      <c r="S102" s="44">
        <v>0</v>
      </c>
      <c r="T102" s="45">
        <v>0</v>
      </c>
      <c r="U102" s="45">
        <v>6373</v>
      </c>
      <c r="V102" s="45">
        <v>2794</v>
      </c>
      <c r="W102" s="41">
        <v>1.0610732285798992</v>
      </c>
      <c r="X102" s="233"/>
      <c r="Y102" s="233"/>
    </row>
    <row r="103" spans="1:27">
      <c r="A103" s="29" t="s">
        <v>1137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VLOOKUP(C:C,total251219111800!B:F,5,0)</f>
        <v>3855</v>
      </c>
      <c r="M103" s="211">
        <v>5000</v>
      </c>
      <c r="N103" s="211">
        <v>5000</v>
      </c>
      <c r="O103" s="44">
        <v>9058</v>
      </c>
      <c r="P103" s="44">
        <v>0</v>
      </c>
      <c r="Q103" s="44">
        <v>0</v>
      </c>
      <c r="R103" s="44">
        <v>0</v>
      </c>
      <c r="S103" s="44">
        <v>200</v>
      </c>
      <c r="T103" s="45">
        <v>-200</v>
      </c>
      <c r="U103" s="45">
        <v>8858</v>
      </c>
      <c r="V103" s="45">
        <v>3858</v>
      </c>
      <c r="W103" s="41">
        <v>0.55199823360565248</v>
      </c>
      <c r="X103" s="46"/>
      <c r="Y103" s="46"/>
    </row>
    <row r="104" spans="1:27">
      <c r="A104" s="29" t="s">
        <v>1138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VLOOKUP(C:C,total251219111800!B:F,5,0)</f>
        <v>2387</v>
      </c>
      <c r="M104" s="8"/>
      <c r="N104" s="21">
        <f t="shared" si="1"/>
        <v>2387</v>
      </c>
      <c r="O104" s="44">
        <v>14290</v>
      </c>
      <c r="P104" s="44">
        <v>4370</v>
      </c>
      <c r="Q104" s="44">
        <v>0</v>
      </c>
      <c r="R104" s="44">
        <v>0</v>
      </c>
      <c r="S104" s="44">
        <v>8340</v>
      </c>
      <c r="T104" s="45">
        <v>-3970</v>
      </c>
      <c r="U104" s="45">
        <v>5950</v>
      </c>
      <c r="V104" s="45">
        <v>3563</v>
      </c>
      <c r="W104" s="41">
        <v>0.12792068595927117</v>
      </c>
      <c r="X104" s="46"/>
      <c r="Y104" s="46"/>
    </row>
    <row r="105" spans="1:27">
      <c r="A105" s="29" t="s">
        <v>1139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VLOOKUP(C:C,total251219111800!B:F,5,0)</f>
        <v>2114</v>
      </c>
      <c r="M105" s="8"/>
      <c r="N105" s="211">
        <v>1099</v>
      </c>
      <c r="O105" s="44">
        <v>1569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1569</v>
      </c>
      <c r="V105" s="45">
        <v>470</v>
      </c>
      <c r="W105" s="41">
        <v>0.70044614404079031</v>
      </c>
      <c r="X105" s="46"/>
      <c r="Y105" s="46"/>
    </row>
    <row r="106" spans="1:27">
      <c r="A106" s="29" t="s">
        <v>659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VLOOKUP(C:C,total251219111800!B:F,5,0)</f>
        <v>836</v>
      </c>
      <c r="M106" s="8"/>
      <c r="N106" s="211">
        <v>400</v>
      </c>
      <c r="O106" s="44">
        <v>1147</v>
      </c>
      <c r="P106" s="44">
        <v>0</v>
      </c>
      <c r="Q106" s="44">
        <v>0</v>
      </c>
      <c r="R106" s="44">
        <v>0</v>
      </c>
      <c r="S106" s="44">
        <v>0</v>
      </c>
      <c r="T106" s="45">
        <v>0</v>
      </c>
      <c r="U106" s="45">
        <v>1147</v>
      </c>
      <c r="V106" s="45">
        <v>747</v>
      </c>
      <c r="W106" s="41">
        <v>0.34873583260680036</v>
      </c>
      <c r="X106" s="46"/>
      <c r="Y106" s="46"/>
    </row>
    <row r="107" spans="1:27" s="268" customFormat="1">
      <c r="A107" s="260" t="s">
        <v>1140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VLOOKUP(C:C,total251219111800!B:F,5,0)</f>
        <v>78</v>
      </c>
      <c r="M107" s="8"/>
      <c r="N107" s="21">
        <f t="shared" si="1"/>
        <v>78</v>
      </c>
      <c r="O107" s="264">
        <v>144</v>
      </c>
      <c r="P107" s="264">
        <v>0</v>
      </c>
      <c r="Q107" s="264">
        <v>0</v>
      </c>
      <c r="R107" s="264">
        <v>0</v>
      </c>
      <c r="S107" s="264">
        <v>0</v>
      </c>
      <c r="T107" s="265">
        <v>0</v>
      </c>
      <c r="U107" s="265">
        <v>144</v>
      </c>
      <c r="V107" s="265">
        <v>66</v>
      </c>
      <c r="W107" s="266">
        <v>0.54166666666666663</v>
      </c>
      <c r="X107" s="267"/>
      <c r="Y107" s="267"/>
      <c r="Z107" s="37"/>
      <c r="AA107" s="37"/>
    </row>
    <row r="108" spans="1:27">
      <c r="A108" s="29" t="s">
        <v>1141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VLOOKUP(C:C,total251219111800!B:F,5,0)</f>
        <v>950</v>
      </c>
      <c r="M108" s="8"/>
      <c r="N108" s="21">
        <f t="shared" si="1"/>
        <v>950</v>
      </c>
      <c r="O108" s="44">
        <v>4978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4978</v>
      </c>
      <c r="V108" s="45">
        <v>4028</v>
      </c>
      <c r="W108" s="41">
        <v>0.19083969465648856</v>
      </c>
      <c r="X108" s="46"/>
      <c r="Y108" s="46"/>
    </row>
    <row r="109" spans="1:27">
      <c r="A109" s="29" t="s">
        <v>1142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VLOOKUP(C:C,total251219111800!B:F,5,0)</f>
        <v>396</v>
      </c>
      <c r="M109" s="8"/>
      <c r="N109" s="21">
        <f t="shared" si="1"/>
        <v>396</v>
      </c>
      <c r="O109" s="44">
        <v>3124</v>
      </c>
      <c r="P109" s="44">
        <v>0</v>
      </c>
      <c r="Q109" s="44">
        <v>0</v>
      </c>
      <c r="R109" s="44">
        <v>0</v>
      </c>
      <c r="S109" s="44">
        <v>0</v>
      </c>
      <c r="T109" s="45">
        <v>0</v>
      </c>
      <c r="U109" s="45">
        <v>3124</v>
      </c>
      <c r="V109" s="45">
        <v>2728</v>
      </c>
      <c r="W109" s="41">
        <v>0.12676056338028169</v>
      </c>
      <c r="X109" s="46"/>
      <c r="Y109" s="46"/>
    </row>
    <row r="110" spans="1:27">
      <c r="A110" s="29" t="s">
        <v>1143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VLOOKUP(C:C,total251219111800!B:F,5,0)</f>
        <v>4051</v>
      </c>
      <c r="M110" s="8"/>
      <c r="N110" s="21">
        <f t="shared" si="1"/>
        <v>4051</v>
      </c>
      <c r="O110" s="44">
        <v>3849</v>
      </c>
      <c r="P110" s="44">
        <v>6620</v>
      </c>
      <c r="Q110" s="44">
        <v>6000</v>
      </c>
      <c r="R110" s="44">
        <v>0</v>
      </c>
      <c r="S110" s="44">
        <v>6620</v>
      </c>
      <c r="T110" s="45">
        <v>0</v>
      </c>
      <c r="U110" s="45">
        <v>3229</v>
      </c>
      <c r="V110" s="45">
        <v>-822</v>
      </c>
      <c r="W110" s="41">
        <v>0.38695195338618782</v>
      </c>
      <c r="X110" s="46" t="s">
        <v>4443</v>
      </c>
      <c r="Y110" s="46"/>
    </row>
    <row r="111" spans="1:27">
      <c r="A111" s="29" t="s">
        <v>1144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VLOOKUP(C:C,total251219111800!B:F,5,0)</f>
        <v>2975</v>
      </c>
      <c r="M111" s="211">
        <v>2000</v>
      </c>
      <c r="N111" s="21">
        <f t="shared" si="1"/>
        <v>2975</v>
      </c>
      <c r="O111" s="44">
        <v>1357</v>
      </c>
      <c r="P111" s="44">
        <v>1430</v>
      </c>
      <c r="Q111" s="44">
        <v>3000</v>
      </c>
      <c r="R111" s="44">
        <v>0</v>
      </c>
      <c r="S111" s="44">
        <v>1490</v>
      </c>
      <c r="T111" s="45">
        <v>-60</v>
      </c>
      <c r="U111" s="45">
        <v>2867</v>
      </c>
      <c r="V111" s="45">
        <v>-108</v>
      </c>
      <c r="W111" s="41">
        <v>1.0674560459275206</v>
      </c>
      <c r="X111" s="46" t="s">
        <v>4442</v>
      </c>
      <c r="Y111" s="46"/>
    </row>
    <row r="112" spans="1:27" s="152" customFormat="1" ht="15.75">
      <c r="A112" s="29" t="s">
        <v>1145</v>
      </c>
      <c r="B112" s="145" t="s">
        <v>356</v>
      </c>
      <c r="C112" s="146" t="s">
        <v>94</v>
      </c>
      <c r="D112" s="147" t="s">
        <v>90</v>
      </c>
      <c r="E112" s="146" t="s">
        <v>95</v>
      </c>
      <c r="F112" s="146">
        <v>610</v>
      </c>
      <c r="G112" s="148">
        <v>664</v>
      </c>
      <c r="H112" s="21">
        <v>658</v>
      </c>
      <c r="I112" s="8">
        <f>VLOOKUP(C112,'202310-202403出荷数total2403220951'!B:F,5,0)</f>
        <v>2</v>
      </c>
      <c r="J112" s="203">
        <f>VLOOKUP(C112,'出荷数2307～2406total241008110618'!B:F,5,0)</f>
        <v>92</v>
      </c>
      <c r="K112" s="214" t="e">
        <f>VLOOKUP(C112,'出荷数2407-2506total250730101950'!B:F,5,0)</f>
        <v>#N/A</v>
      </c>
      <c r="L112" s="203" t="e">
        <f>VLOOKUP(C:C,total251219111800!B:F,5,0)</f>
        <v>#N/A</v>
      </c>
      <c r="M112" s="8"/>
      <c r="N112" s="21" t="e">
        <f t="shared" si="1"/>
        <v>#N/A</v>
      </c>
      <c r="O112" s="148">
        <v>0</v>
      </c>
      <c r="P112" s="148">
        <v>0</v>
      </c>
      <c r="Q112" s="44">
        <v>0</v>
      </c>
      <c r="R112" s="148">
        <v>0</v>
      </c>
      <c r="S112" s="148">
        <v>0</v>
      </c>
      <c r="T112" s="149">
        <v>0</v>
      </c>
      <c r="U112" s="149">
        <v>0</v>
      </c>
      <c r="V112" s="149" t="e">
        <v>#N/A</v>
      </c>
      <c r="W112" s="150" t="e">
        <v>#N/A</v>
      </c>
      <c r="X112" s="151"/>
      <c r="Y112" s="151"/>
    </row>
    <row r="113" spans="1:25">
      <c r="A113" s="29" t="s">
        <v>1147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VLOOKUP(C:C,total251219111800!B:F,5,0)</f>
        <v>1803</v>
      </c>
      <c r="M113" s="8"/>
      <c r="N113" s="21">
        <f t="shared" si="1"/>
        <v>1803</v>
      </c>
      <c r="O113" s="44">
        <v>3613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3613</v>
      </c>
      <c r="V113" s="45">
        <v>1810</v>
      </c>
      <c r="W113" s="41">
        <v>0.4990312759479657</v>
      </c>
      <c r="X113" s="46"/>
      <c r="Y113" s="46"/>
    </row>
    <row r="114" spans="1:25">
      <c r="A114" s="29" t="s">
        <v>1149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VLOOKUP(C:C,total251219111800!B:F,5,0)</f>
        <v>708</v>
      </c>
      <c r="M114" s="8"/>
      <c r="N114" s="21">
        <f t="shared" si="1"/>
        <v>708</v>
      </c>
      <c r="O114" s="44">
        <v>1361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1361</v>
      </c>
      <c r="V114" s="45">
        <v>653</v>
      </c>
      <c r="W114" s="41">
        <v>0.52020573108008816</v>
      </c>
      <c r="X114" s="46"/>
      <c r="Y114" s="46"/>
    </row>
    <row r="115" spans="1:25">
      <c r="A115" s="29" t="s">
        <v>1150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VLOOKUP(C:C,total251219111800!B:F,5,0)</f>
        <v>330</v>
      </c>
      <c r="M115" s="8"/>
      <c r="N115" s="21">
        <f t="shared" si="1"/>
        <v>330</v>
      </c>
      <c r="O115" s="44">
        <v>762</v>
      </c>
      <c r="P115" s="44">
        <v>0</v>
      </c>
      <c r="Q115" s="44">
        <v>0</v>
      </c>
      <c r="R115" s="44">
        <v>0</v>
      </c>
      <c r="S115" s="44">
        <v>0</v>
      </c>
      <c r="T115" s="45">
        <v>0</v>
      </c>
      <c r="U115" s="45">
        <v>762</v>
      </c>
      <c r="V115" s="45">
        <v>432</v>
      </c>
      <c r="W115" s="41">
        <v>0.43307086614173229</v>
      </c>
      <c r="X115" s="46"/>
      <c r="Y115" s="46"/>
    </row>
    <row r="116" spans="1:25">
      <c r="A116" s="29" t="s">
        <v>1151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VLOOKUP(C:C,total251219111800!B:F,5,0)</f>
        <v>3270</v>
      </c>
      <c r="M116" s="8"/>
      <c r="N116" s="21">
        <f t="shared" si="1"/>
        <v>3270</v>
      </c>
      <c r="O116" s="44">
        <v>13736</v>
      </c>
      <c r="P116" s="44">
        <v>5210</v>
      </c>
      <c r="Q116" s="44">
        <v>0</v>
      </c>
      <c r="R116" s="44">
        <v>0</v>
      </c>
      <c r="S116" s="44">
        <v>5810</v>
      </c>
      <c r="T116" s="45">
        <v>-600</v>
      </c>
      <c r="U116" s="45">
        <v>7926</v>
      </c>
      <c r="V116" s="45">
        <v>4656</v>
      </c>
      <c r="W116" s="41">
        <v>0.1725957985854534</v>
      </c>
      <c r="X116" s="46"/>
      <c r="Y116" s="46"/>
    </row>
    <row r="117" spans="1:25" s="152" customFormat="1" ht="15.75">
      <c r="A117" s="29" t="s">
        <v>1152</v>
      </c>
      <c r="B117" s="145" t="s">
        <v>356</v>
      </c>
      <c r="C117" s="146" t="s">
        <v>239</v>
      </c>
      <c r="D117" s="147" t="s">
        <v>240</v>
      </c>
      <c r="E117" s="146"/>
      <c r="F117" s="146">
        <v>12020</v>
      </c>
      <c r="G117" s="148">
        <v>7464</v>
      </c>
      <c r="H117" s="21">
        <v>4812</v>
      </c>
      <c r="I117" s="8">
        <f>VLOOKUP(C117,'202310-202403出荷数total2403220951'!B:F,5,0)</f>
        <v>1216</v>
      </c>
      <c r="J117" s="203">
        <f>VLOOKUP(C117,'出荷数2307～2406total241008110618'!B:F,5,0)</f>
        <v>1820</v>
      </c>
      <c r="K117" s="214" t="e">
        <f>VLOOKUP(C117,'出荷数2407-2506total250730101950'!B:F,5,0)</f>
        <v>#N/A</v>
      </c>
      <c r="L117" s="203" t="e">
        <f>VLOOKUP(C:C,total251219111800!B:F,5,0)</f>
        <v>#N/A</v>
      </c>
      <c r="M117" s="8"/>
      <c r="N117" s="21" t="e">
        <f t="shared" si="1"/>
        <v>#N/A</v>
      </c>
      <c r="O117" s="148">
        <v>0</v>
      </c>
      <c r="P117" s="148">
        <v>0</v>
      </c>
      <c r="Q117" s="44">
        <v>0</v>
      </c>
      <c r="R117" s="148">
        <v>0</v>
      </c>
      <c r="S117" s="148">
        <v>0</v>
      </c>
      <c r="T117" s="149">
        <v>0</v>
      </c>
      <c r="U117" s="149">
        <v>0</v>
      </c>
      <c r="V117" s="149" t="e">
        <v>#N/A</v>
      </c>
      <c r="W117" s="150" t="e">
        <v>#N/A</v>
      </c>
      <c r="X117" s="151"/>
      <c r="Y117" s="151"/>
    </row>
    <row r="118" spans="1:25">
      <c r="A118" s="29" t="s">
        <v>1153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VLOOKUP(C:C,total251219111800!B:F,5,0)</f>
        <v>8889</v>
      </c>
      <c r="M118" s="8"/>
      <c r="N118" s="21">
        <f t="shared" si="1"/>
        <v>8889</v>
      </c>
      <c r="O118" s="44">
        <v>11746</v>
      </c>
      <c r="P118" s="44">
        <v>4115</v>
      </c>
      <c r="Q118" s="44">
        <v>3780</v>
      </c>
      <c r="R118" s="44">
        <v>0</v>
      </c>
      <c r="S118" s="44">
        <v>4305</v>
      </c>
      <c r="T118" s="45">
        <v>-190</v>
      </c>
      <c r="U118" s="45">
        <v>11221</v>
      </c>
      <c r="V118" s="45">
        <v>2332</v>
      </c>
      <c r="W118" s="41">
        <v>0.56043124645356535</v>
      </c>
      <c r="X118" s="46"/>
      <c r="Y118" s="46"/>
    </row>
    <row r="119" spans="1:25">
      <c r="A119" s="29" t="s">
        <v>1154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VLOOKUP(C:C,total251219111800!B:F,5,0)</f>
        <v>1263</v>
      </c>
      <c r="M119" s="8"/>
      <c r="N119" s="21">
        <f t="shared" si="1"/>
        <v>1263</v>
      </c>
      <c r="O119" s="44">
        <v>802</v>
      </c>
      <c r="P119" s="44">
        <v>0</v>
      </c>
      <c r="Q119" s="44">
        <v>3000</v>
      </c>
      <c r="R119" s="44">
        <v>0</v>
      </c>
      <c r="S119" s="44">
        <v>0</v>
      </c>
      <c r="T119" s="45">
        <v>0</v>
      </c>
      <c r="U119" s="45">
        <v>3802</v>
      </c>
      <c r="V119" s="45">
        <v>2539</v>
      </c>
      <c r="W119" s="41">
        <v>1.5748129675810474</v>
      </c>
      <c r="X119" s="46"/>
      <c r="Y119" s="46"/>
    </row>
    <row r="120" spans="1:25">
      <c r="A120" s="29" t="s">
        <v>1155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VLOOKUP(C:C,total251219111800!B:F,5,0)</f>
        <v>5185</v>
      </c>
      <c r="M120" s="8"/>
      <c r="N120" s="21">
        <f t="shared" si="1"/>
        <v>5185</v>
      </c>
      <c r="O120" s="44">
        <v>11171</v>
      </c>
      <c r="P120" s="44">
        <v>4080</v>
      </c>
      <c r="Q120" s="44">
        <v>0</v>
      </c>
      <c r="R120" s="44">
        <v>0</v>
      </c>
      <c r="S120" s="44">
        <v>4080</v>
      </c>
      <c r="T120" s="45">
        <v>0</v>
      </c>
      <c r="U120" s="45">
        <v>7091</v>
      </c>
      <c r="V120" s="45">
        <v>1906</v>
      </c>
      <c r="W120" s="41">
        <v>0.33997770637990954</v>
      </c>
      <c r="X120" s="46"/>
      <c r="Y120" s="46"/>
    </row>
    <row r="121" spans="1:25">
      <c r="A121" s="29" t="s">
        <v>1156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VLOOKUP(C:C,total251219111800!B:F,5,0)</f>
        <v>1781</v>
      </c>
      <c r="M121" s="8"/>
      <c r="N121" s="21">
        <f t="shared" si="1"/>
        <v>1781</v>
      </c>
      <c r="O121" s="44">
        <v>2465</v>
      </c>
      <c r="P121" s="44">
        <v>850</v>
      </c>
      <c r="Q121" s="44">
        <v>3000</v>
      </c>
      <c r="R121" s="44">
        <v>0</v>
      </c>
      <c r="S121" s="44">
        <v>950</v>
      </c>
      <c r="T121" s="45">
        <v>-100</v>
      </c>
      <c r="U121" s="45">
        <v>4515</v>
      </c>
      <c r="V121" s="45">
        <v>2734</v>
      </c>
      <c r="W121" s="41">
        <v>0.53725490196078429</v>
      </c>
      <c r="X121" s="46"/>
      <c r="Y121" s="46"/>
    </row>
    <row r="122" spans="1:25">
      <c r="A122" s="29" t="s">
        <v>1157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VLOOKUP(C:C,total251219111800!B:F,5,0)</f>
        <v>894</v>
      </c>
      <c r="M122" s="8"/>
      <c r="N122" s="211">
        <v>400</v>
      </c>
      <c r="O122" s="44">
        <v>3113</v>
      </c>
      <c r="P122" s="44">
        <v>0</v>
      </c>
      <c r="Q122" s="44">
        <v>0</v>
      </c>
      <c r="R122" s="44">
        <v>0</v>
      </c>
      <c r="S122" s="44">
        <v>0</v>
      </c>
      <c r="T122" s="45">
        <v>0</v>
      </c>
      <c r="U122" s="45">
        <v>3113</v>
      </c>
      <c r="V122" s="45">
        <v>2713</v>
      </c>
      <c r="W122" s="41">
        <v>0.12849341471249598</v>
      </c>
      <c r="X122" s="46"/>
      <c r="Y122" s="46"/>
    </row>
    <row r="123" spans="1:25" s="152" customFormat="1" ht="15.75">
      <c r="A123" s="29" t="s">
        <v>1158</v>
      </c>
      <c r="B123" s="145" t="s">
        <v>356</v>
      </c>
      <c r="C123" s="146" t="s">
        <v>241</v>
      </c>
      <c r="D123" s="147" t="s">
        <v>242</v>
      </c>
      <c r="E123" s="146"/>
      <c r="F123" s="146">
        <v>229</v>
      </c>
      <c r="G123" s="148">
        <v>293</v>
      </c>
      <c r="H123" s="21">
        <v>221</v>
      </c>
      <c r="I123" s="8" t="e">
        <f>VLOOKUP(C123,'202310-202403出荷数total2403220951'!B:F,5,0)</f>
        <v>#N/A</v>
      </c>
      <c r="J123" s="203">
        <f>VLOOKUP(C123,'出荷数2307～2406total241008110618'!B:F,5,0)</f>
        <v>27</v>
      </c>
      <c r="K123" s="214" t="e">
        <f>VLOOKUP(C123,'出荷数2407-2506total250730101950'!B:F,5,0)</f>
        <v>#N/A</v>
      </c>
      <c r="L123" s="203" t="e">
        <f>VLOOKUP(C:C,total251219111800!B:F,5,0)</f>
        <v>#N/A</v>
      </c>
      <c r="M123" s="8"/>
      <c r="N123" s="21" t="e">
        <f t="shared" si="1"/>
        <v>#N/A</v>
      </c>
      <c r="O123" s="148">
        <v>0</v>
      </c>
      <c r="P123" s="148">
        <v>0</v>
      </c>
      <c r="Q123" s="44">
        <v>0</v>
      </c>
      <c r="R123" s="148">
        <v>0</v>
      </c>
      <c r="S123" s="148">
        <v>0</v>
      </c>
      <c r="T123" s="149">
        <v>0</v>
      </c>
      <c r="U123" s="149">
        <v>0</v>
      </c>
      <c r="V123" s="149" t="e">
        <v>#N/A</v>
      </c>
      <c r="W123" s="150" t="e">
        <v>#N/A</v>
      </c>
      <c r="X123" s="151"/>
      <c r="Y123" s="151"/>
    </row>
    <row r="124" spans="1:25">
      <c r="A124" s="29" t="s">
        <v>1159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VLOOKUP(C:C,total251219111800!B:F,5,0)</f>
        <v>1242</v>
      </c>
      <c r="M124" s="8"/>
      <c r="N124" s="21">
        <f t="shared" si="1"/>
        <v>1242</v>
      </c>
      <c r="O124" s="44">
        <v>4753</v>
      </c>
      <c r="P124" s="44">
        <v>0</v>
      </c>
      <c r="Q124" s="44">
        <v>0</v>
      </c>
      <c r="R124" s="44">
        <v>0</v>
      </c>
      <c r="S124" s="44">
        <v>0</v>
      </c>
      <c r="T124" s="45">
        <v>0</v>
      </c>
      <c r="U124" s="45">
        <v>4753</v>
      </c>
      <c r="V124" s="45">
        <v>3511</v>
      </c>
      <c r="W124" s="41">
        <v>0.2613086471702083</v>
      </c>
      <c r="X124" s="46"/>
      <c r="Y124" s="46"/>
    </row>
    <row r="125" spans="1:25">
      <c r="A125" s="29" t="s">
        <v>1160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VLOOKUP(C:C,total251219111800!B:F,5,0)</f>
        <v>2075</v>
      </c>
      <c r="M125" s="8"/>
      <c r="N125" s="211">
        <v>1600</v>
      </c>
      <c r="O125" s="44">
        <v>3325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3325</v>
      </c>
      <c r="V125" s="45">
        <v>1725</v>
      </c>
      <c r="W125" s="41">
        <v>0.48120300751879697</v>
      </c>
      <c r="X125" s="46"/>
      <c r="Y125" s="46"/>
    </row>
    <row r="126" spans="1:25">
      <c r="A126" s="29" t="s">
        <v>1161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VLOOKUP(C:C,total251219111800!B:F,5,0)</f>
        <v>1448</v>
      </c>
      <c r="M126" s="8"/>
      <c r="N126" s="21">
        <f t="shared" si="1"/>
        <v>1448</v>
      </c>
      <c r="O126" s="44">
        <v>3190</v>
      </c>
      <c r="P126" s="44">
        <v>0</v>
      </c>
      <c r="Q126" s="44">
        <v>0</v>
      </c>
      <c r="R126" s="44">
        <v>0</v>
      </c>
      <c r="S126" s="44">
        <v>0</v>
      </c>
      <c r="T126" s="45">
        <v>0</v>
      </c>
      <c r="U126" s="45">
        <v>3190</v>
      </c>
      <c r="V126" s="45">
        <v>1742</v>
      </c>
      <c r="W126" s="41">
        <v>0.45391849529780565</v>
      </c>
      <c r="X126" s="46"/>
      <c r="Y126" s="46"/>
    </row>
    <row r="127" spans="1:25">
      <c r="A127" s="29" t="s">
        <v>1162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VLOOKUP(C:C,total251219111800!B:F,5,0)</f>
        <v>1106</v>
      </c>
      <c r="M127" s="8"/>
      <c r="N127" s="21">
        <f t="shared" si="1"/>
        <v>1106</v>
      </c>
      <c r="O127" s="44">
        <v>1645</v>
      </c>
      <c r="P127" s="44">
        <v>1100</v>
      </c>
      <c r="Q127" s="44">
        <v>1000</v>
      </c>
      <c r="R127" s="44">
        <v>0</v>
      </c>
      <c r="S127" s="44">
        <v>1100</v>
      </c>
      <c r="T127" s="45">
        <v>0</v>
      </c>
      <c r="U127" s="45">
        <v>1545</v>
      </c>
      <c r="V127" s="45">
        <v>439</v>
      </c>
      <c r="W127" s="41">
        <v>0.40291438979963567</v>
      </c>
      <c r="X127" s="46"/>
      <c r="Y127" s="46"/>
    </row>
    <row r="128" spans="1:25">
      <c r="A128" s="29" t="s">
        <v>1163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VLOOKUP(C:C,total251219111800!B:F,5,0)</f>
        <v>1</v>
      </c>
      <c r="M128" s="8"/>
      <c r="N128" s="21">
        <f t="shared" si="1"/>
        <v>1</v>
      </c>
      <c r="O128" s="44">
        <v>407</v>
      </c>
      <c r="P128" s="44">
        <v>0</v>
      </c>
      <c r="Q128" s="44">
        <v>0</v>
      </c>
      <c r="R128" s="44">
        <v>0</v>
      </c>
      <c r="S128" s="44">
        <v>0</v>
      </c>
      <c r="T128" s="45">
        <v>0</v>
      </c>
      <c r="U128" s="45">
        <v>407</v>
      </c>
      <c r="V128" s="45">
        <v>406</v>
      </c>
      <c r="W128" s="41">
        <v>2.4570024570024569E-3</v>
      </c>
      <c r="X128" s="46"/>
      <c r="Y128" s="46"/>
    </row>
    <row r="129" spans="1:27" s="200" customFormat="1">
      <c r="A129" s="192" t="s">
        <v>1164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196">
        <f>VLOOKUP(C:C,total251219111800!B:F,5,0)</f>
        <v>846</v>
      </c>
      <c r="M129" s="281">
        <v>700</v>
      </c>
      <c r="N129" s="196">
        <f t="shared" si="1"/>
        <v>846</v>
      </c>
      <c r="O129" s="196">
        <v>421</v>
      </c>
      <c r="P129" s="196">
        <v>100</v>
      </c>
      <c r="Q129" s="196">
        <v>0</v>
      </c>
      <c r="R129" s="196">
        <v>0</v>
      </c>
      <c r="S129" s="196">
        <v>300</v>
      </c>
      <c r="T129" s="197">
        <v>-200</v>
      </c>
      <c r="U129" s="197">
        <v>121</v>
      </c>
      <c r="V129" s="197">
        <v>-725</v>
      </c>
      <c r="W129" s="198">
        <v>1.6238003838771593</v>
      </c>
      <c r="X129" s="196"/>
      <c r="Y129" s="196"/>
      <c r="Z129" s="201"/>
      <c r="AA129" s="201"/>
    </row>
    <row r="130" spans="1:27">
      <c r="A130" s="29" t="s">
        <v>1165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VLOOKUP(C:C,total251219111800!B:F,5,0)</f>
        <v>838</v>
      </c>
      <c r="M130" s="8"/>
      <c r="N130" s="21">
        <f t="shared" si="1"/>
        <v>838</v>
      </c>
      <c r="O130" s="44">
        <v>3599</v>
      </c>
      <c r="P130" s="44">
        <v>1300</v>
      </c>
      <c r="Q130" s="44">
        <v>3040</v>
      </c>
      <c r="R130" s="44">
        <v>0</v>
      </c>
      <c r="S130" s="44">
        <v>900</v>
      </c>
      <c r="T130" s="45">
        <v>400</v>
      </c>
      <c r="U130" s="45">
        <v>5739</v>
      </c>
      <c r="V130" s="45">
        <v>4901</v>
      </c>
      <c r="W130" s="41">
        <v>0.17105531741171667</v>
      </c>
      <c r="X130" s="12"/>
      <c r="Y130" s="12"/>
    </row>
    <row r="131" spans="1:27">
      <c r="A131" s="29" t="s">
        <v>1166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VLOOKUP(C:C,total251219111800!B:F,5,0)</f>
        <v>1512</v>
      </c>
      <c r="M131" s="8"/>
      <c r="N131" s="21">
        <f t="shared" si="1"/>
        <v>1512</v>
      </c>
      <c r="O131" s="44">
        <v>5124</v>
      </c>
      <c r="P131" s="44">
        <v>0</v>
      </c>
      <c r="Q131" s="44">
        <v>0</v>
      </c>
      <c r="R131" s="44">
        <v>0</v>
      </c>
      <c r="S131" s="44">
        <v>0</v>
      </c>
      <c r="T131" s="45">
        <v>0</v>
      </c>
      <c r="U131" s="45">
        <v>5124</v>
      </c>
      <c r="V131" s="45">
        <v>3612</v>
      </c>
      <c r="W131" s="41">
        <v>0.29508196721311475</v>
      </c>
      <c r="X131" s="46"/>
      <c r="Y131" s="46"/>
    </row>
    <row r="132" spans="1:27">
      <c r="A132" s="29" t="s">
        <v>1167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VLOOKUP(C:C,total251219111800!B:F,5,0)</f>
        <v>4122</v>
      </c>
      <c r="M132" s="8"/>
      <c r="N132" s="21">
        <f t="shared" ref="N132:N140" si="2">L132</f>
        <v>4122</v>
      </c>
      <c r="O132" s="44">
        <v>9768</v>
      </c>
      <c r="P132" s="44">
        <v>3870</v>
      </c>
      <c r="Q132" s="44">
        <v>0</v>
      </c>
      <c r="R132" s="44">
        <v>0</v>
      </c>
      <c r="S132" s="44">
        <v>3870</v>
      </c>
      <c r="T132" s="45">
        <v>0</v>
      </c>
      <c r="U132" s="45">
        <v>5898</v>
      </c>
      <c r="V132" s="45">
        <v>1776</v>
      </c>
      <c r="W132" s="41">
        <v>0.3022437307523097</v>
      </c>
      <c r="X132" s="250" t="s">
        <v>4442</v>
      </c>
      <c r="Y132" s="250"/>
    </row>
    <row r="133" spans="1:27">
      <c r="A133" s="29" t="s">
        <v>1168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VLOOKUP(C:C,total251219111800!B:F,5,0)</f>
        <v>3759</v>
      </c>
      <c r="M133" s="8"/>
      <c r="N133" s="21">
        <f t="shared" si="2"/>
        <v>3759</v>
      </c>
      <c r="O133" s="44">
        <v>6837</v>
      </c>
      <c r="P133" s="44">
        <v>3390</v>
      </c>
      <c r="Q133" s="44">
        <v>0</v>
      </c>
      <c r="R133" s="44">
        <v>0</v>
      </c>
      <c r="S133" s="44">
        <v>4000</v>
      </c>
      <c r="T133" s="45">
        <v>-610</v>
      </c>
      <c r="U133" s="45">
        <v>2837</v>
      </c>
      <c r="V133" s="45">
        <v>-922</v>
      </c>
      <c r="W133" s="41">
        <v>0.36755646817248461</v>
      </c>
      <c r="X133" s="46"/>
      <c r="Y133" s="46"/>
    </row>
    <row r="134" spans="1:27" ht="23.45" customHeight="1">
      <c r="A134" s="29" t="s">
        <v>1169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VLOOKUP(C:C,total251219111800!B:F,5,0)</f>
        <v>2348</v>
      </c>
      <c r="M134" s="8"/>
      <c r="N134" s="21">
        <f t="shared" si="2"/>
        <v>2348</v>
      </c>
      <c r="O134" s="44">
        <v>2480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2480</v>
      </c>
      <c r="V134" s="45">
        <v>132</v>
      </c>
      <c r="W134" s="41">
        <v>0.9467741935483871</v>
      </c>
      <c r="X134" s="46"/>
      <c r="Y134" s="46"/>
    </row>
    <row r="135" spans="1:27">
      <c r="A135" s="29" t="s">
        <v>1170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VLOOKUP(C:C,total251219111800!B:F,5,0)</f>
        <v>1000</v>
      </c>
      <c r="M135" s="8"/>
      <c r="N135" s="21">
        <f t="shared" si="2"/>
        <v>1000</v>
      </c>
      <c r="O135" s="44">
        <v>3583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3583</v>
      </c>
      <c r="V135" s="45">
        <v>2583</v>
      </c>
      <c r="W135" s="41">
        <v>0.27909572983533354</v>
      </c>
      <c r="X135" s="46"/>
      <c r="Y135" s="46"/>
    </row>
    <row r="136" spans="1:27">
      <c r="A136" s="29" t="s">
        <v>1171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VLOOKUP(C:C,total251219111800!B:F,5,0)</f>
        <v>2250</v>
      </c>
      <c r="M136" s="8"/>
      <c r="N136" s="21">
        <f t="shared" si="2"/>
        <v>2250</v>
      </c>
      <c r="O136" s="44">
        <v>1927</v>
      </c>
      <c r="P136" s="44">
        <v>0</v>
      </c>
      <c r="Q136" s="44">
        <v>0</v>
      </c>
      <c r="R136" s="44">
        <v>0</v>
      </c>
      <c r="S136" s="44">
        <v>0</v>
      </c>
      <c r="T136" s="45">
        <v>0</v>
      </c>
      <c r="U136" s="45">
        <v>1927</v>
      </c>
      <c r="V136" s="45">
        <v>-323</v>
      </c>
      <c r="W136" s="41">
        <v>1.167618059159315</v>
      </c>
      <c r="X136" s="46" t="s">
        <v>2798</v>
      </c>
      <c r="Y136" s="46"/>
    </row>
    <row r="137" spans="1:27">
      <c r="A137" s="29" t="s">
        <v>1172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VLOOKUP(C:C,total251219111800!B:F,5,0)</f>
        <v>120</v>
      </c>
      <c r="M137" s="8"/>
      <c r="N137" s="21">
        <f t="shared" si="2"/>
        <v>120</v>
      </c>
      <c r="O137" s="44">
        <v>4525</v>
      </c>
      <c r="P137" s="44">
        <v>80</v>
      </c>
      <c r="Q137" s="44">
        <v>0</v>
      </c>
      <c r="R137" s="44">
        <v>0</v>
      </c>
      <c r="S137" s="44">
        <v>80</v>
      </c>
      <c r="T137" s="45">
        <v>0</v>
      </c>
      <c r="U137" s="45">
        <v>4445</v>
      </c>
      <c r="V137" s="45">
        <v>4325</v>
      </c>
      <c r="W137" s="41">
        <v>2.6058631921824105E-2</v>
      </c>
      <c r="X137" s="46"/>
      <c r="Y137" s="46"/>
    </row>
    <row r="138" spans="1:27">
      <c r="A138" s="29" t="s">
        <v>1173</v>
      </c>
      <c r="B138" s="30" t="s">
        <v>356</v>
      </c>
      <c r="C138" s="6" t="s">
        <v>100</v>
      </c>
      <c r="D138" s="20" t="s">
        <v>101</v>
      </c>
      <c r="E138" s="19" t="s">
        <v>85</v>
      </c>
      <c r="F138" s="19">
        <v>7814</v>
      </c>
      <c r="G138" s="21">
        <v>7684</v>
      </c>
      <c r="H138" s="21">
        <v>7018</v>
      </c>
      <c r="I138" s="8">
        <f>VLOOKUP(C138,'202310-202403出荷数total2403220951'!B:F,5,0)</f>
        <v>3238</v>
      </c>
      <c r="J138" s="203">
        <f>VLOOKUP(C138,'出荷数2307～2406total241008110618'!B:F,5,0)</f>
        <v>6522</v>
      </c>
      <c r="K138" s="214">
        <f>VLOOKUP(C138,'出荷数2407-2506total250730101950'!B:F,5,0)</f>
        <v>6203</v>
      </c>
      <c r="L138" s="203">
        <f>VLOOKUP(C:C,total251219111800!B:F,5,0)</f>
        <v>3240</v>
      </c>
      <c r="M138" s="213"/>
      <c r="N138" s="21">
        <f t="shared" si="2"/>
        <v>3240</v>
      </c>
      <c r="O138" s="44">
        <v>849</v>
      </c>
      <c r="P138" s="44">
        <v>0</v>
      </c>
      <c r="Q138" s="44">
        <v>5000</v>
      </c>
      <c r="R138" s="44">
        <v>0</v>
      </c>
      <c r="S138" s="44">
        <v>0</v>
      </c>
      <c r="T138" s="45">
        <v>0</v>
      </c>
      <c r="U138" s="45">
        <v>5849</v>
      </c>
      <c r="V138" s="45">
        <v>2609</v>
      </c>
      <c r="W138" s="41">
        <v>3.8162544169611308</v>
      </c>
      <c r="X138" s="46"/>
      <c r="Y138" s="46"/>
    </row>
    <row r="139" spans="1:27">
      <c r="A139" s="29" t="s">
        <v>1174</v>
      </c>
      <c r="B139" s="30" t="s">
        <v>356</v>
      </c>
      <c r="C139" s="17" t="s">
        <v>252</v>
      </c>
      <c r="D139" s="24" t="s">
        <v>253</v>
      </c>
      <c r="E139" s="23"/>
      <c r="F139" s="19">
        <v>3927</v>
      </c>
      <c r="G139" s="21">
        <v>6192</v>
      </c>
      <c r="H139" s="21">
        <v>3235</v>
      </c>
      <c r="I139" s="8">
        <f>VLOOKUP(C139,'202310-202403出荷数total2403220951'!B:F,5,0)</f>
        <v>1313</v>
      </c>
      <c r="J139" s="203">
        <f>VLOOKUP(C139,'出荷数2307～2406total241008110618'!B:F,5,0)</f>
        <v>2809</v>
      </c>
      <c r="K139" s="214">
        <f>VLOOKUP(C139,'出荷数2407-2506total250730101950'!B:F,5,0)</f>
        <v>3528</v>
      </c>
      <c r="L139" s="203">
        <f>VLOOKUP(C:C,total251219111800!B:F,5,0)</f>
        <v>1452</v>
      </c>
      <c r="M139" s="8"/>
      <c r="N139" s="21">
        <f t="shared" si="2"/>
        <v>1452</v>
      </c>
      <c r="O139" s="44">
        <v>1916</v>
      </c>
      <c r="P139" s="44">
        <v>0</v>
      </c>
      <c r="Q139" s="44">
        <v>0</v>
      </c>
      <c r="R139" s="44">
        <v>0</v>
      </c>
      <c r="S139" s="44">
        <v>0</v>
      </c>
      <c r="T139" s="45">
        <v>0</v>
      </c>
      <c r="U139" s="45">
        <v>1916</v>
      </c>
      <c r="V139" s="45">
        <v>464</v>
      </c>
      <c r="W139" s="41">
        <v>0.75782881002087688</v>
      </c>
      <c r="X139" s="46"/>
      <c r="Y139" s="46"/>
    </row>
    <row r="140" spans="1:27">
      <c r="A140" s="29" t="s">
        <v>1175</v>
      </c>
      <c r="B140" s="30" t="s">
        <v>356</v>
      </c>
      <c r="C140" s="6" t="s">
        <v>30</v>
      </c>
      <c r="D140" s="20" t="s">
        <v>31</v>
      </c>
      <c r="E140" s="19"/>
      <c r="F140" s="19">
        <v>17211</v>
      </c>
      <c r="G140" s="21">
        <v>12662</v>
      </c>
      <c r="H140" s="21">
        <v>6728</v>
      </c>
      <c r="I140" s="213">
        <f>VLOOKUP(C140,'202310-202403出荷数total2403220951'!B:F,5,0)</f>
        <v>9458</v>
      </c>
      <c r="J140" s="203">
        <f>VLOOKUP(C140,'出荷数2307～2406total241008110618'!B:F,5,0)</f>
        <v>13583</v>
      </c>
      <c r="K140" s="214">
        <f>VLOOKUP(C140,'出荷数2407-2506total250730101950'!B:F,5,0)</f>
        <v>11809</v>
      </c>
      <c r="L140" s="203">
        <f>VLOOKUP(C:C,total251219111800!B:F,5,0)</f>
        <v>2303</v>
      </c>
      <c r="M140" s="8"/>
      <c r="N140" s="21">
        <f t="shared" si="2"/>
        <v>2303</v>
      </c>
      <c r="O140" s="44">
        <v>6363</v>
      </c>
      <c r="P140" s="44">
        <v>2200</v>
      </c>
      <c r="Q140" s="44">
        <v>0</v>
      </c>
      <c r="R140" s="44">
        <v>0</v>
      </c>
      <c r="S140" s="44">
        <v>2200</v>
      </c>
      <c r="T140" s="45">
        <v>0</v>
      </c>
      <c r="U140" s="45">
        <v>4163</v>
      </c>
      <c r="V140" s="45">
        <v>1860</v>
      </c>
      <c r="W140" s="41">
        <v>0.2689477986686909</v>
      </c>
      <c r="X140" s="46"/>
      <c r="Y140" s="46"/>
    </row>
    <row r="141" spans="1:27">
      <c r="A141" s="29" t="s">
        <v>1176</v>
      </c>
      <c r="B141" s="30" t="s">
        <v>356</v>
      </c>
      <c r="C141" s="17" t="s">
        <v>237</v>
      </c>
      <c r="D141" s="24" t="s">
        <v>238</v>
      </c>
      <c r="E141" s="23"/>
      <c r="F141" s="19">
        <v>6153</v>
      </c>
      <c r="G141" s="21">
        <v>5390</v>
      </c>
      <c r="H141" s="21">
        <v>4913</v>
      </c>
      <c r="I141" s="8">
        <f>VLOOKUP(C141,'202310-202403出荷数total2403220951'!B:F,5,0)</f>
        <v>1708</v>
      </c>
      <c r="J141" s="203">
        <f>VLOOKUP(C141,'出荷数2307～2406total241008110618'!B:F,5,0)</f>
        <v>3580</v>
      </c>
      <c r="K141" s="214">
        <f>VLOOKUP(C141,'出荷数2407-2506total250730101950'!B:F,5,0)</f>
        <v>3493</v>
      </c>
      <c r="L141" s="203">
        <f>VLOOKUP(C:C,total251219111800!B:F,5,0)</f>
        <v>1332</v>
      </c>
      <c r="M141" s="211">
        <v>2200</v>
      </c>
      <c r="N141" s="211">
        <v>2200</v>
      </c>
      <c r="O141" s="44">
        <v>4319</v>
      </c>
      <c r="P141" s="44">
        <v>0</v>
      </c>
      <c r="Q141" s="44">
        <v>0</v>
      </c>
      <c r="R141" s="44">
        <v>0</v>
      </c>
      <c r="S141" s="44">
        <v>0</v>
      </c>
      <c r="T141" s="45">
        <v>0</v>
      </c>
      <c r="U141" s="45">
        <v>4319</v>
      </c>
      <c r="V141" s="45">
        <v>2119</v>
      </c>
      <c r="W141" s="41">
        <v>0.50937717064135213</v>
      </c>
      <c r="X141" s="46"/>
      <c r="Y141" s="46"/>
    </row>
    <row r="142" spans="1:27">
      <c r="A142" s="29" t="s">
        <v>1177</v>
      </c>
      <c r="B142" s="30" t="s">
        <v>356</v>
      </c>
      <c r="C142" s="17" t="s">
        <v>718</v>
      </c>
      <c r="D142" s="24" t="s">
        <v>719</v>
      </c>
      <c r="E142" s="23"/>
      <c r="F142" s="19"/>
      <c r="G142" s="21">
        <v>3040</v>
      </c>
      <c r="H142" s="21">
        <v>850</v>
      </c>
      <c r="I142" s="8" t="e">
        <f>VLOOKUP(C142,'202310-202403出荷数total2403220951'!B:F,5,0)</f>
        <v>#N/A</v>
      </c>
      <c r="J142" s="203" t="e">
        <f>VLOOKUP(C142,'出荷数2307～2406total241008110618'!B:F,5,0)</f>
        <v>#N/A</v>
      </c>
      <c r="K142" s="214" t="e">
        <f>VLOOKUP(C142,'出荷数2407-2506total250730101950'!B:F,5,0)</f>
        <v>#N/A</v>
      </c>
      <c r="L142" s="203" t="e">
        <f>VLOOKUP(C:C,total251219111800!B:F,5,0)</f>
        <v>#N/A</v>
      </c>
      <c r="M142" s="211">
        <v>360</v>
      </c>
      <c r="N142" s="211">
        <v>360</v>
      </c>
      <c r="O142" s="44">
        <v>680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680</v>
      </c>
      <c r="V142" s="45">
        <v>320</v>
      </c>
      <c r="W142" s="41">
        <v>0.52941176470588236</v>
      </c>
      <c r="X142" s="46"/>
      <c r="Y142" s="46"/>
    </row>
    <row r="143" spans="1:27">
      <c r="A143" s="29" t="s">
        <v>1178</v>
      </c>
      <c r="B143" s="30" t="s">
        <v>356</v>
      </c>
      <c r="C143" s="6" t="s">
        <v>91</v>
      </c>
      <c r="D143" s="20" t="s">
        <v>90</v>
      </c>
      <c r="E143" s="19" t="s">
        <v>87</v>
      </c>
      <c r="F143" s="19">
        <v>5799</v>
      </c>
      <c r="G143" s="21">
        <v>6847</v>
      </c>
      <c r="H143" s="21">
        <v>4271</v>
      </c>
      <c r="I143" s="8">
        <f>VLOOKUP(C143,'202310-202403出荷数total2403220951'!B:F,5,0)</f>
        <v>1406</v>
      </c>
      <c r="J143" s="203">
        <f>VLOOKUP(C143,'出荷数2307～2406total241008110618'!B:F,5,0)</f>
        <v>3025</v>
      </c>
      <c r="K143" s="214">
        <f>VLOOKUP(C143,'出荷数2407-2506total250730101950'!B:F,5,0)</f>
        <v>2613</v>
      </c>
      <c r="L143" s="203">
        <f>VLOOKUP(C:C,total251219111800!B:F,5,0)</f>
        <v>1176</v>
      </c>
      <c r="M143" s="8"/>
      <c r="N143" s="21">
        <f>L143</f>
        <v>1176</v>
      </c>
      <c r="O143" s="44">
        <v>2167</v>
      </c>
      <c r="P143" s="44">
        <v>0</v>
      </c>
      <c r="Q143" s="44">
        <v>0</v>
      </c>
      <c r="R143" s="44">
        <v>0</v>
      </c>
      <c r="S143" s="44">
        <v>0</v>
      </c>
      <c r="T143" s="45">
        <v>0</v>
      </c>
      <c r="U143" s="45">
        <v>2167</v>
      </c>
      <c r="V143" s="45">
        <v>991</v>
      </c>
      <c r="W143" s="41">
        <v>0.54268574065528385</v>
      </c>
      <c r="X143" s="46"/>
      <c r="Y143" s="46"/>
    </row>
    <row r="144" spans="1:27">
      <c r="A144" s="29" t="s">
        <v>1179</v>
      </c>
      <c r="B144" s="30" t="s">
        <v>356</v>
      </c>
      <c r="C144" s="6" t="s">
        <v>108</v>
      </c>
      <c r="D144" s="20" t="s">
        <v>109</v>
      </c>
      <c r="E144" s="19"/>
      <c r="F144" s="19">
        <v>7039</v>
      </c>
      <c r="G144" s="21">
        <v>8307</v>
      </c>
      <c r="H144" s="21">
        <v>5166</v>
      </c>
      <c r="I144" s="8">
        <f>VLOOKUP(C144,'202310-202403出荷数total2403220951'!B:F,5,0)</f>
        <v>2164</v>
      </c>
      <c r="J144" s="203">
        <f>VLOOKUP(C144,'出荷数2307～2406total241008110618'!B:F,5,0)</f>
        <v>4328</v>
      </c>
      <c r="K144" s="214">
        <f>VLOOKUP(C144,'出荷数2407-2506total250730101950'!B:F,5,0)</f>
        <v>2516</v>
      </c>
      <c r="L144" s="203">
        <f>VLOOKUP(C:C,total251219111800!B:F,5,0)</f>
        <v>1066</v>
      </c>
      <c r="M144" s="8"/>
      <c r="N144" s="21">
        <f>L144</f>
        <v>1066</v>
      </c>
      <c r="O144" s="44">
        <v>1405</v>
      </c>
      <c r="P144" s="44">
        <v>0</v>
      </c>
      <c r="Q144" s="44">
        <v>0</v>
      </c>
      <c r="R144" s="44">
        <v>0</v>
      </c>
      <c r="S144" s="44">
        <v>0</v>
      </c>
      <c r="T144" s="45">
        <v>0</v>
      </c>
      <c r="U144" s="45">
        <v>1405</v>
      </c>
      <c r="V144" s="45">
        <v>339</v>
      </c>
      <c r="W144" s="41">
        <v>0.75871886120996446</v>
      </c>
      <c r="X144" s="46"/>
      <c r="Y144" s="46"/>
    </row>
    <row r="145" spans="1:27">
      <c r="A145" s="29" t="s">
        <v>1180</v>
      </c>
      <c r="B145" s="30" t="s">
        <v>356</v>
      </c>
      <c r="C145" s="6" t="s">
        <v>71</v>
      </c>
      <c r="D145" s="20" t="s">
        <v>72</v>
      </c>
      <c r="E145" s="19"/>
      <c r="F145" s="19">
        <v>7932</v>
      </c>
      <c r="G145" s="21">
        <v>12477</v>
      </c>
      <c r="H145" s="21">
        <v>11864</v>
      </c>
      <c r="I145" s="8">
        <f>VLOOKUP(C145,'202310-202403出荷数total2403220951'!B:F,5,0)</f>
        <v>5131</v>
      </c>
      <c r="J145" s="203">
        <f>VLOOKUP(C145,'出荷数2307～2406total241008110618'!B:F,5,0)</f>
        <v>10642</v>
      </c>
      <c r="K145" s="214">
        <f>VLOOKUP(C145,'出荷数2407-2506total250730101950'!B:F,5,0)</f>
        <v>14478</v>
      </c>
      <c r="L145" s="203">
        <f>VLOOKUP(C:C,total251219111800!B:F,5,0)</f>
        <v>2802</v>
      </c>
      <c r="M145" s="8"/>
      <c r="N145" s="21">
        <f>L145</f>
        <v>2802</v>
      </c>
      <c r="O145" s="44">
        <v>6263</v>
      </c>
      <c r="P145" s="44">
        <v>0</v>
      </c>
      <c r="Q145" s="44">
        <v>0</v>
      </c>
      <c r="R145" s="44">
        <v>0</v>
      </c>
      <c r="S145" s="44">
        <v>0</v>
      </c>
      <c r="T145" s="45">
        <v>0</v>
      </c>
      <c r="U145" s="45">
        <v>6263</v>
      </c>
      <c r="V145" s="45">
        <v>3461</v>
      </c>
      <c r="W145" s="41">
        <v>0.44738942998562992</v>
      </c>
      <c r="X145" s="46"/>
      <c r="Y145" s="46"/>
    </row>
    <row r="146" spans="1:27">
      <c r="A146" s="29" t="s">
        <v>2948</v>
      </c>
      <c r="B146" s="30" t="s">
        <v>356</v>
      </c>
      <c r="C146" s="6" t="s">
        <v>1303</v>
      </c>
      <c r="D146" s="215" t="s">
        <v>1312</v>
      </c>
      <c r="E146" s="6"/>
      <c r="F146" s="6"/>
      <c r="G146" s="8"/>
      <c r="H146" s="21">
        <v>1451</v>
      </c>
      <c r="I146" s="213">
        <f>VLOOKUP(C146,'202310-202403出荷数total2403220951'!B:F,5,0)</f>
        <v>14330</v>
      </c>
      <c r="J146" s="203">
        <f>VLOOKUP(C146,'出荷数2307～2406total241008110618'!B:F,5,0)</f>
        <v>16068</v>
      </c>
      <c r="K146" s="214">
        <f>VLOOKUP(C146,'出荷数2407-2506total250730101950'!B:F,5,0)</f>
        <v>17473</v>
      </c>
      <c r="L146" s="203">
        <f>VLOOKUP(C:C,total251219111800!B:F,5,0)</f>
        <v>4175</v>
      </c>
      <c r="M146" s="211">
        <v>10000</v>
      </c>
      <c r="N146" s="211">
        <v>10000</v>
      </c>
      <c r="O146" s="44">
        <v>36487</v>
      </c>
      <c r="P146" s="44">
        <v>200</v>
      </c>
      <c r="Q146" s="44">
        <v>0</v>
      </c>
      <c r="R146" s="44">
        <v>0</v>
      </c>
      <c r="S146" s="44">
        <v>200</v>
      </c>
      <c r="T146" s="45">
        <v>0</v>
      </c>
      <c r="U146" s="45">
        <v>36287</v>
      </c>
      <c r="V146" s="45">
        <v>26287</v>
      </c>
      <c r="W146" s="204">
        <v>0.27257611688063893</v>
      </c>
      <c r="X146" s="46"/>
      <c r="Y146" s="46"/>
    </row>
    <row r="147" spans="1:27">
      <c r="A147" s="29" t="s">
        <v>1182</v>
      </c>
      <c r="B147" s="30" t="s">
        <v>356</v>
      </c>
      <c r="C147" s="6" t="s">
        <v>1287</v>
      </c>
      <c r="D147" s="215" t="s">
        <v>1313</v>
      </c>
      <c r="E147" s="6"/>
      <c r="F147" s="6"/>
      <c r="G147" s="8"/>
      <c r="H147" s="21">
        <v>83</v>
      </c>
      <c r="I147" s="8">
        <f>VLOOKUP(C147,'202310-202403出荷数total2403220951'!B:F,5,0)</f>
        <v>1108</v>
      </c>
      <c r="J147" s="203">
        <f>VLOOKUP(C147,'出荷数2307～2406total241008110618'!B:F,5,0)</f>
        <v>1156</v>
      </c>
      <c r="K147" s="214">
        <f>VLOOKUP(C147,'出荷数2407-2506total250730101950'!B:F,5,0)</f>
        <v>2088</v>
      </c>
      <c r="L147" s="203">
        <f>VLOOKUP(C:C,total251219111800!B:F,5,0)</f>
        <v>531</v>
      </c>
      <c r="M147" s="211">
        <v>4000</v>
      </c>
      <c r="N147" s="211">
        <v>4000</v>
      </c>
      <c r="O147" s="44">
        <v>15109</v>
      </c>
      <c r="P147" s="44">
        <v>0</v>
      </c>
      <c r="Q147" s="44">
        <v>0</v>
      </c>
      <c r="R147" s="44">
        <v>0</v>
      </c>
      <c r="S147" s="44">
        <v>0</v>
      </c>
      <c r="T147" s="45">
        <v>0</v>
      </c>
      <c r="U147" s="45">
        <v>15109</v>
      </c>
      <c r="V147" s="45">
        <v>11109</v>
      </c>
      <c r="W147" s="204">
        <v>0.2647428684889801</v>
      </c>
      <c r="X147" s="46"/>
      <c r="Y147" s="46"/>
    </row>
    <row r="148" spans="1:27">
      <c r="A148" s="29" t="s">
        <v>1183</v>
      </c>
      <c r="B148" s="30" t="s">
        <v>356</v>
      </c>
      <c r="C148" s="6" t="s">
        <v>1288</v>
      </c>
      <c r="D148" s="215" t="s">
        <v>1314</v>
      </c>
      <c r="E148" s="6"/>
      <c r="F148" s="6"/>
      <c r="G148" s="8"/>
      <c r="H148" s="21">
        <v>813</v>
      </c>
      <c r="I148" s="8">
        <f>VLOOKUP(C148,'202310-202403出荷数total2403220951'!B:F,5,0)</f>
        <v>922</v>
      </c>
      <c r="J148" s="203">
        <f>VLOOKUP(C148,'出荷数2307～2406total241008110618'!B:F,5,0)</f>
        <v>2208</v>
      </c>
      <c r="K148" s="214">
        <f>VLOOKUP(C148,'出荷数2407-2506total250730101950'!B:F,5,0)</f>
        <v>4161</v>
      </c>
      <c r="L148" s="203">
        <f>VLOOKUP(C:C,total251219111800!B:F,5,0)</f>
        <v>934</v>
      </c>
      <c r="M148" s="211">
        <v>2000</v>
      </c>
      <c r="N148" s="211">
        <v>2000</v>
      </c>
      <c r="O148" s="44">
        <v>8257</v>
      </c>
      <c r="P148" s="44">
        <v>160</v>
      </c>
      <c r="Q148" s="44">
        <v>0</v>
      </c>
      <c r="R148" s="44">
        <v>0</v>
      </c>
      <c r="S148" s="44">
        <v>160</v>
      </c>
      <c r="T148" s="45">
        <v>0</v>
      </c>
      <c r="U148" s="45">
        <v>8097</v>
      </c>
      <c r="V148" s="45">
        <v>6097</v>
      </c>
      <c r="W148" s="204">
        <v>0.23761435190685518</v>
      </c>
      <c r="X148" s="46"/>
      <c r="Y148" s="46"/>
    </row>
    <row r="149" spans="1:27">
      <c r="A149" s="29"/>
      <c r="B149" s="30" t="s">
        <v>356</v>
      </c>
      <c r="C149" s="6" t="s">
        <v>2968</v>
      </c>
      <c r="D149" s="215" t="s">
        <v>3003</v>
      </c>
      <c r="E149" s="6"/>
      <c r="F149" s="6"/>
      <c r="G149" s="8"/>
      <c r="H149" s="21"/>
      <c r="I149" s="8">
        <f>VLOOKUP(C149,'202310-202403出荷数total2403220951'!B:F,5,0)</f>
        <v>73</v>
      </c>
      <c r="J149" s="203">
        <f>VLOOKUP(C149,'出荷数2307～2406total241008110618'!B:F,5,0)</f>
        <v>401</v>
      </c>
      <c r="K149" s="214">
        <f>VLOOKUP(C149,'出荷数2407-2506total250730101950'!B:F,5,0)</f>
        <v>4524</v>
      </c>
      <c r="L149" s="203">
        <f>VLOOKUP(C:C,total251219111800!B:F,5,0)</f>
        <v>2517</v>
      </c>
      <c r="M149" s="211">
        <v>3500</v>
      </c>
      <c r="N149" s="211">
        <v>3500</v>
      </c>
      <c r="O149" s="44">
        <v>3150</v>
      </c>
      <c r="P149" s="44">
        <v>100</v>
      </c>
      <c r="Q149" s="44">
        <v>5000</v>
      </c>
      <c r="R149" s="44">
        <v>0</v>
      </c>
      <c r="S149" s="44">
        <v>500</v>
      </c>
      <c r="T149" s="45">
        <v>-400</v>
      </c>
      <c r="U149" s="45">
        <v>7650</v>
      </c>
      <c r="V149" s="45">
        <v>4150</v>
      </c>
      <c r="W149" s="204">
        <v>1.0769230769230769</v>
      </c>
      <c r="X149" s="46"/>
      <c r="Y149" s="46"/>
    </row>
    <row r="150" spans="1:27">
      <c r="A150" s="29"/>
      <c r="B150" s="30" t="s">
        <v>356</v>
      </c>
      <c r="C150" s="6" t="s">
        <v>3780</v>
      </c>
      <c r="D150" s="215" t="s">
        <v>3781</v>
      </c>
      <c r="E150" s="6"/>
      <c r="F150" s="6"/>
      <c r="G150" s="8"/>
      <c r="H150" s="21"/>
      <c r="I150" s="8" t="e">
        <f>VLOOKUP(C150,'202310-202403出荷数total2403220951'!B:F,5,0)</f>
        <v>#N/A</v>
      </c>
      <c r="J150" s="203" t="e">
        <f>VLOOKUP(C150,'出荷数2307～2406total241008110618'!B:F,5,0)</f>
        <v>#N/A</v>
      </c>
      <c r="K150" s="214">
        <f>VLOOKUP(C150,'出荷数2407-2506total250730101950'!B:F,5,0)</f>
        <v>4559</v>
      </c>
      <c r="L150" s="203">
        <f>VLOOKUP(C:C,total251219111800!B:F,5,0)</f>
        <v>1242</v>
      </c>
      <c r="M150" s="211">
        <v>4000</v>
      </c>
      <c r="N150" s="211">
        <v>3000</v>
      </c>
      <c r="O150" s="44">
        <v>3738</v>
      </c>
      <c r="P150" s="44">
        <v>0</v>
      </c>
      <c r="Q150" s="44">
        <v>0</v>
      </c>
      <c r="R150" s="44">
        <v>0</v>
      </c>
      <c r="S150" s="44">
        <v>0</v>
      </c>
      <c r="T150" s="45">
        <v>0</v>
      </c>
      <c r="U150" s="45">
        <v>3738</v>
      </c>
      <c r="V150" s="45">
        <v>738</v>
      </c>
      <c r="W150" s="204">
        <v>0.8025682182985554</v>
      </c>
      <c r="X150" s="46"/>
      <c r="Y150" s="46"/>
    </row>
    <row r="151" spans="1:27">
      <c r="A151" s="29"/>
      <c r="B151" s="30" t="s">
        <v>356</v>
      </c>
      <c r="C151" s="6" t="s">
        <v>3794</v>
      </c>
      <c r="D151" s="215" t="s">
        <v>3795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2384</v>
      </c>
      <c r="L151" s="203">
        <f>VLOOKUP(C:C,total251219111800!B:F,5,0)</f>
        <v>565</v>
      </c>
      <c r="M151" s="211">
        <v>1000</v>
      </c>
      <c r="N151" s="211">
        <v>1000</v>
      </c>
      <c r="O151" s="44">
        <v>4184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4184</v>
      </c>
      <c r="V151" s="45">
        <v>3184</v>
      </c>
      <c r="W151" s="204">
        <v>0.23900573613766729</v>
      </c>
      <c r="X151" s="46"/>
      <c r="Y151" s="46"/>
    </row>
    <row r="152" spans="1:27">
      <c r="A152" s="29"/>
      <c r="B152" s="30" t="s">
        <v>356</v>
      </c>
      <c r="C152" s="6" t="s">
        <v>3919</v>
      </c>
      <c r="D152" s="215" t="s">
        <v>3921</v>
      </c>
      <c r="E152" s="6"/>
      <c r="F152" s="6"/>
      <c r="G152" s="8"/>
      <c r="H152" s="21"/>
      <c r="I152" s="8"/>
      <c r="J152" s="203" t="e">
        <f>VLOOKUP(C152,'出荷数2307～2406total241008110618'!B:F,5,0)</f>
        <v>#N/A</v>
      </c>
      <c r="K152" s="214">
        <f>VLOOKUP(C152,'出荷数2407-2506total250730101950'!B:F,5,0)</f>
        <v>575</v>
      </c>
      <c r="L152" s="203">
        <f>VLOOKUP(C:C,total251219111800!B:F,5,0)</f>
        <v>168</v>
      </c>
      <c r="M152" s="211">
        <v>1000</v>
      </c>
      <c r="N152" s="211">
        <v>1000</v>
      </c>
      <c r="O152" s="44">
        <v>3241</v>
      </c>
      <c r="P152" s="44">
        <v>0</v>
      </c>
      <c r="Q152" s="44">
        <v>0</v>
      </c>
      <c r="R152" s="44">
        <v>0</v>
      </c>
      <c r="S152" s="44">
        <v>0</v>
      </c>
      <c r="T152" s="45">
        <v>0</v>
      </c>
      <c r="U152" s="45">
        <v>3241</v>
      </c>
      <c r="V152" s="45">
        <v>2241</v>
      </c>
      <c r="W152" s="204"/>
      <c r="X152" s="46"/>
      <c r="Y152" s="46"/>
    </row>
    <row r="153" spans="1:27">
      <c r="A153" s="29"/>
      <c r="B153" s="30" t="s">
        <v>356</v>
      </c>
      <c r="C153" s="6" t="s">
        <v>3920</v>
      </c>
      <c r="D153" s="215" t="s">
        <v>3922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2333</v>
      </c>
      <c r="L153" s="203">
        <f>VLOOKUP(C:C,total251219111800!B:F,5,0)</f>
        <v>921</v>
      </c>
      <c r="M153" s="211">
        <v>2500</v>
      </c>
      <c r="N153" s="211">
        <v>2500</v>
      </c>
      <c r="O153" s="44">
        <v>4343</v>
      </c>
      <c r="P153" s="44">
        <v>630</v>
      </c>
      <c r="Q153" s="44">
        <v>0</v>
      </c>
      <c r="R153" s="44">
        <v>0</v>
      </c>
      <c r="S153" s="44">
        <v>750</v>
      </c>
      <c r="T153" s="45">
        <v>-120</v>
      </c>
      <c r="U153" s="45">
        <v>3593</v>
      </c>
      <c r="V153" s="45">
        <v>1093</v>
      </c>
      <c r="W153" s="204"/>
      <c r="X153" s="46"/>
      <c r="Y153" s="46"/>
    </row>
    <row r="154" spans="1:27" s="152" customFormat="1">
      <c r="A154" s="144" t="s">
        <v>1184</v>
      </c>
      <c r="B154" s="145" t="s">
        <v>356</v>
      </c>
      <c r="C154" s="153" t="s">
        <v>1271</v>
      </c>
      <c r="D154" s="154" t="s">
        <v>2176</v>
      </c>
      <c r="E154" s="153"/>
      <c r="F154" s="146"/>
      <c r="G154" s="148"/>
      <c r="H154" s="148">
        <v>206</v>
      </c>
      <c r="I154" s="8">
        <f>VLOOKUP(C154,'202310-202403出荷数total2403220951'!B:F,5,0)</f>
        <v>266</v>
      </c>
      <c r="J154" s="203">
        <f>VLOOKUP(C154,'出荷数2307～2406total241008110618'!B:F,5,0)</f>
        <v>547</v>
      </c>
      <c r="K154" s="214">
        <f>VLOOKUP(C154,'出荷数2407-2506total250730101950'!B:F,5,0)</f>
        <v>251</v>
      </c>
      <c r="L154" s="203">
        <f>VLOOKUP(C:C,total251219111800!B:F,5,0)</f>
        <v>46</v>
      </c>
      <c r="M154" s="8"/>
      <c r="N154" s="21">
        <f>L154</f>
        <v>46</v>
      </c>
      <c r="O154" s="148">
        <v>33</v>
      </c>
      <c r="P154" s="148">
        <v>0</v>
      </c>
      <c r="Q154" s="44">
        <v>0</v>
      </c>
      <c r="R154" s="148">
        <v>0</v>
      </c>
      <c r="S154" s="148">
        <v>0</v>
      </c>
      <c r="T154" s="149">
        <v>0</v>
      </c>
      <c r="U154" s="149">
        <v>33</v>
      </c>
      <c r="V154" s="149">
        <v>-13</v>
      </c>
      <c r="W154" s="150">
        <v>1.393939393939394</v>
      </c>
      <c r="X154" s="151"/>
      <c r="Y154" s="151"/>
      <c r="Z154" s="191"/>
      <c r="AA154" s="191"/>
    </row>
    <row r="155" spans="1:27">
      <c r="A155" s="29" t="s">
        <v>1185</v>
      </c>
      <c r="B155" s="30" t="s">
        <v>356</v>
      </c>
      <c r="C155" s="17" t="s">
        <v>2756</v>
      </c>
      <c r="D155" s="18" t="s">
        <v>2758</v>
      </c>
      <c r="E155" s="17"/>
      <c r="F155" s="6"/>
      <c r="G155" s="8"/>
      <c r="H155" s="21">
        <v>6496</v>
      </c>
      <c r="I155" s="8">
        <f>VLOOKUP(C155,'202310-202403出荷数total2403220951'!B:F,5,0)</f>
        <v>2470</v>
      </c>
      <c r="J155" s="203">
        <f>VLOOKUP(C155,'出荷数2307～2406total241008110618'!B:F,5,0)</f>
        <v>4707</v>
      </c>
      <c r="K155" s="214">
        <f>VLOOKUP(C155,'出荷数2407-2506total250730101950'!B:F,5,0)</f>
        <v>4443</v>
      </c>
      <c r="L155" s="203">
        <f>VLOOKUP(C:C,total251219111800!B:F,5,0)</f>
        <v>1677</v>
      </c>
      <c r="M155" s="8"/>
      <c r="N155" s="21">
        <f>L155</f>
        <v>1677</v>
      </c>
      <c r="O155" s="44">
        <v>399</v>
      </c>
      <c r="P155" s="44">
        <v>0</v>
      </c>
      <c r="Q155" s="44">
        <v>3000</v>
      </c>
      <c r="R155" s="44">
        <v>0</v>
      </c>
      <c r="S155" s="44">
        <v>0</v>
      </c>
      <c r="T155" s="45">
        <v>0</v>
      </c>
      <c r="U155" s="45">
        <v>3399</v>
      </c>
      <c r="V155" s="45">
        <v>1722</v>
      </c>
      <c r="W155" s="41">
        <v>4.2030075187969924</v>
      </c>
      <c r="X155" s="46"/>
      <c r="Y155" s="46"/>
    </row>
    <row r="156" spans="1:27" s="200" customFormat="1">
      <c r="A156" s="192" t="s">
        <v>1186</v>
      </c>
      <c r="B156" s="193" t="s">
        <v>356</v>
      </c>
      <c r="C156" s="235" t="s">
        <v>2757</v>
      </c>
      <c r="D156" s="236" t="s">
        <v>2759</v>
      </c>
      <c r="E156" s="235"/>
      <c r="F156" s="194"/>
      <c r="G156" s="196"/>
      <c r="H156" s="196">
        <v>0</v>
      </c>
      <c r="I156" s="196">
        <f>VLOOKUP(C156,'202310-202403出荷数total2403220951'!B:F,5,0)</f>
        <v>13</v>
      </c>
      <c r="J156" s="196">
        <f>VLOOKUP(C156,'出荷数2307～2406total241008110618'!B:F,5,0)</f>
        <v>28</v>
      </c>
      <c r="K156" s="214">
        <f>VLOOKUP(C156,'出荷数2407-2506total250730101950'!B:F,5,0)</f>
        <v>513</v>
      </c>
      <c r="L156" s="203" t="e">
        <f>VLOOKUP(C:C,total251219111800!B:F,5,0)</f>
        <v>#N/A</v>
      </c>
      <c r="M156" s="8"/>
      <c r="N156" s="21" t="e">
        <f>L156</f>
        <v>#N/A</v>
      </c>
      <c r="O156" s="196">
        <v>718</v>
      </c>
      <c r="P156" s="196">
        <v>0</v>
      </c>
      <c r="Q156" s="196">
        <v>0</v>
      </c>
      <c r="R156" s="196">
        <v>0</v>
      </c>
      <c r="S156" s="196">
        <v>0</v>
      </c>
      <c r="T156" s="197">
        <v>0</v>
      </c>
      <c r="U156" s="197">
        <v>718</v>
      </c>
      <c r="V156" s="197" t="e">
        <v>#N/A</v>
      </c>
      <c r="W156" s="198" t="e">
        <v>#N/A</v>
      </c>
      <c r="X156" s="199"/>
      <c r="Y156" s="199"/>
      <c r="Z156" s="201"/>
      <c r="AA156" s="201"/>
    </row>
    <row r="157" spans="1:27">
      <c r="A157" s="29" t="s">
        <v>1187</v>
      </c>
      <c r="B157" s="30" t="s">
        <v>356</v>
      </c>
      <c r="C157" s="17" t="s">
        <v>2917</v>
      </c>
      <c r="D157" s="18" t="s">
        <v>2936</v>
      </c>
      <c r="E157" s="17"/>
      <c r="F157" s="6"/>
      <c r="G157" s="8"/>
      <c r="H157" s="21">
        <v>96</v>
      </c>
      <c r="I157" s="213">
        <f>VLOOKUP(C157,'202310-202403出荷数total2403220951'!B:F,5,0)</f>
        <v>3711</v>
      </c>
      <c r="J157" s="203">
        <f>VLOOKUP(C157,'出荷数2307～2406total241008110618'!B:F,5,0)</f>
        <v>4435</v>
      </c>
      <c r="K157" s="214">
        <f>VLOOKUP(C157,'出荷数2407-2506total250730101950'!B:F,5,0)</f>
        <v>4851</v>
      </c>
      <c r="L157" s="203">
        <f>VLOOKUP(C:C,total251219111800!B:F,5,0)</f>
        <v>2252</v>
      </c>
      <c r="M157" s="211">
        <v>2500</v>
      </c>
      <c r="N157" s="211">
        <v>2500</v>
      </c>
      <c r="O157" s="44">
        <v>7204</v>
      </c>
      <c r="P157" s="44">
        <v>0</v>
      </c>
      <c r="Q157" s="44">
        <v>0</v>
      </c>
      <c r="R157" s="44">
        <v>0</v>
      </c>
      <c r="S157" s="44">
        <v>0</v>
      </c>
      <c r="T157" s="45">
        <v>0</v>
      </c>
      <c r="U157" s="45">
        <v>7204</v>
      </c>
      <c r="V157" s="45">
        <v>4704</v>
      </c>
      <c r="W157" s="41">
        <v>0.34702942809550252</v>
      </c>
      <c r="X157" s="46"/>
      <c r="Y157" s="46"/>
    </row>
    <row r="158" spans="1:27">
      <c r="A158" s="29" t="s">
        <v>1188</v>
      </c>
      <c r="B158" s="30" t="s">
        <v>356</v>
      </c>
      <c r="C158" s="17" t="s">
        <v>2918</v>
      </c>
      <c r="D158" s="18" t="s">
        <v>2937</v>
      </c>
      <c r="E158" s="17"/>
      <c r="F158" s="6"/>
      <c r="G158" s="8"/>
      <c r="H158" s="21">
        <v>0</v>
      </c>
      <c r="I158" s="8">
        <f>VLOOKUP(C158,'202310-202403出荷数total2403220951'!B:F,5,0)</f>
        <v>2</v>
      </c>
      <c r="J158" s="203">
        <f>VLOOKUP(C158,'出荷数2307～2406total241008110618'!B:F,5,0)</f>
        <v>314</v>
      </c>
      <c r="K158" s="214">
        <f>VLOOKUP(C158,'出荷数2407-2506total250730101950'!B:F,5,0)</f>
        <v>116</v>
      </c>
      <c r="L158" s="203">
        <f>VLOOKUP(C:C,total251219111800!B:F,5,0)</f>
        <v>323</v>
      </c>
      <c r="M158" s="211">
        <v>1000</v>
      </c>
      <c r="N158" s="211">
        <v>1000</v>
      </c>
      <c r="O158" s="44">
        <v>7421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7421</v>
      </c>
      <c r="V158" s="45">
        <v>6421</v>
      </c>
      <c r="W158" s="41">
        <v>0.13475272874275704</v>
      </c>
      <c r="X158" s="46"/>
      <c r="Y158" s="46"/>
    </row>
    <row r="159" spans="1:27">
      <c r="A159" s="29" t="s">
        <v>1189</v>
      </c>
      <c r="B159" s="30" t="s">
        <v>356</v>
      </c>
      <c r="C159" s="17" t="s">
        <v>2919</v>
      </c>
      <c r="D159" s="18" t="s">
        <v>2938</v>
      </c>
      <c r="E159" s="17"/>
      <c r="F159" s="6"/>
      <c r="G159" s="8"/>
      <c r="H159" s="21">
        <v>2458</v>
      </c>
      <c r="I159" s="8">
        <f>VLOOKUP(C159,'202310-202403出荷数total2403220951'!B:F,5,0)</f>
        <v>174</v>
      </c>
      <c r="J159" s="203">
        <f>VLOOKUP(C159,'出荷数2307～2406total241008110618'!B:F,5,0)</f>
        <v>1177</v>
      </c>
      <c r="K159" s="214">
        <f>VLOOKUP(C159,'出荷数2407-2506total250730101950'!B:F,5,0)</f>
        <v>192</v>
      </c>
      <c r="L159" s="203">
        <f>VLOOKUP(C:C,total251219111800!B:F,5,0)</f>
        <v>84</v>
      </c>
      <c r="M159" s="8"/>
      <c r="N159" s="21">
        <f>L159</f>
        <v>84</v>
      </c>
      <c r="O159" s="44">
        <v>429</v>
      </c>
      <c r="P159" s="44">
        <v>0</v>
      </c>
      <c r="Q159" s="44">
        <v>0</v>
      </c>
      <c r="R159" s="44">
        <v>0</v>
      </c>
      <c r="S159" s="44">
        <v>0</v>
      </c>
      <c r="T159" s="45">
        <v>0</v>
      </c>
      <c r="U159" s="45">
        <v>429</v>
      </c>
      <c r="V159" s="45">
        <v>345</v>
      </c>
      <c r="W159" s="41">
        <v>0.19580419580419581</v>
      </c>
      <c r="X159" s="46"/>
      <c r="Y159" s="46"/>
    </row>
    <row r="160" spans="1:27">
      <c r="A160" s="9"/>
      <c r="B160" s="30" t="s">
        <v>356</v>
      </c>
      <c r="C160" s="49" t="s">
        <v>3771</v>
      </c>
      <c r="D160" s="49" t="s">
        <v>3772</v>
      </c>
      <c r="E160" s="50"/>
      <c r="F160" s="50"/>
      <c r="G160" s="8"/>
      <c r="H160" s="8"/>
      <c r="I160" s="8" t="e">
        <f>VLOOKUP(C160,'202310-202403出荷数total2403220951'!B:F,5,0)</f>
        <v>#N/A</v>
      </c>
      <c r="J160" s="203">
        <f>VLOOKUP(C160,'出荷数2307～2406total241008110618'!B:F,5,0)</f>
        <v>254</v>
      </c>
      <c r="K160" s="214">
        <f>VLOOKUP(C160,'出荷数2407-2506total250730101950'!B:F,5,0)</f>
        <v>215</v>
      </c>
      <c r="L160" s="203">
        <f>VLOOKUP(C:C,total251219111800!B:F,5,0)</f>
        <v>83</v>
      </c>
      <c r="M160" s="211">
        <v>1500</v>
      </c>
      <c r="N160" s="211">
        <v>1500</v>
      </c>
      <c r="O160" s="44">
        <v>2911</v>
      </c>
      <c r="P160" s="44">
        <v>0</v>
      </c>
      <c r="Q160" s="44">
        <v>0</v>
      </c>
      <c r="R160" s="44">
        <v>0</v>
      </c>
      <c r="S160" s="44">
        <v>0</v>
      </c>
      <c r="T160" s="45">
        <v>0</v>
      </c>
      <c r="U160" s="45">
        <v>2911</v>
      </c>
      <c r="V160" s="45">
        <v>1411</v>
      </c>
      <c r="W160" s="41">
        <v>0.51528684300927519</v>
      </c>
      <c r="X160" s="13"/>
      <c r="Y160" s="13"/>
    </row>
    <row r="161" spans="1:25">
      <c r="A161" s="29" t="s">
        <v>1190</v>
      </c>
      <c r="B161" s="30" t="s">
        <v>356</v>
      </c>
      <c r="C161" s="17" t="s">
        <v>2920</v>
      </c>
      <c r="D161" s="18" t="s">
        <v>2939</v>
      </c>
      <c r="E161" s="17"/>
      <c r="F161" s="6"/>
      <c r="G161" s="8"/>
      <c r="H161" s="21">
        <v>1744</v>
      </c>
      <c r="I161" s="8">
        <f>VLOOKUP(C161,'202310-202403出荷数total2403220951'!B:F,5,0)</f>
        <v>1163</v>
      </c>
      <c r="J161" s="203">
        <f>VLOOKUP(C161,'出荷数2307～2406total241008110618'!B:F,5,0)</f>
        <v>1747</v>
      </c>
      <c r="K161" s="214">
        <f>VLOOKUP(C161,'出荷数2407-2506total250730101950'!B:F,5,0)</f>
        <v>1257</v>
      </c>
      <c r="L161" s="203">
        <f>VLOOKUP(C:C,total251219111800!B:F,5,0)</f>
        <v>174</v>
      </c>
      <c r="M161" s="8"/>
      <c r="N161" s="21">
        <f>L161</f>
        <v>174</v>
      </c>
      <c r="O161" s="44">
        <v>670</v>
      </c>
      <c r="P161" s="44">
        <v>0</v>
      </c>
      <c r="Q161" s="44">
        <v>0</v>
      </c>
      <c r="R161" s="44">
        <v>0</v>
      </c>
      <c r="S161" s="44">
        <v>300</v>
      </c>
      <c r="T161" s="45">
        <v>-300</v>
      </c>
      <c r="U161" s="45">
        <v>370</v>
      </c>
      <c r="V161" s="45">
        <v>196</v>
      </c>
      <c r="W161" s="41">
        <v>0.25970149253731345</v>
      </c>
      <c r="X161" s="46"/>
      <c r="Y161" s="46"/>
    </row>
    <row r="162" spans="1:25">
      <c r="A162" s="9"/>
      <c r="B162" s="2" t="s">
        <v>5</v>
      </c>
      <c r="C162" s="49" t="s">
        <v>2967</v>
      </c>
      <c r="D162" s="49" t="s">
        <v>2969</v>
      </c>
      <c r="E162" s="50"/>
      <c r="F162" s="50"/>
      <c r="G162" s="8"/>
      <c r="H162" s="21">
        <v>0</v>
      </c>
      <c r="I162" s="8">
        <f>VLOOKUP(C162,'202310-202403出荷数total2403220951'!B:F,5,0)</f>
        <v>109</v>
      </c>
      <c r="J162" s="203">
        <f>VLOOKUP(C162,'出荷数2307～2406total241008110618'!B:F,5,0)</f>
        <v>119</v>
      </c>
      <c r="K162" s="214">
        <f>VLOOKUP(C162,'出荷数2407-2506total250730101950'!B:F,5,0)</f>
        <v>8</v>
      </c>
      <c r="L162" s="203">
        <f>VLOOKUP(C:C,total251219111800!B:F,5,0)</f>
        <v>3</v>
      </c>
      <c r="M162" s="211">
        <v>1000</v>
      </c>
      <c r="N162" s="211">
        <v>1000</v>
      </c>
      <c r="O162" s="44">
        <v>3010</v>
      </c>
      <c r="P162" s="44">
        <v>0</v>
      </c>
      <c r="Q162" s="44">
        <v>0</v>
      </c>
      <c r="R162" s="44">
        <v>0</v>
      </c>
      <c r="S162" s="44">
        <v>0</v>
      </c>
      <c r="T162" s="45">
        <v>0</v>
      </c>
      <c r="U162" s="45">
        <v>3010</v>
      </c>
      <c r="V162" s="45">
        <v>2010</v>
      </c>
      <c r="W162" s="41">
        <v>0.33222591362126247</v>
      </c>
      <c r="X162" s="13"/>
      <c r="Y162" s="13"/>
    </row>
    <row r="163" spans="1:25">
      <c r="A163" s="9"/>
      <c r="B163" s="2" t="s">
        <v>5</v>
      </c>
      <c r="C163" s="49" t="s">
        <v>2985</v>
      </c>
      <c r="D163" s="49" t="s">
        <v>3773</v>
      </c>
      <c r="E163" s="50"/>
      <c r="F163" s="50"/>
      <c r="G163" s="8"/>
      <c r="H163" s="21">
        <v>0</v>
      </c>
      <c r="I163" s="8">
        <f>VLOOKUP(C163,'202310-202403出荷数total2403220951'!B:F,5,0)</f>
        <v>6</v>
      </c>
      <c r="J163" s="203">
        <f>VLOOKUP(C163,'出荷数2307～2406total241008110618'!B:F,5,0)</f>
        <v>324</v>
      </c>
      <c r="K163" s="214">
        <f>VLOOKUP(C163,'出荷数2407-2506total250730101950'!B:F,5,0)</f>
        <v>1771</v>
      </c>
      <c r="L163" s="203">
        <f>VLOOKUP(C:C,total251219111800!B:F,5,0)</f>
        <v>116</v>
      </c>
      <c r="M163" s="211">
        <v>1000</v>
      </c>
      <c r="N163" s="211">
        <v>1000</v>
      </c>
      <c r="O163" s="44">
        <v>1641</v>
      </c>
      <c r="P163" s="44">
        <v>0</v>
      </c>
      <c r="Q163" s="44">
        <v>500</v>
      </c>
      <c r="R163" s="44">
        <v>0</v>
      </c>
      <c r="S163" s="44">
        <v>0</v>
      </c>
      <c r="T163" s="45">
        <v>0</v>
      </c>
      <c r="U163" s="45">
        <v>2141</v>
      </c>
      <c r="V163" s="45">
        <v>1141</v>
      </c>
      <c r="W163" s="41">
        <v>0.60938452163315049</v>
      </c>
      <c r="X163" s="13"/>
      <c r="Y163" s="13"/>
    </row>
    <row r="164" spans="1:25">
      <c r="A164" s="9"/>
      <c r="B164" s="2" t="s">
        <v>5</v>
      </c>
      <c r="C164" s="49" t="s">
        <v>2966</v>
      </c>
      <c r="D164" s="49" t="s">
        <v>2964</v>
      </c>
      <c r="E164" s="50"/>
      <c r="F164" s="50"/>
      <c r="G164" s="8"/>
      <c r="H164" s="21">
        <v>0</v>
      </c>
      <c r="I164" s="8">
        <f>VLOOKUP(C164,'202310-202403出荷数total2403220951'!B:F,5,0)</f>
        <v>2453</v>
      </c>
      <c r="J164" s="203">
        <f>VLOOKUP(C164,'出荷数2307～2406total241008110618'!B:F,5,0)</f>
        <v>3569</v>
      </c>
      <c r="K164" s="214">
        <f>VLOOKUP(C164,'出荷数2407-2506total250730101950'!B:F,5,0)</f>
        <v>9281</v>
      </c>
      <c r="L164" s="203">
        <f>VLOOKUP(C:C,total251219111800!B:F,5,0)</f>
        <v>1509</v>
      </c>
      <c r="M164" s="8"/>
      <c r="N164" s="21">
        <f>L164</f>
        <v>1509</v>
      </c>
      <c r="O164" s="44">
        <v>830</v>
      </c>
      <c r="P164" s="44">
        <v>1100</v>
      </c>
      <c r="Q164" s="44">
        <v>0</v>
      </c>
      <c r="R164" s="44">
        <v>0</v>
      </c>
      <c r="S164" s="44">
        <v>1600</v>
      </c>
      <c r="T164" s="45">
        <v>-500</v>
      </c>
      <c r="U164" s="45">
        <v>-770</v>
      </c>
      <c r="V164" s="45">
        <v>-2279</v>
      </c>
      <c r="W164" s="41">
        <v>0.78186528497409324</v>
      </c>
      <c r="X164" s="13"/>
      <c r="Y164" s="13"/>
    </row>
    <row r="165" spans="1:25">
      <c r="A165" s="9"/>
      <c r="B165" s="2" t="s">
        <v>5</v>
      </c>
      <c r="C165" s="49" t="s">
        <v>2965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1097</v>
      </c>
      <c r="J165" s="203">
        <f>VLOOKUP(C165,'出荷数2307～2406total241008110618'!B:F,5,0)</f>
        <v>2410</v>
      </c>
      <c r="K165" s="214">
        <f>VLOOKUP(C165,'出荷数2407-2506total250730101950'!B:F,5,0)</f>
        <v>11564</v>
      </c>
      <c r="L165" s="203">
        <f>VLOOKUP(C:C,total251219111800!B:F,5,0)</f>
        <v>1595</v>
      </c>
      <c r="M165" s="8"/>
      <c r="N165" s="21">
        <f>L165</f>
        <v>1595</v>
      </c>
      <c r="O165" s="44">
        <v>179</v>
      </c>
      <c r="P165" s="44">
        <v>200</v>
      </c>
      <c r="Q165" s="44">
        <v>0</v>
      </c>
      <c r="R165" s="44">
        <v>0</v>
      </c>
      <c r="S165" s="44">
        <v>700</v>
      </c>
      <c r="T165" s="45">
        <v>-500</v>
      </c>
      <c r="U165" s="45">
        <v>-521</v>
      </c>
      <c r="V165" s="45">
        <v>-2116</v>
      </c>
      <c r="W165" s="41">
        <v>4.20844327176781</v>
      </c>
      <c r="X165" s="13"/>
      <c r="Y165" s="13"/>
    </row>
    <row r="166" spans="1:25">
      <c r="A166" s="9"/>
      <c r="B166" s="2" t="s">
        <v>5</v>
      </c>
      <c r="C166" s="49" t="s">
        <v>3763</v>
      </c>
      <c r="D166" s="49" t="s">
        <v>3766</v>
      </c>
      <c r="E166" s="50"/>
      <c r="F166" s="50"/>
      <c r="G166" s="8"/>
      <c r="H166" s="21">
        <v>0</v>
      </c>
      <c r="I166" s="8" t="e">
        <f>VLOOKUP(C166,'202310-202403出荷数total2403220951'!B:F,5,0)</f>
        <v>#N/A</v>
      </c>
      <c r="J166" s="203" t="e">
        <f>VLOOKUP(C166,'出荷数2307～2406total241008110618'!B:F,5,0)</f>
        <v>#N/A</v>
      </c>
      <c r="K166" s="214">
        <f>VLOOKUP(C166,'出荷数2407-2506total250730101950'!B:F,5,0)</f>
        <v>511</v>
      </c>
      <c r="L166" s="203">
        <f>VLOOKUP(C:C,total251219111800!B:F,5,0)</f>
        <v>1697</v>
      </c>
      <c r="M166" s="234">
        <v>1500</v>
      </c>
      <c r="N166" s="21">
        <f>L166</f>
        <v>1697</v>
      </c>
      <c r="O166" s="44">
        <v>1419</v>
      </c>
      <c r="P166" s="44">
        <v>0</v>
      </c>
      <c r="Q166" s="44">
        <v>0</v>
      </c>
      <c r="R166" s="44">
        <v>0</v>
      </c>
      <c r="S166" s="44">
        <v>100</v>
      </c>
      <c r="T166" s="45">
        <v>-100</v>
      </c>
      <c r="U166" s="45">
        <v>1319</v>
      </c>
      <c r="V166" s="45">
        <v>-378</v>
      </c>
      <c r="W166" s="41">
        <v>1.1959126145172656</v>
      </c>
      <c r="X166" s="13" t="s">
        <v>4444</v>
      </c>
      <c r="Y166" s="13"/>
    </row>
    <row r="167" spans="1:25">
      <c r="A167" s="9"/>
      <c r="B167" s="2" t="s">
        <v>5</v>
      </c>
      <c r="C167" s="49" t="s">
        <v>3764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498</v>
      </c>
      <c r="L167" s="203">
        <f>VLOOKUP(C:C,total251219111800!B:F,5,0)</f>
        <v>1857</v>
      </c>
      <c r="M167" s="234">
        <v>1500</v>
      </c>
      <c r="N167" s="21">
        <f>L167</f>
        <v>1857</v>
      </c>
      <c r="O167" s="44">
        <v>1534</v>
      </c>
      <c r="P167" s="44">
        <v>0</v>
      </c>
      <c r="Q167" s="44">
        <v>0</v>
      </c>
      <c r="R167" s="44">
        <v>0</v>
      </c>
      <c r="S167" s="44">
        <v>100</v>
      </c>
      <c r="T167" s="45">
        <v>-100</v>
      </c>
      <c r="U167" s="45">
        <v>1434</v>
      </c>
      <c r="V167" s="45">
        <v>-423</v>
      </c>
      <c r="W167" s="41">
        <v>1.2105606258148631</v>
      </c>
      <c r="X167" s="13" t="s">
        <v>4444</v>
      </c>
      <c r="Y167" s="13"/>
    </row>
    <row r="168" spans="1:25">
      <c r="A168" s="9"/>
      <c r="B168" s="2" t="s">
        <v>5</v>
      </c>
      <c r="C168" s="49" t="s">
        <v>3765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499</v>
      </c>
      <c r="L168" s="203">
        <f>VLOOKUP(C:C,total251219111800!B:F,5,0)</f>
        <v>306</v>
      </c>
      <c r="M168" s="234">
        <v>1500</v>
      </c>
      <c r="N168" s="211">
        <v>1500</v>
      </c>
      <c r="O168" s="44">
        <v>2130</v>
      </c>
      <c r="P168" s="44">
        <v>0</v>
      </c>
      <c r="Q168" s="44">
        <v>0</v>
      </c>
      <c r="R168" s="44">
        <v>0</v>
      </c>
      <c r="S168" s="44">
        <v>0</v>
      </c>
      <c r="T168" s="45">
        <v>0</v>
      </c>
      <c r="U168" s="45">
        <v>2130</v>
      </c>
      <c r="V168" s="45">
        <v>630</v>
      </c>
      <c r="W168" s="41">
        <v>0.70422535211267601</v>
      </c>
      <c r="X168" s="13"/>
      <c r="Y168" s="13"/>
    </row>
    <row r="169" spans="1:25">
      <c r="A169" s="9"/>
      <c r="B169" s="2" t="s">
        <v>5</v>
      </c>
      <c r="C169" s="49" t="s">
        <v>3774</v>
      </c>
      <c r="D169" s="49" t="s">
        <v>3778</v>
      </c>
      <c r="E169" s="50"/>
      <c r="F169" s="50"/>
      <c r="G169" s="8"/>
      <c r="H169" s="21">
        <v>0</v>
      </c>
      <c r="I169" s="8">
        <f>VLOOKUP(C169,'202310-202403出荷数total2403220951'!B:F,5,0)</f>
        <v>3939</v>
      </c>
      <c r="J169" s="203">
        <f>VLOOKUP(C169,'出荷数2307～2406total241008110618'!B:F,5,0)</f>
        <v>8154</v>
      </c>
      <c r="K169" s="214">
        <f>VLOOKUP(C169,'出荷数2407-2506total250730101950'!B:F,5,0)</f>
        <v>10068</v>
      </c>
      <c r="L169" s="203">
        <f>VLOOKUP(C:C,total251219111800!B:F,5,0)</f>
        <v>5974</v>
      </c>
      <c r="M169" s="234">
        <v>3500</v>
      </c>
      <c r="N169" s="21">
        <f>L169</f>
        <v>5974</v>
      </c>
      <c r="O169" s="44">
        <v>15068</v>
      </c>
      <c r="P169" s="44">
        <v>1639</v>
      </c>
      <c r="Q169" s="44">
        <v>0</v>
      </c>
      <c r="R169" s="44">
        <v>0</v>
      </c>
      <c r="S169" s="44">
        <v>3088</v>
      </c>
      <c r="T169" s="45">
        <v>-1449</v>
      </c>
      <c r="U169" s="45">
        <v>11980</v>
      </c>
      <c r="V169" s="45">
        <v>6006</v>
      </c>
      <c r="W169" s="41">
        <v>0.3575746693002933</v>
      </c>
      <c r="X169" s="13"/>
      <c r="Y169" s="13"/>
    </row>
    <row r="170" spans="1:25">
      <c r="A170" s="9"/>
      <c r="B170" s="2" t="s">
        <v>5</v>
      </c>
      <c r="C170" s="49" t="s">
        <v>3775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918</v>
      </c>
      <c r="J170" s="203">
        <f>VLOOKUP(C170,'出荷数2307～2406total241008110618'!B:F,5,0)</f>
        <v>1582</v>
      </c>
      <c r="K170" s="214">
        <f>VLOOKUP(C170,'出荷数2407-2506total250730101950'!B:F,5,0)</f>
        <v>2615</v>
      </c>
      <c r="L170" s="203">
        <f>VLOOKUP(C:C,total251219111800!B:F,5,0)</f>
        <v>425</v>
      </c>
      <c r="M170" s="234">
        <v>900</v>
      </c>
      <c r="N170" s="211">
        <v>900</v>
      </c>
      <c r="O170" s="44">
        <v>11025</v>
      </c>
      <c r="P170" s="44">
        <v>0</v>
      </c>
      <c r="Q170" s="44">
        <v>0</v>
      </c>
      <c r="R170" s="44">
        <v>0</v>
      </c>
      <c r="S170" s="44">
        <v>174</v>
      </c>
      <c r="T170" s="45">
        <v>-174</v>
      </c>
      <c r="U170" s="45">
        <v>10851</v>
      </c>
      <c r="V170" s="45">
        <v>9951</v>
      </c>
      <c r="W170" s="41">
        <v>8.1632653061224483E-2</v>
      </c>
      <c r="X170" s="13"/>
      <c r="Y170" s="13"/>
    </row>
    <row r="171" spans="1:25">
      <c r="A171" s="9"/>
      <c r="B171" s="2" t="s">
        <v>5</v>
      </c>
      <c r="C171" s="49" t="s">
        <v>3776</v>
      </c>
      <c r="D171" s="49" t="s">
        <v>3779</v>
      </c>
      <c r="E171" s="50"/>
      <c r="F171" s="50"/>
      <c r="G171" s="8"/>
      <c r="H171" s="21">
        <v>0</v>
      </c>
      <c r="I171" s="8">
        <f>VLOOKUP(C171,'202310-202403出荷数total2403220951'!B:F,5,0)</f>
        <v>7737</v>
      </c>
      <c r="J171" s="203">
        <f>VLOOKUP(C171,'出荷数2307～2406total241008110618'!B:F,5,0)</f>
        <v>12264</v>
      </c>
      <c r="K171" s="214">
        <f>VLOOKUP(C171,'出荷数2407-2506total250730101950'!B:F,5,0)</f>
        <v>10542</v>
      </c>
      <c r="L171" s="203">
        <f>VLOOKUP(C:C,total251219111800!B:F,5,0)</f>
        <v>4084</v>
      </c>
      <c r="M171" s="234">
        <v>7500</v>
      </c>
      <c r="N171" s="211">
        <v>6000</v>
      </c>
      <c r="O171" s="44">
        <v>7774</v>
      </c>
      <c r="P171" s="44">
        <v>440</v>
      </c>
      <c r="Q171" s="44">
        <v>0</v>
      </c>
      <c r="R171" s="44">
        <v>0</v>
      </c>
      <c r="S171" s="44">
        <v>540</v>
      </c>
      <c r="T171" s="45">
        <v>-100</v>
      </c>
      <c r="U171" s="45">
        <v>7234</v>
      </c>
      <c r="V171" s="45">
        <v>1234</v>
      </c>
      <c r="W171" s="41">
        <v>0.73046018991964934</v>
      </c>
      <c r="X171" s="13"/>
      <c r="Y171" s="13"/>
    </row>
    <row r="172" spans="1:25">
      <c r="A172" s="9"/>
      <c r="B172" s="2" t="s">
        <v>5</v>
      </c>
      <c r="C172" s="49" t="s">
        <v>3777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680</v>
      </c>
      <c r="J172" s="203">
        <f>VLOOKUP(C172,'出荷数2307～2406total241008110618'!B:F,5,0)</f>
        <v>1532</v>
      </c>
      <c r="K172" s="214">
        <f>VLOOKUP(C172,'出荷数2407-2506total250730101950'!B:F,5,0)</f>
        <v>1690</v>
      </c>
      <c r="L172" s="203">
        <f>VLOOKUP(C:C,total251219111800!B:F,5,0)</f>
        <v>547</v>
      </c>
      <c r="M172" s="234">
        <v>1000</v>
      </c>
      <c r="N172" s="211">
        <v>1000</v>
      </c>
      <c r="O172" s="44">
        <v>1944</v>
      </c>
      <c r="P172" s="44">
        <v>0</v>
      </c>
      <c r="Q172" s="44">
        <v>0</v>
      </c>
      <c r="R172" s="44">
        <v>0</v>
      </c>
      <c r="S172" s="44">
        <v>0</v>
      </c>
      <c r="T172" s="45">
        <v>0</v>
      </c>
      <c r="U172" s="45">
        <v>1944</v>
      </c>
      <c r="V172" s="45">
        <v>944</v>
      </c>
      <c r="W172" s="41">
        <v>0.51440329218106995</v>
      </c>
      <c r="X172" s="13"/>
      <c r="Y172" s="13"/>
    </row>
    <row r="173" spans="1:25">
      <c r="A173" s="9"/>
      <c r="B173" s="2" t="s">
        <v>5</v>
      </c>
      <c r="C173" s="49" t="s">
        <v>3923</v>
      </c>
      <c r="D173" s="49" t="s">
        <v>3935</v>
      </c>
      <c r="E173" s="50"/>
      <c r="F173" s="50"/>
      <c r="G173" s="8"/>
      <c r="H173" s="21">
        <v>0</v>
      </c>
      <c r="I173" s="8" t="e">
        <f>VLOOKUP(C173,'202310-202403出荷数total2403220951'!B:F,5,0)</f>
        <v>#N/A</v>
      </c>
      <c r="J173" s="203" t="e">
        <f>VLOOKUP(C173,'出荷数2307～2406total241008110618'!B:F,5,0)</f>
        <v>#N/A</v>
      </c>
      <c r="K173" s="214">
        <f>VLOOKUP(C173,'出荷数2407-2506total250730101950'!B:F,5,0)</f>
        <v>598</v>
      </c>
      <c r="L173" s="203">
        <f>VLOOKUP(C:C,total251219111800!B:F,5,0)</f>
        <v>356</v>
      </c>
      <c r="M173" s="234">
        <v>1500</v>
      </c>
      <c r="N173" s="211">
        <v>1500</v>
      </c>
      <c r="O173" s="44">
        <v>4580</v>
      </c>
      <c r="P173" s="44">
        <v>300</v>
      </c>
      <c r="Q173" s="44">
        <v>0</v>
      </c>
      <c r="R173" s="44">
        <v>0</v>
      </c>
      <c r="S173" s="44">
        <v>500</v>
      </c>
      <c r="T173" s="45">
        <v>-200</v>
      </c>
      <c r="U173" s="45">
        <v>4080</v>
      </c>
      <c r="V173" s="45">
        <v>2580</v>
      </c>
      <c r="W173" s="41">
        <v>0.30737704918032788</v>
      </c>
      <c r="X173" s="13"/>
      <c r="Y173" s="13"/>
    </row>
    <row r="174" spans="1:25">
      <c r="A174" s="9"/>
      <c r="B174" s="2" t="s">
        <v>5</v>
      </c>
      <c r="C174" s="49" t="s">
        <v>3924</v>
      </c>
      <c r="D174" s="49" t="s">
        <v>3936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2001</v>
      </c>
      <c r="L174" s="203">
        <f>VLOOKUP(C:C,total251219111800!B:F,5,0)</f>
        <v>2859</v>
      </c>
      <c r="M174" s="234">
        <v>2500</v>
      </c>
      <c r="N174" s="21">
        <f>L174</f>
        <v>2859</v>
      </c>
      <c r="O174" s="44">
        <v>6958</v>
      </c>
      <c r="P174" s="44">
        <v>4400</v>
      </c>
      <c r="Q174" s="44">
        <v>0</v>
      </c>
      <c r="R174" s="44">
        <v>0</v>
      </c>
      <c r="S174" s="44">
        <v>4200</v>
      </c>
      <c r="T174" s="45">
        <v>200</v>
      </c>
      <c r="U174" s="45">
        <v>2758</v>
      </c>
      <c r="V174" s="45">
        <v>-101</v>
      </c>
      <c r="W174" s="41">
        <v>0.25171685155837298</v>
      </c>
      <c r="X174" s="13"/>
      <c r="Y174" s="13" t="s">
        <v>2746</v>
      </c>
    </row>
    <row r="175" spans="1:25">
      <c r="A175" s="9"/>
      <c r="B175" s="2" t="s">
        <v>5</v>
      </c>
      <c r="C175" s="49" t="s">
        <v>3925</v>
      </c>
      <c r="D175" s="49" t="s">
        <v>3934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122</v>
      </c>
      <c r="L175" s="203">
        <f>VLOOKUP(C:C,total251219111800!B:F,5,0)</f>
        <v>420</v>
      </c>
      <c r="M175" s="234">
        <v>2000</v>
      </c>
      <c r="N175" s="211">
        <v>1500</v>
      </c>
      <c r="O175" s="44">
        <v>2134</v>
      </c>
      <c r="P175" s="44">
        <v>0</v>
      </c>
      <c r="Q175" s="44">
        <v>0</v>
      </c>
      <c r="R175" s="44">
        <v>0</v>
      </c>
      <c r="S175" s="44">
        <v>0</v>
      </c>
      <c r="T175" s="45">
        <v>0</v>
      </c>
      <c r="U175" s="45">
        <v>2134</v>
      </c>
      <c r="V175" s="45">
        <v>634</v>
      </c>
      <c r="W175" s="41">
        <v>0.70290534208059985</v>
      </c>
      <c r="X175" s="13"/>
      <c r="Y175" s="13"/>
    </row>
    <row r="176" spans="1:25">
      <c r="A176" s="9"/>
      <c r="B176" s="2" t="s">
        <v>5</v>
      </c>
      <c r="C176" s="49" t="s">
        <v>3926</v>
      </c>
      <c r="D176" s="49" t="s">
        <v>3933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488</v>
      </c>
      <c r="L176" s="203">
        <f>VLOOKUP(C:C,total251219111800!B:F,5,0)</f>
        <v>558</v>
      </c>
      <c r="M176" s="234">
        <v>2000</v>
      </c>
      <c r="N176" s="211">
        <v>1500</v>
      </c>
      <c r="O176" s="44">
        <v>1453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1453</v>
      </c>
      <c r="V176" s="45">
        <v>-47</v>
      </c>
      <c r="W176" s="41">
        <v>1.0323468685478321</v>
      </c>
      <c r="X176" s="13"/>
      <c r="Y176" s="13"/>
    </row>
    <row r="177" spans="1:27">
      <c r="A177" s="9"/>
      <c r="B177" s="2" t="s">
        <v>5</v>
      </c>
      <c r="C177" s="49" t="s">
        <v>3927</v>
      </c>
      <c r="D177" s="49" t="s">
        <v>3932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453</v>
      </c>
      <c r="L177" s="203">
        <f>VLOOKUP(C:C,total251219111800!B:F,5,0)</f>
        <v>445</v>
      </c>
      <c r="M177" s="234">
        <v>2000</v>
      </c>
      <c r="N177" s="211">
        <v>1500</v>
      </c>
      <c r="O177" s="44">
        <v>1849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1849</v>
      </c>
      <c r="V177" s="45">
        <v>349</v>
      </c>
      <c r="W177" s="41">
        <v>0.81124932395889671</v>
      </c>
      <c r="X177" s="13"/>
      <c r="Y177" s="13"/>
    </row>
    <row r="178" spans="1:27">
      <c r="A178" s="9"/>
      <c r="B178" s="2" t="s">
        <v>5</v>
      </c>
      <c r="C178" s="49" t="s">
        <v>3928</v>
      </c>
      <c r="D178" s="49" t="s">
        <v>3931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208</v>
      </c>
      <c r="L178" s="203">
        <f>VLOOKUP(C:C,total251219111800!B:F,5,0)</f>
        <v>608</v>
      </c>
      <c r="M178" s="234">
        <v>2000</v>
      </c>
      <c r="N178" s="211">
        <v>1500</v>
      </c>
      <c r="O178" s="44">
        <v>1834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1834</v>
      </c>
      <c r="V178" s="45">
        <v>334</v>
      </c>
      <c r="W178" s="41">
        <v>0.81788440567066523</v>
      </c>
      <c r="X178" s="13"/>
      <c r="Y178" s="13"/>
    </row>
    <row r="179" spans="1:27">
      <c r="A179" s="9"/>
      <c r="B179" s="2" t="s">
        <v>5</v>
      </c>
      <c r="C179" s="49" t="s">
        <v>3929</v>
      </c>
      <c r="D179" s="49" t="s">
        <v>3930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105</v>
      </c>
      <c r="L179" s="203">
        <f>VLOOKUP(C:C,total251219111800!B:F,5,0)</f>
        <v>1519</v>
      </c>
      <c r="M179" s="234">
        <v>2000</v>
      </c>
      <c r="N179" s="211">
        <v>1500</v>
      </c>
      <c r="O179" s="44">
        <v>1317</v>
      </c>
      <c r="P179" s="44">
        <v>0</v>
      </c>
      <c r="Q179" s="44">
        <v>0</v>
      </c>
      <c r="R179" s="44">
        <v>0</v>
      </c>
      <c r="S179" s="44">
        <v>0</v>
      </c>
      <c r="T179" s="45">
        <v>0</v>
      </c>
      <c r="U179" s="45">
        <v>1317</v>
      </c>
      <c r="V179" s="45">
        <v>-183</v>
      </c>
      <c r="W179" s="41">
        <v>1.1389521640091116</v>
      </c>
      <c r="X179" s="13"/>
      <c r="Y179" s="13"/>
    </row>
    <row r="180" spans="1:27" s="200" customFormat="1">
      <c r="A180" s="243"/>
      <c r="B180" s="257" t="s">
        <v>5</v>
      </c>
      <c r="C180" s="258" t="s">
        <v>3937</v>
      </c>
      <c r="D180" s="258" t="s">
        <v>3938</v>
      </c>
      <c r="E180" s="259"/>
      <c r="F180" s="259"/>
      <c r="G180" s="196"/>
      <c r="H180" s="196">
        <v>0</v>
      </c>
      <c r="I180" s="196" t="e">
        <f>VLOOKUP(C180,'202310-202403出荷数total2403220951'!B:F,5,0)</f>
        <v>#N/A</v>
      </c>
      <c r="J180" s="196" t="e">
        <f>VLOOKUP(C180,'出荷数2307～2406total241008110618'!B:F,5,0)</f>
        <v>#N/A</v>
      </c>
      <c r="K180" s="214">
        <f>VLOOKUP(C180,'出荷数2407-2506total250730101950'!B:F,5,0)</f>
        <v>1322</v>
      </c>
      <c r="L180" s="203">
        <f>VLOOKUP(C:C,total251219111800!B:F,5,0)</f>
        <v>58</v>
      </c>
      <c r="M180" s="281">
        <v>1500</v>
      </c>
      <c r="N180" s="211">
        <v>1500</v>
      </c>
      <c r="O180" s="196">
        <v>0</v>
      </c>
      <c r="P180" s="196">
        <v>0</v>
      </c>
      <c r="Q180" s="196">
        <v>0</v>
      </c>
      <c r="R180" s="196">
        <v>0</v>
      </c>
      <c r="S180" s="196">
        <v>0</v>
      </c>
      <c r="T180" s="197">
        <v>0</v>
      </c>
      <c r="U180" s="197">
        <v>0</v>
      </c>
      <c r="V180" s="197">
        <v>-1500</v>
      </c>
      <c r="W180" s="198" t="e">
        <v>#DIV/0!</v>
      </c>
      <c r="X180" s="243"/>
      <c r="Y180" s="243"/>
      <c r="Z180" s="201"/>
      <c r="AA180" s="201"/>
    </row>
    <row r="181" spans="1:27">
      <c r="A181" s="9"/>
      <c r="B181" s="2" t="s">
        <v>5</v>
      </c>
      <c r="C181" s="49" t="s">
        <v>3941</v>
      </c>
      <c r="D181" s="49" t="s">
        <v>3943</v>
      </c>
      <c r="E181" s="50"/>
      <c r="F181" s="50"/>
      <c r="G181" s="8"/>
      <c r="H181" s="21">
        <v>0</v>
      </c>
      <c r="I181" s="8" t="e">
        <f>VLOOKUP(C181,'202310-202403出荷数total2403220951'!B:F,5,0)</f>
        <v>#N/A</v>
      </c>
      <c r="J181" s="203" t="e">
        <f>VLOOKUP(C181,'出荷数2307～2406total241008110618'!B:F,5,0)</f>
        <v>#N/A</v>
      </c>
      <c r="K181" s="214">
        <f>VLOOKUP(C181,'出荷数2407-2506total250730101950'!B:F,5,0)</f>
        <v>32</v>
      </c>
      <c r="L181" s="203">
        <f>VLOOKUP(C:C,total251219111800!B:F,5,0)</f>
        <v>306</v>
      </c>
      <c r="M181" s="234">
        <v>1000</v>
      </c>
      <c r="N181" s="211">
        <v>1000</v>
      </c>
      <c r="O181" s="44">
        <v>4366</v>
      </c>
      <c r="P181" s="44">
        <v>0</v>
      </c>
      <c r="Q181" s="44">
        <v>0</v>
      </c>
      <c r="R181" s="44">
        <v>0</v>
      </c>
      <c r="S181" s="44">
        <v>0</v>
      </c>
      <c r="T181" s="45">
        <v>0</v>
      </c>
      <c r="U181" s="45">
        <v>4366</v>
      </c>
      <c r="V181" s="45">
        <v>3366</v>
      </c>
      <c r="W181" s="41">
        <v>0.22904260192395787</v>
      </c>
      <c r="X181" s="46"/>
      <c r="Y181" s="46"/>
    </row>
    <row r="182" spans="1:27">
      <c r="A182" s="9"/>
      <c r="B182" s="2" t="s">
        <v>5</v>
      </c>
      <c r="C182" s="49" t="s">
        <v>3942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33</v>
      </c>
      <c r="L182" s="203">
        <f>VLOOKUP(C:C,total251219111800!B:F,5,0)</f>
        <v>198</v>
      </c>
      <c r="M182" s="234">
        <v>1000</v>
      </c>
      <c r="N182" s="211">
        <v>1000</v>
      </c>
      <c r="O182" s="44">
        <v>4522</v>
      </c>
      <c r="P182" s="44">
        <v>0</v>
      </c>
      <c r="Q182" s="44">
        <v>0</v>
      </c>
      <c r="R182" s="44">
        <v>0</v>
      </c>
      <c r="S182" s="44">
        <v>0</v>
      </c>
      <c r="T182" s="45">
        <v>0</v>
      </c>
      <c r="U182" s="45">
        <v>4522</v>
      </c>
      <c r="V182" s="45">
        <v>3522</v>
      </c>
      <c r="W182" s="41">
        <v>0.22114108801415303</v>
      </c>
      <c r="X182" s="46"/>
      <c r="Y182" s="46"/>
    </row>
    <row r="183" spans="1:27">
      <c r="A183" s="9"/>
      <c r="B183" s="2" t="s">
        <v>5</v>
      </c>
      <c r="C183" s="49" t="s">
        <v>3944</v>
      </c>
      <c r="D183" s="49" t="s">
        <v>3945</v>
      </c>
      <c r="E183" s="50"/>
      <c r="F183" s="50"/>
      <c r="G183" s="8"/>
      <c r="H183" s="21"/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75</v>
      </c>
      <c r="L183" s="203">
        <f>VLOOKUP(C:C,total251219111800!B:F,5,0)</f>
        <v>907</v>
      </c>
      <c r="M183" s="234">
        <v>1000</v>
      </c>
      <c r="N183" s="211">
        <v>1000</v>
      </c>
      <c r="O183" s="44">
        <v>4100</v>
      </c>
      <c r="P183" s="44">
        <v>840</v>
      </c>
      <c r="Q183" s="44">
        <v>0</v>
      </c>
      <c r="R183" s="44">
        <v>0</v>
      </c>
      <c r="S183" s="44">
        <v>940</v>
      </c>
      <c r="T183" s="45">
        <v>-100</v>
      </c>
      <c r="U183" s="45">
        <v>3160</v>
      </c>
      <c r="V183" s="45">
        <v>2160</v>
      </c>
      <c r="W183" s="41">
        <v>0.20242914979757085</v>
      </c>
      <c r="X183" s="46" t="s">
        <v>4445</v>
      </c>
      <c r="Y183" s="46"/>
    </row>
    <row r="184" spans="1:27">
      <c r="A184" s="9"/>
      <c r="B184" s="2" t="s">
        <v>5</v>
      </c>
      <c r="C184" s="49" t="s">
        <v>3946</v>
      </c>
      <c r="D184" s="49" t="s">
        <v>3947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1140</v>
      </c>
      <c r="L184" s="203">
        <f>VLOOKUP(C:C,total251219111800!B:F,5,0)</f>
        <v>346</v>
      </c>
      <c r="M184" s="234">
        <v>1000</v>
      </c>
      <c r="N184" s="211">
        <v>1000</v>
      </c>
      <c r="O184" s="44">
        <v>4248</v>
      </c>
      <c r="P184" s="44">
        <v>100</v>
      </c>
      <c r="Q184" s="44">
        <v>0</v>
      </c>
      <c r="R184" s="44">
        <v>0</v>
      </c>
      <c r="S184" s="44">
        <v>100</v>
      </c>
      <c r="T184" s="45">
        <v>0</v>
      </c>
      <c r="U184" s="45">
        <v>4148</v>
      </c>
      <c r="V184" s="45">
        <v>3148</v>
      </c>
      <c r="W184" s="41">
        <v>0.22999080036798528</v>
      </c>
      <c r="X184" s="46"/>
      <c r="Y184" s="46"/>
    </row>
    <row r="185" spans="1:27">
      <c r="A185" s="9"/>
      <c r="B185" s="2" t="s">
        <v>5</v>
      </c>
      <c r="C185" s="49" t="s">
        <v>4075</v>
      </c>
      <c r="D185" s="49" t="s">
        <v>4078</v>
      </c>
      <c r="E185" s="50"/>
      <c r="F185" s="50"/>
      <c r="G185" s="8"/>
      <c r="H185" s="21">
        <v>0</v>
      </c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1187</v>
      </c>
      <c r="L185" s="203">
        <f>VLOOKUP(C:C,total251219111800!B:F,5,0)</f>
        <v>568</v>
      </c>
      <c r="M185" s="213"/>
      <c r="N185" s="21">
        <f>L185</f>
        <v>568</v>
      </c>
      <c r="O185" s="44">
        <v>538</v>
      </c>
      <c r="P185" s="44">
        <v>0</v>
      </c>
      <c r="Q185" s="44">
        <v>0</v>
      </c>
      <c r="R185" s="44">
        <v>0</v>
      </c>
      <c r="S185" s="44">
        <v>0</v>
      </c>
      <c r="T185" s="45">
        <v>0</v>
      </c>
      <c r="U185" s="45">
        <v>538</v>
      </c>
      <c r="V185" s="45">
        <v>-30</v>
      </c>
      <c r="W185" s="41">
        <v>1.0557620817843867</v>
      </c>
      <c r="X185" s="13"/>
      <c r="Y185" s="13"/>
    </row>
    <row r="186" spans="1:27">
      <c r="A186" s="9"/>
      <c r="B186" s="2" t="s">
        <v>5</v>
      </c>
      <c r="C186" s="49" t="s">
        <v>4076</v>
      </c>
      <c r="D186" s="49" t="s">
        <v>4079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2054</v>
      </c>
      <c r="L186" s="203">
        <f>VLOOKUP(C:C,total251219111800!B:F,5,0)</f>
        <v>1590</v>
      </c>
      <c r="M186" s="213"/>
      <c r="N186" s="21">
        <f>L186</f>
        <v>1590</v>
      </c>
      <c r="O186" s="44">
        <v>693</v>
      </c>
      <c r="P186" s="44">
        <v>200</v>
      </c>
      <c r="Q186" s="44">
        <v>0</v>
      </c>
      <c r="R186" s="44">
        <v>0</v>
      </c>
      <c r="S186" s="44">
        <v>300</v>
      </c>
      <c r="T186" s="45">
        <v>-100</v>
      </c>
      <c r="U186" s="45">
        <v>393</v>
      </c>
      <c r="V186" s="45">
        <v>-1197</v>
      </c>
      <c r="W186" s="41">
        <v>1.7805151175811871</v>
      </c>
      <c r="X186" s="13"/>
      <c r="Y186" s="13"/>
    </row>
    <row r="187" spans="1:27">
      <c r="A187" s="9"/>
      <c r="B187" s="2" t="s">
        <v>5</v>
      </c>
      <c r="C187" s="49" t="s">
        <v>4089</v>
      </c>
      <c r="D187" s="49" t="s">
        <v>4090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81</v>
      </c>
      <c r="L187" s="203">
        <f>VLOOKUP(C:C,total251219111800!B:F,5,0)</f>
        <v>766</v>
      </c>
      <c r="M187" s="234">
        <v>1500</v>
      </c>
      <c r="N187" s="211">
        <v>1500</v>
      </c>
      <c r="O187" s="44">
        <v>4898</v>
      </c>
      <c r="P187" s="44">
        <v>210</v>
      </c>
      <c r="Q187" s="44">
        <v>0</v>
      </c>
      <c r="R187" s="44">
        <v>0</v>
      </c>
      <c r="S187" s="44">
        <v>310</v>
      </c>
      <c r="T187" s="45">
        <v>-100</v>
      </c>
      <c r="U187" s="45">
        <v>4588</v>
      </c>
      <c r="V187" s="45">
        <v>3088</v>
      </c>
      <c r="W187" s="41">
        <v>0.2936570086139389</v>
      </c>
      <c r="X187" s="13"/>
      <c r="Y187" s="13"/>
    </row>
    <row r="188" spans="1:27">
      <c r="A188" s="9"/>
      <c r="B188" s="2" t="s">
        <v>5</v>
      </c>
      <c r="C188" s="49" t="s">
        <v>4091</v>
      </c>
      <c r="D188" s="49" t="s">
        <v>4092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75</v>
      </c>
      <c r="L188" s="203">
        <f>VLOOKUP(C:C,total251219111800!B:F,5,0)</f>
        <v>2260</v>
      </c>
      <c r="M188" s="8"/>
      <c r="N188" s="21">
        <f>L188</f>
        <v>2260</v>
      </c>
      <c r="O188" s="44">
        <v>2793</v>
      </c>
      <c r="P188" s="44">
        <v>5980</v>
      </c>
      <c r="Q188" s="44">
        <v>6480</v>
      </c>
      <c r="R188" s="44">
        <v>0</v>
      </c>
      <c r="S188" s="44">
        <v>6080</v>
      </c>
      <c r="T188" s="45">
        <v>-100</v>
      </c>
      <c r="U188" s="45">
        <v>3193</v>
      </c>
      <c r="V188" s="45">
        <v>933</v>
      </c>
      <c r="W188" s="41">
        <v>0.25760857175424601</v>
      </c>
      <c r="X188" s="13"/>
      <c r="Y188" s="13"/>
    </row>
    <row r="189" spans="1:27">
      <c r="A189" s="9"/>
      <c r="B189" s="2" t="s">
        <v>5</v>
      </c>
      <c r="C189" s="49" t="s">
        <v>4181</v>
      </c>
      <c r="D189" s="50" t="s">
        <v>4189</v>
      </c>
      <c r="E189" s="50"/>
      <c r="F189" s="50"/>
      <c r="G189" s="8"/>
      <c r="H189" s="21"/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 t="e">
        <f>VLOOKUP(C189,'出荷数2407-2506total250730101950'!B:F,5,0)</f>
        <v>#N/A</v>
      </c>
      <c r="L189" s="203">
        <f>VLOOKUP(C:C,total251219111800!B:F,5,0)</f>
        <v>147</v>
      </c>
      <c r="M189" s="213">
        <v>1000</v>
      </c>
      <c r="N189" s="211">
        <v>1000</v>
      </c>
      <c r="O189" s="44">
        <v>2775</v>
      </c>
      <c r="P189" s="44">
        <v>0</v>
      </c>
      <c r="Q189" s="44">
        <v>0</v>
      </c>
      <c r="R189" s="44">
        <v>0</v>
      </c>
      <c r="S189" s="44">
        <v>0</v>
      </c>
      <c r="T189" s="45">
        <v>0</v>
      </c>
      <c r="U189" s="45">
        <v>2775</v>
      </c>
      <c r="V189" s="45">
        <v>1775</v>
      </c>
      <c r="W189" s="41">
        <v>0.36036036036036034</v>
      </c>
      <c r="X189" s="13"/>
      <c r="Y189" s="13"/>
    </row>
    <row r="190" spans="1:27">
      <c r="A190" s="9"/>
      <c r="B190" s="2" t="s">
        <v>5</v>
      </c>
      <c r="C190" s="49" t="s">
        <v>4182</v>
      </c>
      <c r="D190" s="50" t="s">
        <v>4191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VLOOKUP(C:C,total251219111800!B:F,5,0)</f>
        <v>179</v>
      </c>
      <c r="M190" s="213">
        <v>1000</v>
      </c>
      <c r="N190" s="211">
        <v>1000</v>
      </c>
      <c r="O190" s="44">
        <v>5625</v>
      </c>
      <c r="P190" s="44">
        <v>0</v>
      </c>
      <c r="Q190" s="44">
        <v>0</v>
      </c>
      <c r="R190" s="44">
        <v>0</v>
      </c>
      <c r="S190" s="44">
        <v>0</v>
      </c>
      <c r="T190" s="45">
        <v>0</v>
      </c>
      <c r="U190" s="45">
        <v>5625</v>
      </c>
      <c r="V190" s="45">
        <v>4625</v>
      </c>
      <c r="W190" s="41">
        <v>0.17777777777777778</v>
      </c>
      <c r="X190" s="13"/>
      <c r="Y190" s="13"/>
    </row>
    <row r="191" spans="1:27">
      <c r="A191" s="9"/>
      <c r="B191" s="2" t="s">
        <v>5</v>
      </c>
      <c r="C191" s="49" t="s">
        <v>4183</v>
      </c>
      <c r="D191" s="50" t="s">
        <v>4193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VLOOKUP(C:C,total251219111800!B:F,5,0)</f>
        <v>2</v>
      </c>
      <c r="M191" s="213">
        <v>1000</v>
      </c>
      <c r="N191" s="211">
        <v>1000</v>
      </c>
      <c r="O191" s="44">
        <v>2854</v>
      </c>
      <c r="P191" s="44">
        <v>0</v>
      </c>
      <c r="Q191" s="44">
        <v>140</v>
      </c>
      <c r="R191" s="44">
        <v>0</v>
      </c>
      <c r="S191" s="44">
        <v>0</v>
      </c>
      <c r="T191" s="45">
        <v>0</v>
      </c>
      <c r="U191" s="45">
        <v>2994</v>
      </c>
      <c r="V191" s="45">
        <v>1994</v>
      </c>
      <c r="W191" s="41">
        <v>0.35038542396636302</v>
      </c>
      <c r="X191" s="13"/>
      <c r="Y191" s="13"/>
    </row>
    <row r="192" spans="1:27">
      <c r="A192" s="9"/>
      <c r="B192" s="2" t="s">
        <v>5</v>
      </c>
      <c r="C192" s="49" t="s">
        <v>4186</v>
      </c>
      <c r="D192" s="50" t="s">
        <v>4195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VLOOKUP(C:C,total251219111800!B:F,5,0)</f>
        <v>2</v>
      </c>
      <c r="M192" s="213">
        <v>1000</v>
      </c>
      <c r="N192" s="211">
        <v>1000</v>
      </c>
      <c r="O192" s="44">
        <v>2756</v>
      </c>
      <c r="P192" s="44">
        <v>0</v>
      </c>
      <c r="Q192" s="44">
        <v>0</v>
      </c>
      <c r="R192" s="44">
        <v>0</v>
      </c>
      <c r="S192" s="44">
        <v>0</v>
      </c>
      <c r="T192" s="45">
        <v>0</v>
      </c>
      <c r="U192" s="45">
        <v>2756</v>
      </c>
      <c r="V192" s="45">
        <v>1756</v>
      </c>
      <c r="W192" s="41">
        <v>0.36284470246734396</v>
      </c>
      <c r="X192" s="13"/>
      <c r="Y192" s="13"/>
    </row>
    <row r="193" spans="1:25">
      <c r="A193" s="9"/>
      <c r="B193" s="2" t="s">
        <v>5</v>
      </c>
      <c r="C193" s="49" t="s">
        <v>4184</v>
      </c>
      <c r="D193" s="50" t="s">
        <v>4194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VLOOKUP(C:C,total251219111800!B:F,5,0)</f>
        <v>72</v>
      </c>
      <c r="M193" s="213">
        <v>1000</v>
      </c>
      <c r="N193" s="211">
        <v>1000</v>
      </c>
      <c r="O193" s="44">
        <v>2836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2836</v>
      </c>
      <c r="V193" s="45">
        <v>1836</v>
      </c>
      <c r="W193" s="41">
        <v>0.35260930888575459</v>
      </c>
      <c r="X193" s="13"/>
      <c r="Y193" s="13"/>
    </row>
    <row r="194" spans="1:25">
      <c r="A194" s="9"/>
      <c r="B194" s="2" t="s">
        <v>5</v>
      </c>
      <c r="C194" s="49" t="s">
        <v>4185</v>
      </c>
      <c r="D194" s="50" t="s">
        <v>4197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VLOOKUP(C:C,total251219111800!B:F,5,0)</f>
        <v>6</v>
      </c>
      <c r="M194" s="213">
        <v>1000</v>
      </c>
      <c r="N194" s="211">
        <v>1000</v>
      </c>
      <c r="O194" s="44">
        <v>1985</v>
      </c>
      <c r="P194" s="44">
        <v>0</v>
      </c>
      <c r="Q194" s="44">
        <v>0</v>
      </c>
      <c r="R194" s="44">
        <v>0</v>
      </c>
      <c r="S194" s="44">
        <v>0</v>
      </c>
      <c r="T194" s="45">
        <v>0</v>
      </c>
      <c r="U194" s="45">
        <v>1985</v>
      </c>
      <c r="V194" s="45">
        <v>985</v>
      </c>
      <c r="W194" s="41">
        <v>0.50377833753148615</v>
      </c>
      <c r="X194" s="13"/>
      <c r="Y194" s="13"/>
    </row>
    <row r="195" spans="1:25">
      <c r="A195" s="9"/>
      <c r="B195" s="2" t="s">
        <v>5</v>
      </c>
      <c r="C195" s="49" t="s">
        <v>4187</v>
      </c>
      <c r="D195" s="50" t="s">
        <v>4198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VLOOKUP(C:C,total251219111800!B:F,5,0)</f>
        <v>285</v>
      </c>
      <c r="M195" s="213">
        <v>1000</v>
      </c>
      <c r="N195" s="211">
        <v>1000</v>
      </c>
      <c r="O195" s="44">
        <v>2443</v>
      </c>
      <c r="P195" s="44">
        <v>100</v>
      </c>
      <c r="Q195" s="44">
        <v>0</v>
      </c>
      <c r="R195" s="44">
        <v>0</v>
      </c>
      <c r="S195" s="44">
        <v>200</v>
      </c>
      <c r="T195" s="45">
        <v>-100</v>
      </c>
      <c r="U195" s="45">
        <v>2243</v>
      </c>
      <c r="V195" s="45">
        <v>1243</v>
      </c>
      <c r="W195" s="41">
        <v>0.39323633503735744</v>
      </c>
      <c r="X195" s="13"/>
      <c r="Y195" s="13"/>
    </row>
    <row r="196" spans="1:25">
      <c r="A196" s="9"/>
      <c r="B196" s="2" t="s">
        <v>5</v>
      </c>
      <c r="C196" s="49" t="s">
        <v>4242</v>
      </c>
      <c r="D196" s="50" t="s">
        <v>4243</v>
      </c>
      <c r="E196" s="50"/>
      <c r="F196" s="50"/>
      <c r="G196" s="8"/>
      <c r="H196" s="21"/>
      <c r="I196" s="8"/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VLOOKUP(C:C,total251219111800!B:F,5,0)</f>
        <v>9</v>
      </c>
      <c r="M196" s="213">
        <v>1000</v>
      </c>
      <c r="N196" s="211">
        <v>1000</v>
      </c>
      <c r="O196" s="44">
        <v>2435</v>
      </c>
      <c r="P196" s="44">
        <v>0</v>
      </c>
      <c r="Q196" s="44">
        <v>462</v>
      </c>
      <c r="R196" s="44">
        <v>0</v>
      </c>
      <c r="S196" s="44">
        <v>0</v>
      </c>
      <c r="T196" s="45">
        <v>0</v>
      </c>
      <c r="U196" s="45">
        <v>2897</v>
      </c>
      <c r="V196" s="45">
        <v>1897</v>
      </c>
      <c r="W196" s="41">
        <v>0.41067761806981518</v>
      </c>
      <c r="X196" s="46"/>
      <c r="Y196" s="46"/>
    </row>
    <row r="197" spans="1:25">
      <c r="A197" s="9"/>
      <c r="B197" s="2" t="s">
        <v>5</v>
      </c>
      <c r="C197" s="49" t="s">
        <v>4244</v>
      </c>
      <c r="D197" s="50" t="s">
        <v>4245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VLOOKUP(C:C,total251219111800!B:F,5,0)</f>
        <v>15</v>
      </c>
      <c r="M197" s="213">
        <v>1000</v>
      </c>
      <c r="N197" s="211">
        <v>1000</v>
      </c>
      <c r="O197" s="44">
        <v>4809</v>
      </c>
      <c r="P197" s="44">
        <v>0</v>
      </c>
      <c r="Q197" s="44">
        <v>150</v>
      </c>
      <c r="R197" s="44">
        <v>0</v>
      </c>
      <c r="S197" s="44">
        <v>0</v>
      </c>
      <c r="T197" s="45">
        <v>0</v>
      </c>
      <c r="U197" s="45">
        <v>4959</v>
      </c>
      <c r="V197" s="45">
        <v>3959</v>
      </c>
      <c r="W197" s="41">
        <v>0.20794343938448742</v>
      </c>
      <c r="X197" s="46"/>
      <c r="Y197" s="46"/>
    </row>
    <row r="198" spans="1:25">
      <c r="A198" s="9"/>
      <c r="B198" s="2" t="s">
        <v>5</v>
      </c>
      <c r="C198" s="49" t="s">
        <v>4252</v>
      </c>
      <c r="D198" s="50" t="s">
        <v>4353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VLOOKUP(C:C,total251219111800!B:F,5,0)</f>
        <v>1619</v>
      </c>
      <c r="M198" s="213">
        <v>1500</v>
      </c>
      <c r="N198" s="21">
        <f t="shared" ref="N198:N268" si="3">L198</f>
        <v>1619</v>
      </c>
      <c r="O198" s="44">
        <v>3557</v>
      </c>
      <c r="P198" s="44">
        <v>720</v>
      </c>
      <c r="Q198" s="44">
        <v>0</v>
      </c>
      <c r="R198" s="44">
        <v>0</v>
      </c>
      <c r="S198" s="44">
        <v>800</v>
      </c>
      <c r="T198" s="45">
        <v>-80</v>
      </c>
      <c r="U198" s="45">
        <v>2757</v>
      </c>
      <c r="V198" s="45">
        <v>1138</v>
      </c>
      <c r="W198" s="41">
        <v>0.37853635725976154</v>
      </c>
      <c r="X198" s="46"/>
      <c r="Y198" s="46"/>
    </row>
    <row r="199" spans="1:25">
      <c r="A199" s="9"/>
      <c r="B199" s="2" t="s">
        <v>5</v>
      </c>
      <c r="C199" s="49" t="s">
        <v>4370</v>
      </c>
      <c r="D199" s="50" t="s">
        <v>4371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 t="e">
        <f>VLOOKUP(C:C,total251219111800!B:F,5,0)</f>
        <v>#N/A</v>
      </c>
      <c r="M199" s="213"/>
      <c r="N199" s="211">
        <v>1000</v>
      </c>
      <c r="O199" s="44">
        <v>2936</v>
      </c>
      <c r="P199" s="44">
        <v>0</v>
      </c>
      <c r="Q199" s="44">
        <v>0</v>
      </c>
      <c r="R199" s="44">
        <v>0</v>
      </c>
      <c r="S199" s="44">
        <v>0</v>
      </c>
      <c r="T199" s="45">
        <v>0</v>
      </c>
      <c r="U199" s="45">
        <v>2936</v>
      </c>
      <c r="V199" s="45">
        <v>1936</v>
      </c>
      <c r="W199" s="41">
        <v>0.34059945504087191</v>
      </c>
      <c r="X199" s="46"/>
      <c r="Y199" s="46"/>
    </row>
    <row r="200" spans="1:25">
      <c r="A200" s="9"/>
      <c r="B200" s="2" t="s">
        <v>5</v>
      </c>
      <c r="C200" s="49" t="s">
        <v>4372</v>
      </c>
      <c r="D200" s="50" t="s">
        <v>4373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VLOOKUP(C:C,total251219111800!B:F,5,0)</f>
        <v>20</v>
      </c>
      <c r="M200" s="213"/>
      <c r="N200" s="211">
        <v>3000</v>
      </c>
      <c r="O200" s="44">
        <v>9828</v>
      </c>
      <c r="P200" s="44">
        <v>0</v>
      </c>
      <c r="Q200" s="44">
        <v>200</v>
      </c>
      <c r="R200" s="44">
        <v>0</v>
      </c>
      <c r="S200" s="44">
        <v>0</v>
      </c>
      <c r="T200" s="45">
        <v>0</v>
      </c>
      <c r="U200" s="45">
        <v>10028</v>
      </c>
      <c r="V200" s="45">
        <v>7028</v>
      </c>
      <c r="W200" s="41">
        <v>0.30525030525030528</v>
      </c>
      <c r="X200" s="46"/>
      <c r="Y200" s="46"/>
    </row>
    <row r="201" spans="1:25">
      <c r="A201" s="9"/>
      <c r="B201" s="2"/>
      <c r="C201" s="49" t="s">
        <v>4364</v>
      </c>
      <c r="D201" s="50" t="s">
        <v>4365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 t="e">
        <f>VLOOKUP(C:C,total251219111800!B:F,5,0)</f>
        <v>#N/A</v>
      </c>
      <c r="M201" s="213"/>
      <c r="N201" s="21">
        <v>1000</v>
      </c>
      <c r="O201" s="44">
        <v>0</v>
      </c>
      <c r="P201" s="44">
        <v>0</v>
      </c>
      <c r="Q201" s="44">
        <v>0</v>
      </c>
      <c r="R201" s="44">
        <v>0</v>
      </c>
      <c r="S201" s="44">
        <v>0</v>
      </c>
      <c r="T201" s="45">
        <v>0</v>
      </c>
      <c r="U201" s="45">
        <v>0</v>
      </c>
      <c r="V201" s="45">
        <v>-1000</v>
      </c>
      <c r="W201" s="41" t="e">
        <v>#DIV/0!</v>
      </c>
      <c r="X201" s="46"/>
      <c r="Y201" s="46"/>
    </row>
    <row r="202" spans="1:25">
      <c r="A202" s="9"/>
      <c r="B202" s="2"/>
      <c r="C202" s="49" t="s">
        <v>4366</v>
      </c>
      <c r="D202" s="50" t="s">
        <v>4367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VLOOKUP(C:C,total251219111800!B:F,5,0)</f>
        <v>#N/A</v>
      </c>
      <c r="M202" s="213"/>
      <c r="N202" s="21">
        <v>1000</v>
      </c>
      <c r="O202" s="44">
        <v>5086</v>
      </c>
      <c r="P202" s="44">
        <v>0</v>
      </c>
      <c r="Q202" s="44">
        <v>0</v>
      </c>
      <c r="R202" s="44">
        <v>0</v>
      </c>
      <c r="S202" s="44">
        <v>0</v>
      </c>
      <c r="T202" s="45">
        <v>0</v>
      </c>
      <c r="U202" s="45">
        <v>5086</v>
      </c>
      <c r="V202" s="45">
        <v>4086</v>
      </c>
      <c r="W202" s="41">
        <v>0.19661816751867872</v>
      </c>
      <c r="X202" s="46"/>
      <c r="Y202" s="46"/>
    </row>
    <row r="203" spans="1:25">
      <c r="A203" s="9"/>
      <c r="B203" s="2"/>
      <c r="C203" s="49" t="s">
        <v>4368</v>
      </c>
      <c r="D203" s="50" t="s">
        <v>4369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 t="e">
        <f>VLOOKUP(C:C,total251219111800!B:F,5,0)</f>
        <v>#N/A</v>
      </c>
      <c r="M203" s="213"/>
      <c r="N203" s="21">
        <v>1000</v>
      </c>
      <c r="O203" s="44">
        <v>4982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4982</v>
      </c>
      <c r="V203" s="45">
        <v>3982</v>
      </c>
      <c r="W203" s="41">
        <v>0.20072260136491368</v>
      </c>
      <c r="X203" s="46"/>
      <c r="Y203" s="46"/>
    </row>
    <row r="204" spans="1:25">
      <c r="A204" s="9"/>
      <c r="B204" s="2"/>
      <c r="C204" s="49" t="s">
        <v>4376</v>
      </c>
      <c r="D204" s="50" t="s">
        <v>4377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 t="e">
        <f>VLOOKUP(C:C,total251219111800!B:F,5,0)</f>
        <v>#N/A</v>
      </c>
      <c r="M204" s="213"/>
      <c r="N204" s="21">
        <v>1000</v>
      </c>
      <c r="O204" s="44">
        <v>2963</v>
      </c>
      <c r="P204" s="44">
        <v>50</v>
      </c>
      <c r="Q204" s="44">
        <v>0</v>
      </c>
      <c r="R204" s="44">
        <v>0</v>
      </c>
      <c r="S204" s="44">
        <v>50</v>
      </c>
      <c r="T204" s="45">
        <v>0</v>
      </c>
      <c r="U204" s="45">
        <v>2913</v>
      </c>
      <c r="V204" s="45">
        <v>1913</v>
      </c>
      <c r="W204" s="41">
        <v>0.33189512114171921</v>
      </c>
      <c r="X204" s="46"/>
      <c r="Y204" s="46"/>
    </row>
    <row r="205" spans="1:25">
      <c r="A205" s="9"/>
      <c r="B205" s="2"/>
      <c r="C205" s="49" t="s">
        <v>4378</v>
      </c>
      <c r="D205" s="50" t="s">
        <v>4434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 t="e">
        <f>VLOOKUP(C:C,total251219111800!B:F,5,0)</f>
        <v>#N/A</v>
      </c>
      <c r="M205" s="213"/>
      <c r="N205" s="21">
        <v>1000</v>
      </c>
      <c r="O205" s="44">
        <v>0</v>
      </c>
      <c r="P205" s="44">
        <v>0</v>
      </c>
      <c r="Q205" s="44">
        <v>3000</v>
      </c>
      <c r="R205" s="44">
        <v>0</v>
      </c>
      <c r="S205" s="44">
        <v>0</v>
      </c>
      <c r="T205" s="45">
        <v>0</v>
      </c>
      <c r="U205" s="45">
        <v>3000</v>
      </c>
      <c r="V205" s="45">
        <v>2000</v>
      </c>
      <c r="W205" s="41" t="e">
        <v>#DIV/0!</v>
      </c>
      <c r="X205" s="46"/>
      <c r="Y205" s="46"/>
    </row>
    <row r="206" spans="1:25">
      <c r="A206" s="9"/>
      <c r="B206" s="2"/>
      <c r="C206" s="49" t="s">
        <v>4380</v>
      </c>
      <c r="D206" s="50" t="s">
        <v>4381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VLOOKUP(C:C,total251219111800!B:F,5,0)</f>
        <v>#N/A</v>
      </c>
      <c r="M206" s="213"/>
      <c r="N206" s="21">
        <v>1000</v>
      </c>
      <c r="O206" s="44">
        <v>517</v>
      </c>
      <c r="P206" s="44">
        <v>500</v>
      </c>
      <c r="Q206" s="44">
        <v>2000</v>
      </c>
      <c r="R206" s="44">
        <v>0</v>
      </c>
      <c r="S206" s="44">
        <v>500</v>
      </c>
      <c r="T206" s="45">
        <v>0</v>
      </c>
      <c r="U206" s="45">
        <v>2017</v>
      </c>
      <c r="V206" s="45">
        <v>1017</v>
      </c>
      <c r="W206" s="41">
        <v>0.98328416912487704</v>
      </c>
      <c r="X206" s="46"/>
      <c r="Y206" s="46"/>
    </row>
    <row r="207" spans="1:25">
      <c r="A207" s="9"/>
      <c r="B207" s="2"/>
      <c r="C207" s="49" t="s">
        <v>4382</v>
      </c>
      <c r="D207" s="50" t="s">
        <v>4384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 t="e">
        <f>VLOOKUP(C:C,total251219111800!B:F,5,0)</f>
        <v>#N/A</v>
      </c>
      <c r="M207" s="213"/>
      <c r="N207" s="21">
        <v>1000</v>
      </c>
      <c r="O207" s="44">
        <v>2667</v>
      </c>
      <c r="P207" s="44">
        <v>500</v>
      </c>
      <c r="Q207" s="44">
        <v>100</v>
      </c>
      <c r="R207" s="44">
        <v>0</v>
      </c>
      <c r="S207" s="44">
        <v>500</v>
      </c>
      <c r="T207" s="45">
        <v>0</v>
      </c>
      <c r="U207" s="45">
        <v>2267</v>
      </c>
      <c r="V207" s="45">
        <v>1267</v>
      </c>
      <c r="W207" s="41">
        <v>0.31575623618566467</v>
      </c>
      <c r="X207" s="46"/>
      <c r="Y207" s="46"/>
    </row>
    <row r="208" spans="1:25">
      <c r="A208" s="9"/>
      <c r="B208" s="2"/>
      <c r="C208" s="49" t="s">
        <v>4383</v>
      </c>
      <c r="D208" s="50" t="s">
        <v>4385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 t="e">
        <f>VLOOKUP(C:C,total251219111800!B:F,5,0)</f>
        <v>#N/A</v>
      </c>
      <c r="M208" s="213"/>
      <c r="N208" s="21">
        <v>1000</v>
      </c>
      <c r="O208" s="44">
        <v>2183</v>
      </c>
      <c r="P208" s="44">
        <v>500</v>
      </c>
      <c r="Q208" s="44">
        <v>400</v>
      </c>
      <c r="R208" s="44">
        <v>0</v>
      </c>
      <c r="S208" s="44">
        <v>500</v>
      </c>
      <c r="T208" s="45">
        <v>0</v>
      </c>
      <c r="U208" s="45">
        <v>2083</v>
      </c>
      <c r="V208" s="45">
        <v>1083</v>
      </c>
      <c r="W208" s="41">
        <v>0.37271710771524413</v>
      </c>
      <c r="X208" s="46"/>
      <c r="Y208" s="46"/>
    </row>
    <row r="209" spans="1:27">
      <c r="A209" s="9"/>
      <c r="B209" s="2"/>
      <c r="C209" s="49" t="s">
        <v>4386</v>
      </c>
      <c r="D209" s="50" t="s">
        <v>4387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 t="e">
        <f>VLOOKUP(C:C,total251219111800!B:F,5,0)</f>
        <v>#N/A</v>
      </c>
      <c r="M209" s="213"/>
      <c r="N209" s="21">
        <v>1000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5">
        <v>0</v>
      </c>
      <c r="U209" s="45">
        <v>0</v>
      </c>
      <c r="V209" s="45">
        <v>-1000</v>
      </c>
      <c r="W209" s="41" t="e">
        <v>#DIV/0!</v>
      </c>
      <c r="X209" s="46"/>
      <c r="Y209" s="46"/>
    </row>
    <row r="210" spans="1:27">
      <c r="A210" s="9"/>
      <c r="B210" s="2"/>
      <c r="C210" s="49"/>
      <c r="D210" s="50"/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 t="e">
        <f>VLOOKUP(C:C,total251219111800!B:F,5,0)</f>
        <v>#N/A</v>
      </c>
      <c r="M210" s="213"/>
      <c r="N210" s="21" t="e">
        <f>L210</f>
        <v>#N/A</v>
      </c>
      <c r="O210" s="44">
        <v>0</v>
      </c>
      <c r="P210" s="44">
        <v>0</v>
      </c>
      <c r="Q210" s="44">
        <v>0</v>
      </c>
      <c r="R210" s="44">
        <v>0</v>
      </c>
      <c r="S210" s="44">
        <v>0</v>
      </c>
      <c r="T210" s="45">
        <v>0</v>
      </c>
      <c r="U210" s="45">
        <v>0</v>
      </c>
      <c r="V210" s="45" t="e">
        <v>#N/A</v>
      </c>
      <c r="W210" s="41" t="e">
        <v>#N/A</v>
      </c>
      <c r="X210" s="46"/>
      <c r="Y210" s="46"/>
    </row>
    <row r="211" spans="1:27" s="152" customFormat="1">
      <c r="A211" s="144" t="s">
        <v>1191</v>
      </c>
      <c r="B211" s="145" t="s">
        <v>2794</v>
      </c>
      <c r="C211" s="146" t="s">
        <v>343</v>
      </c>
      <c r="D211" s="147" t="s">
        <v>1230</v>
      </c>
      <c r="E211" s="146"/>
      <c r="F211" s="146"/>
      <c r="G211" s="148">
        <v>5989</v>
      </c>
      <c r="H211" s="148">
        <v>3473</v>
      </c>
      <c r="I211" s="8">
        <f>VLOOKUP(C211,'202310-202403出荷数total2403220951'!B:F,5,0)</f>
        <v>1768</v>
      </c>
      <c r="J211" s="203">
        <f>VLOOKUP(C211,'出荷数2307～2406total241008110618'!B:F,5,0)</f>
        <v>2819</v>
      </c>
      <c r="K211" s="214">
        <f>VLOOKUP(C211,'出荷数2407-2506total250730101950'!B:F,5,0)</f>
        <v>1641</v>
      </c>
      <c r="L211" s="203" t="e">
        <f>VLOOKUP(C:C,total251219111800!B:F,5,0)</f>
        <v>#N/A</v>
      </c>
      <c r="M211" s="8"/>
      <c r="N211" s="21" t="e">
        <f t="shared" si="3"/>
        <v>#N/A</v>
      </c>
      <c r="O211" s="148">
        <v>0</v>
      </c>
      <c r="P211" s="148">
        <v>0</v>
      </c>
      <c r="Q211" s="44">
        <v>0</v>
      </c>
      <c r="R211" s="148">
        <v>0</v>
      </c>
      <c r="S211" s="148">
        <v>0</v>
      </c>
      <c r="T211" s="149">
        <v>0</v>
      </c>
      <c r="U211" s="149">
        <v>0</v>
      </c>
      <c r="V211" s="149" t="e">
        <v>#N/A</v>
      </c>
      <c r="W211" s="150" t="e">
        <v>#N/A</v>
      </c>
      <c r="X211" s="151"/>
      <c r="Y211" s="151"/>
      <c r="Z211" s="191"/>
      <c r="AA211" s="191"/>
    </row>
    <row r="212" spans="1:27">
      <c r="A212" s="29" t="s">
        <v>1192</v>
      </c>
      <c r="B212" s="30" t="s">
        <v>2794</v>
      </c>
      <c r="C212" s="6" t="s">
        <v>714</v>
      </c>
      <c r="D212" s="20" t="s">
        <v>1231</v>
      </c>
      <c r="E212" s="19"/>
      <c r="F212" s="19"/>
      <c r="G212" s="202">
        <v>5989</v>
      </c>
      <c r="H212" s="21">
        <v>615</v>
      </c>
      <c r="I212" s="8">
        <f>VLOOKUP(C212,'202310-202403出荷数total2403220951'!B:F,5,0)</f>
        <v>1696</v>
      </c>
      <c r="J212" s="203">
        <f>VLOOKUP(C212,'出荷数2307～2406total241008110618'!B:F,5,0)</f>
        <v>3134</v>
      </c>
      <c r="K212" s="214">
        <f>VLOOKUP(C212,'出荷数2407-2506total250730101950'!B:F,5,0)</f>
        <v>6256</v>
      </c>
      <c r="L212" s="203">
        <f>VLOOKUP(C:C,total251219111800!B:F,5,0)</f>
        <v>2408</v>
      </c>
      <c r="M212" s="211">
        <v>2500</v>
      </c>
      <c r="N212" s="211">
        <v>2500</v>
      </c>
      <c r="O212" s="44">
        <v>4295</v>
      </c>
      <c r="P212" s="44">
        <v>700</v>
      </c>
      <c r="Q212" s="44">
        <v>0</v>
      </c>
      <c r="R212" s="44">
        <v>0</v>
      </c>
      <c r="S212" s="44">
        <v>900</v>
      </c>
      <c r="T212" s="45">
        <v>-200</v>
      </c>
      <c r="U212" s="45">
        <v>3395</v>
      </c>
      <c r="V212" s="45">
        <v>895</v>
      </c>
      <c r="W212" s="41">
        <v>0.50050050050050054</v>
      </c>
      <c r="X212" s="46"/>
      <c r="Y212" s="46"/>
    </row>
    <row r="213" spans="1:27">
      <c r="A213" s="29" t="s">
        <v>1193</v>
      </c>
      <c r="B213" s="30" t="s">
        <v>2794</v>
      </c>
      <c r="C213" s="17" t="s">
        <v>2755</v>
      </c>
      <c r="D213" s="18" t="s">
        <v>2760</v>
      </c>
      <c r="E213" s="17"/>
      <c r="F213" s="6"/>
      <c r="G213" s="8"/>
      <c r="H213" s="21">
        <v>620</v>
      </c>
      <c r="I213" s="8">
        <f>VLOOKUP(C213,'202310-202403出荷数total2403220951'!B:F,5,0)</f>
        <v>1167</v>
      </c>
      <c r="J213" s="203">
        <f>VLOOKUP(C213,'出荷数2307～2406total241008110618'!B:F,5,0)</f>
        <v>2808</v>
      </c>
      <c r="K213" s="214">
        <f>VLOOKUP(C213,'出荷数2407-2506total250730101950'!B:F,5,0)</f>
        <v>43</v>
      </c>
      <c r="L213" s="203">
        <f>VLOOKUP(C:C,total251219111800!B:F,5,0)</f>
        <v>337</v>
      </c>
      <c r="M213" s="8"/>
      <c r="N213" s="21">
        <f t="shared" si="3"/>
        <v>337</v>
      </c>
      <c r="O213" s="44">
        <v>2891</v>
      </c>
      <c r="P213" s="44">
        <v>0</v>
      </c>
      <c r="Q213" s="44">
        <v>0</v>
      </c>
      <c r="R213" s="44">
        <v>0</v>
      </c>
      <c r="S213" s="44">
        <v>0</v>
      </c>
      <c r="T213" s="45">
        <v>0</v>
      </c>
      <c r="U213" s="45">
        <v>2891</v>
      </c>
      <c r="V213" s="45">
        <v>2554</v>
      </c>
      <c r="W213" s="41">
        <v>0.11656866136285023</v>
      </c>
      <c r="X213" s="46"/>
      <c r="Y213" s="46"/>
    </row>
    <row r="214" spans="1:27">
      <c r="A214" s="29" t="s">
        <v>1194</v>
      </c>
      <c r="B214" s="31" t="s">
        <v>4</v>
      </c>
      <c r="C214" s="17" t="s">
        <v>297</v>
      </c>
      <c r="D214" s="24" t="s">
        <v>298</v>
      </c>
      <c r="E214" s="23"/>
      <c r="F214" s="19">
        <v>976</v>
      </c>
      <c r="G214" s="21">
        <v>1131</v>
      </c>
      <c r="H214" s="21">
        <v>773</v>
      </c>
      <c r="I214" s="8">
        <f>VLOOKUP(C214,'202310-202403出荷数total2403220951'!B:F,5,0)</f>
        <v>165</v>
      </c>
      <c r="J214" s="203">
        <f>VLOOKUP(C214,'出荷数2307～2406total241008110618'!B:F,5,0)</f>
        <v>840</v>
      </c>
      <c r="K214" s="214">
        <f>VLOOKUP(C214,'出荷数2407-2506total250730101950'!B:F,5,0)</f>
        <v>399</v>
      </c>
      <c r="L214" s="203">
        <f>VLOOKUP(C:C,total251219111800!B:F,5,0)</f>
        <v>140</v>
      </c>
      <c r="M214" s="8"/>
      <c r="N214" s="21">
        <f t="shared" si="3"/>
        <v>140</v>
      </c>
      <c r="O214" s="44">
        <v>891</v>
      </c>
      <c r="P214" s="44">
        <v>0</v>
      </c>
      <c r="Q214" s="44">
        <v>0</v>
      </c>
      <c r="R214" s="44">
        <v>0</v>
      </c>
      <c r="S214" s="44">
        <v>0</v>
      </c>
      <c r="T214" s="45">
        <v>0</v>
      </c>
      <c r="U214" s="45">
        <v>891</v>
      </c>
      <c r="V214" s="45">
        <v>751</v>
      </c>
      <c r="W214" s="41">
        <v>0.15712682379349047</v>
      </c>
      <c r="X214" s="46"/>
      <c r="Y214" s="46"/>
    </row>
    <row r="215" spans="1:27">
      <c r="A215" s="29" t="s">
        <v>1195</v>
      </c>
      <c r="B215" s="31" t="s">
        <v>4</v>
      </c>
      <c r="C215" s="17" t="s">
        <v>299</v>
      </c>
      <c r="D215" s="24" t="s">
        <v>300</v>
      </c>
      <c r="E215" s="23"/>
      <c r="F215" s="19">
        <v>1791</v>
      </c>
      <c r="G215" s="21">
        <v>1235</v>
      </c>
      <c r="H215" s="21">
        <v>7271</v>
      </c>
      <c r="I215" s="8">
        <f>VLOOKUP(C215,'202310-202403出荷数total2403220951'!B:F,5,0)</f>
        <v>893</v>
      </c>
      <c r="J215" s="203">
        <f>VLOOKUP(C215,'出荷数2307～2406total241008110618'!B:F,5,0)</f>
        <v>2907</v>
      </c>
      <c r="K215" s="214">
        <f>VLOOKUP(C215,'出荷数2407-2506total250730101950'!B:F,5,0)</f>
        <v>13212</v>
      </c>
      <c r="L215" s="203">
        <f>VLOOKUP(C:C,total251219111800!B:F,5,0)</f>
        <v>2737</v>
      </c>
      <c r="M215" s="8"/>
      <c r="N215" s="21">
        <f t="shared" si="3"/>
        <v>2737</v>
      </c>
      <c r="O215" s="44">
        <v>8574</v>
      </c>
      <c r="P215" s="44">
        <v>300</v>
      </c>
      <c r="Q215" s="44">
        <v>0</v>
      </c>
      <c r="R215" s="44">
        <v>0</v>
      </c>
      <c r="S215" s="44">
        <v>400</v>
      </c>
      <c r="T215" s="45">
        <v>-100</v>
      </c>
      <c r="U215" s="45">
        <v>8174</v>
      </c>
      <c r="V215" s="45">
        <v>5437</v>
      </c>
      <c r="W215" s="41">
        <v>0.30842911877394635</v>
      </c>
      <c r="X215" s="46"/>
      <c r="Y215" s="46"/>
    </row>
    <row r="216" spans="1:27" s="293" customFormat="1">
      <c r="A216" s="282" t="s">
        <v>1196</v>
      </c>
      <c r="B216" s="283" t="s">
        <v>4</v>
      </c>
      <c r="C216" s="284" t="s">
        <v>303</v>
      </c>
      <c r="D216" s="285" t="s">
        <v>304</v>
      </c>
      <c r="E216" s="284"/>
      <c r="F216" s="286">
        <v>2170</v>
      </c>
      <c r="G216" s="287">
        <v>2785</v>
      </c>
      <c r="H216" s="287">
        <v>1320</v>
      </c>
      <c r="I216" s="287">
        <f>VLOOKUP(C216,'202310-202403出荷数total2403220951'!B:F,5,0)</f>
        <v>1219</v>
      </c>
      <c r="J216" s="287">
        <f>VLOOKUP(C216,'出荷数2307～2406total241008110618'!B:F,5,0)</f>
        <v>1602</v>
      </c>
      <c r="K216" s="287">
        <f>VLOOKUP(C216,'出荷数2407-2506total250730101950'!B:F,5,0)</f>
        <v>1969</v>
      </c>
      <c r="L216" s="203">
        <f>VLOOKUP(C:C,total251219111800!B:F,5,0)</f>
        <v>1189</v>
      </c>
      <c r="M216" s="288">
        <v>5000</v>
      </c>
      <c r="N216" s="211">
        <v>5000</v>
      </c>
      <c r="O216" s="287">
        <v>3955</v>
      </c>
      <c r="P216" s="287">
        <v>0</v>
      </c>
      <c r="Q216" s="287">
        <v>0</v>
      </c>
      <c r="R216" s="287">
        <v>0</v>
      </c>
      <c r="S216" s="287">
        <v>0</v>
      </c>
      <c r="T216" s="289">
        <v>0</v>
      </c>
      <c r="U216" s="289">
        <v>3955</v>
      </c>
      <c r="V216" s="289">
        <v>-1045</v>
      </c>
      <c r="W216" s="290">
        <v>1.2642225031605563</v>
      </c>
      <c r="X216" s="291"/>
      <c r="Y216" s="291"/>
      <c r="Z216" s="292"/>
      <c r="AA216" s="292"/>
    </row>
    <row r="217" spans="1:27">
      <c r="A217" s="29" t="s">
        <v>1197</v>
      </c>
      <c r="B217" s="31" t="s">
        <v>4</v>
      </c>
      <c r="C217" s="17" t="s">
        <v>305</v>
      </c>
      <c r="D217" s="24" t="s">
        <v>306</v>
      </c>
      <c r="E217" s="23"/>
      <c r="F217" s="19">
        <v>12000</v>
      </c>
      <c r="G217" s="21">
        <v>12000</v>
      </c>
      <c r="H217" s="21">
        <v>6328</v>
      </c>
      <c r="I217" s="213">
        <f>VLOOKUP(C217,'202310-202403出荷数total2403220951'!B:F,5,0)</f>
        <v>11118</v>
      </c>
      <c r="J217" s="203">
        <f>VLOOKUP(C217,'出荷数2307～2406total241008110618'!B:F,5,0)</f>
        <v>17924</v>
      </c>
      <c r="K217" s="214">
        <f>VLOOKUP(C217,'出荷数2407-2506total250730101950'!B:F,5,0)</f>
        <v>22866</v>
      </c>
      <c r="L217" s="203">
        <f>VLOOKUP(C:C,total251219111800!B:F,5,0)</f>
        <v>6707</v>
      </c>
      <c r="M217" s="211">
        <v>12000</v>
      </c>
      <c r="N217" s="211">
        <v>12000</v>
      </c>
      <c r="O217" s="44">
        <v>22039</v>
      </c>
      <c r="P217" s="44">
        <v>0</v>
      </c>
      <c r="Q217" s="44">
        <v>0</v>
      </c>
      <c r="R217" s="44">
        <v>0</v>
      </c>
      <c r="S217" s="44">
        <v>200</v>
      </c>
      <c r="T217" s="45">
        <v>-200</v>
      </c>
      <c r="U217" s="45">
        <v>21839</v>
      </c>
      <c r="V217" s="45">
        <v>9839</v>
      </c>
      <c r="W217" s="41">
        <v>0.54448931439720494</v>
      </c>
      <c r="X217" s="46"/>
      <c r="Y217" s="46"/>
    </row>
    <row r="218" spans="1:27" s="200" customFormat="1">
      <c r="A218" s="192" t="s">
        <v>1198</v>
      </c>
      <c r="B218" s="212" t="s">
        <v>4</v>
      </c>
      <c r="C218" s="235" t="s">
        <v>307</v>
      </c>
      <c r="D218" s="236" t="s">
        <v>308</v>
      </c>
      <c r="E218" s="235"/>
      <c r="F218" s="194">
        <v>1239</v>
      </c>
      <c r="G218" s="196">
        <v>4390</v>
      </c>
      <c r="H218" s="196">
        <v>1654</v>
      </c>
      <c r="I218" s="196">
        <f>VLOOKUP(C218,'202310-202403出荷数total2403220951'!B:F,5,0)</f>
        <v>1019</v>
      </c>
      <c r="J218" s="196">
        <f>VLOOKUP(C218,'出荷数2307～2406total241008110618'!B:F,5,0)</f>
        <v>1675</v>
      </c>
      <c r="K218" s="214">
        <f>VLOOKUP(C218,'出荷数2407-2506total250730101950'!B:F,5,0)</f>
        <v>1472</v>
      </c>
      <c r="L218" s="203">
        <f>VLOOKUP(C:C,total251219111800!B:F,5,0)</f>
        <v>393</v>
      </c>
      <c r="M218" s="8"/>
      <c r="N218" s="21">
        <f t="shared" si="3"/>
        <v>393</v>
      </c>
      <c r="O218" s="196">
        <v>176</v>
      </c>
      <c r="P218" s="196">
        <v>150</v>
      </c>
      <c r="Q218" s="196">
        <v>0</v>
      </c>
      <c r="R218" s="196">
        <v>0</v>
      </c>
      <c r="S218" s="196">
        <v>150</v>
      </c>
      <c r="T218" s="197">
        <v>0</v>
      </c>
      <c r="U218" s="197">
        <v>26</v>
      </c>
      <c r="V218" s="197">
        <v>-367</v>
      </c>
      <c r="W218" s="198">
        <v>1.205521472392638</v>
      </c>
      <c r="X218" s="199"/>
      <c r="Y218" s="199"/>
      <c r="Z218" s="201"/>
      <c r="AA218" s="201"/>
    </row>
    <row r="219" spans="1:27" s="200" customFormat="1">
      <c r="A219" s="192" t="s">
        <v>1199</v>
      </c>
      <c r="B219" s="212" t="s">
        <v>4</v>
      </c>
      <c r="C219" s="235" t="s">
        <v>309</v>
      </c>
      <c r="D219" s="236" t="s">
        <v>310</v>
      </c>
      <c r="E219" s="235"/>
      <c r="F219" s="194">
        <v>2732</v>
      </c>
      <c r="G219" s="196">
        <v>2477</v>
      </c>
      <c r="H219" s="196">
        <v>2224</v>
      </c>
      <c r="I219" s="196">
        <f>VLOOKUP(C219,'202310-202403出荷数total2403220951'!B:F,5,0)</f>
        <v>1052</v>
      </c>
      <c r="J219" s="196">
        <f>VLOOKUP(C219,'出荷数2307～2406total241008110618'!B:F,5,0)</f>
        <v>1883</v>
      </c>
      <c r="K219" s="214">
        <f>VLOOKUP(C219,'出荷数2407-2506total250730101950'!B:F,5,0)</f>
        <v>2091</v>
      </c>
      <c r="L219" s="203">
        <f>VLOOKUP(C:C,total251219111800!B:F,5,0)</f>
        <v>225</v>
      </c>
      <c r="M219" s="8"/>
      <c r="N219" s="21">
        <f t="shared" si="3"/>
        <v>225</v>
      </c>
      <c r="O219" s="196">
        <v>0</v>
      </c>
      <c r="P219" s="196">
        <v>0</v>
      </c>
      <c r="Q219" s="196">
        <v>0</v>
      </c>
      <c r="R219" s="196">
        <v>0</v>
      </c>
      <c r="S219" s="196">
        <v>0</v>
      </c>
      <c r="T219" s="197">
        <v>0</v>
      </c>
      <c r="U219" s="197">
        <v>0</v>
      </c>
      <c r="V219" s="197">
        <v>-225</v>
      </c>
      <c r="W219" s="198" t="e">
        <v>#DIV/0!</v>
      </c>
      <c r="X219" s="199"/>
      <c r="Y219" s="199"/>
      <c r="Z219" s="201"/>
      <c r="AA219" s="201"/>
    </row>
    <row r="220" spans="1:27">
      <c r="A220" s="29" t="s">
        <v>1200</v>
      </c>
      <c r="B220" s="31" t="s">
        <v>4</v>
      </c>
      <c r="C220" s="17" t="s">
        <v>311</v>
      </c>
      <c r="D220" s="24" t="s">
        <v>312</v>
      </c>
      <c r="E220" s="23"/>
      <c r="F220" s="19">
        <v>12340</v>
      </c>
      <c r="G220" s="21">
        <v>10150</v>
      </c>
      <c r="H220" s="21">
        <v>9935</v>
      </c>
      <c r="I220" s="213">
        <f>VLOOKUP(C220,'202310-202403出荷数total2403220951'!B:F,5,0)</f>
        <v>7434</v>
      </c>
      <c r="J220" s="203">
        <f>VLOOKUP(C220,'出荷数2307～2406total241008110618'!B:F,5,0)</f>
        <v>12788</v>
      </c>
      <c r="K220" s="214">
        <f>VLOOKUP(C220,'出荷数2407-2506total250730101950'!B:F,5,0)</f>
        <v>5703</v>
      </c>
      <c r="L220" s="203">
        <f>VLOOKUP(C:C,total251219111800!B:F,5,0)</f>
        <v>2980</v>
      </c>
      <c r="M220" s="8"/>
      <c r="N220" s="21">
        <f t="shared" si="3"/>
        <v>2980</v>
      </c>
      <c r="O220" s="44">
        <v>5029</v>
      </c>
      <c r="P220" s="44">
        <v>0</v>
      </c>
      <c r="Q220" s="44">
        <v>0</v>
      </c>
      <c r="R220" s="44">
        <v>0</v>
      </c>
      <c r="S220" s="44">
        <v>600</v>
      </c>
      <c r="T220" s="45">
        <v>-600</v>
      </c>
      <c r="U220" s="45">
        <v>4429</v>
      </c>
      <c r="V220" s="45">
        <v>1449</v>
      </c>
      <c r="W220" s="41">
        <v>0.59256313382382186</v>
      </c>
      <c r="X220" s="46"/>
      <c r="Y220" s="46"/>
    </row>
    <row r="221" spans="1:27" ht="16.899999999999999" customHeight="1">
      <c r="A221" s="29" t="s">
        <v>1201</v>
      </c>
      <c r="B221" s="31" t="s">
        <v>4</v>
      </c>
      <c r="C221" s="17" t="s">
        <v>2897</v>
      </c>
      <c r="D221" s="24" t="s">
        <v>314</v>
      </c>
      <c r="E221" s="23"/>
      <c r="F221" s="19">
        <v>26335</v>
      </c>
      <c r="G221" s="21">
        <v>47559</v>
      </c>
      <c r="H221" s="21">
        <v>37707</v>
      </c>
      <c r="I221" s="213">
        <f>VLOOKUP(C221,'202310-202403出荷数total2403220951'!B:F,5,0)</f>
        <v>19173</v>
      </c>
      <c r="J221" s="203">
        <f>VLOOKUP(C221,'出荷数2307～2406total241008110618'!B:F,5,0)</f>
        <v>35560</v>
      </c>
      <c r="K221" s="214">
        <f>VLOOKUP(C221,'出荷数2407-2506total250730101950'!B:F,5,0)</f>
        <v>17847</v>
      </c>
      <c r="L221" s="203">
        <f>VLOOKUP(C:C,total251219111800!B:F,5,0)</f>
        <v>11400</v>
      </c>
      <c r="M221" s="8"/>
      <c r="N221" s="21">
        <f t="shared" si="3"/>
        <v>11400</v>
      </c>
      <c r="O221" s="44">
        <v>6060</v>
      </c>
      <c r="P221" s="44">
        <v>100</v>
      </c>
      <c r="Q221" s="44">
        <v>7000</v>
      </c>
      <c r="R221" s="44">
        <v>0</v>
      </c>
      <c r="S221" s="44">
        <v>700</v>
      </c>
      <c r="T221" s="45">
        <v>-600</v>
      </c>
      <c r="U221" s="45">
        <v>12360</v>
      </c>
      <c r="V221" s="45">
        <v>960</v>
      </c>
      <c r="W221" s="41">
        <v>1.8506493506493507</v>
      </c>
      <c r="X221" s="46"/>
      <c r="Y221" s="46"/>
    </row>
    <row r="222" spans="1:27">
      <c r="A222" s="29"/>
      <c r="B222" s="31" t="s">
        <v>4</v>
      </c>
      <c r="C222" s="17" t="s">
        <v>4199</v>
      </c>
      <c r="D222" s="24" t="s">
        <v>314</v>
      </c>
      <c r="E222" s="23"/>
      <c r="F222" s="19"/>
      <c r="G222" s="21"/>
      <c r="H222" s="21"/>
      <c r="I222" s="213" t="e">
        <f>VLOOKUP(C222,'202310-202403出荷数total2403220951'!B:F,5,0)</f>
        <v>#N/A</v>
      </c>
      <c r="J222" s="203" t="e">
        <f>VLOOKUP(C222,'出荷数2307～2406total241008110618'!B:F,5,0)</f>
        <v>#N/A</v>
      </c>
      <c r="K222" s="214" t="e">
        <f>VLOOKUP(C222,'出荷数2407-2506total250730101950'!B:F,5,0)</f>
        <v>#N/A</v>
      </c>
      <c r="L222" s="203">
        <f>VLOOKUP(C:C,total251219111800!B:F,5,0)</f>
        <v>11</v>
      </c>
      <c r="M222" s="8"/>
      <c r="N222" s="21">
        <f t="shared" si="3"/>
        <v>11</v>
      </c>
      <c r="O222" s="44">
        <v>3731</v>
      </c>
      <c r="P222" s="44">
        <v>0</v>
      </c>
      <c r="Q222" s="44">
        <v>0</v>
      </c>
      <c r="R222" s="44">
        <v>0</v>
      </c>
      <c r="S222" s="44">
        <v>0</v>
      </c>
      <c r="T222" s="45">
        <v>0</v>
      </c>
      <c r="U222" s="45">
        <v>3731</v>
      </c>
      <c r="V222" s="45">
        <v>3720</v>
      </c>
      <c r="W222" s="41">
        <v>2.9482712409541678E-3</v>
      </c>
      <c r="X222" s="46"/>
      <c r="Y222" s="46"/>
    </row>
    <row r="223" spans="1:27">
      <c r="A223" s="29"/>
      <c r="B223" s="31" t="s">
        <v>4</v>
      </c>
      <c r="C223" s="17" t="s">
        <v>4200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VLOOKUP(C:C,total251219111800!B:F,5,0)</f>
        <v>11</v>
      </c>
      <c r="M223" s="8"/>
      <c r="N223" s="21">
        <f t="shared" si="3"/>
        <v>11</v>
      </c>
      <c r="O223" s="44">
        <v>3897</v>
      </c>
      <c r="P223" s="44">
        <v>0</v>
      </c>
      <c r="Q223" s="44">
        <v>0</v>
      </c>
      <c r="R223" s="44">
        <v>0</v>
      </c>
      <c r="S223" s="44">
        <v>0</v>
      </c>
      <c r="T223" s="45">
        <v>0</v>
      </c>
      <c r="U223" s="45">
        <v>3897</v>
      </c>
      <c r="V223" s="45">
        <v>3886</v>
      </c>
      <c r="W223" s="41">
        <v>2.8226841159866563E-3</v>
      </c>
      <c r="X223" s="46"/>
      <c r="Y223" s="46"/>
    </row>
    <row r="224" spans="1:27" s="152" customFormat="1">
      <c r="A224" s="144" t="s">
        <v>1202</v>
      </c>
      <c r="B224" s="155" t="s">
        <v>4</v>
      </c>
      <c r="C224" s="153" t="s">
        <v>315</v>
      </c>
      <c r="D224" s="154" t="s">
        <v>316</v>
      </c>
      <c r="E224" s="153"/>
      <c r="F224" s="146">
        <v>907</v>
      </c>
      <c r="G224" s="148">
        <v>943</v>
      </c>
      <c r="H224" s="148">
        <v>489</v>
      </c>
      <c r="I224" s="148">
        <f>VLOOKUP(C224,'202310-202403出荷数total2403220951'!B:F,5,0)</f>
        <v>831</v>
      </c>
      <c r="J224" s="148">
        <f>VLOOKUP(C224,'出荷数2307～2406total241008110618'!B:F,5,0)</f>
        <v>833</v>
      </c>
      <c r="K224" s="214" t="e">
        <f>VLOOKUP(C224,'出荷数2407-2506total250730101950'!B:F,5,0)</f>
        <v>#N/A</v>
      </c>
      <c r="L224" s="203" t="e">
        <f>VLOOKUP(C:C,total251219111800!B:F,5,0)</f>
        <v>#N/A</v>
      </c>
      <c r="M224" s="8"/>
      <c r="N224" s="21" t="e">
        <f t="shared" si="3"/>
        <v>#N/A</v>
      </c>
      <c r="O224" s="148">
        <v>0</v>
      </c>
      <c r="P224" s="148">
        <v>0</v>
      </c>
      <c r="Q224" s="148">
        <v>0</v>
      </c>
      <c r="R224" s="148">
        <v>0</v>
      </c>
      <c r="S224" s="148">
        <v>0</v>
      </c>
      <c r="T224" s="149">
        <v>0</v>
      </c>
      <c r="U224" s="149">
        <v>0</v>
      </c>
      <c r="V224" s="149" t="e">
        <v>#N/A</v>
      </c>
      <c r="W224" s="150" t="e">
        <v>#N/A</v>
      </c>
      <c r="X224" s="151"/>
      <c r="Y224" s="151"/>
      <c r="Z224" s="191"/>
      <c r="AA224" s="191"/>
    </row>
    <row r="225" spans="1:27">
      <c r="A225" s="29" t="s">
        <v>1203</v>
      </c>
      <c r="B225" s="31" t="s">
        <v>4</v>
      </c>
      <c r="C225" s="17" t="s">
        <v>317</v>
      </c>
      <c r="D225" s="24" t="s">
        <v>318</v>
      </c>
      <c r="E225" s="23"/>
      <c r="F225" s="19">
        <v>12503</v>
      </c>
      <c r="G225" s="21">
        <v>14579</v>
      </c>
      <c r="H225" s="21">
        <v>13726</v>
      </c>
      <c r="I225" s="8">
        <f>VLOOKUP(C225,'202310-202403出荷数total2403220951'!B:F,5,0)</f>
        <v>6205</v>
      </c>
      <c r="J225" s="203">
        <f>VLOOKUP(C225,'出荷数2307～2406total241008110618'!B:F,5,0)</f>
        <v>11316</v>
      </c>
      <c r="K225" s="214">
        <f>VLOOKUP(C225,'出荷数2407-2506total250730101950'!B:F,5,0)</f>
        <v>8644</v>
      </c>
      <c r="L225" s="203">
        <f>VLOOKUP(C:C,total251219111800!B:F,5,0)</f>
        <v>4389</v>
      </c>
      <c r="M225" s="8"/>
      <c r="N225" s="21">
        <f t="shared" si="3"/>
        <v>4389</v>
      </c>
      <c r="O225" s="44">
        <v>5863</v>
      </c>
      <c r="P225" s="44">
        <v>0</v>
      </c>
      <c r="Q225" s="44">
        <v>5000</v>
      </c>
      <c r="R225" s="44">
        <v>0</v>
      </c>
      <c r="S225" s="44">
        <v>0</v>
      </c>
      <c r="T225" s="45">
        <v>0</v>
      </c>
      <c r="U225" s="45">
        <v>10863</v>
      </c>
      <c r="V225" s="45">
        <v>6474</v>
      </c>
      <c r="W225" s="41">
        <v>0.74859287054409007</v>
      </c>
      <c r="X225" s="46"/>
      <c r="Y225" s="46"/>
    </row>
    <row r="226" spans="1:27" s="200" customFormat="1">
      <c r="A226" s="192"/>
      <c r="B226" s="212" t="s">
        <v>4</v>
      </c>
      <c r="C226" s="235" t="s">
        <v>3948</v>
      </c>
      <c r="D226" s="236" t="s">
        <v>318</v>
      </c>
      <c r="E226" s="235"/>
      <c r="F226" s="194"/>
      <c r="G226" s="196"/>
      <c r="H226" s="196"/>
      <c r="I226" s="196"/>
      <c r="J226" s="196"/>
      <c r="K226" s="214">
        <f>VLOOKUP(C226,'出荷数2407-2506total250730101950'!B:F,5,0)</f>
        <v>6000</v>
      </c>
      <c r="L226" s="203">
        <f>VLOOKUP(C:C,total251219111800!B:F,5,0)</f>
        <v>1500</v>
      </c>
      <c r="M226" s="8"/>
      <c r="N226" s="21">
        <f t="shared" si="3"/>
        <v>1500</v>
      </c>
      <c r="O226" s="196">
        <v>278</v>
      </c>
      <c r="P226" s="196">
        <v>0</v>
      </c>
      <c r="Q226" s="196">
        <v>3000</v>
      </c>
      <c r="R226" s="196">
        <v>0</v>
      </c>
      <c r="S226" s="196">
        <v>0</v>
      </c>
      <c r="T226" s="197">
        <v>0</v>
      </c>
      <c r="U226" s="197">
        <v>3278</v>
      </c>
      <c r="V226" s="197">
        <v>1778</v>
      </c>
      <c r="W226" s="198">
        <v>5.3956834532374103</v>
      </c>
      <c r="X226" s="199"/>
      <c r="Y226" s="199"/>
      <c r="Z226" s="201"/>
      <c r="AA226" s="201"/>
    </row>
    <row r="227" spans="1:27">
      <c r="A227" s="29" t="s">
        <v>1204</v>
      </c>
      <c r="B227" s="31" t="s">
        <v>4</v>
      </c>
      <c r="C227" s="17" t="s">
        <v>319</v>
      </c>
      <c r="D227" s="24" t="s">
        <v>320</v>
      </c>
      <c r="E227" s="23"/>
      <c r="F227" s="19">
        <v>9898</v>
      </c>
      <c r="G227" s="21">
        <v>6601</v>
      </c>
      <c r="H227" s="21">
        <v>8834</v>
      </c>
      <c r="I227" s="8">
        <f>VLOOKUP(C227,'202310-202403出荷数total2403220951'!B:F,5,0)</f>
        <v>2819</v>
      </c>
      <c r="J227" s="203">
        <f>VLOOKUP(C227,'出荷数2307～2406total241008110618'!B:F,5,0)</f>
        <v>6287</v>
      </c>
      <c r="K227" s="214">
        <f>VLOOKUP(C227,'出荷数2407-2506total250730101950'!B:F,5,0)</f>
        <v>6687</v>
      </c>
      <c r="L227" s="203">
        <f>VLOOKUP(C:C,total251219111800!B:F,5,0)</f>
        <v>1798</v>
      </c>
      <c r="M227" s="8"/>
      <c r="N227" s="21">
        <f t="shared" si="3"/>
        <v>1798</v>
      </c>
      <c r="O227" s="44">
        <v>5696</v>
      </c>
      <c r="P227" s="44">
        <v>200</v>
      </c>
      <c r="Q227" s="44">
        <v>0</v>
      </c>
      <c r="R227" s="44">
        <v>0</v>
      </c>
      <c r="S227" s="44">
        <v>200</v>
      </c>
      <c r="T227" s="45">
        <v>0</v>
      </c>
      <c r="U227" s="45">
        <v>5496</v>
      </c>
      <c r="V227" s="45">
        <v>3698</v>
      </c>
      <c r="W227" s="41">
        <v>0.3049525101763908</v>
      </c>
      <c r="X227" s="46"/>
      <c r="Y227" s="46"/>
    </row>
    <row r="228" spans="1:27">
      <c r="A228" s="29" t="s">
        <v>1205</v>
      </c>
      <c r="B228" s="31" t="s">
        <v>4</v>
      </c>
      <c r="C228" s="17" t="s">
        <v>321</v>
      </c>
      <c r="D228" s="24" t="s">
        <v>322</v>
      </c>
      <c r="E228" s="23"/>
      <c r="F228" s="19">
        <v>10228</v>
      </c>
      <c r="G228" s="21">
        <v>9171</v>
      </c>
      <c r="H228" s="21">
        <v>11029</v>
      </c>
      <c r="I228" s="8">
        <f>VLOOKUP(C228,'202310-202403出荷数total2403220951'!B:F,5,0)</f>
        <v>2992</v>
      </c>
      <c r="J228" s="203">
        <f>VLOOKUP(C228,'出荷数2307～2406total241008110618'!B:F,5,0)</f>
        <v>6316</v>
      </c>
      <c r="K228" s="214">
        <f>VLOOKUP(C228,'出荷数2407-2506total250730101950'!B:F,5,0)</f>
        <v>9066</v>
      </c>
      <c r="L228" s="203">
        <f>VLOOKUP(C:C,total251219111800!B:F,5,0)</f>
        <v>2495</v>
      </c>
      <c r="M228" s="8"/>
      <c r="N228" s="21">
        <f t="shared" si="3"/>
        <v>2495</v>
      </c>
      <c r="O228" s="44">
        <v>9057</v>
      </c>
      <c r="P228" s="44">
        <v>30</v>
      </c>
      <c r="Q228" s="44">
        <v>0</v>
      </c>
      <c r="R228" s="44">
        <v>0</v>
      </c>
      <c r="S228" s="44">
        <v>0</v>
      </c>
      <c r="T228" s="45">
        <v>30</v>
      </c>
      <c r="U228" s="45">
        <v>9057</v>
      </c>
      <c r="V228" s="45">
        <v>6562</v>
      </c>
      <c r="W228" s="41">
        <v>0.27456806426763508</v>
      </c>
      <c r="X228" s="46"/>
      <c r="Y228" s="46"/>
    </row>
    <row r="229" spans="1:27">
      <c r="A229" s="29" t="s">
        <v>1206</v>
      </c>
      <c r="B229" s="31" t="s">
        <v>4</v>
      </c>
      <c r="C229" s="6" t="s">
        <v>260</v>
      </c>
      <c r="D229" s="20" t="s">
        <v>261</v>
      </c>
      <c r="E229" s="19"/>
      <c r="F229" s="19">
        <v>573</v>
      </c>
      <c r="G229" s="21">
        <v>1775</v>
      </c>
      <c r="H229" s="21">
        <v>1468</v>
      </c>
      <c r="I229" s="8">
        <f>VLOOKUP(C229,'202310-202403出荷数total2403220951'!B:F,5,0)</f>
        <v>525</v>
      </c>
      <c r="J229" s="203">
        <f>VLOOKUP(C229,'出荷数2307～2406total241008110618'!B:F,5,0)</f>
        <v>1084</v>
      </c>
      <c r="K229" s="214">
        <f>VLOOKUP(C229,'出荷数2407-2506total250730101950'!B:F,5,0)</f>
        <v>2352</v>
      </c>
      <c r="L229" s="203">
        <f>VLOOKUP(C:C,total251219111800!B:F,5,0)</f>
        <v>679</v>
      </c>
      <c r="M229" s="8"/>
      <c r="N229" s="21">
        <f t="shared" si="3"/>
        <v>679</v>
      </c>
      <c r="O229" s="44">
        <v>3077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3077</v>
      </c>
      <c r="V229" s="45">
        <v>2398</v>
      </c>
      <c r="W229" s="41">
        <v>0.22066948326291844</v>
      </c>
      <c r="X229" s="46"/>
      <c r="Y229" s="46"/>
    </row>
    <row r="230" spans="1:27" s="152" customFormat="1">
      <c r="A230" s="144" t="s">
        <v>1207</v>
      </c>
      <c r="B230" s="155" t="s">
        <v>4</v>
      </c>
      <c r="C230" s="153" t="s">
        <v>323</v>
      </c>
      <c r="D230" s="154" t="s">
        <v>324</v>
      </c>
      <c r="E230" s="153"/>
      <c r="F230" s="146">
        <v>4048</v>
      </c>
      <c r="G230" s="148">
        <v>1912</v>
      </c>
      <c r="H230" s="148">
        <v>2073</v>
      </c>
      <c r="I230" s="148">
        <f>VLOOKUP(C230,'202310-202403出荷数total2403220951'!B:F,5,0)</f>
        <v>1230</v>
      </c>
      <c r="J230" s="148">
        <f>VLOOKUP(C230,'出荷数2307～2406total241008110618'!B:F,5,0)</f>
        <v>1618</v>
      </c>
      <c r="K230" s="214">
        <f>VLOOKUP(C230,'出荷数2407-2506total250730101950'!B:F,5,0)</f>
        <v>1274</v>
      </c>
      <c r="L230" s="203" t="e">
        <f>VLOOKUP(C:C,total251219111800!B:F,5,0)</f>
        <v>#N/A</v>
      </c>
      <c r="M230" s="8"/>
      <c r="N230" s="21" t="e">
        <f t="shared" si="3"/>
        <v>#N/A</v>
      </c>
      <c r="O230" s="148">
        <v>0</v>
      </c>
      <c r="P230" s="148">
        <v>0</v>
      </c>
      <c r="Q230" s="148">
        <v>0</v>
      </c>
      <c r="R230" s="148">
        <v>0</v>
      </c>
      <c r="S230" s="148">
        <v>0</v>
      </c>
      <c r="T230" s="149">
        <v>0</v>
      </c>
      <c r="U230" s="149">
        <v>0</v>
      </c>
      <c r="V230" s="149" t="e">
        <v>#N/A</v>
      </c>
      <c r="W230" s="150" t="e">
        <v>#N/A</v>
      </c>
      <c r="X230" s="151"/>
      <c r="Y230" s="151"/>
      <c r="Z230" s="191"/>
      <c r="AA230" s="191"/>
    </row>
    <row r="231" spans="1:27" s="152" customFormat="1">
      <c r="A231" s="144" t="s">
        <v>1208</v>
      </c>
      <c r="B231" s="155" t="s">
        <v>4</v>
      </c>
      <c r="C231" s="153" t="s">
        <v>325</v>
      </c>
      <c r="D231" s="154" t="s">
        <v>326</v>
      </c>
      <c r="E231" s="153"/>
      <c r="F231" s="146">
        <v>1310</v>
      </c>
      <c r="G231" s="148">
        <v>1493</v>
      </c>
      <c r="H231" s="148">
        <v>1407</v>
      </c>
      <c r="I231" s="148">
        <f>VLOOKUP(C231,'202310-202403出荷数total2403220951'!B:F,5,0)</f>
        <v>699</v>
      </c>
      <c r="J231" s="148">
        <f>VLOOKUP(C231,'出荷数2307～2406total241008110618'!B:F,5,0)</f>
        <v>946</v>
      </c>
      <c r="K231" s="214">
        <f>VLOOKUP(C231,'出荷数2407-2506total250730101950'!B:F,5,0)</f>
        <v>567</v>
      </c>
      <c r="L231" s="203" t="e">
        <f>VLOOKUP(C:C,total251219111800!B:F,5,0)</f>
        <v>#N/A</v>
      </c>
      <c r="M231" s="8"/>
      <c r="N231" s="21" t="e">
        <f t="shared" si="3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>
      <c r="A232" s="29" t="s">
        <v>1209</v>
      </c>
      <c r="B232" s="31" t="s">
        <v>4</v>
      </c>
      <c r="C232" s="6" t="s">
        <v>262</v>
      </c>
      <c r="D232" s="20" t="s">
        <v>263</v>
      </c>
      <c r="E232" s="19"/>
      <c r="F232" s="19">
        <v>1730</v>
      </c>
      <c r="G232" s="21">
        <v>1717</v>
      </c>
      <c r="H232" s="21">
        <v>1895</v>
      </c>
      <c r="I232" s="8">
        <f>VLOOKUP(C232,'202310-202403出荷数total2403220951'!B:F,5,0)</f>
        <v>573</v>
      </c>
      <c r="J232" s="203">
        <f>VLOOKUP(C232,'出荷数2307～2406total241008110618'!B:F,5,0)</f>
        <v>1029</v>
      </c>
      <c r="K232" s="214">
        <f>VLOOKUP(C232,'出荷数2407-2506total250730101950'!B:F,5,0)</f>
        <v>678</v>
      </c>
      <c r="L232" s="203">
        <f>VLOOKUP(C:C,total251219111800!B:F,5,0)</f>
        <v>321</v>
      </c>
      <c r="M232" s="8"/>
      <c r="N232" s="21">
        <f t="shared" si="3"/>
        <v>321</v>
      </c>
      <c r="O232" s="44">
        <v>2553</v>
      </c>
      <c r="P232" s="44">
        <v>0</v>
      </c>
      <c r="Q232" s="44">
        <v>0</v>
      </c>
      <c r="R232" s="44">
        <v>0</v>
      </c>
      <c r="S232" s="44">
        <v>0</v>
      </c>
      <c r="T232" s="45">
        <v>0</v>
      </c>
      <c r="U232" s="45">
        <v>2553</v>
      </c>
      <c r="V232" s="45">
        <v>2232</v>
      </c>
      <c r="W232" s="41">
        <v>0.12573443008225618</v>
      </c>
      <c r="X232" s="46"/>
      <c r="Y232" s="46"/>
    </row>
    <row r="233" spans="1:27">
      <c r="A233" s="29" t="s">
        <v>1210</v>
      </c>
      <c r="B233" s="31" t="s">
        <v>4</v>
      </c>
      <c r="C233" s="17" t="s">
        <v>327</v>
      </c>
      <c r="D233" s="24" t="s">
        <v>328</v>
      </c>
      <c r="E233" s="23"/>
      <c r="F233" s="19">
        <v>1710</v>
      </c>
      <c r="G233" s="21">
        <v>1333</v>
      </c>
      <c r="H233" s="21">
        <v>1404</v>
      </c>
      <c r="I233" s="8">
        <f>VLOOKUP(C233,'202310-202403出荷数total2403220951'!B:F,5,0)</f>
        <v>317</v>
      </c>
      <c r="J233" s="203">
        <f>VLOOKUP(C233,'出荷数2307～2406total241008110618'!B:F,5,0)</f>
        <v>490</v>
      </c>
      <c r="K233" s="214">
        <f>VLOOKUP(C233,'出荷数2407-2506total250730101950'!B:F,5,0)</f>
        <v>495</v>
      </c>
      <c r="L233" s="203">
        <f>VLOOKUP(C:C,total251219111800!B:F,5,0)</f>
        <v>423</v>
      </c>
      <c r="M233" s="8"/>
      <c r="N233" s="21">
        <f t="shared" si="3"/>
        <v>423</v>
      </c>
      <c r="O233" s="44">
        <v>1792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1792</v>
      </c>
      <c r="V233" s="45">
        <v>1369</v>
      </c>
      <c r="W233" s="41">
        <v>0.23604910714285715</v>
      </c>
      <c r="X233" s="46"/>
      <c r="Y233" s="46"/>
    </row>
    <row r="234" spans="1:27" s="152" customFormat="1" ht="15.75">
      <c r="A234" s="144" t="s">
        <v>1211</v>
      </c>
      <c r="B234" s="155" t="s">
        <v>4</v>
      </c>
      <c r="C234" s="153" t="s">
        <v>264</v>
      </c>
      <c r="D234" s="154" t="s">
        <v>265</v>
      </c>
      <c r="E234" s="153"/>
      <c r="F234" s="146">
        <v>4845</v>
      </c>
      <c r="G234" s="148">
        <v>7700</v>
      </c>
      <c r="H234" s="148">
        <v>1951</v>
      </c>
      <c r="I234" s="148" t="e">
        <f>VLOOKUP(C234,'202310-202403出荷数total2403220951'!B:F,5,0)</f>
        <v>#N/A</v>
      </c>
      <c r="J234" s="148" t="e">
        <f>VLOOKUP(C234,'出荷数2307～2406total241008110618'!B:F,5,0)</f>
        <v>#N/A</v>
      </c>
      <c r="K234" s="214" t="e">
        <f>VLOOKUP(C234,'出荷数2407-2506total250730101950'!B:F,5,0)</f>
        <v>#N/A</v>
      </c>
      <c r="L234" s="203" t="e">
        <f>VLOOKUP(C:C,total251219111800!B:F,5,0)</f>
        <v>#N/A</v>
      </c>
      <c r="M234" s="8"/>
      <c r="N234" s="21" t="e">
        <f t="shared" si="3"/>
        <v>#N/A</v>
      </c>
      <c r="O234" s="148">
        <v>0</v>
      </c>
      <c r="P234" s="148">
        <v>0</v>
      </c>
      <c r="Q234" s="148">
        <v>0</v>
      </c>
      <c r="R234" s="148">
        <v>0</v>
      </c>
      <c r="S234" s="148">
        <v>0</v>
      </c>
      <c r="T234" s="149">
        <v>0</v>
      </c>
      <c r="U234" s="149">
        <v>0</v>
      </c>
      <c r="V234" s="149" t="e">
        <v>#N/A</v>
      </c>
      <c r="W234" s="150" t="e">
        <v>#N/A</v>
      </c>
      <c r="X234" s="151"/>
      <c r="Y234" s="151"/>
    </row>
    <row r="235" spans="1:27">
      <c r="A235" s="29" t="s">
        <v>1212</v>
      </c>
      <c r="B235" s="31" t="s">
        <v>4</v>
      </c>
      <c r="C235" s="17" t="s">
        <v>329</v>
      </c>
      <c r="D235" s="24" t="s">
        <v>330</v>
      </c>
      <c r="E235" s="23"/>
      <c r="F235" s="19">
        <v>11021</v>
      </c>
      <c r="G235" s="21">
        <v>6767</v>
      </c>
      <c r="H235" s="21">
        <v>4852</v>
      </c>
      <c r="I235" s="8">
        <f>VLOOKUP(C235,'202310-202403出荷数total2403220951'!B:F,5,0)</f>
        <v>2771</v>
      </c>
      <c r="J235" s="203">
        <f>VLOOKUP(C235,'出荷数2307～2406total241008110618'!B:F,5,0)</f>
        <v>4651</v>
      </c>
      <c r="K235" s="214">
        <f>VLOOKUP(C235,'出荷数2407-2506total250730101950'!B:F,5,0)</f>
        <v>5139</v>
      </c>
      <c r="L235" s="203">
        <f>VLOOKUP(C:C,total251219111800!B:F,5,0)</f>
        <v>2498</v>
      </c>
      <c r="M235" s="211">
        <v>3000</v>
      </c>
      <c r="N235" s="211">
        <v>3000</v>
      </c>
      <c r="O235" s="44">
        <v>5567</v>
      </c>
      <c r="P235" s="44">
        <v>1090</v>
      </c>
      <c r="Q235" s="44">
        <v>0</v>
      </c>
      <c r="R235" s="44">
        <v>0</v>
      </c>
      <c r="S235" s="44">
        <v>1090</v>
      </c>
      <c r="T235" s="45">
        <v>0</v>
      </c>
      <c r="U235" s="45">
        <v>4477</v>
      </c>
      <c r="V235" s="45">
        <v>1477</v>
      </c>
      <c r="W235" s="41">
        <v>0.45065344749887337</v>
      </c>
      <c r="X235" s="46"/>
      <c r="Y235" s="46"/>
    </row>
    <row r="236" spans="1:27" s="152" customFormat="1" ht="15.75">
      <c r="A236" s="144" t="s">
        <v>1213</v>
      </c>
      <c r="B236" s="155" t="s">
        <v>4</v>
      </c>
      <c r="C236" s="153" t="s">
        <v>331</v>
      </c>
      <c r="D236" s="154" t="s">
        <v>1309</v>
      </c>
      <c r="E236" s="153" t="s">
        <v>186</v>
      </c>
      <c r="F236" s="146">
        <v>1700</v>
      </c>
      <c r="G236" s="148">
        <v>294</v>
      </c>
      <c r="H236" s="148">
        <v>198</v>
      </c>
      <c r="I236" s="148" t="e">
        <f>VLOOKUP(C236,'202310-202403出荷数total2403220951'!B:F,5,0)</f>
        <v>#N/A</v>
      </c>
      <c r="J236" s="148" t="e">
        <f>VLOOKUP(C236,'出荷数2307～2406total241008110618'!B:F,5,0)</f>
        <v>#N/A</v>
      </c>
      <c r="K236" s="214" t="e">
        <f>VLOOKUP(C236,'出荷数2407-2506total250730101950'!B:F,5,0)</f>
        <v>#N/A</v>
      </c>
      <c r="L236" s="203" t="e">
        <f>VLOOKUP(C:C,total251219111800!B:F,5,0)</f>
        <v>#N/A</v>
      </c>
      <c r="M236" s="8"/>
      <c r="N236" s="21" t="e">
        <f t="shared" si="3"/>
        <v>#N/A</v>
      </c>
      <c r="O236" s="148">
        <v>0</v>
      </c>
      <c r="P236" s="148">
        <v>0</v>
      </c>
      <c r="Q236" s="148">
        <v>0</v>
      </c>
      <c r="R236" s="148">
        <v>0</v>
      </c>
      <c r="S236" s="148">
        <v>0</v>
      </c>
      <c r="T236" s="149">
        <v>0</v>
      </c>
      <c r="U236" s="149">
        <v>0</v>
      </c>
      <c r="V236" s="149" t="e">
        <v>#N/A</v>
      </c>
      <c r="W236" s="150" t="e">
        <v>#N/A</v>
      </c>
      <c r="X236" s="151"/>
      <c r="Y236" s="151"/>
    </row>
    <row r="237" spans="1:27" s="152" customFormat="1">
      <c r="A237" s="144" t="s">
        <v>1214</v>
      </c>
      <c r="B237" s="155" t="s">
        <v>4</v>
      </c>
      <c r="C237" s="153" t="s">
        <v>266</v>
      </c>
      <c r="D237" s="154" t="s">
        <v>1266</v>
      </c>
      <c r="E237" s="153"/>
      <c r="F237" s="146">
        <v>2398</v>
      </c>
      <c r="G237" s="148">
        <v>1863</v>
      </c>
      <c r="H237" s="148">
        <v>1640</v>
      </c>
      <c r="I237" s="148">
        <f>VLOOKUP(C237,'202310-202403出荷数total2403220951'!B:F,5,0)</f>
        <v>720</v>
      </c>
      <c r="J237" s="148">
        <f>VLOOKUP(C237,'出荷数2307～2406total241008110618'!B:F,5,0)</f>
        <v>4600</v>
      </c>
      <c r="K237" s="214" t="e">
        <f>VLOOKUP(C237,'出荷数2407-2506total250730101950'!B:F,5,0)</f>
        <v>#N/A</v>
      </c>
      <c r="L237" s="203" t="e">
        <f>VLOOKUP(C:C,total251219111800!B:F,5,0)</f>
        <v>#N/A</v>
      </c>
      <c r="M237" s="8"/>
      <c r="N237" s="21" t="e">
        <f t="shared" si="3"/>
        <v>#N/A</v>
      </c>
      <c r="O237" s="148">
        <v>6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6</v>
      </c>
      <c r="V237" s="149" t="e">
        <v>#N/A</v>
      </c>
      <c r="W237" s="150" t="e">
        <v>#N/A</v>
      </c>
      <c r="X237" s="151"/>
      <c r="Y237" s="151"/>
      <c r="Z237" s="191"/>
      <c r="AA237" s="191"/>
    </row>
    <row r="238" spans="1:27" s="152" customFormat="1">
      <c r="A238" s="144" t="s">
        <v>1215</v>
      </c>
      <c r="B238" s="155" t="s">
        <v>4</v>
      </c>
      <c r="C238" s="153" t="s">
        <v>267</v>
      </c>
      <c r="D238" s="154" t="s">
        <v>1265</v>
      </c>
      <c r="E238" s="153"/>
      <c r="F238" s="146">
        <v>5642</v>
      </c>
      <c r="G238" s="148">
        <v>200</v>
      </c>
      <c r="H238" s="148">
        <v>1430</v>
      </c>
      <c r="I238" s="148">
        <f>VLOOKUP(C238,'202310-202403出荷数total2403220951'!B:F,5,0)</f>
        <v>285</v>
      </c>
      <c r="J238" s="148">
        <f>VLOOKUP(C238,'出荷数2307～2406total241008110618'!B:F,5,0)</f>
        <v>287</v>
      </c>
      <c r="K238" s="214">
        <f>VLOOKUP(C238,'出荷数2407-2506total250730101950'!B:F,5,0)</f>
        <v>291</v>
      </c>
      <c r="L238" s="203">
        <f>VLOOKUP(C:C,total251219111800!B:F,5,0)</f>
        <v>228</v>
      </c>
      <c r="M238" s="8"/>
      <c r="N238" s="21">
        <f t="shared" si="3"/>
        <v>228</v>
      </c>
      <c r="O238" s="148">
        <v>1076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1076</v>
      </c>
      <c r="V238" s="149">
        <v>848</v>
      </c>
      <c r="W238" s="150">
        <v>0.21189591078066913</v>
      </c>
      <c r="X238" s="151"/>
      <c r="Y238" s="151"/>
      <c r="Z238" s="191"/>
      <c r="AA238" s="191"/>
    </row>
    <row r="239" spans="1:27" s="200" customFormat="1">
      <c r="A239" s="192" t="s">
        <v>1216</v>
      </c>
      <c r="B239" s="212" t="s">
        <v>4</v>
      </c>
      <c r="C239" s="235" t="s">
        <v>332</v>
      </c>
      <c r="D239" s="236" t="s">
        <v>333</v>
      </c>
      <c r="E239" s="235"/>
      <c r="F239" s="194">
        <v>428</v>
      </c>
      <c r="G239" s="196">
        <v>1103</v>
      </c>
      <c r="H239" s="196">
        <v>787</v>
      </c>
      <c r="I239" s="196">
        <f>VLOOKUP(C239,'202310-202403出荷数total2403220951'!B:F,5,0)</f>
        <v>481</v>
      </c>
      <c r="J239" s="196">
        <f>VLOOKUP(C239,'出荷数2307～2406total241008110618'!B:F,5,0)</f>
        <v>533</v>
      </c>
      <c r="K239" s="196">
        <f>VLOOKUP(C239,'出荷数2407-2506total250730101950'!B:F,5,0)</f>
        <v>617</v>
      </c>
      <c r="L239" s="196">
        <f>VLOOKUP(C:C,total251219111800!B:F,5,0)</f>
        <v>66</v>
      </c>
      <c r="M239" s="196"/>
      <c r="N239" s="196">
        <f t="shared" si="3"/>
        <v>66</v>
      </c>
      <c r="O239" s="196">
        <v>231</v>
      </c>
      <c r="P239" s="196">
        <v>0</v>
      </c>
      <c r="Q239" s="196">
        <v>0</v>
      </c>
      <c r="R239" s="196">
        <v>0</v>
      </c>
      <c r="S239" s="196">
        <v>0</v>
      </c>
      <c r="T239" s="197">
        <v>0</v>
      </c>
      <c r="U239" s="197">
        <v>231</v>
      </c>
      <c r="V239" s="197">
        <v>165</v>
      </c>
      <c r="W239" s="198">
        <v>0.2857142857142857</v>
      </c>
      <c r="X239" s="199"/>
      <c r="Y239" s="199"/>
      <c r="Z239" s="201"/>
      <c r="AA239" s="201"/>
    </row>
    <row r="240" spans="1:27" s="200" customFormat="1">
      <c r="A240" s="192" t="s">
        <v>1217</v>
      </c>
      <c r="B240" s="212" t="s">
        <v>4</v>
      </c>
      <c r="C240" s="235" t="s">
        <v>268</v>
      </c>
      <c r="D240" s="236" t="s">
        <v>4102</v>
      </c>
      <c r="E240" s="235"/>
      <c r="F240" s="194">
        <v>1178</v>
      </c>
      <c r="G240" s="196">
        <v>1650</v>
      </c>
      <c r="H240" s="196">
        <v>1270</v>
      </c>
      <c r="I240" s="196">
        <f>VLOOKUP(C240,'202310-202403出荷数total2403220951'!B:F,5,0)</f>
        <v>496</v>
      </c>
      <c r="J240" s="196">
        <f>VLOOKUP(C240,'出荷数2307～2406total241008110618'!B:F,5,0)</f>
        <v>962</v>
      </c>
      <c r="K240" s="214">
        <f>VLOOKUP(C240,'出荷数2407-2506total250730101950'!B:F,5,0)</f>
        <v>596</v>
      </c>
      <c r="L240" s="203">
        <f>VLOOKUP(C:C,total251219111800!B:F,5,0)</f>
        <v>103</v>
      </c>
      <c r="M240" s="8"/>
      <c r="N240" s="21">
        <f t="shared" si="3"/>
        <v>103</v>
      </c>
      <c r="O240" s="196">
        <v>0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0</v>
      </c>
      <c r="V240" s="197">
        <v>-103</v>
      </c>
      <c r="W240" s="198" t="e">
        <v>#DIV/0!</v>
      </c>
      <c r="X240" s="199"/>
      <c r="Y240" s="199"/>
      <c r="Z240" s="201"/>
      <c r="AA240" s="201"/>
    </row>
    <row r="241" spans="1:27">
      <c r="A241" s="29" t="s">
        <v>1218</v>
      </c>
      <c r="B241" s="31" t="s">
        <v>4</v>
      </c>
      <c r="C241" s="17" t="s">
        <v>270</v>
      </c>
      <c r="D241" s="24" t="s">
        <v>271</v>
      </c>
      <c r="E241" s="23"/>
      <c r="F241" s="19">
        <v>3399</v>
      </c>
      <c r="G241" s="21">
        <v>3090</v>
      </c>
      <c r="H241" s="21">
        <v>3886</v>
      </c>
      <c r="I241" s="8">
        <f>VLOOKUP(C241,'202310-202403出荷数total2403220951'!B:F,5,0)</f>
        <v>1077</v>
      </c>
      <c r="J241" s="203">
        <f>VLOOKUP(C241,'出荷数2307～2406total241008110618'!B:F,5,0)</f>
        <v>1997</v>
      </c>
      <c r="K241" s="214">
        <f>VLOOKUP(C241,'出荷数2407-2506total250730101950'!B:F,5,0)</f>
        <v>1751</v>
      </c>
      <c r="L241" s="203">
        <f>VLOOKUP(C:C,total251219111800!B:F,5,0)</f>
        <v>495</v>
      </c>
      <c r="M241" s="8"/>
      <c r="N241" s="21">
        <f t="shared" si="3"/>
        <v>495</v>
      </c>
      <c r="O241" s="44">
        <v>1555</v>
      </c>
      <c r="P241" s="44">
        <v>0</v>
      </c>
      <c r="Q241" s="44">
        <v>0</v>
      </c>
      <c r="R241" s="44">
        <v>0</v>
      </c>
      <c r="S241" s="44">
        <v>0</v>
      </c>
      <c r="T241" s="45">
        <v>0</v>
      </c>
      <c r="U241" s="45">
        <v>1555</v>
      </c>
      <c r="V241" s="45">
        <v>1060</v>
      </c>
      <c r="W241" s="41">
        <v>0.31832797427652731</v>
      </c>
      <c r="X241" s="46"/>
      <c r="Y241" s="46"/>
    </row>
    <row r="242" spans="1:27" s="152" customFormat="1" ht="15.75">
      <c r="A242" s="144" t="s">
        <v>1219</v>
      </c>
      <c r="B242" s="155" t="s">
        <v>4</v>
      </c>
      <c r="C242" s="153" t="s">
        <v>713</v>
      </c>
      <c r="D242" s="154" t="s">
        <v>1310</v>
      </c>
      <c r="E242" s="153"/>
      <c r="F242" s="146" t="e">
        <f>VLOOKUP(C242,#REF!,17,0 )</f>
        <v>#REF!</v>
      </c>
      <c r="G242" s="148">
        <v>18471</v>
      </c>
      <c r="H242" s="148">
        <v>11873</v>
      </c>
      <c r="I242" s="148">
        <f>VLOOKUP(C242,'202310-202403出荷数total2403220951'!B:F,5,0)</f>
        <v>21</v>
      </c>
      <c r="J242" s="148">
        <f>VLOOKUP(C242,'出荷数2307～2406total241008110618'!B:F,5,0)</f>
        <v>179</v>
      </c>
      <c r="K242" s="214">
        <f>VLOOKUP(C242,'出荷数2407-2506total250730101950'!B:F,5,0)</f>
        <v>20</v>
      </c>
      <c r="L242" s="203" t="e">
        <f>VLOOKUP(C:C,total251219111800!B:F,5,0)</f>
        <v>#N/A</v>
      </c>
      <c r="M242" s="8"/>
      <c r="N242" s="21" t="e">
        <f t="shared" si="3"/>
        <v>#N/A</v>
      </c>
      <c r="O242" s="148">
        <v>0</v>
      </c>
      <c r="P242" s="148">
        <v>0</v>
      </c>
      <c r="Q242" s="148">
        <v>0</v>
      </c>
      <c r="R242" s="148">
        <v>0</v>
      </c>
      <c r="S242" s="148">
        <v>0</v>
      </c>
      <c r="T242" s="149">
        <v>0</v>
      </c>
      <c r="U242" s="149">
        <v>0</v>
      </c>
      <c r="V242" s="149" t="e">
        <v>#N/A</v>
      </c>
      <c r="W242" s="150" t="e">
        <v>#N/A</v>
      </c>
      <c r="X242" s="151"/>
      <c r="Y242" s="151"/>
    </row>
    <row r="243" spans="1:27">
      <c r="A243" s="29" t="s">
        <v>1220</v>
      </c>
      <c r="B243" s="31" t="s">
        <v>4</v>
      </c>
      <c r="C243" s="17" t="s">
        <v>273</v>
      </c>
      <c r="D243" s="24" t="s">
        <v>274</v>
      </c>
      <c r="E243" s="23"/>
      <c r="F243" s="19">
        <v>1919</v>
      </c>
      <c r="G243" s="21">
        <v>2904</v>
      </c>
      <c r="H243" s="21">
        <v>2412</v>
      </c>
      <c r="I243" s="8">
        <f>VLOOKUP(C243,'202310-202403出荷数total2403220951'!B:F,5,0)</f>
        <v>850</v>
      </c>
      <c r="J243" s="203">
        <f>VLOOKUP(C243,'出荷数2307～2406total241008110618'!B:F,5,0)</f>
        <v>2028</v>
      </c>
      <c r="K243" s="214">
        <f>VLOOKUP(C243,'出荷数2407-2506total250730101950'!B:F,5,0)</f>
        <v>1107</v>
      </c>
      <c r="L243" s="203">
        <f>VLOOKUP(C:C,total251219111800!B:F,5,0)</f>
        <v>311</v>
      </c>
      <c r="M243" s="8"/>
      <c r="N243" s="21">
        <f t="shared" si="3"/>
        <v>311</v>
      </c>
      <c r="O243" s="44">
        <v>3157</v>
      </c>
      <c r="P243" s="44">
        <v>0</v>
      </c>
      <c r="Q243" s="44">
        <v>0</v>
      </c>
      <c r="R243" s="44">
        <v>0</v>
      </c>
      <c r="S243" s="44">
        <v>0</v>
      </c>
      <c r="T243" s="45">
        <v>0</v>
      </c>
      <c r="U243" s="45">
        <v>3157</v>
      </c>
      <c r="V243" s="45">
        <v>2846</v>
      </c>
      <c r="W243" s="41">
        <v>9.8511244852708263E-2</v>
      </c>
      <c r="X243" s="46"/>
      <c r="Y243" s="46"/>
    </row>
    <row r="244" spans="1:27">
      <c r="A244" s="29" t="s">
        <v>1221</v>
      </c>
      <c r="B244" s="31" t="s">
        <v>4</v>
      </c>
      <c r="C244" s="17" t="s">
        <v>709</v>
      </c>
      <c r="D244" s="24" t="s">
        <v>717</v>
      </c>
      <c r="E244" s="23"/>
      <c r="F244" s="19">
        <v>0</v>
      </c>
      <c r="G244" s="21">
        <v>0</v>
      </c>
      <c r="H244" s="21">
        <v>8393</v>
      </c>
      <c r="I244" s="8">
        <f>VLOOKUP(C244,'202310-202403出荷数total2403220951'!B:F,5,0)</f>
        <v>7931</v>
      </c>
      <c r="J244" s="203">
        <f>VLOOKUP(C244,'出荷数2307～2406total241008110618'!B:F,5,0)</f>
        <v>17588</v>
      </c>
      <c r="K244" s="214">
        <f>VLOOKUP(C244,'出荷数2407-2506total250730101950'!B:F,5,0)</f>
        <v>16987</v>
      </c>
      <c r="L244" s="203">
        <f>VLOOKUP(C:C,total251219111800!B:F,5,0)</f>
        <v>9414</v>
      </c>
      <c r="M244" s="211">
        <v>12000</v>
      </c>
      <c r="N244" s="211">
        <v>12000</v>
      </c>
      <c r="O244" s="44">
        <v>10463</v>
      </c>
      <c r="P244" s="44">
        <v>0</v>
      </c>
      <c r="Q244" s="44">
        <v>5000</v>
      </c>
      <c r="R244" s="44">
        <v>0</v>
      </c>
      <c r="S244" s="44">
        <v>100</v>
      </c>
      <c r="T244" s="45">
        <v>-100</v>
      </c>
      <c r="U244" s="45">
        <v>15363</v>
      </c>
      <c r="V244" s="45">
        <v>3363</v>
      </c>
      <c r="W244" s="41">
        <v>1.146898595049221</v>
      </c>
      <c r="X244" s="46"/>
      <c r="Y244" s="46"/>
    </row>
    <row r="245" spans="1:27">
      <c r="A245" s="29"/>
      <c r="B245" s="31" t="s">
        <v>4</v>
      </c>
      <c r="C245" s="17" t="s">
        <v>4100</v>
      </c>
      <c r="D245" s="24" t="s">
        <v>4427</v>
      </c>
      <c r="E245" s="23"/>
      <c r="F245" s="19"/>
      <c r="G245" s="21"/>
      <c r="H245" s="21"/>
      <c r="I245" s="8" t="e">
        <f>VLOOKUP(C245,'202310-202403出荷数total2403220951'!B:F,5,0)</f>
        <v>#N/A</v>
      </c>
      <c r="J245" s="203" t="e">
        <f>VLOOKUP(C245,'出荷数2307～2406total241008110618'!B:F,5,0)</f>
        <v>#N/A</v>
      </c>
      <c r="K245" s="214" t="e">
        <f>VLOOKUP(C245,'出荷数2407-2506total250730101950'!B:F,5,0)</f>
        <v>#N/A</v>
      </c>
      <c r="L245" s="203" t="e">
        <f>VLOOKUP(C:C,total251219111800!B:F,5,0)</f>
        <v>#N/A</v>
      </c>
      <c r="M245" s="8"/>
      <c r="N245" s="211">
        <v>1500</v>
      </c>
      <c r="O245" s="44">
        <v>2877</v>
      </c>
      <c r="P245" s="44">
        <v>0</v>
      </c>
      <c r="Q245" s="44">
        <v>0</v>
      </c>
      <c r="R245" s="44">
        <v>0</v>
      </c>
      <c r="S245" s="44">
        <v>0</v>
      </c>
      <c r="T245" s="45">
        <v>0</v>
      </c>
      <c r="U245" s="45">
        <v>2877</v>
      </c>
      <c r="V245" s="45">
        <v>1377</v>
      </c>
      <c r="W245" s="41">
        <v>0.52137643378519294</v>
      </c>
      <c r="X245" s="46"/>
      <c r="Y245" s="46"/>
    </row>
    <row r="246" spans="1:27" s="231" customFormat="1">
      <c r="A246" s="223" t="s">
        <v>1222</v>
      </c>
      <c r="B246" s="254" t="s">
        <v>4</v>
      </c>
      <c r="C246" s="255" t="s">
        <v>275</v>
      </c>
      <c r="D246" s="256" t="s">
        <v>276</v>
      </c>
      <c r="E246" s="255"/>
      <c r="F246" s="225">
        <v>2255</v>
      </c>
      <c r="G246" s="227">
        <v>2545</v>
      </c>
      <c r="H246" s="227">
        <v>2670</v>
      </c>
      <c r="I246" s="227">
        <f>VLOOKUP(C246,'202310-202403出荷数total2403220951'!B:F,5,0)</f>
        <v>879</v>
      </c>
      <c r="J246" s="227">
        <f>VLOOKUP(C246,'出荷数2307～2406total241008110618'!B:F,5,0)</f>
        <v>2296</v>
      </c>
      <c r="K246" s="214">
        <f>VLOOKUP(C246,'出荷数2407-2506total250730101950'!B:F,5,0)</f>
        <v>457</v>
      </c>
      <c r="L246" s="203" t="e">
        <f>VLOOKUP(C:C,total251219111800!B:F,5,0)</f>
        <v>#N/A</v>
      </c>
      <c r="M246" s="8"/>
      <c r="N246" s="21" t="e">
        <f t="shared" si="3"/>
        <v>#N/A</v>
      </c>
      <c r="O246" s="227">
        <v>0</v>
      </c>
      <c r="P246" s="227">
        <v>0</v>
      </c>
      <c r="Q246" s="227">
        <v>0</v>
      </c>
      <c r="R246" s="227">
        <v>0</v>
      </c>
      <c r="S246" s="227">
        <v>0</v>
      </c>
      <c r="T246" s="228">
        <v>0</v>
      </c>
      <c r="U246" s="228">
        <v>0</v>
      </c>
      <c r="V246" s="228" t="e">
        <v>#N/A</v>
      </c>
      <c r="W246" s="229" t="e">
        <v>#N/A</v>
      </c>
      <c r="X246" s="230"/>
      <c r="Y246" s="230"/>
      <c r="Z246" s="232"/>
      <c r="AA246" s="232"/>
    </row>
    <row r="247" spans="1:27">
      <c r="A247" s="29"/>
      <c r="B247" s="31" t="s">
        <v>4</v>
      </c>
      <c r="C247" s="17" t="s">
        <v>3793</v>
      </c>
      <c r="D247" s="24" t="s">
        <v>276</v>
      </c>
      <c r="E247" s="23"/>
      <c r="F247" s="19"/>
      <c r="G247" s="21"/>
      <c r="H247" s="21"/>
      <c r="I247" s="8" t="e">
        <f>VLOOKUP(C247,'202310-202403出荷数total2403220951'!B:F,5,0)</f>
        <v>#N/A</v>
      </c>
      <c r="J247" s="203" t="e">
        <f>VLOOKUP(C247,'出荷数2307～2406total241008110618'!B:F,5,0)</f>
        <v>#N/A</v>
      </c>
      <c r="K247" s="214">
        <f>VLOOKUP(C247,'出荷数2407-2506total250730101950'!B:F,5,0)</f>
        <v>1929</v>
      </c>
      <c r="L247" s="203">
        <f>VLOOKUP(C:C,total251219111800!B:F,5,0)</f>
        <v>829</v>
      </c>
      <c r="M247" s="211">
        <v>2000</v>
      </c>
      <c r="N247" s="211">
        <v>2000</v>
      </c>
      <c r="O247" s="44">
        <v>5637</v>
      </c>
      <c r="P247" s="44">
        <v>0</v>
      </c>
      <c r="Q247" s="44">
        <v>0</v>
      </c>
      <c r="R247" s="44">
        <v>0</v>
      </c>
      <c r="S247" s="44">
        <v>0</v>
      </c>
      <c r="T247" s="45">
        <v>0</v>
      </c>
      <c r="U247" s="45">
        <v>5637</v>
      </c>
      <c r="V247" s="45">
        <v>3637</v>
      </c>
      <c r="W247" s="41">
        <v>0.35479865176512332</v>
      </c>
      <c r="X247" s="46"/>
      <c r="Y247" s="46"/>
    </row>
    <row r="248" spans="1:27">
      <c r="A248" s="29" t="s">
        <v>1223</v>
      </c>
      <c r="B248" s="31" t="s">
        <v>4</v>
      </c>
      <c r="C248" s="6" t="s">
        <v>277</v>
      </c>
      <c r="D248" s="20" t="s">
        <v>278</v>
      </c>
      <c r="E248" s="19"/>
      <c r="F248" s="19">
        <v>1568</v>
      </c>
      <c r="G248" s="21">
        <v>1942</v>
      </c>
      <c r="H248" s="21">
        <v>1574</v>
      </c>
      <c r="I248" s="8">
        <f>VLOOKUP(C248,'202310-202403出荷数total2403220951'!B:F,5,0)</f>
        <v>294</v>
      </c>
      <c r="J248" s="203">
        <f>VLOOKUP(C248,'出荷数2307～2406total241008110618'!B:F,5,0)</f>
        <v>1143</v>
      </c>
      <c r="K248" s="214">
        <f>VLOOKUP(C248,'出荷数2407-2506total250730101950'!B:F,5,0)</f>
        <v>179</v>
      </c>
      <c r="L248" s="203">
        <f>VLOOKUP(C:C,total251219111800!B:F,5,0)</f>
        <v>62</v>
      </c>
      <c r="M248" s="8"/>
      <c r="N248" s="21">
        <f t="shared" si="3"/>
        <v>62</v>
      </c>
      <c r="O248" s="44">
        <v>1067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1067</v>
      </c>
      <c r="V248" s="45">
        <v>1005</v>
      </c>
      <c r="W248" s="41">
        <v>5.8106841611996252E-2</v>
      </c>
      <c r="X248" s="46"/>
      <c r="Y248" s="46"/>
    </row>
    <row r="249" spans="1:27">
      <c r="A249" s="29" t="s">
        <v>1225</v>
      </c>
      <c r="B249" s="31" t="s">
        <v>4</v>
      </c>
      <c r="C249" s="17" t="s">
        <v>334</v>
      </c>
      <c r="D249" s="24" t="s">
        <v>335</v>
      </c>
      <c r="E249" s="23"/>
      <c r="F249" s="19">
        <v>3321</v>
      </c>
      <c r="G249" s="21">
        <v>3161</v>
      </c>
      <c r="H249" s="21">
        <v>2352</v>
      </c>
      <c r="I249" s="8">
        <f>VLOOKUP(C249,'202310-202403出荷数total2403220951'!B:F,5,0)</f>
        <v>1294</v>
      </c>
      <c r="J249" s="203">
        <f>VLOOKUP(C249,'出荷数2307～2406total241008110618'!B:F,5,0)</f>
        <v>2368</v>
      </c>
      <c r="K249" s="214">
        <f>VLOOKUP(C249,'出荷数2407-2506total250730101950'!B:F,5,0)</f>
        <v>559</v>
      </c>
      <c r="L249" s="203">
        <f>VLOOKUP(C:C,total251219111800!B:F,5,0)</f>
        <v>424</v>
      </c>
      <c r="M249" s="8"/>
      <c r="N249" s="21">
        <f t="shared" si="3"/>
        <v>424</v>
      </c>
      <c r="O249" s="44">
        <v>3335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3335</v>
      </c>
      <c r="V249" s="45">
        <v>2911</v>
      </c>
      <c r="W249" s="41">
        <v>0.12713643178410794</v>
      </c>
      <c r="X249" s="46"/>
      <c r="Y249" s="46"/>
    </row>
    <row r="250" spans="1:27">
      <c r="A250" s="29" t="s">
        <v>1267</v>
      </c>
      <c r="B250" s="31" t="s">
        <v>4</v>
      </c>
      <c r="C250" s="17" t="s">
        <v>281</v>
      </c>
      <c r="D250" s="24" t="s">
        <v>282</v>
      </c>
      <c r="E250" s="23"/>
      <c r="F250" s="19">
        <v>1190</v>
      </c>
      <c r="G250" s="21">
        <v>257</v>
      </c>
      <c r="H250" s="21">
        <v>20</v>
      </c>
      <c r="I250" s="8">
        <f>VLOOKUP(C250,'202310-202403出荷数total2403220951'!B:F,5,0)</f>
        <v>6</v>
      </c>
      <c r="J250" s="203">
        <f>VLOOKUP(C250,'出荷数2307～2406total241008110618'!B:F,5,0)</f>
        <v>913</v>
      </c>
      <c r="K250" s="214">
        <f>VLOOKUP(C250,'出荷数2407-2506total250730101950'!B:F,5,0)</f>
        <v>38</v>
      </c>
      <c r="L250" s="203">
        <f>VLOOKUP(C:C,total251219111800!B:F,5,0)</f>
        <v>17</v>
      </c>
      <c r="M250" s="8"/>
      <c r="N250" s="21">
        <f t="shared" si="3"/>
        <v>17</v>
      </c>
      <c r="O250" s="44">
        <v>3030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3030</v>
      </c>
      <c r="V250" s="45">
        <v>3013</v>
      </c>
      <c r="W250" s="41">
        <v>5.6105610561056106E-3</v>
      </c>
      <c r="X250" s="46"/>
      <c r="Y250" s="46"/>
    </row>
    <row r="251" spans="1:27">
      <c r="A251" s="29" t="s">
        <v>1268</v>
      </c>
      <c r="B251" s="31" t="s">
        <v>4</v>
      </c>
      <c r="C251" s="17" t="s">
        <v>283</v>
      </c>
      <c r="D251" s="24" t="s">
        <v>284</v>
      </c>
      <c r="E251" s="23" t="s">
        <v>285</v>
      </c>
      <c r="F251" s="19"/>
      <c r="G251" s="21">
        <v>15</v>
      </c>
      <c r="H251" s="21">
        <v>63</v>
      </c>
      <c r="I251" s="8">
        <f>VLOOKUP(C251,'202310-202403出荷数total2403220951'!B:F,5,0)</f>
        <v>9</v>
      </c>
      <c r="J251" s="203">
        <f>VLOOKUP(C251,'出荷数2307～2406total241008110618'!B:F,5,0)</f>
        <v>60</v>
      </c>
      <c r="K251" s="214">
        <f>VLOOKUP(C251,'出荷数2407-2506total250730101950'!B:F,5,0)</f>
        <v>532</v>
      </c>
      <c r="L251" s="203">
        <f>VLOOKUP(C:C,total251219111800!B:F,5,0)</f>
        <v>3</v>
      </c>
      <c r="M251" s="8"/>
      <c r="N251" s="21">
        <f t="shared" si="3"/>
        <v>3</v>
      </c>
      <c r="O251" s="44">
        <v>2188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2188</v>
      </c>
      <c r="V251" s="45">
        <v>2185</v>
      </c>
      <c r="W251" s="41">
        <v>1.3711151736745886E-3</v>
      </c>
      <c r="X251" s="46"/>
      <c r="Y251" s="46"/>
    </row>
    <row r="252" spans="1:27">
      <c r="A252" s="29" t="s">
        <v>1269</v>
      </c>
      <c r="B252" s="31" t="s">
        <v>4</v>
      </c>
      <c r="C252" s="17" t="s">
        <v>286</v>
      </c>
      <c r="D252" s="24" t="s">
        <v>284</v>
      </c>
      <c r="E252" s="23" t="s">
        <v>287</v>
      </c>
      <c r="F252" s="19"/>
      <c r="G252" s="21">
        <v>13</v>
      </c>
      <c r="H252" s="21">
        <v>1763</v>
      </c>
      <c r="I252" s="8">
        <f>VLOOKUP(C252,'202310-202403出荷数total2403220951'!B:F,5,0)</f>
        <v>1037</v>
      </c>
      <c r="J252" s="203">
        <f>VLOOKUP(C252,'出荷数2307～2406total241008110618'!B:F,5,0)</f>
        <v>1632</v>
      </c>
      <c r="K252" s="214">
        <f>VLOOKUP(C252,'出荷数2407-2506total250730101950'!B:F,5,0)</f>
        <v>3459</v>
      </c>
      <c r="L252" s="203">
        <f>VLOOKUP(C:C,total251219111800!B:F,5,0)</f>
        <v>850</v>
      </c>
      <c r="M252" s="211">
        <v>1000</v>
      </c>
      <c r="N252" s="211">
        <v>1000</v>
      </c>
      <c r="O252" s="44">
        <v>4973</v>
      </c>
      <c r="P252" s="44">
        <v>3260</v>
      </c>
      <c r="Q252" s="44">
        <v>0</v>
      </c>
      <c r="R252" s="44">
        <v>0</v>
      </c>
      <c r="S252" s="44">
        <v>3250</v>
      </c>
      <c r="T252" s="45">
        <v>10</v>
      </c>
      <c r="U252" s="45">
        <v>1723</v>
      </c>
      <c r="V252" s="45">
        <v>723</v>
      </c>
      <c r="W252" s="41">
        <v>0.12146240738491437</v>
      </c>
      <c r="X252" s="46"/>
      <c r="Y252" s="46"/>
    </row>
    <row r="253" spans="1:27">
      <c r="A253" s="29" t="s">
        <v>1270</v>
      </c>
      <c r="B253" s="31" t="s">
        <v>4</v>
      </c>
      <c r="C253" s="6" t="s">
        <v>336</v>
      </c>
      <c r="D253" s="20" t="s">
        <v>337</v>
      </c>
      <c r="E253" s="19"/>
      <c r="F253" s="19">
        <v>14890</v>
      </c>
      <c r="G253" s="21">
        <v>8789</v>
      </c>
      <c r="H253" s="21">
        <v>7412</v>
      </c>
      <c r="I253" s="8">
        <f>VLOOKUP(C253,'202310-202403出荷数total2403220951'!B:F,5,0)</f>
        <v>2096</v>
      </c>
      <c r="J253" s="203">
        <f>VLOOKUP(C253,'出荷数2307～2406total241008110618'!B:F,5,0)</f>
        <v>4099</v>
      </c>
      <c r="K253" s="214">
        <f>VLOOKUP(C253,'出荷数2407-2506total250730101950'!B:F,5,0)</f>
        <v>5341</v>
      </c>
      <c r="L253" s="203">
        <f>VLOOKUP(C:C,total251219111800!B:F,5,0)</f>
        <v>2042</v>
      </c>
      <c r="M253" s="8"/>
      <c r="N253" s="21">
        <f t="shared" si="3"/>
        <v>2042</v>
      </c>
      <c r="O253" s="44">
        <v>2060</v>
      </c>
      <c r="P253" s="44">
        <v>0</v>
      </c>
      <c r="Q253" s="44">
        <v>3000</v>
      </c>
      <c r="R253" s="44">
        <v>0</v>
      </c>
      <c r="S253" s="44">
        <v>0</v>
      </c>
      <c r="T253" s="45">
        <v>0</v>
      </c>
      <c r="U253" s="45">
        <v>5060</v>
      </c>
      <c r="V253" s="45">
        <v>3018</v>
      </c>
      <c r="W253" s="41">
        <v>0.99126213592233015</v>
      </c>
      <c r="X253" s="46"/>
      <c r="Y253" s="46"/>
    </row>
    <row r="254" spans="1:27">
      <c r="A254" s="29" t="s">
        <v>1281</v>
      </c>
      <c r="B254" s="31" t="s">
        <v>4</v>
      </c>
      <c r="C254" s="6" t="s">
        <v>288</v>
      </c>
      <c r="D254" s="20" t="s">
        <v>289</v>
      </c>
      <c r="E254" s="19"/>
      <c r="F254" s="19">
        <v>804</v>
      </c>
      <c r="G254" s="21">
        <v>1002</v>
      </c>
      <c r="H254" s="21">
        <v>420</v>
      </c>
      <c r="I254" s="8">
        <f>VLOOKUP(C254,'202310-202403出荷数total2403220951'!B:F,5,0)</f>
        <v>202</v>
      </c>
      <c r="J254" s="203">
        <f>VLOOKUP(C254,'出荷数2307～2406total241008110618'!B:F,5,0)</f>
        <v>535</v>
      </c>
      <c r="K254" s="214">
        <f>VLOOKUP(C254,'出荷数2407-2506total250730101950'!B:F,5,0)</f>
        <v>533</v>
      </c>
      <c r="L254" s="203">
        <f>VLOOKUP(C:C,total251219111800!B:F,5,0)</f>
        <v>225</v>
      </c>
      <c r="M254" s="8"/>
      <c r="N254" s="21">
        <f t="shared" si="3"/>
        <v>225</v>
      </c>
      <c r="O254" s="44">
        <v>4468</v>
      </c>
      <c r="P254" s="44">
        <v>1000</v>
      </c>
      <c r="Q254" s="44">
        <v>0</v>
      </c>
      <c r="R254" s="44">
        <v>0</v>
      </c>
      <c r="S254" s="44">
        <v>100</v>
      </c>
      <c r="T254" s="45">
        <v>900</v>
      </c>
      <c r="U254" s="45">
        <v>4368</v>
      </c>
      <c r="V254" s="45">
        <v>4143</v>
      </c>
      <c r="W254" s="41">
        <v>4.1148500365764451E-2</v>
      </c>
      <c r="X254" s="46"/>
      <c r="Y254" s="46"/>
    </row>
    <row r="255" spans="1:27">
      <c r="A255" s="29" t="s">
        <v>1282</v>
      </c>
      <c r="B255" s="31" t="s">
        <v>4</v>
      </c>
      <c r="C255" s="6" t="s">
        <v>290</v>
      </c>
      <c r="D255" s="20" t="s">
        <v>353</v>
      </c>
      <c r="E255" s="19"/>
      <c r="F255" s="19">
        <v>9500</v>
      </c>
      <c r="G255" s="21">
        <v>10728</v>
      </c>
      <c r="H255" s="21">
        <v>10697</v>
      </c>
      <c r="I255" s="8">
        <f>VLOOKUP(C255,'202310-202403出荷数total2403220951'!B:F,5,0)</f>
        <v>1681</v>
      </c>
      <c r="J255" s="203">
        <f>VLOOKUP(C255,'出荷数2307～2406total241008110618'!B:F,5,0)</f>
        <v>2982</v>
      </c>
      <c r="K255" s="214">
        <f>VLOOKUP(C255,'出荷数2407-2506total250730101950'!B:F,5,0)</f>
        <v>2981</v>
      </c>
      <c r="L255" s="203">
        <f>VLOOKUP(C:C,total251219111800!B:F,5,0)</f>
        <v>781</v>
      </c>
      <c r="M255" s="8"/>
      <c r="N255" s="21">
        <f t="shared" si="3"/>
        <v>781</v>
      </c>
      <c r="O255" s="44">
        <v>5823</v>
      </c>
      <c r="P255" s="44">
        <v>200</v>
      </c>
      <c r="Q255" s="44">
        <v>0</v>
      </c>
      <c r="R255" s="44">
        <v>0</v>
      </c>
      <c r="S255" s="44">
        <v>750</v>
      </c>
      <c r="T255" s="45">
        <v>-550</v>
      </c>
      <c r="U255" s="45">
        <v>5073</v>
      </c>
      <c r="V255" s="45">
        <v>4292</v>
      </c>
      <c r="W255" s="41">
        <v>0.12966959986717583</v>
      </c>
      <c r="X255" s="46"/>
      <c r="Y255" s="46"/>
    </row>
    <row r="256" spans="1:27">
      <c r="A256" s="29" t="s">
        <v>1283</v>
      </c>
      <c r="B256" s="31" t="s">
        <v>4</v>
      </c>
      <c r="C256" s="17" t="s">
        <v>291</v>
      </c>
      <c r="D256" s="24" t="s">
        <v>292</v>
      </c>
      <c r="E256" s="23"/>
      <c r="F256" s="19">
        <v>12966</v>
      </c>
      <c r="G256" s="21">
        <v>14030</v>
      </c>
      <c r="H256" s="21">
        <v>8212</v>
      </c>
      <c r="I256" s="8">
        <f>VLOOKUP(C256,'202310-202403出荷数total2403220951'!B:F,5,0)</f>
        <v>3253</v>
      </c>
      <c r="J256" s="203">
        <f>VLOOKUP(C256,'出荷数2307～2406total241008110618'!B:F,5,0)</f>
        <v>8174</v>
      </c>
      <c r="K256" s="214">
        <f>VLOOKUP(C256,'出荷数2407-2506total250730101950'!B:F,5,0)</f>
        <v>2540</v>
      </c>
      <c r="L256" s="203">
        <f>VLOOKUP(C:C,total251219111800!B:F,5,0)</f>
        <v>860</v>
      </c>
      <c r="M256" s="8"/>
      <c r="N256" s="21">
        <f t="shared" si="3"/>
        <v>860</v>
      </c>
      <c r="O256" s="44">
        <v>5951</v>
      </c>
      <c r="P256" s="44">
        <v>3680</v>
      </c>
      <c r="Q256" s="44">
        <v>0</v>
      </c>
      <c r="R256" s="44">
        <v>0</v>
      </c>
      <c r="S256" s="44">
        <v>3480</v>
      </c>
      <c r="T256" s="45">
        <v>200</v>
      </c>
      <c r="U256" s="45">
        <v>2471</v>
      </c>
      <c r="V256" s="45">
        <v>1611</v>
      </c>
      <c r="W256" s="41">
        <v>8.9294984944450206E-2</v>
      </c>
      <c r="X256" s="46"/>
      <c r="Y256" s="46"/>
    </row>
    <row r="257" spans="1:27">
      <c r="A257" s="29" t="s">
        <v>2921</v>
      </c>
      <c r="B257" s="31" t="s">
        <v>4</v>
      </c>
      <c r="C257" s="6" t="s">
        <v>293</v>
      </c>
      <c r="D257" s="20" t="s">
        <v>294</v>
      </c>
      <c r="E257" s="19"/>
      <c r="F257" s="19"/>
      <c r="G257" s="21">
        <v>5</v>
      </c>
      <c r="H257" s="21">
        <v>1</v>
      </c>
      <c r="I257" s="8">
        <f>VLOOKUP(C257,'202310-202403出荷数total2403220951'!B:F,5,0)</f>
        <v>2</v>
      </c>
      <c r="J257" s="203">
        <f>VLOOKUP(C257,'出荷数2307～2406total241008110618'!B:F,5,0)</f>
        <v>2</v>
      </c>
      <c r="K257" s="214">
        <f>VLOOKUP(C257,'出荷数2407-2506total250730101950'!B:F,5,0)</f>
        <v>100</v>
      </c>
      <c r="L257" s="203" t="e">
        <f>VLOOKUP(C:C,total251219111800!B:F,5,0)</f>
        <v>#N/A</v>
      </c>
      <c r="M257" s="8"/>
      <c r="N257" s="21" t="e">
        <f t="shared" si="3"/>
        <v>#N/A</v>
      </c>
      <c r="O257" s="44">
        <v>10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10</v>
      </c>
      <c r="V257" s="45" t="e">
        <v>#N/A</v>
      </c>
      <c r="W257" s="41" t="e">
        <v>#N/A</v>
      </c>
      <c r="X257" s="46"/>
      <c r="Y257" s="46"/>
    </row>
    <row r="258" spans="1:27">
      <c r="A258" s="144" t="s">
        <v>2922</v>
      </c>
      <c r="B258" s="155" t="s">
        <v>4</v>
      </c>
      <c r="C258" s="153" t="s">
        <v>338</v>
      </c>
      <c r="D258" s="154" t="s">
        <v>339</v>
      </c>
      <c r="E258" s="153"/>
      <c r="F258" s="146">
        <v>2286</v>
      </c>
      <c r="G258" s="148">
        <v>1421</v>
      </c>
      <c r="H258" s="21">
        <v>1951</v>
      </c>
      <c r="I258" s="8" t="e">
        <f>VLOOKUP(C258,'202310-202403出荷数total2403220951'!B:F,5,0)</f>
        <v>#N/A</v>
      </c>
      <c r="J258" s="203">
        <f>VLOOKUP(C258,'出荷数2307～2406total241008110618'!B:F,5,0)</f>
        <v>842</v>
      </c>
      <c r="K258" s="214">
        <f>VLOOKUP(C258,'出荷数2407-2506total250730101950'!B:F,5,0)</f>
        <v>2974</v>
      </c>
      <c r="L258" s="203" t="e">
        <f>VLOOKUP(C:C,total251219111800!B:F,5,0)</f>
        <v>#N/A</v>
      </c>
      <c r="M258" s="8"/>
      <c r="N258" s="21" t="e">
        <f t="shared" si="3"/>
        <v>#N/A</v>
      </c>
      <c r="O258" s="44">
        <v>40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40</v>
      </c>
      <c r="V258" s="45" t="e">
        <v>#N/A</v>
      </c>
      <c r="W258" s="41" t="e">
        <v>#N/A</v>
      </c>
      <c r="X258" s="46"/>
      <c r="Y258" s="46"/>
    </row>
    <row r="259" spans="1:27" s="200" customFormat="1">
      <c r="A259" s="192" t="s">
        <v>2923</v>
      </c>
      <c r="B259" s="212" t="s">
        <v>4</v>
      </c>
      <c r="C259" s="235" t="s">
        <v>340</v>
      </c>
      <c r="D259" s="236" t="s">
        <v>341</v>
      </c>
      <c r="E259" s="235" t="s">
        <v>342</v>
      </c>
      <c r="F259" s="194">
        <v>7185</v>
      </c>
      <c r="G259" s="196">
        <v>6168</v>
      </c>
      <c r="H259" s="196">
        <v>3961</v>
      </c>
      <c r="I259" s="196">
        <f>VLOOKUP(C259,'202310-202403出荷数total2403220951'!B:F,5,0)</f>
        <v>816</v>
      </c>
      <c r="J259" s="196">
        <f>VLOOKUP(C259,'出荷数2307～2406total241008110618'!B:F,5,0)</f>
        <v>2248</v>
      </c>
      <c r="K259" s="196">
        <f>VLOOKUP(C259,'出荷数2407-2506total250730101950'!B:F,5,0)</f>
        <v>1584</v>
      </c>
      <c r="L259" s="196">
        <f>VLOOKUP(C:C,total251219111800!B:F,5,0)</f>
        <v>346</v>
      </c>
      <c r="M259" s="196"/>
      <c r="N259" s="196">
        <f t="shared" si="3"/>
        <v>346</v>
      </c>
      <c r="O259" s="196">
        <v>853</v>
      </c>
      <c r="P259" s="196">
        <v>0</v>
      </c>
      <c r="Q259" s="196">
        <v>0</v>
      </c>
      <c r="R259" s="196">
        <v>0</v>
      </c>
      <c r="S259" s="196">
        <v>0</v>
      </c>
      <c r="T259" s="197">
        <v>0</v>
      </c>
      <c r="U259" s="197">
        <v>853</v>
      </c>
      <c r="V259" s="197">
        <v>507</v>
      </c>
      <c r="W259" s="198">
        <v>0.40562719812426729</v>
      </c>
      <c r="X259" s="199"/>
      <c r="Y259" s="199"/>
      <c r="Z259" s="201"/>
      <c r="AA259" s="201"/>
    </row>
    <row r="260" spans="1:27">
      <c r="A260" s="29" t="s">
        <v>2924</v>
      </c>
      <c r="B260" s="31" t="s">
        <v>4</v>
      </c>
      <c r="C260" s="17" t="s">
        <v>344</v>
      </c>
      <c r="D260" s="24" t="s">
        <v>345</v>
      </c>
      <c r="E260" s="23"/>
      <c r="F260" s="19">
        <v>7385</v>
      </c>
      <c r="G260" s="21">
        <v>6339</v>
      </c>
      <c r="H260" s="21">
        <v>6574</v>
      </c>
      <c r="I260" s="8">
        <f>VLOOKUP(C260,'202310-202403出荷数total2403220951'!B:F,5,0)</f>
        <v>3247</v>
      </c>
      <c r="J260" s="203">
        <f>VLOOKUP(C260,'出荷数2307～2406total241008110618'!B:F,5,0)</f>
        <v>7174</v>
      </c>
      <c r="K260" s="214">
        <f>VLOOKUP(C260,'出荷数2407-2506total250730101950'!B:F,5,0)</f>
        <v>7562</v>
      </c>
      <c r="L260" s="203">
        <f>VLOOKUP(C:C,total251219111800!B:F,5,0)</f>
        <v>3621</v>
      </c>
      <c r="M260" s="211">
        <v>4000</v>
      </c>
      <c r="N260" s="211">
        <v>4000</v>
      </c>
      <c r="O260" s="44">
        <v>2186</v>
      </c>
      <c r="P260" s="44">
        <v>0</v>
      </c>
      <c r="Q260" s="44">
        <v>3000</v>
      </c>
      <c r="R260" s="44">
        <v>0</v>
      </c>
      <c r="S260" s="44">
        <v>0</v>
      </c>
      <c r="T260" s="45">
        <v>0</v>
      </c>
      <c r="U260" s="45">
        <v>5186</v>
      </c>
      <c r="V260" s="45">
        <v>1186</v>
      </c>
      <c r="W260" s="41">
        <v>1.8298261665141811</v>
      </c>
      <c r="X260" s="46"/>
      <c r="Y260" s="46"/>
    </row>
    <row r="261" spans="1:27">
      <c r="A261" s="9"/>
      <c r="B261" s="31" t="s">
        <v>4</v>
      </c>
      <c r="C261" s="49" t="s">
        <v>3770</v>
      </c>
      <c r="D261" s="24" t="s">
        <v>3783</v>
      </c>
      <c r="E261" s="50"/>
      <c r="F261" s="50">
        <v>0</v>
      </c>
      <c r="G261" s="8">
        <v>0</v>
      </c>
      <c r="H261" s="8">
        <v>0</v>
      </c>
      <c r="I261" s="8" t="e">
        <f>VLOOKUP(C261,'202310-202403出荷数total2403220951'!B:F,5,0)</f>
        <v>#N/A</v>
      </c>
      <c r="J261" s="203" t="e">
        <f>VLOOKUP(C261,'出荷数2307～2406total241008110618'!B:F,5,0)</f>
        <v>#N/A</v>
      </c>
      <c r="K261" s="214">
        <f>VLOOKUP(C261,'出荷数2407-2506total250730101950'!B:F,5,0)</f>
        <v>2754</v>
      </c>
      <c r="L261" s="203">
        <f>VLOOKUP(C:C,total251219111800!B:F,5,0)</f>
        <v>663</v>
      </c>
      <c r="M261" s="211">
        <v>1000</v>
      </c>
      <c r="N261" s="211">
        <v>1000</v>
      </c>
      <c r="O261" s="44">
        <v>3318</v>
      </c>
      <c r="P261" s="44">
        <v>500</v>
      </c>
      <c r="Q261" s="44">
        <v>0</v>
      </c>
      <c r="R261" s="44">
        <v>0</v>
      </c>
      <c r="S261" s="44">
        <v>700</v>
      </c>
      <c r="T261" s="45">
        <v>-200</v>
      </c>
      <c r="U261" s="45">
        <v>2618</v>
      </c>
      <c r="V261" s="45">
        <v>1618</v>
      </c>
      <c r="W261" s="41"/>
      <c r="X261" s="46"/>
      <c r="Y261" s="46"/>
    </row>
    <row r="262" spans="1:27" s="152" customFormat="1" ht="15.75">
      <c r="A262" s="29" t="s">
        <v>2926</v>
      </c>
      <c r="B262" s="155" t="s">
        <v>4</v>
      </c>
      <c r="C262" s="153" t="s">
        <v>348</v>
      </c>
      <c r="D262" s="154" t="s">
        <v>1311</v>
      </c>
      <c r="E262" s="153"/>
      <c r="F262" s="146">
        <v>2372</v>
      </c>
      <c r="G262" s="148">
        <v>1852</v>
      </c>
      <c r="H262" s="21">
        <v>1128</v>
      </c>
      <c r="I262" s="8">
        <f>VLOOKUP(C262,'202310-202403出荷数total2403220951'!B:F,5,0)</f>
        <v>242</v>
      </c>
      <c r="J262" s="203">
        <f>VLOOKUP(C262,'出荷数2307～2406total241008110618'!B:F,5,0)</f>
        <v>537</v>
      </c>
      <c r="K262" s="214">
        <f>VLOOKUP(C262,'出荷数2407-2506total250730101950'!B:F,5,0)</f>
        <v>510</v>
      </c>
      <c r="L262" s="203">
        <f>VLOOKUP(C:C,total251219111800!B:F,5,0)</f>
        <v>83</v>
      </c>
      <c r="M262" s="8"/>
      <c r="N262" s="21">
        <f t="shared" si="3"/>
        <v>83</v>
      </c>
      <c r="O262" s="148">
        <v>369</v>
      </c>
      <c r="P262" s="148">
        <v>0</v>
      </c>
      <c r="Q262" s="44">
        <v>0</v>
      </c>
      <c r="R262" s="148">
        <v>0</v>
      </c>
      <c r="S262" s="148">
        <v>0</v>
      </c>
      <c r="T262" s="149">
        <v>0</v>
      </c>
      <c r="U262" s="149">
        <v>369</v>
      </c>
      <c r="V262" s="149">
        <v>286</v>
      </c>
      <c r="W262" s="150">
        <v>0.22493224932249323</v>
      </c>
      <c r="X262" s="151"/>
      <c r="Y262" s="151"/>
    </row>
    <row r="263" spans="1:27">
      <c r="A263" s="29" t="s">
        <v>2927</v>
      </c>
      <c r="B263" s="31" t="s">
        <v>4</v>
      </c>
      <c r="C263" s="17" t="s">
        <v>715</v>
      </c>
      <c r="D263" s="24" t="s">
        <v>716</v>
      </c>
      <c r="E263" s="23"/>
      <c r="F263" s="19">
        <v>0</v>
      </c>
      <c r="G263" s="21">
        <v>0</v>
      </c>
      <c r="H263" s="21">
        <v>1956</v>
      </c>
      <c r="I263" s="8">
        <f>VLOOKUP(C263,'202310-202403出荷数total2403220951'!B:F,5,0)</f>
        <v>512</v>
      </c>
      <c r="J263" s="203">
        <f>VLOOKUP(C263,'出荷数2307～2406total241008110618'!B:F,5,0)</f>
        <v>1043</v>
      </c>
      <c r="K263" s="214">
        <f>VLOOKUP(C263,'出荷数2407-2506total250730101950'!B:F,5,0)</f>
        <v>1417</v>
      </c>
      <c r="L263" s="203">
        <f>VLOOKUP(C:C,total251219111800!B:F,5,0)</f>
        <v>614</v>
      </c>
      <c r="M263" s="8"/>
      <c r="N263" s="21">
        <f t="shared" si="3"/>
        <v>614</v>
      </c>
      <c r="O263" s="44">
        <v>4345</v>
      </c>
      <c r="P263" s="44">
        <v>100</v>
      </c>
      <c r="Q263" s="44">
        <v>0</v>
      </c>
      <c r="R263" s="44">
        <v>0</v>
      </c>
      <c r="S263" s="44">
        <v>100</v>
      </c>
      <c r="T263" s="45">
        <v>0</v>
      </c>
      <c r="U263" s="45">
        <v>4245</v>
      </c>
      <c r="V263" s="45">
        <v>3631</v>
      </c>
      <c r="W263" s="41">
        <v>0.13813273340832397</v>
      </c>
      <c r="X263" s="46"/>
      <c r="Y263" s="46"/>
    </row>
    <row r="264" spans="1:27">
      <c r="A264" s="29" t="s">
        <v>2928</v>
      </c>
      <c r="B264" s="31" t="s">
        <v>4</v>
      </c>
      <c r="C264" s="17" t="s">
        <v>295</v>
      </c>
      <c r="D264" s="24" t="s">
        <v>296</v>
      </c>
      <c r="E264" s="23"/>
      <c r="F264" s="19">
        <v>3128</v>
      </c>
      <c r="G264" s="21">
        <v>4154</v>
      </c>
      <c r="H264" s="21">
        <v>2497</v>
      </c>
      <c r="I264" s="8">
        <f>VLOOKUP(C264,'202310-202403出荷数total2403220951'!B:F,5,0)</f>
        <v>1204</v>
      </c>
      <c r="J264" s="203">
        <f>VLOOKUP(C264,'出荷数2307～2406total241008110618'!B:F,5,0)</f>
        <v>2123</v>
      </c>
      <c r="K264" s="214">
        <f>VLOOKUP(C264,'出荷数2407-2506total250730101950'!B:F,5,0)</f>
        <v>2367</v>
      </c>
      <c r="L264" s="203">
        <f>VLOOKUP(C:C,total251219111800!B:F,5,0)</f>
        <v>884</v>
      </c>
      <c r="M264" s="8"/>
      <c r="N264" s="21">
        <f t="shared" si="3"/>
        <v>884</v>
      </c>
      <c r="O264" s="44">
        <v>3753</v>
      </c>
      <c r="P264" s="44">
        <v>0</v>
      </c>
      <c r="Q264" s="44">
        <v>0</v>
      </c>
      <c r="R264" s="44">
        <v>0</v>
      </c>
      <c r="S264" s="44">
        <v>0</v>
      </c>
      <c r="T264" s="45">
        <v>0</v>
      </c>
      <c r="U264" s="45">
        <v>3753</v>
      </c>
      <c r="V264" s="45">
        <v>2869</v>
      </c>
      <c r="W264" s="41">
        <v>0.23554489741540102</v>
      </c>
      <c r="X264" s="46"/>
      <c r="Y264" s="46"/>
    </row>
    <row r="265" spans="1:27" s="152" customFormat="1">
      <c r="A265" s="144" t="s">
        <v>2929</v>
      </c>
      <c r="B265" s="155" t="s">
        <v>4</v>
      </c>
      <c r="C265" s="153" t="s">
        <v>349</v>
      </c>
      <c r="D265" s="154" t="s">
        <v>350</v>
      </c>
      <c r="E265" s="153"/>
      <c r="F265" s="146">
        <v>807</v>
      </c>
      <c r="G265" s="148">
        <v>965</v>
      </c>
      <c r="H265" s="148">
        <v>878</v>
      </c>
      <c r="I265" s="148">
        <f>VLOOKUP(C265,'202310-202403出荷数total2403220951'!B:F,5,0)</f>
        <v>264</v>
      </c>
      <c r="J265" s="148">
        <f>VLOOKUP(C265,'出荷数2307～2406total241008110618'!B:F,5,0)</f>
        <v>486</v>
      </c>
      <c r="K265" s="214">
        <f>VLOOKUP(C265,'出荷数2407-2506total250730101950'!B:F,5,0)</f>
        <v>678</v>
      </c>
      <c r="L265" s="203" t="e">
        <f>VLOOKUP(C:C,total251219111800!B:F,5,0)</f>
        <v>#N/A</v>
      </c>
      <c r="M265" s="8"/>
      <c r="N265" s="21" t="e">
        <f t="shared" si="3"/>
        <v>#N/A</v>
      </c>
      <c r="O265" s="148">
        <v>0</v>
      </c>
      <c r="P265" s="148">
        <v>0</v>
      </c>
      <c r="Q265" s="148">
        <v>0</v>
      </c>
      <c r="R265" s="148">
        <v>0</v>
      </c>
      <c r="S265" s="148">
        <v>0</v>
      </c>
      <c r="T265" s="149">
        <v>0</v>
      </c>
      <c r="U265" s="149">
        <v>0</v>
      </c>
      <c r="V265" s="149" t="e">
        <v>#N/A</v>
      </c>
      <c r="W265" s="150" t="e">
        <v>#N/A</v>
      </c>
      <c r="X265" s="151"/>
      <c r="Y265" s="151"/>
      <c r="Z265" s="191"/>
      <c r="AA265" s="191"/>
    </row>
    <row r="266" spans="1:27" ht="19.149999999999999" customHeight="1">
      <c r="A266" s="29" t="s">
        <v>2930</v>
      </c>
      <c r="B266" s="164" t="s">
        <v>4</v>
      </c>
      <c r="C266" s="165" t="s">
        <v>2882</v>
      </c>
      <c r="D266" s="242" t="s">
        <v>359</v>
      </c>
      <c r="E266" s="181"/>
      <c r="F266" s="183">
        <v>3004</v>
      </c>
      <c r="G266" s="184">
        <v>2368</v>
      </c>
      <c r="H266" s="21">
        <v>2446</v>
      </c>
      <c r="I266" s="8">
        <f>VLOOKUP(C266,'202310-202403出荷数total2403220951'!B:F,5,0)</f>
        <v>1141</v>
      </c>
      <c r="J266" s="203">
        <f>VLOOKUP(C266,'出荷数2307～2406total241008110618'!B:F,5,0)</f>
        <v>2240</v>
      </c>
      <c r="K266" s="214">
        <f>VLOOKUP(C266,'出荷数2407-2506total250730101950'!B:F,5,0)</f>
        <v>2295</v>
      </c>
      <c r="L266" s="203">
        <f>VLOOKUP(C:C,total251219111800!B:F,5,0)</f>
        <v>1177</v>
      </c>
      <c r="M266" s="8"/>
      <c r="N266" s="21">
        <f t="shared" si="3"/>
        <v>1177</v>
      </c>
      <c r="O266" s="160">
        <v>866</v>
      </c>
      <c r="P266" s="160">
        <v>0</v>
      </c>
      <c r="Q266" s="44">
        <v>0</v>
      </c>
      <c r="R266" s="160">
        <v>0</v>
      </c>
      <c r="S266" s="160">
        <v>0</v>
      </c>
      <c r="T266" s="161">
        <v>0</v>
      </c>
      <c r="U266" s="45">
        <v>866</v>
      </c>
      <c r="V266" s="45">
        <v>-311</v>
      </c>
      <c r="W266" s="162">
        <v>1.3591224018475752</v>
      </c>
      <c r="X266" s="163"/>
      <c r="Y266" s="163"/>
    </row>
    <row r="267" spans="1:27" s="9" customFormat="1">
      <c r="A267" s="29" t="s">
        <v>2931</v>
      </c>
      <c r="B267" s="193" t="s">
        <v>4</v>
      </c>
      <c r="C267" s="243" t="s">
        <v>1315</v>
      </c>
      <c r="D267" s="243" t="s">
        <v>1318</v>
      </c>
      <c r="E267" s="185"/>
      <c r="F267" s="185"/>
      <c r="G267" s="185"/>
      <c r="H267" s="21">
        <v>128</v>
      </c>
      <c r="I267" s="8">
        <f>VLOOKUP(C267,'202310-202403出荷数total2403220951'!B:F,5,0)</f>
        <v>43</v>
      </c>
      <c r="J267" s="203">
        <f>VLOOKUP(C267,'出荷数2307～2406total241008110618'!B:F,5,0)</f>
        <v>110</v>
      </c>
      <c r="K267" s="214">
        <f>VLOOKUP(C267,'出荷数2407-2506total250730101950'!B:F,5,0)</f>
        <v>140</v>
      </c>
      <c r="L267" s="203">
        <f>VLOOKUP(C:C,total251219111800!B:F,5,0)</f>
        <v>104</v>
      </c>
      <c r="M267" s="8"/>
      <c r="N267" s="21">
        <f t="shared" si="3"/>
        <v>104</v>
      </c>
      <c r="O267" s="44">
        <v>193</v>
      </c>
      <c r="P267" s="44">
        <v>0</v>
      </c>
      <c r="Q267" s="44">
        <v>0</v>
      </c>
      <c r="R267" s="44">
        <v>0</v>
      </c>
      <c r="S267" s="44">
        <v>0</v>
      </c>
      <c r="T267" s="45">
        <v>0</v>
      </c>
      <c r="U267" s="45">
        <v>193</v>
      </c>
      <c r="V267" s="45">
        <v>89</v>
      </c>
      <c r="W267" s="41">
        <v>0.53886010362694303</v>
      </c>
      <c r="X267" s="13"/>
      <c r="Y267" s="13"/>
      <c r="Z267" s="143"/>
      <c r="AA267" s="143"/>
    </row>
    <row r="268" spans="1:27" s="9" customFormat="1">
      <c r="A268" s="29" t="s">
        <v>2932</v>
      </c>
      <c r="B268" s="145" t="s">
        <v>4</v>
      </c>
      <c r="C268" s="185" t="s">
        <v>1316</v>
      </c>
      <c r="D268" s="186" t="s">
        <v>1318</v>
      </c>
      <c r="E268" s="187"/>
      <c r="F268" s="187"/>
      <c r="G268" s="148"/>
      <c r="H268" s="21">
        <v>36</v>
      </c>
      <c r="I268" s="8">
        <f>VLOOKUP(C268,'202310-202403出荷数total2403220951'!B:F,5,0)</f>
        <v>152</v>
      </c>
      <c r="J268" s="203">
        <f>VLOOKUP(C268,'出荷数2307～2406total241008110618'!B:F,5,0)</f>
        <v>193</v>
      </c>
      <c r="K268" s="214">
        <f>VLOOKUP(C268,'出荷数2407-2506total250730101950'!B:F,5,0)</f>
        <v>245</v>
      </c>
      <c r="L268" s="203">
        <f>VLOOKUP(C:C,total251219111800!B:F,5,0)</f>
        <v>118</v>
      </c>
      <c r="M268" s="8"/>
      <c r="N268" s="21">
        <f t="shared" si="3"/>
        <v>118</v>
      </c>
      <c r="O268" s="44">
        <v>108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108</v>
      </c>
      <c r="V268" s="45">
        <v>-10</v>
      </c>
      <c r="W268" s="41">
        <v>1.0925925925925926</v>
      </c>
      <c r="X268" s="13"/>
      <c r="Y268" s="13"/>
      <c r="Z268" s="143"/>
      <c r="AA268" s="143"/>
    </row>
    <row r="269" spans="1:27" s="9" customFormat="1">
      <c r="A269" s="29" t="s">
        <v>2933</v>
      </c>
      <c r="B269" s="145" t="s">
        <v>4</v>
      </c>
      <c r="C269" s="186" t="s">
        <v>1317</v>
      </c>
      <c r="D269" s="186" t="s">
        <v>1318</v>
      </c>
      <c r="E269" s="187"/>
      <c r="F269" s="187"/>
      <c r="G269" s="148"/>
      <c r="H269" s="21">
        <v>890</v>
      </c>
      <c r="I269" s="8">
        <f>VLOOKUP(C269,'202310-202403出荷数total2403220951'!B:F,5,0)</f>
        <v>323</v>
      </c>
      <c r="J269" s="203">
        <f>VLOOKUP(C269,'出荷数2307～2406total241008110618'!B:F,5,0)</f>
        <v>642</v>
      </c>
      <c r="K269" s="214">
        <f>VLOOKUP(C269,'出荷数2407-2506total250730101950'!B:F,5,0)</f>
        <v>519</v>
      </c>
      <c r="L269" s="203">
        <f>VLOOKUP(C:C,total251219111800!B:F,5,0)</f>
        <v>102</v>
      </c>
      <c r="M269" s="8"/>
      <c r="N269" s="21">
        <f>L269</f>
        <v>102</v>
      </c>
      <c r="O269" s="44">
        <v>161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161</v>
      </c>
      <c r="V269" s="45">
        <v>59</v>
      </c>
      <c r="W269" s="41">
        <v>0.63354037267080743</v>
      </c>
      <c r="X269" s="13"/>
      <c r="Y269" s="13"/>
      <c r="Z269" s="143"/>
      <c r="AA269" s="143"/>
    </row>
    <row r="270" spans="1:27" s="231" customFormat="1">
      <c r="A270" s="223" t="s">
        <v>2934</v>
      </c>
      <c r="B270" s="224" t="s">
        <v>4</v>
      </c>
      <c r="C270" s="295" t="s">
        <v>2876</v>
      </c>
      <c r="D270" s="295" t="s">
        <v>2877</v>
      </c>
      <c r="E270" s="296"/>
      <c r="F270" s="296"/>
      <c r="G270" s="227"/>
      <c r="H270" s="227">
        <v>283</v>
      </c>
      <c r="I270" s="227">
        <f>VLOOKUP(C270,'202310-202403出荷数total2403220951'!B:F,5,0)</f>
        <v>240</v>
      </c>
      <c r="J270" s="227">
        <f>VLOOKUP(C270,'出荷数2307～2406total241008110618'!B:F,5,0)</f>
        <v>1210</v>
      </c>
      <c r="K270" s="227">
        <f>VLOOKUP(C270,'出荷数2407-2506total250730101950'!B:F,5,0)</f>
        <v>612</v>
      </c>
      <c r="L270" s="227" t="e">
        <f>VLOOKUP(C:C,total251219111800!B:F,5,0)</f>
        <v>#N/A</v>
      </c>
      <c r="M270" s="297">
        <v>1000</v>
      </c>
      <c r="N270" s="227" t="e">
        <f>L270</f>
        <v>#N/A</v>
      </c>
      <c r="O270" s="227">
        <v>4113</v>
      </c>
      <c r="P270" s="227">
        <v>0</v>
      </c>
      <c r="Q270" s="227">
        <v>0</v>
      </c>
      <c r="R270" s="227">
        <v>0</v>
      </c>
      <c r="S270" s="227">
        <v>0</v>
      </c>
      <c r="T270" s="228">
        <v>0</v>
      </c>
      <c r="U270" s="228">
        <v>4113</v>
      </c>
      <c r="V270" s="228" t="e">
        <v>#N/A</v>
      </c>
      <c r="W270" s="229" t="e">
        <v>#N/A</v>
      </c>
      <c r="X270" s="298"/>
      <c r="Y270" s="298"/>
      <c r="Z270" s="232"/>
      <c r="AA270" s="232"/>
    </row>
    <row r="271" spans="1:27">
      <c r="A271" s="29" t="s">
        <v>2935</v>
      </c>
      <c r="B271" s="30" t="s">
        <v>4</v>
      </c>
      <c r="C271" s="49" t="s">
        <v>2878</v>
      </c>
      <c r="D271" s="49" t="s">
        <v>2946</v>
      </c>
      <c r="E271" s="50"/>
      <c r="F271" s="50"/>
      <c r="G271" s="8"/>
      <c r="H271" s="21">
        <v>0</v>
      </c>
      <c r="I271" s="213">
        <f>VLOOKUP(C271,'202310-202403出荷数total2403220951'!B:F,5,0)</f>
        <v>1638</v>
      </c>
      <c r="J271" s="203">
        <f>VLOOKUP(C271,'出荷数2307～2406total241008110618'!B:F,5,0)</f>
        <v>1898</v>
      </c>
      <c r="K271" s="214">
        <f>VLOOKUP(C271,'出荷数2407-2506total250730101950'!B:F,5,0)</f>
        <v>1374</v>
      </c>
      <c r="L271" s="203">
        <f>VLOOKUP(C:C,total251219111800!B:F,5,0)</f>
        <v>806</v>
      </c>
      <c r="M271" s="211">
        <v>1000</v>
      </c>
      <c r="N271" s="211">
        <v>2000</v>
      </c>
      <c r="O271" s="44">
        <v>3606</v>
      </c>
      <c r="P271" s="44">
        <v>3000</v>
      </c>
      <c r="Q271" s="44">
        <v>0</v>
      </c>
      <c r="R271" s="44">
        <v>0</v>
      </c>
      <c r="S271" s="44">
        <v>3280</v>
      </c>
      <c r="T271" s="45">
        <v>-280</v>
      </c>
      <c r="U271" s="45">
        <v>326</v>
      </c>
      <c r="V271" s="45">
        <v>-1674</v>
      </c>
      <c r="W271" s="41">
        <v>0.30275507114744171</v>
      </c>
      <c r="X271" s="13"/>
      <c r="Y271" s="13"/>
    </row>
    <row r="272" spans="1:27">
      <c r="A272" s="29" t="s">
        <v>2962</v>
      </c>
      <c r="B272" s="30" t="s">
        <v>4</v>
      </c>
      <c r="C272" s="49" t="s">
        <v>2961</v>
      </c>
      <c r="D272" s="49" t="s">
        <v>2963</v>
      </c>
      <c r="E272" s="50"/>
      <c r="F272" s="50"/>
      <c r="G272" s="8"/>
      <c r="H272" s="21">
        <v>0</v>
      </c>
      <c r="I272" s="8">
        <f>VLOOKUP(C272,'202310-202403出荷数total2403220951'!B:F,5,0)</f>
        <v>247</v>
      </c>
      <c r="J272" s="203">
        <f>VLOOKUP(C272,'出荷数2307～2406total241008110618'!B:F,5,0)</f>
        <v>1941</v>
      </c>
      <c r="K272" s="214">
        <f>VLOOKUP(C272,'出荷数2407-2506total250730101950'!B:F,5,0)</f>
        <v>1898</v>
      </c>
      <c r="L272" s="203">
        <f>VLOOKUP(C:C,total251219111800!B:F,5,0)</f>
        <v>387</v>
      </c>
      <c r="M272" s="211">
        <v>2000</v>
      </c>
      <c r="N272" s="211">
        <v>2000</v>
      </c>
      <c r="O272" s="44">
        <v>3298</v>
      </c>
      <c r="P272" s="44">
        <v>150</v>
      </c>
      <c r="Q272" s="44">
        <v>0</v>
      </c>
      <c r="R272" s="44">
        <v>0</v>
      </c>
      <c r="S272" s="44">
        <v>430</v>
      </c>
      <c r="T272" s="45">
        <v>-280</v>
      </c>
      <c r="U272" s="45">
        <v>2868</v>
      </c>
      <c r="V272" s="45">
        <v>868</v>
      </c>
      <c r="W272" s="41">
        <v>0.58004640371229699</v>
      </c>
      <c r="X272" s="13"/>
      <c r="Y272" s="13"/>
    </row>
    <row r="273" spans="1:25">
      <c r="A273" s="29" t="s">
        <v>4237</v>
      </c>
      <c r="B273" s="30" t="s">
        <v>4</v>
      </c>
      <c r="C273" s="49" t="s">
        <v>3916</v>
      </c>
      <c r="D273" s="49" t="s">
        <v>2963</v>
      </c>
      <c r="E273" s="50"/>
      <c r="F273" s="50"/>
      <c r="G273" s="8"/>
      <c r="H273" s="21"/>
      <c r="I273" s="8"/>
      <c r="J273" s="203">
        <f>VLOOKUP(C273,'出荷数2307～2406total241008110618'!B:F,5,0)</f>
        <v>288</v>
      </c>
      <c r="K273" s="214">
        <f>VLOOKUP(C273,'出荷数2407-2506total250730101950'!B:F,5,0)</f>
        <v>1753</v>
      </c>
      <c r="L273" s="203">
        <f>VLOOKUP(C:C,total251219111800!B:F,5,0)</f>
        <v>147</v>
      </c>
      <c r="M273" s="8"/>
      <c r="N273" s="21">
        <f>L273</f>
        <v>147</v>
      </c>
      <c r="O273" s="44">
        <v>728</v>
      </c>
      <c r="P273" s="44">
        <v>0</v>
      </c>
      <c r="Q273" s="44">
        <v>0</v>
      </c>
      <c r="R273" s="44">
        <v>0</v>
      </c>
      <c r="S273" s="44">
        <v>0</v>
      </c>
      <c r="T273" s="45">
        <v>0</v>
      </c>
      <c r="U273" s="45">
        <v>728</v>
      </c>
      <c r="V273" s="45">
        <v>581</v>
      </c>
      <c r="W273" s="41">
        <v>0.20192307692307693</v>
      </c>
      <c r="X273" s="13"/>
      <c r="Y273" s="13"/>
    </row>
    <row r="274" spans="1:25">
      <c r="A274" s="29" t="s">
        <v>4240</v>
      </c>
      <c r="B274" s="30" t="s">
        <v>4</v>
      </c>
      <c r="C274" s="49" t="s">
        <v>4238</v>
      </c>
      <c r="D274" s="49" t="s">
        <v>4239</v>
      </c>
      <c r="E274" s="50"/>
      <c r="F274" s="50"/>
      <c r="G274" s="8"/>
      <c r="H274" s="21">
        <v>0</v>
      </c>
      <c r="I274" s="8" t="e">
        <f>VLOOKUP(C274,'202310-202403出荷数total2403220951'!B:F,5,0)</f>
        <v>#N/A</v>
      </c>
      <c r="J274" s="203" t="e">
        <f>VLOOKUP(C274,'出荷数2307～2406total241008110618'!B:F,5,0)</f>
        <v>#N/A</v>
      </c>
      <c r="K274" s="214" t="e">
        <f>VLOOKUP(C274,'出荷数2407-2506total250730101950'!B:F,5,0)</f>
        <v>#N/A</v>
      </c>
      <c r="L274" s="203" t="e">
        <f>VLOOKUP(C:C,total251219111800!B:F,5,0)</f>
        <v>#N/A</v>
      </c>
      <c r="M274" s="213">
        <v>1500</v>
      </c>
      <c r="N274" s="211">
        <v>1500</v>
      </c>
      <c r="O274" s="44">
        <v>2868</v>
      </c>
      <c r="P274" s="44">
        <v>1820</v>
      </c>
      <c r="Q274" s="44">
        <v>0</v>
      </c>
      <c r="R274" s="44">
        <v>0</v>
      </c>
      <c r="S274" s="44">
        <v>1820</v>
      </c>
      <c r="T274" s="45">
        <v>0</v>
      </c>
      <c r="U274" s="45">
        <v>1048</v>
      </c>
      <c r="V274" s="45">
        <v>-452</v>
      </c>
      <c r="W274" s="41">
        <v>0.31996587030716722</v>
      </c>
      <c r="X274" s="13"/>
      <c r="Y274" s="13"/>
    </row>
    <row r="275" spans="1:25">
      <c r="A275" s="29" t="s">
        <v>4248</v>
      </c>
      <c r="B275" s="30" t="s">
        <v>4</v>
      </c>
      <c r="C275" s="49" t="s">
        <v>4246</v>
      </c>
      <c r="D275" s="49" t="s">
        <v>4247</v>
      </c>
      <c r="E275" s="50"/>
      <c r="F275" s="50"/>
      <c r="G275" s="8"/>
      <c r="H275" s="21"/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 t="e">
        <f>VLOOKUP(C:C,total251219111800!B:F,5,0)</f>
        <v>#N/A</v>
      </c>
      <c r="M275" s="213">
        <v>1500</v>
      </c>
      <c r="N275" s="211">
        <v>1500</v>
      </c>
      <c r="O275" s="44">
        <v>2861</v>
      </c>
      <c r="P275" s="44">
        <v>2030</v>
      </c>
      <c r="Q275" s="44">
        <v>0</v>
      </c>
      <c r="R275" s="44">
        <v>0</v>
      </c>
      <c r="S275" s="44">
        <v>2030</v>
      </c>
      <c r="T275" s="45">
        <v>0</v>
      </c>
      <c r="U275" s="45">
        <v>831</v>
      </c>
      <c r="V275" s="45">
        <v>-669</v>
      </c>
      <c r="W275" s="41"/>
      <c r="X275" s="13"/>
      <c r="Y275" s="13" t="s">
        <v>2746</v>
      </c>
    </row>
    <row r="276" spans="1:25">
      <c r="A276" s="29" t="s">
        <v>4428</v>
      </c>
      <c r="B276" s="30" t="s">
        <v>4</v>
      </c>
      <c r="C276" s="49" t="s">
        <v>4374</v>
      </c>
      <c r="D276" s="49" t="s">
        <v>4375</v>
      </c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 t="e">
        <f>VLOOKUP(C:C,total251219111800!B:F,5,0)</f>
        <v>#N/A</v>
      </c>
      <c r="M276" s="8"/>
      <c r="N276" s="234">
        <v>1500</v>
      </c>
      <c r="O276" s="44">
        <v>2987</v>
      </c>
      <c r="P276" s="44">
        <v>0</v>
      </c>
      <c r="Q276" s="44">
        <v>0</v>
      </c>
      <c r="R276" s="44">
        <v>0</v>
      </c>
      <c r="S276" s="44">
        <v>0</v>
      </c>
      <c r="T276" s="45">
        <v>0</v>
      </c>
      <c r="U276" s="45">
        <v>2987</v>
      </c>
      <c r="V276" s="45">
        <v>1487</v>
      </c>
      <c r="W276" s="41">
        <v>0.50217609641781047</v>
      </c>
      <c r="X276" s="13"/>
      <c r="Y276" s="13"/>
    </row>
    <row r="277" spans="1:25">
      <c r="A277" s="29"/>
      <c r="B277" s="2"/>
      <c r="C277" s="49"/>
      <c r="D277" s="49"/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 t="e">
        <f>VLOOKUP(C:C,total251219111800!B:F,5,0)</f>
        <v>#N/A</v>
      </c>
      <c r="M277" s="8"/>
      <c r="N277" s="12"/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5">
        <v>0</v>
      </c>
      <c r="U277" s="45">
        <v>0</v>
      </c>
      <c r="V277" s="45">
        <v>0</v>
      </c>
      <c r="W277" s="41" t="e">
        <v>#DIV/0!</v>
      </c>
      <c r="X277" s="13"/>
      <c r="Y277" s="13"/>
    </row>
    <row r="278" spans="1:25">
      <c r="A278" s="29"/>
      <c r="B278" s="2"/>
      <c r="C278" s="49"/>
      <c r="D278" s="49"/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 t="e">
        <f>VLOOKUP(C278,'出荷数2407-2506total250730101950'!B:F,5,0)</f>
        <v>#N/A</v>
      </c>
      <c r="L278" s="203" t="e">
        <f>VLOOKUP(C:C,total251219111800!B:F,5,0)</f>
        <v>#N/A</v>
      </c>
      <c r="M278" s="8"/>
      <c r="N278" s="12"/>
      <c r="O278" s="44">
        <v>0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0</v>
      </c>
      <c r="V278" s="45">
        <v>0</v>
      </c>
      <c r="W278" s="41" t="e">
        <v>#DIV/0!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VLOOKUP(C:C,total251219111800!B:F,5,0)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#DIV/0!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/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VLOOKUP(C:C,total251219111800!B:F,5,0)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#DIV/0!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VLOOKUP(C:C,total251219111800!B:F,5,0)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#DIV/0!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VLOOKUP(C:C,total251219111800!B:F,5,0)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#DIV/0!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VLOOKUP(C:C,total251219111800!B:F,5,0)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#DIV/0!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VLOOKUP(C:C,total251219111800!B:F,5,0)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#DIV/0!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VLOOKUP(C:C,total251219111800!B:F,5,0)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#DIV/0!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VLOOKUP(C:C,total251219111800!B:F,5,0)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#DIV/0!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VLOOKUP(C:C,total251219111800!B:F,5,0)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#DIV/0!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VLOOKUP(C:C,total251219111800!B:F,5,0)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#DIV/0!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VLOOKUP(C:C,total251219111800!B:F,5,0)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#DIV/0!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VLOOKUP(C:C,total251219111800!B:F,5,0)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#DIV/0!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VLOOKUP(C:C,total251219111800!B:F,5,0)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#DIV/0!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VLOOKUP(C:C,total251219111800!B:F,5,0)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#DIV/0!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VLOOKUP(C:C,total251219111800!B:F,5,0)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#DIV/0!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VLOOKUP(C:C,total251219111800!B:F,5,0)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#DIV/0!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VLOOKUP(C:C,total251219111800!B:F,5,0)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#DIV/0!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VLOOKUP(C:C,total251219111800!B:F,5,0)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#DIV/0!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VLOOKUP(C:C,total251219111800!B:F,5,0)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#DIV/0!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VLOOKUP(C:C,total251219111800!B:F,5,0)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/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VLOOKUP(C:C,total251219111800!B:F,5,0)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/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VLOOKUP(C:C,total251219111800!B:F,5,0)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/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VLOOKUP(C:C,total251219111800!B:F,5,0)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/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VLOOKUP(C:C,total251219111800!B:F,5,0)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/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VLOOKUP(C:C,total251219111800!B:F,5,0)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/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VLOOKUP(C:C,total251219111800!B:F,5,0)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/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VLOOKUP(C:C,total251219111800!B:F,5,0)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/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VLOOKUP(C:C,total251219111800!B:F,5,0)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/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>
        <v>0</v>
      </c>
      <c r="I307" s="8" t="e">
        <f>VLOOKUP(C307,'202310-202403出荷数total2403220951'!B:F,5,0)</f>
        <v>#N/A</v>
      </c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VLOOKUP(C:C,total251219111800!B:F,5,0)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 t="e">
        <v>#DIV/0!</v>
      </c>
      <c r="X307" s="13"/>
      <c r="Y307" s="13"/>
    </row>
    <row r="308" spans="1:25">
      <c r="A308" s="29"/>
      <c r="B308" s="244"/>
      <c r="H308" s="245"/>
      <c r="L308" s="203" t="e">
        <f>VLOOKUP(C:C,total251219111800!B:F,5,0)</f>
        <v>#N/A</v>
      </c>
      <c r="N308" s="246"/>
      <c r="O308" s="247"/>
      <c r="P308" s="247"/>
      <c r="Q308" s="247"/>
      <c r="R308" s="247"/>
      <c r="S308" s="247"/>
      <c r="T308" s="248"/>
      <c r="U308" s="248"/>
      <c r="V308" s="248"/>
      <c r="W308" s="249"/>
      <c r="X308" s="14"/>
      <c r="Y308" s="14"/>
    </row>
    <row r="309" spans="1:25">
      <c r="A309" s="29"/>
      <c r="B309" s="244"/>
      <c r="H309" s="245"/>
      <c r="L309" s="203" t="e">
        <f>VLOOKUP(C:C,total251219111800!B:F,5,0)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VLOOKUP(C:C,total251219111800!B:F,5,0)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VLOOKUP(C:C,total251219111800!B:F,5,0)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VLOOKUP(C:C,total251219111800!B:F,5,0)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VLOOKUP(C:C,total251219111800!B:F,5,0)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</sheetData>
  <autoFilter ref="A1:Z315" xr:uid="{00000000-0009-0000-0000-000032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31" priority="1" operator="lessThan">
      <formula>0.33</formula>
    </cfRule>
  </conditionalFormatting>
  <dataValidations count="2">
    <dataValidation imeMode="off" allowBlank="1" showInputMessage="1" showErrorMessage="1" sqref="C67 C65 C269:C315 C317:C64481 C1:C63 C76:C266" xr:uid="{00000000-0002-0000-3200-000000000000}"/>
    <dataValidation imeMode="hiragana" allowBlank="1" showInputMessage="1" showErrorMessage="1" sqref="D67:F67 D1:E63 F1:F65 E66:F66 E64:E65 D76:D92 E68:F92 D114:D145 D4:F6 D93:F113 E114:F153 D268:F274 D275:D64481 E275:F64536 D154:F266" xr:uid="{00000000-0002-0000-32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D314"/>
  <sheetViews>
    <sheetView zoomScaleNormal="100" workbookViewId="0">
      <pane xSplit="4" ySplit="1" topLeftCell="N2" activePane="bottomRight" state="frozen"/>
      <selection pane="topRight" activeCell="E1" sqref="E1"/>
      <selection pane="bottomLeft" activeCell="A2" sqref="A2"/>
      <selection pane="bottomRight" activeCell="V14" sqref="V14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19.625" style="1" customWidth="1"/>
    <col min="25" max="25" width="50.25" style="1" customWidth="1"/>
    <col min="28" max="16384" width="9" style="1"/>
  </cols>
  <sheetData>
    <row r="1" spans="1:30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4486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4487</v>
      </c>
      <c r="Y1" s="2" t="s">
        <v>2957</v>
      </c>
      <c r="AB1" s="2" t="s">
        <v>4205</v>
      </c>
      <c r="AD1" s="2" t="s">
        <v>2957</v>
      </c>
    </row>
    <row r="2" spans="1:30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VLOOKUP(C:C,total260330113047!B:F,5,0)</f>
        <v>537</v>
      </c>
      <c r="M2" s="8"/>
      <c r="N2" s="21">
        <f>L2/9*5</f>
        <v>298.33333333333331</v>
      </c>
      <c r="O2" s="44">
        <v>276</v>
      </c>
      <c r="P2" s="44">
        <v>110</v>
      </c>
      <c r="Q2" s="44">
        <v>0</v>
      </c>
      <c r="R2" s="44">
        <v>0</v>
      </c>
      <c r="S2" s="44">
        <v>110</v>
      </c>
      <c r="T2" s="45">
        <v>0</v>
      </c>
      <c r="U2" s="45">
        <v>166</v>
      </c>
      <c r="V2" s="45">
        <v>-132.33333333333331</v>
      </c>
      <c r="W2" s="41">
        <v>0.77288428324697744</v>
      </c>
      <c r="X2" s="188"/>
      <c r="Y2" s="188"/>
    </row>
    <row r="3" spans="1:30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VLOOKUP(C:C,total260330113047!B:F,5,0)</f>
        <v>1403</v>
      </c>
      <c r="M3" s="8"/>
      <c r="N3" s="21">
        <f>L3/9*5</f>
        <v>779.44444444444446</v>
      </c>
      <c r="O3" s="44">
        <v>1770</v>
      </c>
      <c r="P3" s="44">
        <v>110</v>
      </c>
      <c r="Q3" s="44">
        <v>0</v>
      </c>
      <c r="R3" s="44">
        <v>0</v>
      </c>
      <c r="S3" s="44">
        <v>1060</v>
      </c>
      <c r="T3" s="45">
        <v>-950</v>
      </c>
      <c r="U3" s="45">
        <v>710</v>
      </c>
      <c r="V3" s="45">
        <v>-69.444444444444457</v>
      </c>
      <c r="W3" s="41">
        <v>0.41459810874704495</v>
      </c>
      <c r="X3" s="46"/>
      <c r="Y3" s="46"/>
    </row>
    <row r="4" spans="1:30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VLOOKUP(C:C,total260330113047!B:F,5,0)</f>
        <v>612</v>
      </c>
      <c r="M4" s="211">
        <v>1000</v>
      </c>
      <c r="N4" s="211">
        <v>1000</v>
      </c>
      <c r="O4" s="44">
        <v>6693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6693</v>
      </c>
      <c r="V4" s="45">
        <v>5693</v>
      </c>
      <c r="W4" s="41">
        <v>0.14940983116689077</v>
      </c>
      <c r="X4" s="46"/>
      <c r="Y4" s="46"/>
    </row>
    <row r="5" spans="1:30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VLOOKUP(C:C,total260330113047!B:F,5,0)</f>
        <v>11211</v>
      </c>
      <c r="M5" s="8"/>
      <c r="N5" s="21">
        <f>L5/9*5</f>
        <v>6228.3333333333339</v>
      </c>
      <c r="O5" s="44">
        <v>28291</v>
      </c>
      <c r="P5" s="44">
        <v>19730</v>
      </c>
      <c r="Q5" s="44">
        <v>800</v>
      </c>
      <c r="R5" s="44">
        <v>0</v>
      </c>
      <c r="S5" s="44">
        <v>19730</v>
      </c>
      <c r="T5" s="45">
        <v>0</v>
      </c>
      <c r="U5" s="45">
        <v>9361</v>
      </c>
      <c r="V5" s="45">
        <v>3132.6666666666661</v>
      </c>
      <c r="W5" s="41">
        <v>0.12970020060667903</v>
      </c>
      <c r="X5" s="241"/>
      <c r="Y5" s="241"/>
    </row>
    <row r="6" spans="1:30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VLOOKUP(C:C,total260330113047!B:F,5,0)</f>
        <v>181</v>
      </c>
      <c r="M6" s="8"/>
      <c r="N6" s="21">
        <f>L6/9*5</f>
        <v>100.55555555555556</v>
      </c>
      <c r="O6" s="44">
        <v>3632</v>
      </c>
      <c r="P6" s="44">
        <v>0</v>
      </c>
      <c r="Q6" s="44">
        <v>0</v>
      </c>
      <c r="R6" s="44">
        <v>0</v>
      </c>
      <c r="S6" s="44">
        <v>0</v>
      </c>
      <c r="T6" s="45">
        <v>0</v>
      </c>
      <c r="U6" s="45">
        <v>3632</v>
      </c>
      <c r="V6" s="45">
        <v>3531.4444444444443</v>
      </c>
      <c r="W6" s="41">
        <v>2.7686000978952522E-2</v>
      </c>
      <c r="X6" s="46"/>
      <c r="Y6" s="46"/>
    </row>
    <row r="7" spans="1:30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VLOOKUP(C:C,total260330113047!B:F,5,0)</f>
        <v>#N/A</v>
      </c>
      <c r="M7" s="8"/>
      <c r="N7" s="21" t="e">
        <f>L7/9*5</f>
        <v>#N/A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 t="e">
        <v>#N/A</v>
      </c>
      <c r="W7" s="41" t="e">
        <v>#N/A</v>
      </c>
      <c r="X7" s="46"/>
      <c r="Y7" s="46"/>
    </row>
    <row r="8" spans="1:30">
      <c r="A8" s="29" t="s">
        <v>1044</v>
      </c>
      <c r="B8" s="30" t="s">
        <v>5</v>
      </c>
      <c r="C8" s="17" t="s">
        <v>1039</v>
      </c>
      <c r="D8" s="24" t="s">
        <v>1041</v>
      </c>
      <c r="E8" s="23"/>
      <c r="F8" s="19"/>
      <c r="G8" s="21"/>
      <c r="H8" s="21">
        <v>2048</v>
      </c>
      <c r="I8" s="8">
        <f>VLOOKUP(C8,'202310-202403出荷数total2403220951'!B:F,5,0)</f>
        <v>2098</v>
      </c>
      <c r="J8" s="203">
        <f>VLOOKUP(C8,'出荷数2307～2406total241008110618'!B:F,5,0)</f>
        <v>3644</v>
      </c>
      <c r="K8" s="214">
        <f>VLOOKUP(C8,'出荷数2407-2506total250730101950'!B:F,5,0)</f>
        <v>2910</v>
      </c>
      <c r="L8" s="203">
        <f>VLOOKUP(C:C,total260330113047!B:F,5,0)</f>
        <v>3091</v>
      </c>
      <c r="M8" s="8"/>
      <c r="N8" s="21">
        <v>0</v>
      </c>
      <c r="O8" s="44">
        <v>1063</v>
      </c>
      <c r="P8" s="44">
        <v>0</v>
      </c>
      <c r="Q8" s="44">
        <v>0</v>
      </c>
      <c r="R8" s="44">
        <v>0</v>
      </c>
      <c r="S8" s="44">
        <v>0</v>
      </c>
      <c r="T8" s="45">
        <v>0</v>
      </c>
      <c r="U8" s="45">
        <v>1063</v>
      </c>
      <c r="V8" s="45">
        <v>1063</v>
      </c>
      <c r="W8" s="41">
        <v>0</v>
      </c>
      <c r="X8" s="13" t="s">
        <v>4449</v>
      </c>
      <c r="Y8" s="13" t="s">
        <v>4449</v>
      </c>
    </row>
    <row r="9" spans="1:30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VLOOKUP(C:C,total260330113047!B:F,5,0)</f>
        <v>641</v>
      </c>
      <c r="M9" s="211">
        <v>1000</v>
      </c>
      <c r="N9" s="211">
        <v>1000</v>
      </c>
      <c r="O9" s="44">
        <v>4801</v>
      </c>
      <c r="P9" s="44">
        <v>200</v>
      </c>
      <c r="Q9" s="44">
        <v>0</v>
      </c>
      <c r="R9" s="44">
        <v>0</v>
      </c>
      <c r="S9" s="44">
        <v>200</v>
      </c>
      <c r="T9" s="45">
        <v>0</v>
      </c>
      <c r="U9" s="45">
        <v>4601</v>
      </c>
      <c r="V9" s="45">
        <v>3601</v>
      </c>
      <c r="W9" s="41">
        <v>0.19996000799840033</v>
      </c>
      <c r="X9" s="13"/>
      <c r="Y9" s="13"/>
    </row>
    <row r="10" spans="1:30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VLOOKUP(C:C,total260330113047!B:F,5,0)</f>
        <v>8631</v>
      </c>
      <c r="M10" s="8"/>
      <c r="N10" s="21">
        <f t="shared" ref="N10:N28" si="0">L10/9*5</f>
        <v>4795</v>
      </c>
      <c r="O10" s="44">
        <v>2119</v>
      </c>
      <c r="P10" s="44">
        <v>7445</v>
      </c>
      <c r="Q10" s="44">
        <v>0</v>
      </c>
      <c r="R10" s="44">
        <v>0</v>
      </c>
      <c r="S10" s="44">
        <v>8065</v>
      </c>
      <c r="T10" s="45">
        <v>-620</v>
      </c>
      <c r="U10" s="45">
        <v>-5946</v>
      </c>
      <c r="V10" s="45">
        <v>-10741</v>
      </c>
      <c r="W10" s="41">
        <v>0.50135926390631536</v>
      </c>
      <c r="X10" s="46"/>
      <c r="Y10" s="46"/>
    </row>
    <row r="11" spans="1:30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VLOOKUP(C:C,total260330113047!B:F,5,0)</f>
        <v>160</v>
      </c>
      <c r="M11" s="8"/>
      <c r="N11" s="21">
        <f t="shared" si="0"/>
        <v>88.888888888888886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-86.888888888888886</v>
      </c>
      <c r="W11" s="41">
        <v>44.444444444444443</v>
      </c>
      <c r="X11" s="46"/>
      <c r="Y11" s="46"/>
    </row>
    <row r="12" spans="1:30">
      <c r="A12" s="29"/>
      <c r="B12" s="30" t="s">
        <v>5</v>
      </c>
      <c r="C12" s="17" t="s">
        <v>4440</v>
      </c>
      <c r="D12" s="18"/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VLOOKUP(C:C,total260330113047!B:F,5,0)</f>
        <v>240</v>
      </c>
      <c r="M12" s="8"/>
      <c r="N12" s="21">
        <f t="shared" si="0"/>
        <v>133.33333333333334</v>
      </c>
      <c r="O12" s="44">
        <v>901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901</v>
      </c>
      <c r="V12" s="45">
        <v>767.66666666666663</v>
      </c>
      <c r="W12" s="41">
        <v>0.14798372179060304</v>
      </c>
      <c r="X12" s="46"/>
      <c r="Y12" s="46"/>
    </row>
    <row r="13" spans="1:30">
      <c r="A13" s="29" t="s">
        <v>1048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VLOOKUP(C:C,total260330113047!B:F,5,0)</f>
        <v>12</v>
      </c>
      <c r="M13" s="8"/>
      <c r="N13" s="21">
        <f t="shared" si="0"/>
        <v>6.6666666666666661</v>
      </c>
      <c r="O13" s="44">
        <v>991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991</v>
      </c>
      <c r="V13" s="45">
        <v>984.33333333333337</v>
      </c>
      <c r="W13" s="41">
        <v>6.727211570803901E-3</v>
      </c>
      <c r="X13" s="46"/>
      <c r="Y13" s="46"/>
    </row>
    <row r="14" spans="1:30">
      <c r="A14" s="29" t="s">
        <v>1049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VLOOKUP(C:C,total260330113047!B:F,5,0)</f>
        <v>719</v>
      </c>
      <c r="M14" s="8"/>
      <c r="N14" s="21">
        <f t="shared" si="0"/>
        <v>399.44444444444446</v>
      </c>
      <c r="O14" s="44">
        <v>3415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3415</v>
      </c>
      <c r="V14" s="45">
        <v>3015.5555555555557</v>
      </c>
      <c r="W14" s="41">
        <v>0.11696762648446397</v>
      </c>
      <c r="X14" s="46"/>
      <c r="Y14" s="46"/>
    </row>
    <row r="15" spans="1:30">
      <c r="A15" s="29" t="s">
        <v>1050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>
        <f>VLOOKUP(C:C,total260330113047!B:F,5,0)</f>
        <v>1</v>
      </c>
      <c r="M15" s="8"/>
      <c r="N15" s="21">
        <f t="shared" si="0"/>
        <v>0.55555555555555558</v>
      </c>
      <c r="O15" s="44">
        <v>748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748</v>
      </c>
      <c r="V15" s="45">
        <v>747.44444444444446</v>
      </c>
      <c r="W15" s="41">
        <v>7.4272133095662507E-4</v>
      </c>
      <c r="X15" s="46"/>
      <c r="Y15" s="46"/>
    </row>
    <row r="16" spans="1:30">
      <c r="A16" s="29" t="s">
        <v>1051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VLOOKUP(C:C,total260330113047!B:F,5,0)</f>
        <v>1</v>
      </c>
      <c r="M16" s="8"/>
      <c r="N16" s="21">
        <f t="shared" si="0"/>
        <v>0.55555555555555558</v>
      </c>
      <c r="O16" s="44">
        <v>1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1</v>
      </c>
      <c r="V16" s="45">
        <v>0.44444444444444442</v>
      </c>
      <c r="W16" s="41">
        <v>0.55555555555555558</v>
      </c>
      <c r="X16" s="46"/>
      <c r="Y16" s="46"/>
    </row>
    <row r="17" spans="1:27">
      <c r="A17" s="29" t="s">
        <v>1052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VLOOKUP(C:C,total260330113047!B:F,5,0)</f>
        <v>142</v>
      </c>
      <c r="M17" s="8"/>
      <c r="N17" s="21">
        <f t="shared" si="0"/>
        <v>78.888888888888886</v>
      </c>
      <c r="O17" s="44">
        <v>4410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4410</v>
      </c>
      <c r="V17" s="45">
        <v>4331.1111111111113</v>
      </c>
      <c r="W17" s="41">
        <v>1.7888636936255982E-2</v>
      </c>
      <c r="X17" s="46"/>
      <c r="Y17" s="46"/>
    </row>
    <row r="18" spans="1:27">
      <c r="A18" s="29" t="s">
        <v>1053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VLOOKUP(C:C,total260330113047!B:F,5,0)</f>
        <v>86</v>
      </c>
      <c r="M18" s="8"/>
      <c r="N18" s="21">
        <f t="shared" si="0"/>
        <v>47.777777777777779</v>
      </c>
      <c r="O18" s="44">
        <v>2100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2100</v>
      </c>
      <c r="V18" s="45">
        <v>2052.2222222222222</v>
      </c>
      <c r="W18" s="41">
        <v>2.2751322751322751E-2</v>
      </c>
      <c r="X18" s="46"/>
      <c r="Y18" s="46"/>
    </row>
    <row r="19" spans="1:27">
      <c r="A19" s="29" t="s">
        <v>1054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VLOOKUP(C:C,total260330113047!B:F,5,0)</f>
        <v>26</v>
      </c>
      <c r="M19" s="8"/>
      <c r="N19" s="21">
        <f t="shared" si="0"/>
        <v>14.444444444444445</v>
      </c>
      <c r="O19" s="44">
        <v>2250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2250</v>
      </c>
      <c r="V19" s="45">
        <v>2235.5555555555557</v>
      </c>
      <c r="W19" s="41">
        <v>6.4197530864197536E-3</v>
      </c>
      <c r="X19" s="46"/>
      <c r="Y19" s="46"/>
    </row>
    <row r="20" spans="1:27">
      <c r="A20" s="29" t="s">
        <v>1055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VLOOKUP(C:C,total260330113047!B:F,5,0)</f>
        <v>95</v>
      </c>
      <c r="M20" s="8"/>
      <c r="N20" s="21">
        <f t="shared" si="0"/>
        <v>52.777777777777779</v>
      </c>
      <c r="O20" s="44">
        <v>8018</v>
      </c>
      <c r="P20" s="44">
        <v>0</v>
      </c>
      <c r="Q20" s="44">
        <v>0</v>
      </c>
      <c r="R20" s="44">
        <v>0</v>
      </c>
      <c r="S20" s="44">
        <v>0</v>
      </c>
      <c r="T20" s="45">
        <v>0</v>
      </c>
      <c r="U20" s="45">
        <v>8018</v>
      </c>
      <c r="V20" s="45">
        <v>7965.2222222222226</v>
      </c>
      <c r="W20" s="41">
        <v>6.5824117956819377E-3</v>
      </c>
      <c r="X20" s="46"/>
      <c r="Y20" s="46"/>
    </row>
    <row r="21" spans="1:27">
      <c r="A21" s="29" t="s">
        <v>1056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VLOOKUP(C:C,total260330113047!B:F,5,0)</f>
        <v>631</v>
      </c>
      <c r="M21" s="8"/>
      <c r="N21" s="21">
        <f t="shared" si="0"/>
        <v>350.55555555555554</v>
      </c>
      <c r="O21" s="44">
        <v>494</v>
      </c>
      <c r="P21" s="44">
        <v>177</v>
      </c>
      <c r="Q21" s="44">
        <v>0</v>
      </c>
      <c r="R21" s="44">
        <v>0</v>
      </c>
      <c r="S21" s="44">
        <v>177</v>
      </c>
      <c r="T21" s="45">
        <v>0</v>
      </c>
      <c r="U21" s="45">
        <v>317</v>
      </c>
      <c r="V21" s="45">
        <v>-33.555555555555543</v>
      </c>
      <c r="W21" s="41">
        <v>0.52243748965060444</v>
      </c>
      <c r="X21" s="46" t="s">
        <v>4450</v>
      </c>
      <c r="Y21" s="46" t="s">
        <v>4488</v>
      </c>
    </row>
    <row r="22" spans="1:27">
      <c r="A22" s="29" t="s">
        <v>1057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VLOOKUP(C:C,total260330113047!B:F,5,0)</f>
        <v>400</v>
      </c>
      <c r="M22" s="8"/>
      <c r="N22" s="21">
        <f t="shared" si="0"/>
        <v>222.22222222222223</v>
      </c>
      <c r="O22" s="44">
        <v>3062</v>
      </c>
      <c r="P22" s="44">
        <v>0</v>
      </c>
      <c r="Q22" s="44">
        <v>0</v>
      </c>
      <c r="R22" s="44">
        <v>0</v>
      </c>
      <c r="S22" s="44">
        <v>100</v>
      </c>
      <c r="T22" s="45">
        <v>-100</v>
      </c>
      <c r="U22" s="45">
        <v>2962</v>
      </c>
      <c r="V22" s="45">
        <v>2739.7777777777778</v>
      </c>
      <c r="W22" s="41">
        <v>7.2574207126787138E-2</v>
      </c>
      <c r="X22" s="46"/>
      <c r="Y22" s="46"/>
    </row>
    <row r="23" spans="1:27">
      <c r="A23" s="29" t="s">
        <v>1058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VLOOKUP(C:C,total260330113047!B:F,5,0)</f>
        <v>3</v>
      </c>
      <c r="M23" s="8"/>
      <c r="N23" s="21">
        <f t="shared" si="0"/>
        <v>1.6666666666666665</v>
      </c>
      <c r="O23" s="44">
        <v>6855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6855</v>
      </c>
      <c r="V23" s="45">
        <v>6853.333333333333</v>
      </c>
      <c r="W23" s="41">
        <v>2.4313153415998052E-4</v>
      </c>
      <c r="X23" s="46"/>
      <c r="Y23" s="46"/>
    </row>
    <row r="24" spans="1:27">
      <c r="A24" s="29" t="s">
        <v>1059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VLOOKUP(C:C,total260330113047!B:F,5,0)</f>
        <v>112</v>
      </c>
      <c r="M24" s="8"/>
      <c r="N24" s="21">
        <f t="shared" si="0"/>
        <v>62.222222222222221</v>
      </c>
      <c r="O24" s="44">
        <v>1848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1848</v>
      </c>
      <c r="V24" s="45">
        <v>1785.7777777777778</v>
      </c>
      <c r="W24" s="41">
        <v>3.3670033670033669E-2</v>
      </c>
      <c r="X24" s="46"/>
      <c r="Y24" s="46"/>
    </row>
    <row r="25" spans="1:27">
      <c r="A25" s="29" t="s">
        <v>1060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VLOOKUP(C:C,total260330113047!B:F,5,0)</f>
        <v>120</v>
      </c>
      <c r="M25" s="8"/>
      <c r="N25" s="21">
        <f t="shared" si="0"/>
        <v>66.666666666666671</v>
      </c>
      <c r="O25" s="44">
        <v>3708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3708</v>
      </c>
      <c r="V25" s="45">
        <v>3641.3333333333335</v>
      </c>
      <c r="W25" s="41">
        <v>1.7979144192736426E-2</v>
      </c>
      <c r="X25" s="46"/>
      <c r="Y25" s="46"/>
    </row>
    <row r="26" spans="1:27">
      <c r="A26" s="29" t="s">
        <v>1061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>
        <f>VLOOKUP(C:C,total260330113047!B:F,5,0)</f>
        <v>25</v>
      </c>
      <c r="M26" s="8"/>
      <c r="N26" s="21">
        <f t="shared" si="0"/>
        <v>13.888888888888889</v>
      </c>
      <c r="O26" s="44">
        <v>42</v>
      </c>
      <c r="P26" s="44">
        <v>0</v>
      </c>
      <c r="Q26" s="44">
        <v>0</v>
      </c>
      <c r="R26" s="44">
        <v>0</v>
      </c>
      <c r="S26" s="44">
        <v>0</v>
      </c>
      <c r="T26" s="45">
        <v>0</v>
      </c>
      <c r="U26" s="45">
        <v>42</v>
      </c>
      <c r="V26" s="45">
        <v>28.111111111111111</v>
      </c>
      <c r="W26" s="41">
        <v>0.3306878306878307</v>
      </c>
      <c r="X26" s="46"/>
      <c r="Y26" s="46"/>
    </row>
    <row r="27" spans="1:27">
      <c r="A27" s="29" t="s">
        <v>1062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VLOOKUP(C:C,total260330113047!B:F,5,0)</f>
        <v>246</v>
      </c>
      <c r="M27" s="8"/>
      <c r="N27" s="21">
        <f t="shared" si="0"/>
        <v>136.66666666666666</v>
      </c>
      <c r="O27" s="44">
        <v>5648</v>
      </c>
      <c r="P27" s="44">
        <v>100</v>
      </c>
      <c r="Q27" s="44">
        <v>0</v>
      </c>
      <c r="R27" s="44">
        <v>0</v>
      </c>
      <c r="S27" s="44">
        <v>200</v>
      </c>
      <c r="T27" s="45">
        <v>-100</v>
      </c>
      <c r="U27" s="45">
        <v>5448</v>
      </c>
      <c r="V27" s="45">
        <v>5311.333333333333</v>
      </c>
      <c r="W27" s="41">
        <v>2.3776385989329619E-2</v>
      </c>
      <c r="X27" s="46"/>
      <c r="Y27" s="46"/>
    </row>
    <row r="28" spans="1:27" s="152" customFormat="1">
      <c r="A28" s="144" t="s">
        <v>1063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VLOOKUP(C:C,total260330113047!B:F,5,0)</f>
        <v>50</v>
      </c>
      <c r="M28" s="8"/>
      <c r="N28" s="21">
        <f t="shared" si="0"/>
        <v>27.777777777777779</v>
      </c>
      <c r="O28" s="148">
        <v>1896</v>
      </c>
      <c r="P28" s="148">
        <v>0</v>
      </c>
      <c r="Q28" s="44">
        <v>0</v>
      </c>
      <c r="R28" s="148">
        <v>0</v>
      </c>
      <c r="S28" s="148">
        <v>0</v>
      </c>
      <c r="T28" s="149">
        <v>0</v>
      </c>
      <c r="U28" s="149">
        <v>1896</v>
      </c>
      <c r="V28" s="149">
        <v>1868.2222222222222</v>
      </c>
      <c r="W28" s="150">
        <v>1.4650726676043132E-2</v>
      </c>
      <c r="X28" s="151"/>
      <c r="Y28" s="151"/>
      <c r="Z28" s="191"/>
      <c r="AA28" s="191"/>
    </row>
    <row r="29" spans="1:27">
      <c r="A29" s="29" t="s">
        <v>1064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VLOOKUP(C:C,total260330113047!B:F,5,0)</f>
        <v>56</v>
      </c>
      <c r="M29" s="211">
        <v>500</v>
      </c>
      <c r="N29" s="211">
        <v>500</v>
      </c>
      <c r="O29" s="44">
        <v>2294</v>
      </c>
      <c r="P29" s="44">
        <v>0</v>
      </c>
      <c r="Q29" s="44">
        <v>0</v>
      </c>
      <c r="R29" s="44">
        <v>0</v>
      </c>
      <c r="S29" s="44">
        <v>0</v>
      </c>
      <c r="T29" s="45">
        <v>0</v>
      </c>
      <c r="U29" s="45">
        <v>2294</v>
      </c>
      <c r="V29" s="45">
        <v>1794</v>
      </c>
      <c r="W29" s="41">
        <v>0.21795989537925023</v>
      </c>
      <c r="X29" s="46"/>
      <c r="Y29" s="46"/>
    </row>
    <row r="30" spans="1:27" s="152" customFormat="1" ht="15.75">
      <c r="A30" s="144" t="s">
        <v>1065</v>
      </c>
      <c r="B30" s="145" t="s">
        <v>356</v>
      </c>
      <c r="C30" s="146" t="s">
        <v>192</v>
      </c>
      <c r="D30" s="147" t="s">
        <v>190</v>
      </c>
      <c r="E30" s="146" t="s">
        <v>193</v>
      </c>
      <c r="F30" s="146">
        <v>935</v>
      </c>
      <c r="G30" s="148">
        <v>77</v>
      </c>
      <c r="H30" s="148">
        <v>731</v>
      </c>
      <c r="I30" s="8">
        <f>VLOOKUP(C30,'202310-202403出荷数total2403220951'!B:F,5,0)</f>
        <v>163</v>
      </c>
      <c r="J30" s="203">
        <f>VLOOKUP(C30,'出荷数2307～2406total241008110618'!B:F,5,0)</f>
        <v>235</v>
      </c>
      <c r="K30" s="214">
        <f>VLOOKUP(C30,'出荷数2407-2506total250730101950'!B:F,5,0)</f>
        <v>20</v>
      </c>
      <c r="L30" s="203">
        <f>VLOOKUP(C:C,total260330113047!B:F,5,0)</f>
        <v>2</v>
      </c>
      <c r="M30" s="8"/>
      <c r="N30" s="21">
        <f>L30/9*5</f>
        <v>1.1111111111111112</v>
      </c>
      <c r="O30" s="148">
        <v>5</v>
      </c>
      <c r="P30" s="148">
        <v>0</v>
      </c>
      <c r="Q30" s="44">
        <v>0</v>
      </c>
      <c r="R30" s="148">
        <v>0</v>
      </c>
      <c r="S30" s="148">
        <v>0</v>
      </c>
      <c r="T30" s="149">
        <v>0</v>
      </c>
      <c r="U30" s="149">
        <v>5</v>
      </c>
      <c r="V30" s="149">
        <v>3.8888888888888888</v>
      </c>
      <c r="W30" s="150">
        <v>0.22222222222222224</v>
      </c>
      <c r="X30" s="151"/>
      <c r="Y30" s="151"/>
    </row>
    <row r="31" spans="1:27">
      <c r="A31" s="29" t="s">
        <v>1066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VLOOKUP(C:C,total260330113047!B:F,5,0)</f>
        <v>36</v>
      </c>
      <c r="M31" s="8"/>
      <c r="N31" s="21">
        <f>L31/9*5</f>
        <v>20</v>
      </c>
      <c r="O31" s="44">
        <v>911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911</v>
      </c>
      <c r="V31" s="45">
        <v>891</v>
      </c>
      <c r="W31" s="41">
        <v>2.1953896816684963E-2</v>
      </c>
      <c r="X31" s="46"/>
      <c r="Y31" s="46"/>
    </row>
    <row r="32" spans="1:27">
      <c r="A32" s="29" t="s">
        <v>1067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VLOOKUP(C:C,total260330113047!B:F,5,0)</f>
        <v>32</v>
      </c>
      <c r="M32" s="8"/>
      <c r="N32" s="21">
        <f>L32/9*5</f>
        <v>17.777777777777779</v>
      </c>
      <c r="O32" s="44">
        <v>1944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1944</v>
      </c>
      <c r="V32" s="45">
        <v>1926.2222222222222</v>
      </c>
      <c r="W32" s="41">
        <v>9.1449474165523556E-3</v>
      </c>
      <c r="X32" s="46"/>
      <c r="Y32" s="46"/>
    </row>
    <row r="33" spans="1:27">
      <c r="A33" s="29" t="s">
        <v>1068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VLOOKUP(C:C,total260330113047!B:F,5,0)</f>
        <v>438</v>
      </c>
      <c r="M33" s="8"/>
      <c r="N33" s="211">
        <v>41</v>
      </c>
      <c r="O33" s="44">
        <v>3035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3035</v>
      </c>
      <c r="V33" s="45">
        <v>2994</v>
      </c>
      <c r="W33" s="41">
        <v>1.3509060955518945E-2</v>
      </c>
      <c r="X33" s="46"/>
      <c r="Y33" s="46"/>
    </row>
    <row r="34" spans="1:27">
      <c r="A34" s="29" t="s">
        <v>1069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VLOOKUP(C:C,total260330113047!B:F,5,0)</f>
        <v>58</v>
      </c>
      <c r="M34" s="8"/>
      <c r="N34" s="21">
        <f t="shared" ref="N34:N39" si="1">L34/9*5</f>
        <v>32.222222222222221</v>
      </c>
      <c r="O34" s="44">
        <v>308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308</v>
      </c>
      <c r="V34" s="45">
        <v>275.77777777777777</v>
      </c>
      <c r="W34" s="41">
        <v>0.10461760461760461</v>
      </c>
      <c r="X34" s="46"/>
      <c r="Y34" s="46"/>
    </row>
    <row r="35" spans="1:27">
      <c r="A35" s="29" t="s">
        <v>1070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VLOOKUP(C:C,total260330113047!B:F,5,0)</f>
        <v>60</v>
      </c>
      <c r="M35" s="8"/>
      <c r="N35" s="21">
        <f t="shared" si="1"/>
        <v>33.333333333333336</v>
      </c>
      <c r="O35" s="44">
        <v>2052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2052</v>
      </c>
      <c r="V35" s="45">
        <v>2018.6666666666667</v>
      </c>
      <c r="W35" s="41">
        <v>1.6244314489928528E-2</v>
      </c>
      <c r="X35" s="46"/>
      <c r="Y35" s="46"/>
    </row>
    <row r="36" spans="1:27">
      <c r="A36" s="29" t="s">
        <v>1071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VLOOKUP(C:C,total260330113047!B:F,5,0)</f>
        <v>551</v>
      </c>
      <c r="M36" s="8"/>
      <c r="N36" s="21">
        <f t="shared" si="1"/>
        <v>306.11111111111109</v>
      </c>
      <c r="O36" s="44">
        <v>3413</v>
      </c>
      <c r="P36" s="44">
        <v>0</v>
      </c>
      <c r="Q36" s="44">
        <v>0</v>
      </c>
      <c r="R36" s="44">
        <v>0</v>
      </c>
      <c r="S36" s="44">
        <v>0</v>
      </c>
      <c r="T36" s="45">
        <v>0</v>
      </c>
      <c r="U36" s="45">
        <v>3413</v>
      </c>
      <c r="V36" s="45">
        <v>3106.8888888888887</v>
      </c>
      <c r="W36" s="41">
        <v>8.9689748347820411E-2</v>
      </c>
      <c r="X36" s="46"/>
      <c r="Y36" s="46"/>
    </row>
    <row r="37" spans="1:27">
      <c r="A37" s="29" t="s">
        <v>1072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VLOOKUP(C:C,total260330113047!B:F,5,0)</f>
        <v>541</v>
      </c>
      <c r="M37" s="8"/>
      <c r="N37" s="21">
        <f t="shared" si="1"/>
        <v>300.55555555555554</v>
      </c>
      <c r="O37" s="44">
        <v>12985</v>
      </c>
      <c r="P37" s="44">
        <v>0</v>
      </c>
      <c r="Q37" s="44">
        <v>100</v>
      </c>
      <c r="R37" s="44">
        <v>0</v>
      </c>
      <c r="S37" s="44">
        <v>0</v>
      </c>
      <c r="T37" s="45">
        <v>0</v>
      </c>
      <c r="U37" s="45">
        <v>13085</v>
      </c>
      <c r="V37" s="45">
        <v>12784.444444444445</v>
      </c>
      <c r="W37" s="41">
        <v>2.3146365464424761E-2</v>
      </c>
      <c r="X37" s="46"/>
      <c r="Y37" s="46"/>
    </row>
    <row r="38" spans="1:27">
      <c r="A38" s="29" t="s">
        <v>1073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VLOOKUP(C:C,total260330113047!B:F,5,0)</f>
        <v>210</v>
      </c>
      <c r="M38" s="8"/>
      <c r="N38" s="21">
        <f t="shared" si="1"/>
        <v>116.66666666666666</v>
      </c>
      <c r="O38" s="44">
        <v>674</v>
      </c>
      <c r="P38" s="44">
        <v>0</v>
      </c>
      <c r="Q38" s="44">
        <v>0</v>
      </c>
      <c r="R38" s="44">
        <v>0</v>
      </c>
      <c r="S38" s="44">
        <v>500</v>
      </c>
      <c r="T38" s="45">
        <v>-500</v>
      </c>
      <c r="U38" s="45">
        <v>174</v>
      </c>
      <c r="V38" s="45">
        <v>57.333333333333343</v>
      </c>
      <c r="W38" s="41">
        <v>0.1730959446092977</v>
      </c>
      <c r="X38" s="46" t="s">
        <v>4451</v>
      </c>
      <c r="Y38" s="46"/>
    </row>
    <row r="39" spans="1:27">
      <c r="A39" s="29" t="s">
        <v>1074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VLOOKUP(C:C,total260330113047!B:F,5,0)</f>
        <v>140</v>
      </c>
      <c r="M39" s="8"/>
      <c r="N39" s="21">
        <f t="shared" si="1"/>
        <v>77.777777777777771</v>
      </c>
      <c r="O39" s="44">
        <v>741</v>
      </c>
      <c r="P39" s="44">
        <v>0</v>
      </c>
      <c r="Q39" s="44">
        <v>0</v>
      </c>
      <c r="R39" s="44">
        <v>0</v>
      </c>
      <c r="S39" s="44">
        <v>0</v>
      </c>
      <c r="T39" s="45">
        <v>0</v>
      </c>
      <c r="U39" s="45">
        <v>741</v>
      </c>
      <c r="V39" s="45">
        <v>663.22222222222217</v>
      </c>
      <c r="W39" s="41">
        <v>0.10496326285799969</v>
      </c>
      <c r="X39" s="46"/>
      <c r="Y39" s="46"/>
    </row>
    <row r="40" spans="1:27" s="152" customFormat="1">
      <c r="A40" s="144" t="s">
        <v>1075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VLOOKUP(C:C,total260330113047!B:F,5,0)</f>
        <v>#N/A</v>
      </c>
      <c r="M40" s="211">
        <v>470</v>
      </c>
      <c r="N40" s="211">
        <v>470</v>
      </c>
      <c r="O40" s="148">
        <v>106</v>
      </c>
      <c r="P40" s="148">
        <v>0</v>
      </c>
      <c r="Q40" s="44">
        <v>0</v>
      </c>
      <c r="R40" s="148">
        <v>0</v>
      </c>
      <c r="S40" s="148">
        <v>0</v>
      </c>
      <c r="T40" s="149">
        <v>0</v>
      </c>
      <c r="U40" s="149">
        <v>106</v>
      </c>
      <c r="V40" s="149">
        <v>-364</v>
      </c>
      <c r="W40" s="150">
        <v>4.4339622641509431</v>
      </c>
      <c r="X40" s="151"/>
      <c r="Y40" s="151"/>
      <c r="Z40" s="191"/>
      <c r="AA40" s="191"/>
    </row>
    <row r="41" spans="1:27">
      <c r="A41" s="29" t="s">
        <v>1076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VLOOKUP(C:C,total260330113047!B:F,5,0)</f>
        <v>208</v>
      </c>
      <c r="M41" s="8"/>
      <c r="N41" s="21">
        <f t="shared" ref="N41:N52" si="2">L41/9*5</f>
        <v>115.55555555555556</v>
      </c>
      <c r="O41" s="44">
        <v>3871</v>
      </c>
      <c r="P41" s="44">
        <v>0</v>
      </c>
      <c r="Q41" s="44">
        <v>0</v>
      </c>
      <c r="R41" s="44">
        <v>0</v>
      </c>
      <c r="S41" s="44">
        <v>0</v>
      </c>
      <c r="T41" s="45">
        <v>0</v>
      </c>
      <c r="U41" s="45">
        <v>3871</v>
      </c>
      <c r="V41" s="45">
        <v>3755.4444444444443</v>
      </c>
      <c r="W41" s="41">
        <v>2.985160308849278E-2</v>
      </c>
      <c r="X41" s="46"/>
      <c r="Y41" s="46"/>
    </row>
    <row r="42" spans="1:27">
      <c r="A42" s="29" t="s">
        <v>1077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VLOOKUP(C:C,total260330113047!B:F,5,0)</f>
        <v>406</v>
      </c>
      <c r="M42" s="8"/>
      <c r="N42" s="21">
        <f t="shared" si="2"/>
        <v>225.55555555555557</v>
      </c>
      <c r="O42" s="44">
        <v>3041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3041</v>
      </c>
      <c r="V42" s="45">
        <v>2815.4444444444443</v>
      </c>
      <c r="W42" s="41">
        <v>7.4171507910409593E-2</v>
      </c>
      <c r="X42" s="46"/>
      <c r="Y42" s="46"/>
    </row>
    <row r="43" spans="1:27">
      <c r="A43" s="29" t="s">
        <v>1078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VLOOKUP(C:C,total260330113047!B:F,5,0)</f>
        <v>6</v>
      </c>
      <c r="M43" s="8"/>
      <c r="N43" s="21">
        <f t="shared" si="2"/>
        <v>3.333333333333333</v>
      </c>
      <c r="O43" s="44">
        <v>4563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4563</v>
      </c>
      <c r="V43" s="45">
        <v>4559.666666666667</v>
      </c>
      <c r="W43" s="41">
        <v>7.3051355102637147E-4</v>
      </c>
      <c r="X43" s="46"/>
      <c r="Y43" s="46"/>
    </row>
    <row r="44" spans="1:27">
      <c r="A44" s="29" t="s">
        <v>1079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VLOOKUP(C:C,total260330113047!B:F,5,0)</f>
        <v>39</v>
      </c>
      <c r="M44" s="8"/>
      <c r="N44" s="21">
        <f t="shared" si="2"/>
        <v>21.666666666666664</v>
      </c>
      <c r="O44" s="44">
        <v>780</v>
      </c>
      <c r="P44" s="44">
        <v>0</v>
      </c>
      <c r="Q44" s="44">
        <v>0</v>
      </c>
      <c r="R44" s="44">
        <v>0</v>
      </c>
      <c r="S44" s="44">
        <v>0</v>
      </c>
      <c r="T44" s="45">
        <v>0</v>
      </c>
      <c r="U44" s="45">
        <v>780</v>
      </c>
      <c r="V44" s="45">
        <v>758.33333333333337</v>
      </c>
      <c r="W44" s="41">
        <v>2.7777777777777776E-2</v>
      </c>
      <c r="X44" s="46"/>
      <c r="Y44" s="46"/>
    </row>
    <row r="45" spans="1:27">
      <c r="A45" s="29"/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VLOOKUP(C:C,total260330113047!B:F,5,0)</f>
        <v>23</v>
      </c>
      <c r="M45" s="8"/>
      <c r="N45" s="21">
        <f t="shared" si="2"/>
        <v>12.777777777777777</v>
      </c>
      <c r="O45" s="44">
        <v>1460</v>
      </c>
      <c r="P45" s="44">
        <v>0</v>
      </c>
      <c r="Q45" s="44">
        <v>0</v>
      </c>
      <c r="R45" s="44">
        <v>0</v>
      </c>
      <c r="S45" s="44">
        <v>0</v>
      </c>
      <c r="T45" s="45">
        <v>0</v>
      </c>
      <c r="U45" s="45">
        <v>1460</v>
      </c>
      <c r="V45" s="45">
        <v>1447.2222222222222</v>
      </c>
      <c r="W45" s="41">
        <v>8.7519025875190254E-3</v>
      </c>
      <c r="X45" s="46"/>
      <c r="Y45" s="46"/>
    </row>
    <row r="46" spans="1:27" s="152" customFormat="1">
      <c r="A46" s="29" t="s">
        <v>1080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VLOOKUP(C:C,total260330113047!B:F,5,0)</f>
        <v>65</v>
      </c>
      <c r="M46" s="8"/>
      <c r="N46" s="21">
        <f t="shared" si="2"/>
        <v>36.111111111111114</v>
      </c>
      <c r="O46" s="148">
        <v>217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217</v>
      </c>
      <c r="V46" s="149">
        <v>180.88888888888889</v>
      </c>
      <c r="W46" s="150">
        <v>0.16641065028161803</v>
      </c>
      <c r="X46" s="151"/>
      <c r="Y46" s="151"/>
      <c r="Z46" s="191"/>
      <c r="AA46" s="191"/>
    </row>
    <row r="47" spans="1:27" s="152" customFormat="1">
      <c r="A47" s="29" t="s">
        <v>1081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VLOOKUP(C:C,total260330113047!B:F,5,0)</f>
        <v>85</v>
      </c>
      <c r="M47" s="8"/>
      <c r="N47" s="21">
        <f t="shared" si="2"/>
        <v>47.222222222222221</v>
      </c>
      <c r="O47" s="148">
        <v>912</v>
      </c>
      <c r="P47" s="148">
        <v>0</v>
      </c>
      <c r="Q47" s="44">
        <v>0</v>
      </c>
      <c r="R47" s="148">
        <v>0</v>
      </c>
      <c r="S47" s="148">
        <v>0</v>
      </c>
      <c r="T47" s="149">
        <v>0</v>
      </c>
      <c r="U47" s="149">
        <v>912</v>
      </c>
      <c r="V47" s="149">
        <v>864.77777777777783</v>
      </c>
      <c r="W47" s="150">
        <v>5.1778752436647174E-2</v>
      </c>
      <c r="X47" s="151"/>
      <c r="Y47" s="151"/>
      <c r="Z47" s="191"/>
      <c r="AA47" s="191"/>
    </row>
    <row r="48" spans="1:27">
      <c r="A48" s="29" t="s">
        <v>1082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VLOOKUP(C:C,total260330113047!B:F,5,0)</f>
        <v>665</v>
      </c>
      <c r="M48" s="8"/>
      <c r="N48" s="21">
        <f t="shared" si="2"/>
        <v>369.44444444444446</v>
      </c>
      <c r="O48" s="44">
        <v>2849</v>
      </c>
      <c r="P48" s="44">
        <v>0</v>
      </c>
      <c r="Q48" s="44">
        <v>0</v>
      </c>
      <c r="R48" s="44">
        <v>0</v>
      </c>
      <c r="S48" s="44">
        <v>0</v>
      </c>
      <c r="T48" s="45">
        <v>0</v>
      </c>
      <c r="U48" s="45">
        <v>2849</v>
      </c>
      <c r="V48" s="45">
        <v>2479.5555555555557</v>
      </c>
      <c r="W48" s="41">
        <v>0.12967512967512967</v>
      </c>
      <c r="X48" s="46"/>
      <c r="Y48" s="46"/>
    </row>
    <row r="49" spans="1:27">
      <c r="A49" s="192" t="s">
        <v>1083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>
        <f>VLOOKUP(C:C,total260330113047!B:F,5,0)</f>
        <v>883</v>
      </c>
      <c r="M49" s="196"/>
      <c r="N49" s="196">
        <f t="shared" si="2"/>
        <v>490.55555555555554</v>
      </c>
      <c r="O49" s="196">
        <v>459</v>
      </c>
      <c r="P49" s="196">
        <v>0</v>
      </c>
      <c r="Q49" s="196">
        <v>0</v>
      </c>
      <c r="R49" s="196">
        <v>0</v>
      </c>
      <c r="S49" s="196">
        <v>0</v>
      </c>
      <c r="T49" s="197">
        <v>0</v>
      </c>
      <c r="U49" s="197">
        <v>459</v>
      </c>
      <c r="V49" s="197">
        <v>-31.555555555555543</v>
      </c>
      <c r="W49" s="198">
        <v>1.0687484870491406</v>
      </c>
      <c r="X49" s="199"/>
      <c r="Y49" s="199"/>
    </row>
    <row r="50" spans="1:27" s="277" customFormat="1">
      <c r="A50" s="269" t="s">
        <v>1084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VLOOKUP(C:C,total260330113047!B:F,5,0)</f>
        <v>512</v>
      </c>
      <c r="M50" s="8"/>
      <c r="N50" s="21">
        <f t="shared" si="2"/>
        <v>284.44444444444446</v>
      </c>
      <c r="O50" s="202">
        <v>3729</v>
      </c>
      <c r="P50" s="202">
        <v>0</v>
      </c>
      <c r="Q50" s="202">
        <v>0</v>
      </c>
      <c r="R50" s="202">
        <v>0</v>
      </c>
      <c r="S50" s="202">
        <v>0</v>
      </c>
      <c r="T50" s="273">
        <v>0</v>
      </c>
      <c r="U50" s="273">
        <v>3729</v>
      </c>
      <c r="V50" s="273">
        <v>3444.5555555555557</v>
      </c>
      <c r="W50" s="274">
        <v>7.6279014332111678E-2</v>
      </c>
      <c r="X50" s="275"/>
      <c r="Y50" s="275"/>
      <c r="Z50" s="276"/>
      <c r="AA50" s="276"/>
    </row>
    <row r="51" spans="1:27">
      <c r="A51" s="29" t="s">
        <v>1085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VLOOKUP(C:C,total260330113047!B:F,5,0)</f>
        <v>1452</v>
      </c>
      <c r="M51" s="211">
        <v>750</v>
      </c>
      <c r="N51" s="21">
        <f t="shared" si="2"/>
        <v>806.66666666666674</v>
      </c>
      <c r="O51" s="44">
        <v>2919</v>
      </c>
      <c r="P51" s="44">
        <v>1250</v>
      </c>
      <c r="Q51" s="44">
        <v>0</v>
      </c>
      <c r="R51" s="44">
        <v>0</v>
      </c>
      <c r="S51" s="44">
        <v>540</v>
      </c>
      <c r="T51" s="45">
        <v>710</v>
      </c>
      <c r="U51" s="45">
        <v>2379</v>
      </c>
      <c r="V51" s="45">
        <v>1572.3333333333333</v>
      </c>
      <c r="W51" s="41">
        <v>0.19349164467897978</v>
      </c>
      <c r="X51" s="46"/>
      <c r="Y51" s="46"/>
    </row>
    <row r="52" spans="1:27" s="200" customFormat="1">
      <c r="A52" s="192" t="s">
        <v>1086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>
        <f>VLOOKUP(C:C,total260330113047!B:F,5,0)</f>
        <v>18</v>
      </c>
      <c r="M52" s="196"/>
      <c r="N52" s="196">
        <f t="shared" si="2"/>
        <v>10</v>
      </c>
      <c r="O52" s="196">
        <v>1261</v>
      </c>
      <c r="P52" s="196">
        <v>0</v>
      </c>
      <c r="Q52" s="196">
        <v>0</v>
      </c>
      <c r="R52" s="196">
        <v>0</v>
      </c>
      <c r="S52" s="196">
        <v>0</v>
      </c>
      <c r="T52" s="197">
        <v>0</v>
      </c>
      <c r="U52" s="197">
        <v>1261</v>
      </c>
      <c r="V52" s="197">
        <v>1251</v>
      </c>
      <c r="W52" s="198">
        <v>7.9302141157811257E-3</v>
      </c>
      <c r="X52" s="199"/>
      <c r="Y52" s="199"/>
      <c r="Z52" s="201"/>
      <c r="AA52" s="201"/>
    </row>
    <row r="53" spans="1:27" s="152" customFormat="1" ht="15.75">
      <c r="A53" s="29" t="s">
        <v>1087</v>
      </c>
      <c r="B53" s="145" t="s">
        <v>356</v>
      </c>
      <c r="C53" s="146" t="s">
        <v>233</v>
      </c>
      <c r="D53" s="147" t="s">
        <v>234</v>
      </c>
      <c r="E53" s="146"/>
      <c r="F53" s="146">
        <v>843</v>
      </c>
      <c r="G53" s="148">
        <v>647</v>
      </c>
      <c r="H53" s="21">
        <v>2107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4" t="e">
        <f>VLOOKUP(C53,'出荷数2407-2506total250730101950'!B:F,5,0)</f>
        <v>#N/A</v>
      </c>
      <c r="L53" s="203" t="e">
        <f>VLOOKUP(C:C,total260330113047!B:F,5,0)</f>
        <v>#N/A</v>
      </c>
      <c r="M53" s="211">
        <v>890</v>
      </c>
      <c r="N53" s="211">
        <v>890</v>
      </c>
      <c r="O53" s="148">
        <v>0</v>
      </c>
      <c r="P53" s="148">
        <v>0</v>
      </c>
      <c r="Q53" s="44">
        <v>0</v>
      </c>
      <c r="R53" s="148">
        <v>0</v>
      </c>
      <c r="S53" s="148">
        <v>0</v>
      </c>
      <c r="T53" s="149">
        <v>0</v>
      </c>
      <c r="U53" s="149">
        <v>0</v>
      </c>
      <c r="V53" s="149">
        <v>-890</v>
      </c>
      <c r="W53" s="150" t="e">
        <v>#DIV/0!</v>
      </c>
      <c r="X53" s="151"/>
      <c r="Y53" s="151"/>
    </row>
    <row r="54" spans="1:27">
      <c r="A54" s="29" t="s">
        <v>1088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VLOOKUP(C:C,total260330113047!B:F,5,0)</f>
        <v>231</v>
      </c>
      <c r="M54" s="8"/>
      <c r="N54" s="21">
        <f>L54/9*5</f>
        <v>128.33333333333334</v>
      </c>
      <c r="O54" s="44">
        <v>3332</v>
      </c>
      <c r="P54" s="44">
        <v>300</v>
      </c>
      <c r="Q54" s="44">
        <v>0</v>
      </c>
      <c r="R54" s="44">
        <v>0</v>
      </c>
      <c r="S54" s="44">
        <v>300</v>
      </c>
      <c r="T54" s="45">
        <v>0</v>
      </c>
      <c r="U54" s="45">
        <v>3032</v>
      </c>
      <c r="V54" s="45">
        <v>2903.6666666666665</v>
      </c>
      <c r="W54" s="41">
        <v>3.5334067547723939E-2</v>
      </c>
      <c r="X54" s="46"/>
      <c r="Y54" s="46"/>
    </row>
    <row r="55" spans="1:27" s="152" customFormat="1" ht="15.75">
      <c r="A55" s="29" t="s">
        <v>1089</v>
      </c>
      <c r="B55" s="145" t="s">
        <v>356</v>
      </c>
      <c r="C55" s="153" t="s">
        <v>1264</v>
      </c>
      <c r="D55" s="154" t="s">
        <v>64</v>
      </c>
      <c r="E55" s="153"/>
      <c r="F55" s="146">
        <v>1087</v>
      </c>
      <c r="G55" s="148">
        <v>665</v>
      </c>
      <c r="H55" s="21">
        <v>2030</v>
      </c>
      <c r="I55" s="8" t="e">
        <f>VLOOKUP(C55,'202310-202403出荷数total2403220951'!B:F,5,0)</f>
        <v>#N/A</v>
      </c>
      <c r="J55" s="203" t="e">
        <f>VLOOKUP(C55,'出荷数2307～2406total241008110618'!B:F,5,0)</f>
        <v>#N/A</v>
      </c>
      <c r="K55" s="214" t="e">
        <f>VLOOKUP(C55,'出荷数2407-2506total250730101950'!B:F,5,0)</f>
        <v>#N/A</v>
      </c>
      <c r="L55" s="203" t="e">
        <f>VLOOKUP(C:C,total260330113047!B:F,5,0)</f>
        <v>#N/A</v>
      </c>
      <c r="M55" s="211">
        <v>850</v>
      </c>
      <c r="N55" s="211">
        <v>850</v>
      </c>
      <c r="O55" s="148">
        <v>2</v>
      </c>
      <c r="P55" s="148">
        <v>0</v>
      </c>
      <c r="Q55" s="44">
        <v>0</v>
      </c>
      <c r="R55" s="148">
        <v>0</v>
      </c>
      <c r="S55" s="148">
        <v>0</v>
      </c>
      <c r="T55" s="149">
        <v>0</v>
      </c>
      <c r="U55" s="149">
        <v>2</v>
      </c>
      <c r="V55" s="149">
        <v>-848</v>
      </c>
      <c r="W55" s="150">
        <v>425</v>
      </c>
      <c r="X55" s="151"/>
      <c r="Y55" s="151"/>
    </row>
    <row r="56" spans="1:27">
      <c r="A56" s="29" t="s">
        <v>1090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VLOOKUP(C:C,total260330113047!B:F,5,0)</f>
        <v>737</v>
      </c>
      <c r="M56" s="8"/>
      <c r="N56" s="211">
        <v>295</v>
      </c>
      <c r="O56" s="44">
        <v>605</v>
      </c>
      <c r="P56" s="44">
        <v>0</v>
      </c>
      <c r="Q56" s="44">
        <v>0</v>
      </c>
      <c r="R56" s="44">
        <v>0</v>
      </c>
      <c r="S56" s="44">
        <v>0</v>
      </c>
      <c r="T56" s="45">
        <v>0</v>
      </c>
      <c r="U56" s="45">
        <v>605</v>
      </c>
      <c r="V56" s="45">
        <v>310</v>
      </c>
      <c r="W56" s="41">
        <v>0.48760330578512395</v>
      </c>
      <c r="X56" s="46"/>
      <c r="Y56" s="46"/>
    </row>
    <row r="57" spans="1:27" s="200" customFormat="1">
      <c r="A57" s="192" t="s">
        <v>1091</v>
      </c>
      <c r="B57" s="193" t="s">
        <v>356</v>
      </c>
      <c r="C57" s="194" t="s">
        <v>28</v>
      </c>
      <c r="D57" s="195" t="s">
        <v>29</v>
      </c>
      <c r="E57" s="194"/>
      <c r="F57" s="194">
        <v>1540</v>
      </c>
      <c r="G57" s="196">
        <v>597</v>
      </c>
      <c r="H57" s="196">
        <v>361</v>
      </c>
      <c r="I57" s="8">
        <f>VLOOKUP(C57,'202310-202403出荷数total2403220951'!B:F,5,0)</f>
        <v>533</v>
      </c>
      <c r="J57" s="203">
        <f>VLOOKUP(C57,'出荷数2307～2406total241008110618'!B:F,5,0)</f>
        <v>858</v>
      </c>
      <c r="K57" s="214">
        <f>VLOOKUP(C57,'出荷数2407-2506total250730101950'!B:F,5,0)</f>
        <v>574</v>
      </c>
      <c r="L57" s="203" t="e">
        <f>VLOOKUP(C:C,total260330113047!B:F,5,0)</f>
        <v>#N/A</v>
      </c>
      <c r="M57" s="8"/>
      <c r="N57" s="21" t="e">
        <f>L57/9*5</f>
        <v>#N/A</v>
      </c>
      <c r="O57" s="196">
        <v>0</v>
      </c>
      <c r="P57" s="196">
        <v>0</v>
      </c>
      <c r="Q57" s="44">
        <v>0</v>
      </c>
      <c r="R57" s="196">
        <v>0</v>
      </c>
      <c r="S57" s="196">
        <v>0</v>
      </c>
      <c r="T57" s="197">
        <v>0</v>
      </c>
      <c r="U57" s="197">
        <v>0</v>
      </c>
      <c r="V57" s="197" t="e">
        <v>#N/A</v>
      </c>
      <c r="W57" s="198" t="e">
        <v>#N/A</v>
      </c>
      <c r="X57" s="199"/>
      <c r="Y57" s="199"/>
      <c r="Z57" s="201"/>
      <c r="AA57" s="201"/>
    </row>
    <row r="58" spans="1:27">
      <c r="A58" s="29" t="s">
        <v>1092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VLOOKUP(C:C,total260330113047!B:F,5,0)</f>
        <v>9724</v>
      </c>
      <c r="M58" s="211">
        <v>10000</v>
      </c>
      <c r="N58" s="211">
        <v>10000</v>
      </c>
      <c r="O58" s="44">
        <v>19726</v>
      </c>
      <c r="P58" s="44">
        <v>900</v>
      </c>
      <c r="Q58" s="44">
        <v>0</v>
      </c>
      <c r="R58" s="44">
        <v>0</v>
      </c>
      <c r="S58" s="44">
        <v>1110</v>
      </c>
      <c r="T58" s="45">
        <v>-210</v>
      </c>
      <c r="U58" s="45">
        <v>18616</v>
      </c>
      <c r="V58" s="45">
        <v>8616</v>
      </c>
      <c r="W58" s="41">
        <v>0.48482497818287595</v>
      </c>
      <c r="X58" s="222"/>
      <c r="Y58" s="222"/>
    </row>
    <row r="59" spans="1:27" s="152" customFormat="1" ht="15.75">
      <c r="A59" s="29" t="s">
        <v>1093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VLOOKUP(C:C,total260330113047!B:F,5,0)</f>
        <v>2</v>
      </c>
      <c r="M59" s="8"/>
      <c r="N59" s="21">
        <f t="shared" ref="N59:N68" si="3">L59/9*5</f>
        <v>1.1111111111111112</v>
      </c>
      <c r="O59" s="148">
        <v>37</v>
      </c>
      <c r="P59" s="148">
        <v>0</v>
      </c>
      <c r="Q59" s="44">
        <v>0</v>
      </c>
      <c r="R59" s="148">
        <v>0</v>
      </c>
      <c r="S59" s="148">
        <v>0</v>
      </c>
      <c r="T59" s="149">
        <v>0</v>
      </c>
      <c r="U59" s="149">
        <v>37</v>
      </c>
      <c r="V59" s="149">
        <v>35.888888888888886</v>
      </c>
      <c r="W59" s="150">
        <v>3.003003003003003E-2</v>
      </c>
      <c r="X59" s="151"/>
      <c r="Y59" s="151"/>
    </row>
    <row r="60" spans="1:27">
      <c r="A60" s="29" t="s">
        <v>1094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VLOOKUP(C:C,total260330113047!B:F,5,0)</f>
        <v>1846</v>
      </c>
      <c r="M60" s="8"/>
      <c r="N60" s="21">
        <f t="shared" si="3"/>
        <v>1025.5555555555557</v>
      </c>
      <c r="O60" s="44">
        <v>3010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3010</v>
      </c>
      <c r="V60" s="45">
        <v>1984.4444444444443</v>
      </c>
      <c r="W60" s="41">
        <v>0.34071613141380586</v>
      </c>
      <c r="X60" s="46"/>
      <c r="Y60" s="46"/>
    </row>
    <row r="61" spans="1:27">
      <c r="A61" s="29" t="s">
        <v>1095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VLOOKUP(C:C,total260330113047!B:F,5,0)</f>
        <v>455</v>
      </c>
      <c r="M61" s="8"/>
      <c r="N61" s="21">
        <f t="shared" si="3"/>
        <v>252.77777777777777</v>
      </c>
      <c r="O61" s="44">
        <v>3793</v>
      </c>
      <c r="P61" s="44">
        <v>0</v>
      </c>
      <c r="Q61" s="44">
        <v>0</v>
      </c>
      <c r="R61" s="44">
        <v>0</v>
      </c>
      <c r="S61" s="44">
        <v>0</v>
      </c>
      <c r="T61" s="45">
        <v>0</v>
      </c>
      <c r="U61" s="45">
        <v>3793</v>
      </c>
      <c r="V61" s="45">
        <v>3540.2222222222222</v>
      </c>
      <c r="W61" s="41">
        <v>6.664323168409643E-2</v>
      </c>
      <c r="X61" s="46"/>
      <c r="Y61" s="46"/>
    </row>
    <row r="62" spans="1:27">
      <c r="A62" s="29" t="s">
        <v>1096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VLOOKUP(C:C,total260330113047!B:F,5,0)</f>
        <v>1141</v>
      </c>
      <c r="M62" s="8"/>
      <c r="N62" s="21">
        <f t="shared" si="3"/>
        <v>633.88888888888891</v>
      </c>
      <c r="O62" s="44">
        <v>840</v>
      </c>
      <c r="P62" s="44">
        <v>100</v>
      </c>
      <c r="Q62" s="44">
        <v>3000</v>
      </c>
      <c r="R62" s="44">
        <v>0</v>
      </c>
      <c r="S62" s="44">
        <v>139</v>
      </c>
      <c r="T62" s="45">
        <v>-39</v>
      </c>
      <c r="U62" s="45">
        <v>3701</v>
      </c>
      <c r="V62" s="45">
        <v>3067.1111111111113</v>
      </c>
      <c r="W62" s="41">
        <v>0.67434988179669031</v>
      </c>
      <c r="X62" s="46"/>
      <c r="Y62" s="46"/>
    </row>
    <row r="63" spans="1:27">
      <c r="A63" s="29" t="s">
        <v>1097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VLOOKUP(C:C,total260330113047!B:F,5,0)</f>
        <v>1177</v>
      </c>
      <c r="M63" s="8"/>
      <c r="N63" s="21">
        <f t="shared" si="3"/>
        <v>653.88888888888891</v>
      </c>
      <c r="O63" s="44">
        <v>1704</v>
      </c>
      <c r="P63" s="44">
        <v>700</v>
      </c>
      <c r="Q63" s="44">
        <v>0</v>
      </c>
      <c r="R63" s="44">
        <v>0</v>
      </c>
      <c r="S63" s="44">
        <v>700</v>
      </c>
      <c r="T63" s="45">
        <v>0</v>
      </c>
      <c r="U63" s="45">
        <v>1004</v>
      </c>
      <c r="V63" s="45">
        <v>350.11111111111109</v>
      </c>
      <c r="W63" s="41">
        <v>0.27200036975411351</v>
      </c>
      <c r="X63" s="46"/>
      <c r="Y63" s="46"/>
    </row>
    <row r="64" spans="1:27" s="200" customFormat="1">
      <c r="A64" s="192" t="s">
        <v>1098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VLOOKUP(C:C,total260330113047!B:F,5,0)</f>
        <v>#N/A</v>
      </c>
      <c r="M64" s="8"/>
      <c r="N64" s="21" t="e">
        <f t="shared" si="3"/>
        <v>#N/A</v>
      </c>
      <c r="O64" s="196">
        <v>552</v>
      </c>
      <c r="P64" s="196">
        <v>0</v>
      </c>
      <c r="Q64" s="44">
        <v>0</v>
      </c>
      <c r="R64" s="196">
        <v>0</v>
      </c>
      <c r="S64" s="196">
        <v>0</v>
      </c>
      <c r="T64" s="197">
        <v>0</v>
      </c>
      <c r="U64" s="197">
        <v>552</v>
      </c>
      <c r="V64" s="197" t="e">
        <v>#N/A</v>
      </c>
      <c r="W64" s="198" t="e">
        <v>#N/A</v>
      </c>
      <c r="X64" s="199"/>
      <c r="Y64" s="199"/>
      <c r="Z64" s="201"/>
      <c r="AA64" s="201"/>
    </row>
    <row r="65" spans="1:25">
      <c r="A65" s="29" t="s">
        <v>1099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VLOOKUP(C:C,total260330113047!B:F,5,0)</f>
        <v>17</v>
      </c>
      <c r="M65" s="8"/>
      <c r="N65" s="21">
        <f t="shared" si="3"/>
        <v>9.4444444444444446</v>
      </c>
      <c r="O65" s="175">
        <v>1961</v>
      </c>
      <c r="P65" s="175">
        <v>0</v>
      </c>
      <c r="Q65" s="44">
        <v>0</v>
      </c>
      <c r="R65" s="175">
        <v>0</v>
      </c>
      <c r="S65" s="175">
        <v>0</v>
      </c>
      <c r="T65" s="176">
        <v>0</v>
      </c>
      <c r="U65" s="45">
        <v>1961</v>
      </c>
      <c r="V65" s="45">
        <v>1951.5555555555557</v>
      </c>
      <c r="W65" s="177">
        <v>4.8161368916085894E-3</v>
      </c>
      <c r="X65" s="46"/>
      <c r="Y65" s="46"/>
    </row>
    <row r="66" spans="1:25">
      <c r="A66" s="29" t="s">
        <v>1100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VLOOKUP(C:C,total260330113047!B:F,5,0)</f>
        <v>123</v>
      </c>
      <c r="M66" s="211">
        <v>500</v>
      </c>
      <c r="N66" s="21">
        <f t="shared" si="3"/>
        <v>68.333333333333329</v>
      </c>
      <c r="O66" s="44">
        <v>2210</v>
      </c>
      <c r="P66" s="44">
        <v>0</v>
      </c>
      <c r="Q66" s="44">
        <v>0</v>
      </c>
      <c r="R66" s="44">
        <v>0</v>
      </c>
      <c r="S66" s="44">
        <v>500</v>
      </c>
      <c r="T66" s="45">
        <v>-500</v>
      </c>
      <c r="U66" s="45">
        <v>1710</v>
      </c>
      <c r="V66" s="45">
        <v>1641.6666666666667</v>
      </c>
      <c r="W66" s="41">
        <v>3.0920060331825035E-2</v>
      </c>
      <c r="X66" s="46"/>
      <c r="Y66" s="46"/>
    </row>
    <row r="67" spans="1:25">
      <c r="A67" s="29" t="s">
        <v>1101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VLOOKUP(C:C,total260330113047!B:F,5,0)</f>
        <v>700</v>
      </c>
      <c r="M67" s="8"/>
      <c r="N67" s="21">
        <f t="shared" si="3"/>
        <v>388.88888888888886</v>
      </c>
      <c r="O67" s="44">
        <v>1131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1131</v>
      </c>
      <c r="V67" s="45">
        <v>742.11111111111109</v>
      </c>
      <c r="W67" s="41">
        <v>0.34384517143137833</v>
      </c>
      <c r="X67" s="46"/>
      <c r="Y67" s="46"/>
    </row>
    <row r="68" spans="1:25">
      <c r="A68" s="29" t="s">
        <v>1102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VLOOKUP(C:C,total260330113047!B:F,5,0)</f>
        <v>773</v>
      </c>
      <c r="M68" s="211">
        <v>500</v>
      </c>
      <c r="N68" s="21">
        <f t="shared" si="3"/>
        <v>429.44444444444446</v>
      </c>
      <c r="O68" s="44">
        <v>2718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2718</v>
      </c>
      <c r="V68" s="45">
        <v>2288.5555555555557</v>
      </c>
      <c r="W68" s="41">
        <v>0.15800016351892732</v>
      </c>
      <c r="X68" s="46"/>
      <c r="Y68" s="46"/>
    </row>
    <row r="69" spans="1:25">
      <c r="A69" s="29" t="s">
        <v>1103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VLOOKUP(C:C,total260330113047!B:F,5,0)</f>
        <v>1164</v>
      </c>
      <c r="M69" s="8"/>
      <c r="N69" s="211">
        <v>672</v>
      </c>
      <c r="O69" s="44">
        <v>3868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3868</v>
      </c>
      <c r="V69" s="45">
        <v>3196</v>
      </c>
      <c r="W69" s="41">
        <v>0.17373319544984489</v>
      </c>
      <c r="X69" s="46"/>
      <c r="Y69" s="46"/>
    </row>
    <row r="70" spans="1:25">
      <c r="A70" s="29" t="s">
        <v>1104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VLOOKUP(C:C,total260330113047!B:F,5,0)</f>
        <v>221</v>
      </c>
      <c r="M70" s="8"/>
      <c r="N70" s="21">
        <f>L70/9*5</f>
        <v>122.77777777777779</v>
      </c>
      <c r="O70" s="44">
        <v>2665</v>
      </c>
      <c r="P70" s="44">
        <v>500</v>
      </c>
      <c r="Q70" s="44">
        <v>0</v>
      </c>
      <c r="R70" s="44">
        <v>0</v>
      </c>
      <c r="S70" s="44">
        <v>500</v>
      </c>
      <c r="T70" s="45">
        <v>0</v>
      </c>
      <c r="U70" s="45">
        <v>2165</v>
      </c>
      <c r="V70" s="45">
        <v>2042.2222222222222</v>
      </c>
      <c r="W70" s="41">
        <v>3.8792346849218888E-2</v>
      </c>
      <c r="X70" s="46"/>
      <c r="Y70" s="46"/>
    </row>
    <row r="71" spans="1:25">
      <c r="A71" s="29" t="s">
        <v>1105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VLOOKUP(C:C,total260330113047!B:F,5,0)</f>
        <v>573</v>
      </c>
      <c r="M71" s="8"/>
      <c r="N71" s="21">
        <f>L71/9*5</f>
        <v>318.33333333333331</v>
      </c>
      <c r="O71" s="44">
        <v>1890</v>
      </c>
      <c r="P71" s="44">
        <v>120</v>
      </c>
      <c r="Q71" s="44">
        <v>0</v>
      </c>
      <c r="R71" s="44">
        <v>0</v>
      </c>
      <c r="S71" s="44">
        <v>120</v>
      </c>
      <c r="T71" s="45">
        <v>0</v>
      </c>
      <c r="U71" s="45">
        <v>1770</v>
      </c>
      <c r="V71" s="45">
        <v>1451.6666666666667</v>
      </c>
      <c r="W71" s="41">
        <v>0.15837479270315091</v>
      </c>
      <c r="X71" s="46"/>
      <c r="Y71" s="46"/>
    </row>
    <row r="72" spans="1:25">
      <c r="A72" s="29" t="s">
        <v>1106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 t="e">
        <f>VLOOKUP(C:C,total260330113047!B:F,5,0)</f>
        <v>#N/A</v>
      </c>
      <c r="M72" s="8"/>
      <c r="N72" s="21" t="e">
        <f>L72/9*5</f>
        <v>#N/A</v>
      </c>
      <c r="O72" s="44">
        <v>2422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2422</v>
      </c>
      <c r="V72" s="45" t="e">
        <v>#N/A</v>
      </c>
      <c r="W72" s="41" t="e">
        <v>#N/A</v>
      </c>
      <c r="X72" s="46"/>
      <c r="Y72" s="46"/>
    </row>
    <row r="73" spans="1:25">
      <c r="A73" s="29"/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VLOOKUP(C:C,total260330113047!B:F,5,0)</f>
        <v>27</v>
      </c>
      <c r="M73" s="8"/>
      <c r="N73" s="21">
        <f>L73/9*5</f>
        <v>15</v>
      </c>
      <c r="O73" s="44">
        <v>302</v>
      </c>
      <c r="P73" s="44">
        <v>0</v>
      </c>
      <c r="Q73" s="44">
        <v>0</v>
      </c>
      <c r="R73" s="44">
        <v>0</v>
      </c>
      <c r="S73" s="44">
        <v>0</v>
      </c>
      <c r="T73" s="45">
        <v>0</v>
      </c>
      <c r="U73" s="45">
        <v>302</v>
      </c>
      <c r="V73" s="45">
        <v>287</v>
      </c>
      <c r="W73" s="41">
        <v>4.9668874172185427E-2</v>
      </c>
      <c r="X73" s="46"/>
      <c r="Y73" s="46"/>
    </row>
    <row r="74" spans="1:25">
      <c r="A74" s="29" t="s">
        <v>1107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VLOOKUP(C:C,total260330113047!B:F,5,0)</f>
        <v>4476</v>
      </c>
      <c r="M74" s="8"/>
      <c r="N74" s="21">
        <f>L74/9*5</f>
        <v>2486.6666666666665</v>
      </c>
      <c r="O74" s="44">
        <v>4187</v>
      </c>
      <c r="P74" s="44">
        <v>200</v>
      </c>
      <c r="Q74" s="44">
        <v>0</v>
      </c>
      <c r="R74" s="44">
        <v>0</v>
      </c>
      <c r="S74" s="44">
        <v>200</v>
      </c>
      <c r="T74" s="45">
        <v>0</v>
      </c>
      <c r="U74" s="45">
        <v>3987</v>
      </c>
      <c r="V74" s="45">
        <v>1500.3333333333335</v>
      </c>
      <c r="W74" s="41">
        <v>0.56682622900995361</v>
      </c>
      <c r="X74" s="46"/>
      <c r="Y74" s="46"/>
    </row>
    <row r="75" spans="1:25">
      <c r="A75" s="29" t="s">
        <v>2991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VLOOKUP(C:C,total260330113047!B:F,5,0)</f>
        <v>1579</v>
      </c>
      <c r="M75" s="211">
        <v>8000</v>
      </c>
      <c r="N75" s="211">
        <v>8000</v>
      </c>
      <c r="O75" s="44">
        <v>13850</v>
      </c>
      <c r="P75" s="44">
        <v>200</v>
      </c>
      <c r="Q75" s="44">
        <v>0</v>
      </c>
      <c r="R75" s="44">
        <v>0</v>
      </c>
      <c r="S75" s="44">
        <v>5200</v>
      </c>
      <c r="T75" s="45">
        <v>-5000</v>
      </c>
      <c r="U75" s="45">
        <v>8650</v>
      </c>
      <c r="V75" s="45">
        <v>650</v>
      </c>
      <c r="W75" s="41">
        <v>0.56939501779359436</v>
      </c>
      <c r="X75" s="46"/>
      <c r="Y75" s="46"/>
    </row>
    <row r="76" spans="1:25">
      <c r="A76" s="29" t="s">
        <v>1109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VLOOKUP(C:C,total260330113047!B:F,5,0)</f>
        <v>177</v>
      </c>
      <c r="M76" s="8"/>
      <c r="N76" s="21">
        <f t="shared" ref="N76:N82" si="4">L76/9*5</f>
        <v>98.333333333333343</v>
      </c>
      <c r="O76" s="44">
        <v>1746</v>
      </c>
      <c r="P76" s="44">
        <v>0</v>
      </c>
      <c r="Q76" s="44">
        <v>0</v>
      </c>
      <c r="R76" s="44">
        <v>0</v>
      </c>
      <c r="S76" s="44">
        <v>0</v>
      </c>
      <c r="T76" s="45">
        <v>0</v>
      </c>
      <c r="U76" s="45">
        <v>1746</v>
      </c>
      <c r="V76" s="45">
        <v>1647.6666666666667</v>
      </c>
      <c r="W76" s="41">
        <v>5.631920580374189E-2</v>
      </c>
      <c r="X76" s="46"/>
      <c r="Y76" s="46"/>
    </row>
    <row r="77" spans="1:25">
      <c r="A77" s="29" t="s">
        <v>1110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VLOOKUP(C:C,total260330113047!B:F,5,0)</f>
        <v>1223</v>
      </c>
      <c r="M77" s="211">
        <v>1000</v>
      </c>
      <c r="N77" s="21">
        <f t="shared" si="4"/>
        <v>679.44444444444446</v>
      </c>
      <c r="O77" s="44">
        <v>4148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4148</v>
      </c>
      <c r="V77" s="45">
        <v>3468.5555555555557</v>
      </c>
      <c r="W77" s="41">
        <v>0.16380049287474552</v>
      </c>
      <c r="X77" s="46"/>
      <c r="Y77" s="46"/>
    </row>
    <row r="78" spans="1:25">
      <c r="A78" s="29" t="s">
        <v>1111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VLOOKUP(C:C,total260330113047!B:F,5,0)</f>
        <v>344</v>
      </c>
      <c r="M78" s="8"/>
      <c r="N78" s="21">
        <f t="shared" si="4"/>
        <v>191.11111111111111</v>
      </c>
      <c r="O78" s="44">
        <v>446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446</v>
      </c>
      <c r="V78" s="45">
        <v>254.88888888888889</v>
      </c>
      <c r="W78" s="41">
        <v>0.42850024912805185</v>
      </c>
      <c r="X78" s="46"/>
      <c r="Y78" s="46"/>
    </row>
    <row r="79" spans="1:25">
      <c r="A79" s="29" t="s">
        <v>1112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VLOOKUP(C:C,total260330113047!B:F,5,0)</f>
        <v>1304</v>
      </c>
      <c r="M79" s="8"/>
      <c r="N79" s="21">
        <f t="shared" si="4"/>
        <v>724.44444444444446</v>
      </c>
      <c r="O79" s="44">
        <v>2575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2575</v>
      </c>
      <c r="V79" s="45">
        <v>1850.5555555555557</v>
      </c>
      <c r="W79" s="41">
        <v>0.28133764832793962</v>
      </c>
      <c r="X79" s="46"/>
      <c r="Y79" s="46"/>
    </row>
    <row r="80" spans="1:25">
      <c r="A80" s="29" t="s">
        <v>1113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VLOOKUP(C:C,total260330113047!B:F,5,0)</f>
        <v>791</v>
      </c>
      <c r="M80" s="8"/>
      <c r="N80" s="21">
        <f t="shared" si="4"/>
        <v>439.44444444444446</v>
      </c>
      <c r="O80" s="44">
        <v>1486</v>
      </c>
      <c r="P80" s="44">
        <v>1240</v>
      </c>
      <c r="Q80" s="44">
        <v>0</v>
      </c>
      <c r="R80" s="44">
        <v>0</v>
      </c>
      <c r="S80" s="44">
        <v>1240</v>
      </c>
      <c r="T80" s="45">
        <v>0</v>
      </c>
      <c r="U80" s="45">
        <v>246</v>
      </c>
      <c r="V80" s="45">
        <v>-193.44444444444446</v>
      </c>
      <c r="W80" s="41">
        <v>0.16120485856362599</v>
      </c>
      <c r="X80" s="46" t="s">
        <v>4489</v>
      </c>
      <c r="Y80" s="46" t="s">
        <v>4489</v>
      </c>
    </row>
    <row r="81" spans="1:27">
      <c r="A81" s="29" t="s">
        <v>1114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VLOOKUP(C:C,total260330113047!B:F,5,0)</f>
        <v>652</v>
      </c>
      <c r="M81" s="8"/>
      <c r="N81" s="21">
        <f t="shared" si="4"/>
        <v>362.22222222222223</v>
      </c>
      <c r="O81" s="44">
        <v>2074</v>
      </c>
      <c r="P81" s="44">
        <v>0</v>
      </c>
      <c r="Q81" s="44">
        <v>0</v>
      </c>
      <c r="R81" s="44">
        <v>0</v>
      </c>
      <c r="S81" s="44">
        <v>0</v>
      </c>
      <c r="T81" s="45">
        <v>0</v>
      </c>
      <c r="U81" s="45">
        <v>2074</v>
      </c>
      <c r="V81" s="45">
        <v>1711.7777777777778</v>
      </c>
      <c r="W81" s="41">
        <v>0.1746490946105218</v>
      </c>
      <c r="X81" s="46"/>
      <c r="Y81" s="46"/>
      <c r="Z81" s="253"/>
    </row>
    <row r="82" spans="1:27">
      <c r="A82" s="29" t="s">
        <v>1115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VLOOKUP(C:C,total260330113047!B:F,5,0)</f>
        <v>1782</v>
      </c>
      <c r="M82" s="8"/>
      <c r="N82" s="21">
        <f t="shared" si="4"/>
        <v>990</v>
      </c>
      <c r="O82" s="44">
        <v>3674</v>
      </c>
      <c r="P82" s="44">
        <v>0</v>
      </c>
      <c r="Q82" s="44">
        <v>0</v>
      </c>
      <c r="R82" s="44">
        <v>0</v>
      </c>
      <c r="S82" s="44">
        <v>0</v>
      </c>
      <c r="T82" s="45">
        <v>0</v>
      </c>
      <c r="U82" s="45">
        <v>3674</v>
      </c>
      <c r="V82" s="45">
        <v>2684</v>
      </c>
      <c r="W82" s="41">
        <v>0.26946107784431139</v>
      </c>
      <c r="X82" s="46"/>
      <c r="Y82" s="46"/>
    </row>
    <row r="83" spans="1:27">
      <c r="A83" s="29" t="s">
        <v>1116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VLOOKUP(C:C,total260330113047!B:F,5,0)</f>
        <v>2038</v>
      </c>
      <c r="M83" s="213">
        <v>4500</v>
      </c>
      <c r="N83" s="211">
        <v>3000</v>
      </c>
      <c r="O83" s="44">
        <v>6302</v>
      </c>
      <c r="P83" s="44">
        <v>1000</v>
      </c>
      <c r="Q83" s="44">
        <v>0</v>
      </c>
      <c r="R83" s="44">
        <v>0</v>
      </c>
      <c r="S83" s="44">
        <v>1000</v>
      </c>
      <c r="T83" s="45">
        <v>0</v>
      </c>
      <c r="U83" s="45">
        <v>5302</v>
      </c>
      <c r="V83" s="45">
        <v>2302</v>
      </c>
      <c r="W83" s="41">
        <v>0.41084634346754312</v>
      </c>
      <c r="X83" s="46"/>
      <c r="Y83" s="46"/>
    </row>
    <row r="84" spans="1:27">
      <c r="A84" s="29" t="s">
        <v>1117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VLOOKUP(C:C,total260330113047!B:F,5,0)</f>
        <v>117</v>
      </c>
      <c r="M84" s="8"/>
      <c r="N84" s="21">
        <f t="shared" ref="N84:N91" si="5">L84/9*5</f>
        <v>65</v>
      </c>
      <c r="O84" s="44">
        <v>2422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2422</v>
      </c>
      <c r="V84" s="45">
        <v>2357</v>
      </c>
      <c r="W84" s="41">
        <v>2.6837324525185797E-2</v>
      </c>
      <c r="X84" s="46"/>
      <c r="Y84" s="46"/>
    </row>
    <row r="85" spans="1:27">
      <c r="A85" s="29" t="s">
        <v>1118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VLOOKUP(C:C,total260330113047!B:F,5,0)</f>
        <v>318</v>
      </c>
      <c r="M85" s="8"/>
      <c r="N85" s="21">
        <f t="shared" si="5"/>
        <v>176.66666666666669</v>
      </c>
      <c r="O85" s="44">
        <v>7157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7157</v>
      </c>
      <c r="V85" s="45">
        <v>6980.333333333333</v>
      </c>
      <c r="W85" s="41">
        <v>2.4684458106282895E-2</v>
      </c>
      <c r="X85" s="46"/>
      <c r="Y85" s="46"/>
    </row>
    <row r="86" spans="1:27">
      <c r="A86" s="29" t="s">
        <v>1119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VLOOKUP(C:C,total260330113047!B:F,5,0)</f>
        <v>1363</v>
      </c>
      <c r="M86" s="8"/>
      <c r="N86" s="21">
        <f t="shared" si="5"/>
        <v>757.22222222222229</v>
      </c>
      <c r="O86" s="44">
        <v>2067</v>
      </c>
      <c r="P86" s="44">
        <v>0</v>
      </c>
      <c r="Q86" s="44">
        <v>0</v>
      </c>
      <c r="R86" s="44">
        <v>0</v>
      </c>
      <c r="S86" s="44">
        <v>0</v>
      </c>
      <c r="T86" s="45">
        <v>0</v>
      </c>
      <c r="U86" s="45">
        <v>2067</v>
      </c>
      <c r="V86" s="45">
        <v>1309.7777777777778</v>
      </c>
      <c r="W86" s="41">
        <v>0.36633876256517767</v>
      </c>
      <c r="X86" s="46"/>
      <c r="Y86" s="46"/>
    </row>
    <row r="87" spans="1:27" s="200" customFormat="1">
      <c r="A87" s="192" t="s">
        <v>1120</v>
      </c>
      <c r="B87" s="193" t="s">
        <v>356</v>
      </c>
      <c r="C87" s="194" t="s">
        <v>53</v>
      </c>
      <c r="D87" s="195" t="s">
        <v>54</v>
      </c>
      <c r="E87" s="194"/>
      <c r="F87" s="194">
        <v>1511</v>
      </c>
      <c r="G87" s="196">
        <v>1031</v>
      </c>
      <c r="H87" s="21">
        <v>1052</v>
      </c>
      <c r="I87" s="8">
        <f>VLOOKUP(C87,'202310-202403出荷数total2403220951'!B:F,5,0)</f>
        <v>513</v>
      </c>
      <c r="J87" s="203">
        <f>VLOOKUP(C87,'出荷数2307～2406total241008110618'!B:F,5,0)</f>
        <v>546</v>
      </c>
      <c r="K87" s="214" t="e">
        <f>VLOOKUP(C87,'出荷数2407-2506total250730101950'!B:F,5,0)</f>
        <v>#N/A</v>
      </c>
      <c r="L87" s="203" t="e">
        <f>VLOOKUP(C:C,total260330113047!B:F,5,0)</f>
        <v>#N/A</v>
      </c>
      <c r="M87" s="8"/>
      <c r="N87" s="21" t="e">
        <f t="shared" si="5"/>
        <v>#N/A</v>
      </c>
      <c r="O87" s="196">
        <v>0</v>
      </c>
      <c r="P87" s="196">
        <v>0</v>
      </c>
      <c r="Q87" s="44">
        <v>0</v>
      </c>
      <c r="R87" s="196">
        <v>0</v>
      </c>
      <c r="S87" s="196">
        <v>0</v>
      </c>
      <c r="T87" s="197">
        <v>0</v>
      </c>
      <c r="U87" s="197">
        <v>0</v>
      </c>
      <c r="V87" s="197" t="e">
        <v>#N/A</v>
      </c>
      <c r="W87" s="198" t="e">
        <v>#N/A</v>
      </c>
      <c r="X87" s="199"/>
      <c r="Y87" s="199"/>
      <c r="Z87" s="201"/>
      <c r="AA87" s="201"/>
    </row>
    <row r="88" spans="1:27">
      <c r="A88" s="29" t="s">
        <v>1121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VLOOKUP(C:C,total260330113047!B:F,5,0)</f>
        <v>2404</v>
      </c>
      <c r="M88" s="8"/>
      <c r="N88" s="21">
        <f t="shared" si="5"/>
        <v>1335.5555555555554</v>
      </c>
      <c r="O88" s="44">
        <v>3533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3533</v>
      </c>
      <c r="V88" s="45">
        <v>2197.4444444444443</v>
      </c>
      <c r="W88" s="41">
        <v>0.37802308393873635</v>
      </c>
      <c r="X88" s="46"/>
      <c r="Y88" s="46"/>
    </row>
    <row r="89" spans="1:27">
      <c r="A89" s="29" t="s">
        <v>1122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VLOOKUP(C:C,total260330113047!B:F,5,0)</f>
        <v>420</v>
      </c>
      <c r="M89" s="8"/>
      <c r="N89" s="21">
        <f t="shared" si="5"/>
        <v>233.33333333333331</v>
      </c>
      <c r="O89" s="44">
        <v>155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155</v>
      </c>
      <c r="V89" s="45">
        <v>-78.333333333333314</v>
      </c>
      <c r="W89" s="41">
        <v>1.5053763440860213</v>
      </c>
      <c r="X89" s="46"/>
      <c r="Y89" s="46"/>
    </row>
    <row r="90" spans="1:27">
      <c r="A90" s="29" t="s">
        <v>1123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VLOOKUP(C:C,total260330113047!B:F,5,0)</f>
        <v>4001</v>
      </c>
      <c r="M90" s="8"/>
      <c r="N90" s="21">
        <f t="shared" si="5"/>
        <v>2222.7777777777778</v>
      </c>
      <c r="O90" s="44">
        <v>2915</v>
      </c>
      <c r="P90" s="44">
        <v>0</v>
      </c>
      <c r="Q90" s="44">
        <v>0</v>
      </c>
      <c r="R90" s="44">
        <v>0</v>
      </c>
      <c r="S90" s="44">
        <v>0</v>
      </c>
      <c r="T90" s="45">
        <v>0</v>
      </c>
      <c r="U90" s="45">
        <v>2915</v>
      </c>
      <c r="V90" s="45">
        <v>692.22222222222217</v>
      </c>
      <c r="W90" s="41">
        <v>0.76253097007813986</v>
      </c>
      <c r="X90" s="46"/>
      <c r="Y90" s="46"/>
    </row>
    <row r="91" spans="1:27" s="231" customFormat="1">
      <c r="A91" s="223" t="s">
        <v>3768</v>
      </c>
      <c r="B91" s="224" t="s">
        <v>356</v>
      </c>
      <c r="C91" s="225" t="s">
        <v>235</v>
      </c>
      <c r="D91" s="226" t="s">
        <v>236</v>
      </c>
      <c r="E91" s="225"/>
      <c r="F91" s="225">
        <v>102</v>
      </c>
      <c r="G91" s="227">
        <v>340</v>
      </c>
      <c r="H91" s="227">
        <v>49</v>
      </c>
      <c r="I91" s="8">
        <f>VLOOKUP(C91,'202310-202403出荷数total2403220951'!B:F,5,0)</f>
        <v>6</v>
      </c>
      <c r="J91" s="203">
        <f>VLOOKUP(C91,'出荷数2307～2406total241008110618'!B:F,5,0)</f>
        <v>434</v>
      </c>
      <c r="K91" s="214" t="e">
        <f>VLOOKUP(C91,'出荷数2407-2506total250730101950'!B:F,5,0)</f>
        <v>#N/A</v>
      </c>
      <c r="L91" s="203" t="e">
        <f>VLOOKUP(C:C,total260330113047!B:F,5,0)</f>
        <v>#N/A</v>
      </c>
      <c r="M91" s="8"/>
      <c r="N91" s="21" t="e">
        <f t="shared" si="5"/>
        <v>#N/A</v>
      </c>
      <c r="O91" s="227">
        <v>0</v>
      </c>
      <c r="P91" s="227">
        <v>0</v>
      </c>
      <c r="Q91" s="44">
        <v>0</v>
      </c>
      <c r="R91" s="227">
        <v>0</v>
      </c>
      <c r="S91" s="227">
        <v>0</v>
      </c>
      <c r="T91" s="228">
        <v>0</v>
      </c>
      <c r="U91" s="228">
        <v>0</v>
      </c>
      <c r="V91" s="228" t="e">
        <v>#N/A</v>
      </c>
      <c r="W91" s="229" t="e">
        <v>#N/A</v>
      </c>
      <c r="X91" s="230"/>
      <c r="Y91" s="230"/>
      <c r="Z91" s="232"/>
      <c r="AA91" s="232"/>
    </row>
    <row r="92" spans="1:27">
      <c r="A92" s="29" t="s">
        <v>1125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VLOOKUP(C:C,total260330113047!B:F,5,0)</f>
        <v>68</v>
      </c>
      <c r="M92" s="211">
        <v>1400</v>
      </c>
      <c r="N92" s="211">
        <v>1400</v>
      </c>
      <c r="O92" s="44">
        <v>4406</v>
      </c>
      <c r="P92" s="44">
        <v>0</v>
      </c>
      <c r="Q92" s="44">
        <v>0</v>
      </c>
      <c r="R92" s="44">
        <v>0</v>
      </c>
      <c r="S92" s="44">
        <v>0</v>
      </c>
      <c r="T92" s="45">
        <v>0</v>
      </c>
      <c r="U92" s="45">
        <v>4406</v>
      </c>
      <c r="V92" s="45">
        <v>3006</v>
      </c>
      <c r="W92" s="41">
        <v>0.31774852473899229</v>
      </c>
      <c r="X92" s="46"/>
      <c r="Y92" s="46"/>
    </row>
    <row r="93" spans="1:27" ht="15" customHeight="1">
      <c r="A93" s="29" t="s">
        <v>1127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VLOOKUP(C:C,total260330113047!B:F,5,0)</f>
        <v>2013</v>
      </c>
      <c r="M93" s="8"/>
      <c r="N93" s="21">
        <f>L93/9*5</f>
        <v>1118.3333333333333</v>
      </c>
      <c r="O93" s="44">
        <v>5069</v>
      </c>
      <c r="P93" s="44">
        <v>0</v>
      </c>
      <c r="Q93" s="44">
        <v>40</v>
      </c>
      <c r="R93" s="44">
        <v>0</v>
      </c>
      <c r="S93" s="44">
        <v>300</v>
      </c>
      <c r="T93" s="45">
        <v>-300</v>
      </c>
      <c r="U93" s="45">
        <v>4809</v>
      </c>
      <c r="V93" s="45">
        <v>3690.666666666667</v>
      </c>
      <c r="W93" s="41">
        <v>0.22062208193595054</v>
      </c>
      <c r="X93" s="46"/>
      <c r="Y93" s="46"/>
    </row>
    <row r="94" spans="1:27" s="152" customFormat="1" ht="18.600000000000001" customHeight="1">
      <c r="A94" s="144" t="s">
        <v>1128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VLOOKUP(C:C,total260330113047!B:F,5,0)</f>
        <v>#N/A</v>
      </c>
      <c r="M94" s="211">
        <v>380</v>
      </c>
      <c r="N94" s="211">
        <v>380</v>
      </c>
      <c r="O94" s="148">
        <v>15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15</v>
      </c>
      <c r="V94" s="149">
        <v>-365</v>
      </c>
      <c r="W94" s="150">
        <v>25.333333333333332</v>
      </c>
      <c r="X94" s="151"/>
      <c r="Y94" s="151"/>
      <c r="Z94" s="191"/>
      <c r="AA94" s="191"/>
    </row>
    <row r="95" spans="1:27" s="152" customFormat="1" ht="18.600000000000001" customHeight="1">
      <c r="A95" s="206" t="s">
        <v>1129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VLOOKUP(C:C,total260330113047!B:F,5,0)</f>
        <v>#N/A</v>
      </c>
      <c r="M95" s="8"/>
      <c r="N95" s="21" t="e">
        <f>L95/9*5</f>
        <v>#N/A</v>
      </c>
      <c r="O95" s="148">
        <v>3</v>
      </c>
      <c r="P95" s="148">
        <v>0</v>
      </c>
      <c r="Q95" s="44">
        <v>0</v>
      </c>
      <c r="R95" s="148">
        <v>0</v>
      </c>
      <c r="S95" s="148">
        <v>0</v>
      </c>
      <c r="T95" s="149">
        <v>0</v>
      </c>
      <c r="U95" s="149">
        <v>3</v>
      </c>
      <c r="V95" s="149" t="e">
        <v>#N/A</v>
      </c>
      <c r="W95" s="150" t="e">
        <v>#N/A</v>
      </c>
      <c r="X95" s="151"/>
      <c r="Y95" s="151"/>
      <c r="Z95" s="191"/>
      <c r="AA95" s="191"/>
    </row>
    <row r="96" spans="1:27">
      <c r="A96" s="29" t="s">
        <v>1130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VLOOKUP(C:C,total260330113047!B:F,5,0)</f>
        <v>2281</v>
      </c>
      <c r="M96" s="8"/>
      <c r="N96" s="211">
        <v>881</v>
      </c>
      <c r="O96" s="44">
        <v>3105</v>
      </c>
      <c r="P96" s="44">
        <v>0</v>
      </c>
      <c r="Q96" s="44">
        <v>0</v>
      </c>
      <c r="R96" s="44">
        <v>0</v>
      </c>
      <c r="S96" s="44">
        <v>0</v>
      </c>
      <c r="T96" s="45">
        <v>0</v>
      </c>
      <c r="U96" s="45">
        <v>3105</v>
      </c>
      <c r="V96" s="45">
        <v>2224</v>
      </c>
      <c r="W96" s="41">
        <v>0.28373590982286634</v>
      </c>
      <c r="X96" s="46"/>
      <c r="Y96" s="46"/>
    </row>
    <row r="97" spans="1:27">
      <c r="A97" s="29" t="s">
        <v>1131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VLOOKUP(C:C,total260330113047!B:F,5,0)</f>
        <v>1033</v>
      </c>
      <c r="M97" s="8"/>
      <c r="N97" s="21">
        <f>L97/9*5</f>
        <v>573.88888888888891</v>
      </c>
      <c r="O97" s="44">
        <v>8663</v>
      </c>
      <c r="P97" s="44">
        <v>0</v>
      </c>
      <c r="Q97" s="44">
        <v>0</v>
      </c>
      <c r="R97" s="44">
        <v>0</v>
      </c>
      <c r="S97" s="44">
        <v>0</v>
      </c>
      <c r="T97" s="45">
        <v>0</v>
      </c>
      <c r="U97" s="45">
        <v>8663</v>
      </c>
      <c r="V97" s="45">
        <v>8089.1111111111113</v>
      </c>
      <c r="W97" s="41">
        <v>6.6245975861582471E-2</v>
      </c>
      <c r="X97" s="46"/>
      <c r="Y97" s="46"/>
    </row>
    <row r="98" spans="1:27">
      <c r="A98" s="29" t="s">
        <v>1132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VLOOKUP(C:C,total260330113047!B:F,5,0)</f>
        <v>2422</v>
      </c>
      <c r="M98" s="8"/>
      <c r="N98" s="21">
        <f>L98/9*5</f>
        <v>1345.5555555555554</v>
      </c>
      <c r="O98" s="44">
        <v>3821</v>
      </c>
      <c r="P98" s="44">
        <v>0</v>
      </c>
      <c r="Q98" s="44">
        <v>0</v>
      </c>
      <c r="R98" s="44">
        <v>0</v>
      </c>
      <c r="S98" s="44">
        <v>0</v>
      </c>
      <c r="T98" s="45">
        <v>0</v>
      </c>
      <c r="U98" s="45">
        <v>3821</v>
      </c>
      <c r="V98" s="45">
        <v>2475.4444444444443</v>
      </c>
      <c r="W98" s="41">
        <v>0.35214748902265258</v>
      </c>
      <c r="X98" s="46"/>
      <c r="Y98" s="46"/>
    </row>
    <row r="99" spans="1:27">
      <c r="A99" s="29" t="s">
        <v>1133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VLOOKUP(C:C,total260330113047!B:F,5,0)</f>
        <v>267</v>
      </c>
      <c r="M99" s="8"/>
      <c r="N99" s="21">
        <f>L99/9*5</f>
        <v>148.33333333333334</v>
      </c>
      <c r="O99" s="44">
        <v>2768</v>
      </c>
      <c r="P99" s="44">
        <v>100</v>
      </c>
      <c r="Q99" s="44">
        <v>0</v>
      </c>
      <c r="R99" s="44">
        <v>0</v>
      </c>
      <c r="S99" s="44">
        <v>100</v>
      </c>
      <c r="T99" s="45">
        <v>0</v>
      </c>
      <c r="U99" s="45">
        <v>2668</v>
      </c>
      <c r="V99" s="45">
        <v>2519.6666666666665</v>
      </c>
      <c r="W99" s="204">
        <v>5.1720130172013018E-2</v>
      </c>
      <c r="X99" s="190"/>
      <c r="Y99" s="190"/>
    </row>
    <row r="100" spans="1:27">
      <c r="A100" s="29" t="s">
        <v>1134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VLOOKUP(C:C,total260330113047!B:F,5,0)</f>
        <v>2076</v>
      </c>
      <c r="M100" s="8"/>
      <c r="N100" s="21">
        <f>L100/9*5</f>
        <v>1153.3333333333333</v>
      </c>
      <c r="O100" s="44">
        <v>1858</v>
      </c>
      <c r="P100" s="44">
        <v>120</v>
      </c>
      <c r="Q100" s="44">
        <v>0</v>
      </c>
      <c r="R100" s="44">
        <v>0</v>
      </c>
      <c r="S100" s="44">
        <v>120</v>
      </c>
      <c r="T100" s="45">
        <v>0</v>
      </c>
      <c r="U100" s="45">
        <v>1738</v>
      </c>
      <c r="V100" s="45">
        <v>584.66666666666674</v>
      </c>
      <c r="W100" s="41">
        <v>0.58308055274688231</v>
      </c>
      <c r="X100" s="46"/>
      <c r="Y100" s="46"/>
    </row>
    <row r="101" spans="1:27">
      <c r="A101" s="29" t="s">
        <v>3940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VLOOKUP(C:C,total260330113047!B:F,5,0)</f>
        <v>6015</v>
      </c>
      <c r="M101" s="213">
        <v>4500</v>
      </c>
      <c r="N101" s="211">
        <v>3000</v>
      </c>
      <c r="O101" s="44">
        <v>8828</v>
      </c>
      <c r="P101" s="44">
        <v>5330</v>
      </c>
      <c r="Q101" s="44">
        <v>0</v>
      </c>
      <c r="R101" s="44">
        <v>0</v>
      </c>
      <c r="S101" s="44">
        <v>5330</v>
      </c>
      <c r="T101" s="45">
        <v>0</v>
      </c>
      <c r="U101" s="45">
        <v>3498</v>
      </c>
      <c r="V101" s="45">
        <v>498</v>
      </c>
      <c r="W101" s="41">
        <v>0.21189433535810143</v>
      </c>
      <c r="X101" s="46"/>
      <c r="Y101" s="46"/>
    </row>
    <row r="102" spans="1:27">
      <c r="A102" s="29" t="s">
        <v>1136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VLOOKUP(C:C,total260330113047!B:F,5,0)</f>
        <v>5227</v>
      </c>
      <c r="M102" s="8"/>
      <c r="N102" s="21">
        <f>L102/9*5</f>
        <v>2903.8888888888891</v>
      </c>
      <c r="O102" s="44">
        <v>3223</v>
      </c>
      <c r="P102" s="44">
        <v>0</v>
      </c>
      <c r="Q102" s="44">
        <v>3000</v>
      </c>
      <c r="R102" s="44">
        <v>0</v>
      </c>
      <c r="S102" s="44">
        <v>0</v>
      </c>
      <c r="T102" s="45">
        <v>0</v>
      </c>
      <c r="U102" s="45">
        <v>6223</v>
      </c>
      <c r="V102" s="45">
        <v>3319.1111111111109</v>
      </c>
      <c r="W102" s="41">
        <v>0.90098941634777818</v>
      </c>
      <c r="X102" s="233"/>
      <c r="Y102" s="233"/>
    </row>
    <row r="103" spans="1:27">
      <c r="A103" s="29" t="s">
        <v>1137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VLOOKUP(C:C,total260330113047!B:F,5,0)</f>
        <v>4129</v>
      </c>
      <c r="M103" s="211">
        <v>5000</v>
      </c>
      <c r="N103" s="211">
        <v>5000</v>
      </c>
      <c r="O103" s="44">
        <v>9058</v>
      </c>
      <c r="P103" s="44">
        <v>0</v>
      </c>
      <c r="Q103" s="44">
        <v>0</v>
      </c>
      <c r="R103" s="44">
        <v>0</v>
      </c>
      <c r="S103" s="44">
        <v>200</v>
      </c>
      <c r="T103" s="45">
        <v>-200</v>
      </c>
      <c r="U103" s="45">
        <v>8858</v>
      </c>
      <c r="V103" s="45">
        <v>3858</v>
      </c>
      <c r="W103" s="41">
        <v>0.55199823360565248</v>
      </c>
      <c r="X103" s="46"/>
      <c r="Y103" s="46"/>
    </row>
    <row r="104" spans="1:27">
      <c r="A104" s="29" t="s">
        <v>1138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VLOOKUP(C:C,total260330113047!B:F,5,0)</f>
        <v>5174</v>
      </c>
      <c r="M104" s="8"/>
      <c r="N104" s="21">
        <f>L104/9*5</f>
        <v>2874.4444444444443</v>
      </c>
      <c r="O104" s="44">
        <v>14290</v>
      </c>
      <c r="P104" s="44">
        <v>8140</v>
      </c>
      <c r="Q104" s="44">
        <v>0</v>
      </c>
      <c r="R104" s="44">
        <v>0</v>
      </c>
      <c r="S104" s="44">
        <v>8340</v>
      </c>
      <c r="T104" s="45">
        <v>-200</v>
      </c>
      <c r="U104" s="45">
        <v>5950</v>
      </c>
      <c r="V104" s="45">
        <v>3075.5555555555557</v>
      </c>
      <c r="W104" s="41">
        <v>0.12815178084906129</v>
      </c>
      <c r="X104" s="46"/>
      <c r="Y104" s="46"/>
    </row>
    <row r="105" spans="1:27">
      <c r="A105" s="29" t="s">
        <v>1139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VLOOKUP(C:C,total260330113047!B:F,5,0)</f>
        <v>3046</v>
      </c>
      <c r="M105" s="8"/>
      <c r="N105" s="211">
        <v>1099</v>
      </c>
      <c r="O105" s="44">
        <v>1569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1569</v>
      </c>
      <c r="V105" s="45">
        <v>470</v>
      </c>
      <c r="W105" s="41">
        <v>0.70044614404079031</v>
      </c>
      <c r="X105" s="46"/>
      <c r="Y105" s="46"/>
    </row>
    <row r="106" spans="1:27">
      <c r="A106" s="29" t="s">
        <v>659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VLOOKUP(C:C,total260330113047!B:F,5,0)</f>
        <v>1090</v>
      </c>
      <c r="M106" s="8"/>
      <c r="N106" s="211">
        <v>400</v>
      </c>
      <c r="O106" s="44">
        <v>1147</v>
      </c>
      <c r="P106" s="44">
        <v>0</v>
      </c>
      <c r="Q106" s="44">
        <v>0</v>
      </c>
      <c r="R106" s="44">
        <v>0</v>
      </c>
      <c r="S106" s="44">
        <v>0</v>
      </c>
      <c r="T106" s="45">
        <v>0</v>
      </c>
      <c r="U106" s="45">
        <v>1147</v>
      </c>
      <c r="V106" s="45">
        <v>747</v>
      </c>
      <c r="W106" s="41">
        <v>0.34873583260680036</v>
      </c>
      <c r="X106" s="46"/>
      <c r="Y106" s="46"/>
    </row>
    <row r="107" spans="1:27" s="268" customFormat="1">
      <c r="A107" s="260" t="s">
        <v>1140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VLOOKUP(C:C,total260330113047!B:F,5,0)</f>
        <v>108</v>
      </c>
      <c r="M107" s="8"/>
      <c r="N107" s="21">
        <f t="shared" ref="N107:N121" si="6">L107/9*5</f>
        <v>60</v>
      </c>
      <c r="O107" s="264">
        <v>144</v>
      </c>
      <c r="P107" s="264">
        <v>0</v>
      </c>
      <c r="Q107" s="264">
        <v>0</v>
      </c>
      <c r="R107" s="264">
        <v>0</v>
      </c>
      <c r="S107" s="264">
        <v>0</v>
      </c>
      <c r="T107" s="265">
        <v>0</v>
      </c>
      <c r="U107" s="265">
        <v>144</v>
      </c>
      <c r="V107" s="265">
        <v>84</v>
      </c>
      <c r="W107" s="266">
        <v>0.41666666666666669</v>
      </c>
      <c r="X107" s="267"/>
      <c r="Y107" s="267"/>
      <c r="Z107" s="37"/>
      <c r="AA107" s="37"/>
    </row>
    <row r="108" spans="1:27">
      <c r="A108" s="29" t="s">
        <v>1141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VLOOKUP(C:C,total260330113047!B:F,5,0)</f>
        <v>1391</v>
      </c>
      <c r="M108" s="8"/>
      <c r="N108" s="21">
        <f t="shared" si="6"/>
        <v>772.77777777777771</v>
      </c>
      <c r="O108" s="44">
        <v>4978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4978</v>
      </c>
      <c r="V108" s="45">
        <v>4205.2222222222226</v>
      </c>
      <c r="W108" s="41">
        <v>0.1552386054194009</v>
      </c>
      <c r="X108" s="46"/>
      <c r="Y108" s="46"/>
    </row>
    <row r="109" spans="1:27">
      <c r="A109" s="29" t="s">
        <v>1142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VLOOKUP(C:C,total260330113047!B:F,5,0)</f>
        <v>603</v>
      </c>
      <c r="M109" s="8"/>
      <c r="N109" s="21">
        <f t="shared" si="6"/>
        <v>335</v>
      </c>
      <c r="O109" s="44">
        <v>3070</v>
      </c>
      <c r="P109" s="44">
        <v>0</v>
      </c>
      <c r="Q109" s="44">
        <v>0</v>
      </c>
      <c r="R109" s="44">
        <v>0</v>
      </c>
      <c r="S109" s="44">
        <v>0</v>
      </c>
      <c r="T109" s="45">
        <v>0</v>
      </c>
      <c r="U109" s="45">
        <v>3070</v>
      </c>
      <c r="V109" s="45">
        <v>2735</v>
      </c>
      <c r="W109" s="41">
        <v>0.10912052117263844</v>
      </c>
      <c r="X109" s="46"/>
      <c r="Y109" s="46"/>
    </row>
    <row r="110" spans="1:27">
      <c r="A110" s="29" t="s">
        <v>1143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VLOOKUP(C:C,total260330113047!B:F,5,0)</f>
        <v>9422</v>
      </c>
      <c r="M110" s="8"/>
      <c r="N110" s="21">
        <f t="shared" si="6"/>
        <v>5234.4444444444443</v>
      </c>
      <c r="O110" s="44">
        <v>3849</v>
      </c>
      <c r="P110" s="44">
        <v>4520</v>
      </c>
      <c r="Q110" s="44">
        <v>6000</v>
      </c>
      <c r="R110" s="44">
        <v>0</v>
      </c>
      <c r="S110" s="44">
        <v>4520</v>
      </c>
      <c r="T110" s="45">
        <v>0</v>
      </c>
      <c r="U110" s="45">
        <v>5329</v>
      </c>
      <c r="V110" s="45">
        <v>94.555555555555657</v>
      </c>
      <c r="W110" s="41">
        <v>0.62545638002681858</v>
      </c>
      <c r="X110" s="46"/>
      <c r="Y110" s="46"/>
    </row>
    <row r="111" spans="1:27">
      <c r="A111" s="29" t="s">
        <v>1144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VLOOKUP(C:C,total260330113047!B:F,5,0)</f>
        <v>5135</v>
      </c>
      <c r="M111" s="211">
        <v>2000</v>
      </c>
      <c r="N111" s="21">
        <f t="shared" si="6"/>
        <v>2852.7777777777778</v>
      </c>
      <c r="O111" s="44">
        <v>1303</v>
      </c>
      <c r="P111" s="44">
        <v>1550</v>
      </c>
      <c r="Q111" s="44">
        <v>3000</v>
      </c>
      <c r="R111" s="44">
        <v>0</v>
      </c>
      <c r="S111" s="44">
        <v>1610</v>
      </c>
      <c r="T111" s="45">
        <v>-60</v>
      </c>
      <c r="U111" s="45">
        <v>2693</v>
      </c>
      <c r="V111" s="45">
        <v>-159.77777777777783</v>
      </c>
      <c r="W111" s="41">
        <v>0.99992210928067926</v>
      </c>
      <c r="X111" s="46"/>
      <c r="Y111" s="46"/>
    </row>
    <row r="112" spans="1:27" s="152" customFormat="1" ht="15.75">
      <c r="A112" s="29" t="s">
        <v>1145</v>
      </c>
      <c r="B112" s="145" t="s">
        <v>356</v>
      </c>
      <c r="C112" s="146" t="s">
        <v>94</v>
      </c>
      <c r="D112" s="147" t="s">
        <v>90</v>
      </c>
      <c r="E112" s="146" t="s">
        <v>95</v>
      </c>
      <c r="F112" s="146">
        <v>610</v>
      </c>
      <c r="G112" s="148">
        <v>664</v>
      </c>
      <c r="H112" s="21">
        <v>658</v>
      </c>
      <c r="I112" s="8">
        <f>VLOOKUP(C112,'202310-202403出荷数total2403220951'!B:F,5,0)</f>
        <v>2</v>
      </c>
      <c r="J112" s="203">
        <f>VLOOKUP(C112,'出荷数2307～2406total241008110618'!B:F,5,0)</f>
        <v>92</v>
      </c>
      <c r="K112" s="214" t="e">
        <f>VLOOKUP(C112,'出荷数2407-2506total250730101950'!B:F,5,0)</f>
        <v>#N/A</v>
      </c>
      <c r="L112" s="203" t="e">
        <f>VLOOKUP(C:C,total260330113047!B:F,5,0)</f>
        <v>#N/A</v>
      </c>
      <c r="M112" s="8"/>
      <c r="N112" s="21" t="e">
        <f t="shared" si="6"/>
        <v>#N/A</v>
      </c>
      <c r="O112" s="148">
        <v>0</v>
      </c>
      <c r="P112" s="148">
        <v>0</v>
      </c>
      <c r="Q112" s="44">
        <v>0</v>
      </c>
      <c r="R112" s="148">
        <v>0</v>
      </c>
      <c r="S112" s="148">
        <v>0</v>
      </c>
      <c r="T112" s="149">
        <v>0</v>
      </c>
      <c r="U112" s="149">
        <v>0</v>
      </c>
      <c r="V112" s="149" t="e">
        <v>#N/A</v>
      </c>
      <c r="W112" s="150" t="e">
        <v>#N/A</v>
      </c>
      <c r="X112" s="151"/>
      <c r="Y112" s="151"/>
    </row>
    <row r="113" spans="1:25">
      <c r="A113" s="29" t="s">
        <v>1147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VLOOKUP(C:C,total260330113047!B:F,5,0)</f>
        <v>2398</v>
      </c>
      <c r="M113" s="8"/>
      <c r="N113" s="21">
        <f t="shared" si="6"/>
        <v>1332.2222222222222</v>
      </c>
      <c r="O113" s="44">
        <v>3632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3632</v>
      </c>
      <c r="V113" s="45">
        <v>2299.7777777777778</v>
      </c>
      <c r="W113" s="41">
        <v>0.36680127263827705</v>
      </c>
      <c r="X113" s="46"/>
      <c r="Y113" s="46"/>
    </row>
    <row r="114" spans="1:25">
      <c r="A114" s="29" t="s">
        <v>1149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VLOOKUP(C:C,total260330113047!B:F,5,0)</f>
        <v>835</v>
      </c>
      <c r="M114" s="8"/>
      <c r="N114" s="21">
        <f t="shared" si="6"/>
        <v>463.88888888888886</v>
      </c>
      <c r="O114" s="44">
        <v>1270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1270</v>
      </c>
      <c r="V114" s="45">
        <v>806.11111111111109</v>
      </c>
      <c r="W114" s="41">
        <v>0.36526684164479439</v>
      </c>
      <c r="X114" s="46"/>
      <c r="Y114" s="46"/>
    </row>
    <row r="115" spans="1:25">
      <c r="A115" s="29" t="s">
        <v>1150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VLOOKUP(C:C,total260330113047!B:F,5,0)</f>
        <v>507</v>
      </c>
      <c r="M115" s="8"/>
      <c r="N115" s="21">
        <f t="shared" si="6"/>
        <v>281.66666666666669</v>
      </c>
      <c r="O115" s="44">
        <v>761</v>
      </c>
      <c r="P115" s="44">
        <v>0</v>
      </c>
      <c r="Q115" s="44">
        <v>0</v>
      </c>
      <c r="R115" s="44">
        <v>0</v>
      </c>
      <c r="S115" s="44">
        <v>0</v>
      </c>
      <c r="T115" s="45">
        <v>0</v>
      </c>
      <c r="U115" s="45">
        <v>761</v>
      </c>
      <c r="V115" s="45">
        <v>479.33333333333331</v>
      </c>
      <c r="W115" s="41">
        <v>0.37012702584318879</v>
      </c>
      <c r="X115" s="46"/>
      <c r="Y115" s="46"/>
    </row>
    <row r="116" spans="1:25">
      <c r="A116" s="29" t="s">
        <v>1151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VLOOKUP(C:C,total260330113047!B:F,5,0)</f>
        <v>7658</v>
      </c>
      <c r="M116" s="8"/>
      <c r="N116" s="21">
        <f t="shared" si="6"/>
        <v>4254.4444444444443</v>
      </c>
      <c r="O116" s="44">
        <v>11439</v>
      </c>
      <c r="P116" s="44">
        <v>5810</v>
      </c>
      <c r="Q116" s="44">
        <v>0</v>
      </c>
      <c r="R116" s="44">
        <v>0</v>
      </c>
      <c r="S116" s="44">
        <v>5810</v>
      </c>
      <c r="T116" s="45">
        <v>0</v>
      </c>
      <c r="U116" s="45">
        <v>5629</v>
      </c>
      <c r="V116" s="45">
        <v>1374.5555555555557</v>
      </c>
      <c r="W116" s="41">
        <v>0.24664875902628816</v>
      </c>
      <c r="X116" s="46"/>
      <c r="Y116" s="46"/>
    </row>
    <row r="117" spans="1:25" s="152" customFormat="1" ht="15.75">
      <c r="A117" s="29" t="s">
        <v>1152</v>
      </c>
      <c r="B117" s="145" t="s">
        <v>356</v>
      </c>
      <c r="C117" s="146" t="s">
        <v>239</v>
      </c>
      <c r="D117" s="147" t="s">
        <v>240</v>
      </c>
      <c r="E117" s="146"/>
      <c r="F117" s="146">
        <v>12020</v>
      </c>
      <c r="G117" s="148">
        <v>7464</v>
      </c>
      <c r="H117" s="21">
        <v>4812</v>
      </c>
      <c r="I117" s="8">
        <f>VLOOKUP(C117,'202310-202403出荷数total2403220951'!B:F,5,0)</f>
        <v>1216</v>
      </c>
      <c r="J117" s="203">
        <f>VLOOKUP(C117,'出荷数2307～2406total241008110618'!B:F,5,0)</f>
        <v>1820</v>
      </c>
      <c r="K117" s="214" t="e">
        <f>VLOOKUP(C117,'出荷数2407-2506total250730101950'!B:F,5,0)</f>
        <v>#N/A</v>
      </c>
      <c r="L117" s="203" t="e">
        <f>VLOOKUP(C:C,total260330113047!B:F,5,0)</f>
        <v>#N/A</v>
      </c>
      <c r="M117" s="8"/>
      <c r="N117" s="21" t="e">
        <f t="shared" si="6"/>
        <v>#N/A</v>
      </c>
      <c r="O117" s="148">
        <v>0</v>
      </c>
      <c r="P117" s="148">
        <v>0</v>
      </c>
      <c r="Q117" s="44">
        <v>0</v>
      </c>
      <c r="R117" s="148">
        <v>0</v>
      </c>
      <c r="S117" s="148">
        <v>0</v>
      </c>
      <c r="T117" s="149">
        <v>0</v>
      </c>
      <c r="U117" s="149">
        <v>0</v>
      </c>
      <c r="V117" s="149" t="e">
        <v>#N/A</v>
      </c>
      <c r="W117" s="150" t="e">
        <v>#N/A</v>
      </c>
      <c r="X117" s="151"/>
      <c r="Y117" s="151"/>
    </row>
    <row r="118" spans="1:25">
      <c r="A118" s="29" t="s">
        <v>1153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VLOOKUP(C:C,total260330113047!B:F,5,0)</f>
        <v>14156</v>
      </c>
      <c r="M118" s="8"/>
      <c r="N118" s="21">
        <f t="shared" si="6"/>
        <v>7864.4444444444443</v>
      </c>
      <c r="O118" s="44">
        <v>11719</v>
      </c>
      <c r="P118" s="44">
        <v>4105</v>
      </c>
      <c r="Q118" s="44">
        <v>3780</v>
      </c>
      <c r="R118" s="44">
        <v>0</v>
      </c>
      <c r="S118" s="44">
        <v>4305</v>
      </c>
      <c r="T118" s="45">
        <v>-200</v>
      </c>
      <c r="U118" s="45">
        <v>11194</v>
      </c>
      <c r="V118" s="45">
        <v>3329.5555555555557</v>
      </c>
      <c r="W118" s="41">
        <v>0.49699471969441633</v>
      </c>
      <c r="X118" s="46"/>
      <c r="Y118" s="46"/>
    </row>
    <row r="119" spans="1:25">
      <c r="A119" s="29" t="s">
        <v>1154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VLOOKUP(C:C,total260330113047!B:F,5,0)</f>
        <v>2204</v>
      </c>
      <c r="M119" s="8"/>
      <c r="N119" s="21">
        <f t="shared" si="6"/>
        <v>1224.4444444444443</v>
      </c>
      <c r="O119" s="44">
        <v>799</v>
      </c>
      <c r="P119" s="44">
        <v>0</v>
      </c>
      <c r="Q119" s="44">
        <v>3000</v>
      </c>
      <c r="R119" s="44">
        <v>0</v>
      </c>
      <c r="S119" s="44">
        <v>0</v>
      </c>
      <c r="T119" s="45">
        <v>0</v>
      </c>
      <c r="U119" s="45">
        <v>3799</v>
      </c>
      <c r="V119" s="45">
        <v>2574.5555555555557</v>
      </c>
      <c r="W119" s="41">
        <v>1.5324711444861632</v>
      </c>
      <c r="X119" s="46"/>
      <c r="Y119" s="46"/>
    </row>
    <row r="120" spans="1:25">
      <c r="A120" s="29" t="s">
        <v>1155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VLOOKUP(C:C,total260330113047!B:F,5,0)</f>
        <v>8671</v>
      </c>
      <c r="M120" s="8"/>
      <c r="N120" s="21">
        <f t="shared" si="6"/>
        <v>4817.2222222222226</v>
      </c>
      <c r="O120" s="44">
        <v>11170</v>
      </c>
      <c r="P120" s="44">
        <v>4080</v>
      </c>
      <c r="Q120" s="44">
        <v>0</v>
      </c>
      <c r="R120" s="44">
        <v>0</v>
      </c>
      <c r="S120" s="44">
        <v>4080</v>
      </c>
      <c r="T120" s="45">
        <v>0</v>
      </c>
      <c r="U120" s="45">
        <v>7090</v>
      </c>
      <c r="V120" s="45">
        <v>2272.7777777777774</v>
      </c>
      <c r="W120" s="41">
        <v>0.31588342440801459</v>
      </c>
      <c r="X120" s="46"/>
      <c r="Y120" s="46"/>
    </row>
    <row r="121" spans="1:25">
      <c r="A121" s="29" t="s">
        <v>1156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VLOOKUP(C:C,total260330113047!B:F,5,0)</f>
        <v>2627</v>
      </c>
      <c r="M121" s="8"/>
      <c r="N121" s="21">
        <f t="shared" si="6"/>
        <v>1459.4444444444446</v>
      </c>
      <c r="O121" s="44">
        <v>2417</v>
      </c>
      <c r="P121" s="44">
        <v>100</v>
      </c>
      <c r="Q121" s="44">
        <v>3000</v>
      </c>
      <c r="R121" s="44">
        <v>0</v>
      </c>
      <c r="S121" s="44">
        <v>950</v>
      </c>
      <c r="T121" s="45">
        <v>-850</v>
      </c>
      <c r="U121" s="45">
        <v>4467</v>
      </c>
      <c r="V121" s="45">
        <v>3007.5555555555557</v>
      </c>
      <c r="W121" s="41">
        <v>0.579834900454686</v>
      </c>
      <c r="X121" s="46"/>
      <c r="Y121" s="46"/>
    </row>
    <row r="122" spans="1:25">
      <c r="A122" s="29" t="s">
        <v>1157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VLOOKUP(C:C,total260330113047!B:F,5,0)</f>
        <v>1225</v>
      </c>
      <c r="M122" s="8"/>
      <c r="N122" s="211">
        <v>400</v>
      </c>
      <c r="O122" s="44">
        <v>3113</v>
      </c>
      <c r="P122" s="44">
        <v>0</v>
      </c>
      <c r="Q122" s="44">
        <v>0</v>
      </c>
      <c r="R122" s="44">
        <v>0</v>
      </c>
      <c r="S122" s="44">
        <v>0</v>
      </c>
      <c r="T122" s="45">
        <v>0</v>
      </c>
      <c r="U122" s="45">
        <v>3113</v>
      </c>
      <c r="V122" s="45">
        <v>2713</v>
      </c>
      <c r="W122" s="41">
        <v>0.12849341471249598</v>
      </c>
      <c r="X122" s="46"/>
      <c r="Y122" s="46"/>
    </row>
    <row r="123" spans="1:25" s="152" customFormat="1" ht="15.75">
      <c r="A123" s="29" t="s">
        <v>1158</v>
      </c>
      <c r="B123" s="145" t="s">
        <v>356</v>
      </c>
      <c r="C123" s="146" t="s">
        <v>241</v>
      </c>
      <c r="D123" s="147" t="s">
        <v>242</v>
      </c>
      <c r="E123" s="146"/>
      <c r="F123" s="146">
        <v>229</v>
      </c>
      <c r="G123" s="148">
        <v>293</v>
      </c>
      <c r="H123" s="21">
        <v>221</v>
      </c>
      <c r="I123" s="8" t="e">
        <f>VLOOKUP(C123,'202310-202403出荷数total2403220951'!B:F,5,0)</f>
        <v>#N/A</v>
      </c>
      <c r="J123" s="203">
        <f>VLOOKUP(C123,'出荷数2307～2406total241008110618'!B:F,5,0)</f>
        <v>27</v>
      </c>
      <c r="K123" s="214" t="e">
        <f>VLOOKUP(C123,'出荷数2407-2506total250730101950'!B:F,5,0)</f>
        <v>#N/A</v>
      </c>
      <c r="L123" s="203" t="e">
        <f>VLOOKUP(C:C,total260330113047!B:F,5,0)</f>
        <v>#N/A</v>
      </c>
      <c r="M123" s="8"/>
      <c r="N123" s="21" t="e">
        <f>L123/9*5</f>
        <v>#N/A</v>
      </c>
      <c r="O123" s="148">
        <v>0</v>
      </c>
      <c r="P123" s="148">
        <v>0</v>
      </c>
      <c r="Q123" s="44">
        <v>0</v>
      </c>
      <c r="R123" s="148">
        <v>0</v>
      </c>
      <c r="S123" s="148">
        <v>0</v>
      </c>
      <c r="T123" s="149">
        <v>0</v>
      </c>
      <c r="U123" s="149">
        <v>0</v>
      </c>
      <c r="V123" s="149" t="e">
        <v>#N/A</v>
      </c>
      <c r="W123" s="150" t="e">
        <v>#N/A</v>
      </c>
      <c r="X123" s="151"/>
      <c r="Y123" s="151"/>
    </row>
    <row r="124" spans="1:25">
      <c r="A124" s="29" t="s">
        <v>1159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VLOOKUP(C:C,total260330113047!B:F,5,0)</f>
        <v>1455</v>
      </c>
      <c r="M124" s="8"/>
      <c r="N124" s="21">
        <f>L124/9*5</f>
        <v>808.33333333333326</v>
      </c>
      <c r="O124" s="44">
        <v>4752</v>
      </c>
      <c r="P124" s="44">
        <v>0</v>
      </c>
      <c r="Q124" s="44">
        <v>0</v>
      </c>
      <c r="R124" s="44">
        <v>0</v>
      </c>
      <c r="S124" s="44">
        <v>0</v>
      </c>
      <c r="T124" s="45">
        <v>0</v>
      </c>
      <c r="U124" s="45">
        <v>4752</v>
      </c>
      <c r="V124" s="45">
        <v>3943.666666666667</v>
      </c>
      <c r="W124" s="41">
        <v>0.17010381593714927</v>
      </c>
      <c r="X124" s="46"/>
      <c r="Y124" s="46"/>
    </row>
    <row r="125" spans="1:25">
      <c r="A125" s="29" t="s">
        <v>1160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VLOOKUP(C:C,total260330113047!B:F,5,0)</f>
        <v>2958</v>
      </c>
      <c r="M125" s="8"/>
      <c r="N125" s="211">
        <v>1600</v>
      </c>
      <c r="O125" s="44">
        <v>3315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3315</v>
      </c>
      <c r="V125" s="45">
        <v>1715</v>
      </c>
      <c r="W125" s="41">
        <v>0.48265460030165913</v>
      </c>
      <c r="X125" s="46"/>
      <c r="Y125" s="46"/>
    </row>
    <row r="126" spans="1:25">
      <c r="A126" s="29" t="s">
        <v>1161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VLOOKUP(C:C,total260330113047!B:F,5,0)</f>
        <v>1903</v>
      </c>
      <c r="M126" s="8"/>
      <c r="N126" s="21">
        <f t="shared" ref="N126:N141" si="7">L126/9*5</f>
        <v>1057.2222222222222</v>
      </c>
      <c r="O126" s="44">
        <v>3189</v>
      </c>
      <c r="P126" s="44">
        <v>0</v>
      </c>
      <c r="Q126" s="44">
        <v>0</v>
      </c>
      <c r="R126" s="44">
        <v>0</v>
      </c>
      <c r="S126" s="44">
        <v>0</v>
      </c>
      <c r="T126" s="45">
        <v>0</v>
      </c>
      <c r="U126" s="45">
        <v>3189</v>
      </c>
      <c r="V126" s="45">
        <v>2131.7777777777778</v>
      </c>
      <c r="W126" s="41">
        <v>0.33152154977178494</v>
      </c>
      <c r="X126" s="46"/>
      <c r="Y126" s="46"/>
    </row>
    <row r="127" spans="1:25">
      <c r="A127" s="29" t="s">
        <v>1162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VLOOKUP(C:C,total260330113047!B:F,5,0)</f>
        <v>1895</v>
      </c>
      <c r="M127" s="8"/>
      <c r="N127" s="21">
        <f t="shared" si="7"/>
        <v>1052.7777777777778</v>
      </c>
      <c r="O127" s="44">
        <v>1638</v>
      </c>
      <c r="P127" s="44">
        <v>1100</v>
      </c>
      <c r="Q127" s="44">
        <v>1000</v>
      </c>
      <c r="R127" s="44">
        <v>0</v>
      </c>
      <c r="S127" s="44">
        <v>1100</v>
      </c>
      <c r="T127" s="45">
        <v>0</v>
      </c>
      <c r="U127" s="45">
        <v>1538</v>
      </c>
      <c r="V127" s="45">
        <v>485.22222222222217</v>
      </c>
      <c r="W127" s="41">
        <v>0.38450612774937099</v>
      </c>
      <c r="X127" s="46"/>
      <c r="Y127" s="46"/>
    </row>
    <row r="128" spans="1:25">
      <c r="A128" s="29" t="s">
        <v>1163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VLOOKUP(C:C,total260330113047!B:F,5,0)</f>
        <v>4</v>
      </c>
      <c r="M128" s="8"/>
      <c r="N128" s="21">
        <f t="shared" si="7"/>
        <v>2.2222222222222223</v>
      </c>
      <c r="O128" s="44">
        <v>407</v>
      </c>
      <c r="P128" s="44">
        <v>0</v>
      </c>
      <c r="Q128" s="44">
        <v>0</v>
      </c>
      <c r="R128" s="44">
        <v>0</v>
      </c>
      <c r="S128" s="44">
        <v>0</v>
      </c>
      <c r="T128" s="45">
        <v>0</v>
      </c>
      <c r="U128" s="45">
        <v>407</v>
      </c>
      <c r="V128" s="45">
        <v>404.77777777777777</v>
      </c>
      <c r="W128" s="41">
        <v>5.4600054600054604E-3</v>
      </c>
      <c r="X128" s="46"/>
      <c r="Y128" s="46"/>
    </row>
    <row r="129" spans="1:27" s="200" customFormat="1">
      <c r="A129" s="192" t="s">
        <v>1164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>
        <f>VLOOKUP(C:C,total260330113047!B:F,5,0)</f>
        <v>902</v>
      </c>
      <c r="M129" s="281">
        <v>700</v>
      </c>
      <c r="N129" s="196">
        <f t="shared" si="7"/>
        <v>501.11111111111114</v>
      </c>
      <c r="O129" s="196">
        <v>399</v>
      </c>
      <c r="P129" s="196">
        <v>100</v>
      </c>
      <c r="Q129" s="196">
        <v>0</v>
      </c>
      <c r="R129" s="196">
        <v>0</v>
      </c>
      <c r="S129" s="196">
        <v>300</v>
      </c>
      <c r="T129" s="197">
        <v>-200</v>
      </c>
      <c r="U129" s="197">
        <v>99</v>
      </c>
      <c r="V129" s="197">
        <v>-402.11111111111114</v>
      </c>
      <c r="W129" s="198">
        <v>1.004230683589401</v>
      </c>
      <c r="X129" s="196"/>
      <c r="Y129" s="196"/>
      <c r="Z129" s="201"/>
      <c r="AA129" s="201"/>
    </row>
    <row r="130" spans="1:27">
      <c r="A130" s="29" t="s">
        <v>1165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VLOOKUP(C:C,total260330113047!B:F,5,0)</f>
        <v>2160</v>
      </c>
      <c r="M130" s="8"/>
      <c r="N130" s="21">
        <f t="shared" si="7"/>
        <v>1200</v>
      </c>
      <c r="O130" s="44">
        <v>6639</v>
      </c>
      <c r="P130" s="44">
        <v>550</v>
      </c>
      <c r="Q130" s="44">
        <v>0</v>
      </c>
      <c r="R130" s="44">
        <v>0</v>
      </c>
      <c r="S130" s="44">
        <v>550</v>
      </c>
      <c r="T130" s="45">
        <v>0</v>
      </c>
      <c r="U130" s="45">
        <v>6089</v>
      </c>
      <c r="V130" s="45">
        <v>4889</v>
      </c>
      <c r="W130" s="41">
        <v>0.16692168590902767</v>
      </c>
      <c r="X130" s="12"/>
      <c r="Y130" s="12"/>
    </row>
    <row r="131" spans="1:27">
      <c r="A131" s="29" t="s">
        <v>1166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VLOOKUP(C:C,total260330113047!B:F,5,0)</f>
        <v>2703</v>
      </c>
      <c r="M131" s="8"/>
      <c r="N131" s="21">
        <f t="shared" si="7"/>
        <v>1501.6666666666665</v>
      </c>
      <c r="O131" s="44">
        <v>4843</v>
      </c>
      <c r="P131" s="44">
        <v>0</v>
      </c>
      <c r="Q131" s="44">
        <v>0</v>
      </c>
      <c r="R131" s="44">
        <v>0</v>
      </c>
      <c r="S131" s="44">
        <v>0</v>
      </c>
      <c r="T131" s="45">
        <v>0</v>
      </c>
      <c r="U131" s="45">
        <v>4843</v>
      </c>
      <c r="V131" s="45">
        <v>3341.3333333333335</v>
      </c>
      <c r="W131" s="41">
        <v>0.31006951614013351</v>
      </c>
      <c r="X131" s="46"/>
      <c r="Y131" s="46"/>
    </row>
    <row r="132" spans="1:27">
      <c r="A132" s="29" t="s">
        <v>1167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VLOOKUP(C:C,total260330113047!B:F,5,0)</f>
        <v>5579</v>
      </c>
      <c r="M132" s="8"/>
      <c r="N132" s="21">
        <f t="shared" si="7"/>
        <v>3099.4444444444443</v>
      </c>
      <c r="O132" s="44">
        <v>9761</v>
      </c>
      <c r="P132" s="44">
        <v>3730</v>
      </c>
      <c r="Q132" s="44">
        <v>0</v>
      </c>
      <c r="R132" s="44">
        <v>0</v>
      </c>
      <c r="S132" s="44">
        <v>3870</v>
      </c>
      <c r="T132" s="45">
        <v>-140</v>
      </c>
      <c r="U132" s="45">
        <v>5891</v>
      </c>
      <c r="V132" s="45">
        <v>2791.5555555555557</v>
      </c>
      <c r="W132" s="41">
        <v>0.22974163845856085</v>
      </c>
      <c r="X132" s="250"/>
      <c r="Y132" s="250"/>
    </row>
    <row r="133" spans="1:27">
      <c r="A133" s="29" t="s">
        <v>1168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VLOOKUP(C:C,total260330113047!B:F,5,0)</f>
        <v>4658</v>
      </c>
      <c r="M133" s="8"/>
      <c r="N133" s="21">
        <f t="shared" si="7"/>
        <v>2587.7777777777778</v>
      </c>
      <c r="O133" s="44">
        <v>6794</v>
      </c>
      <c r="P133" s="44">
        <v>3330</v>
      </c>
      <c r="Q133" s="44">
        <v>0</v>
      </c>
      <c r="R133" s="44">
        <v>0</v>
      </c>
      <c r="S133" s="44">
        <v>4140</v>
      </c>
      <c r="T133" s="45">
        <v>-810</v>
      </c>
      <c r="U133" s="45">
        <v>2654</v>
      </c>
      <c r="V133" s="45">
        <v>66.222222222222172</v>
      </c>
      <c r="W133" s="41">
        <v>0.25560823565564778</v>
      </c>
      <c r="X133" s="46"/>
      <c r="Y133" s="46" t="s">
        <v>351</v>
      </c>
    </row>
    <row r="134" spans="1:27" ht="23.45" customHeight="1">
      <c r="A134" s="29" t="s">
        <v>1169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VLOOKUP(C:C,total260330113047!B:F,5,0)</f>
        <v>3363</v>
      </c>
      <c r="M134" s="8"/>
      <c r="N134" s="21">
        <f t="shared" si="7"/>
        <v>1868.3333333333335</v>
      </c>
      <c r="O134" s="44">
        <v>2456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2456</v>
      </c>
      <c r="V134" s="45">
        <v>587.66666666666652</v>
      </c>
      <c r="W134" s="41">
        <v>0.7607220412595006</v>
      </c>
      <c r="X134" s="46"/>
      <c r="Y134" s="46"/>
    </row>
    <row r="135" spans="1:27">
      <c r="A135" s="29" t="s">
        <v>1170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VLOOKUP(C:C,total260330113047!B:F,5,0)</f>
        <v>1400</v>
      </c>
      <c r="M135" s="8"/>
      <c r="N135" s="21">
        <f t="shared" si="7"/>
        <v>777.77777777777771</v>
      </c>
      <c r="O135" s="44">
        <v>3583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3583</v>
      </c>
      <c r="V135" s="45">
        <v>2805.2222222222222</v>
      </c>
      <c r="W135" s="41">
        <v>0.21707445653859272</v>
      </c>
      <c r="X135" s="46"/>
      <c r="Y135" s="46"/>
    </row>
    <row r="136" spans="1:27">
      <c r="A136" s="29" t="s">
        <v>1171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VLOOKUP(C:C,total260330113047!B:F,5,0)</f>
        <v>3338</v>
      </c>
      <c r="M136" s="8"/>
      <c r="N136" s="21">
        <f t="shared" si="7"/>
        <v>1854.4444444444446</v>
      </c>
      <c r="O136" s="44">
        <v>1834</v>
      </c>
      <c r="P136" s="44">
        <v>0</v>
      </c>
      <c r="Q136" s="44">
        <v>5000</v>
      </c>
      <c r="R136" s="44">
        <v>0</v>
      </c>
      <c r="S136" s="44">
        <v>0</v>
      </c>
      <c r="T136" s="45">
        <v>0</v>
      </c>
      <c r="U136" s="45">
        <v>6834</v>
      </c>
      <c r="V136" s="45">
        <v>4979.5555555555557</v>
      </c>
      <c r="W136" s="41">
        <v>1.0111474615291409</v>
      </c>
      <c r="X136" s="46"/>
      <c r="Y136" s="46"/>
    </row>
    <row r="137" spans="1:27">
      <c r="A137" s="29" t="s">
        <v>1172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VLOOKUP(C:C,total260330113047!B:F,5,0)</f>
        <v>311</v>
      </c>
      <c r="M137" s="8"/>
      <c r="N137" s="21">
        <f t="shared" si="7"/>
        <v>172.77777777777777</v>
      </c>
      <c r="O137" s="44">
        <v>6720</v>
      </c>
      <c r="P137" s="44">
        <v>80</v>
      </c>
      <c r="Q137" s="44">
        <v>0</v>
      </c>
      <c r="R137" s="44">
        <v>0</v>
      </c>
      <c r="S137" s="44">
        <v>80</v>
      </c>
      <c r="T137" s="45">
        <v>0</v>
      </c>
      <c r="U137" s="45">
        <v>6640</v>
      </c>
      <c r="V137" s="45">
        <v>6467.2222222222226</v>
      </c>
      <c r="W137" s="41">
        <v>2.5408496732026144E-2</v>
      </c>
      <c r="X137" s="46"/>
      <c r="Y137" s="46"/>
    </row>
    <row r="138" spans="1:27">
      <c r="A138" s="29"/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>
        <f>VLOOKUP(C:C,total260330113047!B:F,5,0)</f>
        <v>105</v>
      </c>
      <c r="M138" s="8"/>
      <c r="N138" s="21">
        <f t="shared" si="7"/>
        <v>58.333333333333329</v>
      </c>
      <c r="O138" s="44">
        <v>6245</v>
      </c>
      <c r="P138" s="44">
        <v>100</v>
      </c>
      <c r="Q138" s="44">
        <v>0</v>
      </c>
      <c r="R138" s="44">
        <v>0</v>
      </c>
      <c r="S138" s="44">
        <v>100</v>
      </c>
      <c r="T138" s="45">
        <v>0</v>
      </c>
      <c r="U138" s="45">
        <v>6145</v>
      </c>
      <c r="V138" s="45">
        <v>6086.666666666667</v>
      </c>
      <c r="W138" s="41"/>
      <c r="X138" s="46"/>
      <c r="Y138" s="46"/>
    </row>
    <row r="139" spans="1:27">
      <c r="A139" s="29" t="s">
        <v>1173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>
        <f>VLOOKUP(C:C,total260330113047!B:F,5,0)</f>
        <v>4605</v>
      </c>
      <c r="M139" s="213"/>
      <c r="N139" s="21">
        <f t="shared" si="7"/>
        <v>2558.3333333333335</v>
      </c>
      <c r="O139" s="44">
        <v>599</v>
      </c>
      <c r="P139" s="44">
        <v>0</v>
      </c>
      <c r="Q139" s="44">
        <v>5000</v>
      </c>
      <c r="R139" s="44">
        <v>0</v>
      </c>
      <c r="S139" s="44">
        <v>0</v>
      </c>
      <c r="T139" s="45">
        <v>0</v>
      </c>
      <c r="U139" s="45">
        <v>5599</v>
      </c>
      <c r="V139" s="45">
        <v>3040.6666666666665</v>
      </c>
      <c r="W139" s="41">
        <v>4.271007234279355</v>
      </c>
      <c r="X139" s="46"/>
      <c r="Y139" s="46"/>
    </row>
    <row r="140" spans="1:27">
      <c r="A140" s="29" t="s">
        <v>1174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>
        <f>VLOOKUP(C:C,total260330113047!B:F,5,0)</f>
        <v>2223</v>
      </c>
      <c r="M140" s="8"/>
      <c r="N140" s="21">
        <f t="shared" si="7"/>
        <v>1235</v>
      </c>
      <c r="O140" s="44">
        <v>1911</v>
      </c>
      <c r="P140" s="44">
        <v>0</v>
      </c>
      <c r="Q140" s="44">
        <v>0</v>
      </c>
      <c r="R140" s="44">
        <v>0</v>
      </c>
      <c r="S140" s="44">
        <v>0</v>
      </c>
      <c r="T140" s="45">
        <v>0</v>
      </c>
      <c r="U140" s="45">
        <v>1911</v>
      </c>
      <c r="V140" s="45">
        <v>676</v>
      </c>
      <c r="W140" s="41">
        <v>0.6462585034013606</v>
      </c>
      <c r="X140" s="46"/>
      <c r="Y140" s="46"/>
    </row>
    <row r="141" spans="1:27">
      <c r="A141" s="29" t="s">
        <v>1175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>
        <f>VLOOKUP(C:C,total260330113047!B:F,5,0)</f>
        <v>3827</v>
      </c>
      <c r="M141" s="8"/>
      <c r="N141" s="21">
        <f t="shared" si="7"/>
        <v>2126.1111111111113</v>
      </c>
      <c r="O141" s="44">
        <v>6358</v>
      </c>
      <c r="P141" s="44">
        <v>2200</v>
      </c>
      <c r="Q141" s="44">
        <v>0</v>
      </c>
      <c r="R141" s="44">
        <v>0</v>
      </c>
      <c r="S141" s="44">
        <v>2200</v>
      </c>
      <c r="T141" s="45">
        <v>0</v>
      </c>
      <c r="U141" s="45">
        <v>4158</v>
      </c>
      <c r="V141" s="45">
        <v>2031.8888888888887</v>
      </c>
      <c r="W141" s="41">
        <v>0.24843551193165592</v>
      </c>
      <c r="X141" s="46"/>
      <c r="Y141" s="46"/>
    </row>
    <row r="142" spans="1:27">
      <c r="A142" s="29" t="s">
        <v>1176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>
        <f>VLOOKUP(C:C,total260330113047!B:F,5,0)</f>
        <v>2096</v>
      </c>
      <c r="M142" s="211">
        <v>2200</v>
      </c>
      <c r="N142" s="211">
        <v>2200</v>
      </c>
      <c r="O142" s="44">
        <v>4213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4213</v>
      </c>
      <c r="V142" s="45">
        <v>2013</v>
      </c>
      <c r="W142" s="41">
        <v>0.52219321148825071</v>
      </c>
      <c r="X142" s="46"/>
      <c r="Y142" s="46"/>
    </row>
    <row r="143" spans="1:27" s="152" customFormat="1">
      <c r="A143" s="144" t="s">
        <v>1177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VLOOKUP(C:C,total260330113047!B:F,5,0)</f>
        <v>#N/A</v>
      </c>
      <c r="M143" s="300">
        <v>360</v>
      </c>
      <c r="N143" s="300">
        <v>360</v>
      </c>
      <c r="O143" s="148">
        <v>240</v>
      </c>
      <c r="P143" s="148">
        <v>0</v>
      </c>
      <c r="Q143" s="148">
        <v>0</v>
      </c>
      <c r="R143" s="148">
        <v>0</v>
      </c>
      <c r="S143" s="148">
        <v>0</v>
      </c>
      <c r="T143" s="149">
        <v>0</v>
      </c>
      <c r="U143" s="149">
        <v>240</v>
      </c>
      <c r="V143" s="149">
        <v>-120</v>
      </c>
      <c r="W143" s="150">
        <v>1.5</v>
      </c>
      <c r="X143" s="151"/>
      <c r="Y143" s="151"/>
      <c r="Z143" s="191"/>
      <c r="AA143" s="191"/>
    </row>
    <row r="144" spans="1:27">
      <c r="A144" s="29" t="s">
        <v>1178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>
        <f>VLOOKUP(C:C,total260330113047!B:F,5,0)</f>
        <v>1819</v>
      </c>
      <c r="M144" s="8"/>
      <c r="N144" s="21">
        <f>L144/9*5</f>
        <v>1010.5555555555555</v>
      </c>
      <c r="O144" s="44">
        <v>2142</v>
      </c>
      <c r="P144" s="44">
        <v>0</v>
      </c>
      <c r="Q144" s="44">
        <v>0</v>
      </c>
      <c r="R144" s="44">
        <v>0</v>
      </c>
      <c r="S144" s="44">
        <v>0</v>
      </c>
      <c r="T144" s="45">
        <v>0</v>
      </c>
      <c r="U144" s="45">
        <v>2142</v>
      </c>
      <c r="V144" s="45">
        <v>1131.4444444444443</v>
      </c>
      <c r="W144" s="41">
        <v>0.47178130511463845</v>
      </c>
      <c r="X144" s="46"/>
      <c r="Y144" s="46"/>
    </row>
    <row r="145" spans="1:27">
      <c r="A145" s="29" t="s">
        <v>1179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>
        <f>VLOOKUP(C:C,total260330113047!B:F,5,0)</f>
        <v>1695</v>
      </c>
      <c r="M145" s="8"/>
      <c r="N145" s="21">
        <f>L145/9*5</f>
        <v>941.66666666666674</v>
      </c>
      <c r="O145" s="44">
        <v>1376</v>
      </c>
      <c r="P145" s="44">
        <v>0</v>
      </c>
      <c r="Q145" s="44">
        <v>0</v>
      </c>
      <c r="R145" s="44">
        <v>0</v>
      </c>
      <c r="S145" s="44">
        <v>0</v>
      </c>
      <c r="T145" s="45">
        <v>0</v>
      </c>
      <c r="U145" s="45">
        <v>1376</v>
      </c>
      <c r="V145" s="45">
        <v>434.33333333333326</v>
      </c>
      <c r="W145" s="41">
        <v>0.6843507751937985</v>
      </c>
      <c r="X145" s="46"/>
      <c r="Y145" s="46"/>
    </row>
    <row r="146" spans="1:27">
      <c r="A146" s="29" t="s">
        <v>1180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>
        <f>VLOOKUP(C:C,total260330113047!B:F,5,0)</f>
        <v>6263</v>
      </c>
      <c r="M146" s="8"/>
      <c r="N146" s="21">
        <f>L146/9*5</f>
        <v>3479.4444444444443</v>
      </c>
      <c r="O146" s="44">
        <v>6188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6188</v>
      </c>
      <c r="V146" s="45">
        <v>2708.5555555555557</v>
      </c>
      <c r="W146" s="41">
        <v>0.56228901817137111</v>
      </c>
      <c r="X146" s="46"/>
      <c r="Y146" s="46"/>
    </row>
    <row r="147" spans="1:27">
      <c r="A147" s="29" t="s">
        <v>2948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>
        <f>VLOOKUP(C:C,total260330113047!B:F,5,0)</f>
        <v>8935</v>
      </c>
      <c r="M147" s="211">
        <v>10000</v>
      </c>
      <c r="N147" s="211">
        <v>10000</v>
      </c>
      <c r="O147" s="44">
        <v>36484</v>
      </c>
      <c r="P147" s="44">
        <v>200</v>
      </c>
      <c r="Q147" s="44">
        <v>0</v>
      </c>
      <c r="R147" s="44">
        <v>0</v>
      </c>
      <c r="S147" s="44">
        <v>200</v>
      </c>
      <c r="T147" s="45">
        <v>0</v>
      </c>
      <c r="U147" s="45">
        <v>36284</v>
      </c>
      <c r="V147" s="45">
        <v>26284</v>
      </c>
      <c r="W147" s="204">
        <v>0.27259840802529711</v>
      </c>
      <c r="X147" s="46"/>
      <c r="Y147" s="46"/>
    </row>
    <row r="148" spans="1:27">
      <c r="A148" s="29" t="s">
        <v>1182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>
        <f>VLOOKUP(C:C,total260330113047!B:F,5,0)</f>
        <v>863</v>
      </c>
      <c r="M148" s="211">
        <v>4000</v>
      </c>
      <c r="N148" s="211">
        <v>4000</v>
      </c>
      <c r="O148" s="44">
        <v>15099</v>
      </c>
      <c r="P148" s="44">
        <v>0</v>
      </c>
      <c r="Q148" s="44">
        <v>0</v>
      </c>
      <c r="R148" s="44">
        <v>0</v>
      </c>
      <c r="S148" s="44">
        <v>0</v>
      </c>
      <c r="T148" s="45">
        <v>0</v>
      </c>
      <c r="U148" s="45">
        <v>15099</v>
      </c>
      <c r="V148" s="45">
        <v>11099</v>
      </c>
      <c r="W148" s="204">
        <v>0.26491820650374198</v>
      </c>
      <c r="X148" s="46"/>
      <c r="Y148" s="46"/>
    </row>
    <row r="149" spans="1:27">
      <c r="A149" s="29" t="s">
        <v>1183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>
        <f>VLOOKUP(C:C,total260330113047!B:F,5,0)</f>
        <v>1099</v>
      </c>
      <c r="M149" s="211">
        <v>2000</v>
      </c>
      <c r="N149" s="211">
        <v>2000</v>
      </c>
      <c r="O149" s="44">
        <v>8255</v>
      </c>
      <c r="P149" s="44">
        <v>160</v>
      </c>
      <c r="Q149" s="44">
        <v>0</v>
      </c>
      <c r="R149" s="44">
        <v>0</v>
      </c>
      <c r="S149" s="44">
        <v>0</v>
      </c>
      <c r="T149" s="45">
        <v>160</v>
      </c>
      <c r="U149" s="45">
        <v>8255</v>
      </c>
      <c r="V149" s="45">
        <v>6255</v>
      </c>
      <c r="W149" s="204">
        <v>0.23767082590612001</v>
      </c>
      <c r="X149" s="46"/>
      <c r="Y149" s="46"/>
    </row>
    <row r="150" spans="1:27">
      <c r="A150" s="29"/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>
        <f>VLOOKUP(C:C,total260330113047!B:F,5,0)</f>
        <v>6028</v>
      </c>
      <c r="M150" s="211">
        <v>3500</v>
      </c>
      <c r="N150" s="211">
        <v>3500</v>
      </c>
      <c r="O150" s="44">
        <v>3131</v>
      </c>
      <c r="P150" s="44">
        <v>100</v>
      </c>
      <c r="Q150" s="44">
        <v>5000</v>
      </c>
      <c r="R150" s="44">
        <v>0</v>
      </c>
      <c r="S150" s="44">
        <v>500</v>
      </c>
      <c r="T150" s="45">
        <v>-400</v>
      </c>
      <c r="U150" s="45">
        <v>7631</v>
      </c>
      <c r="V150" s="45">
        <v>4131</v>
      </c>
      <c r="W150" s="204">
        <v>1.0832559579077685</v>
      </c>
      <c r="X150" s="46"/>
      <c r="Y150" s="46"/>
    </row>
    <row r="151" spans="1:27">
      <c r="A151" s="29"/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>
        <f>VLOOKUP(C:C,total260330113047!B:F,5,0)</f>
        <v>1680</v>
      </c>
      <c r="M151" s="211">
        <v>4000</v>
      </c>
      <c r="N151" s="211">
        <v>3000</v>
      </c>
      <c r="O151" s="44">
        <v>3712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3712</v>
      </c>
      <c r="V151" s="45">
        <v>712</v>
      </c>
      <c r="W151" s="204">
        <v>0.80818965517241381</v>
      </c>
      <c r="X151" s="46"/>
      <c r="Y151" s="46"/>
    </row>
    <row r="152" spans="1:27">
      <c r="A152" s="29"/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>
        <f>VLOOKUP(C:C,total260330113047!B:F,5,0)</f>
        <v>1719</v>
      </c>
      <c r="M152" s="211">
        <v>1000</v>
      </c>
      <c r="N152" s="211">
        <v>1000</v>
      </c>
      <c r="O152" s="44">
        <v>4184</v>
      </c>
      <c r="P152" s="44">
        <v>0</v>
      </c>
      <c r="Q152" s="44">
        <v>0</v>
      </c>
      <c r="R152" s="44">
        <v>0</v>
      </c>
      <c r="S152" s="44">
        <v>0</v>
      </c>
      <c r="T152" s="45">
        <v>0</v>
      </c>
      <c r="U152" s="45">
        <v>4184</v>
      </c>
      <c r="V152" s="45">
        <v>3184</v>
      </c>
      <c r="W152" s="204">
        <v>0.23900573613766729</v>
      </c>
      <c r="X152" s="46"/>
      <c r="Y152" s="46"/>
    </row>
    <row r="153" spans="1:27">
      <c r="A153" s="29"/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>
        <f>VLOOKUP(C:C,total260330113047!B:F,5,0)</f>
        <v>188</v>
      </c>
      <c r="M153" s="211">
        <v>1000</v>
      </c>
      <c r="N153" s="211">
        <v>1000</v>
      </c>
      <c r="O153" s="44">
        <v>3238</v>
      </c>
      <c r="P153" s="44">
        <v>0</v>
      </c>
      <c r="Q153" s="44">
        <v>0</v>
      </c>
      <c r="R153" s="44">
        <v>0</v>
      </c>
      <c r="S153" s="44">
        <v>0</v>
      </c>
      <c r="T153" s="45">
        <v>0</v>
      </c>
      <c r="U153" s="45">
        <v>3238</v>
      </c>
      <c r="V153" s="45">
        <v>2238</v>
      </c>
      <c r="W153" s="204"/>
      <c r="X153" s="46"/>
      <c r="Y153" s="46"/>
    </row>
    <row r="154" spans="1:27">
      <c r="A154" s="29"/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>
        <f>VLOOKUP(C:C,total260330113047!B:F,5,0)</f>
        <v>1700</v>
      </c>
      <c r="M154" s="211">
        <v>2500</v>
      </c>
      <c r="N154" s="211">
        <v>2500</v>
      </c>
      <c r="O154" s="44">
        <v>4315</v>
      </c>
      <c r="P154" s="44">
        <v>650</v>
      </c>
      <c r="Q154" s="44">
        <v>0</v>
      </c>
      <c r="R154" s="44">
        <v>0</v>
      </c>
      <c r="S154" s="44">
        <v>750</v>
      </c>
      <c r="T154" s="45">
        <v>-100</v>
      </c>
      <c r="U154" s="45">
        <v>3565</v>
      </c>
      <c r="V154" s="45">
        <v>1065</v>
      </c>
      <c r="W154" s="204"/>
      <c r="X154" s="46"/>
      <c r="Y154" s="46"/>
    </row>
    <row r="155" spans="1:27" s="152" customFormat="1">
      <c r="A155" s="144" t="s">
        <v>1184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>
        <f>VLOOKUP(C:C,total260330113047!B:F,5,0)</f>
        <v>55</v>
      </c>
      <c r="M155" s="8"/>
      <c r="N155" s="21">
        <f>L155/9*5</f>
        <v>30.555555555555554</v>
      </c>
      <c r="O155" s="148">
        <v>33</v>
      </c>
      <c r="P155" s="148">
        <v>0</v>
      </c>
      <c r="Q155" s="44">
        <v>0</v>
      </c>
      <c r="R155" s="148">
        <v>0</v>
      </c>
      <c r="S155" s="148">
        <v>0</v>
      </c>
      <c r="T155" s="149">
        <v>0</v>
      </c>
      <c r="U155" s="149">
        <v>33</v>
      </c>
      <c r="V155" s="149">
        <v>2.4444444444444464</v>
      </c>
      <c r="W155" s="150">
        <v>0.92592592592592582</v>
      </c>
      <c r="X155" s="151"/>
      <c r="Y155" s="151"/>
      <c r="Z155" s="191"/>
      <c r="AA155" s="191"/>
    </row>
    <row r="156" spans="1:27">
      <c r="A156" s="29" t="s">
        <v>1185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>
        <f>VLOOKUP(C:C,total260330113047!B:F,5,0)</f>
        <v>2732</v>
      </c>
      <c r="M156" s="8"/>
      <c r="N156" s="21">
        <f>L156/9*5</f>
        <v>1517.7777777777778</v>
      </c>
      <c r="O156" s="44">
        <v>259</v>
      </c>
      <c r="P156" s="44">
        <v>0</v>
      </c>
      <c r="Q156" s="44">
        <v>3000</v>
      </c>
      <c r="R156" s="44">
        <v>0</v>
      </c>
      <c r="S156" s="44">
        <v>0</v>
      </c>
      <c r="T156" s="45">
        <v>0</v>
      </c>
      <c r="U156" s="45">
        <v>3259</v>
      </c>
      <c r="V156" s="45">
        <v>1741.2222222222222</v>
      </c>
      <c r="W156" s="41">
        <v>5.8601458601458605</v>
      </c>
      <c r="X156" s="46"/>
      <c r="Y156" s="46"/>
    </row>
    <row r="157" spans="1:27" s="200" customFormat="1">
      <c r="A157" s="192" t="s">
        <v>1186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 t="e">
        <f>VLOOKUP(C:C,total260330113047!B:F,5,0)</f>
        <v>#N/A</v>
      </c>
      <c r="M157" s="8"/>
      <c r="N157" s="21" t="e">
        <f>L157/9*5</f>
        <v>#N/A</v>
      </c>
      <c r="O157" s="196">
        <v>718</v>
      </c>
      <c r="P157" s="196">
        <v>0</v>
      </c>
      <c r="Q157" s="196">
        <v>0</v>
      </c>
      <c r="R157" s="196">
        <v>0</v>
      </c>
      <c r="S157" s="196">
        <v>0</v>
      </c>
      <c r="T157" s="197">
        <v>0</v>
      </c>
      <c r="U157" s="197">
        <v>718</v>
      </c>
      <c r="V157" s="197" t="e">
        <v>#N/A</v>
      </c>
      <c r="W157" s="198" t="e">
        <v>#N/A</v>
      </c>
      <c r="X157" s="199"/>
      <c r="Y157" s="199"/>
      <c r="Z157" s="201"/>
      <c r="AA157" s="201"/>
    </row>
    <row r="158" spans="1:27">
      <c r="A158" s="29" t="s">
        <v>1187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>
        <f>VLOOKUP(C:C,total260330113047!B:F,5,0)</f>
        <v>3044</v>
      </c>
      <c r="M158" s="211">
        <v>2500</v>
      </c>
      <c r="N158" s="211">
        <v>2500</v>
      </c>
      <c r="O158" s="44">
        <v>6923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6923</v>
      </c>
      <c r="V158" s="45">
        <v>4423</v>
      </c>
      <c r="W158" s="41">
        <v>0.36111512350137226</v>
      </c>
      <c r="X158" s="46"/>
      <c r="Y158" s="46"/>
    </row>
    <row r="159" spans="1:27">
      <c r="A159" s="29" t="s">
        <v>1188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>
        <f>VLOOKUP(C:C,total260330113047!B:F,5,0)</f>
        <v>328</v>
      </c>
      <c r="M159" s="211">
        <v>1000</v>
      </c>
      <c r="N159" s="211">
        <v>1000</v>
      </c>
      <c r="O159" s="44">
        <v>7221</v>
      </c>
      <c r="P159" s="44">
        <v>0</v>
      </c>
      <c r="Q159" s="44">
        <v>0</v>
      </c>
      <c r="R159" s="44">
        <v>0</v>
      </c>
      <c r="S159" s="44">
        <v>0</v>
      </c>
      <c r="T159" s="45">
        <v>0</v>
      </c>
      <c r="U159" s="45">
        <v>7221</v>
      </c>
      <c r="V159" s="45">
        <v>6221</v>
      </c>
      <c r="W159" s="41">
        <v>0.13848497438027974</v>
      </c>
      <c r="X159" s="46"/>
      <c r="Y159" s="46"/>
    </row>
    <row r="160" spans="1:27">
      <c r="A160" s="29" t="s">
        <v>1189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>
        <f>VLOOKUP(C:C,total260330113047!B:F,5,0)</f>
        <v>110</v>
      </c>
      <c r="M160" s="8"/>
      <c r="N160" s="21">
        <f>L160/9*5</f>
        <v>61.111111111111107</v>
      </c>
      <c r="O160" s="44">
        <v>427</v>
      </c>
      <c r="P160" s="44">
        <v>0</v>
      </c>
      <c r="Q160" s="44">
        <v>0</v>
      </c>
      <c r="R160" s="44">
        <v>0</v>
      </c>
      <c r="S160" s="44">
        <v>0</v>
      </c>
      <c r="T160" s="45">
        <v>0</v>
      </c>
      <c r="U160" s="45">
        <v>427</v>
      </c>
      <c r="V160" s="45">
        <v>365.88888888888891</v>
      </c>
      <c r="W160" s="41">
        <v>0.14311735623211033</v>
      </c>
      <c r="X160" s="46"/>
      <c r="Y160" s="46"/>
    </row>
    <row r="161" spans="1:25">
      <c r="A161" s="9"/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>
        <f>VLOOKUP(C:C,total260330113047!B:F,5,0)</f>
        <v>101</v>
      </c>
      <c r="M161" s="211">
        <v>1500</v>
      </c>
      <c r="N161" s="211">
        <v>1500</v>
      </c>
      <c r="O161" s="44">
        <v>2911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2911</v>
      </c>
      <c r="V161" s="45">
        <v>1411</v>
      </c>
      <c r="W161" s="41">
        <v>0.51528684300927519</v>
      </c>
      <c r="X161" s="13"/>
      <c r="Y161" s="13"/>
    </row>
    <row r="162" spans="1:25">
      <c r="A162" s="29" t="s">
        <v>1190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>
        <f>VLOOKUP(C:C,total260330113047!B:F,5,0)</f>
        <v>310</v>
      </c>
      <c r="M162" s="8"/>
      <c r="N162" s="21">
        <f>L162/9*5</f>
        <v>172.22222222222223</v>
      </c>
      <c r="O162" s="44">
        <v>670</v>
      </c>
      <c r="P162" s="44">
        <v>0</v>
      </c>
      <c r="Q162" s="44">
        <v>0</v>
      </c>
      <c r="R162" s="44">
        <v>0</v>
      </c>
      <c r="S162" s="44">
        <v>300</v>
      </c>
      <c r="T162" s="45">
        <v>-300</v>
      </c>
      <c r="U162" s="45">
        <v>370</v>
      </c>
      <c r="V162" s="45">
        <v>197.77777777777777</v>
      </c>
      <c r="W162" s="41">
        <v>0.25704809286898839</v>
      </c>
      <c r="X162" s="46"/>
      <c r="Y162" s="46"/>
    </row>
    <row r="163" spans="1:25">
      <c r="A163" s="9"/>
      <c r="B163" s="2" t="s">
        <v>5</v>
      </c>
      <c r="C163" s="49" t="s">
        <v>2967</v>
      </c>
      <c r="D163" s="49" t="s">
        <v>2969</v>
      </c>
      <c r="E163" s="50"/>
      <c r="F163" s="50"/>
      <c r="G163" s="8"/>
      <c r="H163" s="21">
        <v>0</v>
      </c>
      <c r="I163" s="8">
        <f>VLOOKUP(C163,'202310-202403出荷数total2403220951'!B:F,5,0)</f>
        <v>109</v>
      </c>
      <c r="J163" s="203">
        <f>VLOOKUP(C163,'出荷数2307～2406total241008110618'!B:F,5,0)</f>
        <v>119</v>
      </c>
      <c r="K163" s="214">
        <f>VLOOKUP(C163,'出荷数2407-2506total250730101950'!B:F,5,0)</f>
        <v>8</v>
      </c>
      <c r="L163" s="203">
        <f>VLOOKUP(C:C,total260330113047!B:F,5,0)</f>
        <v>4</v>
      </c>
      <c r="M163" s="211">
        <v>1000</v>
      </c>
      <c r="N163" s="211">
        <v>1000</v>
      </c>
      <c r="O163" s="44">
        <v>3010</v>
      </c>
      <c r="P163" s="44">
        <v>0</v>
      </c>
      <c r="Q163" s="44">
        <v>0</v>
      </c>
      <c r="R163" s="44">
        <v>0</v>
      </c>
      <c r="S163" s="44">
        <v>0</v>
      </c>
      <c r="T163" s="45">
        <v>0</v>
      </c>
      <c r="U163" s="45">
        <v>3010</v>
      </c>
      <c r="V163" s="45">
        <v>2010</v>
      </c>
      <c r="W163" s="41">
        <v>0.33222591362126247</v>
      </c>
      <c r="X163" s="13"/>
      <c r="Y163" s="13"/>
    </row>
    <row r="164" spans="1:25">
      <c r="A164" s="9"/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>
        <f>VLOOKUP(C:C,total260330113047!B:F,5,0)</f>
        <v>118</v>
      </c>
      <c r="M164" s="211">
        <v>1000</v>
      </c>
      <c r="N164" s="211">
        <v>1000</v>
      </c>
      <c r="O164" s="44">
        <v>1641</v>
      </c>
      <c r="P164" s="44">
        <v>0</v>
      </c>
      <c r="Q164" s="44">
        <v>500</v>
      </c>
      <c r="R164" s="44">
        <v>0</v>
      </c>
      <c r="S164" s="44">
        <v>0</v>
      </c>
      <c r="T164" s="45">
        <v>0</v>
      </c>
      <c r="U164" s="45">
        <v>2141</v>
      </c>
      <c r="V164" s="45">
        <v>1141</v>
      </c>
      <c r="W164" s="41">
        <v>0.60938452163315049</v>
      </c>
      <c r="X164" s="13"/>
      <c r="Y164" s="13"/>
    </row>
    <row r="165" spans="1:25">
      <c r="A165" s="9"/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>
        <f>VLOOKUP(C:C,total260330113047!B:F,5,0)</f>
        <v>2046</v>
      </c>
      <c r="M165" s="8"/>
      <c r="N165" s="21">
        <f>L165/9*5</f>
        <v>1136.6666666666667</v>
      </c>
      <c r="O165" s="44">
        <v>820</v>
      </c>
      <c r="P165" s="44">
        <v>1000</v>
      </c>
      <c r="Q165" s="44">
        <v>0</v>
      </c>
      <c r="R165" s="44">
        <v>0</v>
      </c>
      <c r="S165" s="44">
        <v>1600</v>
      </c>
      <c r="T165" s="45">
        <v>-600</v>
      </c>
      <c r="U165" s="45">
        <v>-780</v>
      </c>
      <c r="V165" s="45">
        <v>-1916.6666666666667</v>
      </c>
      <c r="W165" s="41">
        <v>0.62454212454212454</v>
      </c>
      <c r="X165" s="13"/>
      <c r="Y165" s="13"/>
    </row>
    <row r="166" spans="1:25">
      <c r="A166" s="9"/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>
        <f>VLOOKUP(C:C,total260330113047!B:F,5,0)</f>
        <v>1949</v>
      </c>
      <c r="M166" s="8"/>
      <c r="N166" s="21">
        <f>L166/9*5</f>
        <v>1082.7777777777778</v>
      </c>
      <c r="O166" s="44">
        <v>507</v>
      </c>
      <c r="P166" s="44">
        <v>200</v>
      </c>
      <c r="Q166" s="44">
        <v>0</v>
      </c>
      <c r="R166" s="44">
        <v>0</v>
      </c>
      <c r="S166" s="44">
        <v>700</v>
      </c>
      <c r="T166" s="45">
        <v>-500</v>
      </c>
      <c r="U166" s="45">
        <v>-193</v>
      </c>
      <c r="V166" s="45">
        <v>-1275.7777777777778</v>
      </c>
      <c r="W166" s="41">
        <v>1.5315102938865315</v>
      </c>
      <c r="X166" s="13"/>
      <c r="Y166" s="13"/>
    </row>
    <row r="167" spans="1:25">
      <c r="A167" s="9"/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>
        <f>VLOOKUP(C:C,total260330113047!B:F,5,0)</f>
        <v>2538</v>
      </c>
      <c r="M167" s="234">
        <v>1500</v>
      </c>
      <c r="N167" s="21">
        <f>L167/9*5</f>
        <v>1410</v>
      </c>
      <c r="O167" s="44">
        <v>1399</v>
      </c>
      <c r="P167" s="44">
        <v>0</v>
      </c>
      <c r="Q167" s="44">
        <v>0</v>
      </c>
      <c r="R167" s="44">
        <v>0</v>
      </c>
      <c r="S167" s="44">
        <v>100</v>
      </c>
      <c r="T167" s="45">
        <v>-100</v>
      </c>
      <c r="U167" s="45">
        <v>1299</v>
      </c>
      <c r="V167" s="45">
        <v>-111</v>
      </c>
      <c r="W167" s="41">
        <v>1.0078627591136526</v>
      </c>
      <c r="X167" s="13"/>
      <c r="Y167" s="13"/>
    </row>
    <row r="168" spans="1:25">
      <c r="A168" s="9"/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>
        <f>VLOOKUP(C:C,total260330113047!B:F,5,0)</f>
        <v>2737</v>
      </c>
      <c r="M168" s="234">
        <v>1500</v>
      </c>
      <c r="N168" s="21">
        <f>L168/9*5</f>
        <v>1520.5555555555554</v>
      </c>
      <c r="O168" s="44">
        <v>1518</v>
      </c>
      <c r="P168" s="44">
        <v>0</v>
      </c>
      <c r="Q168" s="44">
        <v>0</v>
      </c>
      <c r="R168" s="44">
        <v>0</v>
      </c>
      <c r="S168" s="44">
        <v>100</v>
      </c>
      <c r="T168" s="45">
        <v>-100</v>
      </c>
      <c r="U168" s="45">
        <v>1418</v>
      </c>
      <c r="V168" s="45">
        <v>-102.55555555555543</v>
      </c>
      <c r="W168" s="41">
        <v>1.0016835016835015</v>
      </c>
      <c r="X168" s="13"/>
      <c r="Y168" s="13"/>
    </row>
    <row r="169" spans="1:25">
      <c r="A169" s="9"/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>
        <f>VLOOKUP(C:C,total260330113047!B:F,5,0)</f>
        <v>429</v>
      </c>
      <c r="M169" s="234">
        <v>1500</v>
      </c>
      <c r="N169" s="211">
        <v>1500</v>
      </c>
      <c r="O169" s="44">
        <v>2131</v>
      </c>
      <c r="P169" s="44">
        <v>0</v>
      </c>
      <c r="Q169" s="44">
        <v>0</v>
      </c>
      <c r="R169" s="44">
        <v>0</v>
      </c>
      <c r="S169" s="44">
        <v>0</v>
      </c>
      <c r="T169" s="45">
        <v>0</v>
      </c>
      <c r="U169" s="45">
        <v>2131</v>
      </c>
      <c r="V169" s="45">
        <v>631</v>
      </c>
      <c r="W169" s="41">
        <v>0.70389488503050213</v>
      </c>
      <c r="X169" s="13"/>
      <c r="Y169" s="13"/>
    </row>
    <row r="170" spans="1:25">
      <c r="A170" s="9"/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>
        <f>VLOOKUP(C:C,total260330113047!B:F,5,0)</f>
        <v>9123</v>
      </c>
      <c r="M170" s="234">
        <v>3500</v>
      </c>
      <c r="N170" s="21">
        <f>L170/9*5</f>
        <v>5068.333333333333</v>
      </c>
      <c r="O170" s="44">
        <v>14393</v>
      </c>
      <c r="P170" s="44">
        <v>1959</v>
      </c>
      <c r="Q170" s="44">
        <v>0</v>
      </c>
      <c r="R170" s="44">
        <v>0</v>
      </c>
      <c r="S170" s="44">
        <v>3088</v>
      </c>
      <c r="T170" s="45">
        <v>-1129</v>
      </c>
      <c r="U170" s="45">
        <v>11305</v>
      </c>
      <c r="V170" s="45">
        <v>6236.666666666667</v>
      </c>
      <c r="W170" s="41">
        <v>0.30995189171559034</v>
      </c>
      <c r="X170" s="13"/>
      <c r="Y170" s="13"/>
    </row>
    <row r="171" spans="1:25">
      <c r="A171" s="9"/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>
        <f>VLOOKUP(C:C,total260330113047!B:F,5,0)</f>
        <v>1236</v>
      </c>
      <c r="M171" s="234">
        <v>900</v>
      </c>
      <c r="N171" s="211">
        <v>900</v>
      </c>
      <c r="O171" s="44">
        <v>10731</v>
      </c>
      <c r="P171" s="44">
        <v>0</v>
      </c>
      <c r="Q171" s="44">
        <v>0</v>
      </c>
      <c r="R171" s="44">
        <v>0</v>
      </c>
      <c r="S171" s="44">
        <v>174</v>
      </c>
      <c r="T171" s="45">
        <v>-174</v>
      </c>
      <c r="U171" s="45">
        <v>10557</v>
      </c>
      <c r="V171" s="45">
        <v>9657</v>
      </c>
      <c r="W171" s="41">
        <v>8.3869164103997765E-2</v>
      </c>
      <c r="X171" s="13"/>
      <c r="Y171" s="13"/>
    </row>
    <row r="172" spans="1:25">
      <c r="A172" s="9"/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>
        <f>VLOOKUP(C:C,total260330113047!B:F,5,0)</f>
        <v>6834</v>
      </c>
      <c r="M172" s="234">
        <v>7500</v>
      </c>
      <c r="N172" s="211">
        <v>6000</v>
      </c>
      <c r="O172" s="44">
        <v>7664</v>
      </c>
      <c r="P172" s="44">
        <v>360</v>
      </c>
      <c r="Q172" s="44">
        <v>0</v>
      </c>
      <c r="R172" s="44">
        <v>0</v>
      </c>
      <c r="S172" s="44">
        <v>540</v>
      </c>
      <c r="T172" s="45">
        <v>-180</v>
      </c>
      <c r="U172" s="45">
        <v>7124</v>
      </c>
      <c r="V172" s="45">
        <v>1124</v>
      </c>
      <c r="W172" s="41">
        <v>0.74775672981056829</v>
      </c>
      <c r="X172" s="13"/>
      <c r="Y172" s="13"/>
    </row>
    <row r="173" spans="1:25">
      <c r="A173" s="9"/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>
        <f>VLOOKUP(C:C,total260330113047!B:F,5,0)</f>
        <v>1183</v>
      </c>
      <c r="M173" s="234">
        <v>1000</v>
      </c>
      <c r="N173" s="211">
        <v>1000</v>
      </c>
      <c r="O173" s="44">
        <v>1914</v>
      </c>
      <c r="P173" s="44">
        <v>0</v>
      </c>
      <c r="Q173" s="44">
        <v>0</v>
      </c>
      <c r="R173" s="44">
        <v>0</v>
      </c>
      <c r="S173" s="44">
        <v>0</v>
      </c>
      <c r="T173" s="45">
        <v>0</v>
      </c>
      <c r="U173" s="45">
        <v>1914</v>
      </c>
      <c r="V173" s="45">
        <v>914</v>
      </c>
      <c r="W173" s="41">
        <v>0.52246603970741901</v>
      </c>
      <c r="X173" s="13"/>
      <c r="Y173" s="13"/>
    </row>
    <row r="174" spans="1:25">
      <c r="A174" s="9"/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>
        <f>VLOOKUP(C:C,total260330113047!B:F,5,0)</f>
        <v>630</v>
      </c>
      <c r="M174" s="234">
        <v>1500</v>
      </c>
      <c r="N174" s="211">
        <v>1500</v>
      </c>
      <c r="O174" s="44">
        <v>4568</v>
      </c>
      <c r="P174" s="44">
        <v>300</v>
      </c>
      <c r="Q174" s="44">
        <v>0</v>
      </c>
      <c r="R174" s="44">
        <v>0</v>
      </c>
      <c r="S174" s="44">
        <v>500</v>
      </c>
      <c r="T174" s="45">
        <v>-200</v>
      </c>
      <c r="U174" s="45">
        <v>4068</v>
      </c>
      <c r="V174" s="45">
        <v>2568</v>
      </c>
      <c r="W174" s="41">
        <v>0.30813475760065734</v>
      </c>
      <c r="X174" s="13"/>
      <c r="Y174" s="13"/>
    </row>
    <row r="175" spans="1:25">
      <c r="A175" s="9"/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>
        <f>VLOOKUP(C:C,total260330113047!B:F,5,0)</f>
        <v>4866</v>
      </c>
      <c r="M175" s="234">
        <v>2500</v>
      </c>
      <c r="N175" s="21">
        <f>L175/9*5</f>
        <v>2703.333333333333</v>
      </c>
      <c r="O175" s="44">
        <v>6947</v>
      </c>
      <c r="P175" s="44">
        <v>3400</v>
      </c>
      <c r="Q175" s="44">
        <v>0</v>
      </c>
      <c r="R175" s="44">
        <v>0</v>
      </c>
      <c r="S175" s="44">
        <v>4200</v>
      </c>
      <c r="T175" s="45">
        <v>-800</v>
      </c>
      <c r="U175" s="45">
        <v>2747</v>
      </c>
      <c r="V175" s="45">
        <v>43.66666666666697</v>
      </c>
      <c r="W175" s="41">
        <v>0.26126735607744594</v>
      </c>
      <c r="X175" s="13" t="s">
        <v>2746</v>
      </c>
      <c r="Y175" s="13" t="s">
        <v>4490</v>
      </c>
    </row>
    <row r="176" spans="1:25">
      <c r="A176" s="9"/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>
        <f>VLOOKUP(C:C,total260330113047!B:F,5,0)</f>
        <v>694</v>
      </c>
      <c r="M176" s="234">
        <v>2000</v>
      </c>
      <c r="N176" s="211">
        <v>1500</v>
      </c>
      <c r="O176" s="44">
        <v>2134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2134</v>
      </c>
      <c r="V176" s="45">
        <v>634</v>
      </c>
      <c r="W176" s="41">
        <v>0.70290534208059985</v>
      </c>
      <c r="X176" s="13"/>
      <c r="Y176" s="13"/>
    </row>
    <row r="177" spans="1:27">
      <c r="A177" s="9"/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>
        <f>VLOOKUP(C:C,total260330113047!B:F,5,0)</f>
        <v>1027</v>
      </c>
      <c r="M177" s="234">
        <v>2000</v>
      </c>
      <c r="N177" s="211">
        <v>1500</v>
      </c>
      <c r="O177" s="44">
        <v>1433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1433</v>
      </c>
      <c r="V177" s="45">
        <v>-67</v>
      </c>
      <c r="W177" s="41">
        <v>1.0467550593161201</v>
      </c>
      <c r="X177" s="13"/>
      <c r="Y177" s="13"/>
    </row>
    <row r="178" spans="1:27">
      <c r="A178" s="9"/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>
        <f>VLOOKUP(C:C,total260330113047!B:F,5,0)</f>
        <v>658</v>
      </c>
      <c r="M178" s="234">
        <v>2000</v>
      </c>
      <c r="N178" s="211">
        <v>1500</v>
      </c>
      <c r="O178" s="44">
        <v>1849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1849</v>
      </c>
      <c r="V178" s="45">
        <v>349</v>
      </c>
      <c r="W178" s="41">
        <v>0.81124932395889671</v>
      </c>
      <c r="X178" s="13"/>
      <c r="Y178" s="13"/>
    </row>
    <row r="179" spans="1:27">
      <c r="A179" s="9"/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>
        <f>VLOOKUP(C:C,total260330113047!B:F,5,0)</f>
        <v>926</v>
      </c>
      <c r="M179" s="234">
        <v>2000</v>
      </c>
      <c r="N179" s="211">
        <v>1500</v>
      </c>
      <c r="O179" s="44">
        <v>1823</v>
      </c>
      <c r="P179" s="44">
        <v>0</v>
      </c>
      <c r="Q179" s="44">
        <v>0</v>
      </c>
      <c r="R179" s="44">
        <v>0</v>
      </c>
      <c r="S179" s="44">
        <v>0</v>
      </c>
      <c r="T179" s="45">
        <v>0</v>
      </c>
      <c r="U179" s="45">
        <v>1823</v>
      </c>
      <c r="V179" s="45">
        <v>323</v>
      </c>
      <c r="W179" s="41">
        <v>0.82281952825013716</v>
      </c>
      <c r="X179" s="13"/>
      <c r="Y179" s="13"/>
    </row>
    <row r="180" spans="1:27">
      <c r="A180" s="9"/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>
        <f>VLOOKUP(C:C,total260330113047!B:F,5,0)</f>
        <v>2135</v>
      </c>
      <c r="M180" s="234">
        <v>2000</v>
      </c>
      <c r="N180" s="211">
        <v>1500</v>
      </c>
      <c r="O180" s="44">
        <v>1287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1287</v>
      </c>
      <c r="V180" s="45">
        <v>-213</v>
      </c>
      <c r="W180" s="41">
        <v>1.1655011655011656</v>
      </c>
      <c r="X180" s="13"/>
      <c r="Y180" s="13"/>
    </row>
    <row r="181" spans="1:27" s="200" customFormat="1">
      <c r="A181" s="243"/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>
        <f>VLOOKUP(C:C,total260330113047!B:F,5,0)</f>
        <v>1508</v>
      </c>
      <c r="M181" s="281">
        <v>1500</v>
      </c>
      <c r="N181" s="211">
        <v>1500</v>
      </c>
      <c r="O181" s="196">
        <v>0</v>
      </c>
      <c r="P181" s="196">
        <v>0</v>
      </c>
      <c r="Q181" s="196">
        <v>0</v>
      </c>
      <c r="R181" s="196">
        <v>0</v>
      </c>
      <c r="S181" s="196">
        <v>0</v>
      </c>
      <c r="T181" s="197">
        <v>0</v>
      </c>
      <c r="U181" s="197">
        <v>0</v>
      </c>
      <c r="V181" s="197">
        <v>-1500</v>
      </c>
      <c r="W181" s="198" t="e">
        <v>#DIV/0!</v>
      </c>
      <c r="X181" s="243"/>
      <c r="Y181" s="243"/>
      <c r="Z181" s="201"/>
      <c r="AA181" s="201"/>
    </row>
    <row r="182" spans="1:27">
      <c r="A182" s="9"/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>
        <f>VLOOKUP(C:C,total260330113047!B:F,5,0)</f>
        <v>514</v>
      </c>
      <c r="M182" s="234">
        <v>1000</v>
      </c>
      <c r="N182" s="211">
        <v>1000</v>
      </c>
      <c r="O182" s="44">
        <v>4366</v>
      </c>
      <c r="P182" s="44">
        <v>0</v>
      </c>
      <c r="Q182" s="44">
        <v>0</v>
      </c>
      <c r="R182" s="44">
        <v>0</v>
      </c>
      <c r="S182" s="44">
        <v>0</v>
      </c>
      <c r="T182" s="45">
        <v>0</v>
      </c>
      <c r="U182" s="45">
        <v>4366</v>
      </c>
      <c r="V182" s="45">
        <v>3366</v>
      </c>
      <c r="W182" s="41">
        <v>0.22904260192395787</v>
      </c>
      <c r="X182" s="46"/>
      <c r="Y182" s="46"/>
    </row>
    <row r="183" spans="1:27">
      <c r="A183" s="9"/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>
        <f>VLOOKUP(C:C,total260330113047!B:F,5,0)</f>
        <v>419</v>
      </c>
      <c r="M183" s="234">
        <v>1000</v>
      </c>
      <c r="N183" s="211">
        <v>1000</v>
      </c>
      <c r="O183" s="44">
        <v>4519</v>
      </c>
      <c r="P183" s="44">
        <v>0</v>
      </c>
      <c r="Q183" s="44">
        <v>0</v>
      </c>
      <c r="R183" s="44">
        <v>0</v>
      </c>
      <c r="S183" s="44">
        <v>0</v>
      </c>
      <c r="T183" s="45">
        <v>0</v>
      </c>
      <c r="U183" s="45">
        <v>4519</v>
      </c>
      <c r="V183" s="45">
        <v>3519</v>
      </c>
      <c r="W183" s="41">
        <v>0.22128789555211331</v>
      </c>
      <c r="X183" s="46"/>
      <c r="Y183" s="46"/>
    </row>
    <row r="184" spans="1:27">
      <c r="A184" s="9"/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>
        <f>VLOOKUP(C:C,total260330113047!B:F,5,0)</f>
        <v>1979</v>
      </c>
      <c r="M184" s="234">
        <v>1000</v>
      </c>
      <c r="N184" s="211">
        <v>1000</v>
      </c>
      <c r="O184" s="44">
        <v>4087</v>
      </c>
      <c r="P184" s="44">
        <v>3640</v>
      </c>
      <c r="Q184" s="44">
        <v>0</v>
      </c>
      <c r="R184" s="44">
        <v>0</v>
      </c>
      <c r="S184" s="44">
        <v>3740</v>
      </c>
      <c r="T184" s="45">
        <v>-100</v>
      </c>
      <c r="U184" s="45">
        <v>347</v>
      </c>
      <c r="V184" s="45">
        <v>-653</v>
      </c>
      <c r="W184" s="41">
        <v>0.12941633234114144</v>
      </c>
      <c r="X184" s="46"/>
      <c r="Y184" s="46"/>
    </row>
    <row r="185" spans="1:27">
      <c r="A185" s="9"/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>
        <f>VLOOKUP(C:C,total260330113047!B:F,5,0)</f>
        <v>576</v>
      </c>
      <c r="M185" s="234">
        <v>1000</v>
      </c>
      <c r="N185" s="211">
        <v>1000</v>
      </c>
      <c r="O185" s="44">
        <v>4248</v>
      </c>
      <c r="P185" s="44">
        <v>100</v>
      </c>
      <c r="Q185" s="44">
        <v>0</v>
      </c>
      <c r="R185" s="44">
        <v>0</v>
      </c>
      <c r="S185" s="44">
        <v>650</v>
      </c>
      <c r="T185" s="45">
        <v>-550</v>
      </c>
      <c r="U185" s="45">
        <v>3598</v>
      </c>
      <c r="V185" s="45">
        <v>2598</v>
      </c>
      <c r="W185" s="41">
        <v>0.22999080036798528</v>
      </c>
      <c r="X185" s="46"/>
      <c r="Y185" s="46"/>
    </row>
    <row r="186" spans="1:27">
      <c r="A186" s="9"/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>
        <f>VLOOKUP(C:C,total260330113047!B:F,5,0)</f>
        <v>1134</v>
      </c>
      <c r="M186" s="213"/>
      <c r="N186" s="21">
        <f>L186/9*5</f>
        <v>630</v>
      </c>
      <c r="O186" s="44">
        <v>538</v>
      </c>
      <c r="P186" s="44">
        <v>0</v>
      </c>
      <c r="Q186" s="44">
        <v>0</v>
      </c>
      <c r="R186" s="44">
        <v>0</v>
      </c>
      <c r="S186" s="44">
        <v>0</v>
      </c>
      <c r="T186" s="45">
        <v>0</v>
      </c>
      <c r="U186" s="45">
        <v>538</v>
      </c>
      <c r="V186" s="45">
        <v>-92</v>
      </c>
      <c r="W186" s="41">
        <v>1.1710037174721191</v>
      </c>
      <c r="X186" s="13"/>
      <c r="Y186" s="13"/>
    </row>
    <row r="187" spans="1:27">
      <c r="A187" s="9"/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>
        <f>VLOOKUP(C:C,total260330113047!B:F,5,0)</f>
        <v>1894</v>
      </c>
      <c r="M187" s="213"/>
      <c r="N187" s="21">
        <f>L187/9*5</f>
        <v>1052.2222222222222</v>
      </c>
      <c r="O187" s="44">
        <v>652</v>
      </c>
      <c r="P187" s="44">
        <v>200</v>
      </c>
      <c r="Q187" s="44">
        <v>0</v>
      </c>
      <c r="R187" s="44">
        <v>0</v>
      </c>
      <c r="S187" s="44">
        <v>300</v>
      </c>
      <c r="T187" s="45">
        <v>-100</v>
      </c>
      <c r="U187" s="45">
        <v>352</v>
      </c>
      <c r="V187" s="45">
        <v>-700.22222222222217</v>
      </c>
      <c r="W187" s="41">
        <v>1.2350026082420449</v>
      </c>
      <c r="X187" s="13"/>
      <c r="Y187" s="13"/>
    </row>
    <row r="188" spans="1:27">
      <c r="A188" s="9"/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>
        <f>VLOOKUP(C:C,total260330113047!B:F,5,0)</f>
        <v>1034</v>
      </c>
      <c r="M188" s="234">
        <v>1500</v>
      </c>
      <c r="N188" s="211">
        <v>1500</v>
      </c>
      <c r="O188" s="44">
        <v>4896</v>
      </c>
      <c r="P188" s="44">
        <v>210</v>
      </c>
      <c r="Q188" s="44">
        <v>0</v>
      </c>
      <c r="R188" s="44">
        <v>0</v>
      </c>
      <c r="S188" s="44">
        <v>310</v>
      </c>
      <c r="T188" s="45">
        <v>-100</v>
      </c>
      <c r="U188" s="45">
        <v>4586</v>
      </c>
      <c r="V188" s="45">
        <v>3086</v>
      </c>
      <c r="W188" s="41">
        <v>0.29377203290246767</v>
      </c>
      <c r="X188" s="13"/>
      <c r="Y188" s="13"/>
    </row>
    <row r="189" spans="1:27">
      <c r="A189" s="9"/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>
        <f>VLOOKUP(C:C,total260330113047!B:F,5,0)</f>
        <v>5669</v>
      </c>
      <c r="M189" s="8"/>
      <c r="N189" s="21">
        <f>L189/9*5</f>
        <v>3149.4444444444443</v>
      </c>
      <c r="O189" s="44">
        <v>2793</v>
      </c>
      <c r="P189" s="44">
        <v>5980</v>
      </c>
      <c r="Q189" s="44">
        <v>6480</v>
      </c>
      <c r="R189" s="44">
        <v>0</v>
      </c>
      <c r="S189" s="44">
        <v>6080</v>
      </c>
      <c r="T189" s="45">
        <v>-100</v>
      </c>
      <c r="U189" s="45">
        <v>3193</v>
      </c>
      <c r="V189" s="45">
        <v>43.555555555555657</v>
      </c>
      <c r="W189" s="41">
        <v>0.35899286953658321</v>
      </c>
      <c r="X189" s="13"/>
      <c r="Y189" s="13"/>
    </row>
    <row r="190" spans="1:27">
      <c r="A190" s="9"/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VLOOKUP(C:C,total260330113047!B:F,5,0)</f>
        <v>169</v>
      </c>
      <c r="M190" s="213">
        <v>1000</v>
      </c>
      <c r="N190" s="211">
        <v>1000</v>
      </c>
      <c r="O190" s="44">
        <v>2775</v>
      </c>
      <c r="P190" s="44">
        <v>0</v>
      </c>
      <c r="Q190" s="44">
        <v>0</v>
      </c>
      <c r="R190" s="44">
        <v>0</v>
      </c>
      <c r="S190" s="44">
        <v>0</v>
      </c>
      <c r="T190" s="45">
        <v>0</v>
      </c>
      <c r="U190" s="45">
        <v>2775</v>
      </c>
      <c r="V190" s="45">
        <v>1775</v>
      </c>
      <c r="W190" s="41">
        <v>0.36036036036036034</v>
      </c>
      <c r="X190" s="13"/>
      <c r="Y190" s="13"/>
    </row>
    <row r="191" spans="1:27">
      <c r="A191" s="9"/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VLOOKUP(C:C,total260330113047!B:F,5,0)</f>
        <v>290</v>
      </c>
      <c r="M191" s="213">
        <v>1000</v>
      </c>
      <c r="N191" s="211">
        <v>1000</v>
      </c>
      <c r="O191" s="44">
        <v>5614</v>
      </c>
      <c r="P191" s="44">
        <v>0</v>
      </c>
      <c r="Q191" s="44">
        <v>0</v>
      </c>
      <c r="R191" s="44">
        <v>0</v>
      </c>
      <c r="S191" s="44">
        <v>0</v>
      </c>
      <c r="T191" s="45">
        <v>0</v>
      </c>
      <c r="U191" s="45">
        <v>5614</v>
      </c>
      <c r="V191" s="45">
        <v>4614</v>
      </c>
      <c r="W191" s="41">
        <v>0.17812611328820804</v>
      </c>
      <c r="X191" s="13"/>
      <c r="Y191" s="13"/>
    </row>
    <row r="192" spans="1:27">
      <c r="A192" s="9"/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VLOOKUP(C:C,total260330113047!B:F,5,0)</f>
        <v>11</v>
      </c>
      <c r="M192" s="213">
        <v>1000</v>
      </c>
      <c r="N192" s="211">
        <v>1000</v>
      </c>
      <c r="O192" s="44">
        <v>2855</v>
      </c>
      <c r="P192" s="44">
        <v>0</v>
      </c>
      <c r="Q192" s="44">
        <v>140</v>
      </c>
      <c r="R192" s="44">
        <v>0</v>
      </c>
      <c r="S192" s="44">
        <v>0</v>
      </c>
      <c r="T192" s="45">
        <v>0</v>
      </c>
      <c r="U192" s="45">
        <v>2995</v>
      </c>
      <c r="V192" s="45">
        <v>1995</v>
      </c>
      <c r="W192" s="41">
        <v>0.35026269702276708</v>
      </c>
      <c r="X192" s="13"/>
      <c r="Y192" s="13"/>
    </row>
    <row r="193" spans="1:25">
      <c r="A193" s="9"/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VLOOKUP(C:C,total260330113047!B:F,5,0)</f>
        <v>17</v>
      </c>
      <c r="M193" s="213">
        <v>1000</v>
      </c>
      <c r="N193" s="211">
        <v>1000</v>
      </c>
      <c r="O193" s="44">
        <v>2756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2756</v>
      </c>
      <c r="V193" s="45">
        <v>1756</v>
      </c>
      <c r="W193" s="41">
        <v>0.36284470246734396</v>
      </c>
      <c r="X193" s="13"/>
      <c r="Y193" s="13"/>
    </row>
    <row r="194" spans="1:25">
      <c r="A194" s="9"/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VLOOKUP(C:C,total260330113047!B:F,5,0)</f>
        <v>137</v>
      </c>
      <c r="M194" s="213">
        <v>1000</v>
      </c>
      <c r="N194" s="211">
        <v>1000</v>
      </c>
      <c r="O194" s="44">
        <v>2587</v>
      </c>
      <c r="P194" s="44">
        <v>0</v>
      </c>
      <c r="Q194" s="44">
        <v>0</v>
      </c>
      <c r="R194" s="44">
        <v>0</v>
      </c>
      <c r="S194" s="44">
        <v>0</v>
      </c>
      <c r="T194" s="45">
        <v>0</v>
      </c>
      <c r="U194" s="45">
        <v>2587</v>
      </c>
      <c r="V194" s="45">
        <v>1587</v>
      </c>
      <c r="W194" s="41">
        <v>0.3865481252415926</v>
      </c>
      <c r="X194" s="13"/>
      <c r="Y194" s="13"/>
    </row>
    <row r="195" spans="1:25">
      <c r="A195" s="9"/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VLOOKUP(C:C,total260330113047!B:F,5,0)</f>
        <v>9</v>
      </c>
      <c r="M195" s="213">
        <v>1000</v>
      </c>
      <c r="N195" s="211">
        <v>1000</v>
      </c>
      <c r="O195" s="44">
        <v>1985</v>
      </c>
      <c r="P195" s="44">
        <v>0</v>
      </c>
      <c r="Q195" s="44">
        <v>0</v>
      </c>
      <c r="R195" s="44">
        <v>0</v>
      </c>
      <c r="S195" s="44">
        <v>0</v>
      </c>
      <c r="T195" s="45">
        <v>0</v>
      </c>
      <c r="U195" s="45">
        <v>1985</v>
      </c>
      <c r="V195" s="45">
        <v>985</v>
      </c>
      <c r="W195" s="41">
        <v>0.50377833753148615</v>
      </c>
      <c r="X195" s="13"/>
      <c r="Y195" s="13"/>
    </row>
    <row r="196" spans="1:25">
      <c r="A196" s="9"/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VLOOKUP(C:C,total260330113047!B:F,5,0)</f>
        <v>544</v>
      </c>
      <c r="M196" s="213">
        <v>1000</v>
      </c>
      <c r="N196" s="211">
        <v>1000</v>
      </c>
      <c r="O196" s="44">
        <v>2437</v>
      </c>
      <c r="P196" s="44">
        <v>100</v>
      </c>
      <c r="Q196" s="44">
        <v>0</v>
      </c>
      <c r="R196" s="44">
        <v>0</v>
      </c>
      <c r="S196" s="44">
        <v>200</v>
      </c>
      <c r="T196" s="45">
        <v>-100</v>
      </c>
      <c r="U196" s="45">
        <v>2237</v>
      </c>
      <c r="V196" s="45">
        <v>1237</v>
      </c>
      <c r="W196" s="41">
        <v>0.39416633819471819</v>
      </c>
      <c r="X196" s="13"/>
      <c r="Y196" s="13"/>
    </row>
    <row r="197" spans="1:25">
      <c r="A197" s="9"/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VLOOKUP(C:C,total260330113047!B:F,5,0)</f>
        <v>117</v>
      </c>
      <c r="M197" s="213">
        <v>1000</v>
      </c>
      <c r="N197" s="211">
        <v>1000</v>
      </c>
      <c r="O197" s="44">
        <v>2435</v>
      </c>
      <c r="P197" s="44">
        <v>0</v>
      </c>
      <c r="Q197" s="44">
        <v>462</v>
      </c>
      <c r="R197" s="44">
        <v>0</v>
      </c>
      <c r="S197" s="44">
        <v>0</v>
      </c>
      <c r="T197" s="45">
        <v>0</v>
      </c>
      <c r="U197" s="45">
        <v>2897</v>
      </c>
      <c r="V197" s="45">
        <v>1897</v>
      </c>
      <c r="W197" s="41">
        <v>0.41067761806981518</v>
      </c>
      <c r="X197" s="46"/>
      <c r="Y197" s="46"/>
    </row>
    <row r="198" spans="1:25">
      <c r="A198" s="9"/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VLOOKUP(C:C,total260330113047!B:F,5,0)</f>
        <v>1893</v>
      </c>
      <c r="M198" s="213">
        <v>1000</v>
      </c>
      <c r="N198" s="211">
        <v>1000</v>
      </c>
      <c r="O198" s="44">
        <v>4801</v>
      </c>
      <c r="P198" s="44">
        <v>0</v>
      </c>
      <c r="Q198" s="44">
        <v>150</v>
      </c>
      <c r="R198" s="44">
        <v>0</v>
      </c>
      <c r="S198" s="44">
        <v>0</v>
      </c>
      <c r="T198" s="45">
        <v>0</v>
      </c>
      <c r="U198" s="45">
        <v>4951</v>
      </c>
      <c r="V198" s="45">
        <v>3951</v>
      </c>
      <c r="W198" s="41">
        <v>0.20828993959591752</v>
      </c>
      <c r="X198" s="46"/>
      <c r="Y198" s="46"/>
    </row>
    <row r="199" spans="1:25">
      <c r="A199" s="9"/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VLOOKUP(C:C,total260330113047!B:F,5,0)</f>
        <v>2346</v>
      </c>
      <c r="M199" s="213">
        <v>1500</v>
      </c>
      <c r="N199" s="21">
        <f>L199/9*5</f>
        <v>1303.3333333333335</v>
      </c>
      <c r="O199" s="44">
        <v>3546</v>
      </c>
      <c r="P199" s="44">
        <v>720</v>
      </c>
      <c r="Q199" s="44">
        <v>0</v>
      </c>
      <c r="R199" s="44">
        <v>0</v>
      </c>
      <c r="S199" s="44">
        <v>800</v>
      </c>
      <c r="T199" s="45">
        <v>-80</v>
      </c>
      <c r="U199" s="45">
        <v>2746</v>
      </c>
      <c r="V199" s="45">
        <v>1442.6666666666665</v>
      </c>
      <c r="W199" s="41">
        <v>0.30551648695108613</v>
      </c>
      <c r="X199" s="46"/>
      <c r="Y199" s="46"/>
    </row>
    <row r="200" spans="1:25">
      <c r="A200" s="9"/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VLOOKUP(C:C,total260330113047!B:F,5,0)</f>
        <v>66</v>
      </c>
      <c r="M200" s="213"/>
      <c r="N200" s="211">
        <v>1000</v>
      </c>
      <c r="O200" s="44">
        <v>2933</v>
      </c>
      <c r="P200" s="44">
        <v>0</v>
      </c>
      <c r="Q200" s="44">
        <v>0</v>
      </c>
      <c r="R200" s="44">
        <v>0</v>
      </c>
      <c r="S200" s="44">
        <v>0</v>
      </c>
      <c r="T200" s="45">
        <v>0</v>
      </c>
      <c r="U200" s="45">
        <v>2933</v>
      </c>
      <c r="V200" s="45">
        <v>1933</v>
      </c>
      <c r="W200" s="41">
        <v>0.34094783498124787</v>
      </c>
      <c r="X200" s="46"/>
      <c r="Y200" s="46"/>
    </row>
    <row r="201" spans="1:25">
      <c r="A201" s="9"/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>
        <f>VLOOKUP(C:C,total260330113047!B:F,5,0)</f>
        <v>67</v>
      </c>
      <c r="M201" s="213"/>
      <c r="N201" s="211">
        <v>3000</v>
      </c>
      <c r="O201" s="44">
        <v>9828</v>
      </c>
      <c r="P201" s="44">
        <v>0</v>
      </c>
      <c r="Q201" s="44">
        <v>200</v>
      </c>
      <c r="R201" s="44">
        <v>0</v>
      </c>
      <c r="S201" s="44">
        <v>0</v>
      </c>
      <c r="T201" s="45">
        <v>0</v>
      </c>
      <c r="U201" s="45">
        <v>10028</v>
      </c>
      <c r="V201" s="45">
        <v>7028</v>
      </c>
      <c r="W201" s="41">
        <v>0.30525030525030528</v>
      </c>
      <c r="X201" s="46"/>
      <c r="Y201" s="46"/>
    </row>
    <row r="202" spans="1:25">
      <c r="A202" s="9"/>
      <c r="B202" s="2"/>
      <c r="C202" s="49" t="s">
        <v>4364</v>
      </c>
      <c r="D202" s="50" t="s">
        <v>4365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VLOOKUP(C:C,total260330113047!B:F,5,0)</f>
        <v>#N/A</v>
      </c>
      <c r="M202" s="213"/>
      <c r="N202" s="21" t="e">
        <f>L202/9*5</f>
        <v>#N/A</v>
      </c>
      <c r="O202" s="44">
        <v>0</v>
      </c>
      <c r="P202" s="44">
        <v>0</v>
      </c>
      <c r="Q202" s="44">
        <v>0</v>
      </c>
      <c r="R202" s="44">
        <v>0</v>
      </c>
      <c r="S202" s="44">
        <v>0</v>
      </c>
      <c r="T202" s="45">
        <v>0</v>
      </c>
      <c r="U202" s="45">
        <v>0</v>
      </c>
      <c r="V202" s="45" t="e">
        <v>#N/A</v>
      </c>
      <c r="W202" s="41" t="e">
        <v>#N/A</v>
      </c>
      <c r="X202" s="46"/>
      <c r="Y202" s="46"/>
    </row>
    <row r="203" spans="1:25">
      <c r="A203" s="9"/>
      <c r="B203" s="2"/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>
        <f>VLOOKUP(C:C,total260330113047!B:F,5,0)</f>
        <v>152</v>
      </c>
      <c r="M203" s="213"/>
      <c r="N203" s="21">
        <v>1000</v>
      </c>
      <c r="O203" s="44">
        <v>5086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5086</v>
      </c>
      <c r="V203" s="45">
        <v>4086</v>
      </c>
      <c r="W203" s="41">
        <v>0.19661816751867872</v>
      </c>
      <c r="X203" s="46"/>
      <c r="Y203" s="46"/>
    </row>
    <row r="204" spans="1:25">
      <c r="A204" s="9"/>
      <c r="B204" s="2"/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>
        <f>VLOOKUP(C:C,total260330113047!B:F,5,0)</f>
        <v>17</v>
      </c>
      <c r="M204" s="213"/>
      <c r="N204" s="21">
        <v>1000</v>
      </c>
      <c r="O204" s="44">
        <v>4982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4982</v>
      </c>
      <c r="V204" s="45">
        <v>3982</v>
      </c>
      <c r="W204" s="41">
        <v>0.20072260136491368</v>
      </c>
      <c r="X204" s="46"/>
      <c r="Y204" s="46"/>
    </row>
    <row r="205" spans="1:25">
      <c r="A205" s="9"/>
      <c r="B205" s="2"/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>
        <f>VLOOKUP(C:C,total260330113047!B:F,5,0)</f>
        <v>26</v>
      </c>
      <c r="M205" s="213"/>
      <c r="N205" s="21">
        <v>1000</v>
      </c>
      <c r="O205" s="44">
        <v>2960</v>
      </c>
      <c r="P205" s="44">
        <v>50</v>
      </c>
      <c r="Q205" s="44">
        <v>0</v>
      </c>
      <c r="R205" s="44">
        <v>0</v>
      </c>
      <c r="S205" s="44">
        <v>50</v>
      </c>
      <c r="T205" s="45">
        <v>0</v>
      </c>
      <c r="U205" s="45">
        <v>2910</v>
      </c>
      <c r="V205" s="45">
        <v>1910</v>
      </c>
      <c r="W205" s="41">
        <v>0.33222591362126247</v>
      </c>
      <c r="X205" s="46"/>
      <c r="Y205" s="46"/>
    </row>
    <row r="206" spans="1:25">
      <c r="A206" s="9"/>
      <c r="B206" s="2"/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VLOOKUP(C:C,total260330113047!B:F,5,0)</f>
        <v>#N/A</v>
      </c>
      <c r="M206" s="213"/>
      <c r="N206" s="21">
        <v>1000</v>
      </c>
      <c r="O206" s="44">
        <v>0</v>
      </c>
      <c r="P206" s="44">
        <v>0</v>
      </c>
      <c r="Q206" s="44">
        <v>3000</v>
      </c>
      <c r="R206" s="44">
        <v>0</v>
      </c>
      <c r="S206" s="44">
        <v>0</v>
      </c>
      <c r="T206" s="45">
        <v>0</v>
      </c>
      <c r="U206" s="45">
        <v>3000</v>
      </c>
      <c r="V206" s="45">
        <v>2000</v>
      </c>
      <c r="W206" s="41" t="e">
        <v>#DIV/0!</v>
      </c>
      <c r="X206" s="46"/>
      <c r="Y206" s="46"/>
    </row>
    <row r="207" spans="1:25">
      <c r="A207" s="9"/>
      <c r="B207" s="2"/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>
        <f>VLOOKUP(C:C,total260330113047!B:F,5,0)</f>
        <v>348</v>
      </c>
      <c r="M207" s="213"/>
      <c r="N207" s="21">
        <v>1000</v>
      </c>
      <c r="O207" s="44">
        <v>431</v>
      </c>
      <c r="P207" s="44">
        <v>500</v>
      </c>
      <c r="Q207" s="44">
        <v>2000</v>
      </c>
      <c r="R207" s="44">
        <v>0</v>
      </c>
      <c r="S207" s="44">
        <v>500</v>
      </c>
      <c r="T207" s="45">
        <v>0</v>
      </c>
      <c r="U207" s="45">
        <v>1931</v>
      </c>
      <c r="V207" s="45">
        <v>931</v>
      </c>
      <c r="W207" s="41">
        <v>1.0741138560687433</v>
      </c>
      <c r="X207" s="46"/>
      <c r="Y207" s="46"/>
    </row>
    <row r="208" spans="1:25">
      <c r="A208" s="9"/>
      <c r="B208" s="2"/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>
        <f>VLOOKUP(C:C,total260330113047!B:F,5,0)</f>
        <v>100</v>
      </c>
      <c r="M208" s="213"/>
      <c r="N208" s="21">
        <v>1000</v>
      </c>
      <c r="O208" s="44">
        <v>1929</v>
      </c>
      <c r="P208" s="44">
        <v>500</v>
      </c>
      <c r="Q208" s="44">
        <v>100</v>
      </c>
      <c r="R208" s="44">
        <v>0</v>
      </c>
      <c r="S208" s="44">
        <v>500</v>
      </c>
      <c r="T208" s="45">
        <v>0</v>
      </c>
      <c r="U208" s="45">
        <v>1529</v>
      </c>
      <c r="V208" s="45">
        <v>529</v>
      </c>
      <c r="W208" s="41">
        <v>0.41169205434335115</v>
      </c>
      <c r="X208" s="46"/>
      <c r="Y208" s="46"/>
    </row>
    <row r="209" spans="1:27">
      <c r="A209" s="9"/>
      <c r="B209" s="2"/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>
        <f>VLOOKUP(C:C,total260330113047!B:F,5,0)</f>
        <v>162</v>
      </c>
      <c r="M209" s="213"/>
      <c r="N209" s="21">
        <v>1000</v>
      </c>
      <c r="O209" s="44">
        <v>1730</v>
      </c>
      <c r="P209" s="44">
        <v>500</v>
      </c>
      <c r="Q209" s="44">
        <v>400</v>
      </c>
      <c r="R209" s="44">
        <v>0</v>
      </c>
      <c r="S209" s="44">
        <v>500</v>
      </c>
      <c r="T209" s="45">
        <v>0</v>
      </c>
      <c r="U209" s="45">
        <v>1630</v>
      </c>
      <c r="V209" s="45">
        <v>630</v>
      </c>
      <c r="W209" s="41">
        <v>0.44843049327354262</v>
      </c>
      <c r="X209" s="46"/>
      <c r="Y209" s="46"/>
    </row>
    <row r="210" spans="1:27">
      <c r="A210" s="9"/>
      <c r="B210" s="2"/>
      <c r="C210" s="49" t="s">
        <v>4386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 t="e">
        <f>VLOOKUP(C:C,total260330113047!B:F,5,0)</f>
        <v>#N/A</v>
      </c>
      <c r="M210" s="213"/>
      <c r="N210" s="21">
        <v>1000</v>
      </c>
      <c r="O210" s="44">
        <v>0</v>
      </c>
      <c r="P210" s="44">
        <v>0</v>
      </c>
      <c r="Q210" s="44">
        <v>0</v>
      </c>
      <c r="R210" s="44">
        <v>0</v>
      </c>
      <c r="S210" s="44">
        <v>0</v>
      </c>
      <c r="T210" s="45">
        <v>0</v>
      </c>
      <c r="U210" s="45">
        <v>0</v>
      </c>
      <c r="V210" s="45">
        <v>-1000</v>
      </c>
      <c r="W210" s="41" t="e">
        <v>#DIV/0!</v>
      </c>
      <c r="X210" s="46"/>
      <c r="Y210" s="46"/>
    </row>
    <row r="211" spans="1:27">
      <c r="A211" s="9"/>
      <c r="B211" s="2"/>
      <c r="C211" s="49"/>
      <c r="D211" s="50"/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 t="e">
        <f>VLOOKUP(C:C,total260330113047!B:F,5,0)</f>
        <v>#N/A</v>
      </c>
      <c r="M211" s="213"/>
      <c r="N211" s="21" t="e">
        <f>L211</f>
        <v>#N/A</v>
      </c>
      <c r="O211" s="44">
        <v>0</v>
      </c>
      <c r="P211" s="44">
        <v>0</v>
      </c>
      <c r="Q211" s="44">
        <v>0</v>
      </c>
      <c r="R211" s="44">
        <v>0</v>
      </c>
      <c r="S211" s="44">
        <v>0</v>
      </c>
      <c r="T211" s="45">
        <v>0</v>
      </c>
      <c r="U211" s="45">
        <v>0</v>
      </c>
      <c r="V211" s="45" t="e">
        <v>#N/A</v>
      </c>
      <c r="W211" s="41" t="e">
        <v>#N/A</v>
      </c>
      <c r="X211" s="46"/>
      <c r="Y211" s="46"/>
    </row>
    <row r="212" spans="1:27" s="152" customFormat="1">
      <c r="A212" s="144" t="s">
        <v>1191</v>
      </c>
      <c r="B212" s="145" t="s">
        <v>2794</v>
      </c>
      <c r="C212" s="146" t="s">
        <v>343</v>
      </c>
      <c r="D212" s="147" t="s">
        <v>1230</v>
      </c>
      <c r="E212" s="146"/>
      <c r="F212" s="146"/>
      <c r="G212" s="148">
        <v>5989</v>
      </c>
      <c r="H212" s="148">
        <v>3473</v>
      </c>
      <c r="I212" s="8">
        <f>VLOOKUP(C212,'202310-202403出荷数total2403220951'!B:F,5,0)</f>
        <v>1768</v>
      </c>
      <c r="J212" s="203">
        <f>VLOOKUP(C212,'出荷数2307～2406total241008110618'!B:F,5,0)</f>
        <v>2819</v>
      </c>
      <c r="K212" s="214">
        <f>VLOOKUP(C212,'出荷数2407-2506total250730101950'!B:F,5,0)</f>
        <v>1641</v>
      </c>
      <c r="L212" s="203" t="e">
        <f>VLOOKUP(C:C,total260330113047!B:F,5,0)</f>
        <v>#N/A</v>
      </c>
      <c r="M212" s="8"/>
      <c r="N212" s="21" t="e">
        <f>L212</f>
        <v>#N/A</v>
      </c>
      <c r="O212" s="148">
        <v>0</v>
      </c>
      <c r="P212" s="148">
        <v>0</v>
      </c>
      <c r="Q212" s="44">
        <v>0</v>
      </c>
      <c r="R212" s="148">
        <v>0</v>
      </c>
      <c r="S212" s="148">
        <v>0</v>
      </c>
      <c r="T212" s="149">
        <v>0</v>
      </c>
      <c r="U212" s="149">
        <v>0</v>
      </c>
      <c r="V212" s="149" t="e">
        <v>#N/A</v>
      </c>
      <c r="W212" s="150" t="e">
        <v>#N/A</v>
      </c>
      <c r="X212" s="151"/>
      <c r="Y212" s="151"/>
      <c r="Z212" s="191"/>
      <c r="AA212" s="191"/>
    </row>
    <row r="213" spans="1:27">
      <c r="A213" s="29" t="s">
        <v>1192</v>
      </c>
      <c r="B213" s="30" t="s">
        <v>2794</v>
      </c>
      <c r="C213" s="6" t="s">
        <v>714</v>
      </c>
      <c r="D213" s="20" t="s">
        <v>1231</v>
      </c>
      <c r="E213" s="19"/>
      <c r="F213" s="19"/>
      <c r="G213" s="202">
        <v>5989</v>
      </c>
      <c r="H213" s="21">
        <v>615</v>
      </c>
      <c r="I213" s="8">
        <f>VLOOKUP(C213,'202310-202403出荷数total2403220951'!B:F,5,0)</f>
        <v>1696</v>
      </c>
      <c r="J213" s="203">
        <f>VLOOKUP(C213,'出荷数2307～2406total241008110618'!B:F,5,0)</f>
        <v>3134</v>
      </c>
      <c r="K213" s="214">
        <f>VLOOKUP(C213,'出荷数2407-2506total250730101950'!B:F,5,0)</f>
        <v>6256</v>
      </c>
      <c r="L213" s="203">
        <f>VLOOKUP(C:C,total260330113047!B:F,5,0)</f>
        <v>3745</v>
      </c>
      <c r="M213" s="211">
        <v>2500</v>
      </c>
      <c r="N213" s="211">
        <v>2500</v>
      </c>
      <c r="O213" s="44">
        <v>4232</v>
      </c>
      <c r="P213" s="44">
        <v>600</v>
      </c>
      <c r="Q213" s="44">
        <v>0</v>
      </c>
      <c r="R213" s="44">
        <v>0</v>
      </c>
      <c r="S213" s="44">
        <v>900</v>
      </c>
      <c r="T213" s="45">
        <v>-300</v>
      </c>
      <c r="U213" s="45">
        <v>3332</v>
      </c>
      <c r="V213" s="45">
        <v>832</v>
      </c>
      <c r="W213" s="41">
        <v>0.51738410596026485</v>
      </c>
      <c r="X213" s="46"/>
      <c r="Y213" s="46"/>
    </row>
    <row r="214" spans="1:27">
      <c r="A214" s="29" t="s">
        <v>1193</v>
      </c>
      <c r="B214" s="30" t="s">
        <v>2794</v>
      </c>
      <c r="C214" s="17" t="s">
        <v>2755</v>
      </c>
      <c r="D214" s="18" t="s">
        <v>2760</v>
      </c>
      <c r="E214" s="17"/>
      <c r="F214" s="6"/>
      <c r="G214" s="8"/>
      <c r="H214" s="21">
        <v>620</v>
      </c>
      <c r="I214" s="8">
        <f>VLOOKUP(C214,'202310-202403出荷数total2403220951'!B:F,5,0)</f>
        <v>1167</v>
      </c>
      <c r="J214" s="203">
        <f>VLOOKUP(C214,'出荷数2307～2406total241008110618'!B:F,5,0)</f>
        <v>2808</v>
      </c>
      <c r="K214" s="214">
        <f>VLOOKUP(C214,'出荷数2407-2506total250730101950'!B:F,5,0)</f>
        <v>43</v>
      </c>
      <c r="L214" s="203">
        <f>VLOOKUP(C:C,total260330113047!B:F,5,0)</f>
        <v>383</v>
      </c>
      <c r="M214" s="8"/>
      <c r="N214" s="21">
        <f>L214/9*5</f>
        <v>212.77777777777777</v>
      </c>
      <c r="O214" s="44">
        <v>2885</v>
      </c>
      <c r="P214" s="44">
        <v>0</v>
      </c>
      <c r="Q214" s="44">
        <v>0</v>
      </c>
      <c r="R214" s="44">
        <v>0</v>
      </c>
      <c r="S214" s="44">
        <v>0</v>
      </c>
      <c r="T214" s="45">
        <v>0</v>
      </c>
      <c r="U214" s="45">
        <v>2885</v>
      </c>
      <c r="V214" s="45">
        <v>2672.2222222222222</v>
      </c>
      <c r="W214" s="41">
        <v>7.3753129212401305E-2</v>
      </c>
      <c r="X214" s="46"/>
      <c r="Y214" s="46"/>
    </row>
    <row r="215" spans="1:27">
      <c r="A215" s="29" t="s">
        <v>1194</v>
      </c>
      <c r="B215" s="31" t="s">
        <v>4</v>
      </c>
      <c r="C215" s="17" t="s">
        <v>297</v>
      </c>
      <c r="D215" s="24" t="s">
        <v>298</v>
      </c>
      <c r="E215" s="23"/>
      <c r="F215" s="19">
        <v>976</v>
      </c>
      <c r="G215" s="21">
        <v>1131</v>
      </c>
      <c r="H215" s="21">
        <v>773</v>
      </c>
      <c r="I215" s="8">
        <f>VLOOKUP(C215,'202310-202403出荷数total2403220951'!B:F,5,0)</f>
        <v>165</v>
      </c>
      <c r="J215" s="203">
        <f>VLOOKUP(C215,'出荷数2307～2406total241008110618'!B:F,5,0)</f>
        <v>840</v>
      </c>
      <c r="K215" s="214">
        <f>VLOOKUP(C215,'出荷数2407-2506total250730101950'!B:F,5,0)</f>
        <v>399</v>
      </c>
      <c r="L215" s="203">
        <f>VLOOKUP(C:C,total260330113047!B:F,5,0)</f>
        <v>184</v>
      </c>
      <c r="M215" s="8"/>
      <c r="N215" s="21">
        <f>L215/9*5</f>
        <v>102.22222222222221</v>
      </c>
      <c r="O215" s="44">
        <v>889</v>
      </c>
      <c r="P215" s="44">
        <v>0</v>
      </c>
      <c r="Q215" s="44">
        <v>0</v>
      </c>
      <c r="R215" s="44">
        <v>0</v>
      </c>
      <c r="S215" s="44">
        <v>0</v>
      </c>
      <c r="T215" s="45">
        <v>0</v>
      </c>
      <c r="U215" s="45">
        <v>889</v>
      </c>
      <c r="V215" s="45">
        <v>786.77777777777783</v>
      </c>
      <c r="W215" s="41">
        <v>0.11498562679665041</v>
      </c>
      <c r="X215" s="46"/>
      <c r="Y215" s="46"/>
    </row>
    <row r="216" spans="1:27">
      <c r="A216" s="29" t="s">
        <v>1195</v>
      </c>
      <c r="B216" s="31" t="s">
        <v>4</v>
      </c>
      <c r="C216" s="17" t="s">
        <v>299</v>
      </c>
      <c r="D216" s="24" t="s">
        <v>300</v>
      </c>
      <c r="E216" s="23"/>
      <c r="F216" s="19">
        <v>1791</v>
      </c>
      <c r="G216" s="21">
        <v>1235</v>
      </c>
      <c r="H216" s="21">
        <v>7271</v>
      </c>
      <c r="I216" s="8">
        <f>VLOOKUP(C216,'202310-202403出荷数total2403220951'!B:F,5,0)</f>
        <v>893</v>
      </c>
      <c r="J216" s="203">
        <f>VLOOKUP(C216,'出荷数2307～2406total241008110618'!B:F,5,0)</f>
        <v>2907</v>
      </c>
      <c r="K216" s="214">
        <f>VLOOKUP(C216,'出荷数2407-2506total250730101950'!B:F,5,0)</f>
        <v>13212</v>
      </c>
      <c r="L216" s="203">
        <f>VLOOKUP(C:C,total260330113047!B:F,5,0)</f>
        <v>3261</v>
      </c>
      <c r="M216" s="8"/>
      <c r="N216" s="21">
        <f>L216/9*5</f>
        <v>1811.6666666666665</v>
      </c>
      <c r="O216" s="44">
        <v>8570</v>
      </c>
      <c r="P216" s="44">
        <v>0</v>
      </c>
      <c r="Q216" s="44">
        <v>0</v>
      </c>
      <c r="R216" s="44">
        <v>0</v>
      </c>
      <c r="S216" s="44">
        <v>400</v>
      </c>
      <c r="T216" s="45">
        <v>-400</v>
      </c>
      <c r="U216" s="45">
        <v>8170</v>
      </c>
      <c r="V216" s="45">
        <v>6358.3333333333339</v>
      </c>
      <c r="W216" s="41">
        <v>0.2113963438350836</v>
      </c>
      <c r="X216" s="46"/>
      <c r="Y216" s="46"/>
    </row>
    <row r="217" spans="1:27" s="293" customFormat="1">
      <c r="A217" s="282" t="s">
        <v>1196</v>
      </c>
      <c r="B217" s="283" t="s">
        <v>4</v>
      </c>
      <c r="C217" s="284" t="s">
        <v>303</v>
      </c>
      <c r="D217" s="285" t="s">
        <v>304</v>
      </c>
      <c r="E217" s="284"/>
      <c r="F217" s="286">
        <v>2170</v>
      </c>
      <c r="G217" s="287">
        <v>2785</v>
      </c>
      <c r="H217" s="287">
        <v>1320</v>
      </c>
      <c r="I217" s="287">
        <f>VLOOKUP(C217,'202310-202403出荷数total2403220951'!B:F,5,0)</f>
        <v>1219</v>
      </c>
      <c r="J217" s="287">
        <f>VLOOKUP(C217,'出荷数2307～2406total241008110618'!B:F,5,0)</f>
        <v>1602</v>
      </c>
      <c r="K217" s="287">
        <f>VLOOKUP(C217,'出荷数2407-2506total250730101950'!B:F,5,0)</f>
        <v>1969</v>
      </c>
      <c r="L217" s="203">
        <f>VLOOKUP(C:C,total260330113047!B:F,5,0)</f>
        <v>1509</v>
      </c>
      <c r="M217" s="288">
        <v>5000</v>
      </c>
      <c r="N217" s="211">
        <v>5000</v>
      </c>
      <c r="O217" s="287">
        <v>3955</v>
      </c>
      <c r="P217" s="287">
        <v>0</v>
      </c>
      <c r="Q217" s="287">
        <v>0</v>
      </c>
      <c r="R217" s="287">
        <v>0</v>
      </c>
      <c r="S217" s="287">
        <v>0</v>
      </c>
      <c r="T217" s="289">
        <v>0</v>
      </c>
      <c r="U217" s="289">
        <v>3955</v>
      </c>
      <c r="V217" s="289">
        <v>-1045</v>
      </c>
      <c r="W217" s="290">
        <v>1.2642225031605563</v>
      </c>
      <c r="X217" s="291"/>
      <c r="Y217" s="291"/>
      <c r="Z217" s="292"/>
      <c r="AA217" s="292"/>
    </row>
    <row r="218" spans="1:27">
      <c r="A218" s="29" t="s">
        <v>1197</v>
      </c>
      <c r="B218" s="31" t="s">
        <v>4</v>
      </c>
      <c r="C218" s="17" t="s">
        <v>305</v>
      </c>
      <c r="D218" s="24" t="s">
        <v>306</v>
      </c>
      <c r="E218" s="23"/>
      <c r="F218" s="19">
        <v>12000</v>
      </c>
      <c r="G218" s="21">
        <v>12000</v>
      </c>
      <c r="H218" s="21">
        <v>6328</v>
      </c>
      <c r="I218" s="213">
        <f>VLOOKUP(C218,'202310-202403出荷数total2403220951'!B:F,5,0)</f>
        <v>11118</v>
      </c>
      <c r="J218" s="203">
        <f>VLOOKUP(C218,'出荷数2307～2406total241008110618'!B:F,5,0)</f>
        <v>17924</v>
      </c>
      <c r="K218" s="214">
        <f>VLOOKUP(C218,'出荷数2407-2506total250730101950'!B:F,5,0)</f>
        <v>22866</v>
      </c>
      <c r="L218" s="203">
        <f>VLOOKUP(C:C,total260330113047!B:F,5,0)</f>
        <v>7756</v>
      </c>
      <c r="M218" s="211">
        <v>12000</v>
      </c>
      <c r="N218" s="211">
        <v>12000</v>
      </c>
      <c r="O218" s="44">
        <v>22029</v>
      </c>
      <c r="P218" s="44">
        <v>1500</v>
      </c>
      <c r="Q218" s="44">
        <v>0</v>
      </c>
      <c r="R218" s="44">
        <v>0</v>
      </c>
      <c r="S218" s="44">
        <v>1700</v>
      </c>
      <c r="T218" s="45">
        <v>-200</v>
      </c>
      <c r="U218" s="45">
        <v>20329</v>
      </c>
      <c r="V218" s="45">
        <v>8329</v>
      </c>
      <c r="W218" s="41">
        <v>0.51000892515619023</v>
      </c>
      <c r="X218" s="46"/>
      <c r="Y218" s="46"/>
    </row>
    <row r="219" spans="1:27" s="200" customFormat="1">
      <c r="A219" s="192" t="s">
        <v>1198</v>
      </c>
      <c r="B219" s="212" t="s">
        <v>4</v>
      </c>
      <c r="C219" s="235" t="s">
        <v>307</v>
      </c>
      <c r="D219" s="236" t="s">
        <v>308</v>
      </c>
      <c r="E219" s="235"/>
      <c r="F219" s="194">
        <v>1239</v>
      </c>
      <c r="G219" s="196">
        <v>4390</v>
      </c>
      <c r="H219" s="196">
        <v>1654</v>
      </c>
      <c r="I219" s="196">
        <f>VLOOKUP(C219,'202310-202403出荷数total2403220951'!B:F,5,0)</f>
        <v>1019</v>
      </c>
      <c r="J219" s="196">
        <f>VLOOKUP(C219,'出荷数2307～2406total241008110618'!B:F,5,0)</f>
        <v>1675</v>
      </c>
      <c r="K219" s="214">
        <f>VLOOKUP(C219,'出荷数2407-2506total250730101950'!B:F,5,0)</f>
        <v>1472</v>
      </c>
      <c r="L219" s="203">
        <f>VLOOKUP(C:C,total260330113047!B:F,5,0)</f>
        <v>512</v>
      </c>
      <c r="M219" s="8"/>
      <c r="N219" s="21">
        <f t="shared" ref="N219:N235" si="8">L219/9*5</f>
        <v>284.44444444444446</v>
      </c>
      <c r="O219" s="196">
        <v>166</v>
      </c>
      <c r="P219" s="196">
        <v>150</v>
      </c>
      <c r="Q219" s="196">
        <v>0</v>
      </c>
      <c r="R219" s="196">
        <v>0</v>
      </c>
      <c r="S219" s="196">
        <v>150</v>
      </c>
      <c r="T219" s="197">
        <v>0</v>
      </c>
      <c r="U219" s="197">
        <v>16</v>
      </c>
      <c r="V219" s="197">
        <v>-268.44444444444446</v>
      </c>
      <c r="W219" s="198">
        <v>0.90014064697609009</v>
      </c>
      <c r="X219" s="199"/>
      <c r="Y219" s="199"/>
      <c r="Z219" s="201"/>
      <c r="AA219" s="201"/>
    </row>
    <row r="220" spans="1:27" s="200" customFormat="1">
      <c r="A220" s="192" t="s">
        <v>1199</v>
      </c>
      <c r="B220" s="212" t="s">
        <v>4</v>
      </c>
      <c r="C220" s="235" t="s">
        <v>309</v>
      </c>
      <c r="D220" s="236" t="s">
        <v>310</v>
      </c>
      <c r="E220" s="235"/>
      <c r="F220" s="194">
        <v>2732</v>
      </c>
      <c r="G220" s="196">
        <v>2477</v>
      </c>
      <c r="H220" s="196">
        <v>2224</v>
      </c>
      <c r="I220" s="196">
        <f>VLOOKUP(C220,'202310-202403出荷数total2403220951'!B:F,5,0)</f>
        <v>1052</v>
      </c>
      <c r="J220" s="196">
        <f>VLOOKUP(C220,'出荷数2307～2406total241008110618'!B:F,5,0)</f>
        <v>1883</v>
      </c>
      <c r="K220" s="214">
        <f>VLOOKUP(C220,'出荷数2407-2506total250730101950'!B:F,5,0)</f>
        <v>2091</v>
      </c>
      <c r="L220" s="203">
        <f>VLOOKUP(C:C,total260330113047!B:F,5,0)</f>
        <v>225</v>
      </c>
      <c r="M220" s="8"/>
      <c r="N220" s="21">
        <f t="shared" si="8"/>
        <v>125</v>
      </c>
      <c r="O220" s="196">
        <v>0</v>
      </c>
      <c r="P220" s="196">
        <v>0</v>
      </c>
      <c r="Q220" s="196">
        <v>0</v>
      </c>
      <c r="R220" s="196">
        <v>0</v>
      </c>
      <c r="S220" s="196">
        <v>0</v>
      </c>
      <c r="T220" s="197">
        <v>0</v>
      </c>
      <c r="U220" s="197">
        <v>0</v>
      </c>
      <c r="V220" s="197">
        <v>-125</v>
      </c>
      <c r="W220" s="198" t="e">
        <v>#DIV/0!</v>
      </c>
      <c r="X220" s="199"/>
      <c r="Y220" s="199"/>
      <c r="Z220" s="201"/>
      <c r="AA220" s="201"/>
    </row>
    <row r="221" spans="1:27">
      <c r="A221" s="29" t="s">
        <v>1200</v>
      </c>
      <c r="B221" s="31" t="s">
        <v>4</v>
      </c>
      <c r="C221" s="17" t="s">
        <v>311</v>
      </c>
      <c r="D221" s="24" t="s">
        <v>312</v>
      </c>
      <c r="E221" s="23"/>
      <c r="F221" s="19">
        <v>12340</v>
      </c>
      <c r="G221" s="21">
        <v>10150</v>
      </c>
      <c r="H221" s="21">
        <v>9935</v>
      </c>
      <c r="I221" s="213">
        <f>VLOOKUP(C221,'202310-202403出荷数total2403220951'!B:F,5,0)</f>
        <v>7434</v>
      </c>
      <c r="J221" s="203">
        <f>VLOOKUP(C221,'出荷数2307～2406total241008110618'!B:F,5,0)</f>
        <v>12788</v>
      </c>
      <c r="K221" s="214">
        <f>VLOOKUP(C221,'出荷数2407-2506total250730101950'!B:F,5,0)</f>
        <v>5703</v>
      </c>
      <c r="L221" s="203">
        <f>VLOOKUP(C:C,total260330113047!B:F,5,0)</f>
        <v>5685</v>
      </c>
      <c r="M221" s="8"/>
      <c r="N221" s="21">
        <f t="shared" si="8"/>
        <v>3158.333333333333</v>
      </c>
      <c r="O221" s="44">
        <v>5019</v>
      </c>
      <c r="P221" s="44">
        <v>0</v>
      </c>
      <c r="Q221" s="44">
        <v>0</v>
      </c>
      <c r="R221" s="44">
        <v>0</v>
      </c>
      <c r="S221" s="44">
        <v>600</v>
      </c>
      <c r="T221" s="45">
        <v>-600</v>
      </c>
      <c r="U221" s="45">
        <v>4419</v>
      </c>
      <c r="V221" s="45">
        <v>1260.666666666667</v>
      </c>
      <c r="W221" s="41">
        <v>0.62927542007039905</v>
      </c>
      <c r="X221" s="46"/>
      <c r="Y221" s="46"/>
    </row>
    <row r="222" spans="1:27" ht="16.899999999999999" customHeight="1">
      <c r="A222" s="29" t="s">
        <v>1201</v>
      </c>
      <c r="B222" s="31" t="s">
        <v>4</v>
      </c>
      <c r="C222" s="17" t="s">
        <v>2897</v>
      </c>
      <c r="D222" s="24" t="s">
        <v>314</v>
      </c>
      <c r="E222" s="23"/>
      <c r="F222" s="19">
        <v>26335</v>
      </c>
      <c r="G222" s="21">
        <v>47559</v>
      </c>
      <c r="H222" s="21">
        <v>37707</v>
      </c>
      <c r="I222" s="213">
        <f>VLOOKUP(C222,'202310-202403出荷数total2403220951'!B:F,5,0)</f>
        <v>19173</v>
      </c>
      <c r="J222" s="203">
        <f>VLOOKUP(C222,'出荷数2307～2406total241008110618'!B:F,5,0)</f>
        <v>35560</v>
      </c>
      <c r="K222" s="214">
        <f>VLOOKUP(C222,'出荷数2407-2506total250730101950'!B:F,5,0)</f>
        <v>17847</v>
      </c>
      <c r="L222" s="203">
        <f>VLOOKUP(C:C,total260330113047!B:F,5,0)</f>
        <v>18361</v>
      </c>
      <c r="M222" s="8"/>
      <c r="N222" s="21">
        <f t="shared" si="8"/>
        <v>10200.555555555555</v>
      </c>
      <c r="O222" s="44">
        <v>5262</v>
      </c>
      <c r="P222" s="44">
        <v>100</v>
      </c>
      <c r="Q222" s="44">
        <v>7000</v>
      </c>
      <c r="R222" s="44">
        <v>0</v>
      </c>
      <c r="S222" s="44">
        <v>700</v>
      </c>
      <c r="T222" s="45">
        <v>-600</v>
      </c>
      <c r="U222" s="45">
        <v>11562</v>
      </c>
      <c r="V222" s="45">
        <v>1361.4444444444453</v>
      </c>
      <c r="W222" s="41">
        <v>1.9023788801856685</v>
      </c>
      <c r="X222" s="46"/>
      <c r="Y222" s="46"/>
    </row>
    <row r="223" spans="1:27">
      <c r="A223" s="29"/>
      <c r="B223" s="31" t="s">
        <v>4</v>
      </c>
      <c r="C223" s="17" t="s">
        <v>4199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VLOOKUP(C:C,total260330113047!B:F,5,0)</f>
        <v>33</v>
      </c>
      <c r="M223" s="8"/>
      <c r="N223" s="21">
        <f t="shared" si="8"/>
        <v>18.333333333333332</v>
      </c>
      <c r="O223" s="44">
        <v>3723</v>
      </c>
      <c r="P223" s="44">
        <v>0</v>
      </c>
      <c r="Q223" s="44">
        <v>0</v>
      </c>
      <c r="R223" s="44">
        <v>0</v>
      </c>
      <c r="S223" s="44">
        <v>0</v>
      </c>
      <c r="T223" s="45">
        <v>0</v>
      </c>
      <c r="U223" s="45">
        <v>3723</v>
      </c>
      <c r="V223" s="45">
        <v>3704.6666666666665</v>
      </c>
      <c r="W223" s="41">
        <v>4.9243441668905003E-3</v>
      </c>
      <c r="X223" s="46"/>
      <c r="Y223" s="46"/>
    </row>
    <row r="224" spans="1:27">
      <c r="A224" s="29"/>
      <c r="B224" s="31" t="s">
        <v>4</v>
      </c>
      <c r="C224" s="17" t="s">
        <v>4200</v>
      </c>
      <c r="D224" s="24" t="s">
        <v>314</v>
      </c>
      <c r="E224" s="23"/>
      <c r="F224" s="19"/>
      <c r="G224" s="21"/>
      <c r="H224" s="21"/>
      <c r="I224" s="213" t="e">
        <f>VLOOKUP(C224,'202310-202403出荷数total2403220951'!B:F,5,0)</f>
        <v>#N/A</v>
      </c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>
        <f>VLOOKUP(C:C,total260330113047!B:F,5,0)</f>
        <v>42</v>
      </c>
      <c r="M224" s="8"/>
      <c r="N224" s="21">
        <f t="shared" si="8"/>
        <v>23.333333333333336</v>
      </c>
      <c r="O224" s="44">
        <v>3889</v>
      </c>
      <c r="P224" s="44">
        <v>0</v>
      </c>
      <c r="Q224" s="44">
        <v>0</v>
      </c>
      <c r="R224" s="44">
        <v>0</v>
      </c>
      <c r="S224" s="44">
        <v>0</v>
      </c>
      <c r="T224" s="45">
        <v>0</v>
      </c>
      <c r="U224" s="45">
        <v>3889</v>
      </c>
      <c r="V224" s="45">
        <v>3865.6666666666665</v>
      </c>
      <c r="W224" s="41">
        <v>5.9998285763263916E-3</v>
      </c>
      <c r="X224" s="46"/>
      <c r="Y224" s="46"/>
    </row>
    <row r="225" spans="1:27" s="152" customFormat="1">
      <c r="A225" s="144" t="s">
        <v>1202</v>
      </c>
      <c r="B225" s="155" t="s">
        <v>4</v>
      </c>
      <c r="C225" s="153" t="s">
        <v>315</v>
      </c>
      <c r="D225" s="154" t="s">
        <v>316</v>
      </c>
      <c r="E225" s="153"/>
      <c r="F225" s="146">
        <v>907</v>
      </c>
      <c r="G225" s="148">
        <v>943</v>
      </c>
      <c r="H225" s="148">
        <v>489</v>
      </c>
      <c r="I225" s="148">
        <f>VLOOKUP(C225,'202310-202403出荷数total2403220951'!B:F,5,0)</f>
        <v>831</v>
      </c>
      <c r="J225" s="148">
        <f>VLOOKUP(C225,'出荷数2307～2406total241008110618'!B:F,5,0)</f>
        <v>833</v>
      </c>
      <c r="K225" s="214" t="e">
        <f>VLOOKUP(C225,'出荷数2407-2506total250730101950'!B:F,5,0)</f>
        <v>#N/A</v>
      </c>
      <c r="L225" s="203" t="e">
        <f>VLOOKUP(C:C,total260330113047!B:F,5,0)</f>
        <v>#N/A</v>
      </c>
      <c r="M225" s="8"/>
      <c r="N225" s="21" t="e">
        <f t="shared" si="8"/>
        <v>#N/A</v>
      </c>
      <c r="O225" s="148">
        <v>0</v>
      </c>
      <c r="P225" s="148">
        <v>0</v>
      </c>
      <c r="Q225" s="148">
        <v>0</v>
      </c>
      <c r="R225" s="148">
        <v>0</v>
      </c>
      <c r="S225" s="148">
        <v>0</v>
      </c>
      <c r="T225" s="149">
        <v>0</v>
      </c>
      <c r="U225" s="149">
        <v>0</v>
      </c>
      <c r="V225" s="149" t="e">
        <v>#N/A</v>
      </c>
      <c r="W225" s="150" t="e">
        <v>#N/A</v>
      </c>
      <c r="X225" s="151"/>
      <c r="Y225" s="151"/>
      <c r="Z225" s="191"/>
      <c r="AA225" s="191"/>
    </row>
    <row r="226" spans="1:27">
      <c r="A226" s="29" t="s">
        <v>1203</v>
      </c>
      <c r="B226" s="31" t="s">
        <v>4</v>
      </c>
      <c r="C226" s="17" t="s">
        <v>317</v>
      </c>
      <c r="D226" s="24" t="s">
        <v>318</v>
      </c>
      <c r="E226" s="23"/>
      <c r="F226" s="19">
        <v>12503</v>
      </c>
      <c r="G226" s="21">
        <v>14579</v>
      </c>
      <c r="H226" s="21">
        <v>13726</v>
      </c>
      <c r="I226" s="8">
        <f>VLOOKUP(C226,'202310-202403出荷数total2403220951'!B:F,5,0)</f>
        <v>6205</v>
      </c>
      <c r="J226" s="203">
        <f>VLOOKUP(C226,'出荷数2307～2406total241008110618'!B:F,5,0)</f>
        <v>11316</v>
      </c>
      <c r="K226" s="214">
        <f>VLOOKUP(C226,'出荷数2407-2506total250730101950'!B:F,5,0)</f>
        <v>8644</v>
      </c>
      <c r="L226" s="203">
        <f>VLOOKUP(C:C,total260330113047!B:F,5,0)</f>
        <v>7225</v>
      </c>
      <c r="M226" s="8"/>
      <c r="N226" s="21">
        <f t="shared" si="8"/>
        <v>4013.8888888888891</v>
      </c>
      <c r="O226" s="44">
        <v>5541</v>
      </c>
      <c r="P226" s="44">
        <v>0</v>
      </c>
      <c r="Q226" s="44">
        <v>5000</v>
      </c>
      <c r="R226" s="44">
        <v>0</v>
      </c>
      <c r="S226" s="44">
        <v>0</v>
      </c>
      <c r="T226" s="45">
        <v>0</v>
      </c>
      <c r="U226" s="45">
        <v>10541</v>
      </c>
      <c r="V226" s="45">
        <v>6527.1111111111113</v>
      </c>
      <c r="W226" s="41">
        <v>0.72439792255709967</v>
      </c>
      <c r="X226" s="46"/>
      <c r="Y226" s="46"/>
    </row>
    <row r="227" spans="1:27" s="200" customFormat="1">
      <c r="A227" s="192"/>
      <c r="B227" s="212" t="s">
        <v>4</v>
      </c>
      <c r="C227" s="235" t="s">
        <v>3948</v>
      </c>
      <c r="D227" s="236" t="s">
        <v>318</v>
      </c>
      <c r="E227" s="235"/>
      <c r="F227" s="194"/>
      <c r="G227" s="196"/>
      <c r="H227" s="196"/>
      <c r="I227" s="196"/>
      <c r="J227" s="196"/>
      <c r="K227" s="214">
        <f>VLOOKUP(C227,'出荷数2407-2506total250730101950'!B:F,5,0)</f>
        <v>6000</v>
      </c>
      <c r="L227" s="203">
        <f>VLOOKUP(C:C,total260330113047!B:F,5,0)</f>
        <v>3500</v>
      </c>
      <c r="M227" s="8"/>
      <c r="N227" s="21">
        <f t="shared" si="8"/>
        <v>1944.4444444444446</v>
      </c>
      <c r="O227" s="196">
        <v>278</v>
      </c>
      <c r="P227" s="196">
        <v>0</v>
      </c>
      <c r="Q227" s="196">
        <v>3000</v>
      </c>
      <c r="R227" s="196">
        <v>0</v>
      </c>
      <c r="S227" s="196">
        <v>0</v>
      </c>
      <c r="T227" s="197">
        <v>0</v>
      </c>
      <c r="U227" s="197">
        <v>3278</v>
      </c>
      <c r="V227" s="197">
        <v>1333.5555555555554</v>
      </c>
      <c r="W227" s="198">
        <v>6.9944044764188655</v>
      </c>
      <c r="X227" s="199"/>
      <c r="Y227" s="199"/>
      <c r="Z227" s="201"/>
      <c r="AA227" s="201"/>
    </row>
    <row r="228" spans="1:27">
      <c r="A228" s="29" t="s">
        <v>1204</v>
      </c>
      <c r="B228" s="31" t="s">
        <v>4</v>
      </c>
      <c r="C228" s="17" t="s">
        <v>319</v>
      </c>
      <c r="D228" s="24" t="s">
        <v>320</v>
      </c>
      <c r="E228" s="23"/>
      <c r="F228" s="19">
        <v>9898</v>
      </c>
      <c r="G228" s="21">
        <v>6601</v>
      </c>
      <c r="H228" s="21">
        <v>8834</v>
      </c>
      <c r="I228" s="8">
        <f>VLOOKUP(C228,'202310-202403出荷数total2403220951'!B:F,5,0)</f>
        <v>2819</v>
      </c>
      <c r="J228" s="203">
        <f>VLOOKUP(C228,'出荷数2307～2406total241008110618'!B:F,5,0)</f>
        <v>6287</v>
      </c>
      <c r="K228" s="214">
        <f>VLOOKUP(C228,'出荷数2407-2506total250730101950'!B:F,5,0)</f>
        <v>6687</v>
      </c>
      <c r="L228" s="203">
        <f>VLOOKUP(C:C,total260330113047!B:F,5,0)</f>
        <v>2540</v>
      </c>
      <c r="M228" s="8"/>
      <c r="N228" s="21">
        <f t="shared" si="8"/>
        <v>1411.1111111111111</v>
      </c>
      <c r="O228" s="44">
        <v>5653</v>
      </c>
      <c r="P228" s="44">
        <v>0</v>
      </c>
      <c r="Q228" s="44">
        <v>0</v>
      </c>
      <c r="R228" s="44">
        <v>0</v>
      </c>
      <c r="S228" s="44">
        <v>200</v>
      </c>
      <c r="T228" s="45">
        <v>-200</v>
      </c>
      <c r="U228" s="45">
        <v>5453</v>
      </c>
      <c r="V228" s="45">
        <v>4041.8888888888887</v>
      </c>
      <c r="W228" s="41">
        <v>0.24962163649586255</v>
      </c>
      <c r="X228" s="46"/>
      <c r="Y228" s="46"/>
    </row>
    <row r="229" spans="1:27">
      <c r="A229" s="29" t="s">
        <v>1205</v>
      </c>
      <c r="B229" s="31" t="s">
        <v>4</v>
      </c>
      <c r="C229" s="17" t="s">
        <v>321</v>
      </c>
      <c r="D229" s="24" t="s">
        <v>322</v>
      </c>
      <c r="E229" s="23"/>
      <c r="F229" s="19">
        <v>10228</v>
      </c>
      <c r="G229" s="21">
        <v>9171</v>
      </c>
      <c r="H229" s="21">
        <v>11029</v>
      </c>
      <c r="I229" s="8">
        <f>VLOOKUP(C229,'202310-202403出荷数total2403220951'!B:F,5,0)</f>
        <v>2992</v>
      </c>
      <c r="J229" s="203">
        <f>VLOOKUP(C229,'出荷数2307～2406total241008110618'!B:F,5,0)</f>
        <v>6316</v>
      </c>
      <c r="K229" s="214">
        <f>VLOOKUP(C229,'出荷数2407-2506total250730101950'!B:F,5,0)</f>
        <v>9066</v>
      </c>
      <c r="L229" s="203">
        <f>VLOOKUP(C:C,total260330113047!B:F,5,0)</f>
        <v>3728</v>
      </c>
      <c r="M229" s="8"/>
      <c r="N229" s="21">
        <f t="shared" si="8"/>
        <v>2071.1111111111113</v>
      </c>
      <c r="O229" s="44">
        <v>9000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9000</v>
      </c>
      <c r="V229" s="45">
        <v>6928.8888888888887</v>
      </c>
      <c r="W229" s="41">
        <v>0.23012345679012347</v>
      </c>
      <c r="X229" s="46"/>
      <c r="Y229" s="46"/>
    </row>
    <row r="230" spans="1:27">
      <c r="A230" s="29" t="s">
        <v>1206</v>
      </c>
      <c r="B230" s="31" t="s">
        <v>4</v>
      </c>
      <c r="C230" s="6" t="s">
        <v>260</v>
      </c>
      <c r="D230" s="20" t="s">
        <v>261</v>
      </c>
      <c r="E230" s="19"/>
      <c r="F230" s="19">
        <v>573</v>
      </c>
      <c r="G230" s="21">
        <v>1775</v>
      </c>
      <c r="H230" s="21">
        <v>1468</v>
      </c>
      <c r="I230" s="8">
        <f>VLOOKUP(C230,'202310-202403出荷数total2403220951'!B:F,5,0)</f>
        <v>525</v>
      </c>
      <c r="J230" s="203">
        <f>VLOOKUP(C230,'出荷数2307～2406total241008110618'!B:F,5,0)</f>
        <v>1084</v>
      </c>
      <c r="K230" s="214">
        <f>VLOOKUP(C230,'出荷数2407-2506total250730101950'!B:F,5,0)</f>
        <v>2352</v>
      </c>
      <c r="L230" s="203">
        <f>VLOOKUP(C:C,total260330113047!B:F,5,0)</f>
        <v>946</v>
      </c>
      <c r="M230" s="8"/>
      <c r="N230" s="21">
        <f t="shared" si="8"/>
        <v>525.55555555555554</v>
      </c>
      <c r="O230" s="44">
        <v>3037</v>
      </c>
      <c r="P230" s="44">
        <v>0</v>
      </c>
      <c r="Q230" s="44">
        <v>0</v>
      </c>
      <c r="R230" s="44">
        <v>0</v>
      </c>
      <c r="S230" s="44">
        <v>0</v>
      </c>
      <c r="T230" s="45">
        <v>0</v>
      </c>
      <c r="U230" s="45">
        <v>3037</v>
      </c>
      <c r="V230" s="45">
        <v>2511.4444444444443</v>
      </c>
      <c r="W230" s="41">
        <v>0.17305089086452274</v>
      </c>
      <c r="X230" s="46"/>
      <c r="Y230" s="46"/>
    </row>
    <row r="231" spans="1:27" s="152" customFormat="1">
      <c r="A231" s="144" t="s">
        <v>1207</v>
      </c>
      <c r="B231" s="155" t="s">
        <v>4</v>
      </c>
      <c r="C231" s="153" t="s">
        <v>323</v>
      </c>
      <c r="D231" s="154" t="s">
        <v>324</v>
      </c>
      <c r="E231" s="153"/>
      <c r="F231" s="146">
        <v>4048</v>
      </c>
      <c r="G231" s="148">
        <v>1912</v>
      </c>
      <c r="H231" s="148">
        <v>2073</v>
      </c>
      <c r="I231" s="148">
        <f>VLOOKUP(C231,'202310-202403出荷数total2403220951'!B:F,5,0)</f>
        <v>1230</v>
      </c>
      <c r="J231" s="148">
        <f>VLOOKUP(C231,'出荷数2307～2406total241008110618'!B:F,5,0)</f>
        <v>1618</v>
      </c>
      <c r="K231" s="214">
        <f>VLOOKUP(C231,'出荷数2407-2506total250730101950'!B:F,5,0)</f>
        <v>1274</v>
      </c>
      <c r="L231" s="203" t="e">
        <f>VLOOKUP(C:C,total260330113047!B:F,5,0)</f>
        <v>#N/A</v>
      </c>
      <c r="M231" s="8"/>
      <c r="N231" s="21" t="e">
        <f t="shared" si="8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 s="152" customFormat="1">
      <c r="A232" s="144" t="s">
        <v>1208</v>
      </c>
      <c r="B232" s="155" t="s">
        <v>4</v>
      </c>
      <c r="C232" s="153" t="s">
        <v>325</v>
      </c>
      <c r="D232" s="154" t="s">
        <v>326</v>
      </c>
      <c r="E232" s="153"/>
      <c r="F232" s="146">
        <v>1310</v>
      </c>
      <c r="G232" s="148">
        <v>1493</v>
      </c>
      <c r="H232" s="148">
        <v>1407</v>
      </c>
      <c r="I232" s="148">
        <f>VLOOKUP(C232,'202310-202403出荷数total2403220951'!B:F,5,0)</f>
        <v>699</v>
      </c>
      <c r="J232" s="148">
        <f>VLOOKUP(C232,'出荷数2307～2406total241008110618'!B:F,5,0)</f>
        <v>946</v>
      </c>
      <c r="K232" s="214">
        <f>VLOOKUP(C232,'出荷数2407-2506total250730101950'!B:F,5,0)</f>
        <v>567</v>
      </c>
      <c r="L232" s="203" t="e">
        <f>VLOOKUP(C:C,total260330113047!B:F,5,0)</f>
        <v>#N/A</v>
      </c>
      <c r="M232" s="8"/>
      <c r="N232" s="21" t="e">
        <f t="shared" si="8"/>
        <v>#N/A</v>
      </c>
      <c r="O232" s="148">
        <v>0</v>
      </c>
      <c r="P232" s="148">
        <v>0</v>
      </c>
      <c r="Q232" s="148">
        <v>0</v>
      </c>
      <c r="R232" s="148">
        <v>0</v>
      </c>
      <c r="S232" s="148">
        <v>0</v>
      </c>
      <c r="T232" s="149">
        <v>0</v>
      </c>
      <c r="U232" s="149">
        <v>0</v>
      </c>
      <c r="V232" s="149" t="e">
        <v>#N/A</v>
      </c>
      <c r="W232" s="150" t="e">
        <v>#N/A</v>
      </c>
      <c r="X232" s="151"/>
      <c r="Y232" s="151"/>
      <c r="Z232" s="191"/>
      <c r="AA232" s="191"/>
    </row>
    <row r="233" spans="1:27">
      <c r="A233" s="29" t="s">
        <v>1209</v>
      </c>
      <c r="B233" s="31" t="s">
        <v>4</v>
      </c>
      <c r="C233" s="6" t="s">
        <v>262</v>
      </c>
      <c r="D233" s="20" t="s">
        <v>263</v>
      </c>
      <c r="E233" s="19"/>
      <c r="F233" s="19">
        <v>1730</v>
      </c>
      <c r="G233" s="21">
        <v>1717</v>
      </c>
      <c r="H233" s="21">
        <v>1895</v>
      </c>
      <c r="I233" s="8">
        <f>VLOOKUP(C233,'202310-202403出荷数total2403220951'!B:F,5,0)</f>
        <v>573</v>
      </c>
      <c r="J233" s="203">
        <f>VLOOKUP(C233,'出荷数2307～2406total241008110618'!B:F,5,0)</f>
        <v>1029</v>
      </c>
      <c r="K233" s="214">
        <f>VLOOKUP(C233,'出荷数2407-2506total250730101950'!B:F,5,0)</f>
        <v>678</v>
      </c>
      <c r="L233" s="203">
        <f>VLOOKUP(C:C,total260330113047!B:F,5,0)</f>
        <v>443</v>
      </c>
      <c r="M233" s="8"/>
      <c r="N233" s="21">
        <f t="shared" si="8"/>
        <v>246.11111111111111</v>
      </c>
      <c r="O233" s="44">
        <v>2491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2491</v>
      </c>
      <c r="V233" s="45">
        <v>2244.8888888888887</v>
      </c>
      <c r="W233" s="41">
        <v>9.8800124894063077E-2</v>
      </c>
      <c r="X233" s="46"/>
      <c r="Y233" s="46"/>
    </row>
    <row r="234" spans="1:27">
      <c r="A234" s="29" t="s">
        <v>1210</v>
      </c>
      <c r="B234" s="31" t="s">
        <v>4</v>
      </c>
      <c r="C234" s="17" t="s">
        <v>327</v>
      </c>
      <c r="D234" s="24" t="s">
        <v>328</v>
      </c>
      <c r="E234" s="23"/>
      <c r="F234" s="19">
        <v>1710</v>
      </c>
      <c r="G234" s="21">
        <v>1333</v>
      </c>
      <c r="H234" s="21">
        <v>1404</v>
      </c>
      <c r="I234" s="8">
        <f>VLOOKUP(C234,'202310-202403出荷数total2403220951'!B:F,5,0)</f>
        <v>317</v>
      </c>
      <c r="J234" s="203">
        <f>VLOOKUP(C234,'出荷数2307～2406total241008110618'!B:F,5,0)</f>
        <v>490</v>
      </c>
      <c r="K234" s="214">
        <f>VLOOKUP(C234,'出荷数2407-2506total250730101950'!B:F,5,0)</f>
        <v>495</v>
      </c>
      <c r="L234" s="203">
        <f>VLOOKUP(C:C,total260330113047!B:F,5,0)</f>
        <v>665</v>
      </c>
      <c r="M234" s="8"/>
      <c r="N234" s="21">
        <f t="shared" si="8"/>
        <v>369.44444444444446</v>
      </c>
      <c r="O234" s="44">
        <v>1745</v>
      </c>
      <c r="P234" s="44">
        <v>0</v>
      </c>
      <c r="Q234" s="44">
        <v>0</v>
      </c>
      <c r="R234" s="44">
        <v>0</v>
      </c>
      <c r="S234" s="44">
        <v>0</v>
      </c>
      <c r="T234" s="45">
        <v>0</v>
      </c>
      <c r="U234" s="45">
        <v>1745</v>
      </c>
      <c r="V234" s="45">
        <v>1375.5555555555557</v>
      </c>
      <c r="W234" s="41">
        <v>0.21171601400827764</v>
      </c>
      <c r="X234" s="46"/>
      <c r="Y234" s="46"/>
    </row>
    <row r="235" spans="1:27" s="152" customFormat="1" ht="15.75">
      <c r="A235" s="144" t="s">
        <v>1211</v>
      </c>
      <c r="B235" s="155" t="s">
        <v>4</v>
      </c>
      <c r="C235" s="153" t="s">
        <v>264</v>
      </c>
      <c r="D235" s="154" t="s">
        <v>265</v>
      </c>
      <c r="E235" s="153"/>
      <c r="F235" s="146">
        <v>4845</v>
      </c>
      <c r="G235" s="148">
        <v>7700</v>
      </c>
      <c r="H235" s="148">
        <v>1951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VLOOKUP(C:C,total260330113047!B:F,5,0)</f>
        <v>#N/A</v>
      </c>
      <c r="M235" s="8"/>
      <c r="N235" s="21" t="e">
        <f t="shared" si="8"/>
        <v>#N/A</v>
      </c>
      <c r="O235" s="148">
        <v>0</v>
      </c>
      <c r="P235" s="148">
        <v>0</v>
      </c>
      <c r="Q235" s="148">
        <v>0</v>
      </c>
      <c r="R235" s="148">
        <v>0</v>
      </c>
      <c r="S235" s="148">
        <v>0</v>
      </c>
      <c r="T235" s="149">
        <v>0</v>
      </c>
      <c r="U235" s="149">
        <v>0</v>
      </c>
      <c r="V235" s="149" t="e">
        <v>#N/A</v>
      </c>
      <c r="W235" s="150" t="e">
        <v>#N/A</v>
      </c>
      <c r="X235" s="151"/>
      <c r="Y235" s="151"/>
    </row>
    <row r="236" spans="1:27">
      <c r="A236" s="29" t="s">
        <v>1212</v>
      </c>
      <c r="B236" s="31" t="s">
        <v>4</v>
      </c>
      <c r="C236" s="17" t="s">
        <v>329</v>
      </c>
      <c r="D236" s="24" t="s">
        <v>330</v>
      </c>
      <c r="E236" s="23"/>
      <c r="F236" s="19">
        <v>11021</v>
      </c>
      <c r="G236" s="21">
        <v>6767</v>
      </c>
      <c r="H236" s="21">
        <v>4852</v>
      </c>
      <c r="I236" s="8">
        <f>VLOOKUP(C236,'202310-202403出荷数total2403220951'!B:F,5,0)</f>
        <v>2771</v>
      </c>
      <c r="J236" s="203">
        <f>VLOOKUP(C236,'出荷数2307～2406total241008110618'!B:F,5,0)</f>
        <v>4651</v>
      </c>
      <c r="K236" s="214">
        <f>VLOOKUP(C236,'出荷数2407-2506total250730101950'!B:F,5,0)</f>
        <v>5139</v>
      </c>
      <c r="L236" s="203">
        <f>VLOOKUP(C:C,total260330113047!B:F,5,0)</f>
        <v>3653</v>
      </c>
      <c r="M236" s="211">
        <v>3000</v>
      </c>
      <c r="N236" s="211">
        <v>3000</v>
      </c>
      <c r="O236" s="44">
        <v>5394</v>
      </c>
      <c r="P236" s="44">
        <v>1090</v>
      </c>
      <c r="Q236" s="44">
        <v>0</v>
      </c>
      <c r="R236" s="44">
        <v>0</v>
      </c>
      <c r="S236" s="44">
        <v>1090</v>
      </c>
      <c r="T236" s="45">
        <v>0</v>
      </c>
      <c r="U236" s="45">
        <v>4304</v>
      </c>
      <c r="V236" s="45">
        <v>1304</v>
      </c>
      <c r="W236" s="41">
        <v>0.46267735965453421</v>
      </c>
      <c r="X236" s="46"/>
      <c r="Y236" s="46"/>
    </row>
    <row r="237" spans="1:27" s="152" customFormat="1" ht="15.75">
      <c r="A237" s="144" t="s">
        <v>1213</v>
      </c>
      <c r="B237" s="155" t="s">
        <v>4</v>
      </c>
      <c r="C237" s="153" t="s">
        <v>331</v>
      </c>
      <c r="D237" s="154" t="s">
        <v>1309</v>
      </c>
      <c r="E237" s="153" t="s">
        <v>186</v>
      </c>
      <c r="F237" s="146">
        <v>1700</v>
      </c>
      <c r="G237" s="148">
        <v>294</v>
      </c>
      <c r="H237" s="148">
        <v>198</v>
      </c>
      <c r="I237" s="148" t="e">
        <f>VLOOKUP(C237,'202310-202403出荷数total2403220951'!B:F,5,0)</f>
        <v>#N/A</v>
      </c>
      <c r="J237" s="148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 t="e">
        <f>VLOOKUP(C:C,total260330113047!B:F,5,0)</f>
        <v>#N/A</v>
      </c>
      <c r="M237" s="8"/>
      <c r="N237" s="21" t="e">
        <f t="shared" ref="N237:N244" si="9">L237/9*5</f>
        <v>#N/A</v>
      </c>
      <c r="O237" s="148">
        <v>0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0</v>
      </c>
      <c r="V237" s="149" t="e">
        <v>#N/A</v>
      </c>
      <c r="W237" s="150" t="e">
        <v>#N/A</v>
      </c>
      <c r="X237" s="151"/>
      <c r="Y237" s="151"/>
    </row>
    <row r="238" spans="1:27" s="152" customFormat="1">
      <c r="A238" s="144" t="s">
        <v>1214</v>
      </c>
      <c r="B238" s="155" t="s">
        <v>4</v>
      </c>
      <c r="C238" s="153" t="s">
        <v>266</v>
      </c>
      <c r="D238" s="154" t="s">
        <v>1266</v>
      </c>
      <c r="E238" s="153"/>
      <c r="F238" s="146">
        <v>2398</v>
      </c>
      <c r="G238" s="148">
        <v>1863</v>
      </c>
      <c r="H238" s="148">
        <v>1640</v>
      </c>
      <c r="I238" s="148">
        <f>VLOOKUP(C238,'202310-202403出荷数total2403220951'!B:F,5,0)</f>
        <v>720</v>
      </c>
      <c r="J238" s="148">
        <f>VLOOKUP(C238,'出荷数2307～2406total241008110618'!B:F,5,0)</f>
        <v>4600</v>
      </c>
      <c r="K238" s="214" t="e">
        <f>VLOOKUP(C238,'出荷数2407-2506total250730101950'!B:F,5,0)</f>
        <v>#N/A</v>
      </c>
      <c r="L238" s="203" t="e">
        <f>VLOOKUP(C:C,total260330113047!B:F,5,0)</f>
        <v>#N/A</v>
      </c>
      <c r="M238" s="8"/>
      <c r="N238" s="21" t="e">
        <f t="shared" si="9"/>
        <v>#N/A</v>
      </c>
      <c r="O238" s="148">
        <v>6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6</v>
      </c>
      <c r="V238" s="149" t="e">
        <v>#N/A</v>
      </c>
      <c r="W238" s="150" t="e">
        <v>#N/A</v>
      </c>
      <c r="X238" s="151"/>
      <c r="Y238" s="151"/>
      <c r="Z238" s="191"/>
      <c r="AA238" s="191"/>
    </row>
    <row r="239" spans="1:27" s="152" customFormat="1">
      <c r="A239" s="144" t="s">
        <v>1215</v>
      </c>
      <c r="B239" s="155" t="s">
        <v>4</v>
      </c>
      <c r="C239" s="153" t="s">
        <v>267</v>
      </c>
      <c r="D239" s="154" t="s">
        <v>1265</v>
      </c>
      <c r="E239" s="153"/>
      <c r="F239" s="146">
        <v>5642</v>
      </c>
      <c r="G239" s="148">
        <v>200</v>
      </c>
      <c r="H239" s="148">
        <v>1430</v>
      </c>
      <c r="I239" s="148">
        <f>VLOOKUP(C239,'202310-202403出荷数total2403220951'!B:F,5,0)</f>
        <v>285</v>
      </c>
      <c r="J239" s="148">
        <f>VLOOKUP(C239,'出荷数2307～2406total241008110618'!B:F,5,0)</f>
        <v>287</v>
      </c>
      <c r="K239" s="214">
        <f>VLOOKUP(C239,'出荷数2407-2506total250730101950'!B:F,5,0)</f>
        <v>291</v>
      </c>
      <c r="L239" s="203">
        <f>VLOOKUP(C:C,total260330113047!B:F,5,0)</f>
        <v>268</v>
      </c>
      <c r="M239" s="8"/>
      <c r="N239" s="21">
        <f t="shared" si="9"/>
        <v>148.88888888888889</v>
      </c>
      <c r="O239" s="148">
        <v>1076</v>
      </c>
      <c r="P239" s="148">
        <v>0</v>
      </c>
      <c r="Q239" s="148">
        <v>0</v>
      </c>
      <c r="R239" s="148">
        <v>0</v>
      </c>
      <c r="S239" s="148">
        <v>0</v>
      </c>
      <c r="T239" s="149">
        <v>0</v>
      </c>
      <c r="U239" s="149">
        <v>1076</v>
      </c>
      <c r="V239" s="149">
        <v>927.11111111111109</v>
      </c>
      <c r="W239" s="150">
        <v>0.13837257331681124</v>
      </c>
      <c r="X239" s="151"/>
      <c r="Y239" s="151"/>
      <c r="Z239" s="191"/>
      <c r="AA239" s="191"/>
    </row>
    <row r="240" spans="1:27" s="200" customFormat="1">
      <c r="A240" s="192" t="s">
        <v>1216</v>
      </c>
      <c r="B240" s="212" t="s">
        <v>4</v>
      </c>
      <c r="C240" s="235" t="s">
        <v>332</v>
      </c>
      <c r="D240" s="236" t="s">
        <v>333</v>
      </c>
      <c r="E240" s="235"/>
      <c r="F240" s="194">
        <v>428</v>
      </c>
      <c r="G240" s="196">
        <v>1103</v>
      </c>
      <c r="H240" s="196">
        <v>787</v>
      </c>
      <c r="I240" s="196">
        <f>VLOOKUP(C240,'202310-202403出荷数total2403220951'!B:F,5,0)</f>
        <v>481</v>
      </c>
      <c r="J240" s="196">
        <f>VLOOKUP(C240,'出荷数2307～2406total241008110618'!B:F,5,0)</f>
        <v>533</v>
      </c>
      <c r="K240" s="196">
        <f>VLOOKUP(C240,'出荷数2407-2506total250730101950'!B:F,5,0)</f>
        <v>617</v>
      </c>
      <c r="L240" s="203">
        <f>VLOOKUP(C:C,total260330113047!B:F,5,0)</f>
        <v>541</v>
      </c>
      <c r="M240" s="196"/>
      <c r="N240" s="196">
        <f t="shared" si="9"/>
        <v>300.55555555555554</v>
      </c>
      <c r="O240" s="196">
        <v>230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230</v>
      </c>
      <c r="V240" s="197">
        <v>-70.555555555555543</v>
      </c>
      <c r="W240" s="198">
        <v>1.3067632850241546</v>
      </c>
      <c r="X240" s="199"/>
      <c r="Y240" s="199"/>
      <c r="Z240" s="201"/>
      <c r="AA240" s="201"/>
    </row>
    <row r="241" spans="1:27" s="200" customFormat="1">
      <c r="A241" s="192" t="s">
        <v>1217</v>
      </c>
      <c r="B241" s="212" t="s">
        <v>4</v>
      </c>
      <c r="C241" s="235" t="s">
        <v>268</v>
      </c>
      <c r="D241" s="236" t="s">
        <v>4102</v>
      </c>
      <c r="E241" s="235"/>
      <c r="F241" s="194">
        <v>1178</v>
      </c>
      <c r="G241" s="196">
        <v>1650</v>
      </c>
      <c r="H241" s="196">
        <v>1270</v>
      </c>
      <c r="I241" s="196">
        <f>VLOOKUP(C241,'202310-202403出荷数total2403220951'!B:F,5,0)</f>
        <v>496</v>
      </c>
      <c r="J241" s="196">
        <f>VLOOKUP(C241,'出荷数2307～2406total241008110618'!B:F,5,0)</f>
        <v>962</v>
      </c>
      <c r="K241" s="214">
        <f>VLOOKUP(C241,'出荷数2407-2506total250730101950'!B:F,5,0)</f>
        <v>596</v>
      </c>
      <c r="L241" s="203">
        <f>VLOOKUP(C:C,total260330113047!B:F,5,0)</f>
        <v>122</v>
      </c>
      <c r="M241" s="8"/>
      <c r="N241" s="21">
        <f t="shared" si="9"/>
        <v>67.777777777777771</v>
      </c>
      <c r="O241" s="196">
        <v>0</v>
      </c>
      <c r="P241" s="196">
        <v>0</v>
      </c>
      <c r="Q241" s="196">
        <v>0</v>
      </c>
      <c r="R241" s="196">
        <v>0</v>
      </c>
      <c r="S241" s="196">
        <v>0</v>
      </c>
      <c r="T241" s="197">
        <v>0</v>
      </c>
      <c r="U241" s="197">
        <v>0</v>
      </c>
      <c r="V241" s="197">
        <v>-67.777777777777771</v>
      </c>
      <c r="W241" s="198" t="e">
        <v>#DIV/0!</v>
      </c>
      <c r="X241" s="199"/>
      <c r="Y241" s="199"/>
      <c r="Z241" s="201"/>
      <c r="AA241" s="201"/>
    </row>
    <row r="242" spans="1:27">
      <c r="A242" s="29" t="s">
        <v>1218</v>
      </c>
      <c r="B242" s="31" t="s">
        <v>4</v>
      </c>
      <c r="C242" s="17" t="s">
        <v>270</v>
      </c>
      <c r="D242" s="24" t="s">
        <v>271</v>
      </c>
      <c r="E242" s="23"/>
      <c r="F242" s="19">
        <v>3399</v>
      </c>
      <c r="G242" s="21">
        <v>3090</v>
      </c>
      <c r="H242" s="21">
        <v>3886</v>
      </c>
      <c r="I242" s="8">
        <f>VLOOKUP(C242,'202310-202403出荷数total2403220951'!B:F,5,0)</f>
        <v>1077</v>
      </c>
      <c r="J242" s="203">
        <f>VLOOKUP(C242,'出荷数2307～2406total241008110618'!B:F,5,0)</f>
        <v>1997</v>
      </c>
      <c r="K242" s="214">
        <f>VLOOKUP(C242,'出荷数2407-2506total250730101950'!B:F,5,0)</f>
        <v>1751</v>
      </c>
      <c r="L242" s="203">
        <f>VLOOKUP(C:C,total260330113047!B:F,5,0)</f>
        <v>826</v>
      </c>
      <c r="M242" s="8"/>
      <c r="N242" s="21">
        <f t="shared" si="9"/>
        <v>458.88888888888886</v>
      </c>
      <c r="O242" s="44">
        <v>1520</v>
      </c>
      <c r="P242" s="44">
        <v>0</v>
      </c>
      <c r="Q242" s="44">
        <v>0</v>
      </c>
      <c r="R242" s="44">
        <v>0</v>
      </c>
      <c r="S242" s="44">
        <v>0</v>
      </c>
      <c r="T242" s="45">
        <v>0</v>
      </c>
      <c r="U242" s="45">
        <v>1520</v>
      </c>
      <c r="V242" s="45">
        <v>1061.1111111111111</v>
      </c>
      <c r="W242" s="41">
        <v>0.30190058479532161</v>
      </c>
      <c r="X242" s="46"/>
      <c r="Y242" s="46"/>
    </row>
    <row r="243" spans="1:27" s="152" customFormat="1" ht="15.75">
      <c r="A243" s="144" t="s">
        <v>1219</v>
      </c>
      <c r="B243" s="155" t="s">
        <v>4</v>
      </c>
      <c r="C243" s="153" t="s">
        <v>713</v>
      </c>
      <c r="D243" s="154" t="s">
        <v>1310</v>
      </c>
      <c r="E243" s="153"/>
      <c r="F243" s="146" t="e">
        <f>VLOOKUP(C243,#REF!,17,0 )</f>
        <v>#REF!</v>
      </c>
      <c r="G243" s="148">
        <v>18471</v>
      </c>
      <c r="H243" s="148">
        <v>11873</v>
      </c>
      <c r="I243" s="148">
        <f>VLOOKUP(C243,'202310-202403出荷数total2403220951'!B:F,5,0)</f>
        <v>21</v>
      </c>
      <c r="J243" s="148">
        <f>VLOOKUP(C243,'出荷数2307～2406total241008110618'!B:F,5,0)</f>
        <v>179</v>
      </c>
      <c r="K243" s="214">
        <f>VLOOKUP(C243,'出荷数2407-2506total250730101950'!B:F,5,0)</f>
        <v>20</v>
      </c>
      <c r="L243" s="203" t="e">
        <f>VLOOKUP(C:C,total260330113047!B:F,5,0)</f>
        <v>#N/A</v>
      </c>
      <c r="M243" s="8"/>
      <c r="N243" s="21" t="e">
        <f t="shared" si="9"/>
        <v>#N/A</v>
      </c>
      <c r="O243" s="148">
        <v>0</v>
      </c>
      <c r="P243" s="148">
        <v>0</v>
      </c>
      <c r="Q243" s="148">
        <v>0</v>
      </c>
      <c r="R243" s="148">
        <v>0</v>
      </c>
      <c r="S243" s="148">
        <v>0</v>
      </c>
      <c r="T243" s="149">
        <v>0</v>
      </c>
      <c r="U243" s="149">
        <v>0</v>
      </c>
      <c r="V243" s="149" t="e">
        <v>#N/A</v>
      </c>
      <c r="W243" s="150" t="e">
        <v>#N/A</v>
      </c>
      <c r="X243" s="151"/>
      <c r="Y243" s="151"/>
    </row>
    <row r="244" spans="1:27">
      <c r="A244" s="29" t="s">
        <v>1220</v>
      </c>
      <c r="B244" s="31" t="s">
        <v>4</v>
      </c>
      <c r="C244" s="17" t="s">
        <v>273</v>
      </c>
      <c r="D244" s="24" t="s">
        <v>274</v>
      </c>
      <c r="E244" s="23"/>
      <c r="F244" s="19">
        <v>1919</v>
      </c>
      <c r="G244" s="21">
        <v>2904</v>
      </c>
      <c r="H244" s="21">
        <v>2412</v>
      </c>
      <c r="I244" s="8">
        <f>VLOOKUP(C244,'202310-202403出荷数total2403220951'!B:F,5,0)</f>
        <v>850</v>
      </c>
      <c r="J244" s="203">
        <f>VLOOKUP(C244,'出荷数2307～2406total241008110618'!B:F,5,0)</f>
        <v>2028</v>
      </c>
      <c r="K244" s="214">
        <f>VLOOKUP(C244,'出荷数2407-2506total250730101950'!B:F,5,0)</f>
        <v>1107</v>
      </c>
      <c r="L244" s="203">
        <f>VLOOKUP(C:C,total260330113047!B:F,5,0)</f>
        <v>373</v>
      </c>
      <c r="M244" s="8"/>
      <c r="N244" s="21">
        <f t="shared" si="9"/>
        <v>207.22222222222223</v>
      </c>
      <c r="O244" s="44">
        <v>3157</v>
      </c>
      <c r="P244" s="44">
        <v>0</v>
      </c>
      <c r="Q244" s="44">
        <v>0</v>
      </c>
      <c r="R244" s="44">
        <v>0</v>
      </c>
      <c r="S244" s="44">
        <v>0</v>
      </c>
      <c r="T244" s="45">
        <v>0</v>
      </c>
      <c r="U244" s="45">
        <v>3157</v>
      </c>
      <c r="V244" s="45">
        <v>2949.7777777777778</v>
      </c>
      <c r="W244" s="41">
        <v>6.5638968077992466E-2</v>
      </c>
      <c r="X244" s="46"/>
      <c r="Y244" s="46"/>
    </row>
    <row r="245" spans="1:27">
      <c r="A245" s="29" t="s">
        <v>1221</v>
      </c>
      <c r="B245" s="31" t="s">
        <v>4</v>
      </c>
      <c r="C245" s="17" t="s">
        <v>709</v>
      </c>
      <c r="D245" s="24" t="s">
        <v>717</v>
      </c>
      <c r="E245" s="23"/>
      <c r="F245" s="19">
        <v>0</v>
      </c>
      <c r="G245" s="21">
        <v>0</v>
      </c>
      <c r="H245" s="21">
        <v>8393</v>
      </c>
      <c r="I245" s="8">
        <f>VLOOKUP(C245,'202310-202403出荷数total2403220951'!B:F,5,0)</f>
        <v>7931</v>
      </c>
      <c r="J245" s="203">
        <f>VLOOKUP(C245,'出荷数2307～2406total241008110618'!B:F,5,0)</f>
        <v>17588</v>
      </c>
      <c r="K245" s="214">
        <f>VLOOKUP(C245,'出荷数2407-2506total250730101950'!B:F,5,0)</f>
        <v>16987</v>
      </c>
      <c r="L245" s="203">
        <f>VLOOKUP(C:C,total260330113047!B:F,5,0)</f>
        <v>13105</v>
      </c>
      <c r="M245" s="211">
        <v>12000</v>
      </c>
      <c r="N245" s="211">
        <v>12000</v>
      </c>
      <c r="O245" s="44">
        <v>10100</v>
      </c>
      <c r="P245" s="44">
        <v>0</v>
      </c>
      <c r="Q245" s="44">
        <v>5000</v>
      </c>
      <c r="R245" s="44">
        <v>0</v>
      </c>
      <c r="S245" s="44">
        <v>100</v>
      </c>
      <c r="T245" s="45">
        <v>-100</v>
      </c>
      <c r="U245" s="45">
        <v>15000</v>
      </c>
      <c r="V245" s="45">
        <v>3000</v>
      </c>
      <c r="W245" s="41">
        <v>1.1881188118811881</v>
      </c>
      <c r="X245" s="46"/>
      <c r="Y245" s="46"/>
    </row>
    <row r="246" spans="1:27">
      <c r="A246" s="29"/>
      <c r="B246" s="31" t="s">
        <v>4</v>
      </c>
      <c r="C246" s="17" t="s">
        <v>4100</v>
      </c>
      <c r="D246" s="24" t="s">
        <v>4427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 t="e">
        <f>VLOOKUP(C246,'出荷数2407-2506total250730101950'!B:F,5,0)</f>
        <v>#N/A</v>
      </c>
      <c r="L246" s="203">
        <f>VLOOKUP(C:C,total260330113047!B:F,5,0)</f>
        <v>50</v>
      </c>
      <c r="M246" s="8"/>
      <c r="N246" s="211">
        <v>1500</v>
      </c>
      <c r="O246" s="44">
        <v>2869</v>
      </c>
      <c r="P246" s="44">
        <v>0</v>
      </c>
      <c r="Q246" s="44">
        <v>0</v>
      </c>
      <c r="R246" s="44">
        <v>0</v>
      </c>
      <c r="S246" s="44">
        <v>0</v>
      </c>
      <c r="T246" s="45">
        <v>0</v>
      </c>
      <c r="U246" s="45">
        <v>2869</v>
      </c>
      <c r="V246" s="45">
        <v>1369</v>
      </c>
      <c r="W246" s="41">
        <v>0.52283025444405717</v>
      </c>
      <c r="X246" s="46"/>
      <c r="Y246" s="46"/>
    </row>
    <row r="247" spans="1:27" s="231" customFormat="1">
      <c r="A247" s="223" t="s">
        <v>1222</v>
      </c>
      <c r="B247" s="254" t="s">
        <v>4</v>
      </c>
      <c r="C247" s="255" t="s">
        <v>275</v>
      </c>
      <c r="D247" s="256" t="s">
        <v>276</v>
      </c>
      <c r="E247" s="255"/>
      <c r="F247" s="225">
        <v>2255</v>
      </c>
      <c r="G247" s="227">
        <v>2545</v>
      </c>
      <c r="H247" s="227">
        <v>2670</v>
      </c>
      <c r="I247" s="227">
        <f>VLOOKUP(C247,'202310-202403出荷数total2403220951'!B:F,5,0)</f>
        <v>879</v>
      </c>
      <c r="J247" s="227">
        <f>VLOOKUP(C247,'出荷数2307～2406total241008110618'!B:F,5,0)</f>
        <v>2296</v>
      </c>
      <c r="K247" s="214">
        <f>VLOOKUP(C247,'出荷数2407-2506total250730101950'!B:F,5,0)</f>
        <v>457</v>
      </c>
      <c r="L247" s="203" t="e">
        <f>VLOOKUP(C:C,total260330113047!B:F,5,0)</f>
        <v>#N/A</v>
      </c>
      <c r="M247" s="8"/>
      <c r="N247" s="21" t="e">
        <f>L247/9*5</f>
        <v>#N/A</v>
      </c>
      <c r="O247" s="227">
        <v>0</v>
      </c>
      <c r="P247" s="227">
        <v>0</v>
      </c>
      <c r="Q247" s="227">
        <v>0</v>
      </c>
      <c r="R247" s="227">
        <v>0</v>
      </c>
      <c r="S247" s="227">
        <v>0</v>
      </c>
      <c r="T247" s="228">
        <v>0</v>
      </c>
      <c r="U247" s="228">
        <v>0</v>
      </c>
      <c r="V247" s="228" t="e">
        <v>#N/A</v>
      </c>
      <c r="W247" s="229" t="e">
        <v>#N/A</v>
      </c>
      <c r="X247" s="230"/>
      <c r="Y247" s="230"/>
      <c r="Z247" s="232"/>
      <c r="AA247" s="232"/>
    </row>
    <row r="248" spans="1:27">
      <c r="A248" s="29"/>
      <c r="B248" s="31" t="s">
        <v>4</v>
      </c>
      <c r="C248" s="17" t="s">
        <v>3793</v>
      </c>
      <c r="D248" s="24" t="s">
        <v>276</v>
      </c>
      <c r="E248" s="23"/>
      <c r="F248" s="19"/>
      <c r="G248" s="21"/>
      <c r="H248" s="21"/>
      <c r="I248" s="8" t="e">
        <f>VLOOKUP(C248,'202310-202403出荷数total2403220951'!B:F,5,0)</f>
        <v>#N/A</v>
      </c>
      <c r="J248" s="203" t="e">
        <f>VLOOKUP(C248,'出荷数2307～2406total241008110618'!B:F,5,0)</f>
        <v>#N/A</v>
      </c>
      <c r="K248" s="214">
        <f>VLOOKUP(C248,'出荷数2407-2506total250730101950'!B:F,5,0)</f>
        <v>1929</v>
      </c>
      <c r="L248" s="203">
        <f>VLOOKUP(C:C,total260330113047!B:F,5,0)</f>
        <v>1191</v>
      </c>
      <c r="M248" s="211">
        <v>2000</v>
      </c>
      <c r="N248" s="211">
        <v>2000</v>
      </c>
      <c r="O248" s="44">
        <v>5605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5605</v>
      </c>
      <c r="V248" s="45">
        <v>3605</v>
      </c>
      <c r="W248" s="41">
        <v>0.35682426404995538</v>
      </c>
      <c r="X248" s="46"/>
      <c r="Y248" s="46"/>
    </row>
    <row r="249" spans="1:27">
      <c r="A249" s="29" t="s">
        <v>1223</v>
      </c>
      <c r="B249" s="31" t="s">
        <v>4</v>
      </c>
      <c r="C249" s="6" t="s">
        <v>277</v>
      </c>
      <c r="D249" s="20" t="s">
        <v>278</v>
      </c>
      <c r="E249" s="19"/>
      <c r="F249" s="19">
        <v>1568</v>
      </c>
      <c r="G249" s="21">
        <v>1942</v>
      </c>
      <c r="H249" s="21">
        <v>1574</v>
      </c>
      <c r="I249" s="8">
        <f>VLOOKUP(C249,'202310-202403出荷数total2403220951'!B:F,5,0)</f>
        <v>294</v>
      </c>
      <c r="J249" s="203">
        <f>VLOOKUP(C249,'出荷数2307～2406total241008110618'!B:F,5,0)</f>
        <v>1143</v>
      </c>
      <c r="K249" s="214">
        <f>VLOOKUP(C249,'出荷数2407-2506total250730101950'!B:F,5,0)</f>
        <v>179</v>
      </c>
      <c r="L249" s="203">
        <f>VLOOKUP(C:C,total260330113047!B:F,5,0)</f>
        <v>106</v>
      </c>
      <c r="M249" s="8"/>
      <c r="N249" s="21">
        <f>L249/9*5</f>
        <v>58.888888888888893</v>
      </c>
      <c r="O249" s="44">
        <v>1067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1067</v>
      </c>
      <c r="V249" s="45">
        <v>1008.1111111111111</v>
      </c>
      <c r="W249" s="41">
        <v>5.5191086118921172E-2</v>
      </c>
      <c r="X249" s="46"/>
      <c r="Y249" s="46"/>
    </row>
    <row r="250" spans="1:27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>
        <f>VLOOKUP(C:C,total260330113047!B:F,5,0)</f>
        <v>492</v>
      </c>
      <c r="M250" s="8"/>
      <c r="N250" s="21">
        <f>L250/9*5</f>
        <v>273.33333333333331</v>
      </c>
      <c r="O250" s="44">
        <v>3330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3330</v>
      </c>
      <c r="V250" s="45">
        <v>3056.6666666666665</v>
      </c>
      <c r="W250" s="41">
        <v>8.2082082082082078E-2</v>
      </c>
      <c r="X250" s="46"/>
      <c r="Y250" s="46"/>
    </row>
    <row r="251" spans="1:27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>
        <f>VLOOKUP(C:C,total260330113047!B:F,5,0)</f>
        <v>172</v>
      </c>
      <c r="M251" s="8"/>
      <c r="N251" s="21">
        <f>L251/9*5</f>
        <v>95.555555555555557</v>
      </c>
      <c r="O251" s="44">
        <v>3029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3029</v>
      </c>
      <c r="V251" s="45">
        <v>2933.4444444444443</v>
      </c>
      <c r="W251" s="41">
        <v>3.1546898499688197E-2</v>
      </c>
      <c r="X251" s="46"/>
      <c r="Y251" s="46"/>
    </row>
    <row r="252" spans="1:27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>
        <f>VLOOKUP(C:C,total260330113047!B:F,5,0)</f>
        <v>183</v>
      </c>
      <c r="M252" s="8"/>
      <c r="N252" s="21">
        <f>L252/9*5</f>
        <v>101.66666666666666</v>
      </c>
      <c r="O252" s="44">
        <v>2188</v>
      </c>
      <c r="P252" s="44">
        <v>0</v>
      </c>
      <c r="Q252" s="44">
        <v>0</v>
      </c>
      <c r="R252" s="44">
        <v>0</v>
      </c>
      <c r="S252" s="44">
        <v>0</v>
      </c>
      <c r="T252" s="45">
        <v>0</v>
      </c>
      <c r="U252" s="45">
        <v>2188</v>
      </c>
      <c r="V252" s="45">
        <v>2086.3333333333335</v>
      </c>
      <c r="W252" s="41">
        <v>4.6465569774527725E-2</v>
      </c>
      <c r="X252" s="46"/>
      <c r="Y252" s="46"/>
    </row>
    <row r="253" spans="1:27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>
        <f>VLOOKUP(C:C,total260330113047!B:F,5,0)</f>
        <v>1970</v>
      </c>
      <c r="M253" s="211">
        <v>1000</v>
      </c>
      <c r="N253" s="211">
        <v>1000</v>
      </c>
      <c r="O253" s="44">
        <v>4973</v>
      </c>
      <c r="P253" s="44">
        <v>3260</v>
      </c>
      <c r="Q253" s="44">
        <v>0</v>
      </c>
      <c r="R253" s="44">
        <v>0</v>
      </c>
      <c r="S253" s="44">
        <v>3250</v>
      </c>
      <c r="T253" s="45">
        <v>10</v>
      </c>
      <c r="U253" s="45">
        <v>1723</v>
      </c>
      <c r="V253" s="45">
        <v>723</v>
      </c>
      <c r="W253" s="41">
        <v>0.12146240738491437</v>
      </c>
      <c r="X253" s="46"/>
      <c r="Y253" s="46"/>
    </row>
    <row r="254" spans="1:27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>
        <f>VLOOKUP(C:C,total260330113047!B:F,5,0)</f>
        <v>4342</v>
      </c>
      <c r="M254" s="8"/>
      <c r="N254" s="21">
        <f t="shared" ref="N254:N260" si="10">L254/9*5</f>
        <v>2412.2222222222222</v>
      </c>
      <c r="O254" s="44">
        <v>2004</v>
      </c>
      <c r="P254" s="44">
        <v>0</v>
      </c>
      <c r="Q254" s="44">
        <v>3000</v>
      </c>
      <c r="R254" s="44">
        <v>0</v>
      </c>
      <c r="S254" s="44">
        <v>0</v>
      </c>
      <c r="T254" s="45">
        <v>0</v>
      </c>
      <c r="U254" s="45">
        <v>5004</v>
      </c>
      <c r="V254" s="45">
        <v>2591.7777777777778</v>
      </c>
      <c r="W254" s="41">
        <v>1.2037037037037037</v>
      </c>
      <c r="X254" s="46"/>
      <c r="Y254" s="46"/>
    </row>
    <row r="255" spans="1:27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>
        <f>VLOOKUP(C:C,total260330113047!B:F,5,0)</f>
        <v>560</v>
      </c>
      <c r="M255" s="8"/>
      <c r="N255" s="21">
        <f t="shared" si="10"/>
        <v>311.11111111111109</v>
      </c>
      <c r="O255" s="44">
        <v>4468</v>
      </c>
      <c r="P255" s="44">
        <v>900</v>
      </c>
      <c r="Q255" s="44">
        <v>0</v>
      </c>
      <c r="R255" s="44">
        <v>0</v>
      </c>
      <c r="S255" s="44">
        <v>100</v>
      </c>
      <c r="T255" s="45">
        <v>800</v>
      </c>
      <c r="U255" s="45">
        <v>4368</v>
      </c>
      <c r="V255" s="45">
        <v>4056.8888888888887</v>
      </c>
      <c r="W255" s="41">
        <v>5.7956615333664509E-2</v>
      </c>
      <c r="X255" s="46"/>
      <c r="Y255" s="46"/>
    </row>
    <row r="256" spans="1:27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>
        <f>VLOOKUP(C:C,total260330113047!B:F,5,0)</f>
        <v>882</v>
      </c>
      <c r="M256" s="8"/>
      <c r="N256" s="21">
        <f t="shared" si="10"/>
        <v>490</v>
      </c>
      <c r="O256" s="44">
        <v>5823</v>
      </c>
      <c r="P256" s="44">
        <v>450</v>
      </c>
      <c r="Q256" s="44">
        <v>0</v>
      </c>
      <c r="R256" s="44">
        <v>0</v>
      </c>
      <c r="S256" s="44">
        <v>750</v>
      </c>
      <c r="T256" s="45">
        <v>-300</v>
      </c>
      <c r="U256" s="45">
        <v>5073</v>
      </c>
      <c r="V256" s="45">
        <v>4583</v>
      </c>
      <c r="W256" s="41">
        <v>7.8112545831340668E-2</v>
      </c>
      <c r="X256" s="46"/>
      <c r="Y256" s="46"/>
    </row>
    <row r="257" spans="1:27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>
        <f>VLOOKUP(C:C,total260330113047!B:F,5,0)</f>
        <v>1535</v>
      </c>
      <c r="M257" s="8"/>
      <c r="N257" s="21">
        <f t="shared" si="10"/>
        <v>852.77777777777771</v>
      </c>
      <c r="O257" s="44">
        <v>5935</v>
      </c>
      <c r="P257" s="44">
        <v>3680</v>
      </c>
      <c r="Q257" s="44">
        <v>0</v>
      </c>
      <c r="R257" s="44">
        <v>0</v>
      </c>
      <c r="S257" s="44">
        <v>3480</v>
      </c>
      <c r="T257" s="45">
        <v>200</v>
      </c>
      <c r="U257" s="45">
        <v>2455</v>
      </c>
      <c r="V257" s="45">
        <v>1602.2222222222222</v>
      </c>
      <c r="W257" s="41">
        <v>8.8692436586352341E-2</v>
      </c>
      <c r="X257" s="46"/>
      <c r="Y257" s="46"/>
    </row>
    <row r="258" spans="1:27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VLOOKUP(C:C,total260330113047!B:F,5,0)</f>
        <v>#N/A</v>
      </c>
      <c r="M258" s="8"/>
      <c r="N258" s="21" t="e">
        <f t="shared" si="10"/>
        <v>#N/A</v>
      </c>
      <c r="O258" s="44">
        <v>10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10</v>
      </c>
      <c r="V258" s="45" t="e">
        <v>#N/A</v>
      </c>
      <c r="W258" s="41" t="e">
        <v>#N/A</v>
      </c>
      <c r="X258" s="46"/>
      <c r="Y258" s="46"/>
    </row>
    <row r="259" spans="1:27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>
        <f>VLOOKUP(C:C,total260330113047!B:F,5,0)</f>
        <v>2930</v>
      </c>
      <c r="M259" s="8"/>
      <c r="N259" s="21">
        <f t="shared" si="10"/>
        <v>1627.7777777777778</v>
      </c>
      <c r="O259" s="44">
        <v>40</v>
      </c>
      <c r="P259" s="44">
        <v>0</v>
      </c>
      <c r="Q259" s="44">
        <v>0</v>
      </c>
      <c r="R259" s="44">
        <v>0</v>
      </c>
      <c r="S259" s="44">
        <v>0</v>
      </c>
      <c r="T259" s="45">
        <v>0</v>
      </c>
      <c r="U259" s="45">
        <v>40</v>
      </c>
      <c r="V259" s="45">
        <v>-1587.7777777777778</v>
      </c>
      <c r="W259" s="41">
        <v>40.694444444444443</v>
      </c>
      <c r="X259" s="46"/>
      <c r="Y259" s="46"/>
    </row>
    <row r="260" spans="1:27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203">
        <f>VLOOKUP(C:C,total260330113047!B:F,5,0)</f>
        <v>601</v>
      </c>
      <c r="M260" s="196"/>
      <c r="N260" s="196">
        <f t="shared" si="10"/>
        <v>333.88888888888886</v>
      </c>
      <c r="O260" s="196">
        <v>850</v>
      </c>
      <c r="P260" s="196">
        <v>0</v>
      </c>
      <c r="Q260" s="196">
        <v>0</v>
      </c>
      <c r="R260" s="196">
        <v>0</v>
      </c>
      <c r="S260" s="196">
        <v>0</v>
      </c>
      <c r="T260" s="197">
        <v>0</v>
      </c>
      <c r="U260" s="197">
        <v>850</v>
      </c>
      <c r="V260" s="197">
        <v>516.11111111111109</v>
      </c>
      <c r="W260" s="198">
        <v>0.39281045751633981</v>
      </c>
      <c r="X260" s="199"/>
      <c r="Y260" s="199"/>
      <c r="Z260" s="201"/>
      <c r="AA260" s="201"/>
    </row>
    <row r="261" spans="1:27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>
        <f>VLOOKUP(C:C,total260330113047!B:F,5,0)</f>
        <v>5944</v>
      </c>
      <c r="M261" s="211">
        <v>4000</v>
      </c>
      <c r="N261" s="211">
        <v>4000</v>
      </c>
      <c r="O261" s="44">
        <v>2096</v>
      </c>
      <c r="P261" s="44">
        <v>0</v>
      </c>
      <c r="Q261" s="44">
        <v>3000</v>
      </c>
      <c r="R261" s="44">
        <v>0</v>
      </c>
      <c r="S261" s="44">
        <v>0</v>
      </c>
      <c r="T261" s="45">
        <v>0</v>
      </c>
      <c r="U261" s="45">
        <v>5096</v>
      </c>
      <c r="V261" s="45">
        <v>1096</v>
      </c>
      <c r="W261" s="41">
        <v>1.9083969465648856</v>
      </c>
      <c r="X261" s="46"/>
      <c r="Y261" s="46"/>
    </row>
    <row r="262" spans="1:27">
      <c r="A262" s="9"/>
      <c r="B262" s="31" t="s">
        <v>4</v>
      </c>
      <c r="C262" s="49" t="s">
        <v>3770</v>
      </c>
      <c r="D262" s="24" t="s">
        <v>3783</v>
      </c>
      <c r="E262" s="50"/>
      <c r="F262" s="50">
        <v>0</v>
      </c>
      <c r="G262" s="8">
        <v>0</v>
      </c>
      <c r="H262" s="8">
        <v>0</v>
      </c>
      <c r="I262" s="8" t="e">
        <f>VLOOKUP(C262,'202310-202403出荷数total2403220951'!B:F,5,0)</f>
        <v>#N/A</v>
      </c>
      <c r="J262" s="203" t="e">
        <f>VLOOKUP(C262,'出荷数2307～2406total241008110618'!B:F,5,0)</f>
        <v>#N/A</v>
      </c>
      <c r="K262" s="214">
        <f>VLOOKUP(C262,'出荷数2407-2506total250730101950'!B:F,5,0)</f>
        <v>2754</v>
      </c>
      <c r="L262" s="203">
        <f>VLOOKUP(C:C,total260330113047!B:F,5,0)</f>
        <v>1448</v>
      </c>
      <c r="M262" s="211">
        <v>1000</v>
      </c>
      <c r="N262" s="211">
        <v>1000</v>
      </c>
      <c r="O262" s="44">
        <v>3303</v>
      </c>
      <c r="P262" s="44">
        <v>500</v>
      </c>
      <c r="Q262" s="44">
        <v>0</v>
      </c>
      <c r="R262" s="44">
        <v>0</v>
      </c>
      <c r="S262" s="44">
        <v>700</v>
      </c>
      <c r="T262" s="45">
        <v>-200</v>
      </c>
      <c r="U262" s="45">
        <v>2603</v>
      </c>
      <c r="V262" s="45">
        <v>1603</v>
      </c>
      <c r="W262" s="41"/>
      <c r="X262" s="46"/>
      <c r="Y262" s="46"/>
    </row>
    <row r="263" spans="1:27" s="152" customFormat="1" ht="15.75">
      <c r="A263" s="29" t="s">
        <v>2926</v>
      </c>
      <c r="B263" s="155" t="s">
        <v>4</v>
      </c>
      <c r="C263" s="153" t="s">
        <v>348</v>
      </c>
      <c r="D263" s="154" t="s">
        <v>1311</v>
      </c>
      <c r="E263" s="153"/>
      <c r="F263" s="146">
        <v>2372</v>
      </c>
      <c r="G263" s="148">
        <v>1852</v>
      </c>
      <c r="H263" s="21">
        <v>1128</v>
      </c>
      <c r="I263" s="8">
        <f>VLOOKUP(C263,'202310-202403出荷数total2403220951'!B:F,5,0)</f>
        <v>242</v>
      </c>
      <c r="J263" s="203">
        <f>VLOOKUP(C263,'出荷数2307～2406total241008110618'!B:F,5,0)</f>
        <v>537</v>
      </c>
      <c r="K263" s="214">
        <f>VLOOKUP(C263,'出荷数2407-2506total250730101950'!B:F,5,0)</f>
        <v>510</v>
      </c>
      <c r="L263" s="203">
        <f>VLOOKUP(C:C,total260330113047!B:F,5,0)</f>
        <v>194</v>
      </c>
      <c r="M263" s="8"/>
      <c r="N263" s="21">
        <f t="shared" ref="N263:N271" si="11">L263/9*5</f>
        <v>107.77777777777779</v>
      </c>
      <c r="O263" s="148">
        <v>366</v>
      </c>
      <c r="P263" s="148">
        <v>0</v>
      </c>
      <c r="Q263" s="44">
        <v>0</v>
      </c>
      <c r="R263" s="148">
        <v>0</v>
      </c>
      <c r="S263" s="148">
        <v>0</v>
      </c>
      <c r="T263" s="149">
        <v>0</v>
      </c>
      <c r="U263" s="149">
        <v>366</v>
      </c>
      <c r="V263" s="149">
        <v>258.22222222222223</v>
      </c>
      <c r="W263" s="150">
        <v>0.29447480267152398</v>
      </c>
      <c r="X263" s="151"/>
      <c r="Y263" s="151"/>
    </row>
    <row r="264" spans="1:27">
      <c r="A264" s="29" t="s">
        <v>2927</v>
      </c>
      <c r="B264" s="31" t="s">
        <v>4</v>
      </c>
      <c r="C264" s="17" t="s">
        <v>715</v>
      </c>
      <c r="D264" s="24" t="s">
        <v>716</v>
      </c>
      <c r="E264" s="23"/>
      <c r="F264" s="19">
        <v>0</v>
      </c>
      <c r="G264" s="21">
        <v>0</v>
      </c>
      <c r="H264" s="21">
        <v>1956</v>
      </c>
      <c r="I264" s="8">
        <f>VLOOKUP(C264,'202310-202403出荷数total2403220951'!B:F,5,0)</f>
        <v>512</v>
      </c>
      <c r="J264" s="203">
        <f>VLOOKUP(C264,'出荷数2307～2406total241008110618'!B:F,5,0)</f>
        <v>1043</v>
      </c>
      <c r="K264" s="214">
        <f>VLOOKUP(C264,'出荷数2407-2506total250730101950'!B:F,5,0)</f>
        <v>1417</v>
      </c>
      <c r="L264" s="203">
        <f>VLOOKUP(C:C,total260330113047!B:F,5,0)</f>
        <v>1059</v>
      </c>
      <c r="M264" s="8"/>
      <c r="N264" s="21">
        <f t="shared" si="11"/>
        <v>588.33333333333337</v>
      </c>
      <c r="O264" s="44">
        <v>4290</v>
      </c>
      <c r="P264" s="44">
        <v>0</v>
      </c>
      <c r="Q264" s="44">
        <v>0</v>
      </c>
      <c r="R264" s="44">
        <v>0</v>
      </c>
      <c r="S264" s="44">
        <v>100</v>
      </c>
      <c r="T264" s="45">
        <v>-100</v>
      </c>
      <c r="U264" s="45">
        <v>4190</v>
      </c>
      <c r="V264" s="45">
        <v>3601.6666666666665</v>
      </c>
      <c r="W264" s="41">
        <v>0.13714063714063715</v>
      </c>
      <c r="X264" s="46"/>
      <c r="Y264" s="46"/>
    </row>
    <row r="265" spans="1:27">
      <c r="A265" s="29" t="s">
        <v>2928</v>
      </c>
      <c r="B265" s="31" t="s">
        <v>4</v>
      </c>
      <c r="C265" s="17" t="s">
        <v>295</v>
      </c>
      <c r="D265" s="24" t="s">
        <v>296</v>
      </c>
      <c r="E265" s="23"/>
      <c r="F265" s="19">
        <v>3128</v>
      </c>
      <c r="G265" s="21">
        <v>4154</v>
      </c>
      <c r="H265" s="21">
        <v>2497</v>
      </c>
      <c r="I265" s="8">
        <f>VLOOKUP(C265,'202310-202403出荷数total2403220951'!B:F,5,0)</f>
        <v>1204</v>
      </c>
      <c r="J265" s="203">
        <f>VLOOKUP(C265,'出荷数2307～2406total241008110618'!B:F,5,0)</f>
        <v>2123</v>
      </c>
      <c r="K265" s="214">
        <f>VLOOKUP(C265,'出荷数2407-2506total250730101950'!B:F,5,0)</f>
        <v>2367</v>
      </c>
      <c r="L265" s="203">
        <f>VLOOKUP(C:C,total260330113047!B:F,5,0)</f>
        <v>1362</v>
      </c>
      <c r="M265" s="8"/>
      <c r="N265" s="21">
        <f t="shared" si="11"/>
        <v>756.66666666666674</v>
      </c>
      <c r="O265" s="44">
        <v>3748</v>
      </c>
      <c r="P265" s="44">
        <v>0</v>
      </c>
      <c r="Q265" s="44">
        <v>0</v>
      </c>
      <c r="R265" s="44">
        <v>0</v>
      </c>
      <c r="S265" s="44">
        <v>0</v>
      </c>
      <c r="T265" s="45">
        <v>0</v>
      </c>
      <c r="U265" s="45">
        <v>3748</v>
      </c>
      <c r="V265" s="45">
        <v>2991.333333333333</v>
      </c>
      <c r="W265" s="41">
        <v>0.20188545001778729</v>
      </c>
      <c r="X265" s="46"/>
      <c r="Y265" s="46"/>
    </row>
    <row r="266" spans="1:27" s="152" customFormat="1">
      <c r="A266" s="144" t="s">
        <v>2929</v>
      </c>
      <c r="B266" s="155" t="s">
        <v>4</v>
      </c>
      <c r="C266" s="153" t="s">
        <v>349</v>
      </c>
      <c r="D266" s="154" t="s">
        <v>350</v>
      </c>
      <c r="E266" s="153"/>
      <c r="F266" s="146">
        <v>807</v>
      </c>
      <c r="G266" s="148">
        <v>965</v>
      </c>
      <c r="H266" s="148">
        <v>878</v>
      </c>
      <c r="I266" s="148">
        <f>VLOOKUP(C266,'202310-202403出荷数total2403220951'!B:F,5,0)</f>
        <v>264</v>
      </c>
      <c r="J266" s="148">
        <f>VLOOKUP(C266,'出荷数2307～2406total241008110618'!B:F,5,0)</f>
        <v>486</v>
      </c>
      <c r="K266" s="214">
        <f>VLOOKUP(C266,'出荷数2407-2506total250730101950'!B:F,5,0)</f>
        <v>678</v>
      </c>
      <c r="L266" s="203" t="e">
        <f>VLOOKUP(C:C,total260330113047!B:F,5,0)</f>
        <v>#N/A</v>
      </c>
      <c r="M266" s="8"/>
      <c r="N266" s="21" t="e">
        <f t="shared" si="11"/>
        <v>#N/A</v>
      </c>
      <c r="O266" s="148">
        <v>0</v>
      </c>
      <c r="P266" s="148">
        <v>0</v>
      </c>
      <c r="Q266" s="148">
        <v>0</v>
      </c>
      <c r="R266" s="148">
        <v>0</v>
      </c>
      <c r="S266" s="148">
        <v>0</v>
      </c>
      <c r="T266" s="149">
        <v>0</v>
      </c>
      <c r="U266" s="149">
        <v>0</v>
      </c>
      <c r="V266" s="149" t="e">
        <v>#N/A</v>
      </c>
      <c r="W266" s="150" t="e">
        <v>#N/A</v>
      </c>
      <c r="X266" s="151"/>
      <c r="Y266" s="151"/>
      <c r="Z266" s="191"/>
      <c r="AA266" s="191"/>
    </row>
    <row r="267" spans="1:27" ht="19.149999999999999" customHeight="1">
      <c r="A267" s="29" t="s">
        <v>2930</v>
      </c>
      <c r="B267" s="164" t="s">
        <v>4</v>
      </c>
      <c r="C267" s="165" t="s">
        <v>2882</v>
      </c>
      <c r="D267" s="242" t="s">
        <v>359</v>
      </c>
      <c r="E267" s="181"/>
      <c r="F267" s="183">
        <v>3004</v>
      </c>
      <c r="G267" s="184">
        <v>2368</v>
      </c>
      <c r="H267" s="21">
        <v>2446</v>
      </c>
      <c r="I267" s="8">
        <f>VLOOKUP(C267,'202310-202403出荷数total2403220951'!B:F,5,0)</f>
        <v>1141</v>
      </c>
      <c r="J267" s="203">
        <f>VLOOKUP(C267,'出荷数2307～2406total241008110618'!B:F,5,0)</f>
        <v>2240</v>
      </c>
      <c r="K267" s="214">
        <f>VLOOKUP(C267,'出荷数2407-2506total250730101950'!B:F,5,0)</f>
        <v>2295</v>
      </c>
      <c r="L267" s="203">
        <f>VLOOKUP(C:C,total260330113047!B:F,5,0)</f>
        <v>1789</v>
      </c>
      <c r="M267" s="8"/>
      <c r="N267" s="21">
        <f t="shared" si="11"/>
        <v>993.88888888888891</v>
      </c>
      <c r="O267" s="160">
        <v>866</v>
      </c>
      <c r="P267" s="160">
        <v>0</v>
      </c>
      <c r="Q267" s="44">
        <v>0</v>
      </c>
      <c r="R267" s="160">
        <v>0</v>
      </c>
      <c r="S267" s="160">
        <v>0</v>
      </c>
      <c r="T267" s="161">
        <v>0</v>
      </c>
      <c r="U267" s="45">
        <v>866</v>
      </c>
      <c r="V267" s="45">
        <v>-127.88888888888891</v>
      </c>
      <c r="W267" s="162">
        <v>1.1476777007954837</v>
      </c>
      <c r="X267" s="163"/>
      <c r="Y267" s="163"/>
    </row>
    <row r="268" spans="1:27" s="9" customFormat="1">
      <c r="A268" s="29" t="s">
        <v>2931</v>
      </c>
      <c r="B268" s="193" t="s">
        <v>4</v>
      </c>
      <c r="C268" s="243" t="s">
        <v>1315</v>
      </c>
      <c r="D268" s="243" t="s">
        <v>1318</v>
      </c>
      <c r="E268" s="185"/>
      <c r="F268" s="185"/>
      <c r="G268" s="185"/>
      <c r="H268" s="21">
        <v>128</v>
      </c>
      <c r="I268" s="8">
        <f>VLOOKUP(C268,'202310-202403出荷数total2403220951'!B:F,5,0)</f>
        <v>43</v>
      </c>
      <c r="J268" s="203">
        <f>VLOOKUP(C268,'出荷数2307～2406total241008110618'!B:F,5,0)</f>
        <v>110</v>
      </c>
      <c r="K268" s="214">
        <f>VLOOKUP(C268,'出荷数2407-2506total250730101950'!B:F,5,0)</f>
        <v>140</v>
      </c>
      <c r="L268" s="203">
        <f>VLOOKUP(C:C,total260330113047!B:F,5,0)</f>
        <v>121</v>
      </c>
      <c r="M268" s="8"/>
      <c r="N268" s="21">
        <f t="shared" si="11"/>
        <v>67.222222222222229</v>
      </c>
      <c r="O268" s="44">
        <v>193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193</v>
      </c>
      <c r="V268" s="45">
        <v>125.77777777777777</v>
      </c>
      <c r="W268" s="41">
        <v>0.34830166954519287</v>
      </c>
      <c r="X268" s="13"/>
      <c r="Y268" s="13"/>
      <c r="Z268" s="143"/>
      <c r="AA268" s="143"/>
    </row>
    <row r="269" spans="1:27" s="9" customFormat="1">
      <c r="A269" s="29" t="s">
        <v>2932</v>
      </c>
      <c r="B269" s="145" t="s">
        <v>4</v>
      </c>
      <c r="C269" s="185" t="s">
        <v>1316</v>
      </c>
      <c r="D269" s="186" t="s">
        <v>1318</v>
      </c>
      <c r="E269" s="187"/>
      <c r="F269" s="187"/>
      <c r="G269" s="148"/>
      <c r="H269" s="21">
        <v>36</v>
      </c>
      <c r="I269" s="8">
        <f>VLOOKUP(C269,'202310-202403出荷数total2403220951'!B:F,5,0)</f>
        <v>152</v>
      </c>
      <c r="J269" s="203">
        <f>VLOOKUP(C269,'出荷数2307～2406total241008110618'!B:F,5,0)</f>
        <v>193</v>
      </c>
      <c r="K269" s="214">
        <f>VLOOKUP(C269,'出荷数2407-2506total250730101950'!B:F,5,0)</f>
        <v>245</v>
      </c>
      <c r="L269" s="203">
        <f>VLOOKUP(C:C,total260330113047!B:F,5,0)</f>
        <v>191</v>
      </c>
      <c r="M269" s="8"/>
      <c r="N269" s="21">
        <f t="shared" si="11"/>
        <v>106.11111111111111</v>
      </c>
      <c r="O269" s="44">
        <v>107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107</v>
      </c>
      <c r="V269" s="45">
        <v>0.88888888888888573</v>
      </c>
      <c r="W269" s="41">
        <v>0.99169262720664597</v>
      </c>
      <c r="X269" s="13"/>
      <c r="Y269" s="13"/>
      <c r="Z269" s="143"/>
      <c r="AA269" s="143"/>
    </row>
    <row r="270" spans="1:27" s="9" customFormat="1">
      <c r="A270" s="29" t="s">
        <v>2933</v>
      </c>
      <c r="B270" s="145" t="s">
        <v>4</v>
      </c>
      <c r="C270" s="186" t="s">
        <v>1317</v>
      </c>
      <c r="D270" s="186" t="s">
        <v>1318</v>
      </c>
      <c r="E270" s="187"/>
      <c r="F270" s="187"/>
      <c r="G270" s="148"/>
      <c r="H270" s="21">
        <v>890</v>
      </c>
      <c r="I270" s="8">
        <f>VLOOKUP(C270,'202310-202403出荷数total2403220951'!B:F,5,0)</f>
        <v>323</v>
      </c>
      <c r="J270" s="203">
        <f>VLOOKUP(C270,'出荷数2307～2406total241008110618'!B:F,5,0)</f>
        <v>642</v>
      </c>
      <c r="K270" s="214">
        <f>VLOOKUP(C270,'出荷数2407-2506total250730101950'!B:F,5,0)</f>
        <v>519</v>
      </c>
      <c r="L270" s="203">
        <f>VLOOKUP(C:C,total260330113047!B:F,5,0)</f>
        <v>211</v>
      </c>
      <c r="M270" s="8"/>
      <c r="N270" s="21">
        <f t="shared" si="11"/>
        <v>117.22222222222221</v>
      </c>
      <c r="O270" s="44">
        <v>161</v>
      </c>
      <c r="P270" s="44">
        <v>0</v>
      </c>
      <c r="Q270" s="44">
        <v>0</v>
      </c>
      <c r="R270" s="44">
        <v>0</v>
      </c>
      <c r="S270" s="44">
        <v>0</v>
      </c>
      <c r="T270" s="45">
        <v>0</v>
      </c>
      <c r="U270" s="45">
        <v>161</v>
      </c>
      <c r="V270" s="45">
        <v>43.777777777777786</v>
      </c>
      <c r="W270" s="41">
        <v>0.72808833678398888</v>
      </c>
      <c r="X270" s="13"/>
      <c r="Y270" s="13"/>
      <c r="Z270" s="143"/>
      <c r="AA270" s="143"/>
    </row>
    <row r="271" spans="1:27" s="231" customFormat="1">
      <c r="A271" s="223" t="s">
        <v>2934</v>
      </c>
      <c r="B271" s="224" t="s">
        <v>4</v>
      </c>
      <c r="C271" s="295" t="s">
        <v>2876</v>
      </c>
      <c r="D271" s="295" t="s">
        <v>2877</v>
      </c>
      <c r="E271" s="296"/>
      <c r="F271" s="296"/>
      <c r="G271" s="227"/>
      <c r="H271" s="227">
        <v>283</v>
      </c>
      <c r="I271" s="227">
        <f>VLOOKUP(C271,'202310-202403出荷数total2403220951'!B:F,5,0)</f>
        <v>240</v>
      </c>
      <c r="J271" s="227">
        <f>VLOOKUP(C271,'出荷数2307～2406total241008110618'!B:F,5,0)</f>
        <v>1210</v>
      </c>
      <c r="K271" s="227">
        <f>VLOOKUP(C271,'出荷数2407-2506total250730101950'!B:F,5,0)</f>
        <v>612</v>
      </c>
      <c r="L271" s="203">
        <f>VLOOKUP(C:C,total260330113047!B:F,5,0)</f>
        <v>204</v>
      </c>
      <c r="M271" s="297">
        <v>1000</v>
      </c>
      <c r="N271" s="227">
        <f t="shared" si="11"/>
        <v>113.33333333333334</v>
      </c>
      <c r="O271" s="227">
        <v>4113</v>
      </c>
      <c r="P271" s="227">
        <v>0</v>
      </c>
      <c r="Q271" s="227">
        <v>0</v>
      </c>
      <c r="R271" s="227">
        <v>0</v>
      </c>
      <c r="S271" s="227">
        <v>0</v>
      </c>
      <c r="T271" s="228">
        <v>0</v>
      </c>
      <c r="U271" s="228">
        <v>4113</v>
      </c>
      <c r="V271" s="228">
        <v>3999.6666666666665</v>
      </c>
      <c r="W271" s="229">
        <v>2.7554907204797797E-2</v>
      </c>
      <c r="X271" s="298"/>
      <c r="Y271" s="298"/>
      <c r="Z271" s="232"/>
      <c r="AA271" s="232"/>
    </row>
    <row r="272" spans="1:27">
      <c r="A272" s="29" t="s">
        <v>2935</v>
      </c>
      <c r="B272" s="30" t="s">
        <v>4</v>
      </c>
      <c r="C272" s="49" t="s">
        <v>2878</v>
      </c>
      <c r="D272" s="49" t="s">
        <v>2946</v>
      </c>
      <c r="E272" s="50"/>
      <c r="F272" s="50"/>
      <c r="G272" s="8"/>
      <c r="H272" s="21">
        <v>0</v>
      </c>
      <c r="I272" s="213">
        <f>VLOOKUP(C272,'202310-202403出荷数total2403220951'!B:F,5,0)</f>
        <v>1638</v>
      </c>
      <c r="J272" s="203">
        <f>VLOOKUP(C272,'出荷数2307～2406total241008110618'!B:F,5,0)</f>
        <v>1898</v>
      </c>
      <c r="K272" s="214">
        <f>VLOOKUP(C272,'出荷数2407-2506total250730101950'!B:F,5,0)</f>
        <v>1374</v>
      </c>
      <c r="L272" s="203">
        <f>VLOOKUP(C:C,total260330113047!B:F,5,0)</f>
        <v>2182</v>
      </c>
      <c r="M272" s="211">
        <v>1000</v>
      </c>
      <c r="N272" s="211">
        <v>2000</v>
      </c>
      <c r="O272" s="44">
        <v>3525</v>
      </c>
      <c r="P272" s="44">
        <v>0</v>
      </c>
      <c r="Q272" s="44">
        <v>0</v>
      </c>
      <c r="R272" s="44">
        <v>0</v>
      </c>
      <c r="S272" s="44">
        <v>3000</v>
      </c>
      <c r="T272" s="45">
        <v>-3000</v>
      </c>
      <c r="U272" s="45">
        <v>525</v>
      </c>
      <c r="V272" s="45">
        <v>-1475</v>
      </c>
      <c r="W272" s="41">
        <v>0.56737588652482274</v>
      </c>
      <c r="X272" s="13"/>
      <c r="Y272" s="13"/>
    </row>
    <row r="273" spans="1:25">
      <c r="A273" s="29" t="s">
        <v>2962</v>
      </c>
      <c r="B273" s="30" t="s">
        <v>4</v>
      </c>
      <c r="C273" s="49" t="s">
        <v>2961</v>
      </c>
      <c r="D273" s="49" t="s">
        <v>2963</v>
      </c>
      <c r="E273" s="50"/>
      <c r="F273" s="50"/>
      <c r="G273" s="8"/>
      <c r="H273" s="21">
        <v>0</v>
      </c>
      <c r="I273" s="8">
        <f>VLOOKUP(C273,'202310-202403出荷数total2403220951'!B:F,5,0)</f>
        <v>247</v>
      </c>
      <c r="J273" s="203">
        <f>VLOOKUP(C273,'出荷数2307～2406total241008110618'!B:F,5,0)</f>
        <v>1941</v>
      </c>
      <c r="K273" s="214">
        <f>VLOOKUP(C273,'出荷数2407-2506total250730101950'!B:F,5,0)</f>
        <v>1898</v>
      </c>
      <c r="L273" s="203">
        <f>VLOOKUP(C:C,total260330113047!B:F,5,0)</f>
        <v>602</v>
      </c>
      <c r="M273" s="211">
        <v>2000</v>
      </c>
      <c r="N273" s="211">
        <v>2000</v>
      </c>
      <c r="O273" s="44">
        <v>3296</v>
      </c>
      <c r="P273" s="44">
        <v>150</v>
      </c>
      <c r="Q273" s="44">
        <v>0</v>
      </c>
      <c r="R273" s="44">
        <v>0</v>
      </c>
      <c r="S273" s="44">
        <v>430</v>
      </c>
      <c r="T273" s="45">
        <v>-280</v>
      </c>
      <c r="U273" s="45">
        <v>2866</v>
      </c>
      <c r="V273" s="45">
        <v>866</v>
      </c>
      <c r="W273" s="41">
        <v>0.5803830528148578</v>
      </c>
      <c r="X273" s="13"/>
      <c r="Y273" s="13"/>
    </row>
    <row r="274" spans="1:25">
      <c r="A274" s="29" t="s">
        <v>4237</v>
      </c>
      <c r="B274" s="30" t="s">
        <v>4</v>
      </c>
      <c r="C274" s="49" t="s">
        <v>3916</v>
      </c>
      <c r="D274" s="49" t="s">
        <v>2963</v>
      </c>
      <c r="E274" s="50"/>
      <c r="F274" s="50"/>
      <c r="G274" s="8"/>
      <c r="H274" s="21"/>
      <c r="I274" s="8"/>
      <c r="J274" s="203">
        <f>VLOOKUP(C274,'出荷数2307～2406total241008110618'!B:F,5,0)</f>
        <v>288</v>
      </c>
      <c r="K274" s="214">
        <f>VLOOKUP(C274,'出荷数2407-2506total250730101950'!B:F,5,0)</f>
        <v>1753</v>
      </c>
      <c r="L274" s="203">
        <f>VLOOKUP(C:C,total260330113047!B:F,5,0)</f>
        <v>156</v>
      </c>
      <c r="M274" s="8"/>
      <c r="N274" s="21">
        <f>L274/9*5</f>
        <v>86.666666666666657</v>
      </c>
      <c r="O274" s="44">
        <v>728</v>
      </c>
      <c r="P274" s="44">
        <v>0</v>
      </c>
      <c r="Q274" s="44">
        <v>0</v>
      </c>
      <c r="R274" s="44">
        <v>0</v>
      </c>
      <c r="S274" s="44">
        <v>0</v>
      </c>
      <c r="T274" s="45">
        <v>0</v>
      </c>
      <c r="U274" s="45">
        <v>728</v>
      </c>
      <c r="V274" s="45">
        <v>641.33333333333337</v>
      </c>
      <c r="W274" s="41">
        <v>0.11904761904761904</v>
      </c>
      <c r="X274" s="13"/>
      <c r="Y274" s="13"/>
    </row>
    <row r="275" spans="1:25">
      <c r="A275" s="29" t="s">
        <v>4240</v>
      </c>
      <c r="B275" s="30" t="s">
        <v>4</v>
      </c>
      <c r="C275" s="49" t="s">
        <v>4238</v>
      </c>
      <c r="D275" s="49" t="s">
        <v>4239</v>
      </c>
      <c r="E275" s="50"/>
      <c r="F275" s="50"/>
      <c r="G275" s="8"/>
      <c r="H275" s="21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>
        <f>VLOOKUP(C:C,total260330113047!B:F,5,0)</f>
        <v>22</v>
      </c>
      <c r="M275" s="213">
        <v>1500</v>
      </c>
      <c r="N275" s="211">
        <v>1000</v>
      </c>
      <c r="O275" s="44">
        <v>2856</v>
      </c>
      <c r="P275" s="44">
        <v>1820</v>
      </c>
      <c r="Q275" s="44">
        <v>0</v>
      </c>
      <c r="R275" s="44">
        <v>0</v>
      </c>
      <c r="S275" s="44">
        <v>1820</v>
      </c>
      <c r="T275" s="45">
        <v>0</v>
      </c>
      <c r="U275" s="45">
        <v>1036</v>
      </c>
      <c r="V275" s="45">
        <v>36</v>
      </c>
      <c r="W275" s="41">
        <v>0.21385799828913601</v>
      </c>
      <c r="X275" s="13"/>
      <c r="Y275" s="13"/>
    </row>
    <row r="276" spans="1:25">
      <c r="A276" s="29" t="s">
        <v>4248</v>
      </c>
      <c r="B276" s="30" t="s">
        <v>4</v>
      </c>
      <c r="C276" s="49" t="s">
        <v>4246</v>
      </c>
      <c r="D276" s="49" t="s">
        <v>4247</v>
      </c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>
        <f>VLOOKUP(C:C,total260330113047!B:F,5,0)</f>
        <v>22</v>
      </c>
      <c r="M276" s="213">
        <v>1500</v>
      </c>
      <c r="N276" s="211">
        <v>1500</v>
      </c>
      <c r="O276" s="44">
        <v>2831</v>
      </c>
      <c r="P276" s="44">
        <v>2030</v>
      </c>
      <c r="Q276" s="44">
        <v>0</v>
      </c>
      <c r="R276" s="44">
        <v>0</v>
      </c>
      <c r="S276" s="44">
        <v>2030</v>
      </c>
      <c r="T276" s="45">
        <v>0</v>
      </c>
      <c r="U276" s="45">
        <v>801</v>
      </c>
      <c r="V276" s="45">
        <v>-699</v>
      </c>
      <c r="W276" s="41"/>
      <c r="X276" s="13" t="s">
        <v>2746</v>
      </c>
      <c r="Y276" s="13" t="s">
        <v>3738</v>
      </c>
    </row>
    <row r="277" spans="1:25">
      <c r="A277" s="29" t="s">
        <v>4428</v>
      </c>
      <c r="B277" s="30" t="s">
        <v>4</v>
      </c>
      <c r="C277" s="49" t="s">
        <v>4374</v>
      </c>
      <c r="D277" s="49" t="s">
        <v>4375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>
        <f>VLOOKUP(C:C,total260330113047!B:F,5,0)</f>
        <v>17</v>
      </c>
      <c r="M277" s="8"/>
      <c r="N277" s="234">
        <v>1500</v>
      </c>
      <c r="O277" s="44">
        <v>2964</v>
      </c>
      <c r="P277" s="44">
        <v>0</v>
      </c>
      <c r="Q277" s="44">
        <v>0</v>
      </c>
      <c r="R277" s="44">
        <v>0</v>
      </c>
      <c r="S277" s="44">
        <v>0</v>
      </c>
      <c r="T277" s="45">
        <v>0</v>
      </c>
      <c r="U277" s="45">
        <v>2964</v>
      </c>
      <c r="V277" s="45">
        <v>1464</v>
      </c>
      <c r="W277" s="41">
        <v>0.50607287449392713</v>
      </c>
      <c r="X277" s="13"/>
      <c r="Y277" s="13"/>
    </row>
    <row r="278" spans="1:25">
      <c r="A278" s="29" t="s">
        <v>4495</v>
      </c>
      <c r="B278" s="30" t="s">
        <v>4</v>
      </c>
      <c r="C278" s="49" t="s">
        <v>4493</v>
      </c>
      <c r="D278" s="49" t="s">
        <v>4494</v>
      </c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>
        <f>VLOOKUP(C278,'出荷数2407-2506total250730101950'!B:F,5,0)</f>
        <v>1347</v>
      </c>
      <c r="L278" s="203">
        <f>VLOOKUP(C:C,total260330113047!B:F,5,0)</f>
        <v>1801</v>
      </c>
      <c r="M278" s="8"/>
      <c r="N278" s="12"/>
      <c r="O278" s="44">
        <v>2928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2928</v>
      </c>
      <c r="V278" s="45">
        <v>2928</v>
      </c>
      <c r="W278" s="41">
        <v>0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VLOOKUP(C:C,total260330113047!B:F,5,0)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#DIV/0!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VLOOKUP(C:C,total260330113047!B:F,5,0)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#DIV/0!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VLOOKUP(C:C,total260330113047!B:F,5,0)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#DIV/0!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VLOOKUP(C:C,total260330113047!B:F,5,0)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#DIV/0!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VLOOKUP(C:C,total260330113047!B:F,5,0)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#DIV/0!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VLOOKUP(C:C,total260330113047!B:F,5,0)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#DIV/0!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VLOOKUP(C:C,total260330113047!B:F,5,0)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#DIV/0!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VLOOKUP(C:C,total260330113047!B:F,5,0)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#DIV/0!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VLOOKUP(C:C,total260330113047!B:F,5,0)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#DIV/0!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VLOOKUP(C:C,total260330113047!B:F,5,0)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#DIV/0!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VLOOKUP(C:C,total260330113047!B:F,5,0)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#DIV/0!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VLOOKUP(C:C,total260330113047!B:F,5,0)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#DIV/0!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VLOOKUP(C:C,total260330113047!B:F,5,0)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#DIV/0!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VLOOKUP(C:C,total260330113047!B:F,5,0)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#DIV/0!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VLOOKUP(C:C,total260330113047!B:F,5,0)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#DIV/0!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VLOOKUP(C:C,total260330113047!B:F,5,0)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#DIV/0!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VLOOKUP(C:C,total260330113047!B:F,5,0)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#DIV/0!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VLOOKUP(C:C,total260330113047!B:F,5,0)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#DIV/0!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VLOOKUP(C:C,total260330113047!B:F,5,0)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#DIV/0!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VLOOKUP(C:C,total260330113047!B:F,5,0)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 t="e">
        <v>#DIV/0!</v>
      </c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VLOOKUP(C:C,total260330113047!B:F,5,0)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/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VLOOKUP(C:C,total260330113047!B:F,5,0)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/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VLOOKUP(C:C,total260330113047!B:F,5,0)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/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VLOOKUP(C:C,total260330113047!B:F,5,0)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/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VLOOKUP(C:C,total260330113047!B:F,5,0)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/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VLOOKUP(C:C,total260330113047!B:F,5,0)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/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VLOOKUP(C:C,total260330113047!B:F,5,0)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/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VLOOKUP(C:C,total260330113047!B:F,5,0)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/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VLOOKUP(C:C,total260330113047!B:F,5,0)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/>
      <c r="X307" s="13"/>
      <c r="Y307" s="13"/>
    </row>
    <row r="308" spans="1:25">
      <c r="A308" s="29"/>
      <c r="B308" s="2"/>
      <c r="C308" s="49"/>
      <c r="D308" s="49"/>
      <c r="E308" s="50"/>
      <c r="F308" s="50"/>
      <c r="G308" s="8"/>
      <c r="H308" s="21">
        <v>0</v>
      </c>
      <c r="I308" s="8" t="e">
        <f>VLOOKUP(C308,'202310-202403出荷数total2403220951'!B:F,5,0)</f>
        <v>#N/A</v>
      </c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VLOOKUP(C:C,total260330113047!B:F,5,0)</f>
        <v>#N/A</v>
      </c>
      <c r="M308" s="8"/>
      <c r="N308" s="12"/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5">
        <v>0</v>
      </c>
      <c r="U308" s="45">
        <v>0</v>
      </c>
      <c r="V308" s="45">
        <v>0</v>
      </c>
      <c r="W308" s="41" t="e">
        <v>#DIV/0!</v>
      </c>
      <c r="X308" s="13"/>
      <c r="Y308" s="13"/>
    </row>
    <row r="309" spans="1:25">
      <c r="A309" s="29"/>
      <c r="B309" s="244"/>
      <c r="H309" s="245"/>
      <c r="L309" s="203" t="e">
        <f>VLOOKUP(C:C,total260330113047!B:F,5,0)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VLOOKUP(C:C,total260330113047!B:F,5,0)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VLOOKUP(C:C,total260330113047!B:F,5,0)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VLOOKUP(C:C,total260330113047!B:F,5,0)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VLOOKUP(C:C,total260330113047!B:F,5,0)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  <row r="314" spans="1:25">
      <c r="A314" s="29"/>
      <c r="B314" s="244"/>
      <c r="H314" s="245"/>
      <c r="L314" s="203" t="e">
        <f>VLOOKUP(C:C,total260330113047!B:F,5,0)</f>
        <v>#N/A</v>
      </c>
      <c r="N314" s="246"/>
      <c r="O314" s="247"/>
      <c r="P314" s="247"/>
      <c r="Q314" s="247"/>
      <c r="R314" s="247"/>
      <c r="S314" s="247"/>
      <c r="T314" s="248"/>
      <c r="U314" s="248"/>
      <c r="V314" s="248"/>
      <c r="W314" s="249"/>
      <c r="X314" s="14"/>
      <c r="Y314" s="14"/>
    </row>
  </sheetData>
  <autoFilter ref="A1:Z316" xr:uid="{00000000-0009-0000-0000-000033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30" priority="1" operator="lessThan">
      <formula>0.33</formula>
    </cfRule>
  </conditionalFormatting>
  <dataValidations count="2">
    <dataValidation imeMode="off" allowBlank="1" showInputMessage="1" showErrorMessage="1" sqref="C67 C65 C270:C316 C318:C64482 C1:C63 C76:C267" xr:uid="{00000000-0002-0000-3300-000000000000}"/>
    <dataValidation imeMode="hiragana" allowBlank="1" showInputMessage="1" showErrorMessage="1" sqref="D67:F67 D1:E63 F1:F65 E66:F66 E64:E65 D76:D92 E68:F92 D155:F267 D4:F6 D93:F113 E114:F154 D269:F275 D276:D64482 E276:F64537 D114:D146" xr:uid="{00000000-0002-0000-33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D314"/>
  <sheetViews>
    <sheetView zoomScaleNormal="100" workbookViewId="0">
      <pane xSplit="4" ySplit="1" topLeftCell="E26" activePane="bottomRight" state="frozen"/>
      <selection pane="topRight" activeCell="E1" sqref="E1"/>
      <selection pane="bottomLeft" activeCell="A2" sqref="A2"/>
      <selection pane="bottomRight" activeCell="W35" sqref="W35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32.875" style="1" customWidth="1"/>
    <col min="25" max="25" width="50.25" style="1" customWidth="1"/>
    <col min="28" max="16384" width="9" style="1"/>
  </cols>
  <sheetData>
    <row r="1" spans="1:30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4486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4497</v>
      </c>
      <c r="Y1" s="2" t="s">
        <v>2957</v>
      </c>
      <c r="AB1" s="2" t="s">
        <v>4205</v>
      </c>
      <c r="AD1" s="2" t="s">
        <v>2957</v>
      </c>
    </row>
    <row r="2" spans="1:30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VLOOKUP(C:C,total260330113047!B:F,5,0)</f>
        <v>537</v>
      </c>
      <c r="M2" s="8"/>
      <c r="N2" s="21">
        <f>L2/9*5</f>
        <v>298.33333333333331</v>
      </c>
      <c r="O2" s="44">
        <v>226</v>
      </c>
      <c r="P2" s="44">
        <v>50</v>
      </c>
      <c r="Q2" s="44">
        <v>0</v>
      </c>
      <c r="R2" s="44">
        <v>0</v>
      </c>
      <c r="S2" s="44">
        <v>50</v>
      </c>
      <c r="T2" s="45">
        <v>0</v>
      </c>
      <c r="U2" s="45">
        <v>176</v>
      </c>
      <c r="V2" s="45">
        <v>-122.33333333333331</v>
      </c>
      <c r="W2" s="41">
        <v>1.0809178743961352</v>
      </c>
      <c r="X2" s="188"/>
      <c r="Y2" s="188"/>
    </row>
    <row r="3" spans="1:30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VLOOKUP(C:C,total260330113047!B:F,5,0)</f>
        <v>1403</v>
      </c>
      <c r="M3" s="8"/>
      <c r="N3" s="21">
        <f>L3/9*5</f>
        <v>779.44444444444446</v>
      </c>
      <c r="O3" s="44">
        <v>1731</v>
      </c>
      <c r="P3" s="44">
        <v>50</v>
      </c>
      <c r="Q3" s="44">
        <v>0</v>
      </c>
      <c r="R3" s="44">
        <v>0</v>
      </c>
      <c r="S3" s="44">
        <v>1000</v>
      </c>
      <c r="T3" s="45">
        <v>-950</v>
      </c>
      <c r="U3" s="45">
        <v>731</v>
      </c>
      <c r="V3" s="45">
        <v>-48.444444444444457</v>
      </c>
      <c r="W3" s="41">
        <v>0.43764426976105808</v>
      </c>
      <c r="X3" s="46"/>
      <c r="Y3" s="46"/>
    </row>
    <row r="4" spans="1:30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VLOOKUP(C:C,total260330113047!B:F,5,0)</f>
        <v>612</v>
      </c>
      <c r="M4" s="211">
        <v>1000</v>
      </c>
      <c r="N4" s="211">
        <v>1000</v>
      </c>
      <c r="O4" s="44">
        <v>6682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6682</v>
      </c>
      <c r="V4" s="45">
        <v>5682</v>
      </c>
      <c r="W4" s="41">
        <v>0.14965579167913798</v>
      </c>
      <c r="X4" s="46"/>
      <c r="Y4" s="46"/>
    </row>
    <row r="5" spans="1:30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VLOOKUP(C:C,total260330113047!B:F,5,0)</f>
        <v>11211</v>
      </c>
      <c r="M5" s="8"/>
      <c r="N5" s="21">
        <f>L5/9*5</f>
        <v>6228.3333333333339</v>
      </c>
      <c r="O5" s="44">
        <v>28289</v>
      </c>
      <c r="P5" s="44">
        <v>9120</v>
      </c>
      <c r="Q5" s="44">
        <v>800</v>
      </c>
      <c r="R5" s="44">
        <v>0</v>
      </c>
      <c r="S5" s="44">
        <v>9120</v>
      </c>
      <c r="T5" s="45">
        <v>0</v>
      </c>
      <c r="U5" s="45">
        <v>19969</v>
      </c>
      <c r="V5" s="45">
        <v>13740.666666666666</v>
      </c>
      <c r="W5" s="41">
        <v>0.16649291168791824</v>
      </c>
      <c r="X5" s="241"/>
      <c r="Y5" s="241"/>
    </row>
    <row r="6" spans="1:30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VLOOKUP(C:C,total260330113047!B:F,5,0)</f>
        <v>181</v>
      </c>
      <c r="M6" s="8"/>
      <c r="N6" s="21">
        <f>L6/9*5</f>
        <v>100.55555555555556</v>
      </c>
      <c r="O6" s="44">
        <v>3575</v>
      </c>
      <c r="P6" s="44">
        <v>0</v>
      </c>
      <c r="Q6" s="44">
        <v>0</v>
      </c>
      <c r="R6" s="44">
        <v>0</v>
      </c>
      <c r="S6" s="44">
        <v>0</v>
      </c>
      <c r="T6" s="45">
        <v>0</v>
      </c>
      <c r="U6" s="45">
        <v>3575</v>
      </c>
      <c r="V6" s="45">
        <v>3474.4444444444443</v>
      </c>
      <c r="W6" s="41">
        <v>2.8127428127428127E-2</v>
      </c>
      <c r="X6" s="46"/>
      <c r="Y6" s="46"/>
    </row>
    <row r="7" spans="1:30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VLOOKUP(C:C,total260330113047!B:F,5,0)</f>
        <v>#N/A</v>
      </c>
      <c r="M7" s="8"/>
      <c r="N7" s="21" t="e">
        <f>L7/9*5</f>
        <v>#N/A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 t="e">
        <v>#N/A</v>
      </c>
      <c r="W7" s="41" t="e">
        <v>#N/A</v>
      </c>
      <c r="X7" s="46"/>
      <c r="Y7" s="46"/>
    </row>
    <row r="8" spans="1:30" s="152" customFormat="1">
      <c r="A8" s="144" t="s">
        <v>1044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>
        <f>VLOOKUP(C:C,total260330113047!B:F,5,0)</f>
        <v>3091</v>
      </c>
      <c r="M8" s="148"/>
      <c r="N8" s="148">
        <v>0</v>
      </c>
      <c r="O8" s="148">
        <v>1064</v>
      </c>
      <c r="P8" s="148">
        <v>0</v>
      </c>
      <c r="Q8" s="148">
        <v>0</v>
      </c>
      <c r="R8" s="148">
        <v>0</v>
      </c>
      <c r="S8" s="148">
        <v>0</v>
      </c>
      <c r="T8" s="149">
        <v>0</v>
      </c>
      <c r="U8" s="149">
        <v>1064</v>
      </c>
      <c r="V8" s="149">
        <v>1064</v>
      </c>
      <c r="W8" s="150">
        <v>0</v>
      </c>
      <c r="X8" s="185" t="s">
        <v>4449</v>
      </c>
      <c r="Y8" s="185"/>
      <c r="Z8" s="191"/>
      <c r="AA8" s="191"/>
    </row>
    <row r="9" spans="1:30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VLOOKUP(C:C,total260330113047!B:F,5,0)</f>
        <v>641</v>
      </c>
      <c r="M9" s="211">
        <v>1000</v>
      </c>
      <c r="N9" s="211">
        <v>1000</v>
      </c>
      <c r="O9" s="44">
        <v>4784</v>
      </c>
      <c r="P9" s="44">
        <v>200</v>
      </c>
      <c r="Q9" s="44">
        <v>0</v>
      </c>
      <c r="R9" s="44">
        <v>0</v>
      </c>
      <c r="S9" s="44">
        <v>200</v>
      </c>
      <c r="T9" s="45">
        <v>0</v>
      </c>
      <c r="U9" s="45">
        <v>4584</v>
      </c>
      <c r="V9" s="45">
        <v>3584</v>
      </c>
      <c r="W9" s="41">
        <v>0.20064205457463885</v>
      </c>
      <c r="X9" s="13"/>
      <c r="Y9" s="13"/>
    </row>
    <row r="10" spans="1:30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VLOOKUP(C:C,total260330113047!B:F,5,0)</f>
        <v>8631</v>
      </c>
      <c r="M10" s="8"/>
      <c r="N10" s="21">
        <f t="shared" ref="N10:N28" si="0">L10/9*5</f>
        <v>4795</v>
      </c>
      <c r="O10" s="44">
        <v>1939</v>
      </c>
      <c r="P10" s="44">
        <v>7670</v>
      </c>
      <c r="Q10" s="44">
        <v>0</v>
      </c>
      <c r="R10" s="44">
        <v>0</v>
      </c>
      <c r="S10" s="44">
        <v>8290</v>
      </c>
      <c r="T10" s="45">
        <v>-620</v>
      </c>
      <c r="U10" s="45">
        <v>-6351</v>
      </c>
      <c r="V10" s="45">
        <v>-11146</v>
      </c>
      <c r="W10" s="41">
        <v>0.4990113435321053</v>
      </c>
      <c r="X10" s="46"/>
      <c r="Y10" s="46"/>
    </row>
    <row r="11" spans="1:30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VLOOKUP(C:C,total260330113047!B:F,5,0)</f>
        <v>160</v>
      </c>
      <c r="M11" s="8"/>
      <c r="N11" s="21">
        <f t="shared" si="0"/>
        <v>88.888888888888886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-86.888888888888886</v>
      </c>
      <c r="W11" s="41">
        <v>44.444444444444443</v>
      </c>
      <c r="X11" s="46"/>
      <c r="Y11" s="46"/>
    </row>
    <row r="12" spans="1:30">
      <c r="A12" s="29"/>
      <c r="B12" s="30" t="s">
        <v>5</v>
      </c>
      <c r="C12" s="17" t="s">
        <v>4440</v>
      </c>
      <c r="D12" s="18"/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VLOOKUP(C:C,total260330113047!B:F,5,0)</f>
        <v>240</v>
      </c>
      <c r="M12" s="8"/>
      <c r="N12" s="21">
        <f t="shared" si="0"/>
        <v>133.33333333333334</v>
      </c>
      <c r="O12" s="44">
        <v>901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901</v>
      </c>
      <c r="V12" s="45">
        <v>767.66666666666663</v>
      </c>
      <c r="W12" s="41">
        <v>0.14798372179060304</v>
      </c>
      <c r="X12" s="46"/>
      <c r="Y12" s="46"/>
    </row>
    <row r="13" spans="1:30">
      <c r="A13" s="29" t="s">
        <v>1048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VLOOKUP(C:C,total260330113047!B:F,5,0)</f>
        <v>12</v>
      </c>
      <c r="M13" s="8"/>
      <c r="N13" s="21">
        <f t="shared" si="0"/>
        <v>6.6666666666666661</v>
      </c>
      <c r="O13" s="44">
        <v>990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990</v>
      </c>
      <c r="V13" s="45">
        <v>983.33333333333337</v>
      </c>
      <c r="W13" s="41">
        <v>6.7340067340067337E-3</v>
      </c>
      <c r="X13" s="46"/>
      <c r="Y13" s="46"/>
    </row>
    <row r="14" spans="1:30">
      <c r="A14" s="29" t="s">
        <v>1049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VLOOKUP(C:C,total260330113047!B:F,5,0)</f>
        <v>719</v>
      </c>
      <c r="M14" s="8"/>
      <c r="N14" s="21">
        <f t="shared" si="0"/>
        <v>399.44444444444446</v>
      </c>
      <c r="O14" s="44">
        <v>3385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3385</v>
      </c>
      <c r="V14" s="45">
        <v>2985.5555555555557</v>
      </c>
      <c r="W14" s="41">
        <v>0.11800426719185951</v>
      </c>
      <c r="X14" s="46"/>
      <c r="Y14" s="46"/>
    </row>
    <row r="15" spans="1:30">
      <c r="A15" s="29" t="s">
        <v>1050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>
        <f>VLOOKUP(C:C,total260330113047!B:F,5,0)</f>
        <v>1</v>
      </c>
      <c r="M15" s="8"/>
      <c r="N15" s="21">
        <f t="shared" si="0"/>
        <v>0.55555555555555558</v>
      </c>
      <c r="O15" s="44">
        <v>748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748</v>
      </c>
      <c r="V15" s="45">
        <v>747.44444444444446</v>
      </c>
      <c r="W15" s="41">
        <v>7.4272133095662507E-4</v>
      </c>
      <c r="X15" s="46"/>
      <c r="Y15" s="46"/>
    </row>
    <row r="16" spans="1:30">
      <c r="A16" s="29" t="s">
        <v>1051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VLOOKUP(C:C,total260330113047!B:F,5,0)</f>
        <v>1</v>
      </c>
      <c r="M16" s="8"/>
      <c r="N16" s="21">
        <f t="shared" si="0"/>
        <v>0.55555555555555558</v>
      </c>
      <c r="O16" s="44">
        <v>1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1</v>
      </c>
      <c r="V16" s="45">
        <v>0.44444444444444442</v>
      </c>
      <c r="W16" s="41">
        <v>0.55555555555555558</v>
      </c>
      <c r="X16" s="46"/>
      <c r="Y16" s="46"/>
    </row>
    <row r="17" spans="1:27">
      <c r="A17" s="29" t="s">
        <v>1052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VLOOKUP(C:C,total260330113047!B:F,5,0)</f>
        <v>142</v>
      </c>
      <c r="M17" s="8"/>
      <c r="N17" s="21">
        <f t="shared" si="0"/>
        <v>78.888888888888886</v>
      </c>
      <c r="O17" s="44">
        <v>4410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4410</v>
      </c>
      <c r="V17" s="45">
        <v>4331.1111111111113</v>
      </c>
      <c r="W17" s="41">
        <v>1.7888636936255982E-2</v>
      </c>
      <c r="X17" s="46"/>
      <c r="Y17" s="46"/>
    </row>
    <row r="18" spans="1:27">
      <c r="A18" s="29" t="s">
        <v>1053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VLOOKUP(C:C,total260330113047!B:F,5,0)</f>
        <v>86</v>
      </c>
      <c r="M18" s="8"/>
      <c r="N18" s="21">
        <f t="shared" si="0"/>
        <v>47.777777777777779</v>
      </c>
      <c r="O18" s="44">
        <v>2097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2097</v>
      </c>
      <c r="V18" s="45">
        <v>2049.2222222222222</v>
      </c>
      <c r="W18" s="41">
        <v>2.2783871138663699E-2</v>
      </c>
      <c r="X18" s="46"/>
      <c r="Y18" s="46"/>
    </row>
    <row r="19" spans="1:27">
      <c r="A19" s="29" t="s">
        <v>1054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VLOOKUP(C:C,total260330113047!B:F,5,0)</f>
        <v>26</v>
      </c>
      <c r="M19" s="8"/>
      <c r="N19" s="21">
        <f t="shared" si="0"/>
        <v>14.444444444444445</v>
      </c>
      <c r="O19" s="44">
        <v>2250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2250</v>
      </c>
      <c r="V19" s="45">
        <v>2235.5555555555557</v>
      </c>
      <c r="W19" s="41">
        <v>6.4197530864197536E-3</v>
      </c>
      <c r="X19" s="46"/>
      <c r="Y19" s="46"/>
    </row>
    <row r="20" spans="1:27">
      <c r="A20" s="29" t="s">
        <v>1055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VLOOKUP(C:C,total260330113047!B:F,5,0)</f>
        <v>95</v>
      </c>
      <c r="M20" s="8"/>
      <c r="N20" s="21">
        <f t="shared" si="0"/>
        <v>52.777777777777779</v>
      </c>
      <c r="O20" s="44">
        <v>8018</v>
      </c>
      <c r="P20" s="44">
        <v>0</v>
      </c>
      <c r="Q20" s="44">
        <v>0</v>
      </c>
      <c r="R20" s="44">
        <v>0</v>
      </c>
      <c r="S20" s="44">
        <v>0</v>
      </c>
      <c r="T20" s="45">
        <v>0</v>
      </c>
      <c r="U20" s="45">
        <v>8018</v>
      </c>
      <c r="V20" s="45">
        <v>7965.2222222222226</v>
      </c>
      <c r="W20" s="41">
        <v>6.5824117956819377E-3</v>
      </c>
      <c r="X20" s="46"/>
      <c r="Y20" s="46"/>
    </row>
    <row r="21" spans="1:27">
      <c r="A21" s="29" t="s">
        <v>1056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VLOOKUP(C:C,total260330113047!B:F,5,0)</f>
        <v>631</v>
      </c>
      <c r="M21" s="8"/>
      <c r="N21" s="21">
        <f t="shared" si="0"/>
        <v>350.55555555555554</v>
      </c>
      <c r="O21" s="44">
        <v>488</v>
      </c>
      <c r="P21" s="44">
        <v>177</v>
      </c>
      <c r="Q21" s="44">
        <v>0</v>
      </c>
      <c r="R21" s="44">
        <v>0</v>
      </c>
      <c r="S21" s="44">
        <v>177</v>
      </c>
      <c r="T21" s="45">
        <v>0</v>
      </c>
      <c r="U21" s="45">
        <v>311</v>
      </c>
      <c r="V21" s="45">
        <v>-39.555555555555543</v>
      </c>
      <c r="W21" s="41">
        <v>0.5271512113617377</v>
      </c>
      <c r="X21" s="46" t="s">
        <v>4488</v>
      </c>
      <c r="Y21" s="46"/>
    </row>
    <row r="22" spans="1:27">
      <c r="A22" s="29" t="s">
        <v>1057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VLOOKUP(C:C,total260330113047!B:F,5,0)</f>
        <v>400</v>
      </c>
      <c r="M22" s="8"/>
      <c r="N22" s="21">
        <f t="shared" si="0"/>
        <v>222.22222222222223</v>
      </c>
      <c r="O22" s="44">
        <v>3038</v>
      </c>
      <c r="P22" s="44">
        <v>0</v>
      </c>
      <c r="Q22" s="44">
        <v>0</v>
      </c>
      <c r="R22" s="44">
        <v>0</v>
      </c>
      <c r="S22" s="44">
        <v>100</v>
      </c>
      <c r="T22" s="45">
        <v>-100</v>
      </c>
      <c r="U22" s="45">
        <v>2938</v>
      </c>
      <c r="V22" s="45">
        <v>2715.7777777777778</v>
      </c>
      <c r="W22" s="41">
        <v>7.3147538585326605E-2</v>
      </c>
      <c r="X22" s="46"/>
      <c r="Y22" s="46"/>
    </row>
    <row r="23" spans="1:27">
      <c r="A23" s="29" t="s">
        <v>1058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VLOOKUP(C:C,total260330113047!B:F,5,0)</f>
        <v>3</v>
      </c>
      <c r="M23" s="8"/>
      <c r="N23" s="21">
        <f t="shared" si="0"/>
        <v>1.6666666666666665</v>
      </c>
      <c r="O23" s="44">
        <v>6855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6855</v>
      </c>
      <c r="V23" s="45">
        <v>6853.333333333333</v>
      </c>
      <c r="W23" s="41">
        <v>2.4313153415998052E-4</v>
      </c>
      <c r="X23" s="46"/>
      <c r="Y23" s="46"/>
    </row>
    <row r="24" spans="1:27">
      <c r="A24" s="29" t="s">
        <v>1059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VLOOKUP(C:C,total260330113047!B:F,5,0)</f>
        <v>112</v>
      </c>
      <c r="M24" s="8"/>
      <c r="N24" s="21">
        <f t="shared" si="0"/>
        <v>62.222222222222221</v>
      </c>
      <c r="O24" s="44">
        <v>1845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1845</v>
      </c>
      <c r="V24" s="45">
        <v>1782.7777777777778</v>
      </c>
      <c r="W24" s="41">
        <v>3.3724781692261369E-2</v>
      </c>
      <c r="X24" s="46"/>
      <c r="Y24" s="46"/>
    </row>
    <row r="25" spans="1:27">
      <c r="A25" s="29" t="s">
        <v>1060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VLOOKUP(C:C,total260330113047!B:F,5,0)</f>
        <v>120</v>
      </c>
      <c r="M25" s="8"/>
      <c r="N25" s="21">
        <f t="shared" si="0"/>
        <v>66.666666666666671</v>
      </c>
      <c r="O25" s="44">
        <v>3701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3701</v>
      </c>
      <c r="V25" s="45">
        <v>3634.3333333333335</v>
      </c>
      <c r="W25" s="41">
        <v>1.8013149599207422E-2</v>
      </c>
      <c r="X25" s="46"/>
      <c r="Y25" s="46"/>
    </row>
    <row r="26" spans="1:27">
      <c r="A26" s="29" t="s">
        <v>1061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>
        <f>VLOOKUP(C:C,total260330113047!B:F,5,0)</f>
        <v>25</v>
      </c>
      <c r="M26" s="8"/>
      <c r="N26" s="21">
        <f t="shared" si="0"/>
        <v>13.888888888888889</v>
      </c>
      <c r="O26" s="44">
        <v>42</v>
      </c>
      <c r="P26" s="44">
        <v>0</v>
      </c>
      <c r="Q26" s="44">
        <v>0</v>
      </c>
      <c r="R26" s="44">
        <v>0</v>
      </c>
      <c r="S26" s="44">
        <v>0</v>
      </c>
      <c r="T26" s="45">
        <v>0</v>
      </c>
      <c r="U26" s="45">
        <v>42</v>
      </c>
      <c r="V26" s="45">
        <v>28.111111111111111</v>
      </c>
      <c r="W26" s="41">
        <v>0.3306878306878307</v>
      </c>
      <c r="X26" s="46"/>
      <c r="Y26" s="46"/>
    </row>
    <row r="27" spans="1:27">
      <c r="A27" s="29" t="s">
        <v>1062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VLOOKUP(C:C,total260330113047!B:F,5,0)</f>
        <v>246</v>
      </c>
      <c r="M27" s="8"/>
      <c r="N27" s="21">
        <f t="shared" si="0"/>
        <v>136.66666666666666</v>
      </c>
      <c r="O27" s="44">
        <v>5638</v>
      </c>
      <c r="P27" s="44">
        <v>100</v>
      </c>
      <c r="Q27" s="44">
        <v>0</v>
      </c>
      <c r="R27" s="44">
        <v>0</v>
      </c>
      <c r="S27" s="44">
        <v>200</v>
      </c>
      <c r="T27" s="45">
        <v>-100</v>
      </c>
      <c r="U27" s="45">
        <v>5438</v>
      </c>
      <c r="V27" s="45">
        <v>5301.333333333333</v>
      </c>
      <c r="W27" s="41">
        <v>2.3817822702451492E-2</v>
      </c>
      <c r="X27" s="46"/>
      <c r="Y27" s="46"/>
    </row>
    <row r="28" spans="1:27" s="152" customFormat="1">
      <c r="A28" s="144" t="s">
        <v>1063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VLOOKUP(C:C,total260330113047!B:F,5,0)</f>
        <v>50</v>
      </c>
      <c r="M28" s="8"/>
      <c r="N28" s="21">
        <f t="shared" si="0"/>
        <v>27.777777777777779</v>
      </c>
      <c r="O28" s="148">
        <v>1871</v>
      </c>
      <c r="P28" s="148">
        <v>0</v>
      </c>
      <c r="Q28" s="44">
        <v>0</v>
      </c>
      <c r="R28" s="148">
        <v>0</v>
      </c>
      <c r="S28" s="148">
        <v>0</v>
      </c>
      <c r="T28" s="149">
        <v>0</v>
      </c>
      <c r="U28" s="149">
        <v>1871</v>
      </c>
      <c r="V28" s="149">
        <v>1843.2222222222222</v>
      </c>
      <c r="W28" s="150">
        <v>1.4846487321099828E-2</v>
      </c>
      <c r="X28" s="151"/>
      <c r="Y28" s="151"/>
      <c r="Z28" s="191"/>
      <c r="AA28" s="191"/>
    </row>
    <row r="29" spans="1:27">
      <c r="A29" s="29" t="s">
        <v>1064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VLOOKUP(C:C,total260330113047!B:F,5,0)</f>
        <v>56</v>
      </c>
      <c r="M29" s="211">
        <v>500</v>
      </c>
      <c r="N29" s="211">
        <v>500</v>
      </c>
      <c r="O29" s="44">
        <v>2293</v>
      </c>
      <c r="P29" s="44">
        <v>0</v>
      </c>
      <c r="Q29" s="44">
        <v>0</v>
      </c>
      <c r="R29" s="44">
        <v>0</v>
      </c>
      <c r="S29" s="44">
        <v>0</v>
      </c>
      <c r="T29" s="45">
        <v>0</v>
      </c>
      <c r="U29" s="45">
        <v>2293</v>
      </c>
      <c r="V29" s="45">
        <v>1793</v>
      </c>
      <c r="W29" s="41">
        <v>0.21805494984736154</v>
      </c>
      <c r="X29" s="46"/>
      <c r="Y29" s="46"/>
    </row>
    <row r="30" spans="1:27" s="152" customFormat="1" ht="15.75">
      <c r="A30" s="144" t="s">
        <v>1065</v>
      </c>
      <c r="B30" s="145" t="s">
        <v>356</v>
      </c>
      <c r="C30" s="146" t="s">
        <v>192</v>
      </c>
      <c r="D30" s="147" t="s">
        <v>190</v>
      </c>
      <c r="E30" s="146" t="s">
        <v>193</v>
      </c>
      <c r="F30" s="146">
        <v>935</v>
      </c>
      <c r="G30" s="148">
        <v>77</v>
      </c>
      <c r="H30" s="148">
        <v>731</v>
      </c>
      <c r="I30" s="8">
        <f>VLOOKUP(C30,'202310-202403出荷数total2403220951'!B:F,5,0)</f>
        <v>163</v>
      </c>
      <c r="J30" s="203">
        <f>VLOOKUP(C30,'出荷数2307～2406total241008110618'!B:F,5,0)</f>
        <v>235</v>
      </c>
      <c r="K30" s="214">
        <f>VLOOKUP(C30,'出荷数2407-2506total250730101950'!B:F,5,0)</f>
        <v>20</v>
      </c>
      <c r="L30" s="203">
        <f>VLOOKUP(C:C,total260330113047!B:F,5,0)</f>
        <v>2</v>
      </c>
      <c r="M30" s="8"/>
      <c r="N30" s="21">
        <f>L30/9*5</f>
        <v>1.1111111111111112</v>
      </c>
      <c r="O30" s="148">
        <v>5</v>
      </c>
      <c r="P30" s="148">
        <v>0</v>
      </c>
      <c r="Q30" s="44">
        <v>0</v>
      </c>
      <c r="R30" s="148">
        <v>0</v>
      </c>
      <c r="S30" s="148">
        <v>0</v>
      </c>
      <c r="T30" s="149">
        <v>0</v>
      </c>
      <c r="U30" s="149">
        <v>5</v>
      </c>
      <c r="V30" s="149">
        <v>3.8888888888888888</v>
      </c>
      <c r="W30" s="150">
        <v>0.22222222222222224</v>
      </c>
      <c r="X30" s="151"/>
      <c r="Y30" s="151"/>
    </row>
    <row r="31" spans="1:27">
      <c r="A31" s="29" t="s">
        <v>1066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VLOOKUP(C:C,total260330113047!B:F,5,0)</f>
        <v>36</v>
      </c>
      <c r="M31" s="8"/>
      <c r="N31" s="21">
        <f>L31/9*5</f>
        <v>20</v>
      </c>
      <c r="O31" s="44">
        <v>910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910</v>
      </c>
      <c r="V31" s="45">
        <v>890</v>
      </c>
      <c r="W31" s="41">
        <v>2.197802197802198E-2</v>
      </c>
      <c r="X31" s="46"/>
      <c r="Y31" s="46"/>
    </row>
    <row r="32" spans="1:27">
      <c r="A32" s="29" t="s">
        <v>1067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VLOOKUP(C:C,total260330113047!B:F,5,0)</f>
        <v>32</v>
      </c>
      <c r="M32" s="8"/>
      <c r="N32" s="21">
        <f>L32/9*5</f>
        <v>17.777777777777779</v>
      </c>
      <c r="O32" s="44">
        <v>1944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1944</v>
      </c>
      <c r="V32" s="45">
        <v>1926.2222222222222</v>
      </c>
      <c r="W32" s="41">
        <v>9.1449474165523556E-3</v>
      </c>
      <c r="X32" s="46"/>
      <c r="Y32" s="46"/>
    </row>
    <row r="33" spans="1:27">
      <c r="A33" s="29" t="s">
        <v>1068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VLOOKUP(C:C,total260330113047!B:F,5,0)</f>
        <v>438</v>
      </c>
      <c r="M33" s="8"/>
      <c r="N33" s="211">
        <v>41</v>
      </c>
      <c r="O33" s="44">
        <v>2955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2955</v>
      </c>
      <c r="V33" s="45">
        <v>2914</v>
      </c>
      <c r="W33" s="41">
        <v>1.3874788494077835E-2</v>
      </c>
      <c r="X33" s="46"/>
      <c r="Y33" s="46"/>
    </row>
    <row r="34" spans="1:27">
      <c r="A34" s="29" t="s">
        <v>1069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VLOOKUP(C:C,total260330113047!B:F,5,0)</f>
        <v>58</v>
      </c>
      <c r="M34" s="8"/>
      <c r="N34" s="21">
        <f t="shared" ref="N34:N39" si="1">L34/9*5</f>
        <v>32.222222222222221</v>
      </c>
      <c r="O34" s="44">
        <v>307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307</v>
      </c>
      <c r="V34" s="45">
        <v>274.77777777777777</v>
      </c>
      <c r="W34" s="41">
        <v>0.10495837857401374</v>
      </c>
      <c r="X34" s="46"/>
      <c r="Y34" s="46"/>
    </row>
    <row r="35" spans="1:27">
      <c r="A35" s="29" t="s">
        <v>1070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VLOOKUP(C:C,total260330113047!B:F,5,0)</f>
        <v>60</v>
      </c>
      <c r="M35" s="8"/>
      <c r="N35" s="21">
        <f t="shared" si="1"/>
        <v>33.333333333333336</v>
      </c>
      <c r="O35" s="44">
        <v>2051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2051</v>
      </c>
      <c r="V35" s="45">
        <v>2017.6666666666667</v>
      </c>
      <c r="W35" s="41">
        <v>1.6252234682268812E-2</v>
      </c>
      <c r="X35" s="46"/>
      <c r="Y35" s="46"/>
    </row>
    <row r="36" spans="1:27">
      <c r="A36" s="29" t="s">
        <v>1071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VLOOKUP(C:C,total260330113047!B:F,5,0)</f>
        <v>551</v>
      </c>
      <c r="M36" s="8"/>
      <c r="N36" s="21">
        <f t="shared" si="1"/>
        <v>306.11111111111109</v>
      </c>
      <c r="O36" s="44">
        <v>3013</v>
      </c>
      <c r="P36" s="44">
        <v>0</v>
      </c>
      <c r="Q36" s="44">
        <v>0</v>
      </c>
      <c r="R36" s="44">
        <v>0</v>
      </c>
      <c r="S36" s="44">
        <v>0</v>
      </c>
      <c r="T36" s="45">
        <v>0</v>
      </c>
      <c r="U36" s="45">
        <v>3013</v>
      </c>
      <c r="V36" s="45">
        <v>2706.8888888888887</v>
      </c>
      <c r="W36" s="41">
        <v>0.10159678430504848</v>
      </c>
      <c r="X36" s="46"/>
      <c r="Y36" s="46"/>
    </row>
    <row r="37" spans="1:27">
      <c r="A37" s="29" t="s">
        <v>1072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VLOOKUP(C:C,total260330113047!B:F,5,0)</f>
        <v>541</v>
      </c>
      <c r="M37" s="8"/>
      <c r="N37" s="21">
        <f t="shared" si="1"/>
        <v>300.55555555555554</v>
      </c>
      <c r="O37" s="44">
        <v>12977</v>
      </c>
      <c r="P37" s="44">
        <v>0</v>
      </c>
      <c r="Q37" s="44">
        <v>100</v>
      </c>
      <c r="R37" s="44">
        <v>0</v>
      </c>
      <c r="S37" s="44">
        <v>0</v>
      </c>
      <c r="T37" s="45">
        <v>0</v>
      </c>
      <c r="U37" s="45">
        <v>13077</v>
      </c>
      <c r="V37" s="45">
        <v>12776.444444444445</v>
      </c>
      <c r="W37" s="41">
        <v>2.3160634627075252E-2</v>
      </c>
      <c r="X37" s="46"/>
      <c r="Y37" s="46"/>
    </row>
    <row r="38" spans="1:27">
      <c r="A38" s="29" t="s">
        <v>1073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VLOOKUP(C:C,total260330113047!B:F,5,0)</f>
        <v>210</v>
      </c>
      <c r="M38" s="8"/>
      <c r="N38" s="21">
        <f t="shared" si="1"/>
        <v>116.66666666666666</v>
      </c>
      <c r="O38" s="44">
        <v>674</v>
      </c>
      <c r="P38" s="44">
        <v>0</v>
      </c>
      <c r="Q38" s="44">
        <v>0</v>
      </c>
      <c r="R38" s="44">
        <v>0</v>
      </c>
      <c r="S38" s="44">
        <v>500</v>
      </c>
      <c r="T38" s="45">
        <v>-500</v>
      </c>
      <c r="U38" s="45">
        <v>174</v>
      </c>
      <c r="V38" s="45">
        <v>57.333333333333343</v>
      </c>
      <c r="W38" s="41">
        <v>0.1730959446092977</v>
      </c>
      <c r="X38" s="46" t="s">
        <v>4451</v>
      </c>
      <c r="Y38" s="46"/>
    </row>
    <row r="39" spans="1:27">
      <c r="A39" s="29" t="s">
        <v>1074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VLOOKUP(C:C,total260330113047!B:F,5,0)</f>
        <v>140</v>
      </c>
      <c r="M39" s="8"/>
      <c r="N39" s="21">
        <f t="shared" si="1"/>
        <v>77.777777777777771</v>
      </c>
      <c r="O39" s="44">
        <v>740</v>
      </c>
      <c r="P39" s="44">
        <v>0</v>
      </c>
      <c r="Q39" s="44">
        <v>0</v>
      </c>
      <c r="R39" s="44">
        <v>0</v>
      </c>
      <c r="S39" s="44">
        <v>0</v>
      </c>
      <c r="T39" s="45">
        <v>0</v>
      </c>
      <c r="U39" s="45">
        <v>740</v>
      </c>
      <c r="V39" s="45">
        <v>662.22222222222217</v>
      </c>
      <c r="W39" s="41">
        <v>0.1051051051051051</v>
      </c>
      <c r="X39" s="46"/>
      <c r="Y39" s="46"/>
    </row>
    <row r="40" spans="1:27" s="152" customFormat="1">
      <c r="A40" s="144" t="s">
        <v>1075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VLOOKUP(C:C,total260330113047!B:F,5,0)</f>
        <v>#N/A</v>
      </c>
      <c r="M40" s="211">
        <v>470</v>
      </c>
      <c r="N40" s="211">
        <v>470</v>
      </c>
      <c r="O40" s="148">
        <v>106</v>
      </c>
      <c r="P40" s="148">
        <v>0</v>
      </c>
      <c r="Q40" s="44">
        <v>0</v>
      </c>
      <c r="R40" s="148">
        <v>0</v>
      </c>
      <c r="S40" s="148">
        <v>0</v>
      </c>
      <c r="T40" s="149">
        <v>0</v>
      </c>
      <c r="U40" s="149">
        <v>106</v>
      </c>
      <c r="V40" s="149">
        <v>-364</v>
      </c>
      <c r="W40" s="150">
        <v>4.4339622641509431</v>
      </c>
      <c r="X40" s="151"/>
      <c r="Y40" s="151"/>
      <c r="Z40" s="191"/>
      <c r="AA40" s="191"/>
    </row>
    <row r="41" spans="1:27">
      <c r="A41" s="29" t="s">
        <v>1076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VLOOKUP(C:C,total260330113047!B:F,5,0)</f>
        <v>208</v>
      </c>
      <c r="M41" s="8"/>
      <c r="N41" s="21">
        <f t="shared" ref="N41:N52" si="2">L41/9*5</f>
        <v>115.55555555555556</v>
      </c>
      <c r="O41" s="44">
        <v>3867</v>
      </c>
      <c r="P41" s="44">
        <v>0</v>
      </c>
      <c r="Q41" s="44">
        <v>0</v>
      </c>
      <c r="R41" s="44">
        <v>0</v>
      </c>
      <c r="S41" s="44">
        <v>0</v>
      </c>
      <c r="T41" s="45">
        <v>0</v>
      </c>
      <c r="U41" s="45">
        <v>3867</v>
      </c>
      <c r="V41" s="45">
        <v>3751.4444444444443</v>
      </c>
      <c r="W41" s="41">
        <v>2.9882481395282018E-2</v>
      </c>
      <c r="X41" s="46"/>
      <c r="Y41" s="46"/>
    </row>
    <row r="42" spans="1:27">
      <c r="A42" s="29" t="s">
        <v>1077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VLOOKUP(C:C,total260330113047!B:F,5,0)</f>
        <v>406</v>
      </c>
      <c r="M42" s="8"/>
      <c r="N42" s="21">
        <f t="shared" si="2"/>
        <v>225.55555555555557</v>
      </c>
      <c r="O42" s="44">
        <v>2970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2970</v>
      </c>
      <c r="V42" s="45">
        <v>2744.4444444444443</v>
      </c>
      <c r="W42" s="41">
        <v>7.5944631500187057E-2</v>
      </c>
      <c r="X42" s="46"/>
      <c r="Y42" s="46"/>
    </row>
    <row r="43" spans="1:27">
      <c r="A43" s="29" t="s">
        <v>1078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VLOOKUP(C:C,total260330113047!B:F,5,0)</f>
        <v>6</v>
      </c>
      <c r="M43" s="8"/>
      <c r="N43" s="21">
        <f t="shared" si="2"/>
        <v>3.333333333333333</v>
      </c>
      <c r="O43" s="44">
        <v>4563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4563</v>
      </c>
      <c r="V43" s="45">
        <v>4559.666666666667</v>
      </c>
      <c r="W43" s="41">
        <v>7.3051355102637147E-4</v>
      </c>
      <c r="X43" s="46"/>
      <c r="Y43" s="46"/>
    </row>
    <row r="44" spans="1:27">
      <c r="A44" s="29" t="s">
        <v>1079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VLOOKUP(C:C,total260330113047!B:F,5,0)</f>
        <v>39</v>
      </c>
      <c r="M44" s="8"/>
      <c r="N44" s="21">
        <f t="shared" si="2"/>
        <v>21.666666666666664</v>
      </c>
      <c r="O44" s="44">
        <v>777</v>
      </c>
      <c r="P44" s="44">
        <v>0</v>
      </c>
      <c r="Q44" s="44">
        <v>0</v>
      </c>
      <c r="R44" s="44">
        <v>0</v>
      </c>
      <c r="S44" s="44">
        <v>0</v>
      </c>
      <c r="T44" s="45">
        <v>0</v>
      </c>
      <c r="U44" s="45">
        <v>777</v>
      </c>
      <c r="V44" s="45">
        <v>755.33333333333337</v>
      </c>
      <c r="W44" s="41">
        <v>2.7885027885027881E-2</v>
      </c>
      <c r="X44" s="46"/>
      <c r="Y44" s="46"/>
    </row>
    <row r="45" spans="1:27">
      <c r="A45" s="29"/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VLOOKUP(C:C,total260330113047!B:F,5,0)</f>
        <v>23</v>
      </c>
      <c r="M45" s="8"/>
      <c r="N45" s="21">
        <f t="shared" si="2"/>
        <v>12.777777777777777</v>
      </c>
      <c r="O45" s="44">
        <v>1460</v>
      </c>
      <c r="P45" s="44">
        <v>0</v>
      </c>
      <c r="Q45" s="44">
        <v>0</v>
      </c>
      <c r="R45" s="44">
        <v>0</v>
      </c>
      <c r="S45" s="44">
        <v>0</v>
      </c>
      <c r="T45" s="45">
        <v>0</v>
      </c>
      <c r="U45" s="45">
        <v>1460</v>
      </c>
      <c r="V45" s="45">
        <v>1447.2222222222222</v>
      </c>
      <c r="W45" s="41">
        <v>8.7519025875190254E-3</v>
      </c>
      <c r="X45" s="46"/>
      <c r="Y45" s="46"/>
    </row>
    <row r="46" spans="1:27" s="152" customFormat="1">
      <c r="A46" s="29" t="s">
        <v>1080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VLOOKUP(C:C,total260330113047!B:F,5,0)</f>
        <v>65</v>
      </c>
      <c r="M46" s="8"/>
      <c r="N46" s="21">
        <f t="shared" si="2"/>
        <v>36.111111111111114</v>
      </c>
      <c r="O46" s="148">
        <v>217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217</v>
      </c>
      <c r="V46" s="149">
        <v>180.88888888888889</v>
      </c>
      <c r="W46" s="150">
        <v>0.16641065028161803</v>
      </c>
      <c r="X46" s="151"/>
      <c r="Y46" s="151"/>
      <c r="Z46" s="191"/>
      <c r="AA46" s="191"/>
    </row>
    <row r="47" spans="1:27" s="152" customFormat="1">
      <c r="A47" s="29" t="s">
        <v>1081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VLOOKUP(C:C,total260330113047!B:F,5,0)</f>
        <v>85</v>
      </c>
      <c r="M47" s="8"/>
      <c r="N47" s="21">
        <f t="shared" si="2"/>
        <v>47.222222222222221</v>
      </c>
      <c r="O47" s="148">
        <v>909</v>
      </c>
      <c r="P47" s="148">
        <v>0</v>
      </c>
      <c r="Q47" s="44">
        <v>0</v>
      </c>
      <c r="R47" s="148">
        <v>0</v>
      </c>
      <c r="S47" s="148">
        <v>0</v>
      </c>
      <c r="T47" s="149">
        <v>0</v>
      </c>
      <c r="U47" s="149">
        <v>909</v>
      </c>
      <c r="V47" s="149">
        <v>861.77777777777783</v>
      </c>
      <c r="W47" s="150">
        <v>5.1949639408385283E-2</v>
      </c>
      <c r="X47" s="151"/>
      <c r="Y47" s="151"/>
      <c r="Z47" s="191"/>
      <c r="AA47" s="191"/>
    </row>
    <row r="48" spans="1:27">
      <c r="A48" s="29" t="s">
        <v>1082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VLOOKUP(C:C,total260330113047!B:F,5,0)</f>
        <v>665</v>
      </c>
      <c r="M48" s="8"/>
      <c r="N48" s="21">
        <f t="shared" si="2"/>
        <v>369.44444444444446</v>
      </c>
      <c r="O48" s="44">
        <v>2818</v>
      </c>
      <c r="P48" s="44">
        <v>0</v>
      </c>
      <c r="Q48" s="44">
        <v>0</v>
      </c>
      <c r="R48" s="44">
        <v>0</v>
      </c>
      <c r="S48" s="44">
        <v>0</v>
      </c>
      <c r="T48" s="45">
        <v>0</v>
      </c>
      <c r="U48" s="45">
        <v>2818</v>
      </c>
      <c r="V48" s="45">
        <v>2448.5555555555557</v>
      </c>
      <c r="W48" s="41">
        <v>0.13110164813500513</v>
      </c>
      <c r="X48" s="46"/>
      <c r="Y48" s="46"/>
    </row>
    <row r="49" spans="1:27">
      <c r="A49" s="192" t="s">
        <v>1083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>
        <f>VLOOKUP(C:C,total260330113047!B:F,5,0)</f>
        <v>883</v>
      </c>
      <c r="M49" s="196"/>
      <c r="N49" s="196">
        <f t="shared" si="2"/>
        <v>490.55555555555554</v>
      </c>
      <c r="O49" s="196">
        <v>458</v>
      </c>
      <c r="P49" s="196">
        <v>0</v>
      </c>
      <c r="Q49" s="196">
        <v>0</v>
      </c>
      <c r="R49" s="196">
        <v>0</v>
      </c>
      <c r="S49" s="196">
        <v>0</v>
      </c>
      <c r="T49" s="197">
        <v>0</v>
      </c>
      <c r="U49" s="197">
        <v>458</v>
      </c>
      <c r="V49" s="197">
        <v>-32.555555555555543</v>
      </c>
      <c r="W49" s="198">
        <v>1.0710819990295972</v>
      </c>
      <c r="X49" s="199"/>
      <c r="Y49" s="199"/>
    </row>
    <row r="50" spans="1:27" s="277" customFormat="1">
      <c r="A50" s="269" t="s">
        <v>1084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VLOOKUP(C:C,total260330113047!B:F,5,0)</f>
        <v>512</v>
      </c>
      <c r="M50" s="8"/>
      <c r="N50" s="21">
        <f t="shared" si="2"/>
        <v>284.44444444444446</v>
      </c>
      <c r="O50" s="202">
        <v>3465</v>
      </c>
      <c r="P50" s="202">
        <v>0</v>
      </c>
      <c r="Q50" s="202">
        <v>0</v>
      </c>
      <c r="R50" s="202">
        <v>0</v>
      </c>
      <c r="S50" s="202">
        <v>0</v>
      </c>
      <c r="T50" s="273">
        <v>0</v>
      </c>
      <c r="U50" s="273">
        <v>3465</v>
      </c>
      <c r="V50" s="273">
        <v>3180.5555555555557</v>
      </c>
      <c r="W50" s="274">
        <v>8.2090748757415427E-2</v>
      </c>
      <c r="X50" s="275"/>
      <c r="Y50" s="275"/>
      <c r="Z50" s="276"/>
      <c r="AA50" s="276"/>
    </row>
    <row r="51" spans="1:27">
      <c r="A51" s="29" t="s">
        <v>1085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VLOOKUP(C:C,total260330113047!B:F,5,0)</f>
        <v>1452</v>
      </c>
      <c r="M51" s="211">
        <v>750</v>
      </c>
      <c r="N51" s="21">
        <f t="shared" si="2"/>
        <v>806.66666666666674</v>
      </c>
      <c r="O51" s="44">
        <v>2840</v>
      </c>
      <c r="P51" s="44">
        <v>1450</v>
      </c>
      <c r="Q51" s="44">
        <v>0</v>
      </c>
      <c r="R51" s="44">
        <v>0</v>
      </c>
      <c r="S51" s="44">
        <v>740</v>
      </c>
      <c r="T51" s="45">
        <v>710</v>
      </c>
      <c r="U51" s="45">
        <v>2100</v>
      </c>
      <c r="V51" s="45">
        <v>1293.3333333333333</v>
      </c>
      <c r="W51" s="41">
        <v>0.18803418803418806</v>
      </c>
      <c r="X51" s="46"/>
      <c r="Y51" s="46"/>
    </row>
    <row r="52" spans="1:27" s="200" customFormat="1">
      <c r="A52" s="192" t="s">
        <v>1086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>
        <f>VLOOKUP(C:C,total260330113047!B:F,5,0)</f>
        <v>18</v>
      </c>
      <c r="M52" s="196"/>
      <c r="N52" s="196">
        <f t="shared" si="2"/>
        <v>10</v>
      </c>
      <c r="O52" s="196">
        <v>1261</v>
      </c>
      <c r="P52" s="196">
        <v>0</v>
      </c>
      <c r="Q52" s="196">
        <v>0</v>
      </c>
      <c r="R52" s="196">
        <v>0</v>
      </c>
      <c r="S52" s="196">
        <v>0</v>
      </c>
      <c r="T52" s="197">
        <v>0</v>
      </c>
      <c r="U52" s="197">
        <v>1261</v>
      </c>
      <c r="V52" s="197">
        <v>1251</v>
      </c>
      <c r="W52" s="198">
        <v>7.9302141157811257E-3</v>
      </c>
      <c r="X52" s="199"/>
      <c r="Y52" s="199"/>
      <c r="Z52" s="201"/>
      <c r="AA52" s="201"/>
    </row>
    <row r="53" spans="1:27" s="152" customFormat="1" ht="15.75">
      <c r="A53" s="29" t="s">
        <v>1087</v>
      </c>
      <c r="B53" s="145" t="s">
        <v>356</v>
      </c>
      <c r="C53" s="146" t="s">
        <v>233</v>
      </c>
      <c r="D53" s="147" t="s">
        <v>234</v>
      </c>
      <c r="E53" s="146"/>
      <c r="F53" s="146">
        <v>843</v>
      </c>
      <c r="G53" s="148">
        <v>647</v>
      </c>
      <c r="H53" s="21">
        <v>2107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4" t="e">
        <f>VLOOKUP(C53,'出荷数2407-2506total250730101950'!B:F,5,0)</f>
        <v>#N/A</v>
      </c>
      <c r="L53" s="203" t="e">
        <f>VLOOKUP(C:C,total260330113047!B:F,5,0)</f>
        <v>#N/A</v>
      </c>
      <c r="M53" s="211">
        <v>890</v>
      </c>
      <c r="N53" s="211">
        <v>890</v>
      </c>
      <c r="O53" s="148">
        <v>0</v>
      </c>
      <c r="P53" s="148">
        <v>0</v>
      </c>
      <c r="Q53" s="44">
        <v>0</v>
      </c>
      <c r="R53" s="148">
        <v>0</v>
      </c>
      <c r="S53" s="148">
        <v>0</v>
      </c>
      <c r="T53" s="149">
        <v>0</v>
      </c>
      <c r="U53" s="149">
        <v>0</v>
      </c>
      <c r="V53" s="149">
        <v>-890</v>
      </c>
      <c r="W53" s="150" t="e">
        <v>#DIV/0!</v>
      </c>
      <c r="X53" s="151"/>
      <c r="Y53" s="151"/>
    </row>
    <row r="54" spans="1:27">
      <c r="A54" s="29" t="s">
        <v>1088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VLOOKUP(C:C,total260330113047!B:F,5,0)</f>
        <v>231</v>
      </c>
      <c r="M54" s="8"/>
      <c r="N54" s="21">
        <f>L54/9*5</f>
        <v>128.33333333333334</v>
      </c>
      <c r="O54" s="44">
        <v>3191</v>
      </c>
      <c r="P54" s="44">
        <v>300</v>
      </c>
      <c r="Q54" s="44">
        <v>0</v>
      </c>
      <c r="R54" s="44">
        <v>0</v>
      </c>
      <c r="S54" s="44">
        <v>300</v>
      </c>
      <c r="T54" s="45">
        <v>0</v>
      </c>
      <c r="U54" s="45">
        <v>2891</v>
      </c>
      <c r="V54" s="45">
        <v>2762.6666666666665</v>
      </c>
      <c r="W54" s="41">
        <v>3.6761195454979474E-2</v>
      </c>
      <c r="X54" s="46"/>
      <c r="Y54" s="46"/>
    </row>
    <row r="55" spans="1:27" s="152" customFormat="1" ht="15.75">
      <c r="A55" s="29" t="s">
        <v>1089</v>
      </c>
      <c r="B55" s="145" t="s">
        <v>356</v>
      </c>
      <c r="C55" s="153" t="s">
        <v>1264</v>
      </c>
      <c r="D55" s="154" t="s">
        <v>64</v>
      </c>
      <c r="E55" s="153"/>
      <c r="F55" s="146">
        <v>1087</v>
      </c>
      <c r="G55" s="148">
        <v>665</v>
      </c>
      <c r="H55" s="21">
        <v>2030</v>
      </c>
      <c r="I55" s="8" t="e">
        <f>VLOOKUP(C55,'202310-202403出荷数total2403220951'!B:F,5,0)</f>
        <v>#N/A</v>
      </c>
      <c r="J55" s="203" t="e">
        <f>VLOOKUP(C55,'出荷数2307～2406total241008110618'!B:F,5,0)</f>
        <v>#N/A</v>
      </c>
      <c r="K55" s="214" t="e">
        <f>VLOOKUP(C55,'出荷数2407-2506total250730101950'!B:F,5,0)</f>
        <v>#N/A</v>
      </c>
      <c r="L55" s="203" t="e">
        <f>VLOOKUP(C:C,total260330113047!B:F,5,0)</f>
        <v>#N/A</v>
      </c>
      <c r="M55" s="211">
        <v>850</v>
      </c>
      <c r="N55" s="211">
        <v>850</v>
      </c>
      <c r="O55" s="148">
        <v>0</v>
      </c>
      <c r="P55" s="148">
        <v>0</v>
      </c>
      <c r="Q55" s="44">
        <v>0</v>
      </c>
      <c r="R55" s="148">
        <v>0</v>
      </c>
      <c r="S55" s="148">
        <v>0</v>
      </c>
      <c r="T55" s="149">
        <v>0</v>
      </c>
      <c r="U55" s="149">
        <v>0</v>
      </c>
      <c r="V55" s="149">
        <v>-850</v>
      </c>
      <c r="W55" s="150" t="e">
        <v>#DIV/0!</v>
      </c>
      <c r="X55" s="151"/>
      <c r="Y55" s="151"/>
    </row>
    <row r="56" spans="1:27">
      <c r="A56" s="29" t="s">
        <v>1090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VLOOKUP(C:C,total260330113047!B:F,5,0)</f>
        <v>737</v>
      </c>
      <c r="M56" s="8"/>
      <c r="N56" s="211">
        <v>295</v>
      </c>
      <c r="O56" s="44">
        <v>603</v>
      </c>
      <c r="P56" s="44">
        <v>0</v>
      </c>
      <c r="Q56" s="44">
        <v>0</v>
      </c>
      <c r="R56" s="44">
        <v>0</v>
      </c>
      <c r="S56" s="44">
        <v>0</v>
      </c>
      <c r="T56" s="45">
        <v>0</v>
      </c>
      <c r="U56" s="45">
        <v>603</v>
      </c>
      <c r="V56" s="45">
        <v>308</v>
      </c>
      <c r="W56" s="41">
        <v>0.48922056384742951</v>
      </c>
      <c r="X56" s="46"/>
      <c r="Y56" s="46"/>
    </row>
    <row r="57" spans="1:27" s="200" customFormat="1">
      <c r="A57" s="192" t="s">
        <v>1091</v>
      </c>
      <c r="B57" s="193" t="s">
        <v>356</v>
      </c>
      <c r="C57" s="194" t="s">
        <v>28</v>
      </c>
      <c r="D57" s="195" t="s">
        <v>29</v>
      </c>
      <c r="E57" s="194"/>
      <c r="F57" s="194">
        <v>1540</v>
      </c>
      <c r="G57" s="196">
        <v>597</v>
      </c>
      <c r="H57" s="196">
        <v>361</v>
      </c>
      <c r="I57" s="8">
        <f>VLOOKUP(C57,'202310-202403出荷数total2403220951'!B:F,5,0)</f>
        <v>533</v>
      </c>
      <c r="J57" s="203">
        <f>VLOOKUP(C57,'出荷数2307～2406total241008110618'!B:F,5,0)</f>
        <v>858</v>
      </c>
      <c r="K57" s="214">
        <f>VLOOKUP(C57,'出荷数2407-2506total250730101950'!B:F,5,0)</f>
        <v>574</v>
      </c>
      <c r="L57" s="203" t="e">
        <f>VLOOKUP(C:C,total260330113047!B:F,5,0)</f>
        <v>#N/A</v>
      </c>
      <c r="M57" s="8"/>
      <c r="N57" s="21" t="e">
        <f>L57/9*5</f>
        <v>#N/A</v>
      </c>
      <c r="O57" s="196">
        <v>0</v>
      </c>
      <c r="P57" s="196">
        <v>0</v>
      </c>
      <c r="Q57" s="44">
        <v>0</v>
      </c>
      <c r="R57" s="196">
        <v>0</v>
      </c>
      <c r="S57" s="196">
        <v>0</v>
      </c>
      <c r="T57" s="197">
        <v>0</v>
      </c>
      <c r="U57" s="197">
        <v>0</v>
      </c>
      <c r="V57" s="197" t="e">
        <v>#N/A</v>
      </c>
      <c r="W57" s="198" t="e">
        <v>#N/A</v>
      </c>
      <c r="X57" s="199"/>
      <c r="Y57" s="199"/>
      <c r="Z57" s="201"/>
      <c r="AA57" s="201"/>
    </row>
    <row r="58" spans="1:27">
      <c r="A58" s="29" t="s">
        <v>1092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VLOOKUP(C:C,total260330113047!B:F,5,0)</f>
        <v>9724</v>
      </c>
      <c r="M58" s="211">
        <v>10000</v>
      </c>
      <c r="N58" s="211">
        <v>10000</v>
      </c>
      <c r="O58" s="44">
        <v>20902</v>
      </c>
      <c r="P58" s="44">
        <v>1800</v>
      </c>
      <c r="Q58" s="44">
        <v>0</v>
      </c>
      <c r="R58" s="44">
        <v>0</v>
      </c>
      <c r="S58" s="44">
        <v>2110</v>
      </c>
      <c r="T58" s="45">
        <v>-310</v>
      </c>
      <c r="U58" s="45">
        <v>18792</v>
      </c>
      <c r="V58" s="45">
        <v>8792</v>
      </c>
      <c r="W58" s="41">
        <v>0.44048982468504977</v>
      </c>
      <c r="X58" s="222"/>
      <c r="Y58" s="222"/>
    </row>
    <row r="59" spans="1:27" s="152" customFormat="1" ht="15.75">
      <c r="A59" s="29" t="s">
        <v>1093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VLOOKUP(C:C,total260330113047!B:F,5,0)</f>
        <v>2</v>
      </c>
      <c r="M59" s="8"/>
      <c r="N59" s="21">
        <f t="shared" ref="N59:N68" si="3">L59/9*5</f>
        <v>1.1111111111111112</v>
      </c>
      <c r="O59" s="148">
        <v>33</v>
      </c>
      <c r="P59" s="148">
        <v>0</v>
      </c>
      <c r="Q59" s="44">
        <v>0</v>
      </c>
      <c r="R59" s="148">
        <v>0</v>
      </c>
      <c r="S59" s="148">
        <v>0</v>
      </c>
      <c r="T59" s="149">
        <v>0</v>
      </c>
      <c r="U59" s="149">
        <v>33</v>
      </c>
      <c r="V59" s="149">
        <v>31.888888888888889</v>
      </c>
      <c r="W59" s="150">
        <v>3.3670033670033669E-2</v>
      </c>
      <c r="X59" s="151"/>
      <c r="Y59" s="151"/>
    </row>
    <row r="60" spans="1:27">
      <c r="A60" s="29" t="s">
        <v>1094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VLOOKUP(C:C,total260330113047!B:F,5,0)</f>
        <v>1846</v>
      </c>
      <c r="M60" s="8"/>
      <c r="N60" s="21">
        <f t="shared" si="3"/>
        <v>1025.5555555555557</v>
      </c>
      <c r="O60" s="44">
        <v>4262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4262</v>
      </c>
      <c r="V60" s="45">
        <v>3236.4444444444443</v>
      </c>
      <c r="W60" s="41">
        <v>0.24062776995672353</v>
      </c>
      <c r="X60" s="46"/>
      <c r="Y60" s="46"/>
    </row>
    <row r="61" spans="1:27">
      <c r="A61" s="29" t="s">
        <v>1095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VLOOKUP(C:C,total260330113047!B:F,5,0)</f>
        <v>455</v>
      </c>
      <c r="M61" s="8"/>
      <c r="N61" s="21">
        <f t="shared" si="3"/>
        <v>252.77777777777777</v>
      </c>
      <c r="O61" s="44">
        <v>3772</v>
      </c>
      <c r="P61" s="44">
        <v>0</v>
      </c>
      <c r="Q61" s="44">
        <v>0</v>
      </c>
      <c r="R61" s="44">
        <v>0</v>
      </c>
      <c r="S61" s="44">
        <v>0</v>
      </c>
      <c r="T61" s="45">
        <v>0</v>
      </c>
      <c r="U61" s="45">
        <v>3772</v>
      </c>
      <c r="V61" s="45">
        <v>3519.2222222222222</v>
      </c>
      <c r="W61" s="41">
        <v>6.7014257099092728E-2</v>
      </c>
      <c r="X61" s="46"/>
      <c r="Y61" s="46"/>
    </row>
    <row r="62" spans="1:27">
      <c r="A62" s="29" t="s">
        <v>1096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VLOOKUP(C:C,total260330113047!B:F,5,0)</f>
        <v>1141</v>
      </c>
      <c r="M62" s="8"/>
      <c r="N62" s="21">
        <f t="shared" si="3"/>
        <v>633.88888888888891</v>
      </c>
      <c r="O62" s="44">
        <v>830</v>
      </c>
      <c r="P62" s="44">
        <v>0</v>
      </c>
      <c r="Q62" s="44">
        <v>3000</v>
      </c>
      <c r="R62" s="44">
        <v>0</v>
      </c>
      <c r="S62" s="44">
        <v>139</v>
      </c>
      <c r="T62" s="45">
        <v>-139</v>
      </c>
      <c r="U62" s="45">
        <v>3691</v>
      </c>
      <c r="V62" s="45">
        <v>3057.1111111111113</v>
      </c>
      <c r="W62" s="41">
        <v>0.76372155287817944</v>
      </c>
      <c r="X62" s="46"/>
      <c r="Y62" s="46"/>
    </row>
    <row r="63" spans="1:27">
      <c r="A63" s="29" t="s">
        <v>1097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VLOOKUP(C:C,total260330113047!B:F,5,0)</f>
        <v>1177</v>
      </c>
      <c r="M63" s="8"/>
      <c r="N63" s="21">
        <f t="shared" si="3"/>
        <v>653.88888888888891</v>
      </c>
      <c r="O63" s="44">
        <v>1704</v>
      </c>
      <c r="P63" s="44">
        <v>700</v>
      </c>
      <c r="Q63" s="44">
        <v>0</v>
      </c>
      <c r="R63" s="44">
        <v>0</v>
      </c>
      <c r="S63" s="44">
        <v>700</v>
      </c>
      <c r="T63" s="45">
        <v>0</v>
      </c>
      <c r="U63" s="45">
        <v>1004</v>
      </c>
      <c r="V63" s="45">
        <v>350.11111111111109</v>
      </c>
      <c r="W63" s="41">
        <v>0.27200036975411351</v>
      </c>
      <c r="X63" s="46"/>
      <c r="Y63" s="46"/>
    </row>
    <row r="64" spans="1:27" s="200" customFormat="1">
      <c r="A64" s="192" t="s">
        <v>1098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VLOOKUP(C:C,total260330113047!B:F,5,0)</f>
        <v>#N/A</v>
      </c>
      <c r="M64" s="8"/>
      <c r="N64" s="21" t="e">
        <f t="shared" si="3"/>
        <v>#N/A</v>
      </c>
      <c r="O64" s="196">
        <v>552</v>
      </c>
      <c r="P64" s="196">
        <v>0</v>
      </c>
      <c r="Q64" s="44">
        <v>0</v>
      </c>
      <c r="R64" s="196">
        <v>0</v>
      </c>
      <c r="S64" s="196">
        <v>0</v>
      </c>
      <c r="T64" s="197">
        <v>0</v>
      </c>
      <c r="U64" s="197">
        <v>552</v>
      </c>
      <c r="V64" s="197" t="e">
        <v>#N/A</v>
      </c>
      <c r="W64" s="198" t="e">
        <v>#N/A</v>
      </c>
      <c r="X64" s="199"/>
      <c r="Y64" s="199"/>
      <c r="Z64" s="201"/>
      <c r="AA64" s="201"/>
    </row>
    <row r="65" spans="1:25">
      <c r="A65" s="29" t="s">
        <v>1099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VLOOKUP(C:C,total260330113047!B:F,5,0)</f>
        <v>17</v>
      </c>
      <c r="M65" s="8"/>
      <c r="N65" s="21">
        <f t="shared" si="3"/>
        <v>9.4444444444444446</v>
      </c>
      <c r="O65" s="175">
        <v>1961</v>
      </c>
      <c r="P65" s="175">
        <v>0</v>
      </c>
      <c r="Q65" s="44">
        <v>0</v>
      </c>
      <c r="R65" s="175">
        <v>0</v>
      </c>
      <c r="S65" s="175">
        <v>0</v>
      </c>
      <c r="T65" s="176">
        <v>0</v>
      </c>
      <c r="U65" s="45">
        <v>1961</v>
      </c>
      <c r="V65" s="45">
        <v>1951.5555555555557</v>
      </c>
      <c r="W65" s="177">
        <v>4.8161368916085894E-3</v>
      </c>
      <c r="X65" s="46"/>
      <c r="Y65" s="46"/>
    </row>
    <row r="66" spans="1:25">
      <c r="A66" s="29" t="s">
        <v>1100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VLOOKUP(C:C,total260330113047!B:F,5,0)</f>
        <v>123</v>
      </c>
      <c r="M66" s="211">
        <v>500</v>
      </c>
      <c r="N66" s="21">
        <f t="shared" si="3"/>
        <v>68.333333333333329</v>
      </c>
      <c r="O66" s="44">
        <v>2210</v>
      </c>
      <c r="P66" s="44">
        <v>0</v>
      </c>
      <c r="Q66" s="44">
        <v>0</v>
      </c>
      <c r="R66" s="44">
        <v>0</v>
      </c>
      <c r="S66" s="44">
        <v>500</v>
      </c>
      <c r="T66" s="45">
        <v>-500</v>
      </c>
      <c r="U66" s="45">
        <v>1710</v>
      </c>
      <c r="V66" s="45">
        <v>1641.6666666666667</v>
      </c>
      <c r="W66" s="41">
        <v>3.0920060331825035E-2</v>
      </c>
      <c r="X66" s="46"/>
      <c r="Y66" s="46"/>
    </row>
    <row r="67" spans="1:25">
      <c r="A67" s="29" t="s">
        <v>1101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VLOOKUP(C:C,total260330113047!B:F,5,0)</f>
        <v>700</v>
      </c>
      <c r="M67" s="8"/>
      <c r="N67" s="21">
        <f t="shared" si="3"/>
        <v>388.88888888888886</v>
      </c>
      <c r="O67" s="44">
        <v>1106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1106</v>
      </c>
      <c r="V67" s="45">
        <v>717.11111111111109</v>
      </c>
      <c r="W67" s="41">
        <v>0.35161744022503516</v>
      </c>
      <c r="X67" s="46"/>
      <c r="Y67" s="46"/>
    </row>
    <row r="68" spans="1:25">
      <c r="A68" s="29" t="s">
        <v>1102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VLOOKUP(C:C,total260330113047!B:F,5,0)</f>
        <v>773</v>
      </c>
      <c r="M68" s="211">
        <v>500</v>
      </c>
      <c r="N68" s="21">
        <f t="shared" si="3"/>
        <v>429.44444444444446</v>
      </c>
      <c r="O68" s="44">
        <v>2717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2717</v>
      </c>
      <c r="V68" s="45">
        <v>2287.5555555555557</v>
      </c>
      <c r="W68" s="41">
        <v>0.15805831595305281</v>
      </c>
      <c r="X68" s="46"/>
      <c r="Y68" s="46"/>
    </row>
    <row r="69" spans="1:25">
      <c r="A69" s="29" t="s">
        <v>1103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VLOOKUP(C:C,total260330113047!B:F,5,0)</f>
        <v>1164</v>
      </c>
      <c r="M69" s="8"/>
      <c r="N69" s="211">
        <v>672</v>
      </c>
      <c r="O69" s="44">
        <v>3868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3868</v>
      </c>
      <c r="V69" s="45">
        <v>3196</v>
      </c>
      <c r="W69" s="41">
        <v>0.17373319544984489</v>
      </c>
      <c r="X69" s="46"/>
      <c r="Y69" s="46"/>
    </row>
    <row r="70" spans="1:25">
      <c r="A70" s="29" t="s">
        <v>1104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VLOOKUP(C:C,total260330113047!B:F,5,0)</f>
        <v>221</v>
      </c>
      <c r="M70" s="8"/>
      <c r="N70" s="21">
        <f>L70/9*5</f>
        <v>122.77777777777779</v>
      </c>
      <c r="O70" s="44">
        <v>2661</v>
      </c>
      <c r="P70" s="44">
        <v>500</v>
      </c>
      <c r="Q70" s="44">
        <v>0</v>
      </c>
      <c r="R70" s="44">
        <v>0</v>
      </c>
      <c r="S70" s="44">
        <v>500</v>
      </c>
      <c r="T70" s="45">
        <v>0</v>
      </c>
      <c r="U70" s="45">
        <v>2161</v>
      </c>
      <c r="V70" s="45">
        <v>2038.2222222222222</v>
      </c>
      <c r="W70" s="41">
        <v>3.8841435551337483E-2</v>
      </c>
      <c r="X70" s="46"/>
      <c r="Y70" s="46"/>
    </row>
    <row r="71" spans="1:25">
      <c r="A71" s="29" t="s">
        <v>1105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VLOOKUP(C:C,total260330113047!B:F,5,0)</f>
        <v>573</v>
      </c>
      <c r="M71" s="8"/>
      <c r="N71" s="21">
        <f>L71/9*5</f>
        <v>318.33333333333331</v>
      </c>
      <c r="O71" s="44">
        <v>1853</v>
      </c>
      <c r="P71" s="44">
        <v>120</v>
      </c>
      <c r="Q71" s="44">
        <v>0</v>
      </c>
      <c r="R71" s="44">
        <v>0</v>
      </c>
      <c r="S71" s="44">
        <v>120</v>
      </c>
      <c r="T71" s="45">
        <v>0</v>
      </c>
      <c r="U71" s="45">
        <v>1733</v>
      </c>
      <c r="V71" s="45">
        <v>1414.6666666666667</v>
      </c>
      <c r="W71" s="41">
        <v>0.16134482176043249</v>
      </c>
      <c r="X71" s="46"/>
      <c r="Y71" s="46"/>
    </row>
    <row r="72" spans="1:25">
      <c r="A72" s="29" t="s">
        <v>1106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 t="e">
        <f>VLOOKUP(C:C,total260330113047!B:F,5,0)</f>
        <v>#N/A</v>
      </c>
      <c r="M72" s="8"/>
      <c r="N72" s="21" t="e">
        <f>L72/9*5</f>
        <v>#N/A</v>
      </c>
      <c r="O72" s="44">
        <v>2422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2422</v>
      </c>
      <c r="V72" s="45" t="e">
        <v>#N/A</v>
      </c>
      <c r="W72" s="41" t="e">
        <v>#N/A</v>
      </c>
      <c r="X72" s="46"/>
      <c r="Y72" s="46"/>
    </row>
    <row r="73" spans="1:25">
      <c r="A73" s="29"/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VLOOKUP(C:C,total260330113047!B:F,5,0)</f>
        <v>27</v>
      </c>
      <c r="M73" s="8"/>
      <c r="N73" s="21">
        <f>L73/9*5</f>
        <v>15</v>
      </c>
      <c r="O73" s="44">
        <v>302</v>
      </c>
      <c r="P73" s="44">
        <v>0</v>
      </c>
      <c r="Q73" s="44">
        <v>0</v>
      </c>
      <c r="R73" s="44">
        <v>0</v>
      </c>
      <c r="S73" s="44">
        <v>0</v>
      </c>
      <c r="T73" s="45">
        <v>0</v>
      </c>
      <c r="U73" s="45">
        <v>302</v>
      </c>
      <c r="V73" s="45">
        <v>287</v>
      </c>
      <c r="W73" s="41">
        <v>4.9668874172185427E-2</v>
      </c>
      <c r="X73" s="46"/>
      <c r="Y73" s="46"/>
    </row>
    <row r="74" spans="1:25">
      <c r="A74" s="29" t="s">
        <v>1107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VLOOKUP(C:C,total260330113047!B:F,5,0)</f>
        <v>4476</v>
      </c>
      <c r="M74" s="8"/>
      <c r="N74" s="21">
        <f>L74/9*5</f>
        <v>2486.6666666666665</v>
      </c>
      <c r="O74" s="44">
        <v>4176</v>
      </c>
      <c r="P74" s="44">
        <v>0</v>
      </c>
      <c r="Q74" s="44">
        <v>0</v>
      </c>
      <c r="R74" s="44">
        <v>0</v>
      </c>
      <c r="S74" s="44">
        <v>200</v>
      </c>
      <c r="T74" s="45">
        <v>-200</v>
      </c>
      <c r="U74" s="45">
        <v>3976</v>
      </c>
      <c r="V74" s="45">
        <v>1489.3333333333335</v>
      </c>
      <c r="W74" s="41">
        <v>0.59546615581098339</v>
      </c>
      <c r="X74" s="46"/>
      <c r="Y74" s="46"/>
    </row>
    <row r="75" spans="1:25">
      <c r="A75" s="29" t="s">
        <v>2991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VLOOKUP(C:C,total260330113047!B:F,5,0)</f>
        <v>1579</v>
      </c>
      <c r="M75" s="211">
        <v>8000</v>
      </c>
      <c r="N75" s="211">
        <v>8000</v>
      </c>
      <c r="O75" s="44">
        <v>13881</v>
      </c>
      <c r="P75" s="44">
        <v>0</v>
      </c>
      <c r="Q75" s="44">
        <v>0</v>
      </c>
      <c r="R75" s="44">
        <v>0</v>
      </c>
      <c r="S75" s="44">
        <v>5200</v>
      </c>
      <c r="T75" s="45">
        <v>-5200</v>
      </c>
      <c r="U75" s="45">
        <v>8681</v>
      </c>
      <c r="V75" s="45">
        <v>681</v>
      </c>
      <c r="W75" s="41">
        <v>0.57632735393703627</v>
      </c>
      <c r="X75" s="46"/>
      <c r="Y75" s="46"/>
    </row>
    <row r="76" spans="1:25">
      <c r="A76" s="29" t="s">
        <v>1109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VLOOKUP(C:C,total260330113047!B:F,5,0)</f>
        <v>177</v>
      </c>
      <c r="M76" s="8"/>
      <c r="N76" s="21">
        <f t="shared" ref="N76:N82" si="4">L76/9*5</f>
        <v>98.333333333333343</v>
      </c>
      <c r="O76" s="44">
        <v>1831</v>
      </c>
      <c r="P76" s="44">
        <v>0</v>
      </c>
      <c r="Q76" s="44">
        <v>0</v>
      </c>
      <c r="R76" s="44">
        <v>0</v>
      </c>
      <c r="S76" s="44">
        <v>0</v>
      </c>
      <c r="T76" s="45">
        <v>0</v>
      </c>
      <c r="U76" s="45">
        <v>1831</v>
      </c>
      <c r="V76" s="45">
        <v>1732.6666666666667</v>
      </c>
      <c r="W76" s="41">
        <v>5.3704715091935196E-2</v>
      </c>
      <c r="X76" s="46"/>
      <c r="Y76" s="46"/>
    </row>
    <row r="77" spans="1:25">
      <c r="A77" s="29" t="s">
        <v>1110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VLOOKUP(C:C,total260330113047!B:F,5,0)</f>
        <v>1223</v>
      </c>
      <c r="M77" s="211">
        <v>1000</v>
      </c>
      <c r="N77" s="21">
        <f t="shared" si="4"/>
        <v>679.44444444444446</v>
      </c>
      <c r="O77" s="44">
        <v>4144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4144</v>
      </c>
      <c r="V77" s="45">
        <v>3464.5555555555557</v>
      </c>
      <c r="W77" s="41">
        <v>0.16395860145860147</v>
      </c>
      <c r="X77" s="46"/>
      <c r="Y77" s="46"/>
    </row>
    <row r="78" spans="1:25">
      <c r="A78" s="29" t="s">
        <v>1111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VLOOKUP(C:C,total260330113047!B:F,5,0)</f>
        <v>344</v>
      </c>
      <c r="M78" s="8"/>
      <c r="N78" s="21">
        <f t="shared" si="4"/>
        <v>191.11111111111111</v>
      </c>
      <c r="O78" s="44">
        <v>393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393</v>
      </c>
      <c r="V78" s="45">
        <v>201.88888888888889</v>
      </c>
      <c r="W78" s="41">
        <v>0.48628781453208936</v>
      </c>
      <c r="X78" s="46"/>
      <c r="Y78" s="46"/>
    </row>
    <row r="79" spans="1:25">
      <c r="A79" s="29" t="s">
        <v>1112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VLOOKUP(C:C,total260330113047!B:F,5,0)</f>
        <v>1304</v>
      </c>
      <c r="M79" s="8"/>
      <c r="N79" s="21">
        <f t="shared" si="4"/>
        <v>724.44444444444446</v>
      </c>
      <c r="O79" s="44">
        <v>2511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2511</v>
      </c>
      <c r="V79" s="45">
        <v>1786.5555555555557</v>
      </c>
      <c r="W79" s="41">
        <v>0.28850834107703882</v>
      </c>
      <c r="X79" s="46"/>
      <c r="Y79" s="46"/>
    </row>
    <row r="80" spans="1:25">
      <c r="A80" s="29" t="s">
        <v>1113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VLOOKUP(C:C,total260330113047!B:F,5,0)</f>
        <v>791</v>
      </c>
      <c r="M80" s="8"/>
      <c r="N80" s="21">
        <f t="shared" si="4"/>
        <v>439.44444444444446</v>
      </c>
      <c r="O80" s="44">
        <v>1463</v>
      </c>
      <c r="P80" s="44">
        <v>1240</v>
      </c>
      <c r="Q80" s="44">
        <v>0</v>
      </c>
      <c r="R80" s="44">
        <v>0</v>
      </c>
      <c r="S80" s="44">
        <v>1240</v>
      </c>
      <c r="T80" s="45">
        <v>0</v>
      </c>
      <c r="U80" s="45">
        <v>223</v>
      </c>
      <c r="V80" s="45">
        <v>-216.44444444444446</v>
      </c>
      <c r="W80" s="41">
        <v>0.16257656102273194</v>
      </c>
      <c r="X80" s="46" t="s">
        <v>4489</v>
      </c>
      <c r="Y80" s="46"/>
    </row>
    <row r="81" spans="1:27">
      <c r="A81" s="29" t="s">
        <v>1114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VLOOKUP(C:C,total260330113047!B:F,5,0)</f>
        <v>652</v>
      </c>
      <c r="M81" s="8"/>
      <c r="N81" s="21">
        <f t="shared" si="4"/>
        <v>362.22222222222223</v>
      </c>
      <c r="O81" s="44">
        <v>2039</v>
      </c>
      <c r="P81" s="44">
        <v>0</v>
      </c>
      <c r="Q81" s="44">
        <v>0</v>
      </c>
      <c r="R81" s="44">
        <v>0</v>
      </c>
      <c r="S81" s="44">
        <v>0</v>
      </c>
      <c r="T81" s="45">
        <v>0</v>
      </c>
      <c r="U81" s="45">
        <v>2039</v>
      </c>
      <c r="V81" s="45">
        <v>1676.7777777777778</v>
      </c>
      <c r="W81" s="41">
        <v>0.17764699471418452</v>
      </c>
      <c r="X81" s="46"/>
      <c r="Y81" s="46"/>
      <c r="Z81" s="253"/>
    </row>
    <row r="82" spans="1:27">
      <c r="A82" s="29" t="s">
        <v>1115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VLOOKUP(C:C,total260330113047!B:F,5,0)</f>
        <v>1782</v>
      </c>
      <c r="M82" s="8"/>
      <c r="N82" s="21">
        <f t="shared" si="4"/>
        <v>990</v>
      </c>
      <c r="O82" s="44">
        <v>3639</v>
      </c>
      <c r="P82" s="44">
        <v>0</v>
      </c>
      <c r="Q82" s="44">
        <v>0</v>
      </c>
      <c r="R82" s="44">
        <v>0</v>
      </c>
      <c r="S82" s="44">
        <v>0</v>
      </c>
      <c r="T82" s="45">
        <v>0</v>
      </c>
      <c r="U82" s="45">
        <v>3639</v>
      </c>
      <c r="V82" s="45">
        <v>2649</v>
      </c>
      <c r="W82" s="41">
        <v>0.27205276174773291</v>
      </c>
      <c r="X82" s="46"/>
      <c r="Y82" s="46"/>
    </row>
    <row r="83" spans="1:27">
      <c r="A83" s="29" t="s">
        <v>1116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VLOOKUP(C:C,total260330113047!B:F,5,0)</f>
        <v>2038</v>
      </c>
      <c r="M83" s="213">
        <v>4500</v>
      </c>
      <c r="N83" s="211">
        <v>3000</v>
      </c>
      <c r="O83" s="44">
        <v>6047</v>
      </c>
      <c r="P83" s="44">
        <v>800</v>
      </c>
      <c r="Q83" s="44">
        <v>0</v>
      </c>
      <c r="R83" s="44">
        <v>0</v>
      </c>
      <c r="S83" s="44">
        <v>1000</v>
      </c>
      <c r="T83" s="45">
        <v>-200</v>
      </c>
      <c r="U83" s="45">
        <v>5047</v>
      </c>
      <c r="V83" s="45">
        <v>2047</v>
      </c>
      <c r="W83" s="41">
        <v>0.43814809405579086</v>
      </c>
      <c r="X83" s="46"/>
      <c r="Y83" s="46"/>
    </row>
    <row r="84" spans="1:27">
      <c r="A84" s="29" t="s">
        <v>1117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VLOOKUP(C:C,total260330113047!B:F,5,0)</f>
        <v>117</v>
      </c>
      <c r="M84" s="8"/>
      <c r="N84" s="21">
        <f t="shared" ref="N84:N91" si="5">L84/9*5</f>
        <v>65</v>
      </c>
      <c r="O84" s="44">
        <v>2420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2420</v>
      </c>
      <c r="V84" s="45">
        <v>2355</v>
      </c>
      <c r="W84" s="41">
        <v>2.6859504132231406E-2</v>
      </c>
      <c r="X84" s="46"/>
      <c r="Y84" s="46"/>
    </row>
    <row r="85" spans="1:27">
      <c r="A85" s="29" t="s">
        <v>1118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VLOOKUP(C:C,total260330113047!B:F,5,0)</f>
        <v>318</v>
      </c>
      <c r="M85" s="8"/>
      <c r="N85" s="21">
        <f t="shared" si="5"/>
        <v>176.66666666666669</v>
      </c>
      <c r="O85" s="44">
        <v>7078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7078</v>
      </c>
      <c r="V85" s="45">
        <v>6901.333333333333</v>
      </c>
      <c r="W85" s="41">
        <v>2.495996985965904E-2</v>
      </c>
      <c r="X85" s="46"/>
      <c r="Y85" s="46"/>
    </row>
    <row r="86" spans="1:27">
      <c r="A86" s="29" t="s">
        <v>1119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VLOOKUP(C:C,total260330113047!B:F,5,0)</f>
        <v>1363</v>
      </c>
      <c r="M86" s="8"/>
      <c r="N86" s="21">
        <f t="shared" si="5"/>
        <v>757.22222222222229</v>
      </c>
      <c r="O86" s="44">
        <v>2061</v>
      </c>
      <c r="P86" s="44">
        <v>0</v>
      </c>
      <c r="Q86" s="44">
        <v>0</v>
      </c>
      <c r="R86" s="44">
        <v>0</v>
      </c>
      <c r="S86" s="44">
        <v>0</v>
      </c>
      <c r="T86" s="45">
        <v>0</v>
      </c>
      <c r="U86" s="45">
        <v>2061</v>
      </c>
      <c r="V86" s="45">
        <v>1303.7777777777778</v>
      </c>
      <c r="W86" s="41">
        <v>0.36740525095692494</v>
      </c>
      <c r="X86" s="46"/>
      <c r="Y86" s="46"/>
    </row>
    <row r="87" spans="1:27" s="200" customFormat="1">
      <c r="A87" s="192" t="s">
        <v>1120</v>
      </c>
      <c r="B87" s="193" t="s">
        <v>356</v>
      </c>
      <c r="C87" s="194" t="s">
        <v>53</v>
      </c>
      <c r="D87" s="195" t="s">
        <v>54</v>
      </c>
      <c r="E87" s="194"/>
      <c r="F87" s="194">
        <v>1511</v>
      </c>
      <c r="G87" s="196">
        <v>1031</v>
      </c>
      <c r="H87" s="21">
        <v>1052</v>
      </c>
      <c r="I87" s="8">
        <f>VLOOKUP(C87,'202310-202403出荷数total2403220951'!B:F,5,0)</f>
        <v>513</v>
      </c>
      <c r="J87" s="203">
        <f>VLOOKUP(C87,'出荷数2307～2406total241008110618'!B:F,5,0)</f>
        <v>546</v>
      </c>
      <c r="K87" s="214" t="e">
        <f>VLOOKUP(C87,'出荷数2407-2506total250730101950'!B:F,5,0)</f>
        <v>#N/A</v>
      </c>
      <c r="L87" s="203" t="e">
        <f>VLOOKUP(C:C,total260330113047!B:F,5,0)</f>
        <v>#N/A</v>
      </c>
      <c r="M87" s="8"/>
      <c r="N87" s="21" t="e">
        <f t="shared" si="5"/>
        <v>#N/A</v>
      </c>
      <c r="O87" s="196">
        <v>0</v>
      </c>
      <c r="P87" s="196">
        <v>0</v>
      </c>
      <c r="Q87" s="44">
        <v>0</v>
      </c>
      <c r="R87" s="196">
        <v>0</v>
      </c>
      <c r="S87" s="196">
        <v>0</v>
      </c>
      <c r="T87" s="197">
        <v>0</v>
      </c>
      <c r="U87" s="197">
        <v>0</v>
      </c>
      <c r="V87" s="197" t="e">
        <v>#N/A</v>
      </c>
      <c r="W87" s="198" t="e">
        <v>#N/A</v>
      </c>
      <c r="X87" s="199"/>
      <c r="Y87" s="199"/>
      <c r="Z87" s="201"/>
      <c r="AA87" s="201"/>
    </row>
    <row r="88" spans="1:27">
      <c r="A88" s="29" t="s">
        <v>1121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VLOOKUP(C:C,total260330113047!B:F,5,0)</f>
        <v>2404</v>
      </c>
      <c r="M88" s="8"/>
      <c r="N88" s="21">
        <f t="shared" si="5"/>
        <v>1335.5555555555554</v>
      </c>
      <c r="O88" s="44">
        <v>3406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3406</v>
      </c>
      <c r="V88" s="45">
        <v>2070.4444444444443</v>
      </c>
      <c r="W88" s="41">
        <v>0.39211848372153713</v>
      </c>
      <c r="X88" s="46"/>
      <c r="Y88" s="46"/>
    </row>
    <row r="89" spans="1:27">
      <c r="A89" s="29" t="s">
        <v>1122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VLOOKUP(C:C,total260330113047!B:F,5,0)</f>
        <v>420</v>
      </c>
      <c r="M89" s="8"/>
      <c r="N89" s="21">
        <f t="shared" si="5"/>
        <v>233.33333333333331</v>
      </c>
      <c r="O89" s="44">
        <v>147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147</v>
      </c>
      <c r="V89" s="45">
        <v>-86.333333333333314</v>
      </c>
      <c r="W89" s="41">
        <v>1.5873015873015872</v>
      </c>
      <c r="X89" s="46"/>
      <c r="Y89" s="46"/>
    </row>
    <row r="90" spans="1:27">
      <c r="A90" s="29" t="s">
        <v>1123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VLOOKUP(C:C,total260330113047!B:F,5,0)</f>
        <v>4001</v>
      </c>
      <c r="M90" s="8"/>
      <c r="N90" s="21">
        <f t="shared" si="5"/>
        <v>2222.7777777777778</v>
      </c>
      <c r="O90" s="44">
        <v>2774</v>
      </c>
      <c r="P90" s="44">
        <v>0</v>
      </c>
      <c r="Q90" s="44">
        <v>0</v>
      </c>
      <c r="R90" s="44">
        <v>0</v>
      </c>
      <c r="S90" s="44">
        <v>0</v>
      </c>
      <c r="T90" s="45">
        <v>0</v>
      </c>
      <c r="U90" s="45">
        <v>2774</v>
      </c>
      <c r="V90" s="45">
        <v>551.22222222222217</v>
      </c>
      <c r="W90" s="41">
        <v>0.80128975406552916</v>
      </c>
      <c r="X90" s="46"/>
      <c r="Y90" s="46"/>
    </row>
    <row r="91" spans="1:27" s="231" customFormat="1">
      <c r="A91" s="223" t="s">
        <v>3768</v>
      </c>
      <c r="B91" s="224" t="s">
        <v>356</v>
      </c>
      <c r="C91" s="225" t="s">
        <v>235</v>
      </c>
      <c r="D91" s="226" t="s">
        <v>236</v>
      </c>
      <c r="E91" s="225"/>
      <c r="F91" s="225">
        <v>102</v>
      </c>
      <c r="G91" s="227">
        <v>340</v>
      </c>
      <c r="H91" s="227">
        <v>49</v>
      </c>
      <c r="I91" s="8">
        <f>VLOOKUP(C91,'202310-202403出荷数total2403220951'!B:F,5,0)</f>
        <v>6</v>
      </c>
      <c r="J91" s="203">
        <f>VLOOKUP(C91,'出荷数2307～2406total241008110618'!B:F,5,0)</f>
        <v>434</v>
      </c>
      <c r="K91" s="214" t="e">
        <f>VLOOKUP(C91,'出荷数2407-2506total250730101950'!B:F,5,0)</f>
        <v>#N/A</v>
      </c>
      <c r="L91" s="203" t="e">
        <f>VLOOKUP(C:C,total260330113047!B:F,5,0)</f>
        <v>#N/A</v>
      </c>
      <c r="M91" s="8"/>
      <c r="N91" s="21" t="e">
        <f t="shared" si="5"/>
        <v>#N/A</v>
      </c>
      <c r="O91" s="227">
        <v>0</v>
      </c>
      <c r="P91" s="227">
        <v>0</v>
      </c>
      <c r="Q91" s="44">
        <v>0</v>
      </c>
      <c r="R91" s="227">
        <v>0</v>
      </c>
      <c r="S91" s="227">
        <v>0</v>
      </c>
      <c r="T91" s="228">
        <v>0</v>
      </c>
      <c r="U91" s="228">
        <v>0</v>
      </c>
      <c r="V91" s="228" t="e">
        <v>#N/A</v>
      </c>
      <c r="W91" s="229" t="e">
        <v>#N/A</v>
      </c>
      <c r="X91" s="230"/>
      <c r="Y91" s="230"/>
      <c r="Z91" s="232"/>
      <c r="AA91" s="232"/>
    </row>
    <row r="92" spans="1:27">
      <c r="A92" s="29" t="s">
        <v>1125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VLOOKUP(C:C,total260330113047!B:F,5,0)</f>
        <v>68</v>
      </c>
      <c r="M92" s="211">
        <v>1400</v>
      </c>
      <c r="N92" s="211">
        <v>1400</v>
      </c>
      <c r="O92" s="44">
        <v>4402</v>
      </c>
      <c r="P92" s="44">
        <v>0</v>
      </c>
      <c r="Q92" s="44">
        <v>0</v>
      </c>
      <c r="R92" s="44">
        <v>0</v>
      </c>
      <c r="S92" s="44">
        <v>0</v>
      </c>
      <c r="T92" s="45">
        <v>0</v>
      </c>
      <c r="U92" s="45">
        <v>4402</v>
      </c>
      <c r="V92" s="45">
        <v>3002</v>
      </c>
      <c r="W92" s="41">
        <v>0.31803725579282144</v>
      </c>
      <c r="X92" s="46"/>
      <c r="Y92" s="46"/>
    </row>
    <row r="93" spans="1:27" ht="15" customHeight="1">
      <c r="A93" s="29" t="s">
        <v>1127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VLOOKUP(C:C,total260330113047!B:F,5,0)</f>
        <v>2013</v>
      </c>
      <c r="M93" s="8"/>
      <c r="N93" s="21">
        <f>L93/9*5</f>
        <v>1118.3333333333333</v>
      </c>
      <c r="O93" s="44">
        <v>5031</v>
      </c>
      <c r="P93" s="44">
        <v>0</v>
      </c>
      <c r="Q93" s="44">
        <v>40</v>
      </c>
      <c r="R93" s="44">
        <v>0</v>
      </c>
      <c r="S93" s="44">
        <v>300</v>
      </c>
      <c r="T93" s="45">
        <v>-300</v>
      </c>
      <c r="U93" s="45">
        <v>4771</v>
      </c>
      <c r="V93" s="45">
        <v>3652.666666666667</v>
      </c>
      <c r="W93" s="41">
        <v>0.22228847810243157</v>
      </c>
      <c r="X93" s="46"/>
      <c r="Y93" s="46"/>
    </row>
    <row r="94" spans="1:27" s="152" customFormat="1" ht="18.600000000000001" customHeight="1">
      <c r="A94" s="144" t="s">
        <v>1128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VLOOKUP(C:C,total260330113047!B:F,5,0)</f>
        <v>#N/A</v>
      </c>
      <c r="M94" s="211">
        <v>380</v>
      </c>
      <c r="N94" s="211">
        <v>380</v>
      </c>
      <c r="O94" s="148">
        <v>15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15</v>
      </c>
      <c r="V94" s="149">
        <v>-365</v>
      </c>
      <c r="W94" s="150">
        <v>25.333333333333332</v>
      </c>
      <c r="X94" s="151"/>
      <c r="Y94" s="151"/>
      <c r="Z94" s="191"/>
      <c r="AA94" s="191"/>
    </row>
    <row r="95" spans="1:27" s="152" customFormat="1" ht="18.600000000000001" customHeight="1">
      <c r="A95" s="206" t="s">
        <v>1129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VLOOKUP(C:C,total260330113047!B:F,5,0)</f>
        <v>#N/A</v>
      </c>
      <c r="M95" s="8"/>
      <c r="N95" s="21" t="e">
        <f>L95/9*5</f>
        <v>#N/A</v>
      </c>
      <c r="O95" s="148">
        <v>3</v>
      </c>
      <c r="P95" s="148">
        <v>0</v>
      </c>
      <c r="Q95" s="44">
        <v>0</v>
      </c>
      <c r="R95" s="148">
        <v>0</v>
      </c>
      <c r="S95" s="148">
        <v>0</v>
      </c>
      <c r="T95" s="149">
        <v>0</v>
      </c>
      <c r="U95" s="149">
        <v>3</v>
      </c>
      <c r="V95" s="149" t="e">
        <v>#N/A</v>
      </c>
      <c r="W95" s="150" t="e">
        <v>#N/A</v>
      </c>
      <c r="X95" s="151"/>
      <c r="Y95" s="151"/>
      <c r="Z95" s="191"/>
      <c r="AA95" s="191"/>
    </row>
    <row r="96" spans="1:27">
      <c r="A96" s="29" t="s">
        <v>1130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VLOOKUP(C:C,total260330113047!B:F,5,0)</f>
        <v>2281</v>
      </c>
      <c r="M96" s="8"/>
      <c r="N96" s="211">
        <v>881</v>
      </c>
      <c r="O96" s="44">
        <v>3083</v>
      </c>
      <c r="P96" s="44">
        <v>0</v>
      </c>
      <c r="Q96" s="44">
        <v>0</v>
      </c>
      <c r="R96" s="44">
        <v>0</v>
      </c>
      <c r="S96" s="44">
        <v>0</v>
      </c>
      <c r="T96" s="45">
        <v>0</v>
      </c>
      <c r="U96" s="45">
        <v>3083</v>
      </c>
      <c r="V96" s="45">
        <v>2202</v>
      </c>
      <c r="W96" s="41">
        <v>0.28576062277002917</v>
      </c>
      <c r="X96" s="46"/>
      <c r="Y96" s="46"/>
    </row>
    <row r="97" spans="1:27">
      <c r="A97" s="29" t="s">
        <v>1131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VLOOKUP(C:C,total260330113047!B:F,5,0)</f>
        <v>1033</v>
      </c>
      <c r="M97" s="8"/>
      <c r="N97" s="21">
        <f>L97/9*5</f>
        <v>573.88888888888891</v>
      </c>
      <c r="O97" s="44">
        <v>8638</v>
      </c>
      <c r="P97" s="44">
        <v>0</v>
      </c>
      <c r="Q97" s="44">
        <v>0</v>
      </c>
      <c r="R97" s="44">
        <v>0</v>
      </c>
      <c r="S97" s="44">
        <v>0</v>
      </c>
      <c r="T97" s="45">
        <v>0</v>
      </c>
      <c r="U97" s="45">
        <v>8638</v>
      </c>
      <c r="V97" s="45">
        <v>8064.1111111111113</v>
      </c>
      <c r="W97" s="41">
        <v>6.6437704201075351E-2</v>
      </c>
      <c r="X97" s="46"/>
      <c r="Y97" s="46"/>
    </row>
    <row r="98" spans="1:27">
      <c r="A98" s="29" t="s">
        <v>1132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VLOOKUP(C:C,total260330113047!B:F,5,0)</f>
        <v>2422</v>
      </c>
      <c r="M98" s="8"/>
      <c r="N98" s="21">
        <f>L98/9*5</f>
        <v>1345.5555555555554</v>
      </c>
      <c r="O98" s="44">
        <v>3809</v>
      </c>
      <c r="P98" s="44">
        <v>0</v>
      </c>
      <c r="Q98" s="44">
        <v>0</v>
      </c>
      <c r="R98" s="44">
        <v>0</v>
      </c>
      <c r="S98" s="44">
        <v>0</v>
      </c>
      <c r="T98" s="45">
        <v>0</v>
      </c>
      <c r="U98" s="45">
        <v>3809</v>
      </c>
      <c r="V98" s="45">
        <v>2463.4444444444443</v>
      </c>
      <c r="W98" s="41">
        <v>0.35325690615793004</v>
      </c>
      <c r="X98" s="46"/>
      <c r="Y98" s="46"/>
    </row>
    <row r="99" spans="1:27">
      <c r="A99" s="29" t="s">
        <v>1133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VLOOKUP(C:C,total260330113047!B:F,5,0)</f>
        <v>267</v>
      </c>
      <c r="M99" s="8"/>
      <c r="N99" s="21">
        <f>L99/9*5</f>
        <v>148.33333333333334</v>
      </c>
      <c r="O99" s="44">
        <v>2744</v>
      </c>
      <c r="P99" s="44">
        <v>100</v>
      </c>
      <c r="Q99" s="44">
        <v>0</v>
      </c>
      <c r="R99" s="44">
        <v>0</v>
      </c>
      <c r="S99" s="44">
        <v>100</v>
      </c>
      <c r="T99" s="45">
        <v>0</v>
      </c>
      <c r="U99" s="45">
        <v>2644</v>
      </c>
      <c r="V99" s="45">
        <v>2495.6666666666665</v>
      </c>
      <c r="W99" s="204">
        <v>5.2156586966713554E-2</v>
      </c>
      <c r="X99" s="190"/>
      <c r="Y99" s="190"/>
    </row>
    <row r="100" spans="1:27">
      <c r="A100" s="29" t="s">
        <v>1134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VLOOKUP(C:C,total260330113047!B:F,5,0)</f>
        <v>2076</v>
      </c>
      <c r="M100" s="8"/>
      <c r="N100" s="21">
        <f>L100/9*5</f>
        <v>1153.3333333333333</v>
      </c>
      <c r="O100" s="44">
        <v>1694</v>
      </c>
      <c r="P100" s="44">
        <v>120</v>
      </c>
      <c r="Q100" s="44">
        <v>0</v>
      </c>
      <c r="R100" s="44">
        <v>0</v>
      </c>
      <c r="S100" s="44">
        <v>120</v>
      </c>
      <c r="T100" s="45">
        <v>0</v>
      </c>
      <c r="U100" s="45">
        <v>1574</v>
      </c>
      <c r="V100" s="45">
        <v>420.66666666666674</v>
      </c>
      <c r="W100" s="41">
        <v>0.63579566335905913</v>
      </c>
      <c r="X100" s="46"/>
      <c r="Y100" s="46"/>
    </row>
    <row r="101" spans="1:27">
      <c r="A101" s="29" t="s">
        <v>3940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VLOOKUP(C:C,total260330113047!B:F,5,0)</f>
        <v>6015</v>
      </c>
      <c r="M101" s="213">
        <v>4500</v>
      </c>
      <c r="N101" s="211">
        <v>3000</v>
      </c>
      <c r="O101" s="44">
        <v>8720</v>
      </c>
      <c r="P101" s="44">
        <v>1000</v>
      </c>
      <c r="Q101" s="44">
        <v>0</v>
      </c>
      <c r="R101" s="44">
        <v>0</v>
      </c>
      <c r="S101" s="44">
        <v>1000</v>
      </c>
      <c r="T101" s="45">
        <v>0</v>
      </c>
      <c r="U101" s="45">
        <v>7720</v>
      </c>
      <c r="V101" s="45">
        <v>4720</v>
      </c>
      <c r="W101" s="41">
        <v>0.30864197530864196</v>
      </c>
      <c r="X101" s="46"/>
      <c r="Y101" s="46"/>
    </row>
    <row r="102" spans="1:27">
      <c r="A102" s="29" t="s">
        <v>1136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VLOOKUP(C:C,total260330113047!B:F,5,0)</f>
        <v>5227</v>
      </c>
      <c r="M102" s="8"/>
      <c r="N102" s="21">
        <f>L102/9*5</f>
        <v>2903.8888888888891</v>
      </c>
      <c r="O102" s="44">
        <v>3107</v>
      </c>
      <c r="P102" s="44">
        <v>0</v>
      </c>
      <c r="Q102" s="44">
        <v>3000</v>
      </c>
      <c r="R102" s="44">
        <v>0</v>
      </c>
      <c r="S102" s="44">
        <v>0</v>
      </c>
      <c r="T102" s="45">
        <v>0</v>
      </c>
      <c r="U102" s="45">
        <v>6107</v>
      </c>
      <c r="V102" s="45">
        <v>3203.1111111111109</v>
      </c>
      <c r="W102" s="41">
        <v>0.93462790115509786</v>
      </c>
      <c r="X102" s="233"/>
      <c r="Y102" s="233"/>
    </row>
    <row r="103" spans="1:27">
      <c r="A103" s="29" t="s">
        <v>1137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VLOOKUP(C:C,total260330113047!B:F,5,0)</f>
        <v>4129</v>
      </c>
      <c r="M103" s="211">
        <v>5000</v>
      </c>
      <c r="N103" s="211">
        <v>5000</v>
      </c>
      <c r="O103" s="44">
        <v>9058</v>
      </c>
      <c r="P103" s="44">
        <v>0</v>
      </c>
      <c r="Q103" s="44">
        <v>0</v>
      </c>
      <c r="R103" s="44">
        <v>0</v>
      </c>
      <c r="S103" s="44">
        <v>200</v>
      </c>
      <c r="T103" s="45">
        <v>-200</v>
      </c>
      <c r="U103" s="45">
        <v>8858</v>
      </c>
      <c r="V103" s="45">
        <v>3858</v>
      </c>
      <c r="W103" s="41">
        <v>0.55199823360565248</v>
      </c>
      <c r="X103" s="46"/>
      <c r="Y103" s="46"/>
    </row>
    <row r="104" spans="1:27">
      <c r="A104" s="29" t="s">
        <v>1138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VLOOKUP(C:C,total260330113047!B:F,5,0)</f>
        <v>5174</v>
      </c>
      <c r="M104" s="8"/>
      <c r="N104" s="21">
        <f>L104/9*5</f>
        <v>2874.4444444444443</v>
      </c>
      <c r="O104" s="44">
        <v>17464</v>
      </c>
      <c r="P104" s="44">
        <v>7940</v>
      </c>
      <c r="Q104" s="44">
        <v>0</v>
      </c>
      <c r="R104" s="44">
        <v>0</v>
      </c>
      <c r="S104" s="44">
        <v>8340</v>
      </c>
      <c r="T104" s="45">
        <v>-400</v>
      </c>
      <c r="U104" s="45">
        <v>9124</v>
      </c>
      <c r="V104" s="45">
        <v>6249.5555555555557</v>
      </c>
      <c r="W104" s="41">
        <v>0.11314928532689515</v>
      </c>
      <c r="X104" s="46"/>
      <c r="Y104" s="46"/>
    </row>
    <row r="105" spans="1:27">
      <c r="A105" s="29" t="s">
        <v>1139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VLOOKUP(C:C,total260330113047!B:F,5,0)</f>
        <v>3046</v>
      </c>
      <c r="M105" s="8"/>
      <c r="N105" s="211">
        <v>1099</v>
      </c>
      <c r="O105" s="44">
        <v>1487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1487</v>
      </c>
      <c r="V105" s="45">
        <v>388</v>
      </c>
      <c r="W105" s="41">
        <v>0.7390719569603228</v>
      </c>
      <c r="X105" s="46"/>
      <c r="Y105" s="46"/>
    </row>
    <row r="106" spans="1:27">
      <c r="A106" s="29" t="s">
        <v>659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VLOOKUP(C:C,total260330113047!B:F,5,0)</f>
        <v>1090</v>
      </c>
      <c r="M106" s="8"/>
      <c r="N106" s="211">
        <v>400</v>
      </c>
      <c r="O106" s="44">
        <v>1066</v>
      </c>
      <c r="P106" s="44">
        <v>0</v>
      </c>
      <c r="Q106" s="44">
        <v>0</v>
      </c>
      <c r="R106" s="44">
        <v>0</v>
      </c>
      <c r="S106" s="44">
        <v>0</v>
      </c>
      <c r="T106" s="45">
        <v>0</v>
      </c>
      <c r="U106" s="45">
        <v>1066</v>
      </c>
      <c r="V106" s="45">
        <v>666</v>
      </c>
      <c r="W106" s="41">
        <v>0.37523452157598497</v>
      </c>
      <c r="X106" s="46"/>
      <c r="Y106" s="46"/>
    </row>
    <row r="107" spans="1:27" s="268" customFormat="1">
      <c r="A107" s="260" t="s">
        <v>1140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VLOOKUP(C:C,total260330113047!B:F,5,0)</f>
        <v>108</v>
      </c>
      <c r="M107" s="8"/>
      <c r="N107" s="21">
        <f t="shared" ref="N107:N121" si="6">L107/9*5</f>
        <v>60</v>
      </c>
      <c r="O107" s="264">
        <v>126</v>
      </c>
      <c r="P107" s="264">
        <v>0</v>
      </c>
      <c r="Q107" s="264">
        <v>0</v>
      </c>
      <c r="R107" s="264">
        <v>0</v>
      </c>
      <c r="S107" s="264">
        <v>0</v>
      </c>
      <c r="T107" s="265">
        <v>0</v>
      </c>
      <c r="U107" s="265">
        <v>126</v>
      </c>
      <c r="V107" s="265">
        <v>66</v>
      </c>
      <c r="W107" s="266">
        <v>0.47619047619047616</v>
      </c>
      <c r="X107" s="267"/>
      <c r="Y107" s="267"/>
      <c r="Z107" s="37"/>
      <c r="AA107" s="37"/>
    </row>
    <row r="108" spans="1:27">
      <c r="A108" s="29" t="s">
        <v>1141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VLOOKUP(C:C,total260330113047!B:F,5,0)</f>
        <v>1391</v>
      </c>
      <c r="M108" s="8"/>
      <c r="N108" s="21">
        <f t="shared" si="6"/>
        <v>772.77777777777771</v>
      </c>
      <c r="O108" s="44">
        <v>4978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4978</v>
      </c>
      <c r="V108" s="45">
        <v>4205.2222222222226</v>
      </c>
      <c r="W108" s="41">
        <v>0.1552386054194009</v>
      </c>
      <c r="X108" s="46"/>
      <c r="Y108" s="46"/>
    </row>
    <row r="109" spans="1:27">
      <c r="A109" s="29" t="s">
        <v>1142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VLOOKUP(C:C,total260330113047!B:F,5,0)</f>
        <v>603</v>
      </c>
      <c r="M109" s="8"/>
      <c r="N109" s="21">
        <f t="shared" si="6"/>
        <v>335</v>
      </c>
      <c r="O109" s="44">
        <v>3070</v>
      </c>
      <c r="P109" s="44">
        <v>0</v>
      </c>
      <c r="Q109" s="44">
        <v>0</v>
      </c>
      <c r="R109" s="44">
        <v>0</v>
      </c>
      <c r="S109" s="44">
        <v>0</v>
      </c>
      <c r="T109" s="45">
        <v>0</v>
      </c>
      <c r="U109" s="45">
        <v>3070</v>
      </c>
      <c r="V109" s="45">
        <v>2735</v>
      </c>
      <c r="W109" s="41">
        <v>0.10912052117263844</v>
      </c>
      <c r="X109" s="46"/>
      <c r="Y109" s="46"/>
    </row>
    <row r="110" spans="1:27">
      <c r="A110" s="29" t="s">
        <v>1143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VLOOKUP(C:C,total260330113047!B:F,5,0)</f>
        <v>9422</v>
      </c>
      <c r="M110" s="8"/>
      <c r="N110" s="21">
        <f t="shared" si="6"/>
        <v>5234.4444444444443</v>
      </c>
      <c r="O110" s="44">
        <v>5125</v>
      </c>
      <c r="P110" s="44">
        <v>4520</v>
      </c>
      <c r="Q110" s="44">
        <v>4640</v>
      </c>
      <c r="R110" s="44">
        <v>0</v>
      </c>
      <c r="S110" s="44">
        <v>4520</v>
      </c>
      <c r="T110" s="45">
        <v>0</v>
      </c>
      <c r="U110" s="45">
        <v>5245</v>
      </c>
      <c r="V110" s="45">
        <v>10.555555555555657</v>
      </c>
      <c r="W110" s="41">
        <v>0.54271067334830947</v>
      </c>
      <c r="X110" s="46"/>
      <c r="Y110" s="46"/>
    </row>
    <row r="111" spans="1:27">
      <c r="A111" s="29" t="s">
        <v>1144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VLOOKUP(C:C,total260330113047!B:F,5,0)</f>
        <v>5135</v>
      </c>
      <c r="M111" s="211">
        <v>2000</v>
      </c>
      <c r="N111" s="21">
        <f t="shared" si="6"/>
        <v>2852.7777777777778</v>
      </c>
      <c r="O111" s="44">
        <v>1171</v>
      </c>
      <c r="P111" s="44">
        <v>1550</v>
      </c>
      <c r="Q111" s="44">
        <v>3000</v>
      </c>
      <c r="R111" s="44">
        <v>0</v>
      </c>
      <c r="S111" s="44">
        <v>1610</v>
      </c>
      <c r="T111" s="45">
        <v>-60</v>
      </c>
      <c r="U111" s="45">
        <v>2561</v>
      </c>
      <c r="V111" s="45">
        <v>-291.77777777777783</v>
      </c>
      <c r="W111" s="41">
        <v>1.0484299073053207</v>
      </c>
      <c r="X111" s="46"/>
      <c r="Y111" s="46"/>
    </row>
    <row r="112" spans="1:27" s="152" customFormat="1" ht="15.75">
      <c r="A112" s="29" t="s">
        <v>1145</v>
      </c>
      <c r="B112" s="145" t="s">
        <v>356</v>
      </c>
      <c r="C112" s="146" t="s">
        <v>94</v>
      </c>
      <c r="D112" s="147" t="s">
        <v>90</v>
      </c>
      <c r="E112" s="146" t="s">
        <v>95</v>
      </c>
      <c r="F112" s="146">
        <v>610</v>
      </c>
      <c r="G112" s="148">
        <v>664</v>
      </c>
      <c r="H112" s="21">
        <v>658</v>
      </c>
      <c r="I112" s="8">
        <f>VLOOKUP(C112,'202310-202403出荷数total2403220951'!B:F,5,0)</f>
        <v>2</v>
      </c>
      <c r="J112" s="203">
        <f>VLOOKUP(C112,'出荷数2307～2406total241008110618'!B:F,5,0)</f>
        <v>92</v>
      </c>
      <c r="K112" s="214" t="e">
        <f>VLOOKUP(C112,'出荷数2407-2506total250730101950'!B:F,5,0)</f>
        <v>#N/A</v>
      </c>
      <c r="L112" s="203" t="e">
        <f>VLOOKUP(C:C,total260330113047!B:F,5,0)</f>
        <v>#N/A</v>
      </c>
      <c r="M112" s="8"/>
      <c r="N112" s="21" t="e">
        <f t="shared" si="6"/>
        <v>#N/A</v>
      </c>
      <c r="O112" s="148">
        <v>0</v>
      </c>
      <c r="P112" s="148">
        <v>0</v>
      </c>
      <c r="Q112" s="44">
        <v>0</v>
      </c>
      <c r="R112" s="148">
        <v>0</v>
      </c>
      <c r="S112" s="148">
        <v>0</v>
      </c>
      <c r="T112" s="149">
        <v>0</v>
      </c>
      <c r="U112" s="149">
        <v>0</v>
      </c>
      <c r="V112" s="149" t="e">
        <v>#N/A</v>
      </c>
      <c r="W112" s="150" t="e">
        <v>#N/A</v>
      </c>
      <c r="X112" s="151"/>
      <c r="Y112" s="151"/>
    </row>
    <row r="113" spans="1:25">
      <c r="A113" s="29" t="s">
        <v>1147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VLOOKUP(C:C,total260330113047!B:F,5,0)</f>
        <v>2398</v>
      </c>
      <c r="M113" s="8"/>
      <c r="N113" s="21">
        <f t="shared" si="6"/>
        <v>1332.2222222222222</v>
      </c>
      <c r="O113" s="44">
        <v>3635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3635</v>
      </c>
      <c r="V113" s="45">
        <v>2302.7777777777778</v>
      </c>
      <c r="W113" s="41">
        <v>0.36649854806663607</v>
      </c>
      <c r="X113" s="46"/>
      <c r="Y113" s="46"/>
    </row>
    <row r="114" spans="1:25">
      <c r="A114" s="29" t="s">
        <v>1149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VLOOKUP(C:C,total260330113047!B:F,5,0)</f>
        <v>835</v>
      </c>
      <c r="M114" s="8"/>
      <c r="N114" s="21">
        <f t="shared" si="6"/>
        <v>463.88888888888886</v>
      </c>
      <c r="O114" s="44">
        <v>1265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1265</v>
      </c>
      <c r="V114" s="45">
        <v>801.11111111111109</v>
      </c>
      <c r="W114" s="41">
        <v>0.36671058410188845</v>
      </c>
      <c r="X114" s="46"/>
      <c r="Y114" s="46"/>
    </row>
    <row r="115" spans="1:25">
      <c r="A115" s="29" t="s">
        <v>1150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VLOOKUP(C:C,total260330113047!B:F,5,0)</f>
        <v>507</v>
      </c>
      <c r="M115" s="8"/>
      <c r="N115" s="21">
        <f t="shared" si="6"/>
        <v>281.66666666666669</v>
      </c>
      <c r="O115" s="44">
        <v>560</v>
      </c>
      <c r="P115" s="44">
        <v>0</v>
      </c>
      <c r="Q115" s="44">
        <v>0</v>
      </c>
      <c r="R115" s="44">
        <v>0</v>
      </c>
      <c r="S115" s="44">
        <v>0</v>
      </c>
      <c r="T115" s="45">
        <v>0</v>
      </c>
      <c r="U115" s="45">
        <v>560</v>
      </c>
      <c r="V115" s="45">
        <v>278.33333333333331</v>
      </c>
      <c r="W115" s="41">
        <v>0.50297619047619047</v>
      </c>
      <c r="X115" s="46"/>
      <c r="Y115" s="46"/>
    </row>
    <row r="116" spans="1:25">
      <c r="A116" s="29" t="s">
        <v>1151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VLOOKUP(C:C,total260330113047!B:F,5,0)</f>
        <v>7658</v>
      </c>
      <c r="M116" s="8"/>
      <c r="N116" s="21">
        <f t="shared" si="6"/>
        <v>4254.4444444444443</v>
      </c>
      <c r="O116" s="44">
        <v>11403</v>
      </c>
      <c r="P116" s="44">
        <v>5810</v>
      </c>
      <c r="Q116" s="44">
        <v>0</v>
      </c>
      <c r="R116" s="44">
        <v>0</v>
      </c>
      <c r="S116" s="44">
        <v>5810</v>
      </c>
      <c r="T116" s="45">
        <v>0</v>
      </c>
      <c r="U116" s="45">
        <v>5593</v>
      </c>
      <c r="V116" s="45">
        <v>1338.5555555555557</v>
      </c>
      <c r="W116" s="41">
        <v>0.24716461072703447</v>
      </c>
      <c r="X116" s="46"/>
      <c r="Y116" s="46"/>
    </row>
    <row r="117" spans="1:25" s="152" customFormat="1" ht="15.75">
      <c r="A117" s="29" t="s">
        <v>1152</v>
      </c>
      <c r="B117" s="145" t="s">
        <v>356</v>
      </c>
      <c r="C117" s="146" t="s">
        <v>239</v>
      </c>
      <c r="D117" s="147" t="s">
        <v>240</v>
      </c>
      <c r="E117" s="146"/>
      <c r="F117" s="146">
        <v>12020</v>
      </c>
      <c r="G117" s="148">
        <v>7464</v>
      </c>
      <c r="H117" s="21">
        <v>4812</v>
      </c>
      <c r="I117" s="8">
        <f>VLOOKUP(C117,'202310-202403出荷数total2403220951'!B:F,5,0)</f>
        <v>1216</v>
      </c>
      <c r="J117" s="203">
        <f>VLOOKUP(C117,'出荷数2307～2406total241008110618'!B:F,5,0)</f>
        <v>1820</v>
      </c>
      <c r="K117" s="214" t="e">
        <f>VLOOKUP(C117,'出荷数2407-2506total250730101950'!B:F,5,0)</f>
        <v>#N/A</v>
      </c>
      <c r="L117" s="203" t="e">
        <f>VLOOKUP(C:C,total260330113047!B:F,5,0)</f>
        <v>#N/A</v>
      </c>
      <c r="M117" s="8"/>
      <c r="N117" s="21" t="e">
        <f t="shared" si="6"/>
        <v>#N/A</v>
      </c>
      <c r="O117" s="148">
        <v>0</v>
      </c>
      <c r="P117" s="148">
        <v>0</v>
      </c>
      <c r="Q117" s="44">
        <v>0</v>
      </c>
      <c r="R117" s="148">
        <v>0</v>
      </c>
      <c r="S117" s="148">
        <v>0</v>
      </c>
      <c r="T117" s="149">
        <v>0</v>
      </c>
      <c r="U117" s="149">
        <v>0</v>
      </c>
      <c r="V117" s="149" t="e">
        <v>#N/A</v>
      </c>
      <c r="W117" s="150" t="e">
        <v>#N/A</v>
      </c>
      <c r="X117" s="151"/>
      <c r="Y117" s="151"/>
    </row>
    <row r="118" spans="1:25">
      <c r="A118" s="29" t="s">
        <v>1153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VLOOKUP(C:C,total260330113047!B:F,5,0)</f>
        <v>14156</v>
      </c>
      <c r="M118" s="8"/>
      <c r="N118" s="21">
        <f t="shared" si="6"/>
        <v>7864.4444444444443</v>
      </c>
      <c r="O118" s="44">
        <v>11553</v>
      </c>
      <c r="P118" s="44">
        <v>4405</v>
      </c>
      <c r="Q118" s="44">
        <v>3780</v>
      </c>
      <c r="R118" s="44">
        <v>0</v>
      </c>
      <c r="S118" s="44">
        <v>4605</v>
      </c>
      <c r="T118" s="45">
        <v>-200</v>
      </c>
      <c r="U118" s="45">
        <v>10728</v>
      </c>
      <c r="V118" s="45">
        <v>2863.5555555555557</v>
      </c>
      <c r="W118" s="41">
        <v>0.49282143404213841</v>
      </c>
      <c r="X118" s="46"/>
      <c r="Y118" s="46"/>
    </row>
    <row r="119" spans="1:25">
      <c r="A119" s="29" t="s">
        <v>1154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VLOOKUP(C:C,total260330113047!B:F,5,0)</f>
        <v>2204</v>
      </c>
      <c r="M119" s="8"/>
      <c r="N119" s="21">
        <f t="shared" si="6"/>
        <v>1224.4444444444443</v>
      </c>
      <c r="O119" s="44">
        <v>705</v>
      </c>
      <c r="P119" s="44">
        <v>0</v>
      </c>
      <c r="Q119" s="44">
        <v>3000</v>
      </c>
      <c r="R119" s="44">
        <v>0</v>
      </c>
      <c r="S119" s="44">
        <v>0</v>
      </c>
      <c r="T119" s="45">
        <v>0</v>
      </c>
      <c r="U119" s="45">
        <v>3705</v>
      </c>
      <c r="V119" s="45">
        <v>2480.5555555555557</v>
      </c>
      <c r="W119" s="41">
        <v>1.7368006304176515</v>
      </c>
      <c r="X119" s="46"/>
      <c r="Y119" s="46"/>
    </row>
    <row r="120" spans="1:25">
      <c r="A120" s="29" t="s">
        <v>1155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VLOOKUP(C:C,total260330113047!B:F,5,0)</f>
        <v>8671</v>
      </c>
      <c r="M120" s="8"/>
      <c r="N120" s="21">
        <f t="shared" si="6"/>
        <v>4817.2222222222226</v>
      </c>
      <c r="O120" s="44">
        <v>10820</v>
      </c>
      <c r="P120" s="44">
        <v>4080</v>
      </c>
      <c r="Q120" s="44">
        <v>0</v>
      </c>
      <c r="R120" s="44">
        <v>0</v>
      </c>
      <c r="S120" s="44">
        <v>4080</v>
      </c>
      <c r="T120" s="45">
        <v>0</v>
      </c>
      <c r="U120" s="45">
        <v>6740</v>
      </c>
      <c r="V120" s="45">
        <v>1922.7777777777774</v>
      </c>
      <c r="W120" s="41">
        <v>0.32330350484712905</v>
      </c>
      <c r="X120" s="46"/>
      <c r="Y120" s="46"/>
    </row>
    <row r="121" spans="1:25">
      <c r="A121" s="29" t="s">
        <v>1156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VLOOKUP(C:C,total260330113047!B:F,5,0)</f>
        <v>2627</v>
      </c>
      <c r="M121" s="8"/>
      <c r="N121" s="21">
        <f t="shared" si="6"/>
        <v>1459.4444444444446</v>
      </c>
      <c r="O121" s="44">
        <v>1872</v>
      </c>
      <c r="P121" s="44">
        <v>100</v>
      </c>
      <c r="Q121" s="44">
        <v>3000</v>
      </c>
      <c r="R121" s="44">
        <v>0</v>
      </c>
      <c r="S121" s="44">
        <v>950</v>
      </c>
      <c r="T121" s="45">
        <v>-850</v>
      </c>
      <c r="U121" s="45">
        <v>3922</v>
      </c>
      <c r="V121" s="45">
        <v>2462.5555555555557</v>
      </c>
      <c r="W121" s="41">
        <v>0.74008338967771026</v>
      </c>
      <c r="X121" s="46"/>
      <c r="Y121" s="46"/>
    </row>
    <row r="122" spans="1:25">
      <c r="A122" s="29" t="s">
        <v>1157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VLOOKUP(C:C,total260330113047!B:F,5,0)</f>
        <v>1225</v>
      </c>
      <c r="M122" s="8"/>
      <c r="N122" s="211">
        <v>400</v>
      </c>
      <c r="O122" s="44">
        <v>3273</v>
      </c>
      <c r="P122" s="44">
        <v>0</v>
      </c>
      <c r="Q122" s="44">
        <v>0</v>
      </c>
      <c r="R122" s="44">
        <v>0</v>
      </c>
      <c r="S122" s="44">
        <v>0</v>
      </c>
      <c r="T122" s="45">
        <v>0</v>
      </c>
      <c r="U122" s="45">
        <v>3273</v>
      </c>
      <c r="V122" s="45">
        <v>2873</v>
      </c>
      <c r="W122" s="41">
        <v>0.12221203788573175</v>
      </c>
      <c r="X122" s="46"/>
      <c r="Y122" s="46"/>
    </row>
    <row r="123" spans="1:25" s="152" customFormat="1" ht="15.75">
      <c r="A123" s="29" t="s">
        <v>1158</v>
      </c>
      <c r="B123" s="145" t="s">
        <v>356</v>
      </c>
      <c r="C123" s="146" t="s">
        <v>241</v>
      </c>
      <c r="D123" s="147" t="s">
        <v>242</v>
      </c>
      <c r="E123" s="146"/>
      <c r="F123" s="146">
        <v>229</v>
      </c>
      <c r="G123" s="148">
        <v>293</v>
      </c>
      <c r="H123" s="21">
        <v>221</v>
      </c>
      <c r="I123" s="8" t="e">
        <f>VLOOKUP(C123,'202310-202403出荷数total2403220951'!B:F,5,0)</f>
        <v>#N/A</v>
      </c>
      <c r="J123" s="203">
        <f>VLOOKUP(C123,'出荷数2307～2406total241008110618'!B:F,5,0)</f>
        <v>27</v>
      </c>
      <c r="K123" s="214" t="e">
        <f>VLOOKUP(C123,'出荷数2407-2506total250730101950'!B:F,5,0)</f>
        <v>#N/A</v>
      </c>
      <c r="L123" s="203" t="e">
        <f>VLOOKUP(C:C,total260330113047!B:F,5,0)</f>
        <v>#N/A</v>
      </c>
      <c r="M123" s="8"/>
      <c r="N123" s="21" t="e">
        <f>L123/9*5</f>
        <v>#N/A</v>
      </c>
      <c r="O123" s="148">
        <v>0</v>
      </c>
      <c r="P123" s="148">
        <v>0</v>
      </c>
      <c r="Q123" s="44">
        <v>0</v>
      </c>
      <c r="R123" s="148">
        <v>0</v>
      </c>
      <c r="S123" s="148">
        <v>0</v>
      </c>
      <c r="T123" s="149">
        <v>0</v>
      </c>
      <c r="U123" s="149">
        <v>0</v>
      </c>
      <c r="V123" s="149" t="e">
        <v>#N/A</v>
      </c>
      <c r="W123" s="150" t="e">
        <v>#N/A</v>
      </c>
      <c r="X123" s="151"/>
      <c r="Y123" s="151"/>
    </row>
    <row r="124" spans="1:25">
      <c r="A124" s="29" t="s">
        <v>1159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VLOOKUP(C:C,total260330113047!B:F,5,0)</f>
        <v>1455</v>
      </c>
      <c r="M124" s="8"/>
      <c r="N124" s="21">
        <f>L124/9*5</f>
        <v>808.33333333333326</v>
      </c>
      <c r="O124" s="44">
        <v>4668</v>
      </c>
      <c r="P124" s="44">
        <v>0</v>
      </c>
      <c r="Q124" s="44">
        <v>0</v>
      </c>
      <c r="R124" s="44">
        <v>0</v>
      </c>
      <c r="S124" s="44">
        <v>0</v>
      </c>
      <c r="T124" s="45">
        <v>0</v>
      </c>
      <c r="U124" s="45">
        <v>4668</v>
      </c>
      <c r="V124" s="45">
        <v>3859.666666666667</v>
      </c>
      <c r="W124" s="41">
        <v>0.1731648100542702</v>
      </c>
      <c r="X124" s="46"/>
      <c r="Y124" s="46"/>
    </row>
    <row r="125" spans="1:25">
      <c r="A125" s="29" t="s">
        <v>1160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VLOOKUP(C:C,total260330113047!B:F,5,0)</f>
        <v>2958</v>
      </c>
      <c r="M125" s="8"/>
      <c r="N125" s="211">
        <v>1600</v>
      </c>
      <c r="O125" s="44">
        <v>2740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2740</v>
      </c>
      <c r="V125" s="45">
        <v>1140</v>
      </c>
      <c r="W125" s="41">
        <v>0.58394160583941601</v>
      </c>
      <c r="X125" s="46"/>
      <c r="Y125" s="46"/>
    </row>
    <row r="126" spans="1:25">
      <c r="A126" s="29" t="s">
        <v>1161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VLOOKUP(C:C,total260330113047!B:F,5,0)</f>
        <v>1903</v>
      </c>
      <c r="M126" s="8"/>
      <c r="N126" s="21">
        <f t="shared" ref="N126:N141" si="7">L126/9*5</f>
        <v>1057.2222222222222</v>
      </c>
      <c r="O126" s="44">
        <v>3131</v>
      </c>
      <c r="P126" s="44">
        <v>0</v>
      </c>
      <c r="Q126" s="44">
        <v>0</v>
      </c>
      <c r="R126" s="44">
        <v>0</v>
      </c>
      <c r="S126" s="44">
        <v>0</v>
      </c>
      <c r="T126" s="45">
        <v>0</v>
      </c>
      <c r="U126" s="45">
        <v>3131</v>
      </c>
      <c r="V126" s="45">
        <v>2073.7777777777778</v>
      </c>
      <c r="W126" s="41">
        <v>0.33766279853791831</v>
      </c>
      <c r="X126" s="46"/>
      <c r="Y126" s="46"/>
    </row>
    <row r="127" spans="1:25">
      <c r="A127" s="29" t="s">
        <v>1162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VLOOKUP(C:C,total260330113047!B:F,5,0)</f>
        <v>1895</v>
      </c>
      <c r="M127" s="8"/>
      <c r="N127" s="21">
        <f t="shared" si="7"/>
        <v>1052.7777777777778</v>
      </c>
      <c r="O127" s="44">
        <v>1636</v>
      </c>
      <c r="P127" s="44">
        <v>1100</v>
      </c>
      <c r="Q127" s="44">
        <v>1000</v>
      </c>
      <c r="R127" s="44">
        <v>0</v>
      </c>
      <c r="S127" s="44">
        <v>1100</v>
      </c>
      <c r="T127" s="45">
        <v>0</v>
      </c>
      <c r="U127" s="45">
        <v>1536</v>
      </c>
      <c r="V127" s="45">
        <v>483.22222222222217</v>
      </c>
      <c r="W127" s="41">
        <v>0.38478719948018197</v>
      </c>
      <c r="X127" s="46"/>
      <c r="Y127" s="46"/>
    </row>
    <row r="128" spans="1:25">
      <c r="A128" s="29" t="s">
        <v>1163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VLOOKUP(C:C,total260330113047!B:F,5,0)</f>
        <v>4</v>
      </c>
      <c r="M128" s="8"/>
      <c r="N128" s="21">
        <f t="shared" si="7"/>
        <v>2.2222222222222223</v>
      </c>
      <c r="O128" s="44">
        <v>406</v>
      </c>
      <c r="P128" s="44">
        <v>0</v>
      </c>
      <c r="Q128" s="44">
        <v>0</v>
      </c>
      <c r="R128" s="44">
        <v>0</v>
      </c>
      <c r="S128" s="44">
        <v>0</v>
      </c>
      <c r="T128" s="45">
        <v>0</v>
      </c>
      <c r="U128" s="45">
        <v>406</v>
      </c>
      <c r="V128" s="45">
        <v>403.77777777777777</v>
      </c>
      <c r="W128" s="41">
        <v>5.4734537493158182E-3</v>
      </c>
      <c r="X128" s="46"/>
      <c r="Y128" s="46"/>
    </row>
    <row r="129" spans="1:27" s="200" customFormat="1">
      <c r="A129" s="192" t="s">
        <v>1164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>
        <f>VLOOKUP(C:C,total260330113047!B:F,5,0)</f>
        <v>902</v>
      </c>
      <c r="M129" s="281">
        <v>700</v>
      </c>
      <c r="N129" s="196">
        <f t="shared" si="7"/>
        <v>501.11111111111114</v>
      </c>
      <c r="O129" s="196">
        <v>395</v>
      </c>
      <c r="P129" s="196">
        <v>0</v>
      </c>
      <c r="Q129" s="196">
        <v>0</v>
      </c>
      <c r="R129" s="196">
        <v>0</v>
      </c>
      <c r="S129" s="196">
        <v>300</v>
      </c>
      <c r="T129" s="197">
        <v>-300</v>
      </c>
      <c r="U129" s="197">
        <v>95</v>
      </c>
      <c r="V129" s="197">
        <v>-406.11111111111114</v>
      </c>
      <c r="W129" s="198">
        <v>1.2686357243319268</v>
      </c>
      <c r="X129" s="196"/>
      <c r="Y129" s="196"/>
      <c r="Z129" s="201"/>
      <c r="AA129" s="201"/>
    </row>
    <row r="130" spans="1:27">
      <c r="A130" s="29" t="s">
        <v>1165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VLOOKUP(C:C,total260330113047!B:F,5,0)</f>
        <v>2160</v>
      </c>
      <c r="M130" s="8"/>
      <c r="N130" s="21">
        <f t="shared" si="7"/>
        <v>1200</v>
      </c>
      <c r="O130" s="44">
        <v>8113</v>
      </c>
      <c r="P130" s="44">
        <v>1250</v>
      </c>
      <c r="Q130" s="44">
        <v>0</v>
      </c>
      <c r="R130" s="44">
        <v>0</v>
      </c>
      <c r="S130" s="44">
        <v>1350</v>
      </c>
      <c r="T130" s="45">
        <v>-100</v>
      </c>
      <c r="U130" s="45">
        <v>6763</v>
      </c>
      <c r="V130" s="45">
        <v>5563</v>
      </c>
      <c r="W130" s="41">
        <v>0.12816404998397948</v>
      </c>
      <c r="X130" s="12"/>
      <c r="Y130" s="12"/>
    </row>
    <row r="131" spans="1:27">
      <c r="A131" s="29" t="s">
        <v>1166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VLOOKUP(C:C,total260330113047!B:F,5,0)</f>
        <v>2703</v>
      </c>
      <c r="M131" s="8"/>
      <c r="N131" s="21">
        <f t="shared" si="7"/>
        <v>1501.6666666666665</v>
      </c>
      <c r="O131" s="44">
        <v>4726</v>
      </c>
      <c r="P131" s="44">
        <v>0</v>
      </c>
      <c r="Q131" s="44">
        <v>0</v>
      </c>
      <c r="R131" s="44">
        <v>0</v>
      </c>
      <c r="S131" s="44">
        <v>0</v>
      </c>
      <c r="T131" s="45">
        <v>0</v>
      </c>
      <c r="U131" s="45">
        <v>4726</v>
      </c>
      <c r="V131" s="45">
        <v>3224.3333333333335</v>
      </c>
      <c r="W131" s="41">
        <v>0.31774580335731412</v>
      </c>
      <c r="X131" s="46"/>
      <c r="Y131" s="46"/>
    </row>
    <row r="132" spans="1:27">
      <c r="A132" s="29" t="s">
        <v>1167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VLOOKUP(C:C,total260330113047!B:F,5,0)</f>
        <v>5579</v>
      </c>
      <c r="M132" s="8"/>
      <c r="N132" s="21">
        <f t="shared" si="7"/>
        <v>3099.4444444444443</v>
      </c>
      <c r="O132" s="44">
        <v>9523</v>
      </c>
      <c r="P132" s="44">
        <v>3730</v>
      </c>
      <c r="Q132" s="44">
        <v>0</v>
      </c>
      <c r="R132" s="44">
        <v>0</v>
      </c>
      <c r="S132" s="44">
        <v>3870</v>
      </c>
      <c r="T132" s="45">
        <v>-140</v>
      </c>
      <c r="U132" s="45">
        <v>5653</v>
      </c>
      <c r="V132" s="45">
        <v>2553.5555555555557</v>
      </c>
      <c r="W132" s="41">
        <v>0.23386738432388474</v>
      </c>
      <c r="X132" s="250"/>
      <c r="Y132" s="250"/>
    </row>
    <row r="133" spans="1:27">
      <c r="A133" s="29" t="s">
        <v>1168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VLOOKUP(C:C,total260330113047!B:F,5,0)</f>
        <v>4658</v>
      </c>
      <c r="M133" s="8"/>
      <c r="N133" s="21">
        <f t="shared" si="7"/>
        <v>2587.7777777777778</v>
      </c>
      <c r="O133" s="44">
        <v>6566</v>
      </c>
      <c r="P133" s="44">
        <v>3680</v>
      </c>
      <c r="Q133" s="44">
        <v>0</v>
      </c>
      <c r="R133" s="44">
        <v>0</v>
      </c>
      <c r="S133" s="44">
        <v>4640</v>
      </c>
      <c r="T133" s="45">
        <v>-960</v>
      </c>
      <c r="U133" s="45">
        <v>1926</v>
      </c>
      <c r="V133" s="45">
        <v>-661.77777777777783</v>
      </c>
      <c r="W133" s="41">
        <v>0.25256468649012082</v>
      </c>
      <c r="X133" s="46" t="s">
        <v>351</v>
      </c>
      <c r="Y133" s="46"/>
    </row>
    <row r="134" spans="1:27" ht="23.45" customHeight="1">
      <c r="A134" s="29" t="s">
        <v>1169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VLOOKUP(C:C,total260330113047!B:F,5,0)</f>
        <v>3363</v>
      </c>
      <c r="M134" s="8"/>
      <c r="N134" s="21">
        <f t="shared" si="7"/>
        <v>1868.3333333333335</v>
      </c>
      <c r="O134" s="44">
        <v>2305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2305</v>
      </c>
      <c r="V134" s="45">
        <v>436.66666666666652</v>
      </c>
      <c r="W134" s="41">
        <v>0.81055676066522064</v>
      </c>
      <c r="X134" s="46"/>
      <c r="Y134" s="46"/>
    </row>
    <row r="135" spans="1:27">
      <c r="A135" s="29" t="s">
        <v>1170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VLOOKUP(C:C,total260330113047!B:F,5,0)</f>
        <v>1400</v>
      </c>
      <c r="M135" s="8"/>
      <c r="N135" s="21">
        <f t="shared" si="7"/>
        <v>777.77777777777771</v>
      </c>
      <c r="O135" s="44">
        <v>3583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3583</v>
      </c>
      <c r="V135" s="45">
        <v>2805.2222222222222</v>
      </c>
      <c r="W135" s="41">
        <v>0.21707445653859272</v>
      </c>
      <c r="X135" s="46"/>
      <c r="Y135" s="46"/>
    </row>
    <row r="136" spans="1:27">
      <c r="A136" s="29" t="s">
        <v>1171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VLOOKUP(C:C,total260330113047!B:F,5,0)</f>
        <v>3338</v>
      </c>
      <c r="M136" s="8"/>
      <c r="N136" s="21">
        <f t="shared" si="7"/>
        <v>1854.4444444444446</v>
      </c>
      <c r="O136" s="44">
        <v>1791</v>
      </c>
      <c r="P136" s="44">
        <v>0</v>
      </c>
      <c r="Q136" s="44">
        <v>5000</v>
      </c>
      <c r="R136" s="44">
        <v>0</v>
      </c>
      <c r="S136" s="44">
        <v>0</v>
      </c>
      <c r="T136" s="45">
        <v>0</v>
      </c>
      <c r="U136" s="45">
        <v>6791</v>
      </c>
      <c r="V136" s="45">
        <v>4936.5555555555557</v>
      </c>
      <c r="W136" s="41">
        <v>1.0354240337489919</v>
      </c>
      <c r="X136" s="46"/>
      <c r="Y136" s="46"/>
    </row>
    <row r="137" spans="1:27">
      <c r="A137" s="29" t="s">
        <v>1172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VLOOKUP(C:C,total260330113047!B:F,5,0)</f>
        <v>311</v>
      </c>
      <c r="M137" s="8"/>
      <c r="N137" s="21">
        <f t="shared" si="7"/>
        <v>172.77777777777777</v>
      </c>
      <c r="O137" s="44">
        <v>6673</v>
      </c>
      <c r="P137" s="44">
        <v>0</v>
      </c>
      <c r="Q137" s="44">
        <v>0</v>
      </c>
      <c r="R137" s="44">
        <v>0</v>
      </c>
      <c r="S137" s="44">
        <v>80</v>
      </c>
      <c r="T137" s="45">
        <v>-80</v>
      </c>
      <c r="U137" s="45">
        <v>6593</v>
      </c>
      <c r="V137" s="45">
        <v>6420.2222222222226</v>
      </c>
      <c r="W137" s="41">
        <v>2.5892069200925787E-2</v>
      </c>
      <c r="X137" s="46"/>
      <c r="Y137" s="46"/>
    </row>
    <row r="138" spans="1:27">
      <c r="A138" s="29"/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>
        <f>VLOOKUP(C:C,total260330113047!B:F,5,0)</f>
        <v>105</v>
      </c>
      <c r="M138" s="8"/>
      <c r="N138" s="21">
        <f t="shared" si="7"/>
        <v>58.333333333333329</v>
      </c>
      <c r="O138" s="44">
        <v>6244</v>
      </c>
      <c r="P138" s="44">
        <v>0</v>
      </c>
      <c r="Q138" s="44">
        <v>0</v>
      </c>
      <c r="R138" s="44">
        <v>0</v>
      </c>
      <c r="S138" s="44">
        <v>100</v>
      </c>
      <c r="T138" s="45">
        <v>-100</v>
      </c>
      <c r="U138" s="45">
        <v>6144</v>
      </c>
      <c r="V138" s="45">
        <v>6085.666666666667</v>
      </c>
      <c r="W138" s="41"/>
      <c r="X138" s="46"/>
      <c r="Y138" s="46"/>
    </row>
    <row r="139" spans="1:27">
      <c r="A139" s="29" t="s">
        <v>1173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>
        <f>VLOOKUP(C:C,total260330113047!B:F,5,0)</f>
        <v>4605</v>
      </c>
      <c r="M139" s="213"/>
      <c r="N139" s="21">
        <f t="shared" si="7"/>
        <v>2558.3333333333335</v>
      </c>
      <c r="O139" s="44">
        <v>569</v>
      </c>
      <c r="P139" s="44">
        <v>0</v>
      </c>
      <c r="Q139" s="44">
        <v>5000</v>
      </c>
      <c r="R139" s="44">
        <v>0</v>
      </c>
      <c r="S139" s="44">
        <v>0</v>
      </c>
      <c r="T139" s="45">
        <v>0</v>
      </c>
      <c r="U139" s="45">
        <v>5569</v>
      </c>
      <c r="V139" s="45">
        <v>3010.6666666666665</v>
      </c>
      <c r="W139" s="41">
        <v>4.4961921499707094</v>
      </c>
      <c r="X139" s="46"/>
      <c r="Y139" s="46"/>
    </row>
    <row r="140" spans="1:27">
      <c r="A140" s="29" t="s">
        <v>1174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>
        <f>VLOOKUP(C:C,total260330113047!B:F,5,0)</f>
        <v>2223</v>
      </c>
      <c r="M140" s="8"/>
      <c r="N140" s="21">
        <f t="shared" si="7"/>
        <v>1235</v>
      </c>
      <c r="O140" s="44">
        <v>1853</v>
      </c>
      <c r="P140" s="44">
        <v>0</v>
      </c>
      <c r="Q140" s="44">
        <v>0</v>
      </c>
      <c r="R140" s="44">
        <v>0</v>
      </c>
      <c r="S140" s="44">
        <v>0</v>
      </c>
      <c r="T140" s="45">
        <v>0</v>
      </c>
      <c r="U140" s="45">
        <v>1853</v>
      </c>
      <c r="V140" s="45">
        <v>618</v>
      </c>
      <c r="W140" s="41">
        <v>0.66648677819751756</v>
      </c>
      <c r="X140" s="46"/>
      <c r="Y140" s="46"/>
    </row>
    <row r="141" spans="1:27">
      <c r="A141" s="29" t="s">
        <v>1175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>
        <f>VLOOKUP(C:C,total260330113047!B:F,5,0)</f>
        <v>3827</v>
      </c>
      <c r="M141" s="8"/>
      <c r="N141" s="21">
        <f t="shared" si="7"/>
        <v>2126.1111111111113</v>
      </c>
      <c r="O141" s="44">
        <v>6326</v>
      </c>
      <c r="P141" s="44">
        <v>2000</v>
      </c>
      <c r="Q141" s="44">
        <v>0</v>
      </c>
      <c r="R141" s="44">
        <v>0</v>
      </c>
      <c r="S141" s="44">
        <v>2200</v>
      </c>
      <c r="T141" s="45">
        <v>-200</v>
      </c>
      <c r="U141" s="45">
        <v>4126</v>
      </c>
      <c r="V141" s="45">
        <v>1999.8888888888887</v>
      </c>
      <c r="W141" s="41">
        <v>0.2553580484159394</v>
      </c>
      <c r="X141" s="46"/>
      <c r="Y141" s="46"/>
    </row>
    <row r="142" spans="1:27">
      <c r="A142" s="29" t="s">
        <v>1176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>
        <f>VLOOKUP(C:C,total260330113047!B:F,5,0)</f>
        <v>2096</v>
      </c>
      <c r="M142" s="211">
        <v>2200</v>
      </c>
      <c r="N142" s="211">
        <v>2200</v>
      </c>
      <c r="O142" s="44">
        <v>4102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4102</v>
      </c>
      <c r="V142" s="45">
        <v>1902</v>
      </c>
      <c r="W142" s="41">
        <v>0.53632374451487075</v>
      </c>
      <c r="X142" s="46"/>
      <c r="Y142" s="46"/>
    </row>
    <row r="143" spans="1:27" s="152" customFormat="1">
      <c r="A143" s="144" t="s">
        <v>1177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VLOOKUP(C:C,total260330113047!B:F,5,0)</f>
        <v>#N/A</v>
      </c>
      <c r="M143" s="300">
        <v>360</v>
      </c>
      <c r="N143" s="300">
        <v>360</v>
      </c>
      <c r="O143" s="148">
        <v>240</v>
      </c>
      <c r="P143" s="148">
        <v>0</v>
      </c>
      <c r="Q143" s="148">
        <v>0</v>
      </c>
      <c r="R143" s="148">
        <v>0</v>
      </c>
      <c r="S143" s="148">
        <v>0</v>
      </c>
      <c r="T143" s="149">
        <v>0</v>
      </c>
      <c r="U143" s="149">
        <v>240</v>
      </c>
      <c r="V143" s="149">
        <v>-120</v>
      </c>
      <c r="W143" s="150">
        <v>1.5</v>
      </c>
      <c r="X143" s="151"/>
      <c r="Y143" s="151"/>
      <c r="Z143" s="191"/>
      <c r="AA143" s="191"/>
    </row>
    <row r="144" spans="1:27">
      <c r="A144" s="29" t="s">
        <v>1178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>
        <f>VLOOKUP(C:C,total260330113047!B:F,5,0)</f>
        <v>1819</v>
      </c>
      <c r="M144" s="8"/>
      <c r="N144" s="21">
        <f>L144/9*5</f>
        <v>1010.5555555555555</v>
      </c>
      <c r="O144" s="44">
        <v>2133</v>
      </c>
      <c r="P144" s="44">
        <v>0</v>
      </c>
      <c r="Q144" s="44">
        <v>0</v>
      </c>
      <c r="R144" s="44">
        <v>0</v>
      </c>
      <c r="S144" s="44">
        <v>0</v>
      </c>
      <c r="T144" s="45">
        <v>0</v>
      </c>
      <c r="U144" s="45">
        <v>2133</v>
      </c>
      <c r="V144" s="45">
        <v>1122.4444444444443</v>
      </c>
      <c r="W144" s="41">
        <v>0.47377194353284369</v>
      </c>
      <c r="X144" s="46"/>
      <c r="Y144" s="46"/>
    </row>
    <row r="145" spans="1:27">
      <c r="A145" s="29" t="s">
        <v>1179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>
        <f>VLOOKUP(C:C,total260330113047!B:F,5,0)</f>
        <v>1695</v>
      </c>
      <c r="M145" s="8"/>
      <c r="N145" s="21">
        <f>L145/9*5</f>
        <v>941.66666666666674</v>
      </c>
      <c r="O145" s="44">
        <v>1276</v>
      </c>
      <c r="P145" s="44">
        <v>0</v>
      </c>
      <c r="Q145" s="44">
        <v>0</v>
      </c>
      <c r="R145" s="44">
        <v>0</v>
      </c>
      <c r="S145" s="44">
        <v>0</v>
      </c>
      <c r="T145" s="45">
        <v>0</v>
      </c>
      <c r="U145" s="45">
        <v>1276</v>
      </c>
      <c r="V145" s="45">
        <v>334.33333333333326</v>
      </c>
      <c r="W145" s="41">
        <v>0.73798328108672939</v>
      </c>
      <c r="X145" s="46"/>
      <c r="Y145" s="46"/>
    </row>
    <row r="146" spans="1:27">
      <c r="A146" s="29" t="s">
        <v>1180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>
        <f>VLOOKUP(C:C,total260330113047!B:F,5,0)</f>
        <v>6263</v>
      </c>
      <c r="M146" s="8"/>
      <c r="N146" s="21">
        <f>L146/9*5</f>
        <v>3479.4444444444443</v>
      </c>
      <c r="O146" s="44">
        <v>5840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5840</v>
      </c>
      <c r="V146" s="45">
        <v>2360.5555555555557</v>
      </c>
      <c r="W146" s="41">
        <v>0.59579528158295281</v>
      </c>
      <c r="X146" s="46"/>
      <c r="Y146" s="46"/>
    </row>
    <row r="147" spans="1:27">
      <c r="A147" s="29" t="s">
        <v>2948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>
        <f>VLOOKUP(C:C,total260330113047!B:F,5,0)</f>
        <v>8935</v>
      </c>
      <c r="M147" s="211">
        <v>10000</v>
      </c>
      <c r="N147" s="211">
        <v>10000</v>
      </c>
      <c r="O147" s="44">
        <v>36281</v>
      </c>
      <c r="P147" s="44">
        <v>0</v>
      </c>
      <c r="Q147" s="44">
        <v>0</v>
      </c>
      <c r="R147" s="44">
        <v>0</v>
      </c>
      <c r="S147" s="44">
        <v>200</v>
      </c>
      <c r="T147" s="45">
        <v>-200</v>
      </c>
      <c r="U147" s="45">
        <v>36081</v>
      </c>
      <c r="V147" s="45">
        <v>26081</v>
      </c>
      <c r="W147" s="204">
        <v>0.27562636090515696</v>
      </c>
      <c r="X147" s="46"/>
      <c r="Y147" s="46"/>
    </row>
    <row r="148" spans="1:27">
      <c r="A148" s="29" t="s">
        <v>1182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>
        <f>VLOOKUP(C:C,total260330113047!B:F,5,0)</f>
        <v>863</v>
      </c>
      <c r="M148" s="211">
        <v>4000</v>
      </c>
      <c r="N148" s="211">
        <v>4000</v>
      </c>
      <c r="O148" s="44">
        <v>14764</v>
      </c>
      <c r="P148" s="44">
        <v>0</v>
      </c>
      <c r="Q148" s="44">
        <v>0</v>
      </c>
      <c r="R148" s="44">
        <v>0</v>
      </c>
      <c r="S148" s="44">
        <v>0</v>
      </c>
      <c r="T148" s="45">
        <v>0</v>
      </c>
      <c r="U148" s="45">
        <v>14764</v>
      </c>
      <c r="V148" s="45">
        <v>10764</v>
      </c>
      <c r="W148" s="204">
        <v>0.270929287455974</v>
      </c>
      <c r="X148" s="46"/>
      <c r="Y148" s="46"/>
    </row>
    <row r="149" spans="1:27">
      <c r="A149" s="29" t="s">
        <v>1183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>
        <f>VLOOKUP(C:C,total260330113047!B:F,5,0)</f>
        <v>1099</v>
      </c>
      <c r="M149" s="211">
        <v>2000</v>
      </c>
      <c r="N149" s="211">
        <v>2000</v>
      </c>
      <c r="O149" s="44">
        <v>8253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8253</v>
      </c>
      <c r="V149" s="45">
        <v>6253</v>
      </c>
      <c r="W149" s="204">
        <v>0.24233612019871562</v>
      </c>
      <c r="X149" s="46"/>
      <c r="Y149" s="46"/>
    </row>
    <row r="150" spans="1:27">
      <c r="A150" s="29"/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>
        <f>VLOOKUP(C:C,total260330113047!B:F,5,0)</f>
        <v>6028</v>
      </c>
      <c r="M150" s="211">
        <v>3500</v>
      </c>
      <c r="N150" s="211">
        <v>3500</v>
      </c>
      <c r="O150" s="44">
        <v>3107</v>
      </c>
      <c r="P150" s="44">
        <v>100</v>
      </c>
      <c r="Q150" s="44">
        <v>5000</v>
      </c>
      <c r="R150" s="44">
        <v>0</v>
      </c>
      <c r="S150" s="44">
        <v>500</v>
      </c>
      <c r="T150" s="45">
        <v>-400</v>
      </c>
      <c r="U150" s="45">
        <v>7607</v>
      </c>
      <c r="V150" s="45">
        <v>4107</v>
      </c>
      <c r="W150" s="204">
        <v>1.091362644215778</v>
      </c>
      <c r="X150" s="46"/>
      <c r="Y150" s="46"/>
    </row>
    <row r="151" spans="1:27">
      <c r="A151" s="29"/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>
        <f>VLOOKUP(C:C,total260330113047!B:F,5,0)</f>
        <v>1680</v>
      </c>
      <c r="M151" s="211">
        <v>4000</v>
      </c>
      <c r="N151" s="211">
        <v>3000</v>
      </c>
      <c r="O151" s="44">
        <v>3553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3553</v>
      </c>
      <c r="V151" s="45">
        <v>553</v>
      </c>
      <c r="W151" s="204">
        <v>0.84435688150858434</v>
      </c>
      <c r="X151" s="46"/>
      <c r="Y151" s="46"/>
    </row>
    <row r="152" spans="1:27">
      <c r="A152" s="29"/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>
        <f>VLOOKUP(C:C,total260330113047!B:F,5,0)</f>
        <v>1719</v>
      </c>
      <c r="M152" s="211">
        <v>1000</v>
      </c>
      <c r="N152" s="211">
        <v>1000</v>
      </c>
      <c r="O152" s="44">
        <v>6174</v>
      </c>
      <c r="P152" s="44">
        <v>0</v>
      </c>
      <c r="Q152" s="44">
        <v>0</v>
      </c>
      <c r="R152" s="44">
        <v>0</v>
      </c>
      <c r="S152" s="44">
        <v>0</v>
      </c>
      <c r="T152" s="45">
        <v>0</v>
      </c>
      <c r="U152" s="45">
        <v>6174</v>
      </c>
      <c r="V152" s="45">
        <v>5174</v>
      </c>
      <c r="W152" s="204">
        <v>0.16196954972465177</v>
      </c>
      <c r="X152" s="46"/>
      <c r="Y152" s="46"/>
    </row>
    <row r="153" spans="1:27">
      <c r="A153" s="29"/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>
        <f>VLOOKUP(C:C,total260330113047!B:F,5,0)</f>
        <v>188</v>
      </c>
      <c r="M153" s="211">
        <v>1000</v>
      </c>
      <c r="N153" s="211">
        <v>1000</v>
      </c>
      <c r="O153" s="44">
        <v>3237</v>
      </c>
      <c r="P153" s="44">
        <v>0</v>
      </c>
      <c r="Q153" s="44">
        <v>0</v>
      </c>
      <c r="R153" s="44">
        <v>0</v>
      </c>
      <c r="S153" s="44">
        <v>0</v>
      </c>
      <c r="T153" s="45">
        <v>0</v>
      </c>
      <c r="U153" s="45">
        <v>3237</v>
      </c>
      <c r="V153" s="45">
        <v>2237</v>
      </c>
      <c r="W153" s="204"/>
      <c r="X153" s="46"/>
      <c r="Y153" s="46"/>
    </row>
    <row r="154" spans="1:27">
      <c r="A154" s="29"/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>
        <f>VLOOKUP(C:C,total260330113047!B:F,5,0)</f>
        <v>1700</v>
      </c>
      <c r="M154" s="211">
        <v>2500</v>
      </c>
      <c r="N154" s="211">
        <v>2500</v>
      </c>
      <c r="O154" s="44">
        <v>4265</v>
      </c>
      <c r="P154" s="44">
        <v>650</v>
      </c>
      <c r="Q154" s="44">
        <v>0</v>
      </c>
      <c r="R154" s="44">
        <v>0</v>
      </c>
      <c r="S154" s="44">
        <v>750</v>
      </c>
      <c r="T154" s="45">
        <v>-100</v>
      </c>
      <c r="U154" s="45">
        <v>3515</v>
      </c>
      <c r="V154" s="45">
        <v>1015</v>
      </c>
      <c r="W154" s="204"/>
      <c r="X154" s="46"/>
      <c r="Y154" s="46"/>
    </row>
    <row r="155" spans="1:27" s="152" customFormat="1">
      <c r="A155" s="144" t="s">
        <v>1184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>
        <f>VLOOKUP(C:C,total260330113047!B:F,5,0)</f>
        <v>55</v>
      </c>
      <c r="M155" s="8"/>
      <c r="N155" s="21">
        <f>L155/9*5</f>
        <v>30.555555555555554</v>
      </c>
      <c r="O155" s="148">
        <v>33</v>
      </c>
      <c r="P155" s="148">
        <v>0</v>
      </c>
      <c r="Q155" s="44">
        <v>0</v>
      </c>
      <c r="R155" s="148">
        <v>0</v>
      </c>
      <c r="S155" s="148">
        <v>0</v>
      </c>
      <c r="T155" s="149">
        <v>0</v>
      </c>
      <c r="U155" s="149">
        <v>33</v>
      </c>
      <c r="V155" s="149">
        <v>2.4444444444444464</v>
      </c>
      <c r="W155" s="150">
        <v>0.92592592592592582</v>
      </c>
      <c r="X155" s="151"/>
      <c r="Y155" s="151"/>
      <c r="Z155" s="191"/>
      <c r="AA155" s="191"/>
    </row>
    <row r="156" spans="1:27">
      <c r="A156" s="29" t="s">
        <v>1185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>
        <f>VLOOKUP(C:C,total260330113047!B:F,5,0)</f>
        <v>2732</v>
      </c>
      <c r="M156" s="8"/>
      <c r="N156" s="21">
        <f>L156/9*5</f>
        <v>1517.7777777777778</v>
      </c>
      <c r="O156" s="44">
        <v>2859</v>
      </c>
      <c r="P156" s="44">
        <v>0</v>
      </c>
      <c r="Q156" s="44">
        <v>200</v>
      </c>
      <c r="R156" s="44">
        <v>0</v>
      </c>
      <c r="S156" s="44">
        <v>0</v>
      </c>
      <c r="T156" s="45">
        <v>0</v>
      </c>
      <c r="U156" s="45">
        <v>3059</v>
      </c>
      <c r="V156" s="45">
        <v>1541.2222222222222</v>
      </c>
      <c r="W156" s="41">
        <v>0.53087715207337449</v>
      </c>
      <c r="X156" s="46"/>
      <c r="Y156" s="46"/>
    </row>
    <row r="157" spans="1:27" s="200" customFormat="1">
      <c r="A157" s="192" t="s">
        <v>1186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 t="e">
        <f>VLOOKUP(C:C,total260330113047!B:F,5,0)</f>
        <v>#N/A</v>
      </c>
      <c r="M157" s="8"/>
      <c r="N157" s="21" t="e">
        <f>L157/9*5</f>
        <v>#N/A</v>
      </c>
      <c r="O157" s="196">
        <v>718</v>
      </c>
      <c r="P157" s="196">
        <v>0</v>
      </c>
      <c r="Q157" s="196">
        <v>0</v>
      </c>
      <c r="R157" s="196">
        <v>0</v>
      </c>
      <c r="S157" s="196">
        <v>0</v>
      </c>
      <c r="T157" s="197">
        <v>0</v>
      </c>
      <c r="U157" s="197">
        <v>718</v>
      </c>
      <c r="V157" s="197" t="e">
        <v>#N/A</v>
      </c>
      <c r="W157" s="198" t="e">
        <v>#N/A</v>
      </c>
      <c r="X157" s="199"/>
      <c r="Y157" s="199"/>
      <c r="Z157" s="201"/>
      <c r="AA157" s="201"/>
    </row>
    <row r="158" spans="1:27">
      <c r="A158" s="29" t="s">
        <v>1187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>
        <f>VLOOKUP(C:C,total260330113047!B:F,5,0)</f>
        <v>3044</v>
      </c>
      <c r="M158" s="211">
        <v>2500</v>
      </c>
      <c r="N158" s="211">
        <v>2500</v>
      </c>
      <c r="O158" s="44">
        <v>6894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6894</v>
      </c>
      <c r="V158" s="45">
        <v>4394</v>
      </c>
      <c r="W158" s="41">
        <v>0.3626341746446185</v>
      </c>
      <c r="X158" s="46"/>
      <c r="Y158" s="46"/>
    </row>
    <row r="159" spans="1:27">
      <c r="A159" s="29" t="s">
        <v>1188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>
        <f>VLOOKUP(C:C,total260330113047!B:F,5,0)</f>
        <v>328</v>
      </c>
      <c r="M159" s="211">
        <v>1000</v>
      </c>
      <c r="N159" s="211">
        <v>1000</v>
      </c>
      <c r="O159" s="44">
        <v>7221</v>
      </c>
      <c r="P159" s="44">
        <v>0</v>
      </c>
      <c r="Q159" s="44">
        <v>0</v>
      </c>
      <c r="R159" s="44">
        <v>0</v>
      </c>
      <c r="S159" s="44">
        <v>0</v>
      </c>
      <c r="T159" s="45">
        <v>0</v>
      </c>
      <c r="U159" s="45">
        <v>7221</v>
      </c>
      <c r="V159" s="45">
        <v>6221</v>
      </c>
      <c r="W159" s="41">
        <v>0.13848497438027974</v>
      </c>
      <c r="X159" s="46"/>
      <c r="Y159" s="46"/>
    </row>
    <row r="160" spans="1:27">
      <c r="A160" s="29" t="s">
        <v>1189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>
        <f>VLOOKUP(C:C,total260330113047!B:F,5,0)</f>
        <v>110</v>
      </c>
      <c r="M160" s="8"/>
      <c r="N160" s="21">
        <f>L160/9*5</f>
        <v>61.111111111111107</v>
      </c>
      <c r="O160" s="44">
        <v>427</v>
      </c>
      <c r="P160" s="44">
        <v>0</v>
      </c>
      <c r="Q160" s="44">
        <v>0</v>
      </c>
      <c r="R160" s="44">
        <v>0</v>
      </c>
      <c r="S160" s="44">
        <v>0</v>
      </c>
      <c r="T160" s="45">
        <v>0</v>
      </c>
      <c r="U160" s="45">
        <v>427</v>
      </c>
      <c r="V160" s="45">
        <v>365.88888888888891</v>
      </c>
      <c r="W160" s="41">
        <v>0.14311735623211033</v>
      </c>
      <c r="X160" s="46"/>
      <c r="Y160" s="46"/>
    </row>
    <row r="161" spans="1:27">
      <c r="A161" s="9"/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>
        <f>VLOOKUP(C:C,total260330113047!B:F,5,0)</f>
        <v>101</v>
      </c>
      <c r="M161" s="211">
        <v>1500</v>
      </c>
      <c r="N161" s="211">
        <v>1500</v>
      </c>
      <c r="O161" s="44">
        <v>2911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2911</v>
      </c>
      <c r="V161" s="45">
        <v>1411</v>
      </c>
      <c r="W161" s="41">
        <v>0.51528684300927519</v>
      </c>
      <c r="X161" s="13"/>
      <c r="Y161" s="13"/>
    </row>
    <row r="162" spans="1:27">
      <c r="A162" s="29" t="s">
        <v>1190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>
        <f>VLOOKUP(C:C,total260330113047!B:F,5,0)</f>
        <v>310</v>
      </c>
      <c r="M162" s="8"/>
      <c r="N162" s="21">
        <f>L162/9*5</f>
        <v>172.22222222222223</v>
      </c>
      <c r="O162" s="44">
        <v>630</v>
      </c>
      <c r="P162" s="44">
        <v>0</v>
      </c>
      <c r="Q162" s="44">
        <v>0</v>
      </c>
      <c r="R162" s="44">
        <v>0</v>
      </c>
      <c r="S162" s="44">
        <v>300</v>
      </c>
      <c r="T162" s="45">
        <v>-300</v>
      </c>
      <c r="U162" s="45">
        <v>330</v>
      </c>
      <c r="V162" s="45">
        <v>157.77777777777777</v>
      </c>
      <c r="W162" s="41">
        <v>0.27336860670194002</v>
      </c>
      <c r="X162" s="46"/>
      <c r="Y162" s="46"/>
    </row>
    <row r="163" spans="1:27" s="152" customFormat="1">
      <c r="A163" s="185"/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>
        <f>VLOOKUP(C:C,total260330113047!B:F,5,0)</f>
        <v>4</v>
      </c>
      <c r="M163" s="300">
        <v>1000</v>
      </c>
      <c r="N163" s="300">
        <v>1000</v>
      </c>
      <c r="O163" s="148">
        <v>29</v>
      </c>
      <c r="P163" s="148">
        <v>0</v>
      </c>
      <c r="Q163" s="148">
        <v>0</v>
      </c>
      <c r="R163" s="148">
        <v>0</v>
      </c>
      <c r="S163" s="148">
        <v>0</v>
      </c>
      <c r="T163" s="149">
        <v>0</v>
      </c>
      <c r="U163" s="149">
        <v>29</v>
      </c>
      <c r="V163" s="149">
        <v>-971</v>
      </c>
      <c r="W163" s="150">
        <v>34.482758620689658</v>
      </c>
      <c r="X163" s="185"/>
      <c r="Y163" s="185"/>
      <c r="Z163" s="191"/>
      <c r="AA163" s="191"/>
    </row>
    <row r="164" spans="1:27">
      <c r="A164" s="9"/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>
        <f>VLOOKUP(C:C,total260330113047!B:F,5,0)</f>
        <v>118</v>
      </c>
      <c r="M164" s="211">
        <v>1000</v>
      </c>
      <c r="N164" s="211">
        <v>1000</v>
      </c>
      <c r="O164" s="44">
        <v>1939</v>
      </c>
      <c r="P164" s="44">
        <v>0</v>
      </c>
      <c r="Q164" s="44">
        <v>500</v>
      </c>
      <c r="R164" s="44">
        <v>0</v>
      </c>
      <c r="S164" s="44">
        <v>0</v>
      </c>
      <c r="T164" s="45">
        <v>0</v>
      </c>
      <c r="U164" s="45">
        <v>2439</v>
      </c>
      <c r="V164" s="45">
        <v>1439</v>
      </c>
      <c r="W164" s="41">
        <v>0.51572975760701389</v>
      </c>
      <c r="X164" s="13"/>
      <c r="Y164" s="13"/>
    </row>
    <row r="165" spans="1:27">
      <c r="A165" s="9"/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>
        <f>VLOOKUP(C:C,total260330113047!B:F,5,0)</f>
        <v>2046</v>
      </c>
      <c r="M165" s="8"/>
      <c r="N165" s="21">
        <f>L165/9*5</f>
        <v>1136.6666666666667</v>
      </c>
      <c r="O165" s="44">
        <v>864</v>
      </c>
      <c r="P165" s="44">
        <v>1000</v>
      </c>
      <c r="Q165" s="44">
        <v>0</v>
      </c>
      <c r="R165" s="44">
        <v>0</v>
      </c>
      <c r="S165" s="44">
        <v>1600</v>
      </c>
      <c r="T165" s="45">
        <v>-600</v>
      </c>
      <c r="U165" s="45">
        <v>-736</v>
      </c>
      <c r="V165" s="45">
        <v>-1872.6666666666667</v>
      </c>
      <c r="W165" s="41">
        <v>0.60979971387696719</v>
      </c>
      <c r="X165" s="13"/>
      <c r="Y165" s="13"/>
    </row>
    <row r="166" spans="1:27">
      <c r="A166" s="9"/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>
        <f>VLOOKUP(C:C,total260330113047!B:F,5,0)</f>
        <v>1949</v>
      </c>
      <c r="M166" s="8"/>
      <c r="N166" s="21">
        <f>L166/9*5</f>
        <v>1082.7777777777778</v>
      </c>
      <c r="O166" s="44">
        <v>483</v>
      </c>
      <c r="P166" s="44">
        <v>0</v>
      </c>
      <c r="Q166" s="44">
        <v>0</v>
      </c>
      <c r="R166" s="44">
        <v>0</v>
      </c>
      <c r="S166" s="44">
        <v>700</v>
      </c>
      <c r="T166" s="45">
        <v>-700</v>
      </c>
      <c r="U166" s="45">
        <v>-217</v>
      </c>
      <c r="V166" s="45">
        <v>-1299.7777777777778</v>
      </c>
      <c r="W166" s="41">
        <v>2.2417759374281117</v>
      </c>
      <c r="X166" s="13"/>
      <c r="Y166" s="13"/>
    </row>
    <row r="167" spans="1:27">
      <c r="A167" s="9"/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>
        <f>VLOOKUP(C:C,total260330113047!B:F,5,0)</f>
        <v>2538</v>
      </c>
      <c r="M167" s="234">
        <v>1500</v>
      </c>
      <c r="N167" s="21">
        <f>L167/9*5</f>
        <v>1410</v>
      </c>
      <c r="O167" s="44">
        <v>1392</v>
      </c>
      <c r="P167" s="44">
        <v>0</v>
      </c>
      <c r="Q167" s="44">
        <v>0</v>
      </c>
      <c r="R167" s="44">
        <v>0</v>
      </c>
      <c r="S167" s="44">
        <v>100</v>
      </c>
      <c r="T167" s="45">
        <v>-100</v>
      </c>
      <c r="U167" s="45">
        <v>1292</v>
      </c>
      <c r="V167" s="45">
        <v>-118</v>
      </c>
      <c r="W167" s="41">
        <v>1.0129310344827587</v>
      </c>
      <c r="X167" s="13"/>
      <c r="Y167" s="13"/>
    </row>
    <row r="168" spans="1:27">
      <c r="A168" s="9"/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>
        <f>VLOOKUP(C:C,total260330113047!B:F,5,0)</f>
        <v>2737</v>
      </c>
      <c r="M168" s="234">
        <v>1500</v>
      </c>
      <c r="N168" s="21">
        <f>L168/9*5</f>
        <v>1520.5555555555554</v>
      </c>
      <c r="O168" s="44">
        <v>1517</v>
      </c>
      <c r="P168" s="44">
        <v>0</v>
      </c>
      <c r="Q168" s="44">
        <v>0</v>
      </c>
      <c r="R168" s="44">
        <v>0</v>
      </c>
      <c r="S168" s="44">
        <v>100</v>
      </c>
      <c r="T168" s="45">
        <v>-100</v>
      </c>
      <c r="U168" s="45">
        <v>1417</v>
      </c>
      <c r="V168" s="45">
        <v>-103.55555555555543</v>
      </c>
      <c r="W168" s="41">
        <v>1.002343807221856</v>
      </c>
      <c r="X168" s="13"/>
      <c r="Y168" s="13"/>
    </row>
    <row r="169" spans="1:27">
      <c r="A169" s="9"/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>
        <f>VLOOKUP(C:C,total260330113047!B:F,5,0)</f>
        <v>429</v>
      </c>
      <c r="M169" s="234">
        <v>1500</v>
      </c>
      <c r="N169" s="211">
        <v>1500</v>
      </c>
      <c r="O169" s="44">
        <v>2124</v>
      </c>
      <c r="P169" s="44">
        <v>0</v>
      </c>
      <c r="Q169" s="44">
        <v>0</v>
      </c>
      <c r="R169" s="44">
        <v>0</v>
      </c>
      <c r="S169" s="44">
        <v>0</v>
      </c>
      <c r="T169" s="45">
        <v>0</v>
      </c>
      <c r="U169" s="45">
        <v>2124</v>
      </c>
      <c r="V169" s="45">
        <v>624</v>
      </c>
      <c r="W169" s="41">
        <v>0.70621468926553677</v>
      </c>
      <c r="X169" s="13"/>
      <c r="Y169" s="13"/>
    </row>
    <row r="170" spans="1:27">
      <c r="A170" s="9"/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>
        <f>VLOOKUP(C:C,total260330113047!B:F,5,0)</f>
        <v>9123</v>
      </c>
      <c r="M170" s="234">
        <v>3500</v>
      </c>
      <c r="N170" s="21">
        <f>L170/9*5</f>
        <v>5068.333333333333</v>
      </c>
      <c r="O170" s="44">
        <v>14198</v>
      </c>
      <c r="P170" s="44">
        <v>1959</v>
      </c>
      <c r="Q170" s="44">
        <v>0</v>
      </c>
      <c r="R170" s="44">
        <v>0</v>
      </c>
      <c r="S170" s="44">
        <v>3088</v>
      </c>
      <c r="T170" s="45">
        <v>-1129</v>
      </c>
      <c r="U170" s="45">
        <v>11110</v>
      </c>
      <c r="V170" s="45">
        <v>6041.666666666667</v>
      </c>
      <c r="W170" s="41">
        <v>0.31369272348414512</v>
      </c>
      <c r="X170" s="13"/>
      <c r="Y170" s="13"/>
    </row>
    <row r="171" spans="1:27">
      <c r="A171" s="9"/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>
        <f>VLOOKUP(C:C,total260330113047!B:F,5,0)</f>
        <v>1236</v>
      </c>
      <c r="M171" s="234">
        <v>900</v>
      </c>
      <c r="N171" s="211">
        <v>900</v>
      </c>
      <c r="O171" s="44">
        <v>10665</v>
      </c>
      <c r="P171" s="44">
        <v>0</v>
      </c>
      <c r="Q171" s="44">
        <v>0</v>
      </c>
      <c r="R171" s="44">
        <v>0</v>
      </c>
      <c r="S171" s="44">
        <v>174</v>
      </c>
      <c r="T171" s="45">
        <v>-174</v>
      </c>
      <c r="U171" s="45">
        <v>10491</v>
      </c>
      <c r="V171" s="45">
        <v>9591</v>
      </c>
      <c r="W171" s="41">
        <v>8.4388185654008435E-2</v>
      </c>
      <c r="X171" s="13"/>
      <c r="Y171" s="13"/>
    </row>
    <row r="172" spans="1:27">
      <c r="A172" s="9"/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>
        <f>VLOOKUP(C:C,total260330113047!B:F,5,0)</f>
        <v>6834</v>
      </c>
      <c r="M172" s="234">
        <v>7500</v>
      </c>
      <c r="N172" s="211">
        <v>6000</v>
      </c>
      <c r="O172" s="44">
        <v>7552</v>
      </c>
      <c r="P172" s="44">
        <v>360</v>
      </c>
      <c r="Q172" s="44">
        <v>0</v>
      </c>
      <c r="R172" s="44">
        <v>0</v>
      </c>
      <c r="S172" s="44">
        <v>540</v>
      </c>
      <c r="T172" s="45">
        <v>-180</v>
      </c>
      <c r="U172" s="45">
        <v>7012</v>
      </c>
      <c r="V172" s="45">
        <v>1012</v>
      </c>
      <c r="W172" s="41">
        <v>0.75834175935288173</v>
      </c>
      <c r="X172" s="13"/>
      <c r="Y172" s="13"/>
    </row>
    <row r="173" spans="1:27">
      <c r="A173" s="9"/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>
        <f>VLOOKUP(C:C,total260330113047!B:F,5,0)</f>
        <v>1183</v>
      </c>
      <c r="M173" s="234">
        <v>1000</v>
      </c>
      <c r="N173" s="211">
        <v>1000</v>
      </c>
      <c r="O173" s="44">
        <v>1864</v>
      </c>
      <c r="P173" s="44">
        <v>0</v>
      </c>
      <c r="Q173" s="44">
        <v>0</v>
      </c>
      <c r="R173" s="44">
        <v>0</v>
      </c>
      <c r="S173" s="44">
        <v>0</v>
      </c>
      <c r="T173" s="45">
        <v>0</v>
      </c>
      <c r="U173" s="45">
        <v>1864</v>
      </c>
      <c r="V173" s="45">
        <v>864</v>
      </c>
      <c r="W173" s="41">
        <v>0.53648068669527893</v>
      </c>
      <c r="X173" s="13"/>
      <c r="Y173" s="13"/>
    </row>
    <row r="174" spans="1:27">
      <c r="A174" s="9"/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>
        <f>VLOOKUP(C:C,total260330113047!B:F,5,0)</f>
        <v>630</v>
      </c>
      <c r="M174" s="234">
        <v>1500</v>
      </c>
      <c r="N174" s="211">
        <v>1500</v>
      </c>
      <c r="O174" s="44">
        <v>4524</v>
      </c>
      <c r="P174" s="44">
        <v>100</v>
      </c>
      <c r="Q174" s="44">
        <v>0</v>
      </c>
      <c r="R174" s="44">
        <v>0</v>
      </c>
      <c r="S174" s="44">
        <v>500</v>
      </c>
      <c r="T174" s="45">
        <v>-400</v>
      </c>
      <c r="U174" s="45">
        <v>4024</v>
      </c>
      <c r="V174" s="45">
        <v>2524</v>
      </c>
      <c r="W174" s="41">
        <v>0.32439446366782004</v>
      </c>
      <c r="X174" s="13"/>
      <c r="Y174" s="13"/>
    </row>
    <row r="175" spans="1:27">
      <c r="A175" s="9"/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>
        <f>VLOOKUP(C:C,total260330113047!B:F,5,0)</f>
        <v>4866</v>
      </c>
      <c r="M175" s="234">
        <v>2500</v>
      </c>
      <c r="N175" s="21">
        <f>L175/9*5</f>
        <v>2703.333333333333</v>
      </c>
      <c r="O175" s="44">
        <v>6113</v>
      </c>
      <c r="P175" s="44">
        <v>3200</v>
      </c>
      <c r="Q175" s="44">
        <v>0</v>
      </c>
      <c r="R175" s="44">
        <v>0</v>
      </c>
      <c r="S175" s="44">
        <v>3600</v>
      </c>
      <c r="T175" s="45">
        <v>-400</v>
      </c>
      <c r="U175" s="45">
        <v>2513</v>
      </c>
      <c r="V175" s="45">
        <v>-190.33333333333303</v>
      </c>
      <c r="W175" s="41">
        <v>0.29027524249257308</v>
      </c>
      <c r="X175" s="13" t="s">
        <v>4490</v>
      </c>
      <c r="Y175" s="13"/>
    </row>
    <row r="176" spans="1:27">
      <c r="A176" s="9"/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>
        <f>VLOOKUP(C:C,total260330113047!B:F,5,0)</f>
        <v>694</v>
      </c>
      <c r="M176" s="234">
        <v>2000</v>
      </c>
      <c r="N176" s="211">
        <v>1500</v>
      </c>
      <c r="O176" s="44">
        <v>2116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2116</v>
      </c>
      <c r="V176" s="45">
        <v>616</v>
      </c>
      <c r="W176" s="41">
        <v>0.70888468809073724</v>
      </c>
      <c r="X176" s="13"/>
      <c r="Y176" s="13"/>
    </row>
    <row r="177" spans="1:27">
      <c r="A177" s="9"/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>
        <f>VLOOKUP(C:C,total260330113047!B:F,5,0)</f>
        <v>1027</v>
      </c>
      <c r="M177" s="234">
        <v>2000</v>
      </c>
      <c r="N177" s="211">
        <v>1500</v>
      </c>
      <c r="O177" s="44">
        <v>1412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1412</v>
      </c>
      <c r="V177" s="45">
        <v>-88</v>
      </c>
      <c r="W177" s="41">
        <v>1.0623229461756374</v>
      </c>
      <c r="X177" s="13"/>
      <c r="Y177" s="13"/>
    </row>
    <row r="178" spans="1:27">
      <c r="A178" s="9"/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>
        <f>VLOOKUP(C:C,total260330113047!B:F,5,0)</f>
        <v>658</v>
      </c>
      <c r="M178" s="234">
        <v>2000</v>
      </c>
      <c r="N178" s="211">
        <v>1500</v>
      </c>
      <c r="O178" s="44">
        <v>1846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1846</v>
      </c>
      <c r="V178" s="45">
        <v>346</v>
      </c>
      <c r="W178" s="41">
        <v>0.81256771397616467</v>
      </c>
      <c r="X178" s="13"/>
      <c r="Y178" s="13"/>
    </row>
    <row r="179" spans="1:27">
      <c r="A179" s="9"/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>
        <f>VLOOKUP(C:C,total260330113047!B:F,5,0)</f>
        <v>926</v>
      </c>
      <c r="M179" s="234">
        <v>2000</v>
      </c>
      <c r="N179" s="211">
        <v>1500</v>
      </c>
      <c r="O179" s="44">
        <v>1810</v>
      </c>
      <c r="P179" s="44">
        <v>0</v>
      </c>
      <c r="Q179" s="44">
        <v>0</v>
      </c>
      <c r="R179" s="44">
        <v>0</v>
      </c>
      <c r="S179" s="44">
        <v>0</v>
      </c>
      <c r="T179" s="45">
        <v>0</v>
      </c>
      <c r="U179" s="45">
        <v>1810</v>
      </c>
      <c r="V179" s="45">
        <v>310</v>
      </c>
      <c r="W179" s="41">
        <v>0.82872928176795579</v>
      </c>
      <c r="X179" s="13"/>
      <c r="Y179" s="13"/>
    </row>
    <row r="180" spans="1:27">
      <c r="A180" s="9"/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>
        <f>VLOOKUP(C:C,total260330113047!B:F,5,0)</f>
        <v>2135</v>
      </c>
      <c r="M180" s="234">
        <v>2000</v>
      </c>
      <c r="N180" s="211">
        <v>1500</v>
      </c>
      <c r="O180" s="44">
        <v>1249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1249</v>
      </c>
      <c r="V180" s="45">
        <v>-251</v>
      </c>
      <c r="W180" s="41">
        <v>1.200960768614892</v>
      </c>
      <c r="X180" s="13"/>
      <c r="Y180" s="13"/>
    </row>
    <row r="181" spans="1:27" s="200" customFormat="1">
      <c r="A181" s="243"/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>
        <f>VLOOKUP(C:C,total260330113047!B:F,5,0)</f>
        <v>1508</v>
      </c>
      <c r="M181" s="281">
        <v>1500</v>
      </c>
      <c r="N181" s="211">
        <v>1500</v>
      </c>
      <c r="O181" s="196">
        <v>6</v>
      </c>
      <c r="P181" s="196">
        <v>0</v>
      </c>
      <c r="Q181" s="196">
        <v>0</v>
      </c>
      <c r="R181" s="196">
        <v>0</v>
      </c>
      <c r="S181" s="196">
        <v>0</v>
      </c>
      <c r="T181" s="197">
        <v>0</v>
      </c>
      <c r="U181" s="197">
        <v>6</v>
      </c>
      <c r="V181" s="197">
        <v>-1494</v>
      </c>
      <c r="W181" s="198">
        <v>250</v>
      </c>
      <c r="X181" s="243"/>
      <c r="Y181" s="243"/>
      <c r="Z181" s="201"/>
      <c r="AA181" s="201"/>
    </row>
    <row r="182" spans="1:27">
      <c r="A182" s="9"/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>
        <f>VLOOKUP(C:C,total260330113047!B:F,5,0)</f>
        <v>514</v>
      </c>
      <c r="M182" s="234">
        <v>1000</v>
      </c>
      <c r="N182" s="211">
        <v>1000</v>
      </c>
      <c r="O182" s="44">
        <v>4366</v>
      </c>
      <c r="P182" s="44">
        <v>0</v>
      </c>
      <c r="Q182" s="44">
        <v>0</v>
      </c>
      <c r="R182" s="44">
        <v>0</v>
      </c>
      <c r="S182" s="44">
        <v>0</v>
      </c>
      <c r="T182" s="45">
        <v>0</v>
      </c>
      <c r="U182" s="45">
        <v>4366</v>
      </c>
      <c r="V182" s="45">
        <v>3366</v>
      </c>
      <c r="W182" s="41">
        <v>0.22904260192395787</v>
      </c>
      <c r="X182" s="46"/>
      <c r="Y182" s="46"/>
    </row>
    <row r="183" spans="1:27">
      <c r="A183" s="9"/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>
        <f>VLOOKUP(C:C,total260330113047!B:F,5,0)</f>
        <v>419</v>
      </c>
      <c r="M183" s="234">
        <v>1000</v>
      </c>
      <c r="N183" s="211">
        <v>1000</v>
      </c>
      <c r="O183" s="44">
        <v>4519</v>
      </c>
      <c r="P183" s="44">
        <v>0</v>
      </c>
      <c r="Q183" s="44">
        <v>0</v>
      </c>
      <c r="R183" s="44">
        <v>0</v>
      </c>
      <c r="S183" s="44">
        <v>0</v>
      </c>
      <c r="T183" s="45">
        <v>0</v>
      </c>
      <c r="U183" s="45">
        <v>4519</v>
      </c>
      <c r="V183" s="45">
        <v>3519</v>
      </c>
      <c r="W183" s="41">
        <v>0.22128789555211331</v>
      </c>
      <c r="X183" s="46"/>
      <c r="Y183" s="46"/>
    </row>
    <row r="184" spans="1:27">
      <c r="A184" s="9"/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>
        <f>VLOOKUP(C:C,total260330113047!B:F,5,0)</f>
        <v>1979</v>
      </c>
      <c r="M184" s="234">
        <v>1000</v>
      </c>
      <c r="N184" s="211">
        <v>1000</v>
      </c>
      <c r="O184" s="44">
        <v>4085</v>
      </c>
      <c r="P184" s="44">
        <v>3640</v>
      </c>
      <c r="Q184" s="44">
        <v>0</v>
      </c>
      <c r="R184" s="44">
        <v>0</v>
      </c>
      <c r="S184" s="44">
        <v>3740</v>
      </c>
      <c r="T184" s="45">
        <v>-100</v>
      </c>
      <c r="U184" s="45">
        <v>345</v>
      </c>
      <c r="V184" s="45">
        <v>-655</v>
      </c>
      <c r="W184" s="41">
        <v>0.12944983818770225</v>
      </c>
      <c r="X184" s="46"/>
      <c r="Y184" s="46" t="s">
        <v>4432</v>
      </c>
    </row>
    <row r="185" spans="1:27">
      <c r="A185" s="9"/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>
        <f>VLOOKUP(C:C,total260330113047!B:F,5,0)</f>
        <v>576</v>
      </c>
      <c r="M185" s="234">
        <v>1000</v>
      </c>
      <c r="N185" s="211">
        <v>1000</v>
      </c>
      <c r="O185" s="44">
        <v>4247</v>
      </c>
      <c r="P185" s="44">
        <v>650</v>
      </c>
      <c r="Q185" s="44">
        <v>0</v>
      </c>
      <c r="R185" s="44">
        <v>0</v>
      </c>
      <c r="S185" s="44">
        <v>650</v>
      </c>
      <c r="T185" s="45">
        <v>0</v>
      </c>
      <c r="U185" s="45">
        <v>3597</v>
      </c>
      <c r="V185" s="45">
        <v>2597</v>
      </c>
      <c r="W185" s="41">
        <v>0.20420665713702266</v>
      </c>
      <c r="X185" s="46"/>
      <c r="Y185" s="46"/>
    </row>
    <row r="186" spans="1:27">
      <c r="A186" s="9"/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>
        <f>VLOOKUP(C:C,total260330113047!B:F,5,0)</f>
        <v>1134</v>
      </c>
      <c r="M186" s="213"/>
      <c r="N186" s="21">
        <f>L186/9*5</f>
        <v>630</v>
      </c>
      <c r="O186" s="44">
        <v>535</v>
      </c>
      <c r="P186" s="44">
        <v>0</v>
      </c>
      <c r="Q186" s="44">
        <v>0</v>
      </c>
      <c r="R186" s="44">
        <v>0</v>
      </c>
      <c r="S186" s="44">
        <v>0</v>
      </c>
      <c r="T186" s="45">
        <v>0</v>
      </c>
      <c r="U186" s="45">
        <v>535</v>
      </c>
      <c r="V186" s="45">
        <v>-95</v>
      </c>
      <c r="W186" s="41">
        <v>1.1775700934579438</v>
      </c>
      <c r="X186" s="13"/>
      <c r="Y186" s="13"/>
    </row>
    <row r="187" spans="1:27">
      <c r="A187" s="9"/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>
        <f>VLOOKUP(C:C,total260330113047!B:F,5,0)</f>
        <v>1894</v>
      </c>
      <c r="M187" s="213"/>
      <c r="N187" s="21">
        <f>L187/9*5</f>
        <v>1052.2222222222222</v>
      </c>
      <c r="O187" s="44">
        <v>645</v>
      </c>
      <c r="P187" s="44">
        <v>0</v>
      </c>
      <c r="Q187" s="44">
        <v>0</v>
      </c>
      <c r="R187" s="44">
        <v>0</v>
      </c>
      <c r="S187" s="44">
        <v>300</v>
      </c>
      <c r="T187" s="45">
        <v>-300</v>
      </c>
      <c r="U187" s="45">
        <v>345</v>
      </c>
      <c r="V187" s="45">
        <v>-707.22222222222217</v>
      </c>
      <c r="W187" s="41">
        <v>1.631352282515073</v>
      </c>
      <c r="X187" s="13"/>
      <c r="Y187" s="13"/>
    </row>
    <row r="188" spans="1:27">
      <c r="A188" s="9"/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>
        <f>VLOOKUP(C:C,total260330113047!B:F,5,0)</f>
        <v>1034</v>
      </c>
      <c r="M188" s="234">
        <v>1500</v>
      </c>
      <c r="N188" s="211">
        <v>1500</v>
      </c>
      <c r="O188" s="44">
        <v>4896</v>
      </c>
      <c r="P188" s="44">
        <v>290</v>
      </c>
      <c r="Q188" s="44">
        <v>0</v>
      </c>
      <c r="R188" s="44">
        <v>0</v>
      </c>
      <c r="S188" s="44">
        <v>390</v>
      </c>
      <c r="T188" s="45">
        <v>-100</v>
      </c>
      <c r="U188" s="45">
        <v>4506</v>
      </c>
      <c r="V188" s="45">
        <v>3006</v>
      </c>
      <c r="W188" s="41">
        <v>0.28924026224450444</v>
      </c>
      <c r="X188" s="13"/>
      <c r="Y188" s="13"/>
    </row>
    <row r="189" spans="1:27">
      <c r="A189" s="9"/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>
        <f>VLOOKUP(C:C,total260330113047!B:F,5,0)</f>
        <v>5669</v>
      </c>
      <c r="M189" s="8"/>
      <c r="N189" s="21">
        <f>L189/9*5</f>
        <v>3149.4444444444443</v>
      </c>
      <c r="O189" s="44">
        <v>9391</v>
      </c>
      <c r="P189" s="44">
        <v>5980</v>
      </c>
      <c r="Q189" s="44">
        <v>0</v>
      </c>
      <c r="R189" s="44">
        <v>0</v>
      </c>
      <c r="S189" s="44">
        <v>6080</v>
      </c>
      <c r="T189" s="45">
        <v>-100</v>
      </c>
      <c r="U189" s="45">
        <v>3311</v>
      </c>
      <c r="V189" s="45">
        <v>161.55555555555566</v>
      </c>
      <c r="W189" s="41">
        <v>0.20489522115961514</v>
      </c>
      <c r="X189" s="13"/>
      <c r="Y189" s="13"/>
    </row>
    <row r="190" spans="1:27">
      <c r="A190" s="9"/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VLOOKUP(C:C,total260330113047!B:F,5,0)</f>
        <v>169</v>
      </c>
      <c r="M190" s="213">
        <v>1000</v>
      </c>
      <c r="N190" s="211">
        <v>1000</v>
      </c>
      <c r="O190" s="44">
        <v>2774</v>
      </c>
      <c r="P190" s="44">
        <v>0</v>
      </c>
      <c r="Q190" s="44">
        <v>0</v>
      </c>
      <c r="R190" s="44">
        <v>0</v>
      </c>
      <c r="S190" s="44">
        <v>0</v>
      </c>
      <c r="T190" s="45">
        <v>0</v>
      </c>
      <c r="U190" s="45">
        <v>2774</v>
      </c>
      <c r="V190" s="45">
        <v>1774</v>
      </c>
      <c r="W190" s="41">
        <v>0.36049026676279738</v>
      </c>
      <c r="X190" s="13"/>
      <c r="Y190" s="13"/>
    </row>
    <row r="191" spans="1:27">
      <c r="A191" s="9"/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VLOOKUP(C:C,total260330113047!B:F,5,0)</f>
        <v>290</v>
      </c>
      <c r="M191" s="213">
        <v>1000</v>
      </c>
      <c r="N191" s="211">
        <v>1000</v>
      </c>
      <c r="O191" s="44">
        <v>5613</v>
      </c>
      <c r="P191" s="44">
        <v>0</v>
      </c>
      <c r="Q191" s="44">
        <v>0</v>
      </c>
      <c r="R191" s="44">
        <v>0</v>
      </c>
      <c r="S191" s="44">
        <v>0</v>
      </c>
      <c r="T191" s="45">
        <v>0</v>
      </c>
      <c r="U191" s="45">
        <v>5613</v>
      </c>
      <c r="V191" s="45">
        <v>4613</v>
      </c>
      <c r="W191" s="41">
        <v>0.17815784785319794</v>
      </c>
      <c r="X191" s="13"/>
      <c r="Y191" s="13"/>
    </row>
    <row r="192" spans="1:27">
      <c r="A192" s="9"/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VLOOKUP(C:C,total260330113047!B:F,5,0)</f>
        <v>11</v>
      </c>
      <c r="M192" s="213">
        <v>1000</v>
      </c>
      <c r="N192" s="211">
        <v>1000</v>
      </c>
      <c r="O192" s="44">
        <v>2802</v>
      </c>
      <c r="P192" s="44">
        <v>0</v>
      </c>
      <c r="Q192" s="44">
        <v>140</v>
      </c>
      <c r="R192" s="44">
        <v>0</v>
      </c>
      <c r="S192" s="44">
        <v>0</v>
      </c>
      <c r="T192" s="45">
        <v>0</v>
      </c>
      <c r="U192" s="45">
        <v>2942</v>
      </c>
      <c r="V192" s="45">
        <v>1942</v>
      </c>
      <c r="W192" s="41">
        <v>0.35688793718772305</v>
      </c>
      <c r="X192" s="13"/>
      <c r="Y192" s="13"/>
    </row>
    <row r="193" spans="1:25">
      <c r="A193" s="9"/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VLOOKUP(C:C,total260330113047!B:F,5,0)</f>
        <v>17</v>
      </c>
      <c r="M193" s="213">
        <v>1000</v>
      </c>
      <c r="N193" s="211">
        <v>1000</v>
      </c>
      <c r="O193" s="44">
        <v>2438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2438</v>
      </c>
      <c r="V193" s="45">
        <v>1438</v>
      </c>
      <c r="W193" s="41">
        <v>0.41017227235438886</v>
      </c>
      <c r="X193" s="13"/>
      <c r="Y193" s="13"/>
    </row>
    <row r="194" spans="1:25">
      <c r="A194" s="9"/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VLOOKUP(C:C,total260330113047!B:F,5,0)</f>
        <v>137</v>
      </c>
      <c r="M194" s="213">
        <v>1000</v>
      </c>
      <c r="N194" s="211">
        <v>1000</v>
      </c>
      <c r="O194" s="44">
        <v>2582</v>
      </c>
      <c r="P194" s="44">
        <v>0</v>
      </c>
      <c r="Q194" s="44">
        <v>0</v>
      </c>
      <c r="R194" s="44">
        <v>0</v>
      </c>
      <c r="S194" s="44">
        <v>0</v>
      </c>
      <c r="T194" s="45">
        <v>0</v>
      </c>
      <c r="U194" s="45">
        <v>2582</v>
      </c>
      <c r="V194" s="45">
        <v>1582</v>
      </c>
      <c r="W194" s="41">
        <v>0.38729666924864448</v>
      </c>
      <c r="X194" s="13"/>
      <c r="Y194" s="13"/>
    </row>
    <row r="195" spans="1:25">
      <c r="A195" s="9"/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VLOOKUP(C:C,total260330113047!B:F,5,0)</f>
        <v>9</v>
      </c>
      <c r="M195" s="213">
        <v>1000</v>
      </c>
      <c r="N195" s="211">
        <v>1000</v>
      </c>
      <c r="O195" s="44">
        <v>1985</v>
      </c>
      <c r="P195" s="44">
        <v>0</v>
      </c>
      <c r="Q195" s="44">
        <v>0</v>
      </c>
      <c r="R195" s="44">
        <v>0</v>
      </c>
      <c r="S195" s="44">
        <v>0</v>
      </c>
      <c r="T195" s="45">
        <v>0</v>
      </c>
      <c r="U195" s="45">
        <v>1985</v>
      </c>
      <c r="V195" s="45">
        <v>985</v>
      </c>
      <c r="W195" s="41">
        <v>0.50377833753148615</v>
      </c>
      <c r="X195" s="13"/>
      <c r="Y195" s="13"/>
    </row>
    <row r="196" spans="1:25">
      <c r="A196" s="9"/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VLOOKUP(C:C,total260330113047!B:F,5,0)</f>
        <v>544</v>
      </c>
      <c r="M196" s="213">
        <v>1000</v>
      </c>
      <c r="N196" s="211">
        <v>1000</v>
      </c>
      <c r="O196" s="44">
        <v>2437</v>
      </c>
      <c r="P196" s="44">
        <v>100</v>
      </c>
      <c r="Q196" s="44">
        <v>0</v>
      </c>
      <c r="R196" s="44">
        <v>0</v>
      </c>
      <c r="S196" s="44">
        <v>200</v>
      </c>
      <c r="T196" s="45">
        <v>-100</v>
      </c>
      <c r="U196" s="45">
        <v>2237</v>
      </c>
      <c r="V196" s="45">
        <v>1237</v>
      </c>
      <c r="W196" s="41">
        <v>0.39416633819471819</v>
      </c>
      <c r="X196" s="13"/>
      <c r="Y196" s="13"/>
    </row>
    <row r="197" spans="1:25">
      <c r="A197" s="9"/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VLOOKUP(C:C,total260330113047!B:F,5,0)</f>
        <v>117</v>
      </c>
      <c r="M197" s="213">
        <v>1000</v>
      </c>
      <c r="N197" s="211">
        <v>1000</v>
      </c>
      <c r="O197" s="44">
        <v>2433</v>
      </c>
      <c r="P197" s="44">
        <v>0</v>
      </c>
      <c r="Q197" s="44">
        <v>462</v>
      </c>
      <c r="R197" s="44">
        <v>0</v>
      </c>
      <c r="S197" s="44">
        <v>0</v>
      </c>
      <c r="T197" s="45">
        <v>0</v>
      </c>
      <c r="U197" s="45">
        <v>2895</v>
      </c>
      <c r="V197" s="45">
        <v>1895</v>
      </c>
      <c r="W197" s="41">
        <v>0.41101520756267984</v>
      </c>
      <c r="X197" s="46"/>
      <c r="Y197" s="46"/>
    </row>
    <row r="198" spans="1:25">
      <c r="A198" s="9"/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VLOOKUP(C:C,total260330113047!B:F,5,0)</f>
        <v>1893</v>
      </c>
      <c r="M198" s="213">
        <v>1000</v>
      </c>
      <c r="N198" s="211">
        <v>1000</v>
      </c>
      <c r="O198" s="44">
        <v>4770</v>
      </c>
      <c r="P198" s="44">
        <v>0</v>
      </c>
      <c r="Q198" s="44">
        <v>150</v>
      </c>
      <c r="R198" s="44">
        <v>0</v>
      </c>
      <c r="S198" s="44">
        <v>0</v>
      </c>
      <c r="T198" s="45">
        <v>0</v>
      </c>
      <c r="U198" s="45">
        <v>4920</v>
      </c>
      <c r="V198" s="45">
        <v>3920</v>
      </c>
      <c r="W198" s="41">
        <v>0.20964360587002095</v>
      </c>
      <c r="X198" s="46"/>
      <c r="Y198" s="46"/>
    </row>
    <row r="199" spans="1:25">
      <c r="A199" s="9"/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VLOOKUP(C:C,total260330113047!B:F,5,0)</f>
        <v>2346</v>
      </c>
      <c r="M199" s="213">
        <v>1500</v>
      </c>
      <c r="N199" s="21">
        <f>L199/9*5</f>
        <v>1303.3333333333335</v>
      </c>
      <c r="O199" s="44">
        <v>3343</v>
      </c>
      <c r="P199" s="44">
        <v>720</v>
      </c>
      <c r="Q199" s="44">
        <v>0</v>
      </c>
      <c r="R199" s="44">
        <v>0</v>
      </c>
      <c r="S199" s="44">
        <v>800</v>
      </c>
      <c r="T199" s="45">
        <v>-80</v>
      </c>
      <c r="U199" s="45">
        <v>2543</v>
      </c>
      <c r="V199" s="45">
        <v>1239.6666666666665</v>
      </c>
      <c r="W199" s="41">
        <v>0.32078103207810327</v>
      </c>
      <c r="X199" s="46"/>
      <c r="Y199" s="46"/>
    </row>
    <row r="200" spans="1:25">
      <c r="A200" s="9"/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VLOOKUP(C:C,total260330113047!B:F,5,0)</f>
        <v>66</v>
      </c>
      <c r="M200" s="213"/>
      <c r="N200" s="211">
        <v>1000</v>
      </c>
      <c r="O200" s="44">
        <v>2923</v>
      </c>
      <c r="P200" s="44">
        <v>0</v>
      </c>
      <c r="Q200" s="44">
        <v>0</v>
      </c>
      <c r="R200" s="44">
        <v>0</v>
      </c>
      <c r="S200" s="44">
        <v>0</v>
      </c>
      <c r="T200" s="45">
        <v>0</v>
      </c>
      <c r="U200" s="45">
        <v>2923</v>
      </c>
      <c r="V200" s="45">
        <v>1923</v>
      </c>
      <c r="W200" s="41">
        <v>0.34211426616489909</v>
      </c>
      <c r="X200" s="46"/>
      <c r="Y200" s="46"/>
    </row>
    <row r="201" spans="1:25">
      <c r="A201" s="9"/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>
        <f>VLOOKUP(C:C,total260330113047!B:F,5,0)</f>
        <v>67</v>
      </c>
      <c r="M201" s="213"/>
      <c r="N201" s="211">
        <v>3000</v>
      </c>
      <c r="O201" s="44">
        <v>9828</v>
      </c>
      <c r="P201" s="44">
        <v>0</v>
      </c>
      <c r="Q201" s="44">
        <v>200</v>
      </c>
      <c r="R201" s="44">
        <v>0</v>
      </c>
      <c r="S201" s="44">
        <v>0</v>
      </c>
      <c r="T201" s="45">
        <v>0</v>
      </c>
      <c r="U201" s="45">
        <v>10028</v>
      </c>
      <c r="V201" s="45">
        <v>7028</v>
      </c>
      <c r="W201" s="41">
        <v>0.30525030525030528</v>
      </c>
      <c r="X201" s="46"/>
      <c r="Y201" s="46"/>
    </row>
    <row r="202" spans="1:25">
      <c r="A202" s="9"/>
      <c r="B202" s="2"/>
      <c r="C202" s="49" t="s">
        <v>4364</v>
      </c>
      <c r="D202" s="50" t="s">
        <v>4365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VLOOKUP(C:C,total260330113047!B:F,5,0)</f>
        <v>#N/A</v>
      </c>
      <c r="M202" s="213"/>
      <c r="N202" s="21" t="e">
        <f>L202/9*5</f>
        <v>#N/A</v>
      </c>
      <c r="O202" s="44">
        <v>0</v>
      </c>
      <c r="P202" s="44">
        <v>0</v>
      </c>
      <c r="Q202" s="44">
        <v>0</v>
      </c>
      <c r="R202" s="44">
        <v>0</v>
      </c>
      <c r="S202" s="44">
        <v>0</v>
      </c>
      <c r="T202" s="45">
        <v>0</v>
      </c>
      <c r="U202" s="45">
        <v>0</v>
      </c>
      <c r="V202" s="45" t="e">
        <v>#N/A</v>
      </c>
      <c r="W202" s="41" t="e">
        <v>#N/A</v>
      </c>
      <c r="X202" s="46"/>
      <c r="Y202" s="46"/>
    </row>
    <row r="203" spans="1:25">
      <c r="A203" s="9"/>
      <c r="B203" s="2"/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>
        <f>VLOOKUP(C:C,total260330113047!B:F,5,0)</f>
        <v>152</v>
      </c>
      <c r="M203" s="213"/>
      <c r="N203" s="21">
        <v>1000</v>
      </c>
      <c r="O203" s="44">
        <v>5085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5085</v>
      </c>
      <c r="V203" s="45">
        <v>4085</v>
      </c>
      <c r="W203" s="41">
        <v>0.19665683382497542</v>
      </c>
      <c r="X203" s="46"/>
      <c r="Y203" s="46"/>
    </row>
    <row r="204" spans="1:25">
      <c r="A204" s="9"/>
      <c r="B204" s="2"/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>
        <f>VLOOKUP(C:C,total260330113047!B:F,5,0)</f>
        <v>17</v>
      </c>
      <c r="M204" s="213"/>
      <c r="N204" s="21">
        <v>1000</v>
      </c>
      <c r="O204" s="44">
        <v>4983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4983</v>
      </c>
      <c r="V204" s="45">
        <v>3983</v>
      </c>
      <c r="W204" s="41">
        <v>0.20068231988761789</v>
      </c>
      <c r="X204" s="46"/>
      <c r="Y204" s="46"/>
    </row>
    <row r="205" spans="1:25">
      <c r="A205" s="9"/>
      <c r="B205" s="2"/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>
        <f>VLOOKUP(C:C,total260330113047!B:F,5,0)</f>
        <v>26</v>
      </c>
      <c r="M205" s="213"/>
      <c r="N205" s="21">
        <v>1000</v>
      </c>
      <c r="O205" s="44">
        <v>2888</v>
      </c>
      <c r="P205" s="44">
        <v>50</v>
      </c>
      <c r="Q205" s="44">
        <v>0</v>
      </c>
      <c r="R205" s="44">
        <v>0</v>
      </c>
      <c r="S205" s="44">
        <v>50</v>
      </c>
      <c r="T205" s="45">
        <v>0</v>
      </c>
      <c r="U205" s="45">
        <v>2838</v>
      </c>
      <c r="V205" s="45">
        <v>1838</v>
      </c>
      <c r="W205" s="41">
        <v>0.34036759700476515</v>
      </c>
      <c r="X205" s="46"/>
      <c r="Y205" s="46"/>
    </row>
    <row r="206" spans="1:25">
      <c r="A206" s="9"/>
      <c r="B206" s="2"/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VLOOKUP(C:C,total260330113047!B:F,5,0)</f>
        <v>#N/A</v>
      </c>
      <c r="M206" s="213"/>
      <c r="N206" s="21">
        <v>1000</v>
      </c>
      <c r="O206" s="44">
        <v>0</v>
      </c>
      <c r="P206" s="44">
        <v>0</v>
      </c>
      <c r="Q206" s="44">
        <v>3000</v>
      </c>
      <c r="R206" s="44">
        <v>0</v>
      </c>
      <c r="S206" s="44">
        <v>0</v>
      </c>
      <c r="T206" s="45">
        <v>0</v>
      </c>
      <c r="U206" s="45">
        <v>3000</v>
      </c>
      <c r="V206" s="45">
        <v>2000</v>
      </c>
      <c r="W206" s="41" t="e">
        <v>#DIV/0!</v>
      </c>
      <c r="X206" s="46"/>
      <c r="Y206" s="46"/>
    </row>
    <row r="207" spans="1:25">
      <c r="A207" s="9"/>
      <c r="B207" s="2"/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>
        <f>VLOOKUP(C:C,total260330113047!B:F,5,0)</f>
        <v>348</v>
      </c>
      <c r="M207" s="213"/>
      <c r="N207" s="21">
        <v>1000</v>
      </c>
      <c r="O207" s="44">
        <v>349</v>
      </c>
      <c r="P207" s="44">
        <v>500</v>
      </c>
      <c r="Q207" s="44">
        <v>2000</v>
      </c>
      <c r="R207" s="44">
        <v>0</v>
      </c>
      <c r="S207" s="44">
        <v>500</v>
      </c>
      <c r="T207" s="45">
        <v>0</v>
      </c>
      <c r="U207" s="45">
        <v>1849</v>
      </c>
      <c r="V207" s="45">
        <v>849</v>
      </c>
      <c r="W207" s="41">
        <v>1.1778563015312131</v>
      </c>
      <c r="X207" s="46"/>
      <c r="Y207" s="46" t="s">
        <v>4432</v>
      </c>
    </row>
    <row r="208" spans="1:25">
      <c r="A208" s="9"/>
      <c r="B208" s="2"/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>
        <f>VLOOKUP(C:C,total260330113047!B:F,5,0)</f>
        <v>100</v>
      </c>
      <c r="M208" s="213"/>
      <c r="N208" s="21">
        <v>1000</v>
      </c>
      <c r="O208" s="44">
        <v>1019</v>
      </c>
      <c r="P208" s="44">
        <v>500</v>
      </c>
      <c r="Q208" s="44">
        <v>100</v>
      </c>
      <c r="R208" s="44">
        <v>0</v>
      </c>
      <c r="S208" s="44">
        <v>500</v>
      </c>
      <c r="T208" s="45">
        <v>0</v>
      </c>
      <c r="U208" s="45">
        <v>619</v>
      </c>
      <c r="V208" s="45">
        <v>-381</v>
      </c>
      <c r="W208" s="41">
        <v>0.65832784726793947</v>
      </c>
      <c r="X208" s="46"/>
      <c r="Y208" s="46"/>
    </row>
    <row r="209" spans="1:27">
      <c r="A209" s="9"/>
      <c r="B209" s="2"/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>
        <f>VLOOKUP(C:C,total260330113047!B:F,5,0)</f>
        <v>162</v>
      </c>
      <c r="M209" s="213"/>
      <c r="N209" s="21">
        <v>1000</v>
      </c>
      <c r="O209" s="44">
        <v>1695</v>
      </c>
      <c r="P209" s="44">
        <v>500</v>
      </c>
      <c r="Q209" s="44">
        <v>400</v>
      </c>
      <c r="R209" s="44">
        <v>0</v>
      </c>
      <c r="S209" s="44">
        <v>500</v>
      </c>
      <c r="T209" s="45">
        <v>0</v>
      </c>
      <c r="U209" s="45">
        <v>1595</v>
      </c>
      <c r="V209" s="45">
        <v>595</v>
      </c>
      <c r="W209" s="41">
        <v>0.45558086560364464</v>
      </c>
      <c r="X209" s="46"/>
      <c r="Y209" s="46"/>
    </row>
    <row r="210" spans="1:27">
      <c r="A210" s="9"/>
      <c r="B210" s="2"/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>
        <f>VLOOKUP(C:C,total260330113047!B:F,5,0)</f>
        <v>31</v>
      </c>
      <c r="M210" s="213"/>
      <c r="N210" s="21">
        <v>1000</v>
      </c>
      <c r="O210" s="44">
        <v>2381</v>
      </c>
      <c r="P210" s="44">
        <v>0</v>
      </c>
      <c r="Q210" s="44">
        <v>0</v>
      </c>
      <c r="R210" s="44">
        <v>0</v>
      </c>
      <c r="S210" s="44">
        <v>0</v>
      </c>
      <c r="T210" s="45">
        <v>0</v>
      </c>
      <c r="U210" s="45">
        <v>2381</v>
      </c>
      <c r="V210" s="45">
        <v>1381</v>
      </c>
      <c r="W210" s="41">
        <v>0.41999160016799664</v>
      </c>
      <c r="X210" s="46"/>
      <c r="Y210" s="46"/>
    </row>
    <row r="211" spans="1:27">
      <c r="A211" s="9"/>
      <c r="B211" s="2"/>
      <c r="C211" s="49"/>
      <c r="D211" s="50"/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 t="e">
        <f>VLOOKUP(C:C,total260330113047!B:F,5,0)</f>
        <v>#N/A</v>
      </c>
      <c r="M211" s="213"/>
      <c r="N211" s="21" t="e">
        <f>L211</f>
        <v>#N/A</v>
      </c>
      <c r="O211" s="44">
        <v>0</v>
      </c>
      <c r="P211" s="44">
        <v>0</v>
      </c>
      <c r="Q211" s="44">
        <v>0</v>
      </c>
      <c r="R211" s="44">
        <v>0</v>
      </c>
      <c r="S211" s="44">
        <v>0</v>
      </c>
      <c r="T211" s="45">
        <v>0</v>
      </c>
      <c r="U211" s="45">
        <v>0</v>
      </c>
      <c r="V211" s="45" t="e">
        <v>#N/A</v>
      </c>
      <c r="W211" s="41" t="e">
        <v>#N/A</v>
      </c>
      <c r="X211" s="46"/>
      <c r="Y211" s="46"/>
    </row>
    <row r="212" spans="1:27" s="152" customFormat="1">
      <c r="A212" s="144" t="s">
        <v>1191</v>
      </c>
      <c r="B212" s="145" t="s">
        <v>2794</v>
      </c>
      <c r="C212" s="146" t="s">
        <v>343</v>
      </c>
      <c r="D212" s="147" t="s">
        <v>1230</v>
      </c>
      <c r="E212" s="146"/>
      <c r="F212" s="146"/>
      <c r="G212" s="148">
        <v>5989</v>
      </c>
      <c r="H212" s="148">
        <v>3473</v>
      </c>
      <c r="I212" s="8">
        <f>VLOOKUP(C212,'202310-202403出荷数total2403220951'!B:F,5,0)</f>
        <v>1768</v>
      </c>
      <c r="J212" s="203">
        <f>VLOOKUP(C212,'出荷数2307～2406total241008110618'!B:F,5,0)</f>
        <v>2819</v>
      </c>
      <c r="K212" s="214">
        <f>VLOOKUP(C212,'出荷数2407-2506total250730101950'!B:F,5,0)</f>
        <v>1641</v>
      </c>
      <c r="L212" s="203" t="e">
        <f>VLOOKUP(C:C,total260330113047!B:F,5,0)</f>
        <v>#N/A</v>
      </c>
      <c r="M212" s="8"/>
      <c r="N212" s="21" t="e">
        <f>L212</f>
        <v>#N/A</v>
      </c>
      <c r="O212" s="148">
        <v>0</v>
      </c>
      <c r="P212" s="148">
        <v>0</v>
      </c>
      <c r="Q212" s="44">
        <v>0</v>
      </c>
      <c r="R212" s="148">
        <v>0</v>
      </c>
      <c r="S212" s="148">
        <v>0</v>
      </c>
      <c r="T212" s="149">
        <v>0</v>
      </c>
      <c r="U212" s="149">
        <v>0</v>
      </c>
      <c r="V212" s="149" t="e">
        <v>#N/A</v>
      </c>
      <c r="W212" s="150" t="e">
        <v>#N/A</v>
      </c>
      <c r="X212" s="151"/>
      <c r="Y212" s="151"/>
      <c r="Z212" s="191"/>
      <c r="AA212" s="191"/>
    </row>
    <row r="213" spans="1:27">
      <c r="A213" s="29" t="s">
        <v>1192</v>
      </c>
      <c r="B213" s="30" t="s">
        <v>2794</v>
      </c>
      <c r="C213" s="6" t="s">
        <v>714</v>
      </c>
      <c r="D213" s="20" t="s">
        <v>1231</v>
      </c>
      <c r="E213" s="19"/>
      <c r="F213" s="19"/>
      <c r="G213" s="202">
        <v>5989</v>
      </c>
      <c r="H213" s="21">
        <v>615</v>
      </c>
      <c r="I213" s="8">
        <f>VLOOKUP(C213,'202310-202403出荷数total2403220951'!B:F,5,0)</f>
        <v>1696</v>
      </c>
      <c r="J213" s="203">
        <f>VLOOKUP(C213,'出荷数2307～2406total241008110618'!B:F,5,0)</f>
        <v>3134</v>
      </c>
      <c r="K213" s="214">
        <f>VLOOKUP(C213,'出荷数2407-2506total250730101950'!B:F,5,0)</f>
        <v>6256</v>
      </c>
      <c r="L213" s="203">
        <f>VLOOKUP(C:C,total260330113047!B:F,5,0)</f>
        <v>3745</v>
      </c>
      <c r="M213" s="211">
        <v>2500</v>
      </c>
      <c r="N213" s="211">
        <v>2500</v>
      </c>
      <c r="O213" s="44">
        <v>4176</v>
      </c>
      <c r="P213" s="44">
        <v>600</v>
      </c>
      <c r="Q213" s="44">
        <v>0</v>
      </c>
      <c r="R213" s="44">
        <v>0</v>
      </c>
      <c r="S213" s="44">
        <v>900</v>
      </c>
      <c r="T213" s="45">
        <v>-300</v>
      </c>
      <c r="U213" s="45">
        <v>3276</v>
      </c>
      <c r="V213" s="45">
        <v>776</v>
      </c>
      <c r="W213" s="41">
        <v>0.52345058626465657</v>
      </c>
      <c r="X213" s="46"/>
      <c r="Y213" s="46"/>
    </row>
    <row r="214" spans="1:27">
      <c r="A214" s="29" t="s">
        <v>1193</v>
      </c>
      <c r="B214" s="30" t="s">
        <v>2794</v>
      </c>
      <c r="C214" s="17" t="s">
        <v>2755</v>
      </c>
      <c r="D214" s="18" t="s">
        <v>2760</v>
      </c>
      <c r="E214" s="17"/>
      <c r="F214" s="6"/>
      <c r="G214" s="8"/>
      <c r="H214" s="21">
        <v>620</v>
      </c>
      <c r="I214" s="8">
        <f>VLOOKUP(C214,'202310-202403出荷数total2403220951'!B:F,5,0)</f>
        <v>1167</v>
      </c>
      <c r="J214" s="203">
        <f>VLOOKUP(C214,'出荷数2307～2406total241008110618'!B:F,5,0)</f>
        <v>2808</v>
      </c>
      <c r="K214" s="214">
        <f>VLOOKUP(C214,'出荷数2407-2506total250730101950'!B:F,5,0)</f>
        <v>43</v>
      </c>
      <c r="L214" s="203">
        <f>VLOOKUP(C:C,total260330113047!B:F,5,0)</f>
        <v>383</v>
      </c>
      <c r="M214" s="8"/>
      <c r="N214" s="21">
        <f>L214/9*5</f>
        <v>212.77777777777777</v>
      </c>
      <c r="O214" s="44">
        <v>2884</v>
      </c>
      <c r="P214" s="44">
        <v>0</v>
      </c>
      <c r="Q214" s="44">
        <v>0</v>
      </c>
      <c r="R214" s="44">
        <v>0</v>
      </c>
      <c r="S214" s="44">
        <v>0</v>
      </c>
      <c r="T214" s="45">
        <v>0</v>
      </c>
      <c r="U214" s="45">
        <v>2884</v>
      </c>
      <c r="V214" s="45">
        <v>2671.2222222222222</v>
      </c>
      <c r="W214" s="41">
        <v>7.377870241947912E-2</v>
      </c>
      <c r="X214" s="46"/>
      <c r="Y214" s="46"/>
    </row>
    <row r="215" spans="1:27">
      <c r="A215" s="29" t="s">
        <v>1194</v>
      </c>
      <c r="B215" s="31" t="s">
        <v>4</v>
      </c>
      <c r="C215" s="17" t="s">
        <v>297</v>
      </c>
      <c r="D215" s="24" t="s">
        <v>298</v>
      </c>
      <c r="E215" s="23"/>
      <c r="F215" s="19">
        <v>976</v>
      </c>
      <c r="G215" s="21">
        <v>1131</v>
      </c>
      <c r="H215" s="21">
        <v>773</v>
      </c>
      <c r="I215" s="8">
        <f>VLOOKUP(C215,'202310-202403出荷数total2403220951'!B:F,5,0)</f>
        <v>165</v>
      </c>
      <c r="J215" s="203">
        <f>VLOOKUP(C215,'出荷数2307～2406total241008110618'!B:F,5,0)</f>
        <v>840</v>
      </c>
      <c r="K215" s="214">
        <f>VLOOKUP(C215,'出荷数2407-2506total250730101950'!B:F,5,0)</f>
        <v>399</v>
      </c>
      <c r="L215" s="203">
        <f>VLOOKUP(C:C,total260330113047!B:F,5,0)</f>
        <v>184</v>
      </c>
      <c r="M215" s="8"/>
      <c r="N215" s="21">
        <f>L215/9*5</f>
        <v>102.22222222222221</v>
      </c>
      <c r="O215" s="44">
        <v>889</v>
      </c>
      <c r="P215" s="44">
        <v>0</v>
      </c>
      <c r="Q215" s="44">
        <v>0</v>
      </c>
      <c r="R215" s="44">
        <v>0</v>
      </c>
      <c r="S215" s="44">
        <v>0</v>
      </c>
      <c r="T215" s="45">
        <v>0</v>
      </c>
      <c r="U215" s="45">
        <v>889</v>
      </c>
      <c r="V215" s="45">
        <v>786.77777777777783</v>
      </c>
      <c r="W215" s="41">
        <v>0.11498562679665041</v>
      </c>
      <c r="X215" s="46"/>
      <c r="Y215" s="46"/>
    </row>
    <row r="216" spans="1:27">
      <c r="A216" s="29" t="s">
        <v>1195</v>
      </c>
      <c r="B216" s="31" t="s">
        <v>4</v>
      </c>
      <c r="C216" s="17" t="s">
        <v>299</v>
      </c>
      <c r="D216" s="24" t="s">
        <v>300</v>
      </c>
      <c r="E216" s="23"/>
      <c r="F216" s="19">
        <v>1791</v>
      </c>
      <c r="G216" s="21">
        <v>1235</v>
      </c>
      <c r="H216" s="21">
        <v>7271</v>
      </c>
      <c r="I216" s="8">
        <f>VLOOKUP(C216,'202310-202403出荷数total2403220951'!B:F,5,0)</f>
        <v>893</v>
      </c>
      <c r="J216" s="203">
        <f>VLOOKUP(C216,'出荷数2307～2406total241008110618'!B:F,5,0)</f>
        <v>2907</v>
      </c>
      <c r="K216" s="214">
        <f>VLOOKUP(C216,'出荷数2407-2506total250730101950'!B:F,5,0)</f>
        <v>13212</v>
      </c>
      <c r="L216" s="203">
        <f>VLOOKUP(C:C,total260330113047!B:F,5,0)</f>
        <v>3261</v>
      </c>
      <c r="M216" s="8"/>
      <c r="N216" s="21">
        <f>L216/9*5</f>
        <v>1811.6666666666665</v>
      </c>
      <c r="O216" s="44">
        <v>8543</v>
      </c>
      <c r="P216" s="44">
        <v>0</v>
      </c>
      <c r="Q216" s="44">
        <v>0</v>
      </c>
      <c r="R216" s="44">
        <v>0</v>
      </c>
      <c r="S216" s="44">
        <v>400</v>
      </c>
      <c r="T216" s="45">
        <v>-400</v>
      </c>
      <c r="U216" s="45">
        <v>8143</v>
      </c>
      <c r="V216" s="45">
        <v>6331.3333333333339</v>
      </c>
      <c r="W216" s="41">
        <v>0.21206445823091027</v>
      </c>
      <c r="X216" s="46"/>
      <c r="Y216" s="46"/>
    </row>
    <row r="217" spans="1:27" s="293" customFormat="1">
      <c r="A217" s="282" t="s">
        <v>1196</v>
      </c>
      <c r="B217" s="283" t="s">
        <v>4</v>
      </c>
      <c r="C217" s="284" t="s">
        <v>303</v>
      </c>
      <c r="D217" s="285" t="s">
        <v>304</v>
      </c>
      <c r="E217" s="284"/>
      <c r="F217" s="286">
        <v>2170</v>
      </c>
      <c r="G217" s="287">
        <v>2785</v>
      </c>
      <c r="H217" s="287">
        <v>1320</v>
      </c>
      <c r="I217" s="287">
        <f>VLOOKUP(C217,'202310-202403出荷数total2403220951'!B:F,5,0)</f>
        <v>1219</v>
      </c>
      <c r="J217" s="287">
        <f>VLOOKUP(C217,'出荷数2307～2406total241008110618'!B:F,5,0)</f>
        <v>1602</v>
      </c>
      <c r="K217" s="287">
        <f>VLOOKUP(C217,'出荷数2407-2506total250730101950'!B:F,5,0)</f>
        <v>1969</v>
      </c>
      <c r="L217" s="203">
        <f>VLOOKUP(C:C,total260330113047!B:F,5,0)</f>
        <v>1509</v>
      </c>
      <c r="M217" s="288">
        <v>5000</v>
      </c>
      <c r="N217" s="211">
        <v>5000</v>
      </c>
      <c r="O217" s="287">
        <v>3955</v>
      </c>
      <c r="P217" s="287">
        <v>0</v>
      </c>
      <c r="Q217" s="287">
        <v>0</v>
      </c>
      <c r="R217" s="287">
        <v>0</v>
      </c>
      <c r="S217" s="287">
        <v>0</v>
      </c>
      <c r="T217" s="289">
        <v>0</v>
      </c>
      <c r="U217" s="289">
        <v>3955</v>
      </c>
      <c r="V217" s="289">
        <v>-1045</v>
      </c>
      <c r="W217" s="290">
        <v>1.2642225031605563</v>
      </c>
      <c r="X217" s="291"/>
      <c r="Y217" s="291"/>
      <c r="Z217" s="292"/>
      <c r="AA217" s="292"/>
    </row>
    <row r="218" spans="1:27">
      <c r="A218" s="29" t="s">
        <v>1197</v>
      </c>
      <c r="B218" s="31" t="s">
        <v>4</v>
      </c>
      <c r="C218" s="17" t="s">
        <v>305</v>
      </c>
      <c r="D218" s="24" t="s">
        <v>306</v>
      </c>
      <c r="E218" s="23"/>
      <c r="F218" s="19">
        <v>12000</v>
      </c>
      <c r="G218" s="21">
        <v>12000</v>
      </c>
      <c r="H218" s="21">
        <v>6328</v>
      </c>
      <c r="I218" s="213">
        <f>VLOOKUP(C218,'202310-202403出荷数total2403220951'!B:F,5,0)</f>
        <v>11118</v>
      </c>
      <c r="J218" s="203">
        <f>VLOOKUP(C218,'出荷数2307～2406total241008110618'!B:F,5,0)</f>
        <v>17924</v>
      </c>
      <c r="K218" s="214">
        <f>VLOOKUP(C218,'出荷数2407-2506total250730101950'!B:F,5,0)</f>
        <v>22866</v>
      </c>
      <c r="L218" s="203">
        <f>VLOOKUP(C:C,total260330113047!B:F,5,0)</f>
        <v>7756</v>
      </c>
      <c r="M218" s="211">
        <v>12000</v>
      </c>
      <c r="N218" s="211">
        <v>12000</v>
      </c>
      <c r="O218" s="44">
        <v>21969</v>
      </c>
      <c r="P218" s="44">
        <v>1500</v>
      </c>
      <c r="Q218" s="44">
        <v>0</v>
      </c>
      <c r="R218" s="44">
        <v>0</v>
      </c>
      <c r="S218" s="44">
        <v>1700</v>
      </c>
      <c r="T218" s="45">
        <v>-200</v>
      </c>
      <c r="U218" s="45">
        <v>20269</v>
      </c>
      <c r="V218" s="45">
        <v>8269</v>
      </c>
      <c r="W218" s="41">
        <v>0.51131279560270992</v>
      </c>
      <c r="X218" s="46"/>
      <c r="Y218" s="46"/>
    </row>
    <row r="219" spans="1:27" s="200" customFormat="1">
      <c r="A219" s="192" t="s">
        <v>1198</v>
      </c>
      <c r="B219" s="212" t="s">
        <v>4</v>
      </c>
      <c r="C219" s="235" t="s">
        <v>307</v>
      </c>
      <c r="D219" s="236" t="s">
        <v>308</v>
      </c>
      <c r="E219" s="235"/>
      <c r="F219" s="194">
        <v>1239</v>
      </c>
      <c r="G219" s="196">
        <v>4390</v>
      </c>
      <c r="H219" s="196">
        <v>1654</v>
      </c>
      <c r="I219" s="196">
        <f>VLOOKUP(C219,'202310-202403出荷数total2403220951'!B:F,5,0)</f>
        <v>1019</v>
      </c>
      <c r="J219" s="196">
        <f>VLOOKUP(C219,'出荷数2307～2406total241008110618'!B:F,5,0)</f>
        <v>1675</v>
      </c>
      <c r="K219" s="214">
        <f>VLOOKUP(C219,'出荷数2407-2506total250730101950'!B:F,5,0)</f>
        <v>1472</v>
      </c>
      <c r="L219" s="203">
        <f>VLOOKUP(C:C,total260330113047!B:F,5,0)</f>
        <v>512</v>
      </c>
      <c r="M219" s="8"/>
      <c r="N219" s="21">
        <f t="shared" ref="N219:N235" si="8">L219/9*5</f>
        <v>284.44444444444446</v>
      </c>
      <c r="O219" s="196">
        <v>156</v>
      </c>
      <c r="P219" s="196">
        <v>150</v>
      </c>
      <c r="Q219" s="196">
        <v>0</v>
      </c>
      <c r="R219" s="196">
        <v>0</v>
      </c>
      <c r="S219" s="196">
        <v>150</v>
      </c>
      <c r="T219" s="197">
        <v>0</v>
      </c>
      <c r="U219" s="197">
        <v>6</v>
      </c>
      <c r="V219" s="197">
        <v>-278.44444444444446</v>
      </c>
      <c r="W219" s="198">
        <v>0.92955700798838059</v>
      </c>
      <c r="X219" s="199"/>
      <c r="Y219" s="199"/>
      <c r="Z219" s="201"/>
      <c r="AA219" s="201"/>
    </row>
    <row r="220" spans="1:27" s="200" customFormat="1">
      <c r="A220" s="192" t="s">
        <v>1199</v>
      </c>
      <c r="B220" s="212" t="s">
        <v>4</v>
      </c>
      <c r="C220" s="235" t="s">
        <v>309</v>
      </c>
      <c r="D220" s="236" t="s">
        <v>310</v>
      </c>
      <c r="E220" s="235"/>
      <c r="F220" s="194">
        <v>2732</v>
      </c>
      <c r="G220" s="196">
        <v>2477</v>
      </c>
      <c r="H220" s="196">
        <v>2224</v>
      </c>
      <c r="I220" s="196">
        <f>VLOOKUP(C220,'202310-202403出荷数total2403220951'!B:F,5,0)</f>
        <v>1052</v>
      </c>
      <c r="J220" s="196">
        <f>VLOOKUP(C220,'出荷数2307～2406total241008110618'!B:F,5,0)</f>
        <v>1883</v>
      </c>
      <c r="K220" s="214">
        <f>VLOOKUP(C220,'出荷数2407-2506total250730101950'!B:F,5,0)</f>
        <v>2091</v>
      </c>
      <c r="L220" s="203">
        <f>VLOOKUP(C:C,total260330113047!B:F,5,0)</f>
        <v>225</v>
      </c>
      <c r="M220" s="8"/>
      <c r="N220" s="21">
        <f t="shared" si="8"/>
        <v>125</v>
      </c>
      <c r="O220" s="196">
        <v>0</v>
      </c>
      <c r="P220" s="196">
        <v>0</v>
      </c>
      <c r="Q220" s="196">
        <v>0</v>
      </c>
      <c r="R220" s="196">
        <v>0</v>
      </c>
      <c r="S220" s="196">
        <v>0</v>
      </c>
      <c r="T220" s="197">
        <v>0</v>
      </c>
      <c r="U220" s="197">
        <v>0</v>
      </c>
      <c r="V220" s="197">
        <v>-125</v>
      </c>
      <c r="W220" s="198" t="e">
        <v>#DIV/0!</v>
      </c>
      <c r="X220" s="199"/>
      <c r="Y220" s="199"/>
      <c r="Z220" s="201"/>
      <c r="AA220" s="201"/>
    </row>
    <row r="221" spans="1:27">
      <c r="A221" s="29" t="s">
        <v>1200</v>
      </c>
      <c r="B221" s="31" t="s">
        <v>4</v>
      </c>
      <c r="C221" s="17" t="s">
        <v>311</v>
      </c>
      <c r="D221" s="24" t="s">
        <v>312</v>
      </c>
      <c r="E221" s="23"/>
      <c r="F221" s="19">
        <v>12340</v>
      </c>
      <c r="G221" s="21">
        <v>10150</v>
      </c>
      <c r="H221" s="21">
        <v>9935</v>
      </c>
      <c r="I221" s="213">
        <f>VLOOKUP(C221,'202310-202403出荷数total2403220951'!B:F,5,0)</f>
        <v>7434</v>
      </c>
      <c r="J221" s="203">
        <f>VLOOKUP(C221,'出荷数2307～2406total241008110618'!B:F,5,0)</f>
        <v>12788</v>
      </c>
      <c r="K221" s="214">
        <f>VLOOKUP(C221,'出荷数2407-2506total250730101950'!B:F,5,0)</f>
        <v>5703</v>
      </c>
      <c r="L221" s="203">
        <f>VLOOKUP(C:C,total260330113047!B:F,5,0)</f>
        <v>5685</v>
      </c>
      <c r="M221" s="8"/>
      <c r="N221" s="21">
        <f t="shared" si="8"/>
        <v>3158.333333333333</v>
      </c>
      <c r="O221" s="44">
        <v>4928</v>
      </c>
      <c r="P221" s="44">
        <v>0</v>
      </c>
      <c r="Q221" s="44">
        <v>0</v>
      </c>
      <c r="R221" s="44">
        <v>0</v>
      </c>
      <c r="S221" s="44">
        <v>600</v>
      </c>
      <c r="T221" s="45">
        <v>-600</v>
      </c>
      <c r="U221" s="45">
        <v>4328</v>
      </c>
      <c r="V221" s="45">
        <v>1169.666666666667</v>
      </c>
      <c r="W221" s="41">
        <v>0.6408955627705627</v>
      </c>
      <c r="X221" s="46"/>
      <c r="Y221" s="46"/>
    </row>
    <row r="222" spans="1:27" ht="16.899999999999999" customHeight="1">
      <c r="A222" s="29" t="s">
        <v>1201</v>
      </c>
      <c r="B222" s="31" t="s">
        <v>4</v>
      </c>
      <c r="C222" s="17" t="s">
        <v>2897</v>
      </c>
      <c r="D222" s="24" t="s">
        <v>314</v>
      </c>
      <c r="E222" s="23"/>
      <c r="F222" s="19">
        <v>26335</v>
      </c>
      <c r="G222" s="21">
        <v>47559</v>
      </c>
      <c r="H222" s="21">
        <v>37707</v>
      </c>
      <c r="I222" s="213">
        <f>VLOOKUP(C222,'202310-202403出荷数total2403220951'!B:F,5,0)</f>
        <v>19173</v>
      </c>
      <c r="J222" s="203">
        <f>VLOOKUP(C222,'出荷数2307～2406total241008110618'!B:F,5,0)</f>
        <v>35560</v>
      </c>
      <c r="K222" s="214">
        <f>VLOOKUP(C222,'出荷数2407-2506total250730101950'!B:F,5,0)</f>
        <v>17847</v>
      </c>
      <c r="L222" s="203">
        <f>VLOOKUP(C:C,total260330113047!B:F,5,0)</f>
        <v>18361</v>
      </c>
      <c r="M222" s="8"/>
      <c r="N222" s="21">
        <f t="shared" si="8"/>
        <v>10200.555555555555</v>
      </c>
      <c r="O222" s="44">
        <v>4936</v>
      </c>
      <c r="P222" s="44">
        <v>100</v>
      </c>
      <c r="Q222" s="44">
        <v>7000</v>
      </c>
      <c r="R222" s="44">
        <v>0</v>
      </c>
      <c r="S222" s="44">
        <v>700</v>
      </c>
      <c r="T222" s="45">
        <v>-600</v>
      </c>
      <c r="U222" s="45">
        <v>11236</v>
      </c>
      <c r="V222" s="45">
        <v>1035.4444444444453</v>
      </c>
      <c r="W222" s="41">
        <v>2.0255273144470918</v>
      </c>
      <c r="X222" s="46"/>
      <c r="Y222" s="46"/>
    </row>
    <row r="223" spans="1:27">
      <c r="A223" s="29"/>
      <c r="B223" s="31" t="s">
        <v>4</v>
      </c>
      <c r="C223" s="17" t="s">
        <v>4199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VLOOKUP(C:C,total260330113047!B:F,5,0)</f>
        <v>33</v>
      </c>
      <c r="M223" s="8"/>
      <c r="N223" s="21">
        <f t="shared" si="8"/>
        <v>18.333333333333332</v>
      </c>
      <c r="O223" s="44">
        <v>3723</v>
      </c>
      <c r="P223" s="44">
        <v>0</v>
      </c>
      <c r="Q223" s="44">
        <v>0</v>
      </c>
      <c r="R223" s="44">
        <v>0</v>
      </c>
      <c r="S223" s="44">
        <v>0</v>
      </c>
      <c r="T223" s="45">
        <v>0</v>
      </c>
      <c r="U223" s="45">
        <v>3723</v>
      </c>
      <c r="V223" s="45">
        <v>3704.6666666666665</v>
      </c>
      <c r="W223" s="41">
        <v>4.9243441668905003E-3</v>
      </c>
      <c r="X223" s="46"/>
      <c r="Y223" s="46"/>
    </row>
    <row r="224" spans="1:27">
      <c r="A224" s="29"/>
      <c r="B224" s="31" t="s">
        <v>4</v>
      </c>
      <c r="C224" s="17" t="s">
        <v>4200</v>
      </c>
      <c r="D224" s="24" t="s">
        <v>314</v>
      </c>
      <c r="E224" s="23"/>
      <c r="F224" s="19"/>
      <c r="G224" s="21"/>
      <c r="H224" s="21"/>
      <c r="I224" s="213" t="e">
        <f>VLOOKUP(C224,'202310-202403出荷数total2403220951'!B:F,5,0)</f>
        <v>#N/A</v>
      </c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>
        <f>VLOOKUP(C:C,total260330113047!B:F,5,0)</f>
        <v>42</v>
      </c>
      <c r="M224" s="8"/>
      <c r="N224" s="21">
        <f t="shared" si="8"/>
        <v>23.333333333333336</v>
      </c>
      <c r="O224" s="44">
        <v>3888</v>
      </c>
      <c r="P224" s="44">
        <v>0</v>
      </c>
      <c r="Q224" s="44">
        <v>0</v>
      </c>
      <c r="R224" s="44">
        <v>0</v>
      </c>
      <c r="S224" s="44">
        <v>0</v>
      </c>
      <c r="T224" s="45">
        <v>0</v>
      </c>
      <c r="U224" s="45">
        <v>3888</v>
      </c>
      <c r="V224" s="45">
        <v>3864.6666666666665</v>
      </c>
      <c r="W224" s="41">
        <v>6.0013717421124836E-3</v>
      </c>
      <c r="X224" s="46"/>
      <c r="Y224" s="46"/>
    </row>
    <row r="225" spans="1:27" s="152" customFormat="1">
      <c r="A225" s="144" t="s">
        <v>1202</v>
      </c>
      <c r="B225" s="155" t="s">
        <v>4</v>
      </c>
      <c r="C225" s="153" t="s">
        <v>315</v>
      </c>
      <c r="D225" s="154" t="s">
        <v>316</v>
      </c>
      <c r="E225" s="153"/>
      <c r="F225" s="146">
        <v>907</v>
      </c>
      <c r="G225" s="148">
        <v>943</v>
      </c>
      <c r="H225" s="148">
        <v>489</v>
      </c>
      <c r="I225" s="148">
        <f>VLOOKUP(C225,'202310-202403出荷数total2403220951'!B:F,5,0)</f>
        <v>831</v>
      </c>
      <c r="J225" s="148">
        <f>VLOOKUP(C225,'出荷数2307～2406total241008110618'!B:F,5,0)</f>
        <v>833</v>
      </c>
      <c r="K225" s="214" t="e">
        <f>VLOOKUP(C225,'出荷数2407-2506total250730101950'!B:F,5,0)</f>
        <v>#N/A</v>
      </c>
      <c r="L225" s="203" t="e">
        <f>VLOOKUP(C:C,total260330113047!B:F,5,0)</f>
        <v>#N/A</v>
      </c>
      <c r="M225" s="8"/>
      <c r="N225" s="21" t="e">
        <f t="shared" si="8"/>
        <v>#N/A</v>
      </c>
      <c r="O225" s="148">
        <v>0</v>
      </c>
      <c r="P225" s="148">
        <v>0</v>
      </c>
      <c r="Q225" s="148">
        <v>0</v>
      </c>
      <c r="R225" s="148">
        <v>0</v>
      </c>
      <c r="S225" s="148">
        <v>0</v>
      </c>
      <c r="T225" s="149">
        <v>0</v>
      </c>
      <c r="U225" s="149">
        <v>0</v>
      </c>
      <c r="V225" s="149" t="e">
        <v>#N/A</v>
      </c>
      <c r="W225" s="150" t="e">
        <v>#N/A</v>
      </c>
      <c r="X225" s="151"/>
      <c r="Y225" s="151"/>
      <c r="Z225" s="191"/>
      <c r="AA225" s="191"/>
    </row>
    <row r="226" spans="1:27">
      <c r="A226" s="29" t="s">
        <v>1203</v>
      </c>
      <c r="B226" s="31" t="s">
        <v>4</v>
      </c>
      <c r="C226" s="17" t="s">
        <v>317</v>
      </c>
      <c r="D226" s="24" t="s">
        <v>318</v>
      </c>
      <c r="E226" s="23"/>
      <c r="F226" s="19">
        <v>12503</v>
      </c>
      <c r="G226" s="21">
        <v>14579</v>
      </c>
      <c r="H226" s="21">
        <v>13726</v>
      </c>
      <c r="I226" s="8">
        <f>VLOOKUP(C226,'202310-202403出荷数total2403220951'!B:F,5,0)</f>
        <v>6205</v>
      </c>
      <c r="J226" s="203">
        <f>VLOOKUP(C226,'出荷数2307～2406total241008110618'!B:F,5,0)</f>
        <v>11316</v>
      </c>
      <c r="K226" s="214">
        <f>VLOOKUP(C226,'出荷数2407-2506total250730101950'!B:F,5,0)</f>
        <v>8644</v>
      </c>
      <c r="L226" s="203">
        <f>VLOOKUP(C:C,total260330113047!B:F,5,0)</f>
        <v>7225</v>
      </c>
      <c r="M226" s="8"/>
      <c r="N226" s="21">
        <f t="shared" si="8"/>
        <v>4013.8888888888891</v>
      </c>
      <c r="O226" s="44">
        <v>5391</v>
      </c>
      <c r="P226" s="44">
        <v>0</v>
      </c>
      <c r="Q226" s="44">
        <v>5000</v>
      </c>
      <c r="R226" s="44">
        <v>0</v>
      </c>
      <c r="S226" s="44">
        <v>0</v>
      </c>
      <c r="T226" s="45">
        <v>0</v>
      </c>
      <c r="U226" s="45">
        <v>10391</v>
      </c>
      <c r="V226" s="45">
        <v>6377.1111111111113</v>
      </c>
      <c r="W226" s="41">
        <v>0.7445536800016489</v>
      </c>
      <c r="X226" s="46"/>
      <c r="Y226" s="46"/>
    </row>
    <row r="227" spans="1:27" s="200" customFormat="1">
      <c r="A227" s="192"/>
      <c r="B227" s="212" t="s">
        <v>4</v>
      </c>
      <c r="C227" s="235" t="s">
        <v>3948</v>
      </c>
      <c r="D227" s="236" t="s">
        <v>318</v>
      </c>
      <c r="E227" s="235"/>
      <c r="F227" s="194"/>
      <c r="G227" s="196"/>
      <c r="H227" s="196"/>
      <c r="I227" s="196"/>
      <c r="J227" s="196"/>
      <c r="K227" s="214">
        <f>VLOOKUP(C227,'出荷数2407-2506total250730101950'!B:F,5,0)</f>
        <v>6000</v>
      </c>
      <c r="L227" s="203">
        <f>VLOOKUP(C:C,total260330113047!B:F,5,0)</f>
        <v>3500</v>
      </c>
      <c r="M227" s="8"/>
      <c r="N227" s="21">
        <f t="shared" si="8"/>
        <v>1944.4444444444446</v>
      </c>
      <c r="O227" s="196">
        <v>278</v>
      </c>
      <c r="P227" s="196">
        <v>0</v>
      </c>
      <c r="Q227" s="196">
        <v>3000</v>
      </c>
      <c r="R227" s="196">
        <v>0</v>
      </c>
      <c r="S227" s="196">
        <v>0</v>
      </c>
      <c r="T227" s="197">
        <v>0</v>
      </c>
      <c r="U227" s="197">
        <v>3278</v>
      </c>
      <c r="V227" s="197">
        <v>1333.5555555555554</v>
      </c>
      <c r="W227" s="198">
        <v>6.9944044764188655</v>
      </c>
      <c r="X227" s="199"/>
      <c r="Y227" s="199"/>
      <c r="Z227" s="201"/>
      <c r="AA227" s="201"/>
    </row>
    <row r="228" spans="1:27">
      <c r="A228" s="29" t="s">
        <v>1204</v>
      </c>
      <c r="B228" s="31" t="s">
        <v>4</v>
      </c>
      <c r="C228" s="17" t="s">
        <v>319</v>
      </c>
      <c r="D228" s="24" t="s">
        <v>320</v>
      </c>
      <c r="E228" s="23"/>
      <c r="F228" s="19">
        <v>9898</v>
      </c>
      <c r="G228" s="21">
        <v>6601</v>
      </c>
      <c r="H228" s="21">
        <v>8834</v>
      </c>
      <c r="I228" s="8">
        <f>VLOOKUP(C228,'202310-202403出荷数total2403220951'!B:F,5,0)</f>
        <v>2819</v>
      </c>
      <c r="J228" s="203">
        <f>VLOOKUP(C228,'出荷数2307～2406total241008110618'!B:F,5,0)</f>
        <v>6287</v>
      </c>
      <c r="K228" s="214">
        <f>VLOOKUP(C228,'出荷数2407-2506total250730101950'!B:F,5,0)</f>
        <v>6687</v>
      </c>
      <c r="L228" s="203">
        <f>VLOOKUP(C:C,total260330113047!B:F,5,0)</f>
        <v>2540</v>
      </c>
      <c r="M228" s="8"/>
      <c r="N228" s="21">
        <f t="shared" si="8"/>
        <v>1411.1111111111111</v>
      </c>
      <c r="O228" s="44">
        <v>5616</v>
      </c>
      <c r="P228" s="44">
        <v>0</v>
      </c>
      <c r="Q228" s="44">
        <v>0</v>
      </c>
      <c r="R228" s="44">
        <v>0</v>
      </c>
      <c r="S228" s="44">
        <v>200</v>
      </c>
      <c r="T228" s="45">
        <v>-200</v>
      </c>
      <c r="U228" s="45">
        <v>5416</v>
      </c>
      <c r="V228" s="45">
        <v>4004.8888888888887</v>
      </c>
      <c r="W228" s="41">
        <v>0.25126622348844568</v>
      </c>
      <c r="X228" s="46"/>
      <c r="Y228" s="46"/>
    </row>
    <row r="229" spans="1:27">
      <c r="A229" s="29" t="s">
        <v>1205</v>
      </c>
      <c r="B229" s="31" t="s">
        <v>4</v>
      </c>
      <c r="C229" s="17" t="s">
        <v>321</v>
      </c>
      <c r="D229" s="24" t="s">
        <v>322</v>
      </c>
      <c r="E229" s="23"/>
      <c r="F229" s="19">
        <v>10228</v>
      </c>
      <c r="G229" s="21">
        <v>9171</v>
      </c>
      <c r="H229" s="21">
        <v>11029</v>
      </c>
      <c r="I229" s="8">
        <f>VLOOKUP(C229,'202310-202403出荷数total2403220951'!B:F,5,0)</f>
        <v>2992</v>
      </c>
      <c r="J229" s="203">
        <f>VLOOKUP(C229,'出荷数2307～2406total241008110618'!B:F,5,0)</f>
        <v>6316</v>
      </c>
      <c r="K229" s="214">
        <f>VLOOKUP(C229,'出荷数2407-2506total250730101950'!B:F,5,0)</f>
        <v>9066</v>
      </c>
      <c r="L229" s="203">
        <f>VLOOKUP(C:C,total260330113047!B:F,5,0)</f>
        <v>3728</v>
      </c>
      <c r="M229" s="8"/>
      <c r="N229" s="21">
        <f t="shared" si="8"/>
        <v>2071.1111111111113</v>
      </c>
      <c r="O229" s="44">
        <v>8862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8862</v>
      </c>
      <c r="V229" s="45">
        <v>6790.8888888888887</v>
      </c>
      <c r="W229" s="41">
        <v>0.23370696356478349</v>
      </c>
      <c r="X229" s="46"/>
      <c r="Y229" s="46"/>
    </row>
    <row r="230" spans="1:27">
      <c r="A230" s="29" t="s">
        <v>1206</v>
      </c>
      <c r="B230" s="31" t="s">
        <v>4</v>
      </c>
      <c r="C230" s="6" t="s">
        <v>260</v>
      </c>
      <c r="D230" s="20" t="s">
        <v>261</v>
      </c>
      <c r="E230" s="19"/>
      <c r="F230" s="19">
        <v>573</v>
      </c>
      <c r="G230" s="21">
        <v>1775</v>
      </c>
      <c r="H230" s="21">
        <v>1468</v>
      </c>
      <c r="I230" s="8">
        <f>VLOOKUP(C230,'202310-202403出荷数total2403220951'!B:F,5,0)</f>
        <v>525</v>
      </c>
      <c r="J230" s="203">
        <f>VLOOKUP(C230,'出荷数2307～2406total241008110618'!B:F,5,0)</f>
        <v>1084</v>
      </c>
      <c r="K230" s="214">
        <f>VLOOKUP(C230,'出荷数2407-2506total250730101950'!B:F,5,0)</f>
        <v>2352</v>
      </c>
      <c r="L230" s="203">
        <f>VLOOKUP(C:C,total260330113047!B:F,5,0)</f>
        <v>946</v>
      </c>
      <c r="M230" s="8"/>
      <c r="N230" s="21">
        <f t="shared" si="8"/>
        <v>525.55555555555554</v>
      </c>
      <c r="O230" s="44">
        <v>3027</v>
      </c>
      <c r="P230" s="44">
        <v>0</v>
      </c>
      <c r="Q230" s="44">
        <v>0</v>
      </c>
      <c r="R230" s="44">
        <v>0</v>
      </c>
      <c r="S230" s="44">
        <v>0</v>
      </c>
      <c r="T230" s="45">
        <v>0</v>
      </c>
      <c r="U230" s="45">
        <v>3027</v>
      </c>
      <c r="V230" s="45">
        <v>2501.4444444444443</v>
      </c>
      <c r="W230" s="41">
        <v>0.17362258194765628</v>
      </c>
      <c r="X230" s="46"/>
      <c r="Y230" s="46"/>
    </row>
    <row r="231" spans="1:27" s="152" customFormat="1">
      <c r="A231" s="144" t="s">
        <v>1207</v>
      </c>
      <c r="B231" s="155" t="s">
        <v>4</v>
      </c>
      <c r="C231" s="153" t="s">
        <v>323</v>
      </c>
      <c r="D231" s="154" t="s">
        <v>324</v>
      </c>
      <c r="E231" s="153"/>
      <c r="F231" s="146">
        <v>4048</v>
      </c>
      <c r="G231" s="148">
        <v>1912</v>
      </c>
      <c r="H231" s="148">
        <v>2073</v>
      </c>
      <c r="I231" s="148">
        <f>VLOOKUP(C231,'202310-202403出荷数total2403220951'!B:F,5,0)</f>
        <v>1230</v>
      </c>
      <c r="J231" s="148">
        <f>VLOOKUP(C231,'出荷数2307～2406total241008110618'!B:F,5,0)</f>
        <v>1618</v>
      </c>
      <c r="K231" s="214">
        <f>VLOOKUP(C231,'出荷数2407-2506total250730101950'!B:F,5,0)</f>
        <v>1274</v>
      </c>
      <c r="L231" s="203" t="e">
        <f>VLOOKUP(C:C,total260330113047!B:F,5,0)</f>
        <v>#N/A</v>
      </c>
      <c r="M231" s="8"/>
      <c r="N231" s="21" t="e">
        <f t="shared" si="8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 s="152" customFormat="1">
      <c r="A232" s="144" t="s">
        <v>1208</v>
      </c>
      <c r="B232" s="155" t="s">
        <v>4</v>
      </c>
      <c r="C232" s="153" t="s">
        <v>325</v>
      </c>
      <c r="D232" s="154" t="s">
        <v>326</v>
      </c>
      <c r="E232" s="153"/>
      <c r="F232" s="146">
        <v>1310</v>
      </c>
      <c r="G232" s="148">
        <v>1493</v>
      </c>
      <c r="H232" s="148">
        <v>1407</v>
      </c>
      <c r="I232" s="148">
        <f>VLOOKUP(C232,'202310-202403出荷数total2403220951'!B:F,5,0)</f>
        <v>699</v>
      </c>
      <c r="J232" s="148">
        <f>VLOOKUP(C232,'出荷数2307～2406total241008110618'!B:F,5,0)</f>
        <v>946</v>
      </c>
      <c r="K232" s="214">
        <f>VLOOKUP(C232,'出荷数2407-2506total250730101950'!B:F,5,0)</f>
        <v>567</v>
      </c>
      <c r="L232" s="203" t="e">
        <f>VLOOKUP(C:C,total260330113047!B:F,5,0)</f>
        <v>#N/A</v>
      </c>
      <c r="M232" s="8"/>
      <c r="N232" s="21" t="e">
        <f t="shared" si="8"/>
        <v>#N/A</v>
      </c>
      <c r="O232" s="148">
        <v>0</v>
      </c>
      <c r="P232" s="148">
        <v>0</v>
      </c>
      <c r="Q232" s="148">
        <v>0</v>
      </c>
      <c r="R232" s="148">
        <v>0</v>
      </c>
      <c r="S232" s="148">
        <v>0</v>
      </c>
      <c r="T232" s="149">
        <v>0</v>
      </c>
      <c r="U232" s="149">
        <v>0</v>
      </c>
      <c r="V232" s="149" t="e">
        <v>#N/A</v>
      </c>
      <c r="W232" s="150" t="e">
        <v>#N/A</v>
      </c>
      <c r="X232" s="151"/>
      <c r="Y232" s="151"/>
      <c r="Z232" s="191"/>
      <c r="AA232" s="191"/>
    </row>
    <row r="233" spans="1:27">
      <c r="A233" s="29" t="s">
        <v>1209</v>
      </c>
      <c r="B233" s="31" t="s">
        <v>4</v>
      </c>
      <c r="C233" s="6" t="s">
        <v>262</v>
      </c>
      <c r="D233" s="20" t="s">
        <v>263</v>
      </c>
      <c r="E233" s="19"/>
      <c r="F233" s="19">
        <v>1730</v>
      </c>
      <c r="G233" s="21">
        <v>1717</v>
      </c>
      <c r="H233" s="21">
        <v>1895</v>
      </c>
      <c r="I233" s="8">
        <f>VLOOKUP(C233,'202310-202403出荷数total2403220951'!B:F,5,0)</f>
        <v>573</v>
      </c>
      <c r="J233" s="203">
        <f>VLOOKUP(C233,'出荷数2307～2406total241008110618'!B:F,5,0)</f>
        <v>1029</v>
      </c>
      <c r="K233" s="214">
        <f>VLOOKUP(C233,'出荷数2407-2506total250730101950'!B:F,5,0)</f>
        <v>678</v>
      </c>
      <c r="L233" s="203">
        <f>VLOOKUP(C:C,total260330113047!B:F,5,0)</f>
        <v>443</v>
      </c>
      <c r="M233" s="8"/>
      <c r="N233" s="21">
        <f t="shared" si="8"/>
        <v>246.11111111111111</v>
      </c>
      <c r="O233" s="44">
        <v>2451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2451</v>
      </c>
      <c r="V233" s="45">
        <v>2204.8888888888887</v>
      </c>
      <c r="W233" s="41">
        <v>0.10041253003309307</v>
      </c>
      <c r="X233" s="46"/>
      <c r="Y233" s="46"/>
    </row>
    <row r="234" spans="1:27">
      <c r="A234" s="29" t="s">
        <v>1210</v>
      </c>
      <c r="B234" s="31" t="s">
        <v>4</v>
      </c>
      <c r="C234" s="17" t="s">
        <v>327</v>
      </c>
      <c r="D234" s="24" t="s">
        <v>328</v>
      </c>
      <c r="E234" s="23"/>
      <c r="F234" s="19">
        <v>1710</v>
      </c>
      <c r="G234" s="21">
        <v>1333</v>
      </c>
      <c r="H234" s="21">
        <v>1404</v>
      </c>
      <c r="I234" s="8">
        <f>VLOOKUP(C234,'202310-202403出荷数total2403220951'!B:F,5,0)</f>
        <v>317</v>
      </c>
      <c r="J234" s="203">
        <f>VLOOKUP(C234,'出荷数2307～2406total241008110618'!B:F,5,0)</f>
        <v>490</v>
      </c>
      <c r="K234" s="214">
        <f>VLOOKUP(C234,'出荷数2407-2506total250730101950'!B:F,5,0)</f>
        <v>495</v>
      </c>
      <c r="L234" s="203">
        <f>VLOOKUP(C:C,total260330113047!B:F,5,0)</f>
        <v>665</v>
      </c>
      <c r="M234" s="8"/>
      <c r="N234" s="21">
        <f t="shared" si="8"/>
        <v>369.44444444444446</v>
      </c>
      <c r="O234" s="44">
        <v>1692</v>
      </c>
      <c r="P234" s="44">
        <v>0</v>
      </c>
      <c r="Q234" s="44">
        <v>0</v>
      </c>
      <c r="R234" s="44">
        <v>0</v>
      </c>
      <c r="S234" s="44">
        <v>0</v>
      </c>
      <c r="T234" s="45">
        <v>0</v>
      </c>
      <c r="U234" s="45">
        <v>1692</v>
      </c>
      <c r="V234" s="45">
        <v>1322.5555555555557</v>
      </c>
      <c r="W234" s="41">
        <v>0.21834778040451799</v>
      </c>
      <c r="X234" s="46"/>
      <c r="Y234" s="46"/>
    </row>
    <row r="235" spans="1:27" s="152" customFormat="1" ht="15.75">
      <c r="A235" s="144" t="s">
        <v>1211</v>
      </c>
      <c r="B235" s="155" t="s">
        <v>4</v>
      </c>
      <c r="C235" s="153" t="s">
        <v>264</v>
      </c>
      <c r="D235" s="154" t="s">
        <v>265</v>
      </c>
      <c r="E235" s="153"/>
      <c r="F235" s="146">
        <v>4845</v>
      </c>
      <c r="G235" s="148">
        <v>7700</v>
      </c>
      <c r="H235" s="148">
        <v>1951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VLOOKUP(C:C,total260330113047!B:F,5,0)</f>
        <v>#N/A</v>
      </c>
      <c r="M235" s="8"/>
      <c r="N235" s="21" t="e">
        <f t="shared" si="8"/>
        <v>#N/A</v>
      </c>
      <c r="O235" s="148">
        <v>0</v>
      </c>
      <c r="P235" s="148">
        <v>0</v>
      </c>
      <c r="Q235" s="148">
        <v>0</v>
      </c>
      <c r="R235" s="148">
        <v>0</v>
      </c>
      <c r="S235" s="148">
        <v>0</v>
      </c>
      <c r="T235" s="149">
        <v>0</v>
      </c>
      <c r="U235" s="149">
        <v>0</v>
      </c>
      <c r="V235" s="149" t="e">
        <v>#N/A</v>
      </c>
      <c r="W235" s="150" t="e">
        <v>#N/A</v>
      </c>
      <c r="X235" s="151"/>
      <c r="Y235" s="151"/>
    </row>
    <row r="236" spans="1:27">
      <c r="A236" s="29" t="s">
        <v>1212</v>
      </c>
      <c r="B236" s="31" t="s">
        <v>4</v>
      </c>
      <c r="C236" s="17" t="s">
        <v>329</v>
      </c>
      <c r="D236" s="24" t="s">
        <v>330</v>
      </c>
      <c r="E236" s="23"/>
      <c r="F236" s="19">
        <v>11021</v>
      </c>
      <c r="G236" s="21">
        <v>6767</v>
      </c>
      <c r="H236" s="21">
        <v>4852</v>
      </c>
      <c r="I236" s="8">
        <f>VLOOKUP(C236,'202310-202403出荷数total2403220951'!B:F,5,0)</f>
        <v>2771</v>
      </c>
      <c r="J236" s="203">
        <f>VLOOKUP(C236,'出荷数2307～2406total241008110618'!B:F,5,0)</f>
        <v>4651</v>
      </c>
      <c r="K236" s="214">
        <f>VLOOKUP(C236,'出荷数2407-2506total250730101950'!B:F,5,0)</f>
        <v>5139</v>
      </c>
      <c r="L236" s="203">
        <f>VLOOKUP(C:C,total260330113047!B:F,5,0)</f>
        <v>3653</v>
      </c>
      <c r="M236" s="211">
        <v>3000</v>
      </c>
      <c r="N236" s="211">
        <v>3000</v>
      </c>
      <c r="O236" s="44">
        <v>5159</v>
      </c>
      <c r="P236" s="44">
        <v>1090</v>
      </c>
      <c r="Q236" s="44">
        <v>0</v>
      </c>
      <c r="R236" s="44">
        <v>0</v>
      </c>
      <c r="S236" s="44">
        <v>1090</v>
      </c>
      <c r="T236" s="45">
        <v>0</v>
      </c>
      <c r="U236" s="45">
        <v>4069</v>
      </c>
      <c r="V236" s="45">
        <v>1069</v>
      </c>
      <c r="W236" s="41">
        <v>0.4800768122899664</v>
      </c>
      <c r="X236" s="46"/>
      <c r="Y236" s="46"/>
    </row>
    <row r="237" spans="1:27" s="152" customFormat="1" ht="15.75">
      <c r="A237" s="144" t="s">
        <v>1213</v>
      </c>
      <c r="B237" s="155" t="s">
        <v>4</v>
      </c>
      <c r="C237" s="153" t="s">
        <v>331</v>
      </c>
      <c r="D237" s="154" t="s">
        <v>1309</v>
      </c>
      <c r="E237" s="153" t="s">
        <v>186</v>
      </c>
      <c r="F237" s="146">
        <v>1700</v>
      </c>
      <c r="G237" s="148">
        <v>294</v>
      </c>
      <c r="H237" s="148">
        <v>198</v>
      </c>
      <c r="I237" s="148" t="e">
        <f>VLOOKUP(C237,'202310-202403出荷数total2403220951'!B:F,5,0)</f>
        <v>#N/A</v>
      </c>
      <c r="J237" s="148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 t="e">
        <f>VLOOKUP(C:C,total260330113047!B:F,5,0)</f>
        <v>#N/A</v>
      </c>
      <c r="M237" s="8"/>
      <c r="N237" s="21" t="e">
        <f t="shared" ref="N237:N244" si="9">L237/9*5</f>
        <v>#N/A</v>
      </c>
      <c r="O237" s="148">
        <v>0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0</v>
      </c>
      <c r="V237" s="149" t="e">
        <v>#N/A</v>
      </c>
      <c r="W237" s="150" t="e">
        <v>#N/A</v>
      </c>
      <c r="X237" s="151"/>
      <c r="Y237" s="151"/>
    </row>
    <row r="238" spans="1:27" s="152" customFormat="1">
      <c r="A238" s="144" t="s">
        <v>1214</v>
      </c>
      <c r="B238" s="155" t="s">
        <v>4</v>
      </c>
      <c r="C238" s="153" t="s">
        <v>266</v>
      </c>
      <c r="D238" s="154" t="s">
        <v>1266</v>
      </c>
      <c r="E238" s="153"/>
      <c r="F238" s="146">
        <v>2398</v>
      </c>
      <c r="G238" s="148">
        <v>1863</v>
      </c>
      <c r="H238" s="148">
        <v>1640</v>
      </c>
      <c r="I238" s="148">
        <f>VLOOKUP(C238,'202310-202403出荷数total2403220951'!B:F,5,0)</f>
        <v>720</v>
      </c>
      <c r="J238" s="148">
        <f>VLOOKUP(C238,'出荷数2307～2406total241008110618'!B:F,5,0)</f>
        <v>4600</v>
      </c>
      <c r="K238" s="214" t="e">
        <f>VLOOKUP(C238,'出荷数2407-2506total250730101950'!B:F,5,0)</f>
        <v>#N/A</v>
      </c>
      <c r="L238" s="203" t="e">
        <f>VLOOKUP(C:C,total260330113047!B:F,5,0)</f>
        <v>#N/A</v>
      </c>
      <c r="M238" s="8"/>
      <c r="N238" s="21" t="e">
        <f t="shared" si="9"/>
        <v>#N/A</v>
      </c>
      <c r="O238" s="148">
        <v>6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6</v>
      </c>
      <c r="V238" s="149" t="e">
        <v>#N/A</v>
      </c>
      <c r="W238" s="150" t="e">
        <v>#N/A</v>
      </c>
      <c r="X238" s="151"/>
      <c r="Y238" s="151"/>
      <c r="Z238" s="191"/>
      <c r="AA238" s="191"/>
    </row>
    <row r="239" spans="1:27" s="152" customFormat="1">
      <c r="A239" s="144" t="s">
        <v>1215</v>
      </c>
      <c r="B239" s="155" t="s">
        <v>4</v>
      </c>
      <c r="C239" s="153" t="s">
        <v>267</v>
      </c>
      <c r="D239" s="154" t="s">
        <v>1265</v>
      </c>
      <c r="E239" s="153"/>
      <c r="F239" s="146">
        <v>5642</v>
      </c>
      <c r="G239" s="148">
        <v>200</v>
      </c>
      <c r="H239" s="148">
        <v>1430</v>
      </c>
      <c r="I239" s="148">
        <f>VLOOKUP(C239,'202310-202403出荷数total2403220951'!B:F,5,0)</f>
        <v>285</v>
      </c>
      <c r="J239" s="148">
        <f>VLOOKUP(C239,'出荷数2307～2406total241008110618'!B:F,5,0)</f>
        <v>287</v>
      </c>
      <c r="K239" s="214">
        <f>VLOOKUP(C239,'出荷数2407-2506total250730101950'!B:F,5,0)</f>
        <v>291</v>
      </c>
      <c r="L239" s="203">
        <f>VLOOKUP(C:C,total260330113047!B:F,5,0)</f>
        <v>268</v>
      </c>
      <c r="M239" s="8"/>
      <c r="N239" s="21">
        <f t="shared" si="9"/>
        <v>148.88888888888889</v>
      </c>
      <c r="O239" s="148">
        <v>1076</v>
      </c>
      <c r="P239" s="148">
        <v>0</v>
      </c>
      <c r="Q239" s="148">
        <v>0</v>
      </c>
      <c r="R239" s="148">
        <v>0</v>
      </c>
      <c r="S239" s="148">
        <v>0</v>
      </c>
      <c r="T239" s="149">
        <v>0</v>
      </c>
      <c r="U239" s="149">
        <v>1076</v>
      </c>
      <c r="V239" s="149">
        <v>927.11111111111109</v>
      </c>
      <c r="W239" s="150">
        <v>0.13837257331681124</v>
      </c>
      <c r="X239" s="151"/>
      <c r="Y239" s="151"/>
      <c r="Z239" s="191"/>
      <c r="AA239" s="191"/>
    </row>
    <row r="240" spans="1:27" s="200" customFormat="1">
      <c r="A240" s="192" t="s">
        <v>1216</v>
      </c>
      <c r="B240" s="212" t="s">
        <v>4</v>
      </c>
      <c r="C240" s="235" t="s">
        <v>332</v>
      </c>
      <c r="D240" s="236" t="s">
        <v>333</v>
      </c>
      <c r="E240" s="235"/>
      <c r="F240" s="194">
        <v>428</v>
      </c>
      <c r="G240" s="196">
        <v>1103</v>
      </c>
      <c r="H240" s="196">
        <v>787</v>
      </c>
      <c r="I240" s="196">
        <f>VLOOKUP(C240,'202310-202403出荷数total2403220951'!B:F,5,0)</f>
        <v>481</v>
      </c>
      <c r="J240" s="196">
        <f>VLOOKUP(C240,'出荷数2307～2406total241008110618'!B:F,5,0)</f>
        <v>533</v>
      </c>
      <c r="K240" s="196">
        <f>VLOOKUP(C240,'出荷数2407-2506total250730101950'!B:F,5,0)</f>
        <v>617</v>
      </c>
      <c r="L240" s="203">
        <f>VLOOKUP(C:C,total260330113047!B:F,5,0)</f>
        <v>541</v>
      </c>
      <c r="M240" s="196"/>
      <c r="N240" s="196">
        <f t="shared" si="9"/>
        <v>300.55555555555554</v>
      </c>
      <c r="O240" s="196">
        <v>229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229</v>
      </c>
      <c r="V240" s="197">
        <v>-71.555555555555543</v>
      </c>
      <c r="W240" s="198">
        <v>1.3124696749150897</v>
      </c>
      <c r="X240" s="199"/>
      <c r="Y240" s="199"/>
      <c r="Z240" s="201"/>
      <c r="AA240" s="201"/>
    </row>
    <row r="241" spans="1:27" s="200" customFormat="1">
      <c r="A241" s="192" t="s">
        <v>1217</v>
      </c>
      <c r="B241" s="212" t="s">
        <v>4</v>
      </c>
      <c r="C241" s="235" t="s">
        <v>268</v>
      </c>
      <c r="D241" s="236" t="s">
        <v>4102</v>
      </c>
      <c r="E241" s="235"/>
      <c r="F241" s="194">
        <v>1178</v>
      </c>
      <c r="G241" s="196">
        <v>1650</v>
      </c>
      <c r="H241" s="196">
        <v>1270</v>
      </c>
      <c r="I241" s="196">
        <f>VLOOKUP(C241,'202310-202403出荷数total2403220951'!B:F,5,0)</f>
        <v>496</v>
      </c>
      <c r="J241" s="196">
        <f>VLOOKUP(C241,'出荷数2307～2406total241008110618'!B:F,5,0)</f>
        <v>962</v>
      </c>
      <c r="K241" s="214">
        <f>VLOOKUP(C241,'出荷数2407-2506total250730101950'!B:F,5,0)</f>
        <v>596</v>
      </c>
      <c r="L241" s="203">
        <f>VLOOKUP(C:C,total260330113047!B:F,5,0)</f>
        <v>122</v>
      </c>
      <c r="M241" s="8"/>
      <c r="N241" s="21">
        <f t="shared" si="9"/>
        <v>67.777777777777771</v>
      </c>
      <c r="O241" s="196">
        <v>0</v>
      </c>
      <c r="P241" s="196">
        <v>0</v>
      </c>
      <c r="Q241" s="196">
        <v>0</v>
      </c>
      <c r="R241" s="196">
        <v>0</v>
      </c>
      <c r="S241" s="196">
        <v>0</v>
      </c>
      <c r="T241" s="197">
        <v>0</v>
      </c>
      <c r="U241" s="197">
        <v>0</v>
      </c>
      <c r="V241" s="197">
        <v>-67.777777777777771</v>
      </c>
      <c r="W241" s="198" t="e">
        <v>#DIV/0!</v>
      </c>
      <c r="X241" s="199"/>
      <c r="Y241" s="199"/>
      <c r="Z241" s="201"/>
      <c r="AA241" s="201"/>
    </row>
    <row r="242" spans="1:27">
      <c r="A242" s="29" t="s">
        <v>1218</v>
      </c>
      <c r="B242" s="31" t="s">
        <v>4</v>
      </c>
      <c r="C242" s="17" t="s">
        <v>270</v>
      </c>
      <c r="D242" s="24" t="s">
        <v>271</v>
      </c>
      <c r="E242" s="23"/>
      <c r="F242" s="19">
        <v>3399</v>
      </c>
      <c r="G242" s="21">
        <v>3090</v>
      </c>
      <c r="H242" s="21">
        <v>3886</v>
      </c>
      <c r="I242" s="8">
        <f>VLOOKUP(C242,'202310-202403出荷数total2403220951'!B:F,5,0)</f>
        <v>1077</v>
      </c>
      <c r="J242" s="203">
        <f>VLOOKUP(C242,'出荷数2307～2406total241008110618'!B:F,5,0)</f>
        <v>1997</v>
      </c>
      <c r="K242" s="214">
        <f>VLOOKUP(C242,'出荷数2407-2506total250730101950'!B:F,5,0)</f>
        <v>1751</v>
      </c>
      <c r="L242" s="203">
        <f>VLOOKUP(C:C,total260330113047!B:F,5,0)</f>
        <v>826</v>
      </c>
      <c r="M242" s="8"/>
      <c r="N242" s="21">
        <f t="shared" si="9"/>
        <v>458.88888888888886</v>
      </c>
      <c r="O242" s="44">
        <v>1484</v>
      </c>
      <c r="P242" s="44">
        <v>0</v>
      </c>
      <c r="Q242" s="44">
        <v>0</v>
      </c>
      <c r="R242" s="44">
        <v>0</v>
      </c>
      <c r="S242" s="44">
        <v>0</v>
      </c>
      <c r="T242" s="45">
        <v>0</v>
      </c>
      <c r="U242" s="45">
        <v>1484</v>
      </c>
      <c r="V242" s="45">
        <v>1025.1111111111111</v>
      </c>
      <c r="W242" s="41">
        <v>0.30922431865828093</v>
      </c>
      <c r="X242" s="46"/>
      <c r="Y242" s="46"/>
    </row>
    <row r="243" spans="1:27" s="152" customFormat="1" ht="15.75">
      <c r="A243" s="144" t="s">
        <v>1219</v>
      </c>
      <c r="B243" s="155" t="s">
        <v>4</v>
      </c>
      <c r="C243" s="153" t="s">
        <v>713</v>
      </c>
      <c r="D243" s="154" t="s">
        <v>1310</v>
      </c>
      <c r="E243" s="153"/>
      <c r="F243" s="146" t="e">
        <f>VLOOKUP(C243,#REF!,17,0 )</f>
        <v>#REF!</v>
      </c>
      <c r="G243" s="148">
        <v>18471</v>
      </c>
      <c r="H243" s="148">
        <v>11873</v>
      </c>
      <c r="I243" s="148">
        <f>VLOOKUP(C243,'202310-202403出荷数total2403220951'!B:F,5,0)</f>
        <v>21</v>
      </c>
      <c r="J243" s="148">
        <f>VLOOKUP(C243,'出荷数2307～2406total241008110618'!B:F,5,0)</f>
        <v>179</v>
      </c>
      <c r="K243" s="214">
        <f>VLOOKUP(C243,'出荷数2407-2506total250730101950'!B:F,5,0)</f>
        <v>20</v>
      </c>
      <c r="L243" s="203" t="e">
        <f>VLOOKUP(C:C,total260330113047!B:F,5,0)</f>
        <v>#N/A</v>
      </c>
      <c r="M243" s="8"/>
      <c r="N243" s="21" t="e">
        <f t="shared" si="9"/>
        <v>#N/A</v>
      </c>
      <c r="O243" s="148">
        <v>0</v>
      </c>
      <c r="P243" s="148">
        <v>0</v>
      </c>
      <c r="Q243" s="148">
        <v>0</v>
      </c>
      <c r="R243" s="148">
        <v>0</v>
      </c>
      <c r="S243" s="148">
        <v>0</v>
      </c>
      <c r="T243" s="149">
        <v>0</v>
      </c>
      <c r="U243" s="149">
        <v>0</v>
      </c>
      <c r="V243" s="149" t="e">
        <v>#N/A</v>
      </c>
      <c r="W243" s="150" t="e">
        <v>#N/A</v>
      </c>
      <c r="X243" s="151"/>
      <c r="Y243" s="151"/>
    </row>
    <row r="244" spans="1:27">
      <c r="A244" s="29" t="s">
        <v>1220</v>
      </c>
      <c r="B244" s="31" t="s">
        <v>4</v>
      </c>
      <c r="C244" s="17" t="s">
        <v>273</v>
      </c>
      <c r="D244" s="24" t="s">
        <v>274</v>
      </c>
      <c r="E244" s="23"/>
      <c r="F244" s="19">
        <v>1919</v>
      </c>
      <c r="G244" s="21">
        <v>2904</v>
      </c>
      <c r="H244" s="21">
        <v>2412</v>
      </c>
      <c r="I244" s="8">
        <f>VLOOKUP(C244,'202310-202403出荷数total2403220951'!B:F,5,0)</f>
        <v>850</v>
      </c>
      <c r="J244" s="203">
        <f>VLOOKUP(C244,'出荷数2307～2406total241008110618'!B:F,5,0)</f>
        <v>2028</v>
      </c>
      <c r="K244" s="214">
        <f>VLOOKUP(C244,'出荷数2407-2506total250730101950'!B:F,5,0)</f>
        <v>1107</v>
      </c>
      <c r="L244" s="203">
        <f>VLOOKUP(C:C,total260330113047!B:F,5,0)</f>
        <v>373</v>
      </c>
      <c r="M244" s="8"/>
      <c r="N244" s="21">
        <f t="shared" si="9"/>
        <v>207.22222222222223</v>
      </c>
      <c r="O244" s="44">
        <v>3141</v>
      </c>
      <c r="P244" s="44">
        <v>0</v>
      </c>
      <c r="Q244" s="44">
        <v>0</v>
      </c>
      <c r="R244" s="44">
        <v>0</v>
      </c>
      <c r="S244" s="44">
        <v>0</v>
      </c>
      <c r="T244" s="45">
        <v>0</v>
      </c>
      <c r="U244" s="45">
        <v>3141</v>
      </c>
      <c r="V244" s="45">
        <v>2933.7777777777778</v>
      </c>
      <c r="W244" s="41">
        <v>6.597332767342319E-2</v>
      </c>
      <c r="X244" s="46"/>
      <c r="Y244" s="46"/>
    </row>
    <row r="245" spans="1:27">
      <c r="A245" s="29" t="s">
        <v>1221</v>
      </c>
      <c r="B245" s="31" t="s">
        <v>4</v>
      </c>
      <c r="C245" s="17" t="s">
        <v>709</v>
      </c>
      <c r="D245" s="24" t="s">
        <v>717</v>
      </c>
      <c r="E245" s="23"/>
      <c r="F245" s="19">
        <v>0</v>
      </c>
      <c r="G245" s="21">
        <v>0</v>
      </c>
      <c r="H245" s="21">
        <v>8393</v>
      </c>
      <c r="I245" s="8">
        <f>VLOOKUP(C245,'202310-202403出荷数total2403220951'!B:F,5,0)</f>
        <v>7931</v>
      </c>
      <c r="J245" s="203">
        <f>VLOOKUP(C245,'出荷数2307～2406total241008110618'!B:F,5,0)</f>
        <v>17588</v>
      </c>
      <c r="K245" s="214">
        <f>VLOOKUP(C245,'出荷数2407-2506total250730101950'!B:F,5,0)</f>
        <v>16987</v>
      </c>
      <c r="L245" s="203">
        <f>VLOOKUP(C:C,total260330113047!B:F,5,0)</f>
        <v>13105</v>
      </c>
      <c r="M245" s="211">
        <v>12000</v>
      </c>
      <c r="N245" s="211">
        <v>12000</v>
      </c>
      <c r="O245" s="44">
        <v>8788</v>
      </c>
      <c r="P245" s="44">
        <v>0</v>
      </c>
      <c r="Q245" s="44">
        <v>5000</v>
      </c>
      <c r="R245" s="44">
        <v>0</v>
      </c>
      <c r="S245" s="44">
        <v>100</v>
      </c>
      <c r="T245" s="45">
        <v>-100</v>
      </c>
      <c r="U245" s="45">
        <v>13688</v>
      </c>
      <c r="V245" s="45">
        <v>1688</v>
      </c>
      <c r="W245" s="41">
        <v>1.3654984069185252</v>
      </c>
      <c r="X245" s="46"/>
      <c r="Y245" s="46"/>
    </row>
    <row r="246" spans="1:27">
      <c r="A246" s="29"/>
      <c r="B246" s="31" t="s">
        <v>4</v>
      </c>
      <c r="C246" s="17" t="s">
        <v>4100</v>
      </c>
      <c r="D246" s="24" t="s">
        <v>4427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 t="e">
        <f>VLOOKUP(C246,'出荷数2407-2506total250730101950'!B:F,5,0)</f>
        <v>#N/A</v>
      </c>
      <c r="L246" s="203">
        <f>VLOOKUP(C:C,total260330113047!B:F,5,0)</f>
        <v>50</v>
      </c>
      <c r="M246" s="8"/>
      <c r="N246" s="211">
        <v>1500</v>
      </c>
      <c r="O246" s="44">
        <v>2807</v>
      </c>
      <c r="P246" s="44">
        <v>0</v>
      </c>
      <c r="Q246" s="44">
        <v>0</v>
      </c>
      <c r="R246" s="44">
        <v>0</v>
      </c>
      <c r="S246" s="44">
        <v>0</v>
      </c>
      <c r="T246" s="45">
        <v>0</v>
      </c>
      <c r="U246" s="45">
        <v>2807</v>
      </c>
      <c r="V246" s="45">
        <v>1307</v>
      </c>
      <c r="W246" s="41">
        <v>0.53437833986462413</v>
      </c>
      <c r="X246" s="46"/>
      <c r="Y246" s="46"/>
    </row>
    <row r="247" spans="1:27" s="231" customFormat="1">
      <c r="A247" s="223" t="s">
        <v>1222</v>
      </c>
      <c r="B247" s="254" t="s">
        <v>4</v>
      </c>
      <c r="C247" s="255" t="s">
        <v>275</v>
      </c>
      <c r="D247" s="256" t="s">
        <v>276</v>
      </c>
      <c r="E247" s="255"/>
      <c r="F247" s="225">
        <v>2255</v>
      </c>
      <c r="G247" s="227">
        <v>2545</v>
      </c>
      <c r="H247" s="227">
        <v>2670</v>
      </c>
      <c r="I247" s="227">
        <f>VLOOKUP(C247,'202310-202403出荷数total2403220951'!B:F,5,0)</f>
        <v>879</v>
      </c>
      <c r="J247" s="227">
        <f>VLOOKUP(C247,'出荷数2307～2406total241008110618'!B:F,5,0)</f>
        <v>2296</v>
      </c>
      <c r="K247" s="214">
        <f>VLOOKUP(C247,'出荷数2407-2506total250730101950'!B:F,5,0)</f>
        <v>457</v>
      </c>
      <c r="L247" s="203" t="e">
        <f>VLOOKUP(C:C,total260330113047!B:F,5,0)</f>
        <v>#N/A</v>
      </c>
      <c r="M247" s="8"/>
      <c r="N247" s="21" t="e">
        <f>L247/9*5</f>
        <v>#N/A</v>
      </c>
      <c r="O247" s="227">
        <v>0</v>
      </c>
      <c r="P247" s="227">
        <v>0</v>
      </c>
      <c r="Q247" s="227">
        <v>0</v>
      </c>
      <c r="R247" s="227">
        <v>0</v>
      </c>
      <c r="S247" s="227">
        <v>0</v>
      </c>
      <c r="T247" s="228">
        <v>0</v>
      </c>
      <c r="U247" s="228">
        <v>0</v>
      </c>
      <c r="V247" s="228" t="e">
        <v>#N/A</v>
      </c>
      <c r="W247" s="229" t="e">
        <v>#N/A</v>
      </c>
      <c r="X247" s="230"/>
      <c r="Y247" s="230"/>
      <c r="Z247" s="232"/>
      <c r="AA247" s="232"/>
    </row>
    <row r="248" spans="1:27">
      <c r="A248" s="29"/>
      <c r="B248" s="31" t="s">
        <v>4</v>
      </c>
      <c r="C248" s="17" t="s">
        <v>3793</v>
      </c>
      <c r="D248" s="24" t="s">
        <v>276</v>
      </c>
      <c r="E248" s="23"/>
      <c r="F248" s="19"/>
      <c r="G248" s="21"/>
      <c r="H248" s="21"/>
      <c r="I248" s="8" t="e">
        <f>VLOOKUP(C248,'202310-202403出荷数total2403220951'!B:F,5,0)</f>
        <v>#N/A</v>
      </c>
      <c r="J248" s="203" t="e">
        <f>VLOOKUP(C248,'出荷数2307～2406total241008110618'!B:F,5,0)</f>
        <v>#N/A</v>
      </c>
      <c r="K248" s="214">
        <f>VLOOKUP(C248,'出荷数2407-2506total250730101950'!B:F,5,0)</f>
        <v>1929</v>
      </c>
      <c r="L248" s="203">
        <f>VLOOKUP(C:C,total260330113047!B:F,5,0)</f>
        <v>1191</v>
      </c>
      <c r="M248" s="211">
        <v>2000</v>
      </c>
      <c r="N248" s="211">
        <v>2000</v>
      </c>
      <c r="O248" s="44">
        <v>5563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5563</v>
      </c>
      <c r="V248" s="45">
        <v>3563</v>
      </c>
      <c r="W248" s="41">
        <v>0.35951824555096173</v>
      </c>
      <c r="X248" s="46"/>
      <c r="Y248" s="46"/>
    </row>
    <row r="249" spans="1:27">
      <c r="A249" s="29" t="s">
        <v>1223</v>
      </c>
      <c r="B249" s="31" t="s">
        <v>4</v>
      </c>
      <c r="C249" s="6" t="s">
        <v>277</v>
      </c>
      <c r="D249" s="20" t="s">
        <v>278</v>
      </c>
      <c r="E249" s="19"/>
      <c r="F249" s="19">
        <v>1568</v>
      </c>
      <c r="G249" s="21">
        <v>1942</v>
      </c>
      <c r="H249" s="21">
        <v>1574</v>
      </c>
      <c r="I249" s="8">
        <f>VLOOKUP(C249,'202310-202403出荷数total2403220951'!B:F,5,0)</f>
        <v>294</v>
      </c>
      <c r="J249" s="203">
        <f>VLOOKUP(C249,'出荷数2307～2406total241008110618'!B:F,5,0)</f>
        <v>1143</v>
      </c>
      <c r="K249" s="214">
        <f>VLOOKUP(C249,'出荷数2407-2506total250730101950'!B:F,5,0)</f>
        <v>179</v>
      </c>
      <c r="L249" s="203">
        <f>VLOOKUP(C:C,total260330113047!B:F,5,0)</f>
        <v>106</v>
      </c>
      <c r="M249" s="8"/>
      <c r="N249" s="21">
        <f>L249/9*5</f>
        <v>58.888888888888893</v>
      </c>
      <c r="O249" s="44">
        <v>1067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1067</v>
      </c>
      <c r="V249" s="45">
        <v>1008.1111111111111</v>
      </c>
      <c r="W249" s="41">
        <v>5.5191086118921172E-2</v>
      </c>
      <c r="X249" s="46"/>
      <c r="Y249" s="46"/>
    </row>
    <row r="250" spans="1:27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>
        <f>VLOOKUP(C:C,total260330113047!B:F,5,0)</f>
        <v>492</v>
      </c>
      <c r="M250" s="8"/>
      <c r="N250" s="21">
        <f>L250/9*5</f>
        <v>273.33333333333331</v>
      </c>
      <c r="O250" s="44">
        <v>3321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3321</v>
      </c>
      <c r="V250" s="45">
        <v>3047.6666666666665</v>
      </c>
      <c r="W250" s="41">
        <v>8.2304526748971193E-2</v>
      </c>
      <c r="X250" s="46"/>
      <c r="Y250" s="46"/>
    </row>
    <row r="251" spans="1:27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>
        <f>VLOOKUP(C:C,total260330113047!B:F,5,0)</f>
        <v>172</v>
      </c>
      <c r="M251" s="8"/>
      <c r="N251" s="21">
        <f>L251/9*5</f>
        <v>95.555555555555557</v>
      </c>
      <c r="O251" s="44">
        <v>3027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3027</v>
      </c>
      <c r="V251" s="45">
        <v>2931.4444444444443</v>
      </c>
      <c r="W251" s="41">
        <v>3.1567742172301141E-2</v>
      </c>
      <c r="X251" s="46"/>
      <c r="Y251" s="46"/>
    </row>
    <row r="252" spans="1:27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>
        <f>VLOOKUP(C:C,total260330113047!B:F,5,0)</f>
        <v>183</v>
      </c>
      <c r="M252" s="8"/>
      <c r="N252" s="21">
        <f>L252/9*5</f>
        <v>101.66666666666666</v>
      </c>
      <c r="O252" s="44">
        <v>2188</v>
      </c>
      <c r="P252" s="44">
        <v>0</v>
      </c>
      <c r="Q252" s="44">
        <v>0</v>
      </c>
      <c r="R252" s="44">
        <v>0</v>
      </c>
      <c r="S252" s="44">
        <v>0</v>
      </c>
      <c r="T252" s="45">
        <v>0</v>
      </c>
      <c r="U252" s="45">
        <v>2188</v>
      </c>
      <c r="V252" s="45">
        <v>2086.3333333333335</v>
      </c>
      <c r="W252" s="41">
        <v>4.6465569774527725E-2</v>
      </c>
      <c r="X252" s="46"/>
      <c r="Y252" s="46"/>
    </row>
    <row r="253" spans="1:27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>
        <f>VLOOKUP(C:C,total260330113047!B:F,5,0)</f>
        <v>1970</v>
      </c>
      <c r="M253" s="211">
        <v>1000</v>
      </c>
      <c r="N253" s="211">
        <v>1000</v>
      </c>
      <c r="O253" s="44">
        <v>4853</v>
      </c>
      <c r="P253" s="44">
        <v>3260</v>
      </c>
      <c r="Q253" s="44">
        <v>0</v>
      </c>
      <c r="R253" s="44">
        <v>0</v>
      </c>
      <c r="S253" s="44">
        <v>3250</v>
      </c>
      <c r="T253" s="45">
        <v>10</v>
      </c>
      <c r="U253" s="45">
        <v>1603</v>
      </c>
      <c r="V253" s="45">
        <v>603</v>
      </c>
      <c r="W253" s="41">
        <v>0.12325896708985579</v>
      </c>
      <c r="X253" s="46"/>
      <c r="Y253" s="46"/>
    </row>
    <row r="254" spans="1:27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>
        <f>VLOOKUP(C:C,total260330113047!B:F,5,0)</f>
        <v>4342</v>
      </c>
      <c r="M254" s="8"/>
      <c r="N254" s="21">
        <f t="shared" ref="N254:N260" si="10">L254/9*5</f>
        <v>2412.2222222222222</v>
      </c>
      <c r="O254" s="44">
        <v>1772</v>
      </c>
      <c r="P254" s="44">
        <v>0</v>
      </c>
      <c r="Q254" s="44">
        <v>3000</v>
      </c>
      <c r="R254" s="44">
        <v>0</v>
      </c>
      <c r="S254" s="44">
        <v>0</v>
      </c>
      <c r="T254" s="45">
        <v>0</v>
      </c>
      <c r="U254" s="45">
        <v>4772</v>
      </c>
      <c r="V254" s="45">
        <v>2359.7777777777778</v>
      </c>
      <c r="W254" s="41">
        <v>1.3612992224730374</v>
      </c>
      <c r="X254" s="46"/>
      <c r="Y254" s="46"/>
    </row>
    <row r="255" spans="1:27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>
        <f>VLOOKUP(C:C,total260330113047!B:F,5,0)</f>
        <v>560</v>
      </c>
      <c r="M255" s="8"/>
      <c r="N255" s="21">
        <f t="shared" si="10"/>
        <v>311.11111111111109</v>
      </c>
      <c r="O255" s="44">
        <v>4461</v>
      </c>
      <c r="P255" s="44">
        <v>900</v>
      </c>
      <c r="Q255" s="44">
        <v>0</v>
      </c>
      <c r="R255" s="44">
        <v>0</v>
      </c>
      <c r="S255" s="44">
        <v>100</v>
      </c>
      <c r="T255" s="45">
        <v>800</v>
      </c>
      <c r="U255" s="45">
        <v>4361</v>
      </c>
      <c r="V255" s="45">
        <v>4049.8888888888887</v>
      </c>
      <c r="W255" s="41">
        <v>5.8032290824680297E-2</v>
      </c>
      <c r="X255" s="46"/>
      <c r="Y255" s="46"/>
    </row>
    <row r="256" spans="1:27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>
        <f>VLOOKUP(C:C,total260330113047!B:F,5,0)</f>
        <v>882</v>
      </c>
      <c r="M256" s="8"/>
      <c r="N256" s="21">
        <f t="shared" si="10"/>
        <v>490</v>
      </c>
      <c r="O256" s="44">
        <v>5823</v>
      </c>
      <c r="P256" s="44">
        <v>450</v>
      </c>
      <c r="Q256" s="44">
        <v>0</v>
      </c>
      <c r="R256" s="44">
        <v>0</v>
      </c>
      <c r="S256" s="44">
        <v>750</v>
      </c>
      <c r="T256" s="45">
        <v>-300</v>
      </c>
      <c r="U256" s="45">
        <v>5073</v>
      </c>
      <c r="V256" s="45">
        <v>4583</v>
      </c>
      <c r="W256" s="41">
        <v>7.8112545831340668E-2</v>
      </c>
      <c r="X256" s="46"/>
      <c r="Y256" s="46"/>
    </row>
    <row r="257" spans="1:27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>
        <f>VLOOKUP(C:C,total260330113047!B:F,5,0)</f>
        <v>1535</v>
      </c>
      <c r="M257" s="8"/>
      <c r="N257" s="21">
        <f t="shared" si="10"/>
        <v>852.77777777777771</v>
      </c>
      <c r="O257" s="44">
        <v>5734</v>
      </c>
      <c r="P257" s="44">
        <v>3480</v>
      </c>
      <c r="Q257" s="44">
        <v>0</v>
      </c>
      <c r="R257" s="44">
        <v>0</v>
      </c>
      <c r="S257" s="44">
        <v>3480</v>
      </c>
      <c r="T257" s="45">
        <v>0</v>
      </c>
      <c r="U257" s="45">
        <v>2254</v>
      </c>
      <c r="V257" s="45">
        <v>1401.2222222222222</v>
      </c>
      <c r="W257" s="41">
        <v>9.2552396112196414E-2</v>
      </c>
      <c r="X257" s="46"/>
      <c r="Y257" s="46"/>
    </row>
    <row r="258" spans="1:27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VLOOKUP(C:C,total260330113047!B:F,5,0)</f>
        <v>#N/A</v>
      </c>
      <c r="M258" s="8"/>
      <c r="N258" s="21" t="e">
        <f t="shared" si="10"/>
        <v>#N/A</v>
      </c>
      <c r="O258" s="44">
        <v>10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10</v>
      </c>
      <c r="V258" s="45" t="e">
        <v>#N/A</v>
      </c>
      <c r="W258" s="41" t="e">
        <v>#N/A</v>
      </c>
      <c r="X258" s="46"/>
      <c r="Y258" s="46"/>
    </row>
    <row r="259" spans="1:27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>
        <f>VLOOKUP(C:C,total260330113047!B:F,5,0)</f>
        <v>2930</v>
      </c>
      <c r="M259" s="8"/>
      <c r="N259" s="21">
        <f t="shared" si="10"/>
        <v>1627.7777777777778</v>
      </c>
      <c r="O259" s="44">
        <v>40</v>
      </c>
      <c r="P259" s="44">
        <v>0</v>
      </c>
      <c r="Q259" s="44">
        <v>0</v>
      </c>
      <c r="R259" s="44">
        <v>0</v>
      </c>
      <c r="S259" s="44">
        <v>0</v>
      </c>
      <c r="T259" s="45">
        <v>0</v>
      </c>
      <c r="U259" s="45">
        <v>40</v>
      </c>
      <c r="V259" s="45">
        <v>-1587.7777777777778</v>
      </c>
      <c r="W259" s="41">
        <v>40.694444444444443</v>
      </c>
      <c r="X259" s="46"/>
      <c r="Y259" s="46"/>
    </row>
    <row r="260" spans="1:27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203">
        <f>VLOOKUP(C:C,total260330113047!B:F,5,0)</f>
        <v>601</v>
      </c>
      <c r="M260" s="196"/>
      <c r="N260" s="196">
        <f t="shared" si="10"/>
        <v>333.88888888888886</v>
      </c>
      <c r="O260" s="196">
        <v>845</v>
      </c>
      <c r="P260" s="196">
        <v>0</v>
      </c>
      <c r="Q260" s="196">
        <v>0</v>
      </c>
      <c r="R260" s="196">
        <v>0</v>
      </c>
      <c r="S260" s="196">
        <v>0</v>
      </c>
      <c r="T260" s="197">
        <v>0</v>
      </c>
      <c r="U260" s="197">
        <v>845</v>
      </c>
      <c r="V260" s="197">
        <v>511.11111111111114</v>
      </c>
      <c r="W260" s="198">
        <v>0.39513477975016431</v>
      </c>
      <c r="X260" s="199"/>
      <c r="Y260" s="199"/>
      <c r="Z260" s="201"/>
      <c r="AA260" s="201"/>
    </row>
    <row r="261" spans="1:27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>
        <f>VLOOKUP(C:C,total260330113047!B:F,5,0)</f>
        <v>5944</v>
      </c>
      <c r="M261" s="211">
        <v>4000</v>
      </c>
      <c r="N261" s="211">
        <v>4000</v>
      </c>
      <c r="O261" s="44">
        <v>1955</v>
      </c>
      <c r="P261" s="44">
        <v>0</v>
      </c>
      <c r="Q261" s="44">
        <v>3000</v>
      </c>
      <c r="R261" s="44">
        <v>0</v>
      </c>
      <c r="S261" s="44">
        <v>0</v>
      </c>
      <c r="T261" s="45">
        <v>0</v>
      </c>
      <c r="U261" s="45">
        <v>4955</v>
      </c>
      <c r="V261" s="45">
        <v>955</v>
      </c>
      <c r="W261" s="41">
        <v>2.0460358056265986</v>
      </c>
      <c r="X261" s="46"/>
      <c r="Y261" s="46"/>
    </row>
    <row r="262" spans="1:27">
      <c r="A262" s="9"/>
      <c r="B262" s="31" t="s">
        <v>4</v>
      </c>
      <c r="C262" s="49" t="s">
        <v>3770</v>
      </c>
      <c r="D262" s="24" t="s">
        <v>3783</v>
      </c>
      <c r="E262" s="50"/>
      <c r="F262" s="50">
        <v>0</v>
      </c>
      <c r="G262" s="8">
        <v>0</v>
      </c>
      <c r="H262" s="8">
        <v>0</v>
      </c>
      <c r="I262" s="8" t="e">
        <f>VLOOKUP(C262,'202310-202403出荷数total2403220951'!B:F,5,0)</f>
        <v>#N/A</v>
      </c>
      <c r="J262" s="203" t="e">
        <f>VLOOKUP(C262,'出荷数2307～2406total241008110618'!B:F,5,0)</f>
        <v>#N/A</v>
      </c>
      <c r="K262" s="214">
        <f>VLOOKUP(C262,'出荷数2407-2506total250730101950'!B:F,5,0)</f>
        <v>2754</v>
      </c>
      <c r="L262" s="203">
        <f>VLOOKUP(C:C,total260330113047!B:F,5,0)</f>
        <v>1448</v>
      </c>
      <c r="M262" s="211">
        <v>1000</v>
      </c>
      <c r="N262" s="211">
        <v>1000</v>
      </c>
      <c r="O262" s="44">
        <v>3206</v>
      </c>
      <c r="P262" s="44">
        <v>550</v>
      </c>
      <c r="Q262" s="44">
        <v>0</v>
      </c>
      <c r="R262" s="44">
        <v>0</v>
      </c>
      <c r="S262" s="44">
        <v>750</v>
      </c>
      <c r="T262" s="45">
        <v>-200</v>
      </c>
      <c r="U262" s="45">
        <v>2456</v>
      </c>
      <c r="V262" s="45">
        <v>1456</v>
      </c>
      <c r="W262" s="41"/>
      <c r="X262" s="46"/>
      <c r="Y262" s="46"/>
    </row>
    <row r="263" spans="1:27" s="152" customFormat="1" ht="15.75">
      <c r="A263" s="29" t="s">
        <v>2926</v>
      </c>
      <c r="B263" s="155" t="s">
        <v>4</v>
      </c>
      <c r="C263" s="153" t="s">
        <v>348</v>
      </c>
      <c r="D263" s="154" t="s">
        <v>1311</v>
      </c>
      <c r="E263" s="153"/>
      <c r="F263" s="146">
        <v>2372</v>
      </c>
      <c r="G263" s="148">
        <v>1852</v>
      </c>
      <c r="H263" s="21">
        <v>1128</v>
      </c>
      <c r="I263" s="8">
        <f>VLOOKUP(C263,'202310-202403出荷数total2403220951'!B:F,5,0)</f>
        <v>242</v>
      </c>
      <c r="J263" s="203">
        <f>VLOOKUP(C263,'出荷数2307～2406total241008110618'!B:F,5,0)</f>
        <v>537</v>
      </c>
      <c r="K263" s="214">
        <f>VLOOKUP(C263,'出荷数2407-2506total250730101950'!B:F,5,0)</f>
        <v>510</v>
      </c>
      <c r="L263" s="203">
        <f>VLOOKUP(C:C,total260330113047!B:F,5,0)</f>
        <v>194</v>
      </c>
      <c r="M263" s="8"/>
      <c r="N263" s="21">
        <f t="shared" ref="N263:N271" si="11">L263/9*5</f>
        <v>107.77777777777779</v>
      </c>
      <c r="O263" s="148">
        <v>363</v>
      </c>
      <c r="P263" s="148">
        <v>0</v>
      </c>
      <c r="Q263" s="44">
        <v>0</v>
      </c>
      <c r="R263" s="148">
        <v>0</v>
      </c>
      <c r="S263" s="148">
        <v>0</v>
      </c>
      <c r="T263" s="149">
        <v>0</v>
      </c>
      <c r="U263" s="149">
        <v>363</v>
      </c>
      <c r="V263" s="149">
        <v>255.22222222222223</v>
      </c>
      <c r="W263" s="150">
        <v>0.29690847872666054</v>
      </c>
      <c r="X263" s="151"/>
      <c r="Y263" s="151"/>
    </row>
    <row r="264" spans="1:27">
      <c r="A264" s="29" t="s">
        <v>2927</v>
      </c>
      <c r="B264" s="31" t="s">
        <v>4</v>
      </c>
      <c r="C264" s="17" t="s">
        <v>715</v>
      </c>
      <c r="D264" s="24" t="s">
        <v>716</v>
      </c>
      <c r="E264" s="23"/>
      <c r="F264" s="19">
        <v>0</v>
      </c>
      <c r="G264" s="21">
        <v>0</v>
      </c>
      <c r="H264" s="21">
        <v>1956</v>
      </c>
      <c r="I264" s="8">
        <f>VLOOKUP(C264,'202310-202403出荷数total2403220951'!B:F,5,0)</f>
        <v>512</v>
      </c>
      <c r="J264" s="203">
        <f>VLOOKUP(C264,'出荷数2307～2406total241008110618'!B:F,5,0)</f>
        <v>1043</v>
      </c>
      <c r="K264" s="214">
        <f>VLOOKUP(C264,'出荷数2407-2506total250730101950'!B:F,5,0)</f>
        <v>1417</v>
      </c>
      <c r="L264" s="203">
        <f>VLOOKUP(C:C,total260330113047!B:F,5,0)</f>
        <v>1059</v>
      </c>
      <c r="M264" s="8"/>
      <c r="N264" s="21">
        <f t="shared" si="11"/>
        <v>588.33333333333337</v>
      </c>
      <c r="O264" s="44">
        <v>4045</v>
      </c>
      <c r="P264" s="44">
        <v>0</v>
      </c>
      <c r="Q264" s="44">
        <v>0</v>
      </c>
      <c r="R264" s="44">
        <v>0</v>
      </c>
      <c r="S264" s="44">
        <v>100</v>
      </c>
      <c r="T264" s="45">
        <v>-100</v>
      </c>
      <c r="U264" s="45">
        <v>3945</v>
      </c>
      <c r="V264" s="45">
        <v>3356.6666666666665</v>
      </c>
      <c r="W264" s="41">
        <v>0.14544705397610219</v>
      </c>
      <c r="X264" s="46"/>
      <c r="Y264" s="46"/>
    </row>
    <row r="265" spans="1:27">
      <c r="A265" s="29" t="s">
        <v>2928</v>
      </c>
      <c r="B265" s="31" t="s">
        <v>4</v>
      </c>
      <c r="C265" s="17" t="s">
        <v>295</v>
      </c>
      <c r="D265" s="24" t="s">
        <v>296</v>
      </c>
      <c r="E265" s="23"/>
      <c r="F265" s="19">
        <v>3128</v>
      </c>
      <c r="G265" s="21">
        <v>4154</v>
      </c>
      <c r="H265" s="21">
        <v>2497</v>
      </c>
      <c r="I265" s="8">
        <f>VLOOKUP(C265,'202310-202403出荷数total2403220951'!B:F,5,0)</f>
        <v>1204</v>
      </c>
      <c r="J265" s="203">
        <f>VLOOKUP(C265,'出荷数2307～2406total241008110618'!B:F,5,0)</f>
        <v>2123</v>
      </c>
      <c r="K265" s="214">
        <f>VLOOKUP(C265,'出荷数2407-2506total250730101950'!B:F,5,0)</f>
        <v>2367</v>
      </c>
      <c r="L265" s="203">
        <f>VLOOKUP(C:C,total260330113047!B:F,5,0)</f>
        <v>1362</v>
      </c>
      <c r="M265" s="8"/>
      <c r="N265" s="21">
        <f t="shared" si="11"/>
        <v>756.66666666666674</v>
      </c>
      <c r="O265" s="44">
        <v>3638</v>
      </c>
      <c r="P265" s="44">
        <v>0</v>
      </c>
      <c r="Q265" s="44">
        <v>0</v>
      </c>
      <c r="R265" s="44">
        <v>0</v>
      </c>
      <c r="S265" s="44">
        <v>0</v>
      </c>
      <c r="T265" s="45">
        <v>0</v>
      </c>
      <c r="U265" s="45">
        <v>3638</v>
      </c>
      <c r="V265" s="45">
        <v>2881.333333333333</v>
      </c>
      <c r="W265" s="41">
        <v>0.20798973795125528</v>
      </c>
      <c r="X265" s="46"/>
      <c r="Y265" s="46"/>
    </row>
    <row r="266" spans="1:27" s="152" customFormat="1">
      <c r="A266" s="144" t="s">
        <v>2929</v>
      </c>
      <c r="B266" s="155" t="s">
        <v>4</v>
      </c>
      <c r="C266" s="153" t="s">
        <v>349</v>
      </c>
      <c r="D266" s="154" t="s">
        <v>350</v>
      </c>
      <c r="E266" s="153"/>
      <c r="F266" s="146">
        <v>807</v>
      </c>
      <c r="G266" s="148">
        <v>965</v>
      </c>
      <c r="H266" s="148">
        <v>878</v>
      </c>
      <c r="I266" s="148">
        <f>VLOOKUP(C266,'202310-202403出荷数total2403220951'!B:F,5,0)</f>
        <v>264</v>
      </c>
      <c r="J266" s="148">
        <f>VLOOKUP(C266,'出荷数2307～2406total241008110618'!B:F,5,0)</f>
        <v>486</v>
      </c>
      <c r="K266" s="214">
        <f>VLOOKUP(C266,'出荷数2407-2506total250730101950'!B:F,5,0)</f>
        <v>678</v>
      </c>
      <c r="L266" s="203" t="e">
        <f>VLOOKUP(C:C,total260330113047!B:F,5,0)</f>
        <v>#N/A</v>
      </c>
      <c r="M266" s="8"/>
      <c r="N266" s="21" t="e">
        <f t="shared" si="11"/>
        <v>#N/A</v>
      </c>
      <c r="O266" s="148">
        <v>0</v>
      </c>
      <c r="P266" s="148">
        <v>0</v>
      </c>
      <c r="Q266" s="148">
        <v>0</v>
      </c>
      <c r="R266" s="148">
        <v>0</v>
      </c>
      <c r="S266" s="148">
        <v>0</v>
      </c>
      <c r="T266" s="149">
        <v>0</v>
      </c>
      <c r="U266" s="149">
        <v>0</v>
      </c>
      <c r="V266" s="149" t="e">
        <v>#N/A</v>
      </c>
      <c r="W266" s="150" t="e">
        <v>#N/A</v>
      </c>
      <c r="X266" s="151"/>
      <c r="Y266" s="151"/>
      <c r="Z266" s="191"/>
      <c r="AA266" s="191"/>
    </row>
    <row r="267" spans="1:27" ht="19.149999999999999" customHeight="1">
      <c r="A267" s="29" t="s">
        <v>2930</v>
      </c>
      <c r="B267" s="164" t="s">
        <v>4</v>
      </c>
      <c r="C267" s="165" t="s">
        <v>2882</v>
      </c>
      <c r="D267" s="242" t="s">
        <v>359</v>
      </c>
      <c r="E267" s="181"/>
      <c r="F267" s="183">
        <v>3004</v>
      </c>
      <c r="G267" s="184">
        <v>2368</v>
      </c>
      <c r="H267" s="21">
        <v>2446</v>
      </c>
      <c r="I267" s="8">
        <f>VLOOKUP(C267,'202310-202403出荷数total2403220951'!B:F,5,0)</f>
        <v>1141</v>
      </c>
      <c r="J267" s="203">
        <f>VLOOKUP(C267,'出荷数2307～2406total241008110618'!B:F,5,0)</f>
        <v>2240</v>
      </c>
      <c r="K267" s="214">
        <f>VLOOKUP(C267,'出荷数2407-2506total250730101950'!B:F,5,0)</f>
        <v>2295</v>
      </c>
      <c r="L267" s="203">
        <f>VLOOKUP(C:C,total260330113047!B:F,5,0)</f>
        <v>1789</v>
      </c>
      <c r="M267" s="8"/>
      <c r="N267" s="21">
        <f t="shared" si="11"/>
        <v>993.88888888888891</v>
      </c>
      <c r="O267" s="160">
        <v>798</v>
      </c>
      <c r="P267" s="160">
        <v>0</v>
      </c>
      <c r="Q267" s="44">
        <v>0</v>
      </c>
      <c r="R267" s="160">
        <v>0</v>
      </c>
      <c r="S267" s="160">
        <v>0</v>
      </c>
      <c r="T267" s="161">
        <v>0</v>
      </c>
      <c r="U267" s="45">
        <v>798</v>
      </c>
      <c r="V267" s="45">
        <v>-195.88888888888891</v>
      </c>
      <c r="W267" s="162">
        <v>1.2454747981063772</v>
      </c>
      <c r="X267" s="163"/>
      <c r="Y267" s="163"/>
    </row>
    <row r="268" spans="1:27" s="9" customFormat="1">
      <c r="A268" s="29" t="s">
        <v>2931</v>
      </c>
      <c r="B268" s="193" t="s">
        <v>4</v>
      </c>
      <c r="C268" s="243" t="s">
        <v>1315</v>
      </c>
      <c r="D268" s="243" t="s">
        <v>1318</v>
      </c>
      <c r="E268" s="185"/>
      <c r="F268" s="185"/>
      <c r="G268" s="185"/>
      <c r="H268" s="21">
        <v>128</v>
      </c>
      <c r="I268" s="8">
        <f>VLOOKUP(C268,'202310-202403出荷数total2403220951'!B:F,5,0)</f>
        <v>43</v>
      </c>
      <c r="J268" s="203">
        <f>VLOOKUP(C268,'出荷数2307～2406total241008110618'!B:F,5,0)</f>
        <v>110</v>
      </c>
      <c r="K268" s="214">
        <f>VLOOKUP(C268,'出荷数2407-2506total250730101950'!B:F,5,0)</f>
        <v>140</v>
      </c>
      <c r="L268" s="203">
        <f>VLOOKUP(C:C,total260330113047!B:F,5,0)</f>
        <v>121</v>
      </c>
      <c r="M268" s="8"/>
      <c r="N268" s="21">
        <f t="shared" si="11"/>
        <v>67.222222222222229</v>
      </c>
      <c r="O268" s="44">
        <v>193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193</v>
      </c>
      <c r="V268" s="45">
        <v>125.77777777777777</v>
      </c>
      <c r="W268" s="41">
        <v>0.34830166954519287</v>
      </c>
      <c r="X268" s="13"/>
      <c r="Y268" s="13"/>
      <c r="Z268" s="143"/>
      <c r="AA268" s="143"/>
    </row>
    <row r="269" spans="1:27" s="9" customFormat="1">
      <c r="A269" s="29" t="s">
        <v>2932</v>
      </c>
      <c r="B269" s="145" t="s">
        <v>4</v>
      </c>
      <c r="C269" s="185" t="s">
        <v>1316</v>
      </c>
      <c r="D269" s="186" t="s">
        <v>1318</v>
      </c>
      <c r="E269" s="187"/>
      <c r="F269" s="187"/>
      <c r="G269" s="148"/>
      <c r="H269" s="21">
        <v>36</v>
      </c>
      <c r="I269" s="8">
        <f>VLOOKUP(C269,'202310-202403出荷数total2403220951'!B:F,5,0)</f>
        <v>152</v>
      </c>
      <c r="J269" s="203">
        <f>VLOOKUP(C269,'出荷数2307～2406total241008110618'!B:F,5,0)</f>
        <v>193</v>
      </c>
      <c r="K269" s="214">
        <f>VLOOKUP(C269,'出荷数2407-2506total250730101950'!B:F,5,0)</f>
        <v>245</v>
      </c>
      <c r="L269" s="203">
        <f>VLOOKUP(C:C,total260330113047!B:F,5,0)</f>
        <v>191</v>
      </c>
      <c r="M269" s="8"/>
      <c r="N269" s="21">
        <f t="shared" si="11"/>
        <v>106.11111111111111</v>
      </c>
      <c r="O269" s="44">
        <v>107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107</v>
      </c>
      <c r="V269" s="45">
        <v>0.88888888888888573</v>
      </c>
      <c r="W269" s="41">
        <v>0.99169262720664597</v>
      </c>
      <c r="X269" s="13"/>
      <c r="Y269" s="13"/>
      <c r="Z269" s="143"/>
      <c r="AA269" s="143"/>
    </row>
    <row r="270" spans="1:27" s="9" customFormat="1">
      <c r="A270" s="29" t="s">
        <v>2933</v>
      </c>
      <c r="B270" s="145" t="s">
        <v>4</v>
      </c>
      <c r="C270" s="186" t="s">
        <v>1317</v>
      </c>
      <c r="D270" s="186" t="s">
        <v>1318</v>
      </c>
      <c r="E270" s="187"/>
      <c r="F270" s="187"/>
      <c r="G270" s="148"/>
      <c r="H270" s="21">
        <v>890</v>
      </c>
      <c r="I270" s="8">
        <f>VLOOKUP(C270,'202310-202403出荷数total2403220951'!B:F,5,0)</f>
        <v>323</v>
      </c>
      <c r="J270" s="203">
        <f>VLOOKUP(C270,'出荷数2307～2406total241008110618'!B:F,5,0)</f>
        <v>642</v>
      </c>
      <c r="K270" s="214">
        <f>VLOOKUP(C270,'出荷数2407-2506total250730101950'!B:F,5,0)</f>
        <v>519</v>
      </c>
      <c r="L270" s="203">
        <f>VLOOKUP(C:C,total260330113047!B:F,5,0)</f>
        <v>211</v>
      </c>
      <c r="M270" s="8"/>
      <c r="N270" s="21">
        <f t="shared" si="11"/>
        <v>117.22222222222221</v>
      </c>
      <c r="O270" s="44">
        <v>160</v>
      </c>
      <c r="P270" s="44">
        <v>0</v>
      </c>
      <c r="Q270" s="44">
        <v>0</v>
      </c>
      <c r="R270" s="44">
        <v>0</v>
      </c>
      <c r="S270" s="44">
        <v>200</v>
      </c>
      <c r="T270" s="45">
        <v>-200</v>
      </c>
      <c r="U270" s="45">
        <v>-40</v>
      </c>
      <c r="V270" s="45">
        <v>-157.22222222222223</v>
      </c>
      <c r="W270" s="41">
        <v>0.73263888888888884</v>
      </c>
      <c r="X270" s="13"/>
      <c r="Y270" s="13"/>
      <c r="Z270" s="143"/>
      <c r="AA270" s="143"/>
    </row>
    <row r="271" spans="1:27" s="231" customFormat="1">
      <c r="A271" s="223" t="s">
        <v>2934</v>
      </c>
      <c r="B271" s="224" t="s">
        <v>4</v>
      </c>
      <c r="C271" s="295" t="s">
        <v>2876</v>
      </c>
      <c r="D271" s="295" t="s">
        <v>2877</v>
      </c>
      <c r="E271" s="296"/>
      <c r="F271" s="296"/>
      <c r="G271" s="227"/>
      <c r="H271" s="227">
        <v>283</v>
      </c>
      <c r="I271" s="227">
        <f>VLOOKUP(C271,'202310-202403出荷数total2403220951'!B:F,5,0)</f>
        <v>240</v>
      </c>
      <c r="J271" s="227">
        <f>VLOOKUP(C271,'出荷数2307～2406total241008110618'!B:F,5,0)</f>
        <v>1210</v>
      </c>
      <c r="K271" s="227">
        <f>VLOOKUP(C271,'出荷数2407-2506total250730101950'!B:F,5,0)</f>
        <v>612</v>
      </c>
      <c r="L271" s="203">
        <f>VLOOKUP(C:C,total260330113047!B:F,5,0)</f>
        <v>204</v>
      </c>
      <c r="M271" s="297">
        <v>1000</v>
      </c>
      <c r="N271" s="227">
        <f t="shared" si="11"/>
        <v>113.33333333333334</v>
      </c>
      <c r="O271" s="227">
        <v>4113</v>
      </c>
      <c r="P271" s="227">
        <v>0</v>
      </c>
      <c r="Q271" s="227">
        <v>0</v>
      </c>
      <c r="R271" s="227">
        <v>0</v>
      </c>
      <c r="S271" s="227">
        <v>0</v>
      </c>
      <c r="T271" s="228">
        <v>0</v>
      </c>
      <c r="U271" s="228">
        <v>4113</v>
      </c>
      <c r="V271" s="228">
        <v>3999.6666666666665</v>
      </c>
      <c r="W271" s="229">
        <v>2.7554907204797797E-2</v>
      </c>
      <c r="X271" s="298"/>
      <c r="Y271" s="298"/>
      <c r="Z271" s="232"/>
      <c r="AA271" s="232"/>
    </row>
    <row r="272" spans="1:27">
      <c r="A272" s="29" t="s">
        <v>2935</v>
      </c>
      <c r="B272" s="30" t="s">
        <v>4</v>
      </c>
      <c r="C272" s="49" t="s">
        <v>2878</v>
      </c>
      <c r="D272" s="49" t="s">
        <v>2946</v>
      </c>
      <c r="E272" s="50"/>
      <c r="F272" s="50"/>
      <c r="G272" s="8"/>
      <c r="H272" s="21">
        <v>0</v>
      </c>
      <c r="I272" s="213">
        <f>VLOOKUP(C272,'202310-202403出荷数total2403220951'!B:F,5,0)</f>
        <v>1638</v>
      </c>
      <c r="J272" s="203">
        <f>VLOOKUP(C272,'出荷数2307～2406total241008110618'!B:F,5,0)</f>
        <v>1898</v>
      </c>
      <c r="K272" s="214">
        <f>VLOOKUP(C272,'出荷数2407-2506total250730101950'!B:F,5,0)</f>
        <v>1374</v>
      </c>
      <c r="L272" s="203">
        <f>VLOOKUP(C:C,total260330113047!B:F,5,0)</f>
        <v>2182</v>
      </c>
      <c r="M272" s="211">
        <v>1000</v>
      </c>
      <c r="N272" s="211">
        <v>2000</v>
      </c>
      <c r="O272" s="44">
        <v>3652</v>
      </c>
      <c r="P272" s="44">
        <v>0</v>
      </c>
      <c r="Q272" s="44">
        <v>0</v>
      </c>
      <c r="R272" s="44">
        <v>0</v>
      </c>
      <c r="S272" s="44">
        <v>0</v>
      </c>
      <c r="T272" s="45">
        <v>0</v>
      </c>
      <c r="U272" s="45">
        <v>3652</v>
      </c>
      <c r="V272" s="45">
        <v>1652</v>
      </c>
      <c r="W272" s="41">
        <v>0.547645125958379</v>
      </c>
      <c r="X272" s="13"/>
      <c r="Y272" s="13"/>
    </row>
    <row r="273" spans="1:25">
      <c r="A273" s="29" t="s">
        <v>2962</v>
      </c>
      <c r="B273" s="30" t="s">
        <v>4</v>
      </c>
      <c r="C273" s="49" t="s">
        <v>2961</v>
      </c>
      <c r="D273" s="49" t="s">
        <v>2963</v>
      </c>
      <c r="E273" s="50"/>
      <c r="F273" s="50"/>
      <c r="G273" s="8"/>
      <c r="H273" s="21">
        <v>0</v>
      </c>
      <c r="I273" s="8">
        <f>VLOOKUP(C273,'202310-202403出荷数total2403220951'!B:F,5,0)</f>
        <v>247</v>
      </c>
      <c r="J273" s="203">
        <f>VLOOKUP(C273,'出荷数2307～2406total241008110618'!B:F,5,0)</f>
        <v>1941</v>
      </c>
      <c r="K273" s="214">
        <f>VLOOKUP(C273,'出荷数2407-2506total250730101950'!B:F,5,0)</f>
        <v>1898</v>
      </c>
      <c r="L273" s="203">
        <f>VLOOKUP(C:C,total260330113047!B:F,5,0)</f>
        <v>602</v>
      </c>
      <c r="M273" s="211">
        <v>2000</v>
      </c>
      <c r="N273" s="211">
        <v>2000</v>
      </c>
      <c r="O273" s="44">
        <v>3282</v>
      </c>
      <c r="P273" s="44">
        <v>150</v>
      </c>
      <c r="Q273" s="44">
        <v>0</v>
      </c>
      <c r="R273" s="44">
        <v>0</v>
      </c>
      <c r="S273" s="44">
        <v>430</v>
      </c>
      <c r="T273" s="45">
        <v>-280</v>
      </c>
      <c r="U273" s="45">
        <v>2852</v>
      </c>
      <c r="V273" s="45">
        <v>852</v>
      </c>
      <c r="W273" s="41">
        <v>0.58275058275058278</v>
      </c>
      <c r="X273" s="13"/>
      <c r="Y273" s="13"/>
    </row>
    <row r="274" spans="1:25">
      <c r="A274" s="29" t="s">
        <v>4237</v>
      </c>
      <c r="B274" s="30" t="s">
        <v>4</v>
      </c>
      <c r="C274" s="49" t="s">
        <v>3916</v>
      </c>
      <c r="D274" s="49" t="s">
        <v>2963</v>
      </c>
      <c r="E274" s="50"/>
      <c r="F274" s="50"/>
      <c r="G274" s="8"/>
      <c r="H274" s="21"/>
      <c r="I274" s="8"/>
      <c r="J274" s="203">
        <f>VLOOKUP(C274,'出荷数2307～2406total241008110618'!B:F,5,0)</f>
        <v>288</v>
      </c>
      <c r="K274" s="214">
        <f>VLOOKUP(C274,'出荷数2407-2506total250730101950'!B:F,5,0)</f>
        <v>1753</v>
      </c>
      <c r="L274" s="203">
        <f>VLOOKUP(C:C,total260330113047!B:F,5,0)</f>
        <v>156</v>
      </c>
      <c r="M274" s="8"/>
      <c r="N274" s="21">
        <f>L274/9*5</f>
        <v>86.666666666666657</v>
      </c>
      <c r="O274" s="44">
        <v>728</v>
      </c>
      <c r="P274" s="44">
        <v>0</v>
      </c>
      <c r="Q274" s="44">
        <v>0</v>
      </c>
      <c r="R274" s="44">
        <v>0</v>
      </c>
      <c r="S274" s="44">
        <v>0</v>
      </c>
      <c r="T274" s="45">
        <v>0</v>
      </c>
      <c r="U274" s="45">
        <v>728</v>
      </c>
      <c r="V274" s="45">
        <v>641.33333333333337</v>
      </c>
      <c r="W274" s="41">
        <v>0.11904761904761904</v>
      </c>
      <c r="X274" s="13"/>
      <c r="Y274" s="13"/>
    </row>
    <row r="275" spans="1:25">
      <c r="A275" s="29" t="s">
        <v>4240</v>
      </c>
      <c r="B275" s="30" t="s">
        <v>4</v>
      </c>
      <c r="C275" s="49" t="s">
        <v>4238</v>
      </c>
      <c r="D275" s="49" t="s">
        <v>4239</v>
      </c>
      <c r="E275" s="50"/>
      <c r="F275" s="50"/>
      <c r="G275" s="8"/>
      <c r="H275" s="21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>
        <f>VLOOKUP(C:C,total260330113047!B:F,5,0)</f>
        <v>22</v>
      </c>
      <c r="M275" s="213">
        <v>1500</v>
      </c>
      <c r="N275" s="211">
        <v>1000</v>
      </c>
      <c r="O275" s="44">
        <v>2854</v>
      </c>
      <c r="P275" s="44">
        <v>1820</v>
      </c>
      <c r="Q275" s="44">
        <v>0</v>
      </c>
      <c r="R275" s="44">
        <v>0</v>
      </c>
      <c r="S275" s="44">
        <v>1820</v>
      </c>
      <c r="T275" s="45">
        <v>0</v>
      </c>
      <c r="U275" s="45">
        <v>1034</v>
      </c>
      <c r="V275" s="45">
        <v>34</v>
      </c>
      <c r="W275" s="41">
        <v>0.21394950791613179</v>
      </c>
      <c r="X275" s="13"/>
      <c r="Y275" s="13"/>
    </row>
    <row r="276" spans="1:25">
      <c r="A276" s="29" t="s">
        <v>4248</v>
      </c>
      <c r="B276" s="30" t="s">
        <v>4</v>
      </c>
      <c r="C276" s="49" t="s">
        <v>4246</v>
      </c>
      <c r="D276" s="49" t="s">
        <v>4247</v>
      </c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>
        <f>VLOOKUP(C:C,total260330113047!B:F,5,0)</f>
        <v>22</v>
      </c>
      <c r="M276" s="213">
        <v>1500</v>
      </c>
      <c r="N276" s="211">
        <v>1500</v>
      </c>
      <c r="O276" s="44">
        <v>2432</v>
      </c>
      <c r="P276" s="44">
        <v>2030</v>
      </c>
      <c r="Q276" s="44">
        <v>0</v>
      </c>
      <c r="R276" s="44">
        <v>0</v>
      </c>
      <c r="S276" s="44">
        <v>2030</v>
      </c>
      <c r="T276" s="45">
        <v>0</v>
      </c>
      <c r="U276" s="45">
        <v>402</v>
      </c>
      <c r="V276" s="45">
        <v>-1098</v>
      </c>
      <c r="W276" s="41"/>
      <c r="X276" s="13" t="s">
        <v>4496</v>
      </c>
      <c r="Y276" s="13"/>
    </row>
    <row r="277" spans="1:25">
      <c r="A277" s="29" t="s">
        <v>4428</v>
      </c>
      <c r="B277" s="30" t="s">
        <v>4</v>
      </c>
      <c r="C277" s="49" t="s">
        <v>4374</v>
      </c>
      <c r="D277" s="49" t="s">
        <v>4375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>
        <f>VLOOKUP(C:C,total260330113047!B:F,5,0)</f>
        <v>17</v>
      </c>
      <c r="M277" s="8"/>
      <c r="N277" s="234">
        <v>1500</v>
      </c>
      <c r="O277" s="44">
        <v>2931</v>
      </c>
      <c r="P277" s="44">
        <v>0</v>
      </c>
      <c r="Q277" s="44">
        <v>0</v>
      </c>
      <c r="R277" s="44">
        <v>0</v>
      </c>
      <c r="S277" s="44">
        <v>0</v>
      </c>
      <c r="T277" s="45">
        <v>0</v>
      </c>
      <c r="U277" s="45">
        <v>2931</v>
      </c>
      <c r="V277" s="45">
        <v>1431</v>
      </c>
      <c r="W277" s="41">
        <v>0.51177072671443191</v>
      </c>
      <c r="X277" s="13"/>
      <c r="Y277" s="13"/>
    </row>
    <row r="278" spans="1:25">
      <c r="A278" s="29" t="s">
        <v>4495</v>
      </c>
      <c r="B278" s="30" t="s">
        <v>4</v>
      </c>
      <c r="C278" s="49" t="s">
        <v>4493</v>
      </c>
      <c r="D278" s="49" t="s">
        <v>4494</v>
      </c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>
        <f>VLOOKUP(C278,'出荷数2407-2506total250730101950'!B:F,5,0)</f>
        <v>1347</v>
      </c>
      <c r="L278" s="203">
        <f>VLOOKUP(C:C,total260330113047!B:F,5,0)</f>
        <v>1801</v>
      </c>
      <c r="M278" s="8"/>
      <c r="N278" s="12"/>
      <c r="O278" s="44">
        <v>2928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2928</v>
      </c>
      <c r="V278" s="45">
        <v>2928</v>
      </c>
      <c r="W278" s="41">
        <v>0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VLOOKUP(C:C,total260330113047!B:F,5,0)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#DIV/0!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VLOOKUP(C:C,total260330113047!B:F,5,0)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#DIV/0!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VLOOKUP(C:C,total260330113047!B:F,5,0)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#DIV/0!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VLOOKUP(C:C,total260330113047!B:F,5,0)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#DIV/0!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VLOOKUP(C:C,total260330113047!B:F,5,0)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#DIV/0!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VLOOKUP(C:C,total260330113047!B:F,5,0)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#DIV/0!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VLOOKUP(C:C,total260330113047!B:F,5,0)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#DIV/0!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VLOOKUP(C:C,total260330113047!B:F,5,0)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#DIV/0!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VLOOKUP(C:C,total260330113047!B:F,5,0)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#DIV/0!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VLOOKUP(C:C,total260330113047!B:F,5,0)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#DIV/0!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VLOOKUP(C:C,total260330113047!B:F,5,0)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#DIV/0!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VLOOKUP(C:C,total260330113047!B:F,5,0)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#DIV/0!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VLOOKUP(C:C,total260330113047!B:F,5,0)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#DIV/0!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VLOOKUP(C:C,total260330113047!B:F,5,0)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#DIV/0!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VLOOKUP(C:C,total260330113047!B:F,5,0)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#DIV/0!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VLOOKUP(C:C,total260330113047!B:F,5,0)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#DIV/0!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VLOOKUP(C:C,total260330113047!B:F,5,0)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#DIV/0!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VLOOKUP(C:C,total260330113047!B:F,5,0)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#DIV/0!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VLOOKUP(C:C,total260330113047!B:F,5,0)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#DIV/0!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VLOOKUP(C:C,total260330113047!B:F,5,0)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 t="e">
        <v>#DIV/0!</v>
      </c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VLOOKUP(C:C,total260330113047!B:F,5,0)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/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VLOOKUP(C:C,total260330113047!B:F,5,0)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/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VLOOKUP(C:C,total260330113047!B:F,5,0)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/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VLOOKUP(C:C,total260330113047!B:F,5,0)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/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VLOOKUP(C:C,total260330113047!B:F,5,0)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/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VLOOKUP(C:C,total260330113047!B:F,5,0)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/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VLOOKUP(C:C,total260330113047!B:F,5,0)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/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VLOOKUP(C:C,total260330113047!B:F,5,0)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/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VLOOKUP(C:C,total260330113047!B:F,5,0)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/>
      <c r="X307" s="13"/>
      <c r="Y307" s="13"/>
    </row>
    <row r="308" spans="1:25">
      <c r="A308" s="29"/>
      <c r="B308" s="2"/>
      <c r="C308" s="49"/>
      <c r="D308" s="49"/>
      <c r="E308" s="50"/>
      <c r="F308" s="50"/>
      <c r="G308" s="8"/>
      <c r="H308" s="21">
        <v>0</v>
      </c>
      <c r="I308" s="8" t="e">
        <f>VLOOKUP(C308,'202310-202403出荷数total2403220951'!B:F,5,0)</f>
        <v>#N/A</v>
      </c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VLOOKUP(C:C,total260330113047!B:F,5,0)</f>
        <v>#N/A</v>
      </c>
      <c r="M308" s="8"/>
      <c r="N308" s="12"/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5">
        <v>0</v>
      </c>
      <c r="U308" s="45">
        <v>0</v>
      </c>
      <c r="V308" s="45">
        <v>0</v>
      </c>
      <c r="W308" s="41" t="e">
        <v>#DIV/0!</v>
      </c>
      <c r="X308" s="13"/>
      <c r="Y308" s="13"/>
    </row>
    <row r="309" spans="1:25">
      <c r="A309" s="29"/>
      <c r="B309" s="244"/>
      <c r="H309" s="245"/>
      <c r="L309" s="203" t="e">
        <f>VLOOKUP(C:C,total260330113047!B:F,5,0)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VLOOKUP(C:C,total260330113047!B:F,5,0)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VLOOKUP(C:C,total260330113047!B:F,5,0)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VLOOKUP(C:C,total260330113047!B:F,5,0)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VLOOKUP(C:C,total260330113047!B:F,5,0)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  <row r="314" spans="1:25">
      <c r="A314" s="29"/>
      <c r="B314" s="244"/>
      <c r="H314" s="245"/>
      <c r="L314" s="203" t="e">
        <f>VLOOKUP(C:C,total260330113047!B:F,5,0)</f>
        <v>#N/A</v>
      </c>
      <c r="N314" s="246"/>
      <c r="O314" s="247"/>
      <c r="P314" s="247"/>
      <c r="Q314" s="247"/>
      <c r="R314" s="247"/>
      <c r="S314" s="247"/>
      <c r="T314" s="248"/>
      <c r="U314" s="248"/>
      <c r="V314" s="248"/>
      <c r="W314" s="249"/>
      <c r="X314" s="14"/>
      <c r="Y314" s="14"/>
    </row>
  </sheetData>
  <autoFilter ref="A1:Z316" xr:uid="{00000000-0009-0000-0000-000034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29" priority="1" operator="lessThan">
      <formula>0.33</formula>
    </cfRule>
  </conditionalFormatting>
  <dataValidations count="2">
    <dataValidation imeMode="off" allowBlank="1" showInputMessage="1" showErrorMessage="1" sqref="C67 C65 C270:C316 C318:C64482 C1:C63 C76:C267" xr:uid="{00000000-0002-0000-3400-000000000000}"/>
    <dataValidation imeMode="hiragana" allowBlank="1" showInputMessage="1" showErrorMessage="1" sqref="D67:F67 D1:E63 F1:F65 E66:F66 E64:E65 D76:D92 E68:F92 D155:F267 D4:F6 D93:F113 E114:F154 D269:F275 D276:D64482 E276:F64537 D114:D146" xr:uid="{00000000-0002-0000-34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C148-BA9D-448E-A36F-B73F97107195}">
  <dimension ref="A1:AD314"/>
  <sheetViews>
    <sheetView zoomScaleNormal="100"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V11" sqref="V11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25.75" style="1" customWidth="1"/>
    <col min="25" max="25" width="50.25" style="1" customWidth="1"/>
    <col min="28" max="16384" width="9" style="1"/>
  </cols>
  <sheetData>
    <row r="1" spans="1:30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4486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4499</v>
      </c>
      <c r="Y1" s="2" t="s">
        <v>2957</v>
      </c>
      <c r="AB1" s="2" t="s">
        <v>4205</v>
      </c>
      <c r="AD1" s="2" t="s">
        <v>2957</v>
      </c>
    </row>
    <row r="2" spans="1:30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VLOOKUP(C:C,total260330113047!B:F,5,0)</f>
        <v>537</v>
      </c>
      <c r="M2" s="8"/>
      <c r="N2" s="21">
        <f>L2/9*5</f>
        <v>298.33333333333331</v>
      </c>
      <c r="O2" s="44">
        <v>226</v>
      </c>
      <c r="P2" s="44">
        <v>50</v>
      </c>
      <c r="Q2" s="44">
        <v>0</v>
      </c>
      <c r="R2" s="44">
        <v>0</v>
      </c>
      <c r="S2" s="44">
        <v>50</v>
      </c>
      <c r="T2" s="45">
        <v>0</v>
      </c>
      <c r="U2" s="45">
        <v>176</v>
      </c>
      <c r="V2" s="45">
        <v>-122.33333333333331</v>
      </c>
      <c r="W2" s="41">
        <v>1.0809178743961352</v>
      </c>
      <c r="X2" s="188"/>
      <c r="Y2" s="188"/>
    </row>
    <row r="3" spans="1:30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VLOOKUP(C:C,total260330113047!B:F,5,0)</f>
        <v>1403</v>
      </c>
      <c r="M3" s="8"/>
      <c r="N3" s="21">
        <f>L3/9*5</f>
        <v>779.44444444444446</v>
      </c>
      <c r="O3" s="44">
        <v>1731</v>
      </c>
      <c r="P3" s="44">
        <v>50</v>
      </c>
      <c r="Q3" s="44">
        <v>0</v>
      </c>
      <c r="R3" s="44">
        <v>0</v>
      </c>
      <c r="S3" s="44">
        <v>1000</v>
      </c>
      <c r="T3" s="45">
        <v>-950</v>
      </c>
      <c r="U3" s="45">
        <v>731</v>
      </c>
      <c r="V3" s="45">
        <v>-48.444444444444457</v>
      </c>
      <c r="W3" s="41">
        <v>0.43764426976105808</v>
      </c>
      <c r="X3" s="46"/>
      <c r="Y3" s="46"/>
    </row>
    <row r="4" spans="1:30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VLOOKUP(C:C,total260330113047!B:F,5,0)</f>
        <v>612</v>
      </c>
      <c r="M4" s="211">
        <v>1000</v>
      </c>
      <c r="N4" s="211">
        <v>1000</v>
      </c>
      <c r="O4" s="44">
        <v>6681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6681</v>
      </c>
      <c r="V4" s="45">
        <v>5681</v>
      </c>
      <c r="W4" s="41">
        <v>0.149678191887442</v>
      </c>
      <c r="X4" s="46"/>
      <c r="Y4" s="46"/>
    </row>
    <row r="5" spans="1:30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VLOOKUP(C:C,total260330113047!B:F,5,0)</f>
        <v>11211</v>
      </c>
      <c r="M5" s="8"/>
      <c r="N5" s="21">
        <f>L5/9*5</f>
        <v>6228.3333333333339</v>
      </c>
      <c r="O5" s="44">
        <v>28189</v>
      </c>
      <c r="P5" s="44">
        <v>9120</v>
      </c>
      <c r="Q5" s="44">
        <v>800</v>
      </c>
      <c r="R5" s="44">
        <v>0</v>
      </c>
      <c r="S5" s="44">
        <v>9120</v>
      </c>
      <c r="T5" s="45">
        <v>0</v>
      </c>
      <c r="U5" s="45">
        <v>19869</v>
      </c>
      <c r="V5" s="45">
        <v>13640.666666666666</v>
      </c>
      <c r="W5" s="41">
        <v>0.16693916570621925</v>
      </c>
      <c r="X5" s="241"/>
      <c r="Y5" s="241"/>
    </row>
    <row r="6" spans="1:30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VLOOKUP(C:C,total260330113047!B:F,5,0)</f>
        <v>181</v>
      </c>
      <c r="M6" s="8"/>
      <c r="N6" s="21">
        <f>L6/9*5</f>
        <v>100.55555555555556</v>
      </c>
      <c r="O6" s="44">
        <v>3575</v>
      </c>
      <c r="P6" s="44">
        <v>0</v>
      </c>
      <c r="Q6" s="44">
        <v>0</v>
      </c>
      <c r="R6" s="44">
        <v>0</v>
      </c>
      <c r="S6" s="44">
        <v>0</v>
      </c>
      <c r="T6" s="45">
        <v>0</v>
      </c>
      <c r="U6" s="45">
        <v>3575</v>
      </c>
      <c r="V6" s="45">
        <v>3474.4444444444443</v>
      </c>
      <c r="W6" s="41">
        <v>2.8127428127428127E-2</v>
      </c>
      <c r="X6" s="46"/>
      <c r="Y6" s="46"/>
    </row>
    <row r="7" spans="1:30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VLOOKUP(C:C,total260330113047!B:F,5,0)</f>
        <v>#N/A</v>
      </c>
      <c r="M7" s="8"/>
      <c r="N7" s="21" t="e">
        <f>L7/9*5</f>
        <v>#N/A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 t="e">
        <v>#N/A</v>
      </c>
      <c r="W7" s="41" t="e">
        <v>#N/A</v>
      </c>
      <c r="X7" s="46"/>
      <c r="Y7" s="46"/>
    </row>
    <row r="8" spans="1:30" s="152" customFormat="1">
      <c r="A8" s="144" t="s">
        <v>1044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>
        <f>VLOOKUP(C:C,total260330113047!B:F,5,0)</f>
        <v>3091</v>
      </c>
      <c r="M8" s="148"/>
      <c r="N8" s="148">
        <v>0</v>
      </c>
      <c r="O8" s="148">
        <v>1060</v>
      </c>
      <c r="P8" s="148">
        <v>500</v>
      </c>
      <c r="Q8" s="148">
        <v>0</v>
      </c>
      <c r="R8" s="148">
        <v>0</v>
      </c>
      <c r="S8" s="148">
        <v>500</v>
      </c>
      <c r="T8" s="149">
        <v>0</v>
      </c>
      <c r="U8" s="149">
        <v>560</v>
      </c>
      <c r="V8" s="149">
        <v>560</v>
      </c>
      <c r="W8" s="150">
        <v>0</v>
      </c>
      <c r="X8" s="185"/>
      <c r="Y8" s="185"/>
      <c r="Z8" s="191"/>
      <c r="AA8" s="191"/>
    </row>
    <row r="9" spans="1:30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VLOOKUP(C:C,total260330113047!B:F,5,0)</f>
        <v>641</v>
      </c>
      <c r="M9" s="211">
        <v>1000</v>
      </c>
      <c r="N9" s="211">
        <v>1000</v>
      </c>
      <c r="O9" s="44">
        <v>4779</v>
      </c>
      <c r="P9" s="44">
        <v>200</v>
      </c>
      <c r="Q9" s="44">
        <v>0</v>
      </c>
      <c r="R9" s="44">
        <v>0</v>
      </c>
      <c r="S9" s="44">
        <v>200</v>
      </c>
      <c r="T9" s="45">
        <v>0</v>
      </c>
      <c r="U9" s="45">
        <v>4579</v>
      </c>
      <c r="V9" s="45">
        <v>3579</v>
      </c>
      <c r="W9" s="41">
        <v>0.2008435428800964</v>
      </c>
      <c r="X9" s="13"/>
      <c r="Y9" s="13"/>
    </row>
    <row r="10" spans="1:30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VLOOKUP(C:C,total260330113047!B:F,5,0)</f>
        <v>8631</v>
      </c>
      <c r="M10" s="8"/>
      <c r="N10" s="21">
        <f t="shared" ref="N10:N28" si="0">L10/9*5</f>
        <v>4795</v>
      </c>
      <c r="O10" s="44">
        <v>2300</v>
      </c>
      <c r="P10" s="44">
        <v>7670</v>
      </c>
      <c r="Q10" s="44">
        <v>0</v>
      </c>
      <c r="R10" s="44">
        <v>0</v>
      </c>
      <c r="S10" s="44">
        <v>8780</v>
      </c>
      <c r="T10" s="45">
        <v>-1110</v>
      </c>
      <c r="U10" s="45">
        <v>-6480</v>
      </c>
      <c r="V10" s="45">
        <v>-11275</v>
      </c>
      <c r="W10" s="41">
        <v>0.48094282848545639</v>
      </c>
      <c r="X10" s="46"/>
      <c r="Y10" s="46"/>
    </row>
    <row r="11" spans="1:30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VLOOKUP(C:C,total260330113047!B:F,5,0)</f>
        <v>160</v>
      </c>
      <c r="M11" s="8"/>
      <c r="N11" s="21">
        <f t="shared" si="0"/>
        <v>88.888888888888886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-86.888888888888886</v>
      </c>
      <c r="W11" s="41">
        <v>44.444444444444443</v>
      </c>
      <c r="X11" s="46"/>
      <c r="Y11" s="46"/>
    </row>
    <row r="12" spans="1:30">
      <c r="A12" s="29"/>
      <c r="B12" s="30" t="s">
        <v>5</v>
      </c>
      <c r="C12" s="17" t="s">
        <v>4440</v>
      </c>
      <c r="D12" s="18"/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VLOOKUP(C:C,total260330113047!B:F,5,0)</f>
        <v>240</v>
      </c>
      <c r="M12" s="8"/>
      <c r="N12" s="21">
        <f t="shared" si="0"/>
        <v>133.33333333333334</v>
      </c>
      <c r="O12" s="44">
        <v>901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901</v>
      </c>
      <c r="V12" s="45">
        <v>767.66666666666663</v>
      </c>
      <c r="W12" s="41">
        <v>0.14798372179060304</v>
      </c>
      <c r="X12" s="46"/>
      <c r="Y12" s="46"/>
    </row>
    <row r="13" spans="1:30">
      <c r="A13" s="29" t="s">
        <v>1048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VLOOKUP(C:C,total260330113047!B:F,5,0)</f>
        <v>12</v>
      </c>
      <c r="M13" s="8"/>
      <c r="N13" s="21">
        <f t="shared" si="0"/>
        <v>6.6666666666666661</v>
      </c>
      <c r="O13" s="44">
        <v>990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990</v>
      </c>
      <c r="V13" s="45">
        <v>983.33333333333337</v>
      </c>
      <c r="W13" s="41">
        <v>6.7340067340067337E-3</v>
      </c>
      <c r="X13" s="46"/>
      <c r="Y13" s="46"/>
    </row>
    <row r="14" spans="1:30">
      <c r="A14" s="29" t="s">
        <v>1049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VLOOKUP(C:C,total260330113047!B:F,5,0)</f>
        <v>719</v>
      </c>
      <c r="M14" s="8"/>
      <c r="N14" s="21">
        <f t="shared" si="0"/>
        <v>399.44444444444446</v>
      </c>
      <c r="O14" s="44">
        <v>3385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3385</v>
      </c>
      <c r="V14" s="45">
        <v>2985.5555555555557</v>
      </c>
      <c r="W14" s="41">
        <v>0.11800426719185951</v>
      </c>
      <c r="X14" s="46"/>
      <c r="Y14" s="46"/>
    </row>
    <row r="15" spans="1:30">
      <c r="A15" s="29" t="s">
        <v>1050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>
        <f>VLOOKUP(C:C,total260330113047!B:F,5,0)</f>
        <v>1</v>
      </c>
      <c r="M15" s="8"/>
      <c r="N15" s="21">
        <f t="shared" si="0"/>
        <v>0.55555555555555558</v>
      </c>
      <c r="O15" s="44">
        <v>748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748</v>
      </c>
      <c r="V15" s="45">
        <v>747.44444444444446</v>
      </c>
      <c r="W15" s="41">
        <v>7.4272133095662507E-4</v>
      </c>
      <c r="X15" s="46"/>
      <c r="Y15" s="46"/>
    </row>
    <row r="16" spans="1:30">
      <c r="A16" s="29" t="s">
        <v>1051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VLOOKUP(C:C,total260330113047!B:F,5,0)</f>
        <v>1</v>
      </c>
      <c r="M16" s="8"/>
      <c r="N16" s="21">
        <f t="shared" si="0"/>
        <v>0.55555555555555558</v>
      </c>
      <c r="O16" s="44">
        <v>1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1</v>
      </c>
      <c r="V16" s="45">
        <v>0.44444444444444442</v>
      </c>
      <c r="W16" s="41">
        <v>0.55555555555555558</v>
      </c>
      <c r="X16" s="46"/>
      <c r="Y16" s="46"/>
    </row>
    <row r="17" spans="1:27">
      <c r="A17" s="29" t="s">
        <v>1052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VLOOKUP(C:C,total260330113047!B:F,5,0)</f>
        <v>142</v>
      </c>
      <c r="M17" s="8"/>
      <c r="N17" s="21">
        <f t="shared" si="0"/>
        <v>78.888888888888886</v>
      </c>
      <c r="O17" s="44">
        <v>4410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4410</v>
      </c>
      <c r="V17" s="45">
        <v>4331.1111111111113</v>
      </c>
      <c r="W17" s="41">
        <v>1.7888636936255982E-2</v>
      </c>
      <c r="X17" s="46"/>
      <c r="Y17" s="46"/>
    </row>
    <row r="18" spans="1:27">
      <c r="A18" s="29" t="s">
        <v>1053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VLOOKUP(C:C,total260330113047!B:F,5,0)</f>
        <v>86</v>
      </c>
      <c r="M18" s="8"/>
      <c r="N18" s="21">
        <f t="shared" si="0"/>
        <v>47.777777777777779</v>
      </c>
      <c r="O18" s="44">
        <v>2097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2097</v>
      </c>
      <c r="V18" s="45">
        <v>2049.2222222222222</v>
      </c>
      <c r="W18" s="41">
        <v>2.2783871138663699E-2</v>
      </c>
      <c r="X18" s="46"/>
      <c r="Y18" s="46"/>
    </row>
    <row r="19" spans="1:27">
      <c r="A19" s="29" t="s">
        <v>1054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VLOOKUP(C:C,total260330113047!B:F,5,0)</f>
        <v>26</v>
      </c>
      <c r="M19" s="8"/>
      <c r="N19" s="21">
        <f t="shared" si="0"/>
        <v>14.444444444444445</v>
      </c>
      <c r="O19" s="44">
        <v>2240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2240</v>
      </c>
      <c r="V19" s="45">
        <v>2225.5555555555557</v>
      </c>
      <c r="W19" s="41">
        <v>6.4484126984126989E-3</v>
      </c>
      <c r="X19" s="46"/>
      <c r="Y19" s="46"/>
    </row>
    <row r="20" spans="1:27">
      <c r="A20" s="29" t="s">
        <v>1055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VLOOKUP(C:C,total260330113047!B:F,5,0)</f>
        <v>95</v>
      </c>
      <c r="M20" s="8"/>
      <c r="N20" s="21">
        <f t="shared" si="0"/>
        <v>52.777777777777779</v>
      </c>
      <c r="O20" s="44">
        <v>8018</v>
      </c>
      <c r="P20" s="44">
        <v>0</v>
      </c>
      <c r="Q20" s="44">
        <v>0</v>
      </c>
      <c r="R20" s="44">
        <v>0</v>
      </c>
      <c r="S20" s="44">
        <v>0</v>
      </c>
      <c r="T20" s="45">
        <v>0</v>
      </c>
      <c r="U20" s="45">
        <v>8018</v>
      </c>
      <c r="V20" s="45">
        <v>7965.2222222222226</v>
      </c>
      <c r="W20" s="41">
        <v>6.5824117956819377E-3</v>
      </c>
      <c r="X20" s="46"/>
      <c r="Y20" s="46"/>
    </row>
    <row r="21" spans="1:27">
      <c r="A21" s="29" t="s">
        <v>1056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VLOOKUP(C:C,total260330113047!B:F,5,0)</f>
        <v>631</v>
      </c>
      <c r="M21" s="8"/>
      <c r="N21" s="21">
        <f t="shared" si="0"/>
        <v>350.55555555555554</v>
      </c>
      <c r="O21" s="44">
        <v>481</v>
      </c>
      <c r="P21" s="44">
        <v>177</v>
      </c>
      <c r="Q21" s="44">
        <v>0</v>
      </c>
      <c r="R21" s="44">
        <v>0</v>
      </c>
      <c r="S21" s="44">
        <v>177</v>
      </c>
      <c r="T21" s="45">
        <v>0</v>
      </c>
      <c r="U21" s="45">
        <v>304</v>
      </c>
      <c r="V21" s="45">
        <v>-46.555555555555543</v>
      </c>
      <c r="W21" s="41">
        <v>0.53275920297196888</v>
      </c>
      <c r="X21" s="46" t="s">
        <v>4488</v>
      </c>
      <c r="Y21" s="46" t="s">
        <v>4502</v>
      </c>
    </row>
    <row r="22" spans="1:27">
      <c r="A22" s="29" t="s">
        <v>1057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VLOOKUP(C:C,total260330113047!B:F,5,0)</f>
        <v>400</v>
      </c>
      <c r="M22" s="8"/>
      <c r="N22" s="21">
        <f t="shared" si="0"/>
        <v>222.22222222222223</v>
      </c>
      <c r="O22" s="44">
        <v>3035</v>
      </c>
      <c r="P22" s="44">
        <v>0</v>
      </c>
      <c r="Q22" s="44">
        <v>0</v>
      </c>
      <c r="R22" s="44">
        <v>0</v>
      </c>
      <c r="S22" s="44">
        <v>100</v>
      </c>
      <c r="T22" s="45">
        <v>-100</v>
      </c>
      <c r="U22" s="45">
        <v>2935</v>
      </c>
      <c r="V22" s="45">
        <v>2712.7777777777778</v>
      </c>
      <c r="W22" s="41">
        <v>7.3219842577338462E-2</v>
      </c>
      <c r="X22" s="46"/>
      <c r="Y22" s="46"/>
    </row>
    <row r="23" spans="1:27">
      <c r="A23" s="29" t="s">
        <v>1058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VLOOKUP(C:C,total260330113047!B:F,5,0)</f>
        <v>3</v>
      </c>
      <c r="M23" s="8"/>
      <c r="N23" s="21">
        <f t="shared" si="0"/>
        <v>1.6666666666666665</v>
      </c>
      <c r="O23" s="44">
        <v>6853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6853</v>
      </c>
      <c r="V23" s="45">
        <v>6851.333333333333</v>
      </c>
      <c r="W23" s="41">
        <v>2.4320249039350161E-4</v>
      </c>
      <c r="X23" s="46"/>
      <c r="Y23" s="46"/>
    </row>
    <row r="24" spans="1:27">
      <c r="A24" s="29" t="s">
        <v>1059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VLOOKUP(C:C,total260330113047!B:F,5,0)</f>
        <v>112</v>
      </c>
      <c r="M24" s="8"/>
      <c r="N24" s="21">
        <f t="shared" si="0"/>
        <v>62.222222222222221</v>
      </c>
      <c r="O24" s="44">
        <v>1841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1841</v>
      </c>
      <c r="V24" s="45">
        <v>1778.7777777777778</v>
      </c>
      <c r="W24" s="41">
        <v>3.3798056611744821E-2</v>
      </c>
      <c r="X24" s="46"/>
      <c r="Y24" s="46"/>
    </row>
    <row r="25" spans="1:27">
      <c r="A25" s="29" t="s">
        <v>1060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VLOOKUP(C:C,total260330113047!B:F,5,0)</f>
        <v>120</v>
      </c>
      <c r="M25" s="8"/>
      <c r="N25" s="21">
        <f t="shared" si="0"/>
        <v>66.666666666666671</v>
      </c>
      <c r="O25" s="44">
        <v>3700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3700</v>
      </c>
      <c r="V25" s="45">
        <v>3633.3333333333335</v>
      </c>
      <c r="W25" s="41">
        <v>1.8018018018018018E-2</v>
      </c>
      <c r="X25" s="46"/>
      <c r="Y25" s="46"/>
    </row>
    <row r="26" spans="1:27">
      <c r="A26" s="29" t="s">
        <v>1061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>
        <f>VLOOKUP(C:C,total260330113047!B:F,5,0)</f>
        <v>25</v>
      </c>
      <c r="M26" s="8"/>
      <c r="N26" s="21">
        <f t="shared" si="0"/>
        <v>13.888888888888889</v>
      </c>
      <c r="O26" s="44">
        <v>42</v>
      </c>
      <c r="P26" s="44">
        <v>0</v>
      </c>
      <c r="Q26" s="44">
        <v>0</v>
      </c>
      <c r="R26" s="44">
        <v>0</v>
      </c>
      <c r="S26" s="44">
        <v>0</v>
      </c>
      <c r="T26" s="45">
        <v>0</v>
      </c>
      <c r="U26" s="45">
        <v>42</v>
      </c>
      <c r="V26" s="45">
        <v>28.111111111111111</v>
      </c>
      <c r="W26" s="41">
        <v>0.3306878306878307</v>
      </c>
      <c r="X26" s="46"/>
      <c r="Y26" s="46"/>
    </row>
    <row r="27" spans="1:27">
      <c r="A27" s="29" t="s">
        <v>1062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VLOOKUP(C:C,total260330113047!B:F,5,0)</f>
        <v>246</v>
      </c>
      <c r="M27" s="8"/>
      <c r="N27" s="21">
        <f t="shared" si="0"/>
        <v>136.66666666666666</v>
      </c>
      <c r="O27" s="44">
        <v>5630</v>
      </c>
      <c r="P27" s="44">
        <v>100</v>
      </c>
      <c r="Q27" s="44">
        <v>0</v>
      </c>
      <c r="R27" s="44">
        <v>0</v>
      </c>
      <c r="S27" s="44">
        <v>200</v>
      </c>
      <c r="T27" s="45">
        <v>-100</v>
      </c>
      <c r="U27" s="45">
        <v>5430</v>
      </c>
      <c r="V27" s="45">
        <v>5293.333333333333</v>
      </c>
      <c r="W27" s="41">
        <v>2.3851076207097147E-2</v>
      </c>
      <c r="X27" s="46"/>
      <c r="Y27" s="46"/>
    </row>
    <row r="28" spans="1:27" s="152" customFormat="1">
      <c r="A28" s="144" t="s">
        <v>1063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VLOOKUP(C:C,total260330113047!B:F,5,0)</f>
        <v>50</v>
      </c>
      <c r="M28" s="8"/>
      <c r="N28" s="21">
        <f t="shared" si="0"/>
        <v>27.777777777777779</v>
      </c>
      <c r="O28" s="148">
        <v>1871</v>
      </c>
      <c r="P28" s="148">
        <v>0</v>
      </c>
      <c r="Q28" s="44">
        <v>0</v>
      </c>
      <c r="R28" s="148">
        <v>0</v>
      </c>
      <c r="S28" s="148">
        <v>0</v>
      </c>
      <c r="T28" s="149">
        <v>0</v>
      </c>
      <c r="U28" s="149">
        <v>1871</v>
      </c>
      <c r="V28" s="149">
        <v>1843.2222222222222</v>
      </c>
      <c r="W28" s="150">
        <v>1.4846487321099828E-2</v>
      </c>
      <c r="X28" s="151"/>
      <c r="Y28" s="151"/>
      <c r="Z28" s="191"/>
      <c r="AA28" s="191"/>
    </row>
    <row r="29" spans="1:27">
      <c r="A29" s="29" t="s">
        <v>1064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VLOOKUP(C:C,total260330113047!B:F,5,0)</f>
        <v>56</v>
      </c>
      <c r="M29" s="211">
        <v>500</v>
      </c>
      <c r="N29" s="211">
        <v>500</v>
      </c>
      <c r="O29" s="44">
        <v>2291</v>
      </c>
      <c r="P29" s="44">
        <v>0</v>
      </c>
      <c r="Q29" s="44">
        <v>0</v>
      </c>
      <c r="R29" s="44">
        <v>0</v>
      </c>
      <c r="S29" s="44">
        <v>0</v>
      </c>
      <c r="T29" s="45">
        <v>0</v>
      </c>
      <c r="U29" s="45">
        <v>2291</v>
      </c>
      <c r="V29" s="45">
        <v>1791</v>
      </c>
      <c r="W29" s="41">
        <v>0.21824530772588388</v>
      </c>
      <c r="X29" s="46"/>
      <c r="Y29" s="46"/>
    </row>
    <row r="30" spans="1:27" s="152" customFormat="1" ht="15.75">
      <c r="A30" s="144" t="s">
        <v>1065</v>
      </c>
      <c r="B30" s="145" t="s">
        <v>356</v>
      </c>
      <c r="C30" s="146" t="s">
        <v>192</v>
      </c>
      <c r="D30" s="147" t="s">
        <v>190</v>
      </c>
      <c r="E30" s="146" t="s">
        <v>193</v>
      </c>
      <c r="F30" s="146">
        <v>935</v>
      </c>
      <c r="G30" s="148">
        <v>77</v>
      </c>
      <c r="H30" s="148">
        <v>731</v>
      </c>
      <c r="I30" s="8">
        <f>VLOOKUP(C30,'202310-202403出荷数total2403220951'!B:F,5,0)</f>
        <v>163</v>
      </c>
      <c r="J30" s="203">
        <f>VLOOKUP(C30,'出荷数2307～2406total241008110618'!B:F,5,0)</f>
        <v>235</v>
      </c>
      <c r="K30" s="214">
        <f>VLOOKUP(C30,'出荷数2407-2506total250730101950'!B:F,5,0)</f>
        <v>20</v>
      </c>
      <c r="L30" s="203">
        <f>VLOOKUP(C:C,total260330113047!B:F,5,0)</f>
        <v>2</v>
      </c>
      <c r="M30" s="8"/>
      <c r="N30" s="21">
        <f>L30/9*5</f>
        <v>1.1111111111111112</v>
      </c>
      <c r="O30" s="148">
        <v>5</v>
      </c>
      <c r="P30" s="148">
        <v>0</v>
      </c>
      <c r="Q30" s="44">
        <v>0</v>
      </c>
      <c r="R30" s="148">
        <v>0</v>
      </c>
      <c r="S30" s="148">
        <v>0</v>
      </c>
      <c r="T30" s="149">
        <v>0</v>
      </c>
      <c r="U30" s="149">
        <v>5</v>
      </c>
      <c r="V30" s="149">
        <v>3.8888888888888888</v>
      </c>
      <c r="W30" s="150">
        <v>0.22222222222222224</v>
      </c>
      <c r="X30" s="151"/>
      <c r="Y30" s="151"/>
    </row>
    <row r="31" spans="1:27">
      <c r="A31" s="29" t="s">
        <v>1066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VLOOKUP(C:C,total260330113047!B:F,5,0)</f>
        <v>36</v>
      </c>
      <c r="M31" s="8"/>
      <c r="N31" s="21">
        <f>L31/9*5</f>
        <v>20</v>
      </c>
      <c r="O31" s="44">
        <v>908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908</v>
      </c>
      <c r="V31" s="45">
        <v>888</v>
      </c>
      <c r="W31" s="41">
        <v>2.2026431718061675E-2</v>
      </c>
      <c r="X31" s="46"/>
      <c r="Y31" s="46"/>
    </row>
    <row r="32" spans="1:27">
      <c r="A32" s="29" t="s">
        <v>1067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VLOOKUP(C:C,total260330113047!B:F,5,0)</f>
        <v>32</v>
      </c>
      <c r="M32" s="8"/>
      <c r="N32" s="21">
        <f>L32/9*5</f>
        <v>17.777777777777779</v>
      </c>
      <c r="O32" s="44">
        <v>1944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1944</v>
      </c>
      <c r="V32" s="45">
        <v>1926.2222222222222</v>
      </c>
      <c r="W32" s="41">
        <v>9.1449474165523556E-3</v>
      </c>
      <c r="X32" s="46"/>
      <c r="Y32" s="46"/>
    </row>
    <row r="33" spans="1:27">
      <c r="A33" s="29" t="s">
        <v>1068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VLOOKUP(C:C,total260330113047!B:F,5,0)</f>
        <v>438</v>
      </c>
      <c r="M33" s="8"/>
      <c r="N33" s="211">
        <v>41</v>
      </c>
      <c r="O33" s="44">
        <v>2955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2955</v>
      </c>
      <c r="V33" s="45">
        <v>2914</v>
      </c>
      <c r="W33" s="41">
        <v>1.3874788494077835E-2</v>
      </c>
      <c r="X33" s="46"/>
      <c r="Y33" s="46"/>
    </row>
    <row r="34" spans="1:27">
      <c r="A34" s="29" t="s">
        <v>1069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VLOOKUP(C:C,total260330113047!B:F,5,0)</f>
        <v>58</v>
      </c>
      <c r="M34" s="8"/>
      <c r="N34" s="21">
        <f t="shared" ref="N34:N39" si="1">L34/9*5</f>
        <v>32.222222222222221</v>
      </c>
      <c r="O34" s="44">
        <v>307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307</v>
      </c>
      <c r="V34" s="45">
        <v>274.77777777777777</v>
      </c>
      <c r="W34" s="41">
        <v>0.10495837857401374</v>
      </c>
      <c r="X34" s="46"/>
      <c r="Y34" s="46"/>
    </row>
    <row r="35" spans="1:27">
      <c r="A35" s="29" t="s">
        <v>1070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VLOOKUP(C:C,total260330113047!B:F,5,0)</f>
        <v>60</v>
      </c>
      <c r="M35" s="8"/>
      <c r="N35" s="21">
        <f t="shared" si="1"/>
        <v>33.333333333333336</v>
      </c>
      <c r="O35" s="44">
        <v>2051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2051</v>
      </c>
      <c r="V35" s="45">
        <v>2017.6666666666667</v>
      </c>
      <c r="W35" s="41">
        <v>1.6252234682268812E-2</v>
      </c>
      <c r="X35" s="46"/>
      <c r="Y35" s="46"/>
    </row>
    <row r="36" spans="1:27">
      <c r="A36" s="29" t="s">
        <v>1071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VLOOKUP(C:C,total260330113047!B:F,5,0)</f>
        <v>551</v>
      </c>
      <c r="M36" s="8"/>
      <c r="N36" s="21">
        <f t="shared" si="1"/>
        <v>306.11111111111109</v>
      </c>
      <c r="O36" s="44">
        <v>3008</v>
      </c>
      <c r="P36" s="44">
        <v>0</v>
      </c>
      <c r="Q36" s="44">
        <v>0</v>
      </c>
      <c r="R36" s="44">
        <v>0</v>
      </c>
      <c r="S36" s="44">
        <v>0</v>
      </c>
      <c r="T36" s="45">
        <v>0</v>
      </c>
      <c r="U36" s="45">
        <v>3008</v>
      </c>
      <c r="V36" s="45">
        <v>2701.8888888888887</v>
      </c>
      <c r="W36" s="41">
        <v>0.10176566193853427</v>
      </c>
      <c r="X36" s="46"/>
      <c r="Y36" s="46"/>
    </row>
    <row r="37" spans="1:27">
      <c r="A37" s="29" t="s">
        <v>1072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VLOOKUP(C:C,total260330113047!B:F,5,0)</f>
        <v>541</v>
      </c>
      <c r="M37" s="8"/>
      <c r="N37" s="21">
        <f t="shared" si="1"/>
        <v>300.55555555555554</v>
      </c>
      <c r="O37" s="44">
        <v>12959</v>
      </c>
      <c r="P37" s="44">
        <v>0</v>
      </c>
      <c r="Q37" s="44">
        <v>100</v>
      </c>
      <c r="R37" s="44">
        <v>0</v>
      </c>
      <c r="S37" s="44">
        <v>0</v>
      </c>
      <c r="T37" s="45">
        <v>0</v>
      </c>
      <c r="U37" s="45">
        <v>13059</v>
      </c>
      <c r="V37" s="45">
        <v>12758.444444444445</v>
      </c>
      <c r="W37" s="41">
        <v>2.3192804657423838E-2</v>
      </c>
      <c r="X37" s="46"/>
      <c r="Y37" s="46"/>
    </row>
    <row r="38" spans="1:27">
      <c r="A38" s="29" t="s">
        <v>1073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VLOOKUP(C:C,total260330113047!B:F,5,0)</f>
        <v>210</v>
      </c>
      <c r="M38" s="8"/>
      <c r="N38" s="21">
        <f t="shared" si="1"/>
        <v>116.66666666666666</v>
      </c>
      <c r="O38" s="44">
        <v>674</v>
      </c>
      <c r="P38" s="44">
        <v>0</v>
      </c>
      <c r="Q38" s="44">
        <v>0</v>
      </c>
      <c r="R38" s="44">
        <v>0</v>
      </c>
      <c r="S38" s="44">
        <v>500</v>
      </c>
      <c r="T38" s="45">
        <v>-500</v>
      </c>
      <c r="U38" s="45">
        <v>174</v>
      </c>
      <c r="V38" s="45">
        <v>57.333333333333343</v>
      </c>
      <c r="W38" s="41">
        <v>0.1730959446092977</v>
      </c>
      <c r="X38" s="46" t="s">
        <v>4451</v>
      </c>
      <c r="Y38" s="46" t="s">
        <v>4451</v>
      </c>
    </row>
    <row r="39" spans="1:27">
      <c r="A39" s="29" t="s">
        <v>1074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VLOOKUP(C:C,total260330113047!B:F,5,0)</f>
        <v>140</v>
      </c>
      <c r="M39" s="8"/>
      <c r="N39" s="21">
        <f t="shared" si="1"/>
        <v>77.777777777777771</v>
      </c>
      <c r="O39" s="44">
        <v>740</v>
      </c>
      <c r="P39" s="44">
        <v>0</v>
      </c>
      <c r="Q39" s="44">
        <v>0</v>
      </c>
      <c r="R39" s="44">
        <v>0</v>
      </c>
      <c r="S39" s="44">
        <v>0</v>
      </c>
      <c r="T39" s="45">
        <v>0</v>
      </c>
      <c r="U39" s="45">
        <v>740</v>
      </c>
      <c r="V39" s="45">
        <v>662.22222222222217</v>
      </c>
      <c r="W39" s="41">
        <v>0.1051051051051051</v>
      </c>
      <c r="X39" s="46"/>
      <c r="Y39" s="46"/>
    </row>
    <row r="40" spans="1:27" s="152" customFormat="1">
      <c r="A40" s="144" t="s">
        <v>1075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VLOOKUP(C:C,total260330113047!B:F,5,0)</f>
        <v>#N/A</v>
      </c>
      <c r="M40" s="211">
        <v>470</v>
      </c>
      <c r="N40" s="211">
        <v>470</v>
      </c>
      <c r="O40" s="148">
        <v>106</v>
      </c>
      <c r="P40" s="148">
        <v>0</v>
      </c>
      <c r="Q40" s="44">
        <v>0</v>
      </c>
      <c r="R40" s="148">
        <v>0</v>
      </c>
      <c r="S40" s="148">
        <v>0</v>
      </c>
      <c r="T40" s="149">
        <v>0</v>
      </c>
      <c r="U40" s="149">
        <v>106</v>
      </c>
      <c r="V40" s="149">
        <v>-364</v>
      </c>
      <c r="W40" s="150">
        <v>4.4339622641509431</v>
      </c>
      <c r="X40" s="151"/>
      <c r="Y40" s="151"/>
      <c r="Z40" s="191"/>
      <c r="AA40" s="191"/>
    </row>
    <row r="41" spans="1:27">
      <c r="A41" s="29" t="s">
        <v>1076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VLOOKUP(C:C,total260330113047!B:F,5,0)</f>
        <v>208</v>
      </c>
      <c r="M41" s="8"/>
      <c r="N41" s="21">
        <f t="shared" ref="N41:N52" si="2">L41/9*5</f>
        <v>115.55555555555556</v>
      </c>
      <c r="O41" s="44">
        <v>3867</v>
      </c>
      <c r="P41" s="44">
        <v>0</v>
      </c>
      <c r="Q41" s="44">
        <v>0</v>
      </c>
      <c r="R41" s="44">
        <v>0</v>
      </c>
      <c r="S41" s="44">
        <v>0</v>
      </c>
      <c r="T41" s="45">
        <v>0</v>
      </c>
      <c r="U41" s="45">
        <v>3867</v>
      </c>
      <c r="V41" s="45">
        <v>3751.4444444444443</v>
      </c>
      <c r="W41" s="41">
        <v>2.9882481395282018E-2</v>
      </c>
      <c r="X41" s="46"/>
      <c r="Y41" s="46"/>
    </row>
    <row r="42" spans="1:27">
      <c r="A42" s="29" t="s">
        <v>1077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VLOOKUP(C:C,total260330113047!B:F,5,0)</f>
        <v>406</v>
      </c>
      <c r="M42" s="8"/>
      <c r="N42" s="21">
        <f t="shared" si="2"/>
        <v>225.55555555555557</v>
      </c>
      <c r="O42" s="44">
        <v>2939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2939</v>
      </c>
      <c r="V42" s="45">
        <v>2713.4444444444443</v>
      </c>
      <c r="W42" s="41">
        <v>7.6745680692601417E-2</v>
      </c>
      <c r="X42" s="46"/>
      <c r="Y42" s="46"/>
    </row>
    <row r="43" spans="1:27">
      <c r="A43" s="29" t="s">
        <v>1078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VLOOKUP(C:C,total260330113047!B:F,5,0)</f>
        <v>6</v>
      </c>
      <c r="M43" s="8"/>
      <c r="N43" s="21">
        <f t="shared" si="2"/>
        <v>3.333333333333333</v>
      </c>
      <c r="O43" s="44">
        <v>4563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4563</v>
      </c>
      <c r="V43" s="45">
        <v>4559.666666666667</v>
      </c>
      <c r="W43" s="41">
        <v>7.3051355102637147E-4</v>
      </c>
      <c r="X43" s="46"/>
      <c r="Y43" s="46"/>
    </row>
    <row r="44" spans="1:27">
      <c r="A44" s="29" t="s">
        <v>1079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VLOOKUP(C:C,total260330113047!B:F,5,0)</f>
        <v>39</v>
      </c>
      <c r="M44" s="8"/>
      <c r="N44" s="21">
        <f t="shared" si="2"/>
        <v>21.666666666666664</v>
      </c>
      <c r="O44" s="44">
        <v>777</v>
      </c>
      <c r="P44" s="44">
        <v>0</v>
      </c>
      <c r="Q44" s="44">
        <v>0</v>
      </c>
      <c r="R44" s="44">
        <v>0</v>
      </c>
      <c r="S44" s="44">
        <v>0</v>
      </c>
      <c r="T44" s="45">
        <v>0</v>
      </c>
      <c r="U44" s="45">
        <v>777</v>
      </c>
      <c r="V44" s="45">
        <v>755.33333333333337</v>
      </c>
      <c r="W44" s="41">
        <v>2.7885027885027881E-2</v>
      </c>
      <c r="X44" s="46"/>
      <c r="Y44" s="46"/>
    </row>
    <row r="45" spans="1:27">
      <c r="A45" s="29"/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VLOOKUP(C:C,total260330113047!B:F,5,0)</f>
        <v>23</v>
      </c>
      <c r="M45" s="8"/>
      <c r="N45" s="21">
        <f t="shared" si="2"/>
        <v>12.777777777777777</v>
      </c>
      <c r="O45" s="44">
        <v>1461</v>
      </c>
      <c r="P45" s="44">
        <v>0</v>
      </c>
      <c r="Q45" s="44">
        <v>0</v>
      </c>
      <c r="R45" s="44">
        <v>0</v>
      </c>
      <c r="S45" s="44">
        <v>0</v>
      </c>
      <c r="T45" s="45">
        <v>0</v>
      </c>
      <c r="U45" s="45">
        <v>1461</v>
      </c>
      <c r="V45" s="45">
        <v>1448.2222222222222</v>
      </c>
      <c r="W45" s="41">
        <v>8.7459122366719891E-3</v>
      </c>
      <c r="X45" s="46"/>
      <c r="Y45" s="46"/>
    </row>
    <row r="46" spans="1:27" s="152" customFormat="1">
      <c r="A46" s="29" t="s">
        <v>1080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VLOOKUP(C:C,total260330113047!B:F,5,0)</f>
        <v>65</v>
      </c>
      <c r="M46" s="8"/>
      <c r="N46" s="21">
        <f t="shared" si="2"/>
        <v>36.111111111111114</v>
      </c>
      <c r="O46" s="148">
        <v>217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217</v>
      </c>
      <c r="V46" s="149">
        <v>180.88888888888889</v>
      </c>
      <c r="W46" s="150">
        <v>0.16641065028161803</v>
      </c>
      <c r="X46" s="151"/>
      <c r="Y46" s="151"/>
      <c r="Z46" s="191"/>
      <c r="AA46" s="191"/>
    </row>
    <row r="47" spans="1:27" s="152" customFormat="1">
      <c r="A47" s="29" t="s">
        <v>1081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VLOOKUP(C:C,total260330113047!B:F,5,0)</f>
        <v>85</v>
      </c>
      <c r="M47" s="8"/>
      <c r="N47" s="21">
        <f t="shared" si="2"/>
        <v>47.222222222222221</v>
      </c>
      <c r="O47" s="148">
        <v>908</v>
      </c>
      <c r="P47" s="148">
        <v>0</v>
      </c>
      <c r="Q47" s="44">
        <v>0</v>
      </c>
      <c r="R47" s="148">
        <v>0</v>
      </c>
      <c r="S47" s="148">
        <v>0</v>
      </c>
      <c r="T47" s="149">
        <v>0</v>
      </c>
      <c r="U47" s="149">
        <v>908</v>
      </c>
      <c r="V47" s="149">
        <v>860.77777777777783</v>
      </c>
      <c r="W47" s="150">
        <v>5.2006852667645619E-2</v>
      </c>
      <c r="X47" s="151"/>
      <c r="Y47" s="151"/>
      <c r="Z47" s="191"/>
      <c r="AA47" s="191"/>
    </row>
    <row r="48" spans="1:27">
      <c r="A48" s="29" t="s">
        <v>1082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VLOOKUP(C:C,total260330113047!B:F,5,0)</f>
        <v>665</v>
      </c>
      <c r="M48" s="8"/>
      <c r="N48" s="21">
        <f t="shared" si="2"/>
        <v>369.44444444444446</v>
      </c>
      <c r="O48" s="44">
        <v>2818</v>
      </c>
      <c r="P48" s="44">
        <v>0</v>
      </c>
      <c r="Q48" s="44">
        <v>0</v>
      </c>
      <c r="R48" s="44">
        <v>0</v>
      </c>
      <c r="S48" s="44">
        <v>0</v>
      </c>
      <c r="T48" s="45">
        <v>0</v>
      </c>
      <c r="U48" s="45">
        <v>2818</v>
      </c>
      <c r="V48" s="45">
        <v>2448.5555555555557</v>
      </c>
      <c r="W48" s="41">
        <v>0.13110164813500513</v>
      </c>
      <c r="X48" s="46"/>
      <c r="Y48" s="46"/>
    </row>
    <row r="49" spans="1:27">
      <c r="A49" s="192" t="s">
        <v>1083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>
        <f>VLOOKUP(C:C,total260330113047!B:F,5,0)</f>
        <v>883</v>
      </c>
      <c r="M49" s="196"/>
      <c r="N49" s="196">
        <f t="shared" si="2"/>
        <v>490.55555555555554</v>
      </c>
      <c r="O49" s="196">
        <v>301</v>
      </c>
      <c r="P49" s="196">
        <v>0</v>
      </c>
      <c r="Q49" s="196">
        <v>0</v>
      </c>
      <c r="R49" s="196">
        <v>0</v>
      </c>
      <c r="S49" s="196">
        <v>0</v>
      </c>
      <c r="T49" s="197">
        <v>0</v>
      </c>
      <c r="U49" s="197">
        <v>301</v>
      </c>
      <c r="V49" s="197">
        <v>-189.55555555555554</v>
      </c>
      <c r="W49" s="198">
        <v>1.6297526762643042</v>
      </c>
      <c r="X49" s="199"/>
      <c r="Y49" s="199"/>
    </row>
    <row r="50" spans="1:27" s="277" customFormat="1">
      <c r="A50" s="269" t="s">
        <v>1084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VLOOKUP(C:C,total260330113047!B:F,5,0)</f>
        <v>512</v>
      </c>
      <c r="M50" s="8"/>
      <c r="N50" s="21">
        <f t="shared" si="2"/>
        <v>284.44444444444446</v>
      </c>
      <c r="O50" s="202">
        <v>3462</v>
      </c>
      <c r="P50" s="202">
        <v>0</v>
      </c>
      <c r="Q50" s="202">
        <v>0</v>
      </c>
      <c r="R50" s="202">
        <v>0</v>
      </c>
      <c r="S50" s="202">
        <v>0</v>
      </c>
      <c r="T50" s="273">
        <v>0</v>
      </c>
      <c r="U50" s="273">
        <v>3462</v>
      </c>
      <c r="V50" s="273">
        <v>3177.5555555555557</v>
      </c>
      <c r="W50" s="274">
        <v>8.2161884588227749E-2</v>
      </c>
      <c r="X50" s="275"/>
      <c r="Y50" s="275"/>
      <c r="Z50" s="276"/>
      <c r="AA50" s="276"/>
    </row>
    <row r="51" spans="1:27">
      <c r="A51" s="29" t="s">
        <v>1085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VLOOKUP(C:C,total260330113047!B:F,5,0)</f>
        <v>1452</v>
      </c>
      <c r="M51" s="211">
        <v>750</v>
      </c>
      <c r="N51" s="21">
        <f t="shared" si="2"/>
        <v>806.66666666666674</v>
      </c>
      <c r="O51" s="44">
        <v>2805</v>
      </c>
      <c r="P51" s="44">
        <v>1450</v>
      </c>
      <c r="Q51" s="44">
        <v>0</v>
      </c>
      <c r="R51" s="44">
        <v>0</v>
      </c>
      <c r="S51" s="44">
        <v>880</v>
      </c>
      <c r="T51" s="45">
        <v>570</v>
      </c>
      <c r="U51" s="45">
        <v>1925</v>
      </c>
      <c r="V51" s="45">
        <v>1118.3333333333333</v>
      </c>
      <c r="W51" s="41">
        <v>0.18958088523305916</v>
      </c>
      <c r="X51" s="46"/>
      <c r="Y51" s="46"/>
    </row>
    <row r="52" spans="1:27" s="200" customFormat="1">
      <c r="A52" s="192" t="s">
        <v>1086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>
        <f>VLOOKUP(C:C,total260330113047!B:F,5,0)</f>
        <v>18</v>
      </c>
      <c r="M52" s="196"/>
      <c r="N52" s="196">
        <f t="shared" si="2"/>
        <v>10</v>
      </c>
      <c r="O52" s="196">
        <v>1261</v>
      </c>
      <c r="P52" s="196">
        <v>0</v>
      </c>
      <c r="Q52" s="196">
        <v>0</v>
      </c>
      <c r="R52" s="196">
        <v>0</v>
      </c>
      <c r="S52" s="196">
        <v>0</v>
      </c>
      <c r="T52" s="197">
        <v>0</v>
      </c>
      <c r="U52" s="197">
        <v>1261</v>
      </c>
      <c r="V52" s="197">
        <v>1251</v>
      </c>
      <c r="W52" s="198">
        <v>7.9302141157811257E-3</v>
      </c>
      <c r="X52" s="199"/>
      <c r="Y52" s="199"/>
      <c r="Z52" s="201"/>
      <c r="AA52" s="201"/>
    </row>
    <row r="53" spans="1:27" s="152" customFormat="1" ht="15.75">
      <c r="A53" s="29" t="s">
        <v>1087</v>
      </c>
      <c r="B53" s="145" t="s">
        <v>356</v>
      </c>
      <c r="C53" s="146" t="s">
        <v>233</v>
      </c>
      <c r="D53" s="147" t="s">
        <v>234</v>
      </c>
      <c r="E53" s="146"/>
      <c r="F53" s="146">
        <v>843</v>
      </c>
      <c r="G53" s="148">
        <v>647</v>
      </c>
      <c r="H53" s="21">
        <v>2107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4" t="e">
        <f>VLOOKUP(C53,'出荷数2407-2506total250730101950'!B:F,5,0)</f>
        <v>#N/A</v>
      </c>
      <c r="L53" s="203" t="e">
        <f>VLOOKUP(C:C,total260330113047!B:F,5,0)</f>
        <v>#N/A</v>
      </c>
      <c r="M53" s="211">
        <v>890</v>
      </c>
      <c r="N53" s="211">
        <v>890</v>
      </c>
      <c r="O53" s="148">
        <v>0</v>
      </c>
      <c r="P53" s="148">
        <v>0</v>
      </c>
      <c r="Q53" s="44">
        <v>0</v>
      </c>
      <c r="R53" s="148">
        <v>0</v>
      </c>
      <c r="S53" s="148">
        <v>0</v>
      </c>
      <c r="T53" s="149">
        <v>0</v>
      </c>
      <c r="U53" s="149">
        <v>0</v>
      </c>
      <c r="V53" s="149">
        <v>-890</v>
      </c>
      <c r="W53" s="150" t="e">
        <v>#DIV/0!</v>
      </c>
      <c r="X53" s="151"/>
      <c r="Y53" s="151"/>
    </row>
    <row r="54" spans="1:27">
      <c r="A54" s="29" t="s">
        <v>1088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VLOOKUP(C:C,total260330113047!B:F,5,0)</f>
        <v>231</v>
      </c>
      <c r="M54" s="8"/>
      <c r="N54" s="21">
        <f>L54/9*5</f>
        <v>128.33333333333334</v>
      </c>
      <c r="O54" s="44">
        <v>3191</v>
      </c>
      <c r="P54" s="44">
        <v>300</v>
      </c>
      <c r="Q54" s="44">
        <v>0</v>
      </c>
      <c r="R54" s="44">
        <v>0</v>
      </c>
      <c r="S54" s="44">
        <v>300</v>
      </c>
      <c r="T54" s="45">
        <v>0</v>
      </c>
      <c r="U54" s="45">
        <v>2891</v>
      </c>
      <c r="V54" s="45">
        <v>2762.6666666666665</v>
      </c>
      <c r="W54" s="41">
        <v>3.6761195454979474E-2</v>
      </c>
      <c r="X54" s="46"/>
      <c r="Y54" s="46"/>
    </row>
    <row r="55" spans="1:27" s="152" customFormat="1" ht="15.75">
      <c r="A55" s="29" t="s">
        <v>1089</v>
      </c>
      <c r="B55" s="145" t="s">
        <v>356</v>
      </c>
      <c r="C55" s="153" t="s">
        <v>1264</v>
      </c>
      <c r="D55" s="154" t="s">
        <v>64</v>
      </c>
      <c r="E55" s="153"/>
      <c r="F55" s="146">
        <v>1087</v>
      </c>
      <c r="G55" s="148">
        <v>665</v>
      </c>
      <c r="H55" s="21">
        <v>2030</v>
      </c>
      <c r="I55" s="8" t="e">
        <f>VLOOKUP(C55,'202310-202403出荷数total2403220951'!B:F,5,0)</f>
        <v>#N/A</v>
      </c>
      <c r="J55" s="203" t="e">
        <f>VLOOKUP(C55,'出荷数2307～2406total241008110618'!B:F,5,0)</f>
        <v>#N/A</v>
      </c>
      <c r="K55" s="214" t="e">
        <f>VLOOKUP(C55,'出荷数2407-2506total250730101950'!B:F,5,0)</f>
        <v>#N/A</v>
      </c>
      <c r="L55" s="203" t="e">
        <f>VLOOKUP(C:C,total260330113047!B:F,5,0)</f>
        <v>#N/A</v>
      </c>
      <c r="M55" s="211">
        <v>850</v>
      </c>
      <c r="N55" s="211">
        <v>850</v>
      </c>
      <c r="O55" s="148">
        <v>0</v>
      </c>
      <c r="P55" s="148">
        <v>0</v>
      </c>
      <c r="Q55" s="44">
        <v>0</v>
      </c>
      <c r="R55" s="148">
        <v>0</v>
      </c>
      <c r="S55" s="148">
        <v>0</v>
      </c>
      <c r="T55" s="149">
        <v>0</v>
      </c>
      <c r="U55" s="149">
        <v>0</v>
      </c>
      <c r="V55" s="149">
        <v>-850</v>
      </c>
      <c r="W55" s="150" t="e">
        <v>#DIV/0!</v>
      </c>
      <c r="X55" s="151"/>
      <c r="Y55" s="151"/>
    </row>
    <row r="56" spans="1:27">
      <c r="A56" s="29" t="s">
        <v>1090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VLOOKUP(C:C,total260330113047!B:F,5,0)</f>
        <v>737</v>
      </c>
      <c r="M56" s="8"/>
      <c r="N56" s="211">
        <v>295</v>
      </c>
      <c r="O56" s="44">
        <v>593</v>
      </c>
      <c r="P56" s="44">
        <v>0</v>
      </c>
      <c r="Q56" s="44">
        <v>0</v>
      </c>
      <c r="R56" s="44">
        <v>0</v>
      </c>
      <c r="S56" s="44">
        <v>0</v>
      </c>
      <c r="T56" s="45">
        <v>0</v>
      </c>
      <c r="U56" s="45">
        <v>593</v>
      </c>
      <c r="V56" s="45">
        <v>298</v>
      </c>
      <c r="W56" s="41">
        <v>0.49747048903878582</v>
      </c>
      <c r="X56" s="46"/>
      <c r="Y56" s="46"/>
    </row>
    <row r="57" spans="1:27" s="200" customFormat="1">
      <c r="A57" s="192" t="s">
        <v>1091</v>
      </c>
      <c r="B57" s="193" t="s">
        <v>356</v>
      </c>
      <c r="C57" s="194" t="s">
        <v>28</v>
      </c>
      <c r="D57" s="195" t="s">
        <v>29</v>
      </c>
      <c r="E57" s="194"/>
      <c r="F57" s="194">
        <v>1540</v>
      </c>
      <c r="G57" s="196">
        <v>597</v>
      </c>
      <c r="H57" s="196">
        <v>361</v>
      </c>
      <c r="I57" s="8">
        <f>VLOOKUP(C57,'202310-202403出荷数total2403220951'!B:F,5,0)</f>
        <v>533</v>
      </c>
      <c r="J57" s="203">
        <f>VLOOKUP(C57,'出荷数2307～2406total241008110618'!B:F,5,0)</f>
        <v>858</v>
      </c>
      <c r="K57" s="214">
        <f>VLOOKUP(C57,'出荷数2407-2506total250730101950'!B:F,5,0)</f>
        <v>574</v>
      </c>
      <c r="L57" s="203" t="e">
        <f>VLOOKUP(C:C,total260330113047!B:F,5,0)</f>
        <v>#N/A</v>
      </c>
      <c r="M57" s="8"/>
      <c r="N57" s="21" t="e">
        <f>L57/9*5</f>
        <v>#N/A</v>
      </c>
      <c r="O57" s="196">
        <v>0</v>
      </c>
      <c r="P57" s="196">
        <v>0</v>
      </c>
      <c r="Q57" s="44">
        <v>0</v>
      </c>
      <c r="R57" s="196">
        <v>0</v>
      </c>
      <c r="S57" s="196">
        <v>0</v>
      </c>
      <c r="T57" s="197">
        <v>0</v>
      </c>
      <c r="U57" s="197">
        <v>0</v>
      </c>
      <c r="V57" s="197" t="e">
        <v>#N/A</v>
      </c>
      <c r="W57" s="198" t="e">
        <v>#N/A</v>
      </c>
      <c r="X57" s="199"/>
      <c r="Y57" s="199"/>
      <c r="Z57" s="201"/>
      <c r="AA57" s="201"/>
    </row>
    <row r="58" spans="1:27">
      <c r="A58" s="29" t="s">
        <v>1092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VLOOKUP(C:C,total260330113047!B:F,5,0)</f>
        <v>9724</v>
      </c>
      <c r="M58" s="211">
        <v>10000</v>
      </c>
      <c r="N58" s="211">
        <v>10000</v>
      </c>
      <c r="O58" s="44">
        <v>20863</v>
      </c>
      <c r="P58" s="44">
        <v>1800</v>
      </c>
      <c r="Q58" s="44">
        <v>0</v>
      </c>
      <c r="R58" s="44">
        <v>0</v>
      </c>
      <c r="S58" s="44">
        <v>2010</v>
      </c>
      <c r="T58" s="45">
        <v>-210</v>
      </c>
      <c r="U58" s="45">
        <v>18853</v>
      </c>
      <c r="V58" s="45">
        <v>8853</v>
      </c>
      <c r="W58" s="41">
        <v>0.44124784891673652</v>
      </c>
      <c r="X58" s="222"/>
      <c r="Y58" s="222"/>
    </row>
    <row r="59" spans="1:27" s="152" customFormat="1" ht="15.75">
      <c r="A59" s="29" t="s">
        <v>1093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VLOOKUP(C:C,total260330113047!B:F,5,0)</f>
        <v>2</v>
      </c>
      <c r="M59" s="8"/>
      <c r="N59" s="21">
        <f t="shared" ref="N59:N68" si="3">L59/9*5</f>
        <v>1.1111111111111112</v>
      </c>
      <c r="O59" s="148">
        <v>33</v>
      </c>
      <c r="P59" s="148">
        <v>0</v>
      </c>
      <c r="Q59" s="44">
        <v>0</v>
      </c>
      <c r="R59" s="148">
        <v>0</v>
      </c>
      <c r="S59" s="148">
        <v>0</v>
      </c>
      <c r="T59" s="149">
        <v>0</v>
      </c>
      <c r="U59" s="149">
        <v>33</v>
      </c>
      <c r="V59" s="149">
        <v>31.888888888888889</v>
      </c>
      <c r="W59" s="150">
        <v>3.3670033670033669E-2</v>
      </c>
      <c r="X59" s="151"/>
      <c r="Y59" s="151"/>
    </row>
    <row r="60" spans="1:27">
      <c r="A60" s="29" t="s">
        <v>1094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VLOOKUP(C:C,total260330113047!B:F,5,0)</f>
        <v>1846</v>
      </c>
      <c r="M60" s="8"/>
      <c r="N60" s="21">
        <f t="shared" si="3"/>
        <v>1025.5555555555557</v>
      </c>
      <c r="O60" s="44">
        <v>4156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4156</v>
      </c>
      <c r="V60" s="45">
        <v>3130.4444444444443</v>
      </c>
      <c r="W60" s="41">
        <v>0.24676505186611061</v>
      </c>
      <c r="X60" s="46"/>
      <c r="Y60" s="46"/>
    </row>
    <row r="61" spans="1:27">
      <c r="A61" s="29" t="s">
        <v>1095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VLOOKUP(C:C,total260330113047!B:F,5,0)</f>
        <v>455</v>
      </c>
      <c r="M61" s="8"/>
      <c r="N61" s="21">
        <f t="shared" si="3"/>
        <v>252.77777777777777</v>
      </c>
      <c r="O61" s="44">
        <v>3772</v>
      </c>
      <c r="P61" s="44">
        <v>0</v>
      </c>
      <c r="Q61" s="44">
        <v>0</v>
      </c>
      <c r="R61" s="44">
        <v>0</v>
      </c>
      <c r="S61" s="44">
        <v>0</v>
      </c>
      <c r="T61" s="45">
        <v>0</v>
      </c>
      <c r="U61" s="45">
        <v>3772</v>
      </c>
      <c r="V61" s="45">
        <v>3519.2222222222222</v>
      </c>
      <c r="W61" s="41">
        <v>6.7014257099092728E-2</v>
      </c>
      <c r="X61" s="46"/>
      <c r="Y61" s="46"/>
    </row>
    <row r="62" spans="1:27">
      <c r="A62" s="29" t="s">
        <v>1096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VLOOKUP(C:C,total260330113047!B:F,5,0)</f>
        <v>1141</v>
      </c>
      <c r="M62" s="8"/>
      <c r="N62" s="21">
        <f t="shared" si="3"/>
        <v>633.88888888888891</v>
      </c>
      <c r="O62" s="44">
        <v>830</v>
      </c>
      <c r="P62" s="44">
        <v>0</v>
      </c>
      <c r="Q62" s="44">
        <v>3000</v>
      </c>
      <c r="R62" s="44">
        <v>0</v>
      </c>
      <c r="S62" s="44">
        <v>0</v>
      </c>
      <c r="T62" s="45">
        <v>0</v>
      </c>
      <c r="U62" s="45">
        <v>3830</v>
      </c>
      <c r="V62" s="45">
        <v>3196.1111111111113</v>
      </c>
      <c r="W62" s="41">
        <v>0.76372155287817944</v>
      </c>
      <c r="X62" s="46"/>
      <c r="Y62" s="46"/>
    </row>
    <row r="63" spans="1:27">
      <c r="A63" s="29" t="s">
        <v>1097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VLOOKUP(C:C,total260330113047!B:F,5,0)</f>
        <v>1177</v>
      </c>
      <c r="M63" s="8"/>
      <c r="N63" s="21">
        <f t="shared" si="3"/>
        <v>653.88888888888891</v>
      </c>
      <c r="O63" s="44">
        <v>1703</v>
      </c>
      <c r="P63" s="44">
        <v>700</v>
      </c>
      <c r="Q63" s="44">
        <v>0</v>
      </c>
      <c r="R63" s="44">
        <v>0</v>
      </c>
      <c r="S63" s="44">
        <v>700</v>
      </c>
      <c r="T63" s="45">
        <v>0</v>
      </c>
      <c r="U63" s="45">
        <v>1003</v>
      </c>
      <c r="V63" s="45">
        <v>349.11111111111109</v>
      </c>
      <c r="W63" s="41">
        <v>0.2721135617515143</v>
      </c>
      <c r="X63" s="46"/>
      <c r="Y63" s="46"/>
    </row>
    <row r="64" spans="1:27" s="200" customFormat="1">
      <c r="A64" s="192" t="s">
        <v>1098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VLOOKUP(C:C,total260330113047!B:F,5,0)</f>
        <v>#N/A</v>
      </c>
      <c r="M64" s="8"/>
      <c r="N64" s="21" t="e">
        <f t="shared" si="3"/>
        <v>#N/A</v>
      </c>
      <c r="O64" s="196">
        <v>552</v>
      </c>
      <c r="P64" s="196">
        <v>0</v>
      </c>
      <c r="Q64" s="44">
        <v>0</v>
      </c>
      <c r="R64" s="196">
        <v>0</v>
      </c>
      <c r="S64" s="196">
        <v>0</v>
      </c>
      <c r="T64" s="197">
        <v>0</v>
      </c>
      <c r="U64" s="197">
        <v>552</v>
      </c>
      <c r="V64" s="197" t="e">
        <v>#N/A</v>
      </c>
      <c r="W64" s="198" t="e">
        <v>#N/A</v>
      </c>
      <c r="X64" s="199"/>
      <c r="Y64" s="199"/>
      <c r="Z64" s="201"/>
      <c r="AA64" s="201"/>
    </row>
    <row r="65" spans="1:25">
      <c r="A65" s="29" t="s">
        <v>1099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VLOOKUP(C:C,total260330113047!B:F,5,0)</f>
        <v>17</v>
      </c>
      <c r="M65" s="8"/>
      <c r="N65" s="21">
        <f t="shared" si="3"/>
        <v>9.4444444444444446</v>
      </c>
      <c r="O65" s="175">
        <v>1959</v>
      </c>
      <c r="P65" s="175">
        <v>0</v>
      </c>
      <c r="Q65" s="44">
        <v>0</v>
      </c>
      <c r="R65" s="175">
        <v>0</v>
      </c>
      <c r="S65" s="175">
        <v>0</v>
      </c>
      <c r="T65" s="176">
        <v>0</v>
      </c>
      <c r="U65" s="45">
        <v>1959</v>
      </c>
      <c r="V65" s="45">
        <v>1949.5555555555557</v>
      </c>
      <c r="W65" s="177">
        <v>4.8210538256480062E-3</v>
      </c>
      <c r="X65" s="46"/>
      <c r="Y65" s="46"/>
    </row>
    <row r="66" spans="1:25">
      <c r="A66" s="29" t="s">
        <v>1100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VLOOKUP(C:C,total260330113047!B:F,5,0)</f>
        <v>123</v>
      </c>
      <c r="M66" s="211">
        <v>500</v>
      </c>
      <c r="N66" s="21">
        <f t="shared" si="3"/>
        <v>68.333333333333329</v>
      </c>
      <c r="O66" s="44">
        <v>2210</v>
      </c>
      <c r="P66" s="44">
        <v>0</v>
      </c>
      <c r="Q66" s="44">
        <v>0</v>
      </c>
      <c r="R66" s="44">
        <v>0</v>
      </c>
      <c r="S66" s="44">
        <v>500</v>
      </c>
      <c r="T66" s="45">
        <v>-500</v>
      </c>
      <c r="U66" s="45">
        <v>1710</v>
      </c>
      <c r="V66" s="45">
        <v>1641.6666666666667</v>
      </c>
      <c r="W66" s="41">
        <v>3.0920060331825035E-2</v>
      </c>
      <c r="X66" s="46"/>
      <c r="Y66" s="46"/>
    </row>
    <row r="67" spans="1:25">
      <c r="A67" s="29" t="s">
        <v>1101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VLOOKUP(C:C,total260330113047!B:F,5,0)</f>
        <v>700</v>
      </c>
      <c r="M67" s="8"/>
      <c r="N67" s="21">
        <f t="shared" si="3"/>
        <v>388.88888888888886</v>
      </c>
      <c r="O67" s="44">
        <v>1079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1079</v>
      </c>
      <c r="V67" s="45">
        <v>690.11111111111109</v>
      </c>
      <c r="W67" s="41">
        <v>0.36041602306662546</v>
      </c>
      <c r="X67" s="46"/>
      <c r="Y67" s="46"/>
    </row>
    <row r="68" spans="1:25">
      <c r="A68" s="29" t="s">
        <v>1102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VLOOKUP(C:C,total260330113047!B:F,5,0)</f>
        <v>773</v>
      </c>
      <c r="M68" s="211">
        <v>500</v>
      </c>
      <c r="N68" s="21">
        <f t="shared" si="3"/>
        <v>429.44444444444446</v>
      </c>
      <c r="O68" s="44">
        <v>2717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2717</v>
      </c>
      <c r="V68" s="45">
        <v>2287.5555555555557</v>
      </c>
      <c r="W68" s="41">
        <v>0.15805831595305281</v>
      </c>
      <c r="X68" s="46"/>
      <c r="Y68" s="46"/>
    </row>
    <row r="69" spans="1:25">
      <c r="A69" s="29" t="s">
        <v>1103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VLOOKUP(C:C,total260330113047!B:F,5,0)</f>
        <v>1164</v>
      </c>
      <c r="M69" s="8"/>
      <c r="N69" s="211">
        <v>672</v>
      </c>
      <c r="O69" s="44">
        <v>3858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3858</v>
      </c>
      <c r="V69" s="45">
        <v>3186</v>
      </c>
      <c r="W69" s="41">
        <v>0.17418351477449456</v>
      </c>
      <c r="X69" s="46"/>
      <c r="Y69" s="46"/>
    </row>
    <row r="70" spans="1:25">
      <c r="A70" s="29" t="s">
        <v>1104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VLOOKUP(C:C,total260330113047!B:F,5,0)</f>
        <v>221</v>
      </c>
      <c r="M70" s="8"/>
      <c r="N70" s="21">
        <f>L70/9*5</f>
        <v>122.77777777777779</v>
      </c>
      <c r="O70" s="44">
        <v>2661</v>
      </c>
      <c r="P70" s="44">
        <v>500</v>
      </c>
      <c r="Q70" s="44">
        <v>0</v>
      </c>
      <c r="R70" s="44">
        <v>0</v>
      </c>
      <c r="S70" s="44">
        <v>500</v>
      </c>
      <c r="T70" s="45">
        <v>0</v>
      </c>
      <c r="U70" s="45">
        <v>2161</v>
      </c>
      <c r="V70" s="45">
        <v>2038.2222222222222</v>
      </c>
      <c r="W70" s="41">
        <v>3.8841435551337483E-2</v>
      </c>
      <c r="X70" s="46"/>
      <c r="Y70" s="46"/>
    </row>
    <row r="71" spans="1:25">
      <c r="A71" s="29" t="s">
        <v>1105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VLOOKUP(C:C,total260330113047!B:F,5,0)</f>
        <v>573</v>
      </c>
      <c r="M71" s="8"/>
      <c r="N71" s="21">
        <f>L71/9*5</f>
        <v>318.33333333333331</v>
      </c>
      <c r="O71" s="44">
        <v>1847</v>
      </c>
      <c r="P71" s="44">
        <v>120</v>
      </c>
      <c r="Q71" s="44">
        <v>0</v>
      </c>
      <c r="R71" s="44">
        <v>0</v>
      </c>
      <c r="S71" s="44">
        <v>120</v>
      </c>
      <c r="T71" s="45">
        <v>0</v>
      </c>
      <c r="U71" s="45">
        <v>1727</v>
      </c>
      <c r="V71" s="45">
        <v>1408.6666666666667</v>
      </c>
      <c r="W71" s="41">
        <v>0.16183697678359599</v>
      </c>
      <c r="X71" s="46"/>
      <c r="Y71" s="46"/>
    </row>
    <row r="72" spans="1:25">
      <c r="A72" s="29" t="s">
        <v>1106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 t="e">
        <f>VLOOKUP(C:C,total260330113047!B:F,5,0)</f>
        <v>#N/A</v>
      </c>
      <c r="M72" s="8"/>
      <c r="N72" s="21" t="e">
        <f>L72/9*5</f>
        <v>#N/A</v>
      </c>
      <c r="O72" s="44">
        <v>2422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2422</v>
      </c>
      <c r="V72" s="45" t="e">
        <v>#N/A</v>
      </c>
      <c r="W72" s="41" t="e">
        <v>#N/A</v>
      </c>
      <c r="X72" s="46"/>
      <c r="Y72" s="46"/>
    </row>
    <row r="73" spans="1:25">
      <c r="A73" s="29"/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VLOOKUP(C:C,total260330113047!B:F,5,0)</f>
        <v>27</v>
      </c>
      <c r="M73" s="8"/>
      <c r="N73" s="21">
        <f>L73/9*5</f>
        <v>15</v>
      </c>
      <c r="O73" s="44">
        <v>302</v>
      </c>
      <c r="P73" s="44">
        <v>0</v>
      </c>
      <c r="Q73" s="44">
        <v>0</v>
      </c>
      <c r="R73" s="44">
        <v>0</v>
      </c>
      <c r="S73" s="44">
        <v>0</v>
      </c>
      <c r="T73" s="45">
        <v>0</v>
      </c>
      <c r="U73" s="45">
        <v>302</v>
      </c>
      <c r="V73" s="45">
        <v>287</v>
      </c>
      <c r="W73" s="41">
        <v>4.9668874172185427E-2</v>
      </c>
      <c r="X73" s="46"/>
      <c r="Y73" s="46"/>
    </row>
    <row r="74" spans="1:25">
      <c r="A74" s="29" t="s">
        <v>1107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VLOOKUP(C:C,total260330113047!B:F,5,0)</f>
        <v>4476</v>
      </c>
      <c r="M74" s="8"/>
      <c r="N74" s="21">
        <f>L74/9*5</f>
        <v>2486.6666666666665</v>
      </c>
      <c r="O74" s="44">
        <v>4707</v>
      </c>
      <c r="P74" s="44">
        <v>0</v>
      </c>
      <c r="Q74" s="44">
        <v>0</v>
      </c>
      <c r="R74" s="44">
        <v>0</v>
      </c>
      <c r="S74" s="44">
        <v>0</v>
      </c>
      <c r="T74" s="45">
        <v>0</v>
      </c>
      <c r="U74" s="45">
        <v>4707</v>
      </c>
      <c r="V74" s="45">
        <v>2220.3333333333335</v>
      </c>
      <c r="W74" s="41">
        <v>0.52829119750725861</v>
      </c>
      <c r="X74" s="46"/>
      <c r="Y74" s="46"/>
    </row>
    <row r="75" spans="1:25">
      <c r="A75" s="29" t="s">
        <v>2991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VLOOKUP(C:C,total260330113047!B:F,5,0)</f>
        <v>1579</v>
      </c>
      <c r="M75" s="211">
        <v>8000</v>
      </c>
      <c r="N75" s="211">
        <v>8000</v>
      </c>
      <c r="O75" s="44">
        <v>13826</v>
      </c>
      <c r="P75" s="44">
        <v>0</v>
      </c>
      <c r="Q75" s="44">
        <v>0</v>
      </c>
      <c r="R75" s="44">
        <v>0</v>
      </c>
      <c r="S75" s="44">
        <v>5000</v>
      </c>
      <c r="T75" s="45">
        <v>-5000</v>
      </c>
      <c r="U75" s="45">
        <v>8826</v>
      </c>
      <c r="V75" s="45">
        <v>826</v>
      </c>
      <c r="W75" s="41">
        <v>0.57861999132070008</v>
      </c>
      <c r="X75" s="46"/>
      <c r="Y75" s="46"/>
    </row>
    <row r="76" spans="1:25">
      <c r="A76" s="29" t="s">
        <v>1109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VLOOKUP(C:C,total260330113047!B:F,5,0)</f>
        <v>177</v>
      </c>
      <c r="M76" s="8"/>
      <c r="N76" s="21">
        <f t="shared" ref="N76:N82" si="4">L76/9*5</f>
        <v>98.333333333333343</v>
      </c>
      <c r="O76" s="44">
        <v>1819</v>
      </c>
      <c r="P76" s="44">
        <v>0</v>
      </c>
      <c r="Q76" s="44">
        <v>0</v>
      </c>
      <c r="R76" s="44">
        <v>0</v>
      </c>
      <c r="S76" s="44">
        <v>0</v>
      </c>
      <c r="T76" s="45">
        <v>0</v>
      </c>
      <c r="U76" s="45">
        <v>1819</v>
      </c>
      <c r="V76" s="45">
        <v>1720.6666666666667</v>
      </c>
      <c r="W76" s="41">
        <v>5.4059006780282214E-2</v>
      </c>
      <c r="X76" s="46"/>
      <c r="Y76" s="46"/>
    </row>
    <row r="77" spans="1:25">
      <c r="A77" s="29" t="s">
        <v>1110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VLOOKUP(C:C,total260330113047!B:F,5,0)</f>
        <v>1223</v>
      </c>
      <c r="M77" s="211">
        <v>1000</v>
      </c>
      <c r="N77" s="21">
        <f t="shared" si="4"/>
        <v>679.44444444444446</v>
      </c>
      <c r="O77" s="44">
        <v>4103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4103</v>
      </c>
      <c r="V77" s="45">
        <v>3423.5555555555557</v>
      </c>
      <c r="W77" s="41">
        <v>0.16559698865328892</v>
      </c>
      <c r="X77" s="46"/>
      <c r="Y77" s="46"/>
    </row>
    <row r="78" spans="1:25">
      <c r="A78" s="29" t="s">
        <v>1111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VLOOKUP(C:C,total260330113047!B:F,5,0)</f>
        <v>344</v>
      </c>
      <c r="M78" s="8"/>
      <c r="N78" s="21">
        <f t="shared" si="4"/>
        <v>191.11111111111111</v>
      </c>
      <c r="O78" s="44">
        <v>393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393</v>
      </c>
      <c r="V78" s="45">
        <v>201.88888888888889</v>
      </c>
      <c r="W78" s="41">
        <v>0.48628781453208936</v>
      </c>
      <c r="X78" s="46"/>
      <c r="Y78" s="46"/>
    </row>
    <row r="79" spans="1:25">
      <c r="A79" s="29" t="s">
        <v>1112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VLOOKUP(C:C,total260330113047!B:F,5,0)</f>
        <v>1304</v>
      </c>
      <c r="M79" s="8"/>
      <c r="N79" s="21">
        <f t="shared" si="4"/>
        <v>724.44444444444446</v>
      </c>
      <c r="O79" s="44">
        <v>2479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2479</v>
      </c>
      <c r="V79" s="45">
        <v>1754.5555555555557</v>
      </c>
      <c r="W79" s="41">
        <v>0.29223253103850122</v>
      </c>
      <c r="X79" s="46"/>
      <c r="Y79" s="46"/>
    </row>
    <row r="80" spans="1:25">
      <c r="A80" s="29" t="s">
        <v>1113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VLOOKUP(C:C,total260330113047!B:F,5,0)</f>
        <v>791</v>
      </c>
      <c r="M80" s="8"/>
      <c r="N80" s="21">
        <f t="shared" si="4"/>
        <v>439.44444444444446</v>
      </c>
      <c r="O80" s="44">
        <v>1463</v>
      </c>
      <c r="P80" s="44">
        <v>1240</v>
      </c>
      <c r="Q80" s="44">
        <v>0</v>
      </c>
      <c r="R80" s="44">
        <v>0</v>
      </c>
      <c r="S80" s="44">
        <v>1240</v>
      </c>
      <c r="T80" s="45">
        <v>0</v>
      </c>
      <c r="U80" s="45">
        <v>223</v>
      </c>
      <c r="V80" s="45">
        <v>-216.44444444444446</v>
      </c>
      <c r="W80" s="41">
        <v>0.16257656102273194</v>
      </c>
      <c r="X80" s="46" t="s">
        <v>4489</v>
      </c>
      <c r="Y80" s="46" t="s">
        <v>4503</v>
      </c>
    </row>
    <row r="81" spans="1:27">
      <c r="A81" s="29" t="s">
        <v>1114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VLOOKUP(C:C,total260330113047!B:F,5,0)</f>
        <v>652</v>
      </c>
      <c r="M81" s="8"/>
      <c r="N81" s="21">
        <f t="shared" si="4"/>
        <v>362.22222222222223</v>
      </c>
      <c r="O81" s="44">
        <v>2024</v>
      </c>
      <c r="P81" s="44">
        <v>0</v>
      </c>
      <c r="Q81" s="44">
        <v>0</v>
      </c>
      <c r="R81" s="44">
        <v>0</v>
      </c>
      <c r="S81" s="44">
        <v>0</v>
      </c>
      <c r="T81" s="45">
        <v>0</v>
      </c>
      <c r="U81" s="45">
        <v>2024</v>
      </c>
      <c r="V81" s="45">
        <v>1661.7777777777778</v>
      </c>
      <c r="W81" s="41">
        <v>0.17896354852876592</v>
      </c>
      <c r="X81" s="46"/>
      <c r="Y81" s="46"/>
      <c r="Z81" s="253"/>
    </row>
    <row r="82" spans="1:27">
      <c r="A82" s="29" t="s">
        <v>1115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VLOOKUP(C:C,total260330113047!B:F,5,0)</f>
        <v>1782</v>
      </c>
      <c r="M82" s="8"/>
      <c r="N82" s="21">
        <f t="shared" si="4"/>
        <v>990</v>
      </c>
      <c r="O82" s="44">
        <v>3639</v>
      </c>
      <c r="P82" s="44">
        <v>0</v>
      </c>
      <c r="Q82" s="44">
        <v>0</v>
      </c>
      <c r="R82" s="44">
        <v>0</v>
      </c>
      <c r="S82" s="44">
        <v>0</v>
      </c>
      <c r="T82" s="45">
        <v>0</v>
      </c>
      <c r="U82" s="45">
        <v>3639</v>
      </c>
      <c r="V82" s="45">
        <v>2649</v>
      </c>
      <c r="W82" s="41">
        <v>0.27205276174773291</v>
      </c>
      <c r="X82" s="46"/>
      <c r="Y82" s="46"/>
    </row>
    <row r="83" spans="1:27">
      <c r="A83" s="29" t="s">
        <v>1116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VLOOKUP(C:C,total260330113047!B:F,5,0)</f>
        <v>2038</v>
      </c>
      <c r="M83" s="213">
        <v>4500</v>
      </c>
      <c r="N83" s="211">
        <v>3000</v>
      </c>
      <c r="O83" s="44">
        <v>5921</v>
      </c>
      <c r="P83" s="44">
        <v>800</v>
      </c>
      <c r="Q83" s="44">
        <v>0</v>
      </c>
      <c r="R83" s="44">
        <v>0</v>
      </c>
      <c r="S83" s="44">
        <v>800</v>
      </c>
      <c r="T83" s="45">
        <v>0</v>
      </c>
      <c r="U83" s="45">
        <v>5121</v>
      </c>
      <c r="V83" s="45">
        <v>2121</v>
      </c>
      <c r="W83" s="41">
        <v>0.44636214848980804</v>
      </c>
      <c r="X83" s="46"/>
      <c r="Y83" s="46"/>
    </row>
    <row r="84" spans="1:27">
      <c r="A84" s="29" t="s">
        <v>1117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VLOOKUP(C:C,total260330113047!B:F,5,0)</f>
        <v>117</v>
      </c>
      <c r="M84" s="8"/>
      <c r="N84" s="21">
        <f t="shared" ref="N84:N91" si="5">L84/9*5</f>
        <v>65</v>
      </c>
      <c r="O84" s="44">
        <v>2420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2420</v>
      </c>
      <c r="V84" s="45">
        <v>2355</v>
      </c>
      <c r="W84" s="41">
        <v>2.6859504132231406E-2</v>
      </c>
      <c r="X84" s="46"/>
      <c r="Y84" s="46"/>
    </row>
    <row r="85" spans="1:27">
      <c r="A85" s="29" t="s">
        <v>1118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VLOOKUP(C:C,total260330113047!B:F,5,0)</f>
        <v>318</v>
      </c>
      <c r="M85" s="8"/>
      <c r="N85" s="21">
        <f t="shared" si="5"/>
        <v>176.66666666666669</v>
      </c>
      <c r="O85" s="44">
        <v>7064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7064</v>
      </c>
      <c r="V85" s="45">
        <v>6887.333333333333</v>
      </c>
      <c r="W85" s="41">
        <v>2.5009437523593813E-2</v>
      </c>
      <c r="X85" s="46"/>
      <c r="Y85" s="46"/>
    </row>
    <row r="86" spans="1:27">
      <c r="A86" s="29" t="s">
        <v>1119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VLOOKUP(C:C,total260330113047!B:F,5,0)</f>
        <v>1363</v>
      </c>
      <c r="M86" s="8"/>
      <c r="N86" s="21">
        <f t="shared" si="5"/>
        <v>757.22222222222229</v>
      </c>
      <c r="O86" s="44">
        <v>2061</v>
      </c>
      <c r="P86" s="44">
        <v>0</v>
      </c>
      <c r="Q86" s="44">
        <v>0</v>
      </c>
      <c r="R86" s="44">
        <v>0</v>
      </c>
      <c r="S86" s="44">
        <v>0</v>
      </c>
      <c r="T86" s="45">
        <v>0</v>
      </c>
      <c r="U86" s="45">
        <v>2061</v>
      </c>
      <c r="V86" s="45">
        <v>1303.7777777777778</v>
      </c>
      <c r="W86" s="41">
        <v>0.36740525095692494</v>
      </c>
      <c r="X86" s="46"/>
      <c r="Y86" s="46"/>
    </row>
    <row r="87" spans="1:27" s="200" customFormat="1">
      <c r="A87" s="192" t="s">
        <v>1120</v>
      </c>
      <c r="B87" s="193" t="s">
        <v>356</v>
      </c>
      <c r="C87" s="194" t="s">
        <v>53</v>
      </c>
      <c r="D87" s="195" t="s">
        <v>54</v>
      </c>
      <c r="E87" s="194"/>
      <c r="F87" s="194">
        <v>1511</v>
      </c>
      <c r="G87" s="196">
        <v>1031</v>
      </c>
      <c r="H87" s="21">
        <v>1052</v>
      </c>
      <c r="I87" s="8">
        <f>VLOOKUP(C87,'202310-202403出荷数total2403220951'!B:F,5,0)</f>
        <v>513</v>
      </c>
      <c r="J87" s="203">
        <f>VLOOKUP(C87,'出荷数2307～2406total241008110618'!B:F,5,0)</f>
        <v>546</v>
      </c>
      <c r="K87" s="214" t="e">
        <f>VLOOKUP(C87,'出荷数2407-2506total250730101950'!B:F,5,0)</f>
        <v>#N/A</v>
      </c>
      <c r="L87" s="203" t="e">
        <f>VLOOKUP(C:C,total260330113047!B:F,5,0)</f>
        <v>#N/A</v>
      </c>
      <c r="M87" s="8"/>
      <c r="N87" s="21" t="e">
        <f t="shared" si="5"/>
        <v>#N/A</v>
      </c>
      <c r="O87" s="196">
        <v>0</v>
      </c>
      <c r="P87" s="196">
        <v>0</v>
      </c>
      <c r="Q87" s="44">
        <v>0</v>
      </c>
      <c r="R87" s="196">
        <v>0</v>
      </c>
      <c r="S87" s="196">
        <v>0</v>
      </c>
      <c r="T87" s="197">
        <v>0</v>
      </c>
      <c r="U87" s="197">
        <v>0</v>
      </c>
      <c r="V87" s="197" t="e">
        <v>#N/A</v>
      </c>
      <c r="W87" s="198" t="e">
        <v>#N/A</v>
      </c>
      <c r="X87" s="199"/>
      <c r="Y87" s="199"/>
      <c r="Z87" s="201"/>
      <c r="AA87" s="201"/>
    </row>
    <row r="88" spans="1:27">
      <c r="A88" s="29" t="s">
        <v>1121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VLOOKUP(C:C,total260330113047!B:F,5,0)</f>
        <v>2404</v>
      </c>
      <c r="M88" s="8"/>
      <c r="N88" s="21">
        <f t="shared" si="5"/>
        <v>1335.5555555555554</v>
      </c>
      <c r="O88" s="44">
        <v>3381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3381</v>
      </c>
      <c r="V88" s="45">
        <v>2045.4444444444446</v>
      </c>
      <c r="W88" s="41">
        <v>0.39501791054586083</v>
      </c>
      <c r="X88" s="46"/>
      <c r="Y88" s="46"/>
    </row>
    <row r="89" spans="1:27">
      <c r="A89" s="29" t="s">
        <v>1122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VLOOKUP(C:C,total260330113047!B:F,5,0)</f>
        <v>420</v>
      </c>
      <c r="M89" s="8"/>
      <c r="N89" s="21">
        <f t="shared" si="5"/>
        <v>233.33333333333331</v>
      </c>
      <c r="O89" s="44">
        <v>139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139</v>
      </c>
      <c r="V89" s="45">
        <v>-94.333333333333314</v>
      </c>
      <c r="W89" s="41">
        <v>1.6786570743405274</v>
      </c>
      <c r="X89" s="46"/>
      <c r="Y89" s="46"/>
    </row>
    <row r="90" spans="1:27">
      <c r="A90" s="29" t="s">
        <v>1123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VLOOKUP(C:C,total260330113047!B:F,5,0)</f>
        <v>4001</v>
      </c>
      <c r="M90" s="8"/>
      <c r="N90" s="21">
        <f t="shared" si="5"/>
        <v>2222.7777777777778</v>
      </c>
      <c r="O90" s="44">
        <v>2725</v>
      </c>
      <c r="P90" s="44">
        <v>0</v>
      </c>
      <c r="Q90" s="44">
        <v>0</v>
      </c>
      <c r="R90" s="44">
        <v>0</v>
      </c>
      <c r="S90" s="44">
        <v>0</v>
      </c>
      <c r="T90" s="45">
        <v>0</v>
      </c>
      <c r="U90" s="45">
        <v>2725</v>
      </c>
      <c r="V90" s="45">
        <v>502.22222222222217</v>
      </c>
      <c r="W90" s="41">
        <v>0.81569826707441384</v>
      </c>
      <c r="X90" s="46"/>
      <c r="Y90" s="46"/>
    </row>
    <row r="91" spans="1:27" s="231" customFormat="1">
      <c r="A91" s="223" t="s">
        <v>3768</v>
      </c>
      <c r="B91" s="224" t="s">
        <v>356</v>
      </c>
      <c r="C91" s="225" t="s">
        <v>235</v>
      </c>
      <c r="D91" s="226" t="s">
        <v>236</v>
      </c>
      <c r="E91" s="225"/>
      <c r="F91" s="225">
        <v>102</v>
      </c>
      <c r="G91" s="227">
        <v>340</v>
      </c>
      <c r="H91" s="227">
        <v>49</v>
      </c>
      <c r="I91" s="8">
        <f>VLOOKUP(C91,'202310-202403出荷数total2403220951'!B:F,5,0)</f>
        <v>6</v>
      </c>
      <c r="J91" s="203">
        <f>VLOOKUP(C91,'出荷数2307～2406total241008110618'!B:F,5,0)</f>
        <v>434</v>
      </c>
      <c r="K91" s="214" t="e">
        <f>VLOOKUP(C91,'出荷数2407-2506total250730101950'!B:F,5,0)</f>
        <v>#N/A</v>
      </c>
      <c r="L91" s="203" t="e">
        <f>VLOOKUP(C:C,total260330113047!B:F,5,0)</f>
        <v>#N/A</v>
      </c>
      <c r="M91" s="8"/>
      <c r="N91" s="21" t="e">
        <f t="shared" si="5"/>
        <v>#N/A</v>
      </c>
      <c r="O91" s="227">
        <v>0</v>
      </c>
      <c r="P91" s="227">
        <v>0</v>
      </c>
      <c r="Q91" s="44">
        <v>0</v>
      </c>
      <c r="R91" s="227">
        <v>0</v>
      </c>
      <c r="S91" s="227">
        <v>0</v>
      </c>
      <c r="T91" s="228">
        <v>0</v>
      </c>
      <c r="U91" s="228">
        <v>0</v>
      </c>
      <c r="V91" s="228" t="e">
        <v>#N/A</v>
      </c>
      <c r="W91" s="229" t="e">
        <v>#N/A</v>
      </c>
      <c r="X91" s="230"/>
      <c r="Y91" s="230"/>
      <c r="Z91" s="232"/>
      <c r="AA91" s="232"/>
    </row>
    <row r="92" spans="1:27">
      <c r="A92" s="29" t="s">
        <v>1125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VLOOKUP(C:C,total260330113047!B:F,5,0)</f>
        <v>68</v>
      </c>
      <c r="M92" s="211">
        <v>1400</v>
      </c>
      <c r="N92" s="211">
        <v>1400</v>
      </c>
      <c r="O92" s="44">
        <v>4400</v>
      </c>
      <c r="P92" s="44">
        <v>0</v>
      </c>
      <c r="Q92" s="44">
        <v>0</v>
      </c>
      <c r="R92" s="44">
        <v>0</v>
      </c>
      <c r="S92" s="44">
        <v>0</v>
      </c>
      <c r="T92" s="45">
        <v>0</v>
      </c>
      <c r="U92" s="45">
        <v>4400</v>
      </c>
      <c r="V92" s="45">
        <v>3000</v>
      </c>
      <c r="W92" s="41">
        <v>0.31818181818181818</v>
      </c>
      <c r="X92" s="46"/>
      <c r="Y92" s="46"/>
    </row>
    <row r="93" spans="1:27" ht="15" customHeight="1">
      <c r="A93" s="29" t="s">
        <v>1127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VLOOKUP(C:C,total260330113047!B:F,5,0)</f>
        <v>2013</v>
      </c>
      <c r="M93" s="8"/>
      <c r="N93" s="21">
        <f>L93/9*5</f>
        <v>1118.3333333333333</v>
      </c>
      <c r="O93" s="44">
        <v>5031</v>
      </c>
      <c r="P93" s="44">
        <v>0</v>
      </c>
      <c r="Q93" s="44">
        <v>40</v>
      </c>
      <c r="R93" s="44">
        <v>0</v>
      </c>
      <c r="S93" s="44">
        <v>300</v>
      </c>
      <c r="T93" s="45">
        <v>-300</v>
      </c>
      <c r="U93" s="45">
        <v>4771</v>
      </c>
      <c r="V93" s="45">
        <v>3652.666666666667</v>
      </c>
      <c r="W93" s="41">
        <v>0.22228847810243157</v>
      </c>
      <c r="X93" s="46"/>
      <c r="Y93" s="46"/>
    </row>
    <row r="94" spans="1:27" s="152" customFormat="1" ht="18.600000000000001" customHeight="1">
      <c r="A94" s="144" t="s">
        <v>1128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VLOOKUP(C:C,total260330113047!B:F,5,0)</f>
        <v>#N/A</v>
      </c>
      <c r="M94" s="211">
        <v>380</v>
      </c>
      <c r="N94" s="211">
        <v>380</v>
      </c>
      <c r="O94" s="148">
        <v>15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15</v>
      </c>
      <c r="V94" s="149">
        <v>-365</v>
      </c>
      <c r="W94" s="150">
        <v>25.333333333333332</v>
      </c>
      <c r="X94" s="151"/>
      <c r="Y94" s="151"/>
      <c r="Z94" s="191"/>
      <c r="AA94" s="191"/>
    </row>
    <row r="95" spans="1:27" s="152" customFormat="1" ht="18.600000000000001" customHeight="1">
      <c r="A95" s="206" t="s">
        <v>1129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VLOOKUP(C:C,total260330113047!B:F,5,0)</f>
        <v>#N/A</v>
      </c>
      <c r="M95" s="8"/>
      <c r="N95" s="21" t="e">
        <f>L95/9*5</f>
        <v>#N/A</v>
      </c>
      <c r="O95" s="148">
        <v>3</v>
      </c>
      <c r="P95" s="148">
        <v>0</v>
      </c>
      <c r="Q95" s="44">
        <v>0</v>
      </c>
      <c r="R95" s="148">
        <v>0</v>
      </c>
      <c r="S95" s="148">
        <v>0</v>
      </c>
      <c r="T95" s="149">
        <v>0</v>
      </c>
      <c r="U95" s="149">
        <v>3</v>
      </c>
      <c r="V95" s="149" t="e">
        <v>#N/A</v>
      </c>
      <c r="W95" s="150" t="e">
        <v>#N/A</v>
      </c>
      <c r="X95" s="151"/>
      <c r="Y95" s="151"/>
      <c r="Z95" s="191"/>
      <c r="AA95" s="191"/>
    </row>
    <row r="96" spans="1:27">
      <c r="A96" s="29" t="s">
        <v>1130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VLOOKUP(C:C,total260330113047!B:F,5,0)</f>
        <v>2281</v>
      </c>
      <c r="M96" s="8"/>
      <c r="N96" s="211">
        <v>881</v>
      </c>
      <c r="O96" s="44">
        <v>3063</v>
      </c>
      <c r="P96" s="44">
        <v>0</v>
      </c>
      <c r="Q96" s="44">
        <v>0</v>
      </c>
      <c r="R96" s="44">
        <v>0</v>
      </c>
      <c r="S96" s="44">
        <v>0</v>
      </c>
      <c r="T96" s="45">
        <v>0</v>
      </c>
      <c r="U96" s="45">
        <v>3063</v>
      </c>
      <c r="V96" s="45">
        <v>2182</v>
      </c>
      <c r="W96" s="41">
        <v>0.28762650995755795</v>
      </c>
      <c r="X96" s="46"/>
      <c r="Y96" s="46"/>
    </row>
    <row r="97" spans="1:27">
      <c r="A97" s="29" t="s">
        <v>1131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VLOOKUP(C:C,total260330113047!B:F,5,0)</f>
        <v>1033</v>
      </c>
      <c r="M97" s="8"/>
      <c r="N97" s="21">
        <f>L97/9*5</f>
        <v>573.88888888888891</v>
      </c>
      <c r="O97" s="44">
        <v>8636</v>
      </c>
      <c r="P97" s="44">
        <v>0</v>
      </c>
      <c r="Q97" s="44">
        <v>0</v>
      </c>
      <c r="R97" s="44">
        <v>0</v>
      </c>
      <c r="S97" s="44">
        <v>0</v>
      </c>
      <c r="T97" s="45">
        <v>0</v>
      </c>
      <c r="U97" s="45">
        <v>8636</v>
      </c>
      <c r="V97" s="45">
        <v>8062.1111111111113</v>
      </c>
      <c r="W97" s="41">
        <v>6.6453090422520719E-2</v>
      </c>
      <c r="X97" s="46"/>
      <c r="Y97" s="46"/>
    </row>
    <row r="98" spans="1:27">
      <c r="A98" s="29" t="s">
        <v>1132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VLOOKUP(C:C,total260330113047!B:F,5,0)</f>
        <v>2422</v>
      </c>
      <c r="M98" s="8"/>
      <c r="N98" s="21">
        <f>L98/9*5</f>
        <v>1345.5555555555554</v>
      </c>
      <c r="O98" s="44">
        <v>3752</v>
      </c>
      <c r="P98" s="44">
        <v>0</v>
      </c>
      <c r="Q98" s="44">
        <v>0</v>
      </c>
      <c r="R98" s="44">
        <v>0</v>
      </c>
      <c r="S98" s="44">
        <v>0</v>
      </c>
      <c r="T98" s="45">
        <v>0</v>
      </c>
      <c r="U98" s="45">
        <v>3752</v>
      </c>
      <c r="V98" s="45">
        <v>2406.4444444444443</v>
      </c>
      <c r="W98" s="41">
        <v>0.35862354892205633</v>
      </c>
      <c r="X98" s="46"/>
      <c r="Y98" s="46"/>
    </row>
    <row r="99" spans="1:27">
      <c r="A99" s="29" t="s">
        <v>1133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VLOOKUP(C:C,total260330113047!B:F,5,0)</f>
        <v>267</v>
      </c>
      <c r="M99" s="8"/>
      <c r="N99" s="21">
        <f>L99/9*5</f>
        <v>148.33333333333334</v>
      </c>
      <c r="O99" s="44">
        <v>2724</v>
      </c>
      <c r="P99" s="44">
        <v>100</v>
      </c>
      <c r="Q99" s="44">
        <v>0</v>
      </c>
      <c r="R99" s="44">
        <v>0</v>
      </c>
      <c r="S99" s="44">
        <v>100</v>
      </c>
      <c r="T99" s="45">
        <v>0</v>
      </c>
      <c r="U99" s="45">
        <v>2624</v>
      </c>
      <c r="V99" s="45">
        <v>2475.6666666666665</v>
      </c>
      <c r="W99" s="204">
        <v>5.2525967894239856E-2</v>
      </c>
      <c r="X99" s="190"/>
      <c r="Y99" s="190"/>
    </row>
    <row r="100" spans="1:27">
      <c r="A100" s="29" t="s">
        <v>1134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VLOOKUP(C:C,total260330113047!B:F,5,0)</f>
        <v>2076</v>
      </c>
      <c r="M100" s="8"/>
      <c r="N100" s="21">
        <f>L100/9*5</f>
        <v>1153.3333333333333</v>
      </c>
      <c r="O100" s="44">
        <v>1691</v>
      </c>
      <c r="P100" s="44">
        <v>120</v>
      </c>
      <c r="Q100" s="44">
        <v>0</v>
      </c>
      <c r="R100" s="44">
        <v>0</v>
      </c>
      <c r="S100" s="44">
        <v>120</v>
      </c>
      <c r="T100" s="45">
        <v>0</v>
      </c>
      <c r="U100" s="45">
        <v>1571</v>
      </c>
      <c r="V100" s="45">
        <v>417.66666666666674</v>
      </c>
      <c r="W100" s="41">
        <v>0.63684888643475057</v>
      </c>
      <c r="X100" s="46"/>
      <c r="Y100" s="46"/>
    </row>
    <row r="101" spans="1:27">
      <c r="A101" s="29" t="s">
        <v>3940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VLOOKUP(C:C,total260330113047!B:F,5,0)</f>
        <v>6015</v>
      </c>
      <c r="M101" s="213">
        <v>4500</v>
      </c>
      <c r="N101" s="211">
        <v>3000</v>
      </c>
      <c r="O101" s="44">
        <v>8720</v>
      </c>
      <c r="P101" s="44">
        <v>1000</v>
      </c>
      <c r="Q101" s="44">
        <v>0</v>
      </c>
      <c r="R101" s="44">
        <v>0</v>
      </c>
      <c r="S101" s="44">
        <v>1000</v>
      </c>
      <c r="T101" s="45">
        <v>0</v>
      </c>
      <c r="U101" s="45">
        <v>7720</v>
      </c>
      <c r="V101" s="45">
        <v>4720</v>
      </c>
      <c r="W101" s="41">
        <v>0.30864197530864196</v>
      </c>
      <c r="X101" s="46"/>
      <c r="Y101" s="46"/>
    </row>
    <row r="102" spans="1:27">
      <c r="A102" s="29" t="s">
        <v>1136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VLOOKUP(C:C,total260330113047!B:F,5,0)</f>
        <v>5227</v>
      </c>
      <c r="M102" s="8"/>
      <c r="N102" s="21">
        <f>L102/9*5</f>
        <v>2903.8888888888891</v>
      </c>
      <c r="O102" s="44">
        <v>3017</v>
      </c>
      <c r="P102" s="44">
        <v>0</v>
      </c>
      <c r="Q102" s="44">
        <v>3000</v>
      </c>
      <c r="R102" s="44">
        <v>0</v>
      </c>
      <c r="S102" s="44">
        <v>0</v>
      </c>
      <c r="T102" s="45">
        <v>0</v>
      </c>
      <c r="U102" s="45">
        <v>6017</v>
      </c>
      <c r="V102" s="45">
        <v>3113.1111111111109</v>
      </c>
      <c r="W102" s="41">
        <v>0.96250874673148468</v>
      </c>
      <c r="X102" s="233"/>
      <c r="Y102" s="233"/>
    </row>
    <row r="103" spans="1:27">
      <c r="A103" s="29" t="s">
        <v>1137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VLOOKUP(C:C,total260330113047!B:F,5,0)</f>
        <v>4129</v>
      </c>
      <c r="M103" s="211">
        <v>5000</v>
      </c>
      <c r="N103" s="211">
        <v>5000</v>
      </c>
      <c r="O103" s="44">
        <v>9018</v>
      </c>
      <c r="P103" s="44">
        <v>0</v>
      </c>
      <c r="Q103" s="44">
        <v>0</v>
      </c>
      <c r="R103" s="44">
        <v>0</v>
      </c>
      <c r="S103" s="44">
        <v>200</v>
      </c>
      <c r="T103" s="45">
        <v>-200</v>
      </c>
      <c r="U103" s="45">
        <v>8818</v>
      </c>
      <c r="V103" s="45">
        <v>3818</v>
      </c>
      <c r="W103" s="41">
        <v>0.5544466622310934</v>
      </c>
      <c r="X103" s="46"/>
      <c r="Y103" s="46"/>
    </row>
    <row r="104" spans="1:27">
      <c r="A104" s="29" t="s">
        <v>1138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VLOOKUP(C:C,total260330113047!B:F,5,0)</f>
        <v>5174</v>
      </c>
      <c r="M104" s="8"/>
      <c r="N104" s="21">
        <f>L104/9*5</f>
        <v>2874.4444444444443</v>
      </c>
      <c r="O104" s="44">
        <v>17204</v>
      </c>
      <c r="P104" s="44">
        <v>10350</v>
      </c>
      <c r="Q104" s="44">
        <v>0</v>
      </c>
      <c r="R104" s="44">
        <v>0</v>
      </c>
      <c r="S104" s="44">
        <v>10550</v>
      </c>
      <c r="T104" s="45">
        <v>-200</v>
      </c>
      <c r="U104" s="45">
        <v>6654</v>
      </c>
      <c r="V104" s="45">
        <v>3779.5555555555557</v>
      </c>
      <c r="W104" s="41">
        <v>0.10432040518416362</v>
      </c>
      <c r="X104" s="46"/>
      <c r="Y104" s="46"/>
    </row>
    <row r="105" spans="1:27">
      <c r="A105" s="29" t="s">
        <v>1139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VLOOKUP(C:C,total260330113047!B:F,5,0)</f>
        <v>3046</v>
      </c>
      <c r="M105" s="8"/>
      <c r="N105" s="211">
        <v>1099</v>
      </c>
      <c r="O105" s="44">
        <v>1397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1397</v>
      </c>
      <c r="V105" s="45">
        <v>298</v>
      </c>
      <c r="W105" s="41">
        <v>0.78668575518969219</v>
      </c>
      <c r="X105" s="46"/>
      <c r="Y105" s="46"/>
    </row>
    <row r="106" spans="1:27">
      <c r="A106" s="29" t="s">
        <v>659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VLOOKUP(C:C,total260330113047!B:F,5,0)</f>
        <v>1090</v>
      </c>
      <c r="M106" s="8"/>
      <c r="N106" s="211">
        <v>400</v>
      </c>
      <c r="O106" s="44">
        <v>1065</v>
      </c>
      <c r="P106" s="44">
        <v>0</v>
      </c>
      <c r="Q106" s="44">
        <v>0</v>
      </c>
      <c r="R106" s="44">
        <v>0</v>
      </c>
      <c r="S106" s="44">
        <v>0</v>
      </c>
      <c r="T106" s="45">
        <v>0</v>
      </c>
      <c r="U106" s="45">
        <v>1065</v>
      </c>
      <c r="V106" s="45">
        <v>665</v>
      </c>
      <c r="W106" s="41">
        <v>0.37558685446009388</v>
      </c>
      <c r="X106" s="46"/>
      <c r="Y106" s="46"/>
    </row>
    <row r="107" spans="1:27" s="268" customFormat="1">
      <c r="A107" s="260" t="s">
        <v>1140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VLOOKUP(C:C,total260330113047!B:F,5,0)</f>
        <v>108</v>
      </c>
      <c r="M107" s="8"/>
      <c r="N107" s="21">
        <f t="shared" ref="N107:N121" si="6">L107/9*5</f>
        <v>60</v>
      </c>
      <c r="O107" s="264">
        <v>124</v>
      </c>
      <c r="P107" s="264">
        <v>0</v>
      </c>
      <c r="Q107" s="264">
        <v>0</v>
      </c>
      <c r="R107" s="264">
        <v>0</v>
      </c>
      <c r="S107" s="264">
        <v>0</v>
      </c>
      <c r="T107" s="265">
        <v>0</v>
      </c>
      <c r="U107" s="265">
        <v>124</v>
      </c>
      <c r="V107" s="265">
        <v>64</v>
      </c>
      <c r="W107" s="266">
        <v>0.4838709677419355</v>
      </c>
      <c r="X107" s="267"/>
      <c r="Y107" s="267"/>
      <c r="Z107" s="37"/>
      <c r="AA107" s="37"/>
    </row>
    <row r="108" spans="1:27">
      <c r="A108" s="29" t="s">
        <v>1141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VLOOKUP(C:C,total260330113047!B:F,5,0)</f>
        <v>1391</v>
      </c>
      <c r="M108" s="8"/>
      <c r="N108" s="21">
        <f t="shared" si="6"/>
        <v>772.77777777777771</v>
      </c>
      <c r="O108" s="44">
        <v>4898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4898</v>
      </c>
      <c r="V108" s="45">
        <v>4125.2222222222226</v>
      </c>
      <c r="W108" s="41">
        <v>0.1577741481783948</v>
      </c>
      <c r="X108" s="46"/>
      <c r="Y108" s="46"/>
    </row>
    <row r="109" spans="1:27">
      <c r="A109" s="29" t="s">
        <v>1142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VLOOKUP(C:C,total260330113047!B:F,5,0)</f>
        <v>603</v>
      </c>
      <c r="M109" s="8"/>
      <c r="N109" s="21">
        <f t="shared" si="6"/>
        <v>335</v>
      </c>
      <c r="O109" s="44">
        <v>3070</v>
      </c>
      <c r="P109" s="44">
        <v>0</v>
      </c>
      <c r="Q109" s="44">
        <v>0</v>
      </c>
      <c r="R109" s="44">
        <v>0</v>
      </c>
      <c r="S109" s="44">
        <v>0</v>
      </c>
      <c r="T109" s="45">
        <v>0</v>
      </c>
      <c r="U109" s="45">
        <v>3070</v>
      </c>
      <c r="V109" s="45">
        <v>2735</v>
      </c>
      <c r="W109" s="41">
        <v>0.10912052117263844</v>
      </c>
      <c r="X109" s="46"/>
      <c r="Y109" s="46"/>
    </row>
    <row r="110" spans="1:27">
      <c r="A110" s="29" t="s">
        <v>1143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VLOOKUP(C:C,total260330113047!B:F,5,0)</f>
        <v>9422</v>
      </c>
      <c r="M110" s="8"/>
      <c r="N110" s="21">
        <f t="shared" si="6"/>
        <v>5234.4444444444443</v>
      </c>
      <c r="O110" s="44">
        <v>6472</v>
      </c>
      <c r="P110" s="44">
        <v>4520</v>
      </c>
      <c r="Q110" s="44">
        <v>4640</v>
      </c>
      <c r="R110" s="44">
        <v>0</v>
      </c>
      <c r="S110" s="44">
        <v>5220</v>
      </c>
      <c r="T110" s="45">
        <v>-700</v>
      </c>
      <c r="U110" s="45">
        <v>5892</v>
      </c>
      <c r="V110" s="45">
        <v>657.55555555555566</v>
      </c>
      <c r="W110" s="41">
        <v>0.47620491670710008</v>
      </c>
      <c r="X110" s="46"/>
      <c r="Y110" s="46"/>
    </row>
    <row r="111" spans="1:27">
      <c r="A111" s="29" t="s">
        <v>1144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VLOOKUP(C:C,total260330113047!B:F,5,0)</f>
        <v>5135</v>
      </c>
      <c r="M111" s="211">
        <v>2000</v>
      </c>
      <c r="N111" s="21">
        <f t="shared" si="6"/>
        <v>2852.7777777777778</v>
      </c>
      <c r="O111" s="44">
        <v>1168</v>
      </c>
      <c r="P111" s="44">
        <v>1450</v>
      </c>
      <c r="Q111" s="44">
        <v>3000</v>
      </c>
      <c r="R111" s="44">
        <v>0</v>
      </c>
      <c r="S111" s="44">
        <v>1210</v>
      </c>
      <c r="T111" s="45">
        <v>240</v>
      </c>
      <c r="U111" s="45">
        <v>2958</v>
      </c>
      <c r="V111" s="45">
        <v>105.22222222222217</v>
      </c>
      <c r="W111" s="41">
        <v>1.0896782955606485</v>
      </c>
      <c r="X111" s="46"/>
      <c r="Y111" s="46"/>
    </row>
    <row r="112" spans="1:27" s="152" customFormat="1" ht="15.75">
      <c r="A112" s="29" t="s">
        <v>1145</v>
      </c>
      <c r="B112" s="145" t="s">
        <v>356</v>
      </c>
      <c r="C112" s="146" t="s">
        <v>94</v>
      </c>
      <c r="D112" s="147" t="s">
        <v>90</v>
      </c>
      <c r="E112" s="146" t="s">
        <v>95</v>
      </c>
      <c r="F112" s="146">
        <v>610</v>
      </c>
      <c r="G112" s="148">
        <v>664</v>
      </c>
      <c r="H112" s="21">
        <v>658</v>
      </c>
      <c r="I112" s="8">
        <f>VLOOKUP(C112,'202310-202403出荷数total2403220951'!B:F,5,0)</f>
        <v>2</v>
      </c>
      <c r="J112" s="203">
        <f>VLOOKUP(C112,'出荷数2307～2406total241008110618'!B:F,5,0)</f>
        <v>92</v>
      </c>
      <c r="K112" s="214" t="e">
        <f>VLOOKUP(C112,'出荷数2407-2506total250730101950'!B:F,5,0)</f>
        <v>#N/A</v>
      </c>
      <c r="L112" s="203" t="e">
        <f>VLOOKUP(C:C,total260330113047!B:F,5,0)</f>
        <v>#N/A</v>
      </c>
      <c r="M112" s="8"/>
      <c r="N112" s="21" t="e">
        <f t="shared" si="6"/>
        <v>#N/A</v>
      </c>
      <c r="O112" s="148">
        <v>0</v>
      </c>
      <c r="P112" s="148">
        <v>0</v>
      </c>
      <c r="Q112" s="44">
        <v>0</v>
      </c>
      <c r="R112" s="148">
        <v>0</v>
      </c>
      <c r="S112" s="148">
        <v>0</v>
      </c>
      <c r="T112" s="149">
        <v>0</v>
      </c>
      <c r="U112" s="149">
        <v>0</v>
      </c>
      <c r="V112" s="149" t="e">
        <v>#N/A</v>
      </c>
      <c r="W112" s="150" t="e">
        <v>#N/A</v>
      </c>
      <c r="X112" s="151"/>
      <c r="Y112" s="151"/>
    </row>
    <row r="113" spans="1:25">
      <c r="A113" s="29" t="s">
        <v>1147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VLOOKUP(C:C,total260330113047!B:F,5,0)</f>
        <v>2398</v>
      </c>
      <c r="M113" s="8"/>
      <c r="N113" s="21">
        <f t="shared" si="6"/>
        <v>1332.2222222222222</v>
      </c>
      <c r="O113" s="44">
        <v>3683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3683</v>
      </c>
      <c r="V113" s="45">
        <v>2350.7777777777778</v>
      </c>
      <c r="W113" s="41">
        <v>0.36172202612604459</v>
      </c>
      <c r="X113" s="46"/>
      <c r="Y113" s="46"/>
    </row>
    <row r="114" spans="1:25">
      <c r="A114" s="29" t="s">
        <v>1149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VLOOKUP(C:C,total260330113047!B:F,5,0)</f>
        <v>835</v>
      </c>
      <c r="M114" s="8"/>
      <c r="N114" s="21">
        <f t="shared" si="6"/>
        <v>463.88888888888886</v>
      </c>
      <c r="O114" s="44">
        <v>1234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1234</v>
      </c>
      <c r="V114" s="45">
        <v>770.11111111111109</v>
      </c>
      <c r="W114" s="41">
        <v>0.3759229245452908</v>
      </c>
      <c r="X114" s="46"/>
      <c r="Y114" s="46"/>
    </row>
    <row r="115" spans="1:25">
      <c r="A115" s="29" t="s">
        <v>1150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VLOOKUP(C:C,total260330113047!B:F,5,0)</f>
        <v>507</v>
      </c>
      <c r="M115" s="8"/>
      <c r="N115" s="21">
        <f t="shared" si="6"/>
        <v>281.66666666666669</v>
      </c>
      <c r="O115" s="44">
        <v>560</v>
      </c>
      <c r="P115" s="44">
        <v>0</v>
      </c>
      <c r="Q115" s="44">
        <v>0</v>
      </c>
      <c r="R115" s="44">
        <v>0</v>
      </c>
      <c r="S115" s="44">
        <v>0</v>
      </c>
      <c r="T115" s="45">
        <v>0</v>
      </c>
      <c r="U115" s="45">
        <v>560</v>
      </c>
      <c r="V115" s="45">
        <v>278.33333333333331</v>
      </c>
      <c r="W115" s="41">
        <v>0.50297619047619047</v>
      </c>
      <c r="X115" s="46"/>
      <c r="Y115" s="46"/>
    </row>
    <row r="116" spans="1:25">
      <c r="A116" s="29" t="s">
        <v>1151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VLOOKUP(C:C,total260330113047!B:F,5,0)</f>
        <v>7658</v>
      </c>
      <c r="M116" s="8"/>
      <c r="N116" s="21">
        <f t="shared" si="6"/>
        <v>4254.4444444444443</v>
      </c>
      <c r="O116" s="44">
        <v>11341</v>
      </c>
      <c r="P116" s="44">
        <v>5810</v>
      </c>
      <c r="Q116" s="44">
        <v>0</v>
      </c>
      <c r="R116" s="44">
        <v>0</v>
      </c>
      <c r="S116" s="44">
        <v>5810</v>
      </c>
      <c r="T116" s="45">
        <v>0</v>
      </c>
      <c r="U116" s="45">
        <v>5531</v>
      </c>
      <c r="V116" s="45">
        <v>1276.5555555555557</v>
      </c>
      <c r="W116" s="41">
        <v>0.24805809832921955</v>
      </c>
      <c r="X116" s="46"/>
      <c r="Y116" s="46"/>
    </row>
    <row r="117" spans="1:25" s="152" customFormat="1" ht="15.75">
      <c r="A117" s="29" t="s">
        <v>1152</v>
      </c>
      <c r="B117" s="145" t="s">
        <v>356</v>
      </c>
      <c r="C117" s="146" t="s">
        <v>239</v>
      </c>
      <c r="D117" s="147" t="s">
        <v>240</v>
      </c>
      <c r="E117" s="146"/>
      <c r="F117" s="146">
        <v>12020</v>
      </c>
      <c r="G117" s="148">
        <v>7464</v>
      </c>
      <c r="H117" s="21">
        <v>4812</v>
      </c>
      <c r="I117" s="8">
        <f>VLOOKUP(C117,'202310-202403出荷数total2403220951'!B:F,5,0)</f>
        <v>1216</v>
      </c>
      <c r="J117" s="203">
        <f>VLOOKUP(C117,'出荷数2307～2406total241008110618'!B:F,5,0)</f>
        <v>1820</v>
      </c>
      <c r="K117" s="214" t="e">
        <f>VLOOKUP(C117,'出荷数2407-2506total250730101950'!B:F,5,0)</f>
        <v>#N/A</v>
      </c>
      <c r="L117" s="203" t="e">
        <f>VLOOKUP(C:C,total260330113047!B:F,5,0)</f>
        <v>#N/A</v>
      </c>
      <c r="M117" s="8"/>
      <c r="N117" s="21" t="e">
        <f t="shared" si="6"/>
        <v>#N/A</v>
      </c>
      <c r="O117" s="148">
        <v>0</v>
      </c>
      <c r="P117" s="148">
        <v>0</v>
      </c>
      <c r="Q117" s="44">
        <v>0</v>
      </c>
      <c r="R117" s="148">
        <v>0</v>
      </c>
      <c r="S117" s="148">
        <v>0</v>
      </c>
      <c r="T117" s="149">
        <v>0</v>
      </c>
      <c r="U117" s="149">
        <v>0</v>
      </c>
      <c r="V117" s="149" t="e">
        <v>#N/A</v>
      </c>
      <c r="W117" s="150" t="e">
        <v>#N/A</v>
      </c>
      <c r="X117" s="151"/>
      <c r="Y117" s="151"/>
    </row>
    <row r="118" spans="1:25">
      <c r="A118" s="29" t="s">
        <v>1153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VLOOKUP(C:C,total260330113047!B:F,5,0)</f>
        <v>14156</v>
      </c>
      <c r="M118" s="8"/>
      <c r="N118" s="21">
        <f t="shared" si="6"/>
        <v>7864.4444444444443</v>
      </c>
      <c r="O118" s="44">
        <v>11394</v>
      </c>
      <c r="P118" s="44">
        <v>4405</v>
      </c>
      <c r="Q118" s="44">
        <v>3780</v>
      </c>
      <c r="R118" s="44">
        <v>0</v>
      </c>
      <c r="S118" s="44">
        <v>5805</v>
      </c>
      <c r="T118" s="45">
        <v>-1400</v>
      </c>
      <c r="U118" s="45">
        <v>9369</v>
      </c>
      <c r="V118" s="45">
        <v>1504.5555555555557</v>
      </c>
      <c r="W118" s="41">
        <v>0.49778115351885843</v>
      </c>
      <c r="X118" s="46"/>
      <c r="Y118" s="46"/>
    </row>
    <row r="119" spans="1:25">
      <c r="A119" s="29" t="s">
        <v>1154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VLOOKUP(C:C,total260330113047!B:F,5,0)</f>
        <v>2204</v>
      </c>
      <c r="M119" s="8"/>
      <c r="N119" s="21">
        <f t="shared" si="6"/>
        <v>1224.4444444444443</v>
      </c>
      <c r="O119" s="44">
        <v>2023</v>
      </c>
      <c r="P119" s="44">
        <v>0</v>
      </c>
      <c r="Q119" s="44">
        <v>1680</v>
      </c>
      <c r="R119" s="44">
        <v>0</v>
      </c>
      <c r="S119" s="44">
        <v>0</v>
      </c>
      <c r="T119" s="45">
        <v>0</v>
      </c>
      <c r="U119" s="45">
        <v>3703</v>
      </c>
      <c r="V119" s="45">
        <v>2478.5555555555557</v>
      </c>
      <c r="W119" s="41">
        <v>0.60526171252814842</v>
      </c>
      <c r="X119" s="46"/>
      <c r="Y119" s="46"/>
    </row>
    <row r="120" spans="1:25">
      <c r="A120" s="29" t="s">
        <v>1155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VLOOKUP(C:C,total260330113047!B:F,5,0)</f>
        <v>8671</v>
      </c>
      <c r="M120" s="8"/>
      <c r="N120" s="21">
        <f t="shared" si="6"/>
        <v>4817.2222222222226</v>
      </c>
      <c r="O120" s="44">
        <v>10811</v>
      </c>
      <c r="P120" s="44">
        <v>4080</v>
      </c>
      <c r="Q120" s="44">
        <v>0</v>
      </c>
      <c r="R120" s="44">
        <v>0</v>
      </c>
      <c r="S120" s="44">
        <v>6230</v>
      </c>
      <c r="T120" s="45">
        <v>-2150</v>
      </c>
      <c r="U120" s="45">
        <v>4581</v>
      </c>
      <c r="V120" s="45">
        <v>-236.22222222222263</v>
      </c>
      <c r="W120" s="41">
        <v>0.3234989068714138</v>
      </c>
      <c r="X120" s="46"/>
      <c r="Y120" s="46"/>
    </row>
    <row r="121" spans="1:25">
      <c r="A121" s="29" t="s">
        <v>1156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VLOOKUP(C:C,total260330113047!B:F,5,0)</f>
        <v>2627</v>
      </c>
      <c r="M121" s="8"/>
      <c r="N121" s="21">
        <f t="shared" si="6"/>
        <v>1459.4444444444446</v>
      </c>
      <c r="O121" s="44">
        <v>1802</v>
      </c>
      <c r="P121" s="44">
        <v>100</v>
      </c>
      <c r="Q121" s="44">
        <v>3000</v>
      </c>
      <c r="R121" s="44">
        <v>0</v>
      </c>
      <c r="S121" s="44">
        <v>300</v>
      </c>
      <c r="T121" s="45">
        <v>-200</v>
      </c>
      <c r="U121" s="45">
        <v>4502</v>
      </c>
      <c r="V121" s="45">
        <v>3042.5555555555557</v>
      </c>
      <c r="W121" s="41">
        <v>0.76732094870896139</v>
      </c>
      <c r="X121" s="46"/>
      <c r="Y121" s="46"/>
    </row>
    <row r="122" spans="1:25">
      <c r="A122" s="29" t="s">
        <v>1157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VLOOKUP(C:C,total260330113047!B:F,5,0)</f>
        <v>1225</v>
      </c>
      <c r="M122" s="8"/>
      <c r="N122" s="211">
        <v>400</v>
      </c>
      <c r="O122" s="44">
        <v>3273</v>
      </c>
      <c r="P122" s="44">
        <v>0</v>
      </c>
      <c r="Q122" s="44">
        <v>0</v>
      </c>
      <c r="R122" s="44">
        <v>0</v>
      </c>
      <c r="S122" s="44">
        <v>0</v>
      </c>
      <c r="T122" s="45">
        <v>0</v>
      </c>
      <c r="U122" s="45">
        <v>3273</v>
      </c>
      <c r="V122" s="45">
        <v>2873</v>
      </c>
      <c r="W122" s="41">
        <v>0.12221203788573175</v>
      </c>
      <c r="X122" s="46"/>
      <c r="Y122" s="46"/>
    </row>
    <row r="123" spans="1:25" s="152" customFormat="1" ht="15.75">
      <c r="A123" s="29" t="s">
        <v>1158</v>
      </c>
      <c r="B123" s="145" t="s">
        <v>356</v>
      </c>
      <c r="C123" s="146" t="s">
        <v>241</v>
      </c>
      <c r="D123" s="147" t="s">
        <v>242</v>
      </c>
      <c r="E123" s="146"/>
      <c r="F123" s="146">
        <v>229</v>
      </c>
      <c r="G123" s="148">
        <v>293</v>
      </c>
      <c r="H123" s="21">
        <v>221</v>
      </c>
      <c r="I123" s="8" t="e">
        <f>VLOOKUP(C123,'202310-202403出荷数total2403220951'!B:F,5,0)</f>
        <v>#N/A</v>
      </c>
      <c r="J123" s="203">
        <f>VLOOKUP(C123,'出荷数2307～2406total241008110618'!B:F,5,0)</f>
        <v>27</v>
      </c>
      <c r="K123" s="214" t="e">
        <f>VLOOKUP(C123,'出荷数2407-2506total250730101950'!B:F,5,0)</f>
        <v>#N/A</v>
      </c>
      <c r="L123" s="203" t="e">
        <f>VLOOKUP(C:C,total260330113047!B:F,5,0)</f>
        <v>#N/A</v>
      </c>
      <c r="M123" s="8"/>
      <c r="N123" s="21" t="e">
        <f>L123/9*5</f>
        <v>#N/A</v>
      </c>
      <c r="O123" s="148">
        <v>0</v>
      </c>
      <c r="P123" s="148">
        <v>0</v>
      </c>
      <c r="Q123" s="44">
        <v>0</v>
      </c>
      <c r="R123" s="148">
        <v>0</v>
      </c>
      <c r="S123" s="148">
        <v>0</v>
      </c>
      <c r="T123" s="149">
        <v>0</v>
      </c>
      <c r="U123" s="149">
        <v>0</v>
      </c>
      <c r="V123" s="149" t="e">
        <v>#N/A</v>
      </c>
      <c r="W123" s="150" t="e">
        <v>#N/A</v>
      </c>
      <c r="X123" s="151"/>
      <c r="Y123" s="151"/>
    </row>
    <row r="124" spans="1:25">
      <c r="A124" s="29" t="s">
        <v>1159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VLOOKUP(C:C,total260330113047!B:F,5,0)</f>
        <v>1455</v>
      </c>
      <c r="M124" s="8"/>
      <c r="N124" s="21">
        <f>L124/9*5</f>
        <v>808.33333333333326</v>
      </c>
      <c r="O124" s="44">
        <v>4668</v>
      </c>
      <c r="P124" s="44">
        <v>0</v>
      </c>
      <c r="Q124" s="44">
        <v>0</v>
      </c>
      <c r="R124" s="44">
        <v>0</v>
      </c>
      <c r="S124" s="44">
        <v>0</v>
      </c>
      <c r="T124" s="45">
        <v>0</v>
      </c>
      <c r="U124" s="45">
        <v>4668</v>
      </c>
      <c r="V124" s="45">
        <v>3859.666666666667</v>
      </c>
      <c r="W124" s="41">
        <v>0.1731648100542702</v>
      </c>
      <c r="X124" s="46"/>
      <c r="Y124" s="46"/>
    </row>
    <row r="125" spans="1:25">
      <c r="A125" s="29" t="s">
        <v>1160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VLOOKUP(C:C,total260330113047!B:F,5,0)</f>
        <v>2958</v>
      </c>
      <c r="M125" s="8"/>
      <c r="N125" s="211">
        <v>1600</v>
      </c>
      <c r="O125" s="44">
        <v>2739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2739</v>
      </c>
      <c r="V125" s="45">
        <v>1139</v>
      </c>
      <c r="W125" s="41">
        <v>0.58415480102227091</v>
      </c>
      <c r="X125" s="46"/>
      <c r="Y125" s="46"/>
    </row>
    <row r="126" spans="1:25">
      <c r="A126" s="29" t="s">
        <v>1161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VLOOKUP(C:C,total260330113047!B:F,5,0)</f>
        <v>1903</v>
      </c>
      <c r="M126" s="8"/>
      <c r="N126" s="21">
        <f t="shared" ref="N126:N141" si="7">L126/9*5</f>
        <v>1057.2222222222222</v>
      </c>
      <c r="O126" s="44">
        <v>3071</v>
      </c>
      <c r="P126" s="44">
        <v>0</v>
      </c>
      <c r="Q126" s="44">
        <v>0</v>
      </c>
      <c r="R126" s="44">
        <v>0</v>
      </c>
      <c r="S126" s="44">
        <v>0</v>
      </c>
      <c r="T126" s="45">
        <v>0</v>
      </c>
      <c r="U126" s="45">
        <v>3071</v>
      </c>
      <c r="V126" s="45">
        <v>2013.7777777777778</v>
      </c>
      <c r="W126" s="41">
        <v>0.34425992257317556</v>
      </c>
      <c r="X126" s="46"/>
      <c r="Y126" s="46"/>
    </row>
    <row r="127" spans="1:25">
      <c r="A127" s="29" t="s">
        <v>1162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VLOOKUP(C:C,total260330113047!B:F,5,0)</f>
        <v>1895</v>
      </c>
      <c r="M127" s="8"/>
      <c r="N127" s="21">
        <f t="shared" si="7"/>
        <v>1052.7777777777778</v>
      </c>
      <c r="O127" s="44">
        <v>1610</v>
      </c>
      <c r="P127" s="44">
        <v>1100</v>
      </c>
      <c r="Q127" s="44">
        <v>1000</v>
      </c>
      <c r="R127" s="44">
        <v>0</v>
      </c>
      <c r="S127" s="44">
        <v>1100</v>
      </c>
      <c r="T127" s="45">
        <v>0</v>
      </c>
      <c r="U127" s="45">
        <v>1510</v>
      </c>
      <c r="V127" s="45">
        <v>457.22222222222217</v>
      </c>
      <c r="W127" s="41">
        <v>0.3884788847888479</v>
      </c>
      <c r="X127" s="46"/>
      <c r="Y127" s="46"/>
    </row>
    <row r="128" spans="1:25">
      <c r="A128" s="29" t="s">
        <v>1163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VLOOKUP(C:C,total260330113047!B:F,5,0)</f>
        <v>4</v>
      </c>
      <c r="M128" s="8"/>
      <c r="N128" s="21">
        <f t="shared" si="7"/>
        <v>2.2222222222222223</v>
      </c>
      <c r="O128" s="44">
        <v>406</v>
      </c>
      <c r="P128" s="44">
        <v>0</v>
      </c>
      <c r="Q128" s="44">
        <v>0</v>
      </c>
      <c r="R128" s="44">
        <v>0</v>
      </c>
      <c r="S128" s="44">
        <v>0</v>
      </c>
      <c r="T128" s="45">
        <v>0</v>
      </c>
      <c r="U128" s="45">
        <v>406</v>
      </c>
      <c r="V128" s="45">
        <v>403.77777777777777</v>
      </c>
      <c r="W128" s="41">
        <v>5.4734537493158182E-3</v>
      </c>
      <c r="X128" s="46"/>
      <c r="Y128" s="46"/>
    </row>
    <row r="129" spans="1:27" s="200" customFormat="1">
      <c r="A129" s="192" t="s">
        <v>1164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>
        <f>VLOOKUP(C:C,total260330113047!B:F,5,0)</f>
        <v>902</v>
      </c>
      <c r="M129" s="281">
        <v>700</v>
      </c>
      <c r="N129" s="196">
        <f t="shared" si="7"/>
        <v>501.11111111111114</v>
      </c>
      <c r="O129" s="196">
        <v>395</v>
      </c>
      <c r="P129" s="196">
        <v>0</v>
      </c>
      <c r="Q129" s="196">
        <v>0</v>
      </c>
      <c r="R129" s="196">
        <v>0</v>
      </c>
      <c r="S129" s="196">
        <v>200</v>
      </c>
      <c r="T129" s="197">
        <v>-200</v>
      </c>
      <c r="U129" s="197">
        <v>195</v>
      </c>
      <c r="V129" s="197">
        <v>-306.11111111111114</v>
      </c>
      <c r="W129" s="198">
        <v>1.2686357243319268</v>
      </c>
      <c r="X129" s="196"/>
      <c r="Y129" s="196"/>
      <c r="Z129" s="201"/>
      <c r="AA129" s="201"/>
    </row>
    <row r="130" spans="1:27">
      <c r="A130" s="29" t="s">
        <v>1165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VLOOKUP(C:C,total260330113047!B:F,5,0)</f>
        <v>2160</v>
      </c>
      <c r="M130" s="8"/>
      <c r="N130" s="21">
        <f t="shared" si="7"/>
        <v>1200</v>
      </c>
      <c r="O130" s="44">
        <v>8105</v>
      </c>
      <c r="P130" s="44">
        <v>1250</v>
      </c>
      <c r="Q130" s="44">
        <v>0</v>
      </c>
      <c r="R130" s="44">
        <v>0</v>
      </c>
      <c r="S130" s="44">
        <v>1250</v>
      </c>
      <c r="T130" s="45">
        <v>0</v>
      </c>
      <c r="U130" s="45">
        <v>6855</v>
      </c>
      <c r="V130" s="45">
        <v>5655</v>
      </c>
      <c r="W130" s="41">
        <v>0.1282736504543025</v>
      </c>
      <c r="X130" s="12"/>
      <c r="Y130" s="12"/>
    </row>
    <row r="131" spans="1:27">
      <c r="A131" s="29" t="s">
        <v>1166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VLOOKUP(C:C,total260330113047!B:F,5,0)</f>
        <v>2703</v>
      </c>
      <c r="M131" s="8"/>
      <c r="N131" s="21">
        <f t="shared" si="7"/>
        <v>1501.6666666666665</v>
      </c>
      <c r="O131" s="44">
        <v>4636</v>
      </c>
      <c r="P131" s="44">
        <v>0</v>
      </c>
      <c r="Q131" s="44">
        <v>0</v>
      </c>
      <c r="R131" s="44">
        <v>0</v>
      </c>
      <c r="S131" s="44">
        <v>0</v>
      </c>
      <c r="T131" s="45">
        <v>0</v>
      </c>
      <c r="U131" s="45">
        <v>4636</v>
      </c>
      <c r="V131" s="45">
        <v>3134.3333333333335</v>
      </c>
      <c r="W131" s="41">
        <v>0.32391429393155013</v>
      </c>
      <c r="X131" s="46"/>
      <c r="Y131" s="46"/>
    </row>
    <row r="132" spans="1:27">
      <c r="A132" s="29" t="s">
        <v>1167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VLOOKUP(C:C,total260330113047!B:F,5,0)</f>
        <v>5579</v>
      </c>
      <c r="M132" s="8"/>
      <c r="N132" s="21">
        <f t="shared" si="7"/>
        <v>3099.4444444444443</v>
      </c>
      <c r="O132" s="44">
        <v>9425</v>
      </c>
      <c r="P132" s="44">
        <v>3730</v>
      </c>
      <c r="Q132" s="44">
        <v>0</v>
      </c>
      <c r="R132" s="44">
        <v>0</v>
      </c>
      <c r="S132" s="44">
        <v>3730</v>
      </c>
      <c r="T132" s="45">
        <v>0</v>
      </c>
      <c r="U132" s="45">
        <v>5695</v>
      </c>
      <c r="V132" s="45">
        <v>2595.5555555555557</v>
      </c>
      <c r="W132" s="41">
        <v>0.2356096118923941</v>
      </c>
      <c r="X132" s="250"/>
      <c r="Y132" s="250"/>
    </row>
    <row r="133" spans="1:27">
      <c r="A133" s="29" t="s">
        <v>1168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VLOOKUP(C:C,total260330113047!B:F,5,0)</f>
        <v>4658</v>
      </c>
      <c r="M133" s="8"/>
      <c r="N133" s="21">
        <f t="shared" si="7"/>
        <v>2587.7777777777778</v>
      </c>
      <c r="O133" s="44">
        <v>6437</v>
      </c>
      <c r="P133" s="44">
        <v>4590</v>
      </c>
      <c r="Q133" s="44">
        <v>0</v>
      </c>
      <c r="R133" s="44">
        <v>0</v>
      </c>
      <c r="S133" s="44">
        <v>5380</v>
      </c>
      <c r="T133" s="45">
        <v>-790</v>
      </c>
      <c r="U133" s="45">
        <v>1057</v>
      </c>
      <c r="V133" s="45">
        <v>-1530.7777777777778</v>
      </c>
      <c r="W133" s="41">
        <v>0.23467650111342866</v>
      </c>
      <c r="X133" s="46" t="s">
        <v>351</v>
      </c>
      <c r="Y133" s="46" t="s">
        <v>351</v>
      </c>
    </row>
    <row r="134" spans="1:27" ht="23.45" customHeight="1">
      <c r="A134" s="29" t="s">
        <v>1169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VLOOKUP(C:C,total260330113047!B:F,5,0)</f>
        <v>3363</v>
      </c>
      <c r="M134" s="8"/>
      <c r="N134" s="21">
        <f t="shared" si="7"/>
        <v>1868.3333333333335</v>
      </c>
      <c r="O134" s="44">
        <v>2232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2232</v>
      </c>
      <c r="V134" s="45">
        <v>363.66666666666652</v>
      </c>
      <c r="W134" s="41">
        <v>0.83706690561529273</v>
      </c>
      <c r="X134" s="46"/>
      <c r="Y134" s="46"/>
    </row>
    <row r="135" spans="1:27">
      <c r="A135" s="29" t="s">
        <v>1170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VLOOKUP(C:C,total260330113047!B:F,5,0)</f>
        <v>1400</v>
      </c>
      <c r="M135" s="8"/>
      <c r="N135" s="21">
        <f t="shared" si="7"/>
        <v>777.77777777777771</v>
      </c>
      <c r="O135" s="44">
        <v>3553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3553</v>
      </c>
      <c r="V135" s="45">
        <v>2775.2222222222222</v>
      </c>
      <c r="W135" s="41">
        <v>0.21890733965037368</v>
      </c>
      <c r="X135" s="46"/>
      <c r="Y135" s="46"/>
    </row>
    <row r="136" spans="1:27">
      <c r="A136" s="29" t="s">
        <v>1171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VLOOKUP(C:C,total260330113047!B:F,5,0)</f>
        <v>3338</v>
      </c>
      <c r="M136" s="8"/>
      <c r="N136" s="21">
        <f t="shared" si="7"/>
        <v>1854.4444444444446</v>
      </c>
      <c r="O136" s="44">
        <v>1748</v>
      </c>
      <c r="P136" s="44">
        <v>0</v>
      </c>
      <c r="Q136" s="44">
        <v>5000</v>
      </c>
      <c r="R136" s="44">
        <v>0</v>
      </c>
      <c r="S136" s="44">
        <v>0</v>
      </c>
      <c r="T136" s="45">
        <v>0</v>
      </c>
      <c r="U136" s="45">
        <v>6748</v>
      </c>
      <c r="V136" s="45">
        <v>4893.5555555555557</v>
      </c>
      <c r="W136" s="41">
        <v>1.0608949911009409</v>
      </c>
      <c r="X136" s="46"/>
      <c r="Y136" s="46"/>
    </row>
    <row r="137" spans="1:27">
      <c r="A137" s="29" t="s">
        <v>1172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VLOOKUP(C:C,total260330113047!B:F,5,0)</f>
        <v>311</v>
      </c>
      <c r="M137" s="8"/>
      <c r="N137" s="21">
        <f t="shared" si="7"/>
        <v>172.77777777777777</v>
      </c>
      <c r="O137" s="44">
        <v>6628</v>
      </c>
      <c r="P137" s="44">
        <v>0</v>
      </c>
      <c r="Q137" s="44">
        <v>0</v>
      </c>
      <c r="R137" s="44">
        <v>0</v>
      </c>
      <c r="S137" s="44">
        <v>80</v>
      </c>
      <c r="T137" s="45">
        <v>-80</v>
      </c>
      <c r="U137" s="45">
        <v>6548</v>
      </c>
      <c r="V137" s="45">
        <v>6375.2222222222226</v>
      </c>
      <c r="W137" s="41">
        <v>2.6067860256152351E-2</v>
      </c>
      <c r="X137" s="46"/>
      <c r="Y137" s="46"/>
    </row>
    <row r="138" spans="1:27">
      <c r="A138" s="29"/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>
        <f>VLOOKUP(C:C,total260330113047!B:F,5,0)</f>
        <v>105</v>
      </c>
      <c r="M138" s="8"/>
      <c r="N138" s="21">
        <f t="shared" si="7"/>
        <v>58.333333333333329</v>
      </c>
      <c r="O138" s="44">
        <v>6244</v>
      </c>
      <c r="P138" s="44">
        <v>0</v>
      </c>
      <c r="Q138" s="44">
        <v>0</v>
      </c>
      <c r="R138" s="44">
        <v>0</v>
      </c>
      <c r="S138" s="44">
        <v>100</v>
      </c>
      <c r="T138" s="45">
        <v>-100</v>
      </c>
      <c r="U138" s="45">
        <v>6144</v>
      </c>
      <c r="V138" s="45">
        <v>6085.666666666667</v>
      </c>
      <c r="W138" s="41"/>
      <c r="X138" s="46"/>
      <c r="Y138" s="46"/>
    </row>
    <row r="139" spans="1:27">
      <c r="A139" s="29" t="s">
        <v>1173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>
        <f>VLOOKUP(C:C,total260330113047!B:F,5,0)</f>
        <v>4605</v>
      </c>
      <c r="M139" s="213"/>
      <c r="N139" s="21">
        <f t="shared" si="7"/>
        <v>2558.3333333333335</v>
      </c>
      <c r="O139" s="44">
        <v>489</v>
      </c>
      <c r="P139" s="44">
        <v>0</v>
      </c>
      <c r="Q139" s="44">
        <v>5000</v>
      </c>
      <c r="R139" s="44">
        <v>0</v>
      </c>
      <c r="S139" s="44">
        <v>0</v>
      </c>
      <c r="T139" s="45">
        <v>0</v>
      </c>
      <c r="U139" s="45">
        <v>5489</v>
      </c>
      <c r="V139" s="45">
        <v>2930.6666666666665</v>
      </c>
      <c r="W139" s="41">
        <v>5.2317655078391274</v>
      </c>
      <c r="X139" s="46"/>
      <c r="Y139" s="46" t="s">
        <v>4501</v>
      </c>
    </row>
    <row r="140" spans="1:27">
      <c r="A140" s="29" t="s">
        <v>1174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>
        <f>VLOOKUP(C:C,total260330113047!B:F,5,0)</f>
        <v>2223</v>
      </c>
      <c r="M140" s="8"/>
      <c r="N140" s="21">
        <f t="shared" si="7"/>
        <v>1235</v>
      </c>
      <c r="O140" s="44">
        <v>1835</v>
      </c>
      <c r="P140" s="44">
        <v>0</v>
      </c>
      <c r="Q140" s="44">
        <v>0</v>
      </c>
      <c r="R140" s="44">
        <v>0</v>
      </c>
      <c r="S140" s="44">
        <v>0</v>
      </c>
      <c r="T140" s="45">
        <v>0</v>
      </c>
      <c r="U140" s="45">
        <v>1835</v>
      </c>
      <c r="V140" s="45">
        <v>600</v>
      </c>
      <c r="W140" s="41">
        <v>0.67302452316076289</v>
      </c>
      <c r="X140" s="46"/>
      <c r="Y140" s="46"/>
    </row>
    <row r="141" spans="1:27">
      <c r="A141" s="29" t="s">
        <v>1175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>
        <f>VLOOKUP(C:C,total260330113047!B:F,5,0)</f>
        <v>3827</v>
      </c>
      <c r="M141" s="8"/>
      <c r="N141" s="21">
        <f t="shared" si="7"/>
        <v>2126.1111111111113</v>
      </c>
      <c r="O141" s="44">
        <v>6227</v>
      </c>
      <c r="P141" s="44">
        <v>2000</v>
      </c>
      <c r="Q141" s="44">
        <v>0</v>
      </c>
      <c r="R141" s="44">
        <v>0</v>
      </c>
      <c r="S141" s="44">
        <v>2000</v>
      </c>
      <c r="T141" s="45">
        <v>0</v>
      </c>
      <c r="U141" s="45">
        <v>4227</v>
      </c>
      <c r="V141" s="45">
        <v>2100.8888888888887</v>
      </c>
      <c r="W141" s="41">
        <v>0.2584309117674865</v>
      </c>
      <c r="X141" s="46"/>
      <c r="Y141" s="46"/>
    </row>
    <row r="142" spans="1:27">
      <c r="A142" s="29" t="s">
        <v>1176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>
        <f>VLOOKUP(C:C,total260330113047!B:F,5,0)</f>
        <v>2096</v>
      </c>
      <c r="M142" s="211">
        <v>2200</v>
      </c>
      <c r="N142" s="211">
        <v>2200</v>
      </c>
      <c r="O142" s="44">
        <v>4059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4059</v>
      </c>
      <c r="V142" s="45">
        <v>1859</v>
      </c>
      <c r="W142" s="41">
        <v>0.54200542005420049</v>
      </c>
      <c r="X142" s="46"/>
      <c r="Y142" s="46"/>
    </row>
    <row r="143" spans="1:27" s="152" customFormat="1">
      <c r="A143" s="144" t="s">
        <v>1177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VLOOKUP(C:C,total260330113047!B:F,5,0)</f>
        <v>#N/A</v>
      </c>
      <c r="M143" s="300">
        <v>360</v>
      </c>
      <c r="N143" s="300">
        <v>360</v>
      </c>
      <c r="O143" s="148">
        <v>240</v>
      </c>
      <c r="P143" s="148">
        <v>0</v>
      </c>
      <c r="Q143" s="148">
        <v>0</v>
      </c>
      <c r="R143" s="148">
        <v>0</v>
      </c>
      <c r="S143" s="148">
        <v>0</v>
      </c>
      <c r="T143" s="149">
        <v>0</v>
      </c>
      <c r="U143" s="149">
        <v>240</v>
      </c>
      <c r="V143" s="149">
        <v>-120</v>
      </c>
      <c r="W143" s="150">
        <v>1.5</v>
      </c>
      <c r="X143" s="151"/>
      <c r="Y143" s="151"/>
      <c r="Z143" s="191"/>
      <c r="AA143" s="191"/>
    </row>
    <row r="144" spans="1:27">
      <c r="A144" s="29" t="s">
        <v>1178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>
        <f>VLOOKUP(C:C,total260330113047!B:F,5,0)</f>
        <v>1819</v>
      </c>
      <c r="M144" s="8"/>
      <c r="N144" s="21">
        <f>L144/9*5</f>
        <v>1010.5555555555555</v>
      </c>
      <c r="O144" s="44">
        <v>2112</v>
      </c>
      <c r="P144" s="44">
        <v>0</v>
      </c>
      <c r="Q144" s="44">
        <v>0</v>
      </c>
      <c r="R144" s="44">
        <v>0</v>
      </c>
      <c r="S144" s="44">
        <v>0</v>
      </c>
      <c r="T144" s="45">
        <v>0</v>
      </c>
      <c r="U144" s="45">
        <v>2112</v>
      </c>
      <c r="V144" s="45">
        <v>1101.4444444444443</v>
      </c>
      <c r="W144" s="41">
        <v>0.47848274410774411</v>
      </c>
      <c r="X144" s="46"/>
      <c r="Y144" s="46"/>
    </row>
    <row r="145" spans="1:27">
      <c r="A145" s="29" t="s">
        <v>1179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>
        <f>VLOOKUP(C:C,total260330113047!B:F,5,0)</f>
        <v>1695</v>
      </c>
      <c r="M145" s="8"/>
      <c r="N145" s="21">
        <f>L145/9*5</f>
        <v>941.66666666666674</v>
      </c>
      <c r="O145" s="44">
        <v>1244</v>
      </c>
      <c r="P145" s="44">
        <v>0</v>
      </c>
      <c r="Q145" s="44">
        <v>0</v>
      </c>
      <c r="R145" s="44">
        <v>0</v>
      </c>
      <c r="S145" s="44">
        <v>0</v>
      </c>
      <c r="T145" s="45">
        <v>0</v>
      </c>
      <c r="U145" s="45">
        <v>1244</v>
      </c>
      <c r="V145" s="45">
        <v>302.33333333333326</v>
      </c>
      <c r="W145" s="41">
        <v>0.75696677384780287</v>
      </c>
      <c r="X145" s="46"/>
      <c r="Y145" s="46"/>
    </row>
    <row r="146" spans="1:27">
      <c r="A146" s="29" t="s">
        <v>1180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>
        <f>VLOOKUP(C:C,total260330113047!B:F,5,0)</f>
        <v>6263</v>
      </c>
      <c r="M146" s="8"/>
      <c r="N146" s="21">
        <f>L146/9*5</f>
        <v>3479.4444444444443</v>
      </c>
      <c r="O146" s="44">
        <v>5794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5794</v>
      </c>
      <c r="V146" s="45">
        <v>2314.5555555555557</v>
      </c>
      <c r="W146" s="41">
        <v>0.60052544778122963</v>
      </c>
      <c r="X146" s="46"/>
      <c r="Y146" s="46"/>
    </row>
    <row r="147" spans="1:27">
      <c r="A147" s="29" t="s">
        <v>2948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>
        <f>VLOOKUP(C:C,total260330113047!B:F,5,0)</f>
        <v>8935</v>
      </c>
      <c r="M147" s="211">
        <v>10000</v>
      </c>
      <c r="N147" s="211">
        <v>10000</v>
      </c>
      <c r="O147" s="44">
        <v>36281</v>
      </c>
      <c r="P147" s="44">
        <v>0</v>
      </c>
      <c r="Q147" s="44">
        <v>0</v>
      </c>
      <c r="R147" s="44">
        <v>0</v>
      </c>
      <c r="S147" s="44">
        <v>0</v>
      </c>
      <c r="T147" s="45">
        <v>0</v>
      </c>
      <c r="U147" s="45">
        <v>36281</v>
      </c>
      <c r="V147" s="45">
        <v>26281</v>
      </c>
      <c r="W147" s="204">
        <v>0.27562636090515696</v>
      </c>
      <c r="X147" s="46"/>
      <c r="Y147" s="46"/>
    </row>
    <row r="148" spans="1:27">
      <c r="A148" s="29" t="s">
        <v>1182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>
        <f>VLOOKUP(C:C,total260330113047!B:F,5,0)</f>
        <v>863</v>
      </c>
      <c r="M148" s="211">
        <v>4000</v>
      </c>
      <c r="N148" s="211">
        <v>4000</v>
      </c>
      <c r="O148" s="44">
        <v>14744</v>
      </c>
      <c r="P148" s="44">
        <v>0</v>
      </c>
      <c r="Q148" s="44">
        <v>0</v>
      </c>
      <c r="R148" s="44">
        <v>0</v>
      </c>
      <c r="S148" s="44">
        <v>0</v>
      </c>
      <c r="T148" s="45">
        <v>0</v>
      </c>
      <c r="U148" s="45">
        <v>14744</v>
      </c>
      <c r="V148" s="45">
        <v>10744</v>
      </c>
      <c r="W148" s="204">
        <v>0.27129679869777534</v>
      </c>
      <c r="X148" s="46"/>
      <c r="Y148" s="46"/>
    </row>
    <row r="149" spans="1:27">
      <c r="A149" s="29" t="s">
        <v>1183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>
        <f>VLOOKUP(C:C,total260330113047!B:F,5,0)</f>
        <v>1099</v>
      </c>
      <c r="M149" s="211">
        <v>2000</v>
      </c>
      <c r="N149" s="211">
        <v>2000</v>
      </c>
      <c r="O149" s="44">
        <v>8252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8252</v>
      </c>
      <c r="V149" s="45">
        <v>6252</v>
      </c>
      <c r="W149" s="204">
        <v>0.24236548715462919</v>
      </c>
      <c r="X149" s="46"/>
      <c r="Y149" s="46"/>
    </row>
    <row r="150" spans="1:27">
      <c r="A150" s="29"/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>
        <f>VLOOKUP(C:C,total260330113047!B:F,5,0)</f>
        <v>6028</v>
      </c>
      <c r="M150" s="211">
        <v>3500</v>
      </c>
      <c r="N150" s="211">
        <v>3500</v>
      </c>
      <c r="O150" s="44">
        <v>3099</v>
      </c>
      <c r="P150" s="44">
        <v>100</v>
      </c>
      <c r="Q150" s="44">
        <v>5000</v>
      </c>
      <c r="R150" s="44">
        <v>0</v>
      </c>
      <c r="S150" s="44">
        <v>500</v>
      </c>
      <c r="T150" s="45">
        <v>-400</v>
      </c>
      <c r="U150" s="45">
        <v>7599</v>
      </c>
      <c r="V150" s="45">
        <v>4099</v>
      </c>
      <c r="W150" s="204">
        <v>1.0940919037199124</v>
      </c>
      <c r="X150" s="46"/>
      <c r="Y150" s="46"/>
    </row>
    <row r="151" spans="1:27">
      <c r="A151" s="29"/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>
        <f>VLOOKUP(C:C,total260330113047!B:F,5,0)</f>
        <v>1680</v>
      </c>
      <c r="M151" s="211">
        <v>4000</v>
      </c>
      <c r="N151" s="211">
        <v>3000</v>
      </c>
      <c r="O151" s="44">
        <v>3530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3530</v>
      </c>
      <c r="V151" s="45">
        <v>530</v>
      </c>
      <c r="W151" s="204">
        <v>0.84985835694050993</v>
      </c>
      <c r="X151" s="46"/>
      <c r="Y151" s="46"/>
    </row>
    <row r="152" spans="1:27">
      <c r="A152" s="29"/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>
        <f>VLOOKUP(C:C,total260330113047!B:F,5,0)</f>
        <v>1719</v>
      </c>
      <c r="M152" s="211">
        <v>1000</v>
      </c>
      <c r="N152" s="211">
        <v>1000</v>
      </c>
      <c r="O152" s="44">
        <v>6172</v>
      </c>
      <c r="P152" s="44">
        <v>0</v>
      </c>
      <c r="Q152" s="44">
        <v>0</v>
      </c>
      <c r="R152" s="44">
        <v>0</v>
      </c>
      <c r="S152" s="44">
        <v>0</v>
      </c>
      <c r="T152" s="45">
        <v>0</v>
      </c>
      <c r="U152" s="45">
        <v>6172</v>
      </c>
      <c r="V152" s="45">
        <v>5172</v>
      </c>
      <c r="W152" s="204">
        <v>0.16202203499675957</v>
      </c>
      <c r="X152" s="46"/>
      <c r="Y152" s="46"/>
    </row>
    <row r="153" spans="1:27">
      <c r="A153" s="29"/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>
        <f>VLOOKUP(C:C,total260330113047!B:F,5,0)</f>
        <v>188</v>
      </c>
      <c r="M153" s="211">
        <v>1000</v>
      </c>
      <c r="N153" s="211">
        <v>1000</v>
      </c>
      <c r="O153" s="44">
        <v>3236</v>
      </c>
      <c r="P153" s="44">
        <v>0</v>
      </c>
      <c r="Q153" s="44">
        <v>0</v>
      </c>
      <c r="R153" s="44">
        <v>0</v>
      </c>
      <c r="S153" s="44">
        <v>0</v>
      </c>
      <c r="T153" s="45">
        <v>0</v>
      </c>
      <c r="U153" s="45">
        <v>3236</v>
      </c>
      <c r="V153" s="45">
        <v>2236</v>
      </c>
      <c r="W153" s="204"/>
      <c r="X153" s="46"/>
      <c r="Y153" s="46"/>
    </row>
    <row r="154" spans="1:27">
      <c r="A154" s="29"/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>
        <f>VLOOKUP(C:C,total260330113047!B:F,5,0)</f>
        <v>1700</v>
      </c>
      <c r="M154" s="211">
        <v>2500</v>
      </c>
      <c r="N154" s="211">
        <v>2500</v>
      </c>
      <c r="O154" s="44">
        <v>4245</v>
      </c>
      <c r="P154" s="44">
        <v>650</v>
      </c>
      <c r="Q154" s="44">
        <v>0</v>
      </c>
      <c r="R154" s="44">
        <v>0</v>
      </c>
      <c r="S154" s="44">
        <v>750</v>
      </c>
      <c r="T154" s="45">
        <v>-100</v>
      </c>
      <c r="U154" s="45">
        <v>3495</v>
      </c>
      <c r="V154" s="45">
        <v>995</v>
      </c>
      <c r="W154" s="204"/>
      <c r="X154" s="46"/>
      <c r="Y154" s="46"/>
    </row>
    <row r="155" spans="1:27" s="152" customFormat="1">
      <c r="A155" s="144" t="s">
        <v>1184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>
        <f>VLOOKUP(C:C,total260330113047!B:F,5,0)</f>
        <v>55</v>
      </c>
      <c r="M155" s="8"/>
      <c r="N155" s="21">
        <f>L155/9*5</f>
        <v>30.555555555555554</v>
      </c>
      <c r="O155" s="148">
        <v>33</v>
      </c>
      <c r="P155" s="148">
        <v>0</v>
      </c>
      <c r="Q155" s="44">
        <v>0</v>
      </c>
      <c r="R155" s="148">
        <v>0</v>
      </c>
      <c r="S155" s="148">
        <v>0</v>
      </c>
      <c r="T155" s="149">
        <v>0</v>
      </c>
      <c r="U155" s="149">
        <v>33</v>
      </c>
      <c r="V155" s="149">
        <v>2.4444444444444464</v>
      </c>
      <c r="W155" s="150">
        <v>0.92592592592592582</v>
      </c>
      <c r="X155" s="151"/>
      <c r="Y155" s="151"/>
      <c r="Z155" s="191"/>
      <c r="AA155" s="191"/>
    </row>
    <row r="156" spans="1:27">
      <c r="A156" s="29" t="s">
        <v>1185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>
        <f>VLOOKUP(C:C,total260330113047!B:F,5,0)</f>
        <v>2732</v>
      </c>
      <c r="M156" s="8"/>
      <c r="N156" s="21">
        <f>L156/9*5</f>
        <v>1517.7777777777778</v>
      </c>
      <c r="O156" s="44">
        <v>2777</v>
      </c>
      <c r="P156" s="44">
        <v>0</v>
      </c>
      <c r="Q156" s="44">
        <v>200</v>
      </c>
      <c r="R156" s="44">
        <v>0</v>
      </c>
      <c r="S156" s="44">
        <v>0</v>
      </c>
      <c r="T156" s="45">
        <v>0</v>
      </c>
      <c r="U156" s="45">
        <v>2977</v>
      </c>
      <c r="V156" s="45">
        <v>1459.2222222222222</v>
      </c>
      <c r="W156" s="41">
        <v>0.54655303484975792</v>
      </c>
      <c r="X156" s="46"/>
      <c r="Y156" s="46"/>
    </row>
    <row r="157" spans="1:27" s="200" customFormat="1">
      <c r="A157" s="192" t="s">
        <v>1186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 t="e">
        <f>VLOOKUP(C:C,total260330113047!B:F,5,0)</f>
        <v>#N/A</v>
      </c>
      <c r="M157" s="8"/>
      <c r="N157" s="21" t="e">
        <f>L157/9*5</f>
        <v>#N/A</v>
      </c>
      <c r="O157" s="196">
        <v>718</v>
      </c>
      <c r="P157" s="196">
        <v>0</v>
      </c>
      <c r="Q157" s="196">
        <v>0</v>
      </c>
      <c r="R157" s="196">
        <v>0</v>
      </c>
      <c r="S157" s="196">
        <v>0</v>
      </c>
      <c r="T157" s="197">
        <v>0</v>
      </c>
      <c r="U157" s="197">
        <v>718</v>
      </c>
      <c r="V157" s="197" t="e">
        <v>#N/A</v>
      </c>
      <c r="W157" s="198" t="e">
        <v>#N/A</v>
      </c>
      <c r="X157" s="199"/>
      <c r="Y157" s="199"/>
      <c r="Z157" s="201"/>
      <c r="AA157" s="201"/>
    </row>
    <row r="158" spans="1:27">
      <c r="A158" s="29" t="s">
        <v>1187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>
        <f>VLOOKUP(C:C,total260330113047!B:F,5,0)</f>
        <v>3044</v>
      </c>
      <c r="M158" s="211">
        <v>2500</v>
      </c>
      <c r="N158" s="211">
        <v>2500</v>
      </c>
      <c r="O158" s="44">
        <v>6869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6869</v>
      </c>
      <c r="V158" s="45">
        <v>4369</v>
      </c>
      <c r="W158" s="41">
        <v>0.36395399621487845</v>
      </c>
      <c r="X158" s="46"/>
      <c r="Y158" s="46"/>
    </row>
    <row r="159" spans="1:27">
      <c r="A159" s="29" t="s">
        <v>1188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>
        <f>VLOOKUP(C:C,total260330113047!B:F,5,0)</f>
        <v>328</v>
      </c>
      <c r="M159" s="211">
        <v>1000</v>
      </c>
      <c r="N159" s="211">
        <v>1000</v>
      </c>
      <c r="O159" s="44">
        <v>7221</v>
      </c>
      <c r="P159" s="44">
        <v>0</v>
      </c>
      <c r="Q159" s="44">
        <v>0</v>
      </c>
      <c r="R159" s="44">
        <v>0</v>
      </c>
      <c r="S159" s="44">
        <v>0</v>
      </c>
      <c r="T159" s="45">
        <v>0</v>
      </c>
      <c r="U159" s="45">
        <v>7221</v>
      </c>
      <c r="V159" s="45">
        <v>6221</v>
      </c>
      <c r="W159" s="41">
        <v>0.13848497438027974</v>
      </c>
      <c r="X159" s="46"/>
      <c r="Y159" s="46"/>
    </row>
    <row r="160" spans="1:27">
      <c r="A160" s="29" t="s">
        <v>1189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>
        <f>VLOOKUP(C:C,total260330113047!B:F,5,0)</f>
        <v>110</v>
      </c>
      <c r="M160" s="8"/>
      <c r="N160" s="21">
        <f>L160/9*5</f>
        <v>61.111111111111107</v>
      </c>
      <c r="O160" s="44">
        <v>424</v>
      </c>
      <c r="P160" s="44">
        <v>0</v>
      </c>
      <c r="Q160" s="44">
        <v>0</v>
      </c>
      <c r="R160" s="44">
        <v>0</v>
      </c>
      <c r="S160" s="44">
        <v>0</v>
      </c>
      <c r="T160" s="45">
        <v>0</v>
      </c>
      <c r="U160" s="45">
        <v>424</v>
      </c>
      <c r="V160" s="45">
        <v>362.88888888888891</v>
      </c>
      <c r="W160" s="41">
        <v>0.1441299790356394</v>
      </c>
      <c r="X160" s="46"/>
      <c r="Y160" s="46"/>
    </row>
    <row r="161" spans="1:27">
      <c r="A161" s="9"/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>
        <f>VLOOKUP(C:C,total260330113047!B:F,5,0)</f>
        <v>101</v>
      </c>
      <c r="M161" s="211">
        <v>1500</v>
      </c>
      <c r="N161" s="211">
        <v>1500</v>
      </c>
      <c r="O161" s="44">
        <v>2911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2911</v>
      </c>
      <c r="V161" s="45">
        <v>1411</v>
      </c>
      <c r="W161" s="41">
        <v>0.51528684300927519</v>
      </c>
      <c r="X161" s="13"/>
      <c r="Y161" s="13"/>
    </row>
    <row r="162" spans="1:27">
      <c r="A162" s="29" t="s">
        <v>1190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>
        <f>VLOOKUP(C:C,total260330113047!B:F,5,0)</f>
        <v>310</v>
      </c>
      <c r="M162" s="8"/>
      <c r="N162" s="21">
        <f>L162/9*5</f>
        <v>172.22222222222223</v>
      </c>
      <c r="O162" s="44">
        <v>569</v>
      </c>
      <c r="P162" s="44">
        <v>0</v>
      </c>
      <c r="Q162" s="44">
        <v>0</v>
      </c>
      <c r="R162" s="44">
        <v>0</v>
      </c>
      <c r="S162" s="44">
        <v>300</v>
      </c>
      <c r="T162" s="45">
        <v>-300</v>
      </c>
      <c r="U162" s="45">
        <v>269</v>
      </c>
      <c r="V162" s="45">
        <v>96.777777777777771</v>
      </c>
      <c r="W162" s="41">
        <v>0.30267525873852763</v>
      </c>
      <c r="X162" s="46"/>
      <c r="Y162" s="46"/>
    </row>
    <row r="163" spans="1:27" s="152" customFormat="1">
      <c r="A163" s="185"/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>
        <f>VLOOKUP(C:C,total260330113047!B:F,5,0)</f>
        <v>4</v>
      </c>
      <c r="M163" s="300">
        <v>1000</v>
      </c>
      <c r="N163" s="300">
        <v>1000</v>
      </c>
      <c r="O163" s="148">
        <v>29</v>
      </c>
      <c r="P163" s="148">
        <v>0</v>
      </c>
      <c r="Q163" s="148">
        <v>0</v>
      </c>
      <c r="R163" s="148">
        <v>0</v>
      </c>
      <c r="S163" s="148">
        <v>0</v>
      </c>
      <c r="T163" s="149">
        <v>0</v>
      </c>
      <c r="U163" s="149">
        <v>29</v>
      </c>
      <c r="V163" s="149">
        <v>-971</v>
      </c>
      <c r="W163" s="150">
        <v>34.482758620689658</v>
      </c>
      <c r="X163" s="185"/>
      <c r="Y163" s="185"/>
      <c r="Z163" s="191"/>
      <c r="AA163" s="191"/>
    </row>
    <row r="164" spans="1:27">
      <c r="A164" s="9"/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>
        <f>VLOOKUP(C:C,total260330113047!B:F,5,0)</f>
        <v>118</v>
      </c>
      <c r="M164" s="211">
        <v>1000</v>
      </c>
      <c r="N164" s="211">
        <v>1000</v>
      </c>
      <c r="O164" s="44">
        <v>1939</v>
      </c>
      <c r="P164" s="44">
        <v>0</v>
      </c>
      <c r="Q164" s="44">
        <v>500</v>
      </c>
      <c r="R164" s="44">
        <v>0</v>
      </c>
      <c r="S164" s="44">
        <v>0</v>
      </c>
      <c r="T164" s="45">
        <v>0</v>
      </c>
      <c r="U164" s="45">
        <v>2439</v>
      </c>
      <c r="V164" s="45">
        <v>1439</v>
      </c>
      <c r="W164" s="41">
        <v>0.51572975760701389</v>
      </c>
      <c r="X164" s="13"/>
      <c r="Y164" s="13"/>
    </row>
    <row r="165" spans="1:27">
      <c r="A165" s="9"/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>
        <f>VLOOKUP(C:C,total260330113047!B:F,5,0)</f>
        <v>2046</v>
      </c>
      <c r="M165" s="8"/>
      <c r="N165" s="21">
        <f>L165/9*5</f>
        <v>1136.6666666666667</v>
      </c>
      <c r="O165" s="44">
        <v>821</v>
      </c>
      <c r="P165" s="44">
        <v>1000</v>
      </c>
      <c r="Q165" s="44">
        <v>0</v>
      </c>
      <c r="R165" s="44">
        <v>0</v>
      </c>
      <c r="S165" s="44">
        <v>1600</v>
      </c>
      <c r="T165" s="45">
        <v>-600</v>
      </c>
      <c r="U165" s="45">
        <v>-779</v>
      </c>
      <c r="V165" s="45">
        <v>-1915.6666666666667</v>
      </c>
      <c r="W165" s="41">
        <v>0.62419915797181036</v>
      </c>
      <c r="X165" s="13"/>
      <c r="Y165" s="13"/>
    </row>
    <row r="166" spans="1:27">
      <c r="A166" s="9"/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>
        <f>VLOOKUP(C:C,total260330113047!B:F,5,0)</f>
        <v>1949</v>
      </c>
      <c r="M166" s="8"/>
      <c r="N166" s="21">
        <f>L166/9*5</f>
        <v>1082.7777777777778</v>
      </c>
      <c r="O166" s="44">
        <v>483</v>
      </c>
      <c r="P166" s="44">
        <v>0</v>
      </c>
      <c r="Q166" s="44">
        <v>0</v>
      </c>
      <c r="R166" s="44">
        <v>0</v>
      </c>
      <c r="S166" s="44">
        <v>500</v>
      </c>
      <c r="T166" s="45">
        <v>-500</v>
      </c>
      <c r="U166" s="45">
        <v>-17</v>
      </c>
      <c r="V166" s="45">
        <v>-1099.7777777777778</v>
      </c>
      <c r="W166" s="41">
        <v>2.2417759374281117</v>
      </c>
      <c r="X166" s="13"/>
      <c r="Y166" s="13"/>
    </row>
    <row r="167" spans="1:27">
      <c r="A167" s="9"/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>
        <f>VLOOKUP(C:C,total260330113047!B:F,5,0)</f>
        <v>2538</v>
      </c>
      <c r="M167" s="234">
        <v>1500</v>
      </c>
      <c r="N167" s="21">
        <f>L167/9*5</f>
        <v>1410</v>
      </c>
      <c r="O167" s="44">
        <v>1378</v>
      </c>
      <c r="P167" s="44">
        <v>0</v>
      </c>
      <c r="Q167" s="44">
        <v>0</v>
      </c>
      <c r="R167" s="44">
        <v>0</v>
      </c>
      <c r="S167" s="44">
        <v>100</v>
      </c>
      <c r="T167" s="45">
        <v>-100</v>
      </c>
      <c r="U167" s="45">
        <v>1278</v>
      </c>
      <c r="V167" s="45">
        <v>-132</v>
      </c>
      <c r="W167" s="41">
        <v>1.0232220609579099</v>
      </c>
      <c r="X167" s="13"/>
      <c r="Y167" s="13"/>
    </row>
    <row r="168" spans="1:27">
      <c r="A168" s="9"/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>
        <f>VLOOKUP(C:C,total260330113047!B:F,5,0)</f>
        <v>2737</v>
      </c>
      <c r="M168" s="234">
        <v>1500</v>
      </c>
      <c r="N168" s="21">
        <f>L168/9*5</f>
        <v>1520.5555555555554</v>
      </c>
      <c r="O168" s="44">
        <v>1509</v>
      </c>
      <c r="P168" s="44">
        <v>0</v>
      </c>
      <c r="Q168" s="44">
        <v>0</v>
      </c>
      <c r="R168" s="44">
        <v>0</v>
      </c>
      <c r="S168" s="44">
        <v>100</v>
      </c>
      <c r="T168" s="45">
        <v>-100</v>
      </c>
      <c r="U168" s="45">
        <v>1409</v>
      </c>
      <c r="V168" s="45">
        <v>-111.55555555555543</v>
      </c>
      <c r="W168" s="41">
        <v>1.0076577571607392</v>
      </c>
      <c r="X168" s="13"/>
      <c r="Y168" s="13"/>
    </row>
    <row r="169" spans="1:27">
      <c r="A169" s="9"/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>
        <f>VLOOKUP(C:C,total260330113047!B:F,5,0)</f>
        <v>429</v>
      </c>
      <c r="M169" s="234">
        <v>1500</v>
      </c>
      <c r="N169" s="211">
        <v>1500</v>
      </c>
      <c r="O169" s="44">
        <v>2112</v>
      </c>
      <c r="P169" s="44">
        <v>0</v>
      </c>
      <c r="Q169" s="44">
        <v>0</v>
      </c>
      <c r="R169" s="44">
        <v>0</v>
      </c>
      <c r="S169" s="44">
        <v>0</v>
      </c>
      <c r="T169" s="45">
        <v>0</v>
      </c>
      <c r="U169" s="45">
        <v>2112</v>
      </c>
      <c r="V169" s="45">
        <v>612</v>
      </c>
      <c r="W169" s="41">
        <v>0.71022727272727271</v>
      </c>
      <c r="X169" s="13"/>
      <c r="Y169" s="13"/>
    </row>
    <row r="170" spans="1:27">
      <c r="A170" s="9"/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>
        <f>VLOOKUP(C:C,total260330113047!B:F,5,0)</f>
        <v>9123</v>
      </c>
      <c r="M170" s="234">
        <v>3500</v>
      </c>
      <c r="N170" s="21">
        <f>L170/9*5</f>
        <v>5068.333333333333</v>
      </c>
      <c r="O170" s="44">
        <v>13848</v>
      </c>
      <c r="P170" s="44">
        <v>1959</v>
      </c>
      <c r="Q170" s="44">
        <v>0</v>
      </c>
      <c r="R170" s="44">
        <v>0</v>
      </c>
      <c r="S170" s="44">
        <v>3008</v>
      </c>
      <c r="T170" s="45">
        <v>-1049</v>
      </c>
      <c r="U170" s="45">
        <v>10840</v>
      </c>
      <c r="V170" s="45">
        <v>5771.666666666667</v>
      </c>
      <c r="W170" s="41">
        <v>0.3206385356698509</v>
      </c>
      <c r="X170" s="13"/>
      <c r="Y170" s="13"/>
    </row>
    <row r="171" spans="1:27">
      <c r="A171" s="9"/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>
        <f>VLOOKUP(C:C,total260330113047!B:F,5,0)</f>
        <v>1236</v>
      </c>
      <c r="M171" s="234">
        <v>900</v>
      </c>
      <c r="N171" s="211">
        <v>900</v>
      </c>
      <c r="O171" s="44">
        <v>10536</v>
      </c>
      <c r="P171" s="44">
        <v>0</v>
      </c>
      <c r="Q171" s="44">
        <v>0</v>
      </c>
      <c r="R171" s="44">
        <v>0</v>
      </c>
      <c r="S171" s="44">
        <v>174</v>
      </c>
      <c r="T171" s="45">
        <v>-174</v>
      </c>
      <c r="U171" s="45">
        <v>10362</v>
      </c>
      <c r="V171" s="45">
        <v>9462</v>
      </c>
      <c r="W171" s="41">
        <v>8.5421412300683369E-2</v>
      </c>
      <c r="X171" s="13"/>
      <c r="Y171" s="13"/>
    </row>
    <row r="172" spans="1:27">
      <c r="A172" s="9"/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>
        <f>VLOOKUP(C:C,total260330113047!B:F,5,0)</f>
        <v>6834</v>
      </c>
      <c r="M172" s="234">
        <v>7500</v>
      </c>
      <c r="N172" s="211">
        <v>6000</v>
      </c>
      <c r="O172" s="44">
        <v>7441</v>
      </c>
      <c r="P172" s="44">
        <v>360</v>
      </c>
      <c r="Q172" s="44">
        <v>0</v>
      </c>
      <c r="R172" s="44">
        <v>0</v>
      </c>
      <c r="S172" s="44">
        <v>460</v>
      </c>
      <c r="T172" s="45">
        <v>-100</v>
      </c>
      <c r="U172" s="45">
        <v>6981</v>
      </c>
      <c r="V172" s="45">
        <v>981</v>
      </c>
      <c r="W172" s="41">
        <v>0.76913216254326366</v>
      </c>
      <c r="X172" s="13"/>
      <c r="Y172" s="13"/>
    </row>
    <row r="173" spans="1:27">
      <c r="A173" s="9"/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>
        <f>VLOOKUP(C:C,total260330113047!B:F,5,0)</f>
        <v>1183</v>
      </c>
      <c r="M173" s="234">
        <v>1000</v>
      </c>
      <c r="N173" s="211">
        <v>1000</v>
      </c>
      <c r="O173" s="44">
        <v>1840</v>
      </c>
      <c r="P173" s="44">
        <v>0</v>
      </c>
      <c r="Q173" s="44">
        <v>0</v>
      </c>
      <c r="R173" s="44">
        <v>0</v>
      </c>
      <c r="S173" s="44">
        <v>0</v>
      </c>
      <c r="T173" s="45">
        <v>0</v>
      </c>
      <c r="U173" s="45">
        <v>1840</v>
      </c>
      <c r="V173" s="45">
        <v>840</v>
      </c>
      <c r="W173" s="41">
        <v>0.54347826086956519</v>
      </c>
      <c r="X173" s="13"/>
      <c r="Y173" s="13"/>
    </row>
    <row r="174" spans="1:27">
      <c r="A174" s="9"/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>
        <f>VLOOKUP(C:C,total260330113047!B:F,5,0)</f>
        <v>630</v>
      </c>
      <c r="M174" s="234">
        <v>1500</v>
      </c>
      <c r="N174" s="211">
        <v>1500</v>
      </c>
      <c r="O174" s="44">
        <v>4520</v>
      </c>
      <c r="P174" s="44">
        <v>100</v>
      </c>
      <c r="Q174" s="44">
        <v>0</v>
      </c>
      <c r="R174" s="44">
        <v>0</v>
      </c>
      <c r="S174" s="44">
        <v>300</v>
      </c>
      <c r="T174" s="45">
        <v>-200</v>
      </c>
      <c r="U174" s="45">
        <v>4220</v>
      </c>
      <c r="V174" s="45">
        <v>2720</v>
      </c>
      <c r="W174" s="41">
        <v>0.32467532467532467</v>
      </c>
      <c r="X174" s="13"/>
      <c r="Y174" s="13"/>
    </row>
    <row r="175" spans="1:27">
      <c r="A175" s="9"/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>
        <f>VLOOKUP(C:C,total260330113047!B:F,5,0)</f>
        <v>4866</v>
      </c>
      <c r="M175" s="234">
        <v>2500</v>
      </c>
      <c r="N175" s="21">
        <f>L175/9*5</f>
        <v>2703.333333333333</v>
      </c>
      <c r="O175" s="44">
        <v>6027</v>
      </c>
      <c r="P175" s="44">
        <v>3200</v>
      </c>
      <c r="Q175" s="44">
        <v>0</v>
      </c>
      <c r="R175" s="44">
        <v>0</v>
      </c>
      <c r="S175" s="44">
        <v>3400</v>
      </c>
      <c r="T175" s="45">
        <v>-200</v>
      </c>
      <c r="U175" s="45">
        <v>2627</v>
      </c>
      <c r="V175" s="45">
        <v>-76.33333333333303</v>
      </c>
      <c r="W175" s="41">
        <v>0.29298074491528481</v>
      </c>
      <c r="X175" s="13" t="s">
        <v>4490</v>
      </c>
      <c r="Y175" s="13" t="s">
        <v>4490</v>
      </c>
    </row>
    <row r="176" spans="1:27">
      <c r="A176" s="9"/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>
        <f>VLOOKUP(C:C,total260330113047!B:F,5,0)</f>
        <v>694</v>
      </c>
      <c r="M176" s="234">
        <v>2000</v>
      </c>
      <c r="N176" s="211">
        <v>1000</v>
      </c>
      <c r="O176" s="44">
        <v>2112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2112</v>
      </c>
      <c r="V176" s="45">
        <v>1112</v>
      </c>
      <c r="W176" s="41">
        <v>0.47348484848484851</v>
      </c>
      <c r="X176" s="13"/>
      <c r="Y176" s="13"/>
    </row>
    <row r="177" spans="1:27">
      <c r="A177" s="9"/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>
        <f>VLOOKUP(C:C,total260330113047!B:F,5,0)</f>
        <v>1027</v>
      </c>
      <c r="M177" s="234">
        <v>2000</v>
      </c>
      <c r="N177" s="211">
        <v>1000</v>
      </c>
      <c r="O177" s="44">
        <v>1380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1380</v>
      </c>
      <c r="V177" s="45">
        <v>380</v>
      </c>
      <c r="W177" s="41">
        <v>0.72463768115942029</v>
      </c>
      <c r="X177" s="13"/>
      <c r="Y177" s="13"/>
    </row>
    <row r="178" spans="1:27">
      <c r="A178" s="9"/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>
        <f>VLOOKUP(C:C,total260330113047!B:F,5,0)</f>
        <v>658</v>
      </c>
      <c r="M178" s="234">
        <v>2000</v>
      </c>
      <c r="N178" s="211">
        <v>1000</v>
      </c>
      <c r="O178" s="44">
        <v>1845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1845</v>
      </c>
      <c r="V178" s="45">
        <v>845</v>
      </c>
      <c r="W178" s="41">
        <v>0.54200542005420049</v>
      </c>
      <c r="X178" s="13"/>
      <c r="Y178" s="13"/>
    </row>
    <row r="179" spans="1:27">
      <c r="A179" s="9"/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>
        <f>VLOOKUP(C:C,total260330113047!B:F,5,0)</f>
        <v>926</v>
      </c>
      <c r="M179" s="234">
        <v>2000</v>
      </c>
      <c r="N179" s="211">
        <v>1000</v>
      </c>
      <c r="O179" s="44">
        <v>1804</v>
      </c>
      <c r="P179" s="44">
        <v>0</v>
      </c>
      <c r="Q179" s="44">
        <v>0</v>
      </c>
      <c r="R179" s="44">
        <v>0</v>
      </c>
      <c r="S179" s="44">
        <v>0</v>
      </c>
      <c r="T179" s="45">
        <v>0</v>
      </c>
      <c r="U179" s="45">
        <v>1804</v>
      </c>
      <c r="V179" s="45">
        <v>804</v>
      </c>
      <c r="W179" s="41">
        <v>0.55432372505543237</v>
      </c>
      <c r="X179" s="13"/>
      <c r="Y179" s="13"/>
    </row>
    <row r="180" spans="1:27">
      <c r="A180" s="9"/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>
        <f>VLOOKUP(C:C,total260330113047!B:F,5,0)</f>
        <v>2135</v>
      </c>
      <c r="M180" s="234">
        <v>2000</v>
      </c>
      <c r="N180" s="211">
        <v>1000</v>
      </c>
      <c r="O180" s="44">
        <v>1214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1214</v>
      </c>
      <c r="V180" s="45">
        <v>214</v>
      </c>
      <c r="W180" s="41">
        <v>0.82372322899505768</v>
      </c>
      <c r="X180" s="13"/>
      <c r="Y180" s="13"/>
    </row>
    <row r="181" spans="1:27" s="200" customFormat="1">
      <c r="A181" s="243"/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>
        <f>VLOOKUP(C:C,total260330113047!B:F,5,0)</f>
        <v>1508</v>
      </c>
      <c r="M181" s="281">
        <v>1500</v>
      </c>
      <c r="N181" s="211">
        <v>1500</v>
      </c>
      <c r="O181" s="196">
        <v>6</v>
      </c>
      <c r="P181" s="196">
        <v>0</v>
      </c>
      <c r="Q181" s="196">
        <v>0</v>
      </c>
      <c r="R181" s="196">
        <v>0</v>
      </c>
      <c r="S181" s="196">
        <v>0</v>
      </c>
      <c r="T181" s="197">
        <v>0</v>
      </c>
      <c r="U181" s="197">
        <v>6</v>
      </c>
      <c r="V181" s="197">
        <v>-1494</v>
      </c>
      <c r="W181" s="198">
        <v>250</v>
      </c>
      <c r="X181" s="243"/>
      <c r="Y181" s="243"/>
      <c r="Z181" s="201"/>
      <c r="AA181" s="201"/>
    </row>
    <row r="182" spans="1:27">
      <c r="A182" s="9"/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>
        <f>VLOOKUP(C:C,total260330113047!B:F,5,0)</f>
        <v>514</v>
      </c>
      <c r="M182" s="234">
        <v>1000</v>
      </c>
      <c r="N182" s="211">
        <v>1000</v>
      </c>
      <c r="O182" s="44">
        <v>4360</v>
      </c>
      <c r="P182" s="44">
        <v>0</v>
      </c>
      <c r="Q182" s="44">
        <v>0</v>
      </c>
      <c r="R182" s="44">
        <v>0</v>
      </c>
      <c r="S182" s="44">
        <v>0</v>
      </c>
      <c r="T182" s="45">
        <v>0</v>
      </c>
      <c r="U182" s="45">
        <v>4360</v>
      </c>
      <c r="V182" s="45">
        <v>3360</v>
      </c>
      <c r="W182" s="41">
        <v>0.22935779816513763</v>
      </c>
      <c r="X182" s="46"/>
      <c r="Y182" s="46"/>
    </row>
    <row r="183" spans="1:27">
      <c r="A183" s="9"/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>
        <f>VLOOKUP(C:C,total260330113047!B:F,5,0)</f>
        <v>419</v>
      </c>
      <c r="M183" s="234">
        <v>1000</v>
      </c>
      <c r="N183" s="211">
        <v>1000</v>
      </c>
      <c r="O183" s="44">
        <v>4504</v>
      </c>
      <c r="P183" s="44">
        <v>0</v>
      </c>
      <c r="Q183" s="44">
        <v>0</v>
      </c>
      <c r="R183" s="44">
        <v>0</v>
      </c>
      <c r="S183" s="44">
        <v>0</v>
      </c>
      <c r="T183" s="45">
        <v>0</v>
      </c>
      <c r="U183" s="45">
        <v>4504</v>
      </c>
      <c r="V183" s="45">
        <v>3504</v>
      </c>
      <c r="W183" s="41">
        <v>0.22202486678507993</v>
      </c>
      <c r="X183" s="46"/>
      <c r="Y183" s="46"/>
    </row>
    <row r="184" spans="1:27">
      <c r="A184" s="9"/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>
        <f>VLOOKUP(C:C,total260330113047!B:F,5,0)</f>
        <v>1979</v>
      </c>
      <c r="M184" s="234">
        <v>1000</v>
      </c>
      <c r="N184" s="211">
        <v>1000</v>
      </c>
      <c r="O184" s="44">
        <v>4085</v>
      </c>
      <c r="P184" s="44">
        <v>3640</v>
      </c>
      <c r="Q184" s="44">
        <v>0</v>
      </c>
      <c r="R184" s="44">
        <v>0</v>
      </c>
      <c r="S184" s="44">
        <v>3740</v>
      </c>
      <c r="T184" s="45">
        <v>-100</v>
      </c>
      <c r="U184" s="45">
        <v>345</v>
      </c>
      <c r="V184" s="45">
        <v>-655</v>
      </c>
      <c r="W184" s="41">
        <v>0.12944983818770225</v>
      </c>
      <c r="X184" s="46" t="s">
        <v>4432</v>
      </c>
      <c r="Y184" s="46" t="s">
        <v>4504</v>
      </c>
    </row>
    <row r="185" spans="1:27">
      <c r="A185" s="9"/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>
        <f>VLOOKUP(C:C,total260330113047!B:F,5,0)</f>
        <v>576</v>
      </c>
      <c r="M185" s="234">
        <v>1000</v>
      </c>
      <c r="N185" s="211">
        <v>1000</v>
      </c>
      <c r="O185" s="44">
        <v>4247</v>
      </c>
      <c r="P185" s="44">
        <v>650</v>
      </c>
      <c r="Q185" s="44">
        <v>0</v>
      </c>
      <c r="R185" s="44">
        <v>0</v>
      </c>
      <c r="S185" s="44">
        <v>650</v>
      </c>
      <c r="T185" s="45">
        <v>0</v>
      </c>
      <c r="U185" s="45">
        <v>3597</v>
      </c>
      <c r="V185" s="45">
        <v>2597</v>
      </c>
      <c r="W185" s="41">
        <v>0.20420665713702266</v>
      </c>
      <c r="X185" s="46"/>
      <c r="Y185" s="46"/>
    </row>
    <row r="186" spans="1:27">
      <c r="A186" s="9"/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>
        <f>VLOOKUP(C:C,total260330113047!B:F,5,0)</f>
        <v>1134</v>
      </c>
      <c r="M186" s="213"/>
      <c r="N186" s="21">
        <f>L186/9*5</f>
        <v>630</v>
      </c>
      <c r="O186" s="44">
        <v>534</v>
      </c>
      <c r="P186" s="44">
        <v>0</v>
      </c>
      <c r="Q186" s="44">
        <v>0</v>
      </c>
      <c r="R186" s="44">
        <v>0</v>
      </c>
      <c r="S186" s="44">
        <v>0</v>
      </c>
      <c r="T186" s="45">
        <v>0</v>
      </c>
      <c r="U186" s="45">
        <v>534</v>
      </c>
      <c r="V186" s="45">
        <v>-96</v>
      </c>
      <c r="W186" s="41">
        <v>1.1797752808988764</v>
      </c>
      <c r="X186" s="13"/>
      <c r="Y186" s="13"/>
    </row>
    <row r="187" spans="1:27">
      <c r="A187" s="9"/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>
        <f>VLOOKUP(C:C,total260330113047!B:F,5,0)</f>
        <v>1894</v>
      </c>
      <c r="M187" s="213"/>
      <c r="N187" s="21">
        <f>L187/9*5</f>
        <v>1052.2222222222222</v>
      </c>
      <c r="O187" s="44">
        <v>626</v>
      </c>
      <c r="P187" s="44">
        <v>0</v>
      </c>
      <c r="Q187" s="44">
        <v>0</v>
      </c>
      <c r="R187" s="44">
        <v>0</v>
      </c>
      <c r="S187" s="44">
        <v>100</v>
      </c>
      <c r="T187" s="45">
        <v>-100</v>
      </c>
      <c r="U187" s="45">
        <v>526</v>
      </c>
      <c r="V187" s="45">
        <v>-526.22222222222217</v>
      </c>
      <c r="W187" s="41">
        <v>1.680866169684061</v>
      </c>
      <c r="X187" s="13"/>
      <c r="Y187" s="13"/>
    </row>
    <row r="188" spans="1:27">
      <c r="A188" s="9"/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>
        <f>VLOOKUP(C:C,total260330113047!B:F,5,0)</f>
        <v>1034</v>
      </c>
      <c r="M188" s="234">
        <v>1500</v>
      </c>
      <c r="N188" s="211">
        <v>1500</v>
      </c>
      <c r="O188" s="44">
        <v>4737</v>
      </c>
      <c r="P188" s="44">
        <v>290</v>
      </c>
      <c r="Q188" s="44">
        <v>0</v>
      </c>
      <c r="R188" s="44">
        <v>0</v>
      </c>
      <c r="S188" s="44">
        <v>390</v>
      </c>
      <c r="T188" s="45">
        <v>-100</v>
      </c>
      <c r="U188" s="45">
        <v>4347</v>
      </c>
      <c r="V188" s="45">
        <v>2847</v>
      </c>
      <c r="W188" s="41">
        <v>0.29838870101452158</v>
      </c>
      <c r="X188" s="13"/>
      <c r="Y188" s="13"/>
    </row>
    <row r="189" spans="1:27">
      <c r="A189" s="9"/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>
        <f>VLOOKUP(C:C,total260330113047!B:F,5,0)</f>
        <v>5669</v>
      </c>
      <c r="M189" s="8"/>
      <c r="N189" s="21">
        <f>L189/9*5</f>
        <v>3149.4444444444443</v>
      </c>
      <c r="O189" s="44">
        <v>10243</v>
      </c>
      <c r="P189" s="44">
        <v>5980</v>
      </c>
      <c r="Q189" s="44">
        <v>0</v>
      </c>
      <c r="R189" s="44">
        <v>0</v>
      </c>
      <c r="S189" s="44">
        <v>4490</v>
      </c>
      <c r="T189" s="45">
        <v>1490</v>
      </c>
      <c r="U189" s="45">
        <v>5753</v>
      </c>
      <c r="V189" s="45">
        <v>2603.5555555555557</v>
      </c>
      <c r="W189" s="41">
        <v>0.19413452779661247</v>
      </c>
      <c r="X189" s="13"/>
      <c r="Y189" s="13"/>
    </row>
    <row r="190" spans="1:27">
      <c r="A190" s="9"/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VLOOKUP(C:C,total260330113047!B:F,5,0)</f>
        <v>169</v>
      </c>
      <c r="M190" s="213">
        <v>1000</v>
      </c>
      <c r="N190" s="211">
        <v>1000</v>
      </c>
      <c r="O190" s="44">
        <v>2773</v>
      </c>
      <c r="P190" s="44">
        <v>0</v>
      </c>
      <c r="Q190" s="44">
        <v>0</v>
      </c>
      <c r="R190" s="44">
        <v>0</v>
      </c>
      <c r="S190" s="44">
        <v>0</v>
      </c>
      <c r="T190" s="45">
        <v>0</v>
      </c>
      <c r="U190" s="45">
        <v>2773</v>
      </c>
      <c r="V190" s="45">
        <v>1773</v>
      </c>
      <c r="W190" s="41">
        <v>0.36062026685899745</v>
      </c>
      <c r="X190" s="13"/>
      <c r="Y190" s="13"/>
    </row>
    <row r="191" spans="1:27">
      <c r="A191" s="9"/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VLOOKUP(C:C,total260330113047!B:F,5,0)</f>
        <v>290</v>
      </c>
      <c r="M191" s="213">
        <v>1000</v>
      </c>
      <c r="N191" s="211">
        <v>1000</v>
      </c>
      <c r="O191" s="44">
        <v>5612</v>
      </c>
      <c r="P191" s="44">
        <v>0</v>
      </c>
      <c r="Q191" s="44">
        <v>0</v>
      </c>
      <c r="R191" s="44">
        <v>0</v>
      </c>
      <c r="S191" s="44">
        <v>0</v>
      </c>
      <c r="T191" s="45">
        <v>0</v>
      </c>
      <c r="U191" s="45">
        <v>5612</v>
      </c>
      <c r="V191" s="45">
        <v>4612</v>
      </c>
      <c r="W191" s="41">
        <v>0.1781895937277263</v>
      </c>
      <c r="X191" s="13"/>
      <c r="Y191" s="13"/>
    </row>
    <row r="192" spans="1:27">
      <c r="A192" s="9"/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VLOOKUP(C:C,total260330113047!B:F,5,0)</f>
        <v>11</v>
      </c>
      <c r="M192" s="213">
        <v>1000</v>
      </c>
      <c r="N192" s="211">
        <v>1000</v>
      </c>
      <c r="O192" s="44">
        <v>2802</v>
      </c>
      <c r="P192" s="44">
        <v>0</v>
      </c>
      <c r="Q192" s="44">
        <v>140</v>
      </c>
      <c r="R192" s="44">
        <v>0</v>
      </c>
      <c r="S192" s="44">
        <v>0</v>
      </c>
      <c r="T192" s="45">
        <v>0</v>
      </c>
      <c r="U192" s="45">
        <v>2942</v>
      </c>
      <c r="V192" s="45">
        <v>1942</v>
      </c>
      <c r="W192" s="41">
        <v>0.35688793718772305</v>
      </c>
      <c r="X192" s="13"/>
      <c r="Y192" s="13"/>
    </row>
    <row r="193" spans="1:25">
      <c r="A193" s="9"/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VLOOKUP(C:C,total260330113047!B:F,5,0)</f>
        <v>17</v>
      </c>
      <c r="M193" s="213">
        <v>1000</v>
      </c>
      <c r="N193" s="211">
        <v>1000</v>
      </c>
      <c r="O193" s="44">
        <v>2438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2438</v>
      </c>
      <c r="V193" s="45">
        <v>1438</v>
      </c>
      <c r="W193" s="41">
        <v>0.41017227235438886</v>
      </c>
      <c r="X193" s="13"/>
      <c r="Y193" s="13"/>
    </row>
    <row r="194" spans="1:25">
      <c r="A194" s="9"/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VLOOKUP(C:C,total260330113047!B:F,5,0)</f>
        <v>137</v>
      </c>
      <c r="M194" s="213">
        <v>1000</v>
      </c>
      <c r="N194" s="211">
        <v>1000</v>
      </c>
      <c r="O194" s="44">
        <v>2581</v>
      </c>
      <c r="P194" s="44">
        <v>0</v>
      </c>
      <c r="Q194" s="44">
        <v>0</v>
      </c>
      <c r="R194" s="44">
        <v>0</v>
      </c>
      <c r="S194" s="44">
        <v>0</v>
      </c>
      <c r="T194" s="45">
        <v>0</v>
      </c>
      <c r="U194" s="45">
        <v>2581</v>
      </c>
      <c r="V194" s="45">
        <v>1581</v>
      </c>
      <c r="W194" s="41">
        <v>0.38744672607516467</v>
      </c>
      <c r="X194" s="13"/>
      <c r="Y194" s="13"/>
    </row>
    <row r="195" spans="1:25">
      <c r="A195" s="9"/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VLOOKUP(C:C,total260330113047!B:F,5,0)</f>
        <v>9</v>
      </c>
      <c r="M195" s="213">
        <v>1000</v>
      </c>
      <c r="N195" s="211">
        <v>1000</v>
      </c>
      <c r="O195" s="44">
        <v>1985</v>
      </c>
      <c r="P195" s="44">
        <v>0</v>
      </c>
      <c r="Q195" s="44">
        <v>0</v>
      </c>
      <c r="R195" s="44">
        <v>0</v>
      </c>
      <c r="S195" s="44">
        <v>0</v>
      </c>
      <c r="T195" s="45">
        <v>0</v>
      </c>
      <c r="U195" s="45">
        <v>1985</v>
      </c>
      <c r="V195" s="45">
        <v>985</v>
      </c>
      <c r="W195" s="41">
        <v>0.50377833753148615</v>
      </c>
      <c r="X195" s="13"/>
      <c r="Y195" s="13"/>
    </row>
    <row r="196" spans="1:25">
      <c r="A196" s="9"/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VLOOKUP(C:C,total260330113047!B:F,5,0)</f>
        <v>544</v>
      </c>
      <c r="M196" s="213">
        <v>1000</v>
      </c>
      <c r="N196" s="211">
        <v>1000</v>
      </c>
      <c r="O196" s="44">
        <v>2425</v>
      </c>
      <c r="P196" s="44">
        <v>100</v>
      </c>
      <c r="Q196" s="44">
        <v>0</v>
      </c>
      <c r="R196" s="44">
        <v>0</v>
      </c>
      <c r="S196" s="44">
        <v>200</v>
      </c>
      <c r="T196" s="45">
        <v>-100</v>
      </c>
      <c r="U196" s="45">
        <v>2225</v>
      </c>
      <c r="V196" s="45">
        <v>1225</v>
      </c>
      <c r="W196" s="41">
        <v>0.39603960396039606</v>
      </c>
      <c r="X196" s="13"/>
      <c r="Y196" s="13"/>
    </row>
    <row r="197" spans="1:25">
      <c r="A197" s="9"/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VLOOKUP(C:C,total260330113047!B:F,5,0)</f>
        <v>117</v>
      </c>
      <c r="M197" s="213">
        <v>1000</v>
      </c>
      <c r="N197" s="211">
        <v>1000</v>
      </c>
      <c r="O197" s="44">
        <v>2433</v>
      </c>
      <c r="P197" s="44">
        <v>0</v>
      </c>
      <c r="Q197" s="44">
        <v>462</v>
      </c>
      <c r="R197" s="44">
        <v>0</v>
      </c>
      <c r="S197" s="44">
        <v>0</v>
      </c>
      <c r="T197" s="45">
        <v>0</v>
      </c>
      <c r="U197" s="45">
        <v>2895</v>
      </c>
      <c r="V197" s="45">
        <v>1895</v>
      </c>
      <c r="W197" s="41">
        <v>0.41101520756267984</v>
      </c>
      <c r="X197" s="46"/>
      <c r="Y197" s="46"/>
    </row>
    <row r="198" spans="1:25">
      <c r="A198" s="9"/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VLOOKUP(C:C,total260330113047!B:F,5,0)</f>
        <v>1893</v>
      </c>
      <c r="M198" s="213">
        <v>1000</v>
      </c>
      <c r="N198" s="211">
        <v>1000</v>
      </c>
      <c r="O198" s="44">
        <v>4770</v>
      </c>
      <c r="P198" s="44">
        <v>0</v>
      </c>
      <c r="Q198" s="44">
        <v>150</v>
      </c>
      <c r="R198" s="44">
        <v>0</v>
      </c>
      <c r="S198" s="44">
        <v>0</v>
      </c>
      <c r="T198" s="45">
        <v>0</v>
      </c>
      <c r="U198" s="45">
        <v>4920</v>
      </c>
      <c r="V198" s="45">
        <v>3920</v>
      </c>
      <c r="W198" s="41">
        <v>0.20964360587002095</v>
      </c>
      <c r="X198" s="46"/>
      <c r="Y198" s="46"/>
    </row>
    <row r="199" spans="1:25">
      <c r="A199" s="9"/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VLOOKUP(C:C,total260330113047!B:F,5,0)</f>
        <v>2346</v>
      </c>
      <c r="M199" s="213">
        <v>1500</v>
      </c>
      <c r="N199" s="21">
        <f>L199/9*5</f>
        <v>1303.3333333333335</v>
      </c>
      <c r="O199" s="44">
        <v>3290</v>
      </c>
      <c r="P199" s="44">
        <v>720</v>
      </c>
      <c r="Q199" s="44">
        <v>0</v>
      </c>
      <c r="R199" s="44">
        <v>0</v>
      </c>
      <c r="S199" s="44">
        <v>400</v>
      </c>
      <c r="T199" s="45">
        <v>320</v>
      </c>
      <c r="U199" s="45">
        <v>2890</v>
      </c>
      <c r="V199" s="45">
        <v>1586.6666666666665</v>
      </c>
      <c r="W199" s="41">
        <v>0.32502078137988366</v>
      </c>
      <c r="X199" s="46"/>
      <c r="Y199" s="46"/>
    </row>
    <row r="200" spans="1:25">
      <c r="A200" s="9"/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VLOOKUP(C:C,total260330113047!B:F,5,0)</f>
        <v>66</v>
      </c>
      <c r="M200" s="213"/>
      <c r="N200" s="211">
        <v>1000</v>
      </c>
      <c r="O200" s="44">
        <v>2912</v>
      </c>
      <c r="P200" s="44">
        <v>0</v>
      </c>
      <c r="Q200" s="44">
        <v>0</v>
      </c>
      <c r="R200" s="44">
        <v>0</v>
      </c>
      <c r="S200" s="44">
        <v>0</v>
      </c>
      <c r="T200" s="45">
        <v>0</v>
      </c>
      <c r="U200" s="45">
        <v>2912</v>
      </c>
      <c r="V200" s="45">
        <v>1912</v>
      </c>
      <c r="W200" s="41">
        <v>0.34340659340659341</v>
      </c>
      <c r="X200" s="46"/>
      <c r="Y200" s="46"/>
    </row>
    <row r="201" spans="1:25">
      <c r="A201" s="9"/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>
        <f>VLOOKUP(C:C,total260330113047!B:F,5,0)</f>
        <v>67</v>
      </c>
      <c r="M201" s="213"/>
      <c r="N201" s="211">
        <v>3000</v>
      </c>
      <c r="O201" s="44">
        <v>9826</v>
      </c>
      <c r="P201" s="44">
        <v>0</v>
      </c>
      <c r="Q201" s="44">
        <v>200</v>
      </c>
      <c r="R201" s="44">
        <v>0</v>
      </c>
      <c r="S201" s="44">
        <v>0</v>
      </c>
      <c r="T201" s="45">
        <v>0</v>
      </c>
      <c r="U201" s="45">
        <v>10026</v>
      </c>
      <c r="V201" s="45">
        <v>7026</v>
      </c>
      <c r="W201" s="41">
        <v>0.3053124363932424</v>
      </c>
      <c r="X201" s="46"/>
      <c r="Y201" s="46"/>
    </row>
    <row r="202" spans="1:25">
      <c r="A202" s="9"/>
      <c r="B202" s="2"/>
      <c r="C202" s="49" t="s">
        <v>4364</v>
      </c>
      <c r="D202" s="50" t="s">
        <v>4365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VLOOKUP(C:C,total260330113047!B:F,5,0)</f>
        <v>#N/A</v>
      </c>
      <c r="M202" s="213"/>
      <c r="N202" s="21" t="e">
        <f>L202/9*5</f>
        <v>#N/A</v>
      </c>
      <c r="O202" s="44">
        <v>0</v>
      </c>
      <c r="P202" s="44">
        <v>0</v>
      </c>
      <c r="Q202" s="44">
        <v>3000</v>
      </c>
      <c r="R202" s="44">
        <v>0</v>
      </c>
      <c r="S202" s="44">
        <v>0</v>
      </c>
      <c r="T202" s="45">
        <v>0</v>
      </c>
      <c r="U202" s="45">
        <v>3000</v>
      </c>
      <c r="V202" s="45" t="e">
        <v>#N/A</v>
      </c>
      <c r="W202" s="41" t="e">
        <v>#N/A</v>
      </c>
      <c r="X202" s="46"/>
      <c r="Y202" s="46"/>
    </row>
    <row r="203" spans="1:25">
      <c r="A203" s="9"/>
      <c r="B203" s="2"/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>
        <f>VLOOKUP(C:C,total260330113047!B:F,5,0)</f>
        <v>152</v>
      </c>
      <c r="M203" s="213"/>
      <c r="N203" s="21">
        <v>1000</v>
      </c>
      <c r="O203" s="44">
        <v>5083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5083</v>
      </c>
      <c r="V203" s="45">
        <v>4083</v>
      </c>
      <c r="W203" s="41">
        <v>0.19673421207948061</v>
      </c>
      <c r="X203" s="46"/>
      <c r="Y203" s="46"/>
    </row>
    <row r="204" spans="1:25">
      <c r="A204" s="9"/>
      <c r="B204" s="2"/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>
        <f>VLOOKUP(C:C,total260330113047!B:F,5,0)</f>
        <v>17</v>
      </c>
      <c r="M204" s="213"/>
      <c r="N204" s="21">
        <v>1000</v>
      </c>
      <c r="O204" s="44">
        <v>4981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4981</v>
      </c>
      <c r="V204" s="45">
        <v>3981</v>
      </c>
      <c r="W204" s="41">
        <v>0.20076289901626179</v>
      </c>
      <c r="X204" s="46"/>
      <c r="Y204" s="46"/>
    </row>
    <row r="205" spans="1:25">
      <c r="A205" s="9"/>
      <c r="B205" s="2"/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>
        <f>VLOOKUP(C:C,total260330113047!B:F,5,0)</f>
        <v>26</v>
      </c>
      <c r="M205" s="213"/>
      <c r="N205" s="21">
        <v>1000</v>
      </c>
      <c r="O205" s="44">
        <v>2871</v>
      </c>
      <c r="P205" s="44">
        <v>50</v>
      </c>
      <c r="Q205" s="44">
        <v>0</v>
      </c>
      <c r="R205" s="44">
        <v>0</v>
      </c>
      <c r="S205" s="44">
        <v>2250</v>
      </c>
      <c r="T205" s="45">
        <v>-2200</v>
      </c>
      <c r="U205" s="45">
        <v>621</v>
      </c>
      <c r="V205" s="45">
        <v>-379</v>
      </c>
      <c r="W205" s="41">
        <v>0.3423485107839781</v>
      </c>
      <c r="X205" s="46"/>
      <c r="Y205" s="46"/>
    </row>
    <row r="206" spans="1:25">
      <c r="A206" s="9"/>
      <c r="B206" s="2"/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VLOOKUP(C:C,total260330113047!B:F,5,0)</f>
        <v>#N/A</v>
      </c>
      <c r="M206" s="213"/>
      <c r="N206" s="21">
        <v>1000</v>
      </c>
      <c r="O206" s="44">
        <v>0</v>
      </c>
      <c r="P206" s="44">
        <v>0</v>
      </c>
      <c r="Q206" s="44">
        <v>3000</v>
      </c>
      <c r="R206" s="44">
        <v>0</v>
      </c>
      <c r="S206" s="44">
        <v>0</v>
      </c>
      <c r="T206" s="45">
        <v>0</v>
      </c>
      <c r="U206" s="45">
        <v>3000</v>
      </c>
      <c r="V206" s="45">
        <v>2000</v>
      </c>
      <c r="W206" s="41" t="e">
        <v>#DIV/0!</v>
      </c>
      <c r="X206" s="46"/>
      <c r="Y206" s="46"/>
    </row>
    <row r="207" spans="1:25">
      <c r="A207" s="9"/>
      <c r="B207" s="2"/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>
        <f>VLOOKUP(C:C,total260330113047!B:F,5,0)</f>
        <v>348</v>
      </c>
      <c r="M207" s="213"/>
      <c r="N207" s="21">
        <v>1000</v>
      </c>
      <c r="O207" s="44">
        <v>25</v>
      </c>
      <c r="P207" s="44">
        <v>500</v>
      </c>
      <c r="Q207" s="44">
        <v>2000</v>
      </c>
      <c r="R207" s="44">
        <v>0</v>
      </c>
      <c r="S207" s="44">
        <v>500</v>
      </c>
      <c r="T207" s="45">
        <v>0</v>
      </c>
      <c r="U207" s="45">
        <v>1525</v>
      </c>
      <c r="V207" s="45">
        <v>525</v>
      </c>
      <c r="W207" s="41">
        <v>1.9047619047619047</v>
      </c>
      <c r="X207" s="46" t="s">
        <v>4432</v>
      </c>
      <c r="Y207" s="46" t="s">
        <v>4504</v>
      </c>
    </row>
    <row r="208" spans="1:25">
      <c r="A208" s="9"/>
      <c r="B208" s="2"/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>
        <f>VLOOKUP(C:C,total260330113047!B:F,5,0)</f>
        <v>100</v>
      </c>
      <c r="M208" s="213"/>
      <c r="N208" s="21">
        <v>1000</v>
      </c>
      <c r="O208" s="44">
        <v>1019</v>
      </c>
      <c r="P208" s="44">
        <v>500</v>
      </c>
      <c r="Q208" s="44">
        <v>100</v>
      </c>
      <c r="R208" s="44">
        <v>0</v>
      </c>
      <c r="S208" s="44">
        <v>500</v>
      </c>
      <c r="T208" s="45">
        <v>0</v>
      </c>
      <c r="U208" s="45">
        <v>619</v>
      </c>
      <c r="V208" s="45">
        <v>-381</v>
      </c>
      <c r="W208" s="41">
        <v>0.65832784726793947</v>
      </c>
      <c r="X208" s="46"/>
      <c r="Y208" s="46"/>
    </row>
    <row r="209" spans="1:27">
      <c r="A209" s="9"/>
      <c r="B209" s="2"/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>
        <f>VLOOKUP(C:C,total260330113047!B:F,5,0)</f>
        <v>162</v>
      </c>
      <c r="M209" s="213"/>
      <c r="N209" s="21">
        <v>1000</v>
      </c>
      <c r="O209" s="44">
        <v>1770</v>
      </c>
      <c r="P209" s="44">
        <v>500</v>
      </c>
      <c r="Q209" s="44">
        <v>400</v>
      </c>
      <c r="R209" s="44">
        <v>0</v>
      </c>
      <c r="S209" s="44">
        <v>500</v>
      </c>
      <c r="T209" s="45">
        <v>0</v>
      </c>
      <c r="U209" s="45">
        <v>1670</v>
      </c>
      <c r="V209" s="45">
        <v>670</v>
      </c>
      <c r="W209" s="41">
        <v>0.44052863436123346</v>
      </c>
      <c r="X209" s="46"/>
      <c r="Y209" s="46"/>
    </row>
    <row r="210" spans="1:27">
      <c r="A210" s="9"/>
      <c r="B210" s="2"/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>
        <f>VLOOKUP(C:C,total260330113047!B:F,5,0)</f>
        <v>31</v>
      </c>
      <c r="M210" s="213"/>
      <c r="N210" s="21">
        <v>1000</v>
      </c>
      <c r="O210" s="44">
        <v>2377</v>
      </c>
      <c r="P210" s="44">
        <v>0</v>
      </c>
      <c r="Q210" s="44">
        <v>0</v>
      </c>
      <c r="R210" s="44">
        <v>0</v>
      </c>
      <c r="S210" s="44">
        <v>630</v>
      </c>
      <c r="T210" s="45">
        <v>-630</v>
      </c>
      <c r="U210" s="45">
        <v>1747</v>
      </c>
      <c r="V210" s="45">
        <v>747</v>
      </c>
      <c r="W210" s="41">
        <v>0.42069835927639881</v>
      </c>
      <c r="X210" s="46"/>
      <c r="Y210" s="46"/>
    </row>
    <row r="211" spans="1:27">
      <c r="A211" s="9"/>
      <c r="B211" s="2"/>
      <c r="C211" s="49"/>
      <c r="D211" s="50"/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 t="e">
        <f>VLOOKUP(C:C,total260330113047!B:F,5,0)</f>
        <v>#N/A</v>
      </c>
      <c r="M211" s="213"/>
      <c r="N211" s="21" t="e">
        <f>L211</f>
        <v>#N/A</v>
      </c>
      <c r="O211" s="44">
        <v>0</v>
      </c>
      <c r="P211" s="44">
        <v>0</v>
      </c>
      <c r="Q211" s="44">
        <v>0</v>
      </c>
      <c r="R211" s="44">
        <v>0</v>
      </c>
      <c r="S211" s="44">
        <v>0</v>
      </c>
      <c r="T211" s="45">
        <v>0</v>
      </c>
      <c r="U211" s="45">
        <v>0</v>
      </c>
      <c r="V211" s="45" t="e">
        <v>#N/A</v>
      </c>
      <c r="W211" s="41" t="e">
        <v>#N/A</v>
      </c>
      <c r="X211" s="46"/>
      <c r="Y211" s="46"/>
    </row>
    <row r="212" spans="1:27" s="152" customFormat="1">
      <c r="A212" s="144" t="s">
        <v>1191</v>
      </c>
      <c r="B212" s="145" t="s">
        <v>2794</v>
      </c>
      <c r="C212" s="146" t="s">
        <v>343</v>
      </c>
      <c r="D212" s="147" t="s">
        <v>1230</v>
      </c>
      <c r="E212" s="146"/>
      <c r="F212" s="146"/>
      <c r="G212" s="148">
        <v>5989</v>
      </c>
      <c r="H212" s="148">
        <v>3473</v>
      </c>
      <c r="I212" s="8">
        <f>VLOOKUP(C212,'202310-202403出荷数total2403220951'!B:F,5,0)</f>
        <v>1768</v>
      </c>
      <c r="J212" s="203">
        <f>VLOOKUP(C212,'出荷数2307～2406total241008110618'!B:F,5,0)</f>
        <v>2819</v>
      </c>
      <c r="K212" s="214">
        <f>VLOOKUP(C212,'出荷数2407-2506total250730101950'!B:F,5,0)</f>
        <v>1641</v>
      </c>
      <c r="L212" s="203" t="e">
        <f>VLOOKUP(C:C,total260330113047!B:F,5,0)</f>
        <v>#N/A</v>
      </c>
      <c r="M212" s="8"/>
      <c r="N212" s="21" t="e">
        <f>L212</f>
        <v>#N/A</v>
      </c>
      <c r="O212" s="148">
        <v>0</v>
      </c>
      <c r="P212" s="148">
        <v>0</v>
      </c>
      <c r="Q212" s="44">
        <v>0</v>
      </c>
      <c r="R212" s="148">
        <v>0</v>
      </c>
      <c r="S212" s="148">
        <v>0</v>
      </c>
      <c r="T212" s="149">
        <v>0</v>
      </c>
      <c r="U212" s="149">
        <v>0</v>
      </c>
      <c r="V212" s="149" t="e">
        <v>#N/A</v>
      </c>
      <c r="W212" s="150" t="e">
        <v>#N/A</v>
      </c>
      <c r="X212" s="151"/>
      <c r="Y212" s="151"/>
      <c r="Z212" s="191"/>
      <c r="AA212" s="191"/>
    </row>
    <row r="213" spans="1:27">
      <c r="A213" s="29" t="s">
        <v>1192</v>
      </c>
      <c r="B213" s="30" t="s">
        <v>2794</v>
      </c>
      <c r="C213" s="6" t="s">
        <v>714</v>
      </c>
      <c r="D213" s="20" t="s">
        <v>1231</v>
      </c>
      <c r="E213" s="19"/>
      <c r="F213" s="19"/>
      <c r="G213" s="202">
        <v>5989</v>
      </c>
      <c r="H213" s="21">
        <v>615</v>
      </c>
      <c r="I213" s="8">
        <f>VLOOKUP(C213,'202310-202403出荷数total2403220951'!B:F,5,0)</f>
        <v>1696</v>
      </c>
      <c r="J213" s="203">
        <f>VLOOKUP(C213,'出荷数2307～2406total241008110618'!B:F,5,0)</f>
        <v>3134</v>
      </c>
      <c r="K213" s="214">
        <f>VLOOKUP(C213,'出荷数2407-2506total250730101950'!B:F,5,0)</f>
        <v>6256</v>
      </c>
      <c r="L213" s="203">
        <f>VLOOKUP(C:C,total260330113047!B:F,5,0)</f>
        <v>3745</v>
      </c>
      <c r="M213" s="211">
        <v>2500</v>
      </c>
      <c r="N213" s="211">
        <v>2500</v>
      </c>
      <c r="O213" s="44">
        <v>4160</v>
      </c>
      <c r="P213" s="44">
        <v>600</v>
      </c>
      <c r="Q213" s="44">
        <v>0</v>
      </c>
      <c r="R213" s="44">
        <v>0</v>
      </c>
      <c r="S213" s="44">
        <v>800</v>
      </c>
      <c r="T213" s="45">
        <v>-200</v>
      </c>
      <c r="U213" s="45">
        <v>3360</v>
      </c>
      <c r="V213" s="45">
        <v>860</v>
      </c>
      <c r="W213" s="41">
        <v>0.52521008403361347</v>
      </c>
      <c r="X213" s="46"/>
      <c r="Y213" s="46"/>
    </row>
    <row r="214" spans="1:27">
      <c r="A214" s="29" t="s">
        <v>1193</v>
      </c>
      <c r="B214" s="30" t="s">
        <v>2794</v>
      </c>
      <c r="C214" s="17" t="s">
        <v>2755</v>
      </c>
      <c r="D214" s="18" t="s">
        <v>2760</v>
      </c>
      <c r="E214" s="17"/>
      <c r="F214" s="6"/>
      <c r="G214" s="8"/>
      <c r="H214" s="21">
        <v>620</v>
      </c>
      <c r="I214" s="8">
        <f>VLOOKUP(C214,'202310-202403出荷数total2403220951'!B:F,5,0)</f>
        <v>1167</v>
      </c>
      <c r="J214" s="203">
        <f>VLOOKUP(C214,'出荷数2307～2406total241008110618'!B:F,5,0)</f>
        <v>2808</v>
      </c>
      <c r="K214" s="214">
        <f>VLOOKUP(C214,'出荷数2407-2506total250730101950'!B:F,5,0)</f>
        <v>43</v>
      </c>
      <c r="L214" s="203">
        <f>VLOOKUP(C:C,total260330113047!B:F,5,0)</f>
        <v>383</v>
      </c>
      <c r="M214" s="8"/>
      <c r="N214" s="21">
        <f>L214/9*5</f>
        <v>212.77777777777777</v>
      </c>
      <c r="O214" s="44">
        <v>2884</v>
      </c>
      <c r="P214" s="44">
        <v>0</v>
      </c>
      <c r="Q214" s="44">
        <v>0</v>
      </c>
      <c r="R214" s="44">
        <v>0</v>
      </c>
      <c r="S214" s="44">
        <v>0</v>
      </c>
      <c r="T214" s="45">
        <v>0</v>
      </c>
      <c r="U214" s="45">
        <v>2884</v>
      </c>
      <c r="V214" s="45">
        <v>2671.2222222222222</v>
      </c>
      <c r="W214" s="41">
        <v>7.377870241947912E-2</v>
      </c>
      <c r="X214" s="46"/>
      <c r="Y214" s="46"/>
    </row>
    <row r="215" spans="1:27">
      <c r="A215" s="29" t="s">
        <v>1194</v>
      </c>
      <c r="B215" s="31" t="s">
        <v>4</v>
      </c>
      <c r="C215" s="17" t="s">
        <v>297</v>
      </c>
      <c r="D215" s="24" t="s">
        <v>298</v>
      </c>
      <c r="E215" s="23"/>
      <c r="F215" s="19">
        <v>976</v>
      </c>
      <c r="G215" s="21">
        <v>1131</v>
      </c>
      <c r="H215" s="21">
        <v>773</v>
      </c>
      <c r="I215" s="8">
        <f>VLOOKUP(C215,'202310-202403出荷数total2403220951'!B:F,5,0)</f>
        <v>165</v>
      </c>
      <c r="J215" s="203">
        <f>VLOOKUP(C215,'出荷数2307～2406total241008110618'!B:F,5,0)</f>
        <v>840</v>
      </c>
      <c r="K215" s="214">
        <f>VLOOKUP(C215,'出荷数2407-2506total250730101950'!B:F,5,0)</f>
        <v>399</v>
      </c>
      <c r="L215" s="203">
        <f>VLOOKUP(C:C,total260330113047!B:F,5,0)</f>
        <v>184</v>
      </c>
      <c r="M215" s="8"/>
      <c r="N215" s="21">
        <f>L215/9*5</f>
        <v>102.22222222222221</v>
      </c>
      <c r="O215" s="44">
        <v>889</v>
      </c>
      <c r="P215" s="44">
        <v>0</v>
      </c>
      <c r="Q215" s="44">
        <v>0</v>
      </c>
      <c r="R215" s="44">
        <v>0</v>
      </c>
      <c r="S215" s="44">
        <v>0</v>
      </c>
      <c r="T215" s="45">
        <v>0</v>
      </c>
      <c r="U215" s="45">
        <v>889</v>
      </c>
      <c r="V215" s="45">
        <v>786.77777777777783</v>
      </c>
      <c r="W215" s="41">
        <v>0.11498562679665041</v>
      </c>
      <c r="X215" s="46"/>
      <c r="Y215" s="46"/>
    </row>
    <row r="216" spans="1:27">
      <c r="A216" s="29" t="s">
        <v>1195</v>
      </c>
      <c r="B216" s="31" t="s">
        <v>4</v>
      </c>
      <c r="C216" s="17" t="s">
        <v>299</v>
      </c>
      <c r="D216" s="24" t="s">
        <v>300</v>
      </c>
      <c r="E216" s="23"/>
      <c r="F216" s="19">
        <v>1791</v>
      </c>
      <c r="G216" s="21">
        <v>1235</v>
      </c>
      <c r="H216" s="21">
        <v>7271</v>
      </c>
      <c r="I216" s="8">
        <f>VLOOKUP(C216,'202310-202403出荷数total2403220951'!B:F,5,0)</f>
        <v>893</v>
      </c>
      <c r="J216" s="203">
        <f>VLOOKUP(C216,'出荷数2307～2406total241008110618'!B:F,5,0)</f>
        <v>2907</v>
      </c>
      <c r="K216" s="214">
        <f>VLOOKUP(C216,'出荷数2407-2506total250730101950'!B:F,5,0)</f>
        <v>13212</v>
      </c>
      <c r="L216" s="203">
        <f>VLOOKUP(C:C,total260330113047!B:F,5,0)</f>
        <v>3261</v>
      </c>
      <c r="M216" s="8"/>
      <c r="N216" s="21">
        <f>L216/9*5</f>
        <v>1811.6666666666665</v>
      </c>
      <c r="O216" s="44">
        <v>8512</v>
      </c>
      <c r="P216" s="44">
        <v>0</v>
      </c>
      <c r="Q216" s="44">
        <v>0</v>
      </c>
      <c r="R216" s="44">
        <v>0</v>
      </c>
      <c r="S216" s="44">
        <v>400</v>
      </c>
      <c r="T216" s="45">
        <v>-400</v>
      </c>
      <c r="U216" s="45">
        <v>8112</v>
      </c>
      <c r="V216" s="45">
        <v>6300.3333333333339</v>
      </c>
      <c r="W216" s="41">
        <v>0.21283677944862153</v>
      </c>
      <c r="X216" s="46"/>
      <c r="Y216" s="46"/>
    </row>
    <row r="217" spans="1:27" s="293" customFormat="1">
      <c r="A217" s="282" t="s">
        <v>1196</v>
      </c>
      <c r="B217" s="283" t="s">
        <v>4</v>
      </c>
      <c r="C217" s="284" t="s">
        <v>303</v>
      </c>
      <c r="D217" s="285" t="s">
        <v>304</v>
      </c>
      <c r="E217" s="284"/>
      <c r="F217" s="286">
        <v>2170</v>
      </c>
      <c r="G217" s="287">
        <v>2785</v>
      </c>
      <c r="H217" s="287">
        <v>1320</v>
      </c>
      <c r="I217" s="287">
        <f>VLOOKUP(C217,'202310-202403出荷数total2403220951'!B:F,5,0)</f>
        <v>1219</v>
      </c>
      <c r="J217" s="287">
        <f>VLOOKUP(C217,'出荷数2307～2406total241008110618'!B:F,5,0)</f>
        <v>1602</v>
      </c>
      <c r="K217" s="287">
        <f>VLOOKUP(C217,'出荷数2407-2506total250730101950'!B:F,5,0)</f>
        <v>1969</v>
      </c>
      <c r="L217" s="203">
        <f>VLOOKUP(C:C,total260330113047!B:F,5,0)</f>
        <v>1509</v>
      </c>
      <c r="M217" s="288">
        <v>5000</v>
      </c>
      <c r="N217" s="211">
        <v>5000</v>
      </c>
      <c r="O217" s="287">
        <v>3945</v>
      </c>
      <c r="P217" s="287">
        <v>0</v>
      </c>
      <c r="Q217" s="287">
        <v>0</v>
      </c>
      <c r="R217" s="287">
        <v>0</v>
      </c>
      <c r="S217" s="287">
        <v>0</v>
      </c>
      <c r="T217" s="289">
        <v>0</v>
      </c>
      <c r="U217" s="289">
        <v>3945</v>
      </c>
      <c r="V217" s="289">
        <v>-1055</v>
      </c>
      <c r="W217" s="290">
        <v>1.267427122940431</v>
      </c>
      <c r="X217" s="291"/>
      <c r="Y217" s="291"/>
      <c r="Z217" s="292"/>
      <c r="AA217" s="292"/>
    </row>
    <row r="218" spans="1:27">
      <c r="A218" s="29" t="s">
        <v>1197</v>
      </c>
      <c r="B218" s="31" t="s">
        <v>4</v>
      </c>
      <c r="C218" s="17" t="s">
        <v>305</v>
      </c>
      <c r="D218" s="24" t="s">
        <v>306</v>
      </c>
      <c r="E218" s="23"/>
      <c r="F218" s="19">
        <v>12000</v>
      </c>
      <c r="G218" s="21">
        <v>12000</v>
      </c>
      <c r="H218" s="21">
        <v>6328</v>
      </c>
      <c r="I218" s="213">
        <f>VLOOKUP(C218,'202310-202403出荷数total2403220951'!B:F,5,0)</f>
        <v>11118</v>
      </c>
      <c r="J218" s="203">
        <f>VLOOKUP(C218,'出荷数2307～2406total241008110618'!B:F,5,0)</f>
        <v>17924</v>
      </c>
      <c r="K218" s="214">
        <f>VLOOKUP(C218,'出荷数2407-2506total250730101950'!B:F,5,0)</f>
        <v>22866</v>
      </c>
      <c r="L218" s="203">
        <f>VLOOKUP(C:C,total260330113047!B:F,5,0)</f>
        <v>7756</v>
      </c>
      <c r="M218" s="211">
        <v>12000</v>
      </c>
      <c r="N218" s="211">
        <v>12000</v>
      </c>
      <c r="O218" s="44">
        <v>21549</v>
      </c>
      <c r="P218" s="44">
        <v>1500</v>
      </c>
      <c r="Q218" s="44">
        <v>0</v>
      </c>
      <c r="R218" s="44">
        <v>0</v>
      </c>
      <c r="S218" s="44">
        <v>1700</v>
      </c>
      <c r="T218" s="45">
        <v>-200</v>
      </c>
      <c r="U218" s="45">
        <v>19849</v>
      </c>
      <c r="V218" s="45">
        <v>7849</v>
      </c>
      <c r="W218" s="41">
        <v>0.52062996225432778</v>
      </c>
      <c r="X218" s="46"/>
      <c r="Y218" s="46"/>
    </row>
    <row r="219" spans="1:27" s="200" customFormat="1">
      <c r="A219" s="192" t="s">
        <v>1198</v>
      </c>
      <c r="B219" s="212" t="s">
        <v>4</v>
      </c>
      <c r="C219" s="235" t="s">
        <v>307</v>
      </c>
      <c r="D219" s="236" t="s">
        <v>308</v>
      </c>
      <c r="E219" s="235"/>
      <c r="F219" s="194">
        <v>1239</v>
      </c>
      <c r="G219" s="196">
        <v>4390</v>
      </c>
      <c r="H219" s="196">
        <v>1654</v>
      </c>
      <c r="I219" s="196">
        <f>VLOOKUP(C219,'202310-202403出荷数total2403220951'!B:F,5,0)</f>
        <v>1019</v>
      </c>
      <c r="J219" s="196">
        <f>VLOOKUP(C219,'出荷数2307～2406total241008110618'!B:F,5,0)</f>
        <v>1675</v>
      </c>
      <c r="K219" s="214">
        <f>VLOOKUP(C219,'出荷数2407-2506total250730101950'!B:F,5,0)</f>
        <v>1472</v>
      </c>
      <c r="L219" s="203">
        <f>VLOOKUP(C:C,total260330113047!B:F,5,0)</f>
        <v>512</v>
      </c>
      <c r="M219" s="8"/>
      <c r="N219" s="21">
        <f t="shared" ref="N219:N235" si="8">L219/9*5</f>
        <v>284.44444444444446</v>
      </c>
      <c r="O219" s="196">
        <v>146</v>
      </c>
      <c r="P219" s="196">
        <v>150</v>
      </c>
      <c r="Q219" s="196">
        <v>0</v>
      </c>
      <c r="R219" s="196">
        <v>0</v>
      </c>
      <c r="S219" s="196">
        <v>150</v>
      </c>
      <c r="T219" s="197">
        <v>0</v>
      </c>
      <c r="U219" s="197">
        <v>-4</v>
      </c>
      <c r="V219" s="197">
        <v>-288.44444444444446</v>
      </c>
      <c r="W219" s="198">
        <v>0.96096096096096095</v>
      </c>
      <c r="X219" s="199"/>
      <c r="Y219" s="199"/>
      <c r="Z219" s="201"/>
      <c r="AA219" s="201"/>
    </row>
    <row r="220" spans="1:27" s="200" customFormat="1">
      <c r="A220" s="192" t="s">
        <v>1199</v>
      </c>
      <c r="B220" s="212" t="s">
        <v>4</v>
      </c>
      <c r="C220" s="235" t="s">
        <v>309</v>
      </c>
      <c r="D220" s="236" t="s">
        <v>310</v>
      </c>
      <c r="E220" s="235"/>
      <c r="F220" s="194">
        <v>2732</v>
      </c>
      <c r="G220" s="196">
        <v>2477</v>
      </c>
      <c r="H220" s="196">
        <v>2224</v>
      </c>
      <c r="I220" s="196">
        <f>VLOOKUP(C220,'202310-202403出荷数total2403220951'!B:F,5,0)</f>
        <v>1052</v>
      </c>
      <c r="J220" s="196">
        <f>VLOOKUP(C220,'出荷数2307～2406total241008110618'!B:F,5,0)</f>
        <v>1883</v>
      </c>
      <c r="K220" s="214">
        <f>VLOOKUP(C220,'出荷数2407-2506total250730101950'!B:F,5,0)</f>
        <v>2091</v>
      </c>
      <c r="L220" s="203">
        <f>VLOOKUP(C:C,total260330113047!B:F,5,0)</f>
        <v>225</v>
      </c>
      <c r="M220" s="8"/>
      <c r="N220" s="21">
        <f t="shared" si="8"/>
        <v>125</v>
      </c>
      <c r="O220" s="196">
        <v>0</v>
      </c>
      <c r="P220" s="196">
        <v>0</v>
      </c>
      <c r="Q220" s="196">
        <v>0</v>
      </c>
      <c r="R220" s="196">
        <v>0</v>
      </c>
      <c r="S220" s="196">
        <v>0</v>
      </c>
      <c r="T220" s="197">
        <v>0</v>
      </c>
      <c r="U220" s="197">
        <v>0</v>
      </c>
      <c r="V220" s="197">
        <v>-125</v>
      </c>
      <c r="W220" s="198" t="e">
        <v>#DIV/0!</v>
      </c>
      <c r="X220" s="199"/>
      <c r="Y220" s="199"/>
      <c r="Z220" s="201"/>
      <c r="AA220" s="201"/>
    </row>
    <row r="221" spans="1:27">
      <c r="A221" s="29" t="s">
        <v>1200</v>
      </c>
      <c r="B221" s="31" t="s">
        <v>4</v>
      </c>
      <c r="C221" s="17" t="s">
        <v>311</v>
      </c>
      <c r="D221" s="24" t="s">
        <v>312</v>
      </c>
      <c r="E221" s="23"/>
      <c r="F221" s="19">
        <v>12340</v>
      </c>
      <c r="G221" s="21">
        <v>10150</v>
      </c>
      <c r="H221" s="21">
        <v>9935</v>
      </c>
      <c r="I221" s="213">
        <f>VLOOKUP(C221,'202310-202403出荷数total2403220951'!B:F,5,0)</f>
        <v>7434</v>
      </c>
      <c r="J221" s="203">
        <f>VLOOKUP(C221,'出荷数2307～2406total241008110618'!B:F,5,0)</f>
        <v>12788</v>
      </c>
      <c r="K221" s="214">
        <f>VLOOKUP(C221,'出荷数2407-2506total250730101950'!B:F,5,0)</f>
        <v>5703</v>
      </c>
      <c r="L221" s="203">
        <f>VLOOKUP(C:C,total260330113047!B:F,5,0)</f>
        <v>5685</v>
      </c>
      <c r="M221" s="8"/>
      <c r="N221" s="21">
        <f t="shared" si="8"/>
        <v>3158.333333333333</v>
      </c>
      <c r="O221" s="44">
        <v>4889</v>
      </c>
      <c r="P221" s="44">
        <v>0</v>
      </c>
      <c r="Q221" s="44">
        <v>0</v>
      </c>
      <c r="R221" s="44">
        <v>0</v>
      </c>
      <c r="S221" s="44">
        <v>600</v>
      </c>
      <c r="T221" s="45">
        <v>-600</v>
      </c>
      <c r="U221" s="45">
        <v>4289</v>
      </c>
      <c r="V221" s="45">
        <v>1130.666666666667</v>
      </c>
      <c r="W221" s="41">
        <v>0.64600804527169831</v>
      </c>
      <c r="X221" s="46"/>
      <c r="Y221" s="46"/>
    </row>
    <row r="222" spans="1:27" ht="16.899999999999999" customHeight="1">
      <c r="A222" s="29" t="s">
        <v>1201</v>
      </c>
      <c r="B222" s="31" t="s">
        <v>4</v>
      </c>
      <c r="C222" s="17" t="s">
        <v>2897</v>
      </c>
      <c r="D222" s="24" t="s">
        <v>314</v>
      </c>
      <c r="E222" s="23"/>
      <c r="F222" s="19">
        <v>26335</v>
      </c>
      <c r="G222" s="21">
        <v>47559</v>
      </c>
      <c r="H222" s="21">
        <v>37707</v>
      </c>
      <c r="I222" s="213">
        <f>VLOOKUP(C222,'202310-202403出荷数total2403220951'!B:F,5,0)</f>
        <v>19173</v>
      </c>
      <c r="J222" s="203">
        <f>VLOOKUP(C222,'出荷数2307～2406total241008110618'!B:F,5,0)</f>
        <v>35560</v>
      </c>
      <c r="K222" s="214">
        <f>VLOOKUP(C222,'出荷数2407-2506total250730101950'!B:F,5,0)</f>
        <v>17847</v>
      </c>
      <c r="L222" s="203">
        <f>VLOOKUP(C:C,total260330113047!B:F,5,0)</f>
        <v>18361</v>
      </c>
      <c r="M222" s="8"/>
      <c r="N222" s="21">
        <f t="shared" si="8"/>
        <v>10200.555555555555</v>
      </c>
      <c r="O222" s="44">
        <v>4778</v>
      </c>
      <c r="P222" s="44">
        <v>100</v>
      </c>
      <c r="Q222" s="44">
        <v>7000</v>
      </c>
      <c r="R222" s="44">
        <v>0</v>
      </c>
      <c r="S222" s="44">
        <v>700</v>
      </c>
      <c r="T222" s="45">
        <v>-600</v>
      </c>
      <c r="U222" s="45">
        <v>11078</v>
      </c>
      <c r="V222" s="45">
        <v>877.44444444444525</v>
      </c>
      <c r="W222" s="41">
        <v>2.0911348002368912</v>
      </c>
      <c r="X222" s="46"/>
      <c r="Y222" s="46"/>
    </row>
    <row r="223" spans="1:27">
      <c r="A223" s="29"/>
      <c r="B223" s="31" t="s">
        <v>4</v>
      </c>
      <c r="C223" s="17" t="s">
        <v>4199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VLOOKUP(C:C,total260330113047!B:F,5,0)</f>
        <v>33</v>
      </c>
      <c r="M223" s="8"/>
      <c r="N223" s="21">
        <f t="shared" si="8"/>
        <v>18.333333333333332</v>
      </c>
      <c r="O223" s="44">
        <v>3720</v>
      </c>
      <c r="P223" s="44">
        <v>0</v>
      </c>
      <c r="Q223" s="44">
        <v>0</v>
      </c>
      <c r="R223" s="44">
        <v>0</v>
      </c>
      <c r="S223" s="44">
        <v>0</v>
      </c>
      <c r="T223" s="45">
        <v>0</v>
      </c>
      <c r="U223" s="45">
        <v>3720</v>
      </c>
      <c r="V223" s="45">
        <v>3701.6666666666665</v>
      </c>
      <c r="W223" s="41">
        <v>4.9283154121863796E-3</v>
      </c>
      <c r="X223" s="46"/>
      <c r="Y223" s="46"/>
    </row>
    <row r="224" spans="1:27">
      <c r="A224" s="29"/>
      <c r="B224" s="31" t="s">
        <v>4</v>
      </c>
      <c r="C224" s="17" t="s">
        <v>4200</v>
      </c>
      <c r="D224" s="24" t="s">
        <v>314</v>
      </c>
      <c r="E224" s="23"/>
      <c r="F224" s="19"/>
      <c r="G224" s="21"/>
      <c r="H224" s="21"/>
      <c r="I224" s="213" t="e">
        <f>VLOOKUP(C224,'202310-202403出荷数total2403220951'!B:F,5,0)</f>
        <v>#N/A</v>
      </c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>
        <f>VLOOKUP(C:C,total260330113047!B:F,5,0)</f>
        <v>42</v>
      </c>
      <c r="M224" s="8"/>
      <c r="N224" s="21">
        <f t="shared" si="8"/>
        <v>23.333333333333336</v>
      </c>
      <c r="O224" s="44">
        <v>3883</v>
      </c>
      <c r="P224" s="44">
        <v>0</v>
      </c>
      <c r="Q224" s="44">
        <v>0</v>
      </c>
      <c r="R224" s="44">
        <v>0</v>
      </c>
      <c r="S224" s="44">
        <v>0</v>
      </c>
      <c r="T224" s="45">
        <v>0</v>
      </c>
      <c r="U224" s="45">
        <v>3883</v>
      </c>
      <c r="V224" s="45">
        <v>3859.6666666666665</v>
      </c>
      <c r="W224" s="41">
        <v>6.0090994935187575E-3</v>
      </c>
      <c r="X224" s="46"/>
      <c r="Y224" s="46"/>
    </row>
    <row r="225" spans="1:27" s="152" customFormat="1">
      <c r="A225" s="144" t="s">
        <v>1202</v>
      </c>
      <c r="B225" s="155" t="s">
        <v>4</v>
      </c>
      <c r="C225" s="153" t="s">
        <v>315</v>
      </c>
      <c r="D225" s="154" t="s">
        <v>316</v>
      </c>
      <c r="E225" s="153"/>
      <c r="F225" s="146">
        <v>907</v>
      </c>
      <c r="G225" s="148">
        <v>943</v>
      </c>
      <c r="H225" s="148">
        <v>489</v>
      </c>
      <c r="I225" s="148">
        <f>VLOOKUP(C225,'202310-202403出荷数total2403220951'!B:F,5,0)</f>
        <v>831</v>
      </c>
      <c r="J225" s="148">
        <f>VLOOKUP(C225,'出荷数2307～2406total241008110618'!B:F,5,0)</f>
        <v>833</v>
      </c>
      <c r="K225" s="214" t="e">
        <f>VLOOKUP(C225,'出荷数2407-2506total250730101950'!B:F,5,0)</f>
        <v>#N/A</v>
      </c>
      <c r="L225" s="203" t="e">
        <f>VLOOKUP(C:C,total260330113047!B:F,5,0)</f>
        <v>#N/A</v>
      </c>
      <c r="M225" s="8"/>
      <c r="N225" s="21" t="e">
        <f t="shared" si="8"/>
        <v>#N/A</v>
      </c>
      <c r="O225" s="148">
        <v>0</v>
      </c>
      <c r="P225" s="148">
        <v>0</v>
      </c>
      <c r="Q225" s="148">
        <v>0</v>
      </c>
      <c r="R225" s="148">
        <v>0</v>
      </c>
      <c r="S225" s="148">
        <v>0</v>
      </c>
      <c r="T225" s="149">
        <v>0</v>
      </c>
      <c r="U225" s="149">
        <v>0</v>
      </c>
      <c r="V225" s="149" t="e">
        <v>#N/A</v>
      </c>
      <c r="W225" s="150" t="e">
        <v>#N/A</v>
      </c>
      <c r="X225" s="151"/>
      <c r="Y225" s="151"/>
      <c r="Z225" s="191"/>
      <c r="AA225" s="191"/>
    </row>
    <row r="226" spans="1:27">
      <c r="A226" s="29" t="s">
        <v>1203</v>
      </c>
      <c r="B226" s="31" t="s">
        <v>4</v>
      </c>
      <c r="C226" s="17" t="s">
        <v>317</v>
      </c>
      <c r="D226" s="24" t="s">
        <v>318</v>
      </c>
      <c r="E226" s="23"/>
      <c r="F226" s="19">
        <v>12503</v>
      </c>
      <c r="G226" s="21">
        <v>14579</v>
      </c>
      <c r="H226" s="21">
        <v>13726</v>
      </c>
      <c r="I226" s="8">
        <f>VLOOKUP(C226,'202310-202403出荷数total2403220951'!B:F,5,0)</f>
        <v>6205</v>
      </c>
      <c r="J226" s="203">
        <f>VLOOKUP(C226,'出荷数2307～2406total241008110618'!B:F,5,0)</f>
        <v>11316</v>
      </c>
      <c r="K226" s="214">
        <f>VLOOKUP(C226,'出荷数2407-2506total250730101950'!B:F,5,0)</f>
        <v>8644</v>
      </c>
      <c r="L226" s="203">
        <f>VLOOKUP(C:C,total260330113047!B:F,5,0)</f>
        <v>7225</v>
      </c>
      <c r="M226" s="8"/>
      <c r="N226" s="21">
        <f t="shared" si="8"/>
        <v>4013.8888888888891</v>
      </c>
      <c r="O226" s="44">
        <v>5191</v>
      </c>
      <c r="P226" s="44">
        <v>0</v>
      </c>
      <c r="Q226" s="44">
        <v>5000</v>
      </c>
      <c r="R226" s="44">
        <v>0</v>
      </c>
      <c r="S226" s="44">
        <v>0</v>
      </c>
      <c r="T226" s="45">
        <v>0</v>
      </c>
      <c r="U226" s="45">
        <v>10191</v>
      </c>
      <c r="V226" s="45">
        <v>6177.1111111111113</v>
      </c>
      <c r="W226" s="41">
        <v>0.77324000941800985</v>
      </c>
      <c r="X226" s="46"/>
      <c r="Y226" s="46"/>
    </row>
    <row r="227" spans="1:27" s="200" customFormat="1">
      <c r="A227" s="192"/>
      <c r="B227" s="212" t="s">
        <v>4</v>
      </c>
      <c r="C227" s="235" t="s">
        <v>3948</v>
      </c>
      <c r="D227" s="236" t="s">
        <v>318</v>
      </c>
      <c r="E227" s="235"/>
      <c r="F227" s="194"/>
      <c r="G227" s="196"/>
      <c r="H227" s="196"/>
      <c r="I227" s="196"/>
      <c r="J227" s="196"/>
      <c r="K227" s="214">
        <f>VLOOKUP(C227,'出荷数2407-2506total250730101950'!B:F,5,0)</f>
        <v>6000</v>
      </c>
      <c r="L227" s="203">
        <f>VLOOKUP(C:C,total260330113047!B:F,5,0)</f>
        <v>3500</v>
      </c>
      <c r="M227" s="8"/>
      <c r="N227" s="21">
        <f t="shared" si="8"/>
        <v>1944.4444444444446</v>
      </c>
      <c r="O227" s="196">
        <v>278</v>
      </c>
      <c r="P227" s="196">
        <v>0</v>
      </c>
      <c r="Q227" s="196">
        <v>3000</v>
      </c>
      <c r="R227" s="196">
        <v>0</v>
      </c>
      <c r="S227" s="196">
        <v>0</v>
      </c>
      <c r="T227" s="197">
        <v>0</v>
      </c>
      <c r="U227" s="197">
        <v>3278</v>
      </c>
      <c r="V227" s="197">
        <v>1333.5555555555554</v>
      </c>
      <c r="W227" s="198">
        <v>6.9944044764188655</v>
      </c>
      <c r="X227" s="199"/>
      <c r="Y227" s="199"/>
      <c r="Z227" s="201"/>
      <c r="AA227" s="201"/>
    </row>
    <row r="228" spans="1:27">
      <c r="A228" s="29" t="s">
        <v>1204</v>
      </c>
      <c r="B228" s="31" t="s">
        <v>4</v>
      </c>
      <c r="C228" s="17" t="s">
        <v>319</v>
      </c>
      <c r="D228" s="24" t="s">
        <v>320</v>
      </c>
      <c r="E228" s="23"/>
      <c r="F228" s="19">
        <v>9898</v>
      </c>
      <c r="G228" s="21">
        <v>6601</v>
      </c>
      <c r="H228" s="21">
        <v>8834</v>
      </c>
      <c r="I228" s="8">
        <f>VLOOKUP(C228,'202310-202403出荷数total2403220951'!B:F,5,0)</f>
        <v>2819</v>
      </c>
      <c r="J228" s="203">
        <f>VLOOKUP(C228,'出荷数2307～2406total241008110618'!B:F,5,0)</f>
        <v>6287</v>
      </c>
      <c r="K228" s="214">
        <f>VLOOKUP(C228,'出荷数2407-2506total250730101950'!B:F,5,0)</f>
        <v>6687</v>
      </c>
      <c r="L228" s="203">
        <f>VLOOKUP(C:C,total260330113047!B:F,5,0)</f>
        <v>2540</v>
      </c>
      <c r="M228" s="8"/>
      <c r="N228" s="21">
        <f t="shared" si="8"/>
        <v>1411.1111111111111</v>
      </c>
      <c r="O228" s="44">
        <v>5554</v>
      </c>
      <c r="P228" s="44">
        <v>0</v>
      </c>
      <c r="Q228" s="44">
        <v>0</v>
      </c>
      <c r="R228" s="44">
        <v>0</v>
      </c>
      <c r="S228" s="44">
        <v>200</v>
      </c>
      <c r="T228" s="45">
        <v>-200</v>
      </c>
      <c r="U228" s="45">
        <v>5354</v>
      </c>
      <c r="V228" s="45">
        <v>3942.8888888888887</v>
      </c>
      <c r="W228" s="41">
        <v>0.25407113991917735</v>
      </c>
      <c r="X228" s="46"/>
      <c r="Y228" s="46"/>
    </row>
    <row r="229" spans="1:27">
      <c r="A229" s="29" t="s">
        <v>1205</v>
      </c>
      <c r="B229" s="31" t="s">
        <v>4</v>
      </c>
      <c r="C229" s="17" t="s">
        <v>321</v>
      </c>
      <c r="D229" s="24" t="s">
        <v>322</v>
      </c>
      <c r="E229" s="23"/>
      <c r="F229" s="19">
        <v>10228</v>
      </c>
      <c r="G229" s="21">
        <v>9171</v>
      </c>
      <c r="H229" s="21">
        <v>11029</v>
      </c>
      <c r="I229" s="8">
        <f>VLOOKUP(C229,'202310-202403出荷数total2403220951'!B:F,5,0)</f>
        <v>2992</v>
      </c>
      <c r="J229" s="203">
        <f>VLOOKUP(C229,'出荷数2307～2406total241008110618'!B:F,5,0)</f>
        <v>6316</v>
      </c>
      <c r="K229" s="214">
        <f>VLOOKUP(C229,'出荷数2407-2506total250730101950'!B:F,5,0)</f>
        <v>9066</v>
      </c>
      <c r="L229" s="203">
        <f>VLOOKUP(C:C,total260330113047!B:F,5,0)</f>
        <v>3728</v>
      </c>
      <c r="M229" s="8"/>
      <c r="N229" s="21">
        <f t="shared" si="8"/>
        <v>2071.1111111111113</v>
      </c>
      <c r="O229" s="44">
        <v>8766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8766</v>
      </c>
      <c r="V229" s="45">
        <v>6694.8888888888887</v>
      </c>
      <c r="W229" s="41">
        <v>0.23626638274139988</v>
      </c>
      <c r="X229" s="46"/>
      <c r="Y229" s="46"/>
    </row>
    <row r="230" spans="1:27">
      <c r="A230" s="29" t="s">
        <v>1206</v>
      </c>
      <c r="B230" s="31" t="s">
        <v>4</v>
      </c>
      <c r="C230" s="6" t="s">
        <v>260</v>
      </c>
      <c r="D230" s="20" t="s">
        <v>261</v>
      </c>
      <c r="E230" s="19"/>
      <c r="F230" s="19">
        <v>573</v>
      </c>
      <c r="G230" s="21">
        <v>1775</v>
      </c>
      <c r="H230" s="21">
        <v>1468</v>
      </c>
      <c r="I230" s="8">
        <f>VLOOKUP(C230,'202310-202403出荷数total2403220951'!B:F,5,0)</f>
        <v>525</v>
      </c>
      <c r="J230" s="203">
        <f>VLOOKUP(C230,'出荷数2307～2406total241008110618'!B:F,5,0)</f>
        <v>1084</v>
      </c>
      <c r="K230" s="214">
        <f>VLOOKUP(C230,'出荷数2407-2506total250730101950'!B:F,5,0)</f>
        <v>2352</v>
      </c>
      <c r="L230" s="203">
        <f>VLOOKUP(C:C,total260330113047!B:F,5,0)</f>
        <v>946</v>
      </c>
      <c r="M230" s="8"/>
      <c r="N230" s="21">
        <f t="shared" si="8"/>
        <v>525.55555555555554</v>
      </c>
      <c r="O230" s="44">
        <v>2986</v>
      </c>
      <c r="P230" s="44">
        <v>0</v>
      </c>
      <c r="Q230" s="44">
        <v>0</v>
      </c>
      <c r="R230" s="44">
        <v>0</v>
      </c>
      <c r="S230" s="44">
        <v>0</v>
      </c>
      <c r="T230" s="45">
        <v>0</v>
      </c>
      <c r="U230" s="45">
        <v>2986</v>
      </c>
      <c r="V230" s="45">
        <v>2460.4444444444443</v>
      </c>
      <c r="W230" s="41">
        <v>0.17600654908089602</v>
      </c>
      <c r="X230" s="46"/>
      <c r="Y230" s="46"/>
    </row>
    <row r="231" spans="1:27" s="152" customFormat="1">
      <c r="A231" s="144" t="s">
        <v>1207</v>
      </c>
      <c r="B231" s="155" t="s">
        <v>4</v>
      </c>
      <c r="C231" s="153" t="s">
        <v>323</v>
      </c>
      <c r="D231" s="154" t="s">
        <v>324</v>
      </c>
      <c r="E231" s="153"/>
      <c r="F231" s="146">
        <v>4048</v>
      </c>
      <c r="G231" s="148">
        <v>1912</v>
      </c>
      <c r="H231" s="148">
        <v>2073</v>
      </c>
      <c r="I231" s="148">
        <f>VLOOKUP(C231,'202310-202403出荷数total2403220951'!B:F,5,0)</f>
        <v>1230</v>
      </c>
      <c r="J231" s="148">
        <f>VLOOKUP(C231,'出荷数2307～2406total241008110618'!B:F,5,0)</f>
        <v>1618</v>
      </c>
      <c r="K231" s="214">
        <f>VLOOKUP(C231,'出荷数2407-2506total250730101950'!B:F,5,0)</f>
        <v>1274</v>
      </c>
      <c r="L231" s="203" t="e">
        <f>VLOOKUP(C:C,total260330113047!B:F,5,0)</f>
        <v>#N/A</v>
      </c>
      <c r="M231" s="8"/>
      <c r="N231" s="21" t="e">
        <f t="shared" si="8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 s="152" customFormat="1">
      <c r="A232" s="144" t="s">
        <v>1208</v>
      </c>
      <c r="B232" s="155" t="s">
        <v>4</v>
      </c>
      <c r="C232" s="153" t="s">
        <v>325</v>
      </c>
      <c r="D232" s="154" t="s">
        <v>326</v>
      </c>
      <c r="E232" s="153"/>
      <c r="F232" s="146">
        <v>1310</v>
      </c>
      <c r="G232" s="148">
        <v>1493</v>
      </c>
      <c r="H232" s="148">
        <v>1407</v>
      </c>
      <c r="I232" s="148">
        <f>VLOOKUP(C232,'202310-202403出荷数total2403220951'!B:F,5,0)</f>
        <v>699</v>
      </c>
      <c r="J232" s="148">
        <f>VLOOKUP(C232,'出荷数2307～2406total241008110618'!B:F,5,0)</f>
        <v>946</v>
      </c>
      <c r="K232" s="214">
        <f>VLOOKUP(C232,'出荷数2407-2506total250730101950'!B:F,5,0)</f>
        <v>567</v>
      </c>
      <c r="L232" s="203" t="e">
        <f>VLOOKUP(C:C,total260330113047!B:F,5,0)</f>
        <v>#N/A</v>
      </c>
      <c r="M232" s="8"/>
      <c r="N232" s="21" t="e">
        <f t="shared" si="8"/>
        <v>#N/A</v>
      </c>
      <c r="O232" s="148">
        <v>0</v>
      </c>
      <c r="P232" s="148">
        <v>0</v>
      </c>
      <c r="Q232" s="148">
        <v>0</v>
      </c>
      <c r="R232" s="148">
        <v>0</v>
      </c>
      <c r="S232" s="148">
        <v>0</v>
      </c>
      <c r="T232" s="149">
        <v>0</v>
      </c>
      <c r="U232" s="149">
        <v>0</v>
      </c>
      <c r="V232" s="149" t="e">
        <v>#N/A</v>
      </c>
      <c r="W232" s="150" t="e">
        <v>#N/A</v>
      </c>
      <c r="X232" s="151"/>
      <c r="Y232" s="151"/>
      <c r="Z232" s="191"/>
      <c r="AA232" s="191"/>
    </row>
    <row r="233" spans="1:27">
      <c r="A233" s="29" t="s">
        <v>1209</v>
      </c>
      <c r="B233" s="31" t="s">
        <v>4</v>
      </c>
      <c r="C233" s="6" t="s">
        <v>262</v>
      </c>
      <c r="D233" s="20" t="s">
        <v>263</v>
      </c>
      <c r="E233" s="19"/>
      <c r="F233" s="19">
        <v>1730</v>
      </c>
      <c r="G233" s="21">
        <v>1717</v>
      </c>
      <c r="H233" s="21">
        <v>1895</v>
      </c>
      <c r="I233" s="8">
        <f>VLOOKUP(C233,'202310-202403出荷数total2403220951'!B:F,5,0)</f>
        <v>573</v>
      </c>
      <c r="J233" s="203">
        <f>VLOOKUP(C233,'出荷数2307～2406total241008110618'!B:F,5,0)</f>
        <v>1029</v>
      </c>
      <c r="K233" s="214">
        <f>VLOOKUP(C233,'出荷数2407-2506total250730101950'!B:F,5,0)</f>
        <v>678</v>
      </c>
      <c r="L233" s="203">
        <f>VLOOKUP(C:C,total260330113047!B:F,5,0)</f>
        <v>443</v>
      </c>
      <c r="M233" s="8"/>
      <c r="N233" s="21">
        <f t="shared" si="8"/>
        <v>246.11111111111111</v>
      </c>
      <c r="O233" s="44">
        <v>2406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2406</v>
      </c>
      <c r="V233" s="45">
        <v>2159.8888888888887</v>
      </c>
      <c r="W233" s="41">
        <v>0.10229056987161725</v>
      </c>
      <c r="X233" s="46"/>
      <c r="Y233" s="46"/>
    </row>
    <row r="234" spans="1:27">
      <c r="A234" s="29" t="s">
        <v>1210</v>
      </c>
      <c r="B234" s="31" t="s">
        <v>4</v>
      </c>
      <c r="C234" s="17" t="s">
        <v>327</v>
      </c>
      <c r="D234" s="24" t="s">
        <v>328</v>
      </c>
      <c r="E234" s="23"/>
      <c r="F234" s="19">
        <v>1710</v>
      </c>
      <c r="G234" s="21">
        <v>1333</v>
      </c>
      <c r="H234" s="21">
        <v>1404</v>
      </c>
      <c r="I234" s="8">
        <f>VLOOKUP(C234,'202310-202403出荷数total2403220951'!B:F,5,0)</f>
        <v>317</v>
      </c>
      <c r="J234" s="203">
        <f>VLOOKUP(C234,'出荷数2307～2406total241008110618'!B:F,5,0)</f>
        <v>490</v>
      </c>
      <c r="K234" s="214">
        <f>VLOOKUP(C234,'出荷数2407-2506total250730101950'!B:F,5,0)</f>
        <v>495</v>
      </c>
      <c r="L234" s="203">
        <f>VLOOKUP(C:C,total260330113047!B:F,5,0)</f>
        <v>665</v>
      </c>
      <c r="M234" s="8"/>
      <c r="N234" s="21">
        <f t="shared" si="8"/>
        <v>369.44444444444446</v>
      </c>
      <c r="O234" s="44">
        <v>1623</v>
      </c>
      <c r="P234" s="44">
        <v>0</v>
      </c>
      <c r="Q234" s="44">
        <v>0</v>
      </c>
      <c r="R234" s="44">
        <v>0</v>
      </c>
      <c r="S234" s="44">
        <v>0</v>
      </c>
      <c r="T234" s="45">
        <v>0</v>
      </c>
      <c r="U234" s="45">
        <v>1623</v>
      </c>
      <c r="V234" s="45">
        <v>1253.5555555555557</v>
      </c>
      <c r="W234" s="41">
        <v>0.22763058807421099</v>
      </c>
      <c r="X234" s="46"/>
      <c r="Y234" s="46"/>
    </row>
    <row r="235" spans="1:27" s="152" customFormat="1" ht="15.75">
      <c r="A235" s="144" t="s">
        <v>1211</v>
      </c>
      <c r="B235" s="155" t="s">
        <v>4</v>
      </c>
      <c r="C235" s="153" t="s">
        <v>264</v>
      </c>
      <c r="D235" s="154" t="s">
        <v>265</v>
      </c>
      <c r="E235" s="153"/>
      <c r="F235" s="146">
        <v>4845</v>
      </c>
      <c r="G235" s="148">
        <v>7700</v>
      </c>
      <c r="H235" s="148">
        <v>1951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VLOOKUP(C:C,total260330113047!B:F,5,0)</f>
        <v>#N/A</v>
      </c>
      <c r="M235" s="8"/>
      <c r="N235" s="21" t="e">
        <f t="shared" si="8"/>
        <v>#N/A</v>
      </c>
      <c r="O235" s="148">
        <v>0</v>
      </c>
      <c r="P235" s="148">
        <v>0</v>
      </c>
      <c r="Q235" s="148">
        <v>0</v>
      </c>
      <c r="R235" s="148">
        <v>0</v>
      </c>
      <c r="S235" s="148">
        <v>0</v>
      </c>
      <c r="T235" s="149">
        <v>0</v>
      </c>
      <c r="U235" s="149">
        <v>0</v>
      </c>
      <c r="V235" s="149" t="e">
        <v>#N/A</v>
      </c>
      <c r="W235" s="150" t="e">
        <v>#N/A</v>
      </c>
      <c r="X235" s="151"/>
      <c r="Y235" s="151"/>
    </row>
    <row r="236" spans="1:27">
      <c r="A236" s="29" t="s">
        <v>1212</v>
      </c>
      <c r="B236" s="31" t="s">
        <v>4</v>
      </c>
      <c r="C236" s="17" t="s">
        <v>329</v>
      </c>
      <c r="D236" s="24" t="s">
        <v>330</v>
      </c>
      <c r="E236" s="23"/>
      <c r="F236" s="19">
        <v>11021</v>
      </c>
      <c r="G236" s="21">
        <v>6767</v>
      </c>
      <c r="H236" s="21">
        <v>4852</v>
      </c>
      <c r="I236" s="8">
        <f>VLOOKUP(C236,'202310-202403出荷数total2403220951'!B:F,5,0)</f>
        <v>2771</v>
      </c>
      <c r="J236" s="203">
        <f>VLOOKUP(C236,'出荷数2307～2406total241008110618'!B:F,5,0)</f>
        <v>4651</v>
      </c>
      <c r="K236" s="214">
        <f>VLOOKUP(C236,'出荷数2407-2506total250730101950'!B:F,5,0)</f>
        <v>5139</v>
      </c>
      <c r="L236" s="203">
        <f>VLOOKUP(C:C,total260330113047!B:F,5,0)</f>
        <v>3653</v>
      </c>
      <c r="M236" s="211">
        <v>3000</v>
      </c>
      <c r="N236" s="211">
        <v>3000</v>
      </c>
      <c r="O236" s="44">
        <v>5047</v>
      </c>
      <c r="P236" s="44">
        <v>1090</v>
      </c>
      <c r="Q236" s="44">
        <v>0</v>
      </c>
      <c r="R236" s="44">
        <v>0</v>
      </c>
      <c r="S236" s="44">
        <v>1090</v>
      </c>
      <c r="T236" s="45">
        <v>0</v>
      </c>
      <c r="U236" s="45">
        <v>3957</v>
      </c>
      <c r="V236" s="45">
        <v>957</v>
      </c>
      <c r="W236" s="41">
        <v>0.48883819455760141</v>
      </c>
      <c r="X236" s="46"/>
      <c r="Y236" s="46"/>
    </row>
    <row r="237" spans="1:27" s="152" customFormat="1" ht="15.75">
      <c r="A237" s="144" t="s">
        <v>1213</v>
      </c>
      <c r="B237" s="155" t="s">
        <v>4</v>
      </c>
      <c r="C237" s="153" t="s">
        <v>331</v>
      </c>
      <c r="D237" s="154" t="s">
        <v>1309</v>
      </c>
      <c r="E237" s="153" t="s">
        <v>186</v>
      </c>
      <c r="F237" s="146">
        <v>1700</v>
      </c>
      <c r="G237" s="148">
        <v>294</v>
      </c>
      <c r="H237" s="148">
        <v>198</v>
      </c>
      <c r="I237" s="148" t="e">
        <f>VLOOKUP(C237,'202310-202403出荷数total2403220951'!B:F,5,0)</f>
        <v>#N/A</v>
      </c>
      <c r="J237" s="148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 t="e">
        <f>VLOOKUP(C:C,total260330113047!B:F,5,0)</f>
        <v>#N/A</v>
      </c>
      <c r="M237" s="8"/>
      <c r="N237" s="21" t="e">
        <f t="shared" ref="N237:N244" si="9">L237/9*5</f>
        <v>#N/A</v>
      </c>
      <c r="O237" s="148">
        <v>0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0</v>
      </c>
      <c r="V237" s="149" t="e">
        <v>#N/A</v>
      </c>
      <c r="W237" s="150" t="e">
        <v>#N/A</v>
      </c>
      <c r="X237" s="151"/>
      <c r="Y237" s="151"/>
    </row>
    <row r="238" spans="1:27" s="152" customFormat="1">
      <c r="A238" s="144" t="s">
        <v>1214</v>
      </c>
      <c r="B238" s="155" t="s">
        <v>4</v>
      </c>
      <c r="C238" s="153" t="s">
        <v>266</v>
      </c>
      <c r="D238" s="154" t="s">
        <v>1266</v>
      </c>
      <c r="E238" s="153"/>
      <c r="F238" s="146">
        <v>2398</v>
      </c>
      <c r="G238" s="148">
        <v>1863</v>
      </c>
      <c r="H238" s="148">
        <v>1640</v>
      </c>
      <c r="I238" s="148">
        <f>VLOOKUP(C238,'202310-202403出荷数total2403220951'!B:F,5,0)</f>
        <v>720</v>
      </c>
      <c r="J238" s="148">
        <f>VLOOKUP(C238,'出荷数2307～2406total241008110618'!B:F,5,0)</f>
        <v>4600</v>
      </c>
      <c r="K238" s="214" t="e">
        <f>VLOOKUP(C238,'出荷数2407-2506total250730101950'!B:F,5,0)</f>
        <v>#N/A</v>
      </c>
      <c r="L238" s="203" t="e">
        <f>VLOOKUP(C:C,total260330113047!B:F,5,0)</f>
        <v>#N/A</v>
      </c>
      <c r="M238" s="8"/>
      <c r="N238" s="21" t="e">
        <f t="shared" si="9"/>
        <v>#N/A</v>
      </c>
      <c r="O238" s="148">
        <v>6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6</v>
      </c>
      <c r="V238" s="149" t="e">
        <v>#N/A</v>
      </c>
      <c r="W238" s="150" t="e">
        <v>#N/A</v>
      </c>
      <c r="X238" s="151"/>
      <c r="Y238" s="151"/>
      <c r="Z238" s="191"/>
      <c r="AA238" s="191"/>
    </row>
    <row r="239" spans="1:27" s="152" customFormat="1">
      <c r="A239" s="144" t="s">
        <v>1215</v>
      </c>
      <c r="B239" s="155" t="s">
        <v>4</v>
      </c>
      <c r="C239" s="153" t="s">
        <v>267</v>
      </c>
      <c r="D239" s="154" t="s">
        <v>1265</v>
      </c>
      <c r="E239" s="153"/>
      <c r="F239" s="146">
        <v>5642</v>
      </c>
      <c r="G239" s="148">
        <v>200</v>
      </c>
      <c r="H239" s="148">
        <v>1430</v>
      </c>
      <c r="I239" s="148">
        <f>VLOOKUP(C239,'202310-202403出荷数total2403220951'!B:F,5,0)</f>
        <v>285</v>
      </c>
      <c r="J239" s="148">
        <f>VLOOKUP(C239,'出荷数2307～2406total241008110618'!B:F,5,0)</f>
        <v>287</v>
      </c>
      <c r="K239" s="214">
        <f>VLOOKUP(C239,'出荷数2407-2506total250730101950'!B:F,5,0)</f>
        <v>291</v>
      </c>
      <c r="L239" s="203">
        <f>VLOOKUP(C:C,total260330113047!B:F,5,0)</f>
        <v>268</v>
      </c>
      <c r="M239" s="8"/>
      <c r="N239" s="21">
        <f t="shared" si="9"/>
        <v>148.88888888888889</v>
      </c>
      <c r="O239" s="148">
        <v>1058</v>
      </c>
      <c r="P239" s="148">
        <v>0</v>
      </c>
      <c r="Q239" s="148">
        <v>0</v>
      </c>
      <c r="R239" s="148">
        <v>0</v>
      </c>
      <c r="S239" s="148">
        <v>0</v>
      </c>
      <c r="T239" s="149">
        <v>0</v>
      </c>
      <c r="U239" s="149">
        <v>1058</v>
      </c>
      <c r="V239" s="149">
        <v>909.11111111111109</v>
      </c>
      <c r="W239" s="150">
        <v>0.14072673808023525</v>
      </c>
      <c r="X239" s="151"/>
      <c r="Y239" s="151"/>
      <c r="Z239" s="191"/>
      <c r="AA239" s="191"/>
    </row>
    <row r="240" spans="1:27" s="200" customFormat="1">
      <c r="A240" s="192" t="s">
        <v>1216</v>
      </c>
      <c r="B240" s="212" t="s">
        <v>4</v>
      </c>
      <c r="C240" s="235" t="s">
        <v>332</v>
      </c>
      <c r="D240" s="236" t="s">
        <v>333</v>
      </c>
      <c r="E240" s="235"/>
      <c r="F240" s="194">
        <v>428</v>
      </c>
      <c r="G240" s="196">
        <v>1103</v>
      </c>
      <c r="H240" s="196">
        <v>787</v>
      </c>
      <c r="I240" s="196">
        <f>VLOOKUP(C240,'202310-202403出荷数total2403220951'!B:F,5,0)</f>
        <v>481</v>
      </c>
      <c r="J240" s="196">
        <f>VLOOKUP(C240,'出荷数2307～2406total241008110618'!B:F,5,0)</f>
        <v>533</v>
      </c>
      <c r="K240" s="196">
        <f>VLOOKUP(C240,'出荷数2407-2506total250730101950'!B:F,5,0)</f>
        <v>617</v>
      </c>
      <c r="L240" s="203">
        <f>VLOOKUP(C:C,total260330113047!B:F,5,0)</f>
        <v>541</v>
      </c>
      <c r="M240" s="196"/>
      <c r="N240" s="196">
        <f t="shared" si="9"/>
        <v>300.55555555555554</v>
      </c>
      <c r="O240" s="196">
        <v>229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229</v>
      </c>
      <c r="V240" s="197">
        <v>-71.555555555555543</v>
      </c>
      <c r="W240" s="198">
        <v>1.3124696749150897</v>
      </c>
      <c r="X240" s="199"/>
      <c r="Y240" s="199"/>
      <c r="Z240" s="201"/>
      <c r="AA240" s="201"/>
    </row>
    <row r="241" spans="1:27" s="200" customFormat="1">
      <c r="A241" s="192" t="s">
        <v>1217</v>
      </c>
      <c r="B241" s="212" t="s">
        <v>4</v>
      </c>
      <c r="C241" s="235" t="s">
        <v>268</v>
      </c>
      <c r="D241" s="236" t="s">
        <v>4102</v>
      </c>
      <c r="E241" s="235"/>
      <c r="F241" s="194">
        <v>1178</v>
      </c>
      <c r="G241" s="196">
        <v>1650</v>
      </c>
      <c r="H241" s="196">
        <v>1270</v>
      </c>
      <c r="I241" s="196">
        <f>VLOOKUP(C241,'202310-202403出荷数total2403220951'!B:F,5,0)</f>
        <v>496</v>
      </c>
      <c r="J241" s="196">
        <f>VLOOKUP(C241,'出荷数2307～2406total241008110618'!B:F,5,0)</f>
        <v>962</v>
      </c>
      <c r="K241" s="214">
        <f>VLOOKUP(C241,'出荷数2407-2506total250730101950'!B:F,5,0)</f>
        <v>596</v>
      </c>
      <c r="L241" s="203">
        <f>VLOOKUP(C:C,total260330113047!B:F,5,0)</f>
        <v>122</v>
      </c>
      <c r="M241" s="8"/>
      <c r="N241" s="21">
        <f t="shared" si="9"/>
        <v>67.777777777777771</v>
      </c>
      <c r="O241" s="196">
        <v>0</v>
      </c>
      <c r="P241" s="196">
        <v>0</v>
      </c>
      <c r="Q241" s="196">
        <v>0</v>
      </c>
      <c r="R241" s="196">
        <v>0</v>
      </c>
      <c r="S241" s="196">
        <v>0</v>
      </c>
      <c r="T241" s="197">
        <v>0</v>
      </c>
      <c r="U241" s="197">
        <v>0</v>
      </c>
      <c r="V241" s="197">
        <v>-67.777777777777771</v>
      </c>
      <c r="W241" s="198" t="e">
        <v>#DIV/0!</v>
      </c>
      <c r="X241" s="199"/>
      <c r="Y241" s="199"/>
      <c r="Z241" s="201"/>
      <c r="AA241" s="201"/>
    </row>
    <row r="242" spans="1:27">
      <c r="A242" s="29" t="s">
        <v>1218</v>
      </c>
      <c r="B242" s="31" t="s">
        <v>4</v>
      </c>
      <c r="C242" s="17" t="s">
        <v>270</v>
      </c>
      <c r="D242" s="24" t="s">
        <v>271</v>
      </c>
      <c r="E242" s="23"/>
      <c r="F242" s="19">
        <v>3399</v>
      </c>
      <c r="G242" s="21">
        <v>3090</v>
      </c>
      <c r="H242" s="21">
        <v>3886</v>
      </c>
      <c r="I242" s="8">
        <f>VLOOKUP(C242,'202310-202403出荷数total2403220951'!B:F,5,0)</f>
        <v>1077</v>
      </c>
      <c r="J242" s="203">
        <f>VLOOKUP(C242,'出荷数2307～2406total241008110618'!B:F,5,0)</f>
        <v>1997</v>
      </c>
      <c r="K242" s="214">
        <f>VLOOKUP(C242,'出荷数2407-2506total250730101950'!B:F,5,0)</f>
        <v>1751</v>
      </c>
      <c r="L242" s="203">
        <f>VLOOKUP(C:C,total260330113047!B:F,5,0)</f>
        <v>826</v>
      </c>
      <c r="M242" s="8"/>
      <c r="N242" s="21">
        <f t="shared" si="9"/>
        <v>458.88888888888886</v>
      </c>
      <c r="O242" s="44">
        <v>1438</v>
      </c>
      <c r="P242" s="44">
        <v>0</v>
      </c>
      <c r="Q242" s="44">
        <v>0</v>
      </c>
      <c r="R242" s="44">
        <v>0</v>
      </c>
      <c r="S242" s="44">
        <v>0</v>
      </c>
      <c r="T242" s="45">
        <v>0</v>
      </c>
      <c r="U242" s="45">
        <v>1438</v>
      </c>
      <c r="V242" s="45">
        <v>979.11111111111109</v>
      </c>
      <c r="W242" s="41">
        <v>0.31911605625096584</v>
      </c>
      <c r="X242" s="46"/>
      <c r="Y242" s="46"/>
    </row>
    <row r="243" spans="1:27" s="152" customFormat="1" ht="15.75">
      <c r="A243" s="144" t="s">
        <v>1219</v>
      </c>
      <c r="B243" s="155" t="s">
        <v>4</v>
      </c>
      <c r="C243" s="153" t="s">
        <v>713</v>
      </c>
      <c r="D243" s="154" t="s">
        <v>1310</v>
      </c>
      <c r="E243" s="153"/>
      <c r="F243" s="146" t="e">
        <f>VLOOKUP(C243,#REF!,17,0 )</f>
        <v>#REF!</v>
      </c>
      <c r="G243" s="148">
        <v>18471</v>
      </c>
      <c r="H243" s="148">
        <v>11873</v>
      </c>
      <c r="I243" s="148">
        <f>VLOOKUP(C243,'202310-202403出荷数total2403220951'!B:F,5,0)</f>
        <v>21</v>
      </c>
      <c r="J243" s="148">
        <f>VLOOKUP(C243,'出荷数2307～2406total241008110618'!B:F,5,0)</f>
        <v>179</v>
      </c>
      <c r="K243" s="214">
        <f>VLOOKUP(C243,'出荷数2407-2506total250730101950'!B:F,5,0)</f>
        <v>20</v>
      </c>
      <c r="L243" s="203" t="e">
        <f>VLOOKUP(C:C,total260330113047!B:F,5,0)</f>
        <v>#N/A</v>
      </c>
      <c r="M243" s="8"/>
      <c r="N243" s="21" t="e">
        <f t="shared" si="9"/>
        <v>#N/A</v>
      </c>
      <c r="O243" s="148">
        <v>0</v>
      </c>
      <c r="P243" s="148">
        <v>0</v>
      </c>
      <c r="Q243" s="148">
        <v>0</v>
      </c>
      <c r="R243" s="148">
        <v>0</v>
      </c>
      <c r="S243" s="148">
        <v>0</v>
      </c>
      <c r="T243" s="149">
        <v>0</v>
      </c>
      <c r="U243" s="149">
        <v>0</v>
      </c>
      <c r="V243" s="149" t="e">
        <v>#N/A</v>
      </c>
      <c r="W243" s="150" t="e">
        <v>#N/A</v>
      </c>
      <c r="X243" s="151"/>
      <c r="Y243" s="151"/>
    </row>
    <row r="244" spans="1:27">
      <c r="A244" s="29" t="s">
        <v>1220</v>
      </c>
      <c r="B244" s="31" t="s">
        <v>4</v>
      </c>
      <c r="C244" s="17" t="s">
        <v>273</v>
      </c>
      <c r="D244" s="24" t="s">
        <v>274</v>
      </c>
      <c r="E244" s="23"/>
      <c r="F244" s="19">
        <v>1919</v>
      </c>
      <c r="G244" s="21">
        <v>2904</v>
      </c>
      <c r="H244" s="21">
        <v>2412</v>
      </c>
      <c r="I244" s="8">
        <f>VLOOKUP(C244,'202310-202403出荷数total2403220951'!B:F,5,0)</f>
        <v>850</v>
      </c>
      <c r="J244" s="203">
        <f>VLOOKUP(C244,'出荷数2307～2406total241008110618'!B:F,5,0)</f>
        <v>2028</v>
      </c>
      <c r="K244" s="214">
        <f>VLOOKUP(C244,'出荷数2407-2506total250730101950'!B:F,5,0)</f>
        <v>1107</v>
      </c>
      <c r="L244" s="203">
        <f>VLOOKUP(C:C,total260330113047!B:F,5,0)</f>
        <v>373</v>
      </c>
      <c r="M244" s="8"/>
      <c r="N244" s="21">
        <f t="shared" si="9"/>
        <v>207.22222222222223</v>
      </c>
      <c r="O244" s="44">
        <v>3120</v>
      </c>
      <c r="P244" s="44">
        <v>0</v>
      </c>
      <c r="Q244" s="44">
        <v>0</v>
      </c>
      <c r="R244" s="44">
        <v>0</v>
      </c>
      <c r="S244" s="44">
        <v>0</v>
      </c>
      <c r="T244" s="45">
        <v>0</v>
      </c>
      <c r="U244" s="45">
        <v>3120</v>
      </c>
      <c r="V244" s="45">
        <v>2912.7777777777778</v>
      </c>
      <c r="W244" s="41">
        <v>6.6417378917378922E-2</v>
      </c>
      <c r="X244" s="46"/>
      <c r="Y244" s="46"/>
    </row>
    <row r="245" spans="1:27">
      <c r="A245" s="29" t="s">
        <v>1221</v>
      </c>
      <c r="B245" s="31" t="s">
        <v>4</v>
      </c>
      <c r="C245" s="17" t="s">
        <v>709</v>
      </c>
      <c r="D245" s="24" t="s">
        <v>717</v>
      </c>
      <c r="E245" s="23"/>
      <c r="F245" s="19">
        <v>0</v>
      </c>
      <c r="G245" s="21">
        <v>0</v>
      </c>
      <c r="H245" s="21">
        <v>8393</v>
      </c>
      <c r="I245" s="8">
        <f>VLOOKUP(C245,'202310-202403出荷数total2403220951'!B:F,5,0)</f>
        <v>7931</v>
      </c>
      <c r="J245" s="203">
        <f>VLOOKUP(C245,'出荷数2307～2406total241008110618'!B:F,5,0)</f>
        <v>17588</v>
      </c>
      <c r="K245" s="214">
        <f>VLOOKUP(C245,'出荷数2407-2506total250730101950'!B:F,5,0)</f>
        <v>16987</v>
      </c>
      <c r="L245" s="203">
        <f>VLOOKUP(C:C,total260330113047!B:F,5,0)</f>
        <v>13105</v>
      </c>
      <c r="M245" s="211">
        <v>12000</v>
      </c>
      <c r="N245" s="211">
        <v>12000</v>
      </c>
      <c r="O245" s="44">
        <v>8563</v>
      </c>
      <c r="P245" s="44">
        <v>0</v>
      </c>
      <c r="Q245" s="44">
        <v>5000</v>
      </c>
      <c r="R245" s="44">
        <v>0</v>
      </c>
      <c r="S245" s="44">
        <v>100</v>
      </c>
      <c r="T245" s="45">
        <v>-100</v>
      </c>
      <c r="U245" s="45">
        <v>13463</v>
      </c>
      <c r="V245" s="45">
        <v>1463</v>
      </c>
      <c r="W245" s="41">
        <v>1.4013780217213594</v>
      </c>
      <c r="X245" s="46"/>
      <c r="Y245" s="46"/>
    </row>
    <row r="246" spans="1:27">
      <c r="A246" s="29"/>
      <c r="B246" s="31" t="s">
        <v>4</v>
      </c>
      <c r="C246" s="17" t="s">
        <v>4100</v>
      </c>
      <c r="D246" s="24" t="s">
        <v>4427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 t="e">
        <f>VLOOKUP(C246,'出荷数2407-2506total250730101950'!B:F,5,0)</f>
        <v>#N/A</v>
      </c>
      <c r="L246" s="203">
        <f>VLOOKUP(C:C,total260330113047!B:F,5,0)</f>
        <v>50</v>
      </c>
      <c r="M246" s="8"/>
      <c r="N246" s="211">
        <v>1500</v>
      </c>
      <c r="O246" s="44">
        <v>2759</v>
      </c>
      <c r="P246" s="44">
        <v>0</v>
      </c>
      <c r="Q246" s="44">
        <v>0</v>
      </c>
      <c r="R246" s="44">
        <v>0</v>
      </c>
      <c r="S246" s="44">
        <v>0</v>
      </c>
      <c r="T246" s="45">
        <v>0</v>
      </c>
      <c r="U246" s="45">
        <v>2759</v>
      </c>
      <c r="V246" s="45">
        <v>1259</v>
      </c>
      <c r="W246" s="41">
        <v>0.54367524465386008</v>
      </c>
      <c r="X246" s="46"/>
      <c r="Y246" s="46"/>
    </row>
    <row r="247" spans="1:27" s="231" customFormat="1">
      <c r="A247" s="223" t="s">
        <v>1222</v>
      </c>
      <c r="B247" s="254" t="s">
        <v>4</v>
      </c>
      <c r="C247" s="255" t="s">
        <v>275</v>
      </c>
      <c r="D247" s="256" t="s">
        <v>276</v>
      </c>
      <c r="E247" s="255"/>
      <c r="F247" s="225">
        <v>2255</v>
      </c>
      <c r="G247" s="227">
        <v>2545</v>
      </c>
      <c r="H247" s="227">
        <v>2670</v>
      </c>
      <c r="I247" s="227">
        <f>VLOOKUP(C247,'202310-202403出荷数total2403220951'!B:F,5,0)</f>
        <v>879</v>
      </c>
      <c r="J247" s="227">
        <f>VLOOKUP(C247,'出荷数2307～2406total241008110618'!B:F,5,0)</f>
        <v>2296</v>
      </c>
      <c r="K247" s="214">
        <f>VLOOKUP(C247,'出荷数2407-2506total250730101950'!B:F,5,0)</f>
        <v>457</v>
      </c>
      <c r="L247" s="203" t="e">
        <f>VLOOKUP(C:C,total260330113047!B:F,5,0)</f>
        <v>#N/A</v>
      </c>
      <c r="M247" s="8"/>
      <c r="N247" s="21" t="e">
        <f>L247/9*5</f>
        <v>#N/A</v>
      </c>
      <c r="O247" s="227">
        <v>0</v>
      </c>
      <c r="P247" s="227">
        <v>0</v>
      </c>
      <c r="Q247" s="227">
        <v>0</v>
      </c>
      <c r="R247" s="227">
        <v>0</v>
      </c>
      <c r="S247" s="227">
        <v>0</v>
      </c>
      <c r="T247" s="228">
        <v>0</v>
      </c>
      <c r="U247" s="228">
        <v>0</v>
      </c>
      <c r="V247" s="228" t="e">
        <v>#N/A</v>
      </c>
      <c r="W247" s="229" t="e">
        <v>#N/A</v>
      </c>
      <c r="X247" s="230"/>
      <c r="Y247" s="230"/>
      <c r="Z247" s="232"/>
      <c r="AA247" s="232"/>
    </row>
    <row r="248" spans="1:27">
      <c r="A248" s="29"/>
      <c r="B248" s="31" t="s">
        <v>4</v>
      </c>
      <c r="C248" s="17" t="s">
        <v>3793</v>
      </c>
      <c r="D248" s="24" t="s">
        <v>276</v>
      </c>
      <c r="E248" s="23"/>
      <c r="F248" s="19"/>
      <c r="G248" s="21"/>
      <c r="H248" s="21"/>
      <c r="I248" s="8" t="e">
        <f>VLOOKUP(C248,'202310-202403出荷数total2403220951'!B:F,5,0)</f>
        <v>#N/A</v>
      </c>
      <c r="J248" s="203" t="e">
        <f>VLOOKUP(C248,'出荷数2307～2406total241008110618'!B:F,5,0)</f>
        <v>#N/A</v>
      </c>
      <c r="K248" s="214">
        <f>VLOOKUP(C248,'出荷数2407-2506total250730101950'!B:F,5,0)</f>
        <v>1929</v>
      </c>
      <c r="L248" s="203">
        <f>VLOOKUP(C:C,total260330113047!B:F,5,0)</f>
        <v>1191</v>
      </c>
      <c r="M248" s="211">
        <v>2000</v>
      </c>
      <c r="N248" s="211">
        <v>2000</v>
      </c>
      <c r="O248" s="44">
        <v>5551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5551</v>
      </c>
      <c r="V248" s="45">
        <v>3551</v>
      </c>
      <c r="W248" s="41">
        <v>0.36029544226265536</v>
      </c>
      <c r="X248" s="46"/>
      <c r="Y248" s="46"/>
    </row>
    <row r="249" spans="1:27">
      <c r="A249" s="29" t="s">
        <v>1223</v>
      </c>
      <c r="B249" s="31" t="s">
        <v>4</v>
      </c>
      <c r="C249" s="6" t="s">
        <v>277</v>
      </c>
      <c r="D249" s="20" t="s">
        <v>278</v>
      </c>
      <c r="E249" s="19"/>
      <c r="F249" s="19">
        <v>1568</v>
      </c>
      <c r="G249" s="21">
        <v>1942</v>
      </c>
      <c r="H249" s="21">
        <v>1574</v>
      </c>
      <c r="I249" s="8">
        <f>VLOOKUP(C249,'202310-202403出荷数total2403220951'!B:F,5,0)</f>
        <v>294</v>
      </c>
      <c r="J249" s="203">
        <f>VLOOKUP(C249,'出荷数2307～2406total241008110618'!B:F,5,0)</f>
        <v>1143</v>
      </c>
      <c r="K249" s="214">
        <f>VLOOKUP(C249,'出荷数2407-2506total250730101950'!B:F,5,0)</f>
        <v>179</v>
      </c>
      <c r="L249" s="203">
        <f>VLOOKUP(C:C,total260330113047!B:F,5,0)</f>
        <v>106</v>
      </c>
      <c r="M249" s="8"/>
      <c r="N249" s="21">
        <f>L249/9*5</f>
        <v>58.888888888888893</v>
      </c>
      <c r="O249" s="44">
        <v>1065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1065</v>
      </c>
      <c r="V249" s="45">
        <v>1006.1111111111111</v>
      </c>
      <c r="W249" s="41">
        <v>5.5294731351069382E-2</v>
      </c>
      <c r="X249" s="46"/>
      <c r="Y249" s="46"/>
    </row>
    <row r="250" spans="1:27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>
        <f>VLOOKUP(C:C,total260330113047!B:F,5,0)</f>
        <v>492</v>
      </c>
      <c r="M250" s="8"/>
      <c r="N250" s="21">
        <f>L250/9*5</f>
        <v>273.33333333333331</v>
      </c>
      <c r="O250" s="44">
        <v>3314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3314</v>
      </c>
      <c r="V250" s="45">
        <v>3040.6666666666665</v>
      </c>
      <c r="W250" s="41">
        <v>8.2478374572520607E-2</v>
      </c>
      <c r="X250" s="46"/>
      <c r="Y250" s="46"/>
    </row>
    <row r="251" spans="1:27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>
        <f>VLOOKUP(C:C,total260330113047!B:F,5,0)</f>
        <v>172</v>
      </c>
      <c r="M251" s="8"/>
      <c r="N251" s="21">
        <f>L251/9*5</f>
        <v>95.555555555555557</v>
      </c>
      <c r="O251" s="44">
        <v>3025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3025</v>
      </c>
      <c r="V251" s="45">
        <v>2929.4444444444443</v>
      </c>
      <c r="W251" s="41">
        <v>3.1588613406795224E-2</v>
      </c>
      <c r="X251" s="46"/>
      <c r="Y251" s="46"/>
    </row>
    <row r="252" spans="1:27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>
        <f>VLOOKUP(C:C,total260330113047!B:F,5,0)</f>
        <v>183</v>
      </c>
      <c r="M252" s="8"/>
      <c r="N252" s="21">
        <f>L252/9*5</f>
        <v>101.66666666666666</v>
      </c>
      <c r="O252" s="44">
        <v>2188</v>
      </c>
      <c r="P252" s="44">
        <v>0</v>
      </c>
      <c r="Q252" s="44">
        <v>0</v>
      </c>
      <c r="R252" s="44">
        <v>0</v>
      </c>
      <c r="S252" s="44">
        <v>0</v>
      </c>
      <c r="T252" s="45">
        <v>0</v>
      </c>
      <c r="U252" s="45">
        <v>2188</v>
      </c>
      <c r="V252" s="45">
        <v>2086.3333333333335</v>
      </c>
      <c r="W252" s="41">
        <v>4.6465569774527725E-2</v>
      </c>
      <c r="X252" s="46"/>
      <c r="Y252" s="46"/>
    </row>
    <row r="253" spans="1:27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>
        <f>VLOOKUP(C:C,total260330113047!B:F,5,0)</f>
        <v>1970</v>
      </c>
      <c r="M253" s="211">
        <v>1000</v>
      </c>
      <c r="N253" s="211">
        <v>1000</v>
      </c>
      <c r="O253" s="44">
        <v>4792</v>
      </c>
      <c r="P253" s="44">
        <v>3260</v>
      </c>
      <c r="Q253" s="44">
        <v>0</v>
      </c>
      <c r="R253" s="44">
        <v>0</v>
      </c>
      <c r="S253" s="44">
        <v>3250</v>
      </c>
      <c r="T253" s="45">
        <v>10</v>
      </c>
      <c r="U253" s="45">
        <v>1542</v>
      </c>
      <c r="V253" s="45">
        <v>542</v>
      </c>
      <c r="W253" s="41">
        <v>0.12419274714356682</v>
      </c>
      <c r="X253" s="46"/>
      <c r="Y253" s="46"/>
    </row>
    <row r="254" spans="1:27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>
        <f>VLOOKUP(C:C,total260330113047!B:F,5,0)</f>
        <v>4342</v>
      </c>
      <c r="M254" s="8"/>
      <c r="N254" s="21">
        <f t="shared" ref="N254:N260" si="10">L254/9*5</f>
        <v>2412.2222222222222</v>
      </c>
      <c r="O254" s="44">
        <v>1608</v>
      </c>
      <c r="P254" s="44">
        <v>0</v>
      </c>
      <c r="Q254" s="44">
        <v>3000</v>
      </c>
      <c r="R254" s="44">
        <v>0</v>
      </c>
      <c r="S254" s="44">
        <v>0</v>
      </c>
      <c r="T254" s="45">
        <v>0</v>
      </c>
      <c r="U254" s="45">
        <v>4608</v>
      </c>
      <c r="V254" s="45">
        <v>2195.7777777777778</v>
      </c>
      <c r="W254" s="41">
        <v>1.500138197899392</v>
      </c>
      <c r="X254" s="46"/>
      <c r="Y254" s="46"/>
    </row>
    <row r="255" spans="1:27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>
        <f>VLOOKUP(C:C,total260330113047!B:F,5,0)</f>
        <v>560</v>
      </c>
      <c r="M255" s="8"/>
      <c r="N255" s="21">
        <f t="shared" si="10"/>
        <v>311.11111111111109</v>
      </c>
      <c r="O255" s="44">
        <v>4461</v>
      </c>
      <c r="P255" s="44">
        <v>900</v>
      </c>
      <c r="Q255" s="44">
        <v>0</v>
      </c>
      <c r="R255" s="44">
        <v>0</v>
      </c>
      <c r="S255" s="44">
        <v>0</v>
      </c>
      <c r="T255" s="45">
        <v>900</v>
      </c>
      <c r="U255" s="45">
        <v>4461</v>
      </c>
      <c r="V255" s="45">
        <v>4149.8888888888887</v>
      </c>
      <c r="W255" s="41">
        <v>5.8032290824680297E-2</v>
      </c>
      <c r="X255" s="46"/>
      <c r="Y255" s="46"/>
    </row>
    <row r="256" spans="1:27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>
        <f>VLOOKUP(C:C,total260330113047!B:F,5,0)</f>
        <v>882</v>
      </c>
      <c r="M256" s="8"/>
      <c r="N256" s="21">
        <f t="shared" si="10"/>
        <v>490</v>
      </c>
      <c r="O256" s="44">
        <v>5823</v>
      </c>
      <c r="P256" s="44">
        <v>450</v>
      </c>
      <c r="Q256" s="44">
        <v>0</v>
      </c>
      <c r="R256" s="44">
        <v>0</v>
      </c>
      <c r="S256" s="44">
        <v>750</v>
      </c>
      <c r="T256" s="45">
        <v>-300</v>
      </c>
      <c r="U256" s="45">
        <v>5073</v>
      </c>
      <c r="V256" s="45">
        <v>4583</v>
      </c>
      <c r="W256" s="41">
        <v>7.8112545831340668E-2</v>
      </c>
      <c r="X256" s="46"/>
      <c r="Y256" s="46"/>
    </row>
    <row r="257" spans="1:27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>
        <f>VLOOKUP(C:C,total260330113047!B:F,5,0)</f>
        <v>1535</v>
      </c>
      <c r="M257" s="8"/>
      <c r="N257" s="21">
        <f t="shared" si="10"/>
        <v>852.77777777777771</v>
      </c>
      <c r="O257" s="44">
        <v>5781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5781</v>
      </c>
      <c r="V257" s="45">
        <v>4928.2222222222226</v>
      </c>
      <c r="W257" s="41">
        <v>0.14751388648638258</v>
      </c>
      <c r="X257" s="46"/>
      <c r="Y257" s="46"/>
    </row>
    <row r="258" spans="1:27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VLOOKUP(C:C,total260330113047!B:F,5,0)</f>
        <v>#N/A</v>
      </c>
      <c r="M258" s="8"/>
      <c r="N258" s="21" t="e">
        <f t="shared" si="10"/>
        <v>#N/A</v>
      </c>
      <c r="O258" s="44">
        <v>10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10</v>
      </c>
      <c r="V258" s="45" t="e">
        <v>#N/A</v>
      </c>
      <c r="W258" s="41" t="e">
        <v>#N/A</v>
      </c>
      <c r="X258" s="46"/>
      <c r="Y258" s="46"/>
    </row>
    <row r="259" spans="1:27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>
        <f>VLOOKUP(C:C,total260330113047!B:F,5,0)</f>
        <v>2930</v>
      </c>
      <c r="M259" s="8"/>
      <c r="N259" s="21">
        <f t="shared" si="10"/>
        <v>1627.7777777777778</v>
      </c>
      <c r="O259" s="44">
        <v>40</v>
      </c>
      <c r="P259" s="44">
        <v>0</v>
      </c>
      <c r="Q259" s="44">
        <v>0</v>
      </c>
      <c r="R259" s="44">
        <v>0</v>
      </c>
      <c r="S259" s="44">
        <v>0</v>
      </c>
      <c r="T259" s="45">
        <v>0</v>
      </c>
      <c r="U259" s="45">
        <v>40</v>
      </c>
      <c r="V259" s="45">
        <v>-1587.7777777777778</v>
      </c>
      <c r="W259" s="41">
        <v>40.694444444444443</v>
      </c>
      <c r="X259" s="46"/>
      <c r="Y259" s="46"/>
    </row>
    <row r="260" spans="1:27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203">
        <f>VLOOKUP(C:C,total260330113047!B:F,5,0)</f>
        <v>601</v>
      </c>
      <c r="M260" s="196"/>
      <c r="N260" s="196">
        <f t="shared" si="10"/>
        <v>333.88888888888886</v>
      </c>
      <c r="O260" s="196">
        <v>843</v>
      </c>
      <c r="P260" s="196">
        <v>0</v>
      </c>
      <c r="Q260" s="196">
        <v>0</v>
      </c>
      <c r="R260" s="196">
        <v>0</v>
      </c>
      <c r="S260" s="196">
        <v>0</v>
      </c>
      <c r="T260" s="197">
        <v>0</v>
      </c>
      <c r="U260" s="197">
        <v>843</v>
      </c>
      <c r="V260" s="197">
        <v>509.11111111111114</v>
      </c>
      <c r="W260" s="198">
        <v>0.39607222881244231</v>
      </c>
      <c r="X260" s="199"/>
      <c r="Y260" s="199"/>
      <c r="Z260" s="201"/>
      <c r="AA260" s="201"/>
    </row>
    <row r="261" spans="1:27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>
        <f>VLOOKUP(C:C,total260330113047!B:F,5,0)</f>
        <v>5944</v>
      </c>
      <c r="M261" s="211">
        <v>4000</v>
      </c>
      <c r="N261" s="211">
        <v>4000</v>
      </c>
      <c r="O261" s="44">
        <v>1818</v>
      </c>
      <c r="P261" s="44">
        <v>0</v>
      </c>
      <c r="Q261" s="44">
        <v>3000</v>
      </c>
      <c r="R261" s="44">
        <v>0</v>
      </c>
      <c r="S261" s="44">
        <v>0</v>
      </c>
      <c r="T261" s="45">
        <v>0</v>
      </c>
      <c r="U261" s="45">
        <v>4818</v>
      </c>
      <c r="V261" s="45">
        <v>818</v>
      </c>
      <c r="W261" s="41">
        <v>2.2002200220022003</v>
      </c>
      <c r="X261" s="46"/>
      <c r="Y261" s="46"/>
    </row>
    <row r="262" spans="1:27">
      <c r="A262" s="9"/>
      <c r="B262" s="31" t="s">
        <v>4</v>
      </c>
      <c r="C262" s="49" t="s">
        <v>3770</v>
      </c>
      <c r="D262" s="24" t="s">
        <v>3783</v>
      </c>
      <c r="E262" s="50"/>
      <c r="F262" s="50">
        <v>0</v>
      </c>
      <c r="G262" s="8">
        <v>0</v>
      </c>
      <c r="H262" s="8">
        <v>0</v>
      </c>
      <c r="I262" s="8" t="e">
        <f>VLOOKUP(C262,'202310-202403出荷数total2403220951'!B:F,5,0)</f>
        <v>#N/A</v>
      </c>
      <c r="J262" s="203" t="e">
        <f>VLOOKUP(C262,'出荷数2307～2406total241008110618'!B:F,5,0)</f>
        <v>#N/A</v>
      </c>
      <c r="K262" s="214">
        <f>VLOOKUP(C262,'出荷数2407-2506total250730101950'!B:F,5,0)</f>
        <v>2754</v>
      </c>
      <c r="L262" s="203">
        <f>VLOOKUP(C:C,total260330113047!B:F,5,0)</f>
        <v>1448</v>
      </c>
      <c r="M262" s="211">
        <v>1000</v>
      </c>
      <c r="N262" s="211">
        <v>1000</v>
      </c>
      <c r="O262" s="44">
        <v>3194</v>
      </c>
      <c r="P262" s="44">
        <v>550</v>
      </c>
      <c r="Q262" s="44">
        <v>0</v>
      </c>
      <c r="R262" s="44">
        <v>0</v>
      </c>
      <c r="S262" s="44">
        <v>750</v>
      </c>
      <c r="T262" s="45">
        <v>-200</v>
      </c>
      <c r="U262" s="45">
        <v>2444</v>
      </c>
      <c r="V262" s="45">
        <v>1444</v>
      </c>
      <c r="W262" s="41"/>
      <c r="X262" s="46"/>
      <c r="Y262" s="46"/>
    </row>
    <row r="263" spans="1:27" s="152" customFormat="1" ht="15.75">
      <c r="A263" s="29" t="s">
        <v>2926</v>
      </c>
      <c r="B263" s="155" t="s">
        <v>4</v>
      </c>
      <c r="C263" s="153" t="s">
        <v>348</v>
      </c>
      <c r="D263" s="154" t="s">
        <v>1311</v>
      </c>
      <c r="E263" s="153"/>
      <c r="F263" s="146">
        <v>2372</v>
      </c>
      <c r="G263" s="148">
        <v>1852</v>
      </c>
      <c r="H263" s="21">
        <v>1128</v>
      </c>
      <c r="I263" s="8">
        <f>VLOOKUP(C263,'202310-202403出荷数total2403220951'!B:F,5,0)</f>
        <v>242</v>
      </c>
      <c r="J263" s="203">
        <f>VLOOKUP(C263,'出荷数2307～2406total241008110618'!B:F,5,0)</f>
        <v>537</v>
      </c>
      <c r="K263" s="214">
        <f>VLOOKUP(C263,'出荷数2407-2506total250730101950'!B:F,5,0)</f>
        <v>510</v>
      </c>
      <c r="L263" s="203">
        <f>VLOOKUP(C:C,total260330113047!B:F,5,0)</f>
        <v>194</v>
      </c>
      <c r="M263" s="8"/>
      <c r="N263" s="21">
        <f t="shared" ref="N263:N271" si="11">L263/9*5</f>
        <v>107.77777777777779</v>
      </c>
      <c r="O263" s="148">
        <v>346</v>
      </c>
      <c r="P263" s="148">
        <v>0</v>
      </c>
      <c r="Q263" s="44">
        <v>0</v>
      </c>
      <c r="R263" s="148">
        <v>0</v>
      </c>
      <c r="S263" s="148">
        <v>0</v>
      </c>
      <c r="T263" s="149">
        <v>0</v>
      </c>
      <c r="U263" s="149">
        <v>346</v>
      </c>
      <c r="V263" s="149">
        <v>238.22222222222223</v>
      </c>
      <c r="W263" s="150">
        <v>0.31149646756583177</v>
      </c>
      <c r="X263" s="151"/>
      <c r="Y263" s="151"/>
    </row>
    <row r="264" spans="1:27">
      <c r="A264" s="29" t="s">
        <v>2927</v>
      </c>
      <c r="B264" s="31" t="s">
        <v>4</v>
      </c>
      <c r="C264" s="17" t="s">
        <v>715</v>
      </c>
      <c r="D264" s="24" t="s">
        <v>716</v>
      </c>
      <c r="E264" s="23"/>
      <c r="F264" s="19">
        <v>0</v>
      </c>
      <c r="G264" s="21">
        <v>0</v>
      </c>
      <c r="H264" s="21">
        <v>1956</v>
      </c>
      <c r="I264" s="8">
        <f>VLOOKUP(C264,'202310-202403出荷数total2403220951'!B:F,5,0)</f>
        <v>512</v>
      </c>
      <c r="J264" s="203">
        <f>VLOOKUP(C264,'出荷数2307～2406total241008110618'!B:F,5,0)</f>
        <v>1043</v>
      </c>
      <c r="K264" s="214">
        <f>VLOOKUP(C264,'出荷数2407-2506total250730101950'!B:F,5,0)</f>
        <v>1417</v>
      </c>
      <c r="L264" s="203">
        <f>VLOOKUP(C:C,total260330113047!B:F,5,0)</f>
        <v>1059</v>
      </c>
      <c r="M264" s="8"/>
      <c r="N264" s="21">
        <f t="shared" si="11"/>
        <v>588.33333333333337</v>
      </c>
      <c r="O264" s="44">
        <v>3989</v>
      </c>
      <c r="P264" s="44">
        <v>0</v>
      </c>
      <c r="Q264" s="44">
        <v>0</v>
      </c>
      <c r="R264" s="44">
        <v>0</v>
      </c>
      <c r="S264" s="44">
        <v>100</v>
      </c>
      <c r="T264" s="45">
        <v>-100</v>
      </c>
      <c r="U264" s="45">
        <v>3889</v>
      </c>
      <c r="V264" s="45">
        <v>3300.6666666666665</v>
      </c>
      <c r="W264" s="41">
        <v>0.14748892788501713</v>
      </c>
      <c r="X264" s="46"/>
      <c r="Y264" s="46"/>
    </row>
    <row r="265" spans="1:27">
      <c r="A265" s="29" t="s">
        <v>2928</v>
      </c>
      <c r="B265" s="31" t="s">
        <v>4</v>
      </c>
      <c r="C265" s="17" t="s">
        <v>295</v>
      </c>
      <c r="D265" s="24" t="s">
        <v>296</v>
      </c>
      <c r="E265" s="23"/>
      <c r="F265" s="19">
        <v>3128</v>
      </c>
      <c r="G265" s="21">
        <v>4154</v>
      </c>
      <c r="H265" s="21">
        <v>2497</v>
      </c>
      <c r="I265" s="8">
        <f>VLOOKUP(C265,'202310-202403出荷数total2403220951'!B:F,5,0)</f>
        <v>1204</v>
      </c>
      <c r="J265" s="203">
        <f>VLOOKUP(C265,'出荷数2307～2406total241008110618'!B:F,5,0)</f>
        <v>2123</v>
      </c>
      <c r="K265" s="214">
        <f>VLOOKUP(C265,'出荷数2407-2506total250730101950'!B:F,5,0)</f>
        <v>2367</v>
      </c>
      <c r="L265" s="203">
        <f>VLOOKUP(C:C,total260330113047!B:F,5,0)</f>
        <v>1362</v>
      </c>
      <c r="M265" s="8"/>
      <c r="N265" s="21">
        <f t="shared" si="11"/>
        <v>756.66666666666674</v>
      </c>
      <c r="O265" s="44">
        <v>3619</v>
      </c>
      <c r="P265" s="44">
        <v>0</v>
      </c>
      <c r="Q265" s="44">
        <v>0</v>
      </c>
      <c r="R265" s="44">
        <v>0</v>
      </c>
      <c r="S265" s="44">
        <v>0</v>
      </c>
      <c r="T265" s="45">
        <v>0</v>
      </c>
      <c r="U265" s="45">
        <v>3619</v>
      </c>
      <c r="V265" s="45">
        <v>2862.333333333333</v>
      </c>
      <c r="W265" s="41">
        <v>0.2090816984434006</v>
      </c>
      <c r="X265" s="46"/>
      <c r="Y265" s="46"/>
    </row>
    <row r="266" spans="1:27" s="152" customFormat="1">
      <c r="A266" s="144" t="s">
        <v>2929</v>
      </c>
      <c r="B266" s="155" t="s">
        <v>4</v>
      </c>
      <c r="C266" s="153" t="s">
        <v>349</v>
      </c>
      <c r="D266" s="154" t="s">
        <v>350</v>
      </c>
      <c r="E266" s="153"/>
      <c r="F266" s="146">
        <v>807</v>
      </c>
      <c r="G266" s="148">
        <v>965</v>
      </c>
      <c r="H266" s="148">
        <v>878</v>
      </c>
      <c r="I266" s="148">
        <f>VLOOKUP(C266,'202310-202403出荷数total2403220951'!B:F,5,0)</f>
        <v>264</v>
      </c>
      <c r="J266" s="148">
        <f>VLOOKUP(C266,'出荷数2307～2406total241008110618'!B:F,5,0)</f>
        <v>486</v>
      </c>
      <c r="K266" s="214">
        <f>VLOOKUP(C266,'出荷数2407-2506total250730101950'!B:F,5,0)</f>
        <v>678</v>
      </c>
      <c r="L266" s="203" t="e">
        <f>VLOOKUP(C:C,total260330113047!B:F,5,0)</f>
        <v>#N/A</v>
      </c>
      <c r="M266" s="8"/>
      <c r="N266" s="21" t="e">
        <f t="shared" si="11"/>
        <v>#N/A</v>
      </c>
      <c r="O266" s="148">
        <v>0</v>
      </c>
      <c r="P266" s="148">
        <v>0</v>
      </c>
      <c r="Q266" s="148">
        <v>0</v>
      </c>
      <c r="R266" s="148">
        <v>0</v>
      </c>
      <c r="S266" s="148">
        <v>0</v>
      </c>
      <c r="T266" s="149">
        <v>0</v>
      </c>
      <c r="U266" s="149">
        <v>0</v>
      </c>
      <c r="V266" s="149" t="e">
        <v>#N/A</v>
      </c>
      <c r="W266" s="150" t="e">
        <v>#N/A</v>
      </c>
      <c r="X266" s="151"/>
      <c r="Y266" s="151"/>
      <c r="Z266" s="191"/>
      <c r="AA266" s="191"/>
    </row>
    <row r="267" spans="1:27" ht="19.149999999999999" customHeight="1">
      <c r="A267" s="29" t="s">
        <v>2930</v>
      </c>
      <c r="B267" s="164" t="s">
        <v>4</v>
      </c>
      <c r="C267" s="165" t="s">
        <v>2882</v>
      </c>
      <c r="D267" s="242" t="s">
        <v>359</v>
      </c>
      <c r="E267" s="181"/>
      <c r="F267" s="183">
        <v>3004</v>
      </c>
      <c r="G267" s="184">
        <v>2368</v>
      </c>
      <c r="H267" s="21">
        <v>2446</v>
      </c>
      <c r="I267" s="8">
        <f>VLOOKUP(C267,'202310-202403出荷数total2403220951'!B:F,5,0)</f>
        <v>1141</v>
      </c>
      <c r="J267" s="203">
        <f>VLOOKUP(C267,'出荷数2307～2406total241008110618'!B:F,5,0)</f>
        <v>2240</v>
      </c>
      <c r="K267" s="214">
        <f>VLOOKUP(C267,'出荷数2407-2506total250730101950'!B:F,5,0)</f>
        <v>2295</v>
      </c>
      <c r="L267" s="203">
        <f>VLOOKUP(C:C,total260330113047!B:F,5,0)</f>
        <v>1789</v>
      </c>
      <c r="M267" s="8"/>
      <c r="N267" s="21">
        <f t="shared" si="11"/>
        <v>993.88888888888891</v>
      </c>
      <c r="O267" s="160">
        <v>762</v>
      </c>
      <c r="P267" s="160">
        <v>0</v>
      </c>
      <c r="Q267" s="44">
        <v>0</v>
      </c>
      <c r="R267" s="160">
        <v>0</v>
      </c>
      <c r="S267" s="160">
        <v>0</v>
      </c>
      <c r="T267" s="161">
        <v>0</v>
      </c>
      <c r="U267" s="45">
        <v>762</v>
      </c>
      <c r="V267" s="45">
        <v>-231.88888888888891</v>
      </c>
      <c r="W267" s="162">
        <v>1.3043161271507728</v>
      </c>
      <c r="X267" s="163"/>
      <c r="Y267" s="163"/>
    </row>
    <row r="268" spans="1:27" s="9" customFormat="1">
      <c r="A268" s="29" t="s">
        <v>2931</v>
      </c>
      <c r="B268" s="193" t="s">
        <v>4</v>
      </c>
      <c r="C268" s="243" t="s">
        <v>1315</v>
      </c>
      <c r="D268" s="243" t="s">
        <v>1318</v>
      </c>
      <c r="E268" s="185"/>
      <c r="F268" s="185"/>
      <c r="G268" s="185"/>
      <c r="H268" s="21">
        <v>128</v>
      </c>
      <c r="I268" s="8">
        <f>VLOOKUP(C268,'202310-202403出荷数total2403220951'!B:F,5,0)</f>
        <v>43</v>
      </c>
      <c r="J268" s="203">
        <f>VLOOKUP(C268,'出荷数2307～2406total241008110618'!B:F,5,0)</f>
        <v>110</v>
      </c>
      <c r="K268" s="214">
        <f>VLOOKUP(C268,'出荷数2407-2506total250730101950'!B:F,5,0)</f>
        <v>140</v>
      </c>
      <c r="L268" s="203">
        <f>VLOOKUP(C:C,total260330113047!B:F,5,0)</f>
        <v>121</v>
      </c>
      <c r="M268" s="8"/>
      <c r="N268" s="21">
        <f t="shared" si="11"/>
        <v>67.222222222222229</v>
      </c>
      <c r="O268" s="44">
        <v>188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188</v>
      </c>
      <c r="V268" s="45">
        <v>120.77777777777777</v>
      </c>
      <c r="W268" s="41">
        <v>0.35756501182033101</v>
      </c>
      <c r="X268" s="13"/>
      <c r="Y268" s="13"/>
      <c r="Z268" s="143"/>
      <c r="AA268" s="143"/>
    </row>
    <row r="269" spans="1:27" s="9" customFormat="1">
      <c r="A269" s="29" t="s">
        <v>2932</v>
      </c>
      <c r="B269" s="145" t="s">
        <v>4</v>
      </c>
      <c r="C269" s="185" t="s">
        <v>1316</v>
      </c>
      <c r="D269" s="186" t="s">
        <v>1318</v>
      </c>
      <c r="E269" s="187"/>
      <c r="F269" s="187"/>
      <c r="G269" s="148"/>
      <c r="H269" s="21">
        <v>36</v>
      </c>
      <c r="I269" s="8">
        <f>VLOOKUP(C269,'202310-202403出荷数total2403220951'!B:F,5,0)</f>
        <v>152</v>
      </c>
      <c r="J269" s="203">
        <f>VLOOKUP(C269,'出荷数2307～2406total241008110618'!B:F,5,0)</f>
        <v>193</v>
      </c>
      <c r="K269" s="214">
        <f>VLOOKUP(C269,'出荷数2407-2506total250730101950'!B:F,5,0)</f>
        <v>245</v>
      </c>
      <c r="L269" s="203">
        <f>VLOOKUP(C:C,total260330113047!B:F,5,0)</f>
        <v>191</v>
      </c>
      <c r="M269" s="8"/>
      <c r="N269" s="21">
        <f t="shared" si="11"/>
        <v>106.11111111111111</v>
      </c>
      <c r="O269" s="44">
        <v>107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107</v>
      </c>
      <c r="V269" s="45">
        <v>0.88888888888888573</v>
      </c>
      <c r="W269" s="41">
        <v>0.99169262720664597</v>
      </c>
      <c r="X269" s="13"/>
      <c r="Y269" s="13"/>
      <c r="Z269" s="143"/>
      <c r="AA269" s="143"/>
    </row>
    <row r="270" spans="1:27" s="9" customFormat="1">
      <c r="A270" s="29" t="s">
        <v>2933</v>
      </c>
      <c r="B270" s="145" t="s">
        <v>4</v>
      </c>
      <c r="C270" s="186" t="s">
        <v>1317</v>
      </c>
      <c r="D270" s="186" t="s">
        <v>1318</v>
      </c>
      <c r="E270" s="187"/>
      <c r="F270" s="187"/>
      <c r="G270" s="148"/>
      <c r="H270" s="21">
        <v>890</v>
      </c>
      <c r="I270" s="8">
        <f>VLOOKUP(C270,'202310-202403出荷数total2403220951'!B:F,5,0)</f>
        <v>323</v>
      </c>
      <c r="J270" s="203">
        <f>VLOOKUP(C270,'出荷数2307～2406total241008110618'!B:F,5,0)</f>
        <v>642</v>
      </c>
      <c r="K270" s="214">
        <f>VLOOKUP(C270,'出荷数2407-2506total250730101950'!B:F,5,0)</f>
        <v>519</v>
      </c>
      <c r="L270" s="203">
        <f>VLOOKUP(C:C,total260330113047!B:F,5,0)</f>
        <v>211</v>
      </c>
      <c r="M270" s="8"/>
      <c r="N270" s="21">
        <f t="shared" si="11"/>
        <v>117.22222222222221</v>
      </c>
      <c r="O270" s="44">
        <v>148</v>
      </c>
      <c r="P270" s="44">
        <v>0</v>
      </c>
      <c r="Q270" s="44">
        <v>0</v>
      </c>
      <c r="R270" s="44">
        <v>0</v>
      </c>
      <c r="S270" s="44">
        <v>200</v>
      </c>
      <c r="T270" s="45">
        <v>-200</v>
      </c>
      <c r="U270" s="45">
        <v>-52</v>
      </c>
      <c r="V270" s="45">
        <v>-169.22222222222223</v>
      </c>
      <c r="W270" s="41">
        <v>0.79204204204204198</v>
      </c>
      <c r="X270" s="13"/>
      <c r="Y270" s="13"/>
      <c r="Z270" s="143"/>
      <c r="AA270" s="143"/>
    </row>
    <row r="271" spans="1:27" s="231" customFormat="1">
      <c r="A271" s="223" t="s">
        <v>2934</v>
      </c>
      <c r="B271" s="224" t="s">
        <v>4</v>
      </c>
      <c r="C271" s="295" t="s">
        <v>2876</v>
      </c>
      <c r="D271" s="295" t="s">
        <v>2877</v>
      </c>
      <c r="E271" s="296"/>
      <c r="F271" s="296"/>
      <c r="G271" s="227"/>
      <c r="H271" s="227">
        <v>283</v>
      </c>
      <c r="I271" s="227">
        <f>VLOOKUP(C271,'202310-202403出荷数total2403220951'!B:F,5,0)</f>
        <v>240</v>
      </c>
      <c r="J271" s="227">
        <f>VLOOKUP(C271,'出荷数2307～2406total241008110618'!B:F,5,0)</f>
        <v>1210</v>
      </c>
      <c r="K271" s="227">
        <f>VLOOKUP(C271,'出荷数2407-2506total250730101950'!B:F,5,0)</f>
        <v>612</v>
      </c>
      <c r="L271" s="203">
        <f>VLOOKUP(C:C,total260330113047!B:F,5,0)</f>
        <v>204</v>
      </c>
      <c r="M271" s="297">
        <v>1000</v>
      </c>
      <c r="N271" s="227">
        <f t="shared" si="11"/>
        <v>113.33333333333334</v>
      </c>
      <c r="O271" s="227">
        <v>4113</v>
      </c>
      <c r="P271" s="227">
        <v>0</v>
      </c>
      <c r="Q271" s="227">
        <v>0</v>
      </c>
      <c r="R271" s="227">
        <v>0</v>
      </c>
      <c r="S271" s="227">
        <v>0</v>
      </c>
      <c r="T271" s="228">
        <v>0</v>
      </c>
      <c r="U271" s="228">
        <v>4113</v>
      </c>
      <c r="V271" s="228">
        <v>3999.6666666666665</v>
      </c>
      <c r="W271" s="229">
        <v>2.7554907204797797E-2</v>
      </c>
      <c r="X271" s="298"/>
      <c r="Y271" s="298"/>
      <c r="Z271" s="232"/>
      <c r="AA271" s="232"/>
    </row>
    <row r="272" spans="1:27">
      <c r="A272" s="29" t="s">
        <v>2935</v>
      </c>
      <c r="B272" s="30" t="s">
        <v>4</v>
      </c>
      <c r="C272" s="49" t="s">
        <v>2878</v>
      </c>
      <c r="D272" s="49" t="s">
        <v>2946</v>
      </c>
      <c r="E272" s="50"/>
      <c r="F272" s="50"/>
      <c r="G272" s="8"/>
      <c r="H272" s="21">
        <v>0</v>
      </c>
      <c r="I272" s="213">
        <f>VLOOKUP(C272,'202310-202403出荷数total2403220951'!B:F,5,0)</f>
        <v>1638</v>
      </c>
      <c r="J272" s="203">
        <f>VLOOKUP(C272,'出荷数2307～2406total241008110618'!B:F,5,0)</f>
        <v>1898</v>
      </c>
      <c r="K272" s="214">
        <f>VLOOKUP(C272,'出荷数2407-2506total250730101950'!B:F,5,0)</f>
        <v>1374</v>
      </c>
      <c r="L272" s="203">
        <f>VLOOKUP(C:C,total260330113047!B:F,5,0)</f>
        <v>2182</v>
      </c>
      <c r="M272" s="211">
        <v>1000</v>
      </c>
      <c r="N272" s="211">
        <v>2000</v>
      </c>
      <c r="O272" s="44">
        <v>3652</v>
      </c>
      <c r="P272" s="44">
        <v>0</v>
      </c>
      <c r="Q272" s="44">
        <v>0</v>
      </c>
      <c r="R272" s="44">
        <v>0</v>
      </c>
      <c r="S272" s="44">
        <v>0</v>
      </c>
      <c r="T272" s="45">
        <v>0</v>
      </c>
      <c r="U272" s="45">
        <v>3652</v>
      </c>
      <c r="V272" s="45">
        <v>1652</v>
      </c>
      <c r="W272" s="41">
        <v>0.547645125958379</v>
      </c>
      <c r="X272" s="13"/>
      <c r="Y272" s="13"/>
    </row>
    <row r="273" spans="1:25">
      <c r="A273" s="29" t="s">
        <v>2962</v>
      </c>
      <c r="B273" s="30" t="s">
        <v>4</v>
      </c>
      <c r="C273" s="49" t="s">
        <v>2961</v>
      </c>
      <c r="D273" s="49" t="s">
        <v>2963</v>
      </c>
      <c r="E273" s="50"/>
      <c r="F273" s="50"/>
      <c r="G273" s="8"/>
      <c r="H273" s="21">
        <v>0</v>
      </c>
      <c r="I273" s="8">
        <f>VLOOKUP(C273,'202310-202403出荷数total2403220951'!B:F,5,0)</f>
        <v>247</v>
      </c>
      <c r="J273" s="203">
        <f>VLOOKUP(C273,'出荷数2307～2406total241008110618'!B:F,5,0)</f>
        <v>1941</v>
      </c>
      <c r="K273" s="214">
        <f>VLOOKUP(C273,'出荷数2407-2506total250730101950'!B:F,5,0)</f>
        <v>1898</v>
      </c>
      <c r="L273" s="203">
        <f>VLOOKUP(C:C,total260330113047!B:F,5,0)</f>
        <v>602</v>
      </c>
      <c r="M273" s="211">
        <v>2000</v>
      </c>
      <c r="N273" s="211">
        <v>2000</v>
      </c>
      <c r="O273" s="44">
        <v>3271</v>
      </c>
      <c r="P273" s="44">
        <v>150</v>
      </c>
      <c r="Q273" s="44">
        <v>0</v>
      </c>
      <c r="R273" s="44">
        <v>0</v>
      </c>
      <c r="S273" s="44">
        <v>430</v>
      </c>
      <c r="T273" s="45">
        <v>-280</v>
      </c>
      <c r="U273" s="45">
        <v>2841</v>
      </c>
      <c r="V273" s="45">
        <v>841</v>
      </c>
      <c r="W273" s="41">
        <v>0.58462437883659746</v>
      </c>
      <c r="X273" s="13"/>
      <c r="Y273" s="13"/>
    </row>
    <row r="274" spans="1:25">
      <c r="A274" s="29" t="s">
        <v>4237</v>
      </c>
      <c r="B274" s="30" t="s">
        <v>4</v>
      </c>
      <c r="C274" s="49" t="s">
        <v>3916</v>
      </c>
      <c r="D274" s="49" t="s">
        <v>2963</v>
      </c>
      <c r="E274" s="50"/>
      <c r="F274" s="50"/>
      <c r="G274" s="8"/>
      <c r="H274" s="21"/>
      <c r="I274" s="8"/>
      <c r="J274" s="203">
        <f>VLOOKUP(C274,'出荷数2307～2406total241008110618'!B:F,5,0)</f>
        <v>288</v>
      </c>
      <c r="K274" s="214">
        <f>VLOOKUP(C274,'出荷数2407-2506total250730101950'!B:F,5,0)</f>
        <v>1753</v>
      </c>
      <c r="L274" s="203">
        <f>VLOOKUP(C:C,total260330113047!B:F,5,0)</f>
        <v>156</v>
      </c>
      <c r="M274" s="8"/>
      <c r="N274" s="21">
        <f>L274/9*5</f>
        <v>86.666666666666657</v>
      </c>
      <c r="O274" s="44">
        <v>728</v>
      </c>
      <c r="P274" s="44">
        <v>0</v>
      </c>
      <c r="Q274" s="44">
        <v>0</v>
      </c>
      <c r="R274" s="44">
        <v>0</v>
      </c>
      <c r="S274" s="44">
        <v>0</v>
      </c>
      <c r="T274" s="45">
        <v>0</v>
      </c>
      <c r="U274" s="45">
        <v>728</v>
      </c>
      <c r="V274" s="45">
        <v>641.33333333333337</v>
      </c>
      <c r="W274" s="41">
        <v>0.11904761904761904</v>
      </c>
      <c r="X274" s="13"/>
      <c r="Y274" s="13"/>
    </row>
    <row r="275" spans="1:25">
      <c r="A275" s="29" t="s">
        <v>4240</v>
      </c>
      <c r="B275" s="30" t="s">
        <v>4</v>
      </c>
      <c r="C275" s="49" t="s">
        <v>4238</v>
      </c>
      <c r="D275" s="49" t="s">
        <v>4239</v>
      </c>
      <c r="E275" s="50"/>
      <c r="F275" s="50"/>
      <c r="G275" s="8"/>
      <c r="H275" s="21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>
        <f>VLOOKUP(C:C,total260330113047!B:F,5,0)</f>
        <v>22</v>
      </c>
      <c r="M275" s="213">
        <v>1500</v>
      </c>
      <c r="N275" s="211">
        <v>1000</v>
      </c>
      <c r="O275" s="44">
        <v>2554</v>
      </c>
      <c r="P275" s="44">
        <v>1820</v>
      </c>
      <c r="Q275" s="44">
        <v>0</v>
      </c>
      <c r="R275" s="44">
        <v>0</v>
      </c>
      <c r="S275" s="44">
        <v>1820</v>
      </c>
      <c r="T275" s="45">
        <v>0</v>
      </c>
      <c r="U275" s="45">
        <v>734</v>
      </c>
      <c r="V275" s="45">
        <v>-266</v>
      </c>
      <c r="W275" s="41">
        <v>0.22862368541380887</v>
      </c>
      <c r="X275" s="13"/>
      <c r="Y275" s="13"/>
    </row>
    <row r="276" spans="1:25">
      <c r="A276" s="29" t="s">
        <v>4248</v>
      </c>
      <c r="B276" s="30" t="s">
        <v>4</v>
      </c>
      <c r="C276" s="49" t="s">
        <v>4246</v>
      </c>
      <c r="D276" s="49" t="s">
        <v>4247</v>
      </c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>
        <f>VLOOKUP(C:C,total260330113047!B:F,5,0)</f>
        <v>22</v>
      </c>
      <c r="M276" s="213">
        <v>1500</v>
      </c>
      <c r="N276" s="211">
        <v>1500</v>
      </c>
      <c r="O276" s="44">
        <v>2331</v>
      </c>
      <c r="P276" s="44">
        <v>2030</v>
      </c>
      <c r="Q276" s="44">
        <v>0</v>
      </c>
      <c r="R276" s="44">
        <v>0</v>
      </c>
      <c r="S276" s="44">
        <v>1450</v>
      </c>
      <c r="T276" s="45">
        <v>580</v>
      </c>
      <c r="U276" s="45">
        <v>881</v>
      </c>
      <c r="V276" s="45">
        <v>-619</v>
      </c>
      <c r="W276" s="41"/>
      <c r="X276" s="13" t="s">
        <v>4496</v>
      </c>
      <c r="Y276" s="13" t="s">
        <v>4496</v>
      </c>
    </row>
    <row r="277" spans="1:25">
      <c r="A277" s="29" t="s">
        <v>4428</v>
      </c>
      <c r="B277" s="30" t="s">
        <v>4</v>
      </c>
      <c r="C277" s="49" t="s">
        <v>4374</v>
      </c>
      <c r="D277" s="49" t="s">
        <v>4375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>
        <f>VLOOKUP(C:C,total260330113047!B:F,5,0)</f>
        <v>17</v>
      </c>
      <c r="M277" s="8"/>
      <c r="N277" s="234">
        <v>1500</v>
      </c>
      <c r="O277" s="44">
        <v>2918</v>
      </c>
      <c r="P277" s="44">
        <v>0</v>
      </c>
      <c r="Q277" s="44">
        <v>0</v>
      </c>
      <c r="R277" s="44">
        <v>0</v>
      </c>
      <c r="S277" s="44">
        <v>0</v>
      </c>
      <c r="T277" s="45">
        <v>0</v>
      </c>
      <c r="U277" s="45">
        <v>2918</v>
      </c>
      <c r="V277" s="45">
        <v>1418</v>
      </c>
      <c r="W277" s="41">
        <v>0.51405071967100757</v>
      </c>
      <c r="X277" s="13"/>
      <c r="Y277" s="13"/>
    </row>
    <row r="278" spans="1:25">
      <c r="A278" s="29" t="s">
        <v>4495</v>
      </c>
      <c r="B278" s="30" t="s">
        <v>4</v>
      </c>
      <c r="C278" s="49" t="s">
        <v>4493</v>
      </c>
      <c r="D278" s="49" t="s">
        <v>4494</v>
      </c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>
        <f>VLOOKUP(C278,'出荷数2407-2506total250730101950'!B:F,5,0)</f>
        <v>1347</v>
      </c>
      <c r="L278" s="203">
        <f>VLOOKUP(C:C,total260330113047!B:F,5,0)</f>
        <v>1801</v>
      </c>
      <c r="M278" s="8"/>
      <c r="N278" s="12"/>
      <c r="O278" s="44">
        <v>2928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2928</v>
      </c>
      <c r="V278" s="45">
        <v>2928</v>
      </c>
      <c r="W278" s="41">
        <v>0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VLOOKUP(C:C,total260330113047!B:F,5,0)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#DIV/0!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VLOOKUP(C:C,total260330113047!B:F,5,0)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#DIV/0!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VLOOKUP(C:C,total260330113047!B:F,5,0)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#DIV/0!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VLOOKUP(C:C,total260330113047!B:F,5,0)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#DIV/0!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VLOOKUP(C:C,total260330113047!B:F,5,0)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#DIV/0!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VLOOKUP(C:C,total260330113047!B:F,5,0)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#DIV/0!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VLOOKUP(C:C,total260330113047!B:F,5,0)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#DIV/0!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VLOOKUP(C:C,total260330113047!B:F,5,0)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#DIV/0!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VLOOKUP(C:C,total260330113047!B:F,5,0)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#DIV/0!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VLOOKUP(C:C,total260330113047!B:F,5,0)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#DIV/0!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VLOOKUP(C:C,total260330113047!B:F,5,0)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#DIV/0!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VLOOKUP(C:C,total260330113047!B:F,5,0)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#DIV/0!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VLOOKUP(C:C,total260330113047!B:F,5,0)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#DIV/0!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VLOOKUP(C:C,total260330113047!B:F,5,0)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#DIV/0!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VLOOKUP(C:C,total260330113047!B:F,5,0)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#DIV/0!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VLOOKUP(C:C,total260330113047!B:F,5,0)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#DIV/0!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VLOOKUP(C:C,total260330113047!B:F,5,0)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#DIV/0!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VLOOKUP(C:C,total260330113047!B:F,5,0)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#DIV/0!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VLOOKUP(C:C,total260330113047!B:F,5,0)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#DIV/0!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VLOOKUP(C:C,total260330113047!B:F,5,0)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 t="e">
        <v>#DIV/0!</v>
      </c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VLOOKUP(C:C,total260330113047!B:F,5,0)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/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VLOOKUP(C:C,total260330113047!B:F,5,0)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/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VLOOKUP(C:C,total260330113047!B:F,5,0)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/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VLOOKUP(C:C,total260330113047!B:F,5,0)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/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VLOOKUP(C:C,total260330113047!B:F,5,0)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/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VLOOKUP(C:C,total260330113047!B:F,5,0)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/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VLOOKUP(C:C,total260330113047!B:F,5,0)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/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VLOOKUP(C:C,total260330113047!B:F,5,0)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/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VLOOKUP(C:C,total260330113047!B:F,5,0)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/>
      <c r="X307" s="13"/>
      <c r="Y307" s="13"/>
    </row>
    <row r="308" spans="1:25">
      <c r="A308" s="29"/>
      <c r="B308" s="2"/>
      <c r="C308" s="49"/>
      <c r="D308" s="49"/>
      <c r="E308" s="50"/>
      <c r="F308" s="50"/>
      <c r="G308" s="8"/>
      <c r="H308" s="21">
        <v>0</v>
      </c>
      <c r="I308" s="8" t="e">
        <f>VLOOKUP(C308,'202310-202403出荷数total2403220951'!B:F,5,0)</f>
        <v>#N/A</v>
      </c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VLOOKUP(C:C,total260330113047!B:F,5,0)</f>
        <v>#N/A</v>
      </c>
      <c r="M308" s="8"/>
      <c r="N308" s="12"/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5">
        <v>0</v>
      </c>
      <c r="U308" s="45">
        <v>0</v>
      </c>
      <c r="V308" s="45">
        <v>0</v>
      </c>
      <c r="W308" s="41" t="e">
        <v>#DIV/0!</v>
      </c>
      <c r="X308" s="13"/>
      <c r="Y308" s="13"/>
    </row>
    <row r="309" spans="1:25">
      <c r="A309" s="29"/>
      <c r="B309" s="244"/>
      <c r="H309" s="245"/>
      <c r="L309" s="203" t="e">
        <f>VLOOKUP(C:C,total260330113047!B:F,5,0)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VLOOKUP(C:C,total260330113047!B:F,5,0)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VLOOKUP(C:C,total260330113047!B:F,5,0)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VLOOKUP(C:C,total260330113047!B:F,5,0)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VLOOKUP(C:C,total260330113047!B:F,5,0)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  <row r="314" spans="1:25">
      <c r="A314" s="29"/>
      <c r="B314" s="244"/>
      <c r="H314" s="245"/>
      <c r="L314" s="203" t="e">
        <f>VLOOKUP(C:C,total260330113047!B:F,5,0)</f>
        <v>#N/A</v>
      </c>
      <c r="N314" s="246"/>
      <c r="O314" s="247"/>
      <c r="P314" s="247"/>
      <c r="Q314" s="247"/>
      <c r="R314" s="247"/>
      <c r="S314" s="247"/>
      <c r="T314" s="248"/>
      <c r="U314" s="248"/>
      <c r="V314" s="248"/>
      <c r="W314" s="249"/>
      <c r="X314" s="14"/>
      <c r="Y314" s="14"/>
    </row>
  </sheetData>
  <autoFilter ref="A1:Z316" xr:uid="{00000000-0009-0000-0000-000035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28" priority="1" operator="lessThan">
      <formula>0.33</formula>
    </cfRule>
  </conditionalFormatting>
  <dataValidations count="2">
    <dataValidation imeMode="off" allowBlank="1" showInputMessage="1" showErrorMessage="1" sqref="C67 C65 C270:C316 C318:C64482 C1:C63 C76:C267" xr:uid="{9518287E-2F38-4FC3-A3B9-B3667826F2F8}"/>
    <dataValidation imeMode="hiragana" allowBlank="1" showInputMessage="1" showErrorMessage="1" sqref="D67:F67 D1:E63 F1:F65 E66:F66 E64:E65 D76:D92 E68:F92 D155:F267 D4:F6 D93:F113 E114:F154 D269:F275 D276:D64482 E276:F64537 D114:D146" xr:uid="{FA87CFB7-FF60-4E3D-A6E9-25B411A64678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A31C-7FEC-44C8-80A8-705F4E42A814}">
  <dimension ref="A1:AD314"/>
  <sheetViews>
    <sheetView zoomScaleNormal="100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W21" sqref="W21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27.75" style="1" customWidth="1"/>
    <col min="25" max="25" width="50.25" style="1" customWidth="1"/>
    <col min="28" max="16384" width="9" style="1"/>
  </cols>
  <sheetData>
    <row r="1" spans="1:30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4486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4505</v>
      </c>
      <c r="Y1" s="2" t="s">
        <v>2957</v>
      </c>
      <c r="AB1" s="2" t="s">
        <v>4205</v>
      </c>
      <c r="AD1" s="2" t="s">
        <v>2957</v>
      </c>
    </row>
    <row r="2" spans="1:30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VLOOKUP(C:C,total260330113047!B:F,5,0)</f>
        <v>537</v>
      </c>
      <c r="M2" s="8"/>
      <c r="N2" s="21">
        <f>L2/9*5</f>
        <v>298.33333333333331</v>
      </c>
      <c r="O2" s="44">
        <v>219</v>
      </c>
      <c r="P2" s="44">
        <v>50</v>
      </c>
      <c r="Q2" s="44">
        <v>0</v>
      </c>
      <c r="R2" s="44">
        <v>0</v>
      </c>
      <c r="S2" s="44">
        <v>50</v>
      </c>
      <c r="T2" s="45">
        <v>0</v>
      </c>
      <c r="U2" s="45">
        <v>169</v>
      </c>
      <c r="V2" s="45">
        <v>-129.33333333333331</v>
      </c>
      <c r="W2" s="41">
        <v>1.1090458488228003</v>
      </c>
      <c r="X2" s="188"/>
      <c r="Y2" s="188"/>
    </row>
    <row r="3" spans="1:30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VLOOKUP(C:C,total260330113047!B:F,5,0)</f>
        <v>1403</v>
      </c>
      <c r="M3" s="8"/>
      <c r="N3" s="21">
        <f>L3/9*5</f>
        <v>779.44444444444446</v>
      </c>
      <c r="O3" s="44">
        <v>1731</v>
      </c>
      <c r="P3" s="44">
        <v>50</v>
      </c>
      <c r="Q3" s="44">
        <v>0</v>
      </c>
      <c r="R3" s="44">
        <v>0</v>
      </c>
      <c r="S3" s="44">
        <v>1650</v>
      </c>
      <c r="T3" s="45">
        <v>-1600</v>
      </c>
      <c r="U3" s="45">
        <v>81</v>
      </c>
      <c r="V3" s="45">
        <v>-698.44444444444446</v>
      </c>
      <c r="W3" s="41">
        <v>0.43764426976105808</v>
      </c>
      <c r="X3" s="46"/>
      <c r="Y3" s="46"/>
    </row>
    <row r="4" spans="1:30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VLOOKUP(C:C,total260330113047!B:F,5,0)</f>
        <v>612</v>
      </c>
      <c r="M4" s="211">
        <v>1000</v>
      </c>
      <c r="N4" s="211">
        <v>1000</v>
      </c>
      <c r="O4" s="44">
        <v>6668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6668</v>
      </c>
      <c r="V4" s="45">
        <v>5668</v>
      </c>
      <c r="W4" s="41">
        <v>0.14997000599880023</v>
      </c>
      <c r="X4" s="46"/>
      <c r="Y4" s="46"/>
    </row>
    <row r="5" spans="1:30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VLOOKUP(C:C,total260330113047!B:F,5,0)</f>
        <v>11211</v>
      </c>
      <c r="M5" s="8"/>
      <c r="N5" s="21">
        <f>L5/9*5</f>
        <v>6228.3333333333339</v>
      </c>
      <c r="O5" s="44">
        <v>28189</v>
      </c>
      <c r="P5" s="44">
        <v>11620</v>
      </c>
      <c r="Q5" s="44">
        <v>800</v>
      </c>
      <c r="R5" s="44">
        <v>0</v>
      </c>
      <c r="S5" s="44">
        <v>11620</v>
      </c>
      <c r="T5" s="45">
        <v>0</v>
      </c>
      <c r="U5" s="45">
        <v>17369</v>
      </c>
      <c r="V5" s="45">
        <v>11140.666666666666</v>
      </c>
      <c r="W5" s="41">
        <v>0.15645540790608489</v>
      </c>
      <c r="X5" s="241"/>
      <c r="Y5" s="241"/>
    </row>
    <row r="6" spans="1:30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VLOOKUP(C:C,total260330113047!B:F,5,0)</f>
        <v>181</v>
      </c>
      <c r="M6" s="8"/>
      <c r="N6" s="21">
        <f>L6/9*5</f>
        <v>100.55555555555556</v>
      </c>
      <c r="O6" s="44">
        <v>3575</v>
      </c>
      <c r="P6" s="44">
        <v>0</v>
      </c>
      <c r="Q6" s="44">
        <v>0</v>
      </c>
      <c r="R6" s="44">
        <v>0</v>
      </c>
      <c r="S6" s="44">
        <v>0</v>
      </c>
      <c r="T6" s="45">
        <v>0</v>
      </c>
      <c r="U6" s="45">
        <v>3575</v>
      </c>
      <c r="V6" s="45">
        <v>3474.4444444444443</v>
      </c>
      <c r="W6" s="41">
        <v>2.8127428127428127E-2</v>
      </c>
      <c r="X6" s="46"/>
      <c r="Y6" s="46"/>
    </row>
    <row r="7" spans="1:30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VLOOKUP(C:C,total260330113047!B:F,5,0)</f>
        <v>#N/A</v>
      </c>
      <c r="M7" s="8"/>
      <c r="N7" s="21" t="e">
        <f>L7/9*5</f>
        <v>#N/A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 t="e">
        <v>#N/A</v>
      </c>
      <c r="W7" s="41" t="e">
        <v>#N/A</v>
      </c>
      <c r="X7" s="46"/>
      <c r="Y7" s="46"/>
    </row>
    <row r="8" spans="1:30" s="152" customFormat="1">
      <c r="A8" s="144" t="s">
        <v>1044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>
        <f>VLOOKUP(C:C,total260330113047!B:F,5,0)</f>
        <v>3091</v>
      </c>
      <c r="M8" s="148"/>
      <c r="N8" s="148">
        <v>0</v>
      </c>
      <c r="O8" s="148">
        <v>1060</v>
      </c>
      <c r="P8" s="148">
        <v>500</v>
      </c>
      <c r="Q8" s="148">
        <v>0</v>
      </c>
      <c r="R8" s="148">
        <v>0</v>
      </c>
      <c r="S8" s="148">
        <v>500</v>
      </c>
      <c r="T8" s="149">
        <v>0</v>
      </c>
      <c r="U8" s="149">
        <v>560</v>
      </c>
      <c r="V8" s="149">
        <v>560</v>
      </c>
      <c r="W8" s="150">
        <v>0</v>
      </c>
      <c r="X8" s="185"/>
      <c r="Y8" s="185"/>
      <c r="Z8" s="191"/>
      <c r="AA8" s="191"/>
    </row>
    <row r="9" spans="1:30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VLOOKUP(C:C,total260330113047!B:F,5,0)</f>
        <v>641</v>
      </c>
      <c r="M9" s="211">
        <v>1000</v>
      </c>
      <c r="N9" s="211">
        <v>1000</v>
      </c>
      <c r="O9" s="44">
        <v>4774</v>
      </c>
      <c r="P9" s="44">
        <v>200</v>
      </c>
      <c r="Q9" s="44">
        <v>0</v>
      </c>
      <c r="R9" s="44">
        <v>0</v>
      </c>
      <c r="S9" s="44">
        <v>200</v>
      </c>
      <c r="T9" s="45">
        <v>0</v>
      </c>
      <c r="U9" s="45">
        <v>4574</v>
      </c>
      <c r="V9" s="45">
        <v>3574</v>
      </c>
      <c r="W9" s="41">
        <v>0.20104543626859669</v>
      </c>
      <c r="X9" s="13"/>
      <c r="Y9" s="13"/>
    </row>
    <row r="10" spans="1:30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VLOOKUP(C:C,total260330113047!B:F,5,0)</f>
        <v>8631</v>
      </c>
      <c r="M10" s="8"/>
      <c r="N10" s="21">
        <f t="shared" ref="N10:N28" si="0">L10/9*5</f>
        <v>4795</v>
      </c>
      <c r="O10" s="44">
        <v>1851</v>
      </c>
      <c r="P10" s="44">
        <v>8680</v>
      </c>
      <c r="Q10" s="44">
        <v>0</v>
      </c>
      <c r="R10" s="44">
        <v>0</v>
      </c>
      <c r="S10" s="44">
        <v>8980</v>
      </c>
      <c r="T10" s="45">
        <v>-300</v>
      </c>
      <c r="U10" s="45">
        <v>-7129</v>
      </c>
      <c r="V10" s="45">
        <v>-11924</v>
      </c>
      <c r="W10" s="41">
        <v>0.45532238154021459</v>
      </c>
      <c r="X10" s="46"/>
      <c r="Y10" s="46"/>
    </row>
    <row r="11" spans="1:30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VLOOKUP(C:C,total260330113047!B:F,5,0)</f>
        <v>160</v>
      </c>
      <c r="M11" s="8"/>
      <c r="N11" s="21">
        <f t="shared" si="0"/>
        <v>88.888888888888886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-86.888888888888886</v>
      </c>
      <c r="W11" s="41">
        <v>44.444444444444443</v>
      </c>
      <c r="X11" s="46"/>
      <c r="Y11" s="46"/>
    </row>
    <row r="12" spans="1:30">
      <c r="A12" s="29"/>
      <c r="B12" s="30" t="s">
        <v>5</v>
      </c>
      <c r="C12" s="17" t="s">
        <v>4440</v>
      </c>
      <c r="D12" s="18"/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VLOOKUP(C:C,total260330113047!B:F,5,0)</f>
        <v>240</v>
      </c>
      <c r="M12" s="8"/>
      <c r="N12" s="21">
        <f t="shared" si="0"/>
        <v>133.33333333333334</v>
      </c>
      <c r="O12" s="44">
        <v>901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901</v>
      </c>
      <c r="V12" s="45">
        <v>767.66666666666663</v>
      </c>
      <c r="W12" s="41">
        <v>0.14798372179060304</v>
      </c>
      <c r="X12" s="46"/>
      <c r="Y12" s="46"/>
    </row>
    <row r="13" spans="1:30">
      <c r="A13" s="29" t="s">
        <v>1048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VLOOKUP(C:C,total260330113047!B:F,5,0)</f>
        <v>12</v>
      </c>
      <c r="M13" s="8"/>
      <c r="N13" s="21">
        <f t="shared" si="0"/>
        <v>6.6666666666666661</v>
      </c>
      <c r="O13" s="44">
        <v>990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990</v>
      </c>
      <c r="V13" s="45">
        <v>983.33333333333337</v>
      </c>
      <c r="W13" s="41">
        <v>6.7340067340067337E-3</v>
      </c>
      <c r="X13" s="46"/>
      <c r="Y13" s="46"/>
    </row>
    <row r="14" spans="1:30">
      <c r="A14" s="29" t="s">
        <v>1049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VLOOKUP(C:C,total260330113047!B:F,5,0)</f>
        <v>719</v>
      </c>
      <c r="M14" s="8"/>
      <c r="N14" s="21">
        <f t="shared" si="0"/>
        <v>399.44444444444446</v>
      </c>
      <c r="O14" s="44">
        <v>3385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3385</v>
      </c>
      <c r="V14" s="45">
        <v>2985.5555555555557</v>
      </c>
      <c r="W14" s="41">
        <v>0.11800426719185951</v>
      </c>
      <c r="X14" s="46"/>
      <c r="Y14" s="46"/>
    </row>
    <row r="15" spans="1:30">
      <c r="A15" s="29" t="s">
        <v>1050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>
        <f>VLOOKUP(C:C,total260330113047!B:F,5,0)</f>
        <v>1</v>
      </c>
      <c r="M15" s="8"/>
      <c r="N15" s="21">
        <f t="shared" si="0"/>
        <v>0.55555555555555558</v>
      </c>
      <c r="O15" s="44">
        <v>748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748</v>
      </c>
      <c r="V15" s="45">
        <v>747.44444444444446</v>
      </c>
      <c r="W15" s="41">
        <v>7.4272133095662507E-4</v>
      </c>
      <c r="X15" s="46"/>
      <c r="Y15" s="46"/>
    </row>
    <row r="16" spans="1:30">
      <c r="A16" s="29" t="s">
        <v>1051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VLOOKUP(C:C,total260330113047!B:F,5,0)</f>
        <v>1</v>
      </c>
      <c r="M16" s="8"/>
      <c r="N16" s="21">
        <f t="shared" si="0"/>
        <v>0.55555555555555558</v>
      </c>
      <c r="O16" s="44">
        <v>1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1</v>
      </c>
      <c r="V16" s="45">
        <v>0.44444444444444442</v>
      </c>
      <c r="W16" s="41">
        <v>0.55555555555555558</v>
      </c>
      <c r="X16" s="46"/>
      <c r="Y16" s="46"/>
    </row>
    <row r="17" spans="1:27">
      <c r="A17" s="29" t="s">
        <v>1052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VLOOKUP(C:C,total260330113047!B:F,5,0)</f>
        <v>142</v>
      </c>
      <c r="M17" s="8"/>
      <c r="N17" s="21">
        <f t="shared" si="0"/>
        <v>78.888888888888886</v>
      </c>
      <c r="O17" s="44">
        <v>4410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4410</v>
      </c>
      <c r="V17" s="45">
        <v>4331.1111111111113</v>
      </c>
      <c r="W17" s="41">
        <v>1.7888636936255982E-2</v>
      </c>
      <c r="X17" s="46"/>
      <c r="Y17" s="46"/>
    </row>
    <row r="18" spans="1:27">
      <c r="A18" s="29" t="s">
        <v>1053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VLOOKUP(C:C,total260330113047!B:F,5,0)</f>
        <v>86</v>
      </c>
      <c r="M18" s="8"/>
      <c r="N18" s="21">
        <f t="shared" si="0"/>
        <v>47.777777777777779</v>
      </c>
      <c r="O18" s="44">
        <v>2097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2097</v>
      </c>
      <c r="V18" s="45">
        <v>2049.2222222222222</v>
      </c>
      <c r="W18" s="41">
        <v>2.2783871138663699E-2</v>
      </c>
      <c r="X18" s="46"/>
      <c r="Y18" s="46"/>
    </row>
    <row r="19" spans="1:27">
      <c r="A19" s="29" t="s">
        <v>1054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VLOOKUP(C:C,total260330113047!B:F,5,0)</f>
        <v>26</v>
      </c>
      <c r="M19" s="8"/>
      <c r="N19" s="21">
        <f t="shared" si="0"/>
        <v>14.444444444444445</v>
      </c>
      <c r="O19" s="44">
        <v>2236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2236</v>
      </c>
      <c r="V19" s="45">
        <v>2221.5555555555557</v>
      </c>
      <c r="W19" s="41">
        <v>6.4599483204134372E-3</v>
      </c>
      <c r="X19" s="46"/>
      <c r="Y19" s="46"/>
    </row>
    <row r="20" spans="1:27">
      <c r="A20" s="29" t="s">
        <v>1055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VLOOKUP(C:C,total260330113047!B:F,5,0)</f>
        <v>95</v>
      </c>
      <c r="M20" s="8"/>
      <c r="N20" s="21">
        <f t="shared" si="0"/>
        <v>52.777777777777779</v>
      </c>
      <c r="O20" s="44">
        <v>8018</v>
      </c>
      <c r="P20" s="44">
        <v>0</v>
      </c>
      <c r="Q20" s="44">
        <v>0</v>
      </c>
      <c r="R20" s="44">
        <v>0</v>
      </c>
      <c r="S20" s="44">
        <v>0</v>
      </c>
      <c r="T20" s="45">
        <v>0</v>
      </c>
      <c r="U20" s="45">
        <v>8018</v>
      </c>
      <c r="V20" s="45">
        <v>7965.2222222222226</v>
      </c>
      <c r="W20" s="41">
        <v>6.5824117956819377E-3</v>
      </c>
      <c r="X20" s="46"/>
      <c r="Y20" s="46"/>
    </row>
    <row r="21" spans="1:27">
      <c r="A21" s="29" t="s">
        <v>1056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VLOOKUP(C:C,total260330113047!B:F,5,0)</f>
        <v>631</v>
      </c>
      <c r="M21" s="8"/>
      <c r="N21" s="21">
        <f t="shared" si="0"/>
        <v>350.55555555555554</v>
      </c>
      <c r="O21" s="44">
        <v>474</v>
      </c>
      <c r="P21" s="44">
        <v>277</v>
      </c>
      <c r="Q21" s="44">
        <v>0</v>
      </c>
      <c r="R21" s="44">
        <v>0</v>
      </c>
      <c r="S21" s="44">
        <v>210</v>
      </c>
      <c r="T21" s="45">
        <v>67</v>
      </c>
      <c r="U21" s="45">
        <v>264</v>
      </c>
      <c r="V21" s="45">
        <v>-86.555555555555543</v>
      </c>
      <c r="W21" s="41">
        <v>0.46678502737091282</v>
      </c>
      <c r="X21" s="46" t="s">
        <v>4502</v>
      </c>
      <c r="Y21" s="46" t="s">
        <v>2970</v>
      </c>
    </row>
    <row r="22" spans="1:27">
      <c r="A22" s="29" t="s">
        <v>1057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VLOOKUP(C:C,total260330113047!B:F,5,0)</f>
        <v>400</v>
      </c>
      <c r="M22" s="8"/>
      <c r="N22" s="21">
        <f t="shared" si="0"/>
        <v>222.22222222222223</v>
      </c>
      <c r="O22" s="44">
        <v>3033</v>
      </c>
      <c r="P22" s="44">
        <v>0</v>
      </c>
      <c r="Q22" s="44">
        <v>0</v>
      </c>
      <c r="R22" s="44">
        <v>0</v>
      </c>
      <c r="S22" s="44">
        <v>100</v>
      </c>
      <c r="T22" s="45">
        <v>-100</v>
      </c>
      <c r="U22" s="45">
        <v>2933</v>
      </c>
      <c r="V22" s="45">
        <v>2710.7777777777778</v>
      </c>
      <c r="W22" s="41">
        <v>7.3268124702348239E-2</v>
      </c>
      <c r="X22" s="46"/>
      <c r="Y22" s="46"/>
    </row>
    <row r="23" spans="1:27">
      <c r="A23" s="29" t="s">
        <v>1058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VLOOKUP(C:C,total260330113047!B:F,5,0)</f>
        <v>3</v>
      </c>
      <c r="M23" s="8"/>
      <c r="N23" s="21">
        <f t="shared" si="0"/>
        <v>1.6666666666666665</v>
      </c>
      <c r="O23" s="44">
        <v>6853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6853</v>
      </c>
      <c r="V23" s="45">
        <v>6851.333333333333</v>
      </c>
      <c r="W23" s="41">
        <v>2.4320249039350161E-4</v>
      </c>
      <c r="X23" s="46"/>
      <c r="Y23" s="46"/>
    </row>
    <row r="24" spans="1:27">
      <c r="A24" s="29" t="s">
        <v>1059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VLOOKUP(C:C,total260330113047!B:F,5,0)</f>
        <v>112</v>
      </c>
      <c r="M24" s="8"/>
      <c r="N24" s="21">
        <f t="shared" si="0"/>
        <v>62.222222222222221</v>
      </c>
      <c r="O24" s="44">
        <v>1841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1841</v>
      </c>
      <c r="V24" s="45">
        <v>1778.7777777777778</v>
      </c>
      <c r="W24" s="41">
        <v>3.3798056611744821E-2</v>
      </c>
      <c r="X24" s="46"/>
      <c r="Y24" s="46"/>
    </row>
    <row r="25" spans="1:27">
      <c r="A25" s="29" t="s">
        <v>1060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VLOOKUP(C:C,total260330113047!B:F,5,0)</f>
        <v>120</v>
      </c>
      <c r="M25" s="8"/>
      <c r="N25" s="21">
        <f t="shared" si="0"/>
        <v>66.666666666666671</v>
      </c>
      <c r="O25" s="44">
        <v>3697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3697</v>
      </c>
      <c r="V25" s="45">
        <v>3630.3333333333335</v>
      </c>
      <c r="W25" s="41">
        <v>1.803263907672888E-2</v>
      </c>
      <c r="X25" s="46"/>
      <c r="Y25" s="46"/>
    </row>
    <row r="26" spans="1:27">
      <c r="A26" s="29" t="s">
        <v>1061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>
        <f>VLOOKUP(C:C,total260330113047!B:F,5,0)</f>
        <v>25</v>
      </c>
      <c r="M26" s="8"/>
      <c r="N26" s="21">
        <f t="shared" si="0"/>
        <v>13.888888888888889</v>
      </c>
      <c r="O26" s="44">
        <v>42</v>
      </c>
      <c r="P26" s="44">
        <v>0</v>
      </c>
      <c r="Q26" s="44">
        <v>0</v>
      </c>
      <c r="R26" s="44">
        <v>0</v>
      </c>
      <c r="S26" s="44">
        <v>0</v>
      </c>
      <c r="T26" s="45">
        <v>0</v>
      </c>
      <c r="U26" s="45">
        <v>42</v>
      </c>
      <c r="V26" s="45">
        <v>28.111111111111111</v>
      </c>
      <c r="W26" s="41">
        <v>0.3306878306878307</v>
      </c>
      <c r="X26" s="46"/>
      <c r="Y26" s="46"/>
    </row>
    <row r="27" spans="1:27">
      <c r="A27" s="29" t="s">
        <v>1062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VLOOKUP(C:C,total260330113047!B:F,5,0)</f>
        <v>246</v>
      </c>
      <c r="M27" s="8"/>
      <c r="N27" s="21">
        <f t="shared" si="0"/>
        <v>136.66666666666666</v>
      </c>
      <c r="O27" s="44">
        <v>5630</v>
      </c>
      <c r="P27" s="44">
        <v>200</v>
      </c>
      <c r="Q27" s="44">
        <v>0</v>
      </c>
      <c r="R27" s="44">
        <v>0</v>
      </c>
      <c r="S27" s="44">
        <v>400</v>
      </c>
      <c r="T27" s="45">
        <v>-200</v>
      </c>
      <c r="U27" s="45">
        <v>5230</v>
      </c>
      <c r="V27" s="45">
        <v>5093.333333333333</v>
      </c>
      <c r="W27" s="41">
        <v>2.3441966838193252E-2</v>
      </c>
      <c r="X27" s="46"/>
      <c r="Y27" s="46"/>
    </row>
    <row r="28" spans="1:27" s="152" customFormat="1">
      <c r="A28" s="144" t="s">
        <v>1063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VLOOKUP(C:C,total260330113047!B:F,5,0)</f>
        <v>50</v>
      </c>
      <c r="M28" s="8"/>
      <c r="N28" s="21">
        <f t="shared" si="0"/>
        <v>27.777777777777779</v>
      </c>
      <c r="O28" s="148">
        <v>1871</v>
      </c>
      <c r="P28" s="148">
        <v>0</v>
      </c>
      <c r="Q28" s="44">
        <v>0</v>
      </c>
      <c r="R28" s="148">
        <v>0</v>
      </c>
      <c r="S28" s="148">
        <v>0</v>
      </c>
      <c r="T28" s="149">
        <v>0</v>
      </c>
      <c r="U28" s="149">
        <v>1871</v>
      </c>
      <c r="V28" s="149">
        <v>1843.2222222222222</v>
      </c>
      <c r="W28" s="150">
        <v>1.4846487321099828E-2</v>
      </c>
      <c r="X28" s="151"/>
      <c r="Y28" s="151"/>
      <c r="Z28" s="191"/>
      <c r="AA28" s="191"/>
    </row>
    <row r="29" spans="1:27">
      <c r="A29" s="29" t="s">
        <v>1064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VLOOKUP(C:C,total260330113047!B:F,5,0)</f>
        <v>56</v>
      </c>
      <c r="M29" s="211">
        <v>500</v>
      </c>
      <c r="N29" s="211">
        <v>500</v>
      </c>
      <c r="O29" s="44">
        <v>2290</v>
      </c>
      <c r="P29" s="44">
        <v>0</v>
      </c>
      <c r="Q29" s="44">
        <v>0</v>
      </c>
      <c r="R29" s="44">
        <v>0</v>
      </c>
      <c r="S29" s="44">
        <v>0</v>
      </c>
      <c r="T29" s="45">
        <v>0</v>
      </c>
      <c r="U29" s="45">
        <v>2290</v>
      </c>
      <c r="V29" s="45">
        <v>1790</v>
      </c>
      <c r="W29" s="41">
        <v>0.2183406113537118</v>
      </c>
      <c r="X29" s="46"/>
      <c r="Y29" s="46"/>
    </row>
    <row r="30" spans="1:27" s="152" customFormat="1" ht="15.75">
      <c r="A30" s="144" t="s">
        <v>1065</v>
      </c>
      <c r="B30" s="145" t="s">
        <v>356</v>
      </c>
      <c r="C30" s="146" t="s">
        <v>192</v>
      </c>
      <c r="D30" s="147" t="s">
        <v>190</v>
      </c>
      <c r="E30" s="146" t="s">
        <v>193</v>
      </c>
      <c r="F30" s="146">
        <v>935</v>
      </c>
      <c r="G30" s="148">
        <v>77</v>
      </c>
      <c r="H30" s="148">
        <v>731</v>
      </c>
      <c r="I30" s="8">
        <f>VLOOKUP(C30,'202310-202403出荷数total2403220951'!B:F,5,0)</f>
        <v>163</v>
      </c>
      <c r="J30" s="203">
        <f>VLOOKUP(C30,'出荷数2307～2406total241008110618'!B:F,5,0)</f>
        <v>235</v>
      </c>
      <c r="K30" s="214">
        <f>VLOOKUP(C30,'出荷数2407-2506total250730101950'!B:F,5,0)</f>
        <v>20</v>
      </c>
      <c r="L30" s="203">
        <f>VLOOKUP(C:C,total260330113047!B:F,5,0)</f>
        <v>2</v>
      </c>
      <c r="M30" s="8"/>
      <c r="N30" s="21">
        <f>L30/9*5</f>
        <v>1.1111111111111112</v>
      </c>
      <c r="O30" s="148">
        <v>5</v>
      </c>
      <c r="P30" s="148">
        <v>0</v>
      </c>
      <c r="Q30" s="44">
        <v>0</v>
      </c>
      <c r="R30" s="148">
        <v>0</v>
      </c>
      <c r="S30" s="148">
        <v>0</v>
      </c>
      <c r="T30" s="149">
        <v>0</v>
      </c>
      <c r="U30" s="149">
        <v>5</v>
      </c>
      <c r="V30" s="149">
        <v>3.8888888888888888</v>
      </c>
      <c r="W30" s="150">
        <v>0.22222222222222224</v>
      </c>
      <c r="X30" s="151"/>
      <c r="Y30" s="151"/>
    </row>
    <row r="31" spans="1:27">
      <c r="A31" s="29" t="s">
        <v>1066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VLOOKUP(C:C,total260330113047!B:F,5,0)</f>
        <v>36</v>
      </c>
      <c r="M31" s="8"/>
      <c r="N31" s="21">
        <f>L31/9*5</f>
        <v>20</v>
      </c>
      <c r="O31" s="44">
        <v>908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908</v>
      </c>
      <c r="V31" s="45">
        <v>888</v>
      </c>
      <c r="W31" s="41">
        <v>2.2026431718061675E-2</v>
      </c>
      <c r="X31" s="46"/>
      <c r="Y31" s="46"/>
    </row>
    <row r="32" spans="1:27">
      <c r="A32" s="29" t="s">
        <v>1067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VLOOKUP(C:C,total260330113047!B:F,5,0)</f>
        <v>32</v>
      </c>
      <c r="M32" s="8"/>
      <c r="N32" s="21">
        <f>L32/9*5</f>
        <v>17.777777777777779</v>
      </c>
      <c r="O32" s="44">
        <v>1944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1944</v>
      </c>
      <c r="V32" s="45">
        <v>1926.2222222222222</v>
      </c>
      <c r="W32" s="41">
        <v>9.1449474165523556E-3</v>
      </c>
      <c r="X32" s="46"/>
      <c r="Y32" s="46"/>
    </row>
    <row r="33" spans="1:27">
      <c r="A33" s="29" t="s">
        <v>1068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VLOOKUP(C:C,total260330113047!B:F,5,0)</f>
        <v>438</v>
      </c>
      <c r="M33" s="8"/>
      <c r="N33" s="211">
        <v>41</v>
      </c>
      <c r="O33" s="44">
        <v>2945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2945</v>
      </c>
      <c r="V33" s="45">
        <v>2904</v>
      </c>
      <c r="W33" s="41">
        <v>1.3921901528013583E-2</v>
      </c>
      <c r="X33" s="46"/>
      <c r="Y33" s="46"/>
    </row>
    <row r="34" spans="1:27">
      <c r="A34" s="29" t="s">
        <v>1069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VLOOKUP(C:C,total260330113047!B:F,5,0)</f>
        <v>58</v>
      </c>
      <c r="M34" s="8"/>
      <c r="N34" s="21">
        <f t="shared" ref="N34:N39" si="1">L34/9*5</f>
        <v>32.222222222222221</v>
      </c>
      <c r="O34" s="44">
        <v>306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306</v>
      </c>
      <c r="V34" s="45">
        <v>273.77777777777777</v>
      </c>
      <c r="W34" s="41">
        <v>0.10530137981118373</v>
      </c>
      <c r="X34" s="46"/>
      <c r="Y34" s="46"/>
    </row>
    <row r="35" spans="1:27">
      <c r="A35" s="29" t="s">
        <v>1070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VLOOKUP(C:C,total260330113047!B:F,5,0)</f>
        <v>60</v>
      </c>
      <c r="M35" s="8"/>
      <c r="N35" s="21">
        <f t="shared" si="1"/>
        <v>33.333333333333336</v>
      </c>
      <c r="O35" s="44">
        <v>2051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2051</v>
      </c>
      <c r="V35" s="45">
        <v>2017.6666666666667</v>
      </c>
      <c r="W35" s="41">
        <v>1.6252234682268812E-2</v>
      </c>
      <c r="X35" s="46"/>
      <c r="Y35" s="46"/>
    </row>
    <row r="36" spans="1:27">
      <c r="A36" s="29" t="s">
        <v>1071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VLOOKUP(C:C,total260330113047!B:F,5,0)</f>
        <v>551</v>
      </c>
      <c r="M36" s="8"/>
      <c r="N36" s="21">
        <f t="shared" si="1"/>
        <v>306.11111111111109</v>
      </c>
      <c r="O36" s="44">
        <v>2933</v>
      </c>
      <c r="P36" s="44">
        <v>0</v>
      </c>
      <c r="Q36" s="44">
        <v>0</v>
      </c>
      <c r="R36" s="44">
        <v>0</v>
      </c>
      <c r="S36" s="44">
        <v>0</v>
      </c>
      <c r="T36" s="45">
        <v>0</v>
      </c>
      <c r="U36" s="45">
        <v>2933</v>
      </c>
      <c r="V36" s="45">
        <v>2626.8888888888887</v>
      </c>
      <c r="W36" s="41">
        <v>0.10436792059703753</v>
      </c>
      <c r="X36" s="46"/>
      <c r="Y36" s="46"/>
    </row>
    <row r="37" spans="1:27">
      <c r="A37" s="29" t="s">
        <v>1072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VLOOKUP(C:C,total260330113047!B:F,5,0)</f>
        <v>541</v>
      </c>
      <c r="M37" s="8"/>
      <c r="N37" s="21">
        <f t="shared" si="1"/>
        <v>300.55555555555554</v>
      </c>
      <c r="O37" s="44">
        <v>12953</v>
      </c>
      <c r="P37" s="44">
        <v>0</v>
      </c>
      <c r="Q37" s="44">
        <v>100</v>
      </c>
      <c r="R37" s="44">
        <v>0</v>
      </c>
      <c r="S37" s="44">
        <v>0</v>
      </c>
      <c r="T37" s="45">
        <v>0</v>
      </c>
      <c r="U37" s="45">
        <v>13053</v>
      </c>
      <c r="V37" s="45">
        <v>12752.444444444445</v>
      </c>
      <c r="W37" s="41">
        <v>2.3203547869648386E-2</v>
      </c>
      <c r="X37" s="46"/>
      <c r="Y37" s="46"/>
    </row>
    <row r="38" spans="1:27">
      <c r="A38" s="29" t="s">
        <v>1073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VLOOKUP(C:C,total260330113047!B:F,5,0)</f>
        <v>210</v>
      </c>
      <c r="M38" s="8"/>
      <c r="N38" s="21">
        <f t="shared" si="1"/>
        <v>116.66666666666666</v>
      </c>
      <c r="O38" s="44">
        <v>656</v>
      </c>
      <c r="P38" s="44">
        <v>0</v>
      </c>
      <c r="Q38" s="44">
        <v>0</v>
      </c>
      <c r="R38" s="44">
        <v>0</v>
      </c>
      <c r="S38" s="44">
        <v>500</v>
      </c>
      <c r="T38" s="45">
        <v>-500</v>
      </c>
      <c r="U38" s="45">
        <v>156</v>
      </c>
      <c r="V38" s="45">
        <v>39.333333333333343</v>
      </c>
      <c r="W38" s="41">
        <v>0.17784552845528454</v>
      </c>
      <c r="X38" s="46" t="s">
        <v>4451</v>
      </c>
      <c r="Y38" s="46"/>
    </row>
    <row r="39" spans="1:27">
      <c r="A39" s="29" t="s">
        <v>1074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VLOOKUP(C:C,total260330113047!B:F,5,0)</f>
        <v>140</v>
      </c>
      <c r="M39" s="8"/>
      <c r="N39" s="21">
        <f t="shared" si="1"/>
        <v>77.777777777777771</v>
      </c>
      <c r="O39" s="44">
        <v>740</v>
      </c>
      <c r="P39" s="44">
        <v>0</v>
      </c>
      <c r="Q39" s="44">
        <v>0</v>
      </c>
      <c r="R39" s="44">
        <v>0</v>
      </c>
      <c r="S39" s="44">
        <v>0</v>
      </c>
      <c r="T39" s="45">
        <v>0</v>
      </c>
      <c r="U39" s="45">
        <v>740</v>
      </c>
      <c r="V39" s="45">
        <v>662.22222222222217</v>
      </c>
      <c r="W39" s="41">
        <v>0.1051051051051051</v>
      </c>
      <c r="X39" s="46"/>
      <c r="Y39" s="46"/>
    </row>
    <row r="40" spans="1:27" s="152" customFormat="1">
      <c r="A40" s="144" t="s">
        <v>1075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VLOOKUP(C:C,total260330113047!B:F,5,0)</f>
        <v>#N/A</v>
      </c>
      <c r="M40" s="211">
        <v>470</v>
      </c>
      <c r="N40" s="211">
        <v>470</v>
      </c>
      <c r="O40" s="148">
        <v>106</v>
      </c>
      <c r="P40" s="148">
        <v>0</v>
      </c>
      <c r="Q40" s="44">
        <v>0</v>
      </c>
      <c r="R40" s="148">
        <v>0</v>
      </c>
      <c r="S40" s="148">
        <v>0</v>
      </c>
      <c r="T40" s="149">
        <v>0</v>
      </c>
      <c r="U40" s="149">
        <v>106</v>
      </c>
      <c r="V40" s="149">
        <v>-364</v>
      </c>
      <c r="W40" s="150">
        <v>4.4339622641509431</v>
      </c>
      <c r="X40" s="151"/>
      <c r="Y40" s="151"/>
      <c r="Z40" s="191"/>
      <c r="AA40" s="191"/>
    </row>
    <row r="41" spans="1:27">
      <c r="A41" s="29" t="s">
        <v>1076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VLOOKUP(C:C,total260330113047!B:F,5,0)</f>
        <v>208</v>
      </c>
      <c r="M41" s="8"/>
      <c r="N41" s="21">
        <f t="shared" ref="N41:N52" si="2">L41/9*5</f>
        <v>115.55555555555556</v>
      </c>
      <c r="O41" s="44">
        <v>3817</v>
      </c>
      <c r="P41" s="44">
        <v>0</v>
      </c>
      <c r="Q41" s="44">
        <v>0</v>
      </c>
      <c r="R41" s="44">
        <v>0</v>
      </c>
      <c r="S41" s="44">
        <v>0</v>
      </c>
      <c r="T41" s="45">
        <v>0</v>
      </c>
      <c r="U41" s="45">
        <v>3817</v>
      </c>
      <c r="V41" s="45">
        <v>3701.4444444444443</v>
      </c>
      <c r="W41" s="41">
        <v>3.0273920763834308E-2</v>
      </c>
      <c r="X41" s="46"/>
      <c r="Y41" s="46"/>
    </row>
    <row r="42" spans="1:27">
      <c r="A42" s="29" t="s">
        <v>1077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VLOOKUP(C:C,total260330113047!B:F,5,0)</f>
        <v>406</v>
      </c>
      <c r="M42" s="8"/>
      <c r="N42" s="21">
        <f t="shared" si="2"/>
        <v>225.55555555555557</v>
      </c>
      <c r="O42" s="44">
        <v>2937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2937</v>
      </c>
      <c r="V42" s="45">
        <v>2711.4444444444443</v>
      </c>
      <c r="W42" s="41">
        <v>7.6797941966481292E-2</v>
      </c>
      <c r="X42" s="46"/>
      <c r="Y42" s="46"/>
    </row>
    <row r="43" spans="1:27">
      <c r="A43" s="29" t="s">
        <v>1078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VLOOKUP(C:C,total260330113047!B:F,5,0)</f>
        <v>6</v>
      </c>
      <c r="M43" s="8"/>
      <c r="N43" s="21">
        <f t="shared" si="2"/>
        <v>3.333333333333333</v>
      </c>
      <c r="O43" s="44">
        <v>4562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4562</v>
      </c>
      <c r="V43" s="45">
        <v>4558.666666666667</v>
      </c>
      <c r="W43" s="41">
        <v>7.3067368113400547E-4</v>
      </c>
      <c r="X43" s="46"/>
      <c r="Y43" s="46"/>
    </row>
    <row r="44" spans="1:27">
      <c r="A44" s="29" t="s">
        <v>1079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VLOOKUP(C:C,total260330113047!B:F,5,0)</f>
        <v>39</v>
      </c>
      <c r="M44" s="8"/>
      <c r="N44" s="21">
        <f t="shared" si="2"/>
        <v>21.666666666666664</v>
      </c>
      <c r="O44" s="44">
        <v>777</v>
      </c>
      <c r="P44" s="44">
        <v>0</v>
      </c>
      <c r="Q44" s="44">
        <v>0</v>
      </c>
      <c r="R44" s="44">
        <v>0</v>
      </c>
      <c r="S44" s="44">
        <v>0</v>
      </c>
      <c r="T44" s="45">
        <v>0</v>
      </c>
      <c r="U44" s="45">
        <v>777</v>
      </c>
      <c r="V44" s="45">
        <v>755.33333333333337</v>
      </c>
      <c r="W44" s="41">
        <v>2.7885027885027881E-2</v>
      </c>
      <c r="X44" s="46"/>
      <c r="Y44" s="46"/>
    </row>
    <row r="45" spans="1:27">
      <c r="A45" s="29"/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VLOOKUP(C:C,total260330113047!B:F,5,0)</f>
        <v>23</v>
      </c>
      <c r="M45" s="8"/>
      <c r="N45" s="21">
        <f t="shared" si="2"/>
        <v>12.777777777777777</v>
      </c>
      <c r="O45" s="44">
        <v>1461</v>
      </c>
      <c r="P45" s="44">
        <v>0</v>
      </c>
      <c r="Q45" s="44">
        <v>0</v>
      </c>
      <c r="R45" s="44">
        <v>0</v>
      </c>
      <c r="S45" s="44">
        <v>0</v>
      </c>
      <c r="T45" s="45">
        <v>0</v>
      </c>
      <c r="U45" s="45">
        <v>1461</v>
      </c>
      <c r="V45" s="45">
        <v>1448.2222222222222</v>
      </c>
      <c r="W45" s="41">
        <v>8.7459122366719891E-3</v>
      </c>
      <c r="X45" s="46"/>
      <c r="Y45" s="46"/>
    </row>
    <row r="46" spans="1:27" s="152" customFormat="1">
      <c r="A46" s="29" t="s">
        <v>1080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VLOOKUP(C:C,total260330113047!B:F,5,0)</f>
        <v>65</v>
      </c>
      <c r="M46" s="8"/>
      <c r="N46" s="21">
        <f t="shared" si="2"/>
        <v>36.111111111111114</v>
      </c>
      <c r="O46" s="148">
        <v>217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217</v>
      </c>
      <c r="V46" s="149">
        <v>180.88888888888889</v>
      </c>
      <c r="W46" s="150">
        <v>0.16641065028161803</v>
      </c>
      <c r="X46" s="151"/>
      <c r="Y46" s="151"/>
      <c r="Z46" s="191"/>
      <c r="AA46" s="191"/>
    </row>
    <row r="47" spans="1:27" s="152" customFormat="1">
      <c r="A47" s="29" t="s">
        <v>1081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VLOOKUP(C:C,total260330113047!B:F,5,0)</f>
        <v>85</v>
      </c>
      <c r="M47" s="8"/>
      <c r="N47" s="21">
        <f t="shared" si="2"/>
        <v>47.222222222222221</v>
      </c>
      <c r="O47" s="148">
        <v>906</v>
      </c>
      <c r="P47" s="148">
        <v>0</v>
      </c>
      <c r="Q47" s="44">
        <v>0</v>
      </c>
      <c r="R47" s="148">
        <v>0</v>
      </c>
      <c r="S47" s="148">
        <v>0</v>
      </c>
      <c r="T47" s="149">
        <v>0</v>
      </c>
      <c r="U47" s="149">
        <v>906</v>
      </c>
      <c r="V47" s="149">
        <v>858.77777777777783</v>
      </c>
      <c r="W47" s="150">
        <v>5.2121658081922984E-2</v>
      </c>
      <c r="X47" s="151"/>
      <c r="Y47" s="151"/>
      <c r="Z47" s="191"/>
      <c r="AA47" s="191"/>
    </row>
    <row r="48" spans="1:27">
      <c r="A48" s="29" t="s">
        <v>1082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VLOOKUP(C:C,total260330113047!B:F,5,0)</f>
        <v>665</v>
      </c>
      <c r="M48" s="8"/>
      <c r="N48" s="21">
        <f t="shared" si="2"/>
        <v>369.44444444444446</v>
      </c>
      <c r="O48" s="44">
        <v>2817</v>
      </c>
      <c r="P48" s="44">
        <v>0</v>
      </c>
      <c r="Q48" s="44">
        <v>0</v>
      </c>
      <c r="R48" s="44">
        <v>0</v>
      </c>
      <c r="S48" s="44">
        <v>0</v>
      </c>
      <c r="T48" s="45">
        <v>0</v>
      </c>
      <c r="U48" s="45">
        <v>2817</v>
      </c>
      <c r="V48" s="45">
        <v>2447.5555555555557</v>
      </c>
      <c r="W48" s="41">
        <v>0.13114818759121208</v>
      </c>
      <c r="X48" s="46"/>
      <c r="Y48" s="46"/>
    </row>
    <row r="49" spans="1:27">
      <c r="A49" s="192" t="s">
        <v>1083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>
        <f>VLOOKUP(C:C,total260330113047!B:F,5,0)</f>
        <v>883</v>
      </c>
      <c r="M49" s="196"/>
      <c r="N49" s="196">
        <f t="shared" si="2"/>
        <v>490.55555555555554</v>
      </c>
      <c r="O49" s="196">
        <v>291</v>
      </c>
      <c r="P49" s="196">
        <v>0</v>
      </c>
      <c r="Q49" s="196">
        <v>0</v>
      </c>
      <c r="R49" s="196">
        <v>0</v>
      </c>
      <c r="S49" s="196">
        <v>0</v>
      </c>
      <c r="T49" s="197">
        <v>0</v>
      </c>
      <c r="U49" s="197">
        <v>291</v>
      </c>
      <c r="V49" s="197">
        <v>-199.55555555555554</v>
      </c>
      <c r="W49" s="198">
        <v>1.6857579228713249</v>
      </c>
      <c r="X49" s="199"/>
      <c r="Y49" s="199"/>
    </row>
    <row r="50" spans="1:27" s="277" customFormat="1">
      <c r="A50" s="269" t="s">
        <v>1084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VLOOKUP(C:C,total260330113047!B:F,5,0)</f>
        <v>512</v>
      </c>
      <c r="M50" s="8"/>
      <c r="N50" s="21">
        <f t="shared" si="2"/>
        <v>284.44444444444446</v>
      </c>
      <c r="O50" s="202">
        <v>3459</v>
      </c>
      <c r="P50" s="202">
        <v>0</v>
      </c>
      <c r="Q50" s="202">
        <v>0</v>
      </c>
      <c r="R50" s="202">
        <v>0</v>
      </c>
      <c r="S50" s="202">
        <v>0</v>
      </c>
      <c r="T50" s="273">
        <v>0</v>
      </c>
      <c r="U50" s="273">
        <v>3459</v>
      </c>
      <c r="V50" s="273">
        <v>3174.5555555555557</v>
      </c>
      <c r="W50" s="274">
        <v>8.2233143811634712E-2</v>
      </c>
      <c r="X50" s="275"/>
      <c r="Y50" s="275"/>
      <c r="Z50" s="276"/>
      <c r="AA50" s="276"/>
    </row>
    <row r="51" spans="1:27">
      <c r="A51" s="29" t="s">
        <v>1085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VLOOKUP(C:C,total260330113047!B:F,5,0)</f>
        <v>1452</v>
      </c>
      <c r="M51" s="211">
        <v>750</v>
      </c>
      <c r="N51" s="21">
        <f t="shared" si="2"/>
        <v>806.66666666666674</v>
      </c>
      <c r="O51" s="44">
        <v>2799</v>
      </c>
      <c r="P51" s="44">
        <v>1390</v>
      </c>
      <c r="Q51" s="44">
        <v>0</v>
      </c>
      <c r="R51" s="44">
        <v>0</v>
      </c>
      <c r="S51" s="44">
        <v>880</v>
      </c>
      <c r="T51" s="45">
        <v>510</v>
      </c>
      <c r="U51" s="45">
        <v>1919</v>
      </c>
      <c r="V51" s="45">
        <v>1112.3333333333333</v>
      </c>
      <c r="W51" s="41">
        <v>0.19256783639691258</v>
      </c>
      <c r="X51" s="46"/>
      <c r="Y51" s="46"/>
    </row>
    <row r="52" spans="1:27" s="200" customFormat="1">
      <c r="A52" s="192" t="s">
        <v>1086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>
        <f>VLOOKUP(C:C,total260330113047!B:F,5,0)</f>
        <v>18</v>
      </c>
      <c r="M52" s="196"/>
      <c r="N52" s="196">
        <f t="shared" si="2"/>
        <v>10</v>
      </c>
      <c r="O52" s="196">
        <v>1261</v>
      </c>
      <c r="P52" s="196">
        <v>0</v>
      </c>
      <c r="Q52" s="196">
        <v>0</v>
      </c>
      <c r="R52" s="196">
        <v>0</v>
      </c>
      <c r="S52" s="196">
        <v>0</v>
      </c>
      <c r="T52" s="197">
        <v>0</v>
      </c>
      <c r="U52" s="197">
        <v>1261</v>
      </c>
      <c r="V52" s="197">
        <v>1251</v>
      </c>
      <c r="W52" s="198">
        <v>7.9302141157811257E-3</v>
      </c>
      <c r="X52" s="199"/>
      <c r="Y52" s="199"/>
      <c r="Z52" s="201"/>
      <c r="AA52" s="201"/>
    </row>
    <row r="53" spans="1:27" s="152" customFormat="1" ht="15.75">
      <c r="A53" s="29" t="s">
        <v>1087</v>
      </c>
      <c r="B53" s="145" t="s">
        <v>356</v>
      </c>
      <c r="C53" s="146" t="s">
        <v>233</v>
      </c>
      <c r="D53" s="147" t="s">
        <v>234</v>
      </c>
      <c r="E53" s="146"/>
      <c r="F53" s="146">
        <v>843</v>
      </c>
      <c r="G53" s="148">
        <v>647</v>
      </c>
      <c r="H53" s="21">
        <v>2107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4" t="e">
        <f>VLOOKUP(C53,'出荷数2407-2506total250730101950'!B:F,5,0)</f>
        <v>#N/A</v>
      </c>
      <c r="L53" s="203" t="e">
        <f>VLOOKUP(C:C,total260330113047!B:F,5,0)</f>
        <v>#N/A</v>
      </c>
      <c r="M53" s="211">
        <v>890</v>
      </c>
      <c r="N53" s="211">
        <v>890</v>
      </c>
      <c r="O53" s="148">
        <v>0</v>
      </c>
      <c r="P53" s="148">
        <v>0</v>
      </c>
      <c r="Q53" s="44">
        <v>0</v>
      </c>
      <c r="R53" s="148">
        <v>0</v>
      </c>
      <c r="S53" s="148">
        <v>0</v>
      </c>
      <c r="T53" s="149">
        <v>0</v>
      </c>
      <c r="U53" s="149">
        <v>0</v>
      </c>
      <c r="V53" s="149">
        <v>-890</v>
      </c>
      <c r="W53" s="150" t="e">
        <v>#DIV/0!</v>
      </c>
      <c r="X53" s="151"/>
      <c r="Y53" s="151"/>
    </row>
    <row r="54" spans="1:27">
      <c r="A54" s="29" t="s">
        <v>1088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VLOOKUP(C:C,total260330113047!B:F,5,0)</f>
        <v>231</v>
      </c>
      <c r="M54" s="8"/>
      <c r="N54" s="21">
        <f>L54/9*5</f>
        <v>128.33333333333334</v>
      </c>
      <c r="O54" s="44">
        <v>3190</v>
      </c>
      <c r="P54" s="44">
        <v>300</v>
      </c>
      <c r="Q54" s="44">
        <v>0</v>
      </c>
      <c r="R54" s="44">
        <v>0</v>
      </c>
      <c r="S54" s="44">
        <v>300</v>
      </c>
      <c r="T54" s="45">
        <v>0</v>
      </c>
      <c r="U54" s="45">
        <v>2890</v>
      </c>
      <c r="V54" s="45">
        <v>2761.6666666666665</v>
      </c>
      <c r="W54" s="41">
        <v>3.6771728748806118E-2</v>
      </c>
      <c r="X54" s="46"/>
      <c r="Y54" s="46"/>
    </row>
    <row r="55" spans="1:27" s="152" customFormat="1" ht="15.75">
      <c r="A55" s="29" t="s">
        <v>1089</v>
      </c>
      <c r="B55" s="145" t="s">
        <v>356</v>
      </c>
      <c r="C55" s="153" t="s">
        <v>1264</v>
      </c>
      <c r="D55" s="154" t="s">
        <v>64</v>
      </c>
      <c r="E55" s="153"/>
      <c r="F55" s="146">
        <v>1087</v>
      </c>
      <c r="G55" s="148">
        <v>665</v>
      </c>
      <c r="H55" s="21">
        <v>2030</v>
      </c>
      <c r="I55" s="8" t="e">
        <f>VLOOKUP(C55,'202310-202403出荷数total2403220951'!B:F,5,0)</f>
        <v>#N/A</v>
      </c>
      <c r="J55" s="203" t="e">
        <f>VLOOKUP(C55,'出荷数2307～2406total241008110618'!B:F,5,0)</f>
        <v>#N/A</v>
      </c>
      <c r="K55" s="214" t="e">
        <f>VLOOKUP(C55,'出荷数2407-2506total250730101950'!B:F,5,0)</f>
        <v>#N/A</v>
      </c>
      <c r="L55" s="203" t="e">
        <f>VLOOKUP(C:C,total260330113047!B:F,5,0)</f>
        <v>#N/A</v>
      </c>
      <c r="M55" s="211">
        <v>850</v>
      </c>
      <c r="N55" s="211">
        <v>850</v>
      </c>
      <c r="O55" s="148">
        <v>0</v>
      </c>
      <c r="P55" s="148">
        <v>0</v>
      </c>
      <c r="Q55" s="44">
        <v>0</v>
      </c>
      <c r="R55" s="148">
        <v>0</v>
      </c>
      <c r="S55" s="148">
        <v>0</v>
      </c>
      <c r="T55" s="149">
        <v>0</v>
      </c>
      <c r="U55" s="149">
        <v>0</v>
      </c>
      <c r="V55" s="149">
        <v>-850</v>
      </c>
      <c r="W55" s="150" t="e">
        <v>#DIV/0!</v>
      </c>
      <c r="X55" s="151"/>
      <c r="Y55" s="151"/>
    </row>
    <row r="56" spans="1:27">
      <c r="A56" s="29" t="s">
        <v>1090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VLOOKUP(C:C,total260330113047!B:F,5,0)</f>
        <v>737</v>
      </c>
      <c r="M56" s="8"/>
      <c r="N56" s="211">
        <v>295</v>
      </c>
      <c r="O56" s="44">
        <v>592</v>
      </c>
      <c r="P56" s="44">
        <v>0</v>
      </c>
      <c r="Q56" s="44">
        <v>0</v>
      </c>
      <c r="R56" s="44">
        <v>0</v>
      </c>
      <c r="S56" s="44">
        <v>0</v>
      </c>
      <c r="T56" s="45">
        <v>0</v>
      </c>
      <c r="U56" s="45">
        <v>592</v>
      </c>
      <c r="V56" s="45">
        <v>297</v>
      </c>
      <c r="W56" s="41">
        <v>0.4983108108108108</v>
      </c>
      <c r="X56" s="46"/>
      <c r="Y56" s="46"/>
    </row>
    <row r="57" spans="1:27" s="200" customFormat="1">
      <c r="A57" s="192" t="s">
        <v>1091</v>
      </c>
      <c r="B57" s="193" t="s">
        <v>356</v>
      </c>
      <c r="C57" s="194" t="s">
        <v>28</v>
      </c>
      <c r="D57" s="195" t="s">
        <v>29</v>
      </c>
      <c r="E57" s="194"/>
      <c r="F57" s="194">
        <v>1540</v>
      </c>
      <c r="G57" s="196">
        <v>597</v>
      </c>
      <c r="H57" s="196">
        <v>361</v>
      </c>
      <c r="I57" s="8">
        <f>VLOOKUP(C57,'202310-202403出荷数total2403220951'!B:F,5,0)</f>
        <v>533</v>
      </c>
      <c r="J57" s="203">
        <f>VLOOKUP(C57,'出荷数2307～2406total241008110618'!B:F,5,0)</f>
        <v>858</v>
      </c>
      <c r="K57" s="214">
        <f>VLOOKUP(C57,'出荷数2407-2506total250730101950'!B:F,5,0)</f>
        <v>574</v>
      </c>
      <c r="L57" s="203" t="e">
        <f>VLOOKUP(C:C,total260330113047!B:F,5,0)</f>
        <v>#N/A</v>
      </c>
      <c r="M57" s="8"/>
      <c r="N57" s="21" t="e">
        <f>L57/9*5</f>
        <v>#N/A</v>
      </c>
      <c r="O57" s="196">
        <v>0</v>
      </c>
      <c r="P57" s="196">
        <v>0</v>
      </c>
      <c r="Q57" s="44">
        <v>0</v>
      </c>
      <c r="R57" s="196">
        <v>0</v>
      </c>
      <c r="S57" s="196">
        <v>0</v>
      </c>
      <c r="T57" s="197">
        <v>0</v>
      </c>
      <c r="U57" s="197">
        <v>0</v>
      </c>
      <c r="V57" s="197" t="e">
        <v>#N/A</v>
      </c>
      <c r="W57" s="198" t="e">
        <v>#N/A</v>
      </c>
      <c r="X57" s="199"/>
      <c r="Y57" s="199"/>
      <c r="Z57" s="201"/>
      <c r="AA57" s="201"/>
    </row>
    <row r="58" spans="1:27">
      <c r="A58" s="29" t="s">
        <v>1092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VLOOKUP(C:C,total260330113047!B:F,5,0)</f>
        <v>9724</v>
      </c>
      <c r="M58" s="211">
        <v>10000</v>
      </c>
      <c r="N58" s="211">
        <v>10000</v>
      </c>
      <c r="O58" s="44">
        <v>20801</v>
      </c>
      <c r="P58" s="44">
        <v>1850</v>
      </c>
      <c r="Q58" s="44">
        <v>0</v>
      </c>
      <c r="R58" s="44">
        <v>0</v>
      </c>
      <c r="S58" s="44">
        <v>2466</v>
      </c>
      <c r="T58" s="45">
        <v>-616</v>
      </c>
      <c r="U58" s="45">
        <v>18335</v>
      </c>
      <c r="V58" s="45">
        <v>8335</v>
      </c>
      <c r="W58" s="41">
        <v>0.44148161229084809</v>
      </c>
      <c r="X58" s="222"/>
      <c r="Y58" s="222"/>
    </row>
    <row r="59" spans="1:27" s="152" customFormat="1" ht="15.75">
      <c r="A59" s="29" t="s">
        <v>1093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VLOOKUP(C:C,total260330113047!B:F,5,0)</f>
        <v>2</v>
      </c>
      <c r="M59" s="8"/>
      <c r="N59" s="21">
        <f t="shared" ref="N59:N68" si="3">L59/9*5</f>
        <v>1.1111111111111112</v>
      </c>
      <c r="O59" s="148">
        <v>33</v>
      </c>
      <c r="P59" s="148">
        <v>0</v>
      </c>
      <c r="Q59" s="44">
        <v>0</v>
      </c>
      <c r="R59" s="148">
        <v>0</v>
      </c>
      <c r="S59" s="148">
        <v>0</v>
      </c>
      <c r="T59" s="149">
        <v>0</v>
      </c>
      <c r="U59" s="149">
        <v>33</v>
      </c>
      <c r="V59" s="149">
        <v>31.888888888888889</v>
      </c>
      <c r="W59" s="150">
        <v>3.3670033670033669E-2</v>
      </c>
      <c r="X59" s="151"/>
      <c r="Y59" s="151"/>
    </row>
    <row r="60" spans="1:27">
      <c r="A60" s="29" t="s">
        <v>1094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VLOOKUP(C:C,total260330113047!B:F,5,0)</f>
        <v>1846</v>
      </c>
      <c r="M60" s="8"/>
      <c r="N60" s="21">
        <f t="shared" si="3"/>
        <v>1025.5555555555557</v>
      </c>
      <c r="O60" s="44">
        <v>4062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4062</v>
      </c>
      <c r="V60" s="45">
        <v>3036.4444444444443</v>
      </c>
      <c r="W60" s="41">
        <v>0.2524755183543958</v>
      </c>
      <c r="X60" s="46"/>
      <c r="Y60" s="46"/>
    </row>
    <row r="61" spans="1:27">
      <c r="A61" s="29" t="s">
        <v>1095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VLOOKUP(C:C,total260330113047!B:F,5,0)</f>
        <v>455</v>
      </c>
      <c r="M61" s="8"/>
      <c r="N61" s="21">
        <f t="shared" si="3"/>
        <v>252.77777777777777</v>
      </c>
      <c r="O61" s="44">
        <v>3772</v>
      </c>
      <c r="P61" s="44">
        <v>0</v>
      </c>
      <c r="Q61" s="44">
        <v>0</v>
      </c>
      <c r="R61" s="44">
        <v>0</v>
      </c>
      <c r="S61" s="44">
        <v>0</v>
      </c>
      <c r="T61" s="45">
        <v>0</v>
      </c>
      <c r="U61" s="45">
        <v>3772</v>
      </c>
      <c r="V61" s="45">
        <v>3519.2222222222222</v>
      </c>
      <c r="W61" s="41">
        <v>6.7014257099092728E-2</v>
      </c>
      <c r="X61" s="46"/>
      <c r="Y61" s="46"/>
    </row>
    <row r="62" spans="1:27">
      <c r="A62" s="29" t="s">
        <v>1096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VLOOKUP(C:C,total260330113047!B:F,5,0)</f>
        <v>1141</v>
      </c>
      <c r="M62" s="8"/>
      <c r="N62" s="21">
        <f t="shared" si="3"/>
        <v>633.88888888888891</v>
      </c>
      <c r="O62" s="44">
        <v>820</v>
      </c>
      <c r="P62" s="44">
        <v>0</v>
      </c>
      <c r="Q62" s="44">
        <v>3000</v>
      </c>
      <c r="R62" s="44">
        <v>0</v>
      </c>
      <c r="S62" s="44">
        <v>0</v>
      </c>
      <c r="T62" s="45">
        <v>0</v>
      </c>
      <c r="U62" s="45">
        <v>3820</v>
      </c>
      <c r="V62" s="45">
        <v>3186.1111111111113</v>
      </c>
      <c r="W62" s="41">
        <v>0.77303523035230359</v>
      </c>
      <c r="X62" s="46"/>
      <c r="Y62" s="46"/>
    </row>
    <row r="63" spans="1:27">
      <c r="A63" s="29" t="s">
        <v>1097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VLOOKUP(C:C,total260330113047!B:F,5,0)</f>
        <v>1177</v>
      </c>
      <c r="M63" s="8"/>
      <c r="N63" s="21">
        <f t="shared" si="3"/>
        <v>653.88888888888891</v>
      </c>
      <c r="O63" s="44">
        <v>1590</v>
      </c>
      <c r="P63" s="44">
        <v>700</v>
      </c>
      <c r="Q63" s="44">
        <v>0</v>
      </c>
      <c r="R63" s="44">
        <v>0</v>
      </c>
      <c r="S63" s="44">
        <v>700</v>
      </c>
      <c r="T63" s="45">
        <v>0</v>
      </c>
      <c r="U63" s="45">
        <v>890</v>
      </c>
      <c r="V63" s="45">
        <v>236.11111111111109</v>
      </c>
      <c r="W63" s="41">
        <v>0.28554099951479867</v>
      </c>
      <c r="X63" s="46"/>
      <c r="Y63" s="46"/>
    </row>
    <row r="64" spans="1:27" s="200" customFormat="1">
      <c r="A64" s="192" t="s">
        <v>1098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VLOOKUP(C:C,total260330113047!B:F,5,0)</f>
        <v>#N/A</v>
      </c>
      <c r="M64" s="8"/>
      <c r="N64" s="21" t="e">
        <f t="shared" si="3"/>
        <v>#N/A</v>
      </c>
      <c r="O64" s="196">
        <v>552</v>
      </c>
      <c r="P64" s="196">
        <v>0</v>
      </c>
      <c r="Q64" s="44">
        <v>0</v>
      </c>
      <c r="R64" s="196">
        <v>0</v>
      </c>
      <c r="S64" s="196">
        <v>0</v>
      </c>
      <c r="T64" s="197">
        <v>0</v>
      </c>
      <c r="U64" s="197">
        <v>552</v>
      </c>
      <c r="V64" s="197" t="e">
        <v>#N/A</v>
      </c>
      <c r="W64" s="198" t="e">
        <v>#N/A</v>
      </c>
      <c r="X64" s="199"/>
      <c r="Y64" s="199"/>
      <c r="Z64" s="201"/>
      <c r="AA64" s="201"/>
    </row>
    <row r="65" spans="1:25">
      <c r="A65" s="29" t="s">
        <v>1099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VLOOKUP(C:C,total260330113047!B:F,5,0)</f>
        <v>17</v>
      </c>
      <c r="M65" s="8"/>
      <c r="N65" s="21">
        <f t="shared" si="3"/>
        <v>9.4444444444444446</v>
      </c>
      <c r="O65" s="175">
        <v>1958</v>
      </c>
      <c r="P65" s="175">
        <v>0</v>
      </c>
      <c r="Q65" s="44">
        <v>0</v>
      </c>
      <c r="R65" s="175">
        <v>0</v>
      </c>
      <c r="S65" s="175">
        <v>0</v>
      </c>
      <c r="T65" s="176">
        <v>0</v>
      </c>
      <c r="U65" s="45">
        <v>1958</v>
      </c>
      <c r="V65" s="45">
        <v>1948.5555555555557</v>
      </c>
      <c r="W65" s="177">
        <v>4.8235160594711154E-3</v>
      </c>
      <c r="X65" s="46"/>
      <c r="Y65" s="46"/>
    </row>
    <row r="66" spans="1:25">
      <c r="A66" s="29" t="s">
        <v>1100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VLOOKUP(C:C,total260330113047!B:F,5,0)</f>
        <v>123</v>
      </c>
      <c r="M66" s="211">
        <v>500</v>
      </c>
      <c r="N66" s="21">
        <f t="shared" si="3"/>
        <v>68.333333333333329</v>
      </c>
      <c r="O66" s="44">
        <v>2210</v>
      </c>
      <c r="P66" s="44">
        <v>0</v>
      </c>
      <c r="Q66" s="44">
        <v>0</v>
      </c>
      <c r="R66" s="44">
        <v>0</v>
      </c>
      <c r="S66" s="44">
        <v>500</v>
      </c>
      <c r="T66" s="45">
        <v>-500</v>
      </c>
      <c r="U66" s="45">
        <v>1710</v>
      </c>
      <c r="V66" s="45">
        <v>1641.6666666666667</v>
      </c>
      <c r="W66" s="41">
        <v>3.0920060331825035E-2</v>
      </c>
      <c r="X66" s="46"/>
      <c r="Y66" s="46"/>
    </row>
    <row r="67" spans="1:25">
      <c r="A67" s="29" t="s">
        <v>1101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VLOOKUP(C:C,total260330113047!B:F,5,0)</f>
        <v>700</v>
      </c>
      <c r="M67" s="8"/>
      <c r="N67" s="21">
        <f t="shared" si="3"/>
        <v>388.88888888888886</v>
      </c>
      <c r="O67" s="44">
        <v>1035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1035</v>
      </c>
      <c r="V67" s="45">
        <v>646.11111111111109</v>
      </c>
      <c r="W67" s="41">
        <v>0.37573805689747714</v>
      </c>
      <c r="X67" s="46"/>
      <c r="Y67" s="46"/>
    </row>
    <row r="68" spans="1:25">
      <c r="A68" s="29" t="s">
        <v>1102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VLOOKUP(C:C,total260330113047!B:F,5,0)</f>
        <v>773</v>
      </c>
      <c r="M68" s="211">
        <v>500</v>
      </c>
      <c r="N68" s="21">
        <f t="shared" si="3"/>
        <v>429.44444444444446</v>
      </c>
      <c r="O68" s="44">
        <v>2717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2717</v>
      </c>
      <c r="V68" s="45">
        <v>2287.5555555555557</v>
      </c>
      <c r="W68" s="41">
        <v>0.15805831595305281</v>
      </c>
      <c r="X68" s="46"/>
      <c r="Y68" s="46"/>
    </row>
    <row r="69" spans="1:25">
      <c r="A69" s="29" t="s">
        <v>1103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VLOOKUP(C:C,total260330113047!B:F,5,0)</f>
        <v>1164</v>
      </c>
      <c r="M69" s="8"/>
      <c r="N69" s="211">
        <v>672</v>
      </c>
      <c r="O69" s="44">
        <v>3778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3778</v>
      </c>
      <c r="V69" s="45">
        <v>3106</v>
      </c>
      <c r="W69" s="41">
        <v>0.17787188988883007</v>
      </c>
      <c r="X69" s="46"/>
      <c r="Y69" s="46"/>
    </row>
    <row r="70" spans="1:25">
      <c r="A70" s="29" t="s">
        <v>1104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VLOOKUP(C:C,total260330113047!B:F,5,0)</f>
        <v>221</v>
      </c>
      <c r="M70" s="8"/>
      <c r="N70" s="21">
        <f>L70/9*5</f>
        <v>122.77777777777779</v>
      </c>
      <c r="O70" s="44">
        <v>2661</v>
      </c>
      <c r="P70" s="44">
        <v>500</v>
      </c>
      <c r="Q70" s="44">
        <v>0</v>
      </c>
      <c r="R70" s="44">
        <v>0</v>
      </c>
      <c r="S70" s="44">
        <v>500</v>
      </c>
      <c r="T70" s="45">
        <v>0</v>
      </c>
      <c r="U70" s="45">
        <v>2161</v>
      </c>
      <c r="V70" s="45">
        <v>2038.2222222222222</v>
      </c>
      <c r="W70" s="41">
        <v>3.8841435551337483E-2</v>
      </c>
      <c r="X70" s="46"/>
      <c r="Y70" s="46"/>
    </row>
    <row r="71" spans="1:25">
      <c r="A71" s="29" t="s">
        <v>1105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VLOOKUP(C:C,total260330113047!B:F,5,0)</f>
        <v>573</v>
      </c>
      <c r="M71" s="8"/>
      <c r="N71" s="21">
        <f>L71/9*5</f>
        <v>318.33333333333331</v>
      </c>
      <c r="O71" s="44">
        <v>1759</v>
      </c>
      <c r="P71" s="44">
        <v>120</v>
      </c>
      <c r="Q71" s="44">
        <v>0</v>
      </c>
      <c r="R71" s="44">
        <v>0</v>
      </c>
      <c r="S71" s="44">
        <v>120</v>
      </c>
      <c r="T71" s="45">
        <v>0</v>
      </c>
      <c r="U71" s="45">
        <v>1639</v>
      </c>
      <c r="V71" s="45">
        <v>1320.6666666666667</v>
      </c>
      <c r="W71" s="41">
        <v>0.16941635621784637</v>
      </c>
      <c r="X71" s="46"/>
      <c r="Y71" s="46"/>
    </row>
    <row r="72" spans="1:25">
      <c r="A72" s="29" t="s">
        <v>1106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 t="e">
        <f>VLOOKUP(C:C,total260330113047!B:F,5,0)</f>
        <v>#N/A</v>
      </c>
      <c r="M72" s="8"/>
      <c r="N72" s="21" t="e">
        <f>L72/9*5</f>
        <v>#N/A</v>
      </c>
      <c r="O72" s="44">
        <v>2422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2422</v>
      </c>
      <c r="V72" s="45" t="e">
        <v>#N/A</v>
      </c>
      <c r="W72" s="41" t="e">
        <v>#N/A</v>
      </c>
      <c r="X72" s="46"/>
      <c r="Y72" s="46"/>
    </row>
    <row r="73" spans="1:25">
      <c r="A73" s="29"/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VLOOKUP(C:C,total260330113047!B:F,5,0)</f>
        <v>27</v>
      </c>
      <c r="M73" s="8"/>
      <c r="N73" s="21">
        <f>L73/9*5</f>
        <v>15</v>
      </c>
      <c r="O73" s="44">
        <v>302</v>
      </c>
      <c r="P73" s="44">
        <v>0</v>
      </c>
      <c r="Q73" s="44">
        <v>0</v>
      </c>
      <c r="R73" s="44">
        <v>0</v>
      </c>
      <c r="S73" s="44">
        <v>0</v>
      </c>
      <c r="T73" s="45">
        <v>0</v>
      </c>
      <c r="U73" s="45">
        <v>302</v>
      </c>
      <c r="V73" s="45">
        <v>287</v>
      </c>
      <c r="W73" s="41">
        <v>4.9668874172185427E-2</v>
      </c>
      <c r="X73" s="46"/>
      <c r="Y73" s="46"/>
    </row>
    <row r="74" spans="1:25">
      <c r="A74" s="29" t="s">
        <v>1107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VLOOKUP(C:C,total260330113047!B:F,5,0)</f>
        <v>4476</v>
      </c>
      <c r="M74" s="8"/>
      <c r="N74" s="21">
        <f>L74/9*5</f>
        <v>2486.6666666666665</v>
      </c>
      <c r="O74" s="44">
        <v>4687</v>
      </c>
      <c r="P74" s="44">
        <v>0</v>
      </c>
      <c r="Q74" s="44">
        <v>0</v>
      </c>
      <c r="R74" s="44">
        <v>0</v>
      </c>
      <c r="S74" s="44">
        <v>0</v>
      </c>
      <c r="T74" s="45">
        <v>0</v>
      </c>
      <c r="U74" s="45">
        <v>4687</v>
      </c>
      <c r="V74" s="45">
        <v>2200.3333333333335</v>
      </c>
      <c r="W74" s="41">
        <v>0.53054548040679894</v>
      </c>
      <c r="X74" s="46"/>
      <c r="Y74" s="46"/>
    </row>
    <row r="75" spans="1:25">
      <c r="A75" s="29" t="s">
        <v>2991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VLOOKUP(C:C,total260330113047!B:F,5,0)</f>
        <v>1579</v>
      </c>
      <c r="M75" s="211">
        <v>8000</v>
      </c>
      <c r="N75" s="211">
        <v>8000</v>
      </c>
      <c r="O75" s="44">
        <v>13825</v>
      </c>
      <c r="P75" s="44">
        <v>0</v>
      </c>
      <c r="Q75" s="44">
        <v>0</v>
      </c>
      <c r="R75" s="44">
        <v>0</v>
      </c>
      <c r="S75" s="44">
        <v>5000</v>
      </c>
      <c r="T75" s="45">
        <v>-5000</v>
      </c>
      <c r="U75" s="45">
        <v>8825</v>
      </c>
      <c r="V75" s="45">
        <v>825</v>
      </c>
      <c r="W75" s="41">
        <v>0.57866184448462932</v>
      </c>
      <c r="X75" s="46"/>
      <c r="Y75" s="46"/>
    </row>
    <row r="76" spans="1:25">
      <c r="A76" s="29" t="s">
        <v>1109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VLOOKUP(C:C,total260330113047!B:F,5,0)</f>
        <v>177</v>
      </c>
      <c r="M76" s="8"/>
      <c r="N76" s="21">
        <f t="shared" ref="N76:N82" si="4">L76/9*5</f>
        <v>98.333333333333343</v>
      </c>
      <c r="O76" s="44">
        <v>1819</v>
      </c>
      <c r="P76" s="44">
        <v>0</v>
      </c>
      <c r="Q76" s="44">
        <v>0</v>
      </c>
      <c r="R76" s="44">
        <v>0</v>
      </c>
      <c r="S76" s="44">
        <v>0</v>
      </c>
      <c r="T76" s="45">
        <v>0</v>
      </c>
      <c r="U76" s="45">
        <v>1819</v>
      </c>
      <c r="V76" s="45">
        <v>1720.6666666666667</v>
      </c>
      <c r="W76" s="41">
        <v>5.4059006780282214E-2</v>
      </c>
      <c r="X76" s="46"/>
      <c r="Y76" s="46"/>
    </row>
    <row r="77" spans="1:25">
      <c r="A77" s="29" t="s">
        <v>1110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VLOOKUP(C:C,total260330113047!B:F,5,0)</f>
        <v>1223</v>
      </c>
      <c r="M77" s="211">
        <v>1000</v>
      </c>
      <c r="N77" s="21">
        <f t="shared" si="4"/>
        <v>679.44444444444446</v>
      </c>
      <c r="O77" s="44">
        <v>4102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4102</v>
      </c>
      <c r="V77" s="45">
        <v>3422.5555555555557</v>
      </c>
      <c r="W77" s="41">
        <v>0.16563735847012298</v>
      </c>
      <c r="X77" s="46"/>
      <c r="Y77" s="46"/>
    </row>
    <row r="78" spans="1:25">
      <c r="A78" s="29" t="s">
        <v>1111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VLOOKUP(C:C,total260330113047!B:F,5,0)</f>
        <v>344</v>
      </c>
      <c r="M78" s="8"/>
      <c r="N78" s="21">
        <f t="shared" si="4"/>
        <v>191.11111111111111</v>
      </c>
      <c r="O78" s="44">
        <v>383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383</v>
      </c>
      <c r="V78" s="45">
        <v>191.88888888888889</v>
      </c>
      <c r="W78" s="41">
        <v>0.49898462431099505</v>
      </c>
      <c r="X78" s="46"/>
      <c r="Y78" s="46"/>
    </row>
    <row r="79" spans="1:25">
      <c r="A79" s="29" t="s">
        <v>1112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VLOOKUP(C:C,total260330113047!B:F,5,0)</f>
        <v>1304</v>
      </c>
      <c r="M79" s="8"/>
      <c r="N79" s="21">
        <f t="shared" si="4"/>
        <v>724.44444444444446</v>
      </c>
      <c r="O79" s="44">
        <v>2475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2475</v>
      </c>
      <c r="V79" s="45">
        <v>1750.5555555555557</v>
      </c>
      <c r="W79" s="41">
        <v>0.29270482603815939</v>
      </c>
      <c r="X79" s="46"/>
      <c r="Y79" s="46"/>
    </row>
    <row r="80" spans="1:25">
      <c r="A80" s="29" t="s">
        <v>1113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VLOOKUP(C:C,total260330113047!B:F,5,0)</f>
        <v>791</v>
      </c>
      <c r="M80" s="8"/>
      <c r="N80" s="21">
        <f t="shared" si="4"/>
        <v>439.44444444444446</v>
      </c>
      <c r="O80" s="44">
        <v>1458</v>
      </c>
      <c r="P80" s="44">
        <v>1240</v>
      </c>
      <c r="Q80" s="44">
        <v>0</v>
      </c>
      <c r="R80" s="44">
        <v>0</v>
      </c>
      <c r="S80" s="44">
        <v>1240</v>
      </c>
      <c r="T80" s="45">
        <v>0</v>
      </c>
      <c r="U80" s="45">
        <v>218</v>
      </c>
      <c r="V80" s="45">
        <v>-221.44444444444446</v>
      </c>
      <c r="W80" s="41">
        <v>0.16287785190676221</v>
      </c>
      <c r="X80" s="46" t="s">
        <v>4503</v>
      </c>
      <c r="Y80" s="46"/>
    </row>
    <row r="81" spans="1:27">
      <c r="A81" s="29" t="s">
        <v>1114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VLOOKUP(C:C,total260330113047!B:F,5,0)</f>
        <v>652</v>
      </c>
      <c r="M81" s="8"/>
      <c r="N81" s="21">
        <f t="shared" si="4"/>
        <v>362.22222222222223</v>
      </c>
      <c r="O81" s="44">
        <v>2023</v>
      </c>
      <c r="P81" s="44">
        <v>0</v>
      </c>
      <c r="Q81" s="44">
        <v>0</v>
      </c>
      <c r="R81" s="44">
        <v>0</v>
      </c>
      <c r="S81" s="44">
        <v>0</v>
      </c>
      <c r="T81" s="45">
        <v>0</v>
      </c>
      <c r="U81" s="45">
        <v>2023</v>
      </c>
      <c r="V81" s="45">
        <v>1660.7777777777778</v>
      </c>
      <c r="W81" s="41">
        <v>0.17905201296204756</v>
      </c>
      <c r="X81" s="46"/>
      <c r="Y81" s="46"/>
      <c r="Z81" s="253"/>
    </row>
    <row r="82" spans="1:27">
      <c r="A82" s="29" t="s">
        <v>1115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VLOOKUP(C:C,total260330113047!B:F,5,0)</f>
        <v>1782</v>
      </c>
      <c r="M82" s="8"/>
      <c r="N82" s="21">
        <f t="shared" si="4"/>
        <v>990</v>
      </c>
      <c r="O82" s="44">
        <v>3639</v>
      </c>
      <c r="P82" s="44">
        <v>0</v>
      </c>
      <c r="Q82" s="44">
        <v>0</v>
      </c>
      <c r="R82" s="44">
        <v>0</v>
      </c>
      <c r="S82" s="44">
        <v>0</v>
      </c>
      <c r="T82" s="45">
        <v>0</v>
      </c>
      <c r="U82" s="45">
        <v>3639</v>
      </c>
      <c r="V82" s="45">
        <v>2649</v>
      </c>
      <c r="W82" s="41">
        <v>0.27205276174773291</v>
      </c>
      <c r="X82" s="46"/>
      <c r="Y82" s="46"/>
    </row>
    <row r="83" spans="1:27">
      <c r="A83" s="29" t="s">
        <v>1116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VLOOKUP(C:C,total260330113047!B:F,5,0)</f>
        <v>2038</v>
      </c>
      <c r="M83" s="213">
        <v>4500</v>
      </c>
      <c r="N83" s="211">
        <v>3000</v>
      </c>
      <c r="O83" s="44">
        <v>5920</v>
      </c>
      <c r="P83" s="44">
        <v>800</v>
      </c>
      <c r="Q83" s="44">
        <v>0</v>
      </c>
      <c r="R83" s="44">
        <v>0</v>
      </c>
      <c r="S83" s="44">
        <v>200</v>
      </c>
      <c r="T83" s="45">
        <v>600</v>
      </c>
      <c r="U83" s="45">
        <v>5720</v>
      </c>
      <c r="V83" s="45">
        <v>2720</v>
      </c>
      <c r="W83" s="41">
        <v>0.44642857142857145</v>
      </c>
      <c r="X83" s="46"/>
      <c r="Y83" s="46"/>
    </row>
    <row r="84" spans="1:27">
      <c r="A84" s="29" t="s">
        <v>1117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VLOOKUP(C:C,total260330113047!B:F,5,0)</f>
        <v>117</v>
      </c>
      <c r="M84" s="8"/>
      <c r="N84" s="21">
        <f t="shared" ref="N84:N91" si="5">L84/9*5</f>
        <v>65</v>
      </c>
      <c r="O84" s="44">
        <v>2420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2420</v>
      </c>
      <c r="V84" s="45">
        <v>2355</v>
      </c>
      <c r="W84" s="41">
        <v>2.6859504132231406E-2</v>
      </c>
      <c r="X84" s="46"/>
      <c r="Y84" s="46"/>
    </row>
    <row r="85" spans="1:27">
      <c r="A85" s="29" t="s">
        <v>1118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VLOOKUP(C:C,total260330113047!B:F,5,0)</f>
        <v>318</v>
      </c>
      <c r="M85" s="8"/>
      <c r="N85" s="21">
        <f t="shared" si="5"/>
        <v>176.66666666666669</v>
      </c>
      <c r="O85" s="44">
        <v>7064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7064</v>
      </c>
      <c r="V85" s="45">
        <v>6887.333333333333</v>
      </c>
      <c r="W85" s="41">
        <v>2.5009437523593813E-2</v>
      </c>
      <c r="X85" s="46"/>
      <c r="Y85" s="46"/>
    </row>
    <row r="86" spans="1:27">
      <c r="A86" s="29" t="s">
        <v>1119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VLOOKUP(C:C,total260330113047!B:F,5,0)</f>
        <v>1363</v>
      </c>
      <c r="M86" s="8"/>
      <c r="N86" s="21">
        <f t="shared" si="5"/>
        <v>757.22222222222229</v>
      </c>
      <c r="O86" s="44">
        <v>2034</v>
      </c>
      <c r="P86" s="44">
        <v>0</v>
      </c>
      <c r="Q86" s="44">
        <v>0</v>
      </c>
      <c r="R86" s="44">
        <v>0</v>
      </c>
      <c r="S86" s="44">
        <v>0</v>
      </c>
      <c r="T86" s="45">
        <v>0</v>
      </c>
      <c r="U86" s="45">
        <v>2034</v>
      </c>
      <c r="V86" s="45">
        <v>1276.7777777777778</v>
      </c>
      <c r="W86" s="41">
        <v>0.37228231181033544</v>
      </c>
      <c r="X86" s="46"/>
      <c r="Y86" s="46"/>
    </row>
    <row r="87" spans="1:27" s="200" customFormat="1">
      <c r="A87" s="192" t="s">
        <v>1120</v>
      </c>
      <c r="B87" s="193" t="s">
        <v>356</v>
      </c>
      <c r="C87" s="194" t="s">
        <v>53</v>
      </c>
      <c r="D87" s="195" t="s">
        <v>54</v>
      </c>
      <c r="E87" s="194"/>
      <c r="F87" s="194">
        <v>1511</v>
      </c>
      <c r="G87" s="196">
        <v>1031</v>
      </c>
      <c r="H87" s="21">
        <v>1052</v>
      </c>
      <c r="I87" s="8">
        <f>VLOOKUP(C87,'202310-202403出荷数total2403220951'!B:F,5,0)</f>
        <v>513</v>
      </c>
      <c r="J87" s="203">
        <f>VLOOKUP(C87,'出荷数2307～2406total241008110618'!B:F,5,0)</f>
        <v>546</v>
      </c>
      <c r="K87" s="214" t="e">
        <f>VLOOKUP(C87,'出荷数2407-2506total250730101950'!B:F,5,0)</f>
        <v>#N/A</v>
      </c>
      <c r="L87" s="203" t="e">
        <f>VLOOKUP(C:C,total260330113047!B:F,5,0)</f>
        <v>#N/A</v>
      </c>
      <c r="M87" s="8"/>
      <c r="N87" s="21" t="e">
        <f t="shared" si="5"/>
        <v>#N/A</v>
      </c>
      <c r="O87" s="196">
        <v>0</v>
      </c>
      <c r="P87" s="196">
        <v>0</v>
      </c>
      <c r="Q87" s="44">
        <v>0</v>
      </c>
      <c r="R87" s="196">
        <v>0</v>
      </c>
      <c r="S87" s="196">
        <v>0</v>
      </c>
      <c r="T87" s="197">
        <v>0</v>
      </c>
      <c r="U87" s="197">
        <v>0</v>
      </c>
      <c r="V87" s="197" t="e">
        <v>#N/A</v>
      </c>
      <c r="W87" s="198" t="e">
        <v>#N/A</v>
      </c>
      <c r="X87" s="199"/>
      <c r="Y87" s="199"/>
      <c r="Z87" s="201"/>
      <c r="AA87" s="201"/>
    </row>
    <row r="88" spans="1:27">
      <c r="A88" s="29" t="s">
        <v>1121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VLOOKUP(C:C,total260330113047!B:F,5,0)</f>
        <v>2404</v>
      </c>
      <c r="M88" s="8"/>
      <c r="N88" s="21">
        <f t="shared" si="5"/>
        <v>1335.5555555555554</v>
      </c>
      <c r="O88" s="44">
        <v>3329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3329</v>
      </c>
      <c r="V88" s="45">
        <v>1993.4444444444446</v>
      </c>
      <c r="W88" s="41">
        <v>0.40118821134141047</v>
      </c>
      <c r="X88" s="46"/>
      <c r="Y88" s="46"/>
    </row>
    <row r="89" spans="1:27">
      <c r="A89" s="29" t="s">
        <v>1122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VLOOKUP(C:C,total260330113047!B:F,5,0)</f>
        <v>420</v>
      </c>
      <c r="M89" s="8"/>
      <c r="N89" s="21">
        <f t="shared" si="5"/>
        <v>233.33333333333331</v>
      </c>
      <c r="O89" s="44">
        <v>130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130</v>
      </c>
      <c r="V89" s="45">
        <v>-103.33333333333331</v>
      </c>
      <c r="W89" s="41">
        <v>1.7948717948717947</v>
      </c>
      <c r="X89" s="46"/>
      <c r="Y89" s="46"/>
    </row>
    <row r="90" spans="1:27">
      <c r="A90" s="29" t="s">
        <v>1123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VLOOKUP(C:C,total260330113047!B:F,5,0)</f>
        <v>4001</v>
      </c>
      <c r="M90" s="8"/>
      <c r="N90" s="21">
        <f t="shared" si="5"/>
        <v>2222.7777777777778</v>
      </c>
      <c r="O90" s="44">
        <v>2603</v>
      </c>
      <c r="P90" s="44">
        <v>0</v>
      </c>
      <c r="Q90" s="44">
        <v>0</v>
      </c>
      <c r="R90" s="44">
        <v>0</v>
      </c>
      <c r="S90" s="44">
        <v>0</v>
      </c>
      <c r="T90" s="45">
        <v>0</v>
      </c>
      <c r="U90" s="45">
        <v>2603</v>
      </c>
      <c r="V90" s="45">
        <v>380.22222222222217</v>
      </c>
      <c r="W90" s="41">
        <v>0.8539292269603449</v>
      </c>
      <c r="X90" s="46"/>
      <c r="Y90" s="46"/>
    </row>
    <row r="91" spans="1:27" s="231" customFormat="1">
      <c r="A91" s="223" t="s">
        <v>3768</v>
      </c>
      <c r="B91" s="224" t="s">
        <v>356</v>
      </c>
      <c r="C91" s="225" t="s">
        <v>235</v>
      </c>
      <c r="D91" s="226" t="s">
        <v>236</v>
      </c>
      <c r="E91" s="225"/>
      <c r="F91" s="225">
        <v>102</v>
      </c>
      <c r="G91" s="227">
        <v>340</v>
      </c>
      <c r="H91" s="227">
        <v>49</v>
      </c>
      <c r="I91" s="8">
        <f>VLOOKUP(C91,'202310-202403出荷数total2403220951'!B:F,5,0)</f>
        <v>6</v>
      </c>
      <c r="J91" s="203">
        <f>VLOOKUP(C91,'出荷数2307～2406total241008110618'!B:F,5,0)</f>
        <v>434</v>
      </c>
      <c r="K91" s="214" t="e">
        <f>VLOOKUP(C91,'出荷数2407-2506total250730101950'!B:F,5,0)</f>
        <v>#N/A</v>
      </c>
      <c r="L91" s="203" t="e">
        <f>VLOOKUP(C:C,total260330113047!B:F,5,0)</f>
        <v>#N/A</v>
      </c>
      <c r="M91" s="8"/>
      <c r="N91" s="21" t="e">
        <f t="shared" si="5"/>
        <v>#N/A</v>
      </c>
      <c r="O91" s="227">
        <v>0</v>
      </c>
      <c r="P91" s="227">
        <v>0</v>
      </c>
      <c r="Q91" s="44">
        <v>0</v>
      </c>
      <c r="R91" s="227">
        <v>0</v>
      </c>
      <c r="S91" s="227">
        <v>0</v>
      </c>
      <c r="T91" s="228">
        <v>0</v>
      </c>
      <c r="U91" s="228">
        <v>0</v>
      </c>
      <c r="V91" s="228" t="e">
        <v>#N/A</v>
      </c>
      <c r="W91" s="229" t="e">
        <v>#N/A</v>
      </c>
      <c r="X91" s="230"/>
      <c r="Y91" s="230"/>
      <c r="Z91" s="232"/>
      <c r="AA91" s="232"/>
    </row>
    <row r="92" spans="1:27">
      <c r="A92" s="29" t="s">
        <v>1125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VLOOKUP(C:C,total260330113047!B:F,5,0)</f>
        <v>68</v>
      </c>
      <c r="M92" s="211">
        <v>1400</v>
      </c>
      <c r="N92" s="211">
        <v>1400</v>
      </c>
      <c r="O92" s="44">
        <v>4401</v>
      </c>
      <c r="P92" s="44">
        <v>0</v>
      </c>
      <c r="Q92" s="44">
        <v>0</v>
      </c>
      <c r="R92" s="44">
        <v>0</v>
      </c>
      <c r="S92" s="44">
        <v>0</v>
      </c>
      <c r="T92" s="45">
        <v>0</v>
      </c>
      <c r="U92" s="45">
        <v>4401</v>
      </c>
      <c r="V92" s="45">
        <v>3001</v>
      </c>
      <c r="W92" s="41">
        <v>0.31810952056350827</v>
      </c>
      <c r="X92" s="46"/>
      <c r="Y92" s="46"/>
    </row>
    <row r="93" spans="1:27" ht="15" customHeight="1">
      <c r="A93" s="29" t="s">
        <v>1127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VLOOKUP(C:C,total260330113047!B:F,5,0)</f>
        <v>2013</v>
      </c>
      <c r="M93" s="8"/>
      <c r="N93" s="21">
        <f>L93/9*5</f>
        <v>1118.3333333333333</v>
      </c>
      <c r="O93" s="44">
        <v>5027</v>
      </c>
      <c r="P93" s="44">
        <v>0</v>
      </c>
      <c r="Q93" s="44">
        <v>40</v>
      </c>
      <c r="R93" s="44">
        <v>0</v>
      </c>
      <c r="S93" s="44">
        <v>300</v>
      </c>
      <c r="T93" s="45">
        <v>-300</v>
      </c>
      <c r="U93" s="45">
        <v>4767</v>
      </c>
      <c r="V93" s="45">
        <v>3648.666666666667</v>
      </c>
      <c r="W93" s="41">
        <v>0.22246535375638218</v>
      </c>
      <c r="X93" s="46"/>
      <c r="Y93" s="46"/>
    </row>
    <row r="94" spans="1:27" s="152" customFormat="1" ht="18.600000000000001" customHeight="1">
      <c r="A94" s="144" t="s">
        <v>1128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VLOOKUP(C:C,total260330113047!B:F,5,0)</f>
        <v>#N/A</v>
      </c>
      <c r="M94" s="211">
        <v>380</v>
      </c>
      <c r="N94" s="211">
        <v>380</v>
      </c>
      <c r="O94" s="148">
        <v>15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15</v>
      </c>
      <c r="V94" s="149">
        <v>-365</v>
      </c>
      <c r="W94" s="150">
        <v>25.333333333333332</v>
      </c>
      <c r="X94" s="151"/>
      <c r="Y94" s="151"/>
      <c r="Z94" s="191"/>
      <c r="AA94" s="191"/>
    </row>
    <row r="95" spans="1:27" s="152" customFormat="1" ht="18.600000000000001" customHeight="1">
      <c r="A95" s="206" t="s">
        <v>1129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VLOOKUP(C:C,total260330113047!B:F,5,0)</f>
        <v>#N/A</v>
      </c>
      <c r="M95" s="8"/>
      <c r="N95" s="21" t="e">
        <f>L95/9*5</f>
        <v>#N/A</v>
      </c>
      <c r="O95" s="148">
        <v>3</v>
      </c>
      <c r="P95" s="148">
        <v>0</v>
      </c>
      <c r="Q95" s="44">
        <v>0</v>
      </c>
      <c r="R95" s="148">
        <v>0</v>
      </c>
      <c r="S95" s="148">
        <v>0</v>
      </c>
      <c r="T95" s="149">
        <v>0</v>
      </c>
      <c r="U95" s="149">
        <v>3</v>
      </c>
      <c r="V95" s="149" t="e">
        <v>#N/A</v>
      </c>
      <c r="W95" s="150" t="e">
        <v>#N/A</v>
      </c>
      <c r="X95" s="151"/>
      <c r="Y95" s="151"/>
      <c r="Z95" s="191"/>
      <c r="AA95" s="191"/>
    </row>
    <row r="96" spans="1:27">
      <c r="A96" s="29" t="s">
        <v>1130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VLOOKUP(C:C,total260330113047!B:F,5,0)</f>
        <v>2281</v>
      </c>
      <c r="M96" s="8"/>
      <c r="N96" s="211">
        <v>881</v>
      </c>
      <c r="O96" s="44">
        <v>3003</v>
      </c>
      <c r="P96" s="44">
        <v>0</v>
      </c>
      <c r="Q96" s="44">
        <v>0</v>
      </c>
      <c r="R96" s="44">
        <v>0</v>
      </c>
      <c r="S96" s="44">
        <v>0</v>
      </c>
      <c r="T96" s="45">
        <v>0</v>
      </c>
      <c r="U96" s="45">
        <v>3003</v>
      </c>
      <c r="V96" s="45">
        <v>2122</v>
      </c>
      <c r="W96" s="41">
        <v>0.29337329337329338</v>
      </c>
      <c r="X96" s="46"/>
      <c r="Y96" s="46"/>
    </row>
    <row r="97" spans="1:27">
      <c r="A97" s="29" t="s">
        <v>1131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VLOOKUP(C:C,total260330113047!B:F,5,0)</f>
        <v>1033</v>
      </c>
      <c r="M97" s="8"/>
      <c r="N97" s="21">
        <f>L97/9*5</f>
        <v>573.88888888888891</v>
      </c>
      <c r="O97" s="44">
        <v>8634</v>
      </c>
      <c r="P97" s="44">
        <v>0</v>
      </c>
      <c r="Q97" s="44">
        <v>0</v>
      </c>
      <c r="R97" s="44">
        <v>0</v>
      </c>
      <c r="S97" s="44">
        <v>0</v>
      </c>
      <c r="T97" s="45">
        <v>0</v>
      </c>
      <c r="U97" s="45">
        <v>8634</v>
      </c>
      <c r="V97" s="45">
        <v>8060.1111111111113</v>
      </c>
      <c r="W97" s="41">
        <v>6.6468483772166895E-2</v>
      </c>
      <c r="X97" s="46"/>
      <c r="Y97" s="46"/>
    </row>
    <row r="98" spans="1:27">
      <c r="A98" s="29" t="s">
        <v>1132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VLOOKUP(C:C,total260330113047!B:F,5,0)</f>
        <v>2422</v>
      </c>
      <c r="M98" s="8"/>
      <c r="N98" s="21">
        <f>L98/9*5</f>
        <v>1345.5555555555554</v>
      </c>
      <c r="O98" s="44">
        <v>3752</v>
      </c>
      <c r="P98" s="44">
        <v>0</v>
      </c>
      <c r="Q98" s="44">
        <v>0</v>
      </c>
      <c r="R98" s="44">
        <v>0</v>
      </c>
      <c r="S98" s="44">
        <v>0</v>
      </c>
      <c r="T98" s="45">
        <v>0</v>
      </c>
      <c r="U98" s="45">
        <v>3752</v>
      </c>
      <c r="V98" s="45">
        <v>2406.4444444444443</v>
      </c>
      <c r="W98" s="41">
        <v>0.35862354892205633</v>
      </c>
      <c r="X98" s="46"/>
      <c r="Y98" s="46"/>
    </row>
    <row r="99" spans="1:27">
      <c r="A99" s="29" t="s">
        <v>1133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VLOOKUP(C:C,total260330113047!B:F,5,0)</f>
        <v>267</v>
      </c>
      <c r="M99" s="8"/>
      <c r="N99" s="21">
        <f>L99/9*5</f>
        <v>148.33333333333334</v>
      </c>
      <c r="O99" s="44">
        <v>2674</v>
      </c>
      <c r="P99" s="44">
        <v>100</v>
      </c>
      <c r="Q99" s="44">
        <v>0</v>
      </c>
      <c r="R99" s="44">
        <v>0</v>
      </c>
      <c r="S99" s="44">
        <v>100</v>
      </c>
      <c r="T99" s="45">
        <v>0</v>
      </c>
      <c r="U99" s="45">
        <v>2574</v>
      </c>
      <c r="V99" s="45">
        <v>2425.6666666666665</v>
      </c>
      <c r="W99" s="204">
        <v>5.3472722903148286E-2</v>
      </c>
      <c r="X99" s="190"/>
      <c r="Y99" s="190"/>
    </row>
    <row r="100" spans="1:27">
      <c r="A100" s="29" t="s">
        <v>1134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VLOOKUP(C:C,total260330113047!B:F,5,0)</f>
        <v>2076</v>
      </c>
      <c r="M100" s="8"/>
      <c r="N100" s="21">
        <f>L100/9*5</f>
        <v>1153.3333333333333</v>
      </c>
      <c r="O100" s="44">
        <v>1577</v>
      </c>
      <c r="P100" s="44">
        <v>120</v>
      </c>
      <c r="Q100" s="44">
        <v>0</v>
      </c>
      <c r="R100" s="44">
        <v>0</v>
      </c>
      <c r="S100" s="44">
        <v>120</v>
      </c>
      <c r="T100" s="45">
        <v>0</v>
      </c>
      <c r="U100" s="45">
        <v>1457</v>
      </c>
      <c r="V100" s="45">
        <v>303.66666666666674</v>
      </c>
      <c r="W100" s="41">
        <v>0.67963072087998422</v>
      </c>
      <c r="X100" s="46"/>
      <c r="Y100" s="46"/>
    </row>
    <row r="101" spans="1:27">
      <c r="A101" s="29" t="s">
        <v>3940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VLOOKUP(C:C,total260330113047!B:F,5,0)</f>
        <v>6015</v>
      </c>
      <c r="M101" s="213">
        <v>4500</v>
      </c>
      <c r="N101" s="211">
        <v>3000</v>
      </c>
      <c r="O101" s="44">
        <v>8720</v>
      </c>
      <c r="P101" s="44">
        <v>600</v>
      </c>
      <c r="Q101" s="44">
        <v>0</v>
      </c>
      <c r="R101" s="44">
        <v>0</v>
      </c>
      <c r="S101" s="44">
        <v>600</v>
      </c>
      <c r="T101" s="45">
        <v>0</v>
      </c>
      <c r="U101" s="45">
        <v>8120</v>
      </c>
      <c r="V101" s="45">
        <v>5120</v>
      </c>
      <c r="W101" s="41">
        <v>0.32188841201716739</v>
      </c>
      <c r="X101" s="46"/>
      <c r="Y101" s="46"/>
    </row>
    <row r="102" spans="1:27">
      <c r="A102" s="29" t="s">
        <v>1136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VLOOKUP(C:C,total260330113047!B:F,5,0)</f>
        <v>5227</v>
      </c>
      <c r="M102" s="8"/>
      <c r="N102" s="21">
        <f>L102/9*5</f>
        <v>2903.8888888888891</v>
      </c>
      <c r="O102" s="44">
        <v>2959</v>
      </c>
      <c r="P102" s="44">
        <v>0</v>
      </c>
      <c r="Q102" s="44">
        <v>3000</v>
      </c>
      <c r="R102" s="44">
        <v>0</v>
      </c>
      <c r="S102" s="44">
        <v>0</v>
      </c>
      <c r="T102" s="45">
        <v>0</v>
      </c>
      <c r="U102" s="45">
        <v>5959</v>
      </c>
      <c r="V102" s="45">
        <v>3055.1111111111109</v>
      </c>
      <c r="W102" s="41">
        <v>0.98137508918178074</v>
      </c>
      <c r="X102" s="233"/>
      <c r="Y102" s="233"/>
    </row>
    <row r="103" spans="1:27">
      <c r="A103" s="29" t="s">
        <v>1137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VLOOKUP(C:C,total260330113047!B:F,5,0)</f>
        <v>4129</v>
      </c>
      <c r="M103" s="211">
        <v>5000</v>
      </c>
      <c r="N103" s="211">
        <v>5000</v>
      </c>
      <c r="O103" s="44">
        <v>9008</v>
      </c>
      <c r="P103" s="44">
        <v>100</v>
      </c>
      <c r="Q103" s="44">
        <v>0</v>
      </c>
      <c r="R103" s="44">
        <v>0</v>
      </c>
      <c r="S103" s="44">
        <v>300</v>
      </c>
      <c r="T103" s="45">
        <v>-200</v>
      </c>
      <c r="U103" s="45">
        <v>8708</v>
      </c>
      <c r="V103" s="45">
        <v>3708</v>
      </c>
      <c r="W103" s="41">
        <v>0.54896794027228812</v>
      </c>
      <c r="X103" s="46"/>
      <c r="Y103" s="46"/>
    </row>
    <row r="104" spans="1:27">
      <c r="A104" s="29" t="s">
        <v>1138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VLOOKUP(C:C,total260330113047!B:F,5,0)</f>
        <v>5174</v>
      </c>
      <c r="M104" s="8"/>
      <c r="N104" s="21">
        <f>L104/9*5</f>
        <v>2874.4444444444443</v>
      </c>
      <c r="O104" s="44">
        <v>17183</v>
      </c>
      <c r="P104" s="44">
        <v>10350</v>
      </c>
      <c r="Q104" s="44">
        <v>0</v>
      </c>
      <c r="R104" s="44">
        <v>0</v>
      </c>
      <c r="S104" s="44">
        <v>9990</v>
      </c>
      <c r="T104" s="45">
        <v>360</v>
      </c>
      <c r="U104" s="45">
        <v>7193</v>
      </c>
      <c r="V104" s="45">
        <v>4318.5555555555557</v>
      </c>
      <c r="W104" s="41">
        <v>0.1043999725581827</v>
      </c>
      <c r="X104" s="46"/>
      <c r="Y104" s="46"/>
    </row>
    <row r="105" spans="1:27">
      <c r="A105" s="29" t="s">
        <v>1139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VLOOKUP(C:C,total260330113047!B:F,5,0)</f>
        <v>3046</v>
      </c>
      <c r="M105" s="8"/>
      <c r="N105" s="211">
        <v>1099</v>
      </c>
      <c r="O105" s="44">
        <v>1337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1337</v>
      </c>
      <c r="V105" s="45">
        <v>238</v>
      </c>
      <c r="W105" s="41">
        <v>0.82198952879581155</v>
      </c>
      <c r="X105" s="46"/>
      <c r="Y105" s="46"/>
    </row>
    <row r="106" spans="1:27">
      <c r="A106" s="29" t="s">
        <v>659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VLOOKUP(C:C,total260330113047!B:F,5,0)</f>
        <v>1090</v>
      </c>
      <c r="M106" s="8"/>
      <c r="N106" s="211">
        <v>400</v>
      </c>
      <c r="O106" s="44">
        <v>1063</v>
      </c>
      <c r="P106" s="44">
        <v>0</v>
      </c>
      <c r="Q106" s="44">
        <v>0</v>
      </c>
      <c r="R106" s="44">
        <v>0</v>
      </c>
      <c r="S106" s="44">
        <v>0</v>
      </c>
      <c r="T106" s="45">
        <v>0</v>
      </c>
      <c r="U106" s="45">
        <v>1063</v>
      </c>
      <c r="V106" s="45">
        <v>663</v>
      </c>
      <c r="W106" s="41">
        <v>0.37629350893697083</v>
      </c>
      <c r="X106" s="46"/>
      <c r="Y106" s="46"/>
    </row>
    <row r="107" spans="1:27" s="268" customFormat="1">
      <c r="A107" s="260" t="s">
        <v>1140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VLOOKUP(C:C,total260330113047!B:F,5,0)</f>
        <v>108</v>
      </c>
      <c r="M107" s="8"/>
      <c r="N107" s="21">
        <f t="shared" ref="N107:N121" si="6">L107/9*5</f>
        <v>60</v>
      </c>
      <c r="O107" s="264">
        <v>124</v>
      </c>
      <c r="P107" s="264">
        <v>0</v>
      </c>
      <c r="Q107" s="264">
        <v>0</v>
      </c>
      <c r="R107" s="264">
        <v>0</v>
      </c>
      <c r="S107" s="264">
        <v>0</v>
      </c>
      <c r="T107" s="265">
        <v>0</v>
      </c>
      <c r="U107" s="265">
        <v>124</v>
      </c>
      <c r="V107" s="265">
        <v>64</v>
      </c>
      <c r="W107" s="266">
        <v>0.4838709677419355</v>
      </c>
      <c r="X107" s="267"/>
      <c r="Y107" s="267"/>
      <c r="Z107" s="37"/>
      <c r="AA107" s="37"/>
    </row>
    <row r="108" spans="1:27">
      <c r="A108" s="29" t="s">
        <v>1141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VLOOKUP(C:C,total260330113047!B:F,5,0)</f>
        <v>1391</v>
      </c>
      <c r="M108" s="8"/>
      <c r="N108" s="21">
        <f t="shared" si="6"/>
        <v>772.77777777777771</v>
      </c>
      <c r="O108" s="44">
        <v>4893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4893</v>
      </c>
      <c r="V108" s="45">
        <v>4120.2222222222226</v>
      </c>
      <c r="W108" s="41">
        <v>0.15793537252764719</v>
      </c>
      <c r="X108" s="46"/>
      <c r="Y108" s="46"/>
    </row>
    <row r="109" spans="1:27">
      <c r="A109" s="29" t="s">
        <v>1142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VLOOKUP(C:C,total260330113047!B:F,5,0)</f>
        <v>603</v>
      </c>
      <c r="M109" s="8"/>
      <c r="N109" s="21">
        <f t="shared" si="6"/>
        <v>335</v>
      </c>
      <c r="O109" s="44">
        <v>3064</v>
      </c>
      <c r="P109" s="44">
        <v>0</v>
      </c>
      <c r="Q109" s="44">
        <v>0</v>
      </c>
      <c r="R109" s="44">
        <v>0</v>
      </c>
      <c r="S109" s="44">
        <v>0</v>
      </c>
      <c r="T109" s="45">
        <v>0</v>
      </c>
      <c r="U109" s="45">
        <v>3064</v>
      </c>
      <c r="V109" s="45">
        <v>2729</v>
      </c>
      <c r="W109" s="41">
        <v>0.10933420365535249</v>
      </c>
      <c r="X109" s="46"/>
      <c r="Y109" s="46"/>
    </row>
    <row r="110" spans="1:27">
      <c r="A110" s="29" t="s">
        <v>1143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VLOOKUP(C:C,total260330113047!B:F,5,0)</f>
        <v>9422</v>
      </c>
      <c r="M110" s="8"/>
      <c r="N110" s="21">
        <f t="shared" si="6"/>
        <v>5234.4444444444443</v>
      </c>
      <c r="O110" s="44">
        <v>4992</v>
      </c>
      <c r="P110" s="44">
        <v>5220</v>
      </c>
      <c r="Q110" s="44">
        <v>4640</v>
      </c>
      <c r="R110" s="44">
        <v>0</v>
      </c>
      <c r="S110" s="44">
        <v>4620</v>
      </c>
      <c r="T110" s="45">
        <v>600</v>
      </c>
      <c r="U110" s="45">
        <v>5012</v>
      </c>
      <c r="V110" s="45">
        <v>-222.44444444444434</v>
      </c>
      <c r="W110" s="41">
        <v>0.51257779518649083</v>
      </c>
      <c r="X110" s="46"/>
      <c r="Y110" s="46"/>
    </row>
    <row r="111" spans="1:27">
      <c r="A111" s="29" t="s">
        <v>1144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VLOOKUP(C:C,total260330113047!B:F,5,0)</f>
        <v>5135</v>
      </c>
      <c r="M111" s="211">
        <v>2000</v>
      </c>
      <c r="N111" s="21">
        <f t="shared" si="6"/>
        <v>2852.7777777777778</v>
      </c>
      <c r="O111" s="44">
        <v>1100</v>
      </c>
      <c r="P111" s="44">
        <v>1090</v>
      </c>
      <c r="Q111" s="44">
        <v>3000</v>
      </c>
      <c r="R111" s="44">
        <v>0</v>
      </c>
      <c r="S111" s="44">
        <v>1585</v>
      </c>
      <c r="T111" s="45">
        <v>-495</v>
      </c>
      <c r="U111" s="45">
        <v>2515</v>
      </c>
      <c r="V111" s="45">
        <v>-337.77777777777783</v>
      </c>
      <c r="W111" s="41">
        <v>1.3026382546930493</v>
      </c>
      <c r="X111" s="46"/>
      <c r="Y111" s="46"/>
    </row>
    <row r="112" spans="1:27" s="152" customFormat="1" ht="15.75">
      <c r="A112" s="29" t="s">
        <v>1145</v>
      </c>
      <c r="B112" s="145" t="s">
        <v>356</v>
      </c>
      <c r="C112" s="146" t="s">
        <v>94</v>
      </c>
      <c r="D112" s="147" t="s">
        <v>90</v>
      </c>
      <c r="E112" s="146" t="s">
        <v>95</v>
      </c>
      <c r="F112" s="146">
        <v>610</v>
      </c>
      <c r="G112" s="148">
        <v>664</v>
      </c>
      <c r="H112" s="21">
        <v>658</v>
      </c>
      <c r="I112" s="8">
        <f>VLOOKUP(C112,'202310-202403出荷数total2403220951'!B:F,5,0)</f>
        <v>2</v>
      </c>
      <c r="J112" s="203">
        <f>VLOOKUP(C112,'出荷数2307～2406total241008110618'!B:F,5,0)</f>
        <v>92</v>
      </c>
      <c r="K112" s="214" t="e">
        <f>VLOOKUP(C112,'出荷数2407-2506total250730101950'!B:F,5,0)</f>
        <v>#N/A</v>
      </c>
      <c r="L112" s="203" t="e">
        <f>VLOOKUP(C:C,total260330113047!B:F,5,0)</f>
        <v>#N/A</v>
      </c>
      <c r="M112" s="8"/>
      <c r="N112" s="21" t="e">
        <f t="shared" si="6"/>
        <v>#N/A</v>
      </c>
      <c r="O112" s="148">
        <v>0</v>
      </c>
      <c r="P112" s="148">
        <v>0</v>
      </c>
      <c r="Q112" s="44">
        <v>0</v>
      </c>
      <c r="R112" s="148">
        <v>0</v>
      </c>
      <c r="S112" s="148">
        <v>0</v>
      </c>
      <c r="T112" s="149">
        <v>0</v>
      </c>
      <c r="U112" s="149">
        <v>0</v>
      </c>
      <c r="V112" s="149" t="e">
        <v>#N/A</v>
      </c>
      <c r="W112" s="150" t="e">
        <v>#N/A</v>
      </c>
      <c r="X112" s="151"/>
      <c r="Y112" s="151"/>
    </row>
    <row r="113" spans="1:25">
      <c r="A113" s="29" t="s">
        <v>1147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VLOOKUP(C:C,total260330113047!B:F,5,0)</f>
        <v>2398</v>
      </c>
      <c r="M113" s="8"/>
      <c r="N113" s="21">
        <f t="shared" si="6"/>
        <v>1332.2222222222222</v>
      </c>
      <c r="O113" s="44">
        <v>3677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3677</v>
      </c>
      <c r="V113" s="45">
        <v>2344.7777777777778</v>
      </c>
      <c r="W113" s="41">
        <v>0.36231227147735168</v>
      </c>
      <c r="X113" s="46"/>
      <c r="Y113" s="46"/>
    </row>
    <row r="114" spans="1:25">
      <c r="A114" s="29" t="s">
        <v>1149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VLOOKUP(C:C,total260330113047!B:F,5,0)</f>
        <v>835</v>
      </c>
      <c r="M114" s="8"/>
      <c r="N114" s="21">
        <f t="shared" si="6"/>
        <v>463.88888888888886</v>
      </c>
      <c r="O114" s="44">
        <v>1234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1234</v>
      </c>
      <c r="V114" s="45">
        <v>770.11111111111109</v>
      </c>
      <c r="W114" s="41">
        <v>0.3759229245452908</v>
      </c>
      <c r="X114" s="46"/>
      <c r="Y114" s="46"/>
    </row>
    <row r="115" spans="1:25">
      <c r="A115" s="29" t="s">
        <v>1150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VLOOKUP(C:C,total260330113047!B:F,5,0)</f>
        <v>507</v>
      </c>
      <c r="M115" s="8"/>
      <c r="N115" s="21">
        <f t="shared" si="6"/>
        <v>281.66666666666669</v>
      </c>
      <c r="O115" s="44">
        <v>560</v>
      </c>
      <c r="P115" s="44">
        <v>0</v>
      </c>
      <c r="Q115" s="44">
        <v>0</v>
      </c>
      <c r="R115" s="44">
        <v>0</v>
      </c>
      <c r="S115" s="44">
        <v>0</v>
      </c>
      <c r="T115" s="45">
        <v>0</v>
      </c>
      <c r="U115" s="45">
        <v>560</v>
      </c>
      <c r="V115" s="45">
        <v>278.33333333333331</v>
      </c>
      <c r="W115" s="41">
        <v>0.50297619047619047</v>
      </c>
      <c r="X115" s="46"/>
      <c r="Y115" s="46" t="s">
        <v>4506</v>
      </c>
    </row>
    <row r="116" spans="1:25">
      <c r="A116" s="29" t="s">
        <v>1151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VLOOKUP(C:C,total260330113047!B:F,5,0)</f>
        <v>7658</v>
      </c>
      <c r="M116" s="8"/>
      <c r="N116" s="21">
        <f t="shared" si="6"/>
        <v>4254.4444444444443</v>
      </c>
      <c r="O116" s="44">
        <v>11341</v>
      </c>
      <c r="P116" s="44">
        <v>5810</v>
      </c>
      <c r="Q116" s="44">
        <v>0</v>
      </c>
      <c r="R116" s="44">
        <v>0</v>
      </c>
      <c r="S116" s="44">
        <v>5810</v>
      </c>
      <c r="T116" s="45">
        <v>0</v>
      </c>
      <c r="U116" s="45">
        <v>5531</v>
      </c>
      <c r="V116" s="45">
        <v>1276.5555555555557</v>
      </c>
      <c r="W116" s="41">
        <v>0.24805809832921955</v>
      </c>
      <c r="X116" s="46"/>
      <c r="Y116" s="46"/>
    </row>
    <row r="117" spans="1:25" s="152" customFormat="1" ht="15.75">
      <c r="A117" s="29" t="s">
        <v>1152</v>
      </c>
      <c r="B117" s="145" t="s">
        <v>356</v>
      </c>
      <c r="C117" s="146" t="s">
        <v>239</v>
      </c>
      <c r="D117" s="147" t="s">
        <v>240</v>
      </c>
      <c r="E117" s="146"/>
      <c r="F117" s="146">
        <v>12020</v>
      </c>
      <c r="G117" s="148">
        <v>7464</v>
      </c>
      <c r="H117" s="21">
        <v>4812</v>
      </c>
      <c r="I117" s="8">
        <f>VLOOKUP(C117,'202310-202403出荷数total2403220951'!B:F,5,0)</f>
        <v>1216</v>
      </c>
      <c r="J117" s="203">
        <f>VLOOKUP(C117,'出荷数2307～2406total241008110618'!B:F,5,0)</f>
        <v>1820</v>
      </c>
      <c r="K117" s="214" t="e">
        <f>VLOOKUP(C117,'出荷数2407-2506total250730101950'!B:F,5,0)</f>
        <v>#N/A</v>
      </c>
      <c r="L117" s="203" t="e">
        <f>VLOOKUP(C:C,total260330113047!B:F,5,0)</f>
        <v>#N/A</v>
      </c>
      <c r="M117" s="8"/>
      <c r="N117" s="21" t="e">
        <f t="shared" si="6"/>
        <v>#N/A</v>
      </c>
      <c r="O117" s="148">
        <v>0</v>
      </c>
      <c r="P117" s="148">
        <v>0</v>
      </c>
      <c r="Q117" s="44">
        <v>0</v>
      </c>
      <c r="R117" s="148">
        <v>0</v>
      </c>
      <c r="S117" s="148">
        <v>0</v>
      </c>
      <c r="T117" s="149">
        <v>0</v>
      </c>
      <c r="U117" s="149">
        <v>0</v>
      </c>
      <c r="V117" s="149" t="e">
        <v>#N/A</v>
      </c>
      <c r="W117" s="150" t="e">
        <v>#N/A</v>
      </c>
      <c r="X117" s="151"/>
      <c r="Y117" s="151"/>
    </row>
    <row r="118" spans="1:25">
      <c r="A118" s="29" t="s">
        <v>1153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VLOOKUP(C:C,total260330113047!B:F,5,0)</f>
        <v>14156</v>
      </c>
      <c r="M118" s="8"/>
      <c r="N118" s="21">
        <f t="shared" si="6"/>
        <v>7864.4444444444443</v>
      </c>
      <c r="O118" s="44">
        <v>11270</v>
      </c>
      <c r="P118" s="44">
        <v>4605</v>
      </c>
      <c r="Q118" s="44">
        <v>3840</v>
      </c>
      <c r="R118" s="44">
        <v>0</v>
      </c>
      <c r="S118" s="44">
        <v>6005</v>
      </c>
      <c r="T118" s="45">
        <v>-1400</v>
      </c>
      <c r="U118" s="45">
        <v>9105</v>
      </c>
      <c r="V118" s="45">
        <v>1240.5555555555557</v>
      </c>
      <c r="W118" s="41">
        <v>0.49539807524059493</v>
      </c>
      <c r="X118" s="46"/>
      <c r="Y118" s="46"/>
    </row>
    <row r="119" spans="1:25">
      <c r="A119" s="29" t="s">
        <v>1154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VLOOKUP(C:C,total260330113047!B:F,5,0)</f>
        <v>2204</v>
      </c>
      <c r="M119" s="8"/>
      <c r="N119" s="21">
        <f t="shared" si="6"/>
        <v>1224.4444444444443</v>
      </c>
      <c r="O119" s="44">
        <v>1999</v>
      </c>
      <c r="P119" s="44">
        <v>0</v>
      </c>
      <c r="Q119" s="44">
        <v>1720</v>
      </c>
      <c r="R119" s="44">
        <v>0</v>
      </c>
      <c r="S119" s="44">
        <v>0</v>
      </c>
      <c r="T119" s="45">
        <v>0</v>
      </c>
      <c r="U119" s="45">
        <v>3719</v>
      </c>
      <c r="V119" s="45">
        <v>2494.5555555555557</v>
      </c>
      <c r="W119" s="41">
        <v>0.61252848646545488</v>
      </c>
      <c r="X119" s="46"/>
      <c r="Y119" s="46"/>
    </row>
    <row r="120" spans="1:25">
      <c r="A120" s="29" t="s">
        <v>1155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VLOOKUP(C:C,total260330113047!B:F,5,0)</f>
        <v>8671</v>
      </c>
      <c r="M120" s="8"/>
      <c r="N120" s="21">
        <f t="shared" si="6"/>
        <v>4817.2222222222226</v>
      </c>
      <c r="O120" s="44">
        <v>10200</v>
      </c>
      <c r="P120" s="44">
        <v>6230</v>
      </c>
      <c r="Q120" s="44">
        <v>0</v>
      </c>
      <c r="R120" s="44">
        <v>0</v>
      </c>
      <c r="S120" s="44">
        <v>6230</v>
      </c>
      <c r="T120" s="45">
        <v>0</v>
      </c>
      <c r="U120" s="45">
        <v>3970</v>
      </c>
      <c r="V120" s="45">
        <v>-847.22222222222263</v>
      </c>
      <c r="W120" s="41">
        <v>0.29319672685466969</v>
      </c>
      <c r="X120" s="46"/>
      <c r="Y120" s="46"/>
    </row>
    <row r="121" spans="1:25">
      <c r="A121" s="29" t="s">
        <v>1156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VLOOKUP(C:C,total260330113047!B:F,5,0)</f>
        <v>2627</v>
      </c>
      <c r="M121" s="8"/>
      <c r="N121" s="21">
        <f t="shared" si="6"/>
        <v>1459.4444444444446</v>
      </c>
      <c r="O121" s="44">
        <v>1802</v>
      </c>
      <c r="P121" s="44">
        <v>100</v>
      </c>
      <c r="Q121" s="44">
        <v>3000</v>
      </c>
      <c r="R121" s="44">
        <v>0</v>
      </c>
      <c r="S121" s="44">
        <v>350</v>
      </c>
      <c r="T121" s="45">
        <v>-250</v>
      </c>
      <c r="U121" s="45">
        <v>4452</v>
      </c>
      <c r="V121" s="45">
        <v>2992.5555555555557</v>
      </c>
      <c r="W121" s="41">
        <v>0.76732094870896139</v>
      </c>
      <c r="X121" s="46"/>
      <c r="Y121" s="46"/>
    </row>
    <row r="122" spans="1:25">
      <c r="A122" s="29" t="s">
        <v>1157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VLOOKUP(C:C,total260330113047!B:F,5,0)</f>
        <v>1225</v>
      </c>
      <c r="M122" s="8"/>
      <c r="N122" s="211">
        <v>400</v>
      </c>
      <c r="O122" s="44">
        <v>3252</v>
      </c>
      <c r="P122" s="44">
        <v>0</v>
      </c>
      <c r="Q122" s="44">
        <v>0</v>
      </c>
      <c r="R122" s="44">
        <v>0</v>
      </c>
      <c r="S122" s="44">
        <v>0</v>
      </c>
      <c r="T122" s="45">
        <v>0</v>
      </c>
      <c r="U122" s="45">
        <v>3252</v>
      </c>
      <c r="V122" s="45">
        <v>2852</v>
      </c>
      <c r="W122" s="41">
        <v>0.12300123001230012</v>
      </c>
      <c r="X122" s="46"/>
      <c r="Y122" s="46"/>
    </row>
    <row r="123" spans="1:25" s="152" customFormat="1" ht="15.75">
      <c r="A123" s="29" t="s">
        <v>1158</v>
      </c>
      <c r="B123" s="145" t="s">
        <v>356</v>
      </c>
      <c r="C123" s="146" t="s">
        <v>241</v>
      </c>
      <c r="D123" s="147" t="s">
        <v>242</v>
      </c>
      <c r="E123" s="146"/>
      <c r="F123" s="146">
        <v>229</v>
      </c>
      <c r="G123" s="148">
        <v>293</v>
      </c>
      <c r="H123" s="21">
        <v>221</v>
      </c>
      <c r="I123" s="8" t="e">
        <f>VLOOKUP(C123,'202310-202403出荷数total2403220951'!B:F,5,0)</f>
        <v>#N/A</v>
      </c>
      <c r="J123" s="203">
        <f>VLOOKUP(C123,'出荷数2307～2406total241008110618'!B:F,5,0)</f>
        <v>27</v>
      </c>
      <c r="K123" s="214" t="e">
        <f>VLOOKUP(C123,'出荷数2407-2506total250730101950'!B:F,5,0)</f>
        <v>#N/A</v>
      </c>
      <c r="L123" s="203" t="e">
        <f>VLOOKUP(C:C,total260330113047!B:F,5,0)</f>
        <v>#N/A</v>
      </c>
      <c r="M123" s="8"/>
      <c r="N123" s="21" t="e">
        <f>L123/9*5</f>
        <v>#N/A</v>
      </c>
      <c r="O123" s="148">
        <v>0</v>
      </c>
      <c r="P123" s="148">
        <v>0</v>
      </c>
      <c r="Q123" s="44">
        <v>0</v>
      </c>
      <c r="R123" s="148">
        <v>0</v>
      </c>
      <c r="S123" s="148">
        <v>0</v>
      </c>
      <c r="T123" s="149">
        <v>0</v>
      </c>
      <c r="U123" s="149">
        <v>0</v>
      </c>
      <c r="V123" s="149" t="e">
        <v>#N/A</v>
      </c>
      <c r="W123" s="150" t="e">
        <v>#N/A</v>
      </c>
      <c r="X123" s="151"/>
      <c r="Y123" s="151"/>
    </row>
    <row r="124" spans="1:25">
      <c r="A124" s="29" t="s">
        <v>1159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VLOOKUP(C:C,total260330113047!B:F,5,0)</f>
        <v>1455</v>
      </c>
      <c r="M124" s="8"/>
      <c r="N124" s="21">
        <f>L124/9*5</f>
        <v>808.33333333333326</v>
      </c>
      <c r="O124" s="44">
        <v>4655</v>
      </c>
      <c r="P124" s="44">
        <v>0</v>
      </c>
      <c r="Q124" s="44">
        <v>0</v>
      </c>
      <c r="R124" s="44">
        <v>0</v>
      </c>
      <c r="S124" s="44">
        <v>0</v>
      </c>
      <c r="T124" s="45">
        <v>0</v>
      </c>
      <c r="U124" s="45">
        <v>4655</v>
      </c>
      <c r="V124" s="45">
        <v>3846.666666666667</v>
      </c>
      <c r="W124" s="41">
        <v>0.17364840673111348</v>
      </c>
      <c r="X124" s="46"/>
      <c r="Y124" s="46"/>
    </row>
    <row r="125" spans="1:25">
      <c r="A125" s="29" t="s">
        <v>1160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VLOOKUP(C:C,total260330113047!B:F,5,0)</f>
        <v>2958</v>
      </c>
      <c r="M125" s="8"/>
      <c r="N125" s="211">
        <v>1600</v>
      </c>
      <c r="O125" s="44">
        <v>2637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2637</v>
      </c>
      <c r="V125" s="45">
        <v>1037</v>
      </c>
      <c r="W125" s="41">
        <v>0.60675009480470232</v>
      </c>
      <c r="X125" s="46"/>
      <c r="Y125" s="46"/>
    </row>
    <row r="126" spans="1:25">
      <c r="A126" s="29" t="s">
        <v>1161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VLOOKUP(C:C,total260330113047!B:F,5,0)</f>
        <v>1903</v>
      </c>
      <c r="M126" s="8"/>
      <c r="N126" s="21">
        <f t="shared" ref="N126:N141" si="7">L126/9*5</f>
        <v>1057.2222222222222</v>
      </c>
      <c r="O126" s="44">
        <v>3046</v>
      </c>
      <c r="P126" s="44">
        <v>0</v>
      </c>
      <c r="Q126" s="44">
        <v>0</v>
      </c>
      <c r="R126" s="44">
        <v>0</v>
      </c>
      <c r="S126" s="44">
        <v>0</v>
      </c>
      <c r="T126" s="45">
        <v>0</v>
      </c>
      <c r="U126" s="45">
        <v>3046</v>
      </c>
      <c r="V126" s="45">
        <v>1988.7777777777778</v>
      </c>
      <c r="W126" s="41">
        <v>0.34708543080178011</v>
      </c>
      <c r="X126" s="46"/>
      <c r="Y126" s="46"/>
    </row>
    <row r="127" spans="1:25">
      <c r="A127" s="29" t="s">
        <v>1162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VLOOKUP(C:C,total260330113047!B:F,5,0)</f>
        <v>1895</v>
      </c>
      <c r="M127" s="8"/>
      <c r="N127" s="21">
        <f t="shared" si="7"/>
        <v>1052.7777777777778</v>
      </c>
      <c r="O127" s="44">
        <v>1208</v>
      </c>
      <c r="P127" s="44">
        <v>1100</v>
      </c>
      <c r="Q127" s="44">
        <v>1000</v>
      </c>
      <c r="R127" s="44">
        <v>0</v>
      </c>
      <c r="S127" s="44">
        <v>1100</v>
      </c>
      <c r="T127" s="45">
        <v>0</v>
      </c>
      <c r="U127" s="45">
        <v>1108</v>
      </c>
      <c r="V127" s="45">
        <v>55.222222222222172</v>
      </c>
      <c r="W127" s="41">
        <v>0.45614288465241676</v>
      </c>
      <c r="X127" s="46"/>
      <c r="Y127" s="46"/>
    </row>
    <row r="128" spans="1:25">
      <c r="A128" s="29" t="s">
        <v>1163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VLOOKUP(C:C,total260330113047!B:F,5,0)</f>
        <v>4</v>
      </c>
      <c r="M128" s="8"/>
      <c r="N128" s="21">
        <f t="shared" si="7"/>
        <v>2.2222222222222223</v>
      </c>
      <c r="O128" s="44">
        <v>406</v>
      </c>
      <c r="P128" s="44">
        <v>0</v>
      </c>
      <c r="Q128" s="44">
        <v>0</v>
      </c>
      <c r="R128" s="44">
        <v>0</v>
      </c>
      <c r="S128" s="44">
        <v>0</v>
      </c>
      <c r="T128" s="45">
        <v>0</v>
      </c>
      <c r="U128" s="45">
        <v>406</v>
      </c>
      <c r="V128" s="45">
        <v>403.77777777777777</v>
      </c>
      <c r="W128" s="41">
        <v>5.4734537493158182E-3</v>
      </c>
      <c r="X128" s="46"/>
      <c r="Y128" s="46"/>
    </row>
    <row r="129" spans="1:27" s="200" customFormat="1">
      <c r="A129" s="192" t="s">
        <v>1164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>
        <f>VLOOKUP(C:C,total260330113047!B:F,5,0)</f>
        <v>902</v>
      </c>
      <c r="M129" s="281">
        <v>700</v>
      </c>
      <c r="N129" s="196">
        <f t="shared" si="7"/>
        <v>501.11111111111114</v>
      </c>
      <c r="O129" s="196">
        <v>393</v>
      </c>
      <c r="P129" s="196">
        <v>0</v>
      </c>
      <c r="Q129" s="196">
        <v>0</v>
      </c>
      <c r="R129" s="196">
        <v>0</v>
      </c>
      <c r="S129" s="196">
        <v>200</v>
      </c>
      <c r="T129" s="197">
        <v>-200</v>
      </c>
      <c r="U129" s="197">
        <v>193</v>
      </c>
      <c r="V129" s="197">
        <v>-308.11111111111114</v>
      </c>
      <c r="W129" s="198">
        <v>1.2750918857789089</v>
      </c>
      <c r="X129" s="196"/>
      <c r="Y129" s="196"/>
      <c r="Z129" s="201"/>
      <c r="AA129" s="201"/>
    </row>
    <row r="130" spans="1:27">
      <c r="A130" s="29" t="s">
        <v>1165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VLOOKUP(C:C,total260330113047!B:F,5,0)</f>
        <v>2160</v>
      </c>
      <c r="M130" s="8"/>
      <c r="N130" s="21">
        <f t="shared" si="7"/>
        <v>1200</v>
      </c>
      <c r="O130" s="44">
        <v>8175</v>
      </c>
      <c r="P130" s="44">
        <v>1250</v>
      </c>
      <c r="Q130" s="44">
        <v>0</v>
      </c>
      <c r="R130" s="44">
        <v>0</v>
      </c>
      <c r="S130" s="44">
        <v>1250</v>
      </c>
      <c r="T130" s="45">
        <v>0</v>
      </c>
      <c r="U130" s="45">
        <v>6925</v>
      </c>
      <c r="V130" s="45">
        <v>5725</v>
      </c>
      <c r="W130" s="41">
        <v>0.1273209549071618</v>
      </c>
      <c r="X130" s="12"/>
      <c r="Y130" s="12"/>
    </row>
    <row r="131" spans="1:27">
      <c r="A131" s="29" t="s">
        <v>1166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VLOOKUP(C:C,total260330113047!B:F,5,0)</f>
        <v>2703</v>
      </c>
      <c r="M131" s="8"/>
      <c r="N131" s="21">
        <f t="shared" si="7"/>
        <v>1501.6666666666665</v>
      </c>
      <c r="O131" s="44">
        <v>4515</v>
      </c>
      <c r="P131" s="44">
        <v>0</v>
      </c>
      <c r="Q131" s="44">
        <v>0</v>
      </c>
      <c r="R131" s="44">
        <v>0</v>
      </c>
      <c r="S131" s="44">
        <v>0</v>
      </c>
      <c r="T131" s="45">
        <v>0</v>
      </c>
      <c r="U131" s="45">
        <v>4515</v>
      </c>
      <c r="V131" s="45">
        <v>3013.3333333333335</v>
      </c>
      <c r="W131" s="41">
        <v>0.33259505352528607</v>
      </c>
      <c r="X131" s="46"/>
      <c r="Y131" s="46"/>
    </row>
    <row r="132" spans="1:27">
      <c r="A132" s="29" t="s">
        <v>1167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VLOOKUP(C:C,total260330113047!B:F,5,0)</f>
        <v>5579</v>
      </c>
      <c r="M132" s="8"/>
      <c r="N132" s="21">
        <f t="shared" si="7"/>
        <v>3099.4444444444443</v>
      </c>
      <c r="O132" s="44">
        <v>8814</v>
      </c>
      <c r="P132" s="44">
        <v>3210</v>
      </c>
      <c r="Q132" s="44">
        <v>0</v>
      </c>
      <c r="R132" s="44">
        <v>0</v>
      </c>
      <c r="S132" s="44">
        <v>3730</v>
      </c>
      <c r="T132" s="45">
        <v>-520</v>
      </c>
      <c r="U132" s="45">
        <v>5084</v>
      </c>
      <c r="V132" s="45">
        <v>1984.5555555555557</v>
      </c>
      <c r="W132" s="41">
        <v>0.25777149404893918</v>
      </c>
      <c r="X132" s="250"/>
      <c r="Y132" s="250"/>
    </row>
    <row r="133" spans="1:27">
      <c r="A133" s="29" t="s">
        <v>1168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VLOOKUP(C:C,total260330113047!B:F,5,0)</f>
        <v>4658</v>
      </c>
      <c r="M133" s="8"/>
      <c r="N133" s="21">
        <f t="shared" si="7"/>
        <v>2587.7777777777778</v>
      </c>
      <c r="O133" s="44">
        <v>6261</v>
      </c>
      <c r="P133" s="44">
        <v>4390</v>
      </c>
      <c r="Q133" s="44">
        <v>0</v>
      </c>
      <c r="R133" s="44">
        <v>0</v>
      </c>
      <c r="S133" s="44">
        <v>5380</v>
      </c>
      <c r="T133" s="45">
        <v>-990</v>
      </c>
      <c r="U133" s="45">
        <v>881</v>
      </c>
      <c r="V133" s="45">
        <v>-1706.7777777777778</v>
      </c>
      <c r="W133" s="41">
        <v>0.24296101565841496</v>
      </c>
      <c r="X133" s="46" t="s">
        <v>351</v>
      </c>
      <c r="Y133" s="46"/>
    </row>
    <row r="134" spans="1:27" ht="23.45" customHeight="1">
      <c r="A134" s="29" t="s">
        <v>1169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VLOOKUP(C:C,total260330113047!B:F,5,0)</f>
        <v>3363</v>
      </c>
      <c r="M134" s="8"/>
      <c r="N134" s="21">
        <f t="shared" si="7"/>
        <v>1868.3333333333335</v>
      </c>
      <c r="O134" s="44">
        <v>2182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2182</v>
      </c>
      <c r="V134" s="45">
        <v>313.66666666666652</v>
      </c>
      <c r="W134" s="41">
        <v>0.85624809043690808</v>
      </c>
      <c r="X134" s="46"/>
      <c r="Y134" s="46"/>
    </row>
    <row r="135" spans="1:27">
      <c r="A135" s="29" t="s">
        <v>1170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VLOOKUP(C:C,total260330113047!B:F,5,0)</f>
        <v>1400</v>
      </c>
      <c r="M135" s="8"/>
      <c r="N135" s="21">
        <f t="shared" si="7"/>
        <v>777.77777777777771</v>
      </c>
      <c r="O135" s="44">
        <v>3543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3543</v>
      </c>
      <c r="V135" s="45">
        <v>2765.2222222222222</v>
      </c>
      <c r="W135" s="41">
        <v>0.21952519835669707</v>
      </c>
      <c r="X135" s="46"/>
      <c r="Y135" s="46"/>
    </row>
    <row r="136" spans="1:27">
      <c r="A136" s="29" t="s">
        <v>1171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VLOOKUP(C:C,total260330113047!B:F,5,0)</f>
        <v>3338</v>
      </c>
      <c r="M136" s="8"/>
      <c r="N136" s="21">
        <f t="shared" si="7"/>
        <v>1854.4444444444446</v>
      </c>
      <c r="O136" s="44">
        <v>1715</v>
      </c>
      <c r="P136" s="44">
        <v>0</v>
      </c>
      <c r="Q136" s="44">
        <v>5000</v>
      </c>
      <c r="R136" s="44">
        <v>0</v>
      </c>
      <c r="S136" s="44">
        <v>0</v>
      </c>
      <c r="T136" s="45">
        <v>0</v>
      </c>
      <c r="U136" s="45">
        <v>6715</v>
      </c>
      <c r="V136" s="45">
        <v>4860.5555555555557</v>
      </c>
      <c r="W136" s="41">
        <v>1.0813087139617752</v>
      </c>
      <c r="X136" s="46"/>
      <c r="Y136" s="46"/>
    </row>
    <row r="137" spans="1:27">
      <c r="A137" s="29" t="s">
        <v>1172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VLOOKUP(C:C,total260330113047!B:F,5,0)</f>
        <v>311</v>
      </c>
      <c r="M137" s="8"/>
      <c r="N137" s="21">
        <f t="shared" si="7"/>
        <v>172.77777777777777</v>
      </c>
      <c r="O137" s="44">
        <v>8867</v>
      </c>
      <c r="P137" s="44">
        <v>0</v>
      </c>
      <c r="Q137" s="44">
        <v>0</v>
      </c>
      <c r="R137" s="44">
        <v>0</v>
      </c>
      <c r="S137" s="44">
        <v>80</v>
      </c>
      <c r="T137" s="45">
        <v>-80</v>
      </c>
      <c r="U137" s="45">
        <v>8787</v>
      </c>
      <c r="V137" s="45">
        <v>8614.2222222222226</v>
      </c>
      <c r="W137" s="41">
        <v>1.9485483001892158E-2</v>
      </c>
      <c r="X137" s="46"/>
      <c r="Y137" s="46"/>
    </row>
    <row r="138" spans="1:27">
      <c r="A138" s="29"/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>
        <f>VLOOKUP(C:C,total260330113047!B:F,5,0)</f>
        <v>105</v>
      </c>
      <c r="M138" s="8"/>
      <c r="N138" s="21">
        <f t="shared" si="7"/>
        <v>58.333333333333329</v>
      </c>
      <c r="O138" s="44">
        <v>6308</v>
      </c>
      <c r="P138" s="44">
        <v>0</v>
      </c>
      <c r="Q138" s="44">
        <v>0</v>
      </c>
      <c r="R138" s="44">
        <v>0</v>
      </c>
      <c r="S138" s="44">
        <v>100</v>
      </c>
      <c r="T138" s="45">
        <v>-100</v>
      </c>
      <c r="U138" s="45">
        <v>6208</v>
      </c>
      <c r="V138" s="45">
        <v>6149.666666666667</v>
      </c>
      <c r="W138" s="41"/>
      <c r="X138" s="46"/>
      <c r="Y138" s="46"/>
    </row>
    <row r="139" spans="1:27">
      <c r="A139" s="29" t="s">
        <v>1173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>
        <f>VLOOKUP(C:C,total260330113047!B:F,5,0)</f>
        <v>4605</v>
      </c>
      <c r="M139" s="213"/>
      <c r="N139" s="21">
        <f t="shared" si="7"/>
        <v>2558.3333333333335</v>
      </c>
      <c r="O139" s="44">
        <v>224</v>
      </c>
      <c r="P139" s="44">
        <v>0</v>
      </c>
      <c r="Q139" s="44">
        <v>5000</v>
      </c>
      <c r="R139" s="44">
        <v>0</v>
      </c>
      <c r="S139" s="44">
        <v>0</v>
      </c>
      <c r="T139" s="45">
        <v>0</v>
      </c>
      <c r="U139" s="45">
        <v>5224</v>
      </c>
      <c r="V139" s="45">
        <v>2665.6666666666665</v>
      </c>
      <c r="W139" s="41">
        <v>11.421130952380953</v>
      </c>
      <c r="X139" s="46" t="s">
        <v>4501</v>
      </c>
      <c r="Y139" s="46"/>
    </row>
    <row r="140" spans="1:27">
      <c r="A140" s="29" t="s">
        <v>1174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>
        <f>VLOOKUP(C:C,total260330113047!B:F,5,0)</f>
        <v>2223</v>
      </c>
      <c r="M140" s="8"/>
      <c r="N140" s="21">
        <f t="shared" si="7"/>
        <v>1235</v>
      </c>
      <c r="O140" s="44">
        <v>1773</v>
      </c>
      <c r="P140" s="44">
        <v>0</v>
      </c>
      <c r="Q140" s="44">
        <v>0</v>
      </c>
      <c r="R140" s="44">
        <v>0</v>
      </c>
      <c r="S140" s="44">
        <v>0</v>
      </c>
      <c r="T140" s="45">
        <v>0</v>
      </c>
      <c r="U140" s="45">
        <v>1773</v>
      </c>
      <c r="V140" s="45">
        <v>538</v>
      </c>
      <c r="W140" s="41">
        <v>0.69655950366610264</v>
      </c>
      <c r="X140" s="46"/>
      <c r="Y140" s="46"/>
    </row>
    <row r="141" spans="1:27">
      <c r="A141" s="29" t="s">
        <v>1175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>
        <f>VLOOKUP(C:C,total260330113047!B:F,5,0)</f>
        <v>3827</v>
      </c>
      <c r="M141" s="8"/>
      <c r="N141" s="21">
        <f t="shared" si="7"/>
        <v>2126.1111111111113</v>
      </c>
      <c r="O141" s="44">
        <v>6193</v>
      </c>
      <c r="P141" s="44">
        <v>2000</v>
      </c>
      <c r="Q141" s="44">
        <v>0</v>
      </c>
      <c r="R141" s="44">
        <v>0</v>
      </c>
      <c r="S141" s="44">
        <v>2000</v>
      </c>
      <c r="T141" s="45">
        <v>0</v>
      </c>
      <c r="U141" s="45">
        <v>4193</v>
      </c>
      <c r="V141" s="45">
        <v>2066.8888888888887</v>
      </c>
      <c r="W141" s="41">
        <v>0.25950337008557445</v>
      </c>
      <c r="X141" s="46"/>
      <c r="Y141" s="46"/>
    </row>
    <row r="142" spans="1:27">
      <c r="A142" s="29" t="s">
        <v>1176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>
        <f>VLOOKUP(C:C,total260330113047!B:F,5,0)</f>
        <v>2096</v>
      </c>
      <c r="M142" s="211">
        <v>2200</v>
      </c>
      <c r="N142" s="211">
        <v>2200</v>
      </c>
      <c r="O142" s="44">
        <v>4033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4033</v>
      </c>
      <c r="V142" s="45">
        <v>1833</v>
      </c>
      <c r="W142" s="41">
        <v>0.54549962806843544</v>
      </c>
      <c r="X142" s="46"/>
      <c r="Y142" s="46"/>
    </row>
    <row r="143" spans="1:27" s="152" customFormat="1">
      <c r="A143" s="144" t="s">
        <v>1177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VLOOKUP(C:C,total260330113047!B:F,5,0)</f>
        <v>#N/A</v>
      </c>
      <c r="M143" s="300">
        <v>360</v>
      </c>
      <c r="N143" s="300">
        <v>360</v>
      </c>
      <c r="O143" s="148">
        <v>0</v>
      </c>
      <c r="P143" s="148">
        <v>0</v>
      </c>
      <c r="Q143" s="148">
        <v>0</v>
      </c>
      <c r="R143" s="148">
        <v>0</v>
      </c>
      <c r="S143" s="148">
        <v>0</v>
      </c>
      <c r="T143" s="149">
        <v>0</v>
      </c>
      <c r="U143" s="149">
        <v>0</v>
      </c>
      <c r="V143" s="149">
        <v>-360</v>
      </c>
      <c r="W143" s="150" t="e">
        <v>#DIV/0!</v>
      </c>
      <c r="X143" s="151"/>
      <c r="Y143" s="151"/>
      <c r="Z143" s="191"/>
      <c r="AA143" s="191"/>
    </row>
    <row r="144" spans="1:27">
      <c r="A144" s="29" t="s">
        <v>1178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>
        <f>VLOOKUP(C:C,total260330113047!B:F,5,0)</f>
        <v>1819</v>
      </c>
      <c r="M144" s="8"/>
      <c r="N144" s="21">
        <f>L144/9*5</f>
        <v>1010.5555555555555</v>
      </c>
      <c r="O144" s="44">
        <v>2026</v>
      </c>
      <c r="P144" s="44">
        <v>0</v>
      </c>
      <c r="Q144" s="44">
        <v>0</v>
      </c>
      <c r="R144" s="44">
        <v>0</v>
      </c>
      <c r="S144" s="44">
        <v>0</v>
      </c>
      <c r="T144" s="45">
        <v>0</v>
      </c>
      <c r="U144" s="45">
        <v>2026</v>
      </c>
      <c r="V144" s="45">
        <v>1015.4444444444445</v>
      </c>
      <c r="W144" s="41">
        <v>0.49879346276187342</v>
      </c>
      <c r="X144" s="46"/>
      <c r="Y144" s="46"/>
    </row>
    <row r="145" spans="1:27">
      <c r="A145" s="29" t="s">
        <v>1179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>
        <f>VLOOKUP(C:C,total260330113047!B:F,5,0)</f>
        <v>1695</v>
      </c>
      <c r="M145" s="8"/>
      <c r="N145" s="21">
        <f>L145/9*5</f>
        <v>941.66666666666674</v>
      </c>
      <c r="O145" s="44">
        <v>1159</v>
      </c>
      <c r="P145" s="44">
        <v>0</v>
      </c>
      <c r="Q145" s="44">
        <v>0</v>
      </c>
      <c r="R145" s="44">
        <v>0</v>
      </c>
      <c r="S145" s="44">
        <v>0</v>
      </c>
      <c r="T145" s="45">
        <v>0</v>
      </c>
      <c r="U145" s="45">
        <v>1159</v>
      </c>
      <c r="V145" s="45">
        <v>217.33333333333326</v>
      </c>
      <c r="W145" s="41">
        <v>0.81248202473396613</v>
      </c>
      <c r="X145" s="46"/>
      <c r="Y145" s="46"/>
    </row>
    <row r="146" spans="1:27">
      <c r="A146" s="29" t="s">
        <v>1180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>
        <f>VLOOKUP(C:C,total260330113047!B:F,5,0)</f>
        <v>6263</v>
      </c>
      <c r="M146" s="8"/>
      <c r="N146" s="21">
        <f>L146/9*5</f>
        <v>3479.4444444444443</v>
      </c>
      <c r="O146" s="44">
        <v>5743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5743</v>
      </c>
      <c r="V146" s="45">
        <v>2263.5555555555557</v>
      </c>
      <c r="W146" s="41">
        <v>0.6058583396211813</v>
      </c>
      <c r="X146" s="46"/>
      <c r="Y146" s="46"/>
    </row>
    <row r="147" spans="1:27">
      <c r="A147" s="29" t="s">
        <v>2948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>
        <f>VLOOKUP(C:C,total260330113047!B:F,5,0)</f>
        <v>8935</v>
      </c>
      <c r="M147" s="211">
        <v>10000</v>
      </c>
      <c r="N147" s="211">
        <v>10000</v>
      </c>
      <c r="O147" s="44">
        <v>36274</v>
      </c>
      <c r="P147" s="44">
        <v>0</v>
      </c>
      <c r="Q147" s="44">
        <v>0</v>
      </c>
      <c r="R147" s="44">
        <v>0</v>
      </c>
      <c r="S147" s="44">
        <v>100</v>
      </c>
      <c r="T147" s="45">
        <v>-100</v>
      </c>
      <c r="U147" s="45">
        <v>36174</v>
      </c>
      <c r="V147" s="45">
        <v>26174</v>
      </c>
      <c r="W147" s="204">
        <v>0.27567955009097428</v>
      </c>
      <c r="X147" s="46"/>
      <c r="Y147" s="46"/>
    </row>
    <row r="148" spans="1:27">
      <c r="A148" s="29" t="s">
        <v>1182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>
        <f>VLOOKUP(C:C,total260330113047!B:F,5,0)</f>
        <v>863</v>
      </c>
      <c r="M148" s="211">
        <v>4000</v>
      </c>
      <c r="N148" s="211">
        <v>4000</v>
      </c>
      <c r="O148" s="44">
        <v>14744</v>
      </c>
      <c r="P148" s="44">
        <v>0</v>
      </c>
      <c r="Q148" s="44">
        <v>0</v>
      </c>
      <c r="R148" s="44">
        <v>0</v>
      </c>
      <c r="S148" s="44">
        <v>0</v>
      </c>
      <c r="T148" s="45">
        <v>0</v>
      </c>
      <c r="U148" s="45">
        <v>14744</v>
      </c>
      <c r="V148" s="45">
        <v>10744</v>
      </c>
      <c r="W148" s="204">
        <v>0.27129679869777534</v>
      </c>
      <c r="X148" s="46"/>
      <c r="Y148" s="46"/>
    </row>
    <row r="149" spans="1:27">
      <c r="A149" s="29" t="s">
        <v>1183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>
        <f>VLOOKUP(C:C,total260330113047!B:F,5,0)</f>
        <v>1099</v>
      </c>
      <c r="M149" s="211">
        <v>2000</v>
      </c>
      <c r="N149" s="211">
        <v>2000</v>
      </c>
      <c r="O149" s="44">
        <v>8251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8251</v>
      </c>
      <c r="V149" s="45">
        <v>6251</v>
      </c>
      <c r="W149" s="204">
        <v>0.24239486122894194</v>
      </c>
      <c r="X149" s="46"/>
      <c r="Y149" s="46"/>
    </row>
    <row r="150" spans="1:27">
      <c r="A150" s="29"/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>
        <f>VLOOKUP(C:C,total260330113047!B:F,5,0)</f>
        <v>6028</v>
      </c>
      <c r="M150" s="211">
        <v>3500</v>
      </c>
      <c r="N150" s="211">
        <v>3500</v>
      </c>
      <c r="O150" s="44">
        <v>3084</v>
      </c>
      <c r="P150" s="44">
        <v>100</v>
      </c>
      <c r="Q150" s="44">
        <v>5000</v>
      </c>
      <c r="R150" s="44">
        <v>0</v>
      </c>
      <c r="S150" s="44">
        <v>500</v>
      </c>
      <c r="T150" s="45">
        <v>-400</v>
      </c>
      <c r="U150" s="45">
        <v>7584</v>
      </c>
      <c r="V150" s="45">
        <v>4084</v>
      </c>
      <c r="W150" s="204">
        <v>1.0992462311557789</v>
      </c>
      <c r="X150" s="46"/>
      <c r="Y150" s="46"/>
    </row>
    <row r="151" spans="1:27">
      <c r="A151" s="29"/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>
        <f>VLOOKUP(C:C,total260330113047!B:F,5,0)</f>
        <v>1680</v>
      </c>
      <c r="M151" s="211">
        <v>4000</v>
      </c>
      <c r="N151" s="211">
        <v>3000</v>
      </c>
      <c r="O151" s="44">
        <v>3477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3477</v>
      </c>
      <c r="V151" s="45">
        <v>477</v>
      </c>
      <c r="W151" s="204">
        <v>0.86281276962899056</v>
      </c>
      <c r="X151" s="46"/>
      <c r="Y151" s="46"/>
    </row>
    <row r="152" spans="1:27">
      <c r="A152" s="29"/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>
        <f>VLOOKUP(C:C,total260330113047!B:F,5,0)</f>
        <v>1719</v>
      </c>
      <c r="M152" s="211">
        <v>1000</v>
      </c>
      <c r="N152" s="211">
        <v>1000</v>
      </c>
      <c r="O152" s="44">
        <v>6172</v>
      </c>
      <c r="P152" s="44">
        <v>60</v>
      </c>
      <c r="Q152" s="44">
        <v>0</v>
      </c>
      <c r="R152" s="44">
        <v>0</v>
      </c>
      <c r="S152" s="44">
        <v>60</v>
      </c>
      <c r="T152" s="45">
        <v>0</v>
      </c>
      <c r="U152" s="45">
        <v>6112</v>
      </c>
      <c r="V152" s="45">
        <v>5112</v>
      </c>
      <c r="W152" s="204">
        <v>0.16046213093709885</v>
      </c>
      <c r="X152" s="46"/>
      <c r="Y152" s="46"/>
    </row>
    <row r="153" spans="1:27">
      <c r="A153" s="29"/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>
        <f>VLOOKUP(C:C,total260330113047!B:F,5,0)</f>
        <v>188</v>
      </c>
      <c r="M153" s="211">
        <v>1000</v>
      </c>
      <c r="N153" s="211">
        <v>1000</v>
      </c>
      <c r="O153" s="44">
        <v>3236</v>
      </c>
      <c r="P153" s="44">
        <v>0</v>
      </c>
      <c r="Q153" s="44">
        <v>0</v>
      </c>
      <c r="R153" s="44">
        <v>0</v>
      </c>
      <c r="S153" s="44">
        <v>0</v>
      </c>
      <c r="T153" s="45">
        <v>0</v>
      </c>
      <c r="U153" s="45">
        <v>3236</v>
      </c>
      <c r="V153" s="45">
        <v>2236</v>
      </c>
      <c r="W153" s="204"/>
      <c r="X153" s="46"/>
      <c r="Y153" s="46"/>
    </row>
    <row r="154" spans="1:27">
      <c r="A154" s="29"/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>
        <f>VLOOKUP(C:C,total260330113047!B:F,5,0)</f>
        <v>1700</v>
      </c>
      <c r="M154" s="211">
        <v>2500</v>
      </c>
      <c r="N154" s="211">
        <v>2500</v>
      </c>
      <c r="O154" s="44">
        <v>4215</v>
      </c>
      <c r="P154" s="44">
        <v>750</v>
      </c>
      <c r="Q154" s="44">
        <v>0</v>
      </c>
      <c r="R154" s="44">
        <v>0</v>
      </c>
      <c r="S154" s="44">
        <v>850</v>
      </c>
      <c r="T154" s="45">
        <v>-100</v>
      </c>
      <c r="U154" s="45">
        <v>3365</v>
      </c>
      <c r="V154" s="45">
        <v>865</v>
      </c>
      <c r="W154" s="204"/>
      <c r="X154" s="46"/>
      <c r="Y154" s="46"/>
    </row>
    <row r="155" spans="1:27" s="152" customFormat="1">
      <c r="A155" s="144" t="s">
        <v>1184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>
        <f>VLOOKUP(C:C,total260330113047!B:F,5,0)</f>
        <v>55</v>
      </c>
      <c r="M155" s="8"/>
      <c r="N155" s="21">
        <f>L155/9*5</f>
        <v>30.555555555555554</v>
      </c>
      <c r="O155" s="148">
        <v>33</v>
      </c>
      <c r="P155" s="148">
        <v>0</v>
      </c>
      <c r="Q155" s="44">
        <v>0</v>
      </c>
      <c r="R155" s="148">
        <v>0</v>
      </c>
      <c r="S155" s="148">
        <v>0</v>
      </c>
      <c r="T155" s="149">
        <v>0</v>
      </c>
      <c r="U155" s="149">
        <v>33</v>
      </c>
      <c r="V155" s="149">
        <v>2.4444444444444464</v>
      </c>
      <c r="W155" s="150">
        <v>0.92592592592592582</v>
      </c>
      <c r="X155" s="151"/>
      <c r="Y155" s="151"/>
      <c r="Z155" s="191"/>
      <c r="AA155" s="191"/>
    </row>
    <row r="156" spans="1:27">
      <c r="A156" s="29" t="s">
        <v>1185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>
        <f>VLOOKUP(C:C,total260330113047!B:F,5,0)</f>
        <v>2732</v>
      </c>
      <c r="M156" s="8"/>
      <c r="N156" s="21">
        <f>L156/9*5</f>
        <v>1517.7777777777778</v>
      </c>
      <c r="O156" s="44">
        <v>2697</v>
      </c>
      <c r="P156" s="44">
        <v>0</v>
      </c>
      <c r="Q156" s="44">
        <v>200</v>
      </c>
      <c r="R156" s="44">
        <v>0</v>
      </c>
      <c r="S156" s="44">
        <v>0</v>
      </c>
      <c r="T156" s="45">
        <v>0</v>
      </c>
      <c r="U156" s="45">
        <v>2897</v>
      </c>
      <c r="V156" s="45">
        <v>1379.2222222222222</v>
      </c>
      <c r="W156" s="41">
        <v>0.56276521237589094</v>
      </c>
      <c r="X156" s="46"/>
      <c r="Y156" s="46"/>
    </row>
    <row r="157" spans="1:27" s="200" customFormat="1">
      <c r="A157" s="192" t="s">
        <v>1186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 t="e">
        <f>VLOOKUP(C:C,total260330113047!B:F,5,0)</f>
        <v>#N/A</v>
      </c>
      <c r="M157" s="8"/>
      <c r="N157" s="21" t="e">
        <f>L157/9*5</f>
        <v>#N/A</v>
      </c>
      <c r="O157" s="196">
        <v>718</v>
      </c>
      <c r="P157" s="196">
        <v>0</v>
      </c>
      <c r="Q157" s="196">
        <v>0</v>
      </c>
      <c r="R157" s="196">
        <v>0</v>
      </c>
      <c r="S157" s="196">
        <v>0</v>
      </c>
      <c r="T157" s="197">
        <v>0</v>
      </c>
      <c r="U157" s="197">
        <v>718</v>
      </c>
      <c r="V157" s="197" t="e">
        <v>#N/A</v>
      </c>
      <c r="W157" s="198" t="e">
        <v>#N/A</v>
      </c>
      <c r="X157" s="199"/>
      <c r="Y157" s="199"/>
      <c r="Z157" s="201"/>
      <c r="AA157" s="201"/>
    </row>
    <row r="158" spans="1:27">
      <c r="A158" s="29" t="s">
        <v>1187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>
        <f>VLOOKUP(C:C,total260330113047!B:F,5,0)</f>
        <v>3044</v>
      </c>
      <c r="M158" s="211">
        <v>2500</v>
      </c>
      <c r="N158" s="211">
        <v>2500</v>
      </c>
      <c r="O158" s="44">
        <v>6867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6867</v>
      </c>
      <c r="V158" s="45">
        <v>4367</v>
      </c>
      <c r="W158" s="41">
        <v>0.36405999708752002</v>
      </c>
      <c r="X158" s="46"/>
      <c r="Y158" s="46"/>
    </row>
    <row r="159" spans="1:27">
      <c r="A159" s="29" t="s">
        <v>1188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>
        <f>VLOOKUP(C:C,total260330113047!B:F,5,0)</f>
        <v>328</v>
      </c>
      <c r="M159" s="211">
        <v>1000</v>
      </c>
      <c r="N159" s="211">
        <v>1000</v>
      </c>
      <c r="O159" s="44">
        <v>7221</v>
      </c>
      <c r="P159" s="44">
        <v>0</v>
      </c>
      <c r="Q159" s="44">
        <v>0</v>
      </c>
      <c r="R159" s="44">
        <v>0</v>
      </c>
      <c r="S159" s="44">
        <v>0</v>
      </c>
      <c r="T159" s="45">
        <v>0</v>
      </c>
      <c r="U159" s="45">
        <v>7221</v>
      </c>
      <c r="V159" s="45">
        <v>6221</v>
      </c>
      <c r="W159" s="41">
        <v>0.13848497438027974</v>
      </c>
      <c r="X159" s="46"/>
      <c r="Y159" s="46"/>
    </row>
    <row r="160" spans="1:27">
      <c r="A160" s="29" t="s">
        <v>1189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>
        <f>VLOOKUP(C:C,total260330113047!B:F,5,0)</f>
        <v>110</v>
      </c>
      <c r="M160" s="8"/>
      <c r="N160" s="21">
        <f>L160/9*5</f>
        <v>61.111111111111107</v>
      </c>
      <c r="O160" s="44">
        <v>417</v>
      </c>
      <c r="P160" s="44">
        <v>0</v>
      </c>
      <c r="Q160" s="44">
        <v>0</v>
      </c>
      <c r="R160" s="44">
        <v>0</v>
      </c>
      <c r="S160" s="44">
        <v>0</v>
      </c>
      <c r="T160" s="45">
        <v>0</v>
      </c>
      <c r="U160" s="45">
        <v>417</v>
      </c>
      <c r="V160" s="45">
        <v>355.88888888888891</v>
      </c>
      <c r="W160" s="41">
        <v>0.14654942712496669</v>
      </c>
      <c r="X160" s="46"/>
      <c r="Y160" s="46"/>
    </row>
    <row r="161" spans="1:27">
      <c r="A161" s="9"/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>
        <f>VLOOKUP(C:C,total260330113047!B:F,5,0)</f>
        <v>101</v>
      </c>
      <c r="M161" s="211">
        <v>1500</v>
      </c>
      <c r="N161" s="211">
        <v>1500</v>
      </c>
      <c r="O161" s="44">
        <v>2910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2910</v>
      </c>
      <c r="V161" s="45">
        <v>1410</v>
      </c>
      <c r="W161" s="41">
        <v>0.51546391752577314</v>
      </c>
      <c r="X161" s="13"/>
      <c r="Y161" s="13"/>
    </row>
    <row r="162" spans="1:27">
      <c r="A162" s="29" t="s">
        <v>1190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>
        <f>VLOOKUP(C:C,total260330113047!B:F,5,0)</f>
        <v>310</v>
      </c>
      <c r="M162" s="8"/>
      <c r="N162" s="21">
        <f>L162/9*5</f>
        <v>172.22222222222223</v>
      </c>
      <c r="O162" s="44">
        <v>569</v>
      </c>
      <c r="P162" s="44">
        <v>0</v>
      </c>
      <c r="Q162" s="44">
        <v>0</v>
      </c>
      <c r="R162" s="44">
        <v>0</v>
      </c>
      <c r="S162" s="44">
        <v>300</v>
      </c>
      <c r="T162" s="45">
        <v>-300</v>
      </c>
      <c r="U162" s="45">
        <v>269</v>
      </c>
      <c r="V162" s="45">
        <v>96.777777777777771</v>
      </c>
      <c r="W162" s="41">
        <v>0.30267525873852763</v>
      </c>
      <c r="X162" s="46"/>
      <c r="Y162" s="46"/>
    </row>
    <row r="163" spans="1:27" s="152" customFormat="1">
      <c r="A163" s="185"/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>
        <f>VLOOKUP(C:C,total260330113047!B:F,5,0)</f>
        <v>4</v>
      </c>
      <c r="M163" s="300">
        <v>1000</v>
      </c>
      <c r="N163" s="300">
        <v>1000</v>
      </c>
      <c r="O163" s="148">
        <v>29</v>
      </c>
      <c r="P163" s="148">
        <v>0</v>
      </c>
      <c r="Q163" s="148">
        <v>0</v>
      </c>
      <c r="R163" s="148">
        <v>0</v>
      </c>
      <c r="S163" s="148">
        <v>0</v>
      </c>
      <c r="T163" s="149">
        <v>0</v>
      </c>
      <c r="U163" s="149">
        <v>29</v>
      </c>
      <c r="V163" s="149">
        <v>-971</v>
      </c>
      <c r="W163" s="150">
        <v>34.482758620689658</v>
      </c>
      <c r="X163" s="185"/>
      <c r="Y163" s="185"/>
      <c r="Z163" s="191"/>
      <c r="AA163" s="191"/>
    </row>
    <row r="164" spans="1:27">
      <c r="A164" s="9"/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>
        <f>VLOOKUP(C:C,total260330113047!B:F,5,0)</f>
        <v>118</v>
      </c>
      <c r="M164" s="211">
        <v>1000</v>
      </c>
      <c r="N164" s="211">
        <v>1000</v>
      </c>
      <c r="O164" s="44">
        <v>1939</v>
      </c>
      <c r="P164" s="44">
        <v>0</v>
      </c>
      <c r="Q164" s="44">
        <v>500</v>
      </c>
      <c r="R164" s="44">
        <v>0</v>
      </c>
      <c r="S164" s="44">
        <v>0</v>
      </c>
      <c r="T164" s="45">
        <v>0</v>
      </c>
      <c r="U164" s="45">
        <v>2439</v>
      </c>
      <c r="V164" s="45">
        <v>1439</v>
      </c>
      <c r="W164" s="41">
        <v>0.51572975760701389</v>
      </c>
      <c r="X164" s="13"/>
      <c r="Y164" s="13"/>
    </row>
    <row r="165" spans="1:27">
      <c r="A165" s="9"/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>
        <f>VLOOKUP(C:C,total260330113047!B:F,5,0)</f>
        <v>2046</v>
      </c>
      <c r="M165" s="8"/>
      <c r="N165" s="21">
        <f>L165/9*5</f>
        <v>1136.6666666666667</v>
      </c>
      <c r="O165" s="44">
        <v>811</v>
      </c>
      <c r="P165" s="44">
        <v>1000</v>
      </c>
      <c r="Q165" s="44">
        <v>0</v>
      </c>
      <c r="R165" s="44">
        <v>0</v>
      </c>
      <c r="S165" s="44">
        <v>1600</v>
      </c>
      <c r="T165" s="45">
        <v>-600</v>
      </c>
      <c r="U165" s="45">
        <v>-789</v>
      </c>
      <c r="V165" s="45">
        <v>-1925.6666666666667</v>
      </c>
      <c r="W165" s="41">
        <v>0.62764586784465304</v>
      </c>
      <c r="X165" s="13"/>
      <c r="Y165" s="13"/>
    </row>
    <row r="166" spans="1:27">
      <c r="A166" s="9"/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>
        <f>VLOOKUP(C:C,total260330113047!B:F,5,0)</f>
        <v>1949</v>
      </c>
      <c r="M166" s="8"/>
      <c r="N166" s="21">
        <f>L166/9*5</f>
        <v>1082.7777777777778</v>
      </c>
      <c r="O166" s="44">
        <v>419</v>
      </c>
      <c r="P166" s="44">
        <v>0</v>
      </c>
      <c r="Q166" s="44">
        <v>0</v>
      </c>
      <c r="R166" s="44">
        <v>0</v>
      </c>
      <c r="S166" s="44">
        <v>500</v>
      </c>
      <c r="T166" s="45">
        <v>-500</v>
      </c>
      <c r="U166" s="45">
        <v>-81</v>
      </c>
      <c r="V166" s="45">
        <v>-1163.7777777777778</v>
      </c>
      <c r="W166" s="41">
        <v>2.5841951736939803</v>
      </c>
      <c r="X166" s="13"/>
      <c r="Y166" s="13"/>
    </row>
    <row r="167" spans="1:27">
      <c r="A167" s="9"/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>
        <f>VLOOKUP(C:C,total260330113047!B:F,5,0)</f>
        <v>2538</v>
      </c>
      <c r="M167" s="234">
        <v>1500</v>
      </c>
      <c r="N167" s="211">
        <v>1000</v>
      </c>
      <c r="O167" s="44">
        <v>1360</v>
      </c>
      <c r="P167" s="44">
        <v>0</v>
      </c>
      <c r="Q167" s="44">
        <v>0</v>
      </c>
      <c r="R167" s="44">
        <v>0</v>
      </c>
      <c r="S167" s="44">
        <v>100</v>
      </c>
      <c r="T167" s="45">
        <v>-100</v>
      </c>
      <c r="U167" s="45">
        <v>1260</v>
      </c>
      <c r="V167" s="45">
        <v>260</v>
      </c>
      <c r="W167" s="41">
        <v>0.73529411764705888</v>
      </c>
      <c r="X167" s="13"/>
      <c r="Y167" s="13"/>
    </row>
    <row r="168" spans="1:27">
      <c r="A168" s="9"/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>
        <f>VLOOKUP(C:C,total260330113047!B:F,5,0)</f>
        <v>2737</v>
      </c>
      <c r="M168" s="234">
        <v>1500</v>
      </c>
      <c r="N168" s="211">
        <v>1000</v>
      </c>
      <c r="O168" s="44">
        <v>1499</v>
      </c>
      <c r="P168" s="44">
        <v>0</v>
      </c>
      <c r="Q168" s="44">
        <v>0</v>
      </c>
      <c r="R168" s="44">
        <v>0</v>
      </c>
      <c r="S168" s="44">
        <v>100</v>
      </c>
      <c r="T168" s="45">
        <v>-100</v>
      </c>
      <c r="U168" s="45">
        <v>1399</v>
      </c>
      <c r="V168" s="45">
        <v>399</v>
      </c>
      <c r="W168" s="41">
        <v>0.66711140760507004</v>
      </c>
      <c r="X168" s="13"/>
      <c r="Y168" s="13"/>
    </row>
    <row r="169" spans="1:27">
      <c r="A169" s="9"/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>
        <f>VLOOKUP(C:C,total260330113047!B:F,5,0)</f>
        <v>429</v>
      </c>
      <c r="M169" s="234">
        <v>1500</v>
      </c>
      <c r="N169" s="211">
        <v>1000</v>
      </c>
      <c r="O169" s="44">
        <v>2085</v>
      </c>
      <c r="P169" s="44">
        <v>0</v>
      </c>
      <c r="Q169" s="44">
        <v>0</v>
      </c>
      <c r="R169" s="44">
        <v>0</v>
      </c>
      <c r="S169" s="44">
        <v>0</v>
      </c>
      <c r="T169" s="45">
        <v>0</v>
      </c>
      <c r="U169" s="45">
        <v>2085</v>
      </c>
      <c r="V169" s="45">
        <v>1085</v>
      </c>
      <c r="W169" s="41">
        <v>0.47961630695443647</v>
      </c>
      <c r="X169" s="13"/>
      <c r="Y169" s="13"/>
    </row>
    <row r="170" spans="1:27">
      <c r="A170" s="9"/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>
        <f>VLOOKUP(C:C,total260330113047!B:F,5,0)</f>
        <v>9123</v>
      </c>
      <c r="M170" s="234">
        <v>3500</v>
      </c>
      <c r="N170" s="21">
        <f>L170/9*5</f>
        <v>5068.333333333333</v>
      </c>
      <c r="O170" s="44">
        <v>13597</v>
      </c>
      <c r="P170" s="44">
        <v>1739</v>
      </c>
      <c r="Q170" s="44">
        <v>0</v>
      </c>
      <c r="R170" s="44">
        <v>0</v>
      </c>
      <c r="S170" s="44">
        <v>3108</v>
      </c>
      <c r="T170" s="45">
        <v>-1369</v>
      </c>
      <c r="U170" s="45">
        <v>10489</v>
      </c>
      <c r="V170" s="45">
        <v>5420.666666666667</v>
      </c>
      <c r="W170" s="41">
        <v>0.33048600243435922</v>
      </c>
      <c r="X170" s="13"/>
      <c r="Y170" s="13"/>
    </row>
    <row r="171" spans="1:27">
      <c r="A171" s="9"/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>
        <f>VLOOKUP(C:C,total260330113047!B:F,5,0)</f>
        <v>1236</v>
      </c>
      <c r="M171" s="234">
        <v>900</v>
      </c>
      <c r="N171" s="211">
        <v>900</v>
      </c>
      <c r="O171" s="44">
        <v>10508</v>
      </c>
      <c r="P171" s="44">
        <v>0</v>
      </c>
      <c r="Q171" s="44">
        <v>0</v>
      </c>
      <c r="R171" s="44">
        <v>0</v>
      </c>
      <c r="S171" s="44">
        <v>174</v>
      </c>
      <c r="T171" s="45">
        <v>-174</v>
      </c>
      <c r="U171" s="45">
        <v>10334</v>
      </c>
      <c r="V171" s="45">
        <v>9434</v>
      </c>
      <c r="W171" s="41">
        <v>8.5649029311001143E-2</v>
      </c>
      <c r="X171" s="13"/>
      <c r="Y171" s="13"/>
    </row>
    <row r="172" spans="1:27">
      <c r="A172" s="9"/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>
        <f>VLOOKUP(C:C,total260330113047!B:F,5,0)</f>
        <v>6834</v>
      </c>
      <c r="M172" s="234">
        <v>7500</v>
      </c>
      <c r="N172" s="211">
        <v>6000</v>
      </c>
      <c r="O172" s="44">
        <v>7356</v>
      </c>
      <c r="P172" s="44">
        <v>460</v>
      </c>
      <c r="Q172" s="44">
        <v>0</v>
      </c>
      <c r="R172" s="44">
        <v>0</v>
      </c>
      <c r="S172" s="44">
        <v>560</v>
      </c>
      <c r="T172" s="45">
        <v>-100</v>
      </c>
      <c r="U172" s="45">
        <v>6796</v>
      </c>
      <c r="V172" s="45">
        <v>796</v>
      </c>
      <c r="W172" s="41">
        <v>0.76765609007164792</v>
      </c>
      <c r="X172" s="13"/>
      <c r="Y172" s="13"/>
    </row>
    <row r="173" spans="1:27">
      <c r="A173" s="9"/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>
        <f>VLOOKUP(C:C,total260330113047!B:F,5,0)</f>
        <v>1183</v>
      </c>
      <c r="M173" s="234">
        <v>1000</v>
      </c>
      <c r="N173" s="211">
        <v>1000</v>
      </c>
      <c r="O173" s="44">
        <v>1805</v>
      </c>
      <c r="P173" s="44">
        <v>0</v>
      </c>
      <c r="Q173" s="44">
        <v>0</v>
      </c>
      <c r="R173" s="44">
        <v>0</v>
      </c>
      <c r="S173" s="44">
        <v>0</v>
      </c>
      <c r="T173" s="45">
        <v>0</v>
      </c>
      <c r="U173" s="45">
        <v>1805</v>
      </c>
      <c r="V173" s="45">
        <v>805</v>
      </c>
      <c r="W173" s="41">
        <v>0.554016620498615</v>
      </c>
      <c r="X173" s="13"/>
      <c r="Y173" s="13"/>
    </row>
    <row r="174" spans="1:27">
      <c r="A174" s="9"/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>
        <f>VLOOKUP(C:C,total260330113047!B:F,5,0)</f>
        <v>630</v>
      </c>
      <c r="M174" s="234">
        <v>1500</v>
      </c>
      <c r="N174" s="211">
        <v>1500</v>
      </c>
      <c r="O174" s="44">
        <v>4496</v>
      </c>
      <c r="P174" s="44">
        <v>200</v>
      </c>
      <c r="Q174" s="44">
        <v>0</v>
      </c>
      <c r="R174" s="44">
        <v>0</v>
      </c>
      <c r="S174" s="44">
        <v>500</v>
      </c>
      <c r="T174" s="45">
        <v>-300</v>
      </c>
      <c r="U174" s="45">
        <v>3996</v>
      </c>
      <c r="V174" s="45">
        <v>2496</v>
      </c>
      <c r="W174" s="41">
        <v>0.3194207836456559</v>
      </c>
      <c r="X174" s="13"/>
      <c r="Y174" s="13"/>
    </row>
    <row r="175" spans="1:27">
      <c r="A175" s="9"/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>
        <f>VLOOKUP(C:C,total260330113047!B:F,5,0)</f>
        <v>4866</v>
      </c>
      <c r="M175" s="234">
        <v>2500</v>
      </c>
      <c r="N175" s="21">
        <f>L175/9*5</f>
        <v>2703.333333333333</v>
      </c>
      <c r="O175" s="44">
        <v>5602</v>
      </c>
      <c r="P175" s="44">
        <v>3300</v>
      </c>
      <c r="Q175" s="44">
        <v>3000</v>
      </c>
      <c r="R175" s="44">
        <v>0</v>
      </c>
      <c r="S175" s="44">
        <v>3500</v>
      </c>
      <c r="T175" s="45">
        <v>-200</v>
      </c>
      <c r="U175" s="45">
        <v>5102</v>
      </c>
      <c r="V175" s="45">
        <v>2398.666666666667</v>
      </c>
      <c r="W175" s="41">
        <v>0.30367707631243912</v>
      </c>
      <c r="X175" s="13" t="s">
        <v>4490</v>
      </c>
      <c r="Y175" s="13"/>
    </row>
    <row r="176" spans="1:27">
      <c r="A176" s="9"/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>
        <f>VLOOKUP(C:C,total260330113047!B:F,5,0)</f>
        <v>694</v>
      </c>
      <c r="M176" s="234">
        <v>2000</v>
      </c>
      <c r="N176" s="211">
        <v>1000</v>
      </c>
      <c r="O176" s="44">
        <v>2092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2092</v>
      </c>
      <c r="V176" s="45">
        <v>1092</v>
      </c>
      <c r="W176" s="41">
        <v>0.47801147227533458</v>
      </c>
      <c r="X176" s="13"/>
      <c r="Y176" s="13"/>
    </row>
    <row r="177" spans="1:27">
      <c r="A177" s="9"/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>
        <f>VLOOKUP(C:C,total260330113047!B:F,5,0)</f>
        <v>1027</v>
      </c>
      <c r="M177" s="234">
        <v>2000</v>
      </c>
      <c r="N177" s="211">
        <v>1000</v>
      </c>
      <c r="O177" s="44">
        <v>1335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1335</v>
      </c>
      <c r="V177" s="45">
        <v>335</v>
      </c>
      <c r="W177" s="41">
        <v>0.74906367041198507</v>
      </c>
      <c r="X177" s="13"/>
      <c r="Y177" s="13"/>
    </row>
    <row r="178" spans="1:27">
      <c r="A178" s="9"/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>
        <f>VLOOKUP(C:C,total260330113047!B:F,5,0)</f>
        <v>658</v>
      </c>
      <c r="M178" s="234">
        <v>2000</v>
      </c>
      <c r="N178" s="211">
        <v>1000</v>
      </c>
      <c r="O178" s="44">
        <v>1845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1845</v>
      </c>
      <c r="V178" s="45">
        <v>845</v>
      </c>
      <c r="W178" s="41">
        <v>0.54200542005420049</v>
      </c>
      <c r="X178" s="13"/>
      <c r="Y178" s="13"/>
    </row>
    <row r="179" spans="1:27">
      <c r="A179" s="9"/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>
        <f>VLOOKUP(C:C,total260330113047!B:F,5,0)</f>
        <v>926</v>
      </c>
      <c r="M179" s="234">
        <v>2000</v>
      </c>
      <c r="N179" s="211">
        <v>1000</v>
      </c>
      <c r="O179" s="44">
        <v>1793</v>
      </c>
      <c r="P179" s="44">
        <v>0</v>
      </c>
      <c r="Q179" s="44">
        <v>0</v>
      </c>
      <c r="R179" s="44">
        <v>0</v>
      </c>
      <c r="S179" s="44">
        <v>0</v>
      </c>
      <c r="T179" s="45">
        <v>0</v>
      </c>
      <c r="U179" s="45">
        <v>1793</v>
      </c>
      <c r="V179" s="45">
        <v>793</v>
      </c>
      <c r="W179" s="41">
        <v>0.5577244841048522</v>
      </c>
      <c r="X179" s="13"/>
      <c r="Y179" s="13"/>
    </row>
    <row r="180" spans="1:27">
      <c r="A180" s="9"/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>
        <f>VLOOKUP(C:C,total260330113047!B:F,5,0)</f>
        <v>2135</v>
      </c>
      <c r="M180" s="234">
        <v>2000</v>
      </c>
      <c r="N180" s="211">
        <v>1000</v>
      </c>
      <c r="O180" s="44">
        <v>1159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1159</v>
      </c>
      <c r="V180" s="45">
        <v>159</v>
      </c>
      <c r="W180" s="41">
        <v>0.86281276962899056</v>
      </c>
      <c r="X180" s="13"/>
      <c r="Y180" s="13"/>
    </row>
    <row r="181" spans="1:27" s="200" customFormat="1">
      <c r="A181" s="243"/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>
        <f>VLOOKUP(C:C,total260330113047!B:F,5,0)</f>
        <v>1508</v>
      </c>
      <c r="M181" s="281">
        <v>1500</v>
      </c>
      <c r="N181" s="211">
        <v>1500</v>
      </c>
      <c r="O181" s="196">
        <v>6</v>
      </c>
      <c r="P181" s="196">
        <v>0</v>
      </c>
      <c r="Q181" s="196">
        <v>0</v>
      </c>
      <c r="R181" s="196">
        <v>0</v>
      </c>
      <c r="S181" s="196">
        <v>0</v>
      </c>
      <c r="T181" s="197">
        <v>0</v>
      </c>
      <c r="U181" s="197">
        <v>6</v>
      </c>
      <c r="V181" s="197">
        <v>-1494</v>
      </c>
      <c r="W181" s="198">
        <v>250</v>
      </c>
      <c r="X181" s="243"/>
      <c r="Y181" s="243"/>
      <c r="Z181" s="201"/>
      <c r="AA181" s="201"/>
    </row>
    <row r="182" spans="1:27">
      <c r="A182" s="9"/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>
        <f>VLOOKUP(C:C,total260330113047!B:F,5,0)</f>
        <v>514</v>
      </c>
      <c r="M182" s="234">
        <v>1000</v>
      </c>
      <c r="N182" s="211">
        <v>1000</v>
      </c>
      <c r="O182" s="44">
        <v>4360</v>
      </c>
      <c r="P182" s="44">
        <v>0</v>
      </c>
      <c r="Q182" s="44">
        <v>0</v>
      </c>
      <c r="R182" s="44">
        <v>0</v>
      </c>
      <c r="S182" s="44">
        <v>0</v>
      </c>
      <c r="T182" s="45">
        <v>0</v>
      </c>
      <c r="U182" s="45">
        <v>4360</v>
      </c>
      <c r="V182" s="45">
        <v>3360</v>
      </c>
      <c r="W182" s="41">
        <v>0.22935779816513763</v>
      </c>
      <c r="X182" s="46"/>
      <c r="Y182" s="46"/>
    </row>
    <row r="183" spans="1:27">
      <c r="A183" s="9"/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>
        <f>VLOOKUP(C:C,total260330113047!B:F,5,0)</f>
        <v>419</v>
      </c>
      <c r="M183" s="234">
        <v>1000</v>
      </c>
      <c r="N183" s="211">
        <v>1000</v>
      </c>
      <c r="O183" s="44">
        <v>4504</v>
      </c>
      <c r="P183" s="44">
        <v>0</v>
      </c>
      <c r="Q183" s="44">
        <v>0</v>
      </c>
      <c r="R183" s="44">
        <v>0</v>
      </c>
      <c r="S183" s="44">
        <v>0</v>
      </c>
      <c r="T183" s="45">
        <v>0</v>
      </c>
      <c r="U183" s="45">
        <v>4504</v>
      </c>
      <c r="V183" s="45">
        <v>3504</v>
      </c>
      <c r="W183" s="41">
        <v>0.22202486678507993</v>
      </c>
      <c r="X183" s="46"/>
      <c r="Y183" s="46"/>
    </row>
    <row r="184" spans="1:27">
      <c r="A184" s="9"/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>
        <f>VLOOKUP(C:C,total260330113047!B:F,5,0)</f>
        <v>1979</v>
      </c>
      <c r="M184" s="234">
        <v>1000</v>
      </c>
      <c r="N184" s="211">
        <v>1000</v>
      </c>
      <c r="O184" s="44">
        <v>3875</v>
      </c>
      <c r="P184" s="44">
        <v>3640</v>
      </c>
      <c r="Q184" s="44">
        <v>3000</v>
      </c>
      <c r="R184" s="44">
        <v>0</v>
      </c>
      <c r="S184" s="44">
        <v>2900</v>
      </c>
      <c r="T184" s="45">
        <v>740</v>
      </c>
      <c r="U184" s="45">
        <v>3975</v>
      </c>
      <c r="V184" s="45">
        <v>2975</v>
      </c>
      <c r="W184" s="41">
        <v>0.1330671989354624</v>
      </c>
      <c r="X184" s="46" t="s">
        <v>4504</v>
      </c>
      <c r="Y184" s="46"/>
    </row>
    <row r="185" spans="1:27">
      <c r="A185" s="9"/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>
        <f>VLOOKUP(C:C,total260330113047!B:F,5,0)</f>
        <v>576</v>
      </c>
      <c r="M185" s="234">
        <v>1000</v>
      </c>
      <c r="N185" s="211">
        <v>1000</v>
      </c>
      <c r="O185" s="44">
        <v>4246</v>
      </c>
      <c r="P185" s="44">
        <v>1090</v>
      </c>
      <c r="Q185" s="44">
        <v>0</v>
      </c>
      <c r="R185" s="44">
        <v>0</v>
      </c>
      <c r="S185" s="44">
        <v>1090</v>
      </c>
      <c r="T185" s="45">
        <v>0</v>
      </c>
      <c r="U185" s="45">
        <v>3156</v>
      </c>
      <c r="V185" s="45">
        <v>2156</v>
      </c>
      <c r="W185" s="41">
        <v>0.1874062968515742</v>
      </c>
      <c r="X185" s="46"/>
      <c r="Y185" s="46"/>
    </row>
    <row r="186" spans="1:27">
      <c r="A186" s="9"/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>
        <f>VLOOKUP(C:C,total260330113047!B:F,5,0)</f>
        <v>1134</v>
      </c>
      <c r="M186" s="213"/>
      <c r="N186" s="21">
        <f>L186/9*5</f>
        <v>630</v>
      </c>
      <c r="O186" s="44">
        <v>534</v>
      </c>
      <c r="P186" s="44">
        <v>0</v>
      </c>
      <c r="Q186" s="44">
        <v>0</v>
      </c>
      <c r="R186" s="44">
        <v>0</v>
      </c>
      <c r="S186" s="44">
        <v>0</v>
      </c>
      <c r="T186" s="45">
        <v>0</v>
      </c>
      <c r="U186" s="45">
        <v>534</v>
      </c>
      <c r="V186" s="45">
        <v>-96</v>
      </c>
      <c r="W186" s="41">
        <v>1.1797752808988764</v>
      </c>
      <c r="X186" s="13"/>
      <c r="Y186" s="13"/>
    </row>
    <row r="187" spans="1:27">
      <c r="A187" s="9"/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>
        <f>VLOOKUP(C:C,total260330113047!B:F,5,0)</f>
        <v>1894</v>
      </c>
      <c r="M187" s="213"/>
      <c r="N187" s="21">
        <f>L187/9*5</f>
        <v>1052.2222222222222</v>
      </c>
      <c r="O187" s="44">
        <v>584</v>
      </c>
      <c r="P187" s="44">
        <v>100</v>
      </c>
      <c r="Q187" s="44">
        <v>0</v>
      </c>
      <c r="R187" s="44">
        <v>0</v>
      </c>
      <c r="S187" s="44">
        <v>300</v>
      </c>
      <c r="T187" s="45">
        <v>-200</v>
      </c>
      <c r="U187" s="45">
        <v>284</v>
      </c>
      <c r="V187" s="45">
        <v>-768.22222222222217</v>
      </c>
      <c r="W187" s="41">
        <v>1.5383365821962312</v>
      </c>
      <c r="X187" s="13"/>
      <c r="Y187" s="13"/>
    </row>
    <row r="188" spans="1:27">
      <c r="A188" s="9"/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>
        <f>VLOOKUP(C:C,total260330113047!B:F,5,0)</f>
        <v>1034</v>
      </c>
      <c r="M188" s="234">
        <v>1500</v>
      </c>
      <c r="N188" s="211">
        <v>1500</v>
      </c>
      <c r="O188" s="44">
        <v>4732</v>
      </c>
      <c r="P188" s="44">
        <v>390</v>
      </c>
      <c r="Q188" s="44">
        <v>0</v>
      </c>
      <c r="R188" s="44">
        <v>0</v>
      </c>
      <c r="S188" s="44">
        <v>590</v>
      </c>
      <c r="T188" s="45">
        <v>-200</v>
      </c>
      <c r="U188" s="45">
        <v>4142</v>
      </c>
      <c r="V188" s="45">
        <v>2642</v>
      </c>
      <c r="W188" s="41">
        <v>0.29285435376805935</v>
      </c>
      <c r="X188" s="13"/>
      <c r="Y188" s="13"/>
    </row>
    <row r="189" spans="1:27">
      <c r="A189" s="9"/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>
        <f>VLOOKUP(C:C,total260330113047!B:F,5,0)</f>
        <v>5669</v>
      </c>
      <c r="M189" s="8"/>
      <c r="N189" s="21">
        <f>L189/9*5</f>
        <v>3149.4444444444443</v>
      </c>
      <c r="O189" s="44">
        <v>10197</v>
      </c>
      <c r="P189" s="44">
        <v>5230</v>
      </c>
      <c r="Q189" s="44">
        <v>0</v>
      </c>
      <c r="R189" s="44">
        <v>0</v>
      </c>
      <c r="S189" s="44">
        <v>5050</v>
      </c>
      <c r="T189" s="45">
        <v>180</v>
      </c>
      <c r="U189" s="45">
        <v>5147</v>
      </c>
      <c r="V189" s="45">
        <v>1997.5555555555557</v>
      </c>
      <c r="W189" s="41">
        <v>0.20415145163962173</v>
      </c>
      <c r="X189" s="13"/>
      <c r="Y189" s="13"/>
    </row>
    <row r="190" spans="1:27">
      <c r="A190" s="9"/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VLOOKUP(C:C,total260330113047!B:F,5,0)</f>
        <v>169</v>
      </c>
      <c r="M190" s="213">
        <v>1000</v>
      </c>
      <c r="N190" s="211">
        <v>1000</v>
      </c>
      <c r="O190" s="44">
        <v>2773</v>
      </c>
      <c r="P190" s="44">
        <v>0</v>
      </c>
      <c r="Q190" s="44">
        <v>0</v>
      </c>
      <c r="R190" s="44">
        <v>0</v>
      </c>
      <c r="S190" s="44">
        <v>0</v>
      </c>
      <c r="T190" s="45">
        <v>0</v>
      </c>
      <c r="U190" s="45">
        <v>2773</v>
      </c>
      <c r="V190" s="45">
        <v>1773</v>
      </c>
      <c r="W190" s="41">
        <v>0.36062026685899745</v>
      </c>
      <c r="X190" s="13"/>
      <c r="Y190" s="13"/>
    </row>
    <row r="191" spans="1:27">
      <c r="A191" s="9"/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VLOOKUP(C:C,total260330113047!B:F,5,0)</f>
        <v>290</v>
      </c>
      <c r="M191" s="213">
        <v>1000</v>
      </c>
      <c r="N191" s="211">
        <v>1000</v>
      </c>
      <c r="O191" s="44">
        <v>5609</v>
      </c>
      <c r="P191" s="44">
        <v>0</v>
      </c>
      <c r="Q191" s="44">
        <v>0</v>
      </c>
      <c r="R191" s="44">
        <v>0</v>
      </c>
      <c r="S191" s="44">
        <v>0</v>
      </c>
      <c r="T191" s="45">
        <v>0</v>
      </c>
      <c r="U191" s="45">
        <v>5609</v>
      </c>
      <c r="V191" s="45">
        <v>4609</v>
      </c>
      <c r="W191" s="41">
        <v>0.1782848992690319</v>
      </c>
      <c r="X191" s="13"/>
      <c r="Y191" s="13"/>
    </row>
    <row r="192" spans="1:27">
      <c r="A192" s="9"/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VLOOKUP(C:C,total260330113047!B:F,5,0)</f>
        <v>11</v>
      </c>
      <c r="M192" s="213">
        <v>1000</v>
      </c>
      <c r="N192" s="211">
        <v>1000</v>
      </c>
      <c r="O192" s="44">
        <v>2802</v>
      </c>
      <c r="P192" s="44">
        <v>0</v>
      </c>
      <c r="Q192" s="44">
        <v>140</v>
      </c>
      <c r="R192" s="44">
        <v>0</v>
      </c>
      <c r="S192" s="44">
        <v>0</v>
      </c>
      <c r="T192" s="45">
        <v>0</v>
      </c>
      <c r="U192" s="45">
        <v>2942</v>
      </c>
      <c r="V192" s="45">
        <v>1942</v>
      </c>
      <c r="W192" s="41">
        <v>0.35688793718772305</v>
      </c>
      <c r="X192" s="13"/>
      <c r="Y192" s="13"/>
    </row>
    <row r="193" spans="1:25">
      <c r="A193" s="9"/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VLOOKUP(C:C,total260330113047!B:F,5,0)</f>
        <v>17</v>
      </c>
      <c r="M193" s="213">
        <v>1000</v>
      </c>
      <c r="N193" s="211">
        <v>1000</v>
      </c>
      <c r="O193" s="44">
        <v>2437</v>
      </c>
      <c r="P193" s="44">
        <v>803</v>
      </c>
      <c r="Q193" s="44">
        <v>0</v>
      </c>
      <c r="R193" s="44">
        <v>0</v>
      </c>
      <c r="S193" s="44">
        <v>803</v>
      </c>
      <c r="T193" s="45">
        <v>0</v>
      </c>
      <c r="U193" s="45">
        <v>1634</v>
      </c>
      <c r="V193" s="45">
        <v>634</v>
      </c>
      <c r="W193" s="41">
        <v>0.30864197530864196</v>
      </c>
      <c r="X193" s="13"/>
      <c r="Y193" s="13"/>
    </row>
    <row r="194" spans="1:25">
      <c r="A194" s="9"/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VLOOKUP(C:C,total260330113047!B:F,5,0)</f>
        <v>137</v>
      </c>
      <c r="M194" s="213">
        <v>1000</v>
      </c>
      <c r="N194" s="211">
        <v>1000</v>
      </c>
      <c r="O194" s="44">
        <v>2581</v>
      </c>
      <c r="P194" s="44">
        <v>0</v>
      </c>
      <c r="Q194" s="44">
        <v>0</v>
      </c>
      <c r="R194" s="44">
        <v>0</v>
      </c>
      <c r="S194" s="44">
        <v>0</v>
      </c>
      <c r="T194" s="45">
        <v>0</v>
      </c>
      <c r="U194" s="45">
        <v>2581</v>
      </c>
      <c r="V194" s="45">
        <v>1581</v>
      </c>
      <c r="W194" s="41">
        <v>0.38744672607516467</v>
      </c>
      <c r="X194" s="13"/>
      <c r="Y194" s="13"/>
    </row>
    <row r="195" spans="1:25">
      <c r="A195" s="9"/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VLOOKUP(C:C,total260330113047!B:F,5,0)</f>
        <v>9</v>
      </c>
      <c r="M195" s="213">
        <v>1000</v>
      </c>
      <c r="N195" s="211">
        <v>1000</v>
      </c>
      <c r="O195" s="44">
        <v>1985</v>
      </c>
      <c r="P195" s="44">
        <v>0</v>
      </c>
      <c r="Q195" s="44">
        <v>0</v>
      </c>
      <c r="R195" s="44">
        <v>0</v>
      </c>
      <c r="S195" s="44">
        <v>0</v>
      </c>
      <c r="T195" s="45">
        <v>0</v>
      </c>
      <c r="U195" s="45">
        <v>1985</v>
      </c>
      <c r="V195" s="45">
        <v>985</v>
      </c>
      <c r="W195" s="41">
        <v>0.50377833753148615</v>
      </c>
      <c r="X195" s="13"/>
      <c r="Y195" s="13"/>
    </row>
    <row r="196" spans="1:25">
      <c r="A196" s="9"/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VLOOKUP(C:C,total260330113047!B:F,5,0)</f>
        <v>544</v>
      </c>
      <c r="M196" s="213">
        <v>1000</v>
      </c>
      <c r="N196" s="211">
        <v>1000</v>
      </c>
      <c r="O196" s="44">
        <v>2424</v>
      </c>
      <c r="P196" s="44">
        <v>200</v>
      </c>
      <c r="Q196" s="44">
        <v>0</v>
      </c>
      <c r="R196" s="44">
        <v>0</v>
      </c>
      <c r="S196" s="44">
        <v>300</v>
      </c>
      <c r="T196" s="45">
        <v>-100</v>
      </c>
      <c r="U196" s="45">
        <v>2124</v>
      </c>
      <c r="V196" s="45">
        <v>1124</v>
      </c>
      <c r="W196" s="41">
        <v>0.38109756097560976</v>
      </c>
      <c r="X196" s="13"/>
      <c r="Y196" s="13"/>
    </row>
    <row r="197" spans="1:25">
      <c r="A197" s="9"/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VLOOKUP(C:C,total260330113047!B:F,5,0)</f>
        <v>117</v>
      </c>
      <c r="M197" s="213">
        <v>1000</v>
      </c>
      <c r="N197" s="211">
        <v>1000</v>
      </c>
      <c r="O197" s="44">
        <v>2433</v>
      </c>
      <c r="P197" s="44">
        <v>0</v>
      </c>
      <c r="Q197" s="44">
        <v>462</v>
      </c>
      <c r="R197" s="44">
        <v>0</v>
      </c>
      <c r="S197" s="44">
        <v>0</v>
      </c>
      <c r="T197" s="45">
        <v>0</v>
      </c>
      <c r="U197" s="45">
        <v>2895</v>
      </c>
      <c r="V197" s="45">
        <v>1895</v>
      </c>
      <c r="W197" s="41">
        <v>0.41101520756267984</v>
      </c>
      <c r="X197" s="46"/>
      <c r="Y197" s="46"/>
    </row>
    <row r="198" spans="1:25">
      <c r="A198" s="9"/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VLOOKUP(C:C,total260330113047!B:F,5,0)</f>
        <v>1893</v>
      </c>
      <c r="M198" s="213">
        <v>1000</v>
      </c>
      <c r="N198" s="211">
        <v>1000</v>
      </c>
      <c r="O198" s="44">
        <v>4768</v>
      </c>
      <c r="P198" s="44">
        <v>0</v>
      </c>
      <c r="Q198" s="44">
        <v>150</v>
      </c>
      <c r="R198" s="44">
        <v>0</v>
      </c>
      <c r="S198" s="44">
        <v>0</v>
      </c>
      <c r="T198" s="45">
        <v>0</v>
      </c>
      <c r="U198" s="45">
        <v>4918</v>
      </c>
      <c r="V198" s="45">
        <v>3918</v>
      </c>
      <c r="W198" s="41">
        <v>0.20973154362416108</v>
      </c>
      <c r="X198" s="46"/>
      <c r="Y198" s="46"/>
    </row>
    <row r="199" spans="1:25">
      <c r="A199" s="9"/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VLOOKUP(C:C,total260330113047!B:F,5,0)</f>
        <v>2346</v>
      </c>
      <c r="M199" s="213">
        <v>1500</v>
      </c>
      <c r="N199" s="21">
        <f>L199/9*5</f>
        <v>1303.3333333333335</v>
      </c>
      <c r="O199" s="44">
        <v>3220</v>
      </c>
      <c r="P199" s="44">
        <v>1020</v>
      </c>
      <c r="Q199" s="44">
        <v>0</v>
      </c>
      <c r="R199" s="44">
        <v>0</v>
      </c>
      <c r="S199" s="44">
        <v>1100</v>
      </c>
      <c r="T199" s="45">
        <v>-80</v>
      </c>
      <c r="U199" s="45">
        <v>2120</v>
      </c>
      <c r="V199" s="45">
        <v>816.66666666666652</v>
      </c>
      <c r="W199" s="41">
        <v>0.30738993710691825</v>
      </c>
      <c r="X199" s="46"/>
      <c r="Y199" s="46"/>
    </row>
    <row r="200" spans="1:25">
      <c r="A200" s="9"/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VLOOKUP(C:C,total260330113047!B:F,5,0)</f>
        <v>66</v>
      </c>
      <c r="M200" s="213"/>
      <c r="N200" s="211">
        <v>1000</v>
      </c>
      <c r="O200" s="44">
        <v>2905</v>
      </c>
      <c r="P200" s="44">
        <v>0</v>
      </c>
      <c r="Q200" s="44">
        <v>0</v>
      </c>
      <c r="R200" s="44">
        <v>0</v>
      </c>
      <c r="S200" s="44">
        <v>0</v>
      </c>
      <c r="T200" s="45">
        <v>0</v>
      </c>
      <c r="U200" s="45">
        <v>2905</v>
      </c>
      <c r="V200" s="45">
        <v>1905</v>
      </c>
      <c r="W200" s="41">
        <v>0.34423407917383819</v>
      </c>
      <c r="X200" s="46"/>
      <c r="Y200" s="46"/>
    </row>
    <row r="201" spans="1:25">
      <c r="A201" s="9"/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>
        <f>VLOOKUP(C:C,total260330113047!B:F,5,0)</f>
        <v>67</v>
      </c>
      <c r="M201" s="213"/>
      <c r="N201" s="211">
        <v>3000</v>
      </c>
      <c r="O201" s="44">
        <v>9823</v>
      </c>
      <c r="P201" s="44">
        <v>0</v>
      </c>
      <c r="Q201" s="44">
        <v>200</v>
      </c>
      <c r="R201" s="44">
        <v>0</v>
      </c>
      <c r="S201" s="44">
        <v>0</v>
      </c>
      <c r="T201" s="45">
        <v>0</v>
      </c>
      <c r="U201" s="45">
        <v>10023</v>
      </c>
      <c r="V201" s="45">
        <v>7023</v>
      </c>
      <c r="W201" s="41">
        <v>0.30540568054565814</v>
      </c>
      <c r="X201" s="46"/>
      <c r="Y201" s="46"/>
    </row>
    <row r="202" spans="1:25">
      <c r="A202" s="9"/>
      <c r="B202" s="2"/>
      <c r="C202" s="49" t="s">
        <v>4364</v>
      </c>
      <c r="D202" s="50" t="s">
        <v>4365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VLOOKUP(C:C,total260330113047!B:F,5,0)</f>
        <v>#N/A</v>
      </c>
      <c r="M202" s="213"/>
      <c r="N202" s="211">
        <v>1000</v>
      </c>
      <c r="O202" s="44">
        <v>0</v>
      </c>
      <c r="P202" s="44">
        <v>0</v>
      </c>
      <c r="Q202" s="44">
        <v>3000</v>
      </c>
      <c r="R202" s="44">
        <v>0</v>
      </c>
      <c r="S202" s="44">
        <v>0</v>
      </c>
      <c r="T202" s="45">
        <v>0</v>
      </c>
      <c r="U202" s="45">
        <v>3000</v>
      </c>
      <c r="V202" s="45">
        <v>2000</v>
      </c>
      <c r="W202" s="41" t="e">
        <v>#DIV/0!</v>
      </c>
      <c r="X202" s="46"/>
      <c r="Y202" s="46"/>
    </row>
    <row r="203" spans="1:25">
      <c r="A203" s="9"/>
      <c r="B203" s="2"/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>
        <f>VLOOKUP(C:C,total260330113047!B:F,5,0)</f>
        <v>152</v>
      </c>
      <c r="M203" s="213"/>
      <c r="N203" s="21">
        <v>1000</v>
      </c>
      <c r="O203" s="44">
        <v>5083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5083</v>
      </c>
      <c r="V203" s="45">
        <v>4083</v>
      </c>
      <c r="W203" s="41">
        <v>0.19673421207948061</v>
      </c>
      <c r="X203" s="46"/>
      <c r="Y203" s="46"/>
    </row>
    <row r="204" spans="1:25">
      <c r="A204" s="9"/>
      <c r="B204" s="2"/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>
        <f>VLOOKUP(C:C,total260330113047!B:F,5,0)</f>
        <v>17</v>
      </c>
      <c r="M204" s="213"/>
      <c r="N204" s="21">
        <v>1000</v>
      </c>
      <c r="O204" s="44">
        <v>4979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4979</v>
      </c>
      <c r="V204" s="45">
        <v>3979</v>
      </c>
      <c r="W204" s="41">
        <v>0.2008435428800964</v>
      </c>
      <c r="X204" s="46"/>
      <c r="Y204" s="46"/>
    </row>
    <row r="205" spans="1:25">
      <c r="A205" s="9"/>
      <c r="B205" s="2"/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>
        <f>VLOOKUP(C:C,total260330113047!B:F,5,0)</f>
        <v>26</v>
      </c>
      <c r="M205" s="213"/>
      <c r="N205" s="21">
        <v>1000</v>
      </c>
      <c r="O205" s="44">
        <v>2842</v>
      </c>
      <c r="P205" s="44">
        <v>2400</v>
      </c>
      <c r="Q205" s="44">
        <v>0</v>
      </c>
      <c r="R205" s="44">
        <v>0</v>
      </c>
      <c r="S205" s="44">
        <v>2450</v>
      </c>
      <c r="T205" s="45">
        <v>-50</v>
      </c>
      <c r="U205" s="45">
        <v>392</v>
      </c>
      <c r="V205" s="45">
        <v>-608</v>
      </c>
      <c r="W205" s="41">
        <v>0.19076688286913393</v>
      </c>
      <c r="X205" s="46"/>
      <c r="Y205" s="46" t="s">
        <v>2746</v>
      </c>
    </row>
    <row r="206" spans="1:25">
      <c r="A206" s="9"/>
      <c r="B206" s="2"/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VLOOKUP(C:C,total260330113047!B:F,5,0)</f>
        <v>#N/A</v>
      </c>
      <c r="M206" s="213"/>
      <c r="N206" s="21">
        <v>1000</v>
      </c>
      <c r="O206" s="44">
        <v>0</v>
      </c>
      <c r="P206" s="44">
        <v>270</v>
      </c>
      <c r="Q206" s="44">
        <v>2940</v>
      </c>
      <c r="R206" s="44">
        <v>0</v>
      </c>
      <c r="S206" s="44">
        <v>270</v>
      </c>
      <c r="T206" s="45">
        <v>0</v>
      </c>
      <c r="U206" s="45">
        <v>2670</v>
      </c>
      <c r="V206" s="45">
        <v>1670</v>
      </c>
      <c r="W206" s="41">
        <v>3.7037037037037037</v>
      </c>
      <c r="X206" s="46"/>
      <c r="Y206" s="46"/>
    </row>
    <row r="207" spans="1:25">
      <c r="A207" s="9"/>
      <c r="B207" s="2"/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>
        <f>VLOOKUP(C:C,total260330113047!B:F,5,0)</f>
        <v>348</v>
      </c>
      <c r="M207" s="213"/>
      <c r="N207" s="21">
        <v>1000</v>
      </c>
      <c r="O207" s="44">
        <v>41</v>
      </c>
      <c r="P207" s="44">
        <v>500</v>
      </c>
      <c r="Q207" s="44">
        <v>5000</v>
      </c>
      <c r="R207" s="44">
        <v>0</v>
      </c>
      <c r="S207" s="44">
        <v>500</v>
      </c>
      <c r="T207" s="45">
        <v>0</v>
      </c>
      <c r="U207" s="45">
        <v>4541</v>
      </c>
      <c r="V207" s="45">
        <v>3541</v>
      </c>
      <c r="W207" s="41">
        <v>1.8484288354898337</v>
      </c>
      <c r="X207" s="46" t="s">
        <v>4504</v>
      </c>
      <c r="Y207" s="46"/>
    </row>
    <row r="208" spans="1:25">
      <c r="A208" s="9"/>
      <c r="B208" s="2"/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>
        <f>VLOOKUP(C:C,total260330113047!B:F,5,0)</f>
        <v>100</v>
      </c>
      <c r="M208" s="213"/>
      <c r="N208" s="21">
        <v>1000</v>
      </c>
      <c r="O208" s="44">
        <v>1020</v>
      </c>
      <c r="P208" s="44">
        <v>500</v>
      </c>
      <c r="Q208" s="44">
        <v>100</v>
      </c>
      <c r="R208" s="44">
        <v>0</v>
      </c>
      <c r="S208" s="44">
        <v>500</v>
      </c>
      <c r="T208" s="45">
        <v>0</v>
      </c>
      <c r="U208" s="45">
        <v>620</v>
      </c>
      <c r="V208" s="45">
        <v>-380</v>
      </c>
      <c r="W208" s="41">
        <v>0.65789473684210531</v>
      </c>
      <c r="X208" s="46"/>
      <c r="Y208" s="46"/>
    </row>
    <row r="209" spans="1:27">
      <c r="A209" s="9"/>
      <c r="B209" s="2"/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>
        <f>VLOOKUP(C:C,total260330113047!B:F,5,0)</f>
        <v>162</v>
      </c>
      <c r="M209" s="213"/>
      <c r="N209" s="21">
        <v>1000</v>
      </c>
      <c r="O209" s="44">
        <v>1715</v>
      </c>
      <c r="P209" s="44">
        <v>500</v>
      </c>
      <c r="Q209" s="44">
        <v>400</v>
      </c>
      <c r="R209" s="44">
        <v>0</v>
      </c>
      <c r="S209" s="44">
        <v>500</v>
      </c>
      <c r="T209" s="45">
        <v>0</v>
      </c>
      <c r="U209" s="45">
        <v>1615</v>
      </c>
      <c r="V209" s="45">
        <v>615</v>
      </c>
      <c r="W209" s="41">
        <v>0.45146726862302483</v>
      </c>
      <c r="X209" s="46"/>
      <c r="Y209" s="46"/>
    </row>
    <row r="210" spans="1:27">
      <c r="A210" s="9"/>
      <c r="B210" s="2"/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>
        <f>VLOOKUP(C:C,total260330113047!B:F,5,0)</f>
        <v>31</v>
      </c>
      <c r="M210" s="213"/>
      <c r="N210" s="21">
        <v>1000</v>
      </c>
      <c r="O210" s="44">
        <v>2377</v>
      </c>
      <c r="P210" s="44">
        <v>730</v>
      </c>
      <c r="Q210" s="44">
        <v>0</v>
      </c>
      <c r="R210" s="44">
        <v>0</v>
      </c>
      <c r="S210" s="44">
        <v>830</v>
      </c>
      <c r="T210" s="45">
        <v>-100</v>
      </c>
      <c r="U210" s="45">
        <v>1547</v>
      </c>
      <c r="V210" s="45">
        <v>547</v>
      </c>
      <c r="W210" s="41">
        <v>0.32185387833923401</v>
      </c>
      <c r="X210" s="46"/>
      <c r="Y210" s="46"/>
    </row>
    <row r="211" spans="1:27">
      <c r="A211" s="9"/>
      <c r="B211" s="2"/>
      <c r="C211" s="49"/>
      <c r="D211" s="50"/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 t="e">
        <f>VLOOKUP(C:C,total260330113047!B:F,5,0)</f>
        <v>#N/A</v>
      </c>
      <c r="M211" s="213"/>
      <c r="N211" s="21" t="e">
        <f>L211</f>
        <v>#N/A</v>
      </c>
      <c r="O211" s="44">
        <v>0</v>
      </c>
      <c r="P211" s="44">
        <v>0</v>
      </c>
      <c r="Q211" s="44">
        <v>0</v>
      </c>
      <c r="R211" s="44">
        <v>0</v>
      </c>
      <c r="S211" s="44">
        <v>0</v>
      </c>
      <c r="T211" s="45">
        <v>0</v>
      </c>
      <c r="U211" s="45">
        <v>0</v>
      </c>
      <c r="V211" s="45" t="e">
        <v>#N/A</v>
      </c>
      <c r="W211" s="41" t="e">
        <v>#N/A</v>
      </c>
      <c r="X211" s="46"/>
      <c r="Y211" s="46"/>
    </row>
    <row r="212" spans="1:27" s="152" customFormat="1">
      <c r="A212" s="144" t="s">
        <v>1191</v>
      </c>
      <c r="B212" s="145" t="s">
        <v>2794</v>
      </c>
      <c r="C212" s="146" t="s">
        <v>343</v>
      </c>
      <c r="D212" s="147" t="s">
        <v>1230</v>
      </c>
      <c r="E212" s="146"/>
      <c r="F212" s="146"/>
      <c r="G212" s="148">
        <v>5989</v>
      </c>
      <c r="H212" s="148">
        <v>3473</v>
      </c>
      <c r="I212" s="8">
        <f>VLOOKUP(C212,'202310-202403出荷数total2403220951'!B:F,5,0)</f>
        <v>1768</v>
      </c>
      <c r="J212" s="203">
        <f>VLOOKUP(C212,'出荷数2307～2406total241008110618'!B:F,5,0)</f>
        <v>2819</v>
      </c>
      <c r="K212" s="214">
        <f>VLOOKUP(C212,'出荷数2407-2506total250730101950'!B:F,5,0)</f>
        <v>1641</v>
      </c>
      <c r="L212" s="203" t="e">
        <f>VLOOKUP(C:C,total260330113047!B:F,5,0)</f>
        <v>#N/A</v>
      </c>
      <c r="M212" s="8"/>
      <c r="N212" s="21" t="e">
        <f>L212</f>
        <v>#N/A</v>
      </c>
      <c r="O212" s="148">
        <v>0</v>
      </c>
      <c r="P212" s="148">
        <v>0</v>
      </c>
      <c r="Q212" s="44">
        <v>0</v>
      </c>
      <c r="R212" s="148">
        <v>0</v>
      </c>
      <c r="S212" s="148">
        <v>0</v>
      </c>
      <c r="T212" s="149">
        <v>0</v>
      </c>
      <c r="U212" s="149">
        <v>0</v>
      </c>
      <c r="V212" s="149" t="e">
        <v>#N/A</v>
      </c>
      <c r="W212" s="150" t="e">
        <v>#N/A</v>
      </c>
      <c r="X212" s="151"/>
      <c r="Y212" s="151"/>
      <c r="Z212" s="191"/>
      <c r="AA212" s="191"/>
    </row>
    <row r="213" spans="1:27">
      <c r="A213" s="29" t="s">
        <v>1192</v>
      </c>
      <c r="B213" s="30" t="s">
        <v>2794</v>
      </c>
      <c r="C213" s="6" t="s">
        <v>714</v>
      </c>
      <c r="D213" s="20" t="s">
        <v>1231</v>
      </c>
      <c r="E213" s="19"/>
      <c r="F213" s="19"/>
      <c r="G213" s="202">
        <v>5989</v>
      </c>
      <c r="H213" s="21">
        <v>615</v>
      </c>
      <c r="I213" s="8">
        <f>VLOOKUP(C213,'202310-202403出荷数total2403220951'!B:F,5,0)</f>
        <v>1696</v>
      </c>
      <c r="J213" s="203">
        <f>VLOOKUP(C213,'出荷数2307～2406total241008110618'!B:F,5,0)</f>
        <v>3134</v>
      </c>
      <c r="K213" s="214">
        <f>VLOOKUP(C213,'出荷数2407-2506total250730101950'!B:F,5,0)</f>
        <v>6256</v>
      </c>
      <c r="L213" s="203">
        <f>VLOOKUP(C:C,total260330113047!B:F,5,0)</f>
        <v>3745</v>
      </c>
      <c r="M213" s="211">
        <v>2500</v>
      </c>
      <c r="N213" s="211">
        <v>2500</v>
      </c>
      <c r="O213" s="44">
        <v>4069</v>
      </c>
      <c r="P213" s="44">
        <v>750</v>
      </c>
      <c r="Q213" s="44">
        <v>0</v>
      </c>
      <c r="R213" s="44">
        <v>0</v>
      </c>
      <c r="S213" s="44">
        <v>1050</v>
      </c>
      <c r="T213" s="45">
        <v>-300</v>
      </c>
      <c r="U213" s="45">
        <v>3019</v>
      </c>
      <c r="V213" s="45">
        <v>519</v>
      </c>
      <c r="W213" s="41">
        <v>0.51877982984021587</v>
      </c>
      <c r="X213" s="46"/>
      <c r="Y213" s="46"/>
    </row>
    <row r="214" spans="1:27">
      <c r="A214" s="29" t="s">
        <v>1193</v>
      </c>
      <c r="B214" s="30" t="s">
        <v>2794</v>
      </c>
      <c r="C214" s="17" t="s">
        <v>2755</v>
      </c>
      <c r="D214" s="18" t="s">
        <v>2760</v>
      </c>
      <c r="E214" s="17"/>
      <c r="F214" s="6"/>
      <c r="G214" s="8"/>
      <c r="H214" s="21">
        <v>620</v>
      </c>
      <c r="I214" s="8">
        <f>VLOOKUP(C214,'202310-202403出荷数total2403220951'!B:F,5,0)</f>
        <v>1167</v>
      </c>
      <c r="J214" s="203">
        <f>VLOOKUP(C214,'出荷数2307～2406total241008110618'!B:F,5,0)</f>
        <v>2808</v>
      </c>
      <c r="K214" s="214">
        <f>VLOOKUP(C214,'出荷数2407-2506total250730101950'!B:F,5,0)</f>
        <v>43</v>
      </c>
      <c r="L214" s="203">
        <f>VLOOKUP(C:C,total260330113047!B:F,5,0)</f>
        <v>383</v>
      </c>
      <c r="M214" s="8"/>
      <c r="N214" s="21">
        <f>L214/9*5</f>
        <v>212.77777777777777</v>
      </c>
      <c r="O214" s="44">
        <v>2856</v>
      </c>
      <c r="P214" s="44">
        <v>0</v>
      </c>
      <c r="Q214" s="44">
        <v>0</v>
      </c>
      <c r="R214" s="44">
        <v>0</v>
      </c>
      <c r="S214" s="44">
        <v>0</v>
      </c>
      <c r="T214" s="45">
        <v>0</v>
      </c>
      <c r="U214" s="45">
        <v>2856</v>
      </c>
      <c r="V214" s="45">
        <v>2643.2222222222222</v>
      </c>
      <c r="W214" s="41">
        <v>7.45020230314348E-2</v>
      </c>
      <c r="X214" s="46"/>
      <c r="Y214" s="46"/>
    </row>
    <row r="215" spans="1:27">
      <c r="A215" s="29" t="s">
        <v>1194</v>
      </c>
      <c r="B215" s="31" t="s">
        <v>4</v>
      </c>
      <c r="C215" s="17" t="s">
        <v>297</v>
      </c>
      <c r="D215" s="24" t="s">
        <v>298</v>
      </c>
      <c r="E215" s="23"/>
      <c r="F215" s="19">
        <v>976</v>
      </c>
      <c r="G215" s="21">
        <v>1131</v>
      </c>
      <c r="H215" s="21">
        <v>773</v>
      </c>
      <c r="I215" s="8">
        <f>VLOOKUP(C215,'202310-202403出荷数total2403220951'!B:F,5,0)</f>
        <v>165</v>
      </c>
      <c r="J215" s="203">
        <f>VLOOKUP(C215,'出荷数2307～2406total241008110618'!B:F,5,0)</f>
        <v>840</v>
      </c>
      <c r="K215" s="214">
        <f>VLOOKUP(C215,'出荷数2407-2506total250730101950'!B:F,5,0)</f>
        <v>399</v>
      </c>
      <c r="L215" s="203">
        <f>VLOOKUP(C:C,total260330113047!B:F,5,0)</f>
        <v>184</v>
      </c>
      <c r="M215" s="8"/>
      <c r="N215" s="21">
        <f>L215/9*5</f>
        <v>102.22222222222221</v>
      </c>
      <c r="O215" s="44">
        <v>889</v>
      </c>
      <c r="P215" s="44">
        <v>0</v>
      </c>
      <c r="Q215" s="44">
        <v>0</v>
      </c>
      <c r="R215" s="44">
        <v>0</v>
      </c>
      <c r="S215" s="44">
        <v>0</v>
      </c>
      <c r="T215" s="45">
        <v>0</v>
      </c>
      <c r="U215" s="45">
        <v>889</v>
      </c>
      <c r="V215" s="45">
        <v>786.77777777777783</v>
      </c>
      <c r="W215" s="41">
        <v>0.11498562679665041</v>
      </c>
      <c r="X215" s="46"/>
      <c r="Y215" s="46"/>
    </row>
    <row r="216" spans="1:27">
      <c r="A216" s="29" t="s">
        <v>1195</v>
      </c>
      <c r="B216" s="31" t="s">
        <v>4</v>
      </c>
      <c r="C216" s="17" t="s">
        <v>299</v>
      </c>
      <c r="D216" s="24" t="s">
        <v>300</v>
      </c>
      <c r="E216" s="23"/>
      <c r="F216" s="19">
        <v>1791</v>
      </c>
      <c r="G216" s="21">
        <v>1235</v>
      </c>
      <c r="H216" s="21">
        <v>7271</v>
      </c>
      <c r="I216" s="8">
        <f>VLOOKUP(C216,'202310-202403出荷数total2403220951'!B:F,5,0)</f>
        <v>893</v>
      </c>
      <c r="J216" s="203">
        <f>VLOOKUP(C216,'出荷数2307～2406total241008110618'!B:F,5,0)</f>
        <v>2907</v>
      </c>
      <c r="K216" s="214">
        <f>VLOOKUP(C216,'出荷数2407-2506total250730101950'!B:F,5,0)</f>
        <v>13212</v>
      </c>
      <c r="L216" s="203">
        <f>VLOOKUP(C:C,total260330113047!B:F,5,0)</f>
        <v>3261</v>
      </c>
      <c r="M216" s="8"/>
      <c r="N216" s="21">
        <f>L216/9*5</f>
        <v>1811.6666666666665</v>
      </c>
      <c r="O216" s="44">
        <v>8460</v>
      </c>
      <c r="P216" s="44">
        <v>0</v>
      </c>
      <c r="Q216" s="44">
        <v>0</v>
      </c>
      <c r="R216" s="44">
        <v>0</v>
      </c>
      <c r="S216" s="44">
        <v>400</v>
      </c>
      <c r="T216" s="45">
        <v>-400</v>
      </c>
      <c r="U216" s="45">
        <v>8060</v>
      </c>
      <c r="V216" s="45">
        <v>6248.3333333333339</v>
      </c>
      <c r="W216" s="41">
        <v>0.21414499605988965</v>
      </c>
      <c r="X216" s="46"/>
      <c r="Y216" s="46"/>
    </row>
    <row r="217" spans="1:27" s="293" customFormat="1">
      <c r="A217" s="282" t="s">
        <v>1196</v>
      </c>
      <c r="B217" s="283" t="s">
        <v>4</v>
      </c>
      <c r="C217" s="284" t="s">
        <v>303</v>
      </c>
      <c r="D217" s="285" t="s">
        <v>304</v>
      </c>
      <c r="E217" s="284"/>
      <c r="F217" s="286">
        <v>2170</v>
      </c>
      <c r="G217" s="287">
        <v>2785</v>
      </c>
      <c r="H217" s="287">
        <v>1320</v>
      </c>
      <c r="I217" s="287">
        <f>VLOOKUP(C217,'202310-202403出荷数total2403220951'!B:F,5,0)</f>
        <v>1219</v>
      </c>
      <c r="J217" s="287">
        <f>VLOOKUP(C217,'出荷数2307～2406total241008110618'!B:F,5,0)</f>
        <v>1602</v>
      </c>
      <c r="K217" s="287">
        <f>VLOOKUP(C217,'出荷数2407-2506total250730101950'!B:F,5,0)</f>
        <v>1969</v>
      </c>
      <c r="L217" s="203">
        <f>VLOOKUP(C:C,total260330113047!B:F,5,0)</f>
        <v>1509</v>
      </c>
      <c r="M217" s="288">
        <v>5000</v>
      </c>
      <c r="N217" s="211">
        <v>5000</v>
      </c>
      <c r="O217" s="287">
        <v>3915</v>
      </c>
      <c r="P217" s="287">
        <v>0</v>
      </c>
      <c r="Q217" s="287">
        <v>0</v>
      </c>
      <c r="R217" s="287">
        <v>0</v>
      </c>
      <c r="S217" s="287">
        <v>0</v>
      </c>
      <c r="T217" s="289">
        <v>0</v>
      </c>
      <c r="U217" s="289">
        <v>3915</v>
      </c>
      <c r="V217" s="289">
        <v>-1085</v>
      </c>
      <c r="W217" s="290">
        <v>1.277139208173691</v>
      </c>
      <c r="X217" s="291"/>
      <c r="Y217" s="291"/>
      <c r="Z217" s="292"/>
      <c r="AA217" s="292"/>
    </row>
    <row r="218" spans="1:27">
      <c r="A218" s="29" t="s">
        <v>1197</v>
      </c>
      <c r="B218" s="31" t="s">
        <v>4</v>
      </c>
      <c r="C218" s="17" t="s">
        <v>305</v>
      </c>
      <c r="D218" s="24" t="s">
        <v>306</v>
      </c>
      <c r="E218" s="23"/>
      <c r="F218" s="19">
        <v>12000</v>
      </c>
      <c r="G218" s="21">
        <v>12000</v>
      </c>
      <c r="H218" s="21">
        <v>6328</v>
      </c>
      <c r="I218" s="213">
        <f>VLOOKUP(C218,'202310-202403出荷数total2403220951'!B:F,5,0)</f>
        <v>11118</v>
      </c>
      <c r="J218" s="203">
        <f>VLOOKUP(C218,'出荷数2307～2406total241008110618'!B:F,5,0)</f>
        <v>17924</v>
      </c>
      <c r="K218" s="214">
        <f>VLOOKUP(C218,'出荷数2407-2506total250730101950'!B:F,5,0)</f>
        <v>22866</v>
      </c>
      <c r="L218" s="203">
        <f>VLOOKUP(C:C,total260330113047!B:F,5,0)</f>
        <v>7756</v>
      </c>
      <c r="M218" s="211">
        <v>12000</v>
      </c>
      <c r="N218" s="211">
        <v>12000</v>
      </c>
      <c r="O218" s="44">
        <v>21134</v>
      </c>
      <c r="P218" s="44">
        <v>0</v>
      </c>
      <c r="Q218" s="44">
        <v>0</v>
      </c>
      <c r="R218" s="44">
        <v>0</v>
      </c>
      <c r="S218" s="44">
        <v>1800</v>
      </c>
      <c r="T218" s="45">
        <v>-1800</v>
      </c>
      <c r="U218" s="45">
        <v>19334</v>
      </c>
      <c r="V218" s="45">
        <v>7334</v>
      </c>
      <c r="W218" s="41">
        <v>0.56780543200529954</v>
      </c>
      <c r="X218" s="46"/>
      <c r="Y218" s="46"/>
    </row>
    <row r="219" spans="1:27" s="200" customFormat="1">
      <c r="A219" s="192" t="s">
        <v>1198</v>
      </c>
      <c r="B219" s="212" t="s">
        <v>4</v>
      </c>
      <c r="C219" s="235" t="s">
        <v>307</v>
      </c>
      <c r="D219" s="236" t="s">
        <v>308</v>
      </c>
      <c r="E219" s="235"/>
      <c r="F219" s="194">
        <v>1239</v>
      </c>
      <c r="G219" s="196">
        <v>4390</v>
      </c>
      <c r="H219" s="196">
        <v>1654</v>
      </c>
      <c r="I219" s="196">
        <f>VLOOKUP(C219,'202310-202403出荷数total2403220951'!B:F,5,0)</f>
        <v>1019</v>
      </c>
      <c r="J219" s="196">
        <f>VLOOKUP(C219,'出荷数2307～2406total241008110618'!B:F,5,0)</f>
        <v>1675</v>
      </c>
      <c r="K219" s="214">
        <f>VLOOKUP(C219,'出荷数2407-2506total250730101950'!B:F,5,0)</f>
        <v>1472</v>
      </c>
      <c r="L219" s="203">
        <f>VLOOKUP(C:C,total260330113047!B:F,5,0)</f>
        <v>512</v>
      </c>
      <c r="M219" s="8"/>
      <c r="N219" s="21">
        <f t="shared" ref="N219:N235" si="8">L219/9*5</f>
        <v>284.44444444444446</v>
      </c>
      <c r="O219" s="196">
        <v>136</v>
      </c>
      <c r="P219" s="196">
        <v>150</v>
      </c>
      <c r="Q219" s="196">
        <v>0</v>
      </c>
      <c r="R219" s="196">
        <v>0</v>
      </c>
      <c r="S219" s="196">
        <v>150</v>
      </c>
      <c r="T219" s="197">
        <v>0</v>
      </c>
      <c r="U219" s="197">
        <v>-14</v>
      </c>
      <c r="V219" s="197">
        <v>-298.44444444444446</v>
      </c>
      <c r="W219" s="198">
        <v>0.99456099456099456</v>
      </c>
      <c r="X219" s="199"/>
      <c r="Y219" s="199"/>
      <c r="Z219" s="201"/>
      <c r="AA219" s="201"/>
    </row>
    <row r="220" spans="1:27" s="200" customFormat="1">
      <c r="A220" s="192" t="s">
        <v>1199</v>
      </c>
      <c r="B220" s="212" t="s">
        <v>4</v>
      </c>
      <c r="C220" s="235" t="s">
        <v>309</v>
      </c>
      <c r="D220" s="236" t="s">
        <v>310</v>
      </c>
      <c r="E220" s="235"/>
      <c r="F220" s="194">
        <v>2732</v>
      </c>
      <c r="G220" s="196">
        <v>2477</v>
      </c>
      <c r="H220" s="196">
        <v>2224</v>
      </c>
      <c r="I220" s="196">
        <f>VLOOKUP(C220,'202310-202403出荷数total2403220951'!B:F,5,0)</f>
        <v>1052</v>
      </c>
      <c r="J220" s="196">
        <f>VLOOKUP(C220,'出荷数2307～2406total241008110618'!B:F,5,0)</f>
        <v>1883</v>
      </c>
      <c r="K220" s="214">
        <f>VLOOKUP(C220,'出荷数2407-2506total250730101950'!B:F,5,0)</f>
        <v>2091</v>
      </c>
      <c r="L220" s="203">
        <f>VLOOKUP(C:C,total260330113047!B:F,5,0)</f>
        <v>225</v>
      </c>
      <c r="M220" s="8"/>
      <c r="N220" s="21">
        <f t="shared" si="8"/>
        <v>125</v>
      </c>
      <c r="O220" s="196">
        <v>0</v>
      </c>
      <c r="P220" s="196">
        <v>0</v>
      </c>
      <c r="Q220" s="196">
        <v>0</v>
      </c>
      <c r="R220" s="196">
        <v>0</v>
      </c>
      <c r="S220" s="196">
        <v>0</v>
      </c>
      <c r="T220" s="197">
        <v>0</v>
      </c>
      <c r="U220" s="197">
        <v>0</v>
      </c>
      <c r="V220" s="197">
        <v>-125</v>
      </c>
      <c r="W220" s="198" t="e">
        <v>#DIV/0!</v>
      </c>
      <c r="X220" s="199"/>
      <c r="Y220" s="199"/>
      <c r="Z220" s="201"/>
      <c r="AA220" s="201"/>
    </row>
    <row r="221" spans="1:27">
      <c r="A221" s="29" t="s">
        <v>1200</v>
      </c>
      <c r="B221" s="31" t="s">
        <v>4</v>
      </c>
      <c r="C221" s="17" t="s">
        <v>311</v>
      </c>
      <c r="D221" s="24" t="s">
        <v>312</v>
      </c>
      <c r="E221" s="23"/>
      <c r="F221" s="19">
        <v>12340</v>
      </c>
      <c r="G221" s="21">
        <v>10150</v>
      </c>
      <c r="H221" s="21">
        <v>9935</v>
      </c>
      <c r="I221" s="213">
        <f>VLOOKUP(C221,'202310-202403出荷数total2403220951'!B:F,5,0)</f>
        <v>7434</v>
      </c>
      <c r="J221" s="203">
        <f>VLOOKUP(C221,'出荷数2307～2406total241008110618'!B:F,5,0)</f>
        <v>12788</v>
      </c>
      <c r="K221" s="214">
        <f>VLOOKUP(C221,'出荷数2407-2506total250730101950'!B:F,5,0)</f>
        <v>5703</v>
      </c>
      <c r="L221" s="203">
        <f>VLOOKUP(C:C,total260330113047!B:F,5,0)</f>
        <v>5685</v>
      </c>
      <c r="M221" s="8"/>
      <c r="N221" s="21">
        <f t="shared" si="8"/>
        <v>3158.333333333333</v>
      </c>
      <c r="O221" s="44">
        <v>4823</v>
      </c>
      <c r="P221" s="44">
        <v>250</v>
      </c>
      <c r="Q221" s="44">
        <v>0</v>
      </c>
      <c r="R221" s="44">
        <v>0</v>
      </c>
      <c r="S221" s="44">
        <v>850</v>
      </c>
      <c r="T221" s="45">
        <v>-600</v>
      </c>
      <c r="U221" s="45">
        <v>3973</v>
      </c>
      <c r="V221" s="45">
        <v>814.66666666666697</v>
      </c>
      <c r="W221" s="41">
        <v>0.62257704185557516</v>
      </c>
      <c r="X221" s="46"/>
      <c r="Y221" s="46"/>
    </row>
    <row r="222" spans="1:27" ht="16.899999999999999" customHeight="1">
      <c r="A222" s="29" t="s">
        <v>1201</v>
      </c>
      <c r="B222" s="31" t="s">
        <v>4</v>
      </c>
      <c r="C222" s="17" t="s">
        <v>2897</v>
      </c>
      <c r="D222" s="24" t="s">
        <v>314</v>
      </c>
      <c r="E222" s="23"/>
      <c r="F222" s="19">
        <v>26335</v>
      </c>
      <c r="G222" s="21">
        <v>47559</v>
      </c>
      <c r="H222" s="21">
        <v>37707</v>
      </c>
      <c r="I222" s="213">
        <f>VLOOKUP(C222,'202310-202403出荷数total2403220951'!B:F,5,0)</f>
        <v>19173</v>
      </c>
      <c r="J222" s="203">
        <f>VLOOKUP(C222,'出荷数2307～2406total241008110618'!B:F,5,0)</f>
        <v>35560</v>
      </c>
      <c r="K222" s="214">
        <f>VLOOKUP(C222,'出荷数2407-2506total250730101950'!B:F,5,0)</f>
        <v>17847</v>
      </c>
      <c r="L222" s="203">
        <f>VLOOKUP(C:C,total260330113047!B:F,5,0)</f>
        <v>18361</v>
      </c>
      <c r="M222" s="8"/>
      <c r="N222" s="21">
        <f t="shared" si="8"/>
        <v>10200.555555555555</v>
      </c>
      <c r="O222" s="44">
        <v>4509</v>
      </c>
      <c r="P222" s="44">
        <v>699</v>
      </c>
      <c r="Q222" s="44">
        <v>7000</v>
      </c>
      <c r="R222" s="44">
        <v>0</v>
      </c>
      <c r="S222" s="44">
        <v>1399</v>
      </c>
      <c r="T222" s="45">
        <v>-700</v>
      </c>
      <c r="U222" s="45">
        <v>10110</v>
      </c>
      <c r="V222" s="45">
        <v>-90.555555555554747</v>
      </c>
      <c r="W222" s="41">
        <v>1.9586320191158899</v>
      </c>
      <c r="X222" s="46"/>
      <c r="Y222" s="46" t="s">
        <v>1306</v>
      </c>
    </row>
    <row r="223" spans="1:27">
      <c r="A223" s="29"/>
      <c r="B223" s="31" t="s">
        <v>4</v>
      </c>
      <c r="C223" s="17" t="s">
        <v>4199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VLOOKUP(C:C,total260330113047!B:F,5,0)</f>
        <v>33</v>
      </c>
      <c r="M223" s="8"/>
      <c r="N223" s="21">
        <f t="shared" si="8"/>
        <v>18.333333333333332</v>
      </c>
      <c r="O223" s="44">
        <v>3718</v>
      </c>
      <c r="P223" s="44">
        <v>0</v>
      </c>
      <c r="Q223" s="44">
        <v>0</v>
      </c>
      <c r="R223" s="44">
        <v>0</v>
      </c>
      <c r="S223" s="44">
        <v>0</v>
      </c>
      <c r="T223" s="45">
        <v>0</v>
      </c>
      <c r="U223" s="45">
        <v>3718</v>
      </c>
      <c r="V223" s="45">
        <v>3699.6666666666665</v>
      </c>
      <c r="W223" s="41">
        <v>4.9309664694280079E-3</v>
      </c>
      <c r="X223" s="46"/>
      <c r="Y223" s="46"/>
    </row>
    <row r="224" spans="1:27">
      <c r="A224" s="29"/>
      <c r="B224" s="31" t="s">
        <v>4</v>
      </c>
      <c r="C224" s="17" t="s">
        <v>4200</v>
      </c>
      <c r="D224" s="24" t="s">
        <v>314</v>
      </c>
      <c r="E224" s="23"/>
      <c r="F224" s="19"/>
      <c r="G224" s="21"/>
      <c r="H224" s="21"/>
      <c r="I224" s="213" t="e">
        <f>VLOOKUP(C224,'202310-202403出荷数total2403220951'!B:F,5,0)</f>
        <v>#N/A</v>
      </c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>
        <f>VLOOKUP(C:C,total260330113047!B:F,5,0)</f>
        <v>42</v>
      </c>
      <c r="M224" s="8"/>
      <c r="N224" s="21">
        <f t="shared" si="8"/>
        <v>23.333333333333336</v>
      </c>
      <c r="O224" s="44">
        <v>3883</v>
      </c>
      <c r="P224" s="44">
        <v>0</v>
      </c>
      <c r="Q224" s="44">
        <v>0</v>
      </c>
      <c r="R224" s="44">
        <v>0</v>
      </c>
      <c r="S224" s="44">
        <v>0</v>
      </c>
      <c r="T224" s="45">
        <v>0</v>
      </c>
      <c r="U224" s="45">
        <v>3883</v>
      </c>
      <c r="V224" s="45">
        <v>3859.6666666666665</v>
      </c>
      <c r="W224" s="41">
        <v>6.0090994935187575E-3</v>
      </c>
      <c r="X224" s="46"/>
      <c r="Y224" s="46"/>
    </row>
    <row r="225" spans="1:27" s="152" customFormat="1">
      <c r="A225" s="144" t="s">
        <v>1202</v>
      </c>
      <c r="B225" s="155" t="s">
        <v>4</v>
      </c>
      <c r="C225" s="153" t="s">
        <v>315</v>
      </c>
      <c r="D225" s="154" t="s">
        <v>316</v>
      </c>
      <c r="E225" s="153"/>
      <c r="F225" s="146">
        <v>907</v>
      </c>
      <c r="G225" s="148">
        <v>943</v>
      </c>
      <c r="H225" s="148">
        <v>489</v>
      </c>
      <c r="I225" s="148">
        <f>VLOOKUP(C225,'202310-202403出荷数total2403220951'!B:F,5,0)</f>
        <v>831</v>
      </c>
      <c r="J225" s="148">
        <f>VLOOKUP(C225,'出荷数2307～2406total241008110618'!B:F,5,0)</f>
        <v>833</v>
      </c>
      <c r="K225" s="214" t="e">
        <f>VLOOKUP(C225,'出荷数2407-2506total250730101950'!B:F,5,0)</f>
        <v>#N/A</v>
      </c>
      <c r="L225" s="203" t="e">
        <f>VLOOKUP(C:C,total260330113047!B:F,5,0)</f>
        <v>#N/A</v>
      </c>
      <c r="M225" s="8"/>
      <c r="N225" s="21" t="e">
        <f t="shared" si="8"/>
        <v>#N/A</v>
      </c>
      <c r="O225" s="148">
        <v>0</v>
      </c>
      <c r="P225" s="148">
        <v>0</v>
      </c>
      <c r="Q225" s="148">
        <v>0</v>
      </c>
      <c r="R225" s="148">
        <v>0</v>
      </c>
      <c r="S225" s="148">
        <v>0</v>
      </c>
      <c r="T225" s="149">
        <v>0</v>
      </c>
      <c r="U225" s="149">
        <v>0</v>
      </c>
      <c r="V225" s="149" t="e">
        <v>#N/A</v>
      </c>
      <c r="W225" s="150" t="e">
        <v>#N/A</v>
      </c>
      <c r="X225" s="151"/>
      <c r="Y225" s="151"/>
      <c r="Z225" s="191"/>
      <c r="AA225" s="191"/>
    </row>
    <row r="226" spans="1:27">
      <c r="A226" s="29" t="s">
        <v>1203</v>
      </c>
      <c r="B226" s="31" t="s">
        <v>4</v>
      </c>
      <c r="C226" s="17" t="s">
        <v>317</v>
      </c>
      <c r="D226" s="24" t="s">
        <v>318</v>
      </c>
      <c r="E226" s="23"/>
      <c r="F226" s="19">
        <v>12503</v>
      </c>
      <c r="G226" s="21">
        <v>14579</v>
      </c>
      <c r="H226" s="21">
        <v>13726</v>
      </c>
      <c r="I226" s="8">
        <f>VLOOKUP(C226,'202310-202403出荷数total2403220951'!B:F,5,0)</f>
        <v>6205</v>
      </c>
      <c r="J226" s="203">
        <f>VLOOKUP(C226,'出荷数2307～2406total241008110618'!B:F,5,0)</f>
        <v>11316</v>
      </c>
      <c r="K226" s="214">
        <f>VLOOKUP(C226,'出荷数2407-2506total250730101950'!B:F,5,0)</f>
        <v>8644</v>
      </c>
      <c r="L226" s="203">
        <f>VLOOKUP(C:C,total260330113047!B:F,5,0)</f>
        <v>7225</v>
      </c>
      <c r="M226" s="8"/>
      <c r="N226" s="21">
        <f t="shared" si="8"/>
        <v>4013.8888888888891</v>
      </c>
      <c r="O226" s="44">
        <v>4939</v>
      </c>
      <c r="P226" s="44">
        <v>0</v>
      </c>
      <c r="Q226" s="44">
        <v>5000</v>
      </c>
      <c r="R226" s="44">
        <v>0</v>
      </c>
      <c r="S226" s="44">
        <v>0</v>
      </c>
      <c r="T226" s="45">
        <v>0</v>
      </c>
      <c r="U226" s="45">
        <v>9939</v>
      </c>
      <c r="V226" s="45">
        <v>5925.1111111111113</v>
      </c>
      <c r="W226" s="41">
        <v>0.81269262783739404</v>
      </c>
      <c r="X226" s="46"/>
      <c r="Y226" s="46"/>
    </row>
    <row r="227" spans="1:27" s="200" customFormat="1">
      <c r="A227" s="192"/>
      <c r="B227" s="212" t="s">
        <v>4</v>
      </c>
      <c r="C227" s="235" t="s">
        <v>3948</v>
      </c>
      <c r="D227" s="236" t="s">
        <v>318</v>
      </c>
      <c r="E227" s="235"/>
      <c r="F227" s="194"/>
      <c r="G227" s="196"/>
      <c r="H227" s="196"/>
      <c r="I227" s="196"/>
      <c r="J227" s="196"/>
      <c r="K227" s="214">
        <f>VLOOKUP(C227,'出荷数2407-2506total250730101950'!B:F,5,0)</f>
        <v>6000</v>
      </c>
      <c r="L227" s="203">
        <f>VLOOKUP(C:C,total260330113047!B:F,5,0)</f>
        <v>3500</v>
      </c>
      <c r="M227" s="8"/>
      <c r="N227" s="21">
        <f t="shared" si="8"/>
        <v>1944.4444444444446</v>
      </c>
      <c r="O227" s="196">
        <v>278</v>
      </c>
      <c r="P227" s="196">
        <v>0</v>
      </c>
      <c r="Q227" s="196">
        <v>3000</v>
      </c>
      <c r="R227" s="196">
        <v>0</v>
      </c>
      <c r="S227" s="196">
        <v>0</v>
      </c>
      <c r="T227" s="197">
        <v>0</v>
      </c>
      <c r="U227" s="197">
        <v>3278</v>
      </c>
      <c r="V227" s="197">
        <v>1333.5555555555554</v>
      </c>
      <c r="W227" s="198">
        <v>6.9944044764188655</v>
      </c>
      <c r="X227" s="199"/>
      <c r="Y227" s="199"/>
      <c r="Z227" s="201"/>
      <c r="AA227" s="201"/>
    </row>
    <row r="228" spans="1:27">
      <c r="A228" s="29" t="s">
        <v>1204</v>
      </c>
      <c r="B228" s="31" t="s">
        <v>4</v>
      </c>
      <c r="C228" s="17" t="s">
        <v>319</v>
      </c>
      <c r="D228" s="24" t="s">
        <v>320</v>
      </c>
      <c r="E228" s="23"/>
      <c r="F228" s="19">
        <v>9898</v>
      </c>
      <c r="G228" s="21">
        <v>6601</v>
      </c>
      <c r="H228" s="21">
        <v>8834</v>
      </c>
      <c r="I228" s="8">
        <f>VLOOKUP(C228,'202310-202403出荷数total2403220951'!B:F,5,0)</f>
        <v>2819</v>
      </c>
      <c r="J228" s="203">
        <f>VLOOKUP(C228,'出荷数2307～2406total241008110618'!B:F,5,0)</f>
        <v>6287</v>
      </c>
      <c r="K228" s="214">
        <f>VLOOKUP(C228,'出荷数2407-2506total250730101950'!B:F,5,0)</f>
        <v>6687</v>
      </c>
      <c r="L228" s="203">
        <f>VLOOKUP(C:C,total260330113047!B:F,5,0)</f>
        <v>2540</v>
      </c>
      <c r="M228" s="8"/>
      <c r="N228" s="21">
        <f t="shared" si="8"/>
        <v>1411.1111111111111</v>
      </c>
      <c r="O228" s="44">
        <v>5535</v>
      </c>
      <c r="P228" s="44">
        <v>0</v>
      </c>
      <c r="Q228" s="44">
        <v>0</v>
      </c>
      <c r="R228" s="44">
        <v>0</v>
      </c>
      <c r="S228" s="44">
        <v>200</v>
      </c>
      <c r="T228" s="45">
        <v>-200</v>
      </c>
      <c r="U228" s="45">
        <v>5335</v>
      </c>
      <c r="V228" s="45">
        <v>3923.8888888888887</v>
      </c>
      <c r="W228" s="41">
        <v>0.25494329017364248</v>
      </c>
      <c r="X228" s="46"/>
      <c r="Y228" s="46"/>
    </row>
    <row r="229" spans="1:27">
      <c r="A229" s="29" t="s">
        <v>1205</v>
      </c>
      <c r="B229" s="31" t="s">
        <v>4</v>
      </c>
      <c r="C229" s="17" t="s">
        <v>321</v>
      </c>
      <c r="D229" s="24" t="s">
        <v>322</v>
      </c>
      <c r="E229" s="23"/>
      <c r="F229" s="19">
        <v>10228</v>
      </c>
      <c r="G229" s="21">
        <v>9171</v>
      </c>
      <c r="H229" s="21">
        <v>11029</v>
      </c>
      <c r="I229" s="8">
        <f>VLOOKUP(C229,'202310-202403出荷数total2403220951'!B:F,5,0)</f>
        <v>2992</v>
      </c>
      <c r="J229" s="203">
        <f>VLOOKUP(C229,'出荷数2307～2406total241008110618'!B:F,5,0)</f>
        <v>6316</v>
      </c>
      <c r="K229" s="214">
        <f>VLOOKUP(C229,'出荷数2407-2506total250730101950'!B:F,5,0)</f>
        <v>9066</v>
      </c>
      <c r="L229" s="203">
        <f>VLOOKUP(C:C,total260330113047!B:F,5,0)</f>
        <v>3728</v>
      </c>
      <c r="M229" s="8"/>
      <c r="N229" s="21">
        <f t="shared" si="8"/>
        <v>2071.1111111111113</v>
      </c>
      <c r="O229" s="44">
        <v>8761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8761</v>
      </c>
      <c r="V229" s="45">
        <v>6689.8888888888887</v>
      </c>
      <c r="W229" s="41">
        <v>0.23640122259001384</v>
      </c>
      <c r="X229" s="46"/>
      <c r="Y229" s="46"/>
    </row>
    <row r="230" spans="1:27">
      <c r="A230" s="29" t="s">
        <v>1206</v>
      </c>
      <c r="B230" s="31" t="s">
        <v>4</v>
      </c>
      <c r="C230" s="6" t="s">
        <v>260</v>
      </c>
      <c r="D230" s="20" t="s">
        <v>261</v>
      </c>
      <c r="E230" s="19"/>
      <c r="F230" s="19">
        <v>573</v>
      </c>
      <c r="G230" s="21">
        <v>1775</v>
      </c>
      <c r="H230" s="21">
        <v>1468</v>
      </c>
      <c r="I230" s="8">
        <f>VLOOKUP(C230,'202310-202403出荷数total2403220951'!B:F,5,0)</f>
        <v>525</v>
      </c>
      <c r="J230" s="203">
        <f>VLOOKUP(C230,'出荷数2307～2406total241008110618'!B:F,5,0)</f>
        <v>1084</v>
      </c>
      <c r="K230" s="214">
        <f>VLOOKUP(C230,'出荷数2407-2506total250730101950'!B:F,5,0)</f>
        <v>2352</v>
      </c>
      <c r="L230" s="203">
        <f>VLOOKUP(C:C,total260330113047!B:F,5,0)</f>
        <v>946</v>
      </c>
      <c r="M230" s="8"/>
      <c r="N230" s="21">
        <f t="shared" si="8"/>
        <v>525.55555555555554</v>
      </c>
      <c r="O230" s="44">
        <v>2976</v>
      </c>
      <c r="P230" s="44">
        <v>0</v>
      </c>
      <c r="Q230" s="44">
        <v>0</v>
      </c>
      <c r="R230" s="44">
        <v>0</v>
      </c>
      <c r="S230" s="44">
        <v>0</v>
      </c>
      <c r="T230" s="45">
        <v>0</v>
      </c>
      <c r="U230" s="45">
        <v>2976</v>
      </c>
      <c r="V230" s="45">
        <v>2450.4444444444443</v>
      </c>
      <c r="W230" s="41">
        <v>0.17659796893667862</v>
      </c>
      <c r="X230" s="46"/>
      <c r="Y230" s="46"/>
    </row>
    <row r="231" spans="1:27" s="152" customFormat="1">
      <c r="A231" s="144" t="s">
        <v>1207</v>
      </c>
      <c r="B231" s="155" t="s">
        <v>4</v>
      </c>
      <c r="C231" s="153" t="s">
        <v>323</v>
      </c>
      <c r="D231" s="154" t="s">
        <v>324</v>
      </c>
      <c r="E231" s="153"/>
      <c r="F231" s="146">
        <v>4048</v>
      </c>
      <c r="G231" s="148">
        <v>1912</v>
      </c>
      <c r="H231" s="148">
        <v>2073</v>
      </c>
      <c r="I231" s="148">
        <f>VLOOKUP(C231,'202310-202403出荷数total2403220951'!B:F,5,0)</f>
        <v>1230</v>
      </c>
      <c r="J231" s="148">
        <f>VLOOKUP(C231,'出荷数2307～2406total241008110618'!B:F,5,0)</f>
        <v>1618</v>
      </c>
      <c r="K231" s="214">
        <f>VLOOKUP(C231,'出荷数2407-2506total250730101950'!B:F,5,0)</f>
        <v>1274</v>
      </c>
      <c r="L231" s="203" t="e">
        <f>VLOOKUP(C:C,total260330113047!B:F,5,0)</f>
        <v>#N/A</v>
      </c>
      <c r="M231" s="8"/>
      <c r="N231" s="21" t="e">
        <f t="shared" si="8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 s="152" customFormat="1">
      <c r="A232" s="144" t="s">
        <v>1208</v>
      </c>
      <c r="B232" s="155" t="s">
        <v>4</v>
      </c>
      <c r="C232" s="153" t="s">
        <v>325</v>
      </c>
      <c r="D232" s="154" t="s">
        <v>326</v>
      </c>
      <c r="E232" s="153"/>
      <c r="F232" s="146">
        <v>1310</v>
      </c>
      <c r="G232" s="148">
        <v>1493</v>
      </c>
      <c r="H232" s="148">
        <v>1407</v>
      </c>
      <c r="I232" s="148">
        <f>VLOOKUP(C232,'202310-202403出荷数total2403220951'!B:F,5,0)</f>
        <v>699</v>
      </c>
      <c r="J232" s="148">
        <f>VLOOKUP(C232,'出荷数2307～2406total241008110618'!B:F,5,0)</f>
        <v>946</v>
      </c>
      <c r="K232" s="214">
        <f>VLOOKUP(C232,'出荷数2407-2506total250730101950'!B:F,5,0)</f>
        <v>567</v>
      </c>
      <c r="L232" s="203" t="e">
        <f>VLOOKUP(C:C,total260330113047!B:F,5,0)</f>
        <v>#N/A</v>
      </c>
      <c r="M232" s="8"/>
      <c r="N232" s="21" t="e">
        <f t="shared" si="8"/>
        <v>#N/A</v>
      </c>
      <c r="O232" s="148">
        <v>0</v>
      </c>
      <c r="P232" s="148">
        <v>0</v>
      </c>
      <c r="Q232" s="148">
        <v>0</v>
      </c>
      <c r="R232" s="148">
        <v>0</v>
      </c>
      <c r="S232" s="148">
        <v>0</v>
      </c>
      <c r="T232" s="149">
        <v>0</v>
      </c>
      <c r="U232" s="149">
        <v>0</v>
      </c>
      <c r="V232" s="149" t="e">
        <v>#N/A</v>
      </c>
      <c r="W232" s="150" t="e">
        <v>#N/A</v>
      </c>
      <c r="X232" s="151"/>
      <c r="Y232" s="151"/>
      <c r="Z232" s="191"/>
      <c r="AA232" s="191"/>
    </row>
    <row r="233" spans="1:27">
      <c r="A233" s="29" t="s">
        <v>1209</v>
      </c>
      <c r="B233" s="31" t="s">
        <v>4</v>
      </c>
      <c r="C233" s="6" t="s">
        <v>262</v>
      </c>
      <c r="D233" s="20" t="s">
        <v>263</v>
      </c>
      <c r="E233" s="19"/>
      <c r="F233" s="19">
        <v>1730</v>
      </c>
      <c r="G233" s="21">
        <v>1717</v>
      </c>
      <c r="H233" s="21">
        <v>1895</v>
      </c>
      <c r="I233" s="8">
        <f>VLOOKUP(C233,'202310-202403出荷数total2403220951'!B:F,5,0)</f>
        <v>573</v>
      </c>
      <c r="J233" s="203">
        <f>VLOOKUP(C233,'出荷数2307～2406total241008110618'!B:F,5,0)</f>
        <v>1029</v>
      </c>
      <c r="K233" s="214">
        <f>VLOOKUP(C233,'出荷数2407-2506total250730101950'!B:F,5,0)</f>
        <v>678</v>
      </c>
      <c r="L233" s="203">
        <f>VLOOKUP(C:C,total260330113047!B:F,5,0)</f>
        <v>443</v>
      </c>
      <c r="M233" s="8"/>
      <c r="N233" s="21">
        <f t="shared" si="8"/>
        <v>246.11111111111111</v>
      </c>
      <c r="O233" s="44">
        <v>2394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2394</v>
      </c>
      <c r="V233" s="45">
        <v>2147.8888888888887</v>
      </c>
      <c r="W233" s="41">
        <v>0.10280330455769053</v>
      </c>
      <c r="X233" s="46"/>
      <c r="Y233" s="46"/>
    </row>
    <row r="234" spans="1:27">
      <c r="A234" s="29" t="s">
        <v>1210</v>
      </c>
      <c r="B234" s="31" t="s">
        <v>4</v>
      </c>
      <c r="C234" s="17" t="s">
        <v>327</v>
      </c>
      <c r="D234" s="24" t="s">
        <v>328</v>
      </c>
      <c r="E234" s="23"/>
      <c r="F234" s="19">
        <v>1710</v>
      </c>
      <c r="G234" s="21">
        <v>1333</v>
      </c>
      <c r="H234" s="21">
        <v>1404</v>
      </c>
      <c r="I234" s="8">
        <f>VLOOKUP(C234,'202310-202403出荷数total2403220951'!B:F,5,0)</f>
        <v>317</v>
      </c>
      <c r="J234" s="203">
        <f>VLOOKUP(C234,'出荷数2307～2406total241008110618'!B:F,5,0)</f>
        <v>490</v>
      </c>
      <c r="K234" s="214">
        <f>VLOOKUP(C234,'出荷数2407-2506total250730101950'!B:F,5,0)</f>
        <v>495</v>
      </c>
      <c r="L234" s="203">
        <f>VLOOKUP(C:C,total260330113047!B:F,5,0)</f>
        <v>665</v>
      </c>
      <c r="M234" s="8"/>
      <c r="N234" s="21">
        <f t="shared" si="8"/>
        <v>369.44444444444446</v>
      </c>
      <c r="O234" s="44">
        <v>1573</v>
      </c>
      <c r="P234" s="44">
        <v>0</v>
      </c>
      <c r="Q234" s="44">
        <v>0</v>
      </c>
      <c r="R234" s="44">
        <v>0</v>
      </c>
      <c r="S234" s="44">
        <v>0</v>
      </c>
      <c r="T234" s="45">
        <v>0</v>
      </c>
      <c r="U234" s="45">
        <v>1573</v>
      </c>
      <c r="V234" s="45">
        <v>1203.5555555555557</v>
      </c>
      <c r="W234" s="41">
        <v>0.23486614395705305</v>
      </c>
      <c r="X234" s="46"/>
      <c r="Y234" s="46"/>
    </row>
    <row r="235" spans="1:27" s="152" customFormat="1" ht="15.75">
      <c r="A235" s="144" t="s">
        <v>1211</v>
      </c>
      <c r="B235" s="155" t="s">
        <v>4</v>
      </c>
      <c r="C235" s="153" t="s">
        <v>264</v>
      </c>
      <c r="D235" s="154" t="s">
        <v>265</v>
      </c>
      <c r="E235" s="153"/>
      <c r="F235" s="146">
        <v>4845</v>
      </c>
      <c r="G235" s="148">
        <v>7700</v>
      </c>
      <c r="H235" s="148">
        <v>1951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VLOOKUP(C:C,total260330113047!B:F,5,0)</f>
        <v>#N/A</v>
      </c>
      <c r="M235" s="8"/>
      <c r="N235" s="21" t="e">
        <f t="shared" si="8"/>
        <v>#N/A</v>
      </c>
      <c r="O235" s="148">
        <v>0</v>
      </c>
      <c r="P235" s="148">
        <v>0</v>
      </c>
      <c r="Q235" s="148">
        <v>0</v>
      </c>
      <c r="R235" s="148">
        <v>0</v>
      </c>
      <c r="S235" s="148">
        <v>0</v>
      </c>
      <c r="T235" s="149">
        <v>0</v>
      </c>
      <c r="U235" s="149">
        <v>0</v>
      </c>
      <c r="V235" s="149" t="e">
        <v>#N/A</v>
      </c>
      <c r="W235" s="150" t="e">
        <v>#N/A</v>
      </c>
      <c r="X235" s="151"/>
      <c r="Y235" s="151"/>
    </row>
    <row r="236" spans="1:27">
      <c r="A236" s="29" t="s">
        <v>1212</v>
      </c>
      <c r="B236" s="31" t="s">
        <v>4</v>
      </c>
      <c r="C236" s="17" t="s">
        <v>329</v>
      </c>
      <c r="D236" s="24" t="s">
        <v>330</v>
      </c>
      <c r="E236" s="23"/>
      <c r="F236" s="19">
        <v>11021</v>
      </c>
      <c r="G236" s="21">
        <v>6767</v>
      </c>
      <c r="H236" s="21">
        <v>4852</v>
      </c>
      <c r="I236" s="8">
        <f>VLOOKUP(C236,'202310-202403出荷数total2403220951'!B:F,5,0)</f>
        <v>2771</v>
      </c>
      <c r="J236" s="203">
        <f>VLOOKUP(C236,'出荷数2307～2406total241008110618'!B:F,5,0)</f>
        <v>4651</v>
      </c>
      <c r="K236" s="214">
        <f>VLOOKUP(C236,'出荷数2407-2506total250730101950'!B:F,5,0)</f>
        <v>5139</v>
      </c>
      <c r="L236" s="203">
        <f>VLOOKUP(C:C,total260330113047!B:F,5,0)</f>
        <v>3653</v>
      </c>
      <c r="M236" s="211">
        <v>3000</v>
      </c>
      <c r="N236" s="211">
        <v>3000</v>
      </c>
      <c r="O236" s="44">
        <v>4906</v>
      </c>
      <c r="P236" s="44">
        <v>1990</v>
      </c>
      <c r="Q236" s="44">
        <v>0</v>
      </c>
      <c r="R236" s="44">
        <v>0</v>
      </c>
      <c r="S236" s="44">
        <v>1990</v>
      </c>
      <c r="T236" s="45">
        <v>0</v>
      </c>
      <c r="U236" s="45">
        <v>2916</v>
      </c>
      <c r="V236" s="45">
        <v>-84</v>
      </c>
      <c r="W236" s="41">
        <v>0.43503480278422274</v>
      </c>
      <c r="X236" s="46"/>
      <c r="Y236" s="46" t="s">
        <v>351</v>
      </c>
    </row>
    <row r="237" spans="1:27" s="152" customFormat="1" ht="15.75">
      <c r="A237" s="144" t="s">
        <v>1213</v>
      </c>
      <c r="B237" s="155" t="s">
        <v>4</v>
      </c>
      <c r="C237" s="153" t="s">
        <v>331</v>
      </c>
      <c r="D237" s="154" t="s">
        <v>1309</v>
      </c>
      <c r="E237" s="153" t="s">
        <v>186</v>
      </c>
      <c r="F237" s="146">
        <v>1700</v>
      </c>
      <c r="G237" s="148">
        <v>294</v>
      </c>
      <c r="H237" s="148">
        <v>198</v>
      </c>
      <c r="I237" s="148" t="e">
        <f>VLOOKUP(C237,'202310-202403出荷数total2403220951'!B:F,5,0)</f>
        <v>#N/A</v>
      </c>
      <c r="J237" s="148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 t="e">
        <f>VLOOKUP(C:C,total260330113047!B:F,5,0)</f>
        <v>#N/A</v>
      </c>
      <c r="M237" s="8"/>
      <c r="N237" s="21" t="e">
        <f t="shared" ref="N237:N244" si="9">L237/9*5</f>
        <v>#N/A</v>
      </c>
      <c r="O237" s="148">
        <v>0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0</v>
      </c>
      <c r="V237" s="149" t="e">
        <v>#N/A</v>
      </c>
      <c r="W237" s="150" t="e">
        <v>#N/A</v>
      </c>
      <c r="X237" s="151"/>
      <c r="Y237" s="151"/>
    </row>
    <row r="238" spans="1:27" s="152" customFormat="1">
      <c r="A238" s="144" t="s">
        <v>1214</v>
      </c>
      <c r="B238" s="155" t="s">
        <v>4</v>
      </c>
      <c r="C238" s="153" t="s">
        <v>266</v>
      </c>
      <c r="D238" s="154" t="s">
        <v>1266</v>
      </c>
      <c r="E238" s="153"/>
      <c r="F238" s="146">
        <v>2398</v>
      </c>
      <c r="G238" s="148">
        <v>1863</v>
      </c>
      <c r="H238" s="148">
        <v>1640</v>
      </c>
      <c r="I238" s="148">
        <f>VLOOKUP(C238,'202310-202403出荷数total2403220951'!B:F,5,0)</f>
        <v>720</v>
      </c>
      <c r="J238" s="148">
        <f>VLOOKUP(C238,'出荷数2307～2406total241008110618'!B:F,5,0)</f>
        <v>4600</v>
      </c>
      <c r="K238" s="214" t="e">
        <f>VLOOKUP(C238,'出荷数2407-2506total250730101950'!B:F,5,0)</f>
        <v>#N/A</v>
      </c>
      <c r="L238" s="203" t="e">
        <f>VLOOKUP(C:C,total260330113047!B:F,5,0)</f>
        <v>#N/A</v>
      </c>
      <c r="M238" s="8"/>
      <c r="N238" s="21" t="e">
        <f t="shared" si="9"/>
        <v>#N/A</v>
      </c>
      <c r="O238" s="148">
        <v>6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6</v>
      </c>
      <c r="V238" s="149" t="e">
        <v>#N/A</v>
      </c>
      <c r="W238" s="150" t="e">
        <v>#N/A</v>
      </c>
      <c r="X238" s="151"/>
      <c r="Y238" s="151"/>
      <c r="Z238" s="191"/>
      <c r="AA238" s="191"/>
    </row>
    <row r="239" spans="1:27" s="152" customFormat="1">
      <c r="A239" s="144" t="s">
        <v>1215</v>
      </c>
      <c r="B239" s="155" t="s">
        <v>4</v>
      </c>
      <c r="C239" s="153" t="s">
        <v>267</v>
      </c>
      <c r="D239" s="154" t="s">
        <v>1265</v>
      </c>
      <c r="E239" s="153"/>
      <c r="F239" s="146">
        <v>5642</v>
      </c>
      <c r="G239" s="148">
        <v>200</v>
      </c>
      <c r="H239" s="148">
        <v>1430</v>
      </c>
      <c r="I239" s="148">
        <f>VLOOKUP(C239,'202310-202403出荷数total2403220951'!B:F,5,0)</f>
        <v>285</v>
      </c>
      <c r="J239" s="148">
        <f>VLOOKUP(C239,'出荷数2307～2406total241008110618'!B:F,5,0)</f>
        <v>287</v>
      </c>
      <c r="K239" s="214">
        <f>VLOOKUP(C239,'出荷数2407-2506total250730101950'!B:F,5,0)</f>
        <v>291</v>
      </c>
      <c r="L239" s="203">
        <f>VLOOKUP(C:C,total260330113047!B:F,5,0)</f>
        <v>268</v>
      </c>
      <c r="M239" s="8"/>
      <c r="N239" s="21">
        <f t="shared" si="9"/>
        <v>148.88888888888889</v>
      </c>
      <c r="O239" s="148">
        <v>1049</v>
      </c>
      <c r="P239" s="148">
        <v>0</v>
      </c>
      <c r="Q239" s="148">
        <v>0</v>
      </c>
      <c r="R239" s="148">
        <v>0</v>
      </c>
      <c r="S239" s="148">
        <v>0</v>
      </c>
      <c r="T239" s="149">
        <v>0</v>
      </c>
      <c r="U239" s="149">
        <v>1049</v>
      </c>
      <c r="V239" s="149">
        <v>900.11111111111109</v>
      </c>
      <c r="W239" s="150">
        <v>0.14193411714860713</v>
      </c>
      <c r="X239" s="151"/>
      <c r="Y239" s="151"/>
      <c r="Z239" s="191"/>
      <c r="AA239" s="191"/>
    </row>
    <row r="240" spans="1:27" s="200" customFormat="1">
      <c r="A240" s="192" t="s">
        <v>1216</v>
      </c>
      <c r="B240" s="212" t="s">
        <v>4</v>
      </c>
      <c r="C240" s="235" t="s">
        <v>332</v>
      </c>
      <c r="D240" s="236" t="s">
        <v>333</v>
      </c>
      <c r="E240" s="235"/>
      <c r="F240" s="194">
        <v>428</v>
      </c>
      <c r="G240" s="196">
        <v>1103</v>
      </c>
      <c r="H240" s="196">
        <v>787</v>
      </c>
      <c r="I240" s="196">
        <f>VLOOKUP(C240,'202310-202403出荷数total2403220951'!B:F,5,0)</f>
        <v>481</v>
      </c>
      <c r="J240" s="196">
        <f>VLOOKUP(C240,'出荷数2307～2406total241008110618'!B:F,5,0)</f>
        <v>533</v>
      </c>
      <c r="K240" s="196">
        <f>VLOOKUP(C240,'出荷数2407-2506total250730101950'!B:F,5,0)</f>
        <v>617</v>
      </c>
      <c r="L240" s="203">
        <f>VLOOKUP(C:C,total260330113047!B:F,5,0)</f>
        <v>541</v>
      </c>
      <c r="M240" s="196"/>
      <c r="N240" s="196">
        <f t="shared" si="9"/>
        <v>300.55555555555554</v>
      </c>
      <c r="O240" s="196">
        <v>229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229</v>
      </c>
      <c r="V240" s="197">
        <v>-71.555555555555543</v>
      </c>
      <c r="W240" s="198">
        <v>1.3124696749150897</v>
      </c>
      <c r="X240" s="199"/>
      <c r="Y240" s="199"/>
      <c r="Z240" s="201"/>
      <c r="AA240" s="201"/>
    </row>
    <row r="241" spans="1:27" s="200" customFormat="1">
      <c r="A241" s="192" t="s">
        <v>1217</v>
      </c>
      <c r="B241" s="212" t="s">
        <v>4</v>
      </c>
      <c r="C241" s="235" t="s">
        <v>268</v>
      </c>
      <c r="D241" s="236" t="s">
        <v>4102</v>
      </c>
      <c r="E241" s="235"/>
      <c r="F241" s="194">
        <v>1178</v>
      </c>
      <c r="G241" s="196">
        <v>1650</v>
      </c>
      <c r="H241" s="196">
        <v>1270</v>
      </c>
      <c r="I241" s="196">
        <f>VLOOKUP(C241,'202310-202403出荷数total2403220951'!B:F,5,0)</f>
        <v>496</v>
      </c>
      <c r="J241" s="196">
        <f>VLOOKUP(C241,'出荷数2307～2406total241008110618'!B:F,5,0)</f>
        <v>962</v>
      </c>
      <c r="K241" s="214">
        <f>VLOOKUP(C241,'出荷数2407-2506total250730101950'!B:F,5,0)</f>
        <v>596</v>
      </c>
      <c r="L241" s="203">
        <f>VLOOKUP(C:C,total260330113047!B:F,5,0)</f>
        <v>122</v>
      </c>
      <c r="M241" s="8"/>
      <c r="N241" s="21">
        <f t="shared" si="9"/>
        <v>67.777777777777771</v>
      </c>
      <c r="O241" s="196">
        <v>0</v>
      </c>
      <c r="P241" s="196">
        <v>0</v>
      </c>
      <c r="Q241" s="196">
        <v>0</v>
      </c>
      <c r="R241" s="196">
        <v>0</v>
      </c>
      <c r="S241" s="196">
        <v>0</v>
      </c>
      <c r="T241" s="197">
        <v>0</v>
      </c>
      <c r="U241" s="197">
        <v>0</v>
      </c>
      <c r="V241" s="197">
        <v>-67.777777777777771</v>
      </c>
      <c r="W241" s="198" t="e">
        <v>#DIV/0!</v>
      </c>
      <c r="X241" s="199"/>
      <c r="Y241" s="199"/>
      <c r="Z241" s="201"/>
      <c r="AA241" s="201"/>
    </row>
    <row r="242" spans="1:27">
      <c r="A242" s="29" t="s">
        <v>1218</v>
      </c>
      <c r="B242" s="31" t="s">
        <v>4</v>
      </c>
      <c r="C242" s="17" t="s">
        <v>270</v>
      </c>
      <c r="D242" s="24" t="s">
        <v>271</v>
      </c>
      <c r="E242" s="23"/>
      <c r="F242" s="19">
        <v>3399</v>
      </c>
      <c r="G242" s="21">
        <v>3090</v>
      </c>
      <c r="H242" s="21">
        <v>3886</v>
      </c>
      <c r="I242" s="8">
        <f>VLOOKUP(C242,'202310-202403出荷数total2403220951'!B:F,5,0)</f>
        <v>1077</v>
      </c>
      <c r="J242" s="203">
        <f>VLOOKUP(C242,'出荷数2307～2406total241008110618'!B:F,5,0)</f>
        <v>1997</v>
      </c>
      <c r="K242" s="214">
        <f>VLOOKUP(C242,'出荷数2407-2506total250730101950'!B:F,5,0)</f>
        <v>1751</v>
      </c>
      <c r="L242" s="203">
        <f>VLOOKUP(C:C,total260330113047!B:F,5,0)</f>
        <v>826</v>
      </c>
      <c r="M242" s="8"/>
      <c r="N242" s="21">
        <f t="shared" si="9"/>
        <v>458.88888888888886</v>
      </c>
      <c r="O242" s="44">
        <v>1435</v>
      </c>
      <c r="P242" s="44">
        <v>0</v>
      </c>
      <c r="Q242" s="44">
        <v>0</v>
      </c>
      <c r="R242" s="44">
        <v>0</v>
      </c>
      <c r="S242" s="44">
        <v>0</v>
      </c>
      <c r="T242" s="45">
        <v>0</v>
      </c>
      <c r="U242" s="45">
        <v>1435</v>
      </c>
      <c r="V242" s="45">
        <v>976.11111111111109</v>
      </c>
      <c r="W242" s="41">
        <v>0.31978319783197828</v>
      </c>
      <c r="X242" s="46"/>
      <c r="Y242" s="46"/>
    </row>
    <row r="243" spans="1:27" s="152" customFormat="1" ht="15.75">
      <c r="A243" s="144" t="s">
        <v>1219</v>
      </c>
      <c r="B243" s="155" t="s">
        <v>4</v>
      </c>
      <c r="C243" s="153" t="s">
        <v>713</v>
      </c>
      <c r="D243" s="154" t="s">
        <v>1310</v>
      </c>
      <c r="E243" s="153"/>
      <c r="F243" s="146" t="e">
        <f>VLOOKUP(C243,#REF!,17,0 )</f>
        <v>#REF!</v>
      </c>
      <c r="G243" s="148">
        <v>18471</v>
      </c>
      <c r="H243" s="148">
        <v>11873</v>
      </c>
      <c r="I243" s="148">
        <f>VLOOKUP(C243,'202310-202403出荷数total2403220951'!B:F,5,0)</f>
        <v>21</v>
      </c>
      <c r="J243" s="148">
        <f>VLOOKUP(C243,'出荷数2307～2406total241008110618'!B:F,5,0)</f>
        <v>179</v>
      </c>
      <c r="K243" s="214">
        <f>VLOOKUP(C243,'出荷数2407-2506total250730101950'!B:F,5,0)</f>
        <v>20</v>
      </c>
      <c r="L243" s="203" t="e">
        <f>VLOOKUP(C:C,total260330113047!B:F,5,0)</f>
        <v>#N/A</v>
      </c>
      <c r="M243" s="8"/>
      <c r="N243" s="21" t="e">
        <f t="shared" si="9"/>
        <v>#N/A</v>
      </c>
      <c r="O243" s="148">
        <v>0</v>
      </c>
      <c r="P243" s="148">
        <v>0</v>
      </c>
      <c r="Q243" s="148">
        <v>0</v>
      </c>
      <c r="R243" s="148">
        <v>0</v>
      </c>
      <c r="S243" s="148">
        <v>0</v>
      </c>
      <c r="T243" s="149">
        <v>0</v>
      </c>
      <c r="U243" s="149">
        <v>0</v>
      </c>
      <c r="V243" s="149" t="e">
        <v>#N/A</v>
      </c>
      <c r="W243" s="150" t="e">
        <v>#N/A</v>
      </c>
      <c r="X243" s="151"/>
      <c r="Y243" s="151"/>
    </row>
    <row r="244" spans="1:27">
      <c r="A244" s="29" t="s">
        <v>1220</v>
      </c>
      <c r="B244" s="31" t="s">
        <v>4</v>
      </c>
      <c r="C244" s="17" t="s">
        <v>273</v>
      </c>
      <c r="D244" s="24" t="s">
        <v>274</v>
      </c>
      <c r="E244" s="23"/>
      <c r="F244" s="19">
        <v>1919</v>
      </c>
      <c r="G244" s="21">
        <v>2904</v>
      </c>
      <c r="H244" s="21">
        <v>2412</v>
      </c>
      <c r="I244" s="8">
        <f>VLOOKUP(C244,'202310-202403出荷数total2403220951'!B:F,5,0)</f>
        <v>850</v>
      </c>
      <c r="J244" s="203">
        <f>VLOOKUP(C244,'出荷数2307～2406total241008110618'!B:F,5,0)</f>
        <v>2028</v>
      </c>
      <c r="K244" s="214">
        <f>VLOOKUP(C244,'出荷数2407-2506total250730101950'!B:F,5,0)</f>
        <v>1107</v>
      </c>
      <c r="L244" s="203">
        <f>VLOOKUP(C:C,total260330113047!B:F,5,0)</f>
        <v>373</v>
      </c>
      <c r="M244" s="8"/>
      <c r="N244" s="21">
        <f t="shared" si="9"/>
        <v>207.22222222222223</v>
      </c>
      <c r="O244" s="44">
        <v>3120</v>
      </c>
      <c r="P244" s="44">
        <v>0</v>
      </c>
      <c r="Q244" s="44">
        <v>0</v>
      </c>
      <c r="R244" s="44">
        <v>0</v>
      </c>
      <c r="S244" s="44">
        <v>0</v>
      </c>
      <c r="T244" s="45">
        <v>0</v>
      </c>
      <c r="U244" s="45">
        <v>3120</v>
      </c>
      <c r="V244" s="45">
        <v>2912.7777777777778</v>
      </c>
      <c r="W244" s="41">
        <v>6.6417378917378922E-2</v>
      </c>
      <c r="X244" s="46"/>
      <c r="Y244" s="46"/>
    </row>
    <row r="245" spans="1:27">
      <c r="A245" s="29" t="s">
        <v>1221</v>
      </c>
      <c r="B245" s="31" t="s">
        <v>4</v>
      </c>
      <c r="C245" s="17" t="s">
        <v>709</v>
      </c>
      <c r="D245" s="24" t="s">
        <v>717</v>
      </c>
      <c r="E245" s="23"/>
      <c r="F245" s="19">
        <v>0</v>
      </c>
      <c r="G245" s="21">
        <v>0</v>
      </c>
      <c r="H245" s="21">
        <v>8393</v>
      </c>
      <c r="I245" s="8">
        <f>VLOOKUP(C245,'202310-202403出荷数total2403220951'!B:F,5,0)</f>
        <v>7931</v>
      </c>
      <c r="J245" s="203">
        <f>VLOOKUP(C245,'出荷数2307～2406total241008110618'!B:F,5,0)</f>
        <v>17588</v>
      </c>
      <c r="K245" s="214">
        <f>VLOOKUP(C245,'出荷数2407-2506total250730101950'!B:F,5,0)</f>
        <v>16987</v>
      </c>
      <c r="L245" s="203">
        <f>VLOOKUP(C:C,total260330113047!B:F,5,0)</f>
        <v>13105</v>
      </c>
      <c r="M245" s="211">
        <v>12000</v>
      </c>
      <c r="N245" s="211">
        <v>12000</v>
      </c>
      <c r="O245" s="44">
        <v>8312</v>
      </c>
      <c r="P245" s="44">
        <v>100</v>
      </c>
      <c r="Q245" s="44">
        <v>5000</v>
      </c>
      <c r="R245" s="44">
        <v>0</v>
      </c>
      <c r="S245" s="44">
        <v>200</v>
      </c>
      <c r="T245" s="45">
        <v>-100</v>
      </c>
      <c r="U245" s="45">
        <v>13112</v>
      </c>
      <c r="V245" s="45">
        <v>1112</v>
      </c>
      <c r="W245" s="41">
        <v>1.4265335235378032</v>
      </c>
      <c r="X245" s="46"/>
      <c r="Y245" s="46"/>
    </row>
    <row r="246" spans="1:27">
      <c r="A246" s="29"/>
      <c r="B246" s="31" t="s">
        <v>4</v>
      </c>
      <c r="C246" s="17" t="s">
        <v>4100</v>
      </c>
      <c r="D246" s="24" t="s">
        <v>4427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 t="e">
        <f>VLOOKUP(C246,'出荷数2407-2506total250730101950'!B:F,5,0)</f>
        <v>#N/A</v>
      </c>
      <c r="L246" s="203">
        <f>VLOOKUP(C:C,total260330113047!B:F,5,0)</f>
        <v>50</v>
      </c>
      <c r="M246" s="8"/>
      <c r="N246" s="211">
        <v>1500</v>
      </c>
      <c r="O246" s="44">
        <v>2746</v>
      </c>
      <c r="P246" s="44">
        <v>0</v>
      </c>
      <c r="Q246" s="44">
        <v>0</v>
      </c>
      <c r="R246" s="44">
        <v>0</v>
      </c>
      <c r="S246" s="44">
        <v>0</v>
      </c>
      <c r="T246" s="45">
        <v>0</v>
      </c>
      <c r="U246" s="45">
        <v>2746</v>
      </c>
      <c r="V246" s="45">
        <v>1246</v>
      </c>
      <c r="W246" s="41">
        <v>0.54624908958485074</v>
      </c>
      <c r="X246" s="46"/>
      <c r="Y246" s="46"/>
    </row>
    <row r="247" spans="1:27" s="231" customFormat="1">
      <c r="A247" s="223" t="s">
        <v>1222</v>
      </c>
      <c r="B247" s="254" t="s">
        <v>4</v>
      </c>
      <c r="C247" s="255" t="s">
        <v>275</v>
      </c>
      <c r="D247" s="256" t="s">
        <v>276</v>
      </c>
      <c r="E247" s="255"/>
      <c r="F247" s="225">
        <v>2255</v>
      </c>
      <c r="G247" s="227">
        <v>2545</v>
      </c>
      <c r="H247" s="227">
        <v>2670</v>
      </c>
      <c r="I247" s="227">
        <f>VLOOKUP(C247,'202310-202403出荷数total2403220951'!B:F,5,0)</f>
        <v>879</v>
      </c>
      <c r="J247" s="227">
        <f>VLOOKUP(C247,'出荷数2307～2406total241008110618'!B:F,5,0)</f>
        <v>2296</v>
      </c>
      <c r="K247" s="214">
        <f>VLOOKUP(C247,'出荷数2407-2506total250730101950'!B:F,5,0)</f>
        <v>457</v>
      </c>
      <c r="L247" s="203" t="e">
        <f>VLOOKUP(C:C,total260330113047!B:F,5,0)</f>
        <v>#N/A</v>
      </c>
      <c r="M247" s="8"/>
      <c r="N247" s="21" t="e">
        <f>L247/9*5</f>
        <v>#N/A</v>
      </c>
      <c r="O247" s="227">
        <v>0</v>
      </c>
      <c r="P247" s="227">
        <v>0</v>
      </c>
      <c r="Q247" s="227">
        <v>0</v>
      </c>
      <c r="R247" s="227">
        <v>0</v>
      </c>
      <c r="S247" s="227">
        <v>0</v>
      </c>
      <c r="T247" s="228">
        <v>0</v>
      </c>
      <c r="U247" s="228">
        <v>0</v>
      </c>
      <c r="V247" s="228" t="e">
        <v>#N/A</v>
      </c>
      <c r="W247" s="229" t="e">
        <v>#N/A</v>
      </c>
      <c r="X247" s="230"/>
      <c r="Y247" s="230"/>
      <c r="Z247" s="232"/>
      <c r="AA247" s="232"/>
    </row>
    <row r="248" spans="1:27">
      <c r="A248" s="29"/>
      <c r="B248" s="31" t="s">
        <v>4</v>
      </c>
      <c r="C248" s="17" t="s">
        <v>3793</v>
      </c>
      <c r="D248" s="24" t="s">
        <v>276</v>
      </c>
      <c r="E248" s="23"/>
      <c r="F248" s="19"/>
      <c r="G248" s="21"/>
      <c r="H248" s="21"/>
      <c r="I248" s="8" t="e">
        <f>VLOOKUP(C248,'202310-202403出荷数total2403220951'!B:F,5,0)</f>
        <v>#N/A</v>
      </c>
      <c r="J248" s="203" t="e">
        <f>VLOOKUP(C248,'出荷数2307～2406total241008110618'!B:F,5,0)</f>
        <v>#N/A</v>
      </c>
      <c r="K248" s="214">
        <f>VLOOKUP(C248,'出荷数2407-2506total250730101950'!B:F,5,0)</f>
        <v>1929</v>
      </c>
      <c r="L248" s="203">
        <f>VLOOKUP(C:C,total260330113047!B:F,5,0)</f>
        <v>1191</v>
      </c>
      <c r="M248" s="211">
        <v>2000</v>
      </c>
      <c r="N248" s="211">
        <v>2000</v>
      </c>
      <c r="O248" s="44">
        <v>5541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5541</v>
      </c>
      <c r="V248" s="45">
        <v>3541</v>
      </c>
      <c r="W248" s="41">
        <v>0.36094567767550984</v>
      </c>
      <c r="X248" s="46"/>
      <c r="Y248" s="46"/>
    </row>
    <row r="249" spans="1:27">
      <c r="A249" s="29" t="s">
        <v>1223</v>
      </c>
      <c r="B249" s="31" t="s">
        <v>4</v>
      </c>
      <c r="C249" s="6" t="s">
        <v>277</v>
      </c>
      <c r="D249" s="20" t="s">
        <v>278</v>
      </c>
      <c r="E249" s="19"/>
      <c r="F249" s="19">
        <v>1568</v>
      </c>
      <c r="G249" s="21">
        <v>1942</v>
      </c>
      <c r="H249" s="21">
        <v>1574</v>
      </c>
      <c r="I249" s="8">
        <f>VLOOKUP(C249,'202310-202403出荷数total2403220951'!B:F,5,0)</f>
        <v>294</v>
      </c>
      <c r="J249" s="203">
        <f>VLOOKUP(C249,'出荷数2307～2406total241008110618'!B:F,5,0)</f>
        <v>1143</v>
      </c>
      <c r="K249" s="214">
        <f>VLOOKUP(C249,'出荷数2407-2506total250730101950'!B:F,5,0)</f>
        <v>179</v>
      </c>
      <c r="L249" s="203">
        <f>VLOOKUP(C:C,total260330113047!B:F,5,0)</f>
        <v>106</v>
      </c>
      <c r="M249" s="8"/>
      <c r="N249" s="21">
        <f>L249/9*5</f>
        <v>58.888888888888893</v>
      </c>
      <c r="O249" s="44">
        <v>1062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1062</v>
      </c>
      <c r="V249" s="45">
        <v>1003.1111111111111</v>
      </c>
      <c r="W249" s="41">
        <v>5.5450931157145847E-2</v>
      </c>
      <c r="X249" s="46"/>
      <c r="Y249" s="46"/>
    </row>
    <row r="250" spans="1:27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>
        <f>VLOOKUP(C:C,total260330113047!B:F,5,0)</f>
        <v>492</v>
      </c>
      <c r="M250" s="8"/>
      <c r="N250" s="21">
        <f>L250/9*5</f>
        <v>273.33333333333331</v>
      </c>
      <c r="O250" s="44">
        <v>3310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3310</v>
      </c>
      <c r="V250" s="45">
        <v>3036.6666666666665</v>
      </c>
      <c r="W250" s="41">
        <v>8.2578046324269877E-2</v>
      </c>
      <c r="X250" s="46"/>
      <c r="Y250" s="46"/>
    </row>
    <row r="251" spans="1:27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>
        <f>VLOOKUP(C:C,total260330113047!B:F,5,0)</f>
        <v>172</v>
      </c>
      <c r="M251" s="8"/>
      <c r="N251" s="21">
        <f>L251/9*5</f>
        <v>95.555555555555557</v>
      </c>
      <c r="O251" s="44">
        <v>3025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3025</v>
      </c>
      <c r="V251" s="45">
        <v>2929.4444444444443</v>
      </c>
      <c r="W251" s="41">
        <v>3.1588613406795224E-2</v>
      </c>
      <c r="X251" s="46"/>
      <c r="Y251" s="46"/>
    </row>
    <row r="252" spans="1:27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>
        <f>VLOOKUP(C:C,total260330113047!B:F,5,0)</f>
        <v>183</v>
      </c>
      <c r="M252" s="8"/>
      <c r="N252" s="21">
        <f>L252/9*5</f>
        <v>101.66666666666666</v>
      </c>
      <c r="O252" s="44">
        <v>2188</v>
      </c>
      <c r="P252" s="44">
        <v>0</v>
      </c>
      <c r="Q252" s="44">
        <v>0</v>
      </c>
      <c r="R252" s="44">
        <v>0</v>
      </c>
      <c r="S252" s="44">
        <v>0</v>
      </c>
      <c r="T252" s="45">
        <v>0</v>
      </c>
      <c r="U252" s="45">
        <v>2188</v>
      </c>
      <c r="V252" s="45">
        <v>2086.3333333333335</v>
      </c>
      <c r="W252" s="41">
        <v>4.6465569774527725E-2</v>
      </c>
      <c r="X252" s="46"/>
      <c r="Y252" s="46"/>
    </row>
    <row r="253" spans="1:27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>
        <f>VLOOKUP(C:C,total260330113047!B:F,5,0)</f>
        <v>1970</v>
      </c>
      <c r="M253" s="211">
        <v>1000</v>
      </c>
      <c r="N253" s="211">
        <v>1000</v>
      </c>
      <c r="O253" s="44">
        <v>4642</v>
      </c>
      <c r="P253" s="44">
        <v>3260</v>
      </c>
      <c r="Q253" s="44">
        <v>0</v>
      </c>
      <c r="R253" s="44">
        <v>0</v>
      </c>
      <c r="S253" s="44">
        <v>3250</v>
      </c>
      <c r="T253" s="45">
        <v>10</v>
      </c>
      <c r="U253" s="45">
        <v>1392</v>
      </c>
      <c r="V253" s="45">
        <v>392</v>
      </c>
      <c r="W253" s="41">
        <v>0.12655024044545685</v>
      </c>
      <c r="X253" s="46"/>
      <c r="Y253" s="46"/>
    </row>
    <row r="254" spans="1:27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>
        <f>VLOOKUP(C:C,total260330113047!B:F,5,0)</f>
        <v>4342</v>
      </c>
      <c r="M254" s="8"/>
      <c r="N254" s="21">
        <f t="shared" ref="N254:N260" si="10">L254/9*5</f>
        <v>2412.2222222222222</v>
      </c>
      <c r="O254" s="44">
        <v>1562</v>
      </c>
      <c r="P254" s="44">
        <v>0</v>
      </c>
      <c r="Q254" s="44">
        <v>3000</v>
      </c>
      <c r="R254" s="44">
        <v>0</v>
      </c>
      <c r="S254" s="44">
        <v>0</v>
      </c>
      <c r="T254" s="45">
        <v>0</v>
      </c>
      <c r="U254" s="45">
        <v>4562</v>
      </c>
      <c r="V254" s="45">
        <v>2149.7777777777778</v>
      </c>
      <c r="W254" s="41">
        <v>1.544316403471333</v>
      </c>
      <c r="X254" s="46"/>
      <c r="Y254" s="46"/>
    </row>
    <row r="255" spans="1:27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>
        <f>VLOOKUP(C:C,total260330113047!B:F,5,0)</f>
        <v>560</v>
      </c>
      <c r="M255" s="8"/>
      <c r="N255" s="21">
        <f t="shared" si="10"/>
        <v>311.11111111111109</v>
      </c>
      <c r="O255" s="44">
        <v>4461</v>
      </c>
      <c r="P255" s="44">
        <v>900</v>
      </c>
      <c r="Q255" s="44">
        <v>0</v>
      </c>
      <c r="R255" s="44">
        <v>0</v>
      </c>
      <c r="S255" s="44">
        <v>0</v>
      </c>
      <c r="T255" s="45">
        <v>900</v>
      </c>
      <c r="U255" s="45">
        <v>4461</v>
      </c>
      <c r="V255" s="45">
        <v>4149.8888888888887</v>
      </c>
      <c r="W255" s="41">
        <v>5.8032290824680297E-2</v>
      </c>
      <c r="X255" s="46"/>
      <c r="Y255" s="46"/>
    </row>
    <row r="256" spans="1:27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>
        <f>VLOOKUP(C:C,total260330113047!B:F,5,0)</f>
        <v>882</v>
      </c>
      <c r="M256" s="8"/>
      <c r="N256" s="21">
        <f t="shared" si="10"/>
        <v>490</v>
      </c>
      <c r="O256" s="44">
        <v>5823</v>
      </c>
      <c r="P256" s="44">
        <v>450</v>
      </c>
      <c r="Q256" s="44">
        <v>0</v>
      </c>
      <c r="R256" s="44">
        <v>0</v>
      </c>
      <c r="S256" s="44">
        <v>750</v>
      </c>
      <c r="T256" s="45">
        <v>-300</v>
      </c>
      <c r="U256" s="45">
        <v>5073</v>
      </c>
      <c r="V256" s="45">
        <v>4583</v>
      </c>
      <c r="W256" s="41">
        <v>7.8112545831340668E-2</v>
      </c>
      <c r="X256" s="46"/>
      <c r="Y256" s="46"/>
    </row>
    <row r="257" spans="1:27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>
        <f>VLOOKUP(C:C,total260330113047!B:F,5,0)</f>
        <v>1535</v>
      </c>
      <c r="M257" s="8"/>
      <c r="N257" s="21">
        <f t="shared" si="10"/>
        <v>852.77777777777771</v>
      </c>
      <c r="O257" s="44">
        <v>5780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5780</v>
      </c>
      <c r="V257" s="45">
        <v>4927.2222222222226</v>
      </c>
      <c r="W257" s="41">
        <v>0.14753940792003076</v>
      </c>
      <c r="X257" s="46"/>
      <c r="Y257" s="46"/>
    </row>
    <row r="258" spans="1:27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VLOOKUP(C:C,total260330113047!B:F,5,0)</f>
        <v>#N/A</v>
      </c>
      <c r="M258" s="8"/>
      <c r="N258" s="21" t="e">
        <f t="shared" si="10"/>
        <v>#N/A</v>
      </c>
      <c r="O258" s="44">
        <v>10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10</v>
      </c>
      <c r="V258" s="45" t="e">
        <v>#N/A</v>
      </c>
      <c r="W258" s="41" t="e">
        <v>#N/A</v>
      </c>
      <c r="X258" s="46"/>
      <c r="Y258" s="46"/>
    </row>
    <row r="259" spans="1:27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>
        <f>VLOOKUP(C:C,total260330113047!B:F,5,0)</f>
        <v>2930</v>
      </c>
      <c r="M259" s="8"/>
      <c r="N259" s="21">
        <f t="shared" si="10"/>
        <v>1627.7777777777778</v>
      </c>
      <c r="O259" s="44">
        <v>40</v>
      </c>
      <c r="P259" s="44">
        <v>0</v>
      </c>
      <c r="Q259" s="44">
        <v>0</v>
      </c>
      <c r="R259" s="44">
        <v>0</v>
      </c>
      <c r="S259" s="44">
        <v>0</v>
      </c>
      <c r="T259" s="45">
        <v>0</v>
      </c>
      <c r="U259" s="45">
        <v>40</v>
      </c>
      <c r="V259" s="45">
        <v>-1587.7777777777778</v>
      </c>
      <c r="W259" s="41">
        <v>40.694444444444443</v>
      </c>
      <c r="X259" s="46"/>
      <c r="Y259" s="46"/>
    </row>
    <row r="260" spans="1:27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203">
        <f>VLOOKUP(C:C,total260330113047!B:F,5,0)</f>
        <v>601</v>
      </c>
      <c r="M260" s="196"/>
      <c r="N260" s="196">
        <f t="shared" si="10"/>
        <v>333.88888888888886</v>
      </c>
      <c r="O260" s="196">
        <v>837</v>
      </c>
      <c r="P260" s="196">
        <v>0</v>
      </c>
      <c r="Q260" s="196">
        <v>0</v>
      </c>
      <c r="R260" s="196">
        <v>0</v>
      </c>
      <c r="S260" s="196">
        <v>0</v>
      </c>
      <c r="T260" s="197">
        <v>0</v>
      </c>
      <c r="U260" s="197">
        <v>837</v>
      </c>
      <c r="V260" s="197">
        <v>503.11111111111114</v>
      </c>
      <c r="W260" s="198">
        <v>0.3989114562591265</v>
      </c>
      <c r="X260" s="199"/>
      <c r="Y260" s="199"/>
      <c r="Z260" s="201"/>
      <c r="AA260" s="201"/>
    </row>
    <row r="261" spans="1:27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>
        <f>VLOOKUP(C:C,total260330113047!B:F,5,0)</f>
        <v>5944</v>
      </c>
      <c r="M261" s="211">
        <v>4000</v>
      </c>
      <c r="N261" s="211">
        <v>4000</v>
      </c>
      <c r="O261" s="44">
        <v>1707</v>
      </c>
      <c r="P261" s="44">
        <v>0</v>
      </c>
      <c r="Q261" s="44">
        <v>3000</v>
      </c>
      <c r="R261" s="44">
        <v>0</v>
      </c>
      <c r="S261" s="44">
        <v>0</v>
      </c>
      <c r="T261" s="45">
        <v>0</v>
      </c>
      <c r="U261" s="45">
        <v>4707</v>
      </c>
      <c r="V261" s="45">
        <v>707</v>
      </c>
      <c r="W261" s="41">
        <v>2.3432923257176332</v>
      </c>
      <c r="X261" s="46"/>
      <c r="Y261" s="46"/>
    </row>
    <row r="262" spans="1:27">
      <c r="A262" s="9"/>
      <c r="B262" s="31" t="s">
        <v>4</v>
      </c>
      <c r="C262" s="49" t="s">
        <v>3770</v>
      </c>
      <c r="D262" s="24" t="s">
        <v>3783</v>
      </c>
      <c r="E262" s="50"/>
      <c r="F262" s="50">
        <v>0</v>
      </c>
      <c r="G262" s="8">
        <v>0</v>
      </c>
      <c r="H262" s="8">
        <v>0</v>
      </c>
      <c r="I262" s="8" t="e">
        <f>VLOOKUP(C262,'202310-202403出荷数total2403220951'!B:F,5,0)</f>
        <v>#N/A</v>
      </c>
      <c r="J262" s="203" t="e">
        <f>VLOOKUP(C262,'出荷数2307～2406total241008110618'!B:F,5,0)</f>
        <v>#N/A</v>
      </c>
      <c r="K262" s="214">
        <f>VLOOKUP(C262,'出荷数2407-2506total250730101950'!B:F,5,0)</f>
        <v>2754</v>
      </c>
      <c r="L262" s="203">
        <f>VLOOKUP(C:C,total260330113047!B:F,5,0)</f>
        <v>1448</v>
      </c>
      <c r="M262" s="211">
        <v>1000</v>
      </c>
      <c r="N262" s="211">
        <v>1000</v>
      </c>
      <c r="O262" s="44">
        <v>3169</v>
      </c>
      <c r="P262" s="44">
        <v>500</v>
      </c>
      <c r="Q262" s="44">
        <v>0</v>
      </c>
      <c r="R262" s="44">
        <v>0</v>
      </c>
      <c r="S262" s="44">
        <v>850</v>
      </c>
      <c r="T262" s="45">
        <v>-350</v>
      </c>
      <c r="U262" s="45">
        <v>2319</v>
      </c>
      <c r="V262" s="45">
        <v>1319</v>
      </c>
      <c r="W262" s="41"/>
      <c r="X262" s="46"/>
      <c r="Y262" s="46"/>
    </row>
    <row r="263" spans="1:27" s="152" customFormat="1" ht="15.75">
      <c r="A263" s="29" t="s">
        <v>2926</v>
      </c>
      <c r="B263" s="155" t="s">
        <v>4</v>
      </c>
      <c r="C263" s="153" t="s">
        <v>348</v>
      </c>
      <c r="D263" s="154" t="s">
        <v>1311</v>
      </c>
      <c r="E263" s="153"/>
      <c r="F263" s="146">
        <v>2372</v>
      </c>
      <c r="G263" s="148">
        <v>1852</v>
      </c>
      <c r="H263" s="21">
        <v>1128</v>
      </c>
      <c r="I263" s="8">
        <f>VLOOKUP(C263,'202310-202403出荷数total2403220951'!B:F,5,0)</f>
        <v>242</v>
      </c>
      <c r="J263" s="203">
        <f>VLOOKUP(C263,'出荷数2307～2406total241008110618'!B:F,5,0)</f>
        <v>537</v>
      </c>
      <c r="K263" s="214">
        <f>VLOOKUP(C263,'出荷数2407-2506total250730101950'!B:F,5,0)</f>
        <v>510</v>
      </c>
      <c r="L263" s="203">
        <f>VLOOKUP(C:C,total260330113047!B:F,5,0)</f>
        <v>194</v>
      </c>
      <c r="M263" s="8"/>
      <c r="N263" s="21">
        <f t="shared" ref="N263:N273" si="11">L263/9*5</f>
        <v>107.77777777777779</v>
      </c>
      <c r="O263" s="148">
        <v>345</v>
      </c>
      <c r="P263" s="148">
        <v>0</v>
      </c>
      <c r="Q263" s="44">
        <v>0</v>
      </c>
      <c r="R263" s="148">
        <v>0</v>
      </c>
      <c r="S263" s="148">
        <v>0</v>
      </c>
      <c r="T263" s="149">
        <v>0</v>
      </c>
      <c r="U263" s="149">
        <v>345</v>
      </c>
      <c r="V263" s="149">
        <v>237.22222222222223</v>
      </c>
      <c r="W263" s="150">
        <v>0.31239935587761675</v>
      </c>
      <c r="X263" s="151"/>
      <c r="Y263" s="151"/>
    </row>
    <row r="264" spans="1:27">
      <c r="A264" s="29" t="s">
        <v>2927</v>
      </c>
      <c r="B264" s="31" t="s">
        <v>4</v>
      </c>
      <c r="C264" s="17" t="s">
        <v>715</v>
      </c>
      <c r="D264" s="24" t="s">
        <v>716</v>
      </c>
      <c r="E264" s="23"/>
      <c r="F264" s="19">
        <v>0</v>
      </c>
      <c r="G264" s="21">
        <v>0</v>
      </c>
      <c r="H264" s="21">
        <v>1956</v>
      </c>
      <c r="I264" s="8">
        <f>VLOOKUP(C264,'202310-202403出荷数total2403220951'!B:F,5,0)</f>
        <v>512</v>
      </c>
      <c r="J264" s="203">
        <f>VLOOKUP(C264,'出荷数2307～2406total241008110618'!B:F,5,0)</f>
        <v>1043</v>
      </c>
      <c r="K264" s="214">
        <f>VLOOKUP(C264,'出荷数2407-2506total250730101950'!B:F,5,0)</f>
        <v>1417</v>
      </c>
      <c r="L264" s="203">
        <f>VLOOKUP(C:C,total260330113047!B:F,5,0)</f>
        <v>1059</v>
      </c>
      <c r="M264" s="8"/>
      <c r="N264" s="21">
        <f t="shared" si="11"/>
        <v>588.33333333333337</v>
      </c>
      <c r="O264" s="44">
        <v>3953</v>
      </c>
      <c r="P264" s="44">
        <v>0</v>
      </c>
      <c r="Q264" s="44">
        <v>0</v>
      </c>
      <c r="R264" s="44">
        <v>0</v>
      </c>
      <c r="S264" s="44">
        <v>100</v>
      </c>
      <c r="T264" s="45">
        <v>-100</v>
      </c>
      <c r="U264" s="45">
        <v>3853</v>
      </c>
      <c r="V264" s="45">
        <v>3264.6666666666665</v>
      </c>
      <c r="W264" s="41">
        <v>0.14883211063327431</v>
      </c>
      <c r="X264" s="46"/>
      <c r="Y264" s="46"/>
    </row>
    <row r="265" spans="1:27">
      <c r="A265" s="29" t="s">
        <v>2928</v>
      </c>
      <c r="B265" s="31" t="s">
        <v>4</v>
      </c>
      <c r="C265" s="17" t="s">
        <v>295</v>
      </c>
      <c r="D265" s="24" t="s">
        <v>296</v>
      </c>
      <c r="E265" s="23"/>
      <c r="F265" s="19">
        <v>3128</v>
      </c>
      <c r="G265" s="21">
        <v>4154</v>
      </c>
      <c r="H265" s="21">
        <v>2497</v>
      </c>
      <c r="I265" s="8">
        <f>VLOOKUP(C265,'202310-202403出荷数total2403220951'!B:F,5,0)</f>
        <v>1204</v>
      </c>
      <c r="J265" s="203">
        <f>VLOOKUP(C265,'出荷数2307～2406total241008110618'!B:F,5,0)</f>
        <v>2123</v>
      </c>
      <c r="K265" s="214">
        <f>VLOOKUP(C265,'出荷数2407-2506total250730101950'!B:F,5,0)</f>
        <v>2367</v>
      </c>
      <c r="L265" s="203">
        <f>VLOOKUP(C:C,total260330113047!B:F,5,0)</f>
        <v>1362</v>
      </c>
      <c r="M265" s="8"/>
      <c r="N265" s="21">
        <f t="shared" si="11"/>
        <v>756.66666666666674</v>
      </c>
      <c r="O265" s="44">
        <v>3589</v>
      </c>
      <c r="P265" s="44">
        <v>0</v>
      </c>
      <c r="Q265" s="44">
        <v>0</v>
      </c>
      <c r="R265" s="44">
        <v>0</v>
      </c>
      <c r="S265" s="44">
        <v>0</v>
      </c>
      <c r="T265" s="45">
        <v>0</v>
      </c>
      <c r="U265" s="45">
        <v>3589</v>
      </c>
      <c r="V265" s="45">
        <v>2832.333333333333</v>
      </c>
      <c r="W265" s="41">
        <v>0.21082938608711807</v>
      </c>
      <c r="X265" s="46"/>
      <c r="Y265" s="46"/>
    </row>
    <row r="266" spans="1:27" s="152" customFormat="1">
      <c r="A266" s="144" t="s">
        <v>2929</v>
      </c>
      <c r="B266" s="155" t="s">
        <v>4</v>
      </c>
      <c r="C266" s="153" t="s">
        <v>349</v>
      </c>
      <c r="D266" s="154" t="s">
        <v>350</v>
      </c>
      <c r="E266" s="153"/>
      <c r="F266" s="146">
        <v>807</v>
      </c>
      <c r="G266" s="148">
        <v>965</v>
      </c>
      <c r="H266" s="148">
        <v>878</v>
      </c>
      <c r="I266" s="148">
        <f>VLOOKUP(C266,'202310-202403出荷数total2403220951'!B:F,5,0)</f>
        <v>264</v>
      </c>
      <c r="J266" s="148">
        <f>VLOOKUP(C266,'出荷数2307～2406total241008110618'!B:F,5,0)</f>
        <v>486</v>
      </c>
      <c r="K266" s="214">
        <f>VLOOKUP(C266,'出荷数2407-2506total250730101950'!B:F,5,0)</f>
        <v>678</v>
      </c>
      <c r="L266" s="203" t="e">
        <f>VLOOKUP(C:C,total260330113047!B:F,5,0)</f>
        <v>#N/A</v>
      </c>
      <c r="M266" s="8"/>
      <c r="N266" s="21" t="e">
        <f t="shared" si="11"/>
        <v>#N/A</v>
      </c>
      <c r="O266" s="148">
        <v>0</v>
      </c>
      <c r="P266" s="148">
        <v>0</v>
      </c>
      <c r="Q266" s="148">
        <v>0</v>
      </c>
      <c r="R266" s="148">
        <v>0</v>
      </c>
      <c r="S266" s="148">
        <v>0</v>
      </c>
      <c r="T266" s="149">
        <v>0</v>
      </c>
      <c r="U266" s="149">
        <v>0</v>
      </c>
      <c r="V266" s="149" t="e">
        <v>#N/A</v>
      </c>
      <c r="W266" s="150" t="e">
        <v>#N/A</v>
      </c>
      <c r="X266" s="151"/>
      <c r="Y266" s="151"/>
      <c r="Z266" s="191"/>
      <c r="AA266" s="191"/>
    </row>
    <row r="267" spans="1:27" ht="19.149999999999999" customHeight="1">
      <c r="A267" s="29" t="s">
        <v>2930</v>
      </c>
      <c r="B267" s="164" t="s">
        <v>4</v>
      </c>
      <c r="C267" s="165" t="s">
        <v>2882</v>
      </c>
      <c r="D267" s="242" t="s">
        <v>359</v>
      </c>
      <c r="E267" s="181"/>
      <c r="F267" s="183">
        <v>3004</v>
      </c>
      <c r="G267" s="184">
        <v>2368</v>
      </c>
      <c r="H267" s="21">
        <v>2446</v>
      </c>
      <c r="I267" s="8">
        <f>VLOOKUP(C267,'202310-202403出荷数total2403220951'!B:F,5,0)</f>
        <v>1141</v>
      </c>
      <c r="J267" s="203">
        <f>VLOOKUP(C267,'出荷数2307～2406total241008110618'!B:F,5,0)</f>
        <v>2240</v>
      </c>
      <c r="K267" s="214">
        <f>VLOOKUP(C267,'出荷数2407-2506total250730101950'!B:F,5,0)</f>
        <v>2295</v>
      </c>
      <c r="L267" s="203">
        <f>VLOOKUP(C:C,total260330113047!B:F,5,0)</f>
        <v>1789</v>
      </c>
      <c r="M267" s="8"/>
      <c r="N267" s="21">
        <f t="shared" si="11"/>
        <v>993.88888888888891</v>
      </c>
      <c r="O267" s="160">
        <v>673</v>
      </c>
      <c r="P267" s="160">
        <v>0</v>
      </c>
      <c r="Q267" s="44">
        <v>0</v>
      </c>
      <c r="R267" s="160">
        <v>0</v>
      </c>
      <c r="S267" s="160">
        <v>0</v>
      </c>
      <c r="T267" s="161">
        <v>0</v>
      </c>
      <c r="U267" s="45">
        <v>673</v>
      </c>
      <c r="V267" s="45">
        <v>-320.88888888888891</v>
      </c>
      <c r="W267" s="162">
        <v>1.4768036982004293</v>
      </c>
      <c r="X267" s="163"/>
      <c r="Y267" s="163"/>
    </row>
    <row r="268" spans="1:27" s="9" customFormat="1">
      <c r="A268" s="29" t="s">
        <v>2931</v>
      </c>
      <c r="B268" s="193" t="s">
        <v>4</v>
      </c>
      <c r="C268" s="243" t="s">
        <v>1315</v>
      </c>
      <c r="D268" s="243" t="s">
        <v>1318</v>
      </c>
      <c r="E268" s="185"/>
      <c r="F268" s="185"/>
      <c r="G268" s="185"/>
      <c r="H268" s="21">
        <v>128</v>
      </c>
      <c r="I268" s="8">
        <f>VLOOKUP(C268,'202310-202403出荷数total2403220951'!B:F,5,0)</f>
        <v>43</v>
      </c>
      <c r="J268" s="203">
        <f>VLOOKUP(C268,'出荷数2307～2406total241008110618'!B:F,5,0)</f>
        <v>110</v>
      </c>
      <c r="K268" s="214">
        <f>VLOOKUP(C268,'出荷数2407-2506total250730101950'!B:F,5,0)</f>
        <v>140</v>
      </c>
      <c r="L268" s="203">
        <f>VLOOKUP(C:C,total260330113047!B:F,5,0)</f>
        <v>121</v>
      </c>
      <c r="M268" s="8"/>
      <c r="N268" s="21">
        <f t="shared" si="11"/>
        <v>67.222222222222229</v>
      </c>
      <c r="O268" s="44">
        <v>178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178</v>
      </c>
      <c r="V268" s="45">
        <v>110.77777777777777</v>
      </c>
      <c r="W268" s="41">
        <v>0.37765293383270915</v>
      </c>
      <c r="X268" s="13"/>
      <c r="Y268" s="13"/>
      <c r="Z268" s="143"/>
      <c r="AA268" s="143"/>
    </row>
    <row r="269" spans="1:27" s="9" customFormat="1">
      <c r="A269" s="29" t="s">
        <v>2932</v>
      </c>
      <c r="B269" s="145" t="s">
        <v>4</v>
      </c>
      <c r="C269" s="185" t="s">
        <v>1316</v>
      </c>
      <c r="D269" s="186" t="s">
        <v>1318</v>
      </c>
      <c r="E269" s="187"/>
      <c r="F269" s="187"/>
      <c r="G269" s="148"/>
      <c r="H269" s="21">
        <v>36</v>
      </c>
      <c r="I269" s="8">
        <f>VLOOKUP(C269,'202310-202403出荷数total2403220951'!B:F,5,0)</f>
        <v>152</v>
      </c>
      <c r="J269" s="203">
        <f>VLOOKUP(C269,'出荷数2307～2406total241008110618'!B:F,5,0)</f>
        <v>193</v>
      </c>
      <c r="K269" s="214">
        <f>VLOOKUP(C269,'出荷数2407-2506total250730101950'!B:F,5,0)</f>
        <v>245</v>
      </c>
      <c r="L269" s="203">
        <f>VLOOKUP(C:C,total260330113047!B:F,5,0)</f>
        <v>191</v>
      </c>
      <c r="M269" s="8"/>
      <c r="N269" s="21">
        <f t="shared" si="11"/>
        <v>106.11111111111111</v>
      </c>
      <c r="O269" s="44">
        <v>97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97</v>
      </c>
      <c r="V269" s="45">
        <v>-9.1111111111111143</v>
      </c>
      <c r="W269" s="41">
        <v>1.0939289805269188</v>
      </c>
      <c r="X269" s="13"/>
      <c r="Y269" s="13"/>
      <c r="Z269" s="143"/>
      <c r="AA269" s="143"/>
    </row>
    <row r="270" spans="1:27" s="9" customFormat="1">
      <c r="A270" s="29" t="s">
        <v>2933</v>
      </c>
      <c r="B270" s="145" t="s">
        <v>4</v>
      </c>
      <c r="C270" s="186" t="s">
        <v>1317</v>
      </c>
      <c r="D270" s="186" t="s">
        <v>1318</v>
      </c>
      <c r="E270" s="187"/>
      <c r="F270" s="187"/>
      <c r="G270" s="148"/>
      <c r="H270" s="21">
        <v>890</v>
      </c>
      <c r="I270" s="8">
        <f>VLOOKUP(C270,'202310-202403出荷数total2403220951'!B:F,5,0)</f>
        <v>323</v>
      </c>
      <c r="J270" s="203">
        <f>VLOOKUP(C270,'出荷数2307～2406total241008110618'!B:F,5,0)</f>
        <v>642</v>
      </c>
      <c r="K270" s="214">
        <f>VLOOKUP(C270,'出荷数2407-2506total250730101950'!B:F,5,0)</f>
        <v>519</v>
      </c>
      <c r="L270" s="203">
        <f>VLOOKUP(C:C,total260330113047!B:F,5,0)</f>
        <v>211</v>
      </c>
      <c r="M270" s="8"/>
      <c r="N270" s="21">
        <f t="shared" si="11"/>
        <v>117.22222222222221</v>
      </c>
      <c r="O270" s="44">
        <v>138</v>
      </c>
      <c r="P270" s="44">
        <v>0</v>
      </c>
      <c r="Q270" s="44">
        <v>0</v>
      </c>
      <c r="R270" s="44">
        <v>0</v>
      </c>
      <c r="S270" s="44">
        <v>200</v>
      </c>
      <c r="T270" s="45">
        <v>-200</v>
      </c>
      <c r="U270" s="45">
        <v>-62</v>
      </c>
      <c r="V270" s="45">
        <v>-179.22222222222223</v>
      </c>
      <c r="W270" s="41">
        <v>0.84943639291465378</v>
      </c>
      <c r="X270" s="13"/>
      <c r="Y270" s="13"/>
      <c r="Z270" s="143"/>
      <c r="AA270" s="143"/>
    </row>
    <row r="271" spans="1:27" s="231" customFormat="1">
      <c r="A271" s="223" t="s">
        <v>2934</v>
      </c>
      <c r="B271" s="224" t="s">
        <v>4</v>
      </c>
      <c r="C271" s="295" t="s">
        <v>2876</v>
      </c>
      <c r="D271" s="295" t="s">
        <v>2877</v>
      </c>
      <c r="E271" s="296"/>
      <c r="F271" s="296"/>
      <c r="G271" s="227"/>
      <c r="H271" s="227">
        <v>283</v>
      </c>
      <c r="I271" s="227">
        <f>VLOOKUP(C271,'202310-202403出荷数total2403220951'!B:F,5,0)</f>
        <v>240</v>
      </c>
      <c r="J271" s="227">
        <f>VLOOKUP(C271,'出荷数2307～2406total241008110618'!B:F,5,0)</f>
        <v>1210</v>
      </c>
      <c r="K271" s="227">
        <f>VLOOKUP(C271,'出荷数2407-2506total250730101950'!B:F,5,0)</f>
        <v>612</v>
      </c>
      <c r="L271" s="203">
        <f>VLOOKUP(C:C,total260330113047!B:F,5,0)</f>
        <v>204</v>
      </c>
      <c r="M271" s="297">
        <v>1000</v>
      </c>
      <c r="N271" s="227">
        <f t="shared" si="11"/>
        <v>113.33333333333334</v>
      </c>
      <c r="O271" s="227">
        <v>4113</v>
      </c>
      <c r="P271" s="227">
        <v>0</v>
      </c>
      <c r="Q271" s="227">
        <v>0</v>
      </c>
      <c r="R271" s="227">
        <v>0</v>
      </c>
      <c r="S271" s="227">
        <v>0</v>
      </c>
      <c r="T271" s="228">
        <v>0</v>
      </c>
      <c r="U271" s="228">
        <v>4113</v>
      </c>
      <c r="V271" s="228">
        <v>3999.6666666666665</v>
      </c>
      <c r="W271" s="229">
        <v>2.7554907204797797E-2</v>
      </c>
      <c r="X271" s="298"/>
      <c r="Y271" s="298"/>
      <c r="Z271" s="232"/>
      <c r="AA271" s="232"/>
    </row>
    <row r="272" spans="1:27">
      <c r="A272" s="29" t="s">
        <v>2935</v>
      </c>
      <c r="B272" s="30" t="s">
        <v>4</v>
      </c>
      <c r="C272" s="49" t="s">
        <v>2878</v>
      </c>
      <c r="D272" s="49" t="s">
        <v>2946</v>
      </c>
      <c r="E272" s="50"/>
      <c r="F272" s="50"/>
      <c r="G272" s="8"/>
      <c r="H272" s="21">
        <v>0</v>
      </c>
      <c r="I272" s="213">
        <f>VLOOKUP(C272,'202310-202403出荷数total2403220951'!B:F,5,0)</f>
        <v>1638</v>
      </c>
      <c r="J272" s="203">
        <f>VLOOKUP(C272,'出荷数2307～2406total241008110618'!B:F,5,0)</f>
        <v>1898</v>
      </c>
      <c r="K272" s="214">
        <f>VLOOKUP(C272,'出荷数2407-2506total250730101950'!B:F,5,0)</f>
        <v>1374</v>
      </c>
      <c r="L272" s="203">
        <f>VLOOKUP(C:C,total260330113047!B:F,5,0)</f>
        <v>2182</v>
      </c>
      <c r="M272" s="211">
        <v>1000</v>
      </c>
      <c r="N272" s="8">
        <f t="shared" si="11"/>
        <v>1212.2222222222222</v>
      </c>
      <c r="O272" s="44">
        <v>3652</v>
      </c>
      <c r="P272" s="44">
        <v>0</v>
      </c>
      <c r="Q272" s="44">
        <v>0</v>
      </c>
      <c r="R272" s="44">
        <v>0</v>
      </c>
      <c r="S272" s="44">
        <v>0</v>
      </c>
      <c r="T272" s="45">
        <v>0</v>
      </c>
      <c r="U272" s="45">
        <v>3652</v>
      </c>
      <c r="V272" s="45">
        <v>2439.7777777777778</v>
      </c>
      <c r="W272" s="41">
        <v>0.33193379578921745</v>
      </c>
      <c r="X272" s="13"/>
      <c r="Y272" s="13"/>
    </row>
    <row r="273" spans="1:25">
      <c r="A273" s="29" t="s">
        <v>2962</v>
      </c>
      <c r="B273" s="30" t="s">
        <v>4</v>
      </c>
      <c r="C273" s="49" t="s">
        <v>2961</v>
      </c>
      <c r="D273" s="49" t="s">
        <v>2963</v>
      </c>
      <c r="E273" s="50"/>
      <c r="F273" s="50"/>
      <c r="G273" s="8"/>
      <c r="H273" s="21">
        <v>0</v>
      </c>
      <c r="I273" s="8">
        <f>VLOOKUP(C273,'202310-202403出荷数total2403220951'!B:F,5,0)</f>
        <v>247</v>
      </c>
      <c r="J273" s="203">
        <f>VLOOKUP(C273,'出荷数2307～2406total241008110618'!B:F,5,0)</f>
        <v>1941</v>
      </c>
      <c r="K273" s="214">
        <f>VLOOKUP(C273,'出荷数2407-2506total250730101950'!B:F,5,0)</f>
        <v>1898</v>
      </c>
      <c r="L273" s="203">
        <f>VLOOKUP(C:C,total260330113047!B:F,5,0)</f>
        <v>602</v>
      </c>
      <c r="M273" s="211">
        <v>2000</v>
      </c>
      <c r="N273" s="8">
        <f t="shared" si="11"/>
        <v>334.44444444444446</v>
      </c>
      <c r="O273" s="44">
        <v>3265</v>
      </c>
      <c r="P273" s="44">
        <v>400</v>
      </c>
      <c r="Q273" s="44">
        <v>0</v>
      </c>
      <c r="R273" s="44">
        <v>0</v>
      </c>
      <c r="S273" s="44">
        <v>680</v>
      </c>
      <c r="T273" s="45">
        <v>-280</v>
      </c>
      <c r="U273" s="45">
        <v>2585</v>
      </c>
      <c r="V273" s="45">
        <v>2250.5555555555557</v>
      </c>
      <c r="W273" s="41">
        <v>9.125360012126725E-2</v>
      </c>
      <c r="X273" s="13"/>
      <c r="Y273" s="13"/>
    </row>
    <row r="274" spans="1:25">
      <c r="A274" s="29" t="s">
        <v>4237</v>
      </c>
      <c r="B274" s="30" t="s">
        <v>4</v>
      </c>
      <c r="C274" s="49" t="s">
        <v>3916</v>
      </c>
      <c r="D274" s="49" t="s">
        <v>2963</v>
      </c>
      <c r="E274" s="50"/>
      <c r="F274" s="50"/>
      <c r="G274" s="8"/>
      <c r="H274" s="21"/>
      <c r="I274" s="8"/>
      <c r="J274" s="203">
        <f>VLOOKUP(C274,'出荷数2307～2406total241008110618'!B:F,5,0)</f>
        <v>288</v>
      </c>
      <c r="K274" s="214">
        <f>VLOOKUP(C274,'出荷数2407-2506total250730101950'!B:F,5,0)</f>
        <v>1753</v>
      </c>
      <c r="L274" s="203">
        <f>VLOOKUP(C:C,total260330113047!B:F,5,0)</f>
        <v>156</v>
      </c>
      <c r="M274" s="8"/>
      <c r="N274" s="21">
        <f>L274/9*5</f>
        <v>86.666666666666657</v>
      </c>
      <c r="O274" s="44">
        <v>728</v>
      </c>
      <c r="P274" s="44">
        <v>0</v>
      </c>
      <c r="Q274" s="44">
        <v>0</v>
      </c>
      <c r="R274" s="44">
        <v>0</v>
      </c>
      <c r="S274" s="44">
        <v>0</v>
      </c>
      <c r="T274" s="45">
        <v>0</v>
      </c>
      <c r="U274" s="45">
        <v>728</v>
      </c>
      <c r="V274" s="45">
        <v>641.33333333333337</v>
      </c>
      <c r="W274" s="41">
        <v>0.11904761904761904</v>
      </c>
      <c r="X274" s="13"/>
      <c r="Y274" s="13"/>
    </row>
    <row r="275" spans="1:25">
      <c r="A275" s="29" t="s">
        <v>4240</v>
      </c>
      <c r="B275" s="30" t="s">
        <v>4</v>
      </c>
      <c r="C275" s="49" t="s">
        <v>4238</v>
      </c>
      <c r="D275" s="49" t="s">
        <v>4239</v>
      </c>
      <c r="E275" s="50"/>
      <c r="F275" s="50"/>
      <c r="G275" s="8"/>
      <c r="H275" s="21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>
        <f>VLOOKUP(C:C,total260330113047!B:F,5,0)</f>
        <v>22</v>
      </c>
      <c r="M275" s="213">
        <v>1500</v>
      </c>
      <c r="N275" s="211">
        <v>1000</v>
      </c>
      <c r="O275" s="44">
        <v>2550</v>
      </c>
      <c r="P275" s="44">
        <v>1820</v>
      </c>
      <c r="Q275" s="44">
        <v>0</v>
      </c>
      <c r="R275" s="44">
        <v>0</v>
      </c>
      <c r="S275" s="44">
        <v>1820</v>
      </c>
      <c r="T275" s="45">
        <v>0</v>
      </c>
      <c r="U275" s="45">
        <v>730</v>
      </c>
      <c r="V275" s="45">
        <v>-270</v>
      </c>
      <c r="W275" s="41">
        <v>0.2288329519450801</v>
      </c>
      <c r="X275" s="13"/>
      <c r="Y275" s="13" t="s">
        <v>351</v>
      </c>
    </row>
    <row r="276" spans="1:25">
      <c r="A276" s="29" t="s">
        <v>4248</v>
      </c>
      <c r="B276" s="30" t="s">
        <v>4</v>
      </c>
      <c r="C276" s="49" t="s">
        <v>4246</v>
      </c>
      <c r="D276" s="49" t="s">
        <v>4247</v>
      </c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>
        <f>VLOOKUP(C:C,total260330113047!B:F,5,0)</f>
        <v>22</v>
      </c>
      <c r="M276" s="213">
        <v>1500</v>
      </c>
      <c r="N276" s="211">
        <v>1500</v>
      </c>
      <c r="O276" s="44">
        <v>2321</v>
      </c>
      <c r="P276" s="44">
        <v>2030</v>
      </c>
      <c r="Q276" s="44">
        <v>3000</v>
      </c>
      <c r="R276" s="44">
        <v>0</v>
      </c>
      <c r="S276" s="44">
        <v>1450</v>
      </c>
      <c r="T276" s="45">
        <v>580</v>
      </c>
      <c r="U276" s="45">
        <v>3871</v>
      </c>
      <c r="V276" s="45">
        <v>2371</v>
      </c>
      <c r="W276" s="41"/>
      <c r="X276" s="13" t="s">
        <v>4496</v>
      </c>
      <c r="Y276" s="13"/>
    </row>
    <row r="277" spans="1:25">
      <c r="A277" s="29" t="s">
        <v>4428</v>
      </c>
      <c r="B277" s="30" t="s">
        <v>4</v>
      </c>
      <c r="C277" s="49" t="s">
        <v>4374</v>
      </c>
      <c r="D277" s="49" t="s">
        <v>4375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>
        <f>VLOOKUP(C:C,total260330113047!B:F,5,0)</f>
        <v>17</v>
      </c>
      <c r="M277" s="8"/>
      <c r="N277" s="234">
        <v>1500</v>
      </c>
      <c r="O277" s="44">
        <v>2931</v>
      </c>
      <c r="P277" s="44">
        <v>200</v>
      </c>
      <c r="Q277" s="44">
        <v>0</v>
      </c>
      <c r="R277" s="44">
        <v>0</v>
      </c>
      <c r="S277" s="44">
        <v>200</v>
      </c>
      <c r="T277" s="45">
        <v>0</v>
      </c>
      <c r="U277" s="45">
        <v>2731</v>
      </c>
      <c r="V277" s="45">
        <v>1231</v>
      </c>
      <c r="W277" s="41">
        <v>0.47908016608112425</v>
      </c>
      <c r="X277" s="13"/>
      <c r="Y277" s="13"/>
    </row>
    <row r="278" spans="1:25">
      <c r="A278" s="29" t="s">
        <v>4495</v>
      </c>
      <c r="B278" s="30" t="s">
        <v>4</v>
      </c>
      <c r="C278" s="49" t="s">
        <v>4493</v>
      </c>
      <c r="D278" s="49" t="s">
        <v>4494</v>
      </c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>
        <f>VLOOKUP(C278,'出荷数2407-2506total250730101950'!B:F,5,0)</f>
        <v>1347</v>
      </c>
      <c r="L278" s="203">
        <f>VLOOKUP(C:C,total260330113047!B:F,5,0)</f>
        <v>1801</v>
      </c>
      <c r="M278" s="8"/>
      <c r="N278" s="12"/>
      <c r="O278" s="44">
        <v>2928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2928</v>
      </c>
      <c r="V278" s="45">
        <v>2928</v>
      </c>
      <c r="W278" s="41">
        <v>0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VLOOKUP(C:C,total260330113047!B:F,5,0)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#DIV/0!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VLOOKUP(C:C,total260330113047!B:F,5,0)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#DIV/0!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VLOOKUP(C:C,total260330113047!B:F,5,0)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#DIV/0!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VLOOKUP(C:C,total260330113047!B:F,5,0)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#DIV/0!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VLOOKUP(C:C,total260330113047!B:F,5,0)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#DIV/0!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VLOOKUP(C:C,total260330113047!B:F,5,0)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#DIV/0!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VLOOKUP(C:C,total260330113047!B:F,5,0)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#DIV/0!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VLOOKUP(C:C,total260330113047!B:F,5,0)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#DIV/0!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VLOOKUP(C:C,total260330113047!B:F,5,0)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#DIV/0!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VLOOKUP(C:C,total260330113047!B:F,5,0)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#DIV/0!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VLOOKUP(C:C,total260330113047!B:F,5,0)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#DIV/0!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VLOOKUP(C:C,total260330113047!B:F,5,0)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#DIV/0!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VLOOKUP(C:C,total260330113047!B:F,5,0)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#DIV/0!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VLOOKUP(C:C,total260330113047!B:F,5,0)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#DIV/0!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VLOOKUP(C:C,total260330113047!B:F,5,0)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#DIV/0!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VLOOKUP(C:C,total260330113047!B:F,5,0)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#DIV/0!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VLOOKUP(C:C,total260330113047!B:F,5,0)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#DIV/0!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VLOOKUP(C:C,total260330113047!B:F,5,0)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#DIV/0!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VLOOKUP(C:C,total260330113047!B:F,5,0)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#DIV/0!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VLOOKUP(C:C,total260330113047!B:F,5,0)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 t="e">
        <v>#DIV/0!</v>
      </c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VLOOKUP(C:C,total260330113047!B:F,5,0)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/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VLOOKUP(C:C,total260330113047!B:F,5,0)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/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VLOOKUP(C:C,total260330113047!B:F,5,0)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/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VLOOKUP(C:C,total260330113047!B:F,5,0)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/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VLOOKUP(C:C,total260330113047!B:F,5,0)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/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VLOOKUP(C:C,total260330113047!B:F,5,0)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/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VLOOKUP(C:C,total260330113047!B:F,5,0)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/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VLOOKUP(C:C,total260330113047!B:F,5,0)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/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VLOOKUP(C:C,total260330113047!B:F,5,0)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/>
      <c r="X307" s="13"/>
      <c r="Y307" s="13"/>
    </row>
    <row r="308" spans="1:25">
      <c r="A308" s="29"/>
      <c r="B308" s="2"/>
      <c r="C308" s="49"/>
      <c r="D308" s="49"/>
      <c r="E308" s="50"/>
      <c r="F308" s="50"/>
      <c r="G308" s="8"/>
      <c r="H308" s="21">
        <v>0</v>
      </c>
      <c r="I308" s="8" t="e">
        <f>VLOOKUP(C308,'202310-202403出荷数total2403220951'!B:F,5,0)</f>
        <v>#N/A</v>
      </c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VLOOKUP(C:C,total260330113047!B:F,5,0)</f>
        <v>#N/A</v>
      </c>
      <c r="M308" s="8"/>
      <c r="N308" s="12"/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5">
        <v>0</v>
      </c>
      <c r="U308" s="45">
        <v>0</v>
      </c>
      <c r="V308" s="45">
        <v>0</v>
      </c>
      <c r="W308" s="41" t="e">
        <v>#DIV/0!</v>
      </c>
      <c r="X308" s="13"/>
      <c r="Y308" s="13"/>
    </row>
    <row r="309" spans="1:25">
      <c r="A309" s="29"/>
      <c r="B309" s="244"/>
      <c r="H309" s="245"/>
      <c r="L309" s="203" t="e">
        <f>VLOOKUP(C:C,total260330113047!B:F,5,0)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VLOOKUP(C:C,total260330113047!B:F,5,0)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VLOOKUP(C:C,total260330113047!B:F,5,0)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VLOOKUP(C:C,total260330113047!B:F,5,0)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VLOOKUP(C:C,total260330113047!B:F,5,0)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  <row r="314" spans="1:25">
      <c r="A314" s="29"/>
      <c r="B314" s="244"/>
      <c r="H314" s="245"/>
      <c r="L314" s="203" t="e">
        <f>VLOOKUP(C:C,total260330113047!B:F,5,0)</f>
        <v>#N/A</v>
      </c>
      <c r="N314" s="246"/>
      <c r="O314" s="247"/>
      <c r="P314" s="247"/>
      <c r="Q314" s="247"/>
      <c r="R314" s="247"/>
      <c r="S314" s="247"/>
      <c r="T314" s="248"/>
      <c r="U314" s="248"/>
      <c r="V314" s="248"/>
      <c r="W314" s="249"/>
      <c r="X314" s="14"/>
      <c r="Y314" s="14"/>
    </row>
  </sheetData>
  <autoFilter ref="A1:Z316" xr:uid="{00000000-0009-0000-0000-000035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27" priority="1" operator="lessThan">
      <formula>0.33</formula>
    </cfRule>
  </conditionalFormatting>
  <dataValidations count="2">
    <dataValidation imeMode="off" allowBlank="1" showInputMessage="1" showErrorMessage="1" sqref="C67 C65 C270:C316 C318:C64482 C1:C63 C76:C267" xr:uid="{7DEDC23F-B8CA-4BAD-86D6-E17FBEF99AED}"/>
    <dataValidation imeMode="hiragana" allowBlank="1" showInputMessage="1" showErrorMessage="1" sqref="D67:F67 D1:E63 F1:F65 E66:F66 E64:E65 D76:D92 E68:F92 D155:F267 D4:F6 D93:F113 E114:F154 D269:F275 D276:D64482 E276:F64537 D114:D146" xr:uid="{81676C6E-0C94-40FE-8D6A-82B6B7492E3C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E66A-77B5-48E5-BED5-6F2A1194C12F}">
  <dimension ref="A1:AD314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W21" sqref="W21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38.625" style="1" bestFit="1" customWidth="1"/>
    <col min="25" max="25" width="50.25" style="1" customWidth="1"/>
    <col min="28" max="16384" width="9" style="1"/>
  </cols>
  <sheetData>
    <row r="1" spans="1:30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4486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4507</v>
      </c>
      <c r="Y1" s="2" t="s">
        <v>2957</v>
      </c>
      <c r="AB1" s="2" t="s">
        <v>4205</v>
      </c>
      <c r="AD1" s="2" t="s">
        <v>2957</v>
      </c>
    </row>
    <row r="2" spans="1:30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VLOOKUP(C:C,total260330113047!B:F,5,0)</f>
        <v>537</v>
      </c>
      <c r="M2" s="8"/>
      <c r="N2" s="21">
        <f>L2/9*5</f>
        <v>298.33333333333331</v>
      </c>
      <c r="O2" s="44">
        <v>719</v>
      </c>
      <c r="P2" s="44">
        <v>50</v>
      </c>
      <c r="Q2" s="44">
        <v>0</v>
      </c>
      <c r="R2" s="44">
        <v>0</v>
      </c>
      <c r="S2" s="44">
        <v>50</v>
      </c>
      <c r="T2" s="45">
        <v>0</v>
      </c>
      <c r="U2" s="45">
        <v>669</v>
      </c>
      <c r="V2" s="45">
        <v>370.66666666666669</v>
      </c>
      <c r="W2" s="41">
        <v>0.38794971824880797</v>
      </c>
      <c r="X2" s="188"/>
      <c r="Y2" s="188"/>
    </row>
    <row r="3" spans="1:30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VLOOKUP(C:C,total260330113047!B:F,5,0)</f>
        <v>1403</v>
      </c>
      <c r="M3" s="8"/>
      <c r="N3" s="21">
        <f>L3/9*5</f>
        <v>779.44444444444446</v>
      </c>
      <c r="O3" s="44">
        <v>1731</v>
      </c>
      <c r="P3" s="44">
        <v>700</v>
      </c>
      <c r="Q3" s="44">
        <v>0</v>
      </c>
      <c r="R3" s="44">
        <v>0</v>
      </c>
      <c r="S3" s="44">
        <v>1650</v>
      </c>
      <c r="T3" s="45">
        <v>-950</v>
      </c>
      <c r="U3" s="45">
        <v>81</v>
      </c>
      <c r="V3" s="45">
        <v>-698.44444444444446</v>
      </c>
      <c r="W3" s="41">
        <v>0.32062708533296769</v>
      </c>
      <c r="X3" s="46"/>
      <c r="Y3" s="46"/>
    </row>
    <row r="4" spans="1:30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VLOOKUP(C:C,total260330113047!B:F,5,0)</f>
        <v>612</v>
      </c>
      <c r="M4" s="211">
        <v>1000</v>
      </c>
      <c r="N4" s="211">
        <v>1000</v>
      </c>
      <c r="O4" s="44">
        <v>6146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6146</v>
      </c>
      <c r="V4" s="45">
        <v>5146</v>
      </c>
      <c r="W4" s="41">
        <v>0.16270745200130166</v>
      </c>
      <c r="X4" s="46"/>
      <c r="Y4" s="46"/>
    </row>
    <row r="5" spans="1:30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VLOOKUP(C:C,total260330113047!B:F,5,0)</f>
        <v>11211</v>
      </c>
      <c r="M5" s="8"/>
      <c r="N5" s="21">
        <f>L5/9*5</f>
        <v>6228.3333333333339</v>
      </c>
      <c r="O5" s="44">
        <v>28183</v>
      </c>
      <c r="P5" s="44">
        <v>11620</v>
      </c>
      <c r="Q5" s="44">
        <v>800</v>
      </c>
      <c r="R5" s="44">
        <v>0</v>
      </c>
      <c r="S5" s="44">
        <v>11620</v>
      </c>
      <c r="T5" s="45">
        <v>0</v>
      </c>
      <c r="U5" s="45">
        <v>17363</v>
      </c>
      <c r="V5" s="45">
        <v>11134.666666666666</v>
      </c>
      <c r="W5" s="41">
        <v>0.15647899237075935</v>
      </c>
      <c r="X5" s="241"/>
      <c r="Y5" s="241"/>
    </row>
    <row r="6" spans="1:30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VLOOKUP(C:C,total260330113047!B:F,5,0)</f>
        <v>181</v>
      </c>
      <c r="M6" s="8"/>
      <c r="N6" s="21">
        <f>L6/9*5</f>
        <v>100.55555555555556</v>
      </c>
      <c r="O6" s="44">
        <v>3075</v>
      </c>
      <c r="P6" s="44">
        <v>0</v>
      </c>
      <c r="Q6" s="44">
        <v>0</v>
      </c>
      <c r="R6" s="44">
        <v>0</v>
      </c>
      <c r="S6" s="44">
        <v>0</v>
      </c>
      <c r="T6" s="45">
        <v>0</v>
      </c>
      <c r="U6" s="45">
        <v>3075</v>
      </c>
      <c r="V6" s="45">
        <v>2974.4444444444443</v>
      </c>
      <c r="W6" s="41">
        <v>3.2700993676603431E-2</v>
      </c>
      <c r="X6" s="46"/>
      <c r="Y6" s="46"/>
    </row>
    <row r="7" spans="1:30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VLOOKUP(C:C,total260330113047!B:F,5,0)</f>
        <v>#N/A</v>
      </c>
      <c r="M7" s="8"/>
      <c r="N7" s="21" t="e">
        <f>L7/9*5</f>
        <v>#N/A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 t="e">
        <v>#N/A</v>
      </c>
      <c r="W7" s="41" t="e">
        <v>#N/A</v>
      </c>
      <c r="X7" s="46"/>
      <c r="Y7" s="46"/>
    </row>
    <row r="8" spans="1:30" s="152" customFormat="1">
      <c r="A8" s="144" t="s">
        <v>1044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>
        <f>VLOOKUP(C:C,total260330113047!B:F,5,0)</f>
        <v>3091</v>
      </c>
      <c r="M8" s="148"/>
      <c r="N8" s="148">
        <v>0</v>
      </c>
      <c r="O8" s="148">
        <v>1060</v>
      </c>
      <c r="P8" s="148">
        <v>500</v>
      </c>
      <c r="Q8" s="148">
        <v>0</v>
      </c>
      <c r="R8" s="148">
        <v>0</v>
      </c>
      <c r="S8" s="148">
        <v>500</v>
      </c>
      <c r="T8" s="149">
        <v>0</v>
      </c>
      <c r="U8" s="149">
        <v>560</v>
      </c>
      <c r="V8" s="149">
        <v>560</v>
      </c>
      <c r="W8" s="150">
        <v>0</v>
      </c>
      <c r="X8" s="185"/>
      <c r="Y8" s="185"/>
      <c r="Z8" s="191"/>
      <c r="AA8" s="191"/>
    </row>
    <row r="9" spans="1:30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VLOOKUP(C:C,total260330113047!B:F,5,0)</f>
        <v>641</v>
      </c>
      <c r="M9" s="211">
        <v>1000</v>
      </c>
      <c r="N9" s="211">
        <v>1000</v>
      </c>
      <c r="O9" s="44">
        <v>4769</v>
      </c>
      <c r="P9" s="44">
        <v>200</v>
      </c>
      <c r="Q9" s="44">
        <v>0</v>
      </c>
      <c r="R9" s="44">
        <v>0</v>
      </c>
      <c r="S9" s="44">
        <v>200</v>
      </c>
      <c r="T9" s="45">
        <v>0</v>
      </c>
      <c r="U9" s="45">
        <v>4569</v>
      </c>
      <c r="V9" s="45">
        <v>3569</v>
      </c>
      <c r="W9" s="41">
        <v>0.20124773596297041</v>
      </c>
      <c r="X9" s="13"/>
      <c r="Y9" s="13"/>
    </row>
    <row r="10" spans="1:30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VLOOKUP(C:C,total260330113047!B:F,5,0)</f>
        <v>8631</v>
      </c>
      <c r="M10" s="8"/>
      <c r="N10" s="21">
        <f t="shared" ref="N10:N28" si="0">L10/9*5</f>
        <v>4795</v>
      </c>
      <c r="O10" s="44">
        <v>1791</v>
      </c>
      <c r="P10" s="44">
        <v>8680</v>
      </c>
      <c r="Q10" s="44">
        <v>0</v>
      </c>
      <c r="R10" s="44">
        <v>0</v>
      </c>
      <c r="S10" s="44">
        <v>8680</v>
      </c>
      <c r="T10" s="45">
        <v>0</v>
      </c>
      <c r="U10" s="45">
        <v>-6889</v>
      </c>
      <c r="V10" s="45">
        <v>-11684</v>
      </c>
      <c r="W10" s="41">
        <v>0.45793142966287842</v>
      </c>
      <c r="X10" s="46"/>
      <c r="Y10" s="46"/>
    </row>
    <row r="11" spans="1:30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VLOOKUP(C:C,total260330113047!B:F,5,0)</f>
        <v>160</v>
      </c>
      <c r="M11" s="8"/>
      <c r="N11" s="21">
        <f t="shared" si="0"/>
        <v>88.888888888888886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-86.888888888888886</v>
      </c>
      <c r="W11" s="41">
        <v>44.444444444444443</v>
      </c>
      <c r="X11" s="46"/>
      <c r="Y11" s="46"/>
    </row>
    <row r="12" spans="1:30">
      <c r="A12" s="29"/>
      <c r="B12" s="30" t="s">
        <v>5</v>
      </c>
      <c r="C12" s="17" t="s">
        <v>4440</v>
      </c>
      <c r="D12" s="18"/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VLOOKUP(C:C,total260330113047!B:F,5,0)</f>
        <v>240</v>
      </c>
      <c r="M12" s="8"/>
      <c r="N12" s="21">
        <f t="shared" si="0"/>
        <v>133.33333333333334</v>
      </c>
      <c r="O12" s="44">
        <v>901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901</v>
      </c>
      <c r="V12" s="45">
        <v>767.66666666666663</v>
      </c>
      <c r="W12" s="41">
        <v>0.14798372179060304</v>
      </c>
      <c r="X12" s="46"/>
      <c r="Y12" s="46"/>
    </row>
    <row r="13" spans="1:30">
      <c r="A13" s="29" t="s">
        <v>1048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VLOOKUP(C:C,total260330113047!B:F,5,0)</f>
        <v>12</v>
      </c>
      <c r="M13" s="8"/>
      <c r="N13" s="21">
        <f t="shared" si="0"/>
        <v>6.6666666666666661</v>
      </c>
      <c r="O13" s="44">
        <v>990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990</v>
      </c>
      <c r="V13" s="45">
        <v>983.33333333333337</v>
      </c>
      <c r="W13" s="41">
        <v>6.7340067340067337E-3</v>
      </c>
      <c r="X13" s="46"/>
      <c r="Y13" s="46"/>
    </row>
    <row r="14" spans="1:30">
      <c r="A14" s="29" t="s">
        <v>1049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VLOOKUP(C:C,total260330113047!B:F,5,0)</f>
        <v>719</v>
      </c>
      <c r="M14" s="8"/>
      <c r="N14" s="21">
        <f t="shared" si="0"/>
        <v>399.44444444444446</v>
      </c>
      <c r="O14" s="44">
        <v>3368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3368</v>
      </c>
      <c r="V14" s="45">
        <v>2968.5555555555557</v>
      </c>
      <c r="W14" s="41">
        <v>0.11859989443124835</v>
      </c>
      <c r="X14" s="46"/>
      <c r="Y14" s="46"/>
    </row>
    <row r="15" spans="1:30">
      <c r="A15" s="29" t="s">
        <v>1050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>
        <f>VLOOKUP(C:C,total260330113047!B:F,5,0)</f>
        <v>1</v>
      </c>
      <c r="M15" s="8"/>
      <c r="N15" s="21">
        <f t="shared" si="0"/>
        <v>0.55555555555555558</v>
      </c>
      <c r="O15" s="44">
        <v>747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747</v>
      </c>
      <c r="V15" s="45">
        <v>746.44444444444446</v>
      </c>
      <c r="W15" s="41">
        <v>7.4371560315335424E-4</v>
      </c>
      <c r="X15" s="46"/>
      <c r="Y15" s="46"/>
    </row>
    <row r="16" spans="1:30">
      <c r="A16" s="29" t="s">
        <v>1051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VLOOKUP(C:C,total260330113047!B:F,5,0)</f>
        <v>1</v>
      </c>
      <c r="M16" s="8"/>
      <c r="N16" s="21">
        <f t="shared" si="0"/>
        <v>0.55555555555555558</v>
      </c>
      <c r="O16" s="44">
        <v>1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1</v>
      </c>
      <c r="V16" s="45">
        <v>0.44444444444444442</v>
      </c>
      <c r="W16" s="41">
        <v>0.55555555555555558</v>
      </c>
      <c r="X16" s="46"/>
      <c r="Y16" s="46"/>
    </row>
    <row r="17" spans="1:27">
      <c r="A17" s="29" t="s">
        <v>1052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VLOOKUP(C:C,total260330113047!B:F,5,0)</f>
        <v>142</v>
      </c>
      <c r="M17" s="8"/>
      <c r="N17" s="21">
        <f t="shared" si="0"/>
        <v>78.888888888888886</v>
      </c>
      <c r="O17" s="44">
        <v>4410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4410</v>
      </c>
      <c r="V17" s="45">
        <v>4331.1111111111113</v>
      </c>
      <c r="W17" s="41">
        <v>1.7888636936255982E-2</v>
      </c>
      <c r="X17" s="46"/>
      <c r="Y17" s="46"/>
    </row>
    <row r="18" spans="1:27">
      <c r="A18" s="29" t="s">
        <v>1053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VLOOKUP(C:C,total260330113047!B:F,5,0)</f>
        <v>86</v>
      </c>
      <c r="M18" s="8"/>
      <c r="N18" s="21">
        <f t="shared" si="0"/>
        <v>47.777777777777779</v>
      </c>
      <c r="O18" s="44">
        <v>2097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2097</v>
      </c>
      <c r="V18" s="45">
        <v>2049.2222222222222</v>
      </c>
      <c r="W18" s="41">
        <v>2.2783871138663699E-2</v>
      </c>
      <c r="X18" s="46"/>
      <c r="Y18" s="46"/>
    </row>
    <row r="19" spans="1:27">
      <c r="A19" s="29" t="s">
        <v>1054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VLOOKUP(C:C,total260330113047!B:F,5,0)</f>
        <v>26</v>
      </c>
      <c r="M19" s="8"/>
      <c r="N19" s="21">
        <f t="shared" si="0"/>
        <v>14.444444444444445</v>
      </c>
      <c r="O19" s="44">
        <v>2222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2222</v>
      </c>
      <c r="V19" s="45">
        <v>2207.5555555555557</v>
      </c>
      <c r="W19" s="41">
        <v>6.5006500650065004E-3</v>
      </c>
      <c r="X19" s="46"/>
      <c r="Y19" s="46"/>
    </row>
    <row r="20" spans="1:27">
      <c r="A20" s="29" t="s">
        <v>1055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VLOOKUP(C:C,total260330113047!B:F,5,0)</f>
        <v>95</v>
      </c>
      <c r="M20" s="8"/>
      <c r="N20" s="21">
        <f t="shared" si="0"/>
        <v>52.777777777777779</v>
      </c>
      <c r="O20" s="44">
        <v>8017</v>
      </c>
      <c r="P20" s="44">
        <v>0</v>
      </c>
      <c r="Q20" s="44">
        <v>0</v>
      </c>
      <c r="R20" s="44">
        <v>0</v>
      </c>
      <c r="S20" s="44">
        <v>0</v>
      </c>
      <c r="T20" s="45">
        <v>0</v>
      </c>
      <c r="U20" s="45">
        <v>8017</v>
      </c>
      <c r="V20" s="45">
        <v>7964.2222222222226</v>
      </c>
      <c r="W20" s="41">
        <v>6.583232852410849E-3</v>
      </c>
      <c r="X20" s="46"/>
      <c r="Y20" s="46"/>
    </row>
    <row r="21" spans="1:27">
      <c r="A21" s="29" t="s">
        <v>1056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VLOOKUP(C:C,total260330113047!B:F,5,0)</f>
        <v>631</v>
      </c>
      <c r="M21" s="8"/>
      <c r="N21" s="21">
        <f t="shared" si="0"/>
        <v>350.55555555555554</v>
      </c>
      <c r="O21" s="44">
        <v>425</v>
      </c>
      <c r="P21" s="44">
        <v>210</v>
      </c>
      <c r="Q21" s="44">
        <v>0</v>
      </c>
      <c r="R21" s="44">
        <v>0</v>
      </c>
      <c r="S21" s="44">
        <v>210</v>
      </c>
      <c r="T21" s="45">
        <v>0</v>
      </c>
      <c r="U21" s="45">
        <v>215</v>
      </c>
      <c r="V21" s="45">
        <v>-135.55555555555554</v>
      </c>
      <c r="W21" s="41">
        <v>0.55205599300087482</v>
      </c>
      <c r="X21" s="46" t="s">
        <v>2970</v>
      </c>
      <c r="Y21" s="46" t="s">
        <v>4511</v>
      </c>
    </row>
    <row r="22" spans="1:27">
      <c r="A22" s="29" t="s">
        <v>1057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VLOOKUP(C:C,total260330113047!B:F,5,0)</f>
        <v>400</v>
      </c>
      <c r="M22" s="8"/>
      <c r="N22" s="21">
        <f t="shared" si="0"/>
        <v>222.22222222222223</v>
      </c>
      <c r="O22" s="44">
        <v>3015</v>
      </c>
      <c r="P22" s="44">
        <v>0</v>
      </c>
      <c r="Q22" s="44">
        <v>0</v>
      </c>
      <c r="R22" s="44">
        <v>0</v>
      </c>
      <c r="S22" s="44">
        <v>100</v>
      </c>
      <c r="T22" s="45">
        <v>-100</v>
      </c>
      <c r="U22" s="45">
        <v>2915</v>
      </c>
      <c r="V22" s="45">
        <v>2692.7777777777778</v>
      </c>
      <c r="W22" s="41">
        <v>7.370554634236226E-2</v>
      </c>
      <c r="X22" s="46"/>
      <c r="Y22" s="46"/>
    </row>
    <row r="23" spans="1:27">
      <c r="A23" s="29" t="s">
        <v>1058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VLOOKUP(C:C,total260330113047!B:F,5,0)</f>
        <v>3</v>
      </c>
      <c r="M23" s="8"/>
      <c r="N23" s="21">
        <f t="shared" si="0"/>
        <v>1.6666666666666665</v>
      </c>
      <c r="O23" s="44">
        <v>6853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6853</v>
      </c>
      <c r="V23" s="45">
        <v>6851.333333333333</v>
      </c>
      <c r="W23" s="41">
        <v>2.4320249039350161E-4</v>
      </c>
      <c r="X23" s="46"/>
      <c r="Y23" s="46"/>
    </row>
    <row r="24" spans="1:27">
      <c r="A24" s="29" t="s">
        <v>1059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VLOOKUP(C:C,total260330113047!B:F,5,0)</f>
        <v>112</v>
      </c>
      <c r="M24" s="8"/>
      <c r="N24" s="21">
        <f t="shared" si="0"/>
        <v>62.222222222222221</v>
      </c>
      <c r="O24" s="44">
        <v>1841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1841</v>
      </c>
      <c r="V24" s="45">
        <v>1778.7777777777778</v>
      </c>
      <c r="W24" s="41">
        <v>3.3798056611744821E-2</v>
      </c>
      <c r="X24" s="46"/>
      <c r="Y24" s="46"/>
    </row>
    <row r="25" spans="1:27">
      <c r="A25" s="29" t="s">
        <v>1060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VLOOKUP(C:C,total260330113047!B:F,5,0)</f>
        <v>120</v>
      </c>
      <c r="M25" s="8"/>
      <c r="N25" s="21">
        <f t="shared" si="0"/>
        <v>66.666666666666671</v>
      </c>
      <c r="O25" s="44">
        <v>3697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3697</v>
      </c>
      <c r="V25" s="45">
        <v>3630.3333333333335</v>
      </c>
      <c r="W25" s="41">
        <v>1.803263907672888E-2</v>
      </c>
      <c r="X25" s="46"/>
      <c r="Y25" s="46"/>
    </row>
    <row r="26" spans="1:27">
      <c r="A26" s="29" t="s">
        <v>1061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>
        <f>VLOOKUP(C:C,total260330113047!B:F,5,0)</f>
        <v>25</v>
      </c>
      <c r="M26" s="8"/>
      <c r="N26" s="21">
        <f t="shared" si="0"/>
        <v>13.888888888888889</v>
      </c>
      <c r="O26" s="44">
        <v>42</v>
      </c>
      <c r="P26" s="44">
        <v>0</v>
      </c>
      <c r="Q26" s="44">
        <v>0</v>
      </c>
      <c r="R26" s="44">
        <v>0</v>
      </c>
      <c r="S26" s="44">
        <v>0</v>
      </c>
      <c r="T26" s="45">
        <v>0</v>
      </c>
      <c r="U26" s="45">
        <v>42</v>
      </c>
      <c r="V26" s="45">
        <v>28.111111111111111</v>
      </c>
      <c r="W26" s="41">
        <v>0.3306878306878307</v>
      </c>
      <c r="X26" s="46"/>
      <c r="Y26" s="46"/>
    </row>
    <row r="27" spans="1:27">
      <c r="A27" s="29" t="s">
        <v>1062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VLOOKUP(C:C,total260330113047!B:F,5,0)</f>
        <v>246</v>
      </c>
      <c r="M27" s="8"/>
      <c r="N27" s="21">
        <f t="shared" si="0"/>
        <v>136.66666666666666</v>
      </c>
      <c r="O27" s="44">
        <v>5623</v>
      </c>
      <c r="P27" s="44">
        <v>200</v>
      </c>
      <c r="Q27" s="44">
        <v>0</v>
      </c>
      <c r="R27" s="44">
        <v>0</v>
      </c>
      <c r="S27" s="44">
        <v>200</v>
      </c>
      <c r="T27" s="45">
        <v>0</v>
      </c>
      <c r="U27" s="45">
        <v>5423</v>
      </c>
      <c r="V27" s="45">
        <v>5286.333333333333</v>
      </c>
      <c r="W27" s="41">
        <v>2.3470147117751444E-2</v>
      </c>
      <c r="X27" s="46"/>
      <c r="Y27" s="46"/>
    </row>
    <row r="28" spans="1:27" s="152" customFormat="1">
      <c r="A28" s="144" t="s">
        <v>1063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VLOOKUP(C:C,total260330113047!B:F,5,0)</f>
        <v>50</v>
      </c>
      <c r="M28" s="8"/>
      <c r="N28" s="21">
        <f t="shared" si="0"/>
        <v>27.777777777777779</v>
      </c>
      <c r="O28" s="148">
        <v>1871</v>
      </c>
      <c r="P28" s="148">
        <v>0</v>
      </c>
      <c r="Q28" s="44">
        <v>0</v>
      </c>
      <c r="R28" s="148">
        <v>0</v>
      </c>
      <c r="S28" s="148">
        <v>0</v>
      </c>
      <c r="T28" s="149">
        <v>0</v>
      </c>
      <c r="U28" s="149">
        <v>1871</v>
      </c>
      <c r="V28" s="149">
        <v>1843.2222222222222</v>
      </c>
      <c r="W28" s="150">
        <v>1.4846487321099828E-2</v>
      </c>
      <c r="X28" s="151"/>
      <c r="Y28" s="151"/>
      <c r="Z28" s="191"/>
      <c r="AA28" s="191"/>
    </row>
    <row r="29" spans="1:27">
      <c r="A29" s="29" t="s">
        <v>1064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VLOOKUP(C:C,total260330113047!B:F,5,0)</f>
        <v>56</v>
      </c>
      <c r="M29" s="211">
        <v>500</v>
      </c>
      <c r="N29" s="211">
        <v>500</v>
      </c>
      <c r="O29" s="44">
        <v>2290</v>
      </c>
      <c r="P29" s="44">
        <v>0</v>
      </c>
      <c r="Q29" s="44">
        <v>0</v>
      </c>
      <c r="R29" s="44">
        <v>0</v>
      </c>
      <c r="S29" s="44">
        <v>0</v>
      </c>
      <c r="T29" s="45">
        <v>0</v>
      </c>
      <c r="U29" s="45">
        <v>2290</v>
      </c>
      <c r="V29" s="45">
        <v>1790</v>
      </c>
      <c r="W29" s="41">
        <v>0.2183406113537118</v>
      </c>
      <c r="X29" s="46"/>
      <c r="Y29" s="46"/>
    </row>
    <row r="30" spans="1:27" s="152" customFormat="1" ht="15.75">
      <c r="A30" s="144" t="s">
        <v>1065</v>
      </c>
      <c r="B30" s="145" t="s">
        <v>356</v>
      </c>
      <c r="C30" s="146" t="s">
        <v>192</v>
      </c>
      <c r="D30" s="147" t="s">
        <v>190</v>
      </c>
      <c r="E30" s="146" t="s">
        <v>193</v>
      </c>
      <c r="F30" s="146">
        <v>935</v>
      </c>
      <c r="G30" s="148">
        <v>77</v>
      </c>
      <c r="H30" s="148">
        <v>731</v>
      </c>
      <c r="I30" s="8">
        <f>VLOOKUP(C30,'202310-202403出荷数total2403220951'!B:F,5,0)</f>
        <v>163</v>
      </c>
      <c r="J30" s="203">
        <f>VLOOKUP(C30,'出荷数2307～2406total241008110618'!B:F,5,0)</f>
        <v>235</v>
      </c>
      <c r="K30" s="214">
        <f>VLOOKUP(C30,'出荷数2407-2506total250730101950'!B:F,5,0)</f>
        <v>20</v>
      </c>
      <c r="L30" s="203">
        <f>VLOOKUP(C:C,total260330113047!B:F,5,0)</f>
        <v>2</v>
      </c>
      <c r="M30" s="8"/>
      <c r="N30" s="21">
        <f>L30/9*5</f>
        <v>1.1111111111111112</v>
      </c>
      <c r="O30" s="148">
        <v>5</v>
      </c>
      <c r="P30" s="148">
        <v>0</v>
      </c>
      <c r="Q30" s="44">
        <v>0</v>
      </c>
      <c r="R30" s="148">
        <v>0</v>
      </c>
      <c r="S30" s="148">
        <v>0</v>
      </c>
      <c r="T30" s="149">
        <v>0</v>
      </c>
      <c r="U30" s="149">
        <v>5</v>
      </c>
      <c r="V30" s="149">
        <v>3.8888888888888888</v>
      </c>
      <c r="W30" s="150">
        <v>0.22222222222222224</v>
      </c>
      <c r="X30" s="151"/>
      <c r="Y30" s="151"/>
    </row>
    <row r="31" spans="1:27">
      <c r="A31" s="29" t="s">
        <v>1066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VLOOKUP(C:C,total260330113047!B:F,5,0)</f>
        <v>36</v>
      </c>
      <c r="M31" s="8"/>
      <c r="N31" s="21">
        <f>L31/9*5</f>
        <v>20</v>
      </c>
      <c r="O31" s="44">
        <v>908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908</v>
      </c>
      <c r="V31" s="45">
        <v>888</v>
      </c>
      <c r="W31" s="41">
        <v>2.2026431718061675E-2</v>
      </c>
      <c r="X31" s="46"/>
      <c r="Y31" s="46"/>
    </row>
    <row r="32" spans="1:27">
      <c r="A32" s="29" t="s">
        <v>1067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VLOOKUP(C:C,total260330113047!B:F,5,0)</f>
        <v>32</v>
      </c>
      <c r="M32" s="8"/>
      <c r="N32" s="21">
        <f>L32/9*5</f>
        <v>17.777777777777779</v>
      </c>
      <c r="O32" s="44">
        <v>1944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1944</v>
      </c>
      <c r="V32" s="45">
        <v>1926.2222222222222</v>
      </c>
      <c r="W32" s="41">
        <v>9.1449474165523556E-3</v>
      </c>
      <c r="X32" s="46"/>
      <c r="Y32" s="46"/>
    </row>
    <row r="33" spans="1:27">
      <c r="A33" s="29" t="s">
        <v>1068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VLOOKUP(C:C,total260330113047!B:F,5,0)</f>
        <v>438</v>
      </c>
      <c r="M33" s="8"/>
      <c r="N33" s="211">
        <v>41</v>
      </c>
      <c r="O33" s="44">
        <v>2942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2942</v>
      </c>
      <c r="V33" s="45">
        <v>2901</v>
      </c>
      <c r="W33" s="41">
        <v>1.3936097892590074E-2</v>
      </c>
      <c r="X33" s="46"/>
      <c r="Y33" s="46"/>
    </row>
    <row r="34" spans="1:27">
      <c r="A34" s="29" t="s">
        <v>1069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VLOOKUP(C:C,total260330113047!B:F,5,0)</f>
        <v>58</v>
      </c>
      <c r="M34" s="8"/>
      <c r="N34" s="21">
        <f t="shared" ref="N34:N39" si="1">L34/9*5</f>
        <v>32.222222222222221</v>
      </c>
      <c r="O34" s="44">
        <v>306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306</v>
      </c>
      <c r="V34" s="45">
        <v>273.77777777777777</v>
      </c>
      <c r="W34" s="41">
        <v>0.10530137981118373</v>
      </c>
      <c r="X34" s="46"/>
      <c r="Y34" s="46"/>
    </row>
    <row r="35" spans="1:27">
      <c r="A35" s="29" t="s">
        <v>1070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VLOOKUP(C:C,total260330113047!B:F,5,0)</f>
        <v>60</v>
      </c>
      <c r="M35" s="8"/>
      <c r="N35" s="21">
        <f t="shared" si="1"/>
        <v>33.333333333333336</v>
      </c>
      <c r="O35" s="44">
        <v>2048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2048</v>
      </c>
      <c r="V35" s="45">
        <v>2014.6666666666667</v>
      </c>
      <c r="W35" s="41">
        <v>1.6276041666666668E-2</v>
      </c>
      <c r="X35" s="46"/>
      <c r="Y35" s="46"/>
    </row>
    <row r="36" spans="1:27">
      <c r="A36" s="29" t="s">
        <v>1071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VLOOKUP(C:C,total260330113047!B:F,5,0)</f>
        <v>551</v>
      </c>
      <c r="M36" s="8"/>
      <c r="N36" s="21">
        <f t="shared" si="1"/>
        <v>306.11111111111109</v>
      </c>
      <c r="O36" s="44">
        <v>3100</v>
      </c>
      <c r="P36" s="44">
        <v>0</v>
      </c>
      <c r="Q36" s="44">
        <v>0</v>
      </c>
      <c r="R36" s="44">
        <v>0</v>
      </c>
      <c r="S36" s="44">
        <v>0</v>
      </c>
      <c r="T36" s="45">
        <v>0</v>
      </c>
      <c r="U36" s="45">
        <v>3100</v>
      </c>
      <c r="V36" s="45">
        <v>2793.8888888888887</v>
      </c>
      <c r="W36" s="41">
        <v>9.8745519713261634E-2</v>
      </c>
      <c r="X36" s="46"/>
      <c r="Y36" s="46"/>
    </row>
    <row r="37" spans="1:27">
      <c r="A37" s="29" t="s">
        <v>1072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VLOOKUP(C:C,total260330113047!B:F,5,0)</f>
        <v>541</v>
      </c>
      <c r="M37" s="8"/>
      <c r="N37" s="21">
        <f t="shared" si="1"/>
        <v>300.55555555555554</v>
      </c>
      <c r="O37" s="44">
        <v>12953</v>
      </c>
      <c r="P37" s="44">
        <v>0</v>
      </c>
      <c r="Q37" s="44">
        <v>100</v>
      </c>
      <c r="R37" s="44">
        <v>0</v>
      </c>
      <c r="S37" s="44">
        <v>0</v>
      </c>
      <c r="T37" s="45">
        <v>0</v>
      </c>
      <c r="U37" s="45">
        <v>13053</v>
      </c>
      <c r="V37" s="45">
        <v>12752.444444444445</v>
      </c>
      <c r="W37" s="41">
        <v>2.3203547869648386E-2</v>
      </c>
      <c r="X37" s="46"/>
      <c r="Y37" s="46"/>
    </row>
    <row r="38" spans="1:27">
      <c r="A38" s="29" t="s">
        <v>1073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VLOOKUP(C:C,total260330113047!B:F,5,0)</f>
        <v>210</v>
      </c>
      <c r="M38" s="8"/>
      <c r="N38" s="21">
        <f t="shared" si="1"/>
        <v>116.66666666666666</v>
      </c>
      <c r="O38" s="44">
        <v>656</v>
      </c>
      <c r="P38" s="44">
        <v>0</v>
      </c>
      <c r="Q38" s="44">
        <v>0</v>
      </c>
      <c r="R38" s="44">
        <v>0</v>
      </c>
      <c r="S38" s="44">
        <v>500</v>
      </c>
      <c r="T38" s="45">
        <v>-500</v>
      </c>
      <c r="U38" s="45">
        <v>156</v>
      </c>
      <c r="V38" s="45">
        <v>39.333333333333343</v>
      </c>
      <c r="W38" s="41">
        <v>0.17784552845528454</v>
      </c>
      <c r="X38" s="46" t="s">
        <v>4451</v>
      </c>
      <c r="Y38" s="46" t="s">
        <v>4451</v>
      </c>
    </row>
    <row r="39" spans="1:27">
      <c r="A39" s="29" t="s">
        <v>1074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VLOOKUP(C:C,total260330113047!B:F,5,0)</f>
        <v>140</v>
      </c>
      <c r="M39" s="8"/>
      <c r="N39" s="21">
        <f t="shared" si="1"/>
        <v>77.777777777777771</v>
      </c>
      <c r="O39" s="44">
        <v>740</v>
      </c>
      <c r="P39" s="44">
        <v>0</v>
      </c>
      <c r="Q39" s="44">
        <v>0</v>
      </c>
      <c r="R39" s="44">
        <v>0</v>
      </c>
      <c r="S39" s="44">
        <v>0</v>
      </c>
      <c r="T39" s="45">
        <v>0</v>
      </c>
      <c r="U39" s="45">
        <v>740</v>
      </c>
      <c r="V39" s="45">
        <v>662.22222222222217</v>
      </c>
      <c r="W39" s="41">
        <v>0.1051051051051051</v>
      </c>
      <c r="X39" s="46"/>
      <c r="Y39" s="46"/>
    </row>
    <row r="40" spans="1:27" s="152" customFormat="1">
      <c r="A40" s="144" t="s">
        <v>1075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VLOOKUP(C:C,total260330113047!B:F,5,0)</f>
        <v>#N/A</v>
      </c>
      <c r="M40" s="211">
        <v>470</v>
      </c>
      <c r="N40" s="211">
        <v>470</v>
      </c>
      <c r="O40" s="148">
        <v>106</v>
      </c>
      <c r="P40" s="148">
        <v>0</v>
      </c>
      <c r="Q40" s="44">
        <v>0</v>
      </c>
      <c r="R40" s="148">
        <v>0</v>
      </c>
      <c r="S40" s="148">
        <v>0</v>
      </c>
      <c r="T40" s="149">
        <v>0</v>
      </c>
      <c r="U40" s="149">
        <v>106</v>
      </c>
      <c r="V40" s="149">
        <v>-364</v>
      </c>
      <c r="W40" s="150">
        <v>4.4339622641509431</v>
      </c>
      <c r="X40" s="151"/>
      <c r="Y40" s="151"/>
      <c r="Z40" s="191"/>
      <c r="AA40" s="191"/>
    </row>
    <row r="41" spans="1:27">
      <c r="A41" s="29" t="s">
        <v>1076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VLOOKUP(C:C,total260330113047!B:F,5,0)</f>
        <v>208</v>
      </c>
      <c r="M41" s="8"/>
      <c r="N41" s="21">
        <f t="shared" ref="N41:N52" si="2">L41/9*5</f>
        <v>115.55555555555556</v>
      </c>
      <c r="O41" s="44">
        <v>3816</v>
      </c>
      <c r="P41" s="44">
        <v>0</v>
      </c>
      <c r="Q41" s="44">
        <v>0</v>
      </c>
      <c r="R41" s="44">
        <v>0</v>
      </c>
      <c r="S41" s="44">
        <v>0</v>
      </c>
      <c r="T41" s="45">
        <v>0</v>
      </c>
      <c r="U41" s="45">
        <v>3816</v>
      </c>
      <c r="V41" s="45">
        <v>3700.4444444444443</v>
      </c>
      <c r="W41" s="41">
        <v>3.028185418122525E-2</v>
      </c>
      <c r="X41" s="46"/>
      <c r="Y41" s="46"/>
    </row>
    <row r="42" spans="1:27">
      <c r="A42" s="29" t="s">
        <v>1077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VLOOKUP(C:C,total260330113047!B:F,5,0)</f>
        <v>406</v>
      </c>
      <c r="M42" s="8"/>
      <c r="N42" s="21">
        <f t="shared" si="2"/>
        <v>225.55555555555557</v>
      </c>
      <c r="O42" s="44">
        <v>2924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2924</v>
      </c>
      <c r="V42" s="45">
        <v>2698.4444444444443</v>
      </c>
      <c r="W42" s="41">
        <v>7.7139382884936922E-2</v>
      </c>
      <c r="X42" s="46"/>
      <c r="Y42" s="46"/>
    </row>
    <row r="43" spans="1:27">
      <c r="A43" s="29" t="s">
        <v>1078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VLOOKUP(C:C,total260330113047!B:F,5,0)</f>
        <v>6</v>
      </c>
      <c r="M43" s="8"/>
      <c r="N43" s="21">
        <f t="shared" si="2"/>
        <v>3.333333333333333</v>
      </c>
      <c r="O43" s="44">
        <v>4562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4562</v>
      </c>
      <c r="V43" s="45">
        <v>4558.666666666667</v>
      </c>
      <c r="W43" s="41">
        <v>7.3067368113400547E-4</v>
      </c>
      <c r="X43" s="46"/>
      <c r="Y43" s="46"/>
    </row>
    <row r="44" spans="1:27">
      <c r="A44" s="29" t="s">
        <v>1079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VLOOKUP(C:C,total260330113047!B:F,5,0)</f>
        <v>39</v>
      </c>
      <c r="M44" s="8"/>
      <c r="N44" s="21">
        <f t="shared" si="2"/>
        <v>21.666666666666664</v>
      </c>
      <c r="O44" s="44">
        <v>775</v>
      </c>
      <c r="P44" s="44">
        <v>0</v>
      </c>
      <c r="Q44" s="44">
        <v>0</v>
      </c>
      <c r="R44" s="44">
        <v>0</v>
      </c>
      <c r="S44" s="44">
        <v>0</v>
      </c>
      <c r="T44" s="45">
        <v>0</v>
      </c>
      <c r="U44" s="45">
        <v>775</v>
      </c>
      <c r="V44" s="45">
        <v>753.33333333333337</v>
      </c>
      <c r="W44" s="41">
        <v>2.7956989247311825E-2</v>
      </c>
      <c r="X44" s="46"/>
      <c r="Y44" s="46"/>
    </row>
    <row r="45" spans="1:27">
      <c r="A45" s="29"/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VLOOKUP(C:C,total260330113047!B:F,5,0)</f>
        <v>23</v>
      </c>
      <c r="M45" s="8"/>
      <c r="N45" s="21">
        <f t="shared" si="2"/>
        <v>12.777777777777777</v>
      </c>
      <c r="O45" s="44">
        <v>1461</v>
      </c>
      <c r="P45" s="44">
        <v>0</v>
      </c>
      <c r="Q45" s="44">
        <v>0</v>
      </c>
      <c r="R45" s="44">
        <v>0</v>
      </c>
      <c r="S45" s="44">
        <v>0</v>
      </c>
      <c r="T45" s="45">
        <v>0</v>
      </c>
      <c r="U45" s="45">
        <v>1461</v>
      </c>
      <c r="V45" s="45">
        <v>1448.2222222222222</v>
      </c>
      <c r="W45" s="41">
        <v>8.7459122366719891E-3</v>
      </c>
      <c r="X45" s="46"/>
      <c r="Y45" s="46"/>
    </row>
    <row r="46" spans="1:27" s="152" customFormat="1">
      <c r="A46" s="29" t="s">
        <v>1080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VLOOKUP(C:C,total260330113047!B:F,5,0)</f>
        <v>65</v>
      </c>
      <c r="M46" s="8"/>
      <c r="N46" s="21">
        <f t="shared" si="2"/>
        <v>36.111111111111114</v>
      </c>
      <c r="O46" s="148">
        <v>217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217</v>
      </c>
      <c r="V46" s="149">
        <v>180.88888888888889</v>
      </c>
      <c r="W46" s="150">
        <v>0.16641065028161803</v>
      </c>
      <c r="X46" s="151"/>
      <c r="Y46" s="151"/>
      <c r="Z46" s="191"/>
      <c r="AA46" s="191"/>
    </row>
    <row r="47" spans="1:27" s="152" customFormat="1">
      <c r="A47" s="29" t="s">
        <v>1081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VLOOKUP(C:C,total260330113047!B:F,5,0)</f>
        <v>85</v>
      </c>
      <c r="M47" s="8"/>
      <c r="N47" s="21">
        <f t="shared" si="2"/>
        <v>47.222222222222221</v>
      </c>
      <c r="O47" s="148">
        <v>903</v>
      </c>
      <c r="P47" s="148">
        <v>0</v>
      </c>
      <c r="Q47" s="44">
        <v>0</v>
      </c>
      <c r="R47" s="148">
        <v>0</v>
      </c>
      <c r="S47" s="148">
        <v>0</v>
      </c>
      <c r="T47" s="149">
        <v>0</v>
      </c>
      <c r="U47" s="149">
        <v>903</v>
      </c>
      <c r="V47" s="149">
        <v>855.77777777777783</v>
      </c>
      <c r="W47" s="150">
        <v>5.2294819736680202E-2</v>
      </c>
      <c r="X47" s="151"/>
      <c r="Y47" s="151"/>
      <c r="Z47" s="191"/>
      <c r="AA47" s="191"/>
    </row>
    <row r="48" spans="1:27">
      <c r="A48" s="29" t="s">
        <v>1082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VLOOKUP(C:C,total260330113047!B:F,5,0)</f>
        <v>665</v>
      </c>
      <c r="M48" s="8"/>
      <c r="N48" s="21">
        <f t="shared" si="2"/>
        <v>369.44444444444446</v>
      </c>
      <c r="O48" s="44">
        <v>2814</v>
      </c>
      <c r="P48" s="44">
        <v>0</v>
      </c>
      <c r="Q48" s="44">
        <v>0</v>
      </c>
      <c r="R48" s="44">
        <v>0</v>
      </c>
      <c r="S48" s="44">
        <v>0</v>
      </c>
      <c r="T48" s="45">
        <v>0</v>
      </c>
      <c r="U48" s="45">
        <v>2814</v>
      </c>
      <c r="V48" s="45">
        <v>2444.5555555555557</v>
      </c>
      <c r="W48" s="41">
        <v>0.13128800442233279</v>
      </c>
      <c r="X48" s="46"/>
      <c r="Y48" s="46"/>
    </row>
    <row r="49" spans="1:27">
      <c r="A49" s="192" t="s">
        <v>1083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>
        <f>VLOOKUP(C:C,total260330113047!B:F,5,0)</f>
        <v>883</v>
      </c>
      <c r="M49" s="196"/>
      <c r="N49" s="196">
        <f t="shared" si="2"/>
        <v>490.55555555555554</v>
      </c>
      <c r="O49" s="196">
        <v>289</v>
      </c>
      <c r="P49" s="196">
        <v>0</v>
      </c>
      <c r="Q49" s="196">
        <v>0</v>
      </c>
      <c r="R49" s="196">
        <v>0</v>
      </c>
      <c r="S49" s="196">
        <v>0</v>
      </c>
      <c r="T49" s="197">
        <v>0</v>
      </c>
      <c r="U49" s="197">
        <v>289</v>
      </c>
      <c r="V49" s="197">
        <v>-201.55555555555554</v>
      </c>
      <c r="W49" s="198">
        <v>1.6974240676662822</v>
      </c>
      <c r="X49" s="199"/>
      <c r="Y49" s="199"/>
    </row>
    <row r="50" spans="1:27" s="277" customFormat="1">
      <c r="A50" s="269" t="s">
        <v>1084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VLOOKUP(C:C,total260330113047!B:F,5,0)</f>
        <v>512</v>
      </c>
      <c r="M50" s="8"/>
      <c r="N50" s="21">
        <f t="shared" si="2"/>
        <v>284.44444444444446</v>
      </c>
      <c r="O50" s="202">
        <v>3457</v>
      </c>
      <c r="P50" s="202">
        <v>20</v>
      </c>
      <c r="Q50" s="202">
        <v>0</v>
      </c>
      <c r="R50" s="202">
        <v>0</v>
      </c>
      <c r="S50" s="202">
        <v>20</v>
      </c>
      <c r="T50" s="273">
        <v>0</v>
      </c>
      <c r="U50" s="273">
        <v>3437</v>
      </c>
      <c r="V50" s="273">
        <v>3152.5555555555557</v>
      </c>
      <c r="W50" s="274">
        <v>8.1807432972230212E-2</v>
      </c>
      <c r="X50" s="275"/>
      <c r="Y50" s="275"/>
      <c r="Z50" s="276"/>
      <c r="AA50" s="276"/>
    </row>
    <row r="51" spans="1:27">
      <c r="A51" s="29" t="s">
        <v>1085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VLOOKUP(C:C,total260330113047!B:F,5,0)</f>
        <v>1452</v>
      </c>
      <c r="M51" s="211">
        <v>750</v>
      </c>
      <c r="N51" s="21">
        <f t="shared" si="2"/>
        <v>806.66666666666674</v>
      </c>
      <c r="O51" s="44">
        <v>2769</v>
      </c>
      <c r="P51" s="44">
        <v>1490</v>
      </c>
      <c r="Q51" s="44">
        <v>0</v>
      </c>
      <c r="R51" s="44">
        <v>0</v>
      </c>
      <c r="S51" s="44">
        <v>780</v>
      </c>
      <c r="T51" s="45">
        <v>710</v>
      </c>
      <c r="U51" s="45">
        <v>1989</v>
      </c>
      <c r="V51" s="45">
        <v>1182.3333333333333</v>
      </c>
      <c r="W51" s="41">
        <v>0.1894028332159349</v>
      </c>
      <c r="X51" s="46"/>
      <c r="Y51" s="46"/>
    </row>
    <row r="52" spans="1:27" s="200" customFormat="1">
      <c r="A52" s="192" t="s">
        <v>1086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>
        <f>VLOOKUP(C:C,total260330113047!B:F,5,0)</f>
        <v>18</v>
      </c>
      <c r="M52" s="196"/>
      <c r="N52" s="196">
        <f t="shared" si="2"/>
        <v>10</v>
      </c>
      <c r="O52" s="196">
        <v>1261</v>
      </c>
      <c r="P52" s="196">
        <v>0</v>
      </c>
      <c r="Q52" s="196">
        <v>0</v>
      </c>
      <c r="R52" s="196">
        <v>0</v>
      </c>
      <c r="S52" s="196">
        <v>0</v>
      </c>
      <c r="T52" s="197">
        <v>0</v>
      </c>
      <c r="U52" s="197">
        <v>1261</v>
      </c>
      <c r="V52" s="197">
        <v>1251</v>
      </c>
      <c r="W52" s="198">
        <v>7.9302141157811257E-3</v>
      </c>
      <c r="X52" s="199"/>
      <c r="Y52" s="199"/>
      <c r="Z52" s="201"/>
      <c r="AA52" s="201"/>
    </row>
    <row r="53" spans="1:27" s="152" customFormat="1" ht="15.75">
      <c r="A53" s="29" t="s">
        <v>1087</v>
      </c>
      <c r="B53" s="145" t="s">
        <v>356</v>
      </c>
      <c r="C53" s="146" t="s">
        <v>233</v>
      </c>
      <c r="D53" s="147" t="s">
        <v>234</v>
      </c>
      <c r="E53" s="146"/>
      <c r="F53" s="146">
        <v>843</v>
      </c>
      <c r="G53" s="148">
        <v>647</v>
      </c>
      <c r="H53" s="21">
        <v>2107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4" t="e">
        <f>VLOOKUP(C53,'出荷数2407-2506total250730101950'!B:F,5,0)</f>
        <v>#N/A</v>
      </c>
      <c r="L53" s="203" t="e">
        <f>VLOOKUP(C:C,total260330113047!B:F,5,0)</f>
        <v>#N/A</v>
      </c>
      <c r="M53" s="211">
        <v>890</v>
      </c>
      <c r="N53" s="211">
        <v>890</v>
      </c>
      <c r="O53" s="148">
        <v>0</v>
      </c>
      <c r="P53" s="148">
        <v>0</v>
      </c>
      <c r="Q53" s="44">
        <v>0</v>
      </c>
      <c r="R53" s="148">
        <v>0</v>
      </c>
      <c r="S53" s="148">
        <v>0</v>
      </c>
      <c r="T53" s="149">
        <v>0</v>
      </c>
      <c r="U53" s="149">
        <v>0</v>
      </c>
      <c r="V53" s="149">
        <v>-890</v>
      </c>
      <c r="W53" s="150" t="e">
        <v>#DIV/0!</v>
      </c>
      <c r="X53" s="151"/>
      <c r="Y53" s="151"/>
    </row>
    <row r="54" spans="1:27">
      <c r="A54" s="29" t="s">
        <v>1088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VLOOKUP(C:C,total260330113047!B:F,5,0)</f>
        <v>231</v>
      </c>
      <c r="M54" s="8"/>
      <c r="N54" s="21">
        <f>L54/9*5</f>
        <v>128.33333333333334</v>
      </c>
      <c r="O54" s="44">
        <v>3189</v>
      </c>
      <c r="P54" s="44">
        <v>300</v>
      </c>
      <c r="Q54" s="44">
        <v>0</v>
      </c>
      <c r="R54" s="44">
        <v>0</v>
      </c>
      <c r="S54" s="44">
        <v>300</v>
      </c>
      <c r="T54" s="45">
        <v>0</v>
      </c>
      <c r="U54" s="45">
        <v>2889</v>
      </c>
      <c r="V54" s="45">
        <v>2760.6666666666665</v>
      </c>
      <c r="W54" s="41">
        <v>3.6782268080634374E-2</v>
      </c>
      <c r="X54" s="46"/>
      <c r="Y54" s="46"/>
    </row>
    <row r="55" spans="1:27" s="152" customFormat="1" ht="15.75">
      <c r="A55" s="29" t="s">
        <v>1089</v>
      </c>
      <c r="B55" s="145" t="s">
        <v>356</v>
      </c>
      <c r="C55" s="153" t="s">
        <v>1264</v>
      </c>
      <c r="D55" s="154" t="s">
        <v>64</v>
      </c>
      <c r="E55" s="153"/>
      <c r="F55" s="146">
        <v>1087</v>
      </c>
      <c r="G55" s="148">
        <v>665</v>
      </c>
      <c r="H55" s="21">
        <v>2030</v>
      </c>
      <c r="I55" s="8" t="e">
        <f>VLOOKUP(C55,'202310-202403出荷数total2403220951'!B:F,5,0)</f>
        <v>#N/A</v>
      </c>
      <c r="J55" s="203" t="e">
        <f>VLOOKUP(C55,'出荷数2307～2406total241008110618'!B:F,5,0)</f>
        <v>#N/A</v>
      </c>
      <c r="K55" s="214" t="e">
        <f>VLOOKUP(C55,'出荷数2407-2506total250730101950'!B:F,5,0)</f>
        <v>#N/A</v>
      </c>
      <c r="L55" s="203" t="e">
        <f>VLOOKUP(C:C,total260330113047!B:F,5,0)</f>
        <v>#N/A</v>
      </c>
      <c r="M55" s="211">
        <v>850</v>
      </c>
      <c r="N55" s="211">
        <v>850</v>
      </c>
      <c r="O55" s="148">
        <v>0</v>
      </c>
      <c r="P55" s="148">
        <v>0</v>
      </c>
      <c r="Q55" s="44">
        <v>0</v>
      </c>
      <c r="R55" s="148">
        <v>0</v>
      </c>
      <c r="S55" s="148">
        <v>0</v>
      </c>
      <c r="T55" s="149">
        <v>0</v>
      </c>
      <c r="U55" s="149">
        <v>0</v>
      </c>
      <c r="V55" s="149">
        <v>-850</v>
      </c>
      <c r="W55" s="150" t="e">
        <v>#DIV/0!</v>
      </c>
      <c r="X55" s="151"/>
      <c r="Y55" s="151"/>
    </row>
    <row r="56" spans="1:27">
      <c r="A56" s="29" t="s">
        <v>1090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VLOOKUP(C:C,total260330113047!B:F,5,0)</f>
        <v>737</v>
      </c>
      <c r="M56" s="8"/>
      <c r="N56" s="211">
        <v>295</v>
      </c>
      <c r="O56" s="44">
        <v>529</v>
      </c>
      <c r="P56" s="44">
        <v>0</v>
      </c>
      <c r="Q56" s="44">
        <v>0</v>
      </c>
      <c r="R56" s="44">
        <v>0</v>
      </c>
      <c r="S56" s="44">
        <v>0</v>
      </c>
      <c r="T56" s="45">
        <v>0</v>
      </c>
      <c r="U56" s="45">
        <v>529</v>
      </c>
      <c r="V56" s="45">
        <v>234</v>
      </c>
      <c r="W56" s="41">
        <v>0.55765595463137996</v>
      </c>
      <c r="X56" s="46"/>
      <c r="Y56" s="46"/>
    </row>
    <row r="57" spans="1:27" s="200" customFormat="1">
      <c r="A57" s="192" t="s">
        <v>1091</v>
      </c>
      <c r="B57" s="193" t="s">
        <v>356</v>
      </c>
      <c r="C57" s="194" t="s">
        <v>28</v>
      </c>
      <c r="D57" s="195" t="s">
        <v>29</v>
      </c>
      <c r="E57" s="194"/>
      <c r="F57" s="194">
        <v>1540</v>
      </c>
      <c r="G57" s="196">
        <v>597</v>
      </c>
      <c r="H57" s="196">
        <v>361</v>
      </c>
      <c r="I57" s="8">
        <f>VLOOKUP(C57,'202310-202403出荷数total2403220951'!B:F,5,0)</f>
        <v>533</v>
      </c>
      <c r="J57" s="203">
        <f>VLOOKUP(C57,'出荷数2307～2406total241008110618'!B:F,5,0)</f>
        <v>858</v>
      </c>
      <c r="K57" s="214">
        <f>VLOOKUP(C57,'出荷数2407-2506total250730101950'!B:F,5,0)</f>
        <v>574</v>
      </c>
      <c r="L57" s="203" t="e">
        <f>VLOOKUP(C:C,total260330113047!B:F,5,0)</f>
        <v>#N/A</v>
      </c>
      <c r="M57" s="8"/>
      <c r="N57" s="21" t="e">
        <f>L57/9*5</f>
        <v>#N/A</v>
      </c>
      <c r="O57" s="196">
        <v>0</v>
      </c>
      <c r="P57" s="196">
        <v>0</v>
      </c>
      <c r="Q57" s="44">
        <v>0</v>
      </c>
      <c r="R57" s="196">
        <v>0</v>
      </c>
      <c r="S57" s="196">
        <v>0</v>
      </c>
      <c r="T57" s="197">
        <v>0</v>
      </c>
      <c r="U57" s="197">
        <v>0</v>
      </c>
      <c r="V57" s="197" t="e">
        <v>#N/A</v>
      </c>
      <c r="W57" s="198" t="e">
        <v>#N/A</v>
      </c>
      <c r="X57" s="199"/>
      <c r="Y57" s="199"/>
      <c r="Z57" s="201"/>
      <c r="AA57" s="201"/>
    </row>
    <row r="58" spans="1:27">
      <c r="A58" s="29" t="s">
        <v>1092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VLOOKUP(C:C,total260330113047!B:F,5,0)</f>
        <v>9724</v>
      </c>
      <c r="M58" s="211">
        <v>10000</v>
      </c>
      <c r="N58" s="211">
        <v>10000</v>
      </c>
      <c r="O58" s="44">
        <v>20519</v>
      </c>
      <c r="P58" s="44">
        <v>2356</v>
      </c>
      <c r="Q58" s="44">
        <v>0</v>
      </c>
      <c r="R58" s="44">
        <v>0</v>
      </c>
      <c r="S58" s="44">
        <v>2160</v>
      </c>
      <c r="T58" s="45">
        <v>196</v>
      </c>
      <c r="U58" s="45">
        <v>18359</v>
      </c>
      <c r="V58" s="45">
        <v>8359</v>
      </c>
      <c r="W58" s="41">
        <v>0.43715846994535518</v>
      </c>
      <c r="X58" s="222"/>
      <c r="Y58" s="222"/>
    </row>
    <row r="59" spans="1:27" s="152" customFormat="1" ht="15.75">
      <c r="A59" s="29" t="s">
        <v>1093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VLOOKUP(C:C,total260330113047!B:F,5,0)</f>
        <v>2</v>
      </c>
      <c r="M59" s="8"/>
      <c r="N59" s="21">
        <f t="shared" ref="N59:N68" si="3">L59/9*5</f>
        <v>1.1111111111111112</v>
      </c>
      <c r="O59" s="148">
        <v>33</v>
      </c>
      <c r="P59" s="148">
        <v>0</v>
      </c>
      <c r="Q59" s="44">
        <v>0</v>
      </c>
      <c r="R59" s="148">
        <v>0</v>
      </c>
      <c r="S59" s="148">
        <v>0</v>
      </c>
      <c r="T59" s="149">
        <v>0</v>
      </c>
      <c r="U59" s="149">
        <v>33</v>
      </c>
      <c r="V59" s="149">
        <v>31.888888888888889</v>
      </c>
      <c r="W59" s="150">
        <v>3.3670033670033669E-2</v>
      </c>
      <c r="X59" s="151"/>
      <c r="Y59" s="151"/>
    </row>
    <row r="60" spans="1:27">
      <c r="A60" s="29" t="s">
        <v>1094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VLOOKUP(C:C,total260330113047!B:F,5,0)</f>
        <v>1846</v>
      </c>
      <c r="M60" s="8"/>
      <c r="N60" s="21">
        <f t="shared" si="3"/>
        <v>1025.5555555555557</v>
      </c>
      <c r="O60" s="44">
        <v>4054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4054</v>
      </c>
      <c r="V60" s="45">
        <v>3028.4444444444443</v>
      </c>
      <c r="W60" s="41">
        <v>0.25297374335361511</v>
      </c>
      <c r="X60" s="46"/>
      <c r="Y60" s="46"/>
    </row>
    <row r="61" spans="1:27">
      <c r="A61" s="29" t="s">
        <v>1095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VLOOKUP(C:C,total260330113047!B:F,5,0)</f>
        <v>455</v>
      </c>
      <c r="M61" s="8"/>
      <c r="N61" s="21">
        <f t="shared" si="3"/>
        <v>252.77777777777777</v>
      </c>
      <c r="O61" s="44">
        <v>3772</v>
      </c>
      <c r="P61" s="44">
        <v>0</v>
      </c>
      <c r="Q61" s="44">
        <v>0</v>
      </c>
      <c r="R61" s="44">
        <v>0</v>
      </c>
      <c r="S61" s="44">
        <v>0</v>
      </c>
      <c r="T61" s="45">
        <v>0</v>
      </c>
      <c r="U61" s="45">
        <v>3772</v>
      </c>
      <c r="V61" s="45">
        <v>3519.2222222222222</v>
      </c>
      <c r="W61" s="41">
        <v>6.7014257099092728E-2</v>
      </c>
      <c r="X61" s="46"/>
      <c r="Y61" s="46"/>
    </row>
    <row r="62" spans="1:27">
      <c r="A62" s="29" t="s">
        <v>1096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VLOOKUP(C:C,total260330113047!B:F,5,0)</f>
        <v>1141</v>
      </c>
      <c r="M62" s="8"/>
      <c r="N62" s="21">
        <f t="shared" si="3"/>
        <v>633.88888888888891</v>
      </c>
      <c r="O62" s="44">
        <v>807</v>
      </c>
      <c r="P62" s="44">
        <v>0</v>
      </c>
      <c r="Q62" s="44">
        <v>3000</v>
      </c>
      <c r="R62" s="44">
        <v>0</v>
      </c>
      <c r="S62" s="44">
        <v>0</v>
      </c>
      <c r="T62" s="45">
        <v>0</v>
      </c>
      <c r="U62" s="45">
        <v>3807</v>
      </c>
      <c r="V62" s="45">
        <v>3173.1111111111113</v>
      </c>
      <c r="W62" s="41">
        <v>0.78548809032080413</v>
      </c>
      <c r="X62" s="46"/>
      <c r="Y62" s="46"/>
    </row>
    <row r="63" spans="1:27">
      <c r="A63" s="29" t="s">
        <v>1097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VLOOKUP(C:C,total260330113047!B:F,5,0)</f>
        <v>1177</v>
      </c>
      <c r="M63" s="8"/>
      <c r="N63" s="21">
        <f t="shared" si="3"/>
        <v>653.88888888888891</v>
      </c>
      <c r="O63" s="44">
        <v>1586</v>
      </c>
      <c r="P63" s="44">
        <v>700</v>
      </c>
      <c r="Q63" s="44">
        <v>0</v>
      </c>
      <c r="R63" s="44">
        <v>0</v>
      </c>
      <c r="S63" s="44">
        <v>700</v>
      </c>
      <c r="T63" s="45">
        <v>0</v>
      </c>
      <c r="U63" s="45">
        <v>886</v>
      </c>
      <c r="V63" s="45">
        <v>232.11111111111109</v>
      </c>
      <c r="W63" s="41">
        <v>0.28604063380966271</v>
      </c>
      <c r="X63" s="46"/>
      <c r="Y63" s="46"/>
    </row>
    <row r="64" spans="1:27" s="200" customFormat="1">
      <c r="A64" s="192" t="s">
        <v>1098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VLOOKUP(C:C,total260330113047!B:F,5,0)</f>
        <v>#N/A</v>
      </c>
      <c r="M64" s="8"/>
      <c r="N64" s="21" t="e">
        <f t="shared" si="3"/>
        <v>#N/A</v>
      </c>
      <c r="O64" s="196">
        <v>552</v>
      </c>
      <c r="P64" s="196">
        <v>0</v>
      </c>
      <c r="Q64" s="44">
        <v>0</v>
      </c>
      <c r="R64" s="196">
        <v>0</v>
      </c>
      <c r="S64" s="196">
        <v>0</v>
      </c>
      <c r="T64" s="197">
        <v>0</v>
      </c>
      <c r="U64" s="197">
        <v>552</v>
      </c>
      <c r="V64" s="197" t="e">
        <v>#N/A</v>
      </c>
      <c r="W64" s="198" t="e">
        <v>#N/A</v>
      </c>
      <c r="X64" s="199"/>
      <c r="Y64" s="199"/>
      <c r="Z64" s="201"/>
      <c r="AA64" s="201"/>
    </row>
    <row r="65" spans="1:25">
      <c r="A65" s="29" t="s">
        <v>1099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VLOOKUP(C:C,total260330113047!B:F,5,0)</f>
        <v>17</v>
      </c>
      <c r="M65" s="8"/>
      <c r="N65" s="21">
        <f t="shared" si="3"/>
        <v>9.4444444444444446</v>
      </c>
      <c r="O65" s="175">
        <v>1958</v>
      </c>
      <c r="P65" s="175">
        <v>0</v>
      </c>
      <c r="Q65" s="44">
        <v>0</v>
      </c>
      <c r="R65" s="175">
        <v>0</v>
      </c>
      <c r="S65" s="175">
        <v>0</v>
      </c>
      <c r="T65" s="176">
        <v>0</v>
      </c>
      <c r="U65" s="45">
        <v>1958</v>
      </c>
      <c r="V65" s="45">
        <v>1948.5555555555557</v>
      </c>
      <c r="W65" s="177">
        <v>4.8235160594711154E-3</v>
      </c>
      <c r="X65" s="46"/>
      <c r="Y65" s="46"/>
    </row>
    <row r="66" spans="1:25">
      <c r="A66" s="29" t="s">
        <v>1100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VLOOKUP(C:C,total260330113047!B:F,5,0)</f>
        <v>123</v>
      </c>
      <c r="M66" s="211">
        <v>500</v>
      </c>
      <c r="N66" s="21">
        <f t="shared" si="3"/>
        <v>68.333333333333329</v>
      </c>
      <c r="O66" s="44">
        <v>2210</v>
      </c>
      <c r="P66" s="44">
        <v>0</v>
      </c>
      <c r="Q66" s="44">
        <v>0</v>
      </c>
      <c r="R66" s="44">
        <v>0</v>
      </c>
      <c r="S66" s="44">
        <v>500</v>
      </c>
      <c r="T66" s="45">
        <v>-500</v>
      </c>
      <c r="U66" s="45">
        <v>1710</v>
      </c>
      <c r="V66" s="45">
        <v>1641.6666666666667</v>
      </c>
      <c r="W66" s="41">
        <v>3.0920060331825035E-2</v>
      </c>
      <c r="X66" s="46"/>
      <c r="Y66" s="46"/>
    </row>
    <row r="67" spans="1:25">
      <c r="A67" s="29" t="s">
        <v>1101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VLOOKUP(C:C,total260330113047!B:F,5,0)</f>
        <v>700</v>
      </c>
      <c r="M67" s="8"/>
      <c r="N67" s="21">
        <f t="shared" si="3"/>
        <v>388.88888888888886</v>
      </c>
      <c r="O67" s="44">
        <v>1018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1018</v>
      </c>
      <c r="V67" s="45">
        <v>629.11111111111109</v>
      </c>
      <c r="W67" s="41">
        <v>0.38201266099104997</v>
      </c>
      <c r="X67" s="46"/>
      <c r="Y67" s="46"/>
    </row>
    <row r="68" spans="1:25">
      <c r="A68" s="29" t="s">
        <v>1102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VLOOKUP(C:C,total260330113047!B:F,5,0)</f>
        <v>773</v>
      </c>
      <c r="M68" s="211">
        <v>500</v>
      </c>
      <c r="N68" s="21">
        <f t="shared" si="3"/>
        <v>429.44444444444446</v>
      </c>
      <c r="O68" s="44">
        <v>2716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2716</v>
      </c>
      <c r="V68" s="45">
        <v>2286.5555555555557</v>
      </c>
      <c r="W68" s="41">
        <v>0.15811651120929471</v>
      </c>
      <c r="X68" s="46"/>
      <c r="Y68" s="46"/>
    </row>
    <row r="69" spans="1:25">
      <c r="A69" s="29" t="s">
        <v>1103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VLOOKUP(C:C,total260330113047!B:F,5,0)</f>
        <v>1164</v>
      </c>
      <c r="M69" s="8"/>
      <c r="N69" s="211">
        <v>672</v>
      </c>
      <c r="O69" s="44">
        <v>3774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3774</v>
      </c>
      <c r="V69" s="45">
        <v>3102</v>
      </c>
      <c r="W69" s="41">
        <v>0.17806041335453099</v>
      </c>
      <c r="X69" s="46"/>
      <c r="Y69" s="46"/>
    </row>
    <row r="70" spans="1:25">
      <c r="A70" s="29" t="s">
        <v>1104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VLOOKUP(C:C,total260330113047!B:F,5,0)</f>
        <v>221</v>
      </c>
      <c r="M70" s="8"/>
      <c r="N70" s="21">
        <f>L70/9*5</f>
        <v>122.77777777777779</v>
      </c>
      <c r="O70" s="44">
        <v>2641</v>
      </c>
      <c r="P70" s="44">
        <v>500</v>
      </c>
      <c r="Q70" s="44">
        <v>0</v>
      </c>
      <c r="R70" s="44">
        <v>0</v>
      </c>
      <c r="S70" s="44">
        <v>500</v>
      </c>
      <c r="T70" s="45">
        <v>0</v>
      </c>
      <c r="U70" s="45">
        <v>2141</v>
      </c>
      <c r="V70" s="45">
        <v>2018.2222222222222</v>
      </c>
      <c r="W70" s="41">
        <v>3.9088754466022856E-2</v>
      </c>
      <c r="X70" s="46"/>
      <c r="Y70" s="46"/>
    </row>
    <row r="71" spans="1:25">
      <c r="A71" s="29" t="s">
        <v>1105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VLOOKUP(C:C,total260330113047!B:F,5,0)</f>
        <v>573</v>
      </c>
      <c r="M71" s="8"/>
      <c r="N71" s="21">
        <f>L71/9*5</f>
        <v>318.33333333333331</v>
      </c>
      <c r="O71" s="44">
        <v>1735</v>
      </c>
      <c r="P71" s="44">
        <v>120</v>
      </c>
      <c r="Q71" s="44">
        <v>0</v>
      </c>
      <c r="R71" s="44">
        <v>0</v>
      </c>
      <c r="S71" s="44">
        <v>120</v>
      </c>
      <c r="T71" s="45">
        <v>0</v>
      </c>
      <c r="U71" s="45">
        <v>1615</v>
      </c>
      <c r="V71" s="45">
        <v>1296.6666666666667</v>
      </c>
      <c r="W71" s="41">
        <v>0.17160826594788858</v>
      </c>
      <c r="X71" s="46"/>
      <c r="Y71" s="46"/>
    </row>
    <row r="72" spans="1:25">
      <c r="A72" s="29" t="s">
        <v>1106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 t="e">
        <f>VLOOKUP(C:C,total260330113047!B:F,5,0)</f>
        <v>#N/A</v>
      </c>
      <c r="M72" s="8"/>
      <c r="N72" s="21" t="e">
        <f>L72/9*5</f>
        <v>#N/A</v>
      </c>
      <c r="O72" s="44">
        <v>2422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2422</v>
      </c>
      <c r="V72" s="45" t="e">
        <v>#N/A</v>
      </c>
      <c r="W72" s="41" t="e">
        <v>#N/A</v>
      </c>
      <c r="X72" s="46"/>
      <c r="Y72" s="46"/>
    </row>
    <row r="73" spans="1:25">
      <c r="A73" s="29"/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VLOOKUP(C:C,total260330113047!B:F,5,0)</f>
        <v>27</v>
      </c>
      <c r="M73" s="8"/>
      <c r="N73" s="21">
        <f>L73/9*5</f>
        <v>15</v>
      </c>
      <c r="O73" s="44">
        <v>297</v>
      </c>
      <c r="P73" s="44">
        <v>0</v>
      </c>
      <c r="Q73" s="44">
        <v>0</v>
      </c>
      <c r="R73" s="44">
        <v>0</v>
      </c>
      <c r="S73" s="44">
        <v>0</v>
      </c>
      <c r="T73" s="45">
        <v>0</v>
      </c>
      <c r="U73" s="45">
        <v>297</v>
      </c>
      <c r="V73" s="45">
        <v>282</v>
      </c>
      <c r="W73" s="41">
        <v>5.0505050505050504E-2</v>
      </c>
      <c r="X73" s="46"/>
      <c r="Y73" s="46"/>
    </row>
    <row r="74" spans="1:25">
      <c r="A74" s="29" t="s">
        <v>1107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VLOOKUP(C:C,total260330113047!B:F,5,0)</f>
        <v>4476</v>
      </c>
      <c r="M74" s="8"/>
      <c r="N74" s="21">
        <f>L74/9*5</f>
        <v>2486.6666666666665</v>
      </c>
      <c r="O74" s="44">
        <v>4684</v>
      </c>
      <c r="P74" s="44">
        <v>0</v>
      </c>
      <c r="Q74" s="44">
        <v>0</v>
      </c>
      <c r="R74" s="44">
        <v>0</v>
      </c>
      <c r="S74" s="44">
        <v>0</v>
      </c>
      <c r="T74" s="45">
        <v>0</v>
      </c>
      <c r="U74" s="45">
        <v>4684</v>
      </c>
      <c r="V74" s="45">
        <v>2197.3333333333335</v>
      </c>
      <c r="W74" s="41">
        <v>0.53088528323370332</v>
      </c>
      <c r="X74" s="46"/>
      <c r="Y74" s="46"/>
    </row>
    <row r="75" spans="1:25">
      <c r="A75" s="29" t="s">
        <v>2991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VLOOKUP(C:C,total260330113047!B:F,5,0)</f>
        <v>1579</v>
      </c>
      <c r="M75" s="211">
        <v>8000</v>
      </c>
      <c r="N75" s="211">
        <v>8000</v>
      </c>
      <c r="O75" s="44">
        <v>13815</v>
      </c>
      <c r="P75" s="44">
        <v>0</v>
      </c>
      <c r="Q75" s="44">
        <v>0</v>
      </c>
      <c r="R75" s="44">
        <v>0</v>
      </c>
      <c r="S75" s="44">
        <v>5000</v>
      </c>
      <c r="T75" s="45">
        <v>-5000</v>
      </c>
      <c r="U75" s="45">
        <v>8815</v>
      </c>
      <c r="V75" s="45">
        <v>815</v>
      </c>
      <c r="W75" s="41">
        <v>0.57908070937386902</v>
      </c>
      <c r="X75" s="46"/>
      <c r="Y75" s="46"/>
    </row>
    <row r="76" spans="1:25">
      <c r="A76" s="29" t="s">
        <v>1109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VLOOKUP(C:C,total260330113047!B:F,5,0)</f>
        <v>177</v>
      </c>
      <c r="M76" s="8"/>
      <c r="N76" s="21">
        <f t="shared" ref="N76:N82" si="4">L76/9*5</f>
        <v>98.333333333333343</v>
      </c>
      <c r="O76" s="44">
        <v>1819</v>
      </c>
      <c r="P76" s="44">
        <v>0</v>
      </c>
      <c r="Q76" s="44">
        <v>0</v>
      </c>
      <c r="R76" s="44">
        <v>0</v>
      </c>
      <c r="S76" s="44">
        <v>0</v>
      </c>
      <c r="T76" s="45">
        <v>0</v>
      </c>
      <c r="U76" s="45">
        <v>1819</v>
      </c>
      <c r="V76" s="45">
        <v>1720.6666666666667</v>
      </c>
      <c r="W76" s="41">
        <v>5.4059006780282214E-2</v>
      </c>
      <c r="X76" s="46"/>
      <c r="Y76" s="46"/>
    </row>
    <row r="77" spans="1:25">
      <c r="A77" s="29" t="s">
        <v>1110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VLOOKUP(C:C,total260330113047!B:F,5,0)</f>
        <v>1223</v>
      </c>
      <c r="M77" s="211">
        <v>1000</v>
      </c>
      <c r="N77" s="21">
        <f t="shared" si="4"/>
        <v>679.44444444444446</v>
      </c>
      <c r="O77" s="44">
        <v>4066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4066</v>
      </c>
      <c r="V77" s="45">
        <v>3386.5555555555557</v>
      </c>
      <c r="W77" s="41">
        <v>0.16710389681368532</v>
      </c>
      <c r="X77" s="46"/>
      <c r="Y77" s="46"/>
    </row>
    <row r="78" spans="1:25">
      <c r="A78" s="29" t="s">
        <v>1111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VLOOKUP(C:C,total260330113047!B:F,5,0)</f>
        <v>344</v>
      </c>
      <c r="M78" s="8"/>
      <c r="N78" s="21">
        <f t="shared" si="4"/>
        <v>191.11111111111111</v>
      </c>
      <c r="O78" s="44">
        <v>383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383</v>
      </c>
      <c r="V78" s="45">
        <v>191.88888888888889</v>
      </c>
      <c r="W78" s="41">
        <v>0.49898462431099505</v>
      </c>
      <c r="X78" s="46"/>
      <c r="Y78" s="46"/>
    </row>
    <row r="79" spans="1:25">
      <c r="A79" s="29" t="s">
        <v>1112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VLOOKUP(C:C,total260330113047!B:F,5,0)</f>
        <v>1304</v>
      </c>
      <c r="M79" s="8"/>
      <c r="N79" s="21">
        <f t="shared" si="4"/>
        <v>724.44444444444446</v>
      </c>
      <c r="O79" s="44">
        <v>2469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2469</v>
      </c>
      <c r="V79" s="45">
        <v>1744.5555555555557</v>
      </c>
      <c r="W79" s="41">
        <v>0.29341613788758381</v>
      </c>
      <c r="X79" s="46"/>
      <c r="Y79" s="46"/>
    </row>
    <row r="80" spans="1:25">
      <c r="A80" s="29" t="s">
        <v>1113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VLOOKUP(C:C,total260330113047!B:F,5,0)</f>
        <v>791</v>
      </c>
      <c r="M80" s="8"/>
      <c r="N80" s="21">
        <f t="shared" si="4"/>
        <v>439.44444444444446</v>
      </c>
      <c r="O80" s="44">
        <v>1429</v>
      </c>
      <c r="P80" s="44">
        <v>1240</v>
      </c>
      <c r="Q80" s="44">
        <v>0</v>
      </c>
      <c r="R80" s="44">
        <v>0</v>
      </c>
      <c r="S80" s="44">
        <v>1240</v>
      </c>
      <c r="T80" s="45">
        <v>0</v>
      </c>
      <c r="U80" s="45">
        <v>189</v>
      </c>
      <c r="V80" s="45">
        <v>-250.44444444444446</v>
      </c>
      <c r="W80" s="41">
        <v>0.1646476000166521</v>
      </c>
      <c r="X80" s="46" t="s">
        <v>4503</v>
      </c>
      <c r="Y80" s="46"/>
    </row>
    <row r="81" spans="1:27">
      <c r="A81" s="29" t="s">
        <v>1114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VLOOKUP(C:C,total260330113047!B:F,5,0)</f>
        <v>652</v>
      </c>
      <c r="M81" s="8"/>
      <c r="N81" s="21">
        <f t="shared" si="4"/>
        <v>362.22222222222223</v>
      </c>
      <c r="O81" s="44">
        <v>1984</v>
      </c>
      <c r="P81" s="44">
        <v>0</v>
      </c>
      <c r="Q81" s="44">
        <v>0</v>
      </c>
      <c r="R81" s="44">
        <v>0</v>
      </c>
      <c r="S81" s="44">
        <v>0</v>
      </c>
      <c r="T81" s="45">
        <v>0</v>
      </c>
      <c r="U81" s="45">
        <v>1984</v>
      </c>
      <c r="V81" s="45">
        <v>1621.7777777777778</v>
      </c>
      <c r="W81" s="41">
        <v>0.18257168458781362</v>
      </c>
      <c r="X81" s="46"/>
      <c r="Y81" s="46"/>
      <c r="Z81" s="253"/>
    </row>
    <row r="82" spans="1:27">
      <c r="A82" s="29" t="s">
        <v>1115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VLOOKUP(C:C,total260330113047!B:F,5,0)</f>
        <v>1782</v>
      </c>
      <c r="M82" s="8"/>
      <c r="N82" s="21">
        <f t="shared" si="4"/>
        <v>990</v>
      </c>
      <c r="O82" s="44">
        <v>3639</v>
      </c>
      <c r="P82" s="44">
        <v>0</v>
      </c>
      <c r="Q82" s="44">
        <v>0</v>
      </c>
      <c r="R82" s="44">
        <v>0</v>
      </c>
      <c r="S82" s="44">
        <v>0</v>
      </c>
      <c r="T82" s="45">
        <v>0</v>
      </c>
      <c r="U82" s="45">
        <v>3639</v>
      </c>
      <c r="V82" s="45">
        <v>2649</v>
      </c>
      <c r="W82" s="41">
        <v>0.27205276174773291</v>
      </c>
      <c r="X82" s="46"/>
      <c r="Y82" s="46"/>
    </row>
    <row r="83" spans="1:27">
      <c r="A83" s="29" t="s">
        <v>1116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VLOOKUP(C:C,total260330113047!B:F,5,0)</f>
        <v>2038</v>
      </c>
      <c r="M83" s="213">
        <v>4500</v>
      </c>
      <c r="N83" s="211">
        <v>3000</v>
      </c>
      <c r="O83" s="44">
        <v>5912</v>
      </c>
      <c r="P83" s="44">
        <v>100</v>
      </c>
      <c r="Q83" s="44">
        <v>0</v>
      </c>
      <c r="R83" s="44">
        <v>0</v>
      </c>
      <c r="S83" s="44">
        <v>100</v>
      </c>
      <c r="T83" s="45">
        <v>0</v>
      </c>
      <c r="U83" s="45">
        <v>5812</v>
      </c>
      <c r="V83" s="45">
        <v>2812</v>
      </c>
      <c r="W83" s="41">
        <v>0.49900199600798401</v>
      </c>
      <c r="X83" s="46"/>
      <c r="Y83" s="46"/>
    </row>
    <row r="84" spans="1:27">
      <c r="A84" s="29" t="s">
        <v>1117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VLOOKUP(C:C,total260330113047!B:F,5,0)</f>
        <v>117</v>
      </c>
      <c r="M84" s="8"/>
      <c r="N84" s="21">
        <f t="shared" ref="N84:N91" si="5">L84/9*5</f>
        <v>65</v>
      </c>
      <c r="O84" s="44">
        <v>2416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2416</v>
      </c>
      <c r="V84" s="45">
        <v>2351</v>
      </c>
      <c r="W84" s="41">
        <v>2.6903973509933773E-2</v>
      </c>
      <c r="X84" s="46"/>
      <c r="Y84" s="46"/>
    </row>
    <row r="85" spans="1:27">
      <c r="A85" s="29" t="s">
        <v>1118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VLOOKUP(C:C,total260330113047!B:F,5,0)</f>
        <v>318</v>
      </c>
      <c r="M85" s="8"/>
      <c r="N85" s="21">
        <f t="shared" si="5"/>
        <v>176.66666666666669</v>
      </c>
      <c r="O85" s="44">
        <v>7050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7050</v>
      </c>
      <c r="V85" s="45">
        <v>6873.333333333333</v>
      </c>
      <c r="W85" s="41">
        <v>2.5059101654846337E-2</v>
      </c>
      <c r="X85" s="46"/>
      <c r="Y85" s="46"/>
    </row>
    <row r="86" spans="1:27">
      <c r="A86" s="29" t="s">
        <v>1119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VLOOKUP(C:C,total260330113047!B:F,5,0)</f>
        <v>1363</v>
      </c>
      <c r="M86" s="8"/>
      <c r="N86" s="21">
        <f t="shared" si="5"/>
        <v>757.22222222222229</v>
      </c>
      <c r="O86" s="44">
        <v>1974</v>
      </c>
      <c r="P86" s="44">
        <v>0</v>
      </c>
      <c r="Q86" s="44">
        <v>0</v>
      </c>
      <c r="R86" s="44">
        <v>0</v>
      </c>
      <c r="S86" s="44">
        <v>0</v>
      </c>
      <c r="T86" s="45">
        <v>0</v>
      </c>
      <c r="U86" s="45">
        <v>1974</v>
      </c>
      <c r="V86" s="45">
        <v>1216.7777777777778</v>
      </c>
      <c r="W86" s="41">
        <v>0.3835978835978836</v>
      </c>
      <c r="X86" s="46"/>
      <c r="Y86" s="46"/>
    </row>
    <row r="87" spans="1:27" s="200" customFormat="1">
      <c r="A87" s="192" t="s">
        <v>1120</v>
      </c>
      <c r="B87" s="193" t="s">
        <v>356</v>
      </c>
      <c r="C87" s="194" t="s">
        <v>53</v>
      </c>
      <c r="D87" s="195" t="s">
        <v>54</v>
      </c>
      <c r="E87" s="194"/>
      <c r="F87" s="194">
        <v>1511</v>
      </c>
      <c r="G87" s="196">
        <v>1031</v>
      </c>
      <c r="H87" s="21">
        <v>1052</v>
      </c>
      <c r="I87" s="8">
        <f>VLOOKUP(C87,'202310-202403出荷数total2403220951'!B:F,5,0)</f>
        <v>513</v>
      </c>
      <c r="J87" s="203">
        <f>VLOOKUP(C87,'出荷数2307～2406total241008110618'!B:F,5,0)</f>
        <v>546</v>
      </c>
      <c r="K87" s="214" t="e">
        <f>VLOOKUP(C87,'出荷数2407-2506total250730101950'!B:F,5,0)</f>
        <v>#N/A</v>
      </c>
      <c r="L87" s="203" t="e">
        <f>VLOOKUP(C:C,total260330113047!B:F,5,0)</f>
        <v>#N/A</v>
      </c>
      <c r="M87" s="8"/>
      <c r="N87" s="21" t="e">
        <f t="shared" si="5"/>
        <v>#N/A</v>
      </c>
      <c r="O87" s="196">
        <v>0</v>
      </c>
      <c r="P87" s="196">
        <v>0</v>
      </c>
      <c r="Q87" s="44">
        <v>0</v>
      </c>
      <c r="R87" s="196">
        <v>0</v>
      </c>
      <c r="S87" s="196">
        <v>0</v>
      </c>
      <c r="T87" s="197">
        <v>0</v>
      </c>
      <c r="U87" s="197">
        <v>0</v>
      </c>
      <c r="V87" s="197" t="e">
        <v>#N/A</v>
      </c>
      <c r="W87" s="198" t="e">
        <v>#N/A</v>
      </c>
      <c r="X87" s="199"/>
      <c r="Y87" s="199"/>
      <c r="Z87" s="201"/>
      <c r="AA87" s="201"/>
    </row>
    <row r="88" spans="1:27">
      <c r="A88" s="29" t="s">
        <v>1121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VLOOKUP(C:C,total260330113047!B:F,5,0)</f>
        <v>2404</v>
      </c>
      <c r="M88" s="8"/>
      <c r="N88" s="21">
        <f t="shared" si="5"/>
        <v>1335.5555555555554</v>
      </c>
      <c r="O88" s="44">
        <v>3258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3258</v>
      </c>
      <c r="V88" s="45">
        <v>1922.4444444444446</v>
      </c>
      <c r="W88" s="41">
        <v>0.40993110974694763</v>
      </c>
      <c r="X88" s="46"/>
      <c r="Y88" s="46"/>
    </row>
    <row r="89" spans="1:27">
      <c r="A89" s="29" t="s">
        <v>1122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VLOOKUP(C:C,total260330113047!B:F,5,0)</f>
        <v>420</v>
      </c>
      <c r="M89" s="8"/>
      <c r="N89" s="21">
        <f t="shared" si="5"/>
        <v>233.33333333333331</v>
      </c>
      <c r="O89" s="44">
        <v>119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119</v>
      </c>
      <c r="V89" s="45">
        <v>-114.33333333333331</v>
      </c>
      <c r="W89" s="41">
        <v>1.9607843137254901</v>
      </c>
      <c r="X89" s="46"/>
      <c r="Y89" s="46"/>
    </row>
    <row r="90" spans="1:27">
      <c r="A90" s="29" t="s">
        <v>1123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VLOOKUP(C:C,total260330113047!B:F,5,0)</f>
        <v>4001</v>
      </c>
      <c r="M90" s="8"/>
      <c r="N90" s="21">
        <f t="shared" si="5"/>
        <v>2222.7777777777778</v>
      </c>
      <c r="O90" s="44">
        <v>2465</v>
      </c>
      <c r="P90" s="44">
        <v>0</v>
      </c>
      <c r="Q90" s="44">
        <v>0</v>
      </c>
      <c r="R90" s="44">
        <v>0</v>
      </c>
      <c r="S90" s="44">
        <v>0</v>
      </c>
      <c r="T90" s="45">
        <v>0</v>
      </c>
      <c r="U90" s="45">
        <v>2465</v>
      </c>
      <c r="V90" s="45">
        <v>242.22222222222217</v>
      </c>
      <c r="W90" s="41">
        <v>0.90173540680640074</v>
      </c>
      <c r="X90" s="46"/>
      <c r="Y90" s="46"/>
    </row>
    <row r="91" spans="1:27" s="231" customFormat="1">
      <c r="A91" s="223" t="s">
        <v>3768</v>
      </c>
      <c r="B91" s="224" t="s">
        <v>356</v>
      </c>
      <c r="C91" s="225" t="s">
        <v>235</v>
      </c>
      <c r="D91" s="226" t="s">
        <v>236</v>
      </c>
      <c r="E91" s="225"/>
      <c r="F91" s="225">
        <v>102</v>
      </c>
      <c r="G91" s="227">
        <v>340</v>
      </c>
      <c r="H91" s="227">
        <v>49</v>
      </c>
      <c r="I91" s="8">
        <f>VLOOKUP(C91,'202310-202403出荷数total2403220951'!B:F,5,0)</f>
        <v>6</v>
      </c>
      <c r="J91" s="203">
        <f>VLOOKUP(C91,'出荷数2307～2406total241008110618'!B:F,5,0)</f>
        <v>434</v>
      </c>
      <c r="K91" s="214" t="e">
        <f>VLOOKUP(C91,'出荷数2407-2506total250730101950'!B:F,5,0)</f>
        <v>#N/A</v>
      </c>
      <c r="L91" s="203" t="e">
        <f>VLOOKUP(C:C,total260330113047!B:F,5,0)</f>
        <v>#N/A</v>
      </c>
      <c r="M91" s="8"/>
      <c r="N91" s="21" t="e">
        <f t="shared" si="5"/>
        <v>#N/A</v>
      </c>
      <c r="O91" s="227">
        <v>0</v>
      </c>
      <c r="P91" s="227">
        <v>0</v>
      </c>
      <c r="Q91" s="44">
        <v>0</v>
      </c>
      <c r="R91" s="227">
        <v>0</v>
      </c>
      <c r="S91" s="227">
        <v>0</v>
      </c>
      <c r="T91" s="228">
        <v>0</v>
      </c>
      <c r="U91" s="228">
        <v>0</v>
      </c>
      <c r="V91" s="228" t="e">
        <v>#N/A</v>
      </c>
      <c r="W91" s="229" t="e">
        <v>#N/A</v>
      </c>
      <c r="X91" s="230"/>
      <c r="Y91" s="230"/>
      <c r="Z91" s="232"/>
      <c r="AA91" s="232"/>
    </row>
    <row r="92" spans="1:27">
      <c r="A92" s="29" t="s">
        <v>1125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VLOOKUP(C:C,total260330113047!B:F,5,0)</f>
        <v>68</v>
      </c>
      <c r="M92" s="211">
        <v>1400</v>
      </c>
      <c r="N92" s="211">
        <v>1400</v>
      </c>
      <c r="O92" s="44">
        <v>4401</v>
      </c>
      <c r="P92" s="44">
        <v>0</v>
      </c>
      <c r="Q92" s="44">
        <v>0</v>
      </c>
      <c r="R92" s="44">
        <v>0</v>
      </c>
      <c r="S92" s="44">
        <v>0</v>
      </c>
      <c r="T92" s="45">
        <v>0</v>
      </c>
      <c r="U92" s="45">
        <v>4401</v>
      </c>
      <c r="V92" s="45">
        <v>3001</v>
      </c>
      <c r="W92" s="41">
        <v>0.31810952056350827</v>
      </c>
      <c r="X92" s="46"/>
      <c r="Y92" s="46"/>
    </row>
    <row r="93" spans="1:27" ht="15" customHeight="1">
      <c r="A93" s="29" t="s">
        <v>1127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VLOOKUP(C:C,total260330113047!B:F,5,0)</f>
        <v>2013</v>
      </c>
      <c r="M93" s="8"/>
      <c r="N93" s="21">
        <f>L93/9*5</f>
        <v>1118.3333333333333</v>
      </c>
      <c r="O93" s="44">
        <v>5018</v>
      </c>
      <c r="P93" s="44">
        <v>0</v>
      </c>
      <c r="Q93" s="44">
        <v>40</v>
      </c>
      <c r="R93" s="44">
        <v>0</v>
      </c>
      <c r="S93" s="44">
        <v>300</v>
      </c>
      <c r="T93" s="45">
        <v>-300</v>
      </c>
      <c r="U93" s="45">
        <v>4758</v>
      </c>
      <c r="V93" s="45">
        <v>3639.666666666667</v>
      </c>
      <c r="W93" s="41">
        <v>0.2228643549887073</v>
      </c>
      <c r="X93" s="46"/>
      <c r="Y93" s="46"/>
    </row>
    <row r="94" spans="1:27" s="152" customFormat="1" ht="18.600000000000001" customHeight="1">
      <c r="A94" s="144" t="s">
        <v>1128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VLOOKUP(C:C,total260330113047!B:F,5,0)</f>
        <v>#N/A</v>
      </c>
      <c r="M94" s="211">
        <v>380</v>
      </c>
      <c r="N94" s="211">
        <v>380</v>
      </c>
      <c r="O94" s="148">
        <v>15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15</v>
      </c>
      <c r="V94" s="149">
        <v>-365</v>
      </c>
      <c r="W94" s="150">
        <v>25.333333333333332</v>
      </c>
      <c r="X94" s="151"/>
      <c r="Y94" s="151"/>
      <c r="Z94" s="191"/>
      <c r="AA94" s="191"/>
    </row>
    <row r="95" spans="1:27" s="152" customFormat="1" ht="18.600000000000001" customHeight="1">
      <c r="A95" s="206" t="s">
        <v>1129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VLOOKUP(C:C,total260330113047!B:F,5,0)</f>
        <v>#N/A</v>
      </c>
      <c r="M95" s="8"/>
      <c r="N95" s="21" t="e">
        <f>L95/9*5</f>
        <v>#N/A</v>
      </c>
      <c r="O95" s="148">
        <v>3</v>
      </c>
      <c r="P95" s="148">
        <v>0</v>
      </c>
      <c r="Q95" s="44">
        <v>0</v>
      </c>
      <c r="R95" s="148">
        <v>0</v>
      </c>
      <c r="S95" s="148">
        <v>0</v>
      </c>
      <c r="T95" s="149">
        <v>0</v>
      </c>
      <c r="U95" s="149">
        <v>3</v>
      </c>
      <c r="V95" s="149" t="e">
        <v>#N/A</v>
      </c>
      <c r="W95" s="150" t="e">
        <v>#N/A</v>
      </c>
      <c r="X95" s="151"/>
      <c r="Y95" s="151"/>
      <c r="Z95" s="191"/>
      <c r="AA95" s="191"/>
    </row>
    <row r="96" spans="1:27">
      <c r="A96" s="29" t="s">
        <v>1130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VLOOKUP(C:C,total260330113047!B:F,5,0)</f>
        <v>2281</v>
      </c>
      <c r="M96" s="8"/>
      <c r="N96" s="211">
        <v>881</v>
      </c>
      <c r="O96" s="44">
        <v>3001</v>
      </c>
      <c r="P96" s="44">
        <v>0</v>
      </c>
      <c r="Q96" s="44">
        <v>0</v>
      </c>
      <c r="R96" s="44">
        <v>0</v>
      </c>
      <c r="S96" s="44">
        <v>0</v>
      </c>
      <c r="T96" s="45">
        <v>0</v>
      </c>
      <c r="U96" s="45">
        <v>3001</v>
      </c>
      <c r="V96" s="45">
        <v>2120</v>
      </c>
      <c r="W96" s="41">
        <v>0.29356881039653449</v>
      </c>
      <c r="X96" s="46"/>
      <c r="Y96" s="46"/>
    </row>
    <row r="97" spans="1:27">
      <c r="A97" s="29" t="s">
        <v>1131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VLOOKUP(C:C,total260330113047!B:F,5,0)</f>
        <v>1033</v>
      </c>
      <c r="M97" s="8"/>
      <c r="N97" s="21">
        <f>L97/9*5</f>
        <v>573.88888888888891</v>
      </c>
      <c r="O97" s="44">
        <v>8632</v>
      </c>
      <c r="P97" s="44">
        <v>0</v>
      </c>
      <c r="Q97" s="44">
        <v>0</v>
      </c>
      <c r="R97" s="44">
        <v>0</v>
      </c>
      <c r="S97" s="44">
        <v>0</v>
      </c>
      <c r="T97" s="45">
        <v>0</v>
      </c>
      <c r="U97" s="45">
        <v>8632</v>
      </c>
      <c r="V97" s="45">
        <v>8058.1111111111113</v>
      </c>
      <c r="W97" s="41">
        <v>6.6483884254968595E-2</v>
      </c>
      <c r="X97" s="46"/>
      <c r="Y97" s="46"/>
    </row>
    <row r="98" spans="1:27">
      <c r="A98" s="29" t="s">
        <v>1132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VLOOKUP(C:C,total260330113047!B:F,5,0)</f>
        <v>2422</v>
      </c>
      <c r="M98" s="8"/>
      <c r="N98" s="21">
        <f>L98/9*5</f>
        <v>1345.5555555555554</v>
      </c>
      <c r="O98" s="44">
        <v>3749</v>
      </c>
      <c r="P98" s="44">
        <v>0</v>
      </c>
      <c r="Q98" s="44">
        <v>0</v>
      </c>
      <c r="R98" s="44">
        <v>0</v>
      </c>
      <c r="S98" s="44">
        <v>0</v>
      </c>
      <c r="T98" s="45">
        <v>0</v>
      </c>
      <c r="U98" s="45">
        <v>3749</v>
      </c>
      <c r="V98" s="45">
        <v>2403.4444444444443</v>
      </c>
      <c r="W98" s="41">
        <v>0.35891052428795822</v>
      </c>
      <c r="X98" s="46"/>
      <c r="Y98" s="46"/>
    </row>
    <row r="99" spans="1:27">
      <c r="A99" s="29" t="s">
        <v>1133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VLOOKUP(C:C,total260330113047!B:F,5,0)</f>
        <v>267</v>
      </c>
      <c r="M99" s="8"/>
      <c r="N99" s="21">
        <f>L99/9*5</f>
        <v>148.33333333333334</v>
      </c>
      <c r="O99" s="44">
        <v>2660</v>
      </c>
      <c r="P99" s="44">
        <v>100</v>
      </c>
      <c r="Q99" s="44">
        <v>0</v>
      </c>
      <c r="R99" s="44">
        <v>0</v>
      </c>
      <c r="S99" s="44">
        <v>100</v>
      </c>
      <c r="T99" s="45">
        <v>0</v>
      </c>
      <c r="U99" s="45">
        <v>2560</v>
      </c>
      <c r="V99" s="45">
        <v>2411.6666666666665</v>
      </c>
      <c r="W99" s="204">
        <v>5.3743961352657008E-2</v>
      </c>
      <c r="X99" s="190"/>
      <c r="Y99" s="190"/>
    </row>
    <row r="100" spans="1:27">
      <c r="A100" s="29" t="s">
        <v>1134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VLOOKUP(C:C,total260330113047!B:F,5,0)</f>
        <v>2076</v>
      </c>
      <c r="M100" s="8"/>
      <c r="N100" s="21">
        <f>L100/9*5</f>
        <v>1153.3333333333333</v>
      </c>
      <c r="O100" s="44">
        <v>1529</v>
      </c>
      <c r="P100" s="44">
        <v>120</v>
      </c>
      <c r="Q100" s="44">
        <v>0</v>
      </c>
      <c r="R100" s="44">
        <v>0</v>
      </c>
      <c r="S100" s="44">
        <v>120</v>
      </c>
      <c r="T100" s="45">
        <v>0</v>
      </c>
      <c r="U100" s="45">
        <v>1409</v>
      </c>
      <c r="V100" s="45">
        <v>255.66666666666674</v>
      </c>
      <c r="W100" s="41">
        <v>0.69941378613300986</v>
      </c>
      <c r="X100" s="46"/>
      <c r="Y100" s="46"/>
    </row>
    <row r="101" spans="1:27">
      <c r="A101" s="29" t="s">
        <v>3940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VLOOKUP(C:C,total260330113047!B:F,5,0)</f>
        <v>6015</v>
      </c>
      <c r="M101" s="213">
        <v>4500</v>
      </c>
      <c r="N101" s="211">
        <v>3000</v>
      </c>
      <c r="O101" s="44">
        <v>8679</v>
      </c>
      <c r="P101" s="44">
        <v>600</v>
      </c>
      <c r="Q101" s="44">
        <v>0</v>
      </c>
      <c r="R101" s="44">
        <v>0</v>
      </c>
      <c r="S101" s="44">
        <v>600</v>
      </c>
      <c r="T101" s="45">
        <v>0</v>
      </c>
      <c r="U101" s="45">
        <v>8079</v>
      </c>
      <c r="V101" s="45">
        <v>5079</v>
      </c>
      <c r="W101" s="41">
        <v>0.32331070158422243</v>
      </c>
      <c r="X101" s="46"/>
      <c r="Y101" s="46"/>
    </row>
    <row r="102" spans="1:27">
      <c r="A102" s="29" t="s">
        <v>1136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VLOOKUP(C:C,total260330113047!B:F,5,0)</f>
        <v>5227</v>
      </c>
      <c r="M102" s="8"/>
      <c r="N102" s="21">
        <f>L102/9*5</f>
        <v>2903.8888888888891</v>
      </c>
      <c r="O102" s="44">
        <v>2816</v>
      </c>
      <c r="P102" s="44">
        <v>0</v>
      </c>
      <c r="Q102" s="44">
        <v>3000</v>
      </c>
      <c r="R102" s="44">
        <v>0</v>
      </c>
      <c r="S102" s="44">
        <v>0</v>
      </c>
      <c r="T102" s="45">
        <v>0</v>
      </c>
      <c r="U102" s="45">
        <v>5816</v>
      </c>
      <c r="V102" s="45">
        <v>2912.1111111111109</v>
      </c>
      <c r="W102" s="41">
        <v>1.031210542929293</v>
      </c>
      <c r="X102" s="233"/>
      <c r="Y102" s="233"/>
    </row>
    <row r="103" spans="1:27">
      <c r="A103" s="29" t="s">
        <v>1137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VLOOKUP(C:C,total260330113047!B:F,5,0)</f>
        <v>4129</v>
      </c>
      <c r="M103" s="211">
        <v>5000</v>
      </c>
      <c r="N103" s="211">
        <v>5000</v>
      </c>
      <c r="O103" s="44">
        <v>9003</v>
      </c>
      <c r="P103" s="44">
        <v>100</v>
      </c>
      <c r="Q103" s="44">
        <v>0</v>
      </c>
      <c r="R103" s="44">
        <v>0</v>
      </c>
      <c r="S103" s="44">
        <v>100</v>
      </c>
      <c r="T103" s="45">
        <v>0</v>
      </c>
      <c r="U103" s="45">
        <v>8903</v>
      </c>
      <c r="V103" s="45">
        <v>3903</v>
      </c>
      <c r="W103" s="41">
        <v>0.54926947160276829</v>
      </c>
      <c r="X103" s="46"/>
      <c r="Y103" s="46"/>
    </row>
    <row r="104" spans="1:27">
      <c r="A104" s="29" t="s">
        <v>1138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VLOOKUP(C:C,total260330113047!B:F,5,0)</f>
        <v>5174</v>
      </c>
      <c r="M104" s="8"/>
      <c r="N104" s="21">
        <f>L104/9*5</f>
        <v>2874.4444444444443</v>
      </c>
      <c r="O104" s="44">
        <v>17183</v>
      </c>
      <c r="P104" s="44">
        <v>9790</v>
      </c>
      <c r="Q104" s="44">
        <v>0</v>
      </c>
      <c r="R104" s="44">
        <v>0</v>
      </c>
      <c r="S104" s="44">
        <v>9990</v>
      </c>
      <c r="T104" s="45">
        <v>-200</v>
      </c>
      <c r="U104" s="45">
        <v>7193</v>
      </c>
      <c r="V104" s="45">
        <v>4318.5555555555557</v>
      </c>
      <c r="W104" s="41">
        <v>0.10656747282261685</v>
      </c>
      <c r="X104" s="46"/>
      <c r="Y104" s="46"/>
    </row>
    <row r="105" spans="1:27">
      <c r="A105" s="29" t="s">
        <v>1139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VLOOKUP(C:C,total260330113047!B:F,5,0)</f>
        <v>3046</v>
      </c>
      <c r="M105" s="8"/>
      <c r="N105" s="211">
        <v>1099</v>
      </c>
      <c r="O105" s="44">
        <v>1337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1337</v>
      </c>
      <c r="V105" s="45">
        <v>238</v>
      </c>
      <c r="W105" s="41">
        <v>0.82198952879581155</v>
      </c>
      <c r="X105" s="46"/>
      <c r="Y105" s="46"/>
    </row>
    <row r="106" spans="1:27">
      <c r="A106" s="29" t="s">
        <v>659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VLOOKUP(C:C,total260330113047!B:F,5,0)</f>
        <v>1090</v>
      </c>
      <c r="M106" s="8"/>
      <c r="N106" s="211">
        <v>400</v>
      </c>
      <c r="O106" s="44">
        <v>1053</v>
      </c>
      <c r="P106" s="44">
        <v>0</v>
      </c>
      <c r="Q106" s="44">
        <v>0</v>
      </c>
      <c r="R106" s="44">
        <v>0</v>
      </c>
      <c r="S106" s="44">
        <v>0</v>
      </c>
      <c r="T106" s="45">
        <v>0</v>
      </c>
      <c r="U106" s="45">
        <v>1053</v>
      </c>
      <c r="V106" s="45">
        <v>653</v>
      </c>
      <c r="W106" s="41">
        <v>0.37986704653371323</v>
      </c>
      <c r="X106" s="46"/>
      <c r="Y106" s="46"/>
    </row>
    <row r="107" spans="1:27" s="268" customFormat="1">
      <c r="A107" s="260" t="s">
        <v>1140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VLOOKUP(C:C,total260330113047!B:F,5,0)</f>
        <v>108</v>
      </c>
      <c r="M107" s="8"/>
      <c r="N107" s="21">
        <f t="shared" ref="N107:N121" si="6">L107/9*5</f>
        <v>60</v>
      </c>
      <c r="O107" s="264">
        <v>124</v>
      </c>
      <c r="P107" s="264">
        <v>0</v>
      </c>
      <c r="Q107" s="264">
        <v>0</v>
      </c>
      <c r="R107" s="264">
        <v>0</v>
      </c>
      <c r="S107" s="264">
        <v>0</v>
      </c>
      <c r="T107" s="265">
        <v>0</v>
      </c>
      <c r="U107" s="265">
        <v>124</v>
      </c>
      <c r="V107" s="265">
        <v>64</v>
      </c>
      <c r="W107" s="266">
        <v>0.4838709677419355</v>
      </c>
      <c r="X107" s="267"/>
      <c r="Y107" s="267"/>
      <c r="Z107" s="37"/>
      <c r="AA107" s="37"/>
    </row>
    <row r="108" spans="1:27">
      <c r="A108" s="29" t="s">
        <v>1141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VLOOKUP(C:C,total260330113047!B:F,5,0)</f>
        <v>1391</v>
      </c>
      <c r="M108" s="8"/>
      <c r="N108" s="21">
        <f t="shared" si="6"/>
        <v>772.77777777777771</v>
      </c>
      <c r="O108" s="44">
        <v>4813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4813</v>
      </c>
      <c r="V108" s="45">
        <v>4040.2222222222222</v>
      </c>
      <c r="W108" s="41">
        <v>0.16056051896484058</v>
      </c>
      <c r="X108" s="46"/>
      <c r="Y108" s="46"/>
    </row>
    <row r="109" spans="1:27">
      <c r="A109" s="29" t="s">
        <v>1142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VLOOKUP(C:C,total260330113047!B:F,5,0)</f>
        <v>603</v>
      </c>
      <c r="M109" s="8"/>
      <c r="N109" s="21">
        <f t="shared" si="6"/>
        <v>335</v>
      </c>
      <c r="O109" s="44">
        <v>3037</v>
      </c>
      <c r="P109" s="44">
        <v>0</v>
      </c>
      <c r="Q109" s="44">
        <v>0</v>
      </c>
      <c r="R109" s="44">
        <v>0</v>
      </c>
      <c r="S109" s="44">
        <v>0</v>
      </c>
      <c r="T109" s="45">
        <v>0</v>
      </c>
      <c r="U109" s="45">
        <v>3037</v>
      </c>
      <c r="V109" s="45">
        <v>2702</v>
      </c>
      <c r="W109" s="41">
        <v>0.11030622324662497</v>
      </c>
      <c r="X109" s="46"/>
      <c r="Y109" s="46"/>
    </row>
    <row r="110" spans="1:27">
      <c r="A110" s="29" t="s">
        <v>1143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VLOOKUP(C:C,total260330113047!B:F,5,0)</f>
        <v>9422</v>
      </c>
      <c r="M110" s="8"/>
      <c r="N110" s="21">
        <f t="shared" si="6"/>
        <v>5234.4444444444443</v>
      </c>
      <c r="O110" s="44">
        <v>5490</v>
      </c>
      <c r="P110" s="44">
        <v>4620</v>
      </c>
      <c r="Q110" s="44">
        <v>3480</v>
      </c>
      <c r="R110" s="44">
        <v>0</v>
      </c>
      <c r="S110" s="44">
        <v>4620</v>
      </c>
      <c r="T110" s="45">
        <v>0</v>
      </c>
      <c r="U110" s="45">
        <v>4350</v>
      </c>
      <c r="V110" s="45">
        <v>-884.44444444444434</v>
      </c>
      <c r="W110" s="41">
        <v>0.51774920320914386</v>
      </c>
      <c r="X110" s="46"/>
      <c r="Y110" s="46"/>
    </row>
    <row r="111" spans="1:27">
      <c r="A111" s="29" t="s">
        <v>1144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VLOOKUP(C:C,total260330113047!B:F,5,0)</f>
        <v>5135</v>
      </c>
      <c r="M111" s="211">
        <v>2000</v>
      </c>
      <c r="N111" s="21">
        <f t="shared" si="6"/>
        <v>2852.7777777777778</v>
      </c>
      <c r="O111" s="44">
        <v>1028</v>
      </c>
      <c r="P111" s="44">
        <v>1585</v>
      </c>
      <c r="Q111" s="44">
        <v>3000</v>
      </c>
      <c r="R111" s="44">
        <v>0</v>
      </c>
      <c r="S111" s="44">
        <v>1645</v>
      </c>
      <c r="T111" s="45">
        <v>-60</v>
      </c>
      <c r="U111" s="45">
        <v>2383</v>
      </c>
      <c r="V111" s="45">
        <v>-469.77777777777783</v>
      </c>
      <c r="W111" s="41">
        <v>1.091763405196241</v>
      </c>
      <c r="X111" s="46"/>
      <c r="Y111" s="46"/>
    </row>
    <row r="112" spans="1:27" s="152" customFormat="1" ht="15.75">
      <c r="A112" s="29" t="s">
        <v>1145</v>
      </c>
      <c r="B112" s="145" t="s">
        <v>356</v>
      </c>
      <c r="C112" s="146" t="s">
        <v>94</v>
      </c>
      <c r="D112" s="147" t="s">
        <v>90</v>
      </c>
      <c r="E112" s="146" t="s">
        <v>95</v>
      </c>
      <c r="F112" s="146">
        <v>610</v>
      </c>
      <c r="G112" s="148">
        <v>664</v>
      </c>
      <c r="H112" s="21">
        <v>658</v>
      </c>
      <c r="I112" s="8">
        <f>VLOOKUP(C112,'202310-202403出荷数total2403220951'!B:F,5,0)</f>
        <v>2</v>
      </c>
      <c r="J112" s="203">
        <f>VLOOKUP(C112,'出荷数2307～2406total241008110618'!B:F,5,0)</f>
        <v>92</v>
      </c>
      <c r="K112" s="214" t="e">
        <f>VLOOKUP(C112,'出荷数2407-2506total250730101950'!B:F,5,0)</f>
        <v>#N/A</v>
      </c>
      <c r="L112" s="203" t="e">
        <f>VLOOKUP(C:C,total260330113047!B:F,5,0)</f>
        <v>#N/A</v>
      </c>
      <c r="M112" s="8"/>
      <c r="N112" s="21" t="e">
        <f t="shared" si="6"/>
        <v>#N/A</v>
      </c>
      <c r="O112" s="148">
        <v>0</v>
      </c>
      <c r="P112" s="148">
        <v>0</v>
      </c>
      <c r="Q112" s="44">
        <v>0</v>
      </c>
      <c r="R112" s="148">
        <v>0</v>
      </c>
      <c r="S112" s="148">
        <v>0</v>
      </c>
      <c r="T112" s="149">
        <v>0</v>
      </c>
      <c r="U112" s="149">
        <v>0</v>
      </c>
      <c r="V112" s="149" t="e">
        <v>#N/A</v>
      </c>
      <c r="W112" s="150" t="e">
        <v>#N/A</v>
      </c>
      <c r="X112" s="151"/>
      <c r="Y112" s="151"/>
    </row>
    <row r="113" spans="1:25">
      <c r="A113" s="29" t="s">
        <v>1147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VLOOKUP(C:C,total260330113047!B:F,5,0)</f>
        <v>2398</v>
      </c>
      <c r="M113" s="8"/>
      <c r="N113" s="21">
        <f t="shared" si="6"/>
        <v>1332.2222222222222</v>
      </c>
      <c r="O113" s="44">
        <v>3673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3673</v>
      </c>
      <c r="V113" s="45">
        <v>2340.7777777777778</v>
      </c>
      <c r="W113" s="41">
        <v>0.36270683970112227</v>
      </c>
      <c r="X113" s="46"/>
      <c r="Y113" s="46"/>
    </row>
    <row r="114" spans="1:25">
      <c r="A114" s="29" t="s">
        <v>1149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VLOOKUP(C:C,total260330113047!B:F,5,0)</f>
        <v>835</v>
      </c>
      <c r="M114" s="8"/>
      <c r="N114" s="21">
        <f t="shared" si="6"/>
        <v>463.88888888888886</v>
      </c>
      <c r="O114" s="44">
        <v>1233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1233</v>
      </c>
      <c r="V114" s="45">
        <v>769.11111111111109</v>
      </c>
      <c r="W114" s="41">
        <v>0.37622780931783362</v>
      </c>
      <c r="X114" s="46"/>
      <c r="Y114" s="46"/>
    </row>
    <row r="115" spans="1:25">
      <c r="A115" s="29" t="s">
        <v>1150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VLOOKUP(C:C,total260330113047!B:F,5,0)</f>
        <v>507</v>
      </c>
      <c r="M115" s="8"/>
      <c r="N115" s="21">
        <f t="shared" si="6"/>
        <v>281.66666666666669</v>
      </c>
      <c r="O115" s="44">
        <v>448</v>
      </c>
      <c r="P115" s="44">
        <v>0</v>
      </c>
      <c r="Q115" s="44">
        <v>0</v>
      </c>
      <c r="R115" s="44">
        <v>0</v>
      </c>
      <c r="S115" s="44">
        <v>0</v>
      </c>
      <c r="T115" s="45">
        <v>0</v>
      </c>
      <c r="U115" s="45">
        <v>448</v>
      </c>
      <c r="V115" s="45">
        <v>166.33333333333331</v>
      </c>
      <c r="W115" s="41">
        <v>0.62872023809523814</v>
      </c>
      <c r="X115" s="46" t="s">
        <v>4506</v>
      </c>
      <c r="Y115" s="46" t="s">
        <v>4510</v>
      </c>
    </row>
    <row r="116" spans="1:25">
      <c r="A116" s="29" t="s">
        <v>1151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VLOOKUP(C:C,total260330113047!B:F,5,0)</f>
        <v>7658</v>
      </c>
      <c r="M116" s="8"/>
      <c r="N116" s="21">
        <f t="shared" si="6"/>
        <v>4254.4444444444443</v>
      </c>
      <c r="O116" s="44">
        <v>11340</v>
      </c>
      <c r="P116" s="44">
        <v>5840</v>
      </c>
      <c r="Q116" s="44">
        <v>0</v>
      </c>
      <c r="R116" s="44">
        <v>0</v>
      </c>
      <c r="S116" s="44">
        <v>5840</v>
      </c>
      <c r="T116" s="45">
        <v>0</v>
      </c>
      <c r="U116" s="45">
        <v>5500</v>
      </c>
      <c r="V116" s="45">
        <v>1245.5555555555557</v>
      </c>
      <c r="W116" s="41">
        <v>0.24763937394903635</v>
      </c>
      <c r="X116" s="46"/>
      <c r="Y116" s="46"/>
    </row>
    <row r="117" spans="1:25" s="152" customFormat="1" ht="15.75">
      <c r="A117" s="29" t="s">
        <v>1152</v>
      </c>
      <c r="B117" s="145" t="s">
        <v>356</v>
      </c>
      <c r="C117" s="146" t="s">
        <v>239</v>
      </c>
      <c r="D117" s="147" t="s">
        <v>240</v>
      </c>
      <c r="E117" s="146"/>
      <c r="F117" s="146">
        <v>12020</v>
      </c>
      <c r="G117" s="148">
        <v>7464</v>
      </c>
      <c r="H117" s="21">
        <v>4812</v>
      </c>
      <c r="I117" s="8">
        <f>VLOOKUP(C117,'202310-202403出荷数total2403220951'!B:F,5,0)</f>
        <v>1216</v>
      </c>
      <c r="J117" s="203">
        <f>VLOOKUP(C117,'出荷数2307～2406total241008110618'!B:F,5,0)</f>
        <v>1820</v>
      </c>
      <c r="K117" s="214" t="e">
        <f>VLOOKUP(C117,'出荷数2407-2506total250730101950'!B:F,5,0)</f>
        <v>#N/A</v>
      </c>
      <c r="L117" s="203" t="e">
        <f>VLOOKUP(C:C,total260330113047!B:F,5,0)</f>
        <v>#N/A</v>
      </c>
      <c r="M117" s="8"/>
      <c r="N117" s="21" t="e">
        <f t="shared" si="6"/>
        <v>#N/A</v>
      </c>
      <c r="O117" s="148">
        <v>0</v>
      </c>
      <c r="P117" s="148">
        <v>0</v>
      </c>
      <c r="Q117" s="44">
        <v>0</v>
      </c>
      <c r="R117" s="148">
        <v>0</v>
      </c>
      <c r="S117" s="148">
        <v>0</v>
      </c>
      <c r="T117" s="149">
        <v>0</v>
      </c>
      <c r="U117" s="149">
        <v>0</v>
      </c>
      <c r="V117" s="149" t="e">
        <v>#N/A</v>
      </c>
      <c r="W117" s="150" t="e">
        <v>#N/A</v>
      </c>
      <c r="X117" s="151"/>
      <c r="Y117" s="151"/>
    </row>
    <row r="118" spans="1:25">
      <c r="A118" s="29" t="s">
        <v>1153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VLOOKUP(C:C,total260330113047!B:F,5,0)</f>
        <v>14156</v>
      </c>
      <c r="M118" s="8"/>
      <c r="N118" s="21">
        <f t="shared" si="6"/>
        <v>7864.4444444444443</v>
      </c>
      <c r="O118" s="44">
        <v>12106</v>
      </c>
      <c r="P118" s="44">
        <v>4605</v>
      </c>
      <c r="Q118" s="44">
        <v>3000</v>
      </c>
      <c r="R118" s="44">
        <v>0</v>
      </c>
      <c r="S118" s="44">
        <v>5705</v>
      </c>
      <c r="T118" s="45">
        <v>-1100</v>
      </c>
      <c r="U118" s="45">
        <v>9401</v>
      </c>
      <c r="V118" s="45">
        <v>1536.5555555555557</v>
      </c>
      <c r="W118" s="41">
        <v>0.47061483121563308</v>
      </c>
      <c r="X118" s="46"/>
      <c r="Y118" s="46"/>
    </row>
    <row r="119" spans="1:25">
      <c r="A119" s="29" t="s">
        <v>1154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VLOOKUP(C:C,total260330113047!B:F,5,0)</f>
        <v>2204</v>
      </c>
      <c r="M119" s="8"/>
      <c r="N119" s="21">
        <f t="shared" si="6"/>
        <v>1224.4444444444443</v>
      </c>
      <c r="O119" s="44">
        <v>3675</v>
      </c>
      <c r="P119" s="44">
        <v>0</v>
      </c>
      <c r="Q119" s="44">
        <v>0</v>
      </c>
      <c r="R119" s="44">
        <v>0</v>
      </c>
      <c r="S119" s="44">
        <v>0</v>
      </c>
      <c r="T119" s="45">
        <v>0</v>
      </c>
      <c r="U119" s="45">
        <v>3675</v>
      </c>
      <c r="V119" s="45">
        <v>2450.5555555555557</v>
      </c>
      <c r="W119" s="41">
        <v>0.33318216175359028</v>
      </c>
      <c r="X119" s="46"/>
      <c r="Y119" s="46"/>
    </row>
    <row r="120" spans="1:25">
      <c r="A120" s="29" t="s">
        <v>1155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VLOOKUP(C:C,total260330113047!B:F,5,0)</f>
        <v>8671</v>
      </c>
      <c r="M120" s="8"/>
      <c r="N120" s="21">
        <f t="shared" si="6"/>
        <v>4817.2222222222226</v>
      </c>
      <c r="O120" s="44">
        <v>9240</v>
      </c>
      <c r="P120" s="44">
        <v>6230</v>
      </c>
      <c r="Q120" s="44">
        <v>0</v>
      </c>
      <c r="R120" s="44">
        <v>0</v>
      </c>
      <c r="S120" s="44">
        <v>6230</v>
      </c>
      <c r="T120" s="45">
        <v>0</v>
      </c>
      <c r="U120" s="45">
        <v>3010</v>
      </c>
      <c r="V120" s="45">
        <v>-1807.2222222222226</v>
      </c>
      <c r="W120" s="41">
        <v>0.31139122315592904</v>
      </c>
      <c r="X120" s="46"/>
      <c r="Y120" s="46"/>
    </row>
    <row r="121" spans="1:25">
      <c r="A121" s="29" t="s">
        <v>1156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VLOOKUP(C:C,total260330113047!B:F,5,0)</f>
        <v>2627</v>
      </c>
      <c r="M121" s="8"/>
      <c r="N121" s="21">
        <f t="shared" si="6"/>
        <v>1459.4444444444446</v>
      </c>
      <c r="O121" s="44">
        <v>1787</v>
      </c>
      <c r="P121" s="44">
        <v>100</v>
      </c>
      <c r="Q121" s="44">
        <v>3000</v>
      </c>
      <c r="R121" s="44">
        <v>0</v>
      </c>
      <c r="S121" s="44">
        <v>150</v>
      </c>
      <c r="T121" s="45">
        <v>-50</v>
      </c>
      <c r="U121" s="45">
        <v>4637</v>
      </c>
      <c r="V121" s="45">
        <v>3177.5555555555557</v>
      </c>
      <c r="W121" s="41">
        <v>0.77342047930283231</v>
      </c>
      <c r="X121" s="46"/>
      <c r="Y121" s="46"/>
    </row>
    <row r="122" spans="1:25">
      <c r="A122" s="29" t="s">
        <v>1157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VLOOKUP(C:C,total260330113047!B:F,5,0)</f>
        <v>1225</v>
      </c>
      <c r="M122" s="8"/>
      <c r="N122" s="211">
        <v>400</v>
      </c>
      <c r="O122" s="44">
        <v>3252</v>
      </c>
      <c r="P122" s="44">
        <v>0</v>
      </c>
      <c r="Q122" s="44">
        <v>0</v>
      </c>
      <c r="R122" s="44">
        <v>0</v>
      </c>
      <c r="S122" s="44">
        <v>0</v>
      </c>
      <c r="T122" s="45">
        <v>0</v>
      </c>
      <c r="U122" s="45">
        <v>3252</v>
      </c>
      <c r="V122" s="45">
        <v>2852</v>
      </c>
      <c r="W122" s="41">
        <v>0.12300123001230012</v>
      </c>
      <c r="X122" s="46"/>
      <c r="Y122" s="46"/>
    </row>
    <row r="123" spans="1:25" s="152" customFormat="1" ht="15.75">
      <c r="A123" s="29" t="s">
        <v>1158</v>
      </c>
      <c r="B123" s="145" t="s">
        <v>356</v>
      </c>
      <c r="C123" s="146" t="s">
        <v>241</v>
      </c>
      <c r="D123" s="147" t="s">
        <v>242</v>
      </c>
      <c r="E123" s="146"/>
      <c r="F123" s="146">
        <v>229</v>
      </c>
      <c r="G123" s="148">
        <v>293</v>
      </c>
      <c r="H123" s="21">
        <v>221</v>
      </c>
      <c r="I123" s="8" t="e">
        <f>VLOOKUP(C123,'202310-202403出荷数total2403220951'!B:F,5,0)</f>
        <v>#N/A</v>
      </c>
      <c r="J123" s="203">
        <f>VLOOKUP(C123,'出荷数2307～2406total241008110618'!B:F,5,0)</f>
        <v>27</v>
      </c>
      <c r="K123" s="214" t="e">
        <f>VLOOKUP(C123,'出荷数2407-2506total250730101950'!B:F,5,0)</f>
        <v>#N/A</v>
      </c>
      <c r="L123" s="203" t="e">
        <f>VLOOKUP(C:C,total260330113047!B:F,5,0)</f>
        <v>#N/A</v>
      </c>
      <c r="M123" s="8"/>
      <c r="N123" s="21" t="e">
        <f>L123/9*5</f>
        <v>#N/A</v>
      </c>
      <c r="O123" s="148">
        <v>0</v>
      </c>
      <c r="P123" s="148">
        <v>0</v>
      </c>
      <c r="Q123" s="44">
        <v>0</v>
      </c>
      <c r="R123" s="148">
        <v>0</v>
      </c>
      <c r="S123" s="148">
        <v>0</v>
      </c>
      <c r="T123" s="149">
        <v>0</v>
      </c>
      <c r="U123" s="149">
        <v>0</v>
      </c>
      <c r="V123" s="149" t="e">
        <v>#N/A</v>
      </c>
      <c r="W123" s="150" t="e">
        <v>#N/A</v>
      </c>
      <c r="X123" s="151"/>
      <c r="Y123" s="151"/>
    </row>
    <row r="124" spans="1:25">
      <c r="A124" s="29" t="s">
        <v>1159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VLOOKUP(C:C,total260330113047!B:F,5,0)</f>
        <v>1455</v>
      </c>
      <c r="M124" s="8"/>
      <c r="N124" s="21">
        <f>L124/9*5</f>
        <v>808.33333333333326</v>
      </c>
      <c r="O124" s="44">
        <v>4641</v>
      </c>
      <c r="P124" s="44">
        <v>0</v>
      </c>
      <c r="Q124" s="44">
        <v>0</v>
      </c>
      <c r="R124" s="44">
        <v>0</v>
      </c>
      <c r="S124" s="44">
        <v>0</v>
      </c>
      <c r="T124" s="45">
        <v>0</v>
      </c>
      <c r="U124" s="45">
        <v>4641</v>
      </c>
      <c r="V124" s="45">
        <v>3832.666666666667</v>
      </c>
      <c r="W124" s="41">
        <v>0.1741722329957624</v>
      </c>
      <c r="X124" s="46"/>
      <c r="Y124" s="46"/>
    </row>
    <row r="125" spans="1:25">
      <c r="A125" s="29" t="s">
        <v>1160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VLOOKUP(C:C,total260330113047!B:F,5,0)</f>
        <v>2958</v>
      </c>
      <c r="M125" s="8"/>
      <c r="N125" s="211">
        <v>1600</v>
      </c>
      <c r="O125" s="44">
        <v>2635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2635</v>
      </c>
      <c r="V125" s="45">
        <v>1035</v>
      </c>
      <c r="W125" s="41">
        <v>0.60721062618595822</v>
      </c>
      <c r="X125" s="46"/>
      <c r="Y125" s="46"/>
    </row>
    <row r="126" spans="1:25">
      <c r="A126" s="29" t="s">
        <v>1161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VLOOKUP(C:C,total260330113047!B:F,5,0)</f>
        <v>1903</v>
      </c>
      <c r="M126" s="8"/>
      <c r="N126" s="21">
        <f t="shared" ref="N126:N141" si="7">L126/9*5</f>
        <v>1057.2222222222222</v>
      </c>
      <c r="O126" s="44">
        <v>3040</v>
      </c>
      <c r="P126" s="44">
        <v>0</v>
      </c>
      <c r="Q126" s="44">
        <v>0</v>
      </c>
      <c r="R126" s="44">
        <v>0</v>
      </c>
      <c r="S126" s="44">
        <v>0</v>
      </c>
      <c r="T126" s="45">
        <v>0</v>
      </c>
      <c r="U126" s="45">
        <v>3040</v>
      </c>
      <c r="V126" s="45">
        <v>1982.7777777777778</v>
      </c>
      <c r="W126" s="41">
        <v>0.34777046783625731</v>
      </c>
      <c r="X126" s="46"/>
      <c r="Y126" s="46"/>
    </row>
    <row r="127" spans="1:25">
      <c r="A127" s="29" t="s">
        <v>1162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VLOOKUP(C:C,total260330113047!B:F,5,0)</f>
        <v>1895</v>
      </c>
      <c r="M127" s="8"/>
      <c r="N127" s="21">
        <f t="shared" si="7"/>
        <v>1052.7777777777778</v>
      </c>
      <c r="O127" s="44">
        <v>1206</v>
      </c>
      <c r="P127" s="44">
        <v>1100</v>
      </c>
      <c r="Q127" s="44">
        <v>1000</v>
      </c>
      <c r="R127" s="44">
        <v>0</v>
      </c>
      <c r="S127" s="44">
        <v>1100</v>
      </c>
      <c r="T127" s="45">
        <v>0</v>
      </c>
      <c r="U127" s="45">
        <v>1106</v>
      </c>
      <c r="V127" s="45">
        <v>53.222222222222172</v>
      </c>
      <c r="W127" s="41">
        <v>0.45653849860267903</v>
      </c>
      <c r="X127" s="46"/>
      <c r="Y127" s="46"/>
    </row>
    <row r="128" spans="1:25">
      <c r="A128" s="29" t="s">
        <v>1163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VLOOKUP(C:C,total260330113047!B:F,5,0)</f>
        <v>4</v>
      </c>
      <c r="M128" s="8"/>
      <c r="N128" s="21">
        <f t="shared" si="7"/>
        <v>2.2222222222222223</v>
      </c>
      <c r="O128" s="44">
        <v>406</v>
      </c>
      <c r="P128" s="44">
        <v>0</v>
      </c>
      <c r="Q128" s="44">
        <v>0</v>
      </c>
      <c r="R128" s="44">
        <v>0</v>
      </c>
      <c r="S128" s="44">
        <v>0</v>
      </c>
      <c r="T128" s="45">
        <v>0</v>
      </c>
      <c r="U128" s="45">
        <v>406</v>
      </c>
      <c r="V128" s="45">
        <v>403.77777777777777</v>
      </c>
      <c r="W128" s="41">
        <v>5.4734537493158182E-3</v>
      </c>
      <c r="X128" s="46"/>
      <c r="Y128" s="46"/>
    </row>
    <row r="129" spans="1:27" s="200" customFormat="1">
      <c r="A129" s="192" t="s">
        <v>1164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>
        <f>VLOOKUP(C:C,total260330113047!B:F,5,0)</f>
        <v>902</v>
      </c>
      <c r="M129" s="281">
        <v>700</v>
      </c>
      <c r="N129" s="196">
        <f t="shared" si="7"/>
        <v>501.11111111111114</v>
      </c>
      <c r="O129" s="196">
        <v>393</v>
      </c>
      <c r="P129" s="196">
        <v>0</v>
      </c>
      <c r="Q129" s="196">
        <v>0</v>
      </c>
      <c r="R129" s="196">
        <v>0</v>
      </c>
      <c r="S129" s="196">
        <v>200</v>
      </c>
      <c r="T129" s="197">
        <v>-200</v>
      </c>
      <c r="U129" s="197">
        <v>193</v>
      </c>
      <c r="V129" s="197">
        <v>-308.11111111111114</v>
      </c>
      <c r="W129" s="198">
        <v>1.2750918857789089</v>
      </c>
      <c r="X129" s="196"/>
      <c r="Y129" s="196"/>
      <c r="Z129" s="201"/>
      <c r="AA129" s="201"/>
    </row>
    <row r="130" spans="1:27">
      <c r="A130" s="29" t="s">
        <v>1165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VLOOKUP(C:C,total260330113047!B:F,5,0)</f>
        <v>2160</v>
      </c>
      <c r="M130" s="8"/>
      <c r="N130" s="21">
        <f t="shared" si="7"/>
        <v>1200</v>
      </c>
      <c r="O130" s="44">
        <v>8175</v>
      </c>
      <c r="P130" s="44">
        <v>1250</v>
      </c>
      <c r="Q130" s="44">
        <v>0</v>
      </c>
      <c r="R130" s="44">
        <v>0</v>
      </c>
      <c r="S130" s="44">
        <v>1250</v>
      </c>
      <c r="T130" s="45">
        <v>0</v>
      </c>
      <c r="U130" s="45">
        <v>6925</v>
      </c>
      <c r="V130" s="45">
        <v>5725</v>
      </c>
      <c r="W130" s="41">
        <v>0.1273209549071618</v>
      </c>
      <c r="X130" s="12"/>
      <c r="Y130" s="12"/>
    </row>
    <row r="131" spans="1:27">
      <c r="A131" s="29" t="s">
        <v>1166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VLOOKUP(C:C,total260330113047!B:F,5,0)</f>
        <v>2703</v>
      </c>
      <c r="M131" s="8"/>
      <c r="N131" s="21">
        <f t="shared" si="7"/>
        <v>1501.6666666666665</v>
      </c>
      <c r="O131" s="44">
        <v>3574</v>
      </c>
      <c r="P131" s="44">
        <v>0</v>
      </c>
      <c r="Q131" s="44">
        <v>0</v>
      </c>
      <c r="R131" s="44">
        <v>0</v>
      </c>
      <c r="S131" s="44">
        <v>0</v>
      </c>
      <c r="T131" s="45">
        <v>0</v>
      </c>
      <c r="U131" s="45">
        <v>3574</v>
      </c>
      <c r="V131" s="45">
        <v>2072.3333333333335</v>
      </c>
      <c r="W131" s="41">
        <v>0.42016414847976119</v>
      </c>
      <c r="X131" s="46"/>
      <c r="Y131" s="46"/>
    </row>
    <row r="132" spans="1:27">
      <c r="A132" s="29" t="s">
        <v>1167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VLOOKUP(C:C,total260330113047!B:F,5,0)</f>
        <v>5579</v>
      </c>
      <c r="M132" s="8"/>
      <c r="N132" s="21">
        <f t="shared" si="7"/>
        <v>3099.4444444444443</v>
      </c>
      <c r="O132" s="44">
        <v>8746</v>
      </c>
      <c r="P132" s="44">
        <v>3585</v>
      </c>
      <c r="Q132" s="44">
        <v>0</v>
      </c>
      <c r="R132" s="44">
        <v>0</v>
      </c>
      <c r="S132" s="44">
        <v>4105</v>
      </c>
      <c r="T132" s="45">
        <v>-520</v>
      </c>
      <c r="U132" s="45">
        <v>4641</v>
      </c>
      <c r="V132" s="45">
        <v>1541.5555555555557</v>
      </c>
      <c r="W132" s="41">
        <v>0.25135385973922991</v>
      </c>
      <c r="X132" s="250"/>
      <c r="Y132" s="250"/>
    </row>
    <row r="133" spans="1:27">
      <c r="A133" s="29" t="s">
        <v>1168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VLOOKUP(C:C,total260330113047!B:F,5,0)</f>
        <v>4658</v>
      </c>
      <c r="M133" s="8"/>
      <c r="N133" s="21">
        <f t="shared" si="7"/>
        <v>2587.7777777777778</v>
      </c>
      <c r="O133" s="44">
        <v>6199</v>
      </c>
      <c r="P133" s="44">
        <v>4490</v>
      </c>
      <c r="Q133" s="44">
        <v>0</v>
      </c>
      <c r="R133" s="44">
        <v>0</v>
      </c>
      <c r="S133" s="44">
        <v>5200</v>
      </c>
      <c r="T133" s="45">
        <v>-710</v>
      </c>
      <c r="U133" s="45">
        <v>999</v>
      </c>
      <c r="V133" s="45">
        <v>-1588.7777777777778</v>
      </c>
      <c r="W133" s="41">
        <v>0.24209727549609672</v>
      </c>
      <c r="X133" s="46" t="s">
        <v>351</v>
      </c>
      <c r="Y133" s="46"/>
    </row>
    <row r="134" spans="1:27" ht="23.45" customHeight="1">
      <c r="A134" s="29" t="s">
        <v>1169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VLOOKUP(C:C,total260330113047!B:F,5,0)</f>
        <v>3363</v>
      </c>
      <c r="M134" s="8"/>
      <c r="N134" s="21">
        <f t="shared" si="7"/>
        <v>1868.3333333333335</v>
      </c>
      <c r="O134" s="44">
        <v>2121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2121</v>
      </c>
      <c r="V134" s="45">
        <v>252.66666666666652</v>
      </c>
      <c r="W134" s="41">
        <v>0.88087380166588092</v>
      </c>
      <c r="X134" s="46"/>
      <c r="Y134" s="46"/>
    </row>
    <row r="135" spans="1:27">
      <c r="A135" s="29" t="s">
        <v>1170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VLOOKUP(C:C,total260330113047!B:F,5,0)</f>
        <v>1400</v>
      </c>
      <c r="M135" s="8"/>
      <c r="N135" s="21">
        <f t="shared" si="7"/>
        <v>777.77777777777771</v>
      </c>
      <c r="O135" s="44">
        <v>3443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3443</v>
      </c>
      <c r="V135" s="45">
        <v>2665.2222222222222</v>
      </c>
      <c r="W135" s="41">
        <v>0.22590118436763804</v>
      </c>
      <c r="X135" s="46"/>
      <c r="Y135" s="46"/>
    </row>
    <row r="136" spans="1:27">
      <c r="A136" s="29" t="s">
        <v>1171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VLOOKUP(C:C,total260330113047!B:F,5,0)</f>
        <v>3338</v>
      </c>
      <c r="M136" s="8"/>
      <c r="N136" s="21">
        <f t="shared" si="7"/>
        <v>1854.4444444444446</v>
      </c>
      <c r="O136" s="44">
        <v>1595</v>
      </c>
      <c r="P136" s="44">
        <v>0</v>
      </c>
      <c r="Q136" s="44">
        <v>5000</v>
      </c>
      <c r="R136" s="44">
        <v>0</v>
      </c>
      <c r="S136" s="44">
        <v>0</v>
      </c>
      <c r="T136" s="45">
        <v>0</v>
      </c>
      <c r="U136" s="45">
        <v>6595</v>
      </c>
      <c r="V136" s="45">
        <v>4740.5555555555557</v>
      </c>
      <c r="W136" s="41">
        <v>1.1626610936955766</v>
      </c>
      <c r="X136" s="46"/>
      <c r="Y136" s="46"/>
    </row>
    <row r="137" spans="1:27">
      <c r="A137" s="29" t="s">
        <v>1172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VLOOKUP(C:C,total260330113047!B:F,5,0)</f>
        <v>311</v>
      </c>
      <c r="M137" s="8"/>
      <c r="N137" s="21">
        <f t="shared" si="7"/>
        <v>172.77777777777777</v>
      </c>
      <c r="O137" s="44">
        <v>8817</v>
      </c>
      <c r="P137" s="44">
        <v>0</v>
      </c>
      <c r="Q137" s="44">
        <v>0</v>
      </c>
      <c r="R137" s="44">
        <v>0</v>
      </c>
      <c r="S137" s="44">
        <v>80</v>
      </c>
      <c r="T137" s="45">
        <v>-80</v>
      </c>
      <c r="U137" s="45">
        <v>8737</v>
      </c>
      <c r="V137" s="45">
        <v>8564.2222222222226</v>
      </c>
      <c r="W137" s="41">
        <v>1.95959825085378E-2</v>
      </c>
      <c r="X137" s="46"/>
      <c r="Y137" s="46"/>
    </row>
    <row r="138" spans="1:27">
      <c r="A138" s="29"/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>
        <f>VLOOKUP(C:C,total260330113047!B:F,5,0)</f>
        <v>105</v>
      </c>
      <c r="M138" s="8"/>
      <c r="N138" s="21">
        <f t="shared" si="7"/>
        <v>58.333333333333329</v>
      </c>
      <c r="O138" s="44">
        <v>6308</v>
      </c>
      <c r="P138" s="44">
        <v>0</v>
      </c>
      <c r="Q138" s="44">
        <v>0</v>
      </c>
      <c r="R138" s="44">
        <v>0</v>
      </c>
      <c r="S138" s="44">
        <v>100</v>
      </c>
      <c r="T138" s="45">
        <v>-100</v>
      </c>
      <c r="U138" s="45">
        <v>6208</v>
      </c>
      <c r="V138" s="45">
        <v>6149.666666666667</v>
      </c>
      <c r="W138" s="41"/>
      <c r="X138" s="46"/>
      <c r="Y138" s="46"/>
    </row>
    <row r="139" spans="1:27">
      <c r="A139" s="29" t="s">
        <v>1173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>
        <f>VLOOKUP(C:C,total260330113047!B:F,5,0)</f>
        <v>4605</v>
      </c>
      <c r="M139" s="213"/>
      <c r="N139" s="21">
        <f t="shared" si="7"/>
        <v>2558.3333333333335</v>
      </c>
      <c r="O139" s="44">
        <v>141</v>
      </c>
      <c r="P139" s="44">
        <v>0</v>
      </c>
      <c r="Q139" s="44">
        <v>5000</v>
      </c>
      <c r="R139" s="44">
        <v>0</v>
      </c>
      <c r="S139" s="44">
        <v>0</v>
      </c>
      <c r="T139" s="45">
        <v>0</v>
      </c>
      <c r="U139" s="45">
        <v>5141</v>
      </c>
      <c r="V139" s="45">
        <v>2582.6666666666665</v>
      </c>
      <c r="W139" s="41">
        <v>18.144208037825059</v>
      </c>
      <c r="X139" s="46" t="s">
        <v>4501</v>
      </c>
      <c r="Y139" s="46" t="s">
        <v>4501</v>
      </c>
    </row>
    <row r="140" spans="1:27">
      <c r="A140" s="29" t="s">
        <v>1174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>
        <f>VLOOKUP(C:C,total260330113047!B:F,5,0)</f>
        <v>2223</v>
      </c>
      <c r="M140" s="8"/>
      <c r="N140" s="21">
        <f t="shared" si="7"/>
        <v>1235</v>
      </c>
      <c r="O140" s="44">
        <v>1679</v>
      </c>
      <c r="P140" s="44">
        <v>0</v>
      </c>
      <c r="Q140" s="44">
        <v>0</v>
      </c>
      <c r="R140" s="44">
        <v>0</v>
      </c>
      <c r="S140" s="44">
        <v>0</v>
      </c>
      <c r="T140" s="45">
        <v>0</v>
      </c>
      <c r="U140" s="45">
        <v>1679</v>
      </c>
      <c r="V140" s="45">
        <v>444</v>
      </c>
      <c r="W140" s="41">
        <v>0.73555687909469925</v>
      </c>
      <c r="X140" s="46"/>
      <c r="Y140" s="46"/>
    </row>
    <row r="141" spans="1:27">
      <c r="A141" s="29" t="s">
        <v>1175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>
        <f>VLOOKUP(C:C,total260330113047!B:F,5,0)</f>
        <v>3827</v>
      </c>
      <c r="M141" s="8"/>
      <c r="N141" s="21">
        <f t="shared" si="7"/>
        <v>2126.1111111111113</v>
      </c>
      <c r="O141" s="44">
        <v>6153</v>
      </c>
      <c r="P141" s="44">
        <v>2000</v>
      </c>
      <c r="Q141" s="44">
        <v>0</v>
      </c>
      <c r="R141" s="44">
        <v>0</v>
      </c>
      <c r="S141" s="44">
        <v>2000</v>
      </c>
      <c r="T141" s="45">
        <v>0</v>
      </c>
      <c r="U141" s="45">
        <v>4153</v>
      </c>
      <c r="V141" s="45">
        <v>2026.8888888888887</v>
      </c>
      <c r="W141" s="41">
        <v>0.26077653760715214</v>
      </c>
      <c r="X141" s="46"/>
      <c r="Y141" s="46"/>
    </row>
    <row r="142" spans="1:27">
      <c r="A142" s="29" t="s">
        <v>1176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>
        <f>VLOOKUP(C:C,total260330113047!B:F,5,0)</f>
        <v>2096</v>
      </c>
      <c r="M142" s="211">
        <v>2200</v>
      </c>
      <c r="N142" s="211">
        <v>2200</v>
      </c>
      <c r="O142" s="44">
        <v>3989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3989</v>
      </c>
      <c r="V142" s="45">
        <v>1789</v>
      </c>
      <c r="W142" s="41">
        <v>0.55151667084482325</v>
      </c>
      <c r="X142" s="46"/>
      <c r="Y142" s="46"/>
    </row>
    <row r="143" spans="1:27" s="152" customFormat="1">
      <c r="A143" s="144" t="s">
        <v>1177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VLOOKUP(C:C,total260330113047!B:F,5,0)</f>
        <v>#N/A</v>
      </c>
      <c r="M143" s="300">
        <v>360</v>
      </c>
      <c r="N143" s="300">
        <v>360</v>
      </c>
      <c r="O143" s="148">
        <v>0</v>
      </c>
      <c r="P143" s="148">
        <v>0</v>
      </c>
      <c r="Q143" s="148">
        <v>0</v>
      </c>
      <c r="R143" s="148">
        <v>0</v>
      </c>
      <c r="S143" s="148">
        <v>0</v>
      </c>
      <c r="T143" s="149">
        <v>0</v>
      </c>
      <c r="U143" s="149">
        <v>0</v>
      </c>
      <c r="V143" s="149">
        <v>-360</v>
      </c>
      <c r="W143" s="150" t="e">
        <v>#DIV/0!</v>
      </c>
      <c r="X143" s="151"/>
      <c r="Y143" s="151"/>
      <c r="Z143" s="191"/>
      <c r="AA143" s="191"/>
    </row>
    <row r="144" spans="1:27">
      <c r="A144" s="29" t="s">
        <v>1178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>
        <f>VLOOKUP(C:C,total260330113047!B:F,5,0)</f>
        <v>1819</v>
      </c>
      <c r="M144" s="8"/>
      <c r="N144" s="21">
        <f>L144/9*5</f>
        <v>1010.5555555555555</v>
      </c>
      <c r="O144" s="44">
        <v>2011</v>
      </c>
      <c r="P144" s="44">
        <v>0</v>
      </c>
      <c r="Q144" s="44">
        <v>0</v>
      </c>
      <c r="R144" s="44">
        <v>0</v>
      </c>
      <c r="S144" s="44">
        <v>0</v>
      </c>
      <c r="T144" s="45">
        <v>0</v>
      </c>
      <c r="U144" s="45">
        <v>2011</v>
      </c>
      <c r="V144" s="45">
        <v>1000.4444444444445</v>
      </c>
      <c r="W144" s="41">
        <v>0.50251395104701913</v>
      </c>
      <c r="X144" s="46"/>
      <c r="Y144" s="46"/>
    </row>
    <row r="145" spans="1:27">
      <c r="A145" s="29" t="s">
        <v>1179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>
        <f>VLOOKUP(C:C,total260330113047!B:F,5,0)</f>
        <v>1695</v>
      </c>
      <c r="M145" s="8"/>
      <c r="N145" s="21">
        <f>L145/9*5</f>
        <v>941.66666666666674</v>
      </c>
      <c r="O145" s="44">
        <v>1067</v>
      </c>
      <c r="P145" s="44">
        <v>0</v>
      </c>
      <c r="Q145" s="44">
        <v>0</v>
      </c>
      <c r="R145" s="44">
        <v>0</v>
      </c>
      <c r="S145" s="44">
        <v>0</v>
      </c>
      <c r="T145" s="45">
        <v>0</v>
      </c>
      <c r="U145" s="45">
        <v>1067</v>
      </c>
      <c r="V145" s="45">
        <v>125.33333333333326</v>
      </c>
      <c r="W145" s="41">
        <v>0.88253670727897537</v>
      </c>
      <c r="X145" s="46"/>
      <c r="Y145" s="46"/>
    </row>
    <row r="146" spans="1:27">
      <c r="A146" s="29" t="s">
        <v>1180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>
        <f>VLOOKUP(C:C,total260330113047!B:F,5,0)</f>
        <v>6263</v>
      </c>
      <c r="M146" s="8"/>
      <c r="N146" s="21">
        <f>L146/9*5</f>
        <v>3479.4444444444443</v>
      </c>
      <c r="O146" s="44">
        <v>5706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5706</v>
      </c>
      <c r="V146" s="45">
        <v>2226.5555555555557</v>
      </c>
      <c r="W146" s="41">
        <v>0.6097869688826576</v>
      </c>
      <c r="X146" s="46"/>
      <c r="Y146" s="46"/>
    </row>
    <row r="147" spans="1:27">
      <c r="A147" s="29" t="s">
        <v>2948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>
        <f>VLOOKUP(C:C,total260330113047!B:F,5,0)</f>
        <v>8935</v>
      </c>
      <c r="M147" s="211">
        <v>10000</v>
      </c>
      <c r="N147" s="211">
        <v>10000</v>
      </c>
      <c r="O147" s="44">
        <v>36271</v>
      </c>
      <c r="P147" s="44">
        <v>100</v>
      </c>
      <c r="Q147" s="44">
        <v>0</v>
      </c>
      <c r="R147" s="44">
        <v>0</v>
      </c>
      <c r="S147" s="44">
        <v>100</v>
      </c>
      <c r="T147" s="45">
        <v>0</v>
      </c>
      <c r="U147" s="45">
        <v>36171</v>
      </c>
      <c r="V147" s="45">
        <v>26171</v>
      </c>
      <c r="W147" s="204">
        <v>0.27494432377443567</v>
      </c>
      <c r="X147" s="46"/>
      <c r="Y147" s="46"/>
    </row>
    <row r="148" spans="1:27">
      <c r="A148" s="29" t="s">
        <v>1182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>
        <f>VLOOKUP(C:C,total260330113047!B:F,5,0)</f>
        <v>863</v>
      </c>
      <c r="M148" s="211">
        <v>4000</v>
      </c>
      <c r="N148" s="211">
        <v>4000</v>
      </c>
      <c r="O148" s="44">
        <v>14724</v>
      </c>
      <c r="P148" s="44">
        <v>0</v>
      </c>
      <c r="Q148" s="44">
        <v>0</v>
      </c>
      <c r="R148" s="44">
        <v>0</v>
      </c>
      <c r="S148" s="44">
        <v>0</v>
      </c>
      <c r="T148" s="45">
        <v>0</v>
      </c>
      <c r="U148" s="45">
        <v>14724</v>
      </c>
      <c r="V148" s="45">
        <v>10724</v>
      </c>
      <c r="W148" s="204">
        <v>0.27166530834012498</v>
      </c>
      <c r="X148" s="46"/>
      <c r="Y148" s="46"/>
    </row>
    <row r="149" spans="1:27">
      <c r="A149" s="29" t="s">
        <v>1183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>
        <f>VLOOKUP(C:C,total260330113047!B:F,5,0)</f>
        <v>1099</v>
      </c>
      <c r="M149" s="211">
        <v>2000</v>
      </c>
      <c r="N149" s="211">
        <v>2000</v>
      </c>
      <c r="O149" s="44">
        <v>8251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8251</v>
      </c>
      <c r="V149" s="45">
        <v>6251</v>
      </c>
      <c r="W149" s="204">
        <v>0.24239486122894194</v>
      </c>
      <c r="X149" s="46"/>
      <c r="Y149" s="46"/>
    </row>
    <row r="150" spans="1:27">
      <c r="A150" s="29"/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>
        <f>VLOOKUP(C:C,total260330113047!B:F,5,0)</f>
        <v>6028</v>
      </c>
      <c r="M150" s="211">
        <v>3500</v>
      </c>
      <c r="N150" s="211">
        <v>3500</v>
      </c>
      <c r="O150" s="44">
        <v>3028</v>
      </c>
      <c r="P150" s="44">
        <v>0</v>
      </c>
      <c r="Q150" s="44">
        <v>5000</v>
      </c>
      <c r="R150" s="44">
        <v>0</v>
      </c>
      <c r="S150" s="44">
        <v>200</v>
      </c>
      <c r="T150" s="45">
        <v>-200</v>
      </c>
      <c r="U150" s="45">
        <v>7828</v>
      </c>
      <c r="V150" s="45">
        <v>4328</v>
      </c>
      <c r="W150" s="204">
        <v>1.1558784676354028</v>
      </c>
      <c r="X150" s="46"/>
      <c r="Y150" s="46"/>
    </row>
    <row r="151" spans="1:27">
      <c r="A151" s="29"/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>
        <f>VLOOKUP(C:C,total260330113047!B:F,5,0)</f>
        <v>1680</v>
      </c>
      <c r="M151" s="211">
        <v>4000</v>
      </c>
      <c r="N151" s="211">
        <v>3000</v>
      </c>
      <c r="O151" s="44">
        <v>3430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3430</v>
      </c>
      <c r="V151" s="45">
        <v>430</v>
      </c>
      <c r="W151" s="204">
        <v>0.87463556851311952</v>
      </c>
      <c r="X151" s="46"/>
      <c r="Y151" s="46"/>
    </row>
    <row r="152" spans="1:27">
      <c r="A152" s="29"/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>
        <f>VLOOKUP(C:C,total260330113047!B:F,5,0)</f>
        <v>1719</v>
      </c>
      <c r="M152" s="211">
        <v>1000</v>
      </c>
      <c r="N152" s="211">
        <v>1000</v>
      </c>
      <c r="O152" s="44">
        <v>6172</v>
      </c>
      <c r="P152" s="44">
        <v>60</v>
      </c>
      <c r="Q152" s="44">
        <v>0</v>
      </c>
      <c r="R152" s="44">
        <v>0</v>
      </c>
      <c r="S152" s="44">
        <v>60</v>
      </c>
      <c r="T152" s="45">
        <v>0</v>
      </c>
      <c r="U152" s="45">
        <v>6112</v>
      </c>
      <c r="V152" s="45">
        <v>5112</v>
      </c>
      <c r="W152" s="204">
        <v>0.16046213093709885</v>
      </c>
      <c r="X152" s="46"/>
      <c r="Y152" s="46"/>
    </row>
    <row r="153" spans="1:27">
      <c r="A153" s="29"/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>
        <f>VLOOKUP(C:C,total260330113047!B:F,5,0)</f>
        <v>188</v>
      </c>
      <c r="M153" s="211">
        <v>1000</v>
      </c>
      <c r="N153" s="211">
        <v>1000</v>
      </c>
      <c r="O153" s="44">
        <v>3231</v>
      </c>
      <c r="P153" s="44">
        <v>0</v>
      </c>
      <c r="Q153" s="44">
        <v>0</v>
      </c>
      <c r="R153" s="44">
        <v>0</v>
      </c>
      <c r="S153" s="44">
        <v>0</v>
      </c>
      <c r="T153" s="45">
        <v>0</v>
      </c>
      <c r="U153" s="45">
        <v>3231</v>
      </c>
      <c r="V153" s="45">
        <v>2231</v>
      </c>
      <c r="W153" s="204"/>
      <c r="X153" s="46"/>
      <c r="Y153" s="46"/>
    </row>
    <row r="154" spans="1:27">
      <c r="A154" s="29"/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>
        <f>VLOOKUP(C:C,total260330113047!B:F,5,0)</f>
        <v>1700</v>
      </c>
      <c r="M154" s="211">
        <v>2500</v>
      </c>
      <c r="N154" s="211">
        <v>2500</v>
      </c>
      <c r="O154" s="44">
        <v>4126</v>
      </c>
      <c r="P154" s="44">
        <v>650</v>
      </c>
      <c r="Q154" s="44">
        <v>0</v>
      </c>
      <c r="R154" s="44">
        <v>0</v>
      </c>
      <c r="S154" s="44">
        <v>650</v>
      </c>
      <c r="T154" s="45">
        <v>0</v>
      </c>
      <c r="U154" s="45">
        <v>3476</v>
      </c>
      <c r="V154" s="45">
        <v>976</v>
      </c>
      <c r="W154" s="204"/>
      <c r="X154" s="46"/>
      <c r="Y154" s="46"/>
    </row>
    <row r="155" spans="1:27" s="152" customFormat="1">
      <c r="A155" s="144" t="s">
        <v>1184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>
        <f>VLOOKUP(C:C,total260330113047!B:F,5,0)</f>
        <v>55</v>
      </c>
      <c r="M155" s="8"/>
      <c r="N155" s="21">
        <f>L155/9*5</f>
        <v>30.555555555555554</v>
      </c>
      <c r="O155" s="148">
        <v>33</v>
      </c>
      <c r="P155" s="148">
        <v>0</v>
      </c>
      <c r="Q155" s="44">
        <v>0</v>
      </c>
      <c r="R155" s="148">
        <v>0</v>
      </c>
      <c r="S155" s="148">
        <v>0</v>
      </c>
      <c r="T155" s="149">
        <v>0</v>
      </c>
      <c r="U155" s="149">
        <v>33</v>
      </c>
      <c r="V155" s="149">
        <v>2.4444444444444464</v>
      </c>
      <c r="W155" s="150">
        <v>0.92592592592592582</v>
      </c>
      <c r="X155" s="151"/>
      <c r="Y155" s="151"/>
      <c r="Z155" s="191"/>
      <c r="AA155" s="191"/>
    </row>
    <row r="156" spans="1:27">
      <c r="A156" s="29" t="s">
        <v>1185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>
        <f>VLOOKUP(C:C,total260330113047!B:F,5,0)</f>
        <v>2732</v>
      </c>
      <c r="M156" s="8"/>
      <c r="N156" s="21">
        <f>L156/9*5</f>
        <v>1517.7777777777778</v>
      </c>
      <c r="O156" s="44">
        <v>2542</v>
      </c>
      <c r="P156" s="44">
        <v>0</v>
      </c>
      <c r="Q156" s="44">
        <v>200</v>
      </c>
      <c r="R156" s="44">
        <v>0</v>
      </c>
      <c r="S156" s="44">
        <v>0</v>
      </c>
      <c r="T156" s="45">
        <v>0</v>
      </c>
      <c r="U156" s="45">
        <v>2742</v>
      </c>
      <c r="V156" s="45">
        <v>1224.2222222222222</v>
      </c>
      <c r="W156" s="41">
        <v>0.59708016435003064</v>
      </c>
      <c r="X156" s="46"/>
      <c r="Y156" s="46"/>
    </row>
    <row r="157" spans="1:27" s="200" customFormat="1">
      <c r="A157" s="192" t="s">
        <v>1186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 t="e">
        <f>VLOOKUP(C:C,total260330113047!B:F,5,0)</f>
        <v>#N/A</v>
      </c>
      <c r="M157" s="8"/>
      <c r="N157" s="21" t="e">
        <f>L157/9*5</f>
        <v>#N/A</v>
      </c>
      <c r="O157" s="196">
        <v>713</v>
      </c>
      <c r="P157" s="196">
        <v>0</v>
      </c>
      <c r="Q157" s="196">
        <v>0</v>
      </c>
      <c r="R157" s="196">
        <v>0</v>
      </c>
      <c r="S157" s="196">
        <v>0</v>
      </c>
      <c r="T157" s="197">
        <v>0</v>
      </c>
      <c r="U157" s="197">
        <v>713</v>
      </c>
      <c r="V157" s="197" t="e">
        <v>#N/A</v>
      </c>
      <c r="W157" s="198" t="e">
        <v>#N/A</v>
      </c>
      <c r="X157" s="199"/>
      <c r="Y157" s="199"/>
      <c r="Z157" s="201"/>
      <c r="AA157" s="201"/>
    </row>
    <row r="158" spans="1:27">
      <c r="A158" s="29" t="s">
        <v>1187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>
        <f>VLOOKUP(C:C,total260330113047!B:F,5,0)</f>
        <v>3044</v>
      </c>
      <c r="M158" s="211">
        <v>2500</v>
      </c>
      <c r="N158" s="211">
        <v>2500</v>
      </c>
      <c r="O158" s="44">
        <v>6837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6837</v>
      </c>
      <c r="V158" s="45">
        <v>4337</v>
      </c>
      <c r="W158" s="41">
        <v>0.36565745209887379</v>
      </c>
      <c r="X158" s="46"/>
      <c r="Y158" s="46"/>
    </row>
    <row r="159" spans="1:27">
      <c r="A159" s="29" t="s">
        <v>1188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>
        <f>VLOOKUP(C:C,total260330113047!B:F,5,0)</f>
        <v>328</v>
      </c>
      <c r="M159" s="211">
        <v>1000</v>
      </c>
      <c r="N159" s="211">
        <v>1000</v>
      </c>
      <c r="O159" s="44">
        <v>7221</v>
      </c>
      <c r="P159" s="44">
        <v>0</v>
      </c>
      <c r="Q159" s="44">
        <v>0</v>
      </c>
      <c r="R159" s="44">
        <v>0</v>
      </c>
      <c r="S159" s="44">
        <v>0</v>
      </c>
      <c r="T159" s="45">
        <v>0</v>
      </c>
      <c r="U159" s="45">
        <v>7221</v>
      </c>
      <c r="V159" s="45">
        <v>6221</v>
      </c>
      <c r="W159" s="41">
        <v>0.13848497438027974</v>
      </c>
      <c r="X159" s="46"/>
      <c r="Y159" s="46"/>
    </row>
    <row r="160" spans="1:27">
      <c r="A160" s="29" t="s">
        <v>1189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>
        <f>VLOOKUP(C:C,total260330113047!B:F,5,0)</f>
        <v>110</v>
      </c>
      <c r="M160" s="8"/>
      <c r="N160" s="21">
        <f>L160/9*5</f>
        <v>61.111111111111107</v>
      </c>
      <c r="O160" s="44">
        <v>417</v>
      </c>
      <c r="P160" s="44">
        <v>0</v>
      </c>
      <c r="Q160" s="44">
        <v>0</v>
      </c>
      <c r="R160" s="44">
        <v>0</v>
      </c>
      <c r="S160" s="44">
        <v>0</v>
      </c>
      <c r="T160" s="45">
        <v>0</v>
      </c>
      <c r="U160" s="45">
        <v>417</v>
      </c>
      <c r="V160" s="45">
        <v>355.88888888888891</v>
      </c>
      <c r="W160" s="41">
        <v>0.14654942712496669</v>
      </c>
      <c r="X160" s="46"/>
      <c r="Y160" s="46"/>
    </row>
    <row r="161" spans="1:27">
      <c r="A161" s="9"/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>
        <f>VLOOKUP(C:C,total260330113047!B:F,5,0)</f>
        <v>101</v>
      </c>
      <c r="M161" s="211">
        <v>1500</v>
      </c>
      <c r="N161" s="211">
        <v>1500</v>
      </c>
      <c r="O161" s="44">
        <v>2910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2910</v>
      </c>
      <c r="V161" s="45">
        <v>1410</v>
      </c>
      <c r="W161" s="41">
        <v>0.51546391752577314</v>
      </c>
      <c r="X161" s="13"/>
      <c r="Y161" s="13"/>
    </row>
    <row r="162" spans="1:27">
      <c r="A162" s="29" t="s">
        <v>1190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>
        <f>VLOOKUP(C:C,total260330113047!B:F,5,0)</f>
        <v>310</v>
      </c>
      <c r="M162" s="8"/>
      <c r="N162" s="21">
        <f>L162/9*5</f>
        <v>172.22222222222223</v>
      </c>
      <c r="O162" s="44">
        <v>567</v>
      </c>
      <c r="P162" s="44">
        <v>0</v>
      </c>
      <c r="Q162" s="44">
        <v>0</v>
      </c>
      <c r="R162" s="44">
        <v>0</v>
      </c>
      <c r="S162" s="44">
        <v>200</v>
      </c>
      <c r="T162" s="45">
        <v>-200</v>
      </c>
      <c r="U162" s="45">
        <v>367</v>
      </c>
      <c r="V162" s="45">
        <v>194.77777777777777</v>
      </c>
      <c r="W162" s="41">
        <v>0.30374289633548895</v>
      </c>
      <c r="X162" s="46"/>
      <c r="Y162" s="46"/>
    </row>
    <row r="163" spans="1:27" s="152" customFormat="1">
      <c r="A163" s="185"/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>
        <f>VLOOKUP(C:C,total260330113047!B:F,5,0)</f>
        <v>4</v>
      </c>
      <c r="M163" s="300">
        <v>1000</v>
      </c>
      <c r="N163" s="300">
        <v>1000</v>
      </c>
      <c r="O163" s="148">
        <v>29</v>
      </c>
      <c r="P163" s="148">
        <v>0</v>
      </c>
      <c r="Q163" s="148">
        <v>0</v>
      </c>
      <c r="R163" s="148">
        <v>0</v>
      </c>
      <c r="S163" s="148">
        <v>0</v>
      </c>
      <c r="T163" s="149">
        <v>0</v>
      </c>
      <c r="U163" s="149">
        <v>29</v>
      </c>
      <c r="V163" s="149">
        <v>-971</v>
      </c>
      <c r="W163" s="150">
        <v>34.482758620689658</v>
      </c>
      <c r="X163" s="185"/>
      <c r="Y163" s="185"/>
      <c r="Z163" s="191"/>
      <c r="AA163" s="191"/>
    </row>
    <row r="164" spans="1:27">
      <c r="A164" s="9"/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>
        <f>VLOOKUP(C:C,total260330113047!B:F,5,0)</f>
        <v>118</v>
      </c>
      <c r="M164" s="211">
        <v>1000</v>
      </c>
      <c r="N164" s="211">
        <v>1000</v>
      </c>
      <c r="O164" s="44">
        <v>1940</v>
      </c>
      <c r="P164" s="44">
        <v>0</v>
      </c>
      <c r="Q164" s="44">
        <v>500</v>
      </c>
      <c r="R164" s="44">
        <v>0</v>
      </c>
      <c r="S164" s="44">
        <v>0</v>
      </c>
      <c r="T164" s="45">
        <v>0</v>
      </c>
      <c r="U164" s="45">
        <v>2440</v>
      </c>
      <c r="V164" s="45">
        <v>1440</v>
      </c>
      <c r="W164" s="41">
        <v>0.51546391752577314</v>
      </c>
      <c r="X164" s="13"/>
      <c r="Y164" s="13"/>
    </row>
    <row r="165" spans="1:27">
      <c r="A165" s="9"/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>
        <f>VLOOKUP(C:C,total260330113047!B:F,5,0)</f>
        <v>2046</v>
      </c>
      <c r="M165" s="8"/>
      <c r="N165" s="21">
        <f>L165/9*5</f>
        <v>1136.6666666666667</v>
      </c>
      <c r="O165" s="44">
        <v>780</v>
      </c>
      <c r="P165" s="44">
        <v>900</v>
      </c>
      <c r="Q165" s="44">
        <v>0</v>
      </c>
      <c r="R165" s="44">
        <v>0</v>
      </c>
      <c r="S165" s="44">
        <v>1100</v>
      </c>
      <c r="T165" s="45">
        <v>-200</v>
      </c>
      <c r="U165" s="45">
        <v>-320</v>
      </c>
      <c r="V165" s="45">
        <v>-1456.6666666666667</v>
      </c>
      <c r="W165" s="41">
        <v>0.67658730158730163</v>
      </c>
      <c r="X165" s="13"/>
      <c r="Y165" s="13"/>
    </row>
    <row r="166" spans="1:27">
      <c r="A166" s="9"/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>
        <f>VLOOKUP(C:C,total260330113047!B:F,5,0)</f>
        <v>1949</v>
      </c>
      <c r="M166" s="8"/>
      <c r="N166" s="21">
        <f>L166/9*5</f>
        <v>1082.7777777777778</v>
      </c>
      <c r="O166" s="44">
        <v>417</v>
      </c>
      <c r="P166" s="44">
        <v>0</v>
      </c>
      <c r="Q166" s="44">
        <v>0</v>
      </c>
      <c r="R166" s="44">
        <v>0</v>
      </c>
      <c r="S166" s="44">
        <v>500</v>
      </c>
      <c r="T166" s="45">
        <v>-500</v>
      </c>
      <c r="U166" s="45">
        <v>-83</v>
      </c>
      <c r="V166" s="45">
        <v>-1165.7777777777778</v>
      </c>
      <c r="W166" s="41">
        <v>2.5965893951505463</v>
      </c>
      <c r="X166" s="13"/>
      <c r="Y166" s="13"/>
    </row>
    <row r="167" spans="1:27">
      <c r="A167" s="9"/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>
        <f>VLOOKUP(C:C,total260330113047!B:F,5,0)</f>
        <v>2538</v>
      </c>
      <c r="M167" s="234">
        <v>1500</v>
      </c>
      <c r="N167" s="211">
        <v>1000</v>
      </c>
      <c r="O167" s="44">
        <v>1265</v>
      </c>
      <c r="P167" s="44">
        <v>0</v>
      </c>
      <c r="Q167" s="44">
        <v>0</v>
      </c>
      <c r="R167" s="44">
        <v>0</v>
      </c>
      <c r="S167" s="44">
        <v>0</v>
      </c>
      <c r="T167" s="45">
        <v>0</v>
      </c>
      <c r="U167" s="45">
        <v>1265</v>
      </c>
      <c r="V167" s="45">
        <v>265</v>
      </c>
      <c r="W167" s="41">
        <v>0.79051383399209485</v>
      </c>
      <c r="X167" s="13"/>
      <c r="Y167" s="13"/>
    </row>
    <row r="168" spans="1:27">
      <c r="A168" s="9"/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>
        <f>VLOOKUP(C:C,total260330113047!B:F,5,0)</f>
        <v>2737</v>
      </c>
      <c r="M168" s="234">
        <v>1500</v>
      </c>
      <c r="N168" s="211">
        <v>1000</v>
      </c>
      <c r="O168" s="44">
        <v>1409</v>
      </c>
      <c r="P168" s="44">
        <v>0</v>
      </c>
      <c r="Q168" s="44">
        <v>0</v>
      </c>
      <c r="R168" s="44">
        <v>0</v>
      </c>
      <c r="S168" s="44">
        <v>0</v>
      </c>
      <c r="T168" s="45">
        <v>0</v>
      </c>
      <c r="U168" s="45">
        <v>1409</v>
      </c>
      <c r="V168" s="45">
        <v>409</v>
      </c>
      <c r="W168" s="41">
        <v>0.70972320794889998</v>
      </c>
      <c r="X168" s="13"/>
      <c r="Y168" s="13"/>
    </row>
    <row r="169" spans="1:27">
      <c r="A169" s="9"/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>
        <f>VLOOKUP(C:C,total260330113047!B:F,5,0)</f>
        <v>429</v>
      </c>
      <c r="M169" s="234">
        <v>1500</v>
      </c>
      <c r="N169" s="211">
        <v>1000</v>
      </c>
      <c r="O169" s="44">
        <v>1998</v>
      </c>
      <c r="P169" s="44">
        <v>0</v>
      </c>
      <c r="Q169" s="44">
        <v>0</v>
      </c>
      <c r="R169" s="44">
        <v>0</v>
      </c>
      <c r="S169" s="44">
        <v>0</v>
      </c>
      <c r="T169" s="45">
        <v>0</v>
      </c>
      <c r="U169" s="45">
        <v>1998</v>
      </c>
      <c r="V169" s="45">
        <v>998</v>
      </c>
      <c r="W169" s="41">
        <v>0.50050050050050054</v>
      </c>
      <c r="X169" s="13"/>
      <c r="Y169" s="13"/>
    </row>
    <row r="170" spans="1:27">
      <c r="A170" s="9"/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>
        <f>VLOOKUP(C:C,total260330113047!B:F,5,0)</f>
        <v>9123</v>
      </c>
      <c r="M170" s="234">
        <v>3500</v>
      </c>
      <c r="N170" s="21">
        <f>L170/9*5</f>
        <v>5068.333333333333</v>
      </c>
      <c r="O170" s="44">
        <v>13440</v>
      </c>
      <c r="P170" s="44">
        <v>1739</v>
      </c>
      <c r="Q170" s="44">
        <v>0</v>
      </c>
      <c r="R170" s="44">
        <v>0</v>
      </c>
      <c r="S170" s="44">
        <v>2688</v>
      </c>
      <c r="T170" s="45">
        <v>-949</v>
      </c>
      <c r="U170" s="45">
        <v>10752</v>
      </c>
      <c r="V170" s="45">
        <v>5683.666666666667</v>
      </c>
      <c r="W170" s="41">
        <v>0.33390429760414608</v>
      </c>
      <c r="X170" s="13"/>
      <c r="Y170" s="13"/>
    </row>
    <row r="171" spans="1:27">
      <c r="A171" s="9"/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>
        <f>VLOOKUP(C:C,total260330113047!B:F,5,0)</f>
        <v>1236</v>
      </c>
      <c r="M171" s="234">
        <v>900</v>
      </c>
      <c r="N171" s="211">
        <v>900</v>
      </c>
      <c r="O171" s="44">
        <v>10267</v>
      </c>
      <c r="P171" s="44">
        <v>0</v>
      </c>
      <c r="Q171" s="44">
        <v>0</v>
      </c>
      <c r="R171" s="44">
        <v>0</v>
      </c>
      <c r="S171" s="44">
        <v>174</v>
      </c>
      <c r="T171" s="45">
        <v>-174</v>
      </c>
      <c r="U171" s="45">
        <v>10093</v>
      </c>
      <c r="V171" s="45">
        <v>9193</v>
      </c>
      <c r="W171" s="41">
        <v>8.7659491574948858E-2</v>
      </c>
      <c r="X171" s="13"/>
      <c r="Y171" s="13"/>
    </row>
    <row r="172" spans="1:27">
      <c r="A172" s="9"/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>
        <f>VLOOKUP(C:C,total260330113047!B:F,5,0)</f>
        <v>6834</v>
      </c>
      <c r="M172" s="234">
        <v>7500</v>
      </c>
      <c r="N172" s="211">
        <v>6000</v>
      </c>
      <c r="O172" s="44">
        <v>7258</v>
      </c>
      <c r="P172" s="44">
        <v>660</v>
      </c>
      <c r="Q172" s="44">
        <v>0</v>
      </c>
      <c r="R172" s="44">
        <v>0</v>
      </c>
      <c r="S172" s="44">
        <v>360</v>
      </c>
      <c r="T172" s="45">
        <v>300</v>
      </c>
      <c r="U172" s="45">
        <v>6898</v>
      </c>
      <c r="V172" s="45">
        <v>898</v>
      </c>
      <c r="W172" s="41">
        <v>0.75776711290729981</v>
      </c>
      <c r="X172" s="13"/>
      <c r="Y172" s="13"/>
    </row>
    <row r="173" spans="1:27">
      <c r="A173" s="9"/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>
        <f>VLOOKUP(C:C,total260330113047!B:F,5,0)</f>
        <v>1183</v>
      </c>
      <c r="M173" s="234">
        <v>1000</v>
      </c>
      <c r="N173" s="211">
        <v>1000</v>
      </c>
      <c r="O173" s="44">
        <v>1637</v>
      </c>
      <c r="P173" s="44">
        <v>0</v>
      </c>
      <c r="Q173" s="44">
        <v>0</v>
      </c>
      <c r="R173" s="44">
        <v>0</v>
      </c>
      <c r="S173" s="44">
        <v>0</v>
      </c>
      <c r="T173" s="45">
        <v>0</v>
      </c>
      <c r="U173" s="45">
        <v>1637</v>
      </c>
      <c r="V173" s="45">
        <v>637</v>
      </c>
      <c r="W173" s="41">
        <v>0.61087354917532066</v>
      </c>
      <c r="X173" s="13"/>
      <c r="Y173" s="13"/>
    </row>
    <row r="174" spans="1:27">
      <c r="A174" s="9"/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>
        <f>VLOOKUP(C:C,total260330113047!B:F,5,0)</f>
        <v>630</v>
      </c>
      <c r="M174" s="234">
        <v>1500</v>
      </c>
      <c r="N174" s="211">
        <v>1500</v>
      </c>
      <c r="O174" s="44">
        <v>4492</v>
      </c>
      <c r="P174" s="44">
        <v>200</v>
      </c>
      <c r="Q174" s="44">
        <v>0</v>
      </c>
      <c r="R174" s="44">
        <v>0</v>
      </c>
      <c r="S174" s="44">
        <v>200</v>
      </c>
      <c r="T174" s="45">
        <v>0</v>
      </c>
      <c r="U174" s="45">
        <v>4292</v>
      </c>
      <c r="V174" s="45">
        <v>2792</v>
      </c>
      <c r="W174" s="41">
        <v>0.31969309462915602</v>
      </c>
      <c r="X174" s="13"/>
      <c r="Y174" s="13"/>
    </row>
    <row r="175" spans="1:27">
      <c r="A175" s="9"/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>
        <f>VLOOKUP(C:C,total260330113047!B:F,5,0)</f>
        <v>4866</v>
      </c>
      <c r="M175" s="234">
        <v>2500</v>
      </c>
      <c r="N175" s="21">
        <f>L175/9*5</f>
        <v>2703.333333333333</v>
      </c>
      <c r="O175" s="44">
        <v>5415</v>
      </c>
      <c r="P175" s="44">
        <v>3800</v>
      </c>
      <c r="Q175" s="44">
        <v>3000</v>
      </c>
      <c r="R175" s="44">
        <v>0</v>
      </c>
      <c r="S175" s="44">
        <v>5300</v>
      </c>
      <c r="T175" s="45">
        <v>-1500</v>
      </c>
      <c r="U175" s="45">
        <v>3115</v>
      </c>
      <c r="V175" s="45">
        <v>411.66666666666697</v>
      </c>
      <c r="W175" s="41">
        <v>0.29336227165852774</v>
      </c>
      <c r="X175" s="13"/>
      <c r="Y175" s="13"/>
    </row>
    <row r="176" spans="1:27">
      <c r="A176" s="9"/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>
        <f>VLOOKUP(C:C,total260330113047!B:F,5,0)</f>
        <v>694</v>
      </c>
      <c r="M176" s="234">
        <v>2000</v>
      </c>
      <c r="N176" s="211">
        <v>1000</v>
      </c>
      <c r="O176" s="44">
        <v>1921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1921</v>
      </c>
      <c r="V176" s="45">
        <v>921</v>
      </c>
      <c r="W176" s="41">
        <v>0.52056220718375845</v>
      </c>
      <c r="X176" s="13"/>
      <c r="Y176" s="13"/>
    </row>
    <row r="177" spans="1:27">
      <c r="A177" s="9"/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>
        <f>VLOOKUP(C:C,total260330113047!B:F,5,0)</f>
        <v>1027</v>
      </c>
      <c r="M177" s="234">
        <v>2000</v>
      </c>
      <c r="N177" s="211">
        <v>1000</v>
      </c>
      <c r="O177" s="44">
        <v>1162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1162</v>
      </c>
      <c r="V177" s="45">
        <v>162</v>
      </c>
      <c r="W177" s="41">
        <v>0.86058519793459554</v>
      </c>
      <c r="X177" s="13"/>
      <c r="Y177" s="13"/>
    </row>
    <row r="178" spans="1:27">
      <c r="A178" s="9"/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>
        <f>VLOOKUP(C:C,total260330113047!B:F,5,0)</f>
        <v>658</v>
      </c>
      <c r="M178" s="234">
        <v>2000</v>
      </c>
      <c r="N178" s="211">
        <v>1000</v>
      </c>
      <c r="O178" s="44">
        <v>1770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1770</v>
      </c>
      <c r="V178" s="45">
        <v>770</v>
      </c>
      <c r="W178" s="41">
        <v>0.56497175141242939</v>
      </c>
      <c r="X178" s="13"/>
      <c r="Y178" s="13"/>
    </row>
    <row r="179" spans="1:27">
      <c r="A179" s="9"/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>
        <f>VLOOKUP(C:C,total260330113047!B:F,5,0)</f>
        <v>926</v>
      </c>
      <c r="M179" s="234">
        <v>2000</v>
      </c>
      <c r="N179" s="211">
        <v>1000</v>
      </c>
      <c r="O179" s="44">
        <v>1713</v>
      </c>
      <c r="P179" s="44">
        <v>0</v>
      </c>
      <c r="Q179" s="44">
        <v>0</v>
      </c>
      <c r="R179" s="44">
        <v>0</v>
      </c>
      <c r="S179" s="44">
        <v>0</v>
      </c>
      <c r="T179" s="45">
        <v>0</v>
      </c>
      <c r="U179" s="45">
        <v>1713</v>
      </c>
      <c r="V179" s="45">
        <v>713</v>
      </c>
      <c r="W179" s="41">
        <v>0.58377116170461174</v>
      </c>
      <c r="X179" s="13"/>
      <c r="Y179" s="13"/>
    </row>
    <row r="180" spans="1:27">
      <c r="A180" s="9"/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>
        <f>VLOOKUP(C:C,total260330113047!B:F,5,0)</f>
        <v>2135</v>
      </c>
      <c r="M180" s="234">
        <v>2000</v>
      </c>
      <c r="N180" s="211">
        <v>1000</v>
      </c>
      <c r="O180" s="44">
        <v>1083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1083</v>
      </c>
      <c r="V180" s="45">
        <v>83</v>
      </c>
      <c r="W180" s="41">
        <v>0.92336103416435822</v>
      </c>
      <c r="X180" s="13"/>
      <c r="Y180" s="13"/>
    </row>
    <row r="181" spans="1:27" s="200" customFormat="1">
      <c r="A181" s="243"/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>
        <f>VLOOKUP(C:C,total260330113047!B:F,5,0)</f>
        <v>1508</v>
      </c>
      <c r="M181" s="281">
        <v>1500</v>
      </c>
      <c r="N181" s="211">
        <v>1500</v>
      </c>
      <c r="O181" s="196">
        <v>6</v>
      </c>
      <c r="P181" s="196">
        <v>0</v>
      </c>
      <c r="Q181" s="196">
        <v>0</v>
      </c>
      <c r="R181" s="196">
        <v>0</v>
      </c>
      <c r="S181" s="196">
        <v>0</v>
      </c>
      <c r="T181" s="197">
        <v>0</v>
      </c>
      <c r="U181" s="197">
        <v>6</v>
      </c>
      <c r="V181" s="197">
        <v>-1494</v>
      </c>
      <c r="W181" s="198">
        <v>250</v>
      </c>
      <c r="X181" s="243"/>
      <c r="Y181" s="243"/>
      <c r="Z181" s="201"/>
      <c r="AA181" s="201"/>
    </row>
    <row r="182" spans="1:27">
      <c r="A182" s="9"/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>
        <f>VLOOKUP(C:C,total260330113047!B:F,5,0)</f>
        <v>514</v>
      </c>
      <c r="M182" s="234">
        <v>1000</v>
      </c>
      <c r="N182" s="211">
        <v>1000</v>
      </c>
      <c r="O182" s="44">
        <v>4357</v>
      </c>
      <c r="P182" s="44">
        <v>0</v>
      </c>
      <c r="Q182" s="44">
        <v>0</v>
      </c>
      <c r="R182" s="44">
        <v>0</v>
      </c>
      <c r="S182" s="44">
        <v>0</v>
      </c>
      <c r="T182" s="45">
        <v>0</v>
      </c>
      <c r="U182" s="45">
        <v>4357</v>
      </c>
      <c r="V182" s="45">
        <v>3357</v>
      </c>
      <c r="W182" s="41">
        <v>0.22951572182694516</v>
      </c>
      <c r="X182" s="46"/>
      <c r="Y182" s="46"/>
    </row>
    <row r="183" spans="1:27">
      <c r="A183" s="9"/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>
        <f>VLOOKUP(C:C,total260330113047!B:F,5,0)</f>
        <v>419</v>
      </c>
      <c r="M183" s="234">
        <v>1000</v>
      </c>
      <c r="N183" s="211">
        <v>1000</v>
      </c>
      <c r="O183" s="44">
        <v>4504</v>
      </c>
      <c r="P183" s="44">
        <v>0</v>
      </c>
      <c r="Q183" s="44">
        <v>0</v>
      </c>
      <c r="R183" s="44">
        <v>0</v>
      </c>
      <c r="S183" s="44">
        <v>0</v>
      </c>
      <c r="T183" s="45">
        <v>0</v>
      </c>
      <c r="U183" s="45">
        <v>4504</v>
      </c>
      <c r="V183" s="45">
        <v>3504</v>
      </c>
      <c r="W183" s="41">
        <v>0.22202486678507993</v>
      </c>
      <c r="X183" s="46"/>
      <c r="Y183" s="46"/>
    </row>
    <row r="184" spans="1:27">
      <c r="A184" s="9"/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>
        <f>VLOOKUP(C:C,total260330113047!B:F,5,0)</f>
        <v>1979</v>
      </c>
      <c r="M184" s="234">
        <v>1000</v>
      </c>
      <c r="N184" s="211">
        <v>1000</v>
      </c>
      <c r="O184" s="44">
        <v>3876</v>
      </c>
      <c r="P184" s="44">
        <v>2800</v>
      </c>
      <c r="Q184" s="44">
        <v>3000</v>
      </c>
      <c r="R184" s="44">
        <v>0</v>
      </c>
      <c r="S184" s="44">
        <v>2800</v>
      </c>
      <c r="T184" s="45">
        <v>0</v>
      </c>
      <c r="U184" s="45">
        <v>4076</v>
      </c>
      <c r="V184" s="45">
        <v>3076</v>
      </c>
      <c r="W184" s="41">
        <v>0.14979029358897544</v>
      </c>
      <c r="X184" s="46"/>
      <c r="Y184" s="46"/>
    </row>
    <row r="185" spans="1:27">
      <c r="A185" s="9"/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>
        <f>VLOOKUP(C:C,total260330113047!B:F,5,0)</f>
        <v>576</v>
      </c>
      <c r="M185" s="234">
        <v>1000</v>
      </c>
      <c r="N185" s="211">
        <v>1000</v>
      </c>
      <c r="O185" s="44">
        <v>4426</v>
      </c>
      <c r="P185" s="44">
        <v>1090</v>
      </c>
      <c r="Q185" s="44">
        <v>0</v>
      </c>
      <c r="R185" s="44">
        <v>0</v>
      </c>
      <c r="S185" s="44">
        <v>990</v>
      </c>
      <c r="T185" s="45">
        <v>100</v>
      </c>
      <c r="U185" s="45">
        <v>3436</v>
      </c>
      <c r="V185" s="45">
        <v>2436</v>
      </c>
      <c r="W185" s="41">
        <v>0.18129079042784627</v>
      </c>
      <c r="X185" s="46"/>
      <c r="Y185" s="46"/>
    </row>
    <row r="186" spans="1:27">
      <c r="A186" s="9"/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>
        <f>VLOOKUP(C:C,total260330113047!B:F,5,0)</f>
        <v>1134</v>
      </c>
      <c r="M186" s="213"/>
      <c r="N186" s="21">
        <f>L186/9*5</f>
        <v>630</v>
      </c>
      <c r="O186" s="44">
        <v>534</v>
      </c>
      <c r="P186" s="44">
        <v>0</v>
      </c>
      <c r="Q186" s="44">
        <v>0</v>
      </c>
      <c r="R186" s="44">
        <v>0</v>
      </c>
      <c r="S186" s="44">
        <v>0</v>
      </c>
      <c r="T186" s="45">
        <v>0</v>
      </c>
      <c r="U186" s="45">
        <v>534</v>
      </c>
      <c r="V186" s="45">
        <v>-96</v>
      </c>
      <c r="W186" s="41">
        <v>1.1797752808988764</v>
      </c>
      <c r="X186" s="13"/>
      <c r="Y186" s="13"/>
    </row>
    <row r="187" spans="1:27">
      <c r="A187" s="9"/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>
        <f>VLOOKUP(C:C,total260330113047!B:F,5,0)</f>
        <v>1894</v>
      </c>
      <c r="M187" s="213"/>
      <c r="N187" s="21">
        <f>L187/9*5</f>
        <v>1052.2222222222222</v>
      </c>
      <c r="O187" s="44">
        <v>544</v>
      </c>
      <c r="P187" s="44">
        <v>200</v>
      </c>
      <c r="Q187" s="44">
        <v>0</v>
      </c>
      <c r="R187" s="44">
        <v>0</v>
      </c>
      <c r="S187" s="44">
        <v>200</v>
      </c>
      <c r="T187" s="45">
        <v>0</v>
      </c>
      <c r="U187" s="45">
        <v>344</v>
      </c>
      <c r="V187" s="45">
        <v>-708.22222222222217</v>
      </c>
      <c r="W187" s="41">
        <v>1.4142771804062126</v>
      </c>
      <c r="X187" s="13"/>
      <c r="Y187" s="13"/>
    </row>
    <row r="188" spans="1:27">
      <c r="A188" s="9"/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>
        <f>VLOOKUP(C:C,total260330113047!B:F,5,0)</f>
        <v>1034</v>
      </c>
      <c r="M188" s="234">
        <v>1500</v>
      </c>
      <c r="N188" s="211">
        <v>1500</v>
      </c>
      <c r="O188" s="44">
        <v>4732</v>
      </c>
      <c r="P188" s="44">
        <v>390</v>
      </c>
      <c r="Q188" s="44">
        <v>0</v>
      </c>
      <c r="R188" s="44">
        <v>0</v>
      </c>
      <c r="S188" s="44">
        <v>390</v>
      </c>
      <c r="T188" s="45">
        <v>0</v>
      </c>
      <c r="U188" s="45">
        <v>4342</v>
      </c>
      <c r="V188" s="45">
        <v>2842</v>
      </c>
      <c r="W188" s="41">
        <v>0.29285435376805935</v>
      </c>
      <c r="X188" s="13"/>
      <c r="Y188" s="13"/>
    </row>
    <row r="189" spans="1:27">
      <c r="A189" s="9"/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>
        <f>VLOOKUP(C:C,total260330113047!B:F,5,0)</f>
        <v>5669</v>
      </c>
      <c r="M189" s="8"/>
      <c r="N189" s="21">
        <f>L189/9*5</f>
        <v>3149.4444444444443</v>
      </c>
      <c r="O189" s="44">
        <v>9844</v>
      </c>
      <c r="P189" s="44">
        <v>4850</v>
      </c>
      <c r="Q189" s="44">
        <v>0</v>
      </c>
      <c r="R189" s="44">
        <v>0</v>
      </c>
      <c r="S189" s="44">
        <v>4850</v>
      </c>
      <c r="T189" s="45">
        <v>0</v>
      </c>
      <c r="U189" s="45">
        <v>4994</v>
      </c>
      <c r="V189" s="45">
        <v>1844.5555555555557</v>
      </c>
      <c r="W189" s="41">
        <v>0.21433540522964778</v>
      </c>
      <c r="X189" s="13"/>
      <c r="Y189" s="13"/>
    </row>
    <row r="190" spans="1:27">
      <c r="A190" s="9"/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VLOOKUP(C:C,total260330113047!B:F,5,0)</f>
        <v>169</v>
      </c>
      <c r="M190" s="213">
        <v>1000</v>
      </c>
      <c r="N190" s="211">
        <v>1000</v>
      </c>
      <c r="O190" s="44">
        <v>2756</v>
      </c>
      <c r="P190" s="44">
        <v>30</v>
      </c>
      <c r="Q190" s="44">
        <v>0</v>
      </c>
      <c r="R190" s="44">
        <v>0</v>
      </c>
      <c r="S190" s="44">
        <v>30</v>
      </c>
      <c r="T190" s="45">
        <v>0</v>
      </c>
      <c r="U190" s="45">
        <v>2726</v>
      </c>
      <c r="V190" s="45">
        <v>1726</v>
      </c>
      <c r="W190" s="41">
        <v>0.35893754486719309</v>
      </c>
      <c r="X190" s="13"/>
      <c r="Y190" s="13"/>
    </row>
    <row r="191" spans="1:27">
      <c r="A191" s="9"/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VLOOKUP(C:C,total260330113047!B:F,5,0)</f>
        <v>290</v>
      </c>
      <c r="M191" s="213">
        <v>1000</v>
      </c>
      <c r="N191" s="211">
        <v>1000</v>
      </c>
      <c r="O191" s="44">
        <v>5573</v>
      </c>
      <c r="P191" s="44">
        <v>0</v>
      </c>
      <c r="Q191" s="44">
        <v>0</v>
      </c>
      <c r="R191" s="44">
        <v>0</v>
      </c>
      <c r="S191" s="44">
        <v>0</v>
      </c>
      <c r="T191" s="45">
        <v>0</v>
      </c>
      <c r="U191" s="45">
        <v>5573</v>
      </c>
      <c r="V191" s="45">
        <v>4573</v>
      </c>
      <c r="W191" s="41">
        <v>0.17943656917279741</v>
      </c>
      <c r="X191" s="13"/>
      <c r="Y191" s="13"/>
    </row>
    <row r="192" spans="1:27">
      <c r="A192" s="9"/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VLOOKUP(C:C,total260330113047!B:F,5,0)</f>
        <v>11</v>
      </c>
      <c r="M192" s="213">
        <v>1000</v>
      </c>
      <c r="N192" s="211">
        <v>1000</v>
      </c>
      <c r="O192" s="44">
        <v>2819</v>
      </c>
      <c r="P192" s="44">
        <v>0</v>
      </c>
      <c r="Q192" s="44">
        <v>140</v>
      </c>
      <c r="R192" s="44">
        <v>0</v>
      </c>
      <c r="S192" s="44">
        <v>803</v>
      </c>
      <c r="T192" s="45">
        <v>-803</v>
      </c>
      <c r="U192" s="45">
        <v>2156</v>
      </c>
      <c r="V192" s="45">
        <v>1156</v>
      </c>
      <c r="W192" s="41">
        <v>0.35473572188719404</v>
      </c>
      <c r="X192" s="13"/>
      <c r="Y192" s="13"/>
    </row>
    <row r="193" spans="1:25">
      <c r="A193" s="9"/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VLOOKUP(C:C,total260330113047!B:F,5,0)</f>
        <v>17</v>
      </c>
      <c r="M193" s="213">
        <v>1000</v>
      </c>
      <c r="N193" s="211">
        <v>1000</v>
      </c>
      <c r="O193" s="44">
        <v>2461</v>
      </c>
      <c r="P193" s="44">
        <v>803</v>
      </c>
      <c r="Q193" s="44">
        <v>0</v>
      </c>
      <c r="R193" s="44">
        <v>0</v>
      </c>
      <c r="S193" s="44">
        <v>0</v>
      </c>
      <c r="T193" s="45">
        <v>803</v>
      </c>
      <c r="U193" s="45">
        <v>2461</v>
      </c>
      <c r="V193" s="45">
        <v>1461</v>
      </c>
      <c r="W193" s="41">
        <v>0.30637254901960786</v>
      </c>
      <c r="X193" s="13"/>
      <c r="Y193" s="13"/>
    </row>
    <row r="194" spans="1:25">
      <c r="A194" s="9"/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VLOOKUP(C:C,total260330113047!B:F,5,0)</f>
        <v>137</v>
      </c>
      <c r="M194" s="213">
        <v>1000</v>
      </c>
      <c r="N194" s="211">
        <v>1000</v>
      </c>
      <c r="O194" s="44">
        <v>2580</v>
      </c>
      <c r="P194" s="44">
        <v>0</v>
      </c>
      <c r="Q194" s="44">
        <v>0</v>
      </c>
      <c r="R194" s="44">
        <v>0</v>
      </c>
      <c r="S194" s="44">
        <v>0</v>
      </c>
      <c r="T194" s="45">
        <v>0</v>
      </c>
      <c r="U194" s="45">
        <v>2580</v>
      </c>
      <c r="V194" s="45">
        <v>1580</v>
      </c>
      <c r="W194" s="41">
        <v>0.38759689922480622</v>
      </c>
      <c r="X194" s="13"/>
      <c r="Y194" s="13"/>
    </row>
    <row r="195" spans="1:25">
      <c r="A195" s="9"/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VLOOKUP(C:C,total260330113047!B:F,5,0)</f>
        <v>9</v>
      </c>
      <c r="M195" s="213">
        <v>1000</v>
      </c>
      <c r="N195" s="211">
        <v>1000</v>
      </c>
      <c r="O195" s="44">
        <v>1985</v>
      </c>
      <c r="P195" s="44">
        <v>0</v>
      </c>
      <c r="Q195" s="44">
        <v>0</v>
      </c>
      <c r="R195" s="44">
        <v>0</v>
      </c>
      <c r="S195" s="44">
        <v>0</v>
      </c>
      <c r="T195" s="45">
        <v>0</v>
      </c>
      <c r="U195" s="45">
        <v>1985</v>
      </c>
      <c r="V195" s="45">
        <v>985</v>
      </c>
      <c r="W195" s="41">
        <v>0.50377833753148615</v>
      </c>
      <c r="X195" s="13"/>
      <c r="Y195" s="13"/>
    </row>
    <row r="196" spans="1:25">
      <c r="A196" s="9"/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VLOOKUP(C:C,total260330113047!B:F,5,0)</f>
        <v>544</v>
      </c>
      <c r="M196" s="213">
        <v>1000</v>
      </c>
      <c r="N196" s="211">
        <v>1000</v>
      </c>
      <c r="O196" s="44">
        <v>2384</v>
      </c>
      <c r="P196" s="44">
        <v>100</v>
      </c>
      <c r="Q196" s="44">
        <v>0</v>
      </c>
      <c r="R196" s="44">
        <v>0</v>
      </c>
      <c r="S196" s="44">
        <v>100</v>
      </c>
      <c r="T196" s="45">
        <v>0</v>
      </c>
      <c r="U196" s="45">
        <v>2284</v>
      </c>
      <c r="V196" s="45">
        <v>1284</v>
      </c>
      <c r="W196" s="41">
        <v>0.40257648953301128</v>
      </c>
      <c r="X196" s="13"/>
      <c r="Y196" s="13"/>
    </row>
    <row r="197" spans="1:25">
      <c r="A197" s="9"/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VLOOKUP(C:C,total260330113047!B:F,5,0)</f>
        <v>117</v>
      </c>
      <c r="M197" s="213">
        <v>1000</v>
      </c>
      <c r="N197" s="211">
        <v>1000</v>
      </c>
      <c r="O197" s="44">
        <v>2433</v>
      </c>
      <c r="P197" s="44">
        <v>0</v>
      </c>
      <c r="Q197" s="44">
        <v>462</v>
      </c>
      <c r="R197" s="44">
        <v>0</v>
      </c>
      <c r="S197" s="44">
        <v>0</v>
      </c>
      <c r="T197" s="45">
        <v>0</v>
      </c>
      <c r="U197" s="45">
        <v>2895</v>
      </c>
      <c r="V197" s="45">
        <v>1895</v>
      </c>
      <c r="W197" s="41">
        <v>0.41101520756267984</v>
      </c>
      <c r="X197" s="46"/>
      <c r="Y197" s="46"/>
    </row>
    <row r="198" spans="1:25">
      <c r="A198" s="9"/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VLOOKUP(C:C,total260330113047!B:F,5,0)</f>
        <v>1893</v>
      </c>
      <c r="M198" s="213">
        <v>1000</v>
      </c>
      <c r="N198" s="211">
        <v>1000</v>
      </c>
      <c r="O198" s="44">
        <v>4748</v>
      </c>
      <c r="P198" s="44">
        <v>0</v>
      </c>
      <c r="Q198" s="44">
        <v>150</v>
      </c>
      <c r="R198" s="44">
        <v>0</v>
      </c>
      <c r="S198" s="44">
        <v>0</v>
      </c>
      <c r="T198" s="45">
        <v>0</v>
      </c>
      <c r="U198" s="45">
        <v>4898</v>
      </c>
      <c r="V198" s="45">
        <v>3898</v>
      </c>
      <c r="W198" s="41">
        <v>0.21061499578770007</v>
      </c>
      <c r="X198" s="46"/>
      <c r="Y198" s="46"/>
    </row>
    <row r="199" spans="1:25">
      <c r="A199" s="9"/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VLOOKUP(C:C,total260330113047!B:F,5,0)</f>
        <v>2346</v>
      </c>
      <c r="M199" s="213">
        <v>1500</v>
      </c>
      <c r="N199" s="21">
        <f>L199/9*5</f>
        <v>1303.3333333333335</v>
      </c>
      <c r="O199" s="44">
        <v>3214</v>
      </c>
      <c r="P199" s="44">
        <v>1370</v>
      </c>
      <c r="Q199" s="44">
        <v>0</v>
      </c>
      <c r="R199" s="44">
        <v>0</v>
      </c>
      <c r="S199" s="44">
        <v>1700</v>
      </c>
      <c r="T199" s="45">
        <v>-330</v>
      </c>
      <c r="U199" s="45">
        <v>1514</v>
      </c>
      <c r="V199" s="45">
        <v>210.66666666666652</v>
      </c>
      <c r="W199" s="41">
        <v>0.28432228039557883</v>
      </c>
      <c r="X199" s="46"/>
      <c r="Y199" s="46"/>
    </row>
    <row r="200" spans="1:25">
      <c r="A200" s="9"/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VLOOKUP(C:C,total260330113047!B:F,5,0)</f>
        <v>66</v>
      </c>
      <c r="M200" s="213"/>
      <c r="N200" s="211">
        <v>1000</v>
      </c>
      <c r="O200" s="44">
        <v>2893</v>
      </c>
      <c r="P200" s="44">
        <v>0</v>
      </c>
      <c r="Q200" s="44">
        <v>0</v>
      </c>
      <c r="R200" s="44">
        <v>0</v>
      </c>
      <c r="S200" s="44">
        <v>0</v>
      </c>
      <c r="T200" s="45">
        <v>0</v>
      </c>
      <c r="U200" s="45">
        <v>2893</v>
      </c>
      <c r="V200" s="45">
        <v>1893</v>
      </c>
      <c r="W200" s="41">
        <v>0.34566194262011751</v>
      </c>
      <c r="X200" s="46"/>
      <c r="Y200" s="46"/>
    </row>
    <row r="201" spans="1:25">
      <c r="A201" s="9"/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>
        <f>VLOOKUP(C:C,total260330113047!B:F,5,0)</f>
        <v>67</v>
      </c>
      <c r="M201" s="213"/>
      <c r="N201" s="211">
        <v>3000</v>
      </c>
      <c r="O201" s="44">
        <v>9783</v>
      </c>
      <c r="P201" s="44">
        <v>0</v>
      </c>
      <c r="Q201" s="44">
        <v>200</v>
      </c>
      <c r="R201" s="44">
        <v>0</v>
      </c>
      <c r="S201" s="44">
        <v>0</v>
      </c>
      <c r="T201" s="45">
        <v>0</v>
      </c>
      <c r="U201" s="45">
        <v>9983</v>
      </c>
      <c r="V201" s="45">
        <v>6983</v>
      </c>
      <c r="W201" s="41">
        <v>0.30665440049064702</v>
      </c>
      <c r="X201" s="46"/>
      <c r="Y201" s="46"/>
    </row>
    <row r="202" spans="1:25">
      <c r="A202" s="9"/>
      <c r="B202" s="2"/>
      <c r="C202" s="49" t="s">
        <v>4364</v>
      </c>
      <c r="D202" s="50" t="s">
        <v>4365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VLOOKUP(C:C,total260330113047!B:F,5,0)</f>
        <v>#N/A</v>
      </c>
      <c r="M202" s="213"/>
      <c r="N202" s="211">
        <v>1000</v>
      </c>
      <c r="O202" s="44">
        <v>2991</v>
      </c>
      <c r="P202" s="44">
        <v>0</v>
      </c>
      <c r="Q202" s="44">
        <v>0</v>
      </c>
      <c r="R202" s="44">
        <v>0</v>
      </c>
      <c r="S202" s="44">
        <v>0</v>
      </c>
      <c r="T202" s="45">
        <v>0</v>
      </c>
      <c r="U202" s="45">
        <v>2991</v>
      </c>
      <c r="V202" s="45">
        <v>1991</v>
      </c>
      <c r="W202" s="41">
        <v>0.3343363423604146</v>
      </c>
      <c r="X202" s="46"/>
      <c r="Y202" s="46"/>
    </row>
    <row r="203" spans="1:25">
      <c r="A203" s="9"/>
      <c r="B203" s="2"/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>
        <f>VLOOKUP(C:C,total260330113047!B:F,5,0)</f>
        <v>152</v>
      </c>
      <c r="M203" s="213"/>
      <c r="N203" s="21">
        <v>1000</v>
      </c>
      <c r="O203" s="44">
        <v>5079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5079</v>
      </c>
      <c r="V203" s="45">
        <v>4079</v>
      </c>
      <c r="W203" s="41">
        <v>0.19688915140775742</v>
      </c>
      <c r="X203" s="46"/>
      <c r="Y203" s="46"/>
    </row>
    <row r="204" spans="1:25">
      <c r="A204" s="9"/>
      <c r="B204" s="2"/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>
        <f>VLOOKUP(C:C,total260330113047!B:F,5,0)</f>
        <v>17</v>
      </c>
      <c r="M204" s="213"/>
      <c r="N204" s="21">
        <v>1000</v>
      </c>
      <c r="O204" s="44">
        <v>4974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4974</v>
      </c>
      <c r="V204" s="45">
        <v>3974</v>
      </c>
      <c r="W204" s="41">
        <v>0.20104543626859669</v>
      </c>
      <c r="X204" s="46"/>
      <c r="Y204" s="46"/>
    </row>
    <row r="205" spans="1:25">
      <c r="A205" s="9"/>
      <c r="B205" s="2"/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>
        <f>VLOOKUP(C:C,total260330113047!B:F,5,0)</f>
        <v>26</v>
      </c>
      <c r="M205" s="213"/>
      <c r="N205" s="21">
        <v>1000</v>
      </c>
      <c r="O205" s="44">
        <v>2773</v>
      </c>
      <c r="P205" s="44">
        <v>2500</v>
      </c>
      <c r="Q205" s="44">
        <v>0</v>
      </c>
      <c r="R205" s="44">
        <v>0</v>
      </c>
      <c r="S205" s="44">
        <v>2450</v>
      </c>
      <c r="T205" s="45">
        <v>50</v>
      </c>
      <c r="U205" s="45">
        <v>323</v>
      </c>
      <c r="V205" s="45">
        <v>-677</v>
      </c>
      <c r="W205" s="41">
        <v>0.18964536317087047</v>
      </c>
      <c r="X205" s="46" t="s">
        <v>2746</v>
      </c>
      <c r="Y205" s="46" t="s">
        <v>4513</v>
      </c>
    </row>
    <row r="206" spans="1:25">
      <c r="A206" s="9"/>
      <c r="B206" s="2"/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VLOOKUP(C:C,total260330113047!B:F,5,0)</f>
        <v>#N/A</v>
      </c>
      <c r="M206" s="213"/>
      <c r="N206" s="21">
        <v>1000</v>
      </c>
      <c r="O206" s="44">
        <v>0</v>
      </c>
      <c r="P206" s="44">
        <v>270</v>
      </c>
      <c r="Q206" s="44">
        <v>2940</v>
      </c>
      <c r="R206" s="44">
        <v>0</v>
      </c>
      <c r="S206" s="44">
        <v>270</v>
      </c>
      <c r="T206" s="45">
        <v>0</v>
      </c>
      <c r="U206" s="45">
        <v>2670</v>
      </c>
      <c r="V206" s="45">
        <v>1670</v>
      </c>
      <c r="W206" s="41">
        <v>3.7037037037037037</v>
      </c>
      <c r="X206" s="46"/>
      <c r="Y206" s="46"/>
    </row>
    <row r="207" spans="1:25">
      <c r="A207" s="9"/>
      <c r="B207" s="2"/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>
        <f>VLOOKUP(C:C,total260330113047!B:F,5,0)</f>
        <v>348</v>
      </c>
      <c r="M207" s="213"/>
      <c r="N207" s="21">
        <v>1000</v>
      </c>
      <c r="O207" s="44">
        <v>26</v>
      </c>
      <c r="P207" s="44">
        <v>500</v>
      </c>
      <c r="Q207" s="44">
        <v>5000</v>
      </c>
      <c r="R207" s="44">
        <v>0</v>
      </c>
      <c r="S207" s="44">
        <v>500</v>
      </c>
      <c r="T207" s="45">
        <v>0</v>
      </c>
      <c r="U207" s="45">
        <v>4526</v>
      </c>
      <c r="V207" s="45">
        <v>3526</v>
      </c>
      <c r="W207" s="41">
        <v>1.9011406844106464</v>
      </c>
      <c r="X207" s="46"/>
      <c r="Y207" s="46"/>
    </row>
    <row r="208" spans="1:25">
      <c r="A208" s="9"/>
      <c r="B208" s="2"/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>
        <f>VLOOKUP(C:C,total260330113047!B:F,5,0)</f>
        <v>100</v>
      </c>
      <c r="M208" s="213"/>
      <c r="N208" s="21">
        <v>1000</v>
      </c>
      <c r="O208" s="44">
        <v>978</v>
      </c>
      <c r="P208" s="44">
        <v>500</v>
      </c>
      <c r="Q208" s="44">
        <v>100</v>
      </c>
      <c r="R208" s="44">
        <v>0</v>
      </c>
      <c r="S208" s="44">
        <v>500</v>
      </c>
      <c r="T208" s="45">
        <v>0</v>
      </c>
      <c r="U208" s="45">
        <v>578</v>
      </c>
      <c r="V208" s="45">
        <v>-422</v>
      </c>
      <c r="W208" s="41">
        <v>0.67658998646820023</v>
      </c>
      <c r="X208" s="46"/>
      <c r="Y208" s="46" t="s">
        <v>2746</v>
      </c>
    </row>
    <row r="209" spans="1:27">
      <c r="A209" s="9"/>
      <c r="B209" s="2"/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>
        <f>VLOOKUP(C:C,total260330113047!B:F,5,0)</f>
        <v>162</v>
      </c>
      <c r="M209" s="213"/>
      <c r="N209" s="21">
        <v>1000</v>
      </c>
      <c r="O209" s="44">
        <v>131</v>
      </c>
      <c r="P209" s="44">
        <v>500</v>
      </c>
      <c r="Q209" s="44">
        <v>400</v>
      </c>
      <c r="R209" s="44">
        <v>0</v>
      </c>
      <c r="S209" s="44">
        <v>500</v>
      </c>
      <c r="T209" s="45">
        <v>0</v>
      </c>
      <c r="U209" s="45">
        <v>31</v>
      </c>
      <c r="V209" s="45">
        <v>-969</v>
      </c>
      <c r="W209" s="41">
        <v>1.5847860538827259</v>
      </c>
      <c r="X209" s="46"/>
      <c r="Y209" s="46" t="s">
        <v>2746</v>
      </c>
    </row>
    <row r="210" spans="1:27">
      <c r="A210" s="9"/>
      <c r="B210" s="2"/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>
        <f>VLOOKUP(C:C,total260330113047!B:F,5,0)</f>
        <v>31</v>
      </c>
      <c r="M210" s="213"/>
      <c r="N210" s="21">
        <v>1000</v>
      </c>
      <c r="O210" s="44">
        <v>2377</v>
      </c>
      <c r="P210" s="44">
        <v>830</v>
      </c>
      <c r="Q210" s="44">
        <v>0</v>
      </c>
      <c r="R210" s="44">
        <v>0</v>
      </c>
      <c r="S210" s="44">
        <v>830</v>
      </c>
      <c r="T210" s="45">
        <v>0</v>
      </c>
      <c r="U210" s="45">
        <v>1547</v>
      </c>
      <c r="V210" s="45">
        <v>547</v>
      </c>
      <c r="W210" s="41">
        <v>0.31181789834736512</v>
      </c>
      <c r="X210" s="46"/>
      <c r="Y210" s="46"/>
    </row>
    <row r="211" spans="1:27">
      <c r="A211" s="9"/>
      <c r="B211" s="2"/>
      <c r="C211" s="49"/>
      <c r="D211" s="50"/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 t="e">
        <f>VLOOKUP(C:C,total260330113047!B:F,5,0)</f>
        <v>#N/A</v>
      </c>
      <c r="M211" s="213"/>
      <c r="N211" s="21" t="e">
        <f>L211</f>
        <v>#N/A</v>
      </c>
      <c r="O211" s="44">
        <v>0</v>
      </c>
      <c r="P211" s="44">
        <v>0</v>
      </c>
      <c r="Q211" s="44">
        <v>0</v>
      </c>
      <c r="R211" s="44">
        <v>0</v>
      </c>
      <c r="S211" s="44">
        <v>0</v>
      </c>
      <c r="T211" s="45">
        <v>0</v>
      </c>
      <c r="U211" s="45">
        <v>0</v>
      </c>
      <c r="V211" s="45" t="e">
        <v>#N/A</v>
      </c>
      <c r="W211" s="41" t="e">
        <v>#N/A</v>
      </c>
      <c r="X211" s="46"/>
      <c r="Y211" s="46"/>
    </row>
    <row r="212" spans="1:27" s="152" customFormat="1">
      <c r="A212" s="144" t="s">
        <v>1191</v>
      </c>
      <c r="B212" s="145" t="s">
        <v>2794</v>
      </c>
      <c r="C212" s="146" t="s">
        <v>343</v>
      </c>
      <c r="D212" s="147" t="s">
        <v>1230</v>
      </c>
      <c r="E212" s="146"/>
      <c r="F212" s="146"/>
      <c r="G212" s="148">
        <v>5989</v>
      </c>
      <c r="H212" s="148">
        <v>3473</v>
      </c>
      <c r="I212" s="8">
        <f>VLOOKUP(C212,'202310-202403出荷数total2403220951'!B:F,5,0)</f>
        <v>1768</v>
      </c>
      <c r="J212" s="203">
        <f>VLOOKUP(C212,'出荷数2307～2406total241008110618'!B:F,5,0)</f>
        <v>2819</v>
      </c>
      <c r="K212" s="214">
        <f>VLOOKUP(C212,'出荷数2407-2506total250730101950'!B:F,5,0)</f>
        <v>1641</v>
      </c>
      <c r="L212" s="203" t="e">
        <f>VLOOKUP(C:C,total260330113047!B:F,5,0)</f>
        <v>#N/A</v>
      </c>
      <c r="M212" s="8"/>
      <c r="N212" s="21" t="e">
        <f>L212</f>
        <v>#N/A</v>
      </c>
      <c r="O212" s="148">
        <v>0</v>
      </c>
      <c r="P212" s="148">
        <v>0</v>
      </c>
      <c r="Q212" s="44">
        <v>0</v>
      </c>
      <c r="R212" s="148">
        <v>0</v>
      </c>
      <c r="S212" s="148">
        <v>0</v>
      </c>
      <c r="T212" s="149">
        <v>0</v>
      </c>
      <c r="U212" s="149">
        <v>0</v>
      </c>
      <c r="V212" s="149" t="e">
        <v>#N/A</v>
      </c>
      <c r="W212" s="150" t="e">
        <v>#N/A</v>
      </c>
      <c r="X212" s="151"/>
      <c r="Y212" s="151"/>
      <c r="Z212" s="191"/>
      <c r="AA212" s="191"/>
    </row>
    <row r="213" spans="1:27">
      <c r="A213" s="29" t="s">
        <v>1192</v>
      </c>
      <c r="B213" s="30" t="s">
        <v>2794</v>
      </c>
      <c r="C213" s="6" t="s">
        <v>714</v>
      </c>
      <c r="D213" s="20" t="s">
        <v>1231</v>
      </c>
      <c r="E213" s="19"/>
      <c r="F213" s="19"/>
      <c r="G213" s="202">
        <v>5989</v>
      </c>
      <c r="H213" s="21">
        <v>615</v>
      </c>
      <c r="I213" s="8">
        <f>VLOOKUP(C213,'202310-202403出荷数total2403220951'!B:F,5,0)</f>
        <v>1696</v>
      </c>
      <c r="J213" s="203">
        <f>VLOOKUP(C213,'出荷数2307～2406total241008110618'!B:F,5,0)</f>
        <v>3134</v>
      </c>
      <c r="K213" s="214">
        <f>VLOOKUP(C213,'出荷数2407-2506total250730101950'!B:F,5,0)</f>
        <v>6256</v>
      </c>
      <c r="L213" s="203">
        <f>VLOOKUP(C:C,total260330113047!B:F,5,0)</f>
        <v>3745</v>
      </c>
      <c r="M213" s="211">
        <v>2500</v>
      </c>
      <c r="N213" s="211">
        <v>2500</v>
      </c>
      <c r="O213" s="44">
        <v>4057</v>
      </c>
      <c r="P213" s="44">
        <v>880</v>
      </c>
      <c r="Q213" s="44">
        <v>0</v>
      </c>
      <c r="R213" s="44">
        <v>0</v>
      </c>
      <c r="S213" s="44">
        <v>880</v>
      </c>
      <c r="T213" s="45">
        <v>0</v>
      </c>
      <c r="U213" s="45">
        <v>3177</v>
      </c>
      <c r="V213" s="45">
        <v>677</v>
      </c>
      <c r="W213" s="41">
        <v>0.50638039295118498</v>
      </c>
      <c r="X213" s="46"/>
      <c r="Y213" s="46"/>
    </row>
    <row r="214" spans="1:27">
      <c r="A214" s="29" t="s">
        <v>1193</v>
      </c>
      <c r="B214" s="30" t="s">
        <v>2794</v>
      </c>
      <c r="C214" s="17" t="s">
        <v>2755</v>
      </c>
      <c r="D214" s="18" t="s">
        <v>2760</v>
      </c>
      <c r="E214" s="17"/>
      <c r="F214" s="6"/>
      <c r="G214" s="8"/>
      <c r="H214" s="21">
        <v>620</v>
      </c>
      <c r="I214" s="8">
        <f>VLOOKUP(C214,'202310-202403出荷数total2403220951'!B:F,5,0)</f>
        <v>1167</v>
      </c>
      <c r="J214" s="203">
        <f>VLOOKUP(C214,'出荷数2307～2406total241008110618'!B:F,5,0)</f>
        <v>2808</v>
      </c>
      <c r="K214" s="214">
        <f>VLOOKUP(C214,'出荷数2407-2506total250730101950'!B:F,5,0)</f>
        <v>43</v>
      </c>
      <c r="L214" s="203">
        <f>VLOOKUP(C:C,total260330113047!B:F,5,0)</f>
        <v>383</v>
      </c>
      <c r="M214" s="8"/>
      <c r="N214" s="21">
        <f>L214/9*5</f>
        <v>212.77777777777777</v>
      </c>
      <c r="O214" s="44">
        <v>2856</v>
      </c>
      <c r="P214" s="44">
        <v>0</v>
      </c>
      <c r="Q214" s="44">
        <v>0</v>
      </c>
      <c r="R214" s="44">
        <v>0</v>
      </c>
      <c r="S214" s="44">
        <v>0</v>
      </c>
      <c r="T214" s="45">
        <v>0</v>
      </c>
      <c r="U214" s="45">
        <v>2856</v>
      </c>
      <c r="V214" s="45">
        <v>2643.2222222222222</v>
      </c>
      <c r="W214" s="41">
        <v>7.45020230314348E-2</v>
      </c>
      <c r="X214" s="46"/>
      <c r="Y214" s="46"/>
    </row>
    <row r="215" spans="1:27">
      <c r="A215" s="29" t="s">
        <v>1194</v>
      </c>
      <c r="B215" s="31" t="s">
        <v>4</v>
      </c>
      <c r="C215" s="17" t="s">
        <v>297</v>
      </c>
      <c r="D215" s="24" t="s">
        <v>298</v>
      </c>
      <c r="E215" s="23"/>
      <c r="F215" s="19">
        <v>976</v>
      </c>
      <c r="G215" s="21">
        <v>1131</v>
      </c>
      <c r="H215" s="21">
        <v>773</v>
      </c>
      <c r="I215" s="8">
        <f>VLOOKUP(C215,'202310-202403出荷数total2403220951'!B:F,5,0)</f>
        <v>165</v>
      </c>
      <c r="J215" s="203">
        <f>VLOOKUP(C215,'出荷数2307～2406total241008110618'!B:F,5,0)</f>
        <v>840</v>
      </c>
      <c r="K215" s="214">
        <f>VLOOKUP(C215,'出荷数2407-2506total250730101950'!B:F,5,0)</f>
        <v>399</v>
      </c>
      <c r="L215" s="203">
        <f>VLOOKUP(C:C,total260330113047!B:F,5,0)</f>
        <v>184</v>
      </c>
      <c r="M215" s="8"/>
      <c r="N215" s="21">
        <f>L215/9*5</f>
        <v>102.22222222222221</v>
      </c>
      <c r="O215" s="44">
        <v>889</v>
      </c>
      <c r="P215" s="44">
        <v>0</v>
      </c>
      <c r="Q215" s="44">
        <v>0</v>
      </c>
      <c r="R215" s="44">
        <v>0</v>
      </c>
      <c r="S215" s="44">
        <v>0</v>
      </c>
      <c r="T215" s="45">
        <v>0</v>
      </c>
      <c r="U215" s="45">
        <v>889</v>
      </c>
      <c r="V215" s="45">
        <v>786.77777777777783</v>
      </c>
      <c r="W215" s="41">
        <v>0.11498562679665041</v>
      </c>
      <c r="X215" s="46"/>
      <c r="Y215" s="46"/>
    </row>
    <row r="216" spans="1:27">
      <c r="A216" s="29" t="s">
        <v>1195</v>
      </c>
      <c r="B216" s="31" t="s">
        <v>4</v>
      </c>
      <c r="C216" s="17" t="s">
        <v>299</v>
      </c>
      <c r="D216" s="24" t="s">
        <v>300</v>
      </c>
      <c r="E216" s="23"/>
      <c r="F216" s="19">
        <v>1791</v>
      </c>
      <c r="G216" s="21">
        <v>1235</v>
      </c>
      <c r="H216" s="21">
        <v>7271</v>
      </c>
      <c r="I216" s="8">
        <f>VLOOKUP(C216,'202310-202403出荷数total2403220951'!B:F,5,0)</f>
        <v>893</v>
      </c>
      <c r="J216" s="203">
        <f>VLOOKUP(C216,'出荷数2307～2406total241008110618'!B:F,5,0)</f>
        <v>2907</v>
      </c>
      <c r="K216" s="214">
        <f>VLOOKUP(C216,'出荷数2407-2506total250730101950'!B:F,5,0)</f>
        <v>13212</v>
      </c>
      <c r="L216" s="203">
        <f>VLOOKUP(C:C,total260330113047!B:F,5,0)</f>
        <v>3261</v>
      </c>
      <c r="M216" s="8"/>
      <c r="N216" s="21">
        <f>L216/9*5</f>
        <v>1811.6666666666665</v>
      </c>
      <c r="O216" s="44">
        <v>8437</v>
      </c>
      <c r="P216" s="44">
        <v>0</v>
      </c>
      <c r="Q216" s="44">
        <v>0</v>
      </c>
      <c r="R216" s="44">
        <v>0</v>
      </c>
      <c r="S216" s="44">
        <v>100</v>
      </c>
      <c r="T216" s="45">
        <v>-100</v>
      </c>
      <c r="U216" s="45">
        <v>8337</v>
      </c>
      <c r="V216" s="45">
        <v>6525.3333333333339</v>
      </c>
      <c r="W216" s="41">
        <v>0.21472877405080792</v>
      </c>
      <c r="X216" s="46"/>
      <c r="Y216" s="46"/>
    </row>
    <row r="217" spans="1:27" s="293" customFormat="1">
      <c r="A217" s="282" t="s">
        <v>1196</v>
      </c>
      <c r="B217" s="283" t="s">
        <v>4</v>
      </c>
      <c r="C217" s="284" t="s">
        <v>303</v>
      </c>
      <c r="D217" s="285" t="s">
        <v>304</v>
      </c>
      <c r="E217" s="284"/>
      <c r="F217" s="286">
        <v>2170</v>
      </c>
      <c r="G217" s="287">
        <v>2785</v>
      </c>
      <c r="H217" s="287">
        <v>1320</v>
      </c>
      <c r="I217" s="287">
        <f>VLOOKUP(C217,'202310-202403出荷数total2403220951'!B:F,5,0)</f>
        <v>1219</v>
      </c>
      <c r="J217" s="287">
        <f>VLOOKUP(C217,'出荷数2307～2406total241008110618'!B:F,5,0)</f>
        <v>1602</v>
      </c>
      <c r="K217" s="287">
        <f>VLOOKUP(C217,'出荷数2407-2506total250730101950'!B:F,5,0)</f>
        <v>1969</v>
      </c>
      <c r="L217" s="203">
        <f>VLOOKUP(C:C,total260330113047!B:F,5,0)</f>
        <v>1509</v>
      </c>
      <c r="M217" s="288">
        <v>5000</v>
      </c>
      <c r="N217" s="211">
        <v>5000</v>
      </c>
      <c r="O217" s="287">
        <v>3915</v>
      </c>
      <c r="P217" s="287">
        <v>0</v>
      </c>
      <c r="Q217" s="287">
        <v>0</v>
      </c>
      <c r="R217" s="287">
        <v>0</v>
      </c>
      <c r="S217" s="287">
        <v>0</v>
      </c>
      <c r="T217" s="289">
        <v>0</v>
      </c>
      <c r="U217" s="289">
        <v>3915</v>
      </c>
      <c r="V217" s="289">
        <v>-1085</v>
      </c>
      <c r="W217" s="290">
        <v>1.277139208173691</v>
      </c>
      <c r="X217" s="291"/>
      <c r="Y217" s="291"/>
      <c r="Z217" s="292"/>
      <c r="AA217" s="292"/>
    </row>
    <row r="218" spans="1:27">
      <c r="A218" s="29" t="s">
        <v>1197</v>
      </c>
      <c r="B218" s="31" t="s">
        <v>4</v>
      </c>
      <c r="C218" s="17" t="s">
        <v>305</v>
      </c>
      <c r="D218" s="24" t="s">
        <v>306</v>
      </c>
      <c r="E218" s="23"/>
      <c r="F218" s="19">
        <v>12000</v>
      </c>
      <c r="G218" s="21">
        <v>12000</v>
      </c>
      <c r="H218" s="21">
        <v>6328</v>
      </c>
      <c r="I218" s="213">
        <f>VLOOKUP(C218,'202310-202403出荷数total2403220951'!B:F,5,0)</f>
        <v>11118</v>
      </c>
      <c r="J218" s="203">
        <f>VLOOKUP(C218,'出荷数2307～2406total241008110618'!B:F,5,0)</f>
        <v>17924</v>
      </c>
      <c r="K218" s="214">
        <f>VLOOKUP(C218,'出荷数2407-2506total250730101950'!B:F,5,0)</f>
        <v>22866</v>
      </c>
      <c r="L218" s="203">
        <f>VLOOKUP(C:C,total260330113047!B:F,5,0)</f>
        <v>7756</v>
      </c>
      <c r="M218" s="211">
        <v>12000</v>
      </c>
      <c r="N218" s="211">
        <v>12000</v>
      </c>
      <c r="O218" s="44">
        <v>20404</v>
      </c>
      <c r="P218" s="44">
        <v>0</v>
      </c>
      <c r="Q218" s="44">
        <v>0</v>
      </c>
      <c r="R218" s="44">
        <v>0</v>
      </c>
      <c r="S218" s="44">
        <v>1600</v>
      </c>
      <c r="T218" s="45">
        <v>-1600</v>
      </c>
      <c r="U218" s="45">
        <v>18804</v>
      </c>
      <c r="V218" s="45">
        <v>6804</v>
      </c>
      <c r="W218" s="41">
        <v>0.58811997647520098</v>
      </c>
      <c r="X218" s="46"/>
      <c r="Y218" s="46"/>
    </row>
    <row r="219" spans="1:27" s="200" customFormat="1">
      <c r="A219" s="192" t="s">
        <v>1198</v>
      </c>
      <c r="B219" s="212" t="s">
        <v>4</v>
      </c>
      <c r="C219" s="235" t="s">
        <v>307</v>
      </c>
      <c r="D219" s="236" t="s">
        <v>308</v>
      </c>
      <c r="E219" s="235"/>
      <c r="F219" s="194">
        <v>1239</v>
      </c>
      <c r="G219" s="196">
        <v>4390</v>
      </c>
      <c r="H219" s="196">
        <v>1654</v>
      </c>
      <c r="I219" s="196">
        <f>VLOOKUP(C219,'202310-202403出荷数total2403220951'!B:F,5,0)</f>
        <v>1019</v>
      </c>
      <c r="J219" s="196">
        <f>VLOOKUP(C219,'出荷数2307～2406total241008110618'!B:F,5,0)</f>
        <v>1675</v>
      </c>
      <c r="K219" s="214">
        <f>VLOOKUP(C219,'出荷数2407-2506total250730101950'!B:F,5,0)</f>
        <v>1472</v>
      </c>
      <c r="L219" s="203">
        <f>VLOOKUP(C:C,total260330113047!B:F,5,0)</f>
        <v>512</v>
      </c>
      <c r="M219" s="8"/>
      <c r="N219" s="21">
        <f t="shared" ref="N219:N235" si="8">L219/9*5</f>
        <v>284.44444444444446</v>
      </c>
      <c r="O219" s="196">
        <v>126</v>
      </c>
      <c r="P219" s="196">
        <v>150</v>
      </c>
      <c r="Q219" s="196">
        <v>0</v>
      </c>
      <c r="R219" s="196">
        <v>0</v>
      </c>
      <c r="S219" s="196">
        <v>150</v>
      </c>
      <c r="T219" s="197">
        <v>0</v>
      </c>
      <c r="U219" s="197">
        <v>-24</v>
      </c>
      <c r="V219" s="197">
        <v>-308.44444444444446</v>
      </c>
      <c r="W219" s="198">
        <v>1.030595813204509</v>
      </c>
      <c r="X219" s="199"/>
      <c r="Y219" s="199"/>
      <c r="Z219" s="201"/>
      <c r="AA219" s="201"/>
    </row>
    <row r="220" spans="1:27" s="200" customFormat="1">
      <c r="A220" s="192" t="s">
        <v>1199</v>
      </c>
      <c r="B220" s="212" t="s">
        <v>4</v>
      </c>
      <c r="C220" s="235" t="s">
        <v>309</v>
      </c>
      <c r="D220" s="236" t="s">
        <v>310</v>
      </c>
      <c r="E220" s="235"/>
      <c r="F220" s="194">
        <v>2732</v>
      </c>
      <c r="G220" s="196">
        <v>2477</v>
      </c>
      <c r="H220" s="196">
        <v>2224</v>
      </c>
      <c r="I220" s="196">
        <f>VLOOKUP(C220,'202310-202403出荷数total2403220951'!B:F,5,0)</f>
        <v>1052</v>
      </c>
      <c r="J220" s="196">
        <f>VLOOKUP(C220,'出荷数2307～2406total241008110618'!B:F,5,0)</f>
        <v>1883</v>
      </c>
      <c r="K220" s="214">
        <f>VLOOKUP(C220,'出荷数2407-2506total250730101950'!B:F,5,0)</f>
        <v>2091</v>
      </c>
      <c r="L220" s="203">
        <f>VLOOKUP(C:C,total260330113047!B:F,5,0)</f>
        <v>225</v>
      </c>
      <c r="M220" s="8"/>
      <c r="N220" s="21">
        <f t="shared" si="8"/>
        <v>125</v>
      </c>
      <c r="O220" s="196">
        <v>0</v>
      </c>
      <c r="P220" s="196">
        <v>0</v>
      </c>
      <c r="Q220" s="196">
        <v>0</v>
      </c>
      <c r="R220" s="196">
        <v>0</v>
      </c>
      <c r="S220" s="196">
        <v>0</v>
      </c>
      <c r="T220" s="197">
        <v>0</v>
      </c>
      <c r="U220" s="197">
        <v>0</v>
      </c>
      <c r="V220" s="197">
        <v>-125</v>
      </c>
      <c r="W220" s="198" t="e">
        <v>#DIV/0!</v>
      </c>
      <c r="X220" s="199"/>
      <c r="Y220" s="199"/>
      <c r="Z220" s="201"/>
      <c r="AA220" s="201"/>
    </row>
    <row r="221" spans="1:27">
      <c r="A221" s="29" t="s">
        <v>1200</v>
      </c>
      <c r="B221" s="31" t="s">
        <v>4</v>
      </c>
      <c r="C221" s="17" t="s">
        <v>311</v>
      </c>
      <c r="D221" s="24" t="s">
        <v>312</v>
      </c>
      <c r="E221" s="23"/>
      <c r="F221" s="19">
        <v>12340</v>
      </c>
      <c r="G221" s="21">
        <v>10150</v>
      </c>
      <c r="H221" s="21">
        <v>9935</v>
      </c>
      <c r="I221" s="213">
        <f>VLOOKUP(C221,'202310-202403出荷数total2403220951'!B:F,5,0)</f>
        <v>7434</v>
      </c>
      <c r="J221" s="203">
        <f>VLOOKUP(C221,'出荷数2307～2406total241008110618'!B:F,5,0)</f>
        <v>12788</v>
      </c>
      <c r="K221" s="214">
        <f>VLOOKUP(C221,'出荷数2407-2506total250730101950'!B:F,5,0)</f>
        <v>5703</v>
      </c>
      <c r="L221" s="203">
        <f>VLOOKUP(C:C,total260330113047!B:F,5,0)</f>
        <v>5685</v>
      </c>
      <c r="M221" s="8"/>
      <c r="N221" s="21">
        <f t="shared" si="8"/>
        <v>3158.333333333333</v>
      </c>
      <c r="O221" s="44">
        <v>4628</v>
      </c>
      <c r="P221" s="44">
        <v>350</v>
      </c>
      <c r="Q221" s="44">
        <v>0</v>
      </c>
      <c r="R221" s="44">
        <v>0</v>
      </c>
      <c r="S221" s="44">
        <v>350</v>
      </c>
      <c r="T221" s="45">
        <v>0</v>
      </c>
      <c r="U221" s="45">
        <v>4278</v>
      </c>
      <c r="V221" s="45">
        <v>1119.666666666667</v>
      </c>
      <c r="W221" s="41">
        <v>0.63445828311236097</v>
      </c>
      <c r="X221" s="46"/>
      <c r="Y221" s="46"/>
    </row>
    <row r="222" spans="1:27" ht="16.899999999999999" customHeight="1">
      <c r="A222" s="29" t="s">
        <v>1201</v>
      </c>
      <c r="B222" s="31" t="s">
        <v>4</v>
      </c>
      <c r="C222" s="17" t="s">
        <v>2897</v>
      </c>
      <c r="D222" s="24" t="s">
        <v>314</v>
      </c>
      <c r="E222" s="23"/>
      <c r="F222" s="19">
        <v>26335</v>
      </c>
      <c r="G222" s="21">
        <v>47559</v>
      </c>
      <c r="H222" s="21">
        <v>37707</v>
      </c>
      <c r="I222" s="213">
        <f>VLOOKUP(C222,'202310-202403出荷数total2403220951'!B:F,5,0)</f>
        <v>19173</v>
      </c>
      <c r="J222" s="203">
        <f>VLOOKUP(C222,'出荷数2307～2406total241008110618'!B:F,5,0)</f>
        <v>35560</v>
      </c>
      <c r="K222" s="214">
        <f>VLOOKUP(C222,'出荷数2407-2506total250730101950'!B:F,5,0)</f>
        <v>17847</v>
      </c>
      <c r="L222" s="203">
        <f>VLOOKUP(C:C,total260330113047!B:F,5,0)</f>
        <v>18361</v>
      </c>
      <c r="M222" s="8"/>
      <c r="N222" s="21">
        <f t="shared" si="8"/>
        <v>10200.555555555555</v>
      </c>
      <c r="O222" s="44">
        <v>7426</v>
      </c>
      <c r="P222" s="44">
        <v>799</v>
      </c>
      <c r="Q222" s="44">
        <v>3960</v>
      </c>
      <c r="R222" s="44">
        <v>0</v>
      </c>
      <c r="S222" s="44">
        <v>1399</v>
      </c>
      <c r="T222" s="45">
        <v>-600</v>
      </c>
      <c r="U222" s="45">
        <v>9987</v>
      </c>
      <c r="V222" s="45">
        <v>-213.55555555555475</v>
      </c>
      <c r="W222" s="41">
        <v>1.2401891252955082</v>
      </c>
      <c r="X222" s="46" t="s">
        <v>1306</v>
      </c>
      <c r="Y222" s="46" t="s">
        <v>4512</v>
      </c>
    </row>
    <row r="223" spans="1:27">
      <c r="A223" s="29"/>
      <c r="B223" s="31" t="s">
        <v>4</v>
      </c>
      <c r="C223" s="17" t="s">
        <v>4199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VLOOKUP(C:C,total260330113047!B:F,5,0)</f>
        <v>33</v>
      </c>
      <c r="M223" s="8"/>
      <c r="N223" s="21">
        <f t="shared" si="8"/>
        <v>18.333333333333332</v>
      </c>
      <c r="O223" s="44">
        <v>3717</v>
      </c>
      <c r="P223" s="44">
        <v>0</v>
      </c>
      <c r="Q223" s="44">
        <v>0</v>
      </c>
      <c r="R223" s="44">
        <v>0</v>
      </c>
      <c r="S223" s="44">
        <v>0</v>
      </c>
      <c r="T223" s="45">
        <v>0</v>
      </c>
      <c r="U223" s="45">
        <v>3717</v>
      </c>
      <c r="V223" s="45">
        <v>3698.6666666666665</v>
      </c>
      <c r="W223" s="41">
        <v>4.9322930678862877E-3</v>
      </c>
      <c r="X223" s="46"/>
      <c r="Y223" s="46"/>
    </row>
    <row r="224" spans="1:27">
      <c r="A224" s="29"/>
      <c r="B224" s="31" t="s">
        <v>4</v>
      </c>
      <c r="C224" s="17" t="s">
        <v>4200</v>
      </c>
      <c r="D224" s="24" t="s">
        <v>314</v>
      </c>
      <c r="E224" s="23"/>
      <c r="F224" s="19"/>
      <c r="G224" s="21"/>
      <c r="H224" s="21"/>
      <c r="I224" s="213" t="e">
        <f>VLOOKUP(C224,'202310-202403出荷数total2403220951'!B:F,5,0)</f>
        <v>#N/A</v>
      </c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>
        <f>VLOOKUP(C:C,total260330113047!B:F,5,0)</f>
        <v>42</v>
      </c>
      <c r="M224" s="8"/>
      <c r="N224" s="21">
        <f t="shared" si="8"/>
        <v>23.333333333333336</v>
      </c>
      <c r="O224" s="44">
        <v>3883</v>
      </c>
      <c r="P224" s="44">
        <v>0</v>
      </c>
      <c r="Q224" s="44">
        <v>0</v>
      </c>
      <c r="R224" s="44">
        <v>0</v>
      </c>
      <c r="S224" s="44">
        <v>0</v>
      </c>
      <c r="T224" s="45">
        <v>0</v>
      </c>
      <c r="U224" s="45">
        <v>3883</v>
      </c>
      <c r="V224" s="45">
        <v>3859.6666666666665</v>
      </c>
      <c r="W224" s="41">
        <v>6.0090994935187575E-3</v>
      </c>
      <c r="X224" s="46"/>
      <c r="Y224" s="46"/>
    </row>
    <row r="225" spans="1:27" s="152" customFormat="1">
      <c r="A225" s="144" t="s">
        <v>1202</v>
      </c>
      <c r="B225" s="155" t="s">
        <v>4</v>
      </c>
      <c r="C225" s="153" t="s">
        <v>315</v>
      </c>
      <c r="D225" s="154" t="s">
        <v>316</v>
      </c>
      <c r="E225" s="153"/>
      <c r="F225" s="146">
        <v>907</v>
      </c>
      <c r="G225" s="148">
        <v>943</v>
      </c>
      <c r="H225" s="148">
        <v>489</v>
      </c>
      <c r="I225" s="148">
        <f>VLOOKUP(C225,'202310-202403出荷数total2403220951'!B:F,5,0)</f>
        <v>831</v>
      </c>
      <c r="J225" s="148">
        <f>VLOOKUP(C225,'出荷数2307～2406total241008110618'!B:F,5,0)</f>
        <v>833</v>
      </c>
      <c r="K225" s="214" t="e">
        <f>VLOOKUP(C225,'出荷数2407-2506total250730101950'!B:F,5,0)</f>
        <v>#N/A</v>
      </c>
      <c r="L225" s="203" t="e">
        <f>VLOOKUP(C:C,total260330113047!B:F,5,0)</f>
        <v>#N/A</v>
      </c>
      <c r="M225" s="8"/>
      <c r="N225" s="21" t="e">
        <f t="shared" si="8"/>
        <v>#N/A</v>
      </c>
      <c r="O225" s="148">
        <v>0</v>
      </c>
      <c r="P225" s="148">
        <v>0</v>
      </c>
      <c r="Q225" s="148">
        <v>0</v>
      </c>
      <c r="R225" s="148">
        <v>0</v>
      </c>
      <c r="S225" s="148">
        <v>0</v>
      </c>
      <c r="T225" s="149">
        <v>0</v>
      </c>
      <c r="U225" s="149">
        <v>0</v>
      </c>
      <c r="V225" s="149" t="e">
        <v>#N/A</v>
      </c>
      <c r="W225" s="150" t="e">
        <v>#N/A</v>
      </c>
      <c r="X225" s="151"/>
      <c r="Y225" s="151"/>
      <c r="Z225" s="191"/>
      <c r="AA225" s="191"/>
    </row>
    <row r="226" spans="1:27">
      <c r="A226" s="29" t="s">
        <v>1203</v>
      </c>
      <c r="B226" s="31" t="s">
        <v>4</v>
      </c>
      <c r="C226" s="17" t="s">
        <v>317</v>
      </c>
      <c r="D226" s="24" t="s">
        <v>318</v>
      </c>
      <c r="E226" s="23"/>
      <c r="F226" s="19">
        <v>12503</v>
      </c>
      <c r="G226" s="21">
        <v>14579</v>
      </c>
      <c r="H226" s="21">
        <v>13726</v>
      </c>
      <c r="I226" s="8">
        <f>VLOOKUP(C226,'202310-202403出荷数total2403220951'!B:F,5,0)</f>
        <v>6205</v>
      </c>
      <c r="J226" s="203">
        <f>VLOOKUP(C226,'出荷数2307～2406total241008110618'!B:F,5,0)</f>
        <v>11316</v>
      </c>
      <c r="K226" s="214">
        <f>VLOOKUP(C226,'出荷数2407-2506total250730101950'!B:F,5,0)</f>
        <v>8644</v>
      </c>
      <c r="L226" s="203">
        <f>VLOOKUP(C:C,total260330113047!B:F,5,0)</f>
        <v>7225</v>
      </c>
      <c r="M226" s="8"/>
      <c r="N226" s="21">
        <f t="shared" si="8"/>
        <v>4013.8888888888891</v>
      </c>
      <c r="O226" s="44">
        <v>4768</v>
      </c>
      <c r="P226" s="44">
        <v>0</v>
      </c>
      <c r="Q226" s="44">
        <v>5000</v>
      </c>
      <c r="R226" s="44">
        <v>0</v>
      </c>
      <c r="S226" s="44">
        <v>0</v>
      </c>
      <c r="T226" s="45">
        <v>0</v>
      </c>
      <c r="U226" s="45">
        <v>9768</v>
      </c>
      <c r="V226" s="45">
        <v>5754.1111111111113</v>
      </c>
      <c r="W226" s="41">
        <v>0.84183911260253552</v>
      </c>
      <c r="X226" s="46"/>
      <c r="Y226" s="46"/>
    </row>
    <row r="227" spans="1:27" s="200" customFormat="1">
      <c r="A227" s="192"/>
      <c r="B227" s="212" t="s">
        <v>4</v>
      </c>
      <c r="C227" s="235" t="s">
        <v>3948</v>
      </c>
      <c r="D227" s="236" t="s">
        <v>318</v>
      </c>
      <c r="E227" s="235"/>
      <c r="F227" s="194"/>
      <c r="G227" s="196"/>
      <c r="H227" s="196"/>
      <c r="I227" s="196"/>
      <c r="J227" s="196"/>
      <c r="K227" s="214">
        <f>VLOOKUP(C227,'出荷数2407-2506total250730101950'!B:F,5,0)</f>
        <v>6000</v>
      </c>
      <c r="L227" s="203">
        <f>VLOOKUP(C:C,total260330113047!B:F,5,0)</f>
        <v>3500</v>
      </c>
      <c r="M227" s="8"/>
      <c r="N227" s="21">
        <f t="shared" si="8"/>
        <v>1944.4444444444446</v>
      </c>
      <c r="O227" s="196">
        <v>278</v>
      </c>
      <c r="P227" s="196">
        <v>0</v>
      </c>
      <c r="Q227" s="196">
        <v>3000</v>
      </c>
      <c r="R227" s="196">
        <v>0</v>
      </c>
      <c r="S227" s="196">
        <v>0</v>
      </c>
      <c r="T227" s="197">
        <v>0</v>
      </c>
      <c r="U227" s="197">
        <v>3278</v>
      </c>
      <c r="V227" s="197">
        <v>1333.5555555555554</v>
      </c>
      <c r="W227" s="198">
        <v>6.9944044764188655</v>
      </c>
      <c r="X227" s="199"/>
      <c r="Y227" s="199"/>
      <c r="Z227" s="201"/>
      <c r="AA227" s="201"/>
    </row>
    <row r="228" spans="1:27">
      <c r="A228" s="29" t="s">
        <v>1204</v>
      </c>
      <c r="B228" s="31" t="s">
        <v>4</v>
      </c>
      <c r="C228" s="17" t="s">
        <v>319</v>
      </c>
      <c r="D228" s="24" t="s">
        <v>320</v>
      </c>
      <c r="E228" s="23"/>
      <c r="F228" s="19">
        <v>9898</v>
      </c>
      <c r="G228" s="21">
        <v>6601</v>
      </c>
      <c r="H228" s="21">
        <v>8834</v>
      </c>
      <c r="I228" s="8">
        <f>VLOOKUP(C228,'202310-202403出荷数total2403220951'!B:F,5,0)</f>
        <v>2819</v>
      </c>
      <c r="J228" s="203">
        <f>VLOOKUP(C228,'出荷数2307～2406total241008110618'!B:F,5,0)</f>
        <v>6287</v>
      </c>
      <c r="K228" s="214">
        <f>VLOOKUP(C228,'出荷数2407-2506total250730101950'!B:F,5,0)</f>
        <v>6687</v>
      </c>
      <c r="L228" s="203">
        <f>VLOOKUP(C:C,total260330113047!B:F,5,0)</f>
        <v>2540</v>
      </c>
      <c r="M228" s="8"/>
      <c r="N228" s="21">
        <f t="shared" si="8"/>
        <v>1411.1111111111111</v>
      </c>
      <c r="O228" s="44">
        <v>5460</v>
      </c>
      <c r="P228" s="44">
        <v>0</v>
      </c>
      <c r="Q228" s="44">
        <v>0</v>
      </c>
      <c r="R228" s="44">
        <v>0</v>
      </c>
      <c r="S228" s="44">
        <v>0</v>
      </c>
      <c r="T228" s="45">
        <v>0</v>
      </c>
      <c r="U228" s="45">
        <v>5460</v>
      </c>
      <c r="V228" s="45">
        <v>4048.8888888888887</v>
      </c>
      <c r="W228" s="41">
        <v>0.25844525844525845</v>
      </c>
      <c r="X228" s="46"/>
      <c r="Y228" s="46"/>
    </row>
    <row r="229" spans="1:27">
      <c r="A229" s="29" t="s">
        <v>1205</v>
      </c>
      <c r="B229" s="31" t="s">
        <v>4</v>
      </c>
      <c r="C229" s="17" t="s">
        <v>321</v>
      </c>
      <c r="D229" s="24" t="s">
        <v>322</v>
      </c>
      <c r="E229" s="23"/>
      <c r="F229" s="19">
        <v>10228</v>
      </c>
      <c r="G229" s="21">
        <v>9171</v>
      </c>
      <c r="H229" s="21">
        <v>11029</v>
      </c>
      <c r="I229" s="8">
        <f>VLOOKUP(C229,'202310-202403出荷数total2403220951'!B:F,5,0)</f>
        <v>2992</v>
      </c>
      <c r="J229" s="203">
        <f>VLOOKUP(C229,'出荷数2307～2406total241008110618'!B:F,5,0)</f>
        <v>6316</v>
      </c>
      <c r="K229" s="214">
        <f>VLOOKUP(C229,'出荷数2407-2506total250730101950'!B:F,5,0)</f>
        <v>9066</v>
      </c>
      <c r="L229" s="203">
        <f>VLOOKUP(C:C,total260330113047!B:F,5,0)</f>
        <v>3728</v>
      </c>
      <c r="M229" s="8"/>
      <c r="N229" s="21">
        <f t="shared" si="8"/>
        <v>2071.1111111111113</v>
      </c>
      <c r="O229" s="44">
        <v>8565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8565</v>
      </c>
      <c r="V229" s="45">
        <v>6493.8888888888887</v>
      </c>
      <c r="W229" s="41">
        <v>0.24181098787053254</v>
      </c>
      <c r="X229" s="46"/>
      <c r="Y229" s="46"/>
    </row>
    <row r="230" spans="1:27">
      <c r="A230" s="29" t="s">
        <v>1206</v>
      </c>
      <c r="B230" s="31" t="s">
        <v>4</v>
      </c>
      <c r="C230" s="6" t="s">
        <v>260</v>
      </c>
      <c r="D230" s="20" t="s">
        <v>261</v>
      </c>
      <c r="E230" s="19"/>
      <c r="F230" s="19">
        <v>573</v>
      </c>
      <c r="G230" s="21">
        <v>1775</v>
      </c>
      <c r="H230" s="21">
        <v>1468</v>
      </c>
      <c r="I230" s="8">
        <f>VLOOKUP(C230,'202310-202403出荷数total2403220951'!B:F,5,0)</f>
        <v>525</v>
      </c>
      <c r="J230" s="203">
        <f>VLOOKUP(C230,'出荷数2307～2406total241008110618'!B:F,5,0)</f>
        <v>1084</v>
      </c>
      <c r="K230" s="214">
        <f>VLOOKUP(C230,'出荷数2407-2506total250730101950'!B:F,5,0)</f>
        <v>2352</v>
      </c>
      <c r="L230" s="203">
        <f>VLOOKUP(C:C,total260330113047!B:F,5,0)</f>
        <v>946</v>
      </c>
      <c r="M230" s="8"/>
      <c r="N230" s="21">
        <f t="shared" si="8"/>
        <v>525.55555555555554</v>
      </c>
      <c r="O230" s="44">
        <v>2959</v>
      </c>
      <c r="P230" s="44">
        <v>0</v>
      </c>
      <c r="Q230" s="44">
        <v>0</v>
      </c>
      <c r="R230" s="44">
        <v>0</v>
      </c>
      <c r="S230" s="44">
        <v>0</v>
      </c>
      <c r="T230" s="45">
        <v>0</v>
      </c>
      <c r="U230" s="45">
        <v>2959</v>
      </c>
      <c r="V230" s="45">
        <v>2433.4444444444443</v>
      </c>
      <c r="W230" s="41">
        <v>0.17761255679471291</v>
      </c>
      <c r="X230" s="46"/>
      <c r="Y230" s="46"/>
    </row>
    <row r="231" spans="1:27" s="152" customFormat="1">
      <c r="A231" s="144" t="s">
        <v>1207</v>
      </c>
      <c r="B231" s="155" t="s">
        <v>4</v>
      </c>
      <c r="C231" s="153" t="s">
        <v>323</v>
      </c>
      <c r="D231" s="154" t="s">
        <v>324</v>
      </c>
      <c r="E231" s="153"/>
      <c r="F231" s="146">
        <v>4048</v>
      </c>
      <c r="G231" s="148">
        <v>1912</v>
      </c>
      <c r="H231" s="148">
        <v>2073</v>
      </c>
      <c r="I231" s="148">
        <f>VLOOKUP(C231,'202310-202403出荷数total2403220951'!B:F,5,0)</f>
        <v>1230</v>
      </c>
      <c r="J231" s="148">
        <f>VLOOKUP(C231,'出荷数2307～2406total241008110618'!B:F,5,0)</f>
        <v>1618</v>
      </c>
      <c r="K231" s="214">
        <f>VLOOKUP(C231,'出荷数2407-2506total250730101950'!B:F,5,0)</f>
        <v>1274</v>
      </c>
      <c r="L231" s="203" t="e">
        <f>VLOOKUP(C:C,total260330113047!B:F,5,0)</f>
        <v>#N/A</v>
      </c>
      <c r="M231" s="8"/>
      <c r="N231" s="21" t="e">
        <f t="shared" si="8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 s="152" customFormat="1">
      <c r="A232" s="144" t="s">
        <v>1208</v>
      </c>
      <c r="B232" s="155" t="s">
        <v>4</v>
      </c>
      <c r="C232" s="153" t="s">
        <v>325</v>
      </c>
      <c r="D232" s="154" t="s">
        <v>326</v>
      </c>
      <c r="E232" s="153"/>
      <c r="F232" s="146">
        <v>1310</v>
      </c>
      <c r="G232" s="148">
        <v>1493</v>
      </c>
      <c r="H232" s="148">
        <v>1407</v>
      </c>
      <c r="I232" s="148">
        <f>VLOOKUP(C232,'202310-202403出荷数total2403220951'!B:F,5,0)</f>
        <v>699</v>
      </c>
      <c r="J232" s="148">
        <f>VLOOKUP(C232,'出荷数2307～2406total241008110618'!B:F,5,0)</f>
        <v>946</v>
      </c>
      <c r="K232" s="214">
        <f>VLOOKUP(C232,'出荷数2407-2506total250730101950'!B:F,5,0)</f>
        <v>567</v>
      </c>
      <c r="L232" s="203" t="e">
        <f>VLOOKUP(C:C,total260330113047!B:F,5,0)</f>
        <v>#N/A</v>
      </c>
      <c r="M232" s="8"/>
      <c r="N232" s="21" t="e">
        <f t="shared" si="8"/>
        <v>#N/A</v>
      </c>
      <c r="O232" s="148">
        <v>0</v>
      </c>
      <c r="P232" s="148">
        <v>0</v>
      </c>
      <c r="Q232" s="148">
        <v>0</v>
      </c>
      <c r="R232" s="148">
        <v>0</v>
      </c>
      <c r="S232" s="148">
        <v>0</v>
      </c>
      <c r="T232" s="149">
        <v>0</v>
      </c>
      <c r="U232" s="149">
        <v>0</v>
      </c>
      <c r="V232" s="149" t="e">
        <v>#N/A</v>
      </c>
      <c r="W232" s="150" t="e">
        <v>#N/A</v>
      </c>
      <c r="X232" s="151"/>
      <c r="Y232" s="151"/>
      <c r="Z232" s="191"/>
      <c r="AA232" s="191"/>
    </row>
    <row r="233" spans="1:27">
      <c r="A233" s="29" t="s">
        <v>1209</v>
      </c>
      <c r="B233" s="31" t="s">
        <v>4</v>
      </c>
      <c r="C233" s="6" t="s">
        <v>262</v>
      </c>
      <c r="D233" s="20" t="s">
        <v>263</v>
      </c>
      <c r="E233" s="19"/>
      <c r="F233" s="19">
        <v>1730</v>
      </c>
      <c r="G233" s="21">
        <v>1717</v>
      </c>
      <c r="H233" s="21">
        <v>1895</v>
      </c>
      <c r="I233" s="8">
        <f>VLOOKUP(C233,'202310-202403出荷数total2403220951'!B:F,5,0)</f>
        <v>573</v>
      </c>
      <c r="J233" s="203">
        <f>VLOOKUP(C233,'出荷数2307～2406total241008110618'!B:F,5,0)</f>
        <v>1029</v>
      </c>
      <c r="K233" s="214">
        <f>VLOOKUP(C233,'出荷数2407-2506total250730101950'!B:F,5,0)</f>
        <v>678</v>
      </c>
      <c r="L233" s="203">
        <f>VLOOKUP(C:C,total260330113047!B:F,5,0)</f>
        <v>443</v>
      </c>
      <c r="M233" s="8"/>
      <c r="N233" s="21">
        <f t="shared" si="8"/>
        <v>246.11111111111111</v>
      </c>
      <c r="O233" s="44">
        <v>1899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1899</v>
      </c>
      <c r="V233" s="45">
        <v>1652.8888888888889</v>
      </c>
      <c r="W233" s="41">
        <v>0.12960037446609327</v>
      </c>
      <c r="X233" s="46"/>
      <c r="Y233" s="46"/>
    </row>
    <row r="234" spans="1:27">
      <c r="A234" s="29" t="s">
        <v>1210</v>
      </c>
      <c r="B234" s="31" t="s">
        <v>4</v>
      </c>
      <c r="C234" s="17" t="s">
        <v>327</v>
      </c>
      <c r="D234" s="24" t="s">
        <v>328</v>
      </c>
      <c r="E234" s="23"/>
      <c r="F234" s="19">
        <v>1710</v>
      </c>
      <c r="G234" s="21">
        <v>1333</v>
      </c>
      <c r="H234" s="21">
        <v>1404</v>
      </c>
      <c r="I234" s="8">
        <f>VLOOKUP(C234,'202310-202403出荷数total2403220951'!B:F,5,0)</f>
        <v>317</v>
      </c>
      <c r="J234" s="203">
        <f>VLOOKUP(C234,'出荷数2307～2406total241008110618'!B:F,5,0)</f>
        <v>490</v>
      </c>
      <c r="K234" s="214">
        <f>VLOOKUP(C234,'出荷数2407-2506total250730101950'!B:F,5,0)</f>
        <v>495</v>
      </c>
      <c r="L234" s="203">
        <f>VLOOKUP(C:C,total260330113047!B:F,5,0)</f>
        <v>665</v>
      </c>
      <c r="M234" s="8"/>
      <c r="N234" s="21">
        <f t="shared" si="8"/>
        <v>369.44444444444446</v>
      </c>
      <c r="O234" s="44">
        <v>1561</v>
      </c>
      <c r="P234" s="44">
        <v>0</v>
      </c>
      <c r="Q234" s="44">
        <v>0</v>
      </c>
      <c r="R234" s="44">
        <v>0</v>
      </c>
      <c r="S234" s="44">
        <v>0</v>
      </c>
      <c r="T234" s="45">
        <v>0</v>
      </c>
      <c r="U234" s="45">
        <v>1561</v>
      </c>
      <c r="V234" s="45">
        <v>1191.5555555555557</v>
      </c>
      <c r="W234" s="41">
        <v>0.23667164922770303</v>
      </c>
      <c r="X234" s="46"/>
      <c r="Y234" s="46"/>
    </row>
    <row r="235" spans="1:27" s="152" customFormat="1" ht="15.75">
      <c r="A235" s="144" t="s">
        <v>1211</v>
      </c>
      <c r="B235" s="155" t="s">
        <v>4</v>
      </c>
      <c r="C235" s="153" t="s">
        <v>264</v>
      </c>
      <c r="D235" s="154" t="s">
        <v>265</v>
      </c>
      <c r="E235" s="153"/>
      <c r="F235" s="146">
        <v>4845</v>
      </c>
      <c r="G235" s="148">
        <v>7700</v>
      </c>
      <c r="H235" s="148">
        <v>1951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VLOOKUP(C:C,total260330113047!B:F,5,0)</f>
        <v>#N/A</v>
      </c>
      <c r="M235" s="8"/>
      <c r="N235" s="21" t="e">
        <f t="shared" si="8"/>
        <v>#N/A</v>
      </c>
      <c r="O235" s="148">
        <v>0</v>
      </c>
      <c r="P235" s="148">
        <v>0</v>
      </c>
      <c r="Q235" s="148">
        <v>0</v>
      </c>
      <c r="R235" s="148">
        <v>0</v>
      </c>
      <c r="S235" s="148">
        <v>0</v>
      </c>
      <c r="T235" s="149">
        <v>0</v>
      </c>
      <c r="U235" s="149">
        <v>0</v>
      </c>
      <c r="V235" s="149" t="e">
        <v>#N/A</v>
      </c>
      <c r="W235" s="150" t="e">
        <v>#N/A</v>
      </c>
      <c r="X235" s="151"/>
      <c r="Y235" s="151"/>
    </row>
    <row r="236" spans="1:27">
      <c r="A236" s="29" t="s">
        <v>1212</v>
      </c>
      <c r="B236" s="31" t="s">
        <v>4</v>
      </c>
      <c r="C236" s="17" t="s">
        <v>329</v>
      </c>
      <c r="D236" s="24" t="s">
        <v>330</v>
      </c>
      <c r="E236" s="23"/>
      <c r="F236" s="19">
        <v>11021</v>
      </c>
      <c r="G236" s="21">
        <v>6767</v>
      </c>
      <c r="H236" s="21">
        <v>4852</v>
      </c>
      <c r="I236" s="8">
        <f>VLOOKUP(C236,'202310-202403出荷数total2403220951'!B:F,5,0)</f>
        <v>2771</v>
      </c>
      <c r="J236" s="203">
        <f>VLOOKUP(C236,'出荷数2307～2406total241008110618'!B:F,5,0)</f>
        <v>4651</v>
      </c>
      <c r="K236" s="214">
        <f>VLOOKUP(C236,'出荷数2407-2506total250730101950'!B:F,5,0)</f>
        <v>5139</v>
      </c>
      <c r="L236" s="203">
        <f>VLOOKUP(C:C,total260330113047!B:F,5,0)</f>
        <v>3653</v>
      </c>
      <c r="M236" s="211">
        <v>3000</v>
      </c>
      <c r="N236" s="211">
        <v>3000</v>
      </c>
      <c r="O236" s="44">
        <v>4700</v>
      </c>
      <c r="P236" s="44">
        <v>1990</v>
      </c>
      <c r="Q236" s="44">
        <v>0</v>
      </c>
      <c r="R236" s="44">
        <v>0</v>
      </c>
      <c r="S236" s="44">
        <v>1990</v>
      </c>
      <c r="T236" s="45">
        <v>0</v>
      </c>
      <c r="U236" s="45">
        <v>2710</v>
      </c>
      <c r="V236" s="45">
        <v>-290</v>
      </c>
      <c r="W236" s="41">
        <v>0.44843049327354262</v>
      </c>
      <c r="X236" s="46" t="s">
        <v>351</v>
      </c>
      <c r="Y236" s="46"/>
    </row>
    <row r="237" spans="1:27" s="152" customFormat="1" ht="15.75">
      <c r="A237" s="144" t="s">
        <v>1213</v>
      </c>
      <c r="B237" s="155" t="s">
        <v>4</v>
      </c>
      <c r="C237" s="153" t="s">
        <v>331</v>
      </c>
      <c r="D237" s="154" t="s">
        <v>1309</v>
      </c>
      <c r="E237" s="153" t="s">
        <v>186</v>
      </c>
      <c r="F237" s="146">
        <v>1700</v>
      </c>
      <c r="G237" s="148">
        <v>294</v>
      </c>
      <c r="H237" s="148">
        <v>198</v>
      </c>
      <c r="I237" s="148" t="e">
        <f>VLOOKUP(C237,'202310-202403出荷数total2403220951'!B:F,5,0)</f>
        <v>#N/A</v>
      </c>
      <c r="J237" s="148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 t="e">
        <f>VLOOKUP(C:C,total260330113047!B:F,5,0)</f>
        <v>#N/A</v>
      </c>
      <c r="M237" s="8"/>
      <c r="N237" s="21" t="e">
        <f t="shared" ref="N237:N244" si="9">L237/9*5</f>
        <v>#N/A</v>
      </c>
      <c r="O237" s="148">
        <v>0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0</v>
      </c>
      <c r="V237" s="149" t="e">
        <v>#N/A</v>
      </c>
      <c r="W237" s="150" t="e">
        <v>#N/A</v>
      </c>
      <c r="X237" s="151"/>
      <c r="Y237" s="151"/>
    </row>
    <row r="238" spans="1:27" s="152" customFormat="1">
      <c r="A238" s="144" t="s">
        <v>1214</v>
      </c>
      <c r="B238" s="155" t="s">
        <v>4</v>
      </c>
      <c r="C238" s="153" t="s">
        <v>266</v>
      </c>
      <c r="D238" s="154" t="s">
        <v>1266</v>
      </c>
      <c r="E238" s="153"/>
      <c r="F238" s="146">
        <v>2398</v>
      </c>
      <c r="G238" s="148">
        <v>1863</v>
      </c>
      <c r="H238" s="148">
        <v>1640</v>
      </c>
      <c r="I238" s="148">
        <f>VLOOKUP(C238,'202310-202403出荷数total2403220951'!B:F,5,0)</f>
        <v>720</v>
      </c>
      <c r="J238" s="148">
        <f>VLOOKUP(C238,'出荷数2307～2406total241008110618'!B:F,5,0)</f>
        <v>4600</v>
      </c>
      <c r="K238" s="214" t="e">
        <f>VLOOKUP(C238,'出荷数2407-2506total250730101950'!B:F,5,0)</f>
        <v>#N/A</v>
      </c>
      <c r="L238" s="203" t="e">
        <f>VLOOKUP(C:C,total260330113047!B:F,5,0)</f>
        <v>#N/A</v>
      </c>
      <c r="M238" s="8"/>
      <c r="N238" s="21" t="e">
        <f t="shared" si="9"/>
        <v>#N/A</v>
      </c>
      <c r="O238" s="148">
        <v>5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5</v>
      </c>
      <c r="V238" s="149" t="e">
        <v>#N/A</v>
      </c>
      <c r="W238" s="150" t="e">
        <v>#N/A</v>
      </c>
      <c r="X238" s="151"/>
      <c r="Y238" s="151"/>
      <c r="Z238" s="191"/>
      <c r="AA238" s="191"/>
    </row>
    <row r="239" spans="1:27" s="152" customFormat="1">
      <c r="A239" s="144" t="s">
        <v>1215</v>
      </c>
      <c r="B239" s="155" t="s">
        <v>4</v>
      </c>
      <c r="C239" s="153" t="s">
        <v>267</v>
      </c>
      <c r="D239" s="154" t="s">
        <v>1265</v>
      </c>
      <c r="E239" s="153"/>
      <c r="F239" s="146">
        <v>5642</v>
      </c>
      <c r="G239" s="148">
        <v>200</v>
      </c>
      <c r="H239" s="148">
        <v>1430</v>
      </c>
      <c r="I239" s="148">
        <f>VLOOKUP(C239,'202310-202403出荷数total2403220951'!B:F,5,0)</f>
        <v>285</v>
      </c>
      <c r="J239" s="148">
        <f>VLOOKUP(C239,'出荷数2307～2406total241008110618'!B:F,5,0)</f>
        <v>287</v>
      </c>
      <c r="K239" s="214">
        <f>VLOOKUP(C239,'出荷数2407-2506total250730101950'!B:F,5,0)</f>
        <v>291</v>
      </c>
      <c r="L239" s="203">
        <f>VLOOKUP(C:C,total260330113047!B:F,5,0)</f>
        <v>268</v>
      </c>
      <c r="M239" s="8"/>
      <c r="N239" s="21">
        <f t="shared" si="9"/>
        <v>148.88888888888889</v>
      </c>
      <c r="O239" s="148">
        <v>1049</v>
      </c>
      <c r="P239" s="148">
        <v>0</v>
      </c>
      <c r="Q239" s="148">
        <v>0</v>
      </c>
      <c r="R239" s="148">
        <v>0</v>
      </c>
      <c r="S239" s="148">
        <v>0</v>
      </c>
      <c r="T239" s="149">
        <v>0</v>
      </c>
      <c r="U239" s="149">
        <v>1049</v>
      </c>
      <c r="V239" s="149">
        <v>900.11111111111109</v>
      </c>
      <c r="W239" s="150">
        <v>0.14193411714860713</v>
      </c>
      <c r="X239" s="151"/>
      <c r="Y239" s="151"/>
      <c r="Z239" s="191"/>
      <c r="AA239" s="191"/>
    </row>
    <row r="240" spans="1:27" s="200" customFormat="1">
      <c r="A240" s="192" t="s">
        <v>1216</v>
      </c>
      <c r="B240" s="212" t="s">
        <v>4</v>
      </c>
      <c r="C240" s="235" t="s">
        <v>332</v>
      </c>
      <c r="D240" s="236" t="s">
        <v>333</v>
      </c>
      <c r="E240" s="235"/>
      <c r="F240" s="194">
        <v>428</v>
      </c>
      <c r="G240" s="196">
        <v>1103</v>
      </c>
      <c r="H240" s="196">
        <v>787</v>
      </c>
      <c r="I240" s="196">
        <f>VLOOKUP(C240,'202310-202403出荷数total2403220951'!B:F,5,0)</f>
        <v>481</v>
      </c>
      <c r="J240" s="196">
        <f>VLOOKUP(C240,'出荷数2307～2406total241008110618'!B:F,5,0)</f>
        <v>533</v>
      </c>
      <c r="K240" s="196">
        <f>VLOOKUP(C240,'出荷数2407-2506total250730101950'!B:F,5,0)</f>
        <v>617</v>
      </c>
      <c r="L240" s="203">
        <f>VLOOKUP(C:C,total260330113047!B:F,5,0)</f>
        <v>541</v>
      </c>
      <c r="M240" s="196"/>
      <c r="N240" s="196">
        <f t="shared" si="9"/>
        <v>300.55555555555554</v>
      </c>
      <c r="O240" s="196">
        <v>227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227</v>
      </c>
      <c r="V240" s="197">
        <v>-73.555555555555543</v>
      </c>
      <c r="W240" s="198">
        <v>1.3240332843857072</v>
      </c>
      <c r="X240" s="199"/>
      <c r="Y240" s="199"/>
      <c r="Z240" s="201"/>
      <c r="AA240" s="201"/>
    </row>
    <row r="241" spans="1:27" s="200" customFormat="1">
      <c r="A241" s="192" t="s">
        <v>1217</v>
      </c>
      <c r="B241" s="212" t="s">
        <v>4</v>
      </c>
      <c r="C241" s="235" t="s">
        <v>268</v>
      </c>
      <c r="D241" s="236" t="s">
        <v>4102</v>
      </c>
      <c r="E241" s="235"/>
      <c r="F241" s="194">
        <v>1178</v>
      </c>
      <c r="G241" s="196">
        <v>1650</v>
      </c>
      <c r="H241" s="196">
        <v>1270</v>
      </c>
      <c r="I241" s="196">
        <f>VLOOKUP(C241,'202310-202403出荷数total2403220951'!B:F,5,0)</f>
        <v>496</v>
      </c>
      <c r="J241" s="196">
        <f>VLOOKUP(C241,'出荷数2307～2406total241008110618'!B:F,5,0)</f>
        <v>962</v>
      </c>
      <c r="K241" s="214">
        <f>VLOOKUP(C241,'出荷数2407-2506total250730101950'!B:F,5,0)</f>
        <v>596</v>
      </c>
      <c r="L241" s="203">
        <f>VLOOKUP(C:C,total260330113047!B:F,5,0)</f>
        <v>122</v>
      </c>
      <c r="M241" s="8"/>
      <c r="N241" s="21">
        <f t="shared" si="9"/>
        <v>67.777777777777771</v>
      </c>
      <c r="O241" s="196">
        <v>0</v>
      </c>
      <c r="P241" s="196">
        <v>0</v>
      </c>
      <c r="Q241" s="196">
        <v>0</v>
      </c>
      <c r="R241" s="196">
        <v>0</v>
      </c>
      <c r="S241" s="196">
        <v>0</v>
      </c>
      <c r="T241" s="197">
        <v>0</v>
      </c>
      <c r="U241" s="197">
        <v>0</v>
      </c>
      <c r="V241" s="197">
        <v>-67.777777777777771</v>
      </c>
      <c r="W241" s="198" t="e">
        <v>#DIV/0!</v>
      </c>
      <c r="X241" s="199"/>
      <c r="Y241" s="199"/>
      <c r="Z241" s="201"/>
      <c r="AA241" s="201"/>
    </row>
    <row r="242" spans="1:27">
      <c r="A242" s="29" t="s">
        <v>1218</v>
      </c>
      <c r="B242" s="31" t="s">
        <v>4</v>
      </c>
      <c r="C242" s="17" t="s">
        <v>270</v>
      </c>
      <c r="D242" s="24" t="s">
        <v>271</v>
      </c>
      <c r="E242" s="23"/>
      <c r="F242" s="19">
        <v>3399</v>
      </c>
      <c r="G242" s="21">
        <v>3090</v>
      </c>
      <c r="H242" s="21">
        <v>3886</v>
      </c>
      <c r="I242" s="8">
        <f>VLOOKUP(C242,'202310-202403出荷数total2403220951'!B:F,5,0)</f>
        <v>1077</v>
      </c>
      <c r="J242" s="203">
        <f>VLOOKUP(C242,'出荷数2307～2406total241008110618'!B:F,5,0)</f>
        <v>1997</v>
      </c>
      <c r="K242" s="214">
        <f>VLOOKUP(C242,'出荷数2407-2506total250730101950'!B:F,5,0)</f>
        <v>1751</v>
      </c>
      <c r="L242" s="203">
        <f>VLOOKUP(C:C,total260330113047!B:F,5,0)</f>
        <v>826</v>
      </c>
      <c r="M242" s="8"/>
      <c r="N242" s="21">
        <f t="shared" si="9"/>
        <v>458.88888888888886</v>
      </c>
      <c r="O242" s="44">
        <v>1386</v>
      </c>
      <c r="P242" s="44">
        <v>0</v>
      </c>
      <c r="Q242" s="44">
        <v>0</v>
      </c>
      <c r="R242" s="44">
        <v>0</v>
      </c>
      <c r="S242" s="44">
        <v>0</v>
      </c>
      <c r="T242" s="45">
        <v>0</v>
      </c>
      <c r="U242" s="45">
        <v>1386</v>
      </c>
      <c r="V242" s="45">
        <v>927.11111111111109</v>
      </c>
      <c r="W242" s="41">
        <v>0.33108866442199775</v>
      </c>
      <c r="X242" s="46"/>
      <c r="Y242" s="46"/>
    </row>
    <row r="243" spans="1:27" s="152" customFormat="1" ht="15.75">
      <c r="A243" s="144" t="s">
        <v>1219</v>
      </c>
      <c r="B243" s="155" t="s">
        <v>4</v>
      </c>
      <c r="C243" s="153" t="s">
        <v>713</v>
      </c>
      <c r="D243" s="154" t="s">
        <v>1310</v>
      </c>
      <c r="E243" s="153"/>
      <c r="F243" s="146" t="e">
        <f>VLOOKUP(C243,#REF!,17,0 )</f>
        <v>#REF!</v>
      </c>
      <c r="G243" s="148">
        <v>18471</v>
      </c>
      <c r="H243" s="148">
        <v>11873</v>
      </c>
      <c r="I243" s="148">
        <f>VLOOKUP(C243,'202310-202403出荷数total2403220951'!B:F,5,0)</f>
        <v>21</v>
      </c>
      <c r="J243" s="148">
        <f>VLOOKUP(C243,'出荷数2307～2406total241008110618'!B:F,5,0)</f>
        <v>179</v>
      </c>
      <c r="K243" s="214">
        <f>VLOOKUP(C243,'出荷数2407-2506total250730101950'!B:F,5,0)</f>
        <v>20</v>
      </c>
      <c r="L243" s="203" t="e">
        <f>VLOOKUP(C:C,total260330113047!B:F,5,0)</f>
        <v>#N/A</v>
      </c>
      <c r="M243" s="8"/>
      <c r="N243" s="21" t="e">
        <f t="shared" si="9"/>
        <v>#N/A</v>
      </c>
      <c r="O243" s="148">
        <v>0</v>
      </c>
      <c r="P243" s="148">
        <v>0</v>
      </c>
      <c r="Q243" s="148">
        <v>0</v>
      </c>
      <c r="R243" s="148">
        <v>0</v>
      </c>
      <c r="S243" s="148">
        <v>0</v>
      </c>
      <c r="T243" s="149">
        <v>0</v>
      </c>
      <c r="U243" s="149">
        <v>0</v>
      </c>
      <c r="V243" s="149" t="e">
        <v>#N/A</v>
      </c>
      <c r="W243" s="150" t="e">
        <v>#N/A</v>
      </c>
      <c r="X243" s="151"/>
      <c r="Y243" s="151"/>
    </row>
    <row r="244" spans="1:27">
      <c r="A244" s="29" t="s">
        <v>1220</v>
      </c>
      <c r="B244" s="31" t="s">
        <v>4</v>
      </c>
      <c r="C244" s="17" t="s">
        <v>273</v>
      </c>
      <c r="D244" s="24" t="s">
        <v>274</v>
      </c>
      <c r="E244" s="23"/>
      <c r="F244" s="19">
        <v>1919</v>
      </c>
      <c r="G244" s="21">
        <v>2904</v>
      </c>
      <c r="H244" s="21">
        <v>2412</v>
      </c>
      <c r="I244" s="8">
        <f>VLOOKUP(C244,'202310-202403出荷数total2403220951'!B:F,5,0)</f>
        <v>850</v>
      </c>
      <c r="J244" s="203">
        <f>VLOOKUP(C244,'出荷数2307～2406total241008110618'!B:F,5,0)</f>
        <v>2028</v>
      </c>
      <c r="K244" s="214">
        <f>VLOOKUP(C244,'出荷数2407-2506total250730101950'!B:F,5,0)</f>
        <v>1107</v>
      </c>
      <c r="L244" s="203">
        <f>VLOOKUP(C:C,total260330113047!B:F,5,0)</f>
        <v>373</v>
      </c>
      <c r="M244" s="8"/>
      <c r="N244" s="21">
        <f t="shared" si="9"/>
        <v>207.22222222222223</v>
      </c>
      <c r="O244" s="44">
        <v>3115</v>
      </c>
      <c r="P244" s="44">
        <v>0</v>
      </c>
      <c r="Q244" s="44">
        <v>0</v>
      </c>
      <c r="R244" s="44">
        <v>0</v>
      </c>
      <c r="S244" s="44">
        <v>0</v>
      </c>
      <c r="T244" s="45">
        <v>0</v>
      </c>
      <c r="U244" s="45">
        <v>3115</v>
      </c>
      <c r="V244" s="45">
        <v>2907.7777777777778</v>
      </c>
      <c r="W244" s="41">
        <v>6.6523987872302487E-2</v>
      </c>
      <c r="X244" s="46"/>
      <c r="Y244" s="46"/>
    </row>
    <row r="245" spans="1:27">
      <c r="A245" s="29" t="s">
        <v>1221</v>
      </c>
      <c r="B245" s="31" t="s">
        <v>4</v>
      </c>
      <c r="C245" s="17" t="s">
        <v>709</v>
      </c>
      <c r="D245" s="24" t="s">
        <v>717</v>
      </c>
      <c r="E245" s="23"/>
      <c r="F245" s="19">
        <v>0</v>
      </c>
      <c r="G245" s="21">
        <v>0</v>
      </c>
      <c r="H245" s="21">
        <v>8393</v>
      </c>
      <c r="I245" s="8">
        <f>VLOOKUP(C245,'202310-202403出荷数total2403220951'!B:F,5,0)</f>
        <v>7931</v>
      </c>
      <c r="J245" s="203">
        <f>VLOOKUP(C245,'出荷数2307～2406total241008110618'!B:F,5,0)</f>
        <v>17588</v>
      </c>
      <c r="K245" s="214">
        <f>VLOOKUP(C245,'出荷数2407-2506total250730101950'!B:F,5,0)</f>
        <v>16987</v>
      </c>
      <c r="L245" s="203">
        <f>VLOOKUP(C:C,total260330113047!B:F,5,0)</f>
        <v>13105</v>
      </c>
      <c r="M245" s="211">
        <v>12000</v>
      </c>
      <c r="N245" s="211">
        <v>12000</v>
      </c>
      <c r="O245" s="44">
        <v>10461</v>
      </c>
      <c r="P245" s="44">
        <v>100</v>
      </c>
      <c r="Q245" s="44">
        <v>2200</v>
      </c>
      <c r="R245" s="44">
        <v>0</v>
      </c>
      <c r="S245" s="44">
        <v>100</v>
      </c>
      <c r="T245" s="45">
        <v>0</v>
      </c>
      <c r="U245" s="45">
        <v>12561</v>
      </c>
      <c r="V245" s="45">
        <v>561</v>
      </c>
      <c r="W245" s="41">
        <v>1.1362560363601932</v>
      </c>
      <c r="X245" s="46"/>
      <c r="Y245" s="46"/>
    </row>
    <row r="246" spans="1:27">
      <c r="A246" s="29"/>
      <c r="B246" s="31" t="s">
        <v>4</v>
      </c>
      <c r="C246" s="17" t="s">
        <v>4100</v>
      </c>
      <c r="D246" s="24" t="s">
        <v>4427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 t="e">
        <f>VLOOKUP(C246,'出荷数2407-2506total250730101950'!B:F,5,0)</f>
        <v>#N/A</v>
      </c>
      <c r="L246" s="203">
        <f>VLOOKUP(C:C,total260330113047!B:F,5,0)</f>
        <v>50</v>
      </c>
      <c r="M246" s="8"/>
      <c r="N246" s="211">
        <v>1500</v>
      </c>
      <c r="O246" s="44">
        <v>2700</v>
      </c>
      <c r="P246" s="44">
        <v>0</v>
      </c>
      <c r="Q246" s="44">
        <v>0</v>
      </c>
      <c r="R246" s="44">
        <v>0</v>
      </c>
      <c r="S246" s="44">
        <v>0</v>
      </c>
      <c r="T246" s="45">
        <v>0</v>
      </c>
      <c r="U246" s="45">
        <v>2700</v>
      </c>
      <c r="V246" s="45">
        <v>1200</v>
      </c>
      <c r="W246" s="41">
        <v>0.55555555555555558</v>
      </c>
      <c r="X246" s="46"/>
      <c r="Y246" s="46"/>
    </row>
    <row r="247" spans="1:27" s="231" customFormat="1">
      <c r="A247" s="223" t="s">
        <v>1222</v>
      </c>
      <c r="B247" s="254" t="s">
        <v>4</v>
      </c>
      <c r="C247" s="255" t="s">
        <v>275</v>
      </c>
      <c r="D247" s="256" t="s">
        <v>276</v>
      </c>
      <c r="E247" s="255"/>
      <c r="F247" s="225">
        <v>2255</v>
      </c>
      <c r="G247" s="227">
        <v>2545</v>
      </c>
      <c r="H247" s="227">
        <v>2670</v>
      </c>
      <c r="I247" s="227">
        <f>VLOOKUP(C247,'202310-202403出荷数total2403220951'!B:F,5,0)</f>
        <v>879</v>
      </c>
      <c r="J247" s="227">
        <f>VLOOKUP(C247,'出荷数2307～2406total241008110618'!B:F,5,0)</f>
        <v>2296</v>
      </c>
      <c r="K247" s="214">
        <f>VLOOKUP(C247,'出荷数2407-2506total250730101950'!B:F,5,0)</f>
        <v>457</v>
      </c>
      <c r="L247" s="203" t="e">
        <f>VLOOKUP(C:C,total260330113047!B:F,5,0)</f>
        <v>#N/A</v>
      </c>
      <c r="M247" s="8"/>
      <c r="N247" s="21" t="e">
        <f>L247/9*5</f>
        <v>#N/A</v>
      </c>
      <c r="O247" s="227">
        <v>0</v>
      </c>
      <c r="P247" s="227">
        <v>0</v>
      </c>
      <c r="Q247" s="227">
        <v>0</v>
      </c>
      <c r="R247" s="227">
        <v>0</v>
      </c>
      <c r="S247" s="227">
        <v>0</v>
      </c>
      <c r="T247" s="228">
        <v>0</v>
      </c>
      <c r="U247" s="228">
        <v>0</v>
      </c>
      <c r="V247" s="228" t="e">
        <v>#N/A</v>
      </c>
      <c r="W247" s="229" t="e">
        <v>#N/A</v>
      </c>
      <c r="X247" s="230"/>
      <c r="Y247" s="230"/>
      <c r="Z247" s="232"/>
      <c r="AA247" s="232"/>
    </row>
    <row r="248" spans="1:27">
      <c r="A248" s="29"/>
      <c r="B248" s="31" t="s">
        <v>4</v>
      </c>
      <c r="C248" s="17" t="s">
        <v>3793</v>
      </c>
      <c r="D248" s="24" t="s">
        <v>276</v>
      </c>
      <c r="E248" s="23"/>
      <c r="F248" s="19"/>
      <c r="G248" s="21"/>
      <c r="H248" s="21"/>
      <c r="I248" s="8" t="e">
        <f>VLOOKUP(C248,'202310-202403出荷数total2403220951'!B:F,5,0)</f>
        <v>#N/A</v>
      </c>
      <c r="J248" s="203" t="e">
        <f>VLOOKUP(C248,'出荷数2307～2406total241008110618'!B:F,5,0)</f>
        <v>#N/A</v>
      </c>
      <c r="K248" s="214">
        <f>VLOOKUP(C248,'出荷数2407-2506total250730101950'!B:F,5,0)</f>
        <v>1929</v>
      </c>
      <c r="L248" s="203">
        <f>VLOOKUP(C:C,total260330113047!B:F,5,0)</f>
        <v>1191</v>
      </c>
      <c r="M248" s="211">
        <v>2000</v>
      </c>
      <c r="N248" s="211">
        <v>2000</v>
      </c>
      <c r="O248" s="44">
        <v>5496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5496</v>
      </c>
      <c r="V248" s="45">
        <v>3496</v>
      </c>
      <c r="W248" s="41">
        <v>0.36390101892285298</v>
      </c>
      <c r="X248" s="46"/>
      <c r="Y248" s="46"/>
    </row>
    <row r="249" spans="1:27">
      <c r="A249" s="29" t="s">
        <v>1223</v>
      </c>
      <c r="B249" s="31" t="s">
        <v>4</v>
      </c>
      <c r="C249" s="6" t="s">
        <v>277</v>
      </c>
      <c r="D249" s="20" t="s">
        <v>278</v>
      </c>
      <c r="E249" s="19"/>
      <c r="F249" s="19">
        <v>1568</v>
      </c>
      <c r="G249" s="21">
        <v>1942</v>
      </c>
      <c r="H249" s="21">
        <v>1574</v>
      </c>
      <c r="I249" s="8">
        <f>VLOOKUP(C249,'202310-202403出荷数total2403220951'!B:F,5,0)</f>
        <v>294</v>
      </c>
      <c r="J249" s="203">
        <f>VLOOKUP(C249,'出荷数2307～2406total241008110618'!B:F,5,0)</f>
        <v>1143</v>
      </c>
      <c r="K249" s="214">
        <f>VLOOKUP(C249,'出荷数2407-2506total250730101950'!B:F,5,0)</f>
        <v>179</v>
      </c>
      <c r="L249" s="203">
        <f>VLOOKUP(C:C,total260330113047!B:F,5,0)</f>
        <v>106</v>
      </c>
      <c r="M249" s="8"/>
      <c r="N249" s="21">
        <f>L249/9*5</f>
        <v>58.888888888888893</v>
      </c>
      <c r="O249" s="44">
        <v>1043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1043</v>
      </c>
      <c r="V249" s="45">
        <v>984.11111111111109</v>
      </c>
      <c r="W249" s="41">
        <v>5.646106317247257E-2</v>
      </c>
      <c r="X249" s="46"/>
      <c r="Y249" s="46"/>
    </row>
    <row r="250" spans="1:27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>
        <f>VLOOKUP(C:C,total260330113047!B:F,5,0)</f>
        <v>492</v>
      </c>
      <c r="M250" s="8"/>
      <c r="N250" s="21">
        <f>L250/9*5</f>
        <v>273.33333333333331</v>
      </c>
      <c r="O250" s="44">
        <v>3305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3305</v>
      </c>
      <c r="V250" s="45">
        <v>3031.6666666666665</v>
      </c>
      <c r="W250" s="41">
        <v>8.2702975289964689E-2</v>
      </c>
      <c r="X250" s="46"/>
      <c r="Y250" s="46"/>
    </row>
    <row r="251" spans="1:27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>
        <f>VLOOKUP(C:C,total260330113047!B:F,5,0)</f>
        <v>172</v>
      </c>
      <c r="M251" s="8"/>
      <c r="N251" s="21">
        <f>L251/9*5</f>
        <v>95.555555555555557</v>
      </c>
      <c r="O251" s="44">
        <v>3025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3025</v>
      </c>
      <c r="V251" s="45">
        <v>2929.4444444444443</v>
      </c>
      <c r="W251" s="41">
        <v>3.1588613406795224E-2</v>
      </c>
      <c r="X251" s="46"/>
      <c r="Y251" s="46"/>
    </row>
    <row r="252" spans="1:27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>
        <f>VLOOKUP(C:C,total260330113047!B:F,5,0)</f>
        <v>183</v>
      </c>
      <c r="M252" s="8"/>
      <c r="N252" s="21">
        <f>L252/9*5</f>
        <v>101.66666666666666</v>
      </c>
      <c r="O252" s="44">
        <v>2188</v>
      </c>
      <c r="P252" s="44">
        <v>0</v>
      </c>
      <c r="Q252" s="44">
        <v>0</v>
      </c>
      <c r="R252" s="44">
        <v>0</v>
      </c>
      <c r="S252" s="44">
        <v>0</v>
      </c>
      <c r="T252" s="45">
        <v>0</v>
      </c>
      <c r="U252" s="45">
        <v>2188</v>
      </c>
      <c r="V252" s="45">
        <v>2086.3333333333335</v>
      </c>
      <c r="W252" s="41">
        <v>4.6465569774527725E-2</v>
      </c>
      <c r="X252" s="46"/>
      <c r="Y252" s="46"/>
    </row>
    <row r="253" spans="1:27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>
        <f>VLOOKUP(C:C,total260330113047!B:F,5,0)</f>
        <v>1970</v>
      </c>
      <c r="M253" s="211">
        <v>1000</v>
      </c>
      <c r="N253" s="211">
        <v>1000</v>
      </c>
      <c r="O253" s="44">
        <v>4552</v>
      </c>
      <c r="P253" s="44">
        <v>0</v>
      </c>
      <c r="Q253" s="44">
        <v>0</v>
      </c>
      <c r="R253" s="44">
        <v>0</v>
      </c>
      <c r="S253" s="44">
        <v>3250</v>
      </c>
      <c r="T253" s="45">
        <v>-3250</v>
      </c>
      <c r="U253" s="45">
        <v>1302</v>
      </c>
      <c r="V253" s="45">
        <v>302</v>
      </c>
      <c r="W253" s="41">
        <v>0.21968365553602812</v>
      </c>
      <c r="X253" s="46"/>
      <c r="Y253" s="46"/>
    </row>
    <row r="254" spans="1:27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>
        <f>VLOOKUP(C:C,total260330113047!B:F,5,0)</f>
        <v>4342</v>
      </c>
      <c r="M254" s="8"/>
      <c r="N254" s="21">
        <f t="shared" ref="N254:N260" si="10">L254/9*5</f>
        <v>2412.2222222222222</v>
      </c>
      <c r="O254" s="44">
        <v>1493</v>
      </c>
      <c r="P254" s="44">
        <v>150</v>
      </c>
      <c r="Q254" s="44">
        <v>3000</v>
      </c>
      <c r="R254" s="44">
        <v>0</v>
      </c>
      <c r="S254" s="44">
        <v>150</v>
      </c>
      <c r="T254" s="45">
        <v>0</v>
      </c>
      <c r="U254" s="45">
        <v>4343</v>
      </c>
      <c r="V254" s="45">
        <v>1930.7777777777778</v>
      </c>
      <c r="W254" s="41">
        <v>1.4681815107865017</v>
      </c>
      <c r="X254" s="46"/>
      <c r="Y254" s="46"/>
    </row>
    <row r="255" spans="1:27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>
        <f>VLOOKUP(C:C,total260330113047!B:F,5,0)</f>
        <v>560</v>
      </c>
      <c r="M255" s="8"/>
      <c r="N255" s="21">
        <f t="shared" si="10"/>
        <v>311.11111111111109</v>
      </c>
      <c r="O255" s="44">
        <v>4460</v>
      </c>
      <c r="P255" s="44">
        <v>900</v>
      </c>
      <c r="Q255" s="44">
        <v>0</v>
      </c>
      <c r="R255" s="44">
        <v>0</v>
      </c>
      <c r="S255" s="44">
        <v>0</v>
      </c>
      <c r="T255" s="45">
        <v>900</v>
      </c>
      <c r="U255" s="45">
        <v>4460</v>
      </c>
      <c r="V255" s="45">
        <v>4148.8888888888887</v>
      </c>
      <c r="W255" s="41">
        <v>5.8043117744610274E-2</v>
      </c>
      <c r="X255" s="46"/>
      <c r="Y255" s="46"/>
    </row>
    <row r="256" spans="1:27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>
        <f>VLOOKUP(C:C,total260330113047!B:F,5,0)</f>
        <v>882</v>
      </c>
      <c r="M256" s="8"/>
      <c r="N256" s="21">
        <f t="shared" si="10"/>
        <v>490</v>
      </c>
      <c r="O256" s="44">
        <v>5822</v>
      </c>
      <c r="P256" s="44">
        <v>450</v>
      </c>
      <c r="Q256" s="44">
        <v>0</v>
      </c>
      <c r="R256" s="44">
        <v>0</v>
      </c>
      <c r="S256" s="44">
        <v>750</v>
      </c>
      <c r="T256" s="45">
        <v>-300</v>
      </c>
      <c r="U256" s="45">
        <v>5072</v>
      </c>
      <c r="V256" s="45">
        <v>4582</v>
      </c>
      <c r="W256" s="41">
        <v>7.8125E-2</v>
      </c>
      <c r="X256" s="46"/>
      <c r="Y256" s="46"/>
    </row>
    <row r="257" spans="1:27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>
        <f>VLOOKUP(C:C,total260330113047!B:F,5,0)</f>
        <v>1535</v>
      </c>
      <c r="M257" s="8"/>
      <c r="N257" s="21">
        <f t="shared" si="10"/>
        <v>852.77777777777771</v>
      </c>
      <c r="O257" s="44">
        <v>5771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5771</v>
      </c>
      <c r="V257" s="45">
        <v>4918.2222222222226</v>
      </c>
      <c r="W257" s="41">
        <v>0.14776949883517201</v>
      </c>
      <c r="X257" s="46"/>
      <c r="Y257" s="46"/>
    </row>
    <row r="258" spans="1:27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VLOOKUP(C:C,total260330113047!B:F,5,0)</f>
        <v>#N/A</v>
      </c>
      <c r="M258" s="8"/>
      <c r="N258" s="21" t="e">
        <f t="shared" si="10"/>
        <v>#N/A</v>
      </c>
      <c r="O258" s="44">
        <v>10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10</v>
      </c>
      <c r="V258" s="45" t="e">
        <v>#N/A</v>
      </c>
      <c r="W258" s="41" t="e">
        <v>#N/A</v>
      </c>
      <c r="X258" s="46"/>
      <c r="Y258" s="46"/>
    </row>
    <row r="259" spans="1:27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>
        <f>VLOOKUP(C:C,total260330113047!B:F,5,0)</f>
        <v>2930</v>
      </c>
      <c r="M259" s="8"/>
      <c r="N259" s="21">
        <f t="shared" si="10"/>
        <v>1627.7777777777778</v>
      </c>
      <c r="O259" s="44">
        <v>40</v>
      </c>
      <c r="P259" s="44">
        <v>0</v>
      </c>
      <c r="Q259" s="44">
        <v>0</v>
      </c>
      <c r="R259" s="44">
        <v>0</v>
      </c>
      <c r="S259" s="44">
        <v>0</v>
      </c>
      <c r="T259" s="45">
        <v>0</v>
      </c>
      <c r="U259" s="45">
        <v>40</v>
      </c>
      <c r="V259" s="45">
        <v>-1587.7777777777778</v>
      </c>
      <c r="W259" s="41">
        <v>40.694444444444443</v>
      </c>
      <c r="X259" s="46"/>
      <c r="Y259" s="46"/>
    </row>
    <row r="260" spans="1:27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203">
        <f>VLOOKUP(C:C,total260330113047!B:F,5,0)</f>
        <v>601</v>
      </c>
      <c r="M260" s="196"/>
      <c r="N260" s="196">
        <f t="shared" si="10"/>
        <v>333.88888888888886</v>
      </c>
      <c r="O260" s="196">
        <v>812</v>
      </c>
      <c r="P260" s="196">
        <v>0</v>
      </c>
      <c r="Q260" s="196">
        <v>0</v>
      </c>
      <c r="R260" s="196">
        <v>0</v>
      </c>
      <c r="S260" s="196">
        <v>0</v>
      </c>
      <c r="T260" s="197">
        <v>0</v>
      </c>
      <c r="U260" s="197">
        <v>812</v>
      </c>
      <c r="V260" s="197">
        <v>478.11111111111114</v>
      </c>
      <c r="W260" s="198">
        <v>0.41119321291735084</v>
      </c>
      <c r="X260" s="199"/>
      <c r="Y260" s="199"/>
      <c r="Z260" s="201"/>
      <c r="AA260" s="201"/>
    </row>
    <row r="261" spans="1:27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>
        <f>VLOOKUP(C:C,total260330113047!B:F,5,0)</f>
        <v>5944</v>
      </c>
      <c r="M261" s="211">
        <v>4000</v>
      </c>
      <c r="N261" s="211">
        <v>4000</v>
      </c>
      <c r="O261" s="44">
        <v>1369</v>
      </c>
      <c r="P261" s="44">
        <v>0</v>
      </c>
      <c r="Q261" s="44">
        <v>3000</v>
      </c>
      <c r="R261" s="44">
        <v>0</v>
      </c>
      <c r="S261" s="44">
        <v>0</v>
      </c>
      <c r="T261" s="45">
        <v>0</v>
      </c>
      <c r="U261" s="45">
        <v>4369</v>
      </c>
      <c r="V261" s="45">
        <v>369</v>
      </c>
      <c r="W261" s="41">
        <v>2.9218407596785974</v>
      </c>
      <c r="X261" s="46"/>
      <c r="Y261" s="46"/>
    </row>
    <row r="262" spans="1:27">
      <c r="A262" s="9"/>
      <c r="B262" s="31" t="s">
        <v>4</v>
      </c>
      <c r="C262" s="49" t="s">
        <v>3770</v>
      </c>
      <c r="D262" s="24" t="s">
        <v>3783</v>
      </c>
      <c r="E262" s="50"/>
      <c r="F262" s="50">
        <v>0</v>
      </c>
      <c r="G262" s="8">
        <v>0</v>
      </c>
      <c r="H262" s="8">
        <v>0</v>
      </c>
      <c r="I262" s="8" t="e">
        <f>VLOOKUP(C262,'202310-202403出荷数total2403220951'!B:F,5,0)</f>
        <v>#N/A</v>
      </c>
      <c r="J262" s="203" t="e">
        <f>VLOOKUP(C262,'出荷数2307～2406total241008110618'!B:F,5,0)</f>
        <v>#N/A</v>
      </c>
      <c r="K262" s="214">
        <f>VLOOKUP(C262,'出荷数2407-2506total250730101950'!B:F,5,0)</f>
        <v>2754</v>
      </c>
      <c r="L262" s="203">
        <f>VLOOKUP(C:C,total260330113047!B:F,5,0)</f>
        <v>1448</v>
      </c>
      <c r="M262" s="211">
        <v>1000</v>
      </c>
      <c r="N262" s="211">
        <v>1000</v>
      </c>
      <c r="O262" s="44">
        <v>3152</v>
      </c>
      <c r="P262" s="44">
        <v>500</v>
      </c>
      <c r="Q262" s="44">
        <v>0</v>
      </c>
      <c r="R262" s="44">
        <v>0</v>
      </c>
      <c r="S262" s="44">
        <v>500</v>
      </c>
      <c r="T262" s="45">
        <v>0</v>
      </c>
      <c r="U262" s="45">
        <v>2652</v>
      </c>
      <c r="V262" s="45">
        <v>1652</v>
      </c>
      <c r="W262" s="41"/>
      <c r="X262" s="46"/>
      <c r="Y262" s="46"/>
    </row>
    <row r="263" spans="1:27" s="152" customFormat="1" ht="15.75">
      <c r="A263" s="29" t="s">
        <v>2926</v>
      </c>
      <c r="B263" s="155" t="s">
        <v>4</v>
      </c>
      <c r="C263" s="153" t="s">
        <v>348</v>
      </c>
      <c r="D263" s="154" t="s">
        <v>1311</v>
      </c>
      <c r="E263" s="153"/>
      <c r="F263" s="146">
        <v>2372</v>
      </c>
      <c r="G263" s="148">
        <v>1852</v>
      </c>
      <c r="H263" s="21">
        <v>1128</v>
      </c>
      <c r="I263" s="8">
        <f>VLOOKUP(C263,'202310-202403出荷数total2403220951'!B:F,5,0)</f>
        <v>242</v>
      </c>
      <c r="J263" s="203">
        <f>VLOOKUP(C263,'出荷数2307～2406total241008110618'!B:F,5,0)</f>
        <v>537</v>
      </c>
      <c r="K263" s="214">
        <f>VLOOKUP(C263,'出荷数2407-2506total250730101950'!B:F,5,0)</f>
        <v>510</v>
      </c>
      <c r="L263" s="203">
        <f>VLOOKUP(C:C,total260330113047!B:F,5,0)</f>
        <v>194</v>
      </c>
      <c r="M263" s="8"/>
      <c r="N263" s="21">
        <f t="shared" ref="N263:N273" si="11">L263/9*5</f>
        <v>107.77777777777779</v>
      </c>
      <c r="O263" s="148">
        <v>328</v>
      </c>
      <c r="P263" s="148">
        <v>0</v>
      </c>
      <c r="Q263" s="44">
        <v>0</v>
      </c>
      <c r="R263" s="148">
        <v>0</v>
      </c>
      <c r="S263" s="148">
        <v>0</v>
      </c>
      <c r="T263" s="149">
        <v>0</v>
      </c>
      <c r="U263" s="149">
        <v>328</v>
      </c>
      <c r="V263" s="149">
        <v>220.22222222222223</v>
      </c>
      <c r="W263" s="150">
        <v>0.32859078590785912</v>
      </c>
      <c r="X263" s="151"/>
      <c r="Y263" s="151"/>
    </row>
    <row r="264" spans="1:27">
      <c r="A264" s="29" t="s">
        <v>2927</v>
      </c>
      <c r="B264" s="31" t="s">
        <v>4</v>
      </c>
      <c r="C264" s="17" t="s">
        <v>715</v>
      </c>
      <c r="D264" s="24" t="s">
        <v>716</v>
      </c>
      <c r="E264" s="23"/>
      <c r="F264" s="19">
        <v>0</v>
      </c>
      <c r="G264" s="21">
        <v>0</v>
      </c>
      <c r="H264" s="21">
        <v>1956</v>
      </c>
      <c r="I264" s="8">
        <f>VLOOKUP(C264,'202310-202403出荷数total2403220951'!B:F,5,0)</f>
        <v>512</v>
      </c>
      <c r="J264" s="203">
        <f>VLOOKUP(C264,'出荷数2307～2406total241008110618'!B:F,5,0)</f>
        <v>1043</v>
      </c>
      <c r="K264" s="214">
        <f>VLOOKUP(C264,'出荷数2407-2506total250730101950'!B:F,5,0)</f>
        <v>1417</v>
      </c>
      <c r="L264" s="203">
        <f>VLOOKUP(C:C,total260330113047!B:F,5,0)</f>
        <v>1059</v>
      </c>
      <c r="M264" s="8"/>
      <c r="N264" s="21">
        <f t="shared" si="11"/>
        <v>588.33333333333337</v>
      </c>
      <c r="O264" s="44">
        <v>3895</v>
      </c>
      <c r="P264" s="44">
        <v>0</v>
      </c>
      <c r="Q264" s="44">
        <v>0</v>
      </c>
      <c r="R264" s="44">
        <v>0</v>
      </c>
      <c r="S264" s="44">
        <v>0</v>
      </c>
      <c r="T264" s="45">
        <v>0</v>
      </c>
      <c r="U264" s="45">
        <v>3895</v>
      </c>
      <c r="V264" s="45">
        <v>3306.6666666666665</v>
      </c>
      <c r="W264" s="41">
        <v>0.15104835258878904</v>
      </c>
      <c r="X264" s="46"/>
      <c r="Y264" s="46"/>
    </row>
    <row r="265" spans="1:27">
      <c r="A265" s="29" t="s">
        <v>2928</v>
      </c>
      <c r="B265" s="31" t="s">
        <v>4</v>
      </c>
      <c r="C265" s="17" t="s">
        <v>295</v>
      </c>
      <c r="D265" s="24" t="s">
        <v>296</v>
      </c>
      <c r="E265" s="23"/>
      <c r="F265" s="19">
        <v>3128</v>
      </c>
      <c r="G265" s="21">
        <v>4154</v>
      </c>
      <c r="H265" s="21">
        <v>2497</v>
      </c>
      <c r="I265" s="8">
        <f>VLOOKUP(C265,'202310-202403出荷数total2403220951'!B:F,5,0)</f>
        <v>1204</v>
      </c>
      <c r="J265" s="203">
        <f>VLOOKUP(C265,'出荷数2307～2406total241008110618'!B:F,5,0)</f>
        <v>2123</v>
      </c>
      <c r="K265" s="214">
        <f>VLOOKUP(C265,'出荷数2407-2506total250730101950'!B:F,5,0)</f>
        <v>2367</v>
      </c>
      <c r="L265" s="203">
        <f>VLOOKUP(C:C,total260330113047!B:F,5,0)</f>
        <v>1362</v>
      </c>
      <c r="M265" s="8"/>
      <c r="N265" s="21">
        <f t="shared" si="11"/>
        <v>756.66666666666674</v>
      </c>
      <c r="O265" s="44">
        <v>3569</v>
      </c>
      <c r="P265" s="44">
        <v>0</v>
      </c>
      <c r="Q265" s="44">
        <v>0</v>
      </c>
      <c r="R265" s="44">
        <v>0</v>
      </c>
      <c r="S265" s="44">
        <v>0</v>
      </c>
      <c r="T265" s="45">
        <v>0</v>
      </c>
      <c r="U265" s="45">
        <v>3569</v>
      </c>
      <c r="V265" s="45">
        <v>2812.333333333333</v>
      </c>
      <c r="W265" s="41">
        <v>0.21201083403380969</v>
      </c>
      <c r="X265" s="46"/>
      <c r="Y265" s="46"/>
    </row>
    <row r="266" spans="1:27" s="152" customFormat="1">
      <c r="A266" s="144" t="s">
        <v>2929</v>
      </c>
      <c r="B266" s="155" t="s">
        <v>4</v>
      </c>
      <c r="C266" s="153" t="s">
        <v>349</v>
      </c>
      <c r="D266" s="154" t="s">
        <v>350</v>
      </c>
      <c r="E266" s="153"/>
      <c r="F266" s="146">
        <v>807</v>
      </c>
      <c r="G266" s="148">
        <v>965</v>
      </c>
      <c r="H266" s="148">
        <v>878</v>
      </c>
      <c r="I266" s="148">
        <f>VLOOKUP(C266,'202310-202403出荷数total2403220951'!B:F,5,0)</f>
        <v>264</v>
      </c>
      <c r="J266" s="148">
        <f>VLOOKUP(C266,'出荷数2307～2406total241008110618'!B:F,5,0)</f>
        <v>486</v>
      </c>
      <c r="K266" s="214">
        <f>VLOOKUP(C266,'出荷数2407-2506total250730101950'!B:F,5,0)</f>
        <v>678</v>
      </c>
      <c r="L266" s="203" t="e">
        <f>VLOOKUP(C:C,total260330113047!B:F,5,0)</f>
        <v>#N/A</v>
      </c>
      <c r="M266" s="8"/>
      <c r="N266" s="21" t="e">
        <f t="shared" si="11"/>
        <v>#N/A</v>
      </c>
      <c r="O266" s="148">
        <v>0</v>
      </c>
      <c r="P266" s="148">
        <v>0</v>
      </c>
      <c r="Q266" s="148">
        <v>0</v>
      </c>
      <c r="R266" s="148">
        <v>0</v>
      </c>
      <c r="S266" s="148">
        <v>0</v>
      </c>
      <c r="T266" s="149">
        <v>0</v>
      </c>
      <c r="U266" s="149">
        <v>0</v>
      </c>
      <c r="V266" s="149" t="e">
        <v>#N/A</v>
      </c>
      <c r="W266" s="150" t="e">
        <v>#N/A</v>
      </c>
      <c r="X266" s="151"/>
      <c r="Y266" s="151"/>
      <c r="Z266" s="191"/>
      <c r="AA266" s="191"/>
    </row>
    <row r="267" spans="1:27" ht="19.149999999999999" customHeight="1">
      <c r="A267" s="29" t="s">
        <v>2930</v>
      </c>
      <c r="B267" s="164" t="s">
        <v>4</v>
      </c>
      <c r="C267" s="165" t="s">
        <v>2882</v>
      </c>
      <c r="D267" s="242" t="s">
        <v>359</v>
      </c>
      <c r="E267" s="181"/>
      <c r="F267" s="183">
        <v>3004</v>
      </c>
      <c r="G267" s="184">
        <v>2368</v>
      </c>
      <c r="H267" s="21">
        <v>2446</v>
      </c>
      <c r="I267" s="8">
        <f>VLOOKUP(C267,'202310-202403出荷数total2403220951'!B:F,5,0)</f>
        <v>1141</v>
      </c>
      <c r="J267" s="203">
        <f>VLOOKUP(C267,'出荷数2307～2406total241008110618'!B:F,5,0)</f>
        <v>2240</v>
      </c>
      <c r="K267" s="214">
        <f>VLOOKUP(C267,'出荷数2407-2506total250730101950'!B:F,5,0)</f>
        <v>2295</v>
      </c>
      <c r="L267" s="203">
        <f>VLOOKUP(C:C,total260330113047!B:F,5,0)</f>
        <v>1789</v>
      </c>
      <c r="M267" s="8"/>
      <c r="N267" s="21">
        <f t="shared" si="11"/>
        <v>993.88888888888891</v>
      </c>
      <c r="O267" s="160">
        <v>622</v>
      </c>
      <c r="P267" s="160">
        <v>0</v>
      </c>
      <c r="Q267" s="44">
        <v>0</v>
      </c>
      <c r="R267" s="160">
        <v>0</v>
      </c>
      <c r="S267" s="160">
        <v>0</v>
      </c>
      <c r="T267" s="161">
        <v>0</v>
      </c>
      <c r="U267" s="45">
        <v>622</v>
      </c>
      <c r="V267" s="45">
        <v>-371.88888888888891</v>
      </c>
      <c r="W267" s="162">
        <v>1.5978921043229726</v>
      </c>
      <c r="X267" s="163"/>
      <c r="Y267" s="163"/>
    </row>
    <row r="268" spans="1:27" s="9" customFormat="1">
      <c r="A268" s="29" t="s">
        <v>2931</v>
      </c>
      <c r="B268" s="193" t="s">
        <v>4</v>
      </c>
      <c r="C268" s="243" t="s">
        <v>1315</v>
      </c>
      <c r="D268" s="243" t="s">
        <v>1318</v>
      </c>
      <c r="E268" s="185"/>
      <c r="F268" s="185"/>
      <c r="G268" s="185"/>
      <c r="H268" s="21">
        <v>128</v>
      </c>
      <c r="I268" s="8">
        <f>VLOOKUP(C268,'202310-202403出荷数total2403220951'!B:F,5,0)</f>
        <v>43</v>
      </c>
      <c r="J268" s="203">
        <f>VLOOKUP(C268,'出荷数2307～2406total241008110618'!B:F,5,0)</f>
        <v>110</v>
      </c>
      <c r="K268" s="214">
        <f>VLOOKUP(C268,'出荷数2407-2506total250730101950'!B:F,5,0)</f>
        <v>140</v>
      </c>
      <c r="L268" s="203">
        <f>VLOOKUP(C:C,total260330113047!B:F,5,0)</f>
        <v>121</v>
      </c>
      <c r="M268" s="8"/>
      <c r="N268" s="21">
        <f t="shared" si="11"/>
        <v>67.222222222222229</v>
      </c>
      <c r="O268" s="44">
        <v>178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178</v>
      </c>
      <c r="V268" s="45">
        <v>110.77777777777777</v>
      </c>
      <c r="W268" s="41">
        <v>0.37765293383270915</v>
      </c>
      <c r="X268" s="13"/>
      <c r="Y268" s="13"/>
      <c r="Z268" s="143"/>
      <c r="AA268" s="143"/>
    </row>
    <row r="269" spans="1:27" s="9" customFormat="1">
      <c r="A269" s="29" t="s">
        <v>2932</v>
      </c>
      <c r="B269" s="145" t="s">
        <v>4</v>
      </c>
      <c r="C269" s="185" t="s">
        <v>1316</v>
      </c>
      <c r="D269" s="186" t="s">
        <v>1318</v>
      </c>
      <c r="E269" s="187"/>
      <c r="F269" s="187"/>
      <c r="G269" s="148"/>
      <c r="H269" s="21">
        <v>36</v>
      </c>
      <c r="I269" s="8">
        <f>VLOOKUP(C269,'202310-202403出荷数total2403220951'!B:F,5,0)</f>
        <v>152</v>
      </c>
      <c r="J269" s="203">
        <f>VLOOKUP(C269,'出荷数2307～2406total241008110618'!B:F,5,0)</f>
        <v>193</v>
      </c>
      <c r="K269" s="214">
        <f>VLOOKUP(C269,'出荷数2407-2506total250730101950'!B:F,5,0)</f>
        <v>245</v>
      </c>
      <c r="L269" s="203">
        <f>VLOOKUP(C:C,total260330113047!B:F,5,0)</f>
        <v>191</v>
      </c>
      <c r="M269" s="8"/>
      <c r="N269" s="21">
        <f t="shared" si="11"/>
        <v>106.11111111111111</v>
      </c>
      <c r="O269" s="44">
        <v>97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97</v>
      </c>
      <c r="V269" s="45">
        <v>-9.1111111111111143</v>
      </c>
      <c r="W269" s="41">
        <v>1.0939289805269188</v>
      </c>
      <c r="X269" s="13"/>
      <c r="Y269" s="13"/>
      <c r="Z269" s="143"/>
      <c r="AA269" s="143"/>
    </row>
    <row r="270" spans="1:27" s="9" customFormat="1">
      <c r="A270" s="29" t="s">
        <v>2933</v>
      </c>
      <c r="B270" s="145" t="s">
        <v>4</v>
      </c>
      <c r="C270" s="186" t="s">
        <v>1317</v>
      </c>
      <c r="D270" s="186" t="s">
        <v>1318</v>
      </c>
      <c r="E270" s="187"/>
      <c r="F270" s="187"/>
      <c r="G270" s="148"/>
      <c r="H270" s="21">
        <v>890</v>
      </c>
      <c r="I270" s="8">
        <f>VLOOKUP(C270,'202310-202403出荷数total2403220951'!B:F,5,0)</f>
        <v>323</v>
      </c>
      <c r="J270" s="203">
        <f>VLOOKUP(C270,'出荷数2307～2406total241008110618'!B:F,5,0)</f>
        <v>642</v>
      </c>
      <c r="K270" s="214">
        <f>VLOOKUP(C270,'出荷数2407-2506total250730101950'!B:F,5,0)</f>
        <v>519</v>
      </c>
      <c r="L270" s="203">
        <f>VLOOKUP(C:C,total260330113047!B:F,5,0)</f>
        <v>211</v>
      </c>
      <c r="M270" s="8"/>
      <c r="N270" s="21">
        <f t="shared" si="11"/>
        <v>117.22222222222221</v>
      </c>
      <c r="O270" s="44">
        <v>138</v>
      </c>
      <c r="P270" s="44">
        <v>0</v>
      </c>
      <c r="Q270" s="44">
        <v>0</v>
      </c>
      <c r="R270" s="44">
        <v>0</v>
      </c>
      <c r="S270" s="44">
        <v>200</v>
      </c>
      <c r="T270" s="45">
        <v>-200</v>
      </c>
      <c r="U270" s="45">
        <v>-62</v>
      </c>
      <c r="V270" s="45">
        <v>-179.22222222222223</v>
      </c>
      <c r="W270" s="41">
        <v>0.84943639291465378</v>
      </c>
      <c r="X270" s="13"/>
      <c r="Y270" s="13"/>
      <c r="Z270" s="143"/>
      <c r="AA270" s="143"/>
    </row>
    <row r="271" spans="1:27" s="231" customFormat="1">
      <c r="A271" s="223" t="s">
        <v>2934</v>
      </c>
      <c r="B271" s="224" t="s">
        <v>4</v>
      </c>
      <c r="C271" s="295" t="s">
        <v>2876</v>
      </c>
      <c r="D271" s="295" t="s">
        <v>2877</v>
      </c>
      <c r="E271" s="296"/>
      <c r="F271" s="296"/>
      <c r="G271" s="227"/>
      <c r="H271" s="227">
        <v>283</v>
      </c>
      <c r="I271" s="227">
        <f>VLOOKUP(C271,'202310-202403出荷数total2403220951'!B:F,5,0)</f>
        <v>240</v>
      </c>
      <c r="J271" s="227">
        <f>VLOOKUP(C271,'出荷数2307～2406total241008110618'!B:F,5,0)</f>
        <v>1210</v>
      </c>
      <c r="K271" s="227">
        <f>VLOOKUP(C271,'出荷数2407-2506total250730101950'!B:F,5,0)</f>
        <v>612</v>
      </c>
      <c r="L271" s="203">
        <f>VLOOKUP(C:C,total260330113047!B:F,5,0)</f>
        <v>204</v>
      </c>
      <c r="M271" s="297">
        <v>1000</v>
      </c>
      <c r="N271" s="227">
        <f t="shared" si="11"/>
        <v>113.33333333333334</v>
      </c>
      <c r="O271" s="227">
        <v>4112</v>
      </c>
      <c r="P271" s="227">
        <v>0</v>
      </c>
      <c r="Q271" s="227">
        <v>0</v>
      </c>
      <c r="R271" s="227">
        <v>0</v>
      </c>
      <c r="S271" s="227">
        <v>0</v>
      </c>
      <c r="T271" s="228">
        <v>0</v>
      </c>
      <c r="U271" s="228">
        <v>4112</v>
      </c>
      <c r="V271" s="228">
        <v>3998.6666666666665</v>
      </c>
      <c r="W271" s="229">
        <v>2.7561608300907914E-2</v>
      </c>
      <c r="X271" s="298"/>
      <c r="Y271" s="298"/>
      <c r="Z271" s="232"/>
      <c r="AA271" s="232"/>
    </row>
    <row r="272" spans="1:27">
      <c r="A272" s="29" t="s">
        <v>2935</v>
      </c>
      <c r="B272" s="30" t="s">
        <v>4</v>
      </c>
      <c r="C272" s="49" t="s">
        <v>2878</v>
      </c>
      <c r="D272" s="49" t="s">
        <v>2946</v>
      </c>
      <c r="E272" s="50"/>
      <c r="F272" s="50"/>
      <c r="G272" s="8"/>
      <c r="H272" s="21">
        <v>0</v>
      </c>
      <c r="I272" s="213">
        <f>VLOOKUP(C272,'202310-202403出荷数total2403220951'!B:F,5,0)</f>
        <v>1638</v>
      </c>
      <c r="J272" s="203">
        <f>VLOOKUP(C272,'出荷数2307～2406total241008110618'!B:F,5,0)</f>
        <v>1898</v>
      </c>
      <c r="K272" s="214">
        <f>VLOOKUP(C272,'出荷数2407-2506total250730101950'!B:F,5,0)</f>
        <v>1374</v>
      </c>
      <c r="L272" s="203">
        <f>VLOOKUP(C:C,total260330113047!B:F,5,0)</f>
        <v>2182</v>
      </c>
      <c r="M272" s="211">
        <v>1000</v>
      </c>
      <c r="N272" s="8">
        <f t="shared" si="11"/>
        <v>1212.2222222222222</v>
      </c>
      <c r="O272" s="44">
        <v>3658</v>
      </c>
      <c r="P272" s="44">
        <v>0</v>
      </c>
      <c r="Q272" s="44">
        <v>0</v>
      </c>
      <c r="R272" s="44">
        <v>0</v>
      </c>
      <c r="S272" s="44">
        <v>0</v>
      </c>
      <c r="T272" s="45">
        <v>0</v>
      </c>
      <c r="U272" s="45">
        <v>3658</v>
      </c>
      <c r="V272" s="45">
        <v>2445.7777777777778</v>
      </c>
      <c r="W272" s="41">
        <v>0.33138934451126906</v>
      </c>
      <c r="X272" s="13"/>
      <c r="Y272" s="13"/>
    </row>
    <row r="273" spans="1:25">
      <c r="A273" s="29" t="s">
        <v>2962</v>
      </c>
      <c r="B273" s="30" t="s">
        <v>4</v>
      </c>
      <c r="C273" s="49" t="s">
        <v>2961</v>
      </c>
      <c r="D273" s="49" t="s">
        <v>2963</v>
      </c>
      <c r="E273" s="50"/>
      <c r="F273" s="50"/>
      <c r="G273" s="8"/>
      <c r="H273" s="21">
        <v>0</v>
      </c>
      <c r="I273" s="8">
        <f>VLOOKUP(C273,'202310-202403出荷数total2403220951'!B:F,5,0)</f>
        <v>247</v>
      </c>
      <c r="J273" s="203">
        <f>VLOOKUP(C273,'出荷数2307～2406total241008110618'!B:F,5,0)</f>
        <v>1941</v>
      </c>
      <c r="K273" s="214">
        <f>VLOOKUP(C273,'出荷数2407-2506total250730101950'!B:F,5,0)</f>
        <v>1898</v>
      </c>
      <c r="L273" s="203">
        <f>VLOOKUP(C:C,total260330113047!B:F,5,0)</f>
        <v>602</v>
      </c>
      <c r="M273" s="211">
        <v>2000</v>
      </c>
      <c r="N273" s="8">
        <f t="shared" si="11"/>
        <v>334.44444444444446</v>
      </c>
      <c r="O273" s="44">
        <v>3264</v>
      </c>
      <c r="P273" s="44">
        <v>350</v>
      </c>
      <c r="Q273" s="44">
        <v>0</v>
      </c>
      <c r="R273" s="44">
        <v>0</v>
      </c>
      <c r="S273" s="44">
        <v>580</v>
      </c>
      <c r="T273" s="45">
        <v>-230</v>
      </c>
      <c r="U273" s="45">
        <v>2684</v>
      </c>
      <c r="V273" s="45">
        <v>2349.5555555555557</v>
      </c>
      <c r="W273" s="41">
        <v>9.2541351534157296E-2</v>
      </c>
      <c r="X273" s="13"/>
      <c r="Y273" s="13"/>
    </row>
    <row r="274" spans="1:25">
      <c r="A274" s="29" t="s">
        <v>4237</v>
      </c>
      <c r="B274" s="30" t="s">
        <v>4</v>
      </c>
      <c r="C274" s="49" t="s">
        <v>3916</v>
      </c>
      <c r="D274" s="49" t="s">
        <v>2963</v>
      </c>
      <c r="E274" s="50"/>
      <c r="F274" s="50"/>
      <c r="G274" s="8"/>
      <c r="H274" s="21"/>
      <c r="I274" s="8"/>
      <c r="J274" s="203">
        <f>VLOOKUP(C274,'出荷数2307～2406total241008110618'!B:F,5,0)</f>
        <v>288</v>
      </c>
      <c r="K274" s="214">
        <f>VLOOKUP(C274,'出荷数2407-2506total250730101950'!B:F,5,0)</f>
        <v>1753</v>
      </c>
      <c r="L274" s="203">
        <f>VLOOKUP(C:C,total260330113047!B:F,5,0)</f>
        <v>156</v>
      </c>
      <c r="M274" s="8"/>
      <c r="N274" s="21">
        <f>L274/9*5</f>
        <v>86.666666666666657</v>
      </c>
      <c r="O274" s="44">
        <v>728</v>
      </c>
      <c r="P274" s="44">
        <v>0</v>
      </c>
      <c r="Q274" s="44">
        <v>0</v>
      </c>
      <c r="R274" s="44">
        <v>0</v>
      </c>
      <c r="S274" s="44">
        <v>0</v>
      </c>
      <c r="T274" s="45">
        <v>0</v>
      </c>
      <c r="U274" s="45">
        <v>728</v>
      </c>
      <c r="V274" s="45">
        <v>641.33333333333337</v>
      </c>
      <c r="W274" s="41">
        <v>0.11904761904761904</v>
      </c>
      <c r="X274" s="13"/>
      <c r="Y274" s="13"/>
    </row>
    <row r="275" spans="1:25">
      <c r="A275" s="29" t="s">
        <v>4240</v>
      </c>
      <c r="B275" s="30" t="s">
        <v>4</v>
      </c>
      <c r="C275" s="49" t="s">
        <v>4238</v>
      </c>
      <c r="D275" s="49" t="s">
        <v>4239</v>
      </c>
      <c r="E275" s="50"/>
      <c r="F275" s="50"/>
      <c r="G275" s="8"/>
      <c r="H275" s="21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>
        <f>VLOOKUP(C:C,total260330113047!B:F,5,0)</f>
        <v>22</v>
      </c>
      <c r="M275" s="213">
        <v>1500</v>
      </c>
      <c r="N275" s="211">
        <v>1000</v>
      </c>
      <c r="O275" s="44">
        <v>2550</v>
      </c>
      <c r="P275" s="44">
        <v>1820</v>
      </c>
      <c r="Q275" s="44">
        <v>0</v>
      </c>
      <c r="R275" s="44">
        <v>0</v>
      </c>
      <c r="S275" s="44">
        <v>1820</v>
      </c>
      <c r="T275" s="45">
        <v>0</v>
      </c>
      <c r="U275" s="45">
        <v>730</v>
      </c>
      <c r="V275" s="45">
        <v>-270</v>
      </c>
      <c r="W275" s="41">
        <v>0.2288329519450801</v>
      </c>
      <c r="X275" s="13" t="s">
        <v>351</v>
      </c>
      <c r="Y275" s="13"/>
    </row>
    <row r="276" spans="1:25">
      <c r="A276" s="29" t="s">
        <v>4248</v>
      </c>
      <c r="B276" s="30" t="s">
        <v>4</v>
      </c>
      <c r="C276" s="49" t="s">
        <v>4246</v>
      </c>
      <c r="D276" s="49" t="s">
        <v>4247</v>
      </c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>
        <f>VLOOKUP(C:C,total260330113047!B:F,5,0)</f>
        <v>22</v>
      </c>
      <c r="M276" s="213">
        <v>1500</v>
      </c>
      <c r="N276" s="211">
        <v>1500</v>
      </c>
      <c r="O276" s="44">
        <v>2316</v>
      </c>
      <c r="P276" s="44">
        <v>1450</v>
      </c>
      <c r="Q276" s="44">
        <v>3000</v>
      </c>
      <c r="R276" s="44">
        <v>0</v>
      </c>
      <c r="S276" s="44">
        <v>1450</v>
      </c>
      <c r="T276" s="45">
        <v>0</v>
      </c>
      <c r="U276" s="45">
        <v>3866</v>
      </c>
      <c r="V276" s="45">
        <v>2366</v>
      </c>
      <c r="W276" s="41"/>
      <c r="X276" s="13"/>
      <c r="Y276" s="13"/>
    </row>
    <row r="277" spans="1:25">
      <c r="A277" s="29" t="s">
        <v>4428</v>
      </c>
      <c r="B277" s="30" t="s">
        <v>4</v>
      </c>
      <c r="C277" s="49" t="s">
        <v>4374</v>
      </c>
      <c r="D277" s="49" t="s">
        <v>4375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>
        <f>VLOOKUP(C:C,total260330113047!B:F,5,0)</f>
        <v>17</v>
      </c>
      <c r="M277" s="8"/>
      <c r="N277" s="234">
        <v>1500</v>
      </c>
      <c r="O277" s="44">
        <v>2923</v>
      </c>
      <c r="P277" s="44">
        <v>200</v>
      </c>
      <c r="Q277" s="44">
        <v>0</v>
      </c>
      <c r="R277" s="44">
        <v>0</v>
      </c>
      <c r="S277" s="44">
        <v>200</v>
      </c>
      <c r="T277" s="45">
        <v>0</v>
      </c>
      <c r="U277" s="45">
        <v>2723</v>
      </c>
      <c r="V277" s="45">
        <v>1223</v>
      </c>
      <c r="W277" s="41">
        <v>0.48030739673390971</v>
      </c>
      <c r="X277" s="13"/>
      <c r="Y277" s="13"/>
    </row>
    <row r="278" spans="1:25">
      <c r="A278" s="29" t="s">
        <v>4495</v>
      </c>
      <c r="B278" s="30" t="s">
        <v>4</v>
      </c>
      <c r="C278" s="49" t="s">
        <v>4493</v>
      </c>
      <c r="D278" s="49" t="s">
        <v>4494</v>
      </c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>
        <f>VLOOKUP(C278,'出荷数2407-2506total250730101950'!B:F,5,0)</f>
        <v>1347</v>
      </c>
      <c r="L278" s="203">
        <f>VLOOKUP(C:C,total260330113047!B:F,5,0)</f>
        <v>1801</v>
      </c>
      <c r="M278" s="8"/>
      <c r="N278" s="12"/>
      <c r="O278" s="44">
        <v>2927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2927</v>
      </c>
      <c r="V278" s="45">
        <v>2927</v>
      </c>
      <c r="W278" s="41">
        <v>0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VLOOKUP(C:C,total260330113047!B:F,5,0)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#DIV/0!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VLOOKUP(C:C,total260330113047!B:F,5,0)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#DIV/0!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VLOOKUP(C:C,total260330113047!B:F,5,0)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#DIV/0!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VLOOKUP(C:C,total260330113047!B:F,5,0)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#DIV/0!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VLOOKUP(C:C,total260330113047!B:F,5,0)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#DIV/0!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VLOOKUP(C:C,total260330113047!B:F,5,0)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#DIV/0!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VLOOKUP(C:C,total260330113047!B:F,5,0)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#DIV/0!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VLOOKUP(C:C,total260330113047!B:F,5,0)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#DIV/0!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VLOOKUP(C:C,total260330113047!B:F,5,0)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#DIV/0!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VLOOKUP(C:C,total260330113047!B:F,5,0)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#DIV/0!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VLOOKUP(C:C,total260330113047!B:F,5,0)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#DIV/0!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VLOOKUP(C:C,total260330113047!B:F,5,0)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#DIV/0!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VLOOKUP(C:C,total260330113047!B:F,5,0)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#DIV/0!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VLOOKUP(C:C,total260330113047!B:F,5,0)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#DIV/0!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VLOOKUP(C:C,total260330113047!B:F,5,0)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#DIV/0!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VLOOKUP(C:C,total260330113047!B:F,5,0)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#DIV/0!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VLOOKUP(C:C,total260330113047!B:F,5,0)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#DIV/0!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VLOOKUP(C:C,total260330113047!B:F,5,0)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#DIV/0!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VLOOKUP(C:C,total260330113047!B:F,5,0)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#DIV/0!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VLOOKUP(C:C,total260330113047!B:F,5,0)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 t="e">
        <v>#DIV/0!</v>
      </c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VLOOKUP(C:C,total260330113047!B:F,5,0)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/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VLOOKUP(C:C,total260330113047!B:F,5,0)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/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VLOOKUP(C:C,total260330113047!B:F,5,0)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/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VLOOKUP(C:C,total260330113047!B:F,5,0)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/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VLOOKUP(C:C,total260330113047!B:F,5,0)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/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VLOOKUP(C:C,total260330113047!B:F,5,0)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/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VLOOKUP(C:C,total260330113047!B:F,5,0)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/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VLOOKUP(C:C,total260330113047!B:F,5,0)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/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VLOOKUP(C:C,total260330113047!B:F,5,0)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/>
      <c r="X307" s="13"/>
      <c r="Y307" s="13"/>
    </row>
    <row r="308" spans="1:25">
      <c r="A308" s="29"/>
      <c r="B308" s="2"/>
      <c r="C308" s="49"/>
      <c r="D308" s="49"/>
      <c r="E308" s="50"/>
      <c r="F308" s="50"/>
      <c r="G308" s="8"/>
      <c r="H308" s="21">
        <v>0</v>
      </c>
      <c r="I308" s="8" t="e">
        <f>VLOOKUP(C308,'202310-202403出荷数total2403220951'!B:F,5,0)</f>
        <v>#N/A</v>
      </c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VLOOKUP(C:C,total260330113047!B:F,5,0)</f>
        <v>#N/A</v>
      </c>
      <c r="M308" s="8"/>
      <c r="N308" s="12"/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5">
        <v>0</v>
      </c>
      <c r="U308" s="45">
        <v>0</v>
      </c>
      <c r="V308" s="45">
        <v>0</v>
      </c>
      <c r="W308" s="41" t="e">
        <v>#DIV/0!</v>
      </c>
      <c r="X308" s="13"/>
      <c r="Y308" s="13"/>
    </row>
    <row r="309" spans="1:25">
      <c r="A309" s="29"/>
      <c r="B309" s="244"/>
      <c r="H309" s="245"/>
      <c r="L309" s="203" t="e">
        <f>VLOOKUP(C:C,total260330113047!B:F,5,0)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VLOOKUP(C:C,total260330113047!B:F,5,0)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VLOOKUP(C:C,total260330113047!B:F,5,0)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VLOOKUP(C:C,total260330113047!B:F,5,0)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VLOOKUP(C:C,total260330113047!B:F,5,0)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  <row r="314" spans="1:25">
      <c r="A314" s="29"/>
      <c r="B314" s="244"/>
      <c r="H314" s="245"/>
      <c r="L314" s="203" t="e">
        <f>VLOOKUP(C:C,total260330113047!B:F,5,0)</f>
        <v>#N/A</v>
      </c>
      <c r="N314" s="246"/>
      <c r="O314" s="247"/>
      <c r="P314" s="247"/>
      <c r="Q314" s="247"/>
      <c r="R314" s="247"/>
      <c r="S314" s="247"/>
      <c r="T314" s="248"/>
      <c r="U314" s="248"/>
      <c r="V314" s="248"/>
      <c r="W314" s="249"/>
      <c r="X314" s="14"/>
      <c r="Y314" s="14"/>
    </row>
  </sheetData>
  <autoFilter ref="A1:Z316" xr:uid="{00000000-0009-0000-0000-000035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26" priority="1" operator="lessThan">
      <formula>0.33</formula>
    </cfRule>
  </conditionalFormatting>
  <dataValidations count="2">
    <dataValidation imeMode="off" allowBlank="1" showInputMessage="1" showErrorMessage="1" sqref="C67 C65 C270:C316 C318:C64482 C1:C63 C76:C267" xr:uid="{513317C7-A576-4BDA-9798-5C4B2B1132A3}"/>
    <dataValidation imeMode="hiragana" allowBlank="1" showInputMessage="1" showErrorMessage="1" sqref="D67:F67 D1:E63 F1:F65 E66:F66 E64:E65 D76:D92 E68:F92 D155:F267 D4:F6 D93:F113 E114:F154 D269:F275 D276:D64482 E276:F64537 D114:D146" xr:uid="{095125EA-EC34-49F0-8B99-EB193EC118DA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4859-578C-4AA0-9881-1782A43F0532}">
  <dimension ref="A1:AD314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W2" sqref="W2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19.75" style="1" customWidth="1"/>
    <col min="25" max="25" width="50.25" style="1" customWidth="1"/>
    <col min="28" max="16384" width="9" style="1"/>
  </cols>
  <sheetData>
    <row r="1" spans="1:30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4486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4514</v>
      </c>
      <c r="Y1" s="2" t="s">
        <v>2957</v>
      </c>
      <c r="AB1" s="2" t="s">
        <v>4205</v>
      </c>
      <c r="AD1" s="2" t="s">
        <v>2957</v>
      </c>
    </row>
    <row r="2" spans="1:30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VLOOKUP(C:C,total260330113047!B:F,5,0)</f>
        <v>537</v>
      </c>
      <c r="M2" s="8"/>
      <c r="N2" s="21">
        <f>L2/9*5</f>
        <v>298.33333333333331</v>
      </c>
      <c r="O2" s="44">
        <v>719</v>
      </c>
      <c r="P2" s="44">
        <v>50</v>
      </c>
      <c r="Q2" s="44">
        <v>0</v>
      </c>
      <c r="R2" s="44">
        <v>0</v>
      </c>
      <c r="S2" s="44">
        <v>50</v>
      </c>
      <c r="T2" s="45">
        <v>0</v>
      </c>
      <c r="U2" s="45">
        <v>669</v>
      </c>
      <c r="V2" s="45">
        <v>370.66666666666669</v>
      </c>
      <c r="W2" s="41">
        <v>0.74687065368567396</v>
      </c>
      <c r="X2" s="188"/>
      <c r="Y2" s="188"/>
    </row>
    <row r="3" spans="1:30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VLOOKUP(C:C,total260330113047!B:F,5,0)</f>
        <v>1403</v>
      </c>
      <c r="M3" s="8"/>
      <c r="N3" s="21">
        <f>L3/9*5</f>
        <v>779.44444444444446</v>
      </c>
      <c r="O3" s="44">
        <v>1701</v>
      </c>
      <c r="P3" s="44">
        <v>700</v>
      </c>
      <c r="Q3" s="44">
        <v>0</v>
      </c>
      <c r="R3" s="44">
        <v>0</v>
      </c>
      <c r="S3" s="44">
        <v>1650</v>
      </c>
      <c r="T3" s="45">
        <v>-950</v>
      </c>
      <c r="U3" s="45">
        <v>51</v>
      </c>
      <c r="V3" s="45">
        <v>-728.44444444444446</v>
      </c>
      <c r="W3" s="41">
        <v>0.824808935920047</v>
      </c>
      <c r="X3" s="46"/>
      <c r="Y3" s="46"/>
    </row>
    <row r="4" spans="1:30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VLOOKUP(C:C,total260330113047!B:F,5,0)</f>
        <v>612</v>
      </c>
      <c r="M4" s="211">
        <v>1000</v>
      </c>
      <c r="N4" s="211">
        <v>1000</v>
      </c>
      <c r="O4" s="44">
        <v>6133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6133</v>
      </c>
      <c r="V4" s="45">
        <v>5133</v>
      </c>
      <c r="W4" s="41">
        <v>9.9788031958258597E-2</v>
      </c>
      <c r="X4" s="46"/>
      <c r="Y4" s="46"/>
    </row>
    <row r="5" spans="1:30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VLOOKUP(C:C,total260330113047!B:F,5,0)</f>
        <v>11211</v>
      </c>
      <c r="M5" s="8"/>
      <c r="N5" s="21">
        <f>L5/9*5</f>
        <v>6228.3333333333339</v>
      </c>
      <c r="O5" s="44">
        <v>28178</v>
      </c>
      <c r="P5" s="44">
        <v>11620</v>
      </c>
      <c r="Q5" s="44">
        <v>800</v>
      </c>
      <c r="R5" s="44">
        <v>0</v>
      </c>
      <c r="S5" s="44">
        <v>12620</v>
      </c>
      <c r="T5" s="45">
        <v>-1000</v>
      </c>
      <c r="U5" s="45">
        <v>16358</v>
      </c>
      <c r="V5" s="45">
        <v>10129.666666666666</v>
      </c>
      <c r="W5" s="41">
        <v>0.3978635815174959</v>
      </c>
      <c r="X5" s="241"/>
      <c r="Y5" s="241"/>
    </row>
    <row r="6" spans="1:30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VLOOKUP(C:C,total260330113047!B:F,5,0)</f>
        <v>181</v>
      </c>
      <c r="M6" s="8"/>
      <c r="N6" s="21">
        <f>L6/9*5</f>
        <v>100.55555555555556</v>
      </c>
      <c r="O6" s="44">
        <v>3074</v>
      </c>
      <c r="P6" s="44">
        <v>0</v>
      </c>
      <c r="Q6" s="44">
        <v>0</v>
      </c>
      <c r="R6" s="44">
        <v>0</v>
      </c>
      <c r="S6" s="44">
        <v>0</v>
      </c>
      <c r="T6" s="45">
        <v>0</v>
      </c>
      <c r="U6" s="45">
        <v>3074</v>
      </c>
      <c r="V6" s="45">
        <v>2973.4444444444443</v>
      </c>
      <c r="W6" s="41">
        <v>5.8880936890045546E-2</v>
      </c>
      <c r="X6" s="46"/>
      <c r="Y6" s="46"/>
    </row>
    <row r="7" spans="1:30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VLOOKUP(C:C,total260330113047!B:F,5,0)</f>
        <v>#N/A</v>
      </c>
      <c r="M7" s="8"/>
      <c r="N7" s="21" t="e">
        <f>L7/9*5</f>
        <v>#N/A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 t="e">
        <v>#N/A</v>
      </c>
      <c r="W7" s="41" t="e">
        <v>#N/A</v>
      </c>
      <c r="X7" s="46"/>
      <c r="Y7" s="46"/>
    </row>
    <row r="8" spans="1:30" s="152" customFormat="1">
      <c r="A8" s="144" t="s">
        <v>1044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>
        <f>VLOOKUP(C:C,total260330113047!B:F,5,0)</f>
        <v>3091</v>
      </c>
      <c r="M8" s="148"/>
      <c r="N8" s="148">
        <v>0</v>
      </c>
      <c r="O8" s="148">
        <v>1060</v>
      </c>
      <c r="P8" s="148">
        <v>500</v>
      </c>
      <c r="Q8" s="148">
        <v>0</v>
      </c>
      <c r="R8" s="148">
        <v>0</v>
      </c>
      <c r="S8" s="148">
        <v>500</v>
      </c>
      <c r="T8" s="149">
        <v>0</v>
      </c>
      <c r="U8" s="149">
        <v>560</v>
      </c>
      <c r="V8" s="149">
        <v>560</v>
      </c>
      <c r="W8" s="150">
        <v>2.9160377358490566</v>
      </c>
      <c r="X8" s="185"/>
      <c r="Y8" s="185"/>
      <c r="Z8" s="191"/>
      <c r="AA8" s="191"/>
    </row>
    <row r="9" spans="1:30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VLOOKUP(C:C,total260330113047!B:F,5,0)</f>
        <v>641</v>
      </c>
      <c r="M9" s="211">
        <v>1000</v>
      </c>
      <c r="N9" s="211">
        <v>2000</v>
      </c>
      <c r="O9" s="44">
        <v>4769</v>
      </c>
      <c r="P9" s="44">
        <v>200</v>
      </c>
      <c r="Q9" s="44">
        <v>0</v>
      </c>
      <c r="R9" s="44">
        <v>0</v>
      </c>
      <c r="S9" s="44">
        <v>200</v>
      </c>
      <c r="T9" s="45">
        <v>0</v>
      </c>
      <c r="U9" s="45">
        <v>4569</v>
      </c>
      <c r="V9" s="45">
        <v>2569</v>
      </c>
      <c r="W9" s="41">
        <v>0.13440972950304048</v>
      </c>
      <c r="X9" s="13"/>
      <c r="Y9" s="13"/>
    </row>
    <row r="10" spans="1:30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VLOOKUP(C:C,total260330113047!B:F,5,0)</f>
        <v>8631</v>
      </c>
      <c r="M10" s="8"/>
      <c r="N10" s="21">
        <f t="shared" ref="N10:N28" si="0">L10/9*5</f>
        <v>4795</v>
      </c>
      <c r="O10" s="44">
        <v>2791</v>
      </c>
      <c r="P10" s="44">
        <v>4845</v>
      </c>
      <c r="Q10" s="44">
        <v>0</v>
      </c>
      <c r="R10" s="44">
        <v>0</v>
      </c>
      <c r="S10" s="44">
        <v>8455</v>
      </c>
      <c r="T10" s="45">
        <v>-3610</v>
      </c>
      <c r="U10" s="45">
        <v>-5664</v>
      </c>
      <c r="V10" s="45">
        <v>-10459</v>
      </c>
      <c r="W10" s="41">
        <v>3.0924399856682192</v>
      </c>
      <c r="X10" s="46"/>
      <c r="Y10" s="46"/>
    </row>
    <row r="11" spans="1:30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VLOOKUP(C:C,total260330113047!B:F,5,0)</f>
        <v>160</v>
      </c>
      <c r="M11" s="8"/>
      <c r="N11" s="21">
        <f t="shared" si="0"/>
        <v>88.888888888888886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-86.888888888888886</v>
      </c>
      <c r="W11" s="41">
        <v>80</v>
      </c>
      <c r="X11" s="46"/>
      <c r="Y11" s="46"/>
    </row>
    <row r="12" spans="1:30">
      <c r="A12" s="29"/>
      <c r="B12" s="30" t="s">
        <v>5</v>
      </c>
      <c r="C12" s="17" t="s">
        <v>4440</v>
      </c>
      <c r="D12" s="18"/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VLOOKUP(C:C,total260330113047!B:F,5,0)</f>
        <v>240</v>
      </c>
      <c r="M12" s="8"/>
      <c r="N12" s="21">
        <f t="shared" si="0"/>
        <v>133.33333333333334</v>
      </c>
      <c r="O12" s="44">
        <v>901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901</v>
      </c>
      <c r="V12" s="45">
        <v>767.66666666666663</v>
      </c>
      <c r="W12" s="41">
        <v>0.26637069922308548</v>
      </c>
      <c r="X12" s="46"/>
      <c r="Y12" s="46"/>
    </row>
    <row r="13" spans="1:30">
      <c r="A13" s="29" t="s">
        <v>1048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VLOOKUP(C:C,total260330113047!B:F,5,0)</f>
        <v>12</v>
      </c>
      <c r="M13" s="8"/>
      <c r="N13" s="21">
        <f t="shared" si="0"/>
        <v>6.6666666666666661</v>
      </c>
      <c r="O13" s="44">
        <v>990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990</v>
      </c>
      <c r="V13" s="45">
        <v>983.33333333333337</v>
      </c>
      <c r="W13" s="41">
        <v>1.2121212121212121E-2</v>
      </c>
      <c r="X13" s="46"/>
      <c r="Y13" s="46"/>
    </row>
    <row r="14" spans="1:30">
      <c r="A14" s="29" t="s">
        <v>1049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VLOOKUP(C:C,total260330113047!B:F,5,0)</f>
        <v>719</v>
      </c>
      <c r="M14" s="8"/>
      <c r="N14" s="21">
        <f t="shared" si="0"/>
        <v>399.44444444444446</v>
      </c>
      <c r="O14" s="44">
        <v>3368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3368</v>
      </c>
      <c r="V14" s="45">
        <v>2968.5555555555557</v>
      </c>
      <c r="W14" s="41">
        <v>0.21347980997624702</v>
      </c>
      <c r="X14" s="46"/>
      <c r="Y14" s="46"/>
    </row>
    <row r="15" spans="1:30">
      <c r="A15" s="29" t="s">
        <v>1050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>
        <f>VLOOKUP(C:C,total260330113047!B:F,5,0)</f>
        <v>1</v>
      </c>
      <c r="M15" s="8"/>
      <c r="N15" s="21">
        <f t="shared" si="0"/>
        <v>0.55555555555555558</v>
      </c>
      <c r="O15" s="44">
        <v>747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747</v>
      </c>
      <c r="V15" s="45">
        <v>746.44444444444446</v>
      </c>
      <c r="W15" s="41">
        <v>1.3386880856760374E-3</v>
      </c>
      <c r="X15" s="46"/>
      <c r="Y15" s="46"/>
    </row>
    <row r="16" spans="1:30">
      <c r="A16" s="29" t="s">
        <v>1051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VLOOKUP(C:C,total260330113047!B:F,5,0)</f>
        <v>1</v>
      </c>
      <c r="M16" s="8"/>
      <c r="N16" s="21">
        <f t="shared" si="0"/>
        <v>0.55555555555555558</v>
      </c>
      <c r="O16" s="44">
        <v>1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1</v>
      </c>
      <c r="V16" s="45">
        <v>0.44444444444444442</v>
      </c>
      <c r="W16" s="41">
        <v>1</v>
      </c>
      <c r="X16" s="46"/>
      <c r="Y16" s="46"/>
    </row>
    <row r="17" spans="1:27">
      <c r="A17" s="29" t="s">
        <v>1052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VLOOKUP(C:C,total260330113047!B:F,5,0)</f>
        <v>142</v>
      </c>
      <c r="M17" s="8"/>
      <c r="N17" s="21">
        <f t="shared" si="0"/>
        <v>78.888888888888886</v>
      </c>
      <c r="O17" s="44">
        <v>4410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4410</v>
      </c>
      <c r="V17" s="45">
        <v>4331.1111111111113</v>
      </c>
      <c r="W17" s="41">
        <v>3.2199546485260772E-2</v>
      </c>
      <c r="X17" s="46"/>
      <c r="Y17" s="46"/>
    </row>
    <row r="18" spans="1:27">
      <c r="A18" s="29" t="s">
        <v>1053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VLOOKUP(C:C,total260330113047!B:F,5,0)</f>
        <v>86</v>
      </c>
      <c r="M18" s="8"/>
      <c r="N18" s="21">
        <f t="shared" si="0"/>
        <v>47.777777777777779</v>
      </c>
      <c r="O18" s="44">
        <v>2097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2097</v>
      </c>
      <c r="V18" s="45">
        <v>2049.2222222222222</v>
      </c>
      <c r="W18" s="41">
        <v>4.1010968049594657E-2</v>
      </c>
      <c r="X18" s="46"/>
      <c r="Y18" s="46"/>
    </row>
    <row r="19" spans="1:27">
      <c r="A19" s="29" t="s">
        <v>1054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VLOOKUP(C:C,total260330113047!B:F,5,0)</f>
        <v>26</v>
      </c>
      <c r="M19" s="8"/>
      <c r="N19" s="21">
        <f t="shared" si="0"/>
        <v>14.444444444444445</v>
      </c>
      <c r="O19" s="44">
        <v>2221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2221</v>
      </c>
      <c r="V19" s="45">
        <v>2206.5555555555557</v>
      </c>
      <c r="W19" s="41">
        <v>1.1706438541197659E-2</v>
      </c>
      <c r="X19" s="46"/>
      <c r="Y19" s="46"/>
    </row>
    <row r="20" spans="1:27">
      <c r="A20" s="29" t="s">
        <v>1055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VLOOKUP(C:C,total260330113047!B:F,5,0)</f>
        <v>95</v>
      </c>
      <c r="M20" s="8"/>
      <c r="N20" s="21">
        <f t="shared" si="0"/>
        <v>52.777777777777779</v>
      </c>
      <c r="O20" s="44">
        <v>8016</v>
      </c>
      <c r="P20" s="44">
        <v>0</v>
      </c>
      <c r="Q20" s="44">
        <v>0</v>
      </c>
      <c r="R20" s="44">
        <v>0</v>
      </c>
      <c r="S20" s="44">
        <v>0</v>
      </c>
      <c r="T20" s="45">
        <v>0</v>
      </c>
      <c r="U20" s="45">
        <v>8016</v>
      </c>
      <c r="V20" s="45">
        <v>7963.2222222222226</v>
      </c>
      <c r="W20" s="41">
        <v>1.185129740518962E-2</v>
      </c>
      <c r="X20" s="46"/>
      <c r="Y20" s="46"/>
    </row>
    <row r="21" spans="1:27">
      <c r="A21" s="29" t="s">
        <v>1056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VLOOKUP(C:C,total260330113047!B:F,5,0)</f>
        <v>631</v>
      </c>
      <c r="M21" s="8"/>
      <c r="N21" s="21">
        <f t="shared" si="0"/>
        <v>350.55555555555554</v>
      </c>
      <c r="O21" s="44">
        <v>423</v>
      </c>
      <c r="P21" s="44">
        <v>210</v>
      </c>
      <c r="Q21" s="44">
        <v>1000</v>
      </c>
      <c r="R21" s="44">
        <v>0</v>
      </c>
      <c r="S21" s="44">
        <v>210</v>
      </c>
      <c r="T21" s="45">
        <v>0</v>
      </c>
      <c r="U21" s="45">
        <v>1213</v>
      </c>
      <c r="V21" s="45">
        <v>862.44444444444446</v>
      </c>
      <c r="W21" s="41">
        <v>1.491725768321513</v>
      </c>
      <c r="X21" s="46" t="s">
        <v>4511</v>
      </c>
      <c r="Y21" s="46"/>
    </row>
    <row r="22" spans="1:27">
      <c r="A22" s="29" t="s">
        <v>1057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VLOOKUP(C:C,total260330113047!B:F,5,0)</f>
        <v>400</v>
      </c>
      <c r="M22" s="8"/>
      <c r="N22" s="21">
        <f t="shared" si="0"/>
        <v>222.22222222222223</v>
      </c>
      <c r="O22" s="44">
        <v>3013</v>
      </c>
      <c r="P22" s="44">
        <v>0</v>
      </c>
      <c r="Q22" s="44">
        <v>0</v>
      </c>
      <c r="R22" s="44">
        <v>0</v>
      </c>
      <c r="S22" s="44">
        <v>100</v>
      </c>
      <c r="T22" s="45">
        <v>-100</v>
      </c>
      <c r="U22" s="45">
        <v>2913</v>
      </c>
      <c r="V22" s="45">
        <v>2690.7777777777778</v>
      </c>
      <c r="W22" s="41">
        <v>0.13275804845668768</v>
      </c>
      <c r="X22" s="46"/>
      <c r="Y22" s="46"/>
    </row>
    <row r="23" spans="1:27">
      <c r="A23" s="29" t="s">
        <v>1058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VLOOKUP(C:C,total260330113047!B:F,5,0)</f>
        <v>3</v>
      </c>
      <c r="M23" s="8"/>
      <c r="N23" s="21">
        <f t="shared" si="0"/>
        <v>1.6666666666666665</v>
      </c>
      <c r="O23" s="44">
        <v>6852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6852</v>
      </c>
      <c r="V23" s="45">
        <v>6850.333333333333</v>
      </c>
      <c r="W23" s="41">
        <v>4.3782837127845885E-4</v>
      </c>
      <c r="X23" s="46"/>
      <c r="Y23" s="46"/>
    </row>
    <row r="24" spans="1:27">
      <c r="A24" s="29" t="s">
        <v>1059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VLOOKUP(C:C,total260330113047!B:F,5,0)</f>
        <v>112</v>
      </c>
      <c r="M24" s="8"/>
      <c r="N24" s="21">
        <f t="shared" si="0"/>
        <v>62.222222222222221</v>
      </c>
      <c r="O24" s="44">
        <v>1835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1835</v>
      </c>
      <c r="V24" s="45">
        <v>1772.7777777777778</v>
      </c>
      <c r="W24" s="41">
        <v>6.103542234332425E-2</v>
      </c>
      <c r="X24" s="46"/>
      <c r="Y24" s="46"/>
    </row>
    <row r="25" spans="1:27">
      <c r="A25" s="29" t="s">
        <v>1060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VLOOKUP(C:C,total260330113047!B:F,5,0)</f>
        <v>120</v>
      </c>
      <c r="M25" s="8"/>
      <c r="N25" s="21">
        <f t="shared" si="0"/>
        <v>66.666666666666671</v>
      </c>
      <c r="O25" s="44">
        <v>3697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3697</v>
      </c>
      <c r="V25" s="45">
        <v>3630.3333333333335</v>
      </c>
      <c r="W25" s="41">
        <v>3.2458750338111984E-2</v>
      </c>
      <c r="X25" s="46"/>
      <c r="Y25" s="46"/>
    </row>
    <row r="26" spans="1:27">
      <c r="A26" s="29" t="s">
        <v>1061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>
        <f>VLOOKUP(C:C,total260330113047!B:F,5,0)</f>
        <v>25</v>
      </c>
      <c r="M26" s="8"/>
      <c r="N26" s="21">
        <f t="shared" si="0"/>
        <v>13.888888888888889</v>
      </c>
      <c r="O26" s="44">
        <v>42</v>
      </c>
      <c r="P26" s="44">
        <v>0</v>
      </c>
      <c r="Q26" s="44">
        <v>0</v>
      </c>
      <c r="R26" s="44">
        <v>0</v>
      </c>
      <c r="S26" s="44">
        <v>0</v>
      </c>
      <c r="T26" s="45">
        <v>0</v>
      </c>
      <c r="U26" s="45">
        <v>42</v>
      </c>
      <c r="V26" s="45">
        <v>28.111111111111111</v>
      </c>
      <c r="W26" s="41">
        <v>0.59523809523809523</v>
      </c>
      <c r="X26" s="46"/>
      <c r="Y26" s="46"/>
    </row>
    <row r="27" spans="1:27">
      <c r="A27" s="29" t="s">
        <v>1062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VLOOKUP(C:C,total260330113047!B:F,5,0)</f>
        <v>246</v>
      </c>
      <c r="M27" s="8"/>
      <c r="N27" s="21">
        <f t="shared" si="0"/>
        <v>136.66666666666666</v>
      </c>
      <c r="O27" s="44">
        <v>5621</v>
      </c>
      <c r="P27" s="44">
        <v>200</v>
      </c>
      <c r="Q27" s="44">
        <v>0</v>
      </c>
      <c r="R27" s="44">
        <v>0</v>
      </c>
      <c r="S27" s="44">
        <v>200</v>
      </c>
      <c r="T27" s="45">
        <v>0</v>
      </c>
      <c r="U27" s="45">
        <v>5421</v>
      </c>
      <c r="V27" s="45">
        <v>5284.333333333333</v>
      </c>
      <c r="W27" s="41">
        <v>4.3764454723358832E-2</v>
      </c>
      <c r="X27" s="46"/>
      <c r="Y27" s="46"/>
    </row>
    <row r="28" spans="1:27" s="152" customFormat="1">
      <c r="A28" s="144" t="s">
        <v>1063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VLOOKUP(C:C,total260330113047!B:F,5,0)</f>
        <v>50</v>
      </c>
      <c r="M28" s="8"/>
      <c r="N28" s="21">
        <f t="shared" si="0"/>
        <v>27.777777777777779</v>
      </c>
      <c r="O28" s="148">
        <v>1870</v>
      </c>
      <c r="P28" s="148">
        <v>0</v>
      </c>
      <c r="Q28" s="44">
        <v>0</v>
      </c>
      <c r="R28" s="148">
        <v>0</v>
      </c>
      <c r="S28" s="148">
        <v>0</v>
      </c>
      <c r="T28" s="149">
        <v>0</v>
      </c>
      <c r="U28" s="149">
        <v>1870</v>
      </c>
      <c r="V28" s="149">
        <v>1842.2222222222222</v>
      </c>
      <c r="W28" s="150">
        <v>2.6737967914438502E-2</v>
      </c>
      <c r="X28" s="151"/>
      <c r="Y28" s="151"/>
      <c r="Z28" s="191"/>
      <c r="AA28" s="191"/>
    </row>
    <row r="29" spans="1:27">
      <c r="A29" s="29" t="s">
        <v>1064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VLOOKUP(C:C,total260330113047!B:F,5,0)</f>
        <v>56</v>
      </c>
      <c r="M29" s="211">
        <v>500</v>
      </c>
      <c r="N29" s="211">
        <v>500</v>
      </c>
      <c r="O29" s="44">
        <v>2288</v>
      </c>
      <c r="P29" s="44">
        <v>0</v>
      </c>
      <c r="Q29" s="44">
        <v>0</v>
      </c>
      <c r="R29" s="44">
        <v>0</v>
      </c>
      <c r="S29" s="44">
        <v>0</v>
      </c>
      <c r="T29" s="45">
        <v>0</v>
      </c>
      <c r="U29" s="45">
        <v>2288</v>
      </c>
      <c r="V29" s="45">
        <v>1788</v>
      </c>
      <c r="W29" s="41">
        <v>2.4475524475524476E-2</v>
      </c>
      <c r="X29" s="46"/>
      <c r="Y29" s="46"/>
    </row>
    <row r="30" spans="1:27" s="152" customFormat="1" ht="15.75">
      <c r="A30" s="144" t="s">
        <v>1065</v>
      </c>
      <c r="B30" s="145" t="s">
        <v>356</v>
      </c>
      <c r="C30" s="146" t="s">
        <v>192</v>
      </c>
      <c r="D30" s="147" t="s">
        <v>190</v>
      </c>
      <c r="E30" s="146" t="s">
        <v>193</v>
      </c>
      <c r="F30" s="146">
        <v>935</v>
      </c>
      <c r="G30" s="148">
        <v>77</v>
      </c>
      <c r="H30" s="148">
        <v>731</v>
      </c>
      <c r="I30" s="8">
        <f>VLOOKUP(C30,'202310-202403出荷数total2403220951'!B:F,5,0)</f>
        <v>163</v>
      </c>
      <c r="J30" s="203">
        <f>VLOOKUP(C30,'出荷数2307～2406total241008110618'!B:F,5,0)</f>
        <v>235</v>
      </c>
      <c r="K30" s="214">
        <f>VLOOKUP(C30,'出荷数2407-2506total250730101950'!B:F,5,0)</f>
        <v>20</v>
      </c>
      <c r="L30" s="203">
        <f>VLOOKUP(C:C,total260330113047!B:F,5,0)</f>
        <v>2</v>
      </c>
      <c r="M30" s="8"/>
      <c r="N30" s="21">
        <f>L30/9*5</f>
        <v>1.1111111111111112</v>
      </c>
      <c r="O30" s="148">
        <v>5</v>
      </c>
      <c r="P30" s="148">
        <v>0</v>
      </c>
      <c r="Q30" s="44">
        <v>0</v>
      </c>
      <c r="R30" s="148">
        <v>0</v>
      </c>
      <c r="S30" s="148">
        <v>0</v>
      </c>
      <c r="T30" s="149">
        <v>0</v>
      </c>
      <c r="U30" s="149">
        <v>5</v>
      </c>
      <c r="V30" s="149">
        <v>3.8888888888888888</v>
      </c>
      <c r="W30" s="150">
        <v>0.4</v>
      </c>
      <c r="X30" s="151"/>
      <c r="Y30" s="151"/>
    </row>
    <row r="31" spans="1:27">
      <c r="A31" s="29" t="s">
        <v>1066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VLOOKUP(C:C,total260330113047!B:F,5,0)</f>
        <v>36</v>
      </c>
      <c r="M31" s="8"/>
      <c r="N31" s="21">
        <f>L31/9*5</f>
        <v>20</v>
      </c>
      <c r="O31" s="44">
        <v>907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907</v>
      </c>
      <c r="V31" s="45">
        <v>887</v>
      </c>
      <c r="W31" s="41">
        <v>3.9691289966923927E-2</v>
      </c>
      <c r="X31" s="46"/>
      <c r="Y31" s="46"/>
    </row>
    <row r="32" spans="1:27">
      <c r="A32" s="29" t="s">
        <v>1067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VLOOKUP(C:C,total260330113047!B:F,5,0)</f>
        <v>32</v>
      </c>
      <c r="M32" s="8"/>
      <c r="N32" s="21">
        <f>L32/9*5</f>
        <v>17.777777777777779</v>
      </c>
      <c r="O32" s="44">
        <v>1944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1944</v>
      </c>
      <c r="V32" s="45">
        <v>1926.2222222222222</v>
      </c>
      <c r="W32" s="41">
        <v>1.646090534979424E-2</v>
      </c>
      <c r="X32" s="46"/>
      <c r="Y32" s="46"/>
    </row>
    <row r="33" spans="1:27">
      <c r="A33" s="29" t="s">
        <v>1068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VLOOKUP(C:C,total260330113047!B:F,5,0)</f>
        <v>438</v>
      </c>
      <c r="M33" s="8"/>
      <c r="N33" s="211">
        <v>41</v>
      </c>
      <c r="O33" s="44">
        <v>2942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2942</v>
      </c>
      <c r="V33" s="45">
        <v>2901</v>
      </c>
      <c r="W33" s="41">
        <v>0.14887831407205981</v>
      </c>
      <c r="X33" s="46"/>
      <c r="Y33" s="46"/>
    </row>
    <row r="34" spans="1:27">
      <c r="A34" s="29" t="s">
        <v>1069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VLOOKUP(C:C,total260330113047!B:F,5,0)</f>
        <v>58</v>
      </c>
      <c r="M34" s="8"/>
      <c r="N34" s="21">
        <f t="shared" ref="N34:N39" si="1">L34/9*5</f>
        <v>32.222222222222221</v>
      </c>
      <c r="O34" s="44">
        <v>306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306</v>
      </c>
      <c r="V34" s="45">
        <v>273.77777777777777</v>
      </c>
      <c r="W34" s="41">
        <v>0.18954248366013071</v>
      </c>
      <c r="X34" s="46"/>
      <c r="Y34" s="46"/>
    </row>
    <row r="35" spans="1:27">
      <c r="A35" s="29" t="s">
        <v>1070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VLOOKUP(C:C,total260330113047!B:F,5,0)</f>
        <v>60</v>
      </c>
      <c r="M35" s="8"/>
      <c r="N35" s="21">
        <f t="shared" si="1"/>
        <v>33.333333333333336</v>
      </c>
      <c r="O35" s="44">
        <v>2048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2048</v>
      </c>
      <c r="V35" s="45">
        <v>2014.6666666666667</v>
      </c>
      <c r="W35" s="41">
        <v>2.9296875E-2</v>
      </c>
      <c r="X35" s="46"/>
      <c r="Y35" s="46"/>
    </row>
    <row r="36" spans="1:27">
      <c r="A36" s="29" t="s">
        <v>1071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VLOOKUP(C:C,total260330113047!B:F,5,0)</f>
        <v>551</v>
      </c>
      <c r="M36" s="8"/>
      <c r="N36" s="21">
        <f t="shared" si="1"/>
        <v>306.11111111111109</v>
      </c>
      <c r="O36" s="44">
        <v>3093</v>
      </c>
      <c r="P36" s="44">
        <v>0</v>
      </c>
      <c r="Q36" s="44">
        <v>0</v>
      </c>
      <c r="R36" s="44">
        <v>0</v>
      </c>
      <c r="S36" s="44">
        <v>0</v>
      </c>
      <c r="T36" s="45">
        <v>0</v>
      </c>
      <c r="U36" s="45">
        <v>3093</v>
      </c>
      <c r="V36" s="45">
        <v>2786.8888888888887</v>
      </c>
      <c r="W36" s="41">
        <v>0.17814419657290656</v>
      </c>
      <c r="X36" s="46"/>
      <c r="Y36" s="46"/>
    </row>
    <row r="37" spans="1:27">
      <c r="A37" s="29" t="s">
        <v>1072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VLOOKUP(C:C,total260330113047!B:F,5,0)</f>
        <v>541</v>
      </c>
      <c r="M37" s="8"/>
      <c r="N37" s="21">
        <f t="shared" si="1"/>
        <v>300.55555555555554</v>
      </c>
      <c r="O37" s="44">
        <v>12953</v>
      </c>
      <c r="P37" s="44">
        <v>0</v>
      </c>
      <c r="Q37" s="44">
        <v>100</v>
      </c>
      <c r="R37" s="44">
        <v>0</v>
      </c>
      <c r="S37" s="44">
        <v>0</v>
      </c>
      <c r="T37" s="45">
        <v>0</v>
      </c>
      <c r="U37" s="45">
        <v>13053</v>
      </c>
      <c r="V37" s="45">
        <v>12752.444444444445</v>
      </c>
      <c r="W37" s="41">
        <v>4.1766386165367098E-2</v>
      </c>
      <c r="X37" s="46"/>
      <c r="Y37" s="46"/>
    </row>
    <row r="38" spans="1:27">
      <c r="A38" s="29" t="s">
        <v>1073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VLOOKUP(C:C,total260330113047!B:F,5,0)</f>
        <v>210</v>
      </c>
      <c r="M38" s="8"/>
      <c r="N38" s="21">
        <f t="shared" si="1"/>
        <v>116.66666666666666</v>
      </c>
      <c r="O38" s="44">
        <v>656</v>
      </c>
      <c r="P38" s="44">
        <v>0</v>
      </c>
      <c r="Q38" s="44">
        <v>0</v>
      </c>
      <c r="R38" s="44">
        <v>0</v>
      </c>
      <c r="S38" s="44">
        <v>500</v>
      </c>
      <c r="T38" s="45">
        <v>-500</v>
      </c>
      <c r="U38" s="45">
        <v>156</v>
      </c>
      <c r="V38" s="45">
        <v>39.333333333333343</v>
      </c>
      <c r="W38" s="41">
        <v>0.3201219512195122</v>
      </c>
      <c r="X38" s="46" t="s">
        <v>4451</v>
      </c>
      <c r="Y38" s="46"/>
    </row>
    <row r="39" spans="1:27">
      <c r="A39" s="29" t="s">
        <v>1074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VLOOKUP(C:C,total260330113047!B:F,5,0)</f>
        <v>140</v>
      </c>
      <c r="M39" s="8"/>
      <c r="N39" s="21">
        <f t="shared" si="1"/>
        <v>77.777777777777771</v>
      </c>
      <c r="O39" s="44">
        <v>740</v>
      </c>
      <c r="P39" s="44">
        <v>0</v>
      </c>
      <c r="Q39" s="44">
        <v>0</v>
      </c>
      <c r="R39" s="44">
        <v>0</v>
      </c>
      <c r="S39" s="44">
        <v>0</v>
      </c>
      <c r="T39" s="45">
        <v>0</v>
      </c>
      <c r="U39" s="45">
        <v>740</v>
      </c>
      <c r="V39" s="45">
        <v>662.22222222222217</v>
      </c>
      <c r="W39" s="41">
        <v>0.1891891891891892</v>
      </c>
      <c r="X39" s="46"/>
      <c r="Y39" s="46"/>
    </row>
    <row r="40" spans="1:27" s="152" customFormat="1">
      <c r="A40" s="144" t="s">
        <v>1075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VLOOKUP(C:C,total260330113047!B:F,5,0)</f>
        <v>#N/A</v>
      </c>
      <c r="M40" s="211">
        <v>470</v>
      </c>
      <c r="N40" s="211">
        <v>470</v>
      </c>
      <c r="O40" s="148">
        <v>106</v>
      </c>
      <c r="P40" s="148">
        <v>0</v>
      </c>
      <c r="Q40" s="44">
        <v>0</v>
      </c>
      <c r="R40" s="148">
        <v>0</v>
      </c>
      <c r="S40" s="148">
        <v>0</v>
      </c>
      <c r="T40" s="149">
        <v>0</v>
      </c>
      <c r="U40" s="149">
        <v>106</v>
      </c>
      <c r="V40" s="149">
        <v>-364</v>
      </c>
      <c r="W40" s="150" t="e">
        <v>#N/A</v>
      </c>
      <c r="X40" s="151"/>
      <c r="Y40" s="151"/>
      <c r="Z40" s="191"/>
      <c r="AA40" s="191"/>
    </row>
    <row r="41" spans="1:27">
      <c r="A41" s="29" t="s">
        <v>1076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VLOOKUP(C:C,total260330113047!B:F,5,0)</f>
        <v>208</v>
      </c>
      <c r="M41" s="8"/>
      <c r="N41" s="21">
        <f t="shared" ref="N41:N52" si="2">L41/9*5</f>
        <v>115.55555555555556</v>
      </c>
      <c r="O41" s="44">
        <v>3816</v>
      </c>
      <c r="P41" s="44">
        <v>0</v>
      </c>
      <c r="Q41" s="44">
        <v>0</v>
      </c>
      <c r="R41" s="44">
        <v>0</v>
      </c>
      <c r="S41" s="44">
        <v>0</v>
      </c>
      <c r="T41" s="45">
        <v>0</v>
      </c>
      <c r="U41" s="45">
        <v>3816</v>
      </c>
      <c r="V41" s="45">
        <v>3700.4444444444443</v>
      </c>
      <c r="W41" s="41">
        <v>5.450733752620545E-2</v>
      </c>
      <c r="X41" s="46"/>
      <c r="Y41" s="46"/>
    </row>
    <row r="42" spans="1:27">
      <c r="A42" s="29" t="s">
        <v>1077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VLOOKUP(C:C,total260330113047!B:F,5,0)</f>
        <v>406</v>
      </c>
      <c r="M42" s="8"/>
      <c r="N42" s="21">
        <f t="shared" si="2"/>
        <v>225.55555555555557</v>
      </c>
      <c r="O42" s="44">
        <v>2904</v>
      </c>
      <c r="P42" s="44">
        <v>0</v>
      </c>
      <c r="Q42" s="44">
        <v>0</v>
      </c>
      <c r="R42" s="44">
        <v>0</v>
      </c>
      <c r="S42" s="44">
        <v>0</v>
      </c>
      <c r="T42" s="45">
        <v>0</v>
      </c>
      <c r="U42" s="45">
        <v>2904</v>
      </c>
      <c r="V42" s="45">
        <v>2678.4444444444443</v>
      </c>
      <c r="W42" s="41">
        <v>0.13980716253443526</v>
      </c>
      <c r="X42" s="46"/>
      <c r="Y42" s="46"/>
    </row>
    <row r="43" spans="1:27">
      <c r="A43" s="29" t="s">
        <v>1078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VLOOKUP(C:C,total260330113047!B:F,5,0)</f>
        <v>6</v>
      </c>
      <c r="M43" s="8"/>
      <c r="N43" s="21">
        <f t="shared" si="2"/>
        <v>3.333333333333333</v>
      </c>
      <c r="O43" s="44">
        <v>4562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4562</v>
      </c>
      <c r="V43" s="45">
        <v>4558.666666666667</v>
      </c>
      <c r="W43" s="41">
        <v>1.31521262604121E-3</v>
      </c>
      <c r="X43" s="46"/>
      <c r="Y43" s="46"/>
    </row>
    <row r="44" spans="1:27">
      <c r="A44" s="29" t="s">
        <v>1079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VLOOKUP(C:C,total260330113047!B:F,5,0)</f>
        <v>39</v>
      </c>
      <c r="M44" s="8"/>
      <c r="N44" s="21">
        <f t="shared" si="2"/>
        <v>21.666666666666664</v>
      </c>
      <c r="O44" s="44">
        <v>775</v>
      </c>
      <c r="P44" s="44">
        <v>0</v>
      </c>
      <c r="Q44" s="44">
        <v>0</v>
      </c>
      <c r="R44" s="44">
        <v>0</v>
      </c>
      <c r="S44" s="44">
        <v>0</v>
      </c>
      <c r="T44" s="45">
        <v>0</v>
      </c>
      <c r="U44" s="45">
        <v>775</v>
      </c>
      <c r="V44" s="45">
        <v>753.33333333333337</v>
      </c>
      <c r="W44" s="41">
        <v>5.0322580645161291E-2</v>
      </c>
      <c r="X44" s="46"/>
      <c r="Y44" s="46"/>
    </row>
    <row r="45" spans="1:27">
      <c r="A45" s="29"/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VLOOKUP(C:C,total260330113047!B:F,5,0)</f>
        <v>23</v>
      </c>
      <c r="M45" s="8"/>
      <c r="N45" s="21">
        <f t="shared" si="2"/>
        <v>12.777777777777777</v>
      </c>
      <c r="O45" s="44">
        <v>1461</v>
      </c>
      <c r="P45" s="44">
        <v>0</v>
      </c>
      <c r="Q45" s="44">
        <v>0</v>
      </c>
      <c r="R45" s="44">
        <v>0</v>
      </c>
      <c r="S45" s="44">
        <v>0</v>
      </c>
      <c r="T45" s="45">
        <v>0</v>
      </c>
      <c r="U45" s="45">
        <v>1461</v>
      </c>
      <c r="V45" s="45">
        <v>1448.2222222222222</v>
      </c>
      <c r="W45" s="41">
        <v>1.5742642026009581E-2</v>
      </c>
      <c r="X45" s="46"/>
      <c r="Y45" s="46"/>
    </row>
    <row r="46" spans="1:27" s="152" customFormat="1">
      <c r="A46" s="29" t="s">
        <v>1080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VLOOKUP(C:C,total260330113047!B:F,5,0)</f>
        <v>65</v>
      </c>
      <c r="M46" s="8"/>
      <c r="N46" s="21">
        <f t="shared" si="2"/>
        <v>36.111111111111114</v>
      </c>
      <c r="O46" s="148">
        <v>217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217</v>
      </c>
      <c r="V46" s="149">
        <v>180.88888888888889</v>
      </c>
      <c r="W46" s="150">
        <v>0.29953917050691242</v>
      </c>
      <c r="X46" s="151"/>
      <c r="Y46" s="151"/>
      <c r="Z46" s="191"/>
      <c r="AA46" s="191"/>
    </row>
    <row r="47" spans="1:27" s="152" customFormat="1">
      <c r="A47" s="29" t="s">
        <v>1081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VLOOKUP(C:C,total260330113047!B:F,5,0)</f>
        <v>85</v>
      </c>
      <c r="M47" s="8"/>
      <c r="N47" s="21">
        <f t="shared" si="2"/>
        <v>47.222222222222221</v>
      </c>
      <c r="O47" s="148">
        <v>901</v>
      </c>
      <c r="P47" s="148">
        <v>0</v>
      </c>
      <c r="Q47" s="44">
        <v>0</v>
      </c>
      <c r="R47" s="148">
        <v>0</v>
      </c>
      <c r="S47" s="148">
        <v>0</v>
      </c>
      <c r="T47" s="149">
        <v>0</v>
      </c>
      <c r="U47" s="149">
        <v>901</v>
      </c>
      <c r="V47" s="149">
        <v>853.77777777777783</v>
      </c>
      <c r="W47" s="150">
        <v>9.4339622641509441E-2</v>
      </c>
      <c r="X47" s="151"/>
      <c r="Y47" s="151"/>
      <c r="Z47" s="191"/>
      <c r="AA47" s="191"/>
    </row>
    <row r="48" spans="1:27">
      <c r="A48" s="29" t="s">
        <v>1082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VLOOKUP(C:C,total260330113047!B:F,5,0)</f>
        <v>665</v>
      </c>
      <c r="M48" s="8"/>
      <c r="N48" s="21">
        <f t="shared" si="2"/>
        <v>369.44444444444446</v>
      </c>
      <c r="O48" s="44">
        <v>2814</v>
      </c>
      <c r="P48" s="44">
        <v>0</v>
      </c>
      <c r="Q48" s="44">
        <v>0</v>
      </c>
      <c r="R48" s="44">
        <v>0</v>
      </c>
      <c r="S48" s="44">
        <v>0</v>
      </c>
      <c r="T48" s="45">
        <v>0</v>
      </c>
      <c r="U48" s="45">
        <v>2814</v>
      </c>
      <c r="V48" s="45">
        <v>2444.5555555555557</v>
      </c>
      <c r="W48" s="41">
        <v>0.23631840796019901</v>
      </c>
      <c r="X48" s="46"/>
      <c r="Y48" s="46"/>
    </row>
    <row r="49" spans="1:27">
      <c r="A49" s="192" t="s">
        <v>1083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>
        <f>VLOOKUP(C:C,total260330113047!B:F,5,0)</f>
        <v>883</v>
      </c>
      <c r="M49" s="196"/>
      <c r="N49" s="196">
        <f t="shared" si="2"/>
        <v>490.55555555555554</v>
      </c>
      <c r="O49" s="196">
        <v>289</v>
      </c>
      <c r="P49" s="196">
        <v>0</v>
      </c>
      <c r="Q49" s="196">
        <v>0</v>
      </c>
      <c r="R49" s="196">
        <v>0</v>
      </c>
      <c r="S49" s="196">
        <v>0</v>
      </c>
      <c r="T49" s="197">
        <v>0</v>
      </c>
      <c r="U49" s="197">
        <v>289</v>
      </c>
      <c r="V49" s="197">
        <v>-201.55555555555554</v>
      </c>
      <c r="W49" s="198">
        <v>3.0553633217993079</v>
      </c>
      <c r="X49" s="199"/>
      <c r="Y49" s="199"/>
    </row>
    <row r="50" spans="1:27" s="277" customFormat="1">
      <c r="A50" s="269" t="s">
        <v>1084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VLOOKUP(C:C,total260330113047!B:F,5,0)</f>
        <v>512</v>
      </c>
      <c r="M50" s="8"/>
      <c r="N50" s="21">
        <f t="shared" si="2"/>
        <v>284.44444444444446</v>
      </c>
      <c r="O50" s="202">
        <v>3456</v>
      </c>
      <c r="P50" s="202">
        <v>20</v>
      </c>
      <c r="Q50" s="202">
        <v>0</v>
      </c>
      <c r="R50" s="202">
        <v>0</v>
      </c>
      <c r="S50" s="202">
        <v>20</v>
      </c>
      <c r="T50" s="273">
        <v>0</v>
      </c>
      <c r="U50" s="273">
        <v>3436</v>
      </c>
      <c r="V50" s="273">
        <v>3151.5555555555557</v>
      </c>
      <c r="W50" s="274">
        <v>0.14814814814814814</v>
      </c>
      <c r="X50" s="275"/>
      <c r="Y50" s="275"/>
      <c r="Z50" s="276"/>
      <c r="AA50" s="276"/>
    </row>
    <row r="51" spans="1:27">
      <c r="A51" s="29" t="s">
        <v>1085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VLOOKUP(C:C,total260330113047!B:F,5,0)</f>
        <v>1452</v>
      </c>
      <c r="M51" s="211">
        <v>750</v>
      </c>
      <c r="N51" s="21">
        <f t="shared" si="2"/>
        <v>806.66666666666674</v>
      </c>
      <c r="O51" s="44">
        <v>2762</v>
      </c>
      <c r="P51" s="44">
        <v>1490</v>
      </c>
      <c r="Q51" s="44">
        <v>0</v>
      </c>
      <c r="R51" s="44">
        <v>0</v>
      </c>
      <c r="S51" s="44">
        <v>780</v>
      </c>
      <c r="T51" s="45">
        <v>710</v>
      </c>
      <c r="U51" s="45">
        <v>1982</v>
      </c>
      <c r="V51" s="45">
        <v>1175.3333333333333</v>
      </c>
      <c r="W51" s="41">
        <v>0.52570601013758145</v>
      </c>
      <c r="X51" s="46"/>
      <c r="Y51" s="46"/>
    </row>
    <row r="52" spans="1:27" s="200" customFormat="1">
      <c r="A52" s="192" t="s">
        <v>1086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>
        <f>VLOOKUP(C:C,total260330113047!B:F,5,0)</f>
        <v>18</v>
      </c>
      <c r="M52" s="196"/>
      <c r="N52" s="196">
        <f t="shared" si="2"/>
        <v>10</v>
      </c>
      <c r="O52" s="196">
        <v>1261</v>
      </c>
      <c r="P52" s="196">
        <v>0</v>
      </c>
      <c r="Q52" s="196">
        <v>0</v>
      </c>
      <c r="R52" s="196">
        <v>0</v>
      </c>
      <c r="S52" s="196">
        <v>0</v>
      </c>
      <c r="T52" s="197">
        <v>0</v>
      </c>
      <c r="U52" s="197">
        <v>1261</v>
      </c>
      <c r="V52" s="197">
        <v>1251</v>
      </c>
      <c r="W52" s="198">
        <v>1.4274385408406027E-2</v>
      </c>
      <c r="X52" s="199"/>
      <c r="Y52" s="199"/>
      <c r="Z52" s="201"/>
      <c r="AA52" s="201"/>
    </row>
    <row r="53" spans="1:27" s="152" customFormat="1" ht="15.75">
      <c r="A53" s="29" t="s">
        <v>1087</v>
      </c>
      <c r="B53" s="145" t="s">
        <v>356</v>
      </c>
      <c r="C53" s="146" t="s">
        <v>233</v>
      </c>
      <c r="D53" s="147" t="s">
        <v>234</v>
      </c>
      <c r="E53" s="146"/>
      <c r="F53" s="146">
        <v>843</v>
      </c>
      <c r="G53" s="148">
        <v>647</v>
      </c>
      <c r="H53" s="21">
        <v>2107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4" t="e">
        <f>VLOOKUP(C53,'出荷数2407-2506total250730101950'!B:F,5,0)</f>
        <v>#N/A</v>
      </c>
      <c r="L53" s="203" t="e">
        <f>VLOOKUP(C:C,total260330113047!B:F,5,0)</f>
        <v>#N/A</v>
      </c>
      <c r="M53" s="211">
        <v>890</v>
      </c>
      <c r="N53" s="211">
        <v>890</v>
      </c>
      <c r="O53" s="148">
        <v>0</v>
      </c>
      <c r="P53" s="148">
        <v>0</v>
      </c>
      <c r="Q53" s="44">
        <v>0</v>
      </c>
      <c r="R53" s="148">
        <v>0</v>
      </c>
      <c r="S53" s="148">
        <v>0</v>
      </c>
      <c r="T53" s="149">
        <v>0</v>
      </c>
      <c r="U53" s="149">
        <v>0</v>
      </c>
      <c r="V53" s="149">
        <v>-890</v>
      </c>
      <c r="W53" s="150" t="e">
        <v>#N/A</v>
      </c>
      <c r="X53" s="151"/>
      <c r="Y53" s="151"/>
    </row>
    <row r="54" spans="1:27">
      <c r="A54" s="29" t="s">
        <v>1088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VLOOKUP(C:C,total260330113047!B:F,5,0)</f>
        <v>231</v>
      </c>
      <c r="M54" s="8"/>
      <c r="N54" s="21">
        <f>L54/9*5</f>
        <v>128.33333333333334</v>
      </c>
      <c r="O54" s="44">
        <v>3189</v>
      </c>
      <c r="P54" s="44">
        <v>300</v>
      </c>
      <c r="Q54" s="44">
        <v>0</v>
      </c>
      <c r="R54" s="44">
        <v>0</v>
      </c>
      <c r="S54" s="44">
        <v>300</v>
      </c>
      <c r="T54" s="45">
        <v>0</v>
      </c>
      <c r="U54" s="45">
        <v>2889</v>
      </c>
      <c r="V54" s="45">
        <v>2760.6666666666665</v>
      </c>
      <c r="W54" s="41">
        <v>7.2436500470366885E-2</v>
      </c>
      <c r="X54" s="46"/>
      <c r="Y54" s="46"/>
    </row>
    <row r="55" spans="1:27" s="152" customFormat="1" ht="15.75">
      <c r="A55" s="29" t="s">
        <v>1089</v>
      </c>
      <c r="B55" s="145" t="s">
        <v>356</v>
      </c>
      <c r="C55" s="153" t="s">
        <v>1264</v>
      </c>
      <c r="D55" s="154" t="s">
        <v>64</v>
      </c>
      <c r="E55" s="153"/>
      <c r="F55" s="146">
        <v>1087</v>
      </c>
      <c r="G55" s="148">
        <v>665</v>
      </c>
      <c r="H55" s="21">
        <v>2030</v>
      </c>
      <c r="I55" s="8" t="e">
        <f>VLOOKUP(C55,'202310-202403出荷数total2403220951'!B:F,5,0)</f>
        <v>#N/A</v>
      </c>
      <c r="J55" s="203" t="e">
        <f>VLOOKUP(C55,'出荷数2307～2406total241008110618'!B:F,5,0)</f>
        <v>#N/A</v>
      </c>
      <c r="K55" s="214" t="e">
        <f>VLOOKUP(C55,'出荷数2407-2506total250730101950'!B:F,5,0)</f>
        <v>#N/A</v>
      </c>
      <c r="L55" s="203" t="e">
        <f>VLOOKUP(C:C,total260330113047!B:F,5,0)</f>
        <v>#N/A</v>
      </c>
      <c r="M55" s="211">
        <v>850</v>
      </c>
      <c r="N55" s="211">
        <v>850</v>
      </c>
      <c r="O55" s="148">
        <v>0</v>
      </c>
      <c r="P55" s="148">
        <v>0</v>
      </c>
      <c r="Q55" s="44">
        <v>0</v>
      </c>
      <c r="R55" s="148">
        <v>0</v>
      </c>
      <c r="S55" s="148">
        <v>0</v>
      </c>
      <c r="T55" s="149">
        <v>0</v>
      </c>
      <c r="U55" s="149">
        <v>0</v>
      </c>
      <c r="V55" s="149">
        <v>-850</v>
      </c>
      <c r="W55" s="150" t="e">
        <v>#N/A</v>
      </c>
      <c r="X55" s="151"/>
      <c r="Y55" s="151"/>
    </row>
    <row r="56" spans="1:27">
      <c r="A56" s="29" t="s">
        <v>1090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VLOOKUP(C:C,total260330113047!B:F,5,0)</f>
        <v>737</v>
      </c>
      <c r="M56" s="8"/>
      <c r="N56" s="211">
        <v>295</v>
      </c>
      <c r="O56" s="44">
        <v>529</v>
      </c>
      <c r="P56" s="44">
        <v>0</v>
      </c>
      <c r="Q56" s="44">
        <v>0</v>
      </c>
      <c r="R56" s="44">
        <v>0</v>
      </c>
      <c r="S56" s="44">
        <v>0</v>
      </c>
      <c r="T56" s="45">
        <v>0</v>
      </c>
      <c r="U56" s="45">
        <v>529</v>
      </c>
      <c r="V56" s="45">
        <v>234</v>
      </c>
      <c r="W56" s="41">
        <v>1.3931947069943289</v>
      </c>
      <c r="X56" s="46"/>
      <c r="Y56" s="46"/>
    </row>
    <row r="57" spans="1:27" s="200" customFormat="1">
      <c r="A57" s="192" t="s">
        <v>1091</v>
      </c>
      <c r="B57" s="193" t="s">
        <v>356</v>
      </c>
      <c r="C57" s="194" t="s">
        <v>28</v>
      </c>
      <c r="D57" s="195" t="s">
        <v>29</v>
      </c>
      <c r="E57" s="194"/>
      <c r="F57" s="194">
        <v>1540</v>
      </c>
      <c r="G57" s="196">
        <v>597</v>
      </c>
      <c r="H57" s="196">
        <v>361</v>
      </c>
      <c r="I57" s="8">
        <f>VLOOKUP(C57,'202310-202403出荷数total2403220951'!B:F,5,0)</f>
        <v>533</v>
      </c>
      <c r="J57" s="203">
        <f>VLOOKUP(C57,'出荷数2307～2406total241008110618'!B:F,5,0)</f>
        <v>858</v>
      </c>
      <c r="K57" s="214">
        <f>VLOOKUP(C57,'出荷数2407-2506total250730101950'!B:F,5,0)</f>
        <v>574</v>
      </c>
      <c r="L57" s="203" t="e">
        <f>VLOOKUP(C:C,total260330113047!B:F,5,0)</f>
        <v>#N/A</v>
      </c>
      <c r="M57" s="8"/>
      <c r="N57" s="21" t="e">
        <f>L57/9*5</f>
        <v>#N/A</v>
      </c>
      <c r="O57" s="196">
        <v>0</v>
      </c>
      <c r="P57" s="196">
        <v>0</v>
      </c>
      <c r="Q57" s="44">
        <v>0</v>
      </c>
      <c r="R57" s="196">
        <v>0</v>
      </c>
      <c r="S57" s="196">
        <v>0</v>
      </c>
      <c r="T57" s="197">
        <v>0</v>
      </c>
      <c r="U57" s="197">
        <v>0</v>
      </c>
      <c r="V57" s="197" t="e">
        <v>#N/A</v>
      </c>
      <c r="W57" s="198" t="e">
        <v>#N/A</v>
      </c>
      <c r="X57" s="199"/>
      <c r="Y57" s="199"/>
      <c r="Z57" s="201"/>
      <c r="AA57" s="201"/>
    </row>
    <row r="58" spans="1:27">
      <c r="A58" s="29" t="s">
        <v>1092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VLOOKUP(C:C,total260330113047!B:F,5,0)</f>
        <v>9724</v>
      </c>
      <c r="M58" s="211">
        <v>10000</v>
      </c>
      <c r="N58" s="211">
        <v>10000</v>
      </c>
      <c r="O58" s="44">
        <v>20055</v>
      </c>
      <c r="P58" s="44">
        <v>2356</v>
      </c>
      <c r="Q58" s="44">
        <v>0</v>
      </c>
      <c r="R58" s="44">
        <v>0</v>
      </c>
      <c r="S58" s="44">
        <v>2160</v>
      </c>
      <c r="T58" s="45">
        <v>196</v>
      </c>
      <c r="U58" s="45">
        <v>17895</v>
      </c>
      <c r="V58" s="45">
        <v>7895</v>
      </c>
      <c r="W58" s="41">
        <v>0.48486661680378956</v>
      </c>
      <c r="X58" s="222"/>
      <c r="Y58" s="222"/>
    </row>
    <row r="59" spans="1:27" s="152" customFormat="1" ht="15.75">
      <c r="A59" s="29" t="s">
        <v>1093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VLOOKUP(C:C,total260330113047!B:F,5,0)</f>
        <v>2</v>
      </c>
      <c r="M59" s="8"/>
      <c r="N59" s="21">
        <f t="shared" ref="N59:N68" si="3">L59/9*5</f>
        <v>1.1111111111111112</v>
      </c>
      <c r="O59" s="148">
        <v>33</v>
      </c>
      <c r="P59" s="148">
        <v>0</v>
      </c>
      <c r="Q59" s="44">
        <v>0</v>
      </c>
      <c r="R59" s="148">
        <v>0</v>
      </c>
      <c r="S59" s="148">
        <v>0</v>
      </c>
      <c r="T59" s="149">
        <v>0</v>
      </c>
      <c r="U59" s="149">
        <v>33</v>
      </c>
      <c r="V59" s="149">
        <v>31.888888888888889</v>
      </c>
      <c r="W59" s="150">
        <v>6.0606060606060608E-2</v>
      </c>
      <c r="X59" s="151"/>
      <c r="Y59" s="151"/>
    </row>
    <row r="60" spans="1:27">
      <c r="A60" s="29" t="s">
        <v>1094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VLOOKUP(C:C,total260330113047!B:F,5,0)</f>
        <v>1846</v>
      </c>
      <c r="M60" s="8"/>
      <c r="N60" s="21">
        <f t="shared" si="3"/>
        <v>1025.5555555555557</v>
      </c>
      <c r="O60" s="44">
        <v>3650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3650</v>
      </c>
      <c r="V60" s="45">
        <v>2624.4444444444443</v>
      </c>
      <c r="W60" s="41">
        <v>0.50575342465753426</v>
      </c>
      <c r="X60" s="46"/>
      <c r="Y60" s="46"/>
    </row>
    <row r="61" spans="1:27">
      <c r="A61" s="29" t="s">
        <v>1095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VLOOKUP(C:C,total260330113047!B:F,5,0)</f>
        <v>455</v>
      </c>
      <c r="M61" s="8"/>
      <c r="N61" s="21">
        <f t="shared" si="3"/>
        <v>252.77777777777777</v>
      </c>
      <c r="O61" s="44">
        <v>3772</v>
      </c>
      <c r="P61" s="44">
        <v>0</v>
      </c>
      <c r="Q61" s="44">
        <v>0</v>
      </c>
      <c r="R61" s="44">
        <v>0</v>
      </c>
      <c r="S61" s="44">
        <v>0</v>
      </c>
      <c r="T61" s="45">
        <v>0</v>
      </c>
      <c r="U61" s="45">
        <v>3772</v>
      </c>
      <c r="V61" s="45">
        <v>3519.2222222222222</v>
      </c>
      <c r="W61" s="41">
        <v>0.12062566277836691</v>
      </c>
      <c r="X61" s="46"/>
      <c r="Y61" s="46"/>
    </row>
    <row r="62" spans="1:27">
      <c r="A62" s="29" t="s">
        <v>1096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VLOOKUP(C:C,total260330113047!B:F,5,0)</f>
        <v>1141</v>
      </c>
      <c r="M62" s="8"/>
      <c r="N62" s="21">
        <f t="shared" si="3"/>
        <v>633.88888888888891</v>
      </c>
      <c r="O62" s="44">
        <v>779</v>
      </c>
      <c r="P62" s="44">
        <v>0</v>
      </c>
      <c r="Q62" s="44">
        <v>3000</v>
      </c>
      <c r="R62" s="44">
        <v>0</v>
      </c>
      <c r="S62" s="44">
        <v>0</v>
      </c>
      <c r="T62" s="45">
        <v>0</v>
      </c>
      <c r="U62" s="45">
        <v>3779</v>
      </c>
      <c r="V62" s="45">
        <v>3145.1111111111113</v>
      </c>
      <c r="W62" s="41">
        <v>1.4646983311938382</v>
      </c>
      <c r="X62" s="46"/>
      <c r="Y62" s="46"/>
    </row>
    <row r="63" spans="1:27">
      <c r="A63" s="29" t="s">
        <v>1097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VLOOKUP(C:C,total260330113047!B:F,5,0)</f>
        <v>1177</v>
      </c>
      <c r="M63" s="8"/>
      <c r="N63" s="21">
        <f t="shared" si="3"/>
        <v>653.88888888888891</v>
      </c>
      <c r="O63" s="44">
        <v>1586</v>
      </c>
      <c r="P63" s="44">
        <v>700</v>
      </c>
      <c r="Q63" s="44">
        <v>0</v>
      </c>
      <c r="R63" s="44">
        <v>0</v>
      </c>
      <c r="S63" s="44">
        <v>700</v>
      </c>
      <c r="T63" s="45">
        <v>0</v>
      </c>
      <c r="U63" s="45">
        <v>886</v>
      </c>
      <c r="V63" s="45">
        <v>232.11111111111109</v>
      </c>
      <c r="W63" s="41">
        <v>0.74211853720050447</v>
      </c>
      <c r="X63" s="46"/>
      <c r="Y63" s="46"/>
    </row>
    <row r="64" spans="1:27" s="200" customFormat="1">
      <c r="A64" s="192" t="s">
        <v>1098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VLOOKUP(C:C,total260330113047!B:F,5,0)</f>
        <v>#N/A</v>
      </c>
      <c r="M64" s="8"/>
      <c r="N64" s="21" t="e">
        <f t="shared" si="3"/>
        <v>#N/A</v>
      </c>
      <c r="O64" s="196">
        <v>552</v>
      </c>
      <c r="P64" s="196">
        <v>0</v>
      </c>
      <c r="Q64" s="44">
        <v>0</v>
      </c>
      <c r="R64" s="196">
        <v>0</v>
      </c>
      <c r="S64" s="196">
        <v>0</v>
      </c>
      <c r="T64" s="197">
        <v>0</v>
      </c>
      <c r="U64" s="197">
        <v>552</v>
      </c>
      <c r="V64" s="197" t="e">
        <v>#N/A</v>
      </c>
      <c r="W64" s="198" t="e">
        <v>#N/A</v>
      </c>
      <c r="X64" s="199"/>
      <c r="Y64" s="199"/>
      <c r="Z64" s="201"/>
      <c r="AA64" s="201"/>
    </row>
    <row r="65" spans="1:25">
      <c r="A65" s="29" t="s">
        <v>1099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VLOOKUP(C:C,total260330113047!B:F,5,0)</f>
        <v>17</v>
      </c>
      <c r="M65" s="8"/>
      <c r="N65" s="21">
        <f t="shared" si="3"/>
        <v>9.4444444444444446</v>
      </c>
      <c r="O65" s="175">
        <v>1958</v>
      </c>
      <c r="P65" s="175">
        <v>0</v>
      </c>
      <c r="Q65" s="44">
        <v>0</v>
      </c>
      <c r="R65" s="175">
        <v>0</v>
      </c>
      <c r="S65" s="175">
        <v>0</v>
      </c>
      <c r="T65" s="176">
        <v>0</v>
      </c>
      <c r="U65" s="45">
        <v>1958</v>
      </c>
      <c r="V65" s="45">
        <v>1948.5555555555557</v>
      </c>
      <c r="W65" s="177">
        <v>8.6823289070480075E-3</v>
      </c>
      <c r="X65" s="46"/>
      <c r="Y65" s="46"/>
    </row>
    <row r="66" spans="1:25">
      <c r="A66" s="29" t="s">
        <v>1100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VLOOKUP(C:C,total260330113047!B:F,5,0)</f>
        <v>123</v>
      </c>
      <c r="M66" s="211">
        <v>500</v>
      </c>
      <c r="N66" s="21">
        <f t="shared" si="3"/>
        <v>68.333333333333329</v>
      </c>
      <c r="O66" s="44">
        <v>2209</v>
      </c>
      <c r="P66" s="44">
        <v>0</v>
      </c>
      <c r="Q66" s="44">
        <v>0</v>
      </c>
      <c r="R66" s="44">
        <v>0</v>
      </c>
      <c r="S66" s="44">
        <v>500</v>
      </c>
      <c r="T66" s="45">
        <v>-500</v>
      </c>
      <c r="U66" s="45">
        <v>1709</v>
      </c>
      <c r="V66" s="45">
        <v>1640.6666666666667</v>
      </c>
      <c r="W66" s="41">
        <v>5.5681303757356269E-2</v>
      </c>
      <c r="X66" s="46"/>
      <c r="Y66" s="46"/>
    </row>
    <row r="67" spans="1:25">
      <c r="A67" s="29" t="s">
        <v>1101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VLOOKUP(C:C,total260330113047!B:F,5,0)</f>
        <v>700</v>
      </c>
      <c r="M67" s="8"/>
      <c r="N67" s="21">
        <f t="shared" si="3"/>
        <v>388.88888888888886</v>
      </c>
      <c r="O67" s="44">
        <v>1016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1016</v>
      </c>
      <c r="V67" s="45">
        <v>627.11111111111109</v>
      </c>
      <c r="W67" s="41">
        <v>0.6889763779527559</v>
      </c>
      <c r="X67" s="46"/>
      <c r="Y67" s="46"/>
    </row>
    <row r="68" spans="1:25">
      <c r="A68" s="29" t="s">
        <v>1102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VLOOKUP(C:C,total260330113047!B:F,5,0)</f>
        <v>773</v>
      </c>
      <c r="M68" s="211">
        <v>500</v>
      </c>
      <c r="N68" s="21">
        <f t="shared" si="3"/>
        <v>429.44444444444446</v>
      </c>
      <c r="O68" s="44">
        <v>2716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2716</v>
      </c>
      <c r="V68" s="45">
        <v>2286.5555555555557</v>
      </c>
      <c r="W68" s="41">
        <v>0.28460972017673047</v>
      </c>
      <c r="X68" s="46"/>
      <c r="Y68" s="46"/>
    </row>
    <row r="69" spans="1:25">
      <c r="A69" s="29" t="s">
        <v>1103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VLOOKUP(C:C,total260330113047!B:F,5,0)</f>
        <v>1164</v>
      </c>
      <c r="M69" s="8"/>
      <c r="N69" s="211">
        <v>672</v>
      </c>
      <c r="O69" s="44">
        <v>3774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3774</v>
      </c>
      <c r="V69" s="45">
        <v>3102</v>
      </c>
      <c r="W69" s="41">
        <v>0.30842607313195547</v>
      </c>
      <c r="X69" s="46"/>
      <c r="Y69" s="46"/>
    </row>
    <row r="70" spans="1:25">
      <c r="A70" s="29" t="s">
        <v>1104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VLOOKUP(C:C,total260330113047!B:F,5,0)</f>
        <v>221</v>
      </c>
      <c r="M70" s="8"/>
      <c r="N70" s="21">
        <f>L70/9*5</f>
        <v>122.77777777777779</v>
      </c>
      <c r="O70" s="44">
        <v>2641</v>
      </c>
      <c r="P70" s="44">
        <v>500</v>
      </c>
      <c r="Q70" s="44">
        <v>0</v>
      </c>
      <c r="R70" s="44">
        <v>0</v>
      </c>
      <c r="S70" s="44">
        <v>500</v>
      </c>
      <c r="T70" s="45">
        <v>0</v>
      </c>
      <c r="U70" s="45">
        <v>2141</v>
      </c>
      <c r="V70" s="45">
        <v>2018.2222222222222</v>
      </c>
      <c r="W70" s="41">
        <v>8.3680424081787205E-2</v>
      </c>
      <c r="X70" s="46"/>
      <c r="Y70" s="46"/>
    </row>
    <row r="71" spans="1:25">
      <c r="A71" s="29" t="s">
        <v>1105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VLOOKUP(C:C,total260330113047!B:F,5,0)</f>
        <v>573</v>
      </c>
      <c r="M71" s="8"/>
      <c r="N71" s="21">
        <f>L71/9*5</f>
        <v>318.33333333333331</v>
      </c>
      <c r="O71" s="44">
        <v>1735</v>
      </c>
      <c r="P71" s="44">
        <v>120</v>
      </c>
      <c r="Q71" s="44">
        <v>0</v>
      </c>
      <c r="R71" s="44">
        <v>0</v>
      </c>
      <c r="S71" s="44">
        <v>120</v>
      </c>
      <c r="T71" s="45">
        <v>0</v>
      </c>
      <c r="U71" s="45">
        <v>1615</v>
      </c>
      <c r="V71" s="45">
        <v>1296.6666666666667</v>
      </c>
      <c r="W71" s="41">
        <v>0.33025936599423633</v>
      </c>
      <c r="X71" s="46"/>
      <c r="Y71" s="46"/>
    </row>
    <row r="72" spans="1:25">
      <c r="A72" s="29" t="s">
        <v>1106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 t="e">
        <f>VLOOKUP(C:C,total260330113047!B:F,5,0)</f>
        <v>#N/A</v>
      </c>
      <c r="M72" s="8"/>
      <c r="N72" s="21" t="e">
        <f>L72/9*5</f>
        <v>#N/A</v>
      </c>
      <c r="O72" s="44">
        <v>2422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2422</v>
      </c>
      <c r="V72" s="45" t="e">
        <v>#N/A</v>
      </c>
      <c r="W72" s="41" t="e">
        <v>#N/A</v>
      </c>
      <c r="X72" s="46"/>
      <c r="Y72" s="46"/>
    </row>
    <row r="73" spans="1:25">
      <c r="A73" s="29"/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VLOOKUP(C:C,total260330113047!B:F,5,0)</f>
        <v>27</v>
      </c>
      <c r="M73" s="8"/>
      <c r="N73" s="21">
        <f>L73/9*5</f>
        <v>15</v>
      </c>
      <c r="O73" s="44">
        <v>297</v>
      </c>
      <c r="P73" s="44">
        <v>0</v>
      </c>
      <c r="Q73" s="44">
        <v>0</v>
      </c>
      <c r="R73" s="44">
        <v>0</v>
      </c>
      <c r="S73" s="44">
        <v>0</v>
      </c>
      <c r="T73" s="45">
        <v>0</v>
      </c>
      <c r="U73" s="45">
        <v>297</v>
      </c>
      <c r="V73" s="45">
        <v>282</v>
      </c>
      <c r="W73" s="41">
        <v>9.0909090909090912E-2</v>
      </c>
      <c r="X73" s="46"/>
      <c r="Y73" s="46"/>
    </row>
    <row r="74" spans="1:25">
      <c r="A74" s="29" t="s">
        <v>1107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VLOOKUP(C:C,total260330113047!B:F,5,0)</f>
        <v>4476</v>
      </c>
      <c r="M74" s="8"/>
      <c r="N74" s="21">
        <f>L74/9*5</f>
        <v>2486.6666666666665</v>
      </c>
      <c r="O74" s="44">
        <v>4684</v>
      </c>
      <c r="P74" s="44">
        <v>0</v>
      </c>
      <c r="Q74" s="44">
        <v>0</v>
      </c>
      <c r="R74" s="44">
        <v>0</v>
      </c>
      <c r="S74" s="44">
        <v>0</v>
      </c>
      <c r="T74" s="45">
        <v>0</v>
      </c>
      <c r="U74" s="45">
        <v>4684</v>
      </c>
      <c r="V74" s="45">
        <v>2197.3333333333335</v>
      </c>
      <c r="W74" s="41">
        <v>0.95559350982066604</v>
      </c>
      <c r="X74" s="46"/>
      <c r="Y74" s="46"/>
    </row>
    <row r="75" spans="1:25">
      <c r="A75" s="29" t="s">
        <v>2991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VLOOKUP(C:C,total260330113047!B:F,5,0)</f>
        <v>1579</v>
      </c>
      <c r="M75" s="211">
        <v>8000</v>
      </c>
      <c r="N75" s="211">
        <v>8000</v>
      </c>
      <c r="O75" s="44">
        <v>13812</v>
      </c>
      <c r="P75" s="44">
        <v>0</v>
      </c>
      <c r="Q75" s="44">
        <v>0</v>
      </c>
      <c r="R75" s="44">
        <v>0</v>
      </c>
      <c r="S75" s="44">
        <v>5000</v>
      </c>
      <c r="T75" s="45">
        <v>-5000</v>
      </c>
      <c r="U75" s="45">
        <v>8812</v>
      </c>
      <c r="V75" s="45">
        <v>812</v>
      </c>
      <c r="W75" s="41">
        <v>0.11432088039386042</v>
      </c>
      <c r="X75" s="46"/>
      <c r="Y75" s="46"/>
    </row>
    <row r="76" spans="1:25">
      <c r="A76" s="29" t="s">
        <v>1109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VLOOKUP(C:C,total260330113047!B:F,5,0)</f>
        <v>177</v>
      </c>
      <c r="M76" s="8"/>
      <c r="N76" s="21">
        <f t="shared" ref="N76:N82" si="4">L76/9*5</f>
        <v>98.333333333333343</v>
      </c>
      <c r="O76" s="44">
        <v>1819</v>
      </c>
      <c r="P76" s="44">
        <v>0</v>
      </c>
      <c r="Q76" s="44">
        <v>0</v>
      </c>
      <c r="R76" s="44">
        <v>0</v>
      </c>
      <c r="S76" s="44">
        <v>0</v>
      </c>
      <c r="T76" s="45">
        <v>0</v>
      </c>
      <c r="U76" s="45">
        <v>1819</v>
      </c>
      <c r="V76" s="45">
        <v>1720.6666666666667</v>
      </c>
      <c r="W76" s="41">
        <v>9.7306212204507969E-2</v>
      </c>
      <c r="X76" s="46"/>
      <c r="Y76" s="46"/>
    </row>
    <row r="77" spans="1:25">
      <c r="A77" s="29" t="s">
        <v>1110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VLOOKUP(C:C,total260330113047!B:F,5,0)</f>
        <v>1223</v>
      </c>
      <c r="M77" s="211">
        <v>1000</v>
      </c>
      <c r="N77" s="21">
        <f t="shared" si="4"/>
        <v>679.44444444444446</v>
      </c>
      <c r="O77" s="44">
        <v>4056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4056</v>
      </c>
      <c r="V77" s="45">
        <v>3376.5555555555557</v>
      </c>
      <c r="W77" s="41">
        <v>0.3015285996055227</v>
      </c>
      <c r="X77" s="46"/>
      <c r="Y77" s="46"/>
    </row>
    <row r="78" spans="1:25">
      <c r="A78" s="29" t="s">
        <v>1111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VLOOKUP(C:C,total260330113047!B:F,5,0)</f>
        <v>344</v>
      </c>
      <c r="M78" s="8"/>
      <c r="N78" s="21">
        <f t="shared" si="4"/>
        <v>191.11111111111111</v>
      </c>
      <c r="O78" s="44">
        <v>381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381</v>
      </c>
      <c r="V78" s="45">
        <v>189.88888888888889</v>
      </c>
      <c r="W78" s="41">
        <v>0.90288713910761154</v>
      </c>
      <c r="X78" s="46"/>
      <c r="Y78" s="46"/>
    </row>
    <row r="79" spans="1:25">
      <c r="A79" s="29" t="s">
        <v>1112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VLOOKUP(C:C,total260330113047!B:F,5,0)</f>
        <v>1304</v>
      </c>
      <c r="M79" s="8"/>
      <c r="N79" s="21">
        <f t="shared" si="4"/>
        <v>724.44444444444446</v>
      </c>
      <c r="O79" s="44">
        <v>2409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2409</v>
      </c>
      <c r="V79" s="45">
        <v>1684.5555555555557</v>
      </c>
      <c r="W79" s="41">
        <v>0.54130344541303443</v>
      </c>
      <c r="X79" s="46"/>
      <c r="Y79" s="46"/>
    </row>
    <row r="80" spans="1:25">
      <c r="A80" s="29" t="s">
        <v>1113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VLOOKUP(C:C,total260330113047!B:F,5,0)</f>
        <v>791</v>
      </c>
      <c r="M80" s="8"/>
      <c r="N80" s="21">
        <f t="shared" si="4"/>
        <v>439.44444444444446</v>
      </c>
      <c r="O80" s="44">
        <v>1428</v>
      </c>
      <c r="P80" s="44">
        <v>1240</v>
      </c>
      <c r="Q80" s="44">
        <v>0</v>
      </c>
      <c r="R80" s="44">
        <v>0</v>
      </c>
      <c r="S80" s="44">
        <v>1240</v>
      </c>
      <c r="T80" s="45">
        <v>0</v>
      </c>
      <c r="U80" s="45">
        <v>188</v>
      </c>
      <c r="V80" s="45">
        <v>-251.44444444444446</v>
      </c>
      <c r="W80" s="41">
        <v>0.55392156862745101</v>
      </c>
      <c r="X80" s="46"/>
      <c r="Y80" s="46"/>
    </row>
    <row r="81" spans="1:27">
      <c r="A81" s="29" t="s">
        <v>1114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VLOOKUP(C:C,total260330113047!B:F,5,0)</f>
        <v>652</v>
      </c>
      <c r="M81" s="8"/>
      <c r="N81" s="21">
        <f t="shared" si="4"/>
        <v>362.22222222222223</v>
      </c>
      <c r="O81" s="44">
        <v>1982</v>
      </c>
      <c r="P81" s="44">
        <v>0</v>
      </c>
      <c r="Q81" s="44">
        <v>0</v>
      </c>
      <c r="R81" s="44">
        <v>0</v>
      </c>
      <c r="S81" s="44">
        <v>0</v>
      </c>
      <c r="T81" s="45">
        <v>0</v>
      </c>
      <c r="U81" s="45">
        <v>1982</v>
      </c>
      <c r="V81" s="45">
        <v>1619.7777777777778</v>
      </c>
      <c r="W81" s="41">
        <v>0.32896064581231077</v>
      </c>
      <c r="X81" s="46"/>
      <c r="Y81" s="46"/>
      <c r="Z81" s="253"/>
    </row>
    <row r="82" spans="1:27">
      <c r="A82" s="29" t="s">
        <v>1115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VLOOKUP(C:C,total260330113047!B:F,5,0)</f>
        <v>1782</v>
      </c>
      <c r="M82" s="8"/>
      <c r="N82" s="21">
        <f t="shared" si="4"/>
        <v>990</v>
      </c>
      <c r="O82" s="44">
        <v>3639</v>
      </c>
      <c r="P82" s="44">
        <v>0</v>
      </c>
      <c r="Q82" s="44">
        <v>0</v>
      </c>
      <c r="R82" s="44">
        <v>0</v>
      </c>
      <c r="S82" s="44">
        <v>0</v>
      </c>
      <c r="T82" s="45">
        <v>0</v>
      </c>
      <c r="U82" s="45">
        <v>3639</v>
      </c>
      <c r="V82" s="45">
        <v>2649</v>
      </c>
      <c r="W82" s="41">
        <v>0.4896949711459192</v>
      </c>
      <c r="X82" s="46"/>
      <c r="Y82" s="46"/>
    </row>
    <row r="83" spans="1:27">
      <c r="A83" s="29" t="s">
        <v>1116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VLOOKUP(C:C,total260330113047!B:F,5,0)</f>
        <v>2038</v>
      </c>
      <c r="M83" s="213">
        <v>4500</v>
      </c>
      <c r="N83" s="211">
        <v>3000</v>
      </c>
      <c r="O83" s="44">
        <v>5906</v>
      </c>
      <c r="P83" s="44">
        <v>100</v>
      </c>
      <c r="Q83" s="44">
        <v>0</v>
      </c>
      <c r="R83" s="44">
        <v>0</v>
      </c>
      <c r="S83" s="44">
        <v>100</v>
      </c>
      <c r="T83" s="45">
        <v>0</v>
      </c>
      <c r="U83" s="45">
        <v>5806</v>
      </c>
      <c r="V83" s="45">
        <v>2806</v>
      </c>
      <c r="W83" s="41">
        <v>0.34507280731459533</v>
      </c>
      <c r="X83" s="46"/>
      <c r="Y83" s="46"/>
    </row>
    <row r="84" spans="1:27">
      <c r="A84" s="29" t="s">
        <v>1117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VLOOKUP(C:C,total260330113047!B:F,5,0)</f>
        <v>117</v>
      </c>
      <c r="M84" s="8"/>
      <c r="N84" s="21">
        <f t="shared" ref="N84:N91" si="5">L84/9*5</f>
        <v>65</v>
      </c>
      <c r="O84" s="44">
        <v>2414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2414</v>
      </c>
      <c r="V84" s="45">
        <v>2349</v>
      </c>
      <c r="W84" s="41">
        <v>4.8467274233637114E-2</v>
      </c>
      <c r="X84" s="46"/>
      <c r="Y84" s="46"/>
    </row>
    <row r="85" spans="1:27">
      <c r="A85" s="29" t="s">
        <v>1118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VLOOKUP(C:C,total260330113047!B:F,5,0)</f>
        <v>318</v>
      </c>
      <c r="M85" s="8"/>
      <c r="N85" s="21">
        <f t="shared" si="5"/>
        <v>176.66666666666669</v>
      </c>
      <c r="O85" s="44">
        <v>7048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7048</v>
      </c>
      <c r="V85" s="45">
        <v>6871.333333333333</v>
      </c>
      <c r="W85" s="41">
        <v>4.5119182746878546E-2</v>
      </c>
      <c r="X85" s="46"/>
      <c r="Y85" s="46"/>
    </row>
    <row r="86" spans="1:27">
      <c r="A86" s="29" t="s">
        <v>1119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VLOOKUP(C:C,total260330113047!B:F,5,0)</f>
        <v>1363</v>
      </c>
      <c r="M86" s="8"/>
      <c r="N86" s="21">
        <f t="shared" si="5"/>
        <v>757.22222222222229</v>
      </c>
      <c r="O86" s="44">
        <v>1964</v>
      </c>
      <c r="P86" s="44">
        <v>0</v>
      </c>
      <c r="Q86" s="44">
        <v>0</v>
      </c>
      <c r="R86" s="44">
        <v>0</v>
      </c>
      <c r="S86" s="44">
        <v>0</v>
      </c>
      <c r="T86" s="45">
        <v>0</v>
      </c>
      <c r="U86" s="45">
        <v>1964</v>
      </c>
      <c r="V86" s="45">
        <v>1206.7777777777778</v>
      </c>
      <c r="W86" s="41">
        <v>0.69399185336048885</v>
      </c>
      <c r="X86" s="46"/>
      <c r="Y86" s="46"/>
    </row>
    <row r="87" spans="1:27" s="200" customFormat="1">
      <c r="A87" s="192" t="s">
        <v>1120</v>
      </c>
      <c r="B87" s="193" t="s">
        <v>356</v>
      </c>
      <c r="C87" s="194" t="s">
        <v>53</v>
      </c>
      <c r="D87" s="195" t="s">
        <v>54</v>
      </c>
      <c r="E87" s="194"/>
      <c r="F87" s="194">
        <v>1511</v>
      </c>
      <c r="G87" s="196">
        <v>1031</v>
      </c>
      <c r="H87" s="21">
        <v>1052</v>
      </c>
      <c r="I87" s="8">
        <f>VLOOKUP(C87,'202310-202403出荷数total2403220951'!B:F,5,0)</f>
        <v>513</v>
      </c>
      <c r="J87" s="203">
        <f>VLOOKUP(C87,'出荷数2307～2406total241008110618'!B:F,5,0)</f>
        <v>546</v>
      </c>
      <c r="K87" s="214" t="e">
        <f>VLOOKUP(C87,'出荷数2407-2506total250730101950'!B:F,5,0)</f>
        <v>#N/A</v>
      </c>
      <c r="L87" s="203" t="e">
        <f>VLOOKUP(C:C,total260330113047!B:F,5,0)</f>
        <v>#N/A</v>
      </c>
      <c r="M87" s="8"/>
      <c r="N87" s="21" t="e">
        <f t="shared" si="5"/>
        <v>#N/A</v>
      </c>
      <c r="O87" s="196">
        <v>0</v>
      </c>
      <c r="P87" s="196">
        <v>0</v>
      </c>
      <c r="Q87" s="44">
        <v>0</v>
      </c>
      <c r="R87" s="196">
        <v>0</v>
      </c>
      <c r="S87" s="196">
        <v>0</v>
      </c>
      <c r="T87" s="197">
        <v>0</v>
      </c>
      <c r="U87" s="197">
        <v>0</v>
      </c>
      <c r="V87" s="197" t="e">
        <v>#N/A</v>
      </c>
      <c r="W87" s="198" t="e">
        <v>#N/A</v>
      </c>
      <c r="X87" s="199"/>
      <c r="Y87" s="199"/>
      <c r="Z87" s="201"/>
      <c r="AA87" s="201"/>
    </row>
    <row r="88" spans="1:27">
      <c r="A88" s="29" t="s">
        <v>1121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VLOOKUP(C:C,total260330113047!B:F,5,0)</f>
        <v>2404</v>
      </c>
      <c r="M88" s="8"/>
      <c r="N88" s="21">
        <f t="shared" si="5"/>
        <v>1335.5555555555554</v>
      </c>
      <c r="O88" s="44">
        <v>3240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3240</v>
      </c>
      <c r="V88" s="45">
        <v>1904.4444444444446</v>
      </c>
      <c r="W88" s="41">
        <v>0.74197530864197536</v>
      </c>
      <c r="X88" s="46"/>
      <c r="Y88" s="46"/>
    </row>
    <row r="89" spans="1:27">
      <c r="A89" s="29" t="s">
        <v>1122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VLOOKUP(C:C,total260330113047!B:F,5,0)</f>
        <v>420</v>
      </c>
      <c r="M89" s="8"/>
      <c r="N89" s="21">
        <f t="shared" si="5"/>
        <v>233.33333333333331</v>
      </c>
      <c r="O89" s="44">
        <v>118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118</v>
      </c>
      <c r="V89" s="45">
        <v>-115.33333333333331</v>
      </c>
      <c r="W89" s="41">
        <v>3.5593220338983049</v>
      </c>
      <c r="X89" s="46"/>
      <c r="Y89" s="46"/>
    </row>
    <row r="90" spans="1:27">
      <c r="A90" s="29" t="s">
        <v>1123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VLOOKUP(C:C,total260330113047!B:F,5,0)</f>
        <v>4001</v>
      </c>
      <c r="M90" s="8"/>
      <c r="N90" s="21">
        <f t="shared" si="5"/>
        <v>2222.7777777777778</v>
      </c>
      <c r="O90" s="44">
        <v>2458</v>
      </c>
      <c r="P90" s="44">
        <v>0</v>
      </c>
      <c r="Q90" s="44">
        <v>0</v>
      </c>
      <c r="R90" s="44">
        <v>0</v>
      </c>
      <c r="S90" s="44">
        <v>0</v>
      </c>
      <c r="T90" s="45">
        <v>0</v>
      </c>
      <c r="U90" s="45">
        <v>2458</v>
      </c>
      <c r="V90" s="45">
        <v>235.22222222222217</v>
      </c>
      <c r="W90" s="41">
        <v>1.627746135069162</v>
      </c>
      <c r="X90" s="46"/>
      <c r="Y90" s="46"/>
    </row>
    <row r="91" spans="1:27" s="231" customFormat="1">
      <c r="A91" s="223" t="s">
        <v>3768</v>
      </c>
      <c r="B91" s="224" t="s">
        <v>356</v>
      </c>
      <c r="C91" s="225" t="s">
        <v>235</v>
      </c>
      <c r="D91" s="226" t="s">
        <v>236</v>
      </c>
      <c r="E91" s="225"/>
      <c r="F91" s="225">
        <v>102</v>
      </c>
      <c r="G91" s="227">
        <v>340</v>
      </c>
      <c r="H91" s="227">
        <v>49</v>
      </c>
      <c r="I91" s="8">
        <f>VLOOKUP(C91,'202310-202403出荷数total2403220951'!B:F,5,0)</f>
        <v>6</v>
      </c>
      <c r="J91" s="203">
        <f>VLOOKUP(C91,'出荷数2307～2406total241008110618'!B:F,5,0)</f>
        <v>434</v>
      </c>
      <c r="K91" s="214" t="e">
        <f>VLOOKUP(C91,'出荷数2407-2506total250730101950'!B:F,5,0)</f>
        <v>#N/A</v>
      </c>
      <c r="L91" s="203" t="e">
        <f>VLOOKUP(C:C,total260330113047!B:F,5,0)</f>
        <v>#N/A</v>
      </c>
      <c r="M91" s="8"/>
      <c r="N91" s="21" t="e">
        <f t="shared" si="5"/>
        <v>#N/A</v>
      </c>
      <c r="O91" s="227">
        <v>0</v>
      </c>
      <c r="P91" s="227">
        <v>0</v>
      </c>
      <c r="Q91" s="44">
        <v>0</v>
      </c>
      <c r="R91" s="227">
        <v>0</v>
      </c>
      <c r="S91" s="227">
        <v>0</v>
      </c>
      <c r="T91" s="228">
        <v>0</v>
      </c>
      <c r="U91" s="228">
        <v>0</v>
      </c>
      <c r="V91" s="228" t="e">
        <v>#N/A</v>
      </c>
      <c r="W91" s="229" t="e">
        <v>#N/A</v>
      </c>
      <c r="X91" s="230"/>
      <c r="Y91" s="230"/>
      <c r="Z91" s="232"/>
      <c r="AA91" s="232"/>
    </row>
    <row r="92" spans="1:27">
      <c r="A92" s="29" t="s">
        <v>1125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VLOOKUP(C:C,total260330113047!B:F,5,0)</f>
        <v>68</v>
      </c>
      <c r="M92" s="211">
        <v>1400</v>
      </c>
      <c r="N92" s="211">
        <v>1400</v>
      </c>
      <c r="O92" s="44">
        <v>4401</v>
      </c>
      <c r="P92" s="44">
        <v>0</v>
      </c>
      <c r="Q92" s="44">
        <v>0</v>
      </c>
      <c r="R92" s="44">
        <v>0</v>
      </c>
      <c r="S92" s="44">
        <v>0</v>
      </c>
      <c r="T92" s="45">
        <v>0</v>
      </c>
      <c r="U92" s="45">
        <v>4401</v>
      </c>
      <c r="V92" s="45">
        <v>3001</v>
      </c>
      <c r="W92" s="41">
        <v>1.5451033855941831E-2</v>
      </c>
      <c r="X92" s="46"/>
      <c r="Y92" s="46"/>
    </row>
    <row r="93" spans="1:27" ht="15" customHeight="1">
      <c r="A93" s="29" t="s">
        <v>1127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VLOOKUP(C:C,total260330113047!B:F,5,0)</f>
        <v>2013</v>
      </c>
      <c r="M93" s="8"/>
      <c r="N93" s="21">
        <f>L93/9*5</f>
        <v>1118.3333333333333</v>
      </c>
      <c r="O93" s="44">
        <v>5017</v>
      </c>
      <c r="P93" s="44">
        <v>0</v>
      </c>
      <c r="Q93" s="44">
        <v>40</v>
      </c>
      <c r="R93" s="44">
        <v>0</v>
      </c>
      <c r="S93" s="44">
        <v>300</v>
      </c>
      <c r="T93" s="45">
        <v>-300</v>
      </c>
      <c r="U93" s="45">
        <v>4757</v>
      </c>
      <c r="V93" s="45">
        <v>3638.666666666667</v>
      </c>
      <c r="W93" s="41">
        <v>0.40123579828582817</v>
      </c>
      <c r="X93" s="46"/>
      <c r="Y93" s="46"/>
    </row>
    <row r="94" spans="1:27" s="152" customFormat="1" ht="18.600000000000001" customHeight="1">
      <c r="A94" s="144" t="s">
        <v>1128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VLOOKUP(C:C,total260330113047!B:F,5,0)</f>
        <v>#N/A</v>
      </c>
      <c r="M94" s="211">
        <v>380</v>
      </c>
      <c r="N94" s="211">
        <v>380</v>
      </c>
      <c r="O94" s="148">
        <v>15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15</v>
      </c>
      <c r="V94" s="149">
        <v>-365</v>
      </c>
      <c r="W94" s="150" t="e">
        <v>#N/A</v>
      </c>
      <c r="X94" s="151"/>
      <c r="Y94" s="151"/>
      <c r="Z94" s="191"/>
      <c r="AA94" s="191"/>
    </row>
    <row r="95" spans="1:27" s="152" customFormat="1" ht="18.600000000000001" customHeight="1">
      <c r="A95" s="206" t="s">
        <v>1129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VLOOKUP(C:C,total260330113047!B:F,5,0)</f>
        <v>#N/A</v>
      </c>
      <c r="M95" s="8"/>
      <c r="N95" s="21" t="e">
        <f>L95/9*5</f>
        <v>#N/A</v>
      </c>
      <c r="O95" s="148">
        <v>3</v>
      </c>
      <c r="P95" s="148">
        <v>0</v>
      </c>
      <c r="Q95" s="44">
        <v>0</v>
      </c>
      <c r="R95" s="148">
        <v>0</v>
      </c>
      <c r="S95" s="148">
        <v>0</v>
      </c>
      <c r="T95" s="149">
        <v>0</v>
      </c>
      <c r="U95" s="149">
        <v>3</v>
      </c>
      <c r="V95" s="149" t="e">
        <v>#N/A</v>
      </c>
      <c r="W95" s="150" t="e">
        <v>#N/A</v>
      </c>
      <c r="X95" s="151"/>
      <c r="Y95" s="151"/>
      <c r="Z95" s="191"/>
      <c r="AA95" s="191"/>
    </row>
    <row r="96" spans="1:27">
      <c r="A96" s="29" t="s">
        <v>1130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VLOOKUP(C:C,total260330113047!B:F,5,0)</f>
        <v>2281</v>
      </c>
      <c r="M96" s="8"/>
      <c r="N96" s="211">
        <v>881</v>
      </c>
      <c r="O96" s="44">
        <v>2994</v>
      </c>
      <c r="P96" s="44">
        <v>0</v>
      </c>
      <c r="Q96" s="44">
        <v>0</v>
      </c>
      <c r="R96" s="44">
        <v>0</v>
      </c>
      <c r="S96" s="44">
        <v>0</v>
      </c>
      <c r="T96" s="45">
        <v>0</v>
      </c>
      <c r="U96" s="45">
        <v>2994</v>
      </c>
      <c r="V96" s="45">
        <v>2113</v>
      </c>
      <c r="W96" s="41">
        <v>0.76185704742818972</v>
      </c>
      <c r="X96" s="46"/>
      <c r="Y96" s="46"/>
    </row>
    <row r="97" spans="1:27">
      <c r="A97" s="29" t="s">
        <v>1131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VLOOKUP(C:C,total260330113047!B:F,5,0)</f>
        <v>1033</v>
      </c>
      <c r="M97" s="8"/>
      <c r="N97" s="21">
        <f>L97/9*5</f>
        <v>573.88888888888891</v>
      </c>
      <c r="O97" s="44">
        <v>8632</v>
      </c>
      <c r="P97" s="44">
        <v>0</v>
      </c>
      <c r="Q97" s="44">
        <v>0</v>
      </c>
      <c r="R97" s="44">
        <v>0</v>
      </c>
      <c r="S97" s="44">
        <v>0</v>
      </c>
      <c r="T97" s="45">
        <v>0</v>
      </c>
      <c r="U97" s="45">
        <v>8632</v>
      </c>
      <c r="V97" s="45">
        <v>8058.1111111111113</v>
      </c>
      <c r="W97" s="41">
        <v>0.11967099165894346</v>
      </c>
      <c r="X97" s="46"/>
      <c r="Y97" s="46"/>
    </row>
    <row r="98" spans="1:27">
      <c r="A98" s="29" t="s">
        <v>1132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VLOOKUP(C:C,total260330113047!B:F,5,0)</f>
        <v>2422</v>
      </c>
      <c r="M98" s="8"/>
      <c r="N98" s="21">
        <f>L98/9*5</f>
        <v>1345.5555555555554</v>
      </c>
      <c r="O98" s="44">
        <v>3749</v>
      </c>
      <c r="P98" s="44">
        <v>0</v>
      </c>
      <c r="Q98" s="44">
        <v>0</v>
      </c>
      <c r="R98" s="44">
        <v>0</v>
      </c>
      <c r="S98" s="44">
        <v>0</v>
      </c>
      <c r="T98" s="45">
        <v>0</v>
      </c>
      <c r="U98" s="45">
        <v>3749</v>
      </c>
      <c r="V98" s="45">
        <v>2403.4444444444443</v>
      </c>
      <c r="W98" s="41">
        <v>0.64603894371832493</v>
      </c>
      <c r="X98" s="46"/>
      <c r="Y98" s="46"/>
    </row>
    <row r="99" spans="1:27">
      <c r="A99" s="29" t="s">
        <v>1133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VLOOKUP(C:C,total260330113047!B:F,5,0)</f>
        <v>267</v>
      </c>
      <c r="M99" s="8"/>
      <c r="N99" s="21">
        <f>L99/9*5</f>
        <v>148.33333333333334</v>
      </c>
      <c r="O99" s="44">
        <v>2660</v>
      </c>
      <c r="P99" s="44">
        <v>0</v>
      </c>
      <c r="Q99" s="44">
        <v>0</v>
      </c>
      <c r="R99" s="44">
        <v>0</v>
      </c>
      <c r="S99" s="44">
        <v>0</v>
      </c>
      <c r="T99" s="45">
        <v>0</v>
      </c>
      <c r="U99" s="45">
        <v>2660</v>
      </c>
      <c r="V99" s="45">
        <v>2511.6666666666665</v>
      </c>
      <c r="W99" s="204">
        <v>0.10037593984962406</v>
      </c>
      <c r="X99" s="190"/>
      <c r="Y99" s="190"/>
    </row>
    <row r="100" spans="1:27">
      <c r="A100" s="29" t="s">
        <v>1134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VLOOKUP(C:C,total260330113047!B:F,5,0)</f>
        <v>2076</v>
      </c>
      <c r="M100" s="8"/>
      <c r="N100" s="21">
        <f>L100/9*5</f>
        <v>1153.3333333333333</v>
      </c>
      <c r="O100" s="44">
        <v>1525</v>
      </c>
      <c r="P100" s="44">
        <v>120</v>
      </c>
      <c r="Q100" s="44">
        <v>0</v>
      </c>
      <c r="R100" s="44">
        <v>0</v>
      </c>
      <c r="S100" s="44">
        <v>120</v>
      </c>
      <c r="T100" s="45">
        <v>0</v>
      </c>
      <c r="U100" s="45">
        <v>1405</v>
      </c>
      <c r="V100" s="45">
        <v>251.66666666666674</v>
      </c>
      <c r="W100" s="41">
        <v>1.3613114754098361</v>
      </c>
      <c r="X100" s="46"/>
      <c r="Y100" s="46"/>
    </row>
    <row r="101" spans="1:27">
      <c r="A101" s="29" t="s">
        <v>3940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VLOOKUP(C:C,total260330113047!B:F,5,0)</f>
        <v>6015</v>
      </c>
      <c r="M101" s="213">
        <v>4500</v>
      </c>
      <c r="N101" s="211">
        <v>3000</v>
      </c>
      <c r="O101" s="44">
        <v>8679</v>
      </c>
      <c r="P101" s="44">
        <v>600</v>
      </c>
      <c r="Q101" s="44">
        <v>0</v>
      </c>
      <c r="R101" s="44">
        <v>0</v>
      </c>
      <c r="S101" s="44">
        <v>600</v>
      </c>
      <c r="T101" s="45">
        <v>0</v>
      </c>
      <c r="U101" s="45">
        <v>8079</v>
      </c>
      <c r="V101" s="45">
        <v>5079</v>
      </c>
      <c r="W101" s="41">
        <v>0.69305219495333559</v>
      </c>
      <c r="X101" s="46"/>
      <c r="Y101" s="46"/>
    </row>
    <row r="102" spans="1:27">
      <c r="A102" s="29" t="s">
        <v>1136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VLOOKUP(C:C,total260330113047!B:F,5,0)</f>
        <v>5227</v>
      </c>
      <c r="M102" s="8"/>
      <c r="N102" s="21">
        <f>L102/9*5</f>
        <v>2903.8888888888891</v>
      </c>
      <c r="O102" s="44">
        <v>2744</v>
      </c>
      <c r="P102" s="44">
        <v>0</v>
      </c>
      <c r="Q102" s="44">
        <v>3000</v>
      </c>
      <c r="R102" s="44">
        <v>0</v>
      </c>
      <c r="S102" s="44">
        <v>0</v>
      </c>
      <c r="T102" s="45">
        <v>0</v>
      </c>
      <c r="U102" s="45">
        <v>5744</v>
      </c>
      <c r="V102" s="45">
        <v>2840.1111111111109</v>
      </c>
      <c r="W102" s="41">
        <v>1.9048833819241981</v>
      </c>
      <c r="X102" s="233"/>
      <c r="Y102" s="233"/>
    </row>
    <row r="103" spans="1:27">
      <c r="A103" s="29" t="s">
        <v>1137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VLOOKUP(C:C,total260330113047!B:F,5,0)</f>
        <v>4129</v>
      </c>
      <c r="M103" s="211">
        <v>5000</v>
      </c>
      <c r="N103" s="211">
        <v>5000</v>
      </c>
      <c r="O103" s="44">
        <v>8762</v>
      </c>
      <c r="P103" s="44">
        <v>100</v>
      </c>
      <c r="Q103" s="44">
        <v>0</v>
      </c>
      <c r="R103" s="44">
        <v>0</v>
      </c>
      <c r="S103" s="44">
        <v>100</v>
      </c>
      <c r="T103" s="45">
        <v>0</v>
      </c>
      <c r="U103" s="45">
        <v>8662</v>
      </c>
      <c r="V103" s="45">
        <v>3662</v>
      </c>
      <c r="W103" s="41">
        <v>0.47123944304953208</v>
      </c>
      <c r="X103" s="46"/>
      <c r="Y103" s="46"/>
    </row>
    <row r="104" spans="1:27">
      <c r="A104" s="29" t="s">
        <v>1138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VLOOKUP(C:C,total260330113047!B:F,5,0)</f>
        <v>5174</v>
      </c>
      <c r="M104" s="8"/>
      <c r="N104" s="21">
        <f>L104/9*5</f>
        <v>2874.4444444444443</v>
      </c>
      <c r="O104" s="44">
        <v>17182</v>
      </c>
      <c r="P104" s="44">
        <v>6180</v>
      </c>
      <c r="Q104" s="44">
        <v>0</v>
      </c>
      <c r="R104" s="44">
        <v>0</v>
      </c>
      <c r="S104" s="44">
        <v>9990</v>
      </c>
      <c r="T104" s="45">
        <v>-3810</v>
      </c>
      <c r="U104" s="45">
        <v>7192</v>
      </c>
      <c r="V104" s="45">
        <v>4317.5555555555557</v>
      </c>
      <c r="W104" s="41">
        <v>0.30112908858107323</v>
      </c>
      <c r="X104" s="46"/>
      <c r="Y104" s="46"/>
    </row>
    <row r="105" spans="1:27">
      <c r="A105" s="29" t="s">
        <v>1139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VLOOKUP(C:C,total260330113047!B:F,5,0)</f>
        <v>3046</v>
      </c>
      <c r="M105" s="8"/>
      <c r="N105" s="211">
        <v>1099</v>
      </c>
      <c r="O105" s="44">
        <v>1337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1337</v>
      </c>
      <c r="V105" s="45">
        <v>238</v>
      </c>
      <c r="W105" s="41">
        <v>2.2782348541510844</v>
      </c>
      <c r="X105" s="46"/>
      <c r="Y105" s="46"/>
    </row>
    <row r="106" spans="1:27">
      <c r="A106" s="29" t="s">
        <v>659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VLOOKUP(C:C,total260330113047!B:F,5,0)</f>
        <v>1090</v>
      </c>
      <c r="M106" s="8"/>
      <c r="N106" s="211">
        <v>400</v>
      </c>
      <c r="O106" s="44">
        <v>1051</v>
      </c>
      <c r="P106" s="44">
        <v>0</v>
      </c>
      <c r="Q106" s="44">
        <v>0</v>
      </c>
      <c r="R106" s="44">
        <v>0</v>
      </c>
      <c r="S106" s="44">
        <v>0</v>
      </c>
      <c r="T106" s="45">
        <v>0</v>
      </c>
      <c r="U106" s="45">
        <v>1051</v>
      </c>
      <c r="V106" s="45">
        <v>651</v>
      </c>
      <c r="W106" s="41">
        <v>1.0371075166508088</v>
      </c>
      <c r="X106" s="46"/>
      <c r="Y106" s="46"/>
    </row>
    <row r="107" spans="1:27" s="268" customFormat="1">
      <c r="A107" s="260" t="s">
        <v>1140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VLOOKUP(C:C,total260330113047!B:F,5,0)</f>
        <v>108</v>
      </c>
      <c r="M107" s="8"/>
      <c r="N107" s="21">
        <f t="shared" ref="N107:N121" si="6">L107/9*5</f>
        <v>60</v>
      </c>
      <c r="O107" s="264">
        <v>124</v>
      </c>
      <c r="P107" s="264">
        <v>0</v>
      </c>
      <c r="Q107" s="264">
        <v>0</v>
      </c>
      <c r="R107" s="264">
        <v>0</v>
      </c>
      <c r="S107" s="264">
        <v>0</v>
      </c>
      <c r="T107" s="265">
        <v>0</v>
      </c>
      <c r="U107" s="265">
        <v>124</v>
      </c>
      <c r="V107" s="265">
        <v>64</v>
      </c>
      <c r="W107" s="266">
        <v>0.87096774193548387</v>
      </c>
      <c r="X107" s="267"/>
      <c r="Y107" s="267"/>
      <c r="Z107" s="37"/>
      <c r="AA107" s="37"/>
    </row>
    <row r="108" spans="1:27">
      <c r="A108" s="29" t="s">
        <v>1141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VLOOKUP(C:C,total260330113047!B:F,5,0)</f>
        <v>1391</v>
      </c>
      <c r="M108" s="8"/>
      <c r="N108" s="21">
        <f t="shared" si="6"/>
        <v>772.77777777777771</v>
      </c>
      <c r="O108" s="44">
        <v>4813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4813</v>
      </c>
      <c r="V108" s="45">
        <v>4040.2222222222222</v>
      </c>
      <c r="W108" s="41">
        <v>0.28900893413671308</v>
      </c>
      <c r="X108" s="46"/>
      <c r="Y108" s="46"/>
    </row>
    <row r="109" spans="1:27">
      <c r="A109" s="29" t="s">
        <v>1142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VLOOKUP(C:C,total260330113047!B:F,5,0)</f>
        <v>603</v>
      </c>
      <c r="M109" s="8"/>
      <c r="N109" s="21">
        <f t="shared" si="6"/>
        <v>335</v>
      </c>
      <c r="O109" s="44">
        <v>3035</v>
      </c>
      <c r="P109" s="44">
        <v>0</v>
      </c>
      <c r="Q109" s="44">
        <v>0</v>
      </c>
      <c r="R109" s="44">
        <v>0</v>
      </c>
      <c r="S109" s="44">
        <v>0</v>
      </c>
      <c r="T109" s="45">
        <v>0</v>
      </c>
      <c r="U109" s="45">
        <v>3035</v>
      </c>
      <c r="V109" s="45">
        <v>2700</v>
      </c>
      <c r="W109" s="41">
        <v>0.19868204283360791</v>
      </c>
      <c r="X109" s="46"/>
      <c r="Y109" s="46"/>
    </row>
    <row r="110" spans="1:27">
      <c r="A110" s="29" t="s">
        <v>1143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VLOOKUP(C:C,total260330113047!B:F,5,0)</f>
        <v>9422</v>
      </c>
      <c r="M110" s="8"/>
      <c r="N110" s="21">
        <f t="shared" si="6"/>
        <v>5234.4444444444443</v>
      </c>
      <c r="O110" s="44">
        <v>5490</v>
      </c>
      <c r="P110" s="44">
        <v>4620</v>
      </c>
      <c r="Q110" s="44">
        <v>3480</v>
      </c>
      <c r="R110" s="44">
        <v>0</v>
      </c>
      <c r="S110" s="44">
        <v>4620</v>
      </c>
      <c r="T110" s="45">
        <v>0</v>
      </c>
      <c r="U110" s="45">
        <v>4350</v>
      </c>
      <c r="V110" s="45">
        <v>-884.44444444444434</v>
      </c>
      <c r="W110" s="41">
        <v>1.7162112932604736</v>
      </c>
      <c r="X110" s="46"/>
      <c r="Y110" s="46"/>
    </row>
    <row r="111" spans="1:27">
      <c r="A111" s="29" t="s">
        <v>1144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VLOOKUP(C:C,total260330113047!B:F,5,0)</f>
        <v>5135</v>
      </c>
      <c r="M111" s="211">
        <v>2000</v>
      </c>
      <c r="N111" s="21">
        <f t="shared" si="6"/>
        <v>2852.7777777777778</v>
      </c>
      <c r="O111" s="44">
        <v>1027</v>
      </c>
      <c r="P111" s="44">
        <v>1585</v>
      </c>
      <c r="Q111" s="44">
        <v>3000</v>
      </c>
      <c r="R111" s="44">
        <v>0</v>
      </c>
      <c r="S111" s="44">
        <v>1645</v>
      </c>
      <c r="T111" s="45">
        <v>-60</v>
      </c>
      <c r="U111" s="45">
        <v>2382</v>
      </c>
      <c r="V111" s="45">
        <v>-470.77777777777783</v>
      </c>
      <c r="W111" s="41">
        <v>5</v>
      </c>
      <c r="X111" s="46"/>
      <c r="Y111" s="46"/>
    </row>
    <row r="112" spans="1:27" s="152" customFormat="1" ht="15.75">
      <c r="A112" s="29" t="s">
        <v>1145</v>
      </c>
      <c r="B112" s="145" t="s">
        <v>356</v>
      </c>
      <c r="C112" s="146" t="s">
        <v>94</v>
      </c>
      <c r="D112" s="147" t="s">
        <v>90</v>
      </c>
      <c r="E112" s="146" t="s">
        <v>95</v>
      </c>
      <c r="F112" s="146">
        <v>610</v>
      </c>
      <c r="G112" s="148">
        <v>664</v>
      </c>
      <c r="H112" s="21">
        <v>658</v>
      </c>
      <c r="I112" s="8">
        <f>VLOOKUP(C112,'202310-202403出荷数total2403220951'!B:F,5,0)</f>
        <v>2</v>
      </c>
      <c r="J112" s="203">
        <f>VLOOKUP(C112,'出荷数2307～2406total241008110618'!B:F,5,0)</f>
        <v>92</v>
      </c>
      <c r="K112" s="214" t="e">
        <f>VLOOKUP(C112,'出荷数2407-2506total250730101950'!B:F,5,0)</f>
        <v>#N/A</v>
      </c>
      <c r="L112" s="203" t="e">
        <f>VLOOKUP(C:C,total260330113047!B:F,5,0)</f>
        <v>#N/A</v>
      </c>
      <c r="M112" s="8"/>
      <c r="N112" s="21" t="e">
        <f t="shared" si="6"/>
        <v>#N/A</v>
      </c>
      <c r="O112" s="148">
        <v>0</v>
      </c>
      <c r="P112" s="148">
        <v>0</v>
      </c>
      <c r="Q112" s="44">
        <v>0</v>
      </c>
      <c r="R112" s="148">
        <v>0</v>
      </c>
      <c r="S112" s="148">
        <v>0</v>
      </c>
      <c r="T112" s="149">
        <v>0</v>
      </c>
      <c r="U112" s="149">
        <v>0</v>
      </c>
      <c r="V112" s="149" t="e">
        <v>#N/A</v>
      </c>
      <c r="W112" s="150" t="e">
        <v>#N/A</v>
      </c>
      <c r="X112" s="151"/>
      <c r="Y112" s="151"/>
    </row>
    <row r="113" spans="1:25">
      <c r="A113" s="29" t="s">
        <v>1147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VLOOKUP(C:C,total260330113047!B:F,5,0)</f>
        <v>2398</v>
      </c>
      <c r="M113" s="8"/>
      <c r="N113" s="21">
        <f t="shared" si="6"/>
        <v>1332.2222222222222</v>
      </c>
      <c r="O113" s="44">
        <v>3673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3673</v>
      </c>
      <c r="V113" s="45">
        <v>2340.7777777777778</v>
      </c>
      <c r="W113" s="41">
        <v>0.65287231146202018</v>
      </c>
      <c r="X113" s="46"/>
      <c r="Y113" s="46"/>
    </row>
    <row r="114" spans="1:25">
      <c r="A114" s="29" t="s">
        <v>1149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VLOOKUP(C:C,total260330113047!B:F,5,0)</f>
        <v>835</v>
      </c>
      <c r="M114" s="8"/>
      <c r="N114" s="21">
        <f t="shared" si="6"/>
        <v>463.88888888888886</v>
      </c>
      <c r="O114" s="44">
        <v>1233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1233</v>
      </c>
      <c r="V114" s="45">
        <v>769.11111111111109</v>
      </c>
      <c r="W114" s="41">
        <v>0.67721005677210055</v>
      </c>
      <c r="X114" s="46"/>
      <c r="Y114" s="46"/>
    </row>
    <row r="115" spans="1:25">
      <c r="A115" s="29" t="s">
        <v>1150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VLOOKUP(C:C,total260330113047!B:F,5,0)</f>
        <v>507</v>
      </c>
      <c r="M115" s="8"/>
      <c r="N115" s="21">
        <f t="shared" si="6"/>
        <v>281.66666666666669</v>
      </c>
      <c r="O115" s="44">
        <v>445</v>
      </c>
      <c r="P115" s="44">
        <v>0</v>
      </c>
      <c r="Q115" s="44">
        <v>1000</v>
      </c>
      <c r="R115" s="44">
        <v>0</v>
      </c>
      <c r="S115" s="44">
        <v>0</v>
      </c>
      <c r="T115" s="45">
        <v>0</v>
      </c>
      <c r="U115" s="45">
        <v>1445</v>
      </c>
      <c r="V115" s="45">
        <v>1163.3333333333333</v>
      </c>
      <c r="W115" s="41">
        <v>1.1393258426966293</v>
      </c>
      <c r="X115" s="46" t="s">
        <v>4510</v>
      </c>
      <c r="Y115" s="46"/>
    </row>
    <row r="116" spans="1:25">
      <c r="A116" s="29" t="s">
        <v>1151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VLOOKUP(C:C,total260330113047!B:F,5,0)</f>
        <v>7658</v>
      </c>
      <c r="M116" s="8"/>
      <c r="N116" s="21">
        <f t="shared" si="6"/>
        <v>4254.4444444444443</v>
      </c>
      <c r="O116" s="44">
        <v>11339</v>
      </c>
      <c r="P116" s="44">
        <v>5840</v>
      </c>
      <c r="Q116" s="44">
        <v>0</v>
      </c>
      <c r="R116" s="44">
        <v>0</v>
      </c>
      <c r="S116" s="44">
        <v>5840</v>
      </c>
      <c r="T116" s="45">
        <v>0</v>
      </c>
      <c r="U116" s="45">
        <v>5499</v>
      </c>
      <c r="V116" s="45">
        <v>1244.5555555555557</v>
      </c>
      <c r="W116" s="41">
        <v>0.67536819825381422</v>
      </c>
      <c r="X116" s="46"/>
      <c r="Y116" s="46"/>
    </row>
    <row r="117" spans="1:25" s="152" customFormat="1" ht="15.75">
      <c r="A117" s="29" t="s">
        <v>1152</v>
      </c>
      <c r="B117" s="145" t="s">
        <v>356</v>
      </c>
      <c r="C117" s="146" t="s">
        <v>239</v>
      </c>
      <c r="D117" s="147" t="s">
        <v>240</v>
      </c>
      <c r="E117" s="146"/>
      <c r="F117" s="146">
        <v>12020</v>
      </c>
      <c r="G117" s="148">
        <v>7464</v>
      </c>
      <c r="H117" s="21">
        <v>4812</v>
      </c>
      <c r="I117" s="8">
        <f>VLOOKUP(C117,'202310-202403出荷数total2403220951'!B:F,5,0)</f>
        <v>1216</v>
      </c>
      <c r="J117" s="203">
        <f>VLOOKUP(C117,'出荷数2307～2406total241008110618'!B:F,5,0)</f>
        <v>1820</v>
      </c>
      <c r="K117" s="214" t="e">
        <f>VLOOKUP(C117,'出荷数2407-2506total250730101950'!B:F,5,0)</f>
        <v>#N/A</v>
      </c>
      <c r="L117" s="203" t="e">
        <f>VLOOKUP(C:C,total260330113047!B:F,5,0)</f>
        <v>#N/A</v>
      </c>
      <c r="M117" s="8"/>
      <c r="N117" s="21" t="e">
        <f t="shared" si="6"/>
        <v>#N/A</v>
      </c>
      <c r="O117" s="148">
        <v>0</v>
      </c>
      <c r="P117" s="148">
        <v>0</v>
      </c>
      <c r="Q117" s="44">
        <v>0</v>
      </c>
      <c r="R117" s="148">
        <v>0</v>
      </c>
      <c r="S117" s="148">
        <v>0</v>
      </c>
      <c r="T117" s="149">
        <v>0</v>
      </c>
      <c r="U117" s="149">
        <v>0</v>
      </c>
      <c r="V117" s="149" t="e">
        <v>#N/A</v>
      </c>
      <c r="W117" s="150" t="e">
        <v>#N/A</v>
      </c>
      <c r="X117" s="151"/>
      <c r="Y117" s="151"/>
    </row>
    <row r="118" spans="1:25">
      <c r="A118" s="29" t="s">
        <v>1153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VLOOKUP(C:C,total260330113047!B:F,5,0)</f>
        <v>14156</v>
      </c>
      <c r="M118" s="8"/>
      <c r="N118" s="21">
        <f t="shared" si="6"/>
        <v>7864.4444444444443</v>
      </c>
      <c r="O118" s="44">
        <v>12106</v>
      </c>
      <c r="P118" s="44">
        <v>3195</v>
      </c>
      <c r="Q118" s="44">
        <v>3000</v>
      </c>
      <c r="R118" s="44">
        <v>0</v>
      </c>
      <c r="S118" s="44">
        <v>5295</v>
      </c>
      <c r="T118" s="45">
        <v>-2100</v>
      </c>
      <c r="U118" s="45">
        <v>9811</v>
      </c>
      <c r="V118" s="45">
        <v>1946.5555555555557</v>
      </c>
      <c r="W118" s="41">
        <v>1.1693375185858252</v>
      </c>
      <c r="X118" s="46"/>
      <c r="Y118" s="46"/>
    </row>
    <row r="119" spans="1:25">
      <c r="A119" s="29" t="s">
        <v>1154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VLOOKUP(C:C,total260330113047!B:F,5,0)</f>
        <v>2204</v>
      </c>
      <c r="M119" s="8"/>
      <c r="N119" s="21">
        <f t="shared" si="6"/>
        <v>1224.4444444444443</v>
      </c>
      <c r="O119" s="44">
        <v>3674</v>
      </c>
      <c r="P119" s="44">
        <v>0</v>
      </c>
      <c r="Q119" s="44">
        <v>0</v>
      </c>
      <c r="R119" s="44">
        <v>0</v>
      </c>
      <c r="S119" s="44">
        <v>0</v>
      </c>
      <c r="T119" s="45">
        <v>0</v>
      </c>
      <c r="U119" s="45">
        <v>3674</v>
      </c>
      <c r="V119" s="45">
        <v>2449.5555555555557</v>
      </c>
      <c r="W119" s="41">
        <v>0.59989112683723467</v>
      </c>
      <c r="X119" s="46"/>
      <c r="Y119" s="46"/>
    </row>
    <row r="120" spans="1:25">
      <c r="A120" s="29" t="s">
        <v>1155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VLOOKUP(C:C,total260330113047!B:F,5,0)</f>
        <v>8671</v>
      </c>
      <c r="M120" s="8"/>
      <c r="N120" s="21">
        <f t="shared" si="6"/>
        <v>4817.2222222222226</v>
      </c>
      <c r="O120" s="44">
        <v>9240</v>
      </c>
      <c r="P120" s="44">
        <v>6230</v>
      </c>
      <c r="Q120" s="44">
        <v>0</v>
      </c>
      <c r="R120" s="44">
        <v>0</v>
      </c>
      <c r="S120" s="44">
        <v>4770</v>
      </c>
      <c r="T120" s="45">
        <v>1460</v>
      </c>
      <c r="U120" s="45">
        <v>4470</v>
      </c>
      <c r="V120" s="45">
        <v>-347.22222222222263</v>
      </c>
      <c r="W120" s="41">
        <v>0.93841991341991338</v>
      </c>
      <c r="X120" s="46"/>
      <c r="Y120" s="46"/>
    </row>
    <row r="121" spans="1:25">
      <c r="A121" s="29" t="s">
        <v>1156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VLOOKUP(C:C,total260330113047!B:F,5,0)</f>
        <v>2627</v>
      </c>
      <c r="M121" s="8"/>
      <c r="N121" s="21">
        <f t="shared" si="6"/>
        <v>1459.4444444444446</v>
      </c>
      <c r="O121" s="44">
        <v>1787</v>
      </c>
      <c r="P121" s="44">
        <v>100</v>
      </c>
      <c r="Q121" s="44">
        <v>3000</v>
      </c>
      <c r="R121" s="44">
        <v>0</v>
      </c>
      <c r="S121" s="44">
        <v>150</v>
      </c>
      <c r="T121" s="45">
        <v>-50</v>
      </c>
      <c r="U121" s="45">
        <v>4637</v>
      </c>
      <c r="V121" s="45">
        <v>3177.5555555555557</v>
      </c>
      <c r="W121" s="41">
        <v>1.4700615556799104</v>
      </c>
      <c r="X121" s="46"/>
      <c r="Y121" s="46"/>
    </row>
    <row r="122" spans="1:25">
      <c r="A122" s="29" t="s">
        <v>1157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VLOOKUP(C:C,total260330113047!B:F,5,0)</f>
        <v>1225</v>
      </c>
      <c r="M122" s="8"/>
      <c r="N122" s="211">
        <v>400</v>
      </c>
      <c r="O122" s="44">
        <v>3090</v>
      </c>
      <c r="P122" s="44">
        <v>0</v>
      </c>
      <c r="Q122" s="44">
        <v>0</v>
      </c>
      <c r="R122" s="44">
        <v>0</v>
      </c>
      <c r="S122" s="44">
        <v>0</v>
      </c>
      <c r="T122" s="45">
        <v>0</v>
      </c>
      <c r="U122" s="45">
        <v>3090</v>
      </c>
      <c r="V122" s="45">
        <v>2690</v>
      </c>
      <c r="W122" s="41">
        <v>0.3964401294498382</v>
      </c>
      <c r="X122" s="46"/>
      <c r="Y122" s="46"/>
    </row>
    <row r="123" spans="1:25" s="152" customFormat="1" ht="15.75">
      <c r="A123" s="29" t="s">
        <v>1158</v>
      </c>
      <c r="B123" s="145" t="s">
        <v>356</v>
      </c>
      <c r="C123" s="146" t="s">
        <v>241</v>
      </c>
      <c r="D123" s="147" t="s">
        <v>242</v>
      </c>
      <c r="E123" s="146"/>
      <c r="F123" s="146">
        <v>229</v>
      </c>
      <c r="G123" s="148">
        <v>293</v>
      </c>
      <c r="H123" s="21">
        <v>221</v>
      </c>
      <c r="I123" s="8" t="e">
        <f>VLOOKUP(C123,'202310-202403出荷数total2403220951'!B:F,5,0)</f>
        <v>#N/A</v>
      </c>
      <c r="J123" s="203">
        <f>VLOOKUP(C123,'出荷数2307～2406total241008110618'!B:F,5,0)</f>
        <v>27</v>
      </c>
      <c r="K123" s="214" t="e">
        <f>VLOOKUP(C123,'出荷数2407-2506total250730101950'!B:F,5,0)</f>
        <v>#N/A</v>
      </c>
      <c r="L123" s="203" t="e">
        <f>VLOOKUP(C:C,total260330113047!B:F,5,0)</f>
        <v>#N/A</v>
      </c>
      <c r="M123" s="8"/>
      <c r="N123" s="21" t="e">
        <f>L123/9*5</f>
        <v>#N/A</v>
      </c>
      <c r="O123" s="148">
        <v>0</v>
      </c>
      <c r="P123" s="148">
        <v>0</v>
      </c>
      <c r="Q123" s="44">
        <v>0</v>
      </c>
      <c r="R123" s="148">
        <v>0</v>
      </c>
      <c r="S123" s="148">
        <v>0</v>
      </c>
      <c r="T123" s="149">
        <v>0</v>
      </c>
      <c r="U123" s="149">
        <v>0</v>
      </c>
      <c r="V123" s="149" t="e">
        <v>#N/A</v>
      </c>
      <c r="W123" s="150" t="e">
        <v>#N/A</v>
      </c>
      <c r="X123" s="151"/>
      <c r="Y123" s="151"/>
    </row>
    <row r="124" spans="1:25">
      <c r="A124" s="29" t="s">
        <v>1159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VLOOKUP(C:C,total260330113047!B:F,5,0)</f>
        <v>1455</v>
      </c>
      <c r="M124" s="8"/>
      <c r="N124" s="21">
        <f>L124/9*5</f>
        <v>808.33333333333326</v>
      </c>
      <c r="O124" s="44">
        <v>4631</v>
      </c>
      <c r="P124" s="44">
        <v>0</v>
      </c>
      <c r="Q124" s="44">
        <v>0</v>
      </c>
      <c r="R124" s="44">
        <v>0</v>
      </c>
      <c r="S124" s="44">
        <v>0</v>
      </c>
      <c r="T124" s="45">
        <v>0</v>
      </c>
      <c r="U124" s="45">
        <v>4631</v>
      </c>
      <c r="V124" s="45">
        <v>3822.666666666667</v>
      </c>
      <c r="W124" s="41">
        <v>0.31418700064780825</v>
      </c>
      <c r="X124" s="46"/>
      <c r="Y124" s="46"/>
    </row>
    <row r="125" spans="1:25">
      <c r="A125" s="29" t="s">
        <v>1160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VLOOKUP(C:C,total260330113047!B:F,5,0)</f>
        <v>2958</v>
      </c>
      <c r="M125" s="8"/>
      <c r="N125" s="211">
        <v>1600</v>
      </c>
      <c r="O125" s="44">
        <v>2611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2611</v>
      </c>
      <c r="V125" s="45">
        <v>1011</v>
      </c>
      <c r="W125" s="41">
        <v>1.13289927230946</v>
      </c>
      <c r="X125" s="46"/>
      <c r="Y125" s="46"/>
    </row>
    <row r="126" spans="1:25">
      <c r="A126" s="29" t="s">
        <v>1161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VLOOKUP(C:C,total260330113047!B:F,5,0)</f>
        <v>1903</v>
      </c>
      <c r="M126" s="8"/>
      <c r="N126" s="21">
        <f t="shared" ref="N126:N141" si="7">L126/9*5</f>
        <v>1057.2222222222222</v>
      </c>
      <c r="O126" s="44">
        <v>3020</v>
      </c>
      <c r="P126" s="44">
        <v>0</v>
      </c>
      <c r="Q126" s="44">
        <v>0</v>
      </c>
      <c r="R126" s="44">
        <v>0</v>
      </c>
      <c r="S126" s="44">
        <v>0</v>
      </c>
      <c r="T126" s="45">
        <v>0</v>
      </c>
      <c r="U126" s="45">
        <v>3020</v>
      </c>
      <c r="V126" s="45">
        <v>1962.7777777777778</v>
      </c>
      <c r="W126" s="41">
        <v>0.63013245033112586</v>
      </c>
      <c r="X126" s="46"/>
      <c r="Y126" s="46"/>
    </row>
    <row r="127" spans="1:25">
      <c r="A127" s="29" t="s">
        <v>1162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VLOOKUP(C:C,total260330113047!B:F,5,0)</f>
        <v>1895</v>
      </c>
      <c r="M127" s="8"/>
      <c r="N127" s="21">
        <f t="shared" si="7"/>
        <v>1052.7777777777778</v>
      </c>
      <c r="O127" s="44">
        <v>2106</v>
      </c>
      <c r="P127" s="44">
        <v>1100</v>
      </c>
      <c r="Q127" s="44">
        <v>0</v>
      </c>
      <c r="R127" s="44">
        <v>0</v>
      </c>
      <c r="S127" s="44">
        <v>1100</v>
      </c>
      <c r="T127" s="45">
        <v>0</v>
      </c>
      <c r="U127" s="45">
        <v>1006</v>
      </c>
      <c r="V127" s="45">
        <v>-46.777777777777828</v>
      </c>
      <c r="W127" s="41">
        <v>0.89981006647673312</v>
      </c>
      <c r="X127" s="46"/>
      <c r="Y127" s="46"/>
    </row>
    <row r="128" spans="1:25">
      <c r="A128" s="29" t="s">
        <v>1163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VLOOKUP(C:C,total260330113047!B:F,5,0)</f>
        <v>4</v>
      </c>
      <c r="M128" s="8"/>
      <c r="N128" s="21">
        <f t="shared" si="7"/>
        <v>2.2222222222222223</v>
      </c>
      <c r="O128" s="44">
        <v>406</v>
      </c>
      <c r="P128" s="44">
        <v>0</v>
      </c>
      <c r="Q128" s="44">
        <v>0</v>
      </c>
      <c r="R128" s="44">
        <v>0</v>
      </c>
      <c r="S128" s="44">
        <v>0</v>
      </c>
      <c r="T128" s="45">
        <v>0</v>
      </c>
      <c r="U128" s="45">
        <v>406</v>
      </c>
      <c r="V128" s="45">
        <v>403.77777777777777</v>
      </c>
      <c r="W128" s="41">
        <v>9.852216748768473E-3</v>
      </c>
      <c r="X128" s="46"/>
      <c r="Y128" s="46"/>
    </row>
    <row r="129" spans="1:27" s="200" customFormat="1">
      <c r="A129" s="192" t="s">
        <v>1164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>
        <f>VLOOKUP(C:C,total260330113047!B:F,5,0)</f>
        <v>902</v>
      </c>
      <c r="M129" s="281">
        <v>700</v>
      </c>
      <c r="N129" s="196">
        <f t="shared" si="7"/>
        <v>501.11111111111114</v>
      </c>
      <c r="O129" s="196">
        <v>393</v>
      </c>
      <c r="P129" s="196">
        <v>0</v>
      </c>
      <c r="Q129" s="196">
        <v>0</v>
      </c>
      <c r="R129" s="196">
        <v>0</v>
      </c>
      <c r="S129" s="196">
        <v>200</v>
      </c>
      <c r="T129" s="197">
        <v>-200</v>
      </c>
      <c r="U129" s="197">
        <v>193</v>
      </c>
      <c r="V129" s="197">
        <v>-308.11111111111114</v>
      </c>
      <c r="W129" s="198">
        <v>2.2951653944020358</v>
      </c>
      <c r="X129" s="196"/>
      <c r="Y129" s="196"/>
      <c r="Z129" s="201"/>
      <c r="AA129" s="201"/>
    </row>
    <row r="130" spans="1:27">
      <c r="A130" s="29" t="s">
        <v>1165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VLOOKUP(C:C,total260330113047!B:F,5,0)</f>
        <v>2160</v>
      </c>
      <c r="M130" s="8"/>
      <c r="N130" s="21">
        <f t="shared" si="7"/>
        <v>1200</v>
      </c>
      <c r="O130" s="44">
        <v>8175</v>
      </c>
      <c r="P130" s="44">
        <v>1250</v>
      </c>
      <c r="Q130" s="44">
        <v>0</v>
      </c>
      <c r="R130" s="44">
        <v>0</v>
      </c>
      <c r="S130" s="44">
        <v>1250</v>
      </c>
      <c r="T130" s="45">
        <v>0</v>
      </c>
      <c r="U130" s="45">
        <v>6925</v>
      </c>
      <c r="V130" s="45">
        <v>5725</v>
      </c>
      <c r="W130" s="41">
        <v>0.26422018348623855</v>
      </c>
      <c r="X130" s="12"/>
      <c r="Y130" s="12"/>
    </row>
    <row r="131" spans="1:27">
      <c r="A131" s="29" t="s">
        <v>1166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VLOOKUP(C:C,total260330113047!B:F,5,0)</f>
        <v>2703</v>
      </c>
      <c r="M131" s="8"/>
      <c r="N131" s="21">
        <f t="shared" si="7"/>
        <v>1501.6666666666665</v>
      </c>
      <c r="O131" s="44">
        <v>3553</v>
      </c>
      <c r="P131" s="44">
        <v>0</v>
      </c>
      <c r="Q131" s="44">
        <v>0</v>
      </c>
      <c r="R131" s="44">
        <v>0</v>
      </c>
      <c r="S131" s="44">
        <v>0</v>
      </c>
      <c r="T131" s="45">
        <v>0</v>
      </c>
      <c r="U131" s="45">
        <v>3553</v>
      </c>
      <c r="V131" s="45">
        <v>2051.3333333333335</v>
      </c>
      <c r="W131" s="41">
        <v>0.76076555023923442</v>
      </c>
      <c r="X131" s="46"/>
      <c r="Y131" s="46"/>
    </row>
    <row r="132" spans="1:27">
      <c r="A132" s="29" t="s">
        <v>1167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VLOOKUP(C:C,total260330113047!B:F,5,0)</f>
        <v>5579</v>
      </c>
      <c r="M132" s="8"/>
      <c r="N132" s="21">
        <f t="shared" si="7"/>
        <v>3099.4444444444443</v>
      </c>
      <c r="O132" s="44">
        <v>8746</v>
      </c>
      <c r="P132" s="44">
        <v>1245</v>
      </c>
      <c r="Q132" s="44">
        <v>0</v>
      </c>
      <c r="R132" s="44">
        <v>0</v>
      </c>
      <c r="S132" s="44">
        <v>3565</v>
      </c>
      <c r="T132" s="45">
        <v>-2320</v>
      </c>
      <c r="U132" s="45">
        <v>5181</v>
      </c>
      <c r="V132" s="45">
        <v>2081.5555555555557</v>
      </c>
      <c r="W132" s="41">
        <v>0.63789160759204211</v>
      </c>
      <c r="X132" s="250"/>
      <c r="Y132" s="250"/>
    </row>
    <row r="133" spans="1:27">
      <c r="A133" s="29" t="s">
        <v>1168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VLOOKUP(C:C,total260330113047!B:F,5,0)</f>
        <v>4658</v>
      </c>
      <c r="M133" s="8"/>
      <c r="N133" s="21">
        <f t="shared" si="7"/>
        <v>2587.7777777777778</v>
      </c>
      <c r="O133" s="44">
        <v>6199</v>
      </c>
      <c r="P133" s="44">
        <v>3200</v>
      </c>
      <c r="Q133" s="44">
        <v>0</v>
      </c>
      <c r="R133" s="44">
        <v>0</v>
      </c>
      <c r="S133" s="44">
        <v>4680</v>
      </c>
      <c r="T133" s="45">
        <v>-1480</v>
      </c>
      <c r="U133" s="45">
        <v>1519</v>
      </c>
      <c r="V133" s="45">
        <v>-1068.7777777777778</v>
      </c>
      <c r="W133" s="41">
        <v>0.75141151798677208</v>
      </c>
      <c r="X133" s="46"/>
      <c r="Y133" s="46"/>
    </row>
    <row r="134" spans="1:27" ht="23.45" customHeight="1">
      <c r="A134" s="29" t="s">
        <v>1169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VLOOKUP(C:C,total260330113047!B:F,5,0)</f>
        <v>3363</v>
      </c>
      <c r="M134" s="8"/>
      <c r="N134" s="21">
        <f t="shared" si="7"/>
        <v>1868.3333333333335</v>
      </c>
      <c r="O134" s="44">
        <v>2100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2100</v>
      </c>
      <c r="V134" s="45">
        <v>231.66666666666652</v>
      </c>
      <c r="W134" s="41">
        <v>1.6014285714285714</v>
      </c>
      <c r="X134" s="46"/>
      <c r="Y134" s="46"/>
    </row>
    <row r="135" spans="1:27">
      <c r="A135" s="29" t="s">
        <v>1170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VLOOKUP(C:C,total260330113047!B:F,5,0)</f>
        <v>1400</v>
      </c>
      <c r="M135" s="8"/>
      <c r="N135" s="21">
        <f t="shared" si="7"/>
        <v>777.77777777777771</v>
      </c>
      <c r="O135" s="44">
        <v>3442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3442</v>
      </c>
      <c r="V135" s="45">
        <v>2664.2222222222222</v>
      </c>
      <c r="W135" s="41">
        <v>0.40674026728646134</v>
      </c>
      <c r="X135" s="46"/>
      <c r="Y135" s="46"/>
    </row>
    <row r="136" spans="1:27">
      <c r="A136" s="29" t="s">
        <v>1171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VLOOKUP(C:C,total260330113047!B:F,5,0)</f>
        <v>3338</v>
      </c>
      <c r="M136" s="8"/>
      <c r="N136" s="21">
        <f t="shared" si="7"/>
        <v>1854.4444444444446</v>
      </c>
      <c r="O136" s="44">
        <v>1534</v>
      </c>
      <c r="P136" s="44">
        <v>0</v>
      </c>
      <c r="Q136" s="44">
        <v>5000</v>
      </c>
      <c r="R136" s="44">
        <v>0</v>
      </c>
      <c r="S136" s="44">
        <v>0</v>
      </c>
      <c r="T136" s="45">
        <v>0</v>
      </c>
      <c r="U136" s="45">
        <v>6534</v>
      </c>
      <c r="V136" s="45">
        <v>4679.5555555555557</v>
      </c>
      <c r="W136" s="41">
        <v>2.1760104302477186</v>
      </c>
      <c r="X136" s="46"/>
      <c r="Y136" s="46"/>
    </row>
    <row r="137" spans="1:27">
      <c r="A137" s="29" t="s">
        <v>1172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VLOOKUP(C:C,total260330113047!B:F,5,0)</f>
        <v>311</v>
      </c>
      <c r="M137" s="8"/>
      <c r="N137" s="21">
        <f t="shared" si="7"/>
        <v>172.77777777777777</v>
      </c>
      <c r="O137" s="44">
        <v>8815</v>
      </c>
      <c r="P137" s="44">
        <v>0</v>
      </c>
      <c r="Q137" s="44">
        <v>0</v>
      </c>
      <c r="R137" s="44">
        <v>0</v>
      </c>
      <c r="S137" s="44">
        <v>80</v>
      </c>
      <c r="T137" s="45">
        <v>-80</v>
      </c>
      <c r="U137" s="45">
        <v>8735</v>
      </c>
      <c r="V137" s="45">
        <v>8562.2222222222226</v>
      </c>
      <c r="W137" s="41">
        <v>3.5280771412365283E-2</v>
      </c>
      <c r="X137" s="46"/>
      <c r="Y137" s="46"/>
    </row>
    <row r="138" spans="1:27">
      <c r="A138" s="29"/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>
        <f>VLOOKUP(C:C,total260330113047!B:F,5,0)</f>
        <v>105</v>
      </c>
      <c r="M138" s="8"/>
      <c r="N138" s="21">
        <f t="shared" si="7"/>
        <v>58.333333333333329</v>
      </c>
      <c r="O138" s="44">
        <v>6308</v>
      </c>
      <c r="P138" s="44">
        <v>0</v>
      </c>
      <c r="Q138" s="44">
        <v>0</v>
      </c>
      <c r="R138" s="44">
        <v>0</v>
      </c>
      <c r="S138" s="44">
        <v>100</v>
      </c>
      <c r="T138" s="45">
        <v>-100</v>
      </c>
      <c r="U138" s="45">
        <v>6208</v>
      </c>
      <c r="V138" s="45">
        <v>6149.666666666667</v>
      </c>
      <c r="W138" s="41">
        <v>1.6645529486366519E-2</v>
      </c>
      <c r="X138" s="46"/>
      <c r="Y138" s="46" t="s">
        <v>2745</v>
      </c>
    </row>
    <row r="139" spans="1:27">
      <c r="A139" s="29" t="s">
        <v>1173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>
        <f>VLOOKUP(C:C,total260330113047!B:F,5,0)</f>
        <v>4605</v>
      </c>
      <c r="M139" s="213"/>
      <c r="N139" s="21">
        <f t="shared" si="7"/>
        <v>2558.3333333333335</v>
      </c>
      <c r="O139" s="44">
        <v>141</v>
      </c>
      <c r="P139" s="44">
        <v>0</v>
      </c>
      <c r="Q139" s="44">
        <v>5000</v>
      </c>
      <c r="R139" s="44">
        <v>0</v>
      </c>
      <c r="S139" s="44">
        <v>0</v>
      </c>
      <c r="T139" s="45">
        <v>0</v>
      </c>
      <c r="U139" s="45">
        <v>5141</v>
      </c>
      <c r="V139" s="45">
        <v>2582.6666666666665</v>
      </c>
      <c r="W139" s="41">
        <v>32.659574468085104</v>
      </c>
      <c r="X139" s="46" t="s">
        <v>4501</v>
      </c>
      <c r="Y139" s="46"/>
    </row>
    <row r="140" spans="1:27">
      <c r="A140" s="29" t="s">
        <v>1174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>
        <f>VLOOKUP(C:C,total260330113047!B:F,5,0)</f>
        <v>2223</v>
      </c>
      <c r="M140" s="8"/>
      <c r="N140" s="21">
        <f t="shared" si="7"/>
        <v>1235</v>
      </c>
      <c r="O140" s="44">
        <v>1648</v>
      </c>
      <c r="P140" s="44">
        <v>0</v>
      </c>
      <c r="Q140" s="44">
        <v>0</v>
      </c>
      <c r="R140" s="44">
        <v>0</v>
      </c>
      <c r="S140" s="44">
        <v>0</v>
      </c>
      <c r="T140" s="45">
        <v>0</v>
      </c>
      <c r="U140" s="45">
        <v>1648</v>
      </c>
      <c r="V140" s="45">
        <v>413</v>
      </c>
      <c r="W140" s="41">
        <v>1.3489077669902914</v>
      </c>
      <c r="X140" s="46"/>
      <c r="Y140" s="46"/>
    </row>
    <row r="141" spans="1:27">
      <c r="A141" s="29" t="s">
        <v>1175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>
        <f>VLOOKUP(C:C,total260330113047!B:F,5,0)</f>
        <v>3827</v>
      </c>
      <c r="M141" s="8"/>
      <c r="N141" s="21">
        <f t="shared" si="7"/>
        <v>2126.1111111111113</v>
      </c>
      <c r="O141" s="44">
        <v>6153</v>
      </c>
      <c r="P141" s="44">
        <v>2000</v>
      </c>
      <c r="Q141" s="44">
        <v>0</v>
      </c>
      <c r="R141" s="44">
        <v>0</v>
      </c>
      <c r="S141" s="44">
        <v>2000</v>
      </c>
      <c r="T141" s="45">
        <v>0</v>
      </c>
      <c r="U141" s="45">
        <v>4153</v>
      </c>
      <c r="V141" s="45">
        <v>2026.8888888888887</v>
      </c>
      <c r="W141" s="41">
        <v>0.62197302129042742</v>
      </c>
      <c r="X141" s="46"/>
      <c r="Y141" s="46"/>
    </row>
    <row r="142" spans="1:27">
      <c r="A142" s="29" t="s">
        <v>1176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>
        <f>VLOOKUP(C:C,total260330113047!B:F,5,0)</f>
        <v>2096</v>
      </c>
      <c r="M142" s="211">
        <v>2200</v>
      </c>
      <c r="N142" s="211">
        <v>2200</v>
      </c>
      <c r="O142" s="44">
        <v>3986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3986</v>
      </c>
      <c r="V142" s="45">
        <v>1786</v>
      </c>
      <c r="W142" s="41">
        <v>0.52584044154540888</v>
      </c>
      <c r="X142" s="46"/>
      <c r="Y142" s="46"/>
    </row>
    <row r="143" spans="1:27" s="152" customFormat="1">
      <c r="A143" s="144" t="s">
        <v>1177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VLOOKUP(C:C,total260330113047!B:F,5,0)</f>
        <v>#N/A</v>
      </c>
      <c r="M143" s="300">
        <v>360</v>
      </c>
      <c r="N143" s="300">
        <v>360</v>
      </c>
      <c r="O143" s="148">
        <v>0</v>
      </c>
      <c r="P143" s="148">
        <v>0</v>
      </c>
      <c r="Q143" s="148">
        <v>0</v>
      </c>
      <c r="R143" s="148">
        <v>0</v>
      </c>
      <c r="S143" s="148">
        <v>0</v>
      </c>
      <c r="T143" s="149">
        <v>0</v>
      </c>
      <c r="U143" s="149">
        <v>0</v>
      </c>
      <c r="V143" s="149">
        <v>-360</v>
      </c>
      <c r="W143" s="150" t="e">
        <v>#N/A</v>
      </c>
      <c r="X143" s="151"/>
      <c r="Y143" s="151"/>
      <c r="Z143" s="191"/>
      <c r="AA143" s="191"/>
    </row>
    <row r="144" spans="1:27">
      <c r="A144" s="29" t="s">
        <v>1178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>
        <f>VLOOKUP(C:C,total260330113047!B:F,5,0)</f>
        <v>1819</v>
      </c>
      <c r="M144" s="8"/>
      <c r="N144" s="21">
        <f>L144/9*5</f>
        <v>1010.5555555555555</v>
      </c>
      <c r="O144" s="44">
        <v>2001</v>
      </c>
      <c r="P144" s="44">
        <v>0</v>
      </c>
      <c r="Q144" s="44">
        <v>0</v>
      </c>
      <c r="R144" s="44">
        <v>0</v>
      </c>
      <c r="S144" s="44">
        <v>0</v>
      </c>
      <c r="T144" s="45">
        <v>0</v>
      </c>
      <c r="U144" s="45">
        <v>2001</v>
      </c>
      <c r="V144" s="45">
        <v>990.44444444444446</v>
      </c>
      <c r="W144" s="41">
        <v>0.90904547726136931</v>
      </c>
      <c r="X144" s="46"/>
      <c r="Y144" s="46"/>
    </row>
    <row r="145" spans="1:27">
      <c r="A145" s="29" t="s">
        <v>1179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>
        <f>VLOOKUP(C:C,total260330113047!B:F,5,0)</f>
        <v>1695</v>
      </c>
      <c r="M145" s="8"/>
      <c r="N145" s="21">
        <f>L145/9*5</f>
        <v>941.66666666666674</v>
      </c>
      <c r="O145" s="44">
        <v>1062</v>
      </c>
      <c r="P145" s="44">
        <v>0</v>
      </c>
      <c r="Q145" s="44">
        <v>0</v>
      </c>
      <c r="R145" s="44">
        <v>0</v>
      </c>
      <c r="S145" s="44">
        <v>0</v>
      </c>
      <c r="T145" s="45">
        <v>0</v>
      </c>
      <c r="U145" s="45">
        <v>1062</v>
      </c>
      <c r="V145" s="45">
        <v>120.33333333333326</v>
      </c>
      <c r="W145" s="41">
        <v>1.5960451977401129</v>
      </c>
      <c r="X145" s="46"/>
      <c r="Y145" s="46"/>
    </row>
    <row r="146" spans="1:27">
      <c r="A146" s="29" t="s">
        <v>1180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>
        <f>VLOOKUP(C:C,total260330113047!B:F,5,0)</f>
        <v>6263</v>
      </c>
      <c r="M146" s="8"/>
      <c r="N146" s="21">
        <f>L146/9*5</f>
        <v>3479.4444444444443</v>
      </c>
      <c r="O146" s="44">
        <v>5706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5706</v>
      </c>
      <c r="V146" s="45">
        <v>2226.5555555555557</v>
      </c>
      <c r="W146" s="41">
        <v>1.0976165439887837</v>
      </c>
      <c r="X146" s="46"/>
      <c r="Y146" s="46"/>
    </row>
    <row r="147" spans="1:27">
      <c r="A147" s="29" t="s">
        <v>2948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>
        <f>VLOOKUP(C:C,total260330113047!B:F,5,0)</f>
        <v>8935</v>
      </c>
      <c r="M147" s="211">
        <v>10000</v>
      </c>
      <c r="N147" s="211">
        <v>10000</v>
      </c>
      <c r="O147" s="44">
        <v>36271</v>
      </c>
      <c r="P147" s="44">
        <v>100</v>
      </c>
      <c r="Q147" s="44">
        <v>0</v>
      </c>
      <c r="R147" s="44">
        <v>0</v>
      </c>
      <c r="S147" s="44">
        <v>100</v>
      </c>
      <c r="T147" s="45">
        <v>0</v>
      </c>
      <c r="U147" s="45">
        <v>36171</v>
      </c>
      <c r="V147" s="45">
        <v>26171</v>
      </c>
      <c r="W147" s="204">
        <v>0.24634005128063743</v>
      </c>
      <c r="X147" s="46"/>
      <c r="Y147" s="46"/>
    </row>
    <row r="148" spans="1:27">
      <c r="A148" s="29" t="s">
        <v>1182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>
        <f>VLOOKUP(C:C,total260330113047!B:F,5,0)</f>
        <v>863</v>
      </c>
      <c r="M148" s="211">
        <v>4000</v>
      </c>
      <c r="N148" s="211">
        <v>4000</v>
      </c>
      <c r="O148" s="44">
        <v>14711</v>
      </c>
      <c r="P148" s="44">
        <v>0</v>
      </c>
      <c r="Q148" s="44">
        <v>0</v>
      </c>
      <c r="R148" s="44">
        <v>0</v>
      </c>
      <c r="S148" s="44">
        <v>0</v>
      </c>
      <c r="T148" s="45">
        <v>0</v>
      </c>
      <c r="U148" s="45">
        <v>14711</v>
      </c>
      <c r="V148" s="45">
        <v>10711</v>
      </c>
      <c r="W148" s="204">
        <v>5.866358507239481E-2</v>
      </c>
      <c r="X148" s="46"/>
      <c r="Y148" s="46"/>
    </row>
    <row r="149" spans="1:27">
      <c r="A149" s="29" t="s">
        <v>1183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>
        <f>VLOOKUP(C:C,total260330113047!B:F,5,0)</f>
        <v>1099</v>
      </c>
      <c r="M149" s="211">
        <v>2000</v>
      </c>
      <c r="N149" s="211">
        <v>2000</v>
      </c>
      <c r="O149" s="44">
        <v>8251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8251</v>
      </c>
      <c r="V149" s="45">
        <v>6251</v>
      </c>
      <c r="W149" s="204">
        <v>0.1331959762453036</v>
      </c>
      <c r="X149" s="46"/>
      <c r="Y149" s="46"/>
    </row>
    <row r="150" spans="1:27">
      <c r="A150" s="29"/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>
        <f>VLOOKUP(C:C,total260330113047!B:F,5,0)</f>
        <v>6028</v>
      </c>
      <c r="M150" s="211">
        <v>3500</v>
      </c>
      <c r="N150" s="211">
        <v>3500</v>
      </c>
      <c r="O150" s="44">
        <v>3016</v>
      </c>
      <c r="P150" s="44">
        <v>0</v>
      </c>
      <c r="Q150" s="44">
        <v>5000</v>
      </c>
      <c r="R150" s="44">
        <v>0</v>
      </c>
      <c r="S150" s="44">
        <v>200</v>
      </c>
      <c r="T150" s="45">
        <v>-200</v>
      </c>
      <c r="U150" s="45">
        <v>7816</v>
      </c>
      <c r="V150" s="45">
        <v>4316</v>
      </c>
      <c r="W150" s="204">
        <v>1.9986737400530503</v>
      </c>
      <c r="X150" s="46"/>
      <c r="Y150" s="46"/>
    </row>
    <row r="151" spans="1:27">
      <c r="A151" s="29"/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>
        <f>VLOOKUP(C:C,total260330113047!B:F,5,0)</f>
        <v>1680</v>
      </c>
      <c r="M151" s="211">
        <v>4000</v>
      </c>
      <c r="N151" s="211">
        <v>3000</v>
      </c>
      <c r="O151" s="44">
        <v>3430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3430</v>
      </c>
      <c r="V151" s="45">
        <v>430</v>
      </c>
      <c r="W151" s="204">
        <v>0.48979591836734693</v>
      </c>
      <c r="X151" s="46"/>
      <c r="Y151" s="46"/>
    </row>
    <row r="152" spans="1:27">
      <c r="A152" s="29"/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>
        <f>VLOOKUP(C:C,total260330113047!B:F,5,0)</f>
        <v>1719</v>
      </c>
      <c r="M152" s="211">
        <v>1000</v>
      </c>
      <c r="N152" s="211">
        <v>1000</v>
      </c>
      <c r="O152" s="44">
        <v>6172</v>
      </c>
      <c r="P152" s="44">
        <v>60</v>
      </c>
      <c r="Q152" s="44">
        <v>0</v>
      </c>
      <c r="R152" s="44">
        <v>0</v>
      </c>
      <c r="S152" s="44">
        <v>60</v>
      </c>
      <c r="T152" s="45">
        <v>0</v>
      </c>
      <c r="U152" s="45">
        <v>6112</v>
      </c>
      <c r="V152" s="45">
        <v>5112</v>
      </c>
      <c r="W152" s="204">
        <v>0.27851587815942969</v>
      </c>
      <c r="X152" s="46"/>
      <c r="Y152" s="46"/>
    </row>
    <row r="153" spans="1:27">
      <c r="A153" s="29"/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>
        <f>VLOOKUP(C:C,total260330113047!B:F,5,0)</f>
        <v>188</v>
      </c>
      <c r="M153" s="211">
        <v>1000</v>
      </c>
      <c r="N153" s="211">
        <v>1000</v>
      </c>
      <c r="O153" s="44">
        <v>3231</v>
      </c>
      <c r="P153" s="44">
        <v>0</v>
      </c>
      <c r="Q153" s="44">
        <v>0</v>
      </c>
      <c r="R153" s="44">
        <v>0</v>
      </c>
      <c r="S153" s="44">
        <v>0</v>
      </c>
      <c r="T153" s="45">
        <v>0</v>
      </c>
      <c r="U153" s="45">
        <v>3231</v>
      </c>
      <c r="V153" s="45">
        <v>2231</v>
      </c>
      <c r="W153" s="204">
        <v>5.8186320024760138E-2</v>
      </c>
      <c r="X153" s="46"/>
      <c r="Y153" s="46"/>
    </row>
    <row r="154" spans="1:27">
      <c r="A154" s="29"/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>
        <f>VLOOKUP(C:C,total260330113047!B:F,5,0)</f>
        <v>1700</v>
      </c>
      <c r="M154" s="211">
        <v>2500</v>
      </c>
      <c r="N154" s="211">
        <v>2500</v>
      </c>
      <c r="O154" s="44">
        <v>4066</v>
      </c>
      <c r="P154" s="44">
        <v>650</v>
      </c>
      <c r="Q154" s="44">
        <v>0</v>
      </c>
      <c r="R154" s="44">
        <v>0</v>
      </c>
      <c r="S154" s="44">
        <v>650</v>
      </c>
      <c r="T154" s="45">
        <v>0</v>
      </c>
      <c r="U154" s="45">
        <v>3416</v>
      </c>
      <c r="V154" s="45">
        <v>916</v>
      </c>
      <c r="W154" s="204">
        <v>0.41810132808657158</v>
      </c>
      <c r="X154" s="46"/>
      <c r="Y154" s="46"/>
    </row>
    <row r="155" spans="1:27" s="152" customFormat="1">
      <c r="A155" s="144" t="s">
        <v>1184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>
        <f>VLOOKUP(C:C,total260330113047!B:F,5,0)</f>
        <v>55</v>
      </c>
      <c r="M155" s="8"/>
      <c r="N155" s="21">
        <f>L155/9*5</f>
        <v>30.555555555555554</v>
      </c>
      <c r="O155" s="148">
        <v>33</v>
      </c>
      <c r="P155" s="148">
        <v>0</v>
      </c>
      <c r="Q155" s="44">
        <v>0</v>
      </c>
      <c r="R155" s="148">
        <v>0</v>
      </c>
      <c r="S155" s="148">
        <v>0</v>
      </c>
      <c r="T155" s="149">
        <v>0</v>
      </c>
      <c r="U155" s="149">
        <v>33</v>
      </c>
      <c r="V155" s="149">
        <v>2.4444444444444464</v>
      </c>
      <c r="W155" s="150">
        <v>1.6666666666666667</v>
      </c>
      <c r="X155" s="151"/>
      <c r="Y155" s="151"/>
      <c r="Z155" s="191"/>
      <c r="AA155" s="191"/>
    </row>
    <row r="156" spans="1:27">
      <c r="A156" s="29" t="s">
        <v>1185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>
        <f>VLOOKUP(C:C,total260330113047!B:F,5,0)</f>
        <v>2732</v>
      </c>
      <c r="M156" s="8"/>
      <c r="N156" s="21">
        <f>L156/9*5</f>
        <v>1517.7777777777778</v>
      </c>
      <c r="O156" s="44">
        <v>2542</v>
      </c>
      <c r="P156" s="44">
        <v>0</v>
      </c>
      <c r="Q156" s="44">
        <v>200</v>
      </c>
      <c r="R156" s="44">
        <v>0</v>
      </c>
      <c r="S156" s="44">
        <v>0</v>
      </c>
      <c r="T156" s="45">
        <v>0</v>
      </c>
      <c r="U156" s="45">
        <v>2742</v>
      </c>
      <c r="V156" s="45">
        <v>1224.2222222222222</v>
      </c>
      <c r="W156" s="41">
        <v>1.074744295830055</v>
      </c>
      <c r="X156" s="46"/>
      <c r="Y156" s="46"/>
    </row>
    <row r="157" spans="1:27" s="200" customFormat="1">
      <c r="A157" s="192" t="s">
        <v>1186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 t="e">
        <f>VLOOKUP(C:C,total260330113047!B:F,5,0)</f>
        <v>#N/A</v>
      </c>
      <c r="M157" s="8"/>
      <c r="N157" s="21" t="e">
        <f>L157/9*5</f>
        <v>#N/A</v>
      </c>
      <c r="O157" s="196">
        <v>713</v>
      </c>
      <c r="P157" s="196">
        <v>0</v>
      </c>
      <c r="Q157" s="196">
        <v>0</v>
      </c>
      <c r="R157" s="196">
        <v>0</v>
      </c>
      <c r="S157" s="196">
        <v>0</v>
      </c>
      <c r="T157" s="197">
        <v>0</v>
      </c>
      <c r="U157" s="197">
        <v>713</v>
      </c>
      <c r="V157" s="197" t="e">
        <v>#N/A</v>
      </c>
      <c r="W157" s="198" t="e">
        <v>#N/A</v>
      </c>
      <c r="X157" s="199"/>
      <c r="Y157" s="199"/>
      <c r="Z157" s="201"/>
      <c r="AA157" s="201"/>
    </row>
    <row r="158" spans="1:27">
      <c r="A158" s="29" t="s">
        <v>1187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>
        <f>VLOOKUP(C:C,total260330113047!B:F,5,0)</f>
        <v>3044</v>
      </c>
      <c r="M158" s="211">
        <v>2500</v>
      </c>
      <c r="N158" s="211">
        <v>2500</v>
      </c>
      <c r="O158" s="44">
        <v>6835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6835</v>
      </c>
      <c r="V158" s="45">
        <v>4335</v>
      </c>
      <c r="W158" s="41">
        <v>0.44535479151426483</v>
      </c>
      <c r="X158" s="46"/>
      <c r="Y158" s="46"/>
    </row>
    <row r="159" spans="1:27">
      <c r="A159" s="29" t="s">
        <v>1188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>
        <f>VLOOKUP(C:C,total260330113047!B:F,5,0)</f>
        <v>328</v>
      </c>
      <c r="M159" s="211">
        <v>1000</v>
      </c>
      <c r="N159" s="211">
        <v>1000</v>
      </c>
      <c r="O159" s="44">
        <v>7221</v>
      </c>
      <c r="P159" s="44">
        <v>0</v>
      </c>
      <c r="Q159" s="44">
        <v>0</v>
      </c>
      <c r="R159" s="44">
        <v>0</v>
      </c>
      <c r="S159" s="44">
        <v>0</v>
      </c>
      <c r="T159" s="45">
        <v>0</v>
      </c>
      <c r="U159" s="45">
        <v>7221</v>
      </c>
      <c r="V159" s="45">
        <v>6221</v>
      </c>
      <c r="W159" s="41">
        <v>4.5423071596731757E-2</v>
      </c>
      <c r="X159" s="46"/>
      <c r="Y159" s="46"/>
    </row>
    <row r="160" spans="1:27">
      <c r="A160" s="29" t="s">
        <v>1189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>
        <f>VLOOKUP(C:C,total260330113047!B:F,5,0)</f>
        <v>110</v>
      </c>
      <c r="M160" s="8"/>
      <c r="N160" s="21">
        <f>L160/9*5</f>
        <v>61.111111111111107</v>
      </c>
      <c r="O160" s="44">
        <v>416</v>
      </c>
      <c r="P160" s="44">
        <v>0</v>
      </c>
      <c r="Q160" s="44">
        <v>0</v>
      </c>
      <c r="R160" s="44">
        <v>0</v>
      </c>
      <c r="S160" s="44">
        <v>0</v>
      </c>
      <c r="T160" s="45">
        <v>0</v>
      </c>
      <c r="U160" s="45">
        <v>416</v>
      </c>
      <c r="V160" s="45">
        <v>354.88888888888891</v>
      </c>
      <c r="W160" s="41">
        <v>0.26442307692307693</v>
      </c>
      <c r="X160" s="46"/>
      <c r="Y160" s="46"/>
    </row>
    <row r="161" spans="1:27">
      <c r="A161" s="9"/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>
        <f>VLOOKUP(C:C,total260330113047!B:F,5,0)</f>
        <v>101</v>
      </c>
      <c r="M161" s="211">
        <v>1500</v>
      </c>
      <c r="N161" s="211">
        <v>1500</v>
      </c>
      <c r="O161" s="44">
        <v>2904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2904</v>
      </c>
      <c r="V161" s="45">
        <v>1404</v>
      </c>
      <c r="W161" s="41">
        <v>3.4779614325068868E-2</v>
      </c>
      <c r="X161" s="13"/>
      <c r="Y161" s="13"/>
    </row>
    <row r="162" spans="1:27">
      <c r="A162" s="29" t="s">
        <v>1190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>
        <f>VLOOKUP(C:C,total260330113047!B:F,5,0)</f>
        <v>310</v>
      </c>
      <c r="M162" s="8"/>
      <c r="N162" s="21">
        <f>L162/9*5</f>
        <v>172.22222222222223</v>
      </c>
      <c r="O162" s="44">
        <v>566</v>
      </c>
      <c r="P162" s="44">
        <v>0</v>
      </c>
      <c r="Q162" s="44">
        <v>0</v>
      </c>
      <c r="R162" s="44">
        <v>0</v>
      </c>
      <c r="S162" s="44">
        <v>200</v>
      </c>
      <c r="T162" s="45">
        <v>-200</v>
      </c>
      <c r="U162" s="45">
        <v>366</v>
      </c>
      <c r="V162" s="45">
        <v>193.77777777777777</v>
      </c>
      <c r="W162" s="41">
        <v>0.54770318021201414</v>
      </c>
      <c r="X162" s="46"/>
      <c r="Y162" s="46"/>
    </row>
    <row r="163" spans="1:27" s="152" customFormat="1">
      <c r="A163" s="185"/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>
        <f>VLOOKUP(C:C,total260330113047!B:F,5,0)</f>
        <v>4</v>
      </c>
      <c r="M163" s="300">
        <v>1000</v>
      </c>
      <c r="N163" s="300">
        <v>1000</v>
      </c>
      <c r="O163" s="148">
        <v>29</v>
      </c>
      <c r="P163" s="148">
        <v>0</v>
      </c>
      <c r="Q163" s="148">
        <v>0</v>
      </c>
      <c r="R163" s="148">
        <v>0</v>
      </c>
      <c r="S163" s="148">
        <v>0</v>
      </c>
      <c r="T163" s="149">
        <v>0</v>
      </c>
      <c r="U163" s="149">
        <v>29</v>
      </c>
      <c r="V163" s="149">
        <v>-971</v>
      </c>
      <c r="W163" s="150">
        <v>0.13793103448275862</v>
      </c>
      <c r="X163" s="185"/>
      <c r="Y163" s="185"/>
      <c r="Z163" s="191"/>
      <c r="AA163" s="191"/>
    </row>
    <row r="164" spans="1:27">
      <c r="A164" s="9"/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>
        <f>VLOOKUP(C:C,total260330113047!B:F,5,0)</f>
        <v>118</v>
      </c>
      <c r="M164" s="211">
        <v>1000</v>
      </c>
      <c r="N164" s="211">
        <v>1000</v>
      </c>
      <c r="O164" s="44">
        <v>1940</v>
      </c>
      <c r="P164" s="44">
        <v>0</v>
      </c>
      <c r="Q164" s="44">
        <v>500</v>
      </c>
      <c r="R164" s="44">
        <v>0</v>
      </c>
      <c r="S164" s="44">
        <v>0</v>
      </c>
      <c r="T164" s="45">
        <v>0</v>
      </c>
      <c r="U164" s="45">
        <v>2440</v>
      </c>
      <c r="V164" s="45">
        <v>1440</v>
      </c>
      <c r="W164" s="41">
        <v>6.0824742268041236E-2</v>
      </c>
      <c r="X164" s="13"/>
      <c r="Y164" s="13"/>
    </row>
    <row r="165" spans="1:27">
      <c r="A165" s="9"/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>
        <f>VLOOKUP(C:C,total260330113047!B:F,5,0)</f>
        <v>2046</v>
      </c>
      <c r="M165" s="8"/>
      <c r="N165" s="21">
        <f>L165/9*5</f>
        <v>1136.6666666666667</v>
      </c>
      <c r="O165" s="44">
        <v>739</v>
      </c>
      <c r="P165" s="44">
        <v>0</v>
      </c>
      <c r="Q165" s="44">
        <v>0</v>
      </c>
      <c r="R165" s="44">
        <v>0</v>
      </c>
      <c r="S165" s="44">
        <v>1100</v>
      </c>
      <c r="T165" s="45">
        <v>-1100</v>
      </c>
      <c r="U165" s="45">
        <v>-361</v>
      </c>
      <c r="V165" s="45">
        <v>-1497.6666666666667</v>
      </c>
      <c r="W165" s="41">
        <v>2.7686062246278755</v>
      </c>
      <c r="X165" s="13"/>
      <c r="Y165" s="13"/>
    </row>
    <row r="166" spans="1:27">
      <c r="A166" s="9"/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>
        <f>VLOOKUP(C:C,total260330113047!B:F,5,0)</f>
        <v>1949</v>
      </c>
      <c r="M166" s="8"/>
      <c r="N166" s="21">
        <f>L166/9*5</f>
        <v>1082.7777777777778</v>
      </c>
      <c r="O166" s="44">
        <v>402</v>
      </c>
      <c r="P166" s="44">
        <v>0</v>
      </c>
      <c r="Q166" s="44">
        <v>0</v>
      </c>
      <c r="R166" s="44">
        <v>0</v>
      </c>
      <c r="S166" s="44">
        <v>500</v>
      </c>
      <c r="T166" s="45">
        <v>-500</v>
      </c>
      <c r="U166" s="45">
        <v>-98</v>
      </c>
      <c r="V166" s="45">
        <v>-1180.7777777777778</v>
      </c>
      <c r="W166" s="41">
        <v>4.8482587064676617</v>
      </c>
      <c r="X166" s="13"/>
      <c r="Y166" s="13"/>
    </row>
    <row r="167" spans="1:27">
      <c r="A167" s="9"/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>
        <f>VLOOKUP(C:C,total260330113047!B:F,5,0)</f>
        <v>2538</v>
      </c>
      <c r="M167" s="234">
        <v>1500</v>
      </c>
      <c r="N167" s="211">
        <v>1000</v>
      </c>
      <c r="O167" s="44">
        <v>1265</v>
      </c>
      <c r="P167" s="44">
        <v>0</v>
      </c>
      <c r="Q167" s="44">
        <v>0</v>
      </c>
      <c r="R167" s="44">
        <v>0</v>
      </c>
      <c r="S167" s="44">
        <v>0</v>
      </c>
      <c r="T167" s="45">
        <v>0</v>
      </c>
      <c r="U167" s="45">
        <v>1265</v>
      </c>
      <c r="V167" s="45">
        <v>265</v>
      </c>
      <c r="W167" s="41">
        <v>2.0063241106719367</v>
      </c>
      <c r="X167" s="13"/>
      <c r="Y167" s="13"/>
    </row>
    <row r="168" spans="1:27">
      <c r="A168" s="9"/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>
        <f>VLOOKUP(C:C,total260330113047!B:F,5,0)</f>
        <v>2737</v>
      </c>
      <c r="M168" s="234">
        <v>1500</v>
      </c>
      <c r="N168" s="211">
        <v>1000</v>
      </c>
      <c r="O168" s="44">
        <v>1409</v>
      </c>
      <c r="P168" s="44">
        <v>0</v>
      </c>
      <c r="Q168" s="44">
        <v>0</v>
      </c>
      <c r="R168" s="44">
        <v>0</v>
      </c>
      <c r="S168" s="44">
        <v>0</v>
      </c>
      <c r="T168" s="45">
        <v>0</v>
      </c>
      <c r="U168" s="45">
        <v>1409</v>
      </c>
      <c r="V168" s="45">
        <v>409</v>
      </c>
      <c r="W168" s="41">
        <v>1.942512420156139</v>
      </c>
      <c r="X168" s="13"/>
      <c r="Y168" s="13"/>
    </row>
    <row r="169" spans="1:27">
      <c r="A169" s="9"/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>
        <f>VLOOKUP(C:C,total260330113047!B:F,5,0)</f>
        <v>429</v>
      </c>
      <c r="M169" s="234">
        <v>1500</v>
      </c>
      <c r="N169" s="211">
        <v>1000</v>
      </c>
      <c r="O169" s="44">
        <v>1998</v>
      </c>
      <c r="P169" s="44">
        <v>0</v>
      </c>
      <c r="Q169" s="44">
        <v>0</v>
      </c>
      <c r="R169" s="44">
        <v>0</v>
      </c>
      <c r="S169" s="44">
        <v>0</v>
      </c>
      <c r="T169" s="45">
        <v>0</v>
      </c>
      <c r="U169" s="45">
        <v>1998</v>
      </c>
      <c r="V169" s="45">
        <v>998</v>
      </c>
      <c r="W169" s="41">
        <v>0.21471471471471471</v>
      </c>
      <c r="X169" s="13"/>
      <c r="Y169" s="13"/>
    </row>
    <row r="170" spans="1:27">
      <c r="A170" s="9"/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>
        <f>VLOOKUP(C:C,total260330113047!B:F,5,0)</f>
        <v>9123</v>
      </c>
      <c r="M170" s="234">
        <v>3500</v>
      </c>
      <c r="N170" s="21">
        <f>L170/9*5</f>
        <v>5068.333333333333</v>
      </c>
      <c r="O170" s="44">
        <v>13502</v>
      </c>
      <c r="P170" s="44">
        <v>1659</v>
      </c>
      <c r="Q170" s="44">
        <v>0</v>
      </c>
      <c r="R170" s="44">
        <v>0</v>
      </c>
      <c r="S170" s="44">
        <v>2688</v>
      </c>
      <c r="T170" s="45">
        <v>-1029</v>
      </c>
      <c r="U170" s="45">
        <v>10814</v>
      </c>
      <c r="V170" s="45">
        <v>5745.666666666667</v>
      </c>
      <c r="W170" s="41">
        <v>0.67567767738112872</v>
      </c>
      <c r="X170" s="13"/>
      <c r="Y170" s="13"/>
    </row>
    <row r="171" spans="1:27">
      <c r="A171" s="9"/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>
        <f>VLOOKUP(C:C,total260330113047!B:F,5,0)</f>
        <v>1236</v>
      </c>
      <c r="M171" s="234">
        <v>900</v>
      </c>
      <c r="N171" s="211">
        <v>900</v>
      </c>
      <c r="O171" s="44">
        <v>10376</v>
      </c>
      <c r="P171" s="44">
        <v>0</v>
      </c>
      <c r="Q171" s="44">
        <v>0</v>
      </c>
      <c r="R171" s="44">
        <v>0</v>
      </c>
      <c r="S171" s="44">
        <v>174</v>
      </c>
      <c r="T171" s="45">
        <v>-174</v>
      </c>
      <c r="U171" s="45">
        <v>10202</v>
      </c>
      <c r="V171" s="45">
        <v>9302</v>
      </c>
      <c r="W171" s="41">
        <v>0.11912104857363146</v>
      </c>
      <c r="X171" s="13"/>
      <c r="Y171" s="13"/>
    </row>
    <row r="172" spans="1:27">
      <c r="A172" s="9"/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>
        <f>VLOOKUP(C:C,total260330113047!B:F,5,0)</f>
        <v>6834</v>
      </c>
      <c r="M172" s="234">
        <v>7500</v>
      </c>
      <c r="N172" s="211">
        <v>6000</v>
      </c>
      <c r="O172" s="44">
        <v>7227</v>
      </c>
      <c r="P172" s="44">
        <v>580</v>
      </c>
      <c r="Q172" s="44">
        <v>0</v>
      </c>
      <c r="R172" s="44">
        <v>0</v>
      </c>
      <c r="S172" s="44">
        <v>360</v>
      </c>
      <c r="T172" s="45">
        <v>220</v>
      </c>
      <c r="U172" s="45">
        <v>6867</v>
      </c>
      <c r="V172" s="45">
        <v>867</v>
      </c>
      <c r="W172" s="41">
        <v>0.94562058945620586</v>
      </c>
      <c r="X172" s="13"/>
      <c r="Y172" s="13"/>
    </row>
    <row r="173" spans="1:27">
      <c r="A173" s="9"/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>
        <f>VLOOKUP(C:C,total260330113047!B:F,5,0)</f>
        <v>1183</v>
      </c>
      <c r="M173" s="234">
        <v>1000</v>
      </c>
      <c r="N173" s="211">
        <v>1000</v>
      </c>
      <c r="O173" s="44">
        <v>1627</v>
      </c>
      <c r="P173" s="44">
        <v>0</v>
      </c>
      <c r="Q173" s="44">
        <v>0</v>
      </c>
      <c r="R173" s="44">
        <v>0</v>
      </c>
      <c r="S173" s="44">
        <v>0</v>
      </c>
      <c r="T173" s="45">
        <v>0</v>
      </c>
      <c r="U173" s="45">
        <v>1627</v>
      </c>
      <c r="V173" s="45">
        <v>627</v>
      </c>
      <c r="W173" s="41">
        <v>0.72710510141364471</v>
      </c>
      <c r="X173" s="13"/>
      <c r="Y173" s="13"/>
    </row>
    <row r="174" spans="1:27">
      <c r="A174" s="9"/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>
        <f>VLOOKUP(C:C,total260330113047!B:F,5,0)</f>
        <v>630</v>
      </c>
      <c r="M174" s="234">
        <v>1500</v>
      </c>
      <c r="N174" s="211">
        <v>1500</v>
      </c>
      <c r="O174" s="44">
        <v>4476</v>
      </c>
      <c r="P174" s="44">
        <v>200</v>
      </c>
      <c r="Q174" s="44">
        <v>0</v>
      </c>
      <c r="R174" s="44">
        <v>0</v>
      </c>
      <c r="S174" s="44">
        <v>200</v>
      </c>
      <c r="T174" s="45">
        <v>0</v>
      </c>
      <c r="U174" s="45">
        <v>4276</v>
      </c>
      <c r="V174" s="45">
        <v>2776</v>
      </c>
      <c r="W174" s="41">
        <v>0.14075067024128687</v>
      </c>
      <c r="X174" s="13"/>
      <c r="Y174" s="13"/>
    </row>
    <row r="175" spans="1:27">
      <c r="A175" s="9"/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>
        <f>VLOOKUP(C:C,total260330113047!B:F,5,0)</f>
        <v>4866</v>
      </c>
      <c r="M175" s="234">
        <v>2500</v>
      </c>
      <c r="N175" s="21">
        <f>L175/9*5</f>
        <v>2703.333333333333</v>
      </c>
      <c r="O175" s="44">
        <v>5368</v>
      </c>
      <c r="P175" s="44">
        <v>3200</v>
      </c>
      <c r="Q175" s="44">
        <v>3000</v>
      </c>
      <c r="R175" s="44">
        <v>0</v>
      </c>
      <c r="S175" s="44">
        <v>4700</v>
      </c>
      <c r="T175" s="45">
        <v>-1500</v>
      </c>
      <c r="U175" s="45">
        <v>3668</v>
      </c>
      <c r="V175" s="45">
        <v>964.66666666666697</v>
      </c>
      <c r="W175" s="41">
        <v>0.90648286140089418</v>
      </c>
      <c r="X175" s="13"/>
      <c r="Y175" s="13"/>
    </row>
    <row r="176" spans="1:27">
      <c r="A176" s="9"/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>
        <f>VLOOKUP(C:C,total260330113047!B:F,5,0)</f>
        <v>694</v>
      </c>
      <c r="M176" s="234">
        <v>2000</v>
      </c>
      <c r="N176" s="211">
        <v>1000</v>
      </c>
      <c r="O176" s="44">
        <v>1917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1917</v>
      </c>
      <c r="V176" s="45">
        <v>917</v>
      </c>
      <c r="W176" s="41">
        <v>0.36202399582681272</v>
      </c>
      <c r="X176" s="13"/>
      <c r="Y176" s="13"/>
    </row>
    <row r="177" spans="1:27">
      <c r="A177" s="9"/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>
        <f>VLOOKUP(C:C,total260330113047!B:F,5,0)</f>
        <v>1027</v>
      </c>
      <c r="M177" s="234">
        <v>2000</v>
      </c>
      <c r="N177" s="211">
        <v>1000</v>
      </c>
      <c r="O177" s="44">
        <v>1155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1155</v>
      </c>
      <c r="V177" s="45">
        <v>155</v>
      </c>
      <c r="W177" s="41">
        <v>0.88917748917748918</v>
      </c>
      <c r="X177" s="13"/>
      <c r="Y177" s="13"/>
    </row>
    <row r="178" spans="1:27">
      <c r="A178" s="9"/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>
        <f>VLOOKUP(C:C,total260330113047!B:F,5,0)</f>
        <v>658</v>
      </c>
      <c r="M178" s="234">
        <v>2000</v>
      </c>
      <c r="N178" s="211">
        <v>1000</v>
      </c>
      <c r="O178" s="44">
        <v>1770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1770</v>
      </c>
      <c r="V178" s="45">
        <v>770</v>
      </c>
      <c r="W178" s="41">
        <v>0.37175141242937854</v>
      </c>
      <c r="X178" s="13"/>
      <c r="Y178" s="13"/>
    </row>
    <row r="179" spans="1:27">
      <c r="A179" s="9"/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>
        <f>VLOOKUP(C:C,total260330113047!B:F,5,0)</f>
        <v>926</v>
      </c>
      <c r="M179" s="234">
        <v>2000</v>
      </c>
      <c r="N179" s="211">
        <v>1000</v>
      </c>
      <c r="O179" s="44">
        <v>1709</v>
      </c>
      <c r="P179" s="44">
        <v>0</v>
      </c>
      <c r="Q179" s="44">
        <v>0</v>
      </c>
      <c r="R179" s="44">
        <v>0</v>
      </c>
      <c r="S179" s="44">
        <v>0</v>
      </c>
      <c r="T179" s="45">
        <v>0</v>
      </c>
      <c r="U179" s="45">
        <v>1709</v>
      </c>
      <c r="V179" s="45">
        <v>709</v>
      </c>
      <c r="W179" s="41">
        <v>0.54183733177296667</v>
      </c>
      <c r="X179" s="13"/>
      <c r="Y179" s="13"/>
    </row>
    <row r="180" spans="1:27">
      <c r="A180" s="9"/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>
        <f>VLOOKUP(C:C,total260330113047!B:F,5,0)</f>
        <v>2135</v>
      </c>
      <c r="M180" s="234">
        <v>2000</v>
      </c>
      <c r="N180" s="211">
        <v>1000</v>
      </c>
      <c r="O180" s="44">
        <v>1051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1051</v>
      </c>
      <c r="V180" s="45">
        <v>51</v>
      </c>
      <c r="W180" s="41">
        <v>2.0313986679352998</v>
      </c>
      <c r="X180" s="13"/>
      <c r="Y180" s="13"/>
    </row>
    <row r="181" spans="1:27" s="200" customFormat="1">
      <c r="A181" s="243"/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>
        <f>VLOOKUP(C:C,total260330113047!B:F,5,0)</f>
        <v>1508</v>
      </c>
      <c r="M181" s="281">
        <v>1500</v>
      </c>
      <c r="N181" s="211">
        <v>1500</v>
      </c>
      <c r="O181" s="196">
        <v>3</v>
      </c>
      <c r="P181" s="196">
        <v>0</v>
      </c>
      <c r="Q181" s="196">
        <v>0</v>
      </c>
      <c r="R181" s="196">
        <v>0</v>
      </c>
      <c r="S181" s="196">
        <v>0</v>
      </c>
      <c r="T181" s="197">
        <v>0</v>
      </c>
      <c r="U181" s="197">
        <v>3</v>
      </c>
      <c r="V181" s="197">
        <v>-1497</v>
      </c>
      <c r="W181" s="198">
        <v>502.66666666666669</v>
      </c>
      <c r="X181" s="243"/>
      <c r="Y181" s="243"/>
      <c r="Z181" s="201"/>
      <c r="AA181" s="201"/>
    </row>
    <row r="182" spans="1:27">
      <c r="A182" s="9"/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>
        <f>VLOOKUP(C:C,total260330113047!B:F,5,0)</f>
        <v>514</v>
      </c>
      <c r="M182" s="234">
        <v>1000</v>
      </c>
      <c r="N182" s="211">
        <v>1000</v>
      </c>
      <c r="O182" s="44">
        <v>4357</v>
      </c>
      <c r="P182" s="44">
        <v>0</v>
      </c>
      <c r="Q182" s="44">
        <v>0</v>
      </c>
      <c r="R182" s="44">
        <v>0</v>
      </c>
      <c r="S182" s="44">
        <v>0</v>
      </c>
      <c r="T182" s="45">
        <v>0</v>
      </c>
      <c r="U182" s="45">
        <v>4357</v>
      </c>
      <c r="V182" s="45">
        <v>3357</v>
      </c>
      <c r="W182" s="41">
        <v>0.11797108101904981</v>
      </c>
      <c r="X182" s="46"/>
      <c r="Y182" s="46"/>
    </row>
    <row r="183" spans="1:27">
      <c r="A183" s="9"/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>
        <f>VLOOKUP(C:C,total260330113047!B:F,5,0)</f>
        <v>419</v>
      </c>
      <c r="M183" s="234">
        <v>1000</v>
      </c>
      <c r="N183" s="211">
        <v>1000</v>
      </c>
      <c r="O183" s="44">
        <v>4504</v>
      </c>
      <c r="P183" s="44">
        <v>0</v>
      </c>
      <c r="Q183" s="44">
        <v>0</v>
      </c>
      <c r="R183" s="44">
        <v>0</v>
      </c>
      <c r="S183" s="44">
        <v>0</v>
      </c>
      <c r="T183" s="45">
        <v>0</v>
      </c>
      <c r="U183" s="45">
        <v>4504</v>
      </c>
      <c r="V183" s="45">
        <v>3504</v>
      </c>
      <c r="W183" s="41">
        <v>9.3028419182948491E-2</v>
      </c>
      <c r="X183" s="46"/>
      <c r="Y183" s="46"/>
    </row>
    <row r="184" spans="1:27">
      <c r="A184" s="9"/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>
        <f>VLOOKUP(C:C,total260330113047!B:F,5,0)</f>
        <v>1979</v>
      </c>
      <c r="M184" s="234">
        <v>1000</v>
      </c>
      <c r="N184" s="211">
        <v>1000</v>
      </c>
      <c r="O184" s="44">
        <v>3874</v>
      </c>
      <c r="P184" s="44">
        <v>2800</v>
      </c>
      <c r="Q184" s="44">
        <v>3000</v>
      </c>
      <c r="R184" s="44">
        <v>0</v>
      </c>
      <c r="S184" s="44">
        <v>2800</v>
      </c>
      <c r="T184" s="45">
        <v>0</v>
      </c>
      <c r="U184" s="45">
        <v>4074</v>
      </c>
      <c r="V184" s="45">
        <v>3074</v>
      </c>
      <c r="W184" s="41">
        <v>0.51084150748580281</v>
      </c>
      <c r="X184" s="46"/>
      <c r="Y184" s="46"/>
    </row>
    <row r="185" spans="1:27">
      <c r="A185" s="9"/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>
        <f>VLOOKUP(C:C,total260330113047!B:F,5,0)</f>
        <v>576</v>
      </c>
      <c r="M185" s="234">
        <v>1000</v>
      </c>
      <c r="N185" s="211">
        <v>1000</v>
      </c>
      <c r="O185" s="44">
        <v>4426</v>
      </c>
      <c r="P185" s="44">
        <v>1090</v>
      </c>
      <c r="Q185" s="44">
        <v>0</v>
      </c>
      <c r="R185" s="44">
        <v>0</v>
      </c>
      <c r="S185" s="44">
        <v>990</v>
      </c>
      <c r="T185" s="45">
        <v>100</v>
      </c>
      <c r="U185" s="45">
        <v>3436</v>
      </c>
      <c r="V185" s="45">
        <v>2436</v>
      </c>
      <c r="W185" s="41">
        <v>0.13014008133755084</v>
      </c>
      <c r="X185" s="46"/>
      <c r="Y185" s="46"/>
    </row>
    <row r="186" spans="1:27">
      <c r="A186" s="9"/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>
        <f>VLOOKUP(C:C,total260330113047!B:F,5,0)</f>
        <v>1134</v>
      </c>
      <c r="M186" s="213"/>
      <c r="N186" s="21">
        <f>L186/9*5</f>
        <v>630</v>
      </c>
      <c r="O186" s="44">
        <v>534</v>
      </c>
      <c r="P186" s="44">
        <v>0</v>
      </c>
      <c r="Q186" s="44">
        <v>0</v>
      </c>
      <c r="R186" s="44">
        <v>0</v>
      </c>
      <c r="S186" s="44">
        <v>0</v>
      </c>
      <c r="T186" s="45">
        <v>0</v>
      </c>
      <c r="U186" s="45">
        <v>534</v>
      </c>
      <c r="V186" s="45">
        <v>-96</v>
      </c>
      <c r="W186" s="41">
        <v>2.1235955056179776</v>
      </c>
      <c r="X186" s="13"/>
      <c r="Y186" s="13"/>
    </row>
    <row r="187" spans="1:27">
      <c r="A187" s="9"/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>
        <f>VLOOKUP(C:C,total260330113047!B:F,5,0)</f>
        <v>1894</v>
      </c>
      <c r="M187" s="213"/>
      <c r="N187" s="21">
        <f>L187/9*5</f>
        <v>1052.2222222222222</v>
      </c>
      <c r="O187" s="44">
        <v>593</v>
      </c>
      <c r="P187" s="44">
        <v>200</v>
      </c>
      <c r="Q187" s="44">
        <v>0</v>
      </c>
      <c r="R187" s="44">
        <v>0</v>
      </c>
      <c r="S187" s="44">
        <v>200</v>
      </c>
      <c r="T187" s="45">
        <v>0</v>
      </c>
      <c r="U187" s="45">
        <v>393</v>
      </c>
      <c r="V187" s="45">
        <v>-659.22222222222217</v>
      </c>
      <c r="W187" s="41">
        <v>3.1939291736930859</v>
      </c>
      <c r="X187" s="13"/>
      <c r="Y187" s="13"/>
    </row>
    <row r="188" spans="1:27">
      <c r="A188" s="9"/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>
        <f>VLOOKUP(C:C,total260330113047!B:F,5,0)</f>
        <v>1034</v>
      </c>
      <c r="M188" s="234">
        <v>1500</v>
      </c>
      <c r="N188" s="211">
        <v>1500</v>
      </c>
      <c r="O188" s="44">
        <v>4729</v>
      </c>
      <c r="P188" s="44">
        <v>390</v>
      </c>
      <c r="Q188" s="44">
        <v>0</v>
      </c>
      <c r="R188" s="44">
        <v>0</v>
      </c>
      <c r="S188" s="44">
        <v>390</v>
      </c>
      <c r="T188" s="45">
        <v>0</v>
      </c>
      <c r="U188" s="45">
        <v>4339</v>
      </c>
      <c r="V188" s="45">
        <v>2839</v>
      </c>
      <c r="W188" s="41">
        <v>0.21865087756396701</v>
      </c>
      <c r="X188" s="13"/>
      <c r="Y188" s="13"/>
    </row>
    <row r="189" spans="1:27">
      <c r="A189" s="9"/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>
        <f>VLOOKUP(C:C,total260330113047!B:F,5,0)</f>
        <v>5669</v>
      </c>
      <c r="M189" s="8"/>
      <c r="N189" s="21">
        <f>L189/9*5</f>
        <v>3149.4444444444443</v>
      </c>
      <c r="O189" s="44">
        <v>9844</v>
      </c>
      <c r="P189" s="44">
        <v>4850</v>
      </c>
      <c r="Q189" s="44">
        <v>0</v>
      </c>
      <c r="R189" s="44">
        <v>0</v>
      </c>
      <c r="S189" s="44">
        <v>4850</v>
      </c>
      <c r="T189" s="45">
        <v>0</v>
      </c>
      <c r="U189" s="45">
        <v>4994</v>
      </c>
      <c r="V189" s="45">
        <v>1844.5555555555557</v>
      </c>
      <c r="W189" s="41">
        <v>0.57588378707842336</v>
      </c>
      <c r="X189" s="13"/>
      <c r="Y189" s="13"/>
    </row>
    <row r="190" spans="1:27">
      <c r="A190" s="9"/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VLOOKUP(C:C,total260330113047!B:F,5,0)</f>
        <v>169</v>
      </c>
      <c r="M190" s="213">
        <v>1000</v>
      </c>
      <c r="N190" s="211">
        <v>1000</v>
      </c>
      <c r="O190" s="44">
        <v>2756</v>
      </c>
      <c r="P190" s="44">
        <v>30</v>
      </c>
      <c r="Q190" s="44">
        <v>0</v>
      </c>
      <c r="R190" s="44">
        <v>0</v>
      </c>
      <c r="S190" s="44">
        <v>30</v>
      </c>
      <c r="T190" s="45">
        <v>0</v>
      </c>
      <c r="U190" s="45">
        <v>2726</v>
      </c>
      <c r="V190" s="45">
        <v>1726</v>
      </c>
      <c r="W190" s="41">
        <v>6.1320754716981132E-2</v>
      </c>
      <c r="X190" s="13"/>
      <c r="Y190" s="13"/>
    </row>
    <row r="191" spans="1:27">
      <c r="A191" s="9"/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VLOOKUP(C:C,total260330113047!B:F,5,0)</f>
        <v>290</v>
      </c>
      <c r="M191" s="213">
        <v>1000</v>
      </c>
      <c r="N191" s="211">
        <v>1000</v>
      </c>
      <c r="O191" s="44">
        <v>5571</v>
      </c>
      <c r="P191" s="44">
        <v>0</v>
      </c>
      <c r="Q191" s="44">
        <v>0</v>
      </c>
      <c r="R191" s="44">
        <v>0</v>
      </c>
      <c r="S191" s="44">
        <v>0</v>
      </c>
      <c r="T191" s="45">
        <v>0</v>
      </c>
      <c r="U191" s="45">
        <v>5571</v>
      </c>
      <c r="V191" s="45">
        <v>4571</v>
      </c>
      <c r="W191" s="41">
        <v>5.2055286304074674E-2</v>
      </c>
      <c r="X191" s="13"/>
      <c r="Y191" s="13"/>
    </row>
    <row r="192" spans="1:27">
      <c r="A192" s="9"/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VLOOKUP(C:C,total260330113047!B:F,5,0)</f>
        <v>11</v>
      </c>
      <c r="M192" s="213">
        <v>1000</v>
      </c>
      <c r="N192" s="211">
        <v>1000</v>
      </c>
      <c r="O192" s="44">
        <v>2511</v>
      </c>
      <c r="P192" s="44">
        <v>0</v>
      </c>
      <c r="Q192" s="44">
        <v>140</v>
      </c>
      <c r="R192" s="44">
        <v>0</v>
      </c>
      <c r="S192" s="44">
        <v>803</v>
      </c>
      <c r="T192" s="45">
        <v>-803</v>
      </c>
      <c r="U192" s="45">
        <v>1848</v>
      </c>
      <c r="V192" s="45">
        <v>848</v>
      </c>
      <c r="W192" s="41">
        <v>4.3807248108323378E-3</v>
      </c>
      <c r="X192" s="13"/>
      <c r="Y192" s="13"/>
    </row>
    <row r="193" spans="1:25">
      <c r="A193" s="9"/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VLOOKUP(C:C,total260330113047!B:F,5,0)</f>
        <v>17</v>
      </c>
      <c r="M193" s="213">
        <v>1000</v>
      </c>
      <c r="N193" s="211">
        <v>1000</v>
      </c>
      <c r="O193" s="44">
        <v>3206</v>
      </c>
      <c r="P193" s="44">
        <v>803</v>
      </c>
      <c r="Q193" s="44">
        <v>0</v>
      </c>
      <c r="R193" s="44">
        <v>0</v>
      </c>
      <c r="S193" s="44">
        <v>0</v>
      </c>
      <c r="T193" s="45">
        <v>803</v>
      </c>
      <c r="U193" s="45">
        <v>3206</v>
      </c>
      <c r="V193" s="45">
        <v>2206</v>
      </c>
      <c r="W193" s="41">
        <v>5.3025577043044293E-3</v>
      </c>
      <c r="X193" s="13"/>
      <c r="Y193" s="13"/>
    </row>
    <row r="194" spans="1:25">
      <c r="A194" s="9"/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VLOOKUP(C:C,total260330113047!B:F,5,0)</f>
        <v>137</v>
      </c>
      <c r="M194" s="213">
        <v>1000</v>
      </c>
      <c r="N194" s="211">
        <v>1000</v>
      </c>
      <c r="O194" s="44">
        <v>2575</v>
      </c>
      <c r="P194" s="44">
        <v>0</v>
      </c>
      <c r="Q194" s="44">
        <v>0</v>
      </c>
      <c r="R194" s="44">
        <v>0</v>
      </c>
      <c r="S194" s="44">
        <v>0</v>
      </c>
      <c r="T194" s="45">
        <v>0</v>
      </c>
      <c r="U194" s="45">
        <v>2575</v>
      </c>
      <c r="V194" s="45">
        <v>1575</v>
      </c>
      <c r="W194" s="41">
        <v>5.3203883495145633E-2</v>
      </c>
      <c r="X194" s="13"/>
      <c r="Y194" s="13"/>
    </row>
    <row r="195" spans="1:25">
      <c r="A195" s="9"/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VLOOKUP(C:C,total260330113047!B:F,5,0)</f>
        <v>9</v>
      </c>
      <c r="M195" s="213">
        <v>1000</v>
      </c>
      <c r="N195" s="211">
        <v>1000</v>
      </c>
      <c r="O195" s="44">
        <v>1985</v>
      </c>
      <c r="P195" s="44">
        <v>0</v>
      </c>
      <c r="Q195" s="44">
        <v>0</v>
      </c>
      <c r="R195" s="44">
        <v>0</v>
      </c>
      <c r="S195" s="44">
        <v>0</v>
      </c>
      <c r="T195" s="45">
        <v>0</v>
      </c>
      <c r="U195" s="45">
        <v>1985</v>
      </c>
      <c r="V195" s="45">
        <v>985</v>
      </c>
      <c r="W195" s="41">
        <v>4.5340050377833752E-3</v>
      </c>
      <c r="X195" s="13"/>
      <c r="Y195" s="13"/>
    </row>
    <row r="196" spans="1:25">
      <c r="A196" s="9"/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VLOOKUP(C:C,total260330113047!B:F,5,0)</f>
        <v>544</v>
      </c>
      <c r="M196" s="213">
        <v>1000</v>
      </c>
      <c r="N196" s="211">
        <v>1000</v>
      </c>
      <c r="O196" s="44">
        <v>2384</v>
      </c>
      <c r="P196" s="44">
        <v>100</v>
      </c>
      <c r="Q196" s="44">
        <v>0</v>
      </c>
      <c r="R196" s="44">
        <v>0</v>
      </c>
      <c r="S196" s="44">
        <v>100</v>
      </c>
      <c r="T196" s="45">
        <v>0</v>
      </c>
      <c r="U196" s="45">
        <v>2284</v>
      </c>
      <c r="V196" s="45">
        <v>1284</v>
      </c>
      <c r="W196" s="41">
        <v>0.22818791946308725</v>
      </c>
      <c r="X196" s="13"/>
      <c r="Y196" s="13"/>
    </row>
    <row r="197" spans="1:25">
      <c r="A197" s="9"/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VLOOKUP(C:C,total260330113047!B:F,5,0)</f>
        <v>117</v>
      </c>
      <c r="M197" s="213">
        <v>1000</v>
      </c>
      <c r="N197" s="211">
        <v>1000</v>
      </c>
      <c r="O197" s="44">
        <v>2433</v>
      </c>
      <c r="P197" s="44">
        <v>0</v>
      </c>
      <c r="Q197" s="44">
        <v>462</v>
      </c>
      <c r="R197" s="44">
        <v>0</v>
      </c>
      <c r="S197" s="44">
        <v>0</v>
      </c>
      <c r="T197" s="45">
        <v>0</v>
      </c>
      <c r="U197" s="45">
        <v>2895</v>
      </c>
      <c r="V197" s="45">
        <v>1895</v>
      </c>
      <c r="W197" s="41">
        <v>4.8088779284833537E-2</v>
      </c>
      <c r="X197" s="46"/>
      <c r="Y197" s="46"/>
    </row>
    <row r="198" spans="1:25">
      <c r="A198" s="9"/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VLOOKUP(C:C,total260330113047!B:F,5,0)</f>
        <v>1893</v>
      </c>
      <c r="M198" s="213">
        <v>1000</v>
      </c>
      <c r="N198" s="211">
        <v>1000</v>
      </c>
      <c r="O198" s="44">
        <v>4748</v>
      </c>
      <c r="P198" s="44">
        <v>0</v>
      </c>
      <c r="Q198" s="44">
        <v>150</v>
      </c>
      <c r="R198" s="44">
        <v>0</v>
      </c>
      <c r="S198" s="44">
        <v>0</v>
      </c>
      <c r="T198" s="45">
        <v>0</v>
      </c>
      <c r="U198" s="45">
        <v>4898</v>
      </c>
      <c r="V198" s="45">
        <v>3898</v>
      </c>
      <c r="W198" s="41">
        <v>0.39869418702611625</v>
      </c>
      <c r="X198" s="46"/>
      <c r="Y198" s="46"/>
    </row>
    <row r="199" spans="1:25">
      <c r="A199" s="9"/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VLOOKUP(C:C,total260330113047!B:F,5,0)</f>
        <v>2346</v>
      </c>
      <c r="M199" s="213">
        <v>1500</v>
      </c>
      <c r="N199" s="21">
        <f>L199/9*5</f>
        <v>1303.3333333333335</v>
      </c>
      <c r="O199" s="44">
        <v>2864</v>
      </c>
      <c r="P199" s="44">
        <v>1370</v>
      </c>
      <c r="Q199" s="44">
        <v>0</v>
      </c>
      <c r="R199" s="44">
        <v>0</v>
      </c>
      <c r="S199" s="44">
        <v>1700</v>
      </c>
      <c r="T199" s="45">
        <v>-330</v>
      </c>
      <c r="U199" s="45">
        <v>1164</v>
      </c>
      <c r="V199" s="45">
        <v>-139.33333333333348</v>
      </c>
      <c r="W199" s="41">
        <v>0.81913407821229045</v>
      </c>
      <c r="X199" s="46"/>
      <c r="Y199" s="46" t="s">
        <v>2746</v>
      </c>
    </row>
    <row r="200" spans="1:25">
      <c r="A200" s="9"/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VLOOKUP(C:C,total260330113047!B:F,5,0)</f>
        <v>66</v>
      </c>
      <c r="M200" s="213"/>
      <c r="N200" s="211">
        <v>1000</v>
      </c>
      <c r="O200" s="44">
        <v>2880</v>
      </c>
      <c r="P200" s="44">
        <v>0</v>
      </c>
      <c r="Q200" s="44">
        <v>0</v>
      </c>
      <c r="R200" s="44">
        <v>0</v>
      </c>
      <c r="S200" s="44">
        <v>0</v>
      </c>
      <c r="T200" s="45">
        <v>0</v>
      </c>
      <c r="U200" s="45">
        <v>2880</v>
      </c>
      <c r="V200" s="45">
        <v>1880</v>
      </c>
      <c r="W200" s="41">
        <v>2.2916666666666665E-2</v>
      </c>
      <c r="X200" s="46"/>
      <c r="Y200" s="46"/>
    </row>
    <row r="201" spans="1:25">
      <c r="A201" s="9"/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>
        <f>VLOOKUP(C:C,total260330113047!B:F,5,0)</f>
        <v>67</v>
      </c>
      <c r="M201" s="213"/>
      <c r="N201" s="211">
        <v>3000</v>
      </c>
      <c r="O201" s="44">
        <v>9775</v>
      </c>
      <c r="P201" s="44">
        <v>0</v>
      </c>
      <c r="Q201" s="44">
        <v>200</v>
      </c>
      <c r="R201" s="44">
        <v>0</v>
      </c>
      <c r="S201" s="44">
        <v>0</v>
      </c>
      <c r="T201" s="45">
        <v>0</v>
      </c>
      <c r="U201" s="45">
        <v>9975</v>
      </c>
      <c r="V201" s="45">
        <v>6975</v>
      </c>
      <c r="W201" s="41">
        <v>6.8542199488491051E-3</v>
      </c>
      <c r="X201" s="46"/>
      <c r="Y201" s="46"/>
    </row>
    <row r="202" spans="1:25">
      <c r="A202" s="9"/>
      <c r="B202" s="2"/>
      <c r="C202" s="49" t="s">
        <v>4364</v>
      </c>
      <c r="D202" s="50" t="s">
        <v>4365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VLOOKUP(C:C,total260330113047!B:F,5,0)</f>
        <v>#N/A</v>
      </c>
      <c r="M202" s="213"/>
      <c r="N202" s="211">
        <v>1000</v>
      </c>
      <c r="O202" s="44">
        <v>2991</v>
      </c>
      <c r="P202" s="44">
        <v>0</v>
      </c>
      <c r="Q202" s="44">
        <v>0</v>
      </c>
      <c r="R202" s="44">
        <v>0</v>
      </c>
      <c r="S202" s="44">
        <v>0</v>
      </c>
      <c r="T202" s="45">
        <v>0</v>
      </c>
      <c r="U202" s="45">
        <v>2991</v>
      </c>
      <c r="V202" s="45">
        <v>1991</v>
      </c>
      <c r="W202" s="41" t="e">
        <v>#N/A</v>
      </c>
      <c r="X202" s="46"/>
      <c r="Y202" s="46"/>
    </row>
    <row r="203" spans="1:25">
      <c r="A203" s="9"/>
      <c r="B203" s="2"/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>
        <f>VLOOKUP(C:C,total260330113047!B:F,5,0)</f>
        <v>152</v>
      </c>
      <c r="M203" s="213"/>
      <c r="N203" s="21">
        <v>1000</v>
      </c>
      <c r="O203" s="44">
        <v>5079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5079</v>
      </c>
      <c r="V203" s="45">
        <v>4079</v>
      </c>
      <c r="W203" s="41">
        <v>2.9927151013979129E-2</v>
      </c>
      <c r="X203" s="46"/>
      <c r="Y203" s="46"/>
    </row>
    <row r="204" spans="1:25">
      <c r="A204" s="9"/>
      <c r="B204" s="2"/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>
        <f>VLOOKUP(C:C,total260330113047!B:F,5,0)</f>
        <v>17</v>
      </c>
      <c r="M204" s="213"/>
      <c r="N204" s="21">
        <v>1000</v>
      </c>
      <c r="O204" s="44">
        <v>4974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4974</v>
      </c>
      <c r="V204" s="45">
        <v>3974</v>
      </c>
      <c r="W204" s="41">
        <v>3.4177724165661439E-3</v>
      </c>
      <c r="X204" s="46"/>
      <c r="Y204" s="46"/>
    </row>
    <row r="205" spans="1:25">
      <c r="A205" s="9"/>
      <c r="B205" s="2"/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>
        <f>VLOOKUP(C:C,total260330113047!B:F,5,0)</f>
        <v>26</v>
      </c>
      <c r="M205" s="213"/>
      <c r="N205" s="21">
        <v>1000</v>
      </c>
      <c r="O205" s="44">
        <v>2765</v>
      </c>
      <c r="P205" s="44">
        <v>2500</v>
      </c>
      <c r="Q205" s="44">
        <v>3000</v>
      </c>
      <c r="R205" s="44">
        <v>0</v>
      </c>
      <c r="S205" s="44">
        <v>2450</v>
      </c>
      <c r="T205" s="45">
        <v>50</v>
      </c>
      <c r="U205" s="45">
        <v>3315</v>
      </c>
      <c r="V205" s="45">
        <v>2315</v>
      </c>
      <c r="W205" s="41">
        <v>9.4032549728752263E-3</v>
      </c>
      <c r="X205" s="46" t="s">
        <v>4513</v>
      </c>
      <c r="Y205" s="46"/>
    </row>
    <row r="206" spans="1:25">
      <c r="A206" s="9"/>
      <c r="B206" s="2"/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VLOOKUP(C:C,total260330113047!B:F,5,0)</f>
        <v>#N/A</v>
      </c>
      <c r="M206" s="213"/>
      <c r="N206" s="21">
        <v>1000</v>
      </c>
      <c r="O206" s="44">
        <v>2934</v>
      </c>
      <c r="P206" s="44">
        <v>270</v>
      </c>
      <c r="Q206" s="44">
        <v>0</v>
      </c>
      <c r="R206" s="44">
        <v>0</v>
      </c>
      <c r="S206" s="44">
        <v>330</v>
      </c>
      <c r="T206" s="45">
        <v>-60</v>
      </c>
      <c r="U206" s="45">
        <v>2604</v>
      </c>
      <c r="V206" s="45">
        <v>1604</v>
      </c>
      <c r="W206" s="41" t="e">
        <v>#N/A</v>
      </c>
      <c r="X206" s="46"/>
      <c r="Y206" s="46"/>
    </row>
    <row r="207" spans="1:25">
      <c r="A207" s="9"/>
      <c r="B207" s="2"/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>
        <f>VLOOKUP(C:C,total260330113047!B:F,5,0)</f>
        <v>348</v>
      </c>
      <c r="M207" s="213"/>
      <c r="N207" s="21">
        <v>1000</v>
      </c>
      <c r="O207" s="44">
        <v>26</v>
      </c>
      <c r="P207" s="44">
        <v>500</v>
      </c>
      <c r="Q207" s="44">
        <v>5000</v>
      </c>
      <c r="R207" s="44">
        <v>0</v>
      </c>
      <c r="S207" s="44">
        <v>500</v>
      </c>
      <c r="T207" s="45">
        <v>0</v>
      </c>
      <c r="U207" s="45">
        <v>4526</v>
      </c>
      <c r="V207" s="45">
        <v>3526</v>
      </c>
      <c r="W207" s="41">
        <v>13.384615384615385</v>
      </c>
      <c r="X207" s="46"/>
      <c r="Y207" s="46" t="s">
        <v>4515</v>
      </c>
    </row>
    <row r="208" spans="1:25">
      <c r="A208" s="9"/>
      <c r="B208" s="2"/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>
        <f>VLOOKUP(C:C,total260330113047!B:F,5,0)</f>
        <v>100</v>
      </c>
      <c r="M208" s="213"/>
      <c r="N208" s="21">
        <v>1000</v>
      </c>
      <c r="O208" s="44">
        <v>976</v>
      </c>
      <c r="P208" s="44">
        <v>500</v>
      </c>
      <c r="Q208" s="44">
        <v>3100</v>
      </c>
      <c r="R208" s="44">
        <v>0</v>
      </c>
      <c r="S208" s="44">
        <v>500</v>
      </c>
      <c r="T208" s="45">
        <v>0</v>
      </c>
      <c r="U208" s="45">
        <v>3576</v>
      </c>
      <c r="V208" s="45">
        <v>2576</v>
      </c>
      <c r="W208" s="41">
        <v>0.10245901639344263</v>
      </c>
      <c r="X208" s="46" t="s">
        <v>2746</v>
      </c>
      <c r="Y208" s="46" t="s">
        <v>4515</v>
      </c>
    </row>
    <row r="209" spans="1:27">
      <c r="A209" s="9"/>
      <c r="B209" s="2"/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>
        <f>VLOOKUP(C:C,total260330113047!B:F,5,0)</f>
        <v>162</v>
      </c>
      <c r="M209" s="213"/>
      <c r="N209" s="21">
        <v>1000</v>
      </c>
      <c r="O209" s="44">
        <v>131</v>
      </c>
      <c r="P209" s="44">
        <v>500</v>
      </c>
      <c r="Q209" s="44">
        <v>3400</v>
      </c>
      <c r="R209" s="44">
        <v>0</v>
      </c>
      <c r="S209" s="44">
        <v>500</v>
      </c>
      <c r="T209" s="45">
        <v>0</v>
      </c>
      <c r="U209" s="45">
        <v>3031</v>
      </c>
      <c r="V209" s="45">
        <v>2031</v>
      </c>
      <c r="W209" s="41">
        <v>1.2366412213740459</v>
      </c>
      <c r="X209" s="46" t="s">
        <v>2746</v>
      </c>
      <c r="Y209" s="46" t="s">
        <v>4515</v>
      </c>
    </row>
    <row r="210" spans="1:27">
      <c r="A210" s="9"/>
      <c r="B210" s="2"/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>
        <f>VLOOKUP(C:C,total260330113047!B:F,5,0)</f>
        <v>31</v>
      </c>
      <c r="M210" s="213"/>
      <c r="N210" s="21">
        <v>1000</v>
      </c>
      <c r="O210" s="44">
        <v>2377</v>
      </c>
      <c r="P210" s="44">
        <v>830</v>
      </c>
      <c r="Q210" s="44">
        <v>0</v>
      </c>
      <c r="R210" s="44">
        <v>0</v>
      </c>
      <c r="S210" s="44">
        <v>830</v>
      </c>
      <c r="T210" s="45">
        <v>0</v>
      </c>
      <c r="U210" s="45">
        <v>1547</v>
      </c>
      <c r="V210" s="45">
        <v>547</v>
      </c>
      <c r="W210" s="41">
        <v>1.3041649137568364E-2</v>
      </c>
      <c r="X210" s="46"/>
      <c r="Y210" s="46"/>
    </row>
    <row r="211" spans="1:27">
      <c r="A211" s="9"/>
      <c r="B211" s="2"/>
      <c r="C211" s="49"/>
      <c r="D211" s="50"/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 t="e">
        <f>VLOOKUP(C:C,total260330113047!B:F,5,0)</f>
        <v>#N/A</v>
      </c>
      <c r="M211" s="213"/>
      <c r="N211" s="21" t="e">
        <f>L211</f>
        <v>#N/A</v>
      </c>
      <c r="O211" s="44">
        <v>0</v>
      </c>
      <c r="P211" s="44">
        <v>0</v>
      </c>
      <c r="Q211" s="44">
        <v>0</v>
      </c>
      <c r="R211" s="44">
        <v>0</v>
      </c>
      <c r="S211" s="44">
        <v>0</v>
      </c>
      <c r="T211" s="45">
        <v>0</v>
      </c>
      <c r="U211" s="45">
        <v>0</v>
      </c>
      <c r="V211" s="45" t="e">
        <v>#N/A</v>
      </c>
      <c r="W211" s="41" t="e">
        <v>#N/A</v>
      </c>
      <c r="X211" s="46"/>
      <c r="Y211" s="46"/>
    </row>
    <row r="212" spans="1:27" s="152" customFormat="1">
      <c r="A212" s="144" t="s">
        <v>1191</v>
      </c>
      <c r="B212" s="145" t="s">
        <v>2794</v>
      </c>
      <c r="C212" s="146" t="s">
        <v>343</v>
      </c>
      <c r="D212" s="147" t="s">
        <v>1230</v>
      </c>
      <c r="E212" s="146"/>
      <c r="F212" s="146"/>
      <c r="G212" s="148">
        <v>5989</v>
      </c>
      <c r="H212" s="148">
        <v>3473</v>
      </c>
      <c r="I212" s="8">
        <f>VLOOKUP(C212,'202310-202403出荷数total2403220951'!B:F,5,0)</f>
        <v>1768</v>
      </c>
      <c r="J212" s="203">
        <f>VLOOKUP(C212,'出荷数2307～2406total241008110618'!B:F,5,0)</f>
        <v>2819</v>
      </c>
      <c r="K212" s="214">
        <f>VLOOKUP(C212,'出荷数2407-2506total250730101950'!B:F,5,0)</f>
        <v>1641</v>
      </c>
      <c r="L212" s="203" t="e">
        <f>VLOOKUP(C:C,total260330113047!B:F,5,0)</f>
        <v>#N/A</v>
      </c>
      <c r="M212" s="8"/>
      <c r="N212" s="21" t="e">
        <f>L212</f>
        <v>#N/A</v>
      </c>
      <c r="O212" s="148">
        <v>0</v>
      </c>
      <c r="P212" s="148">
        <v>0</v>
      </c>
      <c r="Q212" s="44">
        <v>0</v>
      </c>
      <c r="R212" s="148">
        <v>0</v>
      </c>
      <c r="S212" s="148">
        <v>0</v>
      </c>
      <c r="T212" s="149">
        <v>0</v>
      </c>
      <c r="U212" s="149">
        <v>0</v>
      </c>
      <c r="V212" s="149" t="e">
        <v>#N/A</v>
      </c>
      <c r="W212" s="150" t="e">
        <v>#N/A</v>
      </c>
      <c r="X212" s="151"/>
      <c r="Y212" s="151"/>
      <c r="Z212" s="191"/>
      <c r="AA212" s="191"/>
    </row>
    <row r="213" spans="1:27">
      <c r="A213" s="29" t="s">
        <v>1192</v>
      </c>
      <c r="B213" s="30" t="s">
        <v>2794</v>
      </c>
      <c r="C213" s="6" t="s">
        <v>714</v>
      </c>
      <c r="D213" s="20" t="s">
        <v>1231</v>
      </c>
      <c r="E213" s="19"/>
      <c r="F213" s="19"/>
      <c r="G213" s="202">
        <v>5989</v>
      </c>
      <c r="H213" s="21">
        <v>615</v>
      </c>
      <c r="I213" s="8">
        <f>VLOOKUP(C213,'202310-202403出荷数total2403220951'!B:F,5,0)</f>
        <v>1696</v>
      </c>
      <c r="J213" s="203">
        <f>VLOOKUP(C213,'出荷数2307～2406total241008110618'!B:F,5,0)</f>
        <v>3134</v>
      </c>
      <c r="K213" s="214">
        <f>VLOOKUP(C213,'出荷数2407-2506total250730101950'!B:F,5,0)</f>
        <v>6256</v>
      </c>
      <c r="L213" s="203">
        <f>VLOOKUP(C:C,total260330113047!B:F,5,0)</f>
        <v>3745</v>
      </c>
      <c r="M213" s="211">
        <v>2500</v>
      </c>
      <c r="N213" s="211">
        <v>2500</v>
      </c>
      <c r="O213" s="44">
        <v>4041</v>
      </c>
      <c r="P213" s="44">
        <v>880</v>
      </c>
      <c r="Q213" s="44">
        <v>0</v>
      </c>
      <c r="R213" s="44">
        <v>0</v>
      </c>
      <c r="S213" s="44">
        <v>880</v>
      </c>
      <c r="T213" s="45">
        <v>0</v>
      </c>
      <c r="U213" s="45">
        <v>3161</v>
      </c>
      <c r="V213" s="45">
        <v>661</v>
      </c>
      <c r="W213" s="41">
        <v>0.92675080425637224</v>
      </c>
      <c r="X213" s="46"/>
      <c r="Y213" s="46"/>
    </row>
    <row r="214" spans="1:27">
      <c r="A214" s="29" t="s">
        <v>1193</v>
      </c>
      <c r="B214" s="30" t="s">
        <v>2794</v>
      </c>
      <c r="C214" s="17" t="s">
        <v>2755</v>
      </c>
      <c r="D214" s="18" t="s">
        <v>2760</v>
      </c>
      <c r="E214" s="17"/>
      <c r="F214" s="6"/>
      <c r="G214" s="8"/>
      <c r="H214" s="21">
        <v>620</v>
      </c>
      <c r="I214" s="8">
        <f>VLOOKUP(C214,'202310-202403出荷数total2403220951'!B:F,5,0)</f>
        <v>1167</v>
      </c>
      <c r="J214" s="203">
        <f>VLOOKUP(C214,'出荷数2307～2406total241008110618'!B:F,5,0)</f>
        <v>2808</v>
      </c>
      <c r="K214" s="214">
        <f>VLOOKUP(C214,'出荷数2407-2506total250730101950'!B:F,5,0)</f>
        <v>43</v>
      </c>
      <c r="L214" s="203">
        <f>VLOOKUP(C:C,total260330113047!B:F,5,0)</f>
        <v>383</v>
      </c>
      <c r="M214" s="8"/>
      <c r="N214" s="21">
        <f>L214/9*5</f>
        <v>212.77777777777777</v>
      </c>
      <c r="O214" s="44">
        <v>2856</v>
      </c>
      <c r="P214" s="44">
        <v>0</v>
      </c>
      <c r="Q214" s="44">
        <v>0</v>
      </c>
      <c r="R214" s="44">
        <v>0</v>
      </c>
      <c r="S214" s="44">
        <v>0</v>
      </c>
      <c r="T214" s="45">
        <v>0</v>
      </c>
      <c r="U214" s="45">
        <v>2856</v>
      </c>
      <c r="V214" s="45">
        <v>2643.2222222222222</v>
      </c>
      <c r="W214" s="41">
        <v>0.13410364145658263</v>
      </c>
      <c r="X214" s="46"/>
      <c r="Y214" s="46"/>
    </row>
    <row r="215" spans="1:27">
      <c r="A215" s="29" t="s">
        <v>1194</v>
      </c>
      <c r="B215" s="31" t="s">
        <v>4</v>
      </c>
      <c r="C215" s="17" t="s">
        <v>297</v>
      </c>
      <c r="D215" s="24" t="s">
        <v>298</v>
      </c>
      <c r="E215" s="23"/>
      <c r="F215" s="19">
        <v>976</v>
      </c>
      <c r="G215" s="21">
        <v>1131</v>
      </c>
      <c r="H215" s="21">
        <v>773</v>
      </c>
      <c r="I215" s="8">
        <f>VLOOKUP(C215,'202310-202403出荷数total2403220951'!B:F,5,0)</f>
        <v>165</v>
      </c>
      <c r="J215" s="203">
        <f>VLOOKUP(C215,'出荷数2307～2406total241008110618'!B:F,5,0)</f>
        <v>840</v>
      </c>
      <c r="K215" s="214">
        <f>VLOOKUP(C215,'出荷数2407-2506total250730101950'!B:F,5,0)</f>
        <v>399</v>
      </c>
      <c r="L215" s="203">
        <f>VLOOKUP(C:C,total260330113047!B:F,5,0)</f>
        <v>184</v>
      </c>
      <c r="M215" s="8"/>
      <c r="N215" s="21">
        <f>L215/9*5</f>
        <v>102.22222222222221</v>
      </c>
      <c r="O215" s="44">
        <v>889</v>
      </c>
      <c r="P215" s="44">
        <v>0</v>
      </c>
      <c r="Q215" s="44">
        <v>0</v>
      </c>
      <c r="R215" s="44">
        <v>0</v>
      </c>
      <c r="S215" s="44">
        <v>0</v>
      </c>
      <c r="T215" s="45">
        <v>0</v>
      </c>
      <c r="U215" s="45">
        <v>889</v>
      </c>
      <c r="V215" s="45">
        <v>786.77777777777783</v>
      </c>
      <c r="W215" s="41">
        <v>0.20697412823397077</v>
      </c>
      <c r="X215" s="46"/>
      <c r="Y215" s="46"/>
    </row>
    <row r="216" spans="1:27">
      <c r="A216" s="29" t="s">
        <v>1195</v>
      </c>
      <c r="B216" s="31" t="s">
        <v>4</v>
      </c>
      <c r="C216" s="17" t="s">
        <v>299</v>
      </c>
      <c r="D216" s="24" t="s">
        <v>300</v>
      </c>
      <c r="E216" s="23"/>
      <c r="F216" s="19">
        <v>1791</v>
      </c>
      <c r="G216" s="21">
        <v>1235</v>
      </c>
      <c r="H216" s="21">
        <v>7271</v>
      </c>
      <c r="I216" s="8">
        <f>VLOOKUP(C216,'202310-202403出荷数total2403220951'!B:F,5,0)</f>
        <v>893</v>
      </c>
      <c r="J216" s="203">
        <f>VLOOKUP(C216,'出荷数2307～2406total241008110618'!B:F,5,0)</f>
        <v>2907</v>
      </c>
      <c r="K216" s="214">
        <f>VLOOKUP(C216,'出荷数2407-2506total250730101950'!B:F,5,0)</f>
        <v>13212</v>
      </c>
      <c r="L216" s="203">
        <f>VLOOKUP(C:C,total260330113047!B:F,5,0)</f>
        <v>3261</v>
      </c>
      <c r="M216" s="8"/>
      <c r="N216" s="21">
        <f>L216/9*5</f>
        <v>1811.6666666666665</v>
      </c>
      <c r="O216" s="44">
        <v>8403</v>
      </c>
      <c r="P216" s="44">
        <v>0</v>
      </c>
      <c r="Q216" s="44">
        <v>0</v>
      </c>
      <c r="R216" s="44">
        <v>0</v>
      </c>
      <c r="S216" s="44">
        <v>100</v>
      </c>
      <c r="T216" s="45">
        <v>-100</v>
      </c>
      <c r="U216" s="45">
        <v>8303</v>
      </c>
      <c r="V216" s="45">
        <v>6491.3333333333339</v>
      </c>
      <c r="W216" s="41">
        <v>0.38807568725455194</v>
      </c>
      <c r="X216" s="46"/>
      <c r="Y216" s="46"/>
    </row>
    <row r="217" spans="1:27" s="293" customFormat="1">
      <c r="A217" s="282" t="s">
        <v>1196</v>
      </c>
      <c r="B217" s="283" t="s">
        <v>4</v>
      </c>
      <c r="C217" s="284" t="s">
        <v>303</v>
      </c>
      <c r="D217" s="285" t="s">
        <v>304</v>
      </c>
      <c r="E217" s="284"/>
      <c r="F217" s="286">
        <v>2170</v>
      </c>
      <c r="G217" s="287">
        <v>2785</v>
      </c>
      <c r="H217" s="287">
        <v>1320</v>
      </c>
      <c r="I217" s="287">
        <f>VLOOKUP(C217,'202310-202403出荷数total2403220951'!B:F,5,0)</f>
        <v>1219</v>
      </c>
      <c r="J217" s="287">
        <f>VLOOKUP(C217,'出荷数2307～2406total241008110618'!B:F,5,0)</f>
        <v>1602</v>
      </c>
      <c r="K217" s="287">
        <f>VLOOKUP(C217,'出荷数2407-2506total250730101950'!B:F,5,0)</f>
        <v>1969</v>
      </c>
      <c r="L217" s="203">
        <f>VLOOKUP(C:C,total260330113047!B:F,5,0)</f>
        <v>1509</v>
      </c>
      <c r="M217" s="288">
        <v>5000</v>
      </c>
      <c r="N217" s="211">
        <v>5000</v>
      </c>
      <c r="O217" s="287">
        <v>3915</v>
      </c>
      <c r="P217" s="287">
        <v>0</v>
      </c>
      <c r="Q217" s="287">
        <v>0</v>
      </c>
      <c r="R217" s="287">
        <v>0</v>
      </c>
      <c r="S217" s="287">
        <v>0</v>
      </c>
      <c r="T217" s="289">
        <v>0</v>
      </c>
      <c r="U217" s="289">
        <v>3915</v>
      </c>
      <c r="V217" s="289">
        <v>-1085</v>
      </c>
      <c r="W217" s="290">
        <v>0.38544061302681992</v>
      </c>
      <c r="X217" s="291"/>
      <c r="Y217" s="291"/>
      <c r="Z217" s="292"/>
      <c r="AA217" s="292"/>
    </row>
    <row r="218" spans="1:27">
      <c r="A218" s="29" t="s">
        <v>1197</v>
      </c>
      <c r="B218" s="31" t="s">
        <v>4</v>
      </c>
      <c r="C218" s="17" t="s">
        <v>305</v>
      </c>
      <c r="D218" s="24" t="s">
        <v>306</v>
      </c>
      <c r="E218" s="23"/>
      <c r="F218" s="19">
        <v>12000</v>
      </c>
      <c r="G218" s="21">
        <v>12000</v>
      </c>
      <c r="H218" s="21">
        <v>6328</v>
      </c>
      <c r="I218" s="213">
        <f>VLOOKUP(C218,'202310-202403出荷数total2403220951'!B:F,5,0)</f>
        <v>11118</v>
      </c>
      <c r="J218" s="203">
        <f>VLOOKUP(C218,'出荷数2307～2406total241008110618'!B:F,5,0)</f>
        <v>17924</v>
      </c>
      <c r="K218" s="214">
        <f>VLOOKUP(C218,'出荷数2407-2506total250730101950'!B:F,5,0)</f>
        <v>22866</v>
      </c>
      <c r="L218" s="203">
        <f>VLOOKUP(C:C,total260330113047!B:F,5,0)</f>
        <v>7756</v>
      </c>
      <c r="M218" s="211">
        <v>12000</v>
      </c>
      <c r="N218" s="211">
        <v>12000</v>
      </c>
      <c r="O218" s="44">
        <v>20403</v>
      </c>
      <c r="P218" s="44">
        <v>0</v>
      </c>
      <c r="Q218" s="44">
        <v>0</v>
      </c>
      <c r="R218" s="44">
        <v>0</v>
      </c>
      <c r="S218" s="44">
        <v>100</v>
      </c>
      <c r="T218" s="45">
        <v>-100</v>
      </c>
      <c r="U218" s="45">
        <v>20303</v>
      </c>
      <c r="V218" s="45">
        <v>8303</v>
      </c>
      <c r="W218" s="41">
        <v>0.38014017546439249</v>
      </c>
      <c r="X218" s="46"/>
      <c r="Y218" s="46"/>
    </row>
    <row r="219" spans="1:27" s="200" customFormat="1">
      <c r="A219" s="192" t="s">
        <v>1198</v>
      </c>
      <c r="B219" s="212" t="s">
        <v>4</v>
      </c>
      <c r="C219" s="235" t="s">
        <v>307</v>
      </c>
      <c r="D219" s="236" t="s">
        <v>308</v>
      </c>
      <c r="E219" s="235"/>
      <c r="F219" s="194">
        <v>1239</v>
      </c>
      <c r="G219" s="196">
        <v>4390</v>
      </c>
      <c r="H219" s="196">
        <v>1654</v>
      </c>
      <c r="I219" s="196">
        <f>VLOOKUP(C219,'202310-202403出荷数total2403220951'!B:F,5,0)</f>
        <v>1019</v>
      </c>
      <c r="J219" s="196">
        <f>VLOOKUP(C219,'出荷数2307～2406total241008110618'!B:F,5,0)</f>
        <v>1675</v>
      </c>
      <c r="K219" s="214">
        <f>VLOOKUP(C219,'出荷数2407-2506total250730101950'!B:F,5,0)</f>
        <v>1472</v>
      </c>
      <c r="L219" s="203">
        <f>VLOOKUP(C:C,total260330113047!B:F,5,0)</f>
        <v>512</v>
      </c>
      <c r="M219" s="8"/>
      <c r="N219" s="21">
        <f t="shared" ref="N219:N235" si="8">L219/9*5</f>
        <v>284.44444444444446</v>
      </c>
      <c r="O219" s="196">
        <v>116</v>
      </c>
      <c r="P219" s="196">
        <v>150</v>
      </c>
      <c r="Q219" s="196">
        <v>0</v>
      </c>
      <c r="R219" s="196">
        <v>0</v>
      </c>
      <c r="S219" s="196">
        <v>150</v>
      </c>
      <c r="T219" s="197">
        <v>0</v>
      </c>
      <c r="U219" s="197">
        <v>-34</v>
      </c>
      <c r="V219" s="197">
        <v>-318.44444444444446</v>
      </c>
      <c r="W219" s="198">
        <v>4.4137931034482758</v>
      </c>
      <c r="X219" s="199"/>
      <c r="Y219" s="199"/>
      <c r="Z219" s="201"/>
      <c r="AA219" s="201"/>
    </row>
    <row r="220" spans="1:27" s="200" customFormat="1">
      <c r="A220" s="192" t="s">
        <v>1199</v>
      </c>
      <c r="B220" s="212" t="s">
        <v>4</v>
      </c>
      <c r="C220" s="235" t="s">
        <v>309</v>
      </c>
      <c r="D220" s="236" t="s">
        <v>310</v>
      </c>
      <c r="E220" s="235"/>
      <c r="F220" s="194">
        <v>2732</v>
      </c>
      <c r="G220" s="196">
        <v>2477</v>
      </c>
      <c r="H220" s="196">
        <v>2224</v>
      </c>
      <c r="I220" s="196">
        <f>VLOOKUP(C220,'202310-202403出荷数total2403220951'!B:F,5,0)</f>
        <v>1052</v>
      </c>
      <c r="J220" s="196">
        <f>VLOOKUP(C220,'出荷数2307～2406total241008110618'!B:F,5,0)</f>
        <v>1883</v>
      </c>
      <c r="K220" s="214">
        <f>VLOOKUP(C220,'出荷数2407-2506total250730101950'!B:F,5,0)</f>
        <v>2091</v>
      </c>
      <c r="L220" s="203">
        <f>VLOOKUP(C:C,total260330113047!B:F,5,0)</f>
        <v>225</v>
      </c>
      <c r="M220" s="8"/>
      <c r="N220" s="21">
        <f t="shared" si="8"/>
        <v>125</v>
      </c>
      <c r="O220" s="196">
        <v>0</v>
      </c>
      <c r="P220" s="196">
        <v>0</v>
      </c>
      <c r="Q220" s="196">
        <v>0</v>
      </c>
      <c r="R220" s="196">
        <v>0</v>
      </c>
      <c r="S220" s="196">
        <v>0</v>
      </c>
      <c r="T220" s="197">
        <v>0</v>
      </c>
      <c r="U220" s="197">
        <v>0</v>
      </c>
      <c r="V220" s="197">
        <v>-125</v>
      </c>
      <c r="W220" s="198" t="e">
        <v>#DIV/0!</v>
      </c>
      <c r="X220" s="199"/>
      <c r="Y220" s="199"/>
      <c r="Z220" s="201"/>
      <c r="AA220" s="201"/>
    </row>
    <row r="221" spans="1:27">
      <c r="A221" s="29" t="s">
        <v>1200</v>
      </c>
      <c r="B221" s="31" t="s">
        <v>4</v>
      </c>
      <c r="C221" s="17" t="s">
        <v>311</v>
      </c>
      <c r="D221" s="24" t="s">
        <v>312</v>
      </c>
      <c r="E221" s="23"/>
      <c r="F221" s="19">
        <v>12340</v>
      </c>
      <c r="G221" s="21">
        <v>10150</v>
      </c>
      <c r="H221" s="21">
        <v>9935</v>
      </c>
      <c r="I221" s="213">
        <f>VLOOKUP(C221,'202310-202403出荷数total2403220951'!B:F,5,0)</f>
        <v>7434</v>
      </c>
      <c r="J221" s="203">
        <f>VLOOKUP(C221,'出荷数2307～2406total241008110618'!B:F,5,0)</f>
        <v>12788</v>
      </c>
      <c r="K221" s="214">
        <f>VLOOKUP(C221,'出荷数2407-2506total250730101950'!B:F,5,0)</f>
        <v>5703</v>
      </c>
      <c r="L221" s="203">
        <f>VLOOKUP(C:C,total260330113047!B:F,5,0)</f>
        <v>5685</v>
      </c>
      <c r="M221" s="8"/>
      <c r="N221" s="21">
        <f t="shared" si="8"/>
        <v>3158.333333333333</v>
      </c>
      <c r="O221" s="44">
        <v>4617</v>
      </c>
      <c r="P221" s="44">
        <v>350</v>
      </c>
      <c r="Q221" s="44">
        <v>0</v>
      </c>
      <c r="R221" s="44">
        <v>0</v>
      </c>
      <c r="S221" s="44">
        <v>350</v>
      </c>
      <c r="T221" s="45">
        <v>0</v>
      </c>
      <c r="U221" s="45">
        <v>4267</v>
      </c>
      <c r="V221" s="45">
        <v>1108.666666666667</v>
      </c>
      <c r="W221" s="41">
        <v>1.2313190383365822</v>
      </c>
      <c r="X221" s="46"/>
      <c r="Y221" s="46"/>
    </row>
    <row r="222" spans="1:27" ht="16.899999999999999" customHeight="1">
      <c r="A222" s="29" t="s">
        <v>1201</v>
      </c>
      <c r="B222" s="31" t="s">
        <v>4</v>
      </c>
      <c r="C222" s="17" t="s">
        <v>2897</v>
      </c>
      <c r="D222" s="24" t="s">
        <v>314</v>
      </c>
      <c r="E222" s="23"/>
      <c r="F222" s="19">
        <v>26335</v>
      </c>
      <c r="G222" s="21">
        <v>47559</v>
      </c>
      <c r="H222" s="21">
        <v>37707</v>
      </c>
      <c r="I222" s="213">
        <f>VLOOKUP(C222,'202310-202403出荷数total2403220951'!B:F,5,0)</f>
        <v>19173</v>
      </c>
      <c r="J222" s="203">
        <f>VLOOKUP(C222,'出荷数2307～2406total241008110618'!B:F,5,0)</f>
        <v>35560</v>
      </c>
      <c r="K222" s="214">
        <f>VLOOKUP(C222,'出荷数2407-2506total250730101950'!B:F,5,0)</f>
        <v>17847</v>
      </c>
      <c r="L222" s="203">
        <f>VLOOKUP(C:C,total260330113047!B:F,5,0)</f>
        <v>18361</v>
      </c>
      <c r="M222" s="8"/>
      <c r="N222" s="21">
        <f t="shared" si="8"/>
        <v>10200.555555555555</v>
      </c>
      <c r="O222" s="44">
        <v>7396</v>
      </c>
      <c r="P222" s="44">
        <v>799</v>
      </c>
      <c r="Q222" s="44">
        <v>8960</v>
      </c>
      <c r="R222" s="44">
        <v>0</v>
      </c>
      <c r="S222" s="44">
        <v>1399</v>
      </c>
      <c r="T222" s="45">
        <v>-600</v>
      </c>
      <c r="U222" s="45">
        <v>14957</v>
      </c>
      <c r="V222" s="45">
        <v>4756.4444444444453</v>
      </c>
      <c r="W222" s="41">
        <v>2.4825581395348837</v>
      </c>
      <c r="X222" s="46" t="s">
        <v>4512</v>
      </c>
      <c r="Y222" s="46"/>
    </row>
    <row r="223" spans="1:27">
      <c r="A223" s="29"/>
      <c r="B223" s="31" t="s">
        <v>4</v>
      </c>
      <c r="C223" s="17" t="s">
        <v>4199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VLOOKUP(C:C,total260330113047!B:F,5,0)</f>
        <v>33</v>
      </c>
      <c r="M223" s="8"/>
      <c r="N223" s="21">
        <f t="shared" si="8"/>
        <v>18.333333333333332</v>
      </c>
      <c r="O223" s="44">
        <v>3717</v>
      </c>
      <c r="P223" s="44">
        <v>0</v>
      </c>
      <c r="Q223" s="44">
        <v>0</v>
      </c>
      <c r="R223" s="44">
        <v>0</v>
      </c>
      <c r="S223" s="44">
        <v>0</v>
      </c>
      <c r="T223" s="45">
        <v>0</v>
      </c>
      <c r="U223" s="45">
        <v>3717</v>
      </c>
      <c r="V223" s="45">
        <v>3698.6666666666665</v>
      </c>
      <c r="W223" s="41">
        <v>8.8781275221953195E-3</v>
      </c>
      <c r="X223" s="46"/>
      <c r="Y223" s="46"/>
    </row>
    <row r="224" spans="1:27">
      <c r="A224" s="29"/>
      <c r="B224" s="31" t="s">
        <v>4</v>
      </c>
      <c r="C224" s="17" t="s">
        <v>4200</v>
      </c>
      <c r="D224" s="24" t="s">
        <v>314</v>
      </c>
      <c r="E224" s="23"/>
      <c r="F224" s="19"/>
      <c r="G224" s="21"/>
      <c r="H224" s="21"/>
      <c r="I224" s="213" t="e">
        <f>VLOOKUP(C224,'202310-202403出荷数total2403220951'!B:F,5,0)</f>
        <v>#N/A</v>
      </c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>
        <f>VLOOKUP(C:C,total260330113047!B:F,5,0)</f>
        <v>42</v>
      </c>
      <c r="M224" s="8"/>
      <c r="N224" s="21">
        <f t="shared" si="8"/>
        <v>23.333333333333336</v>
      </c>
      <c r="O224" s="44">
        <v>3883</v>
      </c>
      <c r="P224" s="44">
        <v>0</v>
      </c>
      <c r="Q224" s="44">
        <v>0</v>
      </c>
      <c r="R224" s="44">
        <v>0</v>
      </c>
      <c r="S224" s="44">
        <v>0</v>
      </c>
      <c r="T224" s="45">
        <v>0</v>
      </c>
      <c r="U224" s="45">
        <v>3883</v>
      </c>
      <c r="V224" s="45">
        <v>3859.6666666666665</v>
      </c>
      <c r="W224" s="41">
        <v>1.0816379088333763E-2</v>
      </c>
      <c r="X224" s="46"/>
      <c r="Y224" s="46"/>
    </row>
    <row r="225" spans="1:27" s="152" customFormat="1">
      <c r="A225" s="144" t="s">
        <v>1202</v>
      </c>
      <c r="B225" s="155" t="s">
        <v>4</v>
      </c>
      <c r="C225" s="153" t="s">
        <v>315</v>
      </c>
      <c r="D225" s="154" t="s">
        <v>316</v>
      </c>
      <c r="E225" s="153"/>
      <c r="F225" s="146">
        <v>907</v>
      </c>
      <c r="G225" s="148">
        <v>943</v>
      </c>
      <c r="H225" s="148">
        <v>489</v>
      </c>
      <c r="I225" s="148">
        <f>VLOOKUP(C225,'202310-202403出荷数total2403220951'!B:F,5,0)</f>
        <v>831</v>
      </c>
      <c r="J225" s="148">
        <f>VLOOKUP(C225,'出荷数2307～2406total241008110618'!B:F,5,0)</f>
        <v>833</v>
      </c>
      <c r="K225" s="214" t="e">
        <f>VLOOKUP(C225,'出荷数2407-2506total250730101950'!B:F,5,0)</f>
        <v>#N/A</v>
      </c>
      <c r="L225" s="203" t="e">
        <f>VLOOKUP(C:C,total260330113047!B:F,5,0)</f>
        <v>#N/A</v>
      </c>
      <c r="M225" s="8"/>
      <c r="N225" s="21" t="e">
        <f t="shared" si="8"/>
        <v>#N/A</v>
      </c>
      <c r="O225" s="148">
        <v>0</v>
      </c>
      <c r="P225" s="148">
        <v>0</v>
      </c>
      <c r="Q225" s="148">
        <v>0</v>
      </c>
      <c r="R225" s="148">
        <v>0</v>
      </c>
      <c r="S225" s="148">
        <v>0</v>
      </c>
      <c r="T225" s="149">
        <v>0</v>
      </c>
      <c r="U225" s="149">
        <v>0</v>
      </c>
      <c r="V225" s="149" t="e">
        <v>#N/A</v>
      </c>
      <c r="W225" s="150" t="e">
        <v>#N/A</v>
      </c>
      <c r="X225" s="151"/>
      <c r="Y225" s="151"/>
      <c r="Z225" s="191"/>
      <c r="AA225" s="191"/>
    </row>
    <row r="226" spans="1:27">
      <c r="A226" s="29" t="s">
        <v>1203</v>
      </c>
      <c r="B226" s="31" t="s">
        <v>4</v>
      </c>
      <c r="C226" s="17" t="s">
        <v>317</v>
      </c>
      <c r="D226" s="24" t="s">
        <v>318</v>
      </c>
      <c r="E226" s="23"/>
      <c r="F226" s="19">
        <v>12503</v>
      </c>
      <c r="G226" s="21">
        <v>14579</v>
      </c>
      <c r="H226" s="21">
        <v>13726</v>
      </c>
      <c r="I226" s="8">
        <f>VLOOKUP(C226,'202310-202403出荷数total2403220951'!B:F,5,0)</f>
        <v>6205</v>
      </c>
      <c r="J226" s="203">
        <f>VLOOKUP(C226,'出荷数2307～2406total241008110618'!B:F,5,0)</f>
        <v>11316</v>
      </c>
      <c r="K226" s="214">
        <f>VLOOKUP(C226,'出荷数2407-2506total250730101950'!B:F,5,0)</f>
        <v>8644</v>
      </c>
      <c r="L226" s="203">
        <f>VLOOKUP(C:C,total260330113047!B:F,5,0)</f>
        <v>7225</v>
      </c>
      <c r="M226" s="8"/>
      <c r="N226" s="21">
        <f t="shared" si="8"/>
        <v>4013.8888888888891</v>
      </c>
      <c r="O226" s="44">
        <v>9578</v>
      </c>
      <c r="P226" s="44">
        <v>0</v>
      </c>
      <c r="Q226" s="44">
        <v>0</v>
      </c>
      <c r="R226" s="44">
        <v>0</v>
      </c>
      <c r="S226" s="44">
        <v>0</v>
      </c>
      <c r="T226" s="45">
        <v>0</v>
      </c>
      <c r="U226" s="45">
        <v>9578</v>
      </c>
      <c r="V226" s="45">
        <v>5564.1111111111113</v>
      </c>
      <c r="W226" s="41">
        <v>0.75433284610565876</v>
      </c>
      <c r="X226" s="46"/>
      <c r="Y226" s="46"/>
    </row>
    <row r="227" spans="1:27" s="200" customFormat="1">
      <c r="A227" s="192"/>
      <c r="B227" s="212" t="s">
        <v>4</v>
      </c>
      <c r="C227" s="235" t="s">
        <v>3948</v>
      </c>
      <c r="D227" s="236" t="s">
        <v>318</v>
      </c>
      <c r="E227" s="235"/>
      <c r="F227" s="194"/>
      <c r="G227" s="196"/>
      <c r="H227" s="196"/>
      <c r="I227" s="196"/>
      <c r="J227" s="196"/>
      <c r="K227" s="214">
        <f>VLOOKUP(C227,'出荷数2407-2506total250730101950'!B:F,5,0)</f>
        <v>6000</v>
      </c>
      <c r="L227" s="203">
        <f>VLOOKUP(C:C,total260330113047!B:F,5,0)</f>
        <v>3500</v>
      </c>
      <c r="M227" s="8"/>
      <c r="N227" s="21">
        <f t="shared" si="8"/>
        <v>1944.4444444444446</v>
      </c>
      <c r="O227" s="196">
        <v>3278</v>
      </c>
      <c r="P227" s="196">
        <v>0</v>
      </c>
      <c r="Q227" s="196">
        <v>0</v>
      </c>
      <c r="R227" s="196">
        <v>0</v>
      </c>
      <c r="S227" s="196">
        <v>0</v>
      </c>
      <c r="T227" s="197">
        <v>0</v>
      </c>
      <c r="U227" s="197">
        <v>3278</v>
      </c>
      <c r="V227" s="197">
        <v>1333.5555555555554</v>
      </c>
      <c r="W227" s="198">
        <v>1.0677242220866381</v>
      </c>
      <c r="X227" s="199"/>
      <c r="Y227" s="199"/>
      <c r="Z227" s="201"/>
      <c r="AA227" s="201"/>
    </row>
    <row r="228" spans="1:27">
      <c r="A228" s="29" t="s">
        <v>1204</v>
      </c>
      <c r="B228" s="31" t="s">
        <v>4</v>
      </c>
      <c r="C228" s="17" t="s">
        <v>319</v>
      </c>
      <c r="D228" s="24" t="s">
        <v>320</v>
      </c>
      <c r="E228" s="23"/>
      <c r="F228" s="19">
        <v>9898</v>
      </c>
      <c r="G228" s="21">
        <v>6601</v>
      </c>
      <c r="H228" s="21">
        <v>8834</v>
      </c>
      <c r="I228" s="8">
        <f>VLOOKUP(C228,'202310-202403出荷数total2403220951'!B:F,5,0)</f>
        <v>2819</v>
      </c>
      <c r="J228" s="203">
        <f>VLOOKUP(C228,'出荷数2307～2406total241008110618'!B:F,5,0)</f>
        <v>6287</v>
      </c>
      <c r="K228" s="214">
        <f>VLOOKUP(C228,'出荷数2407-2506total250730101950'!B:F,5,0)</f>
        <v>6687</v>
      </c>
      <c r="L228" s="203">
        <f>VLOOKUP(C:C,total260330113047!B:F,5,0)</f>
        <v>2540</v>
      </c>
      <c r="M228" s="8"/>
      <c r="N228" s="21">
        <f t="shared" si="8"/>
        <v>1411.1111111111111</v>
      </c>
      <c r="O228" s="44">
        <v>5307</v>
      </c>
      <c r="P228" s="44">
        <v>0</v>
      </c>
      <c r="Q228" s="44">
        <v>0</v>
      </c>
      <c r="R228" s="44">
        <v>0</v>
      </c>
      <c r="S228" s="44">
        <v>0</v>
      </c>
      <c r="T228" s="45">
        <v>0</v>
      </c>
      <c r="U228" s="45">
        <v>5307</v>
      </c>
      <c r="V228" s="45">
        <v>3895.8888888888887</v>
      </c>
      <c r="W228" s="41">
        <v>0.47861315244017333</v>
      </c>
      <c r="X228" s="46"/>
      <c r="Y228" s="46"/>
    </row>
    <row r="229" spans="1:27">
      <c r="A229" s="29" t="s">
        <v>1205</v>
      </c>
      <c r="B229" s="31" t="s">
        <v>4</v>
      </c>
      <c r="C229" s="17" t="s">
        <v>321</v>
      </c>
      <c r="D229" s="24" t="s">
        <v>322</v>
      </c>
      <c r="E229" s="23"/>
      <c r="F229" s="19">
        <v>10228</v>
      </c>
      <c r="G229" s="21">
        <v>9171</v>
      </c>
      <c r="H229" s="21">
        <v>11029</v>
      </c>
      <c r="I229" s="8">
        <f>VLOOKUP(C229,'202310-202403出荷数total2403220951'!B:F,5,0)</f>
        <v>2992</v>
      </c>
      <c r="J229" s="203">
        <f>VLOOKUP(C229,'出荷数2307～2406total241008110618'!B:F,5,0)</f>
        <v>6316</v>
      </c>
      <c r="K229" s="214">
        <f>VLOOKUP(C229,'出荷数2407-2506total250730101950'!B:F,5,0)</f>
        <v>9066</v>
      </c>
      <c r="L229" s="203">
        <f>VLOOKUP(C:C,total260330113047!B:F,5,0)</f>
        <v>3728</v>
      </c>
      <c r="M229" s="8"/>
      <c r="N229" s="21">
        <f t="shared" si="8"/>
        <v>2071.1111111111113</v>
      </c>
      <c r="O229" s="44">
        <v>8542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8542</v>
      </c>
      <c r="V229" s="45">
        <v>6470.8888888888887</v>
      </c>
      <c r="W229" s="41">
        <v>0.43643174900491688</v>
      </c>
      <c r="X229" s="46"/>
      <c r="Y229" s="46"/>
    </row>
    <row r="230" spans="1:27">
      <c r="A230" s="29" t="s">
        <v>1206</v>
      </c>
      <c r="B230" s="31" t="s">
        <v>4</v>
      </c>
      <c r="C230" s="6" t="s">
        <v>260</v>
      </c>
      <c r="D230" s="20" t="s">
        <v>261</v>
      </c>
      <c r="E230" s="19"/>
      <c r="F230" s="19">
        <v>573</v>
      </c>
      <c r="G230" s="21">
        <v>1775</v>
      </c>
      <c r="H230" s="21">
        <v>1468</v>
      </c>
      <c r="I230" s="8">
        <f>VLOOKUP(C230,'202310-202403出荷数total2403220951'!B:F,5,0)</f>
        <v>525</v>
      </c>
      <c r="J230" s="203">
        <f>VLOOKUP(C230,'出荷数2307～2406total241008110618'!B:F,5,0)</f>
        <v>1084</v>
      </c>
      <c r="K230" s="214">
        <f>VLOOKUP(C230,'出荷数2407-2506total250730101950'!B:F,5,0)</f>
        <v>2352</v>
      </c>
      <c r="L230" s="203">
        <f>VLOOKUP(C:C,total260330113047!B:F,5,0)</f>
        <v>946</v>
      </c>
      <c r="M230" s="8"/>
      <c r="N230" s="21">
        <f t="shared" si="8"/>
        <v>525.55555555555554</v>
      </c>
      <c r="O230" s="44">
        <v>2938</v>
      </c>
      <c r="P230" s="44">
        <v>0</v>
      </c>
      <c r="Q230" s="44">
        <v>0</v>
      </c>
      <c r="R230" s="44">
        <v>0</v>
      </c>
      <c r="S230" s="44">
        <v>0</v>
      </c>
      <c r="T230" s="45">
        <v>0</v>
      </c>
      <c r="U230" s="45">
        <v>2938</v>
      </c>
      <c r="V230" s="45">
        <v>2412.4444444444443</v>
      </c>
      <c r="W230" s="41">
        <v>0.32198774676650782</v>
      </c>
      <c r="X230" s="46"/>
      <c r="Y230" s="46"/>
    </row>
    <row r="231" spans="1:27" s="152" customFormat="1">
      <c r="A231" s="144" t="s">
        <v>1207</v>
      </c>
      <c r="B231" s="155" t="s">
        <v>4</v>
      </c>
      <c r="C231" s="153" t="s">
        <v>323</v>
      </c>
      <c r="D231" s="154" t="s">
        <v>324</v>
      </c>
      <c r="E231" s="153"/>
      <c r="F231" s="146">
        <v>4048</v>
      </c>
      <c r="G231" s="148">
        <v>1912</v>
      </c>
      <c r="H231" s="148">
        <v>2073</v>
      </c>
      <c r="I231" s="148">
        <f>VLOOKUP(C231,'202310-202403出荷数total2403220951'!B:F,5,0)</f>
        <v>1230</v>
      </c>
      <c r="J231" s="148">
        <f>VLOOKUP(C231,'出荷数2307～2406total241008110618'!B:F,5,0)</f>
        <v>1618</v>
      </c>
      <c r="K231" s="214">
        <f>VLOOKUP(C231,'出荷数2407-2506total250730101950'!B:F,5,0)</f>
        <v>1274</v>
      </c>
      <c r="L231" s="203" t="e">
        <f>VLOOKUP(C:C,total260330113047!B:F,5,0)</f>
        <v>#N/A</v>
      </c>
      <c r="M231" s="8"/>
      <c r="N231" s="21" t="e">
        <f t="shared" si="8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 s="152" customFormat="1">
      <c r="A232" s="144" t="s">
        <v>1208</v>
      </c>
      <c r="B232" s="155" t="s">
        <v>4</v>
      </c>
      <c r="C232" s="153" t="s">
        <v>325</v>
      </c>
      <c r="D232" s="154" t="s">
        <v>326</v>
      </c>
      <c r="E232" s="153"/>
      <c r="F232" s="146">
        <v>1310</v>
      </c>
      <c r="G232" s="148">
        <v>1493</v>
      </c>
      <c r="H232" s="148">
        <v>1407</v>
      </c>
      <c r="I232" s="148">
        <f>VLOOKUP(C232,'202310-202403出荷数total2403220951'!B:F,5,0)</f>
        <v>699</v>
      </c>
      <c r="J232" s="148">
        <f>VLOOKUP(C232,'出荷数2307～2406total241008110618'!B:F,5,0)</f>
        <v>946</v>
      </c>
      <c r="K232" s="214">
        <f>VLOOKUP(C232,'出荷数2407-2506total250730101950'!B:F,5,0)</f>
        <v>567</v>
      </c>
      <c r="L232" s="203" t="e">
        <f>VLOOKUP(C:C,total260330113047!B:F,5,0)</f>
        <v>#N/A</v>
      </c>
      <c r="M232" s="8"/>
      <c r="N232" s="21" t="e">
        <f t="shared" si="8"/>
        <v>#N/A</v>
      </c>
      <c r="O232" s="148">
        <v>0</v>
      </c>
      <c r="P232" s="148">
        <v>0</v>
      </c>
      <c r="Q232" s="148">
        <v>0</v>
      </c>
      <c r="R232" s="148">
        <v>0</v>
      </c>
      <c r="S232" s="148">
        <v>0</v>
      </c>
      <c r="T232" s="149">
        <v>0</v>
      </c>
      <c r="U232" s="149">
        <v>0</v>
      </c>
      <c r="V232" s="149" t="e">
        <v>#N/A</v>
      </c>
      <c r="W232" s="150" t="e">
        <v>#N/A</v>
      </c>
      <c r="X232" s="151"/>
      <c r="Y232" s="151"/>
      <c r="Z232" s="191"/>
      <c r="AA232" s="191"/>
    </row>
    <row r="233" spans="1:27">
      <c r="A233" s="29" t="s">
        <v>1209</v>
      </c>
      <c r="B233" s="31" t="s">
        <v>4</v>
      </c>
      <c r="C233" s="6" t="s">
        <v>262</v>
      </c>
      <c r="D233" s="20" t="s">
        <v>263</v>
      </c>
      <c r="E233" s="19"/>
      <c r="F233" s="19">
        <v>1730</v>
      </c>
      <c r="G233" s="21">
        <v>1717</v>
      </c>
      <c r="H233" s="21">
        <v>1895</v>
      </c>
      <c r="I233" s="8">
        <f>VLOOKUP(C233,'202310-202403出荷数total2403220951'!B:F,5,0)</f>
        <v>573</v>
      </c>
      <c r="J233" s="203">
        <f>VLOOKUP(C233,'出荷数2307～2406total241008110618'!B:F,5,0)</f>
        <v>1029</v>
      </c>
      <c r="K233" s="214">
        <f>VLOOKUP(C233,'出荷数2407-2506total250730101950'!B:F,5,0)</f>
        <v>678</v>
      </c>
      <c r="L233" s="203">
        <f>VLOOKUP(C:C,total260330113047!B:F,5,0)</f>
        <v>443</v>
      </c>
      <c r="M233" s="8"/>
      <c r="N233" s="21">
        <f t="shared" si="8"/>
        <v>246.11111111111111</v>
      </c>
      <c r="O233" s="44">
        <v>1899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1899</v>
      </c>
      <c r="V233" s="45">
        <v>1652.8888888888889</v>
      </c>
      <c r="W233" s="41">
        <v>0.23328067403896788</v>
      </c>
      <c r="X233" s="46"/>
      <c r="Y233" s="46"/>
    </row>
    <row r="234" spans="1:27">
      <c r="A234" s="29" t="s">
        <v>1210</v>
      </c>
      <c r="B234" s="31" t="s">
        <v>4</v>
      </c>
      <c r="C234" s="17" t="s">
        <v>327</v>
      </c>
      <c r="D234" s="24" t="s">
        <v>328</v>
      </c>
      <c r="E234" s="23"/>
      <c r="F234" s="19">
        <v>1710</v>
      </c>
      <c r="G234" s="21">
        <v>1333</v>
      </c>
      <c r="H234" s="21">
        <v>1404</v>
      </c>
      <c r="I234" s="8">
        <f>VLOOKUP(C234,'202310-202403出荷数total2403220951'!B:F,5,0)</f>
        <v>317</v>
      </c>
      <c r="J234" s="203">
        <f>VLOOKUP(C234,'出荷数2307～2406total241008110618'!B:F,5,0)</f>
        <v>490</v>
      </c>
      <c r="K234" s="214">
        <f>VLOOKUP(C234,'出荷数2407-2506total250730101950'!B:F,5,0)</f>
        <v>495</v>
      </c>
      <c r="L234" s="203">
        <f>VLOOKUP(C:C,total260330113047!B:F,5,0)</f>
        <v>665</v>
      </c>
      <c r="M234" s="8"/>
      <c r="N234" s="21">
        <f t="shared" si="8"/>
        <v>369.44444444444446</v>
      </c>
      <c r="O234" s="44">
        <v>1559</v>
      </c>
      <c r="P234" s="44">
        <v>0</v>
      </c>
      <c r="Q234" s="44">
        <v>0</v>
      </c>
      <c r="R234" s="44">
        <v>0</v>
      </c>
      <c r="S234" s="44">
        <v>0</v>
      </c>
      <c r="T234" s="45">
        <v>0</v>
      </c>
      <c r="U234" s="45">
        <v>1559</v>
      </c>
      <c r="V234" s="45">
        <v>1189.5555555555557</v>
      </c>
      <c r="W234" s="41">
        <v>0.42655548428479795</v>
      </c>
      <c r="X234" s="46"/>
      <c r="Y234" s="46"/>
    </row>
    <row r="235" spans="1:27" s="152" customFormat="1" ht="15.75">
      <c r="A235" s="144" t="s">
        <v>1211</v>
      </c>
      <c r="B235" s="155" t="s">
        <v>4</v>
      </c>
      <c r="C235" s="153" t="s">
        <v>264</v>
      </c>
      <c r="D235" s="154" t="s">
        <v>265</v>
      </c>
      <c r="E235" s="153"/>
      <c r="F235" s="146">
        <v>4845</v>
      </c>
      <c r="G235" s="148">
        <v>7700</v>
      </c>
      <c r="H235" s="148">
        <v>1951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VLOOKUP(C:C,total260330113047!B:F,5,0)</f>
        <v>#N/A</v>
      </c>
      <c r="M235" s="8"/>
      <c r="N235" s="21" t="e">
        <f t="shared" si="8"/>
        <v>#N/A</v>
      </c>
      <c r="O235" s="148">
        <v>0</v>
      </c>
      <c r="P235" s="148">
        <v>0</v>
      </c>
      <c r="Q235" s="148">
        <v>0</v>
      </c>
      <c r="R235" s="148">
        <v>0</v>
      </c>
      <c r="S235" s="148">
        <v>0</v>
      </c>
      <c r="T235" s="149">
        <v>0</v>
      </c>
      <c r="U235" s="149">
        <v>0</v>
      </c>
      <c r="V235" s="149" t="e">
        <v>#N/A</v>
      </c>
      <c r="W235" s="150" t="e">
        <v>#N/A</v>
      </c>
      <c r="X235" s="151"/>
      <c r="Y235" s="151"/>
    </row>
    <row r="236" spans="1:27">
      <c r="A236" s="29" t="s">
        <v>1212</v>
      </c>
      <c r="B236" s="31" t="s">
        <v>4</v>
      </c>
      <c r="C236" s="17" t="s">
        <v>329</v>
      </c>
      <c r="D236" s="24" t="s">
        <v>330</v>
      </c>
      <c r="E236" s="23"/>
      <c r="F236" s="19">
        <v>11021</v>
      </c>
      <c r="G236" s="21">
        <v>6767</v>
      </c>
      <c r="H236" s="21">
        <v>4852</v>
      </c>
      <c r="I236" s="8">
        <f>VLOOKUP(C236,'202310-202403出荷数total2403220951'!B:F,5,0)</f>
        <v>2771</v>
      </c>
      <c r="J236" s="203">
        <f>VLOOKUP(C236,'出荷数2307～2406total241008110618'!B:F,5,0)</f>
        <v>4651</v>
      </c>
      <c r="K236" s="214">
        <f>VLOOKUP(C236,'出荷数2407-2506total250730101950'!B:F,5,0)</f>
        <v>5139</v>
      </c>
      <c r="L236" s="203">
        <f>VLOOKUP(C:C,total260330113047!B:F,5,0)</f>
        <v>3653</v>
      </c>
      <c r="M236" s="211">
        <v>3000</v>
      </c>
      <c r="N236" s="211">
        <v>3000</v>
      </c>
      <c r="O236" s="44">
        <v>4612</v>
      </c>
      <c r="P236" s="44">
        <v>1990</v>
      </c>
      <c r="Q236" s="44">
        <v>0</v>
      </c>
      <c r="R236" s="44">
        <v>0</v>
      </c>
      <c r="S236" s="44">
        <v>1990</v>
      </c>
      <c r="T236" s="45">
        <v>0</v>
      </c>
      <c r="U236" s="45">
        <v>2622</v>
      </c>
      <c r="V236" s="45">
        <v>-378</v>
      </c>
      <c r="W236" s="41">
        <v>0.79206418039895921</v>
      </c>
      <c r="X236" s="46"/>
      <c r="Y236" s="46"/>
    </row>
    <row r="237" spans="1:27" s="152" customFormat="1" ht="15.75">
      <c r="A237" s="144" t="s">
        <v>1213</v>
      </c>
      <c r="B237" s="155" t="s">
        <v>4</v>
      </c>
      <c r="C237" s="153" t="s">
        <v>331</v>
      </c>
      <c r="D237" s="154" t="s">
        <v>1309</v>
      </c>
      <c r="E237" s="153" t="s">
        <v>186</v>
      </c>
      <c r="F237" s="146">
        <v>1700</v>
      </c>
      <c r="G237" s="148">
        <v>294</v>
      </c>
      <c r="H237" s="148">
        <v>198</v>
      </c>
      <c r="I237" s="148" t="e">
        <f>VLOOKUP(C237,'202310-202403出荷数total2403220951'!B:F,5,0)</f>
        <v>#N/A</v>
      </c>
      <c r="J237" s="148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 t="e">
        <f>VLOOKUP(C:C,total260330113047!B:F,5,0)</f>
        <v>#N/A</v>
      </c>
      <c r="M237" s="8"/>
      <c r="N237" s="21" t="e">
        <f t="shared" ref="N237:N244" si="9">L237/9*5</f>
        <v>#N/A</v>
      </c>
      <c r="O237" s="148">
        <v>0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0</v>
      </c>
      <c r="V237" s="149" t="e">
        <v>#N/A</v>
      </c>
      <c r="W237" s="150" t="e">
        <v>#N/A</v>
      </c>
      <c r="X237" s="151"/>
      <c r="Y237" s="151"/>
    </row>
    <row r="238" spans="1:27" s="152" customFormat="1">
      <c r="A238" s="144" t="s">
        <v>1214</v>
      </c>
      <c r="B238" s="155" t="s">
        <v>4</v>
      </c>
      <c r="C238" s="153" t="s">
        <v>266</v>
      </c>
      <c r="D238" s="154" t="s">
        <v>1266</v>
      </c>
      <c r="E238" s="153"/>
      <c r="F238" s="146">
        <v>2398</v>
      </c>
      <c r="G238" s="148">
        <v>1863</v>
      </c>
      <c r="H238" s="148">
        <v>1640</v>
      </c>
      <c r="I238" s="148">
        <f>VLOOKUP(C238,'202310-202403出荷数total2403220951'!B:F,5,0)</f>
        <v>720</v>
      </c>
      <c r="J238" s="148">
        <f>VLOOKUP(C238,'出荷数2307～2406total241008110618'!B:F,5,0)</f>
        <v>4600</v>
      </c>
      <c r="K238" s="214" t="e">
        <f>VLOOKUP(C238,'出荷数2407-2506total250730101950'!B:F,5,0)</f>
        <v>#N/A</v>
      </c>
      <c r="L238" s="203" t="e">
        <f>VLOOKUP(C:C,total260330113047!B:F,5,0)</f>
        <v>#N/A</v>
      </c>
      <c r="M238" s="8"/>
      <c r="N238" s="21" t="e">
        <f t="shared" si="9"/>
        <v>#N/A</v>
      </c>
      <c r="O238" s="148">
        <v>5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5</v>
      </c>
      <c r="V238" s="149" t="e">
        <v>#N/A</v>
      </c>
      <c r="W238" s="150" t="e">
        <v>#N/A</v>
      </c>
      <c r="X238" s="151"/>
      <c r="Y238" s="151"/>
      <c r="Z238" s="191"/>
      <c r="AA238" s="191"/>
    </row>
    <row r="239" spans="1:27" s="152" customFormat="1">
      <c r="A239" s="144" t="s">
        <v>1215</v>
      </c>
      <c r="B239" s="155" t="s">
        <v>4</v>
      </c>
      <c r="C239" s="153" t="s">
        <v>267</v>
      </c>
      <c r="D239" s="154" t="s">
        <v>1265</v>
      </c>
      <c r="E239" s="153"/>
      <c r="F239" s="146">
        <v>5642</v>
      </c>
      <c r="G239" s="148">
        <v>200</v>
      </c>
      <c r="H239" s="148">
        <v>1430</v>
      </c>
      <c r="I239" s="148">
        <f>VLOOKUP(C239,'202310-202403出荷数total2403220951'!B:F,5,0)</f>
        <v>285</v>
      </c>
      <c r="J239" s="148">
        <f>VLOOKUP(C239,'出荷数2307～2406total241008110618'!B:F,5,0)</f>
        <v>287</v>
      </c>
      <c r="K239" s="214">
        <f>VLOOKUP(C239,'出荷数2407-2506total250730101950'!B:F,5,0)</f>
        <v>291</v>
      </c>
      <c r="L239" s="203">
        <f>VLOOKUP(C:C,total260330113047!B:F,5,0)</f>
        <v>268</v>
      </c>
      <c r="M239" s="8"/>
      <c r="N239" s="21">
        <f t="shared" si="9"/>
        <v>148.88888888888889</v>
      </c>
      <c r="O239" s="148">
        <v>1049</v>
      </c>
      <c r="P239" s="148">
        <v>0</v>
      </c>
      <c r="Q239" s="148">
        <v>0</v>
      </c>
      <c r="R239" s="148">
        <v>0</v>
      </c>
      <c r="S239" s="148">
        <v>0</v>
      </c>
      <c r="T239" s="149">
        <v>0</v>
      </c>
      <c r="U239" s="149">
        <v>1049</v>
      </c>
      <c r="V239" s="149">
        <v>900.11111111111109</v>
      </c>
      <c r="W239" s="150">
        <v>0.25548141086749288</v>
      </c>
      <c r="X239" s="151"/>
      <c r="Y239" s="151"/>
      <c r="Z239" s="191"/>
      <c r="AA239" s="191"/>
    </row>
    <row r="240" spans="1:27" s="200" customFormat="1">
      <c r="A240" s="192" t="s">
        <v>1216</v>
      </c>
      <c r="B240" s="212" t="s">
        <v>4</v>
      </c>
      <c r="C240" s="235" t="s">
        <v>332</v>
      </c>
      <c r="D240" s="236" t="s">
        <v>333</v>
      </c>
      <c r="E240" s="235"/>
      <c r="F240" s="194">
        <v>428</v>
      </c>
      <c r="G240" s="196">
        <v>1103</v>
      </c>
      <c r="H240" s="196">
        <v>787</v>
      </c>
      <c r="I240" s="196">
        <f>VLOOKUP(C240,'202310-202403出荷数total2403220951'!B:F,5,0)</f>
        <v>481</v>
      </c>
      <c r="J240" s="196">
        <f>VLOOKUP(C240,'出荷数2307～2406total241008110618'!B:F,5,0)</f>
        <v>533</v>
      </c>
      <c r="K240" s="196">
        <f>VLOOKUP(C240,'出荷数2407-2506total250730101950'!B:F,5,0)</f>
        <v>617</v>
      </c>
      <c r="L240" s="203">
        <f>VLOOKUP(C:C,total260330113047!B:F,5,0)</f>
        <v>541</v>
      </c>
      <c r="M240" s="196"/>
      <c r="N240" s="196">
        <f t="shared" si="9"/>
        <v>300.55555555555554</v>
      </c>
      <c r="O240" s="196">
        <v>222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222</v>
      </c>
      <c r="V240" s="197">
        <v>-78.555555555555543</v>
      </c>
      <c r="W240" s="198">
        <v>2.4369369369369371</v>
      </c>
      <c r="X240" s="199"/>
      <c r="Y240" s="199"/>
      <c r="Z240" s="201"/>
      <c r="AA240" s="201"/>
    </row>
    <row r="241" spans="1:27" s="200" customFormat="1">
      <c r="A241" s="192" t="s">
        <v>1217</v>
      </c>
      <c r="B241" s="212" t="s">
        <v>4</v>
      </c>
      <c r="C241" s="235" t="s">
        <v>268</v>
      </c>
      <c r="D241" s="236" t="s">
        <v>4102</v>
      </c>
      <c r="E241" s="235"/>
      <c r="F241" s="194">
        <v>1178</v>
      </c>
      <c r="G241" s="196">
        <v>1650</v>
      </c>
      <c r="H241" s="196">
        <v>1270</v>
      </c>
      <c r="I241" s="196">
        <f>VLOOKUP(C241,'202310-202403出荷数total2403220951'!B:F,5,0)</f>
        <v>496</v>
      </c>
      <c r="J241" s="196">
        <f>VLOOKUP(C241,'出荷数2307～2406total241008110618'!B:F,5,0)</f>
        <v>962</v>
      </c>
      <c r="K241" s="214">
        <f>VLOOKUP(C241,'出荷数2407-2506total250730101950'!B:F,5,0)</f>
        <v>596</v>
      </c>
      <c r="L241" s="203">
        <f>VLOOKUP(C:C,total260330113047!B:F,5,0)</f>
        <v>122</v>
      </c>
      <c r="M241" s="8"/>
      <c r="N241" s="21">
        <f t="shared" si="9"/>
        <v>67.777777777777771</v>
      </c>
      <c r="O241" s="196">
        <v>0</v>
      </c>
      <c r="P241" s="196">
        <v>0</v>
      </c>
      <c r="Q241" s="196">
        <v>0</v>
      </c>
      <c r="R241" s="196">
        <v>0</v>
      </c>
      <c r="S241" s="196">
        <v>0</v>
      </c>
      <c r="T241" s="197">
        <v>0</v>
      </c>
      <c r="U241" s="197">
        <v>0</v>
      </c>
      <c r="V241" s="197">
        <v>-67.777777777777771</v>
      </c>
      <c r="W241" s="198" t="e">
        <v>#DIV/0!</v>
      </c>
      <c r="X241" s="199"/>
      <c r="Y241" s="199"/>
      <c r="Z241" s="201"/>
      <c r="AA241" s="201"/>
    </row>
    <row r="242" spans="1:27">
      <c r="A242" s="29" t="s">
        <v>1218</v>
      </c>
      <c r="B242" s="31" t="s">
        <v>4</v>
      </c>
      <c r="C242" s="17" t="s">
        <v>270</v>
      </c>
      <c r="D242" s="24" t="s">
        <v>271</v>
      </c>
      <c r="E242" s="23"/>
      <c r="F242" s="19">
        <v>3399</v>
      </c>
      <c r="G242" s="21">
        <v>3090</v>
      </c>
      <c r="H242" s="21">
        <v>3886</v>
      </c>
      <c r="I242" s="8">
        <f>VLOOKUP(C242,'202310-202403出荷数total2403220951'!B:F,5,0)</f>
        <v>1077</v>
      </c>
      <c r="J242" s="203">
        <f>VLOOKUP(C242,'出荷数2307～2406total241008110618'!B:F,5,0)</f>
        <v>1997</v>
      </c>
      <c r="K242" s="214">
        <f>VLOOKUP(C242,'出荷数2407-2506total250730101950'!B:F,5,0)</f>
        <v>1751</v>
      </c>
      <c r="L242" s="203">
        <f>VLOOKUP(C:C,total260330113047!B:F,5,0)</f>
        <v>826</v>
      </c>
      <c r="M242" s="8"/>
      <c r="N242" s="21">
        <f t="shared" si="9"/>
        <v>458.88888888888886</v>
      </c>
      <c r="O242" s="44">
        <v>1381</v>
      </c>
      <c r="P242" s="44">
        <v>0</v>
      </c>
      <c r="Q242" s="44">
        <v>0</v>
      </c>
      <c r="R242" s="44">
        <v>0</v>
      </c>
      <c r="S242" s="44">
        <v>0</v>
      </c>
      <c r="T242" s="45">
        <v>0</v>
      </c>
      <c r="U242" s="45">
        <v>1381</v>
      </c>
      <c r="V242" s="45">
        <v>922.11111111111109</v>
      </c>
      <c r="W242" s="41">
        <v>0.59811730629978277</v>
      </c>
      <c r="X242" s="46"/>
      <c r="Y242" s="46"/>
    </row>
    <row r="243" spans="1:27" s="152" customFormat="1" ht="15.75">
      <c r="A243" s="144" t="s">
        <v>1219</v>
      </c>
      <c r="B243" s="155" t="s">
        <v>4</v>
      </c>
      <c r="C243" s="153" t="s">
        <v>713</v>
      </c>
      <c r="D243" s="154" t="s">
        <v>1310</v>
      </c>
      <c r="E243" s="153"/>
      <c r="F243" s="146" t="e">
        <f>VLOOKUP(C243,#REF!,17,0 )</f>
        <v>#REF!</v>
      </c>
      <c r="G243" s="148">
        <v>18471</v>
      </c>
      <c r="H243" s="148">
        <v>11873</v>
      </c>
      <c r="I243" s="148">
        <f>VLOOKUP(C243,'202310-202403出荷数total2403220951'!B:F,5,0)</f>
        <v>21</v>
      </c>
      <c r="J243" s="148">
        <f>VLOOKUP(C243,'出荷数2307～2406total241008110618'!B:F,5,0)</f>
        <v>179</v>
      </c>
      <c r="K243" s="214">
        <f>VLOOKUP(C243,'出荷数2407-2506total250730101950'!B:F,5,0)</f>
        <v>20</v>
      </c>
      <c r="L243" s="203" t="e">
        <f>VLOOKUP(C:C,total260330113047!B:F,5,0)</f>
        <v>#N/A</v>
      </c>
      <c r="M243" s="8"/>
      <c r="N243" s="21" t="e">
        <f t="shared" si="9"/>
        <v>#N/A</v>
      </c>
      <c r="O243" s="148">
        <v>0</v>
      </c>
      <c r="P243" s="148">
        <v>0</v>
      </c>
      <c r="Q243" s="148">
        <v>0</v>
      </c>
      <c r="R243" s="148">
        <v>0</v>
      </c>
      <c r="S243" s="148">
        <v>0</v>
      </c>
      <c r="T243" s="149">
        <v>0</v>
      </c>
      <c r="U243" s="149">
        <v>0</v>
      </c>
      <c r="V243" s="149" t="e">
        <v>#N/A</v>
      </c>
      <c r="W243" s="150" t="e">
        <v>#N/A</v>
      </c>
      <c r="X243" s="151"/>
      <c r="Y243" s="151"/>
    </row>
    <row r="244" spans="1:27">
      <c r="A244" s="29" t="s">
        <v>1220</v>
      </c>
      <c r="B244" s="31" t="s">
        <v>4</v>
      </c>
      <c r="C244" s="17" t="s">
        <v>273</v>
      </c>
      <c r="D244" s="24" t="s">
        <v>274</v>
      </c>
      <c r="E244" s="23"/>
      <c r="F244" s="19">
        <v>1919</v>
      </c>
      <c r="G244" s="21">
        <v>2904</v>
      </c>
      <c r="H244" s="21">
        <v>2412</v>
      </c>
      <c r="I244" s="8">
        <f>VLOOKUP(C244,'202310-202403出荷数total2403220951'!B:F,5,0)</f>
        <v>850</v>
      </c>
      <c r="J244" s="203">
        <f>VLOOKUP(C244,'出荷数2307～2406total241008110618'!B:F,5,0)</f>
        <v>2028</v>
      </c>
      <c r="K244" s="214">
        <f>VLOOKUP(C244,'出荷数2407-2506total250730101950'!B:F,5,0)</f>
        <v>1107</v>
      </c>
      <c r="L244" s="203">
        <f>VLOOKUP(C:C,total260330113047!B:F,5,0)</f>
        <v>373</v>
      </c>
      <c r="M244" s="8"/>
      <c r="N244" s="21">
        <f t="shared" si="9"/>
        <v>207.22222222222223</v>
      </c>
      <c r="O244" s="44">
        <v>3115</v>
      </c>
      <c r="P244" s="44">
        <v>0</v>
      </c>
      <c r="Q244" s="44">
        <v>0</v>
      </c>
      <c r="R244" s="44">
        <v>0</v>
      </c>
      <c r="S244" s="44">
        <v>0</v>
      </c>
      <c r="T244" s="45">
        <v>0</v>
      </c>
      <c r="U244" s="45">
        <v>3115</v>
      </c>
      <c r="V244" s="45">
        <v>2907.7777777777778</v>
      </c>
      <c r="W244" s="41">
        <v>0.11974317817014446</v>
      </c>
      <c r="X244" s="46"/>
      <c r="Y244" s="46"/>
    </row>
    <row r="245" spans="1:27">
      <c r="A245" s="29" t="s">
        <v>1221</v>
      </c>
      <c r="B245" s="31" t="s">
        <v>4</v>
      </c>
      <c r="C245" s="17" t="s">
        <v>709</v>
      </c>
      <c r="D245" s="24" t="s">
        <v>717</v>
      </c>
      <c r="E245" s="23"/>
      <c r="F245" s="19">
        <v>0</v>
      </c>
      <c r="G245" s="21">
        <v>0</v>
      </c>
      <c r="H245" s="21">
        <v>8393</v>
      </c>
      <c r="I245" s="8">
        <f>VLOOKUP(C245,'202310-202403出荷数total2403220951'!B:F,5,0)</f>
        <v>7931</v>
      </c>
      <c r="J245" s="203">
        <f>VLOOKUP(C245,'出荷数2307～2406total241008110618'!B:F,5,0)</f>
        <v>17588</v>
      </c>
      <c r="K245" s="214">
        <f>VLOOKUP(C245,'出荷数2407-2506total250730101950'!B:F,5,0)</f>
        <v>16987</v>
      </c>
      <c r="L245" s="203">
        <f>VLOOKUP(C:C,total260330113047!B:F,5,0)</f>
        <v>13105</v>
      </c>
      <c r="M245" s="211">
        <v>12000</v>
      </c>
      <c r="N245" s="211">
        <v>12000</v>
      </c>
      <c r="O245" s="44">
        <v>12564</v>
      </c>
      <c r="P245" s="44">
        <v>100</v>
      </c>
      <c r="Q245" s="44">
        <v>0</v>
      </c>
      <c r="R245" s="44">
        <v>0</v>
      </c>
      <c r="S245" s="44">
        <v>100</v>
      </c>
      <c r="T245" s="45">
        <v>0</v>
      </c>
      <c r="U245" s="45">
        <v>12464</v>
      </c>
      <c r="V245" s="45">
        <v>464</v>
      </c>
      <c r="W245" s="41">
        <v>1.043059535179879</v>
      </c>
      <c r="X245" s="46"/>
      <c r="Y245" s="46"/>
    </row>
    <row r="246" spans="1:27">
      <c r="A246" s="29"/>
      <c r="B246" s="31" t="s">
        <v>4</v>
      </c>
      <c r="C246" s="17" t="s">
        <v>4100</v>
      </c>
      <c r="D246" s="24" t="s">
        <v>4427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 t="e">
        <f>VLOOKUP(C246,'出荷数2407-2506total250730101950'!B:F,5,0)</f>
        <v>#N/A</v>
      </c>
      <c r="L246" s="203">
        <f>VLOOKUP(C:C,total260330113047!B:F,5,0)</f>
        <v>50</v>
      </c>
      <c r="M246" s="8"/>
      <c r="N246" s="211">
        <v>1500</v>
      </c>
      <c r="O246" s="44">
        <v>2699</v>
      </c>
      <c r="P246" s="44">
        <v>0</v>
      </c>
      <c r="Q246" s="44">
        <v>0</v>
      </c>
      <c r="R246" s="44">
        <v>0</v>
      </c>
      <c r="S246" s="44">
        <v>0</v>
      </c>
      <c r="T246" s="45">
        <v>0</v>
      </c>
      <c r="U246" s="45">
        <v>2699</v>
      </c>
      <c r="V246" s="45">
        <v>1199</v>
      </c>
      <c r="W246" s="41">
        <v>1.8525379770285292E-2</v>
      </c>
      <c r="X246" s="46"/>
      <c r="Y246" s="46"/>
    </row>
    <row r="247" spans="1:27" s="231" customFormat="1">
      <c r="A247" s="223" t="s">
        <v>1222</v>
      </c>
      <c r="B247" s="254" t="s">
        <v>4</v>
      </c>
      <c r="C247" s="255" t="s">
        <v>275</v>
      </c>
      <c r="D247" s="256" t="s">
        <v>276</v>
      </c>
      <c r="E247" s="255"/>
      <c r="F247" s="225">
        <v>2255</v>
      </c>
      <c r="G247" s="227">
        <v>2545</v>
      </c>
      <c r="H247" s="227">
        <v>2670</v>
      </c>
      <c r="I247" s="227">
        <f>VLOOKUP(C247,'202310-202403出荷数total2403220951'!B:F,5,0)</f>
        <v>879</v>
      </c>
      <c r="J247" s="227">
        <f>VLOOKUP(C247,'出荷数2307～2406total241008110618'!B:F,5,0)</f>
        <v>2296</v>
      </c>
      <c r="K247" s="214">
        <f>VLOOKUP(C247,'出荷数2407-2506total250730101950'!B:F,5,0)</f>
        <v>457</v>
      </c>
      <c r="L247" s="203" t="e">
        <f>VLOOKUP(C:C,total260330113047!B:F,5,0)</f>
        <v>#N/A</v>
      </c>
      <c r="M247" s="8"/>
      <c r="N247" s="21" t="e">
        <f>L247/9*5</f>
        <v>#N/A</v>
      </c>
      <c r="O247" s="227">
        <v>0</v>
      </c>
      <c r="P247" s="227">
        <v>0</v>
      </c>
      <c r="Q247" s="227">
        <v>0</v>
      </c>
      <c r="R247" s="227">
        <v>0</v>
      </c>
      <c r="S247" s="227">
        <v>0</v>
      </c>
      <c r="T247" s="228">
        <v>0</v>
      </c>
      <c r="U247" s="228">
        <v>0</v>
      </c>
      <c r="V247" s="228" t="e">
        <v>#N/A</v>
      </c>
      <c r="W247" s="229" t="e">
        <v>#N/A</v>
      </c>
      <c r="X247" s="230"/>
      <c r="Y247" s="230"/>
      <c r="Z247" s="232"/>
      <c r="AA247" s="232"/>
    </row>
    <row r="248" spans="1:27">
      <c r="A248" s="29"/>
      <c r="B248" s="31" t="s">
        <v>4</v>
      </c>
      <c r="C248" s="17" t="s">
        <v>3793</v>
      </c>
      <c r="D248" s="24" t="s">
        <v>276</v>
      </c>
      <c r="E248" s="23"/>
      <c r="F248" s="19"/>
      <c r="G248" s="21"/>
      <c r="H248" s="21"/>
      <c r="I248" s="8" t="e">
        <f>VLOOKUP(C248,'202310-202403出荷数total2403220951'!B:F,5,0)</f>
        <v>#N/A</v>
      </c>
      <c r="J248" s="203" t="e">
        <f>VLOOKUP(C248,'出荷数2307～2406total241008110618'!B:F,5,0)</f>
        <v>#N/A</v>
      </c>
      <c r="K248" s="214">
        <f>VLOOKUP(C248,'出荷数2407-2506total250730101950'!B:F,5,0)</f>
        <v>1929</v>
      </c>
      <c r="L248" s="203">
        <f>VLOOKUP(C:C,total260330113047!B:F,5,0)</f>
        <v>1191</v>
      </c>
      <c r="M248" s="211">
        <v>2000</v>
      </c>
      <c r="N248" s="211">
        <v>2000</v>
      </c>
      <c r="O248" s="44">
        <v>5494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5494</v>
      </c>
      <c r="V248" s="45">
        <v>3494</v>
      </c>
      <c r="W248" s="41">
        <v>0.21678194393884237</v>
      </c>
      <c r="X248" s="46"/>
      <c r="Y248" s="46"/>
    </row>
    <row r="249" spans="1:27">
      <c r="A249" s="29" t="s">
        <v>1223</v>
      </c>
      <c r="B249" s="31" t="s">
        <v>4</v>
      </c>
      <c r="C249" s="6" t="s">
        <v>277</v>
      </c>
      <c r="D249" s="20" t="s">
        <v>278</v>
      </c>
      <c r="E249" s="19"/>
      <c r="F249" s="19">
        <v>1568</v>
      </c>
      <c r="G249" s="21">
        <v>1942</v>
      </c>
      <c r="H249" s="21">
        <v>1574</v>
      </c>
      <c r="I249" s="8">
        <f>VLOOKUP(C249,'202310-202403出荷数total2403220951'!B:F,5,0)</f>
        <v>294</v>
      </c>
      <c r="J249" s="203">
        <f>VLOOKUP(C249,'出荷数2307～2406total241008110618'!B:F,5,0)</f>
        <v>1143</v>
      </c>
      <c r="K249" s="214">
        <f>VLOOKUP(C249,'出荷数2407-2506total250730101950'!B:F,5,0)</f>
        <v>179</v>
      </c>
      <c r="L249" s="203">
        <f>VLOOKUP(C:C,total260330113047!B:F,5,0)</f>
        <v>106</v>
      </c>
      <c r="M249" s="8"/>
      <c r="N249" s="21">
        <f>L249/9*5</f>
        <v>58.888888888888893</v>
      </c>
      <c r="O249" s="44">
        <v>1043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1043</v>
      </c>
      <c r="V249" s="45">
        <v>984.11111111111109</v>
      </c>
      <c r="W249" s="41">
        <v>0.10162991371045062</v>
      </c>
      <c r="X249" s="46"/>
      <c r="Y249" s="46"/>
    </row>
    <row r="250" spans="1:27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>
        <f>VLOOKUP(C:C,total260330113047!B:F,5,0)</f>
        <v>492</v>
      </c>
      <c r="M250" s="8"/>
      <c r="N250" s="21">
        <f>L250/9*5</f>
        <v>273.33333333333331</v>
      </c>
      <c r="O250" s="44">
        <v>3304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3304</v>
      </c>
      <c r="V250" s="45">
        <v>3030.6666666666665</v>
      </c>
      <c r="W250" s="41">
        <v>0.14891041162227603</v>
      </c>
      <c r="X250" s="46"/>
      <c r="Y250" s="46"/>
    </row>
    <row r="251" spans="1:27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>
        <f>VLOOKUP(C:C,total260330113047!B:F,5,0)</f>
        <v>172</v>
      </c>
      <c r="M251" s="8"/>
      <c r="N251" s="21">
        <f>L251/9*5</f>
        <v>95.555555555555557</v>
      </c>
      <c r="O251" s="44">
        <v>3025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3025</v>
      </c>
      <c r="V251" s="45">
        <v>2929.4444444444443</v>
      </c>
      <c r="W251" s="41">
        <v>5.6859504132231405E-2</v>
      </c>
      <c r="X251" s="46"/>
      <c r="Y251" s="46"/>
    </row>
    <row r="252" spans="1:27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>
        <f>VLOOKUP(C:C,total260330113047!B:F,5,0)</f>
        <v>183</v>
      </c>
      <c r="M252" s="8"/>
      <c r="N252" s="21">
        <f>L252/9*5</f>
        <v>101.66666666666666</v>
      </c>
      <c r="O252" s="44">
        <v>2188</v>
      </c>
      <c r="P252" s="44">
        <v>0</v>
      </c>
      <c r="Q252" s="44">
        <v>0</v>
      </c>
      <c r="R252" s="44">
        <v>0</v>
      </c>
      <c r="S252" s="44">
        <v>0</v>
      </c>
      <c r="T252" s="45">
        <v>0</v>
      </c>
      <c r="U252" s="45">
        <v>2188</v>
      </c>
      <c r="V252" s="45">
        <v>2086.3333333333335</v>
      </c>
      <c r="W252" s="41">
        <v>8.3638025594149915E-2</v>
      </c>
      <c r="X252" s="46"/>
      <c r="Y252" s="46"/>
    </row>
    <row r="253" spans="1:27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>
        <f>VLOOKUP(C:C,total260330113047!B:F,5,0)</f>
        <v>1970</v>
      </c>
      <c r="M253" s="211">
        <v>1000</v>
      </c>
      <c r="N253" s="211">
        <v>1000</v>
      </c>
      <c r="O253" s="44">
        <v>4552</v>
      </c>
      <c r="P253" s="44">
        <v>0</v>
      </c>
      <c r="Q253" s="44">
        <v>0</v>
      </c>
      <c r="R253" s="44">
        <v>0</v>
      </c>
      <c r="S253" s="44">
        <v>3250</v>
      </c>
      <c r="T253" s="45">
        <v>-3250</v>
      </c>
      <c r="U253" s="45">
        <v>1302</v>
      </c>
      <c r="V253" s="45">
        <v>302</v>
      </c>
      <c r="W253" s="41">
        <v>0.43277680140597541</v>
      </c>
      <c r="X253" s="46"/>
      <c r="Y253" s="46"/>
    </row>
    <row r="254" spans="1:27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>
        <f>VLOOKUP(C:C,total260330113047!B:F,5,0)</f>
        <v>4342</v>
      </c>
      <c r="M254" s="8"/>
      <c r="N254" s="21">
        <f t="shared" ref="N254:N260" si="10">L254/9*5</f>
        <v>2412.2222222222222</v>
      </c>
      <c r="O254" s="44">
        <v>1373</v>
      </c>
      <c r="P254" s="44">
        <v>150</v>
      </c>
      <c r="Q254" s="44">
        <v>3000</v>
      </c>
      <c r="R254" s="44">
        <v>0</v>
      </c>
      <c r="S254" s="44">
        <v>150</v>
      </c>
      <c r="T254" s="45">
        <v>0</v>
      </c>
      <c r="U254" s="45">
        <v>4223</v>
      </c>
      <c r="V254" s="45">
        <v>1810.7777777777778</v>
      </c>
      <c r="W254" s="41">
        <v>3.1624180626365623</v>
      </c>
      <c r="X254" s="46"/>
      <c r="Y254" s="46"/>
    </row>
    <row r="255" spans="1:27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>
        <f>VLOOKUP(C:C,total260330113047!B:F,5,0)</f>
        <v>560</v>
      </c>
      <c r="M255" s="8"/>
      <c r="N255" s="21">
        <f t="shared" si="10"/>
        <v>311.11111111111109</v>
      </c>
      <c r="O255" s="44">
        <v>4459</v>
      </c>
      <c r="P255" s="44">
        <v>900</v>
      </c>
      <c r="Q255" s="44">
        <v>0</v>
      </c>
      <c r="R255" s="44">
        <v>0</v>
      </c>
      <c r="S255" s="44">
        <v>0</v>
      </c>
      <c r="T255" s="45">
        <v>900</v>
      </c>
      <c r="U255" s="45">
        <v>4459</v>
      </c>
      <c r="V255" s="45">
        <v>4147.8888888888887</v>
      </c>
      <c r="W255" s="41">
        <v>0.12558869701726844</v>
      </c>
      <c r="X255" s="46"/>
      <c r="Y255" s="46"/>
    </row>
    <row r="256" spans="1:27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>
        <f>VLOOKUP(C:C,total260330113047!B:F,5,0)</f>
        <v>882</v>
      </c>
      <c r="M256" s="8"/>
      <c r="N256" s="21">
        <f t="shared" si="10"/>
        <v>490</v>
      </c>
      <c r="O256" s="44">
        <v>5822</v>
      </c>
      <c r="P256" s="44">
        <v>450</v>
      </c>
      <c r="Q256" s="44">
        <v>0</v>
      </c>
      <c r="R256" s="44">
        <v>0</v>
      </c>
      <c r="S256" s="44">
        <v>750</v>
      </c>
      <c r="T256" s="45">
        <v>-300</v>
      </c>
      <c r="U256" s="45">
        <v>5072</v>
      </c>
      <c r="V256" s="45">
        <v>4582</v>
      </c>
      <c r="W256" s="41">
        <v>0.15149433184472691</v>
      </c>
      <c r="X256" s="46"/>
      <c r="Y256" s="46"/>
    </row>
    <row r="257" spans="1:27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>
        <f>VLOOKUP(C:C,total260330113047!B:F,5,0)</f>
        <v>1535</v>
      </c>
      <c r="M257" s="8"/>
      <c r="N257" s="21">
        <f t="shared" si="10"/>
        <v>852.77777777777771</v>
      </c>
      <c r="O257" s="44">
        <v>5770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5770</v>
      </c>
      <c r="V257" s="45">
        <v>4917.2222222222226</v>
      </c>
      <c r="W257" s="41">
        <v>0.26603119584055457</v>
      </c>
      <c r="X257" s="46"/>
      <c r="Y257" s="46"/>
    </row>
    <row r="258" spans="1:27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VLOOKUP(C:C,total260330113047!B:F,5,0)</f>
        <v>#N/A</v>
      </c>
      <c r="M258" s="8"/>
      <c r="N258" s="21" t="e">
        <f t="shared" si="10"/>
        <v>#N/A</v>
      </c>
      <c r="O258" s="44">
        <v>10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10</v>
      </c>
      <c r="V258" s="45" t="e">
        <v>#N/A</v>
      </c>
      <c r="W258" s="41" t="e">
        <v>#N/A</v>
      </c>
      <c r="X258" s="46"/>
      <c r="Y258" s="46"/>
    </row>
    <row r="259" spans="1:27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>
        <f>VLOOKUP(C:C,total260330113047!B:F,5,0)</f>
        <v>2930</v>
      </c>
      <c r="M259" s="8"/>
      <c r="N259" s="21">
        <f t="shared" si="10"/>
        <v>1627.7777777777778</v>
      </c>
      <c r="O259" s="44">
        <v>40</v>
      </c>
      <c r="P259" s="44">
        <v>0</v>
      </c>
      <c r="Q259" s="44">
        <v>0</v>
      </c>
      <c r="R259" s="44">
        <v>0</v>
      </c>
      <c r="S259" s="44">
        <v>0</v>
      </c>
      <c r="T259" s="45">
        <v>0</v>
      </c>
      <c r="U259" s="45">
        <v>40</v>
      </c>
      <c r="V259" s="45">
        <v>-1587.7777777777778</v>
      </c>
      <c r="W259" s="41">
        <v>73.25</v>
      </c>
      <c r="X259" s="46"/>
      <c r="Y259" s="46"/>
    </row>
    <row r="260" spans="1:27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203">
        <f>VLOOKUP(C:C,total260330113047!B:F,5,0)</f>
        <v>601</v>
      </c>
      <c r="M260" s="196"/>
      <c r="N260" s="196">
        <f t="shared" si="10"/>
        <v>333.88888888888886</v>
      </c>
      <c r="O260" s="196">
        <v>801</v>
      </c>
      <c r="P260" s="196">
        <v>0</v>
      </c>
      <c r="Q260" s="196">
        <v>0</v>
      </c>
      <c r="R260" s="196">
        <v>0</v>
      </c>
      <c r="S260" s="196">
        <v>0</v>
      </c>
      <c r="T260" s="197">
        <v>0</v>
      </c>
      <c r="U260" s="197">
        <v>801</v>
      </c>
      <c r="V260" s="197">
        <v>467.11111111111114</v>
      </c>
      <c r="W260" s="198">
        <v>0.75031210986267161</v>
      </c>
      <c r="X260" s="199"/>
      <c r="Y260" s="199"/>
      <c r="Z260" s="201"/>
      <c r="AA260" s="201"/>
    </row>
    <row r="261" spans="1:27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>
        <f>VLOOKUP(C:C,total260330113047!B:F,5,0)</f>
        <v>5944</v>
      </c>
      <c r="M261" s="211">
        <v>4000</v>
      </c>
      <c r="N261" s="211">
        <v>4000</v>
      </c>
      <c r="O261" s="44">
        <v>1347</v>
      </c>
      <c r="P261" s="44">
        <v>0</v>
      </c>
      <c r="Q261" s="44">
        <v>3000</v>
      </c>
      <c r="R261" s="44">
        <v>0</v>
      </c>
      <c r="S261" s="44">
        <v>0</v>
      </c>
      <c r="T261" s="45">
        <v>0</v>
      </c>
      <c r="U261" s="45">
        <v>4347</v>
      </c>
      <c r="V261" s="45">
        <v>347</v>
      </c>
      <c r="W261" s="41">
        <v>4.4127691165553085</v>
      </c>
      <c r="X261" s="46"/>
      <c r="Y261" s="46"/>
    </row>
    <row r="262" spans="1:27">
      <c r="A262" s="9"/>
      <c r="B262" s="31" t="s">
        <v>4</v>
      </c>
      <c r="C262" s="49" t="s">
        <v>3770</v>
      </c>
      <c r="D262" s="24" t="s">
        <v>3783</v>
      </c>
      <c r="E262" s="50"/>
      <c r="F262" s="50">
        <v>0</v>
      </c>
      <c r="G262" s="8">
        <v>0</v>
      </c>
      <c r="H262" s="8">
        <v>0</v>
      </c>
      <c r="I262" s="8" t="e">
        <f>VLOOKUP(C262,'202310-202403出荷数total2403220951'!B:F,5,0)</f>
        <v>#N/A</v>
      </c>
      <c r="J262" s="203" t="e">
        <f>VLOOKUP(C262,'出荷数2307～2406total241008110618'!B:F,5,0)</f>
        <v>#N/A</v>
      </c>
      <c r="K262" s="214">
        <f>VLOOKUP(C262,'出荷数2407-2506total250730101950'!B:F,5,0)</f>
        <v>2754</v>
      </c>
      <c r="L262" s="203">
        <f>VLOOKUP(C:C,total260330113047!B:F,5,0)</f>
        <v>1448</v>
      </c>
      <c r="M262" s="211">
        <v>1000</v>
      </c>
      <c r="N262" s="211">
        <v>1000</v>
      </c>
      <c r="O262" s="44">
        <v>3142</v>
      </c>
      <c r="P262" s="44">
        <v>500</v>
      </c>
      <c r="Q262" s="44">
        <v>0</v>
      </c>
      <c r="R262" s="44">
        <v>0</v>
      </c>
      <c r="S262" s="44">
        <v>500</v>
      </c>
      <c r="T262" s="45">
        <v>0</v>
      </c>
      <c r="U262" s="45">
        <v>2642</v>
      </c>
      <c r="V262" s="45">
        <v>1642</v>
      </c>
      <c r="W262" s="41">
        <v>0.46085295989815406</v>
      </c>
      <c r="X262" s="46"/>
      <c r="Y262" s="46"/>
    </row>
    <row r="263" spans="1:27" s="152" customFormat="1" ht="15.75">
      <c r="A263" s="29" t="s">
        <v>2926</v>
      </c>
      <c r="B263" s="155" t="s">
        <v>4</v>
      </c>
      <c r="C263" s="153" t="s">
        <v>348</v>
      </c>
      <c r="D263" s="154" t="s">
        <v>1311</v>
      </c>
      <c r="E263" s="153"/>
      <c r="F263" s="146">
        <v>2372</v>
      </c>
      <c r="G263" s="148">
        <v>1852</v>
      </c>
      <c r="H263" s="21">
        <v>1128</v>
      </c>
      <c r="I263" s="8">
        <f>VLOOKUP(C263,'202310-202403出荷数total2403220951'!B:F,5,0)</f>
        <v>242</v>
      </c>
      <c r="J263" s="203">
        <f>VLOOKUP(C263,'出荷数2307～2406total241008110618'!B:F,5,0)</f>
        <v>537</v>
      </c>
      <c r="K263" s="214">
        <f>VLOOKUP(C263,'出荷数2407-2506total250730101950'!B:F,5,0)</f>
        <v>510</v>
      </c>
      <c r="L263" s="203">
        <f>VLOOKUP(C:C,total260330113047!B:F,5,0)</f>
        <v>194</v>
      </c>
      <c r="M263" s="8"/>
      <c r="N263" s="21">
        <f t="shared" ref="N263:N273" si="11">L263/9*5</f>
        <v>107.77777777777779</v>
      </c>
      <c r="O263" s="148">
        <v>328</v>
      </c>
      <c r="P263" s="148">
        <v>0</v>
      </c>
      <c r="Q263" s="44">
        <v>0</v>
      </c>
      <c r="R263" s="148">
        <v>0</v>
      </c>
      <c r="S263" s="148">
        <v>0</v>
      </c>
      <c r="T263" s="149">
        <v>0</v>
      </c>
      <c r="U263" s="149">
        <v>328</v>
      </c>
      <c r="V263" s="149">
        <v>220.22222222222223</v>
      </c>
      <c r="W263" s="150">
        <v>0.59146341463414631</v>
      </c>
      <c r="X263" s="151"/>
      <c r="Y263" s="151"/>
    </row>
    <row r="264" spans="1:27">
      <c r="A264" s="29" t="s">
        <v>2927</v>
      </c>
      <c r="B264" s="31" t="s">
        <v>4</v>
      </c>
      <c r="C264" s="17" t="s">
        <v>715</v>
      </c>
      <c r="D264" s="24" t="s">
        <v>716</v>
      </c>
      <c r="E264" s="23"/>
      <c r="F264" s="19">
        <v>0</v>
      </c>
      <c r="G264" s="21">
        <v>0</v>
      </c>
      <c r="H264" s="21">
        <v>1956</v>
      </c>
      <c r="I264" s="8">
        <f>VLOOKUP(C264,'202310-202403出荷数total2403220951'!B:F,5,0)</f>
        <v>512</v>
      </c>
      <c r="J264" s="203">
        <f>VLOOKUP(C264,'出荷数2307～2406total241008110618'!B:F,5,0)</f>
        <v>1043</v>
      </c>
      <c r="K264" s="214">
        <f>VLOOKUP(C264,'出荷数2407-2506total250730101950'!B:F,5,0)</f>
        <v>1417</v>
      </c>
      <c r="L264" s="203">
        <f>VLOOKUP(C:C,total260330113047!B:F,5,0)</f>
        <v>1059</v>
      </c>
      <c r="M264" s="8"/>
      <c r="N264" s="21">
        <f t="shared" si="11"/>
        <v>588.33333333333337</v>
      </c>
      <c r="O264" s="44">
        <v>3889</v>
      </c>
      <c r="P264" s="44">
        <v>0</v>
      </c>
      <c r="Q264" s="44">
        <v>0</v>
      </c>
      <c r="R264" s="44">
        <v>0</v>
      </c>
      <c r="S264" s="44">
        <v>0</v>
      </c>
      <c r="T264" s="45">
        <v>0</v>
      </c>
      <c r="U264" s="45">
        <v>3889</v>
      </c>
      <c r="V264" s="45">
        <v>3300.6666666666665</v>
      </c>
      <c r="W264" s="41">
        <v>0.27230650552841346</v>
      </c>
      <c r="X264" s="46"/>
      <c r="Y264" s="46"/>
    </row>
    <row r="265" spans="1:27">
      <c r="A265" s="29" t="s">
        <v>2928</v>
      </c>
      <c r="B265" s="31" t="s">
        <v>4</v>
      </c>
      <c r="C265" s="17" t="s">
        <v>295</v>
      </c>
      <c r="D265" s="24" t="s">
        <v>296</v>
      </c>
      <c r="E265" s="23"/>
      <c r="F265" s="19">
        <v>3128</v>
      </c>
      <c r="G265" s="21">
        <v>4154</v>
      </c>
      <c r="H265" s="21">
        <v>2497</v>
      </c>
      <c r="I265" s="8">
        <f>VLOOKUP(C265,'202310-202403出荷数total2403220951'!B:F,5,0)</f>
        <v>1204</v>
      </c>
      <c r="J265" s="203">
        <f>VLOOKUP(C265,'出荷数2307～2406total241008110618'!B:F,5,0)</f>
        <v>2123</v>
      </c>
      <c r="K265" s="214">
        <f>VLOOKUP(C265,'出荷数2407-2506total250730101950'!B:F,5,0)</f>
        <v>2367</v>
      </c>
      <c r="L265" s="203">
        <f>VLOOKUP(C:C,total260330113047!B:F,5,0)</f>
        <v>1362</v>
      </c>
      <c r="M265" s="8"/>
      <c r="N265" s="21">
        <f t="shared" si="11"/>
        <v>756.66666666666674</v>
      </c>
      <c r="O265" s="44">
        <v>3560</v>
      </c>
      <c r="P265" s="44">
        <v>0</v>
      </c>
      <c r="Q265" s="44">
        <v>0</v>
      </c>
      <c r="R265" s="44">
        <v>0</v>
      </c>
      <c r="S265" s="44">
        <v>0</v>
      </c>
      <c r="T265" s="45">
        <v>0</v>
      </c>
      <c r="U265" s="45">
        <v>3560</v>
      </c>
      <c r="V265" s="45">
        <v>2803.333333333333</v>
      </c>
      <c r="W265" s="41">
        <v>0.38258426966292136</v>
      </c>
      <c r="X265" s="46"/>
      <c r="Y265" s="46"/>
    </row>
    <row r="266" spans="1:27" s="152" customFormat="1">
      <c r="A266" s="144" t="s">
        <v>2929</v>
      </c>
      <c r="B266" s="155" t="s">
        <v>4</v>
      </c>
      <c r="C266" s="153" t="s">
        <v>349</v>
      </c>
      <c r="D266" s="154" t="s">
        <v>350</v>
      </c>
      <c r="E266" s="153"/>
      <c r="F266" s="146">
        <v>807</v>
      </c>
      <c r="G266" s="148">
        <v>965</v>
      </c>
      <c r="H266" s="148">
        <v>878</v>
      </c>
      <c r="I266" s="148">
        <f>VLOOKUP(C266,'202310-202403出荷数total2403220951'!B:F,5,0)</f>
        <v>264</v>
      </c>
      <c r="J266" s="148">
        <f>VLOOKUP(C266,'出荷数2307～2406total241008110618'!B:F,5,0)</f>
        <v>486</v>
      </c>
      <c r="K266" s="214">
        <f>VLOOKUP(C266,'出荷数2407-2506total250730101950'!B:F,5,0)</f>
        <v>678</v>
      </c>
      <c r="L266" s="203" t="e">
        <f>VLOOKUP(C:C,total260330113047!B:F,5,0)</f>
        <v>#N/A</v>
      </c>
      <c r="M266" s="8"/>
      <c r="N266" s="21" t="e">
        <f t="shared" si="11"/>
        <v>#N/A</v>
      </c>
      <c r="O266" s="148">
        <v>0</v>
      </c>
      <c r="P266" s="148">
        <v>0</v>
      </c>
      <c r="Q266" s="148">
        <v>0</v>
      </c>
      <c r="R266" s="148">
        <v>0</v>
      </c>
      <c r="S266" s="148">
        <v>0</v>
      </c>
      <c r="T266" s="149">
        <v>0</v>
      </c>
      <c r="U266" s="149">
        <v>0</v>
      </c>
      <c r="V266" s="149" t="e">
        <v>#N/A</v>
      </c>
      <c r="W266" s="150" t="e">
        <v>#N/A</v>
      </c>
      <c r="X266" s="151"/>
      <c r="Y266" s="151"/>
      <c r="Z266" s="191"/>
      <c r="AA266" s="191"/>
    </row>
    <row r="267" spans="1:27" ht="19.149999999999999" customHeight="1">
      <c r="A267" s="29" t="s">
        <v>2930</v>
      </c>
      <c r="B267" s="164" t="s">
        <v>4</v>
      </c>
      <c r="C267" s="165" t="s">
        <v>2882</v>
      </c>
      <c r="D267" s="242" t="s">
        <v>359</v>
      </c>
      <c r="E267" s="181"/>
      <c r="F267" s="183">
        <v>3004</v>
      </c>
      <c r="G267" s="184">
        <v>2368</v>
      </c>
      <c r="H267" s="21">
        <v>2446</v>
      </c>
      <c r="I267" s="8">
        <f>VLOOKUP(C267,'202310-202403出荷数total2403220951'!B:F,5,0)</f>
        <v>1141</v>
      </c>
      <c r="J267" s="203">
        <f>VLOOKUP(C267,'出荷数2307～2406total241008110618'!B:F,5,0)</f>
        <v>2240</v>
      </c>
      <c r="K267" s="214">
        <f>VLOOKUP(C267,'出荷数2407-2506total250730101950'!B:F,5,0)</f>
        <v>2295</v>
      </c>
      <c r="L267" s="203">
        <f>VLOOKUP(C:C,total260330113047!B:F,5,0)</f>
        <v>1789</v>
      </c>
      <c r="M267" s="8"/>
      <c r="N267" s="21">
        <f t="shared" si="11"/>
        <v>993.88888888888891</v>
      </c>
      <c r="O267" s="160">
        <v>612</v>
      </c>
      <c r="P267" s="160">
        <v>0</v>
      </c>
      <c r="Q267" s="44">
        <v>0</v>
      </c>
      <c r="R267" s="160">
        <v>0</v>
      </c>
      <c r="S267" s="160">
        <v>0</v>
      </c>
      <c r="T267" s="161">
        <v>0</v>
      </c>
      <c r="U267" s="45">
        <v>612</v>
      </c>
      <c r="V267" s="45">
        <v>-381.88888888888891</v>
      </c>
      <c r="W267" s="162">
        <v>2.9232026143790848</v>
      </c>
      <c r="X267" s="163"/>
      <c r="Y267" s="163"/>
    </row>
    <row r="268" spans="1:27" s="9" customFormat="1">
      <c r="A268" s="29" t="s">
        <v>2931</v>
      </c>
      <c r="B268" s="193" t="s">
        <v>4</v>
      </c>
      <c r="C268" s="243" t="s">
        <v>1315</v>
      </c>
      <c r="D268" s="243" t="s">
        <v>1318</v>
      </c>
      <c r="E268" s="185"/>
      <c r="F268" s="185"/>
      <c r="G268" s="185"/>
      <c r="H268" s="21">
        <v>128</v>
      </c>
      <c r="I268" s="8">
        <f>VLOOKUP(C268,'202310-202403出荷数total2403220951'!B:F,5,0)</f>
        <v>43</v>
      </c>
      <c r="J268" s="203">
        <f>VLOOKUP(C268,'出荷数2307～2406total241008110618'!B:F,5,0)</f>
        <v>110</v>
      </c>
      <c r="K268" s="214">
        <f>VLOOKUP(C268,'出荷数2407-2506total250730101950'!B:F,5,0)</f>
        <v>140</v>
      </c>
      <c r="L268" s="203">
        <f>VLOOKUP(C:C,total260330113047!B:F,5,0)</f>
        <v>121</v>
      </c>
      <c r="M268" s="8"/>
      <c r="N268" s="21">
        <f t="shared" si="11"/>
        <v>67.222222222222229</v>
      </c>
      <c r="O268" s="44">
        <v>178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178</v>
      </c>
      <c r="V268" s="45">
        <v>110.77777777777777</v>
      </c>
      <c r="W268" s="41">
        <v>0.6797752808988764</v>
      </c>
      <c r="X268" s="13"/>
      <c r="Y268" s="13"/>
      <c r="Z268" s="143"/>
      <c r="AA268" s="143"/>
    </row>
    <row r="269" spans="1:27" s="9" customFormat="1">
      <c r="A269" s="29" t="s">
        <v>2932</v>
      </c>
      <c r="B269" s="145" t="s">
        <v>4</v>
      </c>
      <c r="C269" s="185" t="s">
        <v>1316</v>
      </c>
      <c r="D269" s="186" t="s">
        <v>1318</v>
      </c>
      <c r="E269" s="187"/>
      <c r="F269" s="187"/>
      <c r="G269" s="148"/>
      <c r="H269" s="21">
        <v>36</v>
      </c>
      <c r="I269" s="8">
        <f>VLOOKUP(C269,'202310-202403出荷数total2403220951'!B:F,5,0)</f>
        <v>152</v>
      </c>
      <c r="J269" s="203">
        <f>VLOOKUP(C269,'出荷数2307～2406total241008110618'!B:F,5,0)</f>
        <v>193</v>
      </c>
      <c r="K269" s="214">
        <f>VLOOKUP(C269,'出荷数2407-2506total250730101950'!B:F,5,0)</f>
        <v>245</v>
      </c>
      <c r="L269" s="203">
        <f>VLOOKUP(C:C,total260330113047!B:F,5,0)</f>
        <v>191</v>
      </c>
      <c r="M269" s="8"/>
      <c r="N269" s="21">
        <f t="shared" si="11"/>
        <v>106.11111111111111</v>
      </c>
      <c r="O269" s="44">
        <v>97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97</v>
      </c>
      <c r="V269" s="45">
        <v>-9.1111111111111143</v>
      </c>
      <c r="W269" s="41">
        <v>1.9690721649484537</v>
      </c>
      <c r="X269" s="13"/>
      <c r="Y269" s="13"/>
      <c r="Z269" s="143"/>
      <c r="AA269" s="143"/>
    </row>
    <row r="270" spans="1:27" s="9" customFormat="1">
      <c r="A270" s="29" t="s">
        <v>2933</v>
      </c>
      <c r="B270" s="145" t="s">
        <v>4</v>
      </c>
      <c r="C270" s="186" t="s">
        <v>1317</v>
      </c>
      <c r="D270" s="186" t="s">
        <v>1318</v>
      </c>
      <c r="E270" s="187"/>
      <c r="F270" s="187"/>
      <c r="G270" s="148"/>
      <c r="H270" s="21">
        <v>890</v>
      </c>
      <c r="I270" s="8">
        <f>VLOOKUP(C270,'202310-202403出荷数total2403220951'!B:F,5,0)</f>
        <v>323</v>
      </c>
      <c r="J270" s="203">
        <f>VLOOKUP(C270,'出荷数2307～2406total241008110618'!B:F,5,0)</f>
        <v>642</v>
      </c>
      <c r="K270" s="214">
        <f>VLOOKUP(C270,'出荷数2407-2506total250730101950'!B:F,5,0)</f>
        <v>519</v>
      </c>
      <c r="L270" s="203">
        <f>VLOOKUP(C:C,total260330113047!B:F,5,0)</f>
        <v>211</v>
      </c>
      <c r="M270" s="8"/>
      <c r="N270" s="21">
        <f t="shared" si="11"/>
        <v>117.22222222222221</v>
      </c>
      <c r="O270" s="44">
        <v>138</v>
      </c>
      <c r="P270" s="44">
        <v>0</v>
      </c>
      <c r="Q270" s="44">
        <v>0</v>
      </c>
      <c r="R270" s="44">
        <v>0</v>
      </c>
      <c r="S270" s="44">
        <v>200</v>
      </c>
      <c r="T270" s="45">
        <v>-200</v>
      </c>
      <c r="U270" s="45">
        <v>-62</v>
      </c>
      <c r="V270" s="45">
        <v>-179.22222222222223</v>
      </c>
      <c r="W270" s="41">
        <v>1.5289855072463767</v>
      </c>
      <c r="X270" s="13"/>
      <c r="Y270" s="13"/>
      <c r="Z270" s="143"/>
      <c r="AA270" s="143"/>
    </row>
    <row r="271" spans="1:27" s="231" customFormat="1">
      <c r="A271" s="223" t="s">
        <v>2934</v>
      </c>
      <c r="B271" s="224" t="s">
        <v>4</v>
      </c>
      <c r="C271" s="295" t="s">
        <v>2876</v>
      </c>
      <c r="D271" s="295" t="s">
        <v>2877</v>
      </c>
      <c r="E271" s="296"/>
      <c r="F271" s="296"/>
      <c r="G271" s="227"/>
      <c r="H271" s="227">
        <v>283</v>
      </c>
      <c r="I271" s="227">
        <f>VLOOKUP(C271,'202310-202403出荷数total2403220951'!B:F,5,0)</f>
        <v>240</v>
      </c>
      <c r="J271" s="227">
        <f>VLOOKUP(C271,'出荷数2307～2406total241008110618'!B:F,5,0)</f>
        <v>1210</v>
      </c>
      <c r="K271" s="227">
        <f>VLOOKUP(C271,'出荷数2407-2506total250730101950'!B:F,5,0)</f>
        <v>612</v>
      </c>
      <c r="L271" s="203">
        <f>VLOOKUP(C:C,total260330113047!B:F,5,0)</f>
        <v>204</v>
      </c>
      <c r="M271" s="297">
        <v>1000</v>
      </c>
      <c r="N271" s="227">
        <f t="shared" si="11"/>
        <v>113.33333333333334</v>
      </c>
      <c r="O271" s="227">
        <v>4112</v>
      </c>
      <c r="P271" s="227">
        <v>0</v>
      </c>
      <c r="Q271" s="227">
        <v>0</v>
      </c>
      <c r="R271" s="227">
        <v>0</v>
      </c>
      <c r="S271" s="227">
        <v>0</v>
      </c>
      <c r="T271" s="228">
        <v>0</v>
      </c>
      <c r="U271" s="228">
        <v>4112</v>
      </c>
      <c r="V271" s="228">
        <v>3998.6666666666665</v>
      </c>
      <c r="W271" s="229">
        <v>4.9610894941634238E-2</v>
      </c>
      <c r="X271" s="298"/>
      <c r="Y271" s="298"/>
      <c r="Z271" s="232"/>
      <c r="AA271" s="232"/>
    </row>
    <row r="272" spans="1:27">
      <c r="A272" s="29" t="s">
        <v>2935</v>
      </c>
      <c r="B272" s="30" t="s">
        <v>4</v>
      </c>
      <c r="C272" s="49" t="s">
        <v>2878</v>
      </c>
      <c r="D272" s="49" t="s">
        <v>2946</v>
      </c>
      <c r="E272" s="50"/>
      <c r="F272" s="50"/>
      <c r="G272" s="8"/>
      <c r="H272" s="21">
        <v>0</v>
      </c>
      <c r="I272" s="213">
        <f>VLOOKUP(C272,'202310-202403出荷数total2403220951'!B:F,5,0)</f>
        <v>1638</v>
      </c>
      <c r="J272" s="203">
        <f>VLOOKUP(C272,'出荷数2307～2406total241008110618'!B:F,5,0)</f>
        <v>1898</v>
      </c>
      <c r="K272" s="214">
        <f>VLOOKUP(C272,'出荷数2407-2506total250730101950'!B:F,5,0)</f>
        <v>1374</v>
      </c>
      <c r="L272" s="203">
        <f>VLOOKUP(C:C,total260330113047!B:F,5,0)</f>
        <v>2182</v>
      </c>
      <c r="M272" s="211">
        <v>1000</v>
      </c>
      <c r="N272" s="8">
        <f t="shared" si="11"/>
        <v>1212.2222222222222</v>
      </c>
      <c r="O272" s="44">
        <v>3658</v>
      </c>
      <c r="P272" s="44">
        <v>0</v>
      </c>
      <c r="Q272" s="44">
        <v>0</v>
      </c>
      <c r="R272" s="44">
        <v>0</v>
      </c>
      <c r="S272" s="44">
        <v>0</v>
      </c>
      <c r="T272" s="45">
        <v>0</v>
      </c>
      <c r="U272" s="45">
        <v>3658</v>
      </c>
      <c r="V272" s="45">
        <v>2445.7777777777778</v>
      </c>
      <c r="W272" s="41">
        <v>0.59650082012028427</v>
      </c>
      <c r="X272" s="13"/>
      <c r="Y272" s="13"/>
    </row>
    <row r="273" spans="1:25">
      <c r="A273" s="29" t="s">
        <v>2962</v>
      </c>
      <c r="B273" s="30" t="s">
        <v>4</v>
      </c>
      <c r="C273" s="49" t="s">
        <v>2961</v>
      </c>
      <c r="D273" s="49" t="s">
        <v>2963</v>
      </c>
      <c r="E273" s="50"/>
      <c r="F273" s="50"/>
      <c r="G273" s="8"/>
      <c r="H273" s="21">
        <v>0</v>
      </c>
      <c r="I273" s="8">
        <f>VLOOKUP(C273,'202310-202403出荷数total2403220951'!B:F,5,0)</f>
        <v>247</v>
      </c>
      <c r="J273" s="203">
        <f>VLOOKUP(C273,'出荷数2307～2406total241008110618'!B:F,5,0)</f>
        <v>1941</v>
      </c>
      <c r="K273" s="214">
        <f>VLOOKUP(C273,'出荷数2407-2506total250730101950'!B:F,5,0)</f>
        <v>1898</v>
      </c>
      <c r="L273" s="203">
        <f>VLOOKUP(C:C,total260330113047!B:F,5,0)</f>
        <v>602</v>
      </c>
      <c r="M273" s="211">
        <v>2000</v>
      </c>
      <c r="N273" s="8">
        <f t="shared" si="11"/>
        <v>334.44444444444446</v>
      </c>
      <c r="O273" s="44">
        <v>3262</v>
      </c>
      <c r="P273" s="44">
        <v>350</v>
      </c>
      <c r="Q273" s="44">
        <v>0</v>
      </c>
      <c r="R273" s="44">
        <v>0</v>
      </c>
      <c r="S273" s="44">
        <v>580</v>
      </c>
      <c r="T273" s="45">
        <v>-230</v>
      </c>
      <c r="U273" s="45">
        <v>2682</v>
      </c>
      <c r="V273" s="45">
        <v>2347.5555555555557</v>
      </c>
      <c r="W273" s="41">
        <v>0.18454935622317598</v>
      </c>
      <c r="X273" s="13"/>
      <c r="Y273" s="13"/>
    </row>
    <row r="274" spans="1:25">
      <c r="A274" s="29" t="s">
        <v>4237</v>
      </c>
      <c r="B274" s="30" t="s">
        <v>4</v>
      </c>
      <c r="C274" s="49" t="s">
        <v>3916</v>
      </c>
      <c r="D274" s="49" t="s">
        <v>2963</v>
      </c>
      <c r="E274" s="50"/>
      <c r="F274" s="50"/>
      <c r="G274" s="8"/>
      <c r="H274" s="21"/>
      <c r="I274" s="8"/>
      <c r="J274" s="203">
        <f>VLOOKUP(C274,'出荷数2307～2406total241008110618'!B:F,5,0)</f>
        <v>288</v>
      </c>
      <c r="K274" s="214">
        <f>VLOOKUP(C274,'出荷数2407-2506total250730101950'!B:F,5,0)</f>
        <v>1753</v>
      </c>
      <c r="L274" s="203">
        <f>VLOOKUP(C:C,total260330113047!B:F,5,0)</f>
        <v>156</v>
      </c>
      <c r="M274" s="8"/>
      <c r="N274" s="21">
        <f>L274/9*5</f>
        <v>86.666666666666657</v>
      </c>
      <c r="O274" s="44">
        <v>724</v>
      </c>
      <c r="P274" s="44">
        <v>0</v>
      </c>
      <c r="Q274" s="44">
        <v>0</v>
      </c>
      <c r="R274" s="44">
        <v>0</v>
      </c>
      <c r="S274" s="44">
        <v>0</v>
      </c>
      <c r="T274" s="45">
        <v>0</v>
      </c>
      <c r="U274" s="45">
        <v>724</v>
      </c>
      <c r="V274" s="45">
        <v>637.33333333333337</v>
      </c>
      <c r="W274" s="41">
        <v>0.21546961325966851</v>
      </c>
      <c r="X274" s="13"/>
      <c r="Y274" s="13"/>
    </row>
    <row r="275" spans="1:25">
      <c r="A275" s="29" t="s">
        <v>4240</v>
      </c>
      <c r="B275" s="30" t="s">
        <v>4</v>
      </c>
      <c r="C275" s="49" t="s">
        <v>4238</v>
      </c>
      <c r="D275" s="49" t="s">
        <v>4239</v>
      </c>
      <c r="E275" s="50"/>
      <c r="F275" s="50"/>
      <c r="G275" s="8"/>
      <c r="H275" s="21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>
        <f>VLOOKUP(C:C,total260330113047!B:F,5,0)</f>
        <v>22</v>
      </c>
      <c r="M275" s="213">
        <v>1500</v>
      </c>
      <c r="N275" s="211">
        <v>1000</v>
      </c>
      <c r="O275" s="44">
        <v>2550</v>
      </c>
      <c r="P275" s="44">
        <v>1820</v>
      </c>
      <c r="Q275" s="44">
        <v>0</v>
      </c>
      <c r="R275" s="44">
        <v>0</v>
      </c>
      <c r="S275" s="44">
        <v>1820</v>
      </c>
      <c r="T275" s="45">
        <v>0</v>
      </c>
      <c r="U275" s="45">
        <v>730</v>
      </c>
      <c r="V275" s="45">
        <v>-270</v>
      </c>
      <c r="W275" s="41">
        <v>8.6274509803921564E-3</v>
      </c>
      <c r="X275" s="13"/>
      <c r="Y275" s="13"/>
    </row>
    <row r="276" spans="1:25">
      <c r="A276" s="29" t="s">
        <v>4248</v>
      </c>
      <c r="B276" s="30" t="s">
        <v>4</v>
      </c>
      <c r="C276" s="49" t="s">
        <v>4246</v>
      </c>
      <c r="D276" s="49" t="s">
        <v>4247</v>
      </c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>
        <f>VLOOKUP(C:C,total260330113047!B:F,5,0)</f>
        <v>22</v>
      </c>
      <c r="M276" s="213">
        <v>1500</v>
      </c>
      <c r="N276" s="211">
        <v>1500</v>
      </c>
      <c r="O276" s="44">
        <v>2286</v>
      </c>
      <c r="P276" s="44">
        <v>1450</v>
      </c>
      <c r="Q276" s="44">
        <v>3000</v>
      </c>
      <c r="R276" s="44">
        <v>0</v>
      </c>
      <c r="S276" s="44">
        <v>1450</v>
      </c>
      <c r="T276" s="45">
        <v>0</v>
      </c>
      <c r="U276" s="45">
        <v>3836</v>
      </c>
      <c r="V276" s="45">
        <v>2336</v>
      </c>
      <c r="W276" s="41">
        <v>9.6237970253718278E-3</v>
      </c>
      <c r="X276" s="13"/>
      <c r="Y276" s="13"/>
    </row>
    <row r="277" spans="1:25">
      <c r="A277" s="29" t="s">
        <v>4428</v>
      </c>
      <c r="B277" s="30" t="s">
        <v>4</v>
      </c>
      <c r="C277" s="49" t="s">
        <v>4374</v>
      </c>
      <c r="D277" s="49" t="s">
        <v>4375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>
        <f>VLOOKUP(C:C,total260330113047!B:F,5,0)</f>
        <v>17</v>
      </c>
      <c r="M277" s="8"/>
      <c r="N277" s="234">
        <v>1500</v>
      </c>
      <c r="O277" s="44">
        <v>2923</v>
      </c>
      <c r="P277" s="44">
        <v>200</v>
      </c>
      <c r="Q277" s="44">
        <v>0</v>
      </c>
      <c r="R277" s="44">
        <v>0</v>
      </c>
      <c r="S277" s="44">
        <v>200</v>
      </c>
      <c r="T277" s="45">
        <v>0</v>
      </c>
      <c r="U277" s="45">
        <v>2723</v>
      </c>
      <c r="V277" s="45">
        <v>1223</v>
      </c>
      <c r="W277" s="41">
        <v>5.8159425248032843E-3</v>
      </c>
      <c r="X277" s="13"/>
      <c r="Y277" s="13"/>
    </row>
    <row r="278" spans="1:25">
      <c r="A278" s="29" t="s">
        <v>4495</v>
      </c>
      <c r="B278" s="30" t="s">
        <v>4</v>
      </c>
      <c r="C278" s="49" t="s">
        <v>4493</v>
      </c>
      <c r="D278" s="49" t="s">
        <v>4494</v>
      </c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>
        <f>VLOOKUP(C278,'出荷数2407-2506total250730101950'!B:F,5,0)</f>
        <v>1347</v>
      </c>
      <c r="L278" s="203">
        <f>VLOOKUP(C:C,total260330113047!B:F,5,0)</f>
        <v>1801</v>
      </c>
      <c r="M278" s="8"/>
      <c r="N278" s="12"/>
      <c r="O278" s="44">
        <v>2927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2927</v>
      </c>
      <c r="V278" s="45">
        <v>2927</v>
      </c>
      <c r="W278" s="41">
        <v>0.61530577382985996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VLOOKUP(C:C,total260330113047!B:F,5,0)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#N/A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VLOOKUP(C:C,total260330113047!B:F,5,0)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#N/A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VLOOKUP(C:C,total260330113047!B:F,5,0)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#N/A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VLOOKUP(C:C,total260330113047!B:F,5,0)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#N/A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VLOOKUP(C:C,total260330113047!B:F,5,0)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#N/A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VLOOKUP(C:C,total260330113047!B:F,5,0)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#N/A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VLOOKUP(C:C,total260330113047!B:F,5,0)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#N/A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VLOOKUP(C:C,total260330113047!B:F,5,0)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#N/A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VLOOKUP(C:C,total260330113047!B:F,5,0)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#N/A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VLOOKUP(C:C,total260330113047!B:F,5,0)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#N/A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VLOOKUP(C:C,total260330113047!B:F,5,0)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#N/A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VLOOKUP(C:C,total260330113047!B:F,5,0)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#N/A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VLOOKUP(C:C,total260330113047!B:F,5,0)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#N/A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VLOOKUP(C:C,total260330113047!B:F,5,0)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#N/A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VLOOKUP(C:C,total260330113047!B:F,5,0)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#N/A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VLOOKUP(C:C,total260330113047!B:F,5,0)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#N/A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VLOOKUP(C:C,total260330113047!B:F,5,0)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#N/A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VLOOKUP(C:C,total260330113047!B:F,5,0)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#N/A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VLOOKUP(C:C,total260330113047!B:F,5,0)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#N/A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VLOOKUP(C:C,total260330113047!B:F,5,0)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 t="e">
        <v>#N/A</v>
      </c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VLOOKUP(C:C,total260330113047!B:F,5,0)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 t="e">
        <v>#N/A</v>
      </c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VLOOKUP(C:C,total260330113047!B:F,5,0)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 t="e">
        <v>#N/A</v>
      </c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VLOOKUP(C:C,total260330113047!B:F,5,0)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 t="e">
        <v>#N/A</v>
      </c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VLOOKUP(C:C,total260330113047!B:F,5,0)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 t="e">
        <v>#N/A</v>
      </c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VLOOKUP(C:C,total260330113047!B:F,5,0)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 t="e">
        <v>#N/A</v>
      </c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VLOOKUP(C:C,total260330113047!B:F,5,0)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 t="e">
        <v>#N/A</v>
      </c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VLOOKUP(C:C,total260330113047!B:F,5,0)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 t="e">
        <v>#N/A</v>
      </c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VLOOKUP(C:C,total260330113047!B:F,5,0)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 t="e">
        <v>#N/A</v>
      </c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VLOOKUP(C:C,total260330113047!B:F,5,0)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 t="e">
        <v>#N/A</v>
      </c>
      <c r="X307" s="13"/>
      <c r="Y307" s="13"/>
    </row>
    <row r="308" spans="1:25">
      <c r="A308" s="29"/>
      <c r="B308" s="2"/>
      <c r="C308" s="49"/>
      <c r="D308" s="49"/>
      <c r="E308" s="50"/>
      <c r="F308" s="50"/>
      <c r="G308" s="8"/>
      <c r="H308" s="21">
        <v>0</v>
      </c>
      <c r="I308" s="8" t="e">
        <f>VLOOKUP(C308,'202310-202403出荷数total2403220951'!B:F,5,0)</f>
        <v>#N/A</v>
      </c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VLOOKUP(C:C,total260330113047!B:F,5,0)</f>
        <v>#N/A</v>
      </c>
      <c r="M308" s="8"/>
      <c r="N308" s="12"/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5">
        <v>0</v>
      </c>
      <c r="U308" s="45">
        <v>0</v>
      </c>
      <c r="V308" s="45">
        <v>0</v>
      </c>
      <c r="W308" s="41" t="e">
        <v>#N/A</v>
      </c>
      <c r="X308" s="13"/>
      <c r="Y308" s="13"/>
    </row>
    <row r="309" spans="1:25">
      <c r="A309" s="29"/>
      <c r="B309" s="244"/>
      <c r="H309" s="245"/>
      <c r="L309" s="203" t="e">
        <f>VLOOKUP(C:C,total260330113047!B:F,5,0)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VLOOKUP(C:C,total260330113047!B:F,5,0)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VLOOKUP(C:C,total260330113047!B:F,5,0)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VLOOKUP(C:C,total260330113047!B:F,5,0)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VLOOKUP(C:C,total260330113047!B:F,5,0)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  <row r="314" spans="1:25">
      <c r="A314" s="29"/>
      <c r="B314" s="244"/>
      <c r="H314" s="245"/>
      <c r="L314" s="203" t="e">
        <f>VLOOKUP(C:C,total260330113047!B:F,5,0)</f>
        <v>#N/A</v>
      </c>
      <c r="N314" s="246"/>
      <c r="O314" s="247"/>
      <c r="P314" s="247"/>
      <c r="Q314" s="247"/>
      <c r="R314" s="247"/>
      <c r="S314" s="247"/>
      <c r="T314" s="248"/>
      <c r="U314" s="248"/>
      <c r="V314" s="248"/>
      <c r="W314" s="249"/>
      <c r="X314" s="14"/>
      <c r="Y314" s="14"/>
    </row>
  </sheetData>
  <autoFilter ref="A1:Z316" xr:uid="{00000000-0009-0000-0000-000035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25" priority="1" operator="lessThan">
      <formula>0.33</formula>
    </cfRule>
  </conditionalFormatting>
  <dataValidations count="2">
    <dataValidation imeMode="off" allowBlank="1" showInputMessage="1" showErrorMessage="1" sqref="C67 C65 C270:C316 C318:C64482 C1:C63 C76:C267" xr:uid="{4634689D-4433-48CD-A200-B30BEEA62158}"/>
    <dataValidation imeMode="hiragana" allowBlank="1" showInputMessage="1" showErrorMessage="1" sqref="D67:F67 D1:E63 F1:F65 E66:F66 E64:E65 D76:D92 E68:F92 D155:F267 D4:F6 D93:F113 E114:F154 D269:F275 D276:D64482 E276:F64537 D114:D146" xr:uid="{D4AF1C4D-2B2D-4E02-AE3B-24F0B9959F73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44C9-47DC-47EB-B4ED-8DC861C52AAF}">
  <dimension ref="A1:AD314"/>
  <sheetViews>
    <sheetView zoomScaleNormal="100" workbookViewId="0">
      <pane xSplit="4" ySplit="1" topLeftCell="E113" activePane="bottomRight" state="frozen"/>
      <selection pane="topRight" activeCell="E1" sqref="E1"/>
      <selection pane="bottomLeft" activeCell="A2" sqref="A2"/>
      <selection pane="bottomRight" activeCell="V136" sqref="V136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17.75" style="1" customWidth="1"/>
    <col min="25" max="25" width="50.25" style="1" customWidth="1"/>
    <col min="28" max="16384" width="9" style="1"/>
  </cols>
  <sheetData>
    <row r="1" spans="1:30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4486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4516</v>
      </c>
      <c r="Y1" s="2" t="s">
        <v>2957</v>
      </c>
      <c r="AB1" s="2" t="s">
        <v>4205</v>
      </c>
      <c r="AD1" s="2" t="s">
        <v>2957</v>
      </c>
    </row>
    <row r="2" spans="1:30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VLOOKUP(C:C,total260330113047!B:F,5,0)</f>
        <v>537</v>
      </c>
      <c r="M2" s="8"/>
      <c r="N2" s="21">
        <f>L2/9*5</f>
        <v>298.33333333333331</v>
      </c>
      <c r="O2" s="44">
        <v>719</v>
      </c>
      <c r="P2" s="44">
        <v>50</v>
      </c>
      <c r="Q2" s="44">
        <v>0</v>
      </c>
      <c r="R2" s="44">
        <v>0</v>
      </c>
      <c r="S2" s="44">
        <v>250</v>
      </c>
      <c r="T2" s="45">
        <v>-200</v>
      </c>
      <c r="U2" s="45">
        <v>469</v>
      </c>
      <c r="V2" s="45">
        <v>170.66666666666669</v>
      </c>
      <c r="W2" s="41">
        <v>0.74687065368567451</v>
      </c>
      <c r="X2" s="188"/>
      <c r="Y2" s="188" t="s">
        <v>4524</v>
      </c>
    </row>
    <row r="3" spans="1:30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VLOOKUP(C:C,total260330113047!B:F,5,0)</f>
        <v>1403</v>
      </c>
      <c r="M3" s="8"/>
      <c r="N3" s="21">
        <f>L3/9*5</f>
        <v>779.44444444444446</v>
      </c>
      <c r="O3" s="44">
        <v>1698</v>
      </c>
      <c r="P3" s="44">
        <v>700</v>
      </c>
      <c r="Q3" s="44">
        <v>0</v>
      </c>
      <c r="R3" s="44">
        <v>0</v>
      </c>
      <c r="S3" s="44">
        <v>1850</v>
      </c>
      <c r="T3" s="45">
        <v>-1150</v>
      </c>
      <c r="U3" s="45">
        <v>-152</v>
      </c>
      <c r="V3" s="45">
        <v>-931.44444444444446</v>
      </c>
      <c r="W3" s="41">
        <v>0.82626619552414604</v>
      </c>
      <c r="X3" s="46"/>
      <c r="Y3" s="46"/>
    </row>
    <row r="4" spans="1:30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VLOOKUP(C:C,total260330113047!B:F,5,0)</f>
        <v>612</v>
      </c>
      <c r="M4" s="211">
        <v>1000</v>
      </c>
      <c r="N4" s="211">
        <v>1000</v>
      </c>
      <c r="O4" s="44">
        <v>6115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6115</v>
      </c>
      <c r="V4" s="45">
        <v>5115</v>
      </c>
      <c r="W4" s="41">
        <v>0.10008176614881439</v>
      </c>
      <c r="X4" s="46"/>
      <c r="Y4" s="46"/>
    </row>
    <row r="5" spans="1:30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VLOOKUP(C:C,total260330113047!B:F,5,0)</f>
        <v>11211</v>
      </c>
      <c r="M5" s="8"/>
      <c r="N5" s="21">
        <f>L5/9*5</f>
        <v>6228.3333333333339</v>
      </c>
      <c r="O5" s="44">
        <v>27877</v>
      </c>
      <c r="P5" s="44">
        <v>21630</v>
      </c>
      <c r="Q5" s="44">
        <v>800</v>
      </c>
      <c r="R5" s="44">
        <v>0</v>
      </c>
      <c r="S5" s="44">
        <v>21630</v>
      </c>
      <c r="T5" s="45">
        <v>0</v>
      </c>
      <c r="U5" s="45">
        <v>7047</v>
      </c>
      <c r="V5" s="45">
        <v>818.66666666666606</v>
      </c>
      <c r="W5" s="41">
        <v>0.40215948631488324</v>
      </c>
      <c r="X5" s="241"/>
      <c r="Y5" s="241"/>
    </row>
    <row r="6" spans="1:30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VLOOKUP(C:C,total260330113047!B:F,5,0)</f>
        <v>181</v>
      </c>
      <c r="M6" s="8"/>
      <c r="N6" s="21">
        <f>L6/9*5</f>
        <v>100.55555555555556</v>
      </c>
      <c r="O6" s="44">
        <v>3064</v>
      </c>
      <c r="P6" s="44">
        <v>0</v>
      </c>
      <c r="Q6" s="44">
        <v>0</v>
      </c>
      <c r="R6" s="44">
        <v>0</v>
      </c>
      <c r="S6" s="44">
        <v>0</v>
      </c>
      <c r="T6" s="45">
        <v>0</v>
      </c>
      <c r="U6" s="45">
        <v>3064</v>
      </c>
      <c r="V6" s="45">
        <v>2963.4444444444443</v>
      </c>
      <c r="W6" s="41">
        <v>5.9073107049608352E-2</v>
      </c>
      <c r="X6" s="46"/>
      <c r="Y6" s="46"/>
    </row>
    <row r="7" spans="1:30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VLOOKUP(C:C,total260330113047!B:F,5,0)</f>
        <v>#N/A</v>
      </c>
      <c r="M7" s="8"/>
      <c r="N7" s="21" t="e">
        <f>L7/9*5</f>
        <v>#N/A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 t="e">
        <v>#N/A</v>
      </c>
      <c r="W7" s="41" t="e">
        <v>#N/A</v>
      </c>
      <c r="X7" s="46"/>
      <c r="Y7" s="46"/>
    </row>
    <row r="8" spans="1:30" s="152" customFormat="1">
      <c r="A8" s="144" t="s">
        <v>1044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>
        <f>VLOOKUP(C:C,total260330113047!B:F,5,0)</f>
        <v>3091</v>
      </c>
      <c r="M8" s="148"/>
      <c r="N8" s="148">
        <v>0</v>
      </c>
      <c r="O8" s="148">
        <v>1060</v>
      </c>
      <c r="P8" s="148">
        <v>500</v>
      </c>
      <c r="Q8" s="148">
        <v>0</v>
      </c>
      <c r="R8" s="148">
        <v>0</v>
      </c>
      <c r="S8" s="148">
        <v>500</v>
      </c>
      <c r="T8" s="149">
        <v>0</v>
      </c>
      <c r="U8" s="149">
        <v>560</v>
      </c>
      <c r="V8" s="149">
        <v>560</v>
      </c>
      <c r="W8" s="150">
        <v>2.9160377358490566</v>
      </c>
      <c r="X8" s="185"/>
      <c r="Y8" s="185"/>
      <c r="Z8" s="191"/>
      <c r="AA8" s="191"/>
    </row>
    <row r="9" spans="1:30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VLOOKUP(C:C,total260330113047!B:F,5,0)</f>
        <v>641</v>
      </c>
      <c r="M9" s="211">
        <v>1000</v>
      </c>
      <c r="N9" s="211">
        <v>2000</v>
      </c>
      <c r="O9" s="44">
        <v>4759</v>
      </c>
      <c r="P9" s="44">
        <v>200</v>
      </c>
      <c r="Q9" s="44">
        <v>0</v>
      </c>
      <c r="R9" s="44">
        <v>0</v>
      </c>
      <c r="S9" s="44">
        <v>200</v>
      </c>
      <c r="T9" s="45">
        <v>0</v>
      </c>
      <c r="U9" s="45">
        <v>4559</v>
      </c>
      <c r="V9" s="45">
        <v>2559</v>
      </c>
      <c r="W9" s="41">
        <v>0.13469216221895355</v>
      </c>
      <c r="X9" s="13"/>
      <c r="Y9" s="13"/>
    </row>
    <row r="10" spans="1:30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VLOOKUP(C:C,total260330113047!B:F,5,0)</f>
        <v>8631</v>
      </c>
      <c r="M10" s="8"/>
      <c r="N10" s="21">
        <f t="shared" ref="N10:N28" si="0">L10/9*5</f>
        <v>4795</v>
      </c>
      <c r="O10" s="44">
        <v>3601</v>
      </c>
      <c r="P10" s="44">
        <v>4845</v>
      </c>
      <c r="Q10" s="44">
        <v>0</v>
      </c>
      <c r="R10" s="44">
        <v>0</v>
      </c>
      <c r="S10" s="44">
        <v>4845</v>
      </c>
      <c r="T10" s="45">
        <v>0</v>
      </c>
      <c r="U10" s="45">
        <v>-1244</v>
      </c>
      <c r="V10" s="45">
        <v>-6039</v>
      </c>
      <c r="W10" s="41">
        <v>2.3968342127186895</v>
      </c>
      <c r="X10" s="46"/>
      <c r="Y10" s="46"/>
    </row>
    <row r="11" spans="1:30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VLOOKUP(C:C,total260330113047!B:F,5,0)</f>
        <v>160</v>
      </c>
      <c r="M11" s="8"/>
      <c r="N11" s="21">
        <f t="shared" si="0"/>
        <v>88.888888888888886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-86.888888888888886</v>
      </c>
      <c r="W11" s="41">
        <v>80</v>
      </c>
      <c r="X11" s="46"/>
      <c r="Y11" s="46"/>
    </row>
    <row r="12" spans="1:30">
      <c r="A12" s="29"/>
      <c r="B12" s="30" t="s">
        <v>5</v>
      </c>
      <c r="C12" s="17" t="s">
        <v>4440</v>
      </c>
      <c r="D12" s="18"/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VLOOKUP(C:C,total260330113047!B:F,5,0)</f>
        <v>240</v>
      </c>
      <c r="M12" s="8"/>
      <c r="N12" s="21">
        <f t="shared" si="0"/>
        <v>133.33333333333334</v>
      </c>
      <c r="O12" s="44">
        <v>901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901</v>
      </c>
      <c r="V12" s="45">
        <v>767.66666666666663</v>
      </c>
      <c r="W12" s="41">
        <v>0.26637069922308548</v>
      </c>
      <c r="X12" s="46"/>
      <c r="Y12" s="46"/>
    </row>
    <row r="13" spans="1:30">
      <c r="A13" s="29" t="s">
        <v>1048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VLOOKUP(C:C,total260330113047!B:F,5,0)</f>
        <v>12</v>
      </c>
      <c r="M13" s="8"/>
      <c r="N13" s="21">
        <f t="shared" si="0"/>
        <v>6.6666666666666661</v>
      </c>
      <c r="O13" s="44">
        <v>989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989</v>
      </c>
      <c r="V13" s="45">
        <v>982.33333333333337</v>
      </c>
      <c r="W13" s="41">
        <v>1.2133468149646108E-2</v>
      </c>
      <c r="X13" s="46"/>
      <c r="Y13" s="46"/>
    </row>
    <row r="14" spans="1:30">
      <c r="A14" s="29" t="s">
        <v>1049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VLOOKUP(C:C,total260330113047!B:F,5,0)</f>
        <v>719</v>
      </c>
      <c r="M14" s="8"/>
      <c r="N14" s="21">
        <f t="shared" si="0"/>
        <v>399.44444444444446</v>
      </c>
      <c r="O14" s="44">
        <v>3345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3345</v>
      </c>
      <c r="V14" s="45">
        <v>2945.5555555555557</v>
      </c>
      <c r="W14" s="41">
        <v>0.21494768310911808</v>
      </c>
      <c r="X14" s="46"/>
      <c r="Y14" s="46"/>
    </row>
    <row r="15" spans="1:30">
      <c r="A15" s="29" t="s">
        <v>1050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>
        <f>VLOOKUP(C:C,total260330113047!B:F,5,0)</f>
        <v>1</v>
      </c>
      <c r="M15" s="8"/>
      <c r="N15" s="21">
        <f t="shared" si="0"/>
        <v>0.55555555555555558</v>
      </c>
      <c r="O15" s="44">
        <v>744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744</v>
      </c>
      <c r="V15" s="45">
        <v>743.44444444444446</v>
      </c>
      <c r="W15" s="41">
        <v>1.3440860215053765E-3</v>
      </c>
      <c r="X15" s="46"/>
      <c r="Y15" s="46"/>
    </row>
    <row r="16" spans="1:30">
      <c r="A16" s="29" t="s">
        <v>1051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VLOOKUP(C:C,total260330113047!B:F,5,0)</f>
        <v>1</v>
      </c>
      <c r="M16" s="8"/>
      <c r="N16" s="21">
        <f t="shared" si="0"/>
        <v>0.55555555555555558</v>
      </c>
      <c r="O16" s="44">
        <v>1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1</v>
      </c>
      <c r="V16" s="45">
        <v>0.44444444444444442</v>
      </c>
      <c r="W16" s="41">
        <v>1</v>
      </c>
      <c r="X16" s="46"/>
      <c r="Y16" s="46"/>
    </row>
    <row r="17" spans="1:27">
      <c r="A17" s="29" t="s">
        <v>1052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VLOOKUP(C:C,total260330113047!B:F,5,0)</f>
        <v>142</v>
      </c>
      <c r="M17" s="8"/>
      <c r="N17" s="21">
        <f t="shared" si="0"/>
        <v>78.888888888888886</v>
      </c>
      <c r="O17" s="44">
        <v>4410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4410</v>
      </c>
      <c r="V17" s="45">
        <v>4331.1111111111113</v>
      </c>
      <c r="W17" s="41">
        <v>3.2199546485260772E-2</v>
      </c>
      <c r="X17" s="46"/>
      <c r="Y17" s="46"/>
    </row>
    <row r="18" spans="1:27">
      <c r="A18" s="29" t="s">
        <v>1053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VLOOKUP(C:C,total260330113047!B:F,5,0)</f>
        <v>86</v>
      </c>
      <c r="M18" s="8"/>
      <c r="N18" s="21">
        <f t="shared" si="0"/>
        <v>47.777777777777779</v>
      </c>
      <c r="O18" s="44">
        <v>2097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2097</v>
      </c>
      <c r="V18" s="45">
        <v>2049.2222222222222</v>
      </c>
      <c r="W18" s="41">
        <v>4.1010968049594657E-2</v>
      </c>
      <c r="X18" s="46"/>
      <c r="Y18" s="46"/>
    </row>
    <row r="19" spans="1:27">
      <c r="A19" s="29" t="s">
        <v>1054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VLOOKUP(C:C,total260330113047!B:F,5,0)</f>
        <v>26</v>
      </c>
      <c r="M19" s="8"/>
      <c r="N19" s="21">
        <f t="shared" si="0"/>
        <v>14.444444444444445</v>
      </c>
      <c r="O19" s="44">
        <v>2221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2221</v>
      </c>
      <c r="V19" s="45">
        <v>2206.5555555555557</v>
      </c>
      <c r="W19" s="41">
        <v>1.1706438541197659E-2</v>
      </c>
      <c r="X19" s="46"/>
      <c r="Y19" s="46"/>
    </row>
    <row r="20" spans="1:27">
      <c r="A20" s="29" t="s">
        <v>1055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VLOOKUP(C:C,total260330113047!B:F,5,0)</f>
        <v>95</v>
      </c>
      <c r="M20" s="8"/>
      <c r="N20" s="21">
        <f t="shared" si="0"/>
        <v>52.777777777777779</v>
      </c>
      <c r="O20" s="44">
        <v>8016</v>
      </c>
      <c r="P20" s="44">
        <v>0</v>
      </c>
      <c r="Q20" s="44">
        <v>0</v>
      </c>
      <c r="R20" s="44">
        <v>0</v>
      </c>
      <c r="S20" s="44">
        <v>0</v>
      </c>
      <c r="T20" s="45">
        <v>0</v>
      </c>
      <c r="U20" s="45">
        <v>8016</v>
      </c>
      <c r="V20" s="45">
        <v>7963.2222222222226</v>
      </c>
      <c r="W20" s="41">
        <v>1.185129740518962E-2</v>
      </c>
      <c r="X20" s="46"/>
      <c r="Y20" s="46"/>
    </row>
    <row r="21" spans="1:27">
      <c r="A21" s="29" t="s">
        <v>1056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VLOOKUP(C:C,total260330113047!B:F,5,0)</f>
        <v>631</v>
      </c>
      <c r="M21" s="8"/>
      <c r="N21" s="21">
        <f t="shared" si="0"/>
        <v>350.55555555555554</v>
      </c>
      <c r="O21" s="44">
        <v>412</v>
      </c>
      <c r="P21" s="44">
        <v>256</v>
      </c>
      <c r="Q21" s="44">
        <v>1000</v>
      </c>
      <c r="R21" s="44">
        <v>0</v>
      </c>
      <c r="S21" s="44">
        <v>256</v>
      </c>
      <c r="T21" s="45">
        <v>0</v>
      </c>
      <c r="U21" s="45">
        <v>1156</v>
      </c>
      <c r="V21" s="45">
        <v>805.44444444444446</v>
      </c>
      <c r="W21" s="41">
        <v>1.5315533980582525</v>
      </c>
      <c r="X21" s="46"/>
      <c r="Y21" s="46"/>
    </row>
    <row r="22" spans="1:27">
      <c r="A22" s="29" t="s">
        <v>1057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VLOOKUP(C:C,total260330113047!B:F,5,0)</f>
        <v>400</v>
      </c>
      <c r="M22" s="8"/>
      <c r="N22" s="21">
        <f t="shared" si="0"/>
        <v>222.22222222222223</v>
      </c>
      <c r="O22" s="44">
        <v>3011</v>
      </c>
      <c r="P22" s="44">
        <v>0</v>
      </c>
      <c r="Q22" s="44">
        <v>0</v>
      </c>
      <c r="R22" s="44">
        <v>0</v>
      </c>
      <c r="S22" s="44">
        <v>100</v>
      </c>
      <c r="T22" s="45">
        <v>-100</v>
      </c>
      <c r="U22" s="45">
        <v>2911</v>
      </c>
      <c r="V22" s="45">
        <v>2688.7777777777778</v>
      </c>
      <c r="W22" s="41">
        <v>0.1328462304882099</v>
      </c>
      <c r="X22" s="46"/>
      <c r="Y22" s="46"/>
    </row>
    <row r="23" spans="1:27">
      <c r="A23" s="29" t="s">
        <v>1058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VLOOKUP(C:C,total260330113047!B:F,5,0)</f>
        <v>3</v>
      </c>
      <c r="M23" s="8"/>
      <c r="N23" s="21">
        <f t="shared" si="0"/>
        <v>1.6666666666666665</v>
      </c>
      <c r="O23" s="44">
        <v>6852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6852</v>
      </c>
      <c r="V23" s="45">
        <v>6850.333333333333</v>
      </c>
      <c r="W23" s="41">
        <v>4.3782837127845885E-4</v>
      </c>
      <c r="X23" s="46"/>
      <c r="Y23" s="46"/>
    </row>
    <row r="24" spans="1:27">
      <c r="A24" s="29" t="s">
        <v>1059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VLOOKUP(C:C,total260330113047!B:F,5,0)</f>
        <v>112</v>
      </c>
      <c r="M24" s="8"/>
      <c r="N24" s="21">
        <f t="shared" si="0"/>
        <v>62.222222222222221</v>
      </c>
      <c r="O24" s="44">
        <v>1832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1832</v>
      </c>
      <c r="V24" s="45">
        <v>1769.7777777777778</v>
      </c>
      <c r="W24" s="41">
        <v>6.1135371179039298E-2</v>
      </c>
      <c r="X24" s="46"/>
      <c r="Y24" s="46"/>
    </row>
    <row r="25" spans="1:27">
      <c r="A25" s="29" t="s">
        <v>1060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VLOOKUP(C:C,total260330113047!B:F,5,0)</f>
        <v>120</v>
      </c>
      <c r="M25" s="8"/>
      <c r="N25" s="21">
        <f t="shared" si="0"/>
        <v>66.666666666666671</v>
      </c>
      <c r="O25" s="44">
        <v>3697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3697</v>
      </c>
      <c r="V25" s="45">
        <v>3630.3333333333335</v>
      </c>
      <c r="W25" s="41">
        <v>3.2458750338111984E-2</v>
      </c>
      <c r="X25" s="46"/>
      <c r="Y25" s="46"/>
    </row>
    <row r="26" spans="1:27">
      <c r="A26" s="29" t="s">
        <v>1061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>
        <f>VLOOKUP(C:C,total260330113047!B:F,5,0)</f>
        <v>25</v>
      </c>
      <c r="M26" s="8"/>
      <c r="N26" s="21">
        <f t="shared" si="0"/>
        <v>13.888888888888889</v>
      </c>
      <c r="O26" s="44">
        <v>39</v>
      </c>
      <c r="P26" s="44">
        <v>0</v>
      </c>
      <c r="Q26" s="44">
        <v>0</v>
      </c>
      <c r="R26" s="44">
        <v>0</v>
      </c>
      <c r="S26" s="44">
        <v>0</v>
      </c>
      <c r="T26" s="45">
        <v>0</v>
      </c>
      <c r="U26" s="45">
        <v>39</v>
      </c>
      <c r="V26" s="45">
        <v>25.111111111111111</v>
      </c>
      <c r="W26" s="41">
        <v>0.64102564102564108</v>
      </c>
      <c r="X26" s="46"/>
      <c r="Y26" s="46"/>
    </row>
    <row r="27" spans="1:27">
      <c r="A27" s="29" t="s">
        <v>1062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VLOOKUP(C:C,total260330113047!B:F,5,0)</f>
        <v>246</v>
      </c>
      <c r="M27" s="8"/>
      <c r="N27" s="21">
        <f t="shared" si="0"/>
        <v>136.66666666666666</v>
      </c>
      <c r="O27" s="44">
        <v>5619</v>
      </c>
      <c r="P27" s="44">
        <v>200</v>
      </c>
      <c r="Q27" s="44">
        <v>0</v>
      </c>
      <c r="R27" s="44">
        <v>0</v>
      </c>
      <c r="S27" s="44">
        <v>200</v>
      </c>
      <c r="T27" s="45">
        <v>0</v>
      </c>
      <c r="U27" s="45">
        <v>5419</v>
      </c>
      <c r="V27" s="45">
        <v>5282.333333333333</v>
      </c>
      <c r="W27" s="41">
        <v>4.3780032034169782E-2</v>
      </c>
      <c r="X27" s="46"/>
      <c r="Y27" s="46"/>
    </row>
    <row r="28" spans="1:27" s="152" customFormat="1">
      <c r="A28" s="144" t="s">
        <v>1063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VLOOKUP(C:C,total260330113047!B:F,5,0)</f>
        <v>50</v>
      </c>
      <c r="M28" s="8"/>
      <c r="N28" s="21">
        <f t="shared" si="0"/>
        <v>27.777777777777779</v>
      </c>
      <c r="O28" s="148">
        <v>1870</v>
      </c>
      <c r="P28" s="148">
        <v>0</v>
      </c>
      <c r="Q28" s="44">
        <v>0</v>
      </c>
      <c r="R28" s="148">
        <v>0</v>
      </c>
      <c r="S28" s="148">
        <v>0</v>
      </c>
      <c r="T28" s="149">
        <v>0</v>
      </c>
      <c r="U28" s="149">
        <v>1870</v>
      </c>
      <c r="V28" s="149">
        <v>1842.2222222222222</v>
      </c>
      <c r="W28" s="150">
        <v>2.6737967914438502E-2</v>
      </c>
      <c r="X28" s="151"/>
      <c r="Y28" s="151"/>
      <c r="Z28" s="191"/>
      <c r="AA28" s="191"/>
    </row>
    <row r="29" spans="1:27">
      <c r="A29" s="29" t="s">
        <v>1064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VLOOKUP(C:C,total260330113047!B:F,5,0)</f>
        <v>56</v>
      </c>
      <c r="M29" s="211">
        <v>500</v>
      </c>
      <c r="N29" s="211">
        <v>500</v>
      </c>
      <c r="O29" s="44">
        <v>2288</v>
      </c>
      <c r="P29" s="44">
        <v>0</v>
      </c>
      <c r="Q29" s="44">
        <v>0</v>
      </c>
      <c r="R29" s="44">
        <v>0</v>
      </c>
      <c r="S29" s="44">
        <v>0</v>
      </c>
      <c r="T29" s="45">
        <v>0</v>
      </c>
      <c r="U29" s="45">
        <v>2288</v>
      </c>
      <c r="V29" s="45">
        <v>1788</v>
      </c>
      <c r="W29" s="41">
        <v>2.4475524475524476E-2</v>
      </c>
      <c r="X29" s="46"/>
      <c r="Y29" s="46"/>
    </row>
    <row r="30" spans="1:27" s="152" customFormat="1" ht="15.75">
      <c r="A30" s="144" t="s">
        <v>1065</v>
      </c>
      <c r="B30" s="145" t="s">
        <v>356</v>
      </c>
      <c r="C30" s="146" t="s">
        <v>192</v>
      </c>
      <c r="D30" s="147" t="s">
        <v>190</v>
      </c>
      <c r="E30" s="146" t="s">
        <v>193</v>
      </c>
      <c r="F30" s="146">
        <v>935</v>
      </c>
      <c r="G30" s="148">
        <v>77</v>
      </c>
      <c r="H30" s="148">
        <v>731</v>
      </c>
      <c r="I30" s="8">
        <f>VLOOKUP(C30,'202310-202403出荷数total2403220951'!B:F,5,0)</f>
        <v>163</v>
      </c>
      <c r="J30" s="203">
        <f>VLOOKUP(C30,'出荷数2307～2406total241008110618'!B:F,5,0)</f>
        <v>235</v>
      </c>
      <c r="K30" s="214">
        <f>VLOOKUP(C30,'出荷数2407-2506total250730101950'!B:F,5,0)</f>
        <v>20</v>
      </c>
      <c r="L30" s="203">
        <f>VLOOKUP(C:C,total260330113047!B:F,5,0)</f>
        <v>2</v>
      </c>
      <c r="M30" s="8"/>
      <c r="N30" s="21">
        <f>L30/9*5</f>
        <v>1.1111111111111112</v>
      </c>
      <c r="O30" s="148">
        <v>5</v>
      </c>
      <c r="P30" s="148">
        <v>0</v>
      </c>
      <c r="Q30" s="44">
        <v>0</v>
      </c>
      <c r="R30" s="148">
        <v>0</v>
      </c>
      <c r="S30" s="148">
        <v>0</v>
      </c>
      <c r="T30" s="149">
        <v>0</v>
      </c>
      <c r="U30" s="149">
        <v>5</v>
      </c>
      <c r="V30" s="149">
        <v>3.8888888888888888</v>
      </c>
      <c r="W30" s="150">
        <v>0.4</v>
      </c>
      <c r="X30" s="151"/>
      <c r="Y30" s="151"/>
    </row>
    <row r="31" spans="1:27">
      <c r="A31" s="29" t="s">
        <v>1066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VLOOKUP(C:C,total260330113047!B:F,5,0)</f>
        <v>36</v>
      </c>
      <c r="M31" s="8"/>
      <c r="N31" s="21">
        <f>L31/9*5</f>
        <v>20</v>
      </c>
      <c r="O31" s="44">
        <v>902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902</v>
      </c>
      <c r="V31" s="45">
        <v>882</v>
      </c>
      <c r="W31" s="41">
        <v>3.9911308203991129E-2</v>
      </c>
      <c r="X31" s="46"/>
      <c r="Y31" s="46"/>
    </row>
    <row r="32" spans="1:27">
      <c r="A32" s="29" t="s">
        <v>1067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VLOOKUP(C:C,total260330113047!B:F,5,0)</f>
        <v>32</v>
      </c>
      <c r="M32" s="8"/>
      <c r="N32" s="21">
        <f>L32/9*5</f>
        <v>17.777777777777779</v>
      </c>
      <c r="O32" s="44">
        <v>1944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1944</v>
      </c>
      <c r="V32" s="45">
        <v>1926.2222222222222</v>
      </c>
      <c r="W32" s="41">
        <v>1.646090534979424E-2</v>
      </c>
      <c r="X32" s="46"/>
      <c r="Y32" s="46"/>
    </row>
    <row r="33" spans="1:27">
      <c r="A33" s="29" t="s">
        <v>1068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VLOOKUP(C:C,total260330113047!B:F,5,0)</f>
        <v>438</v>
      </c>
      <c r="M33" s="8"/>
      <c r="N33" s="211">
        <v>41</v>
      </c>
      <c r="O33" s="44">
        <v>2942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2942</v>
      </c>
      <c r="V33" s="45">
        <v>2901</v>
      </c>
      <c r="W33" s="41">
        <v>0.14887831407205981</v>
      </c>
      <c r="X33" s="46"/>
      <c r="Y33" s="46"/>
    </row>
    <row r="34" spans="1:27">
      <c r="A34" s="29" t="s">
        <v>1069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VLOOKUP(C:C,total260330113047!B:F,5,0)</f>
        <v>58</v>
      </c>
      <c r="M34" s="8"/>
      <c r="N34" s="21">
        <f t="shared" ref="N34:N39" si="1">L34/9*5</f>
        <v>32.222222222222221</v>
      </c>
      <c r="O34" s="44">
        <v>306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306</v>
      </c>
      <c r="V34" s="45">
        <v>273.77777777777777</v>
      </c>
      <c r="W34" s="41">
        <v>0.18954248366013071</v>
      </c>
      <c r="X34" s="46"/>
      <c r="Y34" s="46"/>
    </row>
    <row r="35" spans="1:27">
      <c r="A35" s="29" t="s">
        <v>1070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VLOOKUP(C:C,total260330113047!B:F,5,0)</f>
        <v>60</v>
      </c>
      <c r="M35" s="8"/>
      <c r="N35" s="21">
        <f t="shared" si="1"/>
        <v>33.333333333333336</v>
      </c>
      <c r="O35" s="44">
        <v>2040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2040</v>
      </c>
      <c r="V35" s="45">
        <v>2006.6666666666667</v>
      </c>
      <c r="W35" s="41">
        <v>2.9411764705882353E-2</v>
      </c>
      <c r="X35" s="46"/>
      <c r="Y35" s="46"/>
    </row>
    <row r="36" spans="1:27">
      <c r="A36" s="29" t="s">
        <v>1071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VLOOKUP(C:C,total260330113047!B:F,5,0)</f>
        <v>551</v>
      </c>
      <c r="M36" s="8"/>
      <c r="N36" s="21">
        <f t="shared" si="1"/>
        <v>306.11111111111109</v>
      </c>
      <c r="O36" s="44">
        <v>3032</v>
      </c>
      <c r="P36" s="44">
        <v>0</v>
      </c>
      <c r="Q36" s="44">
        <v>0</v>
      </c>
      <c r="R36" s="44">
        <v>0</v>
      </c>
      <c r="S36" s="44">
        <v>0</v>
      </c>
      <c r="T36" s="45">
        <v>0</v>
      </c>
      <c r="U36" s="45">
        <v>3032</v>
      </c>
      <c r="V36" s="45">
        <v>2725.8888888888887</v>
      </c>
      <c r="W36" s="41">
        <v>0.18172823218997361</v>
      </c>
      <c r="X36" s="46"/>
      <c r="Y36" s="46"/>
    </row>
    <row r="37" spans="1:27">
      <c r="A37" s="29" t="s">
        <v>1072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VLOOKUP(C:C,total260330113047!B:F,5,0)</f>
        <v>541</v>
      </c>
      <c r="M37" s="8"/>
      <c r="N37" s="21">
        <f t="shared" si="1"/>
        <v>300.55555555555554</v>
      </c>
      <c r="O37" s="44">
        <v>12952</v>
      </c>
      <c r="P37" s="44">
        <v>0</v>
      </c>
      <c r="Q37" s="44">
        <v>100</v>
      </c>
      <c r="R37" s="44">
        <v>0</v>
      </c>
      <c r="S37" s="44">
        <v>0</v>
      </c>
      <c r="T37" s="45">
        <v>0</v>
      </c>
      <c r="U37" s="45">
        <v>13052</v>
      </c>
      <c r="V37" s="45">
        <v>12751.444444444445</v>
      </c>
      <c r="W37" s="41">
        <v>4.1769610870907969E-2</v>
      </c>
      <c r="X37" s="46"/>
      <c r="Y37" s="46"/>
    </row>
    <row r="38" spans="1:27">
      <c r="A38" s="29" t="s">
        <v>1073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VLOOKUP(C:C,total260330113047!B:F,5,0)</f>
        <v>210</v>
      </c>
      <c r="M38" s="8"/>
      <c r="N38" s="21">
        <f t="shared" si="1"/>
        <v>116.66666666666666</v>
      </c>
      <c r="O38" s="44">
        <v>656</v>
      </c>
      <c r="P38" s="44">
        <v>0</v>
      </c>
      <c r="Q38" s="44">
        <v>0</v>
      </c>
      <c r="R38" s="44">
        <v>0</v>
      </c>
      <c r="S38" s="44">
        <v>0</v>
      </c>
      <c r="T38" s="45">
        <v>0</v>
      </c>
      <c r="U38" s="45">
        <v>656</v>
      </c>
      <c r="V38" s="45">
        <v>539.33333333333337</v>
      </c>
      <c r="W38" s="41">
        <v>0.3201219512195122</v>
      </c>
      <c r="X38" s="46"/>
      <c r="Y38" s="46"/>
    </row>
    <row r="39" spans="1:27">
      <c r="A39" s="29" t="s">
        <v>1074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VLOOKUP(C:C,total260330113047!B:F,5,0)</f>
        <v>140</v>
      </c>
      <c r="M39" s="8"/>
      <c r="N39" s="21">
        <f t="shared" si="1"/>
        <v>77.777777777777771</v>
      </c>
      <c r="O39" s="44">
        <v>740</v>
      </c>
      <c r="P39" s="44">
        <v>0</v>
      </c>
      <c r="Q39" s="44">
        <v>0</v>
      </c>
      <c r="R39" s="44">
        <v>0</v>
      </c>
      <c r="S39" s="44">
        <v>0</v>
      </c>
      <c r="T39" s="45">
        <v>0</v>
      </c>
      <c r="U39" s="45">
        <v>740</v>
      </c>
      <c r="V39" s="45">
        <v>662.22222222222217</v>
      </c>
      <c r="W39" s="41">
        <v>0.1891891891891892</v>
      </c>
      <c r="X39" s="46"/>
      <c r="Y39" s="46"/>
    </row>
    <row r="40" spans="1:27" s="152" customFormat="1">
      <c r="A40" s="144" t="s">
        <v>1075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VLOOKUP(C:C,total260330113047!B:F,5,0)</f>
        <v>#N/A</v>
      </c>
      <c r="M40" s="211">
        <v>470</v>
      </c>
      <c r="N40" s="211">
        <v>470</v>
      </c>
      <c r="O40" s="148">
        <v>106</v>
      </c>
      <c r="P40" s="148">
        <v>0</v>
      </c>
      <c r="Q40" s="44">
        <v>0</v>
      </c>
      <c r="R40" s="148">
        <v>0</v>
      </c>
      <c r="S40" s="148">
        <v>0</v>
      </c>
      <c r="T40" s="149">
        <v>0</v>
      </c>
      <c r="U40" s="149">
        <v>106</v>
      </c>
      <c r="V40" s="149">
        <v>-364</v>
      </c>
      <c r="W40" s="150" t="e">
        <v>#N/A</v>
      </c>
      <c r="X40" s="151"/>
      <c r="Y40" s="151"/>
      <c r="Z40" s="191"/>
      <c r="AA40" s="191"/>
    </row>
    <row r="41" spans="1:27">
      <c r="A41" s="29" t="s">
        <v>1076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VLOOKUP(C:C,total260330113047!B:F,5,0)</f>
        <v>208</v>
      </c>
      <c r="M41" s="8"/>
      <c r="N41" s="21">
        <f t="shared" ref="N41:N52" si="2">L41/9*5</f>
        <v>115.55555555555556</v>
      </c>
      <c r="O41" s="44">
        <v>3706</v>
      </c>
      <c r="P41" s="44">
        <v>0</v>
      </c>
      <c r="Q41" s="44">
        <v>0</v>
      </c>
      <c r="R41" s="44">
        <v>0</v>
      </c>
      <c r="S41" s="44">
        <v>0</v>
      </c>
      <c r="T41" s="45">
        <v>0</v>
      </c>
      <c r="U41" s="45">
        <v>3706</v>
      </c>
      <c r="V41" s="45">
        <v>3590.4444444444443</v>
      </c>
      <c r="W41" s="41">
        <v>5.612520237452779E-2</v>
      </c>
      <c r="X41" s="46"/>
      <c r="Y41" s="46"/>
    </row>
    <row r="42" spans="1:27">
      <c r="A42" s="29" t="s">
        <v>1077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VLOOKUP(C:C,total260330113047!B:F,5,0)</f>
        <v>406</v>
      </c>
      <c r="M42" s="8"/>
      <c r="N42" s="21">
        <f t="shared" si="2"/>
        <v>225.55555555555557</v>
      </c>
      <c r="O42" s="44">
        <v>2892</v>
      </c>
      <c r="P42" s="44">
        <v>490</v>
      </c>
      <c r="Q42" s="44">
        <v>0</v>
      </c>
      <c r="R42" s="44">
        <v>0</v>
      </c>
      <c r="S42" s="44">
        <v>490</v>
      </c>
      <c r="T42" s="45">
        <v>0</v>
      </c>
      <c r="U42" s="45">
        <v>2402</v>
      </c>
      <c r="V42" s="45">
        <v>2176.4444444444443</v>
      </c>
      <c r="W42" s="41">
        <v>0.14038727524204703</v>
      </c>
      <c r="X42" s="46"/>
      <c r="Y42" s="46"/>
    </row>
    <row r="43" spans="1:27">
      <c r="A43" s="29" t="s">
        <v>1078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VLOOKUP(C:C,total260330113047!B:F,5,0)</f>
        <v>6</v>
      </c>
      <c r="M43" s="8"/>
      <c r="N43" s="21">
        <f t="shared" si="2"/>
        <v>3.333333333333333</v>
      </c>
      <c r="O43" s="44">
        <v>4562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4562</v>
      </c>
      <c r="V43" s="45">
        <v>4558.666666666667</v>
      </c>
      <c r="W43" s="41">
        <v>1.31521262604121E-3</v>
      </c>
      <c r="X43" s="46"/>
      <c r="Y43" s="46"/>
    </row>
    <row r="44" spans="1:27">
      <c r="A44" s="29" t="s">
        <v>1079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VLOOKUP(C:C,total260330113047!B:F,5,0)</f>
        <v>39</v>
      </c>
      <c r="M44" s="8"/>
      <c r="N44" s="21">
        <f t="shared" si="2"/>
        <v>21.666666666666664</v>
      </c>
      <c r="O44" s="44">
        <v>771</v>
      </c>
      <c r="P44" s="44">
        <v>0</v>
      </c>
      <c r="Q44" s="44">
        <v>0</v>
      </c>
      <c r="R44" s="44">
        <v>0</v>
      </c>
      <c r="S44" s="44">
        <v>0</v>
      </c>
      <c r="T44" s="45">
        <v>0</v>
      </c>
      <c r="U44" s="45">
        <v>771</v>
      </c>
      <c r="V44" s="45">
        <v>749.33333333333337</v>
      </c>
      <c r="W44" s="41">
        <v>5.0583657587548639E-2</v>
      </c>
      <c r="X44" s="46"/>
      <c r="Y44" s="46"/>
    </row>
    <row r="45" spans="1:27">
      <c r="A45" s="29"/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VLOOKUP(C:C,total260330113047!B:F,5,0)</f>
        <v>23</v>
      </c>
      <c r="M45" s="8"/>
      <c r="N45" s="21">
        <f t="shared" si="2"/>
        <v>12.777777777777777</v>
      </c>
      <c r="O45" s="44">
        <v>1461</v>
      </c>
      <c r="P45" s="44">
        <v>0</v>
      </c>
      <c r="Q45" s="44">
        <v>0</v>
      </c>
      <c r="R45" s="44">
        <v>0</v>
      </c>
      <c r="S45" s="44">
        <v>0</v>
      </c>
      <c r="T45" s="45">
        <v>0</v>
      </c>
      <c r="U45" s="45">
        <v>1461</v>
      </c>
      <c r="V45" s="45">
        <v>1448.2222222222222</v>
      </c>
      <c r="W45" s="41">
        <v>1.5742642026009581E-2</v>
      </c>
      <c r="X45" s="46"/>
      <c r="Y45" s="46"/>
    </row>
    <row r="46" spans="1:27" s="152" customFormat="1">
      <c r="A46" s="29" t="s">
        <v>1080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VLOOKUP(C:C,total260330113047!B:F,5,0)</f>
        <v>65</v>
      </c>
      <c r="M46" s="8"/>
      <c r="N46" s="21">
        <f t="shared" si="2"/>
        <v>36.111111111111114</v>
      </c>
      <c r="O46" s="148">
        <v>217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217</v>
      </c>
      <c r="V46" s="149">
        <v>180.88888888888889</v>
      </c>
      <c r="W46" s="150">
        <v>0.29953917050691242</v>
      </c>
      <c r="X46" s="151"/>
      <c r="Y46" s="151"/>
      <c r="Z46" s="191"/>
      <c r="AA46" s="191"/>
    </row>
    <row r="47" spans="1:27" s="152" customFormat="1">
      <c r="A47" s="29" t="s">
        <v>1081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VLOOKUP(C:C,total260330113047!B:F,5,0)</f>
        <v>85</v>
      </c>
      <c r="M47" s="8"/>
      <c r="N47" s="21">
        <f t="shared" si="2"/>
        <v>47.222222222222221</v>
      </c>
      <c r="O47" s="148">
        <v>900</v>
      </c>
      <c r="P47" s="148">
        <v>0</v>
      </c>
      <c r="Q47" s="44">
        <v>0</v>
      </c>
      <c r="R47" s="148">
        <v>0</v>
      </c>
      <c r="S47" s="148">
        <v>0</v>
      </c>
      <c r="T47" s="149">
        <v>0</v>
      </c>
      <c r="U47" s="149">
        <v>900</v>
      </c>
      <c r="V47" s="149">
        <v>852.77777777777783</v>
      </c>
      <c r="W47" s="150">
        <v>9.4444444444444442E-2</v>
      </c>
      <c r="X47" s="151"/>
      <c r="Y47" s="151"/>
      <c r="Z47" s="191"/>
      <c r="AA47" s="191"/>
    </row>
    <row r="48" spans="1:27">
      <c r="A48" s="29" t="s">
        <v>1082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VLOOKUP(C:C,total260330113047!B:F,5,0)</f>
        <v>665</v>
      </c>
      <c r="M48" s="8"/>
      <c r="N48" s="21">
        <f t="shared" si="2"/>
        <v>369.44444444444446</v>
      </c>
      <c r="O48" s="44">
        <v>2784</v>
      </c>
      <c r="P48" s="44">
        <v>0</v>
      </c>
      <c r="Q48" s="44">
        <v>0</v>
      </c>
      <c r="R48" s="44">
        <v>0</v>
      </c>
      <c r="S48" s="44">
        <v>0</v>
      </c>
      <c r="T48" s="45">
        <v>0</v>
      </c>
      <c r="U48" s="45">
        <v>2784</v>
      </c>
      <c r="V48" s="45">
        <v>2414.5555555555557</v>
      </c>
      <c r="W48" s="41">
        <v>0.23886494252873564</v>
      </c>
      <c r="X48" s="46"/>
      <c r="Y48" s="46"/>
    </row>
    <row r="49" spans="1:27">
      <c r="A49" s="192" t="s">
        <v>1083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>
        <f>VLOOKUP(C:C,total260330113047!B:F,5,0)</f>
        <v>883</v>
      </c>
      <c r="M49" s="196"/>
      <c r="N49" s="196">
        <f t="shared" si="2"/>
        <v>490.55555555555554</v>
      </c>
      <c r="O49" s="196">
        <v>279</v>
      </c>
      <c r="P49" s="196">
        <v>0</v>
      </c>
      <c r="Q49" s="196">
        <v>0</v>
      </c>
      <c r="R49" s="196">
        <v>0</v>
      </c>
      <c r="S49" s="196">
        <v>0</v>
      </c>
      <c r="T49" s="197">
        <v>0</v>
      </c>
      <c r="U49" s="197">
        <v>279</v>
      </c>
      <c r="V49" s="197">
        <v>-211.55555555555554</v>
      </c>
      <c r="W49" s="198">
        <v>3.1648745519713262</v>
      </c>
      <c r="X49" s="199"/>
      <c r="Y49" s="199"/>
    </row>
    <row r="50" spans="1:27" s="277" customFormat="1">
      <c r="A50" s="269" t="s">
        <v>1084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VLOOKUP(C:C,total260330113047!B:F,5,0)</f>
        <v>512</v>
      </c>
      <c r="M50" s="8"/>
      <c r="N50" s="21">
        <f t="shared" si="2"/>
        <v>284.44444444444446</v>
      </c>
      <c r="O50" s="202">
        <v>3453</v>
      </c>
      <c r="P50" s="202">
        <v>20</v>
      </c>
      <c r="Q50" s="202">
        <v>0</v>
      </c>
      <c r="R50" s="202">
        <v>0</v>
      </c>
      <c r="S50" s="202">
        <v>20</v>
      </c>
      <c r="T50" s="273">
        <v>0</v>
      </c>
      <c r="U50" s="273">
        <v>3433</v>
      </c>
      <c r="V50" s="273">
        <v>3148.5555555555557</v>
      </c>
      <c r="W50" s="274">
        <v>0.14827686070083984</v>
      </c>
      <c r="X50" s="275"/>
      <c r="Y50" s="275"/>
      <c r="Z50" s="276"/>
      <c r="AA50" s="276"/>
    </row>
    <row r="51" spans="1:27">
      <c r="A51" s="29" t="s">
        <v>1085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VLOOKUP(C:C,total260330113047!B:F,5,0)</f>
        <v>1452</v>
      </c>
      <c r="M51" s="211">
        <v>750</v>
      </c>
      <c r="N51" s="21">
        <f t="shared" si="2"/>
        <v>806.66666666666674</v>
      </c>
      <c r="O51" s="44">
        <v>2706</v>
      </c>
      <c r="P51" s="44">
        <v>1960</v>
      </c>
      <c r="Q51" s="44">
        <v>0</v>
      </c>
      <c r="R51" s="44">
        <v>0</v>
      </c>
      <c r="S51" s="44">
        <v>1250</v>
      </c>
      <c r="T51" s="45">
        <v>710</v>
      </c>
      <c r="U51" s="45">
        <v>1456</v>
      </c>
      <c r="V51" s="45">
        <v>649.33333333333326</v>
      </c>
      <c r="W51" s="41">
        <v>0.53658536585365857</v>
      </c>
      <c r="X51" s="46"/>
      <c r="Y51" s="46"/>
    </row>
    <row r="52" spans="1:27" s="200" customFormat="1">
      <c r="A52" s="192" t="s">
        <v>1086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>
        <f>VLOOKUP(C:C,total260330113047!B:F,5,0)</f>
        <v>18</v>
      </c>
      <c r="M52" s="196"/>
      <c r="N52" s="196">
        <f t="shared" si="2"/>
        <v>10</v>
      </c>
      <c r="O52" s="196">
        <v>1252</v>
      </c>
      <c r="P52" s="196">
        <v>0</v>
      </c>
      <c r="Q52" s="196">
        <v>0</v>
      </c>
      <c r="R52" s="196">
        <v>0</v>
      </c>
      <c r="S52" s="196">
        <v>0</v>
      </c>
      <c r="T52" s="197">
        <v>0</v>
      </c>
      <c r="U52" s="197">
        <v>1252</v>
      </c>
      <c r="V52" s="197">
        <v>1242</v>
      </c>
      <c r="W52" s="198">
        <v>1.437699680511182E-2</v>
      </c>
      <c r="X52" s="199"/>
      <c r="Y52" s="199"/>
      <c r="Z52" s="201"/>
      <c r="AA52" s="201"/>
    </row>
    <row r="53" spans="1:27" s="152" customFormat="1" ht="15.75">
      <c r="A53" s="29" t="s">
        <v>1087</v>
      </c>
      <c r="B53" s="145" t="s">
        <v>356</v>
      </c>
      <c r="C53" s="146" t="s">
        <v>233</v>
      </c>
      <c r="D53" s="147" t="s">
        <v>234</v>
      </c>
      <c r="E53" s="146"/>
      <c r="F53" s="146">
        <v>843</v>
      </c>
      <c r="G53" s="148">
        <v>647</v>
      </c>
      <c r="H53" s="21">
        <v>2107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4" t="e">
        <f>VLOOKUP(C53,'出荷数2407-2506total250730101950'!B:F,5,0)</f>
        <v>#N/A</v>
      </c>
      <c r="L53" s="203" t="e">
        <f>VLOOKUP(C:C,total260330113047!B:F,5,0)</f>
        <v>#N/A</v>
      </c>
      <c r="M53" s="211">
        <v>890</v>
      </c>
      <c r="N53" s="211">
        <v>890</v>
      </c>
      <c r="O53" s="148">
        <v>0</v>
      </c>
      <c r="P53" s="148">
        <v>0</v>
      </c>
      <c r="Q53" s="44">
        <v>0</v>
      </c>
      <c r="R53" s="148">
        <v>0</v>
      </c>
      <c r="S53" s="148">
        <v>0</v>
      </c>
      <c r="T53" s="149">
        <v>0</v>
      </c>
      <c r="U53" s="149">
        <v>0</v>
      </c>
      <c r="V53" s="149">
        <v>-890</v>
      </c>
      <c r="W53" s="150" t="e">
        <v>#N/A</v>
      </c>
      <c r="X53" s="151"/>
      <c r="Y53" s="151"/>
    </row>
    <row r="54" spans="1:27">
      <c r="A54" s="29" t="s">
        <v>1088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VLOOKUP(C:C,total260330113047!B:F,5,0)</f>
        <v>231</v>
      </c>
      <c r="M54" s="8"/>
      <c r="N54" s="21">
        <f>L54/9*5</f>
        <v>128.33333333333334</v>
      </c>
      <c r="O54" s="44">
        <v>3186</v>
      </c>
      <c r="P54" s="44">
        <v>300</v>
      </c>
      <c r="Q54" s="44">
        <v>0</v>
      </c>
      <c r="R54" s="44">
        <v>0</v>
      </c>
      <c r="S54" s="44">
        <v>300</v>
      </c>
      <c r="T54" s="45">
        <v>0</v>
      </c>
      <c r="U54" s="45">
        <v>2886</v>
      </c>
      <c r="V54" s="45">
        <v>2757.6666666666665</v>
      </c>
      <c r="W54" s="41">
        <v>7.250470809792843E-2</v>
      </c>
      <c r="X54" s="46"/>
      <c r="Y54" s="46"/>
    </row>
    <row r="55" spans="1:27" s="152" customFormat="1" ht="15.75">
      <c r="A55" s="29" t="s">
        <v>1089</v>
      </c>
      <c r="B55" s="145" t="s">
        <v>356</v>
      </c>
      <c r="C55" s="153" t="s">
        <v>1264</v>
      </c>
      <c r="D55" s="154" t="s">
        <v>64</v>
      </c>
      <c r="E55" s="153"/>
      <c r="F55" s="146">
        <v>1087</v>
      </c>
      <c r="G55" s="148">
        <v>665</v>
      </c>
      <c r="H55" s="21">
        <v>2030</v>
      </c>
      <c r="I55" s="8" t="e">
        <f>VLOOKUP(C55,'202310-202403出荷数total2403220951'!B:F,5,0)</f>
        <v>#N/A</v>
      </c>
      <c r="J55" s="203" t="e">
        <f>VLOOKUP(C55,'出荷数2307～2406total241008110618'!B:F,5,0)</f>
        <v>#N/A</v>
      </c>
      <c r="K55" s="214" t="e">
        <f>VLOOKUP(C55,'出荷数2407-2506total250730101950'!B:F,5,0)</f>
        <v>#N/A</v>
      </c>
      <c r="L55" s="203" t="e">
        <f>VLOOKUP(C:C,total260330113047!B:F,5,0)</f>
        <v>#N/A</v>
      </c>
      <c r="M55" s="211">
        <v>850</v>
      </c>
      <c r="N55" s="211">
        <v>850</v>
      </c>
      <c r="O55" s="148">
        <v>0</v>
      </c>
      <c r="P55" s="148">
        <v>0</v>
      </c>
      <c r="Q55" s="44">
        <v>0</v>
      </c>
      <c r="R55" s="148">
        <v>0</v>
      </c>
      <c r="S55" s="148">
        <v>0</v>
      </c>
      <c r="T55" s="149">
        <v>0</v>
      </c>
      <c r="U55" s="149">
        <v>0</v>
      </c>
      <c r="V55" s="149">
        <v>-850</v>
      </c>
      <c r="W55" s="150" t="e">
        <v>#N/A</v>
      </c>
      <c r="X55" s="151"/>
      <c r="Y55" s="151"/>
    </row>
    <row r="56" spans="1:27">
      <c r="A56" s="29" t="s">
        <v>1090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VLOOKUP(C:C,total260330113047!B:F,5,0)</f>
        <v>737</v>
      </c>
      <c r="M56" s="8"/>
      <c r="N56" s="211">
        <v>295</v>
      </c>
      <c r="O56" s="44">
        <v>463</v>
      </c>
      <c r="P56" s="44">
        <v>0</v>
      </c>
      <c r="Q56" s="44">
        <v>0</v>
      </c>
      <c r="R56" s="44">
        <v>0</v>
      </c>
      <c r="S56" s="44">
        <v>0</v>
      </c>
      <c r="T56" s="45">
        <v>0</v>
      </c>
      <c r="U56" s="45">
        <v>463</v>
      </c>
      <c r="V56" s="45">
        <v>168</v>
      </c>
      <c r="W56" s="41">
        <v>1.5917926565874729</v>
      </c>
      <c r="X56" s="46"/>
      <c r="Y56" s="46"/>
    </row>
    <row r="57" spans="1:27" s="200" customFormat="1">
      <c r="A57" s="192" t="s">
        <v>1091</v>
      </c>
      <c r="B57" s="193" t="s">
        <v>356</v>
      </c>
      <c r="C57" s="194" t="s">
        <v>28</v>
      </c>
      <c r="D57" s="195" t="s">
        <v>29</v>
      </c>
      <c r="E57" s="194"/>
      <c r="F57" s="194">
        <v>1540</v>
      </c>
      <c r="G57" s="196">
        <v>597</v>
      </c>
      <c r="H57" s="196">
        <v>361</v>
      </c>
      <c r="I57" s="8">
        <f>VLOOKUP(C57,'202310-202403出荷数total2403220951'!B:F,5,0)</f>
        <v>533</v>
      </c>
      <c r="J57" s="203">
        <f>VLOOKUP(C57,'出荷数2307～2406total241008110618'!B:F,5,0)</f>
        <v>858</v>
      </c>
      <c r="K57" s="214">
        <f>VLOOKUP(C57,'出荷数2407-2506total250730101950'!B:F,5,0)</f>
        <v>574</v>
      </c>
      <c r="L57" s="203" t="e">
        <f>VLOOKUP(C:C,total260330113047!B:F,5,0)</f>
        <v>#N/A</v>
      </c>
      <c r="M57" s="8"/>
      <c r="N57" s="21" t="e">
        <f>L57/9*5</f>
        <v>#N/A</v>
      </c>
      <c r="O57" s="196">
        <v>0</v>
      </c>
      <c r="P57" s="196">
        <v>0</v>
      </c>
      <c r="Q57" s="44">
        <v>0</v>
      </c>
      <c r="R57" s="196">
        <v>0</v>
      </c>
      <c r="S57" s="196">
        <v>0</v>
      </c>
      <c r="T57" s="197">
        <v>0</v>
      </c>
      <c r="U57" s="197">
        <v>0</v>
      </c>
      <c r="V57" s="197" t="e">
        <v>#N/A</v>
      </c>
      <c r="W57" s="198" t="e">
        <v>#N/A</v>
      </c>
      <c r="X57" s="199"/>
      <c r="Y57" s="199"/>
      <c r="Z57" s="201"/>
      <c r="AA57" s="201"/>
    </row>
    <row r="58" spans="1:27">
      <c r="A58" s="29" t="s">
        <v>1092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VLOOKUP(C:C,total260330113047!B:F,5,0)</f>
        <v>9724</v>
      </c>
      <c r="M58" s="211">
        <v>10000</v>
      </c>
      <c r="N58" s="211">
        <v>10000</v>
      </c>
      <c r="O58" s="44">
        <v>18890</v>
      </c>
      <c r="P58" s="44">
        <v>2090</v>
      </c>
      <c r="Q58" s="44">
        <v>0</v>
      </c>
      <c r="R58" s="44">
        <v>0</v>
      </c>
      <c r="S58" s="44">
        <v>2300</v>
      </c>
      <c r="T58" s="45">
        <v>-210</v>
      </c>
      <c r="U58" s="45">
        <v>16590</v>
      </c>
      <c r="V58" s="45">
        <v>6590</v>
      </c>
      <c r="W58" s="41">
        <v>0.51476971942826888</v>
      </c>
      <c r="X58" s="222"/>
      <c r="Y58" s="222"/>
    </row>
    <row r="59" spans="1:27" s="152" customFormat="1" ht="15.75">
      <c r="A59" s="29" t="s">
        <v>1093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VLOOKUP(C:C,total260330113047!B:F,5,0)</f>
        <v>2</v>
      </c>
      <c r="M59" s="8"/>
      <c r="N59" s="21">
        <f t="shared" ref="N59:N68" si="3">L59/9*5</f>
        <v>1.1111111111111112</v>
      </c>
      <c r="O59" s="148">
        <v>32</v>
      </c>
      <c r="P59" s="148">
        <v>0</v>
      </c>
      <c r="Q59" s="44">
        <v>0</v>
      </c>
      <c r="R59" s="148">
        <v>0</v>
      </c>
      <c r="S59" s="148">
        <v>0</v>
      </c>
      <c r="T59" s="149">
        <v>0</v>
      </c>
      <c r="U59" s="149">
        <v>32</v>
      </c>
      <c r="V59" s="149">
        <v>30.888888888888889</v>
      </c>
      <c r="W59" s="150">
        <v>6.25E-2</v>
      </c>
      <c r="X59" s="151"/>
      <c r="Y59" s="151"/>
    </row>
    <row r="60" spans="1:27">
      <c r="A60" s="29" t="s">
        <v>1094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VLOOKUP(C:C,total260330113047!B:F,5,0)</f>
        <v>1846</v>
      </c>
      <c r="M60" s="8"/>
      <c r="N60" s="21">
        <f t="shared" si="3"/>
        <v>1025.5555555555557</v>
      </c>
      <c r="O60" s="44">
        <v>3618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3618</v>
      </c>
      <c r="V60" s="45">
        <v>2592.4444444444443</v>
      </c>
      <c r="W60" s="41">
        <v>0.51022664455500277</v>
      </c>
      <c r="X60" s="46"/>
      <c r="Y60" s="46"/>
    </row>
    <row r="61" spans="1:27">
      <c r="A61" s="29" t="s">
        <v>1095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VLOOKUP(C:C,total260330113047!B:F,5,0)</f>
        <v>455</v>
      </c>
      <c r="M61" s="8"/>
      <c r="N61" s="21">
        <f t="shared" si="3"/>
        <v>252.77777777777777</v>
      </c>
      <c r="O61" s="44">
        <v>3772</v>
      </c>
      <c r="P61" s="44">
        <v>0</v>
      </c>
      <c r="Q61" s="44">
        <v>0</v>
      </c>
      <c r="R61" s="44">
        <v>0</v>
      </c>
      <c r="S61" s="44">
        <v>0</v>
      </c>
      <c r="T61" s="45">
        <v>0</v>
      </c>
      <c r="U61" s="45">
        <v>3772</v>
      </c>
      <c r="V61" s="45">
        <v>3519.2222222222222</v>
      </c>
      <c r="W61" s="41">
        <v>0.12062566277836691</v>
      </c>
      <c r="X61" s="46"/>
      <c r="Y61" s="46"/>
    </row>
    <row r="62" spans="1:27">
      <c r="A62" s="29" t="s">
        <v>1096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VLOOKUP(C:C,total260330113047!B:F,5,0)</f>
        <v>1141</v>
      </c>
      <c r="M62" s="8"/>
      <c r="N62" s="21">
        <f t="shared" si="3"/>
        <v>633.88888888888891</v>
      </c>
      <c r="O62" s="44">
        <v>774</v>
      </c>
      <c r="P62" s="44">
        <v>0</v>
      </c>
      <c r="Q62" s="44">
        <v>3000</v>
      </c>
      <c r="R62" s="44">
        <v>0</v>
      </c>
      <c r="S62" s="44">
        <v>0</v>
      </c>
      <c r="T62" s="45">
        <v>0</v>
      </c>
      <c r="U62" s="45">
        <v>3774</v>
      </c>
      <c r="V62" s="45">
        <v>3140.1111111111113</v>
      </c>
      <c r="W62" s="41">
        <v>1.4741602067183464</v>
      </c>
      <c r="X62" s="46"/>
      <c r="Y62" s="46"/>
    </row>
    <row r="63" spans="1:27">
      <c r="A63" s="29" t="s">
        <v>1097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VLOOKUP(C:C,total260330113047!B:F,5,0)</f>
        <v>1177</v>
      </c>
      <c r="M63" s="8"/>
      <c r="N63" s="21">
        <f t="shared" si="3"/>
        <v>653.88888888888891</v>
      </c>
      <c r="O63" s="44">
        <v>1588</v>
      </c>
      <c r="P63" s="44">
        <v>0</v>
      </c>
      <c r="Q63" s="44">
        <v>0</v>
      </c>
      <c r="R63" s="44">
        <v>0</v>
      </c>
      <c r="S63" s="44">
        <v>0</v>
      </c>
      <c r="T63" s="45">
        <v>0</v>
      </c>
      <c r="U63" s="45">
        <v>1588</v>
      </c>
      <c r="V63" s="45">
        <v>934.11111111111109</v>
      </c>
      <c r="W63" s="41">
        <v>0.74118387909319894</v>
      </c>
      <c r="X63" s="46"/>
      <c r="Y63" s="46"/>
    </row>
    <row r="64" spans="1:27" s="200" customFormat="1">
      <c r="A64" s="192" t="s">
        <v>1098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VLOOKUP(C:C,total260330113047!B:F,5,0)</f>
        <v>#N/A</v>
      </c>
      <c r="M64" s="8"/>
      <c r="N64" s="21" t="e">
        <f t="shared" si="3"/>
        <v>#N/A</v>
      </c>
      <c r="O64" s="196">
        <v>552</v>
      </c>
      <c r="P64" s="196">
        <v>0</v>
      </c>
      <c r="Q64" s="44">
        <v>0</v>
      </c>
      <c r="R64" s="196">
        <v>0</v>
      </c>
      <c r="S64" s="196">
        <v>0</v>
      </c>
      <c r="T64" s="197">
        <v>0</v>
      </c>
      <c r="U64" s="197">
        <v>552</v>
      </c>
      <c r="V64" s="197" t="e">
        <v>#N/A</v>
      </c>
      <c r="W64" s="198" t="e">
        <v>#N/A</v>
      </c>
      <c r="X64" s="199"/>
      <c r="Y64" s="199"/>
      <c r="Z64" s="201"/>
      <c r="AA64" s="201"/>
    </row>
    <row r="65" spans="1:25">
      <c r="A65" s="29" t="s">
        <v>1099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VLOOKUP(C:C,total260330113047!B:F,5,0)</f>
        <v>17</v>
      </c>
      <c r="M65" s="8"/>
      <c r="N65" s="21">
        <f t="shared" si="3"/>
        <v>9.4444444444444446</v>
      </c>
      <c r="O65" s="175">
        <v>1955</v>
      </c>
      <c r="P65" s="175">
        <v>0</v>
      </c>
      <c r="Q65" s="44">
        <v>0</v>
      </c>
      <c r="R65" s="175">
        <v>0</v>
      </c>
      <c r="S65" s="175">
        <v>0</v>
      </c>
      <c r="T65" s="176">
        <v>0</v>
      </c>
      <c r="U65" s="45">
        <v>1955</v>
      </c>
      <c r="V65" s="45">
        <v>1945.5555555555557</v>
      </c>
      <c r="W65" s="177">
        <v>8.6956521739130436E-3</v>
      </c>
      <c r="X65" s="46"/>
      <c r="Y65" s="46"/>
    </row>
    <row r="66" spans="1:25">
      <c r="A66" s="29" t="s">
        <v>1100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VLOOKUP(C:C,total260330113047!B:F,5,0)</f>
        <v>123</v>
      </c>
      <c r="M66" s="211">
        <v>500</v>
      </c>
      <c r="N66" s="21">
        <f t="shared" si="3"/>
        <v>68.333333333333329</v>
      </c>
      <c r="O66" s="44">
        <v>2206</v>
      </c>
      <c r="P66" s="44">
        <v>0</v>
      </c>
      <c r="Q66" s="44">
        <v>0</v>
      </c>
      <c r="R66" s="44">
        <v>0</v>
      </c>
      <c r="S66" s="44">
        <v>0</v>
      </c>
      <c r="T66" s="45">
        <v>0</v>
      </c>
      <c r="U66" s="45">
        <v>2206</v>
      </c>
      <c r="V66" s="45">
        <v>2137.6666666666665</v>
      </c>
      <c r="W66" s="41">
        <v>5.5757026291931099E-2</v>
      </c>
      <c r="X66" s="46"/>
      <c r="Y66" s="46"/>
    </row>
    <row r="67" spans="1:25">
      <c r="A67" s="29" t="s">
        <v>1101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VLOOKUP(C:C,total260330113047!B:F,5,0)</f>
        <v>700</v>
      </c>
      <c r="M67" s="8"/>
      <c r="N67" s="21">
        <f t="shared" si="3"/>
        <v>388.88888888888886</v>
      </c>
      <c r="O67" s="44">
        <v>962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962</v>
      </c>
      <c r="V67" s="45">
        <v>573.11111111111109</v>
      </c>
      <c r="W67" s="41">
        <v>0.72765072765072769</v>
      </c>
      <c r="X67" s="46"/>
      <c r="Y67" s="46"/>
    </row>
    <row r="68" spans="1:25">
      <c r="A68" s="29" t="s">
        <v>1102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VLOOKUP(C:C,total260330113047!B:F,5,0)</f>
        <v>773</v>
      </c>
      <c r="M68" s="211">
        <v>500</v>
      </c>
      <c r="N68" s="21">
        <f t="shared" si="3"/>
        <v>429.44444444444446</v>
      </c>
      <c r="O68" s="44">
        <v>2710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2710</v>
      </c>
      <c r="V68" s="45">
        <v>2280.5555555555557</v>
      </c>
      <c r="W68" s="41">
        <v>0.28523985239852401</v>
      </c>
      <c r="X68" s="46"/>
      <c r="Y68" s="46"/>
    </row>
    <row r="69" spans="1:25">
      <c r="A69" s="29" t="s">
        <v>1103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VLOOKUP(C:C,total260330113047!B:F,5,0)</f>
        <v>1164</v>
      </c>
      <c r="M69" s="8"/>
      <c r="N69" s="211">
        <v>672</v>
      </c>
      <c r="O69" s="44">
        <v>3773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3773</v>
      </c>
      <c r="V69" s="45">
        <v>3101</v>
      </c>
      <c r="W69" s="41">
        <v>0.30850781871190036</v>
      </c>
      <c r="X69" s="46"/>
      <c r="Y69" s="46"/>
    </row>
    <row r="70" spans="1:25">
      <c r="A70" s="29" t="s">
        <v>1104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VLOOKUP(C:C,total260330113047!B:F,5,0)</f>
        <v>221</v>
      </c>
      <c r="M70" s="8"/>
      <c r="N70" s="21">
        <f>L70/9*5</f>
        <v>122.77777777777779</v>
      </c>
      <c r="O70" s="44">
        <v>2560</v>
      </c>
      <c r="P70" s="44">
        <v>500</v>
      </c>
      <c r="Q70" s="44">
        <v>0</v>
      </c>
      <c r="R70" s="44">
        <v>0</v>
      </c>
      <c r="S70" s="44">
        <v>500</v>
      </c>
      <c r="T70" s="45">
        <v>0</v>
      </c>
      <c r="U70" s="45">
        <v>2060</v>
      </c>
      <c r="V70" s="45">
        <v>1937.2222222222222</v>
      </c>
      <c r="W70" s="41">
        <v>8.6328125000000006E-2</v>
      </c>
      <c r="X70" s="46"/>
      <c r="Y70" s="46"/>
    </row>
    <row r="71" spans="1:25">
      <c r="A71" s="29" t="s">
        <v>1105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VLOOKUP(C:C,total260330113047!B:F,5,0)</f>
        <v>573</v>
      </c>
      <c r="M71" s="8"/>
      <c r="N71" s="21">
        <f>L71/9*5</f>
        <v>318.33333333333331</v>
      </c>
      <c r="O71" s="44">
        <v>1721</v>
      </c>
      <c r="P71" s="44">
        <v>0</v>
      </c>
      <c r="Q71" s="44">
        <v>0</v>
      </c>
      <c r="R71" s="44">
        <v>0</v>
      </c>
      <c r="S71" s="44">
        <v>0</v>
      </c>
      <c r="T71" s="45">
        <v>0</v>
      </c>
      <c r="U71" s="45">
        <v>1721</v>
      </c>
      <c r="V71" s="45">
        <v>1402.6666666666667</v>
      </c>
      <c r="W71" s="41">
        <v>0.33294596165020335</v>
      </c>
      <c r="X71" s="46"/>
      <c r="Y71" s="46"/>
    </row>
    <row r="72" spans="1:25">
      <c r="A72" s="29" t="s">
        <v>1106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 t="e">
        <f>VLOOKUP(C:C,total260330113047!B:F,5,0)</f>
        <v>#N/A</v>
      </c>
      <c r="M72" s="8"/>
      <c r="N72" s="21" t="e">
        <f>L72/9*5</f>
        <v>#N/A</v>
      </c>
      <c r="O72" s="44">
        <v>2422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2422</v>
      </c>
      <c r="V72" s="45" t="e">
        <v>#N/A</v>
      </c>
      <c r="W72" s="41" t="e">
        <v>#N/A</v>
      </c>
      <c r="X72" s="46"/>
      <c r="Y72" s="46"/>
    </row>
    <row r="73" spans="1:25">
      <c r="A73" s="29"/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VLOOKUP(C:C,total260330113047!B:F,5,0)</f>
        <v>27</v>
      </c>
      <c r="M73" s="8"/>
      <c r="N73" s="21">
        <f>L73/9*5</f>
        <v>15</v>
      </c>
      <c r="O73" s="44">
        <v>294</v>
      </c>
      <c r="P73" s="44">
        <v>0</v>
      </c>
      <c r="Q73" s="44">
        <v>0</v>
      </c>
      <c r="R73" s="44">
        <v>0</v>
      </c>
      <c r="S73" s="44">
        <v>0</v>
      </c>
      <c r="T73" s="45">
        <v>0</v>
      </c>
      <c r="U73" s="45">
        <v>294</v>
      </c>
      <c r="V73" s="45">
        <v>279</v>
      </c>
      <c r="W73" s="41">
        <v>9.1836734693877556E-2</v>
      </c>
      <c r="X73" s="46"/>
      <c r="Y73" s="46"/>
    </row>
    <row r="74" spans="1:25">
      <c r="A74" s="29" t="s">
        <v>1107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VLOOKUP(C:C,total260330113047!B:F,5,0)</f>
        <v>4476</v>
      </c>
      <c r="M74" s="8"/>
      <c r="N74" s="21">
        <f>L74/9*5</f>
        <v>2486.6666666666665</v>
      </c>
      <c r="O74" s="44">
        <v>4684</v>
      </c>
      <c r="P74" s="44">
        <v>0</v>
      </c>
      <c r="Q74" s="44">
        <v>0</v>
      </c>
      <c r="R74" s="44">
        <v>0</v>
      </c>
      <c r="S74" s="44">
        <v>0</v>
      </c>
      <c r="T74" s="45">
        <v>0</v>
      </c>
      <c r="U74" s="45">
        <v>4684</v>
      </c>
      <c r="V74" s="45">
        <v>2197.3333333333335</v>
      </c>
      <c r="W74" s="41">
        <v>0.95559350982066604</v>
      </c>
      <c r="X74" s="46"/>
      <c r="Y74" s="46"/>
    </row>
    <row r="75" spans="1:25">
      <c r="A75" s="29" t="s">
        <v>2991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VLOOKUP(C:C,total260330113047!B:F,5,0)</f>
        <v>1579</v>
      </c>
      <c r="M75" s="211">
        <v>8000</v>
      </c>
      <c r="N75" s="211">
        <v>8000</v>
      </c>
      <c r="O75" s="44">
        <v>13777</v>
      </c>
      <c r="P75" s="44">
        <v>0</v>
      </c>
      <c r="Q75" s="44">
        <v>0</v>
      </c>
      <c r="R75" s="44">
        <v>0</v>
      </c>
      <c r="S75" s="44">
        <v>5000</v>
      </c>
      <c r="T75" s="45">
        <v>-5000</v>
      </c>
      <c r="U75" s="45">
        <v>8777</v>
      </c>
      <c r="V75" s="45">
        <v>777</v>
      </c>
      <c r="W75" s="41">
        <v>0.11461130870291064</v>
      </c>
      <c r="X75" s="46"/>
      <c r="Y75" s="46"/>
    </row>
    <row r="76" spans="1:25">
      <c r="A76" s="29" t="s">
        <v>1109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VLOOKUP(C:C,total260330113047!B:F,5,0)</f>
        <v>177</v>
      </c>
      <c r="M76" s="8"/>
      <c r="N76" s="21">
        <f t="shared" ref="N76:N82" si="4">L76/9*5</f>
        <v>98.333333333333343</v>
      </c>
      <c r="O76" s="44">
        <v>1807</v>
      </c>
      <c r="P76" s="44">
        <v>0</v>
      </c>
      <c r="Q76" s="44">
        <v>0</v>
      </c>
      <c r="R76" s="44">
        <v>0</v>
      </c>
      <c r="S76" s="44">
        <v>0</v>
      </c>
      <c r="T76" s="45">
        <v>0</v>
      </c>
      <c r="U76" s="45">
        <v>1807</v>
      </c>
      <c r="V76" s="45">
        <v>1708.6666666666667</v>
      </c>
      <c r="W76" s="41">
        <v>9.7952407304925285E-2</v>
      </c>
      <c r="X76" s="46"/>
      <c r="Y76" s="46"/>
    </row>
    <row r="77" spans="1:25">
      <c r="A77" s="29" t="s">
        <v>1110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VLOOKUP(C:C,total260330113047!B:F,5,0)</f>
        <v>1223</v>
      </c>
      <c r="M77" s="211">
        <v>1000</v>
      </c>
      <c r="N77" s="21">
        <f t="shared" si="4"/>
        <v>679.44444444444446</v>
      </c>
      <c r="O77" s="44">
        <v>4044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4044</v>
      </c>
      <c r="V77" s="45">
        <v>3364.5555555555557</v>
      </c>
      <c r="W77" s="41">
        <v>0.30242334322453018</v>
      </c>
      <c r="X77" s="46"/>
      <c r="Y77" s="46"/>
    </row>
    <row r="78" spans="1:25">
      <c r="A78" s="29" t="s">
        <v>1111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VLOOKUP(C:C,total260330113047!B:F,5,0)</f>
        <v>344</v>
      </c>
      <c r="M78" s="8"/>
      <c r="N78" s="21">
        <f t="shared" si="4"/>
        <v>191.11111111111111</v>
      </c>
      <c r="O78" s="44">
        <v>377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377</v>
      </c>
      <c r="V78" s="45">
        <v>185.88888888888889</v>
      </c>
      <c r="W78" s="41">
        <v>0.91246684350132623</v>
      </c>
      <c r="X78" s="46"/>
      <c r="Y78" s="46"/>
    </row>
    <row r="79" spans="1:25">
      <c r="A79" s="29" t="s">
        <v>1112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VLOOKUP(C:C,total260330113047!B:F,5,0)</f>
        <v>1304</v>
      </c>
      <c r="M79" s="8"/>
      <c r="N79" s="21">
        <f t="shared" si="4"/>
        <v>724.44444444444446</v>
      </c>
      <c r="O79" s="44">
        <v>2410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2410</v>
      </c>
      <c r="V79" s="45">
        <v>1685.5555555555557</v>
      </c>
      <c r="W79" s="41">
        <v>0.54107883817427382</v>
      </c>
      <c r="X79" s="46"/>
      <c r="Y79" s="46"/>
    </row>
    <row r="80" spans="1:25">
      <c r="A80" s="29" t="s">
        <v>1113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VLOOKUP(C:C,total260330113047!B:F,5,0)</f>
        <v>791</v>
      </c>
      <c r="M80" s="8"/>
      <c r="N80" s="21">
        <f t="shared" si="4"/>
        <v>439.44444444444446</v>
      </c>
      <c r="O80" s="44">
        <v>1297</v>
      </c>
      <c r="P80" s="44">
        <v>1240</v>
      </c>
      <c r="Q80" s="44">
        <v>0</v>
      </c>
      <c r="R80" s="44">
        <v>0</v>
      </c>
      <c r="S80" s="44">
        <v>1240</v>
      </c>
      <c r="T80" s="45">
        <v>0</v>
      </c>
      <c r="U80" s="45">
        <v>57</v>
      </c>
      <c r="V80" s="45">
        <v>-382.44444444444446</v>
      </c>
      <c r="W80" s="41">
        <v>0.60986892829606787</v>
      </c>
      <c r="X80" s="46"/>
      <c r="Y80" s="46"/>
    </row>
    <row r="81" spans="1:27">
      <c r="A81" s="29" t="s">
        <v>1114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VLOOKUP(C:C,total260330113047!B:F,5,0)</f>
        <v>652</v>
      </c>
      <c r="M81" s="8"/>
      <c r="N81" s="21">
        <f t="shared" si="4"/>
        <v>362.22222222222223</v>
      </c>
      <c r="O81" s="44">
        <v>1967</v>
      </c>
      <c r="P81" s="44">
        <v>0</v>
      </c>
      <c r="Q81" s="44">
        <v>0</v>
      </c>
      <c r="R81" s="44">
        <v>0</v>
      </c>
      <c r="S81" s="44">
        <v>0</v>
      </c>
      <c r="T81" s="45">
        <v>0</v>
      </c>
      <c r="U81" s="45">
        <v>1967</v>
      </c>
      <c r="V81" s="45">
        <v>1604.7777777777778</v>
      </c>
      <c r="W81" s="41">
        <v>0.33146924250127097</v>
      </c>
      <c r="X81" s="46"/>
      <c r="Y81" s="46"/>
      <c r="Z81" s="253"/>
    </row>
    <row r="82" spans="1:27">
      <c r="A82" s="29" t="s">
        <v>1115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VLOOKUP(C:C,total260330113047!B:F,5,0)</f>
        <v>1782</v>
      </c>
      <c r="M82" s="8"/>
      <c r="N82" s="21">
        <f t="shared" si="4"/>
        <v>990</v>
      </c>
      <c r="O82" s="44">
        <v>3640</v>
      </c>
      <c r="P82" s="44">
        <v>0</v>
      </c>
      <c r="Q82" s="44">
        <v>0</v>
      </c>
      <c r="R82" s="44">
        <v>0</v>
      </c>
      <c r="S82" s="44">
        <v>0</v>
      </c>
      <c r="T82" s="45">
        <v>0</v>
      </c>
      <c r="U82" s="45">
        <v>3640</v>
      </c>
      <c r="V82" s="45">
        <v>2650</v>
      </c>
      <c r="W82" s="41">
        <v>0.48956043956043954</v>
      </c>
      <c r="X82" s="46"/>
      <c r="Y82" s="46"/>
    </row>
    <row r="83" spans="1:27">
      <c r="A83" s="29" t="s">
        <v>1116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VLOOKUP(C:C,total260330113047!B:F,5,0)</f>
        <v>2038</v>
      </c>
      <c r="M83" s="213">
        <v>4500</v>
      </c>
      <c r="N83" s="211">
        <v>3000</v>
      </c>
      <c r="O83" s="44">
        <v>5897</v>
      </c>
      <c r="P83" s="44">
        <v>600</v>
      </c>
      <c r="Q83" s="44">
        <v>0</v>
      </c>
      <c r="R83" s="44">
        <v>0</v>
      </c>
      <c r="S83" s="44">
        <v>600</v>
      </c>
      <c r="T83" s="45">
        <v>0</v>
      </c>
      <c r="U83" s="45">
        <v>5297</v>
      </c>
      <c r="V83" s="45">
        <v>2297</v>
      </c>
      <c r="W83" s="41">
        <v>0.34559945735119552</v>
      </c>
      <c r="X83" s="46"/>
      <c r="Y83" s="46"/>
    </row>
    <row r="84" spans="1:27">
      <c r="A84" s="29" t="s">
        <v>1117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VLOOKUP(C:C,total260330113047!B:F,5,0)</f>
        <v>117</v>
      </c>
      <c r="M84" s="8"/>
      <c r="N84" s="21">
        <f t="shared" ref="N84:N91" si="5">L84/9*5</f>
        <v>65</v>
      </c>
      <c r="O84" s="44">
        <v>2397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2397</v>
      </c>
      <c r="V84" s="45">
        <v>2332</v>
      </c>
      <c r="W84" s="41">
        <v>4.8811013767209012E-2</v>
      </c>
      <c r="X84" s="46"/>
      <c r="Y84" s="46"/>
    </row>
    <row r="85" spans="1:27">
      <c r="A85" s="29" t="s">
        <v>1118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VLOOKUP(C:C,total260330113047!B:F,5,0)</f>
        <v>318</v>
      </c>
      <c r="M85" s="8"/>
      <c r="N85" s="21">
        <f t="shared" si="5"/>
        <v>176.66666666666669</v>
      </c>
      <c r="O85" s="44">
        <v>7021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7021</v>
      </c>
      <c r="V85" s="45">
        <v>6844.333333333333</v>
      </c>
      <c r="W85" s="41">
        <v>4.5292693348525849E-2</v>
      </c>
      <c r="X85" s="46"/>
      <c r="Y85" s="46"/>
    </row>
    <row r="86" spans="1:27">
      <c r="A86" s="29" t="s">
        <v>1119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VLOOKUP(C:C,total260330113047!B:F,5,0)</f>
        <v>1363</v>
      </c>
      <c r="M86" s="8"/>
      <c r="N86" s="21">
        <f t="shared" si="5"/>
        <v>757.22222222222229</v>
      </c>
      <c r="O86" s="44">
        <v>1834</v>
      </c>
      <c r="P86" s="44">
        <v>0</v>
      </c>
      <c r="Q86" s="44">
        <v>0</v>
      </c>
      <c r="R86" s="44">
        <v>0</v>
      </c>
      <c r="S86" s="44">
        <v>0</v>
      </c>
      <c r="T86" s="45">
        <v>0</v>
      </c>
      <c r="U86" s="45">
        <v>1834</v>
      </c>
      <c r="V86" s="45">
        <v>1076.7777777777778</v>
      </c>
      <c r="W86" s="41">
        <v>0.7431842966194111</v>
      </c>
      <c r="X86" s="46"/>
      <c r="Y86" s="46"/>
    </row>
    <row r="87" spans="1:27" s="200" customFormat="1">
      <c r="A87" s="192" t="s">
        <v>1120</v>
      </c>
      <c r="B87" s="193" t="s">
        <v>356</v>
      </c>
      <c r="C87" s="194" t="s">
        <v>53</v>
      </c>
      <c r="D87" s="195" t="s">
        <v>54</v>
      </c>
      <c r="E87" s="194"/>
      <c r="F87" s="194">
        <v>1511</v>
      </c>
      <c r="G87" s="196">
        <v>1031</v>
      </c>
      <c r="H87" s="21">
        <v>1052</v>
      </c>
      <c r="I87" s="8">
        <f>VLOOKUP(C87,'202310-202403出荷数total2403220951'!B:F,5,0)</f>
        <v>513</v>
      </c>
      <c r="J87" s="203">
        <f>VLOOKUP(C87,'出荷数2307～2406total241008110618'!B:F,5,0)</f>
        <v>546</v>
      </c>
      <c r="K87" s="214" t="e">
        <f>VLOOKUP(C87,'出荷数2407-2506total250730101950'!B:F,5,0)</f>
        <v>#N/A</v>
      </c>
      <c r="L87" s="203" t="e">
        <f>VLOOKUP(C:C,total260330113047!B:F,5,0)</f>
        <v>#N/A</v>
      </c>
      <c r="M87" s="8"/>
      <c r="N87" s="21" t="e">
        <f t="shared" si="5"/>
        <v>#N/A</v>
      </c>
      <c r="O87" s="196">
        <v>0</v>
      </c>
      <c r="P87" s="196">
        <v>0</v>
      </c>
      <c r="Q87" s="44">
        <v>0</v>
      </c>
      <c r="R87" s="196">
        <v>0</v>
      </c>
      <c r="S87" s="196">
        <v>0</v>
      </c>
      <c r="T87" s="197">
        <v>0</v>
      </c>
      <c r="U87" s="197">
        <v>0</v>
      </c>
      <c r="V87" s="197" t="e">
        <v>#N/A</v>
      </c>
      <c r="W87" s="198" t="e">
        <v>#N/A</v>
      </c>
      <c r="X87" s="199"/>
      <c r="Y87" s="199"/>
      <c r="Z87" s="201"/>
      <c r="AA87" s="201"/>
    </row>
    <row r="88" spans="1:27">
      <c r="A88" s="29" t="s">
        <v>1121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VLOOKUP(C:C,total260330113047!B:F,5,0)</f>
        <v>2404</v>
      </c>
      <c r="M88" s="8"/>
      <c r="N88" s="21">
        <f t="shared" si="5"/>
        <v>1335.5555555555554</v>
      </c>
      <c r="O88" s="44">
        <v>3103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3103</v>
      </c>
      <c r="V88" s="45">
        <v>1767.4444444444446</v>
      </c>
      <c r="W88" s="41">
        <v>0.77473412826297128</v>
      </c>
      <c r="X88" s="46"/>
      <c r="Y88" s="46"/>
    </row>
    <row r="89" spans="1:27">
      <c r="A89" s="29" t="s">
        <v>1122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VLOOKUP(C:C,total260330113047!B:F,5,0)</f>
        <v>420</v>
      </c>
      <c r="M89" s="8"/>
      <c r="N89" s="21">
        <f t="shared" si="5"/>
        <v>233.33333333333331</v>
      </c>
      <c r="O89" s="44">
        <v>93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93</v>
      </c>
      <c r="V89" s="45">
        <v>-140.33333333333331</v>
      </c>
      <c r="W89" s="41">
        <v>4.5161290322580649</v>
      </c>
      <c r="X89" s="46"/>
      <c r="Y89" s="46"/>
    </row>
    <row r="90" spans="1:27">
      <c r="A90" s="29" t="s">
        <v>1123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VLOOKUP(C:C,total260330113047!B:F,5,0)</f>
        <v>4001</v>
      </c>
      <c r="M90" s="8"/>
      <c r="N90" s="21">
        <f t="shared" si="5"/>
        <v>2222.7777777777778</v>
      </c>
      <c r="O90" s="44">
        <v>2404</v>
      </c>
      <c r="P90" s="44">
        <v>0</v>
      </c>
      <c r="Q90" s="44">
        <v>0</v>
      </c>
      <c r="R90" s="44">
        <v>0</v>
      </c>
      <c r="S90" s="44">
        <v>0</v>
      </c>
      <c r="T90" s="45">
        <v>0</v>
      </c>
      <c r="U90" s="45">
        <v>2404</v>
      </c>
      <c r="V90" s="45">
        <v>181.22222222222217</v>
      </c>
      <c r="W90" s="41">
        <v>1.6643094841930117</v>
      </c>
      <c r="X90" s="46"/>
      <c r="Y90" s="46"/>
    </row>
    <row r="91" spans="1:27" s="231" customFormat="1">
      <c r="A91" s="223" t="s">
        <v>3768</v>
      </c>
      <c r="B91" s="224" t="s">
        <v>356</v>
      </c>
      <c r="C91" s="225" t="s">
        <v>235</v>
      </c>
      <c r="D91" s="226" t="s">
        <v>236</v>
      </c>
      <c r="E91" s="225"/>
      <c r="F91" s="225">
        <v>102</v>
      </c>
      <c r="G91" s="227">
        <v>340</v>
      </c>
      <c r="H91" s="227">
        <v>49</v>
      </c>
      <c r="I91" s="8">
        <f>VLOOKUP(C91,'202310-202403出荷数total2403220951'!B:F,5,0)</f>
        <v>6</v>
      </c>
      <c r="J91" s="203">
        <f>VLOOKUP(C91,'出荷数2307～2406total241008110618'!B:F,5,0)</f>
        <v>434</v>
      </c>
      <c r="K91" s="214" t="e">
        <f>VLOOKUP(C91,'出荷数2407-2506total250730101950'!B:F,5,0)</f>
        <v>#N/A</v>
      </c>
      <c r="L91" s="203" t="e">
        <f>VLOOKUP(C:C,total260330113047!B:F,5,0)</f>
        <v>#N/A</v>
      </c>
      <c r="M91" s="8"/>
      <c r="N91" s="21" t="e">
        <f t="shared" si="5"/>
        <v>#N/A</v>
      </c>
      <c r="O91" s="227">
        <v>0</v>
      </c>
      <c r="P91" s="227">
        <v>0</v>
      </c>
      <c r="Q91" s="44">
        <v>0</v>
      </c>
      <c r="R91" s="227">
        <v>0</v>
      </c>
      <c r="S91" s="227">
        <v>0</v>
      </c>
      <c r="T91" s="228">
        <v>0</v>
      </c>
      <c r="U91" s="228">
        <v>0</v>
      </c>
      <c r="V91" s="228" t="e">
        <v>#N/A</v>
      </c>
      <c r="W91" s="229" t="e">
        <v>#N/A</v>
      </c>
      <c r="X91" s="230"/>
      <c r="Y91" s="230"/>
      <c r="Z91" s="232"/>
      <c r="AA91" s="232"/>
    </row>
    <row r="92" spans="1:27">
      <c r="A92" s="29" t="s">
        <v>1125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VLOOKUP(C:C,total260330113047!B:F,5,0)</f>
        <v>68</v>
      </c>
      <c r="M92" s="211">
        <v>1400</v>
      </c>
      <c r="N92" s="211">
        <v>1400</v>
      </c>
      <c r="O92" s="44">
        <v>4401</v>
      </c>
      <c r="P92" s="44">
        <v>0</v>
      </c>
      <c r="Q92" s="44">
        <v>0</v>
      </c>
      <c r="R92" s="44">
        <v>0</v>
      </c>
      <c r="S92" s="44">
        <v>0</v>
      </c>
      <c r="T92" s="45">
        <v>0</v>
      </c>
      <c r="U92" s="45">
        <v>4401</v>
      </c>
      <c r="V92" s="45">
        <v>3001</v>
      </c>
      <c r="W92" s="41">
        <v>1.5451033855941831E-2</v>
      </c>
      <c r="X92" s="46"/>
      <c r="Y92" s="46"/>
    </row>
    <row r="93" spans="1:27" ht="15" customHeight="1">
      <c r="A93" s="29" t="s">
        <v>1127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VLOOKUP(C:C,total260330113047!B:F,5,0)</f>
        <v>2013</v>
      </c>
      <c r="M93" s="8"/>
      <c r="N93" s="21">
        <f>L93/9*5</f>
        <v>1118.3333333333333</v>
      </c>
      <c r="O93" s="44">
        <v>5013</v>
      </c>
      <c r="P93" s="44">
        <v>0</v>
      </c>
      <c r="Q93" s="44">
        <v>40</v>
      </c>
      <c r="R93" s="44">
        <v>0</v>
      </c>
      <c r="S93" s="44">
        <v>300</v>
      </c>
      <c r="T93" s="45">
        <v>-300</v>
      </c>
      <c r="U93" s="45">
        <v>4753</v>
      </c>
      <c r="V93" s="45">
        <v>3634.666666666667</v>
      </c>
      <c r="W93" s="41">
        <v>0.40155595451825254</v>
      </c>
      <c r="X93" s="46"/>
      <c r="Y93" s="46"/>
    </row>
    <row r="94" spans="1:27" s="152" customFormat="1" ht="18.600000000000001" customHeight="1">
      <c r="A94" s="144" t="s">
        <v>1128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VLOOKUP(C:C,total260330113047!B:F,5,0)</f>
        <v>#N/A</v>
      </c>
      <c r="M94" s="211">
        <v>380</v>
      </c>
      <c r="N94" s="211">
        <v>380</v>
      </c>
      <c r="O94" s="148">
        <v>15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15</v>
      </c>
      <c r="V94" s="149">
        <v>-365</v>
      </c>
      <c r="W94" s="150" t="e">
        <v>#N/A</v>
      </c>
      <c r="X94" s="151"/>
      <c r="Y94" s="151"/>
      <c r="Z94" s="191"/>
      <c r="AA94" s="191"/>
    </row>
    <row r="95" spans="1:27" s="152" customFormat="1" ht="18.600000000000001" customHeight="1">
      <c r="A95" s="206" t="s">
        <v>1129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VLOOKUP(C:C,total260330113047!B:F,5,0)</f>
        <v>#N/A</v>
      </c>
      <c r="M95" s="8"/>
      <c r="N95" s="21" t="e">
        <f>L95/9*5</f>
        <v>#N/A</v>
      </c>
      <c r="O95" s="148">
        <v>3</v>
      </c>
      <c r="P95" s="148">
        <v>0</v>
      </c>
      <c r="Q95" s="44">
        <v>0</v>
      </c>
      <c r="R95" s="148">
        <v>0</v>
      </c>
      <c r="S95" s="148">
        <v>0</v>
      </c>
      <c r="T95" s="149">
        <v>0</v>
      </c>
      <c r="U95" s="149">
        <v>3</v>
      </c>
      <c r="V95" s="149" t="e">
        <v>#N/A</v>
      </c>
      <c r="W95" s="150" t="e">
        <v>#N/A</v>
      </c>
      <c r="X95" s="151"/>
      <c r="Y95" s="151"/>
      <c r="Z95" s="191"/>
      <c r="AA95" s="191"/>
    </row>
    <row r="96" spans="1:27">
      <c r="A96" s="29" t="s">
        <v>1130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VLOOKUP(C:C,total260330113047!B:F,5,0)</f>
        <v>2281</v>
      </c>
      <c r="M96" s="8"/>
      <c r="N96" s="211">
        <v>881</v>
      </c>
      <c r="O96" s="44">
        <v>2913</v>
      </c>
      <c r="P96" s="44">
        <v>0</v>
      </c>
      <c r="Q96" s="44">
        <v>0</v>
      </c>
      <c r="R96" s="44">
        <v>0</v>
      </c>
      <c r="S96" s="44">
        <v>0</v>
      </c>
      <c r="T96" s="45">
        <v>0</v>
      </c>
      <c r="U96" s="45">
        <v>2913</v>
      </c>
      <c r="V96" s="45">
        <v>2032</v>
      </c>
      <c r="W96" s="41">
        <v>0.78304153793340203</v>
      </c>
      <c r="X96" s="46"/>
      <c r="Y96" s="46"/>
    </row>
    <row r="97" spans="1:27">
      <c r="A97" s="29" t="s">
        <v>1131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VLOOKUP(C:C,total260330113047!B:F,5,0)</f>
        <v>1033</v>
      </c>
      <c r="M97" s="8"/>
      <c r="N97" s="21">
        <f>L97/9*5</f>
        <v>573.88888888888891</v>
      </c>
      <c r="O97" s="44">
        <v>8629</v>
      </c>
      <c r="P97" s="44">
        <v>0</v>
      </c>
      <c r="Q97" s="44">
        <v>0</v>
      </c>
      <c r="R97" s="44">
        <v>0</v>
      </c>
      <c r="S97" s="44">
        <v>0</v>
      </c>
      <c r="T97" s="45">
        <v>0</v>
      </c>
      <c r="U97" s="45">
        <v>8629</v>
      </c>
      <c r="V97" s="45">
        <v>8055.1111111111113</v>
      </c>
      <c r="W97" s="41">
        <v>0.11971259705643759</v>
      </c>
      <c r="X97" s="46"/>
      <c r="Y97" s="46"/>
    </row>
    <row r="98" spans="1:27">
      <c r="A98" s="29" t="s">
        <v>1132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VLOOKUP(C:C,total260330113047!B:F,5,0)</f>
        <v>2422</v>
      </c>
      <c r="M98" s="8"/>
      <c r="N98" s="21">
        <f>L98/9*5</f>
        <v>1345.5555555555554</v>
      </c>
      <c r="O98" s="44">
        <v>3746</v>
      </c>
      <c r="P98" s="44">
        <v>0</v>
      </c>
      <c r="Q98" s="44">
        <v>0</v>
      </c>
      <c r="R98" s="44">
        <v>0</v>
      </c>
      <c r="S98" s="44">
        <v>0</v>
      </c>
      <c r="T98" s="45">
        <v>0</v>
      </c>
      <c r="U98" s="45">
        <v>3746</v>
      </c>
      <c r="V98" s="45">
        <v>2400.4444444444443</v>
      </c>
      <c r="W98" s="41">
        <v>0.64655632674853181</v>
      </c>
      <c r="X98" s="46"/>
      <c r="Y98" s="46"/>
    </row>
    <row r="99" spans="1:27">
      <c r="A99" s="29" t="s">
        <v>1133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VLOOKUP(C:C,total260330113047!B:F,5,0)</f>
        <v>267</v>
      </c>
      <c r="M99" s="8"/>
      <c r="N99" s="21">
        <f>L99/9*5</f>
        <v>148.33333333333334</v>
      </c>
      <c r="O99" s="44">
        <v>2660</v>
      </c>
      <c r="P99" s="44">
        <v>0</v>
      </c>
      <c r="Q99" s="44">
        <v>0</v>
      </c>
      <c r="R99" s="44">
        <v>0</v>
      </c>
      <c r="S99" s="44">
        <v>0</v>
      </c>
      <c r="T99" s="45">
        <v>0</v>
      </c>
      <c r="U99" s="45">
        <v>2660</v>
      </c>
      <c r="V99" s="45">
        <v>2511.6666666666665</v>
      </c>
      <c r="W99" s="204">
        <v>0.10037593984962406</v>
      </c>
      <c r="X99" s="190"/>
      <c r="Y99" s="190"/>
    </row>
    <row r="100" spans="1:27">
      <c r="A100" s="29" t="s">
        <v>1134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VLOOKUP(C:C,total260330113047!B:F,5,0)</f>
        <v>2076</v>
      </c>
      <c r="M100" s="8"/>
      <c r="N100" s="21">
        <f>L100/9*5</f>
        <v>1153.3333333333333</v>
      </c>
      <c r="O100" s="44">
        <v>1402</v>
      </c>
      <c r="P100" s="44">
        <v>0</v>
      </c>
      <c r="Q100" s="44">
        <v>0</v>
      </c>
      <c r="R100" s="44">
        <v>0</v>
      </c>
      <c r="S100" s="44">
        <v>0</v>
      </c>
      <c r="T100" s="45">
        <v>0</v>
      </c>
      <c r="U100" s="45">
        <v>1402</v>
      </c>
      <c r="V100" s="45">
        <v>248.66666666666674</v>
      </c>
      <c r="W100" s="41">
        <v>1.4807417974322397</v>
      </c>
      <c r="X100" s="46"/>
      <c r="Y100" s="46"/>
    </row>
    <row r="101" spans="1:27">
      <c r="A101" s="29" t="s">
        <v>3940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VLOOKUP(C:C,total260330113047!B:F,5,0)</f>
        <v>6015</v>
      </c>
      <c r="M101" s="213">
        <v>4500</v>
      </c>
      <c r="N101" s="211">
        <v>3000</v>
      </c>
      <c r="O101" s="44">
        <v>8629</v>
      </c>
      <c r="P101" s="44">
        <v>4370</v>
      </c>
      <c r="Q101" s="44">
        <v>0</v>
      </c>
      <c r="R101" s="44">
        <v>0</v>
      </c>
      <c r="S101" s="44">
        <v>4370</v>
      </c>
      <c r="T101" s="45">
        <v>0</v>
      </c>
      <c r="U101" s="45">
        <v>4259</v>
      </c>
      <c r="V101" s="45">
        <v>1259</v>
      </c>
      <c r="W101" s="41">
        <v>0.69706802642252863</v>
      </c>
      <c r="X101" s="46"/>
      <c r="Y101" s="46"/>
    </row>
    <row r="102" spans="1:27">
      <c r="A102" s="29" t="s">
        <v>1136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VLOOKUP(C:C,total260330113047!B:F,5,0)</f>
        <v>5227</v>
      </c>
      <c r="M102" s="8"/>
      <c r="N102" s="21">
        <f>L102/9*5</f>
        <v>2903.8888888888891</v>
      </c>
      <c r="O102" s="44">
        <v>2540</v>
      </c>
      <c r="P102" s="44">
        <v>0</v>
      </c>
      <c r="Q102" s="44">
        <v>3000</v>
      </c>
      <c r="R102" s="44">
        <v>0</v>
      </c>
      <c r="S102" s="44">
        <v>0</v>
      </c>
      <c r="T102" s="45">
        <v>0</v>
      </c>
      <c r="U102" s="45">
        <v>5540</v>
      </c>
      <c r="V102" s="45">
        <v>2636.1111111111109</v>
      </c>
      <c r="W102" s="41">
        <v>2.0578740157480313</v>
      </c>
      <c r="X102" s="233"/>
      <c r="Y102" s="233"/>
    </row>
    <row r="103" spans="1:27">
      <c r="A103" s="29" t="s">
        <v>1137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VLOOKUP(C:C,total260330113047!B:F,5,0)</f>
        <v>4129</v>
      </c>
      <c r="M103" s="211">
        <v>5000</v>
      </c>
      <c r="N103" s="211">
        <v>5000</v>
      </c>
      <c r="O103" s="44">
        <v>8758</v>
      </c>
      <c r="P103" s="44">
        <v>100</v>
      </c>
      <c r="Q103" s="44">
        <v>0</v>
      </c>
      <c r="R103" s="44">
        <v>0</v>
      </c>
      <c r="S103" s="44">
        <v>100</v>
      </c>
      <c r="T103" s="45">
        <v>0</v>
      </c>
      <c r="U103" s="45">
        <v>8658</v>
      </c>
      <c r="V103" s="45">
        <v>3658</v>
      </c>
      <c r="W103" s="41">
        <v>0.4714546700159854</v>
      </c>
      <c r="X103" s="46"/>
      <c r="Y103" s="46"/>
    </row>
    <row r="104" spans="1:27">
      <c r="A104" s="29" t="s">
        <v>1138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VLOOKUP(C:C,total260330113047!B:F,5,0)</f>
        <v>5174</v>
      </c>
      <c r="M104" s="8"/>
      <c r="N104" s="21">
        <f>L104/9*5</f>
        <v>2874.4444444444443</v>
      </c>
      <c r="O104" s="44">
        <v>17165</v>
      </c>
      <c r="P104" s="44">
        <v>6530</v>
      </c>
      <c r="Q104" s="44">
        <v>0</v>
      </c>
      <c r="R104" s="44">
        <v>0</v>
      </c>
      <c r="S104" s="44">
        <v>6730</v>
      </c>
      <c r="T104" s="45">
        <v>-200</v>
      </c>
      <c r="U104" s="45">
        <v>10435</v>
      </c>
      <c r="V104" s="45">
        <v>7560.5555555555557</v>
      </c>
      <c r="W104" s="41">
        <v>0.30142732304107195</v>
      </c>
      <c r="X104" s="46"/>
      <c r="Y104" s="46"/>
    </row>
    <row r="105" spans="1:27">
      <c r="A105" s="29" t="s">
        <v>1139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VLOOKUP(C:C,total260330113047!B:F,5,0)</f>
        <v>3046</v>
      </c>
      <c r="M105" s="8"/>
      <c r="N105" s="211">
        <v>1099</v>
      </c>
      <c r="O105" s="44">
        <v>1316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1316</v>
      </c>
      <c r="V105" s="45">
        <v>217</v>
      </c>
      <c r="W105" s="41">
        <v>2.3145896656534952</v>
      </c>
      <c r="X105" s="46"/>
      <c r="Y105" s="46" t="s">
        <v>4521</v>
      </c>
    </row>
    <row r="106" spans="1:27">
      <c r="A106" s="29" t="s">
        <v>659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VLOOKUP(C:C,total260330113047!B:F,5,0)</f>
        <v>1090</v>
      </c>
      <c r="M106" s="8"/>
      <c r="N106" s="211">
        <v>400</v>
      </c>
      <c r="O106" s="44">
        <v>1051</v>
      </c>
      <c r="P106" s="44">
        <v>0</v>
      </c>
      <c r="Q106" s="44">
        <v>0</v>
      </c>
      <c r="R106" s="44">
        <v>0</v>
      </c>
      <c r="S106" s="44">
        <v>0</v>
      </c>
      <c r="T106" s="45">
        <v>0</v>
      </c>
      <c r="U106" s="45">
        <v>1051</v>
      </c>
      <c r="V106" s="45">
        <v>651</v>
      </c>
      <c r="W106" s="41">
        <v>1.0371075166508088</v>
      </c>
      <c r="X106" s="46"/>
      <c r="Y106" s="46" t="s">
        <v>4521</v>
      </c>
    </row>
    <row r="107" spans="1:27" s="268" customFormat="1">
      <c r="A107" s="260" t="s">
        <v>1140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VLOOKUP(C:C,total260330113047!B:F,5,0)</f>
        <v>108</v>
      </c>
      <c r="M107" s="8"/>
      <c r="N107" s="21">
        <f t="shared" ref="N107:N121" si="6">L107/9*5</f>
        <v>60</v>
      </c>
      <c r="O107" s="264">
        <v>124</v>
      </c>
      <c r="P107" s="264">
        <v>0</v>
      </c>
      <c r="Q107" s="264">
        <v>0</v>
      </c>
      <c r="R107" s="264">
        <v>0</v>
      </c>
      <c r="S107" s="264">
        <v>0</v>
      </c>
      <c r="T107" s="265">
        <v>0</v>
      </c>
      <c r="U107" s="265">
        <v>124</v>
      </c>
      <c r="V107" s="265">
        <v>64</v>
      </c>
      <c r="W107" s="266">
        <v>0.87096774193548387</v>
      </c>
      <c r="X107" s="267"/>
      <c r="Y107" s="267"/>
      <c r="Z107" s="37"/>
      <c r="AA107" s="37"/>
    </row>
    <row r="108" spans="1:27">
      <c r="A108" s="29" t="s">
        <v>1141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VLOOKUP(C:C,total260330113047!B:F,5,0)</f>
        <v>1391</v>
      </c>
      <c r="M108" s="8"/>
      <c r="N108" s="21">
        <f t="shared" si="6"/>
        <v>772.77777777777771</v>
      </c>
      <c r="O108" s="44">
        <v>4732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4732</v>
      </c>
      <c r="V108" s="45">
        <v>3959.2222222222222</v>
      </c>
      <c r="W108" s="41">
        <v>0.29395604395604397</v>
      </c>
      <c r="X108" s="46"/>
      <c r="Y108" s="46"/>
    </row>
    <row r="109" spans="1:27">
      <c r="A109" s="29" t="s">
        <v>1142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VLOOKUP(C:C,total260330113047!B:F,5,0)</f>
        <v>603</v>
      </c>
      <c r="M109" s="8"/>
      <c r="N109" s="21">
        <f t="shared" si="6"/>
        <v>335</v>
      </c>
      <c r="O109" s="44">
        <v>3020</v>
      </c>
      <c r="P109" s="44">
        <v>0</v>
      </c>
      <c r="Q109" s="44">
        <v>0</v>
      </c>
      <c r="R109" s="44">
        <v>0</v>
      </c>
      <c r="S109" s="44">
        <v>0</v>
      </c>
      <c r="T109" s="45">
        <v>0</v>
      </c>
      <c r="U109" s="45">
        <v>3020</v>
      </c>
      <c r="V109" s="45">
        <v>2685</v>
      </c>
      <c r="W109" s="41">
        <v>0.19966887417218543</v>
      </c>
      <c r="X109" s="46"/>
      <c r="Y109" s="46"/>
    </row>
    <row r="110" spans="1:27">
      <c r="A110" s="29" t="s">
        <v>1143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VLOOKUP(C:C,total260330113047!B:F,5,0)</f>
        <v>9422</v>
      </c>
      <c r="M110" s="8"/>
      <c r="N110" s="21">
        <f t="shared" si="6"/>
        <v>5234.4444444444443</v>
      </c>
      <c r="O110" s="44">
        <v>5486</v>
      </c>
      <c r="P110" s="44">
        <v>7120</v>
      </c>
      <c r="Q110" s="44">
        <v>3480</v>
      </c>
      <c r="R110" s="44">
        <v>0</v>
      </c>
      <c r="S110" s="44">
        <v>7120</v>
      </c>
      <c r="T110" s="45">
        <v>0</v>
      </c>
      <c r="U110" s="45">
        <v>1846</v>
      </c>
      <c r="V110" s="45">
        <v>-3388.4444444444443</v>
      </c>
      <c r="W110" s="41">
        <v>1.7174626321545752</v>
      </c>
      <c r="X110" s="46"/>
      <c r="Y110" s="46"/>
    </row>
    <row r="111" spans="1:27">
      <c r="A111" s="29" t="s">
        <v>1144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VLOOKUP(C:C,total260330113047!B:F,5,0)</f>
        <v>5135</v>
      </c>
      <c r="M111" s="211">
        <v>2000</v>
      </c>
      <c r="N111" s="21">
        <f t="shared" si="6"/>
        <v>2852.7777777777778</v>
      </c>
      <c r="O111" s="44">
        <v>783</v>
      </c>
      <c r="P111" s="44">
        <v>1689</v>
      </c>
      <c r="Q111" s="44">
        <v>3000</v>
      </c>
      <c r="R111" s="44">
        <v>0</v>
      </c>
      <c r="S111" s="44">
        <v>2069</v>
      </c>
      <c r="T111" s="45">
        <v>-380</v>
      </c>
      <c r="U111" s="45">
        <v>1714</v>
      </c>
      <c r="V111" s="45">
        <v>-1138.7777777777778</v>
      </c>
      <c r="W111" s="41">
        <v>6.5581098339719031</v>
      </c>
      <c r="X111" s="46"/>
      <c r="Y111" s="46" t="s">
        <v>4094</v>
      </c>
    </row>
    <row r="112" spans="1:27" s="152" customFormat="1" ht="15.75">
      <c r="A112" s="29" t="s">
        <v>1145</v>
      </c>
      <c r="B112" s="145" t="s">
        <v>356</v>
      </c>
      <c r="C112" s="146" t="s">
        <v>94</v>
      </c>
      <c r="D112" s="147" t="s">
        <v>90</v>
      </c>
      <c r="E112" s="146" t="s">
        <v>95</v>
      </c>
      <c r="F112" s="146">
        <v>610</v>
      </c>
      <c r="G112" s="148">
        <v>664</v>
      </c>
      <c r="H112" s="21">
        <v>658</v>
      </c>
      <c r="I112" s="8">
        <f>VLOOKUP(C112,'202310-202403出荷数total2403220951'!B:F,5,0)</f>
        <v>2</v>
      </c>
      <c r="J112" s="203">
        <f>VLOOKUP(C112,'出荷数2307～2406total241008110618'!B:F,5,0)</f>
        <v>92</v>
      </c>
      <c r="K112" s="214" t="e">
        <f>VLOOKUP(C112,'出荷数2407-2506total250730101950'!B:F,5,0)</f>
        <v>#N/A</v>
      </c>
      <c r="L112" s="203" t="e">
        <f>VLOOKUP(C:C,total260330113047!B:F,5,0)</f>
        <v>#N/A</v>
      </c>
      <c r="M112" s="8"/>
      <c r="N112" s="21" t="e">
        <f t="shared" si="6"/>
        <v>#N/A</v>
      </c>
      <c r="O112" s="148">
        <v>0</v>
      </c>
      <c r="P112" s="148">
        <v>0</v>
      </c>
      <c r="Q112" s="44">
        <v>0</v>
      </c>
      <c r="R112" s="148">
        <v>0</v>
      </c>
      <c r="S112" s="148">
        <v>0</v>
      </c>
      <c r="T112" s="149">
        <v>0</v>
      </c>
      <c r="U112" s="149">
        <v>0</v>
      </c>
      <c r="V112" s="149" t="e">
        <v>#N/A</v>
      </c>
      <c r="W112" s="150" t="e">
        <v>#N/A</v>
      </c>
      <c r="X112" s="151"/>
      <c r="Y112" s="151"/>
    </row>
    <row r="113" spans="1:25">
      <c r="A113" s="29" t="s">
        <v>1147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VLOOKUP(C:C,total260330113047!B:F,5,0)</f>
        <v>2398</v>
      </c>
      <c r="M113" s="8"/>
      <c r="N113" s="21">
        <f t="shared" si="6"/>
        <v>1332.2222222222222</v>
      </c>
      <c r="O113" s="44">
        <v>3661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3661</v>
      </c>
      <c r="V113" s="45">
        <v>2328.7777777777778</v>
      </c>
      <c r="W113" s="41">
        <v>0.65501229172357278</v>
      </c>
      <c r="X113" s="46"/>
      <c r="Y113" s="46"/>
    </row>
    <row r="114" spans="1:25">
      <c r="A114" s="29" t="s">
        <v>1149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VLOOKUP(C:C,total260330113047!B:F,5,0)</f>
        <v>835</v>
      </c>
      <c r="M114" s="8"/>
      <c r="N114" s="21">
        <f t="shared" si="6"/>
        <v>463.88888888888886</v>
      </c>
      <c r="O114" s="44">
        <v>1222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1222</v>
      </c>
      <c r="V114" s="45">
        <v>758.11111111111109</v>
      </c>
      <c r="W114" s="41">
        <v>0.68330605564648117</v>
      </c>
      <c r="X114" s="46"/>
      <c r="Y114" s="46"/>
    </row>
    <row r="115" spans="1:25">
      <c r="A115" s="29" t="s">
        <v>1150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VLOOKUP(C:C,total260330113047!B:F,5,0)</f>
        <v>507</v>
      </c>
      <c r="M115" s="8"/>
      <c r="N115" s="21">
        <f t="shared" si="6"/>
        <v>281.66666666666669</v>
      </c>
      <c r="O115" s="44">
        <v>410</v>
      </c>
      <c r="P115" s="44">
        <v>0</v>
      </c>
      <c r="Q115" s="44">
        <v>1000</v>
      </c>
      <c r="R115" s="44">
        <v>0</v>
      </c>
      <c r="S115" s="44">
        <v>0</v>
      </c>
      <c r="T115" s="45">
        <v>0</v>
      </c>
      <c r="U115" s="45">
        <v>1410</v>
      </c>
      <c r="V115" s="45">
        <v>1128.3333333333333</v>
      </c>
      <c r="W115" s="41">
        <v>1.2365853658536585</v>
      </c>
      <c r="X115" s="46"/>
      <c r="Y115" s="46"/>
    </row>
    <row r="116" spans="1:25">
      <c r="A116" s="29" t="s">
        <v>1151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VLOOKUP(C:C,total260330113047!B:F,5,0)</f>
        <v>7658</v>
      </c>
      <c r="M116" s="8"/>
      <c r="N116" s="21">
        <f t="shared" si="6"/>
        <v>4254.4444444444443</v>
      </c>
      <c r="O116" s="44">
        <v>11339</v>
      </c>
      <c r="P116" s="44">
        <v>10040</v>
      </c>
      <c r="Q116" s="44">
        <v>0</v>
      </c>
      <c r="R116" s="44">
        <v>0</v>
      </c>
      <c r="S116" s="44">
        <v>10040</v>
      </c>
      <c r="T116" s="45">
        <v>0</v>
      </c>
      <c r="U116" s="45">
        <v>1299</v>
      </c>
      <c r="V116" s="45">
        <v>-2955.4444444444443</v>
      </c>
      <c r="W116" s="41">
        <v>0.67536819825381422</v>
      </c>
      <c r="X116" s="46"/>
      <c r="Y116" s="46" t="s">
        <v>351</v>
      </c>
    </row>
    <row r="117" spans="1:25" s="152" customFormat="1" ht="15.75">
      <c r="A117" s="29" t="s">
        <v>1152</v>
      </c>
      <c r="B117" s="145" t="s">
        <v>356</v>
      </c>
      <c r="C117" s="146" t="s">
        <v>239</v>
      </c>
      <c r="D117" s="147" t="s">
        <v>240</v>
      </c>
      <c r="E117" s="146"/>
      <c r="F117" s="146">
        <v>12020</v>
      </c>
      <c r="G117" s="148">
        <v>7464</v>
      </c>
      <c r="H117" s="21">
        <v>4812</v>
      </c>
      <c r="I117" s="8">
        <f>VLOOKUP(C117,'202310-202403出荷数total2403220951'!B:F,5,0)</f>
        <v>1216</v>
      </c>
      <c r="J117" s="203">
        <f>VLOOKUP(C117,'出荷数2307～2406total241008110618'!B:F,5,0)</f>
        <v>1820</v>
      </c>
      <c r="K117" s="214" t="e">
        <f>VLOOKUP(C117,'出荷数2407-2506total250730101950'!B:F,5,0)</f>
        <v>#N/A</v>
      </c>
      <c r="L117" s="203" t="e">
        <f>VLOOKUP(C:C,total260330113047!B:F,5,0)</f>
        <v>#N/A</v>
      </c>
      <c r="M117" s="8"/>
      <c r="N117" s="21" t="e">
        <f t="shared" si="6"/>
        <v>#N/A</v>
      </c>
      <c r="O117" s="148">
        <v>0</v>
      </c>
      <c r="P117" s="148">
        <v>0</v>
      </c>
      <c r="Q117" s="44">
        <v>0</v>
      </c>
      <c r="R117" s="148">
        <v>0</v>
      </c>
      <c r="S117" s="148">
        <v>0</v>
      </c>
      <c r="T117" s="149">
        <v>0</v>
      </c>
      <c r="U117" s="149">
        <v>0</v>
      </c>
      <c r="V117" s="149" t="e">
        <v>#N/A</v>
      </c>
      <c r="W117" s="150" t="e">
        <v>#N/A</v>
      </c>
      <c r="X117" s="151"/>
      <c r="Y117" s="151"/>
    </row>
    <row r="118" spans="1:25">
      <c r="A118" s="29" t="s">
        <v>1153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VLOOKUP(C:C,total260330113047!B:F,5,0)</f>
        <v>14156</v>
      </c>
      <c r="M118" s="8"/>
      <c r="N118" s="21">
        <f t="shared" si="6"/>
        <v>7864.4444444444443</v>
      </c>
      <c r="O118" s="44">
        <v>12029</v>
      </c>
      <c r="P118" s="44">
        <v>4195</v>
      </c>
      <c r="Q118" s="44">
        <v>3000</v>
      </c>
      <c r="R118" s="44">
        <v>0</v>
      </c>
      <c r="S118" s="44">
        <v>4145</v>
      </c>
      <c r="T118" s="45">
        <v>50</v>
      </c>
      <c r="U118" s="45">
        <v>10884</v>
      </c>
      <c r="V118" s="45">
        <v>3019.5555555555557</v>
      </c>
      <c r="W118" s="41">
        <v>1.1768226785268934</v>
      </c>
      <c r="X118" s="46"/>
      <c r="Y118" s="46"/>
    </row>
    <row r="119" spans="1:25">
      <c r="A119" s="29" t="s">
        <v>1154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VLOOKUP(C:C,total260330113047!B:F,5,0)</f>
        <v>2204</v>
      </c>
      <c r="M119" s="8"/>
      <c r="N119" s="21">
        <f t="shared" si="6"/>
        <v>1224.4444444444443</v>
      </c>
      <c r="O119" s="44">
        <v>3655</v>
      </c>
      <c r="P119" s="44">
        <v>0</v>
      </c>
      <c r="Q119" s="44">
        <v>0</v>
      </c>
      <c r="R119" s="44">
        <v>0</v>
      </c>
      <c r="S119" s="44">
        <v>0</v>
      </c>
      <c r="T119" s="45">
        <v>0</v>
      </c>
      <c r="U119" s="45">
        <v>3655</v>
      </c>
      <c r="V119" s="45">
        <v>2430.5555555555557</v>
      </c>
      <c r="W119" s="41">
        <v>0.60300957592339266</v>
      </c>
      <c r="X119" s="46"/>
      <c r="Y119" s="46"/>
    </row>
    <row r="120" spans="1:25">
      <c r="A120" s="29" t="s">
        <v>1155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VLOOKUP(C:C,total260330113047!B:F,5,0)</f>
        <v>8671</v>
      </c>
      <c r="M120" s="8"/>
      <c r="N120" s="21">
        <f t="shared" si="6"/>
        <v>4817.2222222222226</v>
      </c>
      <c r="O120" s="44">
        <v>9237</v>
      </c>
      <c r="P120" s="44">
        <v>3650</v>
      </c>
      <c r="Q120" s="44">
        <v>0</v>
      </c>
      <c r="R120" s="44">
        <v>0</v>
      </c>
      <c r="S120" s="44">
        <v>4770</v>
      </c>
      <c r="T120" s="45">
        <v>-1120</v>
      </c>
      <c r="U120" s="45">
        <v>4467</v>
      </c>
      <c r="V120" s="45">
        <v>-350.22222222222263</v>
      </c>
      <c r="W120" s="41">
        <v>0.93872469416477211</v>
      </c>
      <c r="X120" s="46"/>
      <c r="Y120" s="46"/>
    </row>
    <row r="121" spans="1:25">
      <c r="A121" s="29" t="s">
        <v>1156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VLOOKUP(C:C,total260330113047!B:F,5,0)</f>
        <v>2627</v>
      </c>
      <c r="M121" s="8"/>
      <c r="N121" s="21">
        <f t="shared" si="6"/>
        <v>1459.4444444444446</v>
      </c>
      <c r="O121" s="44">
        <v>1746</v>
      </c>
      <c r="P121" s="44">
        <v>100</v>
      </c>
      <c r="Q121" s="44">
        <v>3000</v>
      </c>
      <c r="R121" s="44">
        <v>0</v>
      </c>
      <c r="S121" s="44">
        <v>150</v>
      </c>
      <c r="T121" s="45">
        <v>-50</v>
      </c>
      <c r="U121" s="45">
        <v>4596</v>
      </c>
      <c r="V121" s="45">
        <v>3136.5555555555557</v>
      </c>
      <c r="W121" s="41">
        <v>1.504581901489118</v>
      </c>
      <c r="X121" s="46"/>
      <c r="Y121" s="46"/>
    </row>
    <row r="122" spans="1:25">
      <c r="A122" s="29" t="s">
        <v>1157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VLOOKUP(C:C,total260330113047!B:F,5,0)</f>
        <v>1225</v>
      </c>
      <c r="M122" s="8"/>
      <c r="N122" s="211">
        <v>400</v>
      </c>
      <c r="O122" s="44">
        <v>3070</v>
      </c>
      <c r="P122" s="44">
        <v>0</v>
      </c>
      <c r="Q122" s="44">
        <v>0</v>
      </c>
      <c r="R122" s="44">
        <v>0</v>
      </c>
      <c r="S122" s="44">
        <v>0</v>
      </c>
      <c r="T122" s="45">
        <v>0</v>
      </c>
      <c r="U122" s="45">
        <v>3070</v>
      </c>
      <c r="V122" s="45">
        <v>2670</v>
      </c>
      <c r="W122" s="41">
        <v>0.39902280130293161</v>
      </c>
      <c r="X122" s="46"/>
      <c r="Y122" s="46"/>
    </row>
    <row r="123" spans="1:25" s="152" customFormat="1" ht="15.75">
      <c r="A123" s="29" t="s">
        <v>1158</v>
      </c>
      <c r="B123" s="145" t="s">
        <v>356</v>
      </c>
      <c r="C123" s="146" t="s">
        <v>241</v>
      </c>
      <c r="D123" s="147" t="s">
        <v>242</v>
      </c>
      <c r="E123" s="146"/>
      <c r="F123" s="146">
        <v>229</v>
      </c>
      <c r="G123" s="148">
        <v>293</v>
      </c>
      <c r="H123" s="21">
        <v>221</v>
      </c>
      <c r="I123" s="8" t="e">
        <f>VLOOKUP(C123,'202310-202403出荷数total2403220951'!B:F,5,0)</f>
        <v>#N/A</v>
      </c>
      <c r="J123" s="203">
        <f>VLOOKUP(C123,'出荷数2307～2406total241008110618'!B:F,5,0)</f>
        <v>27</v>
      </c>
      <c r="K123" s="214" t="e">
        <f>VLOOKUP(C123,'出荷数2407-2506total250730101950'!B:F,5,0)</f>
        <v>#N/A</v>
      </c>
      <c r="L123" s="203" t="e">
        <f>VLOOKUP(C:C,total260330113047!B:F,5,0)</f>
        <v>#N/A</v>
      </c>
      <c r="M123" s="8"/>
      <c r="N123" s="21" t="e">
        <f>L123/9*5</f>
        <v>#N/A</v>
      </c>
      <c r="O123" s="148">
        <v>0</v>
      </c>
      <c r="P123" s="148">
        <v>0</v>
      </c>
      <c r="Q123" s="44">
        <v>0</v>
      </c>
      <c r="R123" s="148">
        <v>0</v>
      </c>
      <c r="S123" s="148">
        <v>0</v>
      </c>
      <c r="T123" s="149">
        <v>0</v>
      </c>
      <c r="U123" s="149">
        <v>0</v>
      </c>
      <c r="V123" s="149" t="e">
        <v>#N/A</v>
      </c>
      <c r="W123" s="150" t="e">
        <v>#N/A</v>
      </c>
      <c r="X123" s="151"/>
      <c r="Y123" s="151"/>
    </row>
    <row r="124" spans="1:25">
      <c r="A124" s="29" t="s">
        <v>1159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VLOOKUP(C:C,total260330113047!B:F,5,0)</f>
        <v>1455</v>
      </c>
      <c r="M124" s="8"/>
      <c r="N124" s="21">
        <f>L124/9*5</f>
        <v>808.33333333333326</v>
      </c>
      <c r="O124" s="44">
        <v>4631</v>
      </c>
      <c r="P124" s="44">
        <v>0</v>
      </c>
      <c r="Q124" s="44">
        <v>0</v>
      </c>
      <c r="R124" s="44">
        <v>0</v>
      </c>
      <c r="S124" s="44">
        <v>0</v>
      </c>
      <c r="T124" s="45">
        <v>0</v>
      </c>
      <c r="U124" s="45">
        <v>4631</v>
      </c>
      <c r="V124" s="45">
        <v>3822.666666666667</v>
      </c>
      <c r="W124" s="41">
        <v>0.31418700064780825</v>
      </c>
      <c r="X124" s="46"/>
      <c r="Y124" s="46"/>
    </row>
    <row r="125" spans="1:25">
      <c r="A125" s="29" t="s">
        <v>1160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VLOOKUP(C:C,total260330113047!B:F,5,0)</f>
        <v>2958</v>
      </c>
      <c r="M125" s="8"/>
      <c r="N125" s="211">
        <v>1600</v>
      </c>
      <c r="O125" s="44">
        <v>2490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2490</v>
      </c>
      <c r="V125" s="45">
        <v>890</v>
      </c>
      <c r="W125" s="41">
        <v>1.1879518072289157</v>
      </c>
      <c r="X125" s="46"/>
      <c r="Y125" s="46"/>
    </row>
    <row r="126" spans="1:25">
      <c r="A126" s="29" t="s">
        <v>1161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VLOOKUP(C:C,total260330113047!B:F,5,0)</f>
        <v>1903</v>
      </c>
      <c r="M126" s="8"/>
      <c r="N126" s="21">
        <f t="shared" ref="N126:N141" si="7">L126/9*5</f>
        <v>1057.2222222222222</v>
      </c>
      <c r="O126" s="44">
        <v>2969</v>
      </c>
      <c r="P126" s="44">
        <v>0</v>
      </c>
      <c r="Q126" s="44">
        <v>0</v>
      </c>
      <c r="R126" s="44">
        <v>0</v>
      </c>
      <c r="S126" s="44">
        <v>0</v>
      </c>
      <c r="T126" s="45">
        <v>0</v>
      </c>
      <c r="U126" s="45">
        <v>2969</v>
      </c>
      <c r="V126" s="45">
        <v>1911.7777777777778</v>
      </c>
      <c r="W126" s="41">
        <v>0.64095655102728188</v>
      </c>
      <c r="X126" s="46"/>
      <c r="Y126" s="46"/>
    </row>
    <row r="127" spans="1:25">
      <c r="A127" s="29" t="s">
        <v>1162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VLOOKUP(C:C,total260330113047!B:F,5,0)</f>
        <v>1895</v>
      </c>
      <c r="M127" s="8"/>
      <c r="N127" s="21">
        <f t="shared" si="7"/>
        <v>1052.7777777777778</v>
      </c>
      <c r="O127" s="44">
        <v>2098</v>
      </c>
      <c r="P127" s="44">
        <v>0</v>
      </c>
      <c r="Q127" s="44">
        <v>0</v>
      </c>
      <c r="R127" s="44">
        <v>0</v>
      </c>
      <c r="S127" s="44">
        <v>0</v>
      </c>
      <c r="T127" s="45">
        <v>0</v>
      </c>
      <c r="U127" s="45">
        <v>2098</v>
      </c>
      <c r="V127" s="45">
        <v>1045.2222222222222</v>
      </c>
      <c r="W127" s="41">
        <v>0.90324118207816972</v>
      </c>
      <c r="X127" s="46"/>
      <c r="Y127" s="46"/>
    </row>
    <row r="128" spans="1:25">
      <c r="A128" s="29" t="s">
        <v>1163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VLOOKUP(C:C,total260330113047!B:F,5,0)</f>
        <v>4</v>
      </c>
      <c r="M128" s="8"/>
      <c r="N128" s="21">
        <f t="shared" si="7"/>
        <v>2.2222222222222223</v>
      </c>
      <c r="O128" s="44">
        <v>406</v>
      </c>
      <c r="P128" s="44">
        <v>0</v>
      </c>
      <c r="Q128" s="44">
        <v>0</v>
      </c>
      <c r="R128" s="44">
        <v>0</v>
      </c>
      <c r="S128" s="44">
        <v>0</v>
      </c>
      <c r="T128" s="45">
        <v>0</v>
      </c>
      <c r="U128" s="45">
        <v>406</v>
      </c>
      <c r="V128" s="45">
        <v>403.77777777777777</v>
      </c>
      <c r="W128" s="41">
        <v>9.852216748768473E-3</v>
      </c>
      <c r="X128" s="46"/>
      <c r="Y128" s="46"/>
    </row>
    <row r="129" spans="1:27" s="200" customFormat="1">
      <c r="A129" s="192" t="s">
        <v>1164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>
        <f>VLOOKUP(C:C,total260330113047!B:F,5,0)</f>
        <v>902</v>
      </c>
      <c r="M129" s="281">
        <v>700</v>
      </c>
      <c r="N129" s="196">
        <f t="shared" si="7"/>
        <v>501.11111111111114</v>
      </c>
      <c r="O129" s="196">
        <v>388</v>
      </c>
      <c r="P129" s="196">
        <v>0</v>
      </c>
      <c r="Q129" s="196">
        <v>0</v>
      </c>
      <c r="R129" s="196">
        <v>0</v>
      </c>
      <c r="S129" s="196">
        <v>200</v>
      </c>
      <c r="T129" s="197">
        <v>-200</v>
      </c>
      <c r="U129" s="197">
        <v>188</v>
      </c>
      <c r="V129" s="197">
        <v>-313.11111111111114</v>
      </c>
      <c r="W129" s="198">
        <v>2.3247422680412373</v>
      </c>
      <c r="X129" s="196"/>
      <c r="Y129" s="196"/>
      <c r="Z129" s="201"/>
      <c r="AA129" s="201"/>
    </row>
    <row r="130" spans="1:27">
      <c r="A130" s="29" t="s">
        <v>1165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VLOOKUP(C:C,total260330113047!B:F,5,0)</f>
        <v>2160</v>
      </c>
      <c r="M130" s="8"/>
      <c r="N130" s="21">
        <f t="shared" si="7"/>
        <v>1200</v>
      </c>
      <c r="O130" s="44">
        <v>8098</v>
      </c>
      <c r="P130" s="44">
        <v>1250</v>
      </c>
      <c r="Q130" s="44">
        <v>0</v>
      </c>
      <c r="R130" s="44">
        <v>0</v>
      </c>
      <c r="S130" s="44">
        <v>1250</v>
      </c>
      <c r="T130" s="45">
        <v>0</v>
      </c>
      <c r="U130" s="45">
        <v>6848</v>
      </c>
      <c r="V130" s="45">
        <v>5648</v>
      </c>
      <c r="W130" s="41">
        <v>0.26673252654976537</v>
      </c>
      <c r="X130" s="12"/>
      <c r="Y130" s="12"/>
    </row>
    <row r="131" spans="1:27">
      <c r="A131" s="29" t="s">
        <v>1166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VLOOKUP(C:C,total260330113047!B:F,5,0)</f>
        <v>2703</v>
      </c>
      <c r="M131" s="8"/>
      <c r="N131" s="21">
        <f t="shared" si="7"/>
        <v>1501.6666666666665</v>
      </c>
      <c r="O131" s="44">
        <v>4085</v>
      </c>
      <c r="P131" s="44">
        <v>0</v>
      </c>
      <c r="Q131" s="44">
        <v>0</v>
      </c>
      <c r="R131" s="44">
        <v>0</v>
      </c>
      <c r="S131" s="44">
        <v>0</v>
      </c>
      <c r="T131" s="45">
        <v>0</v>
      </c>
      <c r="U131" s="45">
        <v>4085</v>
      </c>
      <c r="V131" s="45">
        <v>2583.3333333333335</v>
      </c>
      <c r="W131" s="41">
        <v>0.66168910648714807</v>
      </c>
      <c r="X131" s="46"/>
      <c r="Y131" s="46"/>
    </row>
    <row r="132" spans="1:27">
      <c r="A132" s="29" t="s">
        <v>1167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VLOOKUP(C:C,total260330113047!B:F,5,0)</f>
        <v>5579</v>
      </c>
      <c r="M132" s="8"/>
      <c r="N132" s="21">
        <f t="shared" si="7"/>
        <v>3099.4444444444443</v>
      </c>
      <c r="O132" s="44">
        <v>8243</v>
      </c>
      <c r="P132" s="44">
        <v>1785</v>
      </c>
      <c r="Q132" s="44">
        <v>0</v>
      </c>
      <c r="R132" s="44">
        <v>0</v>
      </c>
      <c r="S132" s="44">
        <v>2605</v>
      </c>
      <c r="T132" s="45">
        <v>-820</v>
      </c>
      <c r="U132" s="45">
        <v>5638</v>
      </c>
      <c r="V132" s="45">
        <v>2538.5555555555557</v>
      </c>
      <c r="W132" s="41">
        <v>0.6768166929515953</v>
      </c>
      <c r="X132" s="250"/>
      <c r="Y132" s="250"/>
    </row>
    <row r="133" spans="1:27">
      <c r="A133" s="29" t="s">
        <v>1168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VLOOKUP(C:C,total260330113047!B:F,5,0)</f>
        <v>4658</v>
      </c>
      <c r="M133" s="8"/>
      <c r="N133" s="21">
        <f t="shared" si="7"/>
        <v>2587.7777777777778</v>
      </c>
      <c r="O133" s="44">
        <v>5977</v>
      </c>
      <c r="P133" s="44">
        <v>3330</v>
      </c>
      <c r="Q133" s="44">
        <v>0</v>
      </c>
      <c r="R133" s="44">
        <v>0</v>
      </c>
      <c r="S133" s="44">
        <v>4040</v>
      </c>
      <c r="T133" s="45">
        <v>-710</v>
      </c>
      <c r="U133" s="45">
        <v>1937</v>
      </c>
      <c r="V133" s="45">
        <v>-650.77777777777783</v>
      </c>
      <c r="W133" s="41">
        <v>0.77932072946294129</v>
      </c>
      <c r="X133" s="46"/>
      <c r="Y133" s="46"/>
    </row>
    <row r="134" spans="1:27" ht="23.45" customHeight="1">
      <c r="A134" s="29" t="s">
        <v>1169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VLOOKUP(C:C,total260330113047!B:F,5,0)</f>
        <v>3363</v>
      </c>
      <c r="M134" s="8"/>
      <c r="N134" s="21">
        <f t="shared" si="7"/>
        <v>1868.3333333333335</v>
      </c>
      <c r="O134" s="44">
        <v>1965</v>
      </c>
      <c r="P134" s="44">
        <v>0</v>
      </c>
      <c r="Q134" s="44">
        <v>0</v>
      </c>
      <c r="R134" s="44">
        <v>0</v>
      </c>
      <c r="S134" s="44">
        <v>0</v>
      </c>
      <c r="T134" s="45">
        <v>0</v>
      </c>
      <c r="U134" s="45">
        <v>1965</v>
      </c>
      <c r="V134" s="45">
        <v>96.666666666666515</v>
      </c>
      <c r="W134" s="41">
        <v>1.7114503816793893</v>
      </c>
      <c r="X134" s="46"/>
      <c r="Y134" s="46" t="s">
        <v>2746</v>
      </c>
    </row>
    <row r="135" spans="1:27">
      <c r="A135" s="29" t="s">
        <v>1170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VLOOKUP(C:C,total260330113047!B:F,5,0)</f>
        <v>1400</v>
      </c>
      <c r="M135" s="8"/>
      <c r="N135" s="21">
        <f t="shared" si="7"/>
        <v>777.77777777777771</v>
      </c>
      <c r="O135" s="44">
        <v>3422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3422</v>
      </c>
      <c r="V135" s="45">
        <v>2644.2222222222222</v>
      </c>
      <c r="W135" s="41">
        <v>0.40911747516072472</v>
      </c>
      <c r="X135" s="46"/>
      <c r="Y135" s="46"/>
    </row>
    <row r="136" spans="1:27">
      <c r="A136" s="29" t="s">
        <v>1171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VLOOKUP(C:C,total260330113047!B:F,5,0)</f>
        <v>3338</v>
      </c>
      <c r="M136" s="8"/>
      <c r="N136" s="21">
        <f t="shared" si="7"/>
        <v>1854.4444444444446</v>
      </c>
      <c r="O136" s="44">
        <v>1041</v>
      </c>
      <c r="P136" s="44">
        <v>0</v>
      </c>
      <c r="Q136" s="44">
        <v>5000</v>
      </c>
      <c r="R136" s="44">
        <v>0</v>
      </c>
      <c r="S136" s="44">
        <v>0</v>
      </c>
      <c r="T136" s="45">
        <v>0</v>
      </c>
      <c r="U136" s="45">
        <v>6041</v>
      </c>
      <c r="V136" s="45">
        <v>4186.5555555555557</v>
      </c>
      <c r="W136" s="41">
        <v>3.2065321805955813</v>
      </c>
      <c r="X136" s="46"/>
      <c r="Y136" s="46"/>
    </row>
    <row r="137" spans="1:27">
      <c r="A137" s="29" t="s">
        <v>1172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VLOOKUP(C:C,total260330113047!B:F,5,0)</f>
        <v>311</v>
      </c>
      <c r="M137" s="8"/>
      <c r="N137" s="21">
        <f t="shared" si="7"/>
        <v>172.77777777777777</v>
      </c>
      <c r="O137" s="44">
        <v>8770</v>
      </c>
      <c r="P137" s="44">
        <v>0</v>
      </c>
      <c r="Q137" s="44">
        <v>0</v>
      </c>
      <c r="R137" s="44">
        <v>0</v>
      </c>
      <c r="S137" s="44">
        <v>80</v>
      </c>
      <c r="T137" s="45">
        <v>-80</v>
      </c>
      <c r="U137" s="45">
        <v>8690</v>
      </c>
      <c r="V137" s="45">
        <v>8517.2222222222226</v>
      </c>
      <c r="W137" s="41">
        <v>3.5461801596351199E-2</v>
      </c>
      <c r="X137" s="46"/>
      <c r="Y137" s="46"/>
    </row>
    <row r="138" spans="1:27">
      <c r="A138" s="29"/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>
        <f>VLOOKUP(C:C,total260330113047!B:F,5,0)</f>
        <v>105</v>
      </c>
      <c r="M138" s="8"/>
      <c r="N138" s="21">
        <f t="shared" si="7"/>
        <v>58.333333333333329</v>
      </c>
      <c r="O138" s="44">
        <v>6308</v>
      </c>
      <c r="P138" s="44">
        <v>0</v>
      </c>
      <c r="Q138" s="44">
        <v>0</v>
      </c>
      <c r="R138" s="44">
        <v>0</v>
      </c>
      <c r="S138" s="44">
        <v>100</v>
      </c>
      <c r="T138" s="45">
        <v>-100</v>
      </c>
      <c r="U138" s="45">
        <v>6208</v>
      </c>
      <c r="V138" s="45">
        <v>6149.666666666667</v>
      </c>
      <c r="W138" s="41">
        <v>1.6645529486366519E-2</v>
      </c>
      <c r="X138" s="46" t="s">
        <v>2745</v>
      </c>
      <c r="Y138" s="46" t="s">
        <v>2745</v>
      </c>
    </row>
    <row r="139" spans="1:27">
      <c r="A139" s="29" t="s">
        <v>1173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>
        <f>VLOOKUP(C:C,total260330113047!B:F,5,0)</f>
        <v>4605</v>
      </c>
      <c r="M139" s="213"/>
      <c r="N139" s="21">
        <f t="shared" si="7"/>
        <v>2558.3333333333335</v>
      </c>
      <c r="O139" s="44">
        <v>41</v>
      </c>
      <c r="P139" s="44">
        <v>0</v>
      </c>
      <c r="Q139" s="44">
        <v>5000</v>
      </c>
      <c r="R139" s="44">
        <v>0</v>
      </c>
      <c r="S139" s="44">
        <v>0</v>
      </c>
      <c r="T139" s="45">
        <v>0</v>
      </c>
      <c r="U139" s="45">
        <v>5041</v>
      </c>
      <c r="V139" s="45">
        <v>2482.6666666666665</v>
      </c>
      <c r="W139" s="41">
        <v>112.3170731707317</v>
      </c>
      <c r="X139" s="46"/>
      <c r="Y139" s="46"/>
    </row>
    <row r="140" spans="1:27">
      <c r="A140" s="29" t="s">
        <v>1174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>
        <f>VLOOKUP(C:C,total260330113047!B:F,5,0)</f>
        <v>2223</v>
      </c>
      <c r="M140" s="8"/>
      <c r="N140" s="21">
        <f t="shared" si="7"/>
        <v>1235</v>
      </c>
      <c r="O140" s="44">
        <v>1543</v>
      </c>
      <c r="P140" s="44">
        <v>0</v>
      </c>
      <c r="Q140" s="44">
        <v>0</v>
      </c>
      <c r="R140" s="44">
        <v>0</v>
      </c>
      <c r="S140" s="44">
        <v>0</v>
      </c>
      <c r="T140" s="45">
        <v>0</v>
      </c>
      <c r="U140" s="45">
        <v>1543</v>
      </c>
      <c r="V140" s="45">
        <v>308</v>
      </c>
      <c r="W140" s="41">
        <v>1.440699935191186</v>
      </c>
      <c r="X140" s="46"/>
      <c r="Y140" s="46"/>
    </row>
    <row r="141" spans="1:27">
      <c r="A141" s="29" t="s">
        <v>1175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>
        <f>VLOOKUP(C:C,total260330113047!B:F,5,0)</f>
        <v>3827</v>
      </c>
      <c r="M141" s="8"/>
      <c r="N141" s="21">
        <f t="shared" si="7"/>
        <v>2126.1111111111113</v>
      </c>
      <c r="O141" s="44">
        <v>6118</v>
      </c>
      <c r="P141" s="44">
        <v>2000</v>
      </c>
      <c r="Q141" s="44">
        <v>0</v>
      </c>
      <c r="R141" s="44">
        <v>0</v>
      </c>
      <c r="S141" s="44">
        <v>2000</v>
      </c>
      <c r="T141" s="45">
        <v>0</v>
      </c>
      <c r="U141" s="45">
        <v>4118</v>
      </c>
      <c r="V141" s="45">
        <v>1991.8888888888887</v>
      </c>
      <c r="W141" s="41">
        <v>0.62553121935272959</v>
      </c>
      <c r="X141" s="46"/>
      <c r="Y141" s="46"/>
    </row>
    <row r="142" spans="1:27">
      <c r="A142" s="29" t="s">
        <v>1176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>
        <f>VLOOKUP(C:C,total260330113047!B:F,5,0)</f>
        <v>2096</v>
      </c>
      <c r="M142" s="211">
        <v>2200</v>
      </c>
      <c r="N142" s="211">
        <v>2200</v>
      </c>
      <c r="O142" s="44">
        <v>3848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3848</v>
      </c>
      <c r="V142" s="45">
        <v>1648</v>
      </c>
      <c r="W142" s="41">
        <v>0.54469854469854473</v>
      </c>
      <c r="X142" s="46"/>
      <c r="Y142" s="46"/>
    </row>
    <row r="143" spans="1:27" s="152" customFormat="1">
      <c r="A143" s="144" t="s">
        <v>1177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VLOOKUP(C:C,total260330113047!B:F,5,0)</f>
        <v>#N/A</v>
      </c>
      <c r="M143" s="300">
        <v>360</v>
      </c>
      <c r="N143" s="300">
        <v>360</v>
      </c>
      <c r="O143" s="148">
        <v>0</v>
      </c>
      <c r="P143" s="148">
        <v>0</v>
      </c>
      <c r="Q143" s="148">
        <v>0</v>
      </c>
      <c r="R143" s="148">
        <v>0</v>
      </c>
      <c r="S143" s="148">
        <v>0</v>
      </c>
      <c r="T143" s="149">
        <v>0</v>
      </c>
      <c r="U143" s="149">
        <v>0</v>
      </c>
      <c r="V143" s="149">
        <v>-360</v>
      </c>
      <c r="W143" s="150" t="e">
        <v>#N/A</v>
      </c>
      <c r="X143" s="151"/>
      <c r="Y143" s="151"/>
      <c r="Z143" s="191"/>
      <c r="AA143" s="191"/>
    </row>
    <row r="144" spans="1:27">
      <c r="A144" s="29" t="s">
        <v>1178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>
        <f>VLOOKUP(C:C,total260330113047!B:F,5,0)</f>
        <v>1819</v>
      </c>
      <c r="M144" s="8"/>
      <c r="N144" s="21">
        <f>L144/9*5</f>
        <v>1010.5555555555555</v>
      </c>
      <c r="O144" s="44">
        <v>1891</v>
      </c>
      <c r="P144" s="44">
        <v>0</v>
      </c>
      <c r="Q144" s="44">
        <v>0</v>
      </c>
      <c r="R144" s="44">
        <v>0</v>
      </c>
      <c r="S144" s="44">
        <v>0</v>
      </c>
      <c r="T144" s="45">
        <v>0</v>
      </c>
      <c r="U144" s="45">
        <v>1891</v>
      </c>
      <c r="V144" s="45">
        <v>880.44444444444446</v>
      </c>
      <c r="W144" s="41">
        <v>0.96192490745637227</v>
      </c>
      <c r="X144" s="46"/>
      <c r="Y144" s="46"/>
    </row>
    <row r="145" spans="1:27">
      <c r="A145" s="29" t="s">
        <v>1179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>
        <f>VLOOKUP(C:C,total260330113047!B:F,5,0)</f>
        <v>1695</v>
      </c>
      <c r="M145" s="8"/>
      <c r="N145" s="21">
        <f>L145/9*5</f>
        <v>941.66666666666674</v>
      </c>
      <c r="O145" s="44">
        <v>924</v>
      </c>
      <c r="P145" s="44">
        <v>0</v>
      </c>
      <c r="Q145" s="44">
        <v>0</v>
      </c>
      <c r="R145" s="44">
        <v>0</v>
      </c>
      <c r="S145" s="44">
        <v>0</v>
      </c>
      <c r="T145" s="45">
        <v>0</v>
      </c>
      <c r="U145" s="45">
        <v>924</v>
      </c>
      <c r="V145" s="45">
        <v>-17.666666666666742</v>
      </c>
      <c r="W145" s="41">
        <v>1.8344155844155845</v>
      </c>
      <c r="X145" s="46"/>
      <c r="Y145" s="46" t="s">
        <v>2746</v>
      </c>
    </row>
    <row r="146" spans="1:27">
      <c r="A146" s="29" t="s">
        <v>1180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>
        <f>VLOOKUP(C:C,total260330113047!B:F,5,0)</f>
        <v>6263</v>
      </c>
      <c r="M146" s="8"/>
      <c r="N146" s="21">
        <f>L146/9*5</f>
        <v>3479.4444444444443</v>
      </c>
      <c r="O146" s="44">
        <v>5445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5445</v>
      </c>
      <c r="V146" s="45">
        <v>1965.5555555555557</v>
      </c>
      <c r="W146" s="41">
        <v>1.1502295684113866</v>
      </c>
      <c r="X146" s="46"/>
      <c r="Y146" s="46"/>
    </row>
    <row r="147" spans="1:27">
      <c r="A147" s="29" t="s">
        <v>2948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>
        <f>VLOOKUP(C:C,total260330113047!B:F,5,0)</f>
        <v>8935</v>
      </c>
      <c r="M147" s="211">
        <v>10000</v>
      </c>
      <c r="N147" s="211">
        <v>10000</v>
      </c>
      <c r="O147" s="44">
        <v>36271</v>
      </c>
      <c r="P147" s="44">
        <v>100</v>
      </c>
      <c r="Q147" s="44">
        <v>0</v>
      </c>
      <c r="R147" s="44">
        <v>0</v>
      </c>
      <c r="S147" s="44">
        <v>100</v>
      </c>
      <c r="T147" s="45">
        <v>0</v>
      </c>
      <c r="U147" s="45">
        <v>36171</v>
      </c>
      <c r="V147" s="45">
        <v>26171</v>
      </c>
      <c r="W147" s="204">
        <v>0.24634005128063743</v>
      </c>
      <c r="X147" s="46"/>
      <c r="Y147" s="46"/>
    </row>
    <row r="148" spans="1:27">
      <c r="A148" s="29" t="s">
        <v>1182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>
        <f>VLOOKUP(C:C,total260330113047!B:F,5,0)</f>
        <v>863</v>
      </c>
      <c r="M148" s="211">
        <v>4000</v>
      </c>
      <c r="N148" s="211">
        <v>4000</v>
      </c>
      <c r="O148" s="44">
        <v>14697</v>
      </c>
      <c r="P148" s="44">
        <v>0</v>
      </c>
      <c r="Q148" s="44">
        <v>0</v>
      </c>
      <c r="R148" s="44">
        <v>0</v>
      </c>
      <c r="S148" s="44">
        <v>0</v>
      </c>
      <c r="T148" s="45">
        <v>0</v>
      </c>
      <c r="U148" s="45">
        <v>14697</v>
      </c>
      <c r="V148" s="45">
        <v>10697</v>
      </c>
      <c r="W148" s="204">
        <v>5.8719466557800915E-2</v>
      </c>
      <c r="X148" s="46"/>
      <c r="Y148" s="46"/>
    </row>
    <row r="149" spans="1:27">
      <c r="A149" s="29" t="s">
        <v>1183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>
        <f>VLOOKUP(C:C,total260330113047!B:F,5,0)</f>
        <v>1099</v>
      </c>
      <c r="M149" s="211">
        <v>2000</v>
      </c>
      <c r="N149" s="211">
        <v>2000</v>
      </c>
      <c r="O149" s="44">
        <v>8251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8251</v>
      </c>
      <c r="V149" s="45">
        <v>6251</v>
      </c>
      <c r="W149" s="204">
        <v>0.1331959762453036</v>
      </c>
      <c r="X149" s="46"/>
      <c r="Y149" s="46"/>
    </row>
    <row r="150" spans="1:27">
      <c r="A150" s="29"/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>
        <f>VLOOKUP(C:C,total260330113047!B:F,5,0)</f>
        <v>6028</v>
      </c>
      <c r="M150" s="211">
        <v>3500</v>
      </c>
      <c r="N150" s="211">
        <v>3500</v>
      </c>
      <c r="O150" s="44">
        <v>2952</v>
      </c>
      <c r="P150" s="44">
        <v>0</v>
      </c>
      <c r="Q150" s="44">
        <v>5000</v>
      </c>
      <c r="R150" s="44">
        <v>0</v>
      </c>
      <c r="S150" s="44">
        <v>200</v>
      </c>
      <c r="T150" s="45">
        <v>-200</v>
      </c>
      <c r="U150" s="45">
        <v>7752</v>
      </c>
      <c r="V150" s="45">
        <v>4252</v>
      </c>
      <c r="W150" s="204">
        <v>2.0420054200542004</v>
      </c>
      <c r="X150" s="46"/>
      <c r="Y150" s="46"/>
    </row>
    <row r="151" spans="1:27">
      <c r="A151" s="29"/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>
        <f>VLOOKUP(C:C,total260330113047!B:F,5,0)</f>
        <v>1680</v>
      </c>
      <c r="M151" s="211">
        <v>4000</v>
      </c>
      <c r="N151" s="211">
        <v>3000</v>
      </c>
      <c r="O151" s="44">
        <v>3365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3365</v>
      </c>
      <c r="V151" s="45">
        <v>365</v>
      </c>
      <c r="W151" s="204">
        <v>0.49925705794947994</v>
      </c>
      <c r="X151" s="46"/>
      <c r="Y151" s="46"/>
    </row>
    <row r="152" spans="1:27">
      <c r="A152" s="29"/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>
        <f>VLOOKUP(C:C,total260330113047!B:F,5,0)</f>
        <v>1719</v>
      </c>
      <c r="M152" s="211">
        <v>1000</v>
      </c>
      <c r="N152" s="211">
        <v>1000</v>
      </c>
      <c r="O152" s="44">
        <v>6172</v>
      </c>
      <c r="P152" s="44">
        <v>60</v>
      </c>
      <c r="Q152" s="44">
        <v>0</v>
      </c>
      <c r="R152" s="44">
        <v>0</v>
      </c>
      <c r="S152" s="44">
        <v>60</v>
      </c>
      <c r="T152" s="45">
        <v>0</v>
      </c>
      <c r="U152" s="45">
        <v>6112</v>
      </c>
      <c r="V152" s="45">
        <v>5112</v>
      </c>
      <c r="W152" s="204">
        <v>0.27851587815942969</v>
      </c>
      <c r="X152" s="46"/>
      <c r="Y152" s="46"/>
    </row>
    <row r="153" spans="1:27">
      <c r="A153" s="29"/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>
        <f>VLOOKUP(C:C,total260330113047!B:F,5,0)</f>
        <v>188</v>
      </c>
      <c r="M153" s="211">
        <v>1000</v>
      </c>
      <c r="N153" s="211">
        <v>1000</v>
      </c>
      <c r="O153" s="44">
        <v>3230</v>
      </c>
      <c r="P153" s="44">
        <v>0</v>
      </c>
      <c r="Q153" s="44">
        <v>0</v>
      </c>
      <c r="R153" s="44">
        <v>0</v>
      </c>
      <c r="S153" s="44">
        <v>0</v>
      </c>
      <c r="T153" s="45">
        <v>0</v>
      </c>
      <c r="U153" s="45">
        <v>3230</v>
      </c>
      <c r="V153" s="45">
        <v>2230</v>
      </c>
      <c r="W153" s="204">
        <v>5.8204334365325079E-2</v>
      </c>
      <c r="X153" s="46"/>
      <c r="Y153" s="46"/>
    </row>
    <row r="154" spans="1:27">
      <c r="A154" s="29"/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>
        <f>VLOOKUP(C:C,total260330113047!B:F,5,0)</f>
        <v>1700</v>
      </c>
      <c r="M154" s="211">
        <v>2500</v>
      </c>
      <c r="N154" s="211">
        <v>2500</v>
      </c>
      <c r="O154" s="44">
        <v>4039</v>
      </c>
      <c r="P154" s="44">
        <v>650</v>
      </c>
      <c r="Q154" s="44">
        <v>0</v>
      </c>
      <c r="R154" s="44">
        <v>0</v>
      </c>
      <c r="S154" s="44">
        <v>650</v>
      </c>
      <c r="T154" s="45">
        <v>0</v>
      </c>
      <c r="U154" s="45">
        <v>3389</v>
      </c>
      <c r="V154" s="45">
        <v>889</v>
      </c>
      <c r="W154" s="204">
        <v>0.42089626145085418</v>
      </c>
      <c r="X154" s="46"/>
      <c r="Y154" s="46"/>
    </row>
    <row r="155" spans="1:27" s="152" customFormat="1">
      <c r="A155" s="144" t="s">
        <v>1184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>
        <f>VLOOKUP(C:C,total260330113047!B:F,5,0)</f>
        <v>55</v>
      </c>
      <c r="M155" s="8"/>
      <c r="N155" s="21">
        <f>L155/9*5</f>
        <v>30.555555555555554</v>
      </c>
      <c r="O155" s="148">
        <v>32</v>
      </c>
      <c r="P155" s="148">
        <v>0</v>
      </c>
      <c r="Q155" s="44">
        <v>0</v>
      </c>
      <c r="R155" s="148">
        <v>0</v>
      </c>
      <c r="S155" s="148">
        <v>0</v>
      </c>
      <c r="T155" s="149">
        <v>0</v>
      </c>
      <c r="U155" s="149">
        <v>32</v>
      </c>
      <c r="V155" s="149">
        <v>1.4444444444444464</v>
      </c>
      <c r="W155" s="150">
        <v>1.71875</v>
      </c>
      <c r="X155" s="151"/>
      <c r="Y155" s="151"/>
      <c r="Z155" s="191"/>
      <c r="AA155" s="191"/>
    </row>
    <row r="156" spans="1:27">
      <c r="A156" s="29" t="s">
        <v>1185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>
        <f>VLOOKUP(C:C,total260330113047!B:F,5,0)</f>
        <v>2732</v>
      </c>
      <c r="M156" s="8"/>
      <c r="N156" s="21">
        <f>L156/9*5</f>
        <v>1517.7777777777778</v>
      </c>
      <c r="O156" s="44">
        <v>2282</v>
      </c>
      <c r="P156" s="44">
        <v>0</v>
      </c>
      <c r="Q156" s="44">
        <v>200</v>
      </c>
      <c r="R156" s="44">
        <v>0</v>
      </c>
      <c r="S156" s="44">
        <v>0</v>
      </c>
      <c r="T156" s="45">
        <v>0</v>
      </c>
      <c r="U156" s="45">
        <v>2482</v>
      </c>
      <c r="V156" s="45">
        <v>964.22222222222217</v>
      </c>
      <c r="W156" s="41">
        <v>1.1971954425942155</v>
      </c>
      <c r="X156" s="46"/>
      <c r="Y156" s="46"/>
    </row>
    <row r="157" spans="1:27" s="200" customFormat="1">
      <c r="A157" s="192" t="s">
        <v>1186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 t="e">
        <f>VLOOKUP(C:C,total260330113047!B:F,5,0)</f>
        <v>#N/A</v>
      </c>
      <c r="M157" s="8"/>
      <c r="N157" s="21" t="e">
        <f>L157/9*5</f>
        <v>#N/A</v>
      </c>
      <c r="O157" s="196">
        <v>713</v>
      </c>
      <c r="P157" s="196">
        <v>0</v>
      </c>
      <c r="Q157" s="196">
        <v>0</v>
      </c>
      <c r="R157" s="196">
        <v>0</v>
      </c>
      <c r="S157" s="196">
        <v>0</v>
      </c>
      <c r="T157" s="197">
        <v>0</v>
      </c>
      <c r="U157" s="197">
        <v>713</v>
      </c>
      <c r="V157" s="197" t="e">
        <v>#N/A</v>
      </c>
      <c r="W157" s="198" t="e">
        <v>#N/A</v>
      </c>
      <c r="X157" s="199"/>
      <c r="Y157" s="199"/>
      <c r="Z157" s="201"/>
      <c r="AA157" s="201"/>
    </row>
    <row r="158" spans="1:27">
      <c r="A158" s="29" t="s">
        <v>1187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>
        <f>VLOOKUP(C:C,total260330113047!B:F,5,0)</f>
        <v>3044</v>
      </c>
      <c r="M158" s="211">
        <v>2500</v>
      </c>
      <c r="N158" s="211">
        <v>2500</v>
      </c>
      <c r="O158" s="44">
        <v>6703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6703</v>
      </c>
      <c r="V158" s="45">
        <v>4203</v>
      </c>
      <c r="W158" s="41">
        <v>0.45412501864836641</v>
      </c>
      <c r="X158" s="46"/>
      <c r="Y158" s="46"/>
    </row>
    <row r="159" spans="1:27">
      <c r="A159" s="29" t="s">
        <v>1188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>
        <f>VLOOKUP(C:C,total260330113047!B:F,5,0)</f>
        <v>328</v>
      </c>
      <c r="M159" s="211">
        <v>1000</v>
      </c>
      <c r="N159" s="211">
        <v>1000</v>
      </c>
      <c r="O159" s="44">
        <v>7221</v>
      </c>
      <c r="P159" s="44">
        <v>0</v>
      </c>
      <c r="Q159" s="44">
        <v>0</v>
      </c>
      <c r="R159" s="44">
        <v>0</v>
      </c>
      <c r="S159" s="44">
        <v>0</v>
      </c>
      <c r="T159" s="45">
        <v>0</v>
      </c>
      <c r="U159" s="45">
        <v>7221</v>
      </c>
      <c r="V159" s="45">
        <v>6221</v>
      </c>
      <c r="W159" s="41">
        <v>4.5423071596731757E-2</v>
      </c>
      <c r="X159" s="46"/>
      <c r="Y159" s="46"/>
    </row>
    <row r="160" spans="1:27">
      <c r="A160" s="29" t="s">
        <v>1189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>
        <f>VLOOKUP(C:C,total260330113047!B:F,5,0)</f>
        <v>110</v>
      </c>
      <c r="M160" s="8"/>
      <c r="N160" s="21">
        <f>L160/9*5</f>
        <v>61.111111111111107</v>
      </c>
      <c r="O160" s="44">
        <v>412</v>
      </c>
      <c r="P160" s="44">
        <v>0</v>
      </c>
      <c r="Q160" s="44">
        <v>0</v>
      </c>
      <c r="R160" s="44">
        <v>0</v>
      </c>
      <c r="S160" s="44">
        <v>0</v>
      </c>
      <c r="T160" s="45">
        <v>0</v>
      </c>
      <c r="U160" s="45">
        <v>412</v>
      </c>
      <c r="V160" s="45">
        <v>350.88888888888891</v>
      </c>
      <c r="W160" s="41">
        <v>0.26699029126213591</v>
      </c>
      <c r="X160" s="46"/>
      <c r="Y160" s="46"/>
    </row>
    <row r="161" spans="1:27">
      <c r="A161" s="9"/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>
        <f>VLOOKUP(C:C,total260330113047!B:F,5,0)</f>
        <v>101</v>
      </c>
      <c r="M161" s="211">
        <v>1500</v>
      </c>
      <c r="N161" s="211">
        <v>1500</v>
      </c>
      <c r="O161" s="44">
        <v>2904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2904</v>
      </c>
      <c r="V161" s="45">
        <v>1404</v>
      </c>
      <c r="W161" s="41">
        <v>3.4779614325068868E-2</v>
      </c>
      <c r="X161" s="13"/>
      <c r="Y161" s="13"/>
    </row>
    <row r="162" spans="1:27">
      <c r="A162" s="29" t="s">
        <v>1190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>
        <f>VLOOKUP(C:C,total260330113047!B:F,5,0)</f>
        <v>310</v>
      </c>
      <c r="M162" s="8"/>
      <c r="N162" s="21">
        <f>L162/9*5</f>
        <v>172.22222222222223</v>
      </c>
      <c r="O162" s="44">
        <v>565</v>
      </c>
      <c r="P162" s="44">
        <v>0</v>
      </c>
      <c r="Q162" s="44">
        <v>0</v>
      </c>
      <c r="R162" s="44">
        <v>0</v>
      </c>
      <c r="S162" s="44">
        <v>200</v>
      </c>
      <c r="T162" s="45">
        <v>-200</v>
      </c>
      <c r="U162" s="45">
        <v>365</v>
      </c>
      <c r="V162" s="45">
        <v>192.77777777777777</v>
      </c>
      <c r="W162" s="41">
        <v>0.54867256637168138</v>
      </c>
      <c r="X162" s="46"/>
      <c r="Y162" s="46"/>
    </row>
    <row r="163" spans="1:27" s="152" customFormat="1">
      <c r="A163" s="185"/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>
        <f>VLOOKUP(C:C,total260330113047!B:F,5,0)</f>
        <v>4</v>
      </c>
      <c r="M163" s="300">
        <v>1000</v>
      </c>
      <c r="N163" s="300">
        <v>1000</v>
      </c>
      <c r="O163" s="148">
        <v>29</v>
      </c>
      <c r="P163" s="148">
        <v>0</v>
      </c>
      <c r="Q163" s="148">
        <v>0</v>
      </c>
      <c r="R163" s="148">
        <v>0</v>
      </c>
      <c r="S163" s="148">
        <v>0</v>
      </c>
      <c r="T163" s="149">
        <v>0</v>
      </c>
      <c r="U163" s="149">
        <v>29</v>
      </c>
      <c r="V163" s="149">
        <v>-971</v>
      </c>
      <c r="W163" s="150">
        <v>0.13793103448275862</v>
      </c>
      <c r="X163" s="185"/>
      <c r="Y163" s="185"/>
      <c r="Z163" s="191"/>
      <c r="AA163" s="191"/>
    </row>
    <row r="164" spans="1:27">
      <c r="A164" s="9"/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>
        <f>VLOOKUP(C:C,total260330113047!B:F,5,0)</f>
        <v>118</v>
      </c>
      <c r="M164" s="211">
        <v>1000</v>
      </c>
      <c r="N164" s="211">
        <v>1000</v>
      </c>
      <c r="O164" s="44">
        <v>1940</v>
      </c>
      <c r="P164" s="44">
        <v>0</v>
      </c>
      <c r="Q164" s="44">
        <v>500</v>
      </c>
      <c r="R164" s="44">
        <v>0</v>
      </c>
      <c r="S164" s="44">
        <v>0</v>
      </c>
      <c r="T164" s="45">
        <v>0</v>
      </c>
      <c r="U164" s="45">
        <v>2440</v>
      </c>
      <c r="V164" s="45">
        <v>1440</v>
      </c>
      <c r="W164" s="41">
        <v>6.0824742268041236E-2</v>
      </c>
      <c r="X164" s="13"/>
      <c r="Y164" s="13"/>
    </row>
    <row r="165" spans="1:27">
      <c r="A165" s="9"/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>
        <f>VLOOKUP(C:C,total260330113047!B:F,5,0)</f>
        <v>2046</v>
      </c>
      <c r="M165" s="8"/>
      <c r="N165" s="21">
        <f>L165/9*5</f>
        <v>1136.6666666666667</v>
      </c>
      <c r="O165" s="44">
        <v>649</v>
      </c>
      <c r="P165" s="44">
        <v>0</v>
      </c>
      <c r="Q165" s="44">
        <v>0</v>
      </c>
      <c r="R165" s="44">
        <v>0</v>
      </c>
      <c r="S165" s="44">
        <v>600</v>
      </c>
      <c r="T165" s="45">
        <v>-600</v>
      </c>
      <c r="U165" s="45">
        <v>49</v>
      </c>
      <c r="V165" s="45">
        <v>-1087.6666666666667</v>
      </c>
      <c r="W165" s="41">
        <v>3.152542372881356</v>
      </c>
      <c r="X165" s="13"/>
      <c r="Y165" s="13"/>
    </row>
    <row r="166" spans="1:27">
      <c r="A166" s="9"/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>
        <f>VLOOKUP(C:C,total260330113047!B:F,5,0)</f>
        <v>1949</v>
      </c>
      <c r="M166" s="8"/>
      <c r="N166" s="21">
        <f>L166/9*5</f>
        <v>1082.7777777777778</v>
      </c>
      <c r="O166" s="44">
        <v>514</v>
      </c>
      <c r="P166" s="44">
        <v>0</v>
      </c>
      <c r="Q166" s="44">
        <v>0</v>
      </c>
      <c r="R166" s="44">
        <v>0</v>
      </c>
      <c r="S166" s="44">
        <v>500</v>
      </c>
      <c r="T166" s="45">
        <v>-500</v>
      </c>
      <c r="U166" s="45">
        <v>14</v>
      </c>
      <c r="V166" s="45">
        <v>-1068.7777777777778</v>
      </c>
      <c r="W166" s="41">
        <v>3.7918287937743189</v>
      </c>
      <c r="X166" s="13"/>
      <c r="Y166" s="13"/>
    </row>
    <row r="167" spans="1:27">
      <c r="A167" s="9"/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>
        <f>VLOOKUP(C:C,total260330113047!B:F,5,0)</f>
        <v>2538</v>
      </c>
      <c r="M167" s="234">
        <v>1500</v>
      </c>
      <c r="N167" s="211">
        <v>1000</v>
      </c>
      <c r="O167" s="44">
        <v>1260</v>
      </c>
      <c r="P167" s="44">
        <v>0</v>
      </c>
      <c r="Q167" s="44">
        <v>0</v>
      </c>
      <c r="R167" s="44">
        <v>0</v>
      </c>
      <c r="S167" s="44">
        <v>0</v>
      </c>
      <c r="T167" s="45">
        <v>0</v>
      </c>
      <c r="U167" s="45">
        <v>1260</v>
      </c>
      <c r="V167" s="45">
        <v>260</v>
      </c>
      <c r="W167" s="41">
        <v>2.0142857142857142</v>
      </c>
      <c r="X167" s="13"/>
      <c r="Y167" s="13"/>
    </row>
    <row r="168" spans="1:27">
      <c r="A168" s="9"/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>
        <f>VLOOKUP(C:C,total260330113047!B:F,5,0)</f>
        <v>2737</v>
      </c>
      <c r="M168" s="234">
        <v>1500</v>
      </c>
      <c r="N168" s="211">
        <v>1000</v>
      </c>
      <c r="O168" s="44">
        <v>1389</v>
      </c>
      <c r="P168" s="44">
        <v>0</v>
      </c>
      <c r="Q168" s="44">
        <v>0</v>
      </c>
      <c r="R168" s="44">
        <v>0</v>
      </c>
      <c r="S168" s="44">
        <v>0</v>
      </c>
      <c r="T168" s="45">
        <v>0</v>
      </c>
      <c r="U168" s="45">
        <v>1389</v>
      </c>
      <c r="V168" s="45">
        <v>389</v>
      </c>
      <c r="W168" s="41">
        <v>1.9704823614110871</v>
      </c>
      <c r="X168" s="13"/>
      <c r="Y168" s="13"/>
    </row>
    <row r="169" spans="1:27">
      <c r="A169" s="9"/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>
        <f>VLOOKUP(C:C,total260330113047!B:F,5,0)</f>
        <v>429</v>
      </c>
      <c r="M169" s="234">
        <v>1500</v>
      </c>
      <c r="N169" s="211">
        <v>1000</v>
      </c>
      <c r="O169" s="44">
        <v>1998</v>
      </c>
      <c r="P169" s="44">
        <v>0</v>
      </c>
      <c r="Q169" s="44">
        <v>0</v>
      </c>
      <c r="R169" s="44">
        <v>0</v>
      </c>
      <c r="S169" s="44">
        <v>0</v>
      </c>
      <c r="T169" s="45">
        <v>0</v>
      </c>
      <c r="U169" s="45">
        <v>1998</v>
      </c>
      <c r="V169" s="45">
        <v>998</v>
      </c>
      <c r="W169" s="41">
        <v>0.21471471471471471</v>
      </c>
      <c r="X169" s="13"/>
      <c r="Y169" s="13"/>
    </row>
    <row r="170" spans="1:27">
      <c r="A170" s="9"/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>
        <f>VLOOKUP(C:C,total260330113047!B:F,5,0)</f>
        <v>9123</v>
      </c>
      <c r="M170" s="234">
        <v>3500</v>
      </c>
      <c r="N170" s="21">
        <f>L170/9*5</f>
        <v>5068.333333333333</v>
      </c>
      <c r="O170" s="44">
        <v>14225</v>
      </c>
      <c r="P170" s="44">
        <v>1459</v>
      </c>
      <c r="Q170" s="44">
        <v>0</v>
      </c>
      <c r="R170" s="44">
        <v>0</v>
      </c>
      <c r="S170" s="44">
        <v>2708</v>
      </c>
      <c r="T170" s="45">
        <v>-1249</v>
      </c>
      <c r="U170" s="45">
        <v>11517</v>
      </c>
      <c r="V170" s="45">
        <v>6448.666666666667</v>
      </c>
      <c r="W170" s="41">
        <v>0.64133567662565905</v>
      </c>
      <c r="X170" s="13"/>
      <c r="Y170" s="13"/>
    </row>
    <row r="171" spans="1:27">
      <c r="A171" s="9"/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>
        <f>VLOOKUP(C:C,total260330113047!B:F,5,0)</f>
        <v>1236</v>
      </c>
      <c r="M171" s="234">
        <v>900</v>
      </c>
      <c r="N171" s="211">
        <v>900</v>
      </c>
      <c r="O171" s="44">
        <v>11145</v>
      </c>
      <c r="P171" s="44">
        <v>0</v>
      </c>
      <c r="Q171" s="44">
        <v>0</v>
      </c>
      <c r="R171" s="44">
        <v>0</v>
      </c>
      <c r="S171" s="44">
        <v>174</v>
      </c>
      <c r="T171" s="45">
        <v>-174</v>
      </c>
      <c r="U171" s="45">
        <v>10971</v>
      </c>
      <c r="V171" s="45">
        <v>10071</v>
      </c>
      <c r="W171" s="41">
        <v>0.11090174966352624</v>
      </c>
      <c r="X171" s="13"/>
      <c r="Y171" s="13"/>
    </row>
    <row r="172" spans="1:27">
      <c r="A172" s="9"/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>
        <f>VLOOKUP(C:C,total260330113047!B:F,5,0)</f>
        <v>6834</v>
      </c>
      <c r="M172" s="234">
        <v>7500</v>
      </c>
      <c r="N172" s="211">
        <v>6000</v>
      </c>
      <c r="O172" s="44">
        <v>7123</v>
      </c>
      <c r="P172" s="44">
        <v>580</v>
      </c>
      <c r="Q172" s="44">
        <v>0</v>
      </c>
      <c r="R172" s="44">
        <v>0</v>
      </c>
      <c r="S172" s="44">
        <v>280</v>
      </c>
      <c r="T172" s="45">
        <v>300</v>
      </c>
      <c r="U172" s="45">
        <v>6843</v>
      </c>
      <c r="V172" s="45">
        <v>843</v>
      </c>
      <c r="W172" s="41">
        <v>0.95942720763723155</v>
      </c>
      <c r="X172" s="13"/>
      <c r="Y172" s="13"/>
    </row>
    <row r="173" spans="1:27">
      <c r="A173" s="9"/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>
        <f>VLOOKUP(C:C,total260330113047!B:F,5,0)</f>
        <v>1183</v>
      </c>
      <c r="M173" s="234">
        <v>1000</v>
      </c>
      <c r="N173" s="211">
        <v>1000</v>
      </c>
      <c r="O173" s="44">
        <v>1491</v>
      </c>
      <c r="P173" s="44">
        <v>0</v>
      </c>
      <c r="Q173" s="44">
        <v>0</v>
      </c>
      <c r="R173" s="44">
        <v>0</v>
      </c>
      <c r="S173" s="44">
        <v>0</v>
      </c>
      <c r="T173" s="45">
        <v>0</v>
      </c>
      <c r="U173" s="45">
        <v>1491</v>
      </c>
      <c r="V173" s="45">
        <v>491</v>
      </c>
      <c r="W173" s="41">
        <v>0.79342723004694837</v>
      </c>
      <c r="X173" s="13"/>
      <c r="Y173" s="13"/>
    </row>
    <row r="174" spans="1:27">
      <c r="A174" s="9"/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>
        <f>VLOOKUP(C:C,total260330113047!B:F,5,0)</f>
        <v>630</v>
      </c>
      <c r="M174" s="234">
        <v>1500</v>
      </c>
      <c r="N174" s="211">
        <v>1500</v>
      </c>
      <c r="O174" s="44">
        <v>4445</v>
      </c>
      <c r="P174" s="44">
        <v>200</v>
      </c>
      <c r="Q174" s="44">
        <v>0</v>
      </c>
      <c r="R174" s="44">
        <v>0</v>
      </c>
      <c r="S174" s="44">
        <v>200</v>
      </c>
      <c r="T174" s="45">
        <v>0</v>
      </c>
      <c r="U174" s="45">
        <v>4245</v>
      </c>
      <c r="V174" s="45">
        <v>2745</v>
      </c>
      <c r="W174" s="41">
        <v>0.14173228346456693</v>
      </c>
      <c r="X174" s="13"/>
      <c r="Y174" s="13"/>
    </row>
    <row r="175" spans="1:27">
      <c r="A175" s="9"/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>
        <f>VLOOKUP(C:C,total260330113047!B:F,5,0)</f>
        <v>4866</v>
      </c>
      <c r="M175" s="234">
        <v>2500</v>
      </c>
      <c r="N175" s="21">
        <f>L175/9*5</f>
        <v>2703.333333333333</v>
      </c>
      <c r="O175" s="44">
        <v>5147</v>
      </c>
      <c r="P175" s="44">
        <v>8800</v>
      </c>
      <c r="Q175" s="44">
        <v>3000</v>
      </c>
      <c r="R175" s="44">
        <v>0</v>
      </c>
      <c r="S175" s="44">
        <v>8800</v>
      </c>
      <c r="T175" s="45">
        <v>0</v>
      </c>
      <c r="U175" s="45">
        <v>-653</v>
      </c>
      <c r="V175" s="45">
        <v>-3356.333333333333</v>
      </c>
      <c r="W175" s="41">
        <v>0.94540509034388964</v>
      </c>
      <c r="X175" s="13"/>
      <c r="Y175" s="13" t="s">
        <v>4522</v>
      </c>
    </row>
    <row r="176" spans="1:27">
      <c r="A176" s="9"/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>
        <f>VLOOKUP(C:C,total260330113047!B:F,5,0)</f>
        <v>694</v>
      </c>
      <c r="M176" s="234">
        <v>2000</v>
      </c>
      <c r="N176" s="211">
        <v>1000</v>
      </c>
      <c r="O176" s="44">
        <v>1897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1897</v>
      </c>
      <c r="V176" s="45">
        <v>897</v>
      </c>
      <c r="W176" s="41">
        <v>0.3658408012651555</v>
      </c>
      <c r="X176" s="13"/>
      <c r="Y176" s="13"/>
    </row>
    <row r="177" spans="1:27">
      <c r="A177" s="9"/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>
        <f>VLOOKUP(C:C,total260330113047!B:F,5,0)</f>
        <v>1027</v>
      </c>
      <c r="M177" s="234">
        <v>2000</v>
      </c>
      <c r="N177" s="211">
        <v>1000</v>
      </c>
      <c r="O177" s="44">
        <v>1045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1045</v>
      </c>
      <c r="V177" s="45">
        <v>45</v>
      </c>
      <c r="W177" s="41">
        <v>0.98277511961722486</v>
      </c>
      <c r="X177" s="13"/>
      <c r="Y177" s="13"/>
    </row>
    <row r="178" spans="1:27">
      <c r="A178" s="9"/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>
        <f>VLOOKUP(C:C,total260330113047!B:F,5,0)</f>
        <v>658</v>
      </c>
      <c r="M178" s="234">
        <v>2000</v>
      </c>
      <c r="N178" s="211">
        <v>1000</v>
      </c>
      <c r="O178" s="44">
        <v>1737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1737</v>
      </c>
      <c r="V178" s="45">
        <v>737</v>
      </c>
      <c r="W178" s="41">
        <v>0.37881404720782957</v>
      </c>
      <c r="X178" s="13"/>
      <c r="Y178" s="13"/>
    </row>
    <row r="179" spans="1:27">
      <c r="A179" s="9"/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>
        <f>VLOOKUP(C:C,total260330113047!B:F,5,0)</f>
        <v>926</v>
      </c>
      <c r="M179" s="234">
        <v>2000</v>
      </c>
      <c r="N179" s="211">
        <v>1000</v>
      </c>
      <c r="O179" s="44">
        <v>1673</v>
      </c>
      <c r="P179" s="44">
        <v>0</v>
      </c>
      <c r="Q179" s="44">
        <v>0</v>
      </c>
      <c r="R179" s="44">
        <v>0</v>
      </c>
      <c r="S179" s="44">
        <v>0</v>
      </c>
      <c r="T179" s="45">
        <v>0</v>
      </c>
      <c r="U179" s="45">
        <v>1673</v>
      </c>
      <c r="V179" s="45">
        <v>673</v>
      </c>
      <c r="W179" s="41">
        <v>0.55349671249252841</v>
      </c>
      <c r="X179" s="13"/>
      <c r="Y179" s="13"/>
    </row>
    <row r="180" spans="1:27">
      <c r="A180" s="9"/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>
        <f>VLOOKUP(C:C,total260330113047!B:F,5,0)</f>
        <v>2135</v>
      </c>
      <c r="M180" s="234">
        <v>2000</v>
      </c>
      <c r="N180" s="211">
        <v>1000</v>
      </c>
      <c r="O180" s="44">
        <v>959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959</v>
      </c>
      <c r="V180" s="45">
        <v>-41</v>
      </c>
      <c r="W180" s="41">
        <v>2.2262773722627736</v>
      </c>
      <c r="X180" s="13"/>
      <c r="Y180" s="13"/>
    </row>
    <row r="181" spans="1:27" s="200" customFormat="1">
      <c r="A181" s="243"/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>
        <f>VLOOKUP(C:C,total260330113047!B:F,5,0)</f>
        <v>1508</v>
      </c>
      <c r="M181" s="281">
        <v>1500</v>
      </c>
      <c r="N181" s="211">
        <v>1500</v>
      </c>
      <c r="O181" s="196">
        <v>4</v>
      </c>
      <c r="P181" s="196">
        <v>0</v>
      </c>
      <c r="Q181" s="196">
        <v>0</v>
      </c>
      <c r="R181" s="196">
        <v>0</v>
      </c>
      <c r="S181" s="196">
        <v>0</v>
      </c>
      <c r="T181" s="197">
        <v>0</v>
      </c>
      <c r="U181" s="197">
        <v>4</v>
      </c>
      <c r="V181" s="197">
        <v>-1496</v>
      </c>
      <c r="W181" s="198">
        <v>377</v>
      </c>
      <c r="X181" s="243"/>
      <c r="Y181" s="243"/>
      <c r="Z181" s="201"/>
      <c r="AA181" s="201"/>
    </row>
    <row r="182" spans="1:27">
      <c r="A182" s="9"/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>
        <f>VLOOKUP(C:C,total260330113047!B:F,5,0)</f>
        <v>514</v>
      </c>
      <c r="M182" s="234">
        <v>1000</v>
      </c>
      <c r="N182" s="211">
        <v>1000</v>
      </c>
      <c r="O182" s="44">
        <v>3643</v>
      </c>
      <c r="P182" s="44">
        <v>0</v>
      </c>
      <c r="Q182" s="44">
        <v>0</v>
      </c>
      <c r="R182" s="44">
        <v>0</v>
      </c>
      <c r="S182" s="44">
        <v>0</v>
      </c>
      <c r="T182" s="45">
        <v>0</v>
      </c>
      <c r="U182" s="45">
        <v>3643</v>
      </c>
      <c r="V182" s="45">
        <v>2643</v>
      </c>
      <c r="W182" s="41">
        <v>0.14109250617622837</v>
      </c>
      <c r="X182" s="46"/>
      <c r="Y182" s="46"/>
    </row>
    <row r="183" spans="1:27">
      <c r="A183" s="9"/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>
        <f>VLOOKUP(C:C,total260330113047!B:F,5,0)</f>
        <v>419</v>
      </c>
      <c r="M183" s="234">
        <v>1000</v>
      </c>
      <c r="N183" s="211">
        <v>1000</v>
      </c>
      <c r="O183" s="44">
        <v>3801</v>
      </c>
      <c r="P183" s="44">
        <v>0</v>
      </c>
      <c r="Q183" s="44">
        <v>0</v>
      </c>
      <c r="R183" s="44">
        <v>0</v>
      </c>
      <c r="S183" s="44">
        <v>0</v>
      </c>
      <c r="T183" s="45">
        <v>0</v>
      </c>
      <c r="U183" s="45">
        <v>3801</v>
      </c>
      <c r="V183" s="45">
        <v>2801</v>
      </c>
      <c r="W183" s="41">
        <v>0.11023414890818206</v>
      </c>
      <c r="X183" s="46"/>
      <c r="Y183" s="46"/>
    </row>
    <row r="184" spans="1:27">
      <c r="A184" s="9"/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>
        <f>VLOOKUP(C:C,total260330113047!B:F,5,0)</f>
        <v>1979</v>
      </c>
      <c r="M184" s="234">
        <v>1000</v>
      </c>
      <c r="N184" s="211">
        <v>1000</v>
      </c>
      <c r="O184" s="44">
        <v>3864</v>
      </c>
      <c r="P184" s="44">
        <v>2800</v>
      </c>
      <c r="Q184" s="44">
        <v>3000</v>
      </c>
      <c r="R184" s="44">
        <v>0</v>
      </c>
      <c r="S184" s="44">
        <v>2800</v>
      </c>
      <c r="T184" s="45">
        <v>0</v>
      </c>
      <c r="U184" s="45">
        <v>4064</v>
      </c>
      <c r="V184" s="45">
        <v>3064</v>
      </c>
      <c r="W184" s="41">
        <v>0.51216356107660455</v>
      </c>
      <c r="X184" s="46"/>
      <c r="Y184" s="46"/>
    </row>
    <row r="185" spans="1:27">
      <c r="A185" s="9"/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>
        <f>VLOOKUP(C:C,total260330113047!B:F,5,0)</f>
        <v>576</v>
      </c>
      <c r="M185" s="234">
        <v>1000</v>
      </c>
      <c r="N185" s="211">
        <v>1000</v>
      </c>
      <c r="O185" s="44">
        <v>4426</v>
      </c>
      <c r="P185" s="44">
        <v>1090</v>
      </c>
      <c r="Q185" s="44">
        <v>0</v>
      </c>
      <c r="R185" s="44">
        <v>0</v>
      </c>
      <c r="S185" s="44">
        <v>990</v>
      </c>
      <c r="T185" s="45">
        <v>100</v>
      </c>
      <c r="U185" s="45">
        <v>3436</v>
      </c>
      <c r="V185" s="45">
        <v>2436</v>
      </c>
      <c r="W185" s="41">
        <v>0.13014008133755084</v>
      </c>
      <c r="X185" s="46"/>
      <c r="Y185" s="46"/>
    </row>
    <row r="186" spans="1:27">
      <c r="A186" s="9"/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>
        <f>VLOOKUP(C:C,total260330113047!B:F,5,0)</f>
        <v>1134</v>
      </c>
      <c r="M186" s="213"/>
      <c r="N186" s="21">
        <f>L186/9*5</f>
        <v>630</v>
      </c>
      <c r="O186" s="44">
        <v>522</v>
      </c>
      <c r="P186" s="44">
        <v>0</v>
      </c>
      <c r="Q186" s="44">
        <v>0</v>
      </c>
      <c r="R186" s="44">
        <v>0</v>
      </c>
      <c r="S186" s="44">
        <v>0</v>
      </c>
      <c r="T186" s="45">
        <v>0</v>
      </c>
      <c r="U186" s="45">
        <v>522</v>
      </c>
      <c r="V186" s="45">
        <v>-108</v>
      </c>
      <c r="W186" s="41">
        <v>2.1724137931034484</v>
      </c>
      <c r="X186" s="13"/>
      <c r="Y186" s="13"/>
    </row>
    <row r="187" spans="1:27">
      <c r="A187" s="9"/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>
        <f>VLOOKUP(C:C,total260330113047!B:F,5,0)</f>
        <v>1894</v>
      </c>
      <c r="M187" s="213"/>
      <c r="N187" s="21">
        <f>L187/9*5</f>
        <v>1052.2222222222222</v>
      </c>
      <c r="O187" s="44">
        <v>537</v>
      </c>
      <c r="P187" s="44">
        <v>200</v>
      </c>
      <c r="Q187" s="44">
        <v>0</v>
      </c>
      <c r="R187" s="44">
        <v>0</v>
      </c>
      <c r="S187" s="44">
        <v>200</v>
      </c>
      <c r="T187" s="45">
        <v>0</v>
      </c>
      <c r="U187" s="45">
        <v>337</v>
      </c>
      <c r="V187" s="45">
        <v>-715.22222222222217</v>
      </c>
      <c r="W187" s="41">
        <v>3.5270018621973929</v>
      </c>
      <c r="X187" s="13"/>
      <c r="Y187" s="13"/>
    </row>
    <row r="188" spans="1:27">
      <c r="A188" s="9"/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>
        <f>VLOOKUP(C:C,total260330113047!B:F,5,0)</f>
        <v>1034</v>
      </c>
      <c r="M188" s="234">
        <v>1500</v>
      </c>
      <c r="N188" s="211">
        <v>1500</v>
      </c>
      <c r="O188" s="44">
        <v>4724</v>
      </c>
      <c r="P188" s="44">
        <v>390</v>
      </c>
      <c r="Q188" s="44">
        <v>0</v>
      </c>
      <c r="R188" s="44">
        <v>0</v>
      </c>
      <c r="S188" s="44">
        <v>390</v>
      </c>
      <c r="T188" s="45">
        <v>0</v>
      </c>
      <c r="U188" s="45">
        <v>4334</v>
      </c>
      <c r="V188" s="45">
        <v>2834</v>
      </c>
      <c r="W188" s="41">
        <v>0.21888230313293819</v>
      </c>
      <c r="X188" s="13"/>
      <c r="Y188" s="13"/>
    </row>
    <row r="189" spans="1:27">
      <c r="A189" s="9"/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>
        <f>VLOOKUP(C:C,total260330113047!B:F,5,0)</f>
        <v>5669</v>
      </c>
      <c r="M189" s="8"/>
      <c r="N189" s="21">
        <f>L189/9*5</f>
        <v>3149.4444444444443</v>
      </c>
      <c r="O189" s="44">
        <v>9816</v>
      </c>
      <c r="P189" s="44">
        <v>1550</v>
      </c>
      <c r="Q189" s="44">
        <v>0</v>
      </c>
      <c r="R189" s="44">
        <v>0</v>
      </c>
      <c r="S189" s="44">
        <v>1650</v>
      </c>
      <c r="T189" s="45">
        <v>-100</v>
      </c>
      <c r="U189" s="45">
        <v>8166</v>
      </c>
      <c r="V189" s="45">
        <v>5016.5555555555557</v>
      </c>
      <c r="W189" s="41">
        <v>0.57752648736756318</v>
      </c>
      <c r="X189" s="13"/>
      <c r="Y189" s="13"/>
    </row>
    <row r="190" spans="1:27">
      <c r="A190" s="9"/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VLOOKUP(C:C,total260330113047!B:F,5,0)</f>
        <v>169</v>
      </c>
      <c r="M190" s="213">
        <v>1000</v>
      </c>
      <c r="N190" s="211">
        <v>1000</v>
      </c>
      <c r="O190" s="44">
        <v>2756</v>
      </c>
      <c r="P190" s="44">
        <v>30</v>
      </c>
      <c r="Q190" s="44">
        <v>0</v>
      </c>
      <c r="R190" s="44">
        <v>0</v>
      </c>
      <c r="S190" s="44">
        <v>30</v>
      </c>
      <c r="T190" s="45">
        <v>0</v>
      </c>
      <c r="U190" s="45">
        <v>2726</v>
      </c>
      <c r="V190" s="45">
        <v>1726</v>
      </c>
      <c r="W190" s="41">
        <v>6.1320754716981132E-2</v>
      </c>
      <c r="X190" s="13"/>
      <c r="Y190" s="13"/>
    </row>
    <row r="191" spans="1:27">
      <c r="A191" s="9"/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VLOOKUP(C:C,total260330113047!B:F,5,0)</f>
        <v>290</v>
      </c>
      <c r="M191" s="213">
        <v>1000</v>
      </c>
      <c r="N191" s="211">
        <v>1000</v>
      </c>
      <c r="O191" s="44">
        <v>5569</v>
      </c>
      <c r="P191" s="44">
        <v>0</v>
      </c>
      <c r="Q191" s="44">
        <v>0</v>
      </c>
      <c r="R191" s="44">
        <v>0</v>
      </c>
      <c r="S191" s="44">
        <v>0</v>
      </c>
      <c r="T191" s="45">
        <v>0</v>
      </c>
      <c r="U191" s="45">
        <v>5569</v>
      </c>
      <c r="V191" s="45">
        <v>4569</v>
      </c>
      <c r="W191" s="41">
        <v>5.2073980966062132E-2</v>
      </c>
      <c r="X191" s="13"/>
      <c r="Y191" s="13"/>
    </row>
    <row r="192" spans="1:27">
      <c r="A192" s="9"/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VLOOKUP(C:C,total260330113047!B:F,5,0)</f>
        <v>11</v>
      </c>
      <c r="M192" s="213">
        <v>1000</v>
      </c>
      <c r="N192" s="211">
        <v>1000</v>
      </c>
      <c r="O192" s="44">
        <v>2513</v>
      </c>
      <c r="P192" s="44">
        <v>200</v>
      </c>
      <c r="Q192" s="44">
        <v>140</v>
      </c>
      <c r="R192" s="44">
        <v>0</v>
      </c>
      <c r="S192" s="44">
        <v>200</v>
      </c>
      <c r="T192" s="45">
        <v>0</v>
      </c>
      <c r="U192" s="45">
        <v>2453</v>
      </c>
      <c r="V192" s="45">
        <v>1453</v>
      </c>
      <c r="W192" s="41">
        <v>4.3772383605252688E-3</v>
      </c>
      <c r="X192" s="13"/>
      <c r="Y192" s="13"/>
    </row>
    <row r="193" spans="1:25">
      <c r="A193" s="9"/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VLOOKUP(C:C,total260330113047!B:F,5,0)</f>
        <v>17</v>
      </c>
      <c r="M193" s="213">
        <v>1000</v>
      </c>
      <c r="N193" s="211">
        <v>1000</v>
      </c>
      <c r="O193" s="44">
        <v>3207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3207</v>
      </c>
      <c r="V193" s="45">
        <v>2207</v>
      </c>
      <c r="W193" s="41">
        <v>5.3009042719052071E-3</v>
      </c>
      <c r="X193" s="13"/>
      <c r="Y193" s="13"/>
    </row>
    <row r="194" spans="1:25">
      <c r="A194" s="9"/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VLOOKUP(C:C,total260330113047!B:F,5,0)</f>
        <v>137</v>
      </c>
      <c r="M194" s="213">
        <v>1000</v>
      </c>
      <c r="N194" s="211">
        <v>1000</v>
      </c>
      <c r="O194" s="44">
        <v>2519</v>
      </c>
      <c r="P194" s="44">
        <v>100</v>
      </c>
      <c r="Q194" s="44">
        <v>0</v>
      </c>
      <c r="R194" s="44">
        <v>0</v>
      </c>
      <c r="S194" s="44">
        <v>100</v>
      </c>
      <c r="T194" s="45">
        <v>0</v>
      </c>
      <c r="U194" s="45">
        <v>2419</v>
      </c>
      <c r="V194" s="45">
        <v>1419</v>
      </c>
      <c r="W194" s="41">
        <v>5.4386661373560935E-2</v>
      </c>
      <c r="X194" s="13"/>
      <c r="Y194" s="13"/>
    </row>
    <row r="195" spans="1:25">
      <c r="A195" s="9"/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VLOOKUP(C:C,total260330113047!B:F,5,0)</f>
        <v>9</v>
      </c>
      <c r="M195" s="213">
        <v>1000</v>
      </c>
      <c r="N195" s="211">
        <v>1000</v>
      </c>
      <c r="O195" s="44">
        <v>1985</v>
      </c>
      <c r="P195" s="44">
        <v>0</v>
      </c>
      <c r="Q195" s="44">
        <v>0</v>
      </c>
      <c r="R195" s="44">
        <v>0</v>
      </c>
      <c r="S195" s="44">
        <v>0</v>
      </c>
      <c r="T195" s="45">
        <v>0</v>
      </c>
      <c r="U195" s="45">
        <v>1985</v>
      </c>
      <c r="V195" s="45">
        <v>985</v>
      </c>
      <c r="W195" s="41">
        <v>4.5340050377833752E-3</v>
      </c>
      <c r="X195" s="13"/>
      <c r="Y195" s="13"/>
    </row>
    <row r="196" spans="1:25">
      <c r="A196" s="9"/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VLOOKUP(C:C,total260330113047!B:F,5,0)</f>
        <v>544</v>
      </c>
      <c r="M196" s="213">
        <v>1000</v>
      </c>
      <c r="N196" s="211">
        <v>1000</v>
      </c>
      <c r="O196" s="44">
        <v>2384</v>
      </c>
      <c r="P196" s="44">
        <v>1000</v>
      </c>
      <c r="Q196" s="44">
        <v>0</v>
      </c>
      <c r="R196" s="44">
        <v>0</v>
      </c>
      <c r="S196" s="44">
        <v>1000</v>
      </c>
      <c r="T196" s="45">
        <v>0</v>
      </c>
      <c r="U196" s="45">
        <v>1384</v>
      </c>
      <c r="V196" s="45">
        <v>384</v>
      </c>
      <c r="W196" s="41">
        <v>0.22818791946308725</v>
      </c>
      <c r="X196" s="13"/>
      <c r="Y196" s="13"/>
    </row>
    <row r="197" spans="1:25">
      <c r="A197" s="9"/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VLOOKUP(C:C,total260330113047!B:F,5,0)</f>
        <v>117</v>
      </c>
      <c r="M197" s="213">
        <v>1000</v>
      </c>
      <c r="N197" s="211">
        <v>1000</v>
      </c>
      <c r="O197" s="44">
        <v>2433</v>
      </c>
      <c r="P197" s="44">
        <v>0</v>
      </c>
      <c r="Q197" s="44">
        <v>462</v>
      </c>
      <c r="R197" s="44">
        <v>0</v>
      </c>
      <c r="S197" s="44">
        <v>0</v>
      </c>
      <c r="T197" s="45">
        <v>0</v>
      </c>
      <c r="U197" s="45">
        <v>2895</v>
      </c>
      <c r="V197" s="45">
        <v>1895</v>
      </c>
      <c r="W197" s="41">
        <v>4.8088779284833537E-2</v>
      </c>
      <c r="X197" s="46"/>
      <c r="Y197" s="46"/>
    </row>
    <row r="198" spans="1:25">
      <c r="A198" s="9"/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VLOOKUP(C:C,total260330113047!B:F,5,0)</f>
        <v>1893</v>
      </c>
      <c r="M198" s="213">
        <v>1000</v>
      </c>
      <c r="N198" s="211">
        <v>1000</v>
      </c>
      <c r="O198" s="44">
        <v>4776</v>
      </c>
      <c r="P198" s="44">
        <v>0</v>
      </c>
      <c r="Q198" s="44">
        <v>150</v>
      </c>
      <c r="R198" s="44">
        <v>0</v>
      </c>
      <c r="S198" s="44">
        <v>0</v>
      </c>
      <c r="T198" s="45">
        <v>0</v>
      </c>
      <c r="U198" s="45">
        <v>4926</v>
      </c>
      <c r="V198" s="45">
        <v>3926</v>
      </c>
      <c r="W198" s="41">
        <v>0.396356783919598</v>
      </c>
      <c r="X198" s="46"/>
      <c r="Y198" s="46"/>
    </row>
    <row r="199" spans="1:25">
      <c r="A199" s="9"/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VLOOKUP(C:C,total260330113047!B:F,5,0)</f>
        <v>2346</v>
      </c>
      <c r="M199" s="213">
        <v>1500</v>
      </c>
      <c r="N199" s="21">
        <f>L199/9*5</f>
        <v>1303.3333333333335</v>
      </c>
      <c r="O199" s="44">
        <v>2852</v>
      </c>
      <c r="P199" s="44">
        <v>1300</v>
      </c>
      <c r="Q199" s="44">
        <v>0</v>
      </c>
      <c r="R199" s="44">
        <v>0</v>
      </c>
      <c r="S199" s="44">
        <v>2020</v>
      </c>
      <c r="T199" s="45">
        <v>-720</v>
      </c>
      <c r="U199" s="45">
        <v>832</v>
      </c>
      <c r="V199" s="45">
        <v>-471.33333333333348</v>
      </c>
      <c r="W199" s="41">
        <v>0.82258064516129037</v>
      </c>
      <c r="X199" s="46" t="s">
        <v>2746</v>
      </c>
      <c r="Y199" s="46"/>
    </row>
    <row r="200" spans="1:25">
      <c r="A200" s="9"/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VLOOKUP(C:C,total260330113047!B:F,5,0)</f>
        <v>66</v>
      </c>
      <c r="M200" s="213"/>
      <c r="N200" s="211">
        <v>1000</v>
      </c>
      <c r="O200" s="44">
        <v>2811</v>
      </c>
      <c r="P200" s="44">
        <v>150</v>
      </c>
      <c r="Q200" s="44">
        <v>0</v>
      </c>
      <c r="R200" s="44">
        <v>0</v>
      </c>
      <c r="S200" s="44">
        <v>150</v>
      </c>
      <c r="T200" s="45">
        <v>0</v>
      </c>
      <c r="U200" s="45">
        <v>2661</v>
      </c>
      <c r="V200" s="45">
        <v>1661</v>
      </c>
      <c r="W200" s="41">
        <v>2.3479188900747065E-2</v>
      </c>
      <c r="X200" s="46"/>
      <c r="Y200" s="46"/>
    </row>
    <row r="201" spans="1:25">
      <c r="A201" s="9"/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>
        <f>VLOOKUP(C:C,total260330113047!B:F,5,0)</f>
        <v>67</v>
      </c>
      <c r="M201" s="213"/>
      <c r="N201" s="211">
        <v>3000</v>
      </c>
      <c r="O201" s="44">
        <v>8951</v>
      </c>
      <c r="P201" s="44">
        <v>700</v>
      </c>
      <c r="Q201" s="44">
        <v>200</v>
      </c>
      <c r="R201" s="44">
        <v>0</v>
      </c>
      <c r="S201" s="44">
        <v>700</v>
      </c>
      <c r="T201" s="45">
        <v>0</v>
      </c>
      <c r="U201" s="45">
        <v>8451</v>
      </c>
      <c r="V201" s="45">
        <v>5451</v>
      </c>
      <c r="W201" s="41">
        <v>7.4851971846721039E-3</v>
      </c>
      <c r="X201" s="46"/>
      <c r="Y201" s="46"/>
    </row>
    <row r="202" spans="1:25">
      <c r="A202" s="9"/>
      <c r="B202" s="2"/>
      <c r="C202" s="49" t="s">
        <v>4364</v>
      </c>
      <c r="D202" s="50" t="s">
        <v>4365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VLOOKUP(C:C,total260330113047!B:F,5,0)</f>
        <v>#N/A</v>
      </c>
      <c r="M202" s="213"/>
      <c r="N202" s="211">
        <v>1000</v>
      </c>
      <c r="O202" s="44">
        <v>3000</v>
      </c>
      <c r="P202" s="44">
        <v>0</v>
      </c>
      <c r="Q202" s="44">
        <v>0</v>
      </c>
      <c r="R202" s="44">
        <v>0</v>
      </c>
      <c r="S202" s="44">
        <v>0</v>
      </c>
      <c r="T202" s="45">
        <v>0</v>
      </c>
      <c r="U202" s="45">
        <v>3000</v>
      </c>
      <c r="V202" s="45">
        <v>2000</v>
      </c>
      <c r="W202" s="41" t="e">
        <v>#N/A</v>
      </c>
      <c r="X202" s="46"/>
      <c r="Y202" s="46"/>
    </row>
    <row r="203" spans="1:25">
      <c r="A203" s="9"/>
      <c r="B203" s="2"/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>
        <f>VLOOKUP(C:C,total260330113047!B:F,5,0)</f>
        <v>152</v>
      </c>
      <c r="M203" s="213"/>
      <c r="N203" s="21">
        <v>1000</v>
      </c>
      <c r="O203" s="44">
        <v>5069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5069</v>
      </c>
      <c r="V203" s="45">
        <v>4069</v>
      </c>
      <c r="W203" s="41">
        <v>2.9986190570132177E-2</v>
      </c>
      <c r="X203" s="46"/>
      <c r="Y203" s="46"/>
    </row>
    <row r="204" spans="1:25">
      <c r="A204" s="9"/>
      <c r="B204" s="2"/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>
        <f>VLOOKUP(C:C,total260330113047!B:F,5,0)</f>
        <v>17</v>
      </c>
      <c r="M204" s="213"/>
      <c r="N204" s="21">
        <v>1000</v>
      </c>
      <c r="O204" s="44">
        <v>4967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4967</v>
      </c>
      <c r="V204" s="45">
        <v>3967</v>
      </c>
      <c r="W204" s="41">
        <v>3.4225890879806724E-3</v>
      </c>
      <c r="X204" s="46"/>
      <c r="Y204" s="46"/>
    </row>
    <row r="205" spans="1:25">
      <c r="A205" s="9"/>
      <c r="B205" s="2"/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>
        <f>VLOOKUP(C:C,total260330113047!B:F,5,0)</f>
        <v>26</v>
      </c>
      <c r="M205" s="213"/>
      <c r="N205" s="21">
        <v>1000</v>
      </c>
      <c r="O205" s="44">
        <v>2456</v>
      </c>
      <c r="P205" s="44">
        <v>2450</v>
      </c>
      <c r="Q205" s="44">
        <v>3000</v>
      </c>
      <c r="R205" s="44">
        <v>0</v>
      </c>
      <c r="S205" s="44">
        <v>3050</v>
      </c>
      <c r="T205" s="45">
        <v>-600</v>
      </c>
      <c r="U205" s="45">
        <v>2406</v>
      </c>
      <c r="V205" s="45">
        <v>1406</v>
      </c>
      <c r="W205" s="41">
        <v>1.0586319218241042E-2</v>
      </c>
      <c r="X205" s="46"/>
      <c r="Y205" s="46"/>
    </row>
    <row r="206" spans="1:25">
      <c r="A206" s="9"/>
      <c r="B206" s="2"/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VLOOKUP(C:C,total260330113047!B:F,5,0)</f>
        <v>#N/A</v>
      </c>
      <c r="M206" s="213"/>
      <c r="N206" s="21">
        <v>1000</v>
      </c>
      <c r="O206" s="44">
        <v>2630</v>
      </c>
      <c r="P206" s="44">
        <v>330</v>
      </c>
      <c r="Q206" s="44">
        <v>0</v>
      </c>
      <c r="R206" s="44">
        <v>0</v>
      </c>
      <c r="S206" s="44">
        <v>330</v>
      </c>
      <c r="T206" s="45">
        <v>0</v>
      </c>
      <c r="U206" s="45">
        <v>2300</v>
      </c>
      <c r="V206" s="45">
        <v>1300</v>
      </c>
      <c r="W206" s="41" t="e">
        <v>#N/A</v>
      </c>
      <c r="X206" s="46"/>
      <c r="Y206" s="46"/>
    </row>
    <row r="207" spans="1:25">
      <c r="A207" s="9"/>
      <c r="B207" s="2"/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>
        <f>VLOOKUP(C:C,total260330113047!B:F,5,0)</f>
        <v>348</v>
      </c>
      <c r="M207" s="213"/>
      <c r="N207" s="21">
        <v>1000</v>
      </c>
      <c r="O207" s="44">
        <v>523</v>
      </c>
      <c r="P207" s="44">
        <v>500</v>
      </c>
      <c r="Q207" s="44">
        <v>5000</v>
      </c>
      <c r="R207" s="44">
        <v>0</v>
      </c>
      <c r="S207" s="44">
        <v>500</v>
      </c>
      <c r="T207" s="45">
        <v>0</v>
      </c>
      <c r="U207" s="45">
        <v>5023</v>
      </c>
      <c r="V207" s="45">
        <v>4023</v>
      </c>
      <c r="W207" s="41">
        <v>0.66539196940726575</v>
      </c>
      <c r="X207" s="46" t="s">
        <v>4515</v>
      </c>
      <c r="Y207" s="46"/>
    </row>
    <row r="208" spans="1:25">
      <c r="A208" s="9"/>
      <c r="B208" s="2"/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>
        <f>VLOOKUP(C:C,total260330113047!B:F,5,0)</f>
        <v>100</v>
      </c>
      <c r="M208" s="213"/>
      <c r="N208" s="21">
        <v>1000</v>
      </c>
      <c r="O208" s="44">
        <v>810</v>
      </c>
      <c r="P208" s="44">
        <v>500</v>
      </c>
      <c r="Q208" s="44">
        <v>3100</v>
      </c>
      <c r="R208" s="44">
        <v>0</v>
      </c>
      <c r="S208" s="44">
        <v>500</v>
      </c>
      <c r="T208" s="45">
        <v>0</v>
      </c>
      <c r="U208" s="45">
        <v>3410</v>
      </c>
      <c r="V208" s="45">
        <v>2410</v>
      </c>
      <c r="W208" s="41">
        <v>0.12345679012345678</v>
      </c>
      <c r="X208" s="46" t="s">
        <v>4515</v>
      </c>
      <c r="Y208" s="46"/>
    </row>
    <row r="209" spans="1:27">
      <c r="A209" s="9"/>
      <c r="B209" s="2"/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>
        <f>VLOOKUP(C:C,total260330113047!B:F,5,0)</f>
        <v>162</v>
      </c>
      <c r="M209" s="213"/>
      <c r="N209" s="21">
        <v>1000</v>
      </c>
      <c r="O209" s="44">
        <v>726</v>
      </c>
      <c r="P209" s="44">
        <v>500</v>
      </c>
      <c r="Q209" s="44">
        <v>3400</v>
      </c>
      <c r="R209" s="44">
        <v>0</v>
      </c>
      <c r="S209" s="44">
        <v>500</v>
      </c>
      <c r="T209" s="45">
        <v>0</v>
      </c>
      <c r="U209" s="45">
        <v>3626</v>
      </c>
      <c r="V209" s="45">
        <v>2626</v>
      </c>
      <c r="W209" s="41">
        <v>0.2231404958677686</v>
      </c>
      <c r="X209" s="46" t="s">
        <v>4515</v>
      </c>
      <c r="Y209" s="46"/>
    </row>
    <row r="210" spans="1:27">
      <c r="A210" s="9"/>
      <c r="B210" s="2"/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>
        <f>VLOOKUP(C:C,total260330113047!B:F,5,0)</f>
        <v>31</v>
      </c>
      <c r="M210" s="213"/>
      <c r="N210" s="21">
        <v>1000</v>
      </c>
      <c r="O210" s="44">
        <v>2371</v>
      </c>
      <c r="P210" s="44">
        <v>830</v>
      </c>
      <c r="Q210" s="44">
        <v>0</v>
      </c>
      <c r="R210" s="44">
        <v>0</v>
      </c>
      <c r="S210" s="44">
        <v>830</v>
      </c>
      <c r="T210" s="45">
        <v>0</v>
      </c>
      <c r="U210" s="45">
        <v>1541</v>
      </c>
      <c r="V210" s="45">
        <v>541</v>
      </c>
      <c r="W210" s="41">
        <v>1.3074652045550401E-2</v>
      </c>
      <c r="X210" s="46"/>
      <c r="Y210" s="46"/>
    </row>
    <row r="211" spans="1:27">
      <c r="A211" s="9"/>
      <c r="B211" s="2"/>
      <c r="C211" s="49"/>
      <c r="D211" s="50"/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 t="e">
        <f>VLOOKUP(C:C,total260330113047!B:F,5,0)</f>
        <v>#N/A</v>
      </c>
      <c r="M211" s="213"/>
      <c r="N211" s="21" t="e">
        <f>L211</f>
        <v>#N/A</v>
      </c>
      <c r="O211" s="44">
        <v>0</v>
      </c>
      <c r="P211" s="44">
        <v>0</v>
      </c>
      <c r="Q211" s="44">
        <v>0</v>
      </c>
      <c r="R211" s="44">
        <v>0</v>
      </c>
      <c r="S211" s="44">
        <v>0</v>
      </c>
      <c r="T211" s="45">
        <v>0</v>
      </c>
      <c r="U211" s="45">
        <v>0</v>
      </c>
      <c r="V211" s="45" t="e">
        <v>#N/A</v>
      </c>
      <c r="W211" s="41" t="e">
        <v>#N/A</v>
      </c>
      <c r="X211" s="46"/>
      <c r="Y211" s="46"/>
    </row>
    <row r="212" spans="1:27" s="152" customFormat="1">
      <c r="A212" s="144" t="s">
        <v>1191</v>
      </c>
      <c r="B212" s="145" t="s">
        <v>2794</v>
      </c>
      <c r="C212" s="146" t="s">
        <v>343</v>
      </c>
      <c r="D212" s="147" t="s">
        <v>1230</v>
      </c>
      <c r="E212" s="146"/>
      <c r="F212" s="146"/>
      <c r="G212" s="148">
        <v>5989</v>
      </c>
      <c r="H212" s="148">
        <v>3473</v>
      </c>
      <c r="I212" s="8">
        <f>VLOOKUP(C212,'202310-202403出荷数total2403220951'!B:F,5,0)</f>
        <v>1768</v>
      </c>
      <c r="J212" s="203">
        <f>VLOOKUP(C212,'出荷数2307～2406total241008110618'!B:F,5,0)</f>
        <v>2819</v>
      </c>
      <c r="K212" s="214">
        <f>VLOOKUP(C212,'出荷数2407-2506total250730101950'!B:F,5,0)</f>
        <v>1641</v>
      </c>
      <c r="L212" s="203" t="e">
        <f>VLOOKUP(C:C,total260330113047!B:F,5,0)</f>
        <v>#N/A</v>
      </c>
      <c r="M212" s="8"/>
      <c r="N212" s="21" t="e">
        <f>L212</f>
        <v>#N/A</v>
      </c>
      <c r="O212" s="148">
        <v>0</v>
      </c>
      <c r="P212" s="148">
        <v>0</v>
      </c>
      <c r="Q212" s="44">
        <v>0</v>
      </c>
      <c r="R212" s="148">
        <v>0</v>
      </c>
      <c r="S212" s="148">
        <v>0</v>
      </c>
      <c r="T212" s="149">
        <v>0</v>
      </c>
      <c r="U212" s="149">
        <v>0</v>
      </c>
      <c r="V212" s="149" t="e">
        <v>#N/A</v>
      </c>
      <c r="W212" s="150" t="e">
        <v>#N/A</v>
      </c>
      <c r="X212" s="151"/>
      <c r="Y212" s="151"/>
      <c r="Z212" s="191"/>
      <c r="AA212" s="191"/>
    </row>
    <row r="213" spans="1:27">
      <c r="A213" s="29" t="s">
        <v>1192</v>
      </c>
      <c r="B213" s="30" t="s">
        <v>2794</v>
      </c>
      <c r="C213" s="6" t="s">
        <v>714</v>
      </c>
      <c r="D213" s="20" t="s">
        <v>1231</v>
      </c>
      <c r="E213" s="19"/>
      <c r="F213" s="19"/>
      <c r="G213" s="202">
        <v>5989</v>
      </c>
      <c r="H213" s="21">
        <v>615</v>
      </c>
      <c r="I213" s="8">
        <f>VLOOKUP(C213,'202310-202403出荷数total2403220951'!B:F,5,0)</f>
        <v>1696</v>
      </c>
      <c r="J213" s="203">
        <f>VLOOKUP(C213,'出荷数2307～2406total241008110618'!B:F,5,0)</f>
        <v>3134</v>
      </c>
      <c r="K213" s="214">
        <f>VLOOKUP(C213,'出荷数2407-2506total250730101950'!B:F,5,0)</f>
        <v>6256</v>
      </c>
      <c r="L213" s="203">
        <f>VLOOKUP(C:C,total260330113047!B:F,5,0)</f>
        <v>3745</v>
      </c>
      <c r="M213" s="211">
        <v>2500</v>
      </c>
      <c r="N213" s="211">
        <v>2500</v>
      </c>
      <c r="O213" s="44">
        <v>3968</v>
      </c>
      <c r="P213" s="44">
        <v>880</v>
      </c>
      <c r="Q213" s="44">
        <v>0</v>
      </c>
      <c r="R213" s="44">
        <v>0</v>
      </c>
      <c r="S213" s="44">
        <v>880</v>
      </c>
      <c r="T213" s="45">
        <v>0</v>
      </c>
      <c r="U213" s="45">
        <v>3088</v>
      </c>
      <c r="V213" s="45">
        <v>588</v>
      </c>
      <c r="W213" s="41">
        <v>0.94380040322580649</v>
      </c>
      <c r="X213" s="46"/>
      <c r="Y213" s="46"/>
    </row>
    <row r="214" spans="1:27">
      <c r="A214" s="29" t="s">
        <v>1193</v>
      </c>
      <c r="B214" s="30" t="s">
        <v>2794</v>
      </c>
      <c r="C214" s="17" t="s">
        <v>2755</v>
      </c>
      <c r="D214" s="18" t="s">
        <v>2760</v>
      </c>
      <c r="E214" s="17"/>
      <c r="F214" s="6"/>
      <c r="G214" s="8"/>
      <c r="H214" s="21">
        <v>620</v>
      </c>
      <c r="I214" s="8">
        <f>VLOOKUP(C214,'202310-202403出荷数total2403220951'!B:F,5,0)</f>
        <v>1167</v>
      </c>
      <c r="J214" s="203">
        <f>VLOOKUP(C214,'出荷数2307～2406total241008110618'!B:F,5,0)</f>
        <v>2808</v>
      </c>
      <c r="K214" s="214">
        <f>VLOOKUP(C214,'出荷数2407-2506total250730101950'!B:F,5,0)</f>
        <v>43</v>
      </c>
      <c r="L214" s="203">
        <f>VLOOKUP(C:C,total260330113047!B:F,5,0)</f>
        <v>383</v>
      </c>
      <c r="M214" s="8"/>
      <c r="N214" s="21">
        <f>L214/9*5</f>
        <v>212.77777777777777</v>
      </c>
      <c r="O214" s="44">
        <v>2851</v>
      </c>
      <c r="P214" s="44">
        <v>0</v>
      </c>
      <c r="Q214" s="44">
        <v>0</v>
      </c>
      <c r="R214" s="44">
        <v>0</v>
      </c>
      <c r="S214" s="44">
        <v>0</v>
      </c>
      <c r="T214" s="45">
        <v>0</v>
      </c>
      <c r="U214" s="45">
        <v>2851</v>
      </c>
      <c r="V214" s="45">
        <v>2638.2222222222222</v>
      </c>
      <c r="W214" s="41">
        <v>0.13433882848123466</v>
      </c>
      <c r="X214" s="46"/>
      <c r="Y214" s="46"/>
    </row>
    <row r="215" spans="1:27">
      <c r="A215" s="29" t="s">
        <v>1194</v>
      </c>
      <c r="B215" s="31" t="s">
        <v>4</v>
      </c>
      <c r="C215" s="17" t="s">
        <v>297</v>
      </c>
      <c r="D215" s="24" t="s">
        <v>298</v>
      </c>
      <c r="E215" s="23"/>
      <c r="F215" s="19">
        <v>976</v>
      </c>
      <c r="G215" s="21">
        <v>1131</v>
      </c>
      <c r="H215" s="21">
        <v>773</v>
      </c>
      <c r="I215" s="8">
        <f>VLOOKUP(C215,'202310-202403出荷数total2403220951'!B:F,5,0)</f>
        <v>165</v>
      </c>
      <c r="J215" s="203">
        <f>VLOOKUP(C215,'出荷数2307～2406total241008110618'!B:F,5,0)</f>
        <v>840</v>
      </c>
      <c r="K215" s="214">
        <f>VLOOKUP(C215,'出荷数2407-2506total250730101950'!B:F,5,0)</f>
        <v>399</v>
      </c>
      <c r="L215" s="203">
        <f>VLOOKUP(C:C,total260330113047!B:F,5,0)</f>
        <v>184</v>
      </c>
      <c r="M215" s="8"/>
      <c r="N215" s="21">
        <f>L215/9*5</f>
        <v>102.22222222222221</v>
      </c>
      <c r="O215" s="44">
        <v>878</v>
      </c>
      <c r="P215" s="44">
        <v>0</v>
      </c>
      <c r="Q215" s="44">
        <v>0</v>
      </c>
      <c r="R215" s="44">
        <v>0</v>
      </c>
      <c r="S215" s="44">
        <v>0</v>
      </c>
      <c r="T215" s="45">
        <v>0</v>
      </c>
      <c r="U215" s="45">
        <v>878</v>
      </c>
      <c r="V215" s="45">
        <v>775.77777777777783</v>
      </c>
      <c r="W215" s="41">
        <v>0.20956719817767655</v>
      </c>
      <c r="X215" s="46"/>
      <c r="Y215" s="46"/>
    </row>
    <row r="216" spans="1:27">
      <c r="A216" s="29" t="s">
        <v>1195</v>
      </c>
      <c r="B216" s="31" t="s">
        <v>4</v>
      </c>
      <c r="C216" s="17" t="s">
        <v>299</v>
      </c>
      <c r="D216" s="24" t="s">
        <v>300</v>
      </c>
      <c r="E216" s="23"/>
      <c r="F216" s="19">
        <v>1791</v>
      </c>
      <c r="G216" s="21">
        <v>1235</v>
      </c>
      <c r="H216" s="21">
        <v>7271</v>
      </c>
      <c r="I216" s="8">
        <f>VLOOKUP(C216,'202310-202403出荷数total2403220951'!B:F,5,0)</f>
        <v>893</v>
      </c>
      <c r="J216" s="203">
        <f>VLOOKUP(C216,'出荷数2307～2406total241008110618'!B:F,5,0)</f>
        <v>2907</v>
      </c>
      <c r="K216" s="214">
        <f>VLOOKUP(C216,'出荷数2407-2506total250730101950'!B:F,5,0)</f>
        <v>13212</v>
      </c>
      <c r="L216" s="203">
        <f>VLOOKUP(C:C,total260330113047!B:F,5,0)</f>
        <v>3261</v>
      </c>
      <c r="M216" s="8"/>
      <c r="N216" s="21">
        <f>L216/9*5</f>
        <v>1811.6666666666665</v>
      </c>
      <c r="O216" s="44">
        <v>8347</v>
      </c>
      <c r="P216" s="44">
        <v>120</v>
      </c>
      <c r="Q216" s="44">
        <v>0</v>
      </c>
      <c r="R216" s="44">
        <v>0</v>
      </c>
      <c r="S216" s="44">
        <v>370</v>
      </c>
      <c r="T216" s="45">
        <v>-250</v>
      </c>
      <c r="U216" s="45">
        <v>7977</v>
      </c>
      <c r="V216" s="45">
        <v>6165.3333333333339</v>
      </c>
      <c r="W216" s="41">
        <v>0.39067928597100754</v>
      </c>
      <c r="X216" s="46"/>
      <c r="Y216" s="46"/>
    </row>
    <row r="217" spans="1:27" s="293" customFormat="1">
      <c r="A217" s="282" t="s">
        <v>1196</v>
      </c>
      <c r="B217" s="283" t="s">
        <v>4</v>
      </c>
      <c r="C217" s="284" t="s">
        <v>303</v>
      </c>
      <c r="D217" s="285" t="s">
        <v>304</v>
      </c>
      <c r="E217" s="284"/>
      <c r="F217" s="286">
        <v>2170</v>
      </c>
      <c r="G217" s="287">
        <v>2785</v>
      </c>
      <c r="H217" s="287">
        <v>1320</v>
      </c>
      <c r="I217" s="287">
        <f>VLOOKUP(C217,'202310-202403出荷数total2403220951'!B:F,5,0)</f>
        <v>1219</v>
      </c>
      <c r="J217" s="287">
        <f>VLOOKUP(C217,'出荷数2307～2406total241008110618'!B:F,5,0)</f>
        <v>1602</v>
      </c>
      <c r="K217" s="287">
        <f>VLOOKUP(C217,'出荷数2407-2506total250730101950'!B:F,5,0)</f>
        <v>1969</v>
      </c>
      <c r="L217" s="203">
        <f>VLOOKUP(C:C,total260330113047!B:F,5,0)</f>
        <v>1509</v>
      </c>
      <c r="M217" s="288">
        <v>5000</v>
      </c>
      <c r="N217" s="211">
        <v>5000</v>
      </c>
      <c r="O217" s="287">
        <v>3913</v>
      </c>
      <c r="P217" s="287">
        <v>0</v>
      </c>
      <c r="Q217" s="287">
        <v>0</v>
      </c>
      <c r="R217" s="287">
        <v>0</v>
      </c>
      <c r="S217" s="287">
        <v>0</v>
      </c>
      <c r="T217" s="289">
        <v>0</v>
      </c>
      <c r="U217" s="289">
        <v>3913</v>
      </c>
      <c r="V217" s="289">
        <v>-1087</v>
      </c>
      <c r="W217" s="290">
        <v>0.3856376181957577</v>
      </c>
      <c r="X217" s="291"/>
      <c r="Y217" s="291"/>
      <c r="Z217" s="292"/>
      <c r="AA217" s="292"/>
    </row>
    <row r="218" spans="1:27">
      <c r="A218" s="29" t="s">
        <v>1197</v>
      </c>
      <c r="B218" s="31" t="s">
        <v>4</v>
      </c>
      <c r="C218" s="17" t="s">
        <v>305</v>
      </c>
      <c r="D218" s="24" t="s">
        <v>306</v>
      </c>
      <c r="E218" s="23"/>
      <c r="F218" s="19">
        <v>12000</v>
      </c>
      <c r="G218" s="21">
        <v>12000</v>
      </c>
      <c r="H218" s="21">
        <v>6328</v>
      </c>
      <c r="I218" s="213">
        <f>VLOOKUP(C218,'202310-202403出荷数total2403220951'!B:F,5,0)</f>
        <v>11118</v>
      </c>
      <c r="J218" s="203">
        <f>VLOOKUP(C218,'出荷数2307～2406total241008110618'!B:F,5,0)</f>
        <v>17924</v>
      </c>
      <c r="K218" s="214">
        <f>VLOOKUP(C218,'出荷数2407-2506total250730101950'!B:F,5,0)</f>
        <v>22866</v>
      </c>
      <c r="L218" s="203">
        <f>VLOOKUP(C:C,total260330113047!B:F,5,0)</f>
        <v>7756</v>
      </c>
      <c r="M218" s="211">
        <v>12000</v>
      </c>
      <c r="N218" s="211">
        <v>12000</v>
      </c>
      <c r="O218" s="44">
        <v>20058</v>
      </c>
      <c r="P218" s="44">
        <v>0</v>
      </c>
      <c r="Q218" s="44">
        <v>0</v>
      </c>
      <c r="R218" s="44">
        <v>0</v>
      </c>
      <c r="S218" s="44">
        <v>100</v>
      </c>
      <c r="T218" s="45">
        <v>-100</v>
      </c>
      <c r="U218" s="45">
        <v>19958</v>
      </c>
      <c r="V218" s="45">
        <v>7958</v>
      </c>
      <c r="W218" s="41">
        <v>0.38667863196729485</v>
      </c>
      <c r="X218" s="46"/>
      <c r="Y218" s="46"/>
    </row>
    <row r="219" spans="1:27" s="200" customFormat="1">
      <c r="A219" s="192" t="s">
        <v>1198</v>
      </c>
      <c r="B219" s="212" t="s">
        <v>4</v>
      </c>
      <c r="C219" s="235" t="s">
        <v>307</v>
      </c>
      <c r="D219" s="236" t="s">
        <v>308</v>
      </c>
      <c r="E219" s="235"/>
      <c r="F219" s="194">
        <v>1239</v>
      </c>
      <c r="G219" s="196">
        <v>4390</v>
      </c>
      <c r="H219" s="196">
        <v>1654</v>
      </c>
      <c r="I219" s="196">
        <f>VLOOKUP(C219,'202310-202403出荷数total2403220951'!B:F,5,0)</f>
        <v>1019</v>
      </c>
      <c r="J219" s="196">
        <f>VLOOKUP(C219,'出荷数2307～2406total241008110618'!B:F,5,0)</f>
        <v>1675</v>
      </c>
      <c r="K219" s="214">
        <f>VLOOKUP(C219,'出荷数2407-2506total250730101950'!B:F,5,0)</f>
        <v>1472</v>
      </c>
      <c r="L219" s="203">
        <f>VLOOKUP(C:C,total260330113047!B:F,5,0)</f>
        <v>512</v>
      </c>
      <c r="M219" s="8"/>
      <c r="N219" s="21">
        <f t="shared" ref="N219:N235" si="8">L219/9*5</f>
        <v>284.44444444444446</v>
      </c>
      <c r="O219" s="196">
        <v>111</v>
      </c>
      <c r="P219" s="196">
        <v>150</v>
      </c>
      <c r="Q219" s="196">
        <v>0</v>
      </c>
      <c r="R219" s="196">
        <v>0</v>
      </c>
      <c r="S219" s="196">
        <v>150</v>
      </c>
      <c r="T219" s="197">
        <v>0</v>
      </c>
      <c r="U219" s="197">
        <v>-39</v>
      </c>
      <c r="V219" s="197">
        <v>-323.44444444444446</v>
      </c>
      <c r="W219" s="198">
        <v>4.6126126126126126</v>
      </c>
      <c r="X219" s="199"/>
      <c r="Y219" s="199"/>
      <c r="Z219" s="201"/>
      <c r="AA219" s="201"/>
    </row>
    <row r="220" spans="1:27" s="200" customFormat="1">
      <c r="A220" s="192" t="s">
        <v>1199</v>
      </c>
      <c r="B220" s="212" t="s">
        <v>4</v>
      </c>
      <c r="C220" s="235" t="s">
        <v>309</v>
      </c>
      <c r="D220" s="236" t="s">
        <v>310</v>
      </c>
      <c r="E220" s="235"/>
      <c r="F220" s="194">
        <v>2732</v>
      </c>
      <c r="G220" s="196">
        <v>2477</v>
      </c>
      <c r="H220" s="196">
        <v>2224</v>
      </c>
      <c r="I220" s="196">
        <f>VLOOKUP(C220,'202310-202403出荷数total2403220951'!B:F,5,0)</f>
        <v>1052</v>
      </c>
      <c r="J220" s="196">
        <f>VLOOKUP(C220,'出荷数2307～2406total241008110618'!B:F,5,0)</f>
        <v>1883</v>
      </c>
      <c r="K220" s="214">
        <f>VLOOKUP(C220,'出荷数2407-2506total250730101950'!B:F,5,0)</f>
        <v>2091</v>
      </c>
      <c r="L220" s="203">
        <f>VLOOKUP(C:C,total260330113047!B:F,5,0)</f>
        <v>225</v>
      </c>
      <c r="M220" s="8"/>
      <c r="N220" s="21">
        <f t="shared" si="8"/>
        <v>125</v>
      </c>
      <c r="O220" s="196">
        <v>0</v>
      </c>
      <c r="P220" s="196">
        <v>0</v>
      </c>
      <c r="Q220" s="196">
        <v>0</v>
      </c>
      <c r="R220" s="196">
        <v>0</v>
      </c>
      <c r="S220" s="196">
        <v>0</v>
      </c>
      <c r="T220" s="197">
        <v>0</v>
      </c>
      <c r="U220" s="197">
        <v>0</v>
      </c>
      <c r="V220" s="197">
        <v>-125</v>
      </c>
      <c r="W220" s="198" t="e">
        <v>#DIV/0!</v>
      </c>
      <c r="X220" s="199"/>
      <c r="Y220" s="199"/>
      <c r="Z220" s="201"/>
      <c r="AA220" s="201"/>
    </row>
    <row r="221" spans="1:27">
      <c r="A221" s="29" t="s">
        <v>1200</v>
      </c>
      <c r="B221" s="31" t="s">
        <v>4</v>
      </c>
      <c r="C221" s="17" t="s">
        <v>311</v>
      </c>
      <c r="D221" s="24" t="s">
        <v>312</v>
      </c>
      <c r="E221" s="23"/>
      <c r="F221" s="19">
        <v>12340</v>
      </c>
      <c r="G221" s="21">
        <v>10150</v>
      </c>
      <c r="H221" s="21">
        <v>9935</v>
      </c>
      <c r="I221" s="213">
        <f>VLOOKUP(C221,'202310-202403出荷数total2403220951'!B:F,5,0)</f>
        <v>7434</v>
      </c>
      <c r="J221" s="203">
        <f>VLOOKUP(C221,'出荷数2307～2406total241008110618'!B:F,5,0)</f>
        <v>12788</v>
      </c>
      <c r="K221" s="214">
        <f>VLOOKUP(C221,'出荷数2407-2506total250730101950'!B:F,5,0)</f>
        <v>5703</v>
      </c>
      <c r="L221" s="203">
        <f>VLOOKUP(C:C,total260330113047!B:F,5,0)</f>
        <v>5685</v>
      </c>
      <c r="M221" s="8"/>
      <c r="N221" s="21">
        <f t="shared" si="8"/>
        <v>3158.333333333333</v>
      </c>
      <c r="O221" s="44">
        <v>4558</v>
      </c>
      <c r="P221" s="44">
        <v>350</v>
      </c>
      <c r="Q221" s="44">
        <v>0</v>
      </c>
      <c r="R221" s="44">
        <v>0</v>
      </c>
      <c r="S221" s="44">
        <v>350</v>
      </c>
      <c r="T221" s="45">
        <v>0</v>
      </c>
      <c r="U221" s="45">
        <v>4208</v>
      </c>
      <c r="V221" s="45">
        <v>1049.666666666667</v>
      </c>
      <c r="W221" s="41">
        <v>1.2472575691092584</v>
      </c>
      <c r="X221" s="46"/>
      <c r="Y221" s="46"/>
    </row>
    <row r="222" spans="1:27" ht="16.899999999999999" customHeight="1">
      <c r="A222" s="29" t="s">
        <v>1201</v>
      </c>
      <c r="B222" s="31" t="s">
        <v>4</v>
      </c>
      <c r="C222" s="17" t="s">
        <v>2897</v>
      </c>
      <c r="D222" s="24" t="s">
        <v>314</v>
      </c>
      <c r="E222" s="23"/>
      <c r="F222" s="19">
        <v>26335</v>
      </c>
      <c r="G222" s="21">
        <v>47559</v>
      </c>
      <c r="H222" s="21">
        <v>37707</v>
      </c>
      <c r="I222" s="213">
        <f>VLOOKUP(C222,'202310-202403出荷数total2403220951'!B:F,5,0)</f>
        <v>19173</v>
      </c>
      <c r="J222" s="203">
        <f>VLOOKUP(C222,'出荷数2307～2406total241008110618'!B:F,5,0)</f>
        <v>35560</v>
      </c>
      <c r="K222" s="214">
        <f>VLOOKUP(C222,'出荷数2407-2506total250730101950'!B:F,5,0)</f>
        <v>17847</v>
      </c>
      <c r="L222" s="203">
        <f>VLOOKUP(C:C,total260330113047!B:F,5,0)</f>
        <v>18361</v>
      </c>
      <c r="M222" s="8"/>
      <c r="N222" s="21">
        <f t="shared" si="8"/>
        <v>10200.555555555555</v>
      </c>
      <c r="O222" s="44">
        <v>6803</v>
      </c>
      <c r="P222" s="44">
        <v>799</v>
      </c>
      <c r="Q222" s="44">
        <v>8960</v>
      </c>
      <c r="R222" s="44">
        <v>0</v>
      </c>
      <c r="S222" s="44">
        <v>1399</v>
      </c>
      <c r="T222" s="45">
        <v>-600</v>
      </c>
      <c r="U222" s="45">
        <v>14364</v>
      </c>
      <c r="V222" s="45">
        <v>4163.4444444444453</v>
      </c>
      <c r="W222" s="41">
        <v>2.6989563427899457</v>
      </c>
      <c r="X222" s="46"/>
      <c r="Y222" s="46"/>
    </row>
    <row r="223" spans="1:27">
      <c r="A223" s="29"/>
      <c r="B223" s="31" t="s">
        <v>4</v>
      </c>
      <c r="C223" s="17" t="s">
        <v>4199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VLOOKUP(C:C,total260330113047!B:F,5,0)</f>
        <v>33</v>
      </c>
      <c r="M223" s="8"/>
      <c r="N223" s="21">
        <f t="shared" si="8"/>
        <v>18.333333333333332</v>
      </c>
      <c r="O223" s="44">
        <v>3712</v>
      </c>
      <c r="P223" s="44">
        <v>0</v>
      </c>
      <c r="Q223" s="44">
        <v>0</v>
      </c>
      <c r="R223" s="44">
        <v>0</v>
      </c>
      <c r="S223" s="44">
        <v>0</v>
      </c>
      <c r="T223" s="45">
        <v>0</v>
      </c>
      <c r="U223" s="45">
        <v>3712</v>
      </c>
      <c r="V223" s="45">
        <v>3693.6666666666665</v>
      </c>
      <c r="W223" s="41">
        <v>8.8900862068965521E-3</v>
      </c>
      <c r="X223" s="46"/>
      <c r="Y223" s="46"/>
    </row>
    <row r="224" spans="1:27">
      <c r="A224" s="29"/>
      <c r="B224" s="31" t="s">
        <v>4</v>
      </c>
      <c r="C224" s="17" t="s">
        <v>4200</v>
      </c>
      <c r="D224" s="24" t="s">
        <v>314</v>
      </c>
      <c r="E224" s="23"/>
      <c r="F224" s="19"/>
      <c r="G224" s="21"/>
      <c r="H224" s="21"/>
      <c r="I224" s="213" t="e">
        <f>VLOOKUP(C224,'202310-202403出荷数total2403220951'!B:F,5,0)</f>
        <v>#N/A</v>
      </c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>
        <f>VLOOKUP(C:C,total260330113047!B:F,5,0)</f>
        <v>42</v>
      </c>
      <c r="M224" s="8"/>
      <c r="N224" s="21">
        <f t="shared" si="8"/>
        <v>23.333333333333336</v>
      </c>
      <c r="O224" s="44">
        <v>3878</v>
      </c>
      <c r="P224" s="44">
        <v>0</v>
      </c>
      <c r="Q224" s="44">
        <v>0</v>
      </c>
      <c r="R224" s="44">
        <v>0</v>
      </c>
      <c r="S224" s="44">
        <v>0</v>
      </c>
      <c r="T224" s="45">
        <v>0</v>
      </c>
      <c r="U224" s="45">
        <v>3878</v>
      </c>
      <c r="V224" s="45">
        <v>3854.6666666666665</v>
      </c>
      <c r="W224" s="41">
        <v>1.0830324909747292E-2</v>
      </c>
      <c r="X224" s="46"/>
      <c r="Y224" s="46"/>
    </row>
    <row r="225" spans="1:27" s="152" customFormat="1">
      <c r="A225" s="144" t="s">
        <v>1202</v>
      </c>
      <c r="B225" s="155" t="s">
        <v>4</v>
      </c>
      <c r="C225" s="153" t="s">
        <v>315</v>
      </c>
      <c r="D225" s="154" t="s">
        <v>316</v>
      </c>
      <c r="E225" s="153"/>
      <c r="F225" s="146">
        <v>907</v>
      </c>
      <c r="G225" s="148">
        <v>943</v>
      </c>
      <c r="H225" s="148">
        <v>489</v>
      </c>
      <c r="I225" s="148">
        <f>VLOOKUP(C225,'202310-202403出荷数total2403220951'!B:F,5,0)</f>
        <v>831</v>
      </c>
      <c r="J225" s="148">
        <f>VLOOKUP(C225,'出荷数2307～2406total241008110618'!B:F,5,0)</f>
        <v>833</v>
      </c>
      <c r="K225" s="214" t="e">
        <f>VLOOKUP(C225,'出荷数2407-2506total250730101950'!B:F,5,0)</f>
        <v>#N/A</v>
      </c>
      <c r="L225" s="203" t="e">
        <f>VLOOKUP(C:C,total260330113047!B:F,5,0)</f>
        <v>#N/A</v>
      </c>
      <c r="M225" s="8"/>
      <c r="N225" s="21" t="e">
        <f t="shared" si="8"/>
        <v>#N/A</v>
      </c>
      <c r="O225" s="148">
        <v>0</v>
      </c>
      <c r="P225" s="148">
        <v>0</v>
      </c>
      <c r="Q225" s="148">
        <v>0</v>
      </c>
      <c r="R225" s="148">
        <v>0</v>
      </c>
      <c r="S225" s="148">
        <v>0</v>
      </c>
      <c r="T225" s="149">
        <v>0</v>
      </c>
      <c r="U225" s="149">
        <v>0</v>
      </c>
      <c r="V225" s="149" t="e">
        <v>#N/A</v>
      </c>
      <c r="W225" s="150" t="e">
        <v>#N/A</v>
      </c>
      <c r="X225" s="151"/>
      <c r="Y225" s="151"/>
      <c r="Z225" s="191"/>
      <c r="AA225" s="191"/>
    </row>
    <row r="226" spans="1:27">
      <c r="A226" s="29" t="s">
        <v>1203</v>
      </c>
      <c r="B226" s="31" t="s">
        <v>4</v>
      </c>
      <c r="C226" s="17" t="s">
        <v>317</v>
      </c>
      <c r="D226" s="24" t="s">
        <v>318</v>
      </c>
      <c r="E226" s="23"/>
      <c r="F226" s="19">
        <v>12503</v>
      </c>
      <c r="G226" s="21">
        <v>14579</v>
      </c>
      <c r="H226" s="21">
        <v>13726</v>
      </c>
      <c r="I226" s="8">
        <f>VLOOKUP(C226,'202310-202403出荷数total2403220951'!B:F,5,0)</f>
        <v>6205</v>
      </c>
      <c r="J226" s="203">
        <f>VLOOKUP(C226,'出荷数2307～2406total241008110618'!B:F,5,0)</f>
        <v>11316</v>
      </c>
      <c r="K226" s="214">
        <f>VLOOKUP(C226,'出荷数2407-2506total250730101950'!B:F,5,0)</f>
        <v>8644</v>
      </c>
      <c r="L226" s="203">
        <f>VLOOKUP(C:C,total260330113047!B:F,5,0)</f>
        <v>7225</v>
      </c>
      <c r="M226" s="8"/>
      <c r="N226" s="21">
        <f t="shared" si="8"/>
        <v>4013.8888888888891</v>
      </c>
      <c r="O226" s="44">
        <v>9247</v>
      </c>
      <c r="P226" s="44">
        <v>0</v>
      </c>
      <c r="Q226" s="44">
        <v>0</v>
      </c>
      <c r="R226" s="44">
        <v>0</v>
      </c>
      <c r="S226" s="44">
        <v>0</v>
      </c>
      <c r="T226" s="45">
        <v>0</v>
      </c>
      <c r="U226" s="45">
        <v>9247</v>
      </c>
      <c r="V226" s="45">
        <v>5233.1111111111113</v>
      </c>
      <c r="W226" s="41">
        <v>0.78133448686060347</v>
      </c>
      <c r="X226" s="46"/>
      <c r="Y226" s="46"/>
    </row>
    <row r="227" spans="1:27" s="200" customFormat="1">
      <c r="A227" s="192"/>
      <c r="B227" s="212" t="s">
        <v>4</v>
      </c>
      <c r="C227" s="235" t="s">
        <v>3948</v>
      </c>
      <c r="D227" s="236" t="s">
        <v>318</v>
      </c>
      <c r="E227" s="235"/>
      <c r="F227" s="194"/>
      <c r="G227" s="196"/>
      <c r="H227" s="196"/>
      <c r="I227" s="196"/>
      <c r="J227" s="196"/>
      <c r="K227" s="214">
        <f>VLOOKUP(C227,'出荷数2407-2506total250730101950'!B:F,5,0)</f>
        <v>6000</v>
      </c>
      <c r="L227" s="203">
        <f>VLOOKUP(C:C,total260330113047!B:F,5,0)</f>
        <v>3500</v>
      </c>
      <c r="M227" s="8"/>
      <c r="N227" s="21">
        <f t="shared" si="8"/>
        <v>1944.4444444444446</v>
      </c>
      <c r="O227" s="196">
        <v>1760</v>
      </c>
      <c r="P227" s="196">
        <v>0</v>
      </c>
      <c r="Q227" s="196">
        <v>0</v>
      </c>
      <c r="R227" s="196">
        <v>0</v>
      </c>
      <c r="S227" s="196">
        <v>0</v>
      </c>
      <c r="T227" s="197">
        <v>0</v>
      </c>
      <c r="U227" s="197">
        <v>1760</v>
      </c>
      <c r="V227" s="197">
        <v>-184.44444444444457</v>
      </c>
      <c r="W227" s="198">
        <v>1.9886363636363635</v>
      </c>
      <c r="X227" s="199"/>
      <c r="Y227" s="199"/>
      <c r="Z227" s="201"/>
      <c r="AA227" s="201"/>
    </row>
    <row r="228" spans="1:27">
      <c r="A228" s="29" t="s">
        <v>1204</v>
      </c>
      <c r="B228" s="31" t="s">
        <v>4</v>
      </c>
      <c r="C228" s="17" t="s">
        <v>319</v>
      </c>
      <c r="D228" s="24" t="s">
        <v>320</v>
      </c>
      <c r="E228" s="23"/>
      <c r="F228" s="19">
        <v>9898</v>
      </c>
      <c r="G228" s="21">
        <v>6601</v>
      </c>
      <c r="H228" s="21">
        <v>8834</v>
      </c>
      <c r="I228" s="8">
        <f>VLOOKUP(C228,'202310-202403出荷数total2403220951'!B:F,5,0)</f>
        <v>2819</v>
      </c>
      <c r="J228" s="203">
        <f>VLOOKUP(C228,'出荷数2307～2406total241008110618'!B:F,5,0)</f>
        <v>6287</v>
      </c>
      <c r="K228" s="214">
        <f>VLOOKUP(C228,'出荷数2407-2506total250730101950'!B:F,5,0)</f>
        <v>6687</v>
      </c>
      <c r="L228" s="203">
        <f>VLOOKUP(C:C,total260330113047!B:F,5,0)</f>
        <v>2540</v>
      </c>
      <c r="M228" s="8"/>
      <c r="N228" s="21">
        <f t="shared" si="8"/>
        <v>1411.1111111111111</v>
      </c>
      <c r="O228" s="44">
        <v>5203</v>
      </c>
      <c r="P228" s="44">
        <v>0</v>
      </c>
      <c r="Q228" s="44">
        <v>0</v>
      </c>
      <c r="R228" s="44">
        <v>0</v>
      </c>
      <c r="S228" s="44">
        <v>0</v>
      </c>
      <c r="T228" s="45">
        <v>0</v>
      </c>
      <c r="U228" s="45">
        <v>5203</v>
      </c>
      <c r="V228" s="45">
        <v>3791.8888888888887</v>
      </c>
      <c r="W228" s="41">
        <v>0.48817989621372287</v>
      </c>
      <c r="X228" s="46"/>
      <c r="Y228" s="46"/>
    </row>
    <row r="229" spans="1:27">
      <c r="A229" s="29" t="s">
        <v>1205</v>
      </c>
      <c r="B229" s="31" t="s">
        <v>4</v>
      </c>
      <c r="C229" s="17" t="s">
        <v>321</v>
      </c>
      <c r="D229" s="24" t="s">
        <v>322</v>
      </c>
      <c r="E229" s="23"/>
      <c r="F229" s="19">
        <v>10228</v>
      </c>
      <c r="G229" s="21">
        <v>9171</v>
      </c>
      <c r="H229" s="21">
        <v>11029</v>
      </c>
      <c r="I229" s="8">
        <f>VLOOKUP(C229,'202310-202403出荷数total2403220951'!B:F,5,0)</f>
        <v>2992</v>
      </c>
      <c r="J229" s="203">
        <f>VLOOKUP(C229,'出荷数2307～2406total241008110618'!B:F,5,0)</f>
        <v>6316</v>
      </c>
      <c r="K229" s="214">
        <f>VLOOKUP(C229,'出荷数2407-2506total250730101950'!B:F,5,0)</f>
        <v>9066</v>
      </c>
      <c r="L229" s="203">
        <f>VLOOKUP(C:C,total260330113047!B:F,5,0)</f>
        <v>3728</v>
      </c>
      <c r="M229" s="8"/>
      <c r="N229" s="21">
        <f t="shared" si="8"/>
        <v>2071.1111111111113</v>
      </c>
      <c r="O229" s="44">
        <v>8325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8325</v>
      </c>
      <c r="V229" s="45">
        <v>6253.8888888888887</v>
      </c>
      <c r="W229" s="41">
        <v>0.44780780780780782</v>
      </c>
      <c r="X229" s="46"/>
      <c r="Y229" s="46"/>
    </row>
    <row r="230" spans="1:27">
      <c r="A230" s="29" t="s">
        <v>1206</v>
      </c>
      <c r="B230" s="31" t="s">
        <v>4</v>
      </c>
      <c r="C230" s="6" t="s">
        <v>260</v>
      </c>
      <c r="D230" s="20" t="s">
        <v>261</v>
      </c>
      <c r="E230" s="19"/>
      <c r="F230" s="19">
        <v>573</v>
      </c>
      <c r="G230" s="21">
        <v>1775</v>
      </c>
      <c r="H230" s="21">
        <v>1468</v>
      </c>
      <c r="I230" s="8">
        <f>VLOOKUP(C230,'202310-202403出荷数total2403220951'!B:F,5,0)</f>
        <v>525</v>
      </c>
      <c r="J230" s="203">
        <f>VLOOKUP(C230,'出荷数2307～2406total241008110618'!B:F,5,0)</f>
        <v>1084</v>
      </c>
      <c r="K230" s="214">
        <f>VLOOKUP(C230,'出荷数2407-2506total250730101950'!B:F,5,0)</f>
        <v>2352</v>
      </c>
      <c r="L230" s="203">
        <f>VLOOKUP(C:C,total260330113047!B:F,5,0)</f>
        <v>946</v>
      </c>
      <c r="M230" s="8"/>
      <c r="N230" s="21">
        <f t="shared" si="8"/>
        <v>525.55555555555554</v>
      </c>
      <c r="O230" s="44">
        <v>2843</v>
      </c>
      <c r="P230" s="44">
        <v>0</v>
      </c>
      <c r="Q230" s="44">
        <v>0</v>
      </c>
      <c r="R230" s="44">
        <v>0</v>
      </c>
      <c r="S230" s="44">
        <v>0</v>
      </c>
      <c r="T230" s="45">
        <v>0</v>
      </c>
      <c r="U230" s="45">
        <v>2843</v>
      </c>
      <c r="V230" s="45">
        <v>2317.4444444444443</v>
      </c>
      <c r="W230" s="41">
        <v>0.33274709813577208</v>
      </c>
      <c r="X230" s="46"/>
      <c r="Y230" s="46"/>
    </row>
    <row r="231" spans="1:27" s="152" customFormat="1">
      <c r="A231" s="144" t="s">
        <v>1207</v>
      </c>
      <c r="B231" s="155" t="s">
        <v>4</v>
      </c>
      <c r="C231" s="153" t="s">
        <v>323</v>
      </c>
      <c r="D231" s="154" t="s">
        <v>324</v>
      </c>
      <c r="E231" s="153"/>
      <c r="F231" s="146">
        <v>4048</v>
      </c>
      <c r="G231" s="148">
        <v>1912</v>
      </c>
      <c r="H231" s="148">
        <v>2073</v>
      </c>
      <c r="I231" s="148">
        <f>VLOOKUP(C231,'202310-202403出荷数total2403220951'!B:F,5,0)</f>
        <v>1230</v>
      </c>
      <c r="J231" s="148">
        <f>VLOOKUP(C231,'出荷数2307～2406total241008110618'!B:F,5,0)</f>
        <v>1618</v>
      </c>
      <c r="K231" s="214">
        <f>VLOOKUP(C231,'出荷数2407-2506total250730101950'!B:F,5,0)</f>
        <v>1274</v>
      </c>
      <c r="L231" s="203" t="e">
        <f>VLOOKUP(C:C,total260330113047!B:F,5,0)</f>
        <v>#N/A</v>
      </c>
      <c r="M231" s="8"/>
      <c r="N231" s="21" t="e">
        <f t="shared" si="8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 s="152" customFormat="1">
      <c r="A232" s="144" t="s">
        <v>1208</v>
      </c>
      <c r="B232" s="155" t="s">
        <v>4</v>
      </c>
      <c r="C232" s="153" t="s">
        <v>325</v>
      </c>
      <c r="D232" s="154" t="s">
        <v>326</v>
      </c>
      <c r="E232" s="153"/>
      <c r="F232" s="146">
        <v>1310</v>
      </c>
      <c r="G232" s="148">
        <v>1493</v>
      </c>
      <c r="H232" s="148">
        <v>1407</v>
      </c>
      <c r="I232" s="148">
        <f>VLOOKUP(C232,'202310-202403出荷数total2403220951'!B:F,5,0)</f>
        <v>699</v>
      </c>
      <c r="J232" s="148">
        <f>VLOOKUP(C232,'出荷数2307～2406total241008110618'!B:F,5,0)</f>
        <v>946</v>
      </c>
      <c r="K232" s="214">
        <f>VLOOKUP(C232,'出荷数2407-2506total250730101950'!B:F,5,0)</f>
        <v>567</v>
      </c>
      <c r="L232" s="203" t="e">
        <f>VLOOKUP(C:C,total260330113047!B:F,5,0)</f>
        <v>#N/A</v>
      </c>
      <c r="M232" s="8"/>
      <c r="N232" s="21" t="e">
        <f t="shared" si="8"/>
        <v>#N/A</v>
      </c>
      <c r="O232" s="148">
        <v>0</v>
      </c>
      <c r="P232" s="148">
        <v>0</v>
      </c>
      <c r="Q232" s="148">
        <v>0</v>
      </c>
      <c r="R232" s="148">
        <v>0</v>
      </c>
      <c r="S232" s="148">
        <v>0</v>
      </c>
      <c r="T232" s="149">
        <v>0</v>
      </c>
      <c r="U232" s="149">
        <v>0</v>
      </c>
      <c r="V232" s="149" t="e">
        <v>#N/A</v>
      </c>
      <c r="W232" s="150" t="e">
        <v>#N/A</v>
      </c>
      <c r="X232" s="151"/>
      <c r="Y232" s="151"/>
      <c r="Z232" s="191"/>
      <c r="AA232" s="191"/>
    </row>
    <row r="233" spans="1:27">
      <c r="A233" s="29" t="s">
        <v>1209</v>
      </c>
      <c r="B233" s="31" t="s">
        <v>4</v>
      </c>
      <c r="C233" s="6" t="s">
        <v>262</v>
      </c>
      <c r="D233" s="20" t="s">
        <v>263</v>
      </c>
      <c r="E233" s="19"/>
      <c r="F233" s="19">
        <v>1730</v>
      </c>
      <c r="G233" s="21">
        <v>1717</v>
      </c>
      <c r="H233" s="21">
        <v>1895</v>
      </c>
      <c r="I233" s="8">
        <f>VLOOKUP(C233,'202310-202403出荷数total2403220951'!B:F,5,0)</f>
        <v>573</v>
      </c>
      <c r="J233" s="203">
        <f>VLOOKUP(C233,'出荷数2307～2406total241008110618'!B:F,5,0)</f>
        <v>1029</v>
      </c>
      <c r="K233" s="214">
        <f>VLOOKUP(C233,'出荷数2407-2506total250730101950'!B:F,5,0)</f>
        <v>678</v>
      </c>
      <c r="L233" s="203">
        <f>VLOOKUP(C:C,total260330113047!B:F,5,0)</f>
        <v>443</v>
      </c>
      <c r="M233" s="8"/>
      <c r="N233" s="21">
        <f t="shared" si="8"/>
        <v>246.11111111111111</v>
      </c>
      <c r="O233" s="44">
        <v>1790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1790</v>
      </c>
      <c r="V233" s="45">
        <v>1543.8888888888889</v>
      </c>
      <c r="W233" s="41">
        <v>0.24748603351955306</v>
      </c>
      <c r="X233" s="46"/>
      <c r="Y233" s="46"/>
    </row>
    <row r="234" spans="1:27">
      <c r="A234" s="29" t="s">
        <v>1210</v>
      </c>
      <c r="B234" s="31" t="s">
        <v>4</v>
      </c>
      <c r="C234" s="17" t="s">
        <v>327</v>
      </c>
      <c r="D234" s="24" t="s">
        <v>328</v>
      </c>
      <c r="E234" s="23"/>
      <c r="F234" s="19">
        <v>1710</v>
      </c>
      <c r="G234" s="21">
        <v>1333</v>
      </c>
      <c r="H234" s="21">
        <v>1404</v>
      </c>
      <c r="I234" s="8">
        <f>VLOOKUP(C234,'202310-202403出荷数total2403220951'!B:F,5,0)</f>
        <v>317</v>
      </c>
      <c r="J234" s="203">
        <f>VLOOKUP(C234,'出荷数2307～2406total241008110618'!B:F,5,0)</f>
        <v>490</v>
      </c>
      <c r="K234" s="214">
        <f>VLOOKUP(C234,'出荷数2407-2506total250730101950'!B:F,5,0)</f>
        <v>495</v>
      </c>
      <c r="L234" s="203">
        <f>VLOOKUP(C:C,total260330113047!B:F,5,0)</f>
        <v>665</v>
      </c>
      <c r="M234" s="8"/>
      <c r="N234" s="21">
        <f t="shared" si="8"/>
        <v>369.44444444444446</v>
      </c>
      <c r="O234" s="44">
        <v>1532</v>
      </c>
      <c r="P234" s="44">
        <v>0</v>
      </c>
      <c r="Q234" s="44">
        <v>0</v>
      </c>
      <c r="R234" s="44">
        <v>0</v>
      </c>
      <c r="S234" s="44">
        <v>0</v>
      </c>
      <c r="T234" s="45">
        <v>0</v>
      </c>
      <c r="U234" s="45">
        <v>1532</v>
      </c>
      <c r="V234" s="45">
        <v>1162.5555555555557</v>
      </c>
      <c r="W234" s="41">
        <v>0.43407310704960833</v>
      </c>
      <c r="X234" s="46"/>
      <c r="Y234" s="46"/>
    </row>
    <row r="235" spans="1:27" s="152" customFormat="1" ht="15.75">
      <c r="A235" s="144" t="s">
        <v>1211</v>
      </c>
      <c r="B235" s="155" t="s">
        <v>4</v>
      </c>
      <c r="C235" s="153" t="s">
        <v>264</v>
      </c>
      <c r="D235" s="154" t="s">
        <v>265</v>
      </c>
      <c r="E235" s="153"/>
      <c r="F235" s="146">
        <v>4845</v>
      </c>
      <c r="G235" s="148">
        <v>7700</v>
      </c>
      <c r="H235" s="148">
        <v>1951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VLOOKUP(C:C,total260330113047!B:F,5,0)</f>
        <v>#N/A</v>
      </c>
      <c r="M235" s="8"/>
      <c r="N235" s="21" t="e">
        <f t="shared" si="8"/>
        <v>#N/A</v>
      </c>
      <c r="O235" s="148">
        <v>0</v>
      </c>
      <c r="P235" s="148">
        <v>0</v>
      </c>
      <c r="Q235" s="148">
        <v>0</v>
      </c>
      <c r="R235" s="148">
        <v>0</v>
      </c>
      <c r="S235" s="148">
        <v>0</v>
      </c>
      <c r="T235" s="149">
        <v>0</v>
      </c>
      <c r="U235" s="149">
        <v>0</v>
      </c>
      <c r="V235" s="149" t="e">
        <v>#N/A</v>
      </c>
      <c r="W235" s="150" t="e">
        <v>#N/A</v>
      </c>
      <c r="X235" s="151"/>
      <c r="Y235" s="151"/>
    </row>
    <row r="236" spans="1:27">
      <c r="A236" s="29" t="s">
        <v>1212</v>
      </c>
      <c r="B236" s="31" t="s">
        <v>4</v>
      </c>
      <c r="C236" s="17" t="s">
        <v>329</v>
      </c>
      <c r="D236" s="24" t="s">
        <v>330</v>
      </c>
      <c r="E236" s="23"/>
      <c r="F236" s="19">
        <v>11021</v>
      </c>
      <c r="G236" s="21">
        <v>6767</v>
      </c>
      <c r="H236" s="21">
        <v>4852</v>
      </c>
      <c r="I236" s="8">
        <f>VLOOKUP(C236,'202310-202403出荷数total2403220951'!B:F,5,0)</f>
        <v>2771</v>
      </c>
      <c r="J236" s="203">
        <f>VLOOKUP(C236,'出荷数2307～2406total241008110618'!B:F,5,0)</f>
        <v>4651</v>
      </c>
      <c r="K236" s="214">
        <f>VLOOKUP(C236,'出荷数2407-2506total250730101950'!B:F,5,0)</f>
        <v>5139</v>
      </c>
      <c r="L236" s="203">
        <f>VLOOKUP(C:C,total260330113047!B:F,5,0)</f>
        <v>3653</v>
      </c>
      <c r="M236" s="211">
        <v>3000</v>
      </c>
      <c r="N236" s="211">
        <v>3000</v>
      </c>
      <c r="O236" s="44">
        <v>4455</v>
      </c>
      <c r="P236" s="44">
        <v>1990</v>
      </c>
      <c r="Q236" s="44">
        <v>0</v>
      </c>
      <c r="R236" s="44">
        <v>0</v>
      </c>
      <c r="S236" s="44">
        <v>1990</v>
      </c>
      <c r="T236" s="45">
        <v>0</v>
      </c>
      <c r="U236" s="45">
        <v>2465</v>
      </c>
      <c r="V236" s="45">
        <v>-535</v>
      </c>
      <c r="W236" s="41">
        <v>0.81997755331088662</v>
      </c>
      <c r="X236" s="46"/>
      <c r="Y236" s="46" t="s">
        <v>351</v>
      </c>
    </row>
    <row r="237" spans="1:27" s="152" customFormat="1" ht="15.75">
      <c r="A237" s="144" t="s">
        <v>1213</v>
      </c>
      <c r="B237" s="155" t="s">
        <v>4</v>
      </c>
      <c r="C237" s="153" t="s">
        <v>331</v>
      </c>
      <c r="D237" s="154" t="s">
        <v>1309</v>
      </c>
      <c r="E237" s="153" t="s">
        <v>186</v>
      </c>
      <c r="F237" s="146">
        <v>1700</v>
      </c>
      <c r="G237" s="148">
        <v>294</v>
      </c>
      <c r="H237" s="148">
        <v>198</v>
      </c>
      <c r="I237" s="148" t="e">
        <f>VLOOKUP(C237,'202310-202403出荷数total2403220951'!B:F,5,0)</f>
        <v>#N/A</v>
      </c>
      <c r="J237" s="148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 t="e">
        <f>VLOOKUP(C:C,total260330113047!B:F,5,0)</f>
        <v>#N/A</v>
      </c>
      <c r="M237" s="8"/>
      <c r="N237" s="21" t="e">
        <f t="shared" ref="N237:N244" si="9">L237/9*5</f>
        <v>#N/A</v>
      </c>
      <c r="O237" s="148">
        <v>0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0</v>
      </c>
      <c r="V237" s="149" t="e">
        <v>#N/A</v>
      </c>
      <c r="W237" s="150" t="e">
        <v>#N/A</v>
      </c>
      <c r="X237" s="151"/>
      <c r="Y237" s="151"/>
    </row>
    <row r="238" spans="1:27" s="152" customFormat="1">
      <c r="A238" s="144" t="s">
        <v>1214</v>
      </c>
      <c r="B238" s="155" t="s">
        <v>4</v>
      </c>
      <c r="C238" s="153" t="s">
        <v>266</v>
      </c>
      <c r="D238" s="154" t="s">
        <v>1266</v>
      </c>
      <c r="E238" s="153"/>
      <c r="F238" s="146">
        <v>2398</v>
      </c>
      <c r="G238" s="148">
        <v>1863</v>
      </c>
      <c r="H238" s="148">
        <v>1640</v>
      </c>
      <c r="I238" s="148">
        <f>VLOOKUP(C238,'202310-202403出荷数total2403220951'!B:F,5,0)</f>
        <v>720</v>
      </c>
      <c r="J238" s="148">
        <f>VLOOKUP(C238,'出荷数2307～2406total241008110618'!B:F,5,0)</f>
        <v>4600</v>
      </c>
      <c r="K238" s="214" t="e">
        <f>VLOOKUP(C238,'出荷数2407-2506total250730101950'!B:F,5,0)</f>
        <v>#N/A</v>
      </c>
      <c r="L238" s="203" t="e">
        <f>VLOOKUP(C:C,total260330113047!B:F,5,0)</f>
        <v>#N/A</v>
      </c>
      <c r="M238" s="8"/>
      <c r="N238" s="21" t="e">
        <f t="shared" si="9"/>
        <v>#N/A</v>
      </c>
      <c r="O238" s="148">
        <v>5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5</v>
      </c>
      <c r="V238" s="149" t="e">
        <v>#N/A</v>
      </c>
      <c r="W238" s="150" t="e">
        <v>#N/A</v>
      </c>
      <c r="X238" s="151"/>
      <c r="Y238" s="151"/>
      <c r="Z238" s="191"/>
      <c r="AA238" s="191"/>
    </row>
    <row r="239" spans="1:27" s="152" customFormat="1">
      <c r="A239" s="144" t="s">
        <v>1215</v>
      </c>
      <c r="B239" s="155" t="s">
        <v>4</v>
      </c>
      <c r="C239" s="153" t="s">
        <v>267</v>
      </c>
      <c r="D239" s="154" t="s">
        <v>1265</v>
      </c>
      <c r="E239" s="153"/>
      <c r="F239" s="146">
        <v>5642</v>
      </c>
      <c r="G239" s="148">
        <v>200</v>
      </c>
      <c r="H239" s="148">
        <v>1430</v>
      </c>
      <c r="I239" s="148">
        <f>VLOOKUP(C239,'202310-202403出荷数total2403220951'!B:F,5,0)</f>
        <v>285</v>
      </c>
      <c r="J239" s="148">
        <f>VLOOKUP(C239,'出荷数2307～2406total241008110618'!B:F,5,0)</f>
        <v>287</v>
      </c>
      <c r="K239" s="214">
        <f>VLOOKUP(C239,'出荷数2407-2506total250730101950'!B:F,5,0)</f>
        <v>291</v>
      </c>
      <c r="L239" s="203">
        <f>VLOOKUP(C:C,total260330113047!B:F,5,0)</f>
        <v>268</v>
      </c>
      <c r="M239" s="8"/>
      <c r="N239" s="21">
        <f t="shared" si="9"/>
        <v>148.88888888888889</v>
      </c>
      <c r="O239" s="148">
        <v>1037</v>
      </c>
      <c r="P239" s="148">
        <v>0</v>
      </c>
      <c r="Q239" s="148">
        <v>0</v>
      </c>
      <c r="R239" s="148">
        <v>0</v>
      </c>
      <c r="S239" s="148">
        <v>0</v>
      </c>
      <c r="T239" s="149">
        <v>0</v>
      </c>
      <c r="U239" s="149">
        <v>1037</v>
      </c>
      <c r="V239" s="149">
        <v>888.11111111111109</v>
      </c>
      <c r="W239" s="150">
        <v>0.25843780135004824</v>
      </c>
      <c r="X239" s="151"/>
      <c r="Y239" s="151"/>
      <c r="Z239" s="191"/>
      <c r="AA239" s="191"/>
    </row>
    <row r="240" spans="1:27" s="200" customFormat="1">
      <c r="A240" s="192" t="s">
        <v>1216</v>
      </c>
      <c r="B240" s="212" t="s">
        <v>4</v>
      </c>
      <c r="C240" s="235" t="s">
        <v>332</v>
      </c>
      <c r="D240" s="236" t="s">
        <v>333</v>
      </c>
      <c r="E240" s="235"/>
      <c r="F240" s="194">
        <v>428</v>
      </c>
      <c r="G240" s="196">
        <v>1103</v>
      </c>
      <c r="H240" s="196">
        <v>787</v>
      </c>
      <c r="I240" s="196">
        <f>VLOOKUP(C240,'202310-202403出荷数total2403220951'!B:F,5,0)</f>
        <v>481</v>
      </c>
      <c r="J240" s="196">
        <f>VLOOKUP(C240,'出荷数2307～2406total241008110618'!B:F,5,0)</f>
        <v>533</v>
      </c>
      <c r="K240" s="196">
        <f>VLOOKUP(C240,'出荷数2407-2506total250730101950'!B:F,5,0)</f>
        <v>617</v>
      </c>
      <c r="L240" s="203">
        <f>VLOOKUP(C:C,total260330113047!B:F,5,0)</f>
        <v>541</v>
      </c>
      <c r="M240" s="196"/>
      <c r="N240" s="196">
        <f t="shared" si="9"/>
        <v>300.55555555555554</v>
      </c>
      <c r="O240" s="196">
        <v>211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211</v>
      </c>
      <c r="V240" s="197">
        <v>-89.555555555555543</v>
      </c>
      <c r="W240" s="198">
        <v>2.5639810426540284</v>
      </c>
      <c r="X240" s="199"/>
      <c r="Y240" s="199"/>
      <c r="Z240" s="201"/>
      <c r="AA240" s="201"/>
    </row>
    <row r="241" spans="1:27" s="200" customFormat="1">
      <c r="A241" s="192" t="s">
        <v>1217</v>
      </c>
      <c r="B241" s="212" t="s">
        <v>4</v>
      </c>
      <c r="C241" s="235" t="s">
        <v>268</v>
      </c>
      <c r="D241" s="236" t="s">
        <v>4102</v>
      </c>
      <c r="E241" s="235"/>
      <c r="F241" s="194">
        <v>1178</v>
      </c>
      <c r="G241" s="196">
        <v>1650</v>
      </c>
      <c r="H241" s="196">
        <v>1270</v>
      </c>
      <c r="I241" s="196">
        <f>VLOOKUP(C241,'202310-202403出荷数total2403220951'!B:F,5,0)</f>
        <v>496</v>
      </c>
      <c r="J241" s="196">
        <f>VLOOKUP(C241,'出荷数2307～2406total241008110618'!B:F,5,0)</f>
        <v>962</v>
      </c>
      <c r="K241" s="214">
        <f>VLOOKUP(C241,'出荷数2407-2506total250730101950'!B:F,5,0)</f>
        <v>596</v>
      </c>
      <c r="L241" s="203">
        <f>VLOOKUP(C:C,total260330113047!B:F,5,0)</f>
        <v>122</v>
      </c>
      <c r="M241" s="8"/>
      <c r="N241" s="21">
        <f t="shared" si="9"/>
        <v>67.777777777777771</v>
      </c>
      <c r="O241" s="196">
        <v>0</v>
      </c>
      <c r="P241" s="196">
        <v>0</v>
      </c>
      <c r="Q241" s="196">
        <v>0</v>
      </c>
      <c r="R241" s="196">
        <v>0</v>
      </c>
      <c r="S241" s="196">
        <v>0</v>
      </c>
      <c r="T241" s="197">
        <v>0</v>
      </c>
      <c r="U241" s="197">
        <v>0</v>
      </c>
      <c r="V241" s="197">
        <v>-67.777777777777771</v>
      </c>
      <c r="W241" s="198" t="e">
        <v>#DIV/0!</v>
      </c>
      <c r="X241" s="199"/>
      <c r="Y241" s="199"/>
      <c r="Z241" s="201"/>
      <c r="AA241" s="201"/>
    </row>
    <row r="242" spans="1:27">
      <c r="A242" s="29" t="s">
        <v>1218</v>
      </c>
      <c r="B242" s="31" t="s">
        <v>4</v>
      </c>
      <c r="C242" s="17" t="s">
        <v>270</v>
      </c>
      <c r="D242" s="24" t="s">
        <v>271</v>
      </c>
      <c r="E242" s="23"/>
      <c r="F242" s="19">
        <v>3399</v>
      </c>
      <c r="G242" s="21">
        <v>3090</v>
      </c>
      <c r="H242" s="21">
        <v>3886</v>
      </c>
      <c r="I242" s="8">
        <f>VLOOKUP(C242,'202310-202403出荷数total2403220951'!B:F,5,0)</f>
        <v>1077</v>
      </c>
      <c r="J242" s="203">
        <f>VLOOKUP(C242,'出荷数2307～2406total241008110618'!B:F,5,0)</f>
        <v>1997</v>
      </c>
      <c r="K242" s="214">
        <f>VLOOKUP(C242,'出荷数2407-2506total250730101950'!B:F,5,0)</f>
        <v>1751</v>
      </c>
      <c r="L242" s="203">
        <f>VLOOKUP(C:C,total260330113047!B:F,5,0)</f>
        <v>826</v>
      </c>
      <c r="M242" s="8"/>
      <c r="N242" s="21">
        <f t="shared" si="9"/>
        <v>458.88888888888886</v>
      </c>
      <c r="O242" s="44">
        <v>1318</v>
      </c>
      <c r="P242" s="44">
        <v>0</v>
      </c>
      <c r="Q242" s="44">
        <v>0</v>
      </c>
      <c r="R242" s="44">
        <v>0</v>
      </c>
      <c r="S242" s="44">
        <v>0</v>
      </c>
      <c r="T242" s="45">
        <v>0</v>
      </c>
      <c r="U242" s="45">
        <v>1318</v>
      </c>
      <c r="V242" s="45">
        <v>859.11111111111109</v>
      </c>
      <c r="W242" s="41">
        <v>0.62670713201820938</v>
      </c>
      <c r="X242" s="46"/>
      <c r="Y242" s="46"/>
    </row>
    <row r="243" spans="1:27" s="152" customFormat="1" ht="15.75">
      <c r="A243" s="144" t="s">
        <v>1219</v>
      </c>
      <c r="B243" s="155" t="s">
        <v>4</v>
      </c>
      <c r="C243" s="153" t="s">
        <v>713</v>
      </c>
      <c r="D243" s="154" t="s">
        <v>1310</v>
      </c>
      <c r="E243" s="153"/>
      <c r="F243" s="146" t="e">
        <f>VLOOKUP(C243,#REF!,17,0 )</f>
        <v>#REF!</v>
      </c>
      <c r="G243" s="148">
        <v>18471</v>
      </c>
      <c r="H243" s="148">
        <v>11873</v>
      </c>
      <c r="I243" s="148">
        <f>VLOOKUP(C243,'202310-202403出荷数total2403220951'!B:F,5,0)</f>
        <v>21</v>
      </c>
      <c r="J243" s="148">
        <f>VLOOKUP(C243,'出荷数2307～2406total241008110618'!B:F,5,0)</f>
        <v>179</v>
      </c>
      <c r="K243" s="214">
        <f>VLOOKUP(C243,'出荷数2407-2506total250730101950'!B:F,5,0)</f>
        <v>20</v>
      </c>
      <c r="L243" s="203" t="e">
        <f>VLOOKUP(C:C,total260330113047!B:F,5,0)</f>
        <v>#N/A</v>
      </c>
      <c r="M243" s="8"/>
      <c r="N243" s="21" t="e">
        <f t="shared" si="9"/>
        <v>#N/A</v>
      </c>
      <c r="O243" s="148">
        <v>0</v>
      </c>
      <c r="P243" s="148">
        <v>0</v>
      </c>
      <c r="Q243" s="148">
        <v>0</v>
      </c>
      <c r="R243" s="148">
        <v>0</v>
      </c>
      <c r="S243" s="148">
        <v>0</v>
      </c>
      <c r="T243" s="149">
        <v>0</v>
      </c>
      <c r="U243" s="149">
        <v>0</v>
      </c>
      <c r="V243" s="149" t="e">
        <v>#N/A</v>
      </c>
      <c r="W243" s="150" t="e">
        <v>#N/A</v>
      </c>
      <c r="X243" s="151"/>
      <c r="Y243" s="151"/>
    </row>
    <row r="244" spans="1:27">
      <c r="A244" s="29" t="s">
        <v>1220</v>
      </c>
      <c r="B244" s="31" t="s">
        <v>4</v>
      </c>
      <c r="C244" s="17" t="s">
        <v>273</v>
      </c>
      <c r="D244" s="24" t="s">
        <v>274</v>
      </c>
      <c r="E244" s="23"/>
      <c r="F244" s="19">
        <v>1919</v>
      </c>
      <c r="G244" s="21">
        <v>2904</v>
      </c>
      <c r="H244" s="21">
        <v>2412</v>
      </c>
      <c r="I244" s="8">
        <f>VLOOKUP(C244,'202310-202403出荷数total2403220951'!B:F,5,0)</f>
        <v>850</v>
      </c>
      <c r="J244" s="203">
        <f>VLOOKUP(C244,'出荷数2307～2406total241008110618'!B:F,5,0)</f>
        <v>2028</v>
      </c>
      <c r="K244" s="214">
        <f>VLOOKUP(C244,'出荷数2407-2506total250730101950'!B:F,5,0)</f>
        <v>1107</v>
      </c>
      <c r="L244" s="203">
        <f>VLOOKUP(C:C,total260330113047!B:F,5,0)</f>
        <v>373</v>
      </c>
      <c r="M244" s="8"/>
      <c r="N244" s="21">
        <f t="shared" si="9"/>
        <v>207.22222222222223</v>
      </c>
      <c r="O244" s="44">
        <v>3095</v>
      </c>
      <c r="P244" s="44">
        <v>0</v>
      </c>
      <c r="Q244" s="44">
        <v>0</v>
      </c>
      <c r="R244" s="44">
        <v>0</v>
      </c>
      <c r="S244" s="44">
        <v>0</v>
      </c>
      <c r="T244" s="45">
        <v>0</v>
      </c>
      <c r="U244" s="45">
        <v>3095</v>
      </c>
      <c r="V244" s="45">
        <v>2887.7777777777778</v>
      </c>
      <c r="W244" s="41">
        <v>0.12051696284329563</v>
      </c>
      <c r="X244" s="46"/>
      <c r="Y244" s="46"/>
    </row>
    <row r="245" spans="1:27">
      <c r="A245" s="29" t="s">
        <v>1221</v>
      </c>
      <c r="B245" s="31" t="s">
        <v>4</v>
      </c>
      <c r="C245" s="17" t="s">
        <v>709</v>
      </c>
      <c r="D245" s="24" t="s">
        <v>717</v>
      </c>
      <c r="E245" s="23"/>
      <c r="F245" s="19">
        <v>0</v>
      </c>
      <c r="G245" s="21">
        <v>0</v>
      </c>
      <c r="H245" s="21">
        <v>8393</v>
      </c>
      <c r="I245" s="8">
        <f>VLOOKUP(C245,'202310-202403出荷数total2403220951'!B:F,5,0)</f>
        <v>7931</v>
      </c>
      <c r="J245" s="203">
        <f>VLOOKUP(C245,'出荷数2307～2406total241008110618'!B:F,5,0)</f>
        <v>17588</v>
      </c>
      <c r="K245" s="214">
        <f>VLOOKUP(C245,'出荷数2407-2506total250730101950'!B:F,5,0)</f>
        <v>16987</v>
      </c>
      <c r="L245" s="203">
        <f>VLOOKUP(C:C,total260330113047!B:F,5,0)</f>
        <v>13105</v>
      </c>
      <c r="M245" s="211">
        <v>12000</v>
      </c>
      <c r="N245" s="211">
        <v>12000</v>
      </c>
      <c r="O245" s="44">
        <v>12311</v>
      </c>
      <c r="P245" s="44">
        <v>100</v>
      </c>
      <c r="Q245" s="44">
        <v>0</v>
      </c>
      <c r="R245" s="44">
        <v>0</v>
      </c>
      <c r="S245" s="44">
        <v>100</v>
      </c>
      <c r="T245" s="45">
        <v>0</v>
      </c>
      <c r="U245" s="45">
        <v>12211</v>
      </c>
      <c r="V245" s="45">
        <v>211</v>
      </c>
      <c r="W245" s="41">
        <v>1.0644951669238891</v>
      </c>
      <c r="X245" s="46"/>
      <c r="Y245" s="46"/>
    </row>
    <row r="246" spans="1:27">
      <c r="A246" s="29"/>
      <c r="B246" s="31" t="s">
        <v>4</v>
      </c>
      <c r="C246" s="17" t="s">
        <v>4100</v>
      </c>
      <c r="D246" s="24" t="s">
        <v>4427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 t="e">
        <f>VLOOKUP(C246,'出荷数2407-2506total250730101950'!B:F,5,0)</f>
        <v>#N/A</v>
      </c>
      <c r="L246" s="203">
        <f>VLOOKUP(C:C,total260330113047!B:F,5,0)</f>
        <v>50</v>
      </c>
      <c r="M246" s="8"/>
      <c r="N246" s="211">
        <v>1500</v>
      </c>
      <c r="O246" s="44">
        <v>2671</v>
      </c>
      <c r="P246" s="44">
        <v>0</v>
      </c>
      <c r="Q246" s="44">
        <v>0</v>
      </c>
      <c r="R246" s="44">
        <v>0</v>
      </c>
      <c r="S246" s="44">
        <v>0</v>
      </c>
      <c r="T246" s="45">
        <v>0</v>
      </c>
      <c r="U246" s="45">
        <v>2671</v>
      </c>
      <c r="V246" s="45">
        <v>1171</v>
      </c>
      <c r="W246" s="41">
        <v>1.8719580681392737E-2</v>
      </c>
      <c r="X246" s="46"/>
      <c r="Y246" s="46"/>
    </row>
    <row r="247" spans="1:27" s="231" customFormat="1">
      <c r="A247" s="223" t="s">
        <v>1222</v>
      </c>
      <c r="B247" s="254" t="s">
        <v>4</v>
      </c>
      <c r="C247" s="255" t="s">
        <v>275</v>
      </c>
      <c r="D247" s="256" t="s">
        <v>276</v>
      </c>
      <c r="E247" s="255"/>
      <c r="F247" s="225">
        <v>2255</v>
      </c>
      <c r="G247" s="227">
        <v>2545</v>
      </c>
      <c r="H247" s="227">
        <v>2670</v>
      </c>
      <c r="I247" s="227">
        <f>VLOOKUP(C247,'202310-202403出荷数total2403220951'!B:F,5,0)</f>
        <v>879</v>
      </c>
      <c r="J247" s="227">
        <f>VLOOKUP(C247,'出荷数2307～2406total241008110618'!B:F,5,0)</f>
        <v>2296</v>
      </c>
      <c r="K247" s="214">
        <f>VLOOKUP(C247,'出荷数2407-2506total250730101950'!B:F,5,0)</f>
        <v>457</v>
      </c>
      <c r="L247" s="203" t="e">
        <f>VLOOKUP(C:C,total260330113047!B:F,5,0)</f>
        <v>#N/A</v>
      </c>
      <c r="M247" s="8"/>
      <c r="N247" s="21" t="e">
        <f>L247/9*5</f>
        <v>#N/A</v>
      </c>
      <c r="O247" s="227">
        <v>0</v>
      </c>
      <c r="P247" s="227">
        <v>0</v>
      </c>
      <c r="Q247" s="227">
        <v>0</v>
      </c>
      <c r="R247" s="227">
        <v>0</v>
      </c>
      <c r="S247" s="227">
        <v>0</v>
      </c>
      <c r="T247" s="228">
        <v>0</v>
      </c>
      <c r="U247" s="228">
        <v>0</v>
      </c>
      <c r="V247" s="228" t="e">
        <v>#N/A</v>
      </c>
      <c r="W247" s="229" t="e">
        <v>#N/A</v>
      </c>
      <c r="X247" s="230"/>
      <c r="Y247" s="230"/>
      <c r="Z247" s="232"/>
      <c r="AA247" s="232"/>
    </row>
    <row r="248" spans="1:27">
      <c r="A248" s="29"/>
      <c r="B248" s="31" t="s">
        <v>4</v>
      </c>
      <c r="C248" s="17" t="s">
        <v>3793</v>
      </c>
      <c r="D248" s="24" t="s">
        <v>276</v>
      </c>
      <c r="E248" s="23"/>
      <c r="F248" s="19"/>
      <c r="G248" s="21"/>
      <c r="H248" s="21"/>
      <c r="I248" s="8" t="e">
        <f>VLOOKUP(C248,'202310-202403出荷数total2403220951'!B:F,5,0)</f>
        <v>#N/A</v>
      </c>
      <c r="J248" s="203" t="e">
        <f>VLOOKUP(C248,'出荷数2307～2406total241008110618'!B:F,5,0)</f>
        <v>#N/A</v>
      </c>
      <c r="K248" s="214">
        <f>VLOOKUP(C248,'出荷数2407-2506total250730101950'!B:F,5,0)</f>
        <v>1929</v>
      </c>
      <c r="L248" s="203">
        <f>VLOOKUP(C:C,total260330113047!B:F,5,0)</f>
        <v>1191</v>
      </c>
      <c r="M248" s="211">
        <v>2000</v>
      </c>
      <c r="N248" s="211">
        <v>2000</v>
      </c>
      <c r="O248" s="44">
        <v>5428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5428</v>
      </c>
      <c r="V248" s="45">
        <v>3428</v>
      </c>
      <c r="W248" s="41">
        <v>0.21941783345615329</v>
      </c>
      <c r="X248" s="46"/>
      <c r="Y248" s="46"/>
    </row>
    <row r="249" spans="1:27">
      <c r="A249" s="29" t="s">
        <v>1223</v>
      </c>
      <c r="B249" s="31" t="s">
        <v>4</v>
      </c>
      <c r="C249" s="6" t="s">
        <v>277</v>
      </c>
      <c r="D249" s="20" t="s">
        <v>278</v>
      </c>
      <c r="E249" s="19"/>
      <c r="F249" s="19">
        <v>1568</v>
      </c>
      <c r="G249" s="21">
        <v>1942</v>
      </c>
      <c r="H249" s="21">
        <v>1574</v>
      </c>
      <c r="I249" s="8">
        <f>VLOOKUP(C249,'202310-202403出荷数total2403220951'!B:F,5,0)</f>
        <v>294</v>
      </c>
      <c r="J249" s="203">
        <f>VLOOKUP(C249,'出荷数2307～2406total241008110618'!B:F,5,0)</f>
        <v>1143</v>
      </c>
      <c r="K249" s="214">
        <f>VLOOKUP(C249,'出荷数2407-2506total250730101950'!B:F,5,0)</f>
        <v>179</v>
      </c>
      <c r="L249" s="203">
        <f>VLOOKUP(C:C,total260330113047!B:F,5,0)</f>
        <v>106</v>
      </c>
      <c r="M249" s="8"/>
      <c r="N249" s="21">
        <f>L249/9*5</f>
        <v>58.888888888888893</v>
      </c>
      <c r="O249" s="44">
        <v>1043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1043</v>
      </c>
      <c r="V249" s="45">
        <v>984.11111111111109</v>
      </c>
      <c r="W249" s="41">
        <v>0.10162991371045062</v>
      </c>
      <c r="X249" s="46"/>
      <c r="Y249" s="46"/>
    </row>
    <row r="250" spans="1:27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>
        <f>VLOOKUP(C:C,total260330113047!B:F,5,0)</f>
        <v>492</v>
      </c>
      <c r="M250" s="8"/>
      <c r="N250" s="21">
        <f>L250/9*5</f>
        <v>273.33333333333331</v>
      </c>
      <c r="O250" s="44">
        <v>3295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3295</v>
      </c>
      <c r="V250" s="45">
        <v>3021.6666666666665</v>
      </c>
      <c r="W250" s="41">
        <v>0.14931714719271624</v>
      </c>
      <c r="X250" s="46"/>
      <c r="Y250" s="46"/>
    </row>
    <row r="251" spans="1:27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>
        <f>VLOOKUP(C:C,total260330113047!B:F,5,0)</f>
        <v>172</v>
      </c>
      <c r="M251" s="8"/>
      <c r="N251" s="21">
        <f>L251/9*5</f>
        <v>95.555555555555557</v>
      </c>
      <c r="O251" s="44">
        <v>3025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3025</v>
      </c>
      <c r="V251" s="45">
        <v>2929.4444444444443</v>
      </c>
      <c r="W251" s="41">
        <v>5.6859504132231405E-2</v>
      </c>
      <c r="X251" s="46"/>
      <c r="Y251" s="46"/>
    </row>
    <row r="252" spans="1:27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>
        <f>VLOOKUP(C:C,total260330113047!B:F,5,0)</f>
        <v>183</v>
      </c>
      <c r="M252" s="8"/>
      <c r="N252" s="21">
        <f>L252/9*5</f>
        <v>101.66666666666666</v>
      </c>
      <c r="O252" s="44">
        <v>2188</v>
      </c>
      <c r="P252" s="44">
        <v>400</v>
      </c>
      <c r="Q252" s="44">
        <v>0</v>
      </c>
      <c r="R252" s="44">
        <v>0</v>
      </c>
      <c r="S252" s="44">
        <v>400</v>
      </c>
      <c r="T252" s="45">
        <v>0</v>
      </c>
      <c r="U252" s="45">
        <v>1788</v>
      </c>
      <c r="V252" s="45">
        <v>1686.3333333333333</v>
      </c>
      <c r="W252" s="41">
        <v>8.3638025594149915E-2</v>
      </c>
      <c r="X252" s="46"/>
      <c r="Y252" s="46"/>
    </row>
    <row r="253" spans="1:27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>
        <f>VLOOKUP(C:C,total260330113047!B:F,5,0)</f>
        <v>1970</v>
      </c>
      <c r="M253" s="211">
        <v>1000</v>
      </c>
      <c r="N253" s="211">
        <v>1000</v>
      </c>
      <c r="O253" s="44">
        <v>4552</v>
      </c>
      <c r="P253" s="44">
        <v>400</v>
      </c>
      <c r="Q253" s="44">
        <v>0</v>
      </c>
      <c r="R253" s="44">
        <v>0</v>
      </c>
      <c r="S253" s="44">
        <v>400</v>
      </c>
      <c r="T253" s="45">
        <v>0</v>
      </c>
      <c r="U253" s="45">
        <v>4152</v>
      </c>
      <c r="V253" s="45">
        <v>3152</v>
      </c>
      <c r="W253" s="41">
        <v>0.43277680140597541</v>
      </c>
      <c r="X253" s="46"/>
      <c r="Y253" s="46"/>
    </row>
    <row r="254" spans="1:27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>
        <f>VLOOKUP(C:C,total260330113047!B:F,5,0)</f>
        <v>4342</v>
      </c>
      <c r="M254" s="8"/>
      <c r="N254" s="21">
        <f t="shared" ref="N254:N260" si="10">L254/9*5</f>
        <v>2412.2222222222222</v>
      </c>
      <c r="O254" s="44">
        <v>1313</v>
      </c>
      <c r="P254" s="44">
        <v>150</v>
      </c>
      <c r="Q254" s="44">
        <v>3000</v>
      </c>
      <c r="R254" s="44">
        <v>0</v>
      </c>
      <c r="S254" s="44">
        <v>150</v>
      </c>
      <c r="T254" s="45">
        <v>0</v>
      </c>
      <c r="U254" s="45">
        <v>4163</v>
      </c>
      <c r="V254" s="45">
        <v>1750.7777777777778</v>
      </c>
      <c r="W254" s="41">
        <v>3.3069306930693068</v>
      </c>
      <c r="X254" s="46"/>
      <c r="Y254" s="46"/>
    </row>
    <row r="255" spans="1:27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>
        <f>VLOOKUP(C:C,total260330113047!B:F,5,0)</f>
        <v>560</v>
      </c>
      <c r="M255" s="8"/>
      <c r="N255" s="21">
        <f t="shared" si="10"/>
        <v>311.11111111111109</v>
      </c>
      <c r="O255" s="44">
        <v>4455</v>
      </c>
      <c r="P255" s="44">
        <v>900</v>
      </c>
      <c r="Q255" s="44">
        <v>0</v>
      </c>
      <c r="R255" s="44">
        <v>0</v>
      </c>
      <c r="S255" s="44">
        <v>0</v>
      </c>
      <c r="T255" s="45">
        <v>900</v>
      </c>
      <c r="U255" s="45">
        <v>4455</v>
      </c>
      <c r="V255" s="45">
        <v>4143.8888888888887</v>
      </c>
      <c r="W255" s="41">
        <v>0.12570145903479238</v>
      </c>
      <c r="X255" s="46"/>
      <c r="Y255" s="46"/>
    </row>
    <row r="256" spans="1:27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>
        <f>VLOOKUP(C:C,total260330113047!B:F,5,0)</f>
        <v>882</v>
      </c>
      <c r="M256" s="8"/>
      <c r="N256" s="21">
        <f t="shared" si="10"/>
        <v>490</v>
      </c>
      <c r="O256" s="44">
        <v>5807</v>
      </c>
      <c r="P256" s="44">
        <v>450</v>
      </c>
      <c r="Q256" s="44">
        <v>0</v>
      </c>
      <c r="R256" s="44">
        <v>0</v>
      </c>
      <c r="S256" s="44">
        <v>750</v>
      </c>
      <c r="T256" s="45">
        <v>-300</v>
      </c>
      <c r="U256" s="45">
        <v>5057</v>
      </c>
      <c r="V256" s="45">
        <v>4567</v>
      </c>
      <c r="W256" s="41">
        <v>0.15188565524367142</v>
      </c>
      <c r="X256" s="46"/>
      <c r="Y256" s="46"/>
    </row>
    <row r="257" spans="1:27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>
        <f>VLOOKUP(C:C,total260330113047!B:F,5,0)</f>
        <v>1535</v>
      </c>
      <c r="M257" s="8"/>
      <c r="N257" s="21">
        <f t="shared" si="10"/>
        <v>852.77777777777771</v>
      </c>
      <c r="O257" s="44">
        <v>5757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5757</v>
      </c>
      <c r="V257" s="45">
        <v>4904.2222222222226</v>
      </c>
      <c r="W257" s="41">
        <v>0.26663192635052979</v>
      </c>
      <c r="X257" s="46"/>
      <c r="Y257" s="46"/>
    </row>
    <row r="258" spans="1:27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VLOOKUP(C:C,total260330113047!B:F,5,0)</f>
        <v>#N/A</v>
      </c>
      <c r="M258" s="8"/>
      <c r="N258" s="21" t="e">
        <f t="shared" si="10"/>
        <v>#N/A</v>
      </c>
      <c r="O258" s="44">
        <v>10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10</v>
      </c>
      <c r="V258" s="45" t="e">
        <v>#N/A</v>
      </c>
      <c r="W258" s="41" t="e">
        <v>#N/A</v>
      </c>
      <c r="X258" s="46"/>
      <c r="Y258" s="46"/>
    </row>
    <row r="259" spans="1:27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>
        <f>VLOOKUP(C:C,total260330113047!B:F,5,0)</f>
        <v>2930</v>
      </c>
      <c r="M259" s="8"/>
      <c r="N259" s="21">
        <f t="shared" si="10"/>
        <v>1627.7777777777778</v>
      </c>
      <c r="O259" s="44">
        <v>40</v>
      </c>
      <c r="P259" s="44">
        <v>0</v>
      </c>
      <c r="Q259" s="44">
        <v>0</v>
      </c>
      <c r="R259" s="44">
        <v>0</v>
      </c>
      <c r="S259" s="44">
        <v>0</v>
      </c>
      <c r="T259" s="45">
        <v>0</v>
      </c>
      <c r="U259" s="45">
        <v>40</v>
      </c>
      <c r="V259" s="45">
        <v>-1587.7777777777778</v>
      </c>
      <c r="W259" s="41">
        <v>73.25</v>
      </c>
      <c r="X259" s="46"/>
      <c r="Y259" s="46"/>
    </row>
    <row r="260" spans="1:27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203">
        <f>VLOOKUP(C:C,total260330113047!B:F,5,0)</f>
        <v>601</v>
      </c>
      <c r="M260" s="196"/>
      <c r="N260" s="196">
        <f t="shared" si="10"/>
        <v>333.88888888888886</v>
      </c>
      <c r="O260" s="196">
        <v>778</v>
      </c>
      <c r="P260" s="196">
        <v>0</v>
      </c>
      <c r="Q260" s="196">
        <v>0</v>
      </c>
      <c r="R260" s="196">
        <v>0</v>
      </c>
      <c r="S260" s="196">
        <v>0</v>
      </c>
      <c r="T260" s="197">
        <v>0</v>
      </c>
      <c r="U260" s="197">
        <v>778</v>
      </c>
      <c r="V260" s="197">
        <v>444.11111111111114</v>
      </c>
      <c r="W260" s="198">
        <v>0.77249357326478152</v>
      </c>
      <c r="X260" s="199"/>
      <c r="Y260" s="199"/>
      <c r="Z260" s="201"/>
      <c r="AA260" s="201"/>
    </row>
    <row r="261" spans="1:27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>
        <f>VLOOKUP(C:C,total260330113047!B:F,5,0)</f>
        <v>5944</v>
      </c>
      <c r="M261" s="211">
        <v>4000</v>
      </c>
      <c r="N261" s="211">
        <v>4000</v>
      </c>
      <c r="O261" s="44">
        <v>1284</v>
      </c>
      <c r="P261" s="44">
        <v>0</v>
      </c>
      <c r="Q261" s="44">
        <v>3000</v>
      </c>
      <c r="R261" s="44">
        <v>0</v>
      </c>
      <c r="S261" s="44">
        <v>0</v>
      </c>
      <c r="T261" s="45">
        <v>0</v>
      </c>
      <c r="U261" s="45">
        <v>4284</v>
      </c>
      <c r="V261" s="45">
        <v>284</v>
      </c>
      <c r="W261" s="41">
        <v>4.6292834890965731</v>
      </c>
      <c r="X261" s="46"/>
      <c r="Y261" s="46"/>
    </row>
    <row r="262" spans="1:27">
      <c r="A262" s="9"/>
      <c r="B262" s="31" t="s">
        <v>4</v>
      </c>
      <c r="C262" s="49" t="s">
        <v>3770</v>
      </c>
      <c r="D262" s="24" t="s">
        <v>3783</v>
      </c>
      <c r="E262" s="50"/>
      <c r="F262" s="50">
        <v>0</v>
      </c>
      <c r="G262" s="8">
        <v>0</v>
      </c>
      <c r="H262" s="8">
        <v>0</v>
      </c>
      <c r="I262" s="8" t="e">
        <f>VLOOKUP(C262,'202310-202403出荷数total2403220951'!B:F,5,0)</f>
        <v>#N/A</v>
      </c>
      <c r="J262" s="203" t="e">
        <f>VLOOKUP(C262,'出荷数2307～2406total241008110618'!B:F,5,0)</f>
        <v>#N/A</v>
      </c>
      <c r="K262" s="214">
        <f>VLOOKUP(C262,'出荷数2407-2506total250730101950'!B:F,5,0)</f>
        <v>2754</v>
      </c>
      <c r="L262" s="203">
        <f>VLOOKUP(C:C,total260330113047!B:F,5,0)</f>
        <v>1448</v>
      </c>
      <c r="M262" s="211">
        <v>1000</v>
      </c>
      <c r="N262" s="211">
        <v>1000</v>
      </c>
      <c r="O262" s="44">
        <v>3139</v>
      </c>
      <c r="P262" s="44">
        <v>550</v>
      </c>
      <c r="Q262" s="44">
        <v>0</v>
      </c>
      <c r="R262" s="44">
        <v>0</v>
      </c>
      <c r="S262" s="44">
        <v>550</v>
      </c>
      <c r="T262" s="45">
        <v>0</v>
      </c>
      <c r="U262" s="45">
        <v>2589</v>
      </c>
      <c r="V262" s="45">
        <v>1589</v>
      </c>
      <c r="W262" s="41">
        <v>0.46129340554316661</v>
      </c>
      <c r="X262" s="46"/>
      <c r="Y262" s="46"/>
    </row>
    <row r="263" spans="1:27" s="152" customFormat="1" ht="15.75">
      <c r="A263" s="29" t="s">
        <v>2926</v>
      </c>
      <c r="B263" s="155" t="s">
        <v>4</v>
      </c>
      <c r="C263" s="153" t="s">
        <v>348</v>
      </c>
      <c r="D263" s="154" t="s">
        <v>1311</v>
      </c>
      <c r="E263" s="153"/>
      <c r="F263" s="146">
        <v>2372</v>
      </c>
      <c r="G263" s="148">
        <v>1852</v>
      </c>
      <c r="H263" s="21">
        <v>1128</v>
      </c>
      <c r="I263" s="8">
        <f>VLOOKUP(C263,'202310-202403出荷数total2403220951'!B:F,5,0)</f>
        <v>242</v>
      </c>
      <c r="J263" s="203">
        <f>VLOOKUP(C263,'出荷数2307～2406total241008110618'!B:F,5,0)</f>
        <v>537</v>
      </c>
      <c r="K263" s="214">
        <f>VLOOKUP(C263,'出荷数2407-2506total250730101950'!B:F,5,0)</f>
        <v>510</v>
      </c>
      <c r="L263" s="203">
        <f>VLOOKUP(C:C,total260330113047!B:F,5,0)</f>
        <v>194</v>
      </c>
      <c r="M263" s="8"/>
      <c r="N263" s="21">
        <f t="shared" ref="N263:N273" si="11">L263/9*5</f>
        <v>107.77777777777779</v>
      </c>
      <c r="O263" s="148">
        <v>324</v>
      </c>
      <c r="P263" s="148">
        <v>0</v>
      </c>
      <c r="Q263" s="44">
        <v>0</v>
      </c>
      <c r="R263" s="148">
        <v>0</v>
      </c>
      <c r="S263" s="148">
        <v>0</v>
      </c>
      <c r="T263" s="149">
        <v>0</v>
      </c>
      <c r="U263" s="149">
        <v>324</v>
      </c>
      <c r="V263" s="149">
        <v>216.22222222222223</v>
      </c>
      <c r="W263" s="150">
        <v>0.59876543209876543</v>
      </c>
      <c r="X263" s="151"/>
      <c r="Y263" s="151"/>
    </row>
    <row r="264" spans="1:27">
      <c r="A264" s="29" t="s">
        <v>2927</v>
      </c>
      <c r="B264" s="31" t="s">
        <v>4</v>
      </c>
      <c r="C264" s="17" t="s">
        <v>715</v>
      </c>
      <c r="D264" s="24" t="s">
        <v>716</v>
      </c>
      <c r="E264" s="23"/>
      <c r="F264" s="19">
        <v>0</v>
      </c>
      <c r="G264" s="21">
        <v>0</v>
      </c>
      <c r="H264" s="21">
        <v>1956</v>
      </c>
      <c r="I264" s="8">
        <f>VLOOKUP(C264,'202310-202403出荷数total2403220951'!B:F,5,0)</f>
        <v>512</v>
      </c>
      <c r="J264" s="203">
        <f>VLOOKUP(C264,'出荷数2307～2406total241008110618'!B:F,5,0)</f>
        <v>1043</v>
      </c>
      <c r="K264" s="214">
        <f>VLOOKUP(C264,'出荷数2407-2506total250730101950'!B:F,5,0)</f>
        <v>1417</v>
      </c>
      <c r="L264" s="203">
        <f>VLOOKUP(C:C,total260330113047!B:F,5,0)</f>
        <v>1059</v>
      </c>
      <c r="M264" s="8"/>
      <c r="N264" s="21">
        <f t="shared" si="11"/>
        <v>588.33333333333337</v>
      </c>
      <c r="O264" s="44">
        <v>3869</v>
      </c>
      <c r="P264" s="44">
        <v>0</v>
      </c>
      <c r="Q264" s="44">
        <v>0</v>
      </c>
      <c r="R264" s="44">
        <v>0</v>
      </c>
      <c r="S264" s="44">
        <v>0</v>
      </c>
      <c r="T264" s="45">
        <v>0</v>
      </c>
      <c r="U264" s="45">
        <v>3869</v>
      </c>
      <c r="V264" s="45">
        <v>3280.6666666666665</v>
      </c>
      <c r="W264" s="41">
        <v>0.27371413802016026</v>
      </c>
      <c r="X264" s="46"/>
      <c r="Y264" s="46"/>
    </row>
    <row r="265" spans="1:27">
      <c r="A265" s="29" t="s">
        <v>2928</v>
      </c>
      <c r="B265" s="31" t="s">
        <v>4</v>
      </c>
      <c r="C265" s="17" t="s">
        <v>295</v>
      </c>
      <c r="D265" s="24" t="s">
        <v>296</v>
      </c>
      <c r="E265" s="23"/>
      <c r="F265" s="19">
        <v>3128</v>
      </c>
      <c r="G265" s="21">
        <v>4154</v>
      </c>
      <c r="H265" s="21">
        <v>2497</v>
      </c>
      <c r="I265" s="8">
        <f>VLOOKUP(C265,'202310-202403出荷数total2403220951'!B:F,5,0)</f>
        <v>1204</v>
      </c>
      <c r="J265" s="203">
        <f>VLOOKUP(C265,'出荷数2307～2406total241008110618'!B:F,5,0)</f>
        <v>2123</v>
      </c>
      <c r="K265" s="214">
        <f>VLOOKUP(C265,'出荷数2407-2506total250730101950'!B:F,5,0)</f>
        <v>2367</v>
      </c>
      <c r="L265" s="203">
        <f>VLOOKUP(C:C,total260330113047!B:F,5,0)</f>
        <v>1362</v>
      </c>
      <c r="M265" s="8"/>
      <c r="N265" s="21">
        <f t="shared" si="11"/>
        <v>756.66666666666674</v>
      </c>
      <c r="O265" s="44">
        <v>3441</v>
      </c>
      <c r="P265" s="44">
        <v>0</v>
      </c>
      <c r="Q265" s="44">
        <v>0</v>
      </c>
      <c r="R265" s="44">
        <v>0</v>
      </c>
      <c r="S265" s="44">
        <v>0</v>
      </c>
      <c r="T265" s="45">
        <v>0</v>
      </c>
      <c r="U265" s="45">
        <v>3441</v>
      </c>
      <c r="V265" s="45">
        <v>2684.333333333333</v>
      </c>
      <c r="W265" s="41">
        <v>0.39581517000871841</v>
      </c>
      <c r="X265" s="46"/>
      <c r="Y265" s="46"/>
    </row>
    <row r="266" spans="1:27" s="152" customFormat="1">
      <c r="A266" s="144" t="s">
        <v>2929</v>
      </c>
      <c r="B266" s="155" t="s">
        <v>4</v>
      </c>
      <c r="C266" s="153" t="s">
        <v>349</v>
      </c>
      <c r="D266" s="154" t="s">
        <v>350</v>
      </c>
      <c r="E266" s="153"/>
      <c r="F266" s="146">
        <v>807</v>
      </c>
      <c r="G266" s="148">
        <v>965</v>
      </c>
      <c r="H266" s="148">
        <v>878</v>
      </c>
      <c r="I266" s="148">
        <f>VLOOKUP(C266,'202310-202403出荷数total2403220951'!B:F,5,0)</f>
        <v>264</v>
      </c>
      <c r="J266" s="148">
        <f>VLOOKUP(C266,'出荷数2307～2406total241008110618'!B:F,5,0)</f>
        <v>486</v>
      </c>
      <c r="K266" s="214">
        <f>VLOOKUP(C266,'出荷数2407-2506total250730101950'!B:F,5,0)</f>
        <v>678</v>
      </c>
      <c r="L266" s="203" t="e">
        <f>VLOOKUP(C:C,total260330113047!B:F,5,0)</f>
        <v>#N/A</v>
      </c>
      <c r="M266" s="8"/>
      <c r="N266" s="21" t="e">
        <f t="shared" si="11"/>
        <v>#N/A</v>
      </c>
      <c r="O266" s="148">
        <v>0</v>
      </c>
      <c r="P266" s="148">
        <v>0</v>
      </c>
      <c r="Q266" s="148">
        <v>0</v>
      </c>
      <c r="R266" s="148">
        <v>0</v>
      </c>
      <c r="S266" s="148">
        <v>0</v>
      </c>
      <c r="T266" s="149">
        <v>0</v>
      </c>
      <c r="U266" s="149">
        <v>0</v>
      </c>
      <c r="V266" s="149" t="e">
        <v>#N/A</v>
      </c>
      <c r="W266" s="150" t="e">
        <v>#N/A</v>
      </c>
      <c r="X266" s="151"/>
      <c r="Y266" s="151"/>
      <c r="Z266" s="191"/>
      <c r="AA266" s="191"/>
    </row>
    <row r="267" spans="1:27" ht="19.149999999999999" customHeight="1">
      <c r="A267" s="29" t="s">
        <v>2930</v>
      </c>
      <c r="B267" s="164" t="s">
        <v>4</v>
      </c>
      <c r="C267" s="165" t="s">
        <v>2882</v>
      </c>
      <c r="D267" s="242" t="s">
        <v>359</v>
      </c>
      <c r="E267" s="181"/>
      <c r="F267" s="183">
        <v>3004</v>
      </c>
      <c r="G267" s="184">
        <v>2368</v>
      </c>
      <c r="H267" s="21">
        <v>2446</v>
      </c>
      <c r="I267" s="8">
        <f>VLOOKUP(C267,'202310-202403出荷数total2403220951'!B:F,5,0)</f>
        <v>1141</v>
      </c>
      <c r="J267" s="203">
        <f>VLOOKUP(C267,'出荷数2307～2406total241008110618'!B:F,5,0)</f>
        <v>2240</v>
      </c>
      <c r="K267" s="214">
        <f>VLOOKUP(C267,'出荷数2407-2506total250730101950'!B:F,5,0)</f>
        <v>2295</v>
      </c>
      <c r="L267" s="203">
        <f>VLOOKUP(C:C,total260330113047!B:F,5,0)</f>
        <v>1789</v>
      </c>
      <c r="M267" s="8"/>
      <c r="N267" s="21">
        <f t="shared" si="11"/>
        <v>993.88888888888891</v>
      </c>
      <c r="O267" s="160">
        <v>568</v>
      </c>
      <c r="P267" s="160">
        <v>0</v>
      </c>
      <c r="Q267" s="44">
        <v>0</v>
      </c>
      <c r="R267" s="160">
        <v>0</v>
      </c>
      <c r="S267" s="160">
        <v>0</v>
      </c>
      <c r="T267" s="161">
        <v>0</v>
      </c>
      <c r="U267" s="45">
        <v>568</v>
      </c>
      <c r="V267" s="45">
        <v>-425.88888888888891</v>
      </c>
      <c r="W267" s="162">
        <v>3.1496478873239435</v>
      </c>
      <c r="X267" s="163"/>
      <c r="Y267" s="163"/>
    </row>
    <row r="268" spans="1:27" s="9" customFormat="1">
      <c r="A268" s="29" t="s">
        <v>2931</v>
      </c>
      <c r="B268" s="193" t="s">
        <v>4</v>
      </c>
      <c r="C268" s="243" t="s">
        <v>1315</v>
      </c>
      <c r="D268" s="243" t="s">
        <v>1318</v>
      </c>
      <c r="E268" s="185"/>
      <c r="F268" s="185"/>
      <c r="G268" s="185"/>
      <c r="H268" s="21">
        <v>128</v>
      </c>
      <c r="I268" s="8">
        <f>VLOOKUP(C268,'202310-202403出荷数total2403220951'!B:F,5,0)</f>
        <v>43</v>
      </c>
      <c r="J268" s="203">
        <f>VLOOKUP(C268,'出荷数2307～2406total241008110618'!B:F,5,0)</f>
        <v>110</v>
      </c>
      <c r="K268" s="214">
        <f>VLOOKUP(C268,'出荷数2407-2506total250730101950'!B:F,5,0)</f>
        <v>140</v>
      </c>
      <c r="L268" s="203">
        <f>VLOOKUP(C:C,total260330113047!B:F,5,0)</f>
        <v>121</v>
      </c>
      <c r="M268" s="8"/>
      <c r="N268" s="21">
        <f t="shared" si="11"/>
        <v>67.222222222222229</v>
      </c>
      <c r="O268" s="44">
        <v>173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173</v>
      </c>
      <c r="V268" s="45">
        <v>105.77777777777777</v>
      </c>
      <c r="W268" s="41">
        <v>0.69942196531791911</v>
      </c>
      <c r="X268" s="13"/>
      <c r="Y268" s="13"/>
      <c r="Z268" s="143"/>
      <c r="AA268" s="143"/>
    </row>
    <row r="269" spans="1:27" s="9" customFormat="1">
      <c r="A269" s="29" t="s">
        <v>2932</v>
      </c>
      <c r="B269" s="145" t="s">
        <v>4</v>
      </c>
      <c r="C269" s="185" t="s">
        <v>1316</v>
      </c>
      <c r="D269" s="186" t="s">
        <v>1318</v>
      </c>
      <c r="E269" s="187"/>
      <c r="F269" s="187"/>
      <c r="G269" s="148"/>
      <c r="H269" s="21">
        <v>36</v>
      </c>
      <c r="I269" s="8">
        <f>VLOOKUP(C269,'202310-202403出荷数total2403220951'!B:F,5,0)</f>
        <v>152</v>
      </c>
      <c r="J269" s="203">
        <f>VLOOKUP(C269,'出荷数2307～2406total241008110618'!B:F,5,0)</f>
        <v>193</v>
      </c>
      <c r="K269" s="214">
        <f>VLOOKUP(C269,'出荷数2407-2506total250730101950'!B:F,5,0)</f>
        <v>245</v>
      </c>
      <c r="L269" s="203">
        <f>VLOOKUP(C:C,total260330113047!B:F,5,0)</f>
        <v>191</v>
      </c>
      <c r="M269" s="8"/>
      <c r="N269" s="21">
        <f t="shared" si="11"/>
        <v>106.11111111111111</v>
      </c>
      <c r="O269" s="44">
        <v>86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86</v>
      </c>
      <c r="V269" s="45">
        <v>-20.111111111111114</v>
      </c>
      <c r="W269" s="41">
        <v>2.2209302325581395</v>
      </c>
      <c r="X269" s="13"/>
      <c r="Y269" s="13"/>
      <c r="Z269" s="143"/>
      <c r="AA269" s="143"/>
    </row>
    <row r="270" spans="1:27" s="9" customFormat="1">
      <c r="A270" s="29" t="s">
        <v>2933</v>
      </c>
      <c r="B270" s="145" t="s">
        <v>4</v>
      </c>
      <c r="C270" s="186" t="s">
        <v>1317</v>
      </c>
      <c r="D270" s="186" t="s">
        <v>1318</v>
      </c>
      <c r="E270" s="187"/>
      <c r="F270" s="187"/>
      <c r="G270" s="148"/>
      <c r="H270" s="21">
        <v>890</v>
      </c>
      <c r="I270" s="8">
        <f>VLOOKUP(C270,'202310-202403出荷数total2403220951'!B:F,5,0)</f>
        <v>323</v>
      </c>
      <c r="J270" s="203">
        <f>VLOOKUP(C270,'出荷数2307～2406total241008110618'!B:F,5,0)</f>
        <v>642</v>
      </c>
      <c r="K270" s="214">
        <f>VLOOKUP(C270,'出荷数2407-2506total250730101950'!B:F,5,0)</f>
        <v>519</v>
      </c>
      <c r="L270" s="203">
        <f>VLOOKUP(C:C,total260330113047!B:F,5,0)</f>
        <v>211</v>
      </c>
      <c r="M270" s="8"/>
      <c r="N270" s="21">
        <f t="shared" si="11"/>
        <v>117.22222222222221</v>
      </c>
      <c r="O270" s="44">
        <v>137</v>
      </c>
      <c r="P270" s="44">
        <v>0</v>
      </c>
      <c r="Q270" s="44">
        <v>0</v>
      </c>
      <c r="R270" s="44">
        <v>0</v>
      </c>
      <c r="S270" s="44">
        <v>200</v>
      </c>
      <c r="T270" s="45">
        <v>-200</v>
      </c>
      <c r="U270" s="45">
        <v>-63</v>
      </c>
      <c r="V270" s="45">
        <v>-180.22222222222223</v>
      </c>
      <c r="W270" s="41">
        <v>1.5401459854014599</v>
      </c>
      <c r="X270" s="13"/>
      <c r="Y270" s="13"/>
      <c r="Z270" s="143"/>
      <c r="AA270" s="143"/>
    </row>
    <row r="271" spans="1:27" s="231" customFormat="1">
      <c r="A271" s="223" t="s">
        <v>2934</v>
      </c>
      <c r="B271" s="224" t="s">
        <v>4</v>
      </c>
      <c r="C271" s="295" t="s">
        <v>2876</v>
      </c>
      <c r="D271" s="295" t="s">
        <v>2877</v>
      </c>
      <c r="E271" s="296"/>
      <c r="F271" s="296"/>
      <c r="G271" s="227"/>
      <c r="H271" s="227">
        <v>283</v>
      </c>
      <c r="I271" s="227">
        <f>VLOOKUP(C271,'202310-202403出荷数total2403220951'!B:F,5,0)</f>
        <v>240</v>
      </c>
      <c r="J271" s="227">
        <f>VLOOKUP(C271,'出荷数2307～2406total241008110618'!B:F,5,0)</f>
        <v>1210</v>
      </c>
      <c r="K271" s="227">
        <f>VLOOKUP(C271,'出荷数2407-2506total250730101950'!B:F,5,0)</f>
        <v>612</v>
      </c>
      <c r="L271" s="203">
        <f>VLOOKUP(C:C,total260330113047!B:F,5,0)</f>
        <v>204</v>
      </c>
      <c r="M271" s="297">
        <v>1000</v>
      </c>
      <c r="N271" s="227">
        <f t="shared" si="11"/>
        <v>113.33333333333334</v>
      </c>
      <c r="O271" s="227">
        <v>4112</v>
      </c>
      <c r="P271" s="227">
        <v>0</v>
      </c>
      <c r="Q271" s="227">
        <v>0</v>
      </c>
      <c r="R271" s="227">
        <v>0</v>
      </c>
      <c r="S271" s="227">
        <v>0</v>
      </c>
      <c r="T271" s="228">
        <v>0</v>
      </c>
      <c r="U271" s="228">
        <v>4112</v>
      </c>
      <c r="V271" s="228">
        <v>3998.6666666666665</v>
      </c>
      <c r="W271" s="229">
        <v>4.9610894941634238E-2</v>
      </c>
      <c r="X271" s="298"/>
      <c r="Y271" s="298"/>
      <c r="Z271" s="232"/>
      <c r="AA271" s="232"/>
    </row>
    <row r="272" spans="1:27">
      <c r="A272" s="29" t="s">
        <v>2935</v>
      </c>
      <c r="B272" s="30" t="s">
        <v>4</v>
      </c>
      <c r="C272" s="49" t="s">
        <v>2878</v>
      </c>
      <c r="D272" s="49" t="s">
        <v>2946</v>
      </c>
      <c r="E272" s="50"/>
      <c r="F272" s="50"/>
      <c r="G272" s="8"/>
      <c r="H272" s="21">
        <v>0</v>
      </c>
      <c r="I272" s="213">
        <f>VLOOKUP(C272,'202310-202403出荷数total2403220951'!B:F,5,0)</f>
        <v>1638</v>
      </c>
      <c r="J272" s="203">
        <f>VLOOKUP(C272,'出荷数2307～2406total241008110618'!B:F,5,0)</f>
        <v>1898</v>
      </c>
      <c r="K272" s="214">
        <f>VLOOKUP(C272,'出荷数2407-2506total250730101950'!B:F,5,0)</f>
        <v>1374</v>
      </c>
      <c r="L272" s="203">
        <f>VLOOKUP(C:C,total260330113047!B:F,5,0)</f>
        <v>2182</v>
      </c>
      <c r="M272" s="211">
        <v>1000</v>
      </c>
      <c r="N272" s="8">
        <f t="shared" si="11"/>
        <v>1212.2222222222222</v>
      </c>
      <c r="O272" s="44">
        <v>3655</v>
      </c>
      <c r="P272" s="44">
        <v>0</v>
      </c>
      <c r="Q272" s="44">
        <v>0</v>
      </c>
      <c r="R272" s="44">
        <v>0</v>
      </c>
      <c r="S272" s="44">
        <v>0</v>
      </c>
      <c r="T272" s="45">
        <v>0</v>
      </c>
      <c r="U272" s="45">
        <v>3655</v>
      </c>
      <c r="V272" s="45">
        <v>2442.7777777777778</v>
      </c>
      <c r="W272" s="41">
        <v>0.59699042407660741</v>
      </c>
      <c r="X272" s="13"/>
      <c r="Y272" s="13"/>
    </row>
    <row r="273" spans="1:25">
      <c r="A273" s="29" t="s">
        <v>2962</v>
      </c>
      <c r="B273" s="30" t="s">
        <v>4</v>
      </c>
      <c r="C273" s="49" t="s">
        <v>2961</v>
      </c>
      <c r="D273" s="49" t="s">
        <v>2963</v>
      </c>
      <c r="E273" s="50"/>
      <c r="F273" s="50"/>
      <c r="G273" s="8"/>
      <c r="H273" s="21">
        <v>0</v>
      </c>
      <c r="I273" s="8">
        <f>VLOOKUP(C273,'202310-202403出荷数total2403220951'!B:F,5,0)</f>
        <v>247</v>
      </c>
      <c r="J273" s="203">
        <f>VLOOKUP(C273,'出荷数2307～2406total241008110618'!B:F,5,0)</f>
        <v>1941</v>
      </c>
      <c r="K273" s="214">
        <f>VLOOKUP(C273,'出荷数2407-2506total250730101950'!B:F,5,0)</f>
        <v>1898</v>
      </c>
      <c r="L273" s="203">
        <f>VLOOKUP(C:C,total260330113047!B:F,5,0)</f>
        <v>602</v>
      </c>
      <c r="M273" s="211">
        <v>2000</v>
      </c>
      <c r="N273" s="8">
        <f t="shared" si="11"/>
        <v>334.44444444444446</v>
      </c>
      <c r="O273" s="44">
        <v>3202</v>
      </c>
      <c r="P273" s="44">
        <v>550</v>
      </c>
      <c r="Q273" s="44">
        <v>0</v>
      </c>
      <c r="R273" s="44">
        <v>0</v>
      </c>
      <c r="S273" s="44">
        <v>780</v>
      </c>
      <c r="T273" s="45">
        <v>-230</v>
      </c>
      <c r="U273" s="45">
        <v>2422</v>
      </c>
      <c r="V273" s="45">
        <v>2087.5555555555557</v>
      </c>
      <c r="W273" s="41">
        <v>0.18800749531542785</v>
      </c>
      <c r="X273" s="13"/>
      <c r="Y273" s="13"/>
    </row>
    <row r="274" spans="1:25">
      <c r="A274" s="29" t="s">
        <v>4237</v>
      </c>
      <c r="B274" s="30" t="s">
        <v>4</v>
      </c>
      <c r="C274" s="49" t="s">
        <v>3916</v>
      </c>
      <c r="D274" s="49" t="s">
        <v>2963</v>
      </c>
      <c r="E274" s="50"/>
      <c r="F274" s="50"/>
      <c r="G274" s="8"/>
      <c r="H274" s="21"/>
      <c r="I274" s="8"/>
      <c r="J274" s="203">
        <f>VLOOKUP(C274,'出荷数2307～2406total241008110618'!B:F,5,0)</f>
        <v>288</v>
      </c>
      <c r="K274" s="214">
        <f>VLOOKUP(C274,'出荷数2407-2506total250730101950'!B:F,5,0)</f>
        <v>1753</v>
      </c>
      <c r="L274" s="203">
        <f>VLOOKUP(C:C,total260330113047!B:F,5,0)</f>
        <v>156</v>
      </c>
      <c r="M274" s="8"/>
      <c r="N274" s="21">
        <f>L274/9*5</f>
        <v>86.666666666666657</v>
      </c>
      <c r="O274" s="44">
        <v>724</v>
      </c>
      <c r="P274" s="44">
        <v>0</v>
      </c>
      <c r="Q274" s="44">
        <v>0</v>
      </c>
      <c r="R274" s="44">
        <v>0</v>
      </c>
      <c r="S274" s="44">
        <v>0</v>
      </c>
      <c r="T274" s="45">
        <v>0</v>
      </c>
      <c r="U274" s="45">
        <v>724</v>
      </c>
      <c r="V274" s="45">
        <v>637.33333333333337</v>
      </c>
      <c r="W274" s="41">
        <v>0.21546961325966851</v>
      </c>
      <c r="X274" s="13"/>
      <c r="Y274" s="13"/>
    </row>
    <row r="275" spans="1:25">
      <c r="A275" s="29" t="s">
        <v>4240</v>
      </c>
      <c r="B275" s="30" t="s">
        <v>4</v>
      </c>
      <c r="C275" s="49" t="s">
        <v>4238</v>
      </c>
      <c r="D275" s="49" t="s">
        <v>4239</v>
      </c>
      <c r="E275" s="50"/>
      <c r="F275" s="50"/>
      <c r="G275" s="8"/>
      <c r="H275" s="21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>
        <f>VLOOKUP(C:C,total260330113047!B:F,5,0)</f>
        <v>22</v>
      </c>
      <c r="M275" s="213">
        <v>1500</v>
      </c>
      <c r="N275" s="211">
        <v>1000</v>
      </c>
      <c r="O275" s="44">
        <v>2547</v>
      </c>
      <c r="P275" s="44">
        <v>1820</v>
      </c>
      <c r="Q275" s="44">
        <v>0</v>
      </c>
      <c r="R275" s="44">
        <v>0</v>
      </c>
      <c r="S275" s="44">
        <v>1820</v>
      </c>
      <c r="T275" s="45">
        <v>0</v>
      </c>
      <c r="U275" s="45">
        <v>727</v>
      </c>
      <c r="V275" s="45">
        <v>-273</v>
      </c>
      <c r="W275" s="41">
        <v>8.6376128778955629E-3</v>
      </c>
      <c r="X275" s="13"/>
      <c r="Y275" s="13" t="s">
        <v>4523</v>
      </c>
    </row>
    <row r="276" spans="1:25">
      <c r="A276" s="29" t="s">
        <v>4248</v>
      </c>
      <c r="B276" s="30" t="s">
        <v>4</v>
      </c>
      <c r="C276" s="49" t="s">
        <v>4246</v>
      </c>
      <c r="D276" s="49" t="s">
        <v>4247</v>
      </c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>
        <f>VLOOKUP(C:C,total260330113047!B:F,5,0)</f>
        <v>22</v>
      </c>
      <c r="M276" s="213">
        <v>1500</v>
      </c>
      <c r="N276" s="211">
        <v>1500</v>
      </c>
      <c r="O276" s="44">
        <v>2246</v>
      </c>
      <c r="P276" s="44">
        <v>1450</v>
      </c>
      <c r="Q276" s="44">
        <v>3000</v>
      </c>
      <c r="R276" s="44">
        <v>0</v>
      </c>
      <c r="S276" s="44">
        <v>1450</v>
      </c>
      <c r="T276" s="45">
        <v>0</v>
      </c>
      <c r="U276" s="45">
        <v>3796</v>
      </c>
      <c r="V276" s="45">
        <v>2296</v>
      </c>
      <c r="W276" s="41">
        <v>9.7951914514692786E-3</v>
      </c>
      <c r="X276" s="13"/>
      <c r="Y276" s="13"/>
    </row>
    <row r="277" spans="1:25">
      <c r="A277" s="29" t="s">
        <v>4428</v>
      </c>
      <c r="B277" s="30" t="s">
        <v>4</v>
      </c>
      <c r="C277" s="49" t="s">
        <v>4374</v>
      </c>
      <c r="D277" s="49" t="s">
        <v>4375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>
        <f>VLOOKUP(C:C,total260330113047!B:F,5,0)</f>
        <v>17</v>
      </c>
      <c r="M277" s="8"/>
      <c r="N277" s="234">
        <v>1500</v>
      </c>
      <c r="O277" s="44">
        <v>2921</v>
      </c>
      <c r="P277" s="44">
        <v>200</v>
      </c>
      <c r="Q277" s="44">
        <v>0</v>
      </c>
      <c r="R277" s="44">
        <v>0</v>
      </c>
      <c r="S277" s="44">
        <v>200</v>
      </c>
      <c r="T277" s="45">
        <v>0</v>
      </c>
      <c r="U277" s="45">
        <v>2721</v>
      </c>
      <c r="V277" s="45">
        <v>1221</v>
      </c>
      <c r="W277" s="41">
        <v>5.8199246833276277E-3</v>
      </c>
      <c r="X277" s="13"/>
      <c r="Y277" s="13"/>
    </row>
    <row r="278" spans="1:25">
      <c r="A278" s="29" t="s">
        <v>4495</v>
      </c>
      <c r="B278" s="30" t="s">
        <v>4</v>
      </c>
      <c r="C278" s="49" t="s">
        <v>4493</v>
      </c>
      <c r="D278" s="49" t="s">
        <v>4494</v>
      </c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>
        <f>VLOOKUP(C278,'出荷数2407-2506total250730101950'!B:F,5,0)</f>
        <v>1347</v>
      </c>
      <c r="L278" s="203">
        <f>VLOOKUP(C:C,total260330113047!B:F,5,0)</f>
        <v>1801</v>
      </c>
      <c r="M278" s="8"/>
      <c r="N278" s="12"/>
      <c r="O278" s="44">
        <v>2927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2927</v>
      </c>
      <c r="V278" s="45">
        <v>2927</v>
      </c>
      <c r="W278" s="41">
        <v>0.61530577382985996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VLOOKUP(C:C,total260330113047!B:F,5,0)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#N/A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VLOOKUP(C:C,total260330113047!B:F,5,0)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#N/A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VLOOKUP(C:C,total260330113047!B:F,5,0)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#N/A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VLOOKUP(C:C,total260330113047!B:F,5,0)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#N/A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VLOOKUP(C:C,total260330113047!B:F,5,0)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#N/A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VLOOKUP(C:C,total260330113047!B:F,5,0)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#N/A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VLOOKUP(C:C,total260330113047!B:F,5,0)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#N/A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VLOOKUP(C:C,total260330113047!B:F,5,0)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#N/A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VLOOKUP(C:C,total260330113047!B:F,5,0)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#N/A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VLOOKUP(C:C,total260330113047!B:F,5,0)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#N/A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VLOOKUP(C:C,total260330113047!B:F,5,0)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#N/A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VLOOKUP(C:C,total260330113047!B:F,5,0)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#N/A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VLOOKUP(C:C,total260330113047!B:F,5,0)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#N/A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VLOOKUP(C:C,total260330113047!B:F,5,0)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#N/A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VLOOKUP(C:C,total260330113047!B:F,5,0)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#N/A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VLOOKUP(C:C,total260330113047!B:F,5,0)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#N/A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VLOOKUP(C:C,total260330113047!B:F,5,0)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#N/A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VLOOKUP(C:C,total260330113047!B:F,5,0)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#N/A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VLOOKUP(C:C,total260330113047!B:F,5,0)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#N/A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VLOOKUP(C:C,total260330113047!B:F,5,0)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 t="e">
        <v>#N/A</v>
      </c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VLOOKUP(C:C,total260330113047!B:F,5,0)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 t="e">
        <v>#N/A</v>
      </c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VLOOKUP(C:C,total260330113047!B:F,5,0)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 t="e">
        <v>#N/A</v>
      </c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VLOOKUP(C:C,total260330113047!B:F,5,0)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 t="e">
        <v>#N/A</v>
      </c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VLOOKUP(C:C,total260330113047!B:F,5,0)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 t="e">
        <v>#N/A</v>
      </c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VLOOKUP(C:C,total260330113047!B:F,5,0)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 t="e">
        <v>#N/A</v>
      </c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VLOOKUP(C:C,total260330113047!B:F,5,0)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 t="e">
        <v>#N/A</v>
      </c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VLOOKUP(C:C,total260330113047!B:F,5,0)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 t="e">
        <v>#N/A</v>
      </c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VLOOKUP(C:C,total260330113047!B:F,5,0)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 t="e">
        <v>#N/A</v>
      </c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VLOOKUP(C:C,total260330113047!B:F,5,0)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 t="e">
        <v>#N/A</v>
      </c>
      <c r="X307" s="13"/>
      <c r="Y307" s="13"/>
    </row>
    <row r="308" spans="1:25">
      <c r="A308" s="29"/>
      <c r="B308" s="2"/>
      <c r="C308" s="49"/>
      <c r="D308" s="49"/>
      <c r="E308" s="50"/>
      <c r="F308" s="50"/>
      <c r="G308" s="8"/>
      <c r="H308" s="21">
        <v>0</v>
      </c>
      <c r="I308" s="8" t="e">
        <f>VLOOKUP(C308,'202310-202403出荷数total2403220951'!B:F,5,0)</f>
        <v>#N/A</v>
      </c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VLOOKUP(C:C,total260330113047!B:F,5,0)</f>
        <v>#N/A</v>
      </c>
      <c r="M308" s="8"/>
      <c r="N308" s="12"/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5">
        <v>0</v>
      </c>
      <c r="U308" s="45">
        <v>0</v>
      </c>
      <c r="V308" s="45">
        <v>0</v>
      </c>
      <c r="W308" s="41" t="e">
        <v>#N/A</v>
      </c>
      <c r="X308" s="13"/>
      <c r="Y308" s="13"/>
    </row>
    <row r="309" spans="1:25">
      <c r="A309" s="29"/>
      <c r="B309" s="244"/>
      <c r="H309" s="245"/>
      <c r="L309" s="203" t="e">
        <f>VLOOKUP(C:C,total260330113047!B:F,5,0)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VLOOKUP(C:C,total260330113047!B:F,5,0)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VLOOKUP(C:C,total260330113047!B:F,5,0)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VLOOKUP(C:C,total260330113047!B:F,5,0)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VLOOKUP(C:C,total260330113047!B:F,5,0)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  <row r="314" spans="1:25">
      <c r="A314" s="29"/>
      <c r="B314" s="244"/>
      <c r="H314" s="245"/>
      <c r="L314" s="203" t="e">
        <f>VLOOKUP(C:C,total260330113047!B:F,5,0)</f>
        <v>#N/A</v>
      </c>
      <c r="N314" s="246"/>
      <c r="O314" s="247"/>
      <c r="P314" s="247"/>
      <c r="Q314" s="247"/>
      <c r="R314" s="247"/>
      <c r="S314" s="247"/>
      <c r="T314" s="248"/>
      <c r="U314" s="248"/>
      <c r="V314" s="248"/>
      <c r="W314" s="249"/>
      <c r="X314" s="14"/>
      <c r="Y314" s="14"/>
    </row>
  </sheetData>
  <autoFilter ref="A1:Z316" xr:uid="{00000000-0009-0000-0000-000035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24" priority="1" operator="lessThan">
      <formula>0.33</formula>
    </cfRule>
  </conditionalFormatting>
  <dataValidations count="2">
    <dataValidation imeMode="off" allowBlank="1" showInputMessage="1" showErrorMessage="1" sqref="C67 C65 C270:C316 C318:C64482 C1:C63 C76:C267" xr:uid="{9FC5BA22-7490-4F9B-AFEA-963040D6719A}"/>
    <dataValidation imeMode="hiragana" allowBlank="1" showInputMessage="1" showErrorMessage="1" sqref="D67:F67 D1:E63 F1:F65 E66:F66 E64:E65 D76:D92 E68:F92 D155:F267 D4:F6 D93:F113 E114:F154 D269:F275 D276:D64482 E276:F64537 D114:D146" xr:uid="{178AF44D-C9BF-4910-B126-92530F33B1E1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CEA8-4B94-4B37-AD3B-452F488D41DD}">
  <dimension ref="A1:AD314"/>
  <sheetViews>
    <sheetView zoomScaleNormal="100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V23" sqref="V23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17.75" style="1" customWidth="1"/>
    <col min="25" max="25" width="50.25" style="1" customWidth="1"/>
    <col min="28" max="16384" width="9" style="1"/>
  </cols>
  <sheetData>
    <row r="1" spans="1:30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4486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4525</v>
      </c>
      <c r="Y1" s="2" t="s">
        <v>2957</v>
      </c>
      <c r="AB1" s="2" t="s">
        <v>4205</v>
      </c>
      <c r="AD1" s="2" t="s">
        <v>2957</v>
      </c>
    </row>
    <row r="2" spans="1:30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VLOOKUP(C:C,total260330113047!B:F,5,0)</f>
        <v>537</v>
      </c>
      <c r="M2" s="8"/>
      <c r="N2" s="21">
        <f>L2/9*5</f>
        <v>298.33333333333331</v>
      </c>
      <c r="O2" s="44">
        <v>719</v>
      </c>
      <c r="P2" s="44">
        <v>250</v>
      </c>
      <c r="Q2" s="44">
        <v>0</v>
      </c>
      <c r="R2" s="44">
        <v>0</v>
      </c>
      <c r="S2" s="44">
        <v>250</v>
      </c>
      <c r="T2" s="45">
        <v>0</v>
      </c>
      <c r="U2" s="45">
        <v>469</v>
      </c>
      <c r="V2" s="45">
        <v>170.66666666666669</v>
      </c>
      <c r="W2" s="41">
        <v>0.74687065368567451</v>
      </c>
      <c r="X2" s="188"/>
      <c r="Y2" s="188"/>
    </row>
    <row r="3" spans="1:30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VLOOKUP(C:C,total260330113047!B:F,5,0)</f>
        <v>1403</v>
      </c>
      <c r="M3" s="8"/>
      <c r="N3" s="21">
        <f>L3/9*5</f>
        <v>779.44444444444446</v>
      </c>
      <c r="O3" s="44">
        <v>1668</v>
      </c>
      <c r="P3" s="44">
        <v>900</v>
      </c>
      <c r="Q3" s="44">
        <v>0</v>
      </c>
      <c r="R3" s="44">
        <v>0</v>
      </c>
      <c r="S3" s="44">
        <v>1850</v>
      </c>
      <c r="T3" s="45">
        <v>-950</v>
      </c>
      <c r="U3" s="45">
        <v>-182</v>
      </c>
      <c r="V3" s="45">
        <v>-961.44444444444446</v>
      </c>
      <c r="W3" s="41">
        <v>0.84112709832134291</v>
      </c>
      <c r="X3" s="46"/>
      <c r="Y3" s="46"/>
    </row>
    <row r="4" spans="1:30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VLOOKUP(C:C,total260330113047!B:F,5,0)</f>
        <v>612</v>
      </c>
      <c r="M4" s="211">
        <v>1000</v>
      </c>
      <c r="N4" s="211">
        <v>1000</v>
      </c>
      <c r="O4" s="44">
        <v>6102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6102</v>
      </c>
      <c r="V4" s="45">
        <v>5102</v>
      </c>
      <c r="W4" s="41">
        <v>0.10029498525073746</v>
      </c>
      <c r="X4" s="46"/>
      <c r="Y4" s="46"/>
    </row>
    <row r="5" spans="1:30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VLOOKUP(C:C,total260330113047!B:F,5,0)</f>
        <v>11211</v>
      </c>
      <c r="M5" s="8"/>
      <c r="N5" s="21">
        <f>L5/9*5</f>
        <v>6228.3333333333339</v>
      </c>
      <c r="O5" s="44">
        <v>27477</v>
      </c>
      <c r="P5" s="44">
        <v>21630</v>
      </c>
      <c r="Q5" s="44">
        <v>800</v>
      </c>
      <c r="R5" s="44">
        <v>0</v>
      </c>
      <c r="S5" s="44">
        <v>21630</v>
      </c>
      <c r="T5" s="45">
        <v>0</v>
      </c>
      <c r="U5" s="45">
        <v>6647</v>
      </c>
      <c r="V5" s="45">
        <v>418.66666666666606</v>
      </c>
      <c r="W5" s="41">
        <v>0.40801397532481715</v>
      </c>
      <c r="X5" s="241"/>
      <c r="Y5" s="241"/>
    </row>
    <row r="6" spans="1:30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VLOOKUP(C:C,total260330113047!B:F,5,0)</f>
        <v>181</v>
      </c>
      <c r="M6" s="8"/>
      <c r="N6" s="21">
        <f>L6/9*5</f>
        <v>100.55555555555556</v>
      </c>
      <c r="O6" s="44">
        <v>3064</v>
      </c>
      <c r="P6" s="44">
        <v>0</v>
      </c>
      <c r="Q6" s="44">
        <v>0</v>
      </c>
      <c r="R6" s="44">
        <v>0</v>
      </c>
      <c r="S6" s="44">
        <v>0</v>
      </c>
      <c r="T6" s="45">
        <v>0</v>
      </c>
      <c r="U6" s="45">
        <v>3064</v>
      </c>
      <c r="V6" s="45">
        <v>2963.4444444444443</v>
      </c>
      <c r="W6" s="41">
        <v>5.9073107049608352E-2</v>
      </c>
      <c r="X6" s="46"/>
      <c r="Y6" s="46"/>
    </row>
    <row r="7" spans="1:30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VLOOKUP(C:C,total260330113047!B:F,5,0)</f>
        <v>#N/A</v>
      </c>
      <c r="M7" s="8"/>
      <c r="N7" s="21" t="e">
        <f>L7/9*5</f>
        <v>#N/A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 t="e">
        <v>#N/A</v>
      </c>
      <c r="W7" s="41" t="e">
        <v>#N/A</v>
      </c>
      <c r="X7" s="46"/>
      <c r="Y7" s="46"/>
    </row>
    <row r="8" spans="1:30" s="152" customFormat="1">
      <c r="A8" s="144" t="s">
        <v>1044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>
        <f>VLOOKUP(C:C,total260330113047!B:F,5,0)</f>
        <v>3091</v>
      </c>
      <c r="M8" s="148"/>
      <c r="N8" s="148">
        <v>0</v>
      </c>
      <c r="O8" s="148">
        <v>1058</v>
      </c>
      <c r="P8" s="148">
        <v>500</v>
      </c>
      <c r="Q8" s="148">
        <v>0</v>
      </c>
      <c r="R8" s="148">
        <v>0</v>
      </c>
      <c r="S8" s="148">
        <v>500</v>
      </c>
      <c r="T8" s="149">
        <v>0</v>
      </c>
      <c r="U8" s="149">
        <v>558</v>
      </c>
      <c r="V8" s="149">
        <v>558</v>
      </c>
      <c r="W8" s="150">
        <v>2.9215500945179582</v>
      </c>
      <c r="X8" s="185"/>
      <c r="Y8" s="185"/>
      <c r="Z8" s="191"/>
      <c r="AA8" s="191"/>
    </row>
    <row r="9" spans="1:30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VLOOKUP(C:C,total260330113047!B:F,5,0)</f>
        <v>641</v>
      </c>
      <c r="M9" s="211">
        <v>1000</v>
      </c>
      <c r="N9" s="211">
        <v>2000</v>
      </c>
      <c r="O9" s="44">
        <v>4805</v>
      </c>
      <c r="P9" s="44">
        <v>0</v>
      </c>
      <c r="Q9" s="44">
        <v>0</v>
      </c>
      <c r="R9" s="44">
        <v>0</v>
      </c>
      <c r="S9" s="44">
        <v>0</v>
      </c>
      <c r="T9" s="45">
        <v>0</v>
      </c>
      <c r="U9" s="45">
        <v>4805</v>
      </c>
      <c r="V9" s="45">
        <v>2805</v>
      </c>
      <c r="W9" s="41">
        <v>0.13340270551508845</v>
      </c>
      <c r="X9" s="13"/>
      <c r="Y9" s="13"/>
    </row>
    <row r="10" spans="1:30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VLOOKUP(C:C,total260330113047!B:F,5,0)</f>
        <v>8631</v>
      </c>
      <c r="M10" s="8"/>
      <c r="N10" s="21">
        <f t="shared" ref="N10:N28" si="0">L10/9*5</f>
        <v>4795</v>
      </c>
      <c r="O10" s="44">
        <v>3487</v>
      </c>
      <c r="P10" s="44">
        <v>4845</v>
      </c>
      <c r="Q10" s="44">
        <v>0</v>
      </c>
      <c r="R10" s="44">
        <v>0</v>
      </c>
      <c r="S10" s="44">
        <v>4845</v>
      </c>
      <c r="T10" s="45">
        <v>0</v>
      </c>
      <c r="U10" s="45">
        <v>-1358</v>
      </c>
      <c r="V10" s="45">
        <v>-6153</v>
      </c>
      <c r="W10" s="41">
        <v>2.4751935761399482</v>
      </c>
      <c r="X10" s="46"/>
      <c r="Y10" s="46"/>
    </row>
    <row r="11" spans="1:30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VLOOKUP(C:C,total260330113047!B:F,5,0)</f>
        <v>160</v>
      </c>
      <c r="M11" s="8"/>
      <c r="N11" s="21">
        <f t="shared" si="0"/>
        <v>88.888888888888886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-86.888888888888886</v>
      </c>
      <c r="W11" s="41">
        <v>80</v>
      </c>
      <c r="X11" s="46"/>
      <c r="Y11" s="46"/>
    </row>
    <row r="12" spans="1:30">
      <c r="A12" s="29"/>
      <c r="B12" s="30" t="s">
        <v>5</v>
      </c>
      <c r="C12" s="17" t="s">
        <v>4440</v>
      </c>
      <c r="D12" s="18"/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VLOOKUP(C:C,total260330113047!B:F,5,0)</f>
        <v>240</v>
      </c>
      <c r="M12" s="8"/>
      <c r="N12" s="21">
        <f t="shared" si="0"/>
        <v>133.33333333333334</v>
      </c>
      <c r="O12" s="44">
        <v>901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901</v>
      </c>
      <c r="V12" s="45">
        <v>767.66666666666663</v>
      </c>
      <c r="W12" s="41">
        <v>0.26637069922308548</v>
      </c>
      <c r="X12" s="46"/>
      <c r="Y12" s="46"/>
    </row>
    <row r="13" spans="1:30">
      <c r="A13" s="29" t="s">
        <v>1048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VLOOKUP(C:C,total260330113047!B:F,5,0)</f>
        <v>12</v>
      </c>
      <c r="M13" s="8"/>
      <c r="N13" s="21">
        <f t="shared" si="0"/>
        <v>6.6666666666666661</v>
      </c>
      <c r="O13" s="44">
        <v>989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989</v>
      </c>
      <c r="V13" s="45">
        <v>982.33333333333337</v>
      </c>
      <c r="W13" s="41">
        <v>1.2133468149646108E-2</v>
      </c>
      <c r="X13" s="46"/>
      <c r="Y13" s="46"/>
    </row>
    <row r="14" spans="1:30">
      <c r="A14" s="29" t="s">
        <v>1049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VLOOKUP(C:C,total260330113047!B:F,5,0)</f>
        <v>719</v>
      </c>
      <c r="M14" s="8"/>
      <c r="N14" s="21">
        <f t="shared" si="0"/>
        <v>399.44444444444446</v>
      </c>
      <c r="O14" s="44">
        <v>3343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3343</v>
      </c>
      <c r="V14" s="45">
        <v>2943.5555555555557</v>
      </c>
      <c r="W14" s="41">
        <v>0.21507627879150465</v>
      </c>
      <c r="X14" s="46"/>
      <c r="Y14" s="46"/>
    </row>
    <row r="15" spans="1:30">
      <c r="A15" s="29" t="s">
        <v>1050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>
        <f>VLOOKUP(C:C,total260330113047!B:F,5,0)</f>
        <v>1</v>
      </c>
      <c r="M15" s="8"/>
      <c r="N15" s="21">
        <f t="shared" si="0"/>
        <v>0.55555555555555558</v>
      </c>
      <c r="O15" s="44">
        <v>744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744</v>
      </c>
      <c r="V15" s="45">
        <v>743.44444444444446</v>
      </c>
      <c r="W15" s="41">
        <v>1.3440860215053765E-3</v>
      </c>
      <c r="X15" s="46"/>
      <c r="Y15" s="46"/>
    </row>
    <row r="16" spans="1:30">
      <c r="A16" s="29" t="s">
        <v>1051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VLOOKUP(C:C,total260330113047!B:F,5,0)</f>
        <v>1</v>
      </c>
      <c r="M16" s="8"/>
      <c r="N16" s="21">
        <f t="shared" si="0"/>
        <v>0.55555555555555558</v>
      </c>
      <c r="O16" s="44">
        <v>1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1</v>
      </c>
      <c r="V16" s="45">
        <v>0.44444444444444442</v>
      </c>
      <c r="W16" s="41">
        <v>1</v>
      </c>
      <c r="X16" s="46"/>
      <c r="Y16" s="46"/>
    </row>
    <row r="17" spans="1:27">
      <c r="A17" s="29" t="s">
        <v>1052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VLOOKUP(C:C,total260330113047!B:F,5,0)</f>
        <v>142</v>
      </c>
      <c r="M17" s="8"/>
      <c r="N17" s="21">
        <f t="shared" si="0"/>
        <v>78.888888888888886</v>
      </c>
      <c r="O17" s="44">
        <v>4410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4410</v>
      </c>
      <c r="V17" s="45">
        <v>4331.1111111111113</v>
      </c>
      <c r="W17" s="41">
        <v>3.2199546485260772E-2</v>
      </c>
      <c r="X17" s="46"/>
      <c r="Y17" s="46"/>
    </row>
    <row r="18" spans="1:27">
      <c r="A18" s="29" t="s">
        <v>1053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VLOOKUP(C:C,total260330113047!B:F,5,0)</f>
        <v>86</v>
      </c>
      <c r="M18" s="8"/>
      <c r="N18" s="21">
        <f t="shared" si="0"/>
        <v>47.777777777777779</v>
      </c>
      <c r="O18" s="44">
        <v>2097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2097</v>
      </c>
      <c r="V18" s="45">
        <v>2049.2222222222222</v>
      </c>
      <c r="W18" s="41">
        <v>4.1010968049594657E-2</v>
      </c>
      <c r="X18" s="46"/>
      <c r="Y18" s="46"/>
    </row>
    <row r="19" spans="1:27">
      <c r="A19" s="29" t="s">
        <v>1054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VLOOKUP(C:C,total260330113047!B:F,5,0)</f>
        <v>26</v>
      </c>
      <c r="M19" s="8"/>
      <c r="N19" s="21">
        <f t="shared" si="0"/>
        <v>14.444444444444445</v>
      </c>
      <c r="O19" s="44">
        <v>2220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2220</v>
      </c>
      <c r="V19" s="45">
        <v>2205.5555555555557</v>
      </c>
      <c r="W19" s="41">
        <v>1.1711711711711712E-2</v>
      </c>
      <c r="X19" s="46"/>
      <c r="Y19" s="46"/>
    </row>
    <row r="20" spans="1:27">
      <c r="A20" s="29" t="s">
        <v>1055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VLOOKUP(C:C,total260330113047!B:F,5,0)</f>
        <v>95</v>
      </c>
      <c r="M20" s="8"/>
      <c r="N20" s="21">
        <f t="shared" si="0"/>
        <v>52.777777777777779</v>
      </c>
      <c r="O20" s="44">
        <v>8014</v>
      </c>
      <c r="P20" s="44">
        <v>0</v>
      </c>
      <c r="Q20" s="44">
        <v>0</v>
      </c>
      <c r="R20" s="44">
        <v>0</v>
      </c>
      <c r="S20" s="44">
        <v>0</v>
      </c>
      <c r="T20" s="45">
        <v>0</v>
      </c>
      <c r="U20" s="45">
        <v>8014</v>
      </c>
      <c r="V20" s="45">
        <v>7961.2222222222226</v>
      </c>
      <c r="W20" s="41">
        <v>1.1854255053656101E-2</v>
      </c>
      <c r="X20" s="46"/>
      <c r="Y20" s="46"/>
    </row>
    <row r="21" spans="1:27">
      <c r="A21" s="29" t="s">
        <v>1056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VLOOKUP(C:C,total260330113047!B:F,5,0)</f>
        <v>631</v>
      </c>
      <c r="M21" s="8"/>
      <c r="N21" s="21">
        <f t="shared" si="0"/>
        <v>350.55555555555554</v>
      </c>
      <c r="O21" s="44">
        <v>407</v>
      </c>
      <c r="P21" s="44">
        <v>256</v>
      </c>
      <c r="Q21" s="44">
        <v>1000</v>
      </c>
      <c r="R21" s="44">
        <v>0</v>
      </c>
      <c r="S21" s="44">
        <v>256</v>
      </c>
      <c r="T21" s="45">
        <v>0</v>
      </c>
      <c r="U21" s="45">
        <v>1151</v>
      </c>
      <c r="V21" s="45">
        <v>800.44444444444446</v>
      </c>
      <c r="W21" s="41">
        <v>1.5503685503685503</v>
      </c>
      <c r="X21" s="46"/>
      <c r="Y21" s="46"/>
    </row>
    <row r="22" spans="1:27">
      <c r="A22" s="29" t="s">
        <v>1057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VLOOKUP(C:C,total260330113047!B:F,5,0)</f>
        <v>400</v>
      </c>
      <c r="M22" s="8"/>
      <c r="N22" s="21">
        <f t="shared" si="0"/>
        <v>222.22222222222223</v>
      </c>
      <c r="O22" s="44">
        <v>3011</v>
      </c>
      <c r="P22" s="44">
        <v>0</v>
      </c>
      <c r="Q22" s="44">
        <v>0</v>
      </c>
      <c r="R22" s="44">
        <v>0</v>
      </c>
      <c r="S22" s="44">
        <v>100</v>
      </c>
      <c r="T22" s="45">
        <v>-100</v>
      </c>
      <c r="U22" s="45">
        <v>2911</v>
      </c>
      <c r="V22" s="45">
        <v>2688.7777777777778</v>
      </c>
      <c r="W22" s="41">
        <v>0.1328462304882099</v>
      </c>
      <c r="X22" s="46"/>
      <c r="Y22" s="46"/>
    </row>
    <row r="23" spans="1:27">
      <c r="A23" s="29" t="s">
        <v>1058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VLOOKUP(C:C,total260330113047!B:F,5,0)</f>
        <v>3</v>
      </c>
      <c r="M23" s="8"/>
      <c r="N23" s="21">
        <f t="shared" si="0"/>
        <v>1.6666666666666665</v>
      </c>
      <c r="O23" s="44">
        <v>6852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6852</v>
      </c>
      <c r="V23" s="45">
        <v>6850.333333333333</v>
      </c>
      <c r="W23" s="41">
        <v>4.3782837127845885E-4</v>
      </c>
      <c r="X23" s="46"/>
      <c r="Y23" s="46"/>
    </row>
    <row r="24" spans="1:27">
      <c r="A24" s="29" t="s">
        <v>1059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VLOOKUP(C:C,total260330113047!B:F,5,0)</f>
        <v>112</v>
      </c>
      <c r="M24" s="8"/>
      <c r="N24" s="21">
        <f t="shared" si="0"/>
        <v>62.222222222222221</v>
      </c>
      <c r="O24" s="44">
        <v>1831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1831</v>
      </c>
      <c r="V24" s="45">
        <v>1768.7777777777778</v>
      </c>
      <c r="W24" s="41">
        <v>6.1168760240305847E-2</v>
      </c>
      <c r="X24" s="46"/>
      <c r="Y24" s="46"/>
    </row>
    <row r="25" spans="1:27">
      <c r="A25" s="29" t="s">
        <v>1060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VLOOKUP(C:C,total260330113047!B:F,5,0)</f>
        <v>120</v>
      </c>
      <c r="M25" s="8"/>
      <c r="N25" s="21">
        <f t="shared" si="0"/>
        <v>66.666666666666671</v>
      </c>
      <c r="O25" s="44">
        <v>3697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3697</v>
      </c>
      <c r="V25" s="45">
        <v>3630.3333333333335</v>
      </c>
      <c r="W25" s="41">
        <v>3.2458750338111984E-2</v>
      </c>
      <c r="X25" s="46"/>
      <c r="Y25" s="46"/>
    </row>
    <row r="26" spans="1:27">
      <c r="A26" s="29" t="s">
        <v>1061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>
        <f>VLOOKUP(C:C,total260330113047!B:F,5,0)</f>
        <v>25</v>
      </c>
      <c r="M26" s="8"/>
      <c r="N26" s="21">
        <f t="shared" si="0"/>
        <v>13.888888888888889</v>
      </c>
      <c r="O26" s="44">
        <v>39</v>
      </c>
      <c r="P26" s="44">
        <v>0</v>
      </c>
      <c r="Q26" s="44">
        <v>0</v>
      </c>
      <c r="R26" s="44">
        <v>0</v>
      </c>
      <c r="S26" s="44">
        <v>0</v>
      </c>
      <c r="T26" s="45">
        <v>0</v>
      </c>
      <c r="U26" s="45">
        <v>39</v>
      </c>
      <c r="V26" s="45">
        <v>25.111111111111111</v>
      </c>
      <c r="W26" s="41">
        <v>0.64102564102564108</v>
      </c>
      <c r="X26" s="46"/>
      <c r="Y26" s="46"/>
    </row>
    <row r="27" spans="1:27">
      <c r="A27" s="29" t="s">
        <v>1062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VLOOKUP(C:C,total260330113047!B:F,5,0)</f>
        <v>246</v>
      </c>
      <c r="M27" s="8"/>
      <c r="N27" s="21">
        <f t="shared" si="0"/>
        <v>136.66666666666666</v>
      </c>
      <c r="O27" s="44">
        <v>5619</v>
      </c>
      <c r="P27" s="44">
        <v>200</v>
      </c>
      <c r="Q27" s="44">
        <v>0</v>
      </c>
      <c r="R27" s="44">
        <v>0</v>
      </c>
      <c r="S27" s="44">
        <v>200</v>
      </c>
      <c r="T27" s="45">
        <v>0</v>
      </c>
      <c r="U27" s="45">
        <v>5419</v>
      </c>
      <c r="V27" s="45">
        <v>5282.333333333333</v>
      </c>
      <c r="W27" s="41">
        <v>4.3780032034169782E-2</v>
      </c>
      <c r="X27" s="46"/>
      <c r="Y27" s="46"/>
    </row>
    <row r="28" spans="1:27" s="152" customFormat="1">
      <c r="A28" s="144" t="s">
        <v>1063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VLOOKUP(C:C,total260330113047!B:F,5,0)</f>
        <v>50</v>
      </c>
      <c r="M28" s="8"/>
      <c r="N28" s="21">
        <f t="shared" si="0"/>
        <v>27.777777777777779</v>
      </c>
      <c r="O28" s="148">
        <v>1869</v>
      </c>
      <c r="P28" s="148">
        <v>0</v>
      </c>
      <c r="Q28" s="44">
        <v>0</v>
      </c>
      <c r="R28" s="148">
        <v>0</v>
      </c>
      <c r="S28" s="148">
        <v>0</v>
      </c>
      <c r="T28" s="149">
        <v>0</v>
      </c>
      <c r="U28" s="149">
        <v>1869</v>
      </c>
      <c r="V28" s="149">
        <v>1841.2222222222222</v>
      </c>
      <c r="W28" s="150">
        <v>2.6752273943285179E-2</v>
      </c>
      <c r="X28" s="151"/>
      <c r="Y28" s="151"/>
      <c r="Z28" s="191"/>
      <c r="AA28" s="191"/>
    </row>
    <row r="29" spans="1:27">
      <c r="A29" s="29" t="s">
        <v>1064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VLOOKUP(C:C,total260330113047!B:F,5,0)</f>
        <v>56</v>
      </c>
      <c r="M29" s="211">
        <v>500</v>
      </c>
      <c r="N29" s="211">
        <v>500</v>
      </c>
      <c r="O29" s="44">
        <v>2288</v>
      </c>
      <c r="P29" s="44">
        <v>0</v>
      </c>
      <c r="Q29" s="44">
        <v>0</v>
      </c>
      <c r="R29" s="44">
        <v>0</v>
      </c>
      <c r="S29" s="44">
        <v>0</v>
      </c>
      <c r="T29" s="45">
        <v>0</v>
      </c>
      <c r="U29" s="45">
        <v>2288</v>
      </c>
      <c r="V29" s="45">
        <v>1788</v>
      </c>
      <c r="W29" s="41">
        <v>2.4475524475524476E-2</v>
      </c>
      <c r="X29" s="46"/>
      <c r="Y29" s="46"/>
    </row>
    <row r="30" spans="1:27" s="152" customFormat="1" ht="15.75">
      <c r="A30" s="144" t="s">
        <v>1065</v>
      </c>
      <c r="B30" s="145" t="s">
        <v>356</v>
      </c>
      <c r="C30" s="146" t="s">
        <v>192</v>
      </c>
      <c r="D30" s="147" t="s">
        <v>190</v>
      </c>
      <c r="E30" s="146" t="s">
        <v>193</v>
      </c>
      <c r="F30" s="146">
        <v>935</v>
      </c>
      <c r="G30" s="148">
        <v>77</v>
      </c>
      <c r="H30" s="148">
        <v>731</v>
      </c>
      <c r="I30" s="8">
        <f>VLOOKUP(C30,'202310-202403出荷数total2403220951'!B:F,5,0)</f>
        <v>163</v>
      </c>
      <c r="J30" s="203">
        <f>VLOOKUP(C30,'出荷数2307～2406total241008110618'!B:F,5,0)</f>
        <v>235</v>
      </c>
      <c r="K30" s="214">
        <f>VLOOKUP(C30,'出荷数2407-2506total250730101950'!B:F,5,0)</f>
        <v>20</v>
      </c>
      <c r="L30" s="203">
        <f>VLOOKUP(C:C,total260330113047!B:F,5,0)</f>
        <v>2</v>
      </c>
      <c r="M30" s="8"/>
      <c r="N30" s="21">
        <f>L30/9*5</f>
        <v>1.1111111111111112</v>
      </c>
      <c r="O30" s="148">
        <v>1</v>
      </c>
      <c r="P30" s="148">
        <v>0</v>
      </c>
      <c r="Q30" s="44">
        <v>0</v>
      </c>
      <c r="R30" s="148">
        <v>0</v>
      </c>
      <c r="S30" s="148">
        <v>0</v>
      </c>
      <c r="T30" s="149">
        <v>0</v>
      </c>
      <c r="U30" s="149">
        <v>1</v>
      </c>
      <c r="V30" s="149">
        <v>-0.11111111111111116</v>
      </c>
      <c r="W30" s="150">
        <v>2</v>
      </c>
      <c r="X30" s="151"/>
      <c r="Y30" s="151"/>
    </row>
    <row r="31" spans="1:27">
      <c r="A31" s="29" t="s">
        <v>1066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VLOOKUP(C:C,total260330113047!B:F,5,0)</f>
        <v>36</v>
      </c>
      <c r="M31" s="8"/>
      <c r="N31" s="21">
        <f>L31/9*5</f>
        <v>20</v>
      </c>
      <c r="O31" s="44">
        <v>902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902</v>
      </c>
      <c r="V31" s="45">
        <v>882</v>
      </c>
      <c r="W31" s="41">
        <v>3.9911308203991129E-2</v>
      </c>
      <c r="X31" s="46"/>
      <c r="Y31" s="46"/>
    </row>
    <row r="32" spans="1:27">
      <c r="A32" s="29" t="s">
        <v>1067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VLOOKUP(C:C,total260330113047!B:F,5,0)</f>
        <v>32</v>
      </c>
      <c r="M32" s="8"/>
      <c r="N32" s="21">
        <f>L32/9*5</f>
        <v>17.777777777777779</v>
      </c>
      <c r="O32" s="44">
        <v>1944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1944</v>
      </c>
      <c r="V32" s="45">
        <v>1926.2222222222222</v>
      </c>
      <c r="W32" s="41">
        <v>1.646090534979424E-2</v>
      </c>
      <c r="X32" s="46"/>
      <c r="Y32" s="46"/>
    </row>
    <row r="33" spans="1:27">
      <c r="A33" s="29" t="s">
        <v>1068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VLOOKUP(C:C,total260330113047!B:F,5,0)</f>
        <v>438</v>
      </c>
      <c r="M33" s="8"/>
      <c r="N33" s="211">
        <v>41</v>
      </c>
      <c r="O33" s="44">
        <v>2942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2942</v>
      </c>
      <c r="V33" s="45">
        <v>2901</v>
      </c>
      <c r="W33" s="41">
        <v>0.14887831407205981</v>
      </c>
      <c r="X33" s="46"/>
      <c r="Y33" s="46"/>
    </row>
    <row r="34" spans="1:27">
      <c r="A34" s="29" t="s">
        <v>1069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VLOOKUP(C:C,total260330113047!B:F,5,0)</f>
        <v>58</v>
      </c>
      <c r="M34" s="8"/>
      <c r="N34" s="21">
        <f t="shared" ref="N34:N39" si="1">L34/9*5</f>
        <v>32.222222222222221</v>
      </c>
      <c r="O34" s="44">
        <v>306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306</v>
      </c>
      <c r="V34" s="45">
        <v>273.77777777777777</v>
      </c>
      <c r="W34" s="41">
        <v>0.18954248366013071</v>
      </c>
      <c r="X34" s="46"/>
      <c r="Y34" s="46"/>
    </row>
    <row r="35" spans="1:27">
      <c r="A35" s="29" t="s">
        <v>1070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VLOOKUP(C:C,total260330113047!B:F,5,0)</f>
        <v>60</v>
      </c>
      <c r="M35" s="8"/>
      <c r="N35" s="21">
        <f t="shared" si="1"/>
        <v>33.333333333333336</v>
      </c>
      <c r="O35" s="44">
        <v>2038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2038</v>
      </c>
      <c r="V35" s="45">
        <v>2004.6666666666667</v>
      </c>
      <c r="W35" s="41">
        <v>2.9440628066732092E-2</v>
      </c>
      <c r="X35" s="46"/>
      <c r="Y35" s="46"/>
    </row>
    <row r="36" spans="1:27">
      <c r="A36" s="29" t="s">
        <v>1071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VLOOKUP(C:C,total260330113047!B:F,5,0)</f>
        <v>551</v>
      </c>
      <c r="M36" s="8"/>
      <c r="N36" s="21">
        <f t="shared" si="1"/>
        <v>306.11111111111109</v>
      </c>
      <c r="O36" s="44">
        <v>3029</v>
      </c>
      <c r="P36" s="44">
        <v>0</v>
      </c>
      <c r="Q36" s="44">
        <v>0</v>
      </c>
      <c r="R36" s="44">
        <v>0</v>
      </c>
      <c r="S36" s="44">
        <v>0</v>
      </c>
      <c r="T36" s="45">
        <v>0</v>
      </c>
      <c r="U36" s="45">
        <v>3029</v>
      </c>
      <c r="V36" s="45">
        <v>2722.8888888888887</v>
      </c>
      <c r="W36" s="41">
        <v>0.18190822053482997</v>
      </c>
      <c r="X36" s="46"/>
      <c r="Y36" s="46"/>
    </row>
    <row r="37" spans="1:27">
      <c r="A37" s="29" t="s">
        <v>1072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VLOOKUP(C:C,total260330113047!B:F,5,0)</f>
        <v>541</v>
      </c>
      <c r="M37" s="8"/>
      <c r="N37" s="21">
        <f t="shared" si="1"/>
        <v>300.55555555555554</v>
      </c>
      <c r="O37" s="44">
        <v>12957</v>
      </c>
      <c r="P37" s="44">
        <v>0</v>
      </c>
      <c r="Q37" s="44">
        <v>100</v>
      </c>
      <c r="R37" s="44">
        <v>0</v>
      </c>
      <c r="S37" s="44">
        <v>0</v>
      </c>
      <c r="T37" s="45">
        <v>0</v>
      </c>
      <c r="U37" s="45">
        <v>13057</v>
      </c>
      <c r="V37" s="45">
        <v>12756.444444444445</v>
      </c>
      <c r="W37" s="41">
        <v>4.175349232075326E-2</v>
      </c>
      <c r="X37" s="46"/>
      <c r="Y37" s="46"/>
    </row>
    <row r="38" spans="1:27">
      <c r="A38" s="29" t="s">
        <v>1073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VLOOKUP(C:C,total260330113047!B:F,5,0)</f>
        <v>210</v>
      </c>
      <c r="M38" s="8"/>
      <c r="N38" s="21">
        <f t="shared" si="1"/>
        <v>116.66666666666666</v>
      </c>
      <c r="O38" s="44">
        <v>655</v>
      </c>
      <c r="P38" s="44">
        <v>0</v>
      </c>
      <c r="Q38" s="44">
        <v>0</v>
      </c>
      <c r="R38" s="44">
        <v>0</v>
      </c>
      <c r="S38" s="44">
        <v>0</v>
      </c>
      <c r="T38" s="45">
        <v>0</v>
      </c>
      <c r="U38" s="45">
        <v>655</v>
      </c>
      <c r="V38" s="45">
        <v>538.33333333333337</v>
      </c>
      <c r="W38" s="41">
        <v>0.32061068702290074</v>
      </c>
      <c r="X38" s="46"/>
      <c r="Y38" s="46"/>
    </row>
    <row r="39" spans="1:27">
      <c r="A39" s="29" t="s">
        <v>1074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VLOOKUP(C:C,total260330113047!B:F,5,0)</f>
        <v>140</v>
      </c>
      <c r="M39" s="8"/>
      <c r="N39" s="21">
        <f t="shared" si="1"/>
        <v>77.777777777777771</v>
      </c>
      <c r="O39" s="44">
        <v>740</v>
      </c>
      <c r="P39" s="44">
        <v>0</v>
      </c>
      <c r="Q39" s="44">
        <v>0</v>
      </c>
      <c r="R39" s="44">
        <v>0</v>
      </c>
      <c r="S39" s="44">
        <v>0</v>
      </c>
      <c r="T39" s="45">
        <v>0</v>
      </c>
      <c r="U39" s="45">
        <v>740</v>
      </c>
      <c r="V39" s="45">
        <v>662.22222222222217</v>
      </c>
      <c r="W39" s="41">
        <v>0.1891891891891892</v>
      </c>
      <c r="X39" s="46"/>
      <c r="Y39" s="46"/>
    </row>
    <row r="40" spans="1:27" s="152" customFormat="1">
      <c r="A40" s="144" t="s">
        <v>1075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VLOOKUP(C:C,total260330113047!B:F,5,0)</f>
        <v>#N/A</v>
      </c>
      <c r="M40" s="211">
        <v>470</v>
      </c>
      <c r="N40" s="211">
        <v>470</v>
      </c>
      <c r="O40" s="148">
        <v>106</v>
      </c>
      <c r="P40" s="148">
        <v>0</v>
      </c>
      <c r="Q40" s="44">
        <v>0</v>
      </c>
      <c r="R40" s="148">
        <v>0</v>
      </c>
      <c r="S40" s="148">
        <v>0</v>
      </c>
      <c r="T40" s="149">
        <v>0</v>
      </c>
      <c r="U40" s="149">
        <v>106</v>
      </c>
      <c r="V40" s="149">
        <v>-364</v>
      </c>
      <c r="W40" s="150" t="e">
        <v>#N/A</v>
      </c>
      <c r="X40" s="151"/>
      <c r="Y40" s="151"/>
      <c r="Z40" s="191"/>
      <c r="AA40" s="191"/>
    </row>
    <row r="41" spans="1:27">
      <c r="A41" s="29" t="s">
        <v>1076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VLOOKUP(C:C,total260330113047!B:F,5,0)</f>
        <v>208</v>
      </c>
      <c r="M41" s="8"/>
      <c r="N41" s="21">
        <f t="shared" ref="N41:N52" si="2">L41/9*5</f>
        <v>115.55555555555556</v>
      </c>
      <c r="O41" s="44">
        <v>3606</v>
      </c>
      <c r="P41" s="44">
        <v>0</v>
      </c>
      <c r="Q41" s="44">
        <v>0</v>
      </c>
      <c r="R41" s="44">
        <v>0</v>
      </c>
      <c r="S41" s="44">
        <v>0</v>
      </c>
      <c r="T41" s="45">
        <v>0</v>
      </c>
      <c r="U41" s="45">
        <v>3606</v>
      </c>
      <c r="V41" s="45">
        <v>3490.4444444444443</v>
      </c>
      <c r="W41" s="41">
        <v>5.7681641708264002E-2</v>
      </c>
      <c r="X41" s="46"/>
      <c r="Y41" s="46"/>
    </row>
    <row r="42" spans="1:27">
      <c r="A42" s="29" t="s">
        <v>1077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VLOOKUP(C:C,total260330113047!B:F,5,0)</f>
        <v>406</v>
      </c>
      <c r="M42" s="8"/>
      <c r="N42" s="21">
        <f t="shared" si="2"/>
        <v>225.55555555555557</v>
      </c>
      <c r="O42" s="44">
        <v>2885</v>
      </c>
      <c r="P42" s="44">
        <v>490</v>
      </c>
      <c r="Q42" s="44">
        <v>0</v>
      </c>
      <c r="R42" s="44">
        <v>0</v>
      </c>
      <c r="S42" s="44">
        <v>490</v>
      </c>
      <c r="T42" s="45">
        <v>0</v>
      </c>
      <c r="U42" s="45">
        <v>2395</v>
      </c>
      <c r="V42" s="45">
        <v>2169.4444444444443</v>
      </c>
      <c r="W42" s="41">
        <v>0.14072790294627383</v>
      </c>
      <c r="X42" s="46"/>
      <c r="Y42" s="46"/>
    </row>
    <row r="43" spans="1:27">
      <c r="A43" s="29" t="s">
        <v>1078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VLOOKUP(C:C,total260330113047!B:F,5,0)</f>
        <v>6</v>
      </c>
      <c r="M43" s="8"/>
      <c r="N43" s="21">
        <f t="shared" si="2"/>
        <v>3.333333333333333</v>
      </c>
      <c r="O43" s="44">
        <v>4557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4557</v>
      </c>
      <c r="V43" s="45">
        <v>4553.666666666667</v>
      </c>
      <c r="W43" s="41">
        <v>1.3166556945358788E-3</v>
      </c>
      <c r="X43" s="46"/>
      <c r="Y43" s="46"/>
    </row>
    <row r="44" spans="1:27">
      <c r="A44" s="29" t="s">
        <v>1079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VLOOKUP(C:C,total260330113047!B:F,5,0)</f>
        <v>39</v>
      </c>
      <c r="M44" s="8"/>
      <c r="N44" s="21">
        <f t="shared" si="2"/>
        <v>21.666666666666664</v>
      </c>
      <c r="O44" s="44">
        <v>771</v>
      </c>
      <c r="P44" s="44">
        <v>0</v>
      </c>
      <c r="Q44" s="44">
        <v>0</v>
      </c>
      <c r="R44" s="44">
        <v>0</v>
      </c>
      <c r="S44" s="44">
        <v>0</v>
      </c>
      <c r="T44" s="45">
        <v>0</v>
      </c>
      <c r="U44" s="45">
        <v>771</v>
      </c>
      <c r="V44" s="45">
        <v>749.33333333333337</v>
      </c>
      <c r="W44" s="41">
        <v>5.0583657587548639E-2</v>
      </c>
      <c r="X44" s="46"/>
      <c r="Y44" s="46"/>
    </row>
    <row r="45" spans="1:27">
      <c r="A45" s="29"/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VLOOKUP(C:C,total260330113047!B:F,5,0)</f>
        <v>23</v>
      </c>
      <c r="M45" s="8"/>
      <c r="N45" s="21">
        <f t="shared" si="2"/>
        <v>12.777777777777777</v>
      </c>
      <c r="O45" s="44">
        <v>1461</v>
      </c>
      <c r="P45" s="44">
        <v>0</v>
      </c>
      <c r="Q45" s="44">
        <v>0</v>
      </c>
      <c r="R45" s="44">
        <v>0</v>
      </c>
      <c r="S45" s="44">
        <v>0</v>
      </c>
      <c r="T45" s="45">
        <v>0</v>
      </c>
      <c r="U45" s="45">
        <v>1461</v>
      </c>
      <c r="V45" s="45">
        <v>1448.2222222222222</v>
      </c>
      <c r="W45" s="41">
        <v>1.5742642026009581E-2</v>
      </c>
      <c r="X45" s="46"/>
      <c r="Y45" s="46"/>
    </row>
    <row r="46" spans="1:27" s="152" customFormat="1">
      <c r="A46" s="29" t="s">
        <v>1080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VLOOKUP(C:C,total260330113047!B:F,5,0)</f>
        <v>65</v>
      </c>
      <c r="M46" s="8"/>
      <c r="N46" s="21">
        <f t="shared" si="2"/>
        <v>36.111111111111114</v>
      </c>
      <c r="O46" s="148">
        <v>217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217</v>
      </c>
      <c r="V46" s="149">
        <v>180.88888888888889</v>
      </c>
      <c r="W46" s="150">
        <v>0.29953917050691242</v>
      </c>
      <c r="X46" s="151"/>
      <c r="Y46" s="151"/>
      <c r="Z46" s="191"/>
      <c r="AA46" s="191"/>
    </row>
    <row r="47" spans="1:27" s="152" customFormat="1">
      <c r="A47" s="29" t="s">
        <v>1081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VLOOKUP(C:C,total260330113047!B:F,5,0)</f>
        <v>85</v>
      </c>
      <c r="M47" s="8"/>
      <c r="N47" s="21">
        <f t="shared" si="2"/>
        <v>47.222222222222221</v>
      </c>
      <c r="O47" s="148">
        <v>900</v>
      </c>
      <c r="P47" s="148">
        <v>0</v>
      </c>
      <c r="Q47" s="44">
        <v>0</v>
      </c>
      <c r="R47" s="148">
        <v>0</v>
      </c>
      <c r="S47" s="148">
        <v>0</v>
      </c>
      <c r="T47" s="149">
        <v>0</v>
      </c>
      <c r="U47" s="149">
        <v>900</v>
      </c>
      <c r="V47" s="149">
        <v>852.77777777777783</v>
      </c>
      <c r="W47" s="150">
        <v>9.4444444444444442E-2</v>
      </c>
      <c r="X47" s="151"/>
      <c r="Y47" s="151"/>
      <c r="Z47" s="191"/>
      <c r="AA47" s="191"/>
    </row>
    <row r="48" spans="1:27">
      <c r="A48" s="29" t="s">
        <v>1082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VLOOKUP(C:C,total260330113047!B:F,5,0)</f>
        <v>665</v>
      </c>
      <c r="M48" s="8"/>
      <c r="N48" s="21">
        <f t="shared" si="2"/>
        <v>369.44444444444446</v>
      </c>
      <c r="O48" s="44">
        <v>2750</v>
      </c>
      <c r="P48" s="44">
        <v>0</v>
      </c>
      <c r="Q48" s="44">
        <v>0</v>
      </c>
      <c r="R48" s="44">
        <v>0</v>
      </c>
      <c r="S48" s="44">
        <v>0</v>
      </c>
      <c r="T48" s="45">
        <v>0</v>
      </c>
      <c r="U48" s="45">
        <v>2750</v>
      </c>
      <c r="V48" s="45">
        <v>2380.5555555555557</v>
      </c>
      <c r="W48" s="41">
        <v>0.24181818181818182</v>
      </c>
      <c r="X48" s="46"/>
      <c r="Y48" s="46"/>
    </row>
    <row r="49" spans="1:27">
      <c r="A49" s="192" t="s">
        <v>1083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>
        <f>VLOOKUP(C:C,total260330113047!B:F,5,0)</f>
        <v>883</v>
      </c>
      <c r="M49" s="196"/>
      <c r="N49" s="196">
        <f t="shared" si="2"/>
        <v>490.55555555555554</v>
      </c>
      <c r="O49" s="196">
        <v>279</v>
      </c>
      <c r="P49" s="196">
        <v>0</v>
      </c>
      <c r="Q49" s="196">
        <v>0</v>
      </c>
      <c r="R49" s="196">
        <v>0</v>
      </c>
      <c r="S49" s="196">
        <v>0</v>
      </c>
      <c r="T49" s="197">
        <v>0</v>
      </c>
      <c r="U49" s="197">
        <v>279</v>
      </c>
      <c r="V49" s="197">
        <v>-211.55555555555554</v>
      </c>
      <c r="W49" s="198">
        <v>3.1648745519713262</v>
      </c>
      <c r="X49" s="199"/>
      <c r="Y49" s="199"/>
    </row>
    <row r="50" spans="1:27" s="277" customFormat="1">
      <c r="A50" s="269" t="s">
        <v>1084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VLOOKUP(C:C,total260330113047!B:F,5,0)</f>
        <v>512</v>
      </c>
      <c r="M50" s="8"/>
      <c r="N50" s="21">
        <f t="shared" si="2"/>
        <v>284.44444444444446</v>
      </c>
      <c r="O50" s="202">
        <v>3445</v>
      </c>
      <c r="P50" s="202">
        <v>20</v>
      </c>
      <c r="Q50" s="202">
        <v>0</v>
      </c>
      <c r="R50" s="202">
        <v>0</v>
      </c>
      <c r="S50" s="202">
        <v>20</v>
      </c>
      <c r="T50" s="273">
        <v>0</v>
      </c>
      <c r="U50" s="273">
        <v>3425</v>
      </c>
      <c r="V50" s="273">
        <v>3140.5555555555557</v>
      </c>
      <c r="W50" s="274">
        <v>0.14862119013062408</v>
      </c>
      <c r="X50" s="275"/>
      <c r="Y50" s="275"/>
      <c r="Z50" s="276"/>
      <c r="AA50" s="276"/>
    </row>
    <row r="51" spans="1:27">
      <c r="A51" s="29" t="s">
        <v>1085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VLOOKUP(C:C,total260330113047!B:F,5,0)</f>
        <v>1452</v>
      </c>
      <c r="M51" s="211">
        <v>750</v>
      </c>
      <c r="N51" s="21">
        <f t="shared" si="2"/>
        <v>806.66666666666674</v>
      </c>
      <c r="O51" s="44">
        <v>2675</v>
      </c>
      <c r="P51" s="44">
        <v>1680</v>
      </c>
      <c r="Q51" s="44">
        <v>0</v>
      </c>
      <c r="R51" s="44">
        <v>0</v>
      </c>
      <c r="S51" s="44">
        <v>1130</v>
      </c>
      <c r="T51" s="45">
        <v>550</v>
      </c>
      <c r="U51" s="45">
        <v>1545</v>
      </c>
      <c r="V51" s="45">
        <v>738.33333333333326</v>
      </c>
      <c r="W51" s="41">
        <v>0.54280373831775697</v>
      </c>
      <c r="X51" s="46"/>
      <c r="Y51" s="46"/>
    </row>
    <row r="52" spans="1:27" s="200" customFormat="1">
      <c r="A52" s="192" t="s">
        <v>1086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>
        <f>VLOOKUP(C:C,total260330113047!B:F,5,0)</f>
        <v>18</v>
      </c>
      <c r="M52" s="196"/>
      <c r="N52" s="196">
        <f t="shared" si="2"/>
        <v>10</v>
      </c>
      <c r="O52" s="196">
        <v>1252</v>
      </c>
      <c r="P52" s="196">
        <v>0</v>
      </c>
      <c r="Q52" s="196">
        <v>0</v>
      </c>
      <c r="R52" s="196">
        <v>0</v>
      </c>
      <c r="S52" s="196">
        <v>0</v>
      </c>
      <c r="T52" s="197">
        <v>0</v>
      </c>
      <c r="U52" s="197">
        <v>1252</v>
      </c>
      <c r="V52" s="197">
        <v>1242</v>
      </c>
      <c r="W52" s="198">
        <v>1.437699680511182E-2</v>
      </c>
      <c r="X52" s="199"/>
      <c r="Y52" s="199"/>
      <c r="Z52" s="201"/>
      <c r="AA52" s="201"/>
    </row>
    <row r="53" spans="1:27" s="152" customFormat="1" ht="15.75">
      <c r="A53" s="29" t="s">
        <v>1087</v>
      </c>
      <c r="B53" s="145" t="s">
        <v>356</v>
      </c>
      <c r="C53" s="146" t="s">
        <v>233</v>
      </c>
      <c r="D53" s="147" t="s">
        <v>234</v>
      </c>
      <c r="E53" s="146"/>
      <c r="F53" s="146">
        <v>843</v>
      </c>
      <c r="G53" s="148">
        <v>647</v>
      </c>
      <c r="H53" s="21">
        <v>2107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4" t="e">
        <f>VLOOKUP(C53,'出荷数2407-2506total250730101950'!B:F,5,0)</f>
        <v>#N/A</v>
      </c>
      <c r="L53" s="203" t="e">
        <f>VLOOKUP(C:C,total260330113047!B:F,5,0)</f>
        <v>#N/A</v>
      </c>
      <c r="M53" s="211">
        <v>890</v>
      </c>
      <c r="N53" s="211">
        <v>890</v>
      </c>
      <c r="O53" s="148">
        <v>0</v>
      </c>
      <c r="P53" s="148">
        <v>0</v>
      </c>
      <c r="Q53" s="44">
        <v>0</v>
      </c>
      <c r="R53" s="148">
        <v>0</v>
      </c>
      <c r="S53" s="148">
        <v>0</v>
      </c>
      <c r="T53" s="149">
        <v>0</v>
      </c>
      <c r="U53" s="149">
        <v>0</v>
      </c>
      <c r="V53" s="149">
        <v>-890</v>
      </c>
      <c r="W53" s="150" t="e">
        <v>#N/A</v>
      </c>
      <c r="X53" s="151"/>
      <c r="Y53" s="151"/>
    </row>
    <row r="54" spans="1:27">
      <c r="A54" s="29" t="s">
        <v>1088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VLOOKUP(C:C,total260330113047!B:F,5,0)</f>
        <v>231</v>
      </c>
      <c r="M54" s="8"/>
      <c r="N54" s="21">
        <f>L54/9*5</f>
        <v>128.33333333333334</v>
      </c>
      <c r="O54" s="44">
        <v>3144</v>
      </c>
      <c r="P54" s="44">
        <v>300</v>
      </c>
      <c r="Q54" s="44">
        <v>0</v>
      </c>
      <c r="R54" s="44">
        <v>0</v>
      </c>
      <c r="S54" s="44">
        <v>300</v>
      </c>
      <c r="T54" s="45">
        <v>0</v>
      </c>
      <c r="U54" s="45">
        <v>2844</v>
      </c>
      <c r="V54" s="45">
        <v>2715.6666666666665</v>
      </c>
      <c r="W54" s="41">
        <v>7.3473282442748089E-2</v>
      </c>
      <c r="X54" s="46"/>
      <c r="Y54" s="46"/>
    </row>
    <row r="55" spans="1:27" s="152" customFormat="1" ht="15.75">
      <c r="A55" s="29" t="s">
        <v>1089</v>
      </c>
      <c r="B55" s="145" t="s">
        <v>356</v>
      </c>
      <c r="C55" s="153" t="s">
        <v>1264</v>
      </c>
      <c r="D55" s="154" t="s">
        <v>64</v>
      </c>
      <c r="E55" s="153"/>
      <c r="F55" s="146">
        <v>1087</v>
      </c>
      <c r="G55" s="148">
        <v>665</v>
      </c>
      <c r="H55" s="21">
        <v>2030</v>
      </c>
      <c r="I55" s="8" t="e">
        <f>VLOOKUP(C55,'202310-202403出荷数total2403220951'!B:F,5,0)</f>
        <v>#N/A</v>
      </c>
      <c r="J55" s="203" t="e">
        <f>VLOOKUP(C55,'出荷数2307～2406total241008110618'!B:F,5,0)</f>
        <v>#N/A</v>
      </c>
      <c r="K55" s="214" t="e">
        <f>VLOOKUP(C55,'出荷数2407-2506total250730101950'!B:F,5,0)</f>
        <v>#N/A</v>
      </c>
      <c r="L55" s="203" t="e">
        <f>VLOOKUP(C:C,total260330113047!B:F,5,0)</f>
        <v>#N/A</v>
      </c>
      <c r="M55" s="211">
        <v>850</v>
      </c>
      <c r="N55" s="211">
        <v>850</v>
      </c>
      <c r="O55" s="148">
        <v>0</v>
      </c>
      <c r="P55" s="148">
        <v>0</v>
      </c>
      <c r="Q55" s="44">
        <v>0</v>
      </c>
      <c r="R55" s="148">
        <v>0</v>
      </c>
      <c r="S55" s="148">
        <v>0</v>
      </c>
      <c r="T55" s="149">
        <v>0</v>
      </c>
      <c r="U55" s="149">
        <v>0</v>
      </c>
      <c r="V55" s="149">
        <v>-850</v>
      </c>
      <c r="W55" s="150" t="e">
        <v>#N/A</v>
      </c>
      <c r="X55" s="151"/>
      <c r="Y55" s="151"/>
    </row>
    <row r="56" spans="1:27">
      <c r="A56" s="29" t="s">
        <v>1090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VLOOKUP(C:C,total260330113047!B:F,5,0)</f>
        <v>737</v>
      </c>
      <c r="M56" s="8"/>
      <c r="N56" s="211">
        <v>295</v>
      </c>
      <c r="O56" s="44">
        <v>462</v>
      </c>
      <c r="P56" s="44">
        <v>0</v>
      </c>
      <c r="Q56" s="44">
        <v>0</v>
      </c>
      <c r="R56" s="44">
        <v>0</v>
      </c>
      <c r="S56" s="44">
        <v>0</v>
      </c>
      <c r="T56" s="45">
        <v>0</v>
      </c>
      <c r="U56" s="45">
        <v>462</v>
      </c>
      <c r="V56" s="45">
        <v>167</v>
      </c>
      <c r="W56" s="41">
        <v>1.5952380952380953</v>
      </c>
      <c r="X56" s="46"/>
      <c r="Y56" s="46"/>
    </row>
    <row r="57" spans="1:27" s="200" customFormat="1">
      <c r="A57" s="192" t="s">
        <v>1091</v>
      </c>
      <c r="B57" s="193" t="s">
        <v>356</v>
      </c>
      <c r="C57" s="194" t="s">
        <v>28</v>
      </c>
      <c r="D57" s="195" t="s">
        <v>29</v>
      </c>
      <c r="E57" s="194"/>
      <c r="F57" s="194">
        <v>1540</v>
      </c>
      <c r="G57" s="196">
        <v>597</v>
      </c>
      <c r="H57" s="196">
        <v>361</v>
      </c>
      <c r="I57" s="8">
        <f>VLOOKUP(C57,'202310-202403出荷数total2403220951'!B:F,5,0)</f>
        <v>533</v>
      </c>
      <c r="J57" s="203">
        <f>VLOOKUP(C57,'出荷数2307～2406total241008110618'!B:F,5,0)</f>
        <v>858</v>
      </c>
      <c r="K57" s="214">
        <f>VLOOKUP(C57,'出荷数2407-2506total250730101950'!B:F,5,0)</f>
        <v>574</v>
      </c>
      <c r="L57" s="203" t="e">
        <f>VLOOKUP(C:C,total260330113047!B:F,5,0)</f>
        <v>#N/A</v>
      </c>
      <c r="M57" s="8"/>
      <c r="N57" s="21" t="e">
        <f>L57/9*5</f>
        <v>#N/A</v>
      </c>
      <c r="O57" s="196">
        <v>0</v>
      </c>
      <c r="P57" s="196">
        <v>0</v>
      </c>
      <c r="Q57" s="44">
        <v>0</v>
      </c>
      <c r="R57" s="196">
        <v>0</v>
      </c>
      <c r="S57" s="196">
        <v>0</v>
      </c>
      <c r="T57" s="197">
        <v>0</v>
      </c>
      <c r="U57" s="197">
        <v>0</v>
      </c>
      <c r="V57" s="197" t="e">
        <v>#N/A</v>
      </c>
      <c r="W57" s="198" t="e">
        <v>#N/A</v>
      </c>
      <c r="X57" s="199"/>
      <c r="Y57" s="199"/>
      <c r="Z57" s="201"/>
      <c r="AA57" s="201"/>
    </row>
    <row r="58" spans="1:27">
      <c r="A58" s="29" t="s">
        <v>1092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VLOOKUP(C:C,total260330113047!B:F,5,0)</f>
        <v>9724</v>
      </c>
      <c r="M58" s="211">
        <v>10000</v>
      </c>
      <c r="N58" s="211">
        <v>10000</v>
      </c>
      <c r="O58" s="44">
        <v>18179</v>
      </c>
      <c r="P58" s="44">
        <v>2390</v>
      </c>
      <c r="Q58" s="44">
        <v>0</v>
      </c>
      <c r="R58" s="44">
        <v>0</v>
      </c>
      <c r="S58" s="44">
        <v>2600</v>
      </c>
      <c r="T58" s="45">
        <v>-210</v>
      </c>
      <c r="U58" s="45">
        <v>15579</v>
      </c>
      <c r="V58" s="45">
        <v>5579</v>
      </c>
      <c r="W58" s="41">
        <v>0.53490290995104239</v>
      </c>
      <c r="X58" s="222"/>
      <c r="Y58" s="222"/>
    </row>
    <row r="59" spans="1:27" s="152" customFormat="1" ht="15.75">
      <c r="A59" s="29" t="s">
        <v>1093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VLOOKUP(C:C,total260330113047!B:F,5,0)</f>
        <v>2</v>
      </c>
      <c r="M59" s="8"/>
      <c r="N59" s="21">
        <f t="shared" ref="N59:N68" si="3">L59/9*5</f>
        <v>1.1111111111111112</v>
      </c>
      <c r="O59" s="148">
        <v>32</v>
      </c>
      <c r="P59" s="148">
        <v>0</v>
      </c>
      <c r="Q59" s="44">
        <v>0</v>
      </c>
      <c r="R59" s="148">
        <v>0</v>
      </c>
      <c r="S59" s="148">
        <v>0</v>
      </c>
      <c r="T59" s="149">
        <v>0</v>
      </c>
      <c r="U59" s="149">
        <v>32</v>
      </c>
      <c r="V59" s="149">
        <v>30.888888888888889</v>
      </c>
      <c r="W59" s="150">
        <v>6.25E-2</v>
      </c>
      <c r="X59" s="151"/>
      <c r="Y59" s="151"/>
    </row>
    <row r="60" spans="1:27">
      <c r="A60" s="29" t="s">
        <v>1094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VLOOKUP(C:C,total260330113047!B:F,5,0)</f>
        <v>1846</v>
      </c>
      <c r="M60" s="8"/>
      <c r="N60" s="21">
        <f t="shared" si="3"/>
        <v>1025.5555555555557</v>
      </c>
      <c r="O60" s="44">
        <v>3588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3588</v>
      </c>
      <c r="V60" s="45">
        <v>2562.4444444444443</v>
      </c>
      <c r="W60" s="41">
        <v>0.51449275362318836</v>
      </c>
      <c r="X60" s="46"/>
      <c r="Y60" s="46"/>
    </row>
    <row r="61" spans="1:27">
      <c r="A61" s="29" t="s">
        <v>1095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VLOOKUP(C:C,total260330113047!B:F,5,0)</f>
        <v>455</v>
      </c>
      <c r="M61" s="8"/>
      <c r="N61" s="21">
        <f t="shared" si="3"/>
        <v>252.77777777777777</v>
      </c>
      <c r="O61" s="44">
        <v>3769</v>
      </c>
      <c r="P61" s="44">
        <v>0</v>
      </c>
      <c r="Q61" s="44">
        <v>0</v>
      </c>
      <c r="R61" s="44">
        <v>0</v>
      </c>
      <c r="S61" s="44">
        <v>0</v>
      </c>
      <c r="T61" s="45">
        <v>0</v>
      </c>
      <c r="U61" s="45">
        <v>3769</v>
      </c>
      <c r="V61" s="45">
        <v>3516.2222222222222</v>
      </c>
      <c r="W61" s="41">
        <v>0.12072167683735739</v>
      </c>
      <c r="X61" s="46"/>
      <c r="Y61" s="46"/>
    </row>
    <row r="62" spans="1:27">
      <c r="A62" s="29" t="s">
        <v>1096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VLOOKUP(C:C,total260330113047!B:F,5,0)</f>
        <v>1141</v>
      </c>
      <c r="M62" s="8"/>
      <c r="N62" s="21">
        <f t="shared" si="3"/>
        <v>633.88888888888891</v>
      </c>
      <c r="O62" s="44">
        <v>743</v>
      </c>
      <c r="P62" s="44">
        <v>0</v>
      </c>
      <c r="Q62" s="44">
        <v>3000</v>
      </c>
      <c r="R62" s="44">
        <v>0</v>
      </c>
      <c r="S62" s="44">
        <v>0</v>
      </c>
      <c r="T62" s="45">
        <v>0</v>
      </c>
      <c r="U62" s="45">
        <v>3743</v>
      </c>
      <c r="V62" s="45">
        <v>3109.1111111111113</v>
      </c>
      <c r="W62" s="41">
        <v>1.5356662180349934</v>
      </c>
      <c r="X62" s="46"/>
      <c r="Y62" s="46"/>
    </row>
    <row r="63" spans="1:27">
      <c r="A63" s="29" t="s">
        <v>1097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VLOOKUP(C:C,total260330113047!B:F,5,0)</f>
        <v>1177</v>
      </c>
      <c r="M63" s="8"/>
      <c r="N63" s="21">
        <f t="shared" si="3"/>
        <v>653.88888888888891</v>
      </c>
      <c r="O63" s="44">
        <v>1587</v>
      </c>
      <c r="P63" s="44">
        <v>0</v>
      </c>
      <c r="Q63" s="44">
        <v>0</v>
      </c>
      <c r="R63" s="44">
        <v>0</v>
      </c>
      <c r="S63" s="44">
        <v>0</v>
      </c>
      <c r="T63" s="45">
        <v>0</v>
      </c>
      <c r="U63" s="45">
        <v>1587</v>
      </c>
      <c r="V63" s="45">
        <v>933.11111111111109</v>
      </c>
      <c r="W63" s="41">
        <v>0.74165091367359803</v>
      </c>
      <c r="X63" s="46"/>
      <c r="Y63" s="46"/>
    </row>
    <row r="64" spans="1:27" s="200" customFormat="1">
      <c r="A64" s="192" t="s">
        <v>1098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VLOOKUP(C:C,total260330113047!B:F,5,0)</f>
        <v>#N/A</v>
      </c>
      <c r="M64" s="8"/>
      <c r="N64" s="21" t="e">
        <f t="shared" si="3"/>
        <v>#N/A</v>
      </c>
      <c r="O64" s="196">
        <v>552</v>
      </c>
      <c r="P64" s="196">
        <v>0</v>
      </c>
      <c r="Q64" s="44">
        <v>0</v>
      </c>
      <c r="R64" s="196">
        <v>0</v>
      </c>
      <c r="S64" s="196">
        <v>0</v>
      </c>
      <c r="T64" s="197">
        <v>0</v>
      </c>
      <c r="U64" s="197">
        <v>552</v>
      </c>
      <c r="V64" s="197" t="e">
        <v>#N/A</v>
      </c>
      <c r="W64" s="198" t="e">
        <v>#N/A</v>
      </c>
      <c r="X64" s="199"/>
      <c r="Y64" s="199"/>
      <c r="Z64" s="201"/>
      <c r="AA64" s="201"/>
    </row>
    <row r="65" spans="1:25">
      <c r="A65" s="29" t="s">
        <v>1099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VLOOKUP(C:C,total260330113047!B:F,5,0)</f>
        <v>17</v>
      </c>
      <c r="M65" s="8"/>
      <c r="N65" s="21">
        <f t="shared" si="3"/>
        <v>9.4444444444444446</v>
      </c>
      <c r="O65" s="175">
        <v>1954</v>
      </c>
      <c r="P65" s="175">
        <v>0</v>
      </c>
      <c r="Q65" s="44">
        <v>0</v>
      </c>
      <c r="R65" s="175">
        <v>0</v>
      </c>
      <c r="S65" s="175">
        <v>0</v>
      </c>
      <c r="T65" s="176">
        <v>0</v>
      </c>
      <c r="U65" s="45">
        <v>1954</v>
      </c>
      <c r="V65" s="45">
        <v>1944.5555555555557</v>
      </c>
      <c r="W65" s="177">
        <v>8.7001023541453427E-3</v>
      </c>
      <c r="X65" s="46"/>
      <c r="Y65" s="46"/>
    </row>
    <row r="66" spans="1:25">
      <c r="A66" s="29" t="s">
        <v>1100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VLOOKUP(C:C,total260330113047!B:F,5,0)</f>
        <v>123</v>
      </c>
      <c r="M66" s="211">
        <v>500</v>
      </c>
      <c r="N66" s="21">
        <f t="shared" si="3"/>
        <v>68.333333333333329</v>
      </c>
      <c r="O66" s="44">
        <v>2206</v>
      </c>
      <c r="P66" s="44">
        <v>0</v>
      </c>
      <c r="Q66" s="44">
        <v>0</v>
      </c>
      <c r="R66" s="44">
        <v>0</v>
      </c>
      <c r="S66" s="44">
        <v>0</v>
      </c>
      <c r="T66" s="45">
        <v>0</v>
      </c>
      <c r="U66" s="45">
        <v>2206</v>
      </c>
      <c r="V66" s="45">
        <v>2137.6666666666665</v>
      </c>
      <c r="W66" s="41">
        <v>5.5757026291931099E-2</v>
      </c>
      <c r="X66" s="46"/>
      <c r="Y66" s="46"/>
    </row>
    <row r="67" spans="1:25">
      <c r="A67" s="29" t="s">
        <v>1101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VLOOKUP(C:C,total260330113047!B:F,5,0)</f>
        <v>700</v>
      </c>
      <c r="M67" s="8"/>
      <c r="N67" s="21">
        <f t="shared" si="3"/>
        <v>388.88888888888886</v>
      </c>
      <c r="O67" s="44">
        <v>942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942</v>
      </c>
      <c r="V67" s="45">
        <v>553.11111111111109</v>
      </c>
      <c r="W67" s="41">
        <v>0.74309978768577489</v>
      </c>
      <c r="X67" s="46"/>
      <c r="Y67" s="46"/>
    </row>
    <row r="68" spans="1:25">
      <c r="A68" s="29" t="s">
        <v>1102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VLOOKUP(C:C,total260330113047!B:F,5,0)</f>
        <v>773</v>
      </c>
      <c r="M68" s="211">
        <v>500</v>
      </c>
      <c r="N68" s="21">
        <f t="shared" si="3"/>
        <v>429.44444444444446</v>
      </c>
      <c r="O68" s="44">
        <v>2707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2707</v>
      </c>
      <c r="V68" s="45">
        <v>2277.5555555555557</v>
      </c>
      <c r="W68" s="41">
        <v>0.28555596601403765</v>
      </c>
      <c r="X68" s="46"/>
      <c r="Y68" s="46"/>
    </row>
    <row r="69" spans="1:25">
      <c r="A69" s="29" t="s">
        <v>1103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VLOOKUP(C:C,total260330113047!B:F,5,0)</f>
        <v>1164</v>
      </c>
      <c r="M69" s="8"/>
      <c r="N69" s="211">
        <v>672</v>
      </c>
      <c r="O69" s="44">
        <v>3763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3763</v>
      </c>
      <c r="V69" s="45">
        <v>3091</v>
      </c>
      <c r="W69" s="41">
        <v>0.30932766409779433</v>
      </c>
      <c r="X69" s="46"/>
      <c r="Y69" s="46"/>
    </row>
    <row r="70" spans="1:25">
      <c r="A70" s="29" t="s">
        <v>1104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VLOOKUP(C:C,total260330113047!B:F,5,0)</f>
        <v>221</v>
      </c>
      <c r="M70" s="8"/>
      <c r="N70" s="21">
        <f>L70/9*5</f>
        <v>122.77777777777779</v>
      </c>
      <c r="O70" s="44">
        <v>2398</v>
      </c>
      <c r="P70" s="44">
        <v>500</v>
      </c>
      <c r="Q70" s="44">
        <v>0</v>
      </c>
      <c r="R70" s="44">
        <v>0</v>
      </c>
      <c r="S70" s="44">
        <v>500</v>
      </c>
      <c r="T70" s="45">
        <v>0</v>
      </c>
      <c r="U70" s="45">
        <v>1898</v>
      </c>
      <c r="V70" s="45">
        <v>1775.2222222222222</v>
      </c>
      <c r="W70" s="41">
        <v>9.2160133444537121E-2</v>
      </c>
      <c r="X70" s="46"/>
      <c r="Y70" s="46"/>
    </row>
    <row r="71" spans="1:25">
      <c r="A71" s="29" t="s">
        <v>1105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VLOOKUP(C:C,total260330113047!B:F,5,0)</f>
        <v>573</v>
      </c>
      <c r="M71" s="8"/>
      <c r="N71" s="21">
        <f>L71/9*5</f>
        <v>318.33333333333331</v>
      </c>
      <c r="O71" s="44">
        <v>1691</v>
      </c>
      <c r="P71" s="44">
        <v>0</v>
      </c>
      <c r="Q71" s="44">
        <v>0</v>
      </c>
      <c r="R71" s="44">
        <v>0</v>
      </c>
      <c r="S71" s="44">
        <v>0</v>
      </c>
      <c r="T71" s="45">
        <v>0</v>
      </c>
      <c r="U71" s="45">
        <v>1691</v>
      </c>
      <c r="V71" s="45">
        <v>1372.6666666666667</v>
      </c>
      <c r="W71" s="41">
        <v>0.33885274985215846</v>
      </c>
      <c r="X71" s="46"/>
      <c r="Y71" s="46"/>
    </row>
    <row r="72" spans="1:25">
      <c r="A72" s="29" t="s">
        <v>1106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 t="e">
        <f>VLOOKUP(C:C,total260330113047!B:F,5,0)</f>
        <v>#N/A</v>
      </c>
      <c r="M72" s="8"/>
      <c r="N72" s="21" t="e">
        <f>L72/9*5</f>
        <v>#N/A</v>
      </c>
      <c r="O72" s="44">
        <v>2422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2422</v>
      </c>
      <c r="V72" s="45" t="e">
        <v>#N/A</v>
      </c>
      <c r="W72" s="41" t="e">
        <v>#N/A</v>
      </c>
      <c r="X72" s="46"/>
      <c r="Y72" s="46"/>
    </row>
    <row r="73" spans="1:25">
      <c r="A73" s="29"/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VLOOKUP(C:C,total260330113047!B:F,5,0)</f>
        <v>27</v>
      </c>
      <c r="M73" s="8"/>
      <c r="N73" s="21">
        <f>L73/9*5</f>
        <v>15</v>
      </c>
      <c r="O73" s="44">
        <v>294</v>
      </c>
      <c r="P73" s="44">
        <v>0</v>
      </c>
      <c r="Q73" s="44">
        <v>0</v>
      </c>
      <c r="R73" s="44">
        <v>0</v>
      </c>
      <c r="S73" s="44">
        <v>0</v>
      </c>
      <c r="T73" s="45">
        <v>0</v>
      </c>
      <c r="U73" s="45">
        <v>294</v>
      </c>
      <c r="V73" s="45">
        <v>279</v>
      </c>
      <c r="W73" s="41">
        <v>9.1836734693877556E-2</v>
      </c>
      <c r="X73" s="46"/>
      <c r="Y73" s="46"/>
    </row>
    <row r="74" spans="1:25">
      <c r="A74" s="29" t="s">
        <v>1107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VLOOKUP(C:C,total260330113047!B:F,5,0)</f>
        <v>4476</v>
      </c>
      <c r="M74" s="8"/>
      <c r="N74" s="21">
        <f>L74/9*5</f>
        <v>2486.6666666666665</v>
      </c>
      <c r="O74" s="44">
        <v>4685</v>
      </c>
      <c r="P74" s="44">
        <v>0</v>
      </c>
      <c r="Q74" s="44">
        <v>0</v>
      </c>
      <c r="R74" s="44">
        <v>0</v>
      </c>
      <c r="S74" s="44">
        <v>0</v>
      </c>
      <c r="T74" s="45">
        <v>0</v>
      </c>
      <c r="U74" s="45">
        <v>4685</v>
      </c>
      <c r="V74" s="45">
        <v>2198.3333333333335</v>
      </c>
      <c r="W74" s="41">
        <v>0.95538954108858054</v>
      </c>
      <c r="X74" s="46"/>
      <c r="Y74" s="46"/>
    </row>
    <row r="75" spans="1:25">
      <c r="A75" s="29" t="s">
        <v>2991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VLOOKUP(C:C,total260330113047!B:F,5,0)</f>
        <v>1579</v>
      </c>
      <c r="M75" s="211">
        <v>8000</v>
      </c>
      <c r="N75" s="211">
        <v>8000</v>
      </c>
      <c r="O75" s="44">
        <v>13747</v>
      </c>
      <c r="P75" s="44">
        <v>0</v>
      </c>
      <c r="Q75" s="44">
        <v>0</v>
      </c>
      <c r="R75" s="44">
        <v>0</v>
      </c>
      <c r="S75" s="44">
        <v>5000</v>
      </c>
      <c r="T75" s="45">
        <v>-5000</v>
      </c>
      <c r="U75" s="45">
        <v>8747</v>
      </c>
      <c r="V75" s="45">
        <v>747</v>
      </c>
      <c r="W75" s="41">
        <v>0.11486142431075871</v>
      </c>
      <c r="X75" s="46"/>
      <c r="Y75" s="46"/>
    </row>
    <row r="76" spans="1:25">
      <c r="A76" s="29" t="s">
        <v>1109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VLOOKUP(C:C,total260330113047!B:F,5,0)</f>
        <v>177</v>
      </c>
      <c r="M76" s="8"/>
      <c r="N76" s="21">
        <f t="shared" ref="N76:N82" si="4">L76/9*5</f>
        <v>98.333333333333343</v>
      </c>
      <c r="O76" s="44">
        <v>1807</v>
      </c>
      <c r="P76" s="44">
        <v>0</v>
      </c>
      <c r="Q76" s="44">
        <v>0</v>
      </c>
      <c r="R76" s="44">
        <v>0</v>
      </c>
      <c r="S76" s="44">
        <v>0</v>
      </c>
      <c r="T76" s="45">
        <v>0</v>
      </c>
      <c r="U76" s="45">
        <v>1807</v>
      </c>
      <c r="V76" s="45">
        <v>1708.6666666666667</v>
      </c>
      <c r="W76" s="41">
        <v>9.7952407304925285E-2</v>
      </c>
      <c r="X76" s="46"/>
      <c r="Y76" s="46"/>
    </row>
    <row r="77" spans="1:25">
      <c r="A77" s="29" t="s">
        <v>1110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VLOOKUP(C:C,total260330113047!B:F,5,0)</f>
        <v>1223</v>
      </c>
      <c r="M77" s="211">
        <v>1000</v>
      </c>
      <c r="N77" s="21">
        <f t="shared" si="4"/>
        <v>679.44444444444446</v>
      </c>
      <c r="O77" s="44">
        <v>4021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4021</v>
      </c>
      <c r="V77" s="45">
        <v>3341.5555555555557</v>
      </c>
      <c r="W77" s="41">
        <v>0.30415319572245708</v>
      </c>
      <c r="X77" s="46"/>
      <c r="Y77" s="46"/>
    </row>
    <row r="78" spans="1:25">
      <c r="A78" s="29" t="s">
        <v>1111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VLOOKUP(C:C,total260330113047!B:F,5,0)</f>
        <v>344</v>
      </c>
      <c r="M78" s="8"/>
      <c r="N78" s="21">
        <f t="shared" si="4"/>
        <v>191.11111111111111</v>
      </c>
      <c r="O78" s="44">
        <v>376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376</v>
      </c>
      <c r="V78" s="45">
        <v>184.88888888888889</v>
      </c>
      <c r="W78" s="41">
        <v>0.91489361702127658</v>
      </c>
      <c r="X78" s="46"/>
      <c r="Y78" s="46"/>
    </row>
    <row r="79" spans="1:25">
      <c r="A79" s="29" t="s">
        <v>1112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VLOOKUP(C:C,total260330113047!B:F,5,0)</f>
        <v>1304</v>
      </c>
      <c r="M79" s="8"/>
      <c r="N79" s="21">
        <f t="shared" si="4"/>
        <v>724.44444444444446</v>
      </c>
      <c r="O79" s="44">
        <v>2410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2410</v>
      </c>
      <c r="V79" s="45">
        <v>1685.5555555555557</v>
      </c>
      <c r="W79" s="41">
        <v>0.54107883817427382</v>
      </c>
      <c r="X79" s="46"/>
      <c r="Y79" s="46"/>
    </row>
    <row r="80" spans="1:25">
      <c r="A80" s="29" t="s">
        <v>1113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VLOOKUP(C:C,total260330113047!B:F,5,0)</f>
        <v>791</v>
      </c>
      <c r="M80" s="8"/>
      <c r="N80" s="21">
        <f t="shared" si="4"/>
        <v>439.44444444444446</v>
      </c>
      <c r="O80" s="44">
        <v>1293</v>
      </c>
      <c r="P80" s="44">
        <v>1240</v>
      </c>
      <c r="Q80" s="44">
        <v>0</v>
      </c>
      <c r="R80" s="44">
        <v>0</v>
      </c>
      <c r="S80" s="44">
        <v>1240</v>
      </c>
      <c r="T80" s="45">
        <v>0</v>
      </c>
      <c r="U80" s="45">
        <v>53</v>
      </c>
      <c r="V80" s="45">
        <v>-386.44444444444446</v>
      </c>
      <c r="W80" s="41">
        <v>0.61175560711523591</v>
      </c>
      <c r="X80" s="46"/>
      <c r="Y80" s="46"/>
    </row>
    <row r="81" spans="1:27">
      <c r="A81" s="29" t="s">
        <v>1114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VLOOKUP(C:C,total260330113047!B:F,5,0)</f>
        <v>652</v>
      </c>
      <c r="M81" s="8"/>
      <c r="N81" s="21">
        <f t="shared" si="4"/>
        <v>362.22222222222223</v>
      </c>
      <c r="O81" s="44">
        <v>1960</v>
      </c>
      <c r="P81" s="44">
        <v>0</v>
      </c>
      <c r="Q81" s="44">
        <v>0</v>
      </c>
      <c r="R81" s="44">
        <v>0</v>
      </c>
      <c r="S81" s="44">
        <v>0</v>
      </c>
      <c r="T81" s="45">
        <v>0</v>
      </c>
      <c r="U81" s="45">
        <v>1960</v>
      </c>
      <c r="V81" s="45">
        <v>1597.7777777777778</v>
      </c>
      <c r="W81" s="41">
        <v>0.33265306122448979</v>
      </c>
      <c r="X81" s="46"/>
      <c r="Y81" s="46"/>
      <c r="Z81" s="253"/>
    </row>
    <row r="82" spans="1:27">
      <c r="A82" s="29" t="s">
        <v>1115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VLOOKUP(C:C,total260330113047!B:F,5,0)</f>
        <v>1782</v>
      </c>
      <c r="M82" s="8"/>
      <c r="N82" s="21">
        <f t="shared" si="4"/>
        <v>990</v>
      </c>
      <c r="O82" s="44">
        <v>3640</v>
      </c>
      <c r="P82" s="44">
        <v>0</v>
      </c>
      <c r="Q82" s="44">
        <v>0</v>
      </c>
      <c r="R82" s="44">
        <v>0</v>
      </c>
      <c r="S82" s="44">
        <v>0</v>
      </c>
      <c r="T82" s="45">
        <v>0</v>
      </c>
      <c r="U82" s="45">
        <v>3640</v>
      </c>
      <c r="V82" s="45">
        <v>2650</v>
      </c>
      <c r="W82" s="41">
        <v>0.48956043956043954</v>
      </c>
      <c r="X82" s="46"/>
      <c r="Y82" s="46"/>
    </row>
    <row r="83" spans="1:27">
      <c r="A83" s="29" t="s">
        <v>1116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VLOOKUP(C:C,total260330113047!B:F,5,0)</f>
        <v>2038</v>
      </c>
      <c r="M83" s="213">
        <v>4500</v>
      </c>
      <c r="N83" s="211">
        <v>3000</v>
      </c>
      <c r="O83" s="44">
        <v>5857</v>
      </c>
      <c r="P83" s="44">
        <v>600</v>
      </c>
      <c r="Q83" s="44">
        <v>0</v>
      </c>
      <c r="R83" s="44">
        <v>0</v>
      </c>
      <c r="S83" s="44">
        <v>600</v>
      </c>
      <c r="T83" s="45">
        <v>0</v>
      </c>
      <c r="U83" s="45">
        <v>5257</v>
      </c>
      <c r="V83" s="45">
        <v>2257</v>
      </c>
      <c r="W83" s="41">
        <v>0.34795970633430084</v>
      </c>
      <c r="X83" s="46"/>
      <c r="Y83" s="46"/>
    </row>
    <row r="84" spans="1:27">
      <c r="A84" s="29" t="s">
        <v>1117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VLOOKUP(C:C,total260330113047!B:F,5,0)</f>
        <v>117</v>
      </c>
      <c r="M84" s="8"/>
      <c r="N84" s="21">
        <f t="shared" ref="N84:N91" si="5">L84/9*5</f>
        <v>65</v>
      </c>
      <c r="O84" s="44">
        <v>2396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2396</v>
      </c>
      <c r="V84" s="45">
        <v>2331</v>
      </c>
      <c r="W84" s="41">
        <v>4.8831385642737896E-2</v>
      </c>
      <c r="X84" s="46"/>
      <c r="Y84" s="46"/>
    </row>
    <row r="85" spans="1:27">
      <c r="A85" s="29" t="s">
        <v>1118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VLOOKUP(C:C,total260330113047!B:F,5,0)</f>
        <v>318</v>
      </c>
      <c r="M85" s="8"/>
      <c r="N85" s="21">
        <f t="shared" si="5"/>
        <v>176.66666666666669</v>
      </c>
      <c r="O85" s="44">
        <v>7016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7016</v>
      </c>
      <c r="V85" s="45">
        <v>6839.333333333333</v>
      </c>
      <c r="W85" s="41">
        <v>4.5324971493728619E-2</v>
      </c>
      <c r="X85" s="46"/>
      <c r="Y85" s="46"/>
    </row>
    <row r="86" spans="1:27">
      <c r="A86" s="29" t="s">
        <v>1119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VLOOKUP(C:C,total260330113047!B:F,5,0)</f>
        <v>1363</v>
      </c>
      <c r="M86" s="8"/>
      <c r="N86" s="21">
        <f t="shared" si="5"/>
        <v>757.22222222222229</v>
      </c>
      <c r="O86" s="44">
        <v>1710</v>
      </c>
      <c r="P86" s="44">
        <v>0</v>
      </c>
      <c r="Q86" s="44">
        <v>0</v>
      </c>
      <c r="R86" s="44">
        <v>0</v>
      </c>
      <c r="S86" s="44">
        <v>0</v>
      </c>
      <c r="T86" s="45">
        <v>0</v>
      </c>
      <c r="U86" s="45">
        <v>1710</v>
      </c>
      <c r="V86" s="45">
        <v>952.77777777777771</v>
      </c>
      <c r="W86" s="41">
        <v>0.79707602339181283</v>
      </c>
      <c r="X86" s="46"/>
      <c r="Y86" s="46"/>
    </row>
    <row r="87" spans="1:27" s="200" customFormat="1">
      <c r="A87" s="192" t="s">
        <v>1120</v>
      </c>
      <c r="B87" s="193" t="s">
        <v>356</v>
      </c>
      <c r="C87" s="194" t="s">
        <v>53</v>
      </c>
      <c r="D87" s="195" t="s">
        <v>54</v>
      </c>
      <c r="E87" s="194"/>
      <c r="F87" s="194">
        <v>1511</v>
      </c>
      <c r="G87" s="196">
        <v>1031</v>
      </c>
      <c r="H87" s="21">
        <v>1052</v>
      </c>
      <c r="I87" s="8">
        <f>VLOOKUP(C87,'202310-202403出荷数total2403220951'!B:F,5,0)</f>
        <v>513</v>
      </c>
      <c r="J87" s="203">
        <f>VLOOKUP(C87,'出荷数2307～2406total241008110618'!B:F,5,0)</f>
        <v>546</v>
      </c>
      <c r="K87" s="214" t="e">
        <f>VLOOKUP(C87,'出荷数2407-2506total250730101950'!B:F,5,0)</f>
        <v>#N/A</v>
      </c>
      <c r="L87" s="203" t="e">
        <f>VLOOKUP(C:C,total260330113047!B:F,5,0)</f>
        <v>#N/A</v>
      </c>
      <c r="M87" s="8"/>
      <c r="N87" s="21" t="e">
        <f t="shared" si="5"/>
        <v>#N/A</v>
      </c>
      <c r="O87" s="196">
        <v>0</v>
      </c>
      <c r="P87" s="196">
        <v>0</v>
      </c>
      <c r="Q87" s="44">
        <v>0</v>
      </c>
      <c r="R87" s="196">
        <v>0</v>
      </c>
      <c r="S87" s="196">
        <v>0</v>
      </c>
      <c r="T87" s="197">
        <v>0</v>
      </c>
      <c r="U87" s="197">
        <v>0</v>
      </c>
      <c r="V87" s="197" t="e">
        <v>#N/A</v>
      </c>
      <c r="W87" s="198" t="e">
        <v>#N/A</v>
      </c>
      <c r="X87" s="199"/>
      <c r="Y87" s="199"/>
      <c r="Z87" s="201"/>
      <c r="AA87" s="201"/>
    </row>
    <row r="88" spans="1:27">
      <c r="A88" s="29" t="s">
        <v>1121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VLOOKUP(C:C,total260330113047!B:F,5,0)</f>
        <v>2404</v>
      </c>
      <c r="M88" s="8"/>
      <c r="N88" s="21">
        <f t="shared" si="5"/>
        <v>1335.5555555555554</v>
      </c>
      <c r="O88" s="44">
        <v>3052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3052</v>
      </c>
      <c r="V88" s="45">
        <v>1716.4444444444446</v>
      </c>
      <c r="W88" s="41">
        <v>0.78768020969855834</v>
      </c>
      <c r="X88" s="46"/>
      <c r="Y88" s="46"/>
    </row>
    <row r="89" spans="1:27">
      <c r="A89" s="29" t="s">
        <v>1122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VLOOKUP(C:C,total260330113047!B:F,5,0)</f>
        <v>420</v>
      </c>
      <c r="M89" s="8"/>
      <c r="N89" s="21">
        <f t="shared" si="5"/>
        <v>233.33333333333331</v>
      </c>
      <c r="O89" s="44">
        <v>84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84</v>
      </c>
      <c r="V89" s="45">
        <v>-149.33333333333331</v>
      </c>
      <c r="W89" s="41">
        <v>5</v>
      </c>
      <c r="X89" s="46"/>
      <c r="Y89" s="46"/>
    </row>
    <row r="90" spans="1:27">
      <c r="A90" s="29" t="s">
        <v>1123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VLOOKUP(C:C,total260330113047!B:F,5,0)</f>
        <v>4001</v>
      </c>
      <c r="M90" s="8"/>
      <c r="N90" s="21">
        <f t="shared" si="5"/>
        <v>2222.7777777777778</v>
      </c>
      <c r="O90" s="44">
        <v>2376</v>
      </c>
      <c r="P90" s="44">
        <v>0</v>
      </c>
      <c r="Q90" s="44">
        <v>0</v>
      </c>
      <c r="R90" s="44">
        <v>0</v>
      </c>
      <c r="S90" s="44">
        <v>0</v>
      </c>
      <c r="T90" s="45">
        <v>0</v>
      </c>
      <c r="U90" s="45">
        <v>2376</v>
      </c>
      <c r="V90" s="45">
        <v>153.22222222222217</v>
      </c>
      <c r="W90" s="41">
        <v>1.6839225589225588</v>
      </c>
      <c r="X90" s="46"/>
      <c r="Y90" s="46"/>
    </row>
    <row r="91" spans="1:27" s="231" customFormat="1">
      <c r="A91" s="223" t="s">
        <v>3768</v>
      </c>
      <c r="B91" s="224" t="s">
        <v>356</v>
      </c>
      <c r="C91" s="225" t="s">
        <v>235</v>
      </c>
      <c r="D91" s="226" t="s">
        <v>236</v>
      </c>
      <c r="E91" s="225"/>
      <c r="F91" s="225">
        <v>102</v>
      </c>
      <c r="G91" s="227">
        <v>340</v>
      </c>
      <c r="H91" s="227">
        <v>49</v>
      </c>
      <c r="I91" s="8">
        <f>VLOOKUP(C91,'202310-202403出荷数total2403220951'!B:F,5,0)</f>
        <v>6</v>
      </c>
      <c r="J91" s="203">
        <f>VLOOKUP(C91,'出荷数2307～2406total241008110618'!B:F,5,0)</f>
        <v>434</v>
      </c>
      <c r="K91" s="214" t="e">
        <f>VLOOKUP(C91,'出荷数2407-2506total250730101950'!B:F,5,0)</f>
        <v>#N/A</v>
      </c>
      <c r="L91" s="203" t="e">
        <f>VLOOKUP(C:C,total260330113047!B:F,5,0)</f>
        <v>#N/A</v>
      </c>
      <c r="M91" s="8"/>
      <c r="N91" s="21" t="e">
        <f t="shared" si="5"/>
        <v>#N/A</v>
      </c>
      <c r="O91" s="227">
        <v>0</v>
      </c>
      <c r="P91" s="227">
        <v>0</v>
      </c>
      <c r="Q91" s="44">
        <v>0</v>
      </c>
      <c r="R91" s="227">
        <v>0</v>
      </c>
      <c r="S91" s="227">
        <v>0</v>
      </c>
      <c r="T91" s="228">
        <v>0</v>
      </c>
      <c r="U91" s="228">
        <v>0</v>
      </c>
      <c r="V91" s="228" t="e">
        <v>#N/A</v>
      </c>
      <c r="W91" s="229" t="e">
        <v>#N/A</v>
      </c>
      <c r="X91" s="230"/>
      <c r="Y91" s="230"/>
      <c r="Z91" s="232"/>
      <c r="AA91" s="232"/>
    </row>
    <row r="92" spans="1:27">
      <c r="A92" s="29" t="s">
        <v>1125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VLOOKUP(C:C,total260330113047!B:F,5,0)</f>
        <v>68</v>
      </c>
      <c r="M92" s="211">
        <v>1400</v>
      </c>
      <c r="N92" s="211">
        <v>1400</v>
      </c>
      <c r="O92" s="44">
        <v>4397</v>
      </c>
      <c r="P92" s="44">
        <v>0</v>
      </c>
      <c r="Q92" s="44">
        <v>0</v>
      </c>
      <c r="R92" s="44">
        <v>0</v>
      </c>
      <c r="S92" s="44">
        <v>0</v>
      </c>
      <c r="T92" s="45">
        <v>0</v>
      </c>
      <c r="U92" s="45">
        <v>4397</v>
      </c>
      <c r="V92" s="45">
        <v>2997</v>
      </c>
      <c r="W92" s="41">
        <v>1.5465089833977713E-2</v>
      </c>
      <c r="X92" s="46"/>
      <c r="Y92" s="46"/>
    </row>
    <row r="93" spans="1:27" ht="15" customHeight="1">
      <c r="A93" s="29" t="s">
        <v>1127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VLOOKUP(C:C,total260330113047!B:F,5,0)</f>
        <v>2013</v>
      </c>
      <c r="M93" s="8"/>
      <c r="N93" s="21">
        <f>L93/9*5</f>
        <v>1118.3333333333333</v>
      </c>
      <c r="O93" s="44">
        <v>4977</v>
      </c>
      <c r="P93" s="44">
        <v>0</v>
      </c>
      <c r="Q93" s="44">
        <v>40</v>
      </c>
      <c r="R93" s="44">
        <v>0</v>
      </c>
      <c r="S93" s="44">
        <v>300</v>
      </c>
      <c r="T93" s="45">
        <v>-300</v>
      </c>
      <c r="U93" s="45">
        <v>4717</v>
      </c>
      <c r="V93" s="45">
        <v>3598.666666666667</v>
      </c>
      <c r="W93" s="41">
        <v>0.40446051838456903</v>
      </c>
      <c r="X93" s="46"/>
      <c r="Y93" s="46"/>
    </row>
    <row r="94" spans="1:27" s="152" customFormat="1" ht="18.600000000000001" customHeight="1">
      <c r="A94" s="144" t="s">
        <v>1128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VLOOKUP(C:C,total260330113047!B:F,5,0)</f>
        <v>#N/A</v>
      </c>
      <c r="M94" s="211">
        <v>380</v>
      </c>
      <c r="N94" s="211">
        <v>380</v>
      </c>
      <c r="O94" s="148">
        <v>15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15</v>
      </c>
      <c r="V94" s="149">
        <v>-365</v>
      </c>
      <c r="W94" s="150" t="e">
        <v>#N/A</v>
      </c>
      <c r="X94" s="151"/>
      <c r="Y94" s="151"/>
      <c r="Z94" s="191"/>
      <c r="AA94" s="191"/>
    </row>
    <row r="95" spans="1:27" s="152" customFormat="1" ht="18.600000000000001" customHeight="1">
      <c r="A95" s="206" t="s">
        <v>1129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VLOOKUP(C:C,total260330113047!B:F,5,0)</f>
        <v>#N/A</v>
      </c>
      <c r="M95" s="8"/>
      <c r="N95" s="21" t="e">
        <f>L95/9*5</f>
        <v>#N/A</v>
      </c>
      <c r="O95" s="148">
        <v>3</v>
      </c>
      <c r="P95" s="148">
        <v>0</v>
      </c>
      <c r="Q95" s="44">
        <v>0</v>
      </c>
      <c r="R95" s="148">
        <v>0</v>
      </c>
      <c r="S95" s="148">
        <v>0</v>
      </c>
      <c r="T95" s="149">
        <v>0</v>
      </c>
      <c r="U95" s="149">
        <v>3</v>
      </c>
      <c r="V95" s="149" t="e">
        <v>#N/A</v>
      </c>
      <c r="W95" s="150" t="e">
        <v>#N/A</v>
      </c>
      <c r="X95" s="151"/>
      <c r="Y95" s="151"/>
      <c r="Z95" s="191"/>
      <c r="AA95" s="191"/>
    </row>
    <row r="96" spans="1:27">
      <c r="A96" s="29" t="s">
        <v>1130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VLOOKUP(C:C,total260330113047!B:F,5,0)</f>
        <v>2281</v>
      </c>
      <c r="M96" s="8"/>
      <c r="N96" s="211">
        <v>881</v>
      </c>
      <c r="O96" s="44">
        <v>2903</v>
      </c>
      <c r="P96" s="44">
        <v>0</v>
      </c>
      <c r="Q96" s="44">
        <v>0</v>
      </c>
      <c r="R96" s="44">
        <v>0</v>
      </c>
      <c r="S96" s="44">
        <v>0</v>
      </c>
      <c r="T96" s="45">
        <v>0</v>
      </c>
      <c r="U96" s="45">
        <v>2903</v>
      </c>
      <c r="V96" s="45">
        <v>2022</v>
      </c>
      <c r="W96" s="41">
        <v>0.78573889080261794</v>
      </c>
      <c r="X96" s="46"/>
      <c r="Y96" s="46"/>
    </row>
    <row r="97" spans="1:27">
      <c r="A97" s="29" t="s">
        <v>1131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VLOOKUP(C:C,total260330113047!B:F,5,0)</f>
        <v>1033</v>
      </c>
      <c r="M97" s="8"/>
      <c r="N97" s="21">
        <f>L97/9*5</f>
        <v>573.88888888888891</v>
      </c>
      <c r="O97" s="44">
        <v>8604</v>
      </c>
      <c r="P97" s="44">
        <v>0</v>
      </c>
      <c r="Q97" s="44">
        <v>0</v>
      </c>
      <c r="R97" s="44">
        <v>0</v>
      </c>
      <c r="S97" s="44">
        <v>0</v>
      </c>
      <c r="T97" s="45">
        <v>0</v>
      </c>
      <c r="U97" s="45">
        <v>8604</v>
      </c>
      <c r="V97" s="45">
        <v>8030.1111111111113</v>
      </c>
      <c r="W97" s="41">
        <v>0.1200604370060437</v>
      </c>
      <c r="X97" s="46"/>
      <c r="Y97" s="46"/>
    </row>
    <row r="98" spans="1:27">
      <c r="A98" s="29" t="s">
        <v>1132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VLOOKUP(C:C,total260330113047!B:F,5,0)</f>
        <v>2422</v>
      </c>
      <c r="M98" s="8"/>
      <c r="N98" s="21">
        <f>L98/9*5</f>
        <v>1345.5555555555554</v>
      </c>
      <c r="O98" s="44">
        <v>3745</v>
      </c>
      <c r="P98" s="44">
        <v>0</v>
      </c>
      <c r="Q98" s="44">
        <v>0</v>
      </c>
      <c r="R98" s="44">
        <v>0</v>
      </c>
      <c r="S98" s="44">
        <v>0</v>
      </c>
      <c r="T98" s="45">
        <v>0</v>
      </c>
      <c r="U98" s="45">
        <v>3745</v>
      </c>
      <c r="V98" s="45">
        <v>2399.4444444444443</v>
      </c>
      <c r="W98" s="41">
        <v>0.64672897196261681</v>
      </c>
      <c r="X98" s="46"/>
      <c r="Y98" s="46"/>
    </row>
    <row r="99" spans="1:27">
      <c r="A99" s="29" t="s">
        <v>1133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VLOOKUP(C:C,total260330113047!B:F,5,0)</f>
        <v>267</v>
      </c>
      <c r="M99" s="8"/>
      <c r="N99" s="21">
        <f>L99/9*5</f>
        <v>148.33333333333334</v>
      </c>
      <c r="O99" s="44">
        <v>2660</v>
      </c>
      <c r="P99" s="44">
        <v>0</v>
      </c>
      <c r="Q99" s="44">
        <v>0</v>
      </c>
      <c r="R99" s="44">
        <v>0</v>
      </c>
      <c r="S99" s="44">
        <v>0</v>
      </c>
      <c r="T99" s="45">
        <v>0</v>
      </c>
      <c r="U99" s="45">
        <v>2660</v>
      </c>
      <c r="V99" s="45">
        <v>2511.6666666666665</v>
      </c>
      <c r="W99" s="204">
        <v>0.10037593984962406</v>
      </c>
      <c r="X99" s="190"/>
      <c r="Y99" s="190"/>
    </row>
    <row r="100" spans="1:27">
      <c r="A100" s="29" t="s">
        <v>1134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VLOOKUP(C:C,total260330113047!B:F,5,0)</f>
        <v>2076</v>
      </c>
      <c r="M100" s="8"/>
      <c r="N100" s="21">
        <f>L100/9*5</f>
        <v>1153.3333333333333</v>
      </c>
      <c r="O100" s="44">
        <v>1349</v>
      </c>
      <c r="P100" s="44">
        <v>50</v>
      </c>
      <c r="Q100" s="44">
        <v>0</v>
      </c>
      <c r="R100" s="44">
        <v>0</v>
      </c>
      <c r="S100" s="44">
        <v>50</v>
      </c>
      <c r="T100" s="45">
        <v>0</v>
      </c>
      <c r="U100" s="45">
        <v>1299</v>
      </c>
      <c r="V100" s="45">
        <v>145.66666666666674</v>
      </c>
      <c r="W100" s="41">
        <v>1.5389177168272794</v>
      </c>
      <c r="X100" s="46"/>
      <c r="Y100" s="46"/>
    </row>
    <row r="101" spans="1:27">
      <c r="A101" s="29" t="s">
        <v>3940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VLOOKUP(C:C,total260330113047!B:F,5,0)</f>
        <v>6015</v>
      </c>
      <c r="M101" s="213">
        <v>4500</v>
      </c>
      <c r="N101" s="211">
        <v>3000</v>
      </c>
      <c r="O101" s="44">
        <v>8629</v>
      </c>
      <c r="P101" s="44">
        <v>4370</v>
      </c>
      <c r="Q101" s="44">
        <v>0</v>
      </c>
      <c r="R101" s="44">
        <v>0</v>
      </c>
      <c r="S101" s="44">
        <v>4870</v>
      </c>
      <c r="T101" s="45">
        <v>-500</v>
      </c>
      <c r="U101" s="45">
        <v>3759</v>
      </c>
      <c r="V101" s="45">
        <v>759</v>
      </c>
      <c r="W101" s="41">
        <v>0.69706802642252863</v>
      </c>
      <c r="X101" s="46"/>
      <c r="Y101" s="46"/>
    </row>
    <row r="102" spans="1:27">
      <c r="A102" s="29" t="s">
        <v>1136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VLOOKUP(C:C,total260330113047!B:F,5,0)</f>
        <v>5227</v>
      </c>
      <c r="M102" s="8"/>
      <c r="N102" s="21">
        <f>L102/9*5</f>
        <v>2903.8888888888891</v>
      </c>
      <c r="O102" s="44">
        <v>5426</v>
      </c>
      <c r="P102" s="44">
        <v>0</v>
      </c>
      <c r="Q102" s="44">
        <v>0</v>
      </c>
      <c r="R102" s="44">
        <v>0</v>
      </c>
      <c r="S102" s="44">
        <v>0</v>
      </c>
      <c r="T102" s="45">
        <v>0</v>
      </c>
      <c r="U102" s="45">
        <v>5426</v>
      </c>
      <c r="V102" s="45">
        <v>2522.1111111111109</v>
      </c>
      <c r="W102" s="41">
        <v>0.96332473276815334</v>
      </c>
      <c r="X102" s="233"/>
      <c r="Y102" s="233"/>
    </row>
    <row r="103" spans="1:27">
      <c r="A103" s="29" t="s">
        <v>1137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VLOOKUP(C:C,total260330113047!B:F,5,0)</f>
        <v>4129</v>
      </c>
      <c r="M103" s="211">
        <v>5000</v>
      </c>
      <c r="N103" s="211">
        <v>5000</v>
      </c>
      <c r="O103" s="44">
        <v>8755</v>
      </c>
      <c r="P103" s="44">
        <v>100</v>
      </c>
      <c r="Q103" s="44">
        <v>0</v>
      </c>
      <c r="R103" s="44">
        <v>0</v>
      </c>
      <c r="S103" s="44">
        <v>100</v>
      </c>
      <c r="T103" s="45">
        <v>0</v>
      </c>
      <c r="U103" s="45">
        <v>8655</v>
      </c>
      <c r="V103" s="45">
        <v>3655</v>
      </c>
      <c r="W103" s="41">
        <v>0.47161621930325526</v>
      </c>
      <c r="X103" s="46"/>
      <c r="Y103" s="46"/>
    </row>
    <row r="104" spans="1:27">
      <c r="A104" s="29" t="s">
        <v>1138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VLOOKUP(C:C,total260330113047!B:F,5,0)</f>
        <v>5174</v>
      </c>
      <c r="M104" s="8"/>
      <c r="N104" s="21">
        <f>L104/9*5</f>
        <v>2874.4444444444443</v>
      </c>
      <c r="O104" s="44">
        <v>17165</v>
      </c>
      <c r="P104" s="44">
        <v>6530</v>
      </c>
      <c r="Q104" s="44">
        <v>0</v>
      </c>
      <c r="R104" s="44">
        <v>0</v>
      </c>
      <c r="S104" s="44">
        <v>6730</v>
      </c>
      <c r="T104" s="45">
        <v>-200</v>
      </c>
      <c r="U104" s="45">
        <v>10435</v>
      </c>
      <c r="V104" s="45">
        <v>7560.5555555555557</v>
      </c>
      <c r="W104" s="41">
        <v>0.30142732304107195</v>
      </c>
      <c r="X104" s="46"/>
      <c r="Y104" s="46"/>
    </row>
    <row r="105" spans="1:27">
      <c r="A105" s="29" t="s">
        <v>1139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VLOOKUP(C:C,total260330113047!B:F,5,0)</f>
        <v>3046</v>
      </c>
      <c r="M105" s="8"/>
      <c r="N105" s="211">
        <v>1099</v>
      </c>
      <c r="O105" s="44">
        <v>1238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1238</v>
      </c>
      <c r="V105" s="45">
        <v>139</v>
      </c>
      <c r="W105" s="41">
        <v>2.4604200323101777</v>
      </c>
      <c r="X105" s="46" t="s">
        <v>4521</v>
      </c>
      <c r="Y105" s="46" t="s">
        <v>4521</v>
      </c>
    </row>
    <row r="106" spans="1:27">
      <c r="A106" s="29" t="s">
        <v>659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VLOOKUP(C:C,total260330113047!B:F,5,0)</f>
        <v>1090</v>
      </c>
      <c r="M106" s="8"/>
      <c r="N106" s="211">
        <v>400</v>
      </c>
      <c r="O106" s="44">
        <v>1051</v>
      </c>
      <c r="P106" s="44">
        <v>0</v>
      </c>
      <c r="Q106" s="44">
        <v>0</v>
      </c>
      <c r="R106" s="44">
        <v>0</v>
      </c>
      <c r="S106" s="44">
        <v>0</v>
      </c>
      <c r="T106" s="45">
        <v>0</v>
      </c>
      <c r="U106" s="45">
        <v>1051</v>
      </c>
      <c r="V106" s="45">
        <v>651</v>
      </c>
      <c r="W106" s="41">
        <v>1.0371075166508088</v>
      </c>
      <c r="X106" s="46" t="s">
        <v>4521</v>
      </c>
      <c r="Y106" s="46" t="s">
        <v>4521</v>
      </c>
    </row>
    <row r="107" spans="1:27" s="268" customFormat="1">
      <c r="A107" s="260" t="s">
        <v>1140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VLOOKUP(C:C,total260330113047!B:F,5,0)</f>
        <v>108</v>
      </c>
      <c r="M107" s="8"/>
      <c r="N107" s="21">
        <f t="shared" ref="N107:N121" si="6">L107/9*5</f>
        <v>60</v>
      </c>
      <c r="O107" s="264">
        <v>124</v>
      </c>
      <c r="P107" s="264">
        <v>0</v>
      </c>
      <c r="Q107" s="264">
        <v>0</v>
      </c>
      <c r="R107" s="264">
        <v>0</v>
      </c>
      <c r="S107" s="264">
        <v>0</v>
      </c>
      <c r="T107" s="265">
        <v>0</v>
      </c>
      <c r="U107" s="265">
        <v>124</v>
      </c>
      <c r="V107" s="265">
        <v>64</v>
      </c>
      <c r="W107" s="266">
        <v>0.87096774193548387</v>
      </c>
      <c r="X107" s="267"/>
      <c r="Y107" s="267"/>
      <c r="Z107" s="37"/>
      <c r="AA107" s="37"/>
    </row>
    <row r="108" spans="1:27">
      <c r="A108" s="29" t="s">
        <v>1141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VLOOKUP(C:C,total260330113047!B:F,5,0)</f>
        <v>1391</v>
      </c>
      <c r="M108" s="8"/>
      <c r="N108" s="21">
        <f t="shared" si="6"/>
        <v>772.77777777777771</v>
      </c>
      <c r="O108" s="44">
        <v>4722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4722</v>
      </c>
      <c r="V108" s="45">
        <v>3949.2222222222222</v>
      </c>
      <c r="W108" s="41">
        <v>0.294578568403219</v>
      </c>
      <c r="X108" s="46"/>
      <c r="Y108" s="46"/>
    </row>
    <row r="109" spans="1:27">
      <c r="A109" s="29" t="s">
        <v>1142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VLOOKUP(C:C,total260330113047!B:F,5,0)</f>
        <v>603</v>
      </c>
      <c r="M109" s="8"/>
      <c r="N109" s="21">
        <f t="shared" si="6"/>
        <v>335</v>
      </c>
      <c r="O109" s="44">
        <v>2980</v>
      </c>
      <c r="P109" s="44">
        <v>0</v>
      </c>
      <c r="Q109" s="44">
        <v>0</v>
      </c>
      <c r="R109" s="44">
        <v>0</v>
      </c>
      <c r="S109" s="44">
        <v>0</v>
      </c>
      <c r="T109" s="45">
        <v>0</v>
      </c>
      <c r="U109" s="45">
        <v>2980</v>
      </c>
      <c r="V109" s="45">
        <v>2645</v>
      </c>
      <c r="W109" s="41">
        <v>0.2023489932885906</v>
      </c>
      <c r="X109" s="46"/>
      <c r="Y109" s="46"/>
    </row>
    <row r="110" spans="1:27">
      <c r="A110" s="29" t="s">
        <v>1143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VLOOKUP(C:C,total260330113047!B:F,5,0)</f>
        <v>9422</v>
      </c>
      <c r="M110" s="8"/>
      <c r="N110" s="21">
        <f t="shared" si="6"/>
        <v>5234.4444444444443</v>
      </c>
      <c r="O110" s="44">
        <v>5478</v>
      </c>
      <c r="P110" s="44">
        <v>7120</v>
      </c>
      <c r="Q110" s="44">
        <v>3520</v>
      </c>
      <c r="R110" s="44">
        <v>0</v>
      </c>
      <c r="S110" s="44">
        <v>7120</v>
      </c>
      <c r="T110" s="45">
        <v>0</v>
      </c>
      <c r="U110" s="45">
        <v>1878</v>
      </c>
      <c r="V110" s="45">
        <v>-3356.4444444444443</v>
      </c>
      <c r="W110" s="41">
        <v>1.719970792259949</v>
      </c>
      <c r="X110" s="46"/>
      <c r="Y110" s="46"/>
    </row>
    <row r="111" spans="1:27">
      <c r="A111" s="29" t="s">
        <v>1144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VLOOKUP(C:C,total260330113047!B:F,5,0)</f>
        <v>5135</v>
      </c>
      <c r="M111" s="211">
        <v>2000</v>
      </c>
      <c r="N111" s="21">
        <f t="shared" si="6"/>
        <v>2852.7777777777778</v>
      </c>
      <c r="O111" s="44">
        <v>785</v>
      </c>
      <c r="P111" s="44">
        <v>2029</v>
      </c>
      <c r="Q111" s="44">
        <v>3000</v>
      </c>
      <c r="R111" s="44">
        <v>0</v>
      </c>
      <c r="S111" s="44">
        <v>2029</v>
      </c>
      <c r="T111" s="45">
        <v>0</v>
      </c>
      <c r="U111" s="45">
        <v>1756</v>
      </c>
      <c r="V111" s="45">
        <v>-1096.7777777777778</v>
      </c>
      <c r="W111" s="41">
        <v>6.5414012738853504</v>
      </c>
      <c r="X111" s="46" t="s">
        <v>4094</v>
      </c>
      <c r="Y111" s="46"/>
    </row>
    <row r="112" spans="1:27" s="152" customFormat="1" ht="15.75">
      <c r="A112" s="29" t="s">
        <v>1145</v>
      </c>
      <c r="B112" s="145" t="s">
        <v>356</v>
      </c>
      <c r="C112" s="146" t="s">
        <v>94</v>
      </c>
      <c r="D112" s="147" t="s">
        <v>90</v>
      </c>
      <c r="E112" s="146" t="s">
        <v>95</v>
      </c>
      <c r="F112" s="146">
        <v>610</v>
      </c>
      <c r="G112" s="148">
        <v>664</v>
      </c>
      <c r="H112" s="21">
        <v>658</v>
      </c>
      <c r="I112" s="8">
        <f>VLOOKUP(C112,'202310-202403出荷数total2403220951'!B:F,5,0)</f>
        <v>2</v>
      </c>
      <c r="J112" s="203">
        <f>VLOOKUP(C112,'出荷数2307～2406total241008110618'!B:F,5,0)</f>
        <v>92</v>
      </c>
      <c r="K112" s="214" t="e">
        <f>VLOOKUP(C112,'出荷数2407-2506total250730101950'!B:F,5,0)</f>
        <v>#N/A</v>
      </c>
      <c r="L112" s="203" t="e">
        <f>VLOOKUP(C:C,total260330113047!B:F,5,0)</f>
        <v>#N/A</v>
      </c>
      <c r="M112" s="8"/>
      <c r="N112" s="21" t="e">
        <f t="shared" si="6"/>
        <v>#N/A</v>
      </c>
      <c r="O112" s="148">
        <v>0</v>
      </c>
      <c r="P112" s="148">
        <v>0</v>
      </c>
      <c r="Q112" s="44">
        <v>0</v>
      </c>
      <c r="R112" s="148">
        <v>0</v>
      </c>
      <c r="S112" s="148">
        <v>0</v>
      </c>
      <c r="T112" s="149">
        <v>0</v>
      </c>
      <c r="U112" s="149">
        <v>0</v>
      </c>
      <c r="V112" s="149" t="e">
        <v>#N/A</v>
      </c>
      <c r="W112" s="150" t="e">
        <v>#N/A</v>
      </c>
      <c r="X112" s="151"/>
      <c r="Y112" s="151"/>
    </row>
    <row r="113" spans="1:25">
      <c r="A113" s="29" t="s">
        <v>1147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VLOOKUP(C:C,total260330113047!B:F,5,0)</f>
        <v>2398</v>
      </c>
      <c r="M113" s="8"/>
      <c r="N113" s="21">
        <f t="shared" si="6"/>
        <v>1332.2222222222222</v>
      </c>
      <c r="O113" s="44">
        <v>3660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3660</v>
      </c>
      <c r="V113" s="45">
        <v>2327.7777777777778</v>
      </c>
      <c r="W113" s="41">
        <v>0.65519125683060109</v>
      </c>
      <c r="X113" s="46"/>
      <c r="Y113" s="46"/>
    </row>
    <row r="114" spans="1:25">
      <c r="A114" s="29" t="s">
        <v>1149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VLOOKUP(C:C,total260330113047!B:F,5,0)</f>
        <v>835</v>
      </c>
      <c r="M114" s="8"/>
      <c r="N114" s="21">
        <f t="shared" si="6"/>
        <v>463.88888888888886</v>
      </c>
      <c r="O114" s="44">
        <v>1222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1222</v>
      </c>
      <c r="V114" s="45">
        <v>758.11111111111109</v>
      </c>
      <c r="W114" s="41">
        <v>0.68330605564648117</v>
      </c>
      <c r="X114" s="46"/>
      <c r="Y114" s="46"/>
    </row>
    <row r="115" spans="1:25">
      <c r="A115" s="29" t="s">
        <v>1150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VLOOKUP(C:C,total260330113047!B:F,5,0)</f>
        <v>507</v>
      </c>
      <c r="M115" s="8"/>
      <c r="N115" s="21">
        <f t="shared" si="6"/>
        <v>281.66666666666669</v>
      </c>
      <c r="O115" s="44">
        <v>410</v>
      </c>
      <c r="P115" s="44">
        <v>0</v>
      </c>
      <c r="Q115" s="44">
        <v>1000</v>
      </c>
      <c r="R115" s="44">
        <v>0</v>
      </c>
      <c r="S115" s="44">
        <v>0</v>
      </c>
      <c r="T115" s="45">
        <v>0</v>
      </c>
      <c r="U115" s="45">
        <v>1410</v>
      </c>
      <c r="V115" s="45">
        <v>1128.3333333333333</v>
      </c>
      <c r="W115" s="41">
        <v>1.2365853658536585</v>
      </c>
      <c r="X115" s="46"/>
      <c r="Y115" s="46"/>
    </row>
    <row r="116" spans="1:25">
      <c r="A116" s="29" t="s">
        <v>1151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VLOOKUP(C:C,total260330113047!B:F,5,0)</f>
        <v>7658</v>
      </c>
      <c r="M116" s="8"/>
      <c r="N116" s="21">
        <f t="shared" si="6"/>
        <v>4254.4444444444443</v>
      </c>
      <c r="O116" s="44">
        <v>11338</v>
      </c>
      <c r="P116" s="44">
        <v>10040</v>
      </c>
      <c r="Q116" s="44">
        <v>0</v>
      </c>
      <c r="R116" s="44">
        <v>0</v>
      </c>
      <c r="S116" s="44">
        <v>10565</v>
      </c>
      <c r="T116" s="45">
        <v>-525</v>
      </c>
      <c r="U116" s="45">
        <v>773</v>
      </c>
      <c r="V116" s="45">
        <v>-3481.4444444444443</v>
      </c>
      <c r="W116" s="41">
        <v>0.67542776503792556</v>
      </c>
      <c r="X116" s="46" t="s">
        <v>351</v>
      </c>
      <c r="Y116" s="46"/>
    </row>
    <row r="117" spans="1:25" s="152" customFormat="1" ht="15.75">
      <c r="A117" s="29" t="s">
        <v>1152</v>
      </c>
      <c r="B117" s="145" t="s">
        <v>356</v>
      </c>
      <c r="C117" s="146" t="s">
        <v>239</v>
      </c>
      <c r="D117" s="147" t="s">
        <v>240</v>
      </c>
      <c r="E117" s="146"/>
      <c r="F117" s="146">
        <v>12020</v>
      </c>
      <c r="G117" s="148">
        <v>7464</v>
      </c>
      <c r="H117" s="21">
        <v>4812</v>
      </c>
      <c r="I117" s="8">
        <f>VLOOKUP(C117,'202310-202403出荷数total2403220951'!B:F,5,0)</f>
        <v>1216</v>
      </c>
      <c r="J117" s="203">
        <f>VLOOKUP(C117,'出荷数2307～2406total241008110618'!B:F,5,0)</f>
        <v>1820</v>
      </c>
      <c r="K117" s="214" t="e">
        <f>VLOOKUP(C117,'出荷数2407-2506total250730101950'!B:F,5,0)</f>
        <v>#N/A</v>
      </c>
      <c r="L117" s="203" t="e">
        <f>VLOOKUP(C:C,total260330113047!B:F,5,0)</f>
        <v>#N/A</v>
      </c>
      <c r="M117" s="8"/>
      <c r="N117" s="21" t="e">
        <f t="shared" si="6"/>
        <v>#N/A</v>
      </c>
      <c r="O117" s="148">
        <v>0</v>
      </c>
      <c r="P117" s="148">
        <v>0</v>
      </c>
      <c r="Q117" s="44">
        <v>0</v>
      </c>
      <c r="R117" s="148">
        <v>0</v>
      </c>
      <c r="S117" s="148">
        <v>0</v>
      </c>
      <c r="T117" s="149">
        <v>0</v>
      </c>
      <c r="U117" s="149">
        <v>0</v>
      </c>
      <c r="V117" s="149" t="e">
        <v>#N/A</v>
      </c>
      <c r="W117" s="150" t="e">
        <v>#N/A</v>
      </c>
      <c r="X117" s="151"/>
      <c r="Y117" s="151"/>
    </row>
    <row r="118" spans="1:25">
      <c r="A118" s="29" t="s">
        <v>1153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VLOOKUP(C:C,total260330113047!B:F,5,0)</f>
        <v>14156</v>
      </c>
      <c r="M118" s="8"/>
      <c r="N118" s="21">
        <f t="shared" si="6"/>
        <v>7864.4444444444443</v>
      </c>
      <c r="O118" s="44">
        <v>11932</v>
      </c>
      <c r="P118" s="44">
        <v>4195</v>
      </c>
      <c r="Q118" s="44">
        <v>3000</v>
      </c>
      <c r="R118" s="44">
        <v>0</v>
      </c>
      <c r="S118" s="44">
        <v>4145</v>
      </c>
      <c r="T118" s="45">
        <v>50</v>
      </c>
      <c r="U118" s="45">
        <v>10787</v>
      </c>
      <c r="V118" s="45">
        <v>2922.5555555555557</v>
      </c>
      <c r="W118" s="41">
        <v>1.1863895407308078</v>
      </c>
      <c r="X118" s="46"/>
      <c r="Y118" s="46"/>
    </row>
    <row r="119" spans="1:25">
      <c r="A119" s="29" t="s">
        <v>1154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VLOOKUP(C:C,total260330113047!B:F,5,0)</f>
        <v>2204</v>
      </c>
      <c r="M119" s="8"/>
      <c r="N119" s="21">
        <f t="shared" si="6"/>
        <v>1224.4444444444443</v>
      </c>
      <c r="O119" s="44">
        <v>3653</v>
      </c>
      <c r="P119" s="44">
        <v>0</v>
      </c>
      <c r="Q119" s="44">
        <v>0</v>
      </c>
      <c r="R119" s="44">
        <v>0</v>
      </c>
      <c r="S119" s="44">
        <v>420</v>
      </c>
      <c r="T119" s="45">
        <v>-420</v>
      </c>
      <c r="U119" s="45">
        <v>3233</v>
      </c>
      <c r="V119" s="45">
        <v>2008.5555555555557</v>
      </c>
      <c r="W119" s="41">
        <v>0.60333972077744324</v>
      </c>
      <c r="X119" s="46"/>
      <c r="Y119" s="46"/>
    </row>
    <row r="120" spans="1:25">
      <c r="A120" s="29" t="s">
        <v>1155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VLOOKUP(C:C,total260330113047!B:F,5,0)</f>
        <v>8671</v>
      </c>
      <c r="M120" s="8"/>
      <c r="N120" s="21">
        <f t="shared" si="6"/>
        <v>4817.2222222222226</v>
      </c>
      <c r="O120" s="44">
        <v>9200</v>
      </c>
      <c r="P120" s="44">
        <v>3650</v>
      </c>
      <c r="Q120" s="44">
        <v>0</v>
      </c>
      <c r="R120" s="44">
        <v>0</v>
      </c>
      <c r="S120" s="44">
        <v>4770</v>
      </c>
      <c r="T120" s="45">
        <v>-1120</v>
      </c>
      <c r="U120" s="45">
        <v>4430</v>
      </c>
      <c r="V120" s="45">
        <v>-387.22222222222263</v>
      </c>
      <c r="W120" s="41">
        <v>0.9425</v>
      </c>
      <c r="X120" s="46"/>
      <c r="Y120" s="46"/>
    </row>
    <row r="121" spans="1:25">
      <c r="A121" s="29" t="s">
        <v>1156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VLOOKUP(C:C,total260330113047!B:F,5,0)</f>
        <v>2627</v>
      </c>
      <c r="M121" s="8"/>
      <c r="N121" s="21">
        <f t="shared" si="6"/>
        <v>1459.4444444444446</v>
      </c>
      <c r="O121" s="44">
        <v>1735</v>
      </c>
      <c r="P121" s="44">
        <v>100</v>
      </c>
      <c r="Q121" s="44">
        <v>3000</v>
      </c>
      <c r="R121" s="44">
        <v>0</v>
      </c>
      <c r="S121" s="44">
        <v>150</v>
      </c>
      <c r="T121" s="45">
        <v>-50</v>
      </c>
      <c r="U121" s="45">
        <v>4585</v>
      </c>
      <c r="V121" s="45">
        <v>3125.5555555555557</v>
      </c>
      <c r="W121" s="41">
        <v>1.5141210374639769</v>
      </c>
      <c r="X121" s="46"/>
      <c r="Y121" s="46"/>
    </row>
    <row r="122" spans="1:25">
      <c r="A122" s="29" t="s">
        <v>1157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VLOOKUP(C:C,total260330113047!B:F,5,0)</f>
        <v>1225</v>
      </c>
      <c r="M122" s="8"/>
      <c r="N122" s="211">
        <v>400</v>
      </c>
      <c r="O122" s="44">
        <v>3060</v>
      </c>
      <c r="P122" s="44">
        <v>0</v>
      </c>
      <c r="Q122" s="44">
        <v>0</v>
      </c>
      <c r="R122" s="44">
        <v>0</v>
      </c>
      <c r="S122" s="44">
        <v>0</v>
      </c>
      <c r="T122" s="45">
        <v>0</v>
      </c>
      <c r="U122" s="45">
        <v>3060</v>
      </c>
      <c r="V122" s="45">
        <v>2660</v>
      </c>
      <c r="W122" s="41">
        <v>0.40032679738562094</v>
      </c>
      <c r="X122" s="46"/>
      <c r="Y122" s="46"/>
    </row>
    <row r="123" spans="1:25" s="152" customFormat="1" ht="15.75">
      <c r="A123" s="29" t="s">
        <v>1158</v>
      </c>
      <c r="B123" s="145" t="s">
        <v>356</v>
      </c>
      <c r="C123" s="146" t="s">
        <v>241</v>
      </c>
      <c r="D123" s="147" t="s">
        <v>242</v>
      </c>
      <c r="E123" s="146"/>
      <c r="F123" s="146">
        <v>229</v>
      </c>
      <c r="G123" s="148">
        <v>293</v>
      </c>
      <c r="H123" s="21">
        <v>221</v>
      </c>
      <c r="I123" s="8" t="e">
        <f>VLOOKUP(C123,'202310-202403出荷数total2403220951'!B:F,5,0)</f>
        <v>#N/A</v>
      </c>
      <c r="J123" s="203">
        <f>VLOOKUP(C123,'出荷数2307～2406total241008110618'!B:F,5,0)</f>
        <v>27</v>
      </c>
      <c r="K123" s="214" t="e">
        <f>VLOOKUP(C123,'出荷数2407-2506total250730101950'!B:F,5,0)</f>
        <v>#N/A</v>
      </c>
      <c r="L123" s="203" t="e">
        <f>VLOOKUP(C:C,total260330113047!B:F,5,0)</f>
        <v>#N/A</v>
      </c>
      <c r="M123" s="8"/>
      <c r="N123" s="21" t="e">
        <f>L123/9*5</f>
        <v>#N/A</v>
      </c>
      <c r="O123" s="148">
        <v>0</v>
      </c>
      <c r="P123" s="148">
        <v>0</v>
      </c>
      <c r="Q123" s="44">
        <v>0</v>
      </c>
      <c r="R123" s="148">
        <v>0</v>
      </c>
      <c r="S123" s="148">
        <v>0</v>
      </c>
      <c r="T123" s="149">
        <v>0</v>
      </c>
      <c r="U123" s="149">
        <v>0</v>
      </c>
      <c r="V123" s="149" t="e">
        <v>#N/A</v>
      </c>
      <c r="W123" s="150" t="e">
        <v>#N/A</v>
      </c>
      <c r="X123" s="151"/>
      <c r="Y123" s="151"/>
    </row>
    <row r="124" spans="1:25">
      <c r="A124" s="29" t="s">
        <v>1159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VLOOKUP(C:C,total260330113047!B:F,5,0)</f>
        <v>1455</v>
      </c>
      <c r="M124" s="8"/>
      <c r="N124" s="21">
        <f>L124/9*5</f>
        <v>808.33333333333326</v>
      </c>
      <c r="O124" s="44">
        <v>4628</v>
      </c>
      <c r="P124" s="44">
        <v>0</v>
      </c>
      <c r="Q124" s="44">
        <v>0</v>
      </c>
      <c r="R124" s="44">
        <v>0</v>
      </c>
      <c r="S124" s="44">
        <v>0</v>
      </c>
      <c r="T124" s="45">
        <v>0</v>
      </c>
      <c r="U124" s="45">
        <v>4628</v>
      </c>
      <c r="V124" s="45">
        <v>3819.666666666667</v>
      </c>
      <c r="W124" s="41">
        <v>0.31439066551426104</v>
      </c>
      <c r="X124" s="46"/>
      <c r="Y124" s="46"/>
    </row>
    <row r="125" spans="1:25">
      <c r="A125" s="29" t="s">
        <v>1160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VLOOKUP(C:C,total260330113047!B:F,5,0)</f>
        <v>2958</v>
      </c>
      <c r="M125" s="8"/>
      <c r="N125" s="211">
        <v>1600</v>
      </c>
      <c r="O125" s="44">
        <v>2400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2400</v>
      </c>
      <c r="V125" s="45">
        <v>800</v>
      </c>
      <c r="W125" s="41">
        <v>1.2324999999999999</v>
      </c>
      <c r="X125" s="46"/>
      <c r="Y125" s="46"/>
    </row>
    <row r="126" spans="1:25">
      <c r="A126" s="29" t="s">
        <v>1161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VLOOKUP(C:C,total260330113047!B:F,5,0)</f>
        <v>1903</v>
      </c>
      <c r="M126" s="8"/>
      <c r="N126" s="21">
        <f t="shared" ref="N126:N141" si="7">L126/9*5</f>
        <v>1057.2222222222222</v>
      </c>
      <c r="O126" s="44">
        <v>2910</v>
      </c>
      <c r="P126" s="44">
        <v>0</v>
      </c>
      <c r="Q126" s="44">
        <v>0</v>
      </c>
      <c r="R126" s="44">
        <v>0</v>
      </c>
      <c r="S126" s="44">
        <v>0</v>
      </c>
      <c r="T126" s="45">
        <v>0</v>
      </c>
      <c r="U126" s="45">
        <v>2910</v>
      </c>
      <c r="V126" s="45">
        <v>1852.7777777777778</v>
      </c>
      <c r="W126" s="41">
        <v>0.65395189003436427</v>
      </c>
      <c r="X126" s="46"/>
      <c r="Y126" s="46"/>
    </row>
    <row r="127" spans="1:25">
      <c r="A127" s="29" t="s">
        <v>1162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VLOOKUP(C:C,total260330113047!B:F,5,0)</f>
        <v>1895</v>
      </c>
      <c r="M127" s="8"/>
      <c r="N127" s="21">
        <f t="shared" si="7"/>
        <v>1052.7777777777778</v>
      </c>
      <c r="O127" s="44">
        <v>2093</v>
      </c>
      <c r="P127" s="44">
        <v>0</v>
      </c>
      <c r="Q127" s="44">
        <v>0</v>
      </c>
      <c r="R127" s="44">
        <v>0</v>
      </c>
      <c r="S127" s="44">
        <v>0</v>
      </c>
      <c r="T127" s="45">
        <v>0</v>
      </c>
      <c r="U127" s="45">
        <v>2093</v>
      </c>
      <c r="V127" s="45">
        <v>1040.2222222222222</v>
      </c>
      <c r="W127" s="41">
        <v>0.90539894887720973</v>
      </c>
      <c r="X127" s="46"/>
      <c r="Y127" s="46"/>
    </row>
    <row r="128" spans="1:25">
      <c r="A128" s="29" t="s">
        <v>1163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VLOOKUP(C:C,total260330113047!B:F,5,0)</f>
        <v>4</v>
      </c>
      <c r="M128" s="8"/>
      <c r="N128" s="21">
        <f t="shared" si="7"/>
        <v>2.2222222222222223</v>
      </c>
      <c r="O128" s="44">
        <v>406</v>
      </c>
      <c r="P128" s="44">
        <v>0</v>
      </c>
      <c r="Q128" s="44">
        <v>0</v>
      </c>
      <c r="R128" s="44">
        <v>0</v>
      </c>
      <c r="S128" s="44">
        <v>0</v>
      </c>
      <c r="T128" s="45">
        <v>0</v>
      </c>
      <c r="U128" s="45">
        <v>406</v>
      </c>
      <c r="V128" s="45">
        <v>403.77777777777777</v>
      </c>
      <c r="W128" s="41">
        <v>9.852216748768473E-3</v>
      </c>
      <c r="X128" s="46"/>
      <c r="Y128" s="46"/>
    </row>
    <row r="129" spans="1:27" s="200" customFormat="1">
      <c r="A129" s="192" t="s">
        <v>1164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>
        <f>VLOOKUP(C:C,total260330113047!B:F,5,0)</f>
        <v>902</v>
      </c>
      <c r="M129" s="281">
        <v>700</v>
      </c>
      <c r="N129" s="196">
        <f t="shared" si="7"/>
        <v>501.11111111111114</v>
      </c>
      <c r="O129" s="196">
        <v>358</v>
      </c>
      <c r="P129" s="196">
        <v>0</v>
      </c>
      <c r="Q129" s="196">
        <v>0</v>
      </c>
      <c r="R129" s="196">
        <v>0</v>
      </c>
      <c r="S129" s="196">
        <v>200</v>
      </c>
      <c r="T129" s="197">
        <v>-200</v>
      </c>
      <c r="U129" s="197">
        <v>158</v>
      </c>
      <c r="V129" s="197">
        <v>-343.11111111111114</v>
      </c>
      <c r="W129" s="198">
        <v>2.5195530726256985</v>
      </c>
      <c r="X129" s="196"/>
      <c r="Y129" s="196"/>
      <c r="Z129" s="201"/>
      <c r="AA129" s="201"/>
    </row>
    <row r="130" spans="1:27">
      <c r="A130" s="29" t="s">
        <v>1165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VLOOKUP(C:C,total260330113047!B:F,5,0)</f>
        <v>2160</v>
      </c>
      <c r="M130" s="8"/>
      <c r="N130" s="21">
        <f t="shared" si="7"/>
        <v>1200</v>
      </c>
      <c r="O130" s="44">
        <v>8058</v>
      </c>
      <c r="P130" s="44">
        <v>1250</v>
      </c>
      <c r="Q130" s="44">
        <v>0</v>
      </c>
      <c r="R130" s="44">
        <v>0</v>
      </c>
      <c r="S130" s="44">
        <v>1250</v>
      </c>
      <c r="T130" s="45">
        <v>0</v>
      </c>
      <c r="U130" s="45">
        <v>6808</v>
      </c>
      <c r="V130" s="45">
        <v>5608</v>
      </c>
      <c r="W130" s="41">
        <v>0.26805658972449742</v>
      </c>
      <c r="X130" s="12"/>
      <c r="Y130" s="12"/>
    </row>
    <row r="131" spans="1:27">
      <c r="A131" s="29" t="s">
        <v>1166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VLOOKUP(C:C,total260330113047!B:F,5,0)</f>
        <v>2703</v>
      </c>
      <c r="M131" s="8"/>
      <c r="N131" s="21">
        <f t="shared" si="7"/>
        <v>1501.6666666666665</v>
      </c>
      <c r="O131" s="44">
        <v>4223</v>
      </c>
      <c r="P131" s="44">
        <v>0</v>
      </c>
      <c r="Q131" s="44">
        <v>0</v>
      </c>
      <c r="R131" s="44">
        <v>0</v>
      </c>
      <c r="S131" s="44">
        <v>0</v>
      </c>
      <c r="T131" s="45">
        <v>0</v>
      </c>
      <c r="U131" s="45">
        <v>4223</v>
      </c>
      <c r="V131" s="45">
        <v>2721.3333333333335</v>
      </c>
      <c r="W131" s="41">
        <v>0.64006630357565708</v>
      </c>
      <c r="X131" s="46"/>
      <c r="Y131" s="46"/>
    </row>
    <row r="132" spans="1:27">
      <c r="A132" s="29" t="s">
        <v>1167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VLOOKUP(C:C,total260330113047!B:F,5,0)</f>
        <v>5579</v>
      </c>
      <c r="M132" s="8"/>
      <c r="N132" s="21">
        <f t="shared" si="7"/>
        <v>3099.4444444444443</v>
      </c>
      <c r="O132" s="44">
        <v>8218</v>
      </c>
      <c r="P132" s="44">
        <v>1215</v>
      </c>
      <c r="Q132" s="44">
        <v>0</v>
      </c>
      <c r="R132" s="44">
        <v>0</v>
      </c>
      <c r="S132" s="44">
        <v>1735</v>
      </c>
      <c r="T132" s="45">
        <v>-520</v>
      </c>
      <c r="U132" s="45">
        <v>6483</v>
      </c>
      <c r="V132" s="45">
        <v>3383.5555555555557</v>
      </c>
      <c r="W132" s="41">
        <v>0.67887563884156732</v>
      </c>
      <c r="X132" s="250"/>
      <c r="Y132" s="250"/>
    </row>
    <row r="133" spans="1:27">
      <c r="A133" s="29" t="s">
        <v>1168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VLOOKUP(C:C,total260330113047!B:F,5,0)</f>
        <v>4658</v>
      </c>
      <c r="M133" s="8"/>
      <c r="N133" s="21">
        <f t="shared" si="7"/>
        <v>2587.7777777777778</v>
      </c>
      <c r="O133" s="44">
        <v>5846</v>
      </c>
      <c r="P133" s="44">
        <v>2910</v>
      </c>
      <c r="Q133" s="44">
        <v>0</v>
      </c>
      <c r="R133" s="44">
        <v>0</v>
      </c>
      <c r="S133" s="44">
        <v>3800</v>
      </c>
      <c r="T133" s="45">
        <v>-890</v>
      </c>
      <c r="U133" s="45">
        <v>2046</v>
      </c>
      <c r="V133" s="45">
        <v>-541.77777777777783</v>
      </c>
      <c r="W133" s="41">
        <v>0.79678412589804992</v>
      </c>
      <c r="X133" s="46"/>
      <c r="Y133" s="46"/>
    </row>
    <row r="134" spans="1:27" ht="23.45" customHeight="1">
      <c r="A134" s="29" t="s">
        <v>1169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VLOOKUP(C:C,total260330113047!B:F,5,0)</f>
        <v>3363</v>
      </c>
      <c r="M134" s="8"/>
      <c r="N134" s="21">
        <f t="shared" si="7"/>
        <v>1868.3333333333335</v>
      </c>
      <c r="O134" s="44">
        <v>1914</v>
      </c>
      <c r="P134" s="44">
        <v>0</v>
      </c>
      <c r="Q134" s="44">
        <v>3000</v>
      </c>
      <c r="R134" s="44">
        <v>0</v>
      </c>
      <c r="S134" s="44">
        <v>0</v>
      </c>
      <c r="T134" s="45">
        <v>0</v>
      </c>
      <c r="U134" s="45">
        <v>4914</v>
      </c>
      <c r="V134" s="45">
        <v>3045.6666666666665</v>
      </c>
      <c r="W134" s="41">
        <v>1.7570532915360502</v>
      </c>
      <c r="X134" s="46" t="s">
        <v>2746</v>
      </c>
      <c r="Y134" s="46"/>
    </row>
    <row r="135" spans="1:27">
      <c r="A135" s="29" t="s">
        <v>1170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VLOOKUP(C:C,total260330113047!B:F,5,0)</f>
        <v>1400</v>
      </c>
      <c r="M135" s="8"/>
      <c r="N135" s="21">
        <f t="shared" si="7"/>
        <v>777.77777777777771</v>
      </c>
      <c r="O135" s="44">
        <v>3422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3422</v>
      </c>
      <c r="V135" s="45">
        <v>2644.2222222222222</v>
      </c>
      <c r="W135" s="41">
        <v>0.40911747516072472</v>
      </c>
      <c r="X135" s="46"/>
      <c r="Y135" s="46"/>
    </row>
    <row r="136" spans="1:27">
      <c r="A136" s="29" t="s">
        <v>1171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VLOOKUP(C:C,total260330113047!B:F,5,0)</f>
        <v>3338</v>
      </c>
      <c r="M136" s="8"/>
      <c r="N136" s="21">
        <f t="shared" si="7"/>
        <v>1854.4444444444446</v>
      </c>
      <c r="O136" s="44">
        <v>1030</v>
      </c>
      <c r="P136" s="44">
        <v>0</v>
      </c>
      <c r="Q136" s="44">
        <v>5000</v>
      </c>
      <c r="R136" s="44">
        <v>0</v>
      </c>
      <c r="S136" s="44">
        <v>0</v>
      </c>
      <c r="T136" s="45">
        <v>0</v>
      </c>
      <c r="U136" s="45">
        <v>6030</v>
      </c>
      <c r="V136" s="45">
        <v>4175.5555555555557</v>
      </c>
      <c r="W136" s="41">
        <v>3.240776699029126</v>
      </c>
      <c r="X136" s="46"/>
      <c r="Y136" s="46"/>
    </row>
    <row r="137" spans="1:27">
      <c r="A137" s="29" t="s">
        <v>1172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VLOOKUP(C:C,total260330113047!B:F,5,0)</f>
        <v>311</v>
      </c>
      <c r="M137" s="8"/>
      <c r="N137" s="21">
        <f t="shared" si="7"/>
        <v>172.77777777777777</v>
      </c>
      <c r="O137" s="44">
        <v>8736</v>
      </c>
      <c r="P137" s="44">
        <v>0</v>
      </c>
      <c r="Q137" s="44">
        <v>0</v>
      </c>
      <c r="R137" s="44">
        <v>0</v>
      </c>
      <c r="S137" s="44">
        <v>80</v>
      </c>
      <c r="T137" s="45">
        <v>-80</v>
      </c>
      <c r="U137" s="45">
        <v>8656</v>
      </c>
      <c r="V137" s="45">
        <v>8483.2222222222226</v>
      </c>
      <c r="W137" s="41">
        <v>3.5599816849816848E-2</v>
      </c>
      <c r="X137" s="46"/>
      <c r="Y137" s="46"/>
    </row>
    <row r="138" spans="1:27">
      <c r="A138" s="29"/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>
        <f>VLOOKUP(C:C,total260330113047!B:F,5,0)</f>
        <v>105</v>
      </c>
      <c r="M138" s="8"/>
      <c r="N138" s="21">
        <f t="shared" si="7"/>
        <v>58.333333333333329</v>
      </c>
      <c r="O138" s="44">
        <v>6204</v>
      </c>
      <c r="P138" s="44">
        <v>0</v>
      </c>
      <c r="Q138" s="44">
        <v>0</v>
      </c>
      <c r="R138" s="44">
        <v>0</v>
      </c>
      <c r="S138" s="44">
        <v>100</v>
      </c>
      <c r="T138" s="45">
        <v>-100</v>
      </c>
      <c r="U138" s="45">
        <v>6104</v>
      </c>
      <c r="V138" s="45">
        <v>6045.666666666667</v>
      </c>
      <c r="W138" s="41">
        <v>1.6924564796905222E-2</v>
      </c>
      <c r="X138" s="46" t="s">
        <v>2745</v>
      </c>
      <c r="Y138" s="46"/>
    </row>
    <row r="139" spans="1:27">
      <c r="A139" s="29" t="s">
        <v>1173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>
        <f>VLOOKUP(C:C,total260330113047!B:F,5,0)</f>
        <v>4605</v>
      </c>
      <c r="M139" s="213"/>
      <c r="N139" s="21">
        <f t="shared" si="7"/>
        <v>2558.3333333333335</v>
      </c>
      <c r="O139" s="44">
        <v>199</v>
      </c>
      <c r="P139" s="44">
        <v>0</v>
      </c>
      <c r="Q139" s="44">
        <v>4760</v>
      </c>
      <c r="R139" s="44">
        <v>0</v>
      </c>
      <c r="S139" s="44">
        <v>0</v>
      </c>
      <c r="T139" s="45">
        <v>0</v>
      </c>
      <c r="U139" s="45">
        <v>4959</v>
      </c>
      <c r="V139" s="45">
        <v>2400.6666666666665</v>
      </c>
      <c r="W139" s="41">
        <v>23.140703517587941</v>
      </c>
      <c r="X139" s="46"/>
      <c r="Y139" s="46"/>
    </row>
    <row r="140" spans="1:27">
      <c r="A140" s="29" t="s">
        <v>1174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>
        <f>VLOOKUP(C:C,total260330113047!B:F,5,0)</f>
        <v>2223</v>
      </c>
      <c r="M140" s="8"/>
      <c r="N140" s="21">
        <f t="shared" si="7"/>
        <v>1235</v>
      </c>
      <c r="O140" s="44">
        <v>1437</v>
      </c>
      <c r="P140" s="44">
        <v>0</v>
      </c>
      <c r="Q140" s="44">
        <v>0</v>
      </c>
      <c r="R140" s="44">
        <v>0</v>
      </c>
      <c r="S140" s="44">
        <v>0</v>
      </c>
      <c r="T140" s="45">
        <v>0</v>
      </c>
      <c r="U140" s="45">
        <v>1437</v>
      </c>
      <c r="V140" s="45">
        <v>202</v>
      </c>
      <c r="W140" s="41">
        <v>1.546972860125261</v>
      </c>
      <c r="X140" s="46"/>
      <c r="Y140" s="46"/>
    </row>
    <row r="141" spans="1:27">
      <c r="A141" s="29" t="s">
        <v>1175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>
        <f>VLOOKUP(C:C,total260330113047!B:F,5,0)</f>
        <v>3827</v>
      </c>
      <c r="M141" s="8"/>
      <c r="N141" s="21">
        <f t="shared" si="7"/>
        <v>2126.1111111111113</v>
      </c>
      <c r="O141" s="44">
        <v>5896</v>
      </c>
      <c r="P141" s="44">
        <v>2000</v>
      </c>
      <c r="Q141" s="44">
        <v>0</v>
      </c>
      <c r="R141" s="44">
        <v>0</v>
      </c>
      <c r="S141" s="44">
        <v>2000</v>
      </c>
      <c r="T141" s="45">
        <v>0</v>
      </c>
      <c r="U141" s="45">
        <v>3896</v>
      </c>
      <c r="V141" s="45">
        <v>1769.8888888888887</v>
      </c>
      <c r="W141" s="41">
        <v>0.64908412483039346</v>
      </c>
      <c r="X141" s="46"/>
      <c r="Y141" s="46"/>
    </row>
    <row r="142" spans="1:27">
      <c r="A142" s="29" t="s">
        <v>1176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>
        <f>VLOOKUP(C:C,total260330113047!B:F,5,0)</f>
        <v>2096</v>
      </c>
      <c r="M142" s="211">
        <v>2200</v>
      </c>
      <c r="N142" s="211">
        <v>2200</v>
      </c>
      <c r="O142" s="44">
        <v>3832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3832</v>
      </c>
      <c r="V142" s="45">
        <v>1632</v>
      </c>
      <c r="W142" s="41">
        <v>0.54697286012526092</v>
      </c>
      <c r="X142" s="46"/>
      <c r="Y142" s="46"/>
    </row>
    <row r="143" spans="1:27" s="152" customFormat="1">
      <c r="A143" s="144" t="s">
        <v>1177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VLOOKUP(C:C,total260330113047!B:F,5,0)</f>
        <v>#N/A</v>
      </c>
      <c r="M143" s="300">
        <v>360</v>
      </c>
      <c r="N143" s="300">
        <v>360</v>
      </c>
      <c r="O143" s="148">
        <v>0</v>
      </c>
      <c r="P143" s="148">
        <v>0</v>
      </c>
      <c r="Q143" s="148">
        <v>0</v>
      </c>
      <c r="R143" s="148">
        <v>0</v>
      </c>
      <c r="S143" s="148">
        <v>0</v>
      </c>
      <c r="T143" s="149">
        <v>0</v>
      </c>
      <c r="U143" s="149">
        <v>0</v>
      </c>
      <c r="V143" s="149">
        <v>-360</v>
      </c>
      <c r="W143" s="150" t="e">
        <v>#N/A</v>
      </c>
      <c r="X143" s="151"/>
      <c r="Y143" s="151"/>
      <c r="Z143" s="191"/>
      <c r="AA143" s="191"/>
    </row>
    <row r="144" spans="1:27">
      <c r="A144" s="29" t="s">
        <v>1178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>
        <f>VLOOKUP(C:C,total260330113047!B:F,5,0)</f>
        <v>1819</v>
      </c>
      <c r="M144" s="8"/>
      <c r="N144" s="21">
        <f>L144/9*5</f>
        <v>1010.5555555555555</v>
      </c>
      <c r="O144" s="44">
        <v>1886</v>
      </c>
      <c r="P144" s="44">
        <v>0</v>
      </c>
      <c r="Q144" s="44">
        <v>0</v>
      </c>
      <c r="R144" s="44">
        <v>0</v>
      </c>
      <c r="S144" s="44">
        <v>0</v>
      </c>
      <c r="T144" s="45">
        <v>0</v>
      </c>
      <c r="U144" s="45">
        <v>1886</v>
      </c>
      <c r="V144" s="45">
        <v>875.44444444444446</v>
      </c>
      <c r="W144" s="41">
        <v>0.96447507953340406</v>
      </c>
      <c r="X144" s="46"/>
      <c r="Y144" s="46"/>
    </row>
    <row r="145" spans="1:27">
      <c r="A145" s="29" t="s">
        <v>1179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>
        <f>VLOOKUP(C:C,total260330113047!B:F,5,0)</f>
        <v>1695</v>
      </c>
      <c r="M145" s="8"/>
      <c r="N145" s="21">
        <f>L145/9*5</f>
        <v>941.66666666666674</v>
      </c>
      <c r="O145" s="44">
        <v>850</v>
      </c>
      <c r="P145" s="44">
        <v>0</v>
      </c>
      <c r="Q145" s="44">
        <v>3000</v>
      </c>
      <c r="R145" s="44">
        <v>0</v>
      </c>
      <c r="S145" s="44">
        <v>0</v>
      </c>
      <c r="T145" s="45">
        <v>0</v>
      </c>
      <c r="U145" s="45">
        <v>3850</v>
      </c>
      <c r="V145" s="45">
        <v>2908.333333333333</v>
      </c>
      <c r="W145" s="41">
        <v>1.9941176470588236</v>
      </c>
      <c r="X145" s="46" t="s">
        <v>2746</v>
      </c>
      <c r="Y145" s="46"/>
    </row>
    <row r="146" spans="1:27">
      <c r="A146" s="29" t="s">
        <v>1180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>
        <f>VLOOKUP(C:C,total260330113047!B:F,5,0)</f>
        <v>6263</v>
      </c>
      <c r="M146" s="8"/>
      <c r="N146" s="21">
        <f>L146/9*5</f>
        <v>3479.4444444444443</v>
      </c>
      <c r="O146" s="44">
        <v>5146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5146</v>
      </c>
      <c r="V146" s="45">
        <v>1666.5555555555557</v>
      </c>
      <c r="W146" s="41">
        <v>1.2170617955693743</v>
      </c>
      <c r="X146" s="46"/>
      <c r="Y146" s="46"/>
    </row>
    <row r="147" spans="1:27">
      <c r="A147" s="29" t="s">
        <v>2948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>
        <f>VLOOKUP(C:C,total260330113047!B:F,5,0)</f>
        <v>8935</v>
      </c>
      <c r="M147" s="211">
        <v>10000</v>
      </c>
      <c r="N147" s="211">
        <v>10000</v>
      </c>
      <c r="O147" s="44">
        <v>36268</v>
      </c>
      <c r="P147" s="44">
        <v>100</v>
      </c>
      <c r="Q147" s="44">
        <v>0</v>
      </c>
      <c r="R147" s="44">
        <v>0</v>
      </c>
      <c r="S147" s="44">
        <v>100</v>
      </c>
      <c r="T147" s="45">
        <v>0</v>
      </c>
      <c r="U147" s="45">
        <v>36168</v>
      </c>
      <c r="V147" s="45">
        <v>26168</v>
      </c>
      <c r="W147" s="204">
        <v>0.24636042792544391</v>
      </c>
      <c r="X147" s="46"/>
      <c r="Y147" s="46"/>
    </row>
    <row r="148" spans="1:27">
      <c r="A148" s="29" t="s">
        <v>1182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>
        <f>VLOOKUP(C:C,total260330113047!B:F,5,0)</f>
        <v>863</v>
      </c>
      <c r="M148" s="211">
        <v>4000</v>
      </c>
      <c r="N148" s="211">
        <v>4000</v>
      </c>
      <c r="O148" s="44">
        <v>14686</v>
      </c>
      <c r="P148" s="44">
        <v>0</v>
      </c>
      <c r="Q148" s="44">
        <v>0</v>
      </c>
      <c r="R148" s="44">
        <v>0</v>
      </c>
      <c r="S148" s="44">
        <v>0</v>
      </c>
      <c r="T148" s="45">
        <v>0</v>
      </c>
      <c r="U148" s="45">
        <v>14686</v>
      </c>
      <c r="V148" s="45">
        <v>10686</v>
      </c>
      <c r="W148" s="204">
        <v>5.8763448181941985E-2</v>
      </c>
      <c r="X148" s="46"/>
      <c r="Y148" s="46"/>
    </row>
    <row r="149" spans="1:27">
      <c r="A149" s="29" t="s">
        <v>1183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>
        <f>VLOOKUP(C:C,total260330113047!B:F,5,0)</f>
        <v>1099</v>
      </c>
      <c r="M149" s="211">
        <v>2000</v>
      </c>
      <c r="N149" s="211">
        <v>2000</v>
      </c>
      <c r="O149" s="44">
        <v>8249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8249</v>
      </c>
      <c r="V149" s="45">
        <v>6249</v>
      </c>
      <c r="W149" s="204">
        <v>0.13322827009334465</v>
      </c>
      <c r="X149" s="46"/>
      <c r="Y149" s="46"/>
    </row>
    <row r="150" spans="1:27">
      <c r="A150" s="29"/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>
        <f>VLOOKUP(C:C,total260330113047!B:F,5,0)</f>
        <v>6028</v>
      </c>
      <c r="M150" s="211">
        <v>3500</v>
      </c>
      <c r="N150" s="211">
        <v>3500</v>
      </c>
      <c r="O150" s="44">
        <v>2952</v>
      </c>
      <c r="P150" s="44">
        <v>0</v>
      </c>
      <c r="Q150" s="44">
        <v>5000</v>
      </c>
      <c r="R150" s="44">
        <v>0</v>
      </c>
      <c r="S150" s="44">
        <v>200</v>
      </c>
      <c r="T150" s="45">
        <v>-200</v>
      </c>
      <c r="U150" s="45">
        <v>7752</v>
      </c>
      <c r="V150" s="45">
        <v>4252</v>
      </c>
      <c r="W150" s="204">
        <v>2.0420054200542004</v>
      </c>
      <c r="X150" s="46"/>
      <c r="Y150" s="46"/>
    </row>
    <row r="151" spans="1:27">
      <c r="A151" s="29"/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>
        <f>VLOOKUP(C:C,total260330113047!B:F,5,0)</f>
        <v>1680</v>
      </c>
      <c r="M151" s="211">
        <v>4000</v>
      </c>
      <c r="N151" s="211">
        <v>3000</v>
      </c>
      <c r="O151" s="44">
        <v>3365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3365</v>
      </c>
      <c r="V151" s="45">
        <v>365</v>
      </c>
      <c r="W151" s="204">
        <v>0.49925705794947994</v>
      </c>
      <c r="X151" s="46"/>
      <c r="Y151" s="46"/>
    </row>
    <row r="152" spans="1:27">
      <c r="A152" s="29"/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>
        <f>VLOOKUP(C:C,total260330113047!B:F,5,0)</f>
        <v>1719</v>
      </c>
      <c r="M152" s="211">
        <v>1000</v>
      </c>
      <c r="N152" s="211">
        <v>1000</v>
      </c>
      <c r="O152" s="44">
        <v>6150</v>
      </c>
      <c r="P152" s="44">
        <v>60</v>
      </c>
      <c r="Q152" s="44">
        <v>0</v>
      </c>
      <c r="R152" s="44">
        <v>0</v>
      </c>
      <c r="S152" s="44">
        <v>60</v>
      </c>
      <c r="T152" s="45">
        <v>0</v>
      </c>
      <c r="U152" s="45">
        <v>6090</v>
      </c>
      <c r="V152" s="45">
        <v>5090</v>
      </c>
      <c r="W152" s="204">
        <v>0.27951219512195125</v>
      </c>
      <c r="X152" s="46"/>
      <c r="Y152" s="46"/>
    </row>
    <row r="153" spans="1:27">
      <c r="A153" s="29"/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>
        <f>VLOOKUP(C:C,total260330113047!B:F,5,0)</f>
        <v>188</v>
      </c>
      <c r="M153" s="211">
        <v>1000</v>
      </c>
      <c r="N153" s="211">
        <v>1000</v>
      </c>
      <c r="O153" s="44">
        <v>3230</v>
      </c>
      <c r="P153" s="44">
        <v>0</v>
      </c>
      <c r="Q153" s="44">
        <v>0</v>
      </c>
      <c r="R153" s="44">
        <v>0</v>
      </c>
      <c r="S153" s="44">
        <v>0</v>
      </c>
      <c r="T153" s="45">
        <v>0</v>
      </c>
      <c r="U153" s="45">
        <v>3230</v>
      </c>
      <c r="V153" s="45">
        <v>2230</v>
      </c>
      <c r="W153" s="204">
        <v>5.8204334365325079E-2</v>
      </c>
      <c r="X153" s="46"/>
      <c r="Y153" s="46"/>
    </row>
    <row r="154" spans="1:27">
      <c r="A154" s="29"/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>
        <f>VLOOKUP(C:C,total260330113047!B:F,5,0)</f>
        <v>1700</v>
      </c>
      <c r="M154" s="211">
        <v>2500</v>
      </c>
      <c r="N154" s="211">
        <v>2500</v>
      </c>
      <c r="O154" s="44">
        <v>3974</v>
      </c>
      <c r="P154" s="44">
        <v>650</v>
      </c>
      <c r="Q154" s="44">
        <v>0</v>
      </c>
      <c r="R154" s="44">
        <v>0</v>
      </c>
      <c r="S154" s="44">
        <v>650</v>
      </c>
      <c r="T154" s="45">
        <v>0</v>
      </c>
      <c r="U154" s="45">
        <v>3324</v>
      </c>
      <c r="V154" s="45">
        <v>824</v>
      </c>
      <c r="W154" s="204">
        <v>0.42778057372924005</v>
      </c>
      <c r="X154" s="46"/>
      <c r="Y154" s="46"/>
    </row>
    <row r="155" spans="1:27" s="152" customFormat="1">
      <c r="A155" s="144" t="s">
        <v>1184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>
        <f>VLOOKUP(C:C,total260330113047!B:F,5,0)</f>
        <v>55</v>
      </c>
      <c r="M155" s="8"/>
      <c r="N155" s="21">
        <f>L155/9*5</f>
        <v>30.555555555555554</v>
      </c>
      <c r="O155" s="148">
        <v>32</v>
      </c>
      <c r="P155" s="148">
        <v>0</v>
      </c>
      <c r="Q155" s="44">
        <v>0</v>
      </c>
      <c r="R155" s="148">
        <v>0</v>
      </c>
      <c r="S155" s="148">
        <v>0</v>
      </c>
      <c r="T155" s="149">
        <v>0</v>
      </c>
      <c r="U155" s="149">
        <v>32</v>
      </c>
      <c r="V155" s="149">
        <v>1.4444444444444464</v>
      </c>
      <c r="W155" s="150">
        <v>1.71875</v>
      </c>
      <c r="X155" s="151"/>
      <c r="Y155" s="151"/>
      <c r="Z155" s="191"/>
      <c r="AA155" s="191"/>
    </row>
    <row r="156" spans="1:27">
      <c r="A156" s="29" t="s">
        <v>1185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>
        <f>VLOOKUP(C:C,total260330113047!B:F,5,0)</f>
        <v>2732</v>
      </c>
      <c r="M156" s="8"/>
      <c r="N156" s="21">
        <f>L156/9*5</f>
        <v>1517.7777777777778</v>
      </c>
      <c r="O156" s="44">
        <v>2212</v>
      </c>
      <c r="P156" s="44">
        <v>0</v>
      </c>
      <c r="Q156" s="44">
        <v>200</v>
      </c>
      <c r="R156" s="44">
        <v>0</v>
      </c>
      <c r="S156" s="44">
        <v>0</v>
      </c>
      <c r="T156" s="45">
        <v>0</v>
      </c>
      <c r="U156" s="45">
        <v>2412</v>
      </c>
      <c r="V156" s="45">
        <v>894.22222222222217</v>
      </c>
      <c r="W156" s="41">
        <v>1.2350813743218807</v>
      </c>
      <c r="X156" s="46"/>
      <c r="Y156" s="46"/>
    </row>
    <row r="157" spans="1:27" s="200" customFormat="1">
      <c r="A157" s="192" t="s">
        <v>1186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 t="e">
        <f>VLOOKUP(C:C,total260330113047!B:F,5,0)</f>
        <v>#N/A</v>
      </c>
      <c r="M157" s="8"/>
      <c r="N157" s="21" t="e">
        <f>L157/9*5</f>
        <v>#N/A</v>
      </c>
      <c r="O157" s="196">
        <v>713</v>
      </c>
      <c r="P157" s="196">
        <v>0</v>
      </c>
      <c r="Q157" s="196">
        <v>0</v>
      </c>
      <c r="R157" s="196">
        <v>0</v>
      </c>
      <c r="S157" s="196">
        <v>0</v>
      </c>
      <c r="T157" s="197">
        <v>0</v>
      </c>
      <c r="U157" s="197">
        <v>713</v>
      </c>
      <c r="V157" s="197" t="e">
        <v>#N/A</v>
      </c>
      <c r="W157" s="198" t="e">
        <v>#N/A</v>
      </c>
      <c r="X157" s="199"/>
      <c r="Y157" s="199"/>
      <c r="Z157" s="201"/>
      <c r="AA157" s="201"/>
    </row>
    <row r="158" spans="1:27">
      <c r="A158" s="29" t="s">
        <v>1187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>
        <f>VLOOKUP(C:C,total260330113047!B:F,5,0)</f>
        <v>3044</v>
      </c>
      <c r="M158" s="211">
        <v>2500</v>
      </c>
      <c r="N158" s="211">
        <v>2500</v>
      </c>
      <c r="O158" s="44">
        <v>6611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6611</v>
      </c>
      <c r="V158" s="45">
        <v>4111</v>
      </c>
      <c r="W158" s="41">
        <v>0.46044471335652698</v>
      </c>
      <c r="X158" s="46"/>
      <c r="Y158" s="46"/>
    </row>
    <row r="159" spans="1:27">
      <c r="A159" s="29" t="s">
        <v>1188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>
        <f>VLOOKUP(C:C,total260330113047!B:F,5,0)</f>
        <v>328</v>
      </c>
      <c r="M159" s="211">
        <v>1000</v>
      </c>
      <c r="N159" s="211">
        <v>1000</v>
      </c>
      <c r="O159" s="44">
        <v>6971</v>
      </c>
      <c r="P159" s="44">
        <v>0</v>
      </c>
      <c r="Q159" s="44">
        <v>0</v>
      </c>
      <c r="R159" s="44">
        <v>0</v>
      </c>
      <c r="S159" s="44">
        <v>0</v>
      </c>
      <c r="T159" s="45">
        <v>0</v>
      </c>
      <c r="U159" s="45">
        <v>6971</v>
      </c>
      <c r="V159" s="45">
        <v>5971</v>
      </c>
      <c r="W159" s="41">
        <v>4.7052072873332379E-2</v>
      </c>
      <c r="X159" s="46"/>
      <c r="Y159" s="46"/>
    </row>
    <row r="160" spans="1:27">
      <c r="A160" s="29" t="s">
        <v>1189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>
        <f>VLOOKUP(C:C,total260330113047!B:F,5,0)</f>
        <v>110</v>
      </c>
      <c r="M160" s="8"/>
      <c r="N160" s="21">
        <f>L160/9*5</f>
        <v>61.111111111111107</v>
      </c>
      <c r="O160" s="44">
        <v>407</v>
      </c>
      <c r="P160" s="44">
        <v>0</v>
      </c>
      <c r="Q160" s="44">
        <v>0</v>
      </c>
      <c r="R160" s="44">
        <v>0</v>
      </c>
      <c r="S160" s="44">
        <v>0</v>
      </c>
      <c r="T160" s="45">
        <v>0</v>
      </c>
      <c r="U160" s="45">
        <v>407</v>
      </c>
      <c r="V160" s="45">
        <v>345.88888888888891</v>
      </c>
      <c r="W160" s="41">
        <v>0.27027027027027029</v>
      </c>
      <c r="X160" s="46"/>
      <c r="Y160" s="46"/>
    </row>
    <row r="161" spans="1:27">
      <c r="A161" s="9"/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>
        <f>VLOOKUP(C:C,total260330113047!B:F,5,0)</f>
        <v>101</v>
      </c>
      <c r="M161" s="211">
        <v>1500</v>
      </c>
      <c r="N161" s="211">
        <v>1500</v>
      </c>
      <c r="O161" s="44">
        <v>2661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2661</v>
      </c>
      <c r="V161" s="45">
        <v>1161</v>
      </c>
      <c r="W161" s="41">
        <v>3.7955655768508081E-2</v>
      </c>
      <c r="X161" s="13"/>
      <c r="Y161" s="13"/>
    </row>
    <row r="162" spans="1:27">
      <c r="A162" s="29" t="s">
        <v>1190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>
        <f>VLOOKUP(C:C,total260330113047!B:F,5,0)</f>
        <v>310</v>
      </c>
      <c r="M162" s="8"/>
      <c r="N162" s="21">
        <f>L162/9*5</f>
        <v>172.22222222222223</v>
      </c>
      <c r="O162" s="44">
        <v>563</v>
      </c>
      <c r="P162" s="44">
        <v>0</v>
      </c>
      <c r="Q162" s="44">
        <v>0</v>
      </c>
      <c r="R162" s="44">
        <v>0</v>
      </c>
      <c r="S162" s="44">
        <v>200</v>
      </c>
      <c r="T162" s="45">
        <v>-200</v>
      </c>
      <c r="U162" s="45">
        <v>363</v>
      </c>
      <c r="V162" s="45">
        <v>190.77777777777777</v>
      </c>
      <c r="W162" s="41">
        <v>0.55062166962699821</v>
      </c>
      <c r="X162" s="46"/>
      <c r="Y162" s="46"/>
    </row>
    <row r="163" spans="1:27" s="152" customFormat="1">
      <c r="A163" s="185"/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>
        <f>VLOOKUP(C:C,total260330113047!B:F,5,0)</f>
        <v>4</v>
      </c>
      <c r="M163" s="300">
        <v>1000</v>
      </c>
      <c r="N163" s="300">
        <v>1000</v>
      </c>
      <c r="O163" s="148">
        <v>29</v>
      </c>
      <c r="P163" s="148">
        <v>0</v>
      </c>
      <c r="Q163" s="148">
        <v>0</v>
      </c>
      <c r="R163" s="148">
        <v>0</v>
      </c>
      <c r="S163" s="148">
        <v>0</v>
      </c>
      <c r="T163" s="149">
        <v>0</v>
      </c>
      <c r="U163" s="149">
        <v>29</v>
      </c>
      <c r="V163" s="149">
        <v>-971</v>
      </c>
      <c r="W163" s="150">
        <v>0.13793103448275862</v>
      </c>
      <c r="X163" s="185"/>
      <c r="Y163" s="185"/>
      <c r="Z163" s="191"/>
      <c r="AA163" s="191"/>
    </row>
    <row r="164" spans="1:27">
      <c r="A164" s="9"/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>
        <f>VLOOKUP(C:C,total260330113047!B:F,5,0)</f>
        <v>118</v>
      </c>
      <c r="M164" s="211">
        <v>1000</v>
      </c>
      <c r="N164" s="211">
        <v>1000</v>
      </c>
      <c r="O164" s="44">
        <v>1940</v>
      </c>
      <c r="P164" s="44">
        <v>0</v>
      </c>
      <c r="Q164" s="44">
        <v>500</v>
      </c>
      <c r="R164" s="44">
        <v>0</v>
      </c>
      <c r="S164" s="44">
        <v>0</v>
      </c>
      <c r="T164" s="45">
        <v>0</v>
      </c>
      <c r="U164" s="45">
        <v>2440</v>
      </c>
      <c r="V164" s="45">
        <v>1440</v>
      </c>
      <c r="W164" s="41">
        <v>6.0824742268041236E-2</v>
      </c>
      <c r="X164" s="13"/>
      <c r="Y164" s="13"/>
    </row>
    <row r="165" spans="1:27">
      <c r="A165" s="9"/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>
        <f>VLOOKUP(C:C,total260330113047!B:F,5,0)</f>
        <v>2046</v>
      </c>
      <c r="M165" s="8"/>
      <c r="N165" s="21">
        <f>L165/9*5</f>
        <v>1136.6666666666667</v>
      </c>
      <c r="O165" s="44">
        <v>647</v>
      </c>
      <c r="P165" s="44">
        <v>400</v>
      </c>
      <c r="Q165" s="44">
        <v>0</v>
      </c>
      <c r="R165" s="44">
        <v>0</v>
      </c>
      <c r="S165" s="44">
        <v>600</v>
      </c>
      <c r="T165" s="45">
        <v>-200</v>
      </c>
      <c r="U165" s="45">
        <v>47</v>
      </c>
      <c r="V165" s="45">
        <v>-1089.6666666666667</v>
      </c>
      <c r="W165" s="41">
        <v>3.1622874806800616</v>
      </c>
      <c r="X165" s="13"/>
      <c r="Y165" s="13"/>
    </row>
    <row r="166" spans="1:27">
      <c r="A166" s="9"/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>
        <f>VLOOKUP(C:C,total260330113047!B:F,5,0)</f>
        <v>1949</v>
      </c>
      <c r="M166" s="8"/>
      <c r="N166" s="21">
        <f>L166/9*5</f>
        <v>1082.7777777777778</v>
      </c>
      <c r="O166" s="44">
        <v>504</v>
      </c>
      <c r="P166" s="44">
        <v>0</v>
      </c>
      <c r="Q166" s="44">
        <v>0</v>
      </c>
      <c r="R166" s="44">
        <v>0</v>
      </c>
      <c r="S166" s="44">
        <v>500</v>
      </c>
      <c r="T166" s="45">
        <v>-500</v>
      </c>
      <c r="U166" s="45">
        <v>4</v>
      </c>
      <c r="V166" s="45">
        <v>-1078.7777777777778</v>
      </c>
      <c r="W166" s="41">
        <v>3.8670634920634921</v>
      </c>
      <c r="X166" s="13"/>
      <c r="Y166" s="13"/>
    </row>
    <row r="167" spans="1:27">
      <c r="A167" s="9"/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>
        <f>VLOOKUP(C:C,total260330113047!B:F,5,0)</f>
        <v>2538</v>
      </c>
      <c r="M167" s="234">
        <v>1500</v>
      </c>
      <c r="N167" s="211">
        <v>1000</v>
      </c>
      <c r="O167" s="44">
        <v>1220</v>
      </c>
      <c r="P167" s="44">
        <v>0</v>
      </c>
      <c r="Q167" s="44">
        <v>0</v>
      </c>
      <c r="R167" s="44">
        <v>0</v>
      </c>
      <c r="S167" s="44">
        <v>0</v>
      </c>
      <c r="T167" s="45">
        <v>0</v>
      </c>
      <c r="U167" s="45">
        <v>1220</v>
      </c>
      <c r="V167" s="45">
        <v>220</v>
      </c>
      <c r="W167" s="41">
        <v>2.0803278688524589</v>
      </c>
      <c r="X167" s="13"/>
      <c r="Y167" s="13"/>
    </row>
    <row r="168" spans="1:27">
      <c r="A168" s="9"/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>
        <f>VLOOKUP(C:C,total260330113047!B:F,5,0)</f>
        <v>2737</v>
      </c>
      <c r="M168" s="234">
        <v>1500</v>
      </c>
      <c r="N168" s="211">
        <v>1000</v>
      </c>
      <c r="O168" s="44">
        <v>1348</v>
      </c>
      <c r="P168" s="44">
        <v>0</v>
      </c>
      <c r="Q168" s="44">
        <v>0</v>
      </c>
      <c r="R168" s="44">
        <v>0</v>
      </c>
      <c r="S168" s="44">
        <v>0</v>
      </c>
      <c r="T168" s="45">
        <v>0</v>
      </c>
      <c r="U168" s="45">
        <v>1348</v>
      </c>
      <c r="V168" s="45">
        <v>348</v>
      </c>
      <c r="W168" s="41">
        <v>2.0304154302670625</v>
      </c>
      <c r="X168" s="13"/>
      <c r="Y168" s="13"/>
    </row>
    <row r="169" spans="1:27">
      <c r="A169" s="9"/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>
        <f>VLOOKUP(C:C,total260330113047!B:F,5,0)</f>
        <v>429</v>
      </c>
      <c r="M169" s="234">
        <v>1500</v>
      </c>
      <c r="N169" s="211">
        <v>1000</v>
      </c>
      <c r="O169" s="44">
        <v>1947</v>
      </c>
      <c r="P169" s="44">
        <v>0</v>
      </c>
      <c r="Q169" s="44">
        <v>0</v>
      </c>
      <c r="R169" s="44">
        <v>0</v>
      </c>
      <c r="S169" s="44">
        <v>0</v>
      </c>
      <c r="T169" s="45">
        <v>0</v>
      </c>
      <c r="U169" s="45">
        <v>1947</v>
      </c>
      <c r="V169" s="45">
        <v>947</v>
      </c>
      <c r="W169" s="41">
        <v>0.22033898305084745</v>
      </c>
      <c r="X169" s="13"/>
      <c r="Y169" s="13"/>
    </row>
    <row r="170" spans="1:27">
      <c r="A170" s="9"/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>
        <f>VLOOKUP(C:C,total260330113047!B:F,5,0)</f>
        <v>9123</v>
      </c>
      <c r="M170" s="234">
        <v>3500</v>
      </c>
      <c r="N170" s="21">
        <f>L170/9*5</f>
        <v>5068.333333333333</v>
      </c>
      <c r="O170" s="44">
        <v>14169</v>
      </c>
      <c r="P170" s="44">
        <v>1459</v>
      </c>
      <c r="Q170" s="44">
        <v>0</v>
      </c>
      <c r="R170" s="44">
        <v>0</v>
      </c>
      <c r="S170" s="44">
        <v>2708</v>
      </c>
      <c r="T170" s="45">
        <v>-1249</v>
      </c>
      <c r="U170" s="45">
        <v>11461</v>
      </c>
      <c r="V170" s="45">
        <v>6392.666666666667</v>
      </c>
      <c r="W170" s="41">
        <v>0.64387042134236716</v>
      </c>
      <c r="X170" s="13"/>
      <c r="Y170" s="13"/>
    </row>
    <row r="171" spans="1:27">
      <c r="A171" s="9"/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>
        <f>VLOOKUP(C:C,total260330113047!B:F,5,0)</f>
        <v>1236</v>
      </c>
      <c r="M171" s="234">
        <v>900</v>
      </c>
      <c r="N171" s="211">
        <v>900</v>
      </c>
      <c r="O171" s="44">
        <v>11082</v>
      </c>
      <c r="P171" s="44">
        <v>0</v>
      </c>
      <c r="Q171" s="44">
        <v>0</v>
      </c>
      <c r="R171" s="44">
        <v>0</v>
      </c>
      <c r="S171" s="44">
        <v>174</v>
      </c>
      <c r="T171" s="45">
        <v>-174</v>
      </c>
      <c r="U171" s="45">
        <v>10908</v>
      </c>
      <c r="V171" s="45">
        <v>10008</v>
      </c>
      <c r="W171" s="41">
        <v>0.11153221440173254</v>
      </c>
      <c r="X171" s="13"/>
      <c r="Y171" s="13"/>
    </row>
    <row r="172" spans="1:27">
      <c r="A172" s="9"/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>
        <f>VLOOKUP(C:C,total260330113047!B:F,5,0)</f>
        <v>6834</v>
      </c>
      <c r="M172" s="234">
        <v>7500</v>
      </c>
      <c r="N172" s="211">
        <v>6000</v>
      </c>
      <c r="O172" s="44">
        <v>6881</v>
      </c>
      <c r="P172" s="44">
        <v>580</v>
      </c>
      <c r="Q172" s="44">
        <v>0</v>
      </c>
      <c r="R172" s="44">
        <v>0</v>
      </c>
      <c r="S172" s="44">
        <v>280</v>
      </c>
      <c r="T172" s="45">
        <v>300</v>
      </c>
      <c r="U172" s="45">
        <v>6601</v>
      </c>
      <c r="V172" s="45">
        <v>601</v>
      </c>
      <c r="W172" s="41">
        <v>0.99316959744223221</v>
      </c>
      <c r="X172" s="13"/>
      <c r="Y172" s="13"/>
    </row>
    <row r="173" spans="1:27">
      <c r="A173" s="9"/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>
        <f>VLOOKUP(C:C,total260330113047!B:F,5,0)</f>
        <v>1183</v>
      </c>
      <c r="M173" s="234">
        <v>1000</v>
      </c>
      <c r="N173" s="211">
        <v>1000</v>
      </c>
      <c r="O173" s="44">
        <v>1481</v>
      </c>
      <c r="P173" s="44">
        <v>0</v>
      </c>
      <c r="Q173" s="44">
        <v>0</v>
      </c>
      <c r="R173" s="44">
        <v>0</v>
      </c>
      <c r="S173" s="44">
        <v>0</v>
      </c>
      <c r="T173" s="45">
        <v>0</v>
      </c>
      <c r="U173" s="45">
        <v>1481</v>
      </c>
      <c r="V173" s="45">
        <v>481</v>
      </c>
      <c r="W173" s="41">
        <v>0.79878460499662385</v>
      </c>
      <c r="X173" s="13"/>
      <c r="Y173" s="13"/>
    </row>
    <row r="174" spans="1:27">
      <c r="A174" s="9"/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>
        <f>VLOOKUP(C:C,total260330113047!B:F,5,0)</f>
        <v>630</v>
      </c>
      <c r="M174" s="234">
        <v>1500</v>
      </c>
      <c r="N174" s="211">
        <v>1500</v>
      </c>
      <c r="O174" s="44">
        <v>4444</v>
      </c>
      <c r="P174" s="44">
        <v>200</v>
      </c>
      <c r="Q174" s="44">
        <v>0</v>
      </c>
      <c r="R174" s="44">
        <v>0</v>
      </c>
      <c r="S174" s="44">
        <v>200</v>
      </c>
      <c r="T174" s="45">
        <v>0</v>
      </c>
      <c r="U174" s="45">
        <v>4244</v>
      </c>
      <c r="V174" s="45">
        <v>2744</v>
      </c>
      <c r="W174" s="41">
        <v>0.14176417641764177</v>
      </c>
      <c r="X174" s="13"/>
      <c r="Y174" s="13"/>
    </row>
    <row r="175" spans="1:27">
      <c r="A175" s="9"/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>
        <f>VLOOKUP(C:C,total260330113047!B:F,5,0)</f>
        <v>4866</v>
      </c>
      <c r="M175" s="234">
        <v>2500</v>
      </c>
      <c r="N175" s="21">
        <f>L175/9*5</f>
        <v>2703.333333333333</v>
      </c>
      <c r="O175" s="44">
        <v>4967</v>
      </c>
      <c r="P175" s="44">
        <v>8800</v>
      </c>
      <c r="Q175" s="44">
        <v>6000</v>
      </c>
      <c r="R175" s="44">
        <v>0</v>
      </c>
      <c r="S175" s="44">
        <v>8800</v>
      </c>
      <c r="T175" s="45">
        <v>0</v>
      </c>
      <c r="U175" s="45">
        <v>2167</v>
      </c>
      <c r="V175" s="45">
        <v>-536.33333333333303</v>
      </c>
      <c r="W175" s="41">
        <v>0.97966579424199718</v>
      </c>
      <c r="X175" s="13" t="s">
        <v>4522</v>
      </c>
      <c r="Y175" s="13" t="s">
        <v>2746</v>
      </c>
    </row>
    <row r="176" spans="1:27">
      <c r="A176" s="9"/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>
        <f>VLOOKUP(C:C,total260330113047!B:F,5,0)</f>
        <v>694</v>
      </c>
      <c r="M176" s="234">
        <v>2000</v>
      </c>
      <c r="N176" s="211">
        <v>1000</v>
      </c>
      <c r="O176" s="44">
        <v>1896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1896</v>
      </c>
      <c r="V176" s="45">
        <v>896</v>
      </c>
      <c r="W176" s="41">
        <v>0.36603375527426163</v>
      </c>
      <c r="X176" s="13"/>
      <c r="Y176" s="13"/>
    </row>
    <row r="177" spans="1:27">
      <c r="A177" s="9"/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>
        <f>VLOOKUP(C:C,total260330113047!B:F,5,0)</f>
        <v>1027</v>
      </c>
      <c r="M177" s="234">
        <v>2000</v>
      </c>
      <c r="N177" s="211">
        <v>1000</v>
      </c>
      <c r="O177" s="44">
        <v>973</v>
      </c>
      <c r="P177" s="44">
        <v>0</v>
      </c>
      <c r="Q177" s="44">
        <v>0</v>
      </c>
      <c r="R177" s="44">
        <v>0</v>
      </c>
      <c r="S177" s="44">
        <v>0</v>
      </c>
      <c r="T177" s="45">
        <v>0</v>
      </c>
      <c r="U177" s="45">
        <v>973</v>
      </c>
      <c r="V177" s="45">
        <v>-27</v>
      </c>
      <c r="W177" s="41">
        <v>1.0554984583761562</v>
      </c>
      <c r="X177" s="13"/>
      <c r="Y177" s="13" t="s">
        <v>2952</v>
      </c>
    </row>
    <row r="178" spans="1:27">
      <c r="A178" s="9"/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>
        <f>VLOOKUP(C:C,total260330113047!B:F,5,0)</f>
        <v>658</v>
      </c>
      <c r="M178" s="234">
        <v>2000</v>
      </c>
      <c r="N178" s="211">
        <v>1000</v>
      </c>
      <c r="O178" s="44">
        <v>1717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1717</v>
      </c>
      <c r="V178" s="45">
        <v>717</v>
      </c>
      <c r="W178" s="41">
        <v>0.38322655794991262</v>
      </c>
      <c r="X178" s="13"/>
      <c r="Y178" s="13"/>
    </row>
    <row r="179" spans="1:27">
      <c r="A179" s="9"/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>
        <f>VLOOKUP(C:C,total260330113047!B:F,5,0)</f>
        <v>926</v>
      </c>
      <c r="M179" s="234">
        <v>2000</v>
      </c>
      <c r="N179" s="211">
        <v>1000</v>
      </c>
      <c r="O179" s="44">
        <v>1644</v>
      </c>
      <c r="P179" s="44">
        <v>0</v>
      </c>
      <c r="Q179" s="44">
        <v>0</v>
      </c>
      <c r="R179" s="44">
        <v>0</v>
      </c>
      <c r="S179" s="44">
        <v>0</v>
      </c>
      <c r="T179" s="45">
        <v>0</v>
      </c>
      <c r="U179" s="45">
        <v>1644</v>
      </c>
      <c r="V179" s="45">
        <v>644</v>
      </c>
      <c r="W179" s="41">
        <v>0.56326034063260344</v>
      </c>
      <c r="X179" s="13"/>
      <c r="Y179" s="13"/>
    </row>
    <row r="180" spans="1:27">
      <c r="A180" s="9"/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>
        <f>VLOOKUP(C:C,total260330113047!B:F,5,0)</f>
        <v>2135</v>
      </c>
      <c r="M180" s="234">
        <v>2000</v>
      </c>
      <c r="N180" s="211">
        <v>1000</v>
      </c>
      <c r="O180" s="44">
        <v>908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908</v>
      </c>
      <c r="V180" s="45">
        <v>-92</v>
      </c>
      <c r="W180" s="41">
        <v>2.3513215859030838</v>
      </c>
      <c r="X180" s="13"/>
      <c r="Y180" s="13"/>
    </row>
    <row r="181" spans="1:27" s="200" customFormat="1">
      <c r="A181" s="243"/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>
        <f>VLOOKUP(C:C,total260330113047!B:F,5,0)</f>
        <v>1508</v>
      </c>
      <c r="M181" s="281">
        <v>1500</v>
      </c>
      <c r="N181" s="211">
        <v>1500</v>
      </c>
      <c r="O181" s="196">
        <v>6</v>
      </c>
      <c r="P181" s="196">
        <v>0</v>
      </c>
      <c r="Q181" s="196">
        <v>0</v>
      </c>
      <c r="R181" s="196">
        <v>0</v>
      </c>
      <c r="S181" s="196">
        <v>0</v>
      </c>
      <c r="T181" s="197">
        <v>0</v>
      </c>
      <c r="U181" s="197">
        <v>6</v>
      </c>
      <c r="V181" s="197">
        <v>-1494</v>
      </c>
      <c r="W181" s="198">
        <v>251.33333333333334</v>
      </c>
      <c r="X181" s="243"/>
      <c r="Y181" s="243"/>
      <c r="Z181" s="201"/>
      <c r="AA181" s="201"/>
    </row>
    <row r="182" spans="1:27">
      <c r="A182" s="9"/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>
        <f>VLOOKUP(C:C,total260330113047!B:F,5,0)</f>
        <v>514</v>
      </c>
      <c r="M182" s="234">
        <v>1000</v>
      </c>
      <c r="N182" s="211">
        <v>1000</v>
      </c>
      <c r="O182" s="44">
        <v>3637</v>
      </c>
      <c r="P182" s="44">
        <v>0</v>
      </c>
      <c r="Q182" s="44">
        <v>0</v>
      </c>
      <c r="R182" s="44">
        <v>0</v>
      </c>
      <c r="S182" s="44">
        <v>0</v>
      </c>
      <c r="T182" s="45">
        <v>0</v>
      </c>
      <c r="U182" s="45">
        <v>3637</v>
      </c>
      <c r="V182" s="45">
        <v>2637</v>
      </c>
      <c r="W182" s="41">
        <v>0.14132526807808635</v>
      </c>
      <c r="X182" s="46"/>
      <c r="Y182" s="46"/>
    </row>
    <row r="183" spans="1:27">
      <c r="A183" s="9"/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>
        <f>VLOOKUP(C:C,total260330113047!B:F,5,0)</f>
        <v>419</v>
      </c>
      <c r="M183" s="234">
        <v>1000</v>
      </c>
      <c r="N183" s="211">
        <v>1000</v>
      </c>
      <c r="O183" s="44">
        <v>3801</v>
      </c>
      <c r="P183" s="44">
        <v>0</v>
      </c>
      <c r="Q183" s="44">
        <v>0</v>
      </c>
      <c r="R183" s="44">
        <v>0</v>
      </c>
      <c r="S183" s="44">
        <v>0</v>
      </c>
      <c r="T183" s="45">
        <v>0</v>
      </c>
      <c r="U183" s="45">
        <v>3801</v>
      </c>
      <c r="V183" s="45">
        <v>2801</v>
      </c>
      <c r="W183" s="41">
        <v>0.11023414890818206</v>
      </c>
      <c r="X183" s="46"/>
      <c r="Y183" s="46"/>
    </row>
    <row r="184" spans="1:27">
      <c r="A184" s="9"/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>
        <f>VLOOKUP(C:C,total260330113047!B:F,5,0)</f>
        <v>1979</v>
      </c>
      <c r="M184" s="234">
        <v>1000</v>
      </c>
      <c r="N184" s="211">
        <v>1000</v>
      </c>
      <c r="O184" s="44">
        <v>3864</v>
      </c>
      <c r="P184" s="44">
        <v>2800</v>
      </c>
      <c r="Q184" s="44">
        <v>3000</v>
      </c>
      <c r="R184" s="44">
        <v>0</v>
      </c>
      <c r="S184" s="44">
        <v>2800</v>
      </c>
      <c r="T184" s="45">
        <v>0</v>
      </c>
      <c r="U184" s="45">
        <v>4064</v>
      </c>
      <c r="V184" s="45">
        <v>3064</v>
      </c>
      <c r="W184" s="41">
        <v>0.51216356107660455</v>
      </c>
      <c r="X184" s="46"/>
      <c r="Y184" s="46"/>
    </row>
    <row r="185" spans="1:27">
      <c r="A185" s="9"/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>
        <f>VLOOKUP(C:C,total260330113047!B:F,5,0)</f>
        <v>576</v>
      </c>
      <c r="M185" s="234">
        <v>1000</v>
      </c>
      <c r="N185" s="211">
        <v>1000</v>
      </c>
      <c r="O185" s="44">
        <v>4110</v>
      </c>
      <c r="P185" s="44">
        <v>1090</v>
      </c>
      <c r="Q185" s="44">
        <v>0</v>
      </c>
      <c r="R185" s="44">
        <v>0</v>
      </c>
      <c r="S185" s="44">
        <v>990</v>
      </c>
      <c r="T185" s="45">
        <v>100</v>
      </c>
      <c r="U185" s="45">
        <v>3120</v>
      </c>
      <c r="V185" s="45">
        <v>2120</v>
      </c>
      <c r="W185" s="41">
        <v>0.14014598540145987</v>
      </c>
      <c r="X185" s="46"/>
      <c r="Y185" s="46"/>
    </row>
    <row r="186" spans="1:27">
      <c r="A186" s="9"/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>
        <f>VLOOKUP(C:C,total260330113047!B:F,5,0)</f>
        <v>1134</v>
      </c>
      <c r="M186" s="213"/>
      <c r="N186" s="21">
        <f>L186/9*5</f>
        <v>630</v>
      </c>
      <c r="O186" s="44">
        <v>522</v>
      </c>
      <c r="P186" s="44">
        <v>0</v>
      </c>
      <c r="Q186" s="44">
        <v>0</v>
      </c>
      <c r="R186" s="44">
        <v>0</v>
      </c>
      <c r="S186" s="44">
        <v>0</v>
      </c>
      <c r="T186" s="45">
        <v>0</v>
      </c>
      <c r="U186" s="45">
        <v>522</v>
      </c>
      <c r="V186" s="45">
        <v>-108</v>
      </c>
      <c r="W186" s="41">
        <v>2.1724137931034484</v>
      </c>
      <c r="X186" s="13"/>
      <c r="Y186" s="13"/>
    </row>
    <row r="187" spans="1:27">
      <c r="A187" s="9"/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>
        <f>VLOOKUP(C:C,total260330113047!B:F,5,0)</f>
        <v>1894</v>
      </c>
      <c r="M187" s="213"/>
      <c r="N187" s="21">
        <f>L187/9*5</f>
        <v>1052.2222222222222</v>
      </c>
      <c r="O187" s="44">
        <v>540</v>
      </c>
      <c r="P187" s="44">
        <v>200</v>
      </c>
      <c r="Q187" s="44">
        <v>0</v>
      </c>
      <c r="R187" s="44">
        <v>0</v>
      </c>
      <c r="S187" s="44">
        <v>200</v>
      </c>
      <c r="T187" s="45">
        <v>0</v>
      </c>
      <c r="U187" s="45">
        <v>340</v>
      </c>
      <c r="V187" s="45">
        <v>-712.22222222222217</v>
      </c>
      <c r="W187" s="41">
        <v>3.5074074074074075</v>
      </c>
      <c r="X187" s="13"/>
      <c r="Y187" s="13"/>
    </row>
    <row r="188" spans="1:27">
      <c r="A188" s="9"/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>
        <f>VLOOKUP(C:C,total260330113047!B:F,5,0)</f>
        <v>1034</v>
      </c>
      <c r="M188" s="234">
        <v>1500</v>
      </c>
      <c r="N188" s="211">
        <v>1500</v>
      </c>
      <c r="O188" s="44">
        <v>4702</v>
      </c>
      <c r="P188" s="44">
        <v>390</v>
      </c>
      <c r="Q188" s="44">
        <v>0</v>
      </c>
      <c r="R188" s="44">
        <v>0</v>
      </c>
      <c r="S188" s="44">
        <v>390</v>
      </c>
      <c r="T188" s="45">
        <v>0</v>
      </c>
      <c r="U188" s="45">
        <v>4312</v>
      </c>
      <c r="V188" s="45">
        <v>2812</v>
      </c>
      <c r="W188" s="41">
        <v>0.21990642279880901</v>
      </c>
      <c r="X188" s="13"/>
      <c r="Y188" s="13"/>
    </row>
    <row r="189" spans="1:27">
      <c r="A189" s="9"/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>
        <f>VLOOKUP(C:C,total260330113047!B:F,5,0)</f>
        <v>5669</v>
      </c>
      <c r="M189" s="8"/>
      <c r="N189" s="21">
        <f>L189/9*5</f>
        <v>3149.4444444444443</v>
      </c>
      <c r="O189" s="44">
        <v>9815</v>
      </c>
      <c r="P189" s="44">
        <v>1650</v>
      </c>
      <c r="Q189" s="44">
        <v>0</v>
      </c>
      <c r="R189" s="44">
        <v>0</v>
      </c>
      <c r="S189" s="44">
        <v>1930</v>
      </c>
      <c r="T189" s="45">
        <v>-280</v>
      </c>
      <c r="U189" s="45">
        <v>7885</v>
      </c>
      <c r="V189" s="45">
        <v>4735.5555555555557</v>
      </c>
      <c r="W189" s="41">
        <v>0.57758532857870604</v>
      </c>
      <c r="X189" s="13"/>
      <c r="Y189" s="13"/>
    </row>
    <row r="190" spans="1:27">
      <c r="A190" s="9"/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VLOOKUP(C:C,total260330113047!B:F,5,0)</f>
        <v>169</v>
      </c>
      <c r="M190" s="213">
        <v>1000</v>
      </c>
      <c r="N190" s="211">
        <v>1000</v>
      </c>
      <c r="O190" s="44">
        <v>2754</v>
      </c>
      <c r="P190" s="44">
        <v>30</v>
      </c>
      <c r="Q190" s="44">
        <v>0</v>
      </c>
      <c r="R190" s="44">
        <v>0</v>
      </c>
      <c r="S190" s="44">
        <v>30</v>
      </c>
      <c r="T190" s="45">
        <v>0</v>
      </c>
      <c r="U190" s="45">
        <v>2724</v>
      </c>
      <c r="V190" s="45">
        <v>1724</v>
      </c>
      <c r="W190" s="41">
        <v>6.1365286855482933E-2</v>
      </c>
      <c r="X190" s="13"/>
      <c r="Y190" s="13"/>
    </row>
    <row r="191" spans="1:27">
      <c r="A191" s="9"/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VLOOKUP(C:C,total260330113047!B:F,5,0)</f>
        <v>290</v>
      </c>
      <c r="M191" s="213">
        <v>1000</v>
      </c>
      <c r="N191" s="211">
        <v>1000</v>
      </c>
      <c r="O191" s="44">
        <v>5570</v>
      </c>
      <c r="P191" s="44">
        <v>2800</v>
      </c>
      <c r="Q191" s="44">
        <v>0</v>
      </c>
      <c r="R191" s="44">
        <v>0</v>
      </c>
      <c r="S191" s="44">
        <v>2800</v>
      </c>
      <c r="T191" s="45">
        <v>0</v>
      </c>
      <c r="U191" s="45">
        <v>2770</v>
      </c>
      <c r="V191" s="45">
        <v>1770</v>
      </c>
      <c r="W191" s="41">
        <v>5.2064631956912029E-2</v>
      </c>
      <c r="X191" s="13"/>
      <c r="Y191" s="13"/>
    </row>
    <row r="192" spans="1:27">
      <c r="A192" s="9"/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VLOOKUP(C:C,total260330113047!B:F,5,0)</f>
        <v>11</v>
      </c>
      <c r="M192" s="213">
        <v>1000</v>
      </c>
      <c r="N192" s="211">
        <v>1000</v>
      </c>
      <c r="O192" s="44">
        <v>2402</v>
      </c>
      <c r="P192" s="44">
        <v>200</v>
      </c>
      <c r="Q192" s="44">
        <v>140</v>
      </c>
      <c r="R192" s="44">
        <v>0</v>
      </c>
      <c r="S192" s="44">
        <v>0</v>
      </c>
      <c r="T192" s="45">
        <v>200</v>
      </c>
      <c r="U192" s="45">
        <v>2542</v>
      </c>
      <c r="V192" s="45">
        <v>1542</v>
      </c>
      <c r="W192" s="41">
        <v>4.5795170691090761E-3</v>
      </c>
      <c r="X192" s="13"/>
      <c r="Y192" s="13"/>
    </row>
    <row r="193" spans="1:25">
      <c r="A193" s="9"/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VLOOKUP(C:C,total260330113047!B:F,5,0)</f>
        <v>17</v>
      </c>
      <c r="M193" s="213">
        <v>1000</v>
      </c>
      <c r="N193" s="211">
        <v>1000</v>
      </c>
      <c r="O193" s="44">
        <v>3207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3207</v>
      </c>
      <c r="V193" s="45">
        <v>2207</v>
      </c>
      <c r="W193" s="41">
        <v>5.3009042719052071E-3</v>
      </c>
      <c r="X193" s="13"/>
      <c r="Y193" s="13"/>
    </row>
    <row r="194" spans="1:25">
      <c r="A194" s="9"/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VLOOKUP(C:C,total260330113047!B:F,5,0)</f>
        <v>137</v>
      </c>
      <c r="M194" s="213">
        <v>1000</v>
      </c>
      <c r="N194" s="211">
        <v>1000</v>
      </c>
      <c r="O194" s="44">
        <v>2513</v>
      </c>
      <c r="P194" s="44">
        <v>150</v>
      </c>
      <c r="Q194" s="44">
        <v>0</v>
      </c>
      <c r="R194" s="44">
        <v>0</v>
      </c>
      <c r="S194" s="44">
        <v>150</v>
      </c>
      <c r="T194" s="45">
        <v>0</v>
      </c>
      <c r="U194" s="45">
        <v>2363</v>
      </c>
      <c r="V194" s="45">
        <v>1363</v>
      </c>
      <c r="W194" s="41">
        <v>5.451651412654198E-2</v>
      </c>
      <c r="X194" s="13"/>
      <c r="Y194" s="13"/>
    </row>
    <row r="195" spans="1:25">
      <c r="A195" s="9"/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VLOOKUP(C:C,total260330113047!B:F,5,0)</f>
        <v>9</v>
      </c>
      <c r="M195" s="213">
        <v>1000</v>
      </c>
      <c r="N195" s="211">
        <v>1000</v>
      </c>
      <c r="O195" s="44">
        <v>1985</v>
      </c>
      <c r="P195" s="44">
        <v>0</v>
      </c>
      <c r="Q195" s="44">
        <v>0</v>
      </c>
      <c r="R195" s="44">
        <v>0</v>
      </c>
      <c r="S195" s="44">
        <v>0</v>
      </c>
      <c r="T195" s="45">
        <v>0</v>
      </c>
      <c r="U195" s="45">
        <v>1985</v>
      </c>
      <c r="V195" s="45">
        <v>985</v>
      </c>
      <c r="W195" s="41">
        <v>4.5340050377833752E-3</v>
      </c>
      <c r="X195" s="13"/>
      <c r="Y195" s="13"/>
    </row>
    <row r="196" spans="1:25">
      <c r="A196" s="9"/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VLOOKUP(C:C,total260330113047!B:F,5,0)</f>
        <v>544</v>
      </c>
      <c r="M196" s="213">
        <v>1000</v>
      </c>
      <c r="N196" s="211">
        <v>1000</v>
      </c>
      <c r="O196" s="44">
        <v>2302</v>
      </c>
      <c r="P196" s="44">
        <v>1000</v>
      </c>
      <c r="Q196" s="44">
        <v>0</v>
      </c>
      <c r="R196" s="44">
        <v>0</v>
      </c>
      <c r="S196" s="44">
        <v>1000</v>
      </c>
      <c r="T196" s="45">
        <v>0</v>
      </c>
      <c r="U196" s="45">
        <v>1302</v>
      </c>
      <c r="V196" s="45">
        <v>302</v>
      </c>
      <c r="W196" s="41">
        <v>0.2363162467419635</v>
      </c>
      <c r="X196" s="13"/>
      <c r="Y196" s="13"/>
    </row>
    <row r="197" spans="1:25">
      <c r="A197" s="9"/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VLOOKUP(C:C,total260330113047!B:F,5,0)</f>
        <v>117</v>
      </c>
      <c r="M197" s="213">
        <v>1000</v>
      </c>
      <c r="N197" s="211">
        <v>1000</v>
      </c>
      <c r="O197" s="44">
        <v>2431</v>
      </c>
      <c r="P197" s="44">
        <v>0</v>
      </c>
      <c r="Q197" s="44">
        <v>462</v>
      </c>
      <c r="R197" s="44">
        <v>0</v>
      </c>
      <c r="S197" s="44">
        <v>0</v>
      </c>
      <c r="T197" s="45">
        <v>0</v>
      </c>
      <c r="U197" s="45">
        <v>2893</v>
      </c>
      <c r="V197" s="45">
        <v>1893</v>
      </c>
      <c r="W197" s="41">
        <v>4.8128342245989303E-2</v>
      </c>
      <c r="X197" s="46"/>
      <c r="Y197" s="46"/>
    </row>
    <row r="198" spans="1:25">
      <c r="A198" s="9"/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VLOOKUP(C:C,total260330113047!B:F,5,0)</f>
        <v>1893</v>
      </c>
      <c r="M198" s="213">
        <v>1000</v>
      </c>
      <c r="N198" s="211">
        <v>1000</v>
      </c>
      <c r="O198" s="44">
        <v>4749</v>
      </c>
      <c r="P198" s="44">
        <v>0</v>
      </c>
      <c r="Q198" s="44">
        <v>150</v>
      </c>
      <c r="R198" s="44">
        <v>0</v>
      </c>
      <c r="S198" s="44">
        <v>0</v>
      </c>
      <c r="T198" s="45">
        <v>0</v>
      </c>
      <c r="U198" s="45">
        <v>4899</v>
      </c>
      <c r="V198" s="45">
        <v>3899</v>
      </c>
      <c r="W198" s="41">
        <v>0.39861023373341758</v>
      </c>
      <c r="X198" s="46"/>
      <c r="Y198" s="46"/>
    </row>
    <row r="199" spans="1:25">
      <c r="A199" s="9"/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VLOOKUP(C:C,total260330113047!B:F,5,0)</f>
        <v>2346</v>
      </c>
      <c r="M199" s="213">
        <v>1500</v>
      </c>
      <c r="N199" s="21">
        <f>L199/9*5</f>
        <v>1303.3333333333335</v>
      </c>
      <c r="O199" s="44">
        <v>2802</v>
      </c>
      <c r="P199" s="44">
        <v>1700</v>
      </c>
      <c r="Q199" s="44">
        <v>3000</v>
      </c>
      <c r="R199" s="44">
        <v>0</v>
      </c>
      <c r="S199" s="44">
        <v>1950</v>
      </c>
      <c r="T199" s="45">
        <v>-250</v>
      </c>
      <c r="U199" s="45">
        <v>3852</v>
      </c>
      <c r="V199" s="45">
        <v>2548.6666666666665</v>
      </c>
      <c r="W199" s="41">
        <v>0.83725910064239828</v>
      </c>
      <c r="X199" s="46"/>
      <c r="Y199" s="46"/>
    </row>
    <row r="200" spans="1:25">
      <c r="A200" s="9"/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VLOOKUP(C:C,total260330113047!B:F,5,0)</f>
        <v>66</v>
      </c>
      <c r="M200" s="213"/>
      <c r="N200" s="211">
        <v>1000</v>
      </c>
      <c r="O200" s="44">
        <v>2725</v>
      </c>
      <c r="P200" s="44">
        <v>150</v>
      </c>
      <c r="Q200" s="44">
        <v>0</v>
      </c>
      <c r="R200" s="44">
        <v>0</v>
      </c>
      <c r="S200" s="44">
        <v>150</v>
      </c>
      <c r="T200" s="45">
        <v>0</v>
      </c>
      <c r="U200" s="45">
        <v>2575</v>
      </c>
      <c r="V200" s="45">
        <v>1575</v>
      </c>
      <c r="W200" s="41">
        <v>2.4220183486238531E-2</v>
      </c>
      <c r="X200" s="46"/>
      <c r="Y200" s="46"/>
    </row>
    <row r="201" spans="1:25">
      <c r="A201" s="9"/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>
        <f>VLOOKUP(C:C,total260330113047!B:F,5,0)</f>
        <v>67</v>
      </c>
      <c r="M201" s="213"/>
      <c r="N201" s="211">
        <v>3000</v>
      </c>
      <c r="O201" s="44">
        <v>8931</v>
      </c>
      <c r="P201" s="44">
        <v>700</v>
      </c>
      <c r="Q201" s="44">
        <v>200</v>
      </c>
      <c r="R201" s="44">
        <v>0</v>
      </c>
      <c r="S201" s="44">
        <v>700</v>
      </c>
      <c r="T201" s="45">
        <v>0</v>
      </c>
      <c r="U201" s="45">
        <v>8431</v>
      </c>
      <c r="V201" s="45">
        <v>5431</v>
      </c>
      <c r="W201" s="41">
        <v>7.5019594670249689E-3</v>
      </c>
      <c r="X201" s="46"/>
      <c r="Y201" s="46"/>
    </row>
    <row r="202" spans="1:25">
      <c r="A202" s="9"/>
      <c r="B202" s="2"/>
      <c r="C202" s="49" t="s">
        <v>4364</v>
      </c>
      <c r="D202" s="50" t="s">
        <v>4365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VLOOKUP(C:C,total260330113047!B:F,5,0)</f>
        <v>#N/A</v>
      </c>
      <c r="M202" s="213"/>
      <c r="N202" s="211">
        <v>1000</v>
      </c>
      <c r="O202" s="44">
        <v>3000</v>
      </c>
      <c r="P202" s="44">
        <v>0</v>
      </c>
      <c r="Q202" s="44">
        <v>0</v>
      </c>
      <c r="R202" s="44">
        <v>0</v>
      </c>
      <c r="S202" s="44">
        <v>0</v>
      </c>
      <c r="T202" s="45">
        <v>0</v>
      </c>
      <c r="U202" s="45">
        <v>3000</v>
      </c>
      <c r="V202" s="45">
        <v>2000</v>
      </c>
      <c r="W202" s="41" t="e">
        <v>#N/A</v>
      </c>
      <c r="X202" s="46"/>
      <c r="Y202" s="46"/>
    </row>
    <row r="203" spans="1:25">
      <c r="A203" s="9"/>
      <c r="B203" s="2"/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>
        <f>VLOOKUP(C:C,total260330113047!B:F,5,0)</f>
        <v>152</v>
      </c>
      <c r="M203" s="213"/>
      <c r="N203" s="21">
        <v>1000</v>
      </c>
      <c r="O203" s="44">
        <v>5067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5067</v>
      </c>
      <c r="V203" s="45">
        <v>4067</v>
      </c>
      <c r="W203" s="41">
        <v>2.9998026445628576E-2</v>
      </c>
      <c r="X203" s="46"/>
      <c r="Y203" s="46"/>
    </row>
    <row r="204" spans="1:25">
      <c r="A204" s="9"/>
      <c r="B204" s="2"/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>
        <f>VLOOKUP(C:C,total260330113047!B:F,5,0)</f>
        <v>17</v>
      </c>
      <c r="M204" s="213"/>
      <c r="N204" s="21">
        <v>1000</v>
      </c>
      <c r="O204" s="44">
        <v>4965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4965</v>
      </c>
      <c r="V204" s="45">
        <v>3965</v>
      </c>
      <c r="W204" s="41">
        <v>3.4239677744209466E-3</v>
      </c>
      <c r="X204" s="46"/>
      <c r="Y204" s="46"/>
    </row>
    <row r="205" spans="1:25">
      <c r="A205" s="9"/>
      <c r="B205" s="2"/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>
        <f>VLOOKUP(C:C,total260330113047!B:F,5,0)</f>
        <v>26</v>
      </c>
      <c r="M205" s="213"/>
      <c r="N205" s="21">
        <v>1000</v>
      </c>
      <c r="O205" s="44">
        <v>2364</v>
      </c>
      <c r="P205" s="44">
        <v>3050</v>
      </c>
      <c r="Q205" s="44">
        <v>3000</v>
      </c>
      <c r="R205" s="44">
        <v>0</v>
      </c>
      <c r="S205" s="44">
        <v>3050</v>
      </c>
      <c r="T205" s="45">
        <v>0</v>
      </c>
      <c r="U205" s="45">
        <v>2314</v>
      </c>
      <c r="V205" s="45">
        <v>1314</v>
      </c>
      <c r="W205" s="41">
        <v>1.0998307952622674E-2</v>
      </c>
      <c r="X205" s="46"/>
      <c r="Y205" s="46"/>
    </row>
    <row r="206" spans="1:25">
      <c r="A206" s="9"/>
      <c r="B206" s="2"/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VLOOKUP(C:C,total260330113047!B:F,5,0)</f>
        <v>#N/A</v>
      </c>
      <c r="M206" s="213"/>
      <c r="N206" s="21">
        <v>1000</v>
      </c>
      <c r="O206" s="44">
        <v>2620</v>
      </c>
      <c r="P206" s="44">
        <v>480</v>
      </c>
      <c r="Q206" s="44">
        <v>0</v>
      </c>
      <c r="R206" s="44">
        <v>0</v>
      </c>
      <c r="S206" s="44">
        <v>480</v>
      </c>
      <c r="T206" s="45">
        <v>0</v>
      </c>
      <c r="U206" s="45">
        <v>2140</v>
      </c>
      <c r="V206" s="45">
        <v>1140</v>
      </c>
      <c r="W206" s="41" t="e">
        <v>#N/A</v>
      </c>
      <c r="X206" s="46"/>
      <c r="Y206" s="46"/>
    </row>
    <row r="207" spans="1:25">
      <c r="A207" s="9"/>
      <c r="B207" s="2"/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>
        <f>VLOOKUP(C:C,total260330113047!B:F,5,0)</f>
        <v>348</v>
      </c>
      <c r="M207" s="213"/>
      <c r="N207" s="21">
        <v>1000</v>
      </c>
      <c r="O207" s="44">
        <v>432</v>
      </c>
      <c r="P207" s="44">
        <v>500</v>
      </c>
      <c r="Q207" s="44">
        <v>5000</v>
      </c>
      <c r="R207" s="44">
        <v>0</v>
      </c>
      <c r="S207" s="44">
        <v>500</v>
      </c>
      <c r="T207" s="45">
        <v>0</v>
      </c>
      <c r="U207" s="45">
        <v>4932</v>
      </c>
      <c r="V207" s="45">
        <v>3932</v>
      </c>
      <c r="W207" s="41">
        <v>0.80555555555555558</v>
      </c>
      <c r="X207" s="46"/>
      <c r="Y207" s="46"/>
    </row>
    <row r="208" spans="1:25">
      <c r="A208" s="9"/>
      <c r="B208" s="2"/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>
        <f>VLOOKUP(C:C,total260330113047!B:F,5,0)</f>
        <v>100</v>
      </c>
      <c r="M208" s="213"/>
      <c r="N208" s="21">
        <v>1000</v>
      </c>
      <c r="O208" s="44">
        <v>752</v>
      </c>
      <c r="P208" s="44">
        <v>500</v>
      </c>
      <c r="Q208" s="44">
        <v>3100</v>
      </c>
      <c r="R208" s="44">
        <v>0</v>
      </c>
      <c r="S208" s="44">
        <v>500</v>
      </c>
      <c r="T208" s="45">
        <v>0</v>
      </c>
      <c r="U208" s="45">
        <v>3352</v>
      </c>
      <c r="V208" s="45">
        <v>2352</v>
      </c>
      <c r="W208" s="41">
        <v>0.13297872340425532</v>
      </c>
      <c r="X208" s="46"/>
      <c r="Y208" s="46"/>
    </row>
    <row r="209" spans="1:27">
      <c r="A209" s="9"/>
      <c r="B209" s="2"/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>
        <f>VLOOKUP(C:C,total260330113047!B:F,5,0)</f>
        <v>162</v>
      </c>
      <c r="M209" s="213"/>
      <c r="N209" s="21">
        <v>1000</v>
      </c>
      <c r="O209" s="44">
        <v>673</v>
      </c>
      <c r="P209" s="44">
        <v>500</v>
      </c>
      <c r="Q209" s="44">
        <v>3400</v>
      </c>
      <c r="R209" s="44">
        <v>0</v>
      </c>
      <c r="S209" s="44">
        <v>500</v>
      </c>
      <c r="T209" s="45">
        <v>0</v>
      </c>
      <c r="U209" s="45">
        <v>3573</v>
      </c>
      <c r="V209" s="45">
        <v>2573</v>
      </c>
      <c r="W209" s="41">
        <v>0.24071322436849926</v>
      </c>
      <c r="X209" s="46"/>
      <c r="Y209" s="46"/>
    </row>
    <row r="210" spans="1:27">
      <c r="A210" s="9"/>
      <c r="B210" s="2"/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>
        <f>VLOOKUP(C:C,total260330113047!B:F,5,0)</f>
        <v>31</v>
      </c>
      <c r="M210" s="213"/>
      <c r="N210" s="21">
        <v>1000</v>
      </c>
      <c r="O210" s="44">
        <v>2369</v>
      </c>
      <c r="P210" s="44">
        <v>830</v>
      </c>
      <c r="Q210" s="44">
        <v>0</v>
      </c>
      <c r="R210" s="44">
        <v>0</v>
      </c>
      <c r="S210" s="44">
        <v>830</v>
      </c>
      <c r="T210" s="45">
        <v>0</v>
      </c>
      <c r="U210" s="45">
        <v>1539</v>
      </c>
      <c r="V210" s="45">
        <v>539</v>
      </c>
      <c r="W210" s="41">
        <v>1.3085690164626424E-2</v>
      </c>
      <c r="X210" s="46"/>
      <c r="Y210" s="46"/>
    </row>
    <row r="211" spans="1:27">
      <c r="A211" s="9"/>
      <c r="B211" s="2"/>
      <c r="C211" s="49"/>
      <c r="D211" s="50"/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 t="e">
        <f>VLOOKUP(C:C,total260330113047!B:F,5,0)</f>
        <v>#N/A</v>
      </c>
      <c r="M211" s="213"/>
      <c r="N211" s="21" t="e">
        <f>L211</f>
        <v>#N/A</v>
      </c>
      <c r="O211" s="44">
        <v>0</v>
      </c>
      <c r="P211" s="44">
        <v>0</v>
      </c>
      <c r="Q211" s="44">
        <v>0</v>
      </c>
      <c r="R211" s="44">
        <v>0</v>
      </c>
      <c r="S211" s="44">
        <v>0</v>
      </c>
      <c r="T211" s="45">
        <v>0</v>
      </c>
      <c r="U211" s="45">
        <v>0</v>
      </c>
      <c r="V211" s="45" t="e">
        <v>#N/A</v>
      </c>
      <c r="W211" s="41" t="e">
        <v>#N/A</v>
      </c>
      <c r="X211" s="46"/>
      <c r="Y211" s="46"/>
    </row>
    <row r="212" spans="1:27" s="152" customFormat="1">
      <c r="A212" s="144" t="s">
        <v>1191</v>
      </c>
      <c r="B212" s="145" t="s">
        <v>2794</v>
      </c>
      <c r="C212" s="146" t="s">
        <v>343</v>
      </c>
      <c r="D212" s="147" t="s">
        <v>1230</v>
      </c>
      <c r="E212" s="146"/>
      <c r="F212" s="146"/>
      <c r="G212" s="148">
        <v>5989</v>
      </c>
      <c r="H212" s="148">
        <v>3473</v>
      </c>
      <c r="I212" s="8">
        <f>VLOOKUP(C212,'202310-202403出荷数total2403220951'!B:F,5,0)</f>
        <v>1768</v>
      </c>
      <c r="J212" s="203">
        <f>VLOOKUP(C212,'出荷数2307～2406total241008110618'!B:F,5,0)</f>
        <v>2819</v>
      </c>
      <c r="K212" s="214">
        <f>VLOOKUP(C212,'出荷数2407-2506total250730101950'!B:F,5,0)</f>
        <v>1641</v>
      </c>
      <c r="L212" s="203" t="e">
        <f>VLOOKUP(C:C,total260330113047!B:F,5,0)</f>
        <v>#N/A</v>
      </c>
      <c r="M212" s="8"/>
      <c r="N212" s="21" t="e">
        <f>L212</f>
        <v>#N/A</v>
      </c>
      <c r="O212" s="148">
        <v>0</v>
      </c>
      <c r="P212" s="148">
        <v>0</v>
      </c>
      <c r="Q212" s="44">
        <v>0</v>
      </c>
      <c r="R212" s="148">
        <v>0</v>
      </c>
      <c r="S212" s="148">
        <v>0</v>
      </c>
      <c r="T212" s="149">
        <v>0</v>
      </c>
      <c r="U212" s="149">
        <v>0</v>
      </c>
      <c r="V212" s="149" t="e">
        <v>#N/A</v>
      </c>
      <c r="W212" s="150" t="e">
        <v>#N/A</v>
      </c>
      <c r="X212" s="151"/>
      <c r="Y212" s="151"/>
      <c r="Z212" s="191"/>
      <c r="AA212" s="191"/>
    </row>
    <row r="213" spans="1:27">
      <c r="A213" s="29" t="s">
        <v>1192</v>
      </c>
      <c r="B213" s="30" t="s">
        <v>2794</v>
      </c>
      <c r="C213" s="6" t="s">
        <v>714</v>
      </c>
      <c r="D213" s="20" t="s">
        <v>1231</v>
      </c>
      <c r="E213" s="19"/>
      <c r="F213" s="19"/>
      <c r="G213" s="202">
        <v>5989</v>
      </c>
      <c r="H213" s="21">
        <v>615</v>
      </c>
      <c r="I213" s="8">
        <f>VLOOKUP(C213,'202310-202403出荷数total2403220951'!B:F,5,0)</f>
        <v>1696</v>
      </c>
      <c r="J213" s="203">
        <f>VLOOKUP(C213,'出荷数2307～2406total241008110618'!B:F,5,0)</f>
        <v>3134</v>
      </c>
      <c r="K213" s="214">
        <f>VLOOKUP(C213,'出荷数2407-2506total250730101950'!B:F,5,0)</f>
        <v>6256</v>
      </c>
      <c r="L213" s="203">
        <f>VLOOKUP(C:C,total260330113047!B:F,5,0)</f>
        <v>3745</v>
      </c>
      <c r="M213" s="211">
        <v>2500</v>
      </c>
      <c r="N213" s="211">
        <v>2500</v>
      </c>
      <c r="O213" s="44">
        <v>3966</v>
      </c>
      <c r="P213" s="44">
        <v>880</v>
      </c>
      <c r="Q213" s="44">
        <v>0</v>
      </c>
      <c r="R213" s="44">
        <v>0</v>
      </c>
      <c r="S213" s="44">
        <v>880</v>
      </c>
      <c r="T213" s="45">
        <v>0</v>
      </c>
      <c r="U213" s="45">
        <v>3086</v>
      </c>
      <c r="V213" s="45">
        <v>586</v>
      </c>
      <c r="W213" s="41">
        <v>0.94427634896621282</v>
      </c>
      <c r="X213" s="46"/>
      <c r="Y213" s="46"/>
    </row>
    <row r="214" spans="1:27">
      <c r="A214" s="29" t="s">
        <v>1193</v>
      </c>
      <c r="B214" s="30" t="s">
        <v>2794</v>
      </c>
      <c r="C214" s="17" t="s">
        <v>2755</v>
      </c>
      <c r="D214" s="18" t="s">
        <v>2760</v>
      </c>
      <c r="E214" s="17"/>
      <c r="F214" s="6"/>
      <c r="G214" s="8"/>
      <c r="H214" s="21">
        <v>620</v>
      </c>
      <c r="I214" s="8">
        <f>VLOOKUP(C214,'202310-202403出荷数total2403220951'!B:F,5,0)</f>
        <v>1167</v>
      </c>
      <c r="J214" s="203">
        <f>VLOOKUP(C214,'出荷数2307～2406total241008110618'!B:F,5,0)</f>
        <v>2808</v>
      </c>
      <c r="K214" s="214">
        <f>VLOOKUP(C214,'出荷数2407-2506total250730101950'!B:F,5,0)</f>
        <v>43</v>
      </c>
      <c r="L214" s="203">
        <f>VLOOKUP(C:C,total260330113047!B:F,5,0)</f>
        <v>383</v>
      </c>
      <c r="M214" s="8"/>
      <c r="N214" s="21">
        <f>L214/9*5</f>
        <v>212.77777777777777</v>
      </c>
      <c r="O214" s="44">
        <v>2850</v>
      </c>
      <c r="P214" s="44">
        <v>0</v>
      </c>
      <c r="Q214" s="44">
        <v>0</v>
      </c>
      <c r="R214" s="44">
        <v>0</v>
      </c>
      <c r="S214" s="44">
        <v>0</v>
      </c>
      <c r="T214" s="45">
        <v>0</v>
      </c>
      <c r="U214" s="45">
        <v>2850</v>
      </c>
      <c r="V214" s="45">
        <v>2637.2222222222222</v>
      </c>
      <c r="W214" s="41">
        <v>0.13438596491228069</v>
      </c>
      <c r="X214" s="46"/>
      <c r="Y214" s="46"/>
    </row>
    <row r="215" spans="1:27">
      <c r="A215" s="29" t="s">
        <v>1194</v>
      </c>
      <c r="B215" s="31" t="s">
        <v>4</v>
      </c>
      <c r="C215" s="17" t="s">
        <v>297</v>
      </c>
      <c r="D215" s="24" t="s">
        <v>298</v>
      </c>
      <c r="E215" s="23"/>
      <c r="F215" s="19">
        <v>976</v>
      </c>
      <c r="G215" s="21">
        <v>1131</v>
      </c>
      <c r="H215" s="21">
        <v>773</v>
      </c>
      <c r="I215" s="8">
        <f>VLOOKUP(C215,'202310-202403出荷数total2403220951'!B:F,5,0)</f>
        <v>165</v>
      </c>
      <c r="J215" s="203">
        <f>VLOOKUP(C215,'出荷数2307～2406total241008110618'!B:F,5,0)</f>
        <v>840</v>
      </c>
      <c r="K215" s="214">
        <f>VLOOKUP(C215,'出荷数2407-2506total250730101950'!B:F,5,0)</f>
        <v>399</v>
      </c>
      <c r="L215" s="203">
        <f>VLOOKUP(C:C,total260330113047!B:F,5,0)</f>
        <v>184</v>
      </c>
      <c r="M215" s="8"/>
      <c r="N215" s="21">
        <f>L215/9*5</f>
        <v>102.22222222222221</v>
      </c>
      <c r="O215" s="44">
        <v>878</v>
      </c>
      <c r="P215" s="44">
        <v>0</v>
      </c>
      <c r="Q215" s="44">
        <v>0</v>
      </c>
      <c r="R215" s="44">
        <v>0</v>
      </c>
      <c r="S215" s="44">
        <v>0</v>
      </c>
      <c r="T215" s="45">
        <v>0</v>
      </c>
      <c r="U215" s="45">
        <v>878</v>
      </c>
      <c r="V215" s="45">
        <v>775.77777777777783</v>
      </c>
      <c r="W215" s="41">
        <v>0.20956719817767655</v>
      </c>
      <c r="X215" s="46"/>
      <c r="Y215" s="46"/>
    </row>
    <row r="216" spans="1:27">
      <c r="A216" s="29" t="s">
        <v>1195</v>
      </c>
      <c r="B216" s="31" t="s">
        <v>4</v>
      </c>
      <c r="C216" s="17" t="s">
        <v>299</v>
      </c>
      <c r="D216" s="24" t="s">
        <v>300</v>
      </c>
      <c r="E216" s="23"/>
      <c r="F216" s="19">
        <v>1791</v>
      </c>
      <c r="G216" s="21">
        <v>1235</v>
      </c>
      <c r="H216" s="21">
        <v>7271</v>
      </c>
      <c r="I216" s="8">
        <f>VLOOKUP(C216,'202310-202403出荷数total2403220951'!B:F,5,0)</f>
        <v>893</v>
      </c>
      <c r="J216" s="203">
        <f>VLOOKUP(C216,'出荷数2307～2406total241008110618'!B:F,5,0)</f>
        <v>2907</v>
      </c>
      <c r="K216" s="214">
        <f>VLOOKUP(C216,'出荷数2407-2506total250730101950'!B:F,5,0)</f>
        <v>13212</v>
      </c>
      <c r="L216" s="203">
        <f>VLOOKUP(C:C,total260330113047!B:F,5,0)</f>
        <v>3261</v>
      </c>
      <c r="M216" s="8"/>
      <c r="N216" s="21">
        <f>L216/9*5</f>
        <v>1811.6666666666665</v>
      </c>
      <c r="O216" s="44">
        <v>8264</v>
      </c>
      <c r="P216" s="44">
        <v>0</v>
      </c>
      <c r="Q216" s="44">
        <v>0</v>
      </c>
      <c r="R216" s="44">
        <v>0</v>
      </c>
      <c r="S216" s="44">
        <v>370</v>
      </c>
      <c r="T216" s="45">
        <v>-370</v>
      </c>
      <c r="U216" s="45">
        <v>7894</v>
      </c>
      <c r="V216" s="45">
        <v>6082.3333333333339</v>
      </c>
      <c r="W216" s="41">
        <v>0.3946030977734753</v>
      </c>
      <c r="X216" s="46"/>
      <c r="Y216" s="46"/>
    </row>
    <row r="217" spans="1:27" s="293" customFormat="1">
      <c r="A217" s="282" t="s">
        <v>1196</v>
      </c>
      <c r="B217" s="283" t="s">
        <v>4</v>
      </c>
      <c r="C217" s="284" t="s">
        <v>303</v>
      </c>
      <c r="D217" s="285" t="s">
        <v>304</v>
      </c>
      <c r="E217" s="284"/>
      <c r="F217" s="286">
        <v>2170</v>
      </c>
      <c r="G217" s="287">
        <v>2785</v>
      </c>
      <c r="H217" s="287">
        <v>1320</v>
      </c>
      <c r="I217" s="287">
        <f>VLOOKUP(C217,'202310-202403出荷数total2403220951'!B:F,5,0)</f>
        <v>1219</v>
      </c>
      <c r="J217" s="287">
        <f>VLOOKUP(C217,'出荷数2307～2406total241008110618'!B:F,5,0)</f>
        <v>1602</v>
      </c>
      <c r="K217" s="287">
        <f>VLOOKUP(C217,'出荷数2407-2506total250730101950'!B:F,5,0)</f>
        <v>1969</v>
      </c>
      <c r="L217" s="203">
        <f>VLOOKUP(C:C,total260330113047!B:F,5,0)</f>
        <v>1509</v>
      </c>
      <c r="M217" s="288">
        <v>5000</v>
      </c>
      <c r="N217" s="211">
        <v>5000</v>
      </c>
      <c r="O217" s="287">
        <v>3908</v>
      </c>
      <c r="P217" s="287">
        <v>0</v>
      </c>
      <c r="Q217" s="287">
        <v>0</v>
      </c>
      <c r="R217" s="287">
        <v>0</v>
      </c>
      <c r="S217" s="287">
        <v>0</v>
      </c>
      <c r="T217" s="289">
        <v>0</v>
      </c>
      <c r="U217" s="289">
        <v>3908</v>
      </c>
      <c r="V217" s="289">
        <v>-1092</v>
      </c>
      <c r="W217" s="290">
        <v>0.38613101330603888</v>
      </c>
      <c r="X217" s="291"/>
      <c r="Y217" s="291"/>
      <c r="Z217" s="292"/>
      <c r="AA217" s="292"/>
    </row>
    <row r="218" spans="1:27">
      <c r="A218" s="29" t="s">
        <v>1197</v>
      </c>
      <c r="B218" s="31" t="s">
        <v>4</v>
      </c>
      <c r="C218" s="17" t="s">
        <v>305</v>
      </c>
      <c r="D218" s="24" t="s">
        <v>306</v>
      </c>
      <c r="E218" s="23"/>
      <c r="F218" s="19">
        <v>12000</v>
      </c>
      <c r="G218" s="21">
        <v>12000</v>
      </c>
      <c r="H218" s="21">
        <v>6328</v>
      </c>
      <c r="I218" s="213">
        <f>VLOOKUP(C218,'202310-202403出荷数total2403220951'!B:F,5,0)</f>
        <v>11118</v>
      </c>
      <c r="J218" s="203">
        <f>VLOOKUP(C218,'出荷数2307～2406total241008110618'!B:F,5,0)</f>
        <v>17924</v>
      </c>
      <c r="K218" s="214">
        <f>VLOOKUP(C218,'出荷数2407-2506total250730101950'!B:F,5,0)</f>
        <v>22866</v>
      </c>
      <c r="L218" s="203">
        <f>VLOOKUP(C:C,total260330113047!B:F,5,0)</f>
        <v>7756</v>
      </c>
      <c r="M218" s="211">
        <v>12000</v>
      </c>
      <c r="N218" s="211">
        <v>12000</v>
      </c>
      <c r="O218" s="44">
        <v>20277</v>
      </c>
      <c r="P218" s="44">
        <v>0</v>
      </c>
      <c r="Q218" s="44">
        <v>0</v>
      </c>
      <c r="R218" s="44">
        <v>0</v>
      </c>
      <c r="S218" s="44">
        <v>100</v>
      </c>
      <c r="T218" s="45">
        <v>-100</v>
      </c>
      <c r="U218" s="45">
        <v>20177</v>
      </c>
      <c r="V218" s="45">
        <v>8177</v>
      </c>
      <c r="W218" s="41">
        <v>0.38250234255560489</v>
      </c>
      <c r="X218" s="46"/>
      <c r="Y218" s="46"/>
    </row>
    <row r="219" spans="1:27" s="200" customFormat="1">
      <c r="A219" s="192" t="s">
        <v>1198</v>
      </c>
      <c r="B219" s="212" t="s">
        <v>4</v>
      </c>
      <c r="C219" s="235" t="s">
        <v>307</v>
      </c>
      <c r="D219" s="236" t="s">
        <v>308</v>
      </c>
      <c r="E219" s="235"/>
      <c r="F219" s="194">
        <v>1239</v>
      </c>
      <c r="G219" s="196">
        <v>4390</v>
      </c>
      <c r="H219" s="196">
        <v>1654</v>
      </c>
      <c r="I219" s="196">
        <f>VLOOKUP(C219,'202310-202403出荷数total2403220951'!B:F,5,0)</f>
        <v>1019</v>
      </c>
      <c r="J219" s="196">
        <f>VLOOKUP(C219,'出荷数2307～2406total241008110618'!B:F,5,0)</f>
        <v>1675</v>
      </c>
      <c r="K219" s="214">
        <f>VLOOKUP(C219,'出荷数2407-2506total250730101950'!B:F,5,0)</f>
        <v>1472</v>
      </c>
      <c r="L219" s="203">
        <f>VLOOKUP(C:C,total260330113047!B:F,5,0)</f>
        <v>512</v>
      </c>
      <c r="M219" s="8"/>
      <c r="N219" s="21">
        <f t="shared" ref="N219:N235" si="8">L219/9*5</f>
        <v>284.44444444444446</v>
      </c>
      <c r="O219" s="196">
        <v>111</v>
      </c>
      <c r="P219" s="196">
        <v>150</v>
      </c>
      <c r="Q219" s="196">
        <v>0</v>
      </c>
      <c r="R219" s="196">
        <v>0</v>
      </c>
      <c r="S219" s="196">
        <v>150</v>
      </c>
      <c r="T219" s="197">
        <v>0</v>
      </c>
      <c r="U219" s="197">
        <v>-39</v>
      </c>
      <c r="V219" s="197">
        <v>-323.44444444444446</v>
      </c>
      <c r="W219" s="198">
        <v>4.6126126126126126</v>
      </c>
      <c r="X219" s="199"/>
      <c r="Y219" s="199"/>
      <c r="Z219" s="201"/>
      <c r="AA219" s="201"/>
    </row>
    <row r="220" spans="1:27" s="200" customFormat="1">
      <c r="A220" s="192" t="s">
        <v>1199</v>
      </c>
      <c r="B220" s="212" t="s">
        <v>4</v>
      </c>
      <c r="C220" s="235" t="s">
        <v>309</v>
      </c>
      <c r="D220" s="236" t="s">
        <v>310</v>
      </c>
      <c r="E220" s="235"/>
      <c r="F220" s="194">
        <v>2732</v>
      </c>
      <c r="G220" s="196">
        <v>2477</v>
      </c>
      <c r="H220" s="196">
        <v>2224</v>
      </c>
      <c r="I220" s="196">
        <f>VLOOKUP(C220,'202310-202403出荷数total2403220951'!B:F,5,0)</f>
        <v>1052</v>
      </c>
      <c r="J220" s="196">
        <f>VLOOKUP(C220,'出荷数2307～2406total241008110618'!B:F,5,0)</f>
        <v>1883</v>
      </c>
      <c r="K220" s="214">
        <f>VLOOKUP(C220,'出荷数2407-2506total250730101950'!B:F,5,0)</f>
        <v>2091</v>
      </c>
      <c r="L220" s="203">
        <f>VLOOKUP(C:C,total260330113047!B:F,5,0)</f>
        <v>225</v>
      </c>
      <c r="M220" s="8"/>
      <c r="N220" s="21">
        <f t="shared" si="8"/>
        <v>125</v>
      </c>
      <c r="O220" s="196">
        <v>0</v>
      </c>
      <c r="P220" s="196">
        <v>0</v>
      </c>
      <c r="Q220" s="196">
        <v>0</v>
      </c>
      <c r="R220" s="196">
        <v>0</v>
      </c>
      <c r="S220" s="196">
        <v>0</v>
      </c>
      <c r="T220" s="197">
        <v>0</v>
      </c>
      <c r="U220" s="197">
        <v>0</v>
      </c>
      <c r="V220" s="197">
        <v>-125</v>
      </c>
      <c r="W220" s="198" t="e">
        <v>#DIV/0!</v>
      </c>
      <c r="X220" s="199"/>
      <c r="Y220" s="199"/>
      <c r="Z220" s="201"/>
      <c r="AA220" s="201"/>
    </row>
    <row r="221" spans="1:27">
      <c r="A221" s="29" t="s">
        <v>1200</v>
      </c>
      <c r="B221" s="31" t="s">
        <v>4</v>
      </c>
      <c r="C221" s="17" t="s">
        <v>311</v>
      </c>
      <c r="D221" s="24" t="s">
        <v>312</v>
      </c>
      <c r="E221" s="23"/>
      <c r="F221" s="19">
        <v>12340</v>
      </c>
      <c r="G221" s="21">
        <v>10150</v>
      </c>
      <c r="H221" s="21">
        <v>9935</v>
      </c>
      <c r="I221" s="213">
        <f>VLOOKUP(C221,'202310-202403出荷数total2403220951'!B:F,5,0)</f>
        <v>7434</v>
      </c>
      <c r="J221" s="203">
        <f>VLOOKUP(C221,'出荷数2307～2406total241008110618'!B:F,5,0)</f>
        <v>12788</v>
      </c>
      <c r="K221" s="214">
        <f>VLOOKUP(C221,'出荷数2407-2506total250730101950'!B:F,5,0)</f>
        <v>5703</v>
      </c>
      <c r="L221" s="203">
        <f>VLOOKUP(C:C,total260330113047!B:F,5,0)</f>
        <v>5685</v>
      </c>
      <c r="M221" s="8"/>
      <c r="N221" s="21">
        <f t="shared" si="8"/>
        <v>3158.333333333333</v>
      </c>
      <c r="O221" s="44">
        <v>4454</v>
      </c>
      <c r="P221" s="44">
        <v>350</v>
      </c>
      <c r="Q221" s="44">
        <v>0</v>
      </c>
      <c r="R221" s="44">
        <v>0</v>
      </c>
      <c r="S221" s="44">
        <v>350</v>
      </c>
      <c r="T221" s="45">
        <v>0</v>
      </c>
      <c r="U221" s="45">
        <v>4104</v>
      </c>
      <c r="V221" s="45">
        <v>945.66666666666697</v>
      </c>
      <c r="W221" s="41">
        <v>1.2763807813201618</v>
      </c>
      <c r="X221" s="46"/>
      <c r="Y221" s="46"/>
    </row>
    <row r="222" spans="1:27" ht="16.899999999999999" customHeight="1">
      <c r="A222" s="29" t="s">
        <v>1201</v>
      </c>
      <c r="B222" s="31" t="s">
        <v>4</v>
      </c>
      <c r="C222" s="17" t="s">
        <v>2897</v>
      </c>
      <c r="D222" s="24" t="s">
        <v>314</v>
      </c>
      <c r="E222" s="23"/>
      <c r="F222" s="19">
        <v>26335</v>
      </c>
      <c r="G222" s="21">
        <v>47559</v>
      </c>
      <c r="H222" s="21">
        <v>37707</v>
      </c>
      <c r="I222" s="213">
        <f>VLOOKUP(C222,'202310-202403出荷数total2403220951'!B:F,5,0)</f>
        <v>19173</v>
      </c>
      <c r="J222" s="203">
        <f>VLOOKUP(C222,'出荷数2307～2406total241008110618'!B:F,5,0)</f>
        <v>35560</v>
      </c>
      <c r="K222" s="214">
        <f>VLOOKUP(C222,'出荷数2407-2506total250730101950'!B:F,5,0)</f>
        <v>17847</v>
      </c>
      <c r="L222" s="203">
        <f>VLOOKUP(C:C,total260330113047!B:F,5,0)</f>
        <v>18361</v>
      </c>
      <c r="M222" s="8"/>
      <c r="N222" s="21">
        <f t="shared" si="8"/>
        <v>10200.555555555555</v>
      </c>
      <c r="O222" s="44">
        <v>5824</v>
      </c>
      <c r="P222" s="44">
        <v>150</v>
      </c>
      <c r="Q222" s="44">
        <v>8960</v>
      </c>
      <c r="R222" s="44">
        <v>0</v>
      </c>
      <c r="S222" s="44">
        <v>799</v>
      </c>
      <c r="T222" s="45">
        <v>-649</v>
      </c>
      <c r="U222" s="45">
        <v>13985</v>
      </c>
      <c r="V222" s="45">
        <v>3784.4444444444453</v>
      </c>
      <c r="W222" s="41">
        <v>3.1526442307692308</v>
      </c>
      <c r="X222" s="46"/>
      <c r="Y222" s="46"/>
    </row>
    <row r="223" spans="1:27">
      <c r="A223" s="29"/>
      <c r="B223" s="31" t="s">
        <v>4</v>
      </c>
      <c r="C223" s="17" t="s">
        <v>4199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VLOOKUP(C:C,total260330113047!B:F,5,0)</f>
        <v>33</v>
      </c>
      <c r="M223" s="8"/>
      <c r="N223" s="21">
        <f t="shared" si="8"/>
        <v>18.333333333333332</v>
      </c>
      <c r="O223" s="44">
        <v>3711</v>
      </c>
      <c r="P223" s="44">
        <v>0</v>
      </c>
      <c r="Q223" s="44">
        <v>160</v>
      </c>
      <c r="R223" s="44">
        <v>0</v>
      </c>
      <c r="S223" s="44">
        <v>0</v>
      </c>
      <c r="T223" s="45">
        <v>0</v>
      </c>
      <c r="U223" s="45">
        <v>3871</v>
      </c>
      <c r="V223" s="45">
        <v>3852.6666666666665</v>
      </c>
      <c r="W223" s="41">
        <v>8.8924818108326604E-3</v>
      </c>
      <c r="X223" s="46"/>
      <c r="Y223" s="46"/>
    </row>
    <row r="224" spans="1:27">
      <c r="A224" s="29"/>
      <c r="B224" s="31" t="s">
        <v>4</v>
      </c>
      <c r="C224" s="17" t="s">
        <v>4200</v>
      </c>
      <c r="D224" s="24" t="s">
        <v>314</v>
      </c>
      <c r="E224" s="23"/>
      <c r="F224" s="19"/>
      <c r="G224" s="21"/>
      <c r="H224" s="21"/>
      <c r="I224" s="213" t="e">
        <f>VLOOKUP(C224,'202310-202403出荷数total2403220951'!B:F,5,0)</f>
        <v>#N/A</v>
      </c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>
        <f>VLOOKUP(C:C,total260330113047!B:F,5,0)</f>
        <v>42</v>
      </c>
      <c r="M224" s="8"/>
      <c r="N224" s="21">
        <f t="shared" si="8"/>
        <v>23.333333333333336</v>
      </c>
      <c r="O224" s="44">
        <v>3878</v>
      </c>
      <c r="P224" s="44">
        <v>0</v>
      </c>
      <c r="Q224" s="44">
        <v>0</v>
      </c>
      <c r="R224" s="44">
        <v>0</v>
      </c>
      <c r="S224" s="44">
        <v>0</v>
      </c>
      <c r="T224" s="45">
        <v>0</v>
      </c>
      <c r="U224" s="45">
        <v>3878</v>
      </c>
      <c r="V224" s="45">
        <v>3854.6666666666665</v>
      </c>
      <c r="W224" s="41">
        <v>1.0830324909747292E-2</v>
      </c>
      <c r="X224" s="46"/>
      <c r="Y224" s="46"/>
    </row>
    <row r="225" spans="1:27" s="152" customFormat="1">
      <c r="A225" s="144" t="s">
        <v>1202</v>
      </c>
      <c r="B225" s="155" t="s">
        <v>4</v>
      </c>
      <c r="C225" s="153" t="s">
        <v>315</v>
      </c>
      <c r="D225" s="154" t="s">
        <v>316</v>
      </c>
      <c r="E225" s="153"/>
      <c r="F225" s="146">
        <v>907</v>
      </c>
      <c r="G225" s="148">
        <v>943</v>
      </c>
      <c r="H225" s="148">
        <v>489</v>
      </c>
      <c r="I225" s="148">
        <f>VLOOKUP(C225,'202310-202403出荷数total2403220951'!B:F,5,0)</f>
        <v>831</v>
      </c>
      <c r="J225" s="148">
        <f>VLOOKUP(C225,'出荷数2307～2406total241008110618'!B:F,5,0)</f>
        <v>833</v>
      </c>
      <c r="K225" s="214" t="e">
        <f>VLOOKUP(C225,'出荷数2407-2506total250730101950'!B:F,5,0)</f>
        <v>#N/A</v>
      </c>
      <c r="L225" s="203" t="e">
        <f>VLOOKUP(C:C,total260330113047!B:F,5,0)</f>
        <v>#N/A</v>
      </c>
      <c r="M225" s="8"/>
      <c r="N225" s="21" t="e">
        <f t="shared" si="8"/>
        <v>#N/A</v>
      </c>
      <c r="O225" s="148">
        <v>0</v>
      </c>
      <c r="P225" s="148">
        <v>0</v>
      </c>
      <c r="Q225" s="148">
        <v>0</v>
      </c>
      <c r="R225" s="148">
        <v>0</v>
      </c>
      <c r="S225" s="148">
        <v>0</v>
      </c>
      <c r="T225" s="149">
        <v>0</v>
      </c>
      <c r="U225" s="149">
        <v>0</v>
      </c>
      <c r="V225" s="149" t="e">
        <v>#N/A</v>
      </c>
      <c r="W225" s="150" t="e">
        <v>#N/A</v>
      </c>
      <c r="X225" s="151"/>
      <c r="Y225" s="151"/>
      <c r="Z225" s="191"/>
      <c r="AA225" s="191"/>
    </row>
    <row r="226" spans="1:27">
      <c r="A226" s="29" t="s">
        <v>1203</v>
      </c>
      <c r="B226" s="31" t="s">
        <v>4</v>
      </c>
      <c r="C226" s="17" t="s">
        <v>317</v>
      </c>
      <c r="D226" s="24" t="s">
        <v>318</v>
      </c>
      <c r="E226" s="23"/>
      <c r="F226" s="19">
        <v>12503</v>
      </c>
      <c r="G226" s="21">
        <v>14579</v>
      </c>
      <c r="H226" s="21">
        <v>13726</v>
      </c>
      <c r="I226" s="8">
        <f>VLOOKUP(C226,'202310-202403出荷数total2403220951'!B:F,5,0)</f>
        <v>6205</v>
      </c>
      <c r="J226" s="203">
        <f>VLOOKUP(C226,'出荷数2307～2406total241008110618'!B:F,5,0)</f>
        <v>11316</v>
      </c>
      <c r="K226" s="214">
        <f>VLOOKUP(C226,'出荷数2407-2506total250730101950'!B:F,5,0)</f>
        <v>8644</v>
      </c>
      <c r="L226" s="203">
        <f>VLOOKUP(C:C,total260330113047!B:F,5,0)</f>
        <v>7225</v>
      </c>
      <c r="M226" s="8"/>
      <c r="N226" s="21">
        <f t="shared" si="8"/>
        <v>4013.8888888888891</v>
      </c>
      <c r="O226" s="44">
        <v>9191</v>
      </c>
      <c r="P226" s="44">
        <v>0</v>
      </c>
      <c r="Q226" s="44">
        <v>0</v>
      </c>
      <c r="R226" s="44">
        <v>0</v>
      </c>
      <c r="S226" s="44">
        <v>0</v>
      </c>
      <c r="T226" s="45">
        <v>0</v>
      </c>
      <c r="U226" s="45">
        <v>9191</v>
      </c>
      <c r="V226" s="45">
        <v>5177.1111111111113</v>
      </c>
      <c r="W226" s="41">
        <v>0.78609509302578606</v>
      </c>
      <c r="X226" s="46"/>
      <c r="Y226" s="46"/>
    </row>
    <row r="227" spans="1:27" s="200" customFormat="1">
      <c r="A227" s="192"/>
      <c r="B227" s="212" t="s">
        <v>4</v>
      </c>
      <c r="C227" s="235" t="s">
        <v>3948</v>
      </c>
      <c r="D227" s="236" t="s">
        <v>318</v>
      </c>
      <c r="E227" s="235"/>
      <c r="F227" s="194"/>
      <c r="G227" s="196"/>
      <c r="H227" s="196"/>
      <c r="I227" s="196"/>
      <c r="J227" s="196"/>
      <c r="K227" s="214">
        <f>VLOOKUP(C227,'出荷数2407-2506total250730101950'!B:F,5,0)</f>
        <v>6000</v>
      </c>
      <c r="L227" s="203">
        <f>VLOOKUP(C:C,total260330113047!B:F,5,0)</f>
        <v>3500</v>
      </c>
      <c r="M227" s="8"/>
      <c r="N227" s="21">
        <f t="shared" si="8"/>
        <v>1944.4444444444446</v>
      </c>
      <c r="O227" s="196">
        <v>1760</v>
      </c>
      <c r="P227" s="196">
        <v>0</v>
      </c>
      <c r="Q227" s="196">
        <v>0</v>
      </c>
      <c r="R227" s="196">
        <v>0</v>
      </c>
      <c r="S227" s="196">
        <v>0</v>
      </c>
      <c r="T227" s="197">
        <v>0</v>
      </c>
      <c r="U227" s="197">
        <v>1760</v>
      </c>
      <c r="V227" s="197">
        <v>-184.44444444444457</v>
      </c>
      <c r="W227" s="198">
        <v>1.9886363636363635</v>
      </c>
      <c r="X227" s="199"/>
      <c r="Y227" s="199"/>
      <c r="Z227" s="201"/>
      <c r="AA227" s="201"/>
    </row>
    <row r="228" spans="1:27">
      <c r="A228" s="29" t="s">
        <v>1204</v>
      </c>
      <c r="B228" s="31" t="s">
        <v>4</v>
      </c>
      <c r="C228" s="17" t="s">
        <v>319</v>
      </c>
      <c r="D228" s="24" t="s">
        <v>320</v>
      </c>
      <c r="E228" s="23"/>
      <c r="F228" s="19">
        <v>9898</v>
      </c>
      <c r="G228" s="21">
        <v>6601</v>
      </c>
      <c r="H228" s="21">
        <v>8834</v>
      </c>
      <c r="I228" s="8">
        <f>VLOOKUP(C228,'202310-202403出荷数total2403220951'!B:F,5,0)</f>
        <v>2819</v>
      </c>
      <c r="J228" s="203">
        <f>VLOOKUP(C228,'出荷数2307～2406total241008110618'!B:F,5,0)</f>
        <v>6287</v>
      </c>
      <c r="K228" s="214">
        <f>VLOOKUP(C228,'出荷数2407-2506total250730101950'!B:F,5,0)</f>
        <v>6687</v>
      </c>
      <c r="L228" s="203">
        <f>VLOOKUP(C:C,total260330113047!B:F,5,0)</f>
        <v>2540</v>
      </c>
      <c r="M228" s="8"/>
      <c r="N228" s="21">
        <f t="shared" si="8"/>
        <v>1411.1111111111111</v>
      </c>
      <c r="O228" s="44">
        <v>5159</v>
      </c>
      <c r="P228" s="44">
        <v>0</v>
      </c>
      <c r="Q228" s="44">
        <v>0</v>
      </c>
      <c r="R228" s="44">
        <v>0</v>
      </c>
      <c r="S228" s="44">
        <v>0</v>
      </c>
      <c r="T228" s="45">
        <v>0</v>
      </c>
      <c r="U228" s="45">
        <v>5159</v>
      </c>
      <c r="V228" s="45">
        <v>3747.8888888888887</v>
      </c>
      <c r="W228" s="41">
        <v>0.4923434774181043</v>
      </c>
      <c r="X228" s="46"/>
      <c r="Y228" s="46"/>
    </row>
    <row r="229" spans="1:27">
      <c r="A229" s="29" t="s">
        <v>1205</v>
      </c>
      <c r="B229" s="31" t="s">
        <v>4</v>
      </c>
      <c r="C229" s="17" t="s">
        <v>321</v>
      </c>
      <c r="D229" s="24" t="s">
        <v>322</v>
      </c>
      <c r="E229" s="23"/>
      <c r="F229" s="19">
        <v>10228</v>
      </c>
      <c r="G229" s="21">
        <v>9171</v>
      </c>
      <c r="H229" s="21">
        <v>11029</v>
      </c>
      <c r="I229" s="8">
        <f>VLOOKUP(C229,'202310-202403出荷数total2403220951'!B:F,5,0)</f>
        <v>2992</v>
      </c>
      <c r="J229" s="203">
        <f>VLOOKUP(C229,'出荷数2307～2406total241008110618'!B:F,5,0)</f>
        <v>6316</v>
      </c>
      <c r="K229" s="214">
        <f>VLOOKUP(C229,'出荷数2407-2506total250730101950'!B:F,5,0)</f>
        <v>9066</v>
      </c>
      <c r="L229" s="203">
        <f>VLOOKUP(C:C,total260330113047!B:F,5,0)</f>
        <v>3728</v>
      </c>
      <c r="M229" s="8"/>
      <c r="N229" s="21">
        <f t="shared" si="8"/>
        <v>2071.1111111111113</v>
      </c>
      <c r="O229" s="44">
        <v>8201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8201</v>
      </c>
      <c r="V229" s="45">
        <v>6129.8888888888887</v>
      </c>
      <c r="W229" s="41">
        <v>0.45457870991342519</v>
      </c>
      <c r="X229" s="46"/>
      <c r="Y229" s="46"/>
    </row>
    <row r="230" spans="1:27">
      <c r="A230" s="29" t="s">
        <v>1206</v>
      </c>
      <c r="B230" s="31" t="s">
        <v>4</v>
      </c>
      <c r="C230" s="6" t="s">
        <v>260</v>
      </c>
      <c r="D230" s="20" t="s">
        <v>261</v>
      </c>
      <c r="E230" s="19"/>
      <c r="F230" s="19">
        <v>573</v>
      </c>
      <c r="G230" s="21">
        <v>1775</v>
      </c>
      <c r="H230" s="21">
        <v>1468</v>
      </c>
      <c r="I230" s="8">
        <f>VLOOKUP(C230,'202310-202403出荷数total2403220951'!B:F,5,0)</f>
        <v>525</v>
      </c>
      <c r="J230" s="203">
        <f>VLOOKUP(C230,'出荷数2307～2406total241008110618'!B:F,5,0)</f>
        <v>1084</v>
      </c>
      <c r="K230" s="214">
        <f>VLOOKUP(C230,'出荷数2407-2506total250730101950'!B:F,5,0)</f>
        <v>2352</v>
      </c>
      <c r="L230" s="203">
        <f>VLOOKUP(C:C,total260330113047!B:F,5,0)</f>
        <v>946</v>
      </c>
      <c r="M230" s="8"/>
      <c r="N230" s="21">
        <f t="shared" si="8"/>
        <v>525.55555555555554</v>
      </c>
      <c r="O230" s="44">
        <v>2827</v>
      </c>
      <c r="P230" s="44">
        <v>0</v>
      </c>
      <c r="Q230" s="44">
        <v>0</v>
      </c>
      <c r="R230" s="44">
        <v>0</v>
      </c>
      <c r="S230" s="44">
        <v>0</v>
      </c>
      <c r="T230" s="45">
        <v>0</v>
      </c>
      <c r="U230" s="45">
        <v>2827</v>
      </c>
      <c r="V230" s="45">
        <v>2301.4444444444443</v>
      </c>
      <c r="W230" s="41">
        <v>0.33463035019455251</v>
      </c>
      <c r="X230" s="46"/>
      <c r="Y230" s="46"/>
    </row>
    <row r="231" spans="1:27" s="152" customFormat="1">
      <c r="A231" s="144" t="s">
        <v>1207</v>
      </c>
      <c r="B231" s="155" t="s">
        <v>4</v>
      </c>
      <c r="C231" s="153" t="s">
        <v>323</v>
      </c>
      <c r="D231" s="154" t="s">
        <v>324</v>
      </c>
      <c r="E231" s="153"/>
      <c r="F231" s="146">
        <v>4048</v>
      </c>
      <c r="G231" s="148">
        <v>1912</v>
      </c>
      <c r="H231" s="148">
        <v>2073</v>
      </c>
      <c r="I231" s="148">
        <f>VLOOKUP(C231,'202310-202403出荷数total2403220951'!B:F,5,0)</f>
        <v>1230</v>
      </c>
      <c r="J231" s="148">
        <f>VLOOKUP(C231,'出荷数2307～2406total241008110618'!B:F,5,0)</f>
        <v>1618</v>
      </c>
      <c r="K231" s="214">
        <f>VLOOKUP(C231,'出荷数2407-2506total250730101950'!B:F,5,0)</f>
        <v>1274</v>
      </c>
      <c r="L231" s="203" t="e">
        <f>VLOOKUP(C:C,total260330113047!B:F,5,0)</f>
        <v>#N/A</v>
      </c>
      <c r="M231" s="8"/>
      <c r="N231" s="21" t="e">
        <f t="shared" si="8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 s="152" customFormat="1">
      <c r="A232" s="144" t="s">
        <v>1208</v>
      </c>
      <c r="B232" s="155" t="s">
        <v>4</v>
      </c>
      <c r="C232" s="153" t="s">
        <v>325</v>
      </c>
      <c r="D232" s="154" t="s">
        <v>326</v>
      </c>
      <c r="E232" s="153"/>
      <c r="F232" s="146">
        <v>1310</v>
      </c>
      <c r="G232" s="148">
        <v>1493</v>
      </c>
      <c r="H232" s="148">
        <v>1407</v>
      </c>
      <c r="I232" s="148">
        <f>VLOOKUP(C232,'202310-202403出荷数total2403220951'!B:F,5,0)</f>
        <v>699</v>
      </c>
      <c r="J232" s="148">
        <f>VLOOKUP(C232,'出荷数2307～2406total241008110618'!B:F,5,0)</f>
        <v>946</v>
      </c>
      <c r="K232" s="214">
        <f>VLOOKUP(C232,'出荷数2407-2506total250730101950'!B:F,5,0)</f>
        <v>567</v>
      </c>
      <c r="L232" s="203" t="e">
        <f>VLOOKUP(C:C,total260330113047!B:F,5,0)</f>
        <v>#N/A</v>
      </c>
      <c r="M232" s="8"/>
      <c r="N232" s="21" t="e">
        <f t="shared" si="8"/>
        <v>#N/A</v>
      </c>
      <c r="O232" s="148">
        <v>0</v>
      </c>
      <c r="P232" s="148">
        <v>0</v>
      </c>
      <c r="Q232" s="148">
        <v>0</v>
      </c>
      <c r="R232" s="148">
        <v>0</v>
      </c>
      <c r="S232" s="148">
        <v>0</v>
      </c>
      <c r="T232" s="149">
        <v>0</v>
      </c>
      <c r="U232" s="149">
        <v>0</v>
      </c>
      <c r="V232" s="149" t="e">
        <v>#N/A</v>
      </c>
      <c r="W232" s="150" t="e">
        <v>#N/A</v>
      </c>
      <c r="X232" s="151"/>
      <c r="Y232" s="151"/>
      <c r="Z232" s="191"/>
      <c r="AA232" s="191"/>
    </row>
    <row r="233" spans="1:27">
      <c r="A233" s="29" t="s">
        <v>1209</v>
      </c>
      <c r="B233" s="31" t="s">
        <v>4</v>
      </c>
      <c r="C233" s="6" t="s">
        <v>262</v>
      </c>
      <c r="D233" s="20" t="s">
        <v>263</v>
      </c>
      <c r="E233" s="19"/>
      <c r="F233" s="19">
        <v>1730</v>
      </c>
      <c r="G233" s="21">
        <v>1717</v>
      </c>
      <c r="H233" s="21">
        <v>1895</v>
      </c>
      <c r="I233" s="8">
        <f>VLOOKUP(C233,'202310-202403出荷数total2403220951'!B:F,5,0)</f>
        <v>573</v>
      </c>
      <c r="J233" s="203">
        <f>VLOOKUP(C233,'出荷数2307～2406total241008110618'!B:F,5,0)</f>
        <v>1029</v>
      </c>
      <c r="K233" s="214">
        <f>VLOOKUP(C233,'出荷数2407-2506total250730101950'!B:F,5,0)</f>
        <v>678</v>
      </c>
      <c r="L233" s="203">
        <f>VLOOKUP(C:C,total260330113047!B:F,5,0)</f>
        <v>443</v>
      </c>
      <c r="M233" s="8"/>
      <c r="N233" s="21">
        <f t="shared" si="8"/>
        <v>246.11111111111111</v>
      </c>
      <c r="O233" s="44">
        <v>1785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1785</v>
      </c>
      <c r="V233" s="45">
        <v>1538.8888888888889</v>
      </c>
      <c r="W233" s="41">
        <v>0.24817927170868348</v>
      </c>
      <c r="X233" s="46"/>
      <c r="Y233" s="46"/>
    </row>
    <row r="234" spans="1:27">
      <c r="A234" s="29" t="s">
        <v>1210</v>
      </c>
      <c r="B234" s="31" t="s">
        <v>4</v>
      </c>
      <c r="C234" s="17" t="s">
        <v>327</v>
      </c>
      <c r="D234" s="24" t="s">
        <v>328</v>
      </c>
      <c r="E234" s="23"/>
      <c r="F234" s="19">
        <v>1710</v>
      </c>
      <c r="G234" s="21">
        <v>1333</v>
      </c>
      <c r="H234" s="21">
        <v>1404</v>
      </c>
      <c r="I234" s="8">
        <f>VLOOKUP(C234,'202310-202403出荷数total2403220951'!B:F,5,0)</f>
        <v>317</v>
      </c>
      <c r="J234" s="203">
        <f>VLOOKUP(C234,'出荷数2307～2406total241008110618'!B:F,5,0)</f>
        <v>490</v>
      </c>
      <c r="K234" s="214">
        <f>VLOOKUP(C234,'出荷数2407-2506total250730101950'!B:F,5,0)</f>
        <v>495</v>
      </c>
      <c r="L234" s="203">
        <f>VLOOKUP(C:C,total260330113047!B:F,5,0)</f>
        <v>665</v>
      </c>
      <c r="M234" s="8"/>
      <c r="N234" s="21">
        <f t="shared" si="8"/>
        <v>369.44444444444446</v>
      </c>
      <c r="O234" s="44">
        <v>1532</v>
      </c>
      <c r="P234" s="44">
        <v>0</v>
      </c>
      <c r="Q234" s="44">
        <v>0</v>
      </c>
      <c r="R234" s="44">
        <v>0</v>
      </c>
      <c r="S234" s="44">
        <v>0</v>
      </c>
      <c r="T234" s="45">
        <v>0</v>
      </c>
      <c r="U234" s="45">
        <v>1532</v>
      </c>
      <c r="V234" s="45">
        <v>1162.5555555555557</v>
      </c>
      <c r="W234" s="41">
        <v>0.43407310704960833</v>
      </c>
      <c r="X234" s="46"/>
      <c r="Y234" s="46"/>
    </row>
    <row r="235" spans="1:27" s="152" customFormat="1" ht="15.75">
      <c r="A235" s="144" t="s">
        <v>1211</v>
      </c>
      <c r="B235" s="155" t="s">
        <v>4</v>
      </c>
      <c r="C235" s="153" t="s">
        <v>264</v>
      </c>
      <c r="D235" s="154" t="s">
        <v>265</v>
      </c>
      <c r="E235" s="153"/>
      <c r="F235" s="146">
        <v>4845</v>
      </c>
      <c r="G235" s="148">
        <v>7700</v>
      </c>
      <c r="H235" s="148">
        <v>1951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VLOOKUP(C:C,total260330113047!B:F,5,0)</f>
        <v>#N/A</v>
      </c>
      <c r="M235" s="8"/>
      <c r="N235" s="21" t="e">
        <f t="shared" si="8"/>
        <v>#N/A</v>
      </c>
      <c r="O235" s="148">
        <v>0</v>
      </c>
      <c r="P235" s="148">
        <v>0</v>
      </c>
      <c r="Q235" s="148">
        <v>0</v>
      </c>
      <c r="R235" s="148">
        <v>0</v>
      </c>
      <c r="S235" s="148">
        <v>0</v>
      </c>
      <c r="T235" s="149">
        <v>0</v>
      </c>
      <c r="U235" s="149">
        <v>0</v>
      </c>
      <c r="V235" s="149" t="e">
        <v>#N/A</v>
      </c>
      <c r="W235" s="150" t="e">
        <v>#N/A</v>
      </c>
      <c r="X235" s="151"/>
      <c r="Y235" s="151"/>
    </row>
    <row r="236" spans="1:27">
      <c r="A236" s="29" t="s">
        <v>1212</v>
      </c>
      <c r="B236" s="31" t="s">
        <v>4</v>
      </c>
      <c r="C236" s="17" t="s">
        <v>329</v>
      </c>
      <c r="D236" s="24" t="s">
        <v>330</v>
      </c>
      <c r="E236" s="23"/>
      <c r="F236" s="19">
        <v>11021</v>
      </c>
      <c r="G236" s="21">
        <v>6767</v>
      </c>
      <c r="H236" s="21">
        <v>4852</v>
      </c>
      <c r="I236" s="8">
        <f>VLOOKUP(C236,'202310-202403出荷数total2403220951'!B:F,5,0)</f>
        <v>2771</v>
      </c>
      <c r="J236" s="203">
        <f>VLOOKUP(C236,'出荷数2307～2406total241008110618'!B:F,5,0)</f>
        <v>4651</v>
      </c>
      <c r="K236" s="214">
        <f>VLOOKUP(C236,'出荷数2407-2506total250730101950'!B:F,5,0)</f>
        <v>5139</v>
      </c>
      <c r="L236" s="203">
        <f>VLOOKUP(C:C,total260330113047!B:F,5,0)</f>
        <v>3653</v>
      </c>
      <c r="M236" s="211">
        <v>3000</v>
      </c>
      <c r="N236" s="211">
        <v>3000</v>
      </c>
      <c r="O236" s="44">
        <v>4419</v>
      </c>
      <c r="P236" s="44">
        <v>1990</v>
      </c>
      <c r="Q236" s="44">
        <v>0</v>
      </c>
      <c r="R236" s="44">
        <v>0</v>
      </c>
      <c r="S236" s="44">
        <v>1990</v>
      </c>
      <c r="T236" s="45">
        <v>0</v>
      </c>
      <c r="U236" s="45">
        <v>2429</v>
      </c>
      <c r="V236" s="45">
        <v>-571</v>
      </c>
      <c r="W236" s="41">
        <v>0.82665761484498756</v>
      </c>
      <c r="X236" s="46" t="s">
        <v>351</v>
      </c>
      <c r="Y236" s="46"/>
    </row>
    <row r="237" spans="1:27" s="152" customFormat="1" ht="15.75">
      <c r="A237" s="144" t="s">
        <v>1213</v>
      </c>
      <c r="B237" s="155" t="s">
        <v>4</v>
      </c>
      <c r="C237" s="153" t="s">
        <v>331</v>
      </c>
      <c r="D237" s="154" t="s">
        <v>1309</v>
      </c>
      <c r="E237" s="153" t="s">
        <v>186</v>
      </c>
      <c r="F237" s="146">
        <v>1700</v>
      </c>
      <c r="G237" s="148">
        <v>294</v>
      </c>
      <c r="H237" s="148">
        <v>198</v>
      </c>
      <c r="I237" s="148" t="e">
        <f>VLOOKUP(C237,'202310-202403出荷数total2403220951'!B:F,5,0)</f>
        <v>#N/A</v>
      </c>
      <c r="J237" s="148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 t="e">
        <f>VLOOKUP(C:C,total260330113047!B:F,5,0)</f>
        <v>#N/A</v>
      </c>
      <c r="M237" s="8"/>
      <c r="N237" s="21" t="e">
        <f t="shared" ref="N237:N244" si="9">L237/9*5</f>
        <v>#N/A</v>
      </c>
      <c r="O237" s="148">
        <v>0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0</v>
      </c>
      <c r="V237" s="149" t="e">
        <v>#N/A</v>
      </c>
      <c r="W237" s="150" t="e">
        <v>#N/A</v>
      </c>
      <c r="X237" s="151"/>
      <c r="Y237" s="151"/>
    </row>
    <row r="238" spans="1:27" s="152" customFormat="1">
      <c r="A238" s="144" t="s">
        <v>1214</v>
      </c>
      <c r="B238" s="155" t="s">
        <v>4</v>
      </c>
      <c r="C238" s="153" t="s">
        <v>266</v>
      </c>
      <c r="D238" s="154" t="s">
        <v>1266</v>
      </c>
      <c r="E238" s="153"/>
      <c r="F238" s="146">
        <v>2398</v>
      </c>
      <c r="G238" s="148">
        <v>1863</v>
      </c>
      <c r="H238" s="148">
        <v>1640</v>
      </c>
      <c r="I238" s="148">
        <f>VLOOKUP(C238,'202310-202403出荷数total2403220951'!B:F,5,0)</f>
        <v>720</v>
      </c>
      <c r="J238" s="148">
        <f>VLOOKUP(C238,'出荷数2307～2406total241008110618'!B:F,5,0)</f>
        <v>4600</v>
      </c>
      <c r="K238" s="214" t="e">
        <f>VLOOKUP(C238,'出荷数2407-2506total250730101950'!B:F,5,0)</f>
        <v>#N/A</v>
      </c>
      <c r="L238" s="203" t="e">
        <f>VLOOKUP(C:C,total260330113047!B:F,5,0)</f>
        <v>#N/A</v>
      </c>
      <c r="M238" s="8"/>
      <c r="N238" s="21" t="e">
        <f t="shared" si="9"/>
        <v>#N/A</v>
      </c>
      <c r="O238" s="148">
        <v>5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5</v>
      </c>
      <c r="V238" s="149" t="e">
        <v>#N/A</v>
      </c>
      <c r="W238" s="150" t="e">
        <v>#N/A</v>
      </c>
      <c r="X238" s="151"/>
      <c r="Y238" s="151"/>
      <c r="Z238" s="191"/>
      <c r="AA238" s="191"/>
    </row>
    <row r="239" spans="1:27" s="152" customFormat="1">
      <c r="A239" s="144" t="s">
        <v>1215</v>
      </c>
      <c r="B239" s="155" t="s">
        <v>4</v>
      </c>
      <c r="C239" s="153" t="s">
        <v>267</v>
      </c>
      <c r="D239" s="154" t="s">
        <v>1265</v>
      </c>
      <c r="E239" s="153"/>
      <c r="F239" s="146">
        <v>5642</v>
      </c>
      <c r="G239" s="148">
        <v>200</v>
      </c>
      <c r="H239" s="148">
        <v>1430</v>
      </c>
      <c r="I239" s="148">
        <f>VLOOKUP(C239,'202310-202403出荷数total2403220951'!B:F,5,0)</f>
        <v>285</v>
      </c>
      <c r="J239" s="148">
        <f>VLOOKUP(C239,'出荷数2307～2406total241008110618'!B:F,5,0)</f>
        <v>287</v>
      </c>
      <c r="K239" s="214">
        <f>VLOOKUP(C239,'出荷数2407-2506total250730101950'!B:F,5,0)</f>
        <v>291</v>
      </c>
      <c r="L239" s="203">
        <f>VLOOKUP(C:C,total260330113047!B:F,5,0)</f>
        <v>268</v>
      </c>
      <c r="M239" s="8"/>
      <c r="N239" s="21">
        <f t="shared" si="9"/>
        <v>148.88888888888889</v>
      </c>
      <c r="O239" s="148">
        <v>1029</v>
      </c>
      <c r="P239" s="148">
        <v>0</v>
      </c>
      <c r="Q239" s="148">
        <v>0</v>
      </c>
      <c r="R239" s="148">
        <v>0</v>
      </c>
      <c r="S239" s="148">
        <v>0</v>
      </c>
      <c r="T239" s="149">
        <v>0</v>
      </c>
      <c r="U239" s="149">
        <v>1029</v>
      </c>
      <c r="V239" s="149">
        <v>880.11111111111109</v>
      </c>
      <c r="W239" s="150">
        <v>0.26044703595724006</v>
      </c>
      <c r="X239" s="151"/>
      <c r="Y239" s="151"/>
      <c r="Z239" s="191"/>
      <c r="AA239" s="191"/>
    </row>
    <row r="240" spans="1:27" s="200" customFormat="1">
      <c r="A240" s="192" t="s">
        <v>1216</v>
      </c>
      <c r="B240" s="212" t="s">
        <v>4</v>
      </c>
      <c r="C240" s="235" t="s">
        <v>332</v>
      </c>
      <c r="D240" s="236" t="s">
        <v>333</v>
      </c>
      <c r="E240" s="235"/>
      <c r="F240" s="194">
        <v>428</v>
      </c>
      <c r="G240" s="196">
        <v>1103</v>
      </c>
      <c r="H240" s="196">
        <v>787</v>
      </c>
      <c r="I240" s="196">
        <f>VLOOKUP(C240,'202310-202403出荷数total2403220951'!B:F,5,0)</f>
        <v>481</v>
      </c>
      <c r="J240" s="196">
        <f>VLOOKUP(C240,'出荷数2307～2406total241008110618'!B:F,5,0)</f>
        <v>533</v>
      </c>
      <c r="K240" s="196">
        <f>VLOOKUP(C240,'出荷数2407-2506total250730101950'!B:F,5,0)</f>
        <v>617</v>
      </c>
      <c r="L240" s="203">
        <f>VLOOKUP(C:C,total260330113047!B:F,5,0)</f>
        <v>541</v>
      </c>
      <c r="M240" s="196"/>
      <c r="N240" s="196">
        <f t="shared" si="9"/>
        <v>300.55555555555554</v>
      </c>
      <c r="O240" s="196">
        <v>210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210</v>
      </c>
      <c r="V240" s="197">
        <v>-90.555555555555543</v>
      </c>
      <c r="W240" s="198">
        <v>2.5761904761904764</v>
      </c>
      <c r="X240" s="199"/>
      <c r="Y240" s="199"/>
      <c r="Z240" s="201"/>
      <c r="AA240" s="201"/>
    </row>
    <row r="241" spans="1:27" s="200" customFormat="1">
      <c r="A241" s="192" t="s">
        <v>1217</v>
      </c>
      <c r="B241" s="212" t="s">
        <v>4</v>
      </c>
      <c r="C241" s="235" t="s">
        <v>268</v>
      </c>
      <c r="D241" s="236" t="s">
        <v>4102</v>
      </c>
      <c r="E241" s="235"/>
      <c r="F241" s="194">
        <v>1178</v>
      </c>
      <c r="G241" s="196">
        <v>1650</v>
      </c>
      <c r="H241" s="196">
        <v>1270</v>
      </c>
      <c r="I241" s="196">
        <f>VLOOKUP(C241,'202310-202403出荷数total2403220951'!B:F,5,0)</f>
        <v>496</v>
      </c>
      <c r="J241" s="196">
        <f>VLOOKUP(C241,'出荷数2307～2406total241008110618'!B:F,5,0)</f>
        <v>962</v>
      </c>
      <c r="K241" s="214">
        <f>VLOOKUP(C241,'出荷数2407-2506total250730101950'!B:F,5,0)</f>
        <v>596</v>
      </c>
      <c r="L241" s="203">
        <f>VLOOKUP(C:C,total260330113047!B:F,5,0)</f>
        <v>122</v>
      </c>
      <c r="M241" s="8"/>
      <c r="N241" s="21">
        <f t="shared" si="9"/>
        <v>67.777777777777771</v>
      </c>
      <c r="O241" s="196">
        <v>0</v>
      </c>
      <c r="P241" s="196">
        <v>0</v>
      </c>
      <c r="Q241" s="196">
        <v>0</v>
      </c>
      <c r="R241" s="196">
        <v>0</v>
      </c>
      <c r="S241" s="196">
        <v>0</v>
      </c>
      <c r="T241" s="197">
        <v>0</v>
      </c>
      <c r="U241" s="197">
        <v>0</v>
      </c>
      <c r="V241" s="197">
        <v>-67.777777777777771</v>
      </c>
      <c r="W241" s="198" t="e">
        <v>#DIV/0!</v>
      </c>
      <c r="X241" s="199"/>
      <c r="Y241" s="199"/>
      <c r="Z241" s="201"/>
      <c r="AA241" s="201"/>
    </row>
    <row r="242" spans="1:27">
      <c r="A242" s="29" t="s">
        <v>1218</v>
      </c>
      <c r="B242" s="31" t="s">
        <v>4</v>
      </c>
      <c r="C242" s="17" t="s">
        <v>270</v>
      </c>
      <c r="D242" s="24" t="s">
        <v>271</v>
      </c>
      <c r="E242" s="23"/>
      <c r="F242" s="19">
        <v>3399</v>
      </c>
      <c r="G242" s="21">
        <v>3090</v>
      </c>
      <c r="H242" s="21">
        <v>3886</v>
      </c>
      <c r="I242" s="8">
        <f>VLOOKUP(C242,'202310-202403出荷数total2403220951'!B:F,5,0)</f>
        <v>1077</v>
      </c>
      <c r="J242" s="203">
        <f>VLOOKUP(C242,'出荷数2307～2406total241008110618'!B:F,5,0)</f>
        <v>1997</v>
      </c>
      <c r="K242" s="214">
        <f>VLOOKUP(C242,'出荷数2407-2506total250730101950'!B:F,5,0)</f>
        <v>1751</v>
      </c>
      <c r="L242" s="203">
        <f>VLOOKUP(C:C,total260330113047!B:F,5,0)</f>
        <v>826</v>
      </c>
      <c r="M242" s="8"/>
      <c r="N242" s="21">
        <f t="shared" si="9"/>
        <v>458.88888888888886</v>
      </c>
      <c r="O242" s="44">
        <v>1294</v>
      </c>
      <c r="P242" s="44">
        <v>0</v>
      </c>
      <c r="Q242" s="44">
        <v>0</v>
      </c>
      <c r="R242" s="44">
        <v>0</v>
      </c>
      <c r="S242" s="44">
        <v>0</v>
      </c>
      <c r="T242" s="45">
        <v>0</v>
      </c>
      <c r="U242" s="45">
        <v>1294</v>
      </c>
      <c r="V242" s="45">
        <v>835.11111111111109</v>
      </c>
      <c r="W242" s="41">
        <v>0.63833075734157652</v>
      </c>
      <c r="X242" s="46"/>
      <c r="Y242" s="46"/>
    </row>
    <row r="243" spans="1:27" s="152" customFormat="1" ht="15.75">
      <c r="A243" s="144" t="s">
        <v>1219</v>
      </c>
      <c r="B243" s="155" t="s">
        <v>4</v>
      </c>
      <c r="C243" s="153" t="s">
        <v>713</v>
      </c>
      <c r="D243" s="154" t="s">
        <v>1310</v>
      </c>
      <c r="E243" s="153"/>
      <c r="F243" s="146" t="e">
        <f>VLOOKUP(C243,#REF!,17,0 )</f>
        <v>#REF!</v>
      </c>
      <c r="G243" s="148">
        <v>18471</v>
      </c>
      <c r="H243" s="148">
        <v>11873</v>
      </c>
      <c r="I243" s="148">
        <f>VLOOKUP(C243,'202310-202403出荷数total2403220951'!B:F,5,0)</f>
        <v>21</v>
      </c>
      <c r="J243" s="148">
        <f>VLOOKUP(C243,'出荷数2307～2406total241008110618'!B:F,5,0)</f>
        <v>179</v>
      </c>
      <c r="K243" s="214">
        <f>VLOOKUP(C243,'出荷数2407-2506total250730101950'!B:F,5,0)</f>
        <v>20</v>
      </c>
      <c r="L243" s="203" t="e">
        <f>VLOOKUP(C:C,total260330113047!B:F,5,0)</f>
        <v>#N/A</v>
      </c>
      <c r="M243" s="8"/>
      <c r="N243" s="21" t="e">
        <f t="shared" si="9"/>
        <v>#N/A</v>
      </c>
      <c r="O243" s="148">
        <v>0</v>
      </c>
      <c r="P243" s="148">
        <v>0</v>
      </c>
      <c r="Q243" s="148">
        <v>0</v>
      </c>
      <c r="R243" s="148">
        <v>0</v>
      </c>
      <c r="S243" s="148">
        <v>0</v>
      </c>
      <c r="T243" s="149">
        <v>0</v>
      </c>
      <c r="U243" s="149">
        <v>0</v>
      </c>
      <c r="V243" s="149" t="e">
        <v>#N/A</v>
      </c>
      <c r="W243" s="150" t="e">
        <v>#N/A</v>
      </c>
      <c r="X243" s="151"/>
      <c r="Y243" s="151"/>
    </row>
    <row r="244" spans="1:27">
      <c r="A244" s="29" t="s">
        <v>1220</v>
      </c>
      <c r="B244" s="31" t="s">
        <v>4</v>
      </c>
      <c r="C244" s="17" t="s">
        <v>273</v>
      </c>
      <c r="D244" s="24" t="s">
        <v>274</v>
      </c>
      <c r="E244" s="23"/>
      <c r="F244" s="19">
        <v>1919</v>
      </c>
      <c r="G244" s="21">
        <v>2904</v>
      </c>
      <c r="H244" s="21">
        <v>2412</v>
      </c>
      <c r="I244" s="8">
        <f>VLOOKUP(C244,'202310-202403出荷数total2403220951'!B:F,5,0)</f>
        <v>850</v>
      </c>
      <c r="J244" s="203">
        <f>VLOOKUP(C244,'出荷数2307～2406total241008110618'!B:F,5,0)</f>
        <v>2028</v>
      </c>
      <c r="K244" s="214">
        <f>VLOOKUP(C244,'出荷数2407-2506total250730101950'!B:F,5,0)</f>
        <v>1107</v>
      </c>
      <c r="L244" s="203">
        <f>VLOOKUP(C:C,total260330113047!B:F,5,0)</f>
        <v>373</v>
      </c>
      <c r="M244" s="8"/>
      <c r="N244" s="21">
        <f t="shared" si="9"/>
        <v>207.22222222222223</v>
      </c>
      <c r="O244" s="44">
        <v>3094</v>
      </c>
      <c r="P244" s="44">
        <v>0</v>
      </c>
      <c r="Q244" s="44">
        <v>0</v>
      </c>
      <c r="R244" s="44">
        <v>0</v>
      </c>
      <c r="S244" s="44">
        <v>0</v>
      </c>
      <c r="T244" s="45">
        <v>0</v>
      </c>
      <c r="U244" s="45">
        <v>3094</v>
      </c>
      <c r="V244" s="45">
        <v>2886.7777777777778</v>
      </c>
      <c r="W244" s="41">
        <v>0.12055591467356173</v>
      </c>
      <c r="X244" s="46"/>
      <c r="Y244" s="46"/>
    </row>
    <row r="245" spans="1:27">
      <c r="A245" s="29" t="s">
        <v>1221</v>
      </c>
      <c r="B245" s="31" t="s">
        <v>4</v>
      </c>
      <c r="C245" s="17" t="s">
        <v>709</v>
      </c>
      <c r="D245" s="24" t="s">
        <v>717</v>
      </c>
      <c r="E245" s="23"/>
      <c r="F245" s="19">
        <v>0</v>
      </c>
      <c r="G245" s="21">
        <v>0</v>
      </c>
      <c r="H245" s="21">
        <v>8393</v>
      </c>
      <c r="I245" s="8">
        <f>VLOOKUP(C245,'202310-202403出荷数total2403220951'!B:F,5,0)</f>
        <v>7931</v>
      </c>
      <c r="J245" s="203">
        <f>VLOOKUP(C245,'出荷数2307～2406total241008110618'!B:F,5,0)</f>
        <v>17588</v>
      </c>
      <c r="K245" s="214">
        <f>VLOOKUP(C245,'出荷数2407-2506total250730101950'!B:F,5,0)</f>
        <v>16987</v>
      </c>
      <c r="L245" s="203">
        <f>VLOOKUP(C:C,total260330113047!B:F,5,0)</f>
        <v>13105</v>
      </c>
      <c r="M245" s="211">
        <v>12000</v>
      </c>
      <c r="N245" s="211">
        <v>12000</v>
      </c>
      <c r="O245" s="44">
        <v>12181</v>
      </c>
      <c r="P245" s="44">
        <v>100</v>
      </c>
      <c r="Q245" s="44">
        <v>0</v>
      </c>
      <c r="R245" s="44">
        <v>0</v>
      </c>
      <c r="S245" s="44">
        <v>100</v>
      </c>
      <c r="T245" s="45">
        <v>0</v>
      </c>
      <c r="U245" s="45">
        <v>12081</v>
      </c>
      <c r="V245" s="45">
        <v>81</v>
      </c>
      <c r="W245" s="41">
        <v>1.075855841063952</v>
      </c>
      <c r="X245" s="46"/>
      <c r="Y245" s="46" t="s">
        <v>2798</v>
      </c>
    </row>
    <row r="246" spans="1:27">
      <c r="A246" s="29"/>
      <c r="B246" s="31" t="s">
        <v>4</v>
      </c>
      <c r="C246" s="17" t="s">
        <v>4100</v>
      </c>
      <c r="D246" s="24" t="s">
        <v>4427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 t="e">
        <f>VLOOKUP(C246,'出荷数2407-2506total250730101950'!B:F,5,0)</f>
        <v>#N/A</v>
      </c>
      <c r="L246" s="203">
        <f>VLOOKUP(C:C,total260330113047!B:F,5,0)</f>
        <v>50</v>
      </c>
      <c r="M246" s="8"/>
      <c r="N246" s="211">
        <v>1500</v>
      </c>
      <c r="O246" s="44">
        <v>2669</v>
      </c>
      <c r="P246" s="44">
        <v>0</v>
      </c>
      <c r="Q246" s="44">
        <v>0</v>
      </c>
      <c r="R246" s="44">
        <v>0</v>
      </c>
      <c r="S246" s="44">
        <v>0</v>
      </c>
      <c r="T246" s="45">
        <v>0</v>
      </c>
      <c r="U246" s="45">
        <v>2669</v>
      </c>
      <c r="V246" s="45">
        <v>1169</v>
      </c>
      <c r="W246" s="41">
        <v>1.8733608092918696E-2</v>
      </c>
      <c r="X246" s="46"/>
      <c r="Y246" s="46"/>
    </row>
    <row r="247" spans="1:27" s="231" customFormat="1">
      <c r="A247" s="223" t="s">
        <v>1222</v>
      </c>
      <c r="B247" s="254" t="s">
        <v>4</v>
      </c>
      <c r="C247" s="255" t="s">
        <v>275</v>
      </c>
      <c r="D247" s="256" t="s">
        <v>276</v>
      </c>
      <c r="E247" s="255"/>
      <c r="F247" s="225">
        <v>2255</v>
      </c>
      <c r="G247" s="227">
        <v>2545</v>
      </c>
      <c r="H247" s="227">
        <v>2670</v>
      </c>
      <c r="I247" s="227">
        <f>VLOOKUP(C247,'202310-202403出荷数total2403220951'!B:F,5,0)</f>
        <v>879</v>
      </c>
      <c r="J247" s="227">
        <f>VLOOKUP(C247,'出荷数2307～2406total241008110618'!B:F,5,0)</f>
        <v>2296</v>
      </c>
      <c r="K247" s="214">
        <f>VLOOKUP(C247,'出荷数2407-2506total250730101950'!B:F,5,0)</f>
        <v>457</v>
      </c>
      <c r="L247" s="203" t="e">
        <f>VLOOKUP(C:C,total260330113047!B:F,5,0)</f>
        <v>#N/A</v>
      </c>
      <c r="M247" s="8"/>
      <c r="N247" s="21" t="e">
        <f>L247/9*5</f>
        <v>#N/A</v>
      </c>
      <c r="O247" s="227">
        <v>0</v>
      </c>
      <c r="P247" s="227">
        <v>0</v>
      </c>
      <c r="Q247" s="227">
        <v>0</v>
      </c>
      <c r="R247" s="227">
        <v>0</v>
      </c>
      <c r="S247" s="227">
        <v>0</v>
      </c>
      <c r="T247" s="228">
        <v>0</v>
      </c>
      <c r="U247" s="228">
        <v>0</v>
      </c>
      <c r="V247" s="228" t="e">
        <v>#N/A</v>
      </c>
      <c r="W247" s="229" t="e">
        <v>#N/A</v>
      </c>
      <c r="X247" s="230"/>
      <c r="Y247" s="230"/>
      <c r="Z247" s="232"/>
      <c r="AA247" s="232"/>
    </row>
    <row r="248" spans="1:27">
      <c r="A248" s="29"/>
      <c r="B248" s="31" t="s">
        <v>4</v>
      </c>
      <c r="C248" s="17" t="s">
        <v>3793</v>
      </c>
      <c r="D248" s="24" t="s">
        <v>276</v>
      </c>
      <c r="E248" s="23"/>
      <c r="F248" s="19"/>
      <c r="G248" s="21"/>
      <c r="H248" s="21"/>
      <c r="I248" s="8" t="e">
        <f>VLOOKUP(C248,'202310-202403出荷数total2403220951'!B:F,5,0)</f>
        <v>#N/A</v>
      </c>
      <c r="J248" s="203" t="e">
        <f>VLOOKUP(C248,'出荷数2307～2406total241008110618'!B:F,5,0)</f>
        <v>#N/A</v>
      </c>
      <c r="K248" s="214">
        <f>VLOOKUP(C248,'出荷数2407-2506total250730101950'!B:F,5,0)</f>
        <v>1929</v>
      </c>
      <c r="L248" s="203">
        <f>VLOOKUP(C:C,total260330113047!B:F,5,0)</f>
        <v>1191</v>
      </c>
      <c r="M248" s="211">
        <v>2000</v>
      </c>
      <c r="N248" s="211">
        <v>2000</v>
      </c>
      <c r="O248" s="44">
        <v>5406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5406</v>
      </c>
      <c r="V248" s="45">
        <v>3406</v>
      </c>
      <c r="W248" s="41">
        <v>0.22031076581576026</v>
      </c>
      <c r="X248" s="46"/>
      <c r="Y248" s="46"/>
    </row>
    <row r="249" spans="1:27">
      <c r="A249" s="29" t="s">
        <v>1223</v>
      </c>
      <c r="B249" s="31" t="s">
        <v>4</v>
      </c>
      <c r="C249" s="6" t="s">
        <v>277</v>
      </c>
      <c r="D249" s="20" t="s">
        <v>278</v>
      </c>
      <c r="E249" s="19"/>
      <c r="F249" s="19">
        <v>1568</v>
      </c>
      <c r="G249" s="21">
        <v>1942</v>
      </c>
      <c r="H249" s="21">
        <v>1574</v>
      </c>
      <c r="I249" s="8">
        <f>VLOOKUP(C249,'202310-202403出荷数total2403220951'!B:F,5,0)</f>
        <v>294</v>
      </c>
      <c r="J249" s="203">
        <f>VLOOKUP(C249,'出荷数2307～2406total241008110618'!B:F,5,0)</f>
        <v>1143</v>
      </c>
      <c r="K249" s="214">
        <f>VLOOKUP(C249,'出荷数2407-2506total250730101950'!B:F,5,0)</f>
        <v>179</v>
      </c>
      <c r="L249" s="203">
        <f>VLOOKUP(C:C,total260330113047!B:F,5,0)</f>
        <v>106</v>
      </c>
      <c r="M249" s="8"/>
      <c r="N249" s="21">
        <f>L249/9*5</f>
        <v>58.888888888888893</v>
      </c>
      <c r="O249" s="44">
        <v>1043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1043</v>
      </c>
      <c r="V249" s="45">
        <v>984.11111111111109</v>
      </c>
      <c r="W249" s="41">
        <v>0.10162991371045062</v>
      </c>
      <c r="X249" s="46"/>
      <c r="Y249" s="46"/>
    </row>
    <row r="250" spans="1:27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>
        <f>VLOOKUP(C:C,total260330113047!B:F,5,0)</f>
        <v>492</v>
      </c>
      <c r="M250" s="8"/>
      <c r="N250" s="21">
        <f>L250/9*5</f>
        <v>273.33333333333331</v>
      </c>
      <c r="O250" s="44">
        <v>3290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3290</v>
      </c>
      <c r="V250" s="45">
        <v>3016.6666666666665</v>
      </c>
      <c r="W250" s="41">
        <v>0.14954407294832828</v>
      </c>
      <c r="X250" s="46"/>
      <c r="Y250" s="46"/>
    </row>
    <row r="251" spans="1:27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>
        <f>VLOOKUP(C:C,total260330113047!B:F,5,0)</f>
        <v>172</v>
      </c>
      <c r="M251" s="8"/>
      <c r="N251" s="21">
        <f>L251/9*5</f>
        <v>95.555555555555557</v>
      </c>
      <c r="O251" s="44">
        <v>3024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3024</v>
      </c>
      <c r="V251" s="45">
        <v>2928.4444444444443</v>
      </c>
      <c r="W251" s="41">
        <v>5.6878306878306875E-2</v>
      </c>
      <c r="X251" s="46"/>
      <c r="Y251" s="46"/>
    </row>
    <row r="252" spans="1:27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>
        <f>VLOOKUP(C:C,total260330113047!B:F,5,0)</f>
        <v>183</v>
      </c>
      <c r="M252" s="8"/>
      <c r="N252" s="21">
        <f>L252/9*5</f>
        <v>101.66666666666666</v>
      </c>
      <c r="O252" s="44">
        <v>2188</v>
      </c>
      <c r="P252" s="44">
        <v>400</v>
      </c>
      <c r="Q252" s="44">
        <v>0</v>
      </c>
      <c r="R252" s="44">
        <v>0</v>
      </c>
      <c r="S252" s="44">
        <v>400</v>
      </c>
      <c r="T252" s="45">
        <v>0</v>
      </c>
      <c r="U252" s="45">
        <v>1788</v>
      </c>
      <c r="V252" s="45">
        <v>1686.3333333333333</v>
      </c>
      <c r="W252" s="41">
        <v>8.3638025594149915E-2</v>
      </c>
      <c r="X252" s="46"/>
      <c r="Y252" s="46"/>
    </row>
    <row r="253" spans="1:27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>
        <f>VLOOKUP(C:C,total260330113047!B:F,5,0)</f>
        <v>1970</v>
      </c>
      <c r="M253" s="211">
        <v>1000</v>
      </c>
      <c r="N253" s="211">
        <v>1000</v>
      </c>
      <c r="O253" s="44">
        <v>4552</v>
      </c>
      <c r="P253" s="44">
        <v>400</v>
      </c>
      <c r="Q253" s="44">
        <v>0</v>
      </c>
      <c r="R253" s="44">
        <v>0</v>
      </c>
      <c r="S253" s="44">
        <v>400</v>
      </c>
      <c r="T253" s="45">
        <v>0</v>
      </c>
      <c r="U253" s="45">
        <v>4152</v>
      </c>
      <c r="V253" s="45">
        <v>3152</v>
      </c>
      <c r="W253" s="41">
        <v>0.43277680140597541</v>
      </c>
      <c r="X253" s="46"/>
      <c r="Y253" s="46"/>
    </row>
    <row r="254" spans="1:27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>
        <f>VLOOKUP(C:C,total260330113047!B:F,5,0)</f>
        <v>4342</v>
      </c>
      <c r="M254" s="8"/>
      <c r="N254" s="21">
        <f t="shared" ref="N254:N260" si="10">L254/9*5</f>
        <v>2412.2222222222222</v>
      </c>
      <c r="O254" s="44">
        <v>1260</v>
      </c>
      <c r="P254" s="44">
        <v>0</v>
      </c>
      <c r="Q254" s="44">
        <v>3000</v>
      </c>
      <c r="R254" s="44">
        <v>0</v>
      </c>
      <c r="S254" s="44">
        <v>0</v>
      </c>
      <c r="T254" s="45">
        <v>0</v>
      </c>
      <c r="U254" s="45">
        <v>4260</v>
      </c>
      <c r="V254" s="45">
        <v>1847.7777777777778</v>
      </c>
      <c r="W254" s="41">
        <v>3.4460317460317462</v>
      </c>
      <c r="X254" s="46"/>
      <c r="Y254" s="46"/>
    </row>
    <row r="255" spans="1:27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>
        <f>VLOOKUP(C:C,total260330113047!B:F,5,0)</f>
        <v>560</v>
      </c>
      <c r="M255" s="8"/>
      <c r="N255" s="21">
        <f t="shared" si="10"/>
        <v>311.11111111111109</v>
      </c>
      <c r="O255" s="44">
        <v>4455</v>
      </c>
      <c r="P255" s="44">
        <v>900</v>
      </c>
      <c r="Q255" s="44">
        <v>0</v>
      </c>
      <c r="R255" s="44">
        <v>0</v>
      </c>
      <c r="S255" s="44">
        <v>0</v>
      </c>
      <c r="T255" s="45">
        <v>900</v>
      </c>
      <c r="U255" s="45">
        <v>4455</v>
      </c>
      <c r="V255" s="45">
        <v>4143.8888888888887</v>
      </c>
      <c r="W255" s="41">
        <v>0.12570145903479238</v>
      </c>
      <c r="X255" s="46"/>
      <c r="Y255" s="46"/>
    </row>
    <row r="256" spans="1:27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>
        <f>VLOOKUP(C:C,total260330113047!B:F,5,0)</f>
        <v>882</v>
      </c>
      <c r="M256" s="8"/>
      <c r="N256" s="21">
        <f t="shared" si="10"/>
        <v>490</v>
      </c>
      <c r="O256" s="44">
        <v>5727</v>
      </c>
      <c r="P256" s="44">
        <v>500</v>
      </c>
      <c r="Q256" s="44">
        <v>0</v>
      </c>
      <c r="R256" s="44">
        <v>0</v>
      </c>
      <c r="S256" s="44">
        <v>1000</v>
      </c>
      <c r="T256" s="45">
        <v>-500</v>
      </c>
      <c r="U256" s="45">
        <v>4727</v>
      </c>
      <c r="V256" s="45">
        <v>4237</v>
      </c>
      <c r="W256" s="41">
        <v>0.15400733368255631</v>
      </c>
      <c r="X256" s="46"/>
      <c r="Y256" s="46"/>
    </row>
    <row r="257" spans="1:27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>
        <f>VLOOKUP(C:C,total260330113047!B:F,5,0)</f>
        <v>1535</v>
      </c>
      <c r="M257" s="8"/>
      <c r="N257" s="21">
        <f t="shared" si="10"/>
        <v>852.77777777777771</v>
      </c>
      <c r="O257" s="44">
        <v>5757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5757</v>
      </c>
      <c r="V257" s="45">
        <v>4904.2222222222226</v>
      </c>
      <c r="W257" s="41">
        <v>0.26663192635052979</v>
      </c>
      <c r="X257" s="46"/>
      <c r="Y257" s="46"/>
    </row>
    <row r="258" spans="1:27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VLOOKUP(C:C,total260330113047!B:F,5,0)</f>
        <v>#N/A</v>
      </c>
      <c r="M258" s="8"/>
      <c r="N258" s="21" t="e">
        <f t="shared" si="10"/>
        <v>#N/A</v>
      </c>
      <c r="O258" s="44">
        <v>10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10</v>
      </c>
      <c r="V258" s="45" t="e">
        <v>#N/A</v>
      </c>
      <c r="W258" s="41" t="e">
        <v>#N/A</v>
      </c>
      <c r="X258" s="46"/>
      <c r="Y258" s="46"/>
    </row>
    <row r="259" spans="1:27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>
        <f>VLOOKUP(C:C,total260330113047!B:F,5,0)</f>
        <v>2930</v>
      </c>
      <c r="M259" s="8"/>
      <c r="N259" s="21">
        <f t="shared" si="10"/>
        <v>1627.7777777777778</v>
      </c>
      <c r="O259" s="44">
        <v>40</v>
      </c>
      <c r="P259" s="44">
        <v>0</v>
      </c>
      <c r="Q259" s="44">
        <v>0</v>
      </c>
      <c r="R259" s="44">
        <v>0</v>
      </c>
      <c r="S259" s="44">
        <v>0</v>
      </c>
      <c r="T259" s="45">
        <v>0</v>
      </c>
      <c r="U259" s="45">
        <v>40</v>
      </c>
      <c r="V259" s="45">
        <v>-1587.7777777777778</v>
      </c>
      <c r="W259" s="41">
        <v>73.25</v>
      </c>
      <c r="X259" s="46"/>
      <c r="Y259" s="46"/>
    </row>
    <row r="260" spans="1:27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203">
        <f>VLOOKUP(C:C,total260330113047!B:F,5,0)</f>
        <v>601</v>
      </c>
      <c r="M260" s="196"/>
      <c r="N260" s="196">
        <f t="shared" si="10"/>
        <v>333.88888888888886</v>
      </c>
      <c r="O260" s="196">
        <v>778</v>
      </c>
      <c r="P260" s="196">
        <v>0</v>
      </c>
      <c r="Q260" s="196">
        <v>0</v>
      </c>
      <c r="R260" s="196">
        <v>0</v>
      </c>
      <c r="S260" s="196">
        <v>0</v>
      </c>
      <c r="T260" s="197">
        <v>0</v>
      </c>
      <c r="U260" s="197">
        <v>778</v>
      </c>
      <c r="V260" s="197">
        <v>444.11111111111114</v>
      </c>
      <c r="W260" s="198">
        <v>0.77249357326478152</v>
      </c>
      <c r="X260" s="199"/>
      <c r="Y260" s="199"/>
      <c r="Z260" s="201"/>
      <c r="AA260" s="201"/>
    </row>
    <row r="261" spans="1:27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>
        <f>VLOOKUP(C:C,total260330113047!B:F,5,0)</f>
        <v>5944</v>
      </c>
      <c r="M261" s="211">
        <v>4000</v>
      </c>
      <c r="N261" s="211">
        <v>4000</v>
      </c>
      <c r="O261" s="44">
        <v>1209</v>
      </c>
      <c r="P261" s="44">
        <v>0</v>
      </c>
      <c r="Q261" s="44">
        <v>3060</v>
      </c>
      <c r="R261" s="44">
        <v>0</v>
      </c>
      <c r="S261" s="44">
        <v>0</v>
      </c>
      <c r="T261" s="45">
        <v>0</v>
      </c>
      <c r="U261" s="45">
        <v>4269</v>
      </c>
      <c r="V261" s="45">
        <v>269</v>
      </c>
      <c r="W261" s="41">
        <v>4.9164598842018199</v>
      </c>
      <c r="X261" s="46"/>
      <c r="Y261" s="46"/>
    </row>
    <row r="262" spans="1:27">
      <c r="A262" s="9"/>
      <c r="B262" s="31" t="s">
        <v>4</v>
      </c>
      <c r="C262" s="49" t="s">
        <v>3770</v>
      </c>
      <c r="D262" s="24" t="s">
        <v>3783</v>
      </c>
      <c r="E262" s="50"/>
      <c r="F262" s="50">
        <v>0</v>
      </c>
      <c r="G262" s="8">
        <v>0</v>
      </c>
      <c r="H262" s="8">
        <v>0</v>
      </c>
      <c r="I262" s="8" t="e">
        <f>VLOOKUP(C262,'202310-202403出荷数total2403220951'!B:F,5,0)</f>
        <v>#N/A</v>
      </c>
      <c r="J262" s="203" t="e">
        <f>VLOOKUP(C262,'出荷数2307～2406total241008110618'!B:F,5,0)</f>
        <v>#N/A</v>
      </c>
      <c r="K262" s="214">
        <f>VLOOKUP(C262,'出荷数2407-2506total250730101950'!B:F,5,0)</f>
        <v>2754</v>
      </c>
      <c r="L262" s="203">
        <f>VLOOKUP(C:C,total260330113047!B:F,5,0)</f>
        <v>1448</v>
      </c>
      <c r="M262" s="211">
        <v>1000</v>
      </c>
      <c r="N262" s="211">
        <v>1000</v>
      </c>
      <c r="O262" s="44">
        <v>3113</v>
      </c>
      <c r="P262" s="44">
        <v>500</v>
      </c>
      <c r="Q262" s="44">
        <v>0</v>
      </c>
      <c r="R262" s="44">
        <v>0</v>
      </c>
      <c r="S262" s="44">
        <v>550</v>
      </c>
      <c r="T262" s="45">
        <v>-50</v>
      </c>
      <c r="U262" s="45">
        <v>2563</v>
      </c>
      <c r="V262" s="45">
        <v>1563</v>
      </c>
      <c r="W262" s="41">
        <v>0.46514616125923547</v>
      </c>
      <c r="X262" s="46"/>
      <c r="Y262" s="46"/>
    </row>
    <row r="263" spans="1:27" s="152" customFormat="1" ht="15.75">
      <c r="A263" s="29" t="s">
        <v>2926</v>
      </c>
      <c r="B263" s="155" t="s">
        <v>4</v>
      </c>
      <c r="C263" s="153" t="s">
        <v>348</v>
      </c>
      <c r="D263" s="154" t="s">
        <v>1311</v>
      </c>
      <c r="E263" s="153"/>
      <c r="F263" s="146">
        <v>2372</v>
      </c>
      <c r="G263" s="148">
        <v>1852</v>
      </c>
      <c r="H263" s="21">
        <v>1128</v>
      </c>
      <c r="I263" s="8">
        <f>VLOOKUP(C263,'202310-202403出荷数total2403220951'!B:F,5,0)</f>
        <v>242</v>
      </c>
      <c r="J263" s="203">
        <f>VLOOKUP(C263,'出荷数2307～2406total241008110618'!B:F,5,0)</f>
        <v>537</v>
      </c>
      <c r="K263" s="214">
        <f>VLOOKUP(C263,'出荷数2407-2506total250730101950'!B:F,5,0)</f>
        <v>510</v>
      </c>
      <c r="L263" s="203">
        <f>VLOOKUP(C:C,total260330113047!B:F,5,0)</f>
        <v>194</v>
      </c>
      <c r="M263" s="8"/>
      <c r="N263" s="21">
        <f t="shared" ref="N263:N273" si="11">L263/9*5</f>
        <v>107.77777777777779</v>
      </c>
      <c r="O263" s="148">
        <v>313</v>
      </c>
      <c r="P263" s="148">
        <v>0</v>
      </c>
      <c r="Q263" s="44">
        <v>0</v>
      </c>
      <c r="R263" s="148">
        <v>0</v>
      </c>
      <c r="S263" s="148">
        <v>0</v>
      </c>
      <c r="T263" s="149">
        <v>0</v>
      </c>
      <c r="U263" s="149">
        <v>313</v>
      </c>
      <c r="V263" s="149">
        <v>205.22222222222223</v>
      </c>
      <c r="W263" s="150">
        <v>0.61980830670926512</v>
      </c>
      <c r="X263" s="151"/>
      <c r="Y263" s="151"/>
    </row>
    <row r="264" spans="1:27">
      <c r="A264" s="29" t="s">
        <v>2927</v>
      </c>
      <c r="B264" s="31" t="s">
        <v>4</v>
      </c>
      <c r="C264" s="17" t="s">
        <v>715</v>
      </c>
      <c r="D264" s="24" t="s">
        <v>716</v>
      </c>
      <c r="E264" s="23"/>
      <c r="F264" s="19">
        <v>0</v>
      </c>
      <c r="G264" s="21">
        <v>0</v>
      </c>
      <c r="H264" s="21">
        <v>1956</v>
      </c>
      <c r="I264" s="8">
        <f>VLOOKUP(C264,'202310-202403出荷数total2403220951'!B:F,5,0)</f>
        <v>512</v>
      </c>
      <c r="J264" s="203">
        <f>VLOOKUP(C264,'出荷数2307～2406total241008110618'!B:F,5,0)</f>
        <v>1043</v>
      </c>
      <c r="K264" s="214">
        <f>VLOOKUP(C264,'出荷数2407-2506total250730101950'!B:F,5,0)</f>
        <v>1417</v>
      </c>
      <c r="L264" s="203">
        <f>VLOOKUP(C:C,total260330113047!B:F,5,0)</f>
        <v>1059</v>
      </c>
      <c r="M264" s="8"/>
      <c r="N264" s="21">
        <f t="shared" si="11"/>
        <v>588.33333333333337</v>
      </c>
      <c r="O264" s="44">
        <v>3860</v>
      </c>
      <c r="P264" s="44">
        <v>0</v>
      </c>
      <c r="Q264" s="44">
        <v>0</v>
      </c>
      <c r="R264" s="44">
        <v>0</v>
      </c>
      <c r="S264" s="44">
        <v>0</v>
      </c>
      <c r="T264" s="45">
        <v>0</v>
      </c>
      <c r="U264" s="45">
        <v>3860</v>
      </c>
      <c r="V264" s="45">
        <v>3271.6666666666665</v>
      </c>
      <c r="W264" s="41">
        <v>0.27435233160621764</v>
      </c>
      <c r="X264" s="46"/>
      <c r="Y264" s="46"/>
    </row>
    <row r="265" spans="1:27">
      <c r="A265" s="29" t="s">
        <v>2928</v>
      </c>
      <c r="B265" s="31" t="s">
        <v>4</v>
      </c>
      <c r="C265" s="17" t="s">
        <v>295</v>
      </c>
      <c r="D265" s="24" t="s">
        <v>296</v>
      </c>
      <c r="E265" s="23"/>
      <c r="F265" s="19">
        <v>3128</v>
      </c>
      <c r="G265" s="21">
        <v>4154</v>
      </c>
      <c r="H265" s="21">
        <v>2497</v>
      </c>
      <c r="I265" s="8">
        <f>VLOOKUP(C265,'202310-202403出荷数total2403220951'!B:F,5,0)</f>
        <v>1204</v>
      </c>
      <c r="J265" s="203">
        <f>VLOOKUP(C265,'出荷数2307～2406total241008110618'!B:F,5,0)</f>
        <v>2123</v>
      </c>
      <c r="K265" s="214">
        <f>VLOOKUP(C265,'出荷数2407-2506total250730101950'!B:F,5,0)</f>
        <v>2367</v>
      </c>
      <c r="L265" s="203">
        <f>VLOOKUP(C:C,total260330113047!B:F,5,0)</f>
        <v>1362</v>
      </c>
      <c r="M265" s="8"/>
      <c r="N265" s="21">
        <f t="shared" si="11"/>
        <v>756.66666666666674</v>
      </c>
      <c r="O265" s="44">
        <v>3410</v>
      </c>
      <c r="P265" s="44">
        <v>0</v>
      </c>
      <c r="Q265" s="44">
        <v>0</v>
      </c>
      <c r="R265" s="44">
        <v>0</v>
      </c>
      <c r="S265" s="44">
        <v>0</v>
      </c>
      <c r="T265" s="45">
        <v>0</v>
      </c>
      <c r="U265" s="45">
        <v>3410</v>
      </c>
      <c r="V265" s="45">
        <v>2653.333333333333</v>
      </c>
      <c r="W265" s="41">
        <v>0.39941348973607038</v>
      </c>
      <c r="X265" s="46"/>
      <c r="Y265" s="46"/>
    </row>
    <row r="266" spans="1:27" s="152" customFormat="1">
      <c r="A266" s="144" t="s">
        <v>2929</v>
      </c>
      <c r="B266" s="155" t="s">
        <v>4</v>
      </c>
      <c r="C266" s="153" t="s">
        <v>349</v>
      </c>
      <c r="D266" s="154" t="s">
        <v>350</v>
      </c>
      <c r="E266" s="153"/>
      <c r="F266" s="146">
        <v>807</v>
      </c>
      <c r="G266" s="148">
        <v>965</v>
      </c>
      <c r="H266" s="148">
        <v>878</v>
      </c>
      <c r="I266" s="148">
        <f>VLOOKUP(C266,'202310-202403出荷数total2403220951'!B:F,5,0)</f>
        <v>264</v>
      </c>
      <c r="J266" s="148">
        <f>VLOOKUP(C266,'出荷数2307～2406total241008110618'!B:F,5,0)</f>
        <v>486</v>
      </c>
      <c r="K266" s="214">
        <f>VLOOKUP(C266,'出荷数2407-2506total250730101950'!B:F,5,0)</f>
        <v>678</v>
      </c>
      <c r="L266" s="203" t="e">
        <f>VLOOKUP(C:C,total260330113047!B:F,5,0)</f>
        <v>#N/A</v>
      </c>
      <c r="M266" s="8"/>
      <c r="N266" s="21" t="e">
        <f t="shared" si="11"/>
        <v>#N/A</v>
      </c>
      <c r="O266" s="148">
        <v>0</v>
      </c>
      <c r="P266" s="148">
        <v>0</v>
      </c>
      <c r="Q266" s="148">
        <v>0</v>
      </c>
      <c r="R266" s="148">
        <v>0</v>
      </c>
      <c r="S266" s="148">
        <v>0</v>
      </c>
      <c r="T266" s="149">
        <v>0</v>
      </c>
      <c r="U266" s="149">
        <v>0</v>
      </c>
      <c r="V266" s="149" t="e">
        <v>#N/A</v>
      </c>
      <c r="W266" s="150" t="e">
        <v>#N/A</v>
      </c>
      <c r="X266" s="151"/>
      <c r="Y266" s="151"/>
      <c r="Z266" s="191"/>
      <c r="AA266" s="191"/>
    </row>
    <row r="267" spans="1:27" ht="19.149999999999999" customHeight="1">
      <c r="A267" s="29" t="s">
        <v>2930</v>
      </c>
      <c r="B267" s="164" t="s">
        <v>4</v>
      </c>
      <c r="C267" s="165" t="s">
        <v>2882</v>
      </c>
      <c r="D267" s="242" t="s">
        <v>359</v>
      </c>
      <c r="E267" s="181"/>
      <c r="F267" s="183">
        <v>3004</v>
      </c>
      <c r="G267" s="184">
        <v>2368</v>
      </c>
      <c r="H267" s="21">
        <v>2446</v>
      </c>
      <c r="I267" s="8">
        <f>VLOOKUP(C267,'202310-202403出荷数total2403220951'!B:F,5,0)</f>
        <v>1141</v>
      </c>
      <c r="J267" s="203">
        <f>VLOOKUP(C267,'出荷数2307～2406total241008110618'!B:F,5,0)</f>
        <v>2240</v>
      </c>
      <c r="K267" s="214">
        <f>VLOOKUP(C267,'出荷数2407-2506total250730101950'!B:F,5,0)</f>
        <v>2295</v>
      </c>
      <c r="L267" s="203">
        <f>VLOOKUP(C:C,total260330113047!B:F,5,0)</f>
        <v>1789</v>
      </c>
      <c r="M267" s="8"/>
      <c r="N267" s="21">
        <f t="shared" si="11"/>
        <v>993.88888888888891</v>
      </c>
      <c r="O267" s="160">
        <v>518</v>
      </c>
      <c r="P267" s="160">
        <v>0</v>
      </c>
      <c r="Q267" s="44">
        <v>0</v>
      </c>
      <c r="R267" s="160">
        <v>0</v>
      </c>
      <c r="S267" s="160">
        <v>0</v>
      </c>
      <c r="T267" s="161">
        <v>0</v>
      </c>
      <c r="U267" s="45">
        <v>518</v>
      </c>
      <c r="V267" s="45">
        <v>-475.88888888888891</v>
      </c>
      <c r="W267" s="162">
        <v>3.4536679536679538</v>
      </c>
      <c r="X267" s="163"/>
      <c r="Y267" s="163"/>
    </row>
    <row r="268" spans="1:27" s="9" customFormat="1">
      <c r="A268" s="29" t="s">
        <v>2931</v>
      </c>
      <c r="B268" s="193" t="s">
        <v>4</v>
      </c>
      <c r="C268" s="243" t="s">
        <v>1315</v>
      </c>
      <c r="D268" s="243" t="s">
        <v>1318</v>
      </c>
      <c r="E268" s="185"/>
      <c r="F268" s="185"/>
      <c r="G268" s="185"/>
      <c r="H268" s="21">
        <v>128</v>
      </c>
      <c r="I268" s="8">
        <f>VLOOKUP(C268,'202310-202403出荷数total2403220951'!B:F,5,0)</f>
        <v>43</v>
      </c>
      <c r="J268" s="203">
        <f>VLOOKUP(C268,'出荷数2307～2406total241008110618'!B:F,5,0)</f>
        <v>110</v>
      </c>
      <c r="K268" s="214">
        <f>VLOOKUP(C268,'出荷数2407-2506total250730101950'!B:F,5,0)</f>
        <v>140</v>
      </c>
      <c r="L268" s="203">
        <f>VLOOKUP(C:C,total260330113047!B:F,5,0)</f>
        <v>121</v>
      </c>
      <c r="M268" s="8"/>
      <c r="N268" s="21">
        <f t="shared" si="11"/>
        <v>67.222222222222229</v>
      </c>
      <c r="O268" s="44">
        <v>173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173</v>
      </c>
      <c r="V268" s="45">
        <v>105.77777777777777</v>
      </c>
      <c r="W268" s="41">
        <v>0.69942196531791911</v>
      </c>
      <c r="X268" s="13"/>
      <c r="Y268" s="13"/>
      <c r="Z268" s="143"/>
      <c r="AA268" s="143"/>
    </row>
    <row r="269" spans="1:27" s="9" customFormat="1">
      <c r="A269" s="29" t="s">
        <v>2932</v>
      </c>
      <c r="B269" s="145" t="s">
        <v>4</v>
      </c>
      <c r="C269" s="185" t="s">
        <v>1316</v>
      </c>
      <c r="D269" s="186" t="s">
        <v>1318</v>
      </c>
      <c r="E269" s="187"/>
      <c r="F269" s="187"/>
      <c r="G269" s="148"/>
      <c r="H269" s="21">
        <v>36</v>
      </c>
      <c r="I269" s="8">
        <f>VLOOKUP(C269,'202310-202403出荷数total2403220951'!B:F,5,0)</f>
        <v>152</v>
      </c>
      <c r="J269" s="203">
        <f>VLOOKUP(C269,'出荷数2307～2406total241008110618'!B:F,5,0)</f>
        <v>193</v>
      </c>
      <c r="K269" s="214">
        <f>VLOOKUP(C269,'出荷数2407-2506total250730101950'!B:F,5,0)</f>
        <v>245</v>
      </c>
      <c r="L269" s="203">
        <f>VLOOKUP(C:C,total260330113047!B:F,5,0)</f>
        <v>191</v>
      </c>
      <c r="M269" s="8"/>
      <c r="N269" s="21">
        <f t="shared" si="11"/>
        <v>106.11111111111111</v>
      </c>
      <c r="O269" s="44">
        <v>86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86</v>
      </c>
      <c r="V269" s="45">
        <v>-20.111111111111114</v>
      </c>
      <c r="W269" s="41">
        <v>2.2209302325581395</v>
      </c>
      <c r="X269" s="13"/>
      <c r="Y269" s="13"/>
      <c r="Z269" s="143"/>
      <c r="AA269" s="143"/>
    </row>
    <row r="270" spans="1:27" s="9" customFormat="1">
      <c r="A270" s="29" t="s">
        <v>2933</v>
      </c>
      <c r="B270" s="145" t="s">
        <v>4</v>
      </c>
      <c r="C270" s="186" t="s">
        <v>1317</v>
      </c>
      <c r="D270" s="186" t="s">
        <v>1318</v>
      </c>
      <c r="E270" s="187"/>
      <c r="F270" s="187"/>
      <c r="G270" s="148"/>
      <c r="H270" s="21">
        <v>890</v>
      </c>
      <c r="I270" s="8">
        <f>VLOOKUP(C270,'202310-202403出荷数total2403220951'!B:F,5,0)</f>
        <v>323</v>
      </c>
      <c r="J270" s="203">
        <f>VLOOKUP(C270,'出荷数2307～2406total241008110618'!B:F,5,0)</f>
        <v>642</v>
      </c>
      <c r="K270" s="214">
        <f>VLOOKUP(C270,'出荷数2407-2506total250730101950'!B:F,5,0)</f>
        <v>519</v>
      </c>
      <c r="L270" s="203">
        <f>VLOOKUP(C:C,total260330113047!B:F,5,0)</f>
        <v>211</v>
      </c>
      <c r="M270" s="8"/>
      <c r="N270" s="21">
        <f t="shared" si="11"/>
        <v>117.22222222222221</v>
      </c>
      <c r="O270" s="44">
        <v>126</v>
      </c>
      <c r="P270" s="44">
        <v>0</v>
      </c>
      <c r="Q270" s="44">
        <v>0</v>
      </c>
      <c r="R270" s="44">
        <v>0</v>
      </c>
      <c r="S270" s="44">
        <v>200</v>
      </c>
      <c r="T270" s="45">
        <v>-200</v>
      </c>
      <c r="U270" s="45">
        <v>-74</v>
      </c>
      <c r="V270" s="45">
        <v>-191.22222222222223</v>
      </c>
      <c r="W270" s="41">
        <v>1.6746031746031746</v>
      </c>
      <c r="X270" s="13"/>
      <c r="Y270" s="13"/>
      <c r="Z270" s="143"/>
      <c r="AA270" s="143"/>
    </row>
    <row r="271" spans="1:27" s="231" customFormat="1">
      <c r="A271" s="223" t="s">
        <v>2934</v>
      </c>
      <c r="B271" s="224" t="s">
        <v>4</v>
      </c>
      <c r="C271" s="295" t="s">
        <v>2876</v>
      </c>
      <c r="D271" s="295" t="s">
        <v>2877</v>
      </c>
      <c r="E271" s="296"/>
      <c r="F271" s="296"/>
      <c r="G271" s="227"/>
      <c r="H271" s="227">
        <v>283</v>
      </c>
      <c r="I271" s="227">
        <f>VLOOKUP(C271,'202310-202403出荷数total2403220951'!B:F,5,0)</f>
        <v>240</v>
      </c>
      <c r="J271" s="227">
        <f>VLOOKUP(C271,'出荷数2307～2406total241008110618'!B:F,5,0)</f>
        <v>1210</v>
      </c>
      <c r="K271" s="227">
        <f>VLOOKUP(C271,'出荷数2407-2506total250730101950'!B:F,5,0)</f>
        <v>612</v>
      </c>
      <c r="L271" s="203">
        <f>VLOOKUP(C:C,total260330113047!B:F,5,0)</f>
        <v>204</v>
      </c>
      <c r="M271" s="297">
        <v>1000</v>
      </c>
      <c r="N271" s="227">
        <f t="shared" si="11"/>
        <v>113.33333333333334</v>
      </c>
      <c r="O271" s="227">
        <v>4112</v>
      </c>
      <c r="P271" s="227">
        <v>0</v>
      </c>
      <c r="Q271" s="227">
        <v>0</v>
      </c>
      <c r="R271" s="227">
        <v>0</v>
      </c>
      <c r="S271" s="227">
        <v>0</v>
      </c>
      <c r="T271" s="228">
        <v>0</v>
      </c>
      <c r="U271" s="228">
        <v>4112</v>
      </c>
      <c r="V271" s="228">
        <v>3998.6666666666665</v>
      </c>
      <c r="W271" s="229">
        <v>4.9610894941634238E-2</v>
      </c>
      <c r="X271" s="298"/>
      <c r="Y271" s="298"/>
      <c r="Z271" s="232"/>
      <c r="AA271" s="232"/>
    </row>
    <row r="272" spans="1:27">
      <c r="A272" s="29" t="s">
        <v>2935</v>
      </c>
      <c r="B272" s="30" t="s">
        <v>4</v>
      </c>
      <c r="C272" s="49" t="s">
        <v>2878</v>
      </c>
      <c r="D272" s="49" t="s">
        <v>2946</v>
      </c>
      <c r="E272" s="50"/>
      <c r="F272" s="50"/>
      <c r="G272" s="8"/>
      <c r="H272" s="21">
        <v>0</v>
      </c>
      <c r="I272" s="213">
        <f>VLOOKUP(C272,'202310-202403出荷数total2403220951'!B:F,5,0)</f>
        <v>1638</v>
      </c>
      <c r="J272" s="203">
        <f>VLOOKUP(C272,'出荷数2307～2406total241008110618'!B:F,5,0)</f>
        <v>1898</v>
      </c>
      <c r="K272" s="214">
        <f>VLOOKUP(C272,'出荷数2407-2506total250730101950'!B:F,5,0)</f>
        <v>1374</v>
      </c>
      <c r="L272" s="203">
        <f>VLOOKUP(C:C,total260330113047!B:F,5,0)</f>
        <v>2182</v>
      </c>
      <c r="M272" s="211">
        <v>1000</v>
      </c>
      <c r="N272" s="8">
        <f t="shared" si="11"/>
        <v>1212.2222222222222</v>
      </c>
      <c r="O272" s="44">
        <v>3653</v>
      </c>
      <c r="P272" s="44">
        <v>0</v>
      </c>
      <c r="Q272" s="44">
        <v>0</v>
      </c>
      <c r="R272" s="44">
        <v>0</v>
      </c>
      <c r="S272" s="44">
        <v>0</v>
      </c>
      <c r="T272" s="45">
        <v>0</v>
      </c>
      <c r="U272" s="45">
        <v>3653</v>
      </c>
      <c r="V272" s="45">
        <v>2440.7777777777778</v>
      </c>
      <c r="W272" s="41">
        <v>0.5973172734738571</v>
      </c>
      <c r="X272" s="13"/>
      <c r="Y272" s="13"/>
    </row>
    <row r="273" spans="1:25">
      <c r="A273" s="29" t="s">
        <v>2962</v>
      </c>
      <c r="B273" s="30" t="s">
        <v>4</v>
      </c>
      <c r="C273" s="49" t="s">
        <v>2961</v>
      </c>
      <c r="D273" s="49" t="s">
        <v>2963</v>
      </c>
      <c r="E273" s="50"/>
      <c r="F273" s="50"/>
      <c r="G273" s="8"/>
      <c r="H273" s="21">
        <v>0</v>
      </c>
      <c r="I273" s="8">
        <f>VLOOKUP(C273,'202310-202403出荷数total2403220951'!B:F,5,0)</f>
        <v>247</v>
      </c>
      <c r="J273" s="203">
        <f>VLOOKUP(C273,'出荷数2307～2406total241008110618'!B:F,5,0)</f>
        <v>1941</v>
      </c>
      <c r="K273" s="214">
        <f>VLOOKUP(C273,'出荷数2407-2506total250730101950'!B:F,5,0)</f>
        <v>1898</v>
      </c>
      <c r="L273" s="203">
        <f>VLOOKUP(C:C,total260330113047!B:F,5,0)</f>
        <v>602</v>
      </c>
      <c r="M273" s="211">
        <v>2000</v>
      </c>
      <c r="N273" s="8">
        <f t="shared" si="11"/>
        <v>334.44444444444446</v>
      </c>
      <c r="O273" s="44">
        <v>3170</v>
      </c>
      <c r="P273" s="44">
        <v>550</v>
      </c>
      <c r="Q273" s="44">
        <v>0</v>
      </c>
      <c r="R273" s="44">
        <v>0</v>
      </c>
      <c r="S273" s="44">
        <v>780</v>
      </c>
      <c r="T273" s="45">
        <v>-230</v>
      </c>
      <c r="U273" s="45">
        <v>2390</v>
      </c>
      <c r="V273" s="45">
        <v>2055.5555555555557</v>
      </c>
      <c r="W273" s="41">
        <v>0.18990536277602524</v>
      </c>
      <c r="X273" s="13"/>
      <c r="Y273" s="13"/>
    </row>
    <row r="274" spans="1:25">
      <c r="A274" s="29" t="s">
        <v>4237</v>
      </c>
      <c r="B274" s="30" t="s">
        <v>4</v>
      </c>
      <c r="C274" s="49" t="s">
        <v>3916</v>
      </c>
      <c r="D274" s="49" t="s">
        <v>2963</v>
      </c>
      <c r="E274" s="50"/>
      <c r="F274" s="50"/>
      <c r="G274" s="8"/>
      <c r="H274" s="21"/>
      <c r="I274" s="8"/>
      <c r="J274" s="203">
        <f>VLOOKUP(C274,'出荷数2307～2406total241008110618'!B:F,5,0)</f>
        <v>288</v>
      </c>
      <c r="K274" s="214">
        <f>VLOOKUP(C274,'出荷数2407-2506total250730101950'!B:F,5,0)</f>
        <v>1753</v>
      </c>
      <c r="L274" s="203">
        <f>VLOOKUP(C:C,total260330113047!B:F,5,0)</f>
        <v>156</v>
      </c>
      <c r="M274" s="8"/>
      <c r="N274" s="21">
        <f>L274/9*5</f>
        <v>86.666666666666657</v>
      </c>
      <c r="O274" s="44">
        <v>724</v>
      </c>
      <c r="P274" s="44">
        <v>0</v>
      </c>
      <c r="Q274" s="44">
        <v>0</v>
      </c>
      <c r="R274" s="44">
        <v>0</v>
      </c>
      <c r="S274" s="44">
        <v>0</v>
      </c>
      <c r="T274" s="45">
        <v>0</v>
      </c>
      <c r="U274" s="45">
        <v>724</v>
      </c>
      <c r="V274" s="45">
        <v>637.33333333333337</v>
      </c>
      <c r="W274" s="41">
        <v>0.21546961325966851</v>
      </c>
      <c r="X274" s="13"/>
      <c r="Y274" s="13"/>
    </row>
    <row r="275" spans="1:25">
      <c r="A275" s="29" t="s">
        <v>4240</v>
      </c>
      <c r="B275" s="30" t="s">
        <v>4</v>
      </c>
      <c r="C275" s="49" t="s">
        <v>4238</v>
      </c>
      <c r="D275" s="49" t="s">
        <v>4239</v>
      </c>
      <c r="E275" s="50"/>
      <c r="F275" s="50"/>
      <c r="G275" s="8"/>
      <c r="H275" s="21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>
        <f>VLOOKUP(C:C,total260330113047!B:F,5,0)</f>
        <v>22</v>
      </c>
      <c r="M275" s="213">
        <v>1500</v>
      </c>
      <c r="N275" s="211">
        <v>1000</v>
      </c>
      <c r="O275" s="44">
        <v>2743</v>
      </c>
      <c r="P275" s="44">
        <v>1820</v>
      </c>
      <c r="Q275" s="44">
        <v>0</v>
      </c>
      <c r="R275" s="44">
        <v>0</v>
      </c>
      <c r="S275" s="44">
        <v>1820</v>
      </c>
      <c r="T275" s="45">
        <v>0</v>
      </c>
      <c r="U275" s="45">
        <v>923</v>
      </c>
      <c r="V275" s="45">
        <v>-77</v>
      </c>
      <c r="W275" s="41">
        <v>8.0204156033539913E-3</v>
      </c>
      <c r="X275" s="13" t="s">
        <v>4523</v>
      </c>
      <c r="Y275" s="13" t="s">
        <v>4523</v>
      </c>
    </row>
    <row r="276" spans="1:25">
      <c r="A276" s="29" t="s">
        <v>4248</v>
      </c>
      <c r="B276" s="30" t="s">
        <v>4</v>
      </c>
      <c r="C276" s="49" t="s">
        <v>4246</v>
      </c>
      <c r="D276" s="49" t="s">
        <v>4247</v>
      </c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>
        <f>VLOOKUP(C:C,total260330113047!B:F,5,0)</f>
        <v>22</v>
      </c>
      <c r="M276" s="213">
        <v>1500</v>
      </c>
      <c r="N276" s="211">
        <v>1500</v>
      </c>
      <c r="O276" s="44">
        <v>2182</v>
      </c>
      <c r="P276" s="44">
        <v>1450</v>
      </c>
      <c r="Q276" s="44">
        <v>3000</v>
      </c>
      <c r="R276" s="44">
        <v>0</v>
      </c>
      <c r="S276" s="44">
        <v>1450</v>
      </c>
      <c r="T276" s="45">
        <v>0</v>
      </c>
      <c r="U276" s="45">
        <v>3732</v>
      </c>
      <c r="V276" s="45">
        <v>2232</v>
      </c>
      <c r="W276" s="41">
        <v>1.0082493125572869E-2</v>
      </c>
      <c r="X276" s="13"/>
      <c r="Y276" s="13"/>
    </row>
    <row r="277" spans="1:25">
      <c r="A277" s="29" t="s">
        <v>4428</v>
      </c>
      <c r="B277" s="30" t="s">
        <v>4</v>
      </c>
      <c r="C277" s="49" t="s">
        <v>4374</v>
      </c>
      <c r="D277" s="49" t="s">
        <v>4375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>
        <f>VLOOKUP(C:C,total260330113047!B:F,5,0)</f>
        <v>17</v>
      </c>
      <c r="M277" s="8"/>
      <c r="N277" s="234">
        <v>1500</v>
      </c>
      <c r="O277" s="44">
        <v>2919</v>
      </c>
      <c r="P277" s="44">
        <v>200</v>
      </c>
      <c r="Q277" s="44">
        <v>0</v>
      </c>
      <c r="R277" s="44">
        <v>0</v>
      </c>
      <c r="S277" s="44">
        <v>200</v>
      </c>
      <c r="T277" s="45">
        <v>0</v>
      </c>
      <c r="U277" s="45">
        <v>2719</v>
      </c>
      <c r="V277" s="45">
        <v>1219</v>
      </c>
      <c r="W277" s="41">
        <v>5.823912298732443E-3</v>
      </c>
      <c r="X277" s="13"/>
      <c r="Y277" s="13"/>
    </row>
    <row r="278" spans="1:25">
      <c r="A278" s="29" t="s">
        <v>4495</v>
      </c>
      <c r="B278" s="30" t="s">
        <v>4</v>
      </c>
      <c r="C278" s="49" t="s">
        <v>4493</v>
      </c>
      <c r="D278" s="49" t="s">
        <v>4494</v>
      </c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>
        <f>VLOOKUP(C278,'出荷数2407-2506total250730101950'!B:F,5,0)</f>
        <v>1347</v>
      </c>
      <c r="L278" s="203">
        <f>VLOOKUP(C:C,total260330113047!B:F,5,0)</f>
        <v>1801</v>
      </c>
      <c r="M278" s="8"/>
      <c r="N278" s="12"/>
      <c r="O278" s="44">
        <v>2927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2927</v>
      </c>
      <c r="V278" s="45">
        <v>2927</v>
      </c>
      <c r="W278" s="41">
        <v>0.61530577382985996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VLOOKUP(C:C,total260330113047!B:F,5,0)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#N/A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VLOOKUP(C:C,total260330113047!B:F,5,0)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#N/A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VLOOKUP(C:C,total260330113047!B:F,5,0)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#N/A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VLOOKUP(C:C,total260330113047!B:F,5,0)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#N/A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VLOOKUP(C:C,total260330113047!B:F,5,0)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#N/A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VLOOKUP(C:C,total260330113047!B:F,5,0)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#N/A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VLOOKUP(C:C,total260330113047!B:F,5,0)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#N/A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VLOOKUP(C:C,total260330113047!B:F,5,0)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#N/A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VLOOKUP(C:C,total260330113047!B:F,5,0)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#N/A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VLOOKUP(C:C,total260330113047!B:F,5,0)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#N/A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VLOOKUP(C:C,total260330113047!B:F,5,0)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#N/A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VLOOKUP(C:C,total260330113047!B:F,5,0)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#N/A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VLOOKUP(C:C,total260330113047!B:F,5,0)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#N/A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VLOOKUP(C:C,total260330113047!B:F,5,0)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#N/A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VLOOKUP(C:C,total260330113047!B:F,5,0)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#N/A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VLOOKUP(C:C,total260330113047!B:F,5,0)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#N/A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VLOOKUP(C:C,total260330113047!B:F,5,0)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#N/A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VLOOKUP(C:C,total260330113047!B:F,5,0)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#N/A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VLOOKUP(C:C,total260330113047!B:F,5,0)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#N/A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VLOOKUP(C:C,total260330113047!B:F,5,0)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 t="e">
        <v>#N/A</v>
      </c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VLOOKUP(C:C,total260330113047!B:F,5,0)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 t="e">
        <v>#N/A</v>
      </c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VLOOKUP(C:C,total260330113047!B:F,5,0)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 t="e">
        <v>#N/A</v>
      </c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VLOOKUP(C:C,total260330113047!B:F,5,0)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 t="e">
        <v>#N/A</v>
      </c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VLOOKUP(C:C,total260330113047!B:F,5,0)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 t="e">
        <v>#N/A</v>
      </c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VLOOKUP(C:C,total260330113047!B:F,5,0)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 t="e">
        <v>#N/A</v>
      </c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VLOOKUP(C:C,total260330113047!B:F,5,0)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 t="e">
        <v>#N/A</v>
      </c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VLOOKUP(C:C,total260330113047!B:F,5,0)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 t="e">
        <v>#N/A</v>
      </c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VLOOKUP(C:C,total260330113047!B:F,5,0)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 t="e">
        <v>#N/A</v>
      </c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VLOOKUP(C:C,total260330113047!B:F,5,0)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 t="e">
        <v>#N/A</v>
      </c>
      <c r="X307" s="13"/>
      <c r="Y307" s="13"/>
    </row>
    <row r="308" spans="1:25">
      <c r="A308" s="29"/>
      <c r="B308" s="2"/>
      <c r="C308" s="49"/>
      <c r="D308" s="49"/>
      <c r="E308" s="50"/>
      <c r="F308" s="50"/>
      <c r="G308" s="8"/>
      <c r="H308" s="21">
        <v>0</v>
      </c>
      <c r="I308" s="8" t="e">
        <f>VLOOKUP(C308,'202310-202403出荷数total2403220951'!B:F,5,0)</f>
        <v>#N/A</v>
      </c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VLOOKUP(C:C,total260330113047!B:F,5,0)</f>
        <v>#N/A</v>
      </c>
      <c r="M308" s="8"/>
      <c r="N308" s="12"/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5">
        <v>0</v>
      </c>
      <c r="U308" s="45">
        <v>0</v>
      </c>
      <c r="V308" s="45">
        <v>0</v>
      </c>
      <c r="W308" s="41" t="e">
        <v>#N/A</v>
      </c>
      <c r="X308" s="13"/>
      <c r="Y308" s="13"/>
    </row>
    <row r="309" spans="1:25">
      <c r="A309" s="29"/>
      <c r="B309" s="244"/>
      <c r="H309" s="245"/>
      <c r="L309" s="203" t="e">
        <f>VLOOKUP(C:C,total260330113047!B:F,5,0)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VLOOKUP(C:C,total260330113047!B:F,5,0)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VLOOKUP(C:C,total260330113047!B:F,5,0)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VLOOKUP(C:C,total260330113047!B:F,5,0)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VLOOKUP(C:C,total260330113047!B:F,5,0)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  <row r="314" spans="1:25">
      <c r="A314" s="29"/>
      <c r="B314" s="244"/>
      <c r="H314" s="245"/>
      <c r="L314" s="203" t="e">
        <f>VLOOKUP(C:C,total260330113047!B:F,5,0)</f>
        <v>#N/A</v>
      </c>
      <c r="N314" s="246"/>
      <c r="O314" s="247"/>
      <c r="P314" s="247"/>
      <c r="Q314" s="247"/>
      <c r="R314" s="247"/>
      <c r="S314" s="247"/>
      <c r="T314" s="248"/>
      <c r="U314" s="248"/>
      <c r="V314" s="248"/>
      <c r="W314" s="249"/>
      <c r="X314" s="14"/>
      <c r="Y314" s="14"/>
    </row>
  </sheetData>
  <autoFilter ref="A1:Z316" xr:uid="{00000000-0009-0000-0000-000035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23" priority="1" operator="lessThan">
      <formula>0.33</formula>
    </cfRule>
  </conditionalFormatting>
  <dataValidations count="2">
    <dataValidation imeMode="off" allowBlank="1" showInputMessage="1" showErrorMessage="1" sqref="C67 C65 C270:C316 C318:C64482 C1:C63 C76:C267" xr:uid="{1E25D67E-274A-41F0-A211-FE5E3741569A}"/>
    <dataValidation imeMode="hiragana" allowBlank="1" showInputMessage="1" showErrorMessage="1" sqref="D67:F67 D1:E63 F1:F65 E66:F66 E64:E65 D76:D92 E68:F92 D155:F267 D4:F6 D93:F113 E114:F154 D269:F275 D276:D64482 E276:F64537 D114:D146" xr:uid="{9ADF3545-E594-495D-A1BA-CB4FA856AC93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517D-34B0-4719-99A0-D29C414873DE}">
  <dimension ref="A1:AD314"/>
  <sheetViews>
    <sheetView zoomScale="85" zoomScaleNormal="85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U20" sqref="U20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17.875" style="1" customWidth="1"/>
    <col min="25" max="25" width="50.25" style="1" customWidth="1"/>
    <col min="28" max="16384" width="9" style="1"/>
  </cols>
  <sheetData>
    <row r="1" spans="1:30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4486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4526</v>
      </c>
      <c r="Y1" s="2" t="s">
        <v>2957</v>
      </c>
      <c r="AB1" s="2" t="s">
        <v>4205</v>
      </c>
      <c r="AD1" s="2" t="s">
        <v>2957</v>
      </c>
    </row>
    <row r="2" spans="1:30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VLOOKUP(C:C,total260330113047!B:F,5,0)</f>
        <v>537</v>
      </c>
      <c r="M2" s="8"/>
      <c r="N2" s="21">
        <f>L2/9*5</f>
        <v>298.33333333333331</v>
      </c>
      <c r="O2" s="44">
        <v>719</v>
      </c>
      <c r="P2" s="44">
        <v>250</v>
      </c>
      <c r="Q2" s="44">
        <v>0</v>
      </c>
      <c r="R2" s="44">
        <v>0</v>
      </c>
      <c r="S2" s="44">
        <v>250</v>
      </c>
      <c r="T2" s="45">
        <v>0</v>
      </c>
      <c r="U2" s="45">
        <v>469</v>
      </c>
      <c r="V2" s="45">
        <v>170.66666666666669</v>
      </c>
      <c r="W2" s="41">
        <v>0.74687065368567451</v>
      </c>
      <c r="X2" s="188"/>
      <c r="Y2" s="188"/>
    </row>
    <row r="3" spans="1:30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VLOOKUP(C:C,total260330113047!B:F,5,0)</f>
        <v>1403</v>
      </c>
      <c r="M3" s="8"/>
      <c r="N3" s="21">
        <f>L3/9*5</f>
        <v>779.44444444444446</v>
      </c>
      <c r="O3" s="44">
        <v>1668</v>
      </c>
      <c r="P3" s="44">
        <v>900</v>
      </c>
      <c r="Q3" s="44">
        <v>0</v>
      </c>
      <c r="R3" s="44">
        <v>0</v>
      </c>
      <c r="S3" s="44">
        <v>2200</v>
      </c>
      <c r="T3" s="45">
        <v>-1300</v>
      </c>
      <c r="U3" s="45">
        <v>-532</v>
      </c>
      <c r="V3" s="45">
        <v>-1311.4444444444443</v>
      </c>
      <c r="W3" s="41">
        <v>0.84112709832134291</v>
      </c>
      <c r="X3" s="46"/>
      <c r="Y3" s="46"/>
    </row>
    <row r="4" spans="1:30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VLOOKUP(C:C,total260330113047!B:F,5,0)</f>
        <v>612</v>
      </c>
      <c r="M4" s="211">
        <v>1000</v>
      </c>
      <c r="N4" s="211">
        <v>1000</v>
      </c>
      <c r="O4" s="44">
        <v>6099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6099</v>
      </c>
      <c r="V4" s="45">
        <v>5099</v>
      </c>
      <c r="W4" s="41">
        <v>0.10034431874077718</v>
      </c>
      <c r="X4" s="46"/>
      <c r="Y4" s="46"/>
    </row>
    <row r="5" spans="1:30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VLOOKUP(C:C,total260330113047!B:F,5,0)</f>
        <v>11211</v>
      </c>
      <c r="M5" s="8"/>
      <c r="N5" s="21">
        <f>L5/9*5</f>
        <v>6228.3333333333339</v>
      </c>
      <c r="O5" s="44">
        <v>24732</v>
      </c>
      <c r="P5" s="44">
        <v>21630</v>
      </c>
      <c r="Q5" s="44">
        <v>0</v>
      </c>
      <c r="R5" s="44">
        <v>0</v>
      </c>
      <c r="S5" s="44">
        <v>21630</v>
      </c>
      <c r="T5" s="45">
        <v>0</v>
      </c>
      <c r="U5" s="45">
        <v>3102</v>
      </c>
      <c r="V5" s="45">
        <v>-3126.3333333333339</v>
      </c>
      <c r="W5" s="41">
        <v>0.45329936923823388</v>
      </c>
      <c r="X5" s="241"/>
      <c r="Y5" s="241"/>
    </row>
    <row r="6" spans="1:30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VLOOKUP(C:C,total260330113047!B:F,5,0)</f>
        <v>181</v>
      </c>
      <c r="M6" s="8"/>
      <c r="N6" s="21">
        <f>L6/9*5</f>
        <v>100.55555555555556</v>
      </c>
      <c r="O6" s="44">
        <v>3064</v>
      </c>
      <c r="P6" s="44">
        <v>0</v>
      </c>
      <c r="Q6" s="44">
        <v>0</v>
      </c>
      <c r="R6" s="44">
        <v>0</v>
      </c>
      <c r="S6" s="44">
        <v>0</v>
      </c>
      <c r="T6" s="45">
        <v>0</v>
      </c>
      <c r="U6" s="45">
        <v>3064</v>
      </c>
      <c r="V6" s="45">
        <v>2963.4444444444443</v>
      </c>
      <c r="W6" s="41">
        <v>5.9073107049608352E-2</v>
      </c>
      <c r="X6" s="46"/>
      <c r="Y6" s="46"/>
    </row>
    <row r="7" spans="1:30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VLOOKUP(C:C,total260330113047!B:F,5,0)</f>
        <v>#N/A</v>
      </c>
      <c r="M7" s="8"/>
      <c r="N7" s="21" t="e">
        <f>L7/9*5</f>
        <v>#N/A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 t="e">
        <v>#N/A</v>
      </c>
      <c r="W7" s="41" t="e">
        <v>#N/A</v>
      </c>
      <c r="X7" s="46"/>
      <c r="Y7" s="46"/>
    </row>
    <row r="8" spans="1:30" s="152" customFormat="1">
      <c r="A8" s="144" t="s">
        <v>1044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>
        <f>VLOOKUP(C:C,total260330113047!B:F,5,0)</f>
        <v>3091</v>
      </c>
      <c r="M8" s="148"/>
      <c r="N8" s="148">
        <v>0</v>
      </c>
      <c r="O8" s="148">
        <v>1058</v>
      </c>
      <c r="P8" s="148">
        <v>500</v>
      </c>
      <c r="Q8" s="148">
        <v>0</v>
      </c>
      <c r="R8" s="148">
        <v>0</v>
      </c>
      <c r="S8" s="148">
        <v>500</v>
      </c>
      <c r="T8" s="149">
        <v>0</v>
      </c>
      <c r="U8" s="149">
        <v>558</v>
      </c>
      <c r="V8" s="149">
        <v>558</v>
      </c>
      <c r="W8" s="150">
        <v>2.9215500945179582</v>
      </c>
      <c r="X8" s="185"/>
      <c r="Y8" s="185"/>
      <c r="Z8" s="191"/>
      <c r="AA8" s="191"/>
    </row>
    <row r="9" spans="1:30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VLOOKUP(C:C,total260330113047!B:F,5,0)</f>
        <v>641</v>
      </c>
      <c r="M9" s="211">
        <v>1000</v>
      </c>
      <c r="N9" s="211">
        <v>2000</v>
      </c>
      <c r="O9" s="44">
        <v>4795</v>
      </c>
      <c r="P9" s="44">
        <v>0</v>
      </c>
      <c r="Q9" s="44">
        <v>0</v>
      </c>
      <c r="R9" s="44">
        <v>0</v>
      </c>
      <c r="S9" s="44">
        <v>0</v>
      </c>
      <c r="T9" s="45">
        <v>0</v>
      </c>
      <c r="U9" s="45">
        <v>4795</v>
      </c>
      <c r="V9" s="45">
        <v>2795</v>
      </c>
      <c r="W9" s="41">
        <v>0.13368091762252346</v>
      </c>
      <c r="X9" s="13"/>
      <c r="Y9" s="13"/>
    </row>
    <row r="10" spans="1:30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VLOOKUP(C:C,total260330113047!B:F,5,0)</f>
        <v>8631</v>
      </c>
      <c r="M10" s="8"/>
      <c r="N10" s="21">
        <f t="shared" ref="N10:N28" si="0">L10/9*5</f>
        <v>4795</v>
      </c>
      <c r="O10" s="44">
        <v>3127</v>
      </c>
      <c r="P10" s="44">
        <v>4845</v>
      </c>
      <c r="Q10" s="44">
        <v>0</v>
      </c>
      <c r="R10" s="44">
        <v>0</v>
      </c>
      <c r="S10" s="44">
        <v>4845</v>
      </c>
      <c r="T10" s="45">
        <v>0</v>
      </c>
      <c r="U10" s="45">
        <v>-1718</v>
      </c>
      <c r="V10" s="45">
        <v>-6513</v>
      </c>
      <c r="W10" s="41">
        <v>2.7601535017588743</v>
      </c>
      <c r="X10" s="46"/>
      <c r="Y10" s="46"/>
    </row>
    <row r="11" spans="1:30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VLOOKUP(C:C,total260330113047!B:F,5,0)</f>
        <v>160</v>
      </c>
      <c r="M11" s="8"/>
      <c r="N11" s="21">
        <f t="shared" si="0"/>
        <v>88.888888888888886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-86.888888888888886</v>
      </c>
      <c r="W11" s="41">
        <v>80</v>
      </c>
      <c r="X11" s="46"/>
      <c r="Y11" s="46"/>
    </row>
    <row r="12" spans="1:30">
      <c r="A12" s="29"/>
      <c r="B12" s="30" t="s">
        <v>5</v>
      </c>
      <c r="C12" s="17" t="s">
        <v>4440</v>
      </c>
      <c r="D12" s="18"/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VLOOKUP(C:C,total260330113047!B:F,5,0)</f>
        <v>240</v>
      </c>
      <c r="M12" s="8"/>
      <c r="N12" s="21">
        <f t="shared" si="0"/>
        <v>133.33333333333334</v>
      </c>
      <c r="O12" s="44">
        <v>901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901</v>
      </c>
      <c r="V12" s="45">
        <v>767.66666666666663</v>
      </c>
      <c r="W12" s="41">
        <v>0.26637069922308548</v>
      </c>
      <c r="X12" s="46"/>
      <c r="Y12" s="46"/>
    </row>
    <row r="13" spans="1:30">
      <c r="A13" s="29" t="s">
        <v>1048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VLOOKUP(C:C,total260330113047!B:F,5,0)</f>
        <v>12</v>
      </c>
      <c r="M13" s="8"/>
      <c r="N13" s="21">
        <f t="shared" si="0"/>
        <v>6.6666666666666661</v>
      </c>
      <c r="O13" s="44">
        <v>988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988</v>
      </c>
      <c r="V13" s="45">
        <v>981.33333333333337</v>
      </c>
      <c r="W13" s="41">
        <v>1.2145748987854251E-2</v>
      </c>
      <c r="X13" s="46"/>
      <c r="Y13" s="46"/>
    </row>
    <row r="14" spans="1:30">
      <c r="A14" s="29" t="s">
        <v>1049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VLOOKUP(C:C,total260330113047!B:F,5,0)</f>
        <v>719</v>
      </c>
      <c r="M14" s="8"/>
      <c r="N14" s="21">
        <f t="shared" si="0"/>
        <v>399.44444444444446</v>
      </c>
      <c r="O14" s="44">
        <v>3316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3316</v>
      </c>
      <c r="V14" s="45">
        <v>2916.5555555555557</v>
      </c>
      <c r="W14" s="41">
        <v>0.21682750301568154</v>
      </c>
      <c r="X14" s="46"/>
      <c r="Y14" s="46"/>
    </row>
    <row r="15" spans="1:30">
      <c r="A15" s="29" t="s">
        <v>1050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>
        <f>VLOOKUP(C:C,total260330113047!B:F,5,0)</f>
        <v>1</v>
      </c>
      <c r="M15" s="8"/>
      <c r="N15" s="21">
        <f t="shared" si="0"/>
        <v>0.55555555555555558</v>
      </c>
      <c r="O15" s="44">
        <v>744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744</v>
      </c>
      <c r="V15" s="45">
        <v>743.44444444444446</v>
      </c>
      <c r="W15" s="41">
        <v>1.3440860215053765E-3</v>
      </c>
      <c r="X15" s="46"/>
      <c r="Y15" s="46"/>
    </row>
    <row r="16" spans="1:30">
      <c r="A16" s="29" t="s">
        <v>1051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VLOOKUP(C:C,total260330113047!B:F,5,0)</f>
        <v>1</v>
      </c>
      <c r="M16" s="8"/>
      <c r="N16" s="21">
        <f t="shared" si="0"/>
        <v>0.55555555555555558</v>
      </c>
      <c r="O16" s="44">
        <v>1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1</v>
      </c>
      <c r="V16" s="45">
        <v>0.44444444444444442</v>
      </c>
      <c r="W16" s="41">
        <v>1</v>
      </c>
      <c r="X16" s="46"/>
      <c r="Y16" s="46"/>
    </row>
    <row r="17" spans="1:27">
      <c r="A17" s="29" t="s">
        <v>1052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VLOOKUP(C:C,total260330113047!B:F,5,0)</f>
        <v>142</v>
      </c>
      <c r="M17" s="8"/>
      <c r="N17" s="21">
        <f t="shared" si="0"/>
        <v>78.888888888888886</v>
      </c>
      <c r="O17" s="44">
        <v>4410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4410</v>
      </c>
      <c r="V17" s="45">
        <v>4331.1111111111113</v>
      </c>
      <c r="W17" s="41">
        <v>3.2199546485260772E-2</v>
      </c>
      <c r="X17" s="46"/>
      <c r="Y17" s="46"/>
    </row>
    <row r="18" spans="1:27">
      <c r="A18" s="29" t="s">
        <v>1053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VLOOKUP(C:C,total260330113047!B:F,5,0)</f>
        <v>86</v>
      </c>
      <c r="M18" s="8"/>
      <c r="N18" s="21">
        <f t="shared" si="0"/>
        <v>47.777777777777779</v>
      </c>
      <c r="O18" s="44">
        <v>2097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2097</v>
      </c>
      <c r="V18" s="45">
        <v>2049.2222222222222</v>
      </c>
      <c r="W18" s="41">
        <v>4.1010968049594657E-2</v>
      </c>
      <c r="X18" s="46"/>
      <c r="Y18" s="46"/>
    </row>
    <row r="19" spans="1:27">
      <c r="A19" s="29" t="s">
        <v>1054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VLOOKUP(C:C,total260330113047!B:F,5,0)</f>
        <v>26</v>
      </c>
      <c r="M19" s="8"/>
      <c r="N19" s="21">
        <f t="shared" si="0"/>
        <v>14.444444444444445</v>
      </c>
      <c r="O19" s="44">
        <v>2220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2220</v>
      </c>
      <c r="V19" s="45">
        <v>2205.5555555555557</v>
      </c>
      <c r="W19" s="41">
        <v>1.1711711711711712E-2</v>
      </c>
      <c r="X19" s="46"/>
      <c r="Y19" s="46"/>
    </row>
    <row r="20" spans="1:27">
      <c r="A20" s="29" t="s">
        <v>1055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VLOOKUP(C:C,total260330113047!B:F,5,0)</f>
        <v>95</v>
      </c>
      <c r="M20" s="8"/>
      <c r="N20" s="21">
        <f t="shared" si="0"/>
        <v>52.777777777777779</v>
      </c>
      <c r="O20" s="44">
        <v>8014</v>
      </c>
      <c r="P20" s="44">
        <v>0</v>
      </c>
      <c r="Q20" s="44">
        <v>0</v>
      </c>
      <c r="R20" s="44">
        <v>0</v>
      </c>
      <c r="S20" s="44">
        <v>0</v>
      </c>
      <c r="T20" s="45">
        <v>0</v>
      </c>
      <c r="U20" s="45">
        <v>8014</v>
      </c>
      <c r="V20" s="45">
        <v>7961.2222222222226</v>
      </c>
      <c r="W20" s="41">
        <v>1.1854255053656101E-2</v>
      </c>
      <c r="X20" s="46"/>
      <c r="Y20" s="46"/>
    </row>
    <row r="21" spans="1:27">
      <c r="A21" s="29" t="s">
        <v>1056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VLOOKUP(C:C,total260330113047!B:F,5,0)</f>
        <v>631</v>
      </c>
      <c r="M21" s="8"/>
      <c r="N21" s="21">
        <f t="shared" si="0"/>
        <v>350.55555555555554</v>
      </c>
      <c r="O21" s="44">
        <v>400</v>
      </c>
      <c r="P21" s="44">
        <v>256</v>
      </c>
      <c r="Q21" s="44">
        <v>1000</v>
      </c>
      <c r="R21" s="44">
        <v>0</v>
      </c>
      <c r="S21" s="44">
        <v>256</v>
      </c>
      <c r="T21" s="45">
        <v>0</v>
      </c>
      <c r="U21" s="45">
        <v>1144</v>
      </c>
      <c r="V21" s="45">
        <v>793.44444444444446</v>
      </c>
      <c r="W21" s="41">
        <v>1.5774999999999999</v>
      </c>
      <c r="X21" s="46"/>
      <c r="Y21" s="46"/>
    </row>
    <row r="22" spans="1:27">
      <c r="A22" s="29" t="s">
        <v>1057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VLOOKUP(C:C,total260330113047!B:F,5,0)</f>
        <v>400</v>
      </c>
      <c r="M22" s="8"/>
      <c r="N22" s="21">
        <f t="shared" si="0"/>
        <v>222.22222222222223</v>
      </c>
      <c r="O22" s="44">
        <v>3009</v>
      </c>
      <c r="P22" s="44">
        <v>0</v>
      </c>
      <c r="Q22" s="44">
        <v>0</v>
      </c>
      <c r="R22" s="44">
        <v>0</v>
      </c>
      <c r="S22" s="44">
        <v>100</v>
      </c>
      <c r="T22" s="45">
        <v>-100</v>
      </c>
      <c r="U22" s="45">
        <v>2909</v>
      </c>
      <c r="V22" s="45">
        <v>2686.7777777777778</v>
      </c>
      <c r="W22" s="41">
        <v>0.13293452974410103</v>
      </c>
      <c r="X22" s="46"/>
      <c r="Y22" s="46"/>
    </row>
    <row r="23" spans="1:27">
      <c r="A23" s="29" t="s">
        <v>1058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VLOOKUP(C:C,total260330113047!B:F,5,0)</f>
        <v>3</v>
      </c>
      <c r="M23" s="8"/>
      <c r="N23" s="21">
        <f t="shared" si="0"/>
        <v>1.6666666666666665</v>
      </c>
      <c r="O23" s="44">
        <v>6852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6852</v>
      </c>
      <c r="V23" s="45">
        <v>6850.333333333333</v>
      </c>
      <c r="W23" s="41">
        <v>4.3782837127845885E-4</v>
      </c>
      <c r="X23" s="46"/>
      <c r="Y23" s="46"/>
    </row>
    <row r="24" spans="1:27">
      <c r="A24" s="29" t="s">
        <v>1059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VLOOKUP(C:C,total260330113047!B:F,5,0)</f>
        <v>112</v>
      </c>
      <c r="M24" s="8"/>
      <c r="N24" s="21">
        <f t="shared" si="0"/>
        <v>62.222222222222221</v>
      </c>
      <c r="O24" s="44">
        <v>1831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1831</v>
      </c>
      <c r="V24" s="45">
        <v>1768.7777777777778</v>
      </c>
      <c r="W24" s="41">
        <v>6.1168760240305847E-2</v>
      </c>
      <c r="X24" s="46"/>
      <c r="Y24" s="46"/>
    </row>
    <row r="25" spans="1:27">
      <c r="A25" s="29" t="s">
        <v>1060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VLOOKUP(C:C,total260330113047!B:F,5,0)</f>
        <v>120</v>
      </c>
      <c r="M25" s="8"/>
      <c r="N25" s="21">
        <f t="shared" si="0"/>
        <v>66.666666666666671</v>
      </c>
      <c r="O25" s="44">
        <v>3697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3697</v>
      </c>
      <c r="V25" s="45">
        <v>3630.3333333333335</v>
      </c>
      <c r="W25" s="41">
        <v>3.2458750338111984E-2</v>
      </c>
      <c r="X25" s="46"/>
      <c r="Y25" s="46"/>
    </row>
    <row r="26" spans="1:27">
      <c r="A26" s="29" t="s">
        <v>1061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>
        <f>VLOOKUP(C:C,total260330113047!B:F,5,0)</f>
        <v>25</v>
      </c>
      <c r="M26" s="8"/>
      <c r="N26" s="21">
        <f t="shared" si="0"/>
        <v>13.888888888888889</v>
      </c>
      <c r="O26" s="44">
        <v>39</v>
      </c>
      <c r="P26" s="44">
        <v>0</v>
      </c>
      <c r="Q26" s="44">
        <v>0</v>
      </c>
      <c r="R26" s="44">
        <v>0</v>
      </c>
      <c r="S26" s="44">
        <v>0</v>
      </c>
      <c r="T26" s="45">
        <v>0</v>
      </c>
      <c r="U26" s="45">
        <v>39</v>
      </c>
      <c r="V26" s="45">
        <v>25.111111111111111</v>
      </c>
      <c r="W26" s="41">
        <v>0.64102564102564108</v>
      </c>
      <c r="X26" s="46"/>
      <c r="Y26" s="46"/>
    </row>
    <row r="27" spans="1:27">
      <c r="A27" s="29" t="s">
        <v>1062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VLOOKUP(C:C,total260330113047!B:F,5,0)</f>
        <v>246</v>
      </c>
      <c r="M27" s="8"/>
      <c r="N27" s="21">
        <f t="shared" si="0"/>
        <v>136.66666666666666</v>
      </c>
      <c r="O27" s="44">
        <v>5571</v>
      </c>
      <c r="P27" s="44">
        <v>200</v>
      </c>
      <c r="Q27" s="44">
        <v>0</v>
      </c>
      <c r="R27" s="44">
        <v>0</v>
      </c>
      <c r="S27" s="44">
        <v>200</v>
      </c>
      <c r="T27" s="45">
        <v>0</v>
      </c>
      <c r="U27" s="45">
        <v>5371</v>
      </c>
      <c r="V27" s="45">
        <v>5234.333333333333</v>
      </c>
      <c r="W27" s="41">
        <v>4.4157242864835758E-2</v>
      </c>
      <c r="X27" s="46"/>
      <c r="Y27" s="46"/>
    </row>
    <row r="28" spans="1:27" s="152" customFormat="1">
      <c r="A28" s="144" t="s">
        <v>1063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VLOOKUP(C:C,total260330113047!B:F,5,0)</f>
        <v>50</v>
      </c>
      <c r="M28" s="8"/>
      <c r="N28" s="21">
        <f t="shared" si="0"/>
        <v>27.777777777777779</v>
      </c>
      <c r="O28" s="148">
        <v>1871</v>
      </c>
      <c r="P28" s="148">
        <v>0</v>
      </c>
      <c r="Q28" s="44">
        <v>0</v>
      </c>
      <c r="R28" s="148">
        <v>0</v>
      </c>
      <c r="S28" s="148">
        <v>0</v>
      </c>
      <c r="T28" s="149">
        <v>0</v>
      </c>
      <c r="U28" s="149">
        <v>1871</v>
      </c>
      <c r="V28" s="149">
        <v>1843.2222222222222</v>
      </c>
      <c r="W28" s="150">
        <v>2.6723677177979691E-2</v>
      </c>
      <c r="X28" s="151"/>
      <c r="Y28" s="151"/>
      <c r="Z28" s="191"/>
      <c r="AA28" s="191"/>
    </row>
    <row r="29" spans="1:27">
      <c r="A29" s="29" t="s">
        <v>1064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VLOOKUP(C:C,total260330113047!B:F,5,0)</f>
        <v>56</v>
      </c>
      <c r="M29" s="211">
        <v>500</v>
      </c>
      <c r="N29" s="211">
        <v>500</v>
      </c>
      <c r="O29" s="44">
        <v>2287</v>
      </c>
      <c r="P29" s="44">
        <v>0</v>
      </c>
      <c r="Q29" s="44">
        <v>0</v>
      </c>
      <c r="R29" s="44">
        <v>0</v>
      </c>
      <c r="S29" s="44">
        <v>0</v>
      </c>
      <c r="T29" s="45">
        <v>0</v>
      </c>
      <c r="U29" s="45">
        <v>2287</v>
      </c>
      <c r="V29" s="45">
        <v>1787</v>
      </c>
      <c r="W29" s="41">
        <v>2.4486226497595104E-2</v>
      </c>
      <c r="X29" s="46"/>
      <c r="Y29" s="46"/>
    </row>
    <row r="30" spans="1:27" s="152" customFormat="1" ht="15.75">
      <c r="A30" s="144" t="s">
        <v>1065</v>
      </c>
      <c r="B30" s="145" t="s">
        <v>356</v>
      </c>
      <c r="C30" s="146" t="s">
        <v>192</v>
      </c>
      <c r="D30" s="147" t="s">
        <v>190</v>
      </c>
      <c r="E30" s="146" t="s">
        <v>193</v>
      </c>
      <c r="F30" s="146">
        <v>935</v>
      </c>
      <c r="G30" s="148">
        <v>77</v>
      </c>
      <c r="H30" s="148">
        <v>731</v>
      </c>
      <c r="I30" s="8">
        <f>VLOOKUP(C30,'202310-202403出荷数total2403220951'!B:F,5,0)</f>
        <v>163</v>
      </c>
      <c r="J30" s="203">
        <f>VLOOKUP(C30,'出荷数2307～2406total241008110618'!B:F,5,0)</f>
        <v>235</v>
      </c>
      <c r="K30" s="214">
        <f>VLOOKUP(C30,'出荷数2407-2506total250730101950'!B:F,5,0)</f>
        <v>20</v>
      </c>
      <c r="L30" s="203">
        <f>VLOOKUP(C:C,total260330113047!B:F,5,0)</f>
        <v>2</v>
      </c>
      <c r="M30" s="8"/>
      <c r="N30" s="21">
        <f>L30/9*5</f>
        <v>1.1111111111111112</v>
      </c>
      <c r="O30" s="148">
        <v>1</v>
      </c>
      <c r="P30" s="148">
        <v>0</v>
      </c>
      <c r="Q30" s="44">
        <v>0</v>
      </c>
      <c r="R30" s="148">
        <v>0</v>
      </c>
      <c r="S30" s="148">
        <v>0</v>
      </c>
      <c r="T30" s="149">
        <v>0</v>
      </c>
      <c r="U30" s="149">
        <v>1</v>
      </c>
      <c r="V30" s="149">
        <v>-0.11111111111111116</v>
      </c>
      <c r="W30" s="150">
        <v>2</v>
      </c>
      <c r="X30" s="151"/>
      <c r="Y30" s="151"/>
    </row>
    <row r="31" spans="1:27">
      <c r="A31" s="29" t="s">
        <v>1066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VLOOKUP(C:C,total260330113047!B:F,5,0)</f>
        <v>36</v>
      </c>
      <c r="M31" s="8"/>
      <c r="N31" s="21">
        <f>L31/9*5</f>
        <v>20</v>
      </c>
      <c r="O31" s="44">
        <v>901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901</v>
      </c>
      <c r="V31" s="45">
        <v>881</v>
      </c>
      <c r="W31" s="41">
        <v>3.9955604883462822E-2</v>
      </c>
      <c r="X31" s="46"/>
      <c r="Y31" s="46"/>
    </row>
    <row r="32" spans="1:27">
      <c r="A32" s="29" t="s">
        <v>1067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VLOOKUP(C:C,total260330113047!B:F,5,0)</f>
        <v>32</v>
      </c>
      <c r="M32" s="8"/>
      <c r="N32" s="21">
        <f>L32/9*5</f>
        <v>17.777777777777779</v>
      </c>
      <c r="O32" s="44">
        <v>1942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1942</v>
      </c>
      <c r="V32" s="45">
        <v>1924.2222222222222</v>
      </c>
      <c r="W32" s="41">
        <v>1.6477857878475798E-2</v>
      </c>
      <c r="X32" s="46"/>
      <c r="Y32" s="46"/>
    </row>
    <row r="33" spans="1:27">
      <c r="A33" s="29" t="s">
        <v>1068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VLOOKUP(C:C,total260330113047!B:F,5,0)</f>
        <v>438</v>
      </c>
      <c r="M33" s="8"/>
      <c r="N33" s="211">
        <v>41</v>
      </c>
      <c r="O33" s="44">
        <v>2942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2942</v>
      </c>
      <c r="V33" s="45">
        <v>2901</v>
      </c>
      <c r="W33" s="41">
        <v>0.14887831407205981</v>
      </c>
      <c r="X33" s="46"/>
      <c r="Y33" s="46"/>
    </row>
    <row r="34" spans="1:27">
      <c r="A34" s="29" t="s">
        <v>1069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VLOOKUP(C:C,total260330113047!B:F,5,0)</f>
        <v>58</v>
      </c>
      <c r="M34" s="8"/>
      <c r="N34" s="21">
        <f t="shared" ref="N34:N39" si="1">L34/9*5</f>
        <v>32.222222222222221</v>
      </c>
      <c r="O34" s="44">
        <v>305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305</v>
      </c>
      <c r="V34" s="45">
        <v>272.77777777777777</v>
      </c>
      <c r="W34" s="41">
        <v>0.1901639344262295</v>
      </c>
      <c r="X34" s="46"/>
      <c r="Y34" s="46"/>
    </row>
    <row r="35" spans="1:27">
      <c r="A35" s="29" t="s">
        <v>1070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VLOOKUP(C:C,total260330113047!B:F,5,0)</f>
        <v>60</v>
      </c>
      <c r="M35" s="8"/>
      <c r="N35" s="21">
        <f t="shared" si="1"/>
        <v>33.333333333333336</v>
      </c>
      <c r="O35" s="44">
        <v>2038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2038</v>
      </c>
      <c r="V35" s="45">
        <v>2004.6666666666667</v>
      </c>
      <c r="W35" s="41">
        <v>2.9440628066732092E-2</v>
      </c>
      <c r="X35" s="46"/>
      <c r="Y35" s="46"/>
    </row>
    <row r="36" spans="1:27">
      <c r="A36" s="29" t="s">
        <v>1071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VLOOKUP(C:C,total260330113047!B:F,5,0)</f>
        <v>551</v>
      </c>
      <c r="M36" s="8"/>
      <c r="N36" s="21">
        <f t="shared" si="1"/>
        <v>306.11111111111109</v>
      </c>
      <c r="O36" s="44">
        <v>2979</v>
      </c>
      <c r="P36" s="44">
        <v>0</v>
      </c>
      <c r="Q36" s="44">
        <v>0</v>
      </c>
      <c r="R36" s="44">
        <v>0</v>
      </c>
      <c r="S36" s="44">
        <v>0</v>
      </c>
      <c r="T36" s="45">
        <v>0</v>
      </c>
      <c r="U36" s="45">
        <v>2979</v>
      </c>
      <c r="V36" s="45">
        <v>2672.8888888888887</v>
      </c>
      <c r="W36" s="41">
        <v>0.18496139644175899</v>
      </c>
      <c r="X36" s="46"/>
      <c r="Y36" s="46"/>
    </row>
    <row r="37" spans="1:27">
      <c r="A37" s="29" t="s">
        <v>1072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VLOOKUP(C:C,total260330113047!B:F,5,0)</f>
        <v>541</v>
      </c>
      <c r="M37" s="8"/>
      <c r="N37" s="21">
        <f t="shared" si="1"/>
        <v>300.55555555555554</v>
      </c>
      <c r="O37" s="44">
        <v>12929</v>
      </c>
      <c r="P37" s="44">
        <v>0</v>
      </c>
      <c r="Q37" s="44">
        <v>0</v>
      </c>
      <c r="R37" s="44">
        <v>0</v>
      </c>
      <c r="S37" s="44">
        <v>0</v>
      </c>
      <c r="T37" s="45">
        <v>0</v>
      </c>
      <c r="U37" s="45">
        <v>12929</v>
      </c>
      <c r="V37" s="45">
        <v>12628.444444444445</v>
      </c>
      <c r="W37" s="41">
        <v>4.1843916776239463E-2</v>
      </c>
      <c r="X37" s="46"/>
      <c r="Y37" s="46"/>
    </row>
    <row r="38" spans="1:27">
      <c r="A38" s="29" t="s">
        <v>1073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VLOOKUP(C:C,total260330113047!B:F,5,0)</f>
        <v>210</v>
      </c>
      <c r="M38" s="8"/>
      <c r="N38" s="21">
        <f t="shared" si="1"/>
        <v>116.66666666666666</v>
      </c>
      <c r="O38" s="44">
        <v>655</v>
      </c>
      <c r="P38" s="44">
        <v>0</v>
      </c>
      <c r="Q38" s="44">
        <v>0</v>
      </c>
      <c r="R38" s="44">
        <v>0</v>
      </c>
      <c r="S38" s="44">
        <v>0</v>
      </c>
      <c r="T38" s="45">
        <v>0</v>
      </c>
      <c r="U38" s="45">
        <v>655</v>
      </c>
      <c r="V38" s="45">
        <v>538.33333333333337</v>
      </c>
      <c r="W38" s="41">
        <v>0.32061068702290074</v>
      </c>
      <c r="X38" s="46"/>
      <c r="Y38" s="46"/>
    </row>
    <row r="39" spans="1:27">
      <c r="A39" s="29" t="s">
        <v>1074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VLOOKUP(C:C,total260330113047!B:F,5,0)</f>
        <v>140</v>
      </c>
      <c r="M39" s="8"/>
      <c r="N39" s="21">
        <f t="shared" si="1"/>
        <v>77.777777777777771</v>
      </c>
      <c r="O39" s="44">
        <v>740</v>
      </c>
      <c r="P39" s="44">
        <v>0</v>
      </c>
      <c r="Q39" s="44">
        <v>0</v>
      </c>
      <c r="R39" s="44">
        <v>0</v>
      </c>
      <c r="S39" s="44">
        <v>0</v>
      </c>
      <c r="T39" s="45">
        <v>0</v>
      </c>
      <c r="U39" s="45">
        <v>740</v>
      </c>
      <c r="V39" s="45">
        <v>662.22222222222217</v>
      </c>
      <c r="W39" s="41">
        <v>0.1891891891891892</v>
      </c>
      <c r="X39" s="46"/>
      <c r="Y39" s="46"/>
    </row>
    <row r="40" spans="1:27" s="152" customFormat="1">
      <c r="A40" s="144" t="s">
        <v>1075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VLOOKUP(C:C,total260330113047!B:F,5,0)</f>
        <v>#N/A</v>
      </c>
      <c r="M40" s="211">
        <v>470</v>
      </c>
      <c r="N40" s="211">
        <v>470</v>
      </c>
      <c r="O40" s="148">
        <v>106</v>
      </c>
      <c r="P40" s="148">
        <v>0</v>
      </c>
      <c r="Q40" s="44">
        <v>0</v>
      </c>
      <c r="R40" s="148">
        <v>0</v>
      </c>
      <c r="S40" s="148">
        <v>0</v>
      </c>
      <c r="T40" s="149">
        <v>0</v>
      </c>
      <c r="U40" s="149">
        <v>106</v>
      </c>
      <c r="V40" s="149">
        <v>-364</v>
      </c>
      <c r="W40" s="150" t="e">
        <v>#N/A</v>
      </c>
      <c r="X40" s="151"/>
      <c r="Y40" s="151"/>
      <c r="Z40" s="191"/>
      <c r="AA40" s="191"/>
    </row>
    <row r="41" spans="1:27">
      <c r="A41" s="29" t="s">
        <v>1076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VLOOKUP(C:C,total260330113047!B:F,5,0)</f>
        <v>208</v>
      </c>
      <c r="M41" s="8"/>
      <c r="N41" s="21">
        <f t="shared" ref="N41:N52" si="2">L41/9*5</f>
        <v>115.55555555555556</v>
      </c>
      <c r="O41" s="44">
        <v>3404</v>
      </c>
      <c r="P41" s="44">
        <v>0</v>
      </c>
      <c r="Q41" s="44">
        <v>0</v>
      </c>
      <c r="R41" s="44">
        <v>0</v>
      </c>
      <c r="S41" s="44">
        <v>0</v>
      </c>
      <c r="T41" s="45">
        <v>0</v>
      </c>
      <c r="U41" s="45">
        <v>3404</v>
      </c>
      <c r="V41" s="45">
        <v>3288.4444444444443</v>
      </c>
      <c r="W41" s="41">
        <v>6.1104582843713277E-2</v>
      </c>
      <c r="X41" s="46"/>
      <c r="Y41" s="46"/>
    </row>
    <row r="42" spans="1:27">
      <c r="A42" s="29" t="s">
        <v>1077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VLOOKUP(C:C,total260330113047!B:F,5,0)</f>
        <v>406</v>
      </c>
      <c r="M42" s="8"/>
      <c r="N42" s="21">
        <f t="shared" si="2"/>
        <v>225.55555555555557</v>
      </c>
      <c r="O42" s="44">
        <v>2883</v>
      </c>
      <c r="P42" s="44">
        <v>490</v>
      </c>
      <c r="Q42" s="44">
        <v>0</v>
      </c>
      <c r="R42" s="44">
        <v>0</v>
      </c>
      <c r="S42" s="44">
        <v>490</v>
      </c>
      <c r="T42" s="45">
        <v>0</v>
      </c>
      <c r="U42" s="45">
        <v>2393</v>
      </c>
      <c r="V42" s="45">
        <v>2167.4444444444443</v>
      </c>
      <c r="W42" s="41">
        <v>0.14082552896288589</v>
      </c>
      <c r="X42" s="46"/>
      <c r="Y42" s="46"/>
    </row>
    <row r="43" spans="1:27">
      <c r="A43" s="29" t="s">
        <v>1078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VLOOKUP(C:C,total260330113047!B:F,5,0)</f>
        <v>6</v>
      </c>
      <c r="M43" s="8"/>
      <c r="N43" s="21">
        <f t="shared" si="2"/>
        <v>3.333333333333333</v>
      </c>
      <c r="O43" s="44">
        <v>4557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4557</v>
      </c>
      <c r="V43" s="45">
        <v>4553.666666666667</v>
      </c>
      <c r="W43" s="41">
        <v>1.3166556945358788E-3</v>
      </c>
      <c r="X43" s="46"/>
      <c r="Y43" s="46"/>
    </row>
    <row r="44" spans="1:27">
      <c r="A44" s="29" t="s">
        <v>1079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VLOOKUP(C:C,total260330113047!B:F,5,0)</f>
        <v>39</v>
      </c>
      <c r="M44" s="8"/>
      <c r="N44" s="21">
        <f t="shared" si="2"/>
        <v>21.666666666666664</v>
      </c>
      <c r="O44" s="44">
        <v>771</v>
      </c>
      <c r="P44" s="44">
        <v>0</v>
      </c>
      <c r="Q44" s="44">
        <v>0</v>
      </c>
      <c r="R44" s="44">
        <v>0</v>
      </c>
      <c r="S44" s="44">
        <v>0</v>
      </c>
      <c r="T44" s="45">
        <v>0</v>
      </c>
      <c r="U44" s="45">
        <v>771</v>
      </c>
      <c r="V44" s="45">
        <v>749.33333333333337</v>
      </c>
      <c r="W44" s="41">
        <v>5.0583657587548639E-2</v>
      </c>
      <c r="X44" s="46"/>
      <c r="Y44" s="46"/>
    </row>
    <row r="45" spans="1:27">
      <c r="A45" s="29"/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VLOOKUP(C:C,total260330113047!B:F,5,0)</f>
        <v>23</v>
      </c>
      <c r="M45" s="8"/>
      <c r="N45" s="21">
        <f t="shared" si="2"/>
        <v>12.777777777777777</v>
      </c>
      <c r="O45" s="44">
        <v>1461</v>
      </c>
      <c r="P45" s="44">
        <v>0</v>
      </c>
      <c r="Q45" s="44">
        <v>0</v>
      </c>
      <c r="R45" s="44">
        <v>0</v>
      </c>
      <c r="S45" s="44">
        <v>0</v>
      </c>
      <c r="T45" s="45">
        <v>0</v>
      </c>
      <c r="U45" s="45">
        <v>1461</v>
      </c>
      <c r="V45" s="45">
        <v>1448.2222222222222</v>
      </c>
      <c r="W45" s="41">
        <v>1.5742642026009581E-2</v>
      </c>
      <c r="X45" s="46"/>
      <c r="Y45" s="46"/>
    </row>
    <row r="46" spans="1:27" s="152" customFormat="1">
      <c r="A46" s="29" t="s">
        <v>1080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VLOOKUP(C:C,total260330113047!B:F,5,0)</f>
        <v>65</v>
      </c>
      <c r="M46" s="8"/>
      <c r="N46" s="21">
        <f t="shared" si="2"/>
        <v>36.111111111111114</v>
      </c>
      <c r="O46" s="148">
        <v>217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217</v>
      </c>
      <c r="V46" s="149">
        <v>180.88888888888889</v>
      </c>
      <c r="W46" s="150">
        <v>0.29953917050691242</v>
      </c>
      <c r="X46" s="151"/>
      <c r="Y46" s="151"/>
      <c r="Z46" s="191"/>
      <c r="AA46" s="191"/>
    </row>
    <row r="47" spans="1:27" s="152" customFormat="1">
      <c r="A47" s="29" t="s">
        <v>1081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VLOOKUP(C:C,total260330113047!B:F,5,0)</f>
        <v>85</v>
      </c>
      <c r="M47" s="8"/>
      <c r="N47" s="21">
        <f t="shared" si="2"/>
        <v>47.222222222222221</v>
      </c>
      <c r="O47" s="148">
        <v>900</v>
      </c>
      <c r="P47" s="148">
        <v>0</v>
      </c>
      <c r="Q47" s="44">
        <v>0</v>
      </c>
      <c r="R47" s="148">
        <v>0</v>
      </c>
      <c r="S47" s="148">
        <v>0</v>
      </c>
      <c r="T47" s="149">
        <v>0</v>
      </c>
      <c r="U47" s="149">
        <v>900</v>
      </c>
      <c r="V47" s="149">
        <v>852.77777777777783</v>
      </c>
      <c r="W47" s="150">
        <v>9.4444444444444442E-2</v>
      </c>
      <c r="X47" s="151"/>
      <c r="Y47" s="151"/>
      <c r="Z47" s="191"/>
      <c r="AA47" s="191"/>
    </row>
    <row r="48" spans="1:27">
      <c r="A48" s="29" t="s">
        <v>1082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VLOOKUP(C:C,total260330113047!B:F,5,0)</f>
        <v>665</v>
      </c>
      <c r="M48" s="8"/>
      <c r="N48" s="21">
        <f t="shared" si="2"/>
        <v>369.44444444444446</v>
      </c>
      <c r="O48" s="44">
        <v>2750</v>
      </c>
      <c r="P48" s="44">
        <v>0</v>
      </c>
      <c r="Q48" s="44">
        <v>0</v>
      </c>
      <c r="R48" s="44">
        <v>0</v>
      </c>
      <c r="S48" s="44">
        <v>0</v>
      </c>
      <c r="T48" s="45">
        <v>0</v>
      </c>
      <c r="U48" s="45">
        <v>2750</v>
      </c>
      <c r="V48" s="45">
        <v>2380.5555555555557</v>
      </c>
      <c r="W48" s="41">
        <v>0.24181818181818182</v>
      </c>
      <c r="X48" s="46"/>
      <c r="Y48" s="46"/>
    </row>
    <row r="49" spans="1:27">
      <c r="A49" s="192" t="s">
        <v>1083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>
        <f>VLOOKUP(C:C,total260330113047!B:F,5,0)</f>
        <v>883</v>
      </c>
      <c r="M49" s="196"/>
      <c r="N49" s="196">
        <f t="shared" si="2"/>
        <v>490.55555555555554</v>
      </c>
      <c r="O49" s="196">
        <v>274</v>
      </c>
      <c r="P49" s="196">
        <v>0</v>
      </c>
      <c r="Q49" s="196">
        <v>0</v>
      </c>
      <c r="R49" s="196">
        <v>0</v>
      </c>
      <c r="S49" s="196">
        <v>0</v>
      </c>
      <c r="T49" s="197">
        <v>0</v>
      </c>
      <c r="U49" s="197">
        <v>274</v>
      </c>
      <c r="V49" s="197">
        <v>-216.55555555555554</v>
      </c>
      <c r="W49" s="198">
        <v>3.2226277372262775</v>
      </c>
      <c r="X49" s="199"/>
      <c r="Y49" s="199"/>
    </row>
    <row r="50" spans="1:27" s="277" customFormat="1">
      <c r="A50" s="269" t="s">
        <v>1084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VLOOKUP(C:C,total260330113047!B:F,5,0)</f>
        <v>512</v>
      </c>
      <c r="M50" s="8"/>
      <c r="N50" s="21">
        <f t="shared" si="2"/>
        <v>284.44444444444446</v>
      </c>
      <c r="O50" s="202">
        <v>3435</v>
      </c>
      <c r="P50" s="202">
        <v>20</v>
      </c>
      <c r="Q50" s="202">
        <v>0</v>
      </c>
      <c r="R50" s="202">
        <v>0</v>
      </c>
      <c r="S50" s="202">
        <v>20</v>
      </c>
      <c r="T50" s="273">
        <v>0</v>
      </c>
      <c r="U50" s="273">
        <v>3415</v>
      </c>
      <c r="V50" s="273">
        <v>3130.5555555555557</v>
      </c>
      <c r="W50" s="274">
        <v>0.14905385735080059</v>
      </c>
      <c r="X50" s="275"/>
      <c r="Y50" s="275"/>
      <c r="Z50" s="276"/>
      <c r="AA50" s="276"/>
    </row>
    <row r="51" spans="1:27">
      <c r="A51" s="29" t="s">
        <v>1085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VLOOKUP(C:C,total260330113047!B:F,5,0)</f>
        <v>1452</v>
      </c>
      <c r="M51" s="211">
        <v>750</v>
      </c>
      <c r="N51" s="21">
        <f t="shared" si="2"/>
        <v>806.66666666666674</v>
      </c>
      <c r="O51" s="44">
        <v>2644</v>
      </c>
      <c r="P51" s="44">
        <v>1640</v>
      </c>
      <c r="Q51" s="44">
        <v>0</v>
      </c>
      <c r="R51" s="44">
        <v>0</v>
      </c>
      <c r="S51" s="44">
        <v>1130</v>
      </c>
      <c r="T51" s="45">
        <v>510</v>
      </c>
      <c r="U51" s="45">
        <v>1514</v>
      </c>
      <c r="V51" s="45">
        <v>707.33333333333326</v>
      </c>
      <c r="W51" s="41">
        <v>0.54916792738275344</v>
      </c>
      <c r="X51" s="46"/>
      <c r="Y51" s="46"/>
    </row>
    <row r="52" spans="1:27" s="200" customFormat="1">
      <c r="A52" s="192" t="s">
        <v>1086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>
        <f>VLOOKUP(C:C,total260330113047!B:F,5,0)</f>
        <v>18</v>
      </c>
      <c r="M52" s="196"/>
      <c r="N52" s="196">
        <f t="shared" si="2"/>
        <v>10</v>
      </c>
      <c r="O52" s="196">
        <v>1252</v>
      </c>
      <c r="P52" s="196">
        <v>0</v>
      </c>
      <c r="Q52" s="196">
        <v>0</v>
      </c>
      <c r="R52" s="196">
        <v>0</v>
      </c>
      <c r="S52" s="196">
        <v>0</v>
      </c>
      <c r="T52" s="197">
        <v>0</v>
      </c>
      <c r="U52" s="197">
        <v>1252</v>
      </c>
      <c r="V52" s="197">
        <v>1242</v>
      </c>
      <c r="W52" s="198">
        <v>1.437699680511182E-2</v>
      </c>
      <c r="X52" s="199"/>
      <c r="Y52" s="199"/>
      <c r="Z52" s="201"/>
      <c r="AA52" s="201"/>
    </row>
    <row r="53" spans="1:27" s="152" customFormat="1" ht="15.75">
      <c r="A53" s="29" t="s">
        <v>1087</v>
      </c>
      <c r="B53" s="145" t="s">
        <v>356</v>
      </c>
      <c r="C53" s="146" t="s">
        <v>233</v>
      </c>
      <c r="D53" s="147" t="s">
        <v>234</v>
      </c>
      <c r="E53" s="146"/>
      <c r="F53" s="146">
        <v>843</v>
      </c>
      <c r="G53" s="148">
        <v>647</v>
      </c>
      <c r="H53" s="21">
        <v>2107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4" t="e">
        <f>VLOOKUP(C53,'出荷数2407-2506total250730101950'!B:F,5,0)</f>
        <v>#N/A</v>
      </c>
      <c r="L53" s="203" t="e">
        <f>VLOOKUP(C:C,total260330113047!B:F,5,0)</f>
        <v>#N/A</v>
      </c>
      <c r="M53" s="211">
        <v>890</v>
      </c>
      <c r="N53" s="211">
        <v>890</v>
      </c>
      <c r="O53" s="148">
        <v>0</v>
      </c>
      <c r="P53" s="148">
        <v>0</v>
      </c>
      <c r="Q53" s="44">
        <v>0</v>
      </c>
      <c r="R53" s="148">
        <v>0</v>
      </c>
      <c r="S53" s="148">
        <v>0</v>
      </c>
      <c r="T53" s="149">
        <v>0</v>
      </c>
      <c r="U53" s="149">
        <v>0</v>
      </c>
      <c r="V53" s="149">
        <v>-890</v>
      </c>
      <c r="W53" s="150" t="e">
        <v>#N/A</v>
      </c>
      <c r="X53" s="151"/>
      <c r="Y53" s="151"/>
    </row>
    <row r="54" spans="1:27">
      <c r="A54" s="29" t="s">
        <v>1088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VLOOKUP(C:C,total260330113047!B:F,5,0)</f>
        <v>231</v>
      </c>
      <c r="M54" s="8"/>
      <c r="N54" s="21">
        <f>L54/9*5</f>
        <v>128.33333333333334</v>
      </c>
      <c r="O54" s="44">
        <v>3084</v>
      </c>
      <c r="P54" s="44">
        <v>600</v>
      </c>
      <c r="Q54" s="44">
        <v>0</v>
      </c>
      <c r="R54" s="44">
        <v>0</v>
      </c>
      <c r="S54" s="44">
        <v>600</v>
      </c>
      <c r="T54" s="45">
        <v>0</v>
      </c>
      <c r="U54" s="45">
        <v>2484</v>
      </c>
      <c r="V54" s="45">
        <v>2355.6666666666665</v>
      </c>
      <c r="W54" s="41">
        <v>7.4902723735408558E-2</v>
      </c>
      <c r="X54" s="46"/>
      <c r="Y54" s="46"/>
    </row>
    <row r="55" spans="1:27" s="152" customFormat="1" ht="15.75">
      <c r="A55" s="29" t="s">
        <v>1089</v>
      </c>
      <c r="B55" s="145" t="s">
        <v>356</v>
      </c>
      <c r="C55" s="153" t="s">
        <v>1264</v>
      </c>
      <c r="D55" s="154" t="s">
        <v>64</v>
      </c>
      <c r="E55" s="153"/>
      <c r="F55" s="146">
        <v>1087</v>
      </c>
      <c r="G55" s="148">
        <v>665</v>
      </c>
      <c r="H55" s="21">
        <v>2030</v>
      </c>
      <c r="I55" s="8" t="e">
        <f>VLOOKUP(C55,'202310-202403出荷数total2403220951'!B:F,5,0)</f>
        <v>#N/A</v>
      </c>
      <c r="J55" s="203" t="e">
        <f>VLOOKUP(C55,'出荷数2307～2406total241008110618'!B:F,5,0)</f>
        <v>#N/A</v>
      </c>
      <c r="K55" s="214" t="e">
        <f>VLOOKUP(C55,'出荷数2407-2506total250730101950'!B:F,5,0)</f>
        <v>#N/A</v>
      </c>
      <c r="L55" s="203" t="e">
        <f>VLOOKUP(C:C,total260330113047!B:F,5,0)</f>
        <v>#N/A</v>
      </c>
      <c r="M55" s="211">
        <v>850</v>
      </c>
      <c r="N55" s="211">
        <v>850</v>
      </c>
      <c r="O55" s="148">
        <v>0</v>
      </c>
      <c r="P55" s="148">
        <v>0</v>
      </c>
      <c r="Q55" s="44">
        <v>0</v>
      </c>
      <c r="R55" s="148">
        <v>0</v>
      </c>
      <c r="S55" s="148">
        <v>0</v>
      </c>
      <c r="T55" s="149">
        <v>0</v>
      </c>
      <c r="U55" s="149">
        <v>0</v>
      </c>
      <c r="V55" s="149">
        <v>-850</v>
      </c>
      <c r="W55" s="150" t="e">
        <v>#N/A</v>
      </c>
      <c r="X55" s="151"/>
      <c r="Y55" s="151"/>
    </row>
    <row r="56" spans="1:27">
      <c r="A56" s="29" t="s">
        <v>1090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VLOOKUP(C:C,total260330113047!B:F,5,0)</f>
        <v>737</v>
      </c>
      <c r="M56" s="8"/>
      <c r="N56" s="211">
        <v>295</v>
      </c>
      <c r="O56" s="44">
        <v>462</v>
      </c>
      <c r="P56" s="44">
        <v>0</v>
      </c>
      <c r="Q56" s="44">
        <v>0</v>
      </c>
      <c r="R56" s="44">
        <v>0</v>
      </c>
      <c r="S56" s="44">
        <v>0</v>
      </c>
      <c r="T56" s="45">
        <v>0</v>
      </c>
      <c r="U56" s="45">
        <v>462</v>
      </c>
      <c r="V56" s="45">
        <v>167</v>
      </c>
      <c r="W56" s="41">
        <v>1.5952380952380953</v>
      </c>
      <c r="X56" s="46"/>
      <c r="Y56" s="46"/>
    </row>
    <row r="57" spans="1:27" s="200" customFormat="1">
      <c r="A57" s="192" t="s">
        <v>1091</v>
      </c>
      <c r="B57" s="193" t="s">
        <v>356</v>
      </c>
      <c r="C57" s="194" t="s">
        <v>28</v>
      </c>
      <c r="D57" s="195" t="s">
        <v>29</v>
      </c>
      <c r="E57" s="194"/>
      <c r="F57" s="194">
        <v>1540</v>
      </c>
      <c r="G57" s="196">
        <v>597</v>
      </c>
      <c r="H57" s="196">
        <v>361</v>
      </c>
      <c r="I57" s="8">
        <f>VLOOKUP(C57,'202310-202403出荷数total2403220951'!B:F,5,0)</f>
        <v>533</v>
      </c>
      <c r="J57" s="203">
        <f>VLOOKUP(C57,'出荷数2307～2406total241008110618'!B:F,5,0)</f>
        <v>858</v>
      </c>
      <c r="K57" s="214">
        <f>VLOOKUP(C57,'出荷数2407-2506total250730101950'!B:F,5,0)</f>
        <v>574</v>
      </c>
      <c r="L57" s="203" t="e">
        <f>VLOOKUP(C:C,total260330113047!B:F,5,0)</f>
        <v>#N/A</v>
      </c>
      <c r="M57" s="8"/>
      <c r="N57" s="21" t="e">
        <f>L57/9*5</f>
        <v>#N/A</v>
      </c>
      <c r="O57" s="196">
        <v>0</v>
      </c>
      <c r="P57" s="196">
        <v>0</v>
      </c>
      <c r="Q57" s="44">
        <v>0</v>
      </c>
      <c r="R57" s="196">
        <v>0</v>
      </c>
      <c r="S57" s="196">
        <v>0</v>
      </c>
      <c r="T57" s="197">
        <v>0</v>
      </c>
      <c r="U57" s="197">
        <v>0</v>
      </c>
      <c r="V57" s="197" t="e">
        <v>#N/A</v>
      </c>
      <c r="W57" s="198" t="e">
        <v>#N/A</v>
      </c>
      <c r="X57" s="199"/>
      <c r="Y57" s="199"/>
      <c r="Z57" s="201"/>
      <c r="AA57" s="201"/>
    </row>
    <row r="58" spans="1:27">
      <c r="A58" s="29" t="s">
        <v>1092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VLOOKUP(C:C,total260330113047!B:F,5,0)</f>
        <v>9724</v>
      </c>
      <c r="M58" s="211">
        <v>10000</v>
      </c>
      <c r="N58" s="211">
        <v>10000</v>
      </c>
      <c r="O58" s="44">
        <v>18013</v>
      </c>
      <c r="P58" s="44">
        <v>1250</v>
      </c>
      <c r="Q58" s="44">
        <v>0</v>
      </c>
      <c r="R58" s="44">
        <v>0</v>
      </c>
      <c r="S58" s="44">
        <v>2600</v>
      </c>
      <c r="T58" s="45">
        <v>-1350</v>
      </c>
      <c r="U58" s="45">
        <v>15413</v>
      </c>
      <c r="V58" s="45">
        <v>5413</v>
      </c>
      <c r="W58" s="41">
        <v>0.53983234330761121</v>
      </c>
      <c r="X58" s="222"/>
      <c r="Y58" s="222"/>
    </row>
    <row r="59" spans="1:27" s="152" customFormat="1" ht="15.75">
      <c r="A59" s="29" t="s">
        <v>1093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VLOOKUP(C:C,total260330113047!B:F,5,0)</f>
        <v>2</v>
      </c>
      <c r="M59" s="8"/>
      <c r="N59" s="21">
        <f t="shared" ref="N59:N68" si="3">L59/9*5</f>
        <v>1.1111111111111112</v>
      </c>
      <c r="O59" s="148">
        <v>32</v>
      </c>
      <c r="P59" s="148">
        <v>0</v>
      </c>
      <c r="Q59" s="44">
        <v>0</v>
      </c>
      <c r="R59" s="148">
        <v>0</v>
      </c>
      <c r="S59" s="148">
        <v>0</v>
      </c>
      <c r="T59" s="149">
        <v>0</v>
      </c>
      <c r="U59" s="149">
        <v>32</v>
      </c>
      <c r="V59" s="149">
        <v>30.888888888888889</v>
      </c>
      <c r="W59" s="150">
        <v>6.25E-2</v>
      </c>
      <c r="X59" s="151"/>
      <c r="Y59" s="151"/>
    </row>
    <row r="60" spans="1:27">
      <c r="A60" s="29" t="s">
        <v>1094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VLOOKUP(C:C,total260330113047!B:F,5,0)</f>
        <v>1846</v>
      </c>
      <c r="M60" s="8"/>
      <c r="N60" s="21">
        <f t="shared" si="3"/>
        <v>1025.5555555555557</v>
      </c>
      <c r="O60" s="44">
        <v>3453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3453</v>
      </c>
      <c r="V60" s="45">
        <v>2427.4444444444443</v>
      </c>
      <c r="W60" s="41">
        <v>0.53460758760498117</v>
      </c>
      <c r="X60" s="46"/>
      <c r="Y60" s="46"/>
    </row>
    <row r="61" spans="1:27">
      <c r="A61" s="29" t="s">
        <v>1095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VLOOKUP(C:C,total260330113047!B:F,5,0)</f>
        <v>455</v>
      </c>
      <c r="M61" s="8"/>
      <c r="N61" s="21">
        <f t="shared" si="3"/>
        <v>252.77777777777777</v>
      </c>
      <c r="O61" s="44">
        <v>3764</v>
      </c>
      <c r="P61" s="44">
        <v>500</v>
      </c>
      <c r="Q61" s="44">
        <v>0</v>
      </c>
      <c r="R61" s="44">
        <v>0</v>
      </c>
      <c r="S61" s="44">
        <v>500</v>
      </c>
      <c r="T61" s="45">
        <v>0</v>
      </c>
      <c r="U61" s="45">
        <v>3264</v>
      </c>
      <c r="V61" s="45">
        <v>3011.2222222222222</v>
      </c>
      <c r="W61" s="41">
        <v>0.12088204038257173</v>
      </c>
      <c r="X61" s="46"/>
      <c r="Y61" s="46"/>
    </row>
    <row r="62" spans="1:27">
      <c r="A62" s="29" t="s">
        <v>1096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VLOOKUP(C:C,total260330113047!B:F,5,0)</f>
        <v>1141</v>
      </c>
      <c r="M62" s="8"/>
      <c r="N62" s="21">
        <f t="shared" si="3"/>
        <v>633.88888888888891</v>
      </c>
      <c r="O62" s="44">
        <v>704</v>
      </c>
      <c r="P62" s="44">
        <v>0</v>
      </c>
      <c r="Q62" s="44">
        <v>3000</v>
      </c>
      <c r="R62" s="44">
        <v>0</v>
      </c>
      <c r="S62" s="44">
        <v>0</v>
      </c>
      <c r="T62" s="45">
        <v>0</v>
      </c>
      <c r="U62" s="45">
        <v>3704</v>
      </c>
      <c r="V62" s="45">
        <v>3070.1111111111113</v>
      </c>
      <c r="W62" s="41">
        <v>1.6207386363636365</v>
      </c>
      <c r="X62" s="46"/>
      <c r="Y62" s="46"/>
    </row>
    <row r="63" spans="1:27">
      <c r="A63" s="29" t="s">
        <v>1097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VLOOKUP(C:C,total260330113047!B:F,5,0)</f>
        <v>1177</v>
      </c>
      <c r="M63" s="8"/>
      <c r="N63" s="21">
        <f t="shared" si="3"/>
        <v>653.88888888888891</v>
      </c>
      <c r="O63" s="44">
        <v>1643</v>
      </c>
      <c r="P63" s="44">
        <v>0</v>
      </c>
      <c r="Q63" s="44">
        <v>0</v>
      </c>
      <c r="R63" s="44">
        <v>0</v>
      </c>
      <c r="S63" s="44">
        <v>0</v>
      </c>
      <c r="T63" s="45">
        <v>0</v>
      </c>
      <c r="U63" s="45">
        <v>1643</v>
      </c>
      <c r="V63" s="45">
        <v>989.11111111111109</v>
      </c>
      <c r="W63" s="41">
        <v>0.71637248934875231</v>
      </c>
      <c r="X63" s="46"/>
      <c r="Y63" s="46"/>
    </row>
    <row r="64" spans="1:27" s="200" customFormat="1">
      <c r="A64" s="192" t="s">
        <v>1098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VLOOKUP(C:C,total260330113047!B:F,5,0)</f>
        <v>#N/A</v>
      </c>
      <c r="M64" s="8"/>
      <c r="N64" s="21" t="e">
        <f t="shared" si="3"/>
        <v>#N/A</v>
      </c>
      <c r="O64" s="196">
        <v>552</v>
      </c>
      <c r="P64" s="196">
        <v>0</v>
      </c>
      <c r="Q64" s="44">
        <v>0</v>
      </c>
      <c r="R64" s="196">
        <v>0</v>
      </c>
      <c r="S64" s="196">
        <v>0</v>
      </c>
      <c r="T64" s="197">
        <v>0</v>
      </c>
      <c r="U64" s="197">
        <v>552</v>
      </c>
      <c r="V64" s="197" t="e">
        <v>#N/A</v>
      </c>
      <c r="W64" s="198" t="e">
        <v>#N/A</v>
      </c>
      <c r="X64" s="199"/>
      <c r="Y64" s="199"/>
      <c r="Z64" s="201"/>
      <c r="AA64" s="201"/>
    </row>
    <row r="65" spans="1:25">
      <c r="A65" s="29" t="s">
        <v>1099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VLOOKUP(C:C,total260330113047!B:F,5,0)</f>
        <v>17</v>
      </c>
      <c r="M65" s="8"/>
      <c r="N65" s="21">
        <f t="shared" si="3"/>
        <v>9.4444444444444446</v>
      </c>
      <c r="O65" s="175">
        <v>1954</v>
      </c>
      <c r="P65" s="175">
        <v>0</v>
      </c>
      <c r="Q65" s="44">
        <v>0</v>
      </c>
      <c r="R65" s="175">
        <v>0</v>
      </c>
      <c r="S65" s="175">
        <v>0</v>
      </c>
      <c r="T65" s="176">
        <v>0</v>
      </c>
      <c r="U65" s="45">
        <v>1954</v>
      </c>
      <c r="V65" s="45">
        <v>1944.5555555555557</v>
      </c>
      <c r="W65" s="177">
        <v>8.7001023541453427E-3</v>
      </c>
      <c r="X65" s="46"/>
      <c r="Y65" s="46"/>
    </row>
    <row r="66" spans="1:25">
      <c r="A66" s="29" t="s">
        <v>1100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VLOOKUP(C:C,total260330113047!B:F,5,0)</f>
        <v>123</v>
      </c>
      <c r="M66" s="211">
        <v>500</v>
      </c>
      <c r="N66" s="21">
        <f t="shared" si="3"/>
        <v>68.333333333333329</v>
      </c>
      <c r="O66" s="44">
        <v>2206</v>
      </c>
      <c r="P66" s="44">
        <v>0</v>
      </c>
      <c r="Q66" s="44">
        <v>0</v>
      </c>
      <c r="R66" s="44">
        <v>0</v>
      </c>
      <c r="S66" s="44">
        <v>0</v>
      </c>
      <c r="T66" s="45">
        <v>0</v>
      </c>
      <c r="U66" s="45">
        <v>2206</v>
      </c>
      <c r="V66" s="45">
        <v>2137.6666666666665</v>
      </c>
      <c r="W66" s="41">
        <v>5.5757026291931099E-2</v>
      </c>
      <c r="X66" s="46"/>
      <c r="Y66" s="46"/>
    </row>
    <row r="67" spans="1:25">
      <c r="A67" s="29" t="s">
        <v>1101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VLOOKUP(C:C,total260330113047!B:F,5,0)</f>
        <v>700</v>
      </c>
      <c r="M67" s="8"/>
      <c r="N67" s="21">
        <f t="shared" si="3"/>
        <v>388.88888888888886</v>
      </c>
      <c r="O67" s="44">
        <v>934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934</v>
      </c>
      <c r="V67" s="45">
        <v>545.11111111111109</v>
      </c>
      <c r="W67" s="41">
        <v>0.74946466809421841</v>
      </c>
      <c r="X67" s="46"/>
      <c r="Y67" s="46"/>
    </row>
    <row r="68" spans="1:25">
      <c r="A68" s="29" t="s">
        <v>1102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VLOOKUP(C:C,total260330113047!B:F,5,0)</f>
        <v>773</v>
      </c>
      <c r="M68" s="211">
        <v>500</v>
      </c>
      <c r="N68" s="21">
        <f t="shared" si="3"/>
        <v>429.44444444444446</v>
      </c>
      <c r="O68" s="44">
        <v>2731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2731</v>
      </c>
      <c r="V68" s="45">
        <v>2301.5555555555557</v>
      </c>
      <c r="W68" s="41">
        <v>0.28304650311241303</v>
      </c>
      <c r="X68" s="46"/>
      <c r="Y68" s="46"/>
    </row>
    <row r="69" spans="1:25">
      <c r="A69" s="29" t="s">
        <v>1103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VLOOKUP(C:C,total260330113047!B:F,5,0)</f>
        <v>1164</v>
      </c>
      <c r="M69" s="8"/>
      <c r="N69" s="211">
        <v>672</v>
      </c>
      <c r="O69" s="44">
        <v>3753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3753</v>
      </c>
      <c r="V69" s="45">
        <v>3081</v>
      </c>
      <c r="W69" s="41">
        <v>0.31015187849720222</v>
      </c>
      <c r="X69" s="46"/>
      <c r="Y69" s="46"/>
    </row>
    <row r="70" spans="1:25">
      <c r="A70" s="29" t="s">
        <v>1104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VLOOKUP(C:C,total260330113047!B:F,5,0)</f>
        <v>221</v>
      </c>
      <c r="M70" s="8"/>
      <c r="N70" s="21">
        <f>L70/9*5</f>
        <v>122.77777777777779</v>
      </c>
      <c r="O70" s="44">
        <v>2398</v>
      </c>
      <c r="P70" s="44">
        <v>0</v>
      </c>
      <c r="Q70" s="44">
        <v>0</v>
      </c>
      <c r="R70" s="44">
        <v>0</v>
      </c>
      <c r="S70" s="44">
        <v>0</v>
      </c>
      <c r="T70" s="45">
        <v>0</v>
      </c>
      <c r="U70" s="45">
        <v>2398</v>
      </c>
      <c r="V70" s="45">
        <v>2275.2222222222222</v>
      </c>
      <c r="W70" s="41">
        <v>9.2160133444537121E-2</v>
      </c>
      <c r="X70" s="46"/>
      <c r="Y70" s="46"/>
    </row>
    <row r="71" spans="1:25">
      <c r="A71" s="29" t="s">
        <v>1105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VLOOKUP(C:C,total260330113047!B:F,5,0)</f>
        <v>573</v>
      </c>
      <c r="M71" s="8"/>
      <c r="N71" s="21">
        <f>L71/9*5</f>
        <v>318.33333333333331</v>
      </c>
      <c r="O71" s="44">
        <v>1707</v>
      </c>
      <c r="P71" s="44">
        <v>0</v>
      </c>
      <c r="Q71" s="44">
        <v>0</v>
      </c>
      <c r="R71" s="44">
        <v>0</v>
      </c>
      <c r="S71" s="44">
        <v>0</v>
      </c>
      <c r="T71" s="45">
        <v>0</v>
      </c>
      <c r="U71" s="45">
        <v>1707</v>
      </c>
      <c r="V71" s="45">
        <v>1388.6666666666667</v>
      </c>
      <c r="W71" s="41">
        <v>0.33567662565905099</v>
      </c>
      <c r="X71" s="46"/>
      <c r="Y71" s="46"/>
    </row>
    <row r="72" spans="1:25">
      <c r="A72" s="29" t="s">
        <v>1106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 t="e">
        <f>VLOOKUP(C:C,total260330113047!B:F,5,0)</f>
        <v>#N/A</v>
      </c>
      <c r="M72" s="8"/>
      <c r="N72" s="12"/>
      <c r="O72" s="44">
        <v>2422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2422</v>
      </c>
      <c r="V72" s="45">
        <v>2422</v>
      </c>
      <c r="W72" s="41" t="e">
        <v>#N/A</v>
      </c>
      <c r="X72" s="46"/>
      <c r="Y72" s="46"/>
    </row>
    <row r="73" spans="1:25">
      <c r="A73" s="29"/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VLOOKUP(C:C,total260330113047!B:F,5,0)</f>
        <v>27</v>
      </c>
      <c r="M73" s="8"/>
      <c r="N73" s="21">
        <f>L73/9*5</f>
        <v>15</v>
      </c>
      <c r="O73" s="44">
        <v>291</v>
      </c>
      <c r="P73" s="44">
        <v>0</v>
      </c>
      <c r="Q73" s="44">
        <v>0</v>
      </c>
      <c r="R73" s="44">
        <v>0</v>
      </c>
      <c r="S73" s="44">
        <v>0</v>
      </c>
      <c r="T73" s="45">
        <v>0</v>
      </c>
      <c r="U73" s="45">
        <v>291</v>
      </c>
      <c r="V73" s="45">
        <v>276</v>
      </c>
      <c r="W73" s="41">
        <v>9.2783505154639179E-2</v>
      </c>
      <c r="X73" s="46"/>
      <c r="Y73" s="46"/>
    </row>
    <row r="74" spans="1:25">
      <c r="A74" s="29" t="s">
        <v>1107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VLOOKUP(C:C,total260330113047!B:F,5,0)</f>
        <v>4476</v>
      </c>
      <c r="M74" s="8"/>
      <c r="N74" s="21">
        <f>L74/9*5</f>
        <v>2486.6666666666665</v>
      </c>
      <c r="O74" s="44">
        <v>4683</v>
      </c>
      <c r="P74" s="44">
        <v>0</v>
      </c>
      <c r="Q74" s="44">
        <v>0</v>
      </c>
      <c r="R74" s="44">
        <v>0</v>
      </c>
      <c r="S74" s="44">
        <v>0</v>
      </c>
      <c r="T74" s="45">
        <v>0</v>
      </c>
      <c r="U74" s="45">
        <v>4683</v>
      </c>
      <c r="V74" s="45">
        <v>2196.3333333333335</v>
      </c>
      <c r="W74" s="41">
        <v>0.95579756566303653</v>
      </c>
      <c r="X74" s="46"/>
      <c r="Y74" s="46"/>
    </row>
    <row r="75" spans="1:25">
      <c r="A75" s="29" t="s">
        <v>2991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VLOOKUP(C:C,total260330113047!B:F,5,0)</f>
        <v>1579</v>
      </c>
      <c r="M75" s="211">
        <v>8000</v>
      </c>
      <c r="N75" s="211">
        <v>8000</v>
      </c>
      <c r="O75" s="44">
        <v>13634</v>
      </c>
      <c r="P75" s="44">
        <v>0</v>
      </c>
      <c r="Q75" s="44">
        <v>0</v>
      </c>
      <c r="R75" s="44">
        <v>0</v>
      </c>
      <c r="S75" s="44">
        <v>5000</v>
      </c>
      <c r="T75" s="45">
        <v>-5000</v>
      </c>
      <c r="U75" s="45">
        <v>8634</v>
      </c>
      <c r="V75" s="45">
        <v>634</v>
      </c>
      <c r="W75" s="41">
        <v>0.11581340765732727</v>
      </c>
      <c r="X75" s="46"/>
      <c r="Y75" s="46"/>
    </row>
    <row r="76" spans="1:25">
      <c r="A76" s="29" t="s">
        <v>1109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VLOOKUP(C:C,total260330113047!B:F,5,0)</f>
        <v>177</v>
      </c>
      <c r="M76" s="8"/>
      <c r="N76" s="21">
        <f t="shared" ref="N76:N82" si="4">L76/9*5</f>
        <v>98.333333333333343</v>
      </c>
      <c r="O76" s="44">
        <v>1807</v>
      </c>
      <c r="P76" s="44">
        <v>0</v>
      </c>
      <c r="Q76" s="44">
        <v>0</v>
      </c>
      <c r="R76" s="44">
        <v>0</v>
      </c>
      <c r="S76" s="44">
        <v>0</v>
      </c>
      <c r="T76" s="45">
        <v>0</v>
      </c>
      <c r="U76" s="45">
        <v>1807</v>
      </c>
      <c r="V76" s="45">
        <v>1708.6666666666667</v>
      </c>
      <c r="W76" s="41">
        <v>9.7952407304925285E-2</v>
      </c>
      <c r="X76" s="46"/>
      <c r="Y76" s="46"/>
    </row>
    <row r="77" spans="1:25">
      <c r="A77" s="29" t="s">
        <v>1110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VLOOKUP(C:C,total260330113047!B:F,5,0)</f>
        <v>1223</v>
      </c>
      <c r="M77" s="211">
        <v>1000</v>
      </c>
      <c r="N77" s="21">
        <f t="shared" si="4"/>
        <v>679.44444444444446</v>
      </c>
      <c r="O77" s="44">
        <v>3865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3865</v>
      </c>
      <c r="V77" s="45">
        <v>3185.5555555555557</v>
      </c>
      <c r="W77" s="41">
        <v>0.3164294954721863</v>
      </c>
      <c r="X77" s="46"/>
      <c r="Y77" s="46"/>
    </row>
    <row r="78" spans="1:25">
      <c r="A78" s="29" t="s">
        <v>1111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VLOOKUP(C:C,total260330113047!B:F,5,0)</f>
        <v>344</v>
      </c>
      <c r="M78" s="8"/>
      <c r="N78" s="21">
        <f t="shared" si="4"/>
        <v>191.11111111111111</v>
      </c>
      <c r="O78" s="44">
        <v>373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373</v>
      </c>
      <c r="V78" s="45">
        <v>181.88888888888889</v>
      </c>
      <c r="W78" s="41">
        <v>0.92225201072386054</v>
      </c>
      <c r="X78" s="46"/>
      <c r="Y78" s="46" t="s">
        <v>4531</v>
      </c>
    </row>
    <row r="79" spans="1:25">
      <c r="A79" s="29" t="s">
        <v>1112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VLOOKUP(C:C,total260330113047!B:F,5,0)</f>
        <v>1304</v>
      </c>
      <c r="M79" s="8"/>
      <c r="N79" s="21">
        <f t="shared" si="4"/>
        <v>724.44444444444446</v>
      </c>
      <c r="O79" s="44">
        <v>2410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2410</v>
      </c>
      <c r="V79" s="45">
        <v>1685.5555555555557</v>
      </c>
      <c r="W79" s="41">
        <v>0.54107883817427382</v>
      </c>
      <c r="X79" s="46"/>
      <c r="Y79" s="46"/>
    </row>
    <row r="80" spans="1:25">
      <c r="A80" s="29" t="s">
        <v>1113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VLOOKUP(C:C,total260330113047!B:F,5,0)</f>
        <v>791</v>
      </c>
      <c r="M80" s="8"/>
      <c r="N80" s="21">
        <f t="shared" si="4"/>
        <v>439.44444444444446</v>
      </c>
      <c r="O80" s="44">
        <v>1282</v>
      </c>
      <c r="P80" s="44">
        <v>1240</v>
      </c>
      <c r="Q80" s="44">
        <v>0</v>
      </c>
      <c r="R80" s="44">
        <v>0</v>
      </c>
      <c r="S80" s="44">
        <v>1240</v>
      </c>
      <c r="T80" s="45">
        <v>0</v>
      </c>
      <c r="U80" s="45">
        <v>42</v>
      </c>
      <c r="V80" s="45">
        <v>-397.44444444444446</v>
      </c>
      <c r="W80" s="41">
        <v>0.61700468018720744</v>
      </c>
      <c r="X80" s="46"/>
      <c r="Y80" s="46"/>
    </row>
    <row r="81" spans="1:27">
      <c r="A81" s="29" t="s">
        <v>1114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VLOOKUP(C:C,total260330113047!B:F,5,0)</f>
        <v>652</v>
      </c>
      <c r="M81" s="8"/>
      <c r="N81" s="21">
        <f t="shared" si="4"/>
        <v>362.22222222222223</v>
      </c>
      <c r="O81" s="44">
        <v>1964</v>
      </c>
      <c r="P81" s="44">
        <v>0</v>
      </c>
      <c r="Q81" s="44">
        <v>0</v>
      </c>
      <c r="R81" s="44">
        <v>0</v>
      </c>
      <c r="S81" s="44">
        <v>0</v>
      </c>
      <c r="T81" s="45">
        <v>0</v>
      </c>
      <c r="U81" s="45">
        <v>1964</v>
      </c>
      <c r="V81" s="45">
        <v>1601.7777777777778</v>
      </c>
      <c r="W81" s="41">
        <v>0.33197556008146639</v>
      </c>
      <c r="X81" s="46"/>
      <c r="Y81" s="46"/>
      <c r="Z81" s="253"/>
    </row>
    <row r="82" spans="1:27">
      <c r="A82" s="29" t="s">
        <v>1115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VLOOKUP(C:C,total260330113047!B:F,5,0)</f>
        <v>1782</v>
      </c>
      <c r="M82" s="8"/>
      <c r="N82" s="21">
        <f t="shared" si="4"/>
        <v>990</v>
      </c>
      <c r="O82" s="44">
        <v>3640</v>
      </c>
      <c r="P82" s="44">
        <v>0</v>
      </c>
      <c r="Q82" s="44">
        <v>0</v>
      </c>
      <c r="R82" s="44">
        <v>0</v>
      </c>
      <c r="S82" s="44">
        <v>0</v>
      </c>
      <c r="T82" s="45">
        <v>0</v>
      </c>
      <c r="U82" s="45">
        <v>3640</v>
      </c>
      <c r="V82" s="45">
        <v>2650</v>
      </c>
      <c r="W82" s="41">
        <v>0.48956043956043954</v>
      </c>
      <c r="X82" s="46"/>
      <c r="Y82" s="46"/>
    </row>
    <row r="83" spans="1:27">
      <c r="A83" s="29" t="s">
        <v>1116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VLOOKUP(C:C,total260330113047!B:F,5,0)</f>
        <v>2038</v>
      </c>
      <c r="M83" s="213">
        <v>4500</v>
      </c>
      <c r="N83" s="211">
        <v>3000</v>
      </c>
      <c r="O83" s="44">
        <v>5842</v>
      </c>
      <c r="P83" s="44">
        <v>1800</v>
      </c>
      <c r="Q83" s="44">
        <v>0</v>
      </c>
      <c r="R83" s="44">
        <v>0</v>
      </c>
      <c r="S83" s="44">
        <v>1800</v>
      </c>
      <c r="T83" s="45">
        <v>0</v>
      </c>
      <c r="U83" s="45">
        <v>4042</v>
      </c>
      <c r="V83" s="45">
        <v>1042</v>
      </c>
      <c r="W83" s="41">
        <v>0.34885313248887367</v>
      </c>
      <c r="X83" s="46"/>
      <c r="Y83" s="46"/>
    </row>
    <row r="84" spans="1:27">
      <c r="A84" s="29" t="s">
        <v>1117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VLOOKUP(C:C,total260330113047!B:F,5,0)</f>
        <v>117</v>
      </c>
      <c r="M84" s="8"/>
      <c r="N84" s="21">
        <f t="shared" ref="N84:N91" si="5">L84/9*5</f>
        <v>65</v>
      </c>
      <c r="O84" s="44">
        <v>2393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2393</v>
      </c>
      <c r="V84" s="45">
        <v>2328</v>
      </c>
      <c r="W84" s="41">
        <v>4.8892603426661095E-2</v>
      </c>
      <c r="X84" s="46"/>
      <c r="Y84" s="46"/>
    </row>
    <row r="85" spans="1:27">
      <c r="A85" s="29" t="s">
        <v>1118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VLOOKUP(C:C,total260330113047!B:F,5,0)</f>
        <v>318</v>
      </c>
      <c r="M85" s="8"/>
      <c r="N85" s="21">
        <f t="shared" si="5"/>
        <v>176.66666666666669</v>
      </c>
      <c r="O85" s="44">
        <v>7016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7016</v>
      </c>
      <c r="V85" s="45">
        <v>6839.333333333333</v>
      </c>
      <c r="W85" s="41">
        <v>4.5324971493728619E-2</v>
      </c>
      <c r="X85" s="46"/>
      <c r="Y85" s="46"/>
    </row>
    <row r="86" spans="1:27">
      <c r="A86" s="29" t="s">
        <v>1119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VLOOKUP(C:C,total260330113047!B:F,5,0)</f>
        <v>1363</v>
      </c>
      <c r="M86" s="8"/>
      <c r="N86" s="21">
        <f t="shared" si="5"/>
        <v>757.22222222222229</v>
      </c>
      <c r="O86" s="44">
        <v>1435</v>
      </c>
      <c r="P86" s="44">
        <v>0</v>
      </c>
      <c r="Q86" s="44">
        <v>0</v>
      </c>
      <c r="R86" s="44">
        <v>0</v>
      </c>
      <c r="S86" s="44">
        <v>0</v>
      </c>
      <c r="T86" s="45">
        <v>0</v>
      </c>
      <c r="U86" s="45">
        <v>1435</v>
      </c>
      <c r="V86" s="45">
        <v>677.77777777777771</v>
      </c>
      <c r="W86" s="41">
        <v>0.94982578397212547</v>
      </c>
      <c r="X86" s="46"/>
      <c r="Y86" s="46"/>
    </row>
    <row r="87" spans="1:27" s="200" customFormat="1">
      <c r="A87" s="192" t="s">
        <v>1120</v>
      </c>
      <c r="B87" s="193" t="s">
        <v>356</v>
      </c>
      <c r="C87" s="194" t="s">
        <v>53</v>
      </c>
      <c r="D87" s="195" t="s">
        <v>54</v>
      </c>
      <c r="E87" s="194"/>
      <c r="F87" s="194">
        <v>1511</v>
      </c>
      <c r="G87" s="196">
        <v>1031</v>
      </c>
      <c r="H87" s="21">
        <v>1052</v>
      </c>
      <c r="I87" s="8">
        <f>VLOOKUP(C87,'202310-202403出荷数total2403220951'!B:F,5,0)</f>
        <v>513</v>
      </c>
      <c r="J87" s="203">
        <f>VLOOKUP(C87,'出荷数2307～2406total241008110618'!B:F,5,0)</f>
        <v>546</v>
      </c>
      <c r="K87" s="214" t="e">
        <f>VLOOKUP(C87,'出荷数2407-2506total250730101950'!B:F,5,0)</f>
        <v>#N/A</v>
      </c>
      <c r="L87" s="203" t="e">
        <f>VLOOKUP(C:C,total260330113047!B:F,5,0)</f>
        <v>#N/A</v>
      </c>
      <c r="M87" s="8"/>
      <c r="N87" s="21" t="e">
        <f t="shared" si="5"/>
        <v>#N/A</v>
      </c>
      <c r="O87" s="196">
        <v>0</v>
      </c>
      <c r="P87" s="196">
        <v>0</v>
      </c>
      <c r="Q87" s="44">
        <v>0</v>
      </c>
      <c r="R87" s="196">
        <v>0</v>
      </c>
      <c r="S87" s="196">
        <v>0</v>
      </c>
      <c r="T87" s="197">
        <v>0</v>
      </c>
      <c r="U87" s="197">
        <v>0</v>
      </c>
      <c r="V87" s="197" t="e">
        <v>#N/A</v>
      </c>
      <c r="W87" s="198" t="e">
        <v>#N/A</v>
      </c>
      <c r="X87" s="199"/>
      <c r="Y87" s="199"/>
      <c r="Z87" s="201"/>
      <c r="AA87" s="201"/>
    </row>
    <row r="88" spans="1:27">
      <c r="A88" s="29" t="s">
        <v>1121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VLOOKUP(C:C,total260330113047!B:F,5,0)</f>
        <v>2404</v>
      </c>
      <c r="M88" s="8"/>
      <c r="N88" s="21">
        <f t="shared" si="5"/>
        <v>1335.5555555555554</v>
      </c>
      <c r="O88" s="44">
        <v>3125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3125</v>
      </c>
      <c r="V88" s="45">
        <v>1789.4444444444446</v>
      </c>
      <c r="W88" s="41">
        <v>0.76927999999999996</v>
      </c>
      <c r="X88" s="46"/>
      <c r="Y88" s="46"/>
    </row>
    <row r="89" spans="1:27">
      <c r="A89" s="29" t="s">
        <v>1122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VLOOKUP(C:C,total260330113047!B:F,5,0)</f>
        <v>420</v>
      </c>
      <c r="M89" s="8"/>
      <c r="N89" s="21">
        <f t="shared" si="5"/>
        <v>233.33333333333331</v>
      </c>
      <c r="O89" s="44">
        <v>49</v>
      </c>
      <c r="P89" s="44">
        <v>0</v>
      </c>
      <c r="Q89" s="44">
        <v>0</v>
      </c>
      <c r="R89" s="44">
        <v>0</v>
      </c>
      <c r="S89" s="44">
        <v>0</v>
      </c>
      <c r="T89" s="45">
        <v>0</v>
      </c>
      <c r="U89" s="45">
        <v>49</v>
      </c>
      <c r="V89" s="45">
        <v>-184.33333333333331</v>
      </c>
      <c r="W89" s="41">
        <v>8.5714285714285712</v>
      </c>
      <c r="X89" s="46"/>
      <c r="Y89" s="46" t="s">
        <v>4529</v>
      </c>
    </row>
    <row r="90" spans="1:27">
      <c r="A90" s="29" t="s">
        <v>1123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VLOOKUP(C:C,total260330113047!B:F,5,0)</f>
        <v>4001</v>
      </c>
      <c r="M90" s="8"/>
      <c r="N90" s="21">
        <f t="shared" si="5"/>
        <v>2222.7777777777778</v>
      </c>
      <c r="O90" s="44">
        <v>2319</v>
      </c>
      <c r="P90" s="44">
        <v>0</v>
      </c>
      <c r="Q90" s="44">
        <v>0</v>
      </c>
      <c r="R90" s="44">
        <v>0</v>
      </c>
      <c r="S90" s="44">
        <v>0</v>
      </c>
      <c r="T90" s="45">
        <v>0</v>
      </c>
      <c r="U90" s="45">
        <v>2319</v>
      </c>
      <c r="V90" s="45">
        <v>96.222222222222172</v>
      </c>
      <c r="W90" s="41">
        <v>1.7253126347563605</v>
      </c>
      <c r="X90" s="46"/>
      <c r="Y90" s="46"/>
    </row>
    <row r="91" spans="1:27" s="231" customFormat="1">
      <c r="A91" s="223" t="s">
        <v>3768</v>
      </c>
      <c r="B91" s="224" t="s">
        <v>356</v>
      </c>
      <c r="C91" s="225" t="s">
        <v>235</v>
      </c>
      <c r="D91" s="226" t="s">
        <v>236</v>
      </c>
      <c r="E91" s="225"/>
      <c r="F91" s="225">
        <v>102</v>
      </c>
      <c r="G91" s="227">
        <v>340</v>
      </c>
      <c r="H91" s="227">
        <v>49</v>
      </c>
      <c r="I91" s="8">
        <f>VLOOKUP(C91,'202310-202403出荷数total2403220951'!B:F,5,0)</f>
        <v>6</v>
      </c>
      <c r="J91" s="203">
        <f>VLOOKUP(C91,'出荷数2307～2406total241008110618'!B:F,5,0)</f>
        <v>434</v>
      </c>
      <c r="K91" s="214" t="e">
        <f>VLOOKUP(C91,'出荷数2407-2506total250730101950'!B:F,5,0)</f>
        <v>#N/A</v>
      </c>
      <c r="L91" s="203" t="e">
        <f>VLOOKUP(C:C,total260330113047!B:F,5,0)</f>
        <v>#N/A</v>
      </c>
      <c r="M91" s="8"/>
      <c r="N91" s="21" t="e">
        <f t="shared" si="5"/>
        <v>#N/A</v>
      </c>
      <c r="O91" s="227">
        <v>0</v>
      </c>
      <c r="P91" s="227">
        <v>0</v>
      </c>
      <c r="Q91" s="44">
        <v>0</v>
      </c>
      <c r="R91" s="227">
        <v>0</v>
      </c>
      <c r="S91" s="227">
        <v>0</v>
      </c>
      <c r="T91" s="228">
        <v>0</v>
      </c>
      <c r="U91" s="228">
        <v>0</v>
      </c>
      <c r="V91" s="228" t="e">
        <v>#N/A</v>
      </c>
      <c r="W91" s="229" t="e">
        <v>#N/A</v>
      </c>
      <c r="X91" s="230"/>
      <c r="Y91" s="230"/>
      <c r="Z91" s="232"/>
      <c r="AA91" s="232"/>
    </row>
    <row r="92" spans="1:27">
      <c r="A92" s="29" t="s">
        <v>1125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VLOOKUP(C:C,total260330113047!B:F,5,0)</f>
        <v>68</v>
      </c>
      <c r="M92" s="211">
        <v>1400</v>
      </c>
      <c r="N92" s="211">
        <v>1400</v>
      </c>
      <c r="O92" s="44">
        <v>4396</v>
      </c>
      <c r="P92" s="44">
        <v>0</v>
      </c>
      <c r="Q92" s="44">
        <v>0</v>
      </c>
      <c r="R92" s="44">
        <v>0</v>
      </c>
      <c r="S92" s="44">
        <v>0</v>
      </c>
      <c r="T92" s="45">
        <v>0</v>
      </c>
      <c r="U92" s="45">
        <v>4396</v>
      </c>
      <c r="V92" s="45">
        <v>2996</v>
      </c>
      <c r="W92" s="41">
        <v>1.5468607825295723E-2</v>
      </c>
      <c r="X92" s="46"/>
      <c r="Y92" s="46"/>
    </row>
    <row r="93" spans="1:27" ht="15" customHeight="1">
      <c r="A93" s="29" t="s">
        <v>1127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VLOOKUP(C:C,total260330113047!B:F,5,0)</f>
        <v>2013</v>
      </c>
      <c r="M93" s="8"/>
      <c r="N93" s="21">
        <f>L93/9*5</f>
        <v>1118.3333333333333</v>
      </c>
      <c r="O93" s="44">
        <v>4977</v>
      </c>
      <c r="P93" s="44">
        <v>400</v>
      </c>
      <c r="Q93" s="44">
        <v>40</v>
      </c>
      <c r="R93" s="44">
        <v>0</v>
      </c>
      <c r="S93" s="44">
        <v>400</v>
      </c>
      <c r="T93" s="45">
        <v>0</v>
      </c>
      <c r="U93" s="45">
        <v>4617</v>
      </c>
      <c r="V93" s="45">
        <v>3498.666666666667</v>
      </c>
      <c r="W93" s="41">
        <v>0.40446051838456903</v>
      </c>
      <c r="X93" s="46"/>
      <c r="Y93" s="46"/>
    </row>
    <row r="94" spans="1:27" s="152" customFormat="1" ht="18.600000000000001" customHeight="1">
      <c r="A94" s="144" t="s">
        <v>1128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VLOOKUP(C:C,total260330113047!B:F,5,0)</f>
        <v>#N/A</v>
      </c>
      <c r="M94" s="211">
        <v>380</v>
      </c>
      <c r="N94" s="211">
        <v>380</v>
      </c>
      <c r="O94" s="148">
        <v>15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15</v>
      </c>
      <c r="V94" s="149">
        <v>-365</v>
      </c>
      <c r="W94" s="150" t="e">
        <v>#N/A</v>
      </c>
      <c r="X94" s="151"/>
      <c r="Y94" s="151"/>
      <c r="Z94" s="191"/>
      <c r="AA94" s="191"/>
    </row>
    <row r="95" spans="1:27" s="152" customFormat="1" ht="18.600000000000001" customHeight="1">
      <c r="A95" s="206" t="s">
        <v>1129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VLOOKUP(C:C,total260330113047!B:F,5,0)</f>
        <v>#N/A</v>
      </c>
      <c r="M95" s="8"/>
      <c r="N95" s="21" t="e">
        <f>L95/9*5</f>
        <v>#N/A</v>
      </c>
      <c r="O95" s="148">
        <v>3</v>
      </c>
      <c r="P95" s="148">
        <v>0</v>
      </c>
      <c r="Q95" s="44">
        <v>0</v>
      </c>
      <c r="R95" s="148">
        <v>0</v>
      </c>
      <c r="S95" s="148">
        <v>0</v>
      </c>
      <c r="T95" s="149">
        <v>0</v>
      </c>
      <c r="U95" s="149">
        <v>3</v>
      </c>
      <c r="V95" s="149" t="e">
        <v>#N/A</v>
      </c>
      <c r="W95" s="150" t="e">
        <v>#N/A</v>
      </c>
      <c r="X95" s="151"/>
      <c r="Y95" s="151"/>
      <c r="Z95" s="191"/>
      <c r="AA95" s="191"/>
    </row>
    <row r="96" spans="1:27">
      <c r="A96" s="29" t="s">
        <v>1130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VLOOKUP(C:C,total260330113047!B:F,5,0)</f>
        <v>2281</v>
      </c>
      <c r="M96" s="8"/>
      <c r="N96" s="211">
        <v>881</v>
      </c>
      <c r="O96" s="44">
        <v>2896</v>
      </c>
      <c r="P96" s="44">
        <v>0</v>
      </c>
      <c r="Q96" s="44">
        <v>0</v>
      </c>
      <c r="R96" s="44">
        <v>0</v>
      </c>
      <c r="S96" s="44">
        <v>0</v>
      </c>
      <c r="T96" s="45">
        <v>0</v>
      </c>
      <c r="U96" s="45">
        <v>2896</v>
      </c>
      <c r="V96" s="45">
        <v>2015</v>
      </c>
      <c r="W96" s="41">
        <v>0.78763812154696133</v>
      </c>
      <c r="X96" s="46"/>
      <c r="Y96" s="46"/>
    </row>
    <row r="97" spans="1:27">
      <c r="A97" s="29" t="s">
        <v>1131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VLOOKUP(C:C,total260330113047!B:F,5,0)</f>
        <v>1033</v>
      </c>
      <c r="M97" s="8"/>
      <c r="N97" s="21">
        <f>L97/9*5</f>
        <v>573.88888888888891</v>
      </c>
      <c r="O97" s="44">
        <v>8590</v>
      </c>
      <c r="P97" s="44">
        <v>0</v>
      </c>
      <c r="Q97" s="44">
        <v>0</v>
      </c>
      <c r="R97" s="44">
        <v>0</v>
      </c>
      <c r="S97" s="44">
        <v>0</v>
      </c>
      <c r="T97" s="45">
        <v>0</v>
      </c>
      <c r="U97" s="45">
        <v>8590</v>
      </c>
      <c r="V97" s="45">
        <v>8016.1111111111113</v>
      </c>
      <c r="W97" s="41">
        <v>0.12025611175785797</v>
      </c>
      <c r="X97" s="46"/>
      <c r="Y97" s="46"/>
    </row>
    <row r="98" spans="1:27">
      <c r="A98" s="29" t="s">
        <v>1132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VLOOKUP(C:C,total260330113047!B:F,5,0)</f>
        <v>2422</v>
      </c>
      <c r="M98" s="8"/>
      <c r="N98" s="21">
        <f>L98/9*5</f>
        <v>1345.5555555555554</v>
      </c>
      <c r="O98" s="44">
        <v>3748</v>
      </c>
      <c r="P98" s="44">
        <v>0</v>
      </c>
      <c r="Q98" s="44">
        <v>0</v>
      </c>
      <c r="R98" s="44">
        <v>0</v>
      </c>
      <c r="S98" s="44">
        <v>0</v>
      </c>
      <c r="T98" s="45">
        <v>0</v>
      </c>
      <c r="U98" s="45">
        <v>3748</v>
      </c>
      <c r="V98" s="45">
        <v>2402.4444444444443</v>
      </c>
      <c r="W98" s="41">
        <v>0.64621131270010668</v>
      </c>
      <c r="X98" s="46"/>
      <c r="Y98" s="46"/>
    </row>
    <row r="99" spans="1:27">
      <c r="A99" s="29" t="s">
        <v>1133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VLOOKUP(C:C,total260330113047!B:F,5,0)</f>
        <v>267</v>
      </c>
      <c r="M99" s="8"/>
      <c r="N99" s="21">
        <f>L99/9*5</f>
        <v>148.33333333333334</v>
      </c>
      <c r="O99" s="44">
        <v>2669</v>
      </c>
      <c r="P99" s="44">
        <v>0</v>
      </c>
      <c r="Q99" s="44">
        <v>0</v>
      </c>
      <c r="R99" s="44">
        <v>0</v>
      </c>
      <c r="S99" s="44">
        <v>0</v>
      </c>
      <c r="T99" s="45">
        <v>0</v>
      </c>
      <c r="U99" s="45">
        <v>2669</v>
      </c>
      <c r="V99" s="45">
        <v>2520.6666666666665</v>
      </c>
      <c r="W99" s="204">
        <v>0.10003746721618584</v>
      </c>
      <c r="X99" s="190"/>
      <c r="Y99" s="190"/>
    </row>
    <row r="100" spans="1:27">
      <c r="A100" s="29" t="s">
        <v>1134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VLOOKUP(C:C,total260330113047!B:F,5,0)</f>
        <v>2076</v>
      </c>
      <c r="M100" s="8"/>
      <c r="N100" s="21">
        <f>L100/9*5</f>
        <v>1153.3333333333333</v>
      </c>
      <c r="O100" s="44">
        <v>1325</v>
      </c>
      <c r="P100" s="44">
        <v>50</v>
      </c>
      <c r="Q100" s="44">
        <v>0</v>
      </c>
      <c r="R100" s="44">
        <v>0</v>
      </c>
      <c r="S100" s="44">
        <v>50</v>
      </c>
      <c r="T100" s="45">
        <v>0</v>
      </c>
      <c r="U100" s="45">
        <v>1275</v>
      </c>
      <c r="V100" s="45">
        <v>121.66666666666674</v>
      </c>
      <c r="W100" s="41">
        <v>1.5667924528301886</v>
      </c>
      <c r="X100" s="46"/>
      <c r="Y100" s="46"/>
    </row>
    <row r="101" spans="1:27">
      <c r="A101" s="29" t="s">
        <v>3940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VLOOKUP(C:C,total260330113047!B:F,5,0)</f>
        <v>6015</v>
      </c>
      <c r="M101" s="213">
        <v>4500</v>
      </c>
      <c r="N101" s="211">
        <v>3000</v>
      </c>
      <c r="O101" s="44">
        <v>8508</v>
      </c>
      <c r="P101" s="44">
        <v>4870</v>
      </c>
      <c r="Q101" s="44">
        <v>0</v>
      </c>
      <c r="R101" s="44">
        <v>0</v>
      </c>
      <c r="S101" s="44">
        <v>4870</v>
      </c>
      <c r="T101" s="45">
        <v>0</v>
      </c>
      <c r="U101" s="45">
        <v>3638</v>
      </c>
      <c r="V101" s="45">
        <v>638</v>
      </c>
      <c r="W101" s="41">
        <v>0.7069816643159379</v>
      </c>
      <c r="X101" s="46"/>
      <c r="Y101" s="46"/>
    </row>
    <row r="102" spans="1:27">
      <c r="A102" s="29" t="s">
        <v>1136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VLOOKUP(C:C,total260330113047!B:F,5,0)</f>
        <v>5227</v>
      </c>
      <c r="M102" s="8"/>
      <c r="N102" s="21">
        <f>L102/9*5</f>
        <v>2903.8888888888891</v>
      </c>
      <c r="O102" s="44">
        <v>5139</v>
      </c>
      <c r="P102" s="44">
        <v>0</v>
      </c>
      <c r="Q102" s="44">
        <v>0</v>
      </c>
      <c r="R102" s="44">
        <v>0</v>
      </c>
      <c r="S102" s="44">
        <v>0</v>
      </c>
      <c r="T102" s="45">
        <v>0</v>
      </c>
      <c r="U102" s="45">
        <v>5139</v>
      </c>
      <c r="V102" s="45">
        <v>2235.1111111111109</v>
      </c>
      <c r="W102" s="41">
        <v>1.0171239540766686</v>
      </c>
      <c r="X102" s="233"/>
      <c r="Y102" s="233"/>
    </row>
    <row r="103" spans="1:27">
      <c r="A103" s="29" t="s">
        <v>1137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VLOOKUP(C:C,total260330113047!B:F,5,0)</f>
        <v>4129</v>
      </c>
      <c r="M103" s="211">
        <v>5000</v>
      </c>
      <c r="N103" s="211">
        <v>5000</v>
      </c>
      <c r="O103" s="44">
        <v>8755</v>
      </c>
      <c r="P103" s="44">
        <v>100</v>
      </c>
      <c r="Q103" s="44">
        <v>0</v>
      </c>
      <c r="R103" s="44">
        <v>0</v>
      </c>
      <c r="S103" s="44">
        <v>100</v>
      </c>
      <c r="T103" s="45">
        <v>0</v>
      </c>
      <c r="U103" s="45">
        <v>8655</v>
      </c>
      <c r="V103" s="45">
        <v>3655</v>
      </c>
      <c r="W103" s="41">
        <v>0.47161621930325526</v>
      </c>
      <c r="X103" s="46"/>
      <c r="Y103" s="46"/>
    </row>
    <row r="104" spans="1:27">
      <c r="A104" s="29" t="s">
        <v>1138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VLOOKUP(C:C,total260330113047!B:F,5,0)</f>
        <v>5174</v>
      </c>
      <c r="M104" s="8"/>
      <c r="N104" s="21">
        <f>L104/9*5</f>
        <v>2874.4444444444443</v>
      </c>
      <c r="O104" s="44">
        <v>17145</v>
      </c>
      <c r="P104" s="44">
        <v>7730</v>
      </c>
      <c r="Q104" s="44">
        <v>0</v>
      </c>
      <c r="R104" s="44">
        <v>0</v>
      </c>
      <c r="S104" s="44">
        <v>7930</v>
      </c>
      <c r="T104" s="45">
        <v>-200</v>
      </c>
      <c r="U104" s="45">
        <v>9215</v>
      </c>
      <c r="V104" s="45">
        <v>6340.5555555555557</v>
      </c>
      <c r="W104" s="41">
        <v>0.30177894429862934</v>
      </c>
      <c r="X104" s="46"/>
      <c r="Y104" s="46"/>
    </row>
    <row r="105" spans="1:27">
      <c r="A105" s="29" t="s">
        <v>1139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VLOOKUP(C:C,total260330113047!B:F,5,0)</f>
        <v>3046</v>
      </c>
      <c r="M105" s="8"/>
      <c r="N105" s="211">
        <v>1099</v>
      </c>
      <c r="O105" s="44">
        <v>1238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1238</v>
      </c>
      <c r="V105" s="45">
        <v>139</v>
      </c>
      <c r="W105" s="41">
        <v>2.4604200323101777</v>
      </c>
      <c r="X105" s="46" t="s">
        <v>4521</v>
      </c>
      <c r="Y105" s="46"/>
    </row>
    <row r="106" spans="1:27">
      <c r="A106" s="29" t="s">
        <v>659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VLOOKUP(C:C,total260330113047!B:F,5,0)</f>
        <v>1090</v>
      </c>
      <c r="M106" s="8"/>
      <c r="N106" s="211">
        <v>400</v>
      </c>
      <c r="O106" s="44">
        <v>1051</v>
      </c>
      <c r="P106" s="44">
        <v>0</v>
      </c>
      <c r="Q106" s="44">
        <v>0</v>
      </c>
      <c r="R106" s="44">
        <v>0</v>
      </c>
      <c r="S106" s="44">
        <v>0</v>
      </c>
      <c r="T106" s="45">
        <v>0</v>
      </c>
      <c r="U106" s="45">
        <v>1051</v>
      </c>
      <c r="V106" s="45">
        <v>651</v>
      </c>
      <c r="W106" s="41">
        <v>1.0371075166508088</v>
      </c>
      <c r="X106" s="46" t="s">
        <v>4521</v>
      </c>
      <c r="Y106" s="46"/>
    </row>
    <row r="107" spans="1:27" s="268" customFormat="1">
      <c r="A107" s="260" t="s">
        <v>1140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VLOOKUP(C:C,total260330113047!B:F,5,0)</f>
        <v>108</v>
      </c>
      <c r="M107" s="8"/>
      <c r="N107" s="21">
        <f t="shared" ref="N107:N121" si="6">L107/9*5</f>
        <v>60</v>
      </c>
      <c r="O107" s="264">
        <v>124</v>
      </c>
      <c r="P107" s="264">
        <v>0</v>
      </c>
      <c r="Q107" s="264">
        <v>0</v>
      </c>
      <c r="R107" s="264">
        <v>0</v>
      </c>
      <c r="S107" s="264">
        <v>0</v>
      </c>
      <c r="T107" s="265">
        <v>0</v>
      </c>
      <c r="U107" s="265">
        <v>124</v>
      </c>
      <c r="V107" s="265">
        <v>64</v>
      </c>
      <c r="W107" s="266">
        <v>0.87096774193548387</v>
      </c>
      <c r="X107" s="267"/>
      <c r="Y107" s="267"/>
      <c r="Z107" s="37"/>
      <c r="AA107" s="37"/>
    </row>
    <row r="108" spans="1:27">
      <c r="A108" s="29" t="s">
        <v>1141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VLOOKUP(C:C,total260330113047!B:F,5,0)</f>
        <v>1391</v>
      </c>
      <c r="M108" s="8"/>
      <c r="N108" s="21">
        <f t="shared" si="6"/>
        <v>772.77777777777771</v>
      </c>
      <c r="O108" s="44">
        <v>4641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4641</v>
      </c>
      <c r="V108" s="45">
        <v>3868.2222222222222</v>
      </c>
      <c r="W108" s="41">
        <v>0.29971988795518206</v>
      </c>
      <c r="X108" s="46"/>
      <c r="Y108" s="46"/>
    </row>
    <row r="109" spans="1:27">
      <c r="A109" s="29" t="s">
        <v>1142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VLOOKUP(C:C,total260330113047!B:F,5,0)</f>
        <v>603</v>
      </c>
      <c r="M109" s="8"/>
      <c r="N109" s="21">
        <f t="shared" si="6"/>
        <v>335</v>
      </c>
      <c r="O109" s="44">
        <v>2981</v>
      </c>
      <c r="P109" s="44">
        <v>0</v>
      </c>
      <c r="Q109" s="44">
        <v>0</v>
      </c>
      <c r="R109" s="44">
        <v>0</v>
      </c>
      <c r="S109" s="44">
        <v>0</v>
      </c>
      <c r="T109" s="45">
        <v>0</v>
      </c>
      <c r="U109" s="45">
        <v>2981</v>
      </c>
      <c r="V109" s="45">
        <v>2646</v>
      </c>
      <c r="W109" s="41">
        <v>0.20228111372022811</v>
      </c>
      <c r="X109" s="46"/>
      <c r="Y109" s="46"/>
    </row>
    <row r="110" spans="1:27">
      <c r="A110" s="29" t="s">
        <v>1143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VLOOKUP(C:C,total260330113047!B:F,5,0)</f>
        <v>9422</v>
      </c>
      <c r="M110" s="8"/>
      <c r="N110" s="21">
        <f t="shared" si="6"/>
        <v>5234.4444444444443</v>
      </c>
      <c r="O110" s="44">
        <v>9003</v>
      </c>
      <c r="P110" s="44">
        <v>5520</v>
      </c>
      <c r="Q110" s="44">
        <v>0</v>
      </c>
      <c r="R110" s="44">
        <v>0</v>
      </c>
      <c r="S110" s="44">
        <v>7120</v>
      </c>
      <c r="T110" s="45">
        <v>-1600</v>
      </c>
      <c r="U110" s="45">
        <v>1883</v>
      </c>
      <c r="V110" s="45">
        <v>-3351.4444444444443</v>
      </c>
      <c r="W110" s="41">
        <v>1.0465400422081528</v>
      </c>
      <c r="X110" s="46"/>
      <c r="Y110" s="46"/>
    </row>
    <row r="111" spans="1:27">
      <c r="A111" s="29" t="s">
        <v>1144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VLOOKUP(C:C,total260330113047!B:F,5,0)</f>
        <v>5135</v>
      </c>
      <c r="M111" s="211">
        <v>2000</v>
      </c>
      <c r="N111" s="21">
        <f t="shared" si="6"/>
        <v>2852.7777777777778</v>
      </c>
      <c r="O111" s="44">
        <v>616</v>
      </c>
      <c r="P111" s="44">
        <v>1949</v>
      </c>
      <c r="Q111" s="44">
        <v>3000</v>
      </c>
      <c r="R111" s="44">
        <v>0</v>
      </c>
      <c r="S111" s="44">
        <v>1949</v>
      </c>
      <c r="T111" s="45">
        <v>0</v>
      </c>
      <c r="U111" s="45">
        <v>1667</v>
      </c>
      <c r="V111" s="45">
        <v>-1185.7777777777778</v>
      </c>
      <c r="W111" s="41">
        <v>8.3360389610389607</v>
      </c>
      <c r="X111" s="46"/>
      <c r="Y111" s="46"/>
    </row>
    <row r="112" spans="1:27" s="152" customFormat="1" ht="15.75">
      <c r="A112" s="29" t="s">
        <v>1145</v>
      </c>
      <c r="B112" s="145" t="s">
        <v>356</v>
      </c>
      <c r="C112" s="146" t="s">
        <v>94</v>
      </c>
      <c r="D112" s="147" t="s">
        <v>90</v>
      </c>
      <c r="E112" s="146" t="s">
        <v>95</v>
      </c>
      <c r="F112" s="146">
        <v>610</v>
      </c>
      <c r="G112" s="148">
        <v>664</v>
      </c>
      <c r="H112" s="21">
        <v>658</v>
      </c>
      <c r="I112" s="8">
        <f>VLOOKUP(C112,'202310-202403出荷数total2403220951'!B:F,5,0)</f>
        <v>2</v>
      </c>
      <c r="J112" s="203">
        <f>VLOOKUP(C112,'出荷数2307～2406total241008110618'!B:F,5,0)</f>
        <v>92</v>
      </c>
      <c r="K112" s="214" t="e">
        <f>VLOOKUP(C112,'出荷数2407-2506total250730101950'!B:F,5,0)</f>
        <v>#N/A</v>
      </c>
      <c r="L112" s="203" t="e">
        <f>VLOOKUP(C:C,total260330113047!B:F,5,0)</f>
        <v>#N/A</v>
      </c>
      <c r="M112" s="8"/>
      <c r="N112" s="21" t="e">
        <f t="shared" si="6"/>
        <v>#N/A</v>
      </c>
      <c r="O112" s="148">
        <v>0</v>
      </c>
      <c r="P112" s="148">
        <v>0</v>
      </c>
      <c r="Q112" s="44">
        <v>0</v>
      </c>
      <c r="R112" s="148">
        <v>0</v>
      </c>
      <c r="S112" s="148">
        <v>0</v>
      </c>
      <c r="T112" s="149">
        <v>0</v>
      </c>
      <c r="U112" s="149">
        <v>0</v>
      </c>
      <c r="V112" s="149" t="e">
        <v>#N/A</v>
      </c>
      <c r="W112" s="150" t="e">
        <v>#N/A</v>
      </c>
      <c r="X112" s="151"/>
      <c r="Y112" s="151"/>
    </row>
    <row r="113" spans="1:25">
      <c r="A113" s="29" t="s">
        <v>1147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VLOOKUP(C:C,total260330113047!B:F,5,0)</f>
        <v>2398</v>
      </c>
      <c r="M113" s="8"/>
      <c r="N113" s="21">
        <f t="shared" si="6"/>
        <v>1332.2222222222222</v>
      </c>
      <c r="O113" s="44">
        <v>3661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3661</v>
      </c>
      <c r="V113" s="45">
        <v>2328.7777777777778</v>
      </c>
      <c r="W113" s="41">
        <v>0.65501229172357278</v>
      </c>
      <c r="X113" s="46"/>
      <c r="Y113" s="46"/>
    </row>
    <row r="114" spans="1:25">
      <c r="A114" s="29" t="s">
        <v>1149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VLOOKUP(C:C,total260330113047!B:F,5,0)</f>
        <v>835</v>
      </c>
      <c r="M114" s="8"/>
      <c r="N114" s="21">
        <f t="shared" si="6"/>
        <v>463.88888888888886</v>
      </c>
      <c r="O114" s="44">
        <v>1192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1192</v>
      </c>
      <c r="V114" s="45">
        <v>728.11111111111109</v>
      </c>
      <c r="W114" s="41">
        <v>0.70050335570469802</v>
      </c>
      <c r="X114" s="46"/>
      <c r="Y114" s="46"/>
    </row>
    <row r="115" spans="1:25">
      <c r="A115" s="29" t="s">
        <v>1150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VLOOKUP(C:C,total260330113047!B:F,5,0)</f>
        <v>507</v>
      </c>
      <c r="M115" s="8"/>
      <c r="N115" s="21">
        <f t="shared" si="6"/>
        <v>281.66666666666669</v>
      </c>
      <c r="O115" s="44">
        <v>410</v>
      </c>
      <c r="P115" s="44">
        <v>0</v>
      </c>
      <c r="Q115" s="44">
        <v>1000</v>
      </c>
      <c r="R115" s="44">
        <v>0</v>
      </c>
      <c r="S115" s="44">
        <v>0</v>
      </c>
      <c r="T115" s="45">
        <v>0</v>
      </c>
      <c r="U115" s="45">
        <v>1410</v>
      </c>
      <c r="V115" s="45">
        <v>1128.3333333333333</v>
      </c>
      <c r="W115" s="41">
        <v>1.2365853658536585</v>
      </c>
      <c r="X115" s="46"/>
      <c r="Y115" s="46"/>
    </row>
    <row r="116" spans="1:25">
      <c r="A116" s="29" t="s">
        <v>1151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VLOOKUP(C:C,total260330113047!B:F,5,0)</f>
        <v>7658</v>
      </c>
      <c r="M116" s="8"/>
      <c r="N116" s="21">
        <f t="shared" si="6"/>
        <v>4254.4444444444443</v>
      </c>
      <c r="O116" s="44">
        <v>11278</v>
      </c>
      <c r="P116" s="44">
        <v>10565</v>
      </c>
      <c r="Q116" s="44">
        <v>0</v>
      </c>
      <c r="R116" s="44">
        <v>0</v>
      </c>
      <c r="S116" s="44">
        <v>10565</v>
      </c>
      <c r="T116" s="45">
        <v>0</v>
      </c>
      <c r="U116" s="45">
        <v>713</v>
      </c>
      <c r="V116" s="45">
        <v>-3541.4444444444443</v>
      </c>
      <c r="W116" s="41">
        <v>0.67902110303245256</v>
      </c>
      <c r="X116" s="46"/>
      <c r="Y116" s="46"/>
    </row>
    <row r="117" spans="1:25" s="152" customFormat="1" ht="15.75">
      <c r="A117" s="29" t="s">
        <v>1152</v>
      </c>
      <c r="B117" s="145" t="s">
        <v>356</v>
      </c>
      <c r="C117" s="146" t="s">
        <v>239</v>
      </c>
      <c r="D117" s="147" t="s">
        <v>240</v>
      </c>
      <c r="E117" s="146"/>
      <c r="F117" s="146">
        <v>12020</v>
      </c>
      <c r="G117" s="148">
        <v>7464</v>
      </c>
      <c r="H117" s="21">
        <v>4812</v>
      </c>
      <c r="I117" s="8">
        <f>VLOOKUP(C117,'202310-202403出荷数total2403220951'!B:F,5,0)</f>
        <v>1216</v>
      </c>
      <c r="J117" s="203">
        <f>VLOOKUP(C117,'出荷数2307～2406total241008110618'!B:F,5,0)</f>
        <v>1820</v>
      </c>
      <c r="K117" s="214" t="e">
        <f>VLOOKUP(C117,'出荷数2407-2506total250730101950'!B:F,5,0)</f>
        <v>#N/A</v>
      </c>
      <c r="L117" s="203" t="e">
        <f>VLOOKUP(C:C,total260330113047!B:F,5,0)</f>
        <v>#N/A</v>
      </c>
      <c r="M117" s="8"/>
      <c r="N117" s="21" t="e">
        <f t="shared" si="6"/>
        <v>#N/A</v>
      </c>
      <c r="O117" s="148">
        <v>0</v>
      </c>
      <c r="P117" s="148">
        <v>0</v>
      </c>
      <c r="Q117" s="44">
        <v>0</v>
      </c>
      <c r="R117" s="148">
        <v>0</v>
      </c>
      <c r="S117" s="148">
        <v>0</v>
      </c>
      <c r="T117" s="149">
        <v>0</v>
      </c>
      <c r="U117" s="149">
        <v>0</v>
      </c>
      <c r="V117" s="149" t="e">
        <v>#N/A</v>
      </c>
      <c r="W117" s="150" t="e">
        <v>#N/A</v>
      </c>
      <c r="X117" s="151"/>
      <c r="Y117" s="151"/>
    </row>
    <row r="118" spans="1:25">
      <c r="A118" s="29" t="s">
        <v>1153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VLOOKUP(C:C,total260330113047!B:F,5,0)</f>
        <v>14156</v>
      </c>
      <c r="M118" s="8"/>
      <c r="N118" s="21">
        <f t="shared" si="6"/>
        <v>7864.4444444444443</v>
      </c>
      <c r="O118" s="44">
        <v>12168</v>
      </c>
      <c r="P118" s="44">
        <v>4070</v>
      </c>
      <c r="Q118" s="44">
        <v>2560</v>
      </c>
      <c r="R118" s="44">
        <v>0</v>
      </c>
      <c r="S118" s="44">
        <v>4020</v>
      </c>
      <c r="T118" s="45">
        <v>50</v>
      </c>
      <c r="U118" s="45">
        <v>10708</v>
      </c>
      <c r="V118" s="45">
        <v>2843.5555555555557</v>
      </c>
      <c r="W118" s="41">
        <v>1.163379355687048</v>
      </c>
      <c r="X118" s="46"/>
      <c r="Y118" s="46"/>
    </row>
    <row r="119" spans="1:25">
      <c r="A119" s="29" t="s">
        <v>1154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VLOOKUP(C:C,total260330113047!B:F,5,0)</f>
        <v>2204</v>
      </c>
      <c r="M119" s="8"/>
      <c r="N119" s="21">
        <f t="shared" si="6"/>
        <v>1224.4444444444443</v>
      </c>
      <c r="O119" s="44">
        <v>3646</v>
      </c>
      <c r="P119" s="44">
        <v>420</v>
      </c>
      <c r="Q119" s="44">
        <v>0</v>
      </c>
      <c r="R119" s="44">
        <v>0</v>
      </c>
      <c r="S119" s="44">
        <v>420</v>
      </c>
      <c r="T119" s="45">
        <v>0</v>
      </c>
      <c r="U119" s="45">
        <v>3226</v>
      </c>
      <c r="V119" s="45">
        <v>2001.5555555555557</v>
      </c>
      <c r="W119" s="41">
        <v>0.6044980800877674</v>
      </c>
      <c r="X119" s="46"/>
      <c r="Y119" s="46"/>
    </row>
    <row r="120" spans="1:25">
      <c r="A120" s="29" t="s">
        <v>1155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VLOOKUP(C:C,total260330113047!B:F,5,0)</f>
        <v>8671</v>
      </c>
      <c r="M120" s="8"/>
      <c r="N120" s="21">
        <f t="shared" si="6"/>
        <v>4817.2222222222226</v>
      </c>
      <c r="O120" s="44">
        <v>9200</v>
      </c>
      <c r="P120" s="44">
        <v>3650</v>
      </c>
      <c r="Q120" s="44">
        <v>0</v>
      </c>
      <c r="R120" s="44">
        <v>0</v>
      </c>
      <c r="S120" s="44">
        <v>4770</v>
      </c>
      <c r="T120" s="45">
        <v>-1120</v>
      </c>
      <c r="U120" s="45">
        <v>4430</v>
      </c>
      <c r="V120" s="45">
        <v>-387.22222222222263</v>
      </c>
      <c r="W120" s="41">
        <v>0.9425</v>
      </c>
      <c r="X120" s="46"/>
      <c r="Y120" s="46"/>
    </row>
    <row r="121" spans="1:25">
      <c r="A121" s="29" t="s">
        <v>1156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VLOOKUP(C:C,total260330113047!B:F,5,0)</f>
        <v>2627</v>
      </c>
      <c r="M121" s="8"/>
      <c r="N121" s="21">
        <f t="shared" si="6"/>
        <v>1459.4444444444446</v>
      </c>
      <c r="O121" s="44">
        <v>1709</v>
      </c>
      <c r="P121" s="44">
        <v>100</v>
      </c>
      <c r="Q121" s="44">
        <v>3000</v>
      </c>
      <c r="R121" s="44">
        <v>0</v>
      </c>
      <c r="S121" s="44">
        <v>150</v>
      </c>
      <c r="T121" s="45">
        <v>-50</v>
      </c>
      <c r="U121" s="45">
        <v>4559</v>
      </c>
      <c r="V121" s="45">
        <v>3099.5555555555557</v>
      </c>
      <c r="W121" s="41">
        <v>1.5371562317144529</v>
      </c>
      <c r="X121" s="46"/>
      <c r="Y121" s="46"/>
    </row>
    <row r="122" spans="1:25">
      <c r="A122" s="29" t="s">
        <v>1157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VLOOKUP(C:C,total260330113047!B:F,5,0)</f>
        <v>1225</v>
      </c>
      <c r="M122" s="8"/>
      <c r="N122" s="211">
        <v>400</v>
      </c>
      <c r="O122" s="44">
        <v>3050</v>
      </c>
      <c r="P122" s="44">
        <v>0</v>
      </c>
      <c r="Q122" s="44">
        <v>0</v>
      </c>
      <c r="R122" s="44">
        <v>0</v>
      </c>
      <c r="S122" s="44">
        <v>0</v>
      </c>
      <c r="T122" s="45">
        <v>0</v>
      </c>
      <c r="U122" s="45">
        <v>3050</v>
      </c>
      <c r="V122" s="45">
        <v>2650</v>
      </c>
      <c r="W122" s="41">
        <v>0.40163934426229508</v>
      </c>
      <c r="X122" s="46"/>
      <c r="Y122" s="46"/>
    </row>
    <row r="123" spans="1:25" s="152" customFormat="1" ht="15.75">
      <c r="A123" s="29" t="s">
        <v>1158</v>
      </c>
      <c r="B123" s="145" t="s">
        <v>356</v>
      </c>
      <c r="C123" s="146" t="s">
        <v>241</v>
      </c>
      <c r="D123" s="147" t="s">
        <v>242</v>
      </c>
      <c r="E123" s="146"/>
      <c r="F123" s="146">
        <v>229</v>
      </c>
      <c r="G123" s="148">
        <v>293</v>
      </c>
      <c r="H123" s="21">
        <v>221</v>
      </c>
      <c r="I123" s="8" t="e">
        <f>VLOOKUP(C123,'202310-202403出荷数total2403220951'!B:F,5,0)</f>
        <v>#N/A</v>
      </c>
      <c r="J123" s="203">
        <f>VLOOKUP(C123,'出荷数2307～2406total241008110618'!B:F,5,0)</f>
        <v>27</v>
      </c>
      <c r="K123" s="214" t="e">
        <f>VLOOKUP(C123,'出荷数2407-2506total250730101950'!B:F,5,0)</f>
        <v>#N/A</v>
      </c>
      <c r="L123" s="203" t="e">
        <f>VLOOKUP(C:C,total260330113047!B:F,5,0)</f>
        <v>#N/A</v>
      </c>
      <c r="M123" s="8"/>
      <c r="N123" s="21" t="e">
        <f>L123/9*5</f>
        <v>#N/A</v>
      </c>
      <c r="O123" s="148">
        <v>0</v>
      </c>
      <c r="P123" s="148">
        <v>0</v>
      </c>
      <c r="Q123" s="44">
        <v>0</v>
      </c>
      <c r="R123" s="148">
        <v>0</v>
      </c>
      <c r="S123" s="148">
        <v>0</v>
      </c>
      <c r="T123" s="149">
        <v>0</v>
      </c>
      <c r="U123" s="149">
        <v>0</v>
      </c>
      <c r="V123" s="149" t="e">
        <v>#N/A</v>
      </c>
      <c r="W123" s="150" t="e">
        <v>#N/A</v>
      </c>
      <c r="X123" s="151"/>
      <c r="Y123" s="151"/>
    </row>
    <row r="124" spans="1:25">
      <c r="A124" s="29" t="s">
        <v>1159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VLOOKUP(C:C,total260330113047!B:F,5,0)</f>
        <v>1455</v>
      </c>
      <c r="M124" s="8"/>
      <c r="N124" s="21">
        <f>L124/9*5</f>
        <v>808.33333333333326</v>
      </c>
      <c r="O124" s="44">
        <v>4587</v>
      </c>
      <c r="P124" s="44">
        <v>0</v>
      </c>
      <c r="Q124" s="44">
        <v>0</v>
      </c>
      <c r="R124" s="44">
        <v>0</v>
      </c>
      <c r="S124" s="44">
        <v>0</v>
      </c>
      <c r="T124" s="45">
        <v>0</v>
      </c>
      <c r="U124" s="45">
        <v>4587</v>
      </c>
      <c r="V124" s="45">
        <v>3778.666666666667</v>
      </c>
      <c r="W124" s="41">
        <v>0.31720078482668412</v>
      </c>
      <c r="X124" s="46"/>
      <c r="Y124" s="46"/>
    </row>
    <row r="125" spans="1:25">
      <c r="A125" s="29" t="s">
        <v>1160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VLOOKUP(C:C,total260330113047!B:F,5,0)</f>
        <v>2958</v>
      </c>
      <c r="M125" s="8"/>
      <c r="N125" s="211">
        <v>1600</v>
      </c>
      <c r="O125" s="44">
        <v>2388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2388</v>
      </c>
      <c r="V125" s="45">
        <v>788</v>
      </c>
      <c r="W125" s="41">
        <v>1.2386934673366834</v>
      </c>
      <c r="X125" s="46"/>
      <c r="Y125" s="46"/>
    </row>
    <row r="126" spans="1:25">
      <c r="A126" s="29" t="s">
        <v>1161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VLOOKUP(C:C,total260330113047!B:F,5,0)</f>
        <v>1903</v>
      </c>
      <c r="M126" s="8"/>
      <c r="N126" s="21">
        <f t="shared" ref="N126:N141" si="7">L126/9*5</f>
        <v>1057.2222222222222</v>
      </c>
      <c r="O126" s="44">
        <v>2893</v>
      </c>
      <c r="P126" s="44">
        <v>0</v>
      </c>
      <c r="Q126" s="44">
        <v>0</v>
      </c>
      <c r="R126" s="44">
        <v>0</v>
      </c>
      <c r="S126" s="44">
        <v>0</v>
      </c>
      <c r="T126" s="45">
        <v>0</v>
      </c>
      <c r="U126" s="45">
        <v>2893</v>
      </c>
      <c r="V126" s="45">
        <v>1835.7777777777778</v>
      </c>
      <c r="W126" s="41">
        <v>0.65779467680608361</v>
      </c>
      <c r="X126" s="46"/>
      <c r="Y126" s="46"/>
    </row>
    <row r="127" spans="1:25">
      <c r="A127" s="29" t="s">
        <v>1162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VLOOKUP(C:C,total260330113047!B:F,5,0)</f>
        <v>1895</v>
      </c>
      <c r="M127" s="8"/>
      <c r="N127" s="21">
        <f t="shared" si="7"/>
        <v>1052.7777777777778</v>
      </c>
      <c r="O127" s="44">
        <v>2203</v>
      </c>
      <c r="P127" s="44">
        <v>0</v>
      </c>
      <c r="Q127" s="44">
        <v>0</v>
      </c>
      <c r="R127" s="44">
        <v>0</v>
      </c>
      <c r="S127" s="44">
        <v>0</v>
      </c>
      <c r="T127" s="45">
        <v>0</v>
      </c>
      <c r="U127" s="45">
        <v>2203</v>
      </c>
      <c r="V127" s="45">
        <v>1150.2222222222222</v>
      </c>
      <c r="W127" s="41">
        <v>0.86019064911484344</v>
      </c>
      <c r="X127" s="46"/>
      <c r="Y127" s="46"/>
    </row>
    <row r="128" spans="1:25">
      <c r="A128" s="29" t="s">
        <v>1163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VLOOKUP(C:C,total260330113047!B:F,5,0)</f>
        <v>4</v>
      </c>
      <c r="M128" s="8"/>
      <c r="N128" s="21">
        <f t="shared" si="7"/>
        <v>2.2222222222222223</v>
      </c>
      <c r="O128" s="44">
        <v>406</v>
      </c>
      <c r="P128" s="44">
        <v>0</v>
      </c>
      <c r="Q128" s="44">
        <v>0</v>
      </c>
      <c r="R128" s="44">
        <v>0</v>
      </c>
      <c r="S128" s="44">
        <v>0</v>
      </c>
      <c r="T128" s="45">
        <v>0</v>
      </c>
      <c r="U128" s="45">
        <v>406</v>
      </c>
      <c r="V128" s="45">
        <v>403.77777777777777</v>
      </c>
      <c r="W128" s="41">
        <v>9.852216748768473E-3</v>
      </c>
      <c r="X128" s="46"/>
      <c r="Y128" s="46"/>
    </row>
    <row r="129" spans="1:27" s="200" customFormat="1">
      <c r="A129" s="192" t="s">
        <v>1164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>
        <f>VLOOKUP(C:C,total260330113047!B:F,5,0)</f>
        <v>902</v>
      </c>
      <c r="M129" s="281">
        <v>700</v>
      </c>
      <c r="N129" s="196">
        <f t="shared" si="7"/>
        <v>501.11111111111114</v>
      </c>
      <c r="O129" s="196">
        <v>358</v>
      </c>
      <c r="P129" s="196">
        <v>0</v>
      </c>
      <c r="Q129" s="196">
        <v>0</v>
      </c>
      <c r="R129" s="196">
        <v>0</v>
      </c>
      <c r="S129" s="196">
        <v>200</v>
      </c>
      <c r="T129" s="197">
        <v>-200</v>
      </c>
      <c r="U129" s="197">
        <v>158</v>
      </c>
      <c r="V129" s="197">
        <v>-343.11111111111114</v>
      </c>
      <c r="W129" s="198">
        <v>2.5195530726256985</v>
      </c>
      <c r="X129" s="196"/>
      <c r="Y129" s="196"/>
      <c r="Z129" s="201"/>
      <c r="AA129" s="201"/>
    </row>
    <row r="130" spans="1:27">
      <c r="A130" s="29" t="s">
        <v>1165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VLOOKUP(C:C,total260330113047!B:F,5,0)</f>
        <v>2160</v>
      </c>
      <c r="M130" s="8"/>
      <c r="N130" s="21">
        <f t="shared" si="7"/>
        <v>1200</v>
      </c>
      <c r="O130" s="44">
        <v>8058</v>
      </c>
      <c r="P130" s="44">
        <v>1050</v>
      </c>
      <c r="Q130" s="44">
        <v>0</v>
      </c>
      <c r="R130" s="44">
        <v>0</v>
      </c>
      <c r="S130" s="44">
        <v>1250</v>
      </c>
      <c r="T130" s="45">
        <v>-200</v>
      </c>
      <c r="U130" s="45">
        <v>6808</v>
      </c>
      <c r="V130" s="45">
        <v>5608</v>
      </c>
      <c r="W130" s="41">
        <v>0.26805658972449742</v>
      </c>
      <c r="X130" s="12"/>
      <c r="Y130" s="12"/>
    </row>
    <row r="131" spans="1:27">
      <c r="A131" s="29" t="s">
        <v>1166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VLOOKUP(C:C,total260330113047!B:F,5,0)</f>
        <v>2703</v>
      </c>
      <c r="M131" s="8"/>
      <c r="N131" s="21">
        <f t="shared" si="7"/>
        <v>1501.6666666666665</v>
      </c>
      <c r="O131" s="44">
        <v>4205</v>
      </c>
      <c r="P131" s="44">
        <v>0</v>
      </c>
      <c r="Q131" s="44">
        <v>0</v>
      </c>
      <c r="R131" s="44">
        <v>0</v>
      </c>
      <c r="S131" s="44">
        <v>0</v>
      </c>
      <c r="T131" s="45">
        <v>0</v>
      </c>
      <c r="U131" s="45">
        <v>4205</v>
      </c>
      <c r="V131" s="45">
        <v>2703.3333333333335</v>
      </c>
      <c r="W131" s="41">
        <v>0.64280618311533888</v>
      </c>
      <c r="X131" s="46"/>
      <c r="Y131" s="46"/>
    </row>
    <row r="132" spans="1:27">
      <c r="A132" s="29" t="s">
        <v>1167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VLOOKUP(C:C,total260330113047!B:F,5,0)</f>
        <v>5579</v>
      </c>
      <c r="M132" s="8"/>
      <c r="N132" s="21">
        <f t="shared" si="7"/>
        <v>3099.4444444444443</v>
      </c>
      <c r="O132" s="44">
        <v>8198</v>
      </c>
      <c r="P132" s="44">
        <v>1215</v>
      </c>
      <c r="Q132" s="44">
        <v>0</v>
      </c>
      <c r="R132" s="44">
        <v>0</v>
      </c>
      <c r="S132" s="44">
        <v>1735</v>
      </c>
      <c r="T132" s="45">
        <v>-520</v>
      </c>
      <c r="U132" s="45">
        <v>6463</v>
      </c>
      <c r="V132" s="45">
        <v>3363.5555555555557</v>
      </c>
      <c r="W132" s="41">
        <v>0.68053183703342279</v>
      </c>
      <c r="X132" s="250"/>
      <c r="Y132" s="250"/>
    </row>
    <row r="133" spans="1:27">
      <c r="A133" s="29" t="s">
        <v>1168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VLOOKUP(C:C,total260330113047!B:F,5,0)</f>
        <v>4658</v>
      </c>
      <c r="M133" s="8"/>
      <c r="N133" s="21">
        <f t="shared" si="7"/>
        <v>2587.7777777777778</v>
      </c>
      <c r="O133" s="44">
        <v>5701</v>
      </c>
      <c r="P133" s="44">
        <v>2890</v>
      </c>
      <c r="Q133" s="44">
        <v>0</v>
      </c>
      <c r="R133" s="44">
        <v>0</v>
      </c>
      <c r="S133" s="44">
        <v>3800</v>
      </c>
      <c r="T133" s="45">
        <v>-910</v>
      </c>
      <c r="U133" s="45">
        <v>1901</v>
      </c>
      <c r="V133" s="45">
        <v>-686.77777777777783</v>
      </c>
      <c r="W133" s="41">
        <v>0.81704964041396244</v>
      </c>
      <c r="X133" s="46"/>
      <c r="Y133" s="46"/>
    </row>
    <row r="134" spans="1:27" ht="23.45" customHeight="1">
      <c r="A134" s="29" t="s">
        <v>1169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VLOOKUP(C:C,total260330113047!B:F,5,0)</f>
        <v>3363</v>
      </c>
      <c r="M134" s="8"/>
      <c r="N134" s="21">
        <f t="shared" si="7"/>
        <v>1868.3333333333335</v>
      </c>
      <c r="O134" s="44">
        <v>1890</v>
      </c>
      <c r="P134" s="44">
        <v>0</v>
      </c>
      <c r="Q134" s="44">
        <v>3000</v>
      </c>
      <c r="R134" s="44">
        <v>0</v>
      </c>
      <c r="S134" s="44">
        <v>0</v>
      </c>
      <c r="T134" s="45">
        <v>0</v>
      </c>
      <c r="U134" s="45">
        <v>4890</v>
      </c>
      <c r="V134" s="45">
        <v>3021.6666666666665</v>
      </c>
      <c r="W134" s="41">
        <v>1.7793650793650793</v>
      </c>
      <c r="X134" s="46"/>
      <c r="Y134" s="46"/>
    </row>
    <row r="135" spans="1:27">
      <c r="A135" s="29" t="s">
        <v>1170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VLOOKUP(C:C,total260330113047!B:F,5,0)</f>
        <v>1400</v>
      </c>
      <c r="M135" s="8"/>
      <c r="N135" s="21">
        <f t="shared" si="7"/>
        <v>777.77777777777771</v>
      </c>
      <c r="O135" s="44">
        <v>3439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3439</v>
      </c>
      <c r="V135" s="45">
        <v>2661.2222222222222</v>
      </c>
      <c r="W135" s="41">
        <v>0.40709508578075021</v>
      </c>
      <c r="X135" s="46"/>
      <c r="Y135" s="46"/>
    </row>
    <row r="136" spans="1:27">
      <c r="A136" s="29" t="s">
        <v>1171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VLOOKUP(C:C,total260330113047!B:F,5,0)</f>
        <v>3338</v>
      </c>
      <c r="M136" s="8"/>
      <c r="N136" s="21">
        <f t="shared" si="7"/>
        <v>1854.4444444444446</v>
      </c>
      <c r="O136" s="44">
        <v>994</v>
      </c>
      <c r="P136" s="44">
        <v>0</v>
      </c>
      <c r="Q136" s="44">
        <v>5000</v>
      </c>
      <c r="R136" s="44">
        <v>0</v>
      </c>
      <c r="S136" s="44">
        <v>0</v>
      </c>
      <c r="T136" s="45">
        <v>0</v>
      </c>
      <c r="U136" s="45">
        <v>5994</v>
      </c>
      <c r="V136" s="45">
        <v>4139.5555555555557</v>
      </c>
      <c r="W136" s="41">
        <v>3.3581488933601609</v>
      </c>
      <c r="X136" s="46"/>
      <c r="Y136" s="46"/>
    </row>
    <row r="137" spans="1:27">
      <c r="A137" s="29" t="s">
        <v>1172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VLOOKUP(C:C,total260330113047!B:F,5,0)</f>
        <v>311</v>
      </c>
      <c r="M137" s="8"/>
      <c r="N137" s="21">
        <f t="shared" si="7"/>
        <v>172.77777777777777</v>
      </c>
      <c r="O137" s="44">
        <v>8693</v>
      </c>
      <c r="P137" s="44">
        <v>0</v>
      </c>
      <c r="Q137" s="44">
        <v>0</v>
      </c>
      <c r="R137" s="44">
        <v>0</v>
      </c>
      <c r="S137" s="44">
        <v>0</v>
      </c>
      <c r="T137" s="45">
        <v>0</v>
      </c>
      <c r="U137" s="45">
        <v>8693</v>
      </c>
      <c r="V137" s="45">
        <v>8520.2222222222226</v>
      </c>
      <c r="W137" s="41">
        <v>3.5775911653054181E-2</v>
      </c>
      <c r="X137" s="46"/>
      <c r="Y137" s="46"/>
    </row>
    <row r="138" spans="1:27">
      <c r="A138" s="29"/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>
        <f>VLOOKUP(C:C,total260330113047!B:F,5,0)</f>
        <v>105</v>
      </c>
      <c r="M138" s="8"/>
      <c r="N138" s="21">
        <f t="shared" si="7"/>
        <v>58.333333333333329</v>
      </c>
      <c r="O138" s="44">
        <v>6204</v>
      </c>
      <c r="P138" s="44">
        <v>0</v>
      </c>
      <c r="Q138" s="44">
        <v>0</v>
      </c>
      <c r="R138" s="44">
        <v>0</v>
      </c>
      <c r="S138" s="44">
        <v>0</v>
      </c>
      <c r="T138" s="45">
        <v>0</v>
      </c>
      <c r="U138" s="45">
        <v>6204</v>
      </c>
      <c r="V138" s="45">
        <v>6145.666666666667</v>
      </c>
      <c r="W138" s="41">
        <v>1.6924564796905222E-2</v>
      </c>
      <c r="X138" s="46"/>
      <c r="Y138" s="46"/>
    </row>
    <row r="139" spans="1:27">
      <c r="A139" s="29" t="s">
        <v>1173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>
        <f>VLOOKUP(C:C,total260330113047!B:F,5,0)</f>
        <v>4605</v>
      </c>
      <c r="M139" s="213"/>
      <c r="N139" s="21">
        <f t="shared" si="7"/>
        <v>2558.3333333333335</v>
      </c>
      <c r="O139" s="44">
        <v>4708</v>
      </c>
      <c r="P139" s="44">
        <v>0</v>
      </c>
      <c r="Q139" s="44">
        <v>0</v>
      </c>
      <c r="R139" s="44">
        <v>0</v>
      </c>
      <c r="S139" s="44">
        <v>0</v>
      </c>
      <c r="T139" s="45">
        <v>0</v>
      </c>
      <c r="U139" s="45">
        <v>4708</v>
      </c>
      <c r="V139" s="45">
        <v>2149.6666666666665</v>
      </c>
      <c r="W139" s="41">
        <v>0.9781223449447749</v>
      </c>
      <c r="X139" s="46"/>
      <c r="Y139" s="46"/>
    </row>
    <row r="140" spans="1:27">
      <c r="A140" s="29" t="s">
        <v>1174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>
        <f>VLOOKUP(C:C,total260330113047!B:F,5,0)</f>
        <v>2223</v>
      </c>
      <c r="M140" s="8"/>
      <c r="N140" s="21">
        <f t="shared" si="7"/>
        <v>1235</v>
      </c>
      <c r="O140" s="44">
        <v>1351</v>
      </c>
      <c r="P140" s="44">
        <v>0</v>
      </c>
      <c r="Q140" s="44">
        <v>0</v>
      </c>
      <c r="R140" s="44">
        <v>0</v>
      </c>
      <c r="S140" s="44">
        <v>0</v>
      </c>
      <c r="T140" s="45">
        <v>0</v>
      </c>
      <c r="U140" s="45">
        <v>1351</v>
      </c>
      <c r="V140" s="45">
        <v>116</v>
      </c>
      <c r="W140" s="41">
        <v>1.6454478164322723</v>
      </c>
      <c r="X140" s="46"/>
      <c r="Y140" s="46" t="s">
        <v>4530</v>
      </c>
    </row>
    <row r="141" spans="1:27">
      <c r="A141" s="29" t="s">
        <v>1175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>
        <f>VLOOKUP(C:C,total260330113047!B:F,5,0)</f>
        <v>3827</v>
      </c>
      <c r="M141" s="8"/>
      <c r="N141" s="21">
        <f t="shared" si="7"/>
        <v>2126.1111111111113</v>
      </c>
      <c r="O141" s="44">
        <v>5896</v>
      </c>
      <c r="P141" s="44">
        <v>2500</v>
      </c>
      <c r="Q141" s="44">
        <v>0</v>
      </c>
      <c r="R141" s="44">
        <v>0</v>
      </c>
      <c r="S141" s="44">
        <v>2500</v>
      </c>
      <c r="T141" s="45">
        <v>0</v>
      </c>
      <c r="U141" s="45">
        <v>3396</v>
      </c>
      <c r="V141" s="45">
        <v>1269.8888888888887</v>
      </c>
      <c r="W141" s="41">
        <v>0.64908412483039346</v>
      </c>
      <c r="X141" s="46"/>
      <c r="Y141" s="46"/>
    </row>
    <row r="142" spans="1:27">
      <c r="A142" s="29" t="s">
        <v>1176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>
        <f>VLOOKUP(C:C,total260330113047!B:F,5,0)</f>
        <v>2096</v>
      </c>
      <c r="M142" s="211">
        <v>2200</v>
      </c>
      <c r="N142" s="211">
        <v>2200</v>
      </c>
      <c r="O142" s="44">
        <v>3785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3785</v>
      </c>
      <c r="V142" s="45">
        <v>1585</v>
      </c>
      <c r="W142" s="41">
        <v>0.55376486129458391</v>
      </c>
      <c r="X142" s="46"/>
      <c r="Y142" s="46"/>
    </row>
    <row r="143" spans="1:27" s="152" customFormat="1">
      <c r="A143" s="144" t="s">
        <v>1177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VLOOKUP(C:C,total260330113047!B:F,5,0)</f>
        <v>#N/A</v>
      </c>
      <c r="M143" s="300">
        <v>360</v>
      </c>
      <c r="N143" s="300">
        <v>360</v>
      </c>
      <c r="O143" s="148">
        <v>0</v>
      </c>
      <c r="P143" s="148">
        <v>0</v>
      </c>
      <c r="Q143" s="148">
        <v>0</v>
      </c>
      <c r="R143" s="148">
        <v>0</v>
      </c>
      <c r="S143" s="148">
        <v>0</v>
      </c>
      <c r="T143" s="149">
        <v>0</v>
      </c>
      <c r="U143" s="149">
        <v>0</v>
      </c>
      <c r="V143" s="149">
        <v>-360</v>
      </c>
      <c r="W143" s="150" t="e">
        <v>#N/A</v>
      </c>
      <c r="X143" s="151"/>
      <c r="Y143" s="151"/>
      <c r="Z143" s="191"/>
      <c r="AA143" s="191"/>
    </row>
    <row r="144" spans="1:27">
      <c r="A144" s="29" t="s">
        <v>1178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>
        <f>VLOOKUP(C:C,total260330113047!B:F,5,0)</f>
        <v>1819</v>
      </c>
      <c r="M144" s="8"/>
      <c r="N144" s="21">
        <f>L144/9*5</f>
        <v>1010.5555555555555</v>
      </c>
      <c r="O144" s="44">
        <v>1876</v>
      </c>
      <c r="P144" s="44">
        <v>0</v>
      </c>
      <c r="Q144" s="44">
        <v>0</v>
      </c>
      <c r="R144" s="44">
        <v>0</v>
      </c>
      <c r="S144" s="44">
        <v>0</v>
      </c>
      <c r="T144" s="45">
        <v>0</v>
      </c>
      <c r="U144" s="45">
        <v>1876</v>
      </c>
      <c r="V144" s="45">
        <v>865.44444444444446</v>
      </c>
      <c r="W144" s="41">
        <v>0.96961620469083154</v>
      </c>
      <c r="X144" s="46"/>
      <c r="Y144" s="46"/>
    </row>
    <row r="145" spans="1:27">
      <c r="A145" s="29" t="s">
        <v>1179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>
        <f>VLOOKUP(C:C,total260330113047!B:F,5,0)</f>
        <v>1695</v>
      </c>
      <c r="M145" s="8"/>
      <c r="N145" s="21">
        <f>L145/9*5</f>
        <v>941.66666666666674</v>
      </c>
      <c r="O145" s="44">
        <v>712</v>
      </c>
      <c r="P145" s="44">
        <v>0</v>
      </c>
      <c r="Q145" s="44">
        <v>3000</v>
      </c>
      <c r="R145" s="44">
        <v>0</v>
      </c>
      <c r="S145" s="44">
        <v>0</v>
      </c>
      <c r="T145" s="45">
        <v>0</v>
      </c>
      <c r="U145" s="45">
        <v>3712</v>
      </c>
      <c r="V145" s="45">
        <v>2770.333333333333</v>
      </c>
      <c r="W145" s="41">
        <v>2.38061797752809</v>
      </c>
      <c r="X145" s="46"/>
      <c r="Y145" s="46"/>
    </row>
    <row r="146" spans="1:27">
      <c r="A146" s="29" t="s">
        <v>1180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>
        <f>VLOOKUP(C:C,total260330113047!B:F,5,0)</f>
        <v>6263</v>
      </c>
      <c r="M146" s="8"/>
      <c r="N146" s="21">
        <f>L146/9*5</f>
        <v>3479.4444444444443</v>
      </c>
      <c r="O146" s="44">
        <v>4838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4838</v>
      </c>
      <c r="V146" s="45">
        <v>1358.5555555555557</v>
      </c>
      <c r="W146" s="41">
        <v>1.2945431996692849</v>
      </c>
      <c r="X146" s="46"/>
      <c r="Y146" s="46"/>
    </row>
    <row r="147" spans="1:27">
      <c r="A147" s="29" t="s">
        <v>2948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>
        <f>VLOOKUP(C:C,total260330113047!B:F,5,0)</f>
        <v>8935</v>
      </c>
      <c r="M147" s="211">
        <v>10000</v>
      </c>
      <c r="N147" s="211">
        <v>10000</v>
      </c>
      <c r="O147" s="44">
        <v>36267</v>
      </c>
      <c r="P147" s="44">
        <v>100</v>
      </c>
      <c r="Q147" s="44">
        <v>0</v>
      </c>
      <c r="R147" s="44">
        <v>0</v>
      </c>
      <c r="S147" s="44">
        <v>100</v>
      </c>
      <c r="T147" s="45">
        <v>0</v>
      </c>
      <c r="U147" s="45">
        <v>36167</v>
      </c>
      <c r="V147" s="45">
        <v>26167</v>
      </c>
      <c r="W147" s="204">
        <v>0.24636722088951388</v>
      </c>
      <c r="X147" s="46"/>
      <c r="Y147" s="46"/>
    </row>
    <row r="148" spans="1:27">
      <c r="A148" s="29" t="s">
        <v>1182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>
        <f>VLOOKUP(C:C,total260330113047!B:F,5,0)</f>
        <v>863</v>
      </c>
      <c r="M148" s="211">
        <v>4000</v>
      </c>
      <c r="N148" s="211">
        <v>4000</v>
      </c>
      <c r="O148" s="44">
        <v>14686</v>
      </c>
      <c r="P148" s="44">
        <v>0</v>
      </c>
      <c r="Q148" s="44">
        <v>0</v>
      </c>
      <c r="R148" s="44">
        <v>0</v>
      </c>
      <c r="S148" s="44">
        <v>0</v>
      </c>
      <c r="T148" s="45">
        <v>0</v>
      </c>
      <c r="U148" s="45">
        <v>14686</v>
      </c>
      <c r="V148" s="45">
        <v>10686</v>
      </c>
      <c r="W148" s="204">
        <v>5.8763448181941985E-2</v>
      </c>
      <c r="X148" s="46"/>
      <c r="Y148" s="46"/>
    </row>
    <row r="149" spans="1:27">
      <c r="A149" s="29" t="s">
        <v>1183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>
        <f>VLOOKUP(C:C,total260330113047!B:F,5,0)</f>
        <v>1099</v>
      </c>
      <c r="M149" s="211">
        <v>2000</v>
      </c>
      <c r="N149" s="211">
        <v>2000</v>
      </c>
      <c r="O149" s="44">
        <v>8341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8341</v>
      </c>
      <c r="V149" s="45">
        <v>6341</v>
      </c>
      <c r="W149" s="204">
        <v>0.13175878192063301</v>
      </c>
      <c r="X149" s="46"/>
      <c r="Y149" s="46"/>
    </row>
    <row r="150" spans="1:27">
      <c r="A150" s="29"/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>
        <f>VLOOKUP(C:C,total260330113047!B:F,5,0)</f>
        <v>6028</v>
      </c>
      <c r="M150" s="211">
        <v>3500</v>
      </c>
      <c r="N150" s="211">
        <v>3500</v>
      </c>
      <c r="O150" s="44">
        <v>2849</v>
      </c>
      <c r="P150" s="44">
        <v>0</v>
      </c>
      <c r="Q150" s="44">
        <v>5000</v>
      </c>
      <c r="R150" s="44">
        <v>0</v>
      </c>
      <c r="S150" s="44">
        <v>200</v>
      </c>
      <c r="T150" s="45">
        <v>-200</v>
      </c>
      <c r="U150" s="45">
        <v>7649</v>
      </c>
      <c r="V150" s="45">
        <v>4149</v>
      </c>
      <c r="W150" s="204">
        <v>2.115830115830116</v>
      </c>
      <c r="X150" s="46"/>
      <c r="Y150" s="46"/>
    </row>
    <row r="151" spans="1:27">
      <c r="A151" s="29"/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>
        <f>VLOOKUP(C:C,total260330113047!B:F,5,0)</f>
        <v>1680</v>
      </c>
      <c r="M151" s="211">
        <v>4000</v>
      </c>
      <c r="N151" s="211">
        <v>3000</v>
      </c>
      <c r="O151" s="44">
        <v>3334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3334</v>
      </c>
      <c r="V151" s="45">
        <v>334</v>
      </c>
      <c r="W151" s="204">
        <v>0.50389922015596877</v>
      </c>
      <c r="X151" s="46"/>
      <c r="Y151" s="46"/>
    </row>
    <row r="152" spans="1:27">
      <c r="A152" s="29"/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>
        <f>VLOOKUP(C:C,total260330113047!B:F,5,0)</f>
        <v>1719</v>
      </c>
      <c r="M152" s="211">
        <v>1000</v>
      </c>
      <c r="N152" s="211">
        <v>1000</v>
      </c>
      <c r="O152" s="44">
        <v>6138</v>
      </c>
      <c r="P152" s="44">
        <v>560</v>
      </c>
      <c r="Q152" s="44">
        <v>0</v>
      </c>
      <c r="R152" s="44">
        <v>0</v>
      </c>
      <c r="S152" s="44">
        <v>560</v>
      </c>
      <c r="T152" s="45">
        <v>0</v>
      </c>
      <c r="U152" s="45">
        <v>5578</v>
      </c>
      <c r="V152" s="45">
        <v>4578</v>
      </c>
      <c r="W152" s="204">
        <v>0.28005865102639294</v>
      </c>
      <c r="X152" s="46"/>
      <c r="Y152" s="46"/>
    </row>
    <row r="153" spans="1:27">
      <c r="A153" s="29"/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>
        <f>VLOOKUP(C:C,total260330113047!B:F,5,0)</f>
        <v>188</v>
      </c>
      <c r="M153" s="211">
        <v>1000</v>
      </c>
      <c r="N153" s="211">
        <v>1000</v>
      </c>
      <c r="O153" s="44">
        <v>3228</v>
      </c>
      <c r="P153" s="44">
        <v>0</v>
      </c>
      <c r="Q153" s="44">
        <v>0</v>
      </c>
      <c r="R153" s="44">
        <v>0</v>
      </c>
      <c r="S153" s="44">
        <v>0</v>
      </c>
      <c r="T153" s="45">
        <v>0</v>
      </c>
      <c r="U153" s="45">
        <v>3228</v>
      </c>
      <c r="V153" s="45">
        <v>2228</v>
      </c>
      <c r="W153" s="204">
        <v>5.8240396530359353E-2</v>
      </c>
      <c r="X153" s="46"/>
      <c r="Y153" s="46"/>
    </row>
    <row r="154" spans="1:27">
      <c r="A154" s="29"/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>
        <f>VLOOKUP(C:C,total260330113047!B:F,5,0)</f>
        <v>1700</v>
      </c>
      <c r="M154" s="211">
        <v>2500</v>
      </c>
      <c r="N154" s="211">
        <v>2500</v>
      </c>
      <c r="O154" s="44">
        <v>3961</v>
      </c>
      <c r="P154" s="44">
        <v>650</v>
      </c>
      <c r="Q154" s="44">
        <v>0</v>
      </c>
      <c r="R154" s="44">
        <v>0</v>
      </c>
      <c r="S154" s="44">
        <v>650</v>
      </c>
      <c r="T154" s="45">
        <v>0</v>
      </c>
      <c r="U154" s="45">
        <v>3311</v>
      </c>
      <c r="V154" s="45">
        <v>811</v>
      </c>
      <c r="W154" s="204">
        <v>0.42918454935622319</v>
      </c>
      <c r="X154" s="46"/>
      <c r="Y154" s="46"/>
    </row>
    <row r="155" spans="1:27" s="152" customFormat="1">
      <c r="A155" s="144" t="s">
        <v>1184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>
        <f>VLOOKUP(C:C,total260330113047!B:F,5,0)</f>
        <v>55</v>
      </c>
      <c r="M155" s="8"/>
      <c r="N155" s="21">
        <f>L155/9*5</f>
        <v>30.555555555555554</v>
      </c>
      <c r="O155" s="148">
        <v>31</v>
      </c>
      <c r="P155" s="148">
        <v>0</v>
      </c>
      <c r="Q155" s="44">
        <v>0</v>
      </c>
      <c r="R155" s="148">
        <v>0</v>
      </c>
      <c r="S155" s="148">
        <v>0</v>
      </c>
      <c r="T155" s="149">
        <v>0</v>
      </c>
      <c r="U155" s="149">
        <v>31</v>
      </c>
      <c r="V155" s="149">
        <v>0.44444444444444642</v>
      </c>
      <c r="W155" s="150">
        <v>1.7741935483870968</v>
      </c>
      <c r="X155" s="151"/>
      <c r="Y155" s="151"/>
      <c r="Z155" s="191"/>
      <c r="AA155" s="191"/>
    </row>
    <row r="156" spans="1:27">
      <c r="A156" s="29" t="s">
        <v>1185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>
        <f>VLOOKUP(C:C,total260330113047!B:F,5,0)</f>
        <v>2732</v>
      </c>
      <c r="M156" s="8"/>
      <c r="N156" s="21">
        <f>L156/9*5</f>
        <v>1517.7777777777778</v>
      </c>
      <c r="O156" s="44">
        <v>2087</v>
      </c>
      <c r="P156" s="44">
        <v>0</v>
      </c>
      <c r="Q156" s="44">
        <v>200</v>
      </c>
      <c r="R156" s="44">
        <v>0</v>
      </c>
      <c r="S156" s="44">
        <v>0</v>
      </c>
      <c r="T156" s="45">
        <v>0</v>
      </c>
      <c r="U156" s="45">
        <v>2287</v>
      </c>
      <c r="V156" s="45">
        <v>769.22222222222217</v>
      </c>
      <c r="W156" s="41">
        <v>1.3090560613320557</v>
      </c>
      <c r="X156" s="46"/>
      <c r="Y156" s="46"/>
    </row>
    <row r="157" spans="1:27" s="200" customFormat="1">
      <c r="A157" s="192" t="s">
        <v>1186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 t="e">
        <f>VLOOKUP(C:C,total260330113047!B:F,5,0)</f>
        <v>#N/A</v>
      </c>
      <c r="M157" s="8"/>
      <c r="N157" s="21" t="e">
        <f>L157/9*5</f>
        <v>#N/A</v>
      </c>
      <c r="O157" s="196">
        <v>713</v>
      </c>
      <c r="P157" s="196">
        <v>0</v>
      </c>
      <c r="Q157" s="196">
        <v>0</v>
      </c>
      <c r="R157" s="196">
        <v>0</v>
      </c>
      <c r="S157" s="196">
        <v>0</v>
      </c>
      <c r="T157" s="197">
        <v>0</v>
      </c>
      <c r="U157" s="197">
        <v>713</v>
      </c>
      <c r="V157" s="197" t="e">
        <v>#N/A</v>
      </c>
      <c r="W157" s="198" t="e">
        <v>#N/A</v>
      </c>
      <c r="X157" s="199"/>
      <c r="Y157" s="199"/>
      <c r="Z157" s="201"/>
      <c r="AA157" s="201"/>
    </row>
    <row r="158" spans="1:27">
      <c r="A158" s="29" t="s">
        <v>1187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>
        <f>VLOOKUP(C:C,total260330113047!B:F,5,0)</f>
        <v>3044</v>
      </c>
      <c r="M158" s="211">
        <v>2500</v>
      </c>
      <c r="N158" s="211">
        <v>2500</v>
      </c>
      <c r="O158" s="44">
        <v>6527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6527</v>
      </c>
      <c r="V158" s="45">
        <v>4027</v>
      </c>
      <c r="W158" s="41">
        <v>0.46637046116132985</v>
      </c>
      <c r="X158" s="46"/>
      <c r="Y158" s="46"/>
    </row>
    <row r="159" spans="1:27">
      <c r="A159" s="29" t="s">
        <v>1188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>
        <f>VLOOKUP(C:C,total260330113047!B:F,5,0)</f>
        <v>328</v>
      </c>
      <c r="M159" s="211">
        <v>1000</v>
      </c>
      <c r="N159" s="211">
        <v>1000</v>
      </c>
      <c r="O159" s="44">
        <v>6971</v>
      </c>
      <c r="P159" s="44">
        <v>0</v>
      </c>
      <c r="Q159" s="44">
        <v>0</v>
      </c>
      <c r="R159" s="44">
        <v>0</v>
      </c>
      <c r="S159" s="44">
        <v>0</v>
      </c>
      <c r="T159" s="45">
        <v>0</v>
      </c>
      <c r="U159" s="45">
        <v>6971</v>
      </c>
      <c r="V159" s="45">
        <v>5971</v>
      </c>
      <c r="W159" s="41">
        <v>4.7052072873332379E-2</v>
      </c>
      <c r="X159" s="46"/>
      <c r="Y159" s="46"/>
    </row>
    <row r="160" spans="1:27">
      <c r="A160" s="29" t="s">
        <v>1189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>
        <f>VLOOKUP(C:C,total260330113047!B:F,5,0)</f>
        <v>110</v>
      </c>
      <c r="M160" s="8"/>
      <c r="N160" s="21">
        <f>L160/9*5</f>
        <v>61.111111111111107</v>
      </c>
      <c r="O160" s="44">
        <v>402</v>
      </c>
      <c r="P160" s="44">
        <v>0</v>
      </c>
      <c r="Q160" s="44">
        <v>0</v>
      </c>
      <c r="R160" s="44">
        <v>0</v>
      </c>
      <c r="S160" s="44">
        <v>0</v>
      </c>
      <c r="T160" s="45">
        <v>0</v>
      </c>
      <c r="U160" s="45">
        <v>402</v>
      </c>
      <c r="V160" s="45">
        <v>340.88888888888891</v>
      </c>
      <c r="W160" s="41">
        <v>0.27363184079601988</v>
      </c>
      <c r="X160" s="46"/>
      <c r="Y160" s="46"/>
    </row>
    <row r="161" spans="1:27">
      <c r="A161" s="9"/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>
        <f>VLOOKUP(C:C,total260330113047!B:F,5,0)</f>
        <v>101</v>
      </c>
      <c r="M161" s="211">
        <v>1500</v>
      </c>
      <c r="N161" s="211">
        <v>1500</v>
      </c>
      <c r="O161" s="44">
        <v>2656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2656</v>
      </c>
      <c r="V161" s="45">
        <v>1156</v>
      </c>
      <c r="W161" s="41">
        <v>3.8027108433734941E-2</v>
      </c>
      <c r="X161" s="13"/>
      <c r="Y161" s="13"/>
    </row>
    <row r="162" spans="1:27">
      <c r="A162" s="29" t="s">
        <v>1190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>
        <f>VLOOKUP(C:C,total260330113047!B:F,5,0)</f>
        <v>310</v>
      </c>
      <c r="M162" s="8"/>
      <c r="N162" s="21">
        <f>L162/9*5</f>
        <v>172.22222222222223</v>
      </c>
      <c r="O162" s="44">
        <v>518</v>
      </c>
      <c r="P162" s="44">
        <v>0</v>
      </c>
      <c r="Q162" s="44">
        <v>0</v>
      </c>
      <c r="R162" s="44">
        <v>0</v>
      </c>
      <c r="S162" s="44">
        <v>200</v>
      </c>
      <c r="T162" s="45">
        <v>-200</v>
      </c>
      <c r="U162" s="45">
        <v>318</v>
      </c>
      <c r="V162" s="45">
        <v>145.77777777777777</v>
      </c>
      <c r="W162" s="41">
        <v>0.59845559845559848</v>
      </c>
      <c r="X162" s="46"/>
      <c r="Y162" s="46"/>
    </row>
    <row r="163" spans="1:27" s="152" customFormat="1">
      <c r="A163" s="185"/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>
        <f>VLOOKUP(C:C,total260330113047!B:F,5,0)</f>
        <v>4</v>
      </c>
      <c r="M163" s="300">
        <v>1000</v>
      </c>
      <c r="N163" s="300">
        <v>1000</v>
      </c>
      <c r="O163" s="148">
        <v>29</v>
      </c>
      <c r="P163" s="148">
        <v>0</v>
      </c>
      <c r="Q163" s="148">
        <v>0</v>
      </c>
      <c r="R163" s="148">
        <v>0</v>
      </c>
      <c r="S163" s="148">
        <v>0</v>
      </c>
      <c r="T163" s="149">
        <v>0</v>
      </c>
      <c r="U163" s="149">
        <v>29</v>
      </c>
      <c r="V163" s="149">
        <v>-971</v>
      </c>
      <c r="W163" s="150">
        <v>0.13793103448275862</v>
      </c>
      <c r="X163" s="185"/>
      <c r="Y163" s="185"/>
      <c r="Z163" s="191"/>
      <c r="AA163" s="191"/>
    </row>
    <row r="164" spans="1:27">
      <c r="A164" s="9"/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>
        <f>VLOOKUP(C:C,total260330113047!B:F,5,0)</f>
        <v>118</v>
      </c>
      <c r="M164" s="211">
        <v>1000</v>
      </c>
      <c r="N164" s="211">
        <v>1000</v>
      </c>
      <c r="O164" s="44">
        <v>1940</v>
      </c>
      <c r="P164" s="44">
        <v>0</v>
      </c>
      <c r="Q164" s="44">
        <v>500</v>
      </c>
      <c r="R164" s="44">
        <v>0</v>
      </c>
      <c r="S164" s="44">
        <v>0</v>
      </c>
      <c r="T164" s="45">
        <v>0</v>
      </c>
      <c r="U164" s="45">
        <v>2440</v>
      </c>
      <c r="V164" s="45">
        <v>1440</v>
      </c>
      <c r="W164" s="41">
        <v>6.0824742268041236E-2</v>
      </c>
      <c r="X164" s="13"/>
      <c r="Y164" s="13"/>
    </row>
    <row r="165" spans="1:27">
      <c r="A165" s="9"/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>
        <f>VLOOKUP(C:C,total260330113047!B:F,5,0)</f>
        <v>2046</v>
      </c>
      <c r="M165" s="8"/>
      <c r="N165" s="21">
        <f>L165/9*5</f>
        <v>1136.6666666666667</v>
      </c>
      <c r="O165" s="44">
        <v>787</v>
      </c>
      <c r="P165" s="44">
        <v>400</v>
      </c>
      <c r="Q165" s="44">
        <v>0</v>
      </c>
      <c r="R165" s="44">
        <v>0</v>
      </c>
      <c r="S165" s="44">
        <v>600</v>
      </c>
      <c r="T165" s="45">
        <v>-200</v>
      </c>
      <c r="U165" s="45">
        <v>187</v>
      </c>
      <c r="V165" s="45">
        <v>-949.66666666666674</v>
      </c>
      <c r="W165" s="41">
        <v>2.5997458703939009</v>
      </c>
      <c r="X165" s="13"/>
      <c r="Y165" s="13"/>
    </row>
    <row r="166" spans="1:27">
      <c r="A166" s="9"/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>
        <f>VLOOKUP(C:C,total260330113047!B:F,5,0)</f>
        <v>1949</v>
      </c>
      <c r="M166" s="8"/>
      <c r="N166" s="21">
        <f>L166/9*5</f>
        <v>1082.7777777777778</v>
      </c>
      <c r="O166" s="44">
        <v>413</v>
      </c>
      <c r="P166" s="44">
        <v>0</v>
      </c>
      <c r="Q166" s="44">
        <v>0</v>
      </c>
      <c r="R166" s="44">
        <v>0</v>
      </c>
      <c r="S166" s="44">
        <v>500</v>
      </c>
      <c r="T166" s="45">
        <v>-500</v>
      </c>
      <c r="U166" s="45">
        <v>-87</v>
      </c>
      <c r="V166" s="45">
        <v>-1169.7777777777778</v>
      </c>
      <c r="W166" s="41">
        <v>4.7191283292978206</v>
      </c>
      <c r="X166" s="13"/>
      <c r="Y166" s="13"/>
    </row>
    <row r="167" spans="1:27">
      <c r="A167" s="9"/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>
        <f>VLOOKUP(C:C,total260330113047!B:F,5,0)</f>
        <v>2538</v>
      </c>
      <c r="M167" s="234">
        <v>1500</v>
      </c>
      <c r="N167" s="211">
        <v>1000</v>
      </c>
      <c r="O167" s="44">
        <v>1182</v>
      </c>
      <c r="P167" s="44">
        <v>0</v>
      </c>
      <c r="Q167" s="44">
        <v>0</v>
      </c>
      <c r="R167" s="44">
        <v>0</v>
      </c>
      <c r="S167" s="44">
        <v>0</v>
      </c>
      <c r="T167" s="45">
        <v>0</v>
      </c>
      <c r="U167" s="45">
        <v>1182</v>
      </c>
      <c r="V167" s="45">
        <v>182</v>
      </c>
      <c r="W167" s="41">
        <v>2.1472081218274113</v>
      </c>
      <c r="X167" s="13"/>
      <c r="Y167" s="13"/>
    </row>
    <row r="168" spans="1:27">
      <c r="A168" s="9"/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>
        <f>VLOOKUP(C:C,total260330113047!B:F,5,0)</f>
        <v>2737</v>
      </c>
      <c r="M168" s="234">
        <v>1500</v>
      </c>
      <c r="N168" s="211">
        <v>1000</v>
      </c>
      <c r="O168" s="44">
        <v>1300</v>
      </c>
      <c r="P168" s="44">
        <v>0</v>
      </c>
      <c r="Q168" s="44">
        <v>0</v>
      </c>
      <c r="R168" s="44">
        <v>0</v>
      </c>
      <c r="S168" s="44">
        <v>0</v>
      </c>
      <c r="T168" s="45">
        <v>0</v>
      </c>
      <c r="U168" s="45">
        <v>1300</v>
      </c>
      <c r="V168" s="45">
        <v>300</v>
      </c>
      <c r="W168" s="41">
        <v>2.1053846153846152</v>
      </c>
      <c r="X168" s="13"/>
      <c r="Y168" s="13"/>
    </row>
    <row r="169" spans="1:27">
      <c r="A169" s="9"/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>
        <f>VLOOKUP(C:C,total260330113047!B:F,5,0)</f>
        <v>429</v>
      </c>
      <c r="M169" s="234">
        <v>1500</v>
      </c>
      <c r="N169" s="211">
        <v>1000</v>
      </c>
      <c r="O169" s="44">
        <v>1937</v>
      </c>
      <c r="P169" s="44">
        <v>0</v>
      </c>
      <c r="Q169" s="44">
        <v>0</v>
      </c>
      <c r="R169" s="44">
        <v>0</v>
      </c>
      <c r="S169" s="44">
        <v>0</v>
      </c>
      <c r="T169" s="45">
        <v>0</v>
      </c>
      <c r="U169" s="45">
        <v>1937</v>
      </c>
      <c r="V169" s="45">
        <v>937</v>
      </c>
      <c r="W169" s="41">
        <v>0.22147651006711411</v>
      </c>
      <c r="X169" s="13"/>
      <c r="Y169" s="13"/>
    </row>
    <row r="170" spans="1:27">
      <c r="A170" s="9"/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>
        <f>VLOOKUP(C:C,total260330113047!B:F,5,0)</f>
        <v>9123</v>
      </c>
      <c r="M170" s="234">
        <v>3500</v>
      </c>
      <c r="N170" s="21">
        <f>L170/9*5</f>
        <v>5068.333333333333</v>
      </c>
      <c r="O170" s="44">
        <v>13252</v>
      </c>
      <c r="P170" s="44">
        <v>920</v>
      </c>
      <c r="Q170" s="44">
        <v>0</v>
      </c>
      <c r="R170" s="44">
        <v>0</v>
      </c>
      <c r="S170" s="44">
        <v>2629</v>
      </c>
      <c r="T170" s="45">
        <v>-1709</v>
      </c>
      <c r="U170" s="45">
        <v>10623</v>
      </c>
      <c r="V170" s="45">
        <v>5554.666666666667</v>
      </c>
      <c r="W170" s="41">
        <v>0.68842438877150613</v>
      </c>
      <c r="X170" s="13"/>
      <c r="Y170" s="13"/>
    </row>
    <row r="171" spans="1:27">
      <c r="A171" s="9"/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>
        <f>VLOOKUP(C:C,total260330113047!B:F,5,0)</f>
        <v>1236</v>
      </c>
      <c r="M171" s="234">
        <v>900</v>
      </c>
      <c r="N171" s="211">
        <v>900</v>
      </c>
      <c r="O171" s="44">
        <v>9956</v>
      </c>
      <c r="P171" s="44">
        <v>0</v>
      </c>
      <c r="Q171" s="44">
        <v>0</v>
      </c>
      <c r="R171" s="44">
        <v>0</v>
      </c>
      <c r="S171" s="44">
        <v>174</v>
      </c>
      <c r="T171" s="45">
        <v>-174</v>
      </c>
      <c r="U171" s="45">
        <v>9782</v>
      </c>
      <c r="V171" s="45">
        <v>8882</v>
      </c>
      <c r="W171" s="41">
        <v>0.12414624347127361</v>
      </c>
      <c r="X171" s="13"/>
      <c r="Y171" s="13"/>
    </row>
    <row r="172" spans="1:27">
      <c r="A172" s="9"/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>
        <f>VLOOKUP(C:C,total260330113047!B:F,5,0)</f>
        <v>6834</v>
      </c>
      <c r="M172" s="234">
        <v>7500</v>
      </c>
      <c r="N172" s="211">
        <v>6000</v>
      </c>
      <c r="O172" s="44">
        <v>6773</v>
      </c>
      <c r="P172" s="44">
        <v>500</v>
      </c>
      <c r="Q172" s="44">
        <v>0</v>
      </c>
      <c r="R172" s="44">
        <v>0</v>
      </c>
      <c r="S172" s="44">
        <v>280</v>
      </c>
      <c r="T172" s="45">
        <v>220</v>
      </c>
      <c r="U172" s="45">
        <v>6493</v>
      </c>
      <c r="V172" s="45">
        <v>493</v>
      </c>
      <c r="W172" s="41">
        <v>1.0090063487376346</v>
      </c>
      <c r="X172" s="13"/>
      <c r="Y172" s="13"/>
    </row>
    <row r="173" spans="1:27">
      <c r="A173" s="9"/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>
        <f>VLOOKUP(C:C,total260330113047!B:F,5,0)</f>
        <v>1183</v>
      </c>
      <c r="M173" s="234">
        <v>1000</v>
      </c>
      <c r="N173" s="211">
        <v>1000</v>
      </c>
      <c r="O173" s="44">
        <v>1480</v>
      </c>
      <c r="P173" s="44">
        <v>0</v>
      </c>
      <c r="Q173" s="44">
        <v>0</v>
      </c>
      <c r="R173" s="44">
        <v>0</v>
      </c>
      <c r="S173" s="44">
        <v>0</v>
      </c>
      <c r="T173" s="45">
        <v>0</v>
      </c>
      <c r="U173" s="45">
        <v>1480</v>
      </c>
      <c r="V173" s="45">
        <v>480</v>
      </c>
      <c r="W173" s="41">
        <v>0.79932432432432432</v>
      </c>
      <c r="X173" s="13"/>
      <c r="Y173" s="13"/>
    </row>
    <row r="174" spans="1:27">
      <c r="A174" s="9"/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>
        <f>VLOOKUP(C:C,total260330113047!B:F,5,0)</f>
        <v>630</v>
      </c>
      <c r="M174" s="234">
        <v>1500</v>
      </c>
      <c r="N174" s="211">
        <v>1500</v>
      </c>
      <c r="O174" s="44">
        <v>4438</v>
      </c>
      <c r="P174" s="44">
        <v>200</v>
      </c>
      <c r="Q174" s="44">
        <v>0</v>
      </c>
      <c r="R174" s="44">
        <v>0</v>
      </c>
      <c r="S174" s="44">
        <v>200</v>
      </c>
      <c r="T174" s="45">
        <v>0</v>
      </c>
      <c r="U174" s="45">
        <v>4238</v>
      </c>
      <c r="V174" s="45">
        <v>2738</v>
      </c>
      <c r="W174" s="41">
        <v>0.14195583596214512</v>
      </c>
      <c r="X174" s="13"/>
      <c r="Y174" s="13"/>
    </row>
    <row r="175" spans="1:27">
      <c r="A175" s="9"/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>
        <f>VLOOKUP(C:C,total260330113047!B:F,5,0)</f>
        <v>4866</v>
      </c>
      <c r="M175" s="234">
        <v>2500</v>
      </c>
      <c r="N175" s="21">
        <f>L175/9*5</f>
        <v>2703.333333333333</v>
      </c>
      <c r="O175" s="44">
        <v>4964</v>
      </c>
      <c r="P175" s="44">
        <v>8800</v>
      </c>
      <c r="Q175" s="44">
        <v>9000</v>
      </c>
      <c r="R175" s="44">
        <v>0</v>
      </c>
      <c r="S175" s="44">
        <v>8800</v>
      </c>
      <c r="T175" s="45">
        <v>0</v>
      </c>
      <c r="U175" s="45">
        <v>5164</v>
      </c>
      <c r="V175" s="45">
        <v>2460.666666666667</v>
      </c>
      <c r="W175" s="41">
        <v>0.98025785656728448</v>
      </c>
      <c r="X175" s="13" t="s">
        <v>2746</v>
      </c>
      <c r="Y175" s="13"/>
    </row>
    <row r="176" spans="1:27">
      <c r="A176" s="9"/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>
        <f>VLOOKUP(C:C,total260330113047!B:F,5,0)</f>
        <v>694</v>
      </c>
      <c r="M176" s="234">
        <v>2000</v>
      </c>
      <c r="N176" s="211">
        <v>1000</v>
      </c>
      <c r="O176" s="44">
        <v>1896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1896</v>
      </c>
      <c r="V176" s="45">
        <v>896</v>
      </c>
      <c r="W176" s="41">
        <v>0.36603375527426163</v>
      </c>
      <c r="X176" s="13"/>
      <c r="Y176" s="13"/>
    </row>
    <row r="177" spans="1:27">
      <c r="A177" s="9"/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>
        <f>VLOOKUP(C:C,total260330113047!B:F,5,0)</f>
        <v>1027</v>
      </c>
      <c r="M177" s="234">
        <v>2000</v>
      </c>
      <c r="N177" s="211">
        <v>1000</v>
      </c>
      <c r="O177" s="44">
        <v>837</v>
      </c>
      <c r="P177" s="44">
        <v>0</v>
      </c>
      <c r="Q177" s="44">
        <v>3000</v>
      </c>
      <c r="R177" s="44">
        <v>0</v>
      </c>
      <c r="S177" s="44">
        <v>0</v>
      </c>
      <c r="T177" s="45">
        <v>0</v>
      </c>
      <c r="U177" s="45">
        <v>3837</v>
      </c>
      <c r="V177" s="45">
        <v>2837</v>
      </c>
      <c r="W177" s="41">
        <v>1.2270011947431303</v>
      </c>
      <c r="X177" s="13" t="s">
        <v>2952</v>
      </c>
      <c r="Y177" s="13"/>
    </row>
    <row r="178" spans="1:27">
      <c r="A178" s="9"/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>
        <f>VLOOKUP(C:C,total260330113047!B:F,5,0)</f>
        <v>658</v>
      </c>
      <c r="M178" s="234">
        <v>2000</v>
      </c>
      <c r="N178" s="211">
        <v>1000</v>
      </c>
      <c r="O178" s="44">
        <v>1693</v>
      </c>
      <c r="P178" s="44">
        <v>0</v>
      </c>
      <c r="Q178" s="44">
        <v>0</v>
      </c>
      <c r="R178" s="44">
        <v>0</v>
      </c>
      <c r="S178" s="44">
        <v>0</v>
      </c>
      <c r="T178" s="45">
        <v>0</v>
      </c>
      <c r="U178" s="45">
        <v>1693</v>
      </c>
      <c r="V178" s="45">
        <v>693</v>
      </c>
      <c r="W178" s="41">
        <v>0.38865918487891316</v>
      </c>
      <c r="X178" s="13"/>
      <c r="Y178" s="13"/>
    </row>
    <row r="179" spans="1:27">
      <c r="A179" s="9"/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>
        <f>VLOOKUP(C:C,total260330113047!B:F,5,0)</f>
        <v>926</v>
      </c>
      <c r="M179" s="234">
        <v>2000</v>
      </c>
      <c r="N179" s="211">
        <v>1000</v>
      </c>
      <c r="O179" s="44">
        <v>1617</v>
      </c>
      <c r="P179" s="44">
        <v>0</v>
      </c>
      <c r="Q179" s="44">
        <v>0</v>
      </c>
      <c r="R179" s="44">
        <v>0</v>
      </c>
      <c r="S179" s="44">
        <v>0</v>
      </c>
      <c r="T179" s="45">
        <v>0</v>
      </c>
      <c r="U179" s="45">
        <v>1617</v>
      </c>
      <c r="V179" s="45">
        <v>617</v>
      </c>
      <c r="W179" s="41">
        <v>0.57266542980828694</v>
      </c>
      <c r="X179" s="13"/>
      <c r="Y179" s="13"/>
    </row>
    <row r="180" spans="1:27">
      <c r="A180" s="9"/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>
        <f>VLOOKUP(C:C,total260330113047!B:F,5,0)</f>
        <v>2135</v>
      </c>
      <c r="M180" s="234">
        <v>2000</v>
      </c>
      <c r="N180" s="211">
        <v>1000</v>
      </c>
      <c r="O180" s="44">
        <v>1457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1457</v>
      </c>
      <c r="V180" s="45">
        <v>457</v>
      </c>
      <c r="W180" s="41">
        <v>1.4653397391901166</v>
      </c>
      <c r="X180" s="13"/>
      <c r="Y180" s="13"/>
    </row>
    <row r="181" spans="1:27" s="200" customFormat="1">
      <c r="A181" s="243"/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>
        <f>VLOOKUP(C:C,total260330113047!B:F,5,0)</f>
        <v>1508</v>
      </c>
      <c r="M181" s="281">
        <v>1500</v>
      </c>
      <c r="N181" s="211">
        <v>1500</v>
      </c>
      <c r="O181" s="196">
        <v>2</v>
      </c>
      <c r="P181" s="196">
        <v>0</v>
      </c>
      <c r="Q181" s="196">
        <v>0</v>
      </c>
      <c r="R181" s="196">
        <v>0</v>
      </c>
      <c r="S181" s="196">
        <v>0</v>
      </c>
      <c r="T181" s="197">
        <v>0</v>
      </c>
      <c r="U181" s="197">
        <v>2</v>
      </c>
      <c r="V181" s="197">
        <v>-1498</v>
      </c>
      <c r="W181" s="198">
        <v>754</v>
      </c>
      <c r="X181" s="243"/>
      <c r="Y181" s="243"/>
      <c r="Z181" s="201"/>
      <c r="AA181" s="201"/>
    </row>
    <row r="182" spans="1:27">
      <c r="A182" s="9"/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>
        <f>VLOOKUP(C:C,total260330113047!B:F,5,0)</f>
        <v>514</v>
      </c>
      <c r="M182" s="234">
        <v>1000</v>
      </c>
      <c r="N182" s="211">
        <v>1000</v>
      </c>
      <c r="O182" s="44">
        <v>3636</v>
      </c>
      <c r="P182" s="44">
        <v>0</v>
      </c>
      <c r="Q182" s="44">
        <v>0</v>
      </c>
      <c r="R182" s="44">
        <v>0</v>
      </c>
      <c r="S182" s="44">
        <v>0</v>
      </c>
      <c r="T182" s="45">
        <v>0</v>
      </c>
      <c r="U182" s="45">
        <v>3636</v>
      </c>
      <c r="V182" s="45">
        <v>2636</v>
      </c>
      <c r="W182" s="41">
        <v>0.14136413641364137</v>
      </c>
      <c r="X182" s="46"/>
      <c r="Y182" s="46"/>
    </row>
    <row r="183" spans="1:27">
      <c r="A183" s="9"/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>
        <f>VLOOKUP(C:C,total260330113047!B:F,5,0)</f>
        <v>419</v>
      </c>
      <c r="M183" s="234">
        <v>1000</v>
      </c>
      <c r="N183" s="211">
        <v>1000</v>
      </c>
      <c r="O183" s="44">
        <v>3801</v>
      </c>
      <c r="P183" s="44">
        <v>0</v>
      </c>
      <c r="Q183" s="44">
        <v>0</v>
      </c>
      <c r="R183" s="44">
        <v>0</v>
      </c>
      <c r="S183" s="44">
        <v>0</v>
      </c>
      <c r="T183" s="45">
        <v>0</v>
      </c>
      <c r="U183" s="45">
        <v>3801</v>
      </c>
      <c r="V183" s="45">
        <v>2801</v>
      </c>
      <c r="W183" s="41">
        <v>0.11023414890818206</v>
      </c>
      <c r="X183" s="46"/>
      <c r="Y183" s="46"/>
    </row>
    <row r="184" spans="1:27">
      <c r="A184" s="9"/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>
        <f>VLOOKUP(C:C,total260330113047!B:F,5,0)</f>
        <v>1979</v>
      </c>
      <c r="M184" s="234">
        <v>1000</v>
      </c>
      <c r="N184" s="211">
        <v>1000</v>
      </c>
      <c r="O184" s="44">
        <v>3864</v>
      </c>
      <c r="P184" s="44">
        <v>2800</v>
      </c>
      <c r="Q184" s="44">
        <v>3000</v>
      </c>
      <c r="R184" s="44">
        <v>0</v>
      </c>
      <c r="S184" s="44">
        <v>2800</v>
      </c>
      <c r="T184" s="45">
        <v>0</v>
      </c>
      <c r="U184" s="45">
        <v>4064</v>
      </c>
      <c r="V184" s="45">
        <v>3064</v>
      </c>
      <c r="W184" s="41">
        <v>0.51216356107660455</v>
      </c>
      <c r="X184" s="46"/>
      <c r="Y184" s="46"/>
    </row>
    <row r="185" spans="1:27">
      <c r="A185" s="9"/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>
        <f>VLOOKUP(C:C,total260330113047!B:F,5,0)</f>
        <v>576</v>
      </c>
      <c r="M185" s="234">
        <v>1000</v>
      </c>
      <c r="N185" s="211">
        <v>1000</v>
      </c>
      <c r="O185" s="44">
        <v>4068</v>
      </c>
      <c r="P185" s="44">
        <v>1090</v>
      </c>
      <c r="Q185" s="44">
        <v>0</v>
      </c>
      <c r="R185" s="44">
        <v>0</v>
      </c>
      <c r="S185" s="44">
        <v>990</v>
      </c>
      <c r="T185" s="45">
        <v>100</v>
      </c>
      <c r="U185" s="45">
        <v>3078</v>
      </c>
      <c r="V185" s="45">
        <v>2078</v>
      </c>
      <c r="W185" s="41">
        <v>0.1415929203539823</v>
      </c>
      <c r="X185" s="46"/>
      <c r="Y185" s="46"/>
    </row>
    <row r="186" spans="1:27">
      <c r="A186" s="9"/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>
        <f>VLOOKUP(C:C,total260330113047!B:F,5,0)</f>
        <v>1134</v>
      </c>
      <c r="M186" s="213"/>
      <c r="N186" s="21">
        <f>L186/9*5</f>
        <v>630</v>
      </c>
      <c r="O186" s="44">
        <v>507</v>
      </c>
      <c r="P186" s="44">
        <v>500</v>
      </c>
      <c r="Q186" s="44">
        <v>0</v>
      </c>
      <c r="R186" s="44">
        <v>0</v>
      </c>
      <c r="S186" s="44">
        <v>500</v>
      </c>
      <c r="T186" s="45">
        <v>0</v>
      </c>
      <c r="U186" s="45">
        <v>7</v>
      </c>
      <c r="V186" s="45">
        <v>-623</v>
      </c>
      <c r="W186" s="41">
        <v>2.2366863905325443</v>
      </c>
      <c r="X186" s="13"/>
      <c r="Y186" s="13"/>
    </row>
    <row r="187" spans="1:27">
      <c r="A187" s="9"/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>
        <f>VLOOKUP(C:C,total260330113047!B:F,5,0)</f>
        <v>1894</v>
      </c>
      <c r="M187" s="213"/>
      <c r="N187" s="21">
        <f>L187/9*5</f>
        <v>1052.2222222222222</v>
      </c>
      <c r="O187" s="44">
        <v>470</v>
      </c>
      <c r="P187" s="44">
        <v>200</v>
      </c>
      <c r="Q187" s="44">
        <v>0</v>
      </c>
      <c r="R187" s="44">
        <v>0</v>
      </c>
      <c r="S187" s="44">
        <v>200</v>
      </c>
      <c r="T187" s="45">
        <v>0</v>
      </c>
      <c r="U187" s="45">
        <v>270</v>
      </c>
      <c r="V187" s="45">
        <v>-782.22222222222217</v>
      </c>
      <c r="W187" s="41">
        <v>4.0297872340425531</v>
      </c>
      <c r="X187" s="13"/>
      <c r="Y187" s="13"/>
    </row>
    <row r="188" spans="1:27">
      <c r="A188" s="9"/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>
        <f>VLOOKUP(C:C,total260330113047!B:F,5,0)</f>
        <v>1034</v>
      </c>
      <c r="M188" s="234">
        <v>1500</v>
      </c>
      <c r="N188" s="211">
        <v>1500</v>
      </c>
      <c r="O188" s="44">
        <v>4702</v>
      </c>
      <c r="P188" s="44">
        <v>390</v>
      </c>
      <c r="Q188" s="44">
        <v>0</v>
      </c>
      <c r="R188" s="44">
        <v>0</v>
      </c>
      <c r="S188" s="44">
        <v>390</v>
      </c>
      <c r="T188" s="45">
        <v>0</v>
      </c>
      <c r="U188" s="45">
        <v>4312</v>
      </c>
      <c r="V188" s="45">
        <v>2812</v>
      </c>
      <c r="W188" s="41">
        <v>0.21990642279880901</v>
      </c>
      <c r="X188" s="13"/>
      <c r="Y188" s="13"/>
    </row>
    <row r="189" spans="1:27">
      <c r="A189" s="9"/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>
        <f>VLOOKUP(C:C,total260330113047!B:F,5,0)</f>
        <v>5669</v>
      </c>
      <c r="M189" s="8"/>
      <c r="N189" s="21">
        <f>L189/9*5</f>
        <v>3149.4444444444443</v>
      </c>
      <c r="O189" s="44">
        <v>9829</v>
      </c>
      <c r="P189" s="44">
        <v>1930</v>
      </c>
      <c r="Q189" s="44">
        <v>0</v>
      </c>
      <c r="R189" s="44">
        <v>0</v>
      </c>
      <c r="S189" s="44">
        <v>1930</v>
      </c>
      <c r="T189" s="45">
        <v>0</v>
      </c>
      <c r="U189" s="45">
        <v>7899</v>
      </c>
      <c r="V189" s="45">
        <v>4749.5555555555557</v>
      </c>
      <c r="W189" s="41">
        <v>0.57676264116390275</v>
      </c>
      <c r="X189" s="13"/>
      <c r="Y189" s="13"/>
    </row>
    <row r="190" spans="1:27">
      <c r="A190" s="9"/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VLOOKUP(C:C,total260330113047!B:F,5,0)</f>
        <v>169</v>
      </c>
      <c r="M190" s="213">
        <v>1000</v>
      </c>
      <c r="N190" s="211">
        <v>1000</v>
      </c>
      <c r="O190" s="44">
        <v>2749</v>
      </c>
      <c r="P190" s="44">
        <v>30</v>
      </c>
      <c r="Q190" s="44">
        <v>0</v>
      </c>
      <c r="R190" s="44">
        <v>0</v>
      </c>
      <c r="S190" s="44">
        <v>30</v>
      </c>
      <c r="T190" s="45">
        <v>0</v>
      </c>
      <c r="U190" s="45">
        <v>2719</v>
      </c>
      <c r="V190" s="45">
        <v>1719</v>
      </c>
      <c r="W190" s="41">
        <v>6.1476900691160422E-2</v>
      </c>
      <c r="X190" s="13"/>
      <c r="Y190" s="13"/>
    </row>
    <row r="191" spans="1:27">
      <c r="A191" s="9"/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VLOOKUP(C:C,total260330113047!B:F,5,0)</f>
        <v>290</v>
      </c>
      <c r="M191" s="213">
        <v>1000</v>
      </c>
      <c r="N191" s="211">
        <v>1000</v>
      </c>
      <c r="O191" s="44">
        <v>5540</v>
      </c>
      <c r="P191" s="44">
        <v>2800</v>
      </c>
      <c r="Q191" s="44">
        <v>0</v>
      </c>
      <c r="R191" s="44">
        <v>0</v>
      </c>
      <c r="S191" s="44">
        <v>2800</v>
      </c>
      <c r="T191" s="45">
        <v>0</v>
      </c>
      <c r="U191" s="45">
        <v>2740</v>
      </c>
      <c r="V191" s="45">
        <v>1740</v>
      </c>
      <c r="W191" s="41">
        <v>5.2346570397111915E-2</v>
      </c>
      <c r="X191" s="13"/>
      <c r="Y191" s="13"/>
    </row>
    <row r="192" spans="1:27">
      <c r="A192" s="9"/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VLOOKUP(C:C,total260330113047!B:F,5,0)</f>
        <v>11</v>
      </c>
      <c r="M192" s="213">
        <v>1000</v>
      </c>
      <c r="N192" s="211">
        <v>1000</v>
      </c>
      <c r="O192" s="44">
        <v>1581</v>
      </c>
      <c r="P192" s="44">
        <v>0</v>
      </c>
      <c r="Q192" s="44">
        <v>140</v>
      </c>
      <c r="R192" s="44">
        <v>0</v>
      </c>
      <c r="S192" s="44">
        <v>0</v>
      </c>
      <c r="T192" s="45">
        <v>0</v>
      </c>
      <c r="U192" s="45">
        <v>1721</v>
      </c>
      <c r="V192" s="45">
        <v>721</v>
      </c>
      <c r="W192" s="41">
        <v>6.957621758380772E-3</v>
      </c>
      <c r="X192" s="13"/>
      <c r="Y192" s="13"/>
    </row>
    <row r="193" spans="1:25">
      <c r="A193" s="9"/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VLOOKUP(C:C,total260330113047!B:F,5,0)</f>
        <v>17</v>
      </c>
      <c r="M193" s="213">
        <v>1000</v>
      </c>
      <c r="N193" s="211">
        <v>1000</v>
      </c>
      <c r="O193" s="44">
        <v>2247</v>
      </c>
      <c r="P193" s="44">
        <v>0</v>
      </c>
      <c r="Q193" s="44">
        <v>0</v>
      </c>
      <c r="R193" s="44">
        <v>0</v>
      </c>
      <c r="S193" s="44">
        <v>0</v>
      </c>
      <c r="T193" s="45">
        <v>0</v>
      </c>
      <c r="U193" s="45">
        <v>2247</v>
      </c>
      <c r="V193" s="45">
        <v>1247</v>
      </c>
      <c r="W193" s="41">
        <v>7.5656430796617715E-3</v>
      </c>
      <c r="X193" s="13"/>
      <c r="Y193" s="13"/>
    </row>
    <row r="194" spans="1:25">
      <c r="A194" s="9"/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VLOOKUP(C:C,total260330113047!B:F,5,0)</f>
        <v>137</v>
      </c>
      <c r="M194" s="213">
        <v>1000</v>
      </c>
      <c r="N194" s="211">
        <v>1000</v>
      </c>
      <c r="O194" s="44">
        <v>2502</v>
      </c>
      <c r="P194" s="44">
        <v>50</v>
      </c>
      <c r="Q194" s="44">
        <v>0</v>
      </c>
      <c r="R194" s="44">
        <v>0</v>
      </c>
      <c r="S194" s="44">
        <v>150</v>
      </c>
      <c r="T194" s="45">
        <v>-100</v>
      </c>
      <c r="U194" s="45">
        <v>2352</v>
      </c>
      <c r="V194" s="45">
        <v>1352</v>
      </c>
      <c r="W194" s="41">
        <v>5.4756195043964825E-2</v>
      </c>
      <c r="X194" s="13"/>
      <c r="Y194" s="13"/>
    </row>
    <row r="195" spans="1:25">
      <c r="A195" s="9"/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VLOOKUP(C:C,total260330113047!B:F,5,0)</f>
        <v>9</v>
      </c>
      <c r="M195" s="213">
        <v>1000</v>
      </c>
      <c r="N195" s="211">
        <v>1000</v>
      </c>
      <c r="O195" s="44">
        <v>1985</v>
      </c>
      <c r="P195" s="44">
        <v>0</v>
      </c>
      <c r="Q195" s="44">
        <v>0</v>
      </c>
      <c r="R195" s="44">
        <v>0</v>
      </c>
      <c r="S195" s="44">
        <v>0</v>
      </c>
      <c r="T195" s="45">
        <v>0</v>
      </c>
      <c r="U195" s="45">
        <v>1985</v>
      </c>
      <c r="V195" s="45">
        <v>985</v>
      </c>
      <c r="W195" s="41">
        <v>4.5340050377833752E-3</v>
      </c>
      <c r="X195" s="13"/>
      <c r="Y195" s="13"/>
    </row>
    <row r="196" spans="1:25">
      <c r="A196" s="9"/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VLOOKUP(C:C,total260330113047!B:F,5,0)</f>
        <v>544</v>
      </c>
      <c r="M196" s="213">
        <v>1000</v>
      </c>
      <c r="N196" s="211">
        <v>1000</v>
      </c>
      <c r="O196" s="44">
        <v>2282</v>
      </c>
      <c r="P196" s="44">
        <v>1000</v>
      </c>
      <c r="Q196" s="44">
        <v>0</v>
      </c>
      <c r="R196" s="44">
        <v>0</v>
      </c>
      <c r="S196" s="44">
        <v>1000</v>
      </c>
      <c r="T196" s="45">
        <v>0</v>
      </c>
      <c r="U196" s="45">
        <v>1282</v>
      </c>
      <c r="V196" s="45">
        <v>282</v>
      </c>
      <c r="W196" s="41">
        <v>0.23838737949167396</v>
      </c>
      <c r="X196" s="13"/>
      <c r="Y196" s="13"/>
    </row>
    <row r="197" spans="1:25">
      <c r="A197" s="9"/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VLOOKUP(C:C,total260330113047!B:F,5,0)</f>
        <v>117</v>
      </c>
      <c r="M197" s="213">
        <v>1000</v>
      </c>
      <c r="N197" s="211">
        <v>1000</v>
      </c>
      <c r="O197" s="44">
        <v>2425</v>
      </c>
      <c r="P197" s="44">
        <v>0</v>
      </c>
      <c r="Q197" s="44">
        <v>462</v>
      </c>
      <c r="R197" s="44">
        <v>0</v>
      </c>
      <c r="S197" s="44">
        <v>0</v>
      </c>
      <c r="T197" s="45">
        <v>0</v>
      </c>
      <c r="U197" s="45">
        <v>2887</v>
      </c>
      <c r="V197" s="45">
        <v>1887</v>
      </c>
      <c r="W197" s="41">
        <v>4.824742268041237E-2</v>
      </c>
      <c r="X197" s="46"/>
      <c r="Y197" s="46"/>
    </row>
    <row r="198" spans="1:25">
      <c r="A198" s="9"/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VLOOKUP(C:C,total260330113047!B:F,5,0)</f>
        <v>1893</v>
      </c>
      <c r="M198" s="213">
        <v>1000</v>
      </c>
      <c r="N198" s="211">
        <v>1000</v>
      </c>
      <c r="O198" s="44">
        <v>4750</v>
      </c>
      <c r="P198" s="44">
        <v>0</v>
      </c>
      <c r="Q198" s="44">
        <v>150</v>
      </c>
      <c r="R198" s="44">
        <v>0</v>
      </c>
      <c r="S198" s="44">
        <v>0</v>
      </c>
      <c r="T198" s="45">
        <v>0</v>
      </c>
      <c r="U198" s="45">
        <v>4900</v>
      </c>
      <c r="V198" s="45">
        <v>3900</v>
      </c>
      <c r="W198" s="41">
        <v>0.39852631578947367</v>
      </c>
      <c r="X198" s="46"/>
      <c r="Y198" s="46"/>
    </row>
    <row r="199" spans="1:25">
      <c r="A199" s="9"/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VLOOKUP(C:C,total260330113047!B:F,5,0)</f>
        <v>2346</v>
      </c>
      <c r="M199" s="213">
        <v>1500</v>
      </c>
      <c r="N199" s="21">
        <f>L199/9*5</f>
        <v>1303.3333333333335</v>
      </c>
      <c r="O199" s="44">
        <v>2490</v>
      </c>
      <c r="P199" s="44">
        <v>1700</v>
      </c>
      <c r="Q199" s="44">
        <v>3000</v>
      </c>
      <c r="R199" s="44">
        <v>0</v>
      </c>
      <c r="S199" s="44">
        <v>1950</v>
      </c>
      <c r="T199" s="45">
        <v>-250</v>
      </c>
      <c r="U199" s="45">
        <v>3540</v>
      </c>
      <c r="V199" s="45">
        <v>2236.6666666666665</v>
      </c>
      <c r="W199" s="41">
        <v>0.94216867469879517</v>
      </c>
      <c r="X199" s="46"/>
      <c r="Y199" s="46"/>
    </row>
    <row r="200" spans="1:25">
      <c r="A200" s="9"/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VLOOKUP(C:C,total260330113047!B:F,5,0)</f>
        <v>66</v>
      </c>
      <c r="M200" s="213"/>
      <c r="N200" s="211">
        <v>1000</v>
      </c>
      <c r="O200" s="44">
        <v>2690</v>
      </c>
      <c r="P200" s="44">
        <v>0</v>
      </c>
      <c r="Q200" s="44">
        <v>0</v>
      </c>
      <c r="R200" s="44">
        <v>0</v>
      </c>
      <c r="S200" s="44">
        <v>150</v>
      </c>
      <c r="T200" s="45">
        <v>-150</v>
      </c>
      <c r="U200" s="45">
        <v>2540</v>
      </c>
      <c r="V200" s="45">
        <v>1540</v>
      </c>
      <c r="W200" s="41">
        <v>2.4535315985130111E-2</v>
      </c>
      <c r="X200" s="46"/>
      <c r="Y200" s="46"/>
    </row>
    <row r="201" spans="1:25">
      <c r="A201" s="9"/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>
        <f>VLOOKUP(C:C,total260330113047!B:F,5,0)</f>
        <v>67</v>
      </c>
      <c r="M201" s="213"/>
      <c r="N201" s="211">
        <v>3000</v>
      </c>
      <c r="O201" s="44">
        <v>8887</v>
      </c>
      <c r="P201" s="44">
        <v>700</v>
      </c>
      <c r="Q201" s="44">
        <v>200</v>
      </c>
      <c r="R201" s="44">
        <v>0</v>
      </c>
      <c r="S201" s="44">
        <v>700</v>
      </c>
      <c r="T201" s="45">
        <v>0</v>
      </c>
      <c r="U201" s="45">
        <v>8387</v>
      </c>
      <c r="V201" s="45">
        <v>5387</v>
      </c>
      <c r="W201" s="41">
        <v>7.5391020591875774E-3</v>
      </c>
      <c r="X201" s="46"/>
      <c r="Y201" s="46"/>
    </row>
    <row r="202" spans="1:25">
      <c r="A202" s="9"/>
      <c r="B202" s="2"/>
      <c r="C202" s="49" t="s">
        <v>4364</v>
      </c>
      <c r="D202" s="50" t="s">
        <v>4365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VLOOKUP(C:C,total260330113047!B:F,5,0)</f>
        <v>#N/A</v>
      </c>
      <c r="M202" s="213"/>
      <c r="N202" s="211">
        <v>1000</v>
      </c>
      <c r="O202" s="44">
        <v>2996</v>
      </c>
      <c r="P202" s="44">
        <v>0</v>
      </c>
      <c r="Q202" s="44">
        <v>0</v>
      </c>
      <c r="R202" s="44">
        <v>0</v>
      </c>
      <c r="S202" s="44">
        <v>0</v>
      </c>
      <c r="T202" s="45">
        <v>0</v>
      </c>
      <c r="U202" s="45">
        <v>2996</v>
      </c>
      <c r="V202" s="45">
        <v>1996</v>
      </c>
      <c r="W202" s="41" t="e">
        <v>#N/A</v>
      </c>
      <c r="X202" s="46"/>
      <c r="Y202" s="46"/>
    </row>
    <row r="203" spans="1:25">
      <c r="A203" s="9"/>
      <c r="B203" s="2"/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>
        <f>VLOOKUP(C:C,total260330113047!B:F,5,0)</f>
        <v>152</v>
      </c>
      <c r="M203" s="213"/>
      <c r="N203" s="21">
        <v>1000</v>
      </c>
      <c r="O203" s="44">
        <v>5067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5067</v>
      </c>
      <c r="V203" s="45">
        <v>4067</v>
      </c>
      <c r="W203" s="41">
        <v>2.9998026445628576E-2</v>
      </c>
      <c r="X203" s="46"/>
      <c r="Y203" s="46"/>
    </row>
    <row r="204" spans="1:25">
      <c r="A204" s="9"/>
      <c r="B204" s="2"/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>
        <f>VLOOKUP(C:C,total260330113047!B:F,5,0)</f>
        <v>17</v>
      </c>
      <c r="M204" s="213"/>
      <c r="N204" s="21">
        <v>1000</v>
      </c>
      <c r="O204" s="44">
        <v>4957</v>
      </c>
      <c r="P204" s="44">
        <v>0</v>
      </c>
      <c r="Q204" s="44">
        <v>0</v>
      </c>
      <c r="R204" s="44">
        <v>0</v>
      </c>
      <c r="S204" s="44">
        <v>0</v>
      </c>
      <c r="T204" s="45">
        <v>0</v>
      </c>
      <c r="U204" s="45">
        <v>4957</v>
      </c>
      <c r="V204" s="45">
        <v>3957</v>
      </c>
      <c r="W204" s="41">
        <v>3.42949364535001E-3</v>
      </c>
      <c r="X204" s="46"/>
      <c r="Y204" s="46"/>
    </row>
    <row r="205" spans="1:25">
      <c r="A205" s="9"/>
      <c r="B205" s="2"/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>
        <f>VLOOKUP(C:C,total260330113047!B:F,5,0)</f>
        <v>26</v>
      </c>
      <c r="M205" s="213"/>
      <c r="N205" s="21">
        <v>1000</v>
      </c>
      <c r="O205" s="44">
        <v>2309</v>
      </c>
      <c r="P205" s="44">
        <v>3050</v>
      </c>
      <c r="Q205" s="44">
        <v>3000</v>
      </c>
      <c r="R205" s="44">
        <v>0</v>
      </c>
      <c r="S205" s="44">
        <v>3050</v>
      </c>
      <c r="T205" s="45">
        <v>0</v>
      </c>
      <c r="U205" s="45">
        <v>2259</v>
      </c>
      <c r="V205" s="45">
        <v>1259</v>
      </c>
      <c r="W205" s="41">
        <v>1.126028583802512E-2</v>
      </c>
      <c r="X205" s="46"/>
      <c r="Y205" s="46"/>
    </row>
    <row r="206" spans="1:25">
      <c r="A206" s="9"/>
      <c r="B206" s="2"/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VLOOKUP(C:C,total260330113047!B:F,5,0)</f>
        <v>#N/A</v>
      </c>
      <c r="M206" s="213"/>
      <c r="N206" s="21">
        <v>1000</v>
      </c>
      <c r="O206" s="44">
        <v>2618</v>
      </c>
      <c r="P206" s="44">
        <v>650</v>
      </c>
      <c r="Q206" s="44">
        <v>0</v>
      </c>
      <c r="R206" s="44">
        <v>0</v>
      </c>
      <c r="S206" s="44">
        <v>650</v>
      </c>
      <c r="T206" s="45">
        <v>0</v>
      </c>
      <c r="U206" s="45">
        <v>1968</v>
      </c>
      <c r="V206" s="45">
        <v>968</v>
      </c>
      <c r="W206" s="41" t="e">
        <v>#N/A</v>
      </c>
      <c r="X206" s="46"/>
      <c r="Y206" s="46"/>
    </row>
    <row r="207" spans="1:25">
      <c r="A207" s="9"/>
      <c r="B207" s="2"/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>
        <f>VLOOKUP(C:C,total260330113047!B:F,5,0)</f>
        <v>348</v>
      </c>
      <c r="M207" s="213"/>
      <c r="N207" s="211">
        <v>1800</v>
      </c>
      <c r="O207" s="44">
        <v>1240</v>
      </c>
      <c r="P207" s="44">
        <v>500</v>
      </c>
      <c r="Q207" s="44">
        <v>5000</v>
      </c>
      <c r="R207" s="44">
        <v>0</v>
      </c>
      <c r="S207" s="44">
        <v>500</v>
      </c>
      <c r="T207" s="45">
        <v>0</v>
      </c>
      <c r="U207" s="45">
        <v>5740</v>
      </c>
      <c r="V207" s="45">
        <v>3940</v>
      </c>
      <c r="W207" s="41">
        <v>0.28064516129032258</v>
      </c>
      <c r="X207" s="46"/>
      <c r="Y207" s="46"/>
    </row>
    <row r="208" spans="1:25">
      <c r="A208" s="9"/>
      <c r="B208" s="2"/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>
        <f>VLOOKUP(C:C,total260330113047!B:F,5,0)</f>
        <v>100</v>
      </c>
      <c r="M208" s="213"/>
      <c r="N208" s="211">
        <v>1800</v>
      </c>
      <c r="O208" s="44">
        <v>705</v>
      </c>
      <c r="P208" s="44">
        <v>500</v>
      </c>
      <c r="Q208" s="44">
        <v>3100</v>
      </c>
      <c r="R208" s="44">
        <v>0</v>
      </c>
      <c r="S208" s="44">
        <v>500</v>
      </c>
      <c r="T208" s="45">
        <v>0</v>
      </c>
      <c r="U208" s="45">
        <v>3305</v>
      </c>
      <c r="V208" s="45">
        <v>1505</v>
      </c>
      <c r="W208" s="41">
        <v>0.14184397163120568</v>
      </c>
      <c r="X208" s="46"/>
      <c r="Y208" s="46"/>
    </row>
    <row r="209" spans="1:27">
      <c r="A209" s="9"/>
      <c r="B209" s="2"/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>
        <f>VLOOKUP(C:C,total260330113047!B:F,5,0)</f>
        <v>162</v>
      </c>
      <c r="M209" s="213"/>
      <c r="N209" s="211">
        <v>1800</v>
      </c>
      <c r="O209" s="44">
        <v>665</v>
      </c>
      <c r="P209" s="44">
        <v>500</v>
      </c>
      <c r="Q209" s="44">
        <v>3400</v>
      </c>
      <c r="R209" s="44">
        <v>0</v>
      </c>
      <c r="S209" s="44">
        <v>500</v>
      </c>
      <c r="T209" s="45">
        <v>0</v>
      </c>
      <c r="U209" s="45">
        <v>3565</v>
      </c>
      <c r="V209" s="45">
        <v>1765</v>
      </c>
      <c r="W209" s="41">
        <v>0.24360902255639097</v>
      </c>
      <c r="X209" s="46"/>
      <c r="Y209" s="46"/>
    </row>
    <row r="210" spans="1:27">
      <c r="A210" s="9"/>
      <c r="B210" s="2"/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>
        <f>VLOOKUP(C:C,total260330113047!B:F,5,0)</f>
        <v>31</v>
      </c>
      <c r="M210" s="213"/>
      <c r="N210" s="21">
        <v>1000</v>
      </c>
      <c r="O210" s="44">
        <v>2366</v>
      </c>
      <c r="P210" s="44">
        <v>830</v>
      </c>
      <c r="Q210" s="44">
        <v>0</v>
      </c>
      <c r="R210" s="44">
        <v>0</v>
      </c>
      <c r="S210" s="44">
        <v>830</v>
      </c>
      <c r="T210" s="45">
        <v>0</v>
      </c>
      <c r="U210" s="45">
        <v>1536</v>
      </c>
      <c r="V210" s="45">
        <v>536</v>
      </c>
      <c r="W210" s="41">
        <v>1.3102282333051564E-2</v>
      </c>
      <c r="X210" s="46"/>
      <c r="Y210" s="46"/>
    </row>
    <row r="211" spans="1:27">
      <c r="A211" s="9"/>
      <c r="B211" s="2"/>
      <c r="C211" s="49"/>
      <c r="D211" s="50"/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 t="e">
        <f>VLOOKUP(C:C,total260330113047!B:F,5,0)</f>
        <v>#N/A</v>
      </c>
      <c r="M211" s="213"/>
      <c r="N211" s="21" t="e">
        <f>L211</f>
        <v>#N/A</v>
      </c>
      <c r="O211" s="44">
        <v>0</v>
      </c>
      <c r="P211" s="44">
        <v>0</v>
      </c>
      <c r="Q211" s="44">
        <v>0</v>
      </c>
      <c r="R211" s="44">
        <v>0</v>
      </c>
      <c r="S211" s="44">
        <v>0</v>
      </c>
      <c r="T211" s="45">
        <v>0</v>
      </c>
      <c r="U211" s="45">
        <v>0</v>
      </c>
      <c r="V211" s="45" t="e">
        <v>#N/A</v>
      </c>
      <c r="W211" s="41" t="e">
        <v>#N/A</v>
      </c>
      <c r="X211" s="46"/>
      <c r="Y211" s="46"/>
    </row>
    <row r="212" spans="1:27" s="152" customFormat="1">
      <c r="A212" s="144" t="s">
        <v>1191</v>
      </c>
      <c r="B212" s="145" t="s">
        <v>2794</v>
      </c>
      <c r="C212" s="146" t="s">
        <v>343</v>
      </c>
      <c r="D212" s="147" t="s">
        <v>1230</v>
      </c>
      <c r="E212" s="146"/>
      <c r="F212" s="146"/>
      <c r="G212" s="148">
        <v>5989</v>
      </c>
      <c r="H212" s="148">
        <v>3473</v>
      </c>
      <c r="I212" s="8">
        <f>VLOOKUP(C212,'202310-202403出荷数total2403220951'!B:F,5,0)</f>
        <v>1768</v>
      </c>
      <c r="J212" s="203">
        <f>VLOOKUP(C212,'出荷数2307～2406total241008110618'!B:F,5,0)</f>
        <v>2819</v>
      </c>
      <c r="K212" s="214">
        <f>VLOOKUP(C212,'出荷数2407-2506total250730101950'!B:F,5,0)</f>
        <v>1641</v>
      </c>
      <c r="L212" s="203" t="e">
        <f>VLOOKUP(C:C,total260330113047!B:F,5,0)</f>
        <v>#N/A</v>
      </c>
      <c r="M212" s="8"/>
      <c r="N212" s="21" t="e">
        <f>L212</f>
        <v>#N/A</v>
      </c>
      <c r="O212" s="148">
        <v>0</v>
      </c>
      <c r="P212" s="148">
        <v>0</v>
      </c>
      <c r="Q212" s="44">
        <v>0</v>
      </c>
      <c r="R212" s="148">
        <v>0</v>
      </c>
      <c r="S212" s="148">
        <v>0</v>
      </c>
      <c r="T212" s="149">
        <v>0</v>
      </c>
      <c r="U212" s="149">
        <v>0</v>
      </c>
      <c r="V212" s="149" t="e">
        <v>#N/A</v>
      </c>
      <c r="W212" s="150" t="e">
        <v>#N/A</v>
      </c>
      <c r="X212" s="151"/>
      <c r="Y212" s="151"/>
      <c r="Z212" s="191"/>
      <c r="AA212" s="191"/>
    </row>
    <row r="213" spans="1:27">
      <c r="A213" s="29" t="s">
        <v>1192</v>
      </c>
      <c r="B213" s="30" t="s">
        <v>2794</v>
      </c>
      <c r="C213" s="6" t="s">
        <v>714</v>
      </c>
      <c r="D213" s="20" t="s">
        <v>1231</v>
      </c>
      <c r="E213" s="19"/>
      <c r="F213" s="19"/>
      <c r="G213" s="202">
        <v>5989</v>
      </c>
      <c r="H213" s="21">
        <v>615</v>
      </c>
      <c r="I213" s="8">
        <f>VLOOKUP(C213,'202310-202403出荷数total2403220951'!B:F,5,0)</f>
        <v>1696</v>
      </c>
      <c r="J213" s="203">
        <f>VLOOKUP(C213,'出荷数2307～2406total241008110618'!B:F,5,0)</f>
        <v>3134</v>
      </c>
      <c r="K213" s="214">
        <f>VLOOKUP(C213,'出荷数2407-2506total250730101950'!B:F,5,0)</f>
        <v>6256</v>
      </c>
      <c r="L213" s="203">
        <f>VLOOKUP(C:C,total260330113047!B:F,5,0)</f>
        <v>3745</v>
      </c>
      <c r="M213" s="211">
        <v>2500</v>
      </c>
      <c r="N213" s="211">
        <v>2500</v>
      </c>
      <c r="O213" s="44">
        <v>3901</v>
      </c>
      <c r="P213" s="44">
        <v>880</v>
      </c>
      <c r="Q213" s="44">
        <v>0</v>
      </c>
      <c r="R213" s="44">
        <v>0</v>
      </c>
      <c r="S213" s="44">
        <v>880</v>
      </c>
      <c r="T213" s="45">
        <v>0</v>
      </c>
      <c r="U213" s="45">
        <v>3021</v>
      </c>
      <c r="V213" s="45">
        <v>521</v>
      </c>
      <c r="W213" s="41">
        <v>0.96001025378108173</v>
      </c>
      <c r="X213" s="46"/>
      <c r="Y213" s="46"/>
    </row>
    <row r="214" spans="1:27">
      <c r="A214" s="29" t="s">
        <v>1193</v>
      </c>
      <c r="B214" s="30" t="s">
        <v>2794</v>
      </c>
      <c r="C214" s="17" t="s">
        <v>2755</v>
      </c>
      <c r="D214" s="18" t="s">
        <v>2760</v>
      </c>
      <c r="E214" s="17"/>
      <c r="F214" s="6"/>
      <c r="G214" s="8"/>
      <c r="H214" s="21">
        <v>620</v>
      </c>
      <c r="I214" s="8">
        <f>VLOOKUP(C214,'202310-202403出荷数total2403220951'!B:F,5,0)</f>
        <v>1167</v>
      </c>
      <c r="J214" s="203">
        <f>VLOOKUP(C214,'出荷数2307～2406total241008110618'!B:F,5,0)</f>
        <v>2808</v>
      </c>
      <c r="K214" s="214">
        <f>VLOOKUP(C214,'出荷数2407-2506total250730101950'!B:F,5,0)</f>
        <v>43</v>
      </c>
      <c r="L214" s="203">
        <f>VLOOKUP(C:C,total260330113047!B:F,5,0)</f>
        <v>383</v>
      </c>
      <c r="M214" s="8"/>
      <c r="N214" s="21">
        <f>L214/9*5</f>
        <v>212.77777777777777</v>
      </c>
      <c r="O214" s="44">
        <v>2850</v>
      </c>
      <c r="P214" s="44">
        <v>400</v>
      </c>
      <c r="Q214" s="44">
        <v>0</v>
      </c>
      <c r="R214" s="44">
        <v>0</v>
      </c>
      <c r="S214" s="44">
        <v>400</v>
      </c>
      <c r="T214" s="45">
        <v>0</v>
      </c>
      <c r="U214" s="45">
        <v>2450</v>
      </c>
      <c r="V214" s="45">
        <v>2237.2222222222222</v>
      </c>
      <c r="W214" s="41">
        <v>0.13438596491228069</v>
      </c>
      <c r="X214" s="46"/>
      <c r="Y214" s="46"/>
    </row>
    <row r="215" spans="1:27">
      <c r="A215" s="29" t="s">
        <v>1194</v>
      </c>
      <c r="B215" s="31" t="s">
        <v>4</v>
      </c>
      <c r="C215" s="17" t="s">
        <v>297</v>
      </c>
      <c r="D215" s="24" t="s">
        <v>298</v>
      </c>
      <c r="E215" s="23"/>
      <c r="F215" s="19">
        <v>976</v>
      </c>
      <c r="G215" s="21">
        <v>1131</v>
      </c>
      <c r="H215" s="21">
        <v>773</v>
      </c>
      <c r="I215" s="8">
        <f>VLOOKUP(C215,'202310-202403出荷数total2403220951'!B:F,5,0)</f>
        <v>165</v>
      </c>
      <c r="J215" s="203">
        <f>VLOOKUP(C215,'出荷数2307～2406total241008110618'!B:F,5,0)</f>
        <v>840</v>
      </c>
      <c r="K215" s="214">
        <f>VLOOKUP(C215,'出荷数2407-2506total250730101950'!B:F,5,0)</f>
        <v>399</v>
      </c>
      <c r="L215" s="203">
        <f>VLOOKUP(C:C,total260330113047!B:F,5,0)</f>
        <v>184</v>
      </c>
      <c r="M215" s="8"/>
      <c r="N215" s="21">
        <f>L215/9*5</f>
        <v>102.22222222222221</v>
      </c>
      <c r="O215" s="44">
        <v>871</v>
      </c>
      <c r="P215" s="44">
        <v>0</v>
      </c>
      <c r="Q215" s="44">
        <v>0</v>
      </c>
      <c r="R215" s="44">
        <v>0</v>
      </c>
      <c r="S215" s="44">
        <v>0</v>
      </c>
      <c r="T215" s="45">
        <v>0</v>
      </c>
      <c r="U215" s="45">
        <v>871</v>
      </c>
      <c r="V215" s="45">
        <v>768.77777777777783</v>
      </c>
      <c r="W215" s="41">
        <v>0.21125143513203215</v>
      </c>
      <c r="X215" s="46"/>
      <c r="Y215" s="46"/>
    </row>
    <row r="216" spans="1:27">
      <c r="A216" s="29" t="s">
        <v>1195</v>
      </c>
      <c r="B216" s="31" t="s">
        <v>4</v>
      </c>
      <c r="C216" s="17" t="s">
        <v>299</v>
      </c>
      <c r="D216" s="24" t="s">
        <v>300</v>
      </c>
      <c r="E216" s="23"/>
      <c r="F216" s="19">
        <v>1791</v>
      </c>
      <c r="G216" s="21">
        <v>1235</v>
      </c>
      <c r="H216" s="21">
        <v>7271</v>
      </c>
      <c r="I216" s="8">
        <f>VLOOKUP(C216,'202310-202403出荷数total2403220951'!B:F,5,0)</f>
        <v>893</v>
      </c>
      <c r="J216" s="203">
        <f>VLOOKUP(C216,'出荷数2307～2406total241008110618'!B:F,5,0)</f>
        <v>2907</v>
      </c>
      <c r="K216" s="214">
        <f>VLOOKUP(C216,'出荷数2407-2506total250730101950'!B:F,5,0)</f>
        <v>13212</v>
      </c>
      <c r="L216" s="203">
        <f>VLOOKUP(C:C,total260330113047!B:F,5,0)</f>
        <v>3261</v>
      </c>
      <c r="M216" s="8"/>
      <c r="N216" s="21">
        <f>L216/9*5</f>
        <v>1811.6666666666665</v>
      </c>
      <c r="O216" s="44">
        <v>7964</v>
      </c>
      <c r="P216" s="44">
        <v>0</v>
      </c>
      <c r="Q216" s="44">
        <v>0</v>
      </c>
      <c r="R216" s="44">
        <v>0</v>
      </c>
      <c r="S216" s="44">
        <v>370</v>
      </c>
      <c r="T216" s="45">
        <v>-370</v>
      </c>
      <c r="U216" s="45">
        <v>7594</v>
      </c>
      <c r="V216" s="45">
        <v>5782.3333333333339</v>
      </c>
      <c r="W216" s="41">
        <v>0.40946760421898543</v>
      </c>
      <c r="X216" s="46"/>
      <c r="Y216" s="46"/>
    </row>
    <row r="217" spans="1:27" s="293" customFormat="1">
      <c r="A217" s="282" t="s">
        <v>1196</v>
      </c>
      <c r="B217" s="283" t="s">
        <v>4</v>
      </c>
      <c r="C217" s="284" t="s">
        <v>303</v>
      </c>
      <c r="D217" s="285" t="s">
        <v>304</v>
      </c>
      <c r="E217" s="284"/>
      <c r="F217" s="286">
        <v>2170</v>
      </c>
      <c r="G217" s="287">
        <v>2785</v>
      </c>
      <c r="H217" s="287">
        <v>1320</v>
      </c>
      <c r="I217" s="287">
        <f>VLOOKUP(C217,'202310-202403出荷数total2403220951'!B:F,5,0)</f>
        <v>1219</v>
      </c>
      <c r="J217" s="287">
        <f>VLOOKUP(C217,'出荷数2307～2406total241008110618'!B:F,5,0)</f>
        <v>1602</v>
      </c>
      <c r="K217" s="287">
        <f>VLOOKUP(C217,'出荷数2407-2506total250730101950'!B:F,5,0)</f>
        <v>1969</v>
      </c>
      <c r="L217" s="203">
        <f>VLOOKUP(C:C,total260330113047!B:F,5,0)</f>
        <v>1509</v>
      </c>
      <c r="M217" s="288">
        <v>5000</v>
      </c>
      <c r="N217" s="211">
        <v>5000</v>
      </c>
      <c r="O217" s="287">
        <v>3908</v>
      </c>
      <c r="P217" s="287">
        <v>0</v>
      </c>
      <c r="Q217" s="287">
        <v>0</v>
      </c>
      <c r="R217" s="287">
        <v>0</v>
      </c>
      <c r="S217" s="287">
        <v>0</v>
      </c>
      <c r="T217" s="289">
        <v>0</v>
      </c>
      <c r="U217" s="289">
        <v>3908</v>
      </c>
      <c r="V217" s="289">
        <v>-1092</v>
      </c>
      <c r="W217" s="290">
        <v>0.38613101330603888</v>
      </c>
      <c r="X217" s="291"/>
      <c r="Y217" s="291"/>
      <c r="Z217" s="292"/>
      <c r="AA217" s="292"/>
    </row>
    <row r="218" spans="1:27">
      <c r="A218" s="29" t="s">
        <v>1197</v>
      </c>
      <c r="B218" s="31" t="s">
        <v>4</v>
      </c>
      <c r="C218" s="17" t="s">
        <v>305</v>
      </c>
      <c r="D218" s="24" t="s">
        <v>306</v>
      </c>
      <c r="E218" s="23"/>
      <c r="F218" s="19">
        <v>12000</v>
      </c>
      <c r="G218" s="21">
        <v>12000</v>
      </c>
      <c r="H218" s="21">
        <v>6328</v>
      </c>
      <c r="I218" s="213">
        <f>VLOOKUP(C218,'202310-202403出荷数total2403220951'!B:F,5,0)</f>
        <v>11118</v>
      </c>
      <c r="J218" s="203">
        <f>VLOOKUP(C218,'出荷数2307～2406total241008110618'!B:F,5,0)</f>
        <v>17924</v>
      </c>
      <c r="K218" s="214">
        <f>VLOOKUP(C218,'出荷数2407-2506total250730101950'!B:F,5,0)</f>
        <v>22866</v>
      </c>
      <c r="L218" s="203">
        <f>VLOOKUP(C:C,total260330113047!B:F,5,0)</f>
        <v>7756</v>
      </c>
      <c r="M218" s="211">
        <v>12000</v>
      </c>
      <c r="N218" s="211">
        <v>12000</v>
      </c>
      <c r="O218" s="44">
        <v>20194</v>
      </c>
      <c r="P218" s="44">
        <v>0</v>
      </c>
      <c r="Q218" s="44">
        <v>0</v>
      </c>
      <c r="R218" s="44">
        <v>0</v>
      </c>
      <c r="S218" s="44">
        <v>100</v>
      </c>
      <c r="T218" s="45">
        <v>-100</v>
      </c>
      <c r="U218" s="45">
        <v>20094</v>
      </c>
      <c r="V218" s="45">
        <v>8094</v>
      </c>
      <c r="W218" s="41">
        <v>0.38407447756759433</v>
      </c>
      <c r="X218" s="46"/>
      <c r="Y218" s="46"/>
    </row>
    <row r="219" spans="1:27" s="200" customFormat="1">
      <c r="A219" s="192" t="s">
        <v>1198</v>
      </c>
      <c r="B219" s="212" t="s">
        <v>4</v>
      </c>
      <c r="C219" s="235" t="s">
        <v>307</v>
      </c>
      <c r="D219" s="236" t="s">
        <v>308</v>
      </c>
      <c r="E219" s="235"/>
      <c r="F219" s="194">
        <v>1239</v>
      </c>
      <c r="G219" s="196">
        <v>4390</v>
      </c>
      <c r="H219" s="196">
        <v>1654</v>
      </c>
      <c r="I219" s="196">
        <f>VLOOKUP(C219,'202310-202403出荷数total2403220951'!B:F,5,0)</f>
        <v>1019</v>
      </c>
      <c r="J219" s="196">
        <f>VLOOKUP(C219,'出荷数2307～2406total241008110618'!B:F,5,0)</f>
        <v>1675</v>
      </c>
      <c r="K219" s="214">
        <f>VLOOKUP(C219,'出荷数2407-2506total250730101950'!B:F,5,0)</f>
        <v>1472</v>
      </c>
      <c r="L219" s="203">
        <f>VLOOKUP(C:C,total260330113047!B:F,5,0)</f>
        <v>512</v>
      </c>
      <c r="M219" s="8"/>
      <c r="N219" s="21">
        <f t="shared" ref="N219:N235" si="8">L219/9*5</f>
        <v>284.44444444444446</v>
      </c>
      <c r="O219" s="196">
        <v>111</v>
      </c>
      <c r="P219" s="196">
        <v>150</v>
      </c>
      <c r="Q219" s="196">
        <v>0</v>
      </c>
      <c r="R219" s="196">
        <v>0</v>
      </c>
      <c r="S219" s="196">
        <v>150</v>
      </c>
      <c r="T219" s="197">
        <v>0</v>
      </c>
      <c r="U219" s="197">
        <v>-39</v>
      </c>
      <c r="V219" s="197">
        <v>-323.44444444444446</v>
      </c>
      <c r="W219" s="198">
        <v>4.6126126126126126</v>
      </c>
      <c r="X219" s="199"/>
      <c r="Y219" s="199"/>
      <c r="Z219" s="201"/>
      <c r="AA219" s="201"/>
    </row>
    <row r="220" spans="1:27" s="200" customFormat="1">
      <c r="A220" s="192" t="s">
        <v>1199</v>
      </c>
      <c r="B220" s="212" t="s">
        <v>4</v>
      </c>
      <c r="C220" s="235" t="s">
        <v>309</v>
      </c>
      <c r="D220" s="236" t="s">
        <v>310</v>
      </c>
      <c r="E220" s="235"/>
      <c r="F220" s="194">
        <v>2732</v>
      </c>
      <c r="G220" s="196">
        <v>2477</v>
      </c>
      <c r="H220" s="196">
        <v>2224</v>
      </c>
      <c r="I220" s="196">
        <f>VLOOKUP(C220,'202310-202403出荷数total2403220951'!B:F,5,0)</f>
        <v>1052</v>
      </c>
      <c r="J220" s="196">
        <f>VLOOKUP(C220,'出荷数2307～2406total241008110618'!B:F,5,0)</f>
        <v>1883</v>
      </c>
      <c r="K220" s="214">
        <f>VLOOKUP(C220,'出荷数2407-2506total250730101950'!B:F,5,0)</f>
        <v>2091</v>
      </c>
      <c r="L220" s="203">
        <f>VLOOKUP(C:C,total260330113047!B:F,5,0)</f>
        <v>225</v>
      </c>
      <c r="M220" s="8"/>
      <c r="N220" s="21">
        <f t="shared" si="8"/>
        <v>125</v>
      </c>
      <c r="O220" s="196">
        <v>0</v>
      </c>
      <c r="P220" s="196">
        <v>0</v>
      </c>
      <c r="Q220" s="196">
        <v>0</v>
      </c>
      <c r="R220" s="196">
        <v>0</v>
      </c>
      <c r="S220" s="196">
        <v>0</v>
      </c>
      <c r="T220" s="197">
        <v>0</v>
      </c>
      <c r="U220" s="197">
        <v>0</v>
      </c>
      <c r="V220" s="197">
        <v>-125</v>
      </c>
      <c r="W220" s="198" t="e">
        <v>#DIV/0!</v>
      </c>
      <c r="X220" s="199"/>
      <c r="Y220" s="199"/>
      <c r="Z220" s="201"/>
      <c r="AA220" s="201"/>
    </row>
    <row r="221" spans="1:27">
      <c r="A221" s="29" t="s">
        <v>1200</v>
      </c>
      <c r="B221" s="31" t="s">
        <v>4</v>
      </c>
      <c r="C221" s="17" t="s">
        <v>311</v>
      </c>
      <c r="D221" s="24" t="s">
        <v>312</v>
      </c>
      <c r="E221" s="23"/>
      <c r="F221" s="19">
        <v>12340</v>
      </c>
      <c r="G221" s="21">
        <v>10150</v>
      </c>
      <c r="H221" s="21">
        <v>9935</v>
      </c>
      <c r="I221" s="213">
        <f>VLOOKUP(C221,'202310-202403出荷数total2403220951'!B:F,5,0)</f>
        <v>7434</v>
      </c>
      <c r="J221" s="203">
        <f>VLOOKUP(C221,'出荷数2307～2406total241008110618'!B:F,5,0)</f>
        <v>12788</v>
      </c>
      <c r="K221" s="214">
        <f>VLOOKUP(C221,'出荷数2407-2506total250730101950'!B:F,5,0)</f>
        <v>5703</v>
      </c>
      <c r="L221" s="203">
        <f>VLOOKUP(C:C,total260330113047!B:F,5,0)</f>
        <v>5685</v>
      </c>
      <c r="M221" s="8"/>
      <c r="N221" s="21">
        <f t="shared" si="8"/>
        <v>3158.333333333333</v>
      </c>
      <c r="O221" s="44">
        <v>4385</v>
      </c>
      <c r="P221" s="44">
        <v>350</v>
      </c>
      <c r="Q221" s="44">
        <v>0</v>
      </c>
      <c r="R221" s="44">
        <v>0</v>
      </c>
      <c r="S221" s="44">
        <v>350</v>
      </c>
      <c r="T221" s="45">
        <v>0</v>
      </c>
      <c r="U221" s="45">
        <v>4035</v>
      </c>
      <c r="V221" s="45">
        <v>876.66666666666697</v>
      </c>
      <c r="W221" s="41">
        <v>1.2964652223489168</v>
      </c>
      <c r="X221" s="46"/>
      <c r="Y221" s="46"/>
    </row>
    <row r="222" spans="1:27" ht="16.899999999999999" customHeight="1">
      <c r="A222" s="29" t="s">
        <v>1201</v>
      </c>
      <c r="B222" s="31" t="s">
        <v>4</v>
      </c>
      <c r="C222" s="17" t="s">
        <v>2897</v>
      </c>
      <c r="D222" s="24" t="s">
        <v>314</v>
      </c>
      <c r="E222" s="23"/>
      <c r="F222" s="19">
        <v>26335</v>
      </c>
      <c r="G222" s="21">
        <v>47559</v>
      </c>
      <c r="H222" s="21">
        <v>37707</v>
      </c>
      <c r="I222" s="213">
        <f>VLOOKUP(C222,'202310-202403出荷数total2403220951'!B:F,5,0)</f>
        <v>19173</v>
      </c>
      <c r="J222" s="203">
        <f>VLOOKUP(C222,'出荷数2307～2406total241008110618'!B:F,5,0)</f>
        <v>35560</v>
      </c>
      <c r="K222" s="214">
        <f>VLOOKUP(C222,'出荷数2407-2506total250730101950'!B:F,5,0)</f>
        <v>17847</v>
      </c>
      <c r="L222" s="203">
        <f>VLOOKUP(C:C,total260330113047!B:F,5,0)</f>
        <v>18361</v>
      </c>
      <c r="M222" s="8"/>
      <c r="N222" s="21">
        <f t="shared" si="8"/>
        <v>10200.555555555555</v>
      </c>
      <c r="O222" s="44">
        <v>9713</v>
      </c>
      <c r="P222" s="44">
        <v>150</v>
      </c>
      <c r="Q222" s="44">
        <v>0</v>
      </c>
      <c r="R222" s="44">
        <v>0</v>
      </c>
      <c r="S222" s="44">
        <v>799</v>
      </c>
      <c r="T222" s="45">
        <v>-649</v>
      </c>
      <c r="U222" s="45">
        <v>8914</v>
      </c>
      <c r="V222" s="45">
        <v>-1286.5555555555547</v>
      </c>
      <c r="W222" s="41">
        <v>1.8903531349737466</v>
      </c>
      <c r="X222" s="46"/>
      <c r="Y222" s="46" t="s">
        <v>2798</v>
      </c>
    </row>
    <row r="223" spans="1:27">
      <c r="A223" s="29"/>
      <c r="B223" s="31" t="s">
        <v>4</v>
      </c>
      <c r="C223" s="17" t="s">
        <v>4199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>
        <f>VLOOKUP(C:C,total260330113047!B:F,5,0)</f>
        <v>33</v>
      </c>
      <c r="M223" s="8"/>
      <c r="N223" s="21">
        <f t="shared" si="8"/>
        <v>18.333333333333332</v>
      </c>
      <c r="O223" s="44">
        <v>3871</v>
      </c>
      <c r="P223" s="44">
        <v>0</v>
      </c>
      <c r="Q223" s="44">
        <v>0</v>
      </c>
      <c r="R223" s="44">
        <v>0</v>
      </c>
      <c r="S223" s="44">
        <v>0</v>
      </c>
      <c r="T223" s="45">
        <v>0</v>
      </c>
      <c r="U223" s="45">
        <v>3871</v>
      </c>
      <c r="V223" s="45">
        <v>3852.6666666666665</v>
      </c>
      <c r="W223" s="41">
        <v>8.524928958925343E-3</v>
      </c>
      <c r="X223" s="46"/>
      <c r="Y223" s="46"/>
    </row>
    <row r="224" spans="1:27">
      <c r="A224" s="29"/>
      <c r="B224" s="31" t="s">
        <v>4</v>
      </c>
      <c r="C224" s="17" t="s">
        <v>4200</v>
      </c>
      <c r="D224" s="24" t="s">
        <v>314</v>
      </c>
      <c r="E224" s="23"/>
      <c r="F224" s="19"/>
      <c r="G224" s="21"/>
      <c r="H224" s="21"/>
      <c r="I224" s="213" t="e">
        <f>VLOOKUP(C224,'202310-202403出荷数total2403220951'!B:F,5,0)</f>
        <v>#N/A</v>
      </c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>
        <f>VLOOKUP(C:C,total260330113047!B:F,5,0)</f>
        <v>42</v>
      </c>
      <c r="M224" s="8"/>
      <c r="N224" s="21">
        <f t="shared" si="8"/>
        <v>23.333333333333336</v>
      </c>
      <c r="O224" s="44">
        <v>3877</v>
      </c>
      <c r="P224" s="44">
        <v>0</v>
      </c>
      <c r="Q224" s="44">
        <v>0</v>
      </c>
      <c r="R224" s="44">
        <v>0</v>
      </c>
      <c r="S224" s="44">
        <v>0</v>
      </c>
      <c r="T224" s="45">
        <v>0</v>
      </c>
      <c r="U224" s="45">
        <v>3877</v>
      </c>
      <c r="V224" s="45">
        <v>3853.6666666666665</v>
      </c>
      <c r="W224" s="41">
        <v>1.0833118390508125E-2</v>
      </c>
      <c r="X224" s="46"/>
      <c r="Y224" s="46"/>
    </row>
    <row r="225" spans="1:27" s="152" customFormat="1">
      <c r="A225" s="144" t="s">
        <v>1202</v>
      </c>
      <c r="B225" s="155" t="s">
        <v>4</v>
      </c>
      <c r="C225" s="153" t="s">
        <v>315</v>
      </c>
      <c r="D225" s="154" t="s">
        <v>316</v>
      </c>
      <c r="E225" s="153"/>
      <c r="F225" s="146">
        <v>907</v>
      </c>
      <c r="G225" s="148">
        <v>943</v>
      </c>
      <c r="H225" s="148">
        <v>489</v>
      </c>
      <c r="I225" s="148">
        <f>VLOOKUP(C225,'202310-202403出荷数total2403220951'!B:F,5,0)</f>
        <v>831</v>
      </c>
      <c r="J225" s="148">
        <f>VLOOKUP(C225,'出荷数2307～2406total241008110618'!B:F,5,0)</f>
        <v>833</v>
      </c>
      <c r="K225" s="214" t="e">
        <f>VLOOKUP(C225,'出荷数2407-2506total250730101950'!B:F,5,0)</f>
        <v>#N/A</v>
      </c>
      <c r="L225" s="203" t="e">
        <f>VLOOKUP(C:C,total260330113047!B:F,5,0)</f>
        <v>#N/A</v>
      </c>
      <c r="M225" s="8"/>
      <c r="N225" s="21" t="e">
        <f t="shared" si="8"/>
        <v>#N/A</v>
      </c>
      <c r="O225" s="148">
        <v>0</v>
      </c>
      <c r="P225" s="148">
        <v>0</v>
      </c>
      <c r="Q225" s="148">
        <v>0</v>
      </c>
      <c r="R225" s="148">
        <v>0</v>
      </c>
      <c r="S225" s="148">
        <v>0</v>
      </c>
      <c r="T225" s="149">
        <v>0</v>
      </c>
      <c r="U225" s="149">
        <v>0</v>
      </c>
      <c r="V225" s="149" t="e">
        <v>#N/A</v>
      </c>
      <c r="W225" s="150" t="e">
        <v>#N/A</v>
      </c>
      <c r="X225" s="151"/>
      <c r="Y225" s="151"/>
      <c r="Z225" s="191"/>
      <c r="AA225" s="191"/>
    </row>
    <row r="226" spans="1:27">
      <c r="A226" s="29" t="s">
        <v>1203</v>
      </c>
      <c r="B226" s="31" t="s">
        <v>4</v>
      </c>
      <c r="C226" s="17" t="s">
        <v>317</v>
      </c>
      <c r="D226" s="24" t="s">
        <v>318</v>
      </c>
      <c r="E226" s="23"/>
      <c r="F226" s="19">
        <v>12503</v>
      </c>
      <c r="G226" s="21">
        <v>14579</v>
      </c>
      <c r="H226" s="21">
        <v>13726</v>
      </c>
      <c r="I226" s="8">
        <f>VLOOKUP(C226,'202310-202403出荷数total2403220951'!B:F,5,0)</f>
        <v>6205</v>
      </c>
      <c r="J226" s="203">
        <f>VLOOKUP(C226,'出荷数2307～2406total241008110618'!B:F,5,0)</f>
        <v>11316</v>
      </c>
      <c r="K226" s="214">
        <f>VLOOKUP(C226,'出荷数2407-2506total250730101950'!B:F,5,0)</f>
        <v>8644</v>
      </c>
      <c r="L226" s="203">
        <f>VLOOKUP(C:C,total260330113047!B:F,5,0)</f>
        <v>7225</v>
      </c>
      <c r="M226" s="8"/>
      <c r="N226" s="21">
        <f t="shared" si="8"/>
        <v>4013.8888888888891</v>
      </c>
      <c r="O226" s="44">
        <v>9039</v>
      </c>
      <c r="P226" s="44">
        <v>0</v>
      </c>
      <c r="Q226" s="44">
        <v>0</v>
      </c>
      <c r="R226" s="44">
        <v>0</v>
      </c>
      <c r="S226" s="44">
        <v>0</v>
      </c>
      <c r="T226" s="45">
        <v>0</v>
      </c>
      <c r="U226" s="45">
        <v>9039</v>
      </c>
      <c r="V226" s="45">
        <v>5025.1111111111113</v>
      </c>
      <c r="W226" s="41">
        <v>0.79931408341630716</v>
      </c>
      <c r="X226" s="46"/>
      <c r="Y226" s="46"/>
    </row>
    <row r="227" spans="1:27" s="200" customFormat="1">
      <c r="A227" s="192"/>
      <c r="B227" s="212" t="s">
        <v>4</v>
      </c>
      <c r="C227" s="235" t="s">
        <v>3948</v>
      </c>
      <c r="D227" s="236" t="s">
        <v>318</v>
      </c>
      <c r="E227" s="235"/>
      <c r="F227" s="194"/>
      <c r="G227" s="196"/>
      <c r="H227" s="196"/>
      <c r="I227" s="196"/>
      <c r="J227" s="196"/>
      <c r="K227" s="214">
        <f>VLOOKUP(C227,'出荷数2407-2506total250730101950'!B:F,5,0)</f>
        <v>6000</v>
      </c>
      <c r="L227" s="203">
        <f>VLOOKUP(C:C,total260330113047!B:F,5,0)</f>
        <v>3500</v>
      </c>
      <c r="M227" s="8"/>
      <c r="N227" s="21">
        <f t="shared" si="8"/>
        <v>1944.4444444444446</v>
      </c>
      <c r="O227" s="196">
        <v>1760</v>
      </c>
      <c r="P227" s="196">
        <v>0</v>
      </c>
      <c r="Q227" s="196">
        <v>0</v>
      </c>
      <c r="R227" s="196">
        <v>0</v>
      </c>
      <c r="S227" s="196">
        <v>0</v>
      </c>
      <c r="T227" s="197">
        <v>0</v>
      </c>
      <c r="U227" s="197">
        <v>1760</v>
      </c>
      <c r="V227" s="197">
        <v>-184.44444444444457</v>
      </c>
      <c r="W227" s="198">
        <v>1.9886363636363635</v>
      </c>
      <c r="X227" s="199"/>
      <c r="Y227" s="199"/>
      <c r="Z227" s="201"/>
      <c r="AA227" s="201"/>
    </row>
    <row r="228" spans="1:27">
      <c r="A228" s="29" t="s">
        <v>1204</v>
      </c>
      <c r="B228" s="31" t="s">
        <v>4</v>
      </c>
      <c r="C228" s="17" t="s">
        <v>319</v>
      </c>
      <c r="D228" s="24" t="s">
        <v>320</v>
      </c>
      <c r="E228" s="23"/>
      <c r="F228" s="19">
        <v>9898</v>
      </c>
      <c r="G228" s="21">
        <v>6601</v>
      </c>
      <c r="H228" s="21">
        <v>8834</v>
      </c>
      <c r="I228" s="8">
        <f>VLOOKUP(C228,'202310-202403出荷数total2403220951'!B:F,5,0)</f>
        <v>2819</v>
      </c>
      <c r="J228" s="203">
        <f>VLOOKUP(C228,'出荷数2307～2406total241008110618'!B:F,5,0)</f>
        <v>6287</v>
      </c>
      <c r="K228" s="214">
        <f>VLOOKUP(C228,'出荷数2407-2506total250730101950'!B:F,5,0)</f>
        <v>6687</v>
      </c>
      <c r="L228" s="203">
        <f>VLOOKUP(C:C,total260330113047!B:F,5,0)</f>
        <v>2540</v>
      </c>
      <c r="M228" s="8"/>
      <c r="N228" s="21">
        <f t="shared" si="8"/>
        <v>1411.1111111111111</v>
      </c>
      <c r="O228" s="44">
        <v>5065</v>
      </c>
      <c r="P228" s="44">
        <v>0</v>
      </c>
      <c r="Q228" s="44">
        <v>0</v>
      </c>
      <c r="R228" s="44">
        <v>0</v>
      </c>
      <c r="S228" s="44">
        <v>0</v>
      </c>
      <c r="T228" s="45">
        <v>0</v>
      </c>
      <c r="U228" s="45">
        <v>5065</v>
      </c>
      <c r="V228" s="45">
        <v>3653.8888888888887</v>
      </c>
      <c r="W228" s="41">
        <v>0.50148075024679173</v>
      </c>
      <c r="X228" s="46"/>
      <c r="Y228" s="46"/>
    </row>
    <row r="229" spans="1:27">
      <c r="A229" s="29" t="s">
        <v>1205</v>
      </c>
      <c r="B229" s="31" t="s">
        <v>4</v>
      </c>
      <c r="C229" s="17" t="s">
        <v>321</v>
      </c>
      <c r="D229" s="24" t="s">
        <v>322</v>
      </c>
      <c r="E229" s="23"/>
      <c r="F229" s="19">
        <v>10228</v>
      </c>
      <c r="G229" s="21">
        <v>9171</v>
      </c>
      <c r="H229" s="21">
        <v>11029</v>
      </c>
      <c r="I229" s="8">
        <f>VLOOKUP(C229,'202310-202403出荷数total2403220951'!B:F,5,0)</f>
        <v>2992</v>
      </c>
      <c r="J229" s="203">
        <f>VLOOKUP(C229,'出荷数2307～2406total241008110618'!B:F,5,0)</f>
        <v>6316</v>
      </c>
      <c r="K229" s="214">
        <f>VLOOKUP(C229,'出荷数2407-2506total250730101950'!B:F,5,0)</f>
        <v>9066</v>
      </c>
      <c r="L229" s="203">
        <f>VLOOKUP(C:C,total260330113047!B:F,5,0)</f>
        <v>3728</v>
      </c>
      <c r="M229" s="8"/>
      <c r="N229" s="21">
        <f t="shared" si="8"/>
        <v>2071.1111111111113</v>
      </c>
      <c r="O229" s="44">
        <v>8027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8027</v>
      </c>
      <c r="V229" s="45">
        <v>5955.8888888888887</v>
      </c>
      <c r="W229" s="41">
        <v>0.46443254017690294</v>
      </c>
      <c r="X229" s="46"/>
      <c r="Y229" s="46"/>
    </row>
    <row r="230" spans="1:27">
      <c r="A230" s="29" t="s">
        <v>1206</v>
      </c>
      <c r="B230" s="31" t="s">
        <v>4</v>
      </c>
      <c r="C230" s="6" t="s">
        <v>260</v>
      </c>
      <c r="D230" s="20" t="s">
        <v>261</v>
      </c>
      <c r="E230" s="19"/>
      <c r="F230" s="19">
        <v>573</v>
      </c>
      <c r="G230" s="21">
        <v>1775</v>
      </c>
      <c r="H230" s="21">
        <v>1468</v>
      </c>
      <c r="I230" s="8">
        <f>VLOOKUP(C230,'202310-202403出荷数total2403220951'!B:F,5,0)</f>
        <v>525</v>
      </c>
      <c r="J230" s="203">
        <f>VLOOKUP(C230,'出荷数2307～2406total241008110618'!B:F,5,0)</f>
        <v>1084</v>
      </c>
      <c r="K230" s="214">
        <f>VLOOKUP(C230,'出荷数2407-2506total250730101950'!B:F,5,0)</f>
        <v>2352</v>
      </c>
      <c r="L230" s="203">
        <f>VLOOKUP(C:C,total260330113047!B:F,5,0)</f>
        <v>946</v>
      </c>
      <c r="M230" s="8"/>
      <c r="N230" s="21">
        <f t="shared" si="8"/>
        <v>525.55555555555554</v>
      </c>
      <c r="O230" s="44">
        <v>2810</v>
      </c>
      <c r="P230" s="44">
        <v>0</v>
      </c>
      <c r="Q230" s="44">
        <v>0</v>
      </c>
      <c r="R230" s="44">
        <v>0</v>
      </c>
      <c r="S230" s="44">
        <v>0</v>
      </c>
      <c r="T230" s="45">
        <v>0</v>
      </c>
      <c r="U230" s="45">
        <v>2810</v>
      </c>
      <c r="V230" s="45">
        <v>2284.4444444444443</v>
      </c>
      <c r="W230" s="41">
        <v>0.33665480427046263</v>
      </c>
      <c r="X230" s="46"/>
      <c r="Y230" s="46"/>
    </row>
    <row r="231" spans="1:27" s="152" customFormat="1">
      <c r="A231" s="144" t="s">
        <v>1207</v>
      </c>
      <c r="B231" s="155" t="s">
        <v>4</v>
      </c>
      <c r="C231" s="153" t="s">
        <v>323</v>
      </c>
      <c r="D231" s="154" t="s">
        <v>324</v>
      </c>
      <c r="E231" s="153"/>
      <c r="F231" s="146">
        <v>4048</v>
      </c>
      <c r="G231" s="148">
        <v>1912</v>
      </c>
      <c r="H231" s="148">
        <v>2073</v>
      </c>
      <c r="I231" s="148">
        <f>VLOOKUP(C231,'202310-202403出荷数total2403220951'!B:F,5,0)</f>
        <v>1230</v>
      </c>
      <c r="J231" s="148">
        <f>VLOOKUP(C231,'出荷数2307～2406total241008110618'!B:F,5,0)</f>
        <v>1618</v>
      </c>
      <c r="K231" s="214">
        <f>VLOOKUP(C231,'出荷数2407-2506total250730101950'!B:F,5,0)</f>
        <v>1274</v>
      </c>
      <c r="L231" s="203" t="e">
        <f>VLOOKUP(C:C,total260330113047!B:F,5,0)</f>
        <v>#N/A</v>
      </c>
      <c r="M231" s="8"/>
      <c r="N231" s="21" t="e">
        <f t="shared" si="8"/>
        <v>#N/A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 s="152" customFormat="1">
      <c r="A232" s="144" t="s">
        <v>1208</v>
      </c>
      <c r="B232" s="155" t="s">
        <v>4</v>
      </c>
      <c r="C232" s="153" t="s">
        <v>325</v>
      </c>
      <c r="D232" s="154" t="s">
        <v>326</v>
      </c>
      <c r="E232" s="153"/>
      <c r="F232" s="146">
        <v>1310</v>
      </c>
      <c r="G232" s="148">
        <v>1493</v>
      </c>
      <c r="H232" s="148">
        <v>1407</v>
      </c>
      <c r="I232" s="148">
        <f>VLOOKUP(C232,'202310-202403出荷数total2403220951'!B:F,5,0)</f>
        <v>699</v>
      </c>
      <c r="J232" s="148">
        <f>VLOOKUP(C232,'出荷数2307～2406total241008110618'!B:F,5,0)</f>
        <v>946</v>
      </c>
      <c r="K232" s="214">
        <f>VLOOKUP(C232,'出荷数2407-2506total250730101950'!B:F,5,0)</f>
        <v>567</v>
      </c>
      <c r="L232" s="203" t="e">
        <f>VLOOKUP(C:C,total260330113047!B:F,5,0)</f>
        <v>#N/A</v>
      </c>
      <c r="M232" s="8"/>
      <c r="N232" s="21" t="e">
        <f t="shared" si="8"/>
        <v>#N/A</v>
      </c>
      <c r="O232" s="148">
        <v>0</v>
      </c>
      <c r="P232" s="148">
        <v>0</v>
      </c>
      <c r="Q232" s="148">
        <v>0</v>
      </c>
      <c r="R232" s="148">
        <v>0</v>
      </c>
      <c r="S232" s="148">
        <v>0</v>
      </c>
      <c r="T232" s="149">
        <v>0</v>
      </c>
      <c r="U232" s="149">
        <v>0</v>
      </c>
      <c r="V232" s="149" t="e">
        <v>#N/A</v>
      </c>
      <c r="W232" s="150" t="e">
        <v>#N/A</v>
      </c>
      <c r="X232" s="151"/>
      <c r="Y232" s="151"/>
      <c r="Z232" s="191"/>
      <c r="AA232" s="191"/>
    </row>
    <row r="233" spans="1:27">
      <c r="A233" s="29" t="s">
        <v>1209</v>
      </c>
      <c r="B233" s="31" t="s">
        <v>4</v>
      </c>
      <c r="C233" s="6" t="s">
        <v>262</v>
      </c>
      <c r="D233" s="20" t="s">
        <v>263</v>
      </c>
      <c r="E233" s="19"/>
      <c r="F233" s="19">
        <v>1730</v>
      </c>
      <c r="G233" s="21">
        <v>1717</v>
      </c>
      <c r="H233" s="21">
        <v>1895</v>
      </c>
      <c r="I233" s="8">
        <f>VLOOKUP(C233,'202310-202403出荷数total2403220951'!B:F,5,0)</f>
        <v>573</v>
      </c>
      <c r="J233" s="203">
        <f>VLOOKUP(C233,'出荷数2307～2406total241008110618'!B:F,5,0)</f>
        <v>1029</v>
      </c>
      <c r="K233" s="214">
        <f>VLOOKUP(C233,'出荷数2407-2506total250730101950'!B:F,5,0)</f>
        <v>678</v>
      </c>
      <c r="L233" s="203">
        <f>VLOOKUP(C:C,total260330113047!B:F,5,0)</f>
        <v>443</v>
      </c>
      <c r="M233" s="8"/>
      <c r="N233" s="21">
        <f t="shared" si="8"/>
        <v>246.11111111111111</v>
      </c>
      <c r="O233" s="44">
        <v>1785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1785</v>
      </c>
      <c r="V233" s="45">
        <v>1538.8888888888889</v>
      </c>
      <c r="W233" s="41">
        <v>0.24817927170868348</v>
      </c>
      <c r="X233" s="46"/>
      <c r="Y233" s="46"/>
    </row>
    <row r="234" spans="1:27">
      <c r="A234" s="29" t="s">
        <v>1210</v>
      </c>
      <c r="B234" s="31" t="s">
        <v>4</v>
      </c>
      <c r="C234" s="17" t="s">
        <v>327</v>
      </c>
      <c r="D234" s="24" t="s">
        <v>328</v>
      </c>
      <c r="E234" s="23"/>
      <c r="F234" s="19">
        <v>1710</v>
      </c>
      <c r="G234" s="21">
        <v>1333</v>
      </c>
      <c r="H234" s="21">
        <v>1404</v>
      </c>
      <c r="I234" s="8">
        <f>VLOOKUP(C234,'202310-202403出荷数total2403220951'!B:F,5,0)</f>
        <v>317</v>
      </c>
      <c r="J234" s="203">
        <f>VLOOKUP(C234,'出荷数2307～2406total241008110618'!B:F,5,0)</f>
        <v>490</v>
      </c>
      <c r="K234" s="214">
        <f>VLOOKUP(C234,'出荷数2407-2506total250730101950'!B:F,5,0)</f>
        <v>495</v>
      </c>
      <c r="L234" s="203">
        <f>VLOOKUP(C:C,total260330113047!B:F,5,0)</f>
        <v>665</v>
      </c>
      <c r="M234" s="8"/>
      <c r="N234" s="21">
        <f t="shared" si="8"/>
        <v>369.44444444444446</v>
      </c>
      <c r="O234" s="44">
        <v>1529</v>
      </c>
      <c r="P234" s="44">
        <v>0</v>
      </c>
      <c r="Q234" s="44">
        <v>0</v>
      </c>
      <c r="R234" s="44">
        <v>0</v>
      </c>
      <c r="S234" s="44">
        <v>0</v>
      </c>
      <c r="T234" s="45">
        <v>0</v>
      </c>
      <c r="U234" s="45">
        <v>1529</v>
      </c>
      <c r="V234" s="45">
        <v>1159.5555555555557</v>
      </c>
      <c r="W234" s="41">
        <v>0.43492478744277308</v>
      </c>
      <c r="X234" s="46"/>
      <c r="Y234" s="46"/>
    </row>
    <row r="235" spans="1:27" s="152" customFormat="1" ht="15.75">
      <c r="A235" s="144" t="s">
        <v>1211</v>
      </c>
      <c r="B235" s="155" t="s">
        <v>4</v>
      </c>
      <c r="C235" s="153" t="s">
        <v>264</v>
      </c>
      <c r="D235" s="154" t="s">
        <v>265</v>
      </c>
      <c r="E235" s="153"/>
      <c r="F235" s="146">
        <v>4845</v>
      </c>
      <c r="G235" s="148">
        <v>7700</v>
      </c>
      <c r="H235" s="148">
        <v>1951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VLOOKUP(C:C,total260330113047!B:F,5,0)</f>
        <v>#N/A</v>
      </c>
      <c r="M235" s="8"/>
      <c r="N235" s="21" t="e">
        <f t="shared" si="8"/>
        <v>#N/A</v>
      </c>
      <c r="O235" s="148">
        <v>0</v>
      </c>
      <c r="P235" s="148">
        <v>0</v>
      </c>
      <c r="Q235" s="148">
        <v>0</v>
      </c>
      <c r="R235" s="148">
        <v>0</v>
      </c>
      <c r="S235" s="148">
        <v>0</v>
      </c>
      <c r="T235" s="149">
        <v>0</v>
      </c>
      <c r="U235" s="149">
        <v>0</v>
      </c>
      <c r="V235" s="149" t="e">
        <v>#N/A</v>
      </c>
      <c r="W235" s="150" t="e">
        <v>#N/A</v>
      </c>
      <c r="X235" s="151"/>
      <c r="Y235" s="151"/>
    </row>
    <row r="236" spans="1:27">
      <c r="A236" s="29" t="s">
        <v>1212</v>
      </c>
      <c r="B236" s="31" t="s">
        <v>4</v>
      </c>
      <c r="C236" s="17" t="s">
        <v>329</v>
      </c>
      <c r="D236" s="24" t="s">
        <v>330</v>
      </c>
      <c r="E236" s="23"/>
      <c r="F236" s="19">
        <v>11021</v>
      </c>
      <c r="G236" s="21">
        <v>6767</v>
      </c>
      <c r="H236" s="21">
        <v>4852</v>
      </c>
      <c r="I236" s="8">
        <f>VLOOKUP(C236,'202310-202403出荷数total2403220951'!B:F,5,0)</f>
        <v>2771</v>
      </c>
      <c r="J236" s="203">
        <f>VLOOKUP(C236,'出荷数2307～2406total241008110618'!B:F,5,0)</f>
        <v>4651</v>
      </c>
      <c r="K236" s="214">
        <f>VLOOKUP(C236,'出荷数2407-2506total250730101950'!B:F,5,0)</f>
        <v>5139</v>
      </c>
      <c r="L236" s="203">
        <f>VLOOKUP(C:C,total260330113047!B:F,5,0)</f>
        <v>3653</v>
      </c>
      <c r="M236" s="211">
        <v>3000</v>
      </c>
      <c r="N236" s="211">
        <v>3000</v>
      </c>
      <c r="O236" s="44">
        <v>4255</v>
      </c>
      <c r="P236" s="44">
        <v>1990</v>
      </c>
      <c r="Q236" s="44">
        <v>0</v>
      </c>
      <c r="R236" s="44">
        <v>0</v>
      </c>
      <c r="S236" s="44">
        <v>1990</v>
      </c>
      <c r="T236" s="45">
        <v>0</v>
      </c>
      <c r="U236" s="45">
        <v>2265</v>
      </c>
      <c r="V236" s="45">
        <v>-735</v>
      </c>
      <c r="W236" s="41">
        <v>0.85851938895417157</v>
      </c>
      <c r="X236" s="46"/>
      <c r="Y236" s="46" t="s">
        <v>4532</v>
      </c>
    </row>
    <row r="237" spans="1:27" s="152" customFormat="1" ht="15.75">
      <c r="A237" s="144" t="s">
        <v>1213</v>
      </c>
      <c r="B237" s="155" t="s">
        <v>4</v>
      </c>
      <c r="C237" s="153" t="s">
        <v>331</v>
      </c>
      <c r="D237" s="154" t="s">
        <v>1309</v>
      </c>
      <c r="E237" s="153" t="s">
        <v>186</v>
      </c>
      <c r="F237" s="146">
        <v>1700</v>
      </c>
      <c r="G237" s="148">
        <v>294</v>
      </c>
      <c r="H237" s="148">
        <v>198</v>
      </c>
      <c r="I237" s="148" t="e">
        <f>VLOOKUP(C237,'202310-202403出荷数total2403220951'!B:F,5,0)</f>
        <v>#N/A</v>
      </c>
      <c r="J237" s="148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 t="e">
        <f>VLOOKUP(C:C,total260330113047!B:F,5,0)</f>
        <v>#N/A</v>
      </c>
      <c r="M237" s="8"/>
      <c r="N237" s="21" t="e">
        <f t="shared" ref="N237:N244" si="9">L237/9*5</f>
        <v>#N/A</v>
      </c>
      <c r="O237" s="148">
        <v>0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0</v>
      </c>
      <c r="V237" s="149" t="e">
        <v>#N/A</v>
      </c>
      <c r="W237" s="150" t="e">
        <v>#N/A</v>
      </c>
      <c r="X237" s="151"/>
      <c r="Y237" s="151"/>
    </row>
    <row r="238" spans="1:27" s="152" customFormat="1">
      <c r="A238" s="144" t="s">
        <v>1214</v>
      </c>
      <c r="B238" s="155" t="s">
        <v>4</v>
      </c>
      <c r="C238" s="153" t="s">
        <v>266</v>
      </c>
      <c r="D238" s="154" t="s">
        <v>1266</v>
      </c>
      <c r="E238" s="153"/>
      <c r="F238" s="146">
        <v>2398</v>
      </c>
      <c r="G238" s="148">
        <v>1863</v>
      </c>
      <c r="H238" s="148">
        <v>1640</v>
      </c>
      <c r="I238" s="148">
        <f>VLOOKUP(C238,'202310-202403出荷数total2403220951'!B:F,5,0)</f>
        <v>720</v>
      </c>
      <c r="J238" s="148">
        <f>VLOOKUP(C238,'出荷数2307～2406total241008110618'!B:F,5,0)</f>
        <v>4600</v>
      </c>
      <c r="K238" s="214" t="e">
        <f>VLOOKUP(C238,'出荷数2407-2506total250730101950'!B:F,5,0)</f>
        <v>#N/A</v>
      </c>
      <c r="L238" s="203" t="e">
        <f>VLOOKUP(C:C,total260330113047!B:F,5,0)</f>
        <v>#N/A</v>
      </c>
      <c r="M238" s="8"/>
      <c r="N238" s="21" t="e">
        <f t="shared" si="9"/>
        <v>#N/A</v>
      </c>
      <c r="O238" s="148">
        <v>5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5</v>
      </c>
      <c r="V238" s="149" t="e">
        <v>#N/A</v>
      </c>
      <c r="W238" s="150" t="e">
        <v>#N/A</v>
      </c>
      <c r="X238" s="151"/>
      <c r="Y238" s="151"/>
      <c r="Z238" s="191"/>
      <c r="AA238" s="191"/>
    </row>
    <row r="239" spans="1:27" s="152" customFormat="1">
      <c r="A239" s="144" t="s">
        <v>1215</v>
      </c>
      <c r="B239" s="155" t="s">
        <v>4</v>
      </c>
      <c r="C239" s="153" t="s">
        <v>267</v>
      </c>
      <c r="D239" s="154" t="s">
        <v>1265</v>
      </c>
      <c r="E239" s="153"/>
      <c r="F239" s="146">
        <v>5642</v>
      </c>
      <c r="G239" s="148">
        <v>200</v>
      </c>
      <c r="H239" s="148">
        <v>1430</v>
      </c>
      <c r="I239" s="148">
        <f>VLOOKUP(C239,'202310-202403出荷数total2403220951'!B:F,5,0)</f>
        <v>285</v>
      </c>
      <c r="J239" s="148">
        <f>VLOOKUP(C239,'出荷数2307～2406total241008110618'!B:F,5,0)</f>
        <v>287</v>
      </c>
      <c r="K239" s="214">
        <f>VLOOKUP(C239,'出荷数2407-2506total250730101950'!B:F,5,0)</f>
        <v>291</v>
      </c>
      <c r="L239" s="203">
        <f>VLOOKUP(C:C,total260330113047!B:F,5,0)</f>
        <v>268</v>
      </c>
      <c r="M239" s="8"/>
      <c r="N239" s="21">
        <f t="shared" si="9"/>
        <v>148.88888888888889</v>
      </c>
      <c r="O239" s="148">
        <v>1024</v>
      </c>
      <c r="P239" s="148">
        <v>0</v>
      </c>
      <c r="Q239" s="148">
        <v>0</v>
      </c>
      <c r="R239" s="148">
        <v>0</v>
      </c>
      <c r="S239" s="148">
        <v>0</v>
      </c>
      <c r="T239" s="149">
        <v>0</v>
      </c>
      <c r="U239" s="149">
        <v>1024</v>
      </c>
      <c r="V239" s="149">
        <v>875.11111111111109</v>
      </c>
      <c r="W239" s="150">
        <v>0.26171875</v>
      </c>
      <c r="X239" s="151"/>
      <c r="Y239" s="151"/>
      <c r="Z239" s="191"/>
      <c r="AA239" s="191"/>
    </row>
    <row r="240" spans="1:27" s="200" customFormat="1">
      <c r="A240" s="192" t="s">
        <v>1216</v>
      </c>
      <c r="B240" s="212" t="s">
        <v>4</v>
      </c>
      <c r="C240" s="235" t="s">
        <v>332</v>
      </c>
      <c r="D240" s="236" t="s">
        <v>333</v>
      </c>
      <c r="E240" s="235"/>
      <c r="F240" s="194">
        <v>428</v>
      </c>
      <c r="G240" s="196">
        <v>1103</v>
      </c>
      <c r="H240" s="196">
        <v>787</v>
      </c>
      <c r="I240" s="196">
        <f>VLOOKUP(C240,'202310-202403出荷数total2403220951'!B:F,5,0)</f>
        <v>481</v>
      </c>
      <c r="J240" s="196">
        <f>VLOOKUP(C240,'出荷数2307～2406total241008110618'!B:F,5,0)</f>
        <v>533</v>
      </c>
      <c r="K240" s="196">
        <f>VLOOKUP(C240,'出荷数2407-2506total250730101950'!B:F,5,0)</f>
        <v>617</v>
      </c>
      <c r="L240" s="203">
        <f>VLOOKUP(C:C,total260330113047!B:F,5,0)</f>
        <v>541</v>
      </c>
      <c r="M240" s="196"/>
      <c r="N240" s="196">
        <f t="shared" si="9"/>
        <v>300.55555555555554</v>
      </c>
      <c r="O240" s="196">
        <v>209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209</v>
      </c>
      <c r="V240" s="197">
        <v>-91.555555555555543</v>
      </c>
      <c r="W240" s="198">
        <v>2.5885167464114831</v>
      </c>
      <c r="X240" s="199"/>
      <c r="Y240" s="199"/>
      <c r="Z240" s="201"/>
      <c r="AA240" s="201"/>
    </row>
    <row r="241" spans="1:27" s="200" customFormat="1">
      <c r="A241" s="192" t="s">
        <v>1217</v>
      </c>
      <c r="B241" s="212" t="s">
        <v>4</v>
      </c>
      <c r="C241" s="235" t="s">
        <v>268</v>
      </c>
      <c r="D241" s="236" t="s">
        <v>4102</v>
      </c>
      <c r="E241" s="235"/>
      <c r="F241" s="194">
        <v>1178</v>
      </c>
      <c r="G241" s="196">
        <v>1650</v>
      </c>
      <c r="H241" s="196">
        <v>1270</v>
      </c>
      <c r="I241" s="196">
        <f>VLOOKUP(C241,'202310-202403出荷数total2403220951'!B:F,5,0)</f>
        <v>496</v>
      </c>
      <c r="J241" s="196">
        <f>VLOOKUP(C241,'出荷数2307～2406total241008110618'!B:F,5,0)</f>
        <v>962</v>
      </c>
      <c r="K241" s="214">
        <f>VLOOKUP(C241,'出荷数2407-2506total250730101950'!B:F,5,0)</f>
        <v>596</v>
      </c>
      <c r="L241" s="203">
        <f>VLOOKUP(C:C,total260330113047!B:F,5,0)</f>
        <v>122</v>
      </c>
      <c r="M241" s="8"/>
      <c r="N241" s="21">
        <f t="shared" si="9"/>
        <v>67.777777777777771</v>
      </c>
      <c r="O241" s="196">
        <v>0</v>
      </c>
      <c r="P241" s="196">
        <v>0</v>
      </c>
      <c r="Q241" s="196">
        <v>0</v>
      </c>
      <c r="R241" s="196">
        <v>0</v>
      </c>
      <c r="S241" s="196">
        <v>0</v>
      </c>
      <c r="T241" s="197">
        <v>0</v>
      </c>
      <c r="U241" s="197">
        <v>0</v>
      </c>
      <c r="V241" s="197">
        <v>-67.777777777777771</v>
      </c>
      <c r="W241" s="198" t="e">
        <v>#DIV/0!</v>
      </c>
      <c r="X241" s="199"/>
      <c r="Y241" s="199"/>
      <c r="Z241" s="201"/>
      <c r="AA241" s="201"/>
    </row>
    <row r="242" spans="1:27">
      <c r="A242" s="29" t="s">
        <v>1218</v>
      </c>
      <c r="B242" s="31" t="s">
        <v>4</v>
      </c>
      <c r="C242" s="17" t="s">
        <v>270</v>
      </c>
      <c r="D242" s="24" t="s">
        <v>271</v>
      </c>
      <c r="E242" s="23"/>
      <c r="F242" s="19">
        <v>3399</v>
      </c>
      <c r="G242" s="21">
        <v>3090</v>
      </c>
      <c r="H242" s="21">
        <v>3886</v>
      </c>
      <c r="I242" s="8">
        <f>VLOOKUP(C242,'202310-202403出荷数total2403220951'!B:F,5,0)</f>
        <v>1077</v>
      </c>
      <c r="J242" s="203">
        <f>VLOOKUP(C242,'出荷数2307～2406total241008110618'!B:F,5,0)</f>
        <v>1997</v>
      </c>
      <c r="K242" s="214">
        <f>VLOOKUP(C242,'出荷数2407-2506total250730101950'!B:F,5,0)</f>
        <v>1751</v>
      </c>
      <c r="L242" s="203">
        <f>VLOOKUP(C:C,total260330113047!B:F,5,0)</f>
        <v>826</v>
      </c>
      <c r="M242" s="8"/>
      <c r="N242" s="21">
        <f t="shared" si="9"/>
        <v>458.88888888888886</v>
      </c>
      <c r="O242" s="44">
        <v>1246</v>
      </c>
      <c r="P242" s="44">
        <v>0</v>
      </c>
      <c r="Q242" s="44">
        <v>0</v>
      </c>
      <c r="R242" s="44">
        <v>0</v>
      </c>
      <c r="S242" s="44">
        <v>0</v>
      </c>
      <c r="T242" s="45">
        <v>0</v>
      </c>
      <c r="U242" s="45">
        <v>1246</v>
      </c>
      <c r="V242" s="45">
        <v>787.11111111111109</v>
      </c>
      <c r="W242" s="41">
        <v>0.6629213483146067</v>
      </c>
      <c r="X242" s="46"/>
      <c r="Y242" s="46"/>
    </row>
    <row r="243" spans="1:27" s="152" customFormat="1" ht="15.75">
      <c r="A243" s="144" t="s">
        <v>1219</v>
      </c>
      <c r="B243" s="155" t="s">
        <v>4</v>
      </c>
      <c r="C243" s="153" t="s">
        <v>713</v>
      </c>
      <c r="D243" s="154" t="s">
        <v>1310</v>
      </c>
      <c r="E243" s="153"/>
      <c r="F243" s="146" t="e">
        <f>VLOOKUP(C243,#REF!,17,0 )</f>
        <v>#REF!</v>
      </c>
      <c r="G243" s="148">
        <v>18471</v>
      </c>
      <c r="H243" s="148">
        <v>11873</v>
      </c>
      <c r="I243" s="148">
        <f>VLOOKUP(C243,'202310-202403出荷数total2403220951'!B:F,5,0)</f>
        <v>21</v>
      </c>
      <c r="J243" s="148">
        <f>VLOOKUP(C243,'出荷数2307～2406total241008110618'!B:F,5,0)</f>
        <v>179</v>
      </c>
      <c r="K243" s="214">
        <f>VLOOKUP(C243,'出荷数2407-2506total250730101950'!B:F,5,0)</f>
        <v>20</v>
      </c>
      <c r="L243" s="203" t="e">
        <f>VLOOKUP(C:C,total260330113047!B:F,5,0)</f>
        <v>#N/A</v>
      </c>
      <c r="M243" s="8"/>
      <c r="N243" s="21" t="e">
        <f t="shared" si="9"/>
        <v>#N/A</v>
      </c>
      <c r="O243" s="148">
        <v>0</v>
      </c>
      <c r="P243" s="148">
        <v>0</v>
      </c>
      <c r="Q243" s="148">
        <v>0</v>
      </c>
      <c r="R243" s="148">
        <v>0</v>
      </c>
      <c r="S243" s="148">
        <v>0</v>
      </c>
      <c r="T243" s="149">
        <v>0</v>
      </c>
      <c r="U243" s="149">
        <v>0</v>
      </c>
      <c r="V243" s="149" t="e">
        <v>#N/A</v>
      </c>
      <c r="W243" s="150" t="e">
        <v>#N/A</v>
      </c>
      <c r="X243" s="151"/>
      <c r="Y243" s="151"/>
    </row>
    <row r="244" spans="1:27">
      <c r="A244" s="29" t="s">
        <v>1220</v>
      </c>
      <c r="B244" s="31" t="s">
        <v>4</v>
      </c>
      <c r="C244" s="17" t="s">
        <v>273</v>
      </c>
      <c r="D244" s="24" t="s">
        <v>274</v>
      </c>
      <c r="E244" s="23"/>
      <c r="F244" s="19">
        <v>1919</v>
      </c>
      <c r="G244" s="21">
        <v>2904</v>
      </c>
      <c r="H244" s="21">
        <v>2412</v>
      </c>
      <c r="I244" s="8">
        <f>VLOOKUP(C244,'202310-202403出荷数total2403220951'!B:F,5,0)</f>
        <v>850</v>
      </c>
      <c r="J244" s="203">
        <f>VLOOKUP(C244,'出荷数2307～2406total241008110618'!B:F,5,0)</f>
        <v>2028</v>
      </c>
      <c r="K244" s="214">
        <f>VLOOKUP(C244,'出荷数2407-2506total250730101950'!B:F,5,0)</f>
        <v>1107</v>
      </c>
      <c r="L244" s="203">
        <f>VLOOKUP(C:C,total260330113047!B:F,5,0)</f>
        <v>373</v>
      </c>
      <c r="M244" s="8"/>
      <c r="N244" s="21">
        <f t="shared" si="9"/>
        <v>207.22222222222223</v>
      </c>
      <c r="O244" s="44">
        <v>3094</v>
      </c>
      <c r="P244" s="44">
        <v>0</v>
      </c>
      <c r="Q244" s="44">
        <v>0</v>
      </c>
      <c r="R244" s="44">
        <v>0</v>
      </c>
      <c r="S244" s="44">
        <v>0</v>
      </c>
      <c r="T244" s="45">
        <v>0</v>
      </c>
      <c r="U244" s="45">
        <v>3094</v>
      </c>
      <c r="V244" s="45">
        <v>2886.7777777777778</v>
      </c>
      <c r="W244" s="41">
        <v>0.12055591467356173</v>
      </c>
      <c r="X244" s="46"/>
      <c r="Y244" s="46"/>
    </row>
    <row r="245" spans="1:27">
      <c r="A245" s="29" t="s">
        <v>1221</v>
      </c>
      <c r="B245" s="31" t="s">
        <v>4</v>
      </c>
      <c r="C245" s="17" t="s">
        <v>709</v>
      </c>
      <c r="D245" s="24" t="s">
        <v>717</v>
      </c>
      <c r="E245" s="23"/>
      <c r="F245" s="19">
        <v>0</v>
      </c>
      <c r="G245" s="21">
        <v>0</v>
      </c>
      <c r="H245" s="21">
        <v>8393</v>
      </c>
      <c r="I245" s="8">
        <f>VLOOKUP(C245,'202310-202403出荷数total2403220951'!B:F,5,0)</f>
        <v>7931</v>
      </c>
      <c r="J245" s="203">
        <f>VLOOKUP(C245,'出荷数2307～2406total241008110618'!B:F,5,0)</f>
        <v>17588</v>
      </c>
      <c r="K245" s="214">
        <f>VLOOKUP(C245,'出荷数2407-2506total250730101950'!B:F,5,0)</f>
        <v>16987</v>
      </c>
      <c r="L245" s="203">
        <f>VLOOKUP(C:C,total260330113047!B:F,5,0)</f>
        <v>13105</v>
      </c>
      <c r="M245" s="211">
        <v>12000</v>
      </c>
      <c r="N245" s="211">
        <v>12000</v>
      </c>
      <c r="O245" s="44">
        <v>11441</v>
      </c>
      <c r="P245" s="44">
        <v>100</v>
      </c>
      <c r="Q245" s="44">
        <v>5000</v>
      </c>
      <c r="R245" s="44">
        <v>0</v>
      </c>
      <c r="S245" s="44">
        <v>100</v>
      </c>
      <c r="T245" s="45">
        <v>0</v>
      </c>
      <c r="U245" s="45">
        <v>16341</v>
      </c>
      <c r="V245" s="45">
        <v>4341</v>
      </c>
      <c r="W245" s="41">
        <v>1.1454418320076916</v>
      </c>
      <c r="X245" s="46" t="s">
        <v>2798</v>
      </c>
      <c r="Y245" s="46"/>
    </row>
    <row r="246" spans="1:27">
      <c r="A246" s="29"/>
      <c r="B246" s="31" t="s">
        <v>4</v>
      </c>
      <c r="C246" s="17" t="s">
        <v>4100</v>
      </c>
      <c r="D246" s="24" t="s">
        <v>4427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 t="e">
        <f>VLOOKUP(C246,'出荷数2407-2506total250730101950'!B:F,5,0)</f>
        <v>#N/A</v>
      </c>
      <c r="L246" s="203">
        <f>VLOOKUP(C:C,total260330113047!B:F,5,0)</f>
        <v>50</v>
      </c>
      <c r="M246" s="8"/>
      <c r="N246" s="211">
        <v>1500</v>
      </c>
      <c r="O246" s="44">
        <v>2667</v>
      </c>
      <c r="P246" s="44">
        <v>0</v>
      </c>
      <c r="Q246" s="44">
        <v>0</v>
      </c>
      <c r="R246" s="44">
        <v>0</v>
      </c>
      <c r="S246" s="44">
        <v>0</v>
      </c>
      <c r="T246" s="45">
        <v>0</v>
      </c>
      <c r="U246" s="45">
        <v>2667</v>
      </c>
      <c r="V246" s="45">
        <v>1167</v>
      </c>
      <c r="W246" s="41">
        <v>1.8747656542932135E-2</v>
      </c>
      <c r="X246" s="46"/>
      <c r="Y246" s="46"/>
    </row>
    <row r="247" spans="1:27" s="231" customFormat="1">
      <c r="A247" s="223" t="s">
        <v>1222</v>
      </c>
      <c r="B247" s="254" t="s">
        <v>4</v>
      </c>
      <c r="C247" s="255" t="s">
        <v>275</v>
      </c>
      <c r="D247" s="256" t="s">
        <v>276</v>
      </c>
      <c r="E247" s="255"/>
      <c r="F247" s="225">
        <v>2255</v>
      </c>
      <c r="G247" s="227">
        <v>2545</v>
      </c>
      <c r="H247" s="227">
        <v>2670</v>
      </c>
      <c r="I247" s="227">
        <f>VLOOKUP(C247,'202310-202403出荷数total2403220951'!B:F,5,0)</f>
        <v>879</v>
      </c>
      <c r="J247" s="227">
        <f>VLOOKUP(C247,'出荷数2307～2406total241008110618'!B:F,5,0)</f>
        <v>2296</v>
      </c>
      <c r="K247" s="214">
        <f>VLOOKUP(C247,'出荷数2407-2506total250730101950'!B:F,5,0)</f>
        <v>457</v>
      </c>
      <c r="L247" s="203" t="e">
        <f>VLOOKUP(C:C,total260330113047!B:F,5,0)</f>
        <v>#N/A</v>
      </c>
      <c r="M247" s="8"/>
      <c r="N247" s="21" t="e">
        <f>L247/9*5</f>
        <v>#N/A</v>
      </c>
      <c r="O247" s="227">
        <v>0</v>
      </c>
      <c r="P247" s="227">
        <v>0</v>
      </c>
      <c r="Q247" s="227">
        <v>0</v>
      </c>
      <c r="R247" s="227">
        <v>0</v>
      </c>
      <c r="S247" s="227">
        <v>0</v>
      </c>
      <c r="T247" s="228">
        <v>0</v>
      </c>
      <c r="U247" s="228">
        <v>0</v>
      </c>
      <c r="V247" s="228" t="e">
        <v>#N/A</v>
      </c>
      <c r="W247" s="229" t="e">
        <v>#N/A</v>
      </c>
      <c r="X247" s="230"/>
      <c r="Y247" s="230"/>
      <c r="Z247" s="232"/>
      <c r="AA247" s="232"/>
    </row>
    <row r="248" spans="1:27">
      <c r="A248" s="29"/>
      <c r="B248" s="31" t="s">
        <v>4</v>
      </c>
      <c r="C248" s="17" t="s">
        <v>3793</v>
      </c>
      <c r="D248" s="24" t="s">
        <v>276</v>
      </c>
      <c r="E248" s="23"/>
      <c r="F248" s="19"/>
      <c r="G248" s="21"/>
      <c r="H248" s="21"/>
      <c r="I248" s="8" t="e">
        <f>VLOOKUP(C248,'202310-202403出荷数total2403220951'!B:F,5,0)</f>
        <v>#N/A</v>
      </c>
      <c r="J248" s="203" t="e">
        <f>VLOOKUP(C248,'出荷数2307～2406total241008110618'!B:F,5,0)</f>
        <v>#N/A</v>
      </c>
      <c r="K248" s="214">
        <f>VLOOKUP(C248,'出荷数2407-2506total250730101950'!B:F,5,0)</f>
        <v>1929</v>
      </c>
      <c r="L248" s="203">
        <f>VLOOKUP(C:C,total260330113047!B:F,5,0)</f>
        <v>1191</v>
      </c>
      <c r="M248" s="211">
        <v>2000</v>
      </c>
      <c r="N248" s="211">
        <v>2000</v>
      </c>
      <c r="O248" s="44">
        <v>5376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5376</v>
      </c>
      <c r="V248" s="45">
        <v>3376</v>
      </c>
      <c r="W248" s="41">
        <v>0.22154017857142858</v>
      </c>
      <c r="X248" s="46"/>
      <c r="Y248" s="46"/>
    </row>
    <row r="249" spans="1:27">
      <c r="A249" s="29" t="s">
        <v>1223</v>
      </c>
      <c r="B249" s="31" t="s">
        <v>4</v>
      </c>
      <c r="C249" s="6" t="s">
        <v>277</v>
      </c>
      <c r="D249" s="20" t="s">
        <v>278</v>
      </c>
      <c r="E249" s="19"/>
      <c r="F249" s="19">
        <v>1568</v>
      </c>
      <c r="G249" s="21">
        <v>1942</v>
      </c>
      <c r="H249" s="21">
        <v>1574</v>
      </c>
      <c r="I249" s="8">
        <f>VLOOKUP(C249,'202310-202403出荷数total2403220951'!B:F,5,0)</f>
        <v>294</v>
      </c>
      <c r="J249" s="203">
        <f>VLOOKUP(C249,'出荷数2307～2406total241008110618'!B:F,5,0)</f>
        <v>1143</v>
      </c>
      <c r="K249" s="214">
        <f>VLOOKUP(C249,'出荷数2407-2506total250730101950'!B:F,5,0)</f>
        <v>179</v>
      </c>
      <c r="L249" s="203">
        <f>VLOOKUP(C:C,total260330113047!B:F,5,0)</f>
        <v>106</v>
      </c>
      <c r="M249" s="8"/>
      <c r="N249" s="21">
        <f>L249/9*5</f>
        <v>58.888888888888893</v>
      </c>
      <c r="O249" s="44">
        <v>1043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1043</v>
      </c>
      <c r="V249" s="45">
        <v>984.11111111111109</v>
      </c>
      <c r="W249" s="41">
        <v>0.10162991371045062</v>
      </c>
      <c r="X249" s="46"/>
      <c r="Y249" s="46"/>
    </row>
    <row r="250" spans="1:27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>
        <f>VLOOKUP(C:C,total260330113047!B:F,5,0)</f>
        <v>492</v>
      </c>
      <c r="M250" s="8"/>
      <c r="N250" s="21">
        <f>L250/9*5</f>
        <v>273.33333333333331</v>
      </c>
      <c r="O250" s="44">
        <v>3256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3256</v>
      </c>
      <c r="V250" s="45">
        <v>2982.6666666666665</v>
      </c>
      <c r="W250" s="41">
        <v>0.15110565110565111</v>
      </c>
      <c r="X250" s="46"/>
      <c r="Y250" s="46"/>
    </row>
    <row r="251" spans="1:27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>
        <f>VLOOKUP(C:C,total260330113047!B:F,5,0)</f>
        <v>172</v>
      </c>
      <c r="M251" s="8"/>
      <c r="N251" s="21">
        <f>L251/9*5</f>
        <v>95.555555555555557</v>
      </c>
      <c r="O251" s="44">
        <v>2987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2987</v>
      </c>
      <c r="V251" s="45">
        <v>2891.4444444444443</v>
      </c>
      <c r="W251" s="41">
        <v>5.7582859055908937E-2</v>
      </c>
      <c r="X251" s="46"/>
      <c r="Y251" s="46"/>
    </row>
    <row r="252" spans="1:27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>
        <f>VLOOKUP(C:C,total260330113047!B:F,5,0)</f>
        <v>183</v>
      </c>
      <c r="M252" s="8"/>
      <c r="N252" s="21">
        <f>L252/9*5</f>
        <v>101.66666666666666</v>
      </c>
      <c r="O252" s="44">
        <v>2188</v>
      </c>
      <c r="P252" s="44">
        <v>400</v>
      </c>
      <c r="Q252" s="44">
        <v>0</v>
      </c>
      <c r="R252" s="44">
        <v>0</v>
      </c>
      <c r="S252" s="44">
        <v>400</v>
      </c>
      <c r="T252" s="45">
        <v>0</v>
      </c>
      <c r="U252" s="45">
        <v>1788</v>
      </c>
      <c r="V252" s="45">
        <v>1686.3333333333333</v>
      </c>
      <c r="W252" s="41">
        <v>8.3638025594149915E-2</v>
      </c>
      <c r="X252" s="46"/>
      <c r="Y252" s="46"/>
    </row>
    <row r="253" spans="1:27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>
        <f>VLOOKUP(C:C,total260330113047!B:F,5,0)</f>
        <v>1970</v>
      </c>
      <c r="M253" s="211">
        <v>1000</v>
      </c>
      <c r="N253" s="211">
        <v>1000</v>
      </c>
      <c r="O253" s="44">
        <v>4552</v>
      </c>
      <c r="P253" s="44">
        <v>400</v>
      </c>
      <c r="Q253" s="44">
        <v>0</v>
      </c>
      <c r="R253" s="44">
        <v>0</v>
      </c>
      <c r="S253" s="44">
        <v>400</v>
      </c>
      <c r="T253" s="45">
        <v>0</v>
      </c>
      <c r="U253" s="45">
        <v>4152</v>
      </c>
      <c r="V253" s="45">
        <v>3152</v>
      </c>
      <c r="W253" s="41">
        <v>0.43277680140597541</v>
      </c>
      <c r="X253" s="46"/>
      <c r="Y253" s="46"/>
    </row>
    <row r="254" spans="1:27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>
        <f>VLOOKUP(C:C,total260330113047!B:F,5,0)</f>
        <v>4342</v>
      </c>
      <c r="M254" s="8"/>
      <c r="N254" s="21">
        <f t="shared" ref="N254:N260" si="10">L254/9*5</f>
        <v>2412.2222222222222</v>
      </c>
      <c r="O254" s="44">
        <v>1204</v>
      </c>
      <c r="P254" s="44">
        <v>0</v>
      </c>
      <c r="Q254" s="44">
        <v>3000</v>
      </c>
      <c r="R254" s="44">
        <v>0</v>
      </c>
      <c r="S254" s="44">
        <v>0</v>
      </c>
      <c r="T254" s="45">
        <v>0</v>
      </c>
      <c r="U254" s="45">
        <v>4204</v>
      </c>
      <c r="V254" s="45">
        <v>1791.7777777777778</v>
      </c>
      <c r="W254" s="41">
        <v>3.6063122923588038</v>
      </c>
      <c r="X254" s="46"/>
      <c r="Y254" s="46"/>
    </row>
    <row r="255" spans="1:27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>
        <f>VLOOKUP(C:C,total260330113047!B:F,5,0)</f>
        <v>560</v>
      </c>
      <c r="M255" s="8"/>
      <c r="N255" s="21">
        <f t="shared" si="10"/>
        <v>311.11111111111109</v>
      </c>
      <c r="O255" s="44">
        <v>4455</v>
      </c>
      <c r="P255" s="44">
        <v>900</v>
      </c>
      <c r="Q255" s="44">
        <v>0</v>
      </c>
      <c r="R255" s="44">
        <v>0</v>
      </c>
      <c r="S255" s="44">
        <v>0</v>
      </c>
      <c r="T255" s="45">
        <v>900</v>
      </c>
      <c r="U255" s="45">
        <v>4455</v>
      </c>
      <c r="V255" s="45">
        <v>4143.8888888888887</v>
      </c>
      <c r="W255" s="41">
        <v>0.12570145903479238</v>
      </c>
      <c r="X255" s="46"/>
      <c r="Y255" s="46"/>
    </row>
    <row r="256" spans="1:27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>
        <f>VLOOKUP(C:C,total260330113047!B:F,5,0)</f>
        <v>882</v>
      </c>
      <c r="M256" s="8"/>
      <c r="N256" s="21">
        <f t="shared" si="10"/>
        <v>490</v>
      </c>
      <c r="O256" s="44">
        <v>5707</v>
      </c>
      <c r="P256" s="44">
        <v>500</v>
      </c>
      <c r="Q256" s="44">
        <v>0</v>
      </c>
      <c r="R256" s="44">
        <v>0</v>
      </c>
      <c r="S256" s="44">
        <v>800</v>
      </c>
      <c r="T256" s="45">
        <v>-300</v>
      </c>
      <c r="U256" s="45">
        <v>4907</v>
      </c>
      <c r="V256" s="45">
        <v>4417</v>
      </c>
      <c r="W256" s="41">
        <v>0.15454704748554407</v>
      </c>
      <c r="X256" s="46"/>
      <c r="Y256" s="46"/>
    </row>
    <row r="257" spans="1:27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>
        <f>VLOOKUP(C:C,total260330113047!B:F,5,0)</f>
        <v>1535</v>
      </c>
      <c r="M257" s="8"/>
      <c r="N257" s="21">
        <f t="shared" si="10"/>
        <v>852.77777777777771</v>
      </c>
      <c r="O257" s="44">
        <v>5755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5755</v>
      </c>
      <c r="V257" s="45">
        <v>4902.2222222222226</v>
      </c>
      <c r="W257" s="41">
        <v>0.26672458731537796</v>
      </c>
      <c r="X257" s="46"/>
      <c r="Y257" s="46"/>
    </row>
    <row r="258" spans="1:27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VLOOKUP(C:C,total260330113047!B:F,5,0)</f>
        <v>#N/A</v>
      </c>
      <c r="M258" s="8"/>
      <c r="N258" s="21" t="e">
        <f t="shared" si="10"/>
        <v>#N/A</v>
      </c>
      <c r="O258" s="44">
        <v>10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10</v>
      </c>
      <c r="V258" s="45" t="e">
        <v>#N/A</v>
      </c>
      <c r="W258" s="41" t="e">
        <v>#N/A</v>
      </c>
      <c r="X258" s="46"/>
      <c r="Y258" s="46"/>
    </row>
    <row r="259" spans="1:27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>
        <f>VLOOKUP(C:C,total260330113047!B:F,5,0)</f>
        <v>2930</v>
      </c>
      <c r="M259" s="8"/>
      <c r="N259" s="21">
        <f t="shared" si="10"/>
        <v>1627.7777777777778</v>
      </c>
      <c r="O259" s="44">
        <v>40</v>
      </c>
      <c r="P259" s="44">
        <v>0</v>
      </c>
      <c r="Q259" s="44">
        <v>0</v>
      </c>
      <c r="R259" s="44">
        <v>0</v>
      </c>
      <c r="S259" s="44">
        <v>0</v>
      </c>
      <c r="T259" s="45">
        <v>0</v>
      </c>
      <c r="U259" s="45">
        <v>40</v>
      </c>
      <c r="V259" s="45">
        <v>-1587.7777777777778</v>
      </c>
      <c r="W259" s="41">
        <v>73.25</v>
      </c>
      <c r="X259" s="46"/>
      <c r="Y259" s="46"/>
    </row>
    <row r="260" spans="1:27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203">
        <f>VLOOKUP(C:C,total260330113047!B:F,5,0)</f>
        <v>601</v>
      </c>
      <c r="M260" s="196"/>
      <c r="N260" s="196">
        <f t="shared" si="10"/>
        <v>333.88888888888886</v>
      </c>
      <c r="O260" s="196">
        <v>782</v>
      </c>
      <c r="P260" s="196">
        <v>0</v>
      </c>
      <c r="Q260" s="196">
        <v>0</v>
      </c>
      <c r="R260" s="196">
        <v>0</v>
      </c>
      <c r="S260" s="196">
        <v>0</v>
      </c>
      <c r="T260" s="197">
        <v>0</v>
      </c>
      <c r="U260" s="197">
        <v>782</v>
      </c>
      <c r="V260" s="197">
        <v>448.11111111111114</v>
      </c>
      <c r="W260" s="198">
        <v>0.76854219948849101</v>
      </c>
      <c r="X260" s="199"/>
      <c r="Y260" s="199"/>
      <c r="Z260" s="201"/>
      <c r="AA260" s="201"/>
    </row>
    <row r="261" spans="1:27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>
        <f>VLOOKUP(C:C,total260330113047!B:F,5,0)</f>
        <v>5944</v>
      </c>
      <c r="M261" s="211">
        <v>4000</v>
      </c>
      <c r="N261" s="211">
        <v>4000</v>
      </c>
      <c r="O261" s="44">
        <v>4137</v>
      </c>
      <c r="P261" s="44">
        <v>0</v>
      </c>
      <c r="Q261" s="44">
        <v>0</v>
      </c>
      <c r="R261" s="44">
        <v>0</v>
      </c>
      <c r="S261" s="44">
        <v>0</v>
      </c>
      <c r="T261" s="45">
        <v>0</v>
      </c>
      <c r="U261" s="45">
        <v>4137</v>
      </c>
      <c r="V261" s="45">
        <v>137</v>
      </c>
      <c r="W261" s="41">
        <v>1.4367899444041576</v>
      </c>
      <c r="X261" s="46"/>
      <c r="Y261" s="46" t="s">
        <v>2746</v>
      </c>
    </row>
    <row r="262" spans="1:27">
      <c r="A262" s="9"/>
      <c r="B262" s="31" t="s">
        <v>4</v>
      </c>
      <c r="C262" s="49" t="s">
        <v>3770</v>
      </c>
      <c r="D262" s="24" t="s">
        <v>3783</v>
      </c>
      <c r="E262" s="50"/>
      <c r="F262" s="50">
        <v>0</v>
      </c>
      <c r="G262" s="8">
        <v>0</v>
      </c>
      <c r="H262" s="8">
        <v>0</v>
      </c>
      <c r="I262" s="8" t="e">
        <f>VLOOKUP(C262,'202310-202403出荷数total2403220951'!B:F,5,0)</f>
        <v>#N/A</v>
      </c>
      <c r="J262" s="203" t="e">
        <f>VLOOKUP(C262,'出荷数2307～2406total241008110618'!B:F,5,0)</f>
        <v>#N/A</v>
      </c>
      <c r="K262" s="214">
        <f>VLOOKUP(C262,'出荷数2407-2506total250730101950'!B:F,5,0)</f>
        <v>2754</v>
      </c>
      <c r="L262" s="203">
        <f>VLOOKUP(C:C,total260330113047!B:F,5,0)</f>
        <v>1448</v>
      </c>
      <c r="M262" s="211">
        <v>1000</v>
      </c>
      <c r="N262" s="211">
        <v>1000</v>
      </c>
      <c r="O262" s="44">
        <v>3110</v>
      </c>
      <c r="P262" s="44">
        <v>1850</v>
      </c>
      <c r="Q262" s="44">
        <v>0</v>
      </c>
      <c r="R262" s="44">
        <v>0</v>
      </c>
      <c r="S262" s="44">
        <v>1850</v>
      </c>
      <c r="T262" s="45">
        <v>0</v>
      </c>
      <c r="U262" s="45">
        <v>1260</v>
      </c>
      <c r="V262" s="45">
        <v>260</v>
      </c>
      <c r="W262" s="41">
        <v>0.46559485530546624</v>
      </c>
      <c r="X262" s="46"/>
      <c r="Y262" s="46"/>
    </row>
    <row r="263" spans="1:27" s="152" customFormat="1" ht="15.75">
      <c r="A263" s="29" t="s">
        <v>2926</v>
      </c>
      <c r="B263" s="155" t="s">
        <v>4</v>
      </c>
      <c r="C263" s="153" t="s">
        <v>348</v>
      </c>
      <c r="D263" s="154" t="s">
        <v>1311</v>
      </c>
      <c r="E263" s="153"/>
      <c r="F263" s="146">
        <v>2372</v>
      </c>
      <c r="G263" s="148">
        <v>1852</v>
      </c>
      <c r="H263" s="21">
        <v>1128</v>
      </c>
      <c r="I263" s="8">
        <f>VLOOKUP(C263,'202310-202403出荷数total2403220951'!B:F,5,0)</f>
        <v>242</v>
      </c>
      <c r="J263" s="203">
        <f>VLOOKUP(C263,'出荷数2307～2406total241008110618'!B:F,5,0)</f>
        <v>537</v>
      </c>
      <c r="K263" s="214">
        <f>VLOOKUP(C263,'出荷数2407-2506total250730101950'!B:F,5,0)</f>
        <v>510</v>
      </c>
      <c r="L263" s="203">
        <f>VLOOKUP(C:C,total260330113047!B:F,5,0)</f>
        <v>194</v>
      </c>
      <c r="M263" s="8"/>
      <c r="N263" s="21">
        <f t="shared" ref="N263:N273" si="11">L263/9*5</f>
        <v>107.77777777777779</v>
      </c>
      <c r="O263" s="148">
        <v>313</v>
      </c>
      <c r="P263" s="148">
        <v>0</v>
      </c>
      <c r="Q263" s="44">
        <v>0</v>
      </c>
      <c r="R263" s="148">
        <v>0</v>
      </c>
      <c r="S263" s="148">
        <v>0</v>
      </c>
      <c r="T263" s="149">
        <v>0</v>
      </c>
      <c r="U263" s="149">
        <v>313</v>
      </c>
      <c r="V263" s="149">
        <v>205.22222222222223</v>
      </c>
      <c r="W263" s="150">
        <v>0.61980830670926512</v>
      </c>
      <c r="X263" s="151"/>
      <c r="Y263" s="151"/>
    </row>
    <row r="264" spans="1:27">
      <c r="A264" s="29" t="s">
        <v>2927</v>
      </c>
      <c r="B264" s="31" t="s">
        <v>4</v>
      </c>
      <c r="C264" s="17" t="s">
        <v>715</v>
      </c>
      <c r="D264" s="24" t="s">
        <v>716</v>
      </c>
      <c r="E264" s="23"/>
      <c r="F264" s="19">
        <v>0</v>
      </c>
      <c r="G264" s="21">
        <v>0</v>
      </c>
      <c r="H264" s="21">
        <v>1956</v>
      </c>
      <c r="I264" s="8">
        <f>VLOOKUP(C264,'202310-202403出荷数total2403220951'!B:F,5,0)</f>
        <v>512</v>
      </c>
      <c r="J264" s="203">
        <f>VLOOKUP(C264,'出荷数2307～2406total241008110618'!B:F,5,0)</f>
        <v>1043</v>
      </c>
      <c r="K264" s="214">
        <f>VLOOKUP(C264,'出荷数2407-2506total250730101950'!B:F,5,0)</f>
        <v>1417</v>
      </c>
      <c r="L264" s="203">
        <f>VLOOKUP(C:C,total260330113047!B:F,5,0)</f>
        <v>1059</v>
      </c>
      <c r="M264" s="8"/>
      <c r="N264" s="21">
        <f t="shared" si="11"/>
        <v>588.33333333333337</v>
      </c>
      <c r="O264" s="44">
        <v>3763</v>
      </c>
      <c r="P264" s="44">
        <v>0</v>
      </c>
      <c r="Q264" s="44">
        <v>0</v>
      </c>
      <c r="R264" s="44">
        <v>0</v>
      </c>
      <c r="S264" s="44">
        <v>0</v>
      </c>
      <c r="T264" s="45">
        <v>0</v>
      </c>
      <c r="U264" s="45">
        <v>3763</v>
      </c>
      <c r="V264" s="45">
        <v>3174.6666666666665</v>
      </c>
      <c r="W264" s="41">
        <v>0.28142439542917885</v>
      </c>
      <c r="X264" s="46"/>
      <c r="Y264" s="46"/>
    </row>
    <row r="265" spans="1:27">
      <c r="A265" s="29" t="s">
        <v>2928</v>
      </c>
      <c r="B265" s="31" t="s">
        <v>4</v>
      </c>
      <c r="C265" s="17" t="s">
        <v>295</v>
      </c>
      <c r="D265" s="24" t="s">
        <v>296</v>
      </c>
      <c r="E265" s="23"/>
      <c r="F265" s="19">
        <v>3128</v>
      </c>
      <c r="G265" s="21">
        <v>4154</v>
      </c>
      <c r="H265" s="21">
        <v>2497</v>
      </c>
      <c r="I265" s="8">
        <f>VLOOKUP(C265,'202310-202403出荷数total2403220951'!B:F,5,0)</f>
        <v>1204</v>
      </c>
      <c r="J265" s="203">
        <f>VLOOKUP(C265,'出荷数2307～2406total241008110618'!B:F,5,0)</f>
        <v>2123</v>
      </c>
      <c r="K265" s="214">
        <f>VLOOKUP(C265,'出荷数2407-2506total250730101950'!B:F,5,0)</f>
        <v>2367</v>
      </c>
      <c r="L265" s="203">
        <f>VLOOKUP(C:C,total260330113047!B:F,5,0)</f>
        <v>1362</v>
      </c>
      <c r="M265" s="8"/>
      <c r="N265" s="21">
        <f t="shared" si="11"/>
        <v>756.66666666666674</v>
      </c>
      <c r="O265" s="44">
        <v>3388</v>
      </c>
      <c r="P265" s="44">
        <v>0</v>
      </c>
      <c r="Q265" s="44">
        <v>0</v>
      </c>
      <c r="R265" s="44">
        <v>0</v>
      </c>
      <c r="S265" s="44">
        <v>0</v>
      </c>
      <c r="T265" s="45">
        <v>0</v>
      </c>
      <c r="U265" s="45">
        <v>3388</v>
      </c>
      <c r="V265" s="45">
        <v>2631.333333333333</v>
      </c>
      <c r="W265" s="41">
        <v>0.40200708382526562</v>
      </c>
      <c r="X265" s="46"/>
      <c r="Y265" s="46"/>
    </row>
    <row r="266" spans="1:27" s="152" customFormat="1">
      <c r="A266" s="144" t="s">
        <v>2929</v>
      </c>
      <c r="B266" s="155" t="s">
        <v>4</v>
      </c>
      <c r="C266" s="153" t="s">
        <v>349</v>
      </c>
      <c r="D266" s="154" t="s">
        <v>350</v>
      </c>
      <c r="E266" s="153"/>
      <c r="F266" s="146">
        <v>807</v>
      </c>
      <c r="G266" s="148">
        <v>965</v>
      </c>
      <c r="H266" s="148">
        <v>878</v>
      </c>
      <c r="I266" s="148">
        <f>VLOOKUP(C266,'202310-202403出荷数total2403220951'!B:F,5,0)</f>
        <v>264</v>
      </c>
      <c r="J266" s="148">
        <f>VLOOKUP(C266,'出荷数2307～2406total241008110618'!B:F,5,0)</f>
        <v>486</v>
      </c>
      <c r="K266" s="214">
        <f>VLOOKUP(C266,'出荷数2407-2506total250730101950'!B:F,5,0)</f>
        <v>678</v>
      </c>
      <c r="L266" s="203" t="e">
        <f>VLOOKUP(C:C,total260330113047!B:F,5,0)</f>
        <v>#N/A</v>
      </c>
      <c r="M266" s="8"/>
      <c r="N266" s="21" t="e">
        <f t="shared" si="11"/>
        <v>#N/A</v>
      </c>
      <c r="O266" s="148">
        <v>0</v>
      </c>
      <c r="P266" s="148">
        <v>0</v>
      </c>
      <c r="Q266" s="148">
        <v>0</v>
      </c>
      <c r="R266" s="148">
        <v>0</v>
      </c>
      <c r="S266" s="148">
        <v>0</v>
      </c>
      <c r="T266" s="149">
        <v>0</v>
      </c>
      <c r="U266" s="149">
        <v>0</v>
      </c>
      <c r="V266" s="149" t="e">
        <v>#N/A</v>
      </c>
      <c r="W266" s="150" t="e">
        <v>#N/A</v>
      </c>
      <c r="X266" s="151"/>
      <c r="Y266" s="151"/>
      <c r="Z266" s="191"/>
      <c r="AA266" s="191"/>
    </row>
    <row r="267" spans="1:27" ht="19.149999999999999" customHeight="1">
      <c r="A267" s="29" t="s">
        <v>2930</v>
      </c>
      <c r="B267" s="164" t="s">
        <v>4</v>
      </c>
      <c r="C267" s="165" t="s">
        <v>2882</v>
      </c>
      <c r="D267" s="242" t="s">
        <v>359</v>
      </c>
      <c r="E267" s="181"/>
      <c r="F267" s="183">
        <v>3004</v>
      </c>
      <c r="G267" s="184">
        <v>2368</v>
      </c>
      <c r="H267" s="21">
        <v>2446</v>
      </c>
      <c r="I267" s="8">
        <f>VLOOKUP(C267,'202310-202403出荷数total2403220951'!B:F,5,0)</f>
        <v>1141</v>
      </c>
      <c r="J267" s="203">
        <f>VLOOKUP(C267,'出荷数2307～2406total241008110618'!B:F,5,0)</f>
        <v>2240</v>
      </c>
      <c r="K267" s="214">
        <f>VLOOKUP(C267,'出荷数2407-2506total250730101950'!B:F,5,0)</f>
        <v>2295</v>
      </c>
      <c r="L267" s="203">
        <f>VLOOKUP(C:C,total260330113047!B:F,5,0)</f>
        <v>1789</v>
      </c>
      <c r="M267" s="8"/>
      <c r="N267" s="21">
        <f t="shared" si="11"/>
        <v>993.88888888888891</v>
      </c>
      <c r="O267" s="160">
        <v>426</v>
      </c>
      <c r="P267" s="160">
        <v>0</v>
      </c>
      <c r="Q267" s="44">
        <v>0</v>
      </c>
      <c r="R267" s="160">
        <v>0</v>
      </c>
      <c r="S267" s="160">
        <v>0</v>
      </c>
      <c r="T267" s="161">
        <v>0</v>
      </c>
      <c r="U267" s="45">
        <v>426</v>
      </c>
      <c r="V267" s="45">
        <v>-567.88888888888891</v>
      </c>
      <c r="W267" s="162">
        <v>4.199530516431925</v>
      </c>
      <c r="X267" s="163"/>
      <c r="Y267" s="163"/>
    </row>
    <row r="268" spans="1:27" s="9" customFormat="1">
      <c r="A268" s="29" t="s">
        <v>2931</v>
      </c>
      <c r="B268" s="193" t="s">
        <v>4</v>
      </c>
      <c r="C268" s="243" t="s">
        <v>1315</v>
      </c>
      <c r="D268" s="243" t="s">
        <v>1318</v>
      </c>
      <c r="E268" s="185"/>
      <c r="F268" s="185"/>
      <c r="G268" s="185"/>
      <c r="H268" s="21">
        <v>128</v>
      </c>
      <c r="I268" s="8">
        <f>VLOOKUP(C268,'202310-202403出荷数total2403220951'!B:F,5,0)</f>
        <v>43</v>
      </c>
      <c r="J268" s="203">
        <f>VLOOKUP(C268,'出荷数2307～2406total241008110618'!B:F,5,0)</f>
        <v>110</v>
      </c>
      <c r="K268" s="214">
        <f>VLOOKUP(C268,'出荷数2407-2506total250730101950'!B:F,5,0)</f>
        <v>140</v>
      </c>
      <c r="L268" s="203">
        <f>VLOOKUP(C:C,total260330113047!B:F,5,0)</f>
        <v>121</v>
      </c>
      <c r="M268" s="8"/>
      <c r="N268" s="21">
        <f t="shared" si="11"/>
        <v>67.222222222222229</v>
      </c>
      <c r="O268" s="44">
        <v>163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163</v>
      </c>
      <c r="V268" s="45">
        <v>95.777777777777771</v>
      </c>
      <c r="W268" s="41">
        <v>0.74233128834355833</v>
      </c>
      <c r="X268" s="13"/>
      <c r="Y268" s="13"/>
      <c r="Z268" s="143"/>
      <c r="AA268" s="143"/>
    </row>
    <row r="269" spans="1:27" s="9" customFormat="1">
      <c r="A269" s="29" t="s">
        <v>2932</v>
      </c>
      <c r="B269" s="145" t="s">
        <v>4</v>
      </c>
      <c r="C269" s="185" t="s">
        <v>1316</v>
      </c>
      <c r="D269" s="186" t="s">
        <v>1318</v>
      </c>
      <c r="E269" s="187"/>
      <c r="F269" s="187"/>
      <c r="G269" s="148"/>
      <c r="H269" s="21">
        <v>36</v>
      </c>
      <c r="I269" s="8">
        <f>VLOOKUP(C269,'202310-202403出荷数total2403220951'!B:F,5,0)</f>
        <v>152</v>
      </c>
      <c r="J269" s="203">
        <f>VLOOKUP(C269,'出荷数2307～2406total241008110618'!B:F,5,0)</f>
        <v>193</v>
      </c>
      <c r="K269" s="214">
        <f>VLOOKUP(C269,'出荷数2407-2506total250730101950'!B:F,5,0)</f>
        <v>245</v>
      </c>
      <c r="L269" s="203">
        <f>VLOOKUP(C:C,total260330113047!B:F,5,0)</f>
        <v>191</v>
      </c>
      <c r="M269" s="8"/>
      <c r="N269" s="21">
        <f t="shared" si="11"/>
        <v>106.11111111111111</v>
      </c>
      <c r="O269" s="44">
        <v>86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86</v>
      </c>
      <c r="V269" s="45">
        <v>-20.111111111111114</v>
      </c>
      <c r="W269" s="41">
        <v>2.2209302325581395</v>
      </c>
      <c r="X269" s="13"/>
      <c r="Y269" s="13"/>
      <c r="Z269" s="143"/>
      <c r="AA269" s="143"/>
    </row>
    <row r="270" spans="1:27" s="9" customFormat="1">
      <c r="A270" s="29" t="s">
        <v>2933</v>
      </c>
      <c r="B270" s="145" t="s">
        <v>4</v>
      </c>
      <c r="C270" s="186" t="s">
        <v>1317</v>
      </c>
      <c r="D270" s="186" t="s">
        <v>1318</v>
      </c>
      <c r="E270" s="187"/>
      <c r="F270" s="187"/>
      <c r="G270" s="148"/>
      <c r="H270" s="21">
        <v>890</v>
      </c>
      <c r="I270" s="8">
        <f>VLOOKUP(C270,'202310-202403出荷数total2403220951'!B:F,5,0)</f>
        <v>323</v>
      </c>
      <c r="J270" s="203">
        <f>VLOOKUP(C270,'出荷数2307～2406total241008110618'!B:F,5,0)</f>
        <v>642</v>
      </c>
      <c r="K270" s="214">
        <f>VLOOKUP(C270,'出荷数2407-2506total250730101950'!B:F,5,0)</f>
        <v>519</v>
      </c>
      <c r="L270" s="203">
        <f>VLOOKUP(C:C,total260330113047!B:F,5,0)</f>
        <v>211</v>
      </c>
      <c r="M270" s="8"/>
      <c r="N270" s="21">
        <f t="shared" si="11"/>
        <v>117.22222222222221</v>
      </c>
      <c r="O270" s="44">
        <v>65</v>
      </c>
      <c r="P270" s="44">
        <v>0</v>
      </c>
      <c r="Q270" s="44">
        <v>0</v>
      </c>
      <c r="R270" s="44">
        <v>0</v>
      </c>
      <c r="S270" s="44">
        <v>200</v>
      </c>
      <c r="T270" s="45">
        <v>-200</v>
      </c>
      <c r="U270" s="45">
        <v>-135</v>
      </c>
      <c r="V270" s="45">
        <v>-252.22222222222223</v>
      </c>
      <c r="W270" s="41">
        <v>3.2461538461538462</v>
      </c>
      <c r="X270" s="13"/>
      <c r="Y270" s="13"/>
      <c r="Z270" s="143"/>
      <c r="AA270" s="143"/>
    </row>
    <row r="271" spans="1:27" s="231" customFormat="1">
      <c r="A271" s="223" t="s">
        <v>2934</v>
      </c>
      <c r="B271" s="224" t="s">
        <v>4</v>
      </c>
      <c r="C271" s="295" t="s">
        <v>2876</v>
      </c>
      <c r="D271" s="295" t="s">
        <v>2877</v>
      </c>
      <c r="E271" s="296"/>
      <c r="F271" s="296"/>
      <c r="G271" s="227"/>
      <c r="H271" s="227">
        <v>283</v>
      </c>
      <c r="I271" s="227">
        <f>VLOOKUP(C271,'202310-202403出荷数total2403220951'!B:F,5,0)</f>
        <v>240</v>
      </c>
      <c r="J271" s="227">
        <f>VLOOKUP(C271,'出荷数2307～2406total241008110618'!B:F,5,0)</f>
        <v>1210</v>
      </c>
      <c r="K271" s="227">
        <f>VLOOKUP(C271,'出荷数2407-2506total250730101950'!B:F,5,0)</f>
        <v>612</v>
      </c>
      <c r="L271" s="203">
        <f>VLOOKUP(C:C,total260330113047!B:F,5,0)</f>
        <v>204</v>
      </c>
      <c r="M271" s="297">
        <v>1000</v>
      </c>
      <c r="N271" s="227">
        <f t="shared" si="11"/>
        <v>113.33333333333334</v>
      </c>
      <c r="O271" s="227">
        <v>4112</v>
      </c>
      <c r="P271" s="227">
        <v>0</v>
      </c>
      <c r="Q271" s="227">
        <v>0</v>
      </c>
      <c r="R271" s="227">
        <v>0</v>
      </c>
      <c r="S271" s="227">
        <v>0</v>
      </c>
      <c r="T271" s="228">
        <v>0</v>
      </c>
      <c r="U271" s="228">
        <v>4112</v>
      </c>
      <c r="V271" s="228">
        <v>3998.6666666666665</v>
      </c>
      <c r="W271" s="229">
        <v>4.9610894941634238E-2</v>
      </c>
      <c r="X271" s="298"/>
      <c r="Y271" s="298"/>
      <c r="Z271" s="232"/>
      <c r="AA271" s="232"/>
    </row>
    <row r="272" spans="1:27">
      <c r="A272" s="29" t="s">
        <v>2935</v>
      </c>
      <c r="B272" s="30" t="s">
        <v>4</v>
      </c>
      <c r="C272" s="49" t="s">
        <v>2878</v>
      </c>
      <c r="D272" s="49" t="s">
        <v>2946</v>
      </c>
      <c r="E272" s="50"/>
      <c r="F272" s="50"/>
      <c r="G272" s="8"/>
      <c r="H272" s="21">
        <v>0</v>
      </c>
      <c r="I272" s="213">
        <f>VLOOKUP(C272,'202310-202403出荷数total2403220951'!B:F,5,0)</f>
        <v>1638</v>
      </c>
      <c r="J272" s="203">
        <f>VLOOKUP(C272,'出荷数2307～2406total241008110618'!B:F,5,0)</f>
        <v>1898</v>
      </c>
      <c r="K272" s="214">
        <f>VLOOKUP(C272,'出荷数2407-2506total250730101950'!B:F,5,0)</f>
        <v>1374</v>
      </c>
      <c r="L272" s="203">
        <f>VLOOKUP(C:C,total260330113047!B:F,5,0)</f>
        <v>2182</v>
      </c>
      <c r="M272" s="211">
        <v>1000</v>
      </c>
      <c r="N272" s="8">
        <f t="shared" si="11"/>
        <v>1212.2222222222222</v>
      </c>
      <c r="O272" s="44">
        <v>3653</v>
      </c>
      <c r="P272" s="44">
        <v>0</v>
      </c>
      <c r="Q272" s="44">
        <v>0</v>
      </c>
      <c r="R272" s="44">
        <v>0</v>
      </c>
      <c r="S272" s="44">
        <v>0</v>
      </c>
      <c r="T272" s="45">
        <v>0</v>
      </c>
      <c r="U272" s="45">
        <v>3653</v>
      </c>
      <c r="V272" s="45">
        <v>2440.7777777777778</v>
      </c>
      <c r="W272" s="41">
        <v>0.5973172734738571</v>
      </c>
      <c r="X272" s="13"/>
      <c r="Y272" s="13"/>
    </row>
    <row r="273" spans="1:25">
      <c r="A273" s="29" t="s">
        <v>2962</v>
      </c>
      <c r="B273" s="30" t="s">
        <v>4</v>
      </c>
      <c r="C273" s="49" t="s">
        <v>2961</v>
      </c>
      <c r="D273" s="49" t="s">
        <v>2963</v>
      </c>
      <c r="E273" s="50"/>
      <c r="F273" s="50"/>
      <c r="G273" s="8"/>
      <c r="H273" s="21">
        <v>0</v>
      </c>
      <c r="I273" s="8">
        <f>VLOOKUP(C273,'202310-202403出荷数total2403220951'!B:F,5,0)</f>
        <v>247</v>
      </c>
      <c r="J273" s="203">
        <f>VLOOKUP(C273,'出荷数2307～2406total241008110618'!B:F,5,0)</f>
        <v>1941</v>
      </c>
      <c r="K273" s="214">
        <f>VLOOKUP(C273,'出荷数2407-2506total250730101950'!B:F,5,0)</f>
        <v>1898</v>
      </c>
      <c r="L273" s="203">
        <f>VLOOKUP(C:C,total260330113047!B:F,5,0)</f>
        <v>602</v>
      </c>
      <c r="M273" s="211">
        <v>2000</v>
      </c>
      <c r="N273" s="8">
        <f t="shared" si="11"/>
        <v>334.44444444444446</v>
      </c>
      <c r="O273" s="44">
        <v>3145</v>
      </c>
      <c r="P273" s="44">
        <v>550</v>
      </c>
      <c r="Q273" s="44">
        <v>0</v>
      </c>
      <c r="R273" s="44">
        <v>0</v>
      </c>
      <c r="S273" s="44">
        <v>780</v>
      </c>
      <c r="T273" s="45">
        <v>-230</v>
      </c>
      <c r="U273" s="45">
        <v>2365</v>
      </c>
      <c r="V273" s="45">
        <v>2030.5555555555557</v>
      </c>
      <c r="W273" s="41">
        <v>0.19141494435612083</v>
      </c>
      <c r="X273" s="13"/>
      <c r="Y273" s="13"/>
    </row>
    <row r="274" spans="1:25">
      <c r="A274" s="29" t="s">
        <v>4237</v>
      </c>
      <c r="B274" s="30" t="s">
        <v>4</v>
      </c>
      <c r="C274" s="49" t="s">
        <v>3916</v>
      </c>
      <c r="D274" s="49" t="s">
        <v>2963</v>
      </c>
      <c r="E274" s="50"/>
      <c r="F274" s="50"/>
      <c r="G274" s="8"/>
      <c r="H274" s="21"/>
      <c r="I274" s="8"/>
      <c r="J274" s="203">
        <f>VLOOKUP(C274,'出荷数2307～2406total241008110618'!B:F,5,0)</f>
        <v>288</v>
      </c>
      <c r="K274" s="214">
        <f>VLOOKUP(C274,'出荷数2407-2506total250730101950'!B:F,5,0)</f>
        <v>1753</v>
      </c>
      <c r="L274" s="203">
        <f>VLOOKUP(C:C,total260330113047!B:F,5,0)</f>
        <v>156</v>
      </c>
      <c r="M274" s="8"/>
      <c r="N274" s="21">
        <f>L274/9*5</f>
        <v>86.666666666666657</v>
      </c>
      <c r="O274" s="44">
        <v>700</v>
      </c>
      <c r="P274" s="44">
        <v>0</v>
      </c>
      <c r="Q274" s="44">
        <v>0</v>
      </c>
      <c r="R274" s="44">
        <v>0</v>
      </c>
      <c r="S274" s="44">
        <v>0</v>
      </c>
      <c r="T274" s="45">
        <v>0</v>
      </c>
      <c r="U274" s="45">
        <v>700</v>
      </c>
      <c r="V274" s="45">
        <v>613.33333333333337</v>
      </c>
      <c r="W274" s="41">
        <v>0.22285714285714286</v>
      </c>
      <c r="X274" s="13"/>
      <c r="Y274" s="13"/>
    </row>
    <row r="275" spans="1:25">
      <c r="A275" s="29" t="s">
        <v>4240</v>
      </c>
      <c r="B275" s="30" t="s">
        <v>4</v>
      </c>
      <c r="C275" s="49" t="s">
        <v>4238</v>
      </c>
      <c r="D275" s="49" t="s">
        <v>4239</v>
      </c>
      <c r="E275" s="50"/>
      <c r="F275" s="50"/>
      <c r="G275" s="8"/>
      <c r="H275" s="21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>
        <f>VLOOKUP(C:C,total260330113047!B:F,5,0)</f>
        <v>22</v>
      </c>
      <c r="M275" s="213">
        <v>1500</v>
      </c>
      <c r="N275" s="211">
        <v>1000</v>
      </c>
      <c r="O275" s="44">
        <v>2742</v>
      </c>
      <c r="P275" s="44">
        <v>1820</v>
      </c>
      <c r="Q275" s="44">
        <v>0</v>
      </c>
      <c r="R275" s="44">
        <v>0</v>
      </c>
      <c r="S275" s="44">
        <v>1820</v>
      </c>
      <c r="T275" s="45">
        <v>0</v>
      </c>
      <c r="U275" s="45">
        <v>922</v>
      </c>
      <c r="V275" s="45">
        <v>-78</v>
      </c>
      <c r="W275" s="41">
        <v>8.023340627279359E-3</v>
      </c>
      <c r="X275" s="13" t="s">
        <v>4523</v>
      </c>
      <c r="Y275" s="13"/>
    </row>
    <row r="276" spans="1:25">
      <c r="A276" s="29" t="s">
        <v>4248</v>
      </c>
      <c r="B276" s="30" t="s">
        <v>4</v>
      </c>
      <c r="C276" s="49" t="s">
        <v>4246</v>
      </c>
      <c r="D276" s="49" t="s">
        <v>4247</v>
      </c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>
        <f>VLOOKUP(C:C,total260330113047!B:F,5,0)</f>
        <v>22</v>
      </c>
      <c r="M276" s="213">
        <v>1500</v>
      </c>
      <c r="N276" s="211">
        <v>1500</v>
      </c>
      <c r="O276" s="44">
        <v>2170</v>
      </c>
      <c r="P276" s="44">
        <v>1450</v>
      </c>
      <c r="Q276" s="44">
        <v>3000</v>
      </c>
      <c r="R276" s="44">
        <v>0</v>
      </c>
      <c r="S276" s="44">
        <v>1450</v>
      </c>
      <c r="T276" s="45">
        <v>0</v>
      </c>
      <c r="U276" s="45">
        <v>3720</v>
      </c>
      <c r="V276" s="45">
        <v>2220</v>
      </c>
      <c r="W276" s="41">
        <v>1.0138248847926268E-2</v>
      </c>
      <c r="X276" s="13"/>
      <c r="Y276" s="13"/>
    </row>
    <row r="277" spans="1:25">
      <c r="A277" s="29" t="s">
        <v>4428</v>
      </c>
      <c r="B277" s="30" t="s">
        <v>4</v>
      </c>
      <c r="C277" s="49" t="s">
        <v>4374</v>
      </c>
      <c r="D277" s="49" t="s">
        <v>4375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>
        <f>VLOOKUP(C:C,total260330113047!B:F,5,0)</f>
        <v>17</v>
      </c>
      <c r="M277" s="8"/>
      <c r="N277" s="234">
        <v>1500</v>
      </c>
      <c r="O277" s="44">
        <v>2916</v>
      </c>
      <c r="P277" s="44">
        <v>200</v>
      </c>
      <c r="Q277" s="44">
        <v>0</v>
      </c>
      <c r="R277" s="44">
        <v>0</v>
      </c>
      <c r="S277" s="44">
        <v>200</v>
      </c>
      <c r="T277" s="45">
        <v>0</v>
      </c>
      <c r="U277" s="45">
        <v>2716</v>
      </c>
      <c r="V277" s="45">
        <v>1216</v>
      </c>
      <c r="W277" s="41">
        <v>5.8299039780521263E-3</v>
      </c>
      <c r="X277" s="13"/>
      <c r="Y277" s="13"/>
    </row>
    <row r="278" spans="1:25">
      <c r="A278" s="29" t="s">
        <v>4495</v>
      </c>
      <c r="B278" s="30" t="s">
        <v>4</v>
      </c>
      <c r="C278" s="49" t="s">
        <v>4493</v>
      </c>
      <c r="D278" s="49" t="s">
        <v>4494</v>
      </c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>
        <f>VLOOKUP(C278,'出荷数2407-2506total250730101950'!B:F,5,0)</f>
        <v>1347</v>
      </c>
      <c r="L278" s="203">
        <f>VLOOKUP(C:C,total260330113047!B:F,5,0)</f>
        <v>1801</v>
      </c>
      <c r="M278" s="8"/>
      <c r="N278" s="12"/>
      <c r="O278" s="44">
        <v>2927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2927</v>
      </c>
      <c r="V278" s="45">
        <v>2927</v>
      </c>
      <c r="W278" s="41">
        <v>0.61530577382985996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VLOOKUP(C:C,total260330113047!B:F,5,0)</f>
        <v>#N/A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#N/A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VLOOKUP(C:C,total260330113047!B:F,5,0)</f>
        <v>#N/A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#N/A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VLOOKUP(C:C,total260330113047!B:F,5,0)</f>
        <v>#N/A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#N/A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VLOOKUP(C:C,total260330113047!B:F,5,0)</f>
        <v>#N/A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#N/A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VLOOKUP(C:C,total260330113047!B:F,5,0)</f>
        <v>#N/A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#N/A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VLOOKUP(C:C,total260330113047!B:F,5,0)</f>
        <v>#N/A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#N/A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VLOOKUP(C:C,total260330113047!B:F,5,0)</f>
        <v>#N/A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#N/A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VLOOKUP(C:C,total260330113047!B:F,5,0)</f>
        <v>#N/A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#N/A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VLOOKUP(C:C,total260330113047!B:F,5,0)</f>
        <v>#N/A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#N/A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VLOOKUP(C:C,total260330113047!B:F,5,0)</f>
        <v>#N/A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#N/A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VLOOKUP(C:C,total260330113047!B:F,5,0)</f>
        <v>#N/A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#N/A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VLOOKUP(C:C,total260330113047!B:F,5,0)</f>
        <v>#N/A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#N/A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VLOOKUP(C:C,total260330113047!B:F,5,0)</f>
        <v>#N/A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#N/A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VLOOKUP(C:C,total260330113047!B:F,5,0)</f>
        <v>#N/A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#N/A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VLOOKUP(C:C,total260330113047!B:F,5,0)</f>
        <v>#N/A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#N/A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VLOOKUP(C:C,total260330113047!B:F,5,0)</f>
        <v>#N/A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#N/A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VLOOKUP(C:C,total260330113047!B:F,5,0)</f>
        <v>#N/A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#N/A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VLOOKUP(C:C,total260330113047!B:F,5,0)</f>
        <v>#N/A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#N/A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VLOOKUP(C:C,total260330113047!B:F,5,0)</f>
        <v>#N/A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#N/A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VLOOKUP(C:C,total260330113047!B:F,5,0)</f>
        <v>#N/A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 t="e">
        <v>#N/A</v>
      </c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VLOOKUP(C:C,total260330113047!B:F,5,0)</f>
        <v>#N/A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 t="e">
        <v>#N/A</v>
      </c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VLOOKUP(C:C,total260330113047!B:F,5,0)</f>
        <v>#N/A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 t="e">
        <v>#N/A</v>
      </c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VLOOKUP(C:C,total260330113047!B:F,5,0)</f>
        <v>#N/A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 t="e">
        <v>#N/A</v>
      </c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VLOOKUP(C:C,total260330113047!B:F,5,0)</f>
        <v>#N/A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 t="e">
        <v>#N/A</v>
      </c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VLOOKUP(C:C,total260330113047!B:F,5,0)</f>
        <v>#N/A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 t="e">
        <v>#N/A</v>
      </c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VLOOKUP(C:C,total260330113047!B:F,5,0)</f>
        <v>#N/A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 t="e">
        <v>#N/A</v>
      </c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VLOOKUP(C:C,total260330113047!B:F,5,0)</f>
        <v>#N/A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 t="e">
        <v>#N/A</v>
      </c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VLOOKUP(C:C,total260330113047!B:F,5,0)</f>
        <v>#N/A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 t="e">
        <v>#N/A</v>
      </c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VLOOKUP(C:C,total260330113047!B:F,5,0)</f>
        <v>#N/A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 t="e">
        <v>#N/A</v>
      </c>
      <c r="X307" s="13"/>
      <c r="Y307" s="13"/>
    </row>
    <row r="308" spans="1:25">
      <c r="A308" s="29"/>
      <c r="B308" s="2"/>
      <c r="C308" s="49"/>
      <c r="D308" s="49"/>
      <c r="E308" s="50"/>
      <c r="F308" s="50"/>
      <c r="G308" s="8"/>
      <c r="H308" s="21">
        <v>0</v>
      </c>
      <c r="I308" s="8" t="e">
        <f>VLOOKUP(C308,'202310-202403出荷数total2403220951'!B:F,5,0)</f>
        <v>#N/A</v>
      </c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VLOOKUP(C:C,total260330113047!B:F,5,0)</f>
        <v>#N/A</v>
      </c>
      <c r="M308" s="8"/>
      <c r="N308" s="12"/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5">
        <v>0</v>
      </c>
      <c r="U308" s="45">
        <v>0</v>
      </c>
      <c r="V308" s="45">
        <v>0</v>
      </c>
      <c r="W308" s="41" t="e">
        <v>#N/A</v>
      </c>
      <c r="X308" s="13"/>
      <c r="Y308" s="13"/>
    </row>
    <row r="309" spans="1:25">
      <c r="A309" s="29"/>
      <c r="B309" s="244"/>
      <c r="H309" s="245"/>
      <c r="L309" s="203" t="e">
        <f>VLOOKUP(C:C,total260330113047!B:F,5,0)</f>
        <v>#N/A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VLOOKUP(C:C,total260330113047!B:F,5,0)</f>
        <v>#N/A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VLOOKUP(C:C,total260330113047!B:F,5,0)</f>
        <v>#N/A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VLOOKUP(C:C,total260330113047!B:F,5,0)</f>
        <v>#N/A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VLOOKUP(C:C,total260330113047!B:F,5,0)</f>
        <v>#N/A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  <row r="314" spans="1:25">
      <c r="A314" s="29"/>
      <c r="B314" s="244"/>
      <c r="H314" s="245"/>
      <c r="L314" s="203" t="e">
        <f>VLOOKUP(C:C,total260330113047!B:F,5,0)</f>
        <v>#N/A</v>
      </c>
      <c r="N314" s="246"/>
      <c r="O314" s="247"/>
      <c r="P314" s="247"/>
      <c r="Q314" s="247"/>
      <c r="R314" s="247"/>
      <c r="S314" s="247"/>
      <c r="T314" s="248"/>
      <c r="U314" s="248"/>
      <c r="V314" s="248"/>
      <c r="W314" s="249"/>
      <c r="X314" s="14"/>
      <c r="Y314" s="14"/>
    </row>
  </sheetData>
  <autoFilter ref="A1:Z316" xr:uid="{00000000-0009-0000-0000-000035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22" priority="1" operator="lessThan">
      <formula>0.33</formula>
    </cfRule>
  </conditionalFormatting>
  <dataValidations count="2">
    <dataValidation imeMode="off" allowBlank="1" showInputMessage="1" showErrorMessage="1" sqref="C67 C65 C270:C316 C318:C64482 C1:C63 C76:C267" xr:uid="{2D469CEF-C861-4E33-9165-BC942F8F77CC}"/>
    <dataValidation imeMode="hiragana" allowBlank="1" showInputMessage="1" showErrorMessage="1" sqref="D67:F67 D1:E63 F1:F65 E66:F66 E64:E65 D76:D92 E68:F92 D155:F267 D4:F6 D93:F113 E114:F154 D269:F275 D276:D64482 E276:F64537 D114:D146" xr:uid="{EC995D2A-DCEC-4C87-B01C-305A3A54DA8E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487D-EF98-490D-B200-0EC489BCB7A4}">
  <dimension ref="A1:AD314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V19" sqref="V19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18.875" style="1" customWidth="1"/>
    <col min="25" max="25" width="50.25" style="1" customWidth="1"/>
    <col min="28" max="16384" width="9" style="1"/>
  </cols>
  <sheetData>
    <row r="1" spans="1:30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4558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4533</v>
      </c>
      <c r="Y1" s="2" t="s">
        <v>2957</v>
      </c>
      <c r="AB1" s="2" t="s">
        <v>4205</v>
      </c>
      <c r="AD1" s="2" t="s">
        <v>2957</v>
      </c>
    </row>
    <row r="2" spans="1:30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 t="e">
        <f>VLOOKUP(C:C,#REF!,5,0)</f>
        <v>#REF!</v>
      </c>
      <c r="M2" s="8"/>
      <c r="N2" s="21" t="e">
        <f>L2/11*5</f>
        <v>#REF!</v>
      </c>
      <c r="O2" s="44">
        <v>669</v>
      </c>
      <c r="P2" s="44">
        <v>585</v>
      </c>
      <c r="Q2" s="44">
        <v>0</v>
      </c>
      <c r="R2" s="44">
        <v>0</v>
      </c>
      <c r="S2" s="44">
        <v>585</v>
      </c>
      <c r="T2" s="45">
        <v>0</v>
      </c>
      <c r="U2" s="45">
        <v>84</v>
      </c>
      <c r="V2" s="45">
        <v>-208.72727272727275</v>
      </c>
      <c r="W2" s="41">
        <v>0.96263079222720482</v>
      </c>
      <c r="X2" s="188"/>
      <c r="Y2" s="188"/>
    </row>
    <row r="3" spans="1:30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 t="e">
        <f>VLOOKUP(C:C,#REF!,5,0)</f>
        <v>#REF!</v>
      </c>
      <c r="M3" s="8"/>
      <c r="N3" s="21" t="e">
        <f t="shared" ref="N3:N66" si="0">L3/11*5</f>
        <v>#REF!</v>
      </c>
      <c r="O3" s="44">
        <v>1618</v>
      </c>
      <c r="P3" s="44">
        <v>1885</v>
      </c>
      <c r="Q3" s="44">
        <v>0</v>
      </c>
      <c r="R3" s="44">
        <v>0</v>
      </c>
      <c r="S3" s="44">
        <v>2535</v>
      </c>
      <c r="T3" s="45">
        <v>-650</v>
      </c>
      <c r="U3" s="45">
        <v>-917</v>
      </c>
      <c r="V3" s="45">
        <v>-1606.090909090909</v>
      </c>
      <c r="W3" s="41">
        <v>0.93695920889987638</v>
      </c>
      <c r="X3" s="46"/>
      <c r="Y3" s="46"/>
    </row>
    <row r="4" spans="1:30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 t="e">
        <f>VLOOKUP(C:C,#REF!,5,0)</f>
        <v>#REF!</v>
      </c>
      <c r="M4" s="211">
        <v>1000</v>
      </c>
      <c r="N4" s="211">
        <v>1000</v>
      </c>
      <c r="O4" s="44">
        <v>6090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6090</v>
      </c>
      <c r="V4" s="45">
        <v>5090</v>
      </c>
      <c r="W4" s="41">
        <v>0.11724137931034483</v>
      </c>
      <c r="X4" s="46"/>
      <c r="Y4" s="46"/>
    </row>
    <row r="5" spans="1:30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 t="e">
        <f>VLOOKUP(C:C,#REF!,5,0)</f>
        <v>#REF!</v>
      </c>
      <c r="M5" s="8"/>
      <c r="N5" s="21" t="e">
        <f t="shared" si="0"/>
        <v>#REF!</v>
      </c>
      <c r="O5" s="44">
        <v>23232</v>
      </c>
      <c r="P5" s="44">
        <v>21630</v>
      </c>
      <c r="Q5" s="44">
        <v>0</v>
      </c>
      <c r="R5" s="44">
        <v>0</v>
      </c>
      <c r="S5" s="44">
        <v>21630</v>
      </c>
      <c r="T5" s="45">
        <v>0</v>
      </c>
      <c r="U5" s="45">
        <v>1602</v>
      </c>
      <c r="V5" s="45">
        <v>-4890.2727272727279</v>
      </c>
      <c r="W5" s="41">
        <v>0.61479855371900827</v>
      </c>
      <c r="X5" s="241"/>
      <c r="Y5" s="241"/>
    </row>
    <row r="6" spans="1:30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 t="e">
        <f>VLOOKUP(C:C,#REF!,5,0)</f>
        <v>#REF!</v>
      </c>
      <c r="M6" s="8"/>
      <c r="N6" s="21" t="e">
        <f t="shared" si="0"/>
        <v>#REF!</v>
      </c>
      <c r="O6" s="44">
        <v>3064</v>
      </c>
      <c r="P6" s="44">
        <v>0</v>
      </c>
      <c r="Q6" s="44">
        <v>0</v>
      </c>
      <c r="R6" s="44">
        <v>0</v>
      </c>
      <c r="S6" s="44">
        <v>0</v>
      </c>
      <c r="T6" s="45">
        <v>0</v>
      </c>
      <c r="U6" s="45">
        <v>3064</v>
      </c>
      <c r="V6" s="45">
        <v>2969.4545454545455</v>
      </c>
      <c r="W6" s="41">
        <v>6.7885117493472591E-2</v>
      </c>
      <c r="X6" s="46"/>
      <c r="Y6" s="46"/>
    </row>
    <row r="7" spans="1:30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VLOOKUP(C:C,#REF!,5,0)</f>
        <v>#REF!</v>
      </c>
      <c r="M7" s="8"/>
      <c r="N7" s="21" t="e">
        <f t="shared" si="0"/>
        <v>#REF!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 t="e">
        <v>#N/A</v>
      </c>
      <c r="W7" s="41" t="e">
        <v>#N/A</v>
      </c>
      <c r="X7" s="46"/>
      <c r="Y7" s="46"/>
    </row>
    <row r="8" spans="1:30" s="152" customFormat="1">
      <c r="A8" s="144" t="s">
        <v>1044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 t="e">
        <f>VLOOKUP(C:C,#REF!,5,0)</f>
        <v>#REF!</v>
      </c>
      <c r="M8" s="148"/>
      <c r="N8" s="148" t="e">
        <f t="shared" si="0"/>
        <v>#REF!</v>
      </c>
      <c r="O8" s="148">
        <v>553</v>
      </c>
      <c r="P8" s="148">
        <v>500</v>
      </c>
      <c r="Q8" s="148">
        <v>0</v>
      </c>
      <c r="R8" s="148">
        <v>0</v>
      </c>
      <c r="S8" s="148">
        <v>500</v>
      </c>
      <c r="T8" s="149">
        <v>0</v>
      </c>
      <c r="U8" s="149">
        <v>53</v>
      </c>
      <c r="V8" s="149">
        <v>-1582</v>
      </c>
      <c r="W8" s="150">
        <v>6.5045207956600359</v>
      </c>
      <c r="X8" s="185"/>
      <c r="Y8" s="185"/>
      <c r="Z8" s="191"/>
      <c r="AA8" s="191"/>
    </row>
    <row r="9" spans="1:30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 t="e">
        <f>VLOOKUP(C:C,#REF!,5,0)</f>
        <v>#REF!</v>
      </c>
      <c r="M9" s="211">
        <v>1000</v>
      </c>
      <c r="N9" s="211">
        <v>1000</v>
      </c>
      <c r="O9" s="44">
        <v>4026</v>
      </c>
      <c r="P9" s="44">
        <v>0</v>
      </c>
      <c r="Q9" s="44">
        <v>0</v>
      </c>
      <c r="R9" s="44">
        <v>0</v>
      </c>
      <c r="S9" s="44">
        <v>0</v>
      </c>
      <c r="T9" s="45">
        <v>0</v>
      </c>
      <c r="U9" s="45">
        <v>4026</v>
      </c>
      <c r="V9" s="45">
        <v>3026</v>
      </c>
      <c r="W9" s="41">
        <v>0.17436661698956782</v>
      </c>
      <c r="X9" s="13"/>
      <c r="Y9" s="13"/>
    </row>
    <row r="10" spans="1:30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 t="e">
        <f>VLOOKUP(C:C,#REF!,5,0)</f>
        <v>#REF!</v>
      </c>
      <c r="M10" s="8"/>
      <c r="N10" s="21" t="e">
        <f t="shared" si="0"/>
        <v>#REF!</v>
      </c>
      <c r="O10" s="44">
        <v>3304</v>
      </c>
      <c r="P10" s="44">
        <v>3545</v>
      </c>
      <c r="Q10" s="44">
        <v>0</v>
      </c>
      <c r="R10" s="44">
        <v>0</v>
      </c>
      <c r="S10" s="44">
        <v>6045</v>
      </c>
      <c r="T10" s="45">
        <v>-2500</v>
      </c>
      <c r="U10" s="45">
        <v>-2741</v>
      </c>
      <c r="V10" s="45">
        <v>-7736.909090909091</v>
      </c>
      <c r="W10" s="41">
        <v>3.3265738498789346</v>
      </c>
      <c r="X10" s="46"/>
      <c r="Y10" s="46"/>
    </row>
    <row r="11" spans="1:30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 t="e">
        <f>VLOOKUP(C:C,#REF!,5,0)</f>
        <v>#REF!</v>
      </c>
      <c r="M11" s="8"/>
      <c r="N11" s="21" t="e">
        <f t="shared" si="0"/>
        <v>#REF!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-70.72727272727272</v>
      </c>
      <c r="W11" s="41">
        <v>80</v>
      </c>
      <c r="X11" s="46"/>
      <c r="Y11" s="46"/>
    </row>
    <row r="12" spans="1:30">
      <c r="A12" s="29"/>
      <c r="B12" s="30" t="s">
        <v>5</v>
      </c>
      <c r="C12" s="17" t="s">
        <v>4440</v>
      </c>
      <c r="D12" s="18" t="s">
        <v>1252</v>
      </c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 t="e">
        <f>VLOOKUP(C:C,#REF!,5,0)</f>
        <v>#REF!</v>
      </c>
      <c r="M12" s="8"/>
      <c r="N12" s="21" t="e">
        <f t="shared" si="0"/>
        <v>#REF!</v>
      </c>
      <c r="O12" s="44">
        <v>901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901</v>
      </c>
      <c r="V12" s="45">
        <v>791.90909090909088</v>
      </c>
      <c r="W12" s="41">
        <v>0.26637069922308548</v>
      </c>
      <c r="X12" s="46"/>
      <c r="Y12" s="46"/>
    </row>
    <row r="13" spans="1:30">
      <c r="A13" s="29" t="s">
        <v>1048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 t="e">
        <f>VLOOKUP(C:C,#REF!,5,0)</f>
        <v>#REF!</v>
      </c>
      <c r="M13" s="8"/>
      <c r="N13" s="21" t="e">
        <f t="shared" si="0"/>
        <v>#REF!</v>
      </c>
      <c r="O13" s="44">
        <v>988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988</v>
      </c>
      <c r="V13" s="45">
        <v>981.18181818181813</v>
      </c>
      <c r="W13" s="41">
        <v>1.5182186234817813E-2</v>
      </c>
      <c r="X13" s="46"/>
      <c r="Y13" s="46"/>
    </row>
    <row r="14" spans="1:30">
      <c r="A14" s="29" t="s">
        <v>1049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 t="e">
        <f>VLOOKUP(C:C,#REF!,5,0)</f>
        <v>#REF!</v>
      </c>
      <c r="M14" s="8"/>
      <c r="N14" s="21" t="e">
        <f t="shared" si="0"/>
        <v>#REF!</v>
      </c>
      <c r="O14" s="44">
        <v>3298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3298</v>
      </c>
      <c r="V14" s="45">
        <v>2918.909090909091</v>
      </c>
      <c r="W14" s="41">
        <v>0.25288053365676166</v>
      </c>
      <c r="X14" s="46"/>
      <c r="Y14" s="46"/>
    </row>
    <row r="15" spans="1:30">
      <c r="A15" s="29" t="s">
        <v>1050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 t="e">
        <f>VLOOKUP(C:C,#REF!,5,0)</f>
        <v>#REF!</v>
      </c>
      <c r="M15" s="8"/>
      <c r="N15" s="21" t="e">
        <f t="shared" si="0"/>
        <v>#REF!</v>
      </c>
      <c r="O15" s="44">
        <v>744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744</v>
      </c>
      <c r="V15" s="45">
        <v>741.72727272727275</v>
      </c>
      <c r="W15" s="41">
        <v>6.7204301075268818E-3</v>
      </c>
      <c r="X15" s="46"/>
      <c r="Y15" s="46"/>
    </row>
    <row r="16" spans="1:30">
      <c r="A16" s="29" t="s">
        <v>1051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 t="e">
        <f>VLOOKUP(C:C,#REF!,5,0)</f>
        <v>#REF!</v>
      </c>
      <c r="M16" s="8"/>
      <c r="N16" s="21" t="e">
        <f t="shared" si="0"/>
        <v>#REF!</v>
      </c>
      <c r="O16" s="44">
        <v>1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1</v>
      </c>
      <c r="V16" s="45">
        <v>0.54545454545454541</v>
      </c>
      <c r="W16" s="41">
        <v>1</v>
      </c>
      <c r="X16" s="46"/>
      <c r="Y16" s="46"/>
    </row>
    <row r="17" spans="1:27">
      <c r="A17" s="29" t="s">
        <v>1052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 t="e">
        <f>VLOOKUP(C:C,#REF!,5,0)</f>
        <v>#REF!</v>
      </c>
      <c r="M17" s="8"/>
      <c r="N17" s="21" t="e">
        <f t="shared" si="0"/>
        <v>#REF!</v>
      </c>
      <c r="O17" s="44">
        <v>4409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4409</v>
      </c>
      <c r="V17" s="45">
        <v>4344</v>
      </c>
      <c r="W17" s="41">
        <v>3.2433658425946928E-2</v>
      </c>
      <c r="X17" s="46"/>
      <c r="Y17" s="46"/>
    </row>
    <row r="18" spans="1:27">
      <c r="A18" s="29" t="s">
        <v>1053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 t="e">
        <f>VLOOKUP(C:C,#REF!,5,0)</f>
        <v>#REF!</v>
      </c>
      <c r="M18" s="8"/>
      <c r="N18" s="21" t="e">
        <f t="shared" si="0"/>
        <v>#REF!</v>
      </c>
      <c r="O18" s="44">
        <v>2097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2097</v>
      </c>
      <c r="V18" s="45">
        <v>2057</v>
      </c>
      <c r="W18" s="41">
        <v>4.196471149260849E-2</v>
      </c>
      <c r="X18" s="46"/>
      <c r="Y18" s="46"/>
    </row>
    <row r="19" spans="1:27">
      <c r="A19" s="29" t="s">
        <v>1054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 t="e">
        <f>VLOOKUP(C:C,#REF!,5,0)</f>
        <v>#REF!</v>
      </c>
      <c r="M19" s="8"/>
      <c r="N19" s="21" t="e">
        <f t="shared" si="0"/>
        <v>#REF!</v>
      </c>
      <c r="O19" s="44">
        <v>2220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2220</v>
      </c>
      <c r="V19" s="45">
        <v>2194.5454545454545</v>
      </c>
      <c r="W19" s="41">
        <v>2.5225225225225224E-2</v>
      </c>
      <c r="X19" s="46"/>
      <c r="Y19" s="46"/>
    </row>
    <row r="20" spans="1:27">
      <c r="A20" s="29" t="s">
        <v>1055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 t="e">
        <f>VLOOKUP(C:C,#REF!,5,0)</f>
        <v>#REF!</v>
      </c>
      <c r="M20" s="8"/>
      <c r="N20" s="21" t="e">
        <f t="shared" si="0"/>
        <v>#REF!</v>
      </c>
      <c r="O20" s="44">
        <v>8010</v>
      </c>
      <c r="P20" s="44">
        <v>0</v>
      </c>
      <c r="Q20" s="44">
        <v>0</v>
      </c>
      <c r="R20" s="44">
        <v>0</v>
      </c>
      <c r="S20" s="44">
        <v>0</v>
      </c>
      <c r="T20" s="45">
        <v>0</v>
      </c>
      <c r="U20" s="45">
        <v>8010</v>
      </c>
      <c r="V20" s="45">
        <v>7962.272727272727</v>
      </c>
      <c r="W20" s="41">
        <v>1.3108614232209739E-2</v>
      </c>
      <c r="X20" s="46"/>
      <c r="Y20" s="46"/>
    </row>
    <row r="21" spans="1:27">
      <c r="A21" s="29" t="s">
        <v>1056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 t="e">
        <f>VLOOKUP(C:C,#REF!,5,0)</f>
        <v>#REF!</v>
      </c>
      <c r="M21" s="8"/>
      <c r="N21" s="21" t="e">
        <f t="shared" si="0"/>
        <v>#REF!</v>
      </c>
      <c r="O21" s="44">
        <v>360</v>
      </c>
      <c r="P21" s="44">
        <v>146</v>
      </c>
      <c r="Q21" s="44">
        <v>1000</v>
      </c>
      <c r="R21" s="44">
        <v>0</v>
      </c>
      <c r="S21" s="44">
        <v>146</v>
      </c>
      <c r="T21" s="45">
        <v>0</v>
      </c>
      <c r="U21" s="45">
        <v>1214</v>
      </c>
      <c r="V21" s="45">
        <v>843.5454545454545</v>
      </c>
      <c r="W21" s="41">
        <v>2.2638888888888888</v>
      </c>
      <c r="X21" s="46"/>
      <c r="Y21" s="46"/>
    </row>
    <row r="22" spans="1:27">
      <c r="A22" s="29" t="s">
        <v>1057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 t="e">
        <f>VLOOKUP(C:C,#REF!,5,0)</f>
        <v>#REF!</v>
      </c>
      <c r="M22" s="8"/>
      <c r="N22" s="21" t="e">
        <f t="shared" si="0"/>
        <v>#REF!</v>
      </c>
      <c r="O22" s="44">
        <v>3009</v>
      </c>
      <c r="P22" s="44">
        <v>0</v>
      </c>
      <c r="Q22" s="44">
        <v>0</v>
      </c>
      <c r="R22" s="44">
        <v>0</v>
      </c>
      <c r="S22" s="44">
        <v>100</v>
      </c>
      <c r="T22" s="45">
        <v>-100</v>
      </c>
      <c r="U22" s="45">
        <v>2909</v>
      </c>
      <c r="V22" s="45">
        <v>2713.090909090909</v>
      </c>
      <c r="W22" s="41">
        <v>0.14323695579926887</v>
      </c>
      <c r="X22" s="46"/>
      <c r="Y22" s="46"/>
    </row>
    <row r="23" spans="1:27">
      <c r="A23" s="29" t="s">
        <v>1058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 t="e">
        <f>VLOOKUP(C:C,#REF!,5,0)</f>
        <v>#REF!</v>
      </c>
      <c r="M23" s="8"/>
      <c r="N23" s="21" t="e">
        <f t="shared" si="0"/>
        <v>#REF!</v>
      </c>
      <c r="O23" s="44">
        <v>6502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6502</v>
      </c>
      <c r="V23" s="45">
        <v>6337.909090909091</v>
      </c>
      <c r="W23" s="41">
        <v>5.5521378037526915E-2</v>
      </c>
      <c r="X23" s="46"/>
      <c r="Y23" s="46"/>
    </row>
    <row r="24" spans="1:27">
      <c r="A24" s="29" t="s">
        <v>1059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 t="e">
        <f>VLOOKUP(C:C,#REF!,5,0)</f>
        <v>#REF!</v>
      </c>
      <c r="M24" s="8"/>
      <c r="N24" s="21" t="e">
        <f t="shared" si="0"/>
        <v>#REF!</v>
      </c>
      <c r="O24" s="44">
        <v>1831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1831</v>
      </c>
      <c r="V24" s="45">
        <v>1773.7272727272727</v>
      </c>
      <c r="W24" s="41">
        <v>6.8814855270344075E-2</v>
      </c>
      <c r="X24" s="46"/>
      <c r="Y24" s="46"/>
    </row>
    <row r="25" spans="1:27">
      <c r="A25" s="29" t="s">
        <v>1060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 t="e">
        <f>VLOOKUP(C:C,#REF!,5,0)</f>
        <v>#REF!</v>
      </c>
      <c r="M25" s="8"/>
      <c r="N25" s="21" t="e">
        <f t="shared" si="0"/>
        <v>#REF!</v>
      </c>
      <c r="O25" s="44">
        <v>3697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3697</v>
      </c>
      <c r="V25" s="45">
        <v>3637.909090909091</v>
      </c>
      <c r="W25" s="41">
        <v>3.5163646199621312E-2</v>
      </c>
      <c r="X25" s="46"/>
      <c r="Y25" s="46"/>
    </row>
    <row r="26" spans="1:27">
      <c r="A26" s="29" t="s">
        <v>1061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 t="e">
        <f>VLOOKUP(C:C,#REF!,5,0)</f>
        <v>#REF!</v>
      </c>
      <c r="M26" s="8"/>
      <c r="N26" s="21" t="e">
        <f t="shared" si="0"/>
        <v>#REF!</v>
      </c>
      <c r="O26" s="44">
        <v>39</v>
      </c>
      <c r="P26" s="44">
        <v>0</v>
      </c>
      <c r="Q26" s="44">
        <v>0</v>
      </c>
      <c r="R26" s="44">
        <v>0</v>
      </c>
      <c r="S26" s="44">
        <v>0</v>
      </c>
      <c r="T26" s="45">
        <v>0</v>
      </c>
      <c r="U26" s="45">
        <v>39</v>
      </c>
      <c r="V26" s="45">
        <v>26.272727272727273</v>
      </c>
      <c r="W26" s="41">
        <v>0.71794871794871795</v>
      </c>
      <c r="X26" s="46"/>
      <c r="Y26" s="46"/>
    </row>
    <row r="27" spans="1:27">
      <c r="A27" s="29" t="s">
        <v>1062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 t="e">
        <f>VLOOKUP(C:C,#REF!,5,0)</f>
        <v>#REF!</v>
      </c>
      <c r="M27" s="8"/>
      <c r="N27" s="21" t="e">
        <f t="shared" si="0"/>
        <v>#REF!</v>
      </c>
      <c r="O27" s="44">
        <v>5562</v>
      </c>
      <c r="P27" s="44">
        <v>300</v>
      </c>
      <c r="Q27" s="44">
        <v>0</v>
      </c>
      <c r="R27" s="44">
        <v>0</v>
      </c>
      <c r="S27" s="44">
        <v>300</v>
      </c>
      <c r="T27" s="45">
        <v>0</v>
      </c>
      <c r="U27" s="45">
        <v>5262</v>
      </c>
      <c r="V27" s="45">
        <v>5112</v>
      </c>
      <c r="W27" s="41">
        <v>5.9331175836030203E-2</v>
      </c>
      <c r="X27" s="46"/>
      <c r="Y27" s="46"/>
    </row>
    <row r="28" spans="1:27" s="152" customFormat="1">
      <c r="A28" s="144" t="s">
        <v>1063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 t="e">
        <f>VLOOKUP(C:C,#REF!,5,0)</f>
        <v>#REF!</v>
      </c>
      <c r="M28" s="8"/>
      <c r="N28" s="21" t="e">
        <f t="shared" si="0"/>
        <v>#REF!</v>
      </c>
      <c r="O28" s="148">
        <v>1873</v>
      </c>
      <c r="P28" s="148">
        <v>0</v>
      </c>
      <c r="Q28" s="44">
        <v>0</v>
      </c>
      <c r="R28" s="148">
        <v>0</v>
      </c>
      <c r="S28" s="148">
        <v>0</v>
      </c>
      <c r="T28" s="149">
        <v>0</v>
      </c>
      <c r="U28" s="149">
        <v>1873</v>
      </c>
      <c r="V28" s="149">
        <v>1849.3636363636363</v>
      </c>
      <c r="W28" s="150">
        <v>2.7762947143619862E-2</v>
      </c>
      <c r="X28" s="151"/>
      <c r="Y28" s="151"/>
      <c r="Z28" s="191"/>
      <c r="AA28" s="191"/>
    </row>
    <row r="29" spans="1:27">
      <c r="A29" s="29" t="s">
        <v>1064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 t="e">
        <f>VLOOKUP(C:C,#REF!,5,0)</f>
        <v>#REF!</v>
      </c>
      <c r="M29" s="211">
        <v>500</v>
      </c>
      <c r="N29" s="211">
        <v>500</v>
      </c>
      <c r="O29" s="44">
        <v>2287</v>
      </c>
      <c r="P29" s="44">
        <v>0</v>
      </c>
      <c r="Q29" s="44">
        <v>0</v>
      </c>
      <c r="R29" s="44">
        <v>0</v>
      </c>
      <c r="S29" s="44">
        <v>0</v>
      </c>
      <c r="T29" s="45">
        <v>0</v>
      </c>
      <c r="U29" s="45">
        <v>2287</v>
      </c>
      <c r="V29" s="45">
        <v>1787</v>
      </c>
      <c r="W29" s="41">
        <v>2.7547004809794492E-2</v>
      </c>
      <c r="X29" s="46"/>
      <c r="Y29" s="46"/>
    </row>
    <row r="30" spans="1:27" s="152" customFormat="1" ht="15.75">
      <c r="A30" s="144" t="s">
        <v>1065</v>
      </c>
      <c r="B30" s="145" t="s">
        <v>356</v>
      </c>
      <c r="C30" s="146" t="s">
        <v>192</v>
      </c>
      <c r="D30" s="147" t="s">
        <v>190</v>
      </c>
      <c r="E30" s="146" t="s">
        <v>193</v>
      </c>
      <c r="F30" s="146">
        <v>935</v>
      </c>
      <c r="G30" s="148">
        <v>77</v>
      </c>
      <c r="H30" s="148">
        <v>731</v>
      </c>
      <c r="I30" s="8">
        <f>VLOOKUP(C30,'202310-202403出荷数total2403220951'!B:F,5,0)</f>
        <v>163</v>
      </c>
      <c r="J30" s="203">
        <f>VLOOKUP(C30,'出荷数2307～2406total241008110618'!B:F,5,0)</f>
        <v>235</v>
      </c>
      <c r="K30" s="214">
        <f>VLOOKUP(C30,'出荷数2407-2506total250730101950'!B:F,5,0)</f>
        <v>20</v>
      </c>
      <c r="L30" s="203" t="e">
        <f>VLOOKUP(C:C,#REF!,5,0)</f>
        <v>#REF!</v>
      </c>
      <c r="M30" s="8"/>
      <c r="N30" s="21" t="e">
        <f t="shared" si="0"/>
        <v>#REF!</v>
      </c>
      <c r="O30" s="148">
        <v>1</v>
      </c>
      <c r="P30" s="148">
        <v>0</v>
      </c>
      <c r="Q30" s="44">
        <v>0</v>
      </c>
      <c r="R30" s="148">
        <v>0</v>
      </c>
      <c r="S30" s="148">
        <v>0</v>
      </c>
      <c r="T30" s="149">
        <v>0</v>
      </c>
      <c r="U30" s="149">
        <v>1</v>
      </c>
      <c r="V30" s="149">
        <v>-0.36363636363636354</v>
      </c>
      <c r="W30" s="150">
        <v>3</v>
      </c>
      <c r="X30" s="151"/>
      <c r="Y30" s="151"/>
    </row>
    <row r="31" spans="1:27">
      <c r="A31" s="29" t="s">
        <v>1066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 t="e">
        <f>VLOOKUP(C:C,#REF!,5,0)</f>
        <v>#REF!</v>
      </c>
      <c r="M31" s="8"/>
      <c r="N31" s="21" t="e">
        <f t="shared" si="0"/>
        <v>#REF!</v>
      </c>
      <c r="O31" s="44">
        <v>900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900</v>
      </c>
      <c r="V31" s="45">
        <v>878.18181818181813</v>
      </c>
      <c r="W31" s="41">
        <v>5.3333333333333337E-2</v>
      </c>
      <c r="X31" s="46"/>
      <c r="Y31" s="46"/>
    </row>
    <row r="32" spans="1:27">
      <c r="A32" s="29" t="s">
        <v>1067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 t="e">
        <f>VLOOKUP(C:C,#REF!,5,0)</f>
        <v>#REF!</v>
      </c>
      <c r="M32" s="8"/>
      <c r="N32" s="21" t="e">
        <f t="shared" si="0"/>
        <v>#REF!</v>
      </c>
      <c r="O32" s="44">
        <v>1942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1942</v>
      </c>
      <c r="V32" s="45">
        <v>1926.090909090909</v>
      </c>
      <c r="W32" s="41">
        <v>1.8022657054582905E-2</v>
      </c>
      <c r="X32" s="46"/>
      <c r="Y32" s="46"/>
    </row>
    <row r="33" spans="1:27">
      <c r="A33" s="29" t="s">
        <v>1068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 t="e">
        <f>VLOOKUP(C:C,#REF!,5,0)</f>
        <v>#REF!</v>
      </c>
      <c r="M33" s="8">
        <v>41</v>
      </c>
      <c r="N33" s="211">
        <v>41</v>
      </c>
      <c r="O33" s="44">
        <v>2933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2933</v>
      </c>
      <c r="V33" s="45">
        <v>2892</v>
      </c>
      <c r="W33" s="41">
        <v>0.18479372655983634</v>
      </c>
      <c r="X33" s="46"/>
      <c r="Y33" s="46"/>
    </row>
    <row r="34" spans="1:27">
      <c r="A34" s="29" t="s">
        <v>1069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 t="e">
        <f>VLOOKUP(C:C,#REF!,5,0)</f>
        <v>#REF!</v>
      </c>
      <c r="M34" s="8"/>
      <c r="N34" s="21" t="e">
        <f t="shared" si="0"/>
        <v>#REF!</v>
      </c>
      <c r="O34" s="44">
        <v>292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292</v>
      </c>
      <c r="V34" s="45">
        <v>258.36363636363637</v>
      </c>
      <c r="W34" s="41">
        <v>0.25342465753424659</v>
      </c>
      <c r="X34" s="46"/>
      <c r="Y34" s="46"/>
    </row>
    <row r="35" spans="1:27">
      <c r="A35" s="29" t="s">
        <v>1070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 t="e">
        <f>VLOOKUP(C:C,#REF!,5,0)</f>
        <v>#REF!</v>
      </c>
      <c r="M35" s="8"/>
      <c r="N35" s="21" t="e">
        <f t="shared" si="0"/>
        <v>#REF!</v>
      </c>
      <c r="O35" s="44">
        <v>2038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2038</v>
      </c>
      <c r="V35" s="45">
        <v>2001.6363636363637</v>
      </c>
      <c r="W35" s="41">
        <v>3.9254170755642789E-2</v>
      </c>
      <c r="X35" s="46"/>
      <c r="Y35" s="46"/>
    </row>
    <row r="36" spans="1:27">
      <c r="A36" s="29" t="s">
        <v>1071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 t="e">
        <f>VLOOKUP(C:C,#REF!,5,0)</f>
        <v>#REF!</v>
      </c>
      <c r="M36" s="8"/>
      <c r="N36" s="21" t="e">
        <f t="shared" si="0"/>
        <v>#REF!</v>
      </c>
      <c r="O36" s="44">
        <v>2909</v>
      </c>
      <c r="P36" s="44">
        <v>0</v>
      </c>
      <c r="Q36" s="44">
        <v>0</v>
      </c>
      <c r="R36" s="44">
        <v>0</v>
      </c>
      <c r="S36" s="44">
        <v>0</v>
      </c>
      <c r="T36" s="45">
        <v>0</v>
      </c>
      <c r="U36" s="45">
        <v>2909</v>
      </c>
      <c r="V36" s="45">
        <v>2489.4545454545455</v>
      </c>
      <c r="W36" s="41">
        <v>0.31729116534891716</v>
      </c>
      <c r="X36" s="46"/>
      <c r="Y36" s="46"/>
    </row>
    <row r="37" spans="1:27">
      <c r="A37" s="29" t="s">
        <v>1072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 t="e">
        <f>VLOOKUP(C:C,#REF!,5,0)</f>
        <v>#REF!</v>
      </c>
      <c r="M37" s="8"/>
      <c r="N37" s="21" t="e">
        <f t="shared" si="0"/>
        <v>#REF!</v>
      </c>
      <c r="O37" s="44">
        <v>13167</v>
      </c>
      <c r="P37" s="44">
        <v>0</v>
      </c>
      <c r="Q37" s="44">
        <v>0</v>
      </c>
      <c r="R37" s="44">
        <v>0</v>
      </c>
      <c r="S37" s="44">
        <v>0</v>
      </c>
      <c r="T37" s="45">
        <v>0</v>
      </c>
      <c r="U37" s="45">
        <v>13167</v>
      </c>
      <c r="V37" s="45">
        <v>12892</v>
      </c>
      <c r="W37" s="41">
        <v>4.5948203842940682E-2</v>
      </c>
      <c r="X37" s="46"/>
      <c r="Y37" s="46"/>
    </row>
    <row r="38" spans="1:27">
      <c r="A38" s="29" t="s">
        <v>1073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 t="e">
        <f>VLOOKUP(C:C,#REF!,5,0)</f>
        <v>#REF!</v>
      </c>
      <c r="M38" s="8"/>
      <c r="N38" s="21" t="e">
        <f t="shared" si="0"/>
        <v>#REF!</v>
      </c>
      <c r="O38" s="44">
        <v>655</v>
      </c>
      <c r="P38" s="44">
        <v>0</v>
      </c>
      <c r="Q38" s="44">
        <v>0</v>
      </c>
      <c r="R38" s="44">
        <v>0</v>
      </c>
      <c r="S38" s="44">
        <v>0</v>
      </c>
      <c r="T38" s="45">
        <v>0</v>
      </c>
      <c r="U38" s="45">
        <v>655</v>
      </c>
      <c r="V38" s="45">
        <v>558.63636363636363</v>
      </c>
      <c r="W38" s="41">
        <v>0.32366412213740459</v>
      </c>
      <c r="X38" s="46"/>
      <c r="Y38" s="46"/>
    </row>
    <row r="39" spans="1:27">
      <c r="A39" s="29" t="s">
        <v>1074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 t="e">
        <f>VLOOKUP(C:C,#REF!,5,0)</f>
        <v>#REF!</v>
      </c>
      <c r="M39" s="8"/>
      <c r="N39" s="21" t="e">
        <f t="shared" si="0"/>
        <v>#REF!</v>
      </c>
      <c r="O39" s="44">
        <v>739</v>
      </c>
      <c r="P39" s="44">
        <v>0</v>
      </c>
      <c r="Q39" s="44">
        <v>0</v>
      </c>
      <c r="R39" s="44">
        <v>0</v>
      </c>
      <c r="S39" s="44">
        <v>0</v>
      </c>
      <c r="T39" s="45">
        <v>0</v>
      </c>
      <c r="U39" s="45">
        <v>739</v>
      </c>
      <c r="V39" s="45">
        <v>674.4545454545455</v>
      </c>
      <c r="W39" s="41">
        <v>0.19215155615696888</v>
      </c>
      <c r="X39" s="46"/>
      <c r="Y39" s="46"/>
    </row>
    <row r="40" spans="1:27" s="152" customFormat="1">
      <c r="A40" s="144" t="s">
        <v>1075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VLOOKUP(C:C,#REF!,5,0)</f>
        <v>#REF!</v>
      </c>
      <c r="M40" s="211">
        <v>470</v>
      </c>
      <c r="N40" s="211">
        <v>470</v>
      </c>
      <c r="O40" s="148">
        <v>106</v>
      </c>
      <c r="P40" s="148">
        <v>0</v>
      </c>
      <c r="Q40" s="44">
        <v>0</v>
      </c>
      <c r="R40" s="148">
        <v>0</v>
      </c>
      <c r="S40" s="148">
        <v>0</v>
      </c>
      <c r="T40" s="149">
        <v>0</v>
      </c>
      <c r="U40" s="149">
        <v>106</v>
      </c>
      <c r="V40" s="149">
        <v>-364</v>
      </c>
      <c r="W40" s="150" t="e">
        <v>#N/A</v>
      </c>
      <c r="X40" s="151"/>
      <c r="Y40" s="151"/>
      <c r="Z40" s="191"/>
      <c r="AA40" s="191"/>
    </row>
    <row r="41" spans="1:27">
      <c r="A41" s="29" t="s">
        <v>1076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 t="e">
        <f>VLOOKUP(C:C,#REF!,5,0)</f>
        <v>#REF!</v>
      </c>
      <c r="M41" s="8"/>
      <c r="N41" s="21" t="e">
        <f t="shared" si="0"/>
        <v>#REF!</v>
      </c>
      <c r="O41" s="44">
        <v>3254</v>
      </c>
      <c r="P41" s="44">
        <v>0</v>
      </c>
      <c r="Q41" s="44">
        <v>0</v>
      </c>
      <c r="R41" s="44">
        <v>0</v>
      </c>
      <c r="S41" s="44">
        <v>0</v>
      </c>
      <c r="T41" s="45">
        <v>0</v>
      </c>
      <c r="U41" s="45">
        <v>3254</v>
      </c>
      <c r="V41" s="45">
        <v>2876.272727272727</v>
      </c>
      <c r="W41" s="41">
        <v>0.25537799631223113</v>
      </c>
      <c r="X41" s="46"/>
      <c r="Y41" s="46"/>
    </row>
    <row r="42" spans="1:27">
      <c r="A42" s="29" t="s">
        <v>1077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 t="e">
        <f>VLOOKUP(C:C,#REF!,5,0)</f>
        <v>#REF!</v>
      </c>
      <c r="M42" s="8"/>
      <c r="N42" s="21" t="e">
        <f t="shared" si="0"/>
        <v>#REF!</v>
      </c>
      <c r="O42" s="44">
        <v>2859</v>
      </c>
      <c r="P42" s="44">
        <v>490</v>
      </c>
      <c r="Q42" s="44">
        <v>0</v>
      </c>
      <c r="R42" s="44">
        <v>0</v>
      </c>
      <c r="S42" s="44">
        <v>490</v>
      </c>
      <c r="T42" s="45">
        <v>0</v>
      </c>
      <c r="U42" s="45">
        <v>2369</v>
      </c>
      <c r="V42" s="45">
        <v>2132.181818181818</v>
      </c>
      <c r="W42" s="41">
        <v>0.18223154949282966</v>
      </c>
      <c r="X42" s="46"/>
      <c r="Y42" s="46"/>
    </row>
    <row r="43" spans="1:27">
      <c r="A43" s="29" t="s">
        <v>1078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 t="e">
        <f>VLOOKUP(C:C,#REF!,5,0)</f>
        <v>#REF!</v>
      </c>
      <c r="M43" s="8"/>
      <c r="N43" s="21" t="e">
        <f t="shared" si="0"/>
        <v>#REF!</v>
      </c>
      <c r="O43" s="44">
        <v>4554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4554</v>
      </c>
      <c r="V43" s="45">
        <v>4548.545454545455</v>
      </c>
      <c r="W43" s="41">
        <v>2.635046113306983E-3</v>
      </c>
      <c r="X43" s="46"/>
      <c r="Y43" s="46"/>
    </row>
    <row r="44" spans="1:27">
      <c r="A44" s="29" t="s">
        <v>1079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 t="e">
        <f>VLOOKUP(C:C,#REF!,5,0)</f>
        <v>#REF!</v>
      </c>
      <c r="M44" s="8"/>
      <c r="N44" s="21" t="e">
        <f t="shared" si="0"/>
        <v>#REF!</v>
      </c>
      <c r="O44" s="44">
        <v>771</v>
      </c>
      <c r="P44" s="44">
        <v>0</v>
      </c>
      <c r="Q44" s="44">
        <v>0</v>
      </c>
      <c r="R44" s="44">
        <v>0</v>
      </c>
      <c r="S44" s="44">
        <v>0</v>
      </c>
      <c r="T44" s="45">
        <v>0</v>
      </c>
      <c r="U44" s="45">
        <v>771</v>
      </c>
      <c r="V44" s="45">
        <v>750.09090909090912</v>
      </c>
      <c r="W44" s="41">
        <v>5.9662775616083012E-2</v>
      </c>
      <c r="X44" s="46"/>
      <c r="Y44" s="46"/>
    </row>
    <row r="45" spans="1:27">
      <c r="A45" s="29"/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 t="e">
        <f>VLOOKUP(C:C,#REF!,5,0)</f>
        <v>#REF!</v>
      </c>
      <c r="M45" s="8"/>
      <c r="N45" s="21" t="e">
        <f t="shared" si="0"/>
        <v>#REF!</v>
      </c>
      <c r="O45" s="44">
        <v>1461</v>
      </c>
      <c r="P45" s="44">
        <v>0</v>
      </c>
      <c r="Q45" s="44">
        <v>0</v>
      </c>
      <c r="R45" s="44">
        <v>0</v>
      </c>
      <c r="S45" s="44">
        <v>0</v>
      </c>
      <c r="T45" s="45">
        <v>0</v>
      </c>
      <c r="U45" s="45">
        <v>1461</v>
      </c>
      <c r="V45" s="45">
        <v>1450.5454545454545</v>
      </c>
      <c r="W45" s="41">
        <v>1.5742642026009581E-2</v>
      </c>
      <c r="X45" s="46"/>
      <c r="Y45" s="46"/>
    </row>
    <row r="46" spans="1:27" s="152" customFormat="1">
      <c r="A46" s="29" t="s">
        <v>1080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 t="e">
        <f>VLOOKUP(C:C,#REF!,5,0)</f>
        <v>#REF!</v>
      </c>
      <c r="M46" s="8"/>
      <c r="N46" s="21" t="e">
        <f t="shared" si="0"/>
        <v>#REF!</v>
      </c>
      <c r="O46" s="148">
        <v>219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219</v>
      </c>
      <c r="V46" s="149">
        <v>189.45454545454544</v>
      </c>
      <c r="W46" s="150">
        <v>0.29680365296803651</v>
      </c>
      <c r="X46" s="151"/>
      <c r="Y46" s="151"/>
      <c r="Z46" s="191"/>
      <c r="AA46" s="191"/>
    </row>
    <row r="47" spans="1:27" s="152" customFormat="1">
      <c r="A47" s="29" t="s">
        <v>1081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 t="e">
        <f>VLOOKUP(C:C,#REF!,5,0)</f>
        <v>#REF!</v>
      </c>
      <c r="M47" s="8"/>
      <c r="N47" s="21" t="e">
        <f t="shared" si="0"/>
        <v>#REF!</v>
      </c>
      <c r="O47" s="148">
        <v>900</v>
      </c>
      <c r="P47" s="148">
        <v>0</v>
      </c>
      <c r="Q47" s="44">
        <v>0</v>
      </c>
      <c r="R47" s="148">
        <v>0</v>
      </c>
      <c r="S47" s="148">
        <v>0</v>
      </c>
      <c r="T47" s="149">
        <v>0</v>
      </c>
      <c r="U47" s="149">
        <v>900</v>
      </c>
      <c r="V47" s="149">
        <v>855.90909090909088</v>
      </c>
      <c r="W47" s="150">
        <v>0.10777777777777778</v>
      </c>
      <c r="X47" s="151"/>
      <c r="Y47" s="151"/>
      <c r="Z47" s="191"/>
      <c r="AA47" s="191"/>
    </row>
    <row r="48" spans="1:27">
      <c r="A48" s="29" t="s">
        <v>1082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 t="e">
        <f>VLOOKUP(C:C,#REF!,5,0)</f>
        <v>#REF!</v>
      </c>
      <c r="M48" s="8"/>
      <c r="N48" s="21" t="e">
        <f t="shared" si="0"/>
        <v>#REF!</v>
      </c>
      <c r="O48" s="44">
        <v>2717</v>
      </c>
      <c r="P48" s="44">
        <v>0</v>
      </c>
      <c r="Q48" s="44">
        <v>0</v>
      </c>
      <c r="R48" s="44">
        <v>0</v>
      </c>
      <c r="S48" s="44">
        <v>0</v>
      </c>
      <c r="T48" s="45">
        <v>0</v>
      </c>
      <c r="U48" s="45">
        <v>2717</v>
      </c>
      <c r="V48" s="45">
        <v>2353.3636363636365</v>
      </c>
      <c r="W48" s="41">
        <v>0.29444239970555758</v>
      </c>
      <c r="X48" s="46"/>
      <c r="Y48" s="46"/>
    </row>
    <row r="49" spans="1:27">
      <c r="A49" s="192" t="s">
        <v>1083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 t="e">
        <f>VLOOKUP(C:C,#REF!,5,0)</f>
        <v>#REF!</v>
      </c>
      <c r="M49" s="196"/>
      <c r="N49" s="196" t="e">
        <f t="shared" si="0"/>
        <v>#REF!</v>
      </c>
      <c r="O49" s="196">
        <v>246</v>
      </c>
      <c r="P49" s="196">
        <v>0</v>
      </c>
      <c r="Q49" s="196">
        <v>0</v>
      </c>
      <c r="R49" s="196">
        <v>0</v>
      </c>
      <c r="S49" s="196">
        <v>0</v>
      </c>
      <c r="T49" s="197">
        <v>0</v>
      </c>
      <c r="U49" s="197">
        <v>246</v>
      </c>
      <c r="V49" s="197">
        <v>-257.63636363636368</v>
      </c>
      <c r="W49" s="198">
        <v>4.5040650406504064</v>
      </c>
      <c r="X49" s="199"/>
      <c r="Y49" s="199"/>
    </row>
    <row r="50" spans="1:27" s="277" customFormat="1">
      <c r="A50" s="269" t="s">
        <v>1084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 t="e">
        <f>VLOOKUP(C:C,#REF!,5,0)</f>
        <v>#REF!</v>
      </c>
      <c r="M50" s="8"/>
      <c r="N50" s="21" t="e">
        <f t="shared" si="0"/>
        <v>#REF!</v>
      </c>
      <c r="O50" s="202">
        <v>3433</v>
      </c>
      <c r="P50" s="202">
        <v>20</v>
      </c>
      <c r="Q50" s="202">
        <v>0</v>
      </c>
      <c r="R50" s="202">
        <v>0</v>
      </c>
      <c r="S50" s="202">
        <v>20</v>
      </c>
      <c r="T50" s="273">
        <v>0</v>
      </c>
      <c r="U50" s="273">
        <v>3413</v>
      </c>
      <c r="V50" s="273">
        <v>3164.818181818182</v>
      </c>
      <c r="W50" s="274">
        <v>0.15904456743373144</v>
      </c>
      <c r="X50" s="275"/>
      <c r="Y50" s="275"/>
      <c r="Z50" s="276"/>
      <c r="AA50" s="276"/>
    </row>
    <row r="51" spans="1:27">
      <c r="A51" s="29" t="s">
        <v>1085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 t="e">
        <f>VLOOKUP(C:C,#REF!,5,0)</f>
        <v>#REF!</v>
      </c>
      <c r="M51" s="211"/>
      <c r="N51" s="21" t="e">
        <f t="shared" si="0"/>
        <v>#REF!</v>
      </c>
      <c r="O51" s="44">
        <v>2614</v>
      </c>
      <c r="P51" s="44">
        <v>1840</v>
      </c>
      <c r="Q51" s="44">
        <v>0</v>
      </c>
      <c r="R51" s="44">
        <v>0</v>
      </c>
      <c r="S51" s="44">
        <v>1130</v>
      </c>
      <c r="T51" s="45">
        <v>710</v>
      </c>
      <c r="U51" s="45">
        <v>1484</v>
      </c>
      <c r="V51" s="45">
        <v>699</v>
      </c>
      <c r="W51" s="41">
        <v>0.66067329762815608</v>
      </c>
      <c r="X51" s="46"/>
      <c r="Y51" s="46"/>
    </row>
    <row r="52" spans="1:27" s="200" customFormat="1">
      <c r="A52" s="192" t="s">
        <v>1086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 t="e">
        <f>VLOOKUP(C:C,#REF!,5,0)</f>
        <v>#REF!</v>
      </c>
      <c r="M52" s="196"/>
      <c r="N52" s="196" t="e">
        <f t="shared" si="0"/>
        <v>#REF!</v>
      </c>
      <c r="O52" s="196">
        <v>1252</v>
      </c>
      <c r="P52" s="196">
        <v>0</v>
      </c>
      <c r="Q52" s="196">
        <v>0</v>
      </c>
      <c r="R52" s="196">
        <v>0</v>
      </c>
      <c r="S52" s="196">
        <v>0</v>
      </c>
      <c r="T52" s="197">
        <v>0</v>
      </c>
      <c r="U52" s="197">
        <v>1252</v>
      </c>
      <c r="V52" s="197">
        <v>1237.4545454545455</v>
      </c>
      <c r="W52" s="198">
        <v>2.5559105431309903E-2</v>
      </c>
      <c r="X52" s="199"/>
      <c r="Y52" s="199"/>
      <c r="Z52" s="201"/>
      <c r="AA52" s="201"/>
    </row>
    <row r="53" spans="1:27" s="152" customFormat="1" ht="15.75">
      <c r="A53" s="29" t="s">
        <v>1087</v>
      </c>
      <c r="B53" s="145" t="s">
        <v>356</v>
      </c>
      <c r="C53" s="146" t="s">
        <v>233</v>
      </c>
      <c r="D53" s="147" t="s">
        <v>234</v>
      </c>
      <c r="E53" s="146"/>
      <c r="F53" s="146">
        <v>843</v>
      </c>
      <c r="G53" s="148">
        <v>647</v>
      </c>
      <c r="H53" s="21">
        <v>2107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4" t="e">
        <f>VLOOKUP(C53,'出荷数2407-2506total250730101950'!B:F,5,0)</f>
        <v>#N/A</v>
      </c>
      <c r="L53" s="203" t="e">
        <f>VLOOKUP(C:C,#REF!,5,0)</f>
        <v>#REF!</v>
      </c>
      <c r="M53" s="211">
        <v>890</v>
      </c>
      <c r="N53" s="211">
        <v>890</v>
      </c>
      <c r="O53" s="148">
        <v>0</v>
      </c>
      <c r="P53" s="148">
        <v>0</v>
      </c>
      <c r="Q53" s="44">
        <v>0</v>
      </c>
      <c r="R53" s="148">
        <v>0</v>
      </c>
      <c r="S53" s="148">
        <v>0</v>
      </c>
      <c r="T53" s="149">
        <v>0</v>
      </c>
      <c r="U53" s="149">
        <v>0</v>
      </c>
      <c r="V53" s="149">
        <v>-890</v>
      </c>
      <c r="W53" s="150" t="e">
        <v>#N/A</v>
      </c>
      <c r="X53" s="151"/>
      <c r="Y53" s="151"/>
    </row>
    <row r="54" spans="1:27">
      <c r="A54" s="29" t="s">
        <v>1088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 t="e">
        <f>VLOOKUP(C:C,#REF!,5,0)</f>
        <v>#REF!</v>
      </c>
      <c r="M54" s="8"/>
      <c r="N54" s="21" t="e">
        <f t="shared" si="0"/>
        <v>#REF!</v>
      </c>
      <c r="O54" s="44">
        <v>3068</v>
      </c>
      <c r="P54" s="44">
        <v>300</v>
      </c>
      <c r="Q54" s="44">
        <v>0</v>
      </c>
      <c r="R54" s="44">
        <v>0</v>
      </c>
      <c r="S54" s="44">
        <v>300</v>
      </c>
      <c r="T54" s="45">
        <v>0</v>
      </c>
      <c r="U54" s="45">
        <v>2768</v>
      </c>
      <c r="V54" s="45">
        <v>2602.5454545454545</v>
      </c>
      <c r="W54" s="41">
        <v>0.11864406779661017</v>
      </c>
      <c r="X54" s="46"/>
      <c r="Y54" s="46"/>
    </row>
    <row r="55" spans="1:27" s="152" customFormat="1" ht="15.75">
      <c r="A55" s="29" t="s">
        <v>1089</v>
      </c>
      <c r="B55" s="145" t="s">
        <v>356</v>
      </c>
      <c r="C55" s="153" t="s">
        <v>1264</v>
      </c>
      <c r="D55" s="154" t="s">
        <v>64</v>
      </c>
      <c r="E55" s="153"/>
      <c r="F55" s="146">
        <v>1087</v>
      </c>
      <c r="G55" s="148">
        <v>665</v>
      </c>
      <c r="H55" s="21">
        <v>2030</v>
      </c>
      <c r="I55" s="8" t="e">
        <f>VLOOKUP(C55,'202310-202403出荷数total2403220951'!B:F,5,0)</f>
        <v>#N/A</v>
      </c>
      <c r="J55" s="203" t="e">
        <f>VLOOKUP(C55,'出荷数2307～2406total241008110618'!B:F,5,0)</f>
        <v>#N/A</v>
      </c>
      <c r="K55" s="214" t="e">
        <f>VLOOKUP(C55,'出荷数2407-2506total250730101950'!B:F,5,0)</f>
        <v>#N/A</v>
      </c>
      <c r="L55" s="203" t="e">
        <f>VLOOKUP(C:C,#REF!,5,0)</f>
        <v>#REF!</v>
      </c>
      <c r="M55" s="211">
        <v>850</v>
      </c>
      <c r="N55" s="211">
        <v>850</v>
      </c>
      <c r="O55" s="148">
        <v>0</v>
      </c>
      <c r="P55" s="148">
        <v>0</v>
      </c>
      <c r="Q55" s="44">
        <v>0</v>
      </c>
      <c r="R55" s="148">
        <v>0</v>
      </c>
      <c r="S55" s="148">
        <v>0</v>
      </c>
      <c r="T55" s="149">
        <v>0</v>
      </c>
      <c r="U55" s="149">
        <v>0</v>
      </c>
      <c r="V55" s="149">
        <v>-850</v>
      </c>
      <c r="W55" s="150" t="e">
        <v>#N/A</v>
      </c>
      <c r="X55" s="151"/>
      <c r="Y55" s="151"/>
    </row>
    <row r="56" spans="1:27">
      <c r="A56" s="29" t="s">
        <v>1090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 t="e">
        <f>VLOOKUP(C:C,#REF!,5,0)</f>
        <v>#REF!</v>
      </c>
      <c r="M56" s="213">
        <v>295</v>
      </c>
      <c r="N56" s="211">
        <v>295</v>
      </c>
      <c r="O56" s="44">
        <v>453</v>
      </c>
      <c r="P56" s="44">
        <v>0</v>
      </c>
      <c r="Q56" s="44">
        <v>0</v>
      </c>
      <c r="R56" s="44">
        <v>0</v>
      </c>
      <c r="S56" s="44">
        <v>0</v>
      </c>
      <c r="T56" s="45">
        <v>0</v>
      </c>
      <c r="U56" s="45">
        <v>453</v>
      </c>
      <c r="V56" s="45">
        <v>158</v>
      </c>
      <c r="W56" s="41">
        <v>2.1015452538631347</v>
      </c>
      <c r="X56" s="46"/>
      <c r="Y56" s="46" t="s">
        <v>4559</v>
      </c>
    </row>
    <row r="57" spans="1:27" s="200" customFormat="1">
      <c r="A57" s="192" t="s">
        <v>1091</v>
      </c>
      <c r="B57" s="193" t="s">
        <v>356</v>
      </c>
      <c r="C57" s="194" t="s">
        <v>28</v>
      </c>
      <c r="D57" s="195" t="s">
        <v>29</v>
      </c>
      <c r="E57" s="194"/>
      <c r="F57" s="194">
        <v>1540</v>
      </c>
      <c r="G57" s="196">
        <v>597</v>
      </c>
      <c r="H57" s="196">
        <v>361</v>
      </c>
      <c r="I57" s="8">
        <f>VLOOKUP(C57,'202310-202403出荷数total2403220951'!B:F,5,0)</f>
        <v>533</v>
      </c>
      <c r="J57" s="203">
        <f>VLOOKUP(C57,'出荷数2307～2406total241008110618'!B:F,5,0)</f>
        <v>858</v>
      </c>
      <c r="K57" s="214">
        <f>VLOOKUP(C57,'出荷数2407-2506total250730101950'!B:F,5,0)</f>
        <v>574</v>
      </c>
      <c r="L57" s="203" t="e">
        <f>VLOOKUP(C:C,#REF!,5,0)</f>
        <v>#REF!</v>
      </c>
      <c r="M57" s="8"/>
      <c r="N57" s="21" t="e">
        <f t="shared" si="0"/>
        <v>#REF!</v>
      </c>
      <c r="O57" s="196">
        <v>0</v>
      </c>
      <c r="P57" s="196">
        <v>0</v>
      </c>
      <c r="Q57" s="44">
        <v>0</v>
      </c>
      <c r="R57" s="196">
        <v>0</v>
      </c>
      <c r="S57" s="196">
        <v>0</v>
      </c>
      <c r="T57" s="197">
        <v>0</v>
      </c>
      <c r="U57" s="197">
        <v>0</v>
      </c>
      <c r="V57" s="197" t="e">
        <v>#N/A</v>
      </c>
      <c r="W57" s="198" t="e">
        <v>#N/A</v>
      </c>
      <c r="X57" s="199"/>
      <c r="Y57" s="199"/>
      <c r="Z57" s="201"/>
      <c r="AA57" s="201"/>
    </row>
    <row r="58" spans="1:27">
      <c r="A58" s="29" t="s">
        <v>1092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 t="e">
        <f>VLOOKUP(C:C,#REF!,5,0)</f>
        <v>#REF!</v>
      </c>
      <c r="M58" s="211">
        <v>10000</v>
      </c>
      <c r="N58" s="211">
        <v>10000</v>
      </c>
      <c r="O58" s="44">
        <v>17148</v>
      </c>
      <c r="P58" s="44">
        <v>1250</v>
      </c>
      <c r="Q58" s="44">
        <v>0</v>
      </c>
      <c r="R58" s="44">
        <v>0</v>
      </c>
      <c r="S58" s="44">
        <v>4400</v>
      </c>
      <c r="T58" s="45">
        <v>-3150</v>
      </c>
      <c r="U58" s="45">
        <v>12748</v>
      </c>
      <c r="V58" s="45">
        <v>2748</v>
      </c>
      <c r="W58" s="41">
        <v>0.79624445999533477</v>
      </c>
      <c r="X58" s="222"/>
      <c r="Y58" s="222"/>
    </row>
    <row r="59" spans="1:27" s="152" customFormat="1" ht="15.75">
      <c r="A59" s="29" t="s">
        <v>1093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 t="e">
        <f>VLOOKUP(C:C,#REF!,5,0)</f>
        <v>#REF!</v>
      </c>
      <c r="M59" s="8"/>
      <c r="N59" s="21" t="e">
        <f t="shared" si="0"/>
        <v>#REF!</v>
      </c>
      <c r="O59" s="148">
        <v>32</v>
      </c>
      <c r="P59" s="148">
        <v>0</v>
      </c>
      <c r="Q59" s="44">
        <v>0</v>
      </c>
      <c r="R59" s="148">
        <v>0</v>
      </c>
      <c r="S59" s="148">
        <v>0</v>
      </c>
      <c r="T59" s="149">
        <v>0</v>
      </c>
      <c r="U59" s="149">
        <v>32</v>
      </c>
      <c r="V59" s="149">
        <v>29.272727272727273</v>
      </c>
      <c r="W59" s="150">
        <v>0.1875</v>
      </c>
      <c r="X59" s="151"/>
      <c r="Y59" s="151"/>
    </row>
    <row r="60" spans="1:27">
      <c r="A60" s="29" t="s">
        <v>1094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 t="e">
        <f>VLOOKUP(C:C,#REF!,5,0)</f>
        <v>#REF!</v>
      </c>
      <c r="M60" s="8"/>
      <c r="N60" s="21" t="e">
        <f t="shared" si="0"/>
        <v>#REF!</v>
      </c>
      <c r="O60" s="44">
        <v>3405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3405</v>
      </c>
      <c r="V60" s="45">
        <v>2324.5454545454545</v>
      </c>
      <c r="W60" s="41">
        <v>0.69809104258443466</v>
      </c>
      <c r="X60" s="46"/>
      <c r="Y60" s="46"/>
    </row>
    <row r="61" spans="1:27">
      <c r="A61" s="29" t="s">
        <v>1095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 t="e">
        <f>VLOOKUP(C:C,#REF!,5,0)</f>
        <v>#REF!</v>
      </c>
      <c r="M61" s="8"/>
      <c r="N61" s="21" t="e">
        <f t="shared" si="0"/>
        <v>#REF!</v>
      </c>
      <c r="O61" s="44">
        <v>3764</v>
      </c>
      <c r="P61" s="44">
        <v>500</v>
      </c>
      <c r="Q61" s="44">
        <v>0</v>
      </c>
      <c r="R61" s="44">
        <v>0</v>
      </c>
      <c r="S61" s="44">
        <v>500</v>
      </c>
      <c r="T61" s="45">
        <v>0</v>
      </c>
      <c r="U61" s="45">
        <v>3264</v>
      </c>
      <c r="V61" s="45">
        <v>3053.090909090909</v>
      </c>
      <c r="W61" s="41">
        <v>0.12327311370882041</v>
      </c>
      <c r="X61" s="46"/>
      <c r="Y61" s="46"/>
    </row>
    <row r="62" spans="1:27">
      <c r="A62" s="29" t="s">
        <v>1096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 t="e">
        <f>VLOOKUP(C:C,#REF!,5,0)</f>
        <v>#REF!</v>
      </c>
      <c r="M62" s="8"/>
      <c r="N62" s="21" t="e">
        <f t="shared" si="0"/>
        <v>#REF!</v>
      </c>
      <c r="O62" s="44">
        <v>703</v>
      </c>
      <c r="P62" s="44">
        <v>0</v>
      </c>
      <c r="Q62" s="44">
        <v>3000</v>
      </c>
      <c r="R62" s="44">
        <v>0</v>
      </c>
      <c r="S62" s="44">
        <v>0</v>
      </c>
      <c r="T62" s="45">
        <v>0</v>
      </c>
      <c r="U62" s="45">
        <v>3703</v>
      </c>
      <c r="V62" s="45">
        <v>3113.4545454545455</v>
      </c>
      <c r="W62" s="41">
        <v>1.8449502133712661</v>
      </c>
      <c r="X62" s="46"/>
      <c r="Y62" s="46"/>
    </row>
    <row r="63" spans="1:27">
      <c r="A63" s="29" t="s">
        <v>1097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 t="e">
        <f>VLOOKUP(C:C,#REF!,5,0)</f>
        <v>#REF!</v>
      </c>
      <c r="M63" s="8"/>
      <c r="N63" s="21" t="e">
        <f t="shared" si="0"/>
        <v>#REF!</v>
      </c>
      <c r="O63" s="44">
        <v>1637</v>
      </c>
      <c r="P63" s="44">
        <v>0</v>
      </c>
      <c r="Q63" s="44">
        <v>0</v>
      </c>
      <c r="R63" s="44">
        <v>0</v>
      </c>
      <c r="S63" s="44">
        <v>0</v>
      </c>
      <c r="T63" s="45">
        <v>0</v>
      </c>
      <c r="U63" s="45">
        <v>1637</v>
      </c>
      <c r="V63" s="45">
        <v>1044.2727272727273</v>
      </c>
      <c r="W63" s="41">
        <v>0.79657910812461818</v>
      </c>
      <c r="X63" s="46"/>
      <c r="Y63" s="46"/>
    </row>
    <row r="64" spans="1:27" s="200" customFormat="1">
      <c r="A64" s="192" t="s">
        <v>1098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VLOOKUP(C:C,#REF!,5,0)</f>
        <v>#REF!</v>
      </c>
      <c r="M64" s="8"/>
      <c r="N64" s="21" t="e">
        <f t="shared" si="0"/>
        <v>#REF!</v>
      </c>
      <c r="O64" s="196">
        <v>552</v>
      </c>
      <c r="P64" s="196">
        <v>0</v>
      </c>
      <c r="Q64" s="44">
        <v>0</v>
      </c>
      <c r="R64" s="196">
        <v>0</v>
      </c>
      <c r="S64" s="196">
        <v>0</v>
      </c>
      <c r="T64" s="197">
        <v>0</v>
      </c>
      <c r="U64" s="197">
        <v>552</v>
      </c>
      <c r="V64" s="197" t="e">
        <v>#N/A</v>
      </c>
      <c r="W64" s="198" t="e">
        <v>#N/A</v>
      </c>
      <c r="X64" s="199"/>
      <c r="Y64" s="199"/>
      <c r="Z64" s="201"/>
      <c r="AA64" s="201"/>
    </row>
    <row r="65" spans="1:25">
      <c r="A65" s="29" t="s">
        <v>1099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 t="e">
        <f>VLOOKUP(C:C,#REF!,5,0)</f>
        <v>#REF!</v>
      </c>
      <c r="M65" s="8"/>
      <c r="N65" s="21" t="e">
        <f t="shared" si="0"/>
        <v>#REF!</v>
      </c>
      <c r="O65" s="175">
        <v>1954</v>
      </c>
      <c r="P65" s="175">
        <v>0</v>
      </c>
      <c r="Q65" s="44">
        <v>0</v>
      </c>
      <c r="R65" s="175">
        <v>0</v>
      </c>
      <c r="S65" s="175">
        <v>0</v>
      </c>
      <c r="T65" s="176">
        <v>0</v>
      </c>
      <c r="U65" s="45">
        <v>1954</v>
      </c>
      <c r="V65" s="45">
        <v>1943.090909090909</v>
      </c>
      <c r="W65" s="177">
        <v>1.2282497441146366E-2</v>
      </c>
      <c r="X65" s="46"/>
      <c r="Y65" s="46"/>
    </row>
    <row r="66" spans="1:25">
      <c r="A66" s="29" t="s">
        <v>1100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 t="e">
        <f>VLOOKUP(C:C,#REF!,5,0)</f>
        <v>#REF!</v>
      </c>
      <c r="M66" s="211"/>
      <c r="N66" s="21" t="e">
        <f t="shared" si="0"/>
        <v>#REF!</v>
      </c>
      <c r="O66" s="44">
        <v>2207</v>
      </c>
      <c r="P66" s="44">
        <v>0</v>
      </c>
      <c r="Q66" s="44">
        <v>0</v>
      </c>
      <c r="R66" s="44">
        <v>0</v>
      </c>
      <c r="S66" s="44">
        <v>0</v>
      </c>
      <c r="T66" s="45">
        <v>0</v>
      </c>
      <c r="U66" s="45">
        <v>2207</v>
      </c>
      <c r="V66" s="45">
        <v>2149.2727272727275</v>
      </c>
      <c r="W66" s="41">
        <v>5.7544177616674221E-2</v>
      </c>
      <c r="X66" s="46"/>
      <c r="Y66" s="46"/>
    </row>
    <row r="67" spans="1:25">
      <c r="A67" s="29" t="s">
        <v>1101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 t="e">
        <f>VLOOKUP(C:C,#REF!,5,0)</f>
        <v>#REF!</v>
      </c>
      <c r="M67" s="8"/>
      <c r="N67" s="21" t="e">
        <f t="shared" ref="N67:N130" si="1">L67/11*5</f>
        <v>#REF!</v>
      </c>
      <c r="O67" s="44">
        <v>906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906</v>
      </c>
      <c r="V67" s="45">
        <v>481.4545454545455</v>
      </c>
      <c r="W67" s="41">
        <v>1.0309050772626931</v>
      </c>
      <c r="X67" s="46"/>
      <c r="Y67" s="46"/>
    </row>
    <row r="68" spans="1:25">
      <c r="A68" s="29" t="s">
        <v>1102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 t="e">
        <f>VLOOKUP(C:C,#REF!,5,0)</f>
        <v>#REF!</v>
      </c>
      <c r="M68" s="211">
        <v>500</v>
      </c>
      <c r="N68" s="211">
        <v>500</v>
      </c>
      <c r="O68" s="44">
        <v>2731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2731</v>
      </c>
      <c r="V68" s="45">
        <v>2231</v>
      </c>
      <c r="W68" s="41">
        <v>0.28707433174661295</v>
      </c>
      <c r="X68" s="46"/>
      <c r="Y68" s="46"/>
    </row>
    <row r="69" spans="1:25">
      <c r="A69" s="29" t="s">
        <v>1103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 t="e">
        <f>VLOOKUP(C:C,#REF!,5,0)</f>
        <v>#REF!</v>
      </c>
      <c r="M69" s="213">
        <v>672</v>
      </c>
      <c r="N69" s="211">
        <v>672</v>
      </c>
      <c r="O69" s="44">
        <v>3755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3755</v>
      </c>
      <c r="V69" s="45">
        <v>3083</v>
      </c>
      <c r="W69" s="41">
        <v>0.34061251664447406</v>
      </c>
      <c r="X69" s="46"/>
      <c r="Y69" s="46"/>
    </row>
    <row r="70" spans="1:25">
      <c r="A70" s="29" t="s">
        <v>1104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 t="e">
        <f>VLOOKUP(C:C,#REF!,5,0)</f>
        <v>#REF!</v>
      </c>
      <c r="M70" s="8"/>
      <c r="N70" s="21" t="e">
        <f t="shared" si="1"/>
        <v>#REF!</v>
      </c>
      <c r="O70" s="44">
        <v>2396</v>
      </c>
      <c r="P70" s="44">
        <v>0</v>
      </c>
      <c r="Q70" s="44">
        <v>0</v>
      </c>
      <c r="R70" s="44">
        <v>0</v>
      </c>
      <c r="S70" s="44">
        <v>0</v>
      </c>
      <c r="T70" s="45">
        <v>0</v>
      </c>
      <c r="U70" s="45">
        <v>2396</v>
      </c>
      <c r="V70" s="45">
        <v>2173.272727272727</v>
      </c>
      <c r="W70" s="41">
        <v>0.2045075125208681</v>
      </c>
      <c r="X70" s="46"/>
      <c r="Y70" s="46"/>
    </row>
    <row r="71" spans="1:25">
      <c r="A71" s="29" t="s">
        <v>1105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 t="e">
        <f>VLOOKUP(C:C,#REF!,5,0)</f>
        <v>#REF!</v>
      </c>
      <c r="M71" s="8"/>
      <c r="N71" s="21" t="e">
        <f t="shared" si="1"/>
        <v>#REF!</v>
      </c>
      <c r="O71" s="44">
        <v>1693</v>
      </c>
      <c r="P71" s="44">
        <v>0</v>
      </c>
      <c r="Q71" s="44">
        <v>0</v>
      </c>
      <c r="R71" s="44">
        <v>0</v>
      </c>
      <c r="S71" s="44">
        <v>0</v>
      </c>
      <c r="T71" s="45">
        <v>0</v>
      </c>
      <c r="U71" s="45">
        <v>1693</v>
      </c>
      <c r="V71" s="45">
        <v>1334.3636363636363</v>
      </c>
      <c r="W71" s="41">
        <v>0.46603662138216184</v>
      </c>
      <c r="X71" s="46"/>
      <c r="Y71" s="46"/>
    </row>
    <row r="72" spans="1:25">
      <c r="A72" s="29" t="s">
        <v>1106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 t="e">
        <f>VLOOKUP(C:C,#REF!,5,0)</f>
        <v>#REF!</v>
      </c>
      <c r="M72" s="8"/>
      <c r="N72" s="21" t="e">
        <f t="shared" si="1"/>
        <v>#REF!</v>
      </c>
      <c r="O72" s="44">
        <v>2421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2421</v>
      </c>
      <c r="V72" s="45">
        <v>2420.5454545454545</v>
      </c>
      <c r="W72" s="41">
        <v>4.1305245766212311E-4</v>
      </c>
      <c r="X72" s="46"/>
      <c r="Y72" s="46"/>
    </row>
    <row r="73" spans="1:25">
      <c r="A73" s="29"/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 t="e">
        <f>VLOOKUP(C:C,#REF!,5,0)</f>
        <v>#REF!</v>
      </c>
      <c r="M73" s="8"/>
      <c r="N73" s="21" t="e">
        <f t="shared" si="1"/>
        <v>#REF!</v>
      </c>
      <c r="O73" s="44">
        <v>240</v>
      </c>
      <c r="P73" s="44">
        <v>0</v>
      </c>
      <c r="Q73" s="44">
        <v>0</v>
      </c>
      <c r="R73" s="44">
        <v>0</v>
      </c>
      <c r="S73" s="44">
        <v>0</v>
      </c>
      <c r="T73" s="45">
        <v>0</v>
      </c>
      <c r="U73" s="45">
        <v>240</v>
      </c>
      <c r="V73" s="45">
        <v>220.90909090909091</v>
      </c>
      <c r="W73" s="41">
        <v>0.17499999999999999</v>
      </c>
      <c r="X73" s="46"/>
      <c r="Y73" s="46"/>
    </row>
    <row r="74" spans="1:25">
      <c r="A74" s="29" t="s">
        <v>1107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 t="e">
        <f>VLOOKUP(C:C,#REF!,5,0)</f>
        <v>#REF!</v>
      </c>
      <c r="M74" s="8"/>
      <c r="N74" s="21" t="e">
        <f t="shared" si="1"/>
        <v>#REF!</v>
      </c>
      <c r="O74" s="44">
        <v>4639</v>
      </c>
      <c r="P74" s="44">
        <v>0</v>
      </c>
      <c r="Q74" s="44">
        <v>0</v>
      </c>
      <c r="R74" s="44">
        <v>0</v>
      </c>
      <c r="S74" s="44">
        <v>0</v>
      </c>
      <c r="T74" s="45">
        <v>0</v>
      </c>
      <c r="U74" s="45">
        <v>4639</v>
      </c>
      <c r="V74" s="45">
        <v>2570.818181818182</v>
      </c>
      <c r="W74" s="41">
        <v>0.98081483078249621</v>
      </c>
      <c r="X74" s="46"/>
      <c r="Y74" s="46"/>
    </row>
    <row r="75" spans="1:25">
      <c r="A75" s="29" t="s">
        <v>2991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 t="e">
        <f>VLOOKUP(C:C,#REF!,5,0)</f>
        <v>#REF!</v>
      </c>
      <c r="M75" s="211">
        <v>8000</v>
      </c>
      <c r="N75" s="211">
        <v>8000</v>
      </c>
      <c r="O75" s="44">
        <v>12555</v>
      </c>
      <c r="P75" s="44">
        <v>0</v>
      </c>
      <c r="Q75" s="44">
        <v>0</v>
      </c>
      <c r="R75" s="44">
        <v>0</v>
      </c>
      <c r="S75" s="44">
        <v>5000</v>
      </c>
      <c r="T75" s="45">
        <v>-5000</v>
      </c>
      <c r="U75" s="45">
        <v>7555</v>
      </c>
      <c r="V75" s="45">
        <v>-445</v>
      </c>
      <c r="W75" s="41">
        <v>0.15173237753882915</v>
      </c>
      <c r="X75" s="46"/>
      <c r="Y75" s="46" t="s">
        <v>351</v>
      </c>
    </row>
    <row r="76" spans="1:25">
      <c r="A76" s="29" t="s">
        <v>1109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 t="e">
        <f>VLOOKUP(C:C,#REF!,5,0)</f>
        <v>#REF!</v>
      </c>
      <c r="M76" s="8"/>
      <c r="N76" s="21" t="e">
        <f t="shared" si="1"/>
        <v>#REF!</v>
      </c>
      <c r="O76" s="44">
        <v>1807</v>
      </c>
      <c r="P76" s="44">
        <v>0</v>
      </c>
      <c r="Q76" s="44">
        <v>0</v>
      </c>
      <c r="R76" s="44">
        <v>0</v>
      </c>
      <c r="S76" s="44">
        <v>0</v>
      </c>
      <c r="T76" s="45">
        <v>0</v>
      </c>
      <c r="U76" s="45">
        <v>1807</v>
      </c>
      <c r="V76" s="45">
        <v>1714.2727272727273</v>
      </c>
      <c r="W76" s="41">
        <v>0.11289429994465966</v>
      </c>
      <c r="X76" s="46"/>
      <c r="Y76" s="46"/>
    </row>
    <row r="77" spans="1:25">
      <c r="A77" s="29" t="s">
        <v>1110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 t="e">
        <f>VLOOKUP(C:C,#REF!,5,0)</f>
        <v>#REF!</v>
      </c>
      <c r="M77" s="211">
        <v>1000</v>
      </c>
      <c r="N77" s="211">
        <v>1000</v>
      </c>
      <c r="O77" s="44">
        <v>3773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3773</v>
      </c>
      <c r="V77" s="45">
        <v>2773</v>
      </c>
      <c r="W77" s="41">
        <v>0.42247548369997351</v>
      </c>
      <c r="X77" s="46"/>
      <c r="Y77" s="46"/>
    </row>
    <row r="78" spans="1:25">
      <c r="A78" s="29" t="s">
        <v>1111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 t="e">
        <f>VLOOKUP(C:C,#REF!,5,0)</f>
        <v>#REF!</v>
      </c>
      <c r="M78" s="8"/>
      <c r="N78" s="21" t="e">
        <f t="shared" si="1"/>
        <v>#REF!</v>
      </c>
      <c r="O78" s="44">
        <v>363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363</v>
      </c>
      <c r="V78" s="45">
        <v>174.81818181818184</v>
      </c>
      <c r="W78" s="41">
        <v>1.140495867768595</v>
      </c>
      <c r="X78" s="46" t="s">
        <v>4531</v>
      </c>
      <c r="Y78" s="46" t="s">
        <v>4531</v>
      </c>
    </row>
    <row r="79" spans="1:25">
      <c r="A79" s="29" t="s">
        <v>1112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 t="e">
        <f>VLOOKUP(C:C,#REF!,5,0)</f>
        <v>#REF!</v>
      </c>
      <c r="M79" s="8"/>
      <c r="N79" s="21" t="e">
        <f t="shared" si="1"/>
        <v>#REF!</v>
      </c>
      <c r="O79" s="44">
        <v>1890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1890</v>
      </c>
      <c r="V79" s="45">
        <v>1222.2727272727275</v>
      </c>
      <c r="W79" s="41">
        <v>0.7772486772486773</v>
      </c>
      <c r="X79" s="46"/>
      <c r="Y79" s="46"/>
    </row>
    <row r="80" spans="1:25">
      <c r="A80" s="29" t="s">
        <v>1113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 t="e">
        <f>VLOOKUP(C:C,#REF!,5,0)</f>
        <v>#REF!</v>
      </c>
      <c r="M80" s="8"/>
      <c r="N80" s="21" t="e">
        <f t="shared" si="1"/>
        <v>#REF!</v>
      </c>
      <c r="O80" s="44">
        <v>1263</v>
      </c>
      <c r="P80" s="44">
        <v>1240</v>
      </c>
      <c r="Q80" s="44">
        <v>0</v>
      </c>
      <c r="R80" s="44">
        <v>0</v>
      </c>
      <c r="S80" s="44">
        <v>1240</v>
      </c>
      <c r="T80" s="45">
        <v>0</v>
      </c>
      <c r="U80" s="45">
        <v>23</v>
      </c>
      <c r="V80" s="45">
        <v>-449.72727272727275</v>
      </c>
      <c r="W80" s="41">
        <v>0.82343626286619165</v>
      </c>
      <c r="X80" s="46"/>
      <c r="Y80" s="46"/>
    </row>
    <row r="81" spans="1:27">
      <c r="A81" s="29" t="s">
        <v>1114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 t="e">
        <f>VLOOKUP(C:C,#REF!,5,0)</f>
        <v>#REF!</v>
      </c>
      <c r="M81" s="8"/>
      <c r="N81" s="21" t="e">
        <f t="shared" si="1"/>
        <v>#REF!</v>
      </c>
      <c r="O81" s="44">
        <v>1926</v>
      </c>
      <c r="P81" s="44">
        <v>0</v>
      </c>
      <c r="Q81" s="44">
        <v>0</v>
      </c>
      <c r="R81" s="44">
        <v>0</v>
      </c>
      <c r="S81" s="44">
        <v>0</v>
      </c>
      <c r="T81" s="45">
        <v>0</v>
      </c>
      <c r="U81" s="45">
        <v>1926</v>
      </c>
      <c r="V81" s="45">
        <v>1558.2727272727273</v>
      </c>
      <c r="W81" s="41">
        <v>0.42004153686396678</v>
      </c>
      <c r="X81" s="46"/>
      <c r="Y81" s="46"/>
      <c r="Z81" s="253"/>
    </row>
    <row r="82" spans="1:27">
      <c r="A82" s="29" t="s">
        <v>1115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 t="e">
        <f>VLOOKUP(C:C,#REF!,5,0)</f>
        <v>#REF!</v>
      </c>
      <c r="M82" s="8"/>
      <c r="N82" s="21" t="e">
        <f t="shared" si="1"/>
        <v>#REF!</v>
      </c>
      <c r="O82" s="44">
        <v>3640</v>
      </c>
      <c r="P82" s="44">
        <v>0</v>
      </c>
      <c r="Q82" s="44">
        <v>0</v>
      </c>
      <c r="R82" s="44">
        <v>0</v>
      </c>
      <c r="S82" s="44">
        <v>0</v>
      </c>
      <c r="T82" s="45">
        <v>0</v>
      </c>
      <c r="U82" s="45">
        <v>3640</v>
      </c>
      <c r="V82" s="45">
        <v>2828.181818181818</v>
      </c>
      <c r="W82" s="41">
        <v>0.49065934065934064</v>
      </c>
      <c r="X82" s="46"/>
      <c r="Y82" s="46"/>
    </row>
    <row r="83" spans="1:27">
      <c r="A83" s="29" t="s">
        <v>1116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 t="e">
        <f>VLOOKUP(C:C,#REF!,5,0)</f>
        <v>#REF!</v>
      </c>
      <c r="M83" s="213">
        <v>3000</v>
      </c>
      <c r="N83" s="211">
        <v>3000</v>
      </c>
      <c r="O83" s="44">
        <v>5944</v>
      </c>
      <c r="P83" s="44">
        <v>1800</v>
      </c>
      <c r="Q83" s="44">
        <v>0</v>
      </c>
      <c r="R83" s="44">
        <v>0</v>
      </c>
      <c r="S83" s="44">
        <v>2800</v>
      </c>
      <c r="T83" s="45">
        <v>-1000</v>
      </c>
      <c r="U83" s="45">
        <v>3144</v>
      </c>
      <c r="V83" s="45">
        <v>144</v>
      </c>
      <c r="W83" s="41">
        <v>0.3810565275908479</v>
      </c>
      <c r="X83" s="46"/>
      <c r="Y83" s="46"/>
    </row>
    <row r="84" spans="1:27">
      <c r="A84" s="29" t="s">
        <v>1117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 t="e">
        <f>VLOOKUP(C:C,#REF!,5,0)</f>
        <v>#REF!</v>
      </c>
      <c r="M84" s="8"/>
      <c r="N84" s="21" t="e">
        <f t="shared" si="1"/>
        <v>#REF!</v>
      </c>
      <c r="O84" s="44">
        <v>2393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2393</v>
      </c>
      <c r="V84" s="45">
        <v>2324.3636363636365</v>
      </c>
      <c r="W84" s="41">
        <v>6.3100710405348939E-2</v>
      </c>
      <c r="X84" s="46"/>
      <c r="Y84" s="46"/>
    </row>
    <row r="85" spans="1:27">
      <c r="A85" s="29" t="s">
        <v>1118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 t="e">
        <f>VLOOKUP(C:C,#REF!,5,0)</f>
        <v>#REF!</v>
      </c>
      <c r="M85" s="8"/>
      <c r="N85" s="21" t="e">
        <f t="shared" si="1"/>
        <v>#REF!</v>
      </c>
      <c r="O85" s="44">
        <v>7010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7010</v>
      </c>
      <c r="V85" s="45">
        <v>6821.363636363636</v>
      </c>
      <c r="W85" s="41">
        <v>5.9201141226818833E-2</v>
      </c>
      <c r="X85" s="46"/>
      <c r="Y85" s="46"/>
    </row>
    <row r="86" spans="1:27">
      <c r="A86" s="29" t="s">
        <v>1119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 t="e">
        <f>VLOOKUP(C:C,#REF!,5,0)</f>
        <v>#REF!</v>
      </c>
      <c r="M86" s="8"/>
      <c r="N86" s="21" t="e">
        <f t="shared" si="1"/>
        <v>#REF!</v>
      </c>
      <c r="O86" s="44">
        <v>1412</v>
      </c>
      <c r="P86" s="44">
        <v>0</v>
      </c>
      <c r="Q86" s="44">
        <v>0</v>
      </c>
      <c r="R86" s="44">
        <v>0</v>
      </c>
      <c r="S86" s="44">
        <v>0</v>
      </c>
      <c r="T86" s="45">
        <v>0</v>
      </c>
      <c r="U86" s="45">
        <v>1412</v>
      </c>
      <c r="V86" s="45">
        <v>676.5454545454545</v>
      </c>
      <c r="W86" s="41">
        <v>1.1458923512747876</v>
      </c>
      <c r="X86" s="46"/>
      <c r="Y86" s="46"/>
    </row>
    <row r="87" spans="1:27" s="200" customFormat="1">
      <c r="A87" s="192" t="s">
        <v>1120</v>
      </c>
      <c r="B87" s="193" t="s">
        <v>356</v>
      </c>
      <c r="C87" s="194" t="s">
        <v>53</v>
      </c>
      <c r="D87" s="195" t="s">
        <v>54</v>
      </c>
      <c r="E87" s="194"/>
      <c r="F87" s="194">
        <v>1511</v>
      </c>
      <c r="G87" s="196">
        <v>1031</v>
      </c>
      <c r="H87" s="21">
        <v>1052</v>
      </c>
      <c r="I87" s="8">
        <f>VLOOKUP(C87,'202310-202403出荷数total2403220951'!B:F,5,0)</f>
        <v>513</v>
      </c>
      <c r="J87" s="203">
        <f>VLOOKUP(C87,'出荷数2307～2406total241008110618'!B:F,5,0)</f>
        <v>546</v>
      </c>
      <c r="K87" s="214" t="e">
        <f>VLOOKUP(C87,'出荷数2407-2506total250730101950'!B:F,5,0)</f>
        <v>#N/A</v>
      </c>
      <c r="L87" s="203" t="e">
        <f>VLOOKUP(C:C,#REF!,5,0)</f>
        <v>#REF!</v>
      </c>
      <c r="M87" s="8"/>
      <c r="N87" s="21" t="e">
        <f t="shared" si="1"/>
        <v>#REF!</v>
      </c>
      <c r="O87" s="196">
        <v>0</v>
      </c>
      <c r="P87" s="196">
        <v>0</v>
      </c>
      <c r="Q87" s="44">
        <v>0</v>
      </c>
      <c r="R87" s="196">
        <v>0</v>
      </c>
      <c r="S87" s="196">
        <v>0</v>
      </c>
      <c r="T87" s="197">
        <v>0</v>
      </c>
      <c r="U87" s="197">
        <v>0</v>
      </c>
      <c r="V87" s="197" t="e">
        <v>#N/A</v>
      </c>
      <c r="W87" s="198" t="e">
        <v>#N/A</v>
      </c>
      <c r="X87" s="199"/>
      <c r="Y87" s="199"/>
      <c r="Z87" s="201"/>
      <c r="AA87" s="201"/>
    </row>
    <row r="88" spans="1:27">
      <c r="A88" s="29" t="s">
        <v>1121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 t="e">
        <f>VLOOKUP(C:C,#REF!,5,0)</f>
        <v>#REF!</v>
      </c>
      <c r="M88" s="8"/>
      <c r="N88" s="21" t="e">
        <f t="shared" si="1"/>
        <v>#REF!</v>
      </c>
      <c r="O88" s="44">
        <v>3000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3000</v>
      </c>
      <c r="V88" s="45">
        <v>1610</v>
      </c>
      <c r="W88" s="41">
        <v>1.0193333333333334</v>
      </c>
      <c r="X88" s="46"/>
      <c r="Y88" s="46"/>
    </row>
    <row r="89" spans="1:27">
      <c r="A89" s="29" t="s">
        <v>1122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 t="e">
        <f>VLOOKUP(C:C,#REF!,5,0)</f>
        <v>#REF!</v>
      </c>
      <c r="M89" s="8"/>
      <c r="N89" s="21" t="e">
        <f t="shared" si="1"/>
        <v>#REF!</v>
      </c>
      <c r="O89" s="44">
        <v>31</v>
      </c>
      <c r="P89" s="44">
        <v>0</v>
      </c>
      <c r="Q89" s="44">
        <v>1000</v>
      </c>
      <c r="R89" s="44">
        <v>0</v>
      </c>
      <c r="S89" s="44">
        <v>0</v>
      </c>
      <c r="T89" s="45">
        <v>0</v>
      </c>
      <c r="U89" s="45">
        <v>1031</v>
      </c>
      <c r="V89" s="45">
        <v>779.18181818181813</v>
      </c>
      <c r="W89" s="41">
        <v>17.870967741935484</v>
      </c>
      <c r="X89" s="46" t="s">
        <v>4529</v>
      </c>
      <c r="Y89" s="46"/>
    </row>
    <row r="90" spans="1:27">
      <c r="A90" s="29" t="s">
        <v>1123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 t="e">
        <f>VLOOKUP(C:C,#REF!,5,0)</f>
        <v>#REF!</v>
      </c>
      <c r="M90" s="8"/>
      <c r="N90" s="21" t="e">
        <f t="shared" si="1"/>
        <v>#REF!</v>
      </c>
      <c r="O90" s="44">
        <v>2232</v>
      </c>
      <c r="P90" s="44">
        <v>0</v>
      </c>
      <c r="Q90" s="44">
        <v>0</v>
      </c>
      <c r="R90" s="44">
        <v>0</v>
      </c>
      <c r="S90" s="44">
        <v>0</v>
      </c>
      <c r="T90" s="45">
        <v>0</v>
      </c>
      <c r="U90" s="45">
        <v>2232</v>
      </c>
      <c r="V90" s="45">
        <v>52</v>
      </c>
      <c r="W90" s="41">
        <v>2.1487455197132617</v>
      </c>
      <c r="X90" s="46"/>
      <c r="Y90" s="46"/>
    </row>
    <row r="91" spans="1:27" s="231" customFormat="1">
      <c r="A91" s="223" t="s">
        <v>3768</v>
      </c>
      <c r="B91" s="224" t="s">
        <v>356</v>
      </c>
      <c r="C91" s="225" t="s">
        <v>235</v>
      </c>
      <c r="D91" s="226" t="s">
        <v>236</v>
      </c>
      <c r="E91" s="225"/>
      <c r="F91" s="225">
        <v>102</v>
      </c>
      <c r="G91" s="227">
        <v>340</v>
      </c>
      <c r="H91" s="227">
        <v>49</v>
      </c>
      <c r="I91" s="8">
        <f>VLOOKUP(C91,'202310-202403出荷数total2403220951'!B:F,5,0)</f>
        <v>6</v>
      </c>
      <c r="J91" s="203">
        <f>VLOOKUP(C91,'出荷数2307～2406total241008110618'!B:F,5,0)</f>
        <v>434</v>
      </c>
      <c r="K91" s="214" t="e">
        <f>VLOOKUP(C91,'出荷数2407-2506total250730101950'!B:F,5,0)</f>
        <v>#N/A</v>
      </c>
      <c r="L91" s="203" t="e">
        <f>VLOOKUP(C:C,#REF!,5,0)</f>
        <v>#REF!</v>
      </c>
      <c r="M91" s="8"/>
      <c r="N91" s="21" t="e">
        <f t="shared" si="1"/>
        <v>#REF!</v>
      </c>
      <c r="O91" s="227">
        <v>0</v>
      </c>
      <c r="P91" s="227">
        <v>0</v>
      </c>
      <c r="Q91" s="44">
        <v>0</v>
      </c>
      <c r="R91" s="227">
        <v>0</v>
      </c>
      <c r="S91" s="227">
        <v>0</v>
      </c>
      <c r="T91" s="228">
        <v>0</v>
      </c>
      <c r="U91" s="228">
        <v>0</v>
      </c>
      <c r="V91" s="228" t="e">
        <v>#N/A</v>
      </c>
      <c r="W91" s="229" t="e">
        <v>#N/A</v>
      </c>
      <c r="X91" s="230"/>
      <c r="Y91" s="230"/>
      <c r="Z91" s="232"/>
      <c r="AA91" s="232"/>
    </row>
    <row r="92" spans="1:27">
      <c r="A92" s="29" t="s">
        <v>1125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 t="e">
        <f>VLOOKUP(C:C,#REF!,5,0)</f>
        <v>#REF!</v>
      </c>
      <c r="M92" s="211">
        <v>1400</v>
      </c>
      <c r="N92" s="211">
        <v>1400</v>
      </c>
      <c r="O92" s="44">
        <v>4396</v>
      </c>
      <c r="P92" s="44">
        <v>0</v>
      </c>
      <c r="Q92" s="44">
        <v>0</v>
      </c>
      <c r="R92" s="44">
        <v>0</v>
      </c>
      <c r="S92" s="44">
        <v>0</v>
      </c>
      <c r="T92" s="45">
        <v>0</v>
      </c>
      <c r="U92" s="45">
        <v>4396</v>
      </c>
      <c r="V92" s="45">
        <v>2996</v>
      </c>
      <c r="W92" s="41">
        <v>1.6833484986351229E-2</v>
      </c>
      <c r="X92" s="46"/>
      <c r="Y92" s="46"/>
    </row>
    <row r="93" spans="1:27" ht="15" customHeight="1">
      <c r="A93" s="29" t="s">
        <v>1127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 t="e">
        <f>VLOOKUP(C:C,#REF!,5,0)</f>
        <v>#REF!</v>
      </c>
      <c r="M93" s="8"/>
      <c r="N93" s="21" t="e">
        <f t="shared" si="1"/>
        <v>#REF!</v>
      </c>
      <c r="O93" s="44">
        <v>4965</v>
      </c>
      <c r="P93" s="44">
        <v>400</v>
      </c>
      <c r="Q93" s="44">
        <v>40</v>
      </c>
      <c r="R93" s="44">
        <v>0</v>
      </c>
      <c r="S93" s="44">
        <v>400</v>
      </c>
      <c r="T93" s="45">
        <v>0</v>
      </c>
      <c r="U93" s="45">
        <v>4605</v>
      </c>
      <c r="V93" s="45">
        <v>3657.2727272727275</v>
      </c>
      <c r="W93" s="41">
        <v>0.41993957703927492</v>
      </c>
      <c r="X93" s="46"/>
      <c r="Y93" s="46"/>
    </row>
    <row r="94" spans="1:27" s="152" customFormat="1" ht="18.600000000000001" customHeight="1">
      <c r="A94" s="144" t="s">
        <v>1128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VLOOKUP(C:C,#REF!,5,0)</f>
        <v>#REF!</v>
      </c>
      <c r="M94" s="211">
        <v>380</v>
      </c>
      <c r="N94" s="211" t="e">
        <f t="shared" si="1"/>
        <v>#REF!</v>
      </c>
      <c r="O94" s="148">
        <v>15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15</v>
      </c>
      <c r="V94" s="149" t="e">
        <v>#N/A</v>
      </c>
      <c r="W94" s="150" t="e">
        <v>#N/A</v>
      </c>
      <c r="X94" s="151"/>
      <c r="Y94" s="151"/>
      <c r="Z94" s="191"/>
      <c r="AA94" s="191"/>
    </row>
    <row r="95" spans="1:27" s="152" customFormat="1" ht="18.600000000000001" customHeight="1">
      <c r="A95" s="206" t="s">
        <v>1129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VLOOKUP(C:C,#REF!,5,0)</f>
        <v>#REF!</v>
      </c>
      <c r="M95" s="8"/>
      <c r="N95" s="21" t="e">
        <f t="shared" si="1"/>
        <v>#REF!</v>
      </c>
      <c r="O95" s="148">
        <v>3</v>
      </c>
      <c r="P95" s="148">
        <v>0</v>
      </c>
      <c r="Q95" s="44">
        <v>0</v>
      </c>
      <c r="R95" s="148">
        <v>0</v>
      </c>
      <c r="S95" s="148">
        <v>0</v>
      </c>
      <c r="T95" s="149">
        <v>0</v>
      </c>
      <c r="U95" s="149">
        <v>3</v>
      </c>
      <c r="V95" s="149" t="e">
        <v>#N/A</v>
      </c>
      <c r="W95" s="150" t="e">
        <v>#N/A</v>
      </c>
      <c r="X95" s="151"/>
      <c r="Y95" s="151"/>
      <c r="Z95" s="191"/>
      <c r="AA95" s="191"/>
    </row>
    <row r="96" spans="1:27">
      <c r="A96" s="29" t="s">
        <v>1130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 t="e">
        <f>VLOOKUP(C:C,#REF!,5,0)</f>
        <v>#REF!</v>
      </c>
      <c r="M96" s="213">
        <v>881</v>
      </c>
      <c r="N96" s="211">
        <v>881</v>
      </c>
      <c r="O96" s="44">
        <v>2866</v>
      </c>
      <c r="P96" s="44">
        <v>0</v>
      </c>
      <c r="Q96" s="44">
        <v>0</v>
      </c>
      <c r="R96" s="44">
        <v>0</v>
      </c>
      <c r="S96" s="44">
        <v>0</v>
      </c>
      <c r="T96" s="45">
        <v>0</v>
      </c>
      <c r="U96" s="45">
        <v>2866</v>
      </c>
      <c r="V96" s="45">
        <v>1985</v>
      </c>
      <c r="W96" s="41">
        <v>0.87927424982554081</v>
      </c>
      <c r="X96" s="46"/>
      <c r="Y96" s="46"/>
    </row>
    <row r="97" spans="1:27">
      <c r="A97" s="29" t="s">
        <v>1131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 t="e">
        <f>VLOOKUP(C:C,#REF!,5,0)</f>
        <v>#REF!</v>
      </c>
      <c r="M97" s="8"/>
      <c r="N97" s="21" t="e">
        <f t="shared" si="1"/>
        <v>#REF!</v>
      </c>
      <c r="O97" s="44">
        <v>8583</v>
      </c>
      <c r="P97" s="44">
        <v>0</v>
      </c>
      <c r="Q97" s="44">
        <v>0</v>
      </c>
      <c r="R97" s="44">
        <v>0</v>
      </c>
      <c r="S97" s="44">
        <v>0</v>
      </c>
      <c r="T97" s="45">
        <v>0</v>
      </c>
      <c r="U97" s="45">
        <v>8583</v>
      </c>
      <c r="V97" s="45">
        <v>8074.818181818182</v>
      </c>
      <c r="W97" s="41">
        <v>0.13025748572760107</v>
      </c>
      <c r="X97" s="46"/>
      <c r="Y97" s="46"/>
    </row>
    <row r="98" spans="1:27">
      <c r="A98" s="29" t="s">
        <v>1132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 t="e">
        <f>VLOOKUP(C:C,#REF!,5,0)</f>
        <v>#REF!</v>
      </c>
      <c r="M98" s="8"/>
      <c r="N98" s="21" t="e">
        <f t="shared" si="1"/>
        <v>#REF!</v>
      </c>
      <c r="O98" s="44">
        <v>3751</v>
      </c>
      <c r="P98" s="44">
        <v>0</v>
      </c>
      <c r="Q98" s="44">
        <v>0</v>
      </c>
      <c r="R98" s="44">
        <v>0</v>
      </c>
      <c r="S98" s="44">
        <v>0</v>
      </c>
      <c r="T98" s="45">
        <v>0</v>
      </c>
      <c r="U98" s="45">
        <v>3751</v>
      </c>
      <c r="V98" s="45">
        <v>2642.3636363636365</v>
      </c>
      <c r="W98" s="41">
        <v>0.65022660623833639</v>
      </c>
      <c r="X98" s="46"/>
      <c r="Y98" s="46"/>
    </row>
    <row r="99" spans="1:27">
      <c r="A99" s="29" t="s">
        <v>1133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 t="e">
        <f>VLOOKUP(C:C,#REF!,5,0)</f>
        <v>#REF!</v>
      </c>
      <c r="M99" s="8"/>
      <c r="N99" s="21" t="e">
        <f t="shared" si="1"/>
        <v>#REF!</v>
      </c>
      <c r="O99" s="44">
        <v>2659</v>
      </c>
      <c r="P99" s="44">
        <v>0</v>
      </c>
      <c r="Q99" s="44">
        <v>0</v>
      </c>
      <c r="R99" s="44">
        <v>0</v>
      </c>
      <c r="S99" s="44">
        <v>0</v>
      </c>
      <c r="T99" s="45">
        <v>0</v>
      </c>
      <c r="U99" s="45">
        <v>2659</v>
      </c>
      <c r="V99" s="45">
        <v>2490.3636363636365</v>
      </c>
      <c r="W99" s="204">
        <v>0.13952613764573149</v>
      </c>
      <c r="X99" s="190"/>
      <c r="Y99" s="190"/>
    </row>
    <row r="100" spans="1:27">
      <c r="A100" s="29" t="s">
        <v>1134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 t="e">
        <f>VLOOKUP(C:C,#REF!,5,0)</f>
        <v>#REF!</v>
      </c>
      <c r="M100" s="8"/>
      <c r="N100" s="21" t="e">
        <f t="shared" si="1"/>
        <v>#REF!</v>
      </c>
      <c r="O100" s="44">
        <v>1262</v>
      </c>
      <c r="P100" s="44">
        <v>50</v>
      </c>
      <c r="Q100" s="44">
        <v>0</v>
      </c>
      <c r="R100" s="44">
        <v>0</v>
      </c>
      <c r="S100" s="44">
        <v>50</v>
      </c>
      <c r="T100" s="45">
        <v>0</v>
      </c>
      <c r="U100" s="45">
        <v>1212</v>
      </c>
      <c r="V100" s="45">
        <v>-23.454545454545496</v>
      </c>
      <c r="W100" s="41">
        <v>2.1537242472266245</v>
      </c>
      <c r="X100" s="46"/>
      <c r="Y100" s="46" t="s">
        <v>2746</v>
      </c>
    </row>
    <row r="101" spans="1:27">
      <c r="A101" s="29" t="s">
        <v>3940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 t="e">
        <f>VLOOKUP(C:C,#REF!,5,0)</f>
        <v>#REF!</v>
      </c>
      <c r="M101" s="213">
        <v>3000</v>
      </c>
      <c r="N101" s="211">
        <v>3000</v>
      </c>
      <c r="O101" s="44">
        <v>8188</v>
      </c>
      <c r="P101" s="44">
        <v>6370</v>
      </c>
      <c r="Q101" s="44">
        <v>0</v>
      </c>
      <c r="R101" s="44">
        <v>0</v>
      </c>
      <c r="S101" s="44">
        <v>10140</v>
      </c>
      <c r="T101" s="45">
        <v>-3770</v>
      </c>
      <c r="U101" s="45">
        <v>-1952</v>
      </c>
      <c r="V101" s="45">
        <v>-4952</v>
      </c>
      <c r="W101" s="41">
        <v>0.80434782608695654</v>
      </c>
      <c r="X101" s="46"/>
      <c r="Y101" s="46" t="s">
        <v>351</v>
      </c>
    </row>
    <row r="102" spans="1:27">
      <c r="A102" s="29" t="s">
        <v>1136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 t="e">
        <f>VLOOKUP(C:C,#REF!,5,0)</f>
        <v>#REF!</v>
      </c>
      <c r="M102" s="8"/>
      <c r="N102" s="21" t="e">
        <f t="shared" si="1"/>
        <v>#REF!</v>
      </c>
      <c r="O102" s="44">
        <v>4896</v>
      </c>
      <c r="P102" s="44">
        <v>0</v>
      </c>
      <c r="Q102" s="44">
        <v>0</v>
      </c>
      <c r="R102" s="44">
        <v>0</v>
      </c>
      <c r="S102" s="44">
        <v>0</v>
      </c>
      <c r="T102" s="45">
        <v>0</v>
      </c>
      <c r="U102" s="45">
        <v>4896</v>
      </c>
      <c r="V102" s="45">
        <v>1905.0909090909095</v>
      </c>
      <c r="W102" s="41">
        <v>1.3439542483660132</v>
      </c>
      <c r="X102" s="233"/>
      <c r="Y102" s="233"/>
    </row>
    <row r="103" spans="1:27">
      <c r="A103" s="29" t="s">
        <v>1137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 t="e">
        <f>VLOOKUP(C:C,#REF!,5,0)</f>
        <v>#REF!</v>
      </c>
      <c r="M103" s="211">
        <v>5000</v>
      </c>
      <c r="N103" s="211">
        <v>5000</v>
      </c>
      <c r="O103" s="44">
        <v>8753</v>
      </c>
      <c r="P103" s="44">
        <v>100</v>
      </c>
      <c r="Q103" s="44">
        <v>0</v>
      </c>
      <c r="R103" s="44">
        <v>0</v>
      </c>
      <c r="S103" s="44">
        <v>100</v>
      </c>
      <c r="T103" s="45">
        <v>0</v>
      </c>
      <c r="U103" s="45">
        <v>8653</v>
      </c>
      <c r="V103" s="45">
        <v>3653</v>
      </c>
      <c r="W103" s="41">
        <v>0.50656917628241749</v>
      </c>
      <c r="X103" s="46"/>
      <c r="Y103" s="46"/>
    </row>
    <row r="104" spans="1:27">
      <c r="A104" s="29" t="s">
        <v>1138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 t="e">
        <f>VLOOKUP(C:C,#REF!,5,0)</f>
        <v>#REF!</v>
      </c>
      <c r="M104" s="8"/>
      <c r="N104" s="21" t="e">
        <f t="shared" si="1"/>
        <v>#REF!</v>
      </c>
      <c r="O104" s="44">
        <v>16554</v>
      </c>
      <c r="P104" s="44">
        <v>7730</v>
      </c>
      <c r="Q104" s="44">
        <v>0</v>
      </c>
      <c r="R104" s="44">
        <v>0</v>
      </c>
      <c r="S104" s="44">
        <v>7930</v>
      </c>
      <c r="T104" s="45">
        <v>-200</v>
      </c>
      <c r="U104" s="45">
        <v>8624</v>
      </c>
      <c r="V104" s="45">
        <v>5964</v>
      </c>
      <c r="W104" s="41">
        <v>0.35350972574604328</v>
      </c>
      <c r="X104" s="46"/>
      <c r="Y104" s="46"/>
    </row>
    <row r="105" spans="1:27">
      <c r="A105" s="29" t="s">
        <v>1139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 t="e">
        <f>VLOOKUP(C:C,#REF!,5,0)</f>
        <v>#REF!</v>
      </c>
      <c r="M105" s="213">
        <v>1099</v>
      </c>
      <c r="N105" s="211">
        <v>1099</v>
      </c>
      <c r="O105" s="44">
        <v>1213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1213</v>
      </c>
      <c r="V105" s="45">
        <v>114</v>
      </c>
      <c r="W105" s="41">
        <v>2.7914262159934049</v>
      </c>
      <c r="X105" s="46"/>
      <c r="Y105" s="46" t="s">
        <v>4560</v>
      </c>
    </row>
    <row r="106" spans="1:27">
      <c r="A106" s="29" t="s">
        <v>659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 t="e">
        <f>VLOOKUP(C:C,#REF!,5,0)</f>
        <v>#REF!</v>
      </c>
      <c r="M106" s="213">
        <v>400</v>
      </c>
      <c r="N106" s="211">
        <v>400</v>
      </c>
      <c r="O106" s="44">
        <v>1053</v>
      </c>
      <c r="P106" s="44">
        <v>0</v>
      </c>
      <c r="Q106" s="44">
        <v>0</v>
      </c>
      <c r="R106" s="44">
        <v>0</v>
      </c>
      <c r="S106" s="44">
        <v>0</v>
      </c>
      <c r="T106" s="45">
        <v>0</v>
      </c>
      <c r="U106" s="45">
        <v>1053</v>
      </c>
      <c r="V106" s="45">
        <v>653</v>
      </c>
      <c r="W106" s="41">
        <v>1.1263057929724596</v>
      </c>
      <c r="X106" s="46"/>
      <c r="Y106" s="46"/>
    </row>
    <row r="107" spans="1:27" s="268" customFormat="1">
      <c r="A107" s="260" t="s">
        <v>1140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 t="e">
        <f>VLOOKUP(C:C,#REF!,5,0)</f>
        <v>#REF!</v>
      </c>
      <c r="M107" s="8"/>
      <c r="N107" s="21" t="e">
        <f t="shared" si="1"/>
        <v>#REF!</v>
      </c>
      <c r="O107" s="264">
        <v>124</v>
      </c>
      <c r="P107" s="264">
        <v>0</v>
      </c>
      <c r="Q107" s="264">
        <v>0</v>
      </c>
      <c r="R107" s="264">
        <v>0</v>
      </c>
      <c r="S107" s="264">
        <v>0</v>
      </c>
      <c r="T107" s="265">
        <v>0</v>
      </c>
      <c r="U107" s="265">
        <v>124</v>
      </c>
      <c r="V107" s="265">
        <v>72.636363636363626</v>
      </c>
      <c r="W107" s="266">
        <v>0.91129032258064513</v>
      </c>
      <c r="X107" s="267"/>
      <c r="Y107" s="267"/>
      <c r="Z107" s="37"/>
      <c r="AA107" s="37"/>
    </row>
    <row r="108" spans="1:27">
      <c r="A108" s="29" t="s">
        <v>1141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 t="e">
        <f>VLOOKUP(C:C,#REF!,5,0)</f>
        <v>#REF!</v>
      </c>
      <c r="M108" s="8"/>
      <c r="N108" s="21" t="e">
        <f t="shared" si="1"/>
        <v>#REF!</v>
      </c>
      <c r="O108" s="44">
        <v>4645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4645</v>
      </c>
      <c r="V108" s="45">
        <v>3859.5454545454545</v>
      </c>
      <c r="W108" s="41">
        <v>0.37201291711517759</v>
      </c>
      <c r="X108" s="46"/>
      <c r="Y108" s="46"/>
    </row>
    <row r="109" spans="1:27">
      <c r="A109" s="29" t="s">
        <v>1142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 t="e">
        <f>VLOOKUP(C:C,#REF!,5,0)</f>
        <v>#REF!</v>
      </c>
      <c r="M109" s="8"/>
      <c r="N109" s="21" t="e">
        <f t="shared" si="1"/>
        <v>#REF!</v>
      </c>
      <c r="O109" s="44">
        <v>2980</v>
      </c>
      <c r="P109" s="44">
        <v>0</v>
      </c>
      <c r="Q109" s="44">
        <v>0</v>
      </c>
      <c r="R109" s="44">
        <v>0</v>
      </c>
      <c r="S109" s="44">
        <v>0</v>
      </c>
      <c r="T109" s="45">
        <v>0</v>
      </c>
      <c r="U109" s="45">
        <v>2980</v>
      </c>
      <c r="V109" s="45">
        <v>2650.909090909091</v>
      </c>
      <c r="W109" s="41">
        <v>0.24295302013422818</v>
      </c>
      <c r="X109" s="46"/>
      <c r="Y109" s="46"/>
    </row>
    <row r="110" spans="1:27">
      <c r="A110" s="29" t="s">
        <v>1143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 t="e">
        <f>VLOOKUP(C:C,#REF!,5,0)</f>
        <v>#REF!</v>
      </c>
      <c r="M110" s="8"/>
      <c r="N110" s="21" t="e">
        <f t="shared" si="1"/>
        <v>#REF!</v>
      </c>
      <c r="O110" s="44">
        <v>8981</v>
      </c>
      <c r="P110" s="44">
        <v>5100</v>
      </c>
      <c r="Q110" s="44">
        <v>0</v>
      </c>
      <c r="R110" s="44">
        <v>0</v>
      </c>
      <c r="S110" s="44">
        <v>6780</v>
      </c>
      <c r="T110" s="45">
        <v>-1680</v>
      </c>
      <c r="U110" s="45">
        <v>2201</v>
      </c>
      <c r="V110" s="45">
        <v>-2450.818181818182</v>
      </c>
      <c r="W110" s="41">
        <v>1.1395167575993765</v>
      </c>
      <c r="X110" s="46"/>
      <c r="Y110" s="46"/>
    </row>
    <row r="111" spans="1:27">
      <c r="A111" s="29" t="s">
        <v>1144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 t="e">
        <f>VLOOKUP(C:C,#REF!,5,0)</f>
        <v>#REF!</v>
      </c>
      <c r="M111" s="211"/>
      <c r="N111" s="21" t="e">
        <f t="shared" si="1"/>
        <v>#REF!</v>
      </c>
      <c r="O111" s="44">
        <v>3641</v>
      </c>
      <c r="P111" s="44">
        <v>2269</v>
      </c>
      <c r="Q111" s="44">
        <v>0</v>
      </c>
      <c r="R111" s="44">
        <v>0</v>
      </c>
      <c r="S111" s="44">
        <v>2469</v>
      </c>
      <c r="T111" s="45">
        <v>-200</v>
      </c>
      <c r="U111" s="45">
        <v>1172</v>
      </c>
      <c r="V111" s="45">
        <v>-1559.363636363636</v>
      </c>
      <c r="W111" s="41">
        <v>1.6503707772589948</v>
      </c>
      <c r="X111" s="46"/>
      <c r="Y111" s="46" t="s">
        <v>351</v>
      </c>
    </row>
    <row r="112" spans="1:27" s="152" customFormat="1" ht="15.75">
      <c r="A112" s="29" t="s">
        <v>1145</v>
      </c>
      <c r="B112" s="145" t="s">
        <v>356</v>
      </c>
      <c r="C112" s="146" t="s">
        <v>94</v>
      </c>
      <c r="D112" s="147" t="s">
        <v>90</v>
      </c>
      <c r="E112" s="146" t="s">
        <v>95</v>
      </c>
      <c r="F112" s="146">
        <v>610</v>
      </c>
      <c r="G112" s="148">
        <v>664</v>
      </c>
      <c r="H112" s="21">
        <v>658</v>
      </c>
      <c r="I112" s="8">
        <f>VLOOKUP(C112,'202310-202403出荷数total2403220951'!B:F,5,0)</f>
        <v>2</v>
      </c>
      <c r="J112" s="203">
        <f>VLOOKUP(C112,'出荷数2307～2406total241008110618'!B:F,5,0)</f>
        <v>92</v>
      </c>
      <c r="K112" s="214" t="e">
        <f>VLOOKUP(C112,'出荷数2407-2506total250730101950'!B:F,5,0)</f>
        <v>#N/A</v>
      </c>
      <c r="L112" s="203" t="e">
        <f>VLOOKUP(C:C,#REF!,5,0)</f>
        <v>#REF!</v>
      </c>
      <c r="M112" s="8"/>
      <c r="N112" s="21" t="e">
        <f t="shared" si="1"/>
        <v>#REF!</v>
      </c>
      <c r="O112" s="148">
        <v>0</v>
      </c>
      <c r="P112" s="148">
        <v>0</v>
      </c>
      <c r="Q112" s="44">
        <v>0</v>
      </c>
      <c r="R112" s="148">
        <v>0</v>
      </c>
      <c r="S112" s="148">
        <v>0</v>
      </c>
      <c r="T112" s="149">
        <v>0</v>
      </c>
      <c r="U112" s="149">
        <v>0</v>
      </c>
      <c r="V112" s="149" t="e">
        <v>#N/A</v>
      </c>
      <c r="W112" s="150" t="e">
        <v>#N/A</v>
      </c>
      <c r="X112" s="151"/>
      <c r="Y112" s="151"/>
    </row>
    <row r="113" spans="1:25">
      <c r="A113" s="29" t="s">
        <v>1147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 t="e">
        <f>VLOOKUP(C:C,#REF!,5,0)</f>
        <v>#REF!</v>
      </c>
      <c r="M113" s="8"/>
      <c r="N113" s="21" t="e">
        <f t="shared" si="1"/>
        <v>#REF!</v>
      </c>
      <c r="O113" s="44">
        <v>3659</v>
      </c>
      <c r="P113" s="44">
        <v>0</v>
      </c>
      <c r="Q113" s="44">
        <v>0</v>
      </c>
      <c r="R113" s="44">
        <v>0</v>
      </c>
      <c r="S113" s="44">
        <v>0</v>
      </c>
      <c r="T113" s="45">
        <v>0</v>
      </c>
      <c r="U113" s="45">
        <v>3659</v>
      </c>
      <c r="V113" s="45">
        <v>2550.818181818182</v>
      </c>
      <c r="W113" s="41">
        <v>0.66630226837933859</v>
      </c>
      <c r="X113" s="46"/>
      <c r="Y113" s="46"/>
    </row>
    <row r="114" spans="1:25">
      <c r="A114" s="29" t="s">
        <v>1149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 t="e">
        <f>VLOOKUP(C:C,#REF!,5,0)</f>
        <v>#REF!</v>
      </c>
      <c r="M114" s="8"/>
      <c r="N114" s="21" t="e">
        <f t="shared" si="1"/>
        <v>#REF!</v>
      </c>
      <c r="O114" s="44">
        <v>1161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1161</v>
      </c>
      <c r="V114" s="45">
        <v>690.09090909090901</v>
      </c>
      <c r="W114" s="41">
        <v>0.89233419465977604</v>
      </c>
      <c r="X114" s="46"/>
      <c r="Y114" s="46"/>
    </row>
    <row r="115" spans="1:25">
      <c r="A115" s="29" t="s">
        <v>1150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 t="e">
        <f>VLOOKUP(C:C,#REF!,5,0)</f>
        <v>#REF!</v>
      </c>
      <c r="M115" s="8"/>
      <c r="N115" s="21" t="e">
        <f t="shared" si="1"/>
        <v>#REF!</v>
      </c>
      <c r="O115" s="44">
        <v>410</v>
      </c>
      <c r="P115" s="44">
        <v>0</v>
      </c>
      <c r="Q115" s="44">
        <v>1000</v>
      </c>
      <c r="R115" s="44">
        <v>0</v>
      </c>
      <c r="S115" s="44">
        <v>0</v>
      </c>
      <c r="T115" s="45">
        <v>0</v>
      </c>
      <c r="U115" s="45">
        <v>1410</v>
      </c>
      <c r="V115" s="45">
        <v>1156.3636363636365</v>
      </c>
      <c r="W115" s="41">
        <v>1.3609756097560977</v>
      </c>
      <c r="X115" s="46"/>
      <c r="Y115" s="46"/>
    </row>
    <row r="116" spans="1:25">
      <c r="A116" s="29" t="s">
        <v>1151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 t="e">
        <f>VLOOKUP(C:C,#REF!,5,0)</f>
        <v>#REF!</v>
      </c>
      <c r="M116" s="8"/>
      <c r="N116" s="21" t="e">
        <f t="shared" si="1"/>
        <v>#REF!</v>
      </c>
      <c r="O116" s="44">
        <v>11009</v>
      </c>
      <c r="P116" s="44">
        <v>10565</v>
      </c>
      <c r="Q116" s="44">
        <v>0</v>
      </c>
      <c r="R116" s="44">
        <v>0</v>
      </c>
      <c r="S116" s="44">
        <v>10815</v>
      </c>
      <c r="T116" s="45">
        <v>-250</v>
      </c>
      <c r="U116" s="45">
        <v>194</v>
      </c>
      <c r="V116" s="45">
        <v>-3552.818181818182</v>
      </c>
      <c r="W116" s="41">
        <v>0.74875102189117992</v>
      </c>
      <c r="X116" s="46"/>
      <c r="Y116" s="46"/>
    </row>
    <row r="117" spans="1:25" s="152" customFormat="1" ht="15.75">
      <c r="A117" s="29" t="s">
        <v>1152</v>
      </c>
      <c r="B117" s="145" t="s">
        <v>356</v>
      </c>
      <c r="C117" s="146" t="s">
        <v>239</v>
      </c>
      <c r="D117" s="147" t="s">
        <v>240</v>
      </c>
      <c r="E117" s="146"/>
      <c r="F117" s="146">
        <v>12020</v>
      </c>
      <c r="G117" s="148">
        <v>7464</v>
      </c>
      <c r="H117" s="21">
        <v>4812</v>
      </c>
      <c r="I117" s="8">
        <f>VLOOKUP(C117,'202310-202403出荷数total2403220951'!B:F,5,0)</f>
        <v>1216</v>
      </c>
      <c r="J117" s="203">
        <f>VLOOKUP(C117,'出荷数2307～2406total241008110618'!B:F,5,0)</f>
        <v>1820</v>
      </c>
      <c r="K117" s="214" t="e">
        <f>VLOOKUP(C117,'出荷数2407-2506total250730101950'!B:F,5,0)</f>
        <v>#N/A</v>
      </c>
      <c r="L117" s="203" t="e">
        <f>VLOOKUP(C:C,#REF!,5,0)</f>
        <v>#REF!</v>
      </c>
      <c r="M117" s="8"/>
      <c r="N117" s="21" t="e">
        <f t="shared" si="1"/>
        <v>#REF!</v>
      </c>
      <c r="O117" s="148">
        <v>0</v>
      </c>
      <c r="P117" s="148">
        <v>0</v>
      </c>
      <c r="Q117" s="44">
        <v>0</v>
      </c>
      <c r="R117" s="148">
        <v>0</v>
      </c>
      <c r="S117" s="148">
        <v>0</v>
      </c>
      <c r="T117" s="149">
        <v>0</v>
      </c>
      <c r="U117" s="149">
        <v>0</v>
      </c>
      <c r="V117" s="149" t="e">
        <v>#N/A</v>
      </c>
      <c r="W117" s="150" t="e">
        <v>#N/A</v>
      </c>
      <c r="X117" s="151"/>
      <c r="Y117" s="151"/>
    </row>
    <row r="118" spans="1:25">
      <c r="A118" s="29" t="s">
        <v>1153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 t="e">
        <f>VLOOKUP(C:C,#REF!,5,0)</f>
        <v>#REF!</v>
      </c>
      <c r="M118" s="8"/>
      <c r="N118" s="21" t="e">
        <f t="shared" si="1"/>
        <v>#REF!</v>
      </c>
      <c r="O118" s="44">
        <v>12817</v>
      </c>
      <c r="P118" s="44">
        <v>4770</v>
      </c>
      <c r="Q118" s="44">
        <v>1600</v>
      </c>
      <c r="R118" s="44">
        <v>0</v>
      </c>
      <c r="S118" s="44">
        <v>8030</v>
      </c>
      <c r="T118" s="45">
        <v>-3260</v>
      </c>
      <c r="U118" s="45">
        <v>6387</v>
      </c>
      <c r="V118" s="45">
        <v>-523.45454545454504</v>
      </c>
      <c r="W118" s="41">
        <v>1.1861590075680737</v>
      </c>
      <c r="X118" s="46"/>
      <c r="Y118" s="46"/>
    </row>
    <row r="119" spans="1:25">
      <c r="A119" s="29" t="s">
        <v>1154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 t="e">
        <f>VLOOKUP(C:C,#REF!,5,0)</f>
        <v>#REF!</v>
      </c>
      <c r="M119" s="8"/>
      <c r="N119" s="21" t="e">
        <f t="shared" si="1"/>
        <v>#REF!</v>
      </c>
      <c r="O119" s="44">
        <v>3608</v>
      </c>
      <c r="P119" s="44">
        <v>420</v>
      </c>
      <c r="Q119" s="44">
        <v>0</v>
      </c>
      <c r="R119" s="44">
        <v>0</v>
      </c>
      <c r="S119" s="44">
        <v>420</v>
      </c>
      <c r="T119" s="45">
        <v>0</v>
      </c>
      <c r="U119" s="45">
        <v>3188</v>
      </c>
      <c r="V119" s="45">
        <v>2125.727272727273</v>
      </c>
      <c r="W119" s="41">
        <v>0.64772727272727271</v>
      </c>
      <c r="X119" s="46"/>
      <c r="Y119" s="46"/>
    </row>
    <row r="120" spans="1:25">
      <c r="A120" s="29" t="s">
        <v>1155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 t="e">
        <f>VLOOKUP(C:C,#REF!,5,0)</f>
        <v>#REF!</v>
      </c>
      <c r="M120" s="8"/>
      <c r="N120" s="21" t="e">
        <f t="shared" si="1"/>
        <v>#REF!</v>
      </c>
      <c r="O120" s="44">
        <v>9069</v>
      </c>
      <c r="P120" s="44">
        <v>3650</v>
      </c>
      <c r="Q120" s="44">
        <v>0</v>
      </c>
      <c r="R120" s="44">
        <v>0</v>
      </c>
      <c r="S120" s="44">
        <v>6610</v>
      </c>
      <c r="T120" s="45">
        <v>-2960</v>
      </c>
      <c r="U120" s="45">
        <v>2459</v>
      </c>
      <c r="V120" s="45">
        <v>-2412.818181818182</v>
      </c>
      <c r="W120" s="41">
        <v>1.1818282059764031</v>
      </c>
      <c r="X120" s="46"/>
      <c r="Y120" s="46"/>
    </row>
    <row r="121" spans="1:25">
      <c r="A121" s="29" t="s">
        <v>1156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 t="e">
        <f>VLOOKUP(C:C,#REF!,5,0)</f>
        <v>#REF!</v>
      </c>
      <c r="M121" s="8"/>
      <c r="N121" s="21" t="e">
        <f t="shared" si="1"/>
        <v>#REF!</v>
      </c>
      <c r="O121" s="44">
        <v>1568</v>
      </c>
      <c r="P121" s="44">
        <v>200</v>
      </c>
      <c r="Q121" s="44">
        <v>3000</v>
      </c>
      <c r="R121" s="44">
        <v>0</v>
      </c>
      <c r="S121" s="44">
        <v>250</v>
      </c>
      <c r="T121" s="45">
        <v>-50</v>
      </c>
      <c r="U121" s="45">
        <v>4318</v>
      </c>
      <c r="V121" s="45">
        <v>2728.909090909091</v>
      </c>
      <c r="W121" s="41">
        <v>2.2295918367346941</v>
      </c>
      <c r="X121" s="46"/>
      <c r="Y121" s="46"/>
    </row>
    <row r="122" spans="1:25">
      <c r="A122" s="29" t="s">
        <v>1157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 t="e">
        <f>VLOOKUP(C:C,#REF!,5,0)</f>
        <v>#REF!</v>
      </c>
      <c r="M122" s="213">
        <v>400</v>
      </c>
      <c r="N122" s="211">
        <v>400</v>
      </c>
      <c r="O122" s="44">
        <v>3039</v>
      </c>
      <c r="P122" s="44">
        <v>0</v>
      </c>
      <c r="Q122" s="44">
        <v>0</v>
      </c>
      <c r="R122" s="44">
        <v>0</v>
      </c>
      <c r="S122" s="44">
        <v>0</v>
      </c>
      <c r="T122" s="45">
        <v>0</v>
      </c>
      <c r="U122" s="45">
        <v>3039</v>
      </c>
      <c r="V122" s="45">
        <v>2639</v>
      </c>
      <c r="W122" s="41">
        <v>0.42810134912800263</v>
      </c>
      <c r="X122" s="46"/>
      <c r="Y122" s="46"/>
    </row>
    <row r="123" spans="1:25" s="152" customFormat="1" ht="15.75">
      <c r="A123" s="29" t="s">
        <v>1158</v>
      </c>
      <c r="B123" s="145" t="s">
        <v>356</v>
      </c>
      <c r="C123" s="146" t="s">
        <v>241</v>
      </c>
      <c r="D123" s="147" t="s">
        <v>242</v>
      </c>
      <c r="E123" s="146"/>
      <c r="F123" s="146">
        <v>229</v>
      </c>
      <c r="G123" s="148">
        <v>293</v>
      </c>
      <c r="H123" s="21">
        <v>221</v>
      </c>
      <c r="I123" s="8" t="e">
        <f>VLOOKUP(C123,'202310-202403出荷数total2403220951'!B:F,5,0)</f>
        <v>#N/A</v>
      </c>
      <c r="J123" s="203">
        <f>VLOOKUP(C123,'出荷数2307～2406total241008110618'!B:F,5,0)</f>
        <v>27</v>
      </c>
      <c r="K123" s="214" t="e">
        <f>VLOOKUP(C123,'出荷数2407-2506total250730101950'!B:F,5,0)</f>
        <v>#N/A</v>
      </c>
      <c r="L123" s="203" t="e">
        <f>VLOOKUP(C:C,#REF!,5,0)</f>
        <v>#REF!</v>
      </c>
      <c r="M123" s="8"/>
      <c r="N123" s="21" t="e">
        <f t="shared" si="1"/>
        <v>#REF!</v>
      </c>
      <c r="O123" s="148">
        <v>0</v>
      </c>
      <c r="P123" s="148">
        <v>0</v>
      </c>
      <c r="Q123" s="44">
        <v>0</v>
      </c>
      <c r="R123" s="148">
        <v>0</v>
      </c>
      <c r="S123" s="148">
        <v>0</v>
      </c>
      <c r="T123" s="149">
        <v>0</v>
      </c>
      <c r="U123" s="149">
        <v>0</v>
      </c>
      <c r="V123" s="149" t="e">
        <v>#N/A</v>
      </c>
      <c r="W123" s="150" t="e">
        <v>#N/A</v>
      </c>
      <c r="X123" s="151"/>
      <c r="Y123" s="151"/>
    </row>
    <row r="124" spans="1:25">
      <c r="A124" s="29" t="s">
        <v>1159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 t="e">
        <f>VLOOKUP(C:C,#REF!,5,0)</f>
        <v>#REF!</v>
      </c>
      <c r="M124" s="8"/>
      <c r="N124" s="21" t="e">
        <f t="shared" si="1"/>
        <v>#REF!</v>
      </c>
      <c r="O124" s="44">
        <v>4552</v>
      </c>
      <c r="P124" s="44">
        <v>0</v>
      </c>
      <c r="Q124" s="44">
        <v>0</v>
      </c>
      <c r="R124" s="44">
        <v>0</v>
      </c>
      <c r="S124" s="44">
        <v>0</v>
      </c>
      <c r="T124" s="45">
        <v>0</v>
      </c>
      <c r="U124" s="45">
        <v>4552</v>
      </c>
      <c r="V124" s="45">
        <v>3798.818181818182</v>
      </c>
      <c r="W124" s="41">
        <v>0.36401581722319859</v>
      </c>
      <c r="X124" s="46"/>
      <c r="Y124" s="46"/>
    </row>
    <row r="125" spans="1:25">
      <c r="A125" s="29" t="s">
        <v>1160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 t="e">
        <f>VLOOKUP(C:C,#REF!,5,0)</f>
        <v>#REF!</v>
      </c>
      <c r="M125" s="213">
        <v>1600</v>
      </c>
      <c r="N125" s="211">
        <v>1600</v>
      </c>
      <c r="O125" s="44">
        <v>2360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2360</v>
      </c>
      <c r="V125" s="45">
        <v>760</v>
      </c>
      <c r="W125" s="41">
        <v>1.4936440677966101</v>
      </c>
      <c r="X125" s="46"/>
      <c r="Y125" s="46"/>
    </row>
    <row r="126" spans="1:25">
      <c r="A126" s="29" t="s">
        <v>1161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 t="e">
        <f>VLOOKUP(C:C,#REF!,5,0)</f>
        <v>#REF!</v>
      </c>
      <c r="M126" s="8"/>
      <c r="N126" s="21" t="e">
        <f t="shared" si="1"/>
        <v>#REF!</v>
      </c>
      <c r="O126" s="44">
        <v>2862</v>
      </c>
      <c r="P126" s="44">
        <v>0</v>
      </c>
      <c r="Q126" s="44">
        <v>0</v>
      </c>
      <c r="R126" s="44">
        <v>0</v>
      </c>
      <c r="S126" s="44">
        <v>0</v>
      </c>
      <c r="T126" s="45">
        <v>0</v>
      </c>
      <c r="U126" s="45">
        <v>2862</v>
      </c>
      <c r="V126" s="45">
        <v>1861.090909090909</v>
      </c>
      <c r="W126" s="41">
        <v>0.76939203354297692</v>
      </c>
      <c r="X126" s="46"/>
      <c r="Y126" s="46"/>
    </row>
    <row r="127" spans="1:25">
      <c r="A127" s="29" t="s">
        <v>1162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 t="e">
        <f>VLOOKUP(C:C,#REF!,5,0)</f>
        <v>#REF!</v>
      </c>
      <c r="M127" s="8"/>
      <c r="N127" s="21" t="e">
        <f t="shared" si="1"/>
        <v>#REF!</v>
      </c>
      <c r="O127" s="44">
        <v>2178</v>
      </c>
      <c r="P127" s="44">
        <v>0</v>
      </c>
      <c r="Q127" s="44">
        <v>0</v>
      </c>
      <c r="R127" s="44">
        <v>0</v>
      </c>
      <c r="S127" s="44">
        <v>0</v>
      </c>
      <c r="T127" s="45">
        <v>0</v>
      </c>
      <c r="U127" s="45">
        <v>2178</v>
      </c>
      <c r="V127" s="45">
        <v>1097.090909090909</v>
      </c>
      <c r="W127" s="41">
        <v>1.0918273645546372</v>
      </c>
      <c r="X127" s="46"/>
      <c r="Y127" s="46"/>
    </row>
    <row r="128" spans="1:25">
      <c r="A128" s="29" t="s">
        <v>1163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 t="e">
        <f>VLOOKUP(C:C,#REF!,5,0)</f>
        <v>#REF!</v>
      </c>
      <c r="M128" s="8"/>
      <c r="N128" s="21" t="e">
        <f t="shared" si="1"/>
        <v>#REF!</v>
      </c>
      <c r="O128" s="44">
        <v>406</v>
      </c>
      <c r="P128" s="44">
        <v>0</v>
      </c>
      <c r="Q128" s="44">
        <v>0</v>
      </c>
      <c r="R128" s="44">
        <v>0</v>
      </c>
      <c r="S128" s="44">
        <v>0</v>
      </c>
      <c r="T128" s="45">
        <v>0</v>
      </c>
      <c r="U128" s="45">
        <v>406</v>
      </c>
      <c r="V128" s="45">
        <v>404.18181818181819</v>
      </c>
      <c r="W128" s="41">
        <v>9.852216748768473E-3</v>
      </c>
      <c r="X128" s="46"/>
      <c r="Y128" s="46"/>
    </row>
    <row r="129" spans="1:27" s="200" customFormat="1">
      <c r="A129" s="192" t="s">
        <v>1164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 t="e">
        <f>VLOOKUP(C:C,#REF!,5,0)</f>
        <v>#REF!</v>
      </c>
      <c r="M129" s="281">
        <v>700</v>
      </c>
      <c r="N129" s="281">
        <v>700</v>
      </c>
      <c r="O129" s="196">
        <v>359</v>
      </c>
      <c r="P129" s="196">
        <v>0</v>
      </c>
      <c r="Q129" s="196">
        <v>0</v>
      </c>
      <c r="R129" s="196">
        <v>0</v>
      </c>
      <c r="S129" s="196">
        <v>200</v>
      </c>
      <c r="T129" s="197">
        <v>-200</v>
      </c>
      <c r="U129" s="197">
        <v>159</v>
      </c>
      <c r="V129" s="197">
        <v>-541</v>
      </c>
      <c r="W129" s="198">
        <v>2.6824512534818941</v>
      </c>
      <c r="X129" s="196"/>
      <c r="Y129" s="196"/>
      <c r="Z129" s="201"/>
      <c r="AA129" s="201"/>
    </row>
    <row r="130" spans="1:27">
      <c r="A130" s="29" t="s">
        <v>1165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 t="e">
        <f>VLOOKUP(C:C,#REF!,5,0)</f>
        <v>#REF!</v>
      </c>
      <c r="M130" s="8"/>
      <c r="N130" s="21" t="e">
        <f t="shared" si="1"/>
        <v>#REF!</v>
      </c>
      <c r="O130" s="44">
        <v>8005</v>
      </c>
      <c r="P130" s="44">
        <v>1050</v>
      </c>
      <c r="Q130" s="44">
        <v>0</v>
      </c>
      <c r="R130" s="44">
        <v>0</v>
      </c>
      <c r="S130" s="44">
        <v>2050</v>
      </c>
      <c r="T130" s="45">
        <v>-1000</v>
      </c>
      <c r="U130" s="45">
        <v>5955</v>
      </c>
      <c r="V130" s="45">
        <v>4913.636363636364</v>
      </c>
      <c r="W130" s="41">
        <v>0.28619612742036227</v>
      </c>
      <c r="X130" s="12"/>
      <c r="Y130" s="12"/>
    </row>
    <row r="131" spans="1:27">
      <c r="A131" s="29" t="s">
        <v>1166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 t="e">
        <f>VLOOKUP(C:C,#REF!,5,0)</f>
        <v>#REF!</v>
      </c>
      <c r="M131" s="8"/>
      <c r="N131" s="21" t="e">
        <f t="shared" ref="N131:N189" si="2">L131/11*5</f>
        <v>#REF!</v>
      </c>
      <c r="O131" s="44">
        <v>4087</v>
      </c>
      <c r="P131" s="44">
        <v>0</v>
      </c>
      <c r="Q131" s="44">
        <v>0</v>
      </c>
      <c r="R131" s="44">
        <v>0</v>
      </c>
      <c r="S131" s="44">
        <v>0</v>
      </c>
      <c r="T131" s="45">
        <v>0</v>
      </c>
      <c r="U131" s="45">
        <v>4087</v>
      </c>
      <c r="V131" s="45">
        <v>2104.272727272727</v>
      </c>
      <c r="W131" s="41">
        <v>1.0672865182285294</v>
      </c>
      <c r="X131" s="46"/>
      <c r="Y131" s="46"/>
    </row>
    <row r="132" spans="1:27">
      <c r="A132" s="29" t="s">
        <v>1167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 t="e">
        <f>VLOOKUP(C:C,#REF!,5,0)</f>
        <v>#REF!</v>
      </c>
      <c r="M132" s="8"/>
      <c r="N132" s="21" t="e">
        <f t="shared" si="2"/>
        <v>#REF!</v>
      </c>
      <c r="O132" s="44">
        <v>8163</v>
      </c>
      <c r="P132" s="44">
        <v>1215</v>
      </c>
      <c r="Q132" s="44">
        <v>0</v>
      </c>
      <c r="R132" s="44">
        <v>0</v>
      </c>
      <c r="S132" s="44">
        <v>1215</v>
      </c>
      <c r="T132" s="45">
        <v>0</v>
      </c>
      <c r="U132" s="45">
        <v>6948</v>
      </c>
      <c r="V132" s="45">
        <v>3743.9090909090905</v>
      </c>
      <c r="W132" s="41">
        <v>0.86353056474335421</v>
      </c>
      <c r="X132" s="250"/>
      <c r="Y132" s="250"/>
    </row>
    <row r="133" spans="1:27">
      <c r="A133" s="29" t="s">
        <v>1168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 t="e">
        <f>VLOOKUP(C:C,#REF!,5,0)</f>
        <v>#REF!</v>
      </c>
      <c r="M133" s="8"/>
      <c r="N133" s="21" t="e">
        <f t="shared" si="2"/>
        <v>#REF!</v>
      </c>
      <c r="O133" s="44">
        <v>5647</v>
      </c>
      <c r="P133" s="44">
        <v>3070</v>
      </c>
      <c r="Q133" s="44">
        <v>0</v>
      </c>
      <c r="R133" s="44">
        <v>0</v>
      </c>
      <c r="S133" s="44">
        <v>4160</v>
      </c>
      <c r="T133" s="45">
        <v>-1090</v>
      </c>
      <c r="U133" s="45">
        <v>1487</v>
      </c>
      <c r="V133" s="45">
        <v>-1130.2727272727275</v>
      </c>
      <c r="W133" s="41">
        <v>1.0196564547547371</v>
      </c>
      <c r="X133" s="46"/>
      <c r="Y133" s="46"/>
    </row>
    <row r="134" spans="1:27" ht="23.45" customHeight="1">
      <c r="A134" s="29" t="s">
        <v>1169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 t="e">
        <f>VLOOKUP(C:C,#REF!,5,0)</f>
        <v>#REF!</v>
      </c>
      <c r="M134" s="8"/>
      <c r="N134" s="21" t="e">
        <f t="shared" si="2"/>
        <v>#REF!</v>
      </c>
      <c r="O134" s="44">
        <v>1748</v>
      </c>
      <c r="P134" s="44">
        <v>0</v>
      </c>
      <c r="Q134" s="44">
        <v>3000</v>
      </c>
      <c r="R134" s="44">
        <v>0</v>
      </c>
      <c r="S134" s="44">
        <v>0</v>
      </c>
      <c r="T134" s="45">
        <v>0</v>
      </c>
      <c r="U134" s="45">
        <v>4748</v>
      </c>
      <c r="V134" s="45">
        <v>2927.090909090909</v>
      </c>
      <c r="W134" s="41">
        <v>2.291762013729977</v>
      </c>
      <c r="X134" s="46"/>
      <c r="Y134" s="46"/>
    </row>
    <row r="135" spans="1:27">
      <c r="A135" s="29" t="s">
        <v>1170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 t="e">
        <f>VLOOKUP(C:C,#REF!,5,0)</f>
        <v>#REF!</v>
      </c>
      <c r="M135" s="8"/>
      <c r="N135" s="21" t="e">
        <f t="shared" si="2"/>
        <v>#REF!</v>
      </c>
      <c r="O135" s="44">
        <v>3218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3218</v>
      </c>
      <c r="V135" s="45">
        <v>2414.818181818182</v>
      </c>
      <c r="W135" s="41">
        <v>0.54909881914232439</v>
      </c>
      <c r="X135" s="46"/>
      <c r="Y135" s="46"/>
    </row>
    <row r="136" spans="1:27">
      <c r="A136" s="29" t="s">
        <v>1171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 t="e">
        <f>VLOOKUP(C:C,#REF!,5,0)</f>
        <v>#REF!</v>
      </c>
      <c r="M136" s="8"/>
      <c r="N136" s="21" t="e">
        <f t="shared" si="2"/>
        <v>#REF!</v>
      </c>
      <c r="O136" s="44">
        <v>935</v>
      </c>
      <c r="P136" s="44">
        <v>0</v>
      </c>
      <c r="Q136" s="44">
        <v>5000</v>
      </c>
      <c r="R136" s="44">
        <v>0</v>
      </c>
      <c r="S136" s="44">
        <v>0</v>
      </c>
      <c r="T136" s="45">
        <v>0</v>
      </c>
      <c r="U136" s="45">
        <v>5935</v>
      </c>
      <c r="V136" s="45">
        <v>3992.727272727273</v>
      </c>
      <c r="W136" s="41">
        <v>4.5700534759358291</v>
      </c>
      <c r="X136" s="46"/>
      <c r="Y136" s="46"/>
    </row>
    <row r="137" spans="1:27">
      <c r="A137" s="29" t="s">
        <v>1172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 t="e">
        <f>VLOOKUP(C:C,#REF!,5,0)</f>
        <v>#REF!</v>
      </c>
      <c r="M137" s="8"/>
      <c r="N137" s="21" t="e">
        <f t="shared" si="2"/>
        <v>#REF!</v>
      </c>
      <c r="O137" s="44">
        <v>8654</v>
      </c>
      <c r="P137" s="44">
        <v>0</v>
      </c>
      <c r="Q137" s="44">
        <v>0</v>
      </c>
      <c r="R137" s="44">
        <v>0</v>
      </c>
      <c r="S137" s="44">
        <v>0</v>
      </c>
      <c r="T137" s="45">
        <v>0</v>
      </c>
      <c r="U137" s="45">
        <v>8654</v>
      </c>
      <c r="V137" s="45">
        <v>8372.636363636364</v>
      </c>
      <c r="W137" s="41">
        <v>7.1527617286803791E-2</v>
      </c>
      <c r="X137" s="46"/>
      <c r="Y137" s="46"/>
    </row>
    <row r="138" spans="1:27">
      <c r="A138" s="29"/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 t="e">
        <f>VLOOKUP(C:C,#REF!,5,0)</f>
        <v>#REF!</v>
      </c>
      <c r="M138" s="8"/>
      <c r="N138" s="21" t="e">
        <f t="shared" si="2"/>
        <v>#REF!</v>
      </c>
      <c r="O138" s="44">
        <v>6204</v>
      </c>
      <c r="P138" s="44">
        <v>0</v>
      </c>
      <c r="Q138" s="44">
        <v>0</v>
      </c>
      <c r="R138" s="44">
        <v>0</v>
      </c>
      <c r="S138" s="44">
        <v>0</v>
      </c>
      <c r="T138" s="45">
        <v>0</v>
      </c>
      <c r="U138" s="45">
        <v>6204</v>
      </c>
      <c r="V138" s="45">
        <v>6156.272727272727</v>
      </c>
      <c r="W138" s="41">
        <v>1.6924564796905222E-2</v>
      </c>
      <c r="X138" s="46"/>
      <c r="Y138" s="46"/>
    </row>
    <row r="139" spans="1:27">
      <c r="A139" s="29" t="s">
        <v>1173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 t="e">
        <f>VLOOKUP(C:C,#REF!,5,0)</f>
        <v>#REF!</v>
      </c>
      <c r="M139" s="213"/>
      <c r="N139" s="21" t="e">
        <f t="shared" si="2"/>
        <v>#REF!</v>
      </c>
      <c r="O139" s="44">
        <v>4698</v>
      </c>
      <c r="P139" s="44">
        <v>0</v>
      </c>
      <c r="Q139" s="44">
        <v>0</v>
      </c>
      <c r="R139" s="44">
        <v>0</v>
      </c>
      <c r="S139" s="44">
        <v>0</v>
      </c>
      <c r="T139" s="45">
        <v>0</v>
      </c>
      <c r="U139" s="45">
        <v>4698</v>
      </c>
      <c r="V139" s="45">
        <v>2080.7272727272725</v>
      </c>
      <c r="W139" s="41">
        <v>1.225627926777352</v>
      </c>
      <c r="X139" s="46"/>
      <c r="Y139" s="46"/>
    </row>
    <row r="140" spans="1:27">
      <c r="A140" s="29" t="s">
        <v>1174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 t="e">
        <f>VLOOKUP(C:C,#REF!,5,0)</f>
        <v>#REF!</v>
      </c>
      <c r="M140" s="8"/>
      <c r="N140" s="21" t="e">
        <f t="shared" si="2"/>
        <v>#REF!</v>
      </c>
      <c r="O140" s="44">
        <v>1317</v>
      </c>
      <c r="P140" s="44">
        <v>0</v>
      </c>
      <c r="Q140" s="44">
        <v>3000</v>
      </c>
      <c r="R140" s="44">
        <v>0</v>
      </c>
      <c r="S140" s="44">
        <v>0</v>
      </c>
      <c r="T140" s="45">
        <v>0</v>
      </c>
      <c r="U140" s="45">
        <v>4317</v>
      </c>
      <c r="V140" s="45">
        <v>3039.727272727273</v>
      </c>
      <c r="W140" s="41">
        <v>2.1336370539104026</v>
      </c>
      <c r="X140" s="46" t="s">
        <v>4530</v>
      </c>
      <c r="Y140" s="46"/>
    </row>
    <row r="141" spans="1:27">
      <c r="A141" s="29" t="s">
        <v>1175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 t="e">
        <f>VLOOKUP(C:C,#REF!,5,0)</f>
        <v>#REF!</v>
      </c>
      <c r="M141" s="8"/>
      <c r="N141" s="21" t="e">
        <f t="shared" si="2"/>
        <v>#REF!</v>
      </c>
      <c r="O141" s="44">
        <v>5325</v>
      </c>
      <c r="P141" s="44">
        <v>2500</v>
      </c>
      <c r="Q141" s="44">
        <v>0</v>
      </c>
      <c r="R141" s="44">
        <v>0</v>
      </c>
      <c r="S141" s="44">
        <v>4500</v>
      </c>
      <c r="T141" s="45">
        <v>-2000</v>
      </c>
      <c r="U141" s="45">
        <v>825</v>
      </c>
      <c r="V141" s="45">
        <v>-1384.090909090909</v>
      </c>
      <c r="W141" s="41">
        <v>0.91267605633802817</v>
      </c>
      <c r="X141" s="46"/>
      <c r="Y141" s="46" t="s">
        <v>4561</v>
      </c>
    </row>
    <row r="142" spans="1:27">
      <c r="A142" s="29" t="s">
        <v>1176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 t="e">
        <f>VLOOKUP(C:C,#REF!,5,0)</f>
        <v>#REF!</v>
      </c>
      <c r="M142" s="211">
        <v>2200</v>
      </c>
      <c r="N142" s="211">
        <v>2200</v>
      </c>
      <c r="O142" s="44">
        <v>3734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3734</v>
      </c>
      <c r="V142" s="45">
        <v>1534</v>
      </c>
      <c r="W142" s="41">
        <v>0.70969469737546864</v>
      </c>
      <c r="X142" s="46"/>
      <c r="Y142" s="46"/>
    </row>
    <row r="143" spans="1:27" s="152" customFormat="1">
      <c r="A143" s="144" t="s">
        <v>1177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VLOOKUP(C:C,#REF!,5,0)</f>
        <v>#REF!</v>
      </c>
      <c r="M143" s="300">
        <v>360</v>
      </c>
      <c r="N143" s="300" t="e">
        <f t="shared" si="2"/>
        <v>#REF!</v>
      </c>
      <c r="O143" s="148">
        <v>0</v>
      </c>
      <c r="P143" s="148">
        <v>0</v>
      </c>
      <c r="Q143" s="148">
        <v>0</v>
      </c>
      <c r="R143" s="148">
        <v>0</v>
      </c>
      <c r="S143" s="148">
        <v>0</v>
      </c>
      <c r="T143" s="149">
        <v>0</v>
      </c>
      <c r="U143" s="149">
        <v>0</v>
      </c>
      <c r="V143" s="149" t="e">
        <v>#N/A</v>
      </c>
      <c r="W143" s="150" t="e">
        <v>#N/A</v>
      </c>
      <c r="X143" s="151"/>
      <c r="Y143" s="151"/>
      <c r="Z143" s="191"/>
      <c r="AA143" s="191"/>
    </row>
    <row r="144" spans="1:27">
      <c r="A144" s="29" t="s">
        <v>1178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 t="e">
        <f>VLOOKUP(C:C,#REF!,5,0)</f>
        <v>#REF!</v>
      </c>
      <c r="M144" s="8"/>
      <c r="N144" s="21" t="e">
        <f t="shared" si="2"/>
        <v>#REF!</v>
      </c>
      <c r="O144" s="44">
        <v>1858</v>
      </c>
      <c r="P144" s="44">
        <v>0</v>
      </c>
      <c r="Q144" s="44">
        <v>0</v>
      </c>
      <c r="R144" s="44">
        <v>0</v>
      </c>
      <c r="S144" s="44">
        <v>0</v>
      </c>
      <c r="T144" s="45">
        <v>0</v>
      </c>
      <c r="U144" s="45">
        <v>1858</v>
      </c>
      <c r="V144" s="45">
        <v>891.18181818181813</v>
      </c>
      <c r="W144" s="41">
        <v>1.1447793326157158</v>
      </c>
      <c r="X144" s="46"/>
      <c r="Y144" s="46"/>
    </row>
    <row r="145" spans="1:27">
      <c r="A145" s="29" t="s">
        <v>1179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 t="e">
        <f>VLOOKUP(C:C,#REF!,5,0)</f>
        <v>#REF!</v>
      </c>
      <c r="M145" s="8"/>
      <c r="N145" s="21" t="e">
        <f t="shared" si="2"/>
        <v>#REF!</v>
      </c>
      <c r="O145" s="44">
        <v>580</v>
      </c>
      <c r="P145" s="44">
        <v>0</v>
      </c>
      <c r="Q145" s="44">
        <v>3000</v>
      </c>
      <c r="R145" s="44">
        <v>0</v>
      </c>
      <c r="S145" s="44">
        <v>0</v>
      </c>
      <c r="T145" s="45">
        <v>0</v>
      </c>
      <c r="U145" s="45">
        <v>3580</v>
      </c>
      <c r="V145" s="45">
        <v>2597.7272727272725</v>
      </c>
      <c r="W145" s="41">
        <v>3.7258620689655171</v>
      </c>
      <c r="X145" s="46"/>
      <c r="Y145" s="46"/>
    </row>
    <row r="146" spans="1:27">
      <c r="A146" s="29" t="s">
        <v>1180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 t="e">
        <f>VLOOKUP(C:C,#REF!,5,0)</f>
        <v>#REF!</v>
      </c>
      <c r="M146" s="8"/>
      <c r="N146" s="21" t="e">
        <f t="shared" si="2"/>
        <v>#REF!</v>
      </c>
      <c r="O146" s="44">
        <v>4645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4645</v>
      </c>
      <c r="V146" s="45">
        <v>1090</v>
      </c>
      <c r="W146" s="41">
        <v>1.6837459634015071</v>
      </c>
      <c r="X146" s="46"/>
      <c r="Y146" s="46"/>
    </row>
    <row r="147" spans="1:27">
      <c r="A147" s="29" t="s">
        <v>2948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 t="e">
        <f>VLOOKUP(C:C,#REF!,5,0)</f>
        <v>#REF!</v>
      </c>
      <c r="M147" s="211">
        <v>10000</v>
      </c>
      <c r="N147" s="211">
        <v>10000</v>
      </c>
      <c r="O147" s="44">
        <v>36237</v>
      </c>
      <c r="P147" s="44">
        <v>100</v>
      </c>
      <c r="Q147" s="44">
        <v>0</v>
      </c>
      <c r="R147" s="44">
        <v>0</v>
      </c>
      <c r="S147" s="44">
        <v>100</v>
      </c>
      <c r="T147" s="45">
        <v>0</v>
      </c>
      <c r="U147" s="45">
        <v>36137</v>
      </c>
      <c r="V147" s="45">
        <v>26137</v>
      </c>
      <c r="W147" s="204">
        <v>0.24797858542373816</v>
      </c>
      <c r="X147" s="46"/>
      <c r="Y147" s="46"/>
    </row>
    <row r="148" spans="1:27">
      <c r="A148" s="29" t="s">
        <v>1182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 t="e">
        <f>VLOOKUP(C:C,#REF!,5,0)</f>
        <v>#REF!</v>
      </c>
      <c r="M148" s="211">
        <v>4000</v>
      </c>
      <c r="N148" s="211">
        <v>4000</v>
      </c>
      <c r="O148" s="44">
        <v>14676</v>
      </c>
      <c r="P148" s="44">
        <v>0</v>
      </c>
      <c r="Q148" s="44">
        <v>0</v>
      </c>
      <c r="R148" s="44">
        <v>0</v>
      </c>
      <c r="S148" s="44">
        <v>0</v>
      </c>
      <c r="T148" s="45">
        <v>0</v>
      </c>
      <c r="U148" s="45">
        <v>14676</v>
      </c>
      <c r="V148" s="45">
        <v>10676</v>
      </c>
      <c r="W148" s="204">
        <v>8.8443717634232755E-2</v>
      </c>
      <c r="X148" s="46"/>
      <c r="Y148" s="46"/>
    </row>
    <row r="149" spans="1:27">
      <c r="A149" s="29" t="s">
        <v>1183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 t="e">
        <f>VLOOKUP(C:C,#REF!,5,0)</f>
        <v>#REF!</v>
      </c>
      <c r="M149" s="211">
        <v>2000</v>
      </c>
      <c r="N149" s="211">
        <v>2000</v>
      </c>
      <c r="O149" s="44">
        <v>8290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8290</v>
      </c>
      <c r="V149" s="45">
        <v>6290</v>
      </c>
      <c r="W149" s="204">
        <v>0.13968636911942098</v>
      </c>
      <c r="X149" s="46"/>
      <c r="Y149" s="46"/>
    </row>
    <row r="150" spans="1:27">
      <c r="A150" s="29"/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 t="e">
        <f>VLOOKUP(C:C,#REF!,5,0)</f>
        <v>#REF!</v>
      </c>
      <c r="M150" s="211">
        <v>3500</v>
      </c>
      <c r="N150" s="211">
        <v>3500</v>
      </c>
      <c r="O150" s="44">
        <v>2731</v>
      </c>
      <c r="P150" s="44">
        <v>100</v>
      </c>
      <c r="Q150" s="44">
        <v>5000</v>
      </c>
      <c r="R150" s="44">
        <v>0</v>
      </c>
      <c r="S150" s="44">
        <v>1300</v>
      </c>
      <c r="T150" s="45">
        <v>-1200</v>
      </c>
      <c r="U150" s="45">
        <v>6431</v>
      </c>
      <c r="V150" s="45">
        <v>2931</v>
      </c>
      <c r="W150" s="204">
        <v>2.3584767484437936</v>
      </c>
      <c r="X150" s="46"/>
      <c r="Y150" s="46"/>
    </row>
    <row r="151" spans="1:27">
      <c r="A151" s="29"/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 t="e">
        <f>VLOOKUP(C:C,#REF!,5,0)</f>
        <v>#REF!</v>
      </c>
      <c r="M151" s="211">
        <v>4000</v>
      </c>
      <c r="N151" s="211">
        <v>4000</v>
      </c>
      <c r="O151" s="44">
        <v>3323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3323</v>
      </c>
      <c r="V151" s="45">
        <v>-677</v>
      </c>
      <c r="W151" s="204">
        <v>0.63075534155883239</v>
      </c>
      <c r="X151" s="46"/>
      <c r="Y151" s="46"/>
    </row>
    <row r="152" spans="1:27">
      <c r="A152" s="29"/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 t="e">
        <f>VLOOKUP(C:C,#REF!,5,0)</f>
        <v>#REF!</v>
      </c>
      <c r="M152" s="211">
        <v>1000</v>
      </c>
      <c r="N152" s="211">
        <v>1000</v>
      </c>
      <c r="O152" s="44">
        <v>6133</v>
      </c>
      <c r="P152" s="44">
        <v>620</v>
      </c>
      <c r="Q152" s="44">
        <v>0</v>
      </c>
      <c r="R152" s="44">
        <v>0</v>
      </c>
      <c r="S152" s="44">
        <v>620</v>
      </c>
      <c r="T152" s="45">
        <v>0</v>
      </c>
      <c r="U152" s="45">
        <v>5513</v>
      </c>
      <c r="V152" s="45">
        <v>4513</v>
      </c>
      <c r="W152" s="204">
        <v>0.28860264144790476</v>
      </c>
      <c r="X152" s="46"/>
      <c r="Y152" s="46"/>
    </row>
    <row r="153" spans="1:27">
      <c r="A153" s="29"/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 t="e">
        <f>VLOOKUP(C:C,#REF!,5,0)</f>
        <v>#REF!</v>
      </c>
      <c r="M153" s="211">
        <v>1000</v>
      </c>
      <c r="N153" s="211">
        <v>1000</v>
      </c>
      <c r="O153" s="44">
        <v>3230</v>
      </c>
      <c r="P153" s="44">
        <v>0</v>
      </c>
      <c r="Q153" s="44">
        <v>0</v>
      </c>
      <c r="R153" s="44">
        <v>0</v>
      </c>
      <c r="S153" s="44">
        <v>0</v>
      </c>
      <c r="T153" s="45">
        <v>0</v>
      </c>
      <c r="U153" s="45">
        <v>3230</v>
      </c>
      <c r="V153" s="45">
        <v>2230</v>
      </c>
      <c r="W153" s="204">
        <v>6.2229102167182665E-2</v>
      </c>
      <c r="X153" s="46"/>
      <c r="Y153" s="46"/>
    </row>
    <row r="154" spans="1:27">
      <c r="A154" s="29"/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 t="e">
        <f>VLOOKUP(C:C,#REF!,5,0)</f>
        <v>#REF!</v>
      </c>
      <c r="M154" s="211">
        <v>2500</v>
      </c>
      <c r="N154" s="211">
        <v>2500</v>
      </c>
      <c r="O154" s="44">
        <v>3937</v>
      </c>
      <c r="P154" s="44">
        <v>1150</v>
      </c>
      <c r="Q154" s="44">
        <v>0</v>
      </c>
      <c r="R154" s="44">
        <v>0</v>
      </c>
      <c r="S154" s="44">
        <v>2350</v>
      </c>
      <c r="T154" s="45">
        <v>-1200</v>
      </c>
      <c r="U154" s="45">
        <v>1587</v>
      </c>
      <c r="V154" s="45">
        <v>-913</v>
      </c>
      <c r="W154" s="204">
        <v>0.53517907035814072</v>
      </c>
      <c r="X154" s="46"/>
      <c r="Y154" s="46"/>
    </row>
    <row r="155" spans="1:27" s="152" customFormat="1">
      <c r="A155" s="144" t="s">
        <v>1184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 t="e">
        <f>VLOOKUP(C:C,#REF!,5,0)</f>
        <v>#REF!</v>
      </c>
      <c r="M155" s="8"/>
      <c r="N155" s="21" t="e">
        <f t="shared" si="2"/>
        <v>#REF!</v>
      </c>
      <c r="O155" s="148">
        <v>29</v>
      </c>
      <c r="P155" s="148">
        <v>0</v>
      </c>
      <c r="Q155" s="44">
        <v>0</v>
      </c>
      <c r="R155" s="148">
        <v>0</v>
      </c>
      <c r="S155" s="148">
        <v>0</v>
      </c>
      <c r="T155" s="149">
        <v>0</v>
      </c>
      <c r="U155" s="149">
        <v>29</v>
      </c>
      <c r="V155" s="149">
        <v>2.1818181818181834</v>
      </c>
      <c r="W155" s="150">
        <v>2.0344827586206895</v>
      </c>
      <c r="X155" s="151"/>
      <c r="Y155" s="151"/>
      <c r="Z155" s="191"/>
      <c r="AA155" s="191"/>
    </row>
    <row r="156" spans="1:27">
      <c r="A156" s="29" t="s">
        <v>1185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 t="e">
        <f>VLOOKUP(C:C,#REF!,5,0)</f>
        <v>#REF!</v>
      </c>
      <c r="M156" s="8"/>
      <c r="N156" s="21" t="e">
        <f t="shared" si="2"/>
        <v>#REF!</v>
      </c>
      <c r="O156" s="44">
        <v>2056</v>
      </c>
      <c r="P156" s="44">
        <v>0</v>
      </c>
      <c r="Q156" s="44">
        <v>200</v>
      </c>
      <c r="R156" s="44">
        <v>0</v>
      </c>
      <c r="S156" s="44">
        <v>0</v>
      </c>
      <c r="T156" s="45">
        <v>0</v>
      </c>
      <c r="U156" s="45">
        <v>2256</v>
      </c>
      <c r="V156" s="45">
        <v>491.45454545454527</v>
      </c>
      <c r="W156" s="41">
        <v>1.8881322957198443</v>
      </c>
      <c r="X156" s="46"/>
      <c r="Y156" s="46"/>
    </row>
    <row r="157" spans="1:27" s="200" customFormat="1">
      <c r="A157" s="192" t="s">
        <v>1186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 t="e">
        <f>VLOOKUP(C:C,#REF!,5,0)</f>
        <v>#REF!</v>
      </c>
      <c r="M157" s="8"/>
      <c r="N157" s="21" t="e">
        <f t="shared" si="2"/>
        <v>#REF!</v>
      </c>
      <c r="O157" s="196">
        <v>713</v>
      </c>
      <c r="P157" s="196">
        <v>0</v>
      </c>
      <c r="Q157" s="196">
        <v>0</v>
      </c>
      <c r="R157" s="196">
        <v>0</v>
      </c>
      <c r="S157" s="196">
        <v>0</v>
      </c>
      <c r="T157" s="197">
        <v>0</v>
      </c>
      <c r="U157" s="197">
        <v>713</v>
      </c>
      <c r="V157" s="197">
        <v>710.72727272727275</v>
      </c>
      <c r="W157" s="198">
        <v>7.0126227208976155E-3</v>
      </c>
      <c r="X157" s="199"/>
      <c r="Y157" s="199"/>
      <c r="Z157" s="201"/>
      <c r="AA157" s="201"/>
    </row>
    <row r="158" spans="1:27">
      <c r="A158" s="29" t="s">
        <v>1187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 t="e">
        <f>VLOOKUP(C:C,#REF!,5,0)</f>
        <v>#REF!</v>
      </c>
      <c r="M158" s="211">
        <v>2500</v>
      </c>
      <c r="N158" s="211">
        <v>2500</v>
      </c>
      <c r="O158" s="44">
        <v>7179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7179</v>
      </c>
      <c r="V158" s="45">
        <v>4679</v>
      </c>
      <c r="W158" s="41">
        <v>0.493940660259089</v>
      </c>
      <c r="X158" s="46"/>
      <c r="Y158" s="46"/>
    </row>
    <row r="159" spans="1:27">
      <c r="A159" s="29" t="s">
        <v>1188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 t="e">
        <f>VLOOKUP(C:C,#REF!,5,0)</f>
        <v>#REF!</v>
      </c>
      <c r="M159" s="211">
        <v>1000</v>
      </c>
      <c r="N159" s="211">
        <v>1000</v>
      </c>
      <c r="O159" s="44">
        <v>6621</v>
      </c>
      <c r="P159" s="44">
        <v>0</v>
      </c>
      <c r="Q159" s="44">
        <v>0</v>
      </c>
      <c r="R159" s="44">
        <v>0</v>
      </c>
      <c r="S159" s="44">
        <v>0</v>
      </c>
      <c r="T159" s="45">
        <v>0</v>
      </c>
      <c r="U159" s="45">
        <v>6621</v>
      </c>
      <c r="V159" s="45">
        <v>5621</v>
      </c>
      <c r="W159" s="41">
        <v>8.7297991239993961E-2</v>
      </c>
      <c r="X159" s="46"/>
      <c r="Y159" s="46"/>
    </row>
    <row r="160" spans="1:27">
      <c r="A160" s="29" t="s">
        <v>1189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 t="e">
        <f>VLOOKUP(C:C,#REF!,5,0)</f>
        <v>#REF!</v>
      </c>
      <c r="M160" s="8"/>
      <c r="N160" s="21" t="e">
        <f t="shared" si="2"/>
        <v>#REF!</v>
      </c>
      <c r="O160" s="44">
        <v>400</v>
      </c>
      <c r="P160" s="44">
        <v>0</v>
      </c>
      <c r="Q160" s="44">
        <v>0</v>
      </c>
      <c r="R160" s="44">
        <v>0</v>
      </c>
      <c r="S160" s="44">
        <v>0</v>
      </c>
      <c r="T160" s="45">
        <v>0</v>
      </c>
      <c r="U160" s="45">
        <v>400</v>
      </c>
      <c r="V160" s="45">
        <v>337.72727272727275</v>
      </c>
      <c r="W160" s="41">
        <v>0.34250000000000003</v>
      </c>
      <c r="X160" s="46"/>
      <c r="Y160" s="46"/>
    </row>
    <row r="161" spans="1:27">
      <c r="A161" s="9"/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 t="e">
        <f>VLOOKUP(C:C,#REF!,5,0)</f>
        <v>#REF!</v>
      </c>
      <c r="M161" s="211">
        <v>1500</v>
      </c>
      <c r="N161" s="211">
        <v>1500</v>
      </c>
      <c r="O161" s="44">
        <v>2651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2651</v>
      </c>
      <c r="V161" s="45">
        <v>1151</v>
      </c>
      <c r="W161" s="41">
        <v>0.13617502829121086</v>
      </c>
      <c r="X161" s="13"/>
      <c r="Y161" s="13"/>
    </row>
    <row r="162" spans="1:27">
      <c r="A162" s="29" t="s">
        <v>1190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 t="e">
        <f>VLOOKUP(C:C,#REF!,5,0)</f>
        <v>#REF!</v>
      </c>
      <c r="M162" s="8"/>
      <c r="N162" s="21" t="e">
        <f t="shared" si="2"/>
        <v>#REF!</v>
      </c>
      <c r="O162" s="44">
        <v>432</v>
      </c>
      <c r="P162" s="44">
        <v>0</v>
      </c>
      <c r="Q162" s="44">
        <v>0</v>
      </c>
      <c r="R162" s="44">
        <v>0</v>
      </c>
      <c r="S162" s="44">
        <v>200</v>
      </c>
      <c r="T162" s="45">
        <v>-200</v>
      </c>
      <c r="U162" s="45">
        <v>232</v>
      </c>
      <c r="V162" s="45">
        <v>-17.090909090909093</v>
      </c>
      <c r="W162" s="41">
        <v>1.2685185185185186</v>
      </c>
      <c r="X162" s="46"/>
      <c r="Y162" s="46" t="s">
        <v>4562</v>
      </c>
    </row>
    <row r="163" spans="1:27" s="152" customFormat="1">
      <c r="A163" s="185"/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 t="e">
        <f>VLOOKUP(C:C,#REF!,5,0)</f>
        <v>#REF!</v>
      </c>
      <c r="M163" s="300">
        <v>1000</v>
      </c>
      <c r="N163" s="300">
        <v>1000</v>
      </c>
      <c r="O163" s="148">
        <v>29</v>
      </c>
      <c r="P163" s="148">
        <v>0</v>
      </c>
      <c r="Q163" s="148">
        <v>0</v>
      </c>
      <c r="R163" s="148">
        <v>0</v>
      </c>
      <c r="S163" s="148">
        <v>0</v>
      </c>
      <c r="T163" s="149">
        <v>0</v>
      </c>
      <c r="U163" s="149">
        <v>29</v>
      </c>
      <c r="V163" s="149">
        <v>-971</v>
      </c>
      <c r="W163" s="150">
        <v>102.93103448275862</v>
      </c>
      <c r="X163" s="185"/>
      <c r="Y163" s="185"/>
      <c r="Z163" s="191"/>
      <c r="AA163" s="191"/>
    </row>
    <row r="164" spans="1:27">
      <c r="A164" s="9"/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 t="e">
        <f>VLOOKUP(C:C,#REF!,5,0)</f>
        <v>#REF!</v>
      </c>
      <c r="M164" s="211">
        <v>1000</v>
      </c>
      <c r="N164" s="211">
        <v>1000</v>
      </c>
      <c r="O164" s="44">
        <v>1940</v>
      </c>
      <c r="P164" s="44">
        <v>0</v>
      </c>
      <c r="Q164" s="44">
        <v>0</v>
      </c>
      <c r="R164" s="44">
        <v>0</v>
      </c>
      <c r="S164" s="44">
        <v>0</v>
      </c>
      <c r="T164" s="45">
        <v>0</v>
      </c>
      <c r="U164" s="45">
        <v>1940</v>
      </c>
      <c r="V164" s="45">
        <v>940</v>
      </c>
      <c r="W164" s="41">
        <v>6.0824742268041236E-2</v>
      </c>
      <c r="X164" s="13"/>
      <c r="Y164" s="13"/>
    </row>
    <row r="165" spans="1:27">
      <c r="A165" s="9"/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 t="e">
        <f>VLOOKUP(C:C,#REF!,5,0)</f>
        <v>#REF!</v>
      </c>
      <c r="M165" s="8"/>
      <c r="N165" s="21" t="e">
        <f t="shared" si="2"/>
        <v>#REF!</v>
      </c>
      <c r="O165" s="44">
        <v>777</v>
      </c>
      <c r="P165" s="44">
        <v>500</v>
      </c>
      <c r="Q165" s="44">
        <v>0</v>
      </c>
      <c r="R165" s="44">
        <v>0</v>
      </c>
      <c r="S165" s="44">
        <v>700</v>
      </c>
      <c r="T165" s="45">
        <v>-200</v>
      </c>
      <c r="U165" s="45">
        <v>77</v>
      </c>
      <c r="V165" s="45">
        <v>-995.72727272727275</v>
      </c>
      <c r="W165" s="41">
        <v>3.0373230373230373</v>
      </c>
      <c r="X165" s="13"/>
      <c r="Y165" s="13"/>
    </row>
    <row r="166" spans="1:27">
      <c r="A166" s="9"/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 t="e">
        <f>VLOOKUP(C:C,#REF!,5,0)</f>
        <v>#REF!</v>
      </c>
      <c r="M166" s="8"/>
      <c r="N166" s="21" t="e">
        <f t="shared" si="2"/>
        <v>#REF!</v>
      </c>
      <c r="O166" s="44">
        <v>668</v>
      </c>
      <c r="P166" s="44">
        <v>0</v>
      </c>
      <c r="Q166" s="44">
        <v>0</v>
      </c>
      <c r="R166" s="44">
        <v>0</v>
      </c>
      <c r="S166" s="44">
        <v>1500</v>
      </c>
      <c r="T166" s="45">
        <v>-1500</v>
      </c>
      <c r="U166" s="45">
        <v>-832</v>
      </c>
      <c r="V166" s="45">
        <v>-1901.5454545454545</v>
      </c>
      <c r="W166" s="41">
        <v>3.5224550898203595</v>
      </c>
      <c r="X166" s="13"/>
      <c r="Y166" s="13"/>
    </row>
    <row r="167" spans="1:27">
      <c r="A167" s="9"/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 t="e">
        <f>VLOOKUP(C:C,#REF!,5,0)</f>
        <v>#REF!</v>
      </c>
      <c r="M167" s="234">
        <v>1000</v>
      </c>
      <c r="N167" s="21" t="e">
        <f t="shared" si="2"/>
        <v>#REF!</v>
      </c>
      <c r="O167" s="44">
        <v>1130</v>
      </c>
      <c r="P167" s="44">
        <v>0</v>
      </c>
      <c r="Q167" s="44">
        <v>0</v>
      </c>
      <c r="R167" s="44">
        <v>0</v>
      </c>
      <c r="S167" s="44">
        <v>0</v>
      </c>
      <c r="T167" s="45">
        <v>0</v>
      </c>
      <c r="U167" s="45">
        <v>1130</v>
      </c>
      <c r="V167" s="45">
        <v>-153.18181818181802</v>
      </c>
      <c r="W167" s="41">
        <v>2.4982300884955753</v>
      </c>
      <c r="X167" s="13"/>
      <c r="Y167" s="13" t="s">
        <v>351</v>
      </c>
    </row>
    <row r="168" spans="1:27">
      <c r="A168" s="9"/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 t="e">
        <f>VLOOKUP(C:C,#REF!,5,0)</f>
        <v>#REF!</v>
      </c>
      <c r="M168" s="234">
        <v>1000</v>
      </c>
      <c r="N168" s="21" t="e">
        <f t="shared" si="2"/>
        <v>#REF!</v>
      </c>
      <c r="O168" s="44">
        <v>1273</v>
      </c>
      <c r="P168" s="44">
        <v>0</v>
      </c>
      <c r="Q168" s="44">
        <v>0</v>
      </c>
      <c r="R168" s="44">
        <v>0</v>
      </c>
      <c r="S168" s="44">
        <v>0</v>
      </c>
      <c r="T168" s="45">
        <v>0</v>
      </c>
      <c r="U168" s="45">
        <v>1273</v>
      </c>
      <c r="V168" s="45">
        <v>-90.63636363636374</v>
      </c>
      <c r="W168" s="41">
        <v>2.356637863315004</v>
      </c>
      <c r="X168" s="13"/>
      <c r="Y168" s="13" t="s">
        <v>351</v>
      </c>
    </row>
    <row r="169" spans="1:27">
      <c r="A169" s="9"/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 t="e">
        <f>VLOOKUP(C:C,#REF!,5,0)</f>
        <v>#REF!</v>
      </c>
      <c r="M169" s="234">
        <v>1000</v>
      </c>
      <c r="N169" s="21" t="e">
        <f t="shared" si="2"/>
        <v>#REF!</v>
      </c>
      <c r="O169" s="44">
        <v>1911</v>
      </c>
      <c r="P169" s="44">
        <v>0</v>
      </c>
      <c r="Q169" s="44">
        <v>0</v>
      </c>
      <c r="R169" s="44">
        <v>0</v>
      </c>
      <c r="S169" s="44">
        <v>0</v>
      </c>
      <c r="T169" s="45">
        <v>0</v>
      </c>
      <c r="U169" s="45">
        <v>1911</v>
      </c>
      <c r="V169" s="45">
        <v>1618.2727272727273</v>
      </c>
      <c r="W169" s="41">
        <v>0.33699633699633702</v>
      </c>
      <c r="X169" s="13"/>
      <c r="Y169" s="13"/>
    </row>
    <row r="170" spans="1:27">
      <c r="A170" s="9"/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 t="e">
        <f>VLOOKUP(C:C,#REF!,5,0)</f>
        <v>#REF!</v>
      </c>
      <c r="M170" s="234"/>
      <c r="N170" s="21" t="e">
        <f t="shared" si="2"/>
        <v>#REF!</v>
      </c>
      <c r="O170" s="44">
        <v>13122</v>
      </c>
      <c r="P170" s="44">
        <v>920</v>
      </c>
      <c r="Q170" s="44">
        <v>0</v>
      </c>
      <c r="R170" s="44">
        <v>0</v>
      </c>
      <c r="S170" s="44">
        <v>2549</v>
      </c>
      <c r="T170" s="45">
        <v>-1629</v>
      </c>
      <c r="U170" s="45">
        <v>10573</v>
      </c>
      <c r="V170" s="45">
        <v>5808</v>
      </c>
      <c r="W170" s="41">
        <v>0.79888736473098609</v>
      </c>
      <c r="X170" s="13"/>
      <c r="Y170" s="13"/>
    </row>
    <row r="171" spans="1:27">
      <c r="A171" s="9"/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 t="e">
        <f>VLOOKUP(C:C,#REF!,5,0)</f>
        <v>#REF!</v>
      </c>
      <c r="M171" s="234"/>
      <c r="N171" s="21" t="e">
        <f t="shared" si="2"/>
        <v>#REF!</v>
      </c>
      <c r="O171" s="44">
        <v>9747</v>
      </c>
      <c r="P171" s="44">
        <v>0</v>
      </c>
      <c r="Q171" s="44">
        <v>0</v>
      </c>
      <c r="R171" s="44">
        <v>0</v>
      </c>
      <c r="S171" s="44">
        <v>174</v>
      </c>
      <c r="T171" s="45">
        <v>-174</v>
      </c>
      <c r="U171" s="45">
        <v>9573</v>
      </c>
      <c r="V171" s="45">
        <v>8582.545454545454</v>
      </c>
      <c r="W171" s="41">
        <v>0.2235559659382374</v>
      </c>
      <c r="X171" s="13"/>
      <c r="Y171" s="13"/>
    </row>
    <row r="172" spans="1:27">
      <c r="A172" s="9"/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 t="e">
        <f>VLOOKUP(C:C,#REF!,5,0)</f>
        <v>#REF!</v>
      </c>
      <c r="M172" s="234">
        <v>6000</v>
      </c>
      <c r="N172" s="211">
        <v>6000</v>
      </c>
      <c r="O172" s="44">
        <v>6555</v>
      </c>
      <c r="P172" s="44">
        <v>600</v>
      </c>
      <c r="Q172" s="44">
        <v>0</v>
      </c>
      <c r="R172" s="44">
        <v>0</v>
      </c>
      <c r="S172" s="44">
        <v>300</v>
      </c>
      <c r="T172" s="45">
        <v>300</v>
      </c>
      <c r="U172" s="45">
        <v>6255</v>
      </c>
      <c r="V172" s="45">
        <v>255</v>
      </c>
      <c r="W172" s="41">
        <v>1.2067124332570556</v>
      </c>
      <c r="X172" s="13"/>
      <c r="Y172" s="13"/>
    </row>
    <row r="173" spans="1:27">
      <c r="A173" s="9"/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 t="e">
        <f>VLOOKUP(C:C,#REF!,5,0)</f>
        <v>#REF!</v>
      </c>
      <c r="M173" s="234">
        <v>1000</v>
      </c>
      <c r="N173" s="211">
        <v>1000</v>
      </c>
      <c r="O173" s="44">
        <v>1400</v>
      </c>
      <c r="P173" s="44">
        <v>0</v>
      </c>
      <c r="Q173" s="44">
        <v>0</v>
      </c>
      <c r="R173" s="44">
        <v>0</v>
      </c>
      <c r="S173" s="44">
        <v>0</v>
      </c>
      <c r="T173" s="45">
        <v>0</v>
      </c>
      <c r="U173" s="45">
        <v>1400</v>
      </c>
      <c r="V173" s="45">
        <v>400</v>
      </c>
      <c r="W173" s="41">
        <v>1.2235714285714285</v>
      </c>
      <c r="X173" s="13"/>
      <c r="Y173" s="13"/>
    </row>
    <row r="174" spans="1:27">
      <c r="A174" s="9"/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 t="e">
        <f>VLOOKUP(C:C,#REF!,5,0)</f>
        <v>#REF!</v>
      </c>
      <c r="M174" s="234">
        <v>1500</v>
      </c>
      <c r="N174" s="211">
        <v>1500</v>
      </c>
      <c r="O174" s="44">
        <v>4428</v>
      </c>
      <c r="P174" s="44">
        <v>300</v>
      </c>
      <c r="Q174" s="44">
        <v>0</v>
      </c>
      <c r="R174" s="44">
        <v>0</v>
      </c>
      <c r="S174" s="44">
        <v>300</v>
      </c>
      <c r="T174" s="45">
        <v>0</v>
      </c>
      <c r="U174" s="45">
        <v>4128</v>
      </c>
      <c r="V174" s="45">
        <v>2628</v>
      </c>
      <c r="W174" s="41">
        <v>0.17434507678410116</v>
      </c>
      <c r="X174" s="13"/>
      <c r="Y174" s="13"/>
    </row>
    <row r="175" spans="1:27">
      <c r="A175" s="9"/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 t="e">
        <f>VLOOKUP(C:C,#REF!,5,0)</f>
        <v>#REF!</v>
      </c>
      <c r="M175" s="234"/>
      <c r="N175" s="21" t="e">
        <f t="shared" si="2"/>
        <v>#REF!</v>
      </c>
      <c r="O175" s="44">
        <v>4964</v>
      </c>
      <c r="P175" s="44">
        <v>8900</v>
      </c>
      <c r="Q175" s="44">
        <v>9000</v>
      </c>
      <c r="R175" s="44">
        <v>0</v>
      </c>
      <c r="S175" s="44">
        <v>11900</v>
      </c>
      <c r="T175" s="45">
        <v>-3000</v>
      </c>
      <c r="U175" s="45">
        <v>2064</v>
      </c>
      <c r="V175" s="45">
        <v>-952.81818181818198</v>
      </c>
      <c r="W175" s="41">
        <v>1.3370265914585011</v>
      </c>
      <c r="X175" s="13"/>
      <c r="Y175" s="13" t="s">
        <v>351</v>
      </c>
    </row>
    <row r="176" spans="1:27">
      <c r="A176" s="9"/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 t="e">
        <f>VLOOKUP(C:C,#REF!,5,0)</f>
        <v>#REF!</v>
      </c>
      <c r="M176" s="234">
        <v>1000</v>
      </c>
      <c r="N176" s="211">
        <v>1000</v>
      </c>
      <c r="O176" s="44">
        <v>1882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1882</v>
      </c>
      <c r="V176" s="45">
        <v>882</v>
      </c>
      <c r="W176" s="41">
        <v>0.50265674814027628</v>
      </c>
      <c r="X176" s="13"/>
      <c r="Y176" s="13"/>
    </row>
    <row r="177" spans="1:27">
      <c r="A177" s="9"/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 t="e">
        <f>VLOOKUP(C:C,#REF!,5,0)</f>
        <v>#REF!</v>
      </c>
      <c r="M177" s="234">
        <v>1000</v>
      </c>
      <c r="N177" s="211">
        <v>1000</v>
      </c>
      <c r="O177" s="44">
        <v>715</v>
      </c>
      <c r="P177" s="44">
        <v>54</v>
      </c>
      <c r="Q177" s="44">
        <v>3000</v>
      </c>
      <c r="R177" s="44">
        <v>0</v>
      </c>
      <c r="S177" s="44">
        <v>54</v>
      </c>
      <c r="T177" s="45">
        <v>0</v>
      </c>
      <c r="U177" s="45">
        <v>3661</v>
      </c>
      <c r="V177" s="45">
        <v>2661</v>
      </c>
      <c r="W177" s="41">
        <v>2.4545454545454546</v>
      </c>
      <c r="X177" s="13"/>
      <c r="Y177" s="13"/>
    </row>
    <row r="178" spans="1:27">
      <c r="A178" s="9"/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 t="e">
        <f>VLOOKUP(C:C,#REF!,5,0)</f>
        <v>#REF!</v>
      </c>
      <c r="M178" s="234">
        <v>1000</v>
      </c>
      <c r="N178" s="211">
        <v>1000</v>
      </c>
      <c r="O178" s="44">
        <v>1596</v>
      </c>
      <c r="P178" s="44">
        <v>54</v>
      </c>
      <c r="Q178" s="44">
        <v>0</v>
      </c>
      <c r="R178" s="44">
        <v>0</v>
      </c>
      <c r="S178" s="44">
        <v>54</v>
      </c>
      <c r="T178" s="45">
        <v>0</v>
      </c>
      <c r="U178" s="45">
        <v>1542</v>
      </c>
      <c r="V178" s="45">
        <v>542</v>
      </c>
      <c r="W178" s="41">
        <v>0.57080200501253131</v>
      </c>
      <c r="X178" s="13"/>
      <c r="Y178" s="13"/>
    </row>
    <row r="179" spans="1:27">
      <c r="A179" s="9"/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 t="e">
        <f>VLOOKUP(C:C,#REF!,5,0)</f>
        <v>#REF!</v>
      </c>
      <c r="M179" s="234">
        <v>1000</v>
      </c>
      <c r="N179" s="211">
        <v>1000</v>
      </c>
      <c r="O179" s="44">
        <v>1592</v>
      </c>
      <c r="P179" s="44">
        <v>0</v>
      </c>
      <c r="Q179" s="44">
        <v>0</v>
      </c>
      <c r="R179" s="44">
        <v>0</v>
      </c>
      <c r="S179" s="44">
        <v>0</v>
      </c>
      <c r="T179" s="45">
        <v>0</v>
      </c>
      <c r="U179" s="45">
        <v>1592</v>
      </c>
      <c r="V179" s="45">
        <v>592</v>
      </c>
      <c r="W179" s="41">
        <v>0.72801507537688437</v>
      </c>
      <c r="X179" s="13"/>
      <c r="Y179" s="13"/>
    </row>
    <row r="180" spans="1:27">
      <c r="A180" s="9"/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 t="e">
        <f>VLOOKUP(C:C,#REF!,5,0)</f>
        <v>#REF!</v>
      </c>
      <c r="M180" s="234">
        <v>1000</v>
      </c>
      <c r="N180" s="211">
        <v>1000</v>
      </c>
      <c r="O180" s="44">
        <v>638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638</v>
      </c>
      <c r="V180" s="45">
        <v>-362</v>
      </c>
      <c r="W180" s="41">
        <v>4.2554858934169282</v>
      </c>
      <c r="X180" s="13"/>
      <c r="Y180" s="13"/>
    </row>
    <row r="181" spans="1:27" s="200" customFormat="1">
      <c r="A181" s="243"/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 t="e">
        <f>VLOOKUP(C:C,#REF!,5,0)</f>
        <v>#REF!</v>
      </c>
      <c r="M181" s="281">
        <v>1500</v>
      </c>
      <c r="N181" s="211">
        <v>1500</v>
      </c>
      <c r="O181" s="196">
        <v>2</v>
      </c>
      <c r="P181" s="196">
        <v>0</v>
      </c>
      <c r="Q181" s="196">
        <v>0</v>
      </c>
      <c r="R181" s="196">
        <v>0</v>
      </c>
      <c r="S181" s="196">
        <v>0</v>
      </c>
      <c r="T181" s="197">
        <v>0</v>
      </c>
      <c r="U181" s="197">
        <v>2</v>
      </c>
      <c r="V181" s="197">
        <v>-1498</v>
      </c>
      <c r="W181" s="198">
        <v>756</v>
      </c>
      <c r="X181" s="243"/>
      <c r="Y181" s="243"/>
      <c r="Z181" s="201"/>
      <c r="AA181" s="201"/>
    </row>
    <row r="182" spans="1:27">
      <c r="A182" s="9"/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 t="e">
        <f>VLOOKUP(C:C,#REF!,5,0)</f>
        <v>#REF!</v>
      </c>
      <c r="M182" s="234">
        <v>1000</v>
      </c>
      <c r="N182" s="211">
        <v>1000</v>
      </c>
      <c r="O182" s="44">
        <v>3637</v>
      </c>
      <c r="P182" s="44">
        <v>0</v>
      </c>
      <c r="Q182" s="44">
        <v>0</v>
      </c>
      <c r="R182" s="44">
        <v>0</v>
      </c>
      <c r="S182" s="44">
        <v>0</v>
      </c>
      <c r="T182" s="45">
        <v>0</v>
      </c>
      <c r="U182" s="45">
        <v>3637</v>
      </c>
      <c r="V182" s="45">
        <v>2637</v>
      </c>
      <c r="W182" s="41">
        <v>0.34231509485839978</v>
      </c>
      <c r="X182" s="46"/>
      <c r="Y182" s="46"/>
    </row>
    <row r="183" spans="1:27">
      <c r="A183" s="9"/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 t="e">
        <f>VLOOKUP(C:C,#REF!,5,0)</f>
        <v>#REF!</v>
      </c>
      <c r="M183" s="234">
        <v>1000</v>
      </c>
      <c r="N183" s="211">
        <v>1000</v>
      </c>
      <c r="O183" s="44">
        <v>3802</v>
      </c>
      <c r="P183" s="44">
        <v>0</v>
      </c>
      <c r="Q183" s="44">
        <v>0</v>
      </c>
      <c r="R183" s="44">
        <v>0</v>
      </c>
      <c r="S183" s="44">
        <v>0</v>
      </c>
      <c r="T183" s="45">
        <v>0</v>
      </c>
      <c r="U183" s="45">
        <v>3802</v>
      </c>
      <c r="V183" s="45">
        <v>2802</v>
      </c>
      <c r="W183" s="41">
        <v>0.30010520778537614</v>
      </c>
      <c r="X183" s="46"/>
      <c r="Y183" s="46"/>
    </row>
    <row r="184" spans="1:27">
      <c r="A184" s="9"/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 t="e">
        <f>VLOOKUP(C:C,#REF!,5,0)</f>
        <v>#REF!</v>
      </c>
      <c r="M184" s="234">
        <v>1000</v>
      </c>
      <c r="N184" s="211">
        <v>1000</v>
      </c>
      <c r="O184" s="44">
        <v>3861</v>
      </c>
      <c r="P184" s="44">
        <v>2800</v>
      </c>
      <c r="Q184" s="44">
        <v>3000</v>
      </c>
      <c r="R184" s="44">
        <v>0</v>
      </c>
      <c r="S184" s="44">
        <v>2800</v>
      </c>
      <c r="T184" s="45">
        <v>0</v>
      </c>
      <c r="U184" s="45">
        <v>4061</v>
      </c>
      <c r="V184" s="45">
        <v>3061</v>
      </c>
      <c r="W184" s="41">
        <v>0.57135457135457135</v>
      </c>
      <c r="X184" s="46"/>
      <c r="Y184" s="46"/>
    </row>
    <row r="185" spans="1:27">
      <c r="A185" s="9"/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 t="e">
        <f>VLOOKUP(C:C,#REF!,5,0)</f>
        <v>#REF!</v>
      </c>
      <c r="M185" s="234">
        <v>1000</v>
      </c>
      <c r="N185" s="211">
        <v>1000</v>
      </c>
      <c r="O185" s="44">
        <v>3796</v>
      </c>
      <c r="P185" s="44">
        <v>1190</v>
      </c>
      <c r="Q185" s="44">
        <v>0</v>
      </c>
      <c r="R185" s="44">
        <v>0</v>
      </c>
      <c r="S185" s="44">
        <v>1090</v>
      </c>
      <c r="T185" s="45">
        <v>100</v>
      </c>
      <c r="U185" s="45">
        <v>2706</v>
      </c>
      <c r="V185" s="45">
        <v>1706</v>
      </c>
      <c r="W185" s="41">
        <v>0.27107481559536356</v>
      </c>
      <c r="X185" s="46"/>
      <c r="Y185" s="46"/>
    </row>
    <row r="186" spans="1:27">
      <c r="A186" s="9"/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 t="e">
        <f>VLOOKUP(C:C,#REF!,5,0)</f>
        <v>#REF!</v>
      </c>
      <c r="M186" s="213"/>
      <c r="N186" s="21" t="e">
        <f t="shared" si="2"/>
        <v>#REF!</v>
      </c>
      <c r="O186" s="44">
        <v>507</v>
      </c>
      <c r="P186" s="44">
        <v>500</v>
      </c>
      <c r="Q186" s="44">
        <v>0</v>
      </c>
      <c r="R186" s="44">
        <v>0</v>
      </c>
      <c r="S186" s="44">
        <v>500</v>
      </c>
      <c r="T186" s="45">
        <v>0</v>
      </c>
      <c r="U186" s="45">
        <v>7</v>
      </c>
      <c r="V186" s="45">
        <v>-521.18181818181824</v>
      </c>
      <c r="W186" s="41">
        <v>2.2919132149901382</v>
      </c>
      <c r="X186" s="13"/>
      <c r="Y186" s="13"/>
    </row>
    <row r="187" spans="1:27">
      <c r="A187" s="9"/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 t="e">
        <f>VLOOKUP(C:C,#REF!,5,0)</f>
        <v>#REF!</v>
      </c>
      <c r="M187" s="213"/>
      <c r="N187" s="21" t="e">
        <f t="shared" si="2"/>
        <v>#REF!</v>
      </c>
      <c r="O187" s="44">
        <v>469</v>
      </c>
      <c r="P187" s="44">
        <v>200</v>
      </c>
      <c r="Q187" s="44">
        <v>0</v>
      </c>
      <c r="R187" s="44">
        <v>0</v>
      </c>
      <c r="S187" s="44">
        <v>200</v>
      </c>
      <c r="T187" s="45">
        <v>0</v>
      </c>
      <c r="U187" s="45">
        <v>269</v>
      </c>
      <c r="V187" s="45">
        <v>-690.09090909090901</v>
      </c>
      <c r="W187" s="41">
        <v>4.4989339019189769</v>
      </c>
      <c r="X187" s="13"/>
      <c r="Y187" s="13"/>
    </row>
    <row r="188" spans="1:27">
      <c r="A188" s="9"/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 t="e">
        <f>VLOOKUP(C:C,#REF!,5,0)</f>
        <v>#REF!</v>
      </c>
      <c r="M188" s="234">
        <v>1500</v>
      </c>
      <c r="N188" s="211">
        <v>1500</v>
      </c>
      <c r="O188" s="44">
        <v>4673</v>
      </c>
      <c r="P188" s="44">
        <v>490</v>
      </c>
      <c r="Q188" s="44">
        <v>0</v>
      </c>
      <c r="R188" s="44">
        <v>0</v>
      </c>
      <c r="S188" s="44">
        <v>490</v>
      </c>
      <c r="T188" s="45">
        <v>0</v>
      </c>
      <c r="U188" s="45">
        <v>4183</v>
      </c>
      <c r="V188" s="45">
        <v>2683</v>
      </c>
      <c r="W188" s="41">
        <v>0.26899208217419218</v>
      </c>
      <c r="X188" s="13"/>
      <c r="Y188" s="13"/>
    </row>
    <row r="189" spans="1:27">
      <c r="A189" s="9"/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 t="e">
        <f>VLOOKUP(C:C,#REF!,5,0)</f>
        <v>#REF!</v>
      </c>
      <c r="M189" s="8"/>
      <c r="N189" s="21" t="e">
        <f t="shared" si="2"/>
        <v>#REF!</v>
      </c>
      <c r="O189" s="44">
        <v>7785</v>
      </c>
      <c r="P189" s="44">
        <v>1170</v>
      </c>
      <c r="Q189" s="44">
        <v>0</v>
      </c>
      <c r="R189" s="44">
        <v>0</v>
      </c>
      <c r="S189" s="44">
        <v>1170</v>
      </c>
      <c r="T189" s="45">
        <v>0</v>
      </c>
      <c r="U189" s="45">
        <v>6615</v>
      </c>
      <c r="V189" s="45">
        <v>3282.7272727272725</v>
      </c>
      <c r="W189" s="41">
        <v>0.94168272318561341</v>
      </c>
      <c r="X189" s="13"/>
      <c r="Y189" s="13"/>
    </row>
    <row r="190" spans="1:27">
      <c r="A190" s="9"/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 t="e">
        <f>VLOOKUP(C:C,#REF!,5,0)</f>
        <v>#REF!</v>
      </c>
      <c r="M190" s="213">
        <v>1000</v>
      </c>
      <c r="N190" s="211">
        <v>1000</v>
      </c>
      <c r="O190" s="44">
        <v>2747</v>
      </c>
      <c r="P190" s="44">
        <v>30</v>
      </c>
      <c r="Q190" s="44">
        <v>0</v>
      </c>
      <c r="R190" s="44">
        <v>0</v>
      </c>
      <c r="S190" s="44">
        <v>3030</v>
      </c>
      <c r="T190" s="45">
        <v>-3000</v>
      </c>
      <c r="U190" s="45">
        <v>-283</v>
      </c>
      <c r="V190" s="45">
        <v>-1283</v>
      </c>
      <c r="W190" s="41">
        <v>7.1714597742992353E-2</v>
      </c>
      <c r="X190" s="13"/>
      <c r="Y190" s="13" t="s">
        <v>4563</v>
      </c>
    </row>
    <row r="191" spans="1:27">
      <c r="A191" s="9"/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 t="e">
        <f>VLOOKUP(C:C,#REF!,5,0)</f>
        <v>#REF!</v>
      </c>
      <c r="M191" s="213">
        <v>1000</v>
      </c>
      <c r="N191" s="211">
        <v>1000</v>
      </c>
      <c r="O191" s="44">
        <v>5517</v>
      </c>
      <c r="P191" s="44">
        <v>2800</v>
      </c>
      <c r="Q191" s="44">
        <v>0</v>
      </c>
      <c r="R191" s="44">
        <v>0</v>
      </c>
      <c r="S191" s="44">
        <v>2800</v>
      </c>
      <c r="T191" s="45">
        <v>0</v>
      </c>
      <c r="U191" s="45">
        <v>2717</v>
      </c>
      <c r="V191" s="45">
        <v>1717</v>
      </c>
      <c r="W191" s="41">
        <v>6.8696755483052388E-2</v>
      </c>
      <c r="X191" s="13"/>
      <c r="Y191" s="13"/>
    </row>
    <row r="192" spans="1:27">
      <c r="A192" s="9"/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 t="e">
        <f>VLOOKUP(C:C,#REF!,5,0)</f>
        <v>#REF!</v>
      </c>
      <c r="M192" s="213">
        <v>1000</v>
      </c>
      <c r="N192" s="211">
        <v>1000</v>
      </c>
      <c r="O192" s="44">
        <v>1577</v>
      </c>
      <c r="P192" s="44">
        <v>0</v>
      </c>
      <c r="Q192" s="44">
        <v>0</v>
      </c>
      <c r="R192" s="44">
        <v>0</v>
      </c>
      <c r="S192" s="44">
        <v>0</v>
      </c>
      <c r="T192" s="45">
        <v>0</v>
      </c>
      <c r="U192" s="45">
        <v>1577</v>
      </c>
      <c r="V192" s="45">
        <v>577</v>
      </c>
      <c r="W192" s="41">
        <v>0.58972733037412806</v>
      </c>
      <c r="X192" s="13"/>
      <c r="Y192" s="13"/>
    </row>
    <row r="193" spans="1:25">
      <c r="A193" s="9"/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 t="e">
        <f>VLOOKUP(C:C,#REF!,5,0)</f>
        <v>#REF!</v>
      </c>
      <c r="M193" s="213">
        <v>1000</v>
      </c>
      <c r="N193" s="211">
        <v>1000</v>
      </c>
      <c r="O193" s="44">
        <v>2245</v>
      </c>
      <c r="P193" s="44">
        <v>0</v>
      </c>
      <c r="Q193" s="44">
        <v>0</v>
      </c>
      <c r="R193" s="44">
        <v>0</v>
      </c>
      <c r="S193" s="44">
        <v>1000</v>
      </c>
      <c r="T193" s="45">
        <v>-1000</v>
      </c>
      <c r="U193" s="45">
        <v>1245</v>
      </c>
      <c r="V193" s="45">
        <v>245</v>
      </c>
      <c r="W193" s="41">
        <v>1.2026726057906459E-2</v>
      </c>
      <c r="X193" s="13"/>
      <c r="Y193" s="13"/>
    </row>
    <row r="194" spans="1:25">
      <c r="A194" s="9"/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 t="e">
        <f>VLOOKUP(C:C,#REF!,5,0)</f>
        <v>#REF!</v>
      </c>
      <c r="M194" s="213">
        <v>1000</v>
      </c>
      <c r="N194" s="211">
        <v>1000</v>
      </c>
      <c r="O194" s="44">
        <v>2437</v>
      </c>
      <c r="P194" s="44">
        <v>50</v>
      </c>
      <c r="Q194" s="44">
        <v>0</v>
      </c>
      <c r="R194" s="44">
        <v>0</v>
      </c>
      <c r="S194" s="44">
        <v>150</v>
      </c>
      <c r="T194" s="45">
        <v>-100</v>
      </c>
      <c r="U194" s="45">
        <v>2287</v>
      </c>
      <c r="V194" s="45">
        <v>1287</v>
      </c>
      <c r="W194" s="41">
        <v>0.12105047189167009</v>
      </c>
      <c r="X194" s="13"/>
      <c r="Y194" s="13"/>
    </row>
    <row r="195" spans="1:25">
      <c r="A195" s="9"/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 t="e">
        <f>VLOOKUP(C:C,#REF!,5,0)</f>
        <v>#REF!</v>
      </c>
      <c r="M195" s="213">
        <v>1000</v>
      </c>
      <c r="N195" s="211">
        <v>1000</v>
      </c>
      <c r="O195" s="44">
        <v>1981</v>
      </c>
      <c r="P195" s="44">
        <v>0</v>
      </c>
      <c r="Q195" s="44">
        <v>0</v>
      </c>
      <c r="R195" s="44">
        <v>0</v>
      </c>
      <c r="S195" s="44">
        <v>2950</v>
      </c>
      <c r="T195" s="45">
        <v>-2950</v>
      </c>
      <c r="U195" s="45">
        <v>-969</v>
      </c>
      <c r="V195" s="45">
        <v>-1969</v>
      </c>
      <c r="W195" s="41">
        <v>6.5623422513881877E-3</v>
      </c>
      <c r="X195" s="13"/>
      <c r="Y195" s="13" t="s">
        <v>2970</v>
      </c>
    </row>
    <row r="196" spans="1:25">
      <c r="A196" s="9"/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 t="e">
        <f>VLOOKUP(C:C,#REF!,5,0)</f>
        <v>#REF!</v>
      </c>
      <c r="M196" s="213">
        <v>1000</v>
      </c>
      <c r="N196" s="211">
        <v>1000</v>
      </c>
      <c r="O196" s="44">
        <v>2281</v>
      </c>
      <c r="P196" s="44">
        <v>1100</v>
      </c>
      <c r="Q196" s="44">
        <v>0</v>
      </c>
      <c r="R196" s="44">
        <v>0</v>
      </c>
      <c r="S196" s="44">
        <v>1100</v>
      </c>
      <c r="T196" s="45">
        <v>0</v>
      </c>
      <c r="U196" s="45">
        <v>1181</v>
      </c>
      <c r="V196" s="45">
        <v>181</v>
      </c>
      <c r="W196" s="41">
        <v>0.30951337132836476</v>
      </c>
      <c r="X196" s="13"/>
      <c r="Y196" s="13"/>
    </row>
    <row r="197" spans="1:25">
      <c r="A197" s="9"/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 t="e">
        <f>VLOOKUP(C:C,#REF!,5,0)</f>
        <v>#REF!</v>
      </c>
      <c r="M197" s="213">
        <v>1000</v>
      </c>
      <c r="N197" s="211">
        <v>1000</v>
      </c>
      <c r="O197" s="44">
        <v>2342</v>
      </c>
      <c r="P197" s="44">
        <v>0</v>
      </c>
      <c r="Q197" s="44">
        <v>0</v>
      </c>
      <c r="R197" s="44">
        <v>0</v>
      </c>
      <c r="S197" s="44">
        <v>0</v>
      </c>
      <c r="T197" s="45">
        <v>0</v>
      </c>
      <c r="U197" s="45">
        <v>2342</v>
      </c>
      <c r="V197" s="45">
        <v>1342</v>
      </c>
      <c r="W197" s="41">
        <v>8.9239965841161395E-2</v>
      </c>
      <c r="X197" s="46"/>
      <c r="Y197" s="46"/>
    </row>
    <row r="198" spans="1:25">
      <c r="A198" s="9"/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 t="e">
        <f>VLOOKUP(C:C,#REF!,5,0)</f>
        <v>#REF!</v>
      </c>
      <c r="M198" s="213">
        <v>1000</v>
      </c>
      <c r="N198" s="211">
        <v>1000</v>
      </c>
      <c r="O198" s="44">
        <v>4750</v>
      </c>
      <c r="P198" s="44">
        <v>0</v>
      </c>
      <c r="Q198" s="44">
        <v>150</v>
      </c>
      <c r="R198" s="44">
        <v>0</v>
      </c>
      <c r="S198" s="44">
        <v>0</v>
      </c>
      <c r="T198" s="45">
        <v>0</v>
      </c>
      <c r="U198" s="45">
        <v>4900</v>
      </c>
      <c r="V198" s="45">
        <v>3900</v>
      </c>
      <c r="W198" s="41">
        <v>0.41768421052631577</v>
      </c>
      <c r="X198" s="46"/>
      <c r="Y198" s="46"/>
    </row>
    <row r="199" spans="1:25">
      <c r="A199" s="9"/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 t="e">
        <f>VLOOKUP(C:C,#REF!,5,0)</f>
        <v>#REF!</v>
      </c>
      <c r="M199" s="213"/>
      <c r="N199" s="21" t="e">
        <f t="shared" ref="N199:N260" si="3">L199/11*5</f>
        <v>#REF!</v>
      </c>
      <c r="O199" s="44">
        <v>2331</v>
      </c>
      <c r="P199" s="44">
        <v>2010</v>
      </c>
      <c r="Q199" s="44">
        <v>3000</v>
      </c>
      <c r="R199" s="44">
        <v>0</v>
      </c>
      <c r="S199" s="44">
        <v>2010</v>
      </c>
      <c r="T199" s="45">
        <v>0</v>
      </c>
      <c r="U199" s="45">
        <v>3321</v>
      </c>
      <c r="V199" s="45">
        <v>1807.3636363636363</v>
      </c>
      <c r="W199" s="41">
        <v>1.4285714285714286</v>
      </c>
      <c r="X199" s="46"/>
      <c r="Y199" s="46"/>
    </row>
    <row r="200" spans="1:25">
      <c r="A200" s="9"/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 t="e">
        <f>VLOOKUP(C:C,#REF!,5,0)</f>
        <v>#REF!</v>
      </c>
      <c r="M200" s="213">
        <v>1000</v>
      </c>
      <c r="N200" s="211">
        <v>1000</v>
      </c>
      <c r="O200" s="44">
        <v>2366</v>
      </c>
      <c r="P200" s="44">
        <v>0</v>
      </c>
      <c r="Q200" s="44">
        <v>0</v>
      </c>
      <c r="R200" s="44">
        <v>0</v>
      </c>
      <c r="S200" s="44">
        <v>150</v>
      </c>
      <c r="T200" s="45">
        <v>-150</v>
      </c>
      <c r="U200" s="45">
        <v>2216</v>
      </c>
      <c r="V200" s="45">
        <v>1216</v>
      </c>
      <c r="W200" s="41">
        <v>0.20540997464074387</v>
      </c>
      <c r="X200" s="46"/>
      <c r="Y200" s="46"/>
    </row>
    <row r="201" spans="1:25">
      <c r="A201" s="9"/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 t="e">
        <f>VLOOKUP(C:C,#REF!,5,0)</f>
        <v>#REF!</v>
      </c>
      <c r="M201" s="213">
        <v>3000</v>
      </c>
      <c r="N201" s="211">
        <v>3000</v>
      </c>
      <c r="O201" s="44">
        <v>8761</v>
      </c>
      <c r="P201" s="44">
        <v>700</v>
      </c>
      <c r="Q201" s="44">
        <v>0</v>
      </c>
      <c r="R201" s="44">
        <v>0</v>
      </c>
      <c r="S201" s="44">
        <v>700</v>
      </c>
      <c r="T201" s="45">
        <v>0</v>
      </c>
      <c r="U201" s="45">
        <v>8061</v>
      </c>
      <c r="V201" s="45">
        <v>5061</v>
      </c>
      <c r="W201" s="41">
        <v>0.12920899440703115</v>
      </c>
      <c r="X201" s="46"/>
      <c r="Y201" s="46"/>
    </row>
    <row r="202" spans="1:25">
      <c r="A202" s="9"/>
      <c r="B202" s="2"/>
      <c r="C202" s="49" t="s">
        <v>4364</v>
      </c>
      <c r="D202" s="50" t="s">
        <v>4365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VLOOKUP(C:C,#REF!,5,0)</f>
        <v>#REF!</v>
      </c>
      <c r="M202" s="213">
        <v>1000</v>
      </c>
      <c r="N202" s="211">
        <v>1000</v>
      </c>
      <c r="O202" s="44">
        <v>2994</v>
      </c>
      <c r="P202" s="44">
        <v>100</v>
      </c>
      <c r="Q202" s="44">
        <v>0</v>
      </c>
      <c r="R202" s="44">
        <v>0</v>
      </c>
      <c r="S202" s="44">
        <v>1100</v>
      </c>
      <c r="T202" s="45">
        <v>-1000</v>
      </c>
      <c r="U202" s="45">
        <v>1894</v>
      </c>
      <c r="V202" s="45">
        <v>894</v>
      </c>
      <c r="W202" s="41">
        <v>9.3520374081496327E-3</v>
      </c>
      <c r="X202" s="46"/>
      <c r="Y202" s="46"/>
    </row>
    <row r="203" spans="1:25">
      <c r="A203" s="9"/>
      <c r="B203" s="2"/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 t="e">
        <f>VLOOKUP(C:C,#REF!,5,0)</f>
        <v>#REF!</v>
      </c>
      <c r="M203" s="213"/>
      <c r="N203" s="21" t="e">
        <f t="shared" si="3"/>
        <v>#REF!</v>
      </c>
      <c r="O203" s="44">
        <v>5067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5067</v>
      </c>
      <c r="V203" s="45">
        <v>4988.363636363636</v>
      </c>
      <c r="W203" s="41">
        <v>3.4142490625616737E-2</v>
      </c>
      <c r="X203" s="46"/>
      <c r="Y203" s="46"/>
    </row>
    <row r="204" spans="1:25">
      <c r="A204" s="9"/>
      <c r="B204" s="2"/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 t="e">
        <f>VLOOKUP(C:C,#REF!,5,0)</f>
        <v>#REF!</v>
      </c>
      <c r="M204" s="213"/>
      <c r="N204" s="21" t="e">
        <f t="shared" si="3"/>
        <v>#REF!</v>
      </c>
      <c r="O204" s="44">
        <v>4957</v>
      </c>
      <c r="P204" s="44">
        <v>0</v>
      </c>
      <c r="Q204" s="44">
        <v>0</v>
      </c>
      <c r="R204" s="44">
        <v>0</v>
      </c>
      <c r="S204" s="44">
        <v>1000</v>
      </c>
      <c r="T204" s="45">
        <v>-1000</v>
      </c>
      <c r="U204" s="45">
        <v>3957</v>
      </c>
      <c r="V204" s="45">
        <v>3936.5454545454545</v>
      </c>
      <c r="W204" s="41">
        <v>9.0780714141617917E-3</v>
      </c>
      <c r="X204" s="46"/>
      <c r="Y204" s="46"/>
    </row>
    <row r="205" spans="1:25">
      <c r="A205" s="9"/>
      <c r="B205" s="2"/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 t="e">
        <f>VLOOKUP(C:C,#REF!,5,0)</f>
        <v>#REF!</v>
      </c>
      <c r="M205" s="213"/>
      <c r="N205" s="21" t="e">
        <f t="shared" si="3"/>
        <v>#REF!</v>
      </c>
      <c r="O205" s="44">
        <v>2083</v>
      </c>
      <c r="P205" s="44">
        <v>3050</v>
      </c>
      <c r="Q205" s="44">
        <v>3000</v>
      </c>
      <c r="R205" s="44">
        <v>0</v>
      </c>
      <c r="S205" s="44">
        <v>3050</v>
      </c>
      <c r="T205" s="45">
        <v>0</v>
      </c>
      <c r="U205" s="45">
        <v>2033</v>
      </c>
      <c r="V205" s="45">
        <v>1621.6363636363637</v>
      </c>
      <c r="W205" s="41">
        <v>0.4344695151224196</v>
      </c>
      <c r="X205" s="46"/>
      <c r="Y205" s="46"/>
    </row>
    <row r="206" spans="1:25">
      <c r="A206" s="9"/>
      <c r="B206" s="2"/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VLOOKUP(C:C,#REF!,5,0)</f>
        <v>#REF!</v>
      </c>
      <c r="M206" s="213"/>
      <c r="N206" s="21" t="e">
        <f t="shared" si="3"/>
        <v>#REF!</v>
      </c>
      <c r="O206" s="44">
        <v>2622</v>
      </c>
      <c r="P206" s="44">
        <v>650</v>
      </c>
      <c r="Q206" s="44">
        <v>0</v>
      </c>
      <c r="R206" s="44">
        <v>0</v>
      </c>
      <c r="S206" s="44">
        <v>650</v>
      </c>
      <c r="T206" s="45">
        <v>0</v>
      </c>
      <c r="U206" s="45">
        <v>1972</v>
      </c>
      <c r="V206" s="45">
        <v>1811.090909090909</v>
      </c>
      <c r="W206" s="41">
        <v>0.13501144164759726</v>
      </c>
      <c r="X206" s="46"/>
      <c r="Y206" s="46"/>
    </row>
    <row r="207" spans="1:25">
      <c r="A207" s="9"/>
      <c r="B207" s="2"/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 t="e">
        <f>VLOOKUP(C:C,#REF!,5,0)</f>
        <v>#REF!</v>
      </c>
      <c r="M207" s="213">
        <v>1800</v>
      </c>
      <c r="N207" s="211">
        <v>1800</v>
      </c>
      <c r="O207" s="44">
        <v>1169</v>
      </c>
      <c r="P207" s="44">
        <v>500</v>
      </c>
      <c r="Q207" s="44">
        <v>5000</v>
      </c>
      <c r="R207" s="44">
        <v>0</v>
      </c>
      <c r="S207" s="44">
        <v>500</v>
      </c>
      <c r="T207" s="45">
        <v>0</v>
      </c>
      <c r="U207" s="45">
        <v>5669</v>
      </c>
      <c r="V207" s="45">
        <v>3869</v>
      </c>
      <c r="W207" s="41">
        <v>1.5004277159965782</v>
      </c>
      <c r="X207" s="46"/>
      <c r="Y207" s="46"/>
    </row>
    <row r="208" spans="1:25">
      <c r="A208" s="9"/>
      <c r="B208" s="2"/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 t="e">
        <f>VLOOKUP(C:C,#REF!,5,0)</f>
        <v>#REF!</v>
      </c>
      <c r="M208" s="213">
        <v>1800</v>
      </c>
      <c r="N208" s="211">
        <v>1800</v>
      </c>
      <c r="O208" s="44">
        <v>636</v>
      </c>
      <c r="P208" s="44">
        <v>500</v>
      </c>
      <c r="Q208" s="44">
        <v>3100</v>
      </c>
      <c r="R208" s="44">
        <v>0</v>
      </c>
      <c r="S208" s="44">
        <v>500</v>
      </c>
      <c r="T208" s="45">
        <v>0</v>
      </c>
      <c r="U208" s="45">
        <v>3236</v>
      </c>
      <c r="V208" s="45">
        <v>1436</v>
      </c>
      <c r="W208" s="41">
        <v>0.63364779874213839</v>
      </c>
      <c r="X208" s="46"/>
      <c r="Y208" s="46"/>
    </row>
    <row r="209" spans="1:27">
      <c r="A209" s="9"/>
      <c r="B209" s="2"/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 t="e">
        <f>VLOOKUP(C:C,#REF!,5,0)</f>
        <v>#REF!</v>
      </c>
      <c r="M209" s="213">
        <v>1800</v>
      </c>
      <c r="N209" s="211">
        <v>1800</v>
      </c>
      <c r="O209" s="44">
        <v>659</v>
      </c>
      <c r="P209" s="44">
        <v>500</v>
      </c>
      <c r="Q209" s="44">
        <v>3400</v>
      </c>
      <c r="R209" s="44">
        <v>0</v>
      </c>
      <c r="S209" s="44">
        <v>500</v>
      </c>
      <c r="T209" s="45">
        <v>0</v>
      </c>
      <c r="U209" s="45">
        <v>3559</v>
      </c>
      <c r="V209" s="45">
        <v>1759</v>
      </c>
      <c r="W209" s="41">
        <v>1.0773899848254931</v>
      </c>
      <c r="X209" s="46"/>
      <c r="Y209" s="46"/>
    </row>
    <row r="210" spans="1:27">
      <c r="A210" s="9"/>
      <c r="B210" s="2"/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 t="e">
        <f>VLOOKUP(C:C,#REF!,5,0)</f>
        <v>#REF!</v>
      </c>
      <c r="M210" s="213"/>
      <c r="N210" s="21" t="e">
        <f t="shared" si="3"/>
        <v>#REF!</v>
      </c>
      <c r="O210" s="44">
        <v>2365</v>
      </c>
      <c r="P210" s="44">
        <v>830</v>
      </c>
      <c r="Q210" s="44">
        <v>0</v>
      </c>
      <c r="R210" s="44">
        <v>0</v>
      </c>
      <c r="S210" s="44">
        <v>830</v>
      </c>
      <c r="T210" s="45">
        <v>0</v>
      </c>
      <c r="U210" s="45">
        <v>1535</v>
      </c>
      <c r="V210" s="45">
        <v>1511.8181818181818</v>
      </c>
      <c r="W210" s="41">
        <v>2.1564482029598309E-2</v>
      </c>
      <c r="X210" s="46"/>
      <c r="Y210" s="46"/>
    </row>
    <row r="211" spans="1:27">
      <c r="A211" s="9"/>
      <c r="B211" s="2"/>
      <c r="C211" s="49"/>
      <c r="D211" s="50"/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 t="e">
        <f>VLOOKUP(C:C,#REF!,5,0)</f>
        <v>#REF!</v>
      </c>
      <c r="M211" s="213"/>
      <c r="N211" s="21" t="e">
        <f t="shared" si="3"/>
        <v>#REF!</v>
      </c>
      <c r="O211" s="44">
        <v>0</v>
      </c>
      <c r="P211" s="44">
        <v>0</v>
      </c>
      <c r="Q211" s="44">
        <v>0</v>
      </c>
      <c r="R211" s="44">
        <v>0</v>
      </c>
      <c r="S211" s="44">
        <v>0</v>
      </c>
      <c r="T211" s="45">
        <v>0</v>
      </c>
      <c r="U211" s="45">
        <v>0</v>
      </c>
      <c r="V211" s="45" t="e">
        <v>#N/A</v>
      </c>
      <c r="W211" s="41" t="e">
        <v>#N/A</v>
      </c>
      <c r="X211" s="46"/>
      <c r="Y211" s="46"/>
    </row>
    <row r="212" spans="1:27" s="152" customFormat="1">
      <c r="A212" s="144" t="s">
        <v>1191</v>
      </c>
      <c r="B212" s="145" t="s">
        <v>2794</v>
      </c>
      <c r="C212" s="146" t="s">
        <v>343</v>
      </c>
      <c r="D212" s="147" t="s">
        <v>1230</v>
      </c>
      <c r="E212" s="146"/>
      <c r="F212" s="146"/>
      <c r="G212" s="148">
        <v>5989</v>
      </c>
      <c r="H212" s="148">
        <v>3473</v>
      </c>
      <c r="I212" s="8">
        <f>VLOOKUP(C212,'202310-202403出荷数total2403220951'!B:F,5,0)</f>
        <v>1768</v>
      </c>
      <c r="J212" s="203">
        <f>VLOOKUP(C212,'出荷数2307～2406total241008110618'!B:F,5,0)</f>
        <v>2819</v>
      </c>
      <c r="K212" s="214">
        <f>VLOOKUP(C212,'出荷数2407-2506total250730101950'!B:F,5,0)</f>
        <v>1641</v>
      </c>
      <c r="L212" s="203" t="e">
        <f>VLOOKUP(C:C,#REF!,5,0)</f>
        <v>#REF!</v>
      </c>
      <c r="M212" s="8"/>
      <c r="N212" s="21" t="e">
        <f t="shared" si="3"/>
        <v>#REF!</v>
      </c>
      <c r="O212" s="148">
        <v>0</v>
      </c>
      <c r="P212" s="148">
        <v>0</v>
      </c>
      <c r="Q212" s="44">
        <v>0</v>
      </c>
      <c r="R212" s="148">
        <v>0</v>
      </c>
      <c r="S212" s="148">
        <v>0</v>
      </c>
      <c r="T212" s="149">
        <v>0</v>
      </c>
      <c r="U212" s="149">
        <v>0</v>
      </c>
      <c r="V212" s="149" t="e">
        <v>#N/A</v>
      </c>
      <c r="W212" s="150" t="e">
        <v>#N/A</v>
      </c>
      <c r="X212" s="151"/>
      <c r="Y212" s="151"/>
      <c r="Z212" s="191"/>
      <c r="AA212" s="191"/>
    </row>
    <row r="213" spans="1:27">
      <c r="A213" s="29" t="s">
        <v>1192</v>
      </c>
      <c r="B213" s="30" t="s">
        <v>2794</v>
      </c>
      <c r="C213" s="6" t="s">
        <v>714</v>
      </c>
      <c r="D213" s="20" t="s">
        <v>1231</v>
      </c>
      <c r="E213" s="19"/>
      <c r="F213" s="19"/>
      <c r="G213" s="202">
        <v>5989</v>
      </c>
      <c r="H213" s="21">
        <v>615</v>
      </c>
      <c r="I213" s="8">
        <f>VLOOKUP(C213,'202310-202403出荷数total2403220951'!B:F,5,0)</f>
        <v>1696</v>
      </c>
      <c r="J213" s="203">
        <f>VLOOKUP(C213,'出荷数2307～2406total241008110618'!B:F,5,0)</f>
        <v>3134</v>
      </c>
      <c r="K213" s="214">
        <f>VLOOKUP(C213,'出荷数2407-2506total250730101950'!B:F,5,0)</f>
        <v>6256</v>
      </c>
      <c r="L213" s="203" t="e">
        <f>VLOOKUP(C:C,#REF!,5,0)</f>
        <v>#REF!</v>
      </c>
      <c r="M213" s="211">
        <v>2500</v>
      </c>
      <c r="N213" s="211">
        <v>2500</v>
      </c>
      <c r="O213" s="44">
        <v>3884</v>
      </c>
      <c r="P213" s="44">
        <v>930</v>
      </c>
      <c r="Q213" s="44">
        <v>0</v>
      </c>
      <c r="R213" s="44">
        <v>0</v>
      </c>
      <c r="S213" s="44">
        <v>980</v>
      </c>
      <c r="T213" s="45">
        <v>-50</v>
      </c>
      <c r="U213" s="45">
        <v>2904</v>
      </c>
      <c r="V213" s="45">
        <v>404</v>
      </c>
      <c r="W213" s="41">
        <v>1.069773429454171</v>
      </c>
      <c r="X213" s="46"/>
      <c r="Y213" s="46"/>
    </row>
    <row r="214" spans="1:27">
      <c r="A214" s="29" t="s">
        <v>1193</v>
      </c>
      <c r="B214" s="30" t="s">
        <v>2794</v>
      </c>
      <c r="C214" s="17" t="s">
        <v>2755</v>
      </c>
      <c r="D214" s="18" t="s">
        <v>2760</v>
      </c>
      <c r="E214" s="17"/>
      <c r="F214" s="6"/>
      <c r="G214" s="8"/>
      <c r="H214" s="21">
        <v>620</v>
      </c>
      <c r="I214" s="8">
        <f>VLOOKUP(C214,'202310-202403出荷数total2403220951'!B:F,5,0)</f>
        <v>1167</v>
      </c>
      <c r="J214" s="203">
        <f>VLOOKUP(C214,'出荷数2307～2406total241008110618'!B:F,5,0)</f>
        <v>2808</v>
      </c>
      <c r="K214" s="214">
        <f>VLOOKUP(C214,'出荷数2407-2506total250730101950'!B:F,5,0)</f>
        <v>43</v>
      </c>
      <c r="L214" s="203" t="e">
        <f>VLOOKUP(C:C,#REF!,5,0)</f>
        <v>#REF!</v>
      </c>
      <c r="M214" s="8"/>
      <c r="N214" s="21" t="e">
        <f t="shared" si="3"/>
        <v>#REF!</v>
      </c>
      <c r="O214" s="44">
        <v>2846</v>
      </c>
      <c r="P214" s="44">
        <v>400</v>
      </c>
      <c r="Q214" s="44">
        <v>0</v>
      </c>
      <c r="R214" s="44">
        <v>0</v>
      </c>
      <c r="S214" s="44">
        <v>400</v>
      </c>
      <c r="T214" s="45">
        <v>0</v>
      </c>
      <c r="U214" s="45">
        <v>2446</v>
      </c>
      <c r="V214" s="45">
        <v>2254.181818181818</v>
      </c>
      <c r="W214" s="41">
        <v>0.14827828531271961</v>
      </c>
      <c r="X214" s="46"/>
      <c r="Y214" s="46"/>
    </row>
    <row r="215" spans="1:27">
      <c r="A215" s="29" t="s">
        <v>1194</v>
      </c>
      <c r="B215" s="31" t="s">
        <v>4</v>
      </c>
      <c r="C215" s="17" t="s">
        <v>297</v>
      </c>
      <c r="D215" s="24" t="s">
        <v>298</v>
      </c>
      <c r="E215" s="23"/>
      <c r="F215" s="19">
        <v>976</v>
      </c>
      <c r="G215" s="21">
        <v>1131</v>
      </c>
      <c r="H215" s="21">
        <v>773</v>
      </c>
      <c r="I215" s="8">
        <f>VLOOKUP(C215,'202310-202403出荷数total2403220951'!B:F,5,0)</f>
        <v>165</v>
      </c>
      <c r="J215" s="203">
        <f>VLOOKUP(C215,'出荷数2307～2406total241008110618'!B:F,5,0)</f>
        <v>840</v>
      </c>
      <c r="K215" s="214">
        <f>VLOOKUP(C215,'出荷数2407-2506total250730101950'!B:F,5,0)</f>
        <v>399</v>
      </c>
      <c r="L215" s="203" t="e">
        <f>VLOOKUP(C:C,#REF!,5,0)</f>
        <v>#REF!</v>
      </c>
      <c r="M215" s="8"/>
      <c r="N215" s="21" t="e">
        <f t="shared" si="3"/>
        <v>#REF!</v>
      </c>
      <c r="O215" s="44">
        <v>848</v>
      </c>
      <c r="P215" s="44">
        <v>0</v>
      </c>
      <c r="Q215" s="44">
        <v>0</v>
      </c>
      <c r="R215" s="44">
        <v>0</v>
      </c>
      <c r="S215" s="44">
        <v>0</v>
      </c>
      <c r="T215" s="45">
        <v>0</v>
      </c>
      <c r="U215" s="45">
        <v>848</v>
      </c>
      <c r="V215" s="45">
        <v>744.81818181818176</v>
      </c>
      <c r="W215" s="41">
        <v>0.267688679245283</v>
      </c>
      <c r="X215" s="46"/>
      <c r="Y215" s="46"/>
    </row>
    <row r="216" spans="1:27">
      <c r="A216" s="29" t="s">
        <v>1195</v>
      </c>
      <c r="B216" s="31" t="s">
        <v>4</v>
      </c>
      <c r="C216" s="17" t="s">
        <v>299</v>
      </c>
      <c r="D216" s="24" t="s">
        <v>300</v>
      </c>
      <c r="E216" s="23"/>
      <c r="F216" s="19">
        <v>1791</v>
      </c>
      <c r="G216" s="21">
        <v>1235</v>
      </c>
      <c r="H216" s="21">
        <v>7271</v>
      </c>
      <c r="I216" s="8">
        <f>VLOOKUP(C216,'202310-202403出荷数total2403220951'!B:F,5,0)</f>
        <v>893</v>
      </c>
      <c r="J216" s="203">
        <f>VLOOKUP(C216,'出荷数2307～2406total241008110618'!B:F,5,0)</f>
        <v>2907</v>
      </c>
      <c r="K216" s="214">
        <f>VLOOKUP(C216,'出荷数2407-2506total250730101950'!B:F,5,0)</f>
        <v>13212</v>
      </c>
      <c r="L216" s="203" t="e">
        <f>VLOOKUP(C:C,#REF!,5,0)</f>
        <v>#REF!</v>
      </c>
      <c r="M216" s="8"/>
      <c r="N216" s="21" t="e">
        <f t="shared" si="3"/>
        <v>#REF!</v>
      </c>
      <c r="O216" s="44">
        <v>7940</v>
      </c>
      <c r="P216" s="44">
        <v>0</v>
      </c>
      <c r="Q216" s="44">
        <v>0</v>
      </c>
      <c r="R216" s="44">
        <v>0</v>
      </c>
      <c r="S216" s="44">
        <v>370</v>
      </c>
      <c r="T216" s="45">
        <v>-370</v>
      </c>
      <c r="U216" s="45">
        <v>7570</v>
      </c>
      <c r="V216" s="45">
        <v>5800.454545454545</v>
      </c>
      <c r="W216" s="41">
        <v>0.49030226700251889</v>
      </c>
      <c r="X216" s="46"/>
      <c r="Y216" s="46"/>
    </row>
    <row r="217" spans="1:27" s="293" customFormat="1">
      <c r="A217" s="282" t="s">
        <v>1196</v>
      </c>
      <c r="B217" s="283" t="s">
        <v>4</v>
      </c>
      <c r="C217" s="284" t="s">
        <v>303</v>
      </c>
      <c r="D217" s="285" t="s">
        <v>304</v>
      </c>
      <c r="E217" s="284"/>
      <c r="F217" s="286">
        <v>2170</v>
      </c>
      <c r="G217" s="287">
        <v>2785</v>
      </c>
      <c r="H217" s="287">
        <v>1320</v>
      </c>
      <c r="I217" s="287">
        <f>VLOOKUP(C217,'202310-202403出荷数total2403220951'!B:F,5,0)</f>
        <v>1219</v>
      </c>
      <c r="J217" s="287">
        <f>VLOOKUP(C217,'出荷数2307～2406total241008110618'!B:F,5,0)</f>
        <v>1602</v>
      </c>
      <c r="K217" s="287">
        <f>VLOOKUP(C217,'出荷数2407-2506total250730101950'!B:F,5,0)</f>
        <v>1969</v>
      </c>
      <c r="L217" s="203" t="e">
        <f>VLOOKUP(C:C,#REF!,5,0)</f>
        <v>#REF!</v>
      </c>
      <c r="M217" s="288">
        <v>5000</v>
      </c>
      <c r="N217" s="21" t="e">
        <f t="shared" si="3"/>
        <v>#REF!</v>
      </c>
      <c r="O217" s="287">
        <v>3906</v>
      </c>
      <c r="P217" s="287">
        <v>0</v>
      </c>
      <c r="Q217" s="287">
        <v>0</v>
      </c>
      <c r="R217" s="287">
        <v>0</v>
      </c>
      <c r="S217" s="287">
        <v>0</v>
      </c>
      <c r="T217" s="289">
        <v>0</v>
      </c>
      <c r="U217" s="289">
        <v>3906</v>
      </c>
      <c r="V217" s="289">
        <v>3197.818181818182</v>
      </c>
      <c r="W217" s="290">
        <v>0.39887352790578595</v>
      </c>
      <c r="X217" s="291"/>
      <c r="Y217" s="291"/>
      <c r="Z217" s="292"/>
      <c r="AA217" s="292"/>
    </row>
    <row r="218" spans="1:27">
      <c r="A218" s="29" t="s">
        <v>1197</v>
      </c>
      <c r="B218" s="31" t="s">
        <v>4</v>
      </c>
      <c r="C218" s="17" t="s">
        <v>305</v>
      </c>
      <c r="D218" s="24" t="s">
        <v>306</v>
      </c>
      <c r="E218" s="23"/>
      <c r="F218" s="19">
        <v>12000</v>
      </c>
      <c r="G218" s="21">
        <v>12000</v>
      </c>
      <c r="H218" s="21">
        <v>6328</v>
      </c>
      <c r="I218" s="213">
        <f>VLOOKUP(C218,'202310-202403出荷数total2403220951'!B:F,5,0)</f>
        <v>11118</v>
      </c>
      <c r="J218" s="203">
        <f>VLOOKUP(C218,'出荷数2307～2406total241008110618'!B:F,5,0)</f>
        <v>17924</v>
      </c>
      <c r="K218" s="214">
        <f>VLOOKUP(C218,'出荷数2407-2506total250730101950'!B:F,5,0)</f>
        <v>22866</v>
      </c>
      <c r="L218" s="203" t="e">
        <f>VLOOKUP(C:C,#REF!,5,0)</f>
        <v>#REF!</v>
      </c>
      <c r="M218" s="211">
        <v>12000</v>
      </c>
      <c r="N218" s="211">
        <v>12000</v>
      </c>
      <c r="O218" s="44">
        <v>20028</v>
      </c>
      <c r="P218" s="44">
        <v>0</v>
      </c>
      <c r="Q218" s="44">
        <v>0</v>
      </c>
      <c r="R218" s="44">
        <v>0</v>
      </c>
      <c r="S218" s="44">
        <v>100</v>
      </c>
      <c r="T218" s="45">
        <v>-100</v>
      </c>
      <c r="U218" s="45">
        <v>19928</v>
      </c>
      <c r="V218" s="45">
        <v>7928</v>
      </c>
      <c r="W218" s="41">
        <v>0.49465747952865985</v>
      </c>
      <c r="X218" s="46"/>
      <c r="Y218" s="46"/>
    </row>
    <row r="219" spans="1:27" s="200" customFormat="1">
      <c r="A219" s="192" t="s">
        <v>1198</v>
      </c>
      <c r="B219" s="212" t="s">
        <v>4</v>
      </c>
      <c r="C219" s="235" t="s">
        <v>307</v>
      </c>
      <c r="D219" s="236" t="s">
        <v>308</v>
      </c>
      <c r="E219" s="235"/>
      <c r="F219" s="194">
        <v>1239</v>
      </c>
      <c r="G219" s="196">
        <v>4390</v>
      </c>
      <c r="H219" s="196">
        <v>1654</v>
      </c>
      <c r="I219" s="196">
        <f>VLOOKUP(C219,'202310-202403出荷数total2403220951'!B:F,5,0)</f>
        <v>1019</v>
      </c>
      <c r="J219" s="196">
        <f>VLOOKUP(C219,'出荷数2307～2406total241008110618'!B:F,5,0)</f>
        <v>1675</v>
      </c>
      <c r="K219" s="214">
        <f>VLOOKUP(C219,'出荷数2407-2506total250730101950'!B:F,5,0)</f>
        <v>1472</v>
      </c>
      <c r="L219" s="203" t="e">
        <f>VLOOKUP(C:C,#REF!,5,0)</f>
        <v>#REF!</v>
      </c>
      <c r="M219" s="8"/>
      <c r="N219" s="21" t="e">
        <f t="shared" si="3"/>
        <v>#REF!</v>
      </c>
      <c r="O219" s="196">
        <v>81</v>
      </c>
      <c r="P219" s="196">
        <v>150</v>
      </c>
      <c r="Q219" s="196">
        <v>0</v>
      </c>
      <c r="R219" s="196">
        <v>0</v>
      </c>
      <c r="S219" s="196">
        <v>150</v>
      </c>
      <c r="T219" s="197">
        <v>0</v>
      </c>
      <c r="U219" s="197">
        <v>-69</v>
      </c>
      <c r="V219" s="197">
        <v>-340.36363636363637</v>
      </c>
      <c r="W219" s="198">
        <v>7.3703703703703702</v>
      </c>
      <c r="X219" s="199"/>
      <c r="Y219" s="199"/>
      <c r="Z219" s="201"/>
      <c r="AA219" s="201"/>
    </row>
    <row r="220" spans="1:27" s="200" customFormat="1">
      <c r="A220" s="192" t="s">
        <v>1199</v>
      </c>
      <c r="B220" s="212" t="s">
        <v>4</v>
      </c>
      <c r="C220" s="235" t="s">
        <v>309</v>
      </c>
      <c r="D220" s="236" t="s">
        <v>310</v>
      </c>
      <c r="E220" s="235"/>
      <c r="F220" s="194">
        <v>2732</v>
      </c>
      <c r="G220" s="196">
        <v>2477</v>
      </c>
      <c r="H220" s="196">
        <v>2224</v>
      </c>
      <c r="I220" s="196">
        <f>VLOOKUP(C220,'202310-202403出荷数total2403220951'!B:F,5,0)</f>
        <v>1052</v>
      </c>
      <c r="J220" s="196">
        <f>VLOOKUP(C220,'出荷数2307～2406total241008110618'!B:F,5,0)</f>
        <v>1883</v>
      </c>
      <c r="K220" s="214">
        <f>VLOOKUP(C220,'出荷数2407-2506total250730101950'!B:F,5,0)</f>
        <v>2091</v>
      </c>
      <c r="L220" s="203" t="e">
        <f>VLOOKUP(C:C,#REF!,5,0)</f>
        <v>#REF!</v>
      </c>
      <c r="M220" s="8"/>
      <c r="N220" s="21" t="e">
        <f t="shared" si="3"/>
        <v>#REF!</v>
      </c>
      <c r="O220" s="196">
        <v>0</v>
      </c>
      <c r="P220" s="196">
        <v>0</v>
      </c>
      <c r="Q220" s="196">
        <v>0</v>
      </c>
      <c r="R220" s="196">
        <v>0</v>
      </c>
      <c r="S220" s="196">
        <v>0</v>
      </c>
      <c r="T220" s="197">
        <v>0</v>
      </c>
      <c r="U220" s="197">
        <v>0</v>
      </c>
      <c r="V220" s="197">
        <v>-102.27272727272727</v>
      </c>
      <c r="W220" s="198" t="e">
        <v>#DIV/0!</v>
      </c>
      <c r="X220" s="199"/>
      <c r="Y220" s="199"/>
      <c r="Z220" s="201"/>
      <c r="AA220" s="201"/>
    </row>
    <row r="221" spans="1:27">
      <c r="A221" s="29" t="s">
        <v>1200</v>
      </c>
      <c r="B221" s="31" t="s">
        <v>4</v>
      </c>
      <c r="C221" s="17" t="s">
        <v>311</v>
      </c>
      <c r="D221" s="24" t="s">
        <v>312</v>
      </c>
      <c r="E221" s="23"/>
      <c r="F221" s="19">
        <v>12340</v>
      </c>
      <c r="G221" s="21">
        <v>10150</v>
      </c>
      <c r="H221" s="21">
        <v>9935</v>
      </c>
      <c r="I221" s="213">
        <f>VLOOKUP(C221,'202310-202403出荷数total2403220951'!B:F,5,0)</f>
        <v>7434</v>
      </c>
      <c r="J221" s="203">
        <f>VLOOKUP(C221,'出荷数2307～2406total241008110618'!B:F,5,0)</f>
        <v>12788</v>
      </c>
      <c r="K221" s="214">
        <f>VLOOKUP(C221,'出荷数2407-2506total250730101950'!B:F,5,0)</f>
        <v>5703</v>
      </c>
      <c r="L221" s="203" t="e">
        <f>VLOOKUP(C:C,#REF!,5,0)</f>
        <v>#REF!</v>
      </c>
      <c r="M221" s="8"/>
      <c r="N221" s="21" t="e">
        <f t="shared" si="3"/>
        <v>#REF!</v>
      </c>
      <c r="O221" s="44">
        <v>4263</v>
      </c>
      <c r="P221" s="44">
        <v>300</v>
      </c>
      <c r="Q221" s="44">
        <v>0</v>
      </c>
      <c r="R221" s="44">
        <v>0</v>
      </c>
      <c r="S221" s="44">
        <v>350</v>
      </c>
      <c r="T221" s="45">
        <v>-50</v>
      </c>
      <c r="U221" s="45">
        <v>3913</v>
      </c>
      <c r="V221" s="45">
        <v>1028</v>
      </c>
      <c r="W221" s="41">
        <v>1.4888576120103214</v>
      </c>
      <c r="X221" s="46"/>
      <c r="Y221" s="46"/>
    </row>
    <row r="222" spans="1:27" ht="16.899999999999999" customHeight="1">
      <c r="A222" s="29" t="s">
        <v>1201</v>
      </c>
      <c r="B222" s="31" t="s">
        <v>4</v>
      </c>
      <c r="C222" s="17" t="s">
        <v>2897</v>
      </c>
      <c r="D222" s="24" t="s">
        <v>314</v>
      </c>
      <c r="E222" s="23"/>
      <c r="F222" s="19">
        <v>26335</v>
      </c>
      <c r="G222" s="21">
        <v>47559</v>
      </c>
      <c r="H222" s="21">
        <v>37707</v>
      </c>
      <c r="I222" s="213">
        <f>VLOOKUP(C222,'202310-202403出荷数total2403220951'!B:F,5,0)</f>
        <v>19173</v>
      </c>
      <c r="J222" s="203">
        <f>VLOOKUP(C222,'出荷数2307～2406total241008110618'!B:F,5,0)</f>
        <v>35560</v>
      </c>
      <c r="K222" s="214">
        <f>VLOOKUP(C222,'出荷数2407-2506total250730101950'!B:F,5,0)</f>
        <v>17847</v>
      </c>
      <c r="L222" s="203" t="e">
        <f>VLOOKUP(C:C,#REF!,5,0)</f>
        <v>#REF!</v>
      </c>
      <c r="M222" s="8"/>
      <c r="N222" s="21" t="e">
        <f t="shared" si="3"/>
        <v>#REF!</v>
      </c>
      <c r="O222" s="44">
        <v>9379</v>
      </c>
      <c r="P222" s="44">
        <v>200</v>
      </c>
      <c r="Q222" s="44">
        <v>9880</v>
      </c>
      <c r="R222" s="44">
        <v>0</v>
      </c>
      <c r="S222" s="44">
        <v>899</v>
      </c>
      <c r="T222" s="45">
        <v>-699</v>
      </c>
      <c r="U222" s="45">
        <v>18360</v>
      </c>
      <c r="V222" s="45">
        <v>8700</v>
      </c>
      <c r="W222" s="41">
        <v>2.2659132103635784</v>
      </c>
      <c r="X222" s="46" t="s">
        <v>2798</v>
      </c>
      <c r="Y222" s="46"/>
    </row>
    <row r="223" spans="1:27">
      <c r="A223" s="29"/>
      <c r="B223" s="31" t="s">
        <v>4</v>
      </c>
      <c r="C223" s="17" t="s">
        <v>4199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 t="e">
        <f>VLOOKUP(C:C,#REF!,5,0)</f>
        <v>#REF!</v>
      </c>
      <c r="M223" s="8"/>
      <c r="N223" s="21" t="e">
        <f t="shared" si="3"/>
        <v>#REF!</v>
      </c>
      <c r="O223" s="44">
        <v>3867</v>
      </c>
      <c r="P223" s="44">
        <v>0</v>
      </c>
      <c r="Q223" s="44">
        <v>0</v>
      </c>
      <c r="R223" s="44">
        <v>0</v>
      </c>
      <c r="S223" s="44">
        <v>0</v>
      </c>
      <c r="T223" s="45">
        <v>0</v>
      </c>
      <c r="U223" s="45">
        <v>3867</v>
      </c>
      <c r="V223" s="45">
        <v>3843.3636363636365</v>
      </c>
      <c r="W223" s="41">
        <v>1.3447116627876907E-2</v>
      </c>
      <c r="X223" s="46"/>
      <c r="Y223" s="46"/>
    </row>
    <row r="224" spans="1:27">
      <c r="A224" s="29"/>
      <c r="B224" s="31" t="s">
        <v>4</v>
      </c>
      <c r="C224" s="17" t="s">
        <v>4200</v>
      </c>
      <c r="D224" s="24" t="s">
        <v>314</v>
      </c>
      <c r="E224" s="23"/>
      <c r="F224" s="19"/>
      <c r="G224" s="21"/>
      <c r="H224" s="21"/>
      <c r="I224" s="213" t="e">
        <f>VLOOKUP(C224,'202310-202403出荷数total2403220951'!B:F,5,0)</f>
        <v>#N/A</v>
      </c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 t="e">
        <f>VLOOKUP(C:C,#REF!,5,0)</f>
        <v>#REF!</v>
      </c>
      <c r="M224" s="8"/>
      <c r="N224" s="21" t="e">
        <f t="shared" si="3"/>
        <v>#REF!</v>
      </c>
      <c r="O224" s="44">
        <v>3877</v>
      </c>
      <c r="P224" s="44">
        <v>0</v>
      </c>
      <c r="Q224" s="44">
        <v>0</v>
      </c>
      <c r="R224" s="44">
        <v>0</v>
      </c>
      <c r="S224" s="44">
        <v>0</v>
      </c>
      <c r="T224" s="45">
        <v>0</v>
      </c>
      <c r="U224" s="45">
        <v>3877</v>
      </c>
      <c r="V224" s="45">
        <v>3849.7272727272725</v>
      </c>
      <c r="W224" s="41">
        <v>1.5475883415011608E-2</v>
      </c>
      <c r="X224" s="46"/>
      <c r="Y224" s="46"/>
    </row>
    <row r="225" spans="1:27" s="152" customFormat="1">
      <c r="A225" s="144" t="s">
        <v>1202</v>
      </c>
      <c r="B225" s="155" t="s">
        <v>4</v>
      </c>
      <c r="C225" s="153" t="s">
        <v>315</v>
      </c>
      <c r="D225" s="154" t="s">
        <v>316</v>
      </c>
      <c r="E225" s="153"/>
      <c r="F225" s="146">
        <v>907</v>
      </c>
      <c r="G225" s="148">
        <v>943</v>
      </c>
      <c r="H225" s="148">
        <v>489</v>
      </c>
      <c r="I225" s="148">
        <f>VLOOKUP(C225,'202310-202403出荷数total2403220951'!B:F,5,0)</f>
        <v>831</v>
      </c>
      <c r="J225" s="148">
        <f>VLOOKUP(C225,'出荷数2307～2406total241008110618'!B:F,5,0)</f>
        <v>833</v>
      </c>
      <c r="K225" s="214" t="e">
        <f>VLOOKUP(C225,'出荷数2407-2506total250730101950'!B:F,5,0)</f>
        <v>#N/A</v>
      </c>
      <c r="L225" s="203" t="e">
        <f>VLOOKUP(C:C,#REF!,5,0)</f>
        <v>#REF!</v>
      </c>
      <c r="M225" s="8"/>
      <c r="N225" s="21" t="e">
        <f t="shared" si="3"/>
        <v>#REF!</v>
      </c>
      <c r="O225" s="148">
        <v>0</v>
      </c>
      <c r="P225" s="148">
        <v>0</v>
      </c>
      <c r="Q225" s="148">
        <v>0</v>
      </c>
      <c r="R225" s="148">
        <v>0</v>
      </c>
      <c r="S225" s="148">
        <v>0</v>
      </c>
      <c r="T225" s="149">
        <v>0</v>
      </c>
      <c r="U225" s="149">
        <v>0</v>
      </c>
      <c r="V225" s="149" t="e">
        <v>#N/A</v>
      </c>
      <c r="W225" s="150" t="e">
        <v>#N/A</v>
      </c>
      <c r="X225" s="151"/>
      <c r="Y225" s="151"/>
      <c r="Z225" s="191"/>
      <c r="AA225" s="191"/>
    </row>
    <row r="226" spans="1:27">
      <c r="A226" s="29" t="s">
        <v>1203</v>
      </c>
      <c r="B226" s="31" t="s">
        <v>4</v>
      </c>
      <c r="C226" s="17" t="s">
        <v>317</v>
      </c>
      <c r="D226" s="24" t="s">
        <v>318</v>
      </c>
      <c r="E226" s="23"/>
      <c r="F226" s="19">
        <v>12503</v>
      </c>
      <c r="G226" s="21">
        <v>14579</v>
      </c>
      <c r="H226" s="21">
        <v>13726</v>
      </c>
      <c r="I226" s="8">
        <f>VLOOKUP(C226,'202310-202403出荷数total2403220951'!B:F,5,0)</f>
        <v>6205</v>
      </c>
      <c r="J226" s="203">
        <f>VLOOKUP(C226,'出荷数2307～2406total241008110618'!B:F,5,0)</f>
        <v>11316</v>
      </c>
      <c r="K226" s="214">
        <f>VLOOKUP(C226,'出荷数2407-2506total250730101950'!B:F,5,0)</f>
        <v>8644</v>
      </c>
      <c r="L226" s="203" t="e">
        <f>VLOOKUP(C:C,#REF!,5,0)</f>
        <v>#REF!</v>
      </c>
      <c r="M226" s="8"/>
      <c r="N226" s="21" t="e">
        <f t="shared" si="3"/>
        <v>#REF!</v>
      </c>
      <c r="O226" s="44">
        <v>8905</v>
      </c>
      <c r="P226" s="44">
        <v>0</v>
      </c>
      <c r="Q226" s="44">
        <v>0</v>
      </c>
      <c r="R226" s="44">
        <v>0</v>
      </c>
      <c r="S226" s="44">
        <v>0</v>
      </c>
      <c r="T226" s="45">
        <v>0</v>
      </c>
      <c r="U226" s="45">
        <v>8905</v>
      </c>
      <c r="V226" s="45">
        <v>4858.636363636364</v>
      </c>
      <c r="W226" s="41">
        <v>0.99966311061201574</v>
      </c>
      <c r="X226" s="46"/>
      <c r="Y226" s="46"/>
    </row>
    <row r="227" spans="1:27" s="200" customFormat="1">
      <c r="A227" s="192"/>
      <c r="B227" s="212" t="s">
        <v>4</v>
      </c>
      <c r="C227" s="235" t="s">
        <v>3948</v>
      </c>
      <c r="D227" s="236" t="s">
        <v>318</v>
      </c>
      <c r="E227" s="235"/>
      <c r="F227" s="194"/>
      <c r="G227" s="196"/>
      <c r="H227" s="196"/>
      <c r="I227" s="196"/>
      <c r="J227" s="196"/>
      <c r="K227" s="214">
        <f>VLOOKUP(C227,'出荷数2407-2506total250730101950'!B:F,5,0)</f>
        <v>6000</v>
      </c>
      <c r="L227" s="203" t="e">
        <f>VLOOKUP(C:C,#REF!,5,0)</f>
        <v>#REF!</v>
      </c>
      <c r="M227" s="8"/>
      <c r="N227" s="21" t="e">
        <f t="shared" si="3"/>
        <v>#REF!</v>
      </c>
      <c r="O227" s="196">
        <v>1760</v>
      </c>
      <c r="P227" s="196">
        <v>0</v>
      </c>
      <c r="Q227" s="196">
        <v>0</v>
      </c>
      <c r="R227" s="196">
        <v>0</v>
      </c>
      <c r="S227" s="196">
        <v>0</v>
      </c>
      <c r="T227" s="197">
        <v>0</v>
      </c>
      <c r="U227" s="197">
        <v>1760</v>
      </c>
      <c r="V227" s="197">
        <v>-512.72727272727298</v>
      </c>
      <c r="W227" s="198">
        <v>2.8409090909090908</v>
      </c>
      <c r="X227" s="199"/>
      <c r="Y227" s="199"/>
      <c r="Z227" s="201"/>
      <c r="AA227" s="201"/>
    </row>
    <row r="228" spans="1:27">
      <c r="A228" s="29" t="s">
        <v>1204</v>
      </c>
      <c r="B228" s="31" t="s">
        <v>4</v>
      </c>
      <c r="C228" s="17" t="s">
        <v>319</v>
      </c>
      <c r="D228" s="24" t="s">
        <v>320</v>
      </c>
      <c r="E228" s="23"/>
      <c r="F228" s="19">
        <v>9898</v>
      </c>
      <c r="G228" s="21">
        <v>6601</v>
      </c>
      <c r="H228" s="21">
        <v>8834</v>
      </c>
      <c r="I228" s="8">
        <f>VLOOKUP(C228,'202310-202403出荷数total2403220951'!B:F,5,0)</f>
        <v>2819</v>
      </c>
      <c r="J228" s="203">
        <f>VLOOKUP(C228,'出荷数2307～2406total241008110618'!B:F,5,0)</f>
        <v>6287</v>
      </c>
      <c r="K228" s="214">
        <f>VLOOKUP(C228,'出荷数2407-2506total250730101950'!B:F,5,0)</f>
        <v>6687</v>
      </c>
      <c r="L228" s="203" t="e">
        <f>VLOOKUP(C:C,#REF!,5,0)</f>
        <v>#REF!</v>
      </c>
      <c r="M228" s="8"/>
      <c r="N228" s="21" t="e">
        <f t="shared" si="3"/>
        <v>#REF!</v>
      </c>
      <c r="O228" s="44">
        <v>4905</v>
      </c>
      <c r="P228" s="44">
        <v>0</v>
      </c>
      <c r="Q228" s="44">
        <v>0</v>
      </c>
      <c r="R228" s="44">
        <v>0</v>
      </c>
      <c r="S228" s="44">
        <v>0</v>
      </c>
      <c r="T228" s="45">
        <v>0</v>
      </c>
      <c r="U228" s="45">
        <v>4905</v>
      </c>
      <c r="V228" s="45">
        <v>3398.636363636364</v>
      </c>
      <c r="W228" s="41">
        <v>0.67563710499490315</v>
      </c>
      <c r="X228" s="46"/>
      <c r="Y228" s="46"/>
    </row>
    <row r="229" spans="1:27">
      <c r="A229" s="29" t="s">
        <v>1205</v>
      </c>
      <c r="B229" s="31" t="s">
        <v>4</v>
      </c>
      <c r="C229" s="17" t="s">
        <v>321</v>
      </c>
      <c r="D229" s="24" t="s">
        <v>322</v>
      </c>
      <c r="E229" s="23"/>
      <c r="F229" s="19">
        <v>10228</v>
      </c>
      <c r="G229" s="21">
        <v>9171</v>
      </c>
      <c r="H229" s="21">
        <v>11029</v>
      </c>
      <c r="I229" s="8">
        <f>VLOOKUP(C229,'202310-202403出荷数total2403220951'!B:F,5,0)</f>
        <v>2992</v>
      </c>
      <c r="J229" s="203">
        <f>VLOOKUP(C229,'出荷数2307～2406total241008110618'!B:F,5,0)</f>
        <v>6316</v>
      </c>
      <c r="K229" s="214">
        <f>VLOOKUP(C229,'出荷数2407-2506total250730101950'!B:F,5,0)</f>
        <v>9066</v>
      </c>
      <c r="L229" s="203" t="e">
        <f>VLOOKUP(C:C,#REF!,5,0)</f>
        <v>#REF!</v>
      </c>
      <c r="M229" s="8"/>
      <c r="N229" s="21" t="e">
        <f t="shared" si="3"/>
        <v>#REF!</v>
      </c>
      <c r="O229" s="44">
        <v>7879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7879</v>
      </c>
      <c r="V229" s="45">
        <v>5647.181818181818</v>
      </c>
      <c r="W229" s="41">
        <v>0.62317552988957992</v>
      </c>
      <c r="X229" s="46"/>
      <c r="Y229" s="46"/>
    </row>
    <row r="230" spans="1:27">
      <c r="A230" s="29" t="s">
        <v>1206</v>
      </c>
      <c r="B230" s="31" t="s">
        <v>4</v>
      </c>
      <c r="C230" s="6" t="s">
        <v>260</v>
      </c>
      <c r="D230" s="20" t="s">
        <v>261</v>
      </c>
      <c r="E230" s="19"/>
      <c r="F230" s="19">
        <v>573</v>
      </c>
      <c r="G230" s="21">
        <v>1775</v>
      </c>
      <c r="H230" s="21">
        <v>1468</v>
      </c>
      <c r="I230" s="8">
        <f>VLOOKUP(C230,'202310-202403出荷数total2403220951'!B:F,5,0)</f>
        <v>525</v>
      </c>
      <c r="J230" s="203">
        <f>VLOOKUP(C230,'出荷数2307～2406total241008110618'!B:F,5,0)</f>
        <v>1084</v>
      </c>
      <c r="K230" s="214">
        <f>VLOOKUP(C230,'出荷数2407-2506total250730101950'!B:F,5,0)</f>
        <v>2352</v>
      </c>
      <c r="L230" s="203" t="e">
        <f>VLOOKUP(C:C,#REF!,5,0)</f>
        <v>#REF!</v>
      </c>
      <c r="M230" s="8"/>
      <c r="N230" s="21" t="e">
        <f t="shared" si="3"/>
        <v>#REF!</v>
      </c>
      <c r="O230" s="44">
        <v>2689</v>
      </c>
      <c r="P230" s="44">
        <v>0</v>
      </c>
      <c r="Q230" s="44">
        <v>0</v>
      </c>
      <c r="R230" s="44">
        <v>0</v>
      </c>
      <c r="S230" s="44">
        <v>0</v>
      </c>
      <c r="T230" s="45">
        <v>0</v>
      </c>
      <c r="U230" s="45">
        <v>2689</v>
      </c>
      <c r="V230" s="45">
        <v>2092.181818181818</v>
      </c>
      <c r="W230" s="41">
        <v>0.48828560803272592</v>
      </c>
      <c r="X230" s="46"/>
      <c r="Y230" s="46"/>
    </row>
    <row r="231" spans="1:27" s="152" customFormat="1">
      <c r="A231" s="144" t="s">
        <v>1207</v>
      </c>
      <c r="B231" s="155" t="s">
        <v>4</v>
      </c>
      <c r="C231" s="153" t="s">
        <v>323</v>
      </c>
      <c r="D231" s="154" t="s">
        <v>324</v>
      </c>
      <c r="E231" s="153"/>
      <c r="F231" s="146">
        <v>4048</v>
      </c>
      <c r="G231" s="148">
        <v>1912</v>
      </c>
      <c r="H231" s="148">
        <v>2073</v>
      </c>
      <c r="I231" s="148">
        <f>VLOOKUP(C231,'202310-202403出荷数total2403220951'!B:F,5,0)</f>
        <v>1230</v>
      </c>
      <c r="J231" s="148">
        <f>VLOOKUP(C231,'出荷数2307～2406total241008110618'!B:F,5,0)</f>
        <v>1618</v>
      </c>
      <c r="K231" s="214">
        <f>VLOOKUP(C231,'出荷数2407-2506total250730101950'!B:F,5,0)</f>
        <v>1274</v>
      </c>
      <c r="L231" s="203" t="e">
        <f>VLOOKUP(C:C,#REF!,5,0)</f>
        <v>#REF!</v>
      </c>
      <c r="M231" s="8"/>
      <c r="N231" s="21" t="e">
        <f t="shared" si="3"/>
        <v>#REF!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v>#N/A</v>
      </c>
      <c r="X231" s="151"/>
      <c r="Y231" s="151"/>
      <c r="Z231" s="191"/>
      <c r="AA231" s="191"/>
    </row>
    <row r="232" spans="1:27" s="152" customFormat="1">
      <c r="A232" s="144" t="s">
        <v>1208</v>
      </c>
      <c r="B232" s="155" t="s">
        <v>4</v>
      </c>
      <c r="C232" s="153" t="s">
        <v>325</v>
      </c>
      <c r="D232" s="154" t="s">
        <v>326</v>
      </c>
      <c r="E232" s="153"/>
      <c r="F232" s="146">
        <v>1310</v>
      </c>
      <c r="G232" s="148">
        <v>1493</v>
      </c>
      <c r="H232" s="148">
        <v>1407</v>
      </c>
      <c r="I232" s="148">
        <f>VLOOKUP(C232,'202310-202403出荷数total2403220951'!B:F,5,0)</f>
        <v>699</v>
      </c>
      <c r="J232" s="148">
        <f>VLOOKUP(C232,'出荷数2307～2406total241008110618'!B:F,5,0)</f>
        <v>946</v>
      </c>
      <c r="K232" s="214">
        <f>VLOOKUP(C232,'出荷数2407-2506total250730101950'!B:F,5,0)</f>
        <v>567</v>
      </c>
      <c r="L232" s="203" t="e">
        <f>VLOOKUP(C:C,#REF!,5,0)</f>
        <v>#REF!</v>
      </c>
      <c r="M232" s="8"/>
      <c r="N232" s="21" t="e">
        <f t="shared" si="3"/>
        <v>#REF!</v>
      </c>
      <c r="O232" s="148">
        <v>0</v>
      </c>
      <c r="P232" s="148">
        <v>0</v>
      </c>
      <c r="Q232" s="148">
        <v>0</v>
      </c>
      <c r="R232" s="148">
        <v>0</v>
      </c>
      <c r="S232" s="148">
        <v>0</v>
      </c>
      <c r="T232" s="149">
        <v>0</v>
      </c>
      <c r="U232" s="149">
        <v>0</v>
      </c>
      <c r="V232" s="149" t="e">
        <v>#N/A</v>
      </c>
      <c r="W232" s="150" t="e">
        <v>#N/A</v>
      </c>
      <c r="X232" s="151"/>
      <c r="Y232" s="151"/>
      <c r="Z232" s="191"/>
      <c r="AA232" s="191"/>
    </row>
    <row r="233" spans="1:27">
      <c r="A233" s="29" t="s">
        <v>1209</v>
      </c>
      <c r="B233" s="31" t="s">
        <v>4</v>
      </c>
      <c r="C233" s="6" t="s">
        <v>262</v>
      </c>
      <c r="D233" s="20" t="s">
        <v>263</v>
      </c>
      <c r="E233" s="19"/>
      <c r="F233" s="19">
        <v>1730</v>
      </c>
      <c r="G233" s="21">
        <v>1717</v>
      </c>
      <c r="H233" s="21">
        <v>1895</v>
      </c>
      <c r="I233" s="8">
        <f>VLOOKUP(C233,'202310-202403出荷数total2403220951'!B:F,5,0)</f>
        <v>573</v>
      </c>
      <c r="J233" s="203">
        <f>VLOOKUP(C233,'出荷数2307～2406total241008110618'!B:F,5,0)</f>
        <v>1029</v>
      </c>
      <c r="K233" s="214">
        <f>VLOOKUP(C233,'出荷数2407-2506total250730101950'!B:F,5,0)</f>
        <v>678</v>
      </c>
      <c r="L233" s="203" t="e">
        <f>VLOOKUP(C:C,#REF!,5,0)</f>
        <v>#REF!</v>
      </c>
      <c r="M233" s="8"/>
      <c r="N233" s="21" t="e">
        <f t="shared" si="3"/>
        <v>#REF!</v>
      </c>
      <c r="O233" s="44">
        <v>1734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1734</v>
      </c>
      <c r="V233" s="45">
        <v>1425.8181818181818</v>
      </c>
      <c r="W233" s="41">
        <v>0.39100346020761245</v>
      </c>
      <c r="X233" s="46"/>
      <c r="Y233" s="46"/>
    </row>
    <row r="234" spans="1:27">
      <c r="A234" s="29" t="s">
        <v>1210</v>
      </c>
      <c r="B234" s="31" t="s">
        <v>4</v>
      </c>
      <c r="C234" s="17" t="s">
        <v>327</v>
      </c>
      <c r="D234" s="24" t="s">
        <v>328</v>
      </c>
      <c r="E234" s="23"/>
      <c r="F234" s="19">
        <v>1710</v>
      </c>
      <c r="G234" s="21">
        <v>1333</v>
      </c>
      <c r="H234" s="21">
        <v>1404</v>
      </c>
      <c r="I234" s="8">
        <f>VLOOKUP(C234,'202310-202403出荷数total2403220951'!B:F,5,0)</f>
        <v>317</v>
      </c>
      <c r="J234" s="203">
        <f>VLOOKUP(C234,'出荷数2307～2406total241008110618'!B:F,5,0)</f>
        <v>490</v>
      </c>
      <c r="K234" s="214">
        <f>VLOOKUP(C234,'出荷数2407-2506total250730101950'!B:F,5,0)</f>
        <v>495</v>
      </c>
      <c r="L234" s="203" t="e">
        <f>VLOOKUP(C:C,#REF!,5,0)</f>
        <v>#REF!</v>
      </c>
      <c r="M234" s="8"/>
      <c r="N234" s="21" t="e">
        <f t="shared" si="3"/>
        <v>#REF!</v>
      </c>
      <c r="O234" s="44">
        <v>1523</v>
      </c>
      <c r="P234" s="44">
        <v>0</v>
      </c>
      <c r="Q234" s="44">
        <v>0</v>
      </c>
      <c r="R234" s="44">
        <v>0</v>
      </c>
      <c r="S234" s="44">
        <v>0</v>
      </c>
      <c r="T234" s="45">
        <v>0</v>
      </c>
      <c r="U234" s="45">
        <v>1523</v>
      </c>
      <c r="V234" s="45">
        <v>1113.4545454545455</v>
      </c>
      <c r="W234" s="41">
        <v>0.59159553512803675</v>
      </c>
      <c r="X234" s="46"/>
      <c r="Y234" s="46"/>
    </row>
    <row r="235" spans="1:27" s="152" customFormat="1" ht="15.75">
      <c r="A235" s="144" t="s">
        <v>1211</v>
      </c>
      <c r="B235" s="155" t="s">
        <v>4</v>
      </c>
      <c r="C235" s="153" t="s">
        <v>264</v>
      </c>
      <c r="D235" s="154" t="s">
        <v>265</v>
      </c>
      <c r="E235" s="153"/>
      <c r="F235" s="146">
        <v>4845</v>
      </c>
      <c r="G235" s="148">
        <v>7700</v>
      </c>
      <c r="H235" s="148">
        <v>1951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VLOOKUP(C:C,#REF!,5,0)</f>
        <v>#REF!</v>
      </c>
      <c r="M235" s="8"/>
      <c r="N235" s="21" t="e">
        <f t="shared" si="3"/>
        <v>#REF!</v>
      </c>
      <c r="O235" s="148">
        <v>0</v>
      </c>
      <c r="P235" s="148">
        <v>0</v>
      </c>
      <c r="Q235" s="148">
        <v>0</v>
      </c>
      <c r="R235" s="148">
        <v>0</v>
      </c>
      <c r="S235" s="148">
        <v>0</v>
      </c>
      <c r="T235" s="149">
        <v>0</v>
      </c>
      <c r="U235" s="149">
        <v>0</v>
      </c>
      <c r="V235" s="149" t="e">
        <v>#N/A</v>
      </c>
      <c r="W235" s="150" t="e">
        <v>#N/A</v>
      </c>
      <c r="X235" s="151"/>
      <c r="Y235" s="151"/>
    </row>
    <row r="236" spans="1:27">
      <c r="A236" s="29" t="s">
        <v>1212</v>
      </c>
      <c r="B236" s="31" t="s">
        <v>4</v>
      </c>
      <c r="C236" s="17" t="s">
        <v>329</v>
      </c>
      <c r="D236" s="24" t="s">
        <v>330</v>
      </c>
      <c r="E236" s="23"/>
      <c r="F236" s="19">
        <v>11021</v>
      </c>
      <c r="G236" s="21">
        <v>6767</v>
      </c>
      <c r="H236" s="21">
        <v>4852</v>
      </c>
      <c r="I236" s="8">
        <f>VLOOKUP(C236,'202310-202403出荷数total2403220951'!B:F,5,0)</f>
        <v>2771</v>
      </c>
      <c r="J236" s="203">
        <f>VLOOKUP(C236,'出荷数2307～2406total241008110618'!B:F,5,0)</f>
        <v>4651</v>
      </c>
      <c r="K236" s="214">
        <f>VLOOKUP(C236,'出荷数2407-2506total250730101950'!B:F,5,0)</f>
        <v>5139</v>
      </c>
      <c r="L236" s="203" t="e">
        <f>VLOOKUP(C:C,#REF!,5,0)</f>
        <v>#REF!</v>
      </c>
      <c r="M236" s="211">
        <v>3000</v>
      </c>
      <c r="N236" s="211">
        <v>3000</v>
      </c>
      <c r="O236" s="44">
        <v>4118</v>
      </c>
      <c r="P236" s="44">
        <v>1990</v>
      </c>
      <c r="Q236" s="44">
        <v>7000</v>
      </c>
      <c r="R236" s="44">
        <v>0</v>
      </c>
      <c r="S236" s="44">
        <v>1990</v>
      </c>
      <c r="T236" s="45">
        <v>0</v>
      </c>
      <c r="U236" s="45">
        <v>9128</v>
      </c>
      <c r="V236" s="45">
        <v>6128</v>
      </c>
      <c r="W236" s="41">
        <v>1.1874696454589606</v>
      </c>
      <c r="X236" s="46" t="s">
        <v>4532</v>
      </c>
      <c r="Y236" s="46"/>
    </row>
    <row r="237" spans="1:27" s="152" customFormat="1" ht="15.75">
      <c r="A237" s="144" t="s">
        <v>1213</v>
      </c>
      <c r="B237" s="155" t="s">
        <v>4</v>
      </c>
      <c r="C237" s="153" t="s">
        <v>331</v>
      </c>
      <c r="D237" s="154" t="s">
        <v>1309</v>
      </c>
      <c r="E237" s="153" t="s">
        <v>186</v>
      </c>
      <c r="F237" s="146">
        <v>1700</v>
      </c>
      <c r="G237" s="148">
        <v>294</v>
      </c>
      <c r="H237" s="148">
        <v>198</v>
      </c>
      <c r="I237" s="148" t="e">
        <f>VLOOKUP(C237,'202310-202403出荷数total2403220951'!B:F,5,0)</f>
        <v>#N/A</v>
      </c>
      <c r="J237" s="148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 t="e">
        <f>VLOOKUP(C:C,#REF!,5,0)</f>
        <v>#REF!</v>
      </c>
      <c r="M237" s="8"/>
      <c r="N237" s="21" t="e">
        <f t="shared" si="3"/>
        <v>#REF!</v>
      </c>
      <c r="O237" s="148">
        <v>0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0</v>
      </c>
      <c r="V237" s="149" t="e">
        <v>#N/A</v>
      </c>
      <c r="W237" s="150" t="e">
        <v>#N/A</v>
      </c>
      <c r="X237" s="151"/>
      <c r="Y237" s="151"/>
    </row>
    <row r="238" spans="1:27" s="152" customFormat="1">
      <c r="A238" s="144" t="s">
        <v>1214</v>
      </c>
      <c r="B238" s="155" t="s">
        <v>4</v>
      </c>
      <c r="C238" s="153" t="s">
        <v>266</v>
      </c>
      <c r="D238" s="154" t="s">
        <v>1266</v>
      </c>
      <c r="E238" s="153"/>
      <c r="F238" s="146">
        <v>2398</v>
      </c>
      <c r="G238" s="148">
        <v>1863</v>
      </c>
      <c r="H238" s="148">
        <v>1640</v>
      </c>
      <c r="I238" s="148">
        <f>VLOOKUP(C238,'202310-202403出荷数total2403220951'!B:F,5,0)</f>
        <v>720</v>
      </c>
      <c r="J238" s="148">
        <f>VLOOKUP(C238,'出荷数2307～2406total241008110618'!B:F,5,0)</f>
        <v>4600</v>
      </c>
      <c r="K238" s="214" t="e">
        <f>VLOOKUP(C238,'出荷数2407-2506total250730101950'!B:F,5,0)</f>
        <v>#N/A</v>
      </c>
      <c r="L238" s="203" t="e">
        <f>VLOOKUP(C:C,#REF!,5,0)</f>
        <v>#REF!</v>
      </c>
      <c r="M238" s="8"/>
      <c r="N238" s="21" t="e">
        <f t="shared" si="3"/>
        <v>#REF!</v>
      </c>
      <c r="O238" s="148">
        <v>5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5</v>
      </c>
      <c r="V238" s="149">
        <v>4.545454545454545</v>
      </c>
      <c r="W238" s="150">
        <v>0.2</v>
      </c>
      <c r="X238" s="151"/>
      <c r="Y238" s="151"/>
      <c r="Z238" s="191"/>
      <c r="AA238" s="191"/>
    </row>
    <row r="239" spans="1:27" s="152" customFormat="1">
      <c r="A239" s="144" t="s">
        <v>1215</v>
      </c>
      <c r="B239" s="155" t="s">
        <v>4</v>
      </c>
      <c r="C239" s="153" t="s">
        <v>267</v>
      </c>
      <c r="D239" s="154" t="s">
        <v>1265</v>
      </c>
      <c r="E239" s="153"/>
      <c r="F239" s="146">
        <v>5642</v>
      </c>
      <c r="G239" s="148">
        <v>200</v>
      </c>
      <c r="H239" s="148">
        <v>1430</v>
      </c>
      <c r="I239" s="148">
        <f>VLOOKUP(C239,'202310-202403出荷数total2403220951'!B:F,5,0)</f>
        <v>285</v>
      </c>
      <c r="J239" s="148">
        <f>VLOOKUP(C239,'出荷数2307～2406total241008110618'!B:F,5,0)</f>
        <v>287</v>
      </c>
      <c r="K239" s="214">
        <f>VLOOKUP(C239,'出荷数2407-2506total250730101950'!B:F,5,0)</f>
        <v>291</v>
      </c>
      <c r="L239" s="203" t="e">
        <f>VLOOKUP(C:C,#REF!,5,0)</f>
        <v>#REF!</v>
      </c>
      <c r="M239" s="8"/>
      <c r="N239" s="21" t="e">
        <f t="shared" si="3"/>
        <v>#REF!</v>
      </c>
      <c r="O239" s="148">
        <v>1017</v>
      </c>
      <c r="P239" s="148">
        <v>0</v>
      </c>
      <c r="Q239" s="148">
        <v>0</v>
      </c>
      <c r="R239" s="148">
        <v>0</v>
      </c>
      <c r="S239" s="148">
        <v>0</v>
      </c>
      <c r="T239" s="149">
        <v>0</v>
      </c>
      <c r="U239" s="149">
        <v>1017</v>
      </c>
      <c r="V239" s="149">
        <v>868.36363636363637</v>
      </c>
      <c r="W239" s="150">
        <v>0.32153392330383479</v>
      </c>
      <c r="X239" s="151"/>
      <c r="Y239" s="151"/>
      <c r="Z239" s="191"/>
      <c r="AA239" s="191"/>
    </row>
    <row r="240" spans="1:27" s="200" customFormat="1">
      <c r="A240" s="192" t="s">
        <v>1216</v>
      </c>
      <c r="B240" s="212" t="s">
        <v>4</v>
      </c>
      <c r="C240" s="235" t="s">
        <v>332</v>
      </c>
      <c r="D240" s="236" t="s">
        <v>333</v>
      </c>
      <c r="E240" s="235"/>
      <c r="F240" s="194">
        <v>428</v>
      </c>
      <c r="G240" s="196">
        <v>1103</v>
      </c>
      <c r="H240" s="196">
        <v>787</v>
      </c>
      <c r="I240" s="196">
        <f>VLOOKUP(C240,'202310-202403出荷数total2403220951'!B:F,5,0)</f>
        <v>481</v>
      </c>
      <c r="J240" s="196">
        <f>VLOOKUP(C240,'出荷数2307～2406total241008110618'!B:F,5,0)</f>
        <v>533</v>
      </c>
      <c r="K240" s="196">
        <f>VLOOKUP(C240,'出荷数2407-2506total250730101950'!B:F,5,0)</f>
        <v>617</v>
      </c>
      <c r="L240" s="203" t="e">
        <f>VLOOKUP(C:C,#REF!,5,0)</f>
        <v>#REF!</v>
      </c>
      <c r="M240" s="196"/>
      <c r="N240" s="196" t="e">
        <f t="shared" si="3"/>
        <v>#REF!</v>
      </c>
      <c r="O240" s="196">
        <v>206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206</v>
      </c>
      <c r="V240" s="197">
        <v>-51.272727272727252</v>
      </c>
      <c r="W240" s="198">
        <v>2.7475728155339807</v>
      </c>
      <c r="X240" s="199"/>
      <c r="Y240" s="199"/>
      <c r="Z240" s="201"/>
      <c r="AA240" s="201"/>
    </row>
    <row r="241" spans="1:27" s="200" customFormat="1">
      <c r="A241" s="192" t="s">
        <v>1217</v>
      </c>
      <c r="B241" s="212" t="s">
        <v>4</v>
      </c>
      <c r="C241" s="235" t="s">
        <v>268</v>
      </c>
      <c r="D241" s="236" t="s">
        <v>4102</v>
      </c>
      <c r="E241" s="235"/>
      <c r="F241" s="194">
        <v>1178</v>
      </c>
      <c r="G241" s="196">
        <v>1650</v>
      </c>
      <c r="H241" s="196">
        <v>1270</v>
      </c>
      <c r="I241" s="196">
        <f>VLOOKUP(C241,'202310-202403出荷数total2403220951'!B:F,5,0)</f>
        <v>496</v>
      </c>
      <c r="J241" s="196">
        <f>VLOOKUP(C241,'出荷数2307～2406total241008110618'!B:F,5,0)</f>
        <v>962</v>
      </c>
      <c r="K241" s="214">
        <f>VLOOKUP(C241,'出荷数2407-2506total250730101950'!B:F,5,0)</f>
        <v>596</v>
      </c>
      <c r="L241" s="203" t="e">
        <f>VLOOKUP(C:C,#REF!,5,0)</f>
        <v>#REF!</v>
      </c>
      <c r="M241" s="8"/>
      <c r="N241" s="21" t="e">
        <f t="shared" si="3"/>
        <v>#REF!</v>
      </c>
      <c r="O241" s="196">
        <v>0</v>
      </c>
      <c r="P241" s="196">
        <v>0</v>
      </c>
      <c r="Q241" s="196">
        <v>0</v>
      </c>
      <c r="R241" s="196">
        <v>0</v>
      </c>
      <c r="S241" s="196">
        <v>0</v>
      </c>
      <c r="T241" s="197">
        <v>0</v>
      </c>
      <c r="U241" s="197">
        <v>0</v>
      </c>
      <c r="V241" s="197">
        <v>-55.45454545454546</v>
      </c>
      <c r="W241" s="198" t="e">
        <v>#DIV/0!</v>
      </c>
      <c r="X241" s="199"/>
      <c r="Y241" s="199"/>
      <c r="Z241" s="201"/>
      <c r="AA241" s="201"/>
    </row>
    <row r="242" spans="1:27">
      <c r="A242" s="29" t="s">
        <v>1218</v>
      </c>
      <c r="B242" s="31" t="s">
        <v>4</v>
      </c>
      <c r="C242" s="17" t="s">
        <v>270</v>
      </c>
      <c r="D242" s="24" t="s">
        <v>271</v>
      </c>
      <c r="E242" s="23"/>
      <c r="F242" s="19">
        <v>3399</v>
      </c>
      <c r="G242" s="21">
        <v>3090</v>
      </c>
      <c r="H242" s="21">
        <v>3886</v>
      </c>
      <c r="I242" s="8">
        <f>VLOOKUP(C242,'202310-202403出荷数total2403220951'!B:F,5,0)</f>
        <v>1077</v>
      </c>
      <c r="J242" s="203">
        <f>VLOOKUP(C242,'出荷数2307～2406total241008110618'!B:F,5,0)</f>
        <v>1997</v>
      </c>
      <c r="K242" s="214">
        <f>VLOOKUP(C242,'出荷数2407-2506total250730101950'!B:F,5,0)</f>
        <v>1751</v>
      </c>
      <c r="L242" s="203" t="e">
        <f>VLOOKUP(C:C,#REF!,5,0)</f>
        <v>#REF!</v>
      </c>
      <c r="M242" s="8"/>
      <c r="N242" s="21" t="e">
        <f t="shared" si="3"/>
        <v>#REF!</v>
      </c>
      <c r="O242" s="44">
        <v>1223</v>
      </c>
      <c r="P242" s="44">
        <v>0</v>
      </c>
      <c r="Q242" s="44">
        <v>0</v>
      </c>
      <c r="R242" s="44">
        <v>0</v>
      </c>
      <c r="S242" s="44">
        <v>0</v>
      </c>
      <c r="T242" s="45">
        <v>0</v>
      </c>
      <c r="U242" s="45">
        <v>1223</v>
      </c>
      <c r="V242" s="45">
        <v>703.4545454545455</v>
      </c>
      <c r="W242" s="41">
        <v>0.9345870809484873</v>
      </c>
      <c r="X242" s="46"/>
      <c r="Y242" s="46"/>
    </row>
    <row r="243" spans="1:27" s="152" customFormat="1" ht="15.75">
      <c r="A243" s="144" t="s">
        <v>1219</v>
      </c>
      <c r="B243" s="155" t="s">
        <v>4</v>
      </c>
      <c r="C243" s="153" t="s">
        <v>713</v>
      </c>
      <c r="D243" s="154" t="s">
        <v>1310</v>
      </c>
      <c r="E243" s="153"/>
      <c r="F243" s="146" t="e">
        <f>VLOOKUP(C243,#REF!,17,0 )</f>
        <v>#REF!</v>
      </c>
      <c r="G243" s="148">
        <v>18471</v>
      </c>
      <c r="H243" s="148">
        <v>11873</v>
      </c>
      <c r="I243" s="148">
        <f>VLOOKUP(C243,'202310-202403出荷数total2403220951'!B:F,5,0)</f>
        <v>21</v>
      </c>
      <c r="J243" s="148">
        <f>VLOOKUP(C243,'出荷数2307～2406total241008110618'!B:F,5,0)</f>
        <v>179</v>
      </c>
      <c r="K243" s="214">
        <f>VLOOKUP(C243,'出荷数2407-2506total250730101950'!B:F,5,0)</f>
        <v>20</v>
      </c>
      <c r="L243" s="203" t="e">
        <f>VLOOKUP(C:C,#REF!,5,0)</f>
        <v>#REF!</v>
      </c>
      <c r="M243" s="8"/>
      <c r="N243" s="21" t="e">
        <f t="shared" si="3"/>
        <v>#REF!</v>
      </c>
      <c r="O243" s="148">
        <v>0</v>
      </c>
      <c r="P243" s="148">
        <v>0</v>
      </c>
      <c r="Q243" s="148">
        <v>0</v>
      </c>
      <c r="R243" s="148">
        <v>0</v>
      </c>
      <c r="S243" s="148">
        <v>0</v>
      </c>
      <c r="T243" s="149">
        <v>0</v>
      </c>
      <c r="U243" s="149">
        <v>0</v>
      </c>
      <c r="V243" s="149" t="e">
        <v>#N/A</v>
      </c>
      <c r="W243" s="150" t="e">
        <v>#N/A</v>
      </c>
      <c r="X243" s="151"/>
      <c r="Y243" s="151"/>
    </row>
    <row r="244" spans="1:27">
      <c r="A244" s="29" t="s">
        <v>1220</v>
      </c>
      <c r="B244" s="31" t="s">
        <v>4</v>
      </c>
      <c r="C244" s="17" t="s">
        <v>273</v>
      </c>
      <c r="D244" s="24" t="s">
        <v>274</v>
      </c>
      <c r="E244" s="23"/>
      <c r="F244" s="19">
        <v>1919</v>
      </c>
      <c r="G244" s="21">
        <v>2904</v>
      </c>
      <c r="H244" s="21">
        <v>2412</v>
      </c>
      <c r="I244" s="8">
        <f>VLOOKUP(C244,'202310-202403出荷数total2403220951'!B:F,5,0)</f>
        <v>850</v>
      </c>
      <c r="J244" s="203">
        <f>VLOOKUP(C244,'出荷数2307～2406total241008110618'!B:F,5,0)</f>
        <v>2028</v>
      </c>
      <c r="K244" s="214">
        <f>VLOOKUP(C244,'出荷数2407-2506total250730101950'!B:F,5,0)</f>
        <v>1107</v>
      </c>
      <c r="L244" s="203" t="e">
        <f>VLOOKUP(C:C,#REF!,5,0)</f>
        <v>#REF!</v>
      </c>
      <c r="M244" s="8"/>
      <c r="N244" s="21" t="e">
        <f t="shared" si="3"/>
        <v>#REF!</v>
      </c>
      <c r="O244" s="44">
        <v>3078</v>
      </c>
      <c r="P244" s="44">
        <v>0</v>
      </c>
      <c r="Q244" s="44">
        <v>0</v>
      </c>
      <c r="R244" s="44">
        <v>0</v>
      </c>
      <c r="S244" s="44">
        <v>0</v>
      </c>
      <c r="T244" s="45">
        <v>0</v>
      </c>
      <c r="U244" s="45">
        <v>3078</v>
      </c>
      <c r="V244" s="45">
        <v>2873.4545454545455</v>
      </c>
      <c r="W244" s="41">
        <v>0.14619883040935672</v>
      </c>
      <c r="X244" s="46"/>
      <c r="Y244" s="46"/>
    </row>
    <row r="245" spans="1:27">
      <c r="A245" s="29" t="s">
        <v>1221</v>
      </c>
      <c r="B245" s="31" t="s">
        <v>4</v>
      </c>
      <c r="C245" s="17" t="s">
        <v>709</v>
      </c>
      <c r="D245" s="24" t="s">
        <v>717</v>
      </c>
      <c r="E245" s="23"/>
      <c r="F245" s="19">
        <v>0</v>
      </c>
      <c r="G245" s="21">
        <v>0</v>
      </c>
      <c r="H245" s="21">
        <v>8393</v>
      </c>
      <c r="I245" s="8">
        <f>VLOOKUP(C245,'202310-202403出荷数total2403220951'!B:F,5,0)</f>
        <v>7931</v>
      </c>
      <c r="J245" s="203">
        <f>VLOOKUP(C245,'出荷数2307～2406total241008110618'!B:F,5,0)</f>
        <v>17588</v>
      </c>
      <c r="K245" s="214">
        <f>VLOOKUP(C245,'出荷数2407-2506total250730101950'!B:F,5,0)</f>
        <v>16987</v>
      </c>
      <c r="L245" s="203" t="e">
        <f>VLOOKUP(C:C,#REF!,5,0)</f>
        <v>#REF!</v>
      </c>
      <c r="M245" s="211">
        <v>12000</v>
      </c>
      <c r="N245" s="211">
        <v>12000</v>
      </c>
      <c r="O245" s="44">
        <v>11050</v>
      </c>
      <c r="P245" s="44">
        <v>100</v>
      </c>
      <c r="Q245" s="44">
        <v>5000</v>
      </c>
      <c r="R245" s="44">
        <v>0</v>
      </c>
      <c r="S245" s="44">
        <v>100</v>
      </c>
      <c r="T245" s="45">
        <v>0</v>
      </c>
      <c r="U245" s="45">
        <v>15950</v>
      </c>
      <c r="V245" s="45">
        <v>3950</v>
      </c>
      <c r="W245" s="41">
        <v>1.4860633484162895</v>
      </c>
      <c r="X245" s="46"/>
      <c r="Y245" s="46"/>
    </row>
    <row r="246" spans="1:27">
      <c r="A246" s="29"/>
      <c r="B246" s="31" t="s">
        <v>4</v>
      </c>
      <c r="C246" s="17" t="s">
        <v>4100</v>
      </c>
      <c r="D246" s="24" t="s">
        <v>4427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 t="e">
        <f>VLOOKUP(C246,'出荷数2407-2506total250730101950'!B:F,5,0)</f>
        <v>#N/A</v>
      </c>
      <c r="L246" s="203" t="e">
        <f>VLOOKUP(C:C,#REF!,5,0)</f>
        <v>#REF!</v>
      </c>
      <c r="M246" s="213">
        <v>1500</v>
      </c>
      <c r="N246" s="211">
        <v>1500</v>
      </c>
      <c r="O246" s="44">
        <v>2647</v>
      </c>
      <c r="P246" s="44">
        <v>0</v>
      </c>
      <c r="Q246" s="44">
        <v>0</v>
      </c>
      <c r="R246" s="44">
        <v>0</v>
      </c>
      <c r="S246" s="44">
        <v>0</v>
      </c>
      <c r="T246" s="45">
        <v>0</v>
      </c>
      <c r="U246" s="45">
        <v>2647</v>
      </c>
      <c r="V246" s="45">
        <v>1147</v>
      </c>
      <c r="W246" s="41">
        <v>0.10086890819795996</v>
      </c>
      <c r="X246" s="46"/>
      <c r="Y246" s="46"/>
    </row>
    <row r="247" spans="1:27" s="231" customFormat="1">
      <c r="A247" s="223" t="s">
        <v>1222</v>
      </c>
      <c r="B247" s="254" t="s">
        <v>4</v>
      </c>
      <c r="C247" s="255" t="s">
        <v>275</v>
      </c>
      <c r="D247" s="256" t="s">
        <v>276</v>
      </c>
      <c r="E247" s="255"/>
      <c r="F247" s="225">
        <v>2255</v>
      </c>
      <c r="G247" s="227">
        <v>2545</v>
      </c>
      <c r="H247" s="227">
        <v>2670</v>
      </c>
      <c r="I247" s="227">
        <f>VLOOKUP(C247,'202310-202403出荷数total2403220951'!B:F,5,0)</f>
        <v>879</v>
      </c>
      <c r="J247" s="227">
        <f>VLOOKUP(C247,'出荷数2307～2406total241008110618'!B:F,5,0)</f>
        <v>2296</v>
      </c>
      <c r="K247" s="214">
        <f>VLOOKUP(C247,'出荷数2407-2506total250730101950'!B:F,5,0)</f>
        <v>457</v>
      </c>
      <c r="L247" s="203" t="e">
        <f>VLOOKUP(C:C,#REF!,5,0)</f>
        <v>#REF!</v>
      </c>
      <c r="M247" s="8"/>
      <c r="N247" s="21" t="e">
        <f t="shared" si="3"/>
        <v>#REF!</v>
      </c>
      <c r="O247" s="227">
        <v>0</v>
      </c>
      <c r="P247" s="227">
        <v>0</v>
      </c>
      <c r="Q247" s="227">
        <v>0</v>
      </c>
      <c r="R247" s="227">
        <v>0</v>
      </c>
      <c r="S247" s="227">
        <v>0</v>
      </c>
      <c r="T247" s="228">
        <v>0</v>
      </c>
      <c r="U247" s="228">
        <v>0</v>
      </c>
      <c r="V247" s="228" t="e">
        <v>#N/A</v>
      </c>
      <c r="W247" s="229" t="e">
        <v>#N/A</v>
      </c>
      <c r="X247" s="230"/>
      <c r="Y247" s="230"/>
      <c r="Z247" s="232"/>
      <c r="AA247" s="232"/>
    </row>
    <row r="248" spans="1:27">
      <c r="A248" s="29"/>
      <c r="B248" s="31" t="s">
        <v>4</v>
      </c>
      <c r="C248" s="17" t="s">
        <v>3793</v>
      </c>
      <c r="D248" s="24" t="s">
        <v>276</v>
      </c>
      <c r="E248" s="23"/>
      <c r="F248" s="19"/>
      <c r="G248" s="21"/>
      <c r="H248" s="21"/>
      <c r="I248" s="8" t="e">
        <f>VLOOKUP(C248,'202310-202403出荷数total2403220951'!B:F,5,0)</f>
        <v>#N/A</v>
      </c>
      <c r="J248" s="203" t="e">
        <f>VLOOKUP(C248,'出荷数2307～2406total241008110618'!B:F,5,0)</f>
        <v>#N/A</v>
      </c>
      <c r="K248" s="214">
        <f>VLOOKUP(C248,'出荷数2407-2506total250730101950'!B:F,5,0)</f>
        <v>1929</v>
      </c>
      <c r="L248" s="203" t="e">
        <f>VLOOKUP(C:C,#REF!,5,0)</f>
        <v>#REF!</v>
      </c>
      <c r="M248" s="211">
        <v>2000</v>
      </c>
      <c r="N248" s="211">
        <v>2000</v>
      </c>
      <c r="O248" s="44">
        <v>5315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5315</v>
      </c>
      <c r="V248" s="45">
        <v>3315</v>
      </c>
      <c r="W248" s="41">
        <v>0.27450611476952025</v>
      </c>
      <c r="X248" s="46"/>
      <c r="Y248" s="46"/>
    </row>
    <row r="249" spans="1:27">
      <c r="A249" s="29" t="s">
        <v>1223</v>
      </c>
      <c r="B249" s="31" t="s">
        <v>4</v>
      </c>
      <c r="C249" s="6" t="s">
        <v>277</v>
      </c>
      <c r="D249" s="20" t="s">
        <v>278</v>
      </c>
      <c r="E249" s="19"/>
      <c r="F249" s="19">
        <v>1568</v>
      </c>
      <c r="G249" s="21">
        <v>1942</v>
      </c>
      <c r="H249" s="21">
        <v>1574</v>
      </c>
      <c r="I249" s="8">
        <f>VLOOKUP(C249,'202310-202403出荷数total2403220951'!B:F,5,0)</f>
        <v>294</v>
      </c>
      <c r="J249" s="203">
        <f>VLOOKUP(C249,'出荷数2307～2406total241008110618'!B:F,5,0)</f>
        <v>1143</v>
      </c>
      <c r="K249" s="214">
        <f>VLOOKUP(C249,'出荷数2407-2506total250730101950'!B:F,5,0)</f>
        <v>179</v>
      </c>
      <c r="L249" s="203" t="e">
        <f>VLOOKUP(C:C,#REF!,5,0)</f>
        <v>#REF!</v>
      </c>
      <c r="M249" s="8"/>
      <c r="N249" s="21" t="e">
        <f t="shared" si="3"/>
        <v>#REF!</v>
      </c>
      <c r="O249" s="44">
        <v>1032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1032</v>
      </c>
      <c r="V249" s="45">
        <v>967.90909090909088</v>
      </c>
      <c r="W249" s="41">
        <v>0.13662790697674418</v>
      </c>
      <c r="X249" s="46"/>
      <c r="Y249" s="46"/>
    </row>
    <row r="250" spans="1:27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 t="e">
        <f>VLOOKUP(C:C,#REF!,5,0)</f>
        <v>#REF!</v>
      </c>
      <c r="M250" s="8"/>
      <c r="N250" s="21" t="e">
        <f t="shared" si="3"/>
        <v>#REF!</v>
      </c>
      <c r="O250" s="44">
        <v>3253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3253</v>
      </c>
      <c r="V250" s="45">
        <v>2992.090909090909</v>
      </c>
      <c r="W250" s="41">
        <v>0.17645250537964954</v>
      </c>
      <c r="X250" s="46"/>
      <c r="Y250" s="46"/>
    </row>
    <row r="251" spans="1:27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 t="e">
        <f>VLOOKUP(C:C,#REF!,5,0)</f>
        <v>#REF!</v>
      </c>
      <c r="M251" s="8"/>
      <c r="N251" s="21" t="e">
        <f t="shared" si="3"/>
        <v>#REF!</v>
      </c>
      <c r="O251" s="44">
        <v>2987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2987</v>
      </c>
      <c r="V251" s="45">
        <v>2889.2727272727275</v>
      </c>
      <c r="W251" s="41">
        <v>7.1978573819886177E-2</v>
      </c>
      <c r="X251" s="46"/>
      <c r="Y251" s="46"/>
    </row>
    <row r="252" spans="1:27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 t="e">
        <f>VLOOKUP(C:C,#REF!,5,0)</f>
        <v>#REF!</v>
      </c>
      <c r="M252" s="8"/>
      <c r="N252" s="21" t="e">
        <f t="shared" si="3"/>
        <v>#REF!</v>
      </c>
      <c r="O252" s="44">
        <v>2186</v>
      </c>
      <c r="P252" s="44">
        <v>400</v>
      </c>
      <c r="Q252" s="44">
        <v>0</v>
      </c>
      <c r="R252" s="44">
        <v>0</v>
      </c>
      <c r="S252" s="44">
        <v>400</v>
      </c>
      <c r="T252" s="45">
        <v>0</v>
      </c>
      <c r="U252" s="45">
        <v>1786</v>
      </c>
      <c r="V252" s="45">
        <v>1702.8181818181818</v>
      </c>
      <c r="W252" s="41">
        <v>8.3714547118023785E-2</v>
      </c>
      <c r="X252" s="46"/>
      <c r="Y252" s="46"/>
    </row>
    <row r="253" spans="1:27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 t="e">
        <f>VLOOKUP(C:C,#REF!,5,0)</f>
        <v>#REF!</v>
      </c>
      <c r="M253" s="211">
        <v>1000</v>
      </c>
      <c r="N253" s="21" t="e">
        <f t="shared" si="3"/>
        <v>#REF!</v>
      </c>
      <c r="O253" s="44">
        <v>4490</v>
      </c>
      <c r="P253" s="44">
        <v>3420</v>
      </c>
      <c r="Q253" s="44">
        <v>0</v>
      </c>
      <c r="R253" s="44">
        <v>0</v>
      </c>
      <c r="S253" s="44">
        <v>3420</v>
      </c>
      <c r="T253" s="45">
        <v>0</v>
      </c>
      <c r="U253" s="45">
        <v>1070</v>
      </c>
      <c r="V253" s="45">
        <v>-44.090909090909008</v>
      </c>
      <c r="W253" s="41">
        <v>0.54587973273942092</v>
      </c>
      <c r="X253" s="46"/>
      <c r="Y253" s="46"/>
    </row>
    <row r="254" spans="1:27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 t="e">
        <f>VLOOKUP(C:C,#REF!,5,0)</f>
        <v>#REF!</v>
      </c>
      <c r="M254" s="8"/>
      <c r="N254" s="21" t="e">
        <f t="shared" si="3"/>
        <v>#REF!</v>
      </c>
      <c r="O254" s="44">
        <v>3958</v>
      </c>
      <c r="P254" s="44">
        <v>0</v>
      </c>
      <c r="Q254" s="44">
        <v>0</v>
      </c>
      <c r="R254" s="44">
        <v>0</v>
      </c>
      <c r="S254" s="44">
        <v>0</v>
      </c>
      <c r="T254" s="45">
        <v>0</v>
      </c>
      <c r="U254" s="45">
        <v>3958</v>
      </c>
      <c r="V254" s="45">
        <v>1772.5454545454545</v>
      </c>
      <c r="W254" s="41">
        <v>1.2147549267306721</v>
      </c>
      <c r="X254" s="46"/>
      <c r="Y254" s="46"/>
    </row>
    <row r="255" spans="1:27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 t="e">
        <f>VLOOKUP(C:C,#REF!,5,0)</f>
        <v>#REF!</v>
      </c>
      <c r="M255" s="8"/>
      <c r="N255" s="21" t="e">
        <f t="shared" si="3"/>
        <v>#REF!</v>
      </c>
      <c r="O255" s="44">
        <v>4435</v>
      </c>
      <c r="P255" s="44">
        <v>900</v>
      </c>
      <c r="Q255" s="44">
        <v>0</v>
      </c>
      <c r="R255" s="44">
        <v>0</v>
      </c>
      <c r="S255" s="44">
        <v>0</v>
      </c>
      <c r="T255" s="45">
        <v>900</v>
      </c>
      <c r="U255" s="45">
        <v>4435</v>
      </c>
      <c r="V255" s="45">
        <v>4165.909090909091</v>
      </c>
      <c r="W255" s="41">
        <v>0.13348365276211951</v>
      </c>
      <c r="X255" s="46"/>
      <c r="Y255" s="46"/>
    </row>
    <row r="256" spans="1:27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 t="e">
        <f>VLOOKUP(C:C,#REF!,5,0)</f>
        <v>#REF!</v>
      </c>
      <c r="M256" s="8"/>
      <c r="N256" s="21" t="e">
        <f t="shared" si="3"/>
        <v>#REF!</v>
      </c>
      <c r="O256" s="44">
        <v>5560</v>
      </c>
      <c r="P256" s="44">
        <v>250</v>
      </c>
      <c r="Q256" s="44">
        <v>0</v>
      </c>
      <c r="R256" s="44">
        <v>0</v>
      </c>
      <c r="S256" s="44">
        <v>800</v>
      </c>
      <c r="T256" s="45">
        <v>-550</v>
      </c>
      <c r="U256" s="45">
        <v>4760</v>
      </c>
      <c r="V256" s="45">
        <v>4268.181818181818</v>
      </c>
      <c r="W256" s="41">
        <v>0.19460431654676258</v>
      </c>
      <c r="X256" s="46"/>
      <c r="Y256" s="46"/>
    </row>
    <row r="257" spans="1:27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 t="e">
        <f>VLOOKUP(C:C,#REF!,5,0)</f>
        <v>#REF!</v>
      </c>
      <c r="M257" s="8"/>
      <c r="N257" s="21" t="e">
        <f t="shared" si="3"/>
        <v>#REF!</v>
      </c>
      <c r="O257" s="44">
        <v>5755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5755</v>
      </c>
      <c r="V257" s="45">
        <v>4951.363636363636</v>
      </c>
      <c r="W257" s="41">
        <v>0.30721112076455254</v>
      </c>
      <c r="X257" s="46"/>
      <c r="Y257" s="46"/>
    </row>
    <row r="258" spans="1:27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VLOOKUP(C:C,#REF!,5,0)</f>
        <v>#REF!</v>
      </c>
      <c r="M258" s="8"/>
      <c r="N258" s="21" t="e">
        <f t="shared" si="3"/>
        <v>#REF!</v>
      </c>
      <c r="O258" s="44">
        <v>10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10</v>
      </c>
      <c r="V258" s="45" t="e">
        <v>#N/A</v>
      </c>
      <c r="W258" s="41" t="e">
        <v>#N/A</v>
      </c>
      <c r="X258" s="46"/>
      <c r="Y258" s="46"/>
    </row>
    <row r="259" spans="1:27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 t="e">
        <f>VLOOKUP(C:C,#REF!,5,0)</f>
        <v>#REF!</v>
      </c>
      <c r="M259" s="8"/>
      <c r="N259" s="21" t="e">
        <f t="shared" si="3"/>
        <v>#REF!</v>
      </c>
      <c r="O259" s="44">
        <v>0</v>
      </c>
      <c r="P259" s="44">
        <v>0</v>
      </c>
      <c r="Q259" s="44">
        <v>0</v>
      </c>
      <c r="R259" s="44">
        <v>0</v>
      </c>
      <c r="S259" s="44">
        <v>0</v>
      </c>
      <c r="T259" s="45">
        <v>0</v>
      </c>
      <c r="U259" s="45">
        <v>0</v>
      </c>
      <c r="V259" s="45">
        <v>-1350</v>
      </c>
      <c r="W259" s="41" t="e">
        <v>#DIV/0!</v>
      </c>
      <c r="X259" s="46"/>
      <c r="Y259" s="46"/>
    </row>
    <row r="260" spans="1:27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203" t="e">
        <f>VLOOKUP(C:C,#REF!,5,0)</f>
        <v>#REF!</v>
      </c>
      <c r="M260" s="196"/>
      <c r="N260" s="196" t="e">
        <f t="shared" si="3"/>
        <v>#REF!</v>
      </c>
      <c r="O260" s="196">
        <v>763</v>
      </c>
      <c r="P260" s="196">
        <v>0</v>
      </c>
      <c r="Q260" s="196">
        <v>0</v>
      </c>
      <c r="R260" s="196">
        <v>0</v>
      </c>
      <c r="S260" s="196">
        <v>0</v>
      </c>
      <c r="T260" s="197">
        <v>0</v>
      </c>
      <c r="U260" s="197">
        <v>763</v>
      </c>
      <c r="V260" s="197">
        <v>434.81818181818181</v>
      </c>
      <c r="W260" s="198">
        <v>0.94626474442988207</v>
      </c>
      <c r="X260" s="199"/>
      <c r="Y260" s="199"/>
      <c r="Z260" s="201"/>
      <c r="AA260" s="201"/>
    </row>
    <row r="261" spans="1:27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 t="e">
        <f>VLOOKUP(C:C,#REF!,5,0)</f>
        <v>#REF!</v>
      </c>
      <c r="M261" s="211">
        <v>4000</v>
      </c>
      <c r="N261" s="211">
        <v>4000</v>
      </c>
      <c r="O261" s="44">
        <v>4101</v>
      </c>
      <c r="P261" s="44">
        <v>0</v>
      </c>
      <c r="Q261" s="44">
        <v>3000</v>
      </c>
      <c r="R261" s="44">
        <v>0</v>
      </c>
      <c r="S261" s="44">
        <v>0</v>
      </c>
      <c r="T261" s="45">
        <v>0</v>
      </c>
      <c r="U261" s="45">
        <v>7101</v>
      </c>
      <c r="V261" s="45">
        <v>3101</v>
      </c>
      <c r="W261" s="41">
        <v>1.7410387710314557</v>
      </c>
      <c r="X261" s="46" t="s">
        <v>2746</v>
      </c>
      <c r="Y261" s="46"/>
    </row>
    <row r="262" spans="1:27">
      <c r="A262" s="9"/>
      <c r="B262" s="31" t="s">
        <v>4</v>
      </c>
      <c r="C262" s="49" t="s">
        <v>3770</v>
      </c>
      <c r="D262" s="24" t="s">
        <v>3783</v>
      </c>
      <c r="E262" s="50"/>
      <c r="F262" s="50">
        <v>0</v>
      </c>
      <c r="G262" s="8">
        <v>0</v>
      </c>
      <c r="H262" s="8">
        <v>0</v>
      </c>
      <c r="I262" s="8" t="e">
        <f>VLOOKUP(C262,'202310-202403出荷数total2403220951'!B:F,5,0)</f>
        <v>#N/A</v>
      </c>
      <c r="J262" s="203" t="e">
        <f>VLOOKUP(C262,'出荷数2307～2406total241008110618'!B:F,5,0)</f>
        <v>#N/A</v>
      </c>
      <c r="K262" s="214">
        <f>VLOOKUP(C262,'出荷数2407-2506total250730101950'!B:F,5,0)</f>
        <v>2754</v>
      </c>
      <c r="L262" s="203" t="e">
        <f>VLOOKUP(C:C,#REF!,5,0)</f>
        <v>#REF!</v>
      </c>
      <c r="M262" s="211">
        <v>1000</v>
      </c>
      <c r="N262" s="211">
        <v>1000</v>
      </c>
      <c r="O262" s="44">
        <v>3108</v>
      </c>
      <c r="P262" s="44">
        <v>1900</v>
      </c>
      <c r="Q262" s="44">
        <v>0</v>
      </c>
      <c r="R262" s="44">
        <v>0</v>
      </c>
      <c r="S262" s="44">
        <v>1900</v>
      </c>
      <c r="T262" s="45">
        <v>0</v>
      </c>
      <c r="U262" s="45">
        <v>1208</v>
      </c>
      <c r="V262" s="45">
        <v>208</v>
      </c>
      <c r="W262" s="41">
        <v>0.52734877734877739</v>
      </c>
      <c r="X262" s="46"/>
      <c r="Y262" s="46"/>
    </row>
    <row r="263" spans="1:27" s="152" customFormat="1" ht="15.75">
      <c r="A263" s="29" t="s">
        <v>2926</v>
      </c>
      <c r="B263" s="155" t="s">
        <v>4</v>
      </c>
      <c r="C263" s="153" t="s">
        <v>348</v>
      </c>
      <c r="D263" s="154" t="s">
        <v>1311</v>
      </c>
      <c r="E263" s="153"/>
      <c r="F263" s="146">
        <v>2372</v>
      </c>
      <c r="G263" s="148">
        <v>1852</v>
      </c>
      <c r="H263" s="21">
        <v>1128</v>
      </c>
      <c r="I263" s="8">
        <f>VLOOKUP(C263,'202310-202403出荷数total2403220951'!B:F,5,0)</f>
        <v>242</v>
      </c>
      <c r="J263" s="203">
        <f>VLOOKUP(C263,'出荷数2307～2406total241008110618'!B:F,5,0)</f>
        <v>537</v>
      </c>
      <c r="K263" s="214">
        <f>VLOOKUP(C263,'出荷数2407-2506total250730101950'!B:F,5,0)</f>
        <v>510</v>
      </c>
      <c r="L263" s="203" t="e">
        <f>VLOOKUP(C:C,#REF!,5,0)</f>
        <v>#REF!</v>
      </c>
      <c r="M263" s="8"/>
      <c r="N263" s="21" t="e">
        <f t="shared" ref="N263:N278" si="4">L263/11*5</f>
        <v>#REF!</v>
      </c>
      <c r="O263" s="148">
        <v>300</v>
      </c>
      <c r="P263" s="148">
        <v>0</v>
      </c>
      <c r="Q263" s="44">
        <v>0</v>
      </c>
      <c r="R263" s="148">
        <v>0</v>
      </c>
      <c r="S263" s="148">
        <v>0</v>
      </c>
      <c r="T263" s="149">
        <v>0</v>
      </c>
      <c r="U263" s="149">
        <v>300</v>
      </c>
      <c r="V263" s="149">
        <v>180.45454545454544</v>
      </c>
      <c r="W263" s="150">
        <v>0.87666666666666671</v>
      </c>
      <c r="X263" s="151"/>
      <c r="Y263" s="151"/>
    </row>
    <row r="264" spans="1:27">
      <c r="A264" s="29" t="s">
        <v>2927</v>
      </c>
      <c r="B264" s="31" t="s">
        <v>4</v>
      </c>
      <c r="C264" s="17" t="s">
        <v>715</v>
      </c>
      <c r="D264" s="24" t="s">
        <v>716</v>
      </c>
      <c r="E264" s="23"/>
      <c r="F264" s="19">
        <v>0</v>
      </c>
      <c r="G264" s="21">
        <v>0</v>
      </c>
      <c r="H264" s="21">
        <v>1956</v>
      </c>
      <c r="I264" s="8">
        <f>VLOOKUP(C264,'202310-202403出荷数total2403220951'!B:F,5,0)</f>
        <v>512</v>
      </c>
      <c r="J264" s="203">
        <f>VLOOKUP(C264,'出荷数2307～2406total241008110618'!B:F,5,0)</f>
        <v>1043</v>
      </c>
      <c r="K264" s="214">
        <f>VLOOKUP(C264,'出荷数2407-2506total250730101950'!B:F,5,0)</f>
        <v>1417</v>
      </c>
      <c r="L264" s="203" t="e">
        <f>VLOOKUP(C:C,#REF!,5,0)</f>
        <v>#REF!</v>
      </c>
      <c r="M264" s="8"/>
      <c r="N264" s="21" t="e">
        <f t="shared" si="4"/>
        <v>#REF!</v>
      </c>
      <c r="O264" s="44">
        <v>3755</v>
      </c>
      <c r="P264" s="44">
        <v>0</v>
      </c>
      <c r="Q264" s="44">
        <v>0</v>
      </c>
      <c r="R264" s="44">
        <v>0</v>
      </c>
      <c r="S264" s="44">
        <v>0</v>
      </c>
      <c r="T264" s="45">
        <v>0</v>
      </c>
      <c r="U264" s="45">
        <v>3755</v>
      </c>
      <c r="V264" s="45">
        <v>3108.181818181818</v>
      </c>
      <c r="W264" s="41">
        <v>0.37896138482023967</v>
      </c>
      <c r="X264" s="46"/>
      <c r="Y264" s="46"/>
    </row>
    <row r="265" spans="1:27">
      <c r="A265" s="29" t="s">
        <v>2928</v>
      </c>
      <c r="B265" s="31" t="s">
        <v>4</v>
      </c>
      <c r="C265" s="17" t="s">
        <v>295</v>
      </c>
      <c r="D265" s="24" t="s">
        <v>296</v>
      </c>
      <c r="E265" s="23"/>
      <c r="F265" s="19">
        <v>3128</v>
      </c>
      <c r="G265" s="21">
        <v>4154</v>
      </c>
      <c r="H265" s="21">
        <v>2497</v>
      </c>
      <c r="I265" s="8">
        <f>VLOOKUP(C265,'202310-202403出荷数total2403220951'!B:F,5,0)</f>
        <v>1204</v>
      </c>
      <c r="J265" s="203">
        <f>VLOOKUP(C265,'出荷数2307～2406total241008110618'!B:F,5,0)</f>
        <v>2123</v>
      </c>
      <c r="K265" s="214">
        <f>VLOOKUP(C265,'出荷数2407-2506total250730101950'!B:F,5,0)</f>
        <v>2367</v>
      </c>
      <c r="L265" s="203" t="e">
        <f>VLOOKUP(C:C,#REF!,5,0)</f>
        <v>#REF!</v>
      </c>
      <c r="M265" s="8"/>
      <c r="N265" s="21" t="e">
        <f t="shared" si="4"/>
        <v>#REF!</v>
      </c>
      <c r="O265" s="44">
        <v>3273</v>
      </c>
      <c r="P265" s="44">
        <v>10</v>
      </c>
      <c r="Q265" s="44">
        <v>0</v>
      </c>
      <c r="R265" s="44">
        <v>0</v>
      </c>
      <c r="S265" s="44">
        <v>0</v>
      </c>
      <c r="T265" s="45">
        <v>10</v>
      </c>
      <c r="U265" s="45">
        <v>3273</v>
      </c>
      <c r="V265" s="45">
        <v>2437.5454545454545</v>
      </c>
      <c r="W265" s="41">
        <v>0.56156431408493734</v>
      </c>
      <c r="X265" s="46"/>
      <c r="Y265" s="46"/>
    </row>
    <row r="266" spans="1:27" s="152" customFormat="1">
      <c r="A266" s="144" t="s">
        <v>2929</v>
      </c>
      <c r="B266" s="155" t="s">
        <v>4</v>
      </c>
      <c r="C266" s="153" t="s">
        <v>349</v>
      </c>
      <c r="D266" s="154" t="s">
        <v>350</v>
      </c>
      <c r="E266" s="153"/>
      <c r="F266" s="146">
        <v>807</v>
      </c>
      <c r="G266" s="148">
        <v>965</v>
      </c>
      <c r="H266" s="148">
        <v>878</v>
      </c>
      <c r="I266" s="148">
        <f>VLOOKUP(C266,'202310-202403出荷数total2403220951'!B:F,5,0)</f>
        <v>264</v>
      </c>
      <c r="J266" s="148">
        <f>VLOOKUP(C266,'出荷数2307～2406total241008110618'!B:F,5,0)</f>
        <v>486</v>
      </c>
      <c r="K266" s="214">
        <f>VLOOKUP(C266,'出荷数2407-2506total250730101950'!B:F,5,0)</f>
        <v>678</v>
      </c>
      <c r="L266" s="203" t="e">
        <f>VLOOKUP(C:C,#REF!,5,0)</f>
        <v>#REF!</v>
      </c>
      <c r="M266" s="8"/>
      <c r="N266" s="21" t="e">
        <f t="shared" si="4"/>
        <v>#REF!</v>
      </c>
      <c r="O266" s="148">
        <v>0</v>
      </c>
      <c r="P266" s="148">
        <v>0</v>
      </c>
      <c r="Q266" s="148">
        <v>0</v>
      </c>
      <c r="R266" s="148">
        <v>0</v>
      </c>
      <c r="S266" s="148">
        <v>0</v>
      </c>
      <c r="T266" s="149">
        <v>0</v>
      </c>
      <c r="U266" s="149">
        <v>0</v>
      </c>
      <c r="V266" s="149" t="e">
        <v>#N/A</v>
      </c>
      <c r="W266" s="150" t="e">
        <v>#N/A</v>
      </c>
      <c r="X266" s="151"/>
      <c r="Y266" s="151"/>
      <c r="Z266" s="191"/>
      <c r="AA266" s="191"/>
    </row>
    <row r="267" spans="1:27" ht="19.149999999999999" customHeight="1">
      <c r="A267" s="29" t="s">
        <v>2930</v>
      </c>
      <c r="B267" s="164" t="s">
        <v>4</v>
      </c>
      <c r="C267" s="165" t="s">
        <v>2882</v>
      </c>
      <c r="D267" s="242" t="s">
        <v>359</v>
      </c>
      <c r="E267" s="181"/>
      <c r="F267" s="183">
        <v>3004</v>
      </c>
      <c r="G267" s="184">
        <v>2368</v>
      </c>
      <c r="H267" s="21">
        <v>2446</v>
      </c>
      <c r="I267" s="8">
        <f>VLOOKUP(C267,'202310-202403出荷数total2403220951'!B:F,5,0)</f>
        <v>1141</v>
      </c>
      <c r="J267" s="203">
        <f>VLOOKUP(C267,'出荷数2307～2406total241008110618'!B:F,5,0)</f>
        <v>2240</v>
      </c>
      <c r="K267" s="214">
        <f>VLOOKUP(C267,'出荷数2407-2506total250730101950'!B:F,5,0)</f>
        <v>2295</v>
      </c>
      <c r="L267" s="203" t="e">
        <f>VLOOKUP(C:C,#REF!,5,0)</f>
        <v>#REF!</v>
      </c>
      <c r="M267" s="8"/>
      <c r="N267" s="21" t="e">
        <f t="shared" si="4"/>
        <v>#REF!</v>
      </c>
      <c r="O267" s="160">
        <v>353</v>
      </c>
      <c r="P267" s="160">
        <v>0</v>
      </c>
      <c r="Q267" s="44">
        <v>0</v>
      </c>
      <c r="R267" s="160">
        <v>0</v>
      </c>
      <c r="S267" s="160">
        <v>0</v>
      </c>
      <c r="T267" s="161">
        <v>0</v>
      </c>
      <c r="U267" s="45">
        <v>353</v>
      </c>
      <c r="V267" s="45">
        <v>-693.36363636363649</v>
      </c>
      <c r="W267" s="162">
        <v>6.5212464589235131</v>
      </c>
      <c r="X267" s="163"/>
      <c r="Y267" s="163"/>
    </row>
    <row r="268" spans="1:27" s="9" customFormat="1">
      <c r="A268" s="29" t="s">
        <v>2931</v>
      </c>
      <c r="B268" s="193" t="s">
        <v>4</v>
      </c>
      <c r="C268" s="243" t="s">
        <v>1315</v>
      </c>
      <c r="D268" s="243" t="s">
        <v>1318</v>
      </c>
      <c r="E268" s="185"/>
      <c r="F268" s="185"/>
      <c r="G268" s="185"/>
      <c r="H268" s="21">
        <v>128</v>
      </c>
      <c r="I268" s="8">
        <f>VLOOKUP(C268,'202310-202403出荷数total2403220951'!B:F,5,0)</f>
        <v>43</v>
      </c>
      <c r="J268" s="203">
        <f>VLOOKUP(C268,'出荷数2307～2406total241008110618'!B:F,5,0)</f>
        <v>110</v>
      </c>
      <c r="K268" s="214">
        <f>VLOOKUP(C268,'出荷数2407-2506total250730101950'!B:F,5,0)</f>
        <v>140</v>
      </c>
      <c r="L268" s="203" t="e">
        <f>VLOOKUP(C:C,#REF!,5,0)</f>
        <v>#REF!</v>
      </c>
      <c r="M268" s="8"/>
      <c r="N268" s="21" t="e">
        <f t="shared" si="4"/>
        <v>#REF!</v>
      </c>
      <c r="O268" s="44">
        <v>158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158</v>
      </c>
      <c r="V268" s="45">
        <v>87.090909090909093</v>
      </c>
      <c r="W268" s="41">
        <v>0.98734177215189878</v>
      </c>
      <c r="X268" s="13"/>
      <c r="Y268" s="13"/>
      <c r="Z268" s="143"/>
      <c r="AA268" s="143"/>
    </row>
    <row r="269" spans="1:27" s="9" customFormat="1">
      <c r="A269" s="29" t="s">
        <v>2932</v>
      </c>
      <c r="B269" s="145" t="s">
        <v>4</v>
      </c>
      <c r="C269" s="185" t="s">
        <v>1316</v>
      </c>
      <c r="D269" s="186" t="s">
        <v>1318</v>
      </c>
      <c r="E269" s="187"/>
      <c r="F269" s="187"/>
      <c r="G269" s="148"/>
      <c r="H269" s="21">
        <v>36</v>
      </c>
      <c r="I269" s="8">
        <f>VLOOKUP(C269,'202310-202403出荷数total2403220951'!B:F,5,0)</f>
        <v>152</v>
      </c>
      <c r="J269" s="203">
        <f>VLOOKUP(C269,'出荷数2307～2406total241008110618'!B:F,5,0)</f>
        <v>193</v>
      </c>
      <c r="K269" s="214">
        <f>VLOOKUP(C269,'出荷数2407-2506total250730101950'!B:F,5,0)</f>
        <v>245</v>
      </c>
      <c r="L269" s="203" t="e">
        <f>VLOOKUP(C:C,#REF!,5,0)</f>
        <v>#REF!</v>
      </c>
      <c r="M269" s="8"/>
      <c r="N269" s="21" t="e">
        <f t="shared" si="4"/>
        <v>#REF!</v>
      </c>
      <c r="O269" s="44">
        <v>75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75</v>
      </c>
      <c r="V269" s="45">
        <v>-26.363636363636374</v>
      </c>
      <c r="W269" s="41">
        <v>2.9733333333333332</v>
      </c>
      <c r="X269" s="13"/>
      <c r="Y269" s="13"/>
      <c r="Z269" s="143"/>
      <c r="AA269" s="143"/>
    </row>
    <row r="270" spans="1:27" s="9" customFormat="1">
      <c r="A270" s="29" t="s">
        <v>2933</v>
      </c>
      <c r="B270" s="145" t="s">
        <v>4</v>
      </c>
      <c r="C270" s="186" t="s">
        <v>1317</v>
      </c>
      <c r="D270" s="186" t="s">
        <v>1318</v>
      </c>
      <c r="E270" s="187"/>
      <c r="F270" s="187"/>
      <c r="G270" s="148"/>
      <c r="H270" s="21">
        <v>890</v>
      </c>
      <c r="I270" s="8">
        <f>VLOOKUP(C270,'202310-202403出荷数total2403220951'!B:F,5,0)</f>
        <v>323</v>
      </c>
      <c r="J270" s="203">
        <f>VLOOKUP(C270,'出荷数2307～2406total241008110618'!B:F,5,0)</f>
        <v>642</v>
      </c>
      <c r="K270" s="214">
        <f>VLOOKUP(C270,'出荷数2407-2506total250730101950'!B:F,5,0)</f>
        <v>519</v>
      </c>
      <c r="L270" s="203" t="e">
        <f>VLOOKUP(C:C,#REF!,5,0)</f>
        <v>#REF!</v>
      </c>
      <c r="M270" s="8"/>
      <c r="N270" s="21" t="e">
        <f t="shared" si="4"/>
        <v>#REF!</v>
      </c>
      <c r="O270" s="44">
        <v>59</v>
      </c>
      <c r="P270" s="44">
        <v>0</v>
      </c>
      <c r="Q270" s="44">
        <v>0</v>
      </c>
      <c r="R270" s="44">
        <v>0</v>
      </c>
      <c r="S270" s="44">
        <v>0</v>
      </c>
      <c r="T270" s="45">
        <v>0</v>
      </c>
      <c r="U270" s="45">
        <v>59</v>
      </c>
      <c r="V270" s="45">
        <v>-91.454545454545439</v>
      </c>
      <c r="W270" s="41">
        <v>5.6101694915254239</v>
      </c>
      <c r="X270" s="13"/>
      <c r="Y270" s="13"/>
      <c r="Z270" s="143"/>
      <c r="AA270" s="143"/>
    </row>
    <row r="271" spans="1:27" s="231" customFormat="1">
      <c r="A271" s="223" t="s">
        <v>2934</v>
      </c>
      <c r="B271" s="224" t="s">
        <v>4</v>
      </c>
      <c r="C271" s="295" t="s">
        <v>2876</v>
      </c>
      <c r="D271" s="295" t="s">
        <v>2877</v>
      </c>
      <c r="E271" s="296"/>
      <c r="F271" s="296"/>
      <c r="G271" s="227"/>
      <c r="H271" s="227">
        <v>283</v>
      </c>
      <c r="I271" s="227">
        <f>VLOOKUP(C271,'202310-202403出荷数total2403220951'!B:F,5,0)</f>
        <v>240</v>
      </c>
      <c r="J271" s="227">
        <f>VLOOKUP(C271,'出荷数2307～2406total241008110618'!B:F,5,0)</f>
        <v>1210</v>
      </c>
      <c r="K271" s="227">
        <f>VLOOKUP(C271,'出荷数2407-2506total250730101950'!B:F,5,0)</f>
        <v>612</v>
      </c>
      <c r="L271" s="203" t="e">
        <f>VLOOKUP(C:C,#REF!,5,0)</f>
        <v>#REF!</v>
      </c>
      <c r="M271" s="297">
        <v>1000</v>
      </c>
      <c r="N271" s="227" t="e">
        <f t="shared" si="4"/>
        <v>#REF!</v>
      </c>
      <c r="O271" s="227">
        <v>4111</v>
      </c>
      <c r="P271" s="227">
        <v>0</v>
      </c>
      <c r="Q271" s="227">
        <v>0</v>
      </c>
      <c r="R271" s="227">
        <v>0</v>
      </c>
      <c r="S271" s="227">
        <v>0</v>
      </c>
      <c r="T271" s="228">
        <v>0</v>
      </c>
      <c r="U271" s="228">
        <v>4111</v>
      </c>
      <c r="V271" s="228">
        <v>4017.3636363636365</v>
      </c>
      <c r="W271" s="229">
        <v>5.0109462417903185E-2</v>
      </c>
      <c r="X271" s="298"/>
      <c r="Y271" s="298"/>
      <c r="Z271" s="232"/>
      <c r="AA271" s="232"/>
    </row>
    <row r="272" spans="1:27">
      <c r="A272" s="29" t="s">
        <v>2935</v>
      </c>
      <c r="B272" s="30" t="s">
        <v>4</v>
      </c>
      <c r="C272" s="49" t="s">
        <v>2878</v>
      </c>
      <c r="D272" s="49" t="s">
        <v>2946</v>
      </c>
      <c r="E272" s="50"/>
      <c r="F272" s="50"/>
      <c r="G272" s="8"/>
      <c r="H272" s="21">
        <v>0</v>
      </c>
      <c r="I272" s="213">
        <f>VLOOKUP(C272,'202310-202403出荷数total2403220951'!B:F,5,0)</f>
        <v>1638</v>
      </c>
      <c r="J272" s="203">
        <f>VLOOKUP(C272,'出荷数2307～2406total241008110618'!B:F,5,0)</f>
        <v>1898</v>
      </c>
      <c r="K272" s="214">
        <f>VLOOKUP(C272,'出荷数2407-2506total250730101950'!B:F,5,0)</f>
        <v>1374</v>
      </c>
      <c r="L272" s="203" t="e">
        <f>VLOOKUP(C:C,#REF!,5,0)</f>
        <v>#REF!</v>
      </c>
      <c r="M272" s="211">
        <v>1000</v>
      </c>
      <c r="N272" s="8" t="e">
        <f t="shared" si="4"/>
        <v>#REF!</v>
      </c>
      <c r="O272" s="44">
        <v>3652</v>
      </c>
      <c r="P272" s="44">
        <v>200</v>
      </c>
      <c r="Q272" s="44">
        <v>0</v>
      </c>
      <c r="R272" s="44">
        <v>0</v>
      </c>
      <c r="S272" s="44">
        <v>200</v>
      </c>
      <c r="T272" s="45">
        <v>0</v>
      </c>
      <c r="U272" s="45">
        <v>3452</v>
      </c>
      <c r="V272" s="45">
        <v>2457.4545454545455</v>
      </c>
      <c r="W272" s="41">
        <v>0.59912376779846654</v>
      </c>
      <c r="X272" s="13"/>
      <c r="Y272" s="13"/>
    </row>
    <row r="273" spans="1:25">
      <c r="A273" s="29" t="s">
        <v>2962</v>
      </c>
      <c r="B273" s="30" t="s">
        <v>4</v>
      </c>
      <c r="C273" s="49" t="s">
        <v>2961</v>
      </c>
      <c r="D273" s="49" t="s">
        <v>2963</v>
      </c>
      <c r="E273" s="50"/>
      <c r="F273" s="50"/>
      <c r="G273" s="8"/>
      <c r="H273" s="21">
        <v>0</v>
      </c>
      <c r="I273" s="8">
        <f>VLOOKUP(C273,'202310-202403出荷数total2403220951'!B:F,5,0)</f>
        <v>247</v>
      </c>
      <c r="J273" s="203">
        <f>VLOOKUP(C273,'出荷数2307～2406total241008110618'!B:F,5,0)</f>
        <v>1941</v>
      </c>
      <c r="K273" s="214">
        <f>VLOOKUP(C273,'出荷数2407-2506total250730101950'!B:F,5,0)</f>
        <v>1898</v>
      </c>
      <c r="L273" s="203" t="e">
        <f>VLOOKUP(C:C,#REF!,5,0)</f>
        <v>#REF!</v>
      </c>
      <c r="M273" s="211">
        <v>2000</v>
      </c>
      <c r="N273" s="8" t="e">
        <f t="shared" si="4"/>
        <v>#REF!</v>
      </c>
      <c r="O273" s="44">
        <v>3136</v>
      </c>
      <c r="P273" s="44">
        <v>500</v>
      </c>
      <c r="Q273" s="44">
        <v>0</v>
      </c>
      <c r="R273" s="44">
        <v>0</v>
      </c>
      <c r="S273" s="44">
        <v>780</v>
      </c>
      <c r="T273" s="45">
        <v>-280</v>
      </c>
      <c r="U273" s="45">
        <v>2356</v>
      </c>
      <c r="V273" s="45">
        <v>2008.2727272727273</v>
      </c>
      <c r="W273" s="41">
        <v>0.24394132653061223</v>
      </c>
      <c r="X273" s="13"/>
      <c r="Y273" s="13"/>
    </row>
    <row r="274" spans="1:25">
      <c r="A274" s="29" t="s">
        <v>4237</v>
      </c>
      <c r="B274" s="30" t="s">
        <v>4</v>
      </c>
      <c r="C274" s="49" t="s">
        <v>3916</v>
      </c>
      <c r="D274" s="49" t="s">
        <v>2963</v>
      </c>
      <c r="E274" s="50"/>
      <c r="F274" s="50"/>
      <c r="G274" s="8"/>
      <c r="H274" s="21"/>
      <c r="I274" s="8"/>
      <c r="J274" s="203">
        <f>VLOOKUP(C274,'出荷数2307～2406total241008110618'!B:F,5,0)</f>
        <v>288</v>
      </c>
      <c r="K274" s="214">
        <f>VLOOKUP(C274,'出荷数2407-2506total250730101950'!B:F,5,0)</f>
        <v>1753</v>
      </c>
      <c r="L274" s="203" t="e">
        <f>VLOOKUP(C:C,#REF!,5,0)</f>
        <v>#REF!</v>
      </c>
      <c r="M274" s="8"/>
      <c r="N274" s="21" t="e">
        <f t="shared" si="4"/>
        <v>#REF!</v>
      </c>
      <c r="O274" s="44">
        <v>700</v>
      </c>
      <c r="P274" s="44">
        <v>0</v>
      </c>
      <c r="Q274" s="44">
        <v>0</v>
      </c>
      <c r="R274" s="44">
        <v>0</v>
      </c>
      <c r="S274" s="44">
        <v>0</v>
      </c>
      <c r="T274" s="45">
        <v>0</v>
      </c>
      <c r="U274" s="45">
        <v>700</v>
      </c>
      <c r="V274" s="45">
        <v>616.36363636363637</v>
      </c>
      <c r="W274" s="41">
        <v>0.26285714285714284</v>
      </c>
      <c r="X274" s="13"/>
      <c r="Y274" s="13"/>
    </row>
    <row r="275" spans="1:25">
      <c r="A275" s="29" t="s">
        <v>4240</v>
      </c>
      <c r="B275" s="30" t="s">
        <v>4</v>
      </c>
      <c r="C275" s="49" t="s">
        <v>4238</v>
      </c>
      <c r="D275" s="49" t="s">
        <v>4239</v>
      </c>
      <c r="E275" s="50"/>
      <c r="F275" s="50"/>
      <c r="G275" s="8"/>
      <c r="H275" s="21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 t="e">
        <f>VLOOKUP(C:C,#REF!,5,0)</f>
        <v>#REF!</v>
      </c>
      <c r="M275" s="213">
        <v>1500</v>
      </c>
      <c r="N275" s="211">
        <v>1500</v>
      </c>
      <c r="O275" s="44">
        <v>2537</v>
      </c>
      <c r="P275" s="44">
        <v>1920</v>
      </c>
      <c r="Q275" s="44">
        <v>0</v>
      </c>
      <c r="R275" s="44">
        <v>0</v>
      </c>
      <c r="S275" s="44">
        <v>1920</v>
      </c>
      <c r="T275" s="45">
        <v>0</v>
      </c>
      <c r="U275" s="45">
        <v>617</v>
      </c>
      <c r="V275" s="45">
        <v>-883</v>
      </c>
      <c r="W275" s="41">
        <v>0.1083957430035475</v>
      </c>
      <c r="X275" s="13"/>
      <c r="Y275" s="13"/>
    </row>
    <row r="276" spans="1:25">
      <c r="A276" s="29" t="s">
        <v>4248</v>
      </c>
      <c r="B276" s="30" t="s">
        <v>4</v>
      </c>
      <c r="C276" s="49" t="s">
        <v>4246</v>
      </c>
      <c r="D276" s="49" t="s">
        <v>4247</v>
      </c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 t="e">
        <f>VLOOKUP(C:C,#REF!,5,0)</f>
        <v>#REF!</v>
      </c>
      <c r="M276" s="213">
        <v>1500</v>
      </c>
      <c r="N276" s="211">
        <v>1500</v>
      </c>
      <c r="O276" s="44">
        <v>1597</v>
      </c>
      <c r="P276" s="44">
        <v>1550</v>
      </c>
      <c r="Q276" s="44">
        <v>3000</v>
      </c>
      <c r="R276" s="44">
        <v>0</v>
      </c>
      <c r="S276" s="44">
        <v>1550</v>
      </c>
      <c r="T276" s="45">
        <v>0</v>
      </c>
      <c r="U276" s="45">
        <v>3047</v>
      </c>
      <c r="V276" s="45">
        <v>1547</v>
      </c>
      <c r="W276" s="41">
        <v>0.69693174702567318</v>
      </c>
      <c r="X276" s="13"/>
      <c r="Y276" s="13"/>
    </row>
    <row r="277" spans="1:25">
      <c r="A277" s="29" t="s">
        <v>4428</v>
      </c>
      <c r="B277" s="30" t="s">
        <v>4</v>
      </c>
      <c r="C277" s="49" t="s">
        <v>4374</v>
      </c>
      <c r="D277" s="49" t="s">
        <v>4375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 t="e">
        <f>VLOOKUP(C:C,#REF!,5,0)</f>
        <v>#REF!</v>
      </c>
      <c r="M277" s="8"/>
      <c r="N277" s="12" t="e">
        <f t="shared" si="4"/>
        <v>#REF!</v>
      </c>
      <c r="O277" s="44">
        <v>2766</v>
      </c>
      <c r="P277" s="44">
        <v>1200</v>
      </c>
      <c r="Q277" s="44">
        <v>0</v>
      </c>
      <c r="R277" s="44">
        <v>0</v>
      </c>
      <c r="S277" s="44">
        <v>1200</v>
      </c>
      <c r="T277" s="45">
        <v>0</v>
      </c>
      <c r="U277" s="45">
        <v>1566</v>
      </c>
      <c r="V277" s="45">
        <v>1516.909090909091</v>
      </c>
      <c r="W277" s="41">
        <v>3.9045553145336226E-2</v>
      </c>
      <c r="X277" s="13"/>
      <c r="Y277" s="13"/>
    </row>
    <row r="278" spans="1:25">
      <c r="A278" s="29" t="s">
        <v>4495</v>
      </c>
      <c r="B278" s="30" t="s">
        <v>4</v>
      </c>
      <c r="C278" s="49" t="s">
        <v>4493</v>
      </c>
      <c r="D278" s="49" t="s">
        <v>4494</v>
      </c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>
        <f>VLOOKUP(C278,'出荷数2407-2506total250730101950'!B:F,5,0)</f>
        <v>1347</v>
      </c>
      <c r="L278" s="203" t="e">
        <f>VLOOKUP(C:C,#REF!,5,0)</f>
        <v>#REF!</v>
      </c>
      <c r="M278" s="8"/>
      <c r="N278" s="12" t="e">
        <f t="shared" si="4"/>
        <v>#REF!</v>
      </c>
      <c r="O278" s="44">
        <v>2927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2927</v>
      </c>
      <c r="V278" s="45">
        <v>2108.3636363636365</v>
      </c>
      <c r="W278" s="41">
        <v>0.61530577382985996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VLOOKUP(C:C,#REF!,5,0)</f>
        <v>#REF!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v>#N/A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VLOOKUP(C:C,#REF!,5,0)</f>
        <v>#REF!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v>#N/A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VLOOKUP(C:C,#REF!,5,0)</f>
        <v>#REF!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v>#N/A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VLOOKUP(C:C,#REF!,5,0)</f>
        <v>#REF!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v>#N/A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VLOOKUP(C:C,#REF!,5,0)</f>
        <v>#REF!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v>#N/A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VLOOKUP(C:C,#REF!,5,0)</f>
        <v>#REF!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v>#N/A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VLOOKUP(C:C,#REF!,5,0)</f>
        <v>#REF!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v>#N/A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VLOOKUP(C:C,#REF!,5,0)</f>
        <v>#REF!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v>#N/A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VLOOKUP(C:C,#REF!,5,0)</f>
        <v>#REF!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v>#N/A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VLOOKUP(C:C,#REF!,5,0)</f>
        <v>#REF!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v>#N/A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VLOOKUP(C:C,#REF!,5,0)</f>
        <v>#REF!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v>#N/A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VLOOKUP(C:C,#REF!,5,0)</f>
        <v>#REF!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v>#N/A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VLOOKUP(C:C,#REF!,5,0)</f>
        <v>#REF!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v>#N/A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VLOOKUP(C:C,#REF!,5,0)</f>
        <v>#REF!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v>#N/A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VLOOKUP(C:C,#REF!,5,0)</f>
        <v>#REF!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v>#N/A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VLOOKUP(C:C,#REF!,5,0)</f>
        <v>#REF!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v>#N/A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VLOOKUP(C:C,#REF!,5,0)</f>
        <v>#REF!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v>#N/A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VLOOKUP(C:C,#REF!,5,0)</f>
        <v>#REF!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v>#N/A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VLOOKUP(C:C,#REF!,5,0)</f>
        <v>#REF!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v>#N/A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VLOOKUP(C:C,#REF!,5,0)</f>
        <v>#REF!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 t="e">
        <v>#N/A</v>
      </c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VLOOKUP(C:C,#REF!,5,0)</f>
        <v>#REF!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 t="e">
        <v>#N/A</v>
      </c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VLOOKUP(C:C,#REF!,5,0)</f>
        <v>#REF!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 t="e">
        <v>#N/A</v>
      </c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VLOOKUP(C:C,#REF!,5,0)</f>
        <v>#REF!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 t="e">
        <v>#N/A</v>
      </c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VLOOKUP(C:C,#REF!,5,0)</f>
        <v>#REF!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 t="e">
        <v>#N/A</v>
      </c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VLOOKUP(C:C,#REF!,5,0)</f>
        <v>#REF!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 t="e">
        <v>#N/A</v>
      </c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VLOOKUP(C:C,#REF!,5,0)</f>
        <v>#REF!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 t="e">
        <v>#N/A</v>
      </c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VLOOKUP(C:C,#REF!,5,0)</f>
        <v>#REF!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 t="e">
        <v>#N/A</v>
      </c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VLOOKUP(C:C,#REF!,5,0)</f>
        <v>#REF!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 t="e">
        <v>#N/A</v>
      </c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VLOOKUP(C:C,#REF!,5,0)</f>
        <v>#REF!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 t="e">
        <v>#N/A</v>
      </c>
      <c r="X307" s="13"/>
      <c r="Y307" s="13"/>
    </row>
    <row r="308" spans="1:25">
      <c r="A308" s="29"/>
      <c r="B308" s="2"/>
      <c r="C308" s="49"/>
      <c r="D308" s="49"/>
      <c r="E308" s="50"/>
      <c r="F308" s="50"/>
      <c r="G308" s="8"/>
      <c r="H308" s="21">
        <v>0</v>
      </c>
      <c r="I308" s="8" t="e">
        <f>VLOOKUP(C308,'202310-202403出荷数total2403220951'!B:F,5,0)</f>
        <v>#N/A</v>
      </c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VLOOKUP(C:C,#REF!,5,0)</f>
        <v>#REF!</v>
      </c>
      <c r="M308" s="8"/>
      <c r="N308" s="12"/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5">
        <v>0</v>
      </c>
      <c r="U308" s="45">
        <v>0</v>
      </c>
      <c r="V308" s="45">
        <v>0</v>
      </c>
      <c r="W308" s="41" t="e">
        <v>#N/A</v>
      </c>
      <c r="X308" s="13"/>
      <c r="Y308" s="13"/>
    </row>
    <row r="309" spans="1:25">
      <c r="A309" s="29"/>
      <c r="B309" s="244"/>
      <c r="H309" s="245"/>
      <c r="L309" s="203" t="e">
        <f>VLOOKUP(C:C,#REF!,5,0)</f>
        <v>#REF!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VLOOKUP(C:C,#REF!,5,0)</f>
        <v>#REF!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VLOOKUP(C:C,#REF!,5,0)</f>
        <v>#REF!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VLOOKUP(C:C,#REF!,5,0)</f>
        <v>#REF!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VLOOKUP(C:C,#REF!,5,0)</f>
        <v>#REF!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  <row r="314" spans="1:25">
      <c r="A314" s="29"/>
      <c r="B314" s="244"/>
      <c r="H314" s="245"/>
      <c r="L314" s="203" t="e">
        <f>VLOOKUP(C:C,#REF!,5,0)</f>
        <v>#REF!</v>
      </c>
      <c r="N314" s="246"/>
      <c r="O314" s="247"/>
      <c r="P314" s="247"/>
      <c r="Q314" s="247"/>
      <c r="R314" s="247"/>
      <c r="S314" s="247"/>
      <c r="T314" s="248"/>
      <c r="U314" s="248"/>
      <c r="V314" s="248"/>
      <c r="W314" s="249"/>
      <c r="X314" s="14"/>
      <c r="Y314" s="14"/>
    </row>
  </sheetData>
  <autoFilter ref="A1:Z316" xr:uid="{00000000-0009-0000-0000-000035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21" priority="1" operator="lessThan">
      <formula>0.33</formula>
    </cfRule>
  </conditionalFormatting>
  <dataValidations count="2">
    <dataValidation imeMode="off" allowBlank="1" showInputMessage="1" showErrorMessage="1" sqref="C67 C65 C270:C316 C318:C64482 C1:C63 C76:C267" xr:uid="{60063AE2-46FF-4E50-9F9A-40B14223351E}"/>
    <dataValidation imeMode="hiragana" allowBlank="1" showInputMessage="1" showErrorMessage="1" sqref="D67:F67 D1:E63 F1:F65 E66:F66 E64:E65 D76:D92 E68:F92 D155:F267 D4:F6 D93:F113 E114:F154 D269:F275 D276:D64482 E276:F64537 D114:D146" xr:uid="{17FD935C-667D-440D-B174-F65B8A656174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6F8CD-3BB7-4595-B058-FC715893D21C}">
  <dimension ref="A1:AD314"/>
  <sheetViews>
    <sheetView zoomScale="85" zoomScaleNormal="85" workbookViewId="0">
      <pane xSplit="4" ySplit="1" topLeftCell="E15" activePane="bottomRight" state="frozen"/>
      <selection pane="topRight" activeCell="E1" sqref="E1"/>
      <selection pane="bottomLeft" activeCell="A2" sqref="A2"/>
      <selection pane="bottomRight" activeCell="O30" sqref="O30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8.25" style="27" hidden="1" customWidth="1"/>
    <col min="14" max="14" width="9" style="1" customWidth="1"/>
    <col min="15" max="15" width="8.625" style="1" customWidth="1"/>
    <col min="16" max="16" width="9" style="1" customWidth="1"/>
    <col min="17" max="18" width="9" style="22" customWidth="1"/>
    <col min="19" max="22" width="9" style="1" customWidth="1"/>
    <col min="23" max="23" width="8.5" style="42" customWidth="1"/>
    <col min="24" max="24" width="14.375" style="1" customWidth="1"/>
    <col min="25" max="25" width="50.25" style="1" customWidth="1"/>
    <col min="28" max="16384" width="9" style="1"/>
  </cols>
  <sheetData>
    <row r="1" spans="1:30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4558</v>
      </c>
      <c r="M1" s="33"/>
      <c r="N1" s="47" t="s">
        <v>1307</v>
      </c>
      <c r="O1" s="441" t="s">
        <v>1278</v>
      </c>
      <c r="P1" s="442"/>
      <c r="Q1" s="443" t="s">
        <v>1229</v>
      </c>
      <c r="R1" s="444"/>
      <c r="S1" s="43" t="s">
        <v>1279</v>
      </c>
      <c r="T1" s="34" t="s">
        <v>1226</v>
      </c>
      <c r="U1" s="34" t="s">
        <v>1227</v>
      </c>
      <c r="V1" s="34" t="s">
        <v>1228</v>
      </c>
      <c r="W1" s="40" t="s">
        <v>1263</v>
      </c>
      <c r="X1" s="2" t="s">
        <v>4564</v>
      </c>
      <c r="Y1" s="2" t="s">
        <v>2957</v>
      </c>
      <c r="AB1" s="2" t="s">
        <v>4205</v>
      </c>
      <c r="AD1" s="2" t="s">
        <v>2957</v>
      </c>
    </row>
    <row r="2" spans="1:30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 t="e">
        <f>VLOOKUP(C:C,#REF!,5,0)</f>
        <v>#REF!</v>
      </c>
      <c r="M2" s="8"/>
      <c r="N2" s="21" t="e">
        <f>L2/11*5</f>
        <v>#REF!</v>
      </c>
      <c r="O2" s="44">
        <v>666</v>
      </c>
      <c r="P2" s="44">
        <v>535</v>
      </c>
      <c r="Q2" s="44">
        <v>0</v>
      </c>
      <c r="R2" s="44">
        <v>0</v>
      </c>
      <c r="S2" s="44">
        <v>585</v>
      </c>
      <c r="T2" s="45">
        <v>-50</v>
      </c>
      <c r="U2" s="45">
        <v>81</v>
      </c>
      <c r="V2" s="45">
        <v>-211.72727272727275</v>
      </c>
      <c r="W2" s="41" t="e">
        <f>L2/SUM(O2)</f>
        <v>#REF!</v>
      </c>
      <c r="X2" s="188"/>
      <c r="Y2" s="188"/>
    </row>
    <row r="3" spans="1:30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 t="e">
        <f>VLOOKUP(C:C,#REF!,5,0)</f>
        <v>#REF!</v>
      </c>
      <c r="M3" s="8"/>
      <c r="N3" s="21" t="e">
        <f t="shared" ref="N3:N66" si="0">L3/11*5</f>
        <v>#REF!</v>
      </c>
      <c r="O3" s="44">
        <v>1567</v>
      </c>
      <c r="P3" s="44">
        <v>1835</v>
      </c>
      <c r="Q3" s="44">
        <v>0</v>
      </c>
      <c r="R3" s="44">
        <v>0</v>
      </c>
      <c r="S3" s="44">
        <v>2535</v>
      </c>
      <c r="T3" s="45">
        <v>-700</v>
      </c>
      <c r="U3" s="45">
        <v>-968</v>
      </c>
      <c r="V3" s="45">
        <v>-1657.090909090909</v>
      </c>
      <c r="W3" s="41" t="e">
        <f t="shared" ref="W3:W66" si="1">L3/SUM(O3)</f>
        <v>#REF!</v>
      </c>
      <c r="X3" s="46"/>
      <c r="Y3" s="46"/>
    </row>
    <row r="4" spans="1:30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 t="e">
        <f>VLOOKUP(C:C,#REF!,5,0)</f>
        <v>#REF!</v>
      </c>
      <c r="M4" s="211">
        <v>1000</v>
      </c>
      <c r="N4" s="211">
        <v>1000</v>
      </c>
      <c r="O4" s="44">
        <v>6078</v>
      </c>
      <c r="P4" s="44">
        <v>0</v>
      </c>
      <c r="Q4" s="44">
        <v>0</v>
      </c>
      <c r="R4" s="44">
        <v>0</v>
      </c>
      <c r="S4" s="44">
        <v>0</v>
      </c>
      <c r="T4" s="45">
        <v>0</v>
      </c>
      <c r="U4" s="45">
        <v>6078</v>
      </c>
      <c r="V4" s="45">
        <v>5078</v>
      </c>
      <c r="W4" s="41" t="e">
        <f t="shared" si="1"/>
        <v>#REF!</v>
      </c>
      <c r="X4" s="46"/>
      <c r="Y4" s="46"/>
    </row>
    <row r="5" spans="1:30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 t="e">
        <f>VLOOKUP(C:C,#REF!,5,0)</f>
        <v>#REF!</v>
      </c>
      <c r="M5" s="8"/>
      <c r="N5" s="21" t="e">
        <f t="shared" si="0"/>
        <v>#REF!</v>
      </c>
      <c r="O5" s="44">
        <v>23132</v>
      </c>
      <c r="P5" s="44">
        <v>12510</v>
      </c>
      <c r="Q5" s="44">
        <v>0</v>
      </c>
      <c r="R5" s="44">
        <v>0</v>
      </c>
      <c r="S5" s="44">
        <v>12510</v>
      </c>
      <c r="T5" s="45">
        <v>0</v>
      </c>
      <c r="U5" s="45">
        <v>10622</v>
      </c>
      <c r="V5" s="45">
        <v>4129.7272727272721</v>
      </c>
      <c r="W5" s="41" t="e">
        <f t="shared" si="1"/>
        <v>#REF!</v>
      </c>
      <c r="X5" s="241"/>
      <c r="Y5" s="241"/>
    </row>
    <row r="6" spans="1:30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 t="e">
        <f>VLOOKUP(C:C,#REF!,5,0)</f>
        <v>#REF!</v>
      </c>
      <c r="M6" s="8"/>
      <c r="N6" s="21" t="e">
        <f t="shared" si="0"/>
        <v>#REF!</v>
      </c>
      <c r="O6" s="44">
        <v>3063</v>
      </c>
      <c r="P6" s="44">
        <v>0</v>
      </c>
      <c r="Q6" s="44">
        <v>0</v>
      </c>
      <c r="R6" s="44">
        <v>0</v>
      </c>
      <c r="S6" s="44">
        <v>0</v>
      </c>
      <c r="T6" s="45">
        <v>0</v>
      </c>
      <c r="U6" s="45">
        <v>3063</v>
      </c>
      <c r="V6" s="45">
        <v>2968.4545454545455</v>
      </c>
      <c r="W6" s="41" t="e">
        <f t="shared" si="1"/>
        <v>#REF!</v>
      </c>
      <c r="X6" s="46"/>
      <c r="Y6" s="46"/>
    </row>
    <row r="7" spans="1:30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VLOOKUP(C:C,#REF!,5,0)</f>
        <v>#REF!</v>
      </c>
      <c r="M7" s="8"/>
      <c r="N7" s="21" t="e">
        <f t="shared" si="0"/>
        <v>#REF!</v>
      </c>
      <c r="O7" s="44">
        <v>1</v>
      </c>
      <c r="P7" s="44">
        <v>0</v>
      </c>
      <c r="Q7" s="44">
        <v>0</v>
      </c>
      <c r="R7" s="44">
        <v>0</v>
      </c>
      <c r="S7" s="44">
        <v>0</v>
      </c>
      <c r="T7" s="45">
        <v>0</v>
      </c>
      <c r="U7" s="45">
        <v>1</v>
      </c>
      <c r="V7" s="45" t="e">
        <v>#N/A</v>
      </c>
      <c r="W7" s="41" t="e">
        <f t="shared" si="1"/>
        <v>#REF!</v>
      </c>
      <c r="X7" s="46"/>
      <c r="Y7" s="46"/>
    </row>
    <row r="8" spans="1:30" s="152" customFormat="1">
      <c r="A8" s="144" t="s">
        <v>1044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 t="e">
        <f>VLOOKUP(C:C,#REF!,5,0)</f>
        <v>#REF!</v>
      </c>
      <c r="M8" s="148"/>
      <c r="N8" s="148" t="e">
        <f t="shared" si="0"/>
        <v>#REF!</v>
      </c>
      <c r="O8" s="148">
        <v>553</v>
      </c>
      <c r="P8" s="148">
        <v>500</v>
      </c>
      <c r="Q8" s="148">
        <v>0</v>
      </c>
      <c r="R8" s="148">
        <v>0</v>
      </c>
      <c r="S8" s="148">
        <v>500</v>
      </c>
      <c r="T8" s="149">
        <v>0</v>
      </c>
      <c r="U8" s="149">
        <v>53</v>
      </c>
      <c r="V8" s="149">
        <v>-1582</v>
      </c>
      <c r="W8" s="150" t="e">
        <f t="shared" si="1"/>
        <v>#REF!</v>
      </c>
      <c r="X8" s="185"/>
      <c r="Y8" s="185"/>
      <c r="Z8" s="191"/>
      <c r="AA8" s="191"/>
    </row>
    <row r="9" spans="1:30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 t="e">
        <f>VLOOKUP(C:C,#REF!,5,0)</f>
        <v>#REF!</v>
      </c>
      <c r="M9" s="211">
        <v>1000</v>
      </c>
      <c r="N9" s="211">
        <v>1000</v>
      </c>
      <c r="O9" s="44">
        <v>3309</v>
      </c>
      <c r="P9" s="44">
        <v>0</v>
      </c>
      <c r="Q9" s="44">
        <v>0</v>
      </c>
      <c r="R9" s="44">
        <v>0</v>
      </c>
      <c r="S9" s="44">
        <v>0</v>
      </c>
      <c r="T9" s="45">
        <v>0</v>
      </c>
      <c r="U9" s="45">
        <v>3309</v>
      </c>
      <c r="V9" s="45">
        <v>2309</v>
      </c>
      <c r="W9" s="41" t="e">
        <f t="shared" si="1"/>
        <v>#REF!</v>
      </c>
      <c r="X9" s="13"/>
      <c r="Y9" s="13"/>
    </row>
    <row r="10" spans="1:30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 t="e">
        <f>VLOOKUP(C:C,#REF!,5,0)</f>
        <v>#REF!</v>
      </c>
      <c r="M10" s="8"/>
      <c r="N10" s="21" t="e">
        <f t="shared" si="0"/>
        <v>#REF!</v>
      </c>
      <c r="O10" s="44">
        <v>3257</v>
      </c>
      <c r="P10" s="44">
        <v>1300</v>
      </c>
      <c r="Q10" s="44">
        <v>0</v>
      </c>
      <c r="R10" s="44">
        <v>0</v>
      </c>
      <c r="S10" s="44">
        <v>1400</v>
      </c>
      <c r="T10" s="45">
        <v>-100</v>
      </c>
      <c r="U10" s="45">
        <v>1857</v>
      </c>
      <c r="V10" s="45">
        <v>-3138.909090909091</v>
      </c>
      <c r="W10" s="41" t="e">
        <f t="shared" si="1"/>
        <v>#REF!</v>
      </c>
      <c r="X10" s="46"/>
      <c r="Y10" s="46"/>
    </row>
    <row r="11" spans="1:30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 t="e">
        <f>VLOOKUP(C:C,#REF!,5,0)</f>
        <v>#REF!</v>
      </c>
      <c r="M11" s="8"/>
      <c r="N11" s="21" t="e">
        <f t="shared" si="0"/>
        <v>#REF!</v>
      </c>
      <c r="O11" s="44">
        <v>2</v>
      </c>
      <c r="P11" s="44">
        <v>0</v>
      </c>
      <c r="Q11" s="44">
        <v>0</v>
      </c>
      <c r="R11" s="44">
        <v>0</v>
      </c>
      <c r="S11" s="44">
        <v>0</v>
      </c>
      <c r="T11" s="45">
        <v>0</v>
      </c>
      <c r="U11" s="45">
        <v>2</v>
      </c>
      <c r="V11" s="45">
        <v>-70.72727272727272</v>
      </c>
      <c r="W11" s="41" t="e">
        <f t="shared" si="1"/>
        <v>#REF!</v>
      </c>
      <c r="X11" s="46"/>
      <c r="Y11" s="46"/>
    </row>
    <row r="12" spans="1:30">
      <c r="A12" s="29"/>
      <c r="B12" s="30" t="s">
        <v>5</v>
      </c>
      <c r="C12" s="17" t="s">
        <v>4440</v>
      </c>
      <c r="D12" s="18" t="s">
        <v>1252</v>
      </c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 t="e">
        <f>VLOOKUP(C:C,#REF!,5,0)</f>
        <v>#REF!</v>
      </c>
      <c r="M12" s="8"/>
      <c r="N12" s="21" t="e">
        <f t="shared" si="0"/>
        <v>#REF!</v>
      </c>
      <c r="O12" s="44">
        <v>971</v>
      </c>
      <c r="P12" s="44">
        <v>0</v>
      </c>
      <c r="Q12" s="44">
        <v>0</v>
      </c>
      <c r="R12" s="44">
        <v>0</v>
      </c>
      <c r="S12" s="44">
        <v>0</v>
      </c>
      <c r="T12" s="45">
        <v>0</v>
      </c>
      <c r="U12" s="45">
        <v>971</v>
      </c>
      <c r="V12" s="45">
        <v>861.90909090909088</v>
      </c>
      <c r="W12" s="41" t="e">
        <f t="shared" si="1"/>
        <v>#REF!</v>
      </c>
      <c r="X12" s="46"/>
      <c r="Y12" s="46"/>
    </row>
    <row r="13" spans="1:30">
      <c r="A13" s="29" t="s">
        <v>1048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 t="e">
        <f>VLOOKUP(C:C,#REF!,5,0)</f>
        <v>#REF!</v>
      </c>
      <c r="M13" s="8"/>
      <c r="N13" s="21" t="e">
        <f t="shared" si="0"/>
        <v>#REF!</v>
      </c>
      <c r="O13" s="44">
        <v>987</v>
      </c>
      <c r="P13" s="44">
        <v>0</v>
      </c>
      <c r="Q13" s="44">
        <v>0</v>
      </c>
      <c r="R13" s="44">
        <v>0</v>
      </c>
      <c r="S13" s="44">
        <v>0</v>
      </c>
      <c r="T13" s="45">
        <v>0</v>
      </c>
      <c r="U13" s="45">
        <v>987</v>
      </c>
      <c r="V13" s="45">
        <v>980.18181818181813</v>
      </c>
      <c r="W13" s="41" t="e">
        <f t="shared" si="1"/>
        <v>#REF!</v>
      </c>
      <c r="X13" s="46"/>
      <c r="Y13" s="46"/>
    </row>
    <row r="14" spans="1:30">
      <c r="A14" s="29" t="s">
        <v>1049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 t="e">
        <f>VLOOKUP(C:C,#REF!,5,0)</f>
        <v>#REF!</v>
      </c>
      <c r="M14" s="8"/>
      <c r="N14" s="21" t="e">
        <f t="shared" si="0"/>
        <v>#REF!</v>
      </c>
      <c r="O14" s="44">
        <v>3270</v>
      </c>
      <c r="P14" s="44">
        <v>0</v>
      </c>
      <c r="Q14" s="44">
        <v>0</v>
      </c>
      <c r="R14" s="44">
        <v>0</v>
      </c>
      <c r="S14" s="44">
        <v>0</v>
      </c>
      <c r="T14" s="45">
        <v>0</v>
      </c>
      <c r="U14" s="45">
        <v>3270</v>
      </c>
      <c r="V14" s="45">
        <v>2890.909090909091</v>
      </c>
      <c r="W14" s="41" t="e">
        <f t="shared" si="1"/>
        <v>#REF!</v>
      </c>
      <c r="X14" s="46"/>
      <c r="Y14" s="46"/>
    </row>
    <row r="15" spans="1:30">
      <c r="A15" s="29" t="s">
        <v>1050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 t="e">
        <f>VLOOKUP(C:C,#REF!,5,0)</f>
        <v>#REF!</v>
      </c>
      <c r="M15" s="8"/>
      <c r="N15" s="21" t="e">
        <f t="shared" si="0"/>
        <v>#REF!</v>
      </c>
      <c r="O15" s="44">
        <v>744</v>
      </c>
      <c r="P15" s="44">
        <v>0</v>
      </c>
      <c r="Q15" s="44">
        <v>0</v>
      </c>
      <c r="R15" s="44">
        <v>0</v>
      </c>
      <c r="S15" s="44">
        <v>0</v>
      </c>
      <c r="T15" s="45">
        <v>0</v>
      </c>
      <c r="U15" s="45">
        <v>744</v>
      </c>
      <c r="V15" s="45">
        <v>741.72727272727275</v>
      </c>
      <c r="W15" s="41" t="e">
        <f t="shared" si="1"/>
        <v>#REF!</v>
      </c>
      <c r="X15" s="46"/>
      <c r="Y15" s="46"/>
    </row>
    <row r="16" spans="1:30">
      <c r="A16" s="29" t="s">
        <v>1051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 t="e">
        <f>VLOOKUP(C:C,#REF!,5,0)</f>
        <v>#REF!</v>
      </c>
      <c r="M16" s="8"/>
      <c r="N16" s="21" t="e">
        <f t="shared" si="0"/>
        <v>#REF!</v>
      </c>
      <c r="O16" s="44">
        <v>1</v>
      </c>
      <c r="P16" s="44">
        <v>0</v>
      </c>
      <c r="Q16" s="44">
        <v>0</v>
      </c>
      <c r="R16" s="44">
        <v>0</v>
      </c>
      <c r="S16" s="44">
        <v>0</v>
      </c>
      <c r="T16" s="45">
        <v>0</v>
      </c>
      <c r="U16" s="45">
        <v>1</v>
      </c>
      <c r="V16" s="45">
        <v>0.54545454545454541</v>
      </c>
      <c r="W16" s="41" t="e">
        <f t="shared" si="1"/>
        <v>#REF!</v>
      </c>
      <c r="X16" s="46"/>
      <c r="Y16" s="46"/>
    </row>
    <row r="17" spans="1:27">
      <c r="A17" s="29" t="s">
        <v>1052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 t="e">
        <f>VLOOKUP(C:C,#REF!,5,0)</f>
        <v>#REF!</v>
      </c>
      <c r="M17" s="8"/>
      <c r="N17" s="21" t="e">
        <f t="shared" si="0"/>
        <v>#REF!</v>
      </c>
      <c r="O17" s="44">
        <v>4410</v>
      </c>
      <c r="P17" s="44">
        <v>0</v>
      </c>
      <c r="Q17" s="44">
        <v>0</v>
      </c>
      <c r="R17" s="44">
        <v>0</v>
      </c>
      <c r="S17" s="44">
        <v>0</v>
      </c>
      <c r="T17" s="45">
        <v>0</v>
      </c>
      <c r="U17" s="45">
        <v>4410</v>
      </c>
      <c r="V17" s="45">
        <v>4345</v>
      </c>
      <c r="W17" s="41" t="e">
        <f t="shared" si="1"/>
        <v>#REF!</v>
      </c>
      <c r="X17" s="46"/>
      <c r="Y17" s="46"/>
    </row>
    <row r="18" spans="1:27">
      <c r="A18" s="29" t="s">
        <v>1053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 t="e">
        <f>VLOOKUP(C:C,#REF!,5,0)</f>
        <v>#REF!</v>
      </c>
      <c r="M18" s="8"/>
      <c r="N18" s="21" t="e">
        <f t="shared" si="0"/>
        <v>#REF!</v>
      </c>
      <c r="O18" s="44">
        <v>2096</v>
      </c>
      <c r="P18" s="44">
        <v>0</v>
      </c>
      <c r="Q18" s="44">
        <v>0</v>
      </c>
      <c r="R18" s="44">
        <v>0</v>
      </c>
      <c r="S18" s="44">
        <v>0</v>
      </c>
      <c r="T18" s="45">
        <v>0</v>
      </c>
      <c r="U18" s="45">
        <v>2096</v>
      </c>
      <c r="V18" s="45">
        <v>2056</v>
      </c>
      <c r="W18" s="41" t="e">
        <f t="shared" si="1"/>
        <v>#REF!</v>
      </c>
      <c r="X18" s="46"/>
      <c r="Y18" s="46"/>
    </row>
    <row r="19" spans="1:27">
      <c r="A19" s="29" t="s">
        <v>1054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 t="e">
        <f>VLOOKUP(C:C,#REF!,5,0)</f>
        <v>#REF!</v>
      </c>
      <c r="M19" s="8"/>
      <c r="N19" s="21" t="e">
        <f t="shared" si="0"/>
        <v>#REF!</v>
      </c>
      <c r="O19" s="44">
        <v>2220</v>
      </c>
      <c r="P19" s="44">
        <v>0</v>
      </c>
      <c r="Q19" s="44">
        <v>0</v>
      </c>
      <c r="R19" s="44">
        <v>0</v>
      </c>
      <c r="S19" s="44">
        <v>0</v>
      </c>
      <c r="T19" s="45">
        <v>0</v>
      </c>
      <c r="U19" s="45">
        <v>2220</v>
      </c>
      <c r="V19" s="45">
        <v>2194.5454545454545</v>
      </c>
      <c r="W19" s="41" t="e">
        <f t="shared" si="1"/>
        <v>#REF!</v>
      </c>
      <c r="X19" s="46"/>
      <c r="Y19" s="46"/>
    </row>
    <row r="20" spans="1:27">
      <c r="A20" s="29" t="s">
        <v>1055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 t="e">
        <f>VLOOKUP(C:C,#REF!,5,0)</f>
        <v>#REF!</v>
      </c>
      <c r="M20" s="8"/>
      <c r="N20" s="21" t="e">
        <f t="shared" si="0"/>
        <v>#REF!</v>
      </c>
      <c r="O20" s="44">
        <v>8010</v>
      </c>
      <c r="P20" s="44">
        <v>0</v>
      </c>
      <c r="Q20" s="44">
        <v>0</v>
      </c>
      <c r="R20" s="44">
        <v>0</v>
      </c>
      <c r="S20" s="44">
        <v>0</v>
      </c>
      <c r="T20" s="45">
        <v>0</v>
      </c>
      <c r="U20" s="45">
        <v>8010</v>
      </c>
      <c r="V20" s="45">
        <v>7962.272727272727</v>
      </c>
      <c r="W20" s="41" t="e">
        <f t="shared" si="1"/>
        <v>#REF!</v>
      </c>
      <c r="X20" s="46"/>
      <c r="Y20" s="46"/>
    </row>
    <row r="21" spans="1:27">
      <c r="A21" s="29" t="s">
        <v>1056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 t="e">
        <f>VLOOKUP(C:C,#REF!,5,0)</f>
        <v>#REF!</v>
      </c>
      <c r="M21" s="8"/>
      <c r="N21" s="21" t="e">
        <f t="shared" si="0"/>
        <v>#REF!</v>
      </c>
      <c r="O21" s="44">
        <v>351</v>
      </c>
      <c r="P21" s="44">
        <v>146</v>
      </c>
      <c r="Q21" s="44">
        <v>1000</v>
      </c>
      <c r="R21" s="44">
        <v>0</v>
      </c>
      <c r="S21" s="44">
        <v>131</v>
      </c>
      <c r="T21" s="45">
        <v>15</v>
      </c>
      <c r="U21" s="45">
        <v>1220</v>
      </c>
      <c r="V21" s="45">
        <v>849.5454545454545</v>
      </c>
      <c r="W21" s="41" t="e">
        <f>L21/SUM(O21)</f>
        <v>#REF!</v>
      </c>
      <c r="X21" s="46"/>
      <c r="Y21" s="46"/>
    </row>
    <row r="22" spans="1:27">
      <c r="A22" s="29" t="s">
        <v>1057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 t="e">
        <f>VLOOKUP(C:C,#REF!,5,0)</f>
        <v>#REF!</v>
      </c>
      <c r="M22" s="8"/>
      <c r="N22" s="21" t="e">
        <f t="shared" si="0"/>
        <v>#REF!</v>
      </c>
      <c r="O22" s="44">
        <v>3009</v>
      </c>
      <c r="P22" s="44">
        <v>0</v>
      </c>
      <c r="Q22" s="44">
        <v>0</v>
      </c>
      <c r="R22" s="44">
        <v>0</v>
      </c>
      <c r="S22" s="44">
        <v>100</v>
      </c>
      <c r="T22" s="45">
        <v>-100</v>
      </c>
      <c r="U22" s="45">
        <v>2909</v>
      </c>
      <c r="V22" s="45">
        <v>2713.090909090909</v>
      </c>
      <c r="W22" s="41" t="e">
        <f t="shared" si="1"/>
        <v>#REF!</v>
      </c>
      <c r="X22" s="46"/>
      <c r="Y22" s="46"/>
    </row>
    <row r="23" spans="1:27">
      <c r="A23" s="29" t="s">
        <v>1058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 t="e">
        <f>VLOOKUP(C:C,#REF!,5,0)</f>
        <v>#REF!</v>
      </c>
      <c r="M23" s="8"/>
      <c r="N23" s="21" t="e">
        <f t="shared" si="0"/>
        <v>#REF!</v>
      </c>
      <c r="O23" s="44">
        <v>6482</v>
      </c>
      <c r="P23" s="44">
        <v>0</v>
      </c>
      <c r="Q23" s="44">
        <v>0</v>
      </c>
      <c r="R23" s="44">
        <v>0</v>
      </c>
      <c r="S23" s="44">
        <v>0</v>
      </c>
      <c r="T23" s="45">
        <v>0</v>
      </c>
      <c r="U23" s="45">
        <v>6482</v>
      </c>
      <c r="V23" s="45">
        <v>6317.909090909091</v>
      </c>
      <c r="W23" s="41" t="e">
        <f t="shared" si="1"/>
        <v>#REF!</v>
      </c>
      <c r="X23" s="46"/>
      <c r="Y23" s="46"/>
    </row>
    <row r="24" spans="1:27">
      <c r="A24" s="29" t="s">
        <v>1059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 t="e">
        <f>VLOOKUP(C:C,#REF!,5,0)</f>
        <v>#REF!</v>
      </c>
      <c r="M24" s="8"/>
      <c r="N24" s="21" t="e">
        <f t="shared" si="0"/>
        <v>#REF!</v>
      </c>
      <c r="O24" s="44">
        <v>1828</v>
      </c>
      <c r="P24" s="44">
        <v>0</v>
      </c>
      <c r="Q24" s="44">
        <v>0</v>
      </c>
      <c r="R24" s="44">
        <v>0</v>
      </c>
      <c r="S24" s="44">
        <v>0</v>
      </c>
      <c r="T24" s="45">
        <v>0</v>
      </c>
      <c r="U24" s="45">
        <v>1828</v>
      </c>
      <c r="V24" s="45">
        <v>1770.7272727272727</v>
      </c>
      <c r="W24" s="41" t="e">
        <f t="shared" si="1"/>
        <v>#REF!</v>
      </c>
      <c r="X24" s="46"/>
      <c r="Y24" s="46"/>
    </row>
    <row r="25" spans="1:27">
      <c r="A25" s="29" t="s">
        <v>1060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 t="e">
        <f>VLOOKUP(C:C,#REF!,5,0)</f>
        <v>#REF!</v>
      </c>
      <c r="M25" s="8"/>
      <c r="N25" s="21" t="e">
        <f t="shared" si="0"/>
        <v>#REF!</v>
      </c>
      <c r="O25" s="44">
        <v>3797</v>
      </c>
      <c r="P25" s="44">
        <v>0</v>
      </c>
      <c r="Q25" s="44">
        <v>0</v>
      </c>
      <c r="R25" s="44">
        <v>0</v>
      </c>
      <c r="S25" s="44">
        <v>0</v>
      </c>
      <c r="T25" s="45">
        <v>0</v>
      </c>
      <c r="U25" s="45">
        <v>3797</v>
      </c>
      <c r="V25" s="45">
        <v>3737.909090909091</v>
      </c>
      <c r="W25" s="41" t="e">
        <f t="shared" si="1"/>
        <v>#REF!</v>
      </c>
      <c r="X25" s="46"/>
      <c r="Y25" s="46"/>
    </row>
    <row r="26" spans="1:27">
      <c r="A26" s="29" t="s">
        <v>1061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 t="e">
        <f>VLOOKUP(C:C,#REF!,5,0)</f>
        <v>#REF!</v>
      </c>
      <c r="M26" s="8"/>
      <c r="N26" s="21" t="e">
        <f t="shared" si="0"/>
        <v>#REF!</v>
      </c>
      <c r="O26" s="44">
        <v>39</v>
      </c>
      <c r="P26" s="44">
        <v>0</v>
      </c>
      <c r="Q26" s="44">
        <v>0</v>
      </c>
      <c r="R26" s="44">
        <v>0</v>
      </c>
      <c r="S26" s="44">
        <v>0</v>
      </c>
      <c r="T26" s="45">
        <v>0</v>
      </c>
      <c r="U26" s="45">
        <v>39</v>
      </c>
      <c r="V26" s="45">
        <v>26.272727272727273</v>
      </c>
      <c r="W26" s="41" t="e">
        <f t="shared" si="1"/>
        <v>#REF!</v>
      </c>
      <c r="X26" s="46"/>
      <c r="Y26" s="46"/>
    </row>
    <row r="27" spans="1:27">
      <c r="A27" s="29" t="s">
        <v>1062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 t="e">
        <f>VLOOKUP(C:C,#REF!,5,0)</f>
        <v>#REF!</v>
      </c>
      <c r="M27" s="8"/>
      <c r="N27" s="21" t="e">
        <f t="shared" si="0"/>
        <v>#REF!</v>
      </c>
      <c r="O27" s="44">
        <v>5530</v>
      </c>
      <c r="P27" s="44">
        <v>200</v>
      </c>
      <c r="Q27" s="44">
        <v>0</v>
      </c>
      <c r="R27" s="44">
        <v>0</v>
      </c>
      <c r="S27" s="44">
        <v>200</v>
      </c>
      <c r="T27" s="45">
        <v>0</v>
      </c>
      <c r="U27" s="45">
        <v>5330</v>
      </c>
      <c r="V27" s="45">
        <v>5180</v>
      </c>
      <c r="W27" s="41" t="e">
        <f t="shared" si="1"/>
        <v>#REF!</v>
      </c>
      <c r="X27" s="46"/>
      <c r="Y27" s="46"/>
    </row>
    <row r="28" spans="1:27" s="152" customFormat="1">
      <c r="A28" s="144" t="s">
        <v>1063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 t="e">
        <f>VLOOKUP(C:C,#REF!,5,0)</f>
        <v>#REF!</v>
      </c>
      <c r="M28" s="8"/>
      <c r="N28" s="21" t="e">
        <f t="shared" si="0"/>
        <v>#REF!</v>
      </c>
      <c r="O28" s="148">
        <v>1872</v>
      </c>
      <c r="P28" s="148">
        <v>0</v>
      </c>
      <c r="Q28" s="44">
        <v>0</v>
      </c>
      <c r="R28" s="148">
        <v>0</v>
      </c>
      <c r="S28" s="148">
        <v>0</v>
      </c>
      <c r="T28" s="149">
        <v>0</v>
      </c>
      <c r="U28" s="149">
        <v>1872</v>
      </c>
      <c r="V28" s="149">
        <v>1848.3636363636363</v>
      </c>
      <c r="W28" s="150" t="e">
        <f t="shared" si="1"/>
        <v>#REF!</v>
      </c>
      <c r="X28" s="151"/>
      <c r="Y28" s="151"/>
      <c r="Z28" s="191"/>
      <c r="AA28" s="191"/>
    </row>
    <row r="29" spans="1:27">
      <c r="A29" s="29" t="s">
        <v>1064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 t="e">
        <f>VLOOKUP(C:C,#REF!,5,0)</f>
        <v>#REF!</v>
      </c>
      <c r="M29" s="211">
        <v>500</v>
      </c>
      <c r="N29" s="211">
        <v>500</v>
      </c>
      <c r="O29" s="44">
        <v>2287</v>
      </c>
      <c r="P29" s="44">
        <v>0</v>
      </c>
      <c r="Q29" s="44">
        <v>0</v>
      </c>
      <c r="R29" s="44">
        <v>0</v>
      </c>
      <c r="S29" s="44">
        <v>0</v>
      </c>
      <c r="T29" s="45">
        <v>0</v>
      </c>
      <c r="U29" s="45">
        <v>2287</v>
      </c>
      <c r="V29" s="45">
        <v>1787</v>
      </c>
      <c r="W29" s="41" t="e">
        <f t="shared" si="1"/>
        <v>#REF!</v>
      </c>
      <c r="X29" s="46"/>
      <c r="Y29" s="46"/>
    </row>
    <row r="30" spans="1:27" s="152" customFormat="1" ht="15.75">
      <c r="A30" s="144" t="s">
        <v>1065</v>
      </c>
      <c r="B30" s="145" t="s">
        <v>356</v>
      </c>
      <c r="C30" s="146" t="s">
        <v>192</v>
      </c>
      <c r="D30" s="147" t="s">
        <v>190</v>
      </c>
      <c r="E30" s="146" t="s">
        <v>193</v>
      </c>
      <c r="F30" s="146">
        <v>935</v>
      </c>
      <c r="G30" s="148">
        <v>77</v>
      </c>
      <c r="H30" s="148">
        <v>731</v>
      </c>
      <c r="I30" s="8">
        <f>VLOOKUP(C30,'202310-202403出荷数total2403220951'!B:F,5,0)</f>
        <v>163</v>
      </c>
      <c r="J30" s="203">
        <f>VLOOKUP(C30,'出荷数2307～2406total241008110618'!B:F,5,0)</f>
        <v>235</v>
      </c>
      <c r="K30" s="214">
        <f>VLOOKUP(C30,'出荷数2407-2506total250730101950'!B:F,5,0)</f>
        <v>20</v>
      </c>
      <c r="L30" s="203" t="e">
        <f>VLOOKUP(C:C,#REF!,5,0)</f>
        <v>#REF!</v>
      </c>
      <c r="M30" s="8"/>
      <c r="N30" s="21" t="e">
        <f t="shared" si="0"/>
        <v>#REF!</v>
      </c>
      <c r="O30" s="148">
        <v>1</v>
      </c>
      <c r="P30" s="148">
        <v>0</v>
      </c>
      <c r="Q30" s="44">
        <v>0</v>
      </c>
      <c r="R30" s="148">
        <v>0</v>
      </c>
      <c r="S30" s="148">
        <v>0</v>
      </c>
      <c r="T30" s="149">
        <v>0</v>
      </c>
      <c r="U30" s="149">
        <v>1</v>
      </c>
      <c r="V30" s="149">
        <v>-0.36363636363636354</v>
      </c>
      <c r="W30" s="150" t="e">
        <f t="shared" si="1"/>
        <v>#REF!</v>
      </c>
      <c r="X30" s="151"/>
      <c r="Y30" s="151"/>
    </row>
    <row r="31" spans="1:27">
      <c r="A31" s="29" t="s">
        <v>1066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 t="e">
        <f>VLOOKUP(C:C,#REF!,5,0)</f>
        <v>#REF!</v>
      </c>
      <c r="M31" s="8"/>
      <c r="N31" s="21" t="e">
        <f t="shared" si="0"/>
        <v>#REF!</v>
      </c>
      <c r="O31" s="44">
        <v>900</v>
      </c>
      <c r="P31" s="44">
        <v>0</v>
      </c>
      <c r="Q31" s="44">
        <v>0</v>
      </c>
      <c r="R31" s="44">
        <v>0</v>
      </c>
      <c r="S31" s="44">
        <v>0</v>
      </c>
      <c r="T31" s="45">
        <v>0</v>
      </c>
      <c r="U31" s="45">
        <v>900</v>
      </c>
      <c r="V31" s="45">
        <v>878.18181818181813</v>
      </c>
      <c r="W31" s="41" t="e">
        <f t="shared" si="1"/>
        <v>#REF!</v>
      </c>
      <c r="X31" s="46"/>
      <c r="Y31" s="46"/>
    </row>
    <row r="32" spans="1:27">
      <c r="A32" s="29" t="s">
        <v>1067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 t="e">
        <f>VLOOKUP(C:C,#REF!,5,0)</f>
        <v>#REF!</v>
      </c>
      <c r="M32" s="8"/>
      <c r="N32" s="21" t="e">
        <f t="shared" si="0"/>
        <v>#REF!</v>
      </c>
      <c r="O32" s="44">
        <v>1940</v>
      </c>
      <c r="P32" s="44">
        <v>0</v>
      </c>
      <c r="Q32" s="44">
        <v>0</v>
      </c>
      <c r="R32" s="44">
        <v>0</v>
      </c>
      <c r="S32" s="44">
        <v>0</v>
      </c>
      <c r="T32" s="45">
        <v>0</v>
      </c>
      <c r="U32" s="45">
        <v>1940</v>
      </c>
      <c r="V32" s="45">
        <v>1924.090909090909</v>
      </c>
      <c r="W32" s="41" t="e">
        <f t="shared" si="1"/>
        <v>#REF!</v>
      </c>
      <c r="X32" s="46"/>
      <c r="Y32" s="46"/>
    </row>
    <row r="33" spans="1:27">
      <c r="A33" s="29" t="s">
        <v>1068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 t="e">
        <f>VLOOKUP(C:C,#REF!,5,0)</f>
        <v>#REF!</v>
      </c>
      <c r="M33" s="8">
        <v>41</v>
      </c>
      <c r="N33" s="211">
        <v>41</v>
      </c>
      <c r="O33" s="44">
        <v>2931</v>
      </c>
      <c r="P33" s="44">
        <v>0</v>
      </c>
      <c r="Q33" s="44">
        <v>0</v>
      </c>
      <c r="R33" s="44">
        <v>0</v>
      </c>
      <c r="S33" s="44">
        <v>0</v>
      </c>
      <c r="T33" s="45">
        <v>0</v>
      </c>
      <c r="U33" s="45">
        <v>2931</v>
      </c>
      <c r="V33" s="45">
        <v>2890</v>
      </c>
      <c r="W33" s="41" t="e">
        <f t="shared" si="1"/>
        <v>#REF!</v>
      </c>
      <c r="X33" s="46"/>
      <c r="Y33" s="46"/>
    </row>
    <row r="34" spans="1:27">
      <c r="A34" s="29" t="s">
        <v>1069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 t="e">
        <f>VLOOKUP(C:C,#REF!,5,0)</f>
        <v>#REF!</v>
      </c>
      <c r="M34" s="8"/>
      <c r="N34" s="21" t="e">
        <f t="shared" si="0"/>
        <v>#REF!</v>
      </c>
      <c r="O34" s="44">
        <v>292</v>
      </c>
      <c r="P34" s="44">
        <v>0</v>
      </c>
      <c r="Q34" s="44">
        <v>0</v>
      </c>
      <c r="R34" s="44">
        <v>0</v>
      </c>
      <c r="S34" s="44">
        <v>0</v>
      </c>
      <c r="T34" s="45">
        <v>0</v>
      </c>
      <c r="U34" s="45">
        <v>292</v>
      </c>
      <c r="V34" s="45">
        <v>258.36363636363637</v>
      </c>
      <c r="W34" s="41" t="e">
        <f t="shared" si="1"/>
        <v>#REF!</v>
      </c>
      <c r="X34" s="46"/>
      <c r="Y34" s="46"/>
    </row>
    <row r="35" spans="1:27">
      <c r="A35" s="29" t="s">
        <v>1070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 t="e">
        <f>VLOOKUP(C:C,#REF!,5,0)</f>
        <v>#REF!</v>
      </c>
      <c r="M35" s="8"/>
      <c r="N35" s="21" t="e">
        <f t="shared" si="0"/>
        <v>#REF!</v>
      </c>
      <c r="O35" s="44">
        <v>2028</v>
      </c>
      <c r="P35" s="44">
        <v>0</v>
      </c>
      <c r="Q35" s="44">
        <v>0</v>
      </c>
      <c r="R35" s="44">
        <v>0</v>
      </c>
      <c r="S35" s="44">
        <v>0</v>
      </c>
      <c r="T35" s="45">
        <v>0</v>
      </c>
      <c r="U35" s="45">
        <v>2028</v>
      </c>
      <c r="V35" s="45">
        <v>1991.6363636363637</v>
      </c>
      <c r="W35" s="41" t="e">
        <f t="shared" si="1"/>
        <v>#REF!</v>
      </c>
      <c r="X35" s="46"/>
      <c r="Y35" s="46"/>
    </row>
    <row r="36" spans="1:27">
      <c r="A36" s="29" t="s">
        <v>1071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 t="e">
        <f>VLOOKUP(C:C,#REF!,5,0)</f>
        <v>#REF!</v>
      </c>
      <c r="M36" s="8"/>
      <c r="N36" s="21" t="e">
        <f t="shared" si="0"/>
        <v>#REF!</v>
      </c>
      <c r="O36" s="44">
        <v>2995</v>
      </c>
      <c r="P36" s="44">
        <v>0</v>
      </c>
      <c r="Q36" s="44">
        <v>0</v>
      </c>
      <c r="R36" s="44">
        <v>0</v>
      </c>
      <c r="S36" s="44">
        <v>0</v>
      </c>
      <c r="T36" s="45">
        <v>0</v>
      </c>
      <c r="U36" s="45">
        <v>2995</v>
      </c>
      <c r="V36" s="45">
        <v>2575.4545454545455</v>
      </c>
      <c r="W36" s="41" t="e">
        <f t="shared" si="1"/>
        <v>#REF!</v>
      </c>
      <c r="X36" s="46"/>
      <c r="Y36" s="46"/>
    </row>
    <row r="37" spans="1:27">
      <c r="A37" s="29" t="s">
        <v>1072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 t="e">
        <f>VLOOKUP(C:C,#REF!,5,0)</f>
        <v>#REF!</v>
      </c>
      <c r="M37" s="8"/>
      <c r="N37" s="21" t="e">
        <f t="shared" si="0"/>
        <v>#REF!</v>
      </c>
      <c r="O37" s="44">
        <v>13166</v>
      </c>
      <c r="P37" s="44">
        <v>0</v>
      </c>
      <c r="Q37" s="44">
        <v>0</v>
      </c>
      <c r="R37" s="44">
        <v>0</v>
      </c>
      <c r="S37" s="44">
        <v>0</v>
      </c>
      <c r="T37" s="45">
        <v>0</v>
      </c>
      <c r="U37" s="45">
        <v>13166</v>
      </c>
      <c r="V37" s="45">
        <v>12891</v>
      </c>
      <c r="W37" s="41" t="e">
        <f t="shared" si="1"/>
        <v>#REF!</v>
      </c>
      <c r="X37" s="46"/>
      <c r="Y37" s="46"/>
    </row>
    <row r="38" spans="1:27">
      <c r="A38" s="29" t="s">
        <v>1073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 t="e">
        <f>VLOOKUP(C:C,#REF!,5,0)</f>
        <v>#REF!</v>
      </c>
      <c r="M38" s="8"/>
      <c r="N38" s="21" t="e">
        <f t="shared" si="0"/>
        <v>#REF!</v>
      </c>
      <c r="O38" s="44">
        <v>655</v>
      </c>
      <c r="P38" s="44">
        <v>0</v>
      </c>
      <c r="Q38" s="44">
        <v>0</v>
      </c>
      <c r="R38" s="44">
        <v>0</v>
      </c>
      <c r="S38" s="44">
        <v>0</v>
      </c>
      <c r="T38" s="45">
        <v>0</v>
      </c>
      <c r="U38" s="45">
        <v>655</v>
      </c>
      <c r="V38" s="45">
        <v>558.63636363636363</v>
      </c>
      <c r="W38" s="41" t="e">
        <f t="shared" si="1"/>
        <v>#REF!</v>
      </c>
      <c r="X38" s="46"/>
      <c r="Y38" s="46"/>
    </row>
    <row r="39" spans="1:27">
      <c r="A39" s="29" t="s">
        <v>1074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 t="e">
        <f>VLOOKUP(C:C,#REF!,5,0)</f>
        <v>#REF!</v>
      </c>
      <c r="M39" s="8"/>
      <c r="N39" s="21" t="e">
        <f t="shared" si="0"/>
        <v>#REF!</v>
      </c>
      <c r="O39" s="44">
        <v>739</v>
      </c>
      <c r="P39" s="44">
        <v>0</v>
      </c>
      <c r="Q39" s="44">
        <v>0</v>
      </c>
      <c r="R39" s="44">
        <v>0</v>
      </c>
      <c r="S39" s="44">
        <v>0</v>
      </c>
      <c r="T39" s="45">
        <v>0</v>
      </c>
      <c r="U39" s="45">
        <v>739</v>
      </c>
      <c r="V39" s="45">
        <v>674.4545454545455</v>
      </c>
      <c r="W39" s="41" t="e">
        <f t="shared" si="1"/>
        <v>#REF!</v>
      </c>
      <c r="X39" s="46"/>
      <c r="Y39" s="46"/>
    </row>
    <row r="40" spans="1:27" s="152" customFormat="1">
      <c r="A40" s="144" t="s">
        <v>1075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VLOOKUP(C:C,#REF!,5,0)</f>
        <v>#REF!</v>
      </c>
      <c r="M40" s="211">
        <v>470</v>
      </c>
      <c r="N40" s="211">
        <v>470</v>
      </c>
      <c r="O40" s="148">
        <v>106</v>
      </c>
      <c r="P40" s="148">
        <v>0</v>
      </c>
      <c r="Q40" s="44">
        <v>0</v>
      </c>
      <c r="R40" s="148">
        <v>0</v>
      </c>
      <c r="S40" s="148">
        <v>0</v>
      </c>
      <c r="T40" s="149">
        <v>0</v>
      </c>
      <c r="U40" s="149">
        <v>106</v>
      </c>
      <c r="V40" s="149">
        <v>-364</v>
      </c>
      <c r="W40" s="150" t="e">
        <f t="shared" si="1"/>
        <v>#REF!</v>
      </c>
      <c r="X40" s="151"/>
      <c r="Y40" s="151"/>
      <c r="Z40" s="191"/>
      <c r="AA40" s="191"/>
    </row>
    <row r="41" spans="1:27">
      <c r="A41" s="29" t="s">
        <v>1076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 t="e">
        <f>VLOOKUP(C:C,#REF!,5,0)</f>
        <v>#REF!</v>
      </c>
      <c r="M41" s="8"/>
      <c r="N41" s="21" t="e">
        <f t="shared" si="0"/>
        <v>#REF!</v>
      </c>
      <c r="O41" s="44">
        <v>3164</v>
      </c>
      <c r="P41" s="44">
        <v>0</v>
      </c>
      <c r="Q41" s="44">
        <v>0</v>
      </c>
      <c r="R41" s="44">
        <v>0</v>
      </c>
      <c r="S41" s="44">
        <v>0</v>
      </c>
      <c r="T41" s="45">
        <v>0</v>
      </c>
      <c r="U41" s="45">
        <v>3164</v>
      </c>
      <c r="V41" s="45">
        <v>2786.272727272727</v>
      </c>
      <c r="W41" s="41" t="e">
        <f t="shared" si="1"/>
        <v>#REF!</v>
      </c>
      <c r="X41" s="46"/>
      <c r="Y41" s="46"/>
    </row>
    <row r="42" spans="1:27">
      <c r="A42" s="29" t="s">
        <v>1077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 t="e">
        <f>VLOOKUP(C:C,#REF!,5,0)</f>
        <v>#REF!</v>
      </c>
      <c r="M42" s="8"/>
      <c r="N42" s="21" t="e">
        <f t="shared" si="0"/>
        <v>#REF!</v>
      </c>
      <c r="O42" s="44">
        <v>2825</v>
      </c>
      <c r="P42" s="44">
        <v>490</v>
      </c>
      <c r="Q42" s="44">
        <v>0</v>
      </c>
      <c r="R42" s="44">
        <v>0</v>
      </c>
      <c r="S42" s="44">
        <v>490</v>
      </c>
      <c r="T42" s="45">
        <v>0</v>
      </c>
      <c r="U42" s="45">
        <v>2335</v>
      </c>
      <c r="V42" s="45">
        <v>2098.181818181818</v>
      </c>
      <c r="W42" s="41" t="e">
        <f t="shared" si="1"/>
        <v>#REF!</v>
      </c>
      <c r="X42" s="46"/>
      <c r="Y42" s="46"/>
    </row>
    <row r="43" spans="1:27">
      <c r="A43" s="29" t="s">
        <v>1078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 t="e">
        <f>VLOOKUP(C:C,#REF!,5,0)</f>
        <v>#REF!</v>
      </c>
      <c r="M43" s="8"/>
      <c r="N43" s="21" t="e">
        <f t="shared" si="0"/>
        <v>#REF!</v>
      </c>
      <c r="O43" s="44">
        <v>4554</v>
      </c>
      <c r="P43" s="44">
        <v>0</v>
      </c>
      <c r="Q43" s="44">
        <v>0</v>
      </c>
      <c r="R43" s="44">
        <v>0</v>
      </c>
      <c r="S43" s="44">
        <v>0</v>
      </c>
      <c r="T43" s="45">
        <v>0</v>
      </c>
      <c r="U43" s="45">
        <v>4554</v>
      </c>
      <c r="V43" s="45">
        <v>4548.545454545455</v>
      </c>
      <c r="W43" s="41" t="e">
        <f t="shared" si="1"/>
        <v>#REF!</v>
      </c>
      <c r="X43" s="46"/>
      <c r="Y43" s="46"/>
    </row>
    <row r="44" spans="1:27">
      <c r="A44" s="29" t="s">
        <v>1079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 t="e">
        <f>VLOOKUP(C:C,#REF!,5,0)</f>
        <v>#REF!</v>
      </c>
      <c r="M44" s="8"/>
      <c r="N44" s="21" t="e">
        <f t="shared" si="0"/>
        <v>#REF!</v>
      </c>
      <c r="O44" s="44">
        <v>767</v>
      </c>
      <c r="P44" s="44">
        <v>0</v>
      </c>
      <c r="Q44" s="44">
        <v>0</v>
      </c>
      <c r="R44" s="44">
        <v>0</v>
      </c>
      <c r="S44" s="44">
        <v>0</v>
      </c>
      <c r="T44" s="45">
        <v>0</v>
      </c>
      <c r="U44" s="45">
        <v>767</v>
      </c>
      <c r="V44" s="45">
        <v>746.09090909090912</v>
      </c>
      <c r="W44" s="41" t="e">
        <f t="shared" si="1"/>
        <v>#REF!</v>
      </c>
      <c r="X44" s="46"/>
      <c r="Y44" s="46"/>
    </row>
    <row r="45" spans="1:27">
      <c r="A45" s="29"/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 t="e">
        <f>VLOOKUP(C:C,#REF!,5,0)</f>
        <v>#REF!</v>
      </c>
      <c r="M45" s="8"/>
      <c r="N45" s="21" t="e">
        <f t="shared" si="0"/>
        <v>#REF!</v>
      </c>
      <c r="O45" s="44">
        <v>1461</v>
      </c>
      <c r="P45" s="44">
        <v>0</v>
      </c>
      <c r="Q45" s="44">
        <v>0</v>
      </c>
      <c r="R45" s="44">
        <v>0</v>
      </c>
      <c r="S45" s="44">
        <v>0</v>
      </c>
      <c r="T45" s="45">
        <v>0</v>
      </c>
      <c r="U45" s="45">
        <v>1461</v>
      </c>
      <c r="V45" s="45">
        <v>1450.5454545454545</v>
      </c>
      <c r="W45" s="41" t="e">
        <f t="shared" si="1"/>
        <v>#REF!</v>
      </c>
      <c r="X45" s="46"/>
      <c r="Y45" s="46"/>
    </row>
    <row r="46" spans="1:27" s="152" customFormat="1">
      <c r="A46" s="29" t="s">
        <v>1080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 t="e">
        <f>VLOOKUP(C:C,#REF!,5,0)</f>
        <v>#REF!</v>
      </c>
      <c r="M46" s="8"/>
      <c r="N46" s="21" t="e">
        <f t="shared" si="0"/>
        <v>#REF!</v>
      </c>
      <c r="O46" s="148">
        <v>219</v>
      </c>
      <c r="P46" s="148">
        <v>0</v>
      </c>
      <c r="Q46" s="44">
        <v>0</v>
      </c>
      <c r="R46" s="148">
        <v>0</v>
      </c>
      <c r="S46" s="148">
        <v>0</v>
      </c>
      <c r="T46" s="149">
        <v>0</v>
      </c>
      <c r="U46" s="149">
        <v>219</v>
      </c>
      <c r="V46" s="149">
        <v>189.45454545454544</v>
      </c>
      <c r="W46" s="150" t="e">
        <f t="shared" si="1"/>
        <v>#REF!</v>
      </c>
      <c r="X46" s="151"/>
      <c r="Y46" s="151"/>
      <c r="Z46" s="191"/>
      <c r="AA46" s="191"/>
    </row>
    <row r="47" spans="1:27" s="152" customFormat="1">
      <c r="A47" s="29" t="s">
        <v>1081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 t="e">
        <f>VLOOKUP(C:C,#REF!,5,0)</f>
        <v>#REF!</v>
      </c>
      <c r="M47" s="8"/>
      <c r="N47" s="21" t="e">
        <f t="shared" si="0"/>
        <v>#REF!</v>
      </c>
      <c r="O47" s="148">
        <v>899</v>
      </c>
      <c r="P47" s="148">
        <v>0</v>
      </c>
      <c r="Q47" s="44">
        <v>0</v>
      </c>
      <c r="R47" s="148">
        <v>0</v>
      </c>
      <c r="S47" s="148">
        <v>0</v>
      </c>
      <c r="T47" s="149">
        <v>0</v>
      </c>
      <c r="U47" s="149">
        <v>899</v>
      </c>
      <c r="V47" s="149">
        <v>854.90909090909088</v>
      </c>
      <c r="W47" s="150" t="e">
        <f t="shared" si="1"/>
        <v>#REF!</v>
      </c>
      <c r="X47" s="151"/>
      <c r="Y47" s="151"/>
      <c r="Z47" s="191"/>
      <c r="AA47" s="191"/>
    </row>
    <row r="48" spans="1:27">
      <c r="A48" s="29" t="s">
        <v>1082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 t="e">
        <f>VLOOKUP(C:C,#REF!,5,0)</f>
        <v>#REF!</v>
      </c>
      <c r="M48" s="8"/>
      <c r="N48" s="21" t="e">
        <f t="shared" si="0"/>
        <v>#REF!</v>
      </c>
      <c r="O48" s="44">
        <v>2687</v>
      </c>
      <c r="P48" s="44">
        <v>0</v>
      </c>
      <c r="Q48" s="44">
        <v>0</v>
      </c>
      <c r="R48" s="44">
        <v>0</v>
      </c>
      <c r="S48" s="44">
        <v>0</v>
      </c>
      <c r="T48" s="45">
        <v>0</v>
      </c>
      <c r="U48" s="45">
        <v>2687</v>
      </c>
      <c r="V48" s="45">
        <v>2323.3636363636365</v>
      </c>
      <c r="W48" s="41" t="e">
        <f t="shared" si="1"/>
        <v>#REF!</v>
      </c>
      <c r="X48" s="46"/>
      <c r="Y48" s="46"/>
    </row>
    <row r="49" spans="1:27">
      <c r="A49" s="192" t="s">
        <v>1083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 t="e">
        <f>VLOOKUP(C:C,#REF!,5,0)</f>
        <v>#REF!</v>
      </c>
      <c r="M49" s="196"/>
      <c r="N49" s="196" t="e">
        <f t="shared" si="0"/>
        <v>#REF!</v>
      </c>
      <c r="O49" s="196">
        <v>272</v>
      </c>
      <c r="P49" s="196">
        <v>0</v>
      </c>
      <c r="Q49" s="196">
        <v>0</v>
      </c>
      <c r="R49" s="196">
        <v>0</v>
      </c>
      <c r="S49" s="196">
        <v>0</v>
      </c>
      <c r="T49" s="197">
        <v>0</v>
      </c>
      <c r="U49" s="197">
        <v>272</v>
      </c>
      <c r="V49" s="197">
        <v>-231.63636363636368</v>
      </c>
      <c r="W49" s="198" t="e">
        <f t="shared" si="1"/>
        <v>#REF!</v>
      </c>
      <c r="X49" s="199"/>
      <c r="Y49" s="199"/>
    </row>
    <row r="50" spans="1:27" s="277" customFormat="1">
      <c r="A50" s="269" t="s">
        <v>1084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 t="e">
        <f>VLOOKUP(C:C,#REF!,5,0)</f>
        <v>#REF!</v>
      </c>
      <c r="M50" s="8"/>
      <c r="N50" s="21" t="e">
        <f t="shared" si="0"/>
        <v>#REF!</v>
      </c>
      <c r="O50" s="202">
        <v>3691</v>
      </c>
      <c r="P50" s="202">
        <v>20</v>
      </c>
      <c r="Q50" s="202">
        <v>0</v>
      </c>
      <c r="R50" s="202">
        <v>0</v>
      </c>
      <c r="S50" s="202">
        <v>20</v>
      </c>
      <c r="T50" s="273">
        <v>0</v>
      </c>
      <c r="U50" s="273">
        <v>3671</v>
      </c>
      <c r="V50" s="273">
        <v>3422.818181818182</v>
      </c>
      <c r="W50" s="274" t="e">
        <f t="shared" si="1"/>
        <v>#REF!</v>
      </c>
      <c r="X50" s="275"/>
      <c r="Y50" s="275"/>
      <c r="Z50" s="276"/>
      <c r="AA50" s="276"/>
    </row>
    <row r="51" spans="1:27">
      <c r="A51" s="29" t="s">
        <v>1085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 t="e">
        <f>VLOOKUP(C:C,#REF!,5,0)</f>
        <v>#REF!</v>
      </c>
      <c r="M51" s="211"/>
      <c r="N51" s="21" t="e">
        <f t="shared" si="0"/>
        <v>#REF!</v>
      </c>
      <c r="O51" s="44">
        <v>2591</v>
      </c>
      <c r="P51" s="44">
        <v>1230</v>
      </c>
      <c r="Q51" s="44">
        <v>0</v>
      </c>
      <c r="R51" s="44">
        <v>0</v>
      </c>
      <c r="S51" s="44">
        <v>1230</v>
      </c>
      <c r="T51" s="45">
        <v>0</v>
      </c>
      <c r="U51" s="45">
        <v>1361</v>
      </c>
      <c r="V51" s="45">
        <v>576</v>
      </c>
      <c r="W51" s="41" t="e">
        <f t="shared" si="1"/>
        <v>#REF!</v>
      </c>
      <c r="X51" s="46"/>
      <c r="Y51" s="46"/>
    </row>
    <row r="52" spans="1:27" s="200" customFormat="1">
      <c r="A52" s="192" t="s">
        <v>1086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 t="e">
        <f>VLOOKUP(C:C,#REF!,5,0)</f>
        <v>#REF!</v>
      </c>
      <c r="M52" s="196"/>
      <c r="N52" s="196" t="e">
        <f t="shared" si="0"/>
        <v>#REF!</v>
      </c>
      <c r="O52" s="196">
        <v>1251</v>
      </c>
      <c r="P52" s="196">
        <v>0</v>
      </c>
      <c r="Q52" s="196">
        <v>0</v>
      </c>
      <c r="R52" s="196">
        <v>0</v>
      </c>
      <c r="S52" s="196">
        <v>0</v>
      </c>
      <c r="T52" s="197">
        <v>0</v>
      </c>
      <c r="U52" s="197">
        <v>1251</v>
      </c>
      <c r="V52" s="197">
        <v>1236.4545454545455</v>
      </c>
      <c r="W52" s="198" t="e">
        <f t="shared" si="1"/>
        <v>#REF!</v>
      </c>
      <c r="X52" s="199"/>
      <c r="Y52" s="199"/>
      <c r="Z52" s="201"/>
      <c r="AA52" s="201"/>
    </row>
    <row r="53" spans="1:27" s="152" customFormat="1" ht="15.75">
      <c r="A53" s="29" t="s">
        <v>1087</v>
      </c>
      <c r="B53" s="145" t="s">
        <v>356</v>
      </c>
      <c r="C53" s="146" t="s">
        <v>233</v>
      </c>
      <c r="D53" s="147" t="s">
        <v>234</v>
      </c>
      <c r="E53" s="146"/>
      <c r="F53" s="146">
        <v>843</v>
      </c>
      <c r="G53" s="148">
        <v>647</v>
      </c>
      <c r="H53" s="21">
        <v>2107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4" t="e">
        <f>VLOOKUP(C53,'出荷数2407-2506total250730101950'!B:F,5,0)</f>
        <v>#N/A</v>
      </c>
      <c r="L53" s="203" t="e">
        <f>VLOOKUP(C:C,#REF!,5,0)</f>
        <v>#REF!</v>
      </c>
      <c r="M53" s="211">
        <v>890</v>
      </c>
      <c r="N53" s="211">
        <v>890</v>
      </c>
      <c r="O53" s="148">
        <v>0</v>
      </c>
      <c r="P53" s="148">
        <v>0</v>
      </c>
      <c r="Q53" s="44">
        <v>0</v>
      </c>
      <c r="R53" s="148">
        <v>0</v>
      </c>
      <c r="S53" s="148">
        <v>0</v>
      </c>
      <c r="T53" s="149">
        <v>0</v>
      </c>
      <c r="U53" s="149">
        <v>0</v>
      </c>
      <c r="V53" s="149">
        <v>-890</v>
      </c>
      <c r="W53" s="150" t="e">
        <f t="shared" si="1"/>
        <v>#REF!</v>
      </c>
      <c r="X53" s="151"/>
      <c r="Y53" s="151"/>
    </row>
    <row r="54" spans="1:27">
      <c r="A54" s="29" t="s">
        <v>1088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 t="e">
        <f>VLOOKUP(C:C,#REF!,5,0)</f>
        <v>#REF!</v>
      </c>
      <c r="M54" s="8"/>
      <c r="N54" s="21" t="e">
        <f t="shared" si="0"/>
        <v>#REF!</v>
      </c>
      <c r="O54" s="44">
        <v>3068</v>
      </c>
      <c r="P54" s="44">
        <v>300</v>
      </c>
      <c r="Q54" s="44">
        <v>0</v>
      </c>
      <c r="R54" s="44">
        <v>0</v>
      </c>
      <c r="S54" s="44">
        <v>300</v>
      </c>
      <c r="T54" s="45">
        <v>0</v>
      </c>
      <c r="U54" s="45">
        <v>2768</v>
      </c>
      <c r="V54" s="45">
        <v>2602.5454545454545</v>
      </c>
      <c r="W54" s="41" t="e">
        <f t="shared" si="1"/>
        <v>#REF!</v>
      </c>
      <c r="X54" s="46"/>
      <c r="Y54" s="46"/>
    </row>
    <row r="55" spans="1:27" s="152" customFormat="1" ht="15.75">
      <c r="A55" s="29" t="s">
        <v>1089</v>
      </c>
      <c r="B55" s="145" t="s">
        <v>356</v>
      </c>
      <c r="C55" s="153" t="s">
        <v>1264</v>
      </c>
      <c r="D55" s="154" t="s">
        <v>64</v>
      </c>
      <c r="E55" s="153"/>
      <c r="F55" s="146">
        <v>1087</v>
      </c>
      <c r="G55" s="148">
        <v>665</v>
      </c>
      <c r="H55" s="21">
        <v>2030</v>
      </c>
      <c r="I55" s="8" t="e">
        <f>VLOOKUP(C55,'202310-202403出荷数total2403220951'!B:F,5,0)</f>
        <v>#N/A</v>
      </c>
      <c r="J55" s="203" t="e">
        <f>VLOOKUP(C55,'出荷数2307～2406total241008110618'!B:F,5,0)</f>
        <v>#N/A</v>
      </c>
      <c r="K55" s="214" t="e">
        <f>VLOOKUP(C55,'出荷数2407-2506total250730101950'!B:F,5,0)</f>
        <v>#N/A</v>
      </c>
      <c r="L55" s="203" t="e">
        <f>VLOOKUP(C:C,#REF!,5,0)</f>
        <v>#REF!</v>
      </c>
      <c r="M55" s="211">
        <v>850</v>
      </c>
      <c r="N55" s="211">
        <v>850</v>
      </c>
      <c r="O55" s="148">
        <v>0</v>
      </c>
      <c r="P55" s="148">
        <v>0</v>
      </c>
      <c r="Q55" s="44">
        <v>0</v>
      </c>
      <c r="R55" s="148">
        <v>0</v>
      </c>
      <c r="S55" s="148">
        <v>0</v>
      </c>
      <c r="T55" s="149">
        <v>0</v>
      </c>
      <c r="U55" s="149">
        <v>0</v>
      </c>
      <c r="V55" s="149">
        <v>-850</v>
      </c>
      <c r="W55" s="150" t="e">
        <f t="shared" si="1"/>
        <v>#REF!</v>
      </c>
      <c r="X55" s="151"/>
      <c r="Y55" s="151"/>
    </row>
    <row r="56" spans="1:27">
      <c r="A56" s="29" t="s">
        <v>1090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 t="e">
        <f>VLOOKUP(C:C,#REF!,5,0)</f>
        <v>#REF!</v>
      </c>
      <c r="M56" s="213">
        <v>295</v>
      </c>
      <c r="N56" s="211">
        <v>295</v>
      </c>
      <c r="O56" s="44">
        <v>452</v>
      </c>
      <c r="P56" s="44">
        <v>0</v>
      </c>
      <c r="Q56" s="44">
        <v>0</v>
      </c>
      <c r="R56" s="44">
        <v>0</v>
      </c>
      <c r="S56" s="44">
        <v>0</v>
      </c>
      <c r="T56" s="45">
        <v>0</v>
      </c>
      <c r="U56" s="45">
        <v>452</v>
      </c>
      <c r="V56" s="45">
        <v>157</v>
      </c>
      <c r="W56" s="41" t="e">
        <f t="shared" si="1"/>
        <v>#REF!</v>
      </c>
      <c r="X56" s="46" t="s">
        <v>4559</v>
      </c>
      <c r="Y56" s="46"/>
    </row>
    <row r="57" spans="1:27" s="200" customFormat="1">
      <c r="A57" s="192" t="s">
        <v>1091</v>
      </c>
      <c r="B57" s="193" t="s">
        <v>356</v>
      </c>
      <c r="C57" s="194" t="s">
        <v>28</v>
      </c>
      <c r="D57" s="195" t="s">
        <v>29</v>
      </c>
      <c r="E57" s="194"/>
      <c r="F57" s="194">
        <v>1540</v>
      </c>
      <c r="G57" s="196">
        <v>597</v>
      </c>
      <c r="H57" s="196">
        <v>361</v>
      </c>
      <c r="I57" s="8">
        <f>VLOOKUP(C57,'202310-202403出荷数total2403220951'!B:F,5,0)</f>
        <v>533</v>
      </c>
      <c r="J57" s="203">
        <f>VLOOKUP(C57,'出荷数2307～2406total241008110618'!B:F,5,0)</f>
        <v>858</v>
      </c>
      <c r="K57" s="214">
        <f>VLOOKUP(C57,'出荷数2407-2506total250730101950'!B:F,5,0)</f>
        <v>574</v>
      </c>
      <c r="L57" s="203" t="e">
        <f>VLOOKUP(C:C,#REF!,5,0)</f>
        <v>#REF!</v>
      </c>
      <c r="M57" s="8"/>
      <c r="N57" s="21" t="e">
        <f t="shared" si="0"/>
        <v>#REF!</v>
      </c>
      <c r="O57" s="196">
        <v>0</v>
      </c>
      <c r="P57" s="196">
        <v>0</v>
      </c>
      <c r="Q57" s="44">
        <v>0</v>
      </c>
      <c r="R57" s="196">
        <v>0</v>
      </c>
      <c r="S57" s="196">
        <v>0</v>
      </c>
      <c r="T57" s="197">
        <v>0</v>
      </c>
      <c r="U57" s="197">
        <v>0</v>
      </c>
      <c r="V57" s="197" t="e">
        <v>#N/A</v>
      </c>
      <c r="W57" s="198" t="e">
        <f t="shared" si="1"/>
        <v>#REF!</v>
      </c>
      <c r="X57" s="199"/>
      <c r="Y57" s="199"/>
      <c r="Z57" s="201"/>
      <c r="AA57" s="201"/>
    </row>
    <row r="58" spans="1:27">
      <c r="A58" s="29" t="s">
        <v>1092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 t="e">
        <f>VLOOKUP(C:C,#REF!,5,0)</f>
        <v>#REF!</v>
      </c>
      <c r="M58" s="211">
        <v>10000</v>
      </c>
      <c r="N58" s="211">
        <v>10000</v>
      </c>
      <c r="O58" s="44">
        <v>15914</v>
      </c>
      <c r="P58" s="44">
        <v>2100</v>
      </c>
      <c r="Q58" s="44">
        <v>0</v>
      </c>
      <c r="R58" s="44">
        <v>0</v>
      </c>
      <c r="S58" s="44">
        <v>2460</v>
      </c>
      <c r="T58" s="45">
        <v>-360</v>
      </c>
      <c r="U58" s="45">
        <v>13454</v>
      </c>
      <c r="V58" s="45">
        <v>3454</v>
      </c>
      <c r="W58" s="41" t="e">
        <f t="shared" si="1"/>
        <v>#REF!</v>
      </c>
      <c r="X58" s="222"/>
      <c r="Y58" s="222"/>
    </row>
    <row r="59" spans="1:27" s="152" customFormat="1" ht="15.75">
      <c r="A59" s="29" t="s">
        <v>1093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 t="e">
        <f>VLOOKUP(C:C,#REF!,5,0)</f>
        <v>#REF!</v>
      </c>
      <c r="M59" s="8"/>
      <c r="N59" s="21" t="e">
        <f t="shared" si="0"/>
        <v>#REF!</v>
      </c>
      <c r="O59" s="148">
        <v>33</v>
      </c>
      <c r="P59" s="148">
        <v>0</v>
      </c>
      <c r="Q59" s="44">
        <v>0</v>
      </c>
      <c r="R59" s="148">
        <v>0</v>
      </c>
      <c r="S59" s="148">
        <v>0</v>
      </c>
      <c r="T59" s="149">
        <v>0</v>
      </c>
      <c r="U59" s="149">
        <v>33</v>
      </c>
      <c r="V59" s="149">
        <v>30.272727272727273</v>
      </c>
      <c r="W59" s="150" t="e">
        <f t="shared" si="1"/>
        <v>#REF!</v>
      </c>
      <c r="X59" s="151"/>
      <c r="Y59" s="151"/>
    </row>
    <row r="60" spans="1:27">
      <c r="A60" s="29" t="s">
        <v>1094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 t="e">
        <f>VLOOKUP(C:C,#REF!,5,0)</f>
        <v>#REF!</v>
      </c>
      <c r="M60" s="8"/>
      <c r="N60" s="21" t="e">
        <f t="shared" si="0"/>
        <v>#REF!</v>
      </c>
      <c r="O60" s="44">
        <v>4285</v>
      </c>
      <c r="P60" s="44">
        <v>0</v>
      </c>
      <c r="Q60" s="44">
        <v>0</v>
      </c>
      <c r="R60" s="44">
        <v>0</v>
      </c>
      <c r="S60" s="44">
        <v>0</v>
      </c>
      <c r="T60" s="45">
        <v>0</v>
      </c>
      <c r="U60" s="45">
        <v>4285</v>
      </c>
      <c r="V60" s="45">
        <v>3204.5454545454545</v>
      </c>
      <c r="W60" s="41" t="e">
        <f t="shared" si="1"/>
        <v>#REF!</v>
      </c>
      <c r="X60" s="46"/>
      <c r="Y60" s="46"/>
    </row>
    <row r="61" spans="1:27">
      <c r="A61" s="29" t="s">
        <v>1095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 t="e">
        <f>VLOOKUP(C:C,#REF!,5,0)</f>
        <v>#REF!</v>
      </c>
      <c r="M61" s="8"/>
      <c r="N61" s="21" t="e">
        <f t="shared" si="0"/>
        <v>#REF!</v>
      </c>
      <c r="O61" s="44">
        <v>3752</v>
      </c>
      <c r="P61" s="44">
        <v>500</v>
      </c>
      <c r="Q61" s="44">
        <v>0</v>
      </c>
      <c r="R61" s="44">
        <v>0</v>
      </c>
      <c r="S61" s="44">
        <v>500</v>
      </c>
      <c r="T61" s="45">
        <v>0</v>
      </c>
      <c r="U61" s="45">
        <v>3252</v>
      </c>
      <c r="V61" s="45">
        <v>3041.090909090909</v>
      </c>
      <c r="W61" s="41" t="e">
        <f t="shared" si="1"/>
        <v>#REF!</v>
      </c>
      <c r="X61" s="46"/>
      <c r="Y61" s="46"/>
    </row>
    <row r="62" spans="1:27">
      <c r="A62" s="29" t="s">
        <v>1096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 t="e">
        <f>VLOOKUP(C:C,#REF!,5,0)</f>
        <v>#REF!</v>
      </c>
      <c r="M62" s="8"/>
      <c r="N62" s="21" t="e">
        <f t="shared" si="0"/>
        <v>#REF!</v>
      </c>
      <c r="O62" s="44">
        <v>664</v>
      </c>
      <c r="P62" s="44">
        <v>0</v>
      </c>
      <c r="Q62" s="44">
        <v>3000</v>
      </c>
      <c r="R62" s="44">
        <v>0</v>
      </c>
      <c r="S62" s="44">
        <v>0</v>
      </c>
      <c r="T62" s="45">
        <v>0</v>
      </c>
      <c r="U62" s="45">
        <v>3664</v>
      </c>
      <c r="V62" s="45">
        <v>3074.4545454545455</v>
      </c>
      <c r="W62" s="41" t="e">
        <f t="shared" si="1"/>
        <v>#REF!</v>
      </c>
      <c r="X62" s="46"/>
      <c r="Y62" s="46"/>
    </row>
    <row r="63" spans="1:27">
      <c r="A63" s="29" t="s">
        <v>1097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 t="e">
        <f>VLOOKUP(C:C,#REF!,5,0)</f>
        <v>#REF!</v>
      </c>
      <c r="M63" s="8"/>
      <c r="N63" s="21" t="e">
        <f t="shared" si="0"/>
        <v>#REF!</v>
      </c>
      <c r="O63" s="44">
        <v>1635</v>
      </c>
      <c r="P63" s="44">
        <v>0</v>
      </c>
      <c r="Q63" s="44">
        <v>0</v>
      </c>
      <c r="R63" s="44">
        <v>0</v>
      </c>
      <c r="S63" s="44">
        <v>0</v>
      </c>
      <c r="T63" s="45">
        <v>0</v>
      </c>
      <c r="U63" s="45">
        <v>1635</v>
      </c>
      <c r="V63" s="45">
        <v>1042.2727272727273</v>
      </c>
      <c r="W63" s="41" t="e">
        <f t="shared" si="1"/>
        <v>#REF!</v>
      </c>
      <c r="X63" s="46"/>
      <c r="Y63" s="46"/>
    </row>
    <row r="64" spans="1:27" s="200" customFormat="1">
      <c r="A64" s="192" t="s">
        <v>1098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VLOOKUP(C:C,#REF!,5,0)</f>
        <v>#REF!</v>
      </c>
      <c r="M64" s="8"/>
      <c r="N64" s="21" t="e">
        <f t="shared" si="0"/>
        <v>#REF!</v>
      </c>
      <c r="O64" s="196">
        <v>552</v>
      </c>
      <c r="P64" s="196">
        <v>0</v>
      </c>
      <c r="Q64" s="44">
        <v>0</v>
      </c>
      <c r="R64" s="196">
        <v>0</v>
      </c>
      <c r="S64" s="196">
        <v>0</v>
      </c>
      <c r="T64" s="197">
        <v>0</v>
      </c>
      <c r="U64" s="197">
        <v>552</v>
      </c>
      <c r="V64" s="197" t="e">
        <v>#N/A</v>
      </c>
      <c r="W64" s="198" t="e">
        <f t="shared" si="1"/>
        <v>#REF!</v>
      </c>
      <c r="X64" s="199"/>
      <c r="Y64" s="199"/>
      <c r="Z64" s="201"/>
      <c r="AA64" s="201"/>
    </row>
    <row r="65" spans="1:25">
      <c r="A65" s="29" t="s">
        <v>1099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 t="e">
        <f>VLOOKUP(C:C,#REF!,5,0)</f>
        <v>#REF!</v>
      </c>
      <c r="M65" s="8"/>
      <c r="N65" s="21" t="e">
        <f t="shared" si="0"/>
        <v>#REF!</v>
      </c>
      <c r="O65" s="175">
        <v>1952</v>
      </c>
      <c r="P65" s="175">
        <v>0</v>
      </c>
      <c r="Q65" s="44">
        <v>0</v>
      </c>
      <c r="R65" s="175">
        <v>0</v>
      </c>
      <c r="S65" s="175">
        <v>0</v>
      </c>
      <c r="T65" s="176">
        <v>0</v>
      </c>
      <c r="U65" s="45">
        <v>1952</v>
      </c>
      <c r="V65" s="45">
        <v>1941.090909090909</v>
      </c>
      <c r="W65" s="177" t="e">
        <f t="shared" si="1"/>
        <v>#REF!</v>
      </c>
      <c r="X65" s="46"/>
      <c r="Y65" s="46"/>
    </row>
    <row r="66" spans="1:25">
      <c r="A66" s="29" t="s">
        <v>1100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 t="e">
        <f>VLOOKUP(C:C,#REF!,5,0)</f>
        <v>#REF!</v>
      </c>
      <c r="M66" s="211"/>
      <c r="N66" s="21" t="e">
        <f t="shared" si="0"/>
        <v>#REF!</v>
      </c>
      <c r="O66" s="44">
        <v>2206</v>
      </c>
      <c r="P66" s="44">
        <v>0</v>
      </c>
      <c r="Q66" s="44">
        <v>0</v>
      </c>
      <c r="R66" s="44">
        <v>0</v>
      </c>
      <c r="S66" s="44">
        <v>0</v>
      </c>
      <c r="T66" s="45">
        <v>0</v>
      </c>
      <c r="U66" s="45">
        <v>2206</v>
      </c>
      <c r="V66" s="45">
        <v>2148.2727272727275</v>
      </c>
      <c r="W66" s="41" t="e">
        <f t="shared" si="1"/>
        <v>#REF!</v>
      </c>
      <c r="X66" s="46"/>
      <c r="Y66" s="46"/>
    </row>
    <row r="67" spans="1:25">
      <c r="A67" s="29" t="s">
        <v>1101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 t="e">
        <f>VLOOKUP(C:C,#REF!,5,0)</f>
        <v>#REF!</v>
      </c>
      <c r="M67" s="8"/>
      <c r="N67" s="21" t="e">
        <f t="shared" ref="N67:N130" si="2">L67/11*5</f>
        <v>#REF!</v>
      </c>
      <c r="O67" s="44">
        <v>895</v>
      </c>
      <c r="P67" s="44">
        <v>0</v>
      </c>
      <c r="Q67" s="44">
        <v>0</v>
      </c>
      <c r="R67" s="44">
        <v>0</v>
      </c>
      <c r="S67" s="44">
        <v>0</v>
      </c>
      <c r="T67" s="45">
        <v>0</v>
      </c>
      <c r="U67" s="45">
        <v>895</v>
      </c>
      <c r="V67" s="45">
        <v>470.4545454545455</v>
      </c>
      <c r="W67" s="41" t="e">
        <f t="shared" ref="W67:W130" si="3">L67/SUM(O67)</f>
        <v>#REF!</v>
      </c>
      <c r="X67" s="46"/>
      <c r="Y67" s="46"/>
    </row>
    <row r="68" spans="1:25">
      <c r="A68" s="29" t="s">
        <v>1102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 t="e">
        <f>VLOOKUP(C:C,#REF!,5,0)</f>
        <v>#REF!</v>
      </c>
      <c r="M68" s="211">
        <v>500</v>
      </c>
      <c r="N68" s="211">
        <v>500</v>
      </c>
      <c r="O68" s="44">
        <v>2730</v>
      </c>
      <c r="P68" s="44">
        <v>0</v>
      </c>
      <c r="Q68" s="44">
        <v>0</v>
      </c>
      <c r="R68" s="44">
        <v>0</v>
      </c>
      <c r="S68" s="44">
        <v>0</v>
      </c>
      <c r="T68" s="45">
        <v>0</v>
      </c>
      <c r="U68" s="45">
        <v>2730</v>
      </c>
      <c r="V68" s="45">
        <v>2230</v>
      </c>
      <c r="W68" s="41" t="e">
        <f t="shared" si="3"/>
        <v>#REF!</v>
      </c>
      <c r="X68" s="46"/>
      <c r="Y68" s="46"/>
    </row>
    <row r="69" spans="1:25">
      <c r="A69" s="29" t="s">
        <v>1103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 t="e">
        <f>VLOOKUP(C:C,#REF!,5,0)</f>
        <v>#REF!</v>
      </c>
      <c r="M69" s="213">
        <v>672</v>
      </c>
      <c r="N69" s="211">
        <v>672</v>
      </c>
      <c r="O69" s="44">
        <v>3745</v>
      </c>
      <c r="P69" s="44">
        <v>0</v>
      </c>
      <c r="Q69" s="44">
        <v>0</v>
      </c>
      <c r="R69" s="44">
        <v>0</v>
      </c>
      <c r="S69" s="44">
        <v>0</v>
      </c>
      <c r="T69" s="45">
        <v>0</v>
      </c>
      <c r="U69" s="45">
        <v>3745</v>
      </c>
      <c r="V69" s="45">
        <v>3073</v>
      </c>
      <c r="W69" s="41" t="e">
        <f t="shared" si="3"/>
        <v>#REF!</v>
      </c>
      <c r="X69" s="46"/>
      <c r="Y69" s="46"/>
    </row>
    <row r="70" spans="1:25">
      <c r="A70" s="29" t="s">
        <v>1104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 t="e">
        <f>VLOOKUP(C:C,#REF!,5,0)</f>
        <v>#REF!</v>
      </c>
      <c r="M70" s="8"/>
      <c r="N70" s="21" t="e">
        <f t="shared" si="2"/>
        <v>#REF!</v>
      </c>
      <c r="O70" s="44">
        <v>2402</v>
      </c>
      <c r="P70" s="44">
        <v>0</v>
      </c>
      <c r="Q70" s="44">
        <v>0</v>
      </c>
      <c r="R70" s="44">
        <v>0</v>
      </c>
      <c r="S70" s="44">
        <v>0</v>
      </c>
      <c r="T70" s="45">
        <v>0</v>
      </c>
      <c r="U70" s="45">
        <v>2402</v>
      </c>
      <c r="V70" s="45">
        <v>2179.272727272727</v>
      </c>
      <c r="W70" s="41" t="e">
        <f t="shared" si="3"/>
        <v>#REF!</v>
      </c>
      <c r="X70" s="46"/>
      <c r="Y70" s="46"/>
    </row>
    <row r="71" spans="1:25">
      <c r="A71" s="29" t="s">
        <v>1105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 t="e">
        <f>VLOOKUP(C:C,#REF!,5,0)</f>
        <v>#REF!</v>
      </c>
      <c r="M71" s="8"/>
      <c r="N71" s="21" t="e">
        <f t="shared" si="2"/>
        <v>#REF!</v>
      </c>
      <c r="O71" s="44">
        <v>1665</v>
      </c>
      <c r="P71" s="44">
        <v>0</v>
      </c>
      <c r="Q71" s="44">
        <v>0</v>
      </c>
      <c r="R71" s="44">
        <v>0</v>
      </c>
      <c r="S71" s="44">
        <v>0</v>
      </c>
      <c r="T71" s="45">
        <v>0</v>
      </c>
      <c r="U71" s="45">
        <v>1665</v>
      </c>
      <c r="V71" s="45">
        <v>1306.3636363636363</v>
      </c>
      <c r="W71" s="41" t="e">
        <f t="shared" si="3"/>
        <v>#REF!</v>
      </c>
      <c r="X71" s="46"/>
      <c r="Y71" s="46"/>
    </row>
    <row r="72" spans="1:25">
      <c r="A72" s="29" t="s">
        <v>1106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 t="e">
        <f>VLOOKUP(C:C,#REF!,5,0)</f>
        <v>#REF!</v>
      </c>
      <c r="M72" s="8"/>
      <c r="N72" s="21" t="e">
        <f t="shared" si="2"/>
        <v>#REF!</v>
      </c>
      <c r="O72" s="44">
        <v>2421</v>
      </c>
      <c r="P72" s="44">
        <v>0</v>
      </c>
      <c r="Q72" s="44">
        <v>0</v>
      </c>
      <c r="R72" s="44">
        <v>0</v>
      </c>
      <c r="S72" s="44">
        <v>0</v>
      </c>
      <c r="T72" s="45">
        <v>0</v>
      </c>
      <c r="U72" s="45">
        <v>2421</v>
      </c>
      <c r="V72" s="45">
        <v>2420.5454545454545</v>
      </c>
      <c r="W72" s="41" t="e">
        <f t="shared" si="3"/>
        <v>#REF!</v>
      </c>
      <c r="X72" s="46"/>
      <c r="Y72" s="46"/>
    </row>
    <row r="73" spans="1:25">
      <c r="A73" s="29"/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 t="e">
        <f>VLOOKUP(C:C,#REF!,5,0)</f>
        <v>#REF!</v>
      </c>
      <c r="M73" s="8"/>
      <c r="N73" s="21" t="e">
        <f t="shared" si="2"/>
        <v>#REF!</v>
      </c>
      <c r="O73" s="44">
        <v>239</v>
      </c>
      <c r="P73" s="44">
        <v>0</v>
      </c>
      <c r="Q73" s="44">
        <v>0</v>
      </c>
      <c r="R73" s="44">
        <v>0</v>
      </c>
      <c r="S73" s="44">
        <v>0</v>
      </c>
      <c r="T73" s="45">
        <v>0</v>
      </c>
      <c r="U73" s="45">
        <v>239</v>
      </c>
      <c r="V73" s="45">
        <v>219.90909090909091</v>
      </c>
      <c r="W73" s="41" t="e">
        <f t="shared" si="3"/>
        <v>#REF!</v>
      </c>
      <c r="X73" s="46"/>
      <c r="Y73" s="46"/>
    </row>
    <row r="74" spans="1:25">
      <c r="A74" s="29" t="s">
        <v>1107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 t="e">
        <f>VLOOKUP(C:C,#REF!,5,0)</f>
        <v>#REF!</v>
      </c>
      <c r="M74" s="8"/>
      <c r="N74" s="21" t="e">
        <f t="shared" si="2"/>
        <v>#REF!</v>
      </c>
      <c r="O74" s="44">
        <v>4562</v>
      </c>
      <c r="P74" s="44">
        <v>511</v>
      </c>
      <c r="Q74" s="44">
        <v>0</v>
      </c>
      <c r="R74" s="44">
        <v>0</v>
      </c>
      <c r="S74" s="44">
        <v>511</v>
      </c>
      <c r="T74" s="45">
        <v>0</v>
      </c>
      <c r="U74" s="45">
        <v>4051</v>
      </c>
      <c r="V74" s="45">
        <v>1982.818181818182</v>
      </c>
      <c r="W74" s="41" t="e">
        <f t="shared" si="3"/>
        <v>#REF!</v>
      </c>
      <c r="X74" s="46"/>
      <c r="Y74" s="46"/>
    </row>
    <row r="75" spans="1:25">
      <c r="A75" s="29" t="s">
        <v>2991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 t="e">
        <f>VLOOKUP(C:C,#REF!,5,0)</f>
        <v>#REF!</v>
      </c>
      <c r="M75" s="211">
        <v>8000</v>
      </c>
      <c r="N75" s="211">
        <v>8000</v>
      </c>
      <c r="O75" s="44">
        <v>12743</v>
      </c>
      <c r="P75" s="44">
        <v>0</v>
      </c>
      <c r="Q75" s="44">
        <v>0</v>
      </c>
      <c r="R75" s="44">
        <v>0</v>
      </c>
      <c r="S75" s="44">
        <v>5000</v>
      </c>
      <c r="T75" s="45">
        <v>-5000</v>
      </c>
      <c r="U75" s="45">
        <v>7743</v>
      </c>
      <c r="V75" s="45">
        <v>-257</v>
      </c>
      <c r="W75" s="41" t="e">
        <f t="shared" si="3"/>
        <v>#REF!</v>
      </c>
      <c r="X75" s="46" t="s">
        <v>351</v>
      </c>
      <c r="Y75" s="46" t="s">
        <v>4111</v>
      </c>
    </row>
    <row r="76" spans="1:25">
      <c r="A76" s="29" t="s">
        <v>1109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 t="e">
        <f>VLOOKUP(C:C,#REF!,5,0)</f>
        <v>#REF!</v>
      </c>
      <c r="M76" s="8"/>
      <c r="N76" s="21" t="e">
        <f t="shared" si="2"/>
        <v>#REF!</v>
      </c>
      <c r="O76" s="44">
        <v>1805</v>
      </c>
      <c r="P76" s="44">
        <v>0</v>
      </c>
      <c r="Q76" s="44">
        <v>0</v>
      </c>
      <c r="R76" s="44">
        <v>0</v>
      </c>
      <c r="S76" s="44">
        <v>0</v>
      </c>
      <c r="T76" s="45">
        <v>0</v>
      </c>
      <c r="U76" s="45">
        <v>1805</v>
      </c>
      <c r="V76" s="45">
        <v>1712.2727272727273</v>
      </c>
      <c r="W76" s="41" t="e">
        <f t="shared" si="3"/>
        <v>#REF!</v>
      </c>
      <c r="X76" s="46"/>
      <c r="Y76" s="46"/>
    </row>
    <row r="77" spans="1:25">
      <c r="A77" s="29" t="s">
        <v>1110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 t="e">
        <f>VLOOKUP(C:C,#REF!,5,0)</f>
        <v>#REF!</v>
      </c>
      <c r="M77" s="211">
        <v>1000</v>
      </c>
      <c r="N77" s="211">
        <v>1000</v>
      </c>
      <c r="O77" s="44">
        <v>3692</v>
      </c>
      <c r="P77" s="44">
        <v>0</v>
      </c>
      <c r="Q77" s="44">
        <v>0</v>
      </c>
      <c r="R77" s="44">
        <v>0</v>
      </c>
      <c r="S77" s="44">
        <v>0</v>
      </c>
      <c r="T77" s="45">
        <v>0</v>
      </c>
      <c r="U77" s="45">
        <v>3692</v>
      </c>
      <c r="V77" s="45">
        <v>2692</v>
      </c>
      <c r="W77" s="41" t="e">
        <f t="shared" si="3"/>
        <v>#REF!</v>
      </c>
      <c r="X77" s="46"/>
      <c r="Y77" s="46"/>
    </row>
    <row r="78" spans="1:25">
      <c r="A78" s="29" t="s">
        <v>1111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 t="e">
        <f>VLOOKUP(C:C,#REF!,5,0)</f>
        <v>#REF!</v>
      </c>
      <c r="M78" s="8"/>
      <c r="N78" s="21" t="e">
        <f t="shared" si="2"/>
        <v>#REF!</v>
      </c>
      <c r="O78" s="44">
        <v>280</v>
      </c>
      <c r="P78" s="44">
        <v>0</v>
      </c>
      <c r="Q78" s="44">
        <v>0</v>
      </c>
      <c r="R78" s="44">
        <v>0</v>
      </c>
      <c r="S78" s="44">
        <v>0</v>
      </c>
      <c r="T78" s="45">
        <v>0</v>
      </c>
      <c r="U78" s="45">
        <v>280</v>
      </c>
      <c r="V78" s="45">
        <v>91.818181818181841</v>
      </c>
      <c r="W78" s="41" t="e">
        <f t="shared" si="3"/>
        <v>#REF!</v>
      </c>
      <c r="X78" s="46" t="s">
        <v>4531</v>
      </c>
      <c r="Y78" s="46" t="s">
        <v>4565</v>
      </c>
    </row>
    <row r="79" spans="1:25">
      <c r="A79" s="29" t="s">
        <v>1112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 t="e">
        <f>VLOOKUP(C:C,#REF!,5,0)</f>
        <v>#REF!</v>
      </c>
      <c r="M79" s="8"/>
      <c r="N79" s="21" t="e">
        <f t="shared" si="2"/>
        <v>#REF!</v>
      </c>
      <c r="O79" s="44">
        <v>1893</v>
      </c>
      <c r="P79" s="44">
        <v>0</v>
      </c>
      <c r="Q79" s="44">
        <v>0</v>
      </c>
      <c r="R79" s="44">
        <v>0</v>
      </c>
      <c r="S79" s="44">
        <v>0</v>
      </c>
      <c r="T79" s="45">
        <v>0</v>
      </c>
      <c r="U79" s="45">
        <v>1893</v>
      </c>
      <c r="V79" s="45">
        <v>1225.2727272727275</v>
      </c>
      <c r="W79" s="41" t="e">
        <f t="shared" si="3"/>
        <v>#REF!</v>
      </c>
      <c r="X79" s="46"/>
      <c r="Y79" s="46"/>
    </row>
    <row r="80" spans="1:25">
      <c r="A80" s="29" t="s">
        <v>1113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 t="e">
        <f>VLOOKUP(C:C,#REF!,5,0)</f>
        <v>#REF!</v>
      </c>
      <c r="M80" s="8"/>
      <c r="N80" s="21" t="e">
        <f t="shared" si="2"/>
        <v>#REF!</v>
      </c>
      <c r="O80" s="44">
        <v>1244</v>
      </c>
      <c r="P80" s="44">
        <v>1240</v>
      </c>
      <c r="Q80" s="44">
        <v>0</v>
      </c>
      <c r="R80" s="44">
        <v>0</v>
      </c>
      <c r="S80" s="44">
        <v>1240</v>
      </c>
      <c r="T80" s="45">
        <v>0</v>
      </c>
      <c r="U80" s="45">
        <v>4</v>
      </c>
      <c r="V80" s="45">
        <v>-468.72727272727275</v>
      </c>
      <c r="W80" s="41" t="e">
        <f t="shared" si="3"/>
        <v>#REF!</v>
      </c>
      <c r="X80" s="46"/>
      <c r="Y80" s="46"/>
    </row>
    <row r="81" spans="1:27">
      <c r="A81" s="29" t="s">
        <v>1114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 t="e">
        <f>VLOOKUP(C:C,#REF!,5,0)</f>
        <v>#REF!</v>
      </c>
      <c r="M81" s="8"/>
      <c r="N81" s="21" t="e">
        <f t="shared" si="2"/>
        <v>#REF!</v>
      </c>
      <c r="O81" s="44">
        <v>1872</v>
      </c>
      <c r="P81" s="44">
        <v>20</v>
      </c>
      <c r="Q81" s="44">
        <v>0</v>
      </c>
      <c r="R81" s="44">
        <v>0</v>
      </c>
      <c r="S81" s="44">
        <v>20</v>
      </c>
      <c r="T81" s="45">
        <v>0</v>
      </c>
      <c r="U81" s="45">
        <v>1852</v>
      </c>
      <c r="V81" s="45">
        <v>1484.2727272727273</v>
      </c>
      <c r="W81" s="41" t="e">
        <f t="shared" si="3"/>
        <v>#REF!</v>
      </c>
      <c r="X81" s="46"/>
      <c r="Y81" s="46"/>
      <c r="Z81" s="253"/>
    </row>
    <row r="82" spans="1:27">
      <c r="A82" s="29" t="s">
        <v>1115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 t="e">
        <f>VLOOKUP(C:C,#REF!,5,0)</f>
        <v>#REF!</v>
      </c>
      <c r="M82" s="8"/>
      <c r="N82" s="21" t="e">
        <f t="shared" si="2"/>
        <v>#REF!</v>
      </c>
      <c r="O82" s="44">
        <v>3679</v>
      </c>
      <c r="P82" s="44">
        <v>0</v>
      </c>
      <c r="Q82" s="44">
        <v>0</v>
      </c>
      <c r="R82" s="44">
        <v>0</v>
      </c>
      <c r="S82" s="44">
        <v>0</v>
      </c>
      <c r="T82" s="45">
        <v>0</v>
      </c>
      <c r="U82" s="45">
        <v>3679</v>
      </c>
      <c r="V82" s="45">
        <v>2867.181818181818</v>
      </c>
      <c r="W82" s="41" t="e">
        <f t="shared" si="3"/>
        <v>#REF!</v>
      </c>
      <c r="X82" s="46"/>
      <c r="Y82" s="46"/>
    </row>
    <row r="83" spans="1:27">
      <c r="A83" s="29" t="s">
        <v>1116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 t="e">
        <f>VLOOKUP(C:C,#REF!,5,0)</f>
        <v>#REF!</v>
      </c>
      <c r="M83" s="213">
        <v>3000</v>
      </c>
      <c r="N83" s="211">
        <v>3000</v>
      </c>
      <c r="O83" s="44">
        <v>5927</v>
      </c>
      <c r="P83" s="44">
        <v>2800</v>
      </c>
      <c r="Q83" s="44">
        <v>0</v>
      </c>
      <c r="R83" s="44">
        <v>0</v>
      </c>
      <c r="S83" s="44">
        <v>2900</v>
      </c>
      <c r="T83" s="45">
        <v>-100</v>
      </c>
      <c r="U83" s="45">
        <v>3027</v>
      </c>
      <c r="V83" s="45">
        <v>27</v>
      </c>
      <c r="W83" s="41" t="e">
        <f t="shared" si="3"/>
        <v>#REF!</v>
      </c>
      <c r="X83" s="46"/>
      <c r="Y83" s="46"/>
    </row>
    <row r="84" spans="1:27">
      <c r="A84" s="29" t="s">
        <v>1117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 t="e">
        <f>VLOOKUP(C:C,#REF!,5,0)</f>
        <v>#REF!</v>
      </c>
      <c r="M84" s="8"/>
      <c r="N84" s="21" t="e">
        <f t="shared" si="2"/>
        <v>#REF!</v>
      </c>
      <c r="O84" s="44">
        <v>2395</v>
      </c>
      <c r="P84" s="44">
        <v>0</v>
      </c>
      <c r="Q84" s="44">
        <v>0</v>
      </c>
      <c r="R84" s="44">
        <v>0</v>
      </c>
      <c r="S84" s="44">
        <v>0</v>
      </c>
      <c r="T84" s="45">
        <v>0</v>
      </c>
      <c r="U84" s="45">
        <v>2395</v>
      </c>
      <c r="V84" s="45">
        <v>2326.3636363636365</v>
      </c>
      <c r="W84" s="41" t="e">
        <f t="shared" si="3"/>
        <v>#REF!</v>
      </c>
      <c r="X84" s="46"/>
      <c r="Y84" s="46"/>
    </row>
    <row r="85" spans="1:27">
      <c r="A85" s="29" t="s">
        <v>1118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 t="e">
        <f>VLOOKUP(C:C,#REF!,5,0)</f>
        <v>#REF!</v>
      </c>
      <c r="M85" s="8"/>
      <c r="N85" s="21" t="e">
        <f t="shared" si="2"/>
        <v>#REF!</v>
      </c>
      <c r="O85" s="44">
        <v>7011</v>
      </c>
      <c r="P85" s="44">
        <v>0</v>
      </c>
      <c r="Q85" s="44">
        <v>0</v>
      </c>
      <c r="R85" s="44">
        <v>0</v>
      </c>
      <c r="S85" s="44">
        <v>0</v>
      </c>
      <c r="T85" s="45">
        <v>0</v>
      </c>
      <c r="U85" s="45">
        <v>7011</v>
      </c>
      <c r="V85" s="45">
        <v>6822.363636363636</v>
      </c>
      <c r="W85" s="41" t="e">
        <f t="shared" si="3"/>
        <v>#REF!</v>
      </c>
      <c r="X85" s="46"/>
      <c r="Y85" s="46"/>
    </row>
    <row r="86" spans="1:27">
      <c r="A86" s="29" t="s">
        <v>1119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 t="e">
        <f>VLOOKUP(C:C,#REF!,5,0)</f>
        <v>#REF!</v>
      </c>
      <c r="M86" s="8"/>
      <c r="N86" s="21" t="e">
        <f t="shared" si="2"/>
        <v>#REF!</v>
      </c>
      <c r="O86" s="44">
        <v>1538</v>
      </c>
      <c r="P86" s="44">
        <v>0</v>
      </c>
      <c r="Q86" s="44">
        <v>0</v>
      </c>
      <c r="R86" s="44">
        <v>0</v>
      </c>
      <c r="S86" s="44">
        <v>0</v>
      </c>
      <c r="T86" s="45">
        <v>0</v>
      </c>
      <c r="U86" s="45">
        <v>1538</v>
      </c>
      <c r="V86" s="45">
        <v>802.5454545454545</v>
      </c>
      <c r="W86" s="41" t="e">
        <f t="shared" si="3"/>
        <v>#REF!</v>
      </c>
      <c r="X86" s="46"/>
      <c r="Y86" s="46"/>
    </row>
    <row r="87" spans="1:27" s="200" customFormat="1">
      <c r="A87" s="192" t="s">
        <v>1120</v>
      </c>
      <c r="B87" s="193" t="s">
        <v>356</v>
      </c>
      <c r="C87" s="194" t="s">
        <v>53</v>
      </c>
      <c r="D87" s="195" t="s">
        <v>54</v>
      </c>
      <c r="E87" s="194"/>
      <c r="F87" s="194">
        <v>1511</v>
      </c>
      <c r="G87" s="196">
        <v>1031</v>
      </c>
      <c r="H87" s="21">
        <v>1052</v>
      </c>
      <c r="I87" s="8">
        <f>VLOOKUP(C87,'202310-202403出荷数total2403220951'!B:F,5,0)</f>
        <v>513</v>
      </c>
      <c r="J87" s="203">
        <f>VLOOKUP(C87,'出荷数2307～2406total241008110618'!B:F,5,0)</f>
        <v>546</v>
      </c>
      <c r="K87" s="214" t="e">
        <f>VLOOKUP(C87,'出荷数2407-2506total250730101950'!B:F,5,0)</f>
        <v>#N/A</v>
      </c>
      <c r="L87" s="203" t="e">
        <f>VLOOKUP(C:C,#REF!,5,0)</f>
        <v>#REF!</v>
      </c>
      <c r="M87" s="8"/>
      <c r="N87" s="21" t="e">
        <f t="shared" si="2"/>
        <v>#REF!</v>
      </c>
      <c r="O87" s="196">
        <v>0</v>
      </c>
      <c r="P87" s="196">
        <v>0</v>
      </c>
      <c r="Q87" s="44">
        <v>0</v>
      </c>
      <c r="R87" s="196">
        <v>0</v>
      </c>
      <c r="S87" s="196">
        <v>0</v>
      </c>
      <c r="T87" s="197">
        <v>0</v>
      </c>
      <c r="U87" s="197">
        <v>0</v>
      </c>
      <c r="V87" s="197" t="e">
        <v>#N/A</v>
      </c>
      <c r="W87" s="198" t="e">
        <f t="shared" si="3"/>
        <v>#REF!</v>
      </c>
      <c r="X87" s="199"/>
      <c r="Y87" s="199"/>
      <c r="Z87" s="201"/>
      <c r="AA87" s="201"/>
    </row>
    <row r="88" spans="1:27">
      <c r="A88" s="29" t="s">
        <v>1121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 t="e">
        <f>VLOOKUP(C:C,#REF!,5,0)</f>
        <v>#REF!</v>
      </c>
      <c r="M88" s="8"/>
      <c r="N88" s="21" t="e">
        <f t="shared" si="2"/>
        <v>#REF!</v>
      </c>
      <c r="O88" s="44">
        <v>2698</v>
      </c>
      <c r="P88" s="44">
        <v>0</v>
      </c>
      <c r="Q88" s="44">
        <v>0</v>
      </c>
      <c r="R88" s="44">
        <v>0</v>
      </c>
      <c r="S88" s="44">
        <v>0</v>
      </c>
      <c r="T88" s="45">
        <v>0</v>
      </c>
      <c r="U88" s="45">
        <v>2698</v>
      </c>
      <c r="V88" s="45">
        <v>1308</v>
      </c>
      <c r="W88" s="41" t="e">
        <f t="shared" si="3"/>
        <v>#REF!</v>
      </c>
      <c r="X88" s="46"/>
      <c r="Y88" s="46"/>
    </row>
    <row r="89" spans="1:27">
      <c r="A89" s="29" t="s">
        <v>1122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 t="e">
        <f>VLOOKUP(C:C,#REF!,5,0)</f>
        <v>#REF!</v>
      </c>
      <c r="M89" s="8"/>
      <c r="N89" s="21" t="e">
        <f t="shared" si="2"/>
        <v>#REF!</v>
      </c>
      <c r="O89" s="44">
        <v>21</v>
      </c>
      <c r="P89" s="44">
        <v>0</v>
      </c>
      <c r="Q89" s="44">
        <v>1000</v>
      </c>
      <c r="R89" s="44">
        <v>0</v>
      </c>
      <c r="S89" s="44">
        <v>0</v>
      </c>
      <c r="T89" s="45">
        <v>0</v>
      </c>
      <c r="U89" s="45">
        <v>1021</v>
      </c>
      <c r="V89" s="45">
        <v>769.18181818181813</v>
      </c>
      <c r="W89" s="41" t="e">
        <f t="shared" si="3"/>
        <v>#REF!</v>
      </c>
      <c r="X89" s="46"/>
      <c r="Y89" s="46"/>
    </row>
    <row r="90" spans="1:27">
      <c r="A90" s="29" t="s">
        <v>1123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 t="e">
        <f>VLOOKUP(C:C,#REF!,5,0)</f>
        <v>#REF!</v>
      </c>
      <c r="M90" s="8"/>
      <c r="N90" s="21" t="e">
        <f t="shared" si="2"/>
        <v>#REF!</v>
      </c>
      <c r="O90" s="44">
        <v>2021</v>
      </c>
      <c r="P90" s="44">
        <v>0</v>
      </c>
      <c r="Q90" s="44">
        <v>0</v>
      </c>
      <c r="R90" s="44">
        <v>0</v>
      </c>
      <c r="S90" s="44">
        <v>0</v>
      </c>
      <c r="T90" s="45">
        <v>0</v>
      </c>
      <c r="U90" s="45">
        <v>2021</v>
      </c>
      <c r="V90" s="45">
        <v>-159</v>
      </c>
      <c r="W90" s="41" t="e">
        <f t="shared" si="3"/>
        <v>#REF!</v>
      </c>
      <c r="X90" s="46"/>
      <c r="Y90" s="46" t="s">
        <v>2746</v>
      </c>
    </row>
    <row r="91" spans="1:27" s="231" customFormat="1">
      <c r="A91" s="223" t="s">
        <v>3768</v>
      </c>
      <c r="B91" s="224" t="s">
        <v>356</v>
      </c>
      <c r="C91" s="225" t="s">
        <v>235</v>
      </c>
      <c r="D91" s="226" t="s">
        <v>236</v>
      </c>
      <c r="E91" s="225"/>
      <c r="F91" s="225">
        <v>102</v>
      </c>
      <c r="G91" s="227">
        <v>340</v>
      </c>
      <c r="H91" s="227">
        <v>49</v>
      </c>
      <c r="I91" s="8">
        <f>VLOOKUP(C91,'202310-202403出荷数total2403220951'!B:F,5,0)</f>
        <v>6</v>
      </c>
      <c r="J91" s="203">
        <f>VLOOKUP(C91,'出荷数2307～2406total241008110618'!B:F,5,0)</f>
        <v>434</v>
      </c>
      <c r="K91" s="214" t="e">
        <f>VLOOKUP(C91,'出荷数2407-2506total250730101950'!B:F,5,0)</f>
        <v>#N/A</v>
      </c>
      <c r="L91" s="203" t="e">
        <f>VLOOKUP(C:C,#REF!,5,0)</f>
        <v>#REF!</v>
      </c>
      <c r="M91" s="8"/>
      <c r="N91" s="21" t="e">
        <f t="shared" si="2"/>
        <v>#REF!</v>
      </c>
      <c r="O91" s="227">
        <v>0</v>
      </c>
      <c r="P91" s="227">
        <v>0</v>
      </c>
      <c r="Q91" s="44">
        <v>0</v>
      </c>
      <c r="R91" s="227">
        <v>0</v>
      </c>
      <c r="S91" s="227">
        <v>0</v>
      </c>
      <c r="T91" s="228">
        <v>0</v>
      </c>
      <c r="U91" s="228">
        <v>0</v>
      </c>
      <c r="V91" s="228" t="e">
        <v>#N/A</v>
      </c>
      <c r="W91" s="229" t="e">
        <f t="shared" si="3"/>
        <v>#REF!</v>
      </c>
      <c r="X91" s="230"/>
      <c r="Y91" s="230"/>
      <c r="Z91" s="232"/>
      <c r="AA91" s="232"/>
    </row>
    <row r="92" spans="1:27">
      <c r="A92" s="29" t="s">
        <v>1125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 t="e">
        <f>VLOOKUP(C:C,#REF!,5,0)</f>
        <v>#REF!</v>
      </c>
      <c r="M92" s="211">
        <v>1400</v>
      </c>
      <c r="N92" s="211">
        <v>1400</v>
      </c>
      <c r="O92" s="44">
        <v>4395</v>
      </c>
      <c r="P92" s="44">
        <v>0</v>
      </c>
      <c r="Q92" s="44">
        <v>0</v>
      </c>
      <c r="R92" s="44">
        <v>0</v>
      </c>
      <c r="S92" s="44">
        <v>0</v>
      </c>
      <c r="T92" s="45">
        <v>0</v>
      </c>
      <c r="U92" s="45">
        <v>4395</v>
      </c>
      <c r="V92" s="45">
        <v>2995</v>
      </c>
      <c r="W92" s="41" t="e">
        <f t="shared" si="3"/>
        <v>#REF!</v>
      </c>
      <c r="X92" s="46"/>
      <c r="Y92" s="46"/>
    </row>
    <row r="93" spans="1:27" ht="15" customHeight="1">
      <c r="A93" s="29" t="s">
        <v>1127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 t="e">
        <f>VLOOKUP(C:C,#REF!,5,0)</f>
        <v>#REF!</v>
      </c>
      <c r="M93" s="8"/>
      <c r="N93" s="21" t="e">
        <f t="shared" si="2"/>
        <v>#REF!</v>
      </c>
      <c r="O93" s="44">
        <v>4966</v>
      </c>
      <c r="P93" s="44">
        <v>1270</v>
      </c>
      <c r="Q93" s="44">
        <v>40</v>
      </c>
      <c r="R93" s="44">
        <v>0</v>
      </c>
      <c r="S93" s="44">
        <v>1270</v>
      </c>
      <c r="T93" s="45">
        <v>0</v>
      </c>
      <c r="U93" s="45">
        <v>3736</v>
      </c>
      <c r="V93" s="45">
        <v>2788.2727272727275</v>
      </c>
      <c r="W93" s="41" t="e">
        <f t="shared" si="3"/>
        <v>#REF!</v>
      </c>
      <c r="X93" s="46"/>
      <c r="Y93" s="46"/>
    </row>
    <row r="94" spans="1:27" s="152" customFormat="1" ht="18.600000000000001" customHeight="1">
      <c r="A94" s="144" t="s">
        <v>1128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VLOOKUP(C:C,#REF!,5,0)</f>
        <v>#REF!</v>
      </c>
      <c r="M94" s="211">
        <v>380</v>
      </c>
      <c r="N94" s="211" t="e">
        <f t="shared" si="2"/>
        <v>#REF!</v>
      </c>
      <c r="O94" s="148">
        <v>15</v>
      </c>
      <c r="P94" s="148">
        <v>0</v>
      </c>
      <c r="Q94" s="44">
        <v>0</v>
      </c>
      <c r="R94" s="148">
        <v>0</v>
      </c>
      <c r="S94" s="148">
        <v>0</v>
      </c>
      <c r="T94" s="149">
        <v>0</v>
      </c>
      <c r="U94" s="149">
        <v>15</v>
      </c>
      <c r="V94" s="149" t="e">
        <v>#N/A</v>
      </c>
      <c r="W94" s="150" t="e">
        <f t="shared" si="3"/>
        <v>#REF!</v>
      </c>
      <c r="X94" s="151"/>
      <c r="Y94" s="151"/>
      <c r="Z94" s="191"/>
      <c r="AA94" s="191"/>
    </row>
    <row r="95" spans="1:27" s="152" customFormat="1" ht="18.600000000000001" customHeight="1">
      <c r="A95" s="206" t="s">
        <v>1129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VLOOKUP(C:C,#REF!,5,0)</f>
        <v>#REF!</v>
      </c>
      <c r="M95" s="8"/>
      <c r="N95" s="21" t="e">
        <f t="shared" si="2"/>
        <v>#REF!</v>
      </c>
      <c r="O95" s="148">
        <v>3</v>
      </c>
      <c r="P95" s="148">
        <v>0</v>
      </c>
      <c r="Q95" s="44">
        <v>0</v>
      </c>
      <c r="R95" s="148">
        <v>0</v>
      </c>
      <c r="S95" s="148">
        <v>0</v>
      </c>
      <c r="T95" s="149">
        <v>0</v>
      </c>
      <c r="U95" s="149">
        <v>3</v>
      </c>
      <c r="V95" s="149" t="e">
        <v>#N/A</v>
      </c>
      <c r="W95" s="150" t="e">
        <f t="shared" si="3"/>
        <v>#REF!</v>
      </c>
      <c r="X95" s="151"/>
      <c r="Y95" s="151"/>
      <c r="Z95" s="191"/>
      <c r="AA95" s="191"/>
    </row>
    <row r="96" spans="1:27">
      <c r="A96" s="29" t="s">
        <v>1130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 t="e">
        <f>VLOOKUP(C:C,#REF!,5,0)</f>
        <v>#REF!</v>
      </c>
      <c r="M96" s="213">
        <v>881</v>
      </c>
      <c r="N96" s="211">
        <v>881</v>
      </c>
      <c r="O96" s="44">
        <v>2813</v>
      </c>
      <c r="P96" s="44">
        <v>0</v>
      </c>
      <c r="Q96" s="44">
        <v>0</v>
      </c>
      <c r="R96" s="44">
        <v>0</v>
      </c>
      <c r="S96" s="44">
        <v>0</v>
      </c>
      <c r="T96" s="45">
        <v>0</v>
      </c>
      <c r="U96" s="45">
        <v>2813</v>
      </c>
      <c r="V96" s="45">
        <v>1932</v>
      </c>
      <c r="W96" s="41" t="e">
        <f t="shared" si="3"/>
        <v>#REF!</v>
      </c>
      <c r="X96" s="46"/>
      <c r="Y96" s="46"/>
    </row>
    <row r="97" spans="1:27">
      <c r="A97" s="29" t="s">
        <v>1131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 t="e">
        <f>VLOOKUP(C:C,#REF!,5,0)</f>
        <v>#REF!</v>
      </c>
      <c r="M97" s="8"/>
      <c r="N97" s="21" t="e">
        <f t="shared" si="2"/>
        <v>#REF!</v>
      </c>
      <c r="O97" s="44">
        <v>8555</v>
      </c>
      <c r="P97" s="44">
        <v>0</v>
      </c>
      <c r="Q97" s="44">
        <v>0</v>
      </c>
      <c r="R97" s="44">
        <v>0</v>
      </c>
      <c r="S97" s="44">
        <v>0</v>
      </c>
      <c r="T97" s="45">
        <v>0</v>
      </c>
      <c r="U97" s="45">
        <v>8555</v>
      </c>
      <c r="V97" s="45">
        <v>8046.818181818182</v>
      </c>
      <c r="W97" s="41" t="e">
        <f t="shared" si="3"/>
        <v>#REF!</v>
      </c>
      <c r="X97" s="46"/>
      <c r="Y97" s="46"/>
    </row>
    <row r="98" spans="1:27">
      <c r="A98" s="29" t="s">
        <v>1132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 t="e">
        <f>VLOOKUP(C:C,#REF!,5,0)</f>
        <v>#REF!</v>
      </c>
      <c r="M98" s="8"/>
      <c r="N98" s="21" t="e">
        <f t="shared" si="2"/>
        <v>#REF!</v>
      </c>
      <c r="O98" s="44">
        <v>4003</v>
      </c>
      <c r="P98" s="44">
        <v>0</v>
      </c>
      <c r="Q98" s="44">
        <v>0</v>
      </c>
      <c r="R98" s="44">
        <v>0</v>
      </c>
      <c r="S98" s="44">
        <v>0</v>
      </c>
      <c r="T98" s="45">
        <v>0</v>
      </c>
      <c r="U98" s="45">
        <v>4003</v>
      </c>
      <c r="V98" s="45">
        <v>2894.3636363636365</v>
      </c>
      <c r="W98" s="41" t="e">
        <f t="shared" si="3"/>
        <v>#REF!</v>
      </c>
      <c r="X98" s="46"/>
      <c r="Y98" s="46"/>
    </row>
    <row r="99" spans="1:27">
      <c r="A99" s="29" t="s">
        <v>1133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 t="e">
        <f>VLOOKUP(C:C,#REF!,5,0)</f>
        <v>#REF!</v>
      </c>
      <c r="M99" s="8"/>
      <c r="N99" s="21" t="e">
        <f t="shared" si="2"/>
        <v>#REF!</v>
      </c>
      <c r="O99" s="44">
        <v>2659</v>
      </c>
      <c r="P99" s="44">
        <v>0</v>
      </c>
      <c r="Q99" s="44">
        <v>0</v>
      </c>
      <c r="R99" s="44">
        <v>0</v>
      </c>
      <c r="S99" s="44">
        <v>0</v>
      </c>
      <c r="T99" s="45">
        <v>0</v>
      </c>
      <c r="U99" s="45">
        <v>2659</v>
      </c>
      <c r="V99" s="45">
        <v>2490.3636363636365</v>
      </c>
      <c r="W99" s="204" t="e">
        <f t="shared" si="3"/>
        <v>#REF!</v>
      </c>
      <c r="X99" s="190"/>
      <c r="Y99" s="190"/>
    </row>
    <row r="100" spans="1:27">
      <c r="A100" s="29" t="s">
        <v>1134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 t="e">
        <f>VLOOKUP(C:C,#REF!,5,0)</f>
        <v>#REF!</v>
      </c>
      <c r="M100" s="8"/>
      <c r="N100" s="21" t="e">
        <f t="shared" si="2"/>
        <v>#REF!</v>
      </c>
      <c r="O100" s="44">
        <v>1196</v>
      </c>
      <c r="P100" s="44">
        <v>150</v>
      </c>
      <c r="Q100" s="44">
        <v>3000</v>
      </c>
      <c r="R100" s="44">
        <v>0</v>
      </c>
      <c r="S100" s="44">
        <v>150</v>
      </c>
      <c r="T100" s="45">
        <v>0</v>
      </c>
      <c r="U100" s="45">
        <v>4046</v>
      </c>
      <c r="V100" s="45">
        <v>2810.5454545454545</v>
      </c>
      <c r="W100" s="41" t="e">
        <f t="shared" si="3"/>
        <v>#REF!</v>
      </c>
      <c r="X100" s="46" t="s">
        <v>2746</v>
      </c>
      <c r="Y100" s="46"/>
    </row>
    <row r="101" spans="1:27">
      <c r="A101" s="29" t="s">
        <v>3940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 t="e">
        <f>VLOOKUP(C:C,#REF!,5,0)</f>
        <v>#REF!</v>
      </c>
      <c r="M101" s="213">
        <v>3000</v>
      </c>
      <c r="N101" s="211">
        <v>3000</v>
      </c>
      <c r="O101" s="44">
        <v>8122</v>
      </c>
      <c r="P101" s="44">
        <v>9540</v>
      </c>
      <c r="Q101" s="44">
        <v>0</v>
      </c>
      <c r="R101" s="44">
        <v>0</v>
      </c>
      <c r="S101" s="44">
        <v>9540</v>
      </c>
      <c r="T101" s="45">
        <v>0</v>
      </c>
      <c r="U101" s="45">
        <v>-1418</v>
      </c>
      <c r="V101" s="45">
        <v>-4418</v>
      </c>
      <c r="W101" s="41" t="e">
        <f t="shared" si="3"/>
        <v>#REF!</v>
      </c>
      <c r="X101" s="46" t="s">
        <v>351</v>
      </c>
      <c r="Y101" s="46" t="s">
        <v>351</v>
      </c>
    </row>
    <row r="102" spans="1:27">
      <c r="A102" s="29" t="s">
        <v>1136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 t="e">
        <f>VLOOKUP(C:C,#REF!,5,0)</f>
        <v>#REF!</v>
      </c>
      <c r="M102" s="8"/>
      <c r="N102" s="21" t="e">
        <f t="shared" si="2"/>
        <v>#REF!</v>
      </c>
      <c r="O102" s="44">
        <v>4607</v>
      </c>
      <c r="P102" s="44">
        <v>215</v>
      </c>
      <c r="Q102" s="44">
        <v>0</v>
      </c>
      <c r="R102" s="44">
        <v>0</v>
      </c>
      <c r="S102" s="44">
        <v>215</v>
      </c>
      <c r="T102" s="45">
        <v>0</v>
      </c>
      <c r="U102" s="45">
        <v>4392</v>
      </c>
      <c r="V102" s="45">
        <v>1401.0909090909095</v>
      </c>
      <c r="W102" s="41" t="e">
        <f t="shared" si="3"/>
        <v>#REF!</v>
      </c>
      <c r="X102" s="233"/>
      <c r="Y102" s="233"/>
    </row>
    <row r="103" spans="1:27">
      <c r="A103" s="29" t="s">
        <v>1137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 t="e">
        <f>VLOOKUP(C:C,#REF!,5,0)</f>
        <v>#REF!</v>
      </c>
      <c r="M103" s="211">
        <v>5000</v>
      </c>
      <c r="N103" s="211">
        <v>5000</v>
      </c>
      <c r="O103" s="44">
        <v>8745</v>
      </c>
      <c r="P103" s="44">
        <v>0</v>
      </c>
      <c r="Q103" s="44">
        <v>0</v>
      </c>
      <c r="R103" s="44">
        <v>0</v>
      </c>
      <c r="S103" s="44">
        <v>0</v>
      </c>
      <c r="T103" s="45">
        <v>0</v>
      </c>
      <c r="U103" s="45">
        <v>8745</v>
      </c>
      <c r="V103" s="45">
        <v>3745</v>
      </c>
      <c r="W103" s="41" t="e">
        <f t="shared" si="3"/>
        <v>#REF!</v>
      </c>
      <c r="X103" s="46"/>
      <c r="Y103" s="46"/>
    </row>
    <row r="104" spans="1:27">
      <c r="A104" s="29" t="s">
        <v>1138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 t="e">
        <f>VLOOKUP(C:C,#REF!,5,0)</f>
        <v>#REF!</v>
      </c>
      <c r="M104" s="8"/>
      <c r="N104" s="21" t="e">
        <f t="shared" si="2"/>
        <v>#REF!</v>
      </c>
      <c r="O104" s="44">
        <v>16290</v>
      </c>
      <c r="P104" s="44">
        <v>7730</v>
      </c>
      <c r="Q104" s="44">
        <v>0</v>
      </c>
      <c r="R104" s="44">
        <v>0</v>
      </c>
      <c r="S104" s="44">
        <v>7930</v>
      </c>
      <c r="T104" s="45">
        <v>-200</v>
      </c>
      <c r="U104" s="45">
        <v>8360</v>
      </c>
      <c r="V104" s="45">
        <v>5700</v>
      </c>
      <c r="W104" s="41" t="e">
        <f t="shared" si="3"/>
        <v>#REF!</v>
      </c>
      <c r="X104" s="46"/>
      <c r="Y104" s="46"/>
    </row>
    <row r="105" spans="1:27">
      <c r="A105" s="29" t="s">
        <v>1139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 t="e">
        <f>VLOOKUP(C:C,#REF!,5,0)</f>
        <v>#REF!</v>
      </c>
      <c r="M105" s="213">
        <v>1099</v>
      </c>
      <c r="N105" s="211">
        <v>1099</v>
      </c>
      <c r="O105" s="44">
        <v>1178</v>
      </c>
      <c r="P105" s="44">
        <v>0</v>
      </c>
      <c r="Q105" s="44">
        <v>0</v>
      </c>
      <c r="R105" s="44">
        <v>0</v>
      </c>
      <c r="S105" s="44">
        <v>0</v>
      </c>
      <c r="T105" s="45">
        <v>0</v>
      </c>
      <c r="U105" s="45">
        <v>1178</v>
      </c>
      <c r="V105" s="45">
        <v>79</v>
      </c>
      <c r="W105" s="41" t="e">
        <f t="shared" si="3"/>
        <v>#REF!</v>
      </c>
      <c r="X105" s="46" t="s">
        <v>4560</v>
      </c>
      <c r="Y105" s="46" t="s">
        <v>4568</v>
      </c>
    </row>
    <row r="106" spans="1:27">
      <c r="A106" s="29" t="s">
        <v>659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 t="e">
        <f>VLOOKUP(C:C,#REF!,5,0)</f>
        <v>#REF!</v>
      </c>
      <c r="M106" s="213">
        <v>400</v>
      </c>
      <c r="N106" s="211">
        <v>400</v>
      </c>
      <c r="O106" s="44">
        <v>1051</v>
      </c>
      <c r="P106" s="44">
        <v>0</v>
      </c>
      <c r="Q106" s="44">
        <v>0</v>
      </c>
      <c r="R106" s="44">
        <v>0</v>
      </c>
      <c r="S106" s="44">
        <v>0</v>
      </c>
      <c r="T106" s="45">
        <v>0</v>
      </c>
      <c r="U106" s="45">
        <v>1051</v>
      </c>
      <c r="V106" s="45">
        <v>651</v>
      </c>
      <c r="W106" s="41" t="e">
        <f t="shared" si="3"/>
        <v>#REF!</v>
      </c>
      <c r="X106" s="46"/>
      <c r="Y106" s="46"/>
    </row>
    <row r="107" spans="1:27" s="268" customFormat="1">
      <c r="A107" s="260" t="s">
        <v>1140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 t="e">
        <f>VLOOKUP(C:C,#REF!,5,0)</f>
        <v>#REF!</v>
      </c>
      <c r="M107" s="8"/>
      <c r="N107" s="21" t="e">
        <f t="shared" si="2"/>
        <v>#REF!</v>
      </c>
      <c r="O107" s="264">
        <v>114</v>
      </c>
      <c r="P107" s="264">
        <v>0</v>
      </c>
      <c r="Q107" s="264">
        <v>0</v>
      </c>
      <c r="R107" s="264">
        <v>0</v>
      </c>
      <c r="S107" s="264">
        <v>0</v>
      </c>
      <c r="T107" s="265">
        <v>0</v>
      </c>
      <c r="U107" s="265">
        <v>114</v>
      </c>
      <c r="V107" s="265">
        <v>62.636363636363633</v>
      </c>
      <c r="W107" s="266" t="e">
        <f t="shared" si="3"/>
        <v>#REF!</v>
      </c>
      <c r="X107" s="267"/>
      <c r="Y107" s="267"/>
      <c r="Z107" s="37"/>
      <c r="AA107" s="37"/>
    </row>
    <row r="108" spans="1:27">
      <c r="A108" s="29" t="s">
        <v>1141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 t="e">
        <f>VLOOKUP(C:C,#REF!,5,0)</f>
        <v>#REF!</v>
      </c>
      <c r="M108" s="8"/>
      <c r="N108" s="21" t="e">
        <f t="shared" si="2"/>
        <v>#REF!</v>
      </c>
      <c r="O108" s="44">
        <v>4545</v>
      </c>
      <c r="P108" s="44">
        <v>0</v>
      </c>
      <c r="Q108" s="44">
        <v>0</v>
      </c>
      <c r="R108" s="44">
        <v>0</v>
      </c>
      <c r="S108" s="44">
        <v>0</v>
      </c>
      <c r="T108" s="45">
        <v>0</v>
      </c>
      <c r="U108" s="45">
        <v>4545</v>
      </c>
      <c r="V108" s="45">
        <v>3759.5454545454545</v>
      </c>
      <c r="W108" s="41" t="e">
        <f t="shared" si="3"/>
        <v>#REF!</v>
      </c>
      <c r="X108" s="46"/>
      <c r="Y108" s="46"/>
    </row>
    <row r="109" spans="1:27">
      <c r="A109" s="29" t="s">
        <v>1142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 t="e">
        <f>VLOOKUP(C:C,#REF!,5,0)</f>
        <v>#REF!</v>
      </c>
      <c r="M109" s="8"/>
      <c r="N109" s="21" t="e">
        <f t="shared" si="2"/>
        <v>#REF!</v>
      </c>
      <c r="O109" s="44">
        <v>2580</v>
      </c>
      <c r="P109" s="44">
        <v>0</v>
      </c>
      <c r="Q109" s="44">
        <v>0</v>
      </c>
      <c r="R109" s="44">
        <v>0</v>
      </c>
      <c r="S109" s="44">
        <v>0</v>
      </c>
      <c r="T109" s="45">
        <v>0</v>
      </c>
      <c r="U109" s="45">
        <v>2580</v>
      </c>
      <c r="V109" s="45">
        <v>2250.909090909091</v>
      </c>
      <c r="W109" s="41" t="e">
        <f t="shared" si="3"/>
        <v>#REF!</v>
      </c>
      <c r="X109" s="46"/>
      <c r="Y109" s="46"/>
    </row>
    <row r="110" spans="1:27">
      <c r="A110" s="29" t="s">
        <v>1143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 t="e">
        <f>VLOOKUP(C:C,#REF!,5,0)</f>
        <v>#REF!</v>
      </c>
      <c r="M110" s="8"/>
      <c r="N110" s="21" t="e">
        <f t="shared" si="2"/>
        <v>#REF!</v>
      </c>
      <c r="O110" s="44">
        <v>8902</v>
      </c>
      <c r="P110" s="44">
        <v>9420</v>
      </c>
      <c r="Q110" s="44">
        <v>0</v>
      </c>
      <c r="R110" s="44">
        <v>0</v>
      </c>
      <c r="S110" s="44">
        <v>9520</v>
      </c>
      <c r="T110" s="45">
        <v>-100</v>
      </c>
      <c r="U110" s="45">
        <v>-618</v>
      </c>
      <c r="V110" s="45">
        <v>-5269.818181818182</v>
      </c>
      <c r="W110" s="41" t="e">
        <f t="shared" si="3"/>
        <v>#REF!</v>
      </c>
      <c r="X110" s="46"/>
      <c r="Y110" s="46" t="s">
        <v>351</v>
      </c>
    </row>
    <row r="111" spans="1:27">
      <c r="A111" s="29" t="s">
        <v>1144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 t="e">
        <f>VLOOKUP(C:C,#REF!,5,0)</f>
        <v>#REF!</v>
      </c>
      <c r="M111" s="211"/>
      <c r="N111" s="21" t="e">
        <f t="shared" si="2"/>
        <v>#REF!</v>
      </c>
      <c r="O111" s="44">
        <v>3373</v>
      </c>
      <c r="P111" s="44">
        <v>1779</v>
      </c>
      <c r="Q111" s="44">
        <v>0</v>
      </c>
      <c r="R111" s="44">
        <v>0</v>
      </c>
      <c r="S111" s="44">
        <v>2049</v>
      </c>
      <c r="T111" s="45">
        <v>-270</v>
      </c>
      <c r="U111" s="45">
        <v>1324</v>
      </c>
      <c r="V111" s="45">
        <v>-1407.363636363636</v>
      </c>
      <c r="W111" s="41" t="e">
        <f t="shared" si="3"/>
        <v>#REF!</v>
      </c>
      <c r="X111" s="46" t="s">
        <v>351</v>
      </c>
      <c r="Y111" s="46" t="s">
        <v>351</v>
      </c>
    </row>
    <row r="112" spans="1:27" s="152" customFormat="1" ht="15.75">
      <c r="A112" s="29" t="s">
        <v>1145</v>
      </c>
      <c r="B112" s="145" t="s">
        <v>356</v>
      </c>
      <c r="C112" s="146" t="s">
        <v>94</v>
      </c>
      <c r="D112" s="147" t="s">
        <v>90</v>
      </c>
      <c r="E112" s="146" t="s">
        <v>95</v>
      </c>
      <c r="F112" s="146">
        <v>610</v>
      </c>
      <c r="G112" s="148">
        <v>664</v>
      </c>
      <c r="H112" s="21">
        <v>658</v>
      </c>
      <c r="I112" s="8">
        <f>VLOOKUP(C112,'202310-202403出荷数total2403220951'!B:F,5,0)</f>
        <v>2</v>
      </c>
      <c r="J112" s="203">
        <f>VLOOKUP(C112,'出荷数2307～2406total241008110618'!B:F,5,0)</f>
        <v>92</v>
      </c>
      <c r="K112" s="214" t="e">
        <f>VLOOKUP(C112,'出荷数2407-2506total250730101950'!B:F,5,0)</f>
        <v>#N/A</v>
      </c>
      <c r="L112" s="203" t="e">
        <f>VLOOKUP(C:C,#REF!,5,0)</f>
        <v>#REF!</v>
      </c>
      <c r="M112" s="8"/>
      <c r="N112" s="21" t="e">
        <f t="shared" si="2"/>
        <v>#REF!</v>
      </c>
      <c r="O112" s="148">
        <v>0</v>
      </c>
      <c r="P112" s="148">
        <v>0</v>
      </c>
      <c r="Q112" s="44">
        <v>0</v>
      </c>
      <c r="R112" s="148">
        <v>0</v>
      </c>
      <c r="S112" s="148">
        <v>0</v>
      </c>
      <c r="T112" s="149">
        <v>0</v>
      </c>
      <c r="U112" s="149">
        <v>0</v>
      </c>
      <c r="V112" s="149" t="e">
        <v>#N/A</v>
      </c>
      <c r="W112" s="150" t="e">
        <f t="shared" si="3"/>
        <v>#REF!</v>
      </c>
      <c r="X112" s="151"/>
      <c r="Y112" s="151"/>
    </row>
    <row r="113" spans="1:25">
      <c r="A113" s="29" t="s">
        <v>1147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 t="e">
        <f>VLOOKUP(C:C,#REF!,5,0)</f>
        <v>#REF!</v>
      </c>
      <c r="M113" s="8"/>
      <c r="N113" s="21" t="e">
        <f t="shared" si="2"/>
        <v>#REF!</v>
      </c>
      <c r="O113" s="44">
        <v>3710</v>
      </c>
      <c r="P113" s="44">
        <v>290</v>
      </c>
      <c r="Q113" s="44">
        <v>0</v>
      </c>
      <c r="R113" s="44">
        <v>0</v>
      </c>
      <c r="S113" s="44">
        <v>290</v>
      </c>
      <c r="T113" s="45">
        <v>0</v>
      </c>
      <c r="U113" s="45">
        <v>3420</v>
      </c>
      <c r="V113" s="45">
        <v>2311.818181818182</v>
      </c>
      <c r="W113" s="41" t="e">
        <f t="shared" si="3"/>
        <v>#REF!</v>
      </c>
      <c r="X113" s="46"/>
      <c r="Y113" s="46"/>
    </row>
    <row r="114" spans="1:25">
      <c r="A114" s="29" t="s">
        <v>1149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 t="e">
        <f>VLOOKUP(C:C,#REF!,5,0)</f>
        <v>#REF!</v>
      </c>
      <c r="M114" s="8"/>
      <c r="N114" s="21" t="e">
        <f t="shared" si="2"/>
        <v>#REF!</v>
      </c>
      <c r="O114" s="44">
        <v>1156</v>
      </c>
      <c r="P114" s="44">
        <v>0</v>
      </c>
      <c r="Q114" s="44">
        <v>0</v>
      </c>
      <c r="R114" s="44">
        <v>0</v>
      </c>
      <c r="S114" s="44">
        <v>0</v>
      </c>
      <c r="T114" s="45">
        <v>0</v>
      </c>
      <c r="U114" s="45">
        <v>1156</v>
      </c>
      <c r="V114" s="45">
        <v>685.09090909090901</v>
      </c>
      <c r="W114" s="41" t="e">
        <f t="shared" si="3"/>
        <v>#REF!</v>
      </c>
      <c r="X114" s="46"/>
      <c r="Y114" s="46"/>
    </row>
    <row r="115" spans="1:25">
      <c r="A115" s="29" t="s">
        <v>1150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 t="e">
        <f>VLOOKUP(C:C,#REF!,5,0)</f>
        <v>#REF!</v>
      </c>
      <c r="M115" s="8"/>
      <c r="N115" s="21" t="e">
        <f t="shared" si="2"/>
        <v>#REF!</v>
      </c>
      <c r="O115" s="44">
        <v>1387</v>
      </c>
      <c r="P115" s="44">
        <v>0</v>
      </c>
      <c r="Q115" s="44">
        <v>0</v>
      </c>
      <c r="R115" s="44">
        <v>0</v>
      </c>
      <c r="S115" s="44">
        <v>0</v>
      </c>
      <c r="T115" s="45">
        <v>0</v>
      </c>
      <c r="U115" s="45">
        <v>1387</v>
      </c>
      <c r="V115" s="45">
        <v>1133.3636363636365</v>
      </c>
      <c r="W115" s="41" t="e">
        <f t="shared" si="3"/>
        <v>#REF!</v>
      </c>
      <c r="X115" s="46"/>
      <c r="Y115" s="46"/>
    </row>
    <row r="116" spans="1:25">
      <c r="A116" s="29" t="s">
        <v>1151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 t="e">
        <f>VLOOKUP(C:C,#REF!,5,0)</f>
        <v>#REF!</v>
      </c>
      <c r="M116" s="8"/>
      <c r="N116" s="21" t="e">
        <f t="shared" si="2"/>
        <v>#REF!</v>
      </c>
      <c r="O116" s="44">
        <v>10764</v>
      </c>
      <c r="P116" s="44">
        <v>10415</v>
      </c>
      <c r="Q116" s="44">
        <v>0</v>
      </c>
      <c r="R116" s="44">
        <v>0</v>
      </c>
      <c r="S116" s="44">
        <v>10415</v>
      </c>
      <c r="T116" s="45">
        <v>0</v>
      </c>
      <c r="U116" s="45">
        <v>349</v>
      </c>
      <c r="V116" s="45">
        <v>-3397.818181818182</v>
      </c>
      <c r="W116" s="41" t="e">
        <f t="shared" si="3"/>
        <v>#REF!</v>
      </c>
      <c r="X116" s="46"/>
      <c r="Y116" s="46"/>
    </row>
    <row r="117" spans="1:25" s="152" customFormat="1" ht="15.75">
      <c r="A117" s="29" t="s">
        <v>1152</v>
      </c>
      <c r="B117" s="145" t="s">
        <v>356</v>
      </c>
      <c r="C117" s="146" t="s">
        <v>239</v>
      </c>
      <c r="D117" s="147" t="s">
        <v>240</v>
      </c>
      <c r="E117" s="146"/>
      <c r="F117" s="146">
        <v>12020</v>
      </c>
      <c r="G117" s="148">
        <v>7464</v>
      </c>
      <c r="H117" s="21">
        <v>4812</v>
      </c>
      <c r="I117" s="8">
        <f>VLOOKUP(C117,'202310-202403出荷数total2403220951'!B:F,5,0)</f>
        <v>1216</v>
      </c>
      <c r="J117" s="203">
        <f>VLOOKUP(C117,'出荷数2307～2406total241008110618'!B:F,5,0)</f>
        <v>1820</v>
      </c>
      <c r="K117" s="214" t="e">
        <f>VLOOKUP(C117,'出荷数2407-2506total250730101950'!B:F,5,0)</f>
        <v>#N/A</v>
      </c>
      <c r="L117" s="203" t="e">
        <f>VLOOKUP(C:C,#REF!,5,0)</f>
        <v>#REF!</v>
      </c>
      <c r="M117" s="8"/>
      <c r="N117" s="21" t="e">
        <f t="shared" si="2"/>
        <v>#REF!</v>
      </c>
      <c r="O117" s="148">
        <v>0</v>
      </c>
      <c r="P117" s="148">
        <v>0</v>
      </c>
      <c r="Q117" s="44">
        <v>0</v>
      </c>
      <c r="R117" s="148">
        <v>0</v>
      </c>
      <c r="S117" s="148">
        <v>0</v>
      </c>
      <c r="T117" s="149">
        <v>0</v>
      </c>
      <c r="U117" s="149">
        <v>0</v>
      </c>
      <c r="V117" s="149" t="e">
        <v>#N/A</v>
      </c>
      <c r="W117" s="150" t="e">
        <f t="shared" si="3"/>
        <v>#REF!</v>
      </c>
      <c r="X117" s="151"/>
      <c r="Y117" s="151"/>
    </row>
    <row r="118" spans="1:25">
      <c r="A118" s="29" t="s">
        <v>1153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 t="e">
        <f>VLOOKUP(C:C,#REF!,5,0)</f>
        <v>#REF!</v>
      </c>
      <c r="M118" s="8"/>
      <c r="N118" s="21" t="e">
        <f t="shared" si="2"/>
        <v>#REF!</v>
      </c>
      <c r="O118" s="44">
        <v>14138</v>
      </c>
      <c r="P118" s="44">
        <v>9355</v>
      </c>
      <c r="Q118" s="44">
        <v>0</v>
      </c>
      <c r="R118" s="44">
        <v>0</v>
      </c>
      <c r="S118" s="44">
        <v>9305</v>
      </c>
      <c r="T118" s="45">
        <v>50</v>
      </c>
      <c r="U118" s="45">
        <v>4833</v>
      </c>
      <c r="V118" s="45">
        <v>-2077.454545454545</v>
      </c>
      <c r="W118" s="41" t="e">
        <f t="shared" si="3"/>
        <v>#REF!</v>
      </c>
      <c r="X118" s="46"/>
      <c r="Y118" s="46"/>
    </row>
    <row r="119" spans="1:25">
      <c r="A119" s="29" t="s">
        <v>1154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 t="e">
        <f>VLOOKUP(C:C,#REF!,5,0)</f>
        <v>#REF!</v>
      </c>
      <c r="M119" s="8"/>
      <c r="N119" s="21" t="e">
        <f t="shared" si="2"/>
        <v>#REF!</v>
      </c>
      <c r="O119" s="44">
        <v>3582</v>
      </c>
      <c r="P119" s="44">
        <v>420</v>
      </c>
      <c r="Q119" s="44">
        <v>0</v>
      </c>
      <c r="R119" s="44">
        <v>0</v>
      </c>
      <c r="S119" s="44">
        <v>420</v>
      </c>
      <c r="T119" s="45">
        <v>0</v>
      </c>
      <c r="U119" s="45">
        <v>3162</v>
      </c>
      <c r="V119" s="45">
        <v>2099.727272727273</v>
      </c>
      <c r="W119" s="41" t="e">
        <f t="shared" si="3"/>
        <v>#REF!</v>
      </c>
      <c r="X119" s="46"/>
      <c r="Y119" s="46"/>
    </row>
    <row r="120" spans="1:25">
      <c r="A120" s="29" t="s">
        <v>1155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 t="e">
        <f>VLOOKUP(C:C,#REF!,5,0)</f>
        <v>#REF!</v>
      </c>
      <c r="M120" s="8"/>
      <c r="N120" s="21" t="e">
        <f t="shared" si="2"/>
        <v>#REF!</v>
      </c>
      <c r="O120" s="44">
        <v>8988</v>
      </c>
      <c r="P120" s="44">
        <v>7640</v>
      </c>
      <c r="Q120" s="44">
        <v>0</v>
      </c>
      <c r="R120" s="44">
        <v>0</v>
      </c>
      <c r="S120" s="44">
        <v>8760</v>
      </c>
      <c r="T120" s="45">
        <v>-1120</v>
      </c>
      <c r="U120" s="45">
        <v>228</v>
      </c>
      <c r="V120" s="45">
        <v>-4643.818181818182</v>
      </c>
      <c r="W120" s="41" t="e">
        <f t="shared" si="3"/>
        <v>#REF!</v>
      </c>
      <c r="X120" s="46"/>
      <c r="Y120" s="46"/>
    </row>
    <row r="121" spans="1:25">
      <c r="A121" s="29" t="s">
        <v>1156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 t="e">
        <f>VLOOKUP(C:C,#REF!,5,0)</f>
        <v>#REF!</v>
      </c>
      <c r="M121" s="8"/>
      <c r="N121" s="21" t="e">
        <f t="shared" si="2"/>
        <v>#REF!</v>
      </c>
      <c r="O121" s="44">
        <v>1595</v>
      </c>
      <c r="P121" s="44">
        <v>100</v>
      </c>
      <c r="Q121" s="44">
        <v>3000</v>
      </c>
      <c r="R121" s="44">
        <v>0</v>
      </c>
      <c r="S121" s="44">
        <v>250</v>
      </c>
      <c r="T121" s="45">
        <v>-150</v>
      </c>
      <c r="U121" s="45">
        <v>4345</v>
      </c>
      <c r="V121" s="45">
        <v>2755.909090909091</v>
      </c>
      <c r="W121" s="41" t="e">
        <f t="shared" si="3"/>
        <v>#REF!</v>
      </c>
      <c r="X121" s="46"/>
      <c r="Y121" s="46"/>
    </row>
    <row r="122" spans="1:25">
      <c r="A122" s="29" t="s">
        <v>1157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 t="e">
        <f>VLOOKUP(C:C,#REF!,5,0)</f>
        <v>#REF!</v>
      </c>
      <c r="M122" s="213">
        <v>400</v>
      </c>
      <c r="N122" s="211">
        <v>400</v>
      </c>
      <c r="O122" s="44">
        <v>3067</v>
      </c>
      <c r="P122" s="44">
        <v>0</v>
      </c>
      <c r="Q122" s="44">
        <v>0</v>
      </c>
      <c r="R122" s="44">
        <v>0</v>
      </c>
      <c r="S122" s="44">
        <v>0</v>
      </c>
      <c r="T122" s="45">
        <v>0</v>
      </c>
      <c r="U122" s="45">
        <v>3067</v>
      </c>
      <c r="V122" s="45">
        <v>2667</v>
      </c>
      <c r="W122" s="41" t="e">
        <f t="shared" si="3"/>
        <v>#REF!</v>
      </c>
      <c r="X122" s="46"/>
      <c r="Y122" s="46"/>
    </row>
    <row r="123" spans="1:25" s="152" customFormat="1" ht="15.75">
      <c r="A123" s="29" t="s">
        <v>1158</v>
      </c>
      <c r="B123" s="145" t="s">
        <v>356</v>
      </c>
      <c r="C123" s="146" t="s">
        <v>241</v>
      </c>
      <c r="D123" s="147" t="s">
        <v>242</v>
      </c>
      <c r="E123" s="146"/>
      <c r="F123" s="146">
        <v>229</v>
      </c>
      <c r="G123" s="148">
        <v>293</v>
      </c>
      <c r="H123" s="21">
        <v>221</v>
      </c>
      <c r="I123" s="8" t="e">
        <f>VLOOKUP(C123,'202310-202403出荷数total2403220951'!B:F,5,0)</f>
        <v>#N/A</v>
      </c>
      <c r="J123" s="203">
        <f>VLOOKUP(C123,'出荷数2307～2406total241008110618'!B:F,5,0)</f>
        <v>27</v>
      </c>
      <c r="K123" s="214" t="e">
        <f>VLOOKUP(C123,'出荷数2407-2506total250730101950'!B:F,5,0)</f>
        <v>#N/A</v>
      </c>
      <c r="L123" s="203" t="e">
        <f>VLOOKUP(C:C,#REF!,5,0)</f>
        <v>#REF!</v>
      </c>
      <c r="M123" s="8"/>
      <c r="N123" s="21" t="e">
        <f t="shared" si="2"/>
        <v>#REF!</v>
      </c>
      <c r="O123" s="148">
        <v>0</v>
      </c>
      <c r="P123" s="148">
        <v>0</v>
      </c>
      <c r="Q123" s="44">
        <v>0</v>
      </c>
      <c r="R123" s="148">
        <v>0</v>
      </c>
      <c r="S123" s="148">
        <v>0</v>
      </c>
      <c r="T123" s="149">
        <v>0</v>
      </c>
      <c r="U123" s="149">
        <v>0</v>
      </c>
      <c r="V123" s="149" t="e">
        <v>#N/A</v>
      </c>
      <c r="W123" s="150" t="e">
        <f t="shared" si="3"/>
        <v>#REF!</v>
      </c>
      <c r="X123" s="151"/>
      <c r="Y123" s="151"/>
    </row>
    <row r="124" spans="1:25">
      <c r="A124" s="29" t="s">
        <v>1159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 t="e">
        <f>VLOOKUP(C:C,#REF!,5,0)</f>
        <v>#REF!</v>
      </c>
      <c r="M124" s="8"/>
      <c r="N124" s="21" t="e">
        <f t="shared" si="2"/>
        <v>#REF!</v>
      </c>
      <c r="O124" s="44">
        <v>4486</v>
      </c>
      <c r="P124" s="44">
        <v>0</v>
      </c>
      <c r="Q124" s="44">
        <v>0</v>
      </c>
      <c r="R124" s="44">
        <v>0</v>
      </c>
      <c r="S124" s="44">
        <v>0</v>
      </c>
      <c r="T124" s="45">
        <v>0</v>
      </c>
      <c r="U124" s="45">
        <v>4486</v>
      </c>
      <c r="V124" s="45">
        <v>3732.818181818182</v>
      </c>
      <c r="W124" s="41" t="e">
        <f t="shared" si="3"/>
        <v>#REF!</v>
      </c>
      <c r="X124" s="46"/>
      <c r="Y124" s="46"/>
    </row>
    <row r="125" spans="1:25">
      <c r="A125" s="29" t="s">
        <v>1160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 t="e">
        <f>VLOOKUP(C:C,#REF!,5,0)</f>
        <v>#REF!</v>
      </c>
      <c r="M125" s="213">
        <v>1600</v>
      </c>
      <c r="N125" s="211">
        <v>1600</v>
      </c>
      <c r="O125" s="44">
        <v>2203</v>
      </c>
      <c r="P125" s="44">
        <v>0</v>
      </c>
      <c r="Q125" s="44">
        <v>0</v>
      </c>
      <c r="R125" s="44">
        <v>0</v>
      </c>
      <c r="S125" s="44">
        <v>0</v>
      </c>
      <c r="T125" s="45">
        <v>0</v>
      </c>
      <c r="U125" s="45">
        <v>2203</v>
      </c>
      <c r="V125" s="45">
        <v>603</v>
      </c>
      <c r="W125" s="41" t="e">
        <f t="shared" si="3"/>
        <v>#REF!</v>
      </c>
      <c r="X125" s="46"/>
      <c r="Y125" s="46"/>
    </row>
    <row r="126" spans="1:25">
      <c r="A126" s="29" t="s">
        <v>1161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 t="e">
        <f>VLOOKUP(C:C,#REF!,5,0)</f>
        <v>#REF!</v>
      </c>
      <c r="M126" s="8"/>
      <c r="N126" s="21" t="e">
        <f t="shared" si="2"/>
        <v>#REF!</v>
      </c>
      <c r="O126" s="44">
        <v>2794</v>
      </c>
      <c r="P126" s="44">
        <v>0</v>
      </c>
      <c r="Q126" s="44">
        <v>0</v>
      </c>
      <c r="R126" s="44">
        <v>0</v>
      </c>
      <c r="S126" s="44">
        <v>0</v>
      </c>
      <c r="T126" s="45">
        <v>0</v>
      </c>
      <c r="U126" s="45">
        <v>2794</v>
      </c>
      <c r="V126" s="45">
        <v>1793.090909090909</v>
      </c>
      <c r="W126" s="41" t="e">
        <f t="shared" si="3"/>
        <v>#REF!</v>
      </c>
      <c r="X126" s="46"/>
      <c r="Y126" s="46"/>
    </row>
    <row r="127" spans="1:25">
      <c r="A127" s="29" t="s">
        <v>1162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 t="e">
        <f>VLOOKUP(C:C,#REF!,5,0)</f>
        <v>#REF!</v>
      </c>
      <c r="M127" s="8"/>
      <c r="N127" s="21" t="e">
        <f t="shared" si="2"/>
        <v>#REF!</v>
      </c>
      <c r="O127" s="44">
        <v>2176</v>
      </c>
      <c r="P127" s="44">
        <v>0</v>
      </c>
      <c r="Q127" s="44">
        <v>0</v>
      </c>
      <c r="R127" s="44">
        <v>0</v>
      </c>
      <c r="S127" s="44">
        <v>0</v>
      </c>
      <c r="T127" s="45">
        <v>0</v>
      </c>
      <c r="U127" s="45">
        <v>2176</v>
      </c>
      <c r="V127" s="45">
        <v>1095.090909090909</v>
      </c>
      <c r="W127" s="41" t="e">
        <f t="shared" si="3"/>
        <v>#REF!</v>
      </c>
      <c r="X127" s="46"/>
      <c r="Y127" s="46"/>
    </row>
    <row r="128" spans="1:25">
      <c r="A128" s="29" t="s">
        <v>1163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 t="e">
        <f>VLOOKUP(C:C,#REF!,5,0)</f>
        <v>#REF!</v>
      </c>
      <c r="M128" s="8"/>
      <c r="N128" s="21" t="e">
        <f t="shared" si="2"/>
        <v>#REF!</v>
      </c>
      <c r="O128" s="44">
        <v>406</v>
      </c>
      <c r="P128" s="44">
        <v>0</v>
      </c>
      <c r="Q128" s="44">
        <v>0</v>
      </c>
      <c r="R128" s="44">
        <v>0</v>
      </c>
      <c r="S128" s="44">
        <v>0</v>
      </c>
      <c r="T128" s="45">
        <v>0</v>
      </c>
      <c r="U128" s="45">
        <v>406</v>
      </c>
      <c r="V128" s="45">
        <v>404.18181818181819</v>
      </c>
      <c r="W128" s="41" t="e">
        <f t="shared" si="3"/>
        <v>#REF!</v>
      </c>
      <c r="X128" s="46"/>
      <c r="Y128" s="46"/>
    </row>
    <row r="129" spans="1:27" s="200" customFormat="1">
      <c r="A129" s="192" t="s">
        <v>1164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 t="e">
        <f>VLOOKUP(C:C,#REF!,5,0)</f>
        <v>#REF!</v>
      </c>
      <c r="M129" s="281">
        <v>700</v>
      </c>
      <c r="N129" s="281">
        <v>700</v>
      </c>
      <c r="O129" s="196">
        <v>353</v>
      </c>
      <c r="P129" s="196">
        <v>0</v>
      </c>
      <c r="Q129" s="196">
        <v>0</v>
      </c>
      <c r="R129" s="196">
        <v>0</v>
      </c>
      <c r="S129" s="196">
        <v>200</v>
      </c>
      <c r="T129" s="197">
        <v>-200</v>
      </c>
      <c r="U129" s="197">
        <v>153</v>
      </c>
      <c r="V129" s="197">
        <v>-547</v>
      </c>
      <c r="W129" s="198" t="e">
        <f t="shared" si="3"/>
        <v>#REF!</v>
      </c>
      <c r="X129" s="196"/>
      <c r="Y129" s="196"/>
      <c r="Z129" s="201"/>
      <c r="AA129" s="201"/>
    </row>
    <row r="130" spans="1:27">
      <c r="A130" s="29" t="s">
        <v>1165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 t="e">
        <f>VLOOKUP(C:C,#REF!,5,0)</f>
        <v>#REF!</v>
      </c>
      <c r="M130" s="8"/>
      <c r="N130" s="21" t="e">
        <f t="shared" si="2"/>
        <v>#REF!</v>
      </c>
      <c r="O130" s="44">
        <v>7808</v>
      </c>
      <c r="P130" s="44">
        <v>1800</v>
      </c>
      <c r="Q130" s="44">
        <v>0</v>
      </c>
      <c r="R130" s="44">
        <v>0</v>
      </c>
      <c r="S130" s="44">
        <v>2050</v>
      </c>
      <c r="T130" s="45">
        <v>-250</v>
      </c>
      <c r="U130" s="45">
        <v>5758</v>
      </c>
      <c r="V130" s="45">
        <v>4716.636363636364</v>
      </c>
      <c r="W130" s="41" t="e">
        <f t="shared" si="3"/>
        <v>#REF!</v>
      </c>
      <c r="X130" s="12"/>
      <c r="Y130" s="12"/>
    </row>
    <row r="131" spans="1:27">
      <c r="A131" s="29" t="s">
        <v>1166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 t="e">
        <f>VLOOKUP(C:C,#REF!,5,0)</f>
        <v>#REF!</v>
      </c>
      <c r="M131" s="8"/>
      <c r="N131" s="21" t="e">
        <f t="shared" ref="N131:N189" si="4">L131/11*5</f>
        <v>#REF!</v>
      </c>
      <c r="O131" s="44">
        <v>3874</v>
      </c>
      <c r="P131" s="44">
        <v>0</v>
      </c>
      <c r="Q131" s="44">
        <v>0</v>
      </c>
      <c r="R131" s="44">
        <v>0</v>
      </c>
      <c r="S131" s="44">
        <v>0</v>
      </c>
      <c r="T131" s="45">
        <v>0</v>
      </c>
      <c r="U131" s="45">
        <v>3874</v>
      </c>
      <c r="V131" s="45">
        <v>1891.2727272727273</v>
      </c>
      <c r="W131" s="41" t="e">
        <f t="shared" ref="W131:W194" si="5">L131/SUM(O131)</f>
        <v>#REF!</v>
      </c>
      <c r="X131" s="46"/>
      <c r="Y131" s="46"/>
    </row>
    <row r="132" spans="1:27">
      <c r="A132" s="29" t="s">
        <v>1167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 t="e">
        <f>VLOOKUP(C:C,#REF!,5,0)</f>
        <v>#REF!</v>
      </c>
      <c r="M132" s="8"/>
      <c r="N132" s="21" t="e">
        <f t="shared" si="4"/>
        <v>#REF!</v>
      </c>
      <c r="O132" s="44">
        <v>8052</v>
      </c>
      <c r="P132" s="44">
        <v>1615</v>
      </c>
      <c r="Q132" s="44">
        <v>0</v>
      </c>
      <c r="R132" s="44">
        <v>0</v>
      </c>
      <c r="S132" s="44">
        <v>1615</v>
      </c>
      <c r="T132" s="45">
        <v>0</v>
      </c>
      <c r="U132" s="45">
        <v>6437</v>
      </c>
      <c r="V132" s="45">
        <v>3232.9090909090905</v>
      </c>
      <c r="W132" s="41" t="e">
        <f t="shared" si="5"/>
        <v>#REF!</v>
      </c>
      <c r="X132" s="250"/>
      <c r="Y132" s="250"/>
    </row>
    <row r="133" spans="1:27">
      <c r="A133" s="29" t="s">
        <v>1168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 t="e">
        <f>VLOOKUP(C:C,#REF!,5,0)</f>
        <v>#REF!</v>
      </c>
      <c r="M133" s="8"/>
      <c r="N133" s="21" t="e">
        <f t="shared" si="4"/>
        <v>#REF!</v>
      </c>
      <c r="O133" s="44">
        <v>5324</v>
      </c>
      <c r="P133" s="44">
        <v>4120</v>
      </c>
      <c r="Q133" s="44">
        <v>0</v>
      </c>
      <c r="R133" s="44">
        <v>0</v>
      </c>
      <c r="S133" s="44">
        <v>4220</v>
      </c>
      <c r="T133" s="45">
        <v>-100</v>
      </c>
      <c r="U133" s="45">
        <v>1104</v>
      </c>
      <c r="V133" s="45">
        <v>-1513.2727272727275</v>
      </c>
      <c r="W133" s="41" t="e">
        <f t="shared" si="5"/>
        <v>#REF!</v>
      </c>
      <c r="X133" s="46"/>
      <c r="Y133" s="46"/>
    </row>
    <row r="134" spans="1:27" ht="23.45" customHeight="1">
      <c r="A134" s="29" t="s">
        <v>1169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 t="e">
        <f>VLOOKUP(C:C,#REF!,5,0)</f>
        <v>#REF!</v>
      </c>
      <c r="M134" s="8"/>
      <c r="N134" s="21" t="e">
        <f t="shared" si="4"/>
        <v>#REF!</v>
      </c>
      <c r="O134" s="44">
        <v>1516</v>
      </c>
      <c r="P134" s="44">
        <v>0</v>
      </c>
      <c r="Q134" s="44">
        <v>3000</v>
      </c>
      <c r="R134" s="44">
        <v>0</v>
      </c>
      <c r="S134" s="44">
        <v>0</v>
      </c>
      <c r="T134" s="45">
        <v>0</v>
      </c>
      <c r="U134" s="45">
        <v>4516</v>
      </c>
      <c r="V134" s="45">
        <v>2695.090909090909</v>
      </c>
      <c r="W134" s="41" t="e">
        <f t="shared" si="5"/>
        <v>#REF!</v>
      </c>
      <c r="X134" s="46"/>
      <c r="Y134" s="46"/>
    </row>
    <row r="135" spans="1:27">
      <c r="A135" s="29" t="s">
        <v>1170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 t="e">
        <f>VLOOKUP(C:C,#REF!,5,0)</f>
        <v>#REF!</v>
      </c>
      <c r="M135" s="8"/>
      <c r="N135" s="21" t="e">
        <f t="shared" si="4"/>
        <v>#REF!</v>
      </c>
      <c r="O135" s="44">
        <v>3238</v>
      </c>
      <c r="P135" s="44">
        <v>0</v>
      </c>
      <c r="Q135" s="44">
        <v>0</v>
      </c>
      <c r="R135" s="44">
        <v>0</v>
      </c>
      <c r="S135" s="44">
        <v>0</v>
      </c>
      <c r="T135" s="45">
        <v>0</v>
      </c>
      <c r="U135" s="45">
        <v>3238</v>
      </c>
      <c r="V135" s="45">
        <v>2434.818181818182</v>
      </c>
      <c r="W135" s="41" t="e">
        <f t="shared" si="5"/>
        <v>#REF!</v>
      </c>
      <c r="X135" s="46"/>
      <c r="Y135" s="46"/>
    </row>
    <row r="136" spans="1:27">
      <c r="A136" s="29" t="s">
        <v>1171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 t="e">
        <f>VLOOKUP(C:C,#REF!,5,0)</f>
        <v>#REF!</v>
      </c>
      <c r="M136" s="8"/>
      <c r="N136" s="21" t="e">
        <f t="shared" si="4"/>
        <v>#REF!</v>
      </c>
      <c r="O136" s="44">
        <v>297</v>
      </c>
      <c r="P136" s="44">
        <v>0</v>
      </c>
      <c r="Q136" s="44">
        <v>5000</v>
      </c>
      <c r="R136" s="44">
        <v>0</v>
      </c>
      <c r="S136" s="44">
        <v>0</v>
      </c>
      <c r="T136" s="45">
        <v>0</v>
      </c>
      <c r="U136" s="45">
        <v>5297</v>
      </c>
      <c r="V136" s="45">
        <v>3354.727272727273</v>
      </c>
      <c r="W136" s="41" t="e">
        <f t="shared" si="5"/>
        <v>#REF!</v>
      </c>
      <c r="X136" s="46"/>
      <c r="Y136" s="46"/>
    </row>
    <row r="137" spans="1:27">
      <c r="A137" s="29" t="s">
        <v>1172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 t="e">
        <f>VLOOKUP(C:C,#REF!,5,0)</f>
        <v>#REF!</v>
      </c>
      <c r="M137" s="8"/>
      <c r="N137" s="21" t="e">
        <f t="shared" si="4"/>
        <v>#REF!</v>
      </c>
      <c r="O137" s="44">
        <v>8641</v>
      </c>
      <c r="P137" s="44">
        <v>0</v>
      </c>
      <c r="Q137" s="44">
        <v>0</v>
      </c>
      <c r="R137" s="44">
        <v>0</v>
      </c>
      <c r="S137" s="44">
        <v>0</v>
      </c>
      <c r="T137" s="45">
        <v>0</v>
      </c>
      <c r="U137" s="45">
        <v>8641</v>
      </c>
      <c r="V137" s="45">
        <v>8359.636363636364</v>
      </c>
      <c r="W137" s="41" t="e">
        <f t="shared" si="5"/>
        <v>#REF!</v>
      </c>
      <c r="X137" s="46"/>
      <c r="Y137" s="46"/>
    </row>
    <row r="138" spans="1:27">
      <c r="A138" s="29"/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 t="e">
        <f>VLOOKUP(C:C,#REF!,5,0)</f>
        <v>#REF!</v>
      </c>
      <c r="M138" s="8"/>
      <c r="N138" s="21" t="e">
        <f t="shared" si="4"/>
        <v>#REF!</v>
      </c>
      <c r="O138" s="44">
        <v>6359</v>
      </c>
      <c r="P138" s="44">
        <v>0</v>
      </c>
      <c r="Q138" s="44">
        <v>0</v>
      </c>
      <c r="R138" s="44">
        <v>0</v>
      </c>
      <c r="S138" s="44">
        <v>0</v>
      </c>
      <c r="T138" s="45">
        <v>0</v>
      </c>
      <c r="U138" s="45">
        <v>6359</v>
      </c>
      <c r="V138" s="45">
        <v>6311.272727272727</v>
      </c>
      <c r="W138" s="41" t="e">
        <f t="shared" si="5"/>
        <v>#REF!</v>
      </c>
      <c r="X138" s="46"/>
      <c r="Y138" s="46"/>
    </row>
    <row r="139" spans="1:27">
      <c r="A139" s="29" t="s">
        <v>1173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 t="e">
        <f>VLOOKUP(C:C,#REF!,5,0)</f>
        <v>#REF!</v>
      </c>
      <c r="M139" s="213"/>
      <c r="N139" s="21" t="e">
        <f t="shared" si="4"/>
        <v>#REF!</v>
      </c>
      <c r="O139" s="44">
        <v>4619</v>
      </c>
      <c r="P139" s="44">
        <v>0</v>
      </c>
      <c r="Q139" s="44">
        <v>0</v>
      </c>
      <c r="R139" s="44">
        <v>0</v>
      </c>
      <c r="S139" s="44">
        <v>0</v>
      </c>
      <c r="T139" s="45">
        <v>0</v>
      </c>
      <c r="U139" s="45">
        <v>4619</v>
      </c>
      <c r="V139" s="45">
        <v>2001.7272727272725</v>
      </c>
      <c r="W139" s="41" t="e">
        <f t="shared" si="5"/>
        <v>#REF!</v>
      </c>
      <c r="X139" s="46"/>
      <c r="Y139" s="46"/>
    </row>
    <row r="140" spans="1:27">
      <c r="A140" s="29" t="s">
        <v>1174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 t="e">
        <f>VLOOKUP(C:C,#REF!,5,0)</f>
        <v>#REF!</v>
      </c>
      <c r="M140" s="8"/>
      <c r="N140" s="21" t="e">
        <f t="shared" si="4"/>
        <v>#REF!</v>
      </c>
      <c r="O140" s="44">
        <v>1185</v>
      </c>
      <c r="P140" s="44">
        <v>0</v>
      </c>
      <c r="Q140" s="44">
        <v>3000</v>
      </c>
      <c r="R140" s="44">
        <v>0</v>
      </c>
      <c r="S140" s="44">
        <v>0</v>
      </c>
      <c r="T140" s="45">
        <v>0</v>
      </c>
      <c r="U140" s="45">
        <v>4185</v>
      </c>
      <c r="V140" s="45">
        <v>2907.727272727273</v>
      </c>
      <c r="W140" s="41" t="e">
        <f t="shared" si="5"/>
        <v>#REF!</v>
      </c>
      <c r="X140" s="46"/>
      <c r="Y140" s="46"/>
    </row>
    <row r="141" spans="1:27">
      <c r="A141" s="29" t="s">
        <v>1175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 t="e">
        <f>VLOOKUP(C:C,#REF!,5,0)</f>
        <v>#REF!</v>
      </c>
      <c r="M141" s="8"/>
      <c r="N141" s="21" t="e">
        <f t="shared" si="4"/>
        <v>#REF!</v>
      </c>
      <c r="O141" s="44">
        <v>5275</v>
      </c>
      <c r="P141" s="44">
        <v>2500</v>
      </c>
      <c r="Q141" s="44">
        <v>0</v>
      </c>
      <c r="R141" s="44">
        <v>0</v>
      </c>
      <c r="S141" s="44">
        <v>2500</v>
      </c>
      <c r="T141" s="45">
        <v>0</v>
      </c>
      <c r="U141" s="45">
        <v>2775</v>
      </c>
      <c r="V141" s="45">
        <v>565.90909090909099</v>
      </c>
      <c r="W141" s="41" t="e">
        <f t="shared" si="5"/>
        <v>#REF!</v>
      </c>
      <c r="X141" s="46" t="s">
        <v>4561</v>
      </c>
      <c r="Y141" s="46"/>
    </row>
    <row r="142" spans="1:27">
      <c r="A142" s="29" t="s">
        <v>1176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 t="e">
        <f>VLOOKUP(C:C,#REF!,5,0)</f>
        <v>#REF!</v>
      </c>
      <c r="M142" s="211">
        <v>2200</v>
      </c>
      <c r="N142" s="211">
        <v>2200</v>
      </c>
      <c r="O142" s="44">
        <v>3674</v>
      </c>
      <c r="P142" s="44">
        <v>0</v>
      </c>
      <c r="Q142" s="44">
        <v>0</v>
      </c>
      <c r="R142" s="44">
        <v>0</v>
      </c>
      <c r="S142" s="44">
        <v>0</v>
      </c>
      <c r="T142" s="45">
        <v>0</v>
      </c>
      <c r="U142" s="45">
        <v>3674</v>
      </c>
      <c r="V142" s="45">
        <v>1474</v>
      </c>
      <c r="W142" s="41" t="e">
        <f t="shared" si="5"/>
        <v>#REF!</v>
      </c>
      <c r="X142" s="46"/>
      <c r="Y142" s="46"/>
    </row>
    <row r="143" spans="1:27" s="152" customFormat="1">
      <c r="A143" s="144" t="s">
        <v>1177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VLOOKUP(C:C,#REF!,5,0)</f>
        <v>#REF!</v>
      </c>
      <c r="M143" s="300">
        <v>360</v>
      </c>
      <c r="N143" s="300" t="e">
        <f t="shared" si="4"/>
        <v>#REF!</v>
      </c>
      <c r="O143" s="148">
        <v>0</v>
      </c>
      <c r="P143" s="148">
        <v>0</v>
      </c>
      <c r="Q143" s="148">
        <v>0</v>
      </c>
      <c r="R143" s="148">
        <v>0</v>
      </c>
      <c r="S143" s="148">
        <v>0</v>
      </c>
      <c r="T143" s="149">
        <v>0</v>
      </c>
      <c r="U143" s="149">
        <v>0</v>
      </c>
      <c r="V143" s="149" t="e">
        <v>#N/A</v>
      </c>
      <c r="W143" s="150" t="e">
        <f t="shared" si="5"/>
        <v>#REF!</v>
      </c>
      <c r="X143" s="151"/>
      <c r="Y143" s="151"/>
      <c r="Z143" s="191"/>
      <c r="AA143" s="191"/>
    </row>
    <row r="144" spans="1:27">
      <c r="A144" s="29" t="s">
        <v>1178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 t="e">
        <f>VLOOKUP(C:C,#REF!,5,0)</f>
        <v>#REF!</v>
      </c>
      <c r="M144" s="8"/>
      <c r="N144" s="21" t="e">
        <f t="shared" si="4"/>
        <v>#REF!</v>
      </c>
      <c r="O144" s="44">
        <v>1823</v>
      </c>
      <c r="P144" s="44">
        <v>0</v>
      </c>
      <c r="Q144" s="44">
        <v>0</v>
      </c>
      <c r="R144" s="44">
        <v>0</v>
      </c>
      <c r="S144" s="44">
        <v>0</v>
      </c>
      <c r="T144" s="45">
        <v>0</v>
      </c>
      <c r="U144" s="45">
        <v>1823</v>
      </c>
      <c r="V144" s="45">
        <v>856.18181818181813</v>
      </c>
      <c r="W144" s="41" t="e">
        <f t="shared" si="5"/>
        <v>#REF!</v>
      </c>
      <c r="X144" s="46"/>
      <c r="Y144" s="46"/>
    </row>
    <row r="145" spans="1:27">
      <c r="A145" s="29" t="s">
        <v>1179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 t="e">
        <f>VLOOKUP(C:C,#REF!,5,0)</f>
        <v>#REF!</v>
      </c>
      <c r="M145" s="8"/>
      <c r="N145" s="21" t="e">
        <f t="shared" si="4"/>
        <v>#REF!</v>
      </c>
      <c r="O145" s="44">
        <v>511</v>
      </c>
      <c r="P145" s="44">
        <v>0</v>
      </c>
      <c r="Q145" s="44">
        <v>3000</v>
      </c>
      <c r="R145" s="44">
        <v>0</v>
      </c>
      <c r="S145" s="44">
        <v>0</v>
      </c>
      <c r="T145" s="45">
        <v>0</v>
      </c>
      <c r="U145" s="45">
        <v>3511</v>
      </c>
      <c r="V145" s="45">
        <v>2528.7272727272725</v>
      </c>
      <c r="W145" s="41" t="e">
        <f t="shared" si="5"/>
        <v>#REF!</v>
      </c>
      <c r="X145" s="46"/>
      <c r="Y145" s="46"/>
    </row>
    <row r="146" spans="1:27">
      <c r="A146" s="29" t="s">
        <v>1180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 t="e">
        <f>VLOOKUP(C:C,#REF!,5,0)</f>
        <v>#REF!</v>
      </c>
      <c r="M146" s="8"/>
      <c r="N146" s="21" t="e">
        <f t="shared" si="4"/>
        <v>#REF!</v>
      </c>
      <c r="O146" s="44">
        <v>4582</v>
      </c>
      <c r="P146" s="44">
        <v>0</v>
      </c>
      <c r="Q146" s="44">
        <v>0</v>
      </c>
      <c r="R146" s="44">
        <v>0</v>
      </c>
      <c r="S146" s="44">
        <v>0</v>
      </c>
      <c r="T146" s="45">
        <v>0</v>
      </c>
      <c r="U146" s="45">
        <v>4582</v>
      </c>
      <c r="V146" s="45">
        <v>1027</v>
      </c>
      <c r="W146" s="41" t="e">
        <f t="shared" si="5"/>
        <v>#REF!</v>
      </c>
      <c r="X146" s="46"/>
      <c r="Y146" s="46"/>
    </row>
    <row r="147" spans="1:27">
      <c r="A147" s="29" t="s">
        <v>2948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 t="e">
        <f>VLOOKUP(C:C,#REF!,5,0)</f>
        <v>#REF!</v>
      </c>
      <c r="M147" s="211">
        <v>10000</v>
      </c>
      <c r="N147" s="211">
        <v>10000</v>
      </c>
      <c r="O147" s="44">
        <v>36291</v>
      </c>
      <c r="P147" s="44">
        <v>100</v>
      </c>
      <c r="Q147" s="44">
        <v>0</v>
      </c>
      <c r="R147" s="44">
        <v>0</v>
      </c>
      <c r="S147" s="44">
        <v>200</v>
      </c>
      <c r="T147" s="45">
        <v>-100</v>
      </c>
      <c r="U147" s="45">
        <v>36091</v>
      </c>
      <c r="V147" s="45">
        <v>26091</v>
      </c>
      <c r="W147" s="204" t="e">
        <f t="shared" si="5"/>
        <v>#REF!</v>
      </c>
      <c r="X147" s="46"/>
      <c r="Y147" s="46"/>
    </row>
    <row r="148" spans="1:27">
      <c r="A148" s="29" t="s">
        <v>1182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 t="e">
        <f>VLOOKUP(C:C,#REF!,5,0)</f>
        <v>#REF!</v>
      </c>
      <c r="M148" s="211">
        <v>4000</v>
      </c>
      <c r="N148" s="211">
        <v>4000</v>
      </c>
      <c r="O148" s="44">
        <v>14454</v>
      </c>
      <c r="P148" s="44">
        <v>0</v>
      </c>
      <c r="Q148" s="44">
        <v>0</v>
      </c>
      <c r="R148" s="44">
        <v>0</v>
      </c>
      <c r="S148" s="44">
        <v>0</v>
      </c>
      <c r="T148" s="45">
        <v>0</v>
      </c>
      <c r="U148" s="45">
        <v>14454</v>
      </c>
      <c r="V148" s="45">
        <v>10454</v>
      </c>
      <c r="W148" s="204" t="e">
        <f t="shared" si="5"/>
        <v>#REF!</v>
      </c>
      <c r="X148" s="46"/>
      <c r="Y148" s="46"/>
    </row>
    <row r="149" spans="1:27">
      <c r="A149" s="29" t="s">
        <v>1183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 t="e">
        <f>VLOOKUP(C:C,#REF!,5,0)</f>
        <v>#REF!</v>
      </c>
      <c r="M149" s="211">
        <v>2000</v>
      </c>
      <c r="N149" s="211">
        <v>2000</v>
      </c>
      <c r="O149" s="44">
        <v>8289</v>
      </c>
      <c r="P149" s="44">
        <v>0</v>
      </c>
      <c r="Q149" s="44">
        <v>0</v>
      </c>
      <c r="R149" s="44">
        <v>0</v>
      </c>
      <c r="S149" s="44">
        <v>0</v>
      </c>
      <c r="T149" s="45">
        <v>0</v>
      </c>
      <c r="U149" s="45">
        <v>8289</v>
      </c>
      <c r="V149" s="45">
        <v>6289</v>
      </c>
      <c r="W149" s="204" t="e">
        <f t="shared" si="5"/>
        <v>#REF!</v>
      </c>
      <c r="X149" s="46"/>
      <c r="Y149" s="46"/>
    </row>
    <row r="150" spans="1:27">
      <c r="A150" s="29"/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 t="e">
        <f>VLOOKUP(C:C,#REF!,5,0)</f>
        <v>#REF!</v>
      </c>
      <c r="M150" s="211">
        <v>3500</v>
      </c>
      <c r="N150" s="211">
        <v>3500</v>
      </c>
      <c r="O150" s="44">
        <v>7721</v>
      </c>
      <c r="P150" s="44">
        <v>1100</v>
      </c>
      <c r="Q150" s="44">
        <v>0</v>
      </c>
      <c r="R150" s="44">
        <v>0</v>
      </c>
      <c r="S150" s="44">
        <v>1300</v>
      </c>
      <c r="T150" s="45">
        <v>-200</v>
      </c>
      <c r="U150" s="45">
        <v>6421</v>
      </c>
      <c r="V150" s="45">
        <v>2921</v>
      </c>
      <c r="W150" s="204" t="e">
        <f t="shared" si="5"/>
        <v>#REF!</v>
      </c>
      <c r="X150" s="46"/>
      <c r="Y150" s="46"/>
    </row>
    <row r="151" spans="1:27">
      <c r="A151" s="29"/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 t="e">
        <f>VLOOKUP(C:C,#REF!,5,0)</f>
        <v>#REF!</v>
      </c>
      <c r="M151" s="211">
        <v>4000</v>
      </c>
      <c r="N151" s="211">
        <v>4000</v>
      </c>
      <c r="O151" s="44">
        <v>3295</v>
      </c>
      <c r="P151" s="44">
        <v>0</v>
      </c>
      <c r="Q151" s="44">
        <v>0</v>
      </c>
      <c r="R151" s="44">
        <v>0</v>
      </c>
      <c r="S151" s="44">
        <v>0</v>
      </c>
      <c r="T151" s="45">
        <v>0</v>
      </c>
      <c r="U151" s="45">
        <v>3295</v>
      </c>
      <c r="V151" s="45">
        <v>-705</v>
      </c>
      <c r="W151" s="204" t="e">
        <f t="shared" si="5"/>
        <v>#REF!</v>
      </c>
      <c r="X151" s="46"/>
      <c r="Y151" s="46"/>
    </row>
    <row r="152" spans="1:27">
      <c r="A152" s="29"/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 t="e">
        <f>VLOOKUP(C:C,#REF!,5,0)</f>
        <v>#REF!</v>
      </c>
      <c r="M152" s="211">
        <v>1000</v>
      </c>
      <c r="N152" s="211">
        <v>1000</v>
      </c>
      <c r="O152" s="44">
        <v>6127</v>
      </c>
      <c r="P152" s="44">
        <v>620</v>
      </c>
      <c r="Q152" s="44">
        <v>0</v>
      </c>
      <c r="R152" s="44">
        <v>0</v>
      </c>
      <c r="S152" s="44">
        <v>620</v>
      </c>
      <c r="T152" s="45">
        <v>0</v>
      </c>
      <c r="U152" s="45">
        <v>5507</v>
      </c>
      <c r="V152" s="45">
        <v>4507</v>
      </c>
      <c r="W152" s="204" t="e">
        <f t="shared" si="5"/>
        <v>#REF!</v>
      </c>
      <c r="X152" s="46"/>
      <c r="Y152" s="46"/>
    </row>
    <row r="153" spans="1:27">
      <c r="A153" s="29"/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 t="e">
        <f>VLOOKUP(C:C,#REF!,5,0)</f>
        <v>#REF!</v>
      </c>
      <c r="M153" s="211">
        <v>1000</v>
      </c>
      <c r="N153" s="211">
        <v>1000</v>
      </c>
      <c r="O153" s="44">
        <v>3229</v>
      </c>
      <c r="P153" s="44">
        <v>0</v>
      </c>
      <c r="Q153" s="44">
        <v>0</v>
      </c>
      <c r="R153" s="44">
        <v>0</v>
      </c>
      <c r="S153" s="44">
        <v>0</v>
      </c>
      <c r="T153" s="45">
        <v>0</v>
      </c>
      <c r="U153" s="45">
        <v>3229</v>
      </c>
      <c r="V153" s="45">
        <v>2229</v>
      </c>
      <c r="W153" s="204" t="e">
        <f t="shared" si="5"/>
        <v>#REF!</v>
      </c>
      <c r="X153" s="46"/>
      <c r="Y153" s="46"/>
    </row>
    <row r="154" spans="1:27">
      <c r="A154" s="29"/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 t="e">
        <f>VLOOKUP(C:C,#REF!,5,0)</f>
        <v>#REF!</v>
      </c>
      <c r="M154" s="211">
        <v>2500</v>
      </c>
      <c r="N154" s="211">
        <v>2500</v>
      </c>
      <c r="O154" s="44">
        <v>3935</v>
      </c>
      <c r="P154" s="44">
        <v>1700</v>
      </c>
      <c r="Q154" s="44">
        <v>0</v>
      </c>
      <c r="R154" s="44">
        <v>0</v>
      </c>
      <c r="S154" s="44">
        <v>1700</v>
      </c>
      <c r="T154" s="45">
        <v>0</v>
      </c>
      <c r="U154" s="45">
        <v>2235</v>
      </c>
      <c r="V154" s="45">
        <v>-265</v>
      </c>
      <c r="W154" s="204" t="e">
        <f t="shared" si="5"/>
        <v>#REF!</v>
      </c>
      <c r="X154" s="46"/>
      <c r="Y154" s="46"/>
    </row>
    <row r="155" spans="1:27" s="152" customFormat="1">
      <c r="A155" s="144" t="s">
        <v>1184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 t="e">
        <f>VLOOKUP(C:C,#REF!,5,0)</f>
        <v>#REF!</v>
      </c>
      <c r="M155" s="8"/>
      <c r="N155" s="21" t="e">
        <f t="shared" si="4"/>
        <v>#REF!</v>
      </c>
      <c r="O155" s="148">
        <v>29</v>
      </c>
      <c r="P155" s="148">
        <v>0</v>
      </c>
      <c r="Q155" s="44">
        <v>0</v>
      </c>
      <c r="R155" s="148">
        <v>0</v>
      </c>
      <c r="S155" s="148">
        <v>0</v>
      </c>
      <c r="T155" s="149">
        <v>0</v>
      </c>
      <c r="U155" s="149">
        <v>29</v>
      </c>
      <c r="V155" s="149">
        <v>2.1818181818181834</v>
      </c>
      <c r="W155" s="150" t="e">
        <f t="shared" si="5"/>
        <v>#REF!</v>
      </c>
      <c r="X155" s="151"/>
      <c r="Y155" s="151"/>
      <c r="Z155" s="191"/>
      <c r="AA155" s="191"/>
    </row>
    <row r="156" spans="1:27">
      <c r="A156" s="29" t="s">
        <v>1185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 t="e">
        <f>VLOOKUP(C:C,#REF!,5,0)</f>
        <v>#REF!</v>
      </c>
      <c r="M156" s="8"/>
      <c r="N156" s="21" t="e">
        <f t="shared" si="4"/>
        <v>#REF!</v>
      </c>
      <c r="O156" s="44">
        <v>1927</v>
      </c>
      <c r="P156" s="44">
        <v>0</v>
      </c>
      <c r="Q156" s="44">
        <v>200</v>
      </c>
      <c r="R156" s="44">
        <v>0</v>
      </c>
      <c r="S156" s="44">
        <v>0</v>
      </c>
      <c r="T156" s="45">
        <v>0</v>
      </c>
      <c r="U156" s="45">
        <v>2127</v>
      </c>
      <c r="V156" s="45">
        <v>362.45454545454527</v>
      </c>
      <c r="W156" s="41" t="e">
        <f t="shared" si="5"/>
        <v>#REF!</v>
      </c>
      <c r="X156" s="46"/>
      <c r="Y156" s="46"/>
    </row>
    <row r="157" spans="1:27" s="200" customFormat="1">
      <c r="A157" s="192" t="s">
        <v>1186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 t="e">
        <f>VLOOKUP(C:C,#REF!,5,0)</f>
        <v>#REF!</v>
      </c>
      <c r="M157" s="8"/>
      <c r="N157" s="21" t="e">
        <f t="shared" si="4"/>
        <v>#REF!</v>
      </c>
      <c r="O157" s="196">
        <v>713</v>
      </c>
      <c r="P157" s="196">
        <v>0</v>
      </c>
      <c r="Q157" s="196">
        <v>0</v>
      </c>
      <c r="R157" s="196">
        <v>0</v>
      </c>
      <c r="S157" s="196">
        <v>0</v>
      </c>
      <c r="T157" s="197">
        <v>0</v>
      </c>
      <c r="U157" s="197">
        <v>713</v>
      </c>
      <c r="V157" s="197">
        <v>710.72727272727275</v>
      </c>
      <c r="W157" s="198" t="e">
        <f t="shared" si="5"/>
        <v>#REF!</v>
      </c>
      <c r="X157" s="199"/>
      <c r="Y157" s="199"/>
      <c r="Z157" s="201"/>
      <c r="AA157" s="201"/>
    </row>
    <row r="158" spans="1:27">
      <c r="A158" s="29" t="s">
        <v>1187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 t="e">
        <f>VLOOKUP(C:C,#REF!,5,0)</f>
        <v>#REF!</v>
      </c>
      <c r="M158" s="211">
        <v>2500</v>
      </c>
      <c r="N158" s="211">
        <v>2500</v>
      </c>
      <c r="O158" s="44">
        <v>6847</v>
      </c>
      <c r="P158" s="44">
        <v>0</v>
      </c>
      <c r="Q158" s="44">
        <v>0</v>
      </c>
      <c r="R158" s="44">
        <v>0</v>
      </c>
      <c r="S158" s="44">
        <v>0</v>
      </c>
      <c r="T158" s="45">
        <v>0</v>
      </c>
      <c r="U158" s="45">
        <v>6847</v>
      </c>
      <c r="V158" s="45">
        <v>4347</v>
      </c>
      <c r="W158" s="41" t="e">
        <f t="shared" si="5"/>
        <v>#REF!</v>
      </c>
      <c r="X158" s="46"/>
      <c r="Y158" s="46"/>
    </row>
    <row r="159" spans="1:27">
      <c r="A159" s="29" t="s">
        <v>1188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 t="e">
        <f>VLOOKUP(C:C,#REF!,5,0)</f>
        <v>#REF!</v>
      </c>
      <c r="M159" s="211">
        <v>1000</v>
      </c>
      <c r="N159" s="211">
        <v>1000</v>
      </c>
      <c r="O159" s="44">
        <v>6621</v>
      </c>
      <c r="P159" s="44">
        <v>0</v>
      </c>
      <c r="Q159" s="44">
        <v>0</v>
      </c>
      <c r="R159" s="44">
        <v>0</v>
      </c>
      <c r="S159" s="44">
        <v>0</v>
      </c>
      <c r="T159" s="45">
        <v>0</v>
      </c>
      <c r="U159" s="45">
        <v>6621</v>
      </c>
      <c r="V159" s="45">
        <v>5621</v>
      </c>
      <c r="W159" s="41" t="e">
        <f t="shared" si="5"/>
        <v>#REF!</v>
      </c>
      <c r="X159" s="46"/>
      <c r="Y159" s="46"/>
    </row>
    <row r="160" spans="1:27">
      <c r="A160" s="29" t="s">
        <v>1189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 t="e">
        <f>VLOOKUP(C:C,#REF!,5,0)</f>
        <v>#REF!</v>
      </c>
      <c r="M160" s="8"/>
      <c r="N160" s="21" t="e">
        <f t="shared" si="4"/>
        <v>#REF!</v>
      </c>
      <c r="O160" s="44">
        <v>400</v>
      </c>
      <c r="P160" s="44">
        <v>0</v>
      </c>
      <c r="Q160" s="44">
        <v>0</v>
      </c>
      <c r="R160" s="44">
        <v>0</v>
      </c>
      <c r="S160" s="44">
        <v>0</v>
      </c>
      <c r="T160" s="45">
        <v>0</v>
      </c>
      <c r="U160" s="45">
        <v>400</v>
      </c>
      <c r="V160" s="45">
        <v>337.72727272727275</v>
      </c>
      <c r="W160" s="41" t="e">
        <f t="shared" si="5"/>
        <v>#REF!</v>
      </c>
      <c r="X160" s="46"/>
      <c r="Y160" s="46"/>
    </row>
    <row r="161" spans="1:27">
      <c r="A161" s="9"/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 t="e">
        <f>VLOOKUP(C:C,#REF!,5,0)</f>
        <v>#REF!</v>
      </c>
      <c r="M161" s="211">
        <v>1500</v>
      </c>
      <c r="N161" s="211">
        <v>1500</v>
      </c>
      <c r="O161" s="44">
        <v>2593</v>
      </c>
      <c r="P161" s="44">
        <v>0</v>
      </c>
      <c r="Q161" s="44">
        <v>0</v>
      </c>
      <c r="R161" s="44">
        <v>0</v>
      </c>
      <c r="S161" s="44">
        <v>0</v>
      </c>
      <c r="T161" s="45">
        <v>0</v>
      </c>
      <c r="U161" s="45">
        <v>2593</v>
      </c>
      <c r="V161" s="45">
        <v>1093</v>
      </c>
      <c r="W161" s="41" t="e">
        <f t="shared" si="5"/>
        <v>#REF!</v>
      </c>
      <c r="X161" s="13"/>
      <c r="Y161" s="13"/>
    </row>
    <row r="162" spans="1:27">
      <c r="A162" s="29" t="s">
        <v>1190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 t="e">
        <f>VLOOKUP(C:C,#REF!,5,0)</f>
        <v>#REF!</v>
      </c>
      <c r="M162" s="8"/>
      <c r="N162" s="21" t="e">
        <f t="shared" si="4"/>
        <v>#REF!</v>
      </c>
      <c r="O162" s="44">
        <v>427</v>
      </c>
      <c r="P162" s="44">
        <v>0</v>
      </c>
      <c r="Q162" s="44">
        <v>0</v>
      </c>
      <c r="R162" s="44">
        <v>0</v>
      </c>
      <c r="S162" s="44">
        <v>200</v>
      </c>
      <c r="T162" s="45">
        <v>-200</v>
      </c>
      <c r="U162" s="45">
        <v>227</v>
      </c>
      <c r="V162" s="45">
        <v>-22.090909090909093</v>
      </c>
      <c r="W162" s="41" t="e">
        <f t="shared" si="5"/>
        <v>#REF!</v>
      </c>
      <c r="X162" s="46" t="s">
        <v>4562</v>
      </c>
      <c r="Y162" s="46" t="s">
        <v>4566</v>
      </c>
    </row>
    <row r="163" spans="1:27" s="152" customFormat="1">
      <c r="A163" s="185"/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 t="e">
        <f>VLOOKUP(C:C,#REF!,5,0)</f>
        <v>#REF!</v>
      </c>
      <c r="M163" s="300">
        <v>1000</v>
      </c>
      <c r="N163" s="300">
        <v>1000</v>
      </c>
      <c r="O163" s="148">
        <v>29</v>
      </c>
      <c r="P163" s="148">
        <v>0</v>
      </c>
      <c r="Q163" s="148">
        <v>0</v>
      </c>
      <c r="R163" s="148">
        <v>0</v>
      </c>
      <c r="S163" s="148">
        <v>0</v>
      </c>
      <c r="T163" s="149">
        <v>0</v>
      </c>
      <c r="U163" s="149">
        <v>29</v>
      </c>
      <c r="V163" s="149">
        <v>-971</v>
      </c>
      <c r="W163" s="150" t="e">
        <f t="shared" si="5"/>
        <v>#REF!</v>
      </c>
      <c r="X163" s="185"/>
      <c r="Y163" s="185"/>
      <c r="Z163" s="191"/>
      <c r="AA163" s="191"/>
    </row>
    <row r="164" spans="1:27">
      <c r="A164" s="9"/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 t="e">
        <f>VLOOKUP(C:C,#REF!,5,0)</f>
        <v>#REF!</v>
      </c>
      <c r="M164" s="211">
        <v>1000</v>
      </c>
      <c r="N164" s="211">
        <v>1000</v>
      </c>
      <c r="O164" s="44">
        <v>1940</v>
      </c>
      <c r="P164" s="44">
        <v>0</v>
      </c>
      <c r="Q164" s="44">
        <v>500</v>
      </c>
      <c r="R164" s="44">
        <v>0</v>
      </c>
      <c r="S164" s="44">
        <v>0</v>
      </c>
      <c r="T164" s="45">
        <v>0</v>
      </c>
      <c r="U164" s="45">
        <v>2440</v>
      </c>
      <c r="V164" s="45">
        <v>1440</v>
      </c>
      <c r="W164" s="41" t="e">
        <f t="shared" si="5"/>
        <v>#REF!</v>
      </c>
      <c r="X164" s="13"/>
      <c r="Y164" s="13"/>
    </row>
    <row r="165" spans="1:27">
      <c r="A165" s="9"/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 t="e">
        <f>VLOOKUP(C:C,#REF!,5,0)</f>
        <v>#REF!</v>
      </c>
      <c r="M165" s="8"/>
      <c r="N165" s="21" t="e">
        <f t="shared" si="4"/>
        <v>#REF!</v>
      </c>
      <c r="O165" s="44">
        <v>1055</v>
      </c>
      <c r="P165" s="44">
        <v>500</v>
      </c>
      <c r="Q165" s="44">
        <v>0</v>
      </c>
      <c r="R165" s="44">
        <v>0</v>
      </c>
      <c r="S165" s="44">
        <v>700</v>
      </c>
      <c r="T165" s="45">
        <v>-200</v>
      </c>
      <c r="U165" s="45">
        <v>355</v>
      </c>
      <c r="V165" s="45">
        <v>-717.72727272727275</v>
      </c>
      <c r="W165" s="41" t="e">
        <f t="shared" si="5"/>
        <v>#REF!</v>
      </c>
      <c r="X165" s="13"/>
      <c r="Y165" s="13"/>
    </row>
    <row r="166" spans="1:27">
      <c r="A166" s="9"/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 t="e">
        <f>VLOOKUP(C:C,#REF!,5,0)</f>
        <v>#REF!</v>
      </c>
      <c r="M166" s="8"/>
      <c r="N166" s="21" t="e">
        <f t="shared" si="4"/>
        <v>#REF!</v>
      </c>
      <c r="O166" s="44">
        <v>765</v>
      </c>
      <c r="P166" s="44">
        <v>1000</v>
      </c>
      <c r="Q166" s="44">
        <v>0</v>
      </c>
      <c r="R166" s="44">
        <v>0</v>
      </c>
      <c r="S166" s="44">
        <v>1500</v>
      </c>
      <c r="T166" s="45">
        <v>-500</v>
      </c>
      <c r="U166" s="45">
        <v>-735</v>
      </c>
      <c r="V166" s="45">
        <v>-1804.5454545454545</v>
      </c>
      <c r="W166" s="41" t="e">
        <f t="shared" si="5"/>
        <v>#REF!</v>
      </c>
      <c r="X166" s="13"/>
      <c r="Y166" s="13"/>
    </row>
    <row r="167" spans="1:27">
      <c r="A167" s="9"/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 t="e">
        <f>VLOOKUP(C:C,#REF!,5,0)</f>
        <v>#REF!</v>
      </c>
      <c r="M167" s="234">
        <v>1000</v>
      </c>
      <c r="N167" s="21" t="e">
        <f t="shared" si="4"/>
        <v>#REF!</v>
      </c>
      <c r="O167" s="44">
        <v>1053</v>
      </c>
      <c r="P167" s="44">
        <v>0</v>
      </c>
      <c r="Q167" s="44">
        <v>0</v>
      </c>
      <c r="R167" s="44">
        <v>0</v>
      </c>
      <c r="S167" s="44">
        <v>0</v>
      </c>
      <c r="T167" s="45">
        <v>0</v>
      </c>
      <c r="U167" s="45">
        <v>1053</v>
      </c>
      <c r="V167" s="45">
        <v>-230.18181818181802</v>
      </c>
      <c r="W167" s="41" t="e">
        <f t="shared" si="5"/>
        <v>#REF!</v>
      </c>
      <c r="X167" s="13" t="s">
        <v>351</v>
      </c>
      <c r="Y167" s="13"/>
    </row>
    <row r="168" spans="1:27">
      <c r="A168" s="9"/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 t="e">
        <f>VLOOKUP(C:C,#REF!,5,0)</f>
        <v>#REF!</v>
      </c>
      <c r="M168" s="234">
        <v>1000</v>
      </c>
      <c r="N168" s="21" t="e">
        <f t="shared" si="4"/>
        <v>#REF!</v>
      </c>
      <c r="O168" s="44">
        <v>1170</v>
      </c>
      <c r="P168" s="44">
        <v>0</v>
      </c>
      <c r="Q168" s="44">
        <v>0</v>
      </c>
      <c r="R168" s="44">
        <v>0</v>
      </c>
      <c r="S168" s="44">
        <v>0</v>
      </c>
      <c r="T168" s="45">
        <v>0</v>
      </c>
      <c r="U168" s="45">
        <v>1170</v>
      </c>
      <c r="V168" s="45">
        <v>-193.63636363636374</v>
      </c>
      <c r="W168" s="41" t="e">
        <f t="shared" si="5"/>
        <v>#REF!</v>
      </c>
      <c r="X168" s="13" t="s">
        <v>351</v>
      </c>
      <c r="Y168" s="13"/>
    </row>
    <row r="169" spans="1:27">
      <c r="A169" s="9"/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 t="e">
        <f>VLOOKUP(C:C,#REF!,5,0)</f>
        <v>#REF!</v>
      </c>
      <c r="M169" s="234">
        <v>1000</v>
      </c>
      <c r="N169" s="21" t="e">
        <f t="shared" si="4"/>
        <v>#REF!</v>
      </c>
      <c r="O169" s="44">
        <v>1890</v>
      </c>
      <c r="P169" s="44">
        <v>0</v>
      </c>
      <c r="Q169" s="44">
        <v>0</v>
      </c>
      <c r="R169" s="44">
        <v>0</v>
      </c>
      <c r="S169" s="44">
        <v>0</v>
      </c>
      <c r="T169" s="45">
        <v>0</v>
      </c>
      <c r="U169" s="45">
        <v>1890</v>
      </c>
      <c r="V169" s="45">
        <v>1597.2727272727273</v>
      </c>
      <c r="W169" s="41" t="e">
        <f t="shared" si="5"/>
        <v>#REF!</v>
      </c>
      <c r="X169" s="13"/>
      <c r="Y169" s="13"/>
    </row>
    <row r="170" spans="1:27">
      <c r="A170" s="9"/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 t="e">
        <f>VLOOKUP(C:C,#REF!,5,0)</f>
        <v>#REF!</v>
      </c>
      <c r="M170" s="234"/>
      <c r="N170" s="21" t="e">
        <f t="shared" si="4"/>
        <v>#REF!</v>
      </c>
      <c r="O170" s="44">
        <v>12905</v>
      </c>
      <c r="P170" s="44">
        <v>940</v>
      </c>
      <c r="Q170" s="44">
        <v>0</v>
      </c>
      <c r="R170" s="44">
        <v>0</v>
      </c>
      <c r="S170" s="44">
        <v>2389</v>
      </c>
      <c r="T170" s="45">
        <v>-1449</v>
      </c>
      <c r="U170" s="45">
        <v>10516</v>
      </c>
      <c r="V170" s="45">
        <v>5751</v>
      </c>
      <c r="W170" s="41" t="e">
        <f t="shared" si="5"/>
        <v>#REF!</v>
      </c>
      <c r="X170" s="13"/>
      <c r="Y170" s="13"/>
    </row>
    <row r="171" spans="1:27">
      <c r="A171" s="9"/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 t="e">
        <f>VLOOKUP(C:C,#REF!,5,0)</f>
        <v>#REF!</v>
      </c>
      <c r="M171" s="234"/>
      <c r="N171" s="21" t="e">
        <f t="shared" si="4"/>
        <v>#REF!</v>
      </c>
      <c r="O171" s="44">
        <v>9216</v>
      </c>
      <c r="P171" s="44">
        <v>0</v>
      </c>
      <c r="Q171" s="44">
        <v>0</v>
      </c>
      <c r="R171" s="44">
        <v>0</v>
      </c>
      <c r="S171" s="44">
        <v>174</v>
      </c>
      <c r="T171" s="45">
        <v>-174</v>
      </c>
      <c r="U171" s="45">
        <v>9042</v>
      </c>
      <c r="V171" s="45">
        <v>8051.545454545454</v>
      </c>
      <c r="W171" s="41" t="e">
        <f t="shared" si="5"/>
        <v>#REF!</v>
      </c>
      <c r="X171" s="13"/>
      <c r="Y171" s="13"/>
    </row>
    <row r="172" spans="1:27">
      <c r="A172" s="9"/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 t="e">
        <f>VLOOKUP(C:C,#REF!,5,0)</f>
        <v>#REF!</v>
      </c>
      <c r="M172" s="234">
        <v>6000</v>
      </c>
      <c r="N172" s="211">
        <v>6000</v>
      </c>
      <c r="O172" s="44">
        <v>6459</v>
      </c>
      <c r="P172" s="44">
        <v>520</v>
      </c>
      <c r="Q172" s="44">
        <v>0</v>
      </c>
      <c r="R172" s="44">
        <v>0</v>
      </c>
      <c r="S172" s="44">
        <v>320</v>
      </c>
      <c r="T172" s="45">
        <v>200</v>
      </c>
      <c r="U172" s="45">
        <v>6139</v>
      </c>
      <c r="V172" s="45">
        <v>139</v>
      </c>
      <c r="W172" s="41" t="e">
        <f t="shared" si="5"/>
        <v>#REF!</v>
      </c>
      <c r="X172" s="13"/>
      <c r="Y172" s="13"/>
    </row>
    <row r="173" spans="1:27">
      <c r="A173" s="9"/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 t="e">
        <f>VLOOKUP(C:C,#REF!,5,0)</f>
        <v>#REF!</v>
      </c>
      <c r="M173" s="234">
        <v>1000</v>
      </c>
      <c r="N173" s="211">
        <v>1000</v>
      </c>
      <c r="O173" s="44">
        <v>1288</v>
      </c>
      <c r="P173" s="44">
        <v>0</v>
      </c>
      <c r="Q173" s="44">
        <v>0</v>
      </c>
      <c r="R173" s="44">
        <v>0</v>
      </c>
      <c r="S173" s="44">
        <v>0</v>
      </c>
      <c r="T173" s="45">
        <v>0</v>
      </c>
      <c r="U173" s="45">
        <v>1288</v>
      </c>
      <c r="V173" s="45">
        <v>288</v>
      </c>
      <c r="W173" s="41" t="e">
        <f t="shared" si="5"/>
        <v>#REF!</v>
      </c>
      <c r="X173" s="13"/>
      <c r="Y173" s="13"/>
    </row>
    <row r="174" spans="1:27">
      <c r="A174" s="9"/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 t="e">
        <f>VLOOKUP(C:C,#REF!,5,0)</f>
        <v>#REF!</v>
      </c>
      <c r="M174" s="234">
        <v>1500</v>
      </c>
      <c r="N174" s="211">
        <v>1500</v>
      </c>
      <c r="O174" s="44">
        <v>4423</v>
      </c>
      <c r="P174" s="44">
        <v>200</v>
      </c>
      <c r="Q174" s="44">
        <v>0</v>
      </c>
      <c r="R174" s="44">
        <v>0</v>
      </c>
      <c r="S174" s="44">
        <v>300</v>
      </c>
      <c r="T174" s="45">
        <v>-100</v>
      </c>
      <c r="U174" s="45">
        <v>4123</v>
      </c>
      <c r="V174" s="45">
        <v>2623</v>
      </c>
      <c r="W174" s="41" t="e">
        <f t="shared" si="5"/>
        <v>#REF!</v>
      </c>
      <c r="X174" s="13"/>
      <c r="Y174" s="13"/>
    </row>
    <row r="175" spans="1:27">
      <c r="A175" s="9"/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 t="e">
        <f>VLOOKUP(C:C,#REF!,5,0)</f>
        <v>#REF!</v>
      </c>
      <c r="M175" s="234"/>
      <c r="N175" s="21" t="e">
        <f t="shared" si="4"/>
        <v>#REF!</v>
      </c>
      <c r="O175" s="44">
        <v>7867</v>
      </c>
      <c r="P175" s="44">
        <v>10450</v>
      </c>
      <c r="Q175" s="44">
        <v>6000</v>
      </c>
      <c r="R175" s="44">
        <v>0</v>
      </c>
      <c r="S175" s="44">
        <v>10450</v>
      </c>
      <c r="T175" s="45">
        <v>0</v>
      </c>
      <c r="U175" s="45">
        <v>3417</v>
      </c>
      <c r="V175" s="45">
        <v>400.18181818181802</v>
      </c>
      <c r="W175" s="41" t="e">
        <f t="shared" si="5"/>
        <v>#REF!</v>
      </c>
      <c r="X175" s="13" t="s">
        <v>351</v>
      </c>
      <c r="Y175" s="13"/>
    </row>
    <row r="176" spans="1:27">
      <c r="A176" s="9"/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 t="e">
        <f>VLOOKUP(C:C,#REF!,5,0)</f>
        <v>#REF!</v>
      </c>
      <c r="M176" s="234">
        <v>1000</v>
      </c>
      <c r="N176" s="211">
        <v>1000</v>
      </c>
      <c r="O176" s="44">
        <v>1817</v>
      </c>
      <c r="P176" s="44">
        <v>0</v>
      </c>
      <c r="Q176" s="44">
        <v>0</v>
      </c>
      <c r="R176" s="44">
        <v>0</v>
      </c>
      <c r="S176" s="44">
        <v>0</v>
      </c>
      <c r="T176" s="45">
        <v>0</v>
      </c>
      <c r="U176" s="45">
        <v>1817</v>
      </c>
      <c r="V176" s="45">
        <v>817</v>
      </c>
      <c r="W176" s="41" t="e">
        <f t="shared" si="5"/>
        <v>#REF!</v>
      </c>
      <c r="X176" s="13"/>
      <c r="Y176" s="13"/>
    </row>
    <row r="177" spans="1:27">
      <c r="A177" s="9"/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 t="e">
        <f>VLOOKUP(C:C,#REF!,5,0)</f>
        <v>#REF!</v>
      </c>
      <c r="M177" s="234">
        <v>1000</v>
      </c>
      <c r="N177" s="211">
        <v>1000</v>
      </c>
      <c r="O177" s="44">
        <v>374</v>
      </c>
      <c r="P177" s="44">
        <v>0</v>
      </c>
      <c r="Q177" s="44">
        <v>3000</v>
      </c>
      <c r="R177" s="44">
        <v>0</v>
      </c>
      <c r="S177" s="44">
        <v>54</v>
      </c>
      <c r="T177" s="45">
        <v>-54</v>
      </c>
      <c r="U177" s="45">
        <v>3320</v>
      </c>
      <c r="V177" s="45">
        <v>2320</v>
      </c>
      <c r="W177" s="41" t="e">
        <f t="shared" si="5"/>
        <v>#REF!</v>
      </c>
      <c r="X177" s="13"/>
      <c r="Y177" s="13"/>
    </row>
    <row r="178" spans="1:27">
      <c r="A178" s="9"/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 t="e">
        <f>VLOOKUP(C:C,#REF!,5,0)</f>
        <v>#REF!</v>
      </c>
      <c r="M178" s="234">
        <v>1000</v>
      </c>
      <c r="N178" s="211">
        <v>1000</v>
      </c>
      <c r="O178" s="44">
        <v>1552</v>
      </c>
      <c r="P178" s="44">
        <v>0</v>
      </c>
      <c r="Q178" s="44">
        <v>0</v>
      </c>
      <c r="R178" s="44">
        <v>0</v>
      </c>
      <c r="S178" s="44">
        <v>54</v>
      </c>
      <c r="T178" s="45">
        <v>-54</v>
      </c>
      <c r="U178" s="45">
        <v>1498</v>
      </c>
      <c r="V178" s="45">
        <v>498</v>
      </c>
      <c r="W178" s="41" t="e">
        <f t="shared" si="5"/>
        <v>#REF!</v>
      </c>
      <c r="X178" s="13"/>
      <c r="Y178" s="13"/>
    </row>
    <row r="179" spans="1:27">
      <c r="A179" s="9"/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 t="e">
        <f>VLOOKUP(C:C,#REF!,5,0)</f>
        <v>#REF!</v>
      </c>
      <c r="M179" s="234">
        <v>1000</v>
      </c>
      <c r="N179" s="211">
        <v>1000</v>
      </c>
      <c r="O179" s="44">
        <v>1567</v>
      </c>
      <c r="P179" s="44">
        <v>0</v>
      </c>
      <c r="Q179" s="44">
        <v>0</v>
      </c>
      <c r="R179" s="44">
        <v>0</v>
      </c>
      <c r="S179" s="44">
        <v>0</v>
      </c>
      <c r="T179" s="45">
        <v>0</v>
      </c>
      <c r="U179" s="45">
        <v>1567</v>
      </c>
      <c r="V179" s="45">
        <v>567</v>
      </c>
      <c r="W179" s="41" t="e">
        <f t="shared" si="5"/>
        <v>#REF!</v>
      </c>
      <c r="X179" s="13"/>
      <c r="Y179" s="13"/>
    </row>
    <row r="180" spans="1:27">
      <c r="A180" s="9"/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 t="e">
        <f>VLOOKUP(C:C,#REF!,5,0)</f>
        <v>#REF!</v>
      </c>
      <c r="M180" s="234">
        <v>1000</v>
      </c>
      <c r="N180" s="211">
        <v>1000</v>
      </c>
      <c r="O180" s="44">
        <v>582</v>
      </c>
      <c r="P180" s="44">
        <v>0</v>
      </c>
      <c r="Q180" s="44">
        <v>0</v>
      </c>
      <c r="R180" s="44">
        <v>0</v>
      </c>
      <c r="S180" s="44">
        <v>0</v>
      </c>
      <c r="T180" s="45">
        <v>0</v>
      </c>
      <c r="U180" s="45">
        <v>582</v>
      </c>
      <c r="V180" s="45">
        <v>-418</v>
      </c>
      <c r="W180" s="41" t="e">
        <f t="shared" si="5"/>
        <v>#REF!</v>
      </c>
      <c r="X180" s="13"/>
      <c r="Y180" s="13" t="s">
        <v>2746</v>
      </c>
    </row>
    <row r="181" spans="1:27" s="200" customFormat="1">
      <c r="A181" s="243"/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 t="e">
        <f>VLOOKUP(C:C,#REF!,5,0)</f>
        <v>#REF!</v>
      </c>
      <c r="M181" s="281">
        <v>1500</v>
      </c>
      <c r="N181" s="211">
        <v>1500</v>
      </c>
      <c r="O181" s="196">
        <v>5</v>
      </c>
      <c r="P181" s="196">
        <v>0</v>
      </c>
      <c r="Q181" s="196">
        <v>0</v>
      </c>
      <c r="R181" s="196">
        <v>0</v>
      </c>
      <c r="S181" s="196">
        <v>0</v>
      </c>
      <c r="T181" s="197">
        <v>0</v>
      </c>
      <c r="U181" s="197">
        <v>5</v>
      </c>
      <c r="V181" s="197">
        <v>-1495</v>
      </c>
      <c r="W181" s="198" t="e">
        <f t="shared" si="5"/>
        <v>#REF!</v>
      </c>
      <c r="X181" s="243"/>
      <c r="Y181" s="243"/>
      <c r="Z181" s="201"/>
      <c r="AA181" s="201"/>
    </row>
    <row r="182" spans="1:27">
      <c r="A182" s="9"/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 t="e">
        <f>VLOOKUP(C:C,#REF!,5,0)</f>
        <v>#REF!</v>
      </c>
      <c r="M182" s="234">
        <v>1000</v>
      </c>
      <c r="N182" s="211">
        <v>1000</v>
      </c>
      <c r="O182" s="44">
        <v>3624</v>
      </c>
      <c r="P182" s="44">
        <v>0</v>
      </c>
      <c r="Q182" s="44">
        <v>0</v>
      </c>
      <c r="R182" s="44">
        <v>0</v>
      </c>
      <c r="S182" s="44">
        <v>0</v>
      </c>
      <c r="T182" s="45">
        <v>0</v>
      </c>
      <c r="U182" s="45">
        <v>3624</v>
      </c>
      <c r="V182" s="45">
        <v>2624</v>
      </c>
      <c r="W182" s="41" t="e">
        <f t="shared" si="5"/>
        <v>#REF!</v>
      </c>
      <c r="X182" s="46"/>
      <c r="Y182" s="46"/>
    </row>
    <row r="183" spans="1:27">
      <c r="A183" s="9"/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 t="e">
        <f>VLOOKUP(C:C,#REF!,5,0)</f>
        <v>#REF!</v>
      </c>
      <c r="M183" s="234">
        <v>1000</v>
      </c>
      <c r="N183" s="211">
        <v>1000</v>
      </c>
      <c r="O183" s="44">
        <v>3855</v>
      </c>
      <c r="P183" s="44">
        <v>0</v>
      </c>
      <c r="Q183" s="44">
        <v>0</v>
      </c>
      <c r="R183" s="44">
        <v>0</v>
      </c>
      <c r="S183" s="44">
        <v>0</v>
      </c>
      <c r="T183" s="45">
        <v>0</v>
      </c>
      <c r="U183" s="45">
        <v>3855</v>
      </c>
      <c r="V183" s="45">
        <v>2855</v>
      </c>
      <c r="W183" s="41" t="e">
        <f t="shared" si="5"/>
        <v>#REF!</v>
      </c>
      <c r="X183" s="46"/>
      <c r="Y183" s="46"/>
    </row>
    <row r="184" spans="1:27">
      <c r="A184" s="9"/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 t="e">
        <f>VLOOKUP(C:C,#REF!,5,0)</f>
        <v>#REF!</v>
      </c>
      <c r="M184" s="234">
        <v>1000</v>
      </c>
      <c r="N184" s="211">
        <v>1000</v>
      </c>
      <c r="O184" s="44">
        <v>3239</v>
      </c>
      <c r="P184" s="44">
        <v>0</v>
      </c>
      <c r="Q184" s="44">
        <v>3000</v>
      </c>
      <c r="R184" s="44">
        <v>0</v>
      </c>
      <c r="S184" s="44">
        <v>2800</v>
      </c>
      <c r="T184" s="45">
        <v>-2800</v>
      </c>
      <c r="U184" s="45">
        <v>3439</v>
      </c>
      <c r="V184" s="45">
        <v>2439</v>
      </c>
      <c r="W184" s="41" t="e">
        <f t="shared" si="5"/>
        <v>#REF!</v>
      </c>
      <c r="X184" s="46"/>
      <c r="Y184" s="46"/>
    </row>
    <row r="185" spans="1:27">
      <c r="A185" s="9"/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 t="e">
        <f>VLOOKUP(C:C,#REF!,5,0)</f>
        <v>#REF!</v>
      </c>
      <c r="M185" s="234">
        <v>1000</v>
      </c>
      <c r="N185" s="211">
        <v>1000</v>
      </c>
      <c r="O185" s="44">
        <v>3753</v>
      </c>
      <c r="P185" s="44">
        <v>1190</v>
      </c>
      <c r="Q185" s="44">
        <v>0</v>
      </c>
      <c r="R185" s="44">
        <v>0</v>
      </c>
      <c r="S185" s="44">
        <v>1030</v>
      </c>
      <c r="T185" s="45">
        <v>160</v>
      </c>
      <c r="U185" s="45">
        <v>2723</v>
      </c>
      <c r="V185" s="45">
        <v>1723</v>
      </c>
      <c r="W185" s="41" t="e">
        <f t="shared" si="5"/>
        <v>#REF!</v>
      </c>
      <c r="X185" s="46"/>
      <c r="Y185" s="46"/>
    </row>
    <row r="186" spans="1:27">
      <c r="A186" s="9"/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 t="e">
        <f>VLOOKUP(C:C,#REF!,5,0)</f>
        <v>#REF!</v>
      </c>
      <c r="M186" s="213"/>
      <c r="N186" s="21" t="e">
        <f t="shared" si="4"/>
        <v>#REF!</v>
      </c>
      <c r="O186" s="44">
        <v>501</v>
      </c>
      <c r="P186" s="44">
        <v>700</v>
      </c>
      <c r="Q186" s="44">
        <v>0</v>
      </c>
      <c r="R186" s="44">
        <v>0</v>
      </c>
      <c r="S186" s="44">
        <v>700</v>
      </c>
      <c r="T186" s="45">
        <v>0</v>
      </c>
      <c r="U186" s="45">
        <v>-199</v>
      </c>
      <c r="V186" s="45">
        <v>-727.18181818181824</v>
      </c>
      <c r="W186" s="41" t="e">
        <f t="shared" si="5"/>
        <v>#REF!</v>
      </c>
      <c r="X186" s="13"/>
      <c r="Y186" s="13"/>
    </row>
    <row r="187" spans="1:27">
      <c r="A187" s="9"/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 t="e">
        <f>VLOOKUP(C:C,#REF!,5,0)</f>
        <v>#REF!</v>
      </c>
      <c r="M187" s="213"/>
      <c r="N187" s="21" t="e">
        <f t="shared" si="4"/>
        <v>#REF!</v>
      </c>
      <c r="O187" s="44">
        <v>924</v>
      </c>
      <c r="P187" s="44">
        <v>100</v>
      </c>
      <c r="Q187" s="44">
        <v>0</v>
      </c>
      <c r="R187" s="44">
        <v>0</v>
      </c>
      <c r="S187" s="44">
        <v>200</v>
      </c>
      <c r="T187" s="45">
        <v>-100</v>
      </c>
      <c r="U187" s="45">
        <v>724</v>
      </c>
      <c r="V187" s="45">
        <v>-235.09090909090901</v>
      </c>
      <c r="W187" s="41" t="e">
        <f t="shared" si="5"/>
        <v>#REF!</v>
      </c>
      <c r="X187" s="13"/>
      <c r="Y187" s="13"/>
    </row>
    <row r="188" spans="1:27">
      <c r="A188" s="9"/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 t="e">
        <f>VLOOKUP(C:C,#REF!,5,0)</f>
        <v>#REF!</v>
      </c>
      <c r="M188" s="234">
        <v>1500</v>
      </c>
      <c r="N188" s="211">
        <v>1500</v>
      </c>
      <c r="O188" s="44">
        <v>4651</v>
      </c>
      <c r="P188" s="44">
        <v>390</v>
      </c>
      <c r="Q188" s="44">
        <v>0</v>
      </c>
      <c r="R188" s="44">
        <v>0</v>
      </c>
      <c r="S188" s="44">
        <v>490</v>
      </c>
      <c r="T188" s="45">
        <v>-100</v>
      </c>
      <c r="U188" s="45">
        <v>4161</v>
      </c>
      <c r="V188" s="45">
        <v>2661</v>
      </c>
      <c r="W188" s="41" t="e">
        <f t="shared" si="5"/>
        <v>#REF!</v>
      </c>
      <c r="X188" s="13"/>
      <c r="Y188" s="13"/>
    </row>
    <row r="189" spans="1:27">
      <c r="A189" s="9"/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 t="e">
        <f>VLOOKUP(C:C,#REF!,5,0)</f>
        <v>#REF!</v>
      </c>
      <c r="M189" s="8"/>
      <c r="N189" s="21" t="e">
        <f t="shared" si="4"/>
        <v>#REF!</v>
      </c>
      <c r="O189" s="44">
        <v>7153</v>
      </c>
      <c r="P189" s="44">
        <v>1170</v>
      </c>
      <c r="Q189" s="44">
        <v>0</v>
      </c>
      <c r="R189" s="44">
        <v>0</v>
      </c>
      <c r="S189" s="44">
        <v>1170</v>
      </c>
      <c r="T189" s="45">
        <v>0</v>
      </c>
      <c r="U189" s="45">
        <v>5983</v>
      </c>
      <c r="V189" s="45">
        <v>2650.7272727272725</v>
      </c>
      <c r="W189" s="41" t="e">
        <f t="shared" si="5"/>
        <v>#REF!</v>
      </c>
      <c r="X189" s="13"/>
      <c r="Y189" s="13"/>
    </row>
    <row r="190" spans="1:27">
      <c r="A190" s="9"/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 t="e">
        <f>VLOOKUP(C:C,#REF!,5,0)</f>
        <v>#REF!</v>
      </c>
      <c r="M190" s="213">
        <v>1000</v>
      </c>
      <c r="N190" s="211">
        <v>1000</v>
      </c>
      <c r="O190" s="44">
        <v>2741</v>
      </c>
      <c r="P190" s="44">
        <v>3030</v>
      </c>
      <c r="Q190" s="44">
        <v>3000</v>
      </c>
      <c r="R190" s="44">
        <v>0</v>
      </c>
      <c r="S190" s="44">
        <v>3030</v>
      </c>
      <c r="T190" s="45">
        <v>0</v>
      </c>
      <c r="U190" s="45">
        <v>2711</v>
      </c>
      <c r="V190" s="45">
        <v>1711</v>
      </c>
      <c r="W190" s="41" t="e">
        <f t="shared" si="5"/>
        <v>#REF!</v>
      </c>
      <c r="X190" s="13" t="s">
        <v>4563</v>
      </c>
      <c r="Y190" s="13"/>
    </row>
    <row r="191" spans="1:27">
      <c r="A191" s="9"/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 t="e">
        <f>VLOOKUP(C:C,#REF!,5,0)</f>
        <v>#REF!</v>
      </c>
      <c r="M191" s="213">
        <v>1000</v>
      </c>
      <c r="N191" s="211">
        <v>1000</v>
      </c>
      <c r="O191" s="44">
        <v>5514</v>
      </c>
      <c r="P191" s="44">
        <v>3050</v>
      </c>
      <c r="Q191" s="44">
        <v>0</v>
      </c>
      <c r="R191" s="44">
        <v>0</v>
      </c>
      <c r="S191" s="44">
        <v>3050</v>
      </c>
      <c r="T191" s="45">
        <v>0</v>
      </c>
      <c r="U191" s="45">
        <v>2464</v>
      </c>
      <c r="V191" s="45">
        <v>1464</v>
      </c>
      <c r="W191" s="41" t="e">
        <f t="shared" si="5"/>
        <v>#REF!</v>
      </c>
      <c r="X191" s="13"/>
      <c r="Y191" s="13"/>
    </row>
    <row r="192" spans="1:27">
      <c r="A192" s="9"/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 t="e">
        <f>VLOOKUP(C:C,#REF!,5,0)</f>
        <v>#REF!</v>
      </c>
      <c r="M192" s="213">
        <v>1000</v>
      </c>
      <c r="N192" s="211">
        <v>1000</v>
      </c>
      <c r="O192" s="44">
        <v>1575</v>
      </c>
      <c r="P192" s="44">
        <v>0</v>
      </c>
      <c r="Q192" s="44">
        <v>140</v>
      </c>
      <c r="R192" s="44">
        <v>0</v>
      </c>
      <c r="S192" s="44">
        <v>0</v>
      </c>
      <c r="T192" s="45">
        <v>0</v>
      </c>
      <c r="U192" s="45">
        <v>1715</v>
      </c>
      <c r="V192" s="45">
        <v>715</v>
      </c>
      <c r="W192" s="41" t="e">
        <f t="shared" si="5"/>
        <v>#REF!</v>
      </c>
      <c r="X192" s="13"/>
      <c r="Y192" s="13"/>
    </row>
    <row r="193" spans="1:25">
      <c r="A193" s="9"/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 t="e">
        <f>VLOOKUP(C:C,#REF!,5,0)</f>
        <v>#REF!</v>
      </c>
      <c r="M193" s="213">
        <v>1000</v>
      </c>
      <c r="N193" s="211">
        <v>1000</v>
      </c>
      <c r="O193" s="44">
        <v>2245</v>
      </c>
      <c r="P193" s="44">
        <v>1000</v>
      </c>
      <c r="Q193" s="44">
        <v>0</v>
      </c>
      <c r="R193" s="44">
        <v>0</v>
      </c>
      <c r="S193" s="44">
        <v>1000</v>
      </c>
      <c r="T193" s="45">
        <v>0</v>
      </c>
      <c r="U193" s="45">
        <v>1245</v>
      </c>
      <c r="V193" s="45">
        <v>245</v>
      </c>
      <c r="W193" s="41" t="e">
        <f t="shared" si="5"/>
        <v>#REF!</v>
      </c>
      <c r="X193" s="13"/>
      <c r="Y193" s="13"/>
    </row>
    <row r="194" spans="1:25">
      <c r="A194" s="9"/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 t="e">
        <f>VLOOKUP(C:C,#REF!,5,0)</f>
        <v>#REF!</v>
      </c>
      <c r="M194" s="213">
        <v>1000</v>
      </c>
      <c r="N194" s="211">
        <v>1000</v>
      </c>
      <c r="O194" s="44">
        <v>2295</v>
      </c>
      <c r="P194" s="44">
        <v>50</v>
      </c>
      <c r="Q194" s="44">
        <v>0</v>
      </c>
      <c r="R194" s="44">
        <v>0</v>
      </c>
      <c r="S194" s="44">
        <v>50</v>
      </c>
      <c r="T194" s="45">
        <v>0</v>
      </c>
      <c r="U194" s="45">
        <v>2245</v>
      </c>
      <c r="V194" s="45">
        <v>1245</v>
      </c>
      <c r="W194" s="41" t="e">
        <f t="shared" si="5"/>
        <v>#REF!</v>
      </c>
      <c r="X194" s="13"/>
      <c r="Y194" s="13"/>
    </row>
    <row r="195" spans="1:25">
      <c r="A195" s="9"/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 t="e">
        <f>VLOOKUP(C:C,#REF!,5,0)</f>
        <v>#REF!</v>
      </c>
      <c r="M195" s="213">
        <v>1000</v>
      </c>
      <c r="N195" s="211">
        <v>1000</v>
      </c>
      <c r="O195" s="44">
        <v>1980</v>
      </c>
      <c r="P195" s="44">
        <v>0</v>
      </c>
      <c r="Q195" s="44">
        <v>0</v>
      </c>
      <c r="R195" s="44">
        <v>0</v>
      </c>
      <c r="S195" s="44">
        <v>0</v>
      </c>
      <c r="T195" s="45">
        <v>0</v>
      </c>
      <c r="U195" s="45">
        <v>1980</v>
      </c>
      <c r="V195" s="45">
        <v>980</v>
      </c>
      <c r="W195" s="41" t="e">
        <f t="shared" ref="W195:W258" si="6">L195/SUM(O195)</f>
        <v>#REF!</v>
      </c>
      <c r="X195" s="13" t="s">
        <v>2970</v>
      </c>
      <c r="Y195" s="13" t="s">
        <v>4567</v>
      </c>
    </row>
    <row r="196" spans="1:25">
      <c r="A196" s="9"/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 t="e">
        <f>VLOOKUP(C:C,#REF!,5,0)</f>
        <v>#REF!</v>
      </c>
      <c r="M196" s="213">
        <v>1000</v>
      </c>
      <c r="N196" s="211">
        <v>1000</v>
      </c>
      <c r="O196" s="44">
        <v>2259</v>
      </c>
      <c r="P196" s="44">
        <v>1000</v>
      </c>
      <c r="Q196" s="44">
        <v>0</v>
      </c>
      <c r="R196" s="44">
        <v>0</v>
      </c>
      <c r="S196" s="44">
        <v>1000</v>
      </c>
      <c r="T196" s="45">
        <v>0</v>
      </c>
      <c r="U196" s="45">
        <v>1259</v>
      </c>
      <c r="V196" s="45">
        <v>259</v>
      </c>
      <c r="W196" s="41" t="e">
        <f t="shared" si="6"/>
        <v>#REF!</v>
      </c>
      <c r="X196" s="13"/>
      <c r="Y196" s="13"/>
    </row>
    <row r="197" spans="1:25">
      <c r="A197" s="9"/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 t="e">
        <f>VLOOKUP(C:C,#REF!,5,0)</f>
        <v>#REF!</v>
      </c>
      <c r="M197" s="213">
        <v>1000</v>
      </c>
      <c r="N197" s="211">
        <v>1000</v>
      </c>
      <c r="O197" s="44">
        <v>2278</v>
      </c>
      <c r="P197" s="44">
        <v>0</v>
      </c>
      <c r="Q197" s="44">
        <v>462</v>
      </c>
      <c r="R197" s="44">
        <v>0</v>
      </c>
      <c r="S197" s="44">
        <v>0</v>
      </c>
      <c r="T197" s="45">
        <v>0</v>
      </c>
      <c r="U197" s="45">
        <v>2740</v>
      </c>
      <c r="V197" s="45">
        <v>1740</v>
      </c>
      <c r="W197" s="41" t="e">
        <f t="shared" si="6"/>
        <v>#REF!</v>
      </c>
      <c r="X197" s="46"/>
      <c r="Y197" s="46"/>
    </row>
    <row r="198" spans="1:25">
      <c r="A198" s="9"/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 t="e">
        <f>VLOOKUP(C:C,#REF!,5,0)</f>
        <v>#REF!</v>
      </c>
      <c r="M198" s="213">
        <v>1000</v>
      </c>
      <c r="N198" s="211">
        <v>1000</v>
      </c>
      <c r="O198" s="44">
        <v>4703</v>
      </c>
      <c r="P198" s="44">
        <v>100</v>
      </c>
      <c r="Q198" s="44">
        <v>150</v>
      </c>
      <c r="R198" s="44">
        <v>0</v>
      </c>
      <c r="S198" s="44">
        <v>100</v>
      </c>
      <c r="T198" s="45">
        <v>0</v>
      </c>
      <c r="U198" s="45">
        <v>4753</v>
      </c>
      <c r="V198" s="45">
        <v>3753</v>
      </c>
      <c r="W198" s="41" t="e">
        <f t="shared" si="6"/>
        <v>#REF!</v>
      </c>
      <c r="X198" s="46"/>
      <c r="Y198" s="46"/>
    </row>
    <row r="199" spans="1:25">
      <c r="A199" s="9"/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 t="e">
        <f>VLOOKUP(C:C,#REF!,5,0)</f>
        <v>#REF!</v>
      </c>
      <c r="M199" s="213"/>
      <c r="N199" s="21" t="e">
        <f t="shared" ref="N199:N260" si="7">L199/11*5</f>
        <v>#REF!</v>
      </c>
      <c r="O199" s="44">
        <v>2102</v>
      </c>
      <c r="P199" s="44">
        <v>2010</v>
      </c>
      <c r="Q199" s="44">
        <v>3000</v>
      </c>
      <c r="R199" s="44">
        <v>0</v>
      </c>
      <c r="S199" s="44">
        <v>1980</v>
      </c>
      <c r="T199" s="45">
        <v>30</v>
      </c>
      <c r="U199" s="45">
        <v>3122</v>
      </c>
      <c r="V199" s="45">
        <v>1608.3636363636363</v>
      </c>
      <c r="W199" s="41" t="e">
        <f t="shared" si="6"/>
        <v>#REF!</v>
      </c>
      <c r="X199" s="46"/>
      <c r="Y199" s="46"/>
    </row>
    <row r="200" spans="1:25">
      <c r="A200" s="9"/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 t="e">
        <f>VLOOKUP(C:C,#REF!,5,0)</f>
        <v>#REF!</v>
      </c>
      <c r="M200" s="213">
        <v>1000</v>
      </c>
      <c r="N200" s="211">
        <v>1000</v>
      </c>
      <c r="O200" s="44">
        <v>2286</v>
      </c>
      <c r="P200" s="44">
        <v>0</v>
      </c>
      <c r="Q200" s="44">
        <v>0</v>
      </c>
      <c r="R200" s="44">
        <v>0</v>
      </c>
      <c r="S200" s="44">
        <v>0</v>
      </c>
      <c r="T200" s="45">
        <v>0</v>
      </c>
      <c r="U200" s="45">
        <v>2286</v>
      </c>
      <c r="V200" s="45">
        <v>1286</v>
      </c>
      <c r="W200" s="41" t="e">
        <f t="shared" si="6"/>
        <v>#REF!</v>
      </c>
      <c r="X200" s="46"/>
      <c r="Y200" s="46"/>
    </row>
    <row r="201" spans="1:25">
      <c r="A201" s="9"/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 t="e">
        <f>VLOOKUP(C:C,#REF!,5,0)</f>
        <v>#REF!</v>
      </c>
      <c r="M201" s="213">
        <v>3000</v>
      </c>
      <c r="N201" s="211">
        <v>3000</v>
      </c>
      <c r="O201" s="44">
        <v>8706</v>
      </c>
      <c r="P201" s="44">
        <v>700</v>
      </c>
      <c r="Q201" s="44">
        <v>200</v>
      </c>
      <c r="R201" s="44">
        <v>0</v>
      </c>
      <c r="S201" s="44">
        <v>700</v>
      </c>
      <c r="T201" s="45">
        <v>0</v>
      </c>
      <c r="U201" s="45">
        <v>8206</v>
      </c>
      <c r="V201" s="45">
        <v>5206</v>
      </c>
      <c r="W201" s="41" t="e">
        <f t="shared" si="6"/>
        <v>#REF!</v>
      </c>
      <c r="X201" s="46"/>
      <c r="Y201" s="46"/>
    </row>
    <row r="202" spans="1:25">
      <c r="A202" s="9"/>
      <c r="B202" s="2"/>
      <c r="C202" s="49" t="s">
        <v>4364</v>
      </c>
      <c r="D202" s="50" t="s">
        <v>4365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VLOOKUP(C:C,#REF!,5,0)</f>
        <v>#REF!</v>
      </c>
      <c r="M202" s="213">
        <v>1000</v>
      </c>
      <c r="N202" s="211">
        <v>1000</v>
      </c>
      <c r="O202" s="44">
        <v>2928</v>
      </c>
      <c r="P202" s="44">
        <v>1100</v>
      </c>
      <c r="Q202" s="44">
        <v>0</v>
      </c>
      <c r="R202" s="44">
        <v>0</v>
      </c>
      <c r="S202" s="44">
        <v>1200</v>
      </c>
      <c r="T202" s="45">
        <v>-100</v>
      </c>
      <c r="U202" s="45">
        <v>1728</v>
      </c>
      <c r="V202" s="45">
        <v>728</v>
      </c>
      <c r="W202" s="41" t="e">
        <f t="shared" si="6"/>
        <v>#REF!</v>
      </c>
      <c r="X202" s="46"/>
      <c r="Y202" s="46"/>
    </row>
    <row r="203" spans="1:25">
      <c r="A203" s="9"/>
      <c r="B203" s="2"/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 t="e">
        <f>VLOOKUP(C:C,#REF!,5,0)</f>
        <v>#REF!</v>
      </c>
      <c r="M203" s="213"/>
      <c r="N203" s="21" t="e">
        <f t="shared" si="7"/>
        <v>#REF!</v>
      </c>
      <c r="O203" s="44">
        <v>5058</v>
      </c>
      <c r="P203" s="44">
        <v>0</v>
      </c>
      <c r="Q203" s="44">
        <v>0</v>
      </c>
      <c r="R203" s="44">
        <v>0</v>
      </c>
      <c r="S203" s="44">
        <v>0</v>
      </c>
      <c r="T203" s="45">
        <v>0</v>
      </c>
      <c r="U203" s="45">
        <v>5058</v>
      </c>
      <c r="V203" s="45">
        <v>4979.363636363636</v>
      </c>
      <c r="W203" s="41" t="e">
        <f t="shared" si="6"/>
        <v>#REF!</v>
      </c>
      <c r="X203" s="46"/>
      <c r="Y203" s="46"/>
    </row>
    <row r="204" spans="1:25">
      <c r="A204" s="9"/>
      <c r="B204" s="2"/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 t="e">
        <f>VLOOKUP(C:C,#REF!,5,0)</f>
        <v>#REF!</v>
      </c>
      <c r="M204" s="213"/>
      <c r="N204" s="21" t="e">
        <f t="shared" si="7"/>
        <v>#REF!</v>
      </c>
      <c r="O204" s="44">
        <v>4954</v>
      </c>
      <c r="P204" s="44">
        <v>1000</v>
      </c>
      <c r="Q204" s="44">
        <v>0</v>
      </c>
      <c r="R204" s="44">
        <v>0</v>
      </c>
      <c r="S204" s="44">
        <v>1000</v>
      </c>
      <c r="T204" s="45">
        <v>0</v>
      </c>
      <c r="U204" s="45">
        <v>3954</v>
      </c>
      <c r="V204" s="45">
        <v>3933.5454545454545</v>
      </c>
      <c r="W204" s="41" t="e">
        <f t="shared" si="6"/>
        <v>#REF!</v>
      </c>
      <c r="X204" s="46"/>
      <c r="Y204" s="46"/>
    </row>
    <row r="205" spans="1:25">
      <c r="A205" s="9"/>
      <c r="B205" s="2"/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 t="e">
        <f>VLOOKUP(C:C,#REF!,5,0)</f>
        <v>#REF!</v>
      </c>
      <c r="M205" s="213"/>
      <c r="N205" s="21" t="e">
        <f t="shared" si="7"/>
        <v>#REF!</v>
      </c>
      <c r="O205" s="44">
        <v>2047</v>
      </c>
      <c r="P205" s="44">
        <v>2950</v>
      </c>
      <c r="Q205" s="44">
        <v>3000</v>
      </c>
      <c r="R205" s="44">
        <v>0</v>
      </c>
      <c r="S205" s="44">
        <v>3050</v>
      </c>
      <c r="T205" s="45">
        <v>-100</v>
      </c>
      <c r="U205" s="45">
        <v>1997</v>
      </c>
      <c r="V205" s="45">
        <v>1585.6363636363637</v>
      </c>
      <c r="W205" s="41" t="e">
        <f t="shared" si="6"/>
        <v>#REF!</v>
      </c>
      <c r="X205" s="46"/>
      <c r="Y205" s="46"/>
    </row>
    <row r="206" spans="1:25">
      <c r="A206" s="9"/>
      <c r="B206" s="2"/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VLOOKUP(C:C,#REF!,5,0)</f>
        <v>#REF!</v>
      </c>
      <c r="M206" s="213"/>
      <c r="N206" s="21" t="e">
        <f t="shared" si="7"/>
        <v>#REF!</v>
      </c>
      <c r="O206" s="44">
        <v>2553</v>
      </c>
      <c r="P206" s="44">
        <v>684</v>
      </c>
      <c r="Q206" s="44">
        <v>0</v>
      </c>
      <c r="R206" s="44">
        <v>0</v>
      </c>
      <c r="S206" s="44">
        <v>644</v>
      </c>
      <c r="T206" s="45">
        <v>40</v>
      </c>
      <c r="U206" s="45">
        <v>1909</v>
      </c>
      <c r="V206" s="45">
        <v>1748.090909090909</v>
      </c>
      <c r="W206" s="41" t="e">
        <f t="shared" si="6"/>
        <v>#REF!</v>
      </c>
      <c r="X206" s="46"/>
      <c r="Y206" s="46"/>
    </row>
    <row r="207" spans="1:25">
      <c r="A207" s="9"/>
      <c r="B207" s="2"/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 t="e">
        <f>VLOOKUP(C:C,#REF!,5,0)</f>
        <v>#REF!</v>
      </c>
      <c r="M207" s="213">
        <v>1800</v>
      </c>
      <c r="N207" s="211">
        <v>1800</v>
      </c>
      <c r="O207" s="44">
        <v>958</v>
      </c>
      <c r="P207" s="44">
        <v>0</v>
      </c>
      <c r="Q207" s="44">
        <v>5000</v>
      </c>
      <c r="R207" s="44">
        <v>0</v>
      </c>
      <c r="S207" s="44">
        <v>0</v>
      </c>
      <c r="T207" s="45">
        <v>0</v>
      </c>
      <c r="U207" s="45">
        <v>5958</v>
      </c>
      <c r="V207" s="45">
        <v>4158</v>
      </c>
      <c r="W207" s="41" t="e">
        <f t="shared" si="6"/>
        <v>#REF!</v>
      </c>
      <c r="X207" s="46"/>
      <c r="Y207" s="46"/>
    </row>
    <row r="208" spans="1:25">
      <c r="A208" s="9"/>
      <c r="B208" s="2"/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 t="e">
        <f>VLOOKUP(C:C,#REF!,5,0)</f>
        <v>#REF!</v>
      </c>
      <c r="M208" s="213">
        <v>1800</v>
      </c>
      <c r="N208" s="211">
        <v>1800</v>
      </c>
      <c r="O208" s="44">
        <v>616</v>
      </c>
      <c r="P208" s="44">
        <v>0</v>
      </c>
      <c r="Q208" s="44">
        <v>3100</v>
      </c>
      <c r="R208" s="44">
        <v>0</v>
      </c>
      <c r="S208" s="44">
        <v>0</v>
      </c>
      <c r="T208" s="45">
        <v>0</v>
      </c>
      <c r="U208" s="45">
        <v>3716</v>
      </c>
      <c r="V208" s="45">
        <v>1916</v>
      </c>
      <c r="W208" s="41" t="e">
        <f t="shared" si="6"/>
        <v>#REF!</v>
      </c>
      <c r="X208" s="46"/>
      <c r="Y208" s="46"/>
    </row>
    <row r="209" spans="1:27">
      <c r="A209" s="9"/>
      <c r="B209" s="2"/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 t="e">
        <f>VLOOKUP(C:C,#REF!,5,0)</f>
        <v>#REF!</v>
      </c>
      <c r="M209" s="213">
        <v>1800</v>
      </c>
      <c r="N209" s="211">
        <v>1800</v>
      </c>
      <c r="O209" s="44">
        <v>656</v>
      </c>
      <c r="P209" s="44">
        <v>0</v>
      </c>
      <c r="Q209" s="44">
        <v>3400</v>
      </c>
      <c r="R209" s="44">
        <v>0</v>
      </c>
      <c r="S209" s="44">
        <v>0</v>
      </c>
      <c r="T209" s="45">
        <v>0</v>
      </c>
      <c r="U209" s="45">
        <v>4056</v>
      </c>
      <c r="V209" s="45">
        <v>2256</v>
      </c>
      <c r="W209" s="41" t="e">
        <f t="shared" si="6"/>
        <v>#REF!</v>
      </c>
      <c r="X209" s="46"/>
      <c r="Y209" s="46"/>
    </row>
    <row r="210" spans="1:27">
      <c r="A210" s="9"/>
      <c r="B210" s="2"/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 t="e">
        <f>VLOOKUP(C:C,#REF!,5,0)</f>
        <v>#REF!</v>
      </c>
      <c r="M210" s="213"/>
      <c r="N210" s="21" t="e">
        <f t="shared" si="7"/>
        <v>#REF!</v>
      </c>
      <c r="O210" s="44">
        <v>2272</v>
      </c>
      <c r="P210" s="44">
        <v>1040</v>
      </c>
      <c r="Q210" s="44">
        <v>0</v>
      </c>
      <c r="R210" s="44">
        <v>0</v>
      </c>
      <c r="S210" s="44">
        <v>1140</v>
      </c>
      <c r="T210" s="45">
        <v>-100</v>
      </c>
      <c r="U210" s="45">
        <v>1132</v>
      </c>
      <c r="V210" s="45">
        <v>1108.8181818181818</v>
      </c>
      <c r="W210" s="41" t="e">
        <f t="shared" si="6"/>
        <v>#REF!</v>
      </c>
      <c r="X210" s="46"/>
      <c r="Y210" s="46"/>
    </row>
    <row r="211" spans="1:27">
      <c r="A211" s="9"/>
      <c r="B211" s="2"/>
      <c r="C211" s="49"/>
      <c r="D211" s="50"/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 t="e">
        <f>VLOOKUP(C:C,#REF!,5,0)</f>
        <v>#REF!</v>
      </c>
      <c r="M211" s="213"/>
      <c r="N211" s="21" t="e">
        <f t="shared" si="7"/>
        <v>#REF!</v>
      </c>
      <c r="O211" s="44">
        <v>0</v>
      </c>
      <c r="P211" s="44">
        <v>0</v>
      </c>
      <c r="Q211" s="44">
        <v>0</v>
      </c>
      <c r="R211" s="44">
        <v>0</v>
      </c>
      <c r="S211" s="44">
        <v>0</v>
      </c>
      <c r="T211" s="45">
        <v>0</v>
      </c>
      <c r="U211" s="45">
        <v>0</v>
      </c>
      <c r="V211" s="45" t="e">
        <v>#N/A</v>
      </c>
      <c r="W211" s="41" t="e">
        <f t="shared" si="6"/>
        <v>#REF!</v>
      </c>
      <c r="X211" s="46"/>
      <c r="Y211" s="46"/>
    </row>
    <row r="212" spans="1:27" s="152" customFormat="1">
      <c r="A212" s="144" t="s">
        <v>1191</v>
      </c>
      <c r="B212" s="145" t="s">
        <v>2794</v>
      </c>
      <c r="C212" s="146" t="s">
        <v>343</v>
      </c>
      <c r="D212" s="147" t="s">
        <v>1230</v>
      </c>
      <c r="E212" s="146"/>
      <c r="F212" s="146"/>
      <c r="G212" s="148">
        <v>5989</v>
      </c>
      <c r="H212" s="148">
        <v>3473</v>
      </c>
      <c r="I212" s="8">
        <f>VLOOKUP(C212,'202310-202403出荷数total2403220951'!B:F,5,0)</f>
        <v>1768</v>
      </c>
      <c r="J212" s="203">
        <f>VLOOKUP(C212,'出荷数2307～2406total241008110618'!B:F,5,0)</f>
        <v>2819</v>
      </c>
      <c r="K212" s="214">
        <f>VLOOKUP(C212,'出荷数2407-2506total250730101950'!B:F,5,0)</f>
        <v>1641</v>
      </c>
      <c r="L212" s="203" t="e">
        <f>VLOOKUP(C:C,#REF!,5,0)</f>
        <v>#REF!</v>
      </c>
      <c r="M212" s="8"/>
      <c r="N212" s="21" t="e">
        <f t="shared" si="7"/>
        <v>#REF!</v>
      </c>
      <c r="O212" s="148">
        <v>0</v>
      </c>
      <c r="P212" s="148">
        <v>0</v>
      </c>
      <c r="Q212" s="44">
        <v>0</v>
      </c>
      <c r="R212" s="148">
        <v>0</v>
      </c>
      <c r="S212" s="148">
        <v>0</v>
      </c>
      <c r="T212" s="149">
        <v>0</v>
      </c>
      <c r="U212" s="149">
        <v>0</v>
      </c>
      <c r="V212" s="149" t="e">
        <v>#N/A</v>
      </c>
      <c r="W212" s="150" t="e">
        <f t="shared" si="6"/>
        <v>#REF!</v>
      </c>
      <c r="X212" s="151"/>
      <c r="Y212" s="151"/>
      <c r="Z212" s="191"/>
      <c r="AA212" s="191"/>
    </row>
    <row r="213" spans="1:27">
      <c r="A213" s="29" t="s">
        <v>1192</v>
      </c>
      <c r="B213" s="30" t="s">
        <v>2794</v>
      </c>
      <c r="C213" s="6" t="s">
        <v>714</v>
      </c>
      <c r="D213" s="20" t="s">
        <v>1231</v>
      </c>
      <c r="E213" s="19"/>
      <c r="F213" s="19"/>
      <c r="G213" s="202">
        <v>5989</v>
      </c>
      <c r="H213" s="21">
        <v>615</v>
      </c>
      <c r="I213" s="8">
        <f>VLOOKUP(C213,'202310-202403出荷数total2403220951'!B:F,5,0)</f>
        <v>1696</v>
      </c>
      <c r="J213" s="203">
        <f>VLOOKUP(C213,'出荷数2307～2406total241008110618'!B:F,5,0)</f>
        <v>3134</v>
      </c>
      <c r="K213" s="214">
        <f>VLOOKUP(C213,'出荷数2407-2506total250730101950'!B:F,5,0)</f>
        <v>6256</v>
      </c>
      <c r="L213" s="203" t="e">
        <f>VLOOKUP(C:C,#REF!,5,0)</f>
        <v>#REF!</v>
      </c>
      <c r="M213" s="211">
        <v>2500</v>
      </c>
      <c r="N213" s="211">
        <v>2500</v>
      </c>
      <c r="O213" s="44">
        <v>3988</v>
      </c>
      <c r="P213" s="44">
        <v>330</v>
      </c>
      <c r="Q213" s="44">
        <v>0</v>
      </c>
      <c r="R213" s="44">
        <v>0</v>
      </c>
      <c r="S213" s="44">
        <v>480</v>
      </c>
      <c r="T213" s="45">
        <v>-150</v>
      </c>
      <c r="U213" s="45">
        <v>3508</v>
      </c>
      <c r="V213" s="45">
        <v>1008</v>
      </c>
      <c r="W213" s="41" t="e">
        <f t="shared" si="6"/>
        <v>#REF!</v>
      </c>
      <c r="X213" s="46"/>
      <c r="Y213" s="46"/>
    </row>
    <row r="214" spans="1:27">
      <c r="A214" s="29" t="s">
        <v>1193</v>
      </c>
      <c r="B214" s="30" t="s">
        <v>2794</v>
      </c>
      <c r="C214" s="17" t="s">
        <v>2755</v>
      </c>
      <c r="D214" s="18" t="s">
        <v>2760</v>
      </c>
      <c r="E214" s="17"/>
      <c r="F214" s="6"/>
      <c r="G214" s="8"/>
      <c r="H214" s="21">
        <v>620</v>
      </c>
      <c r="I214" s="8">
        <f>VLOOKUP(C214,'202310-202403出荷数total2403220951'!B:F,5,0)</f>
        <v>1167</v>
      </c>
      <c r="J214" s="203">
        <f>VLOOKUP(C214,'出荷数2307～2406total241008110618'!B:F,5,0)</f>
        <v>2808</v>
      </c>
      <c r="K214" s="214">
        <f>VLOOKUP(C214,'出荷数2407-2506total250730101950'!B:F,5,0)</f>
        <v>43</v>
      </c>
      <c r="L214" s="203" t="e">
        <f>VLOOKUP(C:C,#REF!,5,0)</f>
        <v>#REF!</v>
      </c>
      <c r="M214" s="8"/>
      <c r="N214" s="21" t="e">
        <f t="shared" si="7"/>
        <v>#REF!</v>
      </c>
      <c r="O214" s="44">
        <v>2901</v>
      </c>
      <c r="P214" s="44">
        <v>400</v>
      </c>
      <c r="Q214" s="44">
        <v>0</v>
      </c>
      <c r="R214" s="44">
        <v>0</v>
      </c>
      <c r="S214" s="44">
        <v>400</v>
      </c>
      <c r="T214" s="45">
        <v>0</v>
      </c>
      <c r="U214" s="45">
        <v>2501</v>
      </c>
      <c r="V214" s="45">
        <v>2309.181818181818</v>
      </c>
      <c r="W214" s="41" t="e">
        <f t="shared" si="6"/>
        <v>#REF!</v>
      </c>
      <c r="X214" s="46"/>
      <c r="Y214" s="46"/>
    </row>
    <row r="215" spans="1:27">
      <c r="A215" s="29" t="s">
        <v>1194</v>
      </c>
      <c r="B215" s="31" t="s">
        <v>4</v>
      </c>
      <c r="C215" s="17" t="s">
        <v>297</v>
      </c>
      <c r="D215" s="24" t="s">
        <v>298</v>
      </c>
      <c r="E215" s="23"/>
      <c r="F215" s="19">
        <v>976</v>
      </c>
      <c r="G215" s="21">
        <v>1131</v>
      </c>
      <c r="H215" s="21">
        <v>773</v>
      </c>
      <c r="I215" s="8">
        <f>VLOOKUP(C215,'202310-202403出荷数total2403220951'!B:F,5,0)</f>
        <v>165</v>
      </c>
      <c r="J215" s="203">
        <f>VLOOKUP(C215,'出荷数2307～2406total241008110618'!B:F,5,0)</f>
        <v>840</v>
      </c>
      <c r="K215" s="214">
        <f>VLOOKUP(C215,'出荷数2407-2506total250730101950'!B:F,5,0)</f>
        <v>399</v>
      </c>
      <c r="L215" s="203" t="e">
        <f>VLOOKUP(C:C,#REF!,5,0)</f>
        <v>#REF!</v>
      </c>
      <c r="M215" s="8"/>
      <c r="N215" s="21" t="e">
        <f t="shared" si="7"/>
        <v>#REF!</v>
      </c>
      <c r="O215" s="44">
        <v>854</v>
      </c>
      <c r="P215" s="44">
        <v>0</v>
      </c>
      <c r="Q215" s="44">
        <v>0</v>
      </c>
      <c r="R215" s="44">
        <v>0</v>
      </c>
      <c r="S215" s="44">
        <v>0</v>
      </c>
      <c r="T215" s="45">
        <v>0</v>
      </c>
      <c r="U215" s="45">
        <v>854</v>
      </c>
      <c r="V215" s="45">
        <v>750.81818181818176</v>
      </c>
      <c r="W215" s="41" t="e">
        <f t="shared" si="6"/>
        <v>#REF!</v>
      </c>
      <c r="X215" s="46"/>
      <c r="Y215" s="46"/>
    </row>
    <row r="216" spans="1:27">
      <c r="A216" s="29" t="s">
        <v>1195</v>
      </c>
      <c r="B216" s="31" t="s">
        <v>4</v>
      </c>
      <c r="C216" s="17" t="s">
        <v>299</v>
      </c>
      <c r="D216" s="24" t="s">
        <v>300</v>
      </c>
      <c r="E216" s="23"/>
      <c r="F216" s="19">
        <v>1791</v>
      </c>
      <c r="G216" s="21">
        <v>1235</v>
      </c>
      <c r="H216" s="21">
        <v>7271</v>
      </c>
      <c r="I216" s="8">
        <f>VLOOKUP(C216,'202310-202403出荷数total2403220951'!B:F,5,0)</f>
        <v>893</v>
      </c>
      <c r="J216" s="203">
        <f>VLOOKUP(C216,'出荷数2307～2406total241008110618'!B:F,5,0)</f>
        <v>2907</v>
      </c>
      <c r="K216" s="214">
        <f>VLOOKUP(C216,'出荷数2407-2506total250730101950'!B:F,5,0)</f>
        <v>13212</v>
      </c>
      <c r="L216" s="203" t="e">
        <f>VLOOKUP(C:C,#REF!,5,0)</f>
        <v>#REF!</v>
      </c>
      <c r="M216" s="8"/>
      <c r="N216" s="21" t="e">
        <f t="shared" si="7"/>
        <v>#REF!</v>
      </c>
      <c r="O216" s="44">
        <v>8853</v>
      </c>
      <c r="P216" s="44">
        <v>0</v>
      </c>
      <c r="Q216" s="44">
        <v>0</v>
      </c>
      <c r="R216" s="44">
        <v>0</v>
      </c>
      <c r="S216" s="44">
        <v>370</v>
      </c>
      <c r="T216" s="45">
        <v>-370</v>
      </c>
      <c r="U216" s="45">
        <v>8483</v>
      </c>
      <c r="V216" s="45">
        <v>6713.454545454545</v>
      </c>
      <c r="W216" s="41" t="e">
        <f t="shared" si="6"/>
        <v>#REF!</v>
      </c>
      <c r="X216" s="46"/>
      <c r="Y216" s="46"/>
    </row>
    <row r="217" spans="1:27" s="293" customFormat="1">
      <c r="A217" s="282" t="s">
        <v>1196</v>
      </c>
      <c r="B217" s="283" t="s">
        <v>4</v>
      </c>
      <c r="C217" s="284" t="s">
        <v>303</v>
      </c>
      <c r="D217" s="285" t="s">
        <v>304</v>
      </c>
      <c r="E217" s="284"/>
      <c r="F217" s="286">
        <v>2170</v>
      </c>
      <c r="G217" s="287">
        <v>2785</v>
      </c>
      <c r="H217" s="287">
        <v>1320</v>
      </c>
      <c r="I217" s="287">
        <f>VLOOKUP(C217,'202310-202403出荷数total2403220951'!B:F,5,0)</f>
        <v>1219</v>
      </c>
      <c r="J217" s="287">
        <f>VLOOKUP(C217,'出荷数2307～2406total241008110618'!B:F,5,0)</f>
        <v>1602</v>
      </c>
      <c r="K217" s="287">
        <f>VLOOKUP(C217,'出荷数2407-2506total250730101950'!B:F,5,0)</f>
        <v>1969</v>
      </c>
      <c r="L217" s="203" t="e">
        <f>VLOOKUP(C:C,#REF!,5,0)</f>
        <v>#REF!</v>
      </c>
      <c r="M217" s="288">
        <v>5000</v>
      </c>
      <c r="N217" s="21" t="e">
        <f t="shared" si="7"/>
        <v>#REF!</v>
      </c>
      <c r="O217" s="287">
        <v>3886</v>
      </c>
      <c r="P217" s="287">
        <v>0</v>
      </c>
      <c r="Q217" s="287">
        <v>0</v>
      </c>
      <c r="R217" s="287">
        <v>0</v>
      </c>
      <c r="S217" s="287">
        <v>0</v>
      </c>
      <c r="T217" s="289">
        <v>0</v>
      </c>
      <c r="U217" s="289">
        <v>3886</v>
      </c>
      <c r="V217" s="289">
        <v>3177.818181818182</v>
      </c>
      <c r="W217" s="290" t="e">
        <f t="shared" si="6"/>
        <v>#REF!</v>
      </c>
      <c r="X217" s="291"/>
      <c r="Y217" s="291"/>
      <c r="Z217" s="292"/>
      <c r="AA217" s="292"/>
    </row>
    <row r="218" spans="1:27">
      <c r="A218" s="29" t="s">
        <v>1197</v>
      </c>
      <c r="B218" s="31" t="s">
        <v>4</v>
      </c>
      <c r="C218" s="17" t="s">
        <v>305</v>
      </c>
      <c r="D218" s="24" t="s">
        <v>306</v>
      </c>
      <c r="E218" s="23"/>
      <c r="F218" s="19">
        <v>12000</v>
      </c>
      <c r="G218" s="21">
        <v>12000</v>
      </c>
      <c r="H218" s="21">
        <v>6328</v>
      </c>
      <c r="I218" s="213">
        <f>VLOOKUP(C218,'202310-202403出荷数total2403220951'!B:F,5,0)</f>
        <v>11118</v>
      </c>
      <c r="J218" s="203">
        <f>VLOOKUP(C218,'出荷数2307～2406total241008110618'!B:F,5,0)</f>
        <v>17924</v>
      </c>
      <c r="K218" s="214">
        <f>VLOOKUP(C218,'出荷数2407-2506total250730101950'!B:F,5,0)</f>
        <v>22866</v>
      </c>
      <c r="L218" s="203" t="e">
        <f>VLOOKUP(C:C,#REF!,5,0)</f>
        <v>#REF!</v>
      </c>
      <c r="M218" s="211">
        <v>12000</v>
      </c>
      <c r="N218" s="211">
        <v>12000</v>
      </c>
      <c r="O218" s="44">
        <v>25154</v>
      </c>
      <c r="P218" s="44">
        <v>0</v>
      </c>
      <c r="Q218" s="44">
        <v>0</v>
      </c>
      <c r="R218" s="44">
        <v>0</v>
      </c>
      <c r="S218" s="44">
        <v>200</v>
      </c>
      <c r="T218" s="45">
        <v>-200</v>
      </c>
      <c r="U218" s="45">
        <v>24954</v>
      </c>
      <c r="V218" s="45">
        <v>12954</v>
      </c>
      <c r="W218" s="41" t="e">
        <f t="shared" si="6"/>
        <v>#REF!</v>
      </c>
      <c r="X218" s="46"/>
      <c r="Y218" s="46"/>
    </row>
    <row r="219" spans="1:27" s="200" customFormat="1">
      <c r="A219" s="192" t="s">
        <v>1198</v>
      </c>
      <c r="B219" s="212" t="s">
        <v>4</v>
      </c>
      <c r="C219" s="235" t="s">
        <v>307</v>
      </c>
      <c r="D219" s="236" t="s">
        <v>308</v>
      </c>
      <c r="E219" s="235"/>
      <c r="F219" s="194">
        <v>1239</v>
      </c>
      <c r="G219" s="196">
        <v>4390</v>
      </c>
      <c r="H219" s="196">
        <v>1654</v>
      </c>
      <c r="I219" s="196">
        <f>VLOOKUP(C219,'202310-202403出荷数total2403220951'!B:F,5,0)</f>
        <v>1019</v>
      </c>
      <c r="J219" s="196">
        <f>VLOOKUP(C219,'出荷数2307～2406total241008110618'!B:F,5,0)</f>
        <v>1675</v>
      </c>
      <c r="K219" s="214">
        <f>VLOOKUP(C219,'出荷数2407-2506total250730101950'!B:F,5,0)</f>
        <v>1472</v>
      </c>
      <c r="L219" s="203" t="e">
        <f>VLOOKUP(C:C,#REF!,5,0)</f>
        <v>#REF!</v>
      </c>
      <c r="M219" s="8"/>
      <c r="N219" s="21" t="e">
        <f t="shared" si="7"/>
        <v>#REF!</v>
      </c>
      <c r="O219" s="196">
        <v>81</v>
      </c>
      <c r="P219" s="196">
        <v>150</v>
      </c>
      <c r="Q219" s="196">
        <v>0</v>
      </c>
      <c r="R219" s="196">
        <v>0</v>
      </c>
      <c r="S219" s="196">
        <v>150</v>
      </c>
      <c r="T219" s="197">
        <v>0</v>
      </c>
      <c r="U219" s="197">
        <v>-69</v>
      </c>
      <c r="V219" s="197">
        <v>-340.36363636363637</v>
      </c>
      <c r="W219" s="198" t="e">
        <f t="shared" si="6"/>
        <v>#REF!</v>
      </c>
      <c r="X219" s="199"/>
      <c r="Y219" s="199"/>
      <c r="Z219" s="201"/>
      <c r="AA219" s="201"/>
    </row>
    <row r="220" spans="1:27" s="200" customFormat="1">
      <c r="A220" s="192" t="s">
        <v>1199</v>
      </c>
      <c r="B220" s="212" t="s">
        <v>4</v>
      </c>
      <c r="C220" s="235" t="s">
        <v>309</v>
      </c>
      <c r="D220" s="236" t="s">
        <v>310</v>
      </c>
      <c r="E220" s="235"/>
      <c r="F220" s="194">
        <v>2732</v>
      </c>
      <c r="G220" s="196">
        <v>2477</v>
      </c>
      <c r="H220" s="196">
        <v>2224</v>
      </c>
      <c r="I220" s="196">
        <f>VLOOKUP(C220,'202310-202403出荷数total2403220951'!B:F,5,0)</f>
        <v>1052</v>
      </c>
      <c r="J220" s="196">
        <f>VLOOKUP(C220,'出荷数2307～2406total241008110618'!B:F,5,0)</f>
        <v>1883</v>
      </c>
      <c r="K220" s="214">
        <f>VLOOKUP(C220,'出荷数2407-2506total250730101950'!B:F,5,0)</f>
        <v>2091</v>
      </c>
      <c r="L220" s="203" t="e">
        <f>VLOOKUP(C:C,#REF!,5,0)</f>
        <v>#REF!</v>
      </c>
      <c r="M220" s="8"/>
      <c r="N220" s="21" t="e">
        <f t="shared" si="7"/>
        <v>#REF!</v>
      </c>
      <c r="O220" s="196">
        <v>49</v>
      </c>
      <c r="P220" s="196">
        <v>0</v>
      </c>
      <c r="Q220" s="196">
        <v>0</v>
      </c>
      <c r="R220" s="196">
        <v>0</v>
      </c>
      <c r="S220" s="196">
        <v>0</v>
      </c>
      <c r="T220" s="197">
        <v>0</v>
      </c>
      <c r="U220" s="197">
        <v>49</v>
      </c>
      <c r="V220" s="197">
        <v>-53.272727272727266</v>
      </c>
      <c r="W220" s="198" t="e">
        <f t="shared" si="6"/>
        <v>#REF!</v>
      </c>
      <c r="X220" s="199"/>
      <c r="Y220" s="199"/>
      <c r="Z220" s="201"/>
      <c r="AA220" s="201"/>
    </row>
    <row r="221" spans="1:27">
      <c r="A221" s="29" t="s">
        <v>1200</v>
      </c>
      <c r="B221" s="31" t="s">
        <v>4</v>
      </c>
      <c r="C221" s="17" t="s">
        <v>311</v>
      </c>
      <c r="D221" s="24" t="s">
        <v>312</v>
      </c>
      <c r="E221" s="23"/>
      <c r="F221" s="19">
        <v>12340</v>
      </c>
      <c r="G221" s="21">
        <v>10150</v>
      </c>
      <c r="H221" s="21">
        <v>9935</v>
      </c>
      <c r="I221" s="213">
        <f>VLOOKUP(C221,'202310-202403出荷数total2403220951'!B:F,5,0)</f>
        <v>7434</v>
      </c>
      <c r="J221" s="203">
        <f>VLOOKUP(C221,'出荷数2307～2406total241008110618'!B:F,5,0)</f>
        <v>12788</v>
      </c>
      <c r="K221" s="214">
        <f>VLOOKUP(C221,'出荷数2407-2506total250730101950'!B:F,5,0)</f>
        <v>5703</v>
      </c>
      <c r="L221" s="203" t="e">
        <f>VLOOKUP(C:C,#REF!,5,0)</f>
        <v>#REF!</v>
      </c>
      <c r="M221" s="8"/>
      <c r="N221" s="21" t="e">
        <f t="shared" si="7"/>
        <v>#REF!</v>
      </c>
      <c r="O221" s="44">
        <v>4757</v>
      </c>
      <c r="P221" s="44">
        <v>200</v>
      </c>
      <c r="Q221" s="44">
        <v>0</v>
      </c>
      <c r="R221" s="44">
        <v>0</v>
      </c>
      <c r="S221" s="44">
        <v>350</v>
      </c>
      <c r="T221" s="45">
        <v>-150</v>
      </c>
      <c r="U221" s="45">
        <v>4407</v>
      </c>
      <c r="V221" s="45">
        <v>1522</v>
      </c>
      <c r="W221" s="41" t="e">
        <f t="shared" si="6"/>
        <v>#REF!</v>
      </c>
      <c r="X221" s="46"/>
      <c r="Y221" s="46"/>
    </row>
    <row r="222" spans="1:27" ht="16.899999999999999" customHeight="1">
      <c r="A222" s="29" t="s">
        <v>1201</v>
      </c>
      <c r="B222" s="31" t="s">
        <v>4</v>
      </c>
      <c r="C222" s="17" t="s">
        <v>2897</v>
      </c>
      <c r="D222" s="24" t="s">
        <v>314</v>
      </c>
      <c r="E222" s="23"/>
      <c r="F222" s="19">
        <v>26335</v>
      </c>
      <c r="G222" s="21">
        <v>47559</v>
      </c>
      <c r="H222" s="21">
        <v>37707</v>
      </c>
      <c r="I222" s="213">
        <f>VLOOKUP(C222,'202310-202403出荷数total2403220951'!B:F,5,0)</f>
        <v>19173</v>
      </c>
      <c r="J222" s="203">
        <f>VLOOKUP(C222,'出荷数2307～2406total241008110618'!B:F,5,0)</f>
        <v>35560</v>
      </c>
      <c r="K222" s="214">
        <f>VLOOKUP(C222,'出荷数2407-2506total250730101950'!B:F,5,0)</f>
        <v>17847</v>
      </c>
      <c r="L222" s="203" t="e">
        <f>VLOOKUP(C:C,#REF!,5,0)</f>
        <v>#REF!</v>
      </c>
      <c r="M222" s="8"/>
      <c r="N222" s="21" t="e">
        <f t="shared" si="7"/>
        <v>#REF!</v>
      </c>
      <c r="O222" s="44">
        <v>9688</v>
      </c>
      <c r="P222" s="44">
        <v>100</v>
      </c>
      <c r="Q222" s="44">
        <v>9880</v>
      </c>
      <c r="R222" s="44">
        <v>0</v>
      </c>
      <c r="S222" s="44">
        <v>899</v>
      </c>
      <c r="T222" s="45">
        <v>-799</v>
      </c>
      <c r="U222" s="45">
        <v>18669</v>
      </c>
      <c r="V222" s="45">
        <v>9009</v>
      </c>
      <c r="W222" s="41" t="e">
        <f t="shared" si="6"/>
        <v>#REF!</v>
      </c>
      <c r="X222" s="46"/>
      <c r="Y222" s="46"/>
    </row>
    <row r="223" spans="1:27">
      <c r="A223" s="29"/>
      <c r="B223" s="31" t="s">
        <v>4</v>
      </c>
      <c r="C223" s="17" t="s">
        <v>4199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 t="e">
        <f>VLOOKUP(C:C,#REF!,5,0)</f>
        <v>#REF!</v>
      </c>
      <c r="M223" s="8"/>
      <c r="N223" s="21" t="e">
        <f t="shared" si="7"/>
        <v>#REF!</v>
      </c>
      <c r="O223" s="44">
        <v>3901</v>
      </c>
      <c r="P223" s="44">
        <v>0</v>
      </c>
      <c r="Q223" s="44">
        <v>0</v>
      </c>
      <c r="R223" s="44">
        <v>0</v>
      </c>
      <c r="S223" s="44">
        <v>0</v>
      </c>
      <c r="T223" s="45">
        <v>0</v>
      </c>
      <c r="U223" s="45">
        <v>3901</v>
      </c>
      <c r="V223" s="45">
        <v>3877.3636363636365</v>
      </c>
      <c r="W223" s="41" t="e">
        <f t="shared" si="6"/>
        <v>#REF!</v>
      </c>
      <c r="X223" s="46"/>
      <c r="Y223" s="46"/>
    </row>
    <row r="224" spans="1:27">
      <c r="A224" s="29"/>
      <c r="B224" s="31" t="s">
        <v>4</v>
      </c>
      <c r="C224" s="17" t="s">
        <v>4200</v>
      </c>
      <c r="D224" s="24" t="s">
        <v>314</v>
      </c>
      <c r="E224" s="23"/>
      <c r="F224" s="19"/>
      <c r="G224" s="21"/>
      <c r="H224" s="21"/>
      <c r="I224" s="213" t="e">
        <f>VLOOKUP(C224,'202310-202403出荷数total2403220951'!B:F,5,0)</f>
        <v>#N/A</v>
      </c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 t="e">
        <f>VLOOKUP(C:C,#REF!,5,0)</f>
        <v>#REF!</v>
      </c>
      <c r="M224" s="8"/>
      <c r="N224" s="21" t="e">
        <f t="shared" si="7"/>
        <v>#REF!</v>
      </c>
      <c r="O224" s="44">
        <v>3922</v>
      </c>
      <c r="P224" s="44">
        <v>0</v>
      </c>
      <c r="Q224" s="44">
        <v>0</v>
      </c>
      <c r="R224" s="44">
        <v>0</v>
      </c>
      <c r="S224" s="44">
        <v>0</v>
      </c>
      <c r="T224" s="45">
        <v>0</v>
      </c>
      <c r="U224" s="45">
        <v>3922</v>
      </c>
      <c r="V224" s="45">
        <v>3894.7272727272725</v>
      </c>
      <c r="W224" s="41" t="e">
        <f t="shared" si="6"/>
        <v>#REF!</v>
      </c>
      <c r="X224" s="46"/>
      <c r="Y224" s="46"/>
    </row>
    <row r="225" spans="1:27" s="152" customFormat="1">
      <c r="A225" s="144" t="s">
        <v>1202</v>
      </c>
      <c r="B225" s="155" t="s">
        <v>4</v>
      </c>
      <c r="C225" s="153" t="s">
        <v>315</v>
      </c>
      <c r="D225" s="154" t="s">
        <v>316</v>
      </c>
      <c r="E225" s="153"/>
      <c r="F225" s="146">
        <v>907</v>
      </c>
      <c r="G225" s="148">
        <v>943</v>
      </c>
      <c r="H225" s="148">
        <v>489</v>
      </c>
      <c r="I225" s="148">
        <f>VLOOKUP(C225,'202310-202403出荷数total2403220951'!B:F,5,0)</f>
        <v>831</v>
      </c>
      <c r="J225" s="148">
        <f>VLOOKUP(C225,'出荷数2307～2406total241008110618'!B:F,5,0)</f>
        <v>833</v>
      </c>
      <c r="K225" s="214" t="e">
        <f>VLOOKUP(C225,'出荷数2407-2506total250730101950'!B:F,5,0)</f>
        <v>#N/A</v>
      </c>
      <c r="L225" s="203" t="e">
        <f>VLOOKUP(C:C,#REF!,5,0)</f>
        <v>#REF!</v>
      </c>
      <c r="M225" s="8"/>
      <c r="N225" s="21" t="e">
        <f t="shared" si="7"/>
        <v>#REF!</v>
      </c>
      <c r="O225" s="148">
        <v>0</v>
      </c>
      <c r="P225" s="148">
        <v>0</v>
      </c>
      <c r="Q225" s="148">
        <v>0</v>
      </c>
      <c r="R225" s="148">
        <v>0</v>
      </c>
      <c r="S225" s="148">
        <v>0</v>
      </c>
      <c r="T225" s="149">
        <v>0</v>
      </c>
      <c r="U225" s="149">
        <v>0</v>
      </c>
      <c r="V225" s="149" t="e">
        <v>#N/A</v>
      </c>
      <c r="W225" s="150" t="e">
        <f t="shared" si="6"/>
        <v>#REF!</v>
      </c>
      <c r="X225" s="151"/>
      <c r="Y225" s="151"/>
      <c r="Z225" s="191"/>
      <c r="AA225" s="191"/>
    </row>
    <row r="226" spans="1:27">
      <c r="A226" s="29" t="s">
        <v>1203</v>
      </c>
      <c r="B226" s="31" t="s">
        <v>4</v>
      </c>
      <c r="C226" s="17" t="s">
        <v>317</v>
      </c>
      <c r="D226" s="24" t="s">
        <v>318</v>
      </c>
      <c r="E226" s="23"/>
      <c r="F226" s="19">
        <v>12503</v>
      </c>
      <c r="G226" s="21">
        <v>14579</v>
      </c>
      <c r="H226" s="21">
        <v>13726</v>
      </c>
      <c r="I226" s="8">
        <f>VLOOKUP(C226,'202310-202403出荷数total2403220951'!B:F,5,0)</f>
        <v>6205</v>
      </c>
      <c r="J226" s="203">
        <f>VLOOKUP(C226,'出荷数2307～2406total241008110618'!B:F,5,0)</f>
        <v>11316</v>
      </c>
      <c r="K226" s="214">
        <f>VLOOKUP(C226,'出荷数2407-2506total250730101950'!B:F,5,0)</f>
        <v>8644</v>
      </c>
      <c r="L226" s="203" t="e">
        <f>VLOOKUP(C:C,#REF!,5,0)</f>
        <v>#REF!</v>
      </c>
      <c r="M226" s="8"/>
      <c r="N226" s="21" t="e">
        <f t="shared" si="7"/>
        <v>#REF!</v>
      </c>
      <c r="O226" s="44">
        <v>9162</v>
      </c>
      <c r="P226" s="44">
        <v>0</v>
      </c>
      <c r="Q226" s="44">
        <v>0</v>
      </c>
      <c r="R226" s="44">
        <v>0</v>
      </c>
      <c r="S226" s="44">
        <v>0</v>
      </c>
      <c r="T226" s="45">
        <v>0</v>
      </c>
      <c r="U226" s="45">
        <v>9162</v>
      </c>
      <c r="V226" s="45">
        <v>5115.636363636364</v>
      </c>
      <c r="W226" s="41" t="e">
        <f t="shared" si="6"/>
        <v>#REF!</v>
      </c>
      <c r="X226" s="46"/>
      <c r="Y226" s="46"/>
    </row>
    <row r="227" spans="1:27" s="200" customFormat="1">
      <c r="A227" s="192"/>
      <c r="B227" s="212" t="s">
        <v>4</v>
      </c>
      <c r="C227" s="235" t="s">
        <v>3948</v>
      </c>
      <c r="D227" s="236" t="s">
        <v>318</v>
      </c>
      <c r="E227" s="235"/>
      <c r="F227" s="194"/>
      <c r="G227" s="196"/>
      <c r="H227" s="196"/>
      <c r="I227" s="196"/>
      <c r="J227" s="196"/>
      <c r="K227" s="214">
        <f>VLOOKUP(C227,'出荷数2407-2506total250730101950'!B:F,5,0)</f>
        <v>6000</v>
      </c>
      <c r="L227" s="203" t="e">
        <f>VLOOKUP(C:C,#REF!,5,0)</f>
        <v>#REF!</v>
      </c>
      <c r="M227" s="8"/>
      <c r="N227" s="21" t="e">
        <f t="shared" si="7"/>
        <v>#REF!</v>
      </c>
      <c r="O227" s="196">
        <v>2125</v>
      </c>
      <c r="P227" s="196">
        <v>0</v>
      </c>
      <c r="Q227" s="196">
        <v>0</v>
      </c>
      <c r="R227" s="196">
        <v>0</v>
      </c>
      <c r="S227" s="196">
        <v>0</v>
      </c>
      <c r="T227" s="197">
        <v>0</v>
      </c>
      <c r="U227" s="197">
        <v>2125</v>
      </c>
      <c r="V227" s="197">
        <v>-147.72727272727298</v>
      </c>
      <c r="W227" s="198" t="e">
        <f t="shared" si="6"/>
        <v>#REF!</v>
      </c>
      <c r="X227" s="199"/>
      <c r="Y227" s="199"/>
      <c r="Z227" s="201"/>
      <c r="AA227" s="201"/>
    </row>
    <row r="228" spans="1:27">
      <c r="A228" s="29" t="s">
        <v>1204</v>
      </c>
      <c r="B228" s="31" t="s">
        <v>4</v>
      </c>
      <c r="C228" s="17" t="s">
        <v>319</v>
      </c>
      <c r="D228" s="24" t="s">
        <v>320</v>
      </c>
      <c r="E228" s="23"/>
      <c r="F228" s="19">
        <v>9898</v>
      </c>
      <c r="G228" s="21">
        <v>6601</v>
      </c>
      <c r="H228" s="21">
        <v>8834</v>
      </c>
      <c r="I228" s="8">
        <f>VLOOKUP(C228,'202310-202403出荷数total2403220951'!B:F,5,0)</f>
        <v>2819</v>
      </c>
      <c r="J228" s="203">
        <f>VLOOKUP(C228,'出荷数2307～2406total241008110618'!B:F,5,0)</f>
        <v>6287</v>
      </c>
      <c r="K228" s="214">
        <f>VLOOKUP(C228,'出荷数2407-2506total250730101950'!B:F,5,0)</f>
        <v>6687</v>
      </c>
      <c r="L228" s="203" t="e">
        <f>VLOOKUP(C:C,#REF!,5,0)</f>
        <v>#REF!</v>
      </c>
      <c r="M228" s="8"/>
      <c r="N228" s="21" t="e">
        <f t="shared" si="7"/>
        <v>#REF!</v>
      </c>
      <c r="O228" s="44">
        <v>5060</v>
      </c>
      <c r="P228" s="44">
        <v>0</v>
      </c>
      <c r="Q228" s="44">
        <v>0</v>
      </c>
      <c r="R228" s="44">
        <v>0</v>
      </c>
      <c r="S228" s="44">
        <v>0</v>
      </c>
      <c r="T228" s="45">
        <v>0</v>
      </c>
      <c r="U228" s="45">
        <v>5060</v>
      </c>
      <c r="V228" s="45">
        <v>3553.636363636364</v>
      </c>
      <c r="W228" s="41" t="e">
        <f t="shared" si="6"/>
        <v>#REF!</v>
      </c>
      <c r="X228" s="46"/>
      <c r="Y228" s="46"/>
    </row>
    <row r="229" spans="1:27">
      <c r="A229" s="29" t="s">
        <v>1205</v>
      </c>
      <c r="B229" s="31" t="s">
        <v>4</v>
      </c>
      <c r="C229" s="17" t="s">
        <v>321</v>
      </c>
      <c r="D229" s="24" t="s">
        <v>322</v>
      </c>
      <c r="E229" s="23"/>
      <c r="F229" s="19">
        <v>10228</v>
      </c>
      <c r="G229" s="21">
        <v>9171</v>
      </c>
      <c r="H229" s="21">
        <v>11029</v>
      </c>
      <c r="I229" s="8">
        <f>VLOOKUP(C229,'202310-202403出荷数total2403220951'!B:F,5,0)</f>
        <v>2992</v>
      </c>
      <c r="J229" s="203">
        <f>VLOOKUP(C229,'出荷数2307～2406total241008110618'!B:F,5,0)</f>
        <v>6316</v>
      </c>
      <c r="K229" s="214">
        <f>VLOOKUP(C229,'出荷数2407-2506total250730101950'!B:F,5,0)</f>
        <v>9066</v>
      </c>
      <c r="L229" s="203" t="e">
        <f>VLOOKUP(C:C,#REF!,5,0)</f>
        <v>#REF!</v>
      </c>
      <c r="M229" s="8"/>
      <c r="N229" s="21" t="e">
        <f t="shared" si="7"/>
        <v>#REF!</v>
      </c>
      <c r="O229" s="44">
        <v>7704</v>
      </c>
      <c r="P229" s="44">
        <v>0</v>
      </c>
      <c r="Q229" s="44">
        <v>0</v>
      </c>
      <c r="R229" s="44">
        <v>0</v>
      </c>
      <c r="S229" s="44">
        <v>0</v>
      </c>
      <c r="T229" s="45">
        <v>0</v>
      </c>
      <c r="U229" s="45">
        <v>7704</v>
      </c>
      <c r="V229" s="45">
        <v>5472.181818181818</v>
      </c>
      <c r="W229" s="41" t="e">
        <f t="shared" si="6"/>
        <v>#REF!</v>
      </c>
      <c r="X229" s="46"/>
      <c r="Y229" s="46"/>
    </row>
    <row r="230" spans="1:27">
      <c r="A230" s="29" t="s">
        <v>1206</v>
      </c>
      <c r="B230" s="31" t="s">
        <v>4</v>
      </c>
      <c r="C230" s="6" t="s">
        <v>260</v>
      </c>
      <c r="D230" s="20" t="s">
        <v>261</v>
      </c>
      <c r="E230" s="19"/>
      <c r="F230" s="19">
        <v>573</v>
      </c>
      <c r="G230" s="21">
        <v>1775</v>
      </c>
      <c r="H230" s="21">
        <v>1468</v>
      </c>
      <c r="I230" s="8">
        <f>VLOOKUP(C230,'202310-202403出荷数total2403220951'!B:F,5,0)</f>
        <v>525</v>
      </c>
      <c r="J230" s="203">
        <f>VLOOKUP(C230,'出荷数2307～2406total241008110618'!B:F,5,0)</f>
        <v>1084</v>
      </c>
      <c r="K230" s="214">
        <f>VLOOKUP(C230,'出荷数2407-2506total250730101950'!B:F,5,0)</f>
        <v>2352</v>
      </c>
      <c r="L230" s="203" t="e">
        <f>VLOOKUP(C:C,#REF!,5,0)</f>
        <v>#REF!</v>
      </c>
      <c r="M230" s="8"/>
      <c r="N230" s="21" t="e">
        <f t="shared" si="7"/>
        <v>#REF!</v>
      </c>
      <c r="O230" s="44">
        <v>1932</v>
      </c>
      <c r="P230" s="44">
        <v>0</v>
      </c>
      <c r="Q230" s="44">
        <v>0</v>
      </c>
      <c r="R230" s="44">
        <v>0</v>
      </c>
      <c r="S230" s="44">
        <v>0</v>
      </c>
      <c r="T230" s="45">
        <v>0</v>
      </c>
      <c r="U230" s="45">
        <v>1932</v>
      </c>
      <c r="V230" s="45">
        <v>1335.1818181818182</v>
      </c>
      <c r="W230" s="41" t="e">
        <f t="shared" si="6"/>
        <v>#REF!</v>
      </c>
      <c r="X230" s="46"/>
      <c r="Y230" s="46"/>
    </row>
    <row r="231" spans="1:27" s="152" customFormat="1">
      <c r="A231" s="144" t="s">
        <v>1207</v>
      </c>
      <c r="B231" s="155" t="s">
        <v>4</v>
      </c>
      <c r="C231" s="153" t="s">
        <v>323</v>
      </c>
      <c r="D231" s="154" t="s">
        <v>324</v>
      </c>
      <c r="E231" s="153"/>
      <c r="F231" s="146">
        <v>4048</v>
      </c>
      <c r="G231" s="148">
        <v>1912</v>
      </c>
      <c r="H231" s="148">
        <v>2073</v>
      </c>
      <c r="I231" s="148">
        <f>VLOOKUP(C231,'202310-202403出荷数total2403220951'!B:F,5,0)</f>
        <v>1230</v>
      </c>
      <c r="J231" s="148">
        <f>VLOOKUP(C231,'出荷数2307～2406total241008110618'!B:F,5,0)</f>
        <v>1618</v>
      </c>
      <c r="K231" s="214">
        <f>VLOOKUP(C231,'出荷数2407-2506total250730101950'!B:F,5,0)</f>
        <v>1274</v>
      </c>
      <c r="L231" s="203" t="e">
        <f>VLOOKUP(C:C,#REF!,5,0)</f>
        <v>#REF!</v>
      </c>
      <c r="M231" s="8"/>
      <c r="N231" s="21" t="e">
        <f t="shared" si="7"/>
        <v>#REF!</v>
      </c>
      <c r="O231" s="148">
        <v>0</v>
      </c>
      <c r="P231" s="148">
        <v>0</v>
      </c>
      <c r="Q231" s="148">
        <v>0</v>
      </c>
      <c r="R231" s="148">
        <v>0</v>
      </c>
      <c r="S231" s="148">
        <v>0</v>
      </c>
      <c r="T231" s="149">
        <v>0</v>
      </c>
      <c r="U231" s="149">
        <v>0</v>
      </c>
      <c r="V231" s="149" t="e">
        <v>#N/A</v>
      </c>
      <c r="W231" s="150" t="e">
        <f t="shared" si="6"/>
        <v>#REF!</v>
      </c>
      <c r="X231" s="151"/>
      <c r="Y231" s="151"/>
      <c r="Z231" s="191"/>
      <c r="AA231" s="191"/>
    </row>
    <row r="232" spans="1:27" s="152" customFormat="1">
      <c r="A232" s="144" t="s">
        <v>1208</v>
      </c>
      <c r="B232" s="155" t="s">
        <v>4</v>
      </c>
      <c r="C232" s="153" t="s">
        <v>325</v>
      </c>
      <c r="D232" s="154" t="s">
        <v>326</v>
      </c>
      <c r="E232" s="153"/>
      <c r="F232" s="146">
        <v>1310</v>
      </c>
      <c r="G232" s="148">
        <v>1493</v>
      </c>
      <c r="H232" s="148">
        <v>1407</v>
      </c>
      <c r="I232" s="148">
        <f>VLOOKUP(C232,'202310-202403出荷数total2403220951'!B:F,5,0)</f>
        <v>699</v>
      </c>
      <c r="J232" s="148">
        <f>VLOOKUP(C232,'出荷数2307～2406total241008110618'!B:F,5,0)</f>
        <v>946</v>
      </c>
      <c r="K232" s="214">
        <f>VLOOKUP(C232,'出荷数2407-2506total250730101950'!B:F,5,0)</f>
        <v>567</v>
      </c>
      <c r="L232" s="203" t="e">
        <f>VLOOKUP(C:C,#REF!,5,0)</f>
        <v>#REF!</v>
      </c>
      <c r="M232" s="8"/>
      <c r="N232" s="21" t="e">
        <f t="shared" si="7"/>
        <v>#REF!</v>
      </c>
      <c r="O232" s="148">
        <v>0</v>
      </c>
      <c r="P232" s="148">
        <v>0</v>
      </c>
      <c r="Q232" s="148">
        <v>0</v>
      </c>
      <c r="R232" s="148">
        <v>0</v>
      </c>
      <c r="S232" s="148">
        <v>0</v>
      </c>
      <c r="T232" s="149">
        <v>0</v>
      </c>
      <c r="U232" s="149">
        <v>0</v>
      </c>
      <c r="V232" s="149" t="e">
        <v>#N/A</v>
      </c>
      <c r="W232" s="150" t="e">
        <f t="shared" si="6"/>
        <v>#REF!</v>
      </c>
      <c r="X232" s="151"/>
      <c r="Y232" s="151"/>
      <c r="Z232" s="191"/>
      <c r="AA232" s="191"/>
    </row>
    <row r="233" spans="1:27">
      <c r="A233" s="29" t="s">
        <v>1209</v>
      </c>
      <c r="B233" s="31" t="s">
        <v>4</v>
      </c>
      <c r="C233" s="6" t="s">
        <v>262</v>
      </c>
      <c r="D233" s="20" t="s">
        <v>263</v>
      </c>
      <c r="E233" s="19"/>
      <c r="F233" s="19">
        <v>1730</v>
      </c>
      <c r="G233" s="21">
        <v>1717</v>
      </c>
      <c r="H233" s="21">
        <v>1895</v>
      </c>
      <c r="I233" s="8">
        <f>VLOOKUP(C233,'202310-202403出荷数total2403220951'!B:F,5,0)</f>
        <v>573</v>
      </c>
      <c r="J233" s="203">
        <f>VLOOKUP(C233,'出荷数2307～2406total241008110618'!B:F,5,0)</f>
        <v>1029</v>
      </c>
      <c r="K233" s="214">
        <f>VLOOKUP(C233,'出荷数2407-2506total250730101950'!B:F,5,0)</f>
        <v>678</v>
      </c>
      <c r="L233" s="203" t="e">
        <f>VLOOKUP(C:C,#REF!,5,0)</f>
        <v>#REF!</v>
      </c>
      <c r="M233" s="8"/>
      <c r="N233" s="21" t="e">
        <f t="shared" si="7"/>
        <v>#REF!</v>
      </c>
      <c r="O233" s="44">
        <v>1814</v>
      </c>
      <c r="P233" s="44">
        <v>0</v>
      </c>
      <c r="Q233" s="44">
        <v>0</v>
      </c>
      <c r="R233" s="44">
        <v>0</v>
      </c>
      <c r="S233" s="44">
        <v>0</v>
      </c>
      <c r="T233" s="45">
        <v>0</v>
      </c>
      <c r="U233" s="45">
        <v>1814</v>
      </c>
      <c r="V233" s="45">
        <v>1505.8181818181818</v>
      </c>
      <c r="W233" s="41" t="e">
        <f t="shared" si="6"/>
        <v>#REF!</v>
      </c>
      <c r="X233" s="46"/>
      <c r="Y233" s="46"/>
    </row>
    <row r="234" spans="1:27">
      <c r="A234" s="29" t="s">
        <v>1210</v>
      </c>
      <c r="B234" s="31" t="s">
        <v>4</v>
      </c>
      <c r="C234" s="17" t="s">
        <v>327</v>
      </c>
      <c r="D234" s="24" t="s">
        <v>328</v>
      </c>
      <c r="E234" s="23"/>
      <c r="F234" s="19">
        <v>1710</v>
      </c>
      <c r="G234" s="21">
        <v>1333</v>
      </c>
      <c r="H234" s="21">
        <v>1404</v>
      </c>
      <c r="I234" s="8">
        <f>VLOOKUP(C234,'202310-202403出荷数total2403220951'!B:F,5,0)</f>
        <v>317</v>
      </c>
      <c r="J234" s="203">
        <f>VLOOKUP(C234,'出荷数2307～2406total241008110618'!B:F,5,0)</f>
        <v>490</v>
      </c>
      <c r="K234" s="214">
        <f>VLOOKUP(C234,'出荷数2407-2506total250730101950'!B:F,5,0)</f>
        <v>495</v>
      </c>
      <c r="L234" s="203" t="e">
        <f>VLOOKUP(C:C,#REF!,5,0)</f>
        <v>#REF!</v>
      </c>
      <c r="M234" s="8"/>
      <c r="N234" s="21" t="e">
        <f t="shared" si="7"/>
        <v>#REF!</v>
      </c>
      <c r="O234" s="44">
        <v>1557</v>
      </c>
      <c r="P234" s="44">
        <v>0</v>
      </c>
      <c r="Q234" s="44">
        <v>0</v>
      </c>
      <c r="R234" s="44">
        <v>0</v>
      </c>
      <c r="S234" s="44">
        <v>0</v>
      </c>
      <c r="T234" s="45">
        <v>0</v>
      </c>
      <c r="U234" s="45">
        <v>1557</v>
      </c>
      <c r="V234" s="45">
        <v>1147.4545454545455</v>
      </c>
      <c r="W234" s="41" t="e">
        <f t="shared" si="6"/>
        <v>#REF!</v>
      </c>
      <c r="X234" s="46"/>
      <c r="Y234" s="46"/>
    </row>
    <row r="235" spans="1:27" s="152" customFormat="1" ht="15.75">
      <c r="A235" s="144" t="s">
        <v>1211</v>
      </c>
      <c r="B235" s="155" t="s">
        <v>4</v>
      </c>
      <c r="C235" s="153" t="s">
        <v>264</v>
      </c>
      <c r="D235" s="154" t="s">
        <v>265</v>
      </c>
      <c r="E235" s="153"/>
      <c r="F235" s="146">
        <v>4845</v>
      </c>
      <c r="G235" s="148">
        <v>7700</v>
      </c>
      <c r="H235" s="148">
        <v>1951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VLOOKUP(C:C,#REF!,5,0)</f>
        <v>#REF!</v>
      </c>
      <c r="M235" s="8"/>
      <c r="N235" s="21" t="e">
        <f t="shared" si="7"/>
        <v>#REF!</v>
      </c>
      <c r="O235" s="148">
        <v>0</v>
      </c>
      <c r="P235" s="148">
        <v>0</v>
      </c>
      <c r="Q235" s="148">
        <v>0</v>
      </c>
      <c r="R235" s="148">
        <v>0</v>
      </c>
      <c r="S235" s="148">
        <v>0</v>
      </c>
      <c r="T235" s="149">
        <v>0</v>
      </c>
      <c r="U235" s="149">
        <v>0</v>
      </c>
      <c r="V235" s="149" t="e">
        <v>#N/A</v>
      </c>
      <c r="W235" s="150" t="e">
        <f t="shared" si="6"/>
        <v>#REF!</v>
      </c>
      <c r="X235" s="151"/>
      <c r="Y235" s="151"/>
    </row>
    <row r="236" spans="1:27">
      <c r="A236" s="29" t="s">
        <v>1212</v>
      </c>
      <c r="B236" s="31" t="s">
        <v>4</v>
      </c>
      <c r="C236" s="17" t="s">
        <v>329</v>
      </c>
      <c r="D236" s="24" t="s">
        <v>330</v>
      </c>
      <c r="E236" s="23"/>
      <c r="F236" s="19">
        <v>11021</v>
      </c>
      <c r="G236" s="21">
        <v>6767</v>
      </c>
      <c r="H236" s="21">
        <v>4852</v>
      </c>
      <c r="I236" s="8">
        <f>VLOOKUP(C236,'202310-202403出荷数total2403220951'!B:F,5,0)</f>
        <v>2771</v>
      </c>
      <c r="J236" s="203">
        <f>VLOOKUP(C236,'出荷数2307～2406total241008110618'!B:F,5,0)</f>
        <v>4651</v>
      </c>
      <c r="K236" s="214">
        <f>VLOOKUP(C236,'出荷数2407-2506total250730101950'!B:F,5,0)</f>
        <v>5139</v>
      </c>
      <c r="L236" s="203" t="e">
        <f>VLOOKUP(C:C,#REF!,5,0)</f>
        <v>#REF!</v>
      </c>
      <c r="M236" s="211">
        <v>3000</v>
      </c>
      <c r="N236" s="211">
        <v>3000</v>
      </c>
      <c r="O236" s="44">
        <v>3849</v>
      </c>
      <c r="P236" s="44">
        <v>1990</v>
      </c>
      <c r="Q236" s="44">
        <v>7000</v>
      </c>
      <c r="R236" s="44">
        <v>0</v>
      </c>
      <c r="S236" s="44">
        <v>1990</v>
      </c>
      <c r="T236" s="45">
        <v>0</v>
      </c>
      <c r="U236" s="45">
        <v>8859</v>
      </c>
      <c r="V236" s="45">
        <v>5859</v>
      </c>
      <c r="W236" s="41" t="e">
        <f t="shared" si="6"/>
        <v>#REF!</v>
      </c>
      <c r="X236" s="46"/>
      <c r="Y236" s="46"/>
    </row>
    <row r="237" spans="1:27" s="152" customFormat="1" ht="15.75">
      <c r="A237" s="144" t="s">
        <v>1213</v>
      </c>
      <c r="B237" s="155" t="s">
        <v>4</v>
      </c>
      <c r="C237" s="153" t="s">
        <v>331</v>
      </c>
      <c r="D237" s="154" t="s">
        <v>1309</v>
      </c>
      <c r="E237" s="153" t="s">
        <v>186</v>
      </c>
      <c r="F237" s="146">
        <v>1700</v>
      </c>
      <c r="G237" s="148">
        <v>294</v>
      </c>
      <c r="H237" s="148">
        <v>198</v>
      </c>
      <c r="I237" s="148" t="e">
        <f>VLOOKUP(C237,'202310-202403出荷数total2403220951'!B:F,5,0)</f>
        <v>#N/A</v>
      </c>
      <c r="J237" s="148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 t="e">
        <f>VLOOKUP(C:C,#REF!,5,0)</f>
        <v>#REF!</v>
      </c>
      <c r="M237" s="8"/>
      <c r="N237" s="21" t="e">
        <f t="shared" si="7"/>
        <v>#REF!</v>
      </c>
      <c r="O237" s="148">
        <v>0</v>
      </c>
      <c r="P237" s="148">
        <v>0</v>
      </c>
      <c r="Q237" s="148">
        <v>0</v>
      </c>
      <c r="R237" s="148">
        <v>0</v>
      </c>
      <c r="S237" s="148">
        <v>0</v>
      </c>
      <c r="T237" s="149">
        <v>0</v>
      </c>
      <c r="U237" s="149">
        <v>0</v>
      </c>
      <c r="V237" s="149" t="e">
        <v>#N/A</v>
      </c>
      <c r="W237" s="150" t="e">
        <f t="shared" si="6"/>
        <v>#REF!</v>
      </c>
      <c r="X237" s="151"/>
      <c r="Y237" s="151"/>
    </row>
    <row r="238" spans="1:27" s="152" customFormat="1">
      <c r="A238" s="144" t="s">
        <v>1214</v>
      </c>
      <c r="B238" s="155" t="s">
        <v>4</v>
      </c>
      <c r="C238" s="153" t="s">
        <v>266</v>
      </c>
      <c r="D238" s="154" t="s">
        <v>1266</v>
      </c>
      <c r="E238" s="153"/>
      <c r="F238" s="146">
        <v>2398</v>
      </c>
      <c r="G238" s="148">
        <v>1863</v>
      </c>
      <c r="H238" s="148">
        <v>1640</v>
      </c>
      <c r="I238" s="148">
        <f>VLOOKUP(C238,'202310-202403出荷数total2403220951'!B:F,5,0)</f>
        <v>720</v>
      </c>
      <c r="J238" s="148">
        <f>VLOOKUP(C238,'出荷数2307～2406total241008110618'!B:F,5,0)</f>
        <v>4600</v>
      </c>
      <c r="K238" s="214" t="e">
        <f>VLOOKUP(C238,'出荷数2407-2506total250730101950'!B:F,5,0)</f>
        <v>#N/A</v>
      </c>
      <c r="L238" s="203" t="e">
        <f>VLOOKUP(C:C,#REF!,5,0)</f>
        <v>#REF!</v>
      </c>
      <c r="M238" s="8"/>
      <c r="N238" s="21" t="e">
        <f t="shared" si="7"/>
        <v>#REF!</v>
      </c>
      <c r="O238" s="148">
        <v>42</v>
      </c>
      <c r="P238" s="148">
        <v>0</v>
      </c>
      <c r="Q238" s="148">
        <v>0</v>
      </c>
      <c r="R238" s="148">
        <v>0</v>
      </c>
      <c r="S238" s="148">
        <v>0</v>
      </c>
      <c r="T238" s="149">
        <v>0</v>
      </c>
      <c r="U238" s="149">
        <v>42</v>
      </c>
      <c r="V238" s="149">
        <v>41.545454545454547</v>
      </c>
      <c r="W238" s="150" t="e">
        <f t="shared" si="6"/>
        <v>#REF!</v>
      </c>
      <c r="X238" s="151"/>
      <c r="Y238" s="151"/>
      <c r="Z238" s="191"/>
      <c r="AA238" s="191"/>
    </row>
    <row r="239" spans="1:27" s="152" customFormat="1">
      <c r="A239" s="144" t="s">
        <v>1215</v>
      </c>
      <c r="B239" s="155" t="s">
        <v>4</v>
      </c>
      <c r="C239" s="153" t="s">
        <v>267</v>
      </c>
      <c r="D239" s="154" t="s">
        <v>1265</v>
      </c>
      <c r="E239" s="153"/>
      <c r="F239" s="146">
        <v>5642</v>
      </c>
      <c r="G239" s="148">
        <v>200</v>
      </c>
      <c r="H239" s="148">
        <v>1430</v>
      </c>
      <c r="I239" s="148">
        <f>VLOOKUP(C239,'202310-202403出荷数total2403220951'!B:F,5,0)</f>
        <v>285</v>
      </c>
      <c r="J239" s="148">
        <f>VLOOKUP(C239,'出荷数2307～2406total241008110618'!B:F,5,0)</f>
        <v>287</v>
      </c>
      <c r="K239" s="214">
        <f>VLOOKUP(C239,'出荷数2407-2506total250730101950'!B:F,5,0)</f>
        <v>291</v>
      </c>
      <c r="L239" s="203" t="e">
        <f>VLOOKUP(C:C,#REF!,5,0)</f>
        <v>#REF!</v>
      </c>
      <c r="M239" s="8"/>
      <c r="N239" s="21" t="e">
        <f t="shared" si="7"/>
        <v>#REF!</v>
      </c>
      <c r="O239" s="148">
        <v>1006</v>
      </c>
      <c r="P239" s="148">
        <v>0</v>
      </c>
      <c r="Q239" s="148">
        <v>0</v>
      </c>
      <c r="R239" s="148">
        <v>0</v>
      </c>
      <c r="S239" s="148">
        <v>0</v>
      </c>
      <c r="T239" s="149">
        <v>0</v>
      </c>
      <c r="U239" s="149">
        <v>1006</v>
      </c>
      <c r="V239" s="149">
        <v>857.36363636363637</v>
      </c>
      <c r="W239" s="150" t="e">
        <f t="shared" si="6"/>
        <v>#REF!</v>
      </c>
      <c r="X239" s="151"/>
      <c r="Y239" s="151"/>
      <c r="Z239" s="191"/>
      <c r="AA239" s="191"/>
    </row>
    <row r="240" spans="1:27" s="200" customFormat="1">
      <c r="A240" s="192" t="s">
        <v>1216</v>
      </c>
      <c r="B240" s="212" t="s">
        <v>4</v>
      </c>
      <c r="C240" s="235" t="s">
        <v>332</v>
      </c>
      <c r="D240" s="236" t="s">
        <v>333</v>
      </c>
      <c r="E240" s="235"/>
      <c r="F240" s="194">
        <v>428</v>
      </c>
      <c r="G240" s="196">
        <v>1103</v>
      </c>
      <c r="H240" s="196">
        <v>787</v>
      </c>
      <c r="I240" s="196">
        <f>VLOOKUP(C240,'202310-202403出荷数total2403220951'!B:F,5,0)</f>
        <v>481</v>
      </c>
      <c r="J240" s="196">
        <f>VLOOKUP(C240,'出荷数2307～2406total241008110618'!B:F,5,0)</f>
        <v>533</v>
      </c>
      <c r="K240" s="196">
        <f>VLOOKUP(C240,'出荷数2407-2506total250730101950'!B:F,5,0)</f>
        <v>617</v>
      </c>
      <c r="L240" s="203" t="e">
        <f>VLOOKUP(C:C,#REF!,5,0)</f>
        <v>#REF!</v>
      </c>
      <c r="M240" s="196"/>
      <c r="N240" s="196" t="e">
        <f t="shared" si="7"/>
        <v>#REF!</v>
      </c>
      <c r="O240" s="196">
        <v>192</v>
      </c>
      <c r="P240" s="196">
        <v>0</v>
      </c>
      <c r="Q240" s="196">
        <v>0</v>
      </c>
      <c r="R240" s="196">
        <v>0</v>
      </c>
      <c r="S240" s="196">
        <v>0</v>
      </c>
      <c r="T240" s="197">
        <v>0</v>
      </c>
      <c r="U240" s="197">
        <v>192</v>
      </c>
      <c r="V240" s="197">
        <v>-65.272727272727252</v>
      </c>
      <c r="W240" s="198" t="e">
        <f t="shared" si="6"/>
        <v>#REF!</v>
      </c>
      <c r="X240" s="199"/>
      <c r="Y240" s="199"/>
      <c r="Z240" s="201"/>
      <c r="AA240" s="201"/>
    </row>
    <row r="241" spans="1:27" s="200" customFormat="1">
      <c r="A241" s="192" t="s">
        <v>1217</v>
      </c>
      <c r="B241" s="212" t="s">
        <v>4</v>
      </c>
      <c r="C241" s="235" t="s">
        <v>268</v>
      </c>
      <c r="D241" s="236" t="s">
        <v>4102</v>
      </c>
      <c r="E241" s="235"/>
      <c r="F241" s="194">
        <v>1178</v>
      </c>
      <c r="G241" s="196">
        <v>1650</v>
      </c>
      <c r="H241" s="196">
        <v>1270</v>
      </c>
      <c r="I241" s="196">
        <f>VLOOKUP(C241,'202310-202403出荷数total2403220951'!B:F,5,0)</f>
        <v>496</v>
      </c>
      <c r="J241" s="196">
        <f>VLOOKUP(C241,'出荷数2307～2406total241008110618'!B:F,5,0)</f>
        <v>962</v>
      </c>
      <c r="K241" s="214">
        <f>VLOOKUP(C241,'出荷数2407-2506total250730101950'!B:F,5,0)</f>
        <v>596</v>
      </c>
      <c r="L241" s="203" t="e">
        <f>VLOOKUP(C:C,#REF!,5,0)</f>
        <v>#REF!</v>
      </c>
      <c r="M241" s="8"/>
      <c r="N241" s="21" t="e">
        <f t="shared" si="7"/>
        <v>#REF!</v>
      </c>
      <c r="O241" s="196">
        <v>0</v>
      </c>
      <c r="P241" s="196">
        <v>0</v>
      </c>
      <c r="Q241" s="196">
        <v>0</v>
      </c>
      <c r="R241" s="196">
        <v>0</v>
      </c>
      <c r="S241" s="196">
        <v>0</v>
      </c>
      <c r="T241" s="197">
        <v>0</v>
      </c>
      <c r="U241" s="197">
        <v>0</v>
      </c>
      <c r="V241" s="197">
        <v>-55.45454545454546</v>
      </c>
      <c r="W241" s="198" t="e">
        <f t="shared" si="6"/>
        <v>#REF!</v>
      </c>
      <c r="X241" s="199"/>
      <c r="Y241" s="199"/>
      <c r="Z241" s="201"/>
      <c r="AA241" s="201"/>
    </row>
    <row r="242" spans="1:27">
      <c r="A242" s="29" t="s">
        <v>1218</v>
      </c>
      <c r="B242" s="31" t="s">
        <v>4</v>
      </c>
      <c r="C242" s="17" t="s">
        <v>270</v>
      </c>
      <c r="D242" s="24" t="s">
        <v>271</v>
      </c>
      <c r="E242" s="23"/>
      <c r="F242" s="19">
        <v>3399</v>
      </c>
      <c r="G242" s="21">
        <v>3090</v>
      </c>
      <c r="H242" s="21">
        <v>3886</v>
      </c>
      <c r="I242" s="8">
        <f>VLOOKUP(C242,'202310-202403出荷数total2403220951'!B:F,5,0)</f>
        <v>1077</v>
      </c>
      <c r="J242" s="203">
        <f>VLOOKUP(C242,'出荷数2307～2406total241008110618'!B:F,5,0)</f>
        <v>1997</v>
      </c>
      <c r="K242" s="214">
        <f>VLOOKUP(C242,'出荷数2407-2506total250730101950'!B:F,5,0)</f>
        <v>1751</v>
      </c>
      <c r="L242" s="203" t="e">
        <f>VLOOKUP(C:C,#REF!,5,0)</f>
        <v>#REF!</v>
      </c>
      <c r="M242" s="8"/>
      <c r="N242" s="21" t="e">
        <f t="shared" si="7"/>
        <v>#REF!</v>
      </c>
      <c r="O242" s="44">
        <v>1189</v>
      </c>
      <c r="P242" s="44">
        <v>0</v>
      </c>
      <c r="Q242" s="44">
        <v>0</v>
      </c>
      <c r="R242" s="44">
        <v>0</v>
      </c>
      <c r="S242" s="44">
        <v>0</v>
      </c>
      <c r="T242" s="45">
        <v>0</v>
      </c>
      <c r="U242" s="45">
        <v>1189</v>
      </c>
      <c r="V242" s="45">
        <v>669.4545454545455</v>
      </c>
      <c r="W242" s="41" t="e">
        <f t="shared" si="6"/>
        <v>#REF!</v>
      </c>
      <c r="X242" s="46"/>
      <c r="Y242" s="46"/>
    </row>
    <row r="243" spans="1:27" s="152" customFormat="1" ht="15.75">
      <c r="A243" s="144" t="s">
        <v>1219</v>
      </c>
      <c r="B243" s="155" t="s">
        <v>4</v>
      </c>
      <c r="C243" s="153" t="s">
        <v>713</v>
      </c>
      <c r="D243" s="154" t="s">
        <v>1310</v>
      </c>
      <c r="E243" s="153"/>
      <c r="F243" s="146" t="e">
        <f>VLOOKUP(C243,#REF!,17,0 )</f>
        <v>#REF!</v>
      </c>
      <c r="G243" s="148">
        <v>18471</v>
      </c>
      <c r="H243" s="148">
        <v>11873</v>
      </c>
      <c r="I243" s="148">
        <f>VLOOKUP(C243,'202310-202403出荷数total2403220951'!B:F,5,0)</f>
        <v>21</v>
      </c>
      <c r="J243" s="148">
        <f>VLOOKUP(C243,'出荷数2307～2406total241008110618'!B:F,5,0)</f>
        <v>179</v>
      </c>
      <c r="K243" s="214">
        <f>VLOOKUP(C243,'出荷数2407-2506total250730101950'!B:F,5,0)</f>
        <v>20</v>
      </c>
      <c r="L243" s="203" t="e">
        <f>VLOOKUP(C:C,#REF!,5,0)</f>
        <v>#REF!</v>
      </c>
      <c r="M243" s="8"/>
      <c r="N243" s="21" t="e">
        <f t="shared" si="7"/>
        <v>#REF!</v>
      </c>
      <c r="O243" s="148">
        <v>181</v>
      </c>
      <c r="P243" s="148">
        <v>0</v>
      </c>
      <c r="Q243" s="148">
        <v>0</v>
      </c>
      <c r="R243" s="148">
        <v>0</v>
      </c>
      <c r="S243" s="148">
        <v>0</v>
      </c>
      <c r="T243" s="149">
        <v>0</v>
      </c>
      <c r="U243" s="149">
        <v>181</v>
      </c>
      <c r="V243" s="149" t="e">
        <v>#N/A</v>
      </c>
      <c r="W243" s="150" t="e">
        <f t="shared" si="6"/>
        <v>#REF!</v>
      </c>
      <c r="X243" s="151"/>
      <c r="Y243" s="151"/>
    </row>
    <row r="244" spans="1:27">
      <c r="A244" s="29" t="s">
        <v>1220</v>
      </c>
      <c r="B244" s="31" t="s">
        <v>4</v>
      </c>
      <c r="C244" s="17" t="s">
        <v>273</v>
      </c>
      <c r="D244" s="24" t="s">
        <v>274</v>
      </c>
      <c r="E244" s="23"/>
      <c r="F244" s="19">
        <v>1919</v>
      </c>
      <c r="G244" s="21">
        <v>2904</v>
      </c>
      <c r="H244" s="21">
        <v>2412</v>
      </c>
      <c r="I244" s="8">
        <f>VLOOKUP(C244,'202310-202403出荷数total2403220951'!B:F,5,0)</f>
        <v>850</v>
      </c>
      <c r="J244" s="203">
        <f>VLOOKUP(C244,'出荷数2307～2406total241008110618'!B:F,5,0)</f>
        <v>2028</v>
      </c>
      <c r="K244" s="214">
        <f>VLOOKUP(C244,'出荷数2407-2506total250730101950'!B:F,5,0)</f>
        <v>1107</v>
      </c>
      <c r="L244" s="203" t="e">
        <f>VLOOKUP(C:C,#REF!,5,0)</f>
        <v>#REF!</v>
      </c>
      <c r="M244" s="8"/>
      <c r="N244" s="21" t="e">
        <f t="shared" si="7"/>
        <v>#REF!</v>
      </c>
      <c r="O244" s="44">
        <v>3257</v>
      </c>
      <c r="P244" s="44">
        <v>0</v>
      </c>
      <c r="Q244" s="44">
        <v>0</v>
      </c>
      <c r="R244" s="44">
        <v>0</v>
      </c>
      <c r="S244" s="44">
        <v>0</v>
      </c>
      <c r="T244" s="45">
        <v>0</v>
      </c>
      <c r="U244" s="45">
        <v>3257</v>
      </c>
      <c r="V244" s="45">
        <v>3052.4545454545455</v>
      </c>
      <c r="W244" s="41" t="e">
        <f t="shared" si="6"/>
        <v>#REF!</v>
      </c>
      <c r="X244" s="46"/>
      <c r="Y244" s="46"/>
    </row>
    <row r="245" spans="1:27">
      <c r="A245" s="29" t="s">
        <v>1221</v>
      </c>
      <c r="B245" s="31" t="s">
        <v>4</v>
      </c>
      <c r="C245" s="17" t="s">
        <v>709</v>
      </c>
      <c r="D245" s="24" t="s">
        <v>717</v>
      </c>
      <c r="E245" s="23"/>
      <c r="F245" s="19">
        <v>0</v>
      </c>
      <c r="G245" s="21">
        <v>0</v>
      </c>
      <c r="H245" s="21">
        <v>8393</v>
      </c>
      <c r="I245" s="8">
        <f>VLOOKUP(C245,'202310-202403出荷数total2403220951'!B:F,5,0)</f>
        <v>7931</v>
      </c>
      <c r="J245" s="203">
        <f>VLOOKUP(C245,'出荷数2307～2406total241008110618'!B:F,5,0)</f>
        <v>17588</v>
      </c>
      <c r="K245" s="214">
        <f>VLOOKUP(C245,'出荷数2407-2506total250730101950'!B:F,5,0)</f>
        <v>16987</v>
      </c>
      <c r="L245" s="203" t="e">
        <f>VLOOKUP(C:C,#REF!,5,0)</f>
        <v>#REF!</v>
      </c>
      <c r="M245" s="211">
        <v>12000</v>
      </c>
      <c r="N245" s="211">
        <v>12000</v>
      </c>
      <c r="O245" s="44">
        <v>11421</v>
      </c>
      <c r="P245" s="44">
        <v>100</v>
      </c>
      <c r="Q245" s="44">
        <v>5000</v>
      </c>
      <c r="R245" s="44">
        <v>0</v>
      </c>
      <c r="S245" s="44">
        <v>200</v>
      </c>
      <c r="T245" s="45">
        <v>-100</v>
      </c>
      <c r="U245" s="45">
        <v>16221</v>
      </c>
      <c r="V245" s="45">
        <v>4221</v>
      </c>
      <c r="W245" s="41" t="e">
        <f t="shared" si="6"/>
        <v>#REF!</v>
      </c>
      <c r="X245" s="46"/>
      <c r="Y245" s="46"/>
    </row>
    <row r="246" spans="1:27">
      <c r="A246" s="29"/>
      <c r="B246" s="31" t="s">
        <v>4</v>
      </c>
      <c r="C246" s="17" t="s">
        <v>4100</v>
      </c>
      <c r="D246" s="24" t="s">
        <v>4427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 t="e">
        <f>VLOOKUP(C246,'出荷数2407-2506total250730101950'!B:F,5,0)</f>
        <v>#N/A</v>
      </c>
      <c r="L246" s="203" t="e">
        <f>VLOOKUP(C:C,#REF!,5,0)</f>
        <v>#REF!</v>
      </c>
      <c r="M246" s="213">
        <v>1500</v>
      </c>
      <c r="N246" s="211">
        <v>1500</v>
      </c>
      <c r="O246" s="44">
        <v>2665</v>
      </c>
      <c r="P246" s="44">
        <v>225</v>
      </c>
      <c r="Q246" s="44">
        <v>0</v>
      </c>
      <c r="R246" s="44">
        <v>0</v>
      </c>
      <c r="S246" s="44">
        <v>225</v>
      </c>
      <c r="T246" s="45">
        <v>0</v>
      </c>
      <c r="U246" s="45">
        <v>2440</v>
      </c>
      <c r="V246" s="45">
        <v>940</v>
      </c>
      <c r="W246" s="41" t="e">
        <f t="shared" si="6"/>
        <v>#REF!</v>
      </c>
      <c r="X246" s="46"/>
      <c r="Y246" s="46"/>
    </row>
    <row r="247" spans="1:27" s="231" customFormat="1">
      <c r="A247" s="223" t="s">
        <v>1222</v>
      </c>
      <c r="B247" s="254" t="s">
        <v>4</v>
      </c>
      <c r="C247" s="255" t="s">
        <v>275</v>
      </c>
      <c r="D247" s="256" t="s">
        <v>276</v>
      </c>
      <c r="E247" s="255"/>
      <c r="F247" s="225">
        <v>2255</v>
      </c>
      <c r="G247" s="227">
        <v>2545</v>
      </c>
      <c r="H247" s="227">
        <v>2670</v>
      </c>
      <c r="I247" s="227">
        <f>VLOOKUP(C247,'202310-202403出荷数total2403220951'!B:F,5,0)</f>
        <v>879</v>
      </c>
      <c r="J247" s="227">
        <f>VLOOKUP(C247,'出荷数2307～2406total241008110618'!B:F,5,0)</f>
        <v>2296</v>
      </c>
      <c r="K247" s="214">
        <f>VLOOKUP(C247,'出荷数2407-2506total250730101950'!B:F,5,0)</f>
        <v>457</v>
      </c>
      <c r="L247" s="203" t="e">
        <f>VLOOKUP(C:C,#REF!,5,0)</f>
        <v>#REF!</v>
      </c>
      <c r="M247" s="8"/>
      <c r="N247" s="21" t="e">
        <f t="shared" si="7"/>
        <v>#REF!</v>
      </c>
      <c r="O247" s="227">
        <v>69</v>
      </c>
      <c r="P247" s="227">
        <v>0</v>
      </c>
      <c r="Q247" s="227">
        <v>0</v>
      </c>
      <c r="R247" s="227">
        <v>0</v>
      </c>
      <c r="S247" s="227">
        <v>0</v>
      </c>
      <c r="T247" s="228">
        <v>0</v>
      </c>
      <c r="U247" s="228">
        <v>69</v>
      </c>
      <c r="V247" s="228" t="e">
        <v>#N/A</v>
      </c>
      <c r="W247" s="229" t="e">
        <f t="shared" si="6"/>
        <v>#REF!</v>
      </c>
      <c r="X247" s="230"/>
      <c r="Y247" s="230"/>
      <c r="Z247" s="232"/>
      <c r="AA247" s="232"/>
    </row>
    <row r="248" spans="1:27">
      <c r="A248" s="29"/>
      <c r="B248" s="31" t="s">
        <v>4</v>
      </c>
      <c r="C248" s="17" t="s">
        <v>3793</v>
      </c>
      <c r="D248" s="24" t="s">
        <v>276</v>
      </c>
      <c r="E248" s="23"/>
      <c r="F248" s="19"/>
      <c r="G248" s="21"/>
      <c r="H248" s="21"/>
      <c r="I248" s="8" t="e">
        <f>VLOOKUP(C248,'202310-202403出荷数total2403220951'!B:F,5,0)</f>
        <v>#N/A</v>
      </c>
      <c r="J248" s="203" t="e">
        <f>VLOOKUP(C248,'出荷数2307～2406total241008110618'!B:F,5,0)</f>
        <v>#N/A</v>
      </c>
      <c r="K248" s="214">
        <f>VLOOKUP(C248,'出荷数2407-2506total250730101950'!B:F,5,0)</f>
        <v>1929</v>
      </c>
      <c r="L248" s="203" t="e">
        <f>VLOOKUP(C:C,#REF!,5,0)</f>
        <v>#REF!</v>
      </c>
      <c r="M248" s="211">
        <v>2000</v>
      </c>
      <c r="N248" s="211">
        <v>2000</v>
      </c>
      <c r="O248" s="44">
        <v>5388</v>
      </c>
      <c r="P248" s="44">
        <v>0</v>
      </c>
      <c r="Q248" s="44">
        <v>0</v>
      </c>
      <c r="R248" s="44">
        <v>0</v>
      </c>
      <c r="S248" s="44">
        <v>0</v>
      </c>
      <c r="T248" s="45">
        <v>0</v>
      </c>
      <c r="U248" s="45">
        <v>5388</v>
      </c>
      <c r="V248" s="45">
        <v>3388</v>
      </c>
      <c r="W248" s="41" t="e">
        <f t="shared" si="6"/>
        <v>#REF!</v>
      </c>
      <c r="X248" s="46"/>
      <c r="Y248" s="46"/>
    </row>
    <row r="249" spans="1:27">
      <c r="A249" s="29" t="s">
        <v>1223</v>
      </c>
      <c r="B249" s="31" t="s">
        <v>4</v>
      </c>
      <c r="C249" s="6" t="s">
        <v>277</v>
      </c>
      <c r="D249" s="20" t="s">
        <v>278</v>
      </c>
      <c r="E249" s="19"/>
      <c r="F249" s="19">
        <v>1568</v>
      </c>
      <c r="G249" s="21">
        <v>1942</v>
      </c>
      <c r="H249" s="21">
        <v>1574</v>
      </c>
      <c r="I249" s="8">
        <f>VLOOKUP(C249,'202310-202403出荷数total2403220951'!B:F,5,0)</f>
        <v>294</v>
      </c>
      <c r="J249" s="203">
        <f>VLOOKUP(C249,'出荷数2307～2406total241008110618'!B:F,5,0)</f>
        <v>1143</v>
      </c>
      <c r="K249" s="214">
        <f>VLOOKUP(C249,'出荷数2407-2506total250730101950'!B:F,5,0)</f>
        <v>179</v>
      </c>
      <c r="L249" s="203" t="e">
        <f>VLOOKUP(C:C,#REF!,5,0)</f>
        <v>#REF!</v>
      </c>
      <c r="M249" s="8"/>
      <c r="N249" s="21" t="e">
        <f t="shared" si="7"/>
        <v>#REF!</v>
      </c>
      <c r="O249" s="44">
        <v>1466</v>
      </c>
      <c r="P249" s="44">
        <v>0</v>
      </c>
      <c r="Q249" s="44">
        <v>0</v>
      </c>
      <c r="R249" s="44">
        <v>0</v>
      </c>
      <c r="S249" s="44">
        <v>0</v>
      </c>
      <c r="T249" s="45">
        <v>0</v>
      </c>
      <c r="U249" s="45">
        <v>1466</v>
      </c>
      <c r="V249" s="45">
        <v>1401.909090909091</v>
      </c>
      <c r="W249" s="41" t="e">
        <f t="shared" si="6"/>
        <v>#REF!</v>
      </c>
      <c r="X249" s="46"/>
      <c r="Y249" s="46"/>
    </row>
    <row r="250" spans="1:27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 t="e">
        <f>VLOOKUP(C:C,#REF!,5,0)</f>
        <v>#REF!</v>
      </c>
      <c r="M250" s="8"/>
      <c r="N250" s="21" t="e">
        <f t="shared" si="7"/>
        <v>#REF!</v>
      </c>
      <c r="O250" s="44">
        <v>3303</v>
      </c>
      <c r="P250" s="44">
        <v>0</v>
      </c>
      <c r="Q250" s="44">
        <v>0</v>
      </c>
      <c r="R250" s="44">
        <v>0</v>
      </c>
      <c r="S250" s="44">
        <v>0</v>
      </c>
      <c r="T250" s="45">
        <v>0</v>
      </c>
      <c r="U250" s="45">
        <v>3303</v>
      </c>
      <c r="V250" s="45">
        <v>3042.090909090909</v>
      </c>
      <c r="W250" s="41" t="e">
        <f t="shared" si="6"/>
        <v>#REF!</v>
      </c>
      <c r="X250" s="46"/>
      <c r="Y250" s="46"/>
    </row>
    <row r="251" spans="1:27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 t="e">
        <f>VLOOKUP(C:C,#REF!,5,0)</f>
        <v>#REF!</v>
      </c>
      <c r="M251" s="8"/>
      <c r="N251" s="21" t="e">
        <f t="shared" si="7"/>
        <v>#REF!</v>
      </c>
      <c r="O251" s="44">
        <v>3001</v>
      </c>
      <c r="P251" s="44">
        <v>0</v>
      </c>
      <c r="Q251" s="44">
        <v>0</v>
      </c>
      <c r="R251" s="44">
        <v>0</v>
      </c>
      <c r="S251" s="44">
        <v>0</v>
      </c>
      <c r="T251" s="45">
        <v>0</v>
      </c>
      <c r="U251" s="45">
        <v>3001</v>
      </c>
      <c r="V251" s="45">
        <v>2903.2727272727275</v>
      </c>
      <c r="W251" s="41" t="e">
        <f t="shared" si="6"/>
        <v>#REF!</v>
      </c>
      <c r="X251" s="46"/>
      <c r="Y251" s="46"/>
    </row>
    <row r="252" spans="1:27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 t="e">
        <f>VLOOKUP(C:C,#REF!,5,0)</f>
        <v>#REF!</v>
      </c>
      <c r="M252" s="8"/>
      <c r="N252" s="21" t="e">
        <f t="shared" si="7"/>
        <v>#REF!</v>
      </c>
      <c r="O252" s="44">
        <v>2192</v>
      </c>
      <c r="P252" s="44">
        <v>400</v>
      </c>
      <c r="Q252" s="44">
        <v>0</v>
      </c>
      <c r="R252" s="44">
        <v>0</v>
      </c>
      <c r="S252" s="44">
        <v>400</v>
      </c>
      <c r="T252" s="45">
        <v>0</v>
      </c>
      <c r="U252" s="45">
        <v>1792</v>
      </c>
      <c r="V252" s="45">
        <v>1708.8181818181818</v>
      </c>
      <c r="W252" s="41" t="e">
        <f t="shared" si="6"/>
        <v>#REF!</v>
      </c>
      <c r="X252" s="46"/>
      <c r="Y252" s="46"/>
    </row>
    <row r="253" spans="1:27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 t="e">
        <f>VLOOKUP(C:C,#REF!,5,0)</f>
        <v>#REF!</v>
      </c>
      <c r="M253" s="211">
        <v>1000</v>
      </c>
      <c r="N253" s="21" t="e">
        <f t="shared" si="7"/>
        <v>#REF!</v>
      </c>
      <c r="O253" s="44">
        <v>4568</v>
      </c>
      <c r="P253" s="44">
        <v>3420</v>
      </c>
      <c r="Q253" s="44">
        <v>0</v>
      </c>
      <c r="R253" s="44">
        <v>0</v>
      </c>
      <c r="S253" s="44">
        <v>3420</v>
      </c>
      <c r="T253" s="45">
        <v>0</v>
      </c>
      <c r="U253" s="45">
        <v>1148</v>
      </c>
      <c r="V253" s="45">
        <v>33.909090909090992</v>
      </c>
      <c r="W253" s="41" t="e">
        <f t="shared" si="6"/>
        <v>#REF!</v>
      </c>
      <c r="X253" s="46"/>
      <c r="Y253" s="46"/>
    </row>
    <row r="254" spans="1:27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 t="e">
        <f>VLOOKUP(C:C,#REF!,5,0)</f>
        <v>#REF!</v>
      </c>
      <c r="M254" s="8"/>
      <c r="N254" s="21" t="e">
        <f t="shared" si="7"/>
        <v>#REF!</v>
      </c>
      <c r="O254" s="44">
        <v>4184</v>
      </c>
      <c r="P254" s="44">
        <v>0</v>
      </c>
      <c r="Q254" s="44">
        <v>0</v>
      </c>
      <c r="R254" s="44">
        <v>0</v>
      </c>
      <c r="S254" s="44">
        <v>0</v>
      </c>
      <c r="T254" s="45">
        <v>0</v>
      </c>
      <c r="U254" s="45">
        <v>4184</v>
      </c>
      <c r="V254" s="45">
        <v>1998.5454545454545</v>
      </c>
      <c r="W254" s="41" t="e">
        <f t="shared" si="6"/>
        <v>#REF!</v>
      </c>
      <c r="X254" s="46"/>
      <c r="Y254" s="46"/>
    </row>
    <row r="255" spans="1:27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 t="e">
        <f>VLOOKUP(C:C,#REF!,5,0)</f>
        <v>#REF!</v>
      </c>
      <c r="M255" s="8"/>
      <c r="N255" s="21" t="e">
        <f t="shared" si="7"/>
        <v>#REF!</v>
      </c>
      <c r="O255" s="44">
        <v>4802</v>
      </c>
      <c r="P255" s="44">
        <v>900</v>
      </c>
      <c r="Q255" s="44">
        <v>0</v>
      </c>
      <c r="R255" s="44">
        <v>0</v>
      </c>
      <c r="S255" s="44">
        <v>0</v>
      </c>
      <c r="T255" s="45">
        <v>900</v>
      </c>
      <c r="U255" s="45">
        <v>4802</v>
      </c>
      <c r="V255" s="45">
        <v>4532.909090909091</v>
      </c>
      <c r="W255" s="41" t="e">
        <f t="shared" si="6"/>
        <v>#REF!</v>
      </c>
      <c r="X255" s="46"/>
      <c r="Y255" s="46"/>
    </row>
    <row r="256" spans="1:27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 t="e">
        <f>VLOOKUP(C:C,#REF!,5,0)</f>
        <v>#REF!</v>
      </c>
      <c r="M256" s="8"/>
      <c r="N256" s="21" t="e">
        <f t="shared" si="7"/>
        <v>#REF!</v>
      </c>
      <c r="O256" s="44">
        <v>6126</v>
      </c>
      <c r="P256" s="44">
        <v>550</v>
      </c>
      <c r="Q256" s="44">
        <v>0</v>
      </c>
      <c r="R256" s="44">
        <v>0</v>
      </c>
      <c r="S256" s="44">
        <v>850</v>
      </c>
      <c r="T256" s="45">
        <v>-300</v>
      </c>
      <c r="U256" s="45">
        <v>5276</v>
      </c>
      <c r="V256" s="45">
        <v>4784.181818181818</v>
      </c>
      <c r="W256" s="41" t="e">
        <f t="shared" si="6"/>
        <v>#REF!</v>
      </c>
      <c r="X256" s="46"/>
      <c r="Y256" s="46"/>
    </row>
    <row r="257" spans="1:27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 t="e">
        <f>VLOOKUP(C:C,#REF!,5,0)</f>
        <v>#REF!</v>
      </c>
      <c r="M257" s="8"/>
      <c r="N257" s="21" t="e">
        <f t="shared" si="7"/>
        <v>#REF!</v>
      </c>
      <c r="O257" s="44">
        <v>5869</v>
      </c>
      <c r="P257" s="44">
        <v>0</v>
      </c>
      <c r="Q257" s="44">
        <v>0</v>
      </c>
      <c r="R257" s="44">
        <v>0</v>
      </c>
      <c r="S257" s="44">
        <v>0</v>
      </c>
      <c r="T257" s="45">
        <v>0</v>
      </c>
      <c r="U257" s="45">
        <v>5869</v>
      </c>
      <c r="V257" s="45">
        <v>5065.363636363636</v>
      </c>
      <c r="W257" s="41" t="e">
        <f t="shared" si="6"/>
        <v>#REF!</v>
      </c>
      <c r="X257" s="46"/>
      <c r="Y257" s="46"/>
    </row>
    <row r="258" spans="1:27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VLOOKUP(C:C,#REF!,5,0)</f>
        <v>#REF!</v>
      </c>
      <c r="M258" s="8"/>
      <c r="N258" s="21" t="e">
        <f t="shared" si="7"/>
        <v>#REF!</v>
      </c>
      <c r="O258" s="44">
        <v>10</v>
      </c>
      <c r="P258" s="44">
        <v>0</v>
      </c>
      <c r="Q258" s="44">
        <v>0</v>
      </c>
      <c r="R258" s="44">
        <v>0</v>
      </c>
      <c r="S258" s="44">
        <v>0</v>
      </c>
      <c r="T258" s="45">
        <v>0</v>
      </c>
      <c r="U258" s="45">
        <v>10</v>
      </c>
      <c r="V258" s="45" t="e">
        <v>#N/A</v>
      </c>
      <c r="W258" s="41" t="e">
        <f t="shared" si="6"/>
        <v>#REF!</v>
      </c>
      <c r="X258" s="46"/>
      <c r="Y258" s="46"/>
    </row>
    <row r="259" spans="1:27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 t="e">
        <f>VLOOKUP(C:C,#REF!,5,0)</f>
        <v>#REF!</v>
      </c>
      <c r="M259" s="8"/>
      <c r="N259" s="21" t="e">
        <f t="shared" si="7"/>
        <v>#REF!</v>
      </c>
      <c r="O259" s="44">
        <v>40</v>
      </c>
      <c r="P259" s="44">
        <v>0</v>
      </c>
      <c r="Q259" s="44">
        <v>0</v>
      </c>
      <c r="R259" s="44">
        <v>0</v>
      </c>
      <c r="S259" s="44">
        <v>0</v>
      </c>
      <c r="T259" s="45">
        <v>0</v>
      </c>
      <c r="U259" s="45">
        <v>40</v>
      </c>
      <c r="V259" s="45">
        <v>-1310</v>
      </c>
      <c r="W259" s="41" t="e">
        <f t="shared" ref="W259:W308" si="8">L259/SUM(O259)</f>
        <v>#REF!</v>
      </c>
      <c r="X259" s="46"/>
      <c r="Y259" s="46"/>
    </row>
    <row r="260" spans="1:27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203" t="e">
        <f>VLOOKUP(C:C,#REF!,5,0)</f>
        <v>#REF!</v>
      </c>
      <c r="M260" s="196"/>
      <c r="N260" s="196" t="e">
        <f t="shared" si="7"/>
        <v>#REF!</v>
      </c>
      <c r="O260" s="196">
        <v>753</v>
      </c>
      <c r="P260" s="196">
        <v>0</v>
      </c>
      <c r="Q260" s="196">
        <v>0</v>
      </c>
      <c r="R260" s="196">
        <v>0</v>
      </c>
      <c r="S260" s="196">
        <v>0</v>
      </c>
      <c r="T260" s="197">
        <v>0</v>
      </c>
      <c r="U260" s="197">
        <v>753</v>
      </c>
      <c r="V260" s="197">
        <v>424.81818181818181</v>
      </c>
      <c r="W260" s="198" t="e">
        <f t="shared" si="8"/>
        <v>#REF!</v>
      </c>
      <c r="X260" s="199"/>
      <c r="Y260" s="199"/>
      <c r="Z260" s="201"/>
      <c r="AA260" s="201"/>
    </row>
    <row r="261" spans="1:27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 t="e">
        <f>VLOOKUP(C:C,#REF!,5,0)</f>
        <v>#REF!</v>
      </c>
      <c r="M261" s="211">
        <v>4000</v>
      </c>
      <c r="N261" s="211">
        <v>4000</v>
      </c>
      <c r="O261" s="44">
        <v>3951</v>
      </c>
      <c r="P261" s="44">
        <v>0</v>
      </c>
      <c r="Q261" s="44">
        <v>3000</v>
      </c>
      <c r="R261" s="44">
        <v>0</v>
      </c>
      <c r="S261" s="44">
        <v>0</v>
      </c>
      <c r="T261" s="45">
        <v>0</v>
      </c>
      <c r="U261" s="45">
        <v>6951</v>
      </c>
      <c r="V261" s="45">
        <v>2951</v>
      </c>
      <c r="W261" s="41" t="e">
        <f t="shared" si="8"/>
        <v>#REF!</v>
      </c>
      <c r="X261" s="46"/>
      <c r="Y261" s="46"/>
    </row>
    <row r="262" spans="1:27">
      <c r="A262" s="9"/>
      <c r="B262" s="31" t="s">
        <v>4</v>
      </c>
      <c r="C262" s="49" t="s">
        <v>3770</v>
      </c>
      <c r="D262" s="24" t="s">
        <v>3783</v>
      </c>
      <c r="E262" s="50"/>
      <c r="F262" s="50">
        <v>0</v>
      </c>
      <c r="G262" s="8">
        <v>0</v>
      </c>
      <c r="H262" s="8">
        <v>0</v>
      </c>
      <c r="I262" s="8" t="e">
        <f>VLOOKUP(C262,'202310-202403出荷数total2403220951'!B:F,5,0)</f>
        <v>#N/A</v>
      </c>
      <c r="J262" s="203" t="e">
        <f>VLOOKUP(C262,'出荷数2307～2406total241008110618'!B:F,5,0)</f>
        <v>#N/A</v>
      </c>
      <c r="K262" s="214">
        <f>VLOOKUP(C262,'出荷数2407-2506total250730101950'!B:F,5,0)</f>
        <v>2754</v>
      </c>
      <c r="L262" s="203" t="e">
        <f>VLOOKUP(C:C,#REF!,5,0)</f>
        <v>#REF!</v>
      </c>
      <c r="M262" s="211">
        <v>1000</v>
      </c>
      <c r="N262" s="211">
        <v>1000</v>
      </c>
      <c r="O262" s="44">
        <v>3132</v>
      </c>
      <c r="P262" s="44">
        <v>2300</v>
      </c>
      <c r="Q262" s="44">
        <v>0</v>
      </c>
      <c r="R262" s="44">
        <v>0</v>
      </c>
      <c r="S262" s="44">
        <v>2200</v>
      </c>
      <c r="T262" s="45">
        <v>100</v>
      </c>
      <c r="U262" s="45">
        <v>932</v>
      </c>
      <c r="V262" s="45">
        <v>-68</v>
      </c>
      <c r="W262" s="41" t="e">
        <f t="shared" si="8"/>
        <v>#REF!</v>
      </c>
      <c r="X262" s="46"/>
      <c r="Y262" s="46"/>
    </row>
    <row r="263" spans="1:27" s="152" customFormat="1" ht="15.75">
      <c r="A263" s="29" t="s">
        <v>2926</v>
      </c>
      <c r="B263" s="155" t="s">
        <v>4</v>
      </c>
      <c r="C263" s="153" t="s">
        <v>348</v>
      </c>
      <c r="D263" s="154" t="s">
        <v>1311</v>
      </c>
      <c r="E263" s="153"/>
      <c r="F263" s="146">
        <v>2372</v>
      </c>
      <c r="G263" s="148">
        <v>1852</v>
      </c>
      <c r="H263" s="21">
        <v>1128</v>
      </c>
      <c r="I263" s="8">
        <f>VLOOKUP(C263,'202310-202403出荷数total2403220951'!B:F,5,0)</f>
        <v>242</v>
      </c>
      <c r="J263" s="203">
        <f>VLOOKUP(C263,'出荷数2307～2406total241008110618'!B:F,5,0)</f>
        <v>537</v>
      </c>
      <c r="K263" s="214">
        <f>VLOOKUP(C263,'出荷数2407-2506total250730101950'!B:F,5,0)</f>
        <v>510</v>
      </c>
      <c r="L263" s="203" t="e">
        <f>VLOOKUP(C:C,#REF!,5,0)</f>
        <v>#REF!</v>
      </c>
      <c r="M263" s="8"/>
      <c r="N263" s="21" t="e">
        <f t="shared" ref="N263:N278" si="9">L263/11*5</f>
        <v>#REF!</v>
      </c>
      <c r="O263" s="148">
        <v>270</v>
      </c>
      <c r="P263" s="148">
        <v>0</v>
      </c>
      <c r="Q263" s="44">
        <v>0</v>
      </c>
      <c r="R263" s="148">
        <v>0</v>
      </c>
      <c r="S263" s="148">
        <v>0</v>
      </c>
      <c r="T263" s="149">
        <v>0</v>
      </c>
      <c r="U263" s="149">
        <v>270</v>
      </c>
      <c r="V263" s="149">
        <v>150.45454545454544</v>
      </c>
      <c r="W263" s="150" t="e">
        <f t="shared" si="8"/>
        <v>#REF!</v>
      </c>
      <c r="X263" s="151"/>
      <c r="Y263" s="151"/>
    </row>
    <row r="264" spans="1:27">
      <c r="A264" s="29" t="s">
        <v>2927</v>
      </c>
      <c r="B264" s="31" t="s">
        <v>4</v>
      </c>
      <c r="C264" s="17" t="s">
        <v>715</v>
      </c>
      <c r="D264" s="24" t="s">
        <v>716</v>
      </c>
      <c r="E264" s="23"/>
      <c r="F264" s="19">
        <v>0</v>
      </c>
      <c r="G264" s="21">
        <v>0</v>
      </c>
      <c r="H264" s="21">
        <v>1956</v>
      </c>
      <c r="I264" s="8">
        <f>VLOOKUP(C264,'202310-202403出荷数total2403220951'!B:F,5,0)</f>
        <v>512</v>
      </c>
      <c r="J264" s="203">
        <f>VLOOKUP(C264,'出荷数2307～2406total241008110618'!B:F,5,0)</f>
        <v>1043</v>
      </c>
      <c r="K264" s="214">
        <f>VLOOKUP(C264,'出荷数2407-2506total250730101950'!B:F,5,0)</f>
        <v>1417</v>
      </c>
      <c r="L264" s="203" t="e">
        <f>VLOOKUP(C:C,#REF!,5,0)</f>
        <v>#REF!</v>
      </c>
      <c r="M264" s="8"/>
      <c r="N264" s="21" t="e">
        <f t="shared" si="9"/>
        <v>#REF!</v>
      </c>
      <c r="O264" s="44">
        <v>3999</v>
      </c>
      <c r="P264" s="44">
        <v>0</v>
      </c>
      <c r="Q264" s="44">
        <v>0</v>
      </c>
      <c r="R264" s="44">
        <v>0</v>
      </c>
      <c r="S264" s="44">
        <v>0</v>
      </c>
      <c r="T264" s="45">
        <v>0</v>
      </c>
      <c r="U264" s="45">
        <v>3999</v>
      </c>
      <c r="V264" s="45">
        <v>3352.181818181818</v>
      </c>
      <c r="W264" s="41" t="e">
        <f t="shared" si="8"/>
        <v>#REF!</v>
      </c>
      <c r="X264" s="46"/>
      <c r="Y264" s="46"/>
    </row>
    <row r="265" spans="1:27">
      <c r="A265" s="29" t="s">
        <v>2928</v>
      </c>
      <c r="B265" s="31" t="s">
        <v>4</v>
      </c>
      <c r="C265" s="17" t="s">
        <v>295</v>
      </c>
      <c r="D265" s="24" t="s">
        <v>296</v>
      </c>
      <c r="E265" s="23"/>
      <c r="F265" s="19">
        <v>3128</v>
      </c>
      <c r="G265" s="21">
        <v>4154</v>
      </c>
      <c r="H265" s="21">
        <v>2497</v>
      </c>
      <c r="I265" s="8">
        <f>VLOOKUP(C265,'202310-202403出荷数total2403220951'!B:F,5,0)</f>
        <v>1204</v>
      </c>
      <c r="J265" s="203">
        <f>VLOOKUP(C265,'出荷数2307～2406total241008110618'!B:F,5,0)</f>
        <v>2123</v>
      </c>
      <c r="K265" s="214">
        <f>VLOOKUP(C265,'出荷数2407-2506total250730101950'!B:F,5,0)</f>
        <v>2367</v>
      </c>
      <c r="L265" s="203" t="e">
        <f>VLOOKUP(C:C,#REF!,5,0)</f>
        <v>#REF!</v>
      </c>
      <c r="M265" s="8"/>
      <c r="N265" s="21" t="e">
        <f t="shared" si="9"/>
        <v>#REF!</v>
      </c>
      <c r="O265" s="44">
        <v>3575</v>
      </c>
      <c r="P265" s="44">
        <v>10</v>
      </c>
      <c r="Q265" s="44">
        <v>0</v>
      </c>
      <c r="R265" s="44">
        <v>0</v>
      </c>
      <c r="S265" s="44">
        <v>0</v>
      </c>
      <c r="T265" s="45">
        <v>10</v>
      </c>
      <c r="U265" s="45">
        <v>3575</v>
      </c>
      <c r="V265" s="45">
        <v>2739.5454545454545</v>
      </c>
      <c r="W265" s="41" t="e">
        <f t="shared" si="8"/>
        <v>#REF!</v>
      </c>
      <c r="X265" s="46"/>
      <c r="Y265" s="46"/>
    </row>
    <row r="266" spans="1:27" s="152" customFormat="1">
      <c r="A266" s="144" t="s">
        <v>2929</v>
      </c>
      <c r="B266" s="155" t="s">
        <v>4</v>
      </c>
      <c r="C266" s="153" t="s">
        <v>349</v>
      </c>
      <c r="D266" s="154" t="s">
        <v>350</v>
      </c>
      <c r="E266" s="153"/>
      <c r="F266" s="146">
        <v>807</v>
      </c>
      <c r="G266" s="148">
        <v>965</v>
      </c>
      <c r="H266" s="148">
        <v>878</v>
      </c>
      <c r="I266" s="148">
        <f>VLOOKUP(C266,'202310-202403出荷数total2403220951'!B:F,5,0)</f>
        <v>264</v>
      </c>
      <c r="J266" s="148">
        <f>VLOOKUP(C266,'出荷数2307～2406total241008110618'!B:F,5,0)</f>
        <v>486</v>
      </c>
      <c r="K266" s="214">
        <f>VLOOKUP(C266,'出荷数2407-2506total250730101950'!B:F,5,0)</f>
        <v>678</v>
      </c>
      <c r="L266" s="203" t="e">
        <f>VLOOKUP(C:C,#REF!,5,0)</f>
        <v>#REF!</v>
      </c>
      <c r="M266" s="8"/>
      <c r="N266" s="21" t="e">
        <f t="shared" si="9"/>
        <v>#REF!</v>
      </c>
      <c r="O266" s="148">
        <v>0</v>
      </c>
      <c r="P266" s="148">
        <v>0</v>
      </c>
      <c r="Q266" s="148">
        <v>0</v>
      </c>
      <c r="R266" s="148">
        <v>0</v>
      </c>
      <c r="S266" s="148">
        <v>0</v>
      </c>
      <c r="T266" s="149">
        <v>0</v>
      </c>
      <c r="U266" s="149">
        <v>0</v>
      </c>
      <c r="V266" s="149" t="e">
        <v>#N/A</v>
      </c>
      <c r="W266" s="150" t="e">
        <f t="shared" si="8"/>
        <v>#REF!</v>
      </c>
      <c r="X266" s="151"/>
      <c r="Y266" s="151"/>
      <c r="Z266" s="191"/>
      <c r="AA266" s="191"/>
    </row>
    <row r="267" spans="1:27" ht="19.149999999999999" customHeight="1">
      <c r="A267" s="29" t="s">
        <v>2930</v>
      </c>
      <c r="B267" s="164" t="s">
        <v>4</v>
      </c>
      <c r="C267" s="165" t="s">
        <v>2882</v>
      </c>
      <c r="D267" s="242" t="s">
        <v>359</v>
      </c>
      <c r="E267" s="181"/>
      <c r="F267" s="183">
        <v>3004</v>
      </c>
      <c r="G267" s="184">
        <v>2368</v>
      </c>
      <c r="H267" s="21">
        <v>2446</v>
      </c>
      <c r="I267" s="8">
        <f>VLOOKUP(C267,'202310-202403出荷数total2403220951'!B:F,5,0)</f>
        <v>1141</v>
      </c>
      <c r="J267" s="203">
        <f>VLOOKUP(C267,'出荷数2307～2406total241008110618'!B:F,5,0)</f>
        <v>2240</v>
      </c>
      <c r="K267" s="214">
        <f>VLOOKUP(C267,'出荷数2407-2506total250730101950'!B:F,5,0)</f>
        <v>2295</v>
      </c>
      <c r="L267" s="203" t="e">
        <f>VLOOKUP(C:C,#REF!,5,0)</f>
        <v>#REF!</v>
      </c>
      <c r="M267" s="8"/>
      <c r="N267" s="21" t="e">
        <f t="shared" si="9"/>
        <v>#REF!</v>
      </c>
      <c r="O267" s="160">
        <v>297</v>
      </c>
      <c r="P267" s="160">
        <v>0</v>
      </c>
      <c r="Q267" s="44">
        <v>0</v>
      </c>
      <c r="R267" s="160">
        <v>0</v>
      </c>
      <c r="S267" s="160">
        <v>0</v>
      </c>
      <c r="T267" s="161">
        <v>0</v>
      </c>
      <c r="U267" s="45">
        <v>297</v>
      </c>
      <c r="V267" s="45">
        <v>-749.36363636363649</v>
      </c>
      <c r="W267" s="162" t="e">
        <f t="shared" si="8"/>
        <v>#REF!</v>
      </c>
      <c r="X267" s="163"/>
      <c r="Y267" s="163"/>
    </row>
    <row r="268" spans="1:27" s="9" customFormat="1">
      <c r="A268" s="29" t="s">
        <v>2931</v>
      </c>
      <c r="B268" s="193" t="s">
        <v>4</v>
      </c>
      <c r="C268" s="243" t="s">
        <v>1315</v>
      </c>
      <c r="D268" s="243" t="s">
        <v>1318</v>
      </c>
      <c r="E268" s="185"/>
      <c r="F268" s="185"/>
      <c r="G268" s="185"/>
      <c r="H268" s="21">
        <v>128</v>
      </c>
      <c r="I268" s="8">
        <f>VLOOKUP(C268,'202310-202403出荷数total2403220951'!B:F,5,0)</f>
        <v>43</v>
      </c>
      <c r="J268" s="203">
        <f>VLOOKUP(C268,'出荷数2307～2406total241008110618'!B:F,5,0)</f>
        <v>110</v>
      </c>
      <c r="K268" s="214">
        <f>VLOOKUP(C268,'出荷数2407-2506total250730101950'!B:F,5,0)</f>
        <v>140</v>
      </c>
      <c r="L268" s="203" t="e">
        <f>VLOOKUP(C:C,#REF!,5,0)</f>
        <v>#REF!</v>
      </c>
      <c r="M268" s="8"/>
      <c r="N268" s="21" t="e">
        <f t="shared" si="9"/>
        <v>#REF!</v>
      </c>
      <c r="O268" s="44">
        <v>153</v>
      </c>
      <c r="P268" s="44">
        <v>0</v>
      </c>
      <c r="Q268" s="44">
        <v>0</v>
      </c>
      <c r="R268" s="44">
        <v>0</v>
      </c>
      <c r="S268" s="44">
        <v>0</v>
      </c>
      <c r="T268" s="45">
        <v>0</v>
      </c>
      <c r="U268" s="45">
        <v>153</v>
      </c>
      <c r="V268" s="45">
        <v>82.090909090909093</v>
      </c>
      <c r="W268" s="41" t="e">
        <f t="shared" si="8"/>
        <v>#REF!</v>
      </c>
      <c r="X268" s="13"/>
      <c r="Y268" s="13"/>
      <c r="Z268" s="143"/>
      <c r="AA268" s="143"/>
    </row>
    <row r="269" spans="1:27" s="9" customFormat="1">
      <c r="A269" s="29" t="s">
        <v>2932</v>
      </c>
      <c r="B269" s="145" t="s">
        <v>4</v>
      </c>
      <c r="C269" s="185" t="s">
        <v>1316</v>
      </c>
      <c r="D269" s="186" t="s">
        <v>1318</v>
      </c>
      <c r="E269" s="187"/>
      <c r="F269" s="187"/>
      <c r="G269" s="148"/>
      <c r="H269" s="21">
        <v>36</v>
      </c>
      <c r="I269" s="8">
        <f>VLOOKUP(C269,'202310-202403出荷数total2403220951'!B:F,5,0)</f>
        <v>152</v>
      </c>
      <c r="J269" s="203">
        <f>VLOOKUP(C269,'出荷数2307～2406total241008110618'!B:F,5,0)</f>
        <v>193</v>
      </c>
      <c r="K269" s="214">
        <f>VLOOKUP(C269,'出荷数2407-2506total250730101950'!B:F,5,0)</f>
        <v>245</v>
      </c>
      <c r="L269" s="203" t="e">
        <f>VLOOKUP(C:C,#REF!,5,0)</f>
        <v>#REF!</v>
      </c>
      <c r="M269" s="8"/>
      <c r="N269" s="21" t="e">
        <f t="shared" si="9"/>
        <v>#REF!</v>
      </c>
      <c r="O269" s="44">
        <v>65</v>
      </c>
      <c r="P269" s="44">
        <v>0</v>
      </c>
      <c r="Q269" s="44">
        <v>0</v>
      </c>
      <c r="R269" s="44">
        <v>0</v>
      </c>
      <c r="S269" s="44">
        <v>0</v>
      </c>
      <c r="T269" s="45">
        <v>0</v>
      </c>
      <c r="U269" s="45">
        <v>65</v>
      </c>
      <c r="V269" s="45">
        <v>-36.363636363636374</v>
      </c>
      <c r="W269" s="41" t="e">
        <f t="shared" si="8"/>
        <v>#REF!</v>
      </c>
      <c r="X269" s="13"/>
      <c r="Y269" s="13"/>
      <c r="Z269" s="143"/>
      <c r="AA269" s="143"/>
    </row>
    <row r="270" spans="1:27" s="9" customFormat="1">
      <c r="A270" s="29" t="s">
        <v>2933</v>
      </c>
      <c r="B270" s="145" t="s">
        <v>4</v>
      </c>
      <c r="C270" s="186" t="s">
        <v>1317</v>
      </c>
      <c r="D270" s="186" t="s">
        <v>1318</v>
      </c>
      <c r="E270" s="187"/>
      <c r="F270" s="187"/>
      <c r="G270" s="148"/>
      <c r="H270" s="21">
        <v>890</v>
      </c>
      <c r="I270" s="8">
        <f>VLOOKUP(C270,'202310-202403出荷数total2403220951'!B:F,5,0)</f>
        <v>323</v>
      </c>
      <c r="J270" s="203">
        <f>VLOOKUP(C270,'出荷数2307～2406total241008110618'!B:F,5,0)</f>
        <v>642</v>
      </c>
      <c r="K270" s="214">
        <f>VLOOKUP(C270,'出荷数2407-2506total250730101950'!B:F,5,0)</f>
        <v>519</v>
      </c>
      <c r="L270" s="203" t="e">
        <f>VLOOKUP(C:C,#REF!,5,0)</f>
        <v>#REF!</v>
      </c>
      <c r="M270" s="8"/>
      <c r="N270" s="21" t="e">
        <f t="shared" si="9"/>
        <v>#REF!</v>
      </c>
      <c r="O270" s="44">
        <v>249</v>
      </c>
      <c r="P270" s="44">
        <v>0</v>
      </c>
      <c r="Q270" s="44">
        <v>0</v>
      </c>
      <c r="R270" s="44">
        <v>0</v>
      </c>
      <c r="S270" s="44">
        <v>0</v>
      </c>
      <c r="T270" s="45">
        <v>0</v>
      </c>
      <c r="U270" s="45">
        <v>249</v>
      </c>
      <c r="V270" s="45">
        <v>98.545454545454561</v>
      </c>
      <c r="W270" s="41" t="e">
        <f t="shared" si="8"/>
        <v>#REF!</v>
      </c>
      <c r="X270" s="13"/>
      <c r="Y270" s="13"/>
      <c r="Z270" s="143"/>
      <c r="AA270" s="143"/>
    </row>
    <row r="271" spans="1:27" s="231" customFormat="1">
      <c r="A271" s="223" t="s">
        <v>2934</v>
      </c>
      <c r="B271" s="224" t="s">
        <v>4</v>
      </c>
      <c r="C271" s="295" t="s">
        <v>2876</v>
      </c>
      <c r="D271" s="295" t="s">
        <v>2877</v>
      </c>
      <c r="E271" s="296"/>
      <c r="F271" s="296"/>
      <c r="G271" s="227"/>
      <c r="H271" s="227">
        <v>283</v>
      </c>
      <c r="I271" s="227">
        <f>VLOOKUP(C271,'202310-202403出荷数total2403220951'!B:F,5,0)</f>
        <v>240</v>
      </c>
      <c r="J271" s="227">
        <f>VLOOKUP(C271,'出荷数2307～2406total241008110618'!B:F,5,0)</f>
        <v>1210</v>
      </c>
      <c r="K271" s="227">
        <f>VLOOKUP(C271,'出荷数2407-2506total250730101950'!B:F,5,0)</f>
        <v>612</v>
      </c>
      <c r="L271" s="203" t="e">
        <f>VLOOKUP(C:C,#REF!,5,0)</f>
        <v>#REF!</v>
      </c>
      <c r="M271" s="297">
        <v>1000</v>
      </c>
      <c r="N271" s="227" t="e">
        <f t="shared" si="9"/>
        <v>#REF!</v>
      </c>
      <c r="O271" s="227">
        <v>4152</v>
      </c>
      <c r="P271" s="227">
        <v>0</v>
      </c>
      <c r="Q271" s="227">
        <v>0</v>
      </c>
      <c r="R271" s="227">
        <v>0</v>
      </c>
      <c r="S271" s="227">
        <v>0</v>
      </c>
      <c r="T271" s="228">
        <v>0</v>
      </c>
      <c r="U271" s="228">
        <v>4152</v>
      </c>
      <c r="V271" s="228">
        <v>4058.3636363636365</v>
      </c>
      <c r="W271" s="229" t="e">
        <f t="shared" si="8"/>
        <v>#REF!</v>
      </c>
      <c r="X271" s="298"/>
      <c r="Y271" s="298"/>
      <c r="Z271" s="232"/>
      <c r="AA271" s="232"/>
    </row>
    <row r="272" spans="1:27">
      <c r="A272" s="29" t="s">
        <v>2935</v>
      </c>
      <c r="B272" s="30" t="s">
        <v>4</v>
      </c>
      <c r="C272" s="49" t="s">
        <v>2878</v>
      </c>
      <c r="D272" s="49" t="s">
        <v>2946</v>
      </c>
      <c r="E272" s="50"/>
      <c r="F272" s="50"/>
      <c r="G272" s="8"/>
      <c r="H272" s="21">
        <v>0</v>
      </c>
      <c r="I272" s="213">
        <f>VLOOKUP(C272,'202310-202403出荷数total2403220951'!B:F,5,0)</f>
        <v>1638</v>
      </c>
      <c r="J272" s="203">
        <f>VLOOKUP(C272,'出荷数2307～2406total241008110618'!B:F,5,0)</f>
        <v>1898</v>
      </c>
      <c r="K272" s="214">
        <f>VLOOKUP(C272,'出荷数2407-2506total250730101950'!B:F,5,0)</f>
        <v>1374</v>
      </c>
      <c r="L272" s="203" t="e">
        <f>VLOOKUP(C:C,#REF!,5,0)</f>
        <v>#REF!</v>
      </c>
      <c r="M272" s="211">
        <v>1000</v>
      </c>
      <c r="N272" s="8" t="e">
        <f t="shared" si="9"/>
        <v>#REF!</v>
      </c>
      <c r="O272" s="44">
        <v>3814</v>
      </c>
      <c r="P272" s="44">
        <v>200</v>
      </c>
      <c r="Q272" s="44">
        <v>0</v>
      </c>
      <c r="R272" s="44">
        <v>0</v>
      </c>
      <c r="S272" s="44">
        <v>200</v>
      </c>
      <c r="T272" s="45">
        <v>0</v>
      </c>
      <c r="U272" s="45">
        <v>3614</v>
      </c>
      <c r="V272" s="45">
        <v>2619.4545454545455</v>
      </c>
      <c r="W272" s="41" t="e">
        <f t="shared" si="8"/>
        <v>#REF!</v>
      </c>
      <c r="X272" s="13"/>
      <c r="Y272" s="13"/>
    </row>
    <row r="273" spans="1:25">
      <c r="A273" s="29" t="s">
        <v>2962</v>
      </c>
      <c r="B273" s="30" t="s">
        <v>4</v>
      </c>
      <c r="C273" s="49" t="s">
        <v>2961</v>
      </c>
      <c r="D273" s="49" t="s">
        <v>2963</v>
      </c>
      <c r="E273" s="50"/>
      <c r="F273" s="50"/>
      <c r="G273" s="8"/>
      <c r="H273" s="21">
        <v>0</v>
      </c>
      <c r="I273" s="8">
        <f>VLOOKUP(C273,'202310-202403出荷数total2403220951'!B:F,5,0)</f>
        <v>247</v>
      </c>
      <c r="J273" s="203">
        <f>VLOOKUP(C273,'出荷数2307～2406total241008110618'!B:F,5,0)</f>
        <v>1941</v>
      </c>
      <c r="K273" s="214">
        <f>VLOOKUP(C273,'出荷数2407-2506total250730101950'!B:F,5,0)</f>
        <v>1898</v>
      </c>
      <c r="L273" s="203" t="e">
        <f>VLOOKUP(C:C,#REF!,5,0)</f>
        <v>#REF!</v>
      </c>
      <c r="M273" s="211">
        <v>2000</v>
      </c>
      <c r="N273" s="8" t="e">
        <f t="shared" si="9"/>
        <v>#REF!</v>
      </c>
      <c r="O273" s="44">
        <v>3430</v>
      </c>
      <c r="P273" s="44">
        <v>400</v>
      </c>
      <c r="Q273" s="44">
        <v>0</v>
      </c>
      <c r="R273" s="44">
        <v>0</v>
      </c>
      <c r="S273" s="44">
        <v>780</v>
      </c>
      <c r="T273" s="45">
        <v>-380</v>
      </c>
      <c r="U273" s="45">
        <v>2650</v>
      </c>
      <c r="V273" s="45">
        <v>2302.272727272727</v>
      </c>
      <c r="W273" s="41" t="e">
        <f t="shared" si="8"/>
        <v>#REF!</v>
      </c>
      <c r="X273" s="13"/>
      <c r="Y273" s="13"/>
    </row>
    <row r="274" spans="1:25">
      <c r="A274" s="29" t="s">
        <v>4237</v>
      </c>
      <c r="B274" s="30" t="s">
        <v>4</v>
      </c>
      <c r="C274" s="49" t="s">
        <v>3916</v>
      </c>
      <c r="D274" s="49" t="s">
        <v>2963</v>
      </c>
      <c r="E274" s="50"/>
      <c r="F274" s="50"/>
      <c r="G274" s="8"/>
      <c r="H274" s="21"/>
      <c r="I274" s="8"/>
      <c r="J274" s="203">
        <f>VLOOKUP(C274,'出荷数2307～2406total241008110618'!B:F,5,0)</f>
        <v>288</v>
      </c>
      <c r="K274" s="214">
        <f>VLOOKUP(C274,'出荷数2407-2506total250730101950'!B:F,5,0)</f>
        <v>1753</v>
      </c>
      <c r="L274" s="203" t="e">
        <f>VLOOKUP(C:C,#REF!,5,0)</f>
        <v>#REF!</v>
      </c>
      <c r="M274" s="8"/>
      <c r="N274" s="21" t="e">
        <f t="shared" si="9"/>
        <v>#REF!</v>
      </c>
      <c r="O274" s="44">
        <v>698</v>
      </c>
      <c r="P274" s="44">
        <v>0</v>
      </c>
      <c r="Q274" s="44">
        <v>0</v>
      </c>
      <c r="R274" s="44">
        <v>0</v>
      </c>
      <c r="S274" s="44">
        <v>0</v>
      </c>
      <c r="T274" s="45">
        <v>0</v>
      </c>
      <c r="U274" s="45">
        <v>698</v>
      </c>
      <c r="V274" s="45">
        <v>614.36363636363637</v>
      </c>
      <c r="W274" s="41" t="e">
        <f t="shared" si="8"/>
        <v>#REF!</v>
      </c>
      <c r="X274" s="13"/>
      <c r="Y274" s="13"/>
    </row>
    <row r="275" spans="1:25">
      <c r="A275" s="29" t="s">
        <v>4240</v>
      </c>
      <c r="B275" s="30" t="s">
        <v>4</v>
      </c>
      <c r="C275" s="49" t="s">
        <v>4238</v>
      </c>
      <c r="D275" s="49" t="s">
        <v>4239</v>
      </c>
      <c r="E275" s="50"/>
      <c r="F275" s="50"/>
      <c r="G275" s="8"/>
      <c r="H275" s="21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 t="e">
        <f>VLOOKUP(C:C,#REF!,5,0)</f>
        <v>#REF!</v>
      </c>
      <c r="M275" s="213">
        <v>1500</v>
      </c>
      <c r="N275" s="211">
        <v>1500</v>
      </c>
      <c r="O275" s="44">
        <v>2527</v>
      </c>
      <c r="P275" s="44">
        <v>1920</v>
      </c>
      <c r="Q275" s="44">
        <v>0</v>
      </c>
      <c r="R275" s="44">
        <v>0</v>
      </c>
      <c r="S275" s="44">
        <v>1920</v>
      </c>
      <c r="T275" s="45">
        <v>0</v>
      </c>
      <c r="U275" s="45">
        <v>607</v>
      </c>
      <c r="V275" s="45">
        <v>-893</v>
      </c>
      <c r="W275" s="41" t="e">
        <f t="shared" si="8"/>
        <v>#REF!</v>
      </c>
      <c r="X275" s="13"/>
      <c r="Y275" s="13"/>
    </row>
    <row r="276" spans="1:25">
      <c r="A276" s="29" t="s">
        <v>4248</v>
      </c>
      <c r="B276" s="30" t="s">
        <v>4</v>
      </c>
      <c r="C276" s="49" t="s">
        <v>4246</v>
      </c>
      <c r="D276" s="49" t="s">
        <v>4247</v>
      </c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 t="e">
        <f>VLOOKUP(C:C,#REF!,5,0)</f>
        <v>#REF!</v>
      </c>
      <c r="M276" s="213">
        <v>1500</v>
      </c>
      <c r="N276" s="211">
        <v>1500</v>
      </c>
      <c r="O276" s="44">
        <v>1655</v>
      </c>
      <c r="P276" s="44">
        <v>1550</v>
      </c>
      <c r="Q276" s="44">
        <v>3000</v>
      </c>
      <c r="R276" s="44">
        <v>0</v>
      </c>
      <c r="S276" s="44">
        <v>1550</v>
      </c>
      <c r="T276" s="45">
        <v>0</v>
      </c>
      <c r="U276" s="45">
        <v>3105</v>
      </c>
      <c r="V276" s="45">
        <v>1605</v>
      </c>
      <c r="W276" s="41" t="e">
        <f t="shared" si="8"/>
        <v>#REF!</v>
      </c>
      <c r="X276" s="13"/>
      <c r="Y276" s="13"/>
    </row>
    <row r="277" spans="1:25">
      <c r="A277" s="29" t="s">
        <v>4428</v>
      </c>
      <c r="B277" s="30" t="s">
        <v>4</v>
      </c>
      <c r="C277" s="49" t="s">
        <v>4374</v>
      </c>
      <c r="D277" s="49" t="s">
        <v>4375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 t="e">
        <f>VLOOKUP(C:C,#REF!,5,0)</f>
        <v>#REF!</v>
      </c>
      <c r="M277" s="8"/>
      <c r="N277" s="12" t="e">
        <f t="shared" si="9"/>
        <v>#REF!</v>
      </c>
      <c r="O277" s="44">
        <v>2746</v>
      </c>
      <c r="P277" s="44">
        <v>1200</v>
      </c>
      <c r="Q277" s="44">
        <v>0</v>
      </c>
      <c r="R277" s="44">
        <v>0</v>
      </c>
      <c r="S277" s="44">
        <v>1100</v>
      </c>
      <c r="T277" s="45">
        <v>100</v>
      </c>
      <c r="U277" s="45">
        <v>1646</v>
      </c>
      <c r="V277" s="45">
        <v>1596.909090909091</v>
      </c>
      <c r="W277" s="41" t="e">
        <f t="shared" si="8"/>
        <v>#REF!</v>
      </c>
      <c r="X277" s="13"/>
      <c r="Y277" s="13"/>
    </row>
    <row r="278" spans="1:25">
      <c r="A278" s="29" t="s">
        <v>4495</v>
      </c>
      <c r="B278" s="30" t="s">
        <v>4</v>
      </c>
      <c r="C278" s="49" t="s">
        <v>4493</v>
      </c>
      <c r="D278" s="49" t="s">
        <v>4494</v>
      </c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>
        <f>VLOOKUP(C278,'出荷数2407-2506total250730101950'!B:F,5,0)</f>
        <v>1347</v>
      </c>
      <c r="L278" s="203" t="e">
        <f>VLOOKUP(C:C,#REF!,5,0)</f>
        <v>#REF!</v>
      </c>
      <c r="M278" s="8"/>
      <c r="N278" s="12" t="e">
        <f t="shared" si="9"/>
        <v>#REF!</v>
      </c>
      <c r="O278" s="44">
        <v>3009</v>
      </c>
      <c r="P278" s="44">
        <v>0</v>
      </c>
      <c r="Q278" s="44">
        <v>0</v>
      </c>
      <c r="R278" s="44">
        <v>0</v>
      </c>
      <c r="S278" s="44">
        <v>0</v>
      </c>
      <c r="T278" s="45">
        <v>0</v>
      </c>
      <c r="U278" s="45">
        <v>3009</v>
      </c>
      <c r="V278" s="45">
        <v>2190.3636363636365</v>
      </c>
      <c r="W278" s="41" t="e">
        <f t="shared" si="8"/>
        <v>#REF!</v>
      </c>
      <c r="X278" s="13"/>
      <c r="Y278" s="13"/>
    </row>
    <row r="279" spans="1:25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VLOOKUP(C:C,#REF!,5,0)</f>
        <v>#REF!</v>
      </c>
      <c r="M279" s="8"/>
      <c r="N279" s="12"/>
      <c r="O279" s="44">
        <v>0</v>
      </c>
      <c r="P279" s="44">
        <v>0</v>
      </c>
      <c r="Q279" s="44">
        <v>0</v>
      </c>
      <c r="R279" s="44">
        <v>0</v>
      </c>
      <c r="S279" s="44">
        <v>0</v>
      </c>
      <c r="T279" s="45">
        <v>0</v>
      </c>
      <c r="U279" s="45">
        <v>0</v>
      </c>
      <c r="V279" s="45">
        <v>0</v>
      </c>
      <c r="W279" s="41" t="e">
        <f t="shared" si="8"/>
        <v>#REF!</v>
      </c>
      <c r="X279" s="13"/>
      <c r="Y279" s="13"/>
    </row>
    <row r="280" spans="1:25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VLOOKUP(C:C,#REF!,5,0)</f>
        <v>#REF!</v>
      </c>
      <c r="M280" s="8"/>
      <c r="N280" s="12"/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5">
        <v>0</v>
      </c>
      <c r="U280" s="45">
        <v>0</v>
      </c>
      <c r="V280" s="45">
        <v>0</v>
      </c>
      <c r="W280" s="41" t="e">
        <f t="shared" si="8"/>
        <v>#REF!</v>
      </c>
      <c r="X280" s="13"/>
      <c r="Y280" s="13"/>
    </row>
    <row r="281" spans="1:25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VLOOKUP(C:C,#REF!,5,0)</f>
        <v>#REF!</v>
      </c>
      <c r="M281" s="8"/>
      <c r="N281" s="12"/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5">
        <v>0</v>
      </c>
      <c r="U281" s="45">
        <v>0</v>
      </c>
      <c r="V281" s="45">
        <v>0</v>
      </c>
      <c r="W281" s="41" t="e">
        <f t="shared" si="8"/>
        <v>#REF!</v>
      </c>
      <c r="X281" s="13"/>
      <c r="Y281" s="13"/>
    </row>
    <row r="282" spans="1:25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VLOOKUP(C:C,#REF!,5,0)</f>
        <v>#REF!</v>
      </c>
      <c r="M282" s="8"/>
      <c r="N282" s="12"/>
      <c r="O282" s="44">
        <v>0</v>
      </c>
      <c r="P282" s="44">
        <v>0</v>
      </c>
      <c r="Q282" s="44">
        <v>0</v>
      </c>
      <c r="R282" s="44">
        <v>0</v>
      </c>
      <c r="S282" s="44">
        <v>0</v>
      </c>
      <c r="T282" s="45">
        <v>0</v>
      </c>
      <c r="U282" s="45">
        <v>0</v>
      </c>
      <c r="V282" s="45">
        <v>0</v>
      </c>
      <c r="W282" s="41" t="e">
        <f t="shared" si="8"/>
        <v>#REF!</v>
      </c>
      <c r="X282" s="13"/>
      <c r="Y282" s="13"/>
    </row>
    <row r="283" spans="1:25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VLOOKUP(C:C,#REF!,5,0)</f>
        <v>#REF!</v>
      </c>
      <c r="M283" s="8"/>
      <c r="N283" s="12"/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5">
        <v>0</v>
      </c>
      <c r="U283" s="45">
        <v>0</v>
      </c>
      <c r="V283" s="45">
        <v>0</v>
      </c>
      <c r="W283" s="41" t="e">
        <f t="shared" si="8"/>
        <v>#REF!</v>
      </c>
      <c r="X283" s="13"/>
      <c r="Y283" s="13"/>
    </row>
    <row r="284" spans="1:25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VLOOKUP(C:C,#REF!,5,0)</f>
        <v>#REF!</v>
      </c>
      <c r="M284" s="8"/>
      <c r="N284" s="12"/>
      <c r="O284" s="44">
        <v>0</v>
      </c>
      <c r="P284" s="44">
        <v>0</v>
      </c>
      <c r="Q284" s="44">
        <v>0</v>
      </c>
      <c r="R284" s="44">
        <v>0</v>
      </c>
      <c r="S284" s="44">
        <v>0</v>
      </c>
      <c r="T284" s="45">
        <v>0</v>
      </c>
      <c r="U284" s="45">
        <v>0</v>
      </c>
      <c r="V284" s="45">
        <v>0</v>
      </c>
      <c r="W284" s="41" t="e">
        <f t="shared" si="8"/>
        <v>#REF!</v>
      </c>
      <c r="X284" s="13"/>
      <c r="Y284" s="13"/>
    </row>
    <row r="285" spans="1:25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VLOOKUP(C:C,#REF!,5,0)</f>
        <v>#REF!</v>
      </c>
      <c r="M285" s="8"/>
      <c r="N285" s="12"/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5">
        <v>0</v>
      </c>
      <c r="U285" s="45">
        <v>0</v>
      </c>
      <c r="V285" s="45">
        <v>0</v>
      </c>
      <c r="W285" s="41" t="e">
        <f t="shared" si="8"/>
        <v>#REF!</v>
      </c>
      <c r="X285" s="13"/>
      <c r="Y285" s="13"/>
    </row>
    <row r="286" spans="1:25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VLOOKUP(C:C,#REF!,5,0)</f>
        <v>#REF!</v>
      </c>
      <c r="M286" s="8"/>
      <c r="N286" s="12"/>
      <c r="O286" s="44">
        <v>0</v>
      </c>
      <c r="P286" s="44">
        <v>0</v>
      </c>
      <c r="Q286" s="44">
        <v>0</v>
      </c>
      <c r="R286" s="44">
        <v>0</v>
      </c>
      <c r="S286" s="44">
        <v>0</v>
      </c>
      <c r="T286" s="45">
        <v>0</v>
      </c>
      <c r="U286" s="45">
        <v>0</v>
      </c>
      <c r="V286" s="45">
        <v>0</v>
      </c>
      <c r="W286" s="41" t="e">
        <f t="shared" si="8"/>
        <v>#REF!</v>
      </c>
      <c r="X286" s="13"/>
      <c r="Y286" s="13"/>
    </row>
    <row r="287" spans="1:25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VLOOKUP(C:C,#REF!,5,0)</f>
        <v>#REF!</v>
      </c>
      <c r="M287" s="8"/>
      <c r="N287" s="12"/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5">
        <v>0</v>
      </c>
      <c r="U287" s="45">
        <v>0</v>
      </c>
      <c r="V287" s="45">
        <v>0</v>
      </c>
      <c r="W287" s="41" t="e">
        <f t="shared" si="8"/>
        <v>#REF!</v>
      </c>
      <c r="X287" s="13"/>
      <c r="Y287" s="13"/>
    </row>
    <row r="288" spans="1:25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VLOOKUP(C:C,#REF!,5,0)</f>
        <v>#REF!</v>
      </c>
      <c r="M288" s="8"/>
      <c r="N288" s="12"/>
      <c r="O288" s="44">
        <v>0</v>
      </c>
      <c r="P288" s="44">
        <v>0</v>
      </c>
      <c r="Q288" s="44">
        <v>0</v>
      </c>
      <c r="R288" s="44">
        <v>0</v>
      </c>
      <c r="S288" s="44">
        <v>0</v>
      </c>
      <c r="T288" s="45">
        <v>0</v>
      </c>
      <c r="U288" s="45">
        <v>0</v>
      </c>
      <c r="V288" s="45">
        <v>0</v>
      </c>
      <c r="W288" s="41" t="e">
        <f t="shared" si="8"/>
        <v>#REF!</v>
      </c>
      <c r="X288" s="13"/>
      <c r="Y288" s="13"/>
    </row>
    <row r="289" spans="1:25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VLOOKUP(C:C,#REF!,5,0)</f>
        <v>#REF!</v>
      </c>
      <c r="M289" s="8"/>
      <c r="N289" s="12"/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5">
        <v>0</v>
      </c>
      <c r="U289" s="45">
        <v>0</v>
      </c>
      <c r="V289" s="45">
        <v>0</v>
      </c>
      <c r="W289" s="41" t="e">
        <f t="shared" si="8"/>
        <v>#REF!</v>
      </c>
      <c r="X289" s="13"/>
      <c r="Y289" s="13"/>
    </row>
    <row r="290" spans="1:25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VLOOKUP(C:C,#REF!,5,0)</f>
        <v>#REF!</v>
      </c>
      <c r="M290" s="8"/>
      <c r="N290" s="12"/>
      <c r="O290" s="44">
        <v>0</v>
      </c>
      <c r="P290" s="44">
        <v>0</v>
      </c>
      <c r="Q290" s="44">
        <v>0</v>
      </c>
      <c r="R290" s="44">
        <v>0</v>
      </c>
      <c r="S290" s="44">
        <v>0</v>
      </c>
      <c r="T290" s="45">
        <v>0</v>
      </c>
      <c r="U290" s="45">
        <v>0</v>
      </c>
      <c r="V290" s="45">
        <v>0</v>
      </c>
      <c r="W290" s="41" t="e">
        <f t="shared" si="8"/>
        <v>#REF!</v>
      </c>
      <c r="X290" s="13"/>
      <c r="Y290" s="13"/>
    </row>
    <row r="291" spans="1:25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VLOOKUP(C:C,#REF!,5,0)</f>
        <v>#REF!</v>
      </c>
      <c r="M291" s="8"/>
      <c r="N291" s="12"/>
      <c r="O291" s="44">
        <v>0</v>
      </c>
      <c r="P291" s="44">
        <v>0</v>
      </c>
      <c r="Q291" s="44">
        <v>0</v>
      </c>
      <c r="R291" s="44">
        <v>0</v>
      </c>
      <c r="S291" s="44">
        <v>0</v>
      </c>
      <c r="T291" s="45">
        <v>0</v>
      </c>
      <c r="U291" s="45">
        <v>0</v>
      </c>
      <c r="V291" s="45">
        <v>0</v>
      </c>
      <c r="W291" s="41" t="e">
        <f t="shared" si="8"/>
        <v>#REF!</v>
      </c>
      <c r="X291" s="13"/>
      <c r="Y291" s="13"/>
    </row>
    <row r="292" spans="1:25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VLOOKUP(C:C,#REF!,5,0)</f>
        <v>#REF!</v>
      </c>
      <c r="M292" s="8"/>
      <c r="N292" s="12"/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5">
        <v>0</v>
      </c>
      <c r="U292" s="45">
        <v>0</v>
      </c>
      <c r="V292" s="45">
        <v>0</v>
      </c>
      <c r="W292" s="41" t="e">
        <f t="shared" si="8"/>
        <v>#REF!</v>
      </c>
      <c r="X292" s="13"/>
      <c r="Y292" s="13"/>
    </row>
    <row r="293" spans="1:25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VLOOKUP(C:C,#REF!,5,0)</f>
        <v>#REF!</v>
      </c>
      <c r="M293" s="8"/>
      <c r="N293" s="12"/>
      <c r="O293" s="44">
        <v>0</v>
      </c>
      <c r="P293" s="44">
        <v>0</v>
      </c>
      <c r="Q293" s="44">
        <v>0</v>
      </c>
      <c r="R293" s="44">
        <v>0</v>
      </c>
      <c r="S293" s="44">
        <v>0</v>
      </c>
      <c r="T293" s="45">
        <v>0</v>
      </c>
      <c r="U293" s="45">
        <v>0</v>
      </c>
      <c r="V293" s="45">
        <v>0</v>
      </c>
      <c r="W293" s="41" t="e">
        <f t="shared" si="8"/>
        <v>#REF!</v>
      </c>
      <c r="X293" s="13"/>
      <c r="Y293" s="13"/>
    </row>
    <row r="294" spans="1:25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VLOOKUP(C:C,#REF!,5,0)</f>
        <v>#REF!</v>
      </c>
      <c r="M294" s="8"/>
      <c r="N294" s="12"/>
      <c r="O294" s="44">
        <v>0</v>
      </c>
      <c r="P294" s="44">
        <v>0</v>
      </c>
      <c r="Q294" s="44">
        <v>0</v>
      </c>
      <c r="R294" s="44">
        <v>0</v>
      </c>
      <c r="S294" s="44">
        <v>0</v>
      </c>
      <c r="T294" s="45">
        <v>0</v>
      </c>
      <c r="U294" s="45">
        <v>0</v>
      </c>
      <c r="V294" s="45">
        <v>0</v>
      </c>
      <c r="W294" s="41" t="e">
        <f t="shared" si="8"/>
        <v>#REF!</v>
      </c>
      <c r="X294" s="13"/>
      <c r="Y294" s="13"/>
    </row>
    <row r="295" spans="1:25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VLOOKUP(C:C,#REF!,5,0)</f>
        <v>#REF!</v>
      </c>
      <c r="M295" s="8"/>
      <c r="N295" s="12"/>
      <c r="O295" s="44">
        <v>0</v>
      </c>
      <c r="P295" s="44">
        <v>0</v>
      </c>
      <c r="Q295" s="44">
        <v>0</v>
      </c>
      <c r="R295" s="44">
        <v>0</v>
      </c>
      <c r="S295" s="44">
        <v>0</v>
      </c>
      <c r="T295" s="45">
        <v>0</v>
      </c>
      <c r="U295" s="45">
        <v>0</v>
      </c>
      <c r="V295" s="45">
        <v>0</v>
      </c>
      <c r="W295" s="41" t="e">
        <f t="shared" si="8"/>
        <v>#REF!</v>
      </c>
      <c r="X295" s="13"/>
      <c r="Y295" s="13"/>
    </row>
    <row r="296" spans="1:25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VLOOKUP(C:C,#REF!,5,0)</f>
        <v>#REF!</v>
      </c>
      <c r="M296" s="8"/>
      <c r="N296" s="12"/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5">
        <v>0</v>
      </c>
      <c r="U296" s="45">
        <v>0</v>
      </c>
      <c r="V296" s="45">
        <v>0</v>
      </c>
      <c r="W296" s="41" t="e">
        <f t="shared" si="8"/>
        <v>#REF!</v>
      </c>
      <c r="X296" s="13"/>
      <c r="Y296" s="13"/>
    </row>
    <row r="297" spans="1:25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VLOOKUP(C:C,#REF!,5,0)</f>
        <v>#REF!</v>
      </c>
      <c r="M297" s="8"/>
      <c r="N297" s="12"/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5">
        <v>0</v>
      </c>
      <c r="U297" s="45">
        <v>0</v>
      </c>
      <c r="V297" s="45">
        <v>0</v>
      </c>
      <c r="W297" s="41" t="e">
        <f t="shared" si="8"/>
        <v>#REF!</v>
      </c>
      <c r="X297" s="13"/>
      <c r="Y297" s="13"/>
    </row>
    <row r="298" spans="1:25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VLOOKUP(C:C,#REF!,5,0)</f>
        <v>#REF!</v>
      </c>
      <c r="M298" s="8"/>
      <c r="N298" s="12"/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5">
        <v>0</v>
      </c>
      <c r="U298" s="45">
        <v>0</v>
      </c>
      <c r="V298" s="45">
        <v>0</v>
      </c>
      <c r="W298" s="41" t="e">
        <f t="shared" si="8"/>
        <v>#REF!</v>
      </c>
      <c r="X298" s="13"/>
      <c r="Y298" s="13"/>
    </row>
    <row r="299" spans="1:25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VLOOKUP(C:C,#REF!,5,0)</f>
        <v>#REF!</v>
      </c>
      <c r="M299" s="8"/>
      <c r="N299" s="12"/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5">
        <v>0</v>
      </c>
      <c r="U299" s="45">
        <v>0</v>
      </c>
      <c r="V299" s="45">
        <v>0</v>
      </c>
      <c r="W299" s="41" t="e">
        <f t="shared" si="8"/>
        <v>#REF!</v>
      </c>
      <c r="X299" s="13"/>
      <c r="Y299" s="13"/>
    </row>
    <row r="300" spans="1:25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VLOOKUP(C:C,#REF!,5,0)</f>
        <v>#REF!</v>
      </c>
      <c r="M300" s="8"/>
      <c r="N300" s="12"/>
      <c r="O300" s="44">
        <v>0</v>
      </c>
      <c r="P300" s="44">
        <v>0</v>
      </c>
      <c r="Q300" s="44">
        <v>0</v>
      </c>
      <c r="R300" s="44">
        <v>0</v>
      </c>
      <c r="S300" s="44">
        <v>0</v>
      </c>
      <c r="T300" s="45">
        <v>0</v>
      </c>
      <c r="U300" s="45">
        <v>0</v>
      </c>
      <c r="V300" s="45">
        <v>0</v>
      </c>
      <c r="W300" s="41" t="e">
        <f t="shared" si="8"/>
        <v>#REF!</v>
      </c>
      <c r="X300" s="13"/>
      <c r="Y300" s="13"/>
    </row>
    <row r="301" spans="1:25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VLOOKUP(C:C,#REF!,5,0)</f>
        <v>#REF!</v>
      </c>
      <c r="M301" s="8"/>
      <c r="N301" s="12"/>
      <c r="O301" s="44">
        <v>0</v>
      </c>
      <c r="P301" s="44">
        <v>0</v>
      </c>
      <c r="Q301" s="44">
        <v>0</v>
      </c>
      <c r="R301" s="44">
        <v>0</v>
      </c>
      <c r="S301" s="44">
        <v>0</v>
      </c>
      <c r="T301" s="45">
        <v>0</v>
      </c>
      <c r="U301" s="45">
        <v>0</v>
      </c>
      <c r="V301" s="45">
        <v>0</v>
      </c>
      <c r="W301" s="41" t="e">
        <f t="shared" si="8"/>
        <v>#REF!</v>
      </c>
      <c r="X301" s="13"/>
      <c r="Y301" s="13"/>
    </row>
    <row r="302" spans="1:25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VLOOKUP(C:C,#REF!,5,0)</f>
        <v>#REF!</v>
      </c>
      <c r="M302" s="8"/>
      <c r="N302" s="12"/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5">
        <v>0</v>
      </c>
      <c r="U302" s="45">
        <v>0</v>
      </c>
      <c r="V302" s="45">
        <v>0</v>
      </c>
      <c r="W302" s="41" t="e">
        <f t="shared" si="8"/>
        <v>#REF!</v>
      </c>
      <c r="X302" s="13"/>
      <c r="Y302" s="13"/>
    </row>
    <row r="303" spans="1:25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VLOOKUP(C:C,#REF!,5,0)</f>
        <v>#REF!</v>
      </c>
      <c r="M303" s="8"/>
      <c r="N303" s="12"/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5">
        <v>0</v>
      </c>
      <c r="U303" s="45">
        <v>0</v>
      </c>
      <c r="V303" s="45">
        <v>0</v>
      </c>
      <c r="W303" s="41" t="e">
        <f t="shared" si="8"/>
        <v>#REF!</v>
      </c>
      <c r="X303" s="13"/>
      <c r="Y303" s="13"/>
    </row>
    <row r="304" spans="1:25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VLOOKUP(C:C,#REF!,5,0)</f>
        <v>#REF!</v>
      </c>
      <c r="M304" s="8"/>
      <c r="N304" s="12"/>
      <c r="O304" s="44">
        <v>0</v>
      </c>
      <c r="P304" s="44">
        <v>0</v>
      </c>
      <c r="Q304" s="44">
        <v>0</v>
      </c>
      <c r="R304" s="44">
        <v>0</v>
      </c>
      <c r="S304" s="44">
        <v>0</v>
      </c>
      <c r="T304" s="45">
        <v>0</v>
      </c>
      <c r="U304" s="45">
        <v>0</v>
      </c>
      <c r="V304" s="45">
        <v>0</v>
      </c>
      <c r="W304" s="41" t="e">
        <f t="shared" si="8"/>
        <v>#REF!</v>
      </c>
      <c r="X304" s="13"/>
      <c r="Y304" s="13"/>
    </row>
    <row r="305" spans="1:25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VLOOKUP(C:C,#REF!,5,0)</f>
        <v>#REF!</v>
      </c>
      <c r="M305" s="8"/>
      <c r="N305" s="12"/>
      <c r="O305" s="44">
        <v>0</v>
      </c>
      <c r="P305" s="44">
        <v>0</v>
      </c>
      <c r="Q305" s="44">
        <v>0</v>
      </c>
      <c r="R305" s="44">
        <v>0</v>
      </c>
      <c r="S305" s="44">
        <v>0</v>
      </c>
      <c r="T305" s="45">
        <v>0</v>
      </c>
      <c r="U305" s="45">
        <v>0</v>
      </c>
      <c r="V305" s="45">
        <v>0</v>
      </c>
      <c r="W305" s="41" t="e">
        <f t="shared" si="8"/>
        <v>#REF!</v>
      </c>
      <c r="X305" s="13"/>
      <c r="Y305" s="13"/>
    </row>
    <row r="306" spans="1:25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VLOOKUP(C:C,#REF!,5,0)</f>
        <v>#REF!</v>
      </c>
      <c r="M306" s="8"/>
      <c r="N306" s="12"/>
      <c r="O306" s="44">
        <v>0</v>
      </c>
      <c r="P306" s="44">
        <v>0</v>
      </c>
      <c r="Q306" s="44">
        <v>0</v>
      </c>
      <c r="R306" s="44">
        <v>0</v>
      </c>
      <c r="S306" s="44">
        <v>0</v>
      </c>
      <c r="T306" s="45">
        <v>0</v>
      </c>
      <c r="U306" s="45">
        <v>0</v>
      </c>
      <c r="V306" s="45">
        <v>0</v>
      </c>
      <c r="W306" s="41" t="e">
        <f t="shared" si="8"/>
        <v>#REF!</v>
      </c>
      <c r="X306" s="13"/>
      <c r="Y306" s="13"/>
    </row>
    <row r="307" spans="1:25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VLOOKUP(C:C,#REF!,5,0)</f>
        <v>#REF!</v>
      </c>
      <c r="M307" s="8"/>
      <c r="N307" s="12"/>
      <c r="O307" s="44">
        <v>0</v>
      </c>
      <c r="P307" s="44">
        <v>0</v>
      </c>
      <c r="Q307" s="44">
        <v>0</v>
      </c>
      <c r="R307" s="44">
        <v>0</v>
      </c>
      <c r="S307" s="44">
        <v>0</v>
      </c>
      <c r="T307" s="45">
        <v>0</v>
      </c>
      <c r="U307" s="45">
        <v>0</v>
      </c>
      <c r="V307" s="45">
        <v>0</v>
      </c>
      <c r="W307" s="41" t="e">
        <f t="shared" si="8"/>
        <v>#REF!</v>
      </c>
      <c r="X307" s="13"/>
      <c r="Y307" s="13"/>
    </row>
    <row r="308" spans="1:25">
      <c r="A308" s="29"/>
      <c r="B308" s="2"/>
      <c r="C308" s="49"/>
      <c r="D308" s="49"/>
      <c r="E308" s="50"/>
      <c r="F308" s="50"/>
      <c r="G308" s="8"/>
      <c r="H308" s="21">
        <v>0</v>
      </c>
      <c r="I308" s="8" t="e">
        <f>VLOOKUP(C308,'202310-202403出荷数total2403220951'!B:F,5,0)</f>
        <v>#N/A</v>
      </c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VLOOKUP(C:C,#REF!,5,0)</f>
        <v>#REF!</v>
      </c>
      <c r="M308" s="8"/>
      <c r="N308" s="12"/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5">
        <v>0</v>
      </c>
      <c r="U308" s="45">
        <v>0</v>
      </c>
      <c r="V308" s="45">
        <v>0</v>
      </c>
      <c r="W308" s="41" t="e">
        <f t="shared" si="8"/>
        <v>#REF!</v>
      </c>
      <c r="X308" s="13"/>
      <c r="Y308" s="13"/>
    </row>
    <row r="309" spans="1:25">
      <c r="A309" s="29"/>
      <c r="B309" s="244"/>
      <c r="H309" s="245"/>
      <c r="L309" s="203" t="e">
        <f>VLOOKUP(C:C,#REF!,5,0)</f>
        <v>#REF!</v>
      </c>
      <c r="N309" s="246"/>
      <c r="O309" s="247"/>
      <c r="P309" s="247"/>
      <c r="Q309" s="247"/>
      <c r="R309" s="247"/>
      <c r="S309" s="247"/>
      <c r="T309" s="248"/>
      <c r="U309" s="248"/>
      <c r="V309" s="248"/>
      <c r="W309" s="249"/>
      <c r="X309" s="14"/>
      <c r="Y309" s="14"/>
    </row>
    <row r="310" spans="1:25">
      <c r="A310" s="29"/>
      <c r="B310" s="244"/>
      <c r="H310" s="245"/>
      <c r="L310" s="203" t="e">
        <f>VLOOKUP(C:C,#REF!,5,0)</f>
        <v>#REF!</v>
      </c>
      <c r="N310" s="246"/>
      <c r="O310" s="247"/>
      <c r="P310" s="247"/>
      <c r="Q310" s="247"/>
      <c r="R310" s="247"/>
      <c r="S310" s="247"/>
      <c r="T310" s="248"/>
      <c r="U310" s="248"/>
      <c r="V310" s="248"/>
      <c r="W310" s="249"/>
      <c r="X310" s="14"/>
      <c r="Y310" s="14"/>
    </row>
    <row r="311" spans="1:25">
      <c r="A311" s="29"/>
      <c r="B311" s="244"/>
      <c r="H311" s="245"/>
      <c r="L311" s="203" t="e">
        <f>VLOOKUP(C:C,#REF!,5,0)</f>
        <v>#REF!</v>
      </c>
      <c r="N311" s="246"/>
      <c r="O311" s="247"/>
      <c r="P311" s="247"/>
      <c r="Q311" s="247"/>
      <c r="R311" s="247"/>
      <c r="S311" s="247"/>
      <c r="T311" s="248"/>
      <c r="U311" s="248"/>
      <c r="V311" s="248"/>
      <c r="W311" s="249"/>
      <c r="X311" s="14"/>
      <c r="Y311" s="14"/>
    </row>
    <row r="312" spans="1:25">
      <c r="A312" s="29"/>
      <c r="B312" s="244"/>
      <c r="H312" s="245"/>
      <c r="L312" s="203" t="e">
        <f>VLOOKUP(C:C,#REF!,5,0)</f>
        <v>#REF!</v>
      </c>
      <c r="N312" s="246"/>
      <c r="O312" s="247"/>
      <c r="P312" s="247"/>
      <c r="Q312" s="247"/>
      <c r="R312" s="247"/>
      <c r="S312" s="247"/>
      <c r="T312" s="248"/>
      <c r="U312" s="248"/>
      <c r="V312" s="248"/>
      <c r="W312" s="249"/>
      <c r="X312" s="14"/>
      <c r="Y312" s="14"/>
    </row>
    <row r="313" spans="1:25">
      <c r="A313" s="29"/>
      <c r="B313" s="244"/>
      <c r="H313" s="245"/>
      <c r="L313" s="203" t="e">
        <f>VLOOKUP(C:C,#REF!,5,0)</f>
        <v>#REF!</v>
      </c>
      <c r="N313" s="246"/>
      <c r="O313" s="247"/>
      <c r="P313" s="247"/>
      <c r="Q313" s="247"/>
      <c r="R313" s="247"/>
      <c r="S313" s="247"/>
      <c r="T313" s="248"/>
      <c r="U313" s="248"/>
      <c r="V313" s="248"/>
      <c r="W313" s="249"/>
      <c r="X313" s="14"/>
      <c r="Y313" s="14"/>
    </row>
    <row r="314" spans="1:25">
      <c r="A314" s="29"/>
      <c r="B314" s="244"/>
      <c r="H314" s="245"/>
      <c r="L314" s="203" t="e">
        <f>VLOOKUP(C:C,#REF!,5,0)</f>
        <v>#REF!</v>
      </c>
      <c r="N314" s="246"/>
      <c r="O314" s="247"/>
      <c r="P314" s="247"/>
      <c r="Q314" s="247"/>
      <c r="R314" s="247"/>
      <c r="S314" s="247"/>
      <c r="T314" s="248"/>
      <c r="U314" s="248"/>
      <c r="V314" s="248"/>
      <c r="W314" s="249"/>
      <c r="X314" s="14"/>
      <c r="Y314" s="14"/>
    </row>
  </sheetData>
  <autoFilter ref="A1:Z316" xr:uid="{00000000-0009-0000-0000-000035000000}">
    <filterColumn colId="14" showButton="0"/>
    <filterColumn colId="16" showButton="0"/>
  </autoFilter>
  <mergeCells count="2">
    <mergeCell ref="O1:P1"/>
    <mergeCell ref="Q1:R1"/>
  </mergeCells>
  <phoneticPr fontId="14"/>
  <conditionalFormatting sqref="W1:W1048576">
    <cfRule type="cellIs" dxfId="20" priority="1" operator="lessThan">
      <formula>0.33</formula>
    </cfRule>
  </conditionalFormatting>
  <dataValidations count="2">
    <dataValidation imeMode="off" allowBlank="1" showInputMessage="1" showErrorMessage="1" sqref="C67 C65 C270:C316 C318:C64482 C1:C63 C76:C267" xr:uid="{DC3F9396-FEB0-4459-858D-65E338811B0E}"/>
    <dataValidation imeMode="hiragana" allowBlank="1" showInputMessage="1" showErrorMessage="1" sqref="D67:F67 D1:E63 F1:F65 E66:F66 E64:E65 D76:D92 E68:F92 D155:F267 D4:F6 D93:F113 E114:F154 D269:F275 D276:D64482 E276:F64537 D114:D146" xr:uid="{5E0947F5-6A55-42ED-85C4-4BD378279CBD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1D57-1736-4E47-B561-CA9B0C92339F}">
  <dimension ref="A1:AE314"/>
  <sheetViews>
    <sheetView zoomScale="85" zoomScaleNormal="85" workbookViewId="0">
      <pane xSplit="4" ySplit="1" topLeftCell="E256" activePane="bottomRight" state="frozen"/>
      <selection pane="topRight" activeCell="E1" sqref="E1"/>
      <selection pane="bottomLeft" activeCell="A2" sqref="A2"/>
      <selection pane="bottomRight" activeCell="X291" sqref="X291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6" style="393" customWidth="1"/>
    <col min="14" max="14" width="8.25" style="27" hidden="1" customWidth="1"/>
    <col min="15" max="15" width="9" style="1" customWidth="1"/>
    <col min="16" max="16" width="8.625" style="1" customWidth="1"/>
    <col min="17" max="17" width="9" style="1" customWidth="1"/>
    <col min="18" max="19" width="9" style="22" customWidth="1"/>
    <col min="20" max="23" width="9" style="1" customWidth="1"/>
    <col min="24" max="24" width="8.5" style="42" customWidth="1"/>
    <col min="25" max="25" width="18.5" style="1" customWidth="1"/>
    <col min="26" max="26" width="50.25" style="1" customWidth="1"/>
    <col min="29" max="16384" width="9" style="1"/>
  </cols>
  <sheetData>
    <row r="1" spans="1:31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4558</v>
      </c>
      <c r="M1" s="391" t="s">
        <v>5127</v>
      </c>
      <c r="N1" s="33"/>
      <c r="O1" s="47" t="s">
        <v>1307</v>
      </c>
      <c r="P1" s="441" t="s">
        <v>1278</v>
      </c>
      <c r="Q1" s="442"/>
      <c r="R1" s="443" t="s">
        <v>1229</v>
      </c>
      <c r="S1" s="444"/>
      <c r="T1" s="43" t="s">
        <v>1279</v>
      </c>
      <c r="U1" s="34" t="s">
        <v>1226</v>
      </c>
      <c r="V1" s="34" t="s">
        <v>1227</v>
      </c>
      <c r="W1" s="34" t="s">
        <v>1228</v>
      </c>
      <c r="X1" s="40" t="s">
        <v>1263</v>
      </c>
      <c r="Y1" s="2" t="s">
        <v>4569</v>
      </c>
      <c r="Z1" s="2" t="s">
        <v>2957</v>
      </c>
      <c r="AC1" s="2" t="s">
        <v>4205</v>
      </c>
      <c r="AE1" s="2" t="s">
        <v>2957</v>
      </c>
    </row>
    <row r="2" spans="1:31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 t="e">
        <f>VLOOKUP(C:C,#REF!,5,0)</f>
        <v>#REF!</v>
      </c>
      <c r="M2" s="392"/>
      <c r="N2" s="8"/>
      <c r="O2" s="21" t="e">
        <f>L2/11*5</f>
        <v>#REF!</v>
      </c>
      <c r="P2" s="44">
        <v>666</v>
      </c>
      <c r="Q2" s="44">
        <v>535</v>
      </c>
      <c r="R2" s="44">
        <v>0</v>
      </c>
      <c r="S2" s="44">
        <v>0</v>
      </c>
      <c r="T2" s="44">
        <v>535</v>
      </c>
      <c r="U2" s="45">
        <v>0</v>
      </c>
      <c r="V2" s="45">
        <v>131</v>
      </c>
      <c r="W2" s="45">
        <v>-161.72727272727275</v>
      </c>
      <c r="X2" s="41">
        <v>0.96696696696696693</v>
      </c>
      <c r="Y2" s="188"/>
      <c r="Z2" s="188"/>
    </row>
    <row r="3" spans="1:31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 t="e">
        <f>VLOOKUP(C:C,#REF!,5,0)</f>
        <v>#REF!</v>
      </c>
      <c r="M3" s="392"/>
      <c r="N3" s="8"/>
      <c r="O3" s="21" t="e">
        <f t="shared" ref="O3:O66" si="0">L3/11*5</f>
        <v>#REF!</v>
      </c>
      <c r="P3" s="44">
        <v>1424</v>
      </c>
      <c r="Q3" s="44">
        <v>1835</v>
      </c>
      <c r="R3" s="44">
        <v>0</v>
      </c>
      <c r="S3" s="44">
        <v>0</v>
      </c>
      <c r="T3" s="44">
        <v>2485</v>
      </c>
      <c r="U3" s="45">
        <v>-650</v>
      </c>
      <c r="V3" s="45">
        <v>-1061</v>
      </c>
      <c r="W3" s="45">
        <v>-1750.090909090909</v>
      </c>
      <c r="X3" s="41">
        <v>1.0646067415730338</v>
      </c>
      <c r="Y3" s="46"/>
      <c r="Z3" s="46"/>
    </row>
    <row r="4" spans="1:31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 t="e">
        <f>VLOOKUP(C:C,#REF!,5,0)</f>
        <v>#REF!</v>
      </c>
      <c r="M4" s="392"/>
      <c r="N4" s="211">
        <v>1000</v>
      </c>
      <c r="O4" s="211">
        <v>1000</v>
      </c>
      <c r="P4" s="44">
        <v>6075</v>
      </c>
      <c r="Q4" s="44">
        <v>0</v>
      </c>
      <c r="R4" s="44">
        <v>0</v>
      </c>
      <c r="S4" s="44">
        <v>0</v>
      </c>
      <c r="T4" s="44">
        <v>0</v>
      </c>
      <c r="U4" s="45">
        <v>0</v>
      </c>
      <c r="V4" s="45">
        <v>6075</v>
      </c>
      <c r="W4" s="45">
        <v>5075</v>
      </c>
      <c r="X4" s="41">
        <v>0.11753086419753087</v>
      </c>
      <c r="Y4" s="46"/>
      <c r="Z4" s="46"/>
    </row>
    <row r="5" spans="1:31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 t="e">
        <f>VLOOKUP(C:C,#REF!,5,0)</f>
        <v>#REF!</v>
      </c>
      <c r="M5" s="392"/>
      <c r="N5" s="8"/>
      <c r="O5" s="21" t="e">
        <f t="shared" si="0"/>
        <v>#REF!</v>
      </c>
      <c r="P5" s="44">
        <v>23133</v>
      </c>
      <c r="Q5" s="44">
        <v>12510</v>
      </c>
      <c r="R5" s="44">
        <v>0</v>
      </c>
      <c r="S5" s="44">
        <v>0</v>
      </c>
      <c r="T5" s="44">
        <v>12510</v>
      </c>
      <c r="U5" s="45">
        <v>0</v>
      </c>
      <c r="V5" s="45">
        <v>10623</v>
      </c>
      <c r="W5" s="45">
        <v>4130.7272727272721</v>
      </c>
      <c r="X5" s="41">
        <v>0.61742964596031646</v>
      </c>
      <c r="Y5" s="241"/>
      <c r="Z5" s="241"/>
    </row>
    <row r="6" spans="1:31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 t="e">
        <f>VLOOKUP(C:C,#REF!,5,0)</f>
        <v>#REF!</v>
      </c>
      <c r="M6" s="392"/>
      <c r="N6" s="8"/>
      <c r="O6" s="21" t="e">
        <f t="shared" si="0"/>
        <v>#REF!</v>
      </c>
      <c r="P6" s="44">
        <v>3063</v>
      </c>
      <c r="Q6" s="44">
        <v>0</v>
      </c>
      <c r="R6" s="44">
        <v>0</v>
      </c>
      <c r="S6" s="44">
        <v>0</v>
      </c>
      <c r="T6" s="44">
        <v>0</v>
      </c>
      <c r="U6" s="45">
        <v>0</v>
      </c>
      <c r="V6" s="45">
        <v>3063</v>
      </c>
      <c r="W6" s="45">
        <v>2968.4545454545455</v>
      </c>
      <c r="X6" s="41">
        <v>6.7907280444009135E-2</v>
      </c>
      <c r="Y6" s="46"/>
      <c r="Z6" s="46"/>
    </row>
    <row r="7" spans="1:31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VLOOKUP(C:C,#REF!,5,0)</f>
        <v>#REF!</v>
      </c>
      <c r="M7" s="392" t="str">
        <f>VLOOKUP(C:C,処分売価!A:P,15,0)</f>
        <v>処分品</v>
      </c>
      <c r="N7" s="8"/>
      <c r="O7" s="21" t="e">
        <f t="shared" si="0"/>
        <v>#REF!</v>
      </c>
      <c r="P7" s="44">
        <v>1</v>
      </c>
      <c r="Q7" s="44">
        <v>0</v>
      </c>
      <c r="R7" s="44">
        <v>0</v>
      </c>
      <c r="S7" s="44">
        <v>0</v>
      </c>
      <c r="T7" s="44">
        <v>0</v>
      </c>
      <c r="U7" s="45">
        <v>0</v>
      </c>
      <c r="V7" s="45">
        <v>1</v>
      </c>
      <c r="W7" s="45" t="e">
        <v>#N/A</v>
      </c>
      <c r="X7" s="41" t="e">
        <v>#N/A</v>
      </c>
      <c r="Y7" s="46"/>
      <c r="Z7" s="46"/>
    </row>
    <row r="8" spans="1:31" s="152" customFormat="1">
      <c r="A8" s="144" t="s">
        <v>1044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 t="e">
        <f>VLOOKUP(C:C,#REF!,5,0)</f>
        <v>#REF!</v>
      </c>
      <c r="M8" s="392"/>
      <c r="N8" s="148"/>
      <c r="O8" s="148" t="e">
        <f t="shared" si="0"/>
        <v>#REF!</v>
      </c>
      <c r="P8" s="148">
        <v>268</v>
      </c>
      <c r="Q8" s="148">
        <v>500</v>
      </c>
      <c r="R8" s="148">
        <v>0</v>
      </c>
      <c r="S8" s="148">
        <v>0</v>
      </c>
      <c r="T8" s="148">
        <v>500</v>
      </c>
      <c r="U8" s="149">
        <v>0</v>
      </c>
      <c r="V8" s="149">
        <v>-232</v>
      </c>
      <c r="W8" s="149">
        <v>-1867</v>
      </c>
      <c r="X8" s="150">
        <v>13.421641791044776</v>
      </c>
      <c r="Y8" s="185"/>
      <c r="Z8" s="185"/>
      <c r="AA8" s="191"/>
      <c r="AB8" s="191"/>
    </row>
    <row r="9" spans="1:31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 t="e">
        <f>VLOOKUP(C:C,#REF!,5,0)</f>
        <v>#REF!</v>
      </c>
      <c r="M9" s="392"/>
      <c r="N9" s="211">
        <v>1000</v>
      </c>
      <c r="O9" s="211">
        <v>1000</v>
      </c>
      <c r="P9" s="44">
        <v>3338</v>
      </c>
      <c r="Q9" s="44">
        <v>0</v>
      </c>
      <c r="R9" s="44">
        <v>0</v>
      </c>
      <c r="S9" s="44">
        <v>0</v>
      </c>
      <c r="T9" s="44">
        <v>0</v>
      </c>
      <c r="U9" s="45">
        <v>0</v>
      </c>
      <c r="V9" s="45">
        <v>3338</v>
      </c>
      <c r="W9" s="45">
        <v>2338</v>
      </c>
      <c r="X9" s="41">
        <v>0.21030557219892151</v>
      </c>
      <c r="Y9" s="13"/>
      <c r="Z9" s="13"/>
    </row>
    <row r="10" spans="1:31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 t="e">
        <f>VLOOKUP(C:C,#REF!,5,0)</f>
        <v>#REF!</v>
      </c>
      <c r="M10" s="392"/>
      <c r="N10" s="8"/>
      <c r="O10" s="21" t="e">
        <f t="shared" si="0"/>
        <v>#REF!</v>
      </c>
      <c r="P10" s="44">
        <v>3260</v>
      </c>
      <c r="Q10" s="44">
        <v>1400</v>
      </c>
      <c r="R10" s="44">
        <v>0</v>
      </c>
      <c r="S10" s="44">
        <v>0</v>
      </c>
      <c r="T10" s="44">
        <v>1500</v>
      </c>
      <c r="U10" s="45">
        <v>-100</v>
      </c>
      <c r="V10" s="45">
        <v>1760</v>
      </c>
      <c r="W10" s="45">
        <v>-3235.909090909091</v>
      </c>
      <c r="X10" s="41">
        <v>3.371472392638037</v>
      </c>
      <c r="Y10" s="46"/>
      <c r="Z10" s="46"/>
    </row>
    <row r="11" spans="1:31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 t="e">
        <f>VLOOKUP(C:C,#REF!,5,0)</f>
        <v>#REF!</v>
      </c>
      <c r="M11" s="392"/>
      <c r="N11" s="8"/>
      <c r="O11" s="21" t="e">
        <f t="shared" si="0"/>
        <v>#REF!</v>
      </c>
      <c r="P11" s="44">
        <v>2</v>
      </c>
      <c r="Q11" s="44">
        <v>0</v>
      </c>
      <c r="R11" s="44">
        <v>0</v>
      </c>
      <c r="S11" s="44">
        <v>0</v>
      </c>
      <c r="T11" s="44">
        <v>0</v>
      </c>
      <c r="U11" s="45">
        <v>0</v>
      </c>
      <c r="V11" s="45">
        <v>2</v>
      </c>
      <c r="W11" s="45">
        <v>-70.72727272727272</v>
      </c>
      <c r="X11" s="41">
        <v>80</v>
      </c>
      <c r="Y11" s="46"/>
      <c r="Z11" s="46"/>
    </row>
    <row r="12" spans="1:31">
      <c r="A12" s="29"/>
      <c r="B12" s="30" t="s">
        <v>5</v>
      </c>
      <c r="C12" s="17" t="s">
        <v>4440</v>
      </c>
      <c r="D12" s="18" t="s">
        <v>1252</v>
      </c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 t="e">
        <f>VLOOKUP(C:C,#REF!,5,0)</f>
        <v>#REF!</v>
      </c>
      <c r="M12" s="392"/>
      <c r="N12" s="8"/>
      <c r="O12" s="21" t="e">
        <f t="shared" si="0"/>
        <v>#REF!</v>
      </c>
      <c r="P12" s="44">
        <v>971</v>
      </c>
      <c r="Q12" s="44">
        <v>0</v>
      </c>
      <c r="R12" s="44">
        <v>0</v>
      </c>
      <c r="S12" s="44">
        <v>0</v>
      </c>
      <c r="T12" s="44">
        <v>0</v>
      </c>
      <c r="U12" s="45">
        <v>0</v>
      </c>
      <c r="V12" s="45">
        <v>971</v>
      </c>
      <c r="W12" s="45">
        <v>861.90909090909088</v>
      </c>
      <c r="X12" s="41">
        <v>0.24716786817713698</v>
      </c>
      <c r="Y12" s="46"/>
      <c r="Z12" s="46"/>
    </row>
    <row r="13" spans="1:31">
      <c r="A13" s="29" t="s">
        <v>1048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 t="e">
        <f>VLOOKUP(C:C,#REF!,5,0)</f>
        <v>#REF!</v>
      </c>
      <c r="M13" s="392" t="str">
        <f>VLOOKUP(C:C,処分売価!A:P,15,0)</f>
        <v>処分品</v>
      </c>
      <c r="N13" s="8"/>
      <c r="O13" s="21" t="e">
        <f t="shared" si="0"/>
        <v>#REF!</v>
      </c>
      <c r="P13" s="44">
        <v>987</v>
      </c>
      <c r="Q13" s="44">
        <v>0</v>
      </c>
      <c r="R13" s="44">
        <v>0</v>
      </c>
      <c r="S13" s="44">
        <v>0</v>
      </c>
      <c r="T13" s="44">
        <v>0</v>
      </c>
      <c r="U13" s="45">
        <v>0</v>
      </c>
      <c r="V13" s="45">
        <v>987</v>
      </c>
      <c r="W13" s="45">
        <v>980.18181818181813</v>
      </c>
      <c r="X13" s="41">
        <v>1.5197568389057751E-2</v>
      </c>
      <c r="Y13" s="46"/>
      <c r="Z13" s="46"/>
    </row>
    <row r="14" spans="1:31">
      <c r="A14" s="29" t="s">
        <v>1049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 t="e">
        <f>VLOOKUP(C:C,#REF!,5,0)</f>
        <v>#REF!</v>
      </c>
      <c r="M14" s="392"/>
      <c r="N14" s="8"/>
      <c r="O14" s="21" t="e">
        <f t="shared" si="0"/>
        <v>#REF!</v>
      </c>
      <c r="P14" s="44">
        <v>3259</v>
      </c>
      <c r="Q14" s="44">
        <v>0</v>
      </c>
      <c r="R14" s="44">
        <v>0</v>
      </c>
      <c r="S14" s="44">
        <v>0</v>
      </c>
      <c r="T14" s="44">
        <v>300</v>
      </c>
      <c r="U14" s="45">
        <v>-300</v>
      </c>
      <c r="V14" s="45">
        <v>2959</v>
      </c>
      <c r="W14" s="45">
        <v>2579.909090909091</v>
      </c>
      <c r="X14" s="41">
        <v>0.25590671985271557</v>
      </c>
      <c r="Y14" s="46"/>
      <c r="Z14" s="46"/>
    </row>
    <row r="15" spans="1:31">
      <c r="A15" s="29" t="s">
        <v>1050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 t="e">
        <f>VLOOKUP(C:C,#REF!,5,0)</f>
        <v>#REF!</v>
      </c>
      <c r="M15" s="392" t="str">
        <f>VLOOKUP(C:C,処分売価!A:P,15,0)</f>
        <v>処分品</v>
      </c>
      <c r="N15" s="8"/>
      <c r="O15" s="21" t="e">
        <f t="shared" si="0"/>
        <v>#REF!</v>
      </c>
      <c r="P15" s="44">
        <v>745</v>
      </c>
      <c r="Q15" s="44">
        <v>0</v>
      </c>
      <c r="R15" s="44">
        <v>0</v>
      </c>
      <c r="S15" s="44">
        <v>0</v>
      </c>
      <c r="T15" s="44">
        <v>0</v>
      </c>
      <c r="U15" s="45">
        <v>0</v>
      </c>
      <c r="V15" s="45">
        <v>745</v>
      </c>
      <c r="W15" s="45">
        <v>742.72727272727275</v>
      </c>
      <c r="X15" s="41">
        <v>6.7114093959731542E-3</v>
      </c>
      <c r="Y15" s="46"/>
      <c r="Z15" s="46"/>
    </row>
    <row r="16" spans="1:31">
      <c r="A16" s="29" t="s">
        <v>1051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 t="e">
        <f>VLOOKUP(C:C,#REF!,5,0)</f>
        <v>#REF!</v>
      </c>
      <c r="M16" s="392"/>
      <c r="N16" s="8"/>
      <c r="O16" s="21" t="e">
        <f t="shared" si="0"/>
        <v>#REF!</v>
      </c>
      <c r="P16" s="44">
        <v>1</v>
      </c>
      <c r="Q16" s="44">
        <v>0</v>
      </c>
      <c r="R16" s="44">
        <v>0</v>
      </c>
      <c r="S16" s="44">
        <v>0</v>
      </c>
      <c r="T16" s="44">
        <v>0</v>
      </c>
      <c r="U16" s="45">
        <v>0</v>
      </c>
      <c r="V16" s="45">
        <v>1</v>
      </c>
      <c r="W16" s="45">
        <v>0.54545454545454541</v>
      </c>
      <c r="X16" s="41">
        <v>1</v>
      </c>
      <c r="Y16" s="46"/>
      <c r="Z16" s="46"/>
    </row>
    <row r="17" spans="1:28">
      <c r="A17" s="29" t="s">
        <v>1052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 t="e">
        <f>VLOOKUP(C:C,#REF!,5,0)</f>
        <v>#REF!</v>
      </c>
      <c r="M17" s="392"/>
      <c r="N17" s="8"/>
      <c r="O17" s="21" t="e">
        <f t="shared" si="0"/>
        <v>#REF!</v>
      </c>
      <c r="P17" s="44">
        <v>4410</v>
      </c>
      <c r="Q17" s="44">
        <v>0</v>
      </c>
      <c r="R17" s="44">
        <v>0</v>
      </c>
      <c r="S17" s="44">
        <v>0</v>
      </c>
      <c r="T17" s="44">
        <v>0</v>
      </c>
      <c r="U17" s="45">
        <v>0</v>
      </c>
      <c r="V17" s="45">
        <v>4410</v>
      </c>
      <c r="W17" s="45">
        <v>4345</v>
      </c>
      <c r="X17" s="41">
        <v>3.2426303854875285E-2</v>
      </c>
      <c r="Y17" s="46"/>
      <c r="Z17" s="46"/>
    </row>
    <row r="18" spans="1:28">
      <c r="A18" s="29" t="s">
        <v>1053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 t="e">
        <f>VLOOKUP(C:C,#REF!,5,0)</f>
        <v>#REF!</v>
      </c>
      <c r="M18" s="392"/>
      <c r="N18" s="8"/>
      <c r="O18" s="21" t="e">
        <f t="shared" si="0"/>
        <v>#REF!</v>
      </c>
      <c r="P18" s="44">
        <v>2096</v>
      </c>
      <c r="Q18" s="44">
        <v>0</v>
      </c>
      <c r="R18" s="44">
        <v>0</v>
      </c>
      <c r="S18" s="44">
        <v>0</v>
      </c>
      <c r="T18" s="44">
        <v>0</v>
      </c>
      <c r="U18" s="45">
        <v>0</v>
      </c>
      <c r="V18" s="45">
        <v>2096</v>
      </c>
      <c r="W18" s="45">
        <v>2056</v>
      </c>
      <c r="X18" s="41">
        <v>4.1984732824427481E-2</v>
      </c>
      <c r="Y18" s="46"/>
      <c r="Z18" s="46"/>
    </row>
    <row r="19" spans="1:28">
      <c r="A19" s="29" t="s">
        <v>1054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 t="e">
        <f>VLOOKUP(C:C,#REF!,5,0)</f>
        <v>#REF!</v>
      </c>
      <c r="M19" s="392" t="str">
        <f>VLOOKUP(C:C,処分売価!A:P,15,0)</f>
        <v>処分品</v>
      </c>
      <c r="N19" s="8"/>
      <c r="O19" s="21" t="e">
        <f t="shared" si="0"/>
        <v>#REF!</v>
      </c>
      <c r="P19" s="44">
        <v>2218</v>
      </c>
      <c r="Q19" s="44">
        <v>0</v>
      </c>
      <c r="R19" s="44">
        <v>0</v>
      </c>
      <c r="S19" s="44">
        <v>0</v>
      </c>
      <c r="T19" s="44">
        <v>0</v>
      </c>
      <c r="U19" s="45">
        <v>0</v>
      </c>
      <c r="V19" s="45">
        <v>2218</v>
      </c>
      <c r="W19" s="45">
        <v>2192.5454545454545</v>
      </c>
      <c r="X19" s="41">
        <v>2.5247971145175834E-2</v>
      </c>
      <c r="Y19" s="46"/>
      <c r="Z19" s="46"/>
    </row>
    <row r="20" spans="1:28">
      <c r="A20" s="29" t="s">
        <v>1055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 t="e">
        <f>VLOOKUP(C:C,#REF!,5,0)</f>
        <v>#REF!</v>
      </c>
      <c r="M20" s="392"/>
      <c r="N20" s="8"/>
      <c r="O20" s="21" t="e">
        <f t="shared" si="0"/>
        <v>#REF!</v>
      </c>
      <c r="P20" s="44">
        <v>8010</v>
      </c>
      <c r="Q20" s="44">
        <v>0</v>
      </c>
      <c r="R20" s="44">
        <v>0</v>
      </c>
      <c r="S20" s="44">
        <v>0</v>
      </c>
      <c r="T20" s="44">
        <v>0</v>
      </c>
      <c r="U20" s="45">
        <v>0</v>
      </c>
      <c r="V20" s="45">
        <v>8010</v>
      </c>
      <c r="W20" s="45">
        <v>7962.272727272727</v>
      </c>
      <c r="X20" s="41">
        <v>1.3108614232209739E-2</v>
      </c>
      <c r="Y20" s="46"/>
      <c r="Z20" s="46"/>
    </row>
    <row r="21" spans="1:28">
      <c r="A21" s="29" t="s">
        <v>1056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 t="e">
        <f>VLOOKUP(C:C,#REF!,5,0)</f>
        <v>#REF!</v>
      </c>
      <c r="M21" s="392"/>
      <c r="N21" s="8"/>
      <c r="O21" s="21" t="e">
        <f t="shared" si="0"/>
        <v>#REF!</v>
      </c>
      <c r="P21" s="44">
        <v>312</v>
      </c>
      <c r="Q21" s="44">
        <v>146</v>
      </c>
      <c r="R21" s="44">
        <v>1000</v>
      </c>
      <c r="S21" s="44">
        <v>0</v>
      </c>
      <c r="T21" s="44">
        <v>111</v>
      </c>
      <c r="U21" s="45">
        <v>35</v>
      </c>
      <c r="V21" s="45">
        <v>1201</v>
      </c>
      <c r="W21" s="45">
        <v>830.5454545454545</v>
      </c>
      <c r="X21" s="41">
        <v>2.6121794871794872</v>
      </c>
      <c r="Y21" s="46"/>
      <c r="Z21" s="46"/>
    </row>
    <row r="22" spans="1:28">
      <c r="A22" s="29" t="s">
        <v>1057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 t="e">
        <f>VLOOKUP(C:C,#REF!,5,0)</f>
        <v>#REF!</v>
      </c>
      <c r="M22" s="392"/>
      <c r="N22" s="8"/>
      <c r="O22" s="21" t="e">
        <f t="shared" si="0"/>
        <v>#REF!</v>
      </c>
      <c r="P22" s="44">
        <v>3005</v>
      </c>
      <c r="Q22" s="44">
        <v>0</v>
      </c>
      <c r="R22" s="44">
        <v>0</v>
      </c>
      <c r="S22" s="44">
        <v>0</v>
      </c>
      <c r="T22" s="44">
        <v>100</v>
      </c>
      <c r="U22" s="45">
        <v>-100</v>
      </c>
      <c r="V22" s="45">
        <v>2905</v>
      </c>
      <c r="W22" s="45">
        <v>2709.090909090909</v>
      </c>
      <c r="X22" s="41">
        <v>0.14342762063227954</v>
      </c>
      <c r="Y22" s="46"/>
      <c r="Z22" s="46"/>
    </row>
    <row r="23" spans="1:28">
      <c r="A23" s="29" t="s">
        <v>1058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 t="e">
        <f>VLOOKUP(C:C,#REF!,5,0)</f>
        <v>#REF!</v>
      </c>
      <c r="M23" s="392" t="str">
        <f>VLOOKUP(C:C,処分売価!A:P,15,0)</f>
        <v>処分品</v>
      </c>
      <c r="N23" s="8"/>
      <c r="O23" s="21" t="e">
        <f t="shared" si="0"/>
        <v>#REF!</v>
      </c>
      <c r="P23" s="44">
        <v>6478</v>
      </c>
      <c r="Q23" s="44">
        <v>0</v>
      </c>
      <c r="R23" s="44">
        <v>0</v>
      </c>
      <c r="S23" s="44">
        <v>0</v>
      </c>
      <c r="T23" s="44">
        <v>0</v>
      </c>
      <c r="U23" s="45">
        <v>0</v>
      </c>
      <c r="V23" s="45">
        <v>6478</v>
      </c>
      <c r="W23" s="45">
        <v>6313.909090909091</v>
      </c>
      <c r="X23" s="41">
        <v>5.5727076258104351E-2</v>
      </c>
      <c r="Y23" s="46"/>
      <c r="Z23" s="46"/>
    </row>
    <row r="24" spans="1:28">
      <c r="A24" s="29" t="s">
        <v>1059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 t="e">
        <f>VLOOKUP(C:C,#REF!,5,0)</f>
        <v>#REF!</v>
      </c>
      <c r="M24" s="392" t="str">
        <f>VLOOKUP(C:C,処分売価!A:P,15,0)</f>
        <v>処分品</v>
      </c>
      <c r="N24" s="8"/>
      <c r="O24" s="21" t="e">
        <f t="shared" si="0"/>
        <v>#REF!</v>
      </c>
      <c r="P24" s="44">
        <v>1828</v>
      </c>
      <c r="Q24" s="44">
        <v>0</v>
      </c>
      <c r="R24" s="44">
        <v>0</v>
      </c>
      <c r="S24" s="44">
        <v>0</v>
      </c>
      <c r="T24" s="44">
        <v>0</v>
      </c>
      <c r="U24" s="45">
        <v>0</v>
      </c>
      <c r="V24" s="45">
        <v>1828</v>
      </c>
      <c r="W24" s="45">
        <v>1770.7272727272727</v>
      </c>
      <c r="X24" s="41">
        <v>6.8927789934354486E-2</v>
      </c>
      <c r="Y24" s="46"/>
      <c r="Z24" s="46"/>
    </row>
    <row r="25" spans="1:28">
      <c r="A25" s="29" t="s">
        <v>1060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 t="e">
        <f>VLOOKUP(C:C,#REF!,5,0)</f>
        <v>#REF!</v>
      </c>
      <c r="M25" s="392" t="str">
        <f>VLOOKUP(C:C,処分売価!A:P,15,0)</f>
        <v>処分品</v>
      </c>
      <c r="N25" s="8"/>
      <c r="O25" s="21" t="e">
        <f t="shared" si="0"/>
        <v>#REF!</v>
      </c>
      <c r="P25" s="44">
        <v>3795</v>
      </c>
      <c r="Q25" s="44">
        <v>0</v>
      </c>
      <c r="R25" s="44">
        <v>0</v>
      </c>
      <c r="S25" s="44">
        <v>0</v>
      </c>
      <c r="T25" s="44">
        <v>0</v>
      </c>
      <c r="U25" s="45">
        <v>0</v>
      </c>
      <c r="V25" s="45">
        <v>3795</v>
      </c>
      <c r="W25" s="45">
        <v>3735.909090909091</v>
      </c>
      <c r="X25" s="41">
        <v>3.4255599472990776E-2</v>
      </c>
      <c r="Y25" s="46"/>
      <c r="Z25" s="46"/>
    </row>
    <row r="26" spans="1:28">
      <c r="A26" s="29" t="s">
        <v>1061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 t="e">
        <f>VLOOKUP(C:C,#REF!,5,0)</f>
        <v>#REF!</v>
      </c>
      <c r="M26" s="392" t="str">
        <f>VLOOKUP(C:C,処分売価!A:P,15,0)</f>
        <v>処分品</v>
      </c>
      <c r="N26" s="8"/>
      <c r="O26" s="21" t="e">
        <f t="shared" si="0"/>
        <v>#REF!</v>
      </c>
      <c r="P26" s="44">
        <v>42</v>
      </c>
      <c r="Q26" s="44">
        <v>0</v>
      </c>
      <c r="R26" s="44">
        <v>0</v>
      </c>
      <c r="S26" s="44">
        <v>0</v>
      </c>
      <c r="T26" s="44">
        <v>0</v>
      </c>
      <c r="U26" s="45">
        <v>0</v>
      </c>
      <c r="V26" s="45">
        <v>42</v>
      </c>
      <c r="W26" s="45">
        <v>29.272727272727273</v>
      </c>
      <c r="X26" s="41">
        <v>0.66666666666666663</v>
      </c>
      <c r="Y26" s="46"/>
      <c r="Z26" s="46"/>
    </row>
    <row r="27" spans="1:28">
      <c r="A27" s="29" t="s">
        <v>1062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 t="e">
        <f>VLOOKUP(C:C,#REF!,5,0)</f>
        <v>#REF!</v>
      </c>
      <c r="M27" s="392" t="str">
        <f>VLOOKUP(C:C,処分売価!A:P,15,0)</f>
        <v>処分品</v>
      </c>
      <c r="N27" s="8"/>
      <c r="O27" s="21" t="e">
        <f t="shared" si="0"/>
        <v>#REF!</v>
      </c>
      <c r="P27" s="44">
        <v>5530</v>
      </c>
      <c r="Q27" s="44">
        <v>200</v>
      </c>
      <c r="R27" s="44">
        <v>0</v>
      </c>
      <c r="S27" s="44">
        <v>0</v>
      </c>
      <c r="T27" s="44">
        <v>200</v>
      </c>
      <c r="U27" s="45">
        <v>0</v>
      </c>
      <c r="V27" s="45">
        <v>5330</v>
      </c>
      <c r="W27" s="45">
        <v>5180</v>
      </c>
      <c r="X27" s="41">
        <v>5.9674502712477394E-2</v>
      </c>
      <c r="Y27" s="46"/>
      <c r="Z27" s="46"/>
    </row>
    <row r="28" spans="1:28" s="152" customFormat="1">
      <c r="A28" s="144" t="s">
        <v>1063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 t="e">
        <f>VLOOKUP(C:C,#REF!,5,0)</f>
        <v>#REF!</v>
      </c>
      <c r="M28" s="392" t="str">
        <f>VLOOKUP(C:C,処分売価!A:P,15,0)</f>
        <v>処分品</v>
      </c>
      <c r="N28" s="8"/>
      <c r="O28" s="21" t="e">
        <f t="shared" si="0"/>
        <v>#REF!</v>
      </c>
      <c r="P28" s="148">
        <v>1859</v>
      </c>
      <c r="Q28" s="148">
        <v>0</v>
      </c>
      <c r="R28" s="44">
        <v>0</v>
      </c>
      <c r="S28" s="148">
        <v>0</v>
      </c>
      <c r="T28" s="148">
        <v>0</v>
      </c>
      <c r="U28" s="149">
        <v>0</v>
      </c>
      <c r="V28" s="149">
        <v>1859</v>
      </c>
      <c r="W28" s="149">
        <v>1835.3636363636363</v>
      </c>
      <c r="X28" s="150">
        <v>2.7972027972027972E-2</v>
      </c>
      <c r="Y28" s="151"/>
      <c r="Z28" s="151"/>
      <c r="AA28" s="191"/>
      <c r="AB28" s="191"/>
    </row>
    <row r="29" spans="1:28">
      <c r="A29" s="29" t="s">
        <v>1064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 t="e">
        <f>VLOOKUP(C:C,#REF!,5,0)</f>
        <v>#REF!</v>
      </c>
      <c r="M29" s="392"/>
      <c r="N29" s="211">
        <v>500</v>
      </c>
      <c r="O29" s="211">
        <v>500</v>
      </c>
      <c r="P29" s="44">
        <v>2257</v>
      </c>
      <c r="Q29" s="44">
        <v>0</v>
      </c>
      <c r="R29" s="44">
        <v>0</v>
      </c>
      <c r="S29" s="44">
        <v>0</v>
      </c>
      <c r="T29" s="44">
        <v>0</v>
      </c>
      <c r="U29" s="45">
        <v>0</v>
      </c>
      <c r="V29" s="45">
        <v>2257</v>
      </c>
      <c r="W29" s="45">
        <v>1757</v>
      </c>
      <c r="X29" s="41">
        <v>2.7913159060700046E-2</v>
      </c>
      <c r="Y29" s="46"/>
      <c r="Z29" s="46"/>
    </row>
    <row r="30" spans="1:28" s="152" customFormat="1" ht="15.75">
      <c r="A30" s="144" t="s">
        <v>1065</v>
      </c>
      <c r="B30" s="145" t="s">
        <v>356</v>
      </c>
      <c r="C30" s="146" t="s">
        <v>192</v>
      </c>
      <c r="D30" s="147" t="s">
        <v>190</v>
      </c>
      <c r="E30" s="146" t="s">
        <v>193</v>
      </c>
      <c r="F30" s="146">
        <v>935</v>
      </c>
      <c r="G30" s="148">
        <v>77</v>
      </c>
      <c r="H30" s="148">
        <v>731</v>
      </c>
      <c r="I30" s="8">
        <f>VLOOKUP(C30,'202310-202403出荷数total2403220951'!B:F,5,0)</f>
        <v>163</v>
      </c>
      <c r="J30" s="203">
        <f>VLOOKUP(C30,'出荷数2307～2406total241008110618'!B:F,5,0)</f>
        <v>235</v>
      </c>
      <c r="K30" s="214">
        <f>VLOOKUP(C30,'出荷数2407-2506total250730101950'!B:F,5,0)</f>
        <v>20</v>
      </c>
      <c r="L30" s="203" t="e">
        <f>VLOOKUP(C:C,#REF!,5,0)</f>
        <v>#REF!</v>
      </c>
      <c r="M30" s="392" t="str">
        <f>VLOOKUP(C:C,処分売価!A:P,15,0)</f>
        <v>処分品</v>
      </c>
      <c r="N30" s="8"/>
      <c r="O30" s="21" t="e">
        <f t="shared" si="0"/>
        <v>#REF!</v>
      </c>
      <c r="P30" s="148">
        <v>1</v>
      </c>
      <c r="Q30" s="148">
        <v>0</v>
      </c>
      <c r="R30" s="44">
        <v>0</v>
      </c>
      <c r="S30" s="148">
        <v>0</v>
      </c>
      <c r="T30" s="148">
        <v>0</v>
      </c>
      <c r="U30" s="149">
        <v>0</v>
      </c>
      <c r="V30" s="149">
        <v>1</v>
      </c>
      <c r="W30" s="149">
        <v>-0.36363636363636354</v>
      </c>
      <c r="X30" s="150">
        <v>3</v>
      </c>
      <c r="Y30" s="151"/>
      <c r="Z30" s="151"/>
    </row>
    <row r="31" spans="1:28">
      <c r="A31" s="29" t="s">
        <v>1066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 t="e">
        <f>VLOOKUP(C:C,#REF!,5,0)</f>
        <v>#REF!</v>
      </c>
      <c r="M31" s="392"/>
      <c r="N31" s="8"/>
      <c r="O31" s="21" t="e">
        <f t="shared" si="0"/>
        <v>#REF!</v>
      </c>
      <c r="P31" s="44">
        <v>900</v>
      </c>
      <c r="Q31" s="44">
        <v>0</v>
      </c>
      <c r="R31" s="44">
        <v>0</v>
      </c>
      <c r="S31" s="44">
        <v>0</v>
      </c>
      <c r="T31" s="44">
        <v>0</v>
      </c>
      <c r="U31" s="45">
        <v>0</v>
      </c>
      <c r="V31" s="45">
        <v>900</v>
      </c>
      <c r="W31" s="45">
        <v>878.18181818181813</v>
      </c>
      <c r="X31" s="41">
        <v>5.3333333333333337E-2</v>
      </c>
      <c r="Y31" s="46"/>
      <c r="Z31" s="46"/>
    </row>
    <row r="32" spans="1:28">
      <c r="A32" s="29" t="s">
        <v>1067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 t="e">
        <f>VLOOKUP(C:C,#REF!,5,0)</f>
        <v>#REF!</v>
      </c>
      <c r="M32" s="392" t="str">
        <f>VLOOKUP(C:C,処分売価!A:P,15,0)</f>
        <v>処分品</v>
      </c>
      <c r="N32" s="8"/>
      <c r="O32" s="21" t="e">
        <f t="shared" si="0"/>
        <v>#REF!</v>
      </c>
      <c r="P32" s="44">
        <v>1940</v>
      </c>
      <c r="Q32" s="44">
        <v>0</v>
      </c>
      <c r="R32" s="44">
        <v>0</v>
      </c>
      <c r="S32" s="44">
        <v>0</v>
      </c>
      <c r="T32" s="44">
        <v>0</v>
      </c>
      <c r="U32" s="45">
        <v>0</v>
      </c>
      <c r="V32" s="45">
        <v>1940</v>
      </c>
      <c r="W32" s="45">
        <v>1924.090909090909</v>
      </c>
      <c r="X32" s="41">
        <v>1.804123711340206E-2</v>
      </c>
      <c r="Y32" s="46"/>
      <c r="Z32" s="46"/>
    </row>
    <row r="33" spans="1:28">
      <c r="A33" s="29" t="s">
        <v>1068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 t="e">
        <f>VLOOKUP(C:C,#REF!,5,0)</f>
        <v>#REF!</v>
      </c>
      <c r="M33" s="392"/>
      <c r="N33" s="8">
        <v>41</v>
      </c>
      <c r="O33" s="211">
        <v>41</v>
      </c>
      <c r="P33" s="44">
        <v>2931</v>
      </c>
      <c r="Q33" s="44">
        <v>0</v>
      </c>
      <c r="R33" s="44">
        <v>0</v>
      </c>
      <c r="S33" s="44">
        <v>0</v>
      </c>
      <c r="T33" s="44">
        <v>0</v>
      </c>
      <c r="U33" s="45">
        <v>0</v>
      </c>
      <c r="V33" s="45">
        <v>2931</v>
      </c>
      <c r="W33" s="45">
        <v>2890</v>
      </c>
      <c r="X33" s="41">
        <v>0.18491982258614809</v>
      </c>
      <c r="Y33" s="46"/>
      <c r="Z33" s="46"/>
    </row>
    <row r="34" spans="1:28">
      <c r="A34" s="29" t="s">
        <v>1069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 t="e">
        <f>VLOOKUP(C:C,#REF!,5,0)</f>
        <v>#REF!</v>
      </c>
      <c r="M34" s="392"/>
      <c r="N34" s="8"/>
      <c r="O34" s="21" t="e">
        <f t="shared" si="0"/>
        <v>#REF!</v>
      </c>
      <c r="P34" s="44">
        <v>291</v>
      </c>
      <c r="Q34" s="44">
        <v>0</v>
      </c>
      <c r="R34" s="44">
        <v>0</v>
      </c>
      <c r="S34" s="44">
        <v>0</v>
      </c>
      <c r="T34" s="44">
        <v>0</v>
      </c>
      <c r="U34" s="45">
        <v>0</v>
      </c>
      <c r="V34" s="45">
        <v>291</v>
      </c>
      <c r="W34" s="45">
        <v>257.36363636363637</v>
      </c>
      <c r="X34" s="41">
        <v>0.25429553264604809</v>
      </c>
      <c r="Y34" s="46"/>
      <c r="Z34" s="46"/>
    </row>
    <row r="35" spans="1:28">
      <c r="A35" s="29" t="s">
        <v>1070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 t="e">
        <f>VLOOKUP(C:C,#REF!,5,0)</f>
        <v>#REF!</v>
      </c>
      <c r="M35" s="392" t="str">
        <f>VLOOKUP(C:C,処分売価!A:P,15,0)</f>
        <v>処分品</v>
      </c>
      <c r="N35" s="8"/>
      <c r="O35" s="21" t="e">
        <f t="shared" si="0"/>
        <v>#REF!</v>
      </c>
      <c r="P35" s="44">
        <v>2026</v>
      </c>
      <c r="Q35" s="44">
        <v>0</v>
      </c>
      <c r="R35" s="44">
        <v>0</v>
      </c>
      <c r="S35" s="44">
        <v>0</v>
      </c>
      <c r="T35" s="44">
        <v>0</v>
      </c>
      <c r="U35" s="45">
        <v>0</v>
      </c>
      <c r="V35" s="45">
        <v>2026</v>
      </c>
      <c r="W35" s="45">
        <v>1989.6363636363637</v>
      </c>
      <c r="X35" s="41">
        <v>3.9486673247778874E-2</v>
      </c>
      <c r="Y35" s="46"/>
      <c r="Z35" s="46"/>
    </row>
    <row r="36" spans="1:28">
      <c r="A36" s="29" t="s">
        <v>1071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 t="e">
        <f>VLOOKUP(C:C,#REF!,5,0)</f>
        <v>#REF!</v>
      </c>
      <c r="M36" s="392" t="str">
        <f>VLOOKUP(C:C,処分売価!A:P,15,0)</f>
        <v>処分品</v>
      </c>
      <c r="N36" s="8"/>
      <c r="O36" s="21" t="e">
        <f t="shared" si="0"/>
        <v>#REF!</v>
      </c>
      <c r="P36" s="44">
        <v>2977</v>
      </c>
      <c r="Q36" s="44">
        <v>0</v>
      </c>
      <c r="R36" s="44">
        <v>0</v>
      </c>
      <c r="S36" s="44">
        <v>0</v>
      </c>
      <c r="T36" s="44">
        <v>0</v>
      </c>
      <c r="U36" s="45">
        <v>0</v>
      </c>
      <c r="V36" s="45">
        <v>2977</v>
      </c>
      <c r="W36" s="45">
        <v>2557.4545454545455</v>
      </c>
      <c r="X36" s="41">
        <v>0.31004366812227074</v>
      </c>
      <c r="Y36" s="46"/>
      <c r="Z36" s="46"/>
    </row>
    <row r="37" spans="1:28">
      <c r="A37" s="29" t="s">
        <v>1072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 t="e">
        <f>VLOOKUP(C:C,#REF!,5,0)</f>
        <v>#REF!</v>
      </c>
      <c r="M37" s="392" t="str">
        <f>VLOOKUP(C:C,処分売価!A:P,15,0)</f>
        <v>処分品</v>
      </c>
      <c r="N37" s="8"/>
      <c r="O37" s="21" t="e">
        <f t="shared" si="0"/>
        <v>#REF!</v>
      </c>
      <c r="P37" s="44">
        <v>13166</v>
      </c>
      <c r="Q37" s="44">
        <v>0</v>
      </c>
      <c r="R37" s="44">
        <v>0</v>
      </c>
      <c r="S37" s="44">
        <v>0</v>
      </c>
      <c r="T37" s="44">
        <v>0</v>
      </c>
      <c r="U37" s="45">
        <v>0</v>
      </c>
      <c r="V37" s="45">
        <v>13166</v>
      </c>
      <c r="W37" s="45">
        <v>12891</v>
      </c>
      <c r="X37" s="41">
        <v>4.5951693756645907E-2</v>
      </c>
      <c r="Y37" s="46"/>
      <c r="Z37" s="46"/>
    </row>
    <row r="38" spans="1:28">
      <c r="A38" s="29" t="s">
        <v>1073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 t="e">
        <f>VLOOKUP(C:C,#REF!,5,0)</f>
        <v>#REF!</v>
      </c>
      <c r="M38" s="392" t="str">
        <f>VLOOKUP(C:C,処分売価!A:P,15,0)</f>
        <v>処分品</v>
      </c>
      <c r="N38" s="8"/>
      <c r="O38" s="21" t="e">
        <f t="shared" si="0"/>
        <v>#REF!</v>
      </c>
      <c r="P38" s="44">
        <v>654</v>
      </c>
      <c r="Q38" s="44">
        <v>0</v>
      </c>
      <c r="R38" s="44">
        <v>0</v>
      </c>
      <c r="S38" s="44">
        <v>0</v>
      </c>
      <c r="T38" s="44">
        <v>0</v>
      </c>
      <c r="U38" s="45">
        <v>0</v>
      </c>
      <c r="V38" s="45">
        <v>654</v>
      </c>
      <c r="W38" s="45">
        <v>557.63636363636363</v>
      </c>
      <c r="X38" s="41">
        <v>0.32415902140672781</v>
      </c>
      <c r="Y38" s="46"/>
      <c r="Z38" s="46"/>
    </row>
    <row r="39" spans="1:28">
      <c r="A39" s="29" t="s">
        <v>1074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 t="e">
        <f>VLOOKUP(C:C,#REF!,5,0)</f>
        <v>#REF!</v>
      </c>
      <c r="M39" s="392"/>
      <c r="N39" s="8"/>
      <c r="O39" s="21" t="e">
        <f t="shared" si="0"/>
        <v>#REF!</v>
      </c>
      <c r="P39" s="44">
        <v>740</v>
      </c>
      <c r="Q39" s="44">
        <v>0</v>
      </c>
      <c r="R39" s="44">
        <v>0</v>
      </c>
      <c r="S39" s="44">
        <v>0</v>
      </c>
      <c r="T39" s="44">
        <v>0</v>
      </c>
      <c r="U39" s="45">
        <v>0</v>
      </c>
      <c r="V39" s="45">
        <v>740</v>
      </c>
      <c r="W39" s="45">
        <v>675.4545454545455</v>
      </c>
      <c r="X39" s="41">
        <v>0.1918918918918919</v>
      </c>
      <c r="Y39" s="46"/>
      <c r="Z39" s="46"/>
    </row>
    <row r="40" spans="1:28" s="152" customFormat="1">
      <c r="A40" s="144" t="s">
        <v>1075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VLOOKUP(C:C,#REF!,5,0)</f>
        <v>#REF!</v>
      </c>
      <c r="M40" s="392"/>
      <c r="N40" s="211">
        <v>470</v>
      </c>
      <c r="O40" s="211">
        <v>470</v>
      </c>
      <c r="P40" s="148">
        <v>106</v>
      </c>
      <c r="Q40" s="148">
        <v>0</v>
      </c>
      <c r="R40" s="44">
        <v>0</v>
      </c>
      <c r="S40" s="148">
        <v>0</v>
      </c>
      <c r="T40" s="148">
        <v>0</v>
      </c>
      <c r="U40" s="149">
        <v>0</v>
      </c>
      <c r="V40" s="149">
        <v>106</v>
      </c>
      <c r="W40" s="149">
        <v>-364</v>
      </c>
      <c r="X40" s="150" t="e">
        <v>#N/A</v>
      </c>
      <c r="Y40" s="151"/>
      <c r="Z40" s="151"/>
      <c r="AA40" s="191"/>
      <c r="AB40" s="191"/>
    </row>
    <row r="41" spans="1:28">
      <c r="A41" s="29" t="s">
        <v>1076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 t="e">
        <f>VLOOKUP(C:C,#REF!,5,0)</f>
        <v>#REF!</v>
      </c>
      <c r="M41" s="392" t="str">
        <f>VLOOKUP(C:C,処分売価!A:P,15,0)</f>
        <v>処分品</v>
      </c>
      <c r="N41" s="8"/>
      <c r="O41" s="21" t="e">
        <f t="shared" si="0"/>
        <v>#REF!</v>
      </c>
      <c r="P41" s="44">
        <v>3164</v>
      </c>
      <c r="Q41" s="44">
        <v>0</v>
      </c>
      <c r="R41" s="44">
        <v>0</v>
      </c>
      <c r="S41" s="44">
        <v>0</v>
      </c>
      <c r="T41" s="44">
        <v>0</v>
      </c>
      <c r="U41" s="45">
        <v>0</v>
      </c>
      <c r="V41" s="45">
        <v>3164</v>
      </c>
      <c r="W41" s="45">
        <v>2786.272727272727</v>
      </c>
      <c r="X41" s="41">
        <v>0.26264222503160556</v>
      </c>
      <c r="Y41" s="46"/>
      <c r="Z41" s="46"/>
    </row>
    <row r="42" spans="1:28">
      <c r="A42" s="29" t="s">
        <v>1077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 t="e">
        <f>VLOOKUP(C:C,#REF!,5,0)</f>
        <v>#REF!</v>
      </c>
      <c r="M42" s="392"/>
      <c r="N42" s="8"/>
      <c r="O42" s="21" t="e">
        <f t="shared" si="0"/>
        <v>#REF!</v>
      </c>
      <c r="P42" s="44">
        <v>2885</v>
      </c>
      <c r="Q42" s="44">
        <v>490</v>
      </c>
      <c r="R42" s="44">
        <v>0</v>
      </c>
      <c r="S42" s="44">
        <v>0</v>
      </c>
      <c r="T42" s="44">
        <v>490</v>
      </c>
      <c r="U42" s="45">
        <v>0</v>
      </c>
      <c r="V42" s="45">
        <v>2395</v>
      </c>
      <c r="W42" s="45">
        <v>2158.181818181818</v>
      </c>
      <c r="X42" s="41">
        <v>0.18058925476603119</v>
      </c>
      <c r="Y42" s="46"/>
      <c r="Z42" s="46"/>
    </row>
    <row r="43" spans="1:28">
      <c r="A43" s="29" t="s">
        <v>1078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 t="e">
        <f>VLOOKUP(C:C,#REF!,5,0)</f>
        <v>#REF!</v>
      </c>
      <c r="M43" s="392" t="str">
        <f>VLOOKUP(C:C,処分売価!A:P,15,0)</f>
        <v>処分品</v>
      </c>
      <c r="N43" s="8"/>
      <c r="O43" s="21" t="e">
        <f t="shared" si="0"/>
        <v>#REF!</v>
      </c>
      <c r="P43" s="44">
        <v>4554</v>
      </c>
      <c r="Q43" s="44">
        <v>0</v>
      </c>
      <c r="R43" s="44">
        <v>0</v>
      </c>
      <c r="S43" s="44">
        <v>0</v>
      </c>
      <c r="T43" s="44">
        <v>0</v>
      </c>
      <c r="U43" s="45">
        <v>0</v>
      </c>
      <c r="V43" s="45">
        <v>4554</v>
      </c>
      <c r="W43" s="45">
        <v>4548.545454545455</v>
      </c>
      <c r="X43" s="41">
        <v>2.635046113306983E-3</v>
      </c>
      <c r="Y43" s="46"/>
      <c r="Z43" s="46"/>
    </row>
    <row r="44" spans="1:28">
      <c r="A44" s="29" t="s">
        <v>1079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 t="e">
        <f>VLOOKUP(C:C,#REF!,5,0)</f>
        <v>#REF!</v>
      </c>
      <c r="M44" s="392" t="str">
        <f>VLOOKUP(C:C,処分売価!A:P,15,0)</f>
        <v>処分品</v>
      </c>
      <c r="N44" s="8"/>
      <c r="O44" s="21" t="e">
        <f t="shared" si="0"/>
        <v>#REF!</v>
      </c>
      <c r="P44" s="44">
        <v>767</v>
      </c>
      <c r="Q44" s="44">
        <v>0</v>
      </c>
      <c r="R44" s="44">
        <v>0</v>
      </c>
      <c r="S44" s="44">
        <v>0</v>
      </c>
      <c r="T44" s="44">
        <v>0</v>
      </c>
      <c r="U44" s="45">
        <v>0</v>
      </c>
      <c r="V44" s="45">
        <v>767</v>
      </c>
      <c r="W44" s="45">
        <v>746.09090909090912</v>
      </c>
      <c r="X44" s="41">
        <v>5.9973924380704043E-2</v>
      </c>
      <c r="Y44" s="46"/>
      <c r="Z44" s="46"/>
    </row>
    <row r="45" spans="1:28">
      <c r="A45" s="29"/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 t="e">
        <f>VLOOKUP(C:C,#REF!,5,0)</f>
        <v>#REF!</v>
      </c>
      <c r="M45" s="392"/>
      <c r="N45" s="8"/>
      <c r="O45" s="21" t="e">
        <f t="shared" si="0"/>
        <v>#REF!</v>
      </c>
      <c r="P45" s="44">
        <v>1461</v>
      </c>
      <c r="Q45" s="44">
        <v>0</v>
      </c>
      <c r="R45" s="44">
        <v>0</v>
      </c>
      <c r="S45" s="44">
        <v>0</v>
      </c>
      <c r="T45" s="44">
        <v>0</v>
      </c>
      <c r="U45" s="45">
        <v>0</v>
      </c>
      <c r="V45" s="45">
        <v>1461</v>
      </c>
      <c r="W45" s="45">
        <v>1450.5454545454545</v>
      </c>
      <c r="X45" s="41">
        <v>1.5742642026009581E-2</v>
      </c>
      <c r="Y45" s="46"/>
      <c r="Z45" s="46"/>
    </row>
    <row r="46" spans="1:28" s="152" customFormat="1">
      <c r="A46" s="29" t="s">
        <v>1080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 t="e">
        <f>VLOOKUP(C:C,#REF!,5,0)</f>
        <v>#REF!</v>
      </c>
      <c r="M46" s="392" t="str">
        <f>VLOOKUP(C:C,処分売価!A:P,15,0)</f>
        <v>処分品</v>
      </c>
      <c r="N46" s="8"/>
      <c r="O46" s="21" t="e">
        <f t="shared" si="0"/>
        <v>#REF!</v>
      </c>
      <c r="P46" s="148">
        <v>219</v>
      </c>
      <c r="Q46" s="148">
        <v>0</v>
      </c>
      <c r="R46" s="44">
        <v>0</v>
      </c>
      <c r="S46" s="148">
        <v>0</v>
      </c>
      <c r="T46" s="148">
        <v>0</v>
      </c>
      <c r="U46" s="149">
        <v>0</v>
      </c>
      <c r="V46" s="149">
        <v>219</v>
      </c>
      <c r="W46" s="149">
        <v>189.45454545454544</v>
      </c>
      <c r="X46" s="150">
        <v>0.29680365296803651</v>
      </c>
      <c r="Y46" s="151"/>
      <c r="Z46" s="151"/>
      <c r="AA46" s="191"/>
      <c r="AB46" s="191"/>
    </row>
    <row r="47" spans="1:28" s="152" customFormat="1">
      <c r="A47" s="29" t="s">
        <v>1081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 t="e">
        <f>VLOOKUP(C:C,#REF!,5,0)</f>
        <v>#REF!</v>
      </c>
      <c r="M47" s="392" t="str">
        <f>VLOOKUP(C:C,処分売価!A:P,15,0)</f>
        <v>処分品</v>
      </c>
      <c r="N47" s="8"/>
      <c r="O47" s="21" t="e">
        <f t="shared" si="0"/>
        <v>#REF!</v>
      </c>
      <c r="P47" s="148">
        <v>898</v>
      </c>
      <c r="Q47" s="148">
        <v>0</v>
      </c>
      <c r="R47" s="44">
        <v>0</v>
      </c>
      <c r="S47" s="148">
        <v>0</v>
      </c>
      <c r="T47" s="148">
        <v>0</v>
      </c>
      <c r="U47" s="149">
        <v>0</v>
      </c>
      <c r="V47" s="149">
        <v>898</v>
      </c>
      <c r="W47" s="149">
        <v>853.90909090909088</v>
      </c>
      <c r="X47" s="150">
        <v>0.10801781737193764</v>
      </c>
      <c r="Y47" s="151"/>
      <c r="Z47" s="151"/>
      <c r="AA47" s="191"/>
      <c r="AB47" s="191"/>
    </row>
    <row r="48" spans="1:28">
      <c r="A48" s="29" t="s">
        <v>1082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 t="e">
        <f>VLOOKUP(C:C,#REF!,5,0)</f>
        <v>#REF!</v>
      </c>
      <c r="M48" s="392"/>
      <c r="N48" s="8"/>
      <c r="O48" s="21" t="e">
        <f t="shared" si="0"/>
        <v>#REF!</v>
      </c>
      <c r="P48" s="44">
        <v>2685</v>
      </c>
      <c r="Q48" s="44">
        <v>0</v>
      </c>
      <c r="R48" s="44">
        <v>0</v>
      </c>
      <c r="S48" s="44">
        <v>0</v>
      </c>
      <c r="T48" s="44">
        <v>0</v>
      </c>
      <c r="U48" s="45">
        <v>0</v>
      </c>
      <c r="V48" s="45">
        <v>2685</v>
      </c>
      <c r="W48" s="45">
        <v>2321.3636363636365</v>
      </c>
      <c r="X48" s="41">
        <v>0.297951582867784</v>
      </c>
      <c r="Y48" s="46"/>
      <c r="Z48" s="46"/>
    </row>
    <row r="49" spans="1:28">
      <c r="A49" s="192" t="s">
        <v>1083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 t="e">
        <f>VLOOKUP(C:C,#REF!,5,0)</f>
        <v>#REF!</v>
      </c>
      <c r="M49" s="392" t="str">
        <f>VLOOKUP(C:C,処分売価!A:P,15,0)</f>
        <v>処分品</v>
      </c>
      <c r="N49" s="196"/>
      <c r="O49" s="196" t="e">
        <f t="shared" si="0"/>
        <v>#REF!</v>
      </c>
      <c r="P49" s="196">
        <v>270</v>
      </c>
      <c r="Q49" s="196">
        <v>0</v>
      </c>
      <c r="R49" s="196">
        <v>0</v>
      </c>
      <c r="S49" s="196">
        <v>0</v>
      </c>
      <c r="T49" s="196">
        <v>0</v>
      </c>
      <c r="U49" s="197">
        <v>0</v>
      </c>
      <c r="V49" s="197">
        <v>270</v>
      </c>
      <c r="W49" s="197">
        <v>-233.63636363636368</v>
      </c>
      <c r="X49" s="198">
        <v>4.1037037037037036</v>
      </c>
      <c r="Y49" s="199"/>
      <c r="Z49" s="199"/>
    </row>
    <row r="50" spans="1:28" s="277" customFormat="1">
      <c r="A50" s="269" t="s">
        <v>1084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 t="e">
        <f>VLOOKUP(C:C,#REF!,5,0)</f>
        <v>#REF!</v>
      </c>
      <c r="M50" s="392"/>
      <c r="N50" s="8"/>
      <c r="O50" s="21" t="e">
        <f t="shared" si="0"/>
        <v>#REF!</v>
      </c>
      <c r="P50" s="202">
        <v>3691</v>
      </c>
      <c r="Q50" s="202">
        <v>20</v>
      </c>
      <c r="R50" s="202">
        <v>0</v>
      </c>
      <c r="S50" s="202">
        <v>0</v>
      </c>
      <c r="T50" s="202">
        <v>520</v>
      </c>
      <c r="U50" s="273">
        <v>-500</v>
      </c>
      <c r="V50" s="273">
        <v>3171</v>
      </c>
      <c r="W50" s="273">
        <v>2922.818181818182</v>
      </c>
      <c r="X50" s="274">
        <v>0.1479273909509618</v>
      </c>
      <c r="Y50" s="275"/>
      <c r="Z50" s="275"/>
      <c r="AA50" s="276"/>
      <c r="AB50" s="276"/>
    </row>
    <row r="51" spans="1:28">
      <c r="A51" s="29" t="s">
        <v>1085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 t="e">
        <f>VLOOKUP(C:C,#REF!,5,0)</f>
        <v>#REF!</v>
      </c>
      <c r="M51" s="392"/>
      <c r="N51" s="211"/>
      <c r="O51" s="21" t="e">
        <f t="shared" si="0"/>
        <v>#REF!</v>
      </c>
      <c r="P51" s="44">
        <v>2589</v>
      </c>
      <c r="Q51" s="44">
        <v>1230</v>
      </c>
      <c r="R51" s="44">
        <v>0</v>
      </c>
      <c r="S51" s="44">
        <v>0</v>
      </c>
      <c r="T51" s="44">
        <v>1030</v>
      </c>
      <c r="U51" s="45">
        <v>200</v>
      </c>
      <c r="V51" s="45">
        <v>1559</v>
      </c>
      <c r="W51" s="45">
        <v>774</v>
      </c>
      <c r="X51" s="41">
        <v>0.66705291618385476</v>
      </c>
      <c r="Y51" s="46"/>
      <c r="Z51" s="46"/>
    </row>
    <row r="52" spans="1:28" s="200" customFormat="1">
      <c r="A52" s="192" t="s">
        <v>1086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 t="e">
        <f>VLOOKUP(C:C,#REF!,5,0)</f>
        <v>#REF!</v>
      </c>
      <c r="M52" s="392" t="str">
        <f>VLOOKUP(C:C,処分売価!A:P,15,0)</f>
        <v>処分品</v>
      </c>
      <c r="N52" s="196"/>
      <c r="O52" s="196" t="e">
        <f t="shared" si="0"/>
        <v>#REF!</v>
      </c>
      <c r="P52" s="196">
        <v>1267</v>
      </c>
      <c r="Q52" s="196">
        <v>0</v>
      </c>
      <c r="R52" s="196">
        <v>0</v>
      </c>
      <c r="S52" s="196">
        <v>0</v>
      </c>
      <c r="T52" s="196">
        <v>0</v>
      </c>
      <c r="U52" s="197">
        <v>0</v>
      </c>
      <c r="V52" s="197">
        <v>1267</v>
      </c>
      <c r="W52" s="197">
        <v>1252.4545454545455</v>
      </c>
      <c r="X52" s="198">
        <v>2.5256511444356748E-2</v>
      </c>
      <c r="Y52" s="199"/>
      <c r="Z52" s="199"/>
      <c r="AA52" s="201"/>
      <c r="AB52" s="201"/>
    </row>
    <row r="53" spans="1:28" s="152" customFormat="1" ht="15.75">
      <c r="A53" s="29" t="s">
        <v>1087</v>
      </c>
      <c r="B53" s="145" t="s">
        <v>356</v>
      </c>
      <c r="C53" s="146" t="s">
        <v>233</v>
      </c>
      <c r="D53" s="147" t="s">
        <v>234</v>
      </c>
      <c r="E53" s="146"/>
      <c r="F53" s="146">
        <v>843</v>
      </c>
      <c r="G53" s="148">
        <v>647</v>
      </c>
      <c r="H53" s="21">
        <v>2107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4" t="e">
        <f>VLOOKUP(C53,'出荷数2407-2506total250730101950'!B:F,5,0)</f>
        <v>#N/A</v>
      </c>
      <c r="L53" s="203" t="e">
        <f>VLOOKUP(C:C,#REF!,5,0)</f>
        <v>#REF!</v>
      </c>
      <c r="M53" s="392"/>
      <c r="N53" s="211">
        <v>890</v>
      </c>
      <c r="O53" s="211">
        <v>890</v>
      </c>
      <c r="P53" s="148">
        <v>0</v>
      </c>
      <c r="Q53" s="148">
        <v>0</v>
      </c>
      <c r="R53" s="44">
        <v>0</v>
      </c>
      <c r="S53" s="148">
        <v>0</v>
      </c>
      <c r="T53" s="148">
        <v>0</v>
      </c>
      <c r="U53" s="149">
        <v>0</v>
      </c>
      <c r="V53" s="149">
        <v>0</v>
      </c>
      <c r="W53" s="149">
        <v>-890</v>
      </c>
      <c r="X53" s="150" t="e">
        <v>#N/A</v>
      </c>
      <c r="Y53" s="151"/>
      <c r="Z53" s="151"/>
    </row>
    <row r="54" spans="1:28">
      <c r="A54" s="29" t="s">
        <v>1088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 t="e">
        <f>VLOOKUP(C:C,#REF!,5,0)</f>
        <v>#REF!</v>
      </c>
      <c r="M54" s="392" t="str">
        <f>VLOOKUP(C:C,処分売価!A:P,15,0)</f>
        <v>処分品</v>
      </c>
      <c r="N54" s="8"/>
      <c r="O54" s="21" t="e">
        <f t="shared" si="0"/>
        <v>#REF!</v>
      </c>
      <c r="P54" s="44">
        <v>3068</v>
      </c>
      <c r="Q54" s="44">
        <v>300</v>
      </c>
      <c r="R54" s="44">
        <v>0</v>
      </c>
      <c r="S54" s="44">
        <v>0</v>
      </c>
      <c r="T54" s="44">
        <v>300</v>
      </c>
      <c r="U54" s="45">
        <v>0</v>
      </c>
      <c r="V54" s="45">
        <v>2768</v>
      </c>
      <c r="W54" s="45">
        <v>2602.5454545454545</v>
      </c>
      <c r="X54" s="41">
        <v>0.11864406779661017</v>
      </c>
      <c r="Y54" s="46"/>
      <c r="Z54" s="46"/>
    </row>
    <row r="55" spans="1:28" s="152" customFormat="1" ht="15.75">
      <c r="A55" s="29" t="s">
        <v>1089</v>
      </c>
      <c r="B55" s="145" t="s">
        <v>356</v>
      </c>
      <c r="C55" s="153" t="s">
        <v>1264</v>
      </c>
      <c r="D55" s="154" t="s">
        <v>64</v>
      </c>
      <c r="E55" s="153"/>
      <c r="F55" s="146">
        <v>1087</v>
      </c>
      <c r="G55" s="148">
        <v>665</v>
      </c>
      <c r="H55" s="21">
        <v>2030</v>
      </c>
      <c r="I55" s="8" t="e">
        <f>VLOOKUP(C55,'202310-202403出荷数total2403220951'!B:F,5,0)</f>
        <v>#N/A</v>
      </c>
      <c r="J55" s="203" t="e">
        <f>VLOOKUP(C55,'出荷数2307～2406total241008110618'!B:F,5,0)</f>
        <v>#N/A</v>
      </c>
      <c r="K55" s="214" t="e">
        <f>VLOOKUP(C55,'出荷数2407-2506total250730101950'!B:F,5,0)</f>
        <v>#N/A</v>
      </c>
      <c r="L55" s="203" t="e">
        <f>VLOOKUP(C:C,#REF!,5,0)</f>
        <v>#REF!</v>
      </c>
      <c r="M55" s="392"/>
      <c r="N55" s="211">
        <v>850</v>
      </c>
      <c r="O55" s="211">
        <v>850</v>
      </c>
      <c r="P55" s="148">
        <v>0</v>
      </c>
      <c r="Q55" s="148">
        <v>0</v>
      </c>
      <c r="R55" s="44">
        <v>0</v>
      </c>
      <c r="S55" s="148">
        <v>0</v>
      </c>
      <c r="T55" s="148">
        <v>0</v>
      </c>
      <c r="U55" s="149">
        <v>0</v>
      </c>
      <c r="V55" s="149">
        <v>0</v>
      </c>
      <c r="W55" s="149">
        <v>-850</v>
      </c>
      <c r="X55" s="150" t="e">
        <v>#N/A</v>
      </c>
      <c r="Y55" s="151"/>
      <c r="Z55" s="151"/>
    </row>
    <row r="56" spans="1:28">
      <c r="A56" s="29" t="s">
        <v>1090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 t="e">
        <f>VLOOKUP(C:C,#REF!,5,0)</f>
        <v>#REF!</v>
      </c>
      <c r="M56" s="392"/>
      <c r="N56" s="213">
        <v>295</v>
      </c>
      <c r="O56" s="211">
        <v>295</v>
      </c>
      <c r="P56" s="44">
        <v>452</v>
      </c>
      <c r="Q56" s="44">
        <v>0</v>
      </c>
      <c r="R56" s="44">
        <v>0</v>
      </c>
      <c r="S56" s="44">
        <v>0</v>
      </c>
      <c r="T56" s="44">
        <v>0</v>
      </c>
      <c r="U56" s="45">
        <v>0</v>
      </c>
      <c r="V56" s="45">
        <v>452</v>
      </c>
      <c r="W56" s="45">
        <v>157</v>
      </c>
      <c r="X56" s="41">
        <v>2.1061946902654869</v>
      </c>
      <c r="Y56" s="46"/>
      <c r="Z56" s="46"/>
    </row>
    <row r="57" spans="1:28" s="200" customFormat="1">
      <c r="A57" s="192" t="s">
        <v>1091</v>
      </c>
      <c r="B57" s="193" t="s">
        <v>356</v>
      </c>
      <c r="C57" s="194" t="s">
        <v>28</v>
      </c>
      <c r="D57" s="195" t="s">
        <v>29</v>
      </c>
      <c r="E57" s="194"/>
      <c r="F57" s="194">
        <v>1540</v>
      </c>
      <c r="G57" s="196">
        <v>597</v>
      </c>
      <c r="H57" s="196">
        <v>361</v>
      </c>
      <c r="I57" s="8">
        <f>VLOOKUP(C57,'202310-202403出荷数total2403220951'!B:F,5,0)</f>
        <v>533</v>
      </c>
      <c r="J57" s="203">
        <f>VLOOKUP(C57,'出荷数2307～2406total241008110618'!B:F,5,0)</f>
        <v>858</v>
      </c>
      <c r="K57" s="214">
        <f>VLOOKUP(C57,'出荷数2407-2506total250730101950'!B:F,5,0)</f>
        <v>574</v>
      </c>
      <c r="L57" s="203" t="e">
        <f>VLOOKUP(C:C,#REF!,5,0)</f>
        <v>#REF!</v>
      </c>
      <c r="M57" s="392"/>
      <c r="N57" s="8"/>
      <c r="O57" s="21" t="e">
        <f t="shared" si="0"/>
        <v>#REF!</v>
      </c>
      <c r="P57" s="196">
        <v>0</v>
      </c>
      <c r="Q57" s="196">
        <v>0</v>
      </c>
      <c r="R57" s="44">
        <v>0</v>
      </c>
      <c r="S57" s="196">
        <v>0</v>
      </c>
      <c r="T57" s="196">
        <v>0</v>
      </c>
      <c r="U57" s="197">
        <v>0</v>
      </c>
      <c r="V57" s="197">
        <v>0</v>
      </c>
      <c r="W57" s="197" t="e">
        <v>#N/A</v>
      </c>
      <c r="X57" s="198" t="e">
        <v>#N/A</v>
      </c>
      <c r="Y57" s="199"/>
      <c r="Z57" s="199"/>
      <c r="AA57" s="201"/>
      <c r="AB57" s="201"/>
    </row>
    <row r="58" spans="1:28">
      <c r="A58" s="29" t="s">
        <v>1092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 t="e">
        <f>VLOOKUP(C:C,#REF!,5,0)</f>
        <v>#REF!</v>
      </c>
      <c r="M58" s="392"/>
      <c r="N58" s="211">
        <v>10000</v>
      </c>
      <c r="O58" s="211">
        <v>10000</v>
      </c>
      <c r="P58" s="44">
        <v>15171</v>
      </c>
      <c r="Q58" s="44">
        <v>2100</v>
      </c>
      <c r="R58" s="44">
        <v>0</v>
      </c>
      <c r="S58" s="44">
        <v>0</v>
      </c>
      <c r="T58" s="44">
        <v>2490</v>
      </c>
      <c r="U58" s="45">
        <v>-390</v>
      </c>
      <c r="V58" s="45">
        <v>12681</v>
      </c>
      <c r="W58" s="45">
        <v>2681</v>
      </c>
      <c r="X58" s="41">
        <v>0.90000659152330098</v>
      </c>
      <c r="Y58" s="222"/>
      <c r="Z58" s="222"/>
    </row>
    <row r="59" spans="1:28" s="152" customFormat="1" ht="15.75">
      <c r="A59" s="29" t="s">
        <v>1093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 t="e">
        <f>VLOOKUP(C:C,#REF!,5,0)</f>
        <v>#REF!</v>
      </c>
      <c r="M59" s="392"/>
      <c r="N59" s="8"/>
      <c r="O59" s="21" t="e">
        <f t="shared" si="0"/>
        <v>#REF!</v>
      </c>
      <c r="P59" s="148">
        <v>33</v>
      </c>
      <c r="Q59" s="148">
        <v>0</v>
      </c>
      <c r="R59" s="44">
        <v>0</v>
      </c>
      <c r="S59" s="148">
        <v>0</v>
      </c>
      <c r="T59" s="148">
        <v>0</v>
      </c>
      <c r="U59" s="149">
        <v>0</v>
      </c>
      <c r="V59" s="149">
        <v>33</v>
      </c>
      <c r="W59" s="149">
        <v>30.272727272727273</v>
      </c>
      <c r="X59" s="150">
        <v>0.18181818181818182</v>
      </c>
      <c r="Y59" s="151"/>
      <c r="Z59" s="151"/>
    </row>
    <row r="60" spans="1:28">
      <c r="A60" s="29" t="s">
        <v>1094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 t="e">
        <f>VLOOKUP(C:C,#REF!,5,0)</f>
        <v>#REF!</v>
      </c>
      <c r="M60" s="392"/>
      <c r="N60" s="8"/>
      <c r="O60" s="21" t="e">
        <f t="shared" si="0"/>
        <v>#REF!</v>
      </c>
      <c r="P60" s="44">
        <v>4171</v>
      </c>
      <c r="Q60" s="44">
        <v>0</v>
      </c>
      <c r="R60" s="44">
        <v>0</v>
      </c>
      <c r="S60" s="44">
        <v>0</v>
      </c>
      <c r="T60" s="44">
        <v>0</v>
      </c>
      <c r="U60" s="45">
        <v>0</v>
      </c>
      <c r="V60" s="45">
        <v>4171</v>
      </c>
      <c r="W60" s="45">
        <v>3090.5454545454545</v>
      </c>
      <c r="X60" s="41">
        <v>0.56988731719012231</v>
      </c>
      <c r="Y60" s="46"/>
      <c r="Z60" s="46"/>
    </row>
    <row r="61" spans="1:28">
      <c r="A61" s="29" t="s">
        <v>1095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 t="e">
        <f>VLOOKUP(C:C,#REF!,5,0)</f>
        <v>#REF!</v>
      </c>
      <c r="M61" s="392" t="str">
        <f>VLOOKUP(C:C,処分売価!A:P,15,0)</f>
        <v>処分品</v>
      </c>
      <c r="N61" s="8"/>
      <c r="O61" s="21" t="e">
        <f t="shared" si="0"/>
        <v>#REF!</v>
      </c>
      <c r="P61" s="44">
        <v>3746</v>
      </c>
      <c r="Q61" s="44">
        <v>500</v>
      </c>
      <c r="R61" s="44">
        <v>0</v>
      </c>
      <c r="S61" s="44">
        <v>0</v>
      </c>
      <c r="T61" s="44">
        <v>500</v>
      </c>
      <c r="U61" s="45">
        <v>0</v>
      </c>
      <c r="V61" s="45">
        <v>3246</v>
      </c>
      <c r="W61" s="45">
        <v>3035.090909090909</v>
      </c>
      <c r="X61" s="41">
        <v>0.12386545648691938</v>
      </c>
      <c r="Y61" s="46"/>
      <c r="Z61" s="46"/>
    </row>
    <row r="62" spans="1:28">
      <c r="A62" s="29" t="s">
        <v>1096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 t="e">
        <f>VLOOKUP(C:C,#REF!,5,0)</f>
        <v>#REF!</v>
      </c>
      <c r="M62" s="392"/>
      <c r="N62" s="8"/>
      <c r="O62" s="21" t="e">
        <f t="shared" si="0"/>
        <v>#REF!</v>
      </c>
      <c r="P62" s="44">
        <v>621</v>
      </c>
      <c r="Q62" s="44">
        <v>0</v>
      </c>
      <c r="R62" s="44">
        <v>3000</v>
      </c>
      <c r="S62" s="44">
        <v>0</v>
      </c>
      <c r="T62" s="44">
        <v>0</v>
      </c>
      <c r="U62" s="45">
        <v>0</v>
      </c>
      <c r="V62" s="45">
        <v>3621</v>
      </c>
      <c r="W62" s="45">
        <v>3031.4545454545455</v>
      </c>
      <c r="X62" s="41">
        <v>2.0885668276972624</v>
      </c>
      <c r="Y62" s="46"/>
      <c r="Z62" s="46"/>
    </row>
    <row r="63" spans="1:28">
      <c r="A63" s="29" t="s">
        <v>1097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 t="e">
        <f>VLOOKUP(C:C,#REF!,5,0)</f>
        <v>#REF!</v>
      </c>
      <c r="M63" s="392"/>
      <c r="N63" s="8"/>
      <c r="O63" s="21" t="e">
        <f t="shared" si="0"/>
        <v>#REF!</v>
      </c>
      <c r="P63" s="44">
        <v>1635</v>
      </c>
      <c r="Q63" s="44">
        <v>0</v>
      </c>
      <c r="R63" s="44">
        <v>0</v>
      </c>
      <c r="S63" s="44">
        <v>0</v>
      </c>
      <c r="T63" s="44">
        <v>0</v>
      </c>
      <c r="U63" s="45">
        <v>0</v>
      </c>
      <c r="V63" s="45">
        <v>1635</v>
      </c>
      <c r="W63" s="45">
        <v>1042.2727272727273</v>
      </c>
      <c r="X63" s="41">
        <v>0.79755351681957187</v>
      </c>
      <c r="Y63" s="46"/>
      <c r="Z63" s="46"/>
    </row>
    <row r="64" spans="1:28" s="200" customFormat="1">
      <c r="A64" s="192" t="s">
        <v>1098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VLOOKUP(C:C,#REF!,5,0)</f>
        <v>#REF!</v>
      </c>
      <c r="M64" s="392" t="str">
        <f>VLOOKUP(C:C,処分売価!A:P,15,0)</f>
        <v>処分品</v>
      </c>
      <c r="N64" s="8"/>
      <c r="O64" s="21" t="e">
        <f t="shared" si="0"/>
        <v>#REF!</v>
      </c>
      <c r="P64" s="196">
        <v>552</v>
      </c>
      <c r="Q64" s="196">
        <v>0</v>
      </c>
      <c r="R64" s="44">
        <v>0</v>
      </c>
      <c r="S64" s="196">
        <v>0</v>
      </c>
      <c r="T64" s="196">
        <v>0</v>
      </c>
      <c r="U64" s="197">
        <v>0</v>
      </c>
      <c r="V64" s="197">
        <v>552</v>
      </c>
      <c r="W64" s="197" t="e">
        <v>#N/A</v>
      </c>
      <c r="X64" s="198" t="e">
        <v>#N/A</v>
      </c>
      <c r="Y64" s="199"/>
      <c r="Z64" s="199"/>
      <c r="AA64" s="201"/>
      <c r="AB64" s="201"/>
    </row>
    <row r="65" spans="1:26">
      <c r="A65" s="29" t="s">
        <v>1099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 t="e">
        <f>VLOOKUP(C:C,#REF!,5,0)</f>
        <v>#REF!</v>
      </c>
      <c r="M65" s="392"/>
      <c r="N65" s="8"/>
      <c r="O65" s="21" t="e">
        <f t="shared" si="0"/>
        <v>#REF!</v>
      </c>
      <c r="P65" s="175">
        <v>1950</v>
      </c>
      <c r="Q65" s="175">
        <v>0</v>
      </c>
      <c r="R65" s="44">
        <v>0</v>
      </c>
      <c r="S65" s="175">
        <v>0</v>
      </c>
      <c r="T65" s="175">
        <v>0</v>
      </c>
      <c r="U65" s="176">
        <v>0</v>
      </c>
      <c r="V65" s="45">
        <v>1950</v>
      </c>
      <c r="W65" s="45">
        <v>1939.090909090909</v>
      </c>
      <c r="X65" s="177">
        <v>1.2307692307692308E-2</v>
      </c>
      <c r="Y65" s="46"/>
      <c r="Z65" s="46"/>
    </row>
    <row r="66" spans="1:26">
      <c r="A66" s="29" t="s">
        <v>1100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 t="e">
        <f>VLOOKUP(C:C,#REF!,5,0)</f>
        <v>#REF!</v>
      </c>
      <c r="M66" s="392" t="str">
        <f>VLOOKUP(C:C,処分売価!A:P,15,0)</f>
        <v>処分品</v>
      </c>
      <c r="N66" s="211"/>
      <c r="O66" s="21" t="e">
        <f t="shared" si="0"/>
        <v>#REF!</v>
      </c>
      <c r="P66" s="44">
        <v>2205</v>
      </c>
      <c r="Q66" s="44">
        <v>0</v>
      </c>
      <c r="R66" s="44">
        <v>0</v>
      </c>
      <c r="S66" s="44">
        <v>0</v>
      </c>
      <c r="T66" s="44">
        <v>0</v>
      </c>
      <c r="U66" s="45">
        <v>0</v>
      </c>
      <c r="V66" s="45">
        <v>2205</v>
      </c>
      <c r="W66" s="45">
        <v>2147.2727272727275</v>
      </c>
      <c r="X66" s="41">
        <v>5.7596371882086168E-2</v>
      </c>
      <c r="Y66" s="46"/>
      <c r="Z66" s="46"/>
    </row>
    <row r="67" spans="1:26">
      <c r="A67" s="29" t="s">
        <v>1101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 t="e">
        <f>VLOOKUP(C:C,#REF!,5,0)</f>
        <v>#REF!</v>
      </c>
      <c r="M67" s="392"/>
      <c r="N67" s="8"/>
      <c r="O67" s="21" t="e">
        <f t="shared" ref="O67:O130" si="1">L67/11*5</f>
        <v>#REF!</v>
      </c>
      <c r="P67" s="44">
        <v>895</v>
      </c>
      <c r="Q67" s="44">
        <v>0</v>
      </c>
      <c r="R67" s="44">
        <v>0</v>
      </c>
      <c r="S67" s="44">
        <v>0</v>
      </c>
      <c r="T67" s="44">
        <v>0</v>
      </c>
      <c r="U67" s="45">
        <v>0</v>
      </c>
      <c r="V67" s="45">
        <v>895</v>
      </c>
      <c r="W67" s="45">
        <v>470.4545454545455</v>
      </c>
      <c r="X67" s="41">
        <v>1.0435754189944133</v>
      </c>
      <c r="Y67" s="46"/>
      <c r="Z67" s="46"/>
    </row>
    <row r="68" spans="1:26">
      <c r="A68" s="29" t="s">
        <v>1102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 t="e">
        <f>VLOOKUP(C:C,#REF!,5,0)</f>
        <v>#REF!</v>
      </c>
      <c r="M68" s="392"/>
      <c r="N68" s="211">
        <v>500</v>
      </c>
      <c r="O68" s="211">
        <v>500</v>
      </c>
      <c r="P68" s="44">
        <v>2729</v>
      </c>
      <c r="Q68" s="44">
        <v>0</v>
      </c>
      <c r="R68" s="44">
        <v>0</v>
      </c>
      <c r="S68" s="44">
        <v>0</v>
      </c>
      <c r="T68" s="44">
        <v>0</v>
      </c>
      <c r="U68" s="45">
        <v>0</v>
      </c>
      <c r="V68" s="45">
        <v>2729</v>
      </c>
      <c r="W68" s="45">
        <v>2229</v>
      </c>
      <c r="X68" s="41">
        <v>0.28728471967753755</v>
      </c>
      <c r="Y68" s="46"/>
      <c r="Z68" s="46"/>
    </row>
    <row r="69" spans="1:26">
      <c r="A69" s="29" t="s">
        <v>1103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 t="e">
        <f>VLOOKUP(C:C,#REF!,5,0)</f>
        <v>#REF!</v>
      </c>
      <c r="M69" s="392"/>
      <c r="N69" s="213">
        <v>672</v>
      </c>
      <c r="O69" s="211">
        <v>672</v>
      </c>
      <c r="P69" s="44">
        <v>3744</v>
      </c>
      <c r="Q69" s="44">
        <v>0</v>
      </c>
      <c r="R69" s="44">
        <v>0</v>
      </c>
      <c r="S69" s="44">
        <v>0</v>
      </c>
      <c r="T69" s="44">
        <v>0</v>
      </c>
      <c r="U69" s="45">
        <v>0</v>
      </c>
      <c r="V69" s="45">
        <v>3744</v>
      </c>
      <c r="W69" s="45">
        <v>3072</v>
      </c>
      <c r="X69" s="41">
        <v>0.34161324786324787</v>
      </c>
      <c r="Y69" s="46"/>
      <c r="Z69" s="46"/>
    </row>
    <row r="70" spans="1:26">
      <c r="A70" s="29" t="s">
        <v>1104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 t="e">
        <f>VLOOKUP(C:C,#REF!,5,0)</f>
        <v>#REF!</v>
      </c>
      <c r="M70" s="392"/>
      <c r="N70" s="8"/>
      <c r="O70" s="21" t="e">
        <f t="shared" si="1"/>
        <v>#REF!</v>
      </c>
      <c r="P70" s="44">
        <v>2402</v>
      </c>
      <c r="Q70" s="44">
        <v>0</v>
      </c>
      <c r="R70" s="44">
        <v>0</v>
      </c>
      <c r="S70" s="44">
        <v>0</v>
      </c>
      <c r="T70" s="44">
        <v>0</v>
      </c>
      <c r="U70" s="45">
        <v>0</v>
      </c>
      <c r="V70" s="45">
        <v>2402</v>
      </c>
      <c r="W70" s="45">
        <v>2179.272727272727</v>
      </c>
      <c r="X70" s="41">
        <v>0.20399666944213155</v>
      </c>
      <c r="Y70" s="46"/>
      <c r="Z70" s="46"/>
    </row>
    <row r="71" spans="1:26">
      <c r="A71" s="29" t="s">
        <v>1105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 t="e">
        <f>VLOOKUP(C:C,#REF!,5,0)</f>
        <v>#REF!</v>
      </c>
      <c r="M71" s="392"/>
      <c r="N71" s="8"/>
      <c r="O71" s="21" t="e">
        <f t="shared" si="1"/>
        <v>#REF!</v>
      </c>
      <c r="P71" s="44">
        <v>1663</v>
      </c>
      <c r="Q71" s="44">
        <v>0</v>
      </c>
      <c r="R71" s="44">
        <v>0</v>
      </c>
      <c r="S71" s="44">
        <v>0</v>
      </c>
      <c r="T71" s="44">
        <v>0</v>
      </c>
      <c r="U71" s="45">
        <v>0</v>
      </c>
      <c r="V71" s="45">
        <v>1663</v>
      </c>
      <c r="W71" s="45">
        <v>1304.3636363636363</v>
      </c>
      <c r="X71" s="41">
        <v>0.47444377630787732</v>
      </c>
      <c r="Y71" s="46"/>
      <c r="Z71" s="46"/>
    </row>
    <row r="72" spans="1:26">
      <c r="A72" s="29" t="s">
        <v>1106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 t="e">
        <f>VLOOKUP(C:C,#REF!,5,0)</f>
        <v>#REF!</v>
      </c>
      <c r="M72" s="392"/>
      <c r="N72" s="8"/>
      <c r="O72" s="21" t="e">
        <f t="shared" si="1"/>
        <v>#REF!</v>
      </c>
      <c r="P72" s="44">
        <v>2379</v>
      </c>
      <c r="Q72" s="44">
        <v>0</v>
      </c>
      <c r="R72" s="44">
        <v>0</v>
      </c>
      <c r="S72" s="44">
        <v>0</v>
      </c>
      <c r="T72" s="44">
        <v>50</v>
      </c>
      <c r="U72" s="45">
        <v>-50</v>
      </c>
      <c r="V72" s="45">
        <v>2329</v>
      </c>
      <c r="W72" s="45">
        <v>2328.5454545454545</v>
      </c>
      <c r="X72" s="41">
        <v>4.2034468263976461E-4</v>
      </c>
      <c r="Y72" s="46"/>
      <c r="Z72" s="46"/>
    </row>
    <row r="73" spans="1:26">
      <c r="A73" s="29"/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 t="e">
        <f>VLOOKUP(C:C,#REF!,5,0)</f>
        <v>#REF!</v>
      </c>
      <c r="M73" s="392"/>
      <c r="N73" s="8"/>
      <c r="O73" s="21" t="e">
        <f t="shared" si="1"/>
        <v>#REF!</v>
      </c>
      <c r="P73" s="44">
        <v>286</v>
      </c>
      <c r="Q73" s="44">
        <v>0</v>
      </c>
      <c r="R73" s="44">
        <v>0</v>
      </c>
      <c r="S73" s="44">
        <v>0</v>
      </c>
      <c r="T73" s="44">
        <v>0</v>
      </c>
      <c r="U73" s="45">
        <v>0</v>
      </c>
      <c r="V73" s="45">
        <v>286</v>
      </c>
      <c r="W73" s="45">
        <v>266.90909090909088</v>
      </c>
      <c r="X73" s="41">
        <v>0.14685314685314685</v>
      </c>
      <c r="Y73" s="46"/>
      <c r="Z73" s="46"/>
    </row>
    <row r="74" spans="1:26">
      <c r="A74" s="29" t="s">
        <v>1107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 t="e">
        <f>VLOOKUP(C:C,#REF!,5,0)</f>
        <v>#REF!</v>
      </c>
      <c r="M74" s="392"/>
      <c r="N74" s="8"/>
      <c r="O74" s="21" t="e">
        <f t="shared" si="1"/>
        <v>#REF!</v>
      </c>
      <c r="P74" s="44">
        <v>3237</v>
      </c>
      <c r="Q74" s="44">
        <v>511</v>
      </c>
      <c r="R74" s="44">
        <v>0</v>
      </c>
      <c r="S74" s="44">
        <v>0</v>
      </c>
      <c r="T74" s="44">
        <v>511</v>
      </c>
      <c r="U74" s="45">
        <v>0</v>
      </c>
      <c r="V74" s="45">
        <v>2726</v>
      </c>
      <c r="W74" s="45">
        <v>657.81818181818198</v>
      </c>
      <c r="X74" s="41">
        <v>1.4056224899598393</v>
      </c>
      <c r="Y74" s="46"/>
      <c r="Z74" s="46"/>
    </row>
    <row r="75" spans="1:26">
      <c r="A75" s="29" t="s">
        <v>2991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 t="e">
        <f>VLOOKUP(C:C,#REF!,5,0)</f>
        <v>#REF!</v>
      </c>
      <c r="M75" s="392"/>
      <c r="N75" s="211">
        <v>8000</v>
      </c>
      <c r="O75" s="211">
        <v>8000</v>
      </c>
      <c r="P75" s="44">
        <v>12811</v>
      </c>
      <c r="Q75" s="44">
        <v>0</v>
      </c>
      <c r="R75" s="44">
        <v>0</v>
      </c>
      <c r="S75" s="44">
        <v>0</v>
      </c>
      <c r="T75" s="44">
        <v>0</v>
      </c>
      <c r="U75" s="45">
        <v>0</v>
      </c>
      <c r="V75" s="45">
        <v>12811</v>
      </c>
      <c r="W75" s="45">
        <v>4811</v>
      </c>
      <c r="X75" s="41">
        <v>0.14870033564905161</v>
      </c>
      <c r="Y75" s="46" t="s">
        <v>4111</v>
      </c>
      <c r="Z75" s="46"/>
    </row>
    <row r="76" spans="1:26">
      <c r="A76" s="29" t="s">
        <v>1109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 t="e">
        <f>VLOOKUP(C:C,#REF!,5,0)</f>
        <v>#REF!</v>
      </c>
      <c r="M76" s="392"/>
      <c r="N76" s="8"/>
      <c r="O76" s="21" t="e">
        <f t="shared" si="1"/>
        <v>#REF!</v>
      </c>
      <c r="P76" s="44">
        <v>1822</v>
      </c>
      <c r="Q76" s="44">
        <v>0</v>
      </c>
      <c r="R76" s="44">
        <v>0</v>
      </c>
      <c r="S76" s="44">
        <v>0</v>
      </c>
      <c r="T76" s="44">
        <v>0</v>
      </c>
      <c r="U76" s="45">
        <v>0</v>
      </c>
      <c r="V76" s="45">
        <v>1822</v>
      </c>
      <c r="W76" s="45">
        <v>1729.2727272727273</v>
      </c>
      <c r="X76" s="41">
        <v>0.1119648737650933</v>
      </c>
      <c r="Y76" s="46"/>
      <c r="Z76" s="46"/>
    </row>
    <row r="77" spans="1:26">
      <c r="A77" s="29" t="s">
        <v>1110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 t="e">
        <f>VLOOKUP(C:C,#REF!,5,0)</f>
        <v>#REF!</v>
      </c>
      <c r="M77" s="392"/>
      <c r="N77" s="211">
        <v>1000</v>
      </c>
      <c r="O77" s="211">
        <v>1000</v>
      </c>
      <c r="P77" s="44">
        <v>3640</v>
      </c>
      <c r="Q77" s="44">
        <v>0</v>
      </c>
      <c r="R77" s="44">
        <v>0</v>
      </c>
      <c r="S77" s="44">
        <v>0</v>
      </c>
      <c r="T77" s="44">
        <v>0</v>
      </c>
      <c r="U77" s="45">
        <v>0</v>
      </c>
      <c r="V77" s="45">
        <v>3640</v>
      </c>
      <c r="W77" s="45">
        <v>2640</v>
      </c>
      <c r="X77" s="41">
        <v>0.43791208791208791</v>
      </c>
      <c r="Y77" s="46"/>
      <c r="Z77" s="46"/>
    </row>
    <row r="78" spans="1:26">
      <c r="A78" s="29" t="s">
        <v>1111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 t="e">
        <f>VLOOKUP(C:C,#REF!,5,0)</f>
        <v>#REF!</v>
      </c>
      <c r="M78" s="392"/>
      <c r="N78" s="8"/>
      <c r="O78" s="21" t="e">
        <f t="shared" si="1"/>
        <v>#REF!</v>
      </c>
      <c r="P78" s="44">
        <v>261</v>
      </c>
      <c r="Q78" s="44">
        <v>0</v>
      </c>
      <c r="R78" s="44">
        <v>0</v>
      </c>
      <c r="S78" s="44">
        <v>0</v>
      </c>
      <c r="T78" s="44">
        <v>0</v>
      </c>
      <c r="U78" s="45">
        <v>0</v>
      </c>
      <c r="V78" s="45">
        <v>261</v>
      </c>
      <c r="W78" s="45">
        <v>72.818181818181841</v>
      </c>
      <c r="X78" s="41">
        <v>1.5862068965517242</v>
      </c>
      <c r="Y78" s="46" t="s">
        <v>4565</v>
      </c>
      <c r="Z78" s="46"/>
    </row>
    <row r="79" spans="1:26">
      <c r="A79" s="29" t="s">
        <v>1112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 t="e">
        <f>VLOOKUP(C:C,#REF!,5,0)</f>
        <v>#REF!</v>
      </c>
      <c r="M79" s="392"/>
      <c r="N79" s="8"/>
      <c r="O79" s="21" t="e">
        <f t="shared" si="1"/>
        <v>#REF!</v>
      </c>
      <c r="P79" s="44">
        <v>1753</v>
      </c>
      <c r="Q79" s="44">
        <v>0</v>
      </c>
      <c r="R79" s="44">
        <v>0</v>
      </c>
      <c r="S79" s="44">
        <v>0</v>
      </c>
      <c r="T79" s="44">
        <v>0</v>
      </c>
      <c r="U79" s="45">
        <v>0</v>
      </c>
      <c r="V79" s="45">
        <v>1753</v>
      </c>
      <c r="W79" s="45">
        <v>1085.2727272727275</v>
      </c>
      <c r="X79" s="41">
        <v>0.83799201369081577</v>
      </c>
      <c r="Y79" s="46"/>
      <c r="Z79" s="46"/>
    </row>
    <row r="80" spans="1:26">
      <c r="A80" s="29" t="s">
        <v>1113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 t="e">
        <f>VLOOKUP(C:C,#REF!,5,0)</f>
        <v>#REF!</v>
      </c>
      <c r="M80" s="392"/>
      <c r="N80" s="8"/>
      <c r="O80" s="21" t="e">
        <f t="shared" si="1"/>
        <v>#REF!</v>
      </c>
      <c r="P80" s="44">
        <v>1234</v>
      </c>
      <c r="Q80" s="44">
        <v>1240</v>
      </c>
      <c r="R80" s="44">
        <v>0</v>
      </c>
      <c r="S80" s="44">
        <v>0</v>
      </c>
      <c r="T80" s="44">
        <v>1240</v>
      </c>
      <c r="U80" s="45">
        <v>0</v>
      </c>
      <c r="V80" s="45">
        <v>-6</v>
      </c>
      <c r="W80" s="45">
        <v>-478.72727272727275</v>
      </c>
      <c r="X80" s="41">
        <v>0.84278768233387358</v>
      </c>
      <c r="Y80" s="46"/>
      <c r="Z80" s="46"/>
    </row>
    <row r="81" spans="1:28">
      <c r="A81" s="29" t="s">
        <v>1114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 t="e">
        <f>VLOOKUP(C:C,#REF!,5,0)</f>
        <v>#REF!</v>
      </c>
      <c r="M81" s="392"/>
      <c r="N81" s="8"/>
      <c r="O81" s="21" t="e">
        <f t="shared" si="1"/>
        <v>#REF!</v>
      </c>
      <c r="P81" s="44">
        <v>1883</v>
      </c>
      <c r="Q81" s="44">
        <v>20</v>
      </c>
      <c r="R81" s="44">
        <v>0</v>
      </c>
      <c r="S81" s="44">
        <v>0</v>
      </c>
      <c r="T81" s="44">
        <v>20</v>
      </c>
      <c r="U81" s="45">
        <v>0</v>
      </c>
      <c r="V81" s="45">
        <v>1863</v>
      </c>
      <c r="W81" s="45">
        <v>1495.2727272727273</v>
      </c>
      <c r="X81" s="41">
        <v>0.42963356346255976</v>
      </c>
      <c r="Y81" s="46"/>
      <c r="Z81" s="46"/>
      <c r="AA81" s="253"/>
    </row>
    <row r="82" spans="1:28">
      <c r="A82" s="29" t="s">
        <v>1115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 t="e">
        <f>VLOOKUP(C:C,#REF!,5,0)</f>
        <v>#REF!</v>
      </c>
      <c r="M82" s="392"/>
      <c r="N82" s="8"/>
      <c r="O82" s="21" t="e">
        <f t="shared" si="1"/>
        <v>#REF!</v>
      </c>
      <c r="P82" s="44">
        <v>3679</v>
      </c>
      <c r="Q82" s="44">
        <v>0</v>
      </c>
      <c r="R82" s="44">
        <v>0</v>
      </c>
      <c r="S82" s="44">
        <v>0</v>
      </c>
      <c r="T82" s="44">
        <v>0</v>
      </c>
      <c r="U82" s="45">
        <v>0</v>
      </c>
      <c r="V82" s="45">
        <v>3679</v>
      </c>
      <c r="W82" s="45">
        <v>2867.181818181818</v>
      </c>
      <c r="X82" s="41">
        <v>0.48545800489263385</v>
      </c>
      <c r="Y82" s="46"/>
      <c r="Z82" s="46"/>
    </row>
    <row r="83" spans="1:28">
      <c r="A83" s="29" t="s">
        <v>1116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 t="e">
        <f>VLOOKUP(C:C,#REF!,5,0)</f>
        <v>#REF!</v>
      </c>
      <c r="M83" s="392"/>
      <c r="N83" s="213">
        <v>3000</v>
      </c>
      <c r="O83" s="211">
        <v>3000</v>
      </c>
      <c r="P83" s="44">
        <v>5923</v>
      </c>
      <c r="Q83" s="44">
        <v>2900</v>
      </c>
      <c r="R83" s="44">
        <v>0</v>
      </c>
      <c r="S83" s="44">
        <v>0</v>
      </c>
      <c r="T83" s="44">
        <v>2900</v>
      </c>
      <c r="U83" s="45">
        <v>0</v>
      </c>
      <c r="V83" s="45">
        <v>3023</v>
      </c>
      <c r="W83" s="45">
        <v>23</v>
      </c>
      <c r="X83" s="41">
        <v>0.38240756373459395</v>
      </c>
      <c r="Y83" s="46"/>
      <c r="Z83" s="46"/>
    </row>
    <row r="84" spans="1:28">
      <c r="A84" s="29" t="s">
        <v>1117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 t="e">
        <f>VLOOKUP(C:C,#REF!,5,0)</f>
        <v>#REF!</v>
      </c>
      <c r="M84" s="392" t="str">
        <f>VLOOKUP(C:C,処分売価!A:P,15,0)</f>
        <v>処分品</v>
      </c>
      <c r="N84" s="8"/>
      <c r="O84" s="21" t="e">
        <f t="shared" si="1"/>
        <v>#REF!</v>
      </c>
      <c r="P84" s="44">
        <v>2395</v>
      </c>
      <c r="Q84" s="44">
        <v>0</v>
      </c>
      <c r="R84" s="44">
        <v>0</v>
      </c>
      <c r="S84" s="44">
        <v>0</v>
      </c>
      <c r="T84" s="44">
        <v>0</v>
      </c>
      <c r="U84" s="45">
        <v>0</v>
      </c>
      <c r="V84" s="45">
        <v>2395</v>
      </c>
      <c r="W84" s="45">
        <v>2326.3636363636365</v>
      </c>
      <c r="X84" s="41">
        <v>6.3048016701461373E-2</v>
      </c>
      <c r="Y84" s="46"/>
      <c r="Z84" s="46"/>
    </row>
    <row r="85" spans="1:28">
      <c r="A85" s="29" t="s">
        <v>1118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 t="e">
        <f>VLOOKUP(C:C,#REF!,5,0)</f>
        <v>#REF!</v>
      </c>
      <c r="M85" s="392" t="str">
        <f>VLOOKUP(C:C,処分売価!A:P,15,0)</f>
        <v>処分品</v>
      </c>
      <c r="N85" s="8"/>
      <c r="O85" s="21" t="e">
        <f t="shared" si="1"/>
        <v>#REF!</v>
      </c>
      <c r="P85" s="44">
        <v>7008</v>
      </c>
      <c r="Q85" s="44">
        <v>0</v>
      </c>
      <c r="R85" s="44">
        <v>0</v>
      </c>
      <c r="S85" s="44">
        <v>0</v>
      </c>
      <c r="T85" s="44">
        <v>0</v>
      </c>
      <c r="U85" s="45">
        <v>0</v>
      </c>
      <c r="V85" s="45">
        <v>7008</v>
      </c>
      <c r="W85" s="45">
        <v>6819.363636363636</v>
      </c>
      <c r="X85" s="41">
        <v>5.9218036529680364E-2</v>
      </c>
      <c r="Y85" s="46"/>
      <c r="Z85" s="46"/>
    </row>
    <row r="86" spans="1:28">
      <c r="A86" s="29" t="s">
        <v>1119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 t="e">
        <f>VLOOKUP(C:C,#REF!,5,0)</f>
        <v>#REF!</v>
      </c>
      <c r="M86" s="392"/>
      <c r="N86" s="8"/>
      <c r="O86" s="21" t="e">
        <f t="shared" si="1"/>
        <v>#REF!</v>
      </c>
      <c r="P86" s="44">
        <v>1480</v>
      </c>
      <c r="Q86" s="44">
        <v>0</v>
      </c>
      <c r="R86" s="44">
        <v>0</v>
      </c>
      <c r="S86" s="44">
        <v>0</v>
      </c>
      <c r="T86" s="44">
        <v>0</v>
      </c>
      <c r="U86" s="45">
        <v>0</v>
      </c>
      <c r="V86" s="45">
        <v>1480</v>
      </c>
      <c r="W86" s="45">
        <v>744.5454545454545</v>
      </c>
      <c r="X86" s="41">
        <v>1.0932432432432433</v>
      </c>
      <c r="Y86" s="46"/>
      <c r="Z86" s="46"/>
    </row>
    <row r="87" spans="1:28" s="200" customFormat="1">
      <c r="A87" s="192" t="s">
        <v>1120</v>
      </c>
      <c r="B87" s="193" t="s">
        <v>356</v>
      </c>
      <c r="C87" s="194" t="s">
        <v>53</v>
      </c>
      <c r="D87" s="195" t="s">
        <v>54</v>
      </c>
      <c r="E87" s="194"/>
      <c r="F87" s="194">
        <v>1511</v>
      </c>
      <c r="G87" s="196">
        <v>1031</v>
      </c>
      <c r="H87" s="21">
        <v>1052</v>
      </c>
      <c r="I87" s="8">
        <f>VLOOKUP(C87,'202310-202403出荷数total2403220951'!B:F,5,0)</f>
        <v>513</v>
      </c>
      <c r="J87" s="203">
        <f>VLOOKUP(C87,'出荷数2307～2406total241008110618'!B:F,5,0)</f>
        <v>546</v>
      </c>
      <c r="K87" s="214" t="e">
        <f>VLOOKUP(C87,'出荷数2407-2506total250730101950'!B:F,5,0)</f>
        <v>#N/A</v>
      </c>
      <c r="L87" s="203" t="e">
        <f>VLOOKUP(C:C,#REF!,5,0)</f>
        <v>#REF!</v>
      </c>
      <c r="M87" s="392"/>
      <c r="N87" s="8"/>
      <c r="O87" s="21" t="e">
        <f t="shared" si="1"/>
        <v>#REF!</v>
      </c>
      <c r="P87" s="196">
        <v>0</v>
      </c>
      <c r="Q87" s="196">
        <v>0</v>
      </c>
      <c r="R87" s="44">
        <v>0</v>
      </c>
      <c r="S87" s="196">
        <v>0</v>
      </c>
      <c r="T87" s="196">
        <v>0</v>
      </c>
      <c r="U87" s="197">
        <v>0</v>
      </c>
      <c r="V87" s="197">
        <v>0</v>
      </c>
      <c r="W87" s="197" t="e">
        <v>#N/A</v>
      </c>
      <c r="X87" s="198" t="e">
        <v>#N/A</v>
      </c>
      <c r="Y87" s="199"/>
      <c r="Z87" s="199"/>
      <c r="AA87" s="201"/>
      <c r="AB87" s="201"/>
    </row>
    <row r="88" spans="1:28">
      <c r="A88" s="29" t="s">
        <v>1121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 t="e">
        <f>VLOOKUP(C:C,#REF!,5,0)</f>
        <v>#REF!</v>
      </c>
      <c r="M88" s="392"/>
      <c r="N88" s="8"/>
      <c r="O88" s="21" t="e">
        <f t="shared" si="1"/>
        <v>#REF!</v>
      </c>
      <c r="P88" s="44">
        <v>2650</v>
      </c>
      <c r="Q88" s="44">
        <v>0</v>
      </c>
      <c r="R88" s="44">
        <v>0</v>
      </c>
      <c r="S88" s="44">
        <v>0</v>
      </c>
      <c r="T88" s="44">
        <v>0</v>
      </c>
      <c r="U88" s="45">
        <v>0</v>
      </c>
      <c r="V88" s="45">
        <v>2650</v>
      </c>
      <c r="W88" s="45">
        <v>1260</v>
      </c>
      <c r="X88" s="41">
        <v>1.1539622641509435</v>
      </c>
      <c r="Y88" s="46"/>
      <c r="Z88" s="46"/>
    </row>
    <row r="89" spans="1:28">
      <c r="A89" s="29" t="s">
        <v>1122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 t="e">
        <f>VLOOKUP(C:C,#REF!,5,0)</f>
        <v>#REF!</v>
      </c>
      <c r="M89" s="392"/>
      <c r="N89" s="8"/>
      <c r="O89" s="21" t="e">
        <f t="shared" si="1"/>
        <v>#REF!</v>
      </c>
      <c r="P89" s="44">
        <v>24</v>
      </c>
      <c r="Q89" s="44">
        <v>0</v>
      </c>
      <c r="R89" s="44">
        <v>1000</v>
      </c>
      <c r="S89" s="44">
        <v>0</v>
      </c>
      <c r="T89" s="44">
        <v>0</v>
      </c>
      <c r="U89" s="45">
        <v>0</v>
      </c>
      <c r="V89" s="45">
        <v>1024</v>
      </c>
      <c r="W89" s="45">
        <v>772.18181818181813</v>
      </c>
      <c r="X89" s="41">
        <v>23.083333333333332</v>
      </c>
      <c r="Y89" s="46"/>
      <c r="Z89" s="46" t="s">
        <v>5131</v>
      </c>
    </row>
    <row r="90" spans="1:28">
      <c r="A90" s="29" t="s">
        <v>1123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 t="e">
        <f>VLOOKUP(C:C,#REF!,5,0)</f>
        <v>#REF!</v>
      </c>
      <c r="M90" s="392"/>
      <c r="N90" s="8"/>
      <c r="O90" s="21" t="e">
        <f t="shared" si="1"/>
        <v>#REF!</v>
      </c>
      <c r="P90" s="44">
        <v>1977</v>
      </c>
      <c r="Q90" s="44">
        <v>0</v>
      </c>
      <c r="R90" s="44">
        <v>3000</v>
      </c>
      <c r="S90" s="44">
        <v>0</v>
      </c>
      <c r="T90" s="44">
        <v>0</v>
      </c>
      <c r="U90" s="45">
        <v>0</v>
      </c>
      <c r="V90" s="45">
        <v>4977</v>
      </c>
      <c r="W90" s="45">
        <v>2797</v>
      </c>
      <c r="X90" s="41">
        <v>2.4258978249873544</v>
      </c>
      <c r="Y90" s="46" t="s">
        <v>2746</v>
      </c>
      <c r="Z90" s="46"/>
    </row>
    <row r="91" spans="1:28" s="231" customFormat="1">
      <c r="A91" s="223" t="s">
        <v>3768</v>
      </c>
      <c r="B91" s="224" t="s">
        <v>356</v>
      </c>
      <c r="C91" s="225" t="s">
        <v>235</v>
      </c>
      <c r="D91" s="226" t="s">
        <v>236</v>
      </c>
      <c r="E91" s="225"/>
      <c r="F91" s="225">
        <v>102</v>
      </c>
      <c r="G91" s="227">
        <v>340</v>
      </c>
      <c r="H91" s="227">
        <v>49</v>
      </c>
      <c r="I91" s="8">
        <f>VLOOKUP(C91,'202310-202403出荷数total2403220951'!B:F,5,0)</f>
        <v>6</v>
      </c>
      <c r="J91" s="203">
        <f>VLOOKUP(C91,'出荷数2307～2406total241008110618'!B:F,5,0)</f>
        <v>434</v>
      </c>
      <c r="K91" s="214" t="e">
        <f>VLOOKUP(C91,'出荷数2407-2506total250730101950'!B:F,5,0)</f>
        <v>#N/A</v>
      </c>
      <c r="L91" s="203" t="e">
        <f>VLOOKUP(C:C,#REF!,5,0)</f>
        <v>#REF!</v>
      </c>
      <c r="M91" s="392"/>
      <c r="N91" s="8"/>
      <c r="O91" s="21" t="e">
        <f t="shared" si="1"/>
        <v>#REF!</v>
      </c>
      <c r="P91" s="227">
        <v>0</v>
      </c>
      <c r="Q91" s="227">
        <v>0</v>
      </c>
      <c r="R91" s="44">
        <v>0</v>
      </c>
      <c r="S91" s="227">
        <v>0</v>
      </c>
      <c r="T91" s="227">
        <v>0</v>
      </c>
      <c r="U91" s="228">
        <v>0</v>
      </c>
      <c r="V91" s="228">
        <v>0</v>
      </c>
      <c r="W91" s="228" t="e">
        <v>#N/A</v>
      </c>
      <c r="X91" s="229" t="e">
        <v>#N/A</v>
      </c>
      <c r="Y91" s="230"/>
      <c r="Z91" s="230"/>
      <c r="AA91" s="232"/>
      <c r="AB91" s="232"/>
    </row>
    <row r="92" spans="1:28">
      <c r="A92" s="29" t="s">
        <v>1125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 t="e">
        <f>VLOOKUP(C:C,#REF!,5,0)</f>
        <v>#REF!</v>
      </c>
      <c r="M92" s="392" t="str">
        <f>VLOOKUP(C:C,処分売価!A:P,15,0)</f>
        <v>処分品</v>
      </c>
      <c r="N92" s="211">
        <v>1400</v>
      </c>
      <c r="O92" s="211">
        <v>1400</v>
      </c>
      <c r="P92" s="44">
        <v>4424</v>
      </c>
      <c r="Q92" s="44">
        <v>0</v>
      </c>
      <c r="R92" s="44">
        <v>0</v>
      </c>
      <c r="S92" s="44">
        <v>0</v>
      </c>
      <c r="T92" s="44">
        <v>0</v>
      </c>
      <c r="U92" s="45">
        <v>0</v>
      </c>
      <c r="V92" s="45">
        <v>4424</v>
      </c>
      <c r="W92" s="45">
        <v>3024</v>
      </c>
      <c r="X92" s="41">
        <v>1.6726943942133816E-2</v>
      </c>
      <c r="Y92" s="46"/>
      <c r="Z92" s="46"/>
    </row>
    <row r="93" spans="1:28" ht="15" customHeight="1">
      <c r="A93" s="29" t="s">
        <v>1127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 t="e">
        <f>VLOOKUP(C:C,#REF!,5,0)</f>
        <v>#REF!</v>
      </c>
      <c r="M93" s="392"/>
      <c r="N93" s="8"/>
      <c r="O93" s="21" t="e">
        <f t="shared" si="1"/>
        <v>#REF!</v>
      </c>
      <c r="P93" s="44">
        <v>4963</v>
      </c>
      <c r="Q93" s="44">
        <v>1270</v>
      </c>
      <c r="R93" s="44">
        <v>0</v>
      </c>
      <c r="S93" s="44">
        <v>0</v>
      </c>
      <c r="T93" s="44">
        <v>1270</v>
      </c>
      <c r="U93" s="45">
        <v>0</v>
      </c>
      <c r="V93" s="45">
        <v>3693</v>
      </c>
      <c r="W93" s="45">
        <v>2745.2727272727275</v>
      </c>
      <c r="X93" s="41">
        <v>0.42010880515817045</v>
      </c>
      <c r="Y93" s="46"/>
      <c r="Z93" s="46"/>
    </row>
    <row r="94" spans="1:28" s="152" customFormat="1" ht="18.600000000000001" customHeight="1">
      <c r="A94" s="144" t="s">
        <v>1128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VLOOKUP(C:C,#REF!,5,0)</f>
        <v>#REF!</v>
      </c>
      <c r="M94" s="392"/>
      <c r="N94" s="211">
        <v>380</v>
      </c>
      <c r="O94" s="211" t="e">
        <f t="shared" si="1"/>
        <v>#REF!</v>
      </c>
      <c r="P94" s="148">
        <v>15</v>
      </c>
      <c r="Q94" s="148">
        <v>0</v>
      </c>
      <c r="R94" s="44">
        <v>0</v>
      </c>
      <c r="S94" s="148">
        <v>0</v>
      </c>
      <c r="T94" s="148">
        <v>0</v>
      </c>
      <c r="U94" s="149">
        <v>0</v>
      </c>
      <c r="V94" s="149">
        <v>15</v>
      </c>
      <c r="W94" s="149" t="e">
        <v>#N/A</v>
      </c>
      <c r="X94" s="150" t="e">
        <v>#N/A</v>
      </c>
      <c r="Y94" s="151"/>
      <c r="Z94" s="151"/>
      <c r="AA94" s="191"/>
      <c r="AB94" s="191"/>
    </row>
    <row r="95" spans="1:28" s="152" customFormat="1" ht="18.600000000000001" customHeight="1">
      <c r="A95" s="206" t="s">
        <v>1129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VLOOKUP(C:C,#REF!,5,0)</f>
        <v>#REF!</v>
      </c>
      <c r="M95" s="392"/>
      <c r="N95" s="8"/>
      <c r="O95" s="21" t="e">
        <f t="shared" si="1"/>
        <v>#REF!</v>
      </c>
      <c r="P95" s="148">
        <v>3</v>
      </c>
      <c r="Q95" s="148">
        <v>0</v>
      </c>
      <c r="R95" s="44">
        <v>0</v>
      </c>
      <c r="S95" s="148">
        <v>0</v>
      </c>
      <c r="T95" s="148">
        <v>0</v>
      </c>
      <c r="U95" s="149">
        <v>0</v>
      </c>
      <c r="V95" s="149">
        <v>3</v>
      </c>
      <c r="W95" s="149" t="e">
        <v>#N/A</v>
      </c>
      <c r="X95" s="150" t="e">
        <v>#N/A</v>
      </c>
      <c r="Y95" s="151"/>
      <c r="Z95" s="151"/>
      <c r="AA95" s="191"/>
      <c r="AB95" s="191"/>
    </row>
    <row r="96" spans="1:28">
      <c r="A96" s="29" t="s">
        <v>1130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 t="e">
        <f>VLOOKUP(C:C,#REF!,5,0)</f>
        <v>#REF!</v>
      </c>
      <c r="M96" s="392"/>
      <c r="N96" s="213">
        <v>881</v>
      </c>
      <c r="O96" s="211">
        <v>881</v>
      </c>
      <c r="P96" s="44">
        <v>2791</v>
      </c>
      <c r="Q96" s="44">
        <v>0</v>
      </c>
      <c r="R96" s="44">
        <v>0</v>
      </c>
      <c r="S96" s="44">
        <v>0</v>
      </c>
      <c r="T96" s="44">
        <v>0</v>
      </c>
      <c r="U96" s="45">
        <v>0</v>
      </c>
      <c r="V96" s="45">
        <v>2791</v>
      </c>
      <c r="W96" s="45">
        <v>1910</v>
      </c>
      <c r="X96" s="41">
        <v>0.90290218559656032</v>
      </c>
      <c r="Y96" s="46"/>
      <c r="Z96" s="46"/>
    </row>
    <row r="97" spans="1:28">
      <c r="A97" s="29" t="s">
        <v>1131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 t="e">
        <f>VLOOKUP(C:C,#REF!,5,0)</f>
        <v>#REF!</v>
      </c>
      <c r="M97" s="392"/>
      <c r="N97" s="8"/>
      <c r="O97" s="21" t="e">
        <f t="shared" si="1"/>
        <v>#REF!</v>
      </c>
      <c r="P97" s="44">
        <v>8556</v>
      </c>
      <c r="Q97" s="44">
        <v>0</v>
      </c>
      <c r="R97" s="44">
        <v>0</v>
      </c>
      <c r="S97" s="44">
        <v>0</v>
      </c>
      <c r="T97" s="44">
        <v>0</v>
      </c>
      <c r="U97" s="45">
        <v>0</v>
      </c>
      <c r="V97" s="45">
        <v>8556</v>
      </c>
      <c r="W97" s="45">
        <v>8047.818181818182</v>
      </c>
      <c r="X97" s="41">
        <v>0.13066853669939224</v>
      </c>
      <c r="Y97" s="46"/>
      <c r="Z97" s="46"/>
    </row>
    <row r="98" spans="1:28">
      <c r="A98" s="29" t="s">
        <v>1132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 t="e">
        <f>VLOOKUP(C:C,#REF!,5,0)</f>
        <v>#REF!</v>
      </c>
      <c r="M98" s="392"/>
      <c r="N98" s="8"/>
      <c r="O98" s="21" t="e">
        <f t="shared" si="1"/>
        <v>#REF!</v>
      </c>
      <c r="P98" s="44">
        <v>4003</v>
      </c>
      <c r="Q98" s="44">
        <v>0</v>
      </c>
      <c r="R98" s="44">
        <v>0</v>
      </c>
      <c r="S98" s="44">
        <v>0</v>
      </c>
      <c r="T98" s="44">
        <v>0</v>
      </c>
      <c r="U98" s="45">
        <v>0</v>
      </c>
      <c r="V98" s="45">
        <v>4003</v>
      </c>
      <c r="W98" s="45">
        <v>2894.3636363636365</v>
      </c>
      <c r="X98" s="41">
        <v>0.6092930302273295</v>
      </c>
      <c r="Y98" s="46"/>
      <c r="Z98" s="46"/>
    </row>
    <row r="99" spans="1:28">
      <c r="A99" s="29" t="s">
        <v>1133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 t="e">
        <f>VLOOKUP(C:C,#REF!,5,0)</f>
        <v>#REF!</v>
      </c>
      <c r="M99" s="392" t="str">
        <f>VLOOKUP(C:C,処分売価!A:P,15,0)</f>
        <v>処分品</v>
      </c>
      <c r="N99" s="8"/>
      <c r="O99" s="21" t="e">
        <f t="shared" si="1"/>
        <v>#REF!</v>
      </c>
      <c r="P99" s="44">
        <v>2649</v>
      </c>
      <c r="Q99" s="44">
        <v>0</v>
      </c>
      <c r="R99" s="44">
        <v>0</v>
      </c>
      <c r="S99" s="44">
        <v>0</v>
      </c>
      <c r="T99" s="44">
        <v>0</v>
      </c>
      <c r="U99" s="45">
        <v>0</v>
      </c>
      <c r="V99" s="45">
        <v>2649</v>
      </c>
      <c r="W99" s="45">
        <v>2480.3636363636365</v>
      </c>
      <c r="X99" s="204">
        <v>0.14005285013212532</v>
      </c>
      <c r="Y99" s="190"/>
      <c r="Z99" s="190"/>
    </row>
    <row r="100" spans="1:28">
      <c r="A100" s="29" t="s">
        <v>1134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 t="e">
        <f>VLOOKUP(C:C,#REF!,5,0)</f>
        <v>#REF!</v>
      </c>
      <c r="M100" s="392"/>
      <c r="N100" s="8"/>
      <c r="O100" s="21" t="e">
        <f t="shared" si="1"/>
        <v>#REF!</v>
      </c>
      <c r="P100" s="44">
        <v>1096</v>
      </c>
      <c r="Q100" s="44">
        <v>150</v>
      </c>
      <c r="R100" s="44">
        <v>3000</v>
      </c>
      <c r="S100" s="44">
        <v>0</v>
      </c>
      <c r="T100" s="44">
        <v>150</v>
      </c>
      <c r="U100" s="45">
        <v>0</v>
      </c>
      <c r="V100" s="45">
        <v>3946</v>
      </c>
      <c r="W100" s="45">
        <v>2710.5454545454545</v>
      </c>
      <c r="X100" s="41">
        <v>2.4799270072992701</v>
      </c>
      <c r="Y100" s="46"/>
      <c r="Z100" s="46"/>
    </row>
    <row r="101" spans="1:28">
      <c r="A101" s="29" t="s">
        <v>3940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 t="e">
        <f>VLOOKUP(C:C,#REF!,5,0)</f>
        <v>#REF!</v>
      </c>
      <c r="M101" s="392"/>
      <c r="N101" s="213">
        <v>3000</v>
      </c>
      <c r="O101" s="211">
        <v>3000</v>
      </c>
      <c r="P101" s="44">
        <v>8081</v>
      </c>
      <c r="Q101" s="44">
        <v>9540</v>
      </c>
      <c r="R101" s="44">
        <v>0</v>
      </c>
      <c r="S101" s="44">
        <v>0</v>
      </c>
      <c r="T101" s="44">
        <v>9540</v>
      </c>
      <c r="U101" s="45">
        <v>0</v>
      </c>
      <c r="V101" s="45">
        <v>-1459</v>
      </c>
      <c r="W101" s="45">
        <v>-4459</v>
      </c>
      <c r="X101" s="41">
        <v>0.81499814379408486</v>
      </c>
      <c r="Y101" s="46" t="s">
        <v>351</v>
      </c>
      <c r="Z101" s="46" t="s">
        <v>351</v>
      </c>
    </row>
    <row r="102" spans="1:28">
      <c r="A102" s="29" t="s">
        <v>1136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 t="e">
        <f>VLOOKUP(C:C,#REF!,5,0)</f>
        <v>#REF!</v>
      </c>
      <c r="M102" s="392"/>
      <c r="N102" s="8"/>
      <c r="O102" s="21" t="e">
        <f t="shared" si="1"/>
        <v>#REF!</v>
      </c>
      <c r="P102" s="44">
        <v>4516</v>
      </c>
      <c r="Q102" s="44">
        <v>215</v>
      </c>
      <c r="R102" s="44">
        <v>0</v>
      </c>
      <c r="S102" s="44">
        <v>0</v>
      </c>
      <c r="T102" s="44">
        <v>215</v>
      </c>
      <c r="U102" s="45">
        <v>0</v>
      </c>
      <c r="V102" s="45">
        <v>4301</v>
      </c>
      <c r="W102" s="45">
        <v>1310.0909090909095</v>
      </c>
      <c r="X102" s="41">
        <v>1.4570416297608504</v>
      </c>
      <c r="Y102" s="233"/>
      <c r="Z102" s="233"/>
    </row>
    <row r="103" spans="1:28">
      <c r="A103" s="29" t="s">
        <v>1137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 t="e">
        <f>VLOOKUP(C:C,#REF!,5,0)</f>
        <v>#REF!</v>
      </c>
      <c r="M103" s="392"/>
      <c r="N103" s="211">
        <v>5000</v>
      </c>
      <c r="O103" s="211">
        <v>5000</v>
      </c>
      <c r="P103" s="44">
        <v>8744</v>
      </c>
      <c r="Q103" s="44">
        <v>0</v>
      </c>
      <c r="R103" s="44">
        <v>0</v>
      </c>
      <c r="S103" s="44">
        <v>0</v>
      </c>
      <c r="T103" s="44">
        <v>0</v>
      </c>
      <c r="U103" s="45">
        <v>0</v>
      </c>
      <c r="V103" s="45">
        <v>8744</v>
      </c>
      <c r="W103" s="45">
        <v>3744</v>
      </c>
      <c r="X103" s="41">
        <v>0.50709057639524246</v>
      </c>
      <c r="Y103" s="46"/>
      <c r="Z103" s="46"/>
    </row>
    <row r="104" spans="1:28">
      <c r="A104" s="29" t="s">
        <v>1138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 t="e">
        <f>VLOOKUP(C:C,#REF!,5,0)</f>
        <v>#REF!</v>
      </c>
      <c r="M104" s="392"/>
      <c r="N104" s="8"/>
      <c r="O104" s="21" t="e">
        <f t="shared" si="1"/>
        <v>#REF!</v>
      </c>
      <c r="P104" s="44">
        <v>16098</v>
      </c>
      <c r="Q104" s="44">
        <v>7730</v>
      </c>
      <c r="R104" s="44">
        <v>0</v>
      </c>
      <c r="S104" s="44">
        <v>0</v>
      </c>
      <c r="T104" s="44">
        <v>7930</v>
      </c>
      <c r="U104" s="45">
        <v>-200</v>
      </c>
      <c r="V104" s="45">
        <v>8168</v>
      </c>
      <c r="W104" s="45">
        <v>5508</v>
      </c>
      <c r="X104" s="41">
        <v>0.36352341905826813</v>
      </c>
      <c r="Y104" s="46"/>
      <c r="Z104" s="46"/>
    </row>
    <row r="105" spans="1:28">
      <c r="A105" s="29" t="s">
        <v>1139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 t="e">
        <f>VLOOKUP(C:C,#REF!,5,0)</f>
        <v>#REF!</v>
      </c>
      <c r="M105" s="392"/>
      <c r="N105" s="213">
        <v>1099</v>
      </c>
      <c r="O105" s="211">
        <v>800</v>
      </c>
      <c r="P105" s="44">
        <v>1178</v>
      </c>
      <c r="Q105" s="44">
        <v>0</v>
      </c>
      <c r="R105" s="44">
        <v>0</v>
      </c>
      <c r="S105" s="44">
        <v>0</v>
      </c>
      <c r="T105" s="44">
        <v>0</v>
      </c>
      <c r="U105" s="45">
        <v>0</v>
      </c>
      <c r="V105" s="45">
        <v>1178</v>
      </c>
      <c r="W105" s="45">
        <v>378</v>
      </c>
      <c r="X105" s="41">
        <v>2.8743633276740237</v>
      </c>
      <c r="Y105" s="46" t="s">
        <v>4568</v>
      </c>
      <c r="Z105" s="46" t="s">
        <v>5130</v>
      </c>
    </row>
    <row r="106" spans="1:28">
      <c r="A106" s="29" t="s">
        <v>659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 t="e">
        <f>VLOOKUP(C:C,#REF!,5,0)</f>
        <v>#REF!</v>
      </c>
      <c r="M106" s="392"/>
      <c r="N106" s="213">
        <v>400</v>
      </c>
      <c r="O106" s="211">
        <v>400</v>
      </c>
      <c r="P106" s="44">
        <v>1051</v>
      </c>
      <c r="Q106" s="44">
        <v>0</v>
      </c>
      <c r="R106" s="44">
        <v>0</v>
      </c>
      <c r="S106" s="44">
        <v>0</v>
      </c>
      <c r="T106" s="44">
        <v>0</v>
      </c>
      <c r="U106" s="45">
        <v>0</v>
      </c>
      <c r="V106" s="45">
        <v>1051</v>
      </c>
      <c r="W106" s="45">
        <v>651</v>
      </c>
      <c r="X106" s="41">
        <v>1.1284490960989533</v>
      </c>
      <c r="Y106" s="46"/>
      <c r="Z106" s="46"/>
    </row>
    <row r="107" spans="1:28" s="268" customFormat="1">
      <c r="A107" s="260" t="s">
        <v>1140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 t="e">
        <f>VLOOKUP(C:C,#REF!,5,0)</f>
        <v>#REF!</v>
      </c>
      <c r="M107" s="392" t="str">
        <f>VLOOKUP(C:C,処分売価!A:P,15,0)</f>
        <v>処分品</v>
      </c>
      <c r="N107" s="8"/>
      <c r="O107" s="21" t="e">
        <f t="shared" si="1"/>
        <v>#REF!</v>
      </c>
      <c r="P107" s="264">
        <v>110</v>
      </c>
      <c r="Q107" s="264">
        <v>0</v>
      </c>
      <c r="R107" s="264">
        <v>0</v>
      </c>
      <c r="S107" s="264">
        <v>0</v>
      </c>
      <c r="T107" s="264">
        <v>0</v>
      </c>
      <c r="U107" s="265">
        <v>0</v>
      </c>
      <c r="V107" s="265">
        <v>110</v>
      </c>
      <c r="W107" s="265">
        <v>58.636363636363633</v>
      </c>
      <c r="X107" s="266">
        <v>1.0272727272727273</v>
      </c>
      <c r="Y107" s="267"/>
      <c r="Z107" s="267"/>
      <c r="AA107" s="37"/>
      <c r="AB107" s="37"/>
    </row>
    <row r="108" spans="1:28">
      <c r="A108" s="29" t="s">
        <v>5129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 t="e">
        <f>VLOOKUP(C:C,#REF!,5,0)</f>
        <v>#REF!</v>
      </c>
      <c r="M108" s="392"/>
      <c r="N108" s="8"/>
      <c r="O108" s="21" t="e">
        <f t="shared" si="1"/>
        <v>#REF!</v>
      </c>
      <c r="P108" s="44">
        <v>4545</v>
      </c>
      <c r="Q108" s="44">
        <v>0</v>
      </c>
      <c r="R108" s="44">
        <v>0</v>
      </c>
      <c r="S108" s="44">
        <v>0</v>
      </c>
      <c r="T108" s="44">
        <v>0</v>
      </c>
      <c r="U108" s="45">
        <v>0</v>
      </c>
      <c r="V108" s="45">
        <v>4545</v>
      </c>
      <c r="W108" s="45">
        <v>3759.5454545454545</v>
      </c>
      <c r="X108" s="41">
        <v>0.3801980198019802</v>
      </c>
      <c r="Y108" s="46"/>
      <c r="Z108" s="46"/>
    </row>
    <row r="109" spans="1:28">
      <c r="A109" s="29" t="s">
        <v>1142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 t="e">
        <f>VLOOKUP(C:C,#REF!,5,0)</f>
        <v>#REF!</v>
      </c>
      <c r="M109" s="392"/>
      <c r="N109" s="8"/>
      <c r="O109" s="21" t="e">
        <f t="shared" si="1"/>
        <v>#REF!</v>
      </c>
      <c r="P109" s="44">
        <v>2580</v>
      </c>
      <c r="Q109" s="44">
        <v>0</v>
      </c>
      <c r="R109" s="44">
        <v>0</v>
      </c>
      <c r="S109" s="44">
        <v>0</v>
      </c>
      <c r="T109" s="44">
        <v>0</v>
      </c>
      <c r="U109" s="45">
        <v>0</v>
      </c>
      <c r="V109" s="45">
        <v>2580</v>
      </c>
      <c r="W109" s="45">
        <v>2250.909090909091</v>
      </c>
      <c r="X109" s="41">
        <v>0.2806201550387597</v>
      </c>
      <c r="Y109" s="46"/>
      <c r="Z109" s="46"/>
    </row>
    <row r="110" spans="1:28">
      <c r="A110" s="29" t="s">
        <v>1143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 t="e">
        <f>VLOOKUP(C:C,#REF!,5,0)</f>
        <v>#REF!</v>
      </c>
      <c r="M110" s="392"/>
      <c r="N110" s="8"/>
      <c r="O110" s="21" t="e">
        <f t="shared" si="1"/>
        <v>#REF!</v>
      </c>
      <c r="P110" s="44">
        <v>8980</v>
      </c>
      <c r="Q110" s="44">
        <v>9520</v>
      </c>
      <c r="R110" s="44">
        <v>0</v>
      </c>
      <c r="S110" s="44">
        <v>0</v>
      </c>
      <c r="T110" s="44">
        <v>9520</v>
      </c>
      <c r="U110" s="45">
        <v>0</v>
      </c>
      <c r="V110" s="45">
        <v>-540</v>
      </c>
      <c r="W110" s="45">
        <v>-5191.818181818182</v>
      </c>
      <c r="X110" s="41">
        <v>1.1396436525612472</v>
      </c>
      <c r="Y110" s="46" t="s">
        <v>351</v>
      </c>
      <c r="Z110" s="46" t="s">
        <v>351</v>
      </c>
    </row>
    <row r="111" spans="1:28">
      <c r="A111" s="29" t="s">
        <v>1144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 t="e">
        <f>VLOOKUP(C:C,#REF!,5,0)</f>
        <v>#REF!</v>
      </c>
      <c r="M111" s="392"/>
      <c r="N111" s="211"/>
      <c r="O111" s="21" t="e">
        <f t="shared" si="1"/>
        <v>#REF!</v>
      </c>
      <c r="P111" s="44">
        <v>3235</v>
      </c>
      <c r="Q111" s="44">
        <v>1779</v>
      </c>
      <c r="R111" s="44">
        <v>0</v>
      </c>
      <c r="S111" s="44">
        <v>0</v>
      </c>
      <c r="T111" s="44">
        <v>1779</v>
      </c>
      <c r="U111" s="45">
        <v>0</v>
      </c>
      <c r="V111" s="45">
        <v>1456</v>
      </c>
      <c r="W111" s="45">
        <v>-1275.363636363636</v>
      </c>
      <c r="X111" s="41">
        <v>1.8574961360123647</v>
      </c>
      <c r="Y111" s="46" t="s">
        <v>351</v>
      </c>
      <c r="Z111" s="46"/>
    </row>
    <row r="112" spans="1:28" s="152" customFormat="1" ht="15.75">
      <c r="A112" s="29" t="s">
        <v>1145</v>
      </c>
      <c r="B112" s="145" t="s">
        <v>356</v>
      </c>
      <c r="C112" s="146" t="s">
        <v>94</v>
      </c>
      <c r="D112" s="147" t="s">
        <v>90</v>
      </c>
      <c r="E112" s="146" t="s">
        <v>95</v>
      </c>
      <c r="F112" s="146">
        <v>610</v>
      </c>
      <c r="G112" s="148">
        <v>664</v>
      </c>
      <c r="H112" s="21">
        <v>658</v>
      </c>
      <c r="I112" s="8">
        <f>VLOOKUP(C112,'202310-202403出荷数total2403220951'!B:F,5,0)</f>
        <v>2</v>
      </c>
      <c r="J112" s="203">
        <f>VLOOKUP(C112,'出荷数2307～2406total241008110618'!B:F,5,0)</f>
        <v>92</v>
      </c>
      <c r="K112" s="214" t="e">
        <f>VLOOKUP(C112,'出荷数2407-2506total250730101950'!B:F,5,0)</f>
        <v>#N/A</v>
      </c>
      <c r="L112" s="203" t="e">
        <f>VLOOKUP(C:C,#REF!,5,0)</f>
        <v>#REF!</v>
      </c>
      <c r="M112" s="392"/>
      <c r="N112" s="8"/>
      <c r="O112" s="21" t="e">
        <f t="shared" si="1"/>
        <v>#REF!</v>
      </c>
      <c r="P112" s="148">
        <v>0</v>
      </c>
      <c r="Q112" s="148">
        <v>0</v>
      </c>
      <c r="R112" s="44">
        <v>0</v>
      </c>
      <c r="S112" s="148">
        <v>0</v>
      </c>
      <c r="T112" s="148">
        <v>0</v>
      </c>
      <c r="U112" s="149">
        <v>0</v>
      </c>
      <c r="V112" s="149">
        <v>0</v>
      </c>
      <c r="W112" s="149" t="e">
        <v>#N/A</v>
      </c>
      <c r="X112" s="150" t="e">
        <v>#N/A</v>
      </c>
      <c r="Y112" s="151"/>
      <c r="Z112" s="151"/>
    </row>
    <row r="113" spans="1:26">
      <c r="A113" s="29" t="s">
        <v>1147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 t="e">
        <f>VLOOKUP(C:C,#REF!,5,0)</f>
        <v>#REF!</v>
      </c>
      <c r="M113" s="392"/>
      <c r="N113" s="8"/>
      <c r="O113" s="21" t="e">
        <f t="shared" si="1"/>
        <v>#REF!</v>
      </c>
      <c r="P113" s="44">
        <v>3705</v>
      </c>
      <c r="Q113" s="44">
        <v>290</v>
      </c>
      <c r="R113" s="44">
        <v>0</v>
      </c>
      <c r="S113" s="44">
        <v>0</v>
      </c>
      <c r="T113" s="44">
        <v>290</v>
      </c>
      <c r="U113" s="45">
        <v>0</v>
      </c>
      <c r="V113" s="45">
        <v>3415</v>
      </c>
      <c r="W113" s="45">
        <v>2306.818181818182</v>
      </c>
      <c r="X113" s="41">
        <v>0.65802968960863695</v>
      </c>
      <c r="Y113" s="46"/>
      <c r="Z113" s="46"/>
    </row>
    <row r="114" spans="1:26">
      <c r="A114" s="29" t="s">
        <v>1149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 t="e">
        <f>VLOOKUP(C:C,#REF!,5,0)</f>
        <v>#REF!</v>
      </c>
      <c r="M114" s="392"/>
      <c r="N114" s="8"/>
      <c r="O114" s="21" t="e">
        <f t="shared" si="1"/>
        <v>#REF!</v>
      </c>
      <c r="P114" s="44">
        <v>1091</v>
      </c>
      <c r="Q114" s="44">
        <v>0</v>
      </c>
      <c r="R114" s="44">
        <v>0</v>
      </c>
      <c r="S114" s="44">
        <v>0</v>
      </c>
      <c r="T114" s="44">
        <v>0</v>
      </c>
      <c r="U114" s="45">
        <v>0</v>
      </c>
      <c r="V114" s="45">
        <v>1091</v>
      </c>
      <c r="W114" s="45">
        <v>620.09090909090901</v>
      </c>
      <c r="X114" s="41">
        <v>0.94958753437213561</v>
      </c>
      <c r="Y114" s="46"/>
      <c r="Z114" s="46"/>
    </row>
    <row r="115" spans="1:26">
      <c r="A115" s="29" t="s">
        <v>1150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 t="e">
        <f>VLOOKUP(C:C,#REF!,5,0)</f>
        <v>#REF!</v>
      </c>
      <c r="M115" s="392"/>
      <c r="N115" s="8"/>
      <c r="O115" s="21" t="e">
        <f t="shared" si="1"/>
        <v>#REF!</v>
      </c>
      <c r="P115" s="44">
        <v>1314</v>
      </c>
      <c r="Q115" s="44">
        <v>0</v>
      </c>
      <c r="R115" s="44">
        <v>0</v>
      </c>
      <c r="S115" s="44">
        <v>0</v>
      </c>
      <c r="T115" s="44">
        <v>0</v>
      </c>
      <c r="U115" s="45">
        <v>0</v>
      </c>
      <c r="V115" s="45">
        <v>1314</v>
      </c>
      <c r="W115" s="45">
        <v>1060.3636363636365</v>
      </c>
      <c r="X115" s="41">
        <v>0.42465753424657532</v>
      </c>
      <c r="Y115" s="46"/>
      <c r="Z115" s="46"/>
    </row>
    <row r="116" spans="1:26">
      <c r="A116" s="29" t="s">
        <v>1151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 t="e">
        <f>VLOOKUP(C:C,#REF!,5,0)</f>
        <v>#REF!</v>
      </c>
      <c r="M116" s="392"/>
      <c r="N116" s="8"/>
      <c r="O116" s="21" t="e">
        <f t="shared" si="1"/>
        <v>#REF!</v>
      </c>
      <c r="P116" s="44">
        <v>10764</v>
      </c>
      <c r="Q116" s="44">
        <v>10415</v>
      </c>
      <c r="R116" s="44">
        <v>0</v>
      </c>
      <c r="S116" s="44">
        <v>0</v>
      </c>
      <c r="T116" s="44">
        <v>12215</v>
      </c>
      <c r="U116" s="45">
        <v>-1800</v>
      </c>
      <c r="V116" s="45">
        <v>-1451</v>
      </c>
      <c r="W116" s="45">
        <v>-5197.818181818182</v>
      </c>
      <c r="X116" s="41">
        <v>0.76579338535860275</v>
      </c>
      <c r="Y116" s="46"/>
      <c r="Z116" s="46" t="s">
        <v>2746</v>
      </c>
    </row>
    <row r="117" spans="1:26" s="152" customFormat="1" ht="15.75">
      <c r="A117" s="29" t="s">
        <v>1152</v>
      </c>
      <c r="B117" s="145" t="s">
        <v>356</v>
      </c>
      <c r="C117" s="146" t="s">
        <v>239</v>
      </c>
      <c r="D117" s="147" t="s">
        <v>240</v>
      </c>
      <c r="E117" s="146"/>
      <c r="F117" s="146">
        <v>12020</v>
      </c>
      <c r="G117" s="148">
        <v>7464</v>
      </c>
      <c r="H117" s="21">
        <v>4812</v>
      </c>
      <c r="I117" s="8">
        <f>VLOOKUP(C117,'202310-202403出荷数total2403220951'!B:F,5,0)</f>
        <v>1216</v>
      </c>
      <c r="J117" s="203">
        <f>VLOOKUP(C117,'出荷数2307～2406total241008110618'!B:F,5,0)</f>
        <v>1820</v>
      </c>
      <c r="K117" s="214" t="e">
        <f>VLOOKUP(C117,'出荷数2407-2506total250730101950'!B:F,5,0)</f>
        <v>#N/A</v>
      </c>
      <c r="L117" s="203" t="e">
        <f>VLOOKUP(C:C,#REF!,5,0)</f>
        <v>#REF!</v>
      </c>
      <c r="M117" s="392"/>
      <c r="N117" s="8"/>
      <c r="O117" s="21" t="e">
        <f t="shared" si="1"/>
        <v>#REF!</v>
      </c>
      <c r="P117" s="148">
        <v>0</v>
      </c>
      <c r="Q117" s="148">
        <v>0</v>
      </c>
      <c r="R117" s="44">
        <v>0</v>
      </c>
      <c r="S117" s="148">
        <v>0</v>
      </c>
      <c r="T117" s="148">
        <v>0</v>
      </c>
      <c r="U117" s="149">
        <v>0</v>
      </c>
      <c r="V117" s="149">
        <v>0</v>
      </c>
      <c r="W117" s="149" t="e">
        <v>#N/A</v>
      </c>
      <c r="X117" s="150" t="e">
        <v>#N/A</v>
      </c>
      <c r="Y117" s="151"/>
      <c r="Z117" s="151"/>
    </row>
    <row r="118" spans="1:26">
      <c r="A118" s="29" t="s">
        <v>1153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 t="e">
        <f>VLOOKUP(C:C,#REF!,5,0)</f>
        <v>#REF!</v>
      </c>
      <c r="M118" s="392"/>
      <c r="N118" s="8"/>
      <c r="O118" s="21" t="e">
        <f t="shared" si="1"/>
        <v>#REF!</v>
      </c>
      <c r="P118" s="44">
        <v>13038</v>
      </c>
      <c r="Q118" s="44">
        <v>9355</v>
      </c>
      <c r="R118" s="44">
        <v>0</v>
      </c>
      <c r="S118" s="44">
        <v>0</v>
      </c>
      <c r="T118" s="44">
        <v>8185</v>
      </c>
      <c r="U118" s="45">
        <v>1170</v>
      </c>
      <c r="V118" s="45">
        <v>4853</v>
      </c>
      <c r="W118" s="45">
        <v>-2057.454545454545</v>
      </c>
      <c r="X118" s="41">
        <v>1.166053075625096</v>
      </c>
      <c r="Y118" s="46"/>
      <c r="Z118" s="46"/>
    </row>
    <row r="119" spans="1:26">
      <c r="A119" s="29" t="s">
        <v>1154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 t="e">
        <f>VLOOKUP(C:C,#REF!,5,0)</f>
        <v>#REF!</v>
      </c>
      <c r="M119" s="392"/>
      <c r="N119" s="8"/>
      <c r="O119" s="21" t="e">
        <f t="shared" si="1"/>
        <v>#REF!</v>
      </c>
      <c r="P119" s="44">
        <v>3659</v>
      </c>
      <c r="Q119" s="44">
        <v>420</v>
      </c>
      <c r="R119" s="44">
        <v>0</v>
      </c>
      <c r="S119" s="44">
        <v>0</v>
      </c>
      <c r="T119" s="44">
        <v>1220</v>
      </c>
      <c r="U119" s="45">
        <v>-800</v>
      </c>
      <c r="V119" s="45">
        <v>2439</v>
      </c>
      <c r="W119" s="45">
        <v>1376.7272727272727</v>
      </c>
      <c r="X119" s="41">
        <v>0.63869909811423886</v>
      </c>
      <c r="Y119" s="46"/>
      <c r="Z119" s="46"/>
    </row>
    <row r="120" spans="1:26">
      <c r="A120" s="29" t="s">
        <v>1155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 t="e">
        <f>VLOOKUP(C:C,#REF!,5,0)</f>
        <v>#REF!</v>
      </c>
      <c r="M120" s="392"/>
      <c r="N120" s="8"/>
      <c r="O120" s="21" t="e">
        <f t="shared" si="1"/>
        <v>#REF!</v>
      </c>
      <c r="P120" s="44">
        <v>8919</v>
      </c>
      <c r="Q120" s="44">
        <v>7640</v>
      </c>
      <c r="R120" s="44">
        <v>0</v>
      </c>
      <c r="S120" s="44">
        <v>0</v>
      </c>
      <c r="T120" s="44">
        <v>7260</v>
      </c>
      <c r="U120" s="45">
        <v>380</v>
      </c>
      <c r="V120" s="45">
        <v>1659</v>
      </c>
      <c r="W120" s="45">
        <v>-3212.818181818182</v>
      </c>
      <c r="X120" s="41">
        <v>1.2017042269312703</v>
      </c>
      <c r="Y120" s="46"/>
      <c r="Z120" s="46"/>
    </row>
    <row r="121" spans="1:26">
      <c r="A121" s="29" t="s">
        <v>1156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 t="e">
        <f>VLOOKUP(C:C,#REF!,5,0)</f>
        <v>#REF!</v>
      </c>
      <c r="M121" s="392"/>
      <c r="N121" s="8"/>
      <c r="O121" s="21" t="e">
        <f t="shared" si="1"/>
        <v>#REF!</v>
      </c>
      <c r="P121" s="44">
        <v>4519</v>
      </c>
      <c r="Q121" s="44">
        <v>100</v>
      </c>
      <c r="R121" s="44">
        <v>0</v>
      </c>
      <c r="S121" s="44">
        <v>0</v>
      </c>
      <c r="T121" s="44">
        <v>250</v>
      </c>
      <c r="U121" s="45">
        <v>-150</v>
      </c>
      <c r="V121" s="45">
        <v>4269</v>
      </c>
      <c r="W121" s="45">
        <v>2679.909090909091</v>
      </c>
      <c r="X121" s="41">
        <v>0.77362248285018809</v>
      </c>
      <c r="Y121" s="46"/>
      <c r="Z121" s="46"/>
    </row>
    <row r="122" spans="1:26">
      <c r="A122" s="29" t="s">
        <v>1157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 t="e">
        <f>VLOOKUP(C:C,#REF!,5,0)</f>
        <v>#REF!</v>
      </c>
      <c r="M122" s="392"/>
      <c r="N122" s="213">
        <v>400</v>
      </c>
      <c r="O122" s="211">
        <v>400</v>
      </c>
      <c r="P122" s="44">
        <v>3057</v>
      </c>
      <c r="Q122" s="44">
        <v>0</v>
      </c>
      <c r="R122" s="44">
        <v>0</v>
      </c>
      <c r="S122" s="44">
        <v>0</v>
      </c>
      <c r="T122" s="44">
        <v>0</v>
      </c>
      <c r="U122" s="45">
        <v>0</v>
      </c>
      <c r="V122" s="45">
        <v>3057</v>
      </c>
      <c r="W122" s="45">
        <v>2657</v>
      </c>
      <c r="X122" s="41">
        <v>0.4255806346090939</v>
      </c>
      <c r="Y122" s="46"/>
      <c r="Z122" s="46"/>
    </row>
    <row r="123" spans="1:26" s="152" customFormat="1" ht="15.75">
      <c r="A123" s="29" t="s">
        <v>1158</v>
      </c>
      <c r="B123" s="145" t="s">
        <v>356</v>
      </c>
      <c r="C123" s="146" t="s">
        <v>241</v>
      </c>
      <c r="D123" s="147" t="s">
        <v>242</v>
      </c>
      <c r="E123" s="146"/>
      <c r="F123" s="146">
        <v>229</v>
      </c>
      <c r="G123" s="148">
        <v>293</v>
      </c>
      <c r="H123" s="21">
        <v>221</v>
      </c>
      <c r="I123" s="8" t="e">
        <f>VLOOKUP(C123,'202310-202403出荷数total2403220951'!B:F,5,0)</f>
        <v>#N/A</v>
      </c>
      <c r="J123" s="203">
        <f>VLOOKUP(C123,'出荷数2307～2406total241008110618'!B:F,5,0)</f>
        <v>27</v>
      </c>
      <c r="K123" s="214" t="e">
        <f>VLOOKUP(C123,'出荷数2407-2506total250730101950'!B:F,5,0)</f>
        <v>#N/A</v>
      </c>
      <c r="L123" s="203" t="e">
        <f>VLOOKUP(C:C,#REF!,5,0)</f>
        <v>#REF!</v>
      </c>
      <c r="M123" s="392"/>
      <c r="N123" s="8"/>
      <c r="O123" s="21" t="e">
        <f t="shared" si="1"/>
        <v>#REF!</v>
      </c>
      <c r="P123" s="148">
        <v>0</v>
      </c>
      <c r="Q123" s="148">
        <v>0</v>
      </c>
      <c r="R123" s="44">
        <v>0</v>
      </c>
      <c r="S123" s="148">
        <v>0</v>
      </c>
      <c r="T123" s="148">
        <v>0</v>
      </c>
      <c r="U123" s="149">
        <v>0</v>
      </c>
      <c r="V123" s="149">
        <v>0</v>
      </c>
      <c r="W123" s="149" t="e">
        <v>#N/A</v>
      </c>
      <c r="X123" s="150" t="e">
        <v>#N/A</v>
      </c>
      <c r="Y123" s="151"/>
      <c r="Z123" s="151"/>
    </row>
    <row r="124" spans="1:26">
      <c r="A124" s="29" t="s">
        <v>1159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 t="e">
        <f>VLOOKUP(C:C,#REF!,5,0)</f>
        <v>#REF!</v>
      </c>
      <c r="M124" s="392"/>
      <c r="N124" s="8"/>
      <c r="O124" s="21" t="e">
        <f t="shared" si="1"/>
        <v>#REF!</v>
      </c>
      <c r="P124" s="44">
        <v>4483</v>
      </c>
      <c r="Q124" s="44">
        <v>0</v>
      </c>
      <c r="R124" s="44">
        <v>0</v>
      </c>
      <c r="S124" s="44">
        <v>0</v>
      </c>
      <c r="T124" s="44">
        <v>0</v>
      </c>
      <c r="U124" s="45">
        <v>0</v>
      </c>
      <c r="V124" s="45">
        <v>4483</v>
      </c>
      <c r="W124" s="45">
        <v>3729.818181818182</v>
      </c>
      <c r="X124" s="41">
        <v>0.3696185590006692</v>
      </c>
      <c r="Y124" s="46"/>
      <c r="Z124" s="46"/>
    </row>
    <row r="125" spans="1:26">
      <c r="A125" s="29" t="s">
        <v>1160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 t="e">
        <f>VLOOKUP(C:C,#REF!,5,0)</f>
        <v>#REF!</v>
      </c>
      <c r="M125" s="392"/>
      <c r="N125" s="213">
        <v>1600</v>
      </c>
      <c r="O125" s="211">
        <v>1600</v>
      </c>
      <c r="P125" s="44">
        <v>2102</v>
      </c>
      <c r="Q125" s="44">
        <v>0</v>
      </c>
      <c r="R125" s="44">
        <v>0</v>
      </c>
      <c r="S125" s="44">
        <v>0</v>
      </c>
      <c r="T125" s="44">
        <v>0</v>
      </c>
      <c r="U125" s="45">
        <v>0</v>
      </c>
      <c r="V125" s="45">
        <v>2102</v>
      </c>
      <c r="W125" s="45">
        <v>502</v>
      </c>
      <c r="X125" s="41">
        <v>1.6769743101807801</v>
      </c>
      <c r="Y125" s="46"/>
      <c r="Z125" s="46"/>
    </row>
    <row r="126" spans="1:26">
      <c r="A126" s="29" t="s">
        <v>1161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 t="e">
        <f>VLOOKUP(C:C,#REF!,5,0)</f>
        <v>#REF!</v>
      </c>
      <c r="M126" s="392"/>
      <c r="N126" s="8"/>
      <c r="O126" s="21" t="e">
        <f t="shared" si="1"/>
        <v>#REF!</v>
      </c>
      <c r="P126" s="44">
        <v>2796</v>
      </c>
      <c r="Q126" s="44">
        <v>0</v>
      </c>
      <c r="R126" s="44">
        <v>0</v>
      </c>
      <c r="S126" s="44">
        <v>0</v>
      </c>
      <c r="T126" s="44">
        <v>0</v>
      </c>
      <c r="U126" s="45">
        <v>0</v>
      </c>
      <c r="V126" s="45">
        <v>2796</v>
      </c>
      <c r="W126" s="45">
        <v>1795.090909090909</v>
      </c>
      <c r="X126" s="41">
        <v>0.78755364806866957</v>
      </c>
      <c r="Y126" s="46"/>
      <c r="Z126" s="46"/>
    </row>
    <row r="127" spans="1:26">
      <c r="A127" s="29" t="s">
        <v>1162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 t="e">
        <f>VLOOKUP(C:C,#REF!,5,0)</f>
        <v>#REF!</v>
      </c>
      <c r="M127" s="392"/>
      <c r="N127" s="8"/>
      <c r="O127" s="21" t="e">
        <f t="shared" si="1"/>
        <v>#REF!</v>
      </c>
      <c r="P127" s="44">
        <v>2176</v>
      </c>
      <c r="Q127" s="44">
        <v>0</v>
      </c>
      <c r="R127" s="44">
        <v>0</v>
      </c>
      <c r="S127" s="44">
        <v>0</v>
      </c>
      <c r="T127" s="44">
        <v>0</v>
      </c>
      <c r="U127" s="45">
        <v>0</v>
      </c>
      <c r="V127" s="45">
        <v>2176</v>
      </c>
      <c r="W127" s="45">
        <v>1095.090909090909</v>
      </c>
      <c r="X127" s="41">
        <v>1.0928308823529411</v>
      </c>
      <c r="Y127" s="46"/>
      <c r="Z127" s="46"/>
    </row>
    <row r="128" spans="1:26">
      <c r="A128" s="29" t="s">
        <v>1163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 t="e">
        <f>VLOOKUP(C:C,#REF!,5,0)</f>
        <v>#REF!</v>
      </c>
      <c r="M128" s="392"/>
      <c r="N128" s="8"/>
      <c r="O128" s="21" t="e">
        <f t="shared" si="1"/>
        <v>#REF!</v>
      </c>
      <c r="P128" s="44">
        <v>407</v>
      </c>
      <c r="Q128" s="44">
        <v>0</v>
      </c>
      <c r="R128" s="44">
        <v>0</v>
      </c>
      <c r="S128" s="44">
        <v>0</v>
      </c>
      <c r="T128" s="44">
        <v>0</v>
      </c>
      <c r="U128" s="45">
        <v>0</v>
      </c>
      <c r="V128" s="45">
        <v>407</v>
      </c>
      <c r="W128" s="45">
        <v>405.18181818181819</v>
      </c>
      <c r="X128" s="41">
        <v>9.8280098280098278E-3</v>
      </c>
      <c r="Y128" s="46"/>
      <c r="Z128" s="46"/>
    </row>
    <row r="129" spans="1:28" s="200" customFormat="1">
      <c r="A129" s="192" t="s">
        <v>1164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 t="e">
        <f>VLOOKUP(C:C,#REF!,5,0)</f>
        <v>#REF!</v>
      </c>
      <c r="M129" s="392" t="str">
        <f>VLOOKUP(C:C,処分売価!A:P,15,0)</f>
        <v>処分品</v>
      </c>
      <c r="N129" s="281">
        <v>700</v>
      </c>
      <c r="O129" s="281">
        <v>700</v>
      </c>
      <c r="P129" s="196">
        <v>379</v>
      </c>
      <c r="Q129" s="196">
        <v>0</v>
      </c>
      <c r="R129" s="196">
        <v>0</v>
      </c>
      <c r="S129" s="196">
        <v>0</v>
      </c>
      <c r="T129" s="196">
        <v>200</v>
      </c>
      <c r="U129" s="197">
        <v>-200</v>
      </c>
      <c r="V129" s="197">
        <v>179</v>
      </c>
      <c r="W129" s="197">
        <v>-521</v>
      </c>
      <c r="X129" s="198">
        <v>2.5408970976253298</v>
      </c>
      <c r="Y129" s="196"/>
      <c r="Z129" s="196"/>
      <c r="AA129" s="201"/>
      <c r="AB129" s="201"/>
    </row>
    <row r="130" spans="1:28">
      <c r="A130" s="29" t="s">
        <v>1165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 t="e">
        <f>VLOOKUP(C:C,#REF!,5,0)</f>
        <v>#REF!</v>
      </c>
      <c r="M130" s="392"/>
      <c r="N130" s="8"/>
      <c r="O130" s="21" t="e">
        <f t="shared" si="1"/>
        <v>#REF!</v>
      </c>
      <c r="P130" s="44">
        <v>8108</v>
      </c>
      <c r="Q130" s="44">
        <v>1800</v>
      </c>
      <c r="R130" s="44">
        <v>0</v>
      </c>
      <c r="S130" s="44">
        <v>0</v>
      </c>
      <c r="T130" s="44">
        <v>2050</v>
      </c>
      <c r="U130" s="45">
        <v>-250</v>
      </c>
      <c r="V130" s="45">
        <v>6058</v>
      </c>
      <c r="W130" s="45">
        <v>5016.636363636364</v>
      </c>
      <c r="X130" s="41">
        <v>0.28256043413912185</v>
      </c>
      <c r="Y130" s="12"/>
      <c r="Z130" s="12"/>
    </row>
    <row r="131" spans="1:28">
      <c r="A131" s="29" t="s">
        <v>1166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 t="e">
        <f>VLOOKUP(C:C,#REF!,5,0)</f>
        <v>#REF!</v>
      </c>
      <c r="M131" s="392"/>
      <c r="N131" s="8"/>
      <c r="O131" s="21" t="e">
        <f t="shared" ref="O131:O189" si="2">L131/11*5</f>
        <v>#REF!</v>
      </c>
      <c r="P131" s="44">
        <v>3768</v>
      </c>
      <c r="Q131" s="44">
        <v>0</v>
      </c>
      <c r="R131" s="44">
        <v>0</v>
      </c>
      <c r="S131" s="44">
        <v>0</v>
      </c>
      <c r="T131" s="44">
        <v>0</v>
      </c>
      <c r="U131" s="45">
        <v>0</v>
      </c>
      <c r="V131" s="45">
        <v>3768</v>
      </c>
      <c r="W131" s="45">
        <v>1785.2727272727273</v>
      </c>
      <c r="X131" s="41">
        <v>1.1576433121019107</v>
      </c>
      <c r="Y131" s="46"/>
      <c r="Z131" s="46"/>
    </row>
    <row r="132" spans="1:28">
      <c r="A132" s="29" t="s">
        <v>1167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 t="e">
        <f>VLOOKUP(C:C,#REF!,5,0)</f>
        <v>#REF!</v>
      </c>
      <c r="M132" s="392"/>
      <c r="N132" s="8"/>
      <c r="O132" s="21" t="e">
        <f t="shared" si="2"/>
        <v>#REF!</v>
      </c>
      <c r="P132" s="44">
        <v>7380</v>
      </c>
      <c r="Q132" s="44">
        <v>1615</v>
      </c>
      <c r="R132" s="44">
        <v>0</v>
      </c>
      <c r="S132" s="44">
        <v>0</v>
      </c>
      <c r="T132" s="44">
        <v>1615</v>
      </c>
      <c r="U132" s="45">
        <v>0</v>
      </c>
      <c r="V132" s="45">
        <v>5765</v>
      </c>
      <c r="W132" s="45">
        <v>2560.9090909090905</v>
      </c>
      <c r="X132" s="41">
        <v>0.95514905149051488</v>
      </c>
      <c r="Y132" s="250"/>
      <c r="Z132" s="250"/>
    </row>
    <row r="133" spans="1:28">
      <c r="A133" s="29" t="s">
        <v>1168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 t="e">
        <f>VLOOKUP(C:C,#REF!,5,0)</f>
        <v>#REF!</v>
      </c>
      <c r="M133" s="392"/>
      <c r="N133" s="8"/>
      <c r="O133" s="21" t="e">
        <f t="shared" si="2"/>
        <v>#REF!</v>
      </c>
      <c r="P133" s="44">
        <v>5295</v>
      </c>
      <c r="Q133" s="44">
        <v>4220</v>
      </c>
      <c r="R133" s="44">
        <v>0</v>
      </c>
      <c r="S133" s="44">
        <v>0</v>
      </c>
      <c r="T133" s="44">
        <v>4040</v>
      </c>
      <c r="U133" s="45">
        <v>180</v>
      </c>
      <c r="V133" s="45">
        <v>1255</v>
      </c>
      <c r="W133" s="45">
        <v>-1362.2727272727275</v>
      </c>
      <c r="X133" s="41">
        <v>1.0874409820585458</v>
      </c>
      <c r="Y133" s="46"/>
      <c r="Z133" s="46"/>
    </row>
    <row r="134" spans="1:28" ht="23.45" customHeight="1">
      <c r="A134" s="29" t="s">
        <v>1169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 t="e">
        <f>VLOOKUP(C:C,#REF!,5,0)</f>
        <v>#REF!</v>
      </c>
      <c r="M134" s="392"/>
      <c r="N134" s="8"/>
      <c r="O134" s="21" t="e">
        <f t="shared" si="2"/>
        <v>#REF!</v>
      </c>
      <c r="P134" s="44">
        <v>1515</v>
      </c>
      <c r="Q134" s="44">
        <v>0</v>
      </c>
      <c r="R134" s="44">
        <v>3000</v>
      </c>
      <c r="S134" s="44">
        <v>0</v>
      </c>
      <c r="T134" s="44">
        <v>0</v>
      </c>
      <c r="U134" s="45">
        <v>0</v>
      </c>
      <c r="V134" s="45">
        <v>4515</v>
      </c>
      <c r="W134" s="45">
        <v>2694.090909090909</v>
      </c>
      <c r="X134" s="41">
        <v>2.6442244224422442</v>
      </c>
      <c r="Y134" s="46"/>
      <c r="Z134" s="46"/>
    </row>
    <row r="135" spans="1:28">
      <c r="A135" s="29" t="s">
        <v>1170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 t="e">
        <f>VLOOKUP(C:C,#REF!,5,0)</f>
        <v>#REF!</v>
      </c>
      <c r="M135" s="392" t="str">
        <f>VLOOKUP(C:C,処分売価!A:P,15,0)</f>
        <v>処分品</v>
      </c>
      <c r="N135" s="8"/>
      <c r="O135" s="21" t="e">
        <f t="shared" si="2"/>
        <v>#REF!</v>
      </c>
      <c r="P135" s="44">
        <v>3238</v>
      </c>
      <c r="Q135" s="44">
        <v>0</v>
      </c>
      <c r="R135" s="44">
        <v>0</v>
      </c>
      <c r="S135" s="44">
        <v>0</v>
      </c>
      <c r="T135" s="44">
        <v>0</v>
      </c>
      <c r="U135" s="45">
        <v>0</v>
      </c>
      <c r="V135" s="45">
        <v>3238</v>
      </c>
      <c r="W135" s="45">
        <v>2434.818181818182</v>
      </c>
      <c r="X135" s="41">
        <v>0.54570722668313776</v>
      </c>
      <c r="Y135" s="46"/>
      <c r="Z135" s="46"/>
    </row>
    <row r="136" spans="1:28">
      <c r="A136" s="29" t="s">
        <v>1171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 t="e">
        <f>VLOOKUP(C:C,#REF!,5,0)</f>
        <v>#REF!</v>
      </c>
      <c r="M136" s="392"/>
      <c r="N136" s="8"/>
      <c r="O136" s="21" t="e">
        <f t="shared" si="2"/>
        <v>#REF!</v>
      </c>
      <c r="P136" s="44">
        <v>5289</v>
      </c>
      <c r="Q136" s="44">
        <v>0</v>
      </c>
      <c r="R136" s="44">
        <v>0</v>
      </c>
      <c r="S136" s="44">
        <v>0</v>
      </c>
      <c r="T136" s="44">
        <v>0</v>
      </c>
      <c r="U136" s="45">
        <v>0</v>
      </c>
      <c r="V136" s="45">
        <v>5289</v>
      </c>
      <c r="W136" s="45">
        <v>3346.727272727273</v>
      </c>
      <c r="X136" s="41">
        <v>0.80790319531102284</v>
      </c>
      <c r="Y136" s="46"/>
      <c r="Z136" s="46"/>
    </row>
    <row r="137" spans="1:28">
      <c r="A137" s="29" t="s">
        <v>1172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 t="e">
        <f>VLOOKUP(C:C,#REF!,5,0)</f>
        <v>#REF!</v>
      </c>
      <c r="M137" s="392"/>
      <c r="N137" s="8"/>
      <c r="O137" s="21" t="e">
        <f t="shared" si="2"/>
        <v>#REF!</v>
      </c>
      <c r="P137" s="44">
        <v>8636</v>
      </c>
      <c r="Q137" s="44">
        <v>0</v>
      </c>
      <c r="R137" s="44">
        <v>0</v>
      </c>
      <c r="S137" s="44">
        <v>0</v>
      </c>
      <c r="T137" s="44">
        <v>0</v>
      </c>
      <c r="U137" s="45">
        <v>0</v>
      </c>
      <c r="V137" s="45">
        <v>8636</v>
      </c>
      <c r="W137" s="45">
        <v>8354.636363636364</v>
      </c>
      <c r="X137" s="41">
        <v>7.1676702176933768E-2</v>
      </c>
      <c r="Y137" s="46"/>
      <c r="Z137" s="46"/>
    </row>
    <row r="138" spans="1:28">
      <c r="A138" s="29"/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 t="e">
        <f>VLOOKUP(C:C,#REF!,5,0)</f>
        <v>#REF!</v>
      </c>
      <c r="M138" s="392"/>
      <c r="N138" s="8"/>
      <c r="O138" s="21" t="e">
        <f t="shared" si="2"/>
        <v>#REF!</v>
      </c>
      <c r="P138" s="44">
        <v>6359</v>
      </c>
      <c r="Q138" s="44">
        <v>0</v>
      </c>
      <c r="R138" s="44">
        <v>0</v>
      </c>
      <c r="S138" s="44">
        <v>0</v>
      </c>
      <c r="T138" s="44">
        <v>0</v>
      </c>
      <c r="U138" s="45">
        <v>0</v>
      </c>
      <c r="V138" s="45">
        <v>6359</v>
      </c>
      <c r="W138" s="45">
        <v>6311.272727272727</v>
      </c>
      <c r="X138" s="41">
        <v>1.651203019342664E-2</v>
      </c>
      <c r="Y138" s="46"/>
      <c r="Z138" s="46"/>
    </row>
    <row r="139" spans="1:28">
      <c r="A139" s="29" t="s">
        <v>1173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 t="e">
        <f>VLOOKUP(C:C,#REF!,5,0)</f>
        <v>#REF!</v>
      </c>
      <c r="M139" s="392"/>
      <c r="N139" s="213"/>
      <c r="O139" s="21" t="e">
        <f t="shared" si="2"/>
        <v>#REF!</v>
      </c>
      <c r="P139" s="44">
        <v>4449</v>
      </c>
      <c r="Q139" s="44">
        <v>0</v>
      </c>
      <c r="R139" s="44">
        <v>0</v>
      </c>
      <c r="S139" s="44">
        <v>0</v>
      </c>
      <c r="T139" s="44">
        <v>0</v>
      </c>
      <c r="U139" s="45">
        <v>0</v>
      </c>
      <c r="V139" s="45">
        <v>4449</v>
      </c>
      <c r="W139" s="45">
        <v>1831.7272727272725</v>
      </c>
      <c r="X139" s="41">
        <v>1.2942234209934818</v>
      </c>
      <c r="Y139" s="46"/>
      <c r="Z139" s="46"/>
    </row>
    <row r="140" spans="1:28">
      <c r="A140" s="29" t="s">
        <v>1174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 t="e">
        <f>VLOOKUP(C:C,#REF!,5,0)</f>
        <v>#REF!</v>
      </c>
      <c r="M140" s="392"/>
      <c r="N140" s="8"/>
      <c r="O140" s="21" t="e">
        <f t="shared" si="2"/>
        <v>#REF!</v>
      </c>
      <c r="P140" s="44">
        <v>1122</v>
      </c>
      <c r="Q140" s="44">
        <v>0</v>
      </c>
      <c r="R140" s="44">
        <v>3000</v>
      </c>
      <c r="S140" s="44">
        <v>0</v>
      </c>
      <c r="T140" s="44">
        <v>0</v>
      </c>
      <c r="U140" s="45">
        <v>0</v>
      </c>
      <c r="V140" s="45">
        <v>4122</v>
      </c>
      <c r="W140" s="45">
        <v>2844.727272727273</v>
      </c>
      <c r="X140" s="41">
        <v>2.5044563279857397</v>
      </c>
      <c r="Y140" s="46"/>
      <c r="Z140" s="46"/>
    </row>
    <row r="141" spans="1:28">
      <c r="A141" s="29" t="s">
        <v>1175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 t="e">
        <f>VLOOKUP(C:C,#REF!,5,0)</f>
        <v>#REF!</v>
      </c>
      <c r="M141" s="392"/>
      <c r="N141" s="8"/>
      <c r="O141" s="21" t="e">
        <f t="shared" si="2"/>
        <v>#REF!</v>
      </c>
      <c r="P141" s="44">
        <v>5275</v>
      </c>
      <c r="Q141" s="44">
        <v>2500</v>
      </c>
      <c r="R141" s="44">
        <v>0</v>
      </c>
      <c r="S141" s="44">
        <v>0</v>
      </c>
      <c r="T141" s="44">
        <v>2500</v>
      </c>
      <c r="U141" s="45">
        <v>0</v>
      </c>
      <c r="V141" s="45">
        <v>2775</v>
      </c>
      <c r="W141" s="45">
        <v>565.90909090909099</v>
      </c>
      <c r="X141" s="41">
        <v>0.92132701421800944</v>
      </c>
      <c r="Y141" s="46"/>
      <c r="Z141" s="46"/>
    </row>
    <row r="142" spans="1:28">
      <c r="A142" s="29" t="s">
        <v>1176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 t="e">
        <f>VLOOKUP(C:C,#REF!,5,0)</f>
        <v>#REF!</v>
      </c>
      <c r="M142" s="392"/>
      <c r="N142" s="211">
        <v>2200</v>
      </c>
      <c r="O142" s="211">
        <v>2200</v>
      </c>
      <c r="P142" s="44">
        <v>3601</v>
      </c>
      <c r="Q142" s="44">
        <v>0</v>
      </c>
      <c r="R142" s="44">
        <v>0</v>
      </c>
      <c r="S142" s="44">
        <v>0</v>
      </c>
      <c r="T142" s="44">
        <v>0</v>
      </c>
      <c r="U142" s="45">
        <v>0</v>
      </c>
      <c r="V142" s="45">
        <v>3601</v>
      </c>
      <c r="W142" s="45">
        <v>1401</v>
      </c>
      <c r="X142" s="41">
        <v>0.73590669258539299</v>
      </c>
      <c r="Y142" s="46"/>
      <c r="Z142" s="46"/>
    </row>
    <row r="143" spans="1:28" s="152" customFormat="1">
      <c r="A143" s="144" t="s">
        <v>1177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VLOOKUP(C:C,#REF!,5,0)</f>
        <v>#REF!</v>
      </c>
      <c r="M143" s="392"/>
      <c r="N143" s="300">
        <v>360</v>
      </c>
      <c r="O143" s="300" t="e">
        <f t="shared" si="2"/>
        <v>#REF!</v>
      </c>
      <c r="P143" s="148">
        <v>0</v>
      </c>
      <c r="Q143" s="148">
        <v>0</v>
      </c>
      <c r="R143" s="148">
        <v>0</v>
      </c>
      <c r="S143" s="148">
        <v>0</v>
      </c>
      <c r="T143" s="148">
        <v>0</v>
      </c>
      <c r="U143" s="149">
        <v>0</v>
      </c>
      <c r="V143" s="149">
        <v>0</v>
      </c>
      <c r="W143" s="149" t="e">
        <v>#N/A</v>
      </c>
      <c r="X143" s="150" t="e">
        <v>#N/A</v>
      </c>
      <c r="Y143" s="151"/>
      <c r="Z143" s="151"/>
      <c r="AA143" s="191"/>
      <c r="AB143" s="191"/>
    </row>
    <row r="144" spans="1:28">
      <c r="A144" s="29" t="s">
        <v>1178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 t="e">
        <f>VLOOKUP(C:C,#REF!,5,0)</f>
        <v>#REF!</v>
      </c>
      <c r="M144" s="392"/>
      <c r="N144" s="8"/>
      <c r="O144" s="21" t="e">
        <f t="shared" si="2"/>
        <v>#REF!</v>
      </c>
      <c r="P144" s="44">
        <v>1727</v>
      </c>
      <c r="Q144" s="44">
        <v>0</v>
      </c>
      <c r="R144" s="44">
        <v>0</v>
      </c>
      <c r="S144" s="44">
        <v>0</v>
      </c>
      <c r="T144" s="44">
        <v>0</v>
      </c>
      <c r="U144" s="45">
        <v>0</v>
      </c>
      <c r="V144" s="45">
        <v>1727</v>
      </c>
      <c r="W144" s="45">
        <v>760.18181818181813</v>
      </c>
      <c r="X144" s="41">
        <v>1.2316155182397222</v>
      </c>
      <c r="Y144" s="46"/>
      <c r="Z144" s="46"/>
    </row>
    <row r="145" spans="1:28">
      <c r="A145" s="29" t="s">
        <v>1179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 t="e">
        <f>VLOOKUP(C:C,#REF!,5,0)</f>
        <v>#REF!</v>
      </c>
      <c r="M145" s="392"/>
      <c r="N145" s="8"/>
      <c r="O145" s="21" t="e">
        <f t="shared" si="2"/>
        <v>#REF!</v>
      </c>
      <c r="P145" s="44">
        <v>382</v>
      </c>
      <c r="Q145" s="44">
        <v>0</v>
      </c>
      <c r="R145" s="44">
        <v>5000</v>
      </c>
      <c r="S145" s="44">
        <v>0</v>
      </c>
      <c r="T145" s="44">
        <v>0</v>
      </c>
      <c r="U145" s="45">
        <v>0</v>
      </c>
      <c r="V145" s="45">
        <v>5382</v>
      </c>
      <c r="W145" s="45">
        <v>4399.727272727273</v>
      </c>
      <c r="X145" s="41">
        <v>5.657068062827225</v>
      </c>
      <c r="Y145" s="46"/>
      <c r="Z145" s="46"/>
    </row>
    <row r="146" spans="1:28">
      <c r="A146" s="29" t="s">
        <v>1180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 t="e">
        <f>VLOOKUP(C:C,#REF!,5,0)</f>
        <v>#REF!</v>
      </c>
      <c r="M146" s="392"/>
      <c r="N146" s="8"/>
      <c r="O146" s="21" t="e">
        <f t="shared" si="2"/>
        <v>#REF!</v>
      </c>
      <c r="P146" s="44">
        <v>4510</v>
      </c>
      <c r="Q146" s="44">
        <v>0</v>
      </c>
      <c r="R146" s="44">
        <v>0</v>
      </c>
      <c r="S146" s="44">
        <v>0</v>
      </c>
      <c r="T146" s="44">
        <v>0</v>
      </c>
      <c r="U146" s="45">
        <v>0</v>
      </c>
      <c r="V146" s="45">
        <v>4510</v>
      </c>
      <c r="W146" s="45">
        <v>955</v>
      </c>
      <c r="X146" s="41">
        <v>1.7341463414634146</v>
      </c>
      <c r="Y146" s="46"/>
      <c r="Z146" s="46"/>
    </row>
    <row r="147" spans="1:28">
      <c r="A147" s="29" t="s">
        <v>2948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 t="e">
        <f>VLOOKUP(C:C,#REF!,5,0)</f>
        <v>#REF!</v>
      </c>
      <c r="M147" s="392"/>
      <c r="N147" s="211">
        <v>10000</v>
      </c>
      <c r="O147" s="211">
        <v>10000</v>
      </c>
      <c r="P147" s="44">
        <v>36291</v>
      </c>
      <c r="Q147" s="44">
        <v>200</v>
      </c>
      <c r="R147" s="44">
        <v>0</v>
      </c>
      <c r="S147" s="44">
        <v>0</v>
      </c>
      <c r="T147" s="44">
        <v>200</v>
      </c>
      <c r="U147" s="45">
        <v>0</v>
      </c>
      <c r="V147" s="45">
        <v>36091</v>
      </c>
      <c r="W147" s="45">
        <v>26091</v>
      </c>
      <c r="X147" s="204">
        <v>0.24760960017635225</v>
      </c>
      <c r="Y147" s="46"/>
      <c r="Z147" s="46"/>
    </row>
    <row r="148" spans="1:28">
      <c r="A148" s="29" t="s">
        <v>1182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 t="e">
        <f>VLOOKUP(C:C,#REF!,5,0)</f>
        <v>#REF!</v>
      </c>
      <c r="M148" s="392"/>
      <c r="N148" s="211">
        <v>4000</v>
      </c>
      <c r="O148" s="211">
        <v>4000</v>
      </c>
      <c r="P148" s="44">
        <v>14444</v>
      </c>
      <c r="Q148" s="44">
        <v>0</v>
      </c>
      <c r="R148" s="44">
        <v>0</v>
      </c>
      <c r="S148" s="44">
        <v>0</v>
      </c>
      <c r="T148" s="44">
        <v>0</v>
      </c>
      <c r="U148" s="45">
        <v>0</v>
      </c>
      <c r="V148" s="45">
        <v>14444</v>
      </c>
      <c r="W148" s="45">
        <v>10444</v>
      </c>
      <c r="X148" s="204">
        <v>8.9864303517031299E-2</v>
      </c>
      <c r="Y148" s="46"/>
      <c r="Z148" s="46"/>
    </row>
    <row r="149" spans="1:28">
      <c r="A149" s="29" t="s">
        <v>1183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 t="e">
        <f>VLOOKUP(C:C,#REF!,5,0)</f>
        <v>#REF!</v>
      </c>
      <c r="M149" s="392"/>
      <c r="N149" s="211">
        <v>2000</v>
      </c>
      <c r="O149" s="211">
        <v>2000</v>
      </c>
      <c r="P149" s="44">
        <v>8290</v>
      </c>
      <c r="Q149" s="44">
        <v>0</v>
      </c>
      <c r="R149" s="44">
        <v>0</v>
      </c>
      <c r="S149" s="44">
        <v>0</v>
      </c>
      <c r="T149" s="44">
        <v>0</v>
      </c>
      <c r="U149" s="45">
        <v>0</v>
      </c>
      <c r="V149" s="45">
        <v>8290</v>
      </c>
      <c r="W149" s="45">
        <v>6290</v>
      </c>
      <c r="X149" s="204">
        <v>0.13968636911942098</v>
      </c>
      <c r="Y149" s="46"/>
      <c r="Z149" s="46"/>
    </row>
    <row r="150" spans="1:28">
      <c r="A150" s="29"/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 t="e">
        <f>VLOOKUP(C:C,#REF!,5,0)</f>
        <v>#REF!</v>
      </c>
      <c r="M150" s="392"/>
      <c r="N150" s="211">
        <v>3500</v>
      </c>
      <c r="O150" s="211">
        <v>3500</v>
      </c>
      <c r="P150" s="44">
        <v>7773</v>
      </c>
      <c r="Q150" s="44">
        <v>1100</v>
      </c>
      <c r="R150" s="44">
        <v>0</v>
      </c>
      <c r="S150" s="44">
        <v>0</v>
      </c>
      <c r="T150" s="44">
        <v>1300</v>
      </c>
      <c r="U150" s="45">
        <v>-200</v>
      </c>
      <c r="V150" s="45">
        <v>6473</v>
      </c>
      <c r="W150" s="45">
        <v>2973</v>
      </c>
      <c r="X150" s="204">
        <v>0.82863759166345041</v>
      </c>
      <c r="Y150" s="46"/>
      <c r="Z150" s="46"/>
    </row>
    <row r="151" spans="1:28">
      <c r="A151" s="29"/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 t="e">
        <f>VLOOKUP(C:C,#REF!,5,0)</f>
        <v>#REF!</v>
      </c>
      <c r="M151" s="392"/>
      <c r="N151" s="211">
        <v>4000</v>
      </c>
      <c r="O151" s="211">
        <v>4000</v>
      </c>
      <c r="P151" s="44">
        <v>3270</v>
      </c>
      <c r="Q151" s="44">
        <v>0</v>
      </c>
      <c r="R151" s="44">
        <v>0</v>
      </c>
      <c r="S151" s="44">
        <v>0</v>
      </c>
      <c r="T151" s="44">
        <v>0</v>
      </c>
      <c r="U151" s="45">
        <v>0</v>
      </c>
      <c r="V151" s="45">
        <v>3270</v>
      </c>
      <c r="W151" s="45">
        <v>-730</v>
      </c>
      <c r="X151" s="204">
        <v>0.64097859327217122</v>
      </c>
      <c r="Y151" s="46"/>
      <c r="Z151" s="46"/>
    </row>
    <row r="152" spans="1:28">
      <c r="A152" s="29"/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 t="e">
        <f>VLOOKUP(C:C,#REF!,5,0)</f>
        <v>#REF!</v>
      </c>
      <c r="M152" s="392"/>
      <c r="N152" s="211">
        <v>1000</v>
      </c>
      <c r="O152" s="211">
        <v>1000</v>
      </c>
      <c r="P152" s="44">
        <v>6104</v>
      </c>
      <c r="Q152" s="44">
        <v>620</v>
      </c>
      <c r="R152" s="44">
        <v>0</v>
      </c>
      <c r="S152" s="44">
        <v>0</v>
      </c>
      <c r="T152" s="44">
        <v>620</v>
      </c>
      <c r="U152" s="45">
        <v>0</v>
      </c>
      <c r="V152" s="45">
        <v>5484</v>
      </c>
      <c r="W152" s="45">
        <v>4484</v>
      </c>
      <c r="X152" s="204">
        <v>0.2899737876802097</v>
      </c>
      <c r="Y152" s="46"/>
      <c r="Z152" s="46"/>
    </row>
    <row r="153" spans="1:28">
      <c r="A153" s="29"/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 t="e">
        <f>VLOOKUP(C:C,#REF!,5,0)</f>
        <v>#REF!</v>
      </c>
      <c r="M153" s="392"/>
      <c r="N153" s="211">
        <v>1000</v>
      </c>
      <c r="O153" s="211">
        <v>1000</v>
      </c>
      <c r="P153" s="44">
        <v>3229</v>
      </c>
      <c r="Q153" s="44">
        <v>0</v>
      </c>
      <c r="R153" s="44">
        <v>0</v>
      </c>
      <c r="S153" s="44">
        <v>0</v>
      </c>
      <c r="T153" s="44">
        <v>0</v>
      </c>
      <c r="U153" s="45">
        <v>0</v>
      </c>
      <c r="V153" s="45">
        <v>3229</v>
      </c>
      <c r="W153" s="45">
        <v>2229</v>
      </c>
      <c r="X153" s="204">
        <v>6.2248374109631466E-2</v>
      </c>
      <c r="Y153" s="46"/>
      <c r="Z153" s="46"/>
    </row>
    <row r="154" spans="1:28">
      <c r="A154" s="29"/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 t="e">
        <f>VLOOKUP(C:C,#REF!,5,0)</f>
        <v>#REF!</v>
      </c>
      <c r="M154" s="392"/>
      <c r="N154" s="211">
        <v>2500</v>
      </c>
      <c r="O154" s="211">
        <v>2500</v>
      </c>
      <c r="P154" s="44">
        <v>3928</v>
      </c>
      <c r="Q154" s="44">
        <v>1700</v>
      </c>
      <c r="R154" s="44">
        <v>0</v>
      </c>
      <c r="S154" s="44">
        <v>0</v>
      </c>
      <c r="T154" s="44">
        <v>1700</v>
      </c>
      <c r="U154" s="45">
        <v>0</v>
      </c>
      <c r="V154" s="45">
        <v>2228</v>
      </c>
      <c r="W154" s="45">
        <v>-272</v>
      </c>
      <c r="X154" s="204">
        <v>0.53640529531568226</v>
      </c>
      <c r="Y154" s="46"/>
      <c r="Z154" s="46"/>
    </row>
    <row r="155" spans="1:28" s="152" customFormat="1">
      <c r="A155" s="144" t="s">
        <v>1184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 t="e">
        <f>VLOOKUP(C:C,#REF!,5,0)</f>
        <v>#REF!</v>
      </c>
      <c r="M155" s="392" t="str">
        <f>VLOOKUP(C:C,処分売価!A:P,15,0)</f>
        <v>処分品</v>
      </c>
      <c r="N155" s="8"/>
      <c r="O155" s="21" t="e">
        <f t="shared" si="2"/>
        <v>#REF!</v>
      </c>
      <c r="P155" s="148">
        <v>29</v>
      </c>
      <c r="Q155" s="148">
        <v>0</v>
      </c>
      <c r="R155" s="44">
        <v>0</v>
      </c>
      <c r="S155" s="148">
        <v>0</v>
      </c>
      <c r="T155" s="148">
        <v>0</v>
      </c>
      <c r="U155" s="149">
        <v>0</v>
      </c>
      <c r="V155" s="149">
        <v>29</v>
      </c>
      <c r="W155" s="149">
        <v>2.1818181818181834</v>
      </c>
      <c r="X155" s="150">
        <v>2.0344827586206895</v>
      </c>
      <c r="Y155" s="151"/>
      <c r="Z155" s="151"/>
      <c r="AA155" s="191"/>
      <c r="AB155" s="191"/>
    </row>
    <row r="156" spans="1:28">
      <c r="A156" s="29" t="s">
        <v>1185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 t="e">
        <f>VLOOKUP(C:C,#REF!,5,0)</f>
        <v>#REF!</v>
      </c>
      <c r="M156" s="392"/>
      <c r="N156" s="8"/>
      <c r="O156" s="21" t="e">
        <f t="shared" si="2"/>
        <v>#REF!</v>
      </c>
      <c r="P156" s="44">
        <v>1837</v>
      </c>
      <c r="Q156" s="44">
        <v>0</v>
      </c>
      <c r="R156" s="44">
        <v>200</v>
      </c>
      <c r="S156" s="44">
        <v>0</v>
      </c>
      <c r="T156" s="44">
        <v>0</v>
      </c>
      <c r="U156" s="45">
        <v>0</v>
      </c>
      <c r="V156" s="45">
        <v>2037</v>
      </c>
      <c r="W156" s="45">
        <v>272.45454545454527</v>
      </c>
      <c r="X156" s="41">
        <v>2.1132280892759936</v>
      </c>
      <c r="Y156" s="46"/>
      <c r="Z156" s="46"/>
    </row>
    <row r="157" spans="1:28" s="200" customFormat="1">
      <c r="A157" s="192" t="s">
        <v>1186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 t="e">
        <f>VLOOKUP(C:C,#REF!,5,0)</f>
        <v>#REF!</v>
      </c>
      <c r="M157" s="392" t="str">
        <f>VLOOKUP(C:C,処分売価!A:P,15,0)</f>
        <v>処分品</v>
      </c>
      <c r="N157" s="8"/>
      <c r="O157" s="21" t="e">
        <f t="shared" si="2"/>
        <v>#REF!</v>
      </c>
      <c r="P157" s="196">
        <v>712</v>
      </c>
      <c r="Q157" s="196">
        <v>0</v>
      </c>
      <c r="R157" s="196">
        <v>0</v>
      </c>
      <c r="S157" s="196">
        <v>0</v>
      </c>
      <c r="T157" s="196">
        <v>0</v>
      </c>
      <c r="U157" s="197">
        <v>0</v>
      </c>
      <c r="V157" s="197">
        <v>712</v>
      </c>
      <c r="W157" s="197">
        <v>709.72727272727275</v>
      </c>
      <c r="X157" s="198">
        <v>7.0224719101123594E-3</v>
      </c>
      <c r="Y157" s="199"/>
      <c r="Z157" s="199"/>
      <c r="AA157" s="201"/>
      <c r="AB157" s="201"/>
    </row>
    <row r="158" spans="1:28">
      <c r="A158" s="29" t="s">
        <v>1187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 t="e">
        <f>VLOOKUP(C:C,#REF!,5,0)</f>
        <v>#REF!</v>
      </c>
      <c r="M158" s="392"/>
      <c r="N158" s="211">
        <v>2500</v>
      </c>
      <c r="O158" s="211">
        <v>2500</v>
      </c>
      <c r="P158" s="44">
        <v>6842</v>
      </c>
      <c r="Q158" s="44">
        <v>0</v>
      </c>
      <c r="R158" s="44">
        <v>0</v>
      </c>
      <c r="S158" s="44">
        <v>0</v>
      </c>
      <c r="T158" s="44">
        <v>0</v>
      </c>
      <c r="U158" s="45">
        <v>0</v>
      </c>
      <c r="V158" s="45">
        <v>6842</v>
      </c>
      <c r="W158" s="45">
        <v>4342</v>
      </c>
      <c r="X158" s="41">
        <v>0.51826951183864367</v>
      </c>
      <c r="Y158" s="46"/>
      <c r="Z158" s="46"/>
    </row>
    <row r="159" spans="1:28">
      <c r="A159" s="29" t="s">
        <v>1188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 t="e">
        <f>VLOOKUP(C:C,#REF!,5,0)</f>
        <v>#REF!</v>
      </c>
      <c r="M159" s="392"/>
      <c r="N159" s="211">
        <v>1000</v>
      </c>
      <c r="O159" s="211">
        <v>1000</v>
      </c>
      <c r="P159" s="44">
        <v>5530</v>
      </c>
      <c r="Q159" s="44">
        <v>0</v>
      </c>
      <c r="R159" s="44">
        <v>0</v>
      </c>
      <c r="S159" s="44">
        <v>0</v>
      </c>
      <c r="T159" s="44">
        <v>0</v>
      </c>
      <c r="U159" s="45">
        <v>0</v>
      </c>
      <c r="V159" s="45">
        <v>5530</v>
      </c>
      <c r="W159" s="45">
        <v>4530</v>
      </c>
      <c r="X159" s="41">
        <v>0.10452079566003616</v>
      </c>
      <c r="Y159" s="46"/>
      <c r="Z159" s="46"/>
    </row>
    <row r="160" spans="1:28">
      <c r="A160" s="29" t="s">
        <v>1189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 t="e">
        <f>VLOOKUP(C:C,#REF!,5,0)</f>
        <v>#REF!</v>
      </c>
      <c r="M160" s="392"/>
      <c r="N160" s="8"/>
      <c r="O160" s="21" t="e">
        <f t="shared" si="2"/>
        <v>#REF!</v>
      </c>
      <c r="P160" s="44">
        <v>400</v>
      </c>
      <c r="Q160" s="44">
        <v>0</v>
      </c>
      <c r="R160" s="44">
        <v>0</v>
      </c>
      <c r="S160" s="44">
        <v>0</v>
      </c>
      <c r="T160" s="44">
        <v>0</v>
      </c>
      <c r="U160" s="45">
        <v>0</v>
      </c>
      <c r="V160" s="45">
        <v>400</v>
      </c>
      <c r="W160" s="45">
        <v>337.72727272727275</v>
      </c>
      <c r="X160" s="41">
        <v>0.34250000000000003</v>
      </c>
      <c r="Y160" s="46"/>
      <c r="Z160" s="46"/>
    </row>
    <row r="161" spans="1:28">
      <c r="A161" s="9"/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 t="e">
        <f>VLOOKUP(C:C,#REF!,5,0)</f>
        <v>#REF!</v>
      </c>
      <c r="M161" s="392"/>
      <c r="N161" s="211">
        <v>1500</v>
      </c>
      <c r="O161" s="211">
        <v>1500</v>
      </c>
      <c r="P161" s="44">
        <v>2591</v>
      </c>
      <c r="Q161" s="44">
        <v>0</v>
      </c>
      <c r="R161" s="44">
        <v>0</v>
      </c>
      <c r="S161" s="44">
        <v>0</v>
      </c>
      <c r="T161" s="44">
        <v>0</v>
      </c>
      <c r="U161" s="45">
        <v>0</v>
      </c>
      <c r="V161" s="45">
        <v>2591</v>
      </c>
      <c r="W161" s="45">
        <v>1091</v>
      </c>
      <c r="X161" s="41">
        <v>0.13932844461597838</v>
      </c>
      <c r="Y161" s="13"/>
      <c r="Z161" s="13"/>
    </row>
    <row r="162" spans="1:28">
      <c r="A162" s="29" t="s">
        <v>1190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 t="e">
        <f>VLOOKUP(C:C,#REF!,5,0)</f>
        <v>#REF!</v>
      </c>
      <c r="M162" s="392"/>
      <c r="N162" s="8"/>
      <c r="O162" s="21" t="e">
        <f t="shared" si="2"/>
        <v>#REF!</v>
      </c>
      <c r="P162" s="44">
        <v>427</v>
      </c>
      <c r="Q162" s="44">
        <v>0</v>
      </c>
      <c r="R162" s="44">
        <v>0</v>
      </c>
      <c r="S162" s="44">
        <v>0</v>
      </c>
      <c r="T162" s="44">
        <v>200</v>
      </c>
      <c r="U162" s="45">
        <v>-200</v>
      </c>
      <c r="V162" s="45">
        <v>227</v>
      </c>
      <c r="W162" s="45">
        <v>-22.090909090909093</v>
      </c>
      <c r="X162" s="41">
        <v>1.2833723653395785</v>
      </c>
      <c r="Y162" s="46" t="s">
        <v>4566</v>
      </c>
      <c r="Z162" s="46" t="s">
        <v>5132</v>
      </c>
    </row>
    <row r="163" spans="1:28" s="152" customFormat="1">
      <c r="A163" s="185"/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 t="e">
        <f>VLOOKUP(C:C,#REF!,5,0)</f>
        <v>#REF!</v>
      </c>
      <c r="M163" s="392" t="str">
        <f>VLOOKUP(C:C,処分売価!A:P,15,0)</f>
        <v>処分品</v>
      </c>
      <c r="N163" s="300">
        <v>1000</v>
      </c>
      <c r="O163" s="300">
        <v>1000</v>
      </c>
      <c r="P163" s="148">
        <v>28</v>
      </c>
      <c r="Q163" s="148">
        <v>0</v>
      </c>
      <c r="R163" s="148">
        <v>0</v>
      </c>
      <c r="S163" s="148">
        <v>0</v>
      </c>
      <c r="T163" s="148">
        <v>0</v>
      </c>
      <c r="U163" s="149">
        <v>0</v>
      </c>
      <c r="V163" s="149">
        <v>28</v>
      </c>
      <c r="W163" s="149">
        <v>-972</v>
      </c>
      <c r="X163" s="150">
        <v>106.60714285714286</v>
      </c>
      <c r="Y163" s="185"/>
      <c r="Z163" s="185"/>
      <c r="AA163" s="191"/>
      <c r="AB163" s="191"/>
    </row>
    <row r="164" spans="1:28">
      <c r="A164" s="9"/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 t="e">
        <f>VLOOKUP(C:C,#REF!,5,0)</f>
        <v>#REF!</v>
      </c>
      <c r="M164" s="392"/>
      <c r="N164" s="211">
        <v>1000</v>
      </c>
      <c r="O164" s="211">
        <v>1000</v>
      </c>
      <c r="P164" s="44">
        <v>1448</v>
      </c>
      <c r="Q164" s="44">
        <v>0</v>
      </c>
      <c r="R164" s="44">
        <v>500</v>
      </c>
      <c r="S164" s="44">
        <v>0</v>
      </c>
      <c r="T164" s="44">
        <v>0</v>
      </c>
      <c r="U164" s="45">
        <v>0</v>
      </c>
      <c r="V164" s="45">
        <v>1948</v>
      </c>
      <c r="W164" s="45">
        <v>948</v>
      </c>
      <c r="X164" s="41">
        <v>8.1491712707182321E-2</v>
      </c>
      <c r="Y164" s="13"/>
      <c r="Z164" s="13"/>
    </row>
    <row r="165" spans="1:28">
      <c r="A165" s="9"/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 t="e">
        <f>VLOOKUP(C:C,#REF!,5,0)</f>
        <v>#REF!</v>
      </c>
      <c r="M165" s="392"/>
      <c r="N165" s="8"/>
      <c r="O165" s="21" t="e">
        <f t="shared" si="2"/>
        <v>#REF!</v>
      </c>
      <c r="P165" s="44">
        <v>1046</v>
      </c>
      <c r="Q165" s="44">
        <v>500</v>
      </c>
      <c r="R165" s="44">
        <v>0</v>
      </c>
      <c r="S165" s="44">
        <v>0</v>
      </c>
      <c r="T165" s="44">
        <v>700</v>
      </c>
      <c r="U165" s="45">
        <v>-200</v>
      </c>
      <c r="V165" s="45">
        <v>346</v>
      </c>
      <c r="W165" s="45">
        <v>-726.72727272727275</v>
      </c>
      <c r="X165" s="41">
        <v>2.2562141491395793</v>
      </c>
      <c r="Y165" s="13"/>
      <c r="Z165" s="13"/>
    </row>
    <row r="166" spans="1:28">
      <c r="A166" s="9"/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 t="e">
        <f>VLOOKUP(C:C,#REF!,5,0)</f>
        <v>#REF!</v>
      </c>
      <c r="M166" s="392"/>
      <c r="N166" s="8"/>
      <c r="O166" s="21" t="e">
        <f t="shared" si="2"/>
        <v>#REF!</v>
      </c>
      <c r="P166" s="44">
        <v>745</v>
      </c>
      <c r="Q166" s="44">
        <v>1000</v>
      </c>
      <c r="R166" s="44">
        <v>0</v>
      </c>
      <c r="S166" s="44">
        <v>0</v>
      </c>
      <c r="T166" s="44">
        <v>1500</v>
      </c>
      <c r="U166" s="45">
        <v>-500</v>
      </c>
      <c r="V166" s="45">
        <v>-755</v>
      </c>
      <c r="W166" s="45">
        <v>-1824.5454545454545</v>
      </c>
      <c r="X166" s="41">
        <v>3.1583892617449663</v>
      </c>
      <c r="Y166" s="13"/>
      <c r="Z166" s="13"/>
    </row>
    <row r="167" spans="1:28">
      <c r="A167" s="9"/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 t="e">
        <f>VLOOKUP(C:C,#REF!,5,0)</f>
        <v>#REF!</v>
      </c>
      <c r="M167" s="392"/>
      <c r="N167" s="234">
        <v>1000</v>
      </c>
      <c r="O167" s="21" t="e">
        <f t="shared" si="2"/>
        <v>#REF!</v>
      </c>
      <c r="P167" s="44">
        <v>1035</v>
      </c>
      <c r="Q167" s="44">
        <v>0</v>
      </c>
      <c r="R167" s="44">
        <v>0</v>
      </c>
      <c r="S167" s="44">
        <v>0</v>
      </c>
      <c r="T167" s="44">
        <v>0</v>
      </c>
      <c r="U167" s="45">
        <v>0</v>
      </c>
      <c r="V167" s="45">
        <v>1035</v>
      </c>
      <c r="W167" s="45">
        <v>-248.18181818181802</v>
      </c>
      <c r="X167" s="41">
        <v>2.7275362318840579</v>
      </c>
      <c r="Y167" s="13"/>
      <c r="Z167" s="13"/>
    </row>
    <row r="168" spans="1:28">
      <c r="A168" s="9"/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 t="e">
        <f>VLOOKUP(C:C,#REF!,5,0)</f>
        <v>#REF!</v>
      </c>
      <c r="M168" s="392"/>
      <c r="N168" s="234">
        <v>1000</v>
      </c>
      <c r="O168" s="21" t="e">
        <f t="shared" si="2"/>
        <v>#REF!</v>
      </c>
      <c r="P168" s="44">
        <v>1143</v>
      </c>
      <c r="Q168" s="44">
        <v>0</v>
      </c>
      <c r="R168" s="44">
        <v>0</v>
      </c>
      <c r="S168" s="44">
        <v>0</v>
      </c>
      <c r="T168" s="44">
        <v>0</v>
      </c>
      <c r="U168" s="45">
        <v>0</v>
      </c>
      <c r="V168" s="45">
        <v>1143</v>
      </c>
      <c r="W168" s="45">
        <v>-220.63636363636374</v>
      </c>
      <c r="X168" s="41">
        <v>2.6246719160104988</v>
      </c>
      <c r="Y168" s="13"/>
      <c r="Z168" s="13"/>
    </row>
    <row r="169" spans="1:28">
      <c r="A169" s="9"/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 t="e">
        <f>VLOOKUP(C:C,#REF!,5,0)</f>
        <v>#REF!</v>
      </c>
      <c r="M169" s="392"/>
      <c r="N169" s="234">
        <v>1000</v>
      </c>
      <c r="O169" s="21" t="e">
        <f t="shared" si="2"/>
        <v>#REF!</v>
      </c>
      <c r="P169" s="44">
        <v>1889</v>
      </c>
      <c r="Q169" s="44">
        <v>0</v>
      </c>
      <c r="R169" s="44">
        <v>0</v>
      </c>
      <c r="S169" s="44">
        <v>0</v>
      </c>
      <c r="T169" s="44">
        <v>0</v>
      </c>
      <c r="U169" s="45">
        <v>0</v>
      </c>
      <c r="V169" s="45">
        <v>1889</v>
      </c>
      <c r="W169" s="45">
        <v>1596.2727272727273</v>
      </c>
      <c r="X169" s="41">
        <v>0.34092112228692428</v>
      </c>
      <c r="Y169" s="13"/>
      <c r="Z169" s="13"/>
    </row>
    <row r="170" spans="1:28">
      <c r="A170" s="9"/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 t="e">
        <f>VLOOKUP(C:C,#REF!,5,0)</f>
        <v>#REF!</v>
      </c>
      <c r="M170" s="392"/>
      <c r="N170" s="234"/>
      <c r="O170" s="21" t="e">
        <f t="shared" si="2"/>
        <v>#REF!</v>
      </c>
      <c r="P170" s="44">
        <v>12642</v>
      </c>
      <c r="Q170" s="44">
        <v>1040</v>
      </c>
      <c r="R170" s="44">
        <v>0</v>
      </c>
      <c r="S170" s="44">
        <v>0</v>
      </c>
      <c r="T170" s="44">
        <v>2339</v>
      </c>
      <c r="U170" s="45">
        <v>-1299</v>
      </c>
      <c r="V170" s="45">
        <v>10303</v>
      </c>
      <c r="W170" s="45">
        <v>5538</v>
      </c>
      <c r="X170" s="41">
        <v>0.82922006011707006</v>
      </c>
      <c r="Y170" s="13"/>
      <c r="Z170" s="13"/>
    </row>
    <row r="171" spans="1:28">
      <c r="A171" s="9"/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 t="e">
        <f>VLOOKUP(C:C,#REF!,5,0)</f>
        <v>#REF!</v>
      </c>
      <c r="M171" s="392"/>
      <c r="N171" s="234"/>
      <c r="O171" s="21" t="e">
        <f t="shared" si="2"/>
        <v>#REF!</v>
      </c>
      <c r="P171" s="44">
        <v>9158</v>
      </c>
      <c r="Q171" s="44">
        <v>0</v>
      </c>
      <c r="R171" s="44">
        <v>0</v>
      </c>
      <c r="S171" s="44">
        <v>0</v>
      </c>
      <c r="T171" s="44">
        <v>174</v>
      </c>
      <c r="U171" s="45">
        <v>-174</v>
      </c>
      <c r="V171" s="45">
        <v>8984</v>
      </c>
      <c r="W171" s="45">
        <v>7993.545454545454</v>
      </c>
      <c r="X171" s="41">
        <v>0.237934046735095</v>
      </c>
      <c r="Y171" s="13"/>
      <c r="Z171" s="13"/>
    </row>
    <row r="172" spans="1:28">
      <c r="A172" s="9"/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 t="e">
        <f>VLOOKUP(C:C,#REF!,5,0)</f>
        <v>#REF!</v>
      </c>
      <c r="M172" s="392"/>
      <c r="N172" s="234">
        <v>6000</v>
      </c>
      <c r="O172" s="21" t="e">
        <f t="shared" si="2"/>
        <v>#REF!</v>
      </c>
      <c r="P172" s="44">
        <v>6374</v>
      </c>
      <c r="Q172" s="44">
        <v>520</v>
      </c>
      <c r="R172" s="44">
        <v>0</v>
      </c>
      <c r="S172" s="44">
        <v>0</v>
      </c>
      <c r="T172" s="44">
        <v>580</v>
      </c>
      <c r="U172" s="45">
        <v>-60</v>
      </c>
      <c r="V172" s="45">
        <v>5794</v>
      </c>
      <c r="W172" s="45">
        <v>2198.5454545454545</v>
      </c>
      <c r="X172" s="41">
        <v>1.2409789770944462</v>
      </c>
      <c r="Y172" s="13"/>
      <c r="Z172" s="13"/>
    </row>
    <row r="173" spans="1:28">
      <c r="A173" s="9"/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 t="e">
        <f>VLOOKUP(C:C,#REF!,5,0)</f>
        <v>#REF!</v>
      </c>
      <c r="M173" s="392"/>
      <c r="N173" s="234">
        <v>1000</v>
      </c>
      <c r="O173" s="21" t="e">
        <f t="shared" si="2"/>
        <v>#REF!</v>
      </c>
      <c r="P173" s="44">
        <v>1283</v>
      </c>
      <c r="Q173" s="44">
        <v>0</v>
      </c>
      <c r="R173" s="44">
        <v>0</v>
      </c>
      <c r="S173" s="44">
        <v>0</v>
      </c>
      <c r="T173" s="44">
        <v>310</v>
      </c>
      <c r="U173" s="45">
        <v>-310</v>
      </c>
      <c r="V173" s="45">
        <v>973</v>
      </c>
      <c r="W173" s="45">
        <v>194.36363636363637</v>
      </c>
      <c r="X173" s="41">
        <v>1.3351519875292284</v>
      </c>
      <c r="Y173" s="13"/>
      <c r="Z173" s="13" t="s">
        <v>5133</v>
      </c>
    </row>
    <row r="174" spans="1:28">
      <c r="A174" s="9"/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 t="e">
        <f>VLOOKUP(C:C,#REF!,5,0)</f>
        <v>#REF!</v>
      </c>
      <c r="M174" s="392"/>
      <c r="N174" s="234">
        <v>1500</v>
      </c>
      <c r="O174" s="211">
        <v>1500</v>
      </c>
      <c r="P174" s="44">
        <v>4418</v>
      </c>
      <c r="Q174" s="44">
        <v>300</v>
      </c>
      <c r="R174" s="44">
        <v>0</v>
      </c>
      <c r="S174" s="44">
        <v>0</v>
      </c>
      <c r="T174" s="44">
        <v>300</v>
      </c>
      <c r="U174" s="45">
        <v>0</v>
      </c>
      <c r="V174" s="45">
        <v>4118</v>
      </c>
      <c r="W174" s="45">
        <v>2618</v>
      </c>
      <c r="X174" s="41">
        <v>0.17473970122227253</v>
      </c>
      <c r="Y174" s="13"/>
      <c r="Z174" s="13"/>
    </row>
    <row r="175" spans="1:28">
      <c r="A175" s="9"/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 t="e">
        <f>VLOOKUP(C:C,#REF!,5,0)</f>
        <v>#REF!</v>
      </c>
      <c r="M175" s="392"/>
      <c r="N175" s="234"/>
      <c r="O175" s="21" t="e">
        <f t="shared" si="2"/>
        <v>#REF!</v>
      </c>
      <c r="P175" s="44">
        <v>9274</v>
      </c>
      <c r="Q175" s="44">
        <v>10450</v>
      </c>
      <c r="R175" s="44">
        <v>6000</v>
      </c>
      <c r="S175" s="44">
        <v>0</v>
      </c>
      <c r="T175" s="44">
        <v>10450</v>
      </c>
      <c r="U175" s="45">
        <v>0</v>
      </c>
      <c r="V175" s="45">
        <v>4824</v>
      </c>
      <c r="W175" s="45">
        <v>1807.181818181818</v>
      </c>
      <c r="X175" s="41">
        <v>0.71565667457407811</v>
      </c>
      <c r="Y175" s="13"/>
      <c r="Z175" s="13"/>
    </row>
    <row r="176" spans="1:28">
      <c r="A176" s="9"/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 t="e">
        <f>VLOOKUP(C:C,#REF!,5,0)</f>
        <v>#REF!</v>
      </c>
      <c r="M176" s="392"/>
      <c r="N176" s="234">
        <v>1000</v>
      </c>
      <c r="O176" s="211">
        <v>1000</v>
      </c>
      <c r="P176" s="44">
        <v>1808</v>
      </c>
      <c r="Q176" s="44">
        <v>0</v>
      </c>
      <c r="R176" s="44">
        <v>0</v>
      </c>
      <c r="S176" s="44">
        <v>0</v>
      </c>
      <c r="T176" s="44">
        <v>0</v>
      </c>
      <c r="U176" s="45">
        <v>0</v>
      </c>
      <c r="V176" s="45">
        <v>1808</v>
      </c>
      <c r="W176" s="45">
        <v>808</v>
      </c>
      <c r="X176" s="41">
        <v>0.52323008849557517</v>
      </c>
      <c r="Y176" s="13"/>
      <c r="Z176" s="13"/>
    </row>
    <row r="177" spans="1:28">
      <c r="A177" s="9"/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 t="e">
        <f>VLOOKUP(C:C,#REF!,5,0)</f>
        <v>#REF!</v>
      </c>
      <c r="M177" s="392"/>
      <c r="N177" s="234">
        <v>1000</v>
      </c>
      <c r="O177" s="211">
        <v>1000</v>
      </c>
      <c r="P177" s="44">
        <v>345</v>
      </c>
      <c r="Q177" s="44">
        <v>0</v>
      </c>
      <c r="R177" s="44">
        <v>3000</v>
      </c>
      <c r="S177" s="44">
        <v>0</v>
      </c>
      <c r="T177" s="44">
        <v>54</v>
      </c>
      <c r="U177" s="45">
        <v>-54</v>
      </c>
      <c r="V177" s="45">
        <v>3291</v>
      </c>
      <c r="W177" s="45">
        <v>2291</v>
      </c>
      <c r="X177" s="41">
        <v>5.0869565217391308</v>
      </c>
      <c r="Y177" s="13"/>
      <c r="Z177" s="13"/>
    </row>
    <row r="178" spans="1:28">
      <c r="A178" s="9"/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 t="e">
        <f>VLOOKUP(C:C,#REF!,5,0)</f>
        <v>#REF!</v>
      </c>
      <c r="M178" s="392"/>
      <c r="N178" s="234">
        <v>1000</v>
      </c>
      <c r="O178" s="211">
        <v>1000</v>
      </c>
      <c r="P178" s="44">
        <v>1551</v>
      </c>
      <c r="Q178" s="44">
        <v>0</v>
      </c>
      <c r="R178" s="44">
        <v>0</v>
      </c>
      <c r="S178" s="44">
        <v>0</v>
      </c>
      <c r="T178" s="44">
        <v>54</v>
      </c>
      <c r="U178" s="45">
        <v>-54</v>
      </c>
      <c r="V178" s="45">
        <v>1497</v>
      </c>
      <c r="W178" s="45">
        <v>497</v>
      </c>
      <c r="X178" s="41">
        <v>0.58736299161831074</v>
      </c>
      <c r="Y178" s="13"/>
      <c r="Z178" s="13"/>
    </row>
    <row r="179" spans="1:28">
      <c r="A179" s="9"/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 t="e">
        <f>VLOOKUP(C:C,#REF!,5,0)</f>
        <v>#REF!</v>
      </c>
      <c r="M179" s="392"/>
      <c r="N179" s="234">
        <v>1000</v>
      </c>
      <c r="O179" s="211">
        <v>1000</v>
      </c>
      <c r="P179" s="44">
        <v>1470</v>
      </c>
      <c r="Q179" s="44">
        <v>0</v>
      </c>
      <c r="R179" s="44">
        <v>0</v>
      </c>
      <c r="S179" s="44">
        <v>0</v>
      </c>
      <c r="T179" s="44">
        <v>0</v>
      </c>
      <c r="U179" s="45">
        <v>0</v>
      </c>
      <c r="V179" s="45">
        <v>1470</v>
      </c>
      <c r="W179" s="45">
        <v>470</v>
      </c>
      <c r="X179" s="41">
        <v>0.78843537414965992</v>
      </c>
      <c r="Y179" s="13"/>
      <c r="Z179" s="13"/>
    </row>
    <row r="180" spans="1:28">
      <c r="A180" s="9"/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 t="e">
        <f>VLOOKUP(C:C,#REF!,5,0)</f>
        <v>#REF!</v>
      </c>
      <c r="M180" s="392"/>
      <c r="N180" s="234">
        <v>1000</v>
      </c>
      <c r="O180" s="211">
        <v>1000</v>
      </c>
      <c r="P180" s="44">
        <v>509</v>
      </c>
      <c r="Q180" s="44">
        <v>0</v>
      </c>
      <c r="R180" s="44">
        <v>0</v>
      </c>
      <c r="S180" s="44">
        <v>0</v>
      </c>
      <c r="T180" s="44">
        <v>0</v>
      </c>
      <c r="U180" s="45">
        <v>0</v>
      </c>
      <c r="V180" s="45">
        <v>509</v>
      </c>
      <c r="W180" s="45">
        <v>-491</v>
      </c>
      <c r="X180" s="41">
        <v>5.3339882121807465</v>
      </c>
      <c r="Y180" s="13" t="s">
        <v>2746</v>
      </c>
      <c r="Z180" s="13"/>
    </row>
    <row r="181" spans="1:28" s="200" customFormat="1">
      <c r="A181" s="243"/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 t="e">
        <f>VLOOKUP(C:C,#REF!,5,0)</f>
        <v>#REF!</v>
      </c>
      <c r="M181" s="392" t="str">
        <f>VLOOKUP(C:C,処分売価!A:P,15,0)</f>
        <v>処分品</v>
      </c>
      <c r="N181" s="281">
        <v>1500</v>
      </c>
      <c r="O181" s="211">
        <v>1500</v>
      </c>
      <c r="P181" s="196">
        <v>5</v>
      </c>
      <c r="Q181" s="196">
        <v>0</v>
      </c>
      <c r="R181" s="196">
        <v>0</v>
      </c>
      <c r="S181" s="196">
        <v>0</v>
      </c>
      <c r="T181" s="196">
        <v>0</v>
      </c>
      <c r="U181" s="197">
        <v>0</v>
      </c>
      <c r="V181" s="197">
        <v>5</v>
      </c>
      <c r="W181" s="197">
        <v>-1495</v>
      </c>
      <c r="X181" s="198">
        <v>302.39999999999998</v>
      </c>
      <c r="Y181" s="243"/>
      <c r="Z181" s="243"/>
      <c r="AA181" s="201"/>
      <c r="AB181" s="201"/>
    </row>
    <row r="182" spans="1:28">
      <c r="A182" s="9"/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 t="e">
        <f>VLOOKUP(C:C,#REF!,5,0)</f>
        <v>#REF!</v>
      </c>
      <c r="M182" s="392"/>
      <c r="N182" s="234">
        <v>1000</v>
      </c>
      <c r="O182" s="211">
        <v>1000</v>
      </c>
      <c r="P182" s="44">
        <v>3606</v>
      </c>
      <c r="Q182" s="44">
        <v>0</v>
      </c>
      <c r="R182" s="44">
        <v>0</v>
      </c>
      <c r="S182" s="44">
        <v>0</v>
      </c>
      <c r="T182" s="44">
        <v>0</v>
      </c>
      <c r="U182" s="45">
        <v>0</v>
      </c>
      <c r="V182" s="45">
        <v>3606</v>
      </c>
      <c r="W182" s="45">
        <v>2606</v>
      </c>
      <c r="X182" s="41">
        <v>0.3452579034941764</v>
      </c>
      <c r="Y182" s="46"/>
      <c r="Z182" s="46"/>
    </row>
    <row r="183" spans="1:28">
      <c r="A183" s="9"/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 t="e">
        <f>VLOOKUP(C:C,#REF!,5,0)</f>
        <v>#REF!</v>
      </c>
      <c r="M183" s="392"/>
      <c r="N183" s="234">
        <v>1000</v>
      </c>
      <c r="O183" s="211">
        <v>1000</v>
      </c>
      <c r="P183" s="44">
        <v>3852</v>
      </c>
      <c r="Q183" s="44">
        <v>0</v>
      </c>
      <c r="R183" s="44">
        <v>0</v>
      </c>
      <c r="S183" s="44">
        <v>0</v>
      </c>
      <c r="T183" s="44">
        <v>0</v>
      </c>
      <c r="U183" s="45">
        <v>0</v>
      </c>
      <c r="V183" s="45">
        <v>3852</v>
      </c>
      <c r="W183" s="45">
        <v>2852</v>
      </c>
      <c r="X183" s="41">
        <v>0.29620976116303221</v>
      </c>
      <c r="Y183" s="46"/>
      <c r="Z183" s="46"/>
    </row>
    <row r="184" spans="1:28">
      <c r="A184" s="9"/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 t="e">
        <f>VLOOKUP(C:C,#REF!,5,0)</f>
        <v>#REF!</v>
      </c>
      <c r="M184" s="392"/>
      <c r="N184" s="234">
        <v>1000</v>
      </c>
      <c r="O184" s="211">
        <v>1000</v>
      </c>
      <c r="P184" s="44">
        <v>6234</v>
      </c>
      <c r="Q184" s="44">
        <v>0</v>
      </c>
      <c r="R184" s="44">
        <v>0</v>
      </c>
      <c r="S184" s="44">
        <v>0</v>
      </c>
      <c r="T184" s="44">
        <v>2800</v>
      </c>
      <c r="U184" s="45">
        <v>-2800</v>
      </c>
      <c r="V184" s="45">
        <v>3434</v>
      </c>
      <c r="W184" s="45">
        <v>2434</v>
      </c>
      <c r="X184" s="41">
        <v>0.35386589669554058</v>
      </c>
      <c r="Y184" s="46"/>
      <c r="Z184" s="46"/>
    </row>
    <row r="185" spans="1:28">
      <c r="A185" s="9"/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 t="e">
        <f>VLOOKUP(C:C,#REF!,5,0)</f>
        <v>#REF!</v>
      </c>
      <c r="M185" s="392"/>
      <c r="N185" s="234">
        <v>1000</v>
      </c>
      <c r="O185" s="211">
        <v>1000</v>
      </c>
      <c r="P185" s="44">
        <v>3752</v>
      </c>
      <c r="Q185" s="44">
        <v>1190</v>
      </c>
      <c r="R185" s="44">
        <v>0</v>
      </c>
      <c r="S185" s="44">
        <v>0</v>
      </c>
      <c r="T185" s="44">
        <v>950</v>
      </c>
      <c r="U185" s="45">
        <v>240</v>
      </c>
      <c r="V185" s="45">
        <v>2802</v>
      </c>
      <c r="W185" s="45">
        <v>1802</v>
      </c>
      <c r="X185" s="41">
        <v>0.27425373134328357</v>
      </c>
      <c r="Y185" s="46"/>
      <c r="Z185" s="46"/>
    </row>
    <row r="186" spans="1:28">
      <c r="A186" s="9"/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 t="e">
        <f>VLOOKUP(C:C,#REF!,5,0)</f>
        <v>#REF!</v>
      </c>
      <c r="M186" s="392"/>
      <c r="N186" s="213"/>
      <c r="O186" s="21" t="e">
        <f t="shared" si="2"/>
        <v>#REF!</v>
      </c>
      <c r="P186" s="44">
        <v>501</v>
      </c>
      <c r="Q186" s="44">
        <v>700</v>
      </c>
      <c r="R186" s="44">
        <v>0</v>
      </c>
      <c r="S186" s="44">
        <v>0</v>
      </c>
      <c r="T186" s="44">
        <v>700</v>
      </c>
      <c r="U186" s="45">
        <v>0</v>
      </c>
      <c r="V186" s="45">
        <v>-199</v>
      </c>
      <c r="W186" s="45">
        <v>-727.18181818181824</v>
      </c>
      <c r="X186" s="41">
        <v>2.3193612774451098</v>
      </c>
      <c r="Y186" s="13"/>
      <c r="Z186" s="13"/>
    </row>
    <row r="187" spans="1:28">
      <c r="A187" s="9"/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 t="e">
        <f>VLOOKUP(C:C,#REF!,5,0)</f>
        <v>#REF!</v>
      </c>
      <c r="M187" s="392"/>
      <c r="N187" s="213"/>
      <c r="O187" s="21" t="e">
        <f t="shared" si="2"/>
        <v>#REF!</v>
      </c>
      <c r="P187" s="44">
        <v>902</v>
      </c>
      <c r="Q187" s="44">
        <v>200</v>
      </c>
      <c r="R187" s="44">
        <v>0</v>
      </c>
      <c r="S187" s="44">
        <v>0</v>
      </c>
      <c r="T187" s="44">
        <v>200</v>
      </c>
      <c r="U187" s="45">
        <v>0</v>
      </c>
      <c r="V187" s="45">
        <v>702</v>
      </c>
      <c r="W187" s="45">
        <v>-257.09090909090901</v>
      </c>
      <c r="X187" s="41">
        <v>2.3392461197339247</v>
      </c>
      <c r="Y187" s="13"/>
      <c r="Z187" s="13"/>
    </row>
    <row r="188" spans="1:28">
      <c r="A188" s="9"/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 t="e">
        <f>VLOOKUP(C:C,#REF!,5,0)</f>
        <v>#REF!</v>
      </c>
      <c r="M188" s="392"/>
      <c r="N188" s="234">
        <v>1500</v>
      </c>
      <c r="O188" s="211">
        <v>1500</v>
      </c>
      <c r="P188" s="44">
        <v>4648</v>
      </c>
      <c r="Q188" s="44">
        <v>490</v>
      </c>
      <c r="R188" s="44">
        <v>0</v>
      </c>
      <c r="S188" s="44">
        <v>0</v>
      </c>
      <c r="T188" s="44">
        <v>490</v>
      </c>
      <c r="U188" s="45">
        <v>0</v>
      </c>
      <c r="V188" s="45">
        <v>4158</v>
      </c>
      <c r="W188" s="45">
        <v>2658</v>
      </c>
      <c r="X188" s="41">
        <v>0.27043889845094665</v>
      </c>
      <c r="Y188" s="13"/>
      <c r="Z188" s="13"/>
    </row>
    <row r="189" spans="1:28">
      <c r="A189" s="9"/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 t="e">
        <f>VLOOKUP(C:C,#REF!,5,0)</f>
        <v>#REF!</v>
      </c>
      <c r="M189" s="392"/>
      <c r="N189" s="8"/>
      <c r="O189" s="21" t="e">
        <f t="shared" si="2"/>
        <v>#REF!</v>
      </c>
      <c r="P189" s="44">
        <v>7149</v>
      </c>
      <c r="Q189" s="44">
        <v>1170</v>
      </c>
      <c r="R189" s="44">
        <v>0</v>
      </c>
      <c r="S189" s="44">
        <v>0</v>
      </c>
      <c r="T189" s="44">
        <v>1170</v>
      </c>
      <c r="U189" s="45">
        <v>0</v>
      </c>
      <c r="V189" s="45">
        <v>5979</v>
      </c>
      <c r="W189" s="45">
        <v>2646.7272727272725</v>
      </c>
      <c r="X189" s="41">
        <v>1.0254581060288153</v>
      </c>
      <c r="Y189" s="13"/>
      <c r="Z189" s="13"/>
    </row>
    <row r="190" spans="1:28">
      <c r="A190" s="9"/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 t="e">
        <f>VLOOKUP(C:C,#REF!,5,0)</f>
        <v>#REF!</v>
      </c>
      <c r="M190" s="392"/>
      <c r="N190" s="213">
        <v>1000</v>
      </c>
      <c r="O190" s="211">
        <v>1000</v>
      </c>
      <c r="P190" s="44">
        <v>2741</v>
      </c>
      <c r="Q190" s="44">
        <v>3030</v>
      </c>
      <c r="R190" s="44">
        <v>3000</v>
      </c>
      <c r="S190" s="44">
        <v>0</v>
      </c>
      <c r="T190" s="44">
        <v>3030</v>
      </c>
      <c r="U190" s="45">
        <v>0</v>
      </c>
      <c r="V190" s="45">
        <v>2711</v>
      </c>
      <c r="W190" s="45">
        <v>1711</v>
      </c>
      <c r="X190" s="41">
        <v>7.1871579715432329E-2</v>
      </c>
      <c r="Y190" s="13"/>
      <c r="Z190" s="13"/>
    </row>
    <row r="191" spans="1:28">
      <c r="A191" s="9"/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 t="e">
        <f>VLOOKUP(C:C,#REF!,5,0)</f>
        <v>#REF!</v>
      </c>
      <c r="M191" s="392"/>
      <c r="N191" s="213">
        <v>1000</v>
      </c>
      <c r="O191" s="211">
        <v>1000</v>
      </c>
      <c r="P191" s="44">
        <v>5509</v>
      </c>
      <c r="Q191" s="44">
        <v>3050</v>
      </c>
      <c r="R191" s="44">
        <v>0</v>
      </c>
      <c r="S191" s="44">
        <v>0</v>
      </c>
      <c r="T191" s="44">
        <v>3050</v>
      </c>
      <c r="U191" s="45">
        <v>0</v>
      </c>
      <c r="V191" s="45">
        <v>2459</v>
      </c>
      <c r="W191" s="45">
        <v>1459</v>
      </c>
      <c r="X191" s="41">
        <v>6.8796514793973501E-2</v>
      </c>
      <c r="Y191" s="13"/>
      <c r="Z191" s="13"/>
    </row>
    <row r="192" spans="1:28">
      <c r="A192" s="9"/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 t="e">
        <f>VLOOKUP(C:C,#REF!,5,0)</f>
        <v>#REF!</v>
      </c>
      <c r="M192" s="392"/>
      <c r="N192" s="213">
        <v>1000</v>
      </c>
      <c r="O192" s="211">
        <v>1000</v>
      </c>
      <c r="P192" s="44">
        <v>1573</v>
      </c>
      <c r="Q192" s="44">
        <v>0</v>
      </c>
      <c r="R192" s="44">
        <v>0</v>
      </c>
      <c r="S192" s="44">
        <v>0</v>
      </c>
      <c r="T192" s="44">
        <v>0</v>
      </c>
      <c r="U192" s="45">
        <v>0</v>
      </c>
      <c r="V192" s="45">
        <v>1573</v>
      </c>
      <c r="W192" s="45">
        <v>573</v>
      </c>
      <c r="X192" s="41">
        <v>0.59122695486331855</v>
      </c>
      <c r="Y192" s="13"/>
      <c r="Z192" s="13"/>
    </row>
    <row r="193" spans="1:26">
      <c r="A193" s="9"/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 t="e">
        <f>VLOOKUP(C:C,#REF!,5,0)</f>
        <v>#REF!</v>
      </c>
      <c r="M193" s="392"/>
      <c r="N193" s="213">
        <v>1000</v>
      </c>
      <c r="O193" s="211">
        <v>1000</v>
      </c>
      <c r="P193" s="44">
        <v>2245</v>
      </c>
      <c r="Q193" s="44">
        <v>1000</v>
      </c>
      <c r="R193" s="44">
        <v>0</v>
      </c>
      <c r="S193" s="44">
        <v>0</v>
      </c>
      <c r="T193" s="44">
        <v>1000</v>
      </c>
      <c r="U193" s="45">
        <v>0</v>
      </c>
      <c r="V193" s="45">
        <v>1245</v>
      </c>
      <c r="W193" s="45">
        <v>245</v>
      </c>
      <c r="X193" s="41">
        <v>1.2026726057906459E-2</v>
      </c>
      <c r="Y193" s="13"/>
      <c r="Z193" s="13"/>
    </row>
    <row r="194" spans="1:26">
      <c r="A194" s="9"/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 t="e">
        <f>VLOOKUP(C:C,#REF!,5,0)</f>
        <v>#REF!</v>
      </c>
      <c r="M194" s="392"/>
      <c r="N194" s="213">
        <v>1000</v>
      </c>
      <c r="O194" s="211">
        <v>1000</v>
      </c>
      <c r="P194" s="44">
        <v>2128</v>
      </c>
      <c r="Q194" s="44">
        <v>50</v>
      </c>
      <c r="R194" s="44">
        <v>0</v>
      </c>
      <c r="S194" s="44">
        <v>0</v>
      </c>
      <c r="T194" s="44">
        <v>50</v>
      </c>
      <c r="U194" s="45">
        <v>0</v>
      </c>
      <c r="V194" s="45">
        <v>2078</v>
      </c>
      <c r="W194" s="45">
        <v>1078</v>
      </c>
      <c r="X194" s="41">
        <v>0.13862781954887218</v>
      </c>
      <c r="Y194" s="13"/>
      <c r="Z194" s="13" t="s">
        <v>351</v>
      </c>
    </row>
    <row r="195" spans="1:26">
      <c r="A195" s="9"/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 t="e">
        <f>VLOOKUP(C:C,#REF!,5,0)</f>
        <v>#REF!</v>
      </c>
      <c r="M195" s="392"/>
      <c r="N195" s="213">
        <v>1000</v>
      </c>
      <c r="O195" s="211">
        <v>1000</v>
      </c>
      <c r="P195" s="44">
        <v>1980</v>
      </c>
      <c r="Q195" s="44">
        <v>0</v>
      </c>
      <c r="R195" s="44">
        <v>0</v>
      </c>
      <c r="S195" s="44">
        <v>0</v>
      </c>
      <c r="T195" s="44">
        <v>0</v>
      </c>
      <c r="U195" s="45">
        <v>0</v>
      </c>
      <c r="V195" s="45">
        <v>1980</v>
      </c>
      <c r="W195" s="45">
        <v>980</v>
      </c>
      <c r="X195" s="41">
        <v>6.5656565656565654E-3</v>
      </c>
      <c r="Y195" s="13" t="s">
        <v>4567</v>
      </c>
      <c r="Z195" s="13"/>
    </row>
    <row r="196" spans="1:26">
      <c r="A196" s="9"/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 t="e">
        <f>VLOOKUP(C:C,#REF!,5,0)</f>
        <v>#REF!</v>
      </c>
      <c r="M196" s="392"/>
      <c r="N196" s="213">
        <v>1000</v>
      </c>
      <c r="O196" s="211">
        <v>1000</v>
      </c>
      <c r="P196" s="44">
        <v>2255</v>
      </c>
      <c r="Q196" s="44">
        <v>1000</v>
      </c>
      <c r="R196" s="44">
        <v>0</v>
      </c>
      <c r="S196" s="44">
        <v>0</v>
      </c>
      <c r="T196" s="44">
        <v>1100</v>
      </c>
      <c r="U196" s="45">
        <v>-100</v>
      </c>
      <c r="V196" s="45">
        <v>1155</v>
      </c>
      <c r="W196" s="45">
        <v>155</v>
      </c>
      <c r="X196" s="41">
        <v>0.31308203991130823</v>
      </c>
      <c r="Y196" s="13"/>
      <c r="Z196" s="13"/>
    </row>
    <row r="197" spans="1:26">
      <c r="A197" s="9"/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 t="e">
        <f>VLOOKUP(C:C,#REF!,5,0)</f>
        <v>#REF!</v>
      </c>
      <c r="M197" s="392"/>
      <c r="N197" s="213">
        <v>1000</v>
      </c>
      <c r="O197" s="211">
        <v>1000</v>
      </c>
      <c r="P197" s="44">
        <v>2269</v>
      </c>
      <c r="Q197" s="44">
        <v>0</v>
      </c>
      <c r="R197" s="44">
        <v>0</v>
      </c>
      <c r="S197" s="44">
        <v>0</v>
      </c>
      <c r="T197" s="44">
        <v>0</v>
      </c>
      <c r="U197" s="45">
        <v>0</v>
      </c>
      <c r="V197" s="45">
        <v>2269</v>
      </c>
      <c r="W197" s="45">
        <v>1269</v>
      </c>
      <c r="X197" s="41">
        <v>9.2111062141912739E-2</v>
      </c>
      <c r="Y197" s="46"/>
      <c r="Z197" s="46"/>
    </row>
    <row r="198" spans="1:26">
      <c r="A198" s="9"/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 t="e">
        <f>VLOOKUP(C:C,#REF!,5,0)</f>
        <v>#REF!</v>
      </c>
      <c r="M198" s="392"/>
      <c r="N198" s="213">
        <v>1000</v>
      </c>
      <c r="O198" s="211">
        <v>1000</v>
      </c>
      <c r="P198" s="44">
        <v>3764</v>
      </c>
      <c r="Q198" s="44">
        <v>100</v>
      </c>
      <c r="R198" s="44">
        <v>0</v>
      </c>
      <c r="S198" s="44">
        <v>0</v>
      </c>
      <c r="T198" s="44">
        <v>100</v>
      </c>
      <c r="U198" s="45">
        <v>0</v>
      </c>
      <c r="V198" s="45">
        <v>3664</v>
      </c>
      <c r="W198" s="45">
        <v>2664</v>
      </c>
      <c r="X198" s="41">
        <v>0.52709883103081823</v>
      </c>
      <c r="Y198" s="46"/>
      <c r="Z198" s="46"/>
    </row>
    <row r="199" spans="1:26">
      <c r="A199" s="9"/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 t="e">
        <f>VLOOKUP(C:C,#REF!,5,0)</f>
        <v>#REF!</v>
      </c>
      <c r="M199" s="392"/>
      <c r="N199" s="213"/>
      <c r="O199" s="21" t="e">
        <f t="shared" ref="O199:O260" si="3">L199/11*5</f>
        <v>#REF!</v>
      </c>
      <c r="P199" s="44">
        <v>2609</v>
      </c>
      <c r="Q199" s="44">
        <v>2010</v>
      </c>
      <c r="R199" s="44">
        <v>3000</v>
      </c>
      <c r="S199" s="44">
        <v>0</v>
      </c>
      <c r="T199" s="44">
        <v>1940</v>
      </c>
      <c r="U199" s="45">
        <v>70</v>
      </c>
      <c r="V199" s="45">
        <v>3669</v>
      </c>
      <c r="W199" s="45">
        <v>2155.363636363636</v>
      </c>
      <c r="X199" s="41">
        <v>1.2763510923725565</v>
      </c>
      <c r="Y199" s="46"/>
      <c r="Z199" s="46"/>
    </row>
    <row r="200" spans="1:26">
      <c r="A200" s="9"/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 t="e">
        <f>VLOOKUP(C:C,#REF!,5,0)</f>
        <v>#REF!</v>
      </c>
      <c r="M200" s="392"/>
      <c r="N200" s="213">
        <v>1000</v>
      </c>
      <c r="O200" s="211">
        <v>1000</v>
      </c>
      <c r="P200" s="44">
        <v>2270</v>
      </c>
      <c r="Q200" s="44">
        <v>0</v>
      </c>
      <c r="R200" s="44">
        <v>0</v>
      </c>
      <c r="S200" s="44">
        <v>0</v>
      </c>
      <c r="T200" s="44">
        <v>0</v>
      </c>
      <c r="U200" s="45">
        <v>0</v>
      </c>
      <c r="V200" s="45">
        <v>2270</v>
      </c>
      <c r="W200" s="45">
        <v>1270</v>
      </c>
      <c r="X200" s="41">
        <v>0.21409691629955946</v>
      </c>
      <c r="Y200" s="46"/>
      <c r="Z200" s="46" t="s">
        <v>351</v>
      </c>
    </row>
    <row r="201" spans="1:26">
      <c r="A201" s="9"/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 t="e">
        <f>VLOOKUP(C:C,#REF!,5,0)</f>
        <v>#REF!</v>
      </c>
      <c r="M201" s="392"/>
      <c r="N201" s="213">
        <v>3000</v>
      </c>
      <c r="O201" s="211">
        <v>3000</v>
      </c>
      <c r="P201" s="44">
        <v>8633</v>
      </c>
      <c r="Q201" s="44">
        <v>700</v>
      </c>
      <c r="R201" s="44">
        <v>0</v>
      </c>
      <c r="S201" s="44">
        <v>0</v>
      </c>
      <c r="T201" s="44">
        <v>700</v>
      </c>
      <c r="U201" s="45">
        <v>0</v>
      </c>
      <c r="V201" s="45">
        <v>7933</v>
      </c>
      <c r="W201" s="45">
        <v>4933</v>
      </c>
      <c r="X201" s="41">
        <v>0.13112475385150005</v>
      </c>
      <c r="Y201" s="46"/>
      <c r="Z201" s="46"/>
    </row>
    <row r="202" spans="1:26">
      <c r="A202" s="9"/>
      <c r="B202" s="2"/>
      <c r="C202" s="49" t="s">
        <v>4364</v>
      </c>
      <c r="D202" s="50" t="s">
        <v>4365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VLOOKUP(C:C,#REF!,5,0)</f>
        <v>#REF!</v>
      </c>
      <c r="M202" s="392"/>
      <c r="N202" s="213">
        <v>1000</v>
      </c>
      <c r="O202" s="211">
        <v>1000</v>
      </c>
      <c r="P202" s="44">
        <v>2875</v>
      </c>
      <c r="Q202" s="44">
        <v>1200</v>
      </c>
      <c r="R202" s="44">
        <v>0</v>
      </c>
      <c r="S202" s="44">
        <v>0</v>
      </c>
      <c r="T202" s="44">
        <v>1200</v>
      </c>
      <c r="U202" s="45">
        <v>0</v>
      </c>
      <c r="V202" s="45">
        <v>1675</v>
      </c>
      <c r="W202" s="45">
        <v>675</v>
      </c>
      <c r="X202" s="41">
        <v>9.7391304347826078E-3</v>
      </c>
      <c r="Y202" s="46"/>
      <c r="Z202" s="46"/>
    </row>
    <row r="203" spans="1:26">
      <c r="A203" s="9"/>
      <c r="B203" s="2"/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 t="e">
        <f>VLOOKUP(C:C,#REF!,5,0)</f>
        <v>#REF!</v>
      </c>
      <c r="M203" s="392"/>
      <c r="N203" s="213"/>
      <c r="O203" s="21" t="e">
        <f t="shared" si="3"/>
        <v>#REF!</v>
      </c>
      <c r="P203" s="44">
        <v>4655</v>
      </c>
      <c r="Q203" s="44">
        <v>0</v>
      </c>
      <c r="R203" s="44">
        <v>0</v>
      </c>
      <c r="S203" s="44">
        <v>0</v>
      </c>
      <c r="T203" s="44">
        <v>0</v>
      </c>
      <c r="U203" s="45">
        <v>0</v>
      </c>
      <c r="V203" s="45">
        <v>4655</v>
      </c>
      <c r="W203" s="45">
        <v>4576.363636363636</v>
      </c>
      <c r="X203" s="41">
        <v>3.7164339419978515E-2</v>
      </c>
      <c r="Y203" s="46"/>
      <c r="Z203" s="46"/>
    </row>
    <row r="204" spans="1:26">
      <c r="A204" s="9"/>
      <c r="B204" s="2"/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 t="e">
        <f>VLOOKUP(C:C,#REF!,5,0)</f>
        <v>#REF!</v>
      </c>
      <c r="M204" s="392"/>
      <c r="N204" s="213"/>
      <c r="O204" s="21" t="e">
        <f t="shared" si="3"/>
        <v>#REF!</v>
      </c>
      <c r="P204" s="44">
        <v>4901</v>
      </c>
      <c r="Q204" s="44">
        <v>1000</v>
      </c>
      <c r="R204" s="44">
        <v>0</v>
      </c>
      <c r="S204" s="44">
        <v>0</v>
      </c>
      <c r="T204" s="44">
        <v>1000</v>
      </c>
      <c r="U204" s="45">
        <v>0</v>
      </c>
      <c r="V204" s="45">
        <v>3901</v>
      </c>
      <c r="W204" s="45">
        <v>3880.5454545454545</v>
      </c>
      <c r="X204" s="41">
        <v>9.181799632728015E-3</v>
      </c>
      <c r="Y204" s="46"/>
      <c r="Z204" s="46"/>
    </row>
    <row r="205" spans="1:26">
      <c r="A205" s="9"/>
      <c r="B205" s="2"/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 t="e">
        <f>VLOOKUP(C:C,#REF!,5,0)</f>
        <v>#REF!</v>
      </c>
      <c r="M205" s="392"/>
      <c r="N205" s="213"/>
      <c r="O205" s="21" t="e">
        <f t="shared" si="3"/>
        <v>#REF!</v>
      </c>
      <c r="P205" s="44">
        <v>1727</v>
      </c>
      <c r="Q205" s="44">
        <v>3050</v>
      </c>
      <c r="R205" s="44">
        <v>3000</v>
      </c>
      <c r="S205" s="44">
        <v>0</v>
      </c>
      <c r="T205" s="44">
        <v>3050</v>
      </c>
      <c r="U205" s="45">
        <v>0</v>
      </c>
      <c r="V205" s="45">
        <v>1677</v>
      </c>
      <c r="W205" s="45">
        <v>1265.6363636363637</v>
      </c>
      <c r="X205" s="41">
        <v>0.52403011001737121</v>
      </c>
      <c r="Y205" s="46"/>
      <c r="Z205" s="46"/>
    </row>
    <row r="206" spans="1:26">
      <c r="A206" s="9"/>
      <c r="B206" s="2"/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VLOOKUP(C:C,#REF!,5,0)</f>
        <v>#REF!</v>
      </c>
      <c r="M206" s="392"/>
      <c r="N206" s="213"/>
      <c r="O206" s="21" t="e">
        <f t="shared" si="3"/>
        <v>#REF!</v>
      </c>
      <c r="P206" s="44">
        <v>2340</v>
      </c>
      <c r="Q206" s="44">
        <v>684</v>
      </c>
      <c r="R206" s="44">
        <v>0</v>
      </c>
      <c r="S206" s="44">
        <v>0</v>
      </c>
      <c r="T206" s="44">
        <v>594</v>
      </c>
      <c r="U206" s="45">
        <v>90</v>
      </c>
      <c r="V206" s="45">
        <v>1746</v>
      </c>
      <c r="W206" s="45">
        <v>1585.090909090909</v>
      </c>
      <c r="X206" s="41">
        <v>0.15128205128205127</v>
      </c>
      <c r="Y206" s="46"/>
      <c r="Z206" s="46"/>
    </row>
    <row r="207" spans="1:26">
      <c r="A207" s="9"/>
      <c r="B207" s="2"/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 t="e">
        <f>VLOOKUP(C:C,#REF!,5,0)</f>
        <v>#REF!</v>
      </c>
      <c r="M207" s="392"/>
      <c r="N207" s="213">
        <v>1800</v>
      </c>
      <c r="O207" s="211">
        <v>2500</v>
      </c>
      <c r="P207" s="44">
        <v>776</v>
      </c>
      <c r="Q207" s="44">
        <v>0</v>
      </c>
      <c r="R207" s="44">
        <v>5000</v>
      </c>
      <c r="S207" s="44">
        <v>0</v>
      </c>
      <c r="T207" s="44">
        <v>0</v>
      </c>
      <c r="U207" s="45">
        <v>0</v>
      </c>
      <c r="V207" s="45">
        <v>5776</v>
      </c>
      <c r="W207" s="45">
        <v>3276</v>
      </c>
      <c r="X207" s="41">
        <v>2.2603092783505154</v>
      </c>
      <c r="Y207" s="46"/>
      <c r="Z207" s="46" t="s">
        <v>5134</v>
      </c>
    </row>
    <row r="208" spans="1:26">
      <c r="A208" s="9"/>
      <c r="B208" s="2"/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 t="e">
        <f>VLOOKUP(C:C,#REF!,5,0)</f>
        <v>#REF!</v>
      </c>
      <c r="M208" s="392"/>
      <c r="N208" s="213">
        <v>1800</v>
      </c>
      <c r="O208" s="211">
        <v>1800</v>
      </c>
      <c r="P208" s="44">
        <v>592</v>
      </c>
      <c r="Q208" s="44">
        <v>0</v>
      </c>
      <c r="R208" s="44">
        <v>3100</v>
      </c>
      <c r="S208" s="44">
        <v>0</v>
      </c>
      <c r="T208" s="44">
        <v>0</v>
      </c>
      <c r="U208" s="45">
        <v>0</v>
      </c>
      <c r="V208" s="45">
        <v>3692</v>
      </c>
      <c r="W208" s="45">
        <v>1892</v>
      </c>
      <c r="X208" s="41">
        <v>0.6807432432432432</v>
      </c>
      <c r="Y208" s="46"/>
      <c r="Z208" s="46"/>
    </row>
    <row r="209" spans="1:28">
      <c r="A209" s="9"/>
      <c r="B209" s="2"/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 t="e">
        <f>VLOOKUP(C:C,#REF!,5,0)</f>
        <v>#REF!</v>
      </c>
      <c r="M209" s="392"/>
      <c r="N209" s="213">
        <v>1800</v>
      </c>
      <c r="O209" s="211">
        <v>1800</v>
      </c>
      <c r="P209" s="44">
        <v>646</v>
      </c>
      <c r="Q209" s="44">
        <v>0</v>
      </c>
      <c r="R209" s="44">
        <v>3400</v>
      </c>
      <c r="S209" s="44">
        <v>0</v>
      </c>
      <c r="T209" s="44">
        <v>0</v>
      </c>
      <c r="U209" s="45">
        <v>0</v>
      </c>
      <c r="V209" s="45">
        <v>4046</v>
      </c>
      <c r="W209" s="45">
        <v>2246</v>
      </c>
      <c r="X209" s="41">
        <v>1.0990712074303406</v>
      </c>
      <c r="Y209" s="46"/>
      <c r="Z209" s="46"/>
    </row>
    <row r="210" spans="1:28">
      <c r="A210" s="9"/>
      <c r="B210" s="2"/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 t="e">
        <f>VLOOKUP(C:C,#REF!,5,0)</f>
        <v>#REF!</v>
      </c>
      <c r="M210" s="392"/>
      <c r="N210" s="213"/>
      <c r="O210" s="21" t="e">
        <f t="shared" si="3"/>
        <v>#REF!</v>
      </c>
      <c r="P210" s="44">
        <v>2682</v>
      </c>
      <c r="Q210" s="44">
        <v>1140</v>
      </c>
      <c r="R210" s="44">
        <v>0</v>
      </c>
      <c r="S210" s="44">
        <v>0</v>
      </c>
      <c r="T210" s="44">
        <v>1140</v>
      </c>
      <c r="U210" s="45">
        <v>0</v>
      </c>
      <c r="V210" s="45">
        <v>1542</v>
      </c>
      <c r="W210" s="45">
        <v>1518.8181818181818</v>
      </c>
      <c r="X210" s="41">
        <v>1.901565995525727E-2</v>
      </c>
      <c r="Y210" s="46"/>
      <c r="Z210" s="46"/>
    </row>
    <row r="211" spans="1:28">
      <c r="A211" s="9"/>
      <c r="B211" s="2"/>
      <c r="C211" s="49"/>
      <c r="D211" s="50"/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 t="e">
        <f>VLOOKUP(C:C,#REF!,5,0)</f>
        <v>#REF!</v>
      </c>
      <c r="M211" s="392"/>
      <c r="N211" s="213"/>
      <c r="O211" s="21" t="e">
        <f t="shared" si="3"/>
        <v>#REF!</v>
      </c>
      <c r="P211" s="44">
        <v>0</v>
      </c>
      <c r="Q211" s="44">
        <v>0</v>
      </c>
      <c r="R211" s="44">
        <v>0</v>
      </c>
      <c r="S211" s="44">
        <v>0</v>
      </c>
      <c r="T211" s="44">
        <v>0</v>
      </c>
      <c r="U211" s="45">
        <v>0</v>
      </c>
      <c r="V211" s="45">
        <v>0</v>
      </c>
      <c r="W211" s="45" t="e">
        <v>#N/A</v>
      </c>
      <c r="X211" s="41" t="e">
        <v>#N/A</v>
      </c>
      <c r="Y211" s="46"/>
      <c r="Z211" s="46"/>
    </row>
    <row r="212" spans="1:28" s="152" customFormat="1">
      <c r="A212" s="144" t="s">
        <v>1191</v>
      </c>
      <c r="B212" s="145" t="s">
        <v>2794</v>
      </c>
      <c r="C212" s="146" t="s">
        <v>343</v>
      </c>
      <c r="D212" s="147" t="s">
        <v>1230</v>
      </c>
      <c r="E212" s="146"/>
      <c r="F212" s="146"/>
      <c r="G212" s="148">
        <v>5989</v>
      </c>
      <c r="H212" s="148">
        <v>3473</v>
      </c>
      <c r="I212" s="8">
        <f>VLOOKUP(C212,'202310-202403出荷数total2403220951'!B:F,5,0)</f>
        <v>1768</v>
      </c>
      <c r="J212" s="203">
        <f>VLOOKUP(C212,'出荷数2307～2406total241008110618'!B:F,5,0)</f>
        <v>2819</v>
      </c>
      <c r="K212" s="214">
        <f>VLOOKUP(C212,'出荷数2407-2506total250730101950'!B:F,5,0)</f>
        <v>1641</v>
      </c>
      <c r="L212" s="203" t="e">
        <f>VLOOKUP(C:C,#REF!,5,0)</f>
        <v>#REF!</v>
      </c>
      <c r="M212" s="392"/>
      <c r="N212" s="8"/>
      <c r="O212" s="21" t="e">
        <f t="shared" si="3"/>
        <v>#REF!</v>
      </c>
      <c r="P212" s="148">
        <v>0</v>
      </c>
      <c r="Q212" s="148">
        <v>0</v>
      </c>
      <c r="R212" s="44">
        <v>0</v>
      </c>
      <c r="S212" s="148">
        <v>0</v>
      </c>
      <c r="T212" s="148">
        <v>0</v>
      </c>
      <c r="U212" s="149">
        <v>0</v>
      </c>
      <c r="V212" s="149">
        <v>0</v>
      </c>
      <c r="W212" s="149" t="e">
        <v>#N/A</v>
      </c>
      <c r="X212" s="150" t="e">
        <v>#N/A</v>
      </c>
      <c r="Y212" s="151"/>
      <c r="Z212" s="151"/>
      <c r="AA212" s="191"/>
      <c r="AB212" s="191"/>
    </row>
    <row r="213" spans="1:28">
      <c r="A213" s="29" t="s">
        <v>1192</v>
      </c>
      <c r="B213" s="30" t="s">
        <v>2794</v>
      </c>
      <c r="C213" s="6" t="s">
        <v>714</v>
      </c>
      <c r="D213" s="20" t="s">
        <v>1231</v>
      </c>
      <c r="E213" s="19"/>
      <c r="F213" s="19"/>
      <c r="G213" s="202">
        <v>5989</v>
      </c>
      <c r="H213" s="21">
        <v>615</v>
      </c>
      <c r="I213" s="8">
        <f>VLOOKUP(C213,'202310-202403出荷数total2403220951'!B:F,5,0)</f>
        <v>1696</v>
      </c>
      <c r="J213" s="203">
        <f>VLOOKUP(C213,'出荷数2307～2406total241008110618'!B:F,5,0)</f>
        <v>3134</v>
      </c>
      <c r="K213" s="214">
        <f>VLOOKUP(C213,'出荷数2407-2506total250730101950'!B:F,5,0)</f>
        <v>6256</v>
      </c>
      <c r="L213" s="203" t="e">
        <f>VLOOKUP(C:C,#REF!,5,0)</f>
        <v>#REF!</v>
      </c>
      <c r="M213" s="392"/>
      <c r="N213" s="211">
        <v>2500</v>
      </c>
      <c r="O213" s="211">
        <v>2500</v>
      </c>
      <c r="P213" s="44">
        <v>3099</v>
      </c>
      <c r="Q213" s="44">
        <v>330</v>
      </c>
      <c r="R213" s="44">
        <v>0</v>
      </c>
      <c r="S213" s="44">
        <v>0</v>
      </c>
      <c r="T213" s="44">
        <v>480</v>
      </c>
      <c r="U213" s="45">
        <v>-150</v>
      </c>
      <c r="V213" s="45">
        <v>2619</v>
      </c>
      <c r="W213" s="45">
        <v>119</v>
      </c>
      <c r="X213" s="41">
        <v>1.3407550822846079</v>
      </c>
      <c r="Y213" s="46"/>
      <c r="Z213" s="46"/>
    </row>
    <row r="214" spans="1:28">
      <c r="A214" s="29" t="s">
        <v>1193</v>
      </c>
      <c r="B214" s="30" t="s">
        <v>2794</v>
      </c>
      <c r="C214" s="17" t="s">
        <v>2755</v>
      </c>
      <c r="D214" s="18" t="s">
        <v>2760</v>
      </c>
      <c r="E214" s="17"/>
      <c r="F214" s="6"/>
      <c r="G214" s="8"/>
      <c r="H214" s="21">
        <v>620</v>
      </c>
      <c r="I214" s="8">
        <f>VLOOKUP(C214,'202310-202403出荷数total2403220951'!B:F,5,0)</f>
        <v>1167</v>
      </c>
      <c r="J214" s="203">
        <f>VLOOKUP(C214,'出荷数2307～2406total241008110618'!B:F,5,0)</f>
        <v>2808</v>
      </c>
      <c r="K214" s="214">
        <f>VLOOKUP(C214,'出荷数2407-2506total250730101950'!B:F,5,0)</f>
        <v>43</v>
      </c>
      <c r="L214" s="203" t="e">
        <f>VLOOKUP(C:C,#REF!,5,0)</f>
        <v>#REF!</v>
      </c>
      <c r="M214" s="392"/>
      <c r="N214" s="8"/>
      <c r="O214" s="21" t="e">
        <f t="shared" si="3"/>
        <v>#REF!</v>
      </c>
      <c r="P214" s="44">
        <v>2846</v>
      </c>
      <c r="Q214" s="44">
        <v>400</v>
      </c>
      <c r="R214" s="44">
        <v>0</v>
      </c>
      <c r="S214" s="44">
        <v>0</v>
      </c>
      <c r="T214" s="44">
        <v>400</v>
      </c>
      <c r="U214" s="45">
        <v>0</v>
      </c>
      <c r="V214" s="45">
        <v>2446</v>
      </c>
      <c r="W214" s="45">
        <v>2254.181818181818</v>
      </c>
      <c r="X214" s="41">
        <v>0.14827828531271961</v>
      </c>
      <c r="Y214" s="46"/>
      <c r="Z214" s="46"/>
    </row>
    <row r="215" spans="1:28">
      <c r="A215" s="29" t="s">
        <v>1194</v>
      </c>
      <c r="B215" s="31" t="s">
        <v>4</v>
      </c>
      <c r="C215" s="17" t="s">
        <v>297</v>
      </c>
      <c r="D215" s="24" t="s">
        <v>298</v>
      </c>
      <c r="E215" s="23"/>
      <c r="F215" s="19">
        <v>976</v>
      </c>
      <c r="G215" s="21">
        <v>1131</v>
      </c>
      <c r="H215" s="21">
        <v>773</v>
      </c>
      <c r="I215" s="8">
        <f>VLOOKUP(C215,'202310-202403出荷数total2403220951'!B:F,5,0)</f>
        <v>165</v>
      </c>
      <c r="J215" s="203">
        <f>VLOOKUP(C215,'出荷数2307～2406total241008110618'!B:F,5,0)</f>
        <v>840</v>
      </c>
      <c r="K215" s="214">
        <f>VLOOKUP(C215,'出荷数2407-2506total250730101950'!B:F,5,0)</f>
        <v>399</v>
      </c>
      <c r="L215" s="203" t="e">
        <f>VLOOKUP(C:C,#REF!,5,0)</f>
        <v>#REF!</v>
      </c>
      <c r="M215" s="392"/>
      <c r="N215" s="8"/>
      <c r="O215" s="21" t="e">
        <f t="shared" si="3"/>
        <v>#REF!</v>
      </c>
      <c r="P215" s="44">
        <v>847</v>
      </c>
      <c r="Q215" s="44">
        <v>0</v>
      </c>
      <c r="R215" s="44">
        <v>0</v>
      </c>
      <c r="S215" s="44">
        <v>0</v>
      </c>
      <c r="T215" s="44">
        <v>0</v>
      </c>
      <c r="U215" s="45">
        <v>0</v>
      </c>
      <c r="V215" s="45">
        <v>847</v>
      </c>
      <c r="W215" s="45">
        <v>743.81818181818176</v>
      </c>
      <c r="X215" s="41">
        <v>0.2680047225501771</v>
      </c>
      <c r="Y215" s="46"/>
      <c r="Z215" s="46"/>
    </row>
    <row r="216" spans="1:28">
      <c r="A216" s="29" t="s">
        <v>1195</v>
      </c>
      <c r="B216" s="31" t="s">
        <v>4</v>
      </c>
      <c r="C216" s="17" t="s">
        <v>299</v>
      </c>
      <c r="D216" s="24" t="s">
        <v>300</v>
      </c>
      <c r="E216" s="23"/>
      <c r="F216" s="19">
        <v>1791</v>
      </c>
      <c r="G216" s="21">
        <v>1235</v>
      </c>
      <c r="H216" s="21">
        <v>7271</v>
      </c>
      <c r="I216" s="8">
        <f>VLOOKUP(C216,'202310-202403出荷数total2403220951'!B:F,5,0)</f>
        <v>893</v>
      </c>
      <c r="J216" s="203">
        <f>VLOOKUP(C216,'出荷数2307～2406total241008110618'!B:F,5,0)</f>
        <v>2907</v>
      </c>
      <c r="K216" s="214">
        <f>VLOOKUP(C216,'出荷数2407-2506total250730101950'!B:F,5,0)</f>
        <v>13212</v>
      </c>
      <c r="L216" s="203" t="e">
        <f>VLOOKUP(C:C,#REF!,5,0)</f>
        <v>#REF!</v>
      </c>
      <c r="M216" s="392"/>
      <c r="N216" s="8"/>
      <c r="O216" s="21" t="e">
        <f t="shared" si="3"/>
        <v>#REF!</v>
      </c>
      <c r="P216" s="44">
        <v>7838</v>
      </c>
      <c r="Q216" s="44">
        <v>0</v>
      </c>
      <c r="R216" s="44">
        <v>0</v>
      </c>
      <c r="S216" s="44">
        <v>0</v>
      </c>
      <c r="T216" s="44">
        <v>370</v>
      </c>
      <c r="U216" s="45">
        <v>-370</v>
      </c>
      <c r="V216" s="45">
        <v>7468</v>
      </c>
      <c r="W216" s="45">
        <v>5698.454545454545</v>
      </c>
      <c r="X216" s="41">
        <v>0.49668282725184998</v>
      </c>
      <c r="Y216" s="46"/>
      <c r="Z216" s="46"/>
    </row>
    <row r="217" spans="1:28" s="293" customFormat="1">
      <c r="A217" s="282" t="s">
        <v>1196</v>
      </c>
      <c r="B217" s="283" t="s">
        <v>4</v>
      </c>
      <c r="C217" s="284" t="s">
        <v>303</v>
      </c>
      <c r="D217" s="285" t="s">
        <v>304</v>
      </c>
      <c r="E217" s="284"/>
      <c r="F217" s="286">
        <v>2170</v>
      </c>
      <c r="G217" s="287">
        <v>2785</v>
      </c>
      <c r="H217" s="287">
        <v>1320</v>
      </c>
      <c r="I217" s="287">
        <f>VLOOKUP(C217,'202310-202403出荷数total2403220951'!B:F,5,0)</f>
        <v>1219</v>
      </c>
      <c r="J217" s="287">
        <f>VLOOKUP(C217,'出荷数2307～2406total241008110618'!B:F,5,0)</f>
        <v>1602</v>
      </c>
      <c r="K217" s="287">
        <f>VLOOKUP(C217,'出荷数2407-2506total250730101950'!B:F,5,0)</f>
        <v>1969</v>
      </c>
      <c r="L217" s="203" t="e">
        <f>VLOOKUP(C:C,#REF!,5,0)</f>
        <v>#REF!</v>
      </c>
      <c r="M217" s="392"/>
      <c r="N217" s="288">
        <v>5000</v>
      </c>
      <c r="O217" s="21" t="e">
        <f t="shared" si="3"/>
        <v>#REF!</v>
      </c>
      <c r="P217" s="287">
        <v>3856</v>
      </c>
      <c r="Q217" s="287">
        <v>0</v>
      </c>
      <c r="R217" s="287">
        <v>0</v>
      </c>
      <c r="S217" s="287">
        <v>0</v>
      </c>
      <c r="T217" s="287">
        <v>0</v>
      </c>
      <c r="U217" s="289">
        <v>0</v>
      </c>
      <c r="V217" s="289">
        <v>3856</v>
      </c>
      <c r="W217" s="289">
        <v>3147.818181818182</v>
      </c>
      <c r="X217" s="290">
        <v>0.40404564315352698</v>
      </c>
      <c r="Y217" s="291"/>
      <c r="Z217" s="291"/>
      <c r="AA217" s="292"/>
      <c r="AB217" s="292"/>
    </row>
    <row r="218" spans="1:28">
      <c r="A218" s="29" t="s">
        <v>1197</v>
      </c>
      <c r="B218" s="31" t="s">
        <v>4</v>
      </c>
      <c r="C218" s="17" t="s">
        <v>305</v>
      </c>
      <c r="D218" s="24" t="s">
        <v>306</v>
      </c>
      <c r="E218" s="23"/>
      <c r="F218" s="19">
        <v>12000</v>
      </c>
      <c r="G218" s="21">
        <v>12000</v>
      </c>
      <c r="H218" s="21">
        <v>6328</v>
      </c>
      <c r="I218" s="213">
        <f>VLOOKUP(C218,'202310-202403出荷数total2403220951'!B:F,5,0)</f>
        <v>11118</v>
      </c>
      <c r="J218" s="203">
        <f>VLOOKUP(C218,'出荷数2307～2406total241008110618'!B:F,5,0)</f>
        <v>17924</v>
      </c>
      <c r="K218" s="214">
        <f>VLOOKUP(C218,'出荷数2407-2506total250730101950'!B:F,5,0)</f>
        <v>22866</v>
      </c>
      <c r="L218" s="203" t="e">
        <f>VLOOKUP(C:C,#REF!,5,0)</f>
        <v>#REF!</v>
      </c>
      <c r="M218" s="392"/>
      <c r="N218" s="211">
        <v>12000</v>
      </c>
      <c r="O218" s="211">
        <v>12000</v>
      </c>
      <c r="P218" s="44">
        <v>19626</v>
      </c>
      <c r="Q218" s="44">
        <v>0</v>
      </c>
      <c r="R218" s="44">
        <v>0</v>
      </c>
      <c r="S218" s="44">
        <v>0</v>
      </c>
      <c r="T218" s="44">
        <v>200</v>
      </c>
      <c r="U218" s="45">
        <v>-200</v>
      </c>
      <c r="V218" s="45">
        <v>19426</v>
      </c>
      <c r="W218" s="45">
        <v>7426</v>
      </c>
      <c r="X218" s="41">
        <v>0.50478956486293691</v>
      </c>
      <c r="Y218" s="46"/>
      <c r="Z218" s="46"/>
    </row>
    <row r="219" spans="1:28" s="200" customFormat="1">
      <c r="A219" s="192" t="s">
        <v>1198</v>
      </c>
      <c r="B219" s="212" t="s">
        <v>4</v>
      </c>
      <c r="C219" s="235" t="s">
        <v>307</v>
      </c>
      <c r="D219" s="236" t="s">
        <v>308</v>
      </c>
      <c r="E219" s="235"/>
      <c r="F219" s="194">
        <v>1239</v>
      </c>
      <c r="G219" s="196">
        <v>4390</v>
      </c>
      <c r="H219" s="196">
        <v>1654</v>
      </c>
      <c r="I219" s="196">
        <f>VLOOKUP(C219,'202310-202403出荷数total2403220951'!B:F,5,0)</f>
        <v>1019</v>
      </c>
      <c r="J219" s="196">
        <f>VLOOKUP(C219,'出荷数2307～2406total241008110618'!B:F,5,0)</f>
        <v>1675</v>
      </c>
      <c r="K219" s="214">
        <f>VLOOKUP(C219,'出荷数2407-2506total250730101950'!B:F,5,0)</f>
        <v>1472</v>
      </c>
      <c r="L219" s="203" t="e">
        <f>VLOOKUP(C:C,#REF!,5,0)</f>
        <v>#REF!</v>
      </c>
      <c r="M219" s="392" t="str">
        <f>VLOOKUP(C:C,処分売価!A:P,15,0)</f>
        <v>処分品</v>
      </c>
      <c r="N219" s="8"/>
      <c r="O219" s="21" t="e">
        <f t="shared" si="3"/>
        <v>#REF!</v>
      </c>
      <c r="P219" s="196">
        <v>81</v>
      </c>
      <c r="Q219" s="196">
        <v>150</v>
      </c>
      <c r="R219" s="196">
        <v>0</v>
      </c>
      <c r="S219" s="196">
        <v>0</v>
      </c>
      <c r="T219" s="196">
        <v>150</v>
      </c>
      <c r="U219" s="197">
        <v>0</v>
      </c>
      <c r="V219" s="197">
        <v>-69</v>
      </c>
      <c r="W219" s="197">
        <v>-340.36363636363637</v>
      </c>
      <c r="X219" s="198">
        <v>7.3703703703703702</v>
      </c>
      <c r="Y219" s="199"/>
      <c r="Z219" s="199"/>
      <c r="AA219" s="201"/>
      <c r="AB219" s="201"/>
    </row>
    <row r="220" spans="1:28" s="200" customFormat="1">
      <c r="A220" s="192" t="s">
        <v>1199</v>
      </c>
      <c r="B220" s="212" t="s">
        <v>4</v>
      </c>
      <c r="C220" s="235" t="s">
        <v>309</v>
      </c>
      <c r="D220" s="236" t="s">
        <v>310</v>
      </c>
      <c r="E220" s="235"/>
      <c r="F220" s="194">
        <v>2732</v>
      </c>
      <c r="G220" s="196">
        <v>2477</v>
      </c>
      <c r="H220" s="196">
        <v>2224</v>
      </c>
      <c r="I220" s="196">
        <f>VLOOKUP(C220,'202310-202403出荷数total2403220951'!B:F,5,0)</f>
        <v>1052</v>
      </c>
      <c r="J220" s="196">
        <f>VLOOKUP(C220,'出荷数2307～2406total241008110618'!B:F,5,0)</f>
        <v>1883</v>
      </c>
      <c r="K220" s="214">
        <f>VLOOKUP(C220,'出荷数2407-2506total250730101950'!B:F,5,0)</f>
        <v>2091</v>
      </c>
      <c r="L220" s="203" t="e">
        <f>VLOOKUP(C:C,#REF!,5,0)</f>
        <v>#REF!</v>
      </c>
      <c r="M220" s="392" t="str">
        <f>VLOOKUP(C:C,処分売価!A:P,15,0)</f>
        <v>処分品</v>
      </c>
      <c r="N220" s="8"/>
      <c r="O220" s="21" t="e">
        <f t="shared" si="3"/>
        <v>#REF!</v>
      </c>
      <c r="P220" s="196">
        <v>0</v>
      </c>
      <c r="Q220" s="196">
        <v>0</v>
      </c>
      <c r="R220" s="196">
        <v>0</v>
      </c>
      <c r="S220" s="196">
        <v>0</v>
      </c>
      <c r="T220" s="196">
        <v>0</v>
      </c>
      <c r="U220" s="197">
        <v>0</v>
      </c>
      <c r="V220" s="197">
        <v>0</v>
      </c>
      <c r="W220" s="197">
        <v>-102.27272727272727</v>
      </c>
      <c r="X220" s="198" t="e">
        <v>#DIV/0!</v>
      </c>
      <c r="Y220" s="199"/>
      <c r="Z220" s="199"/>
      <c r="AA220" s="201"/>
      <c r="AB220" s="201"/>
    </row>
    <row r="221" spans="1:28">
      <c r="A221" s="29" t="s">
        <v>1200</v>
      </c>
      <c r="B221" s="31" t="s">
        <v>4</v>
      </c>
      <c r="C221" s="17" t="s">
        <v>311</v>
      </c>
      <c r="D221" s="24" t="s">
        <v>312</v>
      </c>
      <c r="E221" s="23"/>
      <c r="F221" s="19">
        <v>12340</v>
      </c>
      <c r="G221" s="21">
        <v>10150</v>
      </c>
      <c r="H221" s="21">
        <v>9935</v>
      </c>
      <c r="I221" s="213">
        <f>VLOOKUP(C221,'202310-202403出荷数total2403220951'!B:F,5,0)</f>
        <v>7434</v>
      </c>
      <c r="J221" s="203">
        <f>VLOOKUP(C221,'出荷数2307～2406total241008110618'!B:F,5,0)</f>
        <v>12788</v>
      </c>
      <c r="K221" s="214">
        <f>VLOOKUP(C221,'出荷数2407-2506total250730101950'!B:F,5,0)</f>
        <v>5703</v>
      </c>
      <c r="L221" s="203" t="e">
        <f>VLOOKUP(C:C,#REF!,5,0)</f>
        <v>#REF!</v>
      </c>
      <c r="M221" s="392"/>
      <c r="N221" s="8"/>
      <c r="O221" s="21" t="e">
        <f t="shared" si="3"/>
        <v>#REF!</v>
      </c>
      <c r="P221" s="44">
        <v>4069</v>
      </c>
      <c r="Q221" s="44">
        <v>200</v>
      </c>
      <c r="R221" s="44">
        <v>0</v>
      </c>
      <c r="S221" s="44">
        <v>0</v>
      </c>
      <c r="T221" s="44">
        <v>350</v>
      </c>
      <c r="U221" s="45">
        <v>-150</v>
      </c>
      <c r="V221" s="45">
        <v>3719</v>
      </c>
      <c r="W221" s="45">
        <v>834</v>
      </c>
      <c r="X221" s="41">
        <v>1.5598427131973458</v>
      </c>
      <c r="Y221" s="46"/>
      <c r="Z221" s="46"/>
    </row>
    <row r="222" spans="1:28" ht="16.899999999999999" customHeight="1">
      <c r="A222" s="29" t="s">
        <v>1201</v>
      </c>
      <c r="B222" s="31" t="s">
        <v>4</v>
      </c>
      <c r="C222" s="17" t="s">
        <v>2897</v>
      </c>
      <c r="D222" s="24" t="s">
        <v>314</v>
      </c>
      <c r="E222" s="23"/>
      <c r="F222" s="19">
        <v>26335</v>
      </c>
      <c r="G222" s="21">
        <v>47559</v>
      </c>
      <c r="H222" s="21">
        <v>37707</v>
      </c>
      <c r="I222" s="213">
        <f>VLOOKUP(C222,'202310-202403出荷数total2403220951'!B:F,5,0)</f>
        <v>19173</v>
      </c>
      <c r="J222" s="203">
        <f>VLOOKUP(C222,'出荷数2307～2406total241008110618'!B:F,5,0)</f>
        <v>35560</v>
      </c>
      <c r="K222" s="214">
        <f>VLOOKUP(C222,'出荷数2407-2506total250730101950'!B:F,5,0)</f>
        <v>17847</v>
      </c>
      <c r="L222" s="203" t="e">
        <f>VLOOKUP(C:C,#REF!,5,0)</f>
        <v>#REF!</v>
      </c>
      <c r="M222" s="392"/>
      <c r="N222" s="8"/>
      <c r="O222" s="21" t="e">
        <f t="shared" si="3"/>
        <v>#REF!</v>
      </c>
      <c r="P222" s="44">
        <v>8784</v>
      </c>
      <c r="Q222" s="44">
        <v>100</v>
      </c>
      <c r="R222" s="44">
        <v>9880</v>
      </c>
      <c r="S222" s="44">
        <v>0</v>
      </c>
      <c r="T222" s="44">
        <v>250</v>
      </c>
      <c r="U222" s="45">
        <v>-150</v>
      </c>
      <c r="V222" s="45">
        <v>18414</v>
      </c>
      <c r="W222" s="45">
        <v>8754</v>
      </c>
      <c r="X222" s="41">
        <v>2.4193989071038251</v>
      </c>
      <c r="Y222" s="46"/>
      <c r="Z222" s="46"/>
    </row>
    <row r="223" spans="1:28">
      <c r="A223" s="29"/>
      <c r="B223" s="31" t="s">
        <v>4</v>
      </c>
      <c r="C223" s="17" t="s">
        <v>4199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 t="e">
        <f>VLOOKUP(C:C,#REF!,5,0)</f>
        <v>#REF!</v>
      </c>
      <c r="M223" s="392"/>
      <c r="N223" s="8"/>
      <c r="O223" s="21" t="e">
        <f t="shared" si="3"/>
        <v>#REF!</v>
      </c>
      <c r="P223" s="44">
        <v>3860</v>
      </c>
      <c r="Q223" s="44">
        <v>0</v>
      </c>
      <c r="R223" s="44">
        <v>0</v>
      </c>
      <c r="S223" s="44">
        <v>0</v>
      </c>
      <c r="T223" s="44">
        <v>0</v>
      </c>
      <c r="U223" s="45">
        <v>0</v>
      </c>
      <c r="V223" s="45">
        <v>3860</v>
      </c>
      <c r="W223" s="45">
        <v>3836.3636363636365</v>
      </c>
      <c r="X223" s="41">
        <v>1.3471502590673576E-2</v>
      </c>
      <c r="Y223" s="46"/>
      <c r="Z223" s="46"/>
    </row>
    <row r="224" spans="1:28">
      <c r="A224" s="29"/>
      <c r="B224" s="31" t="s">
        <v>4</v>
      </c>
      <c r="C224" s="17" t="s">
        <v>4200</v>
      </c>
      <c r="D224" s="24" t="s">
        <v>314</v>
      </c>
      <c r="E224" s="23"/>
      <c r="F224" s="19"/>
      <c r="G224" s="21"/>
      <c r="H224" s="21"/>
      <c r="I224" s="213" t="e">
        <f>VLOOKUP(C224,'202310-202403出荷数total2403220951'!B:F,5,0)</f>
        <v>#N/A</v>
      </c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 t="e">
        <f>VLOOKUP(C:C,#REF!,5,0)</f>
        <v>#REF!</v>
      </c>
      <c r="M224" s="392"/>
      <c r="N224" s="8"/>
      <c r="O224" s="21" t="e">
        <f t="shared" si="3"/>
        <v>#REF!</v>
      </c>
      <c r="P224" s="44">
        <v>3875</v>
      </c>
      <c r="Q224" s="44">
        <v>0</v>
      </c>
      <c r="R224" s="44">
        <v>0</v>
      </c>
      <c r="S224" s="44">
        <v>0</v>
      </c>
      <c r="T224" s="44">
        <v>0</v>
      </c>
      <c r="U224" s="45">
        <v>0</v>
      </c>
      <c r="V224" s="45">
        <v>3875</v>
      </c>
      <c r="W224" s="45">
        <v>3847.7272727272725</v>
      </c>
      <c r="X224" s="41">
        <v>1.5483870967741935E-2</v>
      </c>
      <c r="Y224" s="46"/>
      <c r="Z224" s="46"/>
    </row>
    <row r="225" spans="1:28" s="152" customFormat="1">
      <c r="A225" s="144" t="s">
        <v>1202</v>
      </c>
      <c r="B225" s="155" t="s">
        <v>4</v>
      </c>
      <c r="C225" s="153" t="s">
        <v>315</v>
      </c>
      <c r="D225" s="154" t="s">
        <v>316</v>
      </c>
      <c r="E225" s="153"/>
      <c r="F225" s="146">
        <v>907</v>
      </c>
      <c r="G225" s="148">
        <v>943</v>
      </c>
      <c r="H225" s="148">
        <v>489</v>
      </c>
      <c r="I225" s="148">
        <f>VLOOKUP(C225,'202310-202403出荷数total2403220951'!B:F,5,0)</f>
        <v>831</v>
      </c>
      <c r="J225" s="148">
        <f>VLOOKUP(C225,'出荷数2307～2406total241008110618'!B:F,5,0)</f>
        <v>833</v>
      </c>
      <c r="K225" s="214" t="e">
        <f>VLOOKUP(C225,'出荷数2407-2506total250730101950'!B:F,5,0)</f>
        <v>#N/A</v>
      </c>
      <c r="L225" s="203" t="e">
        <f>VLOOKUP(C:C,#REF!,5,0)</f>
        <v>#REF!</v>
      </c>
      <c r="M225" s="392"/>
      <c r="N225" s="8"/>
      <c r="O225" s="21" t="e">
        <f t="shared" si="3"/>
        <v>#REF!</v>
      </c>
      <c r="P225" s="148">
        <v>0</v>
      </c>
      <c r="Q225" s="148">
        <v>0</v>
      </c>
      <c r="R225" s="148">
        <v>0</v>
      </c>
      <c r="S225" s="148">
        <v>0</v>
      </c>
      <c r="T225" s="148">
        <v>0</v>
      </c>
      <c r="U225" s="149">
        <v>0</v>
      </c>
      <c r="V225" s="149">
        <v>0</v>
      </c>
      <c r="W225" s="149" t="e">
        <v>#N/A</v>
      </c>
      <c r="X225" s="150" t="e">
        <v>#N/A</v>
      </c>
      <c r="Y225" s="151"/>
      <c r="Z225" s="151"/>
      <c r="AA225" s="191"/>
      <c r="AB225" s="191"/>
    </row>
    <row r="226" spans="1:28">
      <c r="A226" s="29" t="s">
        <v>1203</v>
      </c>
      <c r="B226" s="31" t="s">
        <v>4</v>
      </c>
      <c r="C226" s="17" t="s">
        <v>317</v>
      </c>
      <c r="D226" s="24" t="s">
        <v>318</v>
      </c>
      <c r="E226" s="23"/>
      <c r="F226" s="19">
        <v>12503</v>
      </c>
      <c r="G226" s="21">
        <v>14579</v>
      </c>
      <c r="H226" s="21">
        <v>13726</v>
      </c>
      <c r="I226" s="8">
        <f>VLOOKUP(C226,'202310-202403出荷数total2403220951'!B:F,5,0)</f>
        <v>6205</v>
      </c>
      <c r="J226" s="203">
        <f>VLOOKUP(C226,'出荷数2307～2406total241008110618'!B:F,5,0)</f>
        <v>11316</v>
      </c>
      <c r="K226" s="214">
        <f>VLOOKUP(C226,'出荷数2407-2506total250730101950'!B:F,5,0)</f>
        <v>8644</v>
      </c>
      <c r="L226" s="203" t="e">
        <f>VLOOKUP(C:C,#REF!,5,0)</f>
        <v>#REF!</v>
      </c>
      <c r="M226" s="392"/>
      <c r="N226" s="8"/>
      <c r="O226" s="21" t="e">
        <f t="shared" si="3"/>
        <v>#REF!</v>
      </c>
      <c r="P226" s="44">
        <v>8512</v>
      </c>
      <c r="Q226" s="44">
        <v>0</v>
      </c>
      <c r="R226" s="44">
        <v>0</v>
      </c>
      <c r="S226" s="44">
        <v>0</v>
      </c>
      <c r="T226" s="44">
        <v>0</v>
      </c>
      <c r="U226" s="45">
        <v>0</v>
      </c>
      <c r="V226" s="45">
        <v>8512</v>
      </c>
      <c r="W226" s="45">
        <v>4465.636363636364</v>
      </c>
      <c r="X226" s="41">
        <v>1.0458176691729324</v>
      </c>
      <c r="Y226" s="46"/>
      <c r="Z226" s="46"/>
    </row>
    <row r="227" spans="1:28" s="200" customFormat="1">
      <c r="A227" s="192"/>
      <c r="B227" s="212" t="s">
        <v>4</v>
      </c>
      <c r="C227" s="235" t="s">
        <v>3948</v>
      </c>
      <c r="D227" s="236" t="s">
        <v>318</v>
      </c>
      <c r="E227" s="235"/>
      <c r="F227" s="194"/>
      <c r="G227" s="196"/>
      <c r="H227" s="196"/>
      <c r="I227" s="196"/>
      <c r="J227" s="196"/>
      <c r="K227" s="214">
        <f>VLOOKUP(C227,'出荷数2407-2506total250730101950'!B:F,5,0)</f>
        <v>6000</v>
      </c>
      <c r="L227" s="203" t="e">
        <f>VLOOKUP(C:C,#REF!,5,0)</f>
        <v>#REF!</v>
      </c>
      <c r="M227" s="392"/>
      <c r="N227" s="8"/>
      <c r="O227" s="21" t="e">
        <f t="shared" si="3"/>
        <v>#REF!</v>
      </c>
      <c r="P227" s="196">
        <v>1760</v>
      </c>
      <c r="Q227" s="196">
        <v>0</v>
      </c>
      <c r="R227" s="196">
        <v>0</v>
      </c>
      <c r="S227" s="196">
        <v>0</v>
      </c>
      <c r="T227" s="196">
        <v>0</v>
      </c>
      <c r="U227" s="197">
        <v>0</v>
      </c>
      <c r="V227" s="197">
        <v>1760</v>
      </c>
      <c r="W227" s="197">
        <v>-512.72727272727298</v>
      </c>
      <c r="X227" s="198">
        <v>2.8409090909090908</v>
      </c>
      <c r="Y227" s="199"/>
      <c r="Z227" s="199"/>
      <c r="AA227" s="201"/>
      <c r="AB227" s="201"/>
    </row>
    <row r="228" spans="1:28">
      <c r="A228" s="29" t="s">
        <v>1204</v>
      </c>
      <c r="B228" s="31" t="s">
        <v>4</v>
      </c>
      <c r="C228" s="17" t="s">
        <v>319</v>
      </c>
      <c r="D228" s="24" t="s">
        <v>320</v>
      </c>
      <c r="E228" s="23"/>
      <c r="F228" s="19">
        <v>9898</v>
      </c>
      <c r="G228" s="21">
        <v>6601</v>
      </c>
      <c r="H228" s="21">
        <v>8834</v>
      </c>
      <c r="I228" s="8">
        <f>VLOOKUP(C228,'202310-202403出荷数total2403220951'!B:F,5,0)</f>
        <v>2819</v>
      </c>
      <c r="J228" s="203">
        <f>VLOOKUP(C228,'出荷数2307～2406total241008110618'!B:F,5,0)</f>
        <v>6287</v>
      </c>
      <c r="K228" s="214">
        <f>VLOOKUP(C228,'出荷数2407-2506total250730101950'!B:F,5,0)</f>
        <v>6687</v>
      </c>
      <c r="L228" s="203" t="e">
        <f>VLOOKUP(C:C,#REF!,5,0)</f>
        <v>#REF!</v>
      </c>
      <c r="M228" s="392"/>
      <c r="N228" s="8"/>
      <c r="O228" s="21" t="e">
        <f t="shared" si="3"/>
        <v>#REF!</v>
      </c>
      <c r="P228" s="44">
        <v>4702</v>
      </c>
      <c r="Q228" s="44">
        <v>0</v>
      </c>
      <c r="R228" s="44">
        <v>0</v>
      </c>
      <c r="S228" s="44">
        <v>0</v>
      </c>
      <c r="T228" s="44">
        <v>0</v>
      </c>
      <c r="U228" s="45">
        <v>0</v>
      </c>
      <c r="V228" s="45">
        <v>4702</v>
      </c>
      <c r="W228" s="45">
        <v>3195.636363636364</v>
      </c>
      <c r="X228" s="41">
        <v>0.70480646533390046</v>
      </c>
      <c r="Y228" s="46"/>
      <c r="Z228" s="46"/>
    </row>
    <row r="229" spans="1:28">
      <c r="A229" s="29" t="s">
        <v>1205</v>
      </c>
      <c r="B229" s="31" t="s">
        <v>4</v>
      </c>
      <c r="C229" s="17" t="s">
        <v>321</v>
      </c>
      <c r="D229" s="24" t="s">
        <v>322</v>
      </c>
      <c r="E229" s="23"/>
      <c r="F229" s="19">
        <v>10228</v>
      </c>
      <c r="G229" s="21">
        <v>9171</v>
      </c>
      <c r="H229" s="21">
        <v>11029</v>
      </c>
      <c r="I229" s="8">
        <f>VLOOKUP(C229,'202310-202403出荷数total2403220951'!B:F,5,0)</f>
        <v>2992</v>
      </c>
      <c r="J229" s="203">
        <f>VLOOKUP(C229,'出荷数2307～2406total241008110618'!B:F,5,0)</f>
        <v>6316</v>
      </c>
      <c r="K229" s="214">
        <f>VLOOKUP(C229,'出荷数2407-2506total250730101950'!B:F,5,0)</f>
        <v>9066</v>
      </c>
      <c r="L229" s="203" t="e">
        <f>VLOOKUP(C:C,#REF!,5,0)</f>
        <v>#REF!</v>
      </c>
      <c r="M229" s="392"/>
      <c r="N229" s="8"/>
      <c r="O229" s="21" t="e">
        <f t="shared" si="3"/>
        <v>#REF!</v>
      </c>
      <c r="P229" s="44">
        <v>7487</v>
      </c>
      <c r="Q229" s="44">
        <v>0</v>
      </c>
      <c r="R229" s="44">
        <v>0</v>
      </c>
      <c r="S229" s="44">
        <v>0</v>
      </c>
      <c r="T229" s="44">
        <v>0</v>
      </c>
      <c r="U229" s="45">
        <v>0</v>
      </c>
      <c r="V229" s="45">
        <v>7487</v>
      </c>
      <c r="W229" s="45">
        <v>5255.181818181818</v>
      </c>
      <c r="X229" s="41">
        <v>0.65580339254708164</v>
      </c>
      <c r="Y229" s="46"/>
      <c r="Z229" s="46"/>
    </row>
    <row r="230" spans="1:28">
      <c r="A230" s="29" t="s">
        <v>1206</v>
      </c>
      <c r="B230" s="31" t="s">
        <v>4</v>
      </c>
      <c r="C230" s="6" t="s">
        <v>260</v>
      </c>
      <c r="D230" s="20" t="s">
        <v>261</v>
      </c>
      <c r="E230" s="19"/>
      <c r="F230" s="19">
        <v>573</v>
      </c>
      <c r="G230" s="21">
        <v>1775</v>
      </c>
      <c r="H230" s="21">
        <v>1468</v>
      </c>
      <c r="I230" s="8">
        <f>VLOOKUP(C230,'202310-202403出荷数total2403220951'!B:F,5,0)</f>
        <v>525</v>
      </c>
      <c r="J230" s="203">
        <f>VLOOKUP(C230,'出荷数2307～2406total241008110618'!B:F,5,0)</f>
        <v>1084</v>
      </c>
      <c r="K230" s="214">
        <f>VLOOKUP(C230,'出荷数2407-2506total250730101950'!B:F,5,0)</f>
        <v>2352</v>
      </c>
      <c r="L230" s="203" t="e">
        <f>VLOOKUP(C:C,#REF!,5,0)</f>
        <v>#REF!</v>
      </c>
      <c r="M230" s="392"/>
      <c r="N230" s="8"/>
      <c r="O230" s="21" t="e">
        <f t="shared" si="3"/>
        <v>#REF!</v>
      </c>
      <c r="P230" s="44">
        <v>1591</v>
      </c>
      <c r="Q230" s="44">
        <v>0</v>
      </c>
      <c r="R230" s="44">
        <v>0</v>
      </c>
      <c r="S230" s="44">
        <v>0</v>
      </c>
      <c r="T230" s="44">
        <v>0</v>
      </c>
      <c r="U230" s="45">
        <v>0</v>
      </c>
      <c r="V230" s="45">
        <v>1591</v>
      </c>
      <c r="W230" s="45">
        <v>994.18181818181824</v>
      </c>
      <c r="X230" s="41">
        <v>0.82526712759270904</v>
      </c>
      <c r="Y230" s="46"/>
      <c r="Z230" s="46"/>
    </row>
    <row r="231" spans="1:28" s="152" customFormat="1">
      <c r="A231" s="144" t="s">
        <v>1207</v>
      </c>
      <c r="B231" s="155" t="s">
        <v>4</v>
      </c>
      <c r="C231" s="153" t="s">
        <v>323</v>
      </c>
      <c r="D231" s="154" t="s">
        <v>324</v>
      </c>
      <c r="E231" s="153"/>
      <c r="F231" s="146">
        <v>4048</v>
      </c>
      <c r="G231" s="148">
        <v>1912</v>
      </c>
      <c r="H231" s="148">
        <v>2073</v>
      </c>
      <c r="I231" s="148">
        <f>VLOOKUP(C231,'202310-202403出荷数total2403220951'!B:F,5,0)</f>
        <v>1230</v>
      </c>
      <c r="J231" s="148">
        <f>VLOOKUP(C231,'出荷数2307～2406total241008110618'!B:F,5,0)</f>
        <v>1618</v>
      </c>
      <c r="K231" s="214">
        <f>VLOOKUP(C231,'出荷数2407-2506total250730101950'!B:F,5,0)</f>
        <v>1274</v>
      </c>
      <c r="L231" s="203" t="e">
        <f>VLOOKUP(C:C,#REF!,5,0)</f>
        <v>#REF!</v>
      </c>
      <c r="M231" s="392"/>
      <c r="N231" s="8"/>
      <c r="O231" s="21" t="e">
        <f t="shared" si="3"/>
        <v>#REF!</v>
      </c>
      <c r="P231" s="148">
        <v>0</v>
      </c>
      <c r="Q231" s="148">
        <v>0</v>
      </c>
      <c r="R231" s="148">
        <v>0</v>
      </c>
      <c r="S231" s="148">
        <v>0</v>
      </c>
      <c r="T231" s="148">
        <v>0</v>
      </c>
      <c r="U231" s="149">
        <v>0</v>
      </c>
      <c r="V231" s="149">
        <v>0</v>
      </c>
      <c r="W231" s="149" t="e">
        <v>#N/A</v>
      </c>
      <c r="X231" s="150" t="e">
        <v>#N/A</v>
      </c>
      <c r="Y231" s="151"/>
      <c r="Z231" s="151"/>
      <c r="AA231" s="191"/>
      <c r="AB231" s="191"/>
    </row>
    <row r="232" spans="1:28" s="152" customFormat="1">
      <c r="A232" s="144" t="s">
        <v>1208</v>
      </c>
      <c r="B232" s="155" t="s">
        <v>4</v>
      </c>
      <c r="C232" s="153" t="s">
        <v>325</v>
      </c>
      <c r="D232" s="154" t="s">
        <v>326</v>
      </c>
      <c r="E232" s="153"/>
      <c r="F232" s="146">
        <v>1310</v>
      </c>
      <c r="G232" s="148">
        <v>1493</v>
      </c>
      <c r="H232" s="148">
        <v>1407</v>
      </c>
      <c r="I232" s="148">
        <f>VLOOKUP(C232,'202310-202403出荷数total2403220951'!B:F,5,0)</f>
        <v>699</v>
      </c>
      <c r="J232" s="148">
        <f>VLOOKUP(C232,'出荷数2307～2406total241008110618'!B:F,5,0)</f>
        <v>946</v>
      </c>
      <c r="K232" s="214">
        <f>VLOOKUP(C232,'出荷数2407-2506total250730101950'!B:F,5,0)</f>
        <v>567</v>
      </c>
      <c r="L232" s="203" t="e">
        <f>VLOOKUP(C:C,#REF!,5,0)</f>
        <v>#REF!</v>
      </c>
      <c r="M232" s="392"/>
      <c r="N232" s="8"/>
      <c r="O232" s="21" t="e">
        <f t="shared" si="3"/>
        <v>#REF!</v>
      </c>
      <c r="P232" s="148">
        <v>0</v>
      </c>
      <c r="Q232" s="148">
        <v>0</v>
      </c>
      <c r="R232" s="148">
        <v>0</v>
      </c>
      <c r="S232" s="148">
        <v>0</v>
      </c>
      <c r="T232" s="148">
        <v>0</v>
      </c>
      <c r="U232" s="149">
        <v>0</v>
      </c>
      <c r="V232" s="149">
        <v>0</v>
      </c>
      <c r="W232" s="149" t="e">
        <v>#N/A</v>
      </c>
      <c r="X232" s="150" t="e">
        <v>#N/A</v>
      </c>
      <c r="Y232" s="151"/>
      <c r="Z232" s="151"/>
      <c r="AA232" s="191"/>
      <c r="AB232" s="191"/>
    </row>
    <row r="233" spans="1:28">
      <c r="A233" s="29" t="s">
        <v>1209</v>
      </c>
      <c r="B233" s="31" t="s">
        <v>4</v>
      </c>
      <c r="C233" s="6" t="s">
        <v>262</v>
      </c>
      <c r="D233" s="20" t="s">
        <v>263</v>
      </c>
      <c r="E233" s="19"/>
      <c r="F233" s="19">
        <v>1730</v>
      </c>
      <c r="G233" s="21">
        <v>1717</v>
      </c>
      <c r="H233" s="21">
        <v>1895</v>
      </c>
      <c r="I233" s="8">
        <f>VLOOKUP(C233,'202310-202403出荷数total2403220951'!B:F,5,0)</f>
        <v>573</v>
      </c>
      <c r="J233" s="203">
        <f>VLOOKUP(C233,'出荷数2307～2406total241008110618'!B:F,5,0)</f>
        <v>1029</v>
      </c>
      <c r="K233" s="214">
        <f>VLOOKUP(C233,'出荷数2407-2506total250730101950'!B:F,5,0)</f>
        <v>678</v>
      </c>
      <c r="L233" s="203" t="e">
        <f>VLOOKUP(C:C,#REF!,5,0)</f>
        <v>#REF!</v>
      </c>
      <c r="M233" s="392"/>
      <c r="N233" s="8"/>
      <c r="O233" s="21" t="e">
        <f t="shared" si="3"/>
        <v>#REF!</v>
      </c>
      <c r="P233" s="44">
        <v>1726</v>
      </c>
      <c r="Q233" s="44">
        <v>0</v>
      </c>
      <c r="R233" s="44">
        <v>0</v>
      </c>
      <c r="S233" s="44">
        <v>0</v>
      </c>
      <c r="T233" s="44">
        <v>0</v>
      </c>
      <c r="U233" s="45">
        <v>0</v>
      </c>
      <c r="V233" s="45">
        <v>1726</v>
      </c>
      <c r="W233" s="45">
        <v>1417.8181818181818</v>
      </c>
      <c r="X233" s="41">
        <v>0.3928157589803013</v>
      </c>
      <c r="Y233" s="46"/>
      <c r="Z233" s="46"/>
    </row>
    <row r="234" spans="1:28">
      <c r="A234" s="29" t="s">
        <v>1210</v>
      </c>
      <c r="B234" s="31" t="s">
        <v>4</v>
      </c>
      <c r="C234" s="17" t="s">
        <v>327</v>
      </c>
      <c r="D234" s="24" t="s">
        <v>328</v>
      </c>
      <c r="E234" s="23"/>
      <c r="F234" s="19">
        <v>1710</v>
      </c>
      <c r="G234" s="21">
        <v>1333</v>
      </c>
      <c r="H234" s="21">
        <v>1404</v>
      </c>
      <c r="I234" s="8">
        <f>VLOOKUP(C234,'202310-202403出荷数total2403220951'!B:F,5,0)</f>
        <v>317</v>
      </c>
      <c r="J234" s="203">
        <f>VLOOKUP(C234,'出荷数2307～2406total241008110618'!B:F,5,0)</f>
        <v>490</v>
      </c>
      <c r="K234" s="214">
        <f>VLOOKUP(C234,'出荷数2407-2506total250730101950'!B:F,5,0)</f>
        <v>495</v>
      </c>
      <c r="L234" s="203" t="e">
        <f>VLOOKUP(C:C,#REF!,5,0)</f>
        <v>#REF!</v>
      </c>
      <c r="M234" s="392"/>
      <c r="N234" s="8"/>
      <c r="O234" s="21" t="e">
        <f t="shared" si="3"/>
        <v>#REF!</v>
      </c>
      <c r="P234" s="44">
        <v>1505</v>
      </c>
      <c r="Q234" s="44">
        <v>0</v>
      </c>
      <c r="R234" s="44">
        <v>0</v>
      </c>
      <c r="S234" s="44">
        <v>0</v>
      </c>
      <c r="T234" s="44">
        <v>0</v>
      </c>
      <c r="U234" s="45">
        <v>0</v>
      </c>
      <c r="V234" s="45">
        <v>1505</v>
      </c>
      <c r="W234" s="45">
        <v>1095.4545454545455</v>
      </c>
      <c r="X234" s="41">
        <v>0.59867109634551496</v>
      </c>
      <c r="Y234" s="46"/>
      <c r="Z234" s="46"/>
    </row>
    <row r="235" spans="1:28" s="152" customFormat="1" ht="15.75">
      <c r="A235" s="144" t="s">
        <v>1211</v>
      </c>
      <c r="B235" s="155" t="s">
        <v>4</v>
      </c>
      <c r="C235" s="153" t="s">
        <v>264</v>
      </c>
      <c r="D235" s="154" t="s">
        <v>265</v>
      </c>
      <c r="E235" s="153"/>
      <c r="F235" s="146">
        <v>4845</v>
      </c>
      <c r="G235" s="148">
        <v>7700</v>
      </c>
      <c r="H235" s="148">
        <v>1951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VLOOKUP(C:C,#REF!,5,0)</f>
        <v>#REF!</v>
      </c>
      <c r="M235" s="392"/>
      <c r="N235" s="8"/>
      <c r="O235" s="21" t="e">
        <f t="shared" si="3"/>
        <v>#REF!</v>
      </c>
      <c r="P235" s="148">
        <v>0</v>
      </c>
      <c r="Q235" s="148">
        <v>0</v>
      </c>
      <c r="R235" s="148">
        <v>0</v>
      </c>
      <c r="S235" s="148">
        <v>0</v>
      </c>
      <c r="T235" s="148">
        <v>0</v>
      </c>
      <c r="U235" s="149">
        <v>0</v>
      </c>
      <c r="V235" s="149">
        <v>0</v>
      </c>
      <c r="W235" s="149" t="e">
        <v>#N/A</v>
      </c>
      <c r="X235" s="150" t="e">
        <v>#N/A</v>
      </c>
      <c r="Y235" s="151"/>
      <c r="Z235" s="151"/>
    </row>
    <row r="236" spans="1:28">
      <c r="A236" s="29" t="s">
        <v>1212</v>
      </c>
      <c r="B236" s="31" t="s">
        <v>4</v>
      </c>
      <c r="C236" s="17" t="s">
        <v>329</v>
      </c>
      <c r="D236" s="24" t="s">
        <v>330</v>
      </c>
      <c r="E236" s="23"/>
      <c r="F236" s="19">
        <v>11021</v>
      </c>
      <c r="G236" s="21">
        <v>6767</v>
      </c>
      <c r="H236" s="21">
        <v>4852</v>
      </c>
      <c r="I236" s="8">
        <f>VLOOKUP(C236,'202310-202403出荷数total2403220951'!B:F,5,0)</f>
        <v>2771</v>
      </c>
      <c r="J236" s="203">
        <f>VLOOKUP(C236,'出荷数2307～2406total241008110618'!B:F,5,0)</f>
        <v>4651</v>
      </c>
      <c r="K236" s="214">
        <f>VLOOKUP(C236,'出荷数2407-2506total250730101950'!B:F,5,0)</f>
        <v>5139</v>
      </c>
      <c r="L236" s="203" t="e">
        <f>VLOOKUP(C:C,#REF!,5,0)</f>
        <v>#REF!</v>
      </c>
      <c r="M236" s="392"/>
      <c r="N236" s="211">
        <v>3000</v>
      </c>
      <c r="O236" s="211">
        <v>3000</v>
      </c>
      <c r="P236" s="44">
        <v>3437</v>
      </c>
      <c r="Q236" s="44">
        <v>900</v>
      </c>
      <c r="R236" s="44">
        <v>7000</v>
      </c>
      <c r="S236" s="44">
        <v>0</v>
      </c>
      <c r="T236" s="44">
        <v>900</v>
      </c>
      <c r="U236" s="45">
        <v>0</v>
      </c>
      <c r="V236" s="45">
        <v>9537</v>
      </c>
      <c r="W236" s="45">
        <v>6537</v>
      </c>
      <c r="X236" s="41">
        <v>1.4227524003491416</v>
      </c>
      <c r="Y236" s="46"/>
      <c r="Z236" s="46"/>
    </row>
    <row r="237" spans="1:28" s="152" customFormat="1" ht="15.75">
      <c r="A237" s="144" t="s">
        <v>1213</v>
      </c>
      <c r="B237" s="155" t="s">
        <v>4</v>
      </c>
      <c r="C237" s="153" t="s">
        <v>331</v>
      </c>
      <c r="D237" s="154" t="s">
        <v>1309</v>
      </c>
      <c r="E237" s="153" t="s">
        <v>186</v>
      </c>
      <c r="F237" s="146">
        <v>1700</v>
      </c>
      <c r="G237" s="148">
        <v>294</v>
      </c>
      <c r="H237" s="148">
        <v>198</v>
      </c>
      <c r="I237" s="148" t="e">
        <f>VLOOKUP(C237,'202310-202403出荷数total2403220951'!B:F,5,0)</f>
        <v>#N/A</v>
      </c>
      <c r="J237" s="148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 t="e">
        <f>VLOOKUP(C:C,#REF!,5,0)</f>
        <v>#REF!</v>
      </c>
      <c r="M237" s="392"/>
      <c r="N237" s="8"/>
      <c r="O237" s="21" t="e">
        <f t="shared" si="3"/>
        <v>#REF!</v>
      </c>
      <c r="P237" s="148">
        <v>0</v>
      </c>
      <c r="Q237" s="148">
        <v>0</v>
      </c>
      <c r="R237" s="148">
        <v>0</v>
      </c>
      <c r="S237" s="148">
        <v>0</v>
      </c>
      <c r="T237" s="148">
        <v>0</v>
      </c>
      <c r="U237" s="149">
        <v>0</v>
      </c>
      <c r="V237" s="149">
        <v>0</v>
      </c>
      <c r="W237" s="149" t="e">
        <v>#N/A</v>
      </c>
      <c r="X237" s="150" t="e">
        <v>#N/A</v>
      </c>
      <c r="Y237" s="151"/>
      <c r="Z237" s="151"/>
    </row>
    <row r="238" spans="1:28" s="152" customFormat="1">
      <c r="A238" s="144" t="s">
        <v>1214</v>
      </c>
      <c r="B238" s="155" t="s">
        <v>4</v>
      </c>
      <c r="C238" s="153" t="s">
        <v>266</v>
      </c>
      <c r="D238" s="154" t="s">
        <v>1266</v>
      </c>
      <c r="E238" s="153"/>
      <c r="F238" s="146">
        <v>2398</v>
      </c>
      <c r="G238" s="148">
        <v>1863</v>
      </c>
      <c r="H238" s="148">
        <v>1640</v>
      </c>
      <c r="I238" s="148">
        <f>VLOOKUP(C238,'202310-202403出荷数total2403220951'!B:F,5,0)</f>
        <v>720</v>
      </c>
      <c r="J238" s="148">
        <f>VLOOKUP(C238,'出荷数2307～2406total241008110618'!B:F,5,0)</f>
        <v>4600</v>
      </c>
      <c r="K238" s="214" t="e">
        <f>VLOOKUP(C238,'出荷数2407-2506total250730101950'!B:F,5,0)</f>
        <v>#N/A</v>
      </c>
      <c r="L238" s="203" t="e">
        <f>VLOOKUP(C:C,#REF!,5,0)</f>
        <v>#REF!</v>
      </c>
      <c r="M238" s="392"/>
      <c r="N238" s="8"/>
      <c r="O238" s="21" t="e">
        <f t="shared" si="3"/>
        <v>#REF!</v>
      </c>
      <c r="P238" s="148">
        <v>5</v>
      </c>
      <c r="Q238" s="148">
        <v>0</v>
      </c>
      <c r="R238" s="148">
        <v>0</v>
      </c>
      <c r="S238" s="148">
        <v>0</v>
      </c>
      <c r="T238" s="148">
        <v>0</v>
      </c>
      <c r="U238" s="149">
        <v>0</v>
      </c>
      <c r="V238" s="149">
        <v>5</v>
      </c>
      <c r="W238" s="149">
        <v>4.545454545454545</v>
      </c>
      <c r="X238" s="150">
        <v>0.2</v>
      </c>
      <c r="Y238" s="151"/>
      <c r="Z238" s="151"/>
      <c r="AA238" s="191"/>
      <c r="AB238" s="191"/>
    </row>
    <row r="239" spans="1:28" s="152" customFormat="1">
      <c r="A239" s="144" t="s">
        <v>1215</v>
      </c>
      <c r="B239" s="155" t="s">
        <v>4</v>
      </c>
      <c r="C239" s="153" t="s">
        <v>267</v>
      </c>
      <c r="D239" s="154" t="s">
        <v>1265</v>
      </c>
      <c r="E239" s="153"/>
      <c r="F239" s="146">
        <v>5642</v>
      </c>
      <c r="G239" s="148">
        <v>200</v>
      </c>
      <c r="H239" s="148">
        <v>1430</v>
      </c>
      <c r="I239" s="148">
        <f>VLOOKUP(C239,'202310-202403出荷数total2403220951'!B:F,5,0)</f>
        <v>285</v>
      </c>
      <c r="J239" s="148">
        <f>VLOOKUP(C239,'出荷数2307～2406total241008110618'!B:F,5,0)</f>
        <v>287</v>
      </c>
      <c r="K239" s="214">
        <f>VLOOKUP(C239,'出荷数2407-2506total250730101950'!B:F,5,0)</f>
        <v>291</v>
      </c>
      <c r="L239" s="203" t="e">
        <f>VLOOKUP(C:C,#REF!,5,0)</f>
        <v>#REF!</v>
      </c>
      <c r="M239" s="392"/>
      <c r="N239" s="8"/>
      <c r="O239" s="21" t="e">
        <f t="shared" si="3"/>
        <v>#REF!</v>
      </c>
      <c r="P239" s="148">
        <v>1006</v>
      </c>
      <c r="Q239" s="148">
        <v>0</v>
      </c>
      <c r="R239" s="148">
        <v>0</v>
      </c>
      <c r="S239" s="148">
        <v>0</v>
      </c>
      <c r="T239" s="148">
        <v>0</v>
      </c>
      <c r="U239" s="149">
        <v>0</v>
      </c>
      <c r="V239" s="149">
        <v>1006</v>
      </c>
      <c r="W239" s="149">
        <v>857.36363636363637</v>
      </c>
      <c r="X239" s="150">
        <v>0.3250497017892644</v>
      </c>
      <c r="Y239" s="151"/>
      <c r="Z239" s="151"/>
      <c r="AA239" s="191"/>
      <c r="AB239" s="191"/>
    </row>
    <row r="240" spans="1:28" s="200" customFormat="1">
      <c r="A240" s="192" t="s">
        <v>1216</v>
      </c>
      <c r="B240" s="212" t="s">
        <v>4</v>
      </c>
      <c r="C240" s="235" t="s">
        <v>332</v>
      </c>
      <c r="D240" s="236" t="s">
        <v>333</v>
      </c>
      <c r="E240" s="235"/>
      <c r="F240" s="194">
        <v>428</v>
      </c>
      <c r="G240" s="196">
        <v>1103</v>
      </c>
      <c r="H240" s="196">
        <v>787</v>
      </c>
      <c r="I240" s="196">
        <f>VLOOKUP(C240,'202310-202403出荷数total2403220951'!B:F,5,0)</f>
        <v>481</v>
      </c>
      <c r="J240" s="196">
        <f>VLOOKUP(C240,'出荷数2307～2406total241008110618'!B:F,5,0)</f>
        <v>533</v>
      </c>
      <c r="K240" s="196">
        <f>VLOOKUP(C240,'出荷数2407-2506total250730101950'!B:F,5,0)</f>
        <v>617</v>
      </c>
      <c r="L240" s="203" t="e">
        <f>VLOOKUP(C:C,#REF!,5,0)</f>
        <v>#REF!</v>
      </c>
      <c r="M240" s="392"/>
      <c r="N240" s="196"/>
      <c r="O240" s="196" t="e">
        <f t="shared" si="3"/>
        <v>#REF!</v>
      </c>
      <c r="P240" s="196">
        <v>173</v>
      </c>
      <c r="Q240" s="196">
        <v>0</v>
      </c>
      <c r="R240" s="196">
        <v>0</v>
      </c>
      <c r="S240" s="196">
        <v>0</v>
      </c>
      <c r="T240" s="196">
        <v>0</v>
      </c>
      <c r="U240" s="197">
        <v>0</v>
      </c>
      <c r="V240" s="197">
        <v>173</v>
      </c>
      <c r="W240" s="197">
        <v>-84.272727272727252</v>
      </c>
      <c r="X240" s="198">
        <v>3.2716763005780347</v>
      </c>
      <c r="Y240" s="199"/>
      <c r="Z240" s="199"/>
      <c r="AA240" s="201"/>
      <c r="AB240" s="201"/>
    </row>
    <row r="241" spans="1:28" s="200" customFormat="1">
      <c r="A241" s="192" t="s">
        <v>1217</v>
      </c>
      <c r="B241" s="212" t="s">
        <v>4</v>
      </c>
      <c r="C241" s="235" t="s">
        <v>268</v>
      </c>
      <c r="D241" s="236" t="s">
        <v>4102</v>
      </c>
      <c r="E241" s="235"/>
      <c r="F241" s="194">
        <v>1178</v>
      </c>
      <c r="G241" s="196">
        <v>1650</v>
      </c>
      <c r="H241" s="196">
        <v>1270</v>
      </c>
      <c r="I241" s="196">
        <f>VLOOKUP(C241,'202310-202403出荷数total2403220951'!B:F,5,0)</f>
        <v>496</v>
      </c>
      <c r="J241" s="196">
        <f>VLOOKUP(C241,'出荷数2307～2406total241008110618'!B:F,5,0)</f>
        <v>962</v>
      </c>
      <c r="K241" s="214">
        <f>VLOOKUP(C241,'出荷数2407-2506total250730101950'!B:F,5,0)</f>
        <v>596</v>
      </c>
      <c r="L241" s="203" t="e">
        <f>VLOOKUP(C:C,#REF!,5,0)</f>
        <v>#REF!</v>
      </c>
      <c r="M241" s="392" t="str">
        <f>VLOOKUP(C:C,処分売価!A:P,15,0)</f>
        <v>処分品</v>
      </c>
      <c r="N241" s="8"/>
      <c r="O241" s="21" t="e">
        <f t="shared" si="3"/>
        <v>#REF!</v>
      </c>
      <c r="P241" s="196">
        <v>0</v>
      </c>
      <c r="Q241" s="196">
        <v>0</v>
      </c>
      <c r="R241" s="196">
        <v>0</v>
      </c>
      <c r="S241" s="196">
        <v>0</v>
      </c>
      <c r="T241" s="196">
        <v>0</v>
      </c>
      <c r="U241" s="197">
        <v>0</v>
      </c>
      <c r="V241" s="197">
        <v>0</v>
      </c>
      <c r="W241" s="197">
        <v>-55.45454545454546</v>
      </c>
      <c r="X241" s="198" t="e">
        <v>#DIV/0!</v>
      </c>
      <c r="Y241" s="199"/>
      <c r="Z241" s="199"/>
      <c r="AA241" s="201"/>
      <c r="AB241" s="201"/>
    </row>
    <row r="242" spans="1:28">
      <c r="A242" s="29" t="s">
        <v>1218</v>
      </c>
      <c r="B242" s="31" t="s">
        <v>4</v>
      </c>
      <c r="C242" s="17" t="s">
        <v>270</v>
      </c>
      <c r="D242" s="24" t="s">
        <v>271</v>
      </c>
      <c r="E242" s="23"/>
      <c r="F242" s="19">
        <v>3399</v>
      </c>
      <c r="G242" s="21">
        <v>3090</v>
      </c>
      <c r="H242" s="21">
        <v>3886</v>
      </c>
      <c r="I242" s="8">
        <f>VLOOKUP(C242,'202310-202403出荷数total2403220951'!B:F,5,0)</f>
        <v>1077</v>
      </c>
      <c r="J242" s="203">
        <f>VLOOKUP(C242,'出荷数2307～2406total241008110618'!B:F,5,0)</f>
        <v>1997</v>
      </c>
      <c r="K242" s="214">
        <f>VLOOKUP(C242,'出荷数2407-2506total250730101950'!B:F,5,0)</f>
        <v>1751</v>
      </c>
      <c r="L242" s="203" t="e">
        <f>VLOOKUP(C:C,#REF!,5,0)</f>
        <v>#REF!</v>
      </c>
      <c r="M242" s="392" t="str">
        <f>VLOOKUP(C:C,処分売価!A:P,15,0)</f>
        <v>処分品</v>
      </c>
      <c r="N242" s="8"/>
      <c r="O242" s="21" t="e">
        <f t="shared" si="3"/>
        <v>#REF!</v>
      </c>
      <c r="P242" s="44">
        <v>1137</v>
      </c>
      <c r="Q242" s="44">
        <v>0</v>
      </c>
      <c r="R242" s="44">
        <v>0</v>
      </c>
      <c r="S242" s="44">
        <v>0</v>
      </c>
      <c r="T242" s="44">
        <v>0</v>
      </c>
      <c r="U242" s="45">
        <v>0</v>
      </c>
      <c r="V242" s="45">
        <v>1137</v>
      </c>
      <c r="W242" s="45">
        <v>617.4545454545455</v>
      </c>
      <c r="X242" s="41">
        <v>1.0052770448548813</v>
      </c>
      <c r="Y242" s="46"/>
      <c r="Z242" s="46"/>
    </row>
    <row r="243" spans="1:28" s="152" customFormat="1" ht="15.75">
      <c r="A243" s="144" t="s">
        <v>1219</v>
      </c>
      <c r="B243" s="155" t="s">
        <v>4</v>
      </c>
      <c r="C243" s="153" t="s">
        <v>713</v>
      </c>
      <c r="D243" s="154" t="s">
        <v>1310</v>
      </c>
      <c r="E243" s="153"/>
      <c r="F243" s="146" t="e">
        <f>VLOOKUP(C243,#REF!,17,0 )</f>
        <v>#REF!</v>
      </c>
      <c r="G243" s="148">
        <v>18471</v>
      </c>
      <c r="H243" s="148">
        <v>11873</v>
      </c>
      <c r="I243" s="148">
        <f>VLOOKUP(C243,'202310-202403出荷数total2403220951'!B:F,5,0)</f>
        <v>21</v>
      </c>
      <c r="J243" s="148">
        <f>VLOOKUP(C243,'出荷数2307～2406total241008110618'!B:F,5,0)</f>
        <v>179</v>
      </c>
      <c r="K243" s="214">
        <f>VLOOKUP(C243,'出荷数2407-2506total250730101950'!B:F,5,0)</f>
        <v>20</v>
      </c>
      <c r="L243" s="203" t="e">
        <f>VLOOKUP(C:C,#REF!,5,0)</f>
        <v>#REF!</v>
      </c>
      <c r="M243" s="392" t="str">
        <f>VLOOKUP(C:C,処分売価!A:P,15,0)</f>
        <v>処分品</v>
      </c>
      <c r="N243" s="8"/>
      <c r="O243" s="21" t="e">
        <f t="shared" si="3"/>
        <v>#REF!</v>
      </c>
      <c r="P243" s="148">
        <v>0</v>
      </c>
      <c r="Q243" s="148">
        <v>0</v>
      </c>
      <c r="R243" s="148">
        <v>0</v>
      </c>
      <c r="S243" s="148">
        <v>0</v>
      </c>
      <c r="T243" s="148">
        <v>0</v>
      </c>
      <c r="U243" s="149">
        <v>0</v>
      </c>
      <c r="V243" s="149">
        <v>0</v>
      </c>
      <c r="W243" s="149" t="e">
        <v>#N/A</v>
      </c>
      <c r="X243" s="150" t="e">
        <v>#N/A</v>
      </c>
      <c r="Y243" s="151"/>
      <c r="Z243" s="151"/>
    </row>
    <row r="244" spans="1:28">
      <c r="A244" s="29" t="s">
        <v>1220</v>
      </c>
      <c r="B244" s="31" t="s">
        <v>4</v>
      </c>
      <c r="C244" s="17" t="s">
        <v>273</v>
      </c>
      <c r="D244" s="24" t="s">
        <v>274</v>
      </c>
      <c r="E244" s="23"/>
      <c r="F244" s="19">
        <v>1919</v>
      </c>
      <c r="G244" s="21">
        <v>2904</v>
      </c>
      <c r="H244" s="21">
        <v>2412</v>
      </c>
      <c r="I244" s="8">
        <f>VLOOKUP(C244,'202310-202403出荷数total2403220951'!B:F,5,0)</f>
        <v>850</v>
      </c>
      <c r="J244" s="203">
        <f>VLOOKUP(C244,'出荷数2307～2406total241008110618'!B:F,5,0)</f>
        <v>2028</v>
      </c>
      <c r="K244" s="214">
        <f>VLOOKUP(C244,'出荷数2407-2506total250730101950'!B:F,5,0)</f>
        <v>1107</v>
      </c>
      <c r="L244" s="203" t="e">
        <f>VLOOKUP(C:C,#REF!,5,0)</f>
        <v>#REF!</v>
      </c>
      <c r="M244" s="392" t="str">
        <f>VLOOKUP(C:C,処分売価!A:P,15,0)</f>
        <v>処分品</v>
      </c>
      <c r="N244" s="8"/>
      <c r="O244" s="21" t="e">
        <f t="shared" si="3"/>
        <v>#REF!</v>
      </c>
      <c r="P244" s="44">
        <v>3073</v>
      </c>
      <c r="Q244" s="44">
        <v>0</v>
      </c>
      <c r="R244" s="44">
        <v>0</v>
      </c>
      <c r="S244" s="44">
        <v>0</v>
      </c>
      <c r="T244" s="44">
        <v>0</v>
      </c>
      <c r="U244" s="45">
        <v>0</v>
      </c>
      <c r="V244" s="45">
        <v>3073</v>
      </c>
      <c r="W244" s="45">
        <v>2868.4545454545455</v>
      </c>
      <c r="X244" s="41">
        <v>0.14643670680117149</v>
      </c>
      <c r="Y244" s="46"/>
      <c r="Z244" s="46"/>
    </row>
    <row r="245" spans="1:28">
      <c r="A245" s="29" t="s">
        <v>1221</v>
      </c>
      <c r="B245" s="31" t="s">
        <v>4</v>
      </c>
      <c r="C245" s="17" t="s">
        <v>709</v>
      </c>
      <c r="D245" s="24" t="s">
        <v>717</v>
      </c>
      <c r="E245" s="23"/>
      <c r="F245" s="19">
        <v>0</v>
      </c>
      <c r="G245" s="21">
        <v>0</v>
      </c>
      <c r="H245" s="21">
        <v>8393</v>
      </c>
      <c r="I245" s="8">
        <f>VLOOKUP(C245,'202310-202403出荷数total2403220951'!B:F,5,0)</f>
        <v>7931</v>
      </c>
      <c r="J245" s="203">
        <f>VLOOKUP(C245,'出荷数2307～2406total241008110618'!B:F,5,0)</f>
        <v>17588</v>
      </c>
      <c r="K245" s="214">
        <f>VLOOKUP(C245,'出荷数2407-2506total250730101950'!B:F,5,0)</f>
        <v>16987</v>
      </c>
      <c r="L245" s="203" t="e">
        <f>VLOOKUP(C:C,#REF!,5,0)</f>
        <v>#REF!</v>
      </c>
      <c r="M245" s="392"/>
      <c r="N245" s="211">
        <v>12000</v>
      </c>
      <c r="O245" s="211">
        <v>12000</v>
      </c>
      <c r="P245" s="44">
        <v>10562</v>
      </c>
      <c r="Q245" s="44">
        <v>200</v>
      </c>
      <c r="R245" s="44">
        <v>5000</v>
      </c>
      <c r="S245" s="44">
        <v>0</v>
      </c>
      <c r="T245" s="44">
        <v>200</v>
      </c>
      <c r="U245" s="45">
        <v>0</v>
      </c>
      <c r="V245" s="45">
        <v>15362</v>
      </c>
      <c r="W245" s="45">
        <v>3362</v>
      </c>
      <c r="X245" s="41">
        <v>1.5547244839992425</v>
      </c>
      <c r="Y245" s="46"/>
      <c r="Z245" s="46"/>
    </row>
    <row r="246" spans="1:28">
      <c r="A246" s="29"/>
      <c r="B246" s="31" t="s">
        <v>4</v>
      </c>
      <c r="C246" s="17" t="s">
        <v>4100</v>
      </c>
      <c r="D246" s="24" t="s">
        <v>4427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 t="e">
        <f>VLOOKUP(C246,'出荷数2407-2506total250730101950'!B:F,5,0)</f>
        <v>#N/A</v>
      </c>
      <c r="L246" s="203" t="e">
        <f>VLOOKUP(C:C,#REF!,5,0)</f>
        <v>#REF!</v>
      </c>
      <c r="M246" s="392"/>
      <c r="N246" s="213">
        <v>1500</v>
      </c>
      <c r="O246" s="211">
        <v>1500</v>
      </c>
      <c r="P246" s="44">
        <v>2625</v>
      </c>
      <c r="Q246" s="44">
        <v>525</v>
      </c>
      <c r="R246" s="44">
        <v>0</v>
      </c>
      <c r="S246" s="44">
        <v>0</v>
      </c>
      <c r="T246" s="44">
        <v>525</v>
      </c>
      <c r="U246" s="45">
        <v>0</v>
      </c>
      <c r="V246" s="45">
        <v>2100</v>
      </c>
      <c r="W246" s="45">
        <v>600</v>
      </c>
      <c r="X246" s="41">
        <v>0.10171428571428572</v>
      </c>
      <c r="Y246" s="46"/>
      <c r="Z246" s="46"/>
    </row>
    <row r="247" spans="1:28" s="231" customFormat="1">
      <c r="A247" s="223" t="s">
        <v>1222</v>
      </c>
      <c r="B247" s="254" t="s">
        <v>4</v>
      </c>
      <c r="C247" s="255" t="s">
        <v>275</v>
      </c>
      <c r="D247" s="256" t="s">
        <v>276</v>
      </c>
      <c r="E247" s="255"/>
      <c r="F247" s="225">
        <v>2255</v>
      </c>
      <c r="G247" s="227">
        <v>2545</v>
      </c>
      <c r="H247" s="227">
        <v>2670</v>
      </c>
      <c r="I247" s="227">
        <f>VLOOKUP(C247,'202310-202403出荷数total2403220951'!B:F,5,0)</f>
        <v>879</v>
      </c>
      <c r="J247" s="227">
        <f>VLOOKUP(C247,'出荷数2307～2406total241008110618'!B:F,5,0)</f>
        <v>2296</v>
      </c>
      <c r="K247" s="214">
        <f>VLOOKUP(C247,'出荷数2407-2506total250730101950'!B:F,5,0)</f>
        <v>457</v>
      </c>
      <c r="L247" s="203" t="e">
        <f>VLOOKUP(C:C,#REF!,5,0)</f>
        <v>#REF!</v>
      </c>
      <c r="M247" s="392" t="str">
        <f>VLOOKUP(C:C,処分売価!A:P,15,0)</f>
        <v>処分品</v>
      </c>
      <c r="N247" s="8"/>
      <c r="O247" s="21" t="e">
        <f t="shared" si="3"/>
        <v>#REF!</v>
      </c>
      <c r="P247" s="227">
        <v>0</v>
      </c>
      <c r="Q247" s="227">
        <v>0</v>
      </c>
      <c r="R247" s="227">
        <v>0</v>
      </c>
      <c r="S247" s="227">
        <v>0</v>
      </c>
      <c r="T247" s="227">
        <v>0</v>
      </c>
      <c r="U247" s="228">
        <v>0</v>
      </c>
      <c r="V247" s="228">
        <v>0</v>
      </c>
      <c r="W247" s="228" t="e">
        <v>#N/A</v>
      </c>
      <c r="X247" s="229" t="e">
        <v>#N/A</v>
      </c>
      <c r="Y247" s="230"/>
      <c r="Z247" s="230"/>
      <c r="AA247" s="232"/>
      <c r="AB247" s="232"/>
    </row>
    <row r="248" spans="1:28">
      <c r="A248" s="29"/>
      <c r="B248" s="31" t="s">
        <v>4</v>
      </c>
      <c r="C248" s="17" t="s">
        <v>3793</v>
      </c>
      <c r="D248" s="24" t="s">
        <v>276</v>
      </c>
      <c r="E248" s="23"/>
      <c r="F248" s="19"/>
      <c r="G248" s="21"/>
      <c r="H248" s="21"/>
      <c r="I248" s="8" t="e">
        <f>VLOOKUP(C248,'202310-202403出荷数total2403220951'!B:F,5,0)</f>
        <v>#N/A</v>
      </c>
      <c r="J248" s="203" t="e">
        <f>VLOOKUP(C248,'出荷数2307～2406total241008110618'!B:F,5,0)</f>
        <v>#N/A</v>
      </c>
      <c r="K248" s="214">
        <f>VLOOKUP(C248,'出荷数2407-2506total250730101950'!B:F,5,0)</f>
        <v>1929</v>
      </c>
      <c r="L248" s="203" t="e">
        <f>VLOOKUP(C:C,#REF!,5,0)</f>
        <v>#REF!</v>
      </c>
      <c r="M248" s="392"/>
      <c r="N248" s="211">
        <v>2000</v>
      </c>
      <c r="O248" s="211">
        <v>2000</v>
      </c>
      <c r="P248" s="44">
        <v>5229</v>
      </c>
      <c r="Q248" s="44">
        <v>0</v>
      </c>
      <c r="R248" s="44">
        <v>0</v>
      </c>
      <c r="S248" s="44">
        <v>0</v>
      </c>
      <c r="T248" s="44">
        <v>0</v>
      </c>
      <c r="U248" s="45">
        <v>0</v>
      </c>
      <c r="V248" s="45">
        <v>5229</v>
      </c>
      <c r="W248" s="45">
        <v>3229</v>
      </c>
      <c r="X248" s="41">
        <v>0.27902084528590554</v>
      </c>
      <c r="Y248" s="46"/>
      <c r="Z248" s="46"/>
    </row>
    <row r="249" spans="1:28">
      <c r="A249" s="29" t="s">
        <v>1223</v>
      </c>
      <c r="B249" s="31" t="s">
        <v>4</v>
      </c>
      <c r="C249" s="6" t="s">
        <v>277</v>
      </c>
      <c r="D249" s="20" t="s">
        <v>278</v>
      </c>
      <c r="E249" s="19"/>
      <c r="F249" s="19">
        <v>1568</v>
      </c>
      <c r="G249" s="21">
        <v>1942</v>
      </c>
      <c r="H249" s="21">
        <v>1574</v>
      </c>
      <c r="I249" s="8">
        <f>VLOOKUP(C249,'202310-202403出荷数total2403220951'!B:F,5,0)</f>
        <v>294</v>
      </c>
      <c r="J249" s="203">
        <f>VLOOKUP(C249,'出荷数2307～2406total241008110618'!B:F,5,0)</f>
        <v>1143</v>
      </c>
      <c r="K249" s="214">
        <f>VLOOKUP(C249,'出荷数2407-2506total250730101950'!B:F,5,0)</f>
        <v>179</v>
      </c>
      <c r="L249" s="203" t="e">
        <f>VLOOKUP(C:C,#REF!,5,0)</f>
        <v>#REF!</v>
      </c>
      <c r="M249" s="392" t="str">
        <f>VLOOKUP(C:C,処分売価!A:P,15,0)</f>
        <v>処分品</v>
      </c>
      <c r="N249" s="8"/>
      <c r="O249" s="21" t="e">
        <f t="shared" si="3"/>
        <v>#REF!</v>
      </c>
      <c r="P249" s="44">
        <v>1028</v>
      </c>
      <c r="Q249" s="44">
        <v>0</v>
      </c>
      <c r="R249" s="44">
        <v>0</v>
      </c>
      <c r="S249" s="44">
        <v>0</v>
      </c>
      <c r="T249" s="44">
        <v>0</v>
      </c>
      <c r="U249" s="45">
        <v>0</v>
      </c>
      <c r="V249" s="45">
        <v>1028</v>
      </c>
      <c r="W249" s="45">
        <v>963.90909090909088</v>
      </c>
      <c r="X249" s="41">
        <v>0.13715953307392997</v>
      </c>
      <c r="Y249" s="46"/>
      <c r="Z249" s="46"/>
    </row>
    <row r="250" spans="1:28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 t="e">
        <f>VLOOKUP(C:C,#REF!,5,0)</f>
        <v>#REF!</v>
      </c>
      <c r="M250" s="392"/>
      <c r="N250" s="8"/>
      <c r="O250" s="21" t="e">
        <f t="shared" si="3"/>
        <v>#REF!</v>
      </c>
      <c r="P250" s="44">
        <v>3250</v>
      </c>
      <c r="Q250" s="44">
        <v>0</v>
      </c>
      <c r="R250" s="44">
        <v>0</v>
      </c>
      <c r="S250" s="44">
        <v>0</v>
      </c>
      <c r="T250" s="44">
        <v>0</v>
      </c>
      <c r="U250" s="45">
        <v>0</v>
      </c>
      <c r="V250" s="45">
        <v>3250</v>
      </c>
      <c r="W250" s="45">
        <v>2989.090909090909</v>
      </c>
      <c r="X250" s="41">
        <v>0.17661538461538462</v>
      </c>
      <c r="Y250" s="46"/>
      <c r="Z250" s="46"/>
    </row>
    <row r="251" spans="1:28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 t="e">
        <f>VLOOKUP(C:C,#REF!,5,0)</f>
        <v>#REF!</v>
      </c>
      <c r="M251" s="392" t="str">
        <f>VLOOKUP(C:C,処分売価!A:P,15,0)</f>
        <v>処分品</v>
      </c>
      <c r="N251" s="8"/>
      <c r="O251" s="21" t="e">
        <f t="shared" si="3"/>
        <v>#REF!</v>
      </c>
      <c r="P251" s="44">
        <v>2987</v>
      </c>
      <c r="Q251" s="44">
        <v>0</v>
      </c>
      <c r="R251" s="44">
        <v>0</v>
      </c>
      <c r="S251" s="44">
        <v>0</v>
      </c>
      <c r="T251" s="44">
        <v>0</v>
      </c>
      <c r="U251" s="45">
        <v>0</v>
      </c>
      <c r="V251" s="45">
        <v>2987</v>
      </c>
      <c r="W251" s="45">
        <v>2889.2727272727275</v>
      </c>
      <c r="X251" s="41">
        <v>7.1978573819886177E-2</v>
      </c>
      <c r="Y251" s="46"/>
      <c r="Z251" s="46"/>
    </row>
    <row r="252" spans="1:28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 t="e">
        <f>VLOOKUP(C:C,#REF!,5,0)</f>
        <v>#REF!</v>
      </c>
      <c r="M252" s="392" t="str">
        <f>VLOOKUP(C:C,処分売価!A:P,15,0)</f>
        <v>処分品</v>
      </c>
      <c r="N252" s="8"/>
      <c r="O252" s="21" t="e">
        <f t="shared" si="3"/>
        <v>#REF!</v>
      </c>
      <c r="P252" s="44">
        <v>2186</v>
      </c>
      <c r="Q252" s="44">
        <v>400</v>
      </c>
      <c r="R252" s="44">
        <v>0</v>
      </c>
      <c r="S252" s="44">
        <v>0</v>
      </c>
      <c r="T252" s="44">
        <v>400</v>
      </c>
      <c r="U252" s="45">
        <v>0</v>
      </c>
      <c r="V252" s="45">
        <v>1786</v>
      </c>
      <c r="W252" s="45">
        <v>1702.8181818181818</v>
      </c>
      <c r="X252" s="41">
        <v>8.3714547118023785E-2</v>
      </c>
      <c r="Y252" s="46"/>
      <c r="Z252" s="46"/>
    </row>
    <row r="253" spans="1:28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 t="e">
        <f>VLOOKUP(C:C,#REF!,5,0)</f>
        <v>#REF!</v>
      </c>
      <c r="M253" s="392"/>
      <c r="N253" s="211">
        <v>1000</v>
      </c>
      <c r="O253" s="21" t="e">
        <f t="shared" si="3"/>
        <v>#REF!</v>
      </c>
      <c r="P253" s="44">
        <v>4399</v>
      </c>
      <c r="Q253" s="44">
        <v>3420</v>
      </c>
      <c r="R253" s="44">
        <v>0</v>
      </c>
      <c r="S253" s="44">
        <v>0</v>
      </c>
      <c r="T253" s="44">
        <v>3420</v>
      </c>
      <c r="U253" s="45">
        <v>0</v>
      </c>
      <c r="V253" s="45">
        <v>979</v>
      </c>
      <c r="W253" s="45">
        <v>-135.09090909090901</v>
      </c>
      <c r="X253" s="41">
        <v>0.55717208456467382</v>
      </c>
      <c r="Y253" s="46"/>
      <c r="Z253" s="46" t="s">
        <v>351</v>
      </c>
    </row>
    <row r="254" spans="1:28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 t="e">
        <f>VLOOKUP(C:C,#REF!,5,0)</f>
        <v>#REF!</v>
      </c>
      <c r="M254" s="392"/>
      <c r="N254" s="8"/>
      <c r="O254" s="21" t="e">
        <f t="shared" si="3"/>
        <v>#REF!</v>
      </c>
      <c r="P254" s="44">
        <v>3647</v>
      </c>
      <c r="Q254" s="44">
        <v>0</v>
      </c>
      <c r="R254" s="44">
        <v>0</v>
      </c>
      <c r="S254" s="44">
        <v>0</v>
      </c>
      <c r="T254" s="44">
        <v>0</v>
      </c>
      <c r="U254" s="45">
        <v>0</v>
      </c>
      <c r="V254" s="45">
        <v>3647</v>
      </c>
      <c r="W254" s="45">
        <v>1461.5454545454545</v>
      </c>
      <c r="X254" s="41">
        <v>1.3183438442555524</v>
      </c>
      <c r="Y254" s="46"/>
      <c r="Z254" s="46"/>
    </row>
    <row r="255" spans="1:28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 t="e">
        <f>VLOOKUP(C:C,#REF!,5,0)</f>
        <v>#REF!</v>
      </c>
      <c r="M255" s="392"/>
      <c r="N255" s="8"/>
      <c r="O255" s="21" t="e">
        <f t="shared" si="3"/>
        <v>#REF!</v>
      </c>
      <c r="P255" s="44">
        <v>4411</v>
      </c>
      <c r="Q255" s="44">
        <v>900</v>
      </c>
      <c r="R255" s="44">
        <v>0</v>
      </c>
      <c r="S255" s="44">
        <v>0</v>
      </c>
      <c r="T255" s="44">
        <v>0</v>
      </c>
      <c r="U255" s="45">
        <v>900</v>
      </c>
      <c r="V255" s="45">
        <v>4411</v>
      </c>
      <c r="W255" s="45">
        <v>4141.909090909091</v>
      </c>
      <c r="X255" s="41">
        <v>0.13420992972115167</v>
      </c>
      <c r="Y255" s="46"/>
      <c r="Z255" s="46"/>
    </row>
    <row r="256" spans="1:28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 t="e">
        <f>VLOOKUP(C:C,#REF!,5,0)</f>
        <v>#REF!</v>
      </c>
      <c r="M256" s="392"/>
      <c r="N256" s="8"/>
      <c r="O256" s="21" t="e">
        <f t="shared" si="3"/>
        <v>#REF!</v>
      </c>
      <c r="P256" s="44">
        <v>5560</v>
      </c>
      <c r="Q256" s="44">
        <v>550</v>
      </c>
      <c r="R256" s="44">
        <v>0</v>
      </c>
      <c r="S256" s="44">
        <v>0</v>
      </c>
      <c r="T256" s="44">
        <v>850</v>
      </c>
      <c r="U256" s="45">
        <v>-300</v>
      </c>
      <c r="V256" s="45">
        <v>4710</v>
      </c>
      <c r="W256" s="45">
        <v>4218.181818181818</v>
      </c>
      <c r="X256" s="41">
        <v>0.19460431654676258</v>
      </c>
      <c r="Y256" s="46"/>
      <c r="Z256" s="46"/>
    </row>
    <row r="257" spans="1:28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 t="e">
        <f>VLOOKUP(C:C,#REF!,5,0)</f>
        <v>#REF!</v>
      </c>
      <c r="M257" s="392"/>
      <c r="N257" s="8"/>
      <c r="O257" s="21" t="e">
        <f t="shared" si="3"/>
        <v>#REF!</v>
      </c>
      <c r="P257" s="44">
        <v>5748</v>
      </c>
      <c r="Q257" s="44">
        <v>0</v>
      </c>
      <c r="R257" s="44">
        <v>0</v>
      </c>
      <c r="S257" s="44">
        <v>0</v>
      </c>
      <c r="T257" s="44">
        <v>0</v>
      </c>
      <c r="U257" s="45">
        <v>0</v>
      </c>
      <c r="V257" s="45">
        <v>5748</v>
      </c>
      <c r="W257" s="45">
        <v>4944.363636363636</v>
      </c>
      <c r="X257" s="41">
        <v>0.30758524704244955</v>
      </c>
      <c r="Y257" s="46"/>
      <c r="Z257" s="46"/>
    </row>
    <row r="258" spans="1:28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VLOOKUP(C:C,#REF!,5,0)</f>
        <v>#REF!</v>
      </c>
      <c r="M258" s="392"/>
      <c r="N258" s="8"/>
      <c r="O258" s="21" t="e">
        <f t="shared" si="3"/>
        <v>#REF!</v>
      </c>
      <c r="P258" s="44">
        <v>10</v>
      </c>
      <c r="Q258" s="44">
        <v>0</v>
      </c>
      <c r="R258" s="44">
        <v>0</v>
      </c>
      <c r="S258" s="44">
        <v>0</v>
      </c>
      <c r="T258" s="44">
        <v>0</v>
      </c>
      <c r="U258" s="45">
        <v>0</v>
      </c>
      <c r="V258" s="45">
        <v>10</v>
      </c>
      <c r="W258" s="45" t="e">
        <v>#N/A</v>
      </c>
      <c r="X258" s="41" t="e">
        <v>#N/A</v>
      </c>
      <c r="Y258" s="46"/>
      <c r="Z258" s="46"/>
    </row>
    <row r="259" spans="1:28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 t="e">
        <f>VLOOKUP(C:C,#REF!,5,0)</f>
        <v>#REF!</v>
      </c>
      <c r="M259" s="392"/>
      <c r="N259" s="8"/>
      <c r="O259" s="21" t="e">
        <f t="shared" si="3"/>
        <v>#REF!</v>
      </c>
      <c r="P259" s="44">
        <v>0</v>
      </c>
      <c r="Q259" s="44">
        <v>0</v>
      </c>
      <c r="R259" s="44">
        <v>0</v>
      </c>
      <c r="S259" s="44">
        <v>0</v>
      </c>
      <c r="T259" s="44">
        <v>0</v>
      </c>
      <c r="U259" s="45">
        <v>0</v>
      </c>
      <c r="V259" s="45">
        <v>0</v>
      </c>
      <c r="W259" s="45">
        <v>-1350</v>
      </c>
      <c r="X259" s="41" t="e">
        <v>#DIV/0!</v>
      </c>
      <c r="Y259" s="46"/>
      <c r="Z259" s="46"/>
    </row>
    <row r="260" spans="1:28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203" t="e">
        <f>VLOOKUP(C:C,#REF!,5,0)</f>
        <v>#REF!</v>
      </c>
      <c r="M260" s="392"/>
      <c r="N260" s="196"/>
      <c r="O260" s="196" t="e">
        <f t="shared" si="3"/>
        <v>#REF!</v>
      </c>
      <c r="P260" s="196">
        <v>743</v>
      </c>
      <c r="Q260" s="196">
        <v>0</v>
      </c>
      <c r="R260" s="196">
        <v>0</v>
      </c>
      <c r="S260" s="196">
        <v>0</v>
      </c>
      <c r="T260" s="196">
        <v>0</v>
      </c>
      <c r="U260" s="197">
        <v>0</v>
      </c>
      <c r="V260" s="197">
        <v>743</v>
      </c>
      <c r="W260" s="197">
        <v>414.81818181818181</v>
      </c>
      <c r="X260" s="198">
        <v>0.97173620457604304</v>
      </c>
      <c r="Y260" s="199"/>
      <c r="Z260" s="199"/>
      <c r="AA260" s="201"/>
      <c r="AB260" s="201"/>
    </row>
    <row r="261" spans="1:28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 t="e">
        <f>VLOOKUP(C:C,#REF!,5,0)</f>
        <v>#REF!</v>
      </c>
      <c r="M261" s="392"/>
      <c r="N261" s="211">
        <v>4000</v>
      </c>
      <c r="O261" s="211">
        <v>4000</v>
      </c>
      <c r="P261" s="44">
        <v>3617</v>
      </c>
      <c r="Q261" s="44">
        <v>0</v>
      </c>
      <c r="R261" s="44">
        <v>3000</v>
      </c>
      <c r="S261" s="44">
        <v>0</v>
      </c>
      <c r="T261" s="44">
        <v>0</v>
      </c>
      <c r="U261" s="45">
        <v>0</v>
      </c>
      <c r="V261" s="45">
        <v>6617</v>
      </c>
      <c r="W261" s="45">
        <v>2617</v>
      </c>
      <c r="X261" s="41">
        <v>1.9740116118330109</v>
      </c>
      <c r="Y261" s="46"/>
      <c r="Z261" s="46"/>
    </row>
    <row r="262" spans="1:28">
      <c r="A262" s="9"/>
      <c r="B262" s="31" t="s">
        <v>4</v>
      </c>
      <c r="C262" s="49" t="s">
        <v>3770</v>
      </c>
      <c r="D262" s="24" t="s">
        <v>3783</v>
      </c>
      <c r="E262" s="50"/>
      <c r="F262" s="50">
        <v>0</v>
      </c>
      <c r="G262" s="8">
        <v>0</v>
      </c>
      <c r="H262" s="8">
        <v>0</v>
      </c>
      <c r="I262" s="8" t="e">
        <f>VLOOKUP(C262,'202310-202403出荷数total2403220951'!B:F,5,0)</f>
        <v>#N/A</v>
      </c>
      <c r="J262" s="203" t="e">
        <f>VLOOKUP(C262,'出荷数2307～2406total241008110618'!B:F,5,0)</f>
        <v>#N/A</v>
      </c>
      <c r="K262" s="214">
        <f>VLOOKUP(C262,'出荷数2407-2506total250730101950'!B:F,5,0)</f>
        <v>2754</v>
      </c>
      <c r="L262" s="203" t="e">
        <f>VLOOKUP(C:C,#REF!,5,0)</f>
        <v>#REF!</v>
      </c>
      <c r="M262" s="392"/>
      <c r="N262" s="211">
        <v>1000</v>
      </c>
      <c r="O262" s="211">
        <v>1000</v>
      </c>
      <c r="P262" s="44">
        <v>3081</v>
      </c>
      <c r="Q262" s="44">
        <v>2000</v>
      </c>
      <c r="R262" s="44">
        <v>0</v>
      </c>
      <c r="S262" s="44">
        <v>0</v>
      </c>
      <c r="T262" s="44">
        <v>1900</v>
      </c>
      <c r="U262" s="45">
        <v>100</v>
      </c>
      <c r="V262" s="45">
        <v>1181</v>
      </c>
      <c r="W262" s="45">
        <v>181</v>
      </c>
      <c r="X262" s="41">
        <v>0.53197013956507633</v>
      </c>
      <c r="Y262" s="46"/>
      <c r="Z262" s="46"/>
    </row>
    <row r="263" spans="1:28" s="152" customFormat="1" ht="15.75">
      <c r="A263" s="29" t="s">
        <v>2926</v>
      </c>
      <c r="B263" s="155" t="s">
        <v>4</v>
      </c>
      <c r="C263" s="153" t="s">
        <v>348</v>
      </c>
      <c r="D263" s="154" t="s">
        <v>1311</v>
      </c>
      <c r="E263" s="153"/>
      <c r="F263" s="146">
        <v>2372</v>
      </c>
      <c r="G263" s="148">
        <v>1852</v>
      </c>
      <c r="H263" s="21">
        <v>1128</v>
      </c>
      <c r="I263" s="8">
        <f>VLOOKUP(C263,'202310-202403出荷数total2403220951'!B:F,5,0)</f>
        <v>242</v>
      </c>
      <c r="J263" s="203">
        <f>VLOOKUP(C263,'出荷数2307～2406total241008110618'!B:F,5,0)</f>
        <v>537</v>
      </c>
      <c r="K263" s="214">
        <f>VLOOKUP(C263,'出荷数2407-2506total250730101950'!B:F,5,0)</f>
        <v>510</v>
      </c>
      <c r="L263" s="203" t="e">
        <f>VLOOKUP(C:C,#REF!,5,0)</f>
        <v>#REF!</v>
      </c>
      <c r="M263" s="392" t="str">
        <f>VLOOKUP(C:C,処分売価!A:P,15,0)</f>
        <v>処分品</v>
      </c>
      <c r="N263" s="8"/>
      <c r="O263" s="21" t="e">
        <f t="shared" ref="O263:O278" si="4">L263/11*5</f>
        <v>#REF!</v>
      </c>
      <c r="P263" s="148">
        <v>255</v>
      </c>
      <c r="Q263" s="148">
        <v>0</v>
      </c>
      <c r="R263" s="44">
        <v>0</v>
      </c>
      <c r="S263" s="148">
        <v>0</v>
      </c>
      <c r="T263" s="148">
        <v>0</v>
      </c>
      <c r="U263" s="149">
        <v>0</v>
      </c>
      <c r="V263" s="149">
        <v>255</v>
      </c>
      <c r="W263" s="149">
        <v>135.45454545454544</v>
      </c>
      <c r="X263" s="150">
        <v>1.031372549019608</v>
      </c>
      <c r="Y263" s="151"/>
      <c r="Z263" s="151"/>
    </row>
    <row r="264" spans="1:28">
      <c r="A264" s="29" t="s">
        <v>2927</v>
      </c>
      <c r="B264" s="31" t="s">
        <v>4</v>
      </c>
      <c r="C264" s="17" t="s">
        <v>715</v>
      </c>
      <c r="D264" s="24" t="s">
        <v>716</v>
      </c>
      <c r="E264" s="23"/>
      <c r="F264" s="19">
        <v>0</v>
      </c>
      <c r="G264" s="21">
        <v>0</v>
      </c>
      <c r="H264" s="21">
        <v>1956</v>
      </c>
      <c r="I264" s="8">
        <f>VLOOKUP(C264,'202310-202403出荷数total2403220951'!B:F,5,0)</f>
        <v>512</v>
      </c>
      <c r="J264" s="203">
        <f>VLOOKUP(C264,'出荷数2307～2406total241008110618'!B:F,5,0)</f>
        <v>1043</v>
      </c>
      <c r="K264" s="214">
        <f>VLOOKUP(C264,'出荷数2407-2506total250730101950'!B:F,5,0)</f>
        <v>1417</v>
      </c>
      <c r="L264" s="203" t="e">
        <f>VLOOKUP(C:C,#REF!,5,0)</f>
        <v>#REF!</v>
      </c>
      <c r="M264" s="392"/>
      <c r="N264" s="8"/>
      <c r="O264" s="21" t="e">
        <f t="shared" si="4"/>
        <v>#REF!</v>
      </c>
      <c r="P264" s="44">
        <v>3558</v>
      </c>
      <c r="Q264" s="44">
        <v>0</v>
      </c>
      <c r="R264" s="44">
        <v>0</v>
      </c>
      <c r="S264" s="44">
        <v>0</v>
      </c>
      <c r="T264" s="44">
        <v>0</v>
      </c>
      <c r="U264" s="45">
        <v>0</v>
      </c>
      <c r="V264" s="45">
        <v>3558</v>
      </c>
      <c r="W264" s="45">
        <v>2911.181818181818</v>
      </c>
      <c r="X264" s="41">
        <v>0.39994378864530633</v>
      </c>
      <c r="Y264" s="46"/>
      <c r="Z264" s="46"/>
    </row>
    <row r="265" spans="1:28">
      <c r="A265" s="29" t="s">
        <v>2928</v>
      </c>
      <c r="B265" s="31" t="s">
        <v>4</v>
      </c>
      <c r="C265" s="17" t="s">
        <v>295</v>
      </c>
      <c r="D265" s="24" t="s">
        <v>296</v>
      </c>
      <c r="E265" s="23"/>
      <c r="F265" s="19">
        <v>3128</v>
      </c>
      <c r="G265" s="21">
        <v>4154</v>
      </c>
      <c r="H265" s="21">
        <v>2497</v>
      </c>
      <c r="I265" s="8">
        <f>VLOOKUP(C265,'202310-202403出荷数total2403220951'!B:F,5,0)</f>
        <v>1204</v>
      </c>
      <c r="J265" s="203">
        <f>VLOOKUP(C265,'出荷数2307～2406total241008110618'!B:F,5,0)</f>
        <v>2123</v>
      </c>
      <c r="K265" s="214">
        <f>VLOOKUP(C265,'出荷数2407-2506total250730101950'!B:F,5,0)</f>
        <v>2367</v>
      </c>
      <c r="L265" s="203" t="e">
        <f>VLOOKUP(C:C,#REF!,5,0)</f>
        <v>#REF!</v>
      </c>
      <c r="M265" s="392"/>
      <c r="N265" s="8"/>
      <c r="O265" s="21" t="e">
        <f t="shared" si="4"/>
        <v>#REF!</v>
      </c>
      <c r="P265" s="44">
        <v>3235</v>
      </c>
      <c r="Q265" s="44">
        <v>10</v>
      </c>
      <c r="R265" s="44">
        <v>0</v>
      </c>
      <c r="S265" s="44">
        <v>0</v>
      </c>
      <c r="T265" s="44">
        <v>0</v>
      </c>
      <c r="U265" s="45">
        <v>10</v>
      </c>
      <c r="V265" s="45">
        <v>3235</v>
      </c>
      <c r="W265" s="45">
        <v>2399.5454545454545</v>
      </c>
      <c r="X265" s="41">
        <v>0.56816074188562593</v>
      </c>
      <c r="Y265" s="46"/>
      <c r="Z265" s="46"/>
    </row>
    <row r="266" spans="1:28" s="152" customFormat="1">
      <c r="A266" s="144" t="s">
        <v>2929</v>
      </c>
      <c r="B266" s="155" t="s">
        <v>4</v>
      </c>
      <c r="C266" s="153" t="s">
        <v>349</v>
      </c>
      <c r="D266" s="154" t="s">
        <v>350</v>
      </c>
      <c r="E266" s="153"/>
      <c r="F266" s="146">
        <v>807</v>
      </c>
      <c r="G266" s="148">
        <v>965</v>
      </c>
      <c r="H266" s="148">
        <v>878</v>
      </c>
      <c r="I266" s="148">
        <f>VLOOKUP(C266,'202310-202403出荷数total2403220951'!B:F,5,0)</f>
        <v>264</v>
      </c>
      <c r="J266" s="148">
        <f>VLOOKUP(C266,'出荷数2307～2406total241008110618'!B:F,5,0)</f>
        <v>486</v>
      </c>
      <c r="K266" s="214">
        <f>VLOOKUP(C266,'出荷数2407-2506total250730101950'!B:F,5,0)</f>
        <v>678</v>
      </c>
      <c r="L266" s="203" t="e">
        <f>VLOOKUP(C:C,#REF!,5,0)</f>
        <v>#REF!</v>
      </c>
      <c r="M266" s="392"/>
      <c r="N266" s="8"/>
      <c r="O266" s="21" t="e">
        <f t="shared" si="4"/>
        <v>#REF!</v>
      </c>
      <c r="P266" s="148">
        <v>0</v>
      </c>
      <c r="Q266" s="148">
        <v>0</v>
      </c>
      <c r="R266" s="148">
        <v>0</v>
      </c>
      <c r="S266" s="148">
        <v>0</v>
      </c>
      <c r="T266" s="148">
        <v>0</v>
      </c>
      <c r="U266" s="149">
        <v>0</v>
      </c>
      <c r="V266" s="149">
        <v>0</v>
      </c>
      <c r="W266" s="149" t="e">
        <v>#N/A</v>
      </c>
      <c r="X266" s="150" t="e">
        <v>#N/A</v>
      </c>
      <c r="Y266" s="151"/>
      <c r="Z266" s="151"/>
      <c r="AA266" s="191"/>
      <c r="AB266" s="191"/>
    </row>
    <row r="267" spans="1:28" ht="19.149999999999999" customHeight="1">
      <c r="A267" s="29" t="s">
        <v>2930</v>
      </c>
      <c r="B267" s="164" t="s">
        <v>4</v>
      </c>
      <c r="C267" s="165" t="s">
        <v>2882</v>
      </c>
      <c r="D267" s="242" t="s">
        <v>359</v>
      </c>
      <c r="E267" s="181"/>
      <c r="F267" s="183">
        <v>3004</v>
      </c>
      <c r="G267" s="184">
        <v>2368</v>
      </c>
      <c r="H267" s="21">
        <v>2446</v>
      </c>
      <c r="I267" s="8">
        <f>VLOOKUP(C267,'202310-202403出荷数total2403220951'!B:F,5,0)</f>
        <v>1141</v>
      </c>
      <c r="J267" s="203">
        <f>VLOOKUP(C267,'出荷数2307～2406total241008110618'!B:F,5,0)</f>
        <v>2240</v>
      </c>
      <c r="K267" s="214">
        <f>VLOOKUP(C267,'出荷数2407-2506total250730101950'!B:F,5,0)</f>
        <v>2295</v>
      </c>
      <c r="L267" s="203" t="e">
        <f>VLOOKUP(C:C,#REF!,5,0)</f>
        <v>#REF!</v>
      </c>
      <c r="M267" s="392"/>
      <c r="N267" s="8"/>
      <c r="O267" s="21" t="e">
        <f t="shared" si="4"/>
        <v>#REF!</v>
      </c>
      <c r="P267" s="160">
        <v>286</v>
      </c>
      <c r="Q267" s="160">
        <v>0</v>
      </c>
      <c r="R267" s="44">
        <v>0</v>
      </c>
      <c r="S267" s="160">
        <v>0</v>
      </c>
      <c r="T267" s="160">
        <v>0</v>
      </c>
      <c r="U267" s="161">
        <v>0</v>
      </c>
      <c r="V267" s="45">
        <v>286</v>
      </c>
      <c r="W267" s="45">
        <v>-760.36363636363649</v>
      </c>
      <c r="X267" s="162">
        <v>8.0489510489510483</v>
      </c>
      <c r="Y267" s="163"/>
      <c r="Z267" s="163"/>
    </row>
    <row r="268" spans="1:28" s="9" customFormat="1">
      <c r="A268" s="29" t="s">
        <v>2931</v>
      </c>
      <c r="B268" s="193" t="s">
        <v>4</v>
      </c>
      <c r="C268" s="243" t="s">
        <v>1315</v>
      </c>
      <c r="D268" s="243" t="s">
        <v>1318</v>
      </c>
      <c r="E268" s="185"/>
      <c r="F268" s="185"/>
      <c r="G268" s="185"/>
      <c r="H268" s="21">
        <v>128</v>
      </c>
      <c r="I268" s="8">
        <f>VLOOKUP(C268,'202310-202403出荷数total2403220951'!B:F,5,0)</f>
        <v>43</v>
      </c>
      <c r="J268" s="203">
        <f>VLOOKUP(C268,'出荷数2307～2406total241008110618'!B:F,5,0)</f>
        <v>110</v>
      </c>
      <c r="K268" s="214">
        <f>VLOOKUP(C268,'出荷数2407-2506total250730101950'!B:F,5,0)</f>
        <v>140</v>
      </c>
      <c r="L268" s="203" t="e">
        <f>VLOOKUP(C:C,#REF!,5,0)</f>
        <v>#REF!</v>
      </c>
      <c r="M268" s="392"/>
      <c r="N268" s="8"/>
      <c r="O268" s="21" t="e">
        <f t="shared" si="4"/>
        <v>#REF!</v>
      </c>
      <c r="P268" s="44">
        <v>153</v>
      </c>
      <c r="Q268" s="44">
        <v>0</v>
      </c>
      <c r="R268" s="44">
        <v>0</v>
      </c>
      <c r="S268" s="44">
        <v>0</v>
      </c>
      <c r="T268" s="44">
        <v>0</v>
      </c>
      <c r="U268" s="45">
        <v>0</v>
      </c>
      <c r="V268" s="45">
        <v>153</v>
      </c>
      <c r="W268" s="45">
        <v>82.090909090909093</v>
      </c>
      <c r="X268" s="41">
        <v>1.0196078431372548</v>
      </c>
      <c r="Y268" s="13"/>
      <c r="Z268" s="13" t="s">
        <v>5135</v>
      </c>
      <c r="AA268" s="143"/>
      <c r="AB268" s="143"/>
    </row>
    <row r="269" spans="1:28" s="9" customFormat="1">
      <c r="A269" s="29" t="s">
        <v>2932</v>
      </c>
      <c r="B269" s="145" t="s">
        <v>4</v>
      </c>
      <c r="C269" s="185" t="s">
        <v>1316</v>
      </c>
      <c r="D269" s="186" t="s">
        <v>1318</v>
      </c>
      <c r="E269" s="187"/>
      <c r="F269" s="187"/>
      <c r="G269" s="148"/>
      <c r="H269" s="21">
        <v>36</v>
      </c>
      <c r="I269" s="8">
        <f>VLOOKUP(C269,'202310-202403出荷数total2403220951'!B:F,5,0)</f>
        <v>152</v>
      </c>
      <c r="J269" s="203">
        <f>VLOOKUP(C269,'出荷数2307～2406total241008110618'!B:F,5,0)</f>
        <v>193</v>
      </c>
      <c r="K269" s="214">
        <f>VLOOKUP(C269,'出荷数2407-2506total250730101950'!B:F,5,0)</f>
        <v>245</v>
      </c>
      <c r="L269" s="203" t="e">
        <f>VLOOKUP(C:C,#REF!,5,0)</f>
        <v>#REF!</v>
      </c>
      <c r="M269" s="392"/>
      <c r="N269" s="8"/>
      <c r="O269" s="21" t="e">
        <f t="shared" si="4"/>
        <v>#REF!</v>
      </c>
      <c r="P269" s="44">
        <v>65</v>
      </c>
      <c r="Q269" s="44">
        <v>0</v>
      </c>
      <c r="R269" s="44">
        <v>0</v>
      </c>
      <c r="S269" s="44">
        <v>0</v>
      </c>
      <c r="T269" s="44">
        <v>0</v>
      </c>
      <c r="U269" s="45">
        <v>0</v>
      </c>
      <c r="V269" s="45">
        <v>65</v>
      </c>
      <c r="W269" s="45">
        <v>-36.363636363636374</v>
      </c>
      <c r="X269" s="41">
        <v>3.4307692307692306</v>
      </c>
      <c r="Y269" s="13"/>
      <c r="Z269" s="13"/>
      <c r="AA269" s="143"/>
      <c r="AB269" s="143"/>
    </row>
    <row r="270" spans="1:28" s="9" customFormat="1">
      <c r="A270" s="29" t="s">
        <v>2933</v>
      </c>
      <c r="B270" s="145" t="s">
        <v>4</v>
      </c>
      <c r="C270" s="186" t="s">
        <v>1317</v>
      </c>
      <c r="D270" s="186" t="s">
        <v>1318</v>
      </c>
      <c r="E270" s="187"/>
      <c r="F270" s="187"/>
      <c r="G270" s="148"/>
      <c r="H270" s="21">
        <v>890</v>
      </c>
      <c r="I270" s="8">
        <f>VLOOKUP(C270,'202310-202403出荷数total2403220951'!B:F,5,0)</f>
        <v>323</v>
      </c>
      <c r="J270" s="203">
        <f>VLOOKUP(C270,'出荷数2307～2406total241008110618'!B:F,5,0)</f>
        <v>642</v>
      </c>
      <c r="K270" s="214">
        <f>VLOOKUP(C270,'出荷数2407-2506total250730101950'!B:F,5,0)</f>
        <v>519</v>
      </c>
      <c r="L270" s="203" t="e">
        <f>VLOOKUP(C:C,#REF!,5,0)</f>
        <v>#REF!</v>
      </c>
      <c r="M270" s="392"/>
      <c r="N270" s="8"/>
      <c r="O270" s="21" t="e">
        <f t="shared" si="4"/>
        <v>#REF!</v>
      </c>
      <c r="P270" s="44">
        <v>249</v>
      </c>
      <c r="Q270" s="44">
        <v>0</v>
      </c>
      <c r="R270" s="44">
        <v>0</v>
      </c>
      <c r="S270" s="44">
        <v>0</v>
      </c>
      <c r="T270" s="44">
        <v>0</v>
      </c>
      <c r="U270" s="45">
        <v>0</v>
      </c>
      <c r="V270" s="45">
        <v>249</v>
      </c>
      <c r="W270" s="45">
        <v>98.545454545454561</v>
      </c>
      <c r="X270" s="41">
        <v>1.3293172690763053</v>
      </c>
      <c r="Y270" s="13"/>
      <c r="Z270" s="13"/>
      <c r="AA270" s="143"/>
      <c r="AB270" s="143"/>
    </row>
    <row r="271" spans="1:28" s="231" customFormat="1">
      <c r="A271" s="223" t="s">
        <v>2934</v>
      </c>
      <c r="B271" s="224" t="s">
        <v>4</v>
      </c>
      <c r="C271" s="295" t="s">
        <v>2876</v>
      </c>
      <c r="D271" s="295" t="s">
        <v>2877</v>
      </c>
      <c r="E271" s="296"/>
      <c r="F271" s="296"/>
      <c r="G271" s="227"/>
      <c r="H271" s="227">
        <v>283</v>
      </c>
      <c r="I271" s="227">
        <f>VLOOKUP(C271,'202310-202403出荷数total2403220951'!B:F,5,0)</f>
        <v>240</v>
      </c>
      <c r="J271" s="227">
        <f>VLOOKUP(C271,'出荷数2307～2406total241008110618'!B:F,5,0)</f>
        <v>1210</v>
      </c>
      <c r="K271" s="227">
        <f>VLOOKUP(C271,'出荷数2407-2506total250730101950'!B:F,5,0)</f>
        <v>612</v>
      </c>
      <c r="L271" s="203" t="e">
        <f>VLOOKUP(C:C,#REF!,5,0)</f>
        <v>#REF!</v>
      </c>
      <c r="M271" s="392" t="str">
        <f>VLOOKUP(C:C,処分売価!A:P,15,0)</f>
        <v>処分品</v>
      </c>
      <c r="N271" s="297">
        <v>1000</v>
      </c>
      <c r="O271" s="227" t="e">
        <f t="shared" si="4"/>
        <v>#REF!</v>
      </c>
      <c r="P271" s="227">
        <v>4110</v>
      </c>
      <c r="Q271" s="227">
        <v>0</v>
      </c>
      <c r="R271" s="227">
        <v>0</v>
      </c>
      <c r="S271" s="227">
        <v>0</v>
      </c>
      <c r="T271" s="227">
        <v>0</v>
      </c>
      <c r="U271" s="228">
        <v>0</v>
      </c>
      <c r="V271" s="228">
        <v>4110</v>
      </c>
      <c r="W271" s="228">
        <v>4016.3636363636365</v>
      </c>
      <c r="X271" s="229">
        <v>5.0121654501216542E-2</v>
      </c>
      <c r="Y271" s="298"/>
      <c r="Z271" s="298"/>
      <c r="AA271" s="232"/>
      <c r="AB271" s="232"/>
    </row>
    <row r="272" spans="1:28">
      <c r="A272" s="29" t="s">
        <v>2935</v>
      </c>
      <c r="B272" s="30" t="s">
        <v>4</v>
      </c>
      <c r="C272" s="49" t="s">
        <v>2878</v>
      </c>
      <c r="D272" s="49" t="s">
        <v>2946</v>
      </c>
      <c r="E272" s="50"/>
      <c r="F272" s="50"/>
      <c r="G272" s="8"/>
      <c r="H272" s="21">
        <v>0</v>
      </c>
      <c r="I272" s="213">
        <f>VLOOKUP(C272,'202310-202403出荷数total2403220951'!B:F,5,0)</f>
        <v>1638</v>
      </c>
      <c r="J272" s="203">
        <f>VLOOKUP(C272,'出荷数2307～2406total241008110618'!B:F,5,0)</f>
        <v>1898</v>
      </c>
      <c r="K272" s="214">
        <f>VLOOKUP(C272,'出荷数2407-2506total250730101950'!B:F,5,0)</f>
        <v>1374</v>
      </c>
      <c r="L272" s="203" t="e">
        <f>VLOOKUP(C:C,#REF!,5,0)</f>
        <v>#REF!</v>
      </c>
      <c r="M272" s="392" t="str">
        <f>VLOOKUP(C:C,処分売価!A:P,15,0)</f>
        <v>処分品</v>
      </c>
      <c r="N272" s="211">
        <v>1000</v>
      </c>
      <c r="O272" s="8" t="e">
        <f t="shared" si="4"/>
        <v>#REF!</v>
      </c>
      <c r="P272" s="44">
        <v>3652</v>
      </c>
      <c r="Q272" s="44">
        <v>200</v>
      </c>
      <c r="R272" s="44">
        <v>0</v>
      </c>
      <c r="S272" s="44">
        <v>0</v>
      </c>
      <c r="T272" s="44">
        <v>200</v>
      </c>
      <c r="U272" s="45">
        <v>0</v>
      </c>
      <c r="V272" s="45">
        <v>3452</v>
      </c>
      <c r="W272" s="45">
        <v>2457.4545454545455</v>
      </c>
      <c r="X272" s="41">
        <v>0.59912376779846654</v>
      </c>
      <c r="Y272" s="13"/>
      <c r="Z272" s="13"/>
    </row>
    <row r="273" spans="1:26">
      <c r="A273" s="29" t="s">
        <v>2962</v>
      </c>
      <c r="B273" s="30" t="s">
        <v>4</v>
      </c>
      <c r="C273" s="49" t="s">
        <v>2961</v>
      </c>
      <c r="D273" s="49" t="s">
        <v>2963</v>
      </c>
      <c r="E273" s="50"/>
      <c r="F273" s="50"/>
      <c r="G273" s="8"/>
      <c r="H273" s="21">
        <v>0</v>
      </c>
      <c r="I273" s="8">
        <f>VLOOKUP(C273,'202310-202403出荷数total2403220951'!B:F,5,0)</f>
        <v>247</v>
      </c>
      <c r="J273" s="203">
        <f>VLOOKUP(C273,'出荷数2307～2406total241008110618'!B:F,5,0)</f>
        <v>1941</v>
      </c>
      <c r="K273" s="214">
        <f>VLOOKUP(C273,'出荷数2407-2506total250730101950'!B:F,5,0)</f>
        <v>1898</v>
      </c>
      <c r="L273" s="203" t="e">
        <f>VLOOKUP(C:C,#REF!,5,0)</f>
        <v>#REF!</v>
      </c>
      <c r="M273" s="392"/>
      <c r="N273" s="211">
        <v>2000</v>
      </c>
      <c r="O273" s="8" t="e">
        <f t="shared" si="4"/>
        <v>#REF!</v>
      </c>
      <c r="P273" s="44">
        <v>3115</v>
      </c>
      <c r="Q273" s="44">
        <v>400</v>
      </c>
      <c r="R273" s="44">
        <v>0</v>
      </c>
      <c r="S273" s="44">
        <v>0</v>
      </c>
      <c r="T273" s="44">
        <v>630</v>
      </c>
      <c r="U273" s="45">
        <v>-230</v>
      </c>
      <c r="V273" s="45">
        <v>2485</v>
      </c>
      <c r="W273" s="45">
        <v>2137.272727272727</v>
      </c>
      <c r="X273" s="41">
        <v>0.24558587479935795</v>
      </c>
      <c r="Y273" s="13"/>
      <c r="Z273" s="13"/>
    </row>
    <row r="274" spans="1:26">
      <c r="A274" s="29" t="s">
        <v>4237</v>
      </c>
      <c r="B274" s="30" t="s">
        <v>4</v>
      </c>
      <c r="C274" s="49" t="s">
        <v>3916</v>
      </c>
      <c r="D274" s="49" t="s">
        <v>2963</v>
      </c>
      <c r="E274" s="50"/>
      <c r="F274" s="50"/>
      <c r="G274" s="8"/>
      <c r="H274" s="21"/>
      <c r="I274" s="8"/>
      <c r="J274" s="203">
        <f>VLOOKUP(C274,'出荷数2307～2406total241008110618'!B:F,5,0)</f>
        <v>288</v>
      </c>
      <c r="K274" s="214">
        <f>VLOOKUP(C274,'出荷数2407-2506total250730101950'!B:F,5,0)</f>
        <v>1753</v>
      </c>
      <c r="L274" s="203" t="e">
        <f>VLOOKUP(C:C,#REF!,5,0)</f>
        <v>#REF!</v>
      </c>
      <c r="M274" s="392"/>
      <c r="N274" s="8"/>
      <c r="O274" s="21" t="e">
        <f t="shared" si="4"/>
        <v>#REF!</v>
      </c>
      <c r="P274" s="44">
        <v>698</v>
      </c>
      <c r="Q274" s="44">
        <v>0</v>
      </c>
      <c r="R274" s="44">
        <v>0</v>
      </c>
      <c r="S274" s="44">
        <v>0</v>
      </c>
      <c r="T274" s="44">
        <v>0</v>
      </c>
      <c r="U274" s="45">
        <v>0</v>
      </c>
      <c r="V274" s="45">
        <v>698</v>
      </c>
      <c r="W274" s="45">
        <v>614.36363636363637</v>
      </c>
      <c r="X274" s="41">
        <v>0.26361031518624639</v>
      </c>
      <c r="Y274" s="13"/>
      <c r="Z274" s="13"/>
    </row>
    <row r="275" spans="1:26">
      <c r="A275" s="29" t="s">
        <v>4240</v>
      </c>
      <c r="B275" s="30" t="s">
        <v>4</v>
      </c>
      <c r="C275" s="49" t="s">
        <v>4238</v>
      </c>
      <c r="D275" s="49" t="s">
        <v>4239</v>
      </c>
      <c r="E275" s="50"/>
      <c r="F275" s="50"/>
      <c r="G275" s="8"/>
      <c r="H275" s="21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 t="e">
        <f>VLOOKUP(C:C,#REF!,5,0)</f>
        <v>#REF!</v>
      </c>
      <c r="M275" s="392"/>
      <c r="N275" s="213">
        <v>1500</v>
      </c>
      <c r="O275" s="211">
        <v>1500</v>
      </c>
      <c r="P275" s="44">
        <v>2451</v>
      </c>
      <c r="Q275" s="44">
        <v>1920</v>
      </c>
      <c r="R275" s="44">
        <v>0</v>
      </c>
      <c r="S275" s="44">
        <v>0</v>
      </c>
      <c r="T275" s="44">
        <v>1920</v>
      </c>
      <c r="U275" s="45">
        <v>0</v>
      </c>
      <c r="V275" s="45">
        <v>531</v>
      </c>
      <c r="W275" s="45">
        <v>-969</v>
      </c>
      <c r="X275" s="41">
        <v>0.11219910240718074</v>
      </c>
      <c r="Y275" s="13"/>
      <c r="Z275" s="13"/>
    </row>
    <row r="276" spans="1:26">
      <c r="A276" s="29" t="s">
        <v>4248</v>
      </c>
      <c r="B276" s="30" t="s">
        <v>4</v>
      </c>
      <c r="C276" s="49" t="s">
        <v>4246</v>
      </c>
      <c r="D276" s="49" t="s">
        <v>4247</v>
      </c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 t="e">
        <f>VLOOKUP(C:C,#REF!,5,0)</f>
        <v>#REF!</v>
      </c>
      <c r="M276" s="392"/>
      <c r="N276" s="213">
        <v>1500</v>
      </c>
      <c r="O276" s="211">
        <v>1500</v>
      </c>
      <c r="P276" s="44">
        <v>1595</v>
      </c>
      <c r="Q276" s="44">
        <v>1550</v>
      </c>
      <c r="R276" s="44">
        <v>3000</v>
      </c>
      <c r="S276" s="44">
        <v>0</v>
      </c>
      <c r="T276" s="44">
        <v>1550</v>
      </c>
      <c r="U276" s="45">
        <v>0</v>
      </c>
      <c r="V276" s="45">
        <v>3045</v>
      </c>
      <c r="W276" s="45">
        <v>1545</v>
      </c>
      <c r="X276" s="41">
        <v>0.69780564263322886</v>
      </c>
      <c r="Y276" s="13"/>
      <c r="Z276" s="13"/>
    </row>
    <row r="277" spans="1:26">
      <c r="A277" s="29" t="s">
        <v>4428</v>
      </c>
      <c r="B277" s="30" t="s">
        <v>4</v>
      </c>
      <c r="C277" s="49" t="s">
        <v>4374</v>
      </c>
      <c r="D277" s="49" t="s">
        <v>4375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 t="e">
        <f>VLOOKUP(C:C,#REF!,5,0)</f>
        <v>#REF!</v>
      </c>
      <c r="M277" s="392"/>
      <c r="N277" s="8"/>
      <c r="O277" s="12" t="e">
        <f t="shared" si="4"/>
        <v>#REF!</v>
      </c>
      <c r="P277" s="44">
        <v>2725</v>
      </c>
      <c r="Q277" s="44">
        <v>1100</v>
      </c>
      <c r="R277" s="44">
        <v>0</v>
      </c>
      <c r="S277" s="44">
        <v>0</v>
      </c>
      <c r="T277" s="44">
        <v>1100</v>
      </c>
      <c r="U277" s="45">
        <v>0</v>
      </c>
      <c r="V277" s="45">
        <v>1625</v>
      </c>
      <c r="W277" s="45">
        <v>1575.909090909091</v>
      </c>
      <c r="X277" s="41">
        <v>3.9633027522935779E-2</v>
      </c>
      <c r="Y277" s="13"/>
      <c r="Z277" s="13"/>
    </row>
    <row r="278" spans="1:26">
      <c r="A278" s="29" t="s">
        <v>4495</v>
      </c>
      <c r="B278" s="30" t="s">
        <v>4</v>
      </c>
      <c r="C278" s="49" t="s">
        <v>4493</v>
      </c>
      <c r="D278" s="49" t="s">
        <v>4494</v>
      </c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>
        <f>VLOOKUP(C278,'出荷数2407-2506total250730101950'!B:F,5,0)</f>
        <v>1347</v>
      </c>
      <c r="L278" s="203" t="e">
        <f>VLOOKUP(C:C,#REF!,5,0)</f>
        <v>#REF!</v>
      </c>
      <c r="M278" s="392"/>
      <c r="N278" s="8"/>
      <c r="O278" s="12" t="e">
        <f t="shared" si="4"/>
        <v>#REF!</v>
      </c>
      <c r="P278" s="44">
        <v>2927</v>
      </c>
      <c r="Q278" s="44">
        <v>0</v>
      </c>
      <c r="R278" s="44">
        <v>0</v>
      </c>
      <c r="S278" s="44">
        <v>0</v>
      </c>
      <c r="T278" s="44">
        <v>0</v>
      </c>
      <c r="U278" s="45">
        <v>0</v>
      </c>
      <c r="V278" s="45">
        <v>2927</v>
      </c>
      <c r="W278" s="45">
        <v>2108.3636363636365</v>
      </c>
      <c r="X278" s="41">
        <v>0.61530577382985996</v>
      </c>
      <c r="Y278" s="13"/>
      <c r="Z278" s="13"/>
    </row>
    <row r="279" spans="1:26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VLOOKUP(C:C,#REF!,5,0)</f>
        <v>#REF!</v>
      </c>
      <c r="M279" s="392"/>
      <c r="N279" s="8"/>
      <c r="O279" s="12"/>
      <c r="P279" s="44">
        <v>0</v>
      </c>
      <c r="Q279" s="44">
        <v>0</v>
      </c>
      <c r="R279" s="44">
        <v>0</v>
      </c>
      <c r="S279" s="44">
        <v>0</v>
      </c>
      <c r="T279" s="44">
        <v>0</v>
      </c>
      <c r="U279" s="45">
        <v>0</v>
      </c>
      <c r="V279" s="45">
        <v>0</v>
      </c>
      <c r="W279" s="45">
        <v>0</v>
      </c>
      <c r="X279" s="41" t="e">
        <v>#N/A</v>
      </c>
      <c r="Y279" s="13"/>
      <c r="Z279" s="13"/>
    </row>
    <row r="280" spans="1:26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VLOOKUP(C:C,#REF!,5,0)</f>
        <v>#REF!</v>
      </c>
      <c r="M280" s="392"/>
      <c r="N280" s="8"/>
      <c r="O280" s="12"/>
      <c r="P280" s="44">
        <v>0</v>
      </c>
      <c r="Q280" s="44">
        <v>0</v>
      </c>
      <c r="R280" s="44">
        <v>0</v>
      </c>
      <c r="S280" s="44">
        <v>0</v>
      </c>
      <c r="T280" s="44">
        <v>0</v>
      </c>
      <c r="U280" s="45">
        <v>0</v>
      </c>
      <c r="V280" s="45">
        <v>0</v>
      </c>
      <c r="W280" s="45">
        <v>0</v>
      </c>
      <c r="X280" s="41" t="e">
        <v>#N/A</v>
      </c>
      <c r="Y280" s="13"/>
      <c r="Z280" s="13"/>
    </row>
    <row r="281" spans="1:26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VLOOKUP(C:C,#REF!,5,0)</f>
        <v>#REF!</v>
      </c>
      <c r="M281" s="392"/>
      <c r="N281" s="8"/>
      <c r="O281" s="12"/>
      <c r="P281" s="44">
        <v>0</v>
      </c>
      <c r="Q281" s="44">
        <v>0</v>
      </c>
      <c r="R281" s="44">
        <v>0</v>
      </c>
      <c r="S281" s="44">
        <v>0</v>
      </c>
      <c r="T281" s="44">
        <v>0</v>
      </c>
      <c r="U281" s="45">
        <v>0</v>
      </c>
      <c r="V281" s="45">
        <v>0</v>
      </c>
      <c r="W281" s="45">
        <v>0</v>
      </c>
      <c r="X281" s="41" t="e">
        <v>#N/A</v>
      </c>
      <c r="Y281" s="13"/>
      <c r="Z281" s="13"/>
    </row>
    <row r="282" spans="1:26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VLOOKUP(C:C,#REF!,5,0)</f>
        <v>#REF!</v>
      </c>
      <c r="M282" s="392"/>
      <c r="N282" s="8"/>
      <c r="O282" s="12"/>
      <c r="P282" s="44">
        <v>0</v>
      </c>
      <c r="Q282" s="44">
        <v>0</v>
      </c>
      <c r="R282" s="44">
        <v>0</v>
      </c>
      <c r="S282" s="44">
        <v>0</v>
      </c>
      <c r="T282" s="44">
        <v>0</v>
      </c>
      <c r="U282" s="45">
        <v>0</v>
      </c>
      <c r="V282" s="45">
        <v>0</v>
      </c>
      <c r="W282" s="45">
        <v>0</v>
      </c>
      <c r="X282" s="41" t="e">
        <v>#N/A</v>
      </c>
      <c r="Y282" s="13"/>
      <c r="Z282" s="13"/>
    </row>
    <row r="283" spans="1:26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VLOOKUP(C:C,#REF!,5,0)</f>
        <v>#REF!</v>
      </c>
      <c r="M283" s="392"/>
      <c r="N283" s="8"/>
      <c r="O283" s="12"/>
      <c r="P283" s="44">
        <v>0</v>
      </c>
      <c r="Q283" s="44">
        <v>0</v>
      </c>
      <c r="R283" s="44">
        <v>0</v>
      </c>
      <c r="S283" s="44">
        <v>0</v>
      </c>
      <c r="T283" s="44">
        <v>0</v>
      </c>
      <c r="U283" s="45">
        <v>0</v>
      </c>
      <c r="V283" s="45">
        <v>0</v>
      </c>
      <c r="W283" s="45">
        <v>0</v>
      </c>
      <c r="X283" s="41" t="e">
        <v>#N/A</v>
      </c>
      <c r="Y283" s="13"/>
      <c r="Z283" s="13"/>
    </row>
    <row r="284" spans="1:26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VLOOKUP(C:C,#REF!,5,0)</f>
        <v>#REF!</v>
      </c>
      <c r="M284" s="392"/>
      <c r="N284" s="8"/>
      <c r="O284" s="12"/>
      <c r="P284" s="44">
        <v>0</v>
      </c>
      <c r="Q284" s="44">
        <v>0</v>
      </c>
      <c r="R284" s="44">
        <v>0</v>
      </c>
      <c r="S284" s="44">
        <v>0</v>
      </c>
      <c r="T284" s="44">
        <v>0</v>
      </c>
      <c r="U284" s="45">
        <v>0</v>
      </c>
      <c r="V284" s="45">
        <v>0</v>
      </c>
      <c r="W284" s="45">
        <v>0</v>
      </c>
      <c r="X284" s="41" t="e">
        <v>#N/A</v>
      </c>
      <c r="Y284" s="13"/>
      <c r="Z284" s="13"/>
    </row>
    <row r="285" spans="1:26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VLOOKUP(C:C,#REF!,5,0)</f>
        <v>#REF!</v>
      </c>
      <c r="M285" s="392"/>
      <c r="N285" s="8"/>
      <c r="O285" s="12"/>
      <c r="P285" s="44">
        <v>0</v>
      </c>
      <c r="Q285" s="44">
        <v>0</v>
      </c>
      <c r="R285" s="44">
        <v>0</v>
      </c>
      <c r="S285" s="44">
        <v>0</v>
      </c>
      <c r="T285" s="44">
        <v>0</v>
      </c>
      <c r="U285" s="45">
        <v>0</v>
      </c>
      <c r="V285" s="45">
        <v>0</v>
      </c>
      <c r="W285" s="45">
        <v>0</v>
      </c>
      <c r="X285" s="41" t="e">
        <v>#N/A</v>
      </c>
      <c r="Y285" s="13"/>
      <c r="Z285" s="13"/>
    </row>
    <row r="286" spans="1:26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VLOOKUP(C:C,#REF!,5,0)</f>
        <v>#REF!</v>
      </c>
      <c r="M286" s="392"/>
      <c r="N286" s="8"/>
      <c r="O286" s="12"/>
      <c r="P286" s="44">
        <v>0</v>
      </c>
      <c r="Q286" s="44">
        <v>0</v>
      </c>
      <c r="R286" s="44">
        <v>0</v>
      </c>
      <c r="S286" s="44">
        <v>0</v>
      </c>
      <c r="T286" s="44">
        <v>0</v>
      </c>
      <c r="U286" s="45">
        <v>0</v>
      </c>
      <c r="V286" s="45">
        <v>0</v>
      </c>
      <c r="W286" s="45">
        <v>0</v>
      </c>
      <c r="X286" s="41" t="e">
        <v>#N/A</v>
      </c>
      <c r="Y286" s="13"/>
      <c r="Z286" s="13"/>
    </row>
    <row r="287" spans="1:26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VLOOKUP(C:C,#REF!,5,0)</f>
        <v>#REF!</v>
      </c>
      <c r="M287" s="392"/>
      <c r="N287" s="8"/>
      <c r="O287" s="12"/>
      <c r="P287" s="44">
        <v>0</v>
      </c>
      <c r="Q287" s="44">
        <v>0</v>
      </c>
      <c r="R287" s="44">
        <v>0</v>
      </c>
      <c r="S287" s="44">
        <v>0</v>
      </c>
      <c r="T287" s="44">
        <v>0</v>
      </c>
      <c r="U287" s="45">
        <v>0</v>
      </c>
      <c r="V287" s="45">
        <v>0</v>
      </c>
      <c r="W287" s="45">
        <v>0</v>
      </c>
      <c r="X287" s="41" t="e">
        <v>#N/A</v>
      </c>
      <c r="Y287" s="13"/>
      <c r="Z287" s="13"/>
    </row>
    <row r="288" spans="1:26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VLOOKUP(C:C,#REF!,5,0)</f>
        <v>#REF!</v>
      </c>
      <c r="M288" s="392"/>
      <c r="N288" s="8"/>
      <c r="O288" s="12"/>
      <c r="P288" s="44">
        <v>0</v>
      </c>
      <c r="Q288" s="44">
        <v>0</v>
      </c>
      <c r="R288" s="44">
        <v>0</v>
      </c>
      <c r="S288" s="44">
        <v>0</v>
      </c>
      <c r="T288" s="44">
        <v>0</v>
      </c>
      <c r="U288" s="45">
        <v>0</v>
      </c>
      <c r="V288" s="45">
        <v>0</v>
      </c>
      <c r="W288" s="45">
        <v>0</v>
      </c>
      <c r="X288" s="41" t="e">
        <v>#N/A</v>
      </c>
      <c r="Y288" s="13"/>
      <c r="Z288" s="13"/>
    </row>
    <row r="289" spans="1:26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VLOOKUP(C:C,#REF!,5,0)</f>
        <v>#REF!</v>
      </c>
      <c r="M289" s="392"/>
      <c r="N289" s="8"/>
      <c r="O289" s="12"/>
      <c r="P289" s="44">
        <v>0</v>
      </c>
      <c r="Q289" s="44">
        <v>0</v>
      </c>
      <c r="R289" s="44">
        <v>0</v>
      </c>
      <c r="S289" s="44">
        <v>0</v>
      </c>
      <c r="T289" s="44">
        <v>0</v>
      </c>
      <c r="U289" s="45">
        <v>0</v>
      </c>
      <c r="V289" s="45">
        <v>0</v>
      </c>
      <c r="W289" s="45">
        <v>0</v>
      </c>
      <c r="X289" s="41" t="e">
        <v>#N/A</v>
      </c>
      <c r="Y289" s="13"/>
      <c r="Z289" s="13"/>
    </row>
    <row r="290" spans="1:26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VLOOKUP(C:C,#REF!,5,0)</f>
        <v>#REF!</v>
      </c>
      <c r="M290" s="392"/>
      <c r="N290" s="8"/>
      <c r="O290" s="12"/>
      <c r="P290" s="44">
        <v>0</v>
      </c>
      <c r="Q290" s="44">
        <v>0</v>
      </c>
      <c r="R290" s="44">
        <v>0</v>
      </c>
      <c r="S290" s="44">
        <v>0</v>
      </c>
      <c r="T290" s="44">
        <v>0</v>
      </c>
      <c r="U290" s="45">
        <v>0</v>
      </c>
      <c r="V290" s="45">
        <v>0</v>
      </c>
      <c r="W290" s="45">
        <v>0</v>
      </c>
      <c r="X290" s="41" t="e">
        <v>#N/A</v>
      </c>
      <c r="Y290" s="13"/>
      <c r="Z290" s="13"/>
    </row>
    <row r="291" spans="1:26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VLOOKUP(C:C,#REF!,5,0)</f>
        <v>#REF!</v>
      </c>
      <c r="M291" s="392"/>
      <c r="N291" s="8"/>
      <c r="O291" s="12"/>
      <c r="P291" s="44">
        <v>0</v>
      </c>
      <c r="Q291" s="44">
        <v>0</v>
      </c>
      <c r="R291" s="44">
        <v>0</v>
      </c>
      <c r="S291" s="44">
        <v>0</v>
      </c>
      <c r="T291" s="44">
        <v>0</v>
      </c>
      <c r="U291" s="45">
        <v>0</v>
      </c>
      <c r="V291" s="45">
        <v>0</v>
      </c>
      <c r="W291" s="45">
        <v>0</v>
      </c>
      <c r="X291" s="41" t="e">
        <v>#N/A</v>
      </c>
      <c r="Y291" s="13"/>
      <c r="Z291" s="13"/>
    </row>
    <row r="292" spans="1:26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VLOOKUP(C:C,#REF!,5,0)</f>
        <v>#REF!</v>
      </c>
      <c r="M292" s="392"/>
      <c r="N292" s="8"/>
      <c r="O292" s="12"/>
      <c r="P292" s="44">
        <v>0</v>
      </c>
      <c r="Q292" s="44">
        <v>0</v>
      </c>
      <c r="R292" s="44">
        <v>0</v>
      </c>
      <c r="S292" s="44">
        <v>0</v>
      </c>
      <c r="T292" s="44">
        <v>0</v>
      </c>
      <c r="U292" s="45">
        <v>0</v>
      </c>
      <c r="V292" s="45">
        <v>0</v>
      </c>
      <c r="W292" s="45">
        <v>0</v>
      </c>
      <c r="X292" s="41" t="e">
        <v>#N/A</v>
      </c>
      <c r="Y292" s="13"/>
      <c r="Z292" s="13"/>
    </row>
    <row r="293" spans="1:26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VLOOKUP(C:C,#REF!,5,0)</f>
        <v>#REF!</v>
      </c>
      <c r="M293" s="392"/>
      <c r="N293" s="8"/>
      <c r="O293" s="12"/>
      <c r="P293" s="44">
        <v>0</v>
      </c>
      <c r="Q293" s="44">
        <v>0</v>
      </c>
      <c r="R293" s="44">
        <v>0</v>
      </c>
      <c r="S293" s="44">
        <v>0</v>
      </c>
      <c r="T293" s="44">
        <v>0</v>
      </c>
      <c r="U293" s="45">
        <v>0</v>
      </c>
      <c r="V293" s="45">
        <v>0</v>
      </c>
      <c r="W293" s="45">
        <v>0</v>
      </c>
      <c r="X293" s="41" t="e">
        <v>#N/A</v>
      </c>
      <c r="Y293" s="13"/>
      <c r="Z293" s="13"/>
    </row>
    <row r="294" spans="1:26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VLOOKUP(C:C,#REF!,5,0)</f>
        <v>#REF!</v>
      </c>
      <c r="M294" s="392"/>
      <c r="N294" s="8"/>
      <c r="O294" s="12"/>
      <c r="P294" s="44">
        <v>0</v>
      </c>
      <c r="Q294" s="44">
        <v>0</v>
      </c>
      <c r="R294" s="44">
        <v>0</v>
      </c>
      <c r="S294" s="44">
        <v>0</v>
      </c>
      <c r="T294" s="44">
        <v>0</v>
      </c>
      <c r="U294" s="45">
        <v>0</v>
      </c>
      <c r="V294" s="45">
        <v>0</v>
      </c>
      <c r="W294" s="45">
        <v>0</v>
      </c>
      <c r="X294" s="41" t="e">
        <v>#N/A</v>
      </c>
      <c r="Y294" s="13"/>
      <c r="Z294" s="13"/>
    </row>
    <row r="295" spans="1:26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VLOOKUP(C:C,#REF!,5,0)</f>
        <v>#REF!</v>
      </c>
      <c r="M295" s="392"/>
      <c r="N295" s="8"/>
      <c r="O295" s="12"/>
      <c r="P295" s="44">
        <v>0</v>
      </c>
      <c r="Q295" s="44">
        <v>0</v>
      </c>
      <c r="R295" s="44">
        <v>0</v>
      </c>
      <c r="S295" s="44">
        <v>0</v>
      </c>
      <c r="T295" s="44">
        <v>0</v>
      </c>
      <c r="U295" s="45">
        <v>0</v>
      </c>
      <c r="V295" s="45">
        <v>0</v>
      </c>
      <c r="W295" s="45">
        <v>0</v>
      </c>
      <c r="X295" s="41" t="e">
        <v>#N/A</v>
      </c>
      <c r="Y295" s="13"/>
      <c r="Z295" s="13"/>
    </row>
    <row r="296" spans="1:26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VLOOKUP(C:C,#REF!,5,0)</f>
        <v>#REF!</v>
      </c>
      <c r="M296" s="392"/>
      <c r="N296" s="8"/>
      <c r="O296" s="12"/>
      <c r="P296" s="44">
        <v>0</v>
      </c>
      <c r="Q296" s="44">
        <v>0</v>
      </c>
      <c r="R296" s="44">
        <v>0</v>
      </c>
      <c r="S296" s="44">
        <v>0</v>
      </c>
      <c r="T296" s="44">
        <v>0</v>
      </c>
      <c r="U296" s="45">
        <v>0</v>
      </c>
      <c r="V296" s="45">
        <v>0</v>
      </c>
      <c r="W296" s="45">
        <v>0</v>
      </c>
      <c r="X296" s="41" t="e">
        <v>#N/A</v>
      </c>
      <c r="Y296" s="13"/>
      <c r="Z296" s="13"/>
    </row>
    <row r="297" spans="1:26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VLOOKUP(C:C,#REF!,5,0)</f>
        <v>#REF!</v>
      </c>
      <c r="M297" s="392"/>
      <c r="N297" s="8"/>
      <c r="O297" s="12"/>
      <c r="P297" s="44">
        <v>0</v>
      </c>
      <c r="Q297" s="44">
        <v>0</v>
      </c>
      <c r="R297" s="44">
        <v>0</v>
      </c>
      <c r="S297" s="44">
        <v>0</v>
      </c>
      <c r="T297" s="44">
        <v>0</v>
      </c>
      <c r="U297" s="45">
        <v>0</v>
      </c>
      <c r="V297" s="45">
        <v>0</v>
      </c>
      <c r="W297" s="45">
        <v>0</v>
      </c>
      <c r="X297" s="41" t="e">
        <v>#N/A</v>
      </c>
      <c r="Y297" s="13"/>
      <c r="Z297" s="13"/>
    </row>
    <row r="298" spans="1:26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VLOOKUP(C:C,#REF!,5,0)</f>
        <v>#REF!</v>
      </c>
      <c r="M298" s="392"/>
      <c r="N298" s="8"/>
      <c r="O298" s="12"/>
      <c r="P298" s="44">
        <v>0</v>
      </c>
      <c r="Q298" s="44">
        <v>0</v>
      </c>
      <c r="R298" s="44">
        <v>0</v>
      </c>
      <c r="S298" s="44">
        <v>0</v>
      </c>
      <c r="T298" s="44">
        <v>0</v>
      </c>
      <c r="U298" s="45">
        <v>0</v>
      </c>
      <c r="V298" s="45">
        <v>0</v>
      </c>
      <c r="W298" s="45">
        <v>0</v>
      </c>
      <c r="X298" s="41" t="e">
        <v>#N/A</v>
      </c>
      <c r="Y298" s="13"/>
      <c r="Z298" s="13"/>
    </row>
    <row r="299" spans="1:26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VLOOKUP(C:C,#REF!,5,0)</f>
        <v>#REF!</v>
      </c>
      <c r="M299" s="392"/>
      <c r="N299" s="8"/>
      <c r="O299" s="12"/>
      <c r="P299" s="44">
        <v>0</v>
      </c>
      <c r="Q299" s="44">
        <v>0</v>
      </c>
      <c r="R299" s="44">
        <v>0</v>
      </c>
      <c r="S299" s="44">
        <v>0</v>
      </c>
      <c r="T299" s="44">
        <v>0</v>
      </c>
      <c r="U299" s="45">
        <v>0</v>
      </c>
      <c r="V299" s="45">
        <v>0</v>
      </c>
      <c r="W299" s="45">
        <v>0</v>
      </c>
      <c r="X299" s="41" t="e">
        <v>#N/A</v>
      </c>
      <c r="Y299" s="13"/>
      <c r="Z299" s="13"/>
    </row>
    <row r="300" spans="1:26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VLOOKUP(C:C,#REF!,5,0)</f>
        <v>#REF!</v>
      </c>
      <c r="M300" s="392"/>
      <c r="N300" s="8"/>
      <c r="O300" s="12"/>
      <c r="P300" s="44">
        <v>0</v>
      </c>
      <c r="Q300" s="44">
        <v>0</v>
      </c>
      <c r="R300" s="44">
        <v>0</v>
      </c>
      <c r="S300" s="44">
        <v>0</v>
      </c>
      <c r="T300" s="44">
        <v>0</v>
      </c>
      <c r="U300" s="45">
        <v>0</v>
      </c>
      <c r="V300" s="45">
        <v>0</v>
      </c>
      <c r="W300" s="45">
        <v>0</v>
      </c>
      <c r="X300" s="41" t="e">
        <v>#N/A</v>
      </c>
      <c r="Y300" s="13"/>
      <c r="Z300" s="13"/>
    </row>
    <row r="301" spans="1:26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VLOOKUP(C:C,#REF!,5,0)</f>
        <v>#REF!</v>
      </c>
      <c r="M301" s="392"/>
      <c r="N301" s="8"/>
      <c r="O301" s="12"/>
      <c r="P301" s="44">
        <v>0</v>
      </c>
      <c r="Q301" s="44">
        <v>0</v>
      </c>
      <c r="R301" s="44">
        <v>0</v>
      </c>
      <c r="S301" s="44">
        <v>0</v>
      </c>
      <c r="T301" s="44">
        <v>0</v>
      </c>
      <c r="U301" s="45">
        <v>0</v>
      </c>
      <c r="V301" s="45">
        <v>0</v>
      </c>
      <c r="W301" s="45">
        <v>0</v>
      </c>
      <c r="X301" s="41" t="e">
        <v>#N/A</v>
      </c>
      <c r="Y301" s="13"/>
      <c r="Z301" s="13"/>
    </row>
    <row r="302" spans="1:26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VLOOKUP(C:C,#REF!,5,0)</f>
        <v>#REF!</v>
      </c>
      <c r="M302" s="392"/>
      <c r="N302" s="8"/>
      <c r="O302" s="12"/>
      <c r="P302" s="44">
        <v>0</v>
      </c>
      <c r="Q302" s="44">
        <v>0</v>
      </c>
      <c r="R302" s="44">
        <v>0</v>
      </c>
      <c r="S302" s="44">
        <v>0</v>
      </c>
      <c r="T302" s="44">
        <v>0</v>
      </c>
      <c r="U302" s="45">
        <v>0</v>
      </c>
      <c r="V302" s="45">
        <v>0</v>
      </c>
      <c r="W302" s="45">
        <v>0</v>
      </c>
      <c r="X302" s="41" t="e">
        <v>#N/A</v>
      </c>
      <c r="Y302" s="13"/>
      <c r="Z302" s="13"/>
    </row>
    <row r="303" spans="1:26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VLOOKUP(C:C,#REF!,5,0)</f>
        <v>#REF!</v>
      </c>
      <c r="M303" s="392"/>
      <c r="N303" s="8"/>
      <c r="O303" s="12"/>
      <c r="P303" s="44">
        <v>0</v>
      </c>
      <c r="Q303" s="44">
        <v>0</v>
      </c>
      <c r="R303" s="44">
        <v>0</v>
      </c>
      <c r="S303" s="44">
        <v>0</v>
      </c>
      <c r="T303" s="44">
        <v>0</v>
      </c>
      <c r="U303" s="45">
        <v>0</v>
      </c>
      <c r="V303" s="45">
        <v>0</v>
      </c>
      <c r="W303" s="45">
        <v>0</v>
      </c>
      <c r="X303" s="41" t="e">
        <v>#N/A</v>
      </c>
      <c r="Y303" s="13"/>
      <c r="Z303" s="13"/>
    </row>
    <row r="304" spans="1:26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VLOOKUP(C:C,#REF!,5,0)</f>
        <v>#REF!</v>
      </c>
      <c r="M304" s="392"/>
      <c r="N304" s="8"/>
      <c r="O304" s="12"/>
      <c r="P304" s="44">
        <v>0</v>
      </c>
      <c r="Q304" s="44">
        <v>0</v>
      </c>
      <c r="R304" s="44">
        <v>0</v>
      </c>
      <c r="S304" s="44">
        <v>0</v>
      </c>
      <c r="T304" s="44">
        <v>0</v>
      </c>
      <c r="U304" s="45">
        <v>0</v>
      </c>
      <c r="V304" s="45">
        <v>0</v>
      </c>
      <c r="W304" s="45">
        <v>0</v>
      </c>
      <c r="X304" s="41" t="e">
        <v>#N/A</v>
      </c>
      <c r="Y304" s="13"/>
      <c r="Z304" s="13"/>
    </row>
    <row r="305" spans="1:26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VLOOKUP(C:C,#REF!,5,0)</f>
        <v>#REF!</v>
      </c>
      <c r="M305" s="392"/>
      <c r="N305" s="8"/>
      <c r="O305" s="12"/>
      <c r="P305" s="44">
        <v>0</v>
      </c>
      <c r="Q305" s="44">
        <v>0</v>
      </c>
      <c r="R305" s="44">
        <v>0</v>
      </c>
      <c r="S305" s="44">
        <v>0</v>
      </c>
      <c r="T305" s="44">
        <v>0</v>
      </c>
      <c r="U305" s="45">
        <v>0</v>
      </c>
      <c r="V305" s="45">
        <v>0</v>
      </c>
      <c r="W305" s="45">
        <v>0</v>
      </c>
      <c r="X305" s="41" t="e">
        <v>#N/A</v>
      </c>
      <c r="Y305" s="13"/>
      <c r="Z305" s="13"/>
    </row>
    <row r="306" spans="1:26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VLOOKUP(C:C,#REF!,5,0)</f>
        <v>#REF!</v>
      </c>
      <c r="M306" s="392"/>
      <c r="N306" s="8"/>
      <c r="O306" s="12"/>
      <c r="P306" s="44">
        <v>0</v>
      </c>
      <c r="Q306" s="44">
        <v>0</v>
      </c>
      <c r="R306" s="44">
        <v>0</v>
      </c>
      <c r="S306" s="44">
        <v>0</v>
      </c>
      <c r="T306" s="44">
        <v>0</v>
      </c>
      <c r="U306" s="45">
        <v>0</v>
      </c>
      <c r="V306" s="45">
        <v>0</v>
      </c>
      <c r="W306" s="45">
        <v>0</v>
      </c>
      <c r="X306" s="41" t="e">
        <v>#N/A</v>
      </c>
      <c r="Y306" s="13"/>
      <c r="Z306" s="13"/>
    </row>
    <row r="307" spans="1:26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VLOOKUP(C:C,#REF!,5,0)</f>
        <v>#REF!</v>
      </c>
      <c r="M307" s="392"/>
      <c r="N307" s="8"/>
      <c r="O307" s="12"/>
      <c r="P307" s="44">
        <v>0</v>
      </c>
      <c r="Q307" s="44">
        <v>0</v>
      </c>
      <c r="R307" s="44">
        <v>0</v>
      </c>
      <c r="S307" s="44">
        <v>0</v>
      </c>
      <c r="T307" s="44">
        <v>0</v>
      </c>
      <c r="U307" s="45">
        <v>0</v>
      </c>
      <c r="V307" s="45">
        <v>0</v>
      </c>
      <c r="W307" s="45">
        <v>0</v>
      </c>
      <c r="X307" s="41" t="e">
        <v>#N/A</v>
      </c>
      <c r="Y307" s="13"/>
      <c r="Z307" s="13"/>
    </row>
    <row r="308" spans="1:26">
      <c r="A308" s="29"/>
      <c r="B308" s="2"/>
      <c r="C308" s="49"/>
      <c r="D308" s="49"/>
      <c r="E308" s="50"/>
      <c r="F308" s="50"/>
      <c r="G308" s="8"/>
      <c r="H308" s="21">
        <v>0</v>
      </c>
      <c r="I308" s="8" t="e">
        <f>VLOOKUP(C308,'202310-202403出荷数total2403220951'!B:F,5,0)</f>
        <v>#N/A</v>
      </c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VLOOKUP(C:C,#REF!,5,0)</f>
        <v>#REF!</v>
      </c>
      <c r="M308" s="392"/>
      <c r="N308" s="8"/>
      <c r="O308" s="12"/>
      <c r="P308" s="44">
        <v>0</v>
      </c>
      <c r="Q308" s="44">
        <v>0</v>
      </c>
      <c r="R308" s="44">
        <v>0</v>
      </c>
      <c r="S308" s="44">
        <v>0</v>
      </c>
      <c r="T308" s="44">
        <v>0</v>
      </c>
      <c r="U308" s="45">
        <v>0</v>
      </c>
      <c r="V308" s="45">
        <v>0</v>
      </c>
      <c r="W308" s="45">
        <v>0</v>
      </c>
      <c r="X308" s="41" t="e">
        <v>#N/A</v>
      </c>
      <c r="Y308" s="13"/>
      <c r="Z308" s="13"/>
    </row>
    <row r="309" spans="1:26">
      <c r="A309" s="29"/>
      <c r="B309" s="244"/>
      <c r="H309" s="245"/>
      <c r="L309" s="203" t="e">
        <f>VLOOKUP(C:C,#REF!,5,0)</f>
        <v>#REF!</v>
      </c>
      <c r="M309" s="392"/>
      <c r="O309" s="246"/>
      <c r="P309" s="247"/>
      <c r="Q309" s="247"/>
      <c r="R309" s="247"/>
      <c r="S309" s="247"/>
      <c r="T309" s="247"/>
      <c r="U309" s="248"/>
      <c r="V309" s="248"/>
      <c r="W309" s="248"/>
      <c r="X309" s="249"/>
      <c r="Y309" s="14"/>
      <c r="Z309" s="14"/>
    </row>
    <row r="310" spans="1:26">
      <c r="A310" s="29"/>
      <c r="B310" s="244"/>
      <c r="H310" s="245"/>
      <c r="L310" s="203" t="e">
        <f>VLOOKUP(C:C,#REF!,5,0)</f>
        <v>#REF!</v>
      </c>
      <c r="M310" s="392"/>
      <c r="O310" s="246"/>
      <c r="P310" s="247"/>
      <c r="Q310" s="247"/>
      <c r="R310" s="247"/>
      <c r="S310" s="247"/>
      <c r="T310" s="247"/>
      <c r="U310" s="248"/>
      <c r="V310" s="248"/>
      <c r="W310" s="248"/>
      <c r="X310" s="249"/>
      <c r="Y310" s="14"/>
      <c r="Z310" s="14"/>
    </row>
    <row r="311" spans="1:26">
      <c r="A311" s="29"/>
      <c r="B311" s="244"/>
      <c r="H311" s="245"/>
      <c r="L311" s="203" t="e">
        <f>VLOOKUP(C:C,#REF!,5,0)</f>
        <v>#REF!</v>
      </c>
      <c r="M311" s="392"/>
      <c r="O311" s="246"/>
      <c r="P311" s="247"/>
      <c r="Q311" s="247"/>
      <c r="R311" s="247"/>
      <c r="S311" s="247"/>
      <c r="T311" s="247"/>
      <c r="U311" s="248"/>
      <c r="V311" s="248"/>
      <c r="W311" s="248"/>
      <c r="X311" s="249"/>
      <c r="Y311" s="14"/>
      <c r="Z311" s="14"/>
    </row>
    <row r="312" spans="1:26">
      <c r="A312" s="29"/>
      <c r="B312" s="244"/>
      <c r="H312" s="245"/>
      <c r="L312" s="203" t="e">
        <f>VLOOKUP(C:C,#REF!,5,0)</f>
        <v>#REF!</v>
      </c>
      <c r="M312" s="392"/>
      <c r="O312" s="246"/>
      <c r="P312" s="247"/>
      <c r="Q312" s="247"/>
      <c r="R312" s="247"/>
      <c r="S312" s="247"/>
      <c r="T312" s="247"/>
      <c r="U312" s="248"/>
      <c r="V312" s="248"/>
      <c r="W312" s="248"/>
      <c r="X312" s="249"/>
      <c r="Y312" s="14"/>
      <c r="Z312" s="14"/>
    </row>
    <row r="313" spans="1:26">
      <c r="A313" s="29"/>
      <c r="B313" s="244"/>
      <c r="H313" s="245"/>
      <c r="L313" s="203" t="e">
        <f>VLOOKUP(C:C,#REF!,5,0)</f>
        <v>#REF!</v>
      </c>
      <c r="M313" s="392"/>
      <c r="O313" s="246"/>
      <c r="P313" s="247"/>
      <c r="Q313" s="247"/>
      <c r="R313" s="247"/>
      <c r="S313" s="247"/>
      <c r="T313" s="247"/>
      <c r="U313" s="248"/>
      <c r="V313" s="248"/>
      <c r="W313" s="248"/>
      <c r="X313" s="249"/>
      <c r="Y313" s="14"/>
      <c r="Z313" s="14"/>
    </row>
    <row r="314" spans="1:26">
      <c r="A314" s="29"/>
      <c r="B314" s="244"/>
      <c r="H314" s="245"/>
      <c r="L314" s="203" t="e">
        <f>VLOOKUP(C:C,#REF!,5,0)</f>
        <v>#REF!</v>
      </c>
      <c r="M314" s="392"/>
      <c r="O314" s="246"/>
      <c r="P314" s="247"/>
      <c r="Q314" s="247"/>
      <c r="R314" s="247"/>
      <c r="S314" s="247"/>
      <c r="T314" s="247"/>
      <c r="U314" s="248"/>
      <c r="V314" s="248"/>
      <c r="W314" s="248"/>
      <c r="X314" s="249"/>
      <c r="Y314" s="14"/>
      <c r="Z314" s="14"/>
    </row>
  </sheetData>
  <autoFilter ref="A1:AA316" xr:uid="{00000000-0009-0000-0000-000035000000}">
    <filterColumn colId="15" showButton="0"/>
    <filterColumn colId="17" showButton="0"/>
  </autoFilter>
  <mergeCells count="2">
    <mergeCell ref="P1:Q1"/>
    <mergeCell ref="R1:S1"/>
  </mergeCells>
  <phoneticPr fontId="14"/>
  <conditionalFormatting sqref="X1:X1048576">
    <cfRule type="cellIs" dxfId="19" priority="1" operator="lessThan">
      <formula>0.33</formula>
    </cfRule>
  </conditionalFormatting>
  <dataValidations count="2">
    <dataValidation imeMode="off" allowBlank="1" showInputMessage="1" showErrorMessage="1" sqref="C67 C65 C270:C316 C318:C64482 C1:C63 C76:C267" xr:uid="{3801399C-E5E0-4CD9-8CD0-5D17371E1EBB}"/>
    <dataValidation imeMode="hiragana" allowBlank="1" showInputMessage="1" showErrorMessage="1" sqref="D67:F67 D1:E63 F1:F65 E66:F66 E64:E65 D76:D92 E68:F92 D155:F267 D4:F6 D93:F113 E114:F154 D269:F275 D276:D64482 E276:F64537 D114:D146" xr:uid="{7515DD41-39DF-4FE4-9D1D-A4ACEAE14A31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A43B-BEAE-4EC1-8552-6B8F7654D21B}">
  <dimension ref="A1:AE314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Q8" sqref="Q8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6" style="393" customWidth="1"/>
    <col min="14" max="14" width="8.25" style="27" hidden="1" customWidth="1"/>
    <col min="15" max="15" width="9" style="1" customWidth="1"/>
    <col min="16" max="16" width="8.625" style="1" customWidth="1"/>
    <col min="17" max="17" width="9" style="1" customWidth="1"/>
    <col min="18" max="19" width="9" style="22" customWidth="1"/>
    <col min="20" max="23" width="9" style="1" customWidth="1"/>
    <col min="24" max="24" width="8.5" style="42" customWidth="1"/>
    <col min="25" max="25" width="18.5" style="1" customWidth="1"/>
    <col min="26" max="26" width="50.25" style="1" customWidth="1"/>
    <col min="29" max="16384" width="9" style="1"/>
  </cols>
  <sheetData>
    <row r="1" spans="1:31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4558</v>
      </c>
      <c r="M1" s="391" t="s">
        <v>5127</v>
      </c>
      <c r="N1" s="33"/>
      <c r="O1" s="47" t="s">
        <v>1307</v>
      </c>
      <c r="P1" s="441" t="s">
        <v>1278</v>
      </c>
      <c r="Q1" s="442"/>
      <c r="R1" s="443" t="s">
        <v>1229</v>
      </c>
      <c r="S1" s="444"/>
      <c r="T1" s="43" t="s">
        <v>1279</v>
      </c>
      <c r="U1" s="34" t="s">
        <v>1226</v>
      </c>
      <c r="V1" s="34" t="s">
        <v>1227</v>
      </c>
      <c r="W1" s="34" t="s">
        <v>1228</v>
      </c>
      <c r="X1" s="40" t="s">
        <v>1263</v>
      </c>
      <c r="Y1" s="2" t="s">
        <v>5137</v>
      </c>
      <c r="Z1" s="2" t="s">
        <v>2957</v>
      </c>
      <c r="AC1" s="2" t="s">
        <v>4205</v>
      </c>
      <c r="AE1" s="2" t="s">
        <v>2957</v>
      </c>
    </row>
    <row r="2" spans="1:31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 t="e">
        <f>VLOOKUP(C:C,#REF!,5,0)</f>
        <v>#REF!</v>
      </c>
      <c r="M2" s="392"/>
      <c r="N2" s="8"/>
      <c r="O2" s="21" t="e">
        <f>L2/11*5</f>
        <v>#REF!</v>
      </c>
      <c r="P2" s="44">
        <v>666</v>
      </c>
      <c r="Q2" s="44">
        <v>585</v>
      </c>
      <c r="R2" s="44">
        <v>0</v>
      </c>
      <c r="S2" s="44">
        <v>0</v>
      </c>
      <c r="T2" s="44">
        <v>585</v>
      </c>
      <c r="U2" s="45">
        <v>0</v>
      </c>
      <c r="V2" s="45">
        <v>81</v>
      </c>
      <c r="W2" s="45">
        <v>-211.72727272727275</v>
      </c>
      <c r="X2" s="41">
        <v>0.96696696696696693</v>
      </c>
      <c r="Y2" s="188"/>
      <c r="Z2" s="188"/>
    </row>
    <row r="3" spans="1:31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 t="e">
        <f>VLOOKUP(C:C,#REF!,5,0)</f>
        <v>#REF!</v>
      </c>
      <c r="M3" s="392"/>
      <c r="N3" s="8"/>
      <c r="O3" s="21" t="e">
        <f t="shared" ref="O3:O66" si="0">L3/11*5</f>
        <v>#REF!</v>
      </c>
      <c r="P3" s="44">
        <v>1374</v>
      </c>
      <c r="Q3" s="44">
        <v>1255</v>
      </c>
      <c r="R3" s="44">
        <v>0</v>
      </c>
      <c r="S3" s="44">
        <v>0</v>
      </c>
      <c r="T3" s="44">
        <v>2555</v>
      </c>
      <c r="U3" s="45">
        <v>-1300</v>
      </c>
      <c r="V3" s="45">
        <v>-1181</v>
      </c>
      <c r="W3" s="45">
        <v>-1870.090909090909</v>
      </c>
      <c r="X3" s="41">
        <v>1.1033478893740902</v>
      </c>
      <c r="Y3" s="46"/>
      <c r="Z3" s="46"/>
    </row>
    <row r="4" spans="1:31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 t="e">
        <f>VLOOKUP(C:C,#REF!,5,0)</f>
        <v>#REF!</v>
      </c>
      <c r="M4" s="392"/>
      <c r="N4" s="211">
        <v>1000</v>
      </c>
      <c r="O4" s="211">
        <v>1000</v>
      </c>
      <c r="P4" s="44">
        <v>6069</v>
      </c>
      <c r="Q4" s="44">
        <v>0</v>
      </c>
      <c r="R4" s="44">
        <v>0</v>
      </c>
      <c r="S4" s="44">
        <v>0</v>
      </c>
      <c r="T4" s="44">
        <v>0</v>
      </c>
      <c r="U4" s="45">
        <v>0</v>
      </c>
      <c r="V4" s="45">
        <v>6069</v>
      </c>
      <c r="W4" s="45">
        <v>5069</v>
      </c>
      <c r="X4" s="41">
        <v>0.11764705882352941</v>
      </c>
      <c r="Y4" s="46"/>
      <c r="Z4" s="46"/>
    </row>
    <row r="5" spans="1:31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 t="e">
        <f>VLOOKUP(C:C,#REF!,5,0)</f>
        <v>#REF!</v>
      </c>
      <c r="M5" s="392"/>
      <c r="N5" s="8"/>
      <c r="O5" s="21" t="e">
        <f t="shared" si="0"/>
        <v>#REF!</v>
      </c>
      <c r="P5" s="44">
        <v>23133</v>
      </c>
      <c r="Q5" s="44">
        <v>12510</v>
      </c>
      <c r="R5" s="44">
        <v>0</v>
      </c>
      <c r="S5" s="44">
        <v>0</v>
      </c>
      <c r="T5" s="44">
        <v>12510</v>
      </c>
      <c r="U5" s="45">
        <v>0</v>
      </c>
      <c r="V5" s="45">
        <v>10623</v>
      </c>
      <c r="W5" s="45">
        <v>4130.7272727272721</v>
      </c>
      <c r="X5" s="41">
        <v>0.61742964596031646</v>
      </c>
      <c r="Y5" s="241"/>
      <c r="Z5" s="241"/>
    </row>
    <row r="6" spans="1:31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 t="e">
        <f>VLOOKUP(C:C,#REF!,5,0)</f>
        <v>#REF!</v>
      </c>
      <c r="M6" s="392"/>
      <c r="N6" s="8"/>
      <c r="O6" s="21" t="e">
        <f t="shared" si="0"/>
        <v>#REF!</v>
      </c>
      <c r="P6" s="44">
        <v>3063</v>
      </c>
      <c r="Q6" s="44">
        <v>0</v>
      </c>
      <c r="R6" s="44">
        <v>0</v>
      </c>
      <c r="S6" s="44">
        <v>0</v>
      </c>
      <c r="T6" s="44">
        <v>0</v>
      </c>
      <c r="U6" s="45">
        <v>0</v>
      </c>
      <c r="V6" s="45">
        <v>3063</v>
      </c>
      <c r="W6" s="45">
        <v>2968.4545454545455</v>
      </c>
      <c r="X6" s="41">
        <v>6.7907280444009135E-2</v>
      </c>
      <c r="Y6" s="46"/>
      <c r="Z6" s="46"/>
    </row>
    <row r="7" spans="1:31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VLOOKUP(C:C,#REF!,5,0)</f>
        <v>#REF!</v>
      </c>
      <c r="M7" s="392" t="str">
        <f>VLOOKUP(C:C,処分売価!A:P,15,0)</f>
        <v>処分品</v>
      </c>
      <c r="N7" s="8"/>
      <c r="O7" s="21" t="e">
        <f t="shared" si="0"/>
        <v>#REF!</v>
      </c>
      <c r="P7" s="44">
        <v>1</v>
      </c>
      <c r="Q7" s="44">
        <v>0</v>
      </c>
      <c r="R7" s="44">
        <v>0</v>
      </c>
      <c r="S7" s="44">
        <v>0</v>
      </c>
      <c r="T7" s="44">
        <v>0</v>
      </c>
      <c r="U7" s="45">
        <v>0</v>
      </c>
      <c r="V7" s="45">
        <v>1</v>
      </c>
      <c r="W7" s="45" t="e">
        <v>#N/A</v>
      </c>
      <c r="X7" s="41" t="e">
        <v>#N/A</v>
      </c>
      <c r="Y7" s="46"/>
      <c r="Z7" s="46"/>
    </row>
    <row r="8" spans="1:31" s="152" customFormat="1">
      <c r="A8" s="144" t="s">
        <v>1044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 t="e">
        <f>VLOOKUP(C:C,#REF!,5,0)</f>
        <v>#REF!</v>
      </c>
      <c r="M8" s="392"/>
      <c r="N8" s="148"/>
      <c r="O8" s="148" t="e">
        <f t="shared" si="0"/>
        <v>#REF!</v>
      </c>
      <c r="P8" s="148">
        <v>536</v>
      </c>
      <c r="Q8" s="148">
        <v>500</v>
      </c>
      <c r="R8" s="148">
        <v>0</v>
      </c>
      <c r="S8" s="148">
        <v>0</v>
      </c>
      <c r="T8" s="148">
        <v>500</v>
      </c>
      <c r="U8" s="149">
        <v>0</v>
      </c>
      <c r="V8" s="149">
        <v>36</v>
      </c>
      <c r="W8" s="149">
        <v>-1599</v>
      </c>
      <c r="X8" s="150">
        <v>6.7108208955223878</v>
      </c>
      <c r="Y8" s="185"/>
      <c r="Z8" s="185"/>
      <c r="AA8" s="191"/>
      <c r="AB8" s="191"/>
    </row>
    <row r="9" spans="1:31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 t="e">
        <f>VLOOKUP(C:C,#REF!,5,0)</f>
        <v>#REF!</v>
      </c>
      <c r="M9" s="392"/>
      <c r="N9" s="211">
        <v>1000</v>
      </c>
      <c r="O9" s="211">
        <v>1000</v>
      </c>
      <c r="P9" s="44">
        <v>3328</v>
      </c>
      <c r="Q9" s="44">
        <v>0</v>
      </c>
      <c r="R9" s="44">
        <v>0</v>
      </c>
      <c r="S9" s="44">
        <v>0</v>
      </c>
      <c r="T9" s="44">
        <v>0</v>
      </c>
      <c r="U9" s="45">
        <v>0</v>
      </c>
      <c r="V9" s="45">
        <v>3328</v>
      </c>
      <c r="W9" s="45">
        <v>2328</v>
      </c>
      <c r="X9" s="41">
        <v>0.2109375</v>
      </c>
      <c r="Y9" s="13"/>
      <c r="Z9" s="13"/>
    </row>
    <row r="10" spans="1:31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 t="e">
        <f>VLOOKUP(C:C,#REF!,5,0)</f>
        <v>#REF!</v>
      </c>
      <c r="M10" s="392"/>
      <c r="N10" s="8"/>
      <c r="O10" s="21" t="e">
        <f t="shared" si="0"/>
        <v>#REF!</v>
      </c>
      <c r="P10" s="44">
        <v>3183</v>
      </c>
      <c r="Q10" s="44">
        <v>1500</v>
      </c>
      <c r="R10" s="44">
        <v>0</v>
      </c>
      <c r="S10" s="44">
        <v>0</v>
      </c>
      <c r="T10" s="44">
        <v>1725</v>
      </c>
      <c r="U10" s="45">
        <v>-225</v>
      </c>
      <c r="V10" s="45">
        <v>1458</v>
      </c>
      <c r="W10" s="45">
        <v>-3537.909090909091</v>
      </c>
      <c r="X10" s="41">
        <v>3.4530317310713166</v>
      </c>
      <c r="Y10" s="46"/>
      <c r="Z10" s="46"/>
    </row>
    <row r="11" spans="1:31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 t="e">
        <f>VLOOKUP(C:C,#REF!,5,0)</f>
        <v>#REF!</v>
      </c>
      <c r="M11" s="392"/>
      <c r="N11" s="8"/>
      <c r="O11" s="21" t="e">
        <f t="shared" si="0"/>
        <v>#REF!</v>
      </c>
      <c r="P11" s="44">
        <v>2</v>
      </c>
      <c r="Q11" s="44">
        <v>0</v>
      </c>
      <c r="R11" s="44">
        <v>0</v>
      </c>
      <c r="S11" s="44">
        <v>0</v>
      </c>
      <c r="T11" s="44">
        <v>0</v>
      </c>
      <c r="U11" s="45">
        <v>0</v>
      </c>
      <c r="V11" s="45">
        <v>2</v>
      </c>
      <c r="W11" s="45">
        <v>-70.72727272727272</v>
      </c>
      <c r="X11" s="41">
        <v>80</v>
      </c>
      <c r="Y11" s="46"/>
      <c r="Z11" s="46"/>
    </row>
    <row r="12" spans="1:31">
      <c r="A12" s="29"/>
      <c r="B12" s="30" t="s">
        <v>5</v>
      </c>
      <c r="C12" s="17" t="s">
        <v>4440</v>
      </c>
      <c r="D12" s="18" t="s">
        <v>1252</v>
      </c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 t="e">
        <f>VLOOKUP(C:C,#REF!,5,0)</f>
        <v>#REF!</v>
      </c>
      <c r="M12" s="392"/>
      <c r="N12" s="8"/>
      <c r="O12" s="21" t="e">
        <f t="shared" si="0"/>
        <v>#REF!</v>
      </c>
      <c r="P12" s="44">
        <v>971</v>
      </c>
      <c r="Q12" s="44">
        <v>0</v>
      </c>
      <c r="R12" s="44">
        <v>0</v>
      </c>
      <c r="S12" s="44">
        <v>0</v>
      </c>
      <c r="T12" s="44">
        <v>0</v>
      </c>
      <c r="U12" s="45">
        <v>0</v>
      </c>
      <c r="V12" s="45">
        <v>971</v>
      </c>
      <c r="W12" s="45">
        <v>861.90909090909088</v>
      </c>
      <c r="X12" s="41">
        <v>0.24716786817713698</v>
      </c>
      <c r="Y12" s="46"/>
      <c r="Z12" s="46"/>
    </row>
    <row r="13" spans="1:31">
      <c r="A13" s="29" t="s">
        <v>1048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 t="e">
        <f>VLOOKUP(C:C,#REF!,5,0)</f>
        <v>#REF!</v>
      </c>
      <c r="M13" s="392" t="str">
        <f>VLOOKUP(C:C,処分売価!A:P,15,0)</f>
        <v>処分品</v>
      </c>
      <c r="N13" s="8"/>
      <c r="O13" s="21" t="e">
        <f t="shared" si="0"/>
        <v>#REF!</v>
      </c>
      <c r="P13" s="44">
        <v>987</v>
      </c>
      <c r="Q13" s="44">
        <v>0</v>
      </c>
      <c r="R13" s="44">
        <v>0</v>
      </c>
      <c r="S13" s="44">
        <v>0</v>
      </c>
      <c r="T13" s="44">
        <v>0</v>
      </c>
      <c r="U13" s="45">
        <v>0</v>
      </c>
      <c r="V13" s="45">
        <v>987</v>
      </c>
      <c r="W13" s="45">
        <v>980.18181818181813</v>
      </c>
      <c r="X13" s="41">
        <v>1.5197568389057751E-2</v>
      </c>
      <c r="Y13" s="46"/>
      <c r="Z13" s="46"/>
    </row>
    <row r="14" spans="1:31">
      <c r="A14" s="29" t="s">
        <v>1049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 t="e">
        <f>VLOOKUP(C:C,#REF!,5,0)</f>
        <v>#REF!</v>
      </c>
      <c r="M14" s="392"/>
      <c r="N14" s="8"/>
      <c r="O14" s="21" t="e">
        <f t="shared" si="0"/>
        <v>#REF!</v>
      </c>
      <c r="P14" s="44">
        <v>3250</v>
      </c>
      <c r="Q14" s="44">
        <v>300</v>
      </c>
      <c r="R14" s="44">
        <v>0</v>
      </c>
      <c r="S14" s="44">
        <v>0</v>
      </c>
      <c r="T14" s="44">
        <v>300</v>
      </c>
      <c r="U14" s="45">
        <v>0</v>
      </c>
      <c r="V14" s="45">
        <v>2950</v>
      </c>
      <c r="W14" s="45">
        <v>2570.909090909091</v>
      </c>
      <c r="X14" s="41">
        <v>0.25661538461538463</v>
      </c>
      <c r="Y14" s="46"/>
      <c r="Z14" s="46"/>
    </row>
    <row r="15" spans="1:31">
      <c r="A15" s="29" t="s">
        <v>1050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 t="e">
        <f>VLOOKUP(C:C,#REF!,5,0)</f>
        <v>#REF!</v>
      </c>
      <c r="M15" s="392" t="str">
        <f>VLOOKUP(C:C,処分売価!A:P,15,0)</f>
        <v>処分品</v>
      </c>
      <c r="N15" s="8"/>
      <c r="O15" s="21" t="e">
        <f t="shared" si="0"/>
        <v>#REF!</v>
      </c>
      <c r="P15" s="44">
        <v>745</v>
      </c>
      <c r="Q15" s="44">
        <v>0</v>
      </c>
      <c r="R15" s="44">
        <v>0</v>
      </c>
      <c r="S15" s="44">
        <v>0</v>
      </c>
      <c r="T15" s="44">
        <v>0</v>
      </c>
      <c r="U15" s="45">
        <v>0</v>
      </c>
      <c r="V15" s="45">
        <v>745</v>
      </c>
      <c r="W15" s="45">
        <v>742.72727272727275</v>
      </c>
      <c r="X15" s="41">
        <v>6.7114093959731542E-3</v>
      </c>
      <c r="Y15" s="46"/>
      <c r="Z15" s="46"/>
    </row>
    <row r="16" spans="1:31">
      <c r="A16" s="29" t="s">
        <v>1051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 t="e">
        <f>VLOOKUP(C:C,#REF!,5,0)</f>
        <v>#REF!</v>
      </c>
      <c r="M16" s="392"/>
      <c r="N16" s="8"/>
      <c r="O16" s="21" t="e">
        <f t="shared" si="0"/>
        <v>#REF!</v>
      </c>
      <c r="P16" s="44">
        <v>1</v>
      </c>
      <c r="Q16" s="44">
        <v>0</v>
      </c>
      <c r="R16" s="44">
        <v>0</v>
      </c>
      <c r="S16" s="44">
        <v>0</v>
      </c>
      <c r="T16" s="44">
        <v>0</v>
      </c>
      <c r="U16" s="45">
        <v>0</v>
      </c>
      <c r="V16" s="45">
        <v>1</v>
      </c>
      <c r="W16" s="45">
        <v>0.54545454545454541</v>
      </c>
      <c r="X16" s="41">
        <v>1</v>
      </c>
      <c r="Y16" s="46"/>
      <c r="Z16" s="46"/>
    </row>
    <row r="17" spans="1:28">
      <c r="A17" s="29" t="s">
        <v>1052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 t="e">
        <f>VLOOKUP(C:C,#REF!,5,0)</f>
        <v>#REF!</v>
      </c>
      <c r="M17" s="392"/>
      <c r="N17" s="8"/>
      <c r="O17" s="21" t="e">
        <f t="shared" si="0"/>
        <v>#REF!</v>
      </c>
      <c r="P17" s="44">
        <v>4410</v>
      </c>
      <c r="Q17" s="44">
        <v>0</v>
      </c>
      <c r="R17" s="44">
        <v>0</v>
      </c>
      <c r="S17" s="44">
        <v>0</v>
      </c>
      <c r="T17" s="44">
        <v>0</v>
      </c>
      <c r="U17" s="45">
        <v>0</v>
      </c>
      <c r="V17" s="45">
        <v>4410</v>
      </c>
      <c r="W17" s="45">
        <v>4345</v>
      </c>
      <c r="X17" s="41">
        <v>3.2426303854875285E-2</v>
      </c>
      <c r="Y17" s="46"/>
      <c r="Z17" s="46"/>
    </row>
    <row r="18" spans="1:28">
      <c r="A18" s="29" t="s">
        <v>1053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 t="e">
        <f>VLOOKUP(C:C,#REF!,5,0)</f>
        <v>#REF!</v>
      </c>
      <c r="M18" s="392"/>
      <c r="N18" s="8"/>
      <c r="O18" s="21" t="e">
        <f t="shared" si="0"/>
        <v>#REF!</v>
      </c>
      <c r="P18" s="44">
        <v>2096</v>
      </c>
      <c r="Q18" s="44">
        <v>0</v>
      </c>
      <c r="R18" s="44">
        <v>0</v>
      </c>
      <c r="S18" s="44">
        <v>0</v>
      </c>
      <c r="T18" s="44">
        <v>0</v>
      </c>
      <c r="U18" s="45">
        <v>0</v>
      </c>
      <c r="V18" s="45">
        <v>2096</v>
      </c>
      <c r="W18" s="45">
        <v>2056</v>
      </c>
      <c r="X18" s="41">
        <v>4.1984732824427481E-2</v>
      </c>
      <c r="Y18" s="46"/>
      <c r="Z18" s="46"/>
    </row>
    <row r="19" spans="1:28">
      <c r="A19" s="29" t="s">
        <v>1054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 t="e">
        <f>VLOOKUP(C:C,#REF!,5,0)</f>
        <v>#REF!</v>
      </c>
      <c r="M19" s="392" t="str">
        <f>VLOOKUP(C:C,処分売価!A:P,15,0)</f>
        <v>処分品</v>
      </c>
      <c r="N19" s="8"/>
      <c r="O19" s="21" t="e">
        <f t="shared" si="0"/>
        <v>#REF!</v>
      </c>
      <c r="P19" s="44">
        <v>2212</v>
      </c>
      <c r="Q19" s="44">
        <v>0</v>
      </c>
      <c r="R19" s="44">
        <v>0</v>
      </c>
      <c r="S19" s="44">
        <v>0</v>
      </c>
      <c r="T19" s="44">
        <v>0</v>
      </c>
      <c r="U19" s="45">
        <v>0</v>
      </c>
      <c r="V19" s="45">
        <v>2212</v>
      </c>
      <c r="W19" s="45">
        <v>2186.5454545454545</v>
      </c>
      <c r="X19" s="41">
        <v>2.5316455696202531E-2</v>
      </c>
      <c r="Y19" s="46"/>
      <c r="Z19" s="46"/>
    </row>
    <row r="20" spans="1:28">
      <c r="A20" s="29" t="s">
        <v>1055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 t="e">
        <f>VLOOKUP(C:C,#REF!,5,0)</f>
        <v>#REF!</v>
      </c>
      <c r="M20" s="392"/>
      <c r="N20" s="8"/>
      <c r="O20" s="21" t="e">
        <f t="shared" si="0"/>
        <v>#REF!</v>
      </c>
      <c r="P20" s="44">
        <v>8010</v>
      </c>
      <c r="Q20" s="44">
        <v>0</v>
      </c>
      <c r="R20" s="44">
        <v>0</v>
      </c>
      <c r="S20" s="44">
        <v>0</v>
      </c>
      <c r="T20" s="44">
        <v>0</v>
      </c>
      <c r="U20" s="45">
        <v>0</v>
      </c>
      <c r="V20" s="45">
        <v>8010</v>
      </c>
      <c r="W20" s="45">
        <v>7962.272727272727</v>
      </c>
      <c r="X20" s="41">
        <v>1.3108614232209739E-2</v>
      </c>
      <c r="Y20" s="46"/>
      <c r="Z20" s="46"/>
    </row>
    <row r="21" spans="1:28">
      <c r="A21" s="29" t="s">
        <v>1056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 t="e">
        <f>VLOOKUP(C:C,#REF!,5,0)</f>
        <v>#REF!</v>
      </c>
      <c r="M21" s="392"/>
      <c r="N21" s="8"/>
      <c r="O21" s="21" t="e">
        <f t="shared" si="0"/>
        <v>#REF!</v>
      </c>
      <c r="P21" s="44">
        <v>277</v>
      </c>
      <c r="Q21" s="44">
        <v>146</v>
      </c>
      <c r="R21" s="44">
        <v>1000</v>
      </c>
      <c r="S21" s="44">
        <v>0</v>
      </c>
      <c r="T21" s="44">
        <v>111</v>
      </c>
      <c r="U21" s="45">
        <v>35</v>
      </c>
      <c r="V21" s="45">
        <v>1166</v>
      </c>
      <c r="W21" s="45">
        <v>795.5454545454545</v>
      </c>
      <c r="X21" s="41">
        <v>2.9422382671480145</v>
      </c>
      <c r="Y21" s="46"/>
      <c r="Z21" s="46"/>
    </row>
    <row r="22" spans="1:28">
      <c r="A22" s="29" t="s">
        <v>1057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 t="e">
        <f>VLOOKUP(C:C,#REF!,5,0)</f>
        <v>#REF!</v>
      </c>
      <c r="M22" s="392"/>
      <c r="N22" s="8"/>
      <c r="O22" s="21" t="e">
        <f t="shared" si="0"/>
        <v>#REF!</v>
      </c>
      <c r="P22" s="44">
        <v>3012</v>
      </c>
      <c r="Q22" s="44">
        <v>0</v>
      </c>
      <c r="R22" s="44">
        <v>0</v>
      </c>
      <c r="S22" s="44">
        <v>0</v>
      </c>
      <c r="T22" s="44">
        <v>100</v>
      </c>
      <c r="U22" s="45">
        <v>-100</v>
      </c>
      <c r="V22" s="45">
        <v>2912</v>
      </c>
      <c r="W22" s="45">
        <v>2716.090909090909</v>
      </c>
      <c r="X22" s="41">
        <v>0.14309428950863215</v>
      </c>
      <c r="Y22" s="46"/>
      <c r="Z22" s="46"/>
    </row>
    <row r="23" spans="1:28">
      <c r="A23" s="29" t="s">
        <v>1058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 t="e">
        <f>VLOOKUP(C:C,#REF!,5,0)</f>
        <v>#REF!</v>
      </c>
      <c r="M23" s="392" t="str">
        <f>VLOOKUP(C:C,処分売価!A:P,15,0)</f>
        <v>処分品</v>
      </c>
      <c r="N23" s="8"/>
      <c r="O23" s="21" t="e">
        <f t="shared" si="0"/>
        <v>#REF!</v>
      </c>
      <c r="P23" s="44">
        <v>6478</v>
      </c>
      <c r="Q23" s="44">
        <v>0</v>
      </c>
      <c r="R23" s="44">
        <v>0</v>
      </c>
      <c r="S23" s="44">
        <v>0</v>
      </c>
      <c r="T23" s="44">
        <v>0</v>
      </c>
      <c r="U23" s="45">
        <v>0</v>
      </c>
      <c r="V23" s="45">
        <v>6478</v>
      </c>
      <c r="W23" s="45">
        <v>6313.909090909091</v>
      </c>
      <c r="X23" s="41">
        <v>5.5727076258104351E-2</v>
      </c>
      <c r="Y23" s="46"/>
      <c r="Z23" s="46"/>
    </row>
    <row r="24" spans="1:28">
      <c r="A24" s="29" t="s">
        <v>1059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 t="e">
        <f>VLOOKUP(C:C,#REF!,5,0)</f>
        <v>#REF!</v>
      </c>
      <c r="M24" s="392" t="str">
        <f>VLOOKUP(C:C,処分売価!A:P,15,0)</f>
        <v>処分品</v>
      </c>
      <c r="N24" s="8"/>
      <c r="O24" s="21" t="e">
        <f t="shared" si="0"/>
        <v>#REF!</v>
      </c>
      <c r="P24" s="44">
        <v>1815</v>
      </c>
      <c r="Q24" s="44">
        <v>0</v>
      </c>
      <c r="R24" s="44">
        <v>0</v>
      </c>
      <c r="S24" s="44">
        <v>0</v>
      </c>
      <c r="T24" s="44">
        <v>0</v>
      </c>
      <c r="U24" s="45">
        <v>0</v>
      </c>
      <c r="V24" s="45">
        <v>1815</v>
      </c>
      <c r="W24" s="45">
        <v>1757.7272727272727</v>
      </c>
      <c r="X24" s="41">
        <v>6.9421487603305784E-2</v>
      </c>
      <c r="Y24" s="46"/>
      <c r="Z24" s="46"/>
    </row>
    <row r="25" spans="1:28">
      <c r="A25" s="29" t="s">
        <v>1060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 t="e">
        <f>VLOOKUP(C:C,#REF!,5,0)</f>
        <v>#REF!</v>
      </c>
      <c r="M25" s="392" t="str">
        <f>VLOOKUP(C:C,処分売価!A:P,15,0)</f>
        <v>処分品</v>
      </c>
      <c r="N25" s="8"/>
      <c r="O25" s="21" t="e">
        <f t="shared" si="0"/>
        <v>#REF!</v>
      </c>
      <c r="P25" s="44">
        <v>3782</v>
      </c>
      <c r="Q25" s="44">
        <v>0</v>
      </c>
      <c r="R25" s="44">
        <v>0</v>
      </c>
      <c r="S25" s="44">
        <v>0</v>
      </c>
      <c r="T25" s="44">
        <v>0</v>
      </c>
      <c r="U25" s="45">
        <v>0</v>
      </c>
      <c r="V25" s="45">
        <v>3782</v>
      </c>
      <c r="W25" s="45">
        <v>3722.909090909091</v>
      </c>
      <c r="X25" s="41">
        <v>3.4373347435219463E-2</v>
      </c>
      <c r="Y25" s="46"/>
      <c r="Z25" s="46"/>
    </row>
    <row r="26" spans="1:28">
      <c r="A26" s="29" t="s">
        <v>1061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 t="e">
        <f>VLOOKUP(C:C,#REF!,5,0)</f>
        <v>#REF!</v>
      </c>
      <c r="M26" s="392" t="str">
        <f>VLOOKUP(C:C,処分売価!A:P,15,0)</f>
        <v>処分品</v>
      </c>
      <c r="N26" s="8"/>
      <c r="O26" s="21" t="e">
        <f t="shared" si="0"/>
        <v>#REF!</v>
      </c>
      <c r="P26" s="44">
        <v>42</v>
      </c>
      <c r="Q26" s="44">
        <v>0</v>
      </c>
      <c r="R26" s="44">
        <v>0</v>
      </c>
      <c r="S26" s="44">
        <v>0</v>
      </c>
      <c r="T26" s="44">
        <v>0</v>
      </c>
      <c r="U26" s="45">
        <v>0</v>
      </c>
      <c r="V26" s="45">
        <v>42</v>
      </c>
      <c r="W26" s="45">
        <v>29.272727272727273</v>
      </c>
      <c r="X26" s="41">
        <v>0.66666666666666663</v>
      </c>
      <c r="Y26" s="46"/>
      <c r="Z26" s="46"/>
    </row>
    <row r="27" spans="1:28">
      <c r="A27" s="29" t="s">
        <v>1062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 t="e">
        <f>VLOOKUP(C:C,#REF!,5,0)</f>
        <v>#REF!</v>
      </c>
      <c r="M27" s="392" t="str">
        <f>VLOOKUP(C:C,処分売価!A:P,15,0)</f>
        <v>処分品</v>
      </c>
      <c r="N27" s="8"/>
      <c r="O27" s="21" t="e">
        <f t="shared" si="0"/>
        <v>#REF!</v>
      </c>
      <c r="P27" s="44">
        <v>5513</v>
      </c>
      <c r="Q27" s="44">
        <v>200</v>
      </c>
      <c r="R27" s="44">
        <v>0</v>
      </c>
      <c r="S27" s="44">
        <v>0</v>
      </c>
      <c r="T27" s="44">
        <v>200</v>
      </c>
      <c r="U27" s="45">
        <v>0</v>
      </c>
      <c r="V27" s="45">
        <v>5313</v>
      </c>
      <c r="W27" s="45">
        <v>5163</v>
      </c>
      <c r="X27" s="41">
        <v>5.9858516234355161E-2</v>
      </c>
      <c r="Y27" s="46"/>
      <c r="Z27" s="46"/>
    </row>
    <row r="28" spans="1:28" s="152" customFormat="1">
      <c r="A28" s="144" t="s">
        <v>1063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 t="e">
        <f>VLOOKUP(C:C,#REF!,5,0)</f>
        <v>#REF!</v>
      </c>
      <c r="M28" s="392" t="str">
        <f>VLOOKUP(C:C,処分売価!A:P,15,0)</f>
        <v>処分品</v>
      </c>
      <c r="N28" s="8"/>
      <c r="O28" s="21" t="e">
        <f t="shared" si="0"/>
        <v>#REF!</v>
      </c>
      <c r="P28" s="148">
        <v>1860</v>
      </c>
      <c r="Q28" s="148">
        <v>0</v>
      </c>
      <c r="R28" s="44">
        <v>0</v>
      </c>
      <c r="S28" s="148">
        <v>0</v>
      </c>
      <c r="T28" s="148">
        <v>0</v>
      </c>
      <c r="U28" s="149">
        <v>0</v>
      </c>
      <c r="V28" s="149">
        <v>1860</v>
      </c>
      <c r="W28" s="149">
        <v>1836.3636363636363</v>
      </c>
      <c r="X28" s="150">
        <v>2.7956989247311829E-2</v>
      </c>
      <c r="Y28" s="151"/>
      <c r="Z28" s="151"/>
      <c r="AA28" s="191"/>
      <c r="AB28" s="191"/>
    </row>
    <row r="29" spans="1:28">
      <c r="A29" s="29" t="s">
        <v>1064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 t="e">
        <f>VLOOKUP(C:C,#REF!,5,0)</f>
        <v>#REF!</v>
      </c>
      <c r="M29" s="392"/>
      <c r="N29" s="211">
        <v>500</v>
      </c>
      <c r="O29" s="211">
        <v>500</v>
      </c>
      <c r="P29" s="44">
        <v>2256</v>
      </c>
      <c r="Q29" s="44">
        <v>0</v>
      </c>
      <c r="R29" s="44">
        <v>0</v>
      </c>
      <c r="S29" s="44">
        <v>0</v>
      </c>
      <c r="T29" s="44">
        <v>0</v>
      </c>
      <c r="U29" s="45">
        <v>0</v>
      </c>
      <c r="V29" s="45">
        <v>2256</v>
      </c>
      <c r="W29" s="45">
        <v>1756</v>
      </c>
      <c r="X29" s="41">
        <v>2.7925531914893616E-2</v>
      </c>
      <c r="Y29" s="46"/>
      <c r="Z29" s="46"/>
    </row>
    <row r="30" spans="1:28" s="152" customFormat="1" ht="15.75">
      <c r="A30" s="144" t="s">
        <v>1065</v>
      </c>
      <c r="B30" s="145" t="s">
        <v>356</v>
      </c>
      <c r="C30" s="146" t="s">
        <v>192</v>
      </c>
      <c r="D30" s="147" t="s">
        <v>190</v>
      </c>
      <c r="E30" s="146" t="s">
        <v>193</v>
      </c>
      <c r="F30" s="146">
        <v>935</v>
      </c>
      <c r="G30" s="148">
        <v>77</v>
      </c>
      <c r="H30" s="148">
        <v>731</v>
      </c>
      <c r="I30" s="8">
        <f>VLOOKUP(C30,'202310-202403出荷数total2403220951'!B:F,5,0)</f>
        <v>163</v>
      </c>
      <c r="J30" s="203">
        <f>VLOOKUP(C30,'出荷数2307～2406total241008110618'!B:F,5,0)</f>
        <v>235</v>
      </c>
      <c r="K30" s="214">
        <f>VLOOKUP(C30,'出荷数2407-2506total250730101950'!B:F,5,0)</f>
        <v>20</v>
      </c>
      <c r="L30" s="203" t="e">
        <f>VLOOKUP(C:C,#REF!,5,0)</f>
        <v>#REF!</v>
      </c>
      <c r="M30" s="392" t="str">
        <f>VLOOKUP(C:C,処分売価!A:P,15,0)</f>
        <v>処分品</v>
      </c>
      <c r="N30" s="8"/>
      <c r="O30" s="21" t="e">
        <f t="shared" si="0"/>
        <v>#REF!</v>
      </c>
      <c r="P30" s="148">
        <v>1</v>
      </c>
      <c r="Q30" s="148">
        <v>0</v>
      </c>
      <c r="R30" s="44">
        <v>0</v>
      </c>
      <c r="S30" s="148">
        <v>0</v>
      </c>
      <c r="T30" s="148">
        <v>0</v>
      </c>
      <c r="U30" s="149">
        <v>0</v>
      </c>
      <c r="V30" s="149">
        <v>1</v>
      </c>
      <c r="W30" s="149">
        <v>-0.36363636363636354</v>
      </c>
      <c r="X30" s="150">
        <v>3</v>
      </c>
      <c r="Y30" s="151"/>
      <c r="Z30" s="151"/>
    </row>
    <row r="31" spans="1:28">
      <c r="A31" s="29" t="s">
        <v>1066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 t="e">
        <f>VLOOKUP(C:C,#REF!,5,0)</f>
        <v>#REF!</v>
      </c>
      <c r="M31" s="392"/>
      <c r="N31" s="8"/>
      <c r="O31" s="21" t="e">
        <f t="shared" si="0"/>
        <v>#REF!</v>
      </c>
      <c r="P31" s="44">
        <v>898</v>
      </c>
      <c r="Q31" s="44">
        <v>0</v>
      </c>
      <c r="R31" s="44">
        <v>0</v>
      </c>
      <c r="S31" s="44">
        <v>0</v>
      </c>
      <c r="T31" s="44">
        <v>0</v>
      </c>
      <c r="U31" s="45">
        <v>0</v>
      </c>
      <c r="V31" s="45">
        <v>898</v>
      </c>
      <c r="W31" s="45">
        <v>876.18181818181813</v>
      </c>
      <c r="X31" s="41">
        <v>5.3452115812917596E-2</v>
      </c>
      <c r="Y31" s="46"/>
      <c r="Z31" s="46"/>
    </row>
    <row r="32" spans="1:28">
      <c r="A32" s="29" t="s">
        <v>1067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 t="e">
        <f>VLOOKUP(C:C,#REF!,5,0)</f>
        <v>#REF!</v>
      </c>
      <c r="M32" s="392" t="str">
        <f>VLOOKUP(C:C,処分売価!A:P,15,0)</f>
        <v>処分品</v>
      </c>
      <c r="N32" s="8"/>
      <c r="O32" s="21" t="e">
        <f t="shared" si="0"/>
        <v>#REF!</v>
      </c>
      <c r="P32" s="44">
        <v>1940</v>
      </c>
      <c r="Q32" s="44">
        <v>0</v>
      </c>
      <c r="R32" s="44">
        <v>0</v>
      </c>
      <c r="S32" s="44">
        <v>0</v>
      </c>
      <c r="T32" s="44">
        <v>0</v>
      </c>
      <c r="U32" s="45">
        <v>0</v>
      </c>
      <c r="V32" s="45">
        <v>1940</v>
      </c>
      <c r="W32" s="45">
        <v>1924.090909090909</v>
      </c>
      <c r="X32" s="41">
        <v>1.804123711340206E-2</v>
      </c>
      <c r="Y32" s="46"/>
      <c r="Z32" s="46"/>
    </row>
    <row r="33" spans="1:28">
      <c r="A33" s="29" t="s">
        <v>1068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 t="e">
        <f>VLOOKUP(C:C,#REF!,5,0)</f>
        <v>#REF!</v>
      </c>
      <c r="M33" s="392"/>
      <c r="N33" s="8">
        <v>41</v>
      </c>
      <c r="O33" s="211">
        <v>41</v>
      </c>
      <c r="P33" s="44">
        <v>2931</v>
      </c>
      <c r="Q33" s="44">
        <v>0</v>
      </c>
      <c r="R33" s="44">
        <v>0</v>
      </c>
      <c r="S33" s="44">
        <v>0</v>
      </c>
      <c r="T33" s="44">
        <v>0</v>
      </c>
      <c r="U33" s="45">
        <v>0</v>
      </c>
      <c r="V33" s="45">
        <v>2931</v>
      </c>
      <c r="W33" s="45">
        <v>2890</v>
      </c>
      <c r="X33" s="41">
        <v>0.18491982258614809</v>
      </c>
      <c r="Y33" s="46"/>
      <c r="Z33" s="46"/>
    </row>
    <row r="34" spans="1:28">
      <c r="A34" s="29" t="s">
        <v>1069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 t="e">
        <f>VLOOKUP(C:C,#REF!,5,0)</f>
        <v>#REF!</v>
      </c>
      <c r="M34" s="392"/>
      <c r="N34" s="8"/>
      <c r="O34" s="21" t="e">
        <f t="shared" si="0"/>
        <v>#REF!</v>
      </c>
      <c r="P34" s="44">
        <v>291</v>
      </c>
      <c r="Q34" s="44">
        <v>0</v>
      </c>
      <c r="R34" s="44">
        <v>0</v>
      </c>
      <c r="S34" s="44">
        <v>0</v>
      </c>
      <c r="T34" s="44">
        <v>0</v>
      </c>
      <c r="U34" s="45">
        <v>0</v>
      </c>
      <c r="V34" s="45">
        <v>291</v>
      </c>
      <c r="W34" s="45">
        <v>257.36363636363637</v>
      </c>
      <c r="X34" s="41">
        <v>0.25429553264604809</v>
      </c>
      <c r="Y34" s="46"/>
      <c r="Z34" s="46"/>
    </row>
    <row r="35" spans="1:28">
      <c r="A35" s="29" t="s">
        <v>1070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 t="e">
        <f>VLOOKUP(C:C,#REF!,5,0)</f>
        <v>#REF!</v>
      </c>
      <c r="M35" s="392" t="str">
        <f>VLOOKUP(C:C,処分売価!A:P,15,0)</f>
        <v>処分品</v>
      </c>
      <c r="N35" s="8"/>
      <c r="O35" s="21" t="e">
        <f t="shared" si="0"/>
        <v>#REF!</v>
      </c>
      <c r="P35" s="44">
        <v>2021</v>
      </c>
      <c r="Q35" s="44">
        <v>0</v>
      </c>
      <c r="R35" s="44">
        <v>0</v>
      </c>
      <c r="S35" s="44">
        <v>0</v>
      </c>
      <c r="T35" s="44">
        <v>0</v>
      </c>
      <c r="U35" s="45">
        <v>0</v>
      </c>
      <c r="V35" s="45">
        <v>2021</v>
      </c>
      <c r="W35" s="45">
        <v>1984.6363636363637</v>
      </c>
      <c r="X35" s="41">
        <v>3.9584364176150418E-2</v>
      </c>
      <c r="Y35" s="46"/>
      <c r="Z35" s="46"/>
    </row>
    <row r="36" spans="1:28">
      <c r="A36" s="29" t="s">
        <v>1071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 t="e">
        <f>VLOOKUP(C:C,#REF!,5,0)</f>
        <v>#REF!</v>
      </c>
      <c r="M36" s="392" t="str">
        <f>VLOOKUP(C:C,処分売価!A:P,15,0)</f>
        <v>処分品</v>
      </c>
      <c r="N36" s="8"/>
      <c r="O36" s="21" t="e">
        <f t="shared" si="0"/>
        <v>#REF!</v>
      </c>
      <c r="P36" s="44">
        <v>2971</v>
      </c>
      <c r="Q36" s="44">
        <v>0</v>
      </c>
      <c r="R36" s="44">
        <v>0</v>
      </c>
      <c r="S36" s="44">
        <v>0</v>
      </c>
      <c r="T36" s="44">
        <v>0</v>
      </c>
      <c r="U36" s="45">
        <v>0</v>
      </c>
      <c r="V36" s="45">
        <v>2971</v>
      </c>
      <c r="W36" s="45">
        <v>2551.4545454545455</v>
      </c>
      <c r="X36" s="41">
        <v>0.31066980814540557</v>
      </c>
      <c r="Y36" s="46"/>
      <c r="Z36" s="46"/>
    </row>
    <row r="37" spans="1:28">
      <c r="A37" s="29" t="s">
        <v>1072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 t="e">
        <f>VLOOKUP(C:C,#REF!,5,0)</f>
        <v>#REF!</v>
      </c>
      <c r="M37" s="392" t="str">
        <f>VLOOKUP(C:C,処分売価!A:P,15,0)</f>
        <v>処分品</v>
      </c>
      <c r="N37" s="8"/>
      <c r="O37" s="21" t="e">
        <f t="shared" si="0"/>
        <v>#REF!</v>
      </c>
      <c r="P37" s="44">
        <v>13165</v>
      </c>
      <c r="Q37" s="44">
        <v>0</v>
      </c>
      <c r="R37" s="44">
        <v>0</v>
      </c>
      <c r="S37" s="44">
        <v>0</v>
      </c>
      <c r="T37" s="44">
        <v>0</v>
      </c>
      <c r="U37" s="45">
        <v>0</v>
      </c>
      <c r="V37" s="45">
        <v>13165</v>
      </c>
      <c r="W37" s="45">
        <v>12890</v>
      </c>
      <c r="X37" s="41">
        <v>4.5955184200531712E-2</v>
      </c>
      <c r="Y37" s="46"/>
      <c r="Z37" s="46"/>
    </row>
    <row r="38" spans="1:28">
      <c r="A38" s="29" t="s">
        <v>1073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 t="e">
        <f>VLOOKUP(C:C,#REF!,5,0)</f>
        <v>#REF!</v>
      </c>
      <c r="M38" s="392" t="str">
        <f>VLOOKUP(C:C,処分売価!A:P,15,0)</f>
        <v>処分品</v>
      </c>
      <c r="N38" s="8"/>
      <c r="O38" s="21" t="e">
        <f t="shared" si="0"/>
        <v>#REF!</v>
      </c>
      <c r="P38" s="44">
        <v>654</v>
      </c>
      <c r="Q38" s="44">
        <v>0</v>
      </c>
      <c r="R38" s="44">
        <v>0</v>
      </c>
      <c r="S38" s="44">
        <v>0</v>
      </c>
      <c r="T38" s="44">
        <v>0</v>
      </c>
      <c r="U38" s="45">
        <v>0</v>
      </c>
      <c r="V38" s="45">
        <v>654</v>
      </c>
      <c r="W38" s="45">
        <v>557.63636363636363</v>
      </c>
      <c r="X38" s="41">
        <v>0.32415902140672781</v>
      </c>
      <c r="Y38" s="46"/>
      <c r="Z38" s="46"/>
    </row>
    <row r="39" spans="1:28">
      <c r="A39" s="29" t="s">
        <v>1074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 t="e">
        <f>VLOOKUP(C:C,#REF!,5,0)</f>
        <v>#REF!</v>
      </c>
      <c r="M39" s="392"/>
      <c r="N39" s="8"/>
      <c r="O39" s="21" t="e">
        <f t="shared" si="0"/>
        <v>#REF!</v>
      </c>
      <c r="P39" s="44">
        <v>740</v>
      </c>
      <c r="Q39" s="44">
        <v>0</v>
      </c>
      <c r="R39" s="44">
        <v>0</v>
      </c>
      <c r="S39" s="44">
        <v>0</v>
      </c>
      <c r="T39" s="44">
        <v>0</v>
      </c>
      <c r="U39" s="45">
        <v>0</v>
      </c>
      <c r="V39" s="45">
        <v>740</v>
      </c>
      <c r="W39" s="45">
        <v>675.4545454545455</v>
      </c>
      <c r="X39" s="41">
        <v>0.1918918918918919</v>
      </c>
      <c r="Y39" s="46"/>
      <c r="Z39" s="46"/>
    </row>
    <row r="40" spans="1:28" s="152" customFormat="1">
      <c r="A40" s="144" t="s">
        <v>1075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VLOOKUP(C:C,#REF!,5,0)</f>
        <v>#REF!</v>
      </c>
      <c r="M40" s="392"/>
      <c r="N40" s="211">
        <v>470</v>
      </c>
      <c r="O40" s="211">
        <v>470</v>
      </c>
      <c r="P40" s="148">
        <v>106</v>
      </c>
      <c r="Q40" s="148">
        <v>0</v>
      </c>
      <c r="R40" s="44">
        <v>0</v>
      </c>
      <c r="S40" s="148">
        <v>0</v>
      </c>
      <c r="T40" s="148">
        <v>0</v>
      </c>
      <c r="U40" s="149">
        <v>0</v>
      </c>
      <c r="V40" s="149">
        <v>106</v>
      </c>
      <c r="W40" s="149">
        <v>-364</v>
      </c>
      <c r="X40" s="150" t="e">
        <v>#N/A</v>
      </c>
      <c r="Y40" s="151"/>
      <c r="Z40" s="151"/>
      <c r="AA40" s="191"/>
      <c r="AB40" s="191"/>
    </row>
    <row r="41" spans="1:28">
      <c r="A41" s="29" t="s">
        <v>1076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 t="e">
        <f>VLOOKUP(C:C,#REF!,5,0)</f>
        <v>#REF!</v>
      </c>
      <c r="M41" s="392" t="str">
        <f>VLOOKUP(C:C,処分売価!A:P,15,0)</f>
        <v>処分品</v>
      </c>
      <c r="N41" s="8"/>
      <c r="O41" s="21" t="e">
        <f t="shared" si="0"/>
        <v>#REF!</v>
      </c>
      <c r="P41" s="44">
        <v>3205</v>
      </c>
      <c r="Q41" s="44">
        <v>0</v>
      </c>
      <c r="R41" s="44">
        <v>0</v>
      </c>
      <c r="S41" s="44">
        <v>0</v>
      </c>
      <c r="T41" s="44">
        <v>0</v>
      </c>
      <c r="U41" s="45">
        <v>0</v>
      </c>
      <c r="V41" s="45">
        <v>3205</v>
      </c>
      <c r="W41" s="45">
        <v>2827.272727272727</v>
      </c>
      <c r="X41" s="41">
        <v>0.25928237129485182</v>
      </c>
      <c r="Y41" s="46"/>
      <c r="Z41" s="46"/>
    </row>
    <row r="42" spans="1:28">
      <c r="A42" s="29" t="s">
        <v>1077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 t="e">
        <f>VLOOKUP(C:C,#REF!,5,0)</f>
        <v>#REF!</v>
      </c>
      <c r="M42" s="392"/>
      <c r="N42" s="8"/>
      <c r="O42" s="21" t="e">
        <f t="shared" si="0"/>
        <v>#REF!</v>
      </c>
      <c r="P42" s="44">
        <v>2683</v>
      </c>
      <c r="Q42" s="44">
        <v>490</v>
      </c>
      <c r="R42" s="44">
        <v>0</v>
      </c>
      <c r="S42" s="44">
        <v>0</v>
      </c>
      <c r="T42" s="44">
        <v>490</v>
      </c>
      <c r="U42" s="45">
        <v>0</v>
      </c>
      <c r="V42" s="45">
        <v>2193</v>
      </c>
      <c r="W42" s="45">
        <v>1956.1818181818182</v>
      </c>
      <c r="X42" s="41">
        <v>0.19418561311964219</v>
      </c>
      <c r="Y42" s="46"/>
      <c r="Z42" s="46"/>
    </row>
    <row r="43" spans="1:28">
      <c r="A43" s="29" t="s">
        <v>1078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 t="e">
        <f>VLOOKUP(C:C,#REF!,5,0)</f>
        <v>#REF!</v>
      </c>
      <c r="M43" s="392" t="str">
        <f>VLOOKUP(C:C,処分売価!A:P,15,0)</f>
        <v>処分品</v>
      </c>
      <c r="N43" s="8"/>
      <c r="O43" s="21" t="e">
        <f t="shared" si="0"/>
        <v>#REF!</v>
      </c>
      <c r="P43" s="44">
        <v>4554</v>
      </c>
      <c r="Q43" s="44">
        <v>0</v>
      </c>
      <c r="R43" s="44">
        <v>0</v>
      </c>
      <c r="S43" s="44">
        <v>0</v>
      </c>
      <c r="T43" s="44">
        <v>0</v>
      </c>
      <c r="U43" s="45">
        <v>0</v>
      </c>
      <c r="V43" s="45">
        <v>4554</v>
      </c>
      <c r="W43" s="45">
        <v>4548.545454545455</v>
      </c>
      <c r="X43" s="41">
        <v>2.635046113306983E-3</v>
      </c>
      <c r="Y43" s="46"/>
      <c r="Z43" s="46"/>
    </row>
    <row r="44" spans="1:28">
      <c r="A44" s="29" t="s">
        <v>1079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 t="e">
        <f>VLOOKUP(C:C,#REF!,5,0)</f>
        <v>#REF!</v>
      </c>
      <c r="M44" s="392" t="str">
        <f>VLOOKUP(C:C,処分売価!A:P,15,0)</f>
        <v>処分品</v>
      </c>
      <c r="N44" s="8"/>
      <c r="O44" s="21" t="e">
        <f t="shared" si="0"/>
        <v>#REF!</v>
      </c>
      <c r="P44" s="44">
        <v>766</v>
      </c>
      <c r="Q44" s="44">
        <v>0</v>
      </c>
      <c r="R44" s="44">
        <v>0</v>
      </c>
      <c r="S44" s="44">
        <v>0</v>
      </c>
      <c r="T44" s="44">
        <v>0</v>
      </c>
      <c r="U44" s="45">
        <v>0</v>
      </c>
      <c r="V44" s="45">
        <v>766</v>
      </c>
      <c r="W44" s="45">
        <v>745.09090909090912</v>
      </c>
      <c r="X44" s="41">
        <v>6.0052219321148827E-2</v>
      </c>
      <c r="Y44" s="46"/>
      <c r="Z44" s="46"/>
    </row>
    <row r="45" spans="1:28">
      <c r="A45" s="29"/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 t="e">
        <f>VLOOKUP(C:C,#REF!,5,0)</f>
        <v>#REF!</v>
      </c>
      <c r="M45" s="392"/>
      <c r="N45" s="8"/>
      <c r="O45" s="21" t="e">
        <f t="shared" si="0"/>
        <v>#REF!</v>
      </c>
      <c r="P45" s="44">
        <v>1461</v>
      </c>
      <c r="Q45" s="44">
        <v>0</v>
      </c>
      <c r="R45" s="44">
        <v>0</v>
      </c>
      <c r="S45" s="44">
        <v>0</v>
      </c>
      <c r="T45" s="44">
        <v>0</v>
      </c>
      <c r="U45" s="45">
        <v>0</v>
      </c>
      <c r="V45" s="45">
        <v>1461</v>
      </c>
      <c r="W45" s="45">
        <v>1450.5454545454545</v>
      </c>
      <c r="X45" s="41">
        <v>1.5742642026009581E-2</v>
      </c>
      <c r="Y45" s="46"/>
      <c r="Z45" s="46"/>
    </row>
    <row r="46" spans="1:28" s="152" customFormat="1">
      <c r="A46" s="29" t="s">
        <v>1080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 t="e">
        <f>VLOOKUP(C:C,#REF!,5,0)</f>
        <v>#REF!</v>
      </c>
      <c r="M46" s="392" t="str">
        <f>VLOOKUP(C:C,処分売価!A:P,15,0)</f>
        <v>処分品</v>
      </c>
      <c r="N46" s="8"/>
      <c r="O46" s="21" t="e">
        <f t="shared" si="0"/>
        <v>#REF!</v>
      </c>
      <c r="P46" s="148">
        <v>219</v>
      </c>
      <c r="Q46" s="148">
        <v>0</v>
      </c>
      <c r="R46" s="44">
        <v>0</v>
      </c>
      <c r="S46" s="148">
        <v>0</v>
      </c>
      <c r="T46" s="148">
        <v>0</v>
      </c>
      <c r="U46" s="149">
        <v>0</v>
      </c>
      <c r="V46" s="149">
        <v>219</v>
      </c>
      <c r="W46" s="149">
        <v>189.45454545454544</v>
      </c>
      <c r="X46" s="150">
        <v>0.29680365296803651</v>
      </c>
      <c r="Y46" s="151"/>
      <c r="Z46" s="151"/>
      <c r="AA46" s="191"/>
      <c r="AB46" s="191"/>
    </row>
    <row r="47" spans="1:28" s="152" customFormat="1">
      <c r="A47" s="29" t="s">
        <v>1081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 t="e">
        <f>VLOOKUP(C:C,#REF!,5,0)</f>
        <v>#REF!</v>
      </c>
      <c r="M47" s="392" t="str">
        <f>VLOOKUP(C:C,処分売価!A:P,15,0)</f>
        <v>処分品</v>
      </c>
      <c r="N47" s="8"/>
      <c r="O47" s="21" t="e">
        <f t="shared" si="0"/>
        <v>#REF!</v>
      </c>
      <c r="P47" s="148">
        <v>893</v>
      </c>
      <c r="Q47" s="148">
        <v>0</v>
      </c>
      <c r="R47" s="44">
        <v>0</v>
      </c>
      <c r="S47" s="148">
        <v>0</v>
      </c>
      <c r="T47" s="148">
        <v>0</v>
      </c>
      <c r="U47" s="149">
        <v>0</v>
      </c>
      <c r="V47" s="149">
        <v>893</v>
      </c>
      <c r="W47" s="149">
        <v>848.90909090909088</v>
      </c>
      <c r="X47" s="150">
        <v>0.10862262038073908</v>
      </c>
      <c r="Y47" s="151"/>
      <c r="Z47" s="151"/>
      <c r="AA47" s="191"/>
      <c r="AB47" s="191"/>
    </row>
    <row r="48" spans="1:28">
      <c r="A48" s="29" t="s">
        <v>1082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 t="e">
        <f>VLOOKUP(C:C,#REF!,5,0)</f>
        <v>#REF!</v>
      </c>
      <c r="M48" s="392"/>
      <c r="N48" s="8"/>
      <c r="O48" s="21" t="e">
        <f t="shared" si="0"/>
        <v>#REF!</v>
      </c>
      <c r="P48" s="44">
        <v>2684</v>
      </c>
      <c r="Q48" s="44">
        <v>0</v>
      </c>
      <c r="R48" s="44">
        <v>0</v>
      </c>
      <c r="S48" s="44">
        <v>0</v>
      </c>
      <c r="T48" s="44">
        <v>0</v>
      </c>
      <c r="U48" s="45">
        <v>0</v>
      </c>
      <c r="V48" s="45">
        <v>2684</v>
      </c>
      <c r="W48" s="45">
        <v>2320.3636363636365</v>
      </c>
      <c r="X48" s="41">
        <v>0.29806259314456035</v>
      </c>
      <c r="Y48" s="46"/>
      <c r="Z48" s="46"/>
    </row>
    <row r="49" spans="1:28">
      <c r="A49" s="192" t="s">
        <v>1083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 t="e">
        <f>VLOOKUP(C:C,#REF!,5,0)</f>
        <v>#REF!</v>
      </c>
      <c r="M49" s="392" t="str">
        <f>VLOOKUP(C:C,処分売価!A:P,15,0)</f>
        <v>処分品</v>
      </c>
      <c r="N49" s="196"/>
      <c r="O49" s="196" t="e">
        <f t="shared" si="0"/>
        <v>#REF!</v>
      </c>
      <c r="P49" s="196">
        <v>270</v>
      </c>
      <c r="Q49" s="196">
        <v>0</v>
      </c>
      <c r="R49" s="196">
        <v>0</v>
      </c>
      <c r="S49" s="196">
        <v>0</v>
      </c>
      <c r="T49" s="196">
        <v>0</v>
      </c>
      <c r="U49" s="197">
        <v>0</v>
      </c>
      <c r="V49" s="197">
        <v>270</v>
      </c>
      <c r="W49" s="197">
        <v>-233.63636363636368</v>
      </c>
      <c r="X49" s="198">
        <v>4.1037037037037036</v>
      </c>
      <c r="Y49" s="199"/>
      <c r="Z49" s="199"/>
    </row>
    <row r="50" spans="1:28" s="277" customFormat="1">
      <c r="A50" s="269" t="s">
        <v>1084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 t="e">
        <f>VLOOKUP(C:C,#REF!,5,0)</f>
        <v>#REF!</v>
      </c>
      <c r="M50" s="392"/>
      <c r="N50" s="8"/>
      <c r="O50" s="21" t="e">
        <f t="shared" si="0"/>
        <v>#REF!</v>
      </c>
      <c r="P50" s="202">
        <v>3689</v>
      </c>
      <c r="Q50" s="202">
        <v>520</v>
      </c>
      <c r="R50" s="202">
        <v>0</v>
      </c>
      <c r="S50" s="202">
        <v>0</v>
      </c>
      <c r="T50" s="202">
        <v>520</v>
      </c>
      <c r="U50" s="273">
        <v>0</v>
      </c>
      <c r="V50" s="273">
        <v>3169</v>
      </c>
      <c r="W50" s="273">
        <v>2920.818181818182</v>
      </c>
      <c r="X50" s="274">
        <v>0.14800759013282733</v>
      </c>
      <c r="Y50" s="275"/>
      <c r="Z50" s="275"/>
      <c r="AA50" s="276"/>
      <c r="AB50" s="276"/>
    </row>
    <row r="51" spans="1:28">
      <c r="A51" s="29" t="s">
        <v>1085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 t="e">
        <f>VLOOKUP(C:C,#REF!,5,0)</f>
        <v>#REF!</v>
      </c>
      <c r="M51" s="392"/>
      <c r="N51" s="211"/>
      <c r="O51" s="21" t="e">
        <f t="shared" si="0"/>
        <v>#REF!</v>
      </c>
      <c r="P51" s="44">
        <v>2543</v>
      </c>
      <c r="Q51" s="44">
        <v>950</v>
      </c>
      <c r="R51" s="44">
        <v>0</v>
      </c>
      <c r="S51" s="44">
        <v>0</v>
      </c>
      <c r="T51" s="44">
        <v>1030</v>
      </c>
      <c r="U51" s="45">
        <v>-80</v>
      </c>
      <c r="V51" s="45">
        <v>1513</v>
      </c>
      <c r="W51" s="45">
        <v>728</v>
      </c>
      <c r="X51" s="41">
        <v>0.67911915060951633</v>
      </c>
      <c r="Y51" s="46"/>
      <c r="Z51" s="46"/>
    </row>
    <row r="52" spans="1:28" s="200" customFormat="1">
      <c r="A52" s="192" t="s">
        <v>1086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 t="e">
        <f>VLOOKUP(C:C,#REF!,5,0)</f>
        <v>#REF!</v>
      </c>
      <c r="M52" s="392" t="str">
        <f>VLOOKUP(C:C,処分売価!A:P,15,0)</f>
        <v>処分品</v>
      </c>
      <c r="N52" s="196"/>
      <c r="O52" s="196" t="e">
        <f t="shared" si="0"/>
        <v>#REF!</v>
      </c>
      <c r="P52" s="196">
        <v>1267</v>
      </c>
      <c r="Q52" s="196">
        <v>0</v>
      </c>
      <c r="R52" s="196">
        <v>0</v>
      </c>
      <c r="S52" s="196">
        <v>0</v>
      </c>
      <c r="T52" s="196">
        <v>0</v>
      </c>
      <c r="U52" s="197">
        <v>0</v>
      </c>
      <c r="V52" s="197">
        <v>1267</v>
      </c>
      <c r="W52" s="197">
        <v>1252.4545454545455</v>
      </c>
      <c r="X52" s="198">
        <v>2.5256511444356748E-2</v>
      </c>
      <c r="Y52" s="199"/>
      <c r="Z52" s="199"/>
      <c r="AA52" s="201"/>
      <c r="AB52" s="201"/>
    </row>
    <row r="53" spans="1:28" s="152" customFormat="1" ht="15.75">
      <c r="A53" s="29" t="s">
        <v>1087</v>
      </c>
      <c r="B53" s="145" t="s">
        <v>356</v>
      </c>
      <c r="C53" s="146" t="s">
        <v>233</v>
      </c>
      <c r="D53" s="147" t="s">
        <v>234</v>
      </c>
      <c r="E53" s="146"/>
      <c r="F53" s="146">
        <v>843</v>
      </c>
      <c r="G53" s="148">
        <v>647</v>
      </c>
      <c r="H53" s="21">
        <v>2107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4" t="e">
        <f>VLOOKUP(C53,'出荷数2407-2506total250730101950'!B:F,5,0)</f>
        <v>#N/A</v>
      </c>
      <c r="L53" s="203" t="e">
        <f>VLOOKUP(C:C,#REF!,5,0)</f>
        <v>#REF!</v>
      </c>
      <c r="M53" s="392"/>
      <c r="N53" s="211">
        <v>890</v>
      </c>
      <c r="O53" s="211">
        <v>890</v>
      </c>
      <c r="P53" s="148">
        <v>0</v>
      </c>
      <c r="Q53" s="148">
        <v>0</v>
      </c>
      <c r="R53" s="44">
        <v>0</v>
      </c>
      <c r="S53" s="148">
        <v>0</v>
      </c>
      <c r="T53" s="148">
        <v>0</v>
      </c>
      <c r="U53" s="149">
        <v>0</v>
      </c>
      <c r="V53" s="149">
        <v>0</v>
      </c>
      <c r="W53" s="149">
        <v>-890</v>
      </c>
      <c r="X53" s="150" t="e">
        <v>#N/A</v>
      </c>
      <c r="Y53" s="151"/>
      <c r="Z53" s="151"/>
    </row>
    <row r="54" spans="1:28">
      <c r="A54" s="29" t="s">
        <v>1088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 t="e">
        <f>VLOOKUP(C:C,#REF!,5,0)</f>
        <v>#REF!</v>
      </c>
      <c r="M54" s="392" t="str">
        <f>VLOOKUP(C:C,処分売価!A:P,15,0)</f>
        <v>処分品</v>
      </c>
      <c r="N54" s="8"/>
      <c r="O54" s="21" t="e">
        <f t="shared" si="0"/>
        <v>#REF!</v>
      </c>
      <c r="P54" s="44">
        <v>3070</v>
      </c>
      <c r="Q54" s="44">
        <v>300</v>
      </c>
      <c r="R54" s="44">
        <v>0</v>
      </c>
      <c r="S54" s="44">
        <v>0</v>
      </c>
      <c r="T54" s="44">
        <v>300</v>
      </c>
      <c r="U54" s="45">
        <v>0</v>
      </c>
      <c r="V54" s="45">
        <v>2770</v>
      </c>
      <c r="W54" s="45">
        <v>2604.5454545454545</v>
      </c>
      <c r="X54" s="41">
        <v>0.11856677524429968</v>
      </c>
      <c r="Y54" s="46"/>
      <c r="Z54" s="46"/>
    </row>
    <row r="55" spans="1:28" s="152" customFormat="1" ht="15.75">
      <c r="A55" s="29" t="s">
        <v>1089</v>
      </c>
      <c r="B55" s="145" t="s">
        <v>356</v>
      </c>
      <c r="C55" s="153" t="s">
        <v>1264</v>
      </c>
      <c r="D55" s="154" t="s">
        <v>64</v>
      </c>
      <c r="E55" s="153"/>
      <c r="F55" s="146">
        <v>1087</v>
      </c>
      <c r="G55" s="148">
        <v>665</v>
      </c>
      <c r="H55" s="21">
        <v>2030</v>
      </c>
      <c r="I55" s="8" t="e">
        <f>VLOOKUP(C55,'202310-202403出荷数total2403220951'!B:F,5,0)</f>
        <v>#N/A</v>
      </c>
      <c r="J55" s="203" t="e">
        <f>VLOOKUP(C55,'出荷数2307～2406total241008110618'!B:F,5,0)</f>
        <v>#N/A</v>
      </c>
      <c r="K55" s="214" t="e">
        <f>VLOOKUP(C55,'出荷数2407-2506total250730101950'!B:F,5,0)</f>
        <v>#N/A</v>
      </c>
      <c r="L55" s="203" t="e">
        <f>VLOOKUP(C:C,#REF!,5,0)</f>
        <v>#REF!</v>
      </c>
      <c r="M55" s="392"/>
      <c r="N55" s="211">
        <v>850</v>
      </c>
      <c r="O55" s="211">
        <v>850</v>
      </c>
      <c r="P55" s="148">
        <v>0</v>
      </c>
      <c r="Q55" s="148">
        <v>0</v>
      </c>
      <c r="R55" s="44">
        <v>0</v>
      </c>
      <c r="S55" s="148">
        <v>0</v>
      </c>
      <c r="T55" s="148">
        <v>0</v>
      </c>
      <c r="U55" s="149">
        <v>0</v>
      </c>
      <c r="V55" s="149">
        <v>0</v>
      </c>
      <c r="W55" s="149">
        <v>-850</v>
      </c>
      <c r="X55" s="150" t="e">
        <v>#N/A</v>
      </c>
      <c r="Y55" s="151"/>
      <c r="Z55" s="151"/>
    </row>
    <row r="56" spans="1:28">
      <c r="A56" s="29" t="s">
        <v>1090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 t="e">
        <f>VLOOKUP(C:C,#REF!,5,0)</f>
        <v>#REF!</v>
      </c>
      <c r="M56" s="392"/>
      <c r="N56" s="213">
        <v>295</v>
      </c>
      <c r="O56" s="211">
        <v>295</v>
      </c>
      <c r="P56" s="44">
        <v>451</v>
      </c>
      <c r="Q56" s="44">
        <v>0</v>
      </c>
      <c r="R56" s="44">
        <v>0</v>
      </c>
      <c r="S56" s="44">
        <v>0</v>
      </c>
      <c r="T56" s="44">
        <v>0</v>
      </c>
      <c r="U56" s="45">
        <v>0</v>
      </c>
      <c r="V56" s="45">
        <v>451</v>
      </c>
      <c r="W56" s="45">
        <v>156</v>
      </c>
      <c r="X56" s="41">
        <v>2.1108647450110865</v>
      </c>
      <c r="Y56" s="46"/>
      <c r="Z56" s="46"/>
    </row>
    <row r="57" spans="1:28" s="200" customFormat="1">
      <c r="A57" s="192" t="s">
        <v>1091</v>
      </c>
      <c r="B57" s="193" t="s">
        <v>356</v>
      </c>
      <c r="C57" s="194" t="s">
        <v>28</v>
      </c>
      <c r="D57" s="195" t="s">
        <v>29</v>
      </c>
      <c r="E57" s="194"/>
      <c r="F57" s="194">
        <v>1540</v>
      </c>
      <c r="G57" s="196">
        <v>597</v>
      </c>
      <c r="H57" s="196">
        <v>361</v>
      </c>
      <c r="I57" s="8">
        <f>VLOOKUP(C57,'202310-202403出荷数total2403220951'!B:F,5,0)</f>
        <v>533</v>
      </c>
      <c r="J57" s="203">
        <f>VLOOKUP(C57,'出荷数2307～2406total241008110618'!B:F,5,0)</f>
        <v>858</v>
      </c>
      <c r="K57" s="214">
        <f>VLOOKUP(C57,'出荷数2407-2506total250730101950'!B:F,5,0)</f>
        <v>574</v>
      </c>
      <c r="L57" s="203" t="e">
        <f>VLOOKUP(C:C,#REF!,5,0)</f>
        <v>#REF!</v>
      </c>
      <c r="M57" s="392"/>
      <c r="N57" s="8"/>
      <c r="O57" s="21" t="e">
        <f t="shared" si="0"/>
        <v>#REF!</v>
      </c>
      <c r="P57" s="196">
        <v>0</v>
      </c>
      <c r="Q57" s="196">
        <v>0</v>
      </c>
      <c r="R57" s="44">
        <v>0</v>
      </c>
      <c r="S57" s="196">
        <v>0</v>
      </c>
      <c r="T57" s="196">
        <v>0</v>
      </c>
      <c r="U57" s="197">
        <v>0</v>
      </c>
      <c r="V57" s="197">
        <v>0</v>
      </c>
      <c r="W57" s="197" t="e">
        <v>#N/A</v>
      </c>
      <c r="X57" s="198" t="e">
        <v>#N/A</v>
      </c>
      <c r="Y57" s="199"/>
      <c r="Z57" s="199"/>
      <c r="AA57" s="201"/>
      <c r="AB57" s="201"/>
    </row>
    <row r="58" spans="1:28">
      <c r="A58" s="29" t="s">
        <v>1092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 t="e">
        <f>VLOOKUP(C:C,#REF!,5,0)</f>
        <v>#REF!</v>
      </c>
      <c r="M58" s="392"/>
      <c r="N58" s="211">
        <v>10000</v>
      </c>
      <c r="O58" s="211">
        <v>10000</v>
      </c>
      <c r="P58" s="44">
        <v>13742</v>
      </c>
      <c r="Q58" s="44">
        <v>2130</v>
      </c>
      <c r="R58" s="44">
        <v>0</v>
      </c>
      <c r="S58" s="44">
        <v>0</v>
      </c>
      <c r="T58" s="44">
        <v>2490</v>
      </c>
      <c r="U58" s="45">
        <v>-360</v>
      </c>
      <c r="V58" s="45">
        <v>11252</v>
      </c>
      <c r="W58" s="45">
        <v>1252</v>
      </c>
      <c r="X58" s="41">
        <v>0.9935962741958958</v>
      </c>
      <c r="Y58" s="222"/>
      <c r="Z58" s="222"/>
    </row>
    <row r="59" spans="1:28" s="152" customFormat="1" ht="15.75">
      <c r="A59" s="29" t="s">
        <v>1093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 t="e">
        <f>VLOOKUP(C:C,#REF!,5,0)</f>
        <v>#REF!</v>
      </c>
      <c r="M59" s="392"/>
      <c r="N59" s="8"/>
      <c r="O59" s="21" t="e">
        <f t="shared" si="0"/>
        <v>#REF!</v>
      </c>
      <c r="P59" s="148">
        <v>33</v>
      </c>
      <c r="Q59" s="148">
        <v>0</v>
      </c>
      <c r="R59" s="44">
        <v>0</v>
      </c>
      <c r="S59" s="148">
        <v>0</v>
      </c>
      <c r="T59" s="148">
        <v>0</v>
      </c>
      <c r="U59" s="149">
        <v>0</v>
      </c>
      <c r="V59" s="149">
        <v>33</v>
      </c>
      <c r="W59" s="149">
        <v>30.272727272727273</v>
      </c>
      <c r="X59" s="150">
        <v>0.18181818181818182</v>
      </c>
      <c r="Y59" s="151"/>
      <c r="Z59" s="151"/>
    </row>
    <row r="60" spans="1:28">
      <c r="A60" s="29" t="s">
        <v>1094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 t="e">
        <f>VLOOKUP(C:C,#REF!,5,0)</f>
        <v>#REF!</v>
      </c>
      <c r="M60" s="392"/>
      <c r="N60" s="8"/>
      <c r="O60" s="21" t="e">
        <f t="shared" si="0"/>
        <v>#REF!</v>
      </c>
      <c r="P60" s="44">
        <v>4139</v>
      </c>
      <c r="Q60" s="44">
        <v>0</v>
      </c>
      <c r="R60" s="44">
        <v>0</v>
      </c>
      <c r="S60" s="44">
        <v>0</v>
      </c>
      <c r="T60" s="44">
        <v>0</v>
      </c>
      <c r="U60" s="45">
        <v>0</v>
      </c>
      <c r="V60" s="45">
        <v>4139</v>
      </c>
      <c r="W60" s="45">
        <v>3058.5454545454545</v>
      </c>
      <c r="X60" s="41">
        <v>0.57429330756221308</v>
      </c>
      <c r="Y60" s="46"/>
      <c r="Z60" s="46"/>
    </row>
    <row r="61" spans="1:28">
      <c r="A61" s="29" t="s">
        <v>1095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 t="e">
        <f>VLOOKUP(C:C,#REF!,5,0)</f>
        <v>#REF!</v>
      </c>
      <c r="M61" s="392" t="str">
        <f>VLOOKUP(C:C,処分売価!A:P,15,0)</f>
        <v>処分品</v>
      </c>
      <c r="N61" s="8"/>
      <c r="O61" s="21" t="e">
        <f t="shared" si="0"/>
        <v>#REF!</v>
      </c>
      <c r="P61" s="44">
        <v>3747</v>
      </c>
      <c r="Q61" s="44">
        <v>500</v>
      </c>
      <c r="R61" s="44">
        <v>0</v>
      </c>
      <c r="S61" s="44">
        <v>0</v>
      </c>
      <c r="T61" s="44">
        <v>500</v>
      </c>
      <c r="U61" s="45">
        <v>0</v>
      </c>
      <c r="V61" s="45">
        <v>3247</v>
      </c>
      <c r="W61" s="45">
        <v>3036.090909090909</v>
      </c>
      <c r="X61" s="41">
        <v>0.12383239925273552</v>
      </c>
      <c r="Y61" s="46"/>
      <c r="Z61" s="46"/>
    </row>
    <row r="62" spans="1:28">
      <c r="A62" s="29" t="s">
        <v>1096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 t="e">
        <f>VLOOKUP(C:C,#REF!,5,0)</f>
        <v>#REF!</v>
      </c>
      <c r="M62" s="392"/>
      <c r="N62" s="8"/>
      <c r="O62" s="21" t="e">
        <f t="shared" si="0"/>
        <v>#REF!</v>
      </c>
      <c r="P62" s="44">
        <v>2072</v>
      </c>
      <c r="Q62" s="44">
        <v>0</v>
      </c>
      <c r="R62" s="44">
        <v>1500</v>
      </c>
      <c r="S62" s="44">
        <v>0</v>
      </c>
      <c r="T62" s="44">
        <v>0</v>
      </c>
      <c r="U62" s="45">
        <v>0</v>
      </c>
      <c r="V62" s="45">
        <v>3572</v>
      </c>
      <c r="W62" s="45">
        <v>2982.4545454545455</v>
      </c>
      <c r="X62" s="41">
        <v>0.62596525096525102</v>
      </c>
      <c r="Y62" s="46"/>
      <c r="Z62" s="46"/>
    </row>
    <row r="63" spans="1:28">
      <c r="A63" s="29" t="s">
        <v>1097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 t="e">
        <f>VLOOKUP(C:C,#REF!,5,0)</f>
        <v>#REF!</v>
      </c>
      <c r="M63" s="392"/>
      <c r="N63" s="8"/>
      <c r="O63" s="21" t="e">
        <f t="shared" si="0"/>
        <v>#REF!</v>
      </c>
      <c r="P63" s="44">
        <v>1632</v>
      </c>
      <c r="Q63" s="44">
        <v>0</v>
      </c>
      <c r="R63" s="44">
        <v>0</v>
      </c>
      <c r="S63" s="44">
        <v>0</v>
      </c>
      <c r="T63" s="44">
        <v>0</v>
      </c>
      <c r="U63" s="45">
        <v>0</v>
      </c>
      <c r="V63" s="45">
        <v>1632</v>
      </c>
      <c r="W63" s="45">
        <v>1039.2727272727273</v>
      </c>
      <c r="X63" s="41">
        <v>0.7990196078431373</v>
      </c>
      <c r="Y63" s="46"/>
      <c r="Z63" s="46"/>
    </row>
    <row r="64" spans="1:28" s="200" customFormat="1">
      <c r="A64" s="192" t="s">
        <v>1098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VLOOKUP(C:C,#REF!,5,0)</f>
        <v>#REF!</v>
      </c>
      <c r="M64" s="392" t="str">
        <f>VLOOKUP(C:C,処分売価!A:P,15,0)</f>
        <v>処分品</v>
      </c>
      <c r="N64" s="8"/>
      <c r="O64" s="21" t="e">
        <f t="shared" si="0"/>
        <v>#REF!</v>
      </c>
      <c r="P64" s="196">
        <v>552</v>
      </c>
      <c r="Q64" s="196">
        <v>0</v>
      </c>
      <c r="R64" s="44">
        <v>0</v>
      </c>
      <c r="S64" s="196">
        <v>0</v>
      </c>
      <c r="T64" s="196">
        <v>0</v>
      </c>
      <c r="U64" s="197">
        <v>0</v>
      </c>
      <c r="V64" s="197">
        <v>552</v>
      </c>
      <c r="W64" s="197" t="e">
        <v>#N/A</v>
      </c>
      <c r="X64" s="198" t="e">
        <v>#N/A</v>
      </c>
      <c r="Y64" s="199"/>
      <c r="Z64" s="199"/>
      <c r="AA64" s="201"/>
      <c r="AB64" s="201"/>
    </row>
    <row r="65" spans="1:26">
      <c r="A65" s="29" t="s">
        <v>1099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 t="e">
        <f>VLOOKUP(C:C,#REF!,5,0)</f>
        <v>#REF!</v>
      </c>
      <c r="M65" s="392"/>
      <c r="N65" s="8"/>
      <c r="O65" s="21" t="e">
        <f t="shared" si="0"/>
        <v>#REF!</v>
      </c>
      <c r="P65" s="175">
        <v>1950</v>
      </c>
      <c r="Q65" s="175">
        <v>0</v>
      </c>
      <c r="R65" s="44">
        <v>0</v>
      </c>
      <c r="S65" s="175">
        <v>0</v>
      </c>
      <c r="T65" s="175">
        <v>0</v>
      </c>
      <c r="U65" s="176">
        <v>0</v>
      </c>
      <c r="V65" s="45">
        <v>1950</v>
      </c>
      <c r="W65" s="45">
        <v>1939.090909090909</v>
      </c>
      <c r="X65" s="177">
        <v>1.2307692307692308E-2</v>
      </c>
      <c r="Y65" s="46"/>
      <c r="Z65" s="46"/>
    </row>
    <row r="66" spans="1:26">
      <c r="A66" s="29" t="s">
        <v>1100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 t="e">
        <f>VLOOKUP(C:C,#REF!,5,0)</f>
        <v>#REF!</v>
      </c>
      <c r="M66" s="392" t="str">
        <f>VLOOKUP(C:C,処分売価!A:P,15,0)</f>
        <v>処分品</v>
      </c>
      <c r="N66" s="211"/>
      <c r="O66" s="21" t="e">
        <f t="shared" si="0"/>
        <v>#REF!</v>
      </c>
      <c r="P66" s="44">
        <v>2205</v>
      </c>
      <c r="Q66" s="44">
        <v>0</v>
      </c>
      <c r="R66" s="44">
        <v>0</v>
      </c>
      <c r="S66" s="44">
        <v>0</v>
      </c>
      <c r="T66" s="44">
        <v>0</v>
      </c>
      <c r="U66" s="45">
        <v>0</v>
      </c>
      <c r="V66" s="45">
        <v>2205</v>
      </c>
      <c r="W66" s="45">
        <v>2147.2727272727275</v>
      </c>
      <c r="X66" s="41">
        <v>5.7596371882086168E-2</v>
      </c>
      <c r="Y66" s="46"/>
      <c r="Z66" s="46"/>
    </row>
    <row r="67" spans="1:26">
      <c r="A67" s="29" t="s">
        <v>1101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 t="e">
        <f>VLOOKUP(C:C,#REF!,5,0)</f>
        <v>#REF!</v>
      </c>
      <c r="M67" s="392"/>
      <c r="N67" s="8"/>
      <c r="O67" s="21" t="e">
        <f t="shared" ref="O67:O130" si="1">L67/11*5</f>
        <v>#REF!</v>
      </c>
      <c r="P67" s="44">
        <v>893</v>
      </c>
      <c r="Q67" s="44">
        <v>0</v>
      </c>
      <c r="R67" s="44">
        <v>0</v>
      </c>
      <c r="S67" s="44">
        <v>0</v>
      </c>
      <c r="T67" s="44">
        <v>0</v>
      </c>
      <c r="U67" s="45">
        <v>0</v>
      </c>
      <c r="V67" s="45">
        <v>893</v>
      </c>
      <c r="W67" s="45">
        <v>468.4545454545455</v>
      </c>
      <c r="X67" s="41">
        <v>1.045912653975364</v>
      </c>
      <c r="Y67" s="46"/>
      <c r="Z67" s="46"/>
    </row>
    <row r="68" spans="1:26">
      <c r="A68" s="29" t="s">
        <v>1102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 t="e">
        <f>VLOOKUP(C:C,#REF!,5,0)</f>
        <v>#REF!</v>
      </c>
      <c r="M68" s="392"/>
      <c r="N68" s="211">
        <v>500</v>
      </c>
      <c r="O68" s="211">
        <v>500</v>
      </c>
      <c r="P68" s="44">
        <v>2729</v>
      </c>
      <c r="Q68" s="44">
        <v>0</v>
      </c>
      <c r="R68" s="44">
        <v>0</v>
      </c>
      <c r="S68" s="44">
        <v>0</v>
      </c>
      <c r="T68" s="44">
        <v>0</v>
      </c>
      <c r="U68" s="45">
        <v>0</v>
      </c>
      <c r="V68" s="45">
        <v>2729</v>
      </c>
      <c r="W68" s="45">
        <v>2229</v>
      </c>
      <c r="X68" s="41">
        <v>0.28728471967753755</v>
      </c>
      <c r="Y68" s="46"/>
      <c r="Z68" s="46"/>
    </row>
    <row r="69" spans="1:26">
      <c r="A69" s="29" t="s">
        <v>1103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 t="e">
        <f>VLOOKUP(C:C,#REF!,5,0)</f>
        <v>#REF!</v>
      </c>
      <c r="M69" s="392"/>
      <c r="N69" s="213">
        <v>672</v>
      </c>
      <c r="O69" s="211">
        <v>672</v>
      </c>
      <c r="P69" s="44">
        <v>3744</v>
      </c>
      <c r="Q69" s="44">
        <v>0</v>
      </c>
      <c r="R69" s="44">
        <v>0</v>
      </c>
      <c r="S69" s="44">
        <v>0</v>
      </c>
      <c r="T69" s="44">
        <v>0</v>
      </c>
      <c r="U69" s="45">
        <v>0</v>
      </c>
      <c r="V69" s="45">
        <v>3744</v>
      </c>
      <c r="W69" s="45">
        <v>3072</v>
      </c>
      <c r="X69" s="41">
        <v>0.34161324786324787</v>
      </c>
      <c r="Y69" s="46"/>
      <c r="Z69" s="46"/>
    </row>
    <row r="70" spans="1:26">
      <c r="A70" s="29" t="s">
        <v>1104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 t="e">
        <f>VLOOKUP(C:C,#REF!,5,0)</f>
        <v>#REF!</v>
      </c>
      <c r="M70" s="392"/>
      <c r="N70" s="8"/>
      <c r="O70" s="21" t="e">
        <f t="shared" si="1"/>
        <v>#REF!</v>
      </c>
      <c r="P70" s="44">
        <v>2402</v>
      </c>
      <c r="Q70" s="44">
        <v>0</v>
      </c>
      <c r="R70" s="44">
        <v>0</v>
      </c>
      <c r="S70" s="44">
        <v>0</v>
      </c>
      <c r="T70" s="44">
        <v>0</v>
      </c>
      <c r="U70" s="45">
        <v>0</v>
      </c>
      <c r="V70" s="45">
        <v>2402</v>
      </c>
      <c r="W70" s="45">
        <v>2179.272727272727</v>
      </c>
      <c r="X70" s="41">
        <v>0.20399666944213155</v>
      </c>
      <c r="Y70" s="46"/>
      <c r="Z70" s="46"/>
    </row>
    <row r="71" spans="1:26">
      <c r="A71" s="29" t="s">
        <v>1105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 t="e">
        <f>VLOOKUP(C:C,#REF!,5,0)</f>
        <v>#REF!</v>
      </c>
      <c r="M71" s="392"/>
      <c r="N71" s="8"/>
      <c r="O71" s="21" t="e">
        <f t="shared" si="1"/>
        <v>#REF!</v>
      </c>
      <c r="P71" s="44">
        <v>1665</v>
      </c>
      <c r="Q71" s="44">
        <v>0</v>
      </c>
      <c r="R71" s="44">
        <v>0</v>
      </c>
      <c r="S71" s="44">
        <v>0</v>
      </c>
      <c r="T71" s="44">
        <v>0</v>
      </c>
      <c r="U71" s="45">
        <v>0</v>
      </c>
      <c r="V71" s="45">
        <v>1665</v>
      </c>
      <c r="W71" s="45">
        <v>1306.3636363636363</v>
      </c>
      <c r="X71" s="41">
        <v>0.47387387387387386</v>
      </c>
      <c r="Y71" s="46"/>
      <c r="Z71" s="46"/>
    </row>
    <row r="72" spans="1:26">
      <c r="A72" s="29" t="s">
        <v>1106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 t="e">
        <f>VLOOKUP(C:C,#REF!,5,0)</f>
        <v>#REF!</v>
      </c>
      <c r="M72" s="392"/>
      <c r="N72" s="8"/>
      <c r="O72" s="21" t="e">
        <f t="shared" si="1"/>
        <v>#REF!</v>
      </c>
      <c r="P72" s="44">
        <v>2379</v>
      </c>
      <c r="Q72" s="44">
        <v>50</v>
      </c>
      <c r="R72" s="44">
        <v>0</v>
      </c>
      <c r="S72" s="44">
        <v>0</v>
      </c>
      <c r="T72" s="44">
        <v>50</v>
      </c>
      <c r="U72" s="45">
        <v>0</v>
      </c>
      <c r="V72" s="45">
        <v>2329</v>
      </c>
      <c r="W72" s="45">
        <v>2328.5454545454545</v>
      </c>
      <c r="X72" s="41">
        <v>4.2034468263976461E-4</v>
      </c>
      <c r="Y72" s="46"/>
      <c r="Z72" s="46"/>
    </row>
    <row r="73" spans="1:26">
      <c r="A73" s="29"/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 t="e">
        <f>VLOOKUP(C:C,#REF!,5,0)</f>
        <v>#REF!</v>
      </c>
      <c r="M73" s="392"/>
      <c r="N73" s="8"/>
      <c r="O73" s="21" t="e">
        <f t="shared" si="1"/>
        <v>#REF!</v>
      </c>
      <c r="P73" s="44">
        <v>286</v>
      </c>
      <c r="Q73" s="44">
        <v>0</v>
      </c>
      <c r="R73" s="44">
        <v>0</v>
      </c>
      <c r="S73" s="44">
        <v>0</v>
      </c>
      <c r="T73" s="44">
        <v>0</v>
      </c>
      <c r="U73" s="45">
        <v>0</v>
      </c>
      <c r="V73" s="45">
        <v>286</v>
      </c>
      <c r="W73" s="45">
        <v>266.90909090909088</v>
      </c>
      <c r="X73" s="41">
        <v>0.14685314685314685</v>
      </c>
      <c r="Y73" s="46"/>
      <c r="Z73" s="46"/>
    </row>
    <row r="74" spans="1:26">
      <c r="A74" s="29" t="s">
        <v>1107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 t="e">
        <f>VLOOKUP(C:C,#REF!,5,0)</f>
        <v>#REF!</v>
      </c>
      <c r="M74" s="392"/>
      <c r="N74" s="8"/>
      <c r="O74" s="21" t="e">
        <f t="shared" si="1"/>
        <v>#REF!</v>
      </c>
      <c r="P74" s="44">
        <v>3237</v>
      </c>
      <c r="Q74" s="44">
        <v>511</v>
      </c>
      <c r="R74" s="44">
        <v>0</v>
      </c>
      <c r="S74" s="44">
        <v>0</v>
      </c>
      <c r="T74" s="44">
        <v>511</v>
      </c>
      <c r="U74" s="45">
        <v>0</v>
      </c>
      <c r="V74" s="45">
        <v>2726</v>
      </c>
      <c r="W74" s="45">
        <v>657.81818181818198</v>
      </c>
      <c r="X74" s="41">
        <v>1.4056224899598393</v>
      </c>
      <c r="Y74" s="46"/>
      <c r="Z74" s="46"/>
    </row>
    <row r="75" spans="1:26">
      <c r="A75" s="29" t="s">
        <v>2991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 t="e">
        <f>VLOOKUP(C:C,#REF!,5,0)</f>
        <v>#REF!</v>
      </c>
      <c r="M75" s="392"/>
      <c r="N75" s="211">
        <v>8000</v>
      </c>
      <c r="O75" s="211">
        <v>8000</v>
      </c>
      <c r="P75" s="44">
        <v>12810</v>
      </c>
      <c r="Q75" s="44">
        <v>0</v>
      </c>
      <c r="R75" s="44">
        <v>0</v>
      </c>
      <c r="S75" s="44">
        <v>0</v>
      </c>
      <c r="T75" s="44">
        <v>0</v>
      </c>
      <c r="U75" s="45">
        <v>0</v>
      </c>
      <c r="V75" s="45">
        <v>12810</v>
      </c>
      <c r="W75" s="45">
        <v>4810</v>
      </c>
      <c r="X75" s="41">
        <v>0.14871194379391101</v>
      </c>
      <c r="Y75" s="46"/>
      <c r="Z75" s="46"/>
    </row>
    <row r="76" spans="1:26">
      <c r="A76" s="29" t="s">
        <v>1109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 t="e">
        <f>VLOOKUP(C:C,#REF!,5,0)</f>
        <v>#REF!</v>
      </c>
      <c r="M76" s="392"/>
      <c r="N76" s="8"/>
      <c r="O76" s="21" t="e">
        <f t="shared" si="1"/>
        <v>#REF!</v>
      </c>
      <c r="P76" s="44">
        <v>1820</v>
      </c>
      <c r="Q76" s="44">
        <v>0</v>
      </c>
      <c r="R76" s="44">
        <v>0</v>
      </c>
      <c r="S76" s="44">
        <v>0</v>
      </c>
      <c r="T76" s="44">
        <v>0</v>
      </c>
      <c r="U76" s="45">
        <v>0</v>
      </c>
      <c r="V76" s="45">
        <v>1820</v>
      </c>
      <c r="W76" s="45">
        <v>1727.2727272727273</v>
      </c>
      <c r="X76" s="41">
        <v>0.11208791208791209</v>
      </c>
      <c r="Y76" s="46"/>
      <c r="Z76" s="46"/>
    </row>
    <row r="77" spans="1:26">
      <c r="A77" s="29" t="s">
        <v>1110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 t="e">
        <f>VLOOKUP(C:C,#REF!,5,0)</f>
        <v>#REF!</v>
      </c>
      <c r="M77" s="392"/>
      <c r="N77" s="211">
        <v>1000</v>
      </c>
      <c r="O77" s="211">
        <v>1000</v>
      </c>
      <c r="P77" s="44">
        <v>3573</v>
      </c>
      <c r="Q77" s="44">
        <v>0</v>
      </c>
      <c r="R77" s="44">
        <v>0</v>
      </c>
      <c r="S77" s="44">
        <v>0</v>
      </c>
      <c r="T77" s="44">
        <v>0</v>
      </c>
      <c r="U77" s="45">
        <v>0</v>
      </c>
      <c r="V77" s="45">
        <v>3573</v>
      </c>
      <c r="W77" s="45">
        <v>2573</v>
      </c>
      <c r="X77" s="41">
        <v>0.44612370556954939</v>
      </c>
      <c r="Y77" s="46"/>
      <c r="Z77" s="46"/>
    </row>
    <row r="78" spans="1:26">
      <c r="A78" s="29" t="s">
        <v>1111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 t="e">
        <f>VLOOKUP(C:C,#REF!,5,0)</f>
        <v>#REF!</v>
      </c>
      <c r="M78" s="392"/>
      <c r="N78" s="8"/>
      <c r="O78" s="21" t="e">
        <f t="shared" si="1"/>
        <v>#REF!</v>
      </c>
      <c r="P78" s="44">
        <v>232</v>
      </c>
      <c r="Q78" s="44">
        <v>0</v>
      </c>
      <c r="R78" s="44">
        <v>0</v>
      </c>
      <c r="S78" s="44">
        <v>0</v>
      </c>
      <c r="T78" s="44">
        <v>0</v>
      </c>
      <c r="U78" s="45">
        <v>0</v>
      </c>
      <c r="V78" s="45">
        <v>232</v>
      </c>
      <c r="W78" s="45">
        <v>43.818181818181841</v>
      </c>
      <c r="X78" s="41">
        <v>1.7844827586206897</v>
      </c>
      <c r="Y78" s="46"/>
      <c r="Z78" s="46"/>
    </row>
    <row r="79" spans="1:26">
      <c r="A79" s="29" t="s">
        <v>1112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 t="e">
        <f>VLOOKUP(C:C,#REF!,5,0)</f>
        <v>#REF!</v>
      </c>
      <c r="M79" s="392"/>
      <c r="N79" s="8"/>
      <c r="O79" s="21" t="e">
        <f t="shared" si="1"/>
        <v>#REF!</v>
      </c>
      <c r="P79" s="44">
        <v>1753</v>
      </c>
      <c r="Q79" s="44">
        <v>0</v>
      </c>
      <c r="R79" s="44">
        <v>0</v>
      </c>
      <c r="S79" s="44">
        <v>0</v>
      </c>
      <c r="T79" s="44">
        <v>0</v>
      </c>
      <c r="U79" s="45">
        <v>0</v>
      </c>
      <c r="V79" s="45">
        <v>1753</v>
      </c>
      <c r="W79" s="45">
        <v>1085.2727272727275</v>
      </c>
      <c r="X79" s="41">
        <v>0.83799201369081577</v>
      </c>
      <c r="Y79" s="46"/>
      <c r="Z79" s="46"/>
    </row>
    <row r="80" spans="1:26">
      <c r="A80" s="29" t="s">
        <v>1113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 t="e">
        <f>VLOOKUP(C:C,#REF!,5,0)</f>
        <v>#REF!</v>
      </c>
      <c r="M80" s="392"/>
      <c r="N80" s="8"/>
      <c r="O80" s="21" t="e">
        <f t="shared" si="1"/>
        <v>#REF!</v>
      </c>
      <c r="P80" s="44">
        <v>1224</v>
      </c>
      <c r="Q80" s="44">
        <v>1240</v>
      </c>
      <c r="R80" s="44">
        <v>0</v>
      </c>
      <c r="S80" s="44">
        <v>0</v>
      </c>
      <c r="T80" s="44">
        <v>1240</v>
      </c>
      <c r="U80" s="45">
        <v>0</v>
      </c>
      <c r="V80" s="45">
        <v>-16</v>
      </c>
      <c r="W80" s="45">
        <v>-488.72727272727275</v>
      </c>
      <c r="X80" s="41">
        <v>0.84967320261437906</v>
      </c>
      <c r="Y80" s="46"/>
      <c r="Z80" s="46"/>
    </row>
    <row r="81" spans="1:28">
      <c r="A81" s="29" t="s">
        <v>1114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 t="e">
        <f>VLOOKUP(C:C,#REF!,5,0)</f>
        <v>#REF!</v>
      </c>
      <c r="M81" s="392"/>
      <c r="N81" s="8"/>
      <c r="O81" s="21" t="e">
        <f t="shared" si="1"/>
        <v>#REF!</v>
      </c>
      <c r="P81" s="44">
        <v>1882</v>
      </c>
      <c r="Q81" s="44">
        <v>20</v>
      </c>
      <c r="R81" s="44">
        <v>0</v>
      </c>
      <c r="S81" s="44">
        <v>0</v>
      </c>
      <c r="T81" s="44">
        <v>20</v>
      </c>
      <c r="U81" s="45">
        <v>0</v>
      </c>
      <c r="V81" s="45">
        <v>1862</v>
      </c>
      <c r="W81" s="45">
        <v>1494.2727272727273</v>
      </c>
      <c r="X81" s="41">
        <v>0.42986184909670561</v>
      </c>
      <c r="Y81" s="46"/>
      <c r="Z81" s="46"/>
      <c r="AA81" s="253"/>
    </row>
    <row r="82" spans="1:28">
      <c r="A82" s="29" t="s">
        <v>1115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 t="e">
        <f>VLOOKUP(C:C,#REF!,5,0)</f>
        <v>#REF!</v>
      </c>
      <c r="M82" s="392"/>
      <c r="N82" s="8"/>
      <c r="O82" s="21" t="e">
        <f t="shared" si="1"/>
        <v>#REF!</v>
      </c>
      <c r="P82" s="44">
        <v>3679</v>
      </c>
      <c r="Q82" s="44">
        <v>0</v>
      </c>
      <c r="R82" s="44">
        <v>0</v>
      </c>
      <c r="S82" s="44">
        <v>0</v>
      </c>
      <c r="T82" s="44">
        <v>0</v>
      </c>
      <c r="U82" s="45">
        <v>0</v>
      </c>
      <c r="V82" s="45">
        <v>3679</v>
      </c>
      <c r="W82" s="45">
        <v>2867.181818181818</v>
      </c>
      <c r="X82" s="41">
        <v>0.48545800489263385</v>
      </c>
      <c r="Y82" s="46"/>
      <c r="Z82" s="46"/>
    </row>
    <row r="83" spans="1:28">
      <c r="A83" s="29" t="s">
        <v>1116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 t="e">
        <f>VLOOKUP(C:C,#REF!,5,0)</f>
        <v>#REF!</v>
      </c>
      <c r="M83" s="392"/>
      <c r="N83" s="213">
        <v>3000</v>
      </c>
      <c r="O83" s="211">
        <v>3000</v>
      </c>
      <c r="P83" s="44">
        <v>5915</v>
      </c>
      <c r="Q83" s="44">
        <v>2900</v>
      </c>
      <c r="R83" s="44">
        <v>0</v>
      </c>
      <c r="S83" s="44">
        <v>0</v>
      </c>
      <c r="T83" s="44">
        <v>2900</v>
      </c>
      <c r="U83" s="45">
        <v>0</v>
      </c>
      <c r="V83" s="45">
        <v>3015</v>
      </c>
      <c r="W83" s="45">
        <v>15</v>
      </c>
      <c r="X83" s="41">
        <v>0.38292476754015214</v>
      </c>
      <c r="Y83" s="46"/>
      <c r="Z83" s="46"/>
    </row>
    <row r="84" spans="1:28">
      <c r="A84" s="29" t="s">
        <v>1117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 t="e">
        <f>VLOOKUP(C:C,#REF!,5,0)</f>
        <v>#REF!</v>
      </c>
      <c r="M84" s="392" t="str">
        <f>VLOOKUP(C:C,処分売価!A:P,15,0)</f>
        <v>処分品</v>
      </c>
      <c r="N84" s="8"/>
      <c r="O84" s="21" t="e">
        <f t="shared" si="1"/>
        <v>#REF!</v>
      </c>
      <c r="P84" s="44">
        <v>2395</v>
      </c>
      <c r="Q84" s="44">
        <v>0</v>
      </c>
      <c r="R84" s="44">
        <v>0</v>
      </c>
      <c r="S84" s="44">
        <v>0</v>
      </c>
      <c r="T84" s="44">
        <v>0</v>
      </c>
      <c r="U84" s="45">
        <v>0</v>
      </c>
      <c r="V84" s="45">
        <v>2395</v>
      </c>
      <c r="W84" s="45">
        <v>2326.3636363636365</v>
      </c>
      <c r="X84" s="41">
        <v>6.3048016701461373E-2</v>
      </c>
      <c r="Y84" s="46"/>
      <c r="Z84" s="46"/>
    </row>
    <row r="85" spans="1:28">
      <c r="A85" s="29" t="s">
        <v>1118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 t="e">
        <f>VLOOKUP(C:C,#REF!,5,0)</f>
        <v>#REF!</v>
      </c>
      <c r="M85" s="392" t="str">
        <f>VLOOKUP(C:C,処分売価!A:P,15,0)</f>
        <v>処分品</v>
      </c>
      <c r="N85" s="8"/>
      <c r="O85" s="21" t="e">
        <f t="shared" si="1"/>
        <v>#REF!</v>
      </c>
      <c r="P85" s="44">
        <v>7009</v>
      </c>
      <c r="Q85" s="44">
        <v>0</v>
      </c>
      <c r="R85" s="44">
        <v>0</v>
      </c>
      <c r="S85" s="44">
        <v>0</v>
      </c>
      <c r="T85" s="44">
        <v>0</v>
      </c>
      <c r="U85" s="45">
        <v>0</v>
      </c>
      <c r="V85" s="45">
        <v>7009</v>
      </c>
      <c r="W85" s="45">
        <v>6820.363636363636</v>
      </c>
      <c r="X85" s="41">
        <v>5.9209587672991865E-2</v>
      </c>
      <c r="Y85" s="46"/>
      <c r="Z85" s="46"/>
    </row>
    <row r="86" spans="1:28">
      <c r="A86" s="29" t="s">
        <v>1119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 t="e">
        <f>VLOOKUP(C:C,#REF!,5,0)</f>
        <v>#REF!</v>
      </c>
      <c r="M86" s="392"/>
      <c r="N86" s="8"/>
      <c r="O86" s="21" t="e">
        <f t="shared" si="1"/>
        <v>#REF!</v>
      </c>
      <c r="P86" s="44">
        <v>1387</v>
      </c>
      <c r="Q86" s="44">
        <v>0</v>
      </c>
      <c r="R86" s="44">
        <v>0</v>
      </c>
      <c r="S86" s="44">
        <v>0</v>
      </c>
      <c r="T86" s="44">
        <v>0</v>
      </c>
      <c r="U86" s="45">
        <v>0</v>
      </c>
      <c r="V86" s="45">
        <v>1387</v>
      </c>
      <c r="W86" s="45">
        <v>651.5454545454545</v>
      </c>
      <c r="X86" s="41">
        <v>1.1665465032444124</v>
      </c>
      <c r="Y86" s="46"/>
      <c r="Z86" s="46"/>
    </row>
    <row r="87" spans="1:28" s="200" customFormat="1">
      <c r="A87" s="192" t="s">
        <v>1120</v>
      </c>
      <c r="B87" s="193" t="s">
        <v>356</v>
      </c>
      <c r="C87" s="194" t="s">
        <v>53</v>
      </c>
      <c r="D87" s="195" t="s">
        <v>54</v>
      </c>
      <c r="E87" s="194"/>
      <c r="F87" s="194">
        <v>1511</v>
      </c>
      <c r="G87" s="196">
        <v>1031</v>
      </c>
      <c r="H87" s="21">
        <v>1052</v>
      </c>
      <c r="I87" s="8">
        <f>VLOOKUP(C87,'202310-202403出荷数total2403220951'!B:F,5,0)</f>
        <v>513</v>
      </c>
      <c r="J87" s="203">
        <f>VLOOKUP(C87,'出荷数2307～2406total241008110618'!B:F,5,0)</f>
        <v>546</v>
      </c>
      <c r="K87" s="214" t="e">
        <f>VLOOKUP(C87,'出荷数2407-2506total250730101950'!B:F,5,0)</f>
        <v>#N/A</v>
      </c>
      <c r="L87" s="203" t="e">
        <f>VLOOKUP(C:C,#REF!,5,0)</f>
        <v>#REF!</v>
      </c>
      <c r="M87" s="392"/>
      <c r="N87" s="8"/>
      <c r="O87" s="21" t="e">
        <f t="shared" si="1"/>
        <v>#REF!</v>
      </c>
      <c r="P87" s="196">
        <v>0</v>
      </c>
      <c r="Q87" s="196">
        <v>0</v>
      </c>
      <c r="R87" s="44">
        <v>0</v>
      </c>
      <c r="S87" s="196">
        <v>0</v>
      </c>
      <c r="T87" s="196">
        <v>0</v>
      </c>
      <c r="U87" s="197">
        <v>0</v>
      </c>
      <c r="V87" s="197">
        <v>0</v>
      </c>
      <c r="W87" s="197" t="e">
        <v>#N/A</v>
      </c>
      <c r="X87" s="198" t="e">
        <v>#N/A</v>
      </c>
      <c r="Y87" s="199"/>
      <c r="Z87" s="199"/>
      <c r="AA87" s="201"/>
      <c r="AB87" s="201"/>
    </row>
    <row r="88" spans="1:28">
      <c r="A88" s="29" t="s">
        <v>1121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 t="e">
        <f>VLOOKUP(C:C,#REF!,5,0)</f>
        <v>#REF!</v>
      </c>
      <c r="M88" s="392"/>
      <c r="N88" s="8"/>
      <c r="O88" s="21" t="e">
        <f t="shared" si="1"/>
        <v>#REF!</v>
      </c>
      <c r="P88" s="44">
        <v>2606</v>
      </c>
      <c r="Q88" s="44">
        <v>0</v>
      </c>
      <c r="R88" s="44">
        <v>0</v>
      </c>
      <c r="S88" s="44">
        <v>0</v>
      </c>
      <c r="T88" s="44">
        <v>0</v>
      </c>
      <c r="U88" s="45">
        <v>0</v>
      </c>
      <c r="V88" s="45">
        <v>2606</v>
      </c>
      <c r="W88" s="45">
        <v>1216</v>
      </c>
      <c r="X88" s="41">
        <v>1.1734458940905603</v>
      </c>
      <c r="Y88" s="46"/>
      <c r="Z88" s="46"/>
    </row>
    <row r="89" spans="1:28">
      <c r="A89" s="29" t="s">
        <v>1122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 t="e">
        <f>VLOOKUP(C:C,#REF!,5,0)</f>
        <v>#REF!</v>
      </c>
      <c r="M89" s="392"/>
      <c r="N89" s="8"/>
      <c r="O89" s="21" t="e">
        <f t="shared" si="1"/>
        <v>#REF!</v>
      </c>
      <c r="P89" s="44">
        <v>77</v>
      </c>
      <c r="Q89" s="44">
        <v>0</v>
      </c>
      <c r="R89" s="44">
        <v>1000</v>
      </c>
      <c r="S89" s="44">
        <v>0</v>
      </c>
      <c r="T89" s="44">
        <v>0</v>
      </c>
      <c r="U89" s="45">
        <v>0</v>
      </c>
      <c r="V89" s="45">
        <v>1077</v>
      </c>
      <c r="W89" s="45">
        <v>825.18181818181813</v>
      </c>
      <c r="X89" s="41">
        <v>7.1948051948051948</v>
      </c>
      <c r="Y89" s="46" t="s">
        <v>5131</v>
      </c>
      <c r="Z89" s="46"/>
    </row>
    <row r="90" spans="1:28">
      <c r="A90" s="29" t="s">
        <v>1123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 t="e">
        <f>VLOOKUP(C:C,#REF!,5,0)</f>
        <v>#REF!</v>
      </c>
      <c r="M90" s="392"/>
      <c r="N90" s="8"/>
      <c r="O90" s="21" t="e">
        <f t="shared" si="1"/>
        <v>#REF!</v>
      </c>
      <c r="P90" s="44">
        <v>1896</v>
      </c>
      <c r="Q90" s="44">
        <v>0</v>
      </c>
      <c r="R90" s="44">
        <v>3000</v>
      </c>
      <c r="S90" s="44">
        <v>0</v>
      </c>
      <c r="T90" s="44">
        <v>0</v>
      </c>
      <c r="U90" s="45">
        <v>0</v>
      </c>
      <c r="V90" s="45">
        <v>4896</v>
      </c>
      <c r="W90" s="45">
        <v>2716</v>
      </c>
      <c r="X90" s="41">
        <v>2.5295358649789028</v>
      </c>
      <c r="Y90" s="46"/>
      <c r="Z90" s="46"/>
    </row>
    <row r="91" spans="1:28" s="231" customFormat="1">
      <c r="A91" s="223" t="s">
        <v>3768</v>
      </c>
      <c r="B91" s="224" t="s">
        <v>356</v>
      </c>
      <c r="C91" s="225" t="s">
        <v>235</v>
      </c>
      <c r="D91" s="226" t="s">
        <v>236</v>
      </c>
      <c r="E91" s="225"/>
      <c r="F91" s="225">
        <v>102</v>
      </c>
      <c r="G91" s="227">
        <v>340</v>
      </c>
      <c r="H91" s="227">
        <v>49</v>
      </c>
      <c r="I91" s="8">
        <f>VLOOKUP(C91,'202310-202403出荷数total2403220951'!B:F,5,0)</f>
        <v>6</v>
      </c>
      <c r="J91" s="203">
        <f>VLOOKUP(C91,'出荷数2307～2406total241008110618'!B:F,5,0)</f>
        <v>434</v>
      </c>
      <c r="K91" s="214" t="e">
        <f>VLOOKUP(C91,'出荷数2407-2506total250730101950'!B:F,5,0)</f>
        <v>#N/A</v>
      </c>
      <c r="L91" s="203" t="e">
        <f>VLOOKUP(C:C,#REF!,5,0)</f>
        <v>#REF!</v>
      </c>
      <c r="M91" s="392"/>
      <c r="N91" s="8"/>
      <c r="O91" s="21" t="e">
        <f t="shared" si="1"/>
        <v>#REF!</v>
      </c>
      <c r="P91" s="227">
        <v>0</v>
      </c>
      <c r="Q91" s="227">
        <v>0</v>
      </c>
      <c r="R91" s="44">
        <v>0</v>
      </c>
      <c r="S91" s="227">
        <v>0</v>
      </c>
      <c r="T91" s="227">
        <v>0</v>
      </c>
      <c r="U91" s="228">
        <v>0</v>
      </c>
      <c r="V91" s="228">
        <v>0</v>
      </c>
      <c r="W91" s="228" t="e">
        <v>#N/A</v>
      </c>
      <c r="X91" s="229" t="e">
        <v>#N/A</v>
      </c>
      <c r="Y91" s="230"/>
      <c r="Z91" s="230"/>
      <c r="AA91" s="232"/>
      <c r="AB91" s="232"/>
    </row>
    <row r="92" spans="1:28">
      <c r="A92" s="29" t="s">
        <v>1125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 t="e">
        <f>VLOOKUP(C:C,#REF!,5,0)</f>
        <v>#REF!</v>
      </c>
      <c r="M92" s="392" t="str">
        <f>VLOOKUP(C:C,処分売価!A:P,15,0)</f>
        <v>処分品</v>
      </c>
      <c r="N92" s="211">
        <v>1400</v>
      </c>
      <c r="O92" s="211">
        <v>1400</v>
      </c>
      <c r="P92" s="44">
        <v>4425</v>
      </c>
      <c r="Q92" s="44">
        <v>0</v>
      </c>
      <c r="R92" s="44">
        <v>0</v>
      </c>
      <c r="S92" s="44">
        <v>0</v>
      </c>
      <c r="T92" s="44">
        <v>0</v>
      </c>
      <c r="U92" s="45">
        <v>0</v>
      </c>
      <c r="V92" s="45">
        <v>4425</v>
      </c>
      <c r="W92" s="45">
        <v>3025</v>
      </c>
      <c r="X92" s="41">
        <v>1.6723163841807911E-2</v>
      </c>
      <c r="Y92" s="46"/>
      <c r="Z92" s="46"/>
    </row>
    <row r="93" spans="1:28" ht="15" customHeight="1">
      <c r="A93" s="29" t="s">
        <v>1127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 t="e">
        <f>VLOOKUP(C:C,#REF!,5,0)</f>
        <v>#REF!</v>
      </c>
      <c r="M93" s="392"/>
      <c r="N93" s="8"/>
      <c r="O93" s="21" t="e">
        <f t="shared" si="1"/>
        <v>#REF!</v>
      </c>
      <c r="P93" s="44">
        <v>4963</v>
      </c>
      <c r="Q93" s="44">
        <v>1270</v>
      </c>
      <c r="R93" s="44">
        <v>0</v>
      </c>
      <c r="S93" s="44">
        <v>0</v>
      </c>
      <c r="T93" s="44">
        <v>1270</v>
      </c>
      <c r="U93" s="45">
        <v>0</v>
      </c>
      <c r="V93" s="45">
        <v>3693</v>
      </c>
      <c r="W93" s="45">
        <v>2745.2727272727275</v>
      </c>
      <c r="X93" s="41">
        <v>0.42010880515817045</v>
      </c>
      <c r="Y93" s="46"/>
      <c r="Z93" s="46"/>
    </row>
    <row r="94" spans="1:28" s="152" customFormat="1" ht="18.600000000000001" customHeight="1">
      <c r="A94" s="144" t="s">
        <v>1128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VLOOKUP(C:C,#REF!,5,0)</f>
        <v>#REF!</v>
      </c>
      <c r="M94" s="392"/>
      <c r="N94" s="211">
        <v>380</v>
      </c>
      <c r="O94" s="211" t="e">
        <f t="shared" si="1"/>
        <v>#REF!</v>
      </c>
      <c r="P94" s="148">
        <v>15</v>
      </c>
      <c r="Q94" s="148">
        <v>0</v>
      </c>
      <c r="R94" s="44">
        <v>0</v>
      </c>
      <c r="S94" s="148">
        <v>0</v>
      </c>
      <c r="T94" s="148">
        <v>0</v>
      </c>
      <c r="U94" s="149">
        <v>0</v>
      </c>
      <c r="V94" s="149">
        <v>15</v>
      </c>
      <c r="W94" s="149" t="e">
        <v>#N/A</v>
      </c>
      <c r="X94" s="150" t="e">
        <v>#N/A</v>
      </c>
      <c r="Y94" s="151"/>
      <c r="Z94" s="151"/>
      <c r="AA94" s="191"/>
      <c r="AB94" s="191"/>
    </row>
    <row r="95" spans="1:28" s="152" customFormat="1" ht="18.600000000000001" customHeight="1">
      <c r="A95" s="206" t="s">
        <v>1129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VLOOKUP(C:C,#REF!,5,0)</f>
        <v>#REF!</v>
      </c>
      <c r="M95" s="392"/>
      <c r="N95" s="8"/>
      <c r="O95" s="21" t="e">
        <f t="shared" si="1"/>
        <v>#REF!</v>
      </c>
      <c r="P95" s="148">
        <v>3</v>
      </c>
      <c r="Q95" s="148">
        <v>0</v>
      </c>
      <c r="R95" s="44">
        <v>0</v>
      </c>
      <c r="S95" s="148">
        <v>0</v>
      </c>
      <c r="T95" s="148">
        <v>0</v>
      </c>
      <c r="U95" s="149">
        <v>0</v>
      </c>
      <c r="V95" s="149">
        <v>3</v>
      </c>
      <c r="W95" s="149" t="e">
        <v>#N/A</v>
      </c>
      <c r="X95" s="150" t="e">
        <v>#N/A</v>
      </c>
      <c r="Y95" s="151"/>
      <c r="Z95" s="151"/>
      <c r="AA95" s="191"/>
      <c r="AB95" s="191"/>
    </row>
    <row r="96" spans="1:28">
      <c r="A96" s="29" t="s">
        <v>1130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 t="e">
        <f>VLOOKUP(C:C,#REF!,5,0)</f>
        <v>#REF!</v>
      </c>
      <c r="M96" s="392"/>
      <c r="N96" s="213">
        <v>881</v>
      </c>
      <c r="O96" s="211">
        <v>881</v>
      </c>
      <c r="P96" s="44">
        <v>2772</v>
      </c>
      <c r="Q96" s="44">
        <v>0</v>
      </c>
      <c r="R96" s="44">
        <v>0</v>
      </c>
      <c r="S96" s="44">
        <v>0</v>
      </c>
      <c r="T96" s="44">
        <v>0</v>
      </c>
      <c r="U96" s="45">
        <v>0</v>
      </c>
      <c r="V96" s="45">
        <v>2772</v>
      </c>
      <c r="W96" s="45">
        <v>1891</v>
      </c>
      <c r="X96" s="41">
        <v>0.90909090909090906</v>
      </c>
      <c r="Y96" s="46"/>
      <c r="Z96" s="46"/>
    </row>
    <row r="97" spans="1:28">
      <c r="A97" s="29" t="s">
        <v>1131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 t="e">
        <f>VLOOKUP(C:C,#REF!,5,0)</f>
        <v>#REF!</v>
      </c>
      <c r="M97" s="392"/>
      <c r="N97" s="8"/>
      <c r="O97" s="21" t="e">
        <f t="shared" si="1"/>
        <v>#REF!</v>
      </c>
      <c r="P97" s="44">
        <v>8552</v>
      </c>
      <c r="Q97" s="44">
        <v>0</v>
      </c>
      <c r="R97" s="44">
        <v>0</v>
      </c>
      <c r="S97" s="44">
        <v>0</v>
      </c>
      <c r="T97" s="44">
        <v>0</v>
      </c>
      <c r="U97" s="45">
        <v>0</v>
      </c>
      <c r="V97" s="45">
        <v>8552</v>
      </c>
      <c r="W97" s="45">
        <v>8043.818181818182</v>
      </c>
      <c r="X97" s="41">
        <v>0.13072965388213284</v>
      </c>
      <c r="Y97" s="46"/>
      <c r="Z97" s="46"/>
    </row>
    <row r="98" spans="1:28">
      <c r="A98" s="29" t="s">
        <v>1132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 t="e">
        <f>VLOOKUP(C:C,#REF!,5,0)</f>
        <v>#REF!</v>
      </c>
      <c r="M98" s="392"/>
      <c r="N98" s="8"/>
      <c r="O98" s="21" t="e">
        <f t="shared" si="1"/>
        <v>#REF!</v>
      </c>
      <c r="P98" s="44">
        <v>4003</v>
      </c>
      <c r="Q98" s="44">
        <v>0</v>
      </c>
      <c r="R98" s="44">
        <v>0</v>
      </c>
      <c r="S98" s="44">
        <v>0</v>
      </c>
      <c r="T98" s="44">
        <v>0</v>
      </c>
      <c r="U98" s="45">
        <v>0</v>
      </c>
      <c r="V98" s="45">
        <v>4003</v>
      </c>
      <c r="W98" s="45">
        <v>2894.3636363636365</v>
      </c>
      <c r="X98" s="41">
        <v>0.6092930302273295</v>
      </c>
      <c r="Y98" s="46"/>
      <c r="Z98" s="46"/>
    </row>
    <row r="99" spans="1:28">
      <c r="A99" s="29" t="s">
        <v>1133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 t="e">
        <f>VLOOKUP(C:C,#REF!,5,0)</f>
        <v>#REF!</v>
      </c>
      <c r="M99" s="392" t="str">
        <f>VLOOKUP(C:C,処分売価!A:P,15,0)</f>
        <v>処分品</v>
      </c>
      <c r="N99" s="8"/>
      <c r="O99" s="21" t="e">
        <f t="shared" si="1"/>
        <v>#REF!</v>
      </c>
      <c r="P99" s="44">
        <v>2640</v>
      </c>
      <c r="Q99" s="44">
        <v>0</v>
      </c>
      <c r="R99" s="44">
        <v>0</v>
      </c>
      <c r="S99" s="44">
        <v>0</v>
      </c>
      <c r="T99" s="44">
        <v>0</v>
      </c>
      <c r="U99" s="45">
        <v>0</v>
      </c>
      <c r="V99" s="45">
        <v>2640</v>
      </c>
      <c r="W99" s="45">
        <v>2471.3636363636365</v>
      </c>
      <c r="X99" s="204">
        <v>0.14053030303030303</v>
      </c>
      <c r="Y99" s="190"/>
      <c r="Z99" s="190"/>
    </row>
    <row r="100" spans="1:28">
      <c r="A100" s="29" t="s">
        <v>1134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 t="e">
        <f>VLOOKUP(C:C,#REF!,5,0)</f>
        <v>#REF!</v>
      </c>
      <c r="M100" s="392"/>
      <c r="N100" s="8"/>
      <c r="O100" s="21" t="e">
        <f t="shared" si="1"/>
        <v>#REF!</v>
      </c>
      <c r="P100" s="44">
        <v>996</v>
      </c>
      <c r="Q100" s="44">
        <v>150</v>
      </c>
      <c r="R100" s="44">
        <v>3000</v>
      </c>
      <c r="S100" s="44">
        <v>0</v>
      </c>
      <c r="T100" s="44">
        <v>150</v>
      </c>
      <c r="U100" s="45">
        <v>0</v>
      </c>
      <c r="V100" s="45">
        <v>3846</v>
      </c>
      <c r="W100" s="45">
        <v>2610.5454545454545</v>
      </c>
      <c r="X100" s="41">
        <v>2.7289156626506026</v>
      </c>
      <c r="Y100" s="46"/>
      <c r="Z100" s="46"/>
    </row>
    <row r="101" spans="1:28">
      <c r="A101" s="29" t="s">
        <v>3940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 t="e">
        <f>VLOOKUP(C:C,#REF!,5,0)</f>
        <v>#REF!</v>
      </c>
      <c r="M101" s="392"/>
      <c r="N101" s="213">
        <v>3000</v>
      </c>
      <c r="O101" s="211">
        <v>3000</v>
      </c>
      <c r="P101" s="44">
        <v>8073</v>
      </c>
      <c r="Q101" s="44">
        <v>9540</v>
      </c>
      <c r="R101" s="44">
        <v>0</v>
      </c>
      <c r="S101" s="44">
        <v>0</v>
      </c>
      <c r="T101" s="44">
        <v>9540</v>
      </c>
      <c r="U101" s="45">
        <v>0</v>
      </c>
      <c r="V101" s="45">
        <v>-1467</v>
      </c>
      <c r="W101" s="45">
        <v>-4467</v>
      </c>
      <c r="X101" s="41">
        <v>0.8158057723275115</v>
      </c>
      <c r="Y101" s="46" t="s">
        <v>351</v>
      </c>
      <c r="Z101" s="46"/>
    </row>
    <row r="102" spans="1:28">
      <c r="A102" s="29" t="s">
        <v>1136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 t="e">
        <f>VLOOKUP(C:C,#REF!,5,0)</f>
        <v>#REF!</v>
      </c>
      <c r="M102" s="392"/>
      <c r="N102" s="8"/>
      <c r="O102" s="21" t="e">
        <f t="shared" si="1"/>
        <v>#REF!</v>
      </c>
      <c r="P102" s="44">
        <v>4385</v>
      </c>
      <c r="Q102" s="44">
        <v>215</v>
      </c>
      <c r="R102" s="44">
        <v>0</v>
      </c>
      <c r="S102" s="44">
        <v>0</v>
      </c>
      <c r="T102" s="44">
        <v>215</v>
      </c>
      <c r="U102" s="45">
        <v>0</v>
      </c>
      <c r="V102" s="45">
        <v>4170</v>
      </c>
      <c r="W102" s="45">
        <v>1179.0909090909095</v>
      </c>
      <c r="X102" s="41">
        <v>1.500570125427594</v>
      </c>
      <c r="Y102" s="233"/>
      <c r="Z102" s="233"/>
    </row>
    <row r="103" spans="1:28">
      <c r="A103" s="29" t="s">
        <v>1137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 t="e">
        <f>VLOOKUP(C:C,#REF!,5,0)</f>
        <v>#REF!</v>
      </c>
      <c r="M103" s="392"/>
      <c r="N103" s="211">
        <v>5000</v>
      </c>
      <c r="O103" s="211">
        <v>5000</v>
      </c>
      <c r="P103" s="44">
        <v>8743</v>
      </c>
      <c r="Q103" s="44">
        <v>0</v>
      </c>
      <c r="R103" s="44">
        <v>0</v>
      </c>
      <c r="S103" s="44">
        <v>0</v>
      </c>
      <c r="T103" s="44">
        <v>0</v>
      </c>
      <c r="U103" s="45">
        <v>0</v>
      </c>
      <c r="V103" s="45">
        <v>8743</v>
      </c>
      <c r="W103" s="45">
        <v>3743</v>
      </c>
      <c r="X103" s="41">
        <v>0.50714857600366003</v>
      </c>
      <c r="Y103" s="46"/>
      <c r="Z103" s="46"/>
    </row>
    <row r="104" spans="1:28">
      <c r="A104" s="29" t="s">
        <v>1138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 t="e">
        <f>VLOOKUP(C:C,#REF!,5,0)</f>
        <v>#REF!</v>
      </c>
      <c r="M104" s="392"/>
      <c r="N104" s="8"/>
      <c r="O104" s="21" t="e">
        <f t="shared" si="1"/>
        <v>#REF!</v>
      </c>
      <c r="P104" s="44">
        <v>16091</v>
      </c>
      <c r="Q104" s="44">
        <v>7730</v>
      </c>
      <c r="R104" s="44">
        <v>0</v>
      </c>
      <c r="S104" s="44">
        <v>0</v>
      </c>
      <c r="T104" s="44">
        <v>7930</v>
      </c>
      <c r="U104" s="45">
        <v>-200</v>
      </c>
      <c r="V104" s="45">
        <v>8161</v>
      </c>
      <c r="W104" s="45">
        <v>5501</v>
      </c>
      <c r="X104" s="41">
        <v>0.3636815611211236</v>
      </c>
      <c r="Y104" s="46"/>
      <c r="Z104" s="46"/>
    </row>
    <row r="105" spans="1:28">
      <c r="A105" s="29" t="s">
        <v>1139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 t="e">
        <f>VLOOKUP(C:C,#REF!,5,0)</f>
        <v>#REF!</v>
      </c>
      <c r="M105" s="392"/>
      <c r="N105" s="213">
        <v>1099</v>
      </c>
      <c r="O105" s="211">
        <v>800</v>
      </c>
      <c r="P105" s="44">
        <v>1093</v>
      </c>
      <c r="Q105" s="44">
        <v>0</v>
      </c>
      <c r="R105" s="44">
        <v>0</v>
      </c>
      <c r="S105" s="44">
        <v>0</v>
      </c>
      <c r="T105" s="44">
        <v>0</v>
      </c>
      <c r="U105" s="45">
        <v>0</v>
      </c>
      <c r="V105" s="45">
        <v>1093</v>
      </c>
      <c r="W105" s="45">
        <v>293</v>
      </c>
      <c r="X105" s="41">
        <v>3.0978956999085088</v>
      </c>
      <c r="Y105" s="46" t="s">
        <v>5136</v>
      </c>
      <c r="Z105" s="46"/>
    </row>
    <row r="106" spans="1:28">
      <c r="A106" s="29" t="s">
        <v>659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 t="e">
        <f>VLOOKUP(C:C,#REF!,5,0)</f>
        <v>#REF!</v>
      </c>
      <c r="M106" s="392"/>
      <c r="N106" s="213">
        <v>400</v>
      </c>
      <c r="O106" s="211">
        <v>400</v>
      </c>
      <c r="P106" s="44">
        <v>1050</v>
      </c>
      <c r="Q106" s="44">
        <v>0</v>
      </c>
      <c r="R106" s="44">
        <v>0</v>
      </c>
      <c r="S106" s="44">
        <v>0</v>
      </c>
      <c r="T106" s="44">
        <v>0</v>
      </c>
      <c r="U106" s="45">
        <v>0</v>
      </c>
      <c r="V106" s="45">
        <v>1050</v>
      </c>
      <c r="W106" s="45">
        <v>650</v>
      </c>
      <c r="X106" s="41">
        <v>1.1295238095238096</v>
      </c>
      <c r="Y106" s="46"/>
      <c r="Z106" s="46"/>
    </row>
    <row r="107" spans="1:28" s="268" customFormat="1">
      <c r="A107" s="260" t="s">
        <v>1140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 t="e">
        <f>VLOOKUP(C:C,#REF!,5,0)</f>
        <v>#REF!</v>
      </c>
      <c r="M107" s="392" t="str">
        <f>VLOOKUP(C:C,処分売価!A:P,15,0)</f>
        <v>処分品</v>
      </c>
      <c r="N107" s="8"/>
      <c r="O107" s="21" t="e">
        <f t="shared" si="1"/>
        <v>#REF!</v>
      </c>
      <c r="P107" s="264">
        <v>108</v>
      </c>
      <c r="Q107" s="264">
        <v>0</v>
      </c>
      <c r="R107" s="264">
        <v>0</v>
      </c>
      <c r="S107" s="264">
        <v>0</v>
      </c>
      <c r="T107" s="264">
        <v>0</v>
      </c>
      <c r="U107" s="265">
        <v>0</v>
      </c>
      <c r="V107" s="265">
        <v>108</v>
      </c>
      <c r="W107" s="265">
        <v>56.636363636363633</v>
      </c>
      <c r="X107" s="266">
        <v>1.0462962962962963</v>
      </c>
      <c r="Y107" s="267"/>
      <c r="Z107" s="267"/>
      <c r="AA107" s="37"/>
      <c r="AB107" s="37"/>
    </row>
    <row r="108" spans="1:28">
      <c r="A108" s="29" t="s">
        <v>5129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 t="e">
        <f>VLOOKUP(C:C,#REF!,5,0)</f>
        <v>#REF!</v>
      </c>
      <c r="M108" s="392"/>
      <c r="N108" s="8"/>
      <c r="O108" s="21" t="e">
        <f t="shared" si="1"/>
        <v>#REF!</v>
      </c>
      <c r="P108" s="44">
        <v>4535</v>
      </c>
      <c r="Q108" s="44">
        <v>0</v>
      </c>
      <c r="R108" s="44">
        <v>0</v>
      </c>
      <c r="S108" s="44">
        <v>0</v>
      </c>
      <c r="T108" s="44">
        <v>0</v>
      </c>
      <c r="U108" s="45">
        <v>0</v>
      </c>
      <c r="V108" s="45">
        <v>4535</v>
      </c>
      <c r="W108" s="45">
        <v>3749.5454545454545</v>
      </c>
      <c r="X108" s="41">
        <v>0.38103638368246967</v>
      </c>
      <c r="Y108" s="46"/>
      <c r="Z108" s="46"/>
    </row>
    <row r="109" spans="1:28">
      <c r="A109" s="29" t="s">
        <v>1142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 t="e">
        <f>VLOOKUP(C:C,#REF!,5,0)</f>
        <v>#REF!</v>
      </c>
      <c r="M109" s="392"/>
      <c r="N109" s="8"/>
      <c r="O109" s="21" t="e">
        <f t="shared" si="1"/>
        <v>#REF!</v>
      </c>
      <c r="P109" s="44">
        <v>2575</v>
      </c>
      <c r="Q109" s="44">
        <v>0</v>
      </c>
      <c r="R109" s="44">
        <v>0</v>
      </c>
      <c r="S109" s="44">
        <v>0</v>
      </c>
      <c r="T109" s="44">
        <v>0</v>
      </c>
      <c r="U109" s="45">
        <v>0</v>
      </c>
      <c r="V109" s="45">
        <v>2575</v>
      </c>
      <c r="W109" s="45">
        <v>2245.909090909091</v>
      </c>
      <c r="X109" s="41">
        <v>0.28116504854368934</v>
      </c>
      <c r="Y109" s="46"/>
      <c r="Z109" s="46"/>
    </row>
    <row r="110" spans="1:28">
      <c r="A110" s="29" t="s">
        <v>1143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 t="e">
        <f>VLOOKUP(C:C,#REF!,5,0)</f>
        <v>#REF!</v>
      </c>
      <c r="M110" s="392"/>
      <c r="N110" s="8"/>
      <c r="O110" s="21" t="e">
        <f t="shared" si="1"/>
        <v>#REF!</v>
      </c>
      <c r="P110" s="44">
        <v>8806</v>
      </c>
      <c r="Q110" s="44">
        <v>8820</v>
      </c>
      <c r="R110" s="44">
        <v>0</v>
      </c>
      <c r="S110" s="44">
        <v>0</v>
      </c>
      <c r="T110" s="44">
        <v>9520</v>
      </c>
      <c r="U110" s="45">
        <v>-700</v>
      </c>
      <c r="V110" s="45">
        <v>-714</v>
      </c>
      <c r="W110" s="45">
        <v>-5365.818181818182</v>
      </c>
      <c r="X110" s="41">
        <v>1.1621621621621621</v>
      </c>
      <c r="Y110" s="46" t="s">
        <v>351</v>
      </c>
      <c r="Z110" s="46"/>
    </row>
    <row r="111" spans="1:28">
      <c r="A111" s="29" t="s">
        <v>1144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 t="e">
        <f>VLOOKUP(C:C,#REF!,5,0)</f>
        <v>#REF!</v>
      </c>
      <c r="M111" s="392"/>
      <c r="N111" s="211"/>
      <c r="O111" s="21" t="e">
        <f t="shared" si="1"/>
        <v>#REF!</v>
      </c>
      <c r="P111" s="44">
        <v>3133</v>
      </c>
      <c r="Q111" s="44">
        <v>1344</v>
      </c>
      <c r="R111" s="44">
        <v>0</v>
      </c>
      <c r="S111" s="44">
        <v>0</v>
      </c>
      <c r="T111" s="44">
        <v>1344</v>
      </c>
      <c r="U111" s="45">
        <v>0</v>
      </c>
      <c r="V111" s="45">
        <v>1789</v>
      </c>
      <c r="W111" s="45">
        <v>-942.36363636363603</v>
      </c>
      <c r="X111" s="41">
        <v>1.9179699968081712</v>
      </c>
      <c r="Y111" s="46"/>
      <c r="Z111" s="46"/>
    </row>
    <row r="112" spans="1:28" s="152" customFormat="1" ht="15.75">
      <c r="A112" s="29" t="s">
        <v>1145</v>
      </c>
      <c r="B112" s="145" t="s">
        <v>356</v>
      </c>
      <c r="C112" s="146" t="s">
        <v>94</v>
      </c>
      <c r="D112" s="147" t="s">
        <v>90</v>
      </c>
      <c r="E112" s="146" t="s">
        <v>95</v>
      </c>
      <c r="F112" s="146">
        <v>610</v>
      </c>
      <c r="G112" s="148">
        <v>664</v>
      </c>
      <c r="H112" s="21">
        <v>658</v>
      </c>
      <c r="I112" s="8">
        <f>VLOOKUP(C112,'202310-202403出荷数total2403220951'!B:F,5,0)</f>
        <v>2</v>
      </c>
      <c r="J112" s="203">
        <f>VLOOKUP(C112,'出荷数2307～2406total241008110618'!B:F,5,0)</f>
        <v>92</v>
      </c>
      <c r="K112" s="214" t="e">
        <f>VLOOKUP(C112,'出荷数2407-2506total250730101950'!B:F,5,0)</f>
        <v>#N/A</v>
      </c>
      <c r="L112" s="203" t="e">
        <f>VLOOKUP(C:C,#REF!,5,0)</f>
        <v>#REF!</v>
      </c>
      <c r="M112" s="392"/>
      <c r="N112" s="8"/>
      <c r="O112" s="21" t="e">
        <f t="shared" si="1"/>
        <v>#REF!</v>
      </c>
      <c r="P112" s="148">
        <v>0</v>
      </c>
      <c r="Q112" s="148">
        <v>0</v>
      </c>
      <c r="R112" s="44">
        <v>0</v>
      </c>
      <c r="S112" s="148">
        <v>0</v>
      </c>
      <c r="T112" s="148">
        <v>0</v>
      </c>
      <c r="U112" s="149">
        <v>0</v>
      </c>
      <c r="V112" s="149">
        <v>0</v>
      </c>
      <c r="W112" s="149" t="e">
        <v>#N/A</v>
      </c>
      <c r="X112" s="150" t="e">
        <v>#N/A</v>
      </c>
      <c r="Y112" s="151"/>
      <c r="Z112" s="151"/>
    </row>
    <row r="113" spans="1:26">
      <c r="A113" s="29" t="s">
        <v>1147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 t="e">
        <f>VLOOKUP(C:C,#REF!,5,0)</f>
        <v>#REF!</v>
      </c>
      <c r="M113" s="392"/>
      <c r="N113" s="8"/>
      <c r="O113" s="21" t="e">
        <f t="shared" si="1"/>
        <v>#REF!</v>
      </c>
      <c r="P113" s="44">
        <v>3695</v>
      </c>
      <c r="Q113" s="44">
        <v>290</v>
      </c>
      <c r="R113" s="44">
        <v>0</v>
      </c>
      <c r="S113" s="44">
        <v>0</v>
      </c>
      <c r="T113" s="44">
        <v>290</v>
      </c>
      <c r="U113" s="45">
        <v>0</v>
      </c>
      <c r="V113" s="45">
        <v>3405</v>
      </c>
      <c r="W113" s="45">
        <v>2296.818181818182</v>
      </c>
      <c r="X113" s="41">
        <v>0.65981055480378892</v>
      </c>
      <c r="Y113" s="46"/>
      <c r="Z113" s="46"/>
    </row>
    <row r="114" spans="1:26">
      <c r="A114" s="29" t="s">
        <v>1149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 t="e">
        <f>VLOOKUP(C:C,#REF!,5,0)</f>
        <v>#REF!</v>
      </c>
      <c r="M114" s="392"/>
      <c r="N114" s="8"/>
      <c r="O114" s="21" t="e">
        <f t="shared" si="1"/>
        <v>#REF!</v>
      </c>
      <c r="P114" s="44">
        <v>1090</v>
      </c>
      <c r="Q114" s="44">
        <v>0</v>
      </c>
      <c r="R114" s="44">
        <v>0</v>
      </c>
      <c r="S114" s="44">
        <v>0</v>
      </c>
      <c r="T114" s="44">
        <v>0</v>
      </c>
      <c r="U114" s="45">
        <v>0</v>
      </c>
      <c r="V114" s="45">
        <v>1090</v>
      </c>
      <c r="W114" s="45">
        <v>619.09090909090901</v>
      </c>
      <c r="X114" s="41">
        <v>0.95045871559633033</v>
      </c>
      <c r="Y114" s="46"/>
      <c r="Z114" s="46"/>
    </row>
    <row r="115" spans="1:26">
      <c r="A115" s="29" t="s">
        <v>1150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 t="e">
        <f>VLOOKUP(C:C,#REF!,5,0)</f>
        <v>#REF!</v>
      </c>
      <c r="M115" s="392"/>
      <c r="N115" s="8"/>
      <c r="O115" s="21" t="e">
        <f t="shared" si="1"/>
        <v>#REF!</v>
      </c>
      <c r="P115" s="44">
        <v>1311</v>
      </c>
      <c r="Q115" s="44">
        <v>0</v>
      </c>
      <c r="R115" s="44">
        <v>0</v>
      </c>
      <c r="S115" s="44">
        <v>0</v>
      </c>
      <c r="T115" s="44">
        <v>0</v>
      </c>
      <c r="U115" s="45">
        <v>0</v>
      </c>
      <c r="V115" s="45">
        <v>1311</v>
      </c>
      <c r="W115" s="45">
        <v>1057.3636363636365</v>
      </c>
      <c r="X115" s="41">
        <v>0.42562929061784899</v>
      </c>
      <c r="Y115" s="46"/>
      <c r="Z115" s="46"/>
    </row>
    <row r="116" spans="1:26">
      <c r="A116" s="29" t="s">
        <v>1151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 t="e">
        <f>VLOOKUP(C:C,#REF!,5,0)</f>
        <v>#REF!</v>
      </c>
      <c r="M116" s="392"/>
      <c r="N116" s="8"/>
      <c r="O116" s="21" t="e">
        <f t="shared" si="1"/>
        <v>#REF!</v>
      </c>
      <c r="P116" s="44">
        <v>10341</v>
      </c>
      <c r="Q116" s="44">
        <v>12215</v>
      </c>
      <c r="R116" s="44">
        <v>5000</v>
      </c>
      <c r="S116" s="44">
        <v>0</v>
      </c>
      <c r="T116" s="44">
        <v>12215</v>
      </c>
      <c r="U116" s="45">
        <v>0</v>
      </c>
      <c r="V116" s="45">
        <v>3126</v>
      </c>
      <c r="W116" s="45">
        <v>-620.81818181818198</v>
      </c>
      <c r="X116" s="41">
        <v>0.79711826709215738</v>
      </c>
      <c r="Y116" s="46" t="s">
        <v>2746</v>
      </c>
      <c r="Z116" s="46"/>
    </row>
    <row r="117" spans="1:26" s="152" customFormat="1" ht="15.75">
      <c r="A117" s="29" t="s">
        <v>1152</v>
      </c>
      <c r="B117" s="145" t="s">
        <v>356</v>
      </c>
      <c r="C117" s="146" t="s">
        <v>239</v>
      </c>
      <c r="D117" s="147" t="s">
        <v>240</v>
      </c>
      <c r="E117" s="146"/>
      <c r="F117" s="146">
        <v>12020</v>
      </c>
      <c r="G117" s="148">
        <v>7464</v>
      </c>
      <c r="H117" s="21">
        <v>4812</v>
      </c>
      <c r="I117" s="8">
        <f>VLOOKUP(C117,'202310-202403出荷数total2403220951'!B:F,5,0)</f>
        <v>1216</v>
      </c>
      <c r="J117" s="203">
        <f>VLOOKUP(C117,'出荷数2307～2406total241008110618'!B:F,5,0)</f>
        <v>1820</v>
      </c>
      <c r="K117" s="214" t="e">
        <f>VLOOKUP(C117,'出荷数2407-2506total250730101950'!B:F,5,0)</f>
        <v>#N/A</v>
      </c>
      <c r="L117" s="203" t="e">
        <f>VLOOKUP(C:C,#REF!,5,0)</f>
        <v>#REF!</v>
      </c>
      <c r="M117" s="392"/>
      <c r="N117" s="8"/>
      <c r="O117" s="21" t="e">
        <f t="shared" si="1"/>
        <v>#REF!</v>
      </c>
      <c r="P117" s="148">
        <v>0</v>
      </c>
      <c r="Q117" s="148">
        <v>0</v>
      </c>
      <c r="R117" s="44">
        <v>0</v>
      </c>
      <c r="S117" s="148">
        <v>0</v>
      </c>
      <c r="T117" s="148">
        <v>0</v>
      </c>
      <c r="U117" s="149">
        <v>0</v>
      </c>
      <c r="V117" s="149">
        <v>0</v>
      </c>
      <c r="W117" s="149" t="e">
        <v>#N/A</v>
      </c>
      <c r="X117" s="150" t="e">
        <v>#N/A</v>
      </c>
      <c r="Y117" s="151"/>
      <c r="Z117" s="151"/>
    </row>
    <row r="118" spans="1:26">
      <c r="A118" s="29" t="s">
        <v>1153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 t="e">
        <f>VLOOKUP(C:C,#REF!,5,0)</f>
        <v>#REF!</v>
      </c>
      <c r="M118" s="392"/>
      <c r="N118" s="8"/>
      <c r="O118" s="21" t="e">
        <f t="shared" si="1"/>
        <v>#REF!</v>
      </c>
      <c r="P118" s="44">
        <v>12668</v>
      </c>
      <c r="Q118" s="44">
        <v>11925</v>
      </c>
      <c r="R118" s="44">
        <v>0</v>
      </c>
      <c r="S118" s="44">
        <v>0</v>
      </c>
      <c r="T118" s="44">
        <v>12100</v>
      </c>
      <c r="U118" s="45">
        <v>-175</v>
      </c>
      <c r="V118" s="45">
        <v>568</v>
      </c>
      <c r="W118" s="45">
        <v>-6342.454545454545</v>
      </c>
      <c r="X118" s="41">
        <v>1.2001105146826649</v>
      </c>
      <c r="Y118" s="46"/>
      <c r="Z118" s="46"/>
    </row>
    <row r="119" spans="1:26">
      <c r="A119" s="29" t="s">
        <v>1154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 t="e">
        <f>VLOOKUP(C:C,#REF!,5,0)</f>
        <v>#REF!</v>
      </c>
      <c r="M119" s="392"/>
      <c r="N119" s="8"/>
      <c r="O119" s="21" t="e">
        <f t="shared" si="1"/>
        <v>#REF!</v>
      </c>
      <c r="P119" s="44">
        <v>3634</v>
      </c>
      <c r="Q119" s="44">
        <v>1220</v>
      </c>
      <c r="R119" s="44">
        <v>0</v>
      </c>
      <c r="S119" s="44">
        <v>0</v>
      </c>
      <c r="T119" s="44">
        <v>1220</v>
      </c>
      <c r="U119" s="45">
        <v>0</v>
      </c>
      <c r="V119" s="45">
        <v>2414</v>
      </c>
      <c r="W119" s="45">
        <v>1351.7272727272727</v>
      </c>
      <c r="X119" s="41">
        <v>0.6430930104567969</v>
      </c>
      <c r="Y119" s="46"/>
      <c r="Z119" s="46"/>
    </row>
    <row r="120" spans="1:26">
      <c r="A120" s="29" t="s">
        <v>1155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 t="e">
        <f>VLOOKUP(C:C,#REF!,5,0)</f>
        <v>#REF!</v>
      </c>
      <c r="M120" s="392"/>
      <c r="N120" s="8"/>
      <c r="O120" s="21" t="e">
        <f t="shared" si="1"/>
        <v>#REF!</v>
      </c>
      <c r="P120" s="44">
        <v>8901</v>
      </c>
      <c r="Q120" s="44">
        <v>7470</v>
      </c>
      <c r="R120" s="44">
        <v>0</v>
      </c>
      <c r="S120" s="44">
        <v>0</v>
      </c>
      <c r="T120" s="44">
        <v>8590</v>
      </c>
      <c r="U120" s="45">
        <v>-1120</v>
      </c>
      <c r="V120" s="45">
        <v>311</v>
      </c>
      <c r="W120" s="45">
        <v>-4560.818181818182</v>
      </c>
      <c r="X120" s="41">
        <v>1.2041343669250646</v>
      </c>
      <c r="Y120" s="46"/>
      <c r="Z120" s="46"/>
    </row>
    <row r="121" spans="1:26">
      <c r="A121" s="29" t="s">
        <v>1156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 t="e">
        <f>VLOOKUP(C:C,#REF!,5,0)</f>
        <v>#REF!</v>
      </c>
      <c r="M121" s="392"/>
      <c r="N121" s="8"/>
      <c r="O121" s="21" t="e">
        <f t="shared" si="1"/>
        <v>#REF!</v>
      </c>
      <c r="P121" s="44">
        <v>4513</v>
      </c>
      <c r="Q121" s="44">
        <v>100</v>
      </c>
      <c r="R121" s="44">
        <v>0</v>
      </c>
      <c r="S121" s="44">
        <v>0</v>
      </c>
      <c r="T121" s="44">
        <v>250</v>
      </c>
      <c r="U121" s="45">
        <v>-150</v>
      </c>
      <c r="V121" s="45">
        <v>4263</v>
      </c>
      <c r="W121" s="45">
        <v>2673.909090909091</v>
      </c>
      <c r="X121" s="41">
        <v>0.77465100819853761</v>
      </c>
      <c r="Y121" s="46"/>
      <c r="Z121" s="46"/>
    </row>
    <row r="122" spans="1:26">
      <c r="A122" s="29" t="s">
        <v>1157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 t="e">
        <f>VLOOKUP(C:C,#REF!,5,0)</f>
        <v>#REF!</v>
      </c>
      <c r="M122" s="392"/>
      <c r="N122" s="213">
        <v>400</v>
      </c>
      <c r="O122" s="211">
        <v>400</v>
      </c>
      <c r="P122" s="44">
        <v>3047</v>
      </c>
      <c r="Q122" s="44">
        <v>0</v>
      </c>
      <c r="R122" s="44">
        <v>0</v>
      </c>
      <c r="S122" s="44">
        <v>0</v>
      </c>
      <c r="T122" s="44">
        <v>0</v>
      </c>
      <c r="U122" s="45">
        <v>0</v>
      </c>
      <c r="V122" s="45">
        <v>3047</v>
      </c>
      <c r="W122" s="45">
        <v>2647</v>
      </c>
      <c r="X122" s="41">
        <v>0.42697735477518872</v>
      </c>
      <c r="Y122" s="46"/>
      <c r="Z122" s="46"/>
    </row>
    <row r="123" spans="1:26" s="152" customFormat="1" ht="15.75">
      <c r="A123" s="29" t="s">
        <v>1158</v>
      </c>
      <c r="B123" s="145" t="s">
        <v>356</v>
      </c>
      <c r="C123" s="146" t="s">
        <v>241</v>
      </c>
      <c r="D123" s="147" t="s">
        <v>242</v>
      </c>
      <c r="E123" s="146"/>
      <c r="F123" s="146">
        <v>229</v>
      </c>
      <c r="G123" s="148">
        <v>293</v>
      </c>
      <c r="H123" s="21">
        <v>221</v>
      </c>
      <c r="I123" s="8" t="e">
        <f>VLOOKUP(C123,'202310-202403出荷数total2403220951'!B:F,5,0)</f>
        <v>#N/A</v>
      </c>
      <c r="J123" s="203">
        <f>VLOOKUP(C123,'出荷数2307～2406total241008110618'!B:F,5,0)</f>
        <v>27</v>
      </c>
      <c r="K123" s="214" t="e">
        <f>VLOOKUP(C123,'出荷数2407-2506total250730101950'!B:F,5,0)</f>
        <v>#N/A</v>
      </c>
      <c r="L123" s="203" t="e">
        <f>VLOOKUP(C:C,#REF!,5,0)</f>
        <v>#REF!</v>
      </c>
      <c r="M123" s="392"/>
      <c r="N123" s="8"/>
      <c r="O123" s="21" t="e">
        <f t="shared" si="1"/>
        <v>#REF!</v>
      </c>
      <c r="P123" s="148">
        <v>0</v>
      </c>
      <c r="Q123" s="148">
        <v>0</v>
      </c>
      <c r="R123" s="44">
        <v>0</v>
      </c>
      <c r="S123" s="148">
        <v>0</v>
      </c>
      <c r="T123" s="148">
        <v>0</v>
      </c>
      <c r="U123" s="149">
        <v>0</v>
      </c>
      <c r="V123" s="149">
        <v>0</v>
      </c>
      <c r="W123" s="149" t="e">
        <v>#N/A</v>
      </c>
      <c r="X123" s="150" t="e">
        <v>#N/A</v>
      </c>
      <c r="Y123" s="151"/>
      <c r="Z123" s="151"/>
    </row>
    <row r="124" spans="1:26">
      <c r="A124" s="29" t="s">
        <v>1159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 t="e">
        <f>VLOOKUP(C:C,#REF!,5,0)</f>
        <v>#REF!</v>
      </c>
      <c r="M124" s="392"/>
      <c r="N124" s="8"/>
      <c r="O124" s="21" t="e">
        <f t="shared" si="1"/>
        <v>#REF!</v>
      </c>
      <c r="P124" s="44">
        <v>4461</v>
      </c>
      <c r="Q124" s="44">
        <v>0</v>
      </c>
      <c r="R124" s="44">
        <v>0</v>
      </c>
      <c r="S124" s="44">
        <v>0</v>
      </c>
      <c r="T124" s="44">
        <v>0</v>
      </c>
      <c r="U124" s="45">
        <v>0</v>
      </c>
      <c r="V124" s="45">
        <v>4461</v>
      </c>
      <c r="W124" s="45">
        <v>3707.818181818182</v>
      </c>
      <c r="X124" s="41">
        <v>0.37144138085631023</v>
      </c>
      <c r="Y124" s="46"/>
      <c r="Z124" s="46"/>
    </row>
    <row r="125" spans="1:26">
      <c r="A125" s="29" t="s">
        <v>1160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 t="e">
        <f>VLOOKUP(C:C,#REF!,5,0)</f>
        <v>#REF!</v>
      </c>
      <c r="M125" s="392"/>
      <c r="N125" s="213">
        <v>1600</v>
      </c>
      <c r="O125" s="211">
        <v>1600</v>
      </c>
      <c r="P125" s="44">
        <v>2092</v>
      </c>
      <c r="Q125" s="44">
        <v>0</v>
      </c>
      <c r="R125" s="44">
        <v>0</v>
      </c>
      <c r="S125" s="44">
        <v>0</v>
      </c>
      <c r="T125" s="44">
        <v>0</v>
      </c>
      <c r="U125" s="45">
        <v>0</v>
      </c>
      <c r="V125" s="45">
        <v>2092</v>
      </c>
      <c r="W125" s="45">
        <v>492</v>
      </c>
      <c r="X125" s="41">
        <v>1.6849904397705544</v>
      </c>
      <c r="Y125" s="46"/>
      <c r="Z125" s="46"/>
    </row>
    <row r="126" spans="1:26">
      <c r="A126" s="29" t="s">
        <v>1161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 t="e">
        <f>VLOOKUP(C:C,#REF!,5,0)</f>
        <v>#REF!</v>
      </c>
      <c r="M126" s="392"/>
      <c r="N126" s="8"/>
      <c r="O126" s="21" t="e">
        <f t="shared" si="1"/>
        <v>#REF!</v>
      </c>
      <c r="P126" s="44">
        <v>2739</v>
      </c>
      <c r="Q126" s="44">
        <v>0</v>
      </c>
      <c r="R126" s="44">
        <v>0</v>
      </c>
      <c r="S126" s="44">
        <v>0</v>
      </c>
      <c r="T126" s="44">
        <v>0</v>
      </c>
      <c r="U126" s="45">
        <v>0</v>
      </c>
      <c r="V126" s="45">
        <v>2739</v>
      </c>
      <c r="W126" s="45">
        <v>1738.090909090909</v>
      </c>
      <c r="X126" s="41">
        <v>0.80394304490690038</v>
      </c>
      <c r="Y126" s="46"/>
      <c r="Z126" s="46"/>
    </row>
    <row r="127" spans="1:26">
      <c r="A127" s="29" t="s">
        <v>1162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 t="e">
        <f>VLOOKUP(C:C,#REF!,5,0)</f>
        <v>#REF!</v>
      </c>
      <c r="M127" s="392"/>
      <c r="N127" s="8"/>
      <c r="O127" s="21" t="e">
        <f t="shared" si="1"/>
        <v>#REF!</v>
      </c>
      <c r="P127" s="44">
        <v>2151</v>
      </c>
      <c r="Q127" s="44">
        <v>0</v>
      </c>
      <c r="R127" s="44">
        <v>0</v>
      </c>
      <c r="S127" s="44">
        <v>0</v>
      </c>
      <c r="T127" s="44">
        <v>0</v>
      </c>
      <c r="U127" s="45">
        <v>0</v>
      </c>
      <c r="V127" s="45">
        <v>2151</v>
      </c>
      <c r="W127" s="45">
        <v>1070.090909090909</v>
      </c>
      <c r="X127" s="41">
        <v>1.1055323105532311</v>
      </c>
      <c r="Y127" s="46"/>
      <c r="Z127" s="46"/>
    </row>
    <row r="128" spans="1:26">
      <c r="A128" s="29" t="s">
        <v>1163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 t="e">
        <f>VLOOKUP(C:C,#REF!,5,0)</f>
        <v>#REF!</v>
      </c>
      <c r="M128" s="392"/>
      <c r="N128" s="8"/>
      <c r="O128" s="21" t="e">
        <f t="shared" si="1"/>
        <v>#REF!</v>
      </c>
      <c r="P128" s="44">
        <v>407</v>
      </c>
      <c r="Q128" s="44">
        <v>0</v>
      </c>
      <c r="R128" s="44">
        <v>0</v>
      </c>
      <c r="S128" s="44">
        <v>0</v>
      </c>
      <c r="T128" s="44">
        <v>0</v>
      </c>
      <c r="U128" s="45">
        <v>0</v>
      </c>
      <c r="V128" s="45">
        <v>407</v>
      </c>
      <c r="W128" s="45">
        <v>405.18181818181819</v>
      </c>
      <c r="X128" s="41">
        <v>9.8280098280098278E-3</v>
      </c>
      <c r="Y128" s="46"/>
      <c r="Z128" s="46"/>
    </row>
    <row r="129" spans="1:28" s="200" customFormat="1">
      <c r="A129" s="192" t="s">
        <v>1164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 t="e">
        <f>VLOOKUP(C:C,#REF!,5,0)</f>
        <v>#REF!</v>
      </c>
      <c r="M129" s="392" t="str">
        <f>VLOOKUP(C:C,処分売価!A:P,15,0)</f>
        <v>処分品</v>
      </c>
      <c r="N129" s="281">
        <v>700</v>
      </c>
      <c r="O129" s="281">
        <v>700</v>
      </c>
      <c r="P129" s="196">
        <v>379</v>
      </c>
      <c r="Q129" s="196">
        <v>0</v>
      </c>
      <c r="R129" s="196">
        <v>0</v>
      </c>
      <c r="S129" s="196">
        <v>0</v>
      </c>
      <c r="T129" s="196">
        <v>200</v>
      </c>
      <c r="U129" s="197">
        <v>-200</v>
      </c>
      <c r="V129" s="197">
        <v>179</v>
      </c>
      <c r="W129" s="197">
        <v>-521</v>
      </c>
      <c r="X129" s="198">
        <v>2.5408970976253298</v>
      </c>
      <c r="Y129" s="196"/>
      <c r="Z129" s="196"/>
      <c r="AA129" s="201"/>
      <c r="AB129" s="201"/>
    </row>
    <row r="130" spans="1:28">
      <c r="A130" s="29" t="s">
        <v>1165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 t="e">
        <f>VLOOKUP(C:C,#REF!,5,0)</f>
        <v>#REF!</v>
      </c>
      <c r="M130" s="392"/>
      <c r="N130" s="8"/>
      <c r="O130" s="21" t="e">
        <f t="shared" si="1"/>
        <v>#REF!</v>
      </c>
      <c r="P130" s="44">
        <v>7708</v>
      </c>
      <c r="Q130" s="44">
        <v>1800</v>
      </c>
      <c r="R130" s="44">
        <v>0</v>
      </c>
      <c r="S130" s="44">
        <v>0</v>
      </c>
      <c r="T130" s="44">
        <v>2050</v>
      </c>
      <c r="U130" s="45">
        <v>-250</v>
      </c>
      <c r="V130" s="45">
        <v>5658</v>
      </c>
      <c r="W130" s="45">
        <v>4616.636363636364</v>
      </c>
      <c r="X130" s="41">
        <v>0.29722366372599895</v>
      </c>
      <c r="Y130" s="12"/>
      <c r="Z130" s="12"/>
    </row>
    <row r="131" spans="1:28">
      <c r="A131" s="29" t="s">
        <v>1166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 t="e">
        <f>VLOOKUP(C:C,#REF!,5,0)</f>
        <v>#REF!</v>
      </c>
      <c r="M131" s="392"/>
      <c r="N131" s="8"/>
      <c r="O131" s="21" t="e">
        <f t="shared" ref="O131:O189" si="2">L131/11*5</f>
        <v>#REF!</v>
      </c>
      <c r="P131" s="44">
        <v>3648</v>
      </c>
      <c r="Q131" s="44">
        <v>0</v>
      </c>
      <c r="R131" s="44">
        <v>0</v>
      </c>
      <c r="S131" s="44">
        <v>0</v>
      </c>
      <c r="T131" s="44">
        <v>0</v>
      </c>
      <c r="U131" s="45">
        <v>0</v>
      </c>
      <c r="V131" s="45">
        <v>3648</v>
      </c>
      <c r="W131" s="45">
        <v>1665.2727272727273</v>
      </c>
      <c r="X131" s="41">
        <v>1.1957236842105263</v>
      </c>
      <c r="Y131" s="46"/>
      <c r="Z131" s="46"/>
    </row>
    <row r="132" spans="1:28">
      <c r="A132" s="29" t="s">
        <v>1167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 t="e">
        <f>VLOOKUP(C:C,#REF!,5,0)</f>
        <v>#REF!</v>
      </c>
      <c r="M132" s="392"/>
      <c r="N132" s="8"/>
      <c r="O132" s="21" t="e">
        <f t="shared" si="2"/>
        <v>#REF!</v>
      </c>
      <c r="P132" s="44">
        <v>7370</v>
      </c>
      <c r="Q132" s="44">
        <v>1240</v>
      </c>
      <c r="R132" s="44">
        <v>0</v>
      </c>
      <c r="S132" s="44">
        <v>0</v>
      </c>
      <c r="T132" s="44">
        <v>1240</v>
      </c>
      <c r="U132" s="45">
        <v>0</v>
      </c>
      <c r="V132" s="45">
        <v>6130</v>
      </c>
      <c r="W132" s="45">
        <v>2925.9090909090905</v>
      </c>
      <c r="X132" s="41">
        <v>0.95644504748982362</v>
      </c>
      <c r="Y132" s="250"/>
      <c r="Z132" s="250"/>
    </row>
    <row r="133" spans="1:28">
      <c r="A133" s="29" t="s">
        <v>1168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 t="e">
        <f>VLOOKUP(C:C,#REF!,5,0)</f>
        <v>#REF!</v>
      </c>
      <c r="M133" s="392"/>
      <c r="N133" s="8"/>
      <c r="O133" s="21" t="e">
        <f t="shared" si="2"/>
        <v>#REF!</v>
      </c>
      <c r="P133" s="44">
        <v>5229</v>
      </c>
      <c r="Q133" s="44">
        <v>5220</v>
      </c>
      <c r="R133" s="44">
        <v>0</v>
      </c>
      <c r="S133" s="44">
        <v>0</v>
      </c>
      <c r="T133" s="44">
        <v>5300</v>
      </c>
      <c r="U133" s="45">
        <v>-80</v>
      </c>
      <c r="V133" s="45">
        <v>-71</v>
      </c>
      <c r="W133" s="45">
        <v>-2688.2727272727275</v>
      </c>
      <c r="X133" s="41">
        <v>1.1011665710460892</v>
      </c>
      <c r="Y133" s="46"/>
      <c r="Z133" s="46"/>
    </row>
    <row r="134" spans="1:28" ht="23.45" customHeight="1">
      <c r="A134" s="29" t="s">
        <v>1169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 t="e">
        <f>VLOOKUP(C:C,#REF!,5,0)</f>
        <v>#REF!</v>
      </c>
      <c r="M134" s="392"/>
      <c r="N134" s="8"/>
      <c r="O134" s="21" t="e">
        <f t="shared" si="2"/>
        <v>#REF!</v>
      </c>
      <c r="P134" s="44">
        <v>1410</v>
      </c>
      <c r="Q134" s="44">
        <v>0</v>
      </c>
      <c r="R134" s="44">
        <v>3000</v>
      </c>
      <c r="S134" s="44">
        <v>0</v>
      </c>
      <c r="T134" s="44">
        <v>0</v>
      </c>
      <c r="U134" s="45">
        <v>0</v>
      </c>
      <c r="V134" s="45">
        <v>4410</v>
      </c>
      <c r="W134" s="45">
        <v>2589.090909090909</v>
      </c>
      <c r="X134" s="41">
        <v>2.8411347517730499</v>
      </c>
      <c r="Y134" s="46"/>
      <c r="Z134" s="46"/>
    </row>
    <row r="135" spans="1:28">
      <c r="A135" s="29" t="s">
        <v>1170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 t="e">
        <f>VLOOKUP(C:C,#REF!,5,0)</f>
        <v>#REF!</v>
      </c>
      <c r="M135" s="392" t="str">
        <f>VLOOKUP(C:C,処分売価!A:P,15,0)</f>
        <v>処分品</v>
      </c>
      <c r="N135" s="8"/>
      <c r="O135" s="21" t="e">
        <f t="shared" si="2"/>
        <v>#REF!</v>
      </c>
      <c r="P135" s="44">
        <v>3178</v>
      </c>
      <c r="Q135" s="44">
        <v>0</v>
      </c>
      <c r="R135" s="44">
        <v>0</v>
      </c>
      <c r="S135" s="44">
        <v>0</v>
      </c>
      <c r="T135" s="44">
        <v>0</v>
      </c>
      <c r="U135" s="45">
        <v>0</v>
      </c>
      <c r="V135" s="45">
        <v>3178</v>
      </c>
      <c r="W135" s="45">
        <v>2374.818181818182</v>
      </c>
      <c r="X135" s="41">
        <v>0.55601006922592822</v>
      </c>
      <c r="Y135" s="46"/>
      <c r="Z135" s="46"/>
    </row>
    <row r="136" spans="1:28">
      <c r="A136" s="29" t="s">
        <v>1171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 t="e">
        <f>VLOOKUP(C:C,#REF!,5,0)</f>
        <v>#REF!</v>
      </c>
      <c r="M136" s="392"/>
      <c r="N136" s="8"/>
      <c r="O136" s="21" t="e">
        <f t="shared" si="2"/>
        <v>#REF!</v>
      </c>
      <c r="P136" s="44">
        <v>6483</v>
      </c>
      <c r="Q136" s="44">
        <v>0</v>
      </c>
      <c r="R136" s="44">
        <v>0</v>
      </c>
      <c r="S136" s="44">
        <v>0</v>
      </c>
      <c r="T136" s="44">
        <v>0</v>
      </c>
      <c r="U136" s="45">
        <v>0</v>
      </c>
      <c r="V136" s="45">
        <v>6483</v>
      </c>
      <c r="W136" s="45">
        <v>4540.727272727273</v>
      </c>
      <c r="X136" s="41">
        <v>0.65910843745179704</v>
      </c>
      <c r="Y136" s="46"/>
      <c r="Z136" s="46"/>
    </row>
    <row r="137" spans="1:28">
      <c r="A137" s="29" t="s">
        <v>1172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 t="e">
        <f>VLOOKUP(C:C,#REF!,5,0)</f>
        <v>#REF!</v>
      </c>
      <c r="M137" s="392"/>
      <c r="N137" s="8"/>
      <c r="O137" s="21" t="e">
        <f t="shared" si="2"/>
        <v>#REF!</v>
      </c>
      <c r="P137" s="44">
        <v>8588</v>
      </c>
      <c r="Q137" s="44">
        <v>0</v>
      </c>
      <c r="R137" s="44">
        <v>0</v>
      </c>
      <c r="S137" s="44">
        <v>0</v>
      </c>
      <c r="T137" s="44">
        <v>0</v>
      </c>
      <c r="U137" s="45">
        <v>0</v>
      </c>
      <c r="V137" s="45">
        <v>8588</v>
      </c>
      <c r="W137" s="45">
        <v>8306.636363636364</v>
      </c>
      <c r="X137" s="41">
        <v>7.2077317186772238E-2</v>
      </c>
      <c r="Y137" s="46"/>
      <c r="Z137" s="46"/>
    </row>
    <row r="138" spans="1:28">
      <c r="A138" s="29"/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 t="e">
        <f>VLOOKUP(C:C,#REF!,5,0)</f>
        <v>#REF!</v>
      </c>
      <c r="M138" s="392"/>
      <c r="N138" s="8"/>
      <c r="O138" s="21" t="e">
        <f t="shared" si="2"/>
        <v>#REF!</v>
      </c>
      <c r="P138" s="44">
        <v>6359</v>
      </c>
      <c r="Q138" s="44">
        <v>0</v>
      </c>
      <c r="R138" s="44">
        <v>0</v>
      </c>
      <c r="S138" s="44">
        <v>0</v>
      </c>
      <c r="T138" s="44">
        <v>0</v>
      </c>
      <c r="U138" s="45">
        <v>0</v>
      </c>
      <c r="V138" s="45">
        <v>6359</v>
      </c>
      <c r="W138" s="45">
        <v>6311.272727272727</v>
      </c>
      <c r="X138" s="41">
        <v>1.651203019342664E-2</v>
      </c>
      <c r="Y138" s="46"/>
      <c r="Z138" s="46"/>
    </row>
    <row r="139" spans="1:28">
      <c r="A139" s="29" t="s">
        <v>1173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 t="e">
        <f>VLOOKUP(C:C,#REF!,5,0)</f>
        <v>#REF!</v>
      </c>
      <c r="M139" s="392"/>
      <c r="N139" s="213"/>
      <c r="O139" s="21" t="e">
        <f t="shared" si="2"/>
        <v>#REF!</v>
      </c>
      <c r="P139" s="44">
        <v>4288</v>
      </c>
      <c r="Q139" s="44">
        <v>0</v>
      </c>
      <c r="R139" s="44">
        <v>0</v>
      </c>
      <c r="S139" s="44">
        <v>0</v>
      </c>
      <c r="T139" s="44">
        <v>0</v>
      </c>
      <c r="U139" s="45">
        <v>0</v>
      </c>
      <c r="V139" s="45">
        <v>4288</v>
      </c>
      <c r="W139" s="45">
        <v>1670.7272727272725</v>
      </c>
      <c r="X139" s="41">
        <v>1.3428171641791045</v>
      </c>
      <c r="Y139" s="46"/>
      <c r="Z139" s="46"/>
    </row>
    <row r="140" spans="1:28">
      <c r="A140" s="29" t="s">
        <v>1174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 t="e">
        <f>VLOOKUP(C:C,#REF!,5,0)</f>
        <v>#REF!</v>
      </c>
      <c r="M140" s="392"/>
      <c r="N140" s="8"/>
      <c r="O140" s="21" t="e">
        <f t="shared" si="2"/>
        <v>#REF!</v>
      </c>
      <c r="P140" s="44">
        <v>1057</v>
      </c>
      <c r="Q140" s="44">
        <v>0</v>
      </c>
      <c r="R140" s="44">
        <v>3000</v>
      </c>
      <c r="S140" s="44">
        <v>0</v>
      </c>
      <c r="T140" s="44">
        <v>0</v>
      </c>
      <c r="U140" s="45">
        <v>0</v>
      </c>
      <c r="V140" s="45">
        <v>4057</v>
      </c>
      <c r="W140" s="45">
        <v>2779.727272727273</v>
      </c>
      <c r="X140" s="41">
        <v>2.6584673604541154</v>
      </c>
      <c r="Y140" s="46"/>
      <c r="Z140" s="46"/>
    </row>
    <row r="141" spans="1:28">
      <c r="A141" s="29" t="s">
        <v>1175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 t="e">
        <f>VLOOKUP(C:C,#REF!,5,0)</f>
        <v>#REF!</v>
      </c>
      <c r="M141" s="392"/>
      <c r="N141" s="8"/>
      <c r="O141" s="21" t="e">
        <f t="shared" si="2"/>
        <v>#REF!</v>
      </c>
      <c r="P141" s="44">
        <v>5131</v>
      </c>
      <c r="Q141" s="44">
        <v>2500</v>
      </c>
      <c r="R141" s="44">
        <v>0</v>
      </c>
      <c r="S141" s="44">
        <v>0</v>
      </c>
      <c r="T141" s="44">
        <v>2500</v>
      </c>
      <c r="U141" s="45">
        <v>0</v>
      </c>
      <c r="V141" s="45">
        <v>2631</v>
      </c>
      <c r="W141" s="45">
        <v>421.90909090909099</v>
      </c>
      <c r="X141" s="41">
        <v>0.94718378483726373</v>
      </c>
      <c r="Y141" s="46"/>
      <c r="Z141" s="46"/>
    </row>
    <row r="142" spans="1:28">
      <c r="A142" s="29" t="s">
        <v>1176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 t="e">
        <f>VLOOKUP(C:C,#REF!,5,0)</f>
        <v>#REF!</v>
      </c>
      <c r="M142" s="392"/>
      <c r="N142" s="211">
        <v>2200</v>
      </c>
      <c r="O142" s="211">
        <v>2200</v>
      </c>
      <c r="P142" s="44">
        <v>3501</v>
      </c>
      <c r="Q142" s="44">
        <v>0</v>
      </c>
      <c r="R142" s="44">
        <v>0</v>
      </c>
      <c r="S142" s="44">
        <v>0</v>
      </c>
      <c r="T142" s="44">
        <v>0</v>
      </c>
      <c r="U142" s="45">
        <v>0</v>
      </c>
      <c r="V142" s="45">
        <v>3501</v>
      </c>
      <c r="W142" s="45">
        <v>1301</v>
      </c>
      <c r="X142" s="41">
        <v>0.75692659240217086</v>
      </c>
      <c r="Y142" s="46"/>
      <c r="Z142" s="46"/>
    </row>
    <row r="143" spans="1:28" s="152" customFormat="1">
      <c r="A143" s="144" t="s">
        <v>1177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VLOOKUP(C:C,#REF!,5,0)</f>
        <v>#REF!</v>
      </c>
      <c r="M143" s="392"/>
      <c r="N143" s="300">
        <v>360</v>
      </c>
      <c r="O143" s="300" t="e">
        <f t="shared" si="2"/>
        <v>#REF!</v>
      </c>
      <c r="P143" s="148">
        <v>0</v>
      </c>
      <c r="Q143" s="148">
        <v>0</v>
      </c>
      <c r="R143" s="148">
        <v>0</v>
      </c>
      <c r="S143" s="148">
        <v>0</v>
      </c>
      <c r="T143" s="148">
        <v>0</v>
      </c>
      <c r="U143" s="149">
        <v>0</v>
      </c>
      <c r="V143" s="149">
        <v>0</v>
      </c>
      <c r="W143" s="149" t="e">
        <v>#N/A</v>
      </c>
      <c r="X143" s="150" t="e">
        <v>#N/A</v>
      </c>
      <c r="Y143" s="151"/>
      <c r="Z143" s="151"/>
      <c r="AA143" s="191"/>
      <c r="AB143" s="191"/>
    </row>
    <row r="144" spans="1:28">
      <c r="A144" s="29" t="s">
        <v>1178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 t="e">
        <f>VLOOKUP(C:C,#REF!,5,0)</f>
        <v>#REF!</v>
      </c>
      <c r="M144" s="392"/>
      <c r="N144" s="8"/>
      <c r="O144" s="21" t="e">
        <f t="shared" si="2"/>
        <v>#REF!</v>
      </c>
      <c r="P144" s="44">
        <v>1670</v>
      </c>
      <c r="Q144" s="44">
        <v>0</v>
      </c>
      <c r="R144" s="44">
        <v>0</v>
      </c>
      <c r="S144" s="44">
        <v>0</v>
      </c>
      <c r="T144" s="44">
        <v>0</v>
      </c>
      <c r="U144" s="45">
        <v>0</v>
      </c>
      <c r="V144" s="45">
        <v>1670</v>
      </c>
      <c r="W144" s="45">
        <v>703.18181818181813</v>
      </c>
      <c r="X144" s="41">
        <v>1.2736526946107785</v>
      </c>
      <c r="Y144" s="46"/>
      <c r="Z144" s="46"/>
    </row>
    <row r="145" spans="1:28">
      <c r="A145" s="29" t="s">
        <v>1179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 t="e">
        <f>VLOOKUP(C:C,#REF!,5,0)</f>
        <v>#REF!</v>
      </c>
      <c r="M145" s="392"/>
      <c r="N145" s="8"/>
      <c r="O145" s="21" t="e">
        <f t="shared" si="2"/>
        <v>#REF!</v>
      </c>
      <c r="P145" s="44">
        <v>5370</v>
      </c>
      <c r="Q145" s="44">
        <v>0</v>
      </c>
      <c r="R145" s="44">
        <v>0</v>
      </c>
      <c r="S145" s="44">
        <v>0</v>
      </c>
      <c r="T145" s="44">
        <v>0</v>
      </c>
      <c r="U145" s="45">
        <v>0</v>
      </c>
      <c r="V145" s="45">
        <v>5370</v>
      </c>
      <c r="W145" s="45">
        <v>4387.727272727273</v>
      </c>
      <c r="X145" s="41">
        <v>0.40242085661080074</v>
      </c>
      <c r="Y145" s="46"/>
      <c r="Z145" s="46"/>
    </row>
    <row r="146" spans="1:28">
      <c r="A146" s="29" t="s">
        <v>1180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 t="e">
        <f>VLOOKUP(C:C,#REF!,5,0)</f>
        <v>#REF!</v>
      </c>
      <c r="M146" s="392"/>
      <c r="N146" s="8"/>
      <c r="O146" s="21" t="e">
        <f t="shared" si="2"/>
        <v>#REF!</v>
      </c>
      <c r="P146" s="44">
        <v>4458</v>
      </c>
      <c r="Q146" s="44">
        <v>0</v>
      </c>
      <c r="R146" s="44">
        <v>0</v>
      </c>
      <c r="S146" s="44">
        <v>0</v>
      </c>
      <c r="T146" s="44">
        <v>0</v>
      </c>
      <c r="U146" s="45">
        <v>0</v>
      </c>
      <c r="V146" s="45">
        <v>4458</v>
      </c>
      <c r="W146" s="45">
        <v>903</v>
      </c>
      <c r="X146" s="41">
        <v>1.7543741588156123</v>
      </c>
      <c r="Y146" s="46"/>
      <c r="Z146" s="46"/>
    </row>
    <row r="147" spans="1:28">
      <c r="A147" s="29" t="s">
        <v>2948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 t="e">
        <f>VLOOKUP(C:C,#REF!,5,0)</f>
        <v>#REF!</v>
      </c>
      <c r="M147" s="392"/>
      <c r="N147" s="211">
        <v>10000</v>
      </c>
      <c r="O147" s="211">
        <v>10000</v>
      </c>
      <c r="P147" s="44">
        <v>36267</v>
      </c>
      <c r="Q147" s="44">
        <v>200</v>
      </c>
      <c r="R147" s="44">
        <v>0</v>
      </c>
      <c r="S147" s="44">
        <v>0</v>
      </c>
      <c r="T147" s="44">
        <v>200</v>
      </c>
      <c r="U147" s="45">
        <v>0</v>
      </c>
      <c r="V147" s="45">
        <v>36067</v>
      </c>
      <c r="W147" s="45">
        <v>26067</v>
      </c>
      <c r="X147" s="204">
        <v>0.24777345796454076</v>
      </c>
      <c r="Y147" s="46"/>
      <c r="Z147" s="46"/>
    </row>
    <row r="148" spans="1:28">
      <c r="A148" s="29" t="s">
        <v>1182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 t="e">
        <f>VLOOKUP(C:C,#REF!,5,0)</f>
        <v>#REF!</v>
      </c>
      <c r="M148" s="392"/>
      <c r="N148" s="211">
        <v>4000</v>
      </c>
      <c r="O148" s="211">
        <v>4000</v>
      </c>
      <c r="P148" s="44">
        <v>14344</v>
      </c>
      <c r="Q148" s="44">
        <v>0</v>
      </c>
      <c r="R148" s="44">
        <v>0</v>
      </c>
      <c r="S148" s="44">
        <v>0</v>
      </c>
      <c r="T148" s="44">
        <v>0</v>
      </c>
      <c r="U148" s="45">
        <v>0</v>
      </c>
      <c r="V148" s="45">
        <v>14344</v>
      </c>
      <c r="W148" s="45">
        <v>10344</v>
      </c>
      <c r="X148" s="204">
        <v>9.0490797546012275E-2</v>
      </c>
      <c r="Y148" s="46"/>
      <c r="Z148" s="46"/>
    </row>
    <row r="149" spans="1:28">
      <c r="A149" s="29" t="s">
        <v>1183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 t="e">
        <f>VLOOKUP(C:C,#REF!,5,0)</f>
        <v>#REF!</v>
      </c>
      <c r="M149" s="392"/>
      <c r="N149" s="211">
        <v>2000</v>
      </c>
      <c r="O149" s="211">
        <v>2000</v>
      </c>
      <c r="P149" s="44">
        <v>8290</v>
      </c>
      <c r="Q149" s="44">
        <v>0</v>
      </c>
      <c r="R149" s="44">
        <v>0</v>
      </c>
      <c r="S149" s="44">
        <v>0</v>
      </c>
      <c r="T149" s="44">
        <v>0</v>
      </c>
      <c r="U149" s="45">
        <v>0</v>
      </c>
      <c r="V149" s="45">
        <v>8290</v>
      </c>
      <c r="W149" s="45">
        <v>6290</v>
      </c>
      <c r="X149" s="204">
        <v>0.13968636911942098</v>
      </c>
      <c r="Y149" s="46"/>
      <c r="Z149" s="46"/>
    </row>
    <row r="150" spans="1:28">
      <c r="A150" s="29"/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 t="e">
        <f>VLOOKUP(C:C,#REF!,5,0)</f>
        <v>#REF!</v>
      </c>
      <c r="M150" s="392"/>
      <c r="N150" s="211">
        <v>3500</v>
      </c>
      <c r="O150" s="211">
        <v>3500</v>
      </c>
      <c r="P150" s="44">
        <v>7757</v>
      </c>
      <c r="Q150" s="44">
        <v>2700</v>
      </c>
      <c r="R150" s="44">
        <v>0</v>
      </c>
      <c r="S150" s="44">
        <v>0</v>
      </c>
      <c r="T150" s="44">
        <v>2900</v>
      </c>
      <c r="U150" s="45">
        <v>-200</v>
      </c>
      <c r="V150" s="45">
        <v>4857</v>
      </c>
      <c r="W150" s="45">
        <v>1357</v>
      </c>
      <c r="X150" s="204">
        <v>0.83034678355034164</v>
      </c>
      <c r="Y150" s="46"/>
      <c r="Z150" s="46"/>
    </row>
    <row r="151" spans="1:28">
      <c r="A151" s="29"/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 t="e">
        <f>VLOOKUP(C:C,#REF!,5,0)</f>
        <v>#REF!</v>
      </c>
      <c r="M151" s="392"/>
      <c r="N151" s="211">
        <v>4000</v>
      </c>
      <c r="O151" s="211">
        <v>4000</v>
      </c>
      <c r="P151" s="44">
        <v>3219</v>
      </c>
      <c r="Q151" s="44">
        <v>0</v>
      </c>
      <c r="R151" s="44">
        <v>0</v>
      </c>
      <c r="S151" s="44">
        <v>0</v>
      </c>
      <c r="T151" s="44">
        <v>0</v>
      </c>
      <c r="U151" s="45">
        <v>0</v>
      </c>
      <c r="V151" s="45">
        <v>3219</v>
      </c>
      <c r="W151" s="45">
        <v>-781</v>
      </c>
      <c r="X151" s="204">
        <v>0.65113389251320286</v>
      </c>
      <c r="Y151" s="46"/>
      <c r="Z151" s="46"/>
    </row>
    <row r="152" spans="1:28">
      <c r="A152" s="29"/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 t="e">
        <f>VLOOKUP(C:C,#REF!,5,0)</f>
        <v>#REF!</v>
      </c>
      <c r="M152" s="392"/>
      <c r="N152" s="211">
        <v>1000</v>
      </c>
      <c r="O152" s="211">
        <v>1000</v>
      </c>
      <c r="P152" s="44">
        <v>6105</v>
      </c>
      <c r="Q152" s="44">
        <v>620</v>
      </c>
      <c r="R152" s="44">
        <v>0</v>
      </c>
      <c r="S152" s="44">
        <v>0</v>
      </c>
      <c r="T152" s="44">
        <v>620</v>
      </c>
      <c r="U152" s="45">
        <v>0</v>
      </c>
      <c r="V152" s="45">
        <v>5485</v>
      </c>
      <c r="W152" s="45">
        <v>4485</v>
      </c>
      <c r="X152" s="204">
        <v>0.28992628992628994</v>
      </c>
      <c r="Y152" s="46"/>
      <c r="Z152" s="46"/>
    </row>
    <row r="153" spans="1:28">
      <c r="A153" s="29"/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 t="e">
        <f>VLOOKUP(C:C,#REF!,5,0)</f>
        <v>#REF!</v>
      </c>
      <c r="M153" s="392"/>
      <c r="N153" s="211">
        <v>1000</v>
      </c>
      <c r="O153" s="211">
        <v>1000</v>
      </c>
      <c r="P153" s="44">
        <v>3229</v>
      </c>
      <c r="Q153" s="44">
        <v>0</v>
      </c>
      <c r="R153" s="44">
        <v>0</v>
      </c>
      <c r="S153" s="44">
        <v>0</v>
      </c>
      <c r="T153" s="44">
        <v>0</v>
      </c>
      <c r="U153" s="45">
        <v>0</v>
      </c>
      <c r="V153" s="45">
        <v>3229</v>
      </c>
      <c r="W153" s="45">
        <v>2229</v>
      </c>
      <c r="X153" s="204">
        <v>6.2248374109631466E-2</v>
      </c>
      <c r="Y153" s="46"/>
      <c r="Z153" s="46"/>
    </row>
    <row r="154" spans="1:28">
      <c r="A154" s="29"/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 t="e">
        <f>VLOOKUP(C:C,#REF!,5,0)</f>
        <v>#REF!</v>
      </c>
      <c r="M154" s="392"/>
      <c r="N154" s="211">
        <v>2500</v>
      </c>
      <c r="O154" s="211">
        <v>2500</v>
      </c>
      <c r="P154" s="44">
        <v>3863</v>
      </c>
      <c r="Q154" s="44">
        <v>1700</v>
      </c>
      <c r="R154" s="44">
        <v>0</v>
      </c>
      <c r="S154" s="44">
        <v>0</v>
      </c>
      <c r="T154" s="44">
        <v>1700</v>
      </c>
      <c r="U154" s="45">
        <v>0</v>
      </c>
      <c r="V154" s="45">
        <v>2163</v>
      </c>
      <c r="W154" s="45">
        <v>-337</v>
      </c>
      <c r="X154" s="204">
        <v>0.54543101216670986</v>
      </c>
      <c r="Y154" s="46"/>
      <c r="Z154" s="46"/>
    </row>
    <row r="155" spans="1:28" s="152" customFormat="1">
      <c r="A155" s="144" t="s">
        <v>1184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 t="e">
        <f>VLOOKUP(C:C,#REF!,5,0)</f>
        <v>#REF!</v>
      </c>
      <c r="M155" s="392" t="str">
        <f>VLOOKUP(C:C,処分売価!A:P,15,0)</f>
        <v>処分品</v>
      </c>
      <c r="N155" s="8"/>
      <c r="O155" s="21" t="e">
        <f t="shared" si="2"/>
        <v>#REF!</v>
      </c>
      <c r="P155" s="148">
        <v>28</v>
      </c>
      <c r="Q155" s="148">
        <v>0</v>
      </c>
      <c r="R155" s="44">
        <v>0</v>
      </c>
      <c r="S155" s="148">
        <v>0</v>
      </c>
      <c r="T155" s="148">
        <v>0</v>
      </c>
      <c r="U155" s="149">
        <v>0</v>
      </c>
      <c r="V155" s="149">
        <v>28</v>
      </c>
      <c r="W155" s="149">
        <v>1.1818181818181834</v>
      </c>
      <c r="X155" s="150">
        <v>2.1071428571428572</v>
      </c>
      <c r="Y155" s="151"/>
      <c r="Z155" s="151"/>
      <c r="AA155" s="191"/>
      <c r="AB155" s="191"/>
    </row>
    <row r="156" spans="1:28">
      <c r="A156" s="29" t="s">
        <v>1185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 t="e">
        <f>VLOOKUP(C:C,#REF!,5,0)</f>
        <v>#REF!</v>
      </c>
      <c r="M156" s="392"/>
      <c r="N156" s="8"/>
      <c r="O156" s="21" t="e">
        <f t="shared" si="2"/>
        <v>#REF!</v>
      </c>
      <c r="P156" s="44">
        <v>1814</v>
      </c>
      <c r="Q156" s="44">
        <v>0</v>
      </c>
      <c r="R156" s="44">
        <v>200</v>
      </c>
      <c r="S156" s="44">
        <v>0</v>
      </c>
      <c r="T156" s="44">
        <v>0</v>
      </c>
      <c r="U156" s="45">
        <v>0</v>
      </c>
      <c r="V156" s="45">
        <v>2014</v>
      </c>
      <c r="W156" s="45">
        <v>249.45454545454527</v>
      </c>
      <c r="X156" s="41">
        <v>2.1400220507166483</v>
      </c>
      <c r="Y156" s="46"/>
      <c r="Z156" s="46"/>
    </row>
    <row r="157" spans="1:28" s="200" customFormat="1">
      <c r="A157" s="192" t="s">
        <v>1186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 t="e">
        <f>VLOOKUP(C:C,#REF!,5,0)</f>
        <v>#REF!</v>
      </c>
      <c r="M157" s="392" t="str">
        <f>VLOOKUP(C:C,処分売価!A:P,15,0)</f>
        <v>処分品</v>
      </c>
      <c r="N157" s="8"/>
      <c r="O157" s="21" t="e">
        <f t="shared" si="2"/>
        <v>#REF!</v>
      </c>
      <c r="P157" s="196">
        <v>709</v>
      </c>
      <c r="Q157" s="196">
        <v>0</v>
      </c>
      <c r="R157" s="196">
        <v>0</v>
      </c>
      <c r="S157" s="196">
        <v>0</v>
      </c>
      <c r="T157" s="196">
        <v>0</v>
      </c>
      <c r="U157" s="197">
        <v>0</v>
      </c>
      <c r="V157" s="197">
        <v>709</v>
      </c>
      <c r="W157" s="197">
        <v>706.72727272727275</v>
      </c>
      <c r="X157" s="198">
        <v>7.052186177715092E-3</v>
      </c>
      <c r="Y157" s="199"/>
      <c r="Z157" s="199"/>
      <c r="AA157" s="201"/>
      <c r="AB157" s="201"/>
    </row>
    <row r="158" spans="1:28">
      <c r="A158" s="29" t="s">
        <v>1187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 t="e">
        <f>VLOOKUP(C:C,#REF!,5,0)</f>
        <v>#REF!</v>
      </c>
      <c r="M158" s="392"/>
      <c r="N158" s="211">
        <v>2500</v>
      </c>
      <c r="O158" s="211">
        <v>2500</v>
      </c>
      <c r="P158" s="44">
        <v>6693</v>
      </c>
      <c r="Q158" s="44">
        <v>0</v>
      </c>
      <c r="R158" s="44">
        <v>0</v>
      </c>
      <c r="S158" s="44">
        <v>0</v>
      </c>
      <c r="T158" s="44">
        <v>0</v>
      </c>
      <c r="U158" s="45">
        <v>0</v>
      </c>
      <c r="V158" s="45">
        <v>6693</v>
      </c>
      <c r="W158" s="45">
        <v>4193</v>
      </c>
      <c r="X158" s="41">
        <v>0.52980726131779476</v>
      </c>
      <c r="Y158" s="46"/>
      <c r="Z158" s="46"/>
    </row>
    <row r="159" spans="1:28">
      <c r="A159" s="29" t="s">
        <v>1188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 t="e">
        <f>VLOOKUP(C:C,#REF!,5,0)</f>
        <v>#REF!</v>
      </c>
      <c r="M159" s="392"/>
      <c r="N159" s="211">
        <v>1000</v>
      </c>
      <c r="O159" s="211">
        <v>1000</v>
      </c>
      <c r="P159" s="44">
        <v>5529</v>
      </c>
      <c r="Q159" s="44">
        <v>0</v>
      </c>
      <c r="R159" s="44">
        <v>0</v>
      </c>
      <c r="S159" s="44">
        <v>0</v>
      </c>
      <c r="T159" s="44">
        <v>0</v>
      </c>
      <c r="U159" s="45">
        <v>0</v>
      </c>
      <c r="V159" s="45">
        <v>5529</v>
      </c>
      <c r="W159" s="45">
        <v>4529</v>
      </c>
      <c r="X159" s="41">
        <v>0.10453969976487611</v>
      </c>
      <c r="Y159" s="46"/>
      <c r="Z159" s="46"/>
    </row>
    <row r="160" spans="1:28">
      <c r="A160" s="29" t="s">
        <v>1189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 t="e">
        <f>VLOOKUP(C:C,#REF!,5,0)</f>
        <v>#REF!</v>
      </c>
      <c r="M160" s="392"/>
      <c r="N160" s="8"/>
      <c r="O160" s="21" t="e">
        <f t="shared" si="2"/>
        <v>#REF!</v>
      </c>
      <c r="P160" s="44">
        <v>400</v>
      </c>
      <c r="Q160" s="44">
        <v>0</v>
      </c>
      <c r="R160" s="44">
        <v>0</v>
      </c>
      <c r="S160" s="44">
        <v>0</v>
      </c>
      <c r="T160" s="44">
        <v>0</v>
      </c>
      <c r="U160" s="45">
        <v>0</v>
      </c>
      <c r="V160" s="45">
        <v>400</v>
      </c>
      <c r="W160" s="45">
        <v>337.72727272727275</v>
      </c>
      <c r="X160" s="41">
        <v>0.34250000000000003</v>
      </c>
      <c r="Y160" s="46"/>
      <c r="Z160" s="46"/>
    </row>
    <row r="161" spans="1:28">
      <c r="A161" s="9"/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 t="e">
        <f>VLOOKUP(C:C,#REF!,5,0)</f>
        <v>#REF!</v>
      </c>
      <c r="M161" s="392"/>
      <c r="N161" s="211">
        <v>1500</v>
      </c>
      <c r="O161" s="211">
        <v>1500</v>
      </c>
      <c r="P161" s="44">
        <v>2582</v>
      </c>
      <c r="Q161" s="44">
        <v>0</v>
      </c>
      <c r="R161" s="44">
        <v>0</v>
      </c>
      <c r="S161" s="44">
        <v>0</v>
      </c>
      <c r="T161" s="44">
        <v>0</v>
      </c>
      <c r="U161" s="45">
        <v>0</v>
      </c>
      <c r="V161" s="45">
        <v>2582</v>
      </c>
      <c r="W161" s="45">
        <v>1082</v>
      </c>
      <c r="X161" s="41">
        <v>0.13981409759876065</v>
      </c>
      <c r="Y161" s="13"/>
      <c r="Z161" s="13"/>
    </row>
    <row r="162" spans="1:28">
      <c r="A162" s="29" t="s">
        <v>1190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 t="e">
        <f>VLOOKUP(C:C,#REF!,5,0)</f>
        <v>#REF!</v>
      </c>
      <c r="M162" s="392"/>
      <c r="N162" s="8"/>
      <c r="O162" s="21" t="e">
        <f t="shared" si="2"/>
        <v>#REF!</v>
      </c>
      <c r="P162" s="44">
        <v>417</v>
      </c>
      <c r="Q162" s="44">
        <v>0</v>
      </c>
      <c r="R162" s="44">
        <v>0</v>
      </c>
      <c r="S162" s="44">
        <v>0</v>
      </c>
      <c r="T162" s="44">
        <v>200</v>
      </c>
      <c r="U162" s="45">
        <v>-200</v>
      </c>
      <c r="V162" s="45">
        <v>217</v>
      </c>
      <c r="W162" s="45">
        <v>-32.090909090909093</v>
      </c>
      <c r="X162" s="41">
        <v>1.3141486810551559</v>
      </c>
      <c r="Y162" s="46" t="s">
        <v>5132</v>
      </c>
      <c r="Z162" s="46"/>
    </row>
    <row r="163" spans="1:28" s="152" customFormat="1">
      <c r="A163" s="185"/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 t="e">
        <f>VLOOKUP(C:C,#REF!,5,0)</f>
        <v>#REF!</v>
      </c>
      <c r="M163" s="392" t="str">
        <f>VLOOKUP(C:C,処分売価!A:P,15,0)</f>
        <v>処分品</v>
      </c>
      <c r="N163" s="300">
        <v>1000</v>
      </c>
      <c r="O163" s="300">
        <v>1000</v>
      </c>
      <c r="P163" s="148">
        <v>28</v>
      </c>
      <c r="Q163" s="148">
        <v>0</v>
      </c>
      <c r="R163" s="148">
        <v>0</v>
      </c>
      <c r="S163" s="148">
        <v>0</v>
      </c>
      <c r="T163" s="148">
        <v>0</v>
      </c>
      <c r="U163" s="149">
        <v>0</v>
      </c>
      <c r="V163" s="149">
        <v>28</v>
      </c>
      <c r="W163" s="149">
        <v>-972</v>
      </c>
      <c r="X163" s="150">
        <v>106.60714285714286</v>
      </c>
      <c r="Y163" s="185"/>
      <c r="Z163" s="185"/>
      <c r="AA163" s="191"/>
      <c r="AB163" s="191"/>
    </row>
    <row r="164" spans="1:28">
      <c r="A164" s="9"/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 t="e">
        <f>VLOOKUP(C:C,#REF!,5,0)</f>
        <v>#REF!</v>
      </c>
      <c r="M164" s="392"/>
      <c r="N164" s="211">
        <v>1000</v>
      </c>
      <c r="O164" s="211">
        <v>1000</v>
      </c>
      <c r="P164" s="44">
        <v>1448</v>
      </c>
      <c r="Q164" s="44">
        <v>0</v>
      </c>
      <c r="R164" s="44">
        <v>500</v>
      </c>
      <c r="S164" s="44">
        <v>0</v>
      </c>
      <c r="T164" s="44">
        <v>0</v>
      </c>
      <c r="U164" s="45">
        <v>0</v>
      </c>
      <c r="V164" s="45">
        <v>1948</v>
      </c>
      <c r="W164" s="45">
        <v>948</v>
      </c>
      <c r="X164" s="41">
        <v>8.1491712707182321E-2</v>
      </c>
      <c r="Y164" s="13"/>
      <c r="Z164" s="13"/>
    </row>
    <row r="165" spans="1:28">
      <c r="A165" s="9"/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 t="e">
        <f>VLOOKUP(C:C,#REF!,5,0)</f>
        <v>#REF!</v>
      </c>
      <c r="M165" s="392"/>
      <c r="N165" s="8"/>
      <c r="O165" s="21" t="e">
        <f t="shared" si="2"/>
        <v>#REF!</v>
      </c>
      <c r="P165" s="44">
        <v>1025</v>
      </c>
      <c r="Q165" s="44">
        <v>500</v>
      </c>
      <c r="R165" s="44">
        <v>0</v>
      </c>
      <c r="S165" s="44">
        <v>0</v>
      </c>
      <c r="T165" s="44">
        <v>700</v>
      </c>
      <c r="U165" s="45">
        <v>-200</v>
      </c>
      <c r="V165" s="45">
        <v>325</v>
      </c>
      <c r="W165" s="45">
        <v>-747.72727272727275</v>
      </c>
      <c r="X165" s="41">
        <v>2.3024390243902437</v>
      </c>
      <c r="Y165" s="13"/>
      <c r="Z165" s="13"/>
    </row>
    <row r="166" spans="1:28">
      <c r="A166" s="9"/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 t="e">
        <f>VLOOKUP(C:C,#REF!,5,0)</f>
        <v>#REF!</v>
      </c>
      <c r="M166" s="392"/>
      <c r="N166" s="8"/>
      <c r="O166" s="21" t="e">
        <f t="shared" si="2"/>
        <v>#REF!</v>
      </c>
      <c r="P166" s="44">
        <v>691</v>
      </c>
      <c r="Q166" s="44">
        <v>1000</v>
      </c>
      <c r="R166" s="44">
        <v>0</v>
      </c>
      <c r="S166" s="44">
        <v>0</v>
      </c>
      <c r="T166" s="44">
        <v>1500</v>
      </c>
      <c r="U166" s="45">
        <v>-500</v>
      </c>
      <c r="V166" s="45">
        <v>-809</v>
      </c>
      <c r="W166" s="45">
        <v>-1878.5454545454545</v>
      </c>
      <c r="X166" s="41">
        <v>3.4052098408104197</v>
      </c>
      <c r="Y166" s="13"/>
      <c r="Z166" s="13"/>
    </row>
    <row r="167" spans="1:28">
      <c r="A167" s="9"/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 t="e">
        <f>VLOOKUP(C:C,#REF!,5,0)</f>
        <v>#REF!</v>
      </c>
      <c r="M167" s="392"/>
      <c r="N167" s="234">
        <v>1000</v>
      </c>
      <c r="O167" s="21" t="e">
        <f t="shared" si="2"/>
        <v>#REF!</v>
      </c>
      <c r="P167" s="44">
        <v>1018</v>
      </c>
      <c r="Q167" s="44">
        <v>0</v>
      </c>
      <c r="R167" s="44">
        <v>0</v>
      </c>
      <c r="S167" s="44">
        <v>0</v>
      </c>
      <c r="T167" s="44">
        <v>0</v>
      </c>
      <c r="U167" s="45">
        <v>0</v>
      </c>
      <c r="V167" s="45">
        <v>1018</v>
      </c>
      <c r="W167" s="45">
        <v>-265.18181818181802</v>
      </c>
      <c r="X167" s="41">
        <v>2.7730844793713163</v>
      </c>
      <c r="Y167" s="13"/>
      <c r="Z167" s="13"/>
    </row>
    <row r="168" spans="1:28">
      <c r="A168" s="9"/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 t="e">
        <f>VLOOKUP(C:C,#REF!,5,0)</f>
        <v>#REF!</v>
      </c>
      <c r="M168" s="392"/>
      <c r="N168" s="234">
        <v>1000</v>
      </c>
      <c r="O168" s="21" t="e">
        <f t="shared" si="2"/>
        <v>#REF!</v>
      </c>
      <c r="P168" s="44">
        <v>1117</v>
      </c>
      <c r="Q168" s="44">
        <v>0</v>
      </c>
      <c r="R168" s="44">
        <v>0</v>
      </c>
      <c r="S168" s="44">
        <v>0</v>
      </c>
      <c r="T168" s="44">
        <v>0</v>
      </c>
      <c r="U168" s="45">
        <v>0</v>
      </c>
      <c r="V168" s="45">
        <v>1117</v>
      </c>
      <c r="W168" s="45">
        <v>-246.63636363636374</v>
      </c>
      <c r="X168" s="41">
        <v>2.6857654431512983</v>
      </c>
      <c r="Y168" s="13"/>
      <c r="Z168" s="13"/>
    </row>
    <row r="169" spans="1:28">
      <c r="A169" s="9"/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 t="e">
        <f>VLOOKUP(C:C,#REF!,5,0)</f>
        <v>#REF!</v>
      </c>
      <c r="M169" s="392"/>
      <c r="N169" s="234">
        <v>1000</v>
      </c>
      <c r="O169" s="21" t="e">
        <f t="shared" si="2"/>
        <v>#REF!</v>
      </c>
      <c r="P169" s="44">
        <v>1875</v>
      </c>
      <c r="Q169" s="44">
        <v>0</v>
      </c>
      <c r="R169" s="44">
        <v>0</v>
      </c>
      <c r="S169" s="44">
        <v>0</v>
      </c>
      <c r="T169" s="44">
        <v>0</v>
      </c>
      <c r="U169" s="45">
        <v>0</v>
      </c>
      <c r="V169" s="45">
        <v>1875</v>
      </c>
      <c r="W169" s="45">
        <v>1582.2727272727273</v>
      </c>
      <c r="X169" s="41">
        <v>0.34346666666666664</v>
      </c>
      <c r="Y169" s="13"/>
      <c r="Z169" s="13"/>
    </row>
    <row r="170" spans="1:28">
      <c r="A170" s="9"/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 t="e">
        <f>VLOOKUP(C:C,#REF!,5,0)</f>
        <v>#REF!</v>
      </c>
      <c r="M170" s="392"/>
      <c r="N170" s="234"/>
      <c r="O170" s="21" t="e">
        <f t="shared" si="2"/>
        <v>#REF!</v>
      </c>
      <c r="P170" s="44">
        <v>12527</v>
      </c>
      <c r="Q170" s="44">
        <v>620</v>
      </c>
      <c r="R170" s="44">
        <v>0</v>
      </c>
      <c r="S170" s="44">
        <v>0</v>
      </c>
      <c r="T170" s="44">
        <v>2339</v>
      </c>
      <c r="U170" s="45">
        <v>-1719</v>
      </c>
      <c r="V170" s="45">
        <v>10188</v>
      </c>
      <c r="W170" s="45">
        <v>5423</v>
      </c>
      <c r="X170" s="41">
        <v>0.83683244192544104</v>
      </c>
      <c r="Y170" s="13"/>
      <c r="Z170" s="13"/>
    </row>
    <row r="171" spans="1:28">
      <c r="A171" s="9"/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 t="e">
        <f>VLOOKUP(C:C,#REF!,5,0)</f>
        <v>#REF!</v>
      </c>
      <c r="M171" s="392"/>
      <c r="N171" s="234"/>
      <c r="O171" s="21" t="e">
        <f t="shared" si="2"/>
        <v>#REF!</v>
      </c>
      <c r="P171" s="44">
        <v>9129</v>
      </c>
      <c r="Q171" s="44">
        <v>0</v>
      </c>
      <c r="R171" s="44">
        <v>0</v>
      </c>
      <c r="S171" s="44">
        <v>0</v>
      </c>
      <c r="T171" s="44">
        <v>174</v>
      </c>
      <c r="U171" s="45">
        <v>-174</v>
      </c>
      <c r="V171" s="45">
        <v>8955</v>
      </c>
      <c r="W171" s="45">
        <v>7964.545454545454</v>
      </c>
      <c r="X171" s="41">
        <v>0.23868988936356667</v>
      </c>
      <c r="Y171" s="13"/>
      <c r="Z171" s="13"/>
    </row>
    <row r="172" spans="1:28">
      <c r="A172" s="9"/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 t="e">
        <f>VLOOKUP(C:C,#REF!,5,0)</f>
        <v>#REF!</v>
      </c>
      <c r="M172" s="392"/>
      <c r="N172" s="234">
        <v>6000</v>
      </c>
      <c r="O172" s="21" t="e">
        <f t="shared" si="2"/>
        <v>#REF!</v>
      </c>
      <c r="P172" s="44">
        <v>6209</v>
      </c>
      <c r="Q172" s="44">
        <v>220</v>
      </c>
      <c r="R172" s="44">
        <v>0</v>
      </c>
      <c r="S172" s="44">
        <v>0</v>
      </c>
      <c r="T172" s="44">
        <v>580</v>
      </c>
      <c r="U172" s="45">
        <v>-360</v>
      </c>
      <c r="V172" s="45">
        <v>5629</v>
      </c>
      <c r="W172" s="45">
        <v>2033.5454545454545</v>
      </c>
      <c r="X172" s="41">
        <v>1.273957158962796</v>
      </c>
      <c r="Y172" s="13"/>
      <c r="Z172" s="13"/>
    </row>
    <row r="173" spans="1:28">
      <c r="A173" s="9"/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 t="e">
        <f>VLOOKUP(C:C,#REF!,5,0)</f>
        <v>#REF!</v>
      </c>
      <c r="M173" s="392"/>
      <c r="N173" s="234">
        <v>1000</v>
      </c>
      <c r="O173" s="21" t="e">
        <f t="shared" si="2"/>
        <v>#REF!</v>
      </c>
      <c r="P173" s="44">
        <v>1260</v>
      </c>
      <c r="Q173" s="44">
        <v>0</v>
      </c>
      <c r="R173" s="44">
        <v>0</v>
      </c>
      <c r="S173" s="44">
        <v>0</v>
      </c>
      <c r="T173" s="44">
        <v>310</v>
      </c>
      <c r="U173" s="45">
        <v>-310</v>
      </c>
      <c r="V173" s="45">
        <v>950</v>
      </c>
      <c r="W173" s="45">
        <v>171.36363636363637</v>
      </c>
      <c r="X173" s="41">
        <v>1.3595238095238096</v>
      </c>
      <c r="Y173" s="13" t="s">
        <v>5133</v>
      </c>
      <c r="Z173" s="13"/>
    </row>
    <row r="174" spans="1:28">
      <c r="A174" s="9"/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 t="e">
        <f>VLOOKUP(C:C,#REF!,5,0)</f>
        <v>#REF!</v>
      </c>
      <c r="M174" s="392"/>
      <c r="N174" s="234">
        <v>1500</v>
      </c>
      <c r="O174" s="211">
        <v>1500</v>
      </c>
      <c r="P174" s="44">
        <v>4405</v>
      </c>
      <c r="Q174" s="44">
        <v>300</v>
      </c>
      <c r="R174" s="44">
        <v>0</v>
      </c>
      <c r="S174" s="44">
        <v>0</v>
      </c>
      <c r="T174" s="44">
        <v>300</v>
      </c>
      <c r="U174" s="45">
        <v>0</v>
      </c>
      <c r="V174" s="45">
        <v>4105</v>
      </c>
      <c r="W174" s="45">
        <v>2605</v>
      </c>
      <c r="X174" s="41">
        <v>0.17525539160045403</v>
      </c>
      <c r="Y174" s="13"/>
      <c r="Z174" s="13"/>
    </row>
    <row r="175" spans="1:28">
      <c r="A175" s="9"/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 t="e">
        <f>VLOOKUP(C:C,#REF!,5,0)</f>
        <v>#REF!</v>
      </c>
      <c r="M175" s="392"/>
      <c r="N175" s="234"/>
      <c r="O175" s="21" t="e">
        <f t="shared" si="2"/>
        <v>#REF!</v>
      </c>
      <c r="P175" s="44">
        <v>8498</v>
      </c>
      <c r="Q175" s="44">
        <v>10450</v>
      </c>
      <c r="R175" s="44">
        <v>6000</v>
      </c>
      <c r="S175" s="44">
        <v>0</v>
      </c>
      <c r="T175" s="44">
        <v>10450</v>
      </c>
      <c r="U175" s="45">
        <v>0</v>
      </c>
      <c r="V175" s="45">
        <v>4048</v>
      </c>
      <c r="W175" s="45">
        <v>1031.181818181818</v>
      </c>
      <c r="X175" s="41">
        <v>0.78100729583431394</v>
      </c>
      <c r="Y175" s="13"/>
      <c r="Z175" s="13"/>
    </row>
    <row r="176" spans="1:28">
      <c r="A176" s="9"/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 t="e">
        <f>VLOOKUP(C:C,#REF!,5,0)</f>
        <v>#REF!</v>
      </c>
      <c r="M176" s="392"/>
      <c r="N176" s="234">
        <v>1000</v>
      </c>
      <c r="O176" s="211">
        <v>1000</v>
      </c>
      <c r="P176" s="44">
        <v>1787</v>
      </c>
      <c r="Q176" s="44">
        <v>0</v>
      </c>
      <c r="R176" s="44">
        <v>0</v>
      </c>
      <c r="S176" s="44">
        <v>0</v>
      </c>
      <c r="T176" s="44">
        <v>0</v>
      </c>
      <c r="U176" s="45">
        <v>0</v>
      </c>
      <c r="V176" s="45">
        <v>1787</v>
      </c>
      <c r="W176" s="45">
        <v>787</v>
      </c>
      <c r="X176" s="41">
        <v>0.5293788472299944</v>
      </c>
      <c r="Y176" s="13"/>
      <c r="Z176" s="13"/>
    </row>
    <row r="177" spans="1:28">
      <c r="A177" s="9"/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 t="e">
        <f>VLOOKUP(C:C,#REF!,5,0)</f>
        <v>#REF!</v>
      </c>
      <c r="M177" s="392"/>
      <c r="N177" s="234">
        <v>1000</v>
      </c>
      <c r="O177" s="211">
        <v>1000</v>
      </c>
      <c r="P177" s="44">
        <v>268</v>
      </c>
      <c r="Q177" s="44">
        <v>0</v>
      </c>
      <c r="R177" s="44">
        <v>3000</v>
      </c>
      <c r="S177" s="44">
        <v>0</v>
      </c>
      <c r="T177" s="44">
        <v>54</v>
      </c>
      <c r="U177" s="45">
        <v>-54</v>
      </c>
      <c r="V177" s="45">
        <v>3214</v>
      </c>
      <c r="W177" s="45">
        <v>2214</v>
      </c>
      <c r="X177" s="41">
        <v>6.5485074626865671</v>
      </c>
      <c r="Y177" s="13"/>
      <c r="Z177" s="13"/>
    </row>
    <row r="178" spans="1:28">
      <c r="A178" s="9"/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 t="e">
        <f>VLOOKUP(C:C,#REF!,5,0)</f>
        <v>#REF!</v>
      </c>
      <c r="M178" s="392"/>
      <c r="N178" s="234">
        <v>1000</v>
      </c>
      <c r="O178" s="211">
        <v>1000</v>
      </c>
      <c r="P178" s="44">
        <v>1478</v>
      </c>
      <c r="Q178" s="44">
        <v>0</v>
      </c>
      <c r="R178" s="44">
        <v>0</v>
      </c>
      <c r="S178" s="44">
        <v>0</v>
      </c>
      <c r="T178" s="44">
        <v>54</v>
      </c>
      <c r="U178" s="45">
        <v>-54</v>
      </c>
      <c r="V178" s="45">
        <v>1424</v>
      </c>
      <c r="W178" s="45">
        <v>424</v>
      </c>
      <c r="X178" s="41">
        <v>0.61637347767253048</v>
      </c>
      <c r="Y178" s="13"/>
      <c r="Z178" s="13"/>
    </row>
    <row r="179" spans="1:28">
      <c r="A179" s="9"/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 t="e">
        <f>VLOOKUP(C:C,#REF!,5,0)</f>
        <v>#REF!</v>
      </c>
      <c r="M179" s="392"/>
      <c r="N179" s="234">
        <v>1000</v>
      </c>
      <c r="O179" s="211">
        <v>1000</v>
      </c>
      <c r="P179" s="44">
        <v>1432</v>
      </c>
      <c r="Q179" s="44">
        <v>0</v>
      </c>
      <c r="R179" s="44">
        <v>0</v>
      </c>
      <c r="S179" s="44">
        <v>0</v>
      </c>
      <c r="T179" s="44">
        <v>0</v>
      </c>
      <c r="U179" s="45">
        <v>0</v>
      </c>
      <c r="V179" s="45">
        <v>1432</v>
      </c>
      <c r="W179" s="45">
        <v>432</v>
      </c>
      <c r="X179" s="41">
        <v>0.80935754189944131</v>
      </c>
      <c r="Y179" s="13"/>
      <c r="Z179" s="13"/>
    </row>
    <row r="180" spans="1:28">
      <c r="A180" s="9"/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 t="e">
        <f>VLOOKUP(C:C,#REF!,5,0)</f>
        <v>#REF!</v>
      </c>
      <c r="M180" s="392"/>
      <c r="N180" s="234">
        <v>1000</v>
      </c>
      <c r="O180" s="211">
        <v>1000</v>
      </c>
      <c r="P180" s="44">
        <v>468</v>
      </c>
      <c r="Q180" s="44">
        <v>0</v>
      </c>
      <c r="R180" s="44">
        <v>0</v>
      </c>
      <c r="S180" s="44">
        <v>0</v>
      </c>
      <c r="T180" s="44">
        <v>0</v>
      </c>
      <c r="U180" s="45">
        <v>0</v>
      </c>
      <c r="V180" s="45">
        <v>468</v>
      </c>
      <c r="W180" s="45">
        <v>-532</v>
      </c>
      <c r="X180" s="41">
        <v>5.8012820512820511</v>
      </c>
      <c r="Y180" s="13"/>
      <c r="Z180" s="13"/>
    </row>
    <row r="181" spans="1:28" s="200" customFormat="1">
      <c r="A181" s="243"/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 t="e">
        <f>VLOOKUP(C:C,#REF!,5,0)</f>
        <v>#REF!</v>
      </c>
      <c r="M181" s="392" t="str">
        <f>VLOOKUP(C:C,処分売価!A:P,15,0)</f>
        <v>処分品</v>
      </c>
      <c r="N181" s="281">
        <v>1500</v>
      </c>
      <c r="O181" s="211">
        <v>1500</v>
      </c>
      <c r="P181" s="196">
        <v>5</v>
      </c>
      <c r="Q181" s="196">
        <v>0</v>
      </c>
      <c r="R181" s="196">
        <v>0</v>
      </c>
      <c r="S181" s="196">
        <v>0</v>
      </c>
      <c r="T181" s="196">
        <v>0</v>
      </c>
      <c r="U181" s="197">
        <v>0</v>
      </c>
      <c r="V181" s="197">
        <v>5</v>
      </c>
      <c r="W181" s="197">
        <v>-1495</v>
      </c>
      <c r="X181" s="198">
        <v>302.39999999999998</v>
      </c>
      <c r="Y181" s="243"/>
      <c r="Z181" s="243"/>
      <c r="AA181" s="201"/>
      <c r="AB181" s="201"/>
    </row>
    <row r="182" spans="1:28">
      <c r="A182" s="9"/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 t="e">
        <f>VLOOKUP(C:C,#REF!,5,0)</f>
        <v>#REF!</v>
      </c>
      <c r="M182" s="392"/>
      <c r="N182" s="234">
        <v>1000</v>
      </c>
      <c r="O182" s="211">
        <v>1000</v>
      </c>
      <c r="P182" s="44">
        <v>3607</v>
      </c>
      <c r="Q182" s="44">
        <v>0</v>
      </c>
      <c r="R182" s="44">
        <v>0</v>
      </c>
      <c r="S182" s="44">
        <v>0</v>
      </c>
      <c r="T182" s="44">
        <v>0</v>
      </c>
      <c r="U182" s="45">
        <v>0</v>
      </c>
      <c r="V182" s="45">
        <v>3607</v>
      </c>
      <c r="W182" s="45">
        <v>2607</v>
      </c>
      <c r="X182" s="41">
        <v>0.34516218464097587</v>
      </c>
      <c r="Y182" s="46"/>
      <c r="Z182" s="46"/>
    </row>
    <row r="183" spans="1:28">
      <c r="A183" s="9"/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 t="e">
        <f>VLOOKUP(C:C,#REF!,5,0)</f>
        <v>#REF!</v>
      </c>
      <c r="M183" s="392"/>
      <c r="N183" s="234">
        <v>1000</v>
      </c>
      <c r="O183" s="211">
        <v>1000</v>
      </c>
      <c r="P183" s="44">
        <v>3852</v>
      </c>
      <c r="Q183" s="44">
        <v>0</v>
      </c>
      <c r="R183" s="44">
        <v>0</v>
      </c>
      <c r="S183" s="44">
        <v>0</v>
      </c>
      <c r="T183" s="44">
        <v>0</v>
      </c>
      <c r="U183" s="45">
        <v>0</v>
      </c>
      <c r="V183" s="45">
        <v>3852</v>
      </c>
      <c r="W183" s="45">
        <v>2852</v>
      </c>
      <c r="X183" s="41">
        <v>0.29620976116303221</v>
      </c>
      <c r="Y183" s="46"/>
      <c r="Z183" s="46"/>
    </row>
    <row r="184" spans="1:28">
      <c r="A184" s="9"/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 t="e">
        <f>VLOOKUP(C:C,#REF!,5,0)</f>
        <v>#REF!</v>
      </c>
      <c r="M184" s="392"/>
      <c r="N184" s="234">
        <v>1000</v>
      </c>
      <c r="O184" s="211">
        <v>1000</v>
      </c>
      <c r="P184" s="44">
        <v>6152</v>
      </c>
      <c r="Q184" s="44">
        <v>0</v>
      </c>
      <c r="R184" s="44">
        <v>0</v>
      </c>
      <c r="S184" s="44">
        <v>0</v>
      </c>
      <c r="T184" s="44">
        <v>2800</v>
      </c>
      <c r="U184" s="45">
        <v>-2800</v>
      </c>
      <c r="V184" s="45">
        <v>3352</v>
      </c>
      <c r="W184" s="45">
        <v>2352</v>
      </c>
      <c r="X184" s="41">
        <v>0.35858257477243172</v>
      </c>
      <c r="Y184" s="46"/>
      <c r="Z184" s="46"/>
    </row>
    <row r="185" spans="1:28">
      <c r="A185" s="9"/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 t="e">
        <f>VLOOKUP(C:C,#REF!,5,0)</f>
        <v>#REF!</v>
      </c>
      <c r="M185" s="392"/>
      <c r="N185" s="234">
        <v>1000</v>
      </c>
      <c r="O185" s="211">
        <v>1000</v>
      </c>
      <c r="P185" s="44">
        <v>3650</v>
      </c>
      <c r="Q185" s="44">
        <v>1190</v>
      </c>
      <c r="R185" s="44">
        <v>0</v>
      </c>
      <c r="S185" s="44">
        <v>0</v>
      </c>
      <c r="T185" s="44">
        <v>950</v>
      </c>
      <c r="U185" s="45">
        <v>240</v>
      </c>
      <c r="V185" s="45">
        <v>2700</v>
      </c>
      <c r="W185" s="45">
        <v>1700</v>
      </c>
      <c r="X185" s="41">
        <v>0.28191780821917806</v>
      </c>
      <c r="Y185" s="46"/>
      <c r="Z185" s="46"/>
    </row>
    <row r="186" spans="1:28">
      <c r="A186" s="9"/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 t="e">
        <f>VLOOKUP(C:C,#REF!,5,0)</f>
        <v>#REF!</v>
      </c>
      <c r="M186" s="392"/>
      <c r="N186" s="213"/>
      <c r="O186" s="21" t="e">
        <f t="shared" si="2"/>
        <v>#REF!</v>
      </c>
      <c r="P186" s="44">
        <v>498</v>
      </c>
      <c r="Q186" s="44">
        <v>700</v>
      </c>
      <c r="R186" s="44">
        <v>0</v>
      </c>
      <c r="S186" s="44">
        <v>0</v>
      </c>
      <c r="T186" s="44">
        <v>700</v>
      </c>
      <c r="U186" s="45">
        <v>0</v>
      </c>
      <c r="V186" s="45">
        <v>-202</v>
      </c>
      <c r="W186" s="45">
        <v>-730.18181818181824</v>
      </c>
      <c r="X186" s="41">
        <v>2.3333333333333335</v>
      </c>
      <c r="Y186" s="13"/>
      <c r="Z186" s="13"/>
    </row>
    <row r="187" spans="1:28">
      <c r="A187" s="9"/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 t="e">
        <f>VLOOKUP(C:C,#REF!,5,0)</f>
        <v>#REF!</v>
      </c>
      <c r="M187" s="392"/>
      <c r="N187" s="213"/>
      <c r="O187" s="21" t="e">
        <f t="shared" si="2"/>
        <v>#REF!</v>
      </c>
      <c r="P187" s="44">
        <v>1106</v>
      </c>
      <c r="Q187" s="44">
        <v>200</v>
      </c>
      <c r="R187" s="44">
        <v>0</v>
      </c>
      <c r="S187" s="44">
        <v>0</v>
      </c>
      <c r="T187" s="44">
        <v>200</v>
      </c>
      <c r="U187" s="45">
        <v>0</v>
      </c>
      <c r="V187" s="45">
        <v>906</v>
      </c>
      <c r="W187" s="45">
        <v>-53.090909090909008</v>
      </c>
      <c r="X187" s="41">
        <v>1.9077757685352621</v>
      </c>
      <c r="Y187" s="13"/>
      <c r="Z187" s="13"/>
    </row>
    <row r="188" spans="1:28">
      <c r="A188" s="9"/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 t="e">
        <f>VLOOKUP(C:C,#REF!,5,0)</f>
        <v>#REF!</v>
      </c>
      <c r="M188" s="392"/>
      <c r="N188" s="234">
        <v>1500</v>
      </c>
      <c r="O188" s="211">
        <v>1500</v>
      </c>
      <c r="P188" s="44">
        <v>4594</v>
      </c>
      <c r="Q188" s="44">
        <v>490</v>
      </c>
      <c r="R188" s="44">
        <v>0</v>
      </c>
      <c r="S188" s="44">
        <v>0</v>
      </c>
      <c r="T188" s="44">
        <v>490</v>
      </c>
      <c r="U188" s="45">
        <v>0</v>
      </c>
      <c r="V188" s="45">
        <v>4104</v>
      </c>
      <c r="W188" s="45">
        <v>2604</v>
      </c>
      <c r="X188" s="41">
        <v>0.27361776229865042</v>
      </c>
      <c r="Y188" s="13"/>
      <c r="Z188" s="13"/>
    </row>
    <row r="189" spans="1:28">
      <c r="A189" s="9"/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 t="e">
        <f>VLOOKUP(C:C,#REF!,5,0)</f>
        <v>#REF!</v>
      </c>
      <c r="M189" s="392"/>
      <c r="N189" s="8"/>
      <c r="O189" s="21" t="e">
        <f t="shared" si="2"/>
        <v>#REF!</v>
      </c>
      <c r="P189" s="44">
        <v>7053</v>
      </c>
      <c r="Q189" s="44">
        <v>1070</v>
      </c>
      <c r="R189" s="44">
        <v>0</v>
      </c>
      <c r="S189" s="44">
        <v>0</v>
      </c>
      <c r="T189" s="44">
        <v>1070</v>
      </c>
      <c r="U189" s="45">
        <v>0</v>
      </c>
      <c r="V189" s="45">
        <v>5983</v>
      </c>
      <c r="W189" s="45">
        <v>2650.7272727272725</v>
      </c>
      <c r="X189" s="41">
        <v>1.0394158514107472</v>
      </c>
      <c r="Y189" s="13"/>
      <c r="Z189" s="13"/>
    </row>
    <row r="190" spans="1:28">
      <c r="A190" s="9"/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 t="e">
        <f>VLOOKUP(C:C,#REF!,5,0)</f>
        <v>#REF!</v>
      </c>
      <c r="M190" s="392"/>
      <c r="N190" s="213">
        <v>1000</v>
      </c>
      <c r="O190" s="211">
        <v>1000</v>
      </c>
      <c r="P190" s="44">
        <v>2741</v>
      </c>
      <c r="Q190" s="44">
        <v>3030</v>
      </c>
      <c r="R190" s="44">
        <v>3000</v>
      </c>
      <c r="S190" s="44">
        <v>0</v>
      </c>
      <c r="T190" s="44">
        <v>3030</v>
      </c>
      <c r="U190" s="45">
        <v>0</v>
      </c>
      <c r="V190" s="45">
        <v>2711</v>
      </c>
      <c r="W190" s="45">
        <v>1711</v>
      </c>
      <c r="X190" s="41">
        <v>7.1871579715432329E-2</v>
      </c>
      <c r="Y190" s="13"/>
      <c r="Z190" s="13"/>
    </row>
    <row r="191" spans="1:28">
      <c r="A191" s="9"/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 t="e">
        <f>VLOOKUP(C:C,#REF!,5,0)</f>
        <v>#REF!</v>
      </c>
      <c r="M191" s="392"/>
      <c r="N191" s="213">
        <v>1000</v>
      </c>
      <c r="O191" s="211">
        <v>1000</v>
      </c>
      <c r="P191" s="44">
        <v>4406</v>
      </c>
      <c r="Q191" s="44">
        <v>3050</v>
      </c>
      <c r="R191" s="44">
        <v>0</v>
      </c>
      <c r="S191" s="44">
        <v>0</v>
      </c>
      <c r="T191" s="44">
        <v>1850</v>
      </c>
      <c r="U191" s="45">
        <v>1200</v>
      </c>
      <c r="V191" s="45">
        <v>2556</v>
      </c>
      <c r="W191" s="45">
        <v>1556</v>
      </c>
      <c r="X191" s="41">
        <v>8.6019064911484339E-2</v>
      </c>
      <c r="Y191" s="13"/>
      <c r="Z191" s="13"/>
    </row>
    <row r="192" spans="1:28">
      <c r="A192" s="9"/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 t="e">
        <f>VLOOKUP(C:C,#REF!,5,0)</f>
        <v>#REF!</v>
      </c>
      <c r="M192" s="392"/>
      <c r="N192" s="213">
        <v>1000</v>
      </c>
      <c r="O192" s="211">
        <v>1000</v>
      </c>
      <c r="P192" s="44">
        <v>1572</v>
      </c>
      <c r="Q192" s="44">
        <v>0</v>
      </c>
      <c r="R192" s="44">
        <v>0</v>
      </c>
      <c r="S192" s="44">
        <v>0</v>
      </c>
      <c r="T192" s="44">
        <v>0</v>
      </c>
      <c r="U192" s="45">
        <v>0</v>
      </c>
      <c r="V192" s="45">
        <v>1572</v>
      </c>
      <c r="W192" s="45">
        <v>572</v>
      </c>
      <c r="X192" s="41">
        <v>0.59160305343511455</v>
      </c>
      <c r="Y192" s="13"/>
      <c r="Z192" s="13"/>
    </row>
    <row r="193" spans="1:26">
      <c r="A193" s="9"/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 t="e">
        <f>VLOOKUP(C:C,#REF!,5,0)</f>
        <v>#REF!</v>
      </c>
      <c r="M193" s="392"/>
      <c r="N193" s="213">
        <v>1000</v>
      </c>
      <c r="O193" s="211">
        <v>1000</v>
      </c>
      <c r="P193" s="44">
        <v>2244</v>
      </c>
      <c r="Q193" s="44">
        <v>1000</v>
      </c>
      <c r="R193" s="44">
        <v>0</v>
      </c>
      <c r="S193" s="44">
        <v>0</v>
      </c>
      <c r="T193" s="44">
        <v>1000</v>
      </c>
      <c r="U193" s="45">
        <v>0</v>
      </c>
      <c r="V193" s="45">
        <v>1244</v>
      </c>
      <c r="W193" s="45">
        <v>244</v>
      </c>
      <c r="X193" s="41">
        <v>1.2032085561497326E-2</v>
      </c>
      <c r="Y193" s="13"/>
      <c r="Z193" s="13"/>
    </row>
    <row r="194" spans="1:26">
      <c r="A194" s="9"/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 t="e">
        <f>VLOOKUP(C:C,#REF!,5,0)</f>
        <v>#REF!</v>
      </c>
      <c r="M194" s="392"/>
      <c r="N194" s="213">
        <v>1000</v>
      </c>
      <c r="O194" s="211">
        <v>1000</v>
      </c>
      <c r="P194" s="44">
        <v>2126</v>
      </c>
      <c r="Q194" s="44">
        <v>50</v>
      </c>
      <c r="R194" s="44">
        <v>0</v>
      </c>
      <c r="S194" s="44">
        <v>0</v>
      </c>
      <c r="T194" s="44">
        <v>50</v>
      </c>
      <c r="U194" s="45">
        <v>0</v>
      </c>
      <c r="V194" s="45">
        <v>2076</v>
      </c>
      <c r="W194" s="45">
        <v>1076</v>
      </c>
      <c r="X194" s="41">
        <v>0.138758231420508</v>
      </c>
      <c r="Y194" s="13" t="s">
        <v>351</v>
      </c>
      <c r="Z194" s="13"/>
    </row>
    <row r="195" spans="1:26">
      <c r="A195" s="9"/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 t="e">
        <f>VLOOKUP(C:C,#REF!,5,0)</f>
        <v>#REF!</v>
      </c>
      <c r="M195" s="392"/>
      <c r="N195" s="213">
        <v>1000</v>
      </c>
      <c r="O195" s="211">
        <v>1000</v>
      </c>
      <c r="P195" s="44">
        <v>1980</v>
      </c>
      <c r="Q195" s="44">
        <v>0</v>
      </c>
      <c r="R195" s="44">
        <v>0</v>
      </c>
      <c r="S195" s="44">
        <v>0</v>
      </c>
      <c r="T195" s="44">
        <v>0</v>
      </c>
      <c r="U195" s="45">
        <v>0</v>
      </c>
      <c r="V195" s="45">
        <v>1980</v>
      </c>
      <c r="W195" s="45">
        <v>980</v>
      </c>
      <c r="X195" s="41">
        <v>6.5656565656565654E-3</v>
      </c>
      <c r="Y195" s="13"/>
      <c r="Z195" s="13"/>
    </row>
    <row r="196" spans="1:26">
      <c r="A196" s="9"/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 t="e">
        <f>VLOOKUP(C:C,#REF!,5,0)</f>
        <v>#REF!</v>
      </c>
      <c r="M196" s="392"/>
      <c r="N196" s="213">
        <v>1000</v>
      </c>
      <c r="O196" s="211">
        <v>1000</v>
      </c>
      <c r="P196" s="44">
        <v>2255</v>
      </c>
      <c r="Q196" s="44">
        <v>1100</v>
      </c>
      <c r="R196" s="44">
        <v>0</v>
      </c>
      <c r="S196" s="44">
        <v>0</v>
      </c>
      <c r="T196" s="44">
        <v>1100</v>
      </c>
      <c r="U196" s="45">
        <v>0</v>
      </c>
      <c r="V196" s="45">
        <v>1155</v>
      </c>
      <c r="W196" s="45">
        <v>155</v>
      </c>
      <c r="X196" s="41">
        <v>0.31308203991130823</v>
      </c>
      <c r="Y196" s="13"/>
      <c r="Z196" s="13"/>
    </row>
    <row r="197" spans="1:26">
      <c r="A197" s="9"/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 t="e">
        <f>VLOOKUP(C:C,#REF!,5,0)</f>
        <v>#REF!</v>
      </c>
      <c r="M197" s="392"/>
      <c r="N197" s="213">
        <v>1000</v>
      </c>
      <c r="O197" s="211">
        <v>1000</v>
      </c>
      <c r="P197" s="44">
        <v>2269</v>
      </c>
      <c r="Q197" s="44">
        <v>0</v>
      </c>
      <c r="R197" s="44">
        <v>0</v>
      </c>
      <c r="S197" s="44">
        <v>0</v>
      </c>
      <c r="T197" s="44">
        <v>0</v>
      </c>
      <c r="U197" s="45">
        <v>0</v>
      </c>
      <c r="V197" s="45">
        <v>2269</v>
      </c>
      <c r="W197" s="45">
        <v>1269</v>
      </c>
      <c r="X197" s="41">
        <v>9.2111062141912739E-2</v>
      </c>
      <c r="Y197" s="46"/>
      <c r="Z197" s="46"/>
    </row>
    <row r="198" spans="1:26">
      <c r="A198" s="9"/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 t="e">
        <f>VLOOKUP(C:C,#REF!,5,0)</f>
        <v>#REF!</v>
      </c>
      <c r="M198" s="392"/>
      <c r="N198" s="213">
        <v>1000</v>
      </c>
      <c r="O198" s="211">
        <v>1000</v>
      </c>
      <c r="P198" s="44">
        <v>3752</v>
      </c>
      <c r="Q198" s="44">
        <v>100</v>
      </c>
      <c r="R198" s="44">
        <v>0</v>
      </c>
      <c r="S198" s="44">
        <v>0</v>
      </c>
      <c r="T198" s="44">
        <v>100</v>
      </c>
      <c r="U198" s="45">
        <v>0</v>
      </c>
      <c r="V198" s="45">
        <v>3652</v>
      </c>
      <c r="W198" s="45">
        <v>2652</v>
      </c>
      <c r="X198" s="41">
        <v>0.52878464818763327</v>
      </c>
      <c r="Y198" s="46"/>
      <c r="Z198" s="46"/>
    </row>
    <row r="199" spans="1:26">
      <c r="A199" s="9"/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 t="e">
        <f>VLOOKUP(C:C,#REF!,5,0)</f>
        <v>#REF!</v>
      </c>
      <c r="M199" s="392"/>
      <c r="N199" s="213"/>
      <c r="O199" s="21" t="e">
        <f t="shared" ref="O199:O260" si="3">L199/11*5</f>
        <v>#REF!</v>
      </c>
      <c r="P199" s="44">
        <v>2129</v>
      </c>
      <c r="Q199" s="44">
        <v>2010</v>
      </c>
      <c r="R199" s="44">
        <v>3000</v>
      </c>
      <c r="S199" s="44">
        <v>0</v>
      </c>
      <c r="T199" s="44">
        <v>1940</v>
      </c>
      <c r="U199" s="45">
        <v>70</v>
      </c>
      <c r="V199" s="45">
        <v>3189</v>
      </c>
      <c r="W199" s="45">
        <v>1675.3636363636363</v>
      </c>
      <c r="X199" s="41">
        <v>1.5641146077970878</v>
      </c>
      <c r="Y199" s="46"/>
      <c r="Z199" s="46"/>
    </row>
    <row r="200" spans="1:26">
      <c r="A200" s="9"/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 t="e">
        <f>VLOOKUP(C:C,#REF!,5,0)</f>
        <v>#REF!</v>
      </c>
      <c r="M200" s="392"/>
      <c r="N200" s="213">
        <v>1000</v>
      </c>
      <c r="O200" s="211">
        <v>1000</v>
      </c>
      <c r="P200" s="44">
        <v>2220</v>
      </c>
      <c r="Q200" s="44">
        <v>0</v>
      </c>
      <c r="R200" s="44">
        <v>0</v>
      </c>
      <c r="S200" s="44">
        <v>0</v>
      </c>
      <c r="T200" s="44">
        <v>0</v>
      </c>
      <c r="U200" s="45">
        <v>0</v>
      </c>
      <c r="V200" s="45">
        <v>2220</v>
      </c>
      <c r="W200" s="45">
        <v>1220</v>
      </c>
      <c r="X200" s="41">
        <v>0.21891891891891893</v>
      </c>
      <c r="Y200" s="46" t="s">
        <v>351</v>
      </c>
      <c r="Z200" s="46"/>
    </row>
    <row r="201" spans="1:26">
      <c r="A201" s="9"/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 t="e">
        <f>VLOOKUP(C:C,#REF!,5,0)</f>
        <v>#REF!</v>
      </c>
      <c r="M201" s="392"/>
      <c r="N201" s="213">
        <v>3000</v>
      </c>
      <c r="O201" s="211">
        <v>3000</v>
      </c>
      <c r="P201" s="44">
        <v>8624</v>
      </c>
      <c r="Q201" s="44">
        <v>700</v>
      </c>
      <c r="R201" s="44">
        <v>0</v>
      </c>
      <c r="S201" s="44">
        <v>0</v>
      </c>
      <c r="T201" s="44">
        <v>700</v>
      </c>
      <c r="U201" s="45">
        <v>0</v>
      </c>
      <c r="V201" s="45">
        <v>7924</v>
      </c>
      <c r="W201" s="45">
        <v>4924</v>
      </c>
      <c r="X201" s="41">
        <v>0.13126159554730985</v>
      </c>
      <c r="Y201" s="46"/>
      <c r="Z201" s="46"/>
    </row>
    <row r="202" spans="1:26">
      <c r="A202" s="9"/>
      <c r="B202" s="2"/>
      <c r="C202" s="49" t="s">
        <v>4364</v>
      </c>
      <c r="D202" s="50" t="s">
        <v>4365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 t="e">
        <f>VLOOKUP(C:C,#REF!,5,0)</f>
        <v>#REF!</v>
      </c>
      <c r="M202" s="392"/>
      <c r="N202" s="213">
        <v>1000</v>
      </c>
      <c r="O202" s="211">
        <v>1000</v>
      </c>
      <c r="P202" s="44">
        <v>2875</v>
      </c>
      <c r="Q202" s="44">
        <v>1200</v>
      </c>
      <c r="R202" s="44">
        <v>0</v>
      </c>
      <c r="S202" s="44">
        <v>0</v>
      </c>
      <c r="T202" s="44">
        <v>1200</v>
      </c>
      <c r="U202" s="45">
        <v>0</v>
      </c>
      <c r="V202" s="45">
        <v>1675</v>
      </c>
      <c r="W202" s="45">
        <v>675</v>
      </c>
      <c r="X202" s="41">
        <v>9.7391304347826078E-3</v>
      </c>
      <c r="Y202" s="46"/>
      <c r="Z202" s="46"/>
    </row>
    <row r="203" spans="1:26">
      <c r="A203" s="9"/>
      <c r="B203" s="2"/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 t="e">
        <f>VLOOKUP(C:C,#REF!,5,0)</f>
        <v>#REF!</v>
      </c>
      <c r="M203" s="392"/>
      <c r="N203" s="213"/>
      <c r="O203" s="21" t="e">
        <f t="shared" si="3"/>
        <v>#REF!</v>
      </c>
      <c r="P203" s="44">
        <v>4657</v>
      </c>
      <c r="Q203" s="44">
        <v>0</v>
      </c>
      <c r="R203" s="44">
        <v>0</v>
      </c>
      <c r="S203" s="44">
        <v>0</v>
      </c>
      <c r="T203" s="44">
        <v>0</v>
      </c>
      <c r="U203" s="45">
        <v>0</v>
      </c>
      <c r="V203" s="45">
        <v>4657</v>
      </c>
      <c r="W203" s="45">
        <v>4578.363636363636</v>
      </c>
      <c r="X203" s="41">
        <v>3.7148378784625298E-2</v>
      </c>
      <c r="Y203" s="46"/>
      <c r="Z203" s="46"/>
    </row>
    <row r="204" spans="1:26">
      <c r="A204" s="9"/>
      <c r="B204" s="2"/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 t="e">
        <f>VLOOKUP(C:C,#REF!,5,0)</f>
        <v>#REF!</v>
      </c>
      <c r="M204" s="392"/>
      <c r="N204" s="213"/>
      <c r="O204" s="21" t="e">
        <f t="shared" si="3"/>
        <v>#REF!</v>
      </c>
      <c r="P204" s="44">
        <v>4903</v>
      </c>
      <c r="Q204" s="44">
        <v>1000</v>
      </c>
      <c r="R204" s="44">
        <v>0</v>
      </c>
      <c r="S204" s="44">
        <v>0</v>
      </c>
      <c r="T204" s="44">
        <v>1000</v>
      </c>
      <c r="U204" s="45">
        <v>0</v>
      </c>
      <c r="V204" s="45">
        <v>3903</v>
      </c>
      <c r="W204" s="45">
        <v>3882.5454545454545</v>
      </c>
      <c r="X204" s="41">
        <v>9.1780542524984698E-3</v>
      </c>
      <c r="Y204" s="46"/>
      <c r="Z204" s="46"/>
    </row>
    <row r="205" spans="1:26">
      <c r="A205" s="9"/>
      <c r="B205" s="2"/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 t="e">
        <f>VLOOKUP(C:C,#REF!,5,0)</f>
        <v>#REF!</v>
      </c>
      <c r="M205" s="392"/>
      <c r="N205" s="213"/>
      <c r="O205" s="21" t="e">
        <f t="shared" si="3"/>
        <v>#REF!</v>
      </c>
      <c r="P205" s="44">
        <v>4714</v>
      </c>
      <c r="Q205" s="44">
        <v>3050</v>
      </c>
      <c r="R205" s="44">
        <v>0</v>
      </c>
      <c r="S205" s="44">
        <v>0</v>
      </c>
      <c r="T205" s="44">
        <v>3050</v>
      </c>
      <c r="U205" s="45">
        <v>0</v>
      </c>
      <c r="V205" s="45">
        <v>1664</v>
      </c>
      <c r="W205" s="45">
        <v>1252.6363636363637</v>
      </c>
      <c r="X205" s="41">
        <v>0.19198133220195163</v>
      </c>
      <c r="Y205" s="46"/>
      <c r="Z205" s="46"/>
    </row>
    <row r="206" spans="1:26">
      <c r="A206" s="9"/>
      <c r="B206" s="2"/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 t="e">
        <f>VLOOKUP(C:C,#REF!,5,0)</f>
        <v>#REF!</v>
      </c>
      <c r="M206" s="392"/>
      <c r="N206" s="213"/>
      <c r="O206" s="21" t="e">
        <f t="shared" si="3"/>
        <v>#REF!</v>
      </c>
      <c r="P206" s="44">
        <v>2152</v>
      </c>
      <c r="Q206" s="44">
        <v>684</v>
      </c>
      <c r="R206" s="44">
        <v>0</v>
      </c>
      <c r="S206" s="44">
        <v>0</v>
      </c>
      <c r="T206" s="44">
        <v>594</v>
      </c>
      <c r="U206" s="45">
        <v>90</v>
      </c>
      <c r="V206" s="45">
        <v>1558</v>
      </c>
      <c r="W206" s="45">
        <v>1397.090909090909</v>
      </c>
      <c r="X206" s="41">
        <v>0.16449814126394052</v>
      </c>
      <c r="Y206" s="46"/>
      <c r="Z206" s="46"/>
    </row>
    <row r="207" spans="1:26">
      <c r="A207" s="9"/>
      <c r="B207" s="2"/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 t="e">
        <f>VLOOKUP(C:C,#REF!,5,0)</f>
        <v>#REF!</v>
      </c>
      <c r="M207" s="392"/>
      <c r="N207" s="213">
        <v>1800</v>
      </c>
      <c r="O207" s="211">
        <v>2500</v>
      </c>
      <c r="P207" s="44">
        <v>34</v>
      </c>
      <c r="Q207" s="44">
        <v>0</v>
      </c>
      <c r="R207" s="44">
        <v>5000</v>
      </c>
      <c r="S207" s="44">
        <v>0</v>
      </c>
      <c r="T207" s="44">
        <v>0</v>
      </c>
      <c r="U207" s="45">
        <v>0</v>
      </c>
      <c r="V207" s="45">
        <v>5034</v>
      </c>
      <c r="W207" s="45">
        <v>2534</v>
      </c>
      <c r="X207" s="41">
        <v>51.588235294117645</v>
      </c>
      <c r="Y207" s="46" t="s">
        <v>5134</v>
      </c>
      <c r="Z207" s="46" t="s">
        <v>5138</v>
      </c>
    </row>
    <row r="208" spans="1:26">
      <c r="A208" s="9"/>
      <c r="B208" s="2"/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 t="e">
        <f>VLOOKUP(C:C,#REF!,5,0)</f>
        <v>#REF!</v>
      </c>
      <c r="M208" s="392"/>
      <c r="N208" s="213">
        <v>1800</v>
      </c>
      <c r="O208" s="211">
        <v>1800</v>
      </c>
      <c r="P208" s="44">
        <v>548</v>
      </c>
      <c r="Q208" s="44">
        <v>0</v>
      </c>
      <c r="R208" s="44">
        <v>3100</v>
      </c>
      <c r="S208" s="44">
        <v>0</v>
      </c>
      <c r="T208" s="44">
        <v>0</v>
      </c>
      <c r="U208" s="45">
        <v>0</v>
      </c>
      <c r="V208" s="45">
        <v>3648</v>
      </c>
      <c r="W208" s="45">
        <v>1848</v>
      </c>
      <c r="X208" s="41">
        <v>0.73540145985401462</v>
      </c>
      <c r="Y208" s="46"/>
      <c r="Z208" s="46"/>
    </row>
    <row r="209" spans="1:28">
      <c r="A209" s="9"/>
      <c r="B209" s="2"/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 t="e">
        <f>VLOOKUP(C:C,#REF!,5,0)</f>
        <v>#REF!</v>
      </c>
      <c r="M209" s="392"/>
      <c r="N209" s="213">
        <v>1800</v>
      </c>
      <c r="O209" s="211">
        <v>1800</v>
      </c>
      <c r="P209" s="44">
        <v>635</v>
      </c>
      <c r="Q209" s="44">
        <v>0</v>
      </c>
      <c r="R209" s="44">
        <v>3400</v>
      </c>
      <c r="S209" s="44">
        <v>0</v>
      </c>
      <c r="T209" s="44">
        <v>0</v>
      </c>
      <c r="U209" s="45">
        <v>0</v>
      </c>
      <c r="V209" s="45">
        <v>4035</v>
      </c>
      <c r="W209" s="45">
        <v>2235</v>
      </c>
      <c r="X209" s="41">
        <v>1.1181102362204725</v>
      </c>
      <c r="Y209" s="46"/>
      <c r="Z209" s="46"/>
    </row>
    <row r="210" spans="1:28">
      <c r="A210" s="9"/>
      <c r="B210" s="2"/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 t="e">
        <f>VLOOKUP(C:C,#REF!,5,0)</f>
        <v>#REF!</v>
      </c>
      <c r="M210" s="392"/>
      <c r="N210" s="213"/>
      <c r="O210" s="21" t="e">
        <f t="shared" si="3"/>
        <v>#REF!</v>
      </c>
      <c r="P210" s="44">
        <v>2537</v>
      </c>
      <c r="Q210" s="44">
        <v>1140</v>
      </c>
      <c r="R210" s="44">
        <v>0</v>
      </c>
      <c r="S210" s="44">
        <v>0</v>
      </c>
      <c r="T210" s="44">
        <v>1140</v>
      </c>
      <c r="U210" s="45">
        <v>0</v>
      </c>
      <c r="V210" s="45">
        <v>1397</v>
      </c>
      <c r="W210" s="45">
        <v>1373.8181818181818</v>
      </c>
      <c r="X210" s="41">
        <v>2.0102483247930628E-2</v>
      </c>
      <c r="Y210" s="46"/>
      <c r="Z210" s="46"/>
    </row>
    <row r="211" spans="1:28">
      <c r="A211" s="9"/>
      <c r="B211" s="2"/>
      <c r="C211" s="49"/>
      <c r="D211" s="50"/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 t="e">
        <f>VLOOKUP(C:C,#REF!,5,0)</f>
        <v>#REF!</v>
      </c>
      <c r="M211" s="392"/>
      <c r="N211" s="213"/>
      <c r="O211" s="21" t="e">
        <f t="shared" si="3"/>
        <v>#REF!</v>
      </c>
      <c r="P211" s="44">
        <v>0</v>
      </c>
      <c r="Q211" s="44">
        <v>0</v>
      </c>
      <c r="R211" s="44">
        <v>0</v>
      </c>
      <c r="S211" s="44">
        <v>0</v>
      </c>
      <c r="T211" s="44">
        <v>0</v>
      </c>
      <c r="U211" s="45">
        <v>0</v>
      </c>
      <c r="V211" s="45">
        <v>0</v>
      </c>
      <c r="W211" s="45" t="e">
        <v>#N/A</v>
      </c>
      <c r="X211" s="41" t="e">
        <v>#N/A</v>
      </c>
      <c r="Y211" s="46"/>
      <c r="Z211" s="46"/>
    </row>
    <row r="212" spans="1:28" s="152" customFormat="1">
      <c r="A212" s="144" t="s">
        <v>1191</v>
      </c>
      <c r="B212" s="145" t="s">
        <v>2794</v>
      </c>
      <c r="C212" s="146" t="s">
        <v>343</v>
      </c>
      <c r="D212" s="147" t="s">
        <v>1230</v>
      </c>
      <c r="E212" s="146"/>
      <c r="F212" s="146"/>
      <c r="G212" s="148">
        <v>5989</v>
      </c>
      <c r="H212" s="148">
        <v>3473</v>
      </c>
      <c r="I212" s="8">
        <f>VLOOKUP(C212,'202310-202403出荷数total2403220951'!B:F,5,0)</f>
        <v>1768</v>
      </c>
      <c r="J212" s="203">
        <f>VLOOKUP(C212,'出荷数2307～2406total241008110618'!B:F,5,0)</f>
        <v>2819</v>
      </c>
      <c r="K212" s="214">
        <f>VLOOKUP(C212,'出荷数2407-2506total250730101950'!B:F,5,0)</f>
        <v>1641</v>
      </c>
      <c r="L212" s="203" t="e">
        <f>VLOOKUP(C:C,#REF!,5,0)</f>
        <v>#REF!</v>
      </c>
      <c r="M212" s="392"/>
      <c r="N212" s="8"/>
      <c r="O212" s="21" t="e">
        <f t="shared" si="3"/>
        <v>#REF!</v>
      </c>
      <c r="P212" s="148">
        <v>0</v>
      </c>
      <c r="Q212" s="148">
        <v>0</v>
      </c>
      <c r="R212" s="44">
        <v>0</v>
      </c>
      <c r="S212" s="148">
        <v>0</v>
      </c>
      <c r="T212" s="148">
        <v>0</v>
      </c>
      <c r="U212" s="149">
        <v>0</v>
      </c>
      <c r="V212" s="149">
        <v>0</v>
      </c>
      <c r="W212" s="149" t="e">
        <v>#N/A</v>
      </c>
      <c r="X212" s="150" t="e">
        <v>#N/A</v>
      </c>
      <c r="Y212" s="151"/>
      <c r="Z212" s="151"/>
      <c r="AA212" s="191"/>
      <c r="AB212" s="191"/>
    </row>
    <row r="213" spans="1:28">
      <c r="A213" s="29" t="s">
        <v>1192</v>
      </c>
      <c r="B213" s="30" t="s">
        <v>2794</v>
      </c>
      <c r="C213" s="6" t="s">
        <v>714</v>
      </c>
      <c r="D213" s="20" t="s">
        <v>1231</v>
      </c>
      <c r="E213" s="19"/>
      <c r="F213" s="19"/>
      <c r="G213" s="202">
        <v>5989</v>
      </c>
      <c r="H213" s="21">
        <v>615</v>
      </c>
      <c r="I213" s="8">
        <f>VLOOKUP(C213,'202310-202403出荷数total2403220951'!B:F,5,0)</f>
        <v>1696</v>
      </c>
      <c r="J213" s="203">
        <f>VLOOKUP(C213,'出荷数2307～2406total241008110618'!B:F,5,0)</f>
        <v>3134</v>
      </c>
      <c r="K213" s="214">
        <f>VLOOKUP(C213,'出荷数2407-2506total250730101950'!B:F,5,0)</f>
        <v>6256</v>
      </c>
      <c r="L213" s="203" t="e">
        <f>VLOOKUP(C:C,#REF!,5,0)</f>
        <v>#REF!</v>
      </c>
      <c r="M213" s="392"/>
      <c r="N213" s="211">
        <v>2500</v>
      </c>
      <c r="O213" s="211">
        <v>2500</v>
      </c>
      <c r="P213" s="44">
        <v>3078</v>
      </c>
      <c r="Q213" s="44">
        <v>330</v>
      </c>
      <c r="R213" s="44">
        <v>0</v>
      </c>
      <c r="S213" s="44">
        <v>0</v>
      </c>
      <c r="T213" s="44">
        <v>480</v>
      </c>
      <c r="U213" s="45">
        <v>-150</v>
      </c>
      <c r="V213" s="45">
        <v>2598</v>
      </c>
      <c r="W213" s="45">
        <v>98</v>
      </c>
      <c r="X213" s="41">
        <v>1.3499025341130604</v>
      </c>
      <c r="Y213" s="46"/>
      <c r="Z213" s="46"/>
    </row>
    <row r="214" spans="1:28">
      <c r="A214" s="29" t="s">
        <v>1193</v>
      </c>
      <c r="B214" s="30" t="s">
        <v>2794</v>
      </c>
      <c r="C214" s="17" t="s">
        <v>2755</v>
      </c>
      <c r="D214" s="18" t="s">
        <v>2760</v>
      </c>
      <c r="E214" s="17"/>
      <c r="F214" s="6"/>
      <c r="G214" s="8"/>
      <c r="H214" s="21">
        <v>620</v>
      </c>
      <c r="I214" s="8">
        <f>VLOOKUP(C214,'202310-202403出荷数total2403220951'!B:F,5,0)</f>
        <v>1167</v>
      </c>
      <c r="J214" s="203">
        <f>VLOOKUP(C214,'出荷数2307～2406total241008110618'!B:F,5,0)</f>
        <v>2808</v>
      </c>
      <c r="K214" s="214">
        <f>VLOOKUP(C214,'出荷数2407-2506total250730101950'!B:F,5,0)</f>
        <v>43</v>
      </c>
      <c r="L214" s="203" t="e">
        <f>VLOOKUP(C:C,#REF!,5,0)</f>
        <v>#REF!</v>
      </c>
      <c r="M214" s="392"/>
      <c r="N214" s="8"/>
      <c r="O214" s="21" t="e">
        <f t="shared" si="3"/>
        <v>#REF!</v>
      </c>
      <c r="P214" s="44">
        <v>2846</v>
      </c>
      <c r="Q214" s="44">
        <v>400</v>
      </c>
      <c r="R214" s="44">
        <v>0</v>
      </c>
      <c r="S214" s="44">
        <v>0</v>
      </c>
      <c r="T214" s="44">
        <v>400</v>
      </c>
      <c r="U214" s="45">
        <v>0</v>
      </c>
      <c r="V214" s="45">
        <v>2446</v>
      </c>
      <c r="W214" s="45">
        <v>2254.181818181818</v>
      </c>
      <c r="X214" s="41">
        <v>0.14827828531271961</v>
      </c>
      <c r="Y214" s="46"/>
      <c r="Z214" s="46"/>
    </row>
    <row r="215" spans="1:28">
      <c r="A215" s="29" t="s">
        <v>1194</v>
      </c>
      <c r="B215" s="31" t="s">
        <v>4</v>
      </c>
      <c r="C215" s="17" t="s">
        <v>297</v>
      </c>
      <c r="D215" s="24" t="s">
        <v>298</v>
      </c>
      <c r="E215" s="23"/>
      <c r="F215" s="19">
        <v>976</v>
      </c>
      <c r="G215" s="21">
        <v>1131</v>
      </c>
      <c r="H215" s="21">
        <v>773</v>
      </c>
      <c r="I215" s="8">
        <f>VLOOKUP(C215,'202310-202403出荷数total2403220951'!B:F,5,0)</f>
        <v>165</v>
      </c>
      <c r="J215" s="203">
        <f>VLOOKUP(C215,'出荷数2307～2406total241008110618'!B:F,5,0)</f>
        <v>840</v>
      </c>
      <c r="K215" s="214">
        <f>VLOOKUP(C215,'出荷数2407-2506total250730101950'!B:F,5,0)</f>
        <v>399</v>
      </c>
      <c r="L215" s="203" t="e">
        <f>VLOOKUP(C:C,#REF!,5,0)</f>
        <v>#REF!</v>
      </c>
      <c r="M215" s="392"/>
      <c r="N215" s="8"/>
      <c r="O215" s="21" t="e">
        <f t="shared" si="3"/>
        <v>#REF!</v>
      </c>
      <c r="P215" s="44">
        <v>825</v>
      </c>
      <c r="Q215" s="44">
        <v>0</v>
      </c>
      <c r="R215" s="44">
        <v>0</v>
      </c>
      <c r="S215" s="44">
        <v>0</v>
      </c>
      <c r="T215" s="44">
        <v>0</v>
      </c>
      <c r="U215" s="45">
        <v>0</v>
      </c>
      <c r="V215" s="45">
        <v>825</v>
      </c>
      <c r="W215" s="45">
        <v>721.81818181818176</v>
      </c>
      <c r="X215" s="41">
        <v>0.27515151515151515</v>
      </c>
      <c r="Y215" s="46"/>
      <c r="Z215" s="46"/>
    </row>
    <row r="216" spans="1:28">
      <c r="A216" s="29" t="s">
        <v>1195</v>
      </c>
      <c r="B216" s="31" t="s">
        <v>4</v>
      </c>
      <c r="C216" s="17" t="s">
        <v>299</v>
      </c>
      <c r="D216" s="24" t="s">
        <v>300</v>
      </c>
      <c r="E216" s="23"/>
      <c r="F216" s="19">
        <v>1791</v>
      </c>
      <c r="G216" s="21">
        <v>1235</v>
      </c>
      <c r="H216" s="21">
        <v>7271</v>
      </c>
      <c r="I216" s="8">
        <f>VLOOKUP(C216,'202310-202403出荷数total2403220951'!B:F,5,0)</f>
        <v>893</v>
      </c>
      <c r="J216" s="203">
        <f>VLOOKUP(C216,'出荷数2307～2406total241008110618'!B:F,5,0)</f>
        <v>2907</v>
      </c>
      <c r="K216" s="214">
        <f>VLOOKUP(C216,'出荷数2407-2506total250730101950'!B:F,5,0)</f>
        <v>13212</v>
      </c>
      <c r="L216" s="203" t="e">
        <f>VLOOKUP(C:C,#REF!,5,0)</f>
        <v>#REF!</v>
      </c>
      <c r="M216" s="392"/>
      <c r="N216" s="8"/>
      <c r="O216" s="21" t="e">
        <f t="shared" si="3"/>
        <v>#REF!</v>
      </c>
      <c r="P216" s="44">
        <v>7793</v>
      </c>
      <c r="Q216" s="44">
        <v>0</v>
      </c>
      <c r="R216" s="44">
        <v>0</v>
      </c>
      <c r="S216" s="44">
        <v>0</v>
      </c>
      <c r="T216" s="44">
        <v>370</v>
      </c>
      <c r="U216" s="45">
        <v>-370</v>
      </c>
      <c r="V216" s="45">
        <v>7423</v>
      </c>
      <c r="W216" s="45">
        <v>5653.454545454545</v>
      </c>
      <c r="X216" s="41">
        <v>0.49955087899396894</v>
      </c>
      <c r="Y216" s="46"/>
      <c r="Z216" s="46"/>
    </row>
    <row r="217" spans="1:28" s="293" customFormat="1">
      <c r="A217" s="282" t="s">
        <v>1196</v>
      </c>
      <c r="B217" s="283" t="s">
        <v>4</v>
      </c>
      <c r="C217" s="284" t="s">
        <v>303</v>
      </c>
      <c r="D217" s="285" t="s">
        <v>304</v>
      </c>
      <c r="E217" s="284"/>
      <c r="F217" s="286">
        <v>2170</v>
      </c>
      <c r="G217" s="287">
        <v>2785</v>
      </c>
      <c r="H217" s="287">
        <v>1320</v>
      </c>
      <c r="I217" s="287">
        <f>VLOOKUP(C217,'202310-202403出荷数total2403220951'!B:F,5,0)</f>
        <v>1219</v>
      </c>
      <c r="J217" s="287">
        <f>VLOOKUP(C217,'出荷数2307～2406total241008110618'!B:F,5,0)</f>
        <v>1602</v>
      </c>
      <c r="K217" s="287">
        <f>VLOOKUP(C217,'出荷数2407-2506total250730101950'!B:F,5,0)</f>
        <v>1969</v>
      </c>
      <c r="L217" s="203" t="e">
        <f>VLOOKUP(C:C,#REF!,5,0)</f>
        <v>#REF!</v>
      </c>
      <c r="M217" s="392"/>
      <c r="N217" s="288">
        <v>5000</v>
      </c>
      <c r="O217" s="21" t="e">
        <f t="shared" si="3"/>
        <v>#REF!</v>
      </c>
      <c r="P217" s="287">
        <v>3850</v>
      </c>
      <c r="Q217" s="287">
        <v>0</v>
      </c>
      <c r="R217" s="287">
        <v>0</v>
      </c>
      <c r="S217" s="287">
        <v>0</v>
      </c>
      <c r="T217" s="287">
        <v>0</v>
      </c>
      <c r="U217" s="289">
        <v>0</v>
      </c>
      <c r="V217" s="289">
        <v>3850</v>
      </c>
      <c r="W217" s="289">
        <v>3141.818181818182</v>
      </c>
      <c r="X217" s="290">
        <v>0.40467532467532469</v>
      </c>
      <c r="Y217" s="291"/>
      <c r="Z217" s="291"/>
      <c r="AA217" s="292"/>
      <c r="AB217" s="292"/>
    </row>
    <row r="218" spans="1:28">
      <c r="A218" s="29" t="s">
        <v>1197</v>
      </c>
      <c r="B218" s="31" t="s">
        <v>4</v>
      </c>
      <c r="C218" s="17" t="s">
        <v>305</v>
      </c>
      <c r="D218" s="24" t="s">
        <v>306</v>
      </c>
      <c r="E218" s="23"/>
      <c r="F218" s="19">
        <v>12000</v>
      </c>
      <c r="G218" s="21">
        <v>12000</v>
      </c>
      <c r="H218" s="21">
        <v>6328</v>
      </c>
      <c r="I218" s="213">
        <f>VLOOKUP(C218,'202310-202403出荷数total2403220951'!B:F,5,0)</f>
        <v>11118</v>
      </c>
      <c r="J218" s="203">
        <f>VLOOKUP(C218,'出荷数2307～2406total241008110618'!B:F,5,0)</f>
        <v>17924</v>
      </c>
      <c r="K218" s="214">
        <f>VLOOKUP(C218,'出荷数2407-2506total250730101950'!B:F,5,0)</f>
        <v>22866</v>
      </c>
      <c r="L218" s="203" t="e">
        <f>VLOOKUP(C:C,#REF!,5,0)</f>
        <v>#REF!</v>
      </c>
      <c r="M218" s="392"/>
      <c r="N218" s="211">
        <v>12000</v>
      </c>
      <c r="O218" s="211">
        <v>12000</v>
      </c>
      <c r="P218" s="44">
        <v>19626</v>
      </c>
      <c r="Q218" s="44">
        <v>0</v>
      </c>
      <c r="R218" s="44">
        <v>0</v>
      </c>
      <c r="S218" s="44">
        <v>0</v>
      </c>
      <c r="T218" s="44">
        <v>200</v>
      </c>
      <c r="U218" s="45">
        <v>-200</v>
      </c>
      <c r="V218" s="45">
        <v>19426</v>
      </c>
      <c r="W218" s="45">
        <v>7426</v>
      </c>
      <c r="X218" s="41">
        <v>0.50478956486293691</v>
      </c>
      <c r="Y218" s="46"/>
      <c r="Z218" s="46"/>
    </row>
    <row r="219" spans="1:28" s="200" customFormat="1">
      <c r="A219" s="192" t="s">
        <v>1198</v>
      </c>
      <c r="B219" s="212" t="s">
        <v>4</v>
      </c>
      <c r="C219" s="235" t="s">
        <v>307</v>
      </c>
      <c r="D219" s="236" t="s">
        <v>308</v>
      </c>
      <c r="E219" s="235"/>
      <c r="F219" s="194">
        <v>1239</v>
      </c>
      <c r="G219" s="196">
        <v>4390</v>
      </c>
      <c r="H219" s="196">
        <v>1654</v>
      </c>
      <c r="I219" s="196">
        <f>VLOOKUP(C219,'202310-202403出荷数total2403220951'!B:F,5,0)</f>
        <v>1019</v>
      </c>
      <c r="J219" s="196">
        <f>VLOOKUP(C219,'出荷数2307～2406total241008110618'!B:F,5,0)</f>
        <v>1675</v>
      </c>
      <c r="K219" s="214">
        <f>VLOOKUP(C219,'出荷数2407-2506total250730101950'!B:F,5,0)</f>
        <v>1472</v>
      </c>
      <c r="L219" s="203" t="e">
        <f>VLOOKUP(C:C,#REF!,5,0)</f>
        <v>#REF!</v>
      </c>
      <c r="M219" s="392" t="str">
        <f>VLOOKUP(C:C,処分売価!A:P,15,0)</f>
        <v>処分品</v>
      </c>
      <c r="N219" s="8"/>
      <c r="O219" s="21" t="e">
        <f t="shared" si="3"/>
        <v>#REF!</v>
      </c>
      <c r="P219" s="196">
        <v>81</v>
      </c>
      <c r="Q219" s="196">
        <v>150</v>
      </c>
      <c r="R219" s="196">
        <v>0</v>
      </c>
      <c r="S219" s="196">
        <v>0</v>
      </c>
      <c r="T219" s="196">
        <v>150</v>
      </c>
      <c r="U219" s="197">
        <v>0</v>
      </c>
      <c r="V219" s="197">
        <v>-69</v>
      </c>
      <c r="W219" s="197">
        <v>-340.36363636363637</v>
      </c>
      <c r="X219" s="198">
        <v>7.3703703703703702</v>
      </c>
      <c r="Y219" s="199"/>
      <c r="Z219" s="199"/>
      <c r="AA219" s="201"/>
      <c r="AB219" s="201"/>
    </row>
    <row r="220" spans="1:28" s="200" customFormat="1">
      <c r="A220" s="192" t="s">
        <v>1199</v>
      </c>
      <c r="B220" s="212" t="s">
        <v>4</v>
      </c>
      <c r="C220" s="235" t="s">
        <v>309</v>
      </c>
      <c r="D220" s="236" t="s">
        <v>310</v>
      </c>
      <c r="E220" s="235"/>
      <c r="F220" s="194">
        <v>2732</v>
      </c>
      <c r="G220" s="196">
        <v>2477</v>
      </c>
      <c r="H220" s="196">
        <v>2224</v>
      </c>
      <c r="I220" s="196">
        <f>VLOOKUP(C220,'202310-202403出荷数total2403220951'!B:F,5,0)</f>
        <v>1052</v>
      </c>
      <c r="J220" s="196">
        <f>VLOOKUP(C220,'出荷数2307～2406total241008110618'!B:F,5,0)</f>
        <v>1883</v>
      </c>
      <c r="K220" s="214">
        <f>VLOOKUP(C220,'出荷数2407-2506total250730101950'!B:F,5,0)</f>
        <v>2091</v>
      </c>
      <c r="L220" s="203" t="e">
        <f>VLOOKUP(C:C,#REF!,5,0)</f>
        <v>#REF!</v>
      </c>
      <c r="M220" s="392" t="str">
        <f>VLOOKUP(C:C,処分売価!A:P,15,0)</f>
        <v>処分品</v>
      </c>
      <c r="N220" s="8"/>
      <c r="O220" s="21" t="e">
        <f t="shared" si="3"/>
        <v>#REF!</v>
      </c>
      <c r="P220" s="196">
        <v>0</v>
      </c>
      <c r="Q220" s="196">
        <v>0</v>
      </c>
      <c r="R220" s="196">
        <v>0</v>
      </c>
      <c r="S220" s="196">
        <v>0</v>
      </c>
      <c r="T220" s="196">
        <v>0</v>
      </c>
      <c r="U220" s="197">
        <v>0</v>
      </c>
      <c r="V220" s="197">
        <v>0</v>
      </c>
      <c r="W220" s="197">
        <v>-102.27272727272727</v>
      </c>
      <c r="X220" s="198" t="e">
        <v>#DIV/0!</v>
      </c>
      <c r="Y220" s="199"/>
      <c r="Z220" s="199"/>
      <c r="AA220" s="201"/>
      <c r="AB220" s="201"/>
    </row>
    <row r="221" spans="1:28">
      <c r="A221" s="29" t="s">
        <v>1200</v>
      </c>
      <c r="B221" s="31" t="s">
        <v>4</v>
      </c>
      <c r="C221" s="17" t="s">
        <v>311</v>
      </c>
      <c r="D221" s="24" t="s">
        <v>312</v>
      </c>
      <c r="E221" s="23"/>
      <c r="F221" s="19">
        <v>12340</v>
      </c>
      <c r="G221" s="21">
        <v>10150</v>
      </c>
      <c r="H221" s="21">
        <v>9935</v>
      </c>
      <c r="I221" s="213">
        <f>VLOOKUP(C221,'202310-202403出荷数total2403220951'!B:F,5,0)</f>
        <v>7434</v>
      </c>
      <c r="J221" s="203">
        <f>VLOOKUP(C221,'出荷数2307～2406total241008110618'!B:F,5,0)</f>
        <v>12788</v>
      </c>
      <c r="K221" s="214">
        <f>VLOOKUP(C221,'出荷数2407-2506total250730101950'!B:F,5,0)</f>
        <v>5703</v>
      </c>
      <c r="L221" s="203" t="e">
        <f>VLOOKUP(C:C,#REF!,5,0)</f>
        <v>#REF!</v>
      </c>
      <c r="M221" s="392"/>
      <c r="N221" s="8"/>
      <c r="O221" s="21" t="e">
        <f t="shared" si="3"/>
        <v>#REF!</v>
      </c>
      <c r="P221" s="44">
        <v>4048</v>
      </c>
      <c r="Q221" s="44">
        <v>200</v>
      </c>
      <c r="R221" s="44">
        <v>0</v>
      </c>
      <c r="S221" s="44">
        <v>0</v>
      </c>
      <c r="T221" s="44">
        <v>350</v>
      </c>
      <c r="U221" s="45">
        <v>-150</v>
      </c>
      <c r="V221" s="45">
        <v>3698</v>
      </c>
      <c r="W221" s="45">
        <v>813</v>
      </c>
      <c r="X221" s="41">
        <v>1.5679347826086956</v>
      </c>
      <c r="Y221" s="46"/>
      <c r="Z221" s="46"/>
    </row>
    <row r="222" spans="1:28" ht="16.899999999999999" customHeight="1">
      <c r="A222" s="29" t="s">
        <v>1201</v>
      </c>
      <c r="B222" s="31" t="s">
        <v>4</v>
      </c>
      <c r="C222" s="17" t="s">
        <v>2897</v>
      </c>
      <c r="D222" s="24" t="s">
        <v>314</v>
      </c>
      <c r="E222" s="23"/>
      <c r="F222" s="19">
        <v>26335</v>
      </c>
      <c r="G222" s="21">
        <v>47559</v>
      </c>
      <c r="H222" s="21">
        <v>37707</v>
      </c>
      <c r="I222" s="213">
        <f>VLOOKUP(C222,'202310-202403出荷数total2403220951'!B:F,5,0)</f>
        <v>19173</v>
      </c>
      <c r="J222" s="203">
        <f>VLOOKUP(C222,'出荷数2307～2406total241008110618'!B:F,5,0)</f>
        <v>35560</v>
      </c>
      <c r="K222" s="214">
        <f>VLOOKUP(C222,'出荷数2407-2506total250730101950'!B:F,5,0)</f>
        <v>17847</v>
      </c>
      <c r="L222" s="203" t="e">
        <f>VLOOKUP(C:C,#REF!,5,0)</f>
        <v>#REF!</v>
      </c>
      <c r="M222" s="392"/>
      <c r="N222" s="8"/>
      <c r="O222" s="21" t="e">
        <f t="shared" si="3"/>
        <v>#REF!</v>
      </c>
      <c r="P222" s="44">
        <v>13664</v>
      </c>
      <c r="Q222" s="44">
        <v>100</v>
      </c>
      <c r="R222" s="44">
        <v>5000</v>
      </c>
      <c r="S222" s="44">
        <v>0</v>
      </c>
      <c r="T222" s="44">
        <v>250</v>
      </c>
      <c r="U222" s="45">
        <v>-150</v>
      </c>
      <c r="V222" s="45">
        <v>18414</v>
      </c>
      <c r="W222" s="45">
        <v>8754</v>
      </c>
      <c r="X222" s="41">
        <v>1.555327868852459</v>
      </c>
      <c r="Y222" s="46"/>
      <c r="Z222" s="46"/>
    </row>
    <row r="223" spans="1:28">
      <c r="A223" s="29"/>
      <c r="B223" s="31" t="s">
        <v>4</v>
      </c>
      <c r="C223" s="17" t="s">
        <v>4199</v>
      </c>
      <c r="D223" s="24" t="s">
        <v>314</v>
      </c>
      <c r="E223" s="23"/>
      <c r="F223" s="19"/>
      <c r="G223" s="21"/>
      <c r="H223" s="21"/>
      <c r="I223" s="213" t="e">
        <f>VLOOKUP(C223,'202310-202403出荷数total2403220951'!B:F,5,0)</f>
        <v>#N/A</v>
      </c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 t="e">
        <f>VLOOKUP(C:C,#REF!,5,0)</f>
        <v>#REF!</v>
      </c>
      <c r="M223" s="392"/>
      <c r="N223" s="8"/>
      <c r="O223" s="21" t="e">
        <f t="shared" si="3"/>
        <v>#REF!</v>
      </c>
      <c r="P223" s="44">
        <v>3858</v>
      </c>
      <c r="Q223" s="44">
        <v>0</v>
      </c>
      <c r="R223" s="44">
        <v>0</v>
      </c>
      <c r="S223" s="44">
        <v>0</v>
      </c>
      <c r="T223" s="44">
        <v>0</v>
      </c>
      <c r="U223" s="45">
        <v>0</v>
      </c>
      <c r="V223" s="45">
        <v>3858</v>
      </c>
      <c r="W223" s="45">
        <v>3834.3636363636365</v>
      </c>
      <c r="X223" s="41">
        <v>1.347848626231208E-2</v>
      </c>
      <c r="Y223" s="46"/>
      <c r="Z223" s="46"/>
    </row>
    <row r="224" spans="1:28">
      <c r="A224" s="29"/>
      <c r="B224" s="31" t="s">
        <v>4</v>
      </c>
      <c r="C224" s="17" t="s">
        <v>4200</v>
      </c>
      <c r="D224" s="24" t="s">
        <v>314</v>
      </c>
      <c r="E224" s="23"/>
      <c r="F224" s="19"/>
      <c r="G224" s="21"/>
      <c r="H224" s="21"/>
      <c r="I224" s="213" t="e">
        <f>VLOOKUP(C224,'202310-202403出荷数total2403220951'!B:F,5,0)</f>
        <v>#N/A</v>
      </c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 t="e">
        <f>VLOOKUP(C:C,#REF!,5,0)</f>
        <v>#REF!</v>
      </c>
      <c r="M224" s="392"/>
      <c r="N224" s="8"/>
      <c r="O224" s="21" t="e">
        <f t="shared" si="3"/>
        <v>#REF!</v>
      </c>
      <c r="P224" s="44">
        <v>3872</v>
      </c>
      <c r="Q224" s="44">
        <v>0</v>
      </c>
      <c r="R224" s="44">
        <v>0</v>
      </c>
      <c r="S224" s="44">
        <v>0</v>
      </c>
      <c r="T224" s="44">
        <v>0</v>
      </c>
      <c r="U224" s="45">
        <v>0</v>
      </c>
      <c r="V224" s="45">
        <v>3872</v>
      </c>
      <c r="W224" s="45">
        <v>3844.7272727272725</v>
      </c>
      <c r="X224" s="41">
        <v>1.5495867768595042E-2</v>
      </c>
      <c r="Y224" s="46"/>
      <c r="Z224" s="46"/>
    </row>
    <row r="225" spans="1:28" s="152" customFormat="1">
      <c r="A225" s="144" t="s">
        <v>1202</v>
      </c>
      <c r="B225" s="155" t="s">
        <v>4</v>
      </c>
      <c r="C225" s="153" t="s">
        <v>315</v>
      </c>
      <c r="D225" s="154" t="s">
        <v>316</v>
      </c>
      <c r="E225" s="153"/>
      <c r="F225" s="146">
        <v>907</v>
      </c>
      <c r="G225" s="148">
        <v>943</v>
      </c>
      <c r="H225" s="148">
        <v>489</v>
      </c>
      <c r="I225" s="148">
        <f>VLOOKUP(C225,'202310-202403出荷数total2403220951'!B:F,5,0)</f>
        <v>831</v>
      </c>
      <c r="J225" s="148">
        <f>VLOOKUP(C225,'出荷数2307～2406total241008110618'!B:F,5,0)</f>
        <v>833</v>
      </c>
      <c r="K225" s="214" t="e">
        <f>VLOOKUP(C225,'出荷数2407-2506total250730101950'!B:F,5,0)</f>
        <v>#N/A</v>
      </c>
      <c r="L225" s="203" t="e">
        <f>VLOOKUP(C:C,#REF!,5,0)</f>
        <v>#REF!</v>
      </c>
      <c r="M225" s="392"/>
      <c r="N225" s="8"/>
      <c r="O225" s="21" t="e">
        <f t="shared" si="3"/>
        <v>#REF!</v>
      </c>
      <c r="P225" s="148">
        <v>0</v>
      </c>
      <c r="Q225" s="148">
        <v>0</v>
      </c>
      <c r="R225" s="148">
        <v>0</v>
      </c>
      <c r="S225" s="148">
        <v>0</v>
      </c>
      <c r="T225" s="148">
        <v>0</v>
      </c>
      <c r="U225" s="149">
        <v>0</v>
      </c>
      <c r="V225" s="149">
        <v>0</v>
      </c>
      <c r="W225" s="149" t="e">
        <v>#N/A</v>
      </c>
      <c r="X225" s="150" t="e">
        <v>#N/A</v>
      </c>
      <c r="Y225" s="151"/>
      <c r="Z225" s="151"/>
      <c r="AA225" s="191"/>
      <c r="AB225" s="191"/>
    </row>
    <row r="226" spans="1:28">
      <c r="A226" s="29" t="s">
        <v>1203</v>
      </c>
      <c r="B226" s="31" t="s">
        <v>4</v>
      </c>
      <c r="C226" s="17" t="s">
        <v>317</v>
      </c>
      <c r="D226" s="24" t="s">
        <v>318</v>
      </c>
      <c r="E226" s="23"/>
      <c r="F226" s="19">
        <v>12503</v>
      </c>
      <c r="G226" s="21">
        <v>14579</v>
      </c>
      <c r="H226" s="21">
        <v>13726</v>
      </c>
      <c r="I226" s="8">
        <f>VLOOKUP(C226,'202310-202403出荷数total2403220951'!B:F,5,0)</f>
        <v>6205</v>
      </c>
      <c r="J226" s="203">
        <f>VLOOKUP(C226,'出荷数2307～2406total241008110618'!B:F,5,0)</f>
        <v>11316</v>
      </c>
      <c r="K226" s="214">
        <f>VLOOKUP(C226,'出荷数2407-2506total250730101950'!B:F,5,0)</f>
        <v>8644</v>
      </c>
      <c r="L226" s="203" t="e">
        <f>VLOOKUP(C:C,#REF!,5,0)</f>
        <v>#REF!</v>
      </c>
      <c r="M226" s="392"/>
      <c r="N226" s="8"/>
      <c r="O226" s="21" t="e">
        <f t="shared" si="3"/>
        <v>#REF!</v>
      </c>
      <c r="P226" s="44">
        <v>8219</v>
      </c>
      <c r="Q226" s="44">
        <v>0</v>
      </c>
      <c r="R226" s="44">
        <v>0</v>
      </c>
      <c r="S226" s="44">
        <v>0</v>
      </c>
      <c r="T226" s="44">
        <v>0</v>
      </c>
      <c r="U226" s="45">
        <v>0</v>
      </c>
      <c r="V226" s="45">
        <v>8219</v>
      </c>
      <c r="W226" s="45">
        <v>4172.636363636364</v>
      </c>
      <c r="X226" s="41">
        <v>1.0831001338362332</v>
      </c>
      <c r="Y226" s="46"/>
      <c r="Z226" s="46"/>
    </row>
    <row r="227" spans="1:28" s="200" customFormat="1">
      <c r="A227" s="192"/>
      <c r="B227" s="212" t="s">
        <v>4</v>
      </c>
      <c r="C227" s="235" t="s">
        <v>3948</v>
      </c>
      <c r="D227" s="236" t="s">
        <v>318</v>
      </c>
      <c r="E227" s="235"/>
      <c r="F227" s="194"/>
      <c r="G227" s="196"/>
      <c r="H227" s="196"/>
      <c r="I227" s="196"/>
      <c r="J227" s="196"/>
      <c r="K227" s="214">
        <f>VLOOKUP(C227,'出荷数2407-2506total250730101950'!B:F,5,0)</f>
        <v>6000</v>
      </c>
      <c r="L227" s="203" t="e">
        <f>VLOOKUP(C:C,#REF!,5,0)</f>
        <v>#REF!</v>
      </c>
      <c r="M227" s="392"/>
      <c r="N227" s="8"/>
      <c r="O227" s="21" t="e">
        <f t="shared" si="3"/>
        <v>#REF!</v>
      </c>
      <c r="P227" s="196">
        <v>1760</v>
      </c>
      <c r="Q227" s="196">
        <v>0</v>
      </c>
      <c r="R227" s="196">
        <v>0</v>
      </c>
      <c r="S227" s="196">
        <v>0</v>
      </c>
      <c r="T227" s="196">
        <v>0</v>
      </c>
      <c r="U227" s="197">
        <v>0</v>
      </c>
      <c r="V227" s="197">
        <v>1760</v>
      </c>
      <c r="W227" s="197">
        <v>-512.72727272727298</v>
      </c>
      <c r="X227" s="198">
        <v>2.8409090909090908</v>
      </c>
      <c r="Y227" s="199"/>
      <c r="Z227" s="199"/>
      <c r="AA227" s="201"/>
      <c r="AB227" s="201"/>
    </row>
    <row r="228" spans="1:28">
      <c r="A228" s="29" t="s">
        <v>1204</v>
      </c>
      <c r="B228" s="31" t="s">
        <v>4</v>
      </c>
      <c r="C228" s="17" t="s">
        <v>319</v>
      </c>
      <c r="D228" s="24" t="s">
        <v>320</v>
      </c>
      <c r="E228" s="23"/>
      <c r="F228" s="19">
        <v>9898</v>
      </c>
      <c r="G228" s="21">
        <v>6601</v>
      </c>
      <c r="H228" s="21">
        <v>8834</v>
      </c>
      <c r="I228" s="8">
        <f>VLOOKUP(C228,'202310-202403出荷数total2403220951'!B:F,5,0)</f>
        <v>2819</v>
      </c>
      <c r="J228" s="203">
        <f>VLOOKUP(C228,'出荷数2307～2406total241008110618'!B:F,5,0)</f>
        <v>6287</v>
      </c>
      <c r="K228" s="214">
        <f>VLOOKUP(C228,'出荷数2407-2506total250730101950'!B:F,5,0)</f>
        <v>6687</v>
      </c>
      <c r="L228" s="203" t="e">
        <f>VLOOKUP(C:C,#REF!,5,0)</f>
        <v>#REF!</v>
      </c>
      <c r="M228" s="392"/>
      <c r="N228" s="8"/>
      <c r="O228" s="21" t="e">
        <f t="shared" si="3"/>
        <v>#REF!</v>
      </c>
      <c r="P228" s="44">
        <v>4639</v>
      </c>
      <c r="Q228" s="44">
        <v>0</v>
      </c>
      <c r="R228" s="44">
        <v>0</v>
      </c>
      <c r="S228" s="44">
        <v>0</v>
      </c>
      <c r="T228" s="44">
        <v>0</v>
      </c>
      <c r="U228" s="45">
        <v>0</v>
      </c>
      <c r="V228" s="45">
        <v>4639</v>
      </c>
      <c r="W228" s="45">
        <v>3132.636363636364</v>
      </c>
      <c r="X228" s="41">
        <v>0.71437809872817415</v>
      </c>
      <c r="Y228" s="46"/>
      <c r="Z228" s="46"/>
    </row>
    <row r="229" spans="1:28">
      <c r="A229" s="29" t="s">
        <v>1205</v>
      </c>
      <c r="B229" s="31" t="s">
        <v>4</v>
      </c>
      <c r="C229" s="17" t="s">
        <v>321</v>
      </c>
      <c r="D229" s="24" t="s">
        <v>322</v>
      </c>
      <c r="E229" s="23"/>
      <c r="F229" s="19">
        <v>10228</v>
      </c>
      <c r="G229" s="21">
        <v>9171</v>
      </c>
      <c r="H229" s="21">
        <v>11029</v>
      </c>
      <c r="I229" s="8">
        <f>VLOOKUP(C229,'202310-202403出荷数total2403220951'!B:F,5,0)</f>
        <v>2992</v>
      </c>
      <c r="J229" s="203">
        <f>VLOOKUP(C229,'出荷数2307～2406total241008110618'!B:F,5,0)</f>
        <v>6316</v>
      </c>
      <c r="K229" s="214">
        <f>VLOOKUP(C229,'出荷数2407-2506total250730101950'!B:F,5,0)</f>
        <v>9066</v>
      </c>
      <c r="L229" s="203" t="e">
        <f>VLOOKUP(C:C,#REF!,5,0)</f>
        <v>#REF!</v>
      </c>
      <c r="M229" s="392"/>
      <c r="N229" s="8"/>
      <c r="O229" s="21" t="e">
        <f t="shared" si="3"/>
        <v>#REF!</v>
      </c>
      <c r="P229" s="44">
        <v>7442</v>
      </c>
      <c r="Q229" s="44">
        <v>0</v>
      </c>
      <c r="R229" s="44">
        <v>0</v>
      </c>
      <c r="S229" s="44">
        <v>0</v>
      </c>
      <c r="T229" s="44">
        <v>0</v>
      </c>
      <c r="U229" s="45">
        <v>0</v>
      </c>
      <c r="V229" s="45">
        <v>7442</v>
      </c>
      <c r="W229" s="45">
        <v>5210.181818181818</v>
      </c>
      <c r="X229" s="41">
        <v>0.65976887933351247</v>
      </c>
      <c r="Y229" s="46"/>
      <c r="Z229" s="46"/>
    </row>
    <row r="230" spans="1:28">
      <c r="A230" s="29" t="s">
        <v>1206</v>
      </c>
      <c r="B230" s="31" t="s">
        <v>4</v>
      </c>
      <c r="C230" s="6" t="s">
        <v>260</v>
      </c>
      <c r="D230" s="20" t="s">
        <v>261</v>
      </c>
      <c r="E230" s="19"/>
      <c r="F230" s="19">
        <v>573</v>
      </c>
      <c r="G230" s="21">
        <v>1775</v>
      </c>
      <c r="H230" s="21">
        <v>1468</v>
      </c>
      <c r="I230" s="8">
        <f>VLOOKUP(C230,'202310-202403出荷数total2403220951'!B:F,5,0)</f>
        <v>525</v>
      </c>
      <c r="J230" s="203">
        <f>VLOOKUP(C230,'出荷数2307～2406total241008110618'!B:F,5,0)</f>
        <v>1084</v>
      </c>
      <c r="K230" s="214">
        <f>VLOOKUP(C230,'出荷数2407-2506total250730101950'!B:F,5,0)</f>
        <v>2352</v>
      </c>
      <c r="L230" s="203" t="e">
        <f>VLOOKUP(C:C,#REF!,5,0)</f>
        <v>#REF!</v>
      </c>
      <c r="M230" s="392"/>
      <c r="N230" s="8"/>
      <c r="O230" s="21" t="e">
        <f t="shared" si="3"/>
        <v>#REF!</v>
      </c>
      <c r="P230" s="44">
        <v>1576</v>
      </c>
      <c r="Q230" s="44">
        <v>0</v>
      </c>
      <c r="R230" s="44">
        <v>0</v>
      </c>
      <c r="S230" s="44">
        <v>0</v>
      </c>
      <c r="T230" s="44">
        <v>0</v>
      </c>
      <c r="U230" s="45">
        <v>0</v>
      </c>
      <c r="V230" s="45">
        <v>1576</v>
      </c>
      <c r="W230" s="45">
        <v>979.18181818181824</v>
      </c>
      <c r="X230" s="41">
        <v>0.83312182741116747</v>
      </c>
      <c r="Y230" s="46"/>
      <c r="Z230" s="46"/>
    </row>
    <row r="231" spans="1:28" s="152" customFormat="1">
      <c r="A231" s="144" t="s">
        <v>1207</v>
      </c>
      <c r="B231" s="155" t="s">
        <v>4</v>
      </c>
      <c r="C231" s="153" t="s">
        <v>323</v>
      </c>
      <c r="D231" s="154" t="s">
        <v>324</v>
      </c>
      <c r="E231" s="153"/>
      <c r="F231" s="146">
        <v>4048</v>
      </c>
      <c r="G231" s="148">
        <v>1912</v>
      </c>
      <c r="H231" s="148">
        <v>2073</v>
      </c>
      <c r="I231" s="148">
        <f>VLOOKUP(C231,'202310-202403出荷数total2403220951'!B:F,5,0)</f>
        <v>1230</v>
      </c>
      <c r="J231" s="148">
        <f>VLOOKUP(C231,'出荷数2307～2406total241008110618'!B:F,5,0)</f>
        <v>1618</v>
      </c>
      <c r="K231" s="214">
        <f>VLOOKUP(C231,'出荷数2407-2506total250730101950'!B:F,5,0)</f>
        <v>1274</v>
      </c>
      <c r="L231" s="203" t="e">
        <f>VLOOKUP(C:C,#REF!,5,0)</f>
        <v>#REF!</v>
      </c>
      <c r="M231" s="392"/>
      <c r="N231" s="8"/>
      <c r="O231" s="21" t="e">
        <f t="shared" si="3"/>
        <v>#REF!</v>
      </c>
      <c r="P231" s="148">
        <v>0</v>
      </c>
      <c r="Q231" s="148">
        <v>0</v>
      </c>
      <c r="R231" s="148">
        <v>0</v>
      </c>
      <c r="S231" s="148">
        <v>0</v>
      </c>
      <c r="T231" s="148">
        <v>0</v>
      </c>
      <c r="U231" s="149">
        <v>0</v>
      </c>
      <c r="V231" s="149">
        <v>0</v>
      </c>
      <c r="W231" s="149" t="e">
        <v>#N/A</v>
      </c>
      <c r="X231" s="150" t="e">
        <v>#N/A</v>
      </c>
      <c r="Y231" s="151"/>
      <c r="Z231" s="151"/>
      <c r="AA231" s="191"/>
      <c r="AB231" s="191"/>
    </row>
    <row r="232" spans="1:28" s="152" customFormat="1">
      <c r="A232" s="144" t="s">
        <v>1208</v>
      </c>
      <c r="B232" s="155" t="s">
        <v>4</v>
      </c>
      <c r="C232" s="153" t="s">
        <v>325</v>
      </c>
      <c r="D232" s="154" t="s">
        <v>326</v>
      </c>
      <c r="E232" s="153"/>
      <c r="F232" s="146">
        <v>1310</v>
      </c>
      <c r="G232" s="148">
        <v>1493</v>
      </c>
      <c r="H232" s="148">
        <v>1407</v>
      </c>
      <c r="I232" s="148">
        <f>VLOOKUP(C232,'202310-202403出荷数total2403220951'!B:F,5,0)</f>
        <v>699</v>
      </c>
      <c r="J232" s="148">
        <f>VLOOKUP(C232,'出荷数2307～2406total241008110618'!B:F,5,0)</f>
        <v>946</v>
      </c>
      <c r="K232" s="214">
        <f>VLOOKUP(C232,'出荷数2407-2506total250730101950'!B:F,5,0)</f>
        <v>567</v>
      </c>
      <c r="L232" s="203" t="e">
        <f>VLOOKUP(C:C,#REF!,5,0)</f>
        <v>#REF!</v>
      </c>
      <c r="M232" s="392"/>
      <c r="N232" s="8"/>
      <c r="O232" s="21" t="e">
        <f t="shared" si="3"/>
        <v>#REF!</v>
      </c>
      <c r="P232" s="148">
        <v>0</v>
      </c>
      <c r="Q232" s="148">
        <v>0</v>
      </c>
      <c r="R232" s="148">
        <v>0</v>
      </c>
      <c r="S232" s="148">
        <v>0</v>
      </c>
      <c r="T232" s="148">
        <v>0</v>
      </c>
      <c r="U232" s="149">
        <v>0</v>
      </c>
      <c r="V232" s="149">
        <v>0</v>
      </c>
      <c r="W232" s="149" t="e">
        <v>#N/A</v>
      </c>
      <c r="X232" s="150" t="e">
        <v>#N/A</v>
      </c>
      <c r="Y232" s="151"/>
      <c r="Z232" s="151"/>
      <c r="AA232" s="191"/>
      <c r="AB232" s="191"/>
    </row>
    <row r="233" spans="1:28">
      <c r="A233" s="29" t="s">
        <v>1209</v>
      </c>
      <c r="B233" s="31" t="s">
        <v>4</v>
      </c>
      <c r="C233" s="6" t="s">
        <v>262</v>
      </c>
      <c r="D233" s="20" t="s">
        <v>263</v>
      </c>
      <c r="E233" s="19"/>
      <c r="F233" s="19">
        <v>1730</v>
      </c>
      <c r="G233" s="21">
        <v>1717</v>
      </c>
      <c r="H233" s="21">
        <v>1895</v>
      </c>
      <c r="I233" s="8">
        <f>VLOOKUP(C233,'202310-202403出荷数total2403220951'!B:F,5,0)</f>
        <v>573</v>
      </c>
      <c r="J233" s="203">
        <f>VLOOKUP(C233,'出荷数2307～2406total241008110618'!B:F,5,0)</f>
        <v>1029</v>
      </c>
      <c r="K233" s="214">
        <f>VLOOKUP(C233,'出荷数2407-2506total250730101950'!B:F,5,0)</f>
        <v>678</v>
      </c>
      <c r="L233" s="203" t="e">
        <f>VLOOKUP(C:C,#REF!,5,0)</f>
        <v>#REF!</v>
      </c>
      <c r="M233" s="392"/>
      <c r="N233" s="8"/>
      <c r="O233" s="21" t="e">
        <f t="shared" si="3"/>
        <v>#REF!</v>
      </c>
      <c r="P233" s="44">
        <v>1717</v>
      </c>
      <c r="Q233" s="44">
        <v>0</v>
      </c>
      <c r="R233" s="44">
        <v>0</v>
      </c>
      <c r="S233" s="44">
        <v>0</v>
      </c>
      <c r="T233" s="44">
        <v>0</v>
      </c>
      <c r="U233" s="45">
        <v>0</v>
      </c>
      <c r="V233" s="45">
        <v>1717</v>
      </c>
      <c r="W233" s="45">
        <v>1408.8181818181818</v>
      </c>
      <c r="X233" s="41">
        <v>0.39487478159580663</v>
      </c>
      <c r="Y233" s="46"/>
      <c r="Z233" s="46"/>
    </row>
    <row r="234" spans="1:28">
      <c r="A234" s="29" t="s">
        <v>1210</v>
      </c>
      <c r="B234" s="31" t="s">
        <v>4</v>
      </c>
      <c r="C234" s="17" t="s">
        <v>327</v>
      </c>
      <c r="D234" s="24" t="s">
        <v>328</v>
      </c>
      <c r="E234" s="23"/>
      <c r="F234" s="19">
        <v>1710</v>
      </c>
      <c r="G234" s="21">
        <v>1333</v>
      </c>
      <c r="H234" s="21">
        <v>1404</v>
      </c>
      <c r="I234" s="8">
        <f>VLOOKUP(C234,'202310-202403出荷数total2403220951'!B:F,5,0)</f>
        <v>317</v>
      </c>
      <c r="J234" s="203">
        <f>VLOOKUP(C234,'出荷数2307～2406total241008110618'!B:F,5,0)</f>
        <v>490</v>
      </c>
      <c r="K234" s="214">
        <f>VLOOKUP(C234,'出荷数2407-2506total250730101950'!B:F,5,0)</f>
        <v>495</v>
      </c>
      <c r="L234" s="203" t="e">
        <f>VLOOKUP(C:C,#REF!,5,0)</f>
        <v>#REF!</v>
      </c>
      <c r="M234" s="392"/>
      <c r="N234" s="8"/>
      <c r="O234" s="21" t="e">
        <f t="shared" si="3"/>
        <v>#REF!</v>
      </c>
      <c r="P234" s="44">
        <v>1494</v>
      </c>
      <c r="Q234" s="44">
        <v>0</v>
      </c>
      <c r="R234" s="44">
        <v>0</v>
      </c>
      <c r="S234" s="44">
        <v>0</v>
      </c>
      <c r="T234" s="44">
        <v>0</v>
      </c>
      <c r="U234" s="45">
        <v>0</v>
      </c>
      <c r="V234" s="45">
        <v>1494</v>
      </c>
      <c r="W234" s="45">
        <v>1084.4545454545455</v>
      </c>
      <c r="X234" s="41">
        <v>0.60307898259705484</v>
      </c>
      <c r="Y234" s="46"/>
      <c r="Z234" s="46"/>
    </row>
    <row r="235" spans="1:28" s="152" customFormat="1" ht="15.75">
      <c r="A235" s="144" t="s">
        <v>1211</v>
      </c>
      <c r="B235" s="155" t="s">
        <v>4</v>
      </c>
      <c r="C235" s="153" t="s">
        <v>264</v>
      </c>
      <c r="D235" s="154" t="s">
        <v>265</v>
      </c>
      <c r="E235" s="153"/>
      <c r="F235" s="146">
        <v>4845</v>
      </c>
      <c r="G235" s="148">
        <v>7700</v>
      </c>
      <c r="H235" s="148">
        <v>1951</v>
      </c>
      <c r="I235" s="148" t="e">
        <f>VLOOKUP(C235,'202310-202403出荷数total2403220951'!B:F,5,0)</f>
        <v>#N/A</v>
      </c>
      <c r="J235" s="148" t="e">
        <f>VLOOKUP(C235,'出荷数2307～2406total241008110618'!B:F,5,0)</f>
        <v>#N/A</v>
      </c>
      <c r="K235" s="214" t="e">
        <f>VLOOKUP(C235,'出荷数2407-2506total250730101950'!B:F,5,0)</f>
        <v>#N/A</v>
      </c>
      <c r="L235" s="203" t="e">
        <f>VLOOKUP(C:C,#REF!,5,0)</f>
        <v>#REF!</v>
      </c>
      <c r="M235" s="392"/>
      <c r="N235" s="8"/>
      <c r="O235" s="21" t="e">
        <f t="shared" si="3"/>
        <v>#REF!</v>
      </c>
      <c r="P235" s="148">
        <v>0</v>
      </c>
      <c r="Q235" s="148">
        <v>0</v>
      </c>
      <c r="R235" s="148">
        <v>0</v>
      </c>
      <c r="S235" s="148">
        <v>0</v>
      </c>
      <c r="T235" s="148">
        <v>0</v>
      </c>
      <c r="U235" s="149">
        <v>0</v>
      </c>
      <c r="V235" s="149">
        <v>0</v>
      </c>
      <c r="W235" s="149" t="e">
        <v>#N/A</v>
      </c>
      <c r="X235" s="150" t="e">
        <v>#N/A</v>
      </c>
      <c r="Y235" s="151"/>
      <c r="Z235" s="151"/>
    </row>
    <row r="236" spans="1:28">
      <c r="A236" s="29" t="s">
        <v>1212</v>
      </c>
      <c r="B236" s="31" t="s">
        <v>4</v>
      </c>
      <c r="C236" s="17" t="s">
        <v>329</v>
      </c>
      <c r="D236" s="24" t="s">
        <v>330</v>
      </c>
      <c r="E236" s="23"/>
      <c r="F236" s="19">
        <v>11021</v>
      </c>
      <c r="G236" s="21">
        <v>6767</v>
      </c>
      <c r="H236" s="21">
        <v>4852</v>
      </c>
      <c r="I236" s="8">
        <f>VLOOKUP(C236,'202310-202403出荷数total2403220951'!B:F,5,0)</f>
        <v>2771</v>
      </c>
      <c r="J236" s="203">
        <f>VLOOKUP(C236,'出荷数2307～2406total241008110618'!B:F,5,0)</f>
        <v>4651</v>
      </c>
      <c r="K236" s="214">
        <f>VLOOKUP(C236,'出荷数2407-2506total250730101950'!B:F,5,0)</f>
        <v>5139</v>
      </c>
      <c r="L236" s="203" t="e">
        <f>VLOOKUP(C:C,#REF!,5,0)</f>
        <v>#REF!</v>
      </c>
      <c r="M236" s="392"/>
      <c r="N236" s="211">
        <v>3000</v>
      </c>
      <c r="O236" s="211">
        <v>3000</v>
      </c>
      <c r="P236" s="44">
        <v>3330</v>
      </c>
      <c r="Q236" s="44">
        <v>900</v>
      </c>
      <c r="R236" s="44">
        <v>7000</v>
      </c>
      <c r="S236" s="44">
        <v>0</v>
      </c>
      <c r="T236" s="44">
        <v>900</v>
      </c>
      <c r="U236" s="45">
        <v>0</v>
      </c>
      <c r="V236" s="45">
        <v>9430</v>
      </c>
      <c r="W236" s="45">
        <v>6430</v>
      </c>
      <c r="X236" s="41">
        <v>1.4684684684684686</v>
      </c>
      <c r="Y236" s="46"/>
      <c r="Z236" s="46"/>
    </row>
    <row r="237" spans="1:28" s="152" customFormat="1" ht="15.75">
      <c r="A237" s="144" t="s">
        <v>1213</v>
      </c>
      <c r="B237" s="155" t="s">
        <v>4</v>
      </c>
      <c r="C237" s="153" t="s">
        <v>331</v>
      </c>
      <c r="D237" s="154" t="s">
        <v>1309</v>
      </c>
      <c r="E237" s="153" t="s">
        <v>186</v>
      </c>
      <c r="F237" s="146">
        <v>1700</v>
      </c>
      <c r="G237" s="148">
        <v>294</v>
      </c>
      <c r="H237" s="148">
        <v>198</v>
      </c>
      <c r="I237" s="148" t="e">
        <f>VLOOKUP(C237,'202310-202403出荷数total2403220951'!B:F,5,0)</f>
        <v>#N/A</v>
      </c>
      <c r="J237" s="148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 t="e">
        <f>VLOOKUP(C:C,#REF!,5,0)</f>
        <v>#REF!</v>
      </c>
      <c r="M237" s="392"/>
      <c r="N237" s="8"/>
      <c r="O237" s="21" t="e">
        <f t="shared" si="3"/>
        <v>#REF!</v>
      </c>
      <c r="P237" s="148">
        <v>0</v>
      </c>
      <c r="Q237" s="148">
        <v>0</v>
      </c>
      <c r="R237" s="148">
        <v>0</v>
      </c>
      <c r="S237" s="148">
        <v>0</v>
      </c>
      <c r="T237" s="148">
        <v>0</v>
      </c>
      <c r="U237" s="149">
        <v>0</v>
      </c>
      <c r="V237" s="149">
        <v>0</v>
      </c>
      <c r="W237" s="149" t="e">
        <v>#N/A</v>
      </c>
      <c r="X237" s="150" t="e">
        <v>#N/A</v>
      </c>
      <c r="Y237" s="151"/>
      <c r="Z237" s="151"/>
    </row>
    <row r="238" spans="1:28" s="152" customFormat="1">
      <c r="A238" s="144" t="s">
        <v>1214</v>
      </c>
      <c r="B238" s="155" t="s">
        <v>4</v>
      </c>
      <c r="C238" s="153" t="s">
        <v>266</v>
      </c>
      <c r="D238" s="154" t="s">
        <v>1266</v>
      </c>
      <c r="E238" s="153"/>
      <c r="F238" s="146">
        <v>2398</v>
      </c>
      <c r="G238" s="148">
        <v>1863</v>
      </c>
      <c r="H238" s="148">
        <v>1640</v>
      </c>
      <c r="I238" s="148">
        <f>VLOOKUP(C238,'202310-202403出荷数total2403220951'!B:F,5,0)</f>
        <v>720</v>
      </c>
      <c r="J238" s="148">
        <f>VLOOKUP(C238,'出荷数2307～2406total241008110618'!B:F,5,0)</f>
        <v>4600</v>
      </c>
      <c r="K238" s="214" t="e">
        <f>VLOOKUP(C238,'出荷数2407-2506total250730101950'!B:F,5,0)</f>
        <v>#N/A</v>
      </c>
      <c r="L238" s="203" t="e">
        <f>VLOOKUP(C:C,#REF!,5,0)</f>
        <v>#REF!</v>
      </c>
      <c r="M238" s="392"/>
      <c r="N238" s="8"/>
      <c r="O238" s="21" t="e">
        <f t="shared" si="3"/>
        <v>#REF!</v>
      </c>
      <c r="P238" s="148">
        <v>5</v>
      </c>
      <c r="Q238" s="148">
        <v>0</v>
      </c>
      <c r="R238" s="148">
        <v>0</v>
      </c>
      <c r="S238" s="148">
        <v>0</v>
      </c>
      <c r="T238" s="148">
        <v>0</v>
      </c>
      <c r="U238" s="149">
        <v>0</v>
      </c>
      <c r="V238" s="149">
        <v>5</v>
      </c>
      <c r="W238" s="149">
        <v>4.545454545454545</v>
      </c>
      <c r="X238" s="150">
        <v>0.2</v>
      </c>
      <c r="Y238" s="151"/>
      <c r="Z238" s="151"/>
      <c r="AA238" s="191"/>
      <c r="AB238" s="191"/>
    </row>
    <row r="239" spans="1:28" s="152" customFormat="1">
      <c r="A239" s="144" t="s">
        <v>1215</v>
      </c>
      <c r="B239" s="155" t="s">
        <v>4</v>
      </c>
      <c r="C239" s="153" t="s">
        <v>267</v>
      </c>
      <c r="D239" s="154" t="s">
        <v>1265</v>
      </c>
      <c r="E239" s="153"/>
      <c r="F239" s="146">
        <v>5642</v>
      </c>
      <c r="G239" s="148">
        <v>200</v>
      </c>
      <c r="H239" s="148">
        <v>1430</v>
      </c>
      <c r="I239" s="148">
        <f>VLOOKUP(C239,'202310-202403出荷数total2403220951'!B:F,5,0)</f>
        <v>285</v>
      </c>
      <c r="J239" s="148">
        <f>VLOOKUP(C239,'出荷数2307～2406total241008110618'!B:F,5,0)</f>
        <v>287</v>
      </c>
      <c r="K239" s="214">
        <f>VLOOKUP(C239,'出荷数2407-2506total250730101950'!B:F,5,0)</f>
        <v>291</v>
      </c>
      <c r="L239" s="203" t="e">
        <f>VLOOKUP(C:C,#REF!,5,0)</f>
        <v>#REF!</v>
      </c>
      <c r="M239" s="392"/>
      <c r="N239" s="8"/>
      <c r="O239" s="21" t="e">
        <f t="shared" si="3"/>
        <v>#REF!</v>
      </c>
      <c r="P239" s="148">
        <v>1002</v>
      </c>
      <c r="Q239" s="148">
        <v>0</v>
      </c>
      <c r="R239" s="148">
        <v>0</v>
      </c>
      <c r="S239" s="148">
        <v>0</v>
      </c>
      <c r="T239" s="148">
        <v>0</v>
      </c>
      <c r="U239" s="149">
        <v>0</v>
      </c>
      <c r="V239" s="149">
        <v>1002</v>
      </c>
      <c r="W239" s="149">
        <v>853.36363636363637</v>
      </c>
      <c r="X239" s="150">
        <v>0.32634730538922158</v>
      </c>
      <c r="Y239" s="151"/>
      <c r="Z239" s="151"/>
      <c r="AA239" s="191"/>
      <c r="AB239" s="191"/>
    </row>
    <row r="240" spans="1:28" s="200" customFormat="1">
      <c r="A240" s="192" t="s">
        <v>1216</v>
      </c>
      <c r="B240" s="212" t="s">
        <v>4</v>
      </c>
      <c r="C240" s="235" t="s">
        <v>332</v>
      </c>
      <c r="D240" s="236" t="s">
        <v>333</v>
      </c>
      <c r="E240" s="235"/>
      <c r="F240" s="194">
        <v>428</v>
      </c>
      <c r="G240" s="196">
        <v>1103</v>
      </c>
      <c r="H240" s="196">
        <v>787</v>
      </c>
      <c r="I240" s="196">
        <f>VLOOKUP(C240,'202310-202403出荷数total2403220951'!B:F,5,0)</f>
        <v>481</v>
      </c>
      <c r="J240" s="196">
        <f>VLOOKUP(C240,'出荷数2307～2406total241008110618'!B:F,5,0)</f>
        <v>533</v>
      </c>
      <c r="K240" s="196">
        <f>VLOOKUP(C240,'出荷数2407-2506total250730101950'!B:F,5,0)</f>
        <v>617</v>
      </c>
      <c r="L240" s="203" t="e">
        <f>VLOOKUP(C:C,#REF!,5,0)</f>
        <v>#REF!</v>
      </c>
      <c r="M240" s="392"/>
      <c r="N240" s="196"/>
      <c r="O240" s="196" t="e">
        <f t="shared" si="3"/>
        <v>#REF!</v>
      </c>
      <c r="P240" s="196">
        <v>170</v>
      </c>
      <c r="Q240" s="196">
        <v>0</v>
      </c>
      <c r="R240" s="196">
        <v>0</v>
      </c>
      <c r="S240" s="196">
        <v>0</v>
      </c>
      <c r="T240" s="196">
        <v>0</v>
      </c>
      <c r="U240" s="197">
        <v>0</v>
      </c>
      <c r="V240" s="197">
        <v>170</v>
      </c>
      <c r="W240" s="197">
        <v>-87.272727272727252</v>
      </c>
      <c r="X240" s="198">
        <v>3.3294117647058825</v>
      </c>
      <c r="Y240" s="199"/>
      <c r="Z240" s="199"/>
      <c r="AA240" s="201"/>
      <c r="AB240" s="201"/>
    </row>
    <row r="241" spans="1:28" s="200" customFormat="1">
      <c r="A241" s="192" t="s">
        <v>1217</v>
      </c>
      <c r="B241" s="212" t="s">
        <v>4</v>
      </c>
      <c r="C241" s="235" t="s">
        <v>268</v>
      </c>
      <c r="D241" s="236" t="s">
        <v>4102</v>
      </c>
      <c r="E241" s="235"/>
      <c r="F241" s="194">
        <v>1178</v>
      </c>
      <c r="G241" s="196">
        <v>1650</v>
      </c>
      <c r="H241" s="196">
        <v>1270</v>
      </c>
      <c r="I241" s="196">
        <f>VLOOKUP(C241,'202310-202403出荷数total2403220951'!B:F,5,0)</f>
        <v>496</v>
      </c>
      <c r="J241" s="196">
        <f>VLOOKUP(C241,'出荷数2307～2406total241008110618'!B:F,5,0)</f>
        <v>962</v>
      </c>
      <c r="K241" s="214">
        <f>VLOOKUP(C241,'出荷数2407-2506total250730101950'!B:F,5,0)</f>
        <v>596</v>
      </c>
      <c r="L241" s="203" t="e">
        <f>VLOOKUP(C:C,#REF!,5,0)</f>
        <v>#REF!</v>
      </c>
      <c r="M241" s="392" t="str">
        <f>VLOOKUP(C:C,処分売価!A:P,15,0)</f>
        <v>処分品</v>
      </c>
      <c r="N241" s="8"/>
      <c r="O241" s="21" t="e">
        <f t="shared" si="3"/>
        <v>#REF!</v>
      </c>
      <c r="P241" s="196">
        <v>0</v>
      </c>
      <c r="Q241" s="196">
        <v>0</v>
      </c>
      <c r="R241" s="196">
        <v>0</v>
      </c>
      <c r="S241" s="196">
        <v>0</v>
      </c>
      <c r="T241" s="196">
        <v>0</v>
      </c>
      <c r="U241" s="197">
        <v>0</v>
      </c>
      <c r="V241" s="197">
        <v>0</v>
      </c>
      <c r="W241" s="197">
        <v>-55.45454545454546</v>
      </c>
      <c r="X241" s="198" t="e">
        <v>#DIV/0!</v>
      </c>
      <c r="Y241" s="199"/>
      <c r="Z241" s="199"/>
      <c r="AA241" s="201"/>
      <c r="AB241" s="201"/>
    </row>
    <row r="242" spans="1:28">
      <c r="A242" s="29" t="s">
        <v>1218</v>
      </c>
      <c r="B242" s="31" t="s">
        <v>4</v>
      </c>
      <c r="C242" s="17" t="s">
        <v>270</v>
      </c>
      <c r="D242" s="24" t="s">
        <v>271</v>
      </c>
      <c r="E242" s="23"/>
      <c r="F242" s="19">
        <v>3399</v>
      </c>
      <c r="G242" s="21">
        <v>3090</v>
      </c>
      <c r="H242" s="21">
        <v>3886</v>
      </c>
      <c r="I242" s="8">
        <f>VLOOKUP(C242,'202310-202403出荷数total2403220951'!B:F,5,0)</f>
        <v>1077</v>
      </c>
      <c r="J242" s="203">
        <f>VLOOKUP(C242,'出荷数2307～2406total241008110618'!B:F,5,0)</f>
        <v>1997</v>
      </c>
      <c r="K242" s="214">
        <f>VLOOKUP(C242,'出荷数2407-2506total250730101950'!B:F,5,0)</f>
        <v>1751</v>
      </c>
      <c r="L242" s="203" t="e">
        <f>VLOOKUP(C:C,#REF!,5,0)</f>
        <v>#REF!</v>
      </c>
      <c r="M242" s="392" t="str">
        <f>VLOOKUP(C:C,処分売価!A:P,15,0)</f>
        <v>処分品</v>
      </c>
      <c r="N242" s="8"/>
      <c r="O242" s="21" t="e">
        <f t="shared" si="3"/>
        <v>#REF!</v>
      </c>
      <c r="P242" s="44">
        <v>1125</v>
      </c>
      <c r="Q242" s="44">
        <v>0</v>
      </c>
      <c r="R242" s="44">
        <v>0</v>
      </c>
      <c r="S242" s="44">
        <v>0</v>
      </c>
      <c r="T242" s="44">
        <v>0</v>
      </c>
      <c r="U242" s="45">
        <v>0</v>
      </c>
      <c r="V242" s="45">
        <v>1125</v>
      </c>
      <c r="W242" s="45">
        <v>605.4545454545455</v>
      </c>
      <c r="X242" s="41">
        <v>1.016</v>
      </c>
      <c r="Y242" s="46"/>
      <c r="Z242" s="46"/>
    </row>
    <row r="243" spans="1:28" s="152" customFormat="1" ht="15.75">
      <c r="A243" s="144" t="s">
        <v>1219</v>
      </c>
      <c r="B243" s="155" t="s">
        <v>4</v>
      </c>
      <c r="C243" s="153" t="s">
        <v>713</v>
      </c>
      <c r="D243" s="154" t="s">
        <v>1310</v>
      </c>
      <c r="E243" s="153"/>
      <c r="F243" s="146" t="e">
        <f>VLOOKUP(C243,#REF!,17,0 )</f>
        <v>#REF!</v>
      </c>
      <c r="G243" s="148">
        <v>18471</v>
      </c>
      <c r="H243" s="148">
        <v>11873</v>
      </c>
      <c r="I243" s="148">
        <f>VLOOKUP(C243,'202310-202403出荷数total2403220951'!B:F,5,0)</f>
        <v>21</v>
      </c>
      <c r="J243" s="148">
        <f>VLOOKUP(C243,'出荷数2307～2406total241008110618'!B:F,5,0)</f>
        <v>179</v>
      </c>
      <c r="K243" s="214">
        <f>VLOOKUP(C243,'出荷数2407-2506total250730101950'!B:F,5,0)</f>
        <v>20</v>
      </c>
      <c r="L243" s="203" t="e">
        <f>VLOOKUP(C:C,#REF!,5,0)</f>
        <v>#REF!</v>
      </c>
      <c r="M243" s="392" t="str">
        <f>VLOOKUP(C:C,処分売価!A:P,15,0)</f>
        <v>処分品</v>
      </c>
      <c r="N243" s="8"/>
      <c r="O243" s="21" t="e">
        <f t="shared" si="3"/>
        <v>#REF!</v>
      </c>
      <c r="P243" s="148">
        <v>0</v>
      </c>
      <c r="Q243" s="148">
        <v>0</v>
      </c>
      <c r="R243" s="148">
        <v>0</v>
      </c>
      <c r="S243" s="148">
        <v>0</v>
      </c>
      <c r="T243" s="148">
        <v>0</v>
      </c>
      <c r="U243" s="149">
        <v>0</v>
      </c>
      <c r="V243" s="149">
        <v>0</v>
      </c>
      <c r="W243" s="149" t="e">
        <v>#N/A</v>
      </c>
      <c r="X243" s="150" t="e">
        <v>#N/A</v>
      </c>
      <c r="Y243" s="151"/>
      <c r="Z243" s="151"/>
    </row>
    <row r="244" spans="1:28">
      <c r="A244" s="29" t="s">
        <v>1220</v>
      </c>
      <c r="B244" s="31" t="s">
        <v>4</v>
      </c>
      <c r="C244" s="17" t="s">
        <v>273</v>
      </c>
      <c r="D244" s="24" t="s">
        <v>274</v>
      </c>
      <c r="E244" s="23"/>
      <c r="F244" s="19">
        <v>1919</v>
      </c>
      <c r="G244" s="21">
        <v>2904</v>
      </c>
      <c r="H244" s="21">
        <v>2412</v>
      </c>
      <c r="I244" s="8">
        <f>VLOOKUP(C244,'202310-202403出荷数total2403220951'!B:F,5,0)</f>
        <v>850</v>
      </c>
      <c r="J244" s="203">
        <f>VLOOKUP(C244,'出荷数2307～2406total241008110618'!B:F,5,0)</f>
        <v>2028</v>
      </c>
      <c r="K244" s="214">
        <f>VLOOKUP(C244,'出荷数2407-2506total250730101950'!B:F,5,0)</f>
        <v>1107</v>
      </c>
      <c r="L244" s="203" t="e">
        <f>VLOOKUP(C:C,#REF!,5,0)</f>
        <v>#REF!</v>
      </c>
      <c r="M244" s="392" t="str">
        <f>VLOOKUP(C:C,処分売価!A:P,15,0)</f>
        <v>処分品</v>
      </c>
      <c r="N244" s="8"/>
      <c r="O244" s="21" t="e">
        <f t="shared" si="3"/>
        <v>#REF!</v>
      </c>
      <c r="P244" s="44">
        <v>3073</v>
      </c>
      <c r="Q244" s="44">
        <v>0</v>
      </c>
      <c r="R244" s="44">
        <v>0</v>
      </c>
      <c r="S244" s="44">
        <v>0</v>
      </c>
      <c r="T244" s="44">
        <v>0</v>
      </c>
      <c r="U244" s="45">
        <v>0</v>
      </c>
      <c r="V244" s="45">
        <v>3073</v>
      </c>
      <c r="W244" s="45">
        <v>2868.4545454545455</v>
      </c>
      <c r="X244" s="41">
        <v>0.14643670680117149</v>
      </c>
      <c r="Y244" s="46"/>
      <c r="Z244" s="46"/>
    </row>
    <row r="245" spans="1:28">
      <c r="A245" s="29" t="s">
        <v>1221</v>
      </c>
      <c r="B245" s="31" t="s">
        <v>4</v>
      </c>
      <c r="C245" s="17" t="s">
        <v>709</v>
      </c>
      <c r="D245" s="24" t="s">
        <v>717</v>
      </c>
      <c r="E245" s="23"/>
      <c r="F245" s="19">
        <v>0</v>
      </c>
      <c r="G245" s="21">
        <v>0</v>
      </c>
      <c r="H245" s="21">
        <v>8393</v>
      </c>
      <c r="I245" s="8">
        <f>VLOOKUP(C245,'202310-202403出荷数total2403220951'!B:F,5,0)</f>
        <v>7931</v>
      </c>
      <c r="J245" s="203">
        <f>VLOOKUP(C245,'出荷数2307～2406total241008110618'!B:F,5,0)</f>
        <v>17588</v>
      </c>
      <c r="K245" s="214">
        <f>VLOOKUP(C245,'出荷数2407-2506total250730101950'!B:F,5,0)</f>
        <v>16987</v>
      </c>
      <c r="L245" s="203" t="e">
        <f>VLOOKUP(C:C,#REF!,5,0)</f>
        <v>#REF!</v>
      </c>
      <c r="M245" s="392"/>
      <c r="N245" s="211">
        <v>12000</v>
      </c>
      <c r="O245" s="211">
        <v>12000</v>
      </c>
      <c r="P245" s="44">
        <v>10277</v>
      </c>
      <c r="Q245" s="44">
        <v>1200</v>
      </c>
      <c r="R245" s="44">
        <v>5000</v>
      </c>
      <c r="S245" s="44">
        <v>0</v>
      </c>
      <c r="T245" s="44">
        <v>1200</v>
      </c>
      <c r="U245" s="45">
        <v>0</v>
      </c>
      <c r="V245" s="45">
        <v>14077</v>
      </c>
      <c r="W245" s="45">
        <v>2077</v>
      </c>
      <c r="X245" s="41">
        <v>1.5978398365281696</v>
      </c>
      <c r="Y245" s="46"/>
      <c r="Z245" s="46"/>
    </row>
    <row r="246" spans="1:28">
      <c r="A246" s="29"/>
      <c r="B246" s="31" t="s">
        <v>4</v>
      </c>
      <c r="C246" s="17" t="s">
        <v>4100</v>
      </c>
      <c r="D246" s="24" t="s">
        <v>4427</v>
      </c>
      <c r="E246" s="23"/>
      <c r="F246" s="19"/>
      <c r="G246" s="21"/>
      <c r="H246" s="21"/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214" t="e">
        <f>VLOOKUP(C246,'出荷数2407-2506total250730101950'!B:F,5,0)</f>
        <v>#N/A</v>
      </c>
      <c r="L246" s="203" t="e">
        <f>VLOOKUP(C:C,#REF!,5,0)</f>
        <v>#REF!</v>
      </c>
      <c r="M246" s="392"/>
      <c r="N246" s="213">
        <v>1500</v>
      </c>
      <c r="O246" s="211">
        <v>1500</v>
      </c>
      <c r="P246" s="44">
        <v>2603</v>
      </c>
      <c r="Q246" s="44">
        <v>525</v>
      </c>
      <c r="R246" s="44">
        <v>0</v>
      </c>
      <c r="S246" s="44">
        <v>0</v>
      </c>
      <c r="T246" s="44">
        <v>525</v>
      </c>
      <c r="U246" s="45">
        <v>0</v>
      </c>
      <c r="V246" s="45">
        <v>2078</v>
      </c>
      <c r="W246" s="45">
        <v>578</v>
      </c>
      <c r="X246" s="41">
        <v>0.10257395313100269</v>
      </c>
      <c r="Y246" s="46"/>
      <c r="Z246" s="46"/>
    </row>
    <row r="247" spans="1:28" s="231" customFormat="1">
      <c r="A247" s="223" t="s">
        <v>1222</v>
      </c>
      <c r="B247" s="254" t="s">
        <v>4</v>
      </c>
      <c r="C247" s="255" t="s">
        <v>275</v>
      </c>
      <c r="D247" s="256" t="s">
        <v>276</v>
      </c>
      <c r="E247" s="255"/>
      <c r="F247" s="225">
        <v>2255</v>
      </c>
      <c r="G247" s="227">
        <v>2545</v>
      </c>
      <c r="H247" s="227">
        <v>2670</v>
      </c>
      <c r="I247" s="227">
        <f>VLOOKUP(C247,'202310-202403出荷数total2403220951'!B:F,5,0)</f>
        <v>879</v>
      </c>
      <c r="J247" s="227">
        <f>VLOOKUP(C247,'出荷数2307～2406total241008110618'!B:F,5,0)</f>
        <v>2296</v>
      </c>
      <c r="K247" s="214">
        <f>VLOOKUP(C247,'出荷数2407-2506total250730101950'!B:F,5,0)</f>
        <v>457</v>
      </c>
      <c r="L247" s="203" t="e">
        <f>VLOOKUP(C:C,#REF!,5,0)</f>
        <v>#REF!</v>
      </c>
      <c r="M247" s="392" t="str">
        <f>VLOOKUP(C:C,処分売価!A:P,15,0)</f>
        <v>処分品</v>
      </c>
      <c r="N247" s="8"/>
      <c r="O247" s="21" t="e">
        <f t="shared" si="3"/>
        <v>#REF!</v>
      </c>
      <c r="P247" s="227">
        <v>0</v>
      </c>
      <c r="Q247" s="227">
        <v>0</v>
      </c>
      <c r="R247" s="227">
        <v>0</v>
      </c>
      <c r="S247" s="227">
        <v>0</v>
      </c>
      <c r="T247" s="227">
        <v>0</v>
      </c>
      <c r="U247" s="228">
        <v>0</v>
      </c>
      <c r="V247" s="228">
        <v>0</v>
      </c>
      <c r="W247" s="228" t="e">
        <v>#N/A</v>
      </c>
      <c r="X247" s="229" t="e">
        <v>#N/A</v>
      </c>
      <c r="Y247" s="230"/>
      <c r="Z247" s="230"/>
      <c r="AA247" s="232"/>
      <c r="AB247" s="232"/>
    </row>
    <row r="248" spans="1:28">
      <c r="A248" s="29"/>
      <c r="B248" s="31" t="s">
        <v>4</v>
      </c>
      <c r="C248" s="17" t="s">
        <v>3793</v>
      </c>
      <c r="D248" s="24" t="s">
        <v>276</v>
      </c>
      <c r="E248" s="23"/>
      <c r="F248" s="19"/>
      <c r="G248" s="21"/>
      <c r="H248" s="21"/>
      <c r="I248" s="8" t="e">
        <f>VLOOKUP(C248,'202310-202403出荷数total2403220951'!B:F,5,0)</f>
        <v>#N/A</v>
      </c>
      <c r="J248" s="203" t="e">
        <f>VLOOKUP(C248,'出荷数2307～2406total241008110618'!B:F,5,0)</f>
        <v>#N/A</v>
      </c>
      <c r="K248" s="214">
        <f>VLOOKUP(C248,'出荷数2407-2506total250730101950'!B:F,5,0)</f>
        <v>1929</v>
      </c>
      <c r="L248" s="203" t="e">
        <f>VLOOKUP(C:C,#REF!,5,0)</f>
        <v>#REF!</v>
      </c>
      <c r="M248" s="392"/>
      <c r="N248" s="211">
        <v>2000</v>
      </c>
      <c r="O248" s="211">
        <v>2000</v>
      </c>
      <c r="P248" s="44">
        <v>5216</v>
      </c>
      <c r="Q248" s="44">
        <v>0</v>
      </c>
      <c r="R248" s="44">
        <v>0</v>
      </c>
      <c r="S248" s="44">
        <v>0</v>
      </c>
      <c r="T248" s="44">
        <v>0</v>
      </c>
      <c r="U248" s="45">
        <v>0</v>
      </c>
      <c r="V248" s="45">
        <v>5216</v>
      </c>
      <c r="W248" s="45">
        <v>3216</v>
      </c>
      <c r="X248" s="41">
        <v>0.27971625766871167</v>
      </c>
      <c r="Y248" s="46"/>
      <c r="Z248" s="46"/>
    </row>
    <row r="249" spans="1:28">
      <c r="A249" s="29" t="s">
        <v>1223</v>
      </c>
      <c r="B249" s="31" t="s">
        <v>4</v>
      </c>
      <c r="C249" s="6" t="s">
        <v>277</v>
      </c>
      <c r="D249" s="20" t="s">
        <v>278</v>
      </c>
      <c r="E249" s="19"/>
      <c r="F249" s="19">
        <v>1568</v>
      </c>
      <c r="G249" s="21">
        <v>1942</v>
      </c>
      <c r="H249" s="21">
        <v>1574</v>
      </c>
      <c r="I249" s="8">
        <f>VLOOKUP(C249,'202310-202403出荷数total2403220951'!B:F,5,0)</f>
        <v>294</v>
      </c>
      <c r="J249" s="203">
        <f>VLOOKUP(C249,'出荷数2307～2406total241008110618'!B:F,5,0)</f>
        <v>1143</v>
      </c>
      <c r="K249" s="214">
        <f>VLOOKUP(C249,'出荷数2407-2506total250730101950'!B:F,5,0)</f>
        <v>179</v>
      </c>
      <c r="L249" s="203" t="e">
        <f>VLOOKUP(C:C,#REF!,5,0)</f>
        <v>#REF!</v>
      </c>
      <c r="M249" s="392" t="str">
        <f>VLOOKUP(C:C,処分売価!A:P,15,0)</f>
        <v>処分品</v>
      </c>
      <c r="N249" s="8"/>
      <c r="O249" s="21" t="e">
        <f t="shared" si="3"/>
        <v>#REF!</v>
      </c>
      <c r="P249" s="44">
        <v>1028</v>
      </c>
      <c r="Q249" s="44">
        <v>0</v>
      </c>
      <c r="R249" s="44">
        <v>0</v>
      </c>
      <c r="S249" s="44">
        <v>0</v>
      </c>
      <c r="T249" s="44">
        <v>0</v>
      </c>
      <c r="U249" s="45">
        <v>0</v>
      </c>
      <c r="V249" s="45">
        <v>1028</v>
      </c>
      <c r="W249" s="45">
        <v>963.90909090909088</v>
      </c>
      <c r="X249" s="41">
        <v>0.13715953307392997</v>
      </c>
      <c r="Y249" s="46"/>
      <c r="Z249" s="46"/>
    </row>
    <row r="250" spans="1:28">
      <c r="A250" s="29" t="s">
        <v>1225</v>
      </c>
      <c r="B250" s="31" t="s">
        <v>4</v>
      </c>
      <c r="C250" s="17" t="s">
        <v>334</v>
      </c>
      <c r="D250" s="24" t="s">
        <v>335</v>
      </c>
      <c r="E250" s="23"/>
      <c r="F250" s="19">
        <v>3321</v>
      </c>
      <c r="G250" s="21">
        <v>3161</v>
      </c>
      <c r="H250" s="21">
        <v>2352</v>
      </c>
      <c r="I250" s="8">
        <f>VLOOKUP(C250,'202310-202403出荷数total2403220951'!B:F,5,0)</f>
        <v>1294</v>
      </c>
      <c r="J250" s="203">
        <f>VLOOKUP(C250,'出荷数2307～2406total241008110618'!B:F,5,0)</f>
        <v>2368</v>
      </c>
      <c r="K250" s="214">
        <f>VLOOKUP(C250,'出荷数2407-2506total250730101950'!B:F,5,0)</f>
        <v>559</v>
      </c>
      <c r="L250" s="203" t="e">
        <f>VLOOKUP(C:C,#REF!,5,0)</f>
        <v>#REF!</v>
      </c>
      <c r="M250" s="392"/>
      <c r="N250" s="8"/>
      <c r="O250" s="21" t="e">
        <f t="shared" si="3"/>
        <v>#REF!</v>
      </c>
      <c r="P250" s="44">
        <v>3250</v>
      </c>
      <c r="Q250" s="44">
        <v>0</v>
      </c>
      <c r="R250" s="44">
        <v>0</v>
      </c>
      <c r="S250" s="44">
        <v>0</v>
      </c>
      <c r="T250" s="44">
        <v>0</v>
      </c>
      <c r="U250" s="45">
        <v>0</v>
      </c>
      <c r="V250" s="45">
        <v>3250</v>
      </c>
      <c r="W250" s="45">
        <v>2989.090909090909</v>
      </c>
      <c r="X250" s="41">
        <v>0.17661538461538462</v>
      </c>
      <c r="Y250" s="46"/>
      <c r="Z250" s="46"/>
    </row>
    <row r="251" spans="1:28">
      <c r="A251" s="29" t="s">
        <v>1267</v>
      </c>
      <c r="B251" s="31" t="s">
        <v>4</v>
      </c>
      <c r="C251" s="17" t="s">
        <v>281</v>
      </c>
      <c r="D251" s="24" t="s">
        <v>282</v>
      </c>
      <c r="E251" s="23"/>
      <c r="F251" s="19">
        <v>1190</v>
      </c>
      <c r="G251" s="21">
        <v>257</v>
      </c>
      <c r="H251" s="21">
        <v>20</v>
      </c>
      <c r="I251" s="8">
        <f>VLOOKUP(C251,'202310-202403出荷数total2403220951'!B:F,5,0)</f>
        <v>6</v>
      </c>
      <c r="J251" s="203">
        <f>VLOOKUP(C251,'出荷数2307～2406total241008110618'!B:F,5,0)</f>
        <v>913</v>
      </c>
      <c r="K251" s="214">
        <f>VLOOKUP(C251,'出荷数2407-2506total250730101950'!B:F,5,0)</f>
        <v>38</v>
      </c>
      <c r="L251" s="203" t="e">
        <f>VLOOKUP(C:C,#REF!,5,0)</f>
        <v>#REF!</v>
      </c>
      <c r="M251" s="392" t="str">
        <f>VLOOKUP(C:C,処分売価!A:P,15,0)</f>
        <v>処分品</v>
      </c>
      <c r="N251" s="8"/>
      <c r="O251" s="21" t="e">
        <f t="shared" si="3"/>
        <v>#REF!</v>
      </c>
      <c r="P251" s="44">
        <v>2987</v>
      </c>
      <c r="Q251" s="44">
        <v>0</v>
      </c>
      <c r="R251" s="44">
        <v>0</v>
      </c>
      <c r="S251" s="44">
        <v>0</v>
      </c>
      <c r="T251" s="44">
        <v>0</v>
      </c>
      <c r="U251" s="45">
        <v>0</v>
      </c>
      <c r="V251" s="45">
        <v>2987</v>
      </c>
      <c r="W251" s="45">
        <v>2889.2727272727275</v>
      </c>
      <c r="X251" s="41">
        <v>7.1978573819886177E-2</v>
      </c>
      <c r="Y251" s="46"/>
      <c r="Z251" s="46"/>
    </row>
    <row r="252" spans="1:28">
      <c r="A252" s="29" t="s">
        <v>1268</v>
      </c>
      <c r="B252" s="31" t="s">
        <v>4</v>
      </c>
      <c r="C252" s="17" t="s">
        <v>283</v>
      </c>
      <c r="D252" s="24" t="s">
        <v>284</v>
      </c>
      <c r="E252" s="23" t="s">
        <v>285</v>
      </c>
      <c r="F252" s="19"/>
      <c r="G252" s="21">
        <v>15</v>
      </c>
      <c r="H252" s="21">
        <v>63</v>
      </c>
      <c r="I252" s="8">
        <f>VLOOKUP(C252,'202310-202403出荷数total2403220951'!B:F,5,0)</f>
        <v>9</v>
      </c>
      <c r="J252" s="203">
        <f>VLOOKUP(C252,'出荷数2307～2406total241008110618'!B:F,5,0)</f>
        <v>60</v>
      </c>
      <c r="K252" s="214">
        <f>VLOOKUP(C252,'出荷数2407-2506total250730101950'!B:F,5,0)</f>
        <v>532</v>
      </c>
      <c r="L252" s="203" t="e">
        <f>VLOOKUP(C:C,#REF!,5,0)</f>
        <v>#REF!</v>
      </c>
      <c r="M252" s="392" t="str">
        <f>VLOOKUP(C:C,処分売価!A:P,15,0)</f>
        <v>処分品</v>
      </c>
      <c r="N252" s="8"/>
      <c r="O252" s="21" t="e">
        <f t="shared" si="3"/>
        <v>#REF!</v>
      </c>
      <c r="P252" s="44">
        <v>2186</v>
      </c>
      <c r="Q252" s="44">
        <v>400</v>
      </c>
      <c r="R252" s="44">
        <v>0</v>
      </c>
      <c r="S252" s="44">
        <v>0</v>
      </c>
      <c r="T252" s="44">
        <v>400</v>
      </c>
      <c r="U252" s="45">
        <v>0</v>
      </c>
      <c r="V252" s="45">
        <v>1786</v>
      </c>
      <c r="W252" s="45">
        <v>1702.8181818181818</v>
      </c>
      <c r="X252" s="41">
        <v>8.3714547118023785E-2</v>
      </c>
      <c r="Y252" s="46"/>
      <c r="Z252" s="46"/>
    </row>
    <row r="253" spans="1:28">
      <c r="A253" s="29" t="s">
        <v>1269</v>
      </c>
      <c r="B253" s="31" t="s">
        <v>4</v>
      </c>
      <c r="C253" s="17" t="s">
        <v>286</v>
      </c>
      <c r="D253" s="24" t="s">
        <v>284</v>
      </c>
      <c r="E253" s="23" t="s">
        <v>287</v>
      </c>
      <c r="F253" s="19"/>
      <c r="G253" s="21">
        <v>13</v>
      </c>
      <c r="H253" s="21">
        <v>1763</v>
      </c>
      <c r="I253" s="8">
        <f>VLOOKUP(C253,'202310-202403出荷数total2403220951'!B:F,5,0)</f>
        <v>1037</v>
      </c>
      <c r="J253" s="203">
        <f>VLOOKUP(C253,'出荷数2307～2406total241008110618'!B:F,5,0)</f>
        <v>1632</v>
      </c>
      <c r="K253" s="214">
        <f>VLOOKUP(C253,'出荷数2407-2506total250730101950'!B:F,5,0)</f>
        <v>3459</v>
      </c>
      <c r="L253" s="203" t="e">
        <f>VLOOKUP(C:C,#REF!,5,0)</f>
        <v>#REF!</v>
      </c>
      <c r="M253" s="392"/>
      <c r="N253" s="211">
        <v>1000</v>
      </c>
      <c r="O253" s="21" t="e">
        <f t="shared" si="3"/>
        <v>#REF!</v>
      </c>
      <c r="P253" s="44">
        <v>4369</v>
      </c>
      <c r="Q253" s="44">
        <v>3420</v>
      </c>
      <c r="R253" s="44">
        <v>0</v>
      </c>
      <c r="S253" s="44">
        <v>0</v>
      </c>
      <c r="T253" s="44">
        <v>3420</v>
      </c>
      <c r="U253" s="45">
        <v>0</v>
      </c>
      <c r="V253" s="45">
        <v>949</v>
      </c>
      <c r="W253" s="45">
        <v>-165.09090909090901</v>
      </c>
      <c r="X253" s="41">
        <v>0.56099794003204395</v>
      </c>
      <c r="Y253" s="46" t="s">
        <v>351</v>
      </c>
      <c r="Z253" s="46"/>
    </row>
    <row r="254" spans="1:28">
      <c r="A254" s="29" t="s">
        <v>1270</v>
      </c>
      <c r="B254" s="31" t="s">
        <v>4</v>
      </c>
      <c r="C254" s="6" t="s">
        <v>336</v>
      </c>
      <c r="D254" s="20" t="s">
        <v>337</v>
      </c>
      <c r="E254" s="19"/>
      <c r="F254" s="19">
        <v>14890</v>
      </c>
      <c r="G254" s="21">
        <v>8789</v>
      </c>
      <c r="H254" s="21">
        <v>7412</v>
      </c>
      <c r="I254" s="8">
        <f>VLOOKUP(C254,'202310-202403出荷数total2403220951'!B:F,5,0)</f>
        <v>2096</v>
      </c>
      <c r="J254" s="203">
        <f>VLOOKUP(C254,'出荷数2307～2406total241008110618'!B:F,5,0)</f>
        <v>4099</v>
      </c>
      <c r="K254" s="214">
        <f>VLOOKUP(C254,'出荷数2407-2506total250730101950'!B:F,5,0)</f>
        <v>5341</v>
      </c>
      <c r="L254" s="203" t="e">
        <f>VLOOKUP(C:C,#REF!,5,0)</f>
        <v>#REF!</v>
      </c>
      <c r="M254" s="392"/>
      <c r="N254" s="8"/>
      <c r="O254" s="21" t="e">
        <f t="shared" si="3"/>
        <v>#REF!</v>
      </c>
      <c r="P254" s="44">
        <v>3583</v>
      </c>
      <c r="Q254" s="44">
        <v>0</v>
      </c>
      <c r="R254" s="44">
        <v>0</v>
      </c>
      <c r="S254" s="44">
        <v>0</v>
      </c>
      <c r="T254" s="44">
        <v>0</v>
      </c>
      <c r="U254" s="45">
        <v>0</v>
      </c>
      <c r="V254" s="45">
        <v>3583</v>
      </c>
      <c r="W254" s="45">
        <v>1397.5454545454545</v>
      </c>
      <c r="X254" s="41">
        <v>1.3418922690482835</v>
      </c>
      <c r="Y254" s="46"/>
      <c r="Z254" s="46"/>
    </row>
    <row r="255" spans="1:28">
      <c r="A255" s="29" t="s">
        <v>1281</v>
      </c>
      <c r="B255" s="31" t="s">
        <v>4</v>
      </c>
      <c r="C255" s="6" t="s">
        <v>288</v>
      </c>
      <c r="D255" s="20" t="s">
        <v>289</v>
      </c>
      <c r="E255" s="19"/>
      <c r="F255" s="19">
        <v>804</v>
      </c>
      <c r="G255" s="21">
        <v>1002</v>
      </c>
      <c r="H255" s="21">
        <v>420</v>
      </c>
      <c r="I255" s="8">
        <f>VLOOKUP(C255,'202310-202403出荷数total2403220951'!B:F,5,0)</f>
        <v>202</v>
      </c>
      <c r="J255" s="203">
        <f>VLOOKUP(C255,'出荷数2307～2406total241008110618'!B:F,5,0)</f>
        <v>535</v>
      </c>
      <c r="K255" s="214">
        <f>VLOOKUP(C255,'出荷数2407-2506total250730101950'!B:F,5,0)</f>
        <v>533</v>
      </c>
      <c r="L255" s="203" t="e">
        <f>VLOOKUP(C:C,#REF!,5,0)</f>
        <v>#REF!</v>
      </c>
      <c r="M255" s="392"/>
      <c r="N255" s="8"/>
      <c r="O255" s="21" t="e">
        <f t="shared" si="3"/>
        <v>#REF!</v>
      </c>
      <c r="P255" s="44">
        <v>4411</v>
      </c>
      <c r="Q255" s="44">
        <v>900</v>
      </c>
      <c r="R255" s="44">
        <v>0</v>
      </c>
      <c r="S255" s="44">
        <v>0</v>
      </c>
      <c r="T255" s="44">
        <v>0</v>
      </c>
      <c r="U255" s="45">
        <v>900</v>
      </c>
      <c r="V255" s="45">
        <v>4411</v>
      </c>
      <c r="W255" s="45">
        <v>4141.909090909091</v>
      </c>
      <c r="X255" s="41">
        <v>0.13420992972115167</v>
      </c>
      <c r="Y255" s="46"/>
      <c r="Z255" s="46"/>
    </row>
    <row r="256" spans="1:28">
      <c r="A256" s="29" t="s">
        <v>1282</v>
      </c>
      <c r="B256" s="31" t="s">
        <v>4</v>
      </c>
      <c r="C256" s="6" t="s">
        <v>290</v>
      </c>
      <c r="D256" s="20" t="s">
        <v>353</v>
      </c>
      <c r="E256" s="19"/>
      <c r="F256" s="19">
        <v>9500</v>
      </c>
      <c r="G256" s="21">
        <v>10728</v>
      </c>
      <c r="H256" s="21">
        <v>10697</v>
      </c>
      <c r="I256" s="8">
        <f>VLOOKUP(C256,'202310-202403出荷数total2403220951'!B:F,5,0)</f>
        <v>1681</v>
      </c>
      <c r="J256" s="203">
        <f>VLOOKUP(C256,'出荷数2307～2406total241008110618'!B:F,5,0)</f>
        <v>2982</v>
      </c>
      <c r="K256" s="214">
        <f>VLOOKUP(C256,'出荷数2407-2506total250730101950'!B:F,5,0)</f>
        <v>2981</v>
      </c>
      <c r="L256" s="203" t="e">
        <f>VLOOKUP(C:C,#REF!,5,0)</f>
        <v>#REF!</v>
      </c>
      <c r="M256" s="392"/>
      <c r="N256" s="8"/>
      <c r="O256" s="21" t="e">
        <f t="shared" si="3"/>
        <v>#REF!</v>
      </c>
      <c r="P256" s="44">
        <v>5560</v>
      </c>
      <c r="Q256" s="44">
        <v>550</v>
      </c>
      <c r="R256" s="44">
        <v>0</v>
      </c>
      <c r="S256" s="44">
        <v>0</v>
      </c>
      <c r="T256" s="44">
        <v>850</v>
      </c>
      <c r="U256" s="45">
        <v>-300</v>
      </c>
      <c r="V256" s="45">
        <v>4710</v>
      </c>
      <c r="W256" s="45">
        <v>4218.181818181818</v>
      </c>
      <c r="X256" s="41">
        <v>0.19460431654676258</v>
      </c>
      <c r="Y256" s="46"/>
      <c r="Z256" s="46"/>
    </row>
    <row r="257" spans="1:28">
      <c r="A257" s="29" t="s">
        <v>1283</v>
      </c>
      <c r="B257" s="31" t="s">
        <v>4</v>
      </c>
      <c r="C257" s="17" t="s">
        <v>291</v>
      </c>
      <c r="D257" s="24" t="s">
        <v>292</v>
      </c>
      <c r="E257" s="23"/>
      <c r="F257" s="19">
        <v>12966</v>
      </c>
      <c r="G257" s="21">
        <v>14030</v>
      </c>
      <c r="H257" s="21">
        <v>8212</v>
      </c>
      <c r="I257" s="8">
        <f>VLOOKUP(C257,'202310-202403出荷数total2403220951'!B:F,5,0)</f>
        <v>3253</v>
      </c>
      <c r="J257" s="203">
        <f>VLOOKUP(C257,'出荷数2307～2406total241008110618'!B:F,5,0)</f>
        <v>8174</v>
      </c>
      <c r="K257" s="214">
        <f>VLOOKUP(C257,'出荷数2407-2506total250730101950'!B:F,5,0)</f>
        <v>2540</v>
      </c>
      <c r="L257" s="203" t="e">
        <f>VLOOKUP(C:C,#REF!,5,0)</f>
        <v>#REF!</v>
      </c>
      <c r="M257" s="392"/>
      <c r="N257" s="8"/>
      <c r="O257" s="21" t="e">
        <f t="shared" si="3"/>
        <v>#REF!</v>
      </c>
      <c r="P257" s="44">
        <v>5746</v>
      </c>
      <c r="Q257" s="44">
        <v>0</v>
      </c>
      <c r="R257" s="44">
        <v>0</v>
      </c>
      <c r="S257" s="44">
        <v>0</v>
      </c>
      <c r="T257" s="44">
        <v>0</v>
      </c>
      <c r="U257" s="45">
        <v>0</v>
      </c>
      <c r="V257" s="45">
        <v>5746</v>
      </c>
      <c r="W257" s="45">
        <v>4942.363636363636</v>
      </c>
      <c r="X257" s="41">
        <v>0.30769230769230771</v>
      </c>
      <c r="Y257" s="46"/>
      <c r="Z257" s="46"/>
    </row>
    <row r="258" spans="1:28">
      <c r="A258" s="29" t="s">
        <v>2921</v>
      </c>
      <c r="B258" s="31" t="s">
        <v>4</v>
      </c>
      <c r="C258" s="6" t="s">
        <v>293</v>
      </c>
      <c r="D258" s="20" t="s">
        <v>294</v>
      </c>
      <c r="E258" s="19"/>
      <c r="F258" s="19"/>
      <c r="G258" s="21">
        <v>5</v>
      </c>
      <c r="H258" s="21">
        <v>1</v>
      </c>
      <c r="I258" s="8">
        <f>VLOOKUP(C258,'202310-202403出荷数total2403220951'!B:F,5,0)</f>
        <v>2</v>
      </c>
      <c r="J258" s="203">
        <f>VLOOKUP(C258,'出荷数2307～2406total241008110618'!B:F,5,0)</f>
        <v>2</v>
      </c>
      <c r="K258" s="214">
        <f>VLOOKUP(C258,'出荷数2407-2506total250730101950'!B:F,5,0)</f>
        <v>100</v>
      </c>
      <c r="L258" s="203" t="e">
        <f>VLOOKUP(C:C,#REF!,5,0)</f>
        <v>#REF!</v>
      </c>
      <c r="M258" s="392"/>
      <c r="N258" s="8"/>
      <c r="O258" s="21" t="e">
        <f t="shared" si="3"/>
        <v>#REF!</v>
      </c>
      <c r="P258" s="44">
        <v>10</v>
      </c>
      <c r="Q258" s="44">
        <v>0</v>
      </c>
      <c r="R258" s="44">
        <v>0</v>
      </c>
      <c r="S258" s="44">
        <v>0</v>
      </c>
      <c r="T258" s="44">
        <v>0</v>
      </c>
      <c r="U258" s="45">
        <v>0</v>
      </c>
      <c r="V258" s="45">
        <v>10</v>
      </c>
      <c r="W258" s="45" t="e">
        <v>#N/A</v>
      </c>
      <c r="X258" s="41" t="e">
        <v>#N/A</v>
      </c>
      <c r="Y258" s="46"/>
      <c r="Z258" s="46"/>
    </row>
    <row r="259" spans="1:28">
      <c r="A259" s="144" t="s">
        <v>2922</v>
      </c>
      <c r="B259" s="155" t="s">
        <v>4</v>
      </c>
      <c r="C259" s="153" t="s">
        <v>338</v>
      </c>
      <c r="D259" s="154" t="s">
        <v>339</v>
      </c>
      <c r="E259" s="153"/>
      <c r="F259" s="146">
        <v>2286</v>
      </c>
      <c r="G259" s="148">
        <v>1421</v>
      </c>
      <c r="H259" s="21">
        <v>1951</v>
      </c>
      <c r="I259" s="8" t="e">
        <f>VLOOKUP(C259,'202310-202403出荷数total2403220951'!B:F,5,0)</f>
        <v>#N/A</v>
      </c>
      <c r="J259" s="203">
        <f>VLOOKUP(C259,'出荷数2307～2406total241008110618'!B:F,5,0)</f>
        <v>842</v>
      </c>
      <c r="K259" s="214">
        <f>VLOOKUP(C259,'出荷数2407-2506total250730101950'!B:F,5,0)</f>
        <v>2974</v>
      </c>
      <c r="L259" s="203" t="e">
        <f>VLOOKUP(C:C,#REF!,5,0)</f>
        <v>#REF!</v>
      </c>
      <c r="M259" s="392"/>
      <c r="N259" s="8"/>
      <c r="O259" s="21" t="e">
        <f t="shared" si="3"/>
        <v>#REF!</v>
      </c>
      <c r="P259" s="44">
        <v>0</v>
      </c>
      <c r="Q259" s="44">
        <v>0</v>
      </c>
      <c r="R259" s="44">
        <v>0</v>
      </c>
      <c r="S259" s="44">
        <v>0</v>
      </c>
      <c r="T259" s="44">
        <v>0</v>
      </c>
      <c r="U259" s="45">
        <v>0</v>
      </c>
      <c r="V259" s="45">
        <v>0</v>
      </c>
      <c r="W259" s="45">
        <v>-1350</v>
      </c>
      <c r="X259" s="41" t="e">
        <v>#DIV/0!</v>
      </c>
      <c r="Y259" s="46"/>
      <c r="Z259" s="46"/>
    </row>
    <row r="260" spans="1:28" s="200" customFormat="1">
      <c r="A260" s="192" t="s">
        <v>2923</v>
      </c>
      <c r="B260" s="212" t="s">
        <v>4</v>
      </c>
      <c r="C260" s="235" t="s">
        <v>340</v>
      </c>
      <c r="D260" s="236" t="s">
        <v>341</v>
      </c>
      <c r="E260" s="235" t="s">
        <v>342</v>
      </c>
      <c r="F260" s="194">
        <v>7185</v>
      </c>
      <c r="G260" s="196">
        <v>6168</v>
      </c>
      <c r="H260" s="196">
        <v>3961</v>
      </c>
      <c r="I260" s="196">
        <f>VLOOKUP(C260,'202310-202403出荷数total2403220951'!B:F,5,0)</f>
        <v>816</v>
      </c>
      <c r="J260" s="196">
        <f>VLOOKUP(C260,'出荷数2307～2406total241008110618'!B:F,5,0)</f>
        <v>2248</v>
      </c>
      <c r="K260" s="196">
        <f>VLOOKUP(C260,'出荷数2407-2506total250730101950'!B:F,5,0)</f>
        <v>1584</v>
      </c>
      <c r="L260" s="203" t="e">
        <f>VLOOKUP(C:C,#REF!,5,0)</f>
        <v>#REF!</v>
      </c>
      <c r="M260" s="392"/>
      <c r="N260" s="196"/>
      <c r="O260" s="196" t="e">
        <f t="shared" si="3"/>
        <v>#REF!</v>
      </c>
      <c r="P260" s="196">
        <v>725</v>
      </c>
      <c r="Q260" s="196">
        <v>0</v>
      </c>
      <c r="R260" s="196">
        <v>0</v>
      </c>
      <c r="S260" s="196">
        <v>0</v>
      </c>
      <c r="T260" s="196">
        <v>0</v>
      </c>
      <c r="U260" s="197">
        <v>0</v>
      </c>
      <c r="V260" s="197">
        <v>725</v>
      </c>
      <c r="W260" s="197">
        <v>396.81818181818181</v>
      </c>
      <c r="X260" s="198">
        <v>0.99586206896551721</v>
      </c>
      <c r="Y260" s="199"/>
      <c r="Z260" s="199"/>
      <c r="AA260" s="201"/>
      <c r="AB260" s="201"/>
    </row>
    <row r="261" spans="1:28">
      <c r="A261" s="29" t="s">
        <v>2924</v>
      </c>
      <c r="B261" s="31" t="s">
        <v>4</v>
      </c>
      <c r="C261" s="17" t="s">
        <v>344</v>
      </c>
      <c r="D261" s="24" t="s">
        <v>345</v>
      </c>
      <c r="E261" s="23"/>
      <c r="F261" s="19">
        <v>7385</v>
      </c>
      <c r="G261" s="21">
        <v>6339</v>
      </c>
      <c r="H261" s="21">
        <v>6574</v>
      </c>
      <c r="I261" s="8">
        <f>VLOOKUP(C261,'202310-202403出荷数total2403220951'!B:F,5,0)</f>
        <v>3247</v>
      </c>
      <c r="J261" s="203">
        <f>VLOOKUP(C261,'出荷数2307～2406total241008110618'!B:F,5,0)</f>
        <v>7174</v>
      </c>
      <c r="K261" s="214">
        <f>VLOOKUP(C261,'出荷数2407-2506total250730101950'!B:F,5,0)</f>
        <v>7562</v>
      </c>
      <c r="L261" s="203" t="e">
        <f>VLOOKUP(C:C,#REF!,5,0)</f>
        <v>#REF!</v>
      </c>
      <c r="M261" s="392"/>
      <c r="N261" s="211">
        <v>4000</v>
      </c>
      <c r="O261" s="211">
        <v>4000</v>
      </c>
      <c r="P261" s="44">
        <v>3587</v>
      </c>
      <c r="Q261" s="44">
        <v>0</v>
      </c>
      <c r="R261" s="44">
        <v>3000</v>
      </c>
      <c r="S261" s="44">
        <v>0</v>
      </c>
      <c r="T261" s="44">
        <v>0</v>
      </c>
      <c r="U261" s="45">
        <v>0</v>
      </c>
      <c r="V261" s="45">
        <v>6587</v>
      </c>
      <c r="W261" s="45">
        <v>2587</v>
      </c>
      <c r="X261" s="41">
        <v>1.9905213270142179</v>
      </c>
      <c r="Y261" s="46"/>
      <c r="Z261" s="46"/>
    </row>
    <row r="262" spans="1:28">
      <c r="A262" s="9"/>
      <c r="B262" s="31" t="s">
        <v>4</v>
      </c>
      <c r="C262" s="49" t="s">
        <v>3770</v>
      </c>
      <c r="D262" s="24" t="s">
        <v>3783</v>
      </c>
      <c r="E262" s="50"/>
      <c r="F262" s="50">
        <v>0</v>
      </c>
      <c r="G262" s="8">
        <v>0</v>
      </c>
      <c r="H262" s="8">
        <v>0</v>
      </c>
      <c r="I262" s="8" t="e">
        <f>VLOOKUP(C262,'202310-202403出荷数total2403220951'!B:F,5,0)</f>
        <v>#N/A</v>
      </c>
      <c r="J262" s="203" t="e">
        <f>VLOOKUP(C262,'出荷数2307～2406total241008110618'!B:F,5,0)</f>
        <v>#N/A</v>
      </c>
      <c r="K262" s="214">
        <f>VLOOKUP(C262,'出荷数2407-2506total250730101950'!B:F,5,0)</f>
        <v>2754</v>
      </c>
      <c r="L262" s="203" t="e">
        <f>VLOOKUP(C:C,#REF!,5,0)</f>
        <v>#REF!</v>
      </c>
      <c r="M262" s="392"/>
      <c r="N262" s="211">
        <v>1000</v>
      </c>
      <c r="O262" s="211">
        <v>1000</v>
      </c>
      <c r="P262" s="44">
        <v>3076</v>
      </c>
      <c r="Q262" s="44">
        <v>2000</v>
      </c>
      <c r="R262" s="44">
        <v>0</v>
      </c>
      <c r="S262" s="44">
        <v>0</v>
      </c>
      <c r="T262" s="44">
        <v>1900</v>
      </c>
      <c r="U262" s="45">
        <v>100</v>
      </c>
      <c r="V262" s="45">
        <v>1176</v>
      </c>
      <c r="W262" s="45">
        <v>176</v>
      </c>
      <c r="X262" s="41">
        <v>0.53283485045513657</v>
      </c>
      <c r="Y262" s="46"/>
      <c r="Z262" s="46"/>
    </row>
    <row r="263" spans="1:28" s="152" customFormat="1" ht="15.75">
      <c r="A263" s="29" t="s">
        <v>2926</v>
      </c>
      <c r="B263" s="155" t="s">
        <v>4</v>
      </c>
      <c r="C263" s="153" t="s">
        <v>348</v>
      </c>
      <c r="D263" s="154" t="s">
        <v>1311</v>
      </c>
      <c r="E263" s="153"/>
      <c r="F263" s="146">
        <v>2372</v>
      </c>
      <c r="G263" s="148">
        <v>1852</v>
      </c>
      <c r="H263" s="21">
        <v>1128</v>
      </c>
      <c r="I263" s="8">
        <f>VLOOKUP(C263,'202310-202403出荷数total2403220951'!B:F,5,0)</f>
        <v>242</v>
      </c>
      <c r="J263" s="203">
        <f>VLOOKUP(C263,'出荷数2307～2406total241008110618'!B:F,5,0)</f>
        <v>537</v>
      </c>
      <c r="K263" s="214">
        <f>VLOOKUP(C263,'出荷数2407-2506total250730101950'!B:F,5,0)</f>
        <v>510</v>
      </c>
      <c r="L263" s="203" t="e">
        <f>VLOOKUP(C:C,#REF!,5,0)</f>
        <v>#REF!</v>
      </c>
      <c r="M263" s="392" t="str">
        <f>VLOOKUP(C:C,処分売価!A:P,15,0)</f>
        <v>処分品</v>
      </c>
      <c r="N263" s="8"/>
      <c r="O263" s="21" t="e">
        <f t="shared" ref="O263:O278" si="4">L263/11*5</f>
        <v>#REF!</v>
      </c>
      <c r="P263" s="148">
        <v>251</v>
      </c>
      <c r="Q263" s="148">
        <v>0</v>
      </c>
      <c r="R263" s="44">
        <v>0</v>
      </c>
      <c r="S263" s="148">
        <v>0</v>
      </c>
      <c r="T263" s="148">
        <v>0</v>
      </c>
      <c r="U263" s="149">
        <v>0</v>
      </c>
      <c r="V263" s="149">
        <v>251</v>
      </c>
      <c r="W263" s="149">
        <v>131.45454545454544</v>
      </c>
      <c r="X263" s="150">
        <v>1.047808764940239</v>
      </c>
      <c r="Y263" s="151"/>
      <c r="Z263" s="151"/>
    </row>
    <row r="264" spans="1:28">
      <c r="A264" s="29" t="s">
        <v>2927</v>
      </c>
      <c r="B264" s="31" t="s">
        <v>4</v>
      </c>
      <c r="C264" s="17" t="s">
        <v>715</v>
      </c>
      <c r="D264" s="24" t="s">
        <v>716</v>
      </c>
      <c r="E264" s="23"/>
      <c r="F264" s="19">
        <v>0</v>
      </c>
      <c r="G264" s="21">
        <v>0</v>
      </c>
      <c r="H264" s="21">
        <v>1956</v>
      </c>
      <c r="I264" s="8">
        <f>VLOOKUP(C264,'202310-202403出荷数total2403220951'!B:F,5,0)</f>
        <v>512</v>
      </c>
      <c r="J264" s="203">
        <f>VLOOKUP(C264,'出荷数2307～2406total241008110618'!B:F,5,0)</f>
        <v>1043</v>
      </c>
      <c r="K264" s="214">
        <f>VLOOKUP(C264,'出荷数2407-2506total250730101950'!B:F,5,0)</f>
        <v>1417</v>
      </c>
      <c r="L264" s="203" t="e">
        <f>VLOOKUP(C:C,#REF!,5,0)</f>
        <v>#REF!</v>
      </c>
      <c r="M264" s="392"/>
      <c r="N264" s="8"/>
      <c r="O264" s="21" t="e">
        <f t="shared" si="4"/>
        <v>#REF!</v>
      </c>
      <c r="P264" s="44">
        <v>3549</v>
      </c>
      <c r="Q264" s="44">
        <v>0</v>
      </c>
      <c r="R264" s="44">
        <v>0</v>
      </c>
      <c r="S264" s="44">
        <v>0</v>
      </c>
      <c r="T264" s="44">
        <v>0</v>
      </c>
      <c r="U264" s="45">
        <v>0</v>
      </c>
      <c r="V264" s="45">
        <v>3549</v>
      </c>
      <c r="W264" s="45">
        <v>2902.181818181818</v>
      </c>
      <c r="X264" s="41">
        <v>0.40095801634263173</v>
      </c>
      <c r="Y264" s="46"/>
      <c r="Z264" s="46"/>
    </row>
    <row r="265" spans="1:28">
      <c r="A265" s="29" t="s">
        <v>2928</v>
      </c>
      <c r="B265" s="31" t="s">
        <v>4</v>
      </c>
      <c r="C265" s="17" t="s">
        <v>295</v>
      </c>
      <c r="D265" s="24" t="s">
        <v>296</v>
      </c>
      <c r="E265" s="23"/>
      <c r="F265" s="19">
        <v>3128</v>
      </c>
      <c r="G265" s="21">
        <v>4154</v>
      </c>
      <c r="H265" s="21">
        <v>2497</v>
      </c>
      <c r="I265" s="8">
        <f>VLOOKUP(C265,'202310-202403出荷数total2403220951'!B:F,5,0)</f>
        <v>1204</v>
      </c>
      <c r="J265" s="203">
        <f>VLOOKUP(C265,'出荷数2307～2406total241008110618'!B:F,5,0)</f>
        <v>2123</v>
      </c>
      <c r="K265" s="214">
        <f>VLOOKUP(C265,'出荷数2407-2506total250730101950'!B:F,5,0)</f>
        <v>2367</v>
      </c>
      <c r="L265" s="203" t="e">
        <f>VLOOKUP(C:C,#REF!,5,0)</f>
        <v>#REF!</v>
      </c>
      <c r="M265" s="392"/>
      <c r="N265" s="8"/>
      <c r="O265" s="21" t="e">
        <f t="shared" si="4"/>
        <v>#REF!</v>
      </c>
      <c r="P265" s="44">
        <v>3224</v>
      </c>
      <c r="Q265" s="44">
        <v>10</v>
      </c>
      <c r="R265" s="44">
        <v>0</v>
      </c>
      <c r="S265" s="44">
        <v>0</v>
      </c>
      <c r="T265" s="44">
        <v>0</v>
      </c>
      <c r="U265" s="45">
        <v>10</v>
      </c>
      <c r="V265" s="45">
        <v>3224</v>
      </c>
      <c r="W265" s="45">
        <v>2388.5454545454545</v>
      </c>
      <c r="X265" s="41">
        <v>0.57009925558312657</v>
      </c>
      <c r="Y265" s="46"/>
      <c r="Z265" s="46"/>
    </row>
    <row r="266" spans="1:28" s="152" customFormat="1">
      <c r="A266" s="144" t="s">
        <v>2929</v>
      </c>
      <c r="B266" s="155" t="s">
        <v>4</v>
      </c>
      <c r="C266" s="153" t="s">
        <v>349</v>
      </c>
      <c r="D266" s="154" t="s">
        <v>350</v>
      </c>
      <c r="E266" s="153"/>
      <c r="F266" s="146">
        <v>807</v>
      </c>
      <c r="G266" s="148">
        <v>965</v>
      </c>
      <c r="H266" s="148">
        <v>878</v>
      </c>
      <c r="I266" s="148">
        <f>VLOOKUP(C266,'202310-202403出荷数total2403220951'!B:F,5,0)</f>
        <v>264</v>
      </c>
      <c r="J266" s="148">
        <f>VLOOKUP(C266,'出荷数2307～2406total241008110618'!B:F,5,0)</f>
        <v>486</v>
      </c>
      <c r="K266" s="214">
        <f>VLOOKUP(C266,'出荷数2407-2506total250730101950'!B:F,5,0)</f>
        <v>678</v>
      </c>
      <c r="L266" s="203" t="e">
        <f>VLOOKUP(C:C,#REF!,5,0)</f>
        <v>#REF!</v>
      </c>
      <c r="M266" s="392"/>
      <c r="N266" s="8"/>
      <c r="O266" s="21" t="e">
        <f t="shared" si="4"/>
        <v>#REF!</v>
      </c>
      <c r="P266" s="148">
        <v>0</v>
      </c>
      <c r="Q266" s="148">
        <v>0</v>
      </c>
      <c r="R266" s="148">
        <v>0</v>
      </c>
      <c r="S266" s="148">
        <v>0</v>
      </c>
      <c r="T266" s="148">
        <v>0</v>
      </c>
      <c r="U266" s="149">
        <v>0</v>
      </c>
      <c r="V266" s="149">
        <v>0</v>
      </c>
      <c r="W266" s="149" t="e">
        <v>#N/A</v>
      </c>
      <c r="X266" s="150" t="e">
        <v>#N/A</v>
      </c>
      <c r="Y266" s="151"/>
      <c r="Z266" s="151"/>
      <c r="AA266" s="191"/>
      <c r="AB266" s="191"/>
    </row>
    <row r="267" spans="1:28" ht="19.149999999999999" customHeight="1">
      <c r="A267" s="29" t="s">
        <v>2930</v>
      </c>
      <c r="B267" s="164" t="s">
        <v>4</v>
      </c>
      <c r="C267" s="165" t="s">
        <v>2882</v>
      </c>
      <c r="D267" s="242" t="s">
        <v>359</v>
      </c>
      <c r="E267" s="181"/>
      <c r="F267" s="183">
        <v>3004</v>
      </c>
      <c r="G267" s="184">
        <v>2368</v>
      </c>
      <c r="H267" s="21">
        <v>2446</v>
      </c>
      <c r="I267" s="8">
        <f>VLOOKUP(C267,'202310-202403出荷数total2403220951'!B:F,5,0)</f>
        <v>1141</v>
      </c>
      <c r="J267" s="203">
        <f>VLOOKUP(C267,'出荷数2307～2406total241008110618'!B:F,5,0)</f>
        <v>2240</v>
      </c>
      <c r="K267" s="214">
        <f>VLOOKUP(C267,'出荷数2407-2506total250730101950'!B:F,5,0)</f>
        <v>2295</v>
      </c>
      <c r="L267" s="203" t="e">
        <f>VLOOKUP(C:C,#REF!,5,0)</f>
        <v>#REF!</v>
      </c>
      <c r="M267" s="392"/>
      <c r="N267" s="8"/>
      <c r="O267" s="21" t="e">
        <f t="shared" si="4"/>
        <v>#REF!</v>
      </c>
      <c r="P267" s="160">
        <v>152</v>
      </c>
      <c r="Q267" s="160">
        <v>0</v>
      </c>
      <c r="R267" s="44">
        <v>0</v>
      </c>
      <c r="S267" s="160">
        <v>0</v>
      </c>
      <c r="T267" s="160">
        <v>0</v>
      </c>
      <c r="U267" s="161">
        <v>0</v>
      </c>
      <c r="V267" s="45">
        <v>152</v>
      </c>
      <c r="W267" s="45">
        <v>-894.36363636363649</v>
      </c>
      <c r="X267" s="162">
        <v>15.144736842105264</v>
      </c>
      <c r="Y267" s="163"/>
      <c r="Z267" s="163"/>
    </row>
    <row r="268" spans="1:28" s="9" customFormat="1">
      <c r="A268" s="29" t="s">
        <v>2931</v>
      </c>
      <c r="B268" s="193" t="s">
        <v>4</v>
      </c>
      <c r="C268" s="243" t="s">
        <v>1315</v>
      </c>
      <c r="D268" s="243" t="s">
        <v>1318</v>
      </c>
      <c r="E268" s="185"/>
      <c r="F268" s="185"/>
      <c r="G268" s="185"/>
      <c r="H268" s="21">
        <v>128</v>
      </c>
      <c r="I268" s="8">
        <f>VLOOKUP(C268,'202310-202403出荷数total2403220951'!B:F,5,0)</f>
        <v>43</v>
      </c>
      <c r="J268" s="203">
        <f>VLOOKUP(C268,'出荷数2307～2406total241008110618'!B:F,5,0)</f>
        <v>110</v>
      </c>
      <c r="K268" s="214">
        <f>VLOOKUP(C268,'出荷数2407-2506total250730101950'!B:F,5,0)</f>
        <v>140</v>
      </c>
      <c r="L268" s="203" t="e">
        <f>VLOOKUP(C:C,#REF!,5,0)</f>
        <v>#REF!</v>
      </c>
      <c r="M268" s="392"/>
      <c r="N268" s="8"/>
      <c r="O268" s="21" t="e">
        <f t="shared" si="4"/>
        <v>#REF!</v>
      </c>
      <c r="P268" s="44">
        <v>148</v>
      </c>
      <c r="Q268" s="44">
        <v>0</v>
      </c>
      <c r="R268" s="44">
        <v>0</v>
      </c>
      <c r="S268" s="44">
        <v>0</v>
      </c>
      <c r="T268" s="44">
        <v>0</v>
      </c>
      <c r="U268" s="45">
        <v>0</v>
      </c>
      <c r="V268" s="45">
        <v>148</v>
      </c>
      <c r="W268" s="45">
        <v>77.090909090909093</v>
      </c>
      <c r="X268" s="41">
        <v>1.0540540540540539</v>
      </c>
      <c r="Y268" s="13" t="s">
        <v>5135</v>
      </c>
      <c r="Z268" s="13"/>
      <c r="AA268" s="143"/>
      <c r="AB268" s="143"/>
    </row>
    <row r="269" spans="1:28" s="9" customFormat="1">
      <c r="A269" s="29" t="s">
        <v>2932</v>
      </c>
      <c r="B269" s="145" t="s">
        <v>4</v>
      </c>
      <c r="C269" s="185" t="s">
        <v>1316</v>
      </c>
      <c r="D269" s="186" t="s">
        <v>1318</v>
      </c>
      <c r="E269" s="187"/>
      <c r="F269" s="187"/>
      <c r="G269" s="148"/>
      <c r="H269" s="21">
        <v>36</v>
      </c>
      <c r="I269" s="8">
        <f>VLOOKUP(C269,'202310-202403出荷数total2403220951'!B:F,5,0)</f>
        <v>152</v>
      </c>
      <c r="J269" s="203">
        <f>VLOOKUP(C269,'出荷数2307～2406total241008110618'!B:F,5,0)</f>
        <v>193</v>
      </c>
      <c r="K269" s="214">
        <f>VLOOKUP(C269,'出荷数2407-2506total250730101950'!B:F,5,0)</f>
        <v>245</v>
      </c>
      <c r="L269" s="203" t="e">
        <f>VLOOKUP(C:C,#REF!,5,0)</f>
        <v>#REF!</v>
      </c>
      <c r="M269" s="392"/>
      <c r="N269" s="8"/>
      <c r="O269" s="21" t="e">
        <f t="shared" si="4"/>
        <v>#REF!</v>
      </c>
      <c r="P269" s="44">
        <v>65</v>
      </c>
      <c r="Q269" s="44">
        <v>0</v>
      </c>
      <c r="R269" s="44">
        <v>0</v>
      </c>
      <c r="S269" s="44">
        <v>0</v>
      </c>
      <c r="T269" s="44">
        <v>0</v>
      </c>
      <c r="U269" s="45">
        <v>0</v>
      </c>
      <c r="V269" s="45">
        <v>65</v>
      </c>
      <c r="W269" s="45">
        <v>-36.363636363636374</v>
      </c>
      <c r="X269" s="41">
        <v>3.4307692307692306</v>
      </c>
      <c r="Y269" s="13"/>
      <c r="Z269" s="13"/>
      <c r="AA269" s="143"/>
      <c r="AB269" s="143"/>
    </row>
    <row r="270" spans="1:28" s="9" customFormat="1">
      <c r="A270" s="29" t="s">
        <v>2933</v>
      </c>
      <c r="B270" s="145" t="s">
        <v>4</v>
      </c>
      <c r="C270" s="186" t="s">
        <v>1317</v>
      </c>
      <c r="D270" s="186" t="s">
        <v>1318</v>
      </c>
      <c r="E270" s="187"/>
      <c r="F270" s="187"/>
      <c r="G270" s="148"/>
      <c r="H270" s="21">
        <v>890</v>
      </c>
      <c r="I270" s="8">
        <f>VLOOKUP(C270,'202310-202403出荷数total2403220951'!B:F,5,0)</f>
        <v>323</v>
      </c>
      <c r="J270" s="203">
        <f>VLOOKUP(C270,'出荷数2307～2406total241008110618'!B:F,5,0)</f>
        <v>642</v>
      </c>
      <c r="K270" s="214">
        <f>VLOOKUP(C270,'出荷数2407-2506total250730101950'!B:F,5,0)</f>
        <v>519</v>
      </c>
      <c r="L270" s="203" t="e">
        <f>VLOOKUP(C:C,#REF!,5,0)</f>
        <v>#REF!</v>
      </c>
      <c r="M270" s="392"/>
      <c r="N270" s="8"/>
      <c r="O270" s="21" t="e">
        <f t="shared" si="4"/>
        <v>#REF!</v>
      </c>
      <c r="P270" s="44">
        <v>249</v>
      </c>
      <c r="Q270" s="44">
        <v>0</v>
      </c>
      <c r="R270" s="44">
        <v>0</v>
      </c>
      <c r="S270" s="44">
        <v>0</v>
      </c>
      <c r="T270" s="44">
        <v>0</v>
      </c>
      <c r="U270" s="45">
        <v>0</v>
      </c>
      <c r="V270" s="45">
        <v>249</v>
      </c>
      <c r="W270" s="45">
        <v>98.545454545454561</v>
      </c>
      <c r="X270" s="41">
        <v>1.3293172690763053</v>
      </c>
      <c r="Y270" s="13"/>
      <c r="Z270" s="13"/>
      <c r="AA270" s="143"/>
      <c r="AB270" s="143"/>
    </row>
    <row r="271" spans="1:28" s="231" customFormat="1">
      <c r="A271" s="223" t="s">
        <v>2934</v>
      </c>
      <c r="B271" s="224" t="s">
        <v>4</v>
      </c>
      <c r="C271" s="295" t="s">
        <v>2876</v>
      </c>
      <c r="D271" s="295" t="s">
        <v>2877</v>
      </c>
      <c r="E271" s="296"/>
      <c r="F271" s="296"/>
      <c r="G271" s="227"/>
      <c r="H271" s="227">
        <v>283</v>
      </c>
      <c r="I271" s="227">
        <f>VLOOKUP(C271,'202310-202403出荷数total2403220951'!B:F,5,0)</f>
        <v>240</v>
      </c>
      <c r="J271" s="227">
        <f>VLOOKUP(C271,'出荷数2307～2406total241008110618'!B:F,5,0)</f>
        <v>1210</v>
      </c>
      <c r="K271" s="227">
        <f>VLOOKUP(C271,'出荷数2407-2506total250730101950'!B:F,5,0)</f>
        <v>612</v>
      </c>
      <c r="L271" s="203" t="e">
        <f>VLOOKUP(C:C,#REF!,5,0)</f>
        <v>#REF!</v>
      </c>
      <c r="M271" s="392" t="str">
        <f>VLOOKUP(C:C,処分売価!A:P,15,0)</f>
        <v>処分品</v>
      </c>
      <c r="N271" s="297">
        <v>1000</v>
      </c>
      <c r="O271" s="227" t="e">
        <f t="shared" si="4"/>
        <v>#REF!</v>
      </c>
      <c r="P271" s="227">
        <v>4110</v>
      </c>
      <c r="Q271" s="227">
        <v>0</v>
      </c>
      <c r="R271" s="227">
        <v>0</v>
      </c>
      <c r="S271" s="227">
        <v>0</v>
      </c>
      <c r="T271" s="227">
        <v>0</v>
      </c>
      <c r="U271" s="228">
        <v>0</v>
      </c>
      <c r="V271" s="228">
        <v>4110</v>
      </c>
      <c r="W271" s="228">
        <v>4016.3636363636365</v>
      </c>
      <c r="X271" s="229">
        <v>5.0121654501216542E-2</v>
      </c>
      <c r="Y271" s="298"/>
      <c r="Z271" s="298"/>
      <c r="AA271" s="232"/>
      <c r="AB271" s="232"/>
    </row>
    <row r="272" spans="1:28">
      <c r="A272" s="29" t="s">
        <v>2935</v>
      </c>
      <c r="B272" s="30" t="s">
        <v>4</v>
      </c>
      <c r="C272" s="49" t="s">
        <v>2878</v>
      </c>
      <c r="D272" s="49" t="s">
        <v>2946</v>
      </c>
      <c r="E272" s="50"/>
      <c r="F272" s="50"/>
      <c r="G272" s="8"/>
      <c r="H272" s="21">
        <v>0</v>
      </c>
      <c r="I272" s="213">
        <f>VLOOKUP(C272,'202310-202403出荷数total2403220951'!B:F,5,0)</f>
        <v>1638</v>
      </c>
      <c r="J272" s="203">
        <f>VLOOKUP(C272,'出荷数2307～2406total241008110618'!B:F,5,0)</f>
        <v>1898</v>
      </c>
      <c r="K272" s="214">
        <f>VLOOKUP(C272,'出荷数2407-2506total250730101950'!B:F,5,0)</f>
        <v>1374</v>
      </c>
      <c r="L272" s="203" t="e">
        <f>VLOOKUP(C:C,#REF!,5,0)</f>
        <v>#REF!</v>
      </c>
      <c r="M272" s="392" t="str">
        <f>VLOOKUP(C:C,処分売価!A:P,15,0)</f>
        <v>処分品</v>
      </c>
      <c r="N272" s="211">
        <v>1000</v>
      </c>
      <c r="O272" s="8" t="e">
        <f t="shared" si="4"/>
        <v>#REF!</v>
      </c>
      <c r="P272" s="44">
        <v>3647</v>
      </c>
      <c r="Q272" s="44">
        <v>200</v>
      </c>
      <c r="R272" s="44">
        <v>0</v>
      </c>
      <c r="S272" s="44">
        <v>0</v>
      </c>
      <c r="T272" s="44">
        <v>200</v>
      </c>
      <c r="U272" s="45">
        <v>0</v>
      </c>
      <c r="V272" s="45">
        <v>3447</v>
      </c>
      <c r="W272" s="45">
        <v>2452.4545454545455</v>
      </c>
      <c r="X272" s="41">
        <v>0.59994516040581303</v>
      </c>
      <c r="Y272" s="13"/>
      <c r="Z272" s="13"/>
    </row>
    <row r="273" spans="1:26">
      <c r="A273" s="29" t="s">
        <v>2962</v>
      </c>
      <c r="B273" s="30" t="s">
        <v>4</v>
      </c>
      <c r="C273" s="49" t="s">
        <v>2961</v>
      </c>
      <c r="D273" s="49" t="s">
        <v>2963</v>
      </c>
      <c r="E273" s="50"/>
      <c r="F273" s="50"/>
      <c r="G273" s="8"/>
      <c r="H273" s="21">
        <v>0</v>
      </c>
      <c r="I273" s="8">
        <f>VLOOKUP(C273,'202310-202403出荷数total2403220951'!B:F,5,0)</f>
        <v>247</v>
      </c>
      <c r="J273" s="203">
        <f>VLOOKUP(C273,'出荷数2307～2406total241008110618'!B:F,5,0)</f>
        <v>1941</v>
      </c>
      <c r="K273" s="214">
        <f>VLOOKUP(C273,'出荷数2407-2506total250730101950'!B:F,5,0)</f>
        <v>1898</v>
      </c>
      <c r="L273" s="203" t="e">
        <f>VLOOKUP(C:C,#REF!,5,0)</f>
        <v>#REF!</v>
      </c>
      <c r="M273" s="392"/>
      <c r="N273" s="211">
        <v>2000</v>
      </c>
      <c r="O273" s="8" t="e">
        <f t="shared" si="4"/>
        <v>#REF!</v>
      </c>
      <c r="P273" s="44">
        <v>3115</v>
      </c>
      <c r="Q273" s="44">
        <v>400</v>
      </c>
      <c r="R273" s="44">
        <v>0</v>
      </c>
      <c r="S273" s="44">
        <v>0</v>
      </c>
      <c r="T273" s="44">
        <v>630</v>
      </c>
      <c r="U273" s="45">
        <v>-230</v>
      </c>
      <c r="V273" s="45">
        <v>2485</v>
      </c>
      <c r="W273" s="45">
        <v>2137.272727272727</v>
      </c>
      <c r="X273" s="41">
        <v>0.24558587479935795</v>
      </c>
      <c r="Y273" s="13"/>
      <c r="Z273" s="13"/>
    </row>
    <row r="274" spans="1:26">
      <c r="A274" s="29" t="s">
        <v>4237</v>
      </c>
      <c r="B274" s="30" t="s">
        <v>4</v>
      </c>
      <c r="C274" s="49" t="s">
        <v>3916</v>
      </c>
      <c r="D274" s="49" t="s">
        <v>2963</v>
      </c>
      <c r="E274" s="50"/>
      <c r="F274" s="50"/>
      <c r="G274" s="8"/>
      <c r="H274" s="21"/>
      <c r="I274" s="8"/>
      <c r="J274" s="203">
        <f>VLOOKUP(C274,'出荷数2307～2406total241008110618'!B:F,5,0)</f>
        <v>288</v>
      </c>
      <c r="K274" s="214">
        <f>VLOOKUP(C274,'出荷数2407-2506total250730101950'!B:F,5,0)</f>
        <v>1753</v>
      </c>
      <c r="L274" s="203" t="e">
        <f>VLOOKUP(C:C,#REF!,5,0)</f>
        <v>#REF!</v>
      </c>
      <c r="M274" s="392"/>
      <c r="N274" s="8"/>
      <c r="O274" s="21" t="e">
        <f t="shared" si="4"/>
        <v>#REF!</v>
      </c>
      <c r="P274" s="44">
        <v>698</v>
      </c>
      <c r="Q274" s="44">
        <v>0</v>
      </c>
      <c r="R274" s="44">
        <v>0</v>
      </c>
      <c r="S274" s="44">
        <v>0</v>
      </c>
      <c r="T274" s="44">
        <v>0</v>
      </c>
      <c r="U274" s="45">
        <v>0</v>
      </c>
      <c r="V274" s="45">
        <v>698</v>
      </c>
      <c r="W274" s="45">
        <v>614.36363636363637</v>
      </c>
      <c r="X274" s="41">
        <v>0.26361031518624639</v>
      </c>
      <c r="Y274" s="13"/>
      <c r="Z274" s="13"/>
    </row>
    <row r="275" spans="1:26">
      <c r="A275" s="29" t="s">
        <v>4240</v>
      </c>
      <c r="B275" s="30" t="s">
        <v>4</v>
      </c>
      <c r="C275" s="49" t="s">
        <v>4238</v>
      </c>
      <c r="D275" s="49" t="s">
        <v>4239</v>
      </c>
      <c r="E275" s="50"/>
      <c r="F275" s="50"/>
      <c r="G275" s="8"/>
      <c r="H275" s="21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 t="e">
        <f>VLOOKUP(C275,'出荷数2407-2506total250730101950'!B:F,5,0)</f>
        <v>#N/A</v>
      </c>
      <c r="L275" s="203" t="e">
        <f>VLOOKUP(C:C,#REF!,5,0)</f>
        <v>#REF!</v>
      </c>
      <c r="M275" s="392"/>
      <c r="N275" s="213">
        <v>1500</v>
      </c>
      <c r="O275" s="211">
        <v>1500</v>
      </c>
      <c r="P275" s="44">
        <v>2443</v>
      </c>
      <c r="Q275" s="44">
        <v>1920</v>
      </c>
      <c r="R275" s="44">
        <v>0</v>
      </c>
      <c r="S275" s="44">
        <v>0</v>
      </c>
      <c r="T275" s="44">
        <v>1920</v>
      </c>
      <c r="U275" s="45">
        <v>0</v>
      </c>
      <c r="V275" s="45">
        <v>523</v>
      </c>
      <c r="W275" s="45">
        <v>-977</v>
      </c>
      <c r="X275" s="41">
        <v>0.11256651657797789</v>
      </c>
      <c r="Y275" s="13"/>
      <c r="Z275" s="13"/>
    </row>
    <row r="276" spans="1:26">
      <c r="A276" s="29" t="s">
        <v>4248</v>
      </c>
      <c r="B276" s="30" t="s">
        <v>4</v>
      </c>
      <c r="C276" s="49" t="s">
        <v>4246</v>
      </c>
      <c r="D276" s="49" t="s">
        <v>4247</v>
      </c>
      <c r="E276" s="50"/>
      <c r="F276" s="50"/>
      <c r="G276" s="8"/>
      <c r="H276" s="21"/>
      <c r="I276" s="8" t="e">
        <f>VLOOKUP(C276,'202310-202403出荷数total2403220951'!B:F,5,0)</f>
        <v>#N/A</v>
      </c>
      <c r="J276" s="203" t="e">
        <f>VLOOKUP(C276,'出荷数2307～2406total241008110618'!B:F,5,0)</f>
        <v>#N/A</v>
      </c>
      <c r="K276" s="214" t="e">
        <f>VLOOKUP(C276,'出荷数2407-2506total250730101950'!B:F,5,0)</f>
        <v>#N/A</v>
      </c>
      <c r="L276" s="203" t="e">
        <f>VLOOKUP(C:C,#REF!,5,0)</f>
        <v>#REF!</v>
      </c>
      <c r="M276" s="392"/>
      <c r="N276" s="213">
        <v>1500</v>
      </c>
      <c r="O276" s="211">
        <v>1500</v>
      </c>
      <c r="P276" s="44">
        <v>1594</v>
      </c>
      <c r="Q276" s="44">
        <v>1550</v>
      </c>
      <c r="R276" s="44">
        <v>3000</v>
      </c>
      <c r="S276" s="44">
        <v>0</v>
      </c>
      <c r="T276" s="44">
        <v>1550</v>
      </c>
      <c r="U276" s="45">
        <v>0</v>
      </c>
      <c r="V276" s="45">
        <v>3044</v>
      </c>
      <c r="W276" s="45">
        <v>1544</v>
      </c>
      <c r="X276" s="41">
        <v>0.69824341279799251</v>
      </c>
      <c r="Y276" s="13"/>
      <c r="Z276" s="13"/>
    </row>
    <row r="277" spans="1:26">
      <c r="A277" s="29" t="s">
        <v>4428</v>
      </c>
      <c r="B277" s="30" t="s">
        <v>4</v>
      </c>
      <c r="C277" s="49" t="s">
        <v>4374</v>
      </c>
      <c r="D277" s="49" t="s">
        <v>4375</v>
      </c>
      <c r="E277" s="50"/>
      <c r="F277" s="50"/>
      <c r="G277" s="8"/>
      <c r="H277" s="21"/>
      <c r="I277" s="8" t="e">
        <f>VLOOKUP(C277,'202310-202403出荷数total2403220951'!B:F,5,0)</f>
        <v>#N/A</v>
      </c>
      <c r="J277" s="203" t="e">
        <f>VLOOKUP(C277,'出荷数2307～2406total241008110618'!B:F,5,0)</f>
        <v>#N/A</v>
      </c>
      <c r="K277" s="214" t="e">
        <f>VLOOKUP(C277,'出荷数2407-2506total250730101950'!B:F,5,0)</f>
        <v>#N/A</v>
      </c>
      <c r="L277" s="203" t="e">
        <f>VLOOKUP(C:C,#REF!,5,0)</f>
        <v>#REF!</v>
      </c>
      <c r="M277" s="392"/>
      <c r="N277" s="8"/>
      <c r="O277" s="12" t="e">
        <f t="shared" si="4"/>
        <v>#REF!</v>
      </c>
      <c r="P277" s="44">
        <v>2727</v>
      </c>
      <c r="Q277" s="44">
        <v>1100</v>
      </c>
      <c r="R277" s="44">
        <v>0</v>
      </c>
      <c r="S277" s="44">
        <v>0</v>
      </c>
      <c r="T277" s="44">
        <v>1100</v>
      </c>
      <c r="U277" s="45">
        <v>0</v>
      </c>
      <c r="V277" s="45">
        <v>1627</v>
      </c>
      <c r="W277" s="45">
        <v>1577.909090909091</v>
      </c>
      <c r="X277" s="41">
        <v>3.9603960396039604E-2</v>
      </c>
      <c r="Y277" s="13"/>
      <c r="Z277" s="13"/>
    </row>
    <row r="278" spans="1:26">
      <c r="A278" s="29" t="s">
        <v>4495</v>
      </c>
      <c r="B278" s="30" t="s">
        <v>4</v>
      </c>
      <c r="C278" s="49" t="s">
        <v>4493</v>
      </c>
      <c r="D278" s="49" t="s">
        <v>4494</v>
      </c>
      <c r="E278" s="50"/>
      <c r="F278" s="50"/>
      <c r="G278" s="8"/>
      <c r="H278" s="21"/>
      <c r="I278" s="8" t="e">
        <f>VLOOKUP(C278,'202310-202403出荷数total2403220951'!B:F,5,0)</f>
        <v>#N/A</v>
      </c>
      <c r="J278" s="203" t="e">
        <f>VLOOKUP(C278,'出荷数2307～2406total241008110618'!B:F,5,0)</f>
        <v>#N/A</v>
      </c>
      <c r="K278" s="214">
        <f>VLOOKUP(C278,'出荷数2407-2506total250730101950'!B:F,5,0)</f>
        <v>1347</v>
      </c>
      <c r="L278" s="203" t="e">
        <f>VLOOKUP(C:C,#REF!,5,0)</f>
        <v>#REF!</v>
      </c>
      <c r="M278" s="392"/>
      <c r="N278" s="8"/>
      <c r="O278" s="12" t="e">
        <f t="shared" si="4"/>
        <v>#REF!</v>
      </c>
      <c r="P278" s="44">
        <v>2927</v>
      </c>
      <c r="Q278" s="44">
        <v>0</v>
      </c>
      <c r="R278" s="44">
        <v>0</v>
      </c>
      <c r="S278" s="44">
        <v>0</v>
      </c>
      <c r="T278" s="44">
        <v>0</v>
      </c>
      <c r="U278" s="45">
        <v>0</v>
      </c>
      <c r="V278" s="45">
        <v>2927</v>
      </c>
      <c r="W278" s="45">
        <v>2108.3636363636365</v>
      </c>
      <c r="X278" s="41">
        <v>0.61530577382985996</v>
      </c>
      <c r="Y278" s="13"/>
      <c r="Z278" s="13"/>
    </row>
    <row r="279" spans="1:26">
      <c r="A279" s="29"/>
      <c r="B279" s="2"/>
      <c r="C279" s="49"/>
      <c r="D279" s="49"/>
      <c r="E279" s="50"/>
      <c r="F279" s="50"/>
      <c r="G279" s="8"/>
      <c r="H279" s="21"/>
      <c r="I279" s="8" t="e">
        <f>VLOOKUP(C279,'202310-202403出荷数total2403220951'!B:F,5,0)</f>
        <v>#N/A</v>
      </c>
      <c r="J279" s="203" t="e">
        <f>VLOOKUP(C279,'出荷数2307～2406total241008110618'!B:F,5,0)</f>
        <v>#N/A</v>
      </c>
      <c r="K279" s="214" t="e">
        <f>VLOOKUP(C279,'出荷数2407-2506total250730101950'!B:F,5,0)</f>
        <v>#N/A</v>
      </c>
      <c r="L279" s="203" t="e">
        <f>VLOOKUP(C:C,#REF!,5,0)</f>
        <v>#REF!</v>
      </c>
      <c r="M279" s="392"/>
      <c r="N279" s="8"/>
      <c r="O279" s="12"/>
      <c r="P279" s="44">
        <v>0</v>
      </c>
      <c r="Q279" s="44">
        <v>0</v>
      </c>
      <c r="R279" s="44">
        <v>0</v>
      </c>
      <c r="S279" s="44">
        <v>0</v>
      </c>
      <c r="T279" s="44">
        <v>0</v>
      </c>
      <c r="U279" s="45">
        <v>0</v>
      </c>
      <c r="V279" s="45">
        <v>0</v>
      </c>
      <c r="W279" s="45">
        <v>0</v>
      </c>
      <c r="X279" s="41" t="e">
        <v>#N/A</v>
      </c>
      <c r="Y279" s="13"/>
      <c r="Z279" s="13"/>
    </row>
    <row r="280" spans="1:26">
      <c r="A280" s="29"/>
      <c r="B280" s="2"/>
      <c r="C280" s="49"/>
      <c r="D280" s="49"/>
      <c r="E280" s="50"/>
      <c r="F280" s="50"/>
      <c r="G280" s="8"/>
      <c r="H280" s="21"/>
      <c r="I280" s="8" t="e">
        <f>VLOOKUP(C280,'202310-202403出荷数total2403220951'!B:F,5,0)</f>
        <v>#N/A</v>
      </c>
      <c r="J280" s="203" t="e">
        <f>VLOOKUP(C280,'出荷数2307～2406total241008110618'!B:F,5,0)</f>
        <v>#N/A</v>
      </c>
      <c r="K280" s="214" t="e">
        <f>VLOOKUP(C280,'出荷数2407-2506total250730101950'!B:F,5,0)</f>
        <v>#N/A</v>
      </c>
      <c r="L280" s="203" t="e">
        <f>VLOOKUP(C:C,#REF!,5,0)</f>
        <v>#REF!</v>
      </c>
      <c r="M280" s="392"/>
      <c r="N280" s="8"/>
      <c r="O280" s="12"/>
      <c r="P280" s="44">
        <v>0</v>
      </c>
      <c r="Q280" s="44">
        <v>0</v>
      </c>
      <c r="R280" s="44">
        <v>0</v>
      </c>
      <c r="S280" s="44">
        <v>0</v>
      </c>
      <c r="T280" s="44">
        <v>0</v>
      </c>
      <c r="U280" s="45">
        <v>0</v>
      </c>
      <c r="V280" s="45">
        <v>0</v>
      </c>
      <c r="W280" s="45">
        <v>0</v>
      </c>
      <c r="X280" s="41" t="e">
        <v>#N/A</v>
      </c>
      <c r="Y280" s="13"/>
      <c r="Z280" s="13"/>
    </row>
    <row r="281" spans="1:26">
      <c r="A281" s="29"/>
      <c r="B281" s="2"/>
      <c r="C281" s="49"/>
      <c r="D281" s="49"/>
      <c r="E281" s="50"/>
      <c r="F281" s="50"/>
      <c r="G281" s="8"/>
      <c r="H281" s="21"/>
      <c r="I281" s="8"/>
      <c r="J281" s="203" t="e">
        <f>VLOOKUP(C281,'出荷数2307～2406total241008110618'!B:F,5,0)</f>
        <v>#N/A</v>
      </c>
      <c r="K281" s="214" t="e">
        <f>VLOOKUP(C281,'出荷数2407-2506total250730101950'!B:F,5,0)</f>
        <v>#N/A</v>
      </c>
      <c r="L281" s="203" t="e">
        <f>VLOOKUP(C:C,#REF!,5,0)</f>
        <v>#REF!</v>
      </c>
      <c r="M281" s="392"/>
      <c r="N281" s="8"/>
      <c r="O281" s="12"/>
      <c r="P281" s="44">
        <v>0</v>
      </c>
      <c r="Q281" s="44">
        <v>0</v>
      </c>
      <c r="R281" s="44">
        <v>0</v>
      </c>
      <c r="S281" s="44">
        <v>0</v>
      </c>
      <c r="T281" s="44">
        <v>0</v>
      </c>
      <c r="U281" s="45">
        <v>0</v>
      </c>
      <c r="V281" s="45">
        <v>0</v>
      </c>
      <c r="W281" s="45">
        <v>0</v>
      </c>
      <c r="X281" s="41" t="e">
        <v>#N/A</v>
      </c>
      <c r="Y281" s="13"/>
      <c r="Z281" s="13"/>
    </row>
    <row r="282" spans="1:26">
      <c r="A282" s="29"/>
      <c r="B282" s="2"/>
      <c r="C282" s="49"/>
      <c r="D282" s="49"/>
      <c r="E282" s="50"/>
      <c r="F282" s="50"/>
      <c r="G282" s="8"/>
      <c r="H282" s="21"/>
      <c r="I282" s="8"/>
      <c r="J282" s="203" t="e">
        <f>VLOOKUP(C282,'出荷数2307～2406total241008110618'!B:F,5,0)</f>
        <v>#N/A</v>
      </c>
      <c r="K282" s="214" t="e">
        <f>VLOOKUP(C282,'出荷数2407-2506total250730101950'!B:F,5,0)</f>
        <v>#N/A</v>
      </c>
      <c r="L282" s="203" t="e">
        <f>VLOOKUP(C:C,#REF!,5,0)</f>
        <v>#REF!</v>
      </c>
      <c r="M282" s="392"/>
      <c r="N282" s="8"/>
      <c r="O282" s="12"/>
      <c r="P282" s="44">
        <v>0</v>
      </c>
      <c r="Q282" s="44">
        <v>0</v>
      </c>
      <c r="R282" s="44">
        <v>0</v>
      </c>
      <c r="S282" s="44">
        <v>0</v>
      </c>
      <c r="T282" s="44">
        <v>0</v>
      </c>
      <c r="U282" s="45">
        <v>0</v>
      </c>
      <c r="V282" s="45">
        <v>0</v>
      </c>
      <c r="W282" s="45">
        <v>0</v>
      </c>
      <c r="X282" s="41" t="e">
        <v>#N/A</v>
      </c>
      <c r="Y282" s="13"/>
      <c r="Z282" s="13"/>
    </row>
    <row r="283" spans="1:26">
      <c r="A283" s="29"/>
      <c r="B283" s="2"/>
      <c r="C283" s="49"/>
      <c r="D283" s="49"/>
      <c r="E283" s="50"/>
      <c r="F283" s="50"/>
      <c r="G283" s="8"/>
      <c r="H283" s="21"/>
      <c r="I283" s="8"/>
      <c r="J283" s="203" t="e">
        <f>VLOOKUP(C283,'出荷数2307～2406total241008110618'!B:F,5,0)</f>
        <v>#N/A</v>
      </c>
      <c r="K283" s="214" t="e">
        <f>VLOOKUP(C283,'出荷数2407-2506total250730101950'!B:F,5,0)</f>
        <v>#N/A</v>
      </c>
      <c r="L283" s="203" t="e">
        <f>VLOOKUP(C:C,#REF!,5,0)</f>
        <v>#REF!</v>
      </c>
      <c r="M283" s="392"/>
      <c r="N283" s="8"/>
      <c r="O283" s="12"/>
      <c r="P283" s="44">
        <v>0</v>
      </c>
      <c r="Q283" s="44">
        <v>0</v>
      </c>
      <c r="R283" s="44">
        <v>0</v>
      </c>
      <c r="S283" s="44">
        <v>0</v>
      </c>
      <c r="T283" s="44">
        <v>0</v>
      </c>
      <c r="U283" s="45">
        <v>0</v>
      </c>
      <c r="V283" s="45">
        <v>0</v>
      </c>
      <c r="W283" s="45">
        <v>0</v>
      </c>
      <c r="X283" s="41" t="e">
        <v>#N/A</v>
      </c>
      <c r="Y283" s="13"/>
      <c r="Z283" s="13"/>
    </row>
    <row r="284" spans="1:26">
      <c r="A284" s="29"/>
      <c r="B284" s="2"/>
      <c r="C284" s="49"/>
      <c r="D284" s="49"/>
      <c r="E284" s="50"/>
      <c r="F284" s="50"/>
      <c r="G284" s="8"/>
      <c r="H284" s="21"/>
      <c r="I284" s="8"/>
      <c r="J284" s="203" t="e">
        <f>VLOOKUP(C284,'出荷数2307～2406total241008110618'!B:F,5,0)</f>
        <v>#N/A</v>
      </c>
      <c r="K284" s="214" t="e">
        <f>VLOOKUP(C284,'出荷数2407-2506total250730101950'!B:F,5,0)</f>
        <v>#N/A</v>
      </c>
      <c r="L284" s="203" t="e">
        <f>VLOOKUP(C:C,#REF!,5,0)</f>
        <v>#REF!</v>
      </c>
      <c r="M284" s="392"/>
      <c r="N284" s="8"/>
      <c r="O284" s="12"/>
      <c r="P284" s="44">
        <v>0</v>
      </c>
      <c r="Q284" s="44">
        <v>0</v>
      </c>
      <c r="R284" s="44">
        <v>0</v>
      </c>
      <c r="S284" s="44">
        <v>0</v>
      </c>
      <c r="T284" s="44">
        <v>0</v>
      </c>
      <c r="U284" s="45">
        <v>0</v>
      </c>
      <c r="V284" s="45">
        <v>0</v>
      </c>
      <c r="W284" s="45">
        <v>0</v>
      </c>
      <c r="X284" s="41" t="e">
        <v>#N/A</v>
      </c>
      <c r="Y284" s="13"/>
      <c r="Z284" s="13"/>
    </row>
    <row r="285" spans="1:26">
      <c r="A285" s="29"/>
      <c r="B285" s="2"/>
      <c r="C285" s="49"/>
      <c r="D285" s="49"/>
      <c r="E285" s="50"/>
      <c r="F285" s="50"/>
      <c r="G285" s="8"/>
      <c r="H285" s="21"/>
      <c r="I285" s="8"/>
      <c r="J285" s="203" t="e">
        <f>VLOOKUP(C285,'出荷数2307～2406total241008110618'!B:F,5,0)</f>
        <v>#N/A</v>
      </c>
      <c r="K285" s="214" t="e">
        <f>VLOOKUP(C285,'出荷数2407-2506total250730101950'!B:F,5,0)</f>
        <v>#N/A</v>
      </c>
      <c r="L285" s="203" t="e">
        <f>VLOOKUP(C:C,#REF!,5,0)</f>
        <v>#REF!</v>
      </c>
      <c r="M285" s="392"/>
      <c r="N285" s="8"/>
      <c r="O285" s="12"/>
      <c r="P285" s="44">
        <v>0</v>
      </c>
      <c r="Q285" s="44">
        <v>0</v>
      </c>
      <c r="R285" s="44">
        <v>0</v>
      </c>
      <c r="S285" s="44">
        <v>0</v>
      </c>
      <c r="T285" s="44">
        <v>0</v>
      </c>
      <c r="U285" s="45">
        <v>0</v>
      </c>
      <c r="V285" s="45">
        <v>0</v>
      </c>
      <c r="W285" s="45">
        <v>0</v>
      </c>
      <c r="X285" s="41" t="e">
        <v>#N/A</v>
      </c>
      <c r="Y285" s="13"/>
      <c r="Z285" s="13"/>
    </row>
    <row r="286" spans="1:26">
      <c r="A286" s="29"/>
      <c r="B286" s="2"/>
      <c r="C286" s="49"/>
      <c r="D286" s="49"/>
      <c r="E286" s="50"/>
      <c r="F286" s="50"/>
      <c r="G286" s="8"/>
      <c r="H286" s="21"/>
      <c r="I286" s="8"/>
      <c r="J286" s="203" t="e">
        <f>VLOOKUP(C286,'出荷数2307～2406total241008110618'!B:F,5,0)</f>
        <v>#N/A</v>
      </c>
      <c r="K286" s="214" t="e">
        <f>VLOOKUP(C286,'出荷数2407-2506total250730101950'!B:F,5,0)</f>
        <v>#N/A</v>
      </c>
      <c r="L286" s="203" t="e">
        <f>VLOOKUP(C:C,#REF!,5,0)</f>
        <v>#REF!</v>
      </c>
      <c r="M286" s="392"/>
      <c r="N286" s="8"/>
      <c r="O286" s="12"/>
      <c r="P286" s="44">
        <v>0</v>
      </c>
      <c r="Q286" s="44">
        <v>0</v>
      </c>
      <c r="R286" s="44">
        <v>0</v>
      </c>
      <c r="S286" s="44">
        <v>0</v>
      </c>
      <c r="T286" s="44">
        <v>0</v>
      </c>
      <c r="U286" s="45">
        <v>0</v>
      </c>
      <c r="V286" s="45">
        <v>0</v>
      </c>
      <c r="W286" s="45">
        <v>0</v>
      </c>
      <c r="X286" s="41" t="e">
        <v>#N/A</v>
      </c>
      <c r="Y286" s="13"/>
      <c r="Z286" s="13"/>
    </row>
    <row r="287" spans="1:26">
      <c r="A287" s="29"/>
      <c r="B287" s="2"/>
      <c r="C287" s="49"/>
      <c r="D287" s="49"/>
      <c r="E287" s="50"/>
      <c r="F287" s="50"/>
      <c r="G287" s="8"/>
      <c r="H287" s="21"/>
      <c r="I287" s="8"/>
      <c r="J287" s="203" t="e">
        <f>VLOOKUP(C287,'出荷数2307～2406total241008110618'!B:F,5,0)</f>
        <v>#N/A</v>
      </c>
      <c r="K287" s="214" t="e">
        <f>VLOOKUP(C287,'出荷数2407-2506total250730101950'!B:F,5,0)</f>
        <v>#N/A</v>
      </c>
      <c r="L287" s="203" t="e">
        <f>VLOOKUP(C:C,#REF!,5,0)</f>
        <v>#REF!</v>
      </c>
      <c r="M287" s="392"/>
      <c r="N287" s="8"/>
      <c r="O287" s="12"/>
      <c r="P287" s="44">
        <v>0</v>
      </c>
      <c r="Q287" s="44">
        <v>0</v>
      </c>
      <c r="R287" s="44">
        <v>0</v>
      </c>
      <c r="S287" s="44">
        <v>0</v>
      </c>
      <c r="T287" s="44">
        <v>0</v>
      </c>
      <c r="U287" s="45">
        <v>0</v>
      </c>
      <c r="V287" s="45">
        <v>0</v>
      </c>
      <c r="W287" s="45">
        <v>0</v>
      </c>
      <c r="X287" s="41" t="e">
        <v>#N/A</v>
      </c>
      <c r="Y287" s="13"/>
      <c r="Z287" s="13"/>
    </row>
    <row r="288" spans="1:26">
      <c r="A288" s="29"/>
      <c r="B288" s="2"/>
      <c r="C288" s="49"/>
      <c r="D288" s="49"/>
      <c r="E288" s="50"/>
      <c r="F288" s="50"/>
      <c r="G288" s="8"/>
      <c r="H288" s="21"/>
      <c r="I288" s="8"/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 t="e">
        <f>VLOOKUP(C:C,#REF!,5,0)</f>
        <v>#REF!</v>
      </c>
      <c r="M288" s="392"/>
      <c r="N288" s="8"/>
      <c r="O288" s="12"/>
      <c r="P288" s="44">
        <v>0</v>
      </c>
      <c r="Q288" s="44">
        <v>0</v>
      </c>
      <c r="R288" s="44">
        <v>0</v>
      </c>
      <c r="S288" s="44">
        <v>0</v>
      </c>
      <c r="T288" s="44">
        <v>0</v>
      </c>
      <c r="U288" s="45">
        <v>0</v>
      </c>
      <c r="V288" s="45">
        <v>0</v>
      </c>
      <c r="W288" s="45">
        <v>0</v>
      </c>
      <c r="X288" s="41" t="e">
        <v>#N/A</v>
      </c>
      <c r="Y288" s="13"/>
      <c r="Z288" s="13"/>
    </row>
    <row r="289" spans="1:26">
      <c r="A289" s="29"/>
      <c r="B289" s="2"/>
      <c r="C289" s="49"/>
      <c r="D289" s="49"/>
      <c r="E289" s="50"/>
      <c r="F289" s="50"/>
      <c r="G289" s="8"/>
      <c r="H289" s="21"/>
      <c r="I289" s="8"/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 t="e">
        <f>VLOOKUP(C:C,#REF!,5,0)</f>
        <v>#REF!</v>
      </c>
      <c r="M289" s="392"/>
      <c r="N289" s="8"/>
      <c r="O289" s="12"/>
      <c r="P289" s="44">
        <v>0</v>
      </c>
      <c r="Q289" s="44">
        <v>0</v>
      </c>
      <c r="R289" s="44">
        <v>0</v>
      </c>
      <c r="S289" s="44">
        <v>0</v>
      </c>
      <c r="T289" s="44">
        <v>0</v>
      </c>
      <c r="U289" s="45">
        <v>0</v>
      </c>
      <c r="V289" s="45">
        <v>0</v>
      </c>
      <c r="W289" s="45">
        <v>0</v>
      </c>
      <c r="X289" s="41" t="e">
        <v>#N/A</v>
      </c>
      <c r="Y289" s="13"/>
      <c r="Z289" s="13"/>
    </row>
    <row r="290" spans="1:26">
      <c r="A290" s="29"/>
      <c r="B290" s="2"/>
      <c r="C290" s="49"/>
      <c r="D290" s="49"/>
      <c r="E290" s="50"/>
      <c r="F290" s="50"/>
      <c r="G290" s="8"/>
      <c r="H290" s="21"/>
      <c r="I290" s="8"/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 t="e">
        <f>VLOOKUP(C:C,#REF!,5,0)</f>
        <v>#REF!</v>
      </c>
      <c r="M290" s="392"/>
      <c r="N290" s="8"/>
      <c r="O290" s="12"/>
      <c r="P290" s="44">
        <v>0</v>
      </c>
      <c r="Q290" s="44">
        <v>0</v>
      </c>
      <c r="R290" s="44">
        <v>0</v>
      </c>
      <c r="S290" s="44">
        <v>0</v>
      </c>
      <c r="T290" s="44">
        <v>0</v>
      </c>
      <c r="U290" s="45">
        <v>0</v>
      </c>
      <c r="V290" s="45">
        <v>0</v>
      </c>
      <c r="W290" s="45">
        <v>0</v>
      </c>
      <c r="X290" s="41" t="e">
        <v>#N/A</v>
      </c>
      <c r="Y290" s="13"/>
      <c r="Z290" s="13"/>
    </row>
    <row r="291" spans="1:26">
      <c r="A291" s="29"/>
      <c r="B291" s="2"/>
      <c r="C291" s="49"/>
      <c r="D291" s="49"/>
      <c r="E291" s="50"/>
      <c r="F291" s="50"/>
      <c r="G291" s="8"/>
      <c r="H291" s="21"/>
      <c r="I291" s="8"/>
      <c r="J291" s="203" t="e">
        <f>VLOOKUP(C291,'出荷数2307～2406total241008110618'!B:F,5,0)</f>
        <v>#N/A</v>
      </c>
      <c r="K291" s="214" t="e">
        <f>VLOOKUP(C291,'出荷数2407-2506total250730101950'!B:F,5,0)</f>
        <v>#N/A</v>
      </c>
      <c r="L291" s="203" t="e">
        <f>VLOOKUP(C:C,#REF!,5,0)</f>
        <v>#REF!</v>
      </c>
      <c r="M291" s="392"/>
      <c r="N291" s="8"/>
      <c r="O291" s="12"/>
      <c r="P291" s="44">
        <v>0</v>
      </c>
      <c r="Q291" s="44">
        <v>0</v>
      </c>
      <c r="R291" s="44">
        <v>0</v>
      </c>
      <c r="S291" s="44">
        <v>0</v>
      </c>
      <c r="T291" s="44">
        <v>0</v>
      </c>
      <c r="U291" s="45">
        <v>0</v>
      </c>
      <c r="V291" s="45">
        <v>0</v>
      </c>
      <c r="W291" s="45">
        <v>0</v>
      </c>
      <c r="X291" s="41" t="e">
        <v>#N/A</v>
      </c>
      <c r="Y291" s="13"/>
      <c r="Z291" s="13"/>
    </row>
    <row r="292" spans="1:26">
      <c r="A292" s="29"/>
      <c r="B292" s="2"/>
      <c r="C292" s="49"/>
      <c r="D292" s="49"/>
      <c r="E292" s="50"/>
      <c r="F292" s="50"/>
      <c r="G292" s="8"/>
      <c r="H292" s="21"/>
      <c r="I292" s="8"/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VLOOKUP(C:C,#REF!,5,0)</f>
        <v>#REF!</v>
      </c>
      <c r="M292" s="392"/>
      <c r="N292" s="8"/>
      <c r="O292" s="12"/>
      <c r="P292" s="44">
        <v>0</v>
      </c>
      <c r="Q292" s="44">
        <v>0</v>
      </c>
      <c r="R292" s="44">
        <v>0</v>
      </c>
      <c r="S292" s="44">
        <v>0</v>
      </c>
      <c r="T292" s="44">
        <v>0</v>
      </c>
      <c r="U292" s="45">
        <v>0</v>
      </c>
      <c r="V292" s="45">
        <v>0</v>
      </c>
      <c r="W292" s="45">
        <v>0</v>
      </c>
      <c r="X292" s="41" t="e">
        <v>#N/A</v>
      </c>
      <c r="Y292" s="13"/>
      <c r="Z292" s="13"/>
    </row>
    <row r="293" spans="1:26">
      <c r="A293" s="29"/>
      <c r="B293" s="2"/>
      <c r="C293" s="49"/>
      <c r="D293" s="49"/>
      <c r="E293" s="50"/>
      <c r="F293" s="50"/>
      <c r="G293" s="8"/>
      <c r="H293" s="21"/>
      <c r="I293" s="8"/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VLOOKUP(C:C,#REF!,5,0)</f>
        <v>#REF!</v>
      </c>
      <c r="M293" s="392"/>
      <c r="N293" s="8"/>
      <c r="O293" s="12"/>
      <c r="P293" s="44">
        <v>0</v>
      </c>
      <c r="Q293" s="44">
        <v>0</v>
      </c>
      <c r="R293" s="44">
        <v>0</v>
      </c>
      <c r="S293" s="44">
        <v>0</v>
      </c>
      <c r="T293" s="44">
        <v>0</v>
      </c>
      <c r="U293" s="45">
        <v>0</v>
      </c>
      <c r="V293" s="45">
        <v>0</v>
      </c>
      <c r="W293" s="45">
        <v>0</v>
      </c>
      <c r="X293" s="41" t="e">
        <v>#N/A</v>
      </c>
      <c r="Y293" s="13"/>
      <c r="Z293" s="13"/>
    </row>
    <row r="294" spans="1:26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VLOOKUP(C:C,#REF!,5,0)</f>
        <v>#REF!</v>
      </c>
      <c r="M294" s="392"/>
      <c r="N294" s="8"/>
      <c r="O294" s="12"/>
      <c r="P294" s="44">
        <v>0</v>
      </c>
      <c r="Q294" s="44">
        <v>0</v>
      </c>
      <c r="R294" s="44">
        <v>0</v>
      </c>
      <c r="S294" s="44">
        <v>0</v>
      </c>
      <c r="T294" s="44">
        <v>0</v>
      </c>
      <c r="U294" s="45">
        <v>0</v>
      </c>
      <c r="V294" s="45">
        <v>0</v>
      </c>
      <c r="W294" s="45">
        <v>0</v>
      </c>
      <c r="X294" s="41" t="e">
        <v>#N/A</v>
      </c>
      <c r="Y294" s="13"/>
      <c r="Z294" s="13"/>
    </row>
    <row r="295" spans="1:26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VLOOKUP(C:C,#REF!,5,0)</f>
        <v>#REF!</v>
      </c>
      <c r="M295" s="392"/>
      <c r="N295" s="8"/>
      <c r="O295" s="12"/>
      <c r="P295" s="44">
        <v>0</v>
      </c>
      <c r="Q295" s="44">
        <v>0</v>
      </c>
      <c r="R295" s="44">
        <v>0</v>
      </c>
      <c r="S295" s="44">
        <v>0</v>
      </c>
      <c r="T295" s="44">
        <v>0</v>
      </c>
      <c r="U295" s="45">
        <v>0</v>
      </c>
      <c r="V295" s="45">
        <v>0</v>
      </c>
      <c r="W295" s="45">
        <v>0</v>
      </c>
      <c r="X295" s="41" t="e">
        <v>#N/A</v>
      </c>
      <c r="Y295" s="13"/>
      <c r="Z295" s="13"/>
    </row>
    <row r="296" spans="1:26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VLOOKUP(C:C,#REF!,5,0)</f>
        <v>#REF!</v>
      </c>
      <c r="M296" s="392"/>
      <c r="N296" s="8"/>
      <c r="O296" s="12"/>
      <c r="P296" s="44">
        <v>0</v>
      </c>
      <c r="Q296" s="44">
        <v>0</v>
      </c>
      <c r="R296" s="44">
        <v>0</v>
      </c>
      <c r="S296" s="44">
        <v>0</v>
      </c>
      <c r="T296" s="44">
        <v>0</v>
      </c>
      <c r="U296" s="45">
        <v>0</v>
      </c>
      <c r="V296" s="45">
        <v>0</v>
      </c>
      <c r="W296" s="45">
        <v>0</v>
      </c>
      <c r="X296" s="41" t="e">
        <v>#N/A</v>
      </c>
      <c r="Y296" s="13"/>
      <c r="Z296" s="13"/>
    </row>
    <row r="297" spans="1:26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VLOOKUP(C:C,#REF!,5,0)</f>
        <v>#REF!</v>
      </c>
      <c r="M297" s="392"/>
      <c r="N297" s="8"/>
      <c r="O297" s="12"/>
      <c r="P297" s="44">
        <v>0</v>
      </c>
      <c r="Q297" s="44">
        <v>0</v>
      </c>
      <c r="R297" s="44">
        <v>0</v>
      </c>
      <c r="S297" s="44">
        <v>0</v>
      </c>
      <c r="T297" s="44">
        <v>0</v>
      </c>
      <c r="U297" s="45">
        <v>0</v>
      </c>
      <c r="V297" s="45">
        <v>0</v>
      </c>
      <c r="W297" s="45">
        <v>0</v>
      </c>
      <c r="X297" s="41" t="e">
        <v>#N/A</v>
      </c>
      <c r="Y297" s="13"/>
      <c r="Z297" s="13"/>
    </row>
    <row r="298" spans="1:26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VLOOKUP(C:C,#REF!,5,0)</f>
        <v>#REF!</v>
      </c>
      <c r="M298" s="392"/>
      <c r="N298" s="8"/>
      <c r="O298" s="12"/>
      <c r="P298" s="44">
        <v>0</v>
      </c>
      <c r="Q298" s="44">
        <v>0</v>
      </c>
      <c r="R298" s="44">
        <v>0</v>
      </c>
      <c r="S298" s="44">
        <v>0</v>
      </c>
      <c r="T298" s="44">
        <v>0</v>
      </c>
      <c r="U298" s="45">
        <v>0</v>
      </c>
      <c r="V298" s="45">
        <v>0</v>
      </c>
      <c r="W298" s="45">
        <v>0</v>
      </c>
      <c r="X298" s="41" t="e">
        <v>#N/A</v>
      </c>
      <c r="Y298" s="13"/>
      <c r="Z298" s="13"/>
    </row>
    <row r="299" spans="1:26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VLOOKUP(C:C,#REF!,5,0)</f>
        <v>#REF!</v>
      </c>
      <c r="M299" s="392"/>
      <c r="N299" s="8"/>
      <c r="O299" s="12"/>
      <c r="P299" s="44">
        <v>0</v>
      </c>
      <c r="Q299" s="44">
        <v>0</v>
      </c>
      <c r="R299" s="44">
        <v>0</v>
      </c>
      <c r="S299" s="44">
        <v>0</v>
      </c>
      <c r="T299" s="44">
        <v>0</v>
      </c>
      <c r="U299" s="45">
        <v>0</v>
      </c>
      <c r="V299" s="45">
        <v>0</v>
      </c>
      <c r="W299" s="45">
        <v>0</v>
      </c>
      <c r="X299" s="41" t="e">
        <v>#N/A</v>
      </c>
      <c r="Y299" s="13"/>
      <c r="Z299" s="13"/>
    </row>
    <row r="300" spans="1:26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VLOOKUP(C:C,#REF!,5,0)</f>
        <v>#REF!</v>
      </c>
      <c r="M300" s="392"/>
      <c r="N300" s="8"/>
      <c r="O300" s="12"/>
      <c r="P300" s="44">
        <v>0</v>
      </c>
      <c r="Q300" s="44">
        <v>0</v>
      </c>
      <c r="R300" s="44">
        <v>0</v>
      </c>
      <c r="S300" s="44">
        <v>0</v>
      </c>
      <c r="T300" s="44">
        <v>0</v>
      </c>
      <c r="U300" s="45">
        <v>0</v>
      </c>
      <c r="V300" s="45">
        <v>0</v>
      </c>
      <c r="W300" s="45">
        <v>0</v>
      </c>
      <c r="X300" s="41" t="e">
        <v>#N/A</v>
      </c>
      <c r="Y300" s="13"/>
      <c r="Z300" s="13"/>
    </row>
    <row r="301" spans="1:26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VLOOKUP(C:C,#REF!,5,0)</f>
        <v>#REF!</v>
      </c>
      <c r="M301" s="392"/>
      <c r="N301" s="8"/>
      <c r="O301" s="12"/>
      <c r="P301" s="44">
        <v>0</v>
      </c>
      <c r="Q301" s="44">
        <v>0</v>
      </c>
      <c r="R301" s="44">
        <v>0</v>
      </c>
      <c r="S301" s="44">
        <v>0</v>
      </c>
      <c r="T301" s="44">
        <v>0</v>
      </c>
      <c r="U301" s="45">
        <v>0</v>
      </c>
      <c r="V301" s="45">
        <v>0</v>
      </c>
      <c r="W301" s="45">
        <v>0</v>
      </c>
      <c r="X301" s="41" t="e">
        <v>#N/A</v>
      </c>
      <c r="Y301" s="13"/>
      <c r="Z301" s="13"/>
    </row>
    <row r="302" spans="1:26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VLOOKUP(C:C,#REF!,5,0)</f>
        <v>#REF!</v>
      </c>
      <c r="M302" s="392"/>
      <c r="N302" s="8"/>
      <c r="O302" s="12"/>
      <c r="P302" s="44">
        <v>0</v>
      </c>
      <c r="Q302" s="44">
        <v>0</v>
      </c>
      <c r="R302" s="44">
        <v>0</v>
      </c>
      <c r="S302" s="44">
        <v>0</v>
      </c>
      <c r="T302" s="44">
        <v>0</v>
      </c>
      <c r="U302" s="45">
        <v>0</v>
      </c>
      <c r="V302" s="45">
        <v>0</v>
      </c>
      <c r="W302" s="45">
        <v>0</v>
      </c>
      <c r="X302" s="41" t="e">
        <v>#N/A</v>
      </c>
      <c r="Y302" s="13"/>
      <c r="Z302" s="13"/>
    </row>
    <row r="303" spans="1:26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VLOOKUP(C:C,#REF!,5,0)</f>
        <v>#REF!</v>
      </c>
      <c r="M303" s="392"/>
      <c r="N303" s="8"/>
      <c r="O303" s="12"/>
      <c r="P303" s="44">
        <v>0</v>
      </c>
      <c r="Q303" s="44">
        <v>0</v>
      </c>
      <c r="R303" s="44">
        <v>0</v>
      </c>
      <c r="S303" s="44">
        <v>0</v>
      </c>
      <c r="T303" s="44">
        <v>0</v>
      </c>
      <c r="U303" s="45">
        <v>0</v>
      </c>
      <c r="V303" s="45">
        <v>0</v>
      </c>
      <c r="W303" s="45">
        <v>0</v>
      </c>
      <c r="X303" s="41" t="e">
        <v>#N/A</v>
      </c>
      <c r="Y303" s="13"/>
      <c r="Z303" s="13"/>
    </row>
    <row r="304" spans="1:26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VLOOKUP(C:C,#REF!,5,0)</f>
        <v>#REF!</v>
      </c>
      <c r="M304" s="392"/>
      <c r="N304" s="8"/>
      <c r="O304" s="12"/>
      <c r="P304" s="44">
        <v>0</v>
      </c>
      <c r="Q304" s="44">
        <v>0</v>
      </c>
      <c r="R304" s="44">
        <v>0</v>
      </c>
      <c r="S304" s="44">
        <v>0</v>
      </c>
      <c r="T304" s="44">
        <v>0</v>
      </c>
      <c r="U304" s="45">
        <v>0</v>
      </c>
      <c r="V304" s="45">
        <v>0</v>
      </c>
      <c r="W304" s="45">
        <v>0</v>
      </c>
      <c r="X304" s="41" t="e">
        <v>#N/A</v>
      </c>
      <c r="Y304" s="13"/>
      <c r="Z304" s="13"/>
    </row>
    <row r="305" spans="1:26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VLOOKUP(C:C,#REF!,5,0)</f>
        <v>#REF!</v>
      </c>
      <c r="M305" s="392"/>
      <c r="N305" s="8"/>
      <c r="O305" s="12"/>
      <c r="P305" s="44">
        <v>0</v>
      </c>
      <c r="Q305" s="44">
        <v>0</v>
      </c>
      <c r="R305" s="44">
        <v>0</v>
      </c>
      <c r="S305" s="44">
        <v>0</v>
      </c>
      <c r="T305" s="44">
        <v>0</v>
      </c>
      <c r="U305" s="45">
        <v>0</v>
      </c>
      <c r="V305" s="45">
        <v>0</v>
      </c>
      <c r="W305" s="45">
        <v>0</v>
      </c>
      <c r="X305" s="41" t="e">
        <v>#N/A</v>
      </c>
      <c r="Y305" s="13"/>
      <c r="Z305" s="13"/>
    </row>
    <row r="306" spans="1:26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VLOOKUP(C:C,#REF!,5,0)</f>
        <v>#REF!</v>
      </c>
      <c r="M306" s="392"/>
      <c r="N306" s="8"/>
      <c r="O306" s="12"/>
      <c r="P306" s="44">
        <v>0</v>
      </c>
      <c r="Q306" s="44">
        <v>0</v>
      </c>
      <c r="R306" s="44">
        <v>0</v>
      </c>
      <c r="S306" s="44">
        <v>0</v>
      </c>
      <c r="T306" s="44">
        <v>0</v>
      </c>
      <c r="U306" s="45">
        <v>0</v>
      </c>
      <c r="V306" s="45">
        <v>0</v>
      </c>
      <c r="W306" s="45">
        <v>0</v>
      </c>
      <c r="X306" s="41" t="e">
        <v>#N/A</v>
      </c>
      <c r="Y306" s="13"/>
      <c r="Z306" s="13"/>
    </row>
    <row r="307" spans="1:26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VLOOKUP(C:C,#REF!,5,0)</f>
        <v>#REF!</v>
      </c>
      <c r="M307" s="392"/>
      <c r="N307" s="8"/>
      <c r="O307" s="12"/>
      <c r="P307" s="44">
        <v>0</v>
      </c>
      <c r="Q307" s="44">
        <v>0</v>
      </c>
      <c r="R307" s="44">
        <v>0</v>
      </c>
      <c r="S307" s="44">
        <v>0</v>
      </c>
      <c r="T307" s="44">
        <v>0</v>
      </c>
      <c r="U307" s="45">
        <v>0</v>
      </c>
      <c r="V307" s="45">
        <v>0</v>
      </c>
      <c r="W307" s="45">
        <v>0</v>
      </c>
      <c r="X307" s="41" t="e">
        <v>#N/A</v>
      </c>
      <c r="Y307" s="13"/>
      <c r="Z307" s="13"/>
    </row>
    <row r="308" spans="1:26">
      <c r="A308" s="29"/>
      <c r="B308" s="2"/>
      <c r="C308" s="49"/>
      <c r="D308" s="49"/>
      <c r="E308" s="50"/>
      <c r="F308" s="50"/>
      <c r="G308" s="8"/>
      <c r="H308" s="21">
        <v>0</v>
      </c>
      <c r="I308" s="8" t="e">
        <f>VLOOKUP(C308,'202310-202403出荷数total2403220951'!B:F,5,0)</f>
        <v>#N/A</v>
      </c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VLOOKUP(C:C,#REF!,5,0)</f>
        <v>#REF!</v>
      </c>
      <c r="M308" s="392"/>
      <c r="N308" s="8"/>
      <c r="O308" s="12"/>
      <c r="P308" s="44">
        <v>0</v>
      </c>
      <c r="Q308" s="44">
        <v>0</v>
      </c>
      <c r="R308" s="44">
        <v>0</v>
      </c>
      <c r="S308" s="44">
        <v>0</v>
      </c>
      <c r="T308" s="44">
        <v>0</v>
      </c>
      <c r="U308" s="45">
        <v>0</v>
      </c>
      <c r="V308" s="45">
        <v>0</v>
      </c>
      <c r="W308" s="45">
        <v>0</v>
      </c>
      <c r="X308" s="41" t="e">
        <v>#N/A</v>
      </c>
      <c r="Y308" s="13"/>
      <c r="Z308" s="13"/>
    </row>
    <row r="309" spans="1:26">
      <c r="A309" s="29"/>
      <c r="B309" s="244"/>
      <c r="H309" s="245"/>
      <c r="L309" s="203" t="e">
        <f>VLOOKUP(C:C,#REF!,5,0)</f>
        <v>#REF!</v>
      </c>
      <c r="M309" s="392"/>
      <c r="O309" s="246"/>
      <c r="P309" s="247"/>
      <c r="Q309" s="247"/>
      <c r="R309" s="247"/>
      <c r="S309" s="247"/>
      <c r="T309" s="247"/>
      <c r="U309" s="248"/>
      <c r="V309" s="248"/>
      <c r="W309" s="248"/>
      <c r="X309" s="249"/>
      <c r="Y309" s="14"/>
      <c r="Z309" s="14"/>
    </row>
    <row r="310" spans="1:26">
      <c r="A310" s="29"/>
      <c r="B310" s="244"/>
      <c r="H310" s="245"/>
      <c r="L310" s="203" t="e">
        <f>VLOOKUP(C:C,#REF!,5,0)</f>
        <v>#REF!</v>
      </c>
      <c r="M310" s="392"/>
      <c r="O310" s="246"/>
      <c r="P310" s="247"/>
      <c r="Q310" s="247"/>
      <c r="R310" s="247"/>
      <c r="S310" s="247"/>
      <c r="T310" s="247"/>
      <c r="U310" s="248"/>
      <c r="V310" s="248"/>
      <c r="W310" s="248"/>
      <c r="X310" s="249"/>
      <c r="Y310" s="14"/>
      <c r="Z310" s="14"/>
    </row>
    <row r="311" spans="1:26">
      <c r="A311" s="29"/>
      <c r="B311" s="244"/>
      <c r="H311" s="245"/>
      <c r="L311" s="203" t="e">
        <f>VLOOKUP(C:C,#REF!,5,0)</f>
        <v>#REF!</v>
      </c>
      <c r="M311" s="392"/>
      <c r="O311" s="246"/>
      <c r="P311" s="247"/>
      <c r="Q311" s="247"/>
      <c r="R311" s="247"/>
      <c r="S311" s="247"/>
      <c r="T311" s="247"/>
      <c r="U311" s="248"/>
      <c r="V311" s="248"/>
      <c r="W311" s="248"/>
      <c r="X311" s="249"/>
      <c r="Y311" s="14"/>
      <c r="Z311" s="14"/>
    </row>
    <row r="312" spans="1:26">
      <c r="A312" s="29"/>
      <c r="B312" s="244"/>
      <c r="H312" s="245"/>
      <c r="L312" s="203" t="e">
        <f>VLOOKUP(C:C,#REF!,5,0)</f>
        <v>#REF!</v>
      </c>
      <c r="M312" s="392"/>
      <c r="O312" s="246"/>
      <c r="P312" s="247"/>
      <c r="Q312" s="247"/>
      <c r="R312" s="247"/>
      <c r="S312" s="247"/>
      <c r="T312" s="247"/>
      <c r="U312" s="248"/>
      <c r="V312" s="248"/>
      <c r="W312" s="248"/>
      <c r="X312" s="249"/>
      <c r="Y312" s="14"/>
      <c r="Z312" s="14"/>
    </row>
    <row r="313" spans="1:26">
      <c r="A313" s="29"/>
      <c r="B313" s="244"/>
      <c r="H313" s="245"/>
      <c r="L313" s="203" t="e">
        <f>VLOOKUP(C:C,#REF!,5,0)</f>
        <v>#REF!</v>
      </c>
      <c r="M313" s="392"/>
      <c r="O313" s="246"/>
      <c r="P313" s="247"/>
      <c r="Q313" s="247"/>
      <c r="R313" s="247"/>
      <c r="S313" s="247"/>
      <c r="T313" s="247"/>
      <c r="U313" s="248"/>
      <c r="V313" s="248"/>
      <c r="W313" s="248"/>
      <c r="X313" s="249"/>
      <c r="Y313" s="14"/>
      <c r="Z313" s="14"/>
    </row>
    <row r="314" spans="1:26">
      <c r="A314" s="29"/>
      <c r="B314" s="244"/>
      <c r="H314" s="245"/>
      <c r="L314" s="203" t="e">
        <f>VLOOKUP(C:C,#REF!,5,0)</f>
        <v>#REF!</v>
      </c>
      <c r="M314" s="392"/>
      <c r="O314" s="246"/>
      <c r="P314" s="247"/>
      <c r="Q314" s="247"/>
      <c r="R314" s="247"/>
      <c r="S314" s="247"/>
      <c r="T314" s="247"/>
      <c r="U314" s="248"/>
      <c r="V314" s="248"/>
      <c r="W314" s="248"/>
      <c r="X314" s="249"/>
      <c r="Y314" s="14"/>
      <c r="Z314" s="14"/>
    </row>
  </sheetData>
  <autoFilter ref="A1:AA316" xr:uid="{00000000-0009-0000-0000-000035000000}">
    <filterColumn colId="15" showButton="0"/>
    <filterColumn colId="17" showButton="0"/>
  </autoFilter>
  <mergeCells count="2">
    <mergeCell ref="P1:Q1"/>
    <mergeCell ref="R1:S1"/>
  </mergeCells>
  <phoneticPr fontId="14"/>
  <conditionalFormatting sqref="X1:X1048576">
    <cfRule type="cellIs" dxfId="18" priority="1" operator="lessThan">
      <formula>0.33</formula>
    </cfRule>
  </conditionalFormatting>
  <dataValidations count="2">
    <dataValidation imeMode="off" allowBlank="1" showInputMessage="1" showErrorMessage="1" sqref="C67 C65 C270:C316 C318:C64482 C1:C63 C76:C267" xr:uid="{63139E7E-BAAC-4161-8E43-5967DC40B594}"/>
    <dataValidation imeMode="hiragana" allowBlank="1" showInputMessage="1" showErrorMessage="1" sqref="D67:F67 D1:E63 F1:F65 E66:F66 E64:E65 D76:D92 E68:F92 D155:F267 D4:F6 D93:F113 E114:F154 D269:F275 D276:D64482 E276:F64537 D114:D146" xr:uid="{8CCBBC28-DCFA-4453-869A-ACC48163D1DB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9C894-C7DE-4CAB-B4A7-192E30AB88B9}">
  <dimension ref="A1:AG327"/>
  <sheetViews>
    <sheetView zoomScale="85" zoomScaleNormal="85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W11" sqref="W11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6" style="393" customWidth="1"/>
    <col min="14" max="14" width="8.25" style="27" hidden="1" customWidth="1"/>
    <col min="15" max="15" width="9" style="1" customWidth="1"/>
    <col min="16" max="16" width="8.625" style="1" customWidth="1"/>
    <col min="17" max="17" width="9" style="1" customWidth="1"/>
    <col min="18" max="19" width="9" style="22" customWidth="1"/>
    <col min="20" max="23" width="9" style="1" customWidth="1"/>
    <col min="24" max="24" width="8.5" style="42" customWidth="1"/>
    <col min="25" max="25" width="7" style="1" customWidth="1"/>
    <col min="26" max="26" width="15.375" style="1" customWidth="1"/>
    <col min="27" max="27" width="50.25" style="1" customWidth="1"/>
    <col min="31" max="16384" width="9" style="1"/>
  </cols>
  <sheetData>
    <row r="1" spans="1:33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5247</v>
      </c>
      <c r="M1" s="391" t="s">
        <v>5127</v>
      </c>
      <c r="N1" s="33"/>
      <c r="O1" s="47" t="s">
        <v>1307</v>
      </c>
      <c r="P1" s="441" t="s">
        <v>1278</v>
      </c>
      <c r="Q1" s="442"/>
      <c r="R1" s="443" t="s">
        <v>1229</v>
      </c>
      <c r="S1" s="444"/>
      <c r="T1" s="43" t="s">
        <v>1279</v>
      </c>
      <c r="U1" s="34" t="s">
        <v>1226</v>
      </c>
      <c r="V1" s="34" t="s">
        <v>1227</v>
      </c>
      <c r="W1" s="34" t="s">
        <v>1228</v>
      </c>
      <c r="X1" s="40" t="s">
        <v>1263</v>
      </c>
      <c r="Y1" s="47" t="s">
        <v>5238</v>
      </c>
      <c r="Z1" s="2" t="s">
        <v>5139</v>
      </c>
      <c r="AA1" s="2" t="s">
        <v>2957</v>
      </c>
      <c r="AE1" s="2" t="s">
        <v>4205</v>
      </c>
      <c r="AG1" s="2" t="s">
        <v>2957</v>
      </c>
    </row>
    <row r="2" spans="1:33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VLOOKUP(C:C,total260724105509!B:F,5,0)</f>
        <v>647</v>
      </c>
      <c r="M2" s="392"/>
      <c r="N2" s="8"/>
      <c r="O2" s="21">
        <f>L2/12*5</f>
        <v>269.58333333333331</v>
      </c>
      <c r="P2" s="44">
        <v>666</v>
      </c>
      <c r="Q2" s="44">
        <v>665</v>
      </c>
      <c r="R2" s="44">
        <v>0</v>
      </c>
      <c r="S2" s="44">
        <v>0</v>
      </c>
      <c r="T2" s="44">
        <v>665</v>
      </c>
      <c r="U2" s="45">
        <v>0</v>
      </c>
      <c r="V2" s="45">
        <v>1</v>
      </c>
      <c r="W2" s="45">
        <v>-268.58333333333331</v>
      </c>
      <c r="X2" s="41">
        <v>0.9714714714714715</v>
      </c>
      <c r="Y2" s="408"/>
      <c r="Z2" s="188"/>
      <c r="AA2" s="188"/>
    </row>
    <row r="3" spans="1:33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VLOOKUP(C:C,total260724105509!B:F,5,0)</f>
        <v>1769</v>
      </c>
      <c r="M3" s="392"/>
      <c r="N3" s="8"/>
      <c r="O3" s="21">
        <f>L3/12*5</f>
        <v>737.08333333333326</v>
      </c>
      <c r="P3" s="44">
        <v>1374</v>
      </c>
      <c r="Q3" s="44">
        <v>1335</v>
      </c>
      <c r="R3" s="44">
        <v>0</v>
      </c>
      <c r="S3" s="44">
        <v>0</v>
      </c>
      <c r="T3" s="44">
        <v>2635</v>
      </c>
      <c r="U3" s="45">
        <v>-1300</v>
      </c>
      <c r="V3" s="45">
        <v>-1261</v>
      </c>
      <c r="W3" s="45">
        <v>-1998.0833333333333</v>
      </c>
      <c r="X3" s="41">
        <v>1.287481804949054</v>
      </c>
      <c r="Y3" s="190"/>
      <c r="Z3" s="46"/>
      <c r="AA3" s="46"/>
    </row>
    <row r="4" spans="1:33">
      <c r="A4" s="29" t="s">
        <v>1304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VLOOKUP(C:C,total260724105509!B:F,5,0)</f>
        <v>752</v>
      </c>
      <c r="M4" s="392"/>
      <c r="N4" s="211">
        <v>1000</v>
      </c>
      <c r="O4" s="211">
        <v>1000</v>
      </c>
      <c r="P4" s="44">
        <v>6053</v>
      </c>
      <c r="Q4" s="44">
        <v>0</v>
      </c>
      <c r="R4" s="44">
        <v>0</v>
      </c>
      <c r="S4" s="44">
        <v>0</v>
      </c>
      <c r="T4" s="44">
        <v>0</v>
      </c>
      <c r="U4" s="45">
        <v>0</v>
      </c>
      <c r="V4" s="45">
        <v>6053</v>
      </c>
      <c r="W4" s="45">
        <v>5053</v>
      </c>
      <c r="X4" s="41">
        <v>0.12423591607467371</v>
      </c>
      <c r="Y4" s="190"/>
      <c r="Z4" s="46"/>
      <c r="AA4" s="46"/>
    </row>
    <row r="5" spans="1:33">
      <c r="A5" s="29" t="s">
        <v>1044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VLOOKUP(C:C,total260724105509!B:F,5,0)</f>
        <v>14384</v>
      </c>
      <c r="M5" s="392"/>
      <c r="N5" s="8"/>
      <c r="O5" s="21">
        <f t="shared" ref="O5:O7" si="0">L5/12*5</f>
        <v>5993.3333333333339</v>
      </c>
      <c r="P5" s="44">
        <v>23133</v>
      </c>
      <c r="Q5" s="44">
        <v>12510</v>
      </c>
      <c r="R5" s="44">
        <v>0</v>
      </c>
      <c r="S5" s="44">
        <v>0</v>
      </c>
      <c r="T5" s="44">
        <v>12510</v>
      </c>
      <c r="U5" s="45">
        <v>0</v>
      </c>
      <c r="V5" s="45">
        <v>10623</v>
      </c>
      <c r="W5" s="45">
        <v>4629.6666666666661</v>
      </c>
      <c r="X5" s="41">
        <v>0.62179570310811394</v>
      </c>
      <c r="Y5" s="409"/>
      <c r="Z5" s="241"/>
      <c r="AA5" s="241"/>
    </row>
    <row r="6" spans="1:33">
      <c r="A6" s="29" t="s">
        <v>1045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VLOOKUP(C:C,total260724105509!B:F,5,0)</f>
        <v>209</v>
      </c>
      <c r="M6" s="392"/>
      <c r="N6" s="8"/>
      <c r="O6" s="21">
        <f t="shared" si="0"/>
        <v>87.083333333333343</v>
      </c>
      <c r="P6" s="44">
        <v>3063</v>
      </c>
      <c r="Q6" s="44">
        <v>0</v>
      </c>
      <c r="R6" s="44">
        <v>0</v>
      </c>
      <c r="S6" s="44">
        <v>0</v>
      </c>
      <c r="T6" s="44">
        <v>0</v>
      </c>
      <c r="U6" s="45">
        <v>0</v>
      </c>
      <c r="V6" s="45">
        <v>3063</v>
      </c>
      <c r="W6" s="45">
        <v>2975.9166666666665</v>
      </c>
      <c r="X6" s="41">
        <v>6.8233757753836111E-2</v>
      </c>
      <c r="Y6" s="190"/>
      <c r="Z6" s="46"/>
      <c r="AA6" s="46"/>
    </row>
    <row r="7" spans="1:33">
      <c r="A7" s="29" t="s">
        <v>1046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VLOOKUP(C:C,total260724105509!B:F,5,0)</f>
        <v>#N/A</v>
      </c>
      <c r="M7" s="392" t="str">
        <f>VLOOKUP(C:C,処分売価!A:P,15,0)</f>
        <v>処分品</v>
      </c>
      <c r="N7" s="8"/>
      <c r="O7" s="21" t="e">
        <f t="shared" si="0"/>
        <v>#N/A</v>
      </c>
      <c r="P7" s="44">
        <v>1</v>
      </c>
      <c r="Q7" s="44">
        <v>0</v>
      </c>
      <c r="R7" s="44">
        <v>0</v>
      </c>
      <c r="S7" s="44">
        <v>0</v>
      </c>
      <c r="T7" s="44">
        <v>0</v>
      </c>
      <c r="U7" s="45">
        <v>0</v>
      </c>
      <c r="V7" s="45">
        <v>1</v>
      </c>
      <c r="W7" s="45" t="e">
        <v>#N/A</v>
      </c>
      <c r="X7" s="41" t="e">
        <v>#N/A</v>
      </c>
      <c r="Y7" s="190"/>
      <c r="Z7" s="46"/>
      <c r="AA7" s="46"/>
    </row>
    <row r="8" spans="1:33" s="152" customFormat="1">
      <c r="A8" s="29" t="s">
        <v>1047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>
        <f>VLOOKUP(C:C,total260724105509!B:F,5,0)</f>
        <v>3615</v>
      </c>
      <c r="M8" s="392"/>
      <c r="N8" s="148"/>
      <c r="O8" s="148">
        <f>L8/12*5</f>
        <v>1506.25</v>
      </c>
      <c r="P8" s="148">
        <v>536</v>
      </c>
      <c r="Q8" s="148">
        <v>500</v>
      </c>
      <c r="R8" s="148">
        <v>0</v>
      </c>
      <c r="S8" s="148">
        <v>0</v>
      </c>
      <c r="T8" s="148">
        <v>500</v>
      </c>
      <c r="U8" s="149">
        <v>0</v>
      </c>
      <c r="V8" s="149">
        <v>36</v>
      </c>
      <c r="W8" s="149">
        <v>-1470.25</v>
      </c>
      <c r="X8" s="150">
        <v>6.7444029850746272</v>
      </c>
      <c r="Y8" s="9"/>
      <c r="Z8" s="185"/>
      <c r="AA8" s="185"/>
      <c r="AB8" s="191"/>
      <c r="AC8" s="191"/>
      <c r="AD8" s="191"/>
    </row>
    <row r="9" spans="1:33">
      <c r="A9" s="29" t="s">
        <v>1048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VLOOKUP(C:C,total260724105509!B:F,5,0)</f>
        <v>822</v>
      </c>
      <c r="M9" s="392"/>
      <c r="N9" s="211">
        <v>1000</v>
      </c>
      <c r="O9" s="211">
        <v>1000</v>
      </c>
      <c r="P9" s="44">
        <v>3318</v>
      </c>
      <c r="Q9" s="44">
        <v>0</v>
      </c>
      <c r="R9" s="44">
        <v>0</v>
      </c>
      <c r="S9" s="44">
        <v>0</v>
      </c>
      <c r="T9" s="44">
        <v>0</v>
      </c>
      <c r="U9" s="45">
        <v>0</v>
      </c>
      <c r="V9" s="45">
        <v>3318</v>
      </c>
      <c r="W9" s="45">
        <v>2318</v>
      </c>
      <c r="X9" s="41">
        <v>0.24773960216998192</v>
      </c>
      <c r="Y9" s="9"/>
      <c r="Z9" s="13"/>
      <c r="AA9" s="13" t="s">
        <v>5231</v>
      </c>
    </row>
    <row r="10" spans="1:33">
      <c r="A10" s="29" t="s">
        <v>1049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VLOOKUP(C:C,total260724105509!B:F,5,0)</f>
        <v>11108</v>
      </c>
      <c r="M10" s="392"/>
      <c r="N10" s="8"/>
      <c r="O10" s="21">
        <f t="shared" ref="O10:O57" si="1">L10/12*5</f>
        <v>4628.333333333333</v>
      </c>
      <c r="P10" s="44">
        <v>3181</v>
      </c>
      <c r="Q10" s="44">
        <v>1725</v>
      </c>
      <c r="R10" s="44">
        <v>0</v>
      </c>
      <c r="S10" s="44">
        <v>0</v>
      </c>
      <c r="T10" s="44">
        <v>1825</v>
      </c>
      <c r="U10" s="45">
        <v>-100</v>
      </c>
      <c r="V10" s="45">
        <v>1356</v>
      </c>
      <c r="W10" s="45">
        <v>-3272.333333333333</v>
      </c>
      <c r="X10" s="41">
        <v>3.4919836529393273</v>
      </c>
      <c r="Y10" s="190"/>
      <c r="Z10" s="46"/>
      <c r="AA10" s="46"/>
    </row>
    <row r="11" spans="1:33">
      <c r="A11" s="29" t="s">
        <v>1050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VLOOKUP(C:C,total260724105509!B:F,5,0)</f>
        <v>160</v>
      </c>
      <c r="M11" s="392"/>
      <c r="N11" s="8"/>
      <c r="O11" s="21">
        <f t="shared" si="1"/>
        <v>66.666666666666671</v>
      </c>
      <c r="P11" s="44">
        <v>2</v>
      </c>
      <c r="Q11" s="44">
        <v>0</v>
      </c>
      <c r="R11" s="44">
        <v>0</v>
      </c>
      <c r="S11" s="44">
        <v>0</v>
      </c>
      <c r="T11" s="44">
        <v>0</v>
      </c>
      <c r="U11" s="45">
        <v>0</v>
      </c>
      <c r="V11" s="45">
        <v>2</v>
      </c>
      <c r="W11" s="45">
        <v>-64.666666666666671</v>
      </c>
      <c r="X11" s="41">
        <v>80</v>
      </c>
      <c r="Y11" s="190"/>
      <c r="Z11" s="46"/>
      <c r="AA11" s="46"/>
    </row>
    <row r="12" spans="1:33">
      <c r="A12" s="29" t="s">
        <v>1051</v>
      </c>
      <c r="B12" s="30" t="s">
        <v>5</v>
      </c>
      <c r="C12" s="17" t="s">
        <v>4440</v>
      </c>
      <c r="D12" s="18" t="s">
        <v>1252</v>
      </c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VLOOKUP(C:C,total260724105509!B:F,5,0)</f>
        <v>240</v>
      </c>
      <c r="M12" s="392"/>
      <c r="N12" s="8"/>
      <c r="O12" s="21">
        <f t="shared" si="1"/>
        <v>100</v>
      </c>
      <c r="P12" s="44">
        <v>971</v>
      </c>
      <c r="Q12" s="44">
        <v>0</v>
      </c>
      <c r="R12" s="44">
        <v>0</v>
      </c>
      <c r="S12" s="44">
        <v>0</v>
      </c>
      <c r="T12" s="44">
        <v>0</v>
      </c>
      <c r="U12" s="45">
        <v>0</v>
      </c>
      <c r="V12" s="45">
        <v>971</v>
      </c>
      <c r="W12" s="45">
        <v>871</v>
      </c>
      <c r="X12" s="41">
        <v>0.24716786817713698</v>
      </c>
      <c r="Y12" s="190"/>
      <c r="Z12" s="46"/>
      <c r="AA12" s="46"/>
    </row>
    <row r="13" spans="1:33">
      <c r="A13" s="29" t="s">
        <v>1052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VLOOKUP(C:C,total260724105509!B:F,5,0)</f>
        <v>16</v>
      </c>
      <c r="M13" s="392" t="str">
        <f>VLOOKUP(C:C,処分売価!A:P,15,0)</f>
        <v>処分品</v>
      </c>
      <c r="N13" s="8"/>
      <c r="O13" s="21">
        <f t="shared" si="1"/>
        <v>6.6666666666666661</v>
      </c>
      <c r="P13" s="44">
        <v>987</v>
      </c>
      <c r="Q13" s="44">
        <v>0</v>
      </c>
      <c r="R13" s="44">
        <v>0</v>
      </c>
      <c r="S13" s="44">
        <v>0</v>
      </c>
      <c r="T13" s="44">
        <v>0</v>
      </c>
      <c r="U13" s="45">
        <v>0</v>
      </c>
      <c r="V13" s="45">
        <v>987</v>
      </c>
      <c r="W13" s="45">
        <v>980.33333333333337</v>
      </c>
      <c r="X13" s="41">
        <v>1.6210739614994935E-2</v>
      </c>
      <c r="Y13" s="190"/>
      <c r="Z13" s="46"/>
      <c r="AA13" s="46"/>
    </row>
    <row r="14" spans="1:33">
      <c r="A14" s="29" t="s">
        <v>1053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VLOOKUP(C:C,total260724105509!B:F,5,0)</f>
        <v>880</v>
      </c>
      <c r="M14" s="392"/>
      <c r="N14" s="8"/>
      <c r="O14" s="21">
        <f t="shared" si="1"/>
        <v>366.66666666666663</v>
      </c>
      <c r="P14" s="44">
        <v>3237</v>
      </c>
      <c r="Q14" s="44">
        <v>300</v>
      </c>
      <c r="R14" s="44">
        <v>0</v>
      </c>
      <c r="S14" s="44">
        <v>0</v>
      </c>
      <c r="T14" s="44">
        <v>300</v>
      </c>
      <c r="U14" s="45">
        <v>0</v>
      </c>
      <c r="V14" s="45">
        <v>2937</v>
      </c>
      <c r="W14" s="45">
        <v>2570.3333333333335</v>
      </c>
      <c r="X14" s="41">
        <v>0.27185665739882608</v>
      </c>
      <c r="Y14" s="190"/>
      <c r="Z14" s="46"/>
      <c r="AA14" s="46"/>
    </row>
    <row r="15" spans="1:33">
      <c r="A15" s="29" t="s">
        <v>1054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>
        <f>VLOOKUP(C:C,total260724105509!B:F,5,0)</f>
        <v>5</v>
      </c>
      <c r="M15" s="392" t="str">
        <f>VLOOKUP(C:C,処分売価!A:P,15,0)</f>
        <v>処分品</v>
      </c>
      <c r="N15" s="8"/>
      <c r="O15" s="21">
        <f t="shared" si="1"/>
        <v>2.0833333333333335</v>
      </c>
      <c r="P15" s="44">
        <v>745</v>
      </c>
      <c r="Q15" s="44">
        <v>0</v>
      </c>
      <c r="R15" s="44">
        <v>0</v>
      </c>
      <c r="S15" s="44">
        <v>0</v>
      </c>
      <c r="T15" s="44">
        <v>0</v>
      </c>
      <c r="U15" s="45">
        <v>0</v>
      </c>
      <c r="V15" s="45">
        <v>745</v>
      </c>
      <c r="W15" s="45">
        <v>742.91666666666663</v>
      </c>
      <c r="X15" s="41">
        <v>6.7114093959731542E-3</v>
      </c>
      <c r="Y15" s="190"/>
      <c r="Z15" s="46"/>
      <c r="AA15" s="46"/>
    </row>
    <row r="16" spans="1:33">
      <c r="A16" s="29" t="s">
        <v>1055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VLOOKUP(C:C,total260724105509!B:F,5,0)</f>
        <v>1</v>
      </c>
      <c r="M16" s="392"/>
      <c r="N16" s="8"/>
      <c r="O16" s="21">
        <f t="shared" si="1"/>
        <v>0.41666666666666663</v>
      </c>
      <c r="P16" s="44">
        <v>1</v>
      </c>
      <c r="Q16" s="44">
        <v>0</v>
      </c>
      <c r="R16" s="44">
        <v>0</v>
      </c>
      <c r="S16" s="44">
        <v>0</v>
      </c>
      <c r="T16" s="44">
        <v>0</v>
      </c>
      <c r="U16" s="45">
        <v>0</v>
      </c>
      <c r="V16" s="45">
        <v>1</v>
      </c>
      <c r="W16" s="45">
        <v>0.58333333333333337</v>
      </c>
      <c r="X16" s="41">
        <v>1</v>
      </c>
      <c r="Y16" s="190"/>
      <c r="Z16" s="46"/>
      <c r="AA16" s="46"/>
    </row>
    <row r="17" spans="1:30">
      <c r="A17" s="29" t="s">
        <v>1056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VLOOKUP(C:C,total260724105509!B:F,5,0)</f>
        <v>143</v>
      </c>
      <c r="M17" s="392"/>
      <c r="N17" s="8"/>
      <c r="O17" s="21">
        <f t="shared" si="1"/>
        <v>59.583333333333329</v>
      </c>
      <c r="P17" s="44">
        <v>4410</v>
      </c>
      <c r="Q17" s="44">
        <v>0</v>
      </c>
      <c r="R17" s="44">
        <v>0</v>
      </c>
      <c r="S17" s="44">
        <v>0</v>
      </c>
      <c r="T17" s="44">
        <v>0</v>
      </c>
      <c r="U17" s="45">
        <v>0</v>
      </c>
      <c r="V17" s="45">
        <v>4410</v>
      </c>
      <c r="W17" s="45">
        <v>4350.416666666667</v>
      </c>
      <c r="X17" s="41">
        <v>3.2426303854875285E-2</v>
      </c>
      <c r="Y17" s="190"/>
      <c r="Z17" s="46"/>
      <c r="AA17" s="46"/>
    </row>
    <row r="18" spans="1:30">
      <c r="A18" s="29" t="s">
        <v>1057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VLOOKUP(C:C,total260724105509!B:F,5,0)</f>
        <v>89</v>
      </c>
      <c r="M18" s="392"/>
      <c r="N18" s="8"/>
      <c r="O18" s="21">
        <f t="shared" si="1"/>
        <v>37.083333333333336</v>
      </c>
      <c r="P18" s="44">
        <v>2097</v>
      </c>
      <c r="Q18" s="44">
        <v>0</v>
      </c>
      <c r="R18" s="44">
        <v>0</v>
      </c>
      <c r="S18" s="44">
        <v>0</v>
      </c>
      <c r="T18" s="44">
        <v>0</v>
      </c>
      <c r="U18" s="45">
        <v>0</v>
      </c>
      <c r="V18" s="45">
        <v>2097</v>
      </c>
      <c r="W18" s="45">
        <v>2059.9166666666665</v>
      </c>
      <c r="X18" s="41">
        <v>4.2441583214115404E-2</v>
      </c>
      <c r="Y18" s="190"/>
      <c r="Z18" s="46"/>
      <c r="AA18" s="46"/>
    </row>
    <row r="19" spans="1:30">
      <c r="A19" s="29" t="s">
        <v>1058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VLOOKUP(C:C,total260724105509!B:F,5,0)</f>
        <v>63</v>
      </c>
      <c r="M19" s="392" t="str">
        <f>VLOOKUP(C:C,処分売価!A:P,15,0)</f>
        <v>処分品</v>
      </c>
      <c r="N19" s="8"/>
      <c r="O19" s="21">
        <f t="shared" si="1"/>
        <v>26.25</v>
      </c>
      <c r="P19" s="44">
        <v>2212</v>
      </c>
      <c r="Q19" s="44">
        <v>0</v>
      </c>
      <c r="R19" s="44">
        <v>0</v>
      </c>
      <c r="S19" s="44">
        <v>0</v>
      </c>
      <c r="T19" s="44">
        <v>0</v>
      </c>
      <c r="U19" s="45">
        <v>0</v>
      </c>
      <c r="V19" s="45">
        <v>2212</v>
      </c>
      <c r="W19" s="45">
        <v>2185.75</v>
      </c>
      <c r="X19" s="41">
        <v>2.8481012658227847E-2</v>
      </c>
      <c r="Y19" s="190"/>
      <c r="Z19" s="46"/>
      <c r="AA19" s="46"/>
    </row>
    <row r="20" spans="1:30">
      <c r="A20" s="29" t="s">
        <v>1059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VLOOKUP(C:C,total260724105509!B:F,5,0)</f>
        <v>105</v>
      </c>
      <c r="M20" s="392"/>
      <c r="N20" s="8"/>
      <c r="O20" s="21">
        <f t="shared" si="1"/>
        <v>43.75</v>
      </c>
      <c r="P20" s="44">
        <v>8010</v>
      </c>
      <c r="Q20" s="44">
        <v>0</v>
      </c>
      <c r="R20" s="44">
        <v>0</v>
      </c>
      <c r="S20" s="44">
        <v>0</v>
      </c>
      <c r="T20" s="44">
        <v>0</v>
      </c>
      <c r="U20" s="45">
        <v>0</v>
      </c>
      <c r="V20" s="45">
        <v>8010</v>
      </c>
      <c r="W20" s="45">
        <v>7966.25</v>
      </c>
      <c r="X20" s="41">
        <v>1.3108614232209739E-2</v>
      </c>
      <c r="Y20" s="190"/>
      <c r="Z20" s="46"/>
      <c r="AA20" s="46"/>
    </row>
    <row r="21" spans="1:30">
      <c r="A21" s="29" t="s">
        <v>1060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VLOOKUP(C:C,total260724105509!B:F,5,0)</f>
        <v>919</v>
      </c>
      <c r="M21" s="392"/>
      <c r="N21" s="8"/>
      <c r="O21" s="21">
        <f t="shared" si="1"/>
        <v>382.91666666666663</v>
      </c>
      <c r="P21" s="44">
        <v>264</v>
      </c>
      <c r="Q21" s="44">
        <v>146</v>
      </c>
      <c r="R21" s="44">
        <v>1000</v>
      </c>
      <c r="S21" s="44">
        <v>0</v>
      </c>
      <c r="T21" s="44">
        <v>66</v>
      </c>
      <c r="U21" s="45">
        <v>80</v>
      </c>
      <c r="V21" s="45">
        <v>1198</v>
      </c>
      <c r="W21" s="45">
        <v>815.08333333333337</v>
      </c>
      <c r="X21" s="41">
        <v>3.481060606060606</v>
      </c>
      <c r="Y21" s="190"/>
      <c r="Z21" s="46"/>
      <c r="AA21" s="46"/>
    </row>
    <row r="22" spans="1:30">
      <c r="A22" s="29" t="s">
        <v>1061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VLOOKUP(C:C,total260724105509!B:F,5,0)</f>
        <v>441</v>
      </c>
      <c r="M22" s="392"/>
      <c r="N22" s="8"/>
      <c r="O22" s="21">
        <f t="shared" si="1"/>
        <v>183.75</v>
      </c>
      <c r="P22" s="44">
        <v>3006</v>
      </c>
      <c r="Q22" s="44">
        <v>0</v>
      </c>
      <c r="R22" s="44">
        <v>0</v>
      </c>
      <c r="S22" s="44">
        <v>0</v>
      </c>
      <c r="T22" s="44">
        <v>100</v>
      </c>
      <c r="U22" s="45">
        <v>-100</v>
      </c>
      <c r="V22" s="45">
        <v>2906</v>
      </c>
      <c r="W22" s="45">
        <v>2722.25</v>
      </c>
      <c r="X22" s="41">
        <v>0.1467065868263473</v>
      </c>
      <c r="Y22" s="190"/>
      <c r="Z22" s="46"/>
      <c r="AA22" s="46"/>
    </row>
    <row r="23" spans="1:30">
      <c r="A23" s="29" t="s">
        <v>1062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VLOOKUP(C:C,total260724105509!B:F,5,0)</f>
        <v>381</v>
      </c>
      <c r="M23" s="392" t="str">
        <f>VLOOKUP(C:C,処分売価!A:P,15,0)</f>
        <v>処分品</v>
      </c>
      <c r="N23" s="8"/>
      <c r="O23" s="21">
        <f t="shared" si="1"/>
        <v>158.75</v>
      </c>
      <c r="P23" s="44">
        <v>6475</v>
      </c>
      <c r="Q23" s="44">
        <v>0</v>
      </c>
      <c r="R23" s="44">
        <v>0</v>
      </c>
      <c r="S23" s="44">
        <v>0</v>
      </c>
      <c r="T23" s="44">
        <v>0</v>
      </c>
      <c r="U23" s="45">
        <v>0</v>
      </c>
      <c r="V23" s="45">
        <v>6475</v>
      </c>
      <c r="W23" s="45">
        <v>6316.25</v>
      </c>
      <c r="X23" s="41">
        <v>5.884169884169884E-2</v>
      </c>
      <c r="Y23" s="190"/>
      <c r="Z23" s="46"/>
      <c r="AA23" s="46"/>
    </row>
    <row r="24" spans="1:30">
      <c r="A24" s="29" t="s">
        <v>1063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VLOOKUP(C:C,total260724105509!B:F,5,0)</f>
        <v>143</v>
      </c>
      <c r="M24" s="392" t="str">
        <f>VLOOKUP(C:C,処分売価!A:P,15,0)</f>
        <v>処分品</v>
      </c>
      <c r="N24" s="8"/>
      <c r="O24" s="21">
        <f t="shared" si="1"/>
        <v>59.583333333333329</v>
      </c>
      <c r="P24" s="44">
        <v>1813</v>
      </c>
      <c r="Q24" s="44">
        <v>0</v>
      </c>
      <c r="R24" s="44">
        <v>0</v>
      </c>
      <c r="S24" s="44">
        <v>0</v>
      </c>
      <c r="T24" s="44">
        <v>0</v>
      </c>
      <c r="U24" s="45">
        <v>0</v>
      </c>
      <c r="V24" s="45">
        <v>1813</v>
      </c>
      <c r="W24" s="45">
        <v>1753.4166666666667</v>
      </c>
      <c r="X24" s="41">
        <v>7.8874793160507453E-2</v>
      </c>
      <c r="Y24" s="190"/>
      <c r="Z24" s="46"/>
      <c r="AA24" s="46"/>
    </row>
    <row r="25" spans="1:30">
      <c r="A25" s="29" t="s">
        <v>1064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VLOOKUP(C:C,total260724105509!B:F,5,0)</f>
        <v>149</v>
      </c>
      <c r="M25" s="392" t="str">
        <f>VLOOKUP(C:C,処分売価!A:P,15,0)</f>
        <v>処分品</v>
      </c>
      <c r="N25" s="8"/>
      <c r="O25" s="21">
        <f t="shared" si="1"/>
        <v>62.083333333333329</v>
      </c>
      <c r="P25" s="44">
        <v>3779</v>
      </c>
      <c r="Q25" s="44">
        <v>0</v>
      </c>
      <c r="R25" s="44">
        <v>0</v>
      </c>
      <c r="S25" s="44">
        <v>0</v>
      </c>
      <c r="T25" s="44">
        <v>0</v>
      </c>
      <c r="U25" s="45">
        <v>0</v>
      </c>
      <c r="V25" s="45">
        <v>3779</v>
      </c>
      <c r="W25" s="45">
        <v>3716.9166666666665</v>
      </c>
      <c r="X25" s="41">
        <v>3.942842021698862E-2</v>
      </c>
      <c r="Y25" s="190"/>
      <c r="Z25" s="46"/>
      <c r="AA25" s="46"/>
    </row>
    <row r="26" spans="1:30">
      <c r="A26" s="29" t="s">
        <v>1065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>
        <f>VLOOKUP(C:C,total260724105509!B:F,5,0)</f>
        <v>28</v>
      </c>
      <c r="M26" s="392" t="str">
        <f>VLOOKUP(C:C,処分売価!A:P,15,0)</f>
        <v>処分品</v>
      </c>
      <c r="N26" s="8"/>
      <c r="O26" s="21">
        <f t="shared" si="1"/>
        <v>11.666666666666668</v>
      </c>
      <c r="P26" s="44">
        <v>42</v>
      </c>
      <c r="Q26" s="44">
        <v>0</v>
      </c>
      <c r="R26" s="44">
        <v>0</v>
      </c>
      <c r="S26" s="44">
        <v>0</v>
      </c>
      <c r="T26" s="44">
        <v>0</v>
      </c>
      <c r="U26" s="45">
        <v>0</v>
      </c>
      <c r="V26" s="45">
        <v>42</v>
      </c>
      <c r="W26" s="45">
        <v>30.333333333333332</v>
      </c>
      <c r="X26" s="41">
        <v>0.66666666666666663</v>
      </c>
      <c r="Y26" s="190"/>
      <c r="Z26" s="46"/>
      <c r="AA26" s="46"/>
    </row>
    <row r="27" spans="1:30">
      <c r="A27" s="29" t="s">
        <v>1066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VLOOKUP(C:C,total260724105509!B:F,5,0)</f>
        <v>379</v>
      </c>
      <c r="M27" s="392" t="str">
        <f>VLOOKUP(C:C,処分売価!A:P,15,0)</f>
        <v>処分品</v>
      </c>
      <c r="N27" s="8"/>
      <c r="O27" s="21">
        <f t="shared" si="1"/>
        <v>157.91666666666666</v>
      </c>
      <c r="P27" s="44">
        <v>5513</v>
      </c>
      <c r="Q27" s="44">
        <v>200</v>
      </c>
      <c r="R27" s="44">
        <v>0</v>
      </c>
      <c r="S27" s="44">
        <v>0</v>
      </c>
      <c r="T27" s="44">
        <v>200</v>
      </c>
      <c r="U27" s="45">
        <v>0</v>
      </c>
      <c r="V27" s="45">
        <v>5313</v>
      </c>
      <c r="W27" s="45">
        <v>5155.083333333333</v>
      </c>
      <c r="X27" s="41">
        <v>6.8746598947941231E-2</v>
      </c>
      <c r="Y27" s="190"/>
      <c r="Z27" s="46"/>
      <c r="AA27" s="46"/>
    </row>
    <row r="28" spans="1:30" s="152" customFormat="1">
      <c r="A28" s="29" t="s">
        <v>1067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VLOOKUP(C:C,total260724105509!B:F,5,0)</f>
        <v>53</v>
      </c>
      <c r="M28" s="392" t="str">
        <f>VLOOKUP(C:C,処分売価!A:P,15,0)</f>
        <v>処分品</v>
      </c>
      <c r="N28" s="8"/>
      <c r="O28" s="21">
        <f t="shared" si="1"/>
        <v>22.083333333333336</v>
      </c>
      <c r="P28" s="148">
        <v>1860</v>
      </c>
      <c r="Q28" s="148">
        <v>0</v>
      </c>
      <c r="R28" s="44">
        <v>0</v>
      </c>
      <c r="S28" s="148">
        <v>0</v>
      </c>
      <c r="T28" s="148">
        <v>0</v>
      </c>
      <c r="U28" s="149">
        <v>0</v>
      </c>
      <c r="V28" s="149">
        <v>1860</v>
      </c>
      <c r="W28" s="149">
        <v>1837.9166666666667</v>
      </c>
      <c r="X28" s="150">
        <v>2.849462365591398E-2</v>
      </c>
      <c r="Y28" s="190"/>
      <c r="Z28" s="151"/>
      <c r="AA28" s="151"/>
      <c r="AB28" s="191"/>
      <c r="AC28" s="191"/>
      <c r="AD28" s="191"/>
    </row>
    <row r="29" spans="1:30">
      <c r="A29" s="29" t="s">
        <v>1068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VLOOKUP(C:C,total260724105509!B:F,5,0)</f>
        <v>94</v>
      </c>
      <c r="M29" s="392"/>
      <c r="N29" s="211">
        <v>500</v>
      </c>
      <c r="O29" s="211">
        <f t="shared" si="1"/>
        <v>39.166666666666664</v>
      </c>
      <c r="P29" s="44">
        <v>2256</v>
      </c>
      <c r="Q29" s="44">
        <v>0</v>
      </c>
      <c r="R29" s="44">
        <v>0</v>
      </c>
      <c r="S29" s="44">
        <v>0</v>
      </c>
      <c r="T29" s="44">
        <v>0</v>
      </c>
      <c r="U29" s="45">
        <v>0</v>
      </c>
      <c r="V29" s="45">
        <v>2256</v>
      </c>
      <c r="W29" s="45">
        <v>2216.8333333333335</v>
      </c>
      <c r="X29" s="41">
        <v>4.1666666666666664E-2</v>
      </c>
      <c r="Y29" s="190"/>
      <c r="Z29" s="46"/>
      <c r="AA29" s="46"/>
    </row>
    <row r="30" spans="1:30" s="402" customFormat="1" ht="15.75">
      <c r="A30" s="29" t="s">
        <v>1069</v>
      </c>
      <c r="B30" s="394" t="s">
        <v>356</v>
      </c>
      <c r="C30" s="395" t="s">
        <v>192</v>
      </c>
      <c r="D30" s="396" t="s">
        <v>190</v>
      </c>
      <c r="E30" s="395" t="s">
        <v>193</v>
      </c>
      <c r="F30" s="395">
        <v>935</v>
      </c>
      <c r="G30" s="397">
        <v>77</v>
      </c>
      <c r="H30" s="397">
        <v>731</v>
      </c>
      <c r="I30" s="397">
        <f>VLOOKUP(C30,'202310-202403出荷数total2403220951'!B:F,5,0)</f>
        <v>163</v>
      </c>
      <c r="J30" s="397">
        <f>VLOOKUP(C30,'出荷数2307～2406total241008110618'!B:F,5,0)</f>
        <v>235</v>
      </c>
      <c r="K30" s="397">
        <f>VLOOKUP(C30,'出荷数2407-2506total250730101950'!B:F,5,0)</f>
        <v>20</v>
      </c>
      <c r="L30" s="397">
        <f>VLOOKUP(C:C,total260724105509!B:F,5,0)</f>
        <v>3</v>
      </c>
      <c r="M30" s="398" t="str">
        <f>VLOOKUP(C:C,処分売価!A:P,15,0)</f>
        <v>処分品</v>
      </c>
      <c r="N30" s="397"/>
      <c r="O30" s="397">
        <f t="shared" si="1"/>
        <v>1.25</v>
      </c>
      <c r="P30" s="397">
        <v>1</v>
      </c>
      <c r="Q30" s="397">
        <v>0</v>
      </c>
      <c r="R30" s="397">
        <v>0</v>
      </c>
      <c r="S30" s="397">
        <v>0</v>
      </c>
      <c r="T30" s="397">
        <v>0</v>
      </c>
      <c r="U30" s="399">
        <v>0</v>
      </c>
      <c r="V30" s="399">
        <v>1</v>
      </c>
      <c r="W30" s="399">
        <v>-0.25</v>
      </c>
      <c r="X30" s="400">
        <v>3</v>
      </c>
      <c r="Y30" s="190"/>
      <c r="Z30" s="401"/>
      <c r="AA30" s="401"/>
    </row>
    <row r="31" spans="1:30">
      <c r="A31" s="29" t="s">
        <v>1070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VLOOKUP(C:C,total260724105509!B:F,5,0)</f>
        <v>50</v>
      </c>
      <c r="M31" s="392"/>
      <c r="N31" s="8"/>
      <c r="O31" s="21">
        <f t="shared" si="1"/>
        <v>20.833333333333336</v>
      </c>
      <c r="P31" s="44">
        <v>898</v>
      </c>
      <c r="Q31" s="44">
        <v>0</v>
      </c>
      <c r="R31" s="44">
        <v>0</v>
      </c>
      <c r="S31" s="44">
        <v>0</v>
      </c>
      <c r="T31" s="44">
        <v>0</v>
      </c>
      <c r="U31" s="45">
        <v>0</v>
      </c>
      <c r="V31" s="45">
        <v>898</v>
      </c>
      <c r="W31" s="45">
        <v>877.16666666666663</v>
      </c>
      <c r="X31" s="41">
        <v>5.5679287305122498E-2</v>
      </c>
      <c r="Y31" s="190"/>
      <c r="Z31" s="46"/>
      <c r="AA31" s="46"/>
    </row>
    <row r="32" spans="1:30">
      <c r="A32" s="29" t="s">
        <v>1071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VLOOKUP(C:C,total260724105509!B:F,5,0)</f>
        <v>35</v>
      </c>
      <c r="M32" s="392" t="str">
        <f>VLOOKUP(C:C,処分売価!A:P,15,0)</f>
        <v>処分品</v>
      </c>
      <c r="N32" s="8"/>
      <c r="O32" s="21">
        <f t="shared" si="1"/>
        <v>14.583333333333332</v>
      </c>
      <c r="P32" s="44">
        <v>1940</v>
      </c>
      <c r="Q32" s="44">
        <v>0</v>
      </c>
      <c r="R32" s="44">
        <v>0</v>
      </c>
      <c r="S32" s="44">
        <v>0</v>
      </c>
      <c r="T32" s="44">
        <v>0</v>
      </c>
      <c r="U32" s="45">
        <v>0</v>
      </c>
      <c r="V32" s="45">
        <v>1940</v>
      </c>
      <c r="W32" s="45">
        <v>1925.4166666666667</v>
      </c>
      <c r="X32" s="41">
        <v>1.804123711340206E-2</v>
      </c>
      <c r="Y32" s="190"/>
      <c r="Z32" s="46"/>
      <c r="AA32" s="46"/>
    </row>
    <row r="33" spans="1:30">
      <c r="A33" s="29" t="s">
        <v>1072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VLOOKUP(C:C,total260724105509!B:F,5,0)</f>
        <v>543</v>
      </c>
      <c r="M33" s="392"/>
      <c r="N33" s="8">
        <v>41</v>
      </c>
      <c r="O33" s="211">
        <f t="shared" si="1"/>
        <v>226.25</v>
      </c>
      <c r="P33" s="44">
        <v>2930</v>
      </c>
      <c r="Q33" s="44">
        <v>0</v>
      </c>
      <c r="R33" s="44">
        <v>0</v>
      </c>
      <c r="S33" s="44">
        <v>0</v>
      </c>
      <c r="T33" s="44">
        <v>0</v>
      </c>
      <c r="U33" s="45">
        <v>0</v>
      </c>
      <c r="V33" s="45">
        <v>2930</v>
      </c>
      <c r="W33" s="45">
        <v>2703.75</v>
      </c>
      <c r="X33" s="41">
        <v>0.18532423208191126</v>
      </c>
      <c r="Y33" s="190"/>
      <c r="Z33" s="46"/>
      <c r="AA33" s="46"/>
    </row>
    <row r="34" spans="1:30">
      <c r="A34" s="29" t="s">
        <v>1073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VLOOKUP(C:C,total260724105509!B:F,5,0)</f>
        <v>74</v>
      </c>
      <c r="M34" s="392"/>
      <c r="N34" s="8"/>
      <c r="O34" s="21">
        <f t="shared" si="1"/>
        <v>30.833333333333336</v>
      </c>
      <c r="P34" s="44">
        <v>291</v>
      </c>
      <c r="Q34" s="44">
        <v>0</v>
      </c>
      <c r="R34" s="44">
        <v>0</v>
      </c>
      <c r="S34" s="44">
        <v>0</v>
      </c>
      <c r="T34" s="44">
        <v>0</v>
      </c>
      <c r="U34" s="45">
        <v>0</v>
      </c>
      <c r="V34" s="45">
        <v>291</v>
      </c>
      <c r="W34" s="45">
        <v>260.16666666666669</v>
      </c>
      <c r="X34" s="41">
        <v>0.25429553264604809</v>
      </c>
      <c r="Y34" s="190"/>
      <c r="Z34" s="46"/>
      <c r="AA34" s="46"/>
    </row>
    <row r="35" spans="1:30">
      <c r="A35" s="29" t="s">
        <v>1074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VLOOKUP(C:C,total260724105509!B:F,5,0)</f>
        <v>97</v>
      </c>
      <c r="M35" s="392" t="str">
        <f>VLOOKUP(C:C,処分売価!A:P,15,0)</f>
        <v>処分品</v>
      </c>
      <c r="N35" s="8"/>
      <c r="O35" s="21">
        <f t="shared" si="1"/>
        <v>40.416666666666671</v>
      </c>
      <c r="P35" s="44">
        <v>2021</v>
      </c>
      <c r="Q35" s="44">
        <v>0</v>
      </c>
      <c r="R35" s="44">
        <v>0</v>
      </c>
      <c r="S35" s="44">
        <v>0</v>
      </c>
      <c r="T35" s="44">
        <v>0</v>
      </c>
      <c r="U35" s="45">
        <v>0</v>
      </c>
      <c r="V35" s="45">
        <v>2021</v>
      </c>
      <c r="W35" s="45">
        <v>1980.5833333333333</v>
      </c>
      <c r="X35" s="41">
        <v>4.7996041563582385E-2</v>
      </c>
      <c r="Y35" s="190"/>
      <c r="Z35" s="46"/>
      <c r="AA35" s="46"/>
    </row>
    <row r="36" spans="1:30">
      <c r="A36" s="29" t="s">
        <v>1075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VLOOKUP(C:C,total260724105509!B:F,5,0)</f>
        <v>981</v>
      </c>
      <c r="M36" s="392" t="str">
        <f>VLOOKUP(C:C,処分売価!A:P,15,0)</f>
        <v>処分品</v>
      </c>
      <c r="N36" s="8"/>
      <c r="O36" s="21">
        <f t="shared" si="1"/>
        <v>408.75</v>
      </c>
      <c r="P36" s="44">
        <v>2961</v>
      </c>
      <c r="Q36" s="44">
        <v>0</v>
      </c>
      <c r="R36" s="44">
        <v>0</v>
      </c>
      <c r="S36" s="44">
        <v>0</v>
      </c>
      <c r="T36" s="44">
        <v>0</v>
      </c>
      <c r="U36" s="45">
        <v>0</v>
      </c>
      <c r="V36" s="45">
        <v>2961</v>
      </c>
      <c r="W36" s="45">
        <v>2552.25</v>
      </c>
      <c r="X36" s="41">
        <v>0.33130699088145898</v>
      </c>
      <c r="Y36" s="190"/>
      <c r="Z36" s="46"/>
      <c r="AA36" s="46"/>
    </row>
    <row r="37" spans="1:30">
      <c r="A37" s="29" t="s">
        <v>1076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VLOOKUP(C:C,total260724105509!B:F,5,0)</f>
        <v>610</v>
      </c>
      <c r="M37" s="392" t="str">
        <f>VLOOKUP(C:C,処分売価!A:P,15,0)</f>
        <v>処分品</v>
      </c>
      <c r="N37" s="8"/>
      <c r="O37" s="21">
        <f t="shared" si="1"/>
        <v>254.16666666666669</v>
      </c>
      <c r="P37" s="44">
        <v>13164</v>
      </c>
      <c r="Q37" s="44">
        <v>0</v>
      </c>
      <c r="R37" s="44">
        <v>0</v>
      </c>
      <c r="S37" s="44">
        <v>0</v>
      </c>
      <c r="T37" s="44">
        <v>0</v>
      </c>
      <c r="U37" s="45">
        <v>0</v>
      </c>
      <c r="V37" s="45">
        <v>13164</v>
      </c>
      <c r="W37" s="45">
        <v>12909.833333333334</v>
      </c>
      <c r="X37" s="41">
        <v>4.6338498936493465E-2</v>
      </c>
      <c r="Y37" s="190"/>
      <c r="Z37" s="46"/>
      <c r="AA37" s="46"/>
    </row>
    <row r="38" spans="1:30">
      <c r="A38" s="29" t="s">
        <v>1077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VLOOKUP(C:C,total260724105509!B:F,5,0)</f>
        <v>313</v>
      </c>
      <c r="M38" s="392" t="str">
        <f>VLOOKUP(C:C,処分売価!A:P,15,0)</f>
        <v>処分品</v>
      </c>
      <c r="N38" s="8"/>
      <c r="O38" s="21">
        <f t="shared" si="1"/>
        <v>130.41666666666666</v>
      </c>
      <c r="P38" s="44">
        <v>654</v>
      </c>
      <c r="Q38" s="44">
        <v>0</v>
      </c>
      <c r="R38" s="44">
        <v>0</v>
      </c>
      <c r="S38" s="44">
        <v>0</v>
      </c>
      <c r="T38" s="44">
        <v>0</v>
      </c>
      <c r="U38" s="45">
        <v>0</v>
      </c>
      <c r="V38" s="45">
        <v>654</v>
      </c>
      <c r="W38" s="45">
        <v>523.58333333333337</v>
      </c>
      <c r="X38" s="41">
        <v>0.4785932721712538</v>
      </c>
      <c r="Y38" s="190"/>
      <c r="Z38" s="46"/>
      <c r="AA38" s="46"/>
    </row>
    <row r="39" spans="1:30">
      <c r="A39" s="29" t="s">
        <v>1078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VLOOKUP(C:C,total260724105509!B:F,5,0)</f>
        <v>142</v>
      </c>
      <c r="M39" s="392"/>
      <c r="N39" s="8"/>
      <c r="O39" s="21">
        <f t="shared" si="1"/>
        <v>59.166666666666671</v>
      </c>
      <c r="P39" s="44">
        <v>740</v>
      </c>
      <c r="Q39" s="44">
        <v>0</v>
      </c>
      <c r="R39" s="44">
        <v>0</v>
      </c>
      <c r="S39" s="44">
        <v>0</v>
      </c>
      <c r="T39" s="44">
        <v>0</v>
      </c>
      <c r="U39" s="45">
        <v>0</v>
      </c>
      <c r="V39" s="45">
        <v>740</v>
      </c>
      <c r="W39" s="45">
        <v>680.83333333333337</v>
      </c>
      <c r="X39" s="41">
        <v>0.1918918918918919</v>
      </c>
      <c r="Y39" s="190"/>
      <c r="Z39" s="46"/>
      <c r="AA39" s="46"/>
    </row>
    <row r="40" spans="1:30" s="152" customFormat="1">
      <c r="A40" s="29" t="s">
        <v>1079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VLOOKUP(C:C,total260724105509!B:F,5,0)</f>
        <v>#N/A</v>
      </c>
      <c r="M40" s="392"/>
      <c r="N40" s="211">
        <v>470</v>
      </c>
      <c r="O40" s="211" t="e">
        <f t="shared" si="1"/>
        <v>#N/A</v>
      </c>
      <c r="P40" s="148">
        <v>106</v>
      </c>
      <c r="Q40" s="148">
        <v>0</v>
      </c>
      <c r="R40" s="44">
        <v>0</v>
      </c>
      <c r="S40" s="148">
        <v>0</v>
      </c>
      <c r="T40" s="148">
        <v>0</v>
      </c>
      <c r="U40" s="149">
        <v>0</v>
      </c>
      <c r="V40" s="149">
        <v>106</v>
      </c>
      <c r="W40" s="149" t="e">
        <v>#N/A</v>
      </c>
      <c r="X40" s="150" t="e">
        <v>#N/A</v>
      </c>
      <c r="Y40" s="190"/>
      <c r="Z40" s="151"/>
      <c r="AA40" s="151"/>
      <c r="AB40" s="191"/>
      <c r="AC40" s="191"/>
      <c r="AD40" s="191"/>
    </row>
    <row r="41" spans="1:30">
      <c r="A41" s="29" t="s">
        <v>1080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VLOOKUP(C:C,total260724105509!B:F,5,0)</f>
        <v>921</v>
      </c>
      <c r="M41" s="392" t="str">
        <f>VLOOKUP(C:C,処分売価!A:P,15,0)</f>
        <v>処分品</v>
      </c>
      <c r="N41" s="8"/>
      <c r="O41" s="21">
        <f t="shared" si="1"/>
        <v>383.75</v>
      </c>
      <c r="P41" s="44">
        <v>3205</v>
      </c>
      <c r="Q41" s="44">
        <v>0</v>
      </c>
      <c r="R41" s="44">
        <v>0</v>
      </c>
      <c r="S41" s="44">
        <v>0</v>
      </c>
      <c r="T41" s="44">
        <v>0</v>
      </c>
      <c r="U41" s="45">
        <v>0</v>
      </c>
      <c r="V41" s="45">
        <v>3205</v>
      </c>
      <c r="W41" s="45">
        <v>2821.25</v>
      </c>
      <c r="X41" s="41">
        <v>0.28736349453978161</v>
      </c>
      <c r="Y41" s="190"/>
      <c r="Z41" s="46"/>
      <c r="AA41" s="46"/>
    </row>
    <row r="42" spans="1:30">
      <c r="A42" s="29" t="s">
        <v>1081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VLOOKUP(C:C,total260724105509!B:F,5,0)</f>
        <v>771</v>
      </c>
      <c r="M42" s="392"/>
      <c r="N42" s="8"/>
      <c r="O42" s="21">
        <f t="shared" si="1"/>
        <v>321.25</v>
      </c>
      <c r="P42" s="44">
        <v>2681</v>
      </c>
      <c r="Q42" s="44">
        <v>0</v>
      </c>
      <c r="R42" s="44">
        <v>0</v>
      </c>
      <c r="S42" s="44">
        <v>0</v>
      </c>
      <c r="T42" s="44">
        <v>210</v>
      </c>
      <c r="U42" s="45">
        <v>-210</v>
      </c>
      <c r="V42" s="45">
        <v>2471</v>
      </c>
      <c r="W42" s="45">
        <v>2149.75</v>
      </c>
      <c r="X42" s="41">
        <v>0.28757926146960089</v>
      </c>
      <c r="Y42" s="190"/>
      <c r="Z42" s="46"/>
      <c r="AA42" s="46"/>
    </row>
    <row r="43" spans="1:30">
      <c r="A43" s="29" t="s">
        <v>1082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VLOOKUP(C:C,total260724105509!B:F,5,0)</f>
        <v>13</v>
      </c>
      <c r="M43" s="392" t="str">
        <f>VLOOKUP(C:C,処分売価!A:P,15,0)</f>
        <v>処分品</v>
      </c>
      <c r="N43" s="8"/>
      <c r="O43" s="21">
        <f t="shared" si="1"/>
        <v>5.4166666666666661</v>
      </c>
      <c r="P43" s="44">
        <v>4554</v>
      </c>
      <c r="Q43" s="44">
        <v>0</v>
      </c>
      <c r="R43" s="44">
        <v>0</v>
      </c>
      <c r="S43" s="44">
        <v>0</v>
      </c>
      <c r="T43" s="44">
        <v>0</v>
      </c>
      <c r="U43" s="45">
        <v>0</v>
      </c>
      <c r="V43" s="45">
        <v>4554</v>
      </c>
      <c r="W43" s="45">
        <v>4548.583333333333</v>
      </c>
      <c r="X43" s="41">
        <v>2.854633289415898E-3</v>
      </c>
      <c r="Y43" s="190"/>
      <c r="Z43" s="46"/>
      <c r="AA43" s="46"/>
    </row>
    <row r="44" spans="1:30">
      <c r="A44" s="29" t="s">
        <v>1083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VLOOKUP(C:C,total260724105509!B:F,5,0)</f>
        <v>52</v>
      </c>
      <c r="M44" s="392" t="str">
        <f>VLOOKUP(C:C,処分売価!A:P,15,0)</f>
        <v>処分品</v>
      </c>
      <c r="N44" s="8"/>
      <c r="O44" s="21">
        <f t="shared" si="1"/>
        <v>21.666666666666664</v>
      </c>
      <c r="P44" s="44">
        <v>766</v>
      </c>
      <c r="Q44" s="44">
        <v>0</v>
      </c>
      <c r="R44" s="44">
        <v>0</v>
      </c>
      <c r="S44" s="44">
        <v>0</v>
      </c>
      <c r="T44" s="44">
        <v>0</v>
      </c>
      <c r="U44" s="45">
        <v>0</v>
      </c>
      <c r="V44" s="45">
        <v>766</v>
      </c>
      <c r="W44" s="45">
        <v>744.33333333333337</v>
      </c>
      <c r="X44" s="41">
        <v>6.7885117493472591E-2</v>
      </c>
      <c r="Y44" s="190"/>
      <c r="Z44" s="46"/>
      <c r="AA44" s="46"/>
    </row>
    <row r="45" spans="1:30">
      <c r="A45" s="29" t="s">
        <v>1084</v>
      </c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VLOOKUP(C:C,total260724105509!B:F,5,0)</f>
        <v>23</v>
      </c>
      <c r="M45" s="392"/>
      <c r="N45" s="8"/>
      <c r="O45" s="21">
        <f t="shared" si="1"/>
        <v>9.5833333333333339</v>
      </c>
      <c r="P45" s="44">
        <v>1461</v>
      </c>
      <c r="Q45" s="44">
        <v>0</v>
      </c>
      <c r="R45" s="44">
        <v>0</v>
      </c>
      <c r="S45" s="44">
        <v>0</v>
      </c>
      <c r="T45" s="44">
        <v>0</v>
      </c>
      <c r="U45" s="45">
        <v>0</v>
      </c>
      <c r="V45" s="45">
        <v>1461</v>
      </c>
      <c r="W45" s="45">
        <v>1451.4166666666667</v>
      </c>
      <c r="X45" s="41">
        <v>1.5742642026009581E-2</v>
      </c>
      <c r="Y45" s="190"/>
      <c r="Z45" s="46"/>
      <c r="AA45" s="46"/>
    </row>
    <row r="46" spans="1:30" s="152" customFormat="1">
      <c r="A46" s="29" t="s">
        <v>1085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VLOOKUP(C:C,total260724105509!B:F,5,0)</f>
        <v>75</v>
      </c>
      <c r="M46" s="392" t="str">
        <f>VLOOKUP(C:C,処分売価!A:P,15,0)</f>
        <v>処分品</v>
      </c>
      <c r="N46" s="8"/>
      <c r="O46" s="21">
        <f t="shared" si="1"/>
        <v>31.25</v>
      </c>
      <c r="P46" s="148">
        <v>219</v>
      </c>
      <c r="Q46" s="148">
        <v>0</v>
      </c>
      <c r="R46" s="44">
        <v>0</v>
      </c>
      <c r="S46" s="148">
        <v>0</v>
      </c>
      <c r="T46" s="148">
        <v>0</v>
      </c>
      <c r="U46" s="149">
        <v>0</v>
      </c>
      <c r="V46" s="149">
        <v>219</v>
      </c>
      <c r="W46" s="149">
        <v>187.75</v>
      </c>
      <c r="X46" s="150">
        <v>0.34246575342465752</v>
      </c>
      <c r="Y46" s="190"/>
      <c r="Z46" s="151"/>
      <c r="AA46" s="151"/>
      <c r="AB46" s="191"/>
      <c r="AC46" s="191"/>
      <c r="AD46" s="191"/>
    </row>
    <row r="47" spans="1:30" s="152" customFormat="1">
      <c r="A47" s="29" t="s">
        <v>1086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VLOOKUP(C:C,total260724105509!B:F,5,0)</f>
        <v>104</v>
      </c>
      <c r="M47" s="392" t="str">
        <f>VLOOKUP(C:C,処分売価!A:P,15,0)</f>
        <v>処分品</v>
      </c>
      <c r="N47" s="8"/>
      <c r="O47" s="21">
        <f t="shared" si="1"/>
        <v>43.333333333333329</v>
      </c>
      <c r="P47" s="148">
        <v>893</v>
      </c>
      <c r="Q47" s="148">
        <v>0</v>
      </c>
      <c r="R47" s="44">
        <v>0</v>
      </c>
      <c r="S47" s="148">
        <v>0</v>
      </c>
      <c r="T47" s="148">
        <v>0</v>
      </c>
      <c r="U47" s="149">
        <v>0</v>
      </c>
      <c r="V47" s="149">
        <v>893</v>
      </c>
      <c r="W47" s="149">
        <v>849.66666666666663</v>
      </c>
      <c r="X47" s="150">
        <v>0.11646136618141098</v>
      </c>
      <c r="Y47" s="190"/>
      <c r="Z47" s="151"/>
      <c r="AA47" s="151"/>
      <c r="AB47" s="191"/>
      <c r="AC47" s="191"/>
      <c r="AD47" s="191"/>
    </row>
    <row r="48" spans="1:30">
      <c r="A48" s="29" t="s">
        <v>1087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VLOOKUP(C:C,total260724105509!B:F,5,0)</f>
        <v>866</v>
      </c>
      <c r="M48" s="392"/>
      <c r="N48" s="8"/>
      <c r="O48" s="21">
        <f t="shared" si="1"/>
        <v>360.83333333333337</v>
      </c>
      <c r="P48" s="44">
        <v>2651</v>
      </c>
      <c r="Q48" s="44">
        <v>0</v>
      </c>
      <c r="R48" s="44">
        <v>0</v>
      </c>
      <c r="S48" s="44">
        <v>0</v>
      </c>
      <c r="T48" s="44">
        <v>0</v>
      </c>
      <c r="U48" s="45">
        <v>0</v>
      </c>
      <c r="V48" s="45">
        <v>2651</v>
      </c>
      <c r="W48" s="45">
        <v>2290.1666666666665</v>
      </c>
      <c r="X48" s="41">
        <v>0.32666918144096568</v>
      </c>
      <c r="Y48" s="190"/>
      <c r="Z48" s="46"/>
      <c r="AA48" s="46"/>
    </row>
    <row r="49" spans="1:30">
      <c r="A49" s="29" t="s">
        <v>1088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>
        <f>VLOOKUP(C:C,total260724105509!B:F,5,0)</f>
        <v>1123</v>
      </c>
      <c r="M49" s="392" t="str">
        <f>VLOOKUP(C:C,処分売価!A:P,15,0)</f>
        <v>処分品</v>
      </c>
      <c r="N49" s="196"/>
      <c r="O49" s="196">
        <f t="shared" si="1"/>
        <v>467.91666666666663</v>
      </c>
      <c r="P49" s="196">
        <v>270</v>
      </c>
      <c r="Q49" s="196">
        <v>0</v>
      </c>
      <c r="R49" s="196">
        <v>0</v>
      </c>
      <c r="S49" s="196">
        <v>0</v>
      </c>
      <c r="T49" s="196">
        <v>0</v>
      </c>
      <c r="U49" s="197">
        <v>0</v>
      </c>
      <c r="V49" s="197">
        <v>270</v>
      </c>
      <c r="W49" s="197">
        <v>-197.91666666666663</v>
      </c>
      <c r="X49" s="198">
        <v>4.159259259259259</v>
      </c>
      <c r="Y49" s="190"/>
      <c r="Z49" s="199"/>
      <c r="AA49" s="199"/>
    </row>
    <row r="50" spans="1:30" s="277" customFormat="1">
      <c r="A50" s="29" t="s">
        <v>1089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VLOOKUP(C:C,total260724105509!B:F,5,0)</f>
        <v>550</v>
      </c>
      <c r="M50" s="392"/>
      <c r="N50" s="8"/>
      <c r="O50" s="21">
        <f t="shared" si="1"/>
        <v>229.16666666666669</v>
      </c>
      <c r="P50" s="202">
        <v>3689</v>
      </c>
      <c r="Q50" s="202">
        <v>520</v>
      </c>
      <c r="R50" s="202">
        <v>0</v>
      </c>
      <c r="S50" s="202">
        <v>0</v>
      </c>
      <c r="T50" s="202">
        <v>520</v>
      </c>
      <c r="U50" s="273">
        <v>0</v>
      </c>
      <c r="V50" s="273">
        <v>3169</v>
      </c>
      <c r="W50" s="273">
        <v>2939.8333333333335</v>
      </c>
      <c r="X50" s="274">
        <v>0.14909189482244511</v>
      </c>
      <c r="Y50" s="190"/>
      <c r="Z50" s="275"/>
      <c r="AA50" s="275"/>
      <c r="AB50" s="276"/>
      <c r="AC50" s="276"/>
      <c r="AD50" s="276"/>
    </row>
    <row r="51" spans="1:30">
      <c r="A51" s="29" t="s">
        <v>1090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VLOOKUP(C:C,total260724105509!B:F,5,0)</f>
        <v>1869</v>
      </c>
      <c r="M51" s="392"/>
      <c r="N51" s="211"/>
      <c r="O51" s="21">
        <f t="shared" si="1"/>
        <v>778.75</v>
      </c>
      <c r="P51" s="44">
        <v>2477</v>
      </c>
      <c r="Q51" s="44">
        <v>950</v>
      </c>
      <c r="R51" s="44">
        <v>0</v>
      </c>
      <c r="S51" s="44">
        <v>0</v>
      </c>
      <c r="T51" s="44">
        <v>950</v>
      </c>
      <c r="U51" s="45">
        <v>0</v>
      </c>
      <c r="V51" s="45">
        <v>1527</v>
      </c>
      <c r="W51" s="45">
        <v>748.25</v>
      </c>
      <c r="X51" s="41">
        <v>0.754541784416633</v>
      </c>
      <c r="Y51" s="190"/>
      <c r="Z51" s="46"/>
      <c r="AA51" s="46"/>
    </row>
    <row r="52" spans="1:30" s="200" customFormat="1">
      <c r="A52" s="29" t="s">
        <v>1091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>
        <f>VLOOKUP(C:C,total260724105509!B:F,5,0)</f>
        <v>33</v>
      </c>
      <c r="M52" s="392" t="str">
        <f>VLOOKUP(C:C,処分売価!A:P,15,0)</f>
        <v>処分品</v>
      </c>
      <c r="N52" s="196"/>
      <c r="O52" s="196">
        <f t="shared" si="1"/>
        <v>13.75</v>
      </c>
      <c r="P52" s="196">
        <v>1267</v>
      </c>
      <c r="Q52" s="196">
        <v>0</v>
      </c>
      <c r="R52" s="196">
        <v>0</v>
      </c>
      <c r="S52" s="196">
        <v>0</v>
      </c>
      <c r="T52" s="196">
        <v>0</v>
      </c>
      <c r="U52" s="197">
        <v>0</v>
      </c>
      <c r="V52" s="197">
        <v>1267</v>
      </c>
      <c r="W52" s="197">
        <v>1253.25</v>
      </c>
      <c r="X52" s="198">
        <v>2.6045777426992895E-2</v>
      </c>
      <c r="Y52" s="190"/>
      <c r="Z52" s="199"/>
      <c r="AA52" s="199"/>
      <c r="AB52" s="201"/>
      <c r="AC52" s="201"/>
      <c r="AD52" s="201"/>
    </row>
    <row r="53" spans="1:30" s="402" customFormat="1" ht="15.75">
      <c r="A53" s="29" t="s">
        <v>1092</v>
      </c>
      <c r="B53" s="394" t="s">
        <v>356</v>
      </c>
      <c r="C53" s="395" t="s">
        <v>233</v>
      </c>
      <c r="D53" s="396" t="s">
        <v>234</v>
      </c>
      <c r="E53" s="395"/>
      <c r="F53" s="395">
        <v>843</v>
      </c>
      <c r="G53" s="397">
        <v>647</v>
      </c>
      <c r="H53" s="397">
        <v>2107</v>
      </c>
      <c r="I53" s="397" t="e">
        <f>VLOOKUP(C53,'202310-202403出荷数total2403220951'!B:F,5,0)</f>
        <v>#N/A</v>
      </c>
      <c r="J53" s="397" t="e">
        <f>VLOOKUP(C53,'出荷数2307～2406total241008110618'!B:F,5,0)</f>
        <v>#N/A</v>
      </c>
      <c r="K53" s="397" t="e">
        <f>VLOOKUP(C53,'出荷数2407-2506total250730101950'!B:F,5,0)</f>
        <v>#N/A</v>
      </c>
      <c r="L53" s="397" t="e">
        <f>VLOOKUP(C:C,total260724105509!B:F,5,0)</f>
        <v>#N/A</v>
      </c>
      <c r="M53" s="398"/>
      <c r="N53" s="403">
        <v>890</v>
      </c>
      <c r="O53" s="403" t="e">
        <f t="shared" si="1"/>
        <v>#N/A</v>
      </c>
      <c r="P53" s="397">
        <v>0</v>
      </c>
      <c r="Q53" s="397">
        <v>0</v>
      </c>
      <c r="R53" s="397">
        <v>0</v>
      </c>
      <c r="S53" s="397">
        <v>0</v>
      </c>
      <c r="T53" s="397">
        <v>0</v>
      </c>
      <c r="U53" s="399">
        <v>0</v>
      </c>
      <c r="V53" s="399">
        <v>0</v>
      </c>
      <c r="W53" s="399" t="e">
        <v>#N/A</v>
      </c>
      <c r="X53" s="400" t="e">
        <v>#N/A</v>
      </c>
      <c r="Y53" s="190"/>
      <c r="Z53" s="401"/>
      <c r="AA53" s="401"/>
    </row>
    <row r="54" spans="1:30">
      <c r="A54" s="29" t="s">
        <v>1093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VLOOKUP(C:C,total260724105509!B:F,5,0)</f>
        <v>365</v>
      </c>
      <c r="M54" s="392" t="str">
        <f>VLOOKUP(C:C,処分売価!A:P,15,0)</f>
        <v>処分品</v>
      </c>
      <c r="N54" s="8"/>
      <c r="O54" s="21">
        <f t="shared" si="1"/>
        <v>152.08333333333334</v>
      </c>
      <c r="P54" s="44">
        <v>3071</v>
      </c>
      <c r="Q54" s="44">
        <v>300</v>
      </c>
      <c r="R54" s="44">
        <v>0</v>
      </c>
      <c r="S54" s="44">
        <v>0</v>
      </c>
      <c r="T54" s="44">
        <v>300</v>
      </c>
      <c r="U54" s="45">
        <v>0</v>
      </c>
      <c r="V54" s="45">
        <v>2771</v>
      </c>
      <c r="W54" s="45">
        <v>2618.9166666666665</v>
      </c>
      <c r="X54" s="41">
        <v>0.11885379355258874</v>
      </c>
      <c r="Y54" s="190"/>
      <c r="Z54" s="46"/>
      <c r="AA54" s="46"/>
    </row>
    <row r="55" spans="1:30" s="402" customFormat="1" ht="15.75">
      <c r="A55" s="29" t="s">
        <v>1094</v>
      </c>
      <c r="B55" s="394" t="s">
        <v>356</v>
      </c>
      <c r="C55" s="404" t="s">
        <v>1264</v>
      </c>
      <c r="D55" s="405" t="s">
        <v>64</v>
      </c>
      <c r="E55" s="404"/>
      <c r="F55" s="395">
        <v>1087</v>
      </c>
      <c r="G55" s="397">
        <v>665</v>
      </c>
      <c r="H55" s="397">
        <v>2030</v>
      </c>
      <c r="I55" s="397" t="e">
        <f>VLOOKUP(C55,'202310-202403出荷数total2403220951'!B:F,5,0)</f>
        <v>#N/A</v>
      </c>
      <c r="J55" s="397" t="e">
        <f>VLOOKUP(C55,'出荷数2307～2406total241008110618'!B:F,5,0)</f>
        <v>#N/A</v>
      </c>
      <c r="K55" s="397" t="e">
        <f>VLOOKUP(C55,'出荷数2407-2506total250730101950'!B:F,5,0)</f>
        <v>#N/A</v>
      </c>
      <c r="L55" s="397" t="e">
        <f>VLOOKUP(C:C,total260724105509!B:F,5,0)</f>
        <v>#N/A</v>
      </c>
      <c r="M55" s="398"/>
      <c r="N55" s="403">
        <v>850</v>
      </c>
      <c r="O55" s="403" t="e">
        <f t="shared" si="1"/>
        <v>#N/A</v>
      </c>
      <c r="P55" s="397">
        <v>0</v>
      </c>
      <c r="Q55" s="397">
        <v>0</v>
      </c>
      <c r="R55" s="397">
        <v>0</v>
      </c>
      <c r="S55" s="397">
        <v>0</v>
      </c>
      <c r="T55" s="397">
        <v>0</v>
      </c>
      <c r="U55" s="399">
        <v>0</v>
      </c>
      <c r="V55" s="399">
        <v>0</v>
      </c>
      <c r="W55" s="399" t="e">
        <v>#N/A</v>
      </c>
      <c r="X55" s="400" t="e">
        <v>#N/A</v>
      </c>
      <c r="Y55" s="190"/>
      <c r="Z55" s="401"/>
      <c r="AA55" s="401"/>
    </row>
    <row r="56" spans="1:30">
      <c r="A56" s="29" t="s">
        <v>1095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VLOOKUP(C:C,total260724105509!B:F,5,0)</f>
        <v>954</v>
      </c>
      <c r="M56" s="392"/>
      <c r="N56" s="213">
        <v>295</v>
      </c>
      <c r="O56" s="211">
        <f t="shared" si="1"/>
        <v>397.5</v>
      </c>
      <c r="P56" s="44">
        <v>451</v>
      </c>
      <c r="Q56" s="44">
        <v>0</v>
      </c>
      <c r="R56" s="44">
        <v>0</v>
      </c>
      <c r="S56" s="44">
        <v>0</v>
      </c>
      <c r="T56" s="44">
        <v>0</v>
      </c>
      <c r="U56" s="45">
        <v>0</v>
      </c>
      <c r="V56" s="45">
        <v>451</v>
      </c>
      <c r="W56" s="45">
        <v>53.5</v>
      </c>
      <c r="X56" s="41">
        <v>2.1152993348115299</v>
      </c>
      <c r="Y56" s="190"/>
      <c r="Z56" s="46"/>
      <c r="AA56" s="46"/>
    </row>
    <row r="57" spans="1:30" s="402" customFormat="1">
      <c r="A57" s="29" t="s">
        <v>1096</v>
      </c>
      <c r="B57" s="394" t="s">
        <v>356</v>
      </c>
      <c r="C57" s="395" t="s">
        <v>28</v>
      </c>
      <c r="D57" s="396" t="s">
        <v>29</v>
      </c>
      <c r="E57" s="395"/>
      <c r="F57" s="395">
        <v>1540</v>
      </c>
      <c r="G57" s="397">
        <v>597</v>
      </c>
      <c r="H57" s="397">
        <v>361</v>
      </c>
      <c r="I57" s="397">
        <f>VLOOKUP(C57,'202310-202403出荷数total2403220951'!B:F,5,0)</f>
        <v>533</v>
      </c>
      <c r="J57" s="397">
        <f>VLOOKUP(C57,'出荷数2307～2406total241008110618'!B:F,5,0)</f>
        <v>858</v>
      </c>
      <c r="K57" s="397">
        <f>VLOOKUP(C57,'出荷数2407-2506total250730101950'!B:F,5,0)</f>
        <v>574</v>
      </c>
      <c r="L57" s="397" t="e">
        <f>VLOOKUP(C:C,total260724105509!B:F,5,0)</f>
        <v>#N/A</v>
      </c>
      <c r="M57" s="398"/>
      <c r="N57" s="397"/>
      <c r="O57" s="397" t="e">
        <f t="shared" si="1"/>
        <v>#N/A</v>
      </c>
      <c r="P57" s="397">
        <v>0</v>
      </c>
      <c r="Q57" s="397">
        <v>0</v>
      </c>
      <c r="R57" s="397">
        <v>0</v>
      </c>
      <c r="S57" s="397">
        <v>0</v>
      </c>
      <c r="T57" s="397">
        <v>0</v>
      </c>
      <c r="U57" s="399">
        <v>0</v>
      </c>
      <c r="V57" s="399">
        <v>0</v>
      </c>
      <c r="W57" s="399" t="e">
        <v>#N/A</v>
      </c>
      <c r="X57" s="400" t="e">
        <v>#N/A</v>
      </c>
      <c r="Y57" s="190"/>
      <c r="Z57" s="401"/>
      <c r="AA57" s="401"/>
      <c r="AB57" s="406"/>
      <c r="AC57" s="406"/>
      <c r="AD57" s="406"/>
    </row>
    <row r="58" spans="1:30">
      <c r="A58" s="29" t="s">
        <v>1097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VLOOKUP(C:C,total260724105509!B:F,5,0)</f>
        <v>16899</v>
      </c>
      <c r="M58" s="392"/>
      <c r="N58" s="211">
        <v>10000</v>
      </c>
      <c r="O58" s="211">
        <v>10000</v>
      </c>
      <c r="P58" s="44">
        <v>13624</v>
      </c>
      <c r="Q58" s="44">
        <v>2130</v>
      </c>
      <c r="R58" s="44">
        <v>0</v>
      </c>
      <c r="S58" s="44">
        <v>0</v>
      </c>
      <c r="T58" s="44">
        <v>2940</v>
      </c>
      <c r="U58" s="45">
        <v>-810</v>
      </c>
      <c r="V58" s="45">
        <v>10684</v>
      </c>
      <c r="W58" s="45">
        <v>684</v>
      </c>
      <c r="X58" s="41">
        <v>1.2403846153846154</v>
      </c>
      <c r="Y58" s="190">
        <v>1500</v>
      </c>
      <c r="Z58" s="222"/>
      <c r="AA58" s="222"/>
    </row>
    <row r="59" spans="1:30" s="152" customFormat="1" ht="15.75">
      <c r="A59" s="29" t="s">
        <v>1098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VLOOKUP(C:C,total260724105509!B:F,5,0)</f>
        <v>6</v>
      </c>
      <c r="M59" s="392"/>
      <c r="N59" s="8"/>
      <c r="O59" s="21">
        <f t="shared" ref="O59:O67" si="2">L59/12*5</f>
        <v>2.5</v>
      </c>
      <c r="P59" s="148">
        <v>33</v>
      </c>
      <c r="Q59" s="148">
        <v>0</v>
      </c>
      <c r="R59" s="44">
        <v>0</v>
      </c>
      <c r="S59" s="148">
        <v>0</v>
      </c>
      <c r="T59" s="148">
        <v>0</v>
      </c>
      <c r="U59" s="149">
        <v>0</v>
      </c>
      <c r="V59" s="149">
        <v>33</v>
      </c>
      <c r="W59" s="149">
        <v>30.5</v>
      </c>
      <c r="X59" s="150">
        <v>0.18181818181818182</v>
      </c>
      <c r="Y59" s="190"/>
      <c r="Z59" s="151"/>
      <c r="AA59" s="151"/>
    </row>
    <row r="60" spans="1:30">
      <c r="A60" s="29" t="s">
        <v>1099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VLOOKUP(C:C,total260724105509!B:F,5,0)</f>
        <v>2543</v>
      </c>
      <c r="M60" s="392"/>
      <c r="N60" s="8"/>
      <c r="O60" s="21">
        <f t="shared" si="2"/>
        <v>1059.5833333333333</v>
      </c>
      <c r="P60" s="44">
        <v>4139</v>
      </c>
      <c r="Q60" s="44">
        <v>0</v>
      </c>
      <c r="R60" s="44">
        <v>0</v>
      </c>
      <c r="S60" s="44">
        <v>0</v>
      </c>
      <c r="T60" s="44">
        <v>0</v>
      </c>
      <c r="U60" s="45">
        <v>0</v>
      </c>
      <c r="V60" s="45">
        <v>4139</v>
      </c>
      <c r="W60" s="45">
        <v>3079.416666666667</v>
      </c>
      <c r="X60" s="41">
        <v>0.61439961343319638</v>
      </c>
      <c r="Y60" s="190"/>
      <c r="Z60" s="46"/>
      <c r="AA60" s="46"/>
    </row>
    <row r="61" spans="1:30">
      <c r="A61" s="29" t="s">
        <v>1100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VLOOKUP(C:C,total260724105509!B:F,5,0)</f>
        <v>485</v>
      </c>
      <c r="M61" s="392" t="str">
        <f>VLOOKUP(C:C,処分売価!A:P,15,0)</f>
        <v>処分品</v>
      </c>
      <c r="N61" s="8"/>
      <c r="O61" s="21">
        <f t="shared" si="2"/>
        <v>202.08333333333331</v>
      </c>
      <c r="P61" s="44">
        <v>3747</v>
      </c>
      <c r="Q61" s="44">
        <v>500</v>
      </c>
      <c r="R61" s="44">
        <v>0</v>
      </c>
      <c r="S61" s="44">
        <v>0</v>
      </c>
      <c r="T61" s="44">
        <v>500</v>
      </c>
      <c r="U61" s="45">
        <v>0</v>
      </c>
      <c r="V61" s="45">
        <v>3247</v>
      </c>
      <c r="W61" s="45">
        <v>3044.9166666666665</v>
      </c>
      <c r="X61" s="41">
        <v>0.12943688283960503</v>
      </c>
      <c r="Y61" s="190"/>
      <c r="Z61" s="46"/>
      <c r="AA61" s="46"/>
    </row>
    <row r="62" spans="1:30">
      <c r="A62" s="29" t="s">
        <v>1101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VLOOKUP(C:C,total260724105509!B:F,5,0)</f>
        <v>1466</v>
      </c>
      <c r="M62" s="392"/>
      <c r="N62" s="8"/>
      <c r="O62" s="21">
        <f t="shared" si="2"/>
        <v>610.83333333333337</v>
      </c>
      <c r="P62" s="44">
        <v>2059</v>
      </c>
      <c r="Q62" s="44">
        <v>0</v>
      </c>
      <c r="R62" s="44">
        <v>1500</v>
      </c>
      <c r="S62" s="44">
        <v>0</v>
      </c>
      <c r="T62" s="44">
        <v>0</v>
      </c>
      <c r="U62" s="45">
        <v>0</v>
      </c>
      <c r="V62" s="45">
        <v>3559</v>
      </c>
      <c r="W62" s="45">
        <v>2948.1666666666665</v>
      </c>
      <c r="X62" s="41">
        <v>0.71199611461874701</v>
      </c>
      <c r="Y62" s="190"/>
      <c r="Z62" s="46"/>
      <c r="AA62" s="46"/>
    </row>
    <row r="63" spans="1:30">
      <c r="A63" s="29" t="s">
        <v>1102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VLOOKUP(C:C,total260724105509!B:F,5,0)</f>
        <v>1309</v>
      </c>
      <c r="M63" s="392"/>
      <c r="N63" s="8"/>
      <c r="O63" s="21">
        <f t="shared" si="2"/>
        <v>545.41666666666663</v>
      </c>
      <c r="P63" s="44">
        <v>1632</v>
      </c>
      <c r="Q63" s="44">
        <v>0</v>
      </c>
      <c r="R63" s="44">
        <v>0</v>
      </c>
      <c r="S63" s="44">
        <v>0</v>
      </c>
      <c r="T63" s="44">
        <v>0</v>
      </c>
      <c r="U63" s="45">
        <v>0</v>
      </c>
      <c r="V63" s="45">
        <v>1632</v>
      </c>
      <c r="W63" s="45">
        <v>1086.5833333333335</v>
      </c>
      <c r="X63" s="41">
        <v>0.80208333333333337</v>
      </c>
      <c r="Y63" s="190"/>
      <c r="Z63" s="46"/>
      <c r="AA63" s="46"/>
    </row>
    <row r="64" spans="1:30" s="200" customFormat="1">
      <c r="A64" s="29" t="s">
        <v>1103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VLOOKUP(C:C,total260724105509!B:F,5,0)</f>
        <v>#N/A</v>
      </c>
      <c r="M64" s="392" t="str">
        <f>VLOOKUP(C:C,処分売価!A:P,15,0)</f>
        <v>処分品</v>
      </c>
      <c r="N64" s="8"/>
      <c r="O64" s="21" t="e">
        <f t="shared" si="2"/>
        <v>#N/A</v>
      </c>
      <c r="P64" s="196">
        <v>552</v>
      </c>
      <c r="Q64" s="196">
        <v>0</v>
      </c>
      <c r="R64" s="44">
        <v>0</v>
      </c>
      <c r="S64" s="196">
        <v>0</v>
      </c>
      <c r="T64" s="196">
        <v>0</v>
      </c>
      <c r="U64" s="197">
        <v>0</v>
      </c>
      <c r="V64" s="197">
        <v>552</v>
      </c>
      <c r="W64" s="197" t="e">
        <v>#N/A</v>
      </c>
      <c r="X64" s="198" t="e">
        <v>#N/A</v>
      </c>
      <c r="Y64" s="190"/>
      <c r="Z64" s="199"/>
      <c r="AA64" s="199"/>
      <c r="AB64" s="201"/>
      <c r="AC64" s="201"/>
      <c r="AD64" s="201"/>
    </row>
    <row r="65" spans="1:27">
      <c r="A65" s="29" t="s">
        <v>1104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VLOOKUP(C:C,total260724105509!B:F,5,0)</f>
        <v>28</v>
      </c>
      <c r="M65" s="392"/>
      <c r="N65" s="8"/>
      <c r="O65" s="21">
        <f t="shared" si="2"/>
        <v>11.666666666666668</v>
      </c>
      <c r="P65" s="175">
        <v>1950</v>
      </c>
      <c r="Q65" s="175">
        <v>0</v>
      </c>
      <c r="R65" s="44">
        <v>0</v>
      </c>
      <c r="S65" s="175">
        <v>0</v>
      </c>
      <c r="T65" s="175">
        <v>0</v>
      </c>
      <c r="U65" s="176">
        <v>0</v>
      </c>
      <c r="V65" s="45">
        <v>1950</v>
      </c>
      <c r="W65" s="45">
        <v>1938.3333333333333</v>
      </c>
      <c r="X65" s="177">
        <v>1.4358974358974359E-2</v>
      </c>
      <c r="Y65" s="190"/>
      <c r="Z65" s="46"/>
      <c r="AA65" s="46"/>
    </row>
    <row r="66" spans="1:27">
      <c r="A66" s="29" t="s">
        <v>1105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VLOOKUP(C:C,total260724105509!B:F,5,0)</f>
        <v>231</v>
      </c>
      <c r="M66" s="392" t="str">
        <f>VLOOKUP(C:C,処分売価!A:P,15,0)</f>
        <v>処分品</v>
      </c>
      <c r="N66" s="211"/>
      <c r="O66" s="21">
        <f t="shared" si="2"/>
        <v>96.25</v>
      </c>
      <c r="P66" s="44">
        <v>2202</v>
      </c>
      <c r="Q66" s="44">
        <v>0</v>
      </c>
      <c r="R66" s="44">
        <v>0</v>
      </c>
      <c r="S66" s="44">
        <v>0</v>
      </c>
      <c r="T66" s="44">
        <v>0</v>
      </c>
      <c r="U66" s="45">
        <v>0</v>
      </c>
      <c r="V66" s="45">
        <v>2202</v>
      </c>
      <c r="W66" s="45">
        <v>2105.75</v>
      </c>
      <c r="X66" s="41">
        <v>0.10490463215258855</v>
      </c>
      <c r="Y66" s="190"/>
      <c r="Z66" s="46"/>
      <c r="AA66" s="46"/>
    </row>
    <row r="67" spans="1:27">
      <c r="A67" s="29" t="s">
        <v>1106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VLOOKUP(C:C,total260724105509!B:F,5,0)</f>
        <v>962</v>
      </c>
      <c r="M67" s="392"/>
      <c r="N67" s="8"/>
      <c r="O67" s="21">
        <f t="shared" si="2"/>
        <v>400.83333333333337</v>
      </c>
      <c r="P67" s="44">
        <v>883</v>
      </c>
      <c r="Q67" s="44">
        <v>0</v>
      </c>
      <c r="R67" s="44">
        <v>0</v>
      </c>
      <c r="S67" s="44">
        <v>0</v>
      </c>
      <c r="T67" s="44">
        <v>0</v>
      </c>
      <c r="U67" s="45">
        <v>0</v>
      </c>
      <c r="V67" s="45">
        <v>883</v>
      </c>
      <c r="W67" s="45">
        <v>482.16666666666663</v>
      </c>
      <c r="X67" s="41">
        <v>1.0894677236693091</v>
      </c>
      <c r="Y67" s="190"/>
      <c r="Z67" s="46"/>
      <c r="AA67" s="46"/>
    </row>
    <row r="68" spans="1:27">
      <c r="A68" s="29" t="s">
        <v>1107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VLOOKUP(C:C,total260724105509!B:F,5,0)</f>
        <v>785</v>
      </c>
      <c r="M68" s="392"/>
      <c r="N68" s="211">
        <v>500</v>
      </c>
      <c r="O68" s="211">
        <v>500</v>
      </c>
      <c r="P68" s="44">
        <v>2729</v>
      </c>
      <c r="Q68" s="44">
        <v>0</v>
      </c>
      <c r="R68" s="44">
        <v>0</v>
      </c>
      <c r="S68" s="44">
        <v>0</v>
      </c>
      <c r="T68" s="44">
        <v>0</v>
      </c>
      <c r="U68" s="45">
        <v>0</v>
      </c>
      <c r="V68" s="45">
        <v>2729</v>
      </c>
      <c r="W68" s="45">
        <v>2229</v>
      </c>
      <c r="X68" s="41">
        <v>0.28765115426896298</v>
      </c>
      <c r="Y68" s="190"/>
      <c r="Z68" s="46"/>
      <c r="AA68" s="46"/>
    </row>
    <row r="69" spans="1:27">
      <c r="A69" s="29" t="s">
        <v>1108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VLOOKUP(C:C,total260724105509!B:F,5,0)</f>
        <v>1370</v>
      </c>
      <c r="M69" s="392"/>
      <c r="N69" s="213">
        <v>672</v>
      </c>
      <c r="O69" s="211">
        <v>672</v>
      </c>
      <c r="P69" s="44">
        <v>3664</v>
      </c>
      <c r="Q69" s="44">
        <v>0</v>
      </c>
      <c r="R69" s="44">
        <v>0</v>
      </c>
      <c r="S69" s="44">
        <v>0</v>
      </c>
      <c r="T69" s="44">
        <v>0</v>
      </c>
      <c r="U69" s="45">
        <v>0</v>
      </c>
      <c r="V69" s="45">
        <v>3664</v>
      </c>
      <c r="W69" s="45">
        <v>2992</v>
      </c>
      <c r="X69" s="41">
        <v>0.37390829694323147</v>
      </c>
      <c r="Y69" s="190"/>
      <c r="Z69" s="46"/>
      <c r="AA69" s="46"/>
    </row>
    <row r="70" spans="1:27">
      <c r="A70" s="29" t="s">
        <v>1109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VLOOKUP(C:C,total260724105509!B:F,5,0)</f>
        <v>516</v>
      </c>
      <c r="M70" s="392"/>
      <c r="N70" s="8"/>
      <c r="O70" s="21">
        <f t="shared" ref="O70:O74" si="3">L70/12*5</f>
        <v>215</v>
      </c>
      <c r="P70" s="44">
        <v>2392</v>
      </c>
      <c r="Q70" s="44">
        <v>0</v>
      </c>
      <c r="R70" s="44">
        <v>0</v>
      </c>
      <c r="S70" s="44">
        <v>0</v>
      </c>
      <c r="T70" s="44">
        <v>0</v>
      </c>
      <c r="U70" s="45">
        <v>0</v>
      </c>
      <c r="V70" s="45">
        <v>2392</v>
      </c>
      <c r="W70" s="45">
        <v>2177</v>
      </c>
      <c r="X70" s="41">
        <v>0.2157190635451505</v>
      </c>
      <c r="Y70" s="190"/>
      <c r="Z70" s="46"/>
      <c r="AA70" s="46"/>
    </row>
    <row r="71" spans="1:27">
      <c r="A71" s="29" t="s">
        <v>1110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VLOOKUP(C:C,total260724105509!B:F,5,0)</f>
        <v>832</v>
      </c>
      <c r="M71" s="392"/>
      <c r="N71" s="8"/>
      <c r="O71" s="21">
        <f t="shared" si="3"/>
        <v>346.66666666666663</v>
      </c>
      <c r="P71" s="44">
        <v>1661</v>
      </c>
      <c r="Q71" s="44">
        <v>0</v>
      </c>
      <c r="R71" s="44">
        <v>0</v>
      </c>
      <c r="S71" s="44">
        <v>0</v>
      </c>
      <c r="T71" s="44">
        <v>0</v>
      </c>
      <c r="U71" s="45">
        <v>0</v>
      </c>
      <c r="V71" s="45">
        <v>1661</v>
      </c>
      <c r="W71" s="45">
        <v>1314.3333333333335</v>
      </c>
      <c r="X71" s="41">
        <v>0.50090307043949434</v>
      </c>
      <c r="Y71" s="190"/>
      <c r="Z71" s="46"/>
      <c r="AA71" s="46"/>
    </row>
    <row r="72" spans="1:27">
      <c r="A72" s="29" t="s">
        <v>1111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>
        <f>VLOOKUP(C:C,total260724105509!B:F,5,0)</f>
        <v>2</v>
      </c>
      <c r="M72" s="392"/>
      <c r="N72" s="8"/>
      <c r="O72" s="21">
        <f t="shared" si="3"/>
        <v>0.83333333333333326</v>
      </c>
      <c r="P72" s="44">
        <v>2379</v>
      </c>
      <c r="Q72" s="44">
        <v>50</v>
      </c>
      <c r="R72" s="44">
        <v>0</v>
      </c>
      <c r="S72" s="44">
        <v>0</v>
      </c>
      <c r="T72" s="44">
        <v>50</v>
      </c>
      <c r="U72" s="45">
        <v>0</v>
      </c>
      <c r="V72" s="45">
        <v>2329</v>
      </c>
      <c r="W72" s="45">
        <v>2328.1666666666665</v>
      </c>
      <c r="X72" s="41">
        <v>8.4068936527952921E-4</v>
      </c>
      <c r="Y72" s="190"/>
      <c r="Z72" s="46"/>
      <c r="AA72" s="46"/>
    </row>
    <row r="73" spans="1:27">
      <c r="A73" s="29" t="s">
        <v>1112</v>
      </c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VLOOKUP(C:C,total260724105509!B:F,5,0)</f>
        <v>43</v>
      </c>
      <c r="M73" s="392"/>
      <c r="N73" s="8"/>
      <c r="O73" s="21">
        <f t="shared" si="3"/>
        <v>17.916666666666668</v>
      </c>
      <c r="P73" s="44">
        <v>286</v>
      </c>
      <c r="Q73" s="44">
        <v>0</v>
      </c>
      <c r="R73" s="44">
        <v>0</v>
      </c>
      <c r="S73" s="44">
        <v>0</v>
      </c>
      <c r="T73" s="44">
        <v>0</v>
      </c>
      <c r="U73" s="45">
        <v>0</v>
      </c>
      <c r="V73" s="45">
        <v>286</v>
      </c>
      <c r="W73" s="45">
        <v>268.08333333333331</v>
      </c>
      <c r="X73" s="41">
        <v>0.15034965034965034</v>
      </c>
      <c r="Y73" s="190"/>
      <c r="Z73" s="46"/>
      <c r="AA73" s="46"/>
    </row>
    <row r="74" spans="1:27">
      <c r="A74" s="29" t="s">
        <v>1113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VLOOKUP(C:C,total260724105509!B:F,5,0)</f>
        <v>4627</v>
      </c>
      <c r="M74" s="392"/>
      <c r="N74" s="8"/>
      <c r="O74" s="21">
        <f t="shared" si="3"/>
        <v>1927.9166666666665</v>
      </c>
      <c r="P74" s="44">
        <v>3237</v>
      </c>
      <c r="Q74" s="44">
        <v>511</v>
      </c>
      <c r="R74" s="44">
        <v>0</v>
      </c>
      <c r="S74" s="44">
        <v>0</v>
      </c>
      <c r="T74" s="44">
        <v>511</v>
      </c>
      <c r="U74" s="45">
        <v>0</v>
      </c>
      <c r="V74" s="45">
        <v>2726</v>
      </c>
      <c r="W74" s="45">
        <v>798.08333333333348</v>
      </c>
      <c r="X74" s="41">
        <v>1.4294099474822366</v>
      </c>
      <c r="Y74" s="190"/>
      <c r="Z74" s="46"/>
      <c r="AA74" s="46"/>
    </row>
    <row r="75" spans="1:27">
      <c r="A75" s="29" t="s">
        <v>1114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VLOOKUP(C:C,total260724105509!B:F,5,0)</f>
        <v>1920</v>
      </c>
      <c r="M75" s="392"/>
      <c r="N75" s="211">
        <v>8000</v>
      </c>
      <c r="O75" s="211">
        <v>8000</v>
      </c>
      <c r="P75" s="44">
        <v>12810</v>
      </c>
      <c r="Q75" s="44">
        <v>0</v>
      </c>
      <c r="R75" s="44">
        <v>0</v>
      </c>
      <c r="S75" s="44">
        <v>0</v>
      </c>
      <c r="T75" s="44">
        <v>0</v>
      </c>
      <c r="U75" s="45">
        <v>0</v>
      </c>
      <c r="V75" s="45">
        <v>12810</v>
      </c>
      <c r="W75" s="45">
        <v>4810</v>
      </c>
      <c r="X75" s="41">
        <v>0.14988290398126464</v>
      </c>
      <c r="Y75" s="190"/>
      <c r="Z75" s="46"/>
      <c r="AA75" s="46"/>
    </row>
    <row r="76" spans="1:27">
      <c r="A76" s="29" t="s">
        <v>1115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VLOOKUP(C:C,total260724105509!B:F,5,0)</f>
        <v>211</v>
      </c>
      <c r="M76" s="392"/>
      <c r="N76" s="8"/>
      <c r="O76" s="21">
        <f>L76/12*5</f>
        <v>87.916666666666657</v>
      </c>
      <c r="P76" s="44">
        <v>1820</v>
      </c>
      <c r="Q76" s="44">
        <v>0</v>
      </c>
      <c r="R76" s="44">
        <v>0</v>
      </c>
      <c r="S76" s="44">
        <v>0</v>
      </c>
      <c r="T76" s="44">
        <v>0</v>
      </c>
      <c r="U76" s="45">
        <v>0</v>
      </c>
      <c r="V76" s="45">
        <v>1820</v>
      </c>
      <c r="W76" s="45">
        <v>1732.0833333333333</v>
      </c>
      <c r="X76" s="41">
        <v>0.11593406593406594</v>
      </c>
      <c r="Y76" s="190"/>
      <c r="Z76" s="46"/>
      <c r="AA76" s="46"/>
    </row>
    <row r="77" spans="1:27">
      <c r="A77" s="29" t="s">
        <v>1116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VLOOKUP(C:C,total260724105509!B:F,5,0)</f>
        <v>1848</v>
      </c>
      <c r="M77" s="392"/>
      <c r="N77" s="211">
        <v>1000</v>
      </c>
      <c r="O77" s="211">
        <v>1000</v>
      </c>
      <c r="P77" s="44">
        <v>3523</v>
      </c>
      <c r="Q77" s="44">
        <v>0</v>
      </c>
      <c r="R77" s="44">
        <v>0</v>
      </c>
      <c r="S77" s="44">
        <v>0</v>
      </c>
      <c r="T77" s="44">
        <v>0</v>
      </c>
      <c r="U77" s="45">
        <v>0</v>
      </c>
      <c r="V77" s="45">
        <v>3523</v>
      </c>
      <c r="W77" s="45">
        <v>2523</v>
      </c>
      <c r="X77" s="41">
        <v>0.52455293783707069</v>
      </c>
      <c r="Y77" s="190"/>
      <c r="Z77" s="46"/>
      <c r="AA77" s="46"/>
    </row>
    <row r="78" spans="1:27">
      <c r="A78" s="29" t="s">
        <v>1117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VLOOKUP(C:C,total260724105509!B:F,5,0)</f>
        <v>565</v>
      </c>
      <c r="M78" s="392"/>
      <c r="N78" s="8"/>
      <c r="O78" s="21">
        <f t="shared" ref="O78:O82" si="4">L78/12*5</f>
        <v>235.41666666666669</v>
      </c>
      <c r="P78" s="44">
        <v>217</v>
      </c>
      <c r="Q78" s="44">
        <v>0</v>
      </c>
      <c r="R78" s="44">
        <v>0</v>
      </c>
      <c r="S78" s="44">
        <v>0</v>
      </c>
      <c r="T78" s="44">
        <v>0</v>
      </c>
      <c r="U78" s="45">
        <v>0</v>
      </c>
      <c r="V78" s="45">
        <v>217</v>
      </c>
      <c r="W78" s="45">
        <v>-18.416666666666686</v>
      </c>
      <c r="X78" s="41">
        <v>2.6036866359447006</v>
      </c>
      <c r="Y78" s="190"/>
      <c r="Z78" s="46"/>
      <c r="AA78" s="46"/>
    </row>
    <row r="79" spans="1:27">
      <c r="A79" s="29" t="s">
        <v>1118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VLOOKUP(C:C,total260724105509!B:F,5,0)</f>
        <v>1470</v>
      </c>
      <c r="M79" s="392"/>
      <c r="N79" s="8"/>
      <c r="O79" s="21">
        <f t="shared" si="4"/>
        <v>612.5</v>
      </c>
      <c r="P79" s="44">
        <v>1752</v>
      </c>
      <c r="Q79" s="44">
        <v>0</v>
      </c>
      <c r="R79" s="44">
        <v>0</v>
      </c>
      <c r="S79" s="44">
        <v>0</v>
      </c>
      <c r="T79" s="44">
        <v>0</v>
      </c>
      <c r="U79" s="45">
        <v>0</v>
      </c>
      <c r="V79" s="45">
        <v>1752</v>
      </c>
      <c r="W79" s="45">
        <v>1139.5</v>
      </c>
      <c r="X79" s="41">
        <v>0.83904109589041098</v>
      </c>
      <c r="Y79" s="190"/>
      <c r="Z79" s="46"/>
      <c r="AA79" s="46"/>
    </row>
    <row r="80" spans="1:27">
      <c r="A80" s="29" t="s">
        <v>1119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VLOOKUP(C:C,total260724105509!B:F,5,0)</f>
        <v>1085</v>
      </c>
      <c r="M80" s="392"/>
      <c r="N80" s="8"/>
      <c r="O80" s="21">
        <f t="shared" si="4"/>
        <v>452.08333333333337</v>
      </c>
      <c r="P80" s="44">
        <v>1219</v>
      </c>
      <c r="Q80" s="44">
        <v>1240</v>
      </c>
      <c r="R80" s="44">
        <v>0</v>
      </c>
      <c r="S80" s="44">
        <v>0</v>
      </c>
      <c r="T80" s="44">
        <v>1240</v>
      </c>
      <c r="U80" s="45">
        <v>0</v>
      </c>
      <c r="V80" s="45">
        <v>-21</v>
      </c>
      <c r="W80" s="45">
        <v>-473.08333333333337</v>
      </c>
      <c r="X80" s="41">
        <v>0.89007383100902382</v>
      </c>
      <c r="Y80" s="190"/>
      <c r="Z80" s="46"/>
      <c r="AA80" s="46"/>
    </row>
    <row r="81" spans="1:30">
      <c r="A81" s="29" t="s">
        <v>1120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VLOOKUP(C:C,total260724105509!B:F,5,0)</f>
        <v>907</v>
      </c>
      <c r="M81" s="392"/>
      <c r="N81" s="8"/>
      <c r="O81" s="21">
        <f t="shared" si="4"/>
        <v>377.91666666666663</v>
      </c>
      <c r="P81" s="44">
        <v>1869</v>
      </c>
      <c r="Q81" s="44">
        <v>20</v>
      </c>
      <c r="R81" s="44">
        <v>0</v>
      </c>
      <c r="S81" s="44">
        <v>0</v>
      </c>
      <c r="T81" s="44">
        <v>20</v>
      </c>
      <c r="U81" s="45">
        <v>0</v>
      </c>
      <c r="V81" s="45">
        <v>1849</v>
      </c>
      <c r="W81" s="45">
        <v>1471.0833333333335</v>
      </c>
      <c r="X81" s="41">
        <v>0.48528624933119313</v>
      </c>
      <c r="Y81" s="190"/>
      <c r="Z81" s="46"/>
      <c r="AA81" s="46"/>
      <c r="AB81" s="253"/>
      <c r="AC81" s="253"/>
    </row>
    <row r="82" spans="1:30">
      <c r="A82" s="29" t="s">
        <v>1121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VLOOKUP(C:C,total260724105509!B:F,5,0)</f>
        <v>1787</v>
      </c>
      <c r="M82" s="392"/>
      <c r="N82" s="8"/>
      <c r="O82" s="21">
        <f t="shared" si="4"/>
        <v>744.58333333333326</v>
      </c>
      <c r="P82" s="44">
        <v>3680</v>
      </c>
      <c r="Q82" s="44">
        <v>0</v>
      </c>
      <c r="R82" s="44">
        <v>0</v>
      </c>
      <c r="S82" s="44">
        <v>0</v>
      </c>
      <c r="T82" s="44">
        <v>0</v>
      </c>
      <c r="U82" s="45">
        <v>0</v>
      </c>
      <c r="V82" s="45">
        <v>3680</v>
      </c>
      <c r="W82" s="45">
        <v>2935.416666666667</v>
      </c>
      <c r="X82" s="41">
        <v>0.48559782608695651</v>
      </c>
      <c r="Y82" s="190"/>
      <c r="Z82" s="46"/>
      <c r="AA82" s="46"/>
    </row>
    <row r="83" spans="1:30">
      <c r="A83" s="29" t="s">
        <v>1122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VLOOKUP(C:C,total260724105509!B:F,5,0)</f>
        <v>2301</v>
      </c>
      <c r="M83" s="392"/>
      <c r="N83" s="213">
        <v>3000</v>
      </c>
      <c r="O83" s="211">
        <v>3000</v>
      </c>
      <c r="P83" s="44">
        <v>5914</v>
      </c>
      <c r="Q83" s="44">
        <v>2900</v>
      </c>
      <c r="R83" s="44">
        <v>0</v>
      </c>
      <c r="S83" s="44">
        <v>0</v>
      </c>
      <c r="T83" s="44">
        <v>5000</v>
      </c>
      <c r="U83" s="45">
        <v>-2100</v>
      </c>
      <c r="V83" s="45">
        <v>914</v>
      </c>
      <c r="W83" s="45">
        <v>-2086</v>
      </c>
      <c r="X83" s="41">
        <v>0.38907676699357457</v>
      </c>
      <c r="Y83" s="190">
        <v>3000</v>
      </c>
      <c r="Z83" s="46"/>
      <c r="AA83" s="46" t="s">
        <v>5232</v>
      </c>
    </row>
    <row r="84" spans="1:30">
      <c r="A84" s="29" t="s">
        <v>1123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VLOOKUP(C:C,total260724105509!B:F,5,0)</f>
        <v>151</v>
      </c>
      <c r="M84" s="392" t="str">
        <f>VLOOKUP(C:C,処分売価!A:P,15,0)</f>
        <v>処分品</v>
      </c>
      <c r="N84" s="8"/>
      <c r="O84" s="21">
        <f t="shared" ref="O84:O91" si="5">L84/12*5</f>
        <v>62.916666666666671</v>
      </c>
      <c r="P84" s="44">
        <v>2395</v>
      </c>
      <c r="Q84" s="44">
        <v>0</v>
      </c>
      <c r="R84" s="44">
        <v>0</v>
      </c>
      <c r="S84" s="44">
        <v>0</v>
      </c>
      <c r="T84" s="44">
        <v>0</v>
      </c>
      <c r="U84" s="45">
        <v>0</v>
      </c>
      <c r="V84" s="45">
        <v>2395</v>
      </c>
      <c r="W84" s="45">
        <v>2332.0833333333335</v>
      </c>
      <c r="X84" s="41">
        <v>6.3048016701461373E-2</v>
      </c>
      <c r="Y84" s="190"/>
      <c r="Z84" s="46"/>
      <c r="AA84" s="46"/>
    </row>
    <row r="85" spans="1:30">
      <c r="A85" s="29" t="s">
        <v>1124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VLOOKUP(C:C,total260724105509!B:F,5,0)</f>
        <v>430</v>
      </c>
      <c r="M85" s="392" t="str">
        <f>VLOOKUP(C:C,処分売価!A:P,15,0)</f>
        <v>処分品</v>
      </c>
      <c r="N85" s="8"/>
      <c r="O85" s="21">
        <f t="shared" si="5"/>
        <v>179.16666666666669</v>
      </c>
      <c r="P85" s="44">
        <v>6997</v>
      </c>
      <c r="Q85" s="44">
        <v>0</v>
      </c>
      <c r="R85" s="44">
        <v>0</v>
      </c>
      <c r="S85" s="44">
        <v>0</v>
      </c>
      <c r="T85" s="44">
        <v>0</v>
      </c>
      <c r="U85" s="45">
        <v>0</v>
      </c>
      <c r="V85" s="45">
        <v>6997</v>
      </c>
      <c r="W85" s="45">
        <v>6817.833333333333</v>
      </c>
      <c r="X85" s="41">
        <v>6.1454909246820066E-2</v>
      </c>
      <c r="Y85" s="190"/>
      <c r="Z85" s="46"/>
      <c r="AA85" s="46"/>
    </row>
    <row r="86" spans="1:30">
      <c r="A86" s="29" t="s">
        <v>1125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VLOOKUP(C:C,total260724105509!B:F,5,0)</f>
        <v>1887</v>
      </c>
      <c r="M86" s="392"/>
      <c r="N86" s="8"/>
      <c r="O86" s="21">
        <f t="shared" si="5"/>
        <v>786.25</v>
      </c>
      <c r="P86" s="44">
        <v>1309</v>
      </c>
      <c r="Q86" s="44">
        <v>0</v>
      </c>
      <c r="R86" s="44">
        <v>0</v>
      </c>
      <c r="S86" s="44">
        <v>0</v>
      </c>
      <c r="T86" s="44">
        <v>0</v>
      </c>
      <c r="U86" s="45">
        <v>0</v>
      </c>
      <c r="V86" s="45">
        <v>1309</v>
      </c>
      <c r="W86" s="45">
        <v>522.75</v>
      </c>
      <c r="X86" s="41">
        <v>1.4415584415584415</v>
      </c>
      <c r="Y86" s="190"/>
      <c r="Z86" s="46"/>
      <c r="AA86" s="46"/>
    </row>
    <row r="87" spans="1:30" s="402" customFormat="1">
      <c r="A87" s="29" t="s">
        <v>1126</v>
      </c>
      <c r="B87" s="394" t="s">
        <v>356</v>
      </c>
      <c r="C87" s="395" t="s">
        <v>53</v>
      </c>
      <c r="D87" s="396" t="s">
        <v>54</v>
      </c>
      <c r="E87" s="395"/>
      <c r="F87" s="395">
        <v>1511</v>
      </c>
      <c r="G87" s="397">
        <v>1031</v>
      </c>
      <c r="H87" s="397">
        <v>1052</v>
      </c>
      <c r="I87" s="397">
        <f>VLOOKUP(C87,'202310-202403出荷数total2403220951'!B:F,5,0)</f>
        <v>513</v>
      </c>
      <c r="J87" s="397">
        <f>VLOOKUP(C87,'出荷数2307～2406total241008110618'!B:F,5,0)</f>
        <v>546</v>
      </c>
      <c r="K87" s="397" t="e">
        <f>VLOOKUP(C87,'出荷数2407-2506total250730101950'!B:F,5,0)</f>
        <v>#N/A</v>
      </c>
      <c r="L87" s="397" t="e">
        <f>VLOOKUP(C:C,total260724105509!B:F,5,0)</f>
        <v>#N/A</v>
      </c>
      <c r="M87" s="398"/>
      <c r="N87" s="397"/>
      <c r="O87" s="397" t="e">
        <f t="shared" si="5"/>
        <v>#N/A</v>
      </c>
      <c r="P87" s="397">
        <v>0</v>
      </c>
      <c r="Q87" s="397">
        <v>0</v>
      </c>
      <c r="R87" s="397">
        <v>0</v>
      </c>
      <c r="S87" s="397">
        <v>0</v>
      </c>
      <c r="T87" s="397">
        <v>0</v>
      </c>
      <c r="U87" s="399">
        <v>0</v>
      </c>
      <c r="V87" s="399">
        <v>0</v>
      </c>
      <c r="W87" s="399" t="e">
        <v>#N/A</v>
      </c>
      <c r="X87" s="400" t="e">
        <v>#N/A</v>
      </c>
      <c r="Y87" s="190"/>
      <c r="Z87" s="401"/>
      <c r="AA87" s="401"/>
      <c r="AB87" s="406"/>
      <c r="AC87" s="406"/>
      <c r="AD87" s="406"/>
    </row>
    <row r="88" spans="1:30">
      <c r="A88" s="29" t="s">
        <v>1127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VLOOKUP(C:C,total260724105509!B:F,5,0)</f>
        <v>3352</v>
      </c>
      <c r="M88" s="392"/>
      <c r="N88" s="8"/>
      <c r="O88" s="21">
        <f t="shared" si="5"/>
        <v>1396.6666666666665</v>
      </c>
      <c r="P88" s="44">
        <v>2603</v>
      </c>
      <c r="Q88" s="44">
        <v>0</v>
      </c>
      <c r="R88" s="44">
        <v>0</v>
      </c>
      <c r="S88" s="44">
        <v>0</v>
      </c>
      <c r="T88" s="44">
        <v>100</v>
      </c>
      <c r="U88" s="45">
        <v>-100</v>
      </c>
      <c r="V88" s="45">
        <v>2503</v>
      </c>
      <c r="W88" s="45">
        <v>1106.3333333333335</v>
      </c>
      <c r="X88" s="41">
        <v>1.2877449097195544</v>
      </c>
      <c r="Y88" s="190"/>
      <c r="Z88" s="46"/>
      <c r="AA88" s="46"/>
    </row>
    <row r="89" spans="1:30">
      <c r="A89" s="29" t="s">
        <v>1128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VLOOKUP(C:C,total260724105509!B:F,5,0)</f>
        <v>620</v>
      </c>
      <c r="M89" s="392"/>
      <c r="N89" s="8"/>
      <c r="O89" s="21">
        <f t="shared" si="5"/>
        <v>258.33333333333331</v>
      </c>
      <c r="P89" s="44">
        <v>70</v>
      </c>
      <c r="Q89" s="44">
        <v>0</v>
      </c>
      <c r="R89" s="44">
        <v>1000</v>
      </c>
      <c r="S89" s="44">
        <v>0</v>
      </c>
      <c r="T89" s="44">
        <v>0</v>
      </c>
      <c r="U89" s="45">
        <v>0</v>
      </c>
      <c r="V89" s="45">
        <v>1070</v>
      </c>
      <c r="W89" s="45">
        <v>811.66666666666674</v>
      </c>
      <c r="X89" s="41">
        <v>8.8571428571428577</v>
      </c>
      <c r="Y89" s="190"/>
      <c r="Z89" s="46"/>
      <c r="AA89" s="46"/>
    </row>
    <row r="90" spans="1:30">
      <c r="A90" s="29" t="s">
        <v>1129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VLOOKUP(C:C,total260724105509!B:F,5,0)</f>
        <v>5207</v>
      </c>
      <c r="M90" s="392"/>
      <c r="N90" s="8"/>
      <c r="O90" s="21">
        <f t="shared" si="5"/>
        <v>2169.5833333333335</v>
      </c>
      <c r="P90" s="44">
        <v>1837</v>
      </c>
      <c r="Q90" s="44">
        <v>0</v>
      </c>
      <c r="R90" s="44">
        <v>3000</v>
      </c>
      <c r="S90" s="44">
        <v>0</v>
      </c>
      <c r="T90" s="44">
        <v>100</v>
      </c>
      <c r="U90" s="45">
        <v>-100</v>
      </c>
      <c r="V90" s="45">
        <v>4737</v>
      </c>
      <c r="W90" s="45">
        <v>2567.4166666666665</v>
      </c>
      <c r="X90" s="41">
        <v>2.8345127925966249</v>
      </c>
      <c r="Y90" s="190"/>
      <c r="Z90" s="46"/>
      <c r="AA90" s="46"/>
    </row>
    <row r="91" spans="1:30" s="402" customFormat="1">
      <c r="A91" s="29" t="s">
        <v>1130</v>
      </c>
      <c r="B91" s="394" t="s">
        <v>356</v>
      </c>
      <c r="C91" s="395" t="s">
        <v>235</v>
      </c>
      <c r="D91" s="396" t="s">
        <v>236</v>
      </c>
      <c r="E91" s="395"/>
      <c r="F91" s="395">
        <v>102</v>
      </c>
      <c r="G91" s="397">
        <v>340</v>
      </c>
      <c r="H91" s="397">
        <v>49</v>
      </c>
      <c r="I91" s="397">
        <f>VLOOKUP(C91,'202310-202403出荷数total2403220951'!B:F,5,0)</f>
        <v>6</v>
      </c>
      <c r="J91" s="397">
        <f>VLOOKUP(C91,'出荷数2307～2406total241008110618'!B:F,5,0)</f>
        <v>434</v>
      </c>
      <c r="K91" s="397" t="e">
        <f>VLOOKUP(C91,'出荷数2407-2506total250730101950'!B:F,5,0)</f>
        <v>#N/A</v>
      </c>
      <c r="L91" s="397" t="e">
        <f>VLOOKUP(C:C,total260724105509!B:F,5,0)</f>
        <v>#N/A</v>
      </c>
      <c r="M91" s="398"/>
      <c r="N91" s="397"/>
      <c r="O91" s="397" t="e">
        <f t="shared" si="5"/>
        <v>#N/A</v>
      </c>
      <c r="P91" s="397">
        <v>0</v>
      </c>
      <c r="Q91" s="397">
        <v>0</v>
      </c>
      <c r="R91" s="397">
        <v>0</v>
      </c>
      <c r="S91" s="397">
        <v>0</v>
      </c>
      <c r="T91" s="397">
        <v>0</v>
      </c>
      <c r="U91" s="399">
        <v>0</v>
      </c>
      <c r="V91" s="399">
        <v>0</v>
      </c>
      <c r="W91" s="399" t="e">
        <v>#N/A</v>
      </c>
      <c r="X91" s="400" t="e">
        <v>#N/A</v>
      </c>
      <c r="Y91" s="190"/>
      <c r="Z91" s="401"/>
      <c r="AA91" s="401"/>
      <c r="AB91" s="406"/>
      <c r="AC91" s="406"/>
      <c r="AD91" s="406"/>
    </row>
    <row r="92" spans="1:30">
      <c r="A92" s="29" t="s">
        <v>1131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VLOOKUP(C:C,total260724105509!B:F,5,0)</f>
        <v>79</v>
      </c>
      <c r="M92" s="392" t="str">
        <f>VLOOKUP(C:C,処分売価!A:P,15,0)</f>
        <v>処分品</v>
      </c>
      <c r="N92" s="211">
        <v>1400</v>
      </c>
      <c r="O92" s="211">
        <v>1400</v>
      </c>
      <c r="P92" s="44">
        <v>4425</v>
      </c>
      <c r="Q92" s="44">
        <v>0</v>
      </c>
      <c r="R92" s="44">
        <v>0</v>
      </c>
      <c r="S92" s="44">
        <v>0</v>
      </c>
      <c r="T92" s="44">
        <v>0</v>
      </c>
      <c r="U92" s="45">
        <v>0</v>
      </c>
      <c r="V92" s="45">
        <v>4425</v>
      </c>
      <c r="W92" s="45">
        <v>3025</v>
      </c>
      <c r="X92" s="41">
        <v>1.7853107344632767E-2</v>
      </c>
      <c r="Y92" s="190"/>
      <c r="Z92" s="46"/>
      <c r="AA92" s="46"/>
    </row>
    <row r="93" spans="1:30" ht="15" customHeight="1">
      <c r="A93" s="29" t="s">
        <v>1132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VLOOKUP(C:C,total260724105509!B:F,5,0)</f>
        <v>2093</v>
      </c>
      <c r="M93" s="392"/>
      <c r="N93" s="8"/>
      <c r="O93" s="21">
        <f t="shared" ref="O93:O95" si="6">L93/12*5</f>
        <v>872.08333333333326</v>
      </c>
      <c r="P93" s="44">
        <v>4956</v>
      </c>
      <c r="Q93" s="44">
        <v>1270</v>
      </c>
      <c r="R93" s="44">
        <v>0</v>
      </c>
      <c r="S93" s="44">
        <v>0</v>
      </c>
      <c r="T93" s="44">
        <v>1270</v>
      </c>
      <c r="U93" s="45">
        <v>0</v>
      </c>
      <c r="V93" s="45">
        <v>3686</v>
      </c>
      <c r="W93" s="45">
        <v>2813.916666666667</v>
      </c>
      <c r="X93" s="41">
        <v>0.42231638418079098</v>
      </c>
      <c r="Y93" s="190"/>
      <c r="Z93" s="46"/>
      <c r="AA93" s="46"/>
    </row>
    <row r="94" spans="1:30" s="152" customFormat="1" ht="18.600000000000001" customHeight="1">
      <c r="A94" s="29" t="s">
        <v>1133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VLOOKUP(C:C,total260724105509!B:F,5,0)</f>
        <v>#N/A</v>
      </c>
      <c r="M94" s="392"/>
      <c r="N94" s="211">
        <v>380</v>
      </c>
      <c r="O94" s="211" t="e">
        <f t="shared" si="6"/>
        <v>#N/A</v>
      </c>
      <c r="P94" s="148">
        <v>15</v>
      </c>
      <c r="Q94" s="148">
        <v>0</v>
      </c>
      <c r="R94" s="44">
        <v>0</v>
      </c>
      <c r="S94" s="148">
        <v>0</v>
      </c>
      <c r="T94" s="148">
        <v>0</v>
      </c>
      <c r="U94" s="149">
        <v>0</v>
      </c>
      <c r="V94" s="149">
        <v>15</v>
      </c>
      <c r="W94" s="149" t="e">
        <v>#N/A</v>
      </c>
      <c r="X94" s="150" t="e">
        <v>#N/A</v>
      </c>
      <c r="Y94" s="190"/>
      <c r="Z94" s="151"/>
      <c r="AA94" s="151"/>
      <c r="AB94" s="191"/>
      <c r="AC94" s="191"/>
      <c r="AD94" s="191"/>
    </row>
    <row r="95" spans="1:30" s="152" customFormat="1" ht="18.600000000000001" customHeight="1">
      <c r="A95" s="29" t="s">
        <v>1134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VLOOKUP(C:C,total260724105509!B:F,5,0)</f>
        <v>#N/A</v>
      </c>
      <c r="M95" s="392"/>
      <c r="N95" s="8"/>
      <c r="O95" s="21" t="e">
        <f t="shared" si="6"/>
        <v>#N/A</v>
      </c>
      <c r="P95" s="148">
        <v>3</v>
      </c>
      <c r="Q95" s="148">
        <v>0</v>
      </c>
      <c r="R95" s="44">
        <v>0</v>
      </c>
      <c r="S95" s="148">
        <v>0</v>
      </c>
      <c r="T95" s="148">
        <v>0</v>
      </c>
      <c r="U95" s="149">
        <v>0</v>
      </c>
      <c r="V95" s="149">
        <v>3</v>
      </c>
      <c r="W95" s="149" t="e">
        <v>#N/A</v>
      </c>
      <c r="X95" s="150" t="e">
        <v>#N/A</v>
      </c>
      <c r="Y95" s="190"/>
      <c r="Z95" s="151"/>
      <c r="AA95" s="151"/>
      <c r="AB95" s="191"/>
      <c r="AC95" s="191"/>
      <c r="AD95" s="191"/>
    </row>
    <row r="96" spans="1:30">
      <c r="A96" s="29" t="s">
        <v>1135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VLOOKUP(C:C,total260724105509!B:F,5,0)</f>
        <v>2735</v>
      </c>
      <c r="M96" s="392"/>
      <c r="N96" s="213">
        <v>881</v>
      </c>
      <c r="O96" s="211">
        <v>881</v>
      </c>
      <c r="P96" s="44">
        <v>2742</v>
      </c>
      <c r="Q96" s="44">
        <v>0</v>
      </c>
      <c r="R96" s="44">
        <v>0</v>
      </c>
      <c r="S96" s="44">
        <v>0</v>
      </c>
      <c r="T96" s="44">
        <v>0</v>
      </c>
      <c r="U96" s="45">
        <v>0</v>
      </c>
      <c r="V96" s="45">
        <v>2742</v>
      </c>
      <c r="W96" s="45">
        <v>1861</v>
      </c>
      <c r="X96" s="41">
        <v>0.99744711889132021</v>
      </c>
      <c r="Y96" s="190"/>
      <c r="Z96" s="46"/>
      <c r="AA96" s="46"/>
    </row>
    <row r="97" spans="1:30">
      <c r="A97" s="29" t="s">
        <v>1136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VLOOKUP(C:C,total260724105509!B:F,5,0)</f>
        <v>1171</v>
      </c>
      <c r="M97" s="392"/>
      <c r="N97" s="8"/>
      <c r="O97" s="21">
        <f t="shared" ref="O97:O100" si="7">L97/12*5</f>
        <v>487.91666666666663</v>
      </c>
      <c r="P97" s="44">
        <v>8551</v>
      </c>
      <c r="Q97" s="44">
        <v>0</v>
      </c>
      <c r="R97" s="44">
        <v>0</v>
      </c>
      <c r="S97" s="44">
        <v>0</v>
      </c>
      <c r="T97" s="44">
        <v>0</v>
      </c>
      <c r="U97" s="45">
        <v>0</v>
      </c>
      <c r="V97" s="45">
        <v>8551</v>
      </c>
      <c r="W97" s="45">
        <v>8063.083333333333</v>
      </c>
      <c r="X97" s="41">
        <v>0.13694304759677231</v>
      </c>
      <c r="Y97" s="190"/>
      <c r="Z97" s="46"/>
      <c r="AA97" s="46"/>
    </row>
    <row r="98" spans="1:30">
      <c r="A98" s="29" t="s">
        <v>1137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VLOOKUP(C:C,total260724105509!B:F,5,0)</f>
        <v>2440</v>
      </c>
      <c r="M98" s="392"/>
      <c r="N98" s="8"/>
      <c r="O98" s="21">
        <f t="shared" si="7"/>
        <v>1016.6666666666667</v>
      </c>
      <c r="P98" s="44">
        <v>4004</v>
      </c>
      <c r="Q98" s="44">
        <v>0</v>
      </c>
      <c r="R98" s="44">
        <v>0</v>
      </c>
      <c r="S98" s="44">
        <v>0</v>
      </c>
      <c r="T98" s="44">
        <v>0</v>
      </c>
      <c r="U98" s="45">
        <v>0</v>
      </c>
      <c r="V98" s="45">
        <v>4004</v>
      </c>
      <c r="W98" s="45">
        <v>2987.333333333333</v>
      </c>
      <c r="X98" s="41">
        <v>0.60939060939060941</v>
      </c>
      <c r="Y98" s="190"/>
      <c r="Z98" s="46"/>
      <c r="AA98" s="46"/>
    </row>
    <row r="99" spans="1:30">
      <c r="A99" s="29" t="s">
        <v>1138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VLOOKUP(C:C,total260724105509!B:F,5,0)</f>
        <v>391</v>
      </c>
      <c r="M99" s="392" t="str">
        <f>VLOOKUP(C:C,処分売価!A:P,15,0)</f>
        <v>処分品</v>
      </c>
      <c r="N99" s="8"/>
      <c r="O99" s="21">
        <f t="shared" si="7"/>
        <v>162.91666666666669</v>
      </c>
      <c r="P99" s="44">
        <v>2640</v>
      </c>
      <c r="Q99" s="44">
        <v>0</v>
      </c>
      <c r="R99" s="44">
        <v>0</v>
      </c>
      <c r="S99" s="44">
        <v>0</v>
      </c>
      <c r="T99" s="44">
        <v>0</v>
      </c>
      <c r="U99" s="45">
        <v>0</v>
      </c>
      <c r="V99" s="45">
        <v>2640</v>
      </c>
      <c r="W99" s="45">
        <v>2477.0833333333335</v>
      </c>
      <c r="X99" s="204">
        <v>0.1481060606060606</v>
      </c>
      <c r="Y99" s="190"/>
      <c r="Z99" s="190"/>
      <c r="AA99" s="190"/>
    </row>
    <row r="100" spans="1:30">
      <c r="A100" s="29" t="s">
        <v>1139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VLOOKUP(C:C,total260724105509!B:F,5,0)</f>
        <v>3036</v>
      </c>
      <c r="M100" s="392"/>
      <c r="N100" s="8"/>
      <c r="O100" s="21">
        <f t="shared" si="7"/>
        <v>1265</v>
      </c>
      <c r="P100" s="44">
        <v>976</v>
      </c>
      <c r="Q100" s="44">
        <v>150</v>
      </c>
      <c r="R100" s="44">
        <v>3000</v>
      </c>
      <c r="S100" s="44">
        <v>0</v>
      </c>
      <c r="T100" s="44">
        <v>150</v>
      </c>
      <c r="U100" s="45">
        <v>0</v>
      </c>
      <c r="V100" s="45">
        <v>3826</v>
      </c>
      <c r="W100" s="45">
        <v>2561</v>
      </c>
      <c r="X100" s="41">
        <v>3.110655737704918</v>
      </c>
      <c r="Y100" s="190"/>
      <c r="Z100" s="46"/>
      <c r="AA100" s="46"/>
    </row>
    <row r="101" spans="1:30">
      <c r="A101" s="29" t="s">
        <v>659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VLOOKUP(C:C,total260724105509!B:F,5,0)</f>
        <v>6766</v>
      </c>
      <c r="M101" s="392"/>
      <c r="N101" s="213">
        <v>3000</v>
      </c>
      <c r="O101" s="211">
        <v>3000</v>
      </c>
      <c r="P101" s="44">
        <v>8031</v>
      </c>
      <c r="Q101" s="44">
        <v>9540</v>
      </c>
      <c r="R101" s="44">
        <v>0</v>
      </c>
      <c r="S101" s="44">
        <v>0</v>
      </c>
      <c r="T101" s="44">
        <v>9540</v>
      </c>
      <c r="U101" s="45">
        <v>0</v>
      </c>
      <c r="V101" s="45">
        <v>-1509</v>
      </c>
      <c r="W101" s="45">
        <v>-4509</v>
      </c>
      <c r="X101" s="41">
        <v>0.84248536919437178</v>
      </c>
      <c r="Y101" s="190"/>
      <c r="Z101" s="46"/>
      <c r="AA101" s="46" t="s">
        <v>2746</v>
      </c>
    </row>
    <row r="102" spans="1:30">
      <c r="A102" s="29" t="s">
        <v>1140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VLOOKUP(C:C,total260724105509!B:F,5,0)</f>
        <v>7249</v>
      </c>
      <c r="M102" s="392"/>
      <c r="N102" s="8"/>
      <c r="O102" s="21">
        <f>L102/12*5</f>
        <v>3020.416666666667</v>
      </c>
      <c r="P102" s="44">
        <v>4299</v>
      </c>
      <c r="Q102" s="44">
        <v>215</v>
      </c>
      <c r="R102" s="44">
        <v>0</v>
      </c>
      <c r="S102" s="44">
        <v>0</v>
      </c>
      <c r="T102" s="44">
        <v>215</v>
      </c>
      <c r="U102" s="45">
        <v>0</v>
      </c>
      <c r="V102" s="45">
        <v>4084</v>
      </c>
      <c r="W102" s="45">
        <v>1063.583333333333</v>
      </c>
      <c r="X102" s="41">
        <v>1.6862060944405677</v>
      </c>
      <c r="Y102" s="410"/>
      <c r="Z102" s="233"/>
      <c r="AA102" s="233"/>
    </row>
    <row r="103" spans="1:30">
      <c r="A103" s="29" t="s">
        <v>1141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VLOOKUP(C:C,total260724105509!B:F,5,0)</f>
        <v>4645</v>
      </c>
      <c r="M103" s="392"/>
      <c r="N103" s="211">
        <v>5000</v>
      </c>
      <c r="O103" s="211">
        <v>5000</v>
      </c>
      <c r="P103" s="44">
        <v>8703</v>
      </c>
      <c r="Q103" s="44">
        <v>0</v>
      </c>
      <c r="R103" s="44">
        <v>0</v>
      </c>
      <c r="S103" s="44">
        <v>0</v>
      </c>
      <c r="T103" s="44">
        <v>0</v>
      </c>
      <c r="U103" s="45">
        <v>0</v>
      </c>
      <c r="V103" s="45">
        <v>8703</v>
      </c>
      <c r="W103" s="45">
        <v>3703</v>
      </c>
      <c r="X103" s="41">
        <v>0.53372400321728142</v>
      </c>
      <c r="Y103" s="190"/>
      <c r="Z103" s="46"/>
      <c r="AA103" s="46"/>
    </row>
    <row r="104" spans="1:30">
      <c r="A104" s="29" t="s">
        <v>1142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VLOOKUP(C:C,total260724105509!B:F,5,0)</f>
        <v>6164</v>
      </c>
      <c r="M104" s="392"/>
      <c r="N104" s="8"/>
      <c r="O104" s="21">
        <f>L104/12*5</f>
        <v>2568.333333333333</v>
      </c>
      <c r="P104" s="44">
        <v>16090</v>
      </c>
      <c r="Q104" s="44">
        <v>7730</v>
      </c>
      <c r="R104" s="44">
        <v>0</v>
      </c>
      <c r="S104" s="44">
        <v>0</v>
      </c>
      <c r="T104" s="44">
        <v>7930</v>
      </c>
      <c r="U104" s="45">
        <v>-200</v>
      </c>
      <c r="V104" s="45">
        <v>8160</v>
      </c>
      <c r="W104" s="45">
        <v>5591.666666666667</v>
      </c>
      <c r="X104" s="41">
        <v>0.38309509011808579</v>
      </c>
      <c r="Y104" s="190"/>
      <c r="Z104" s="46"/>
      <c r="AA104" s="46"/>
    </row>
    <row r="105" spans="1:30">
      <c r="A105" s="29" t="s">
        <v>1143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VLOOKUP(C:C,total260724105509!B:F,5,0)</f>
        <v>3540</v>
      </c>
      <c r="M105" s="392"/>
      <c r="N105" s="213">
        <v>1099</v>
      </c>
      <c r="O105" s="211">
        <v>800</v>
      </c>
      <c r="P105" s="44">
        <v>1059</v>
      </c>
      <c r="Q105" s="44">
        <v>0</v>
      </c>
      <c r="R105" s="44">
        <v>0</v>
      </c>
      <c r="S105" s="44">
        <v>0</v>
      </c>
      <c r="T105" s="44">
        <v>0</v>
      </c>
      <c r="U105" s="45">
        <v>0</v>
      </c>
      <c r="V105" s="45">
        <v>1059</v>
      </c>
      <c r="W105" s="45">
        <v>259</v>
      </c>
      <c r="X105" s="41">
        <v>3.3427762039660056</v>
      </c>
      <c r="Y105" s="190"/>
      <c r="Z105" s="46" t="s">
        <v>5136</v>
      </c>
      <c r="AA105" s="46"/>
    </row>
    <row r="106" spans="1:30">
      <c r="A106" s="29" t="s">
        <v>1144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VLOOKUP(C:C,total260724105509!B:F,5,0)</f>
        <v>1187</v>
      </c>
      <c r="M106" s="392"/>
      <c r="N106" s="213">
        <v>400</v>
      </c>
      <c r="O106" s="211">
        <v>400</v>
      </c>
      <c r="P106" s="44">
        <v>1050</v>
      </c>
      <c r="Q106" s="44">
        <v>0</v>
      </c>
      <c r="R106" s="44">
        <v>0</v>
      </c>
      <c r="S106" s="44">
        <v>0</v>
      </c>
      <c r="T106" s="44">
        <v>0</v>
      </c>
      <c r="U106" s="45">
        <v>0</v>
      </c>
      <c r="V106" s="45">
        <v>1050</v>
      </c>
      <c r="W106" s="45">
        <v>650</v>
      </c>
      <c r="X106" s="41">
        <v>1.1304761904761904</v>
      </c>
      <c r="Y106" s="190"/>
      <c r="Z106" s="46"/>
      <c r="AA106" s="46"/>
    </row>
    <row r="107" spans="1:30" s="268" customFormat="1">
      <c r="A107" s="29" t="s">
        <v>1145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VLOOKUP(C:C,total260724105509!B:F,5,0)</f>
        <v>133</v>
      </c>
      <c r="M107" s="392" t="str">
        <f>VLOOKUP(C:C,処分売価!A:P,15,0)</f>
        <v>処分品</v>
      </c>
      <c r="N107" s="8"/>
      <c r="O107" s="21">
        <f t="shared" ref="O107:O121" si="8">L107/12*5</f>
        <v>55.416666666666671</v>
      </c>
      <c r="P107" s="264">
        <v>105</v>
      </c>
      <c r="Q107" s="264">
        <v>0</v>
      </c>
      <c r="R107" s="264">
        <v>0</v>
      </c>
      <c r="S107" s="264">
        <v>0</v>
      </c>
      <c r="T107" s="264">
        <v>0</v>
      </c>
      <c r="U107" s="265">
        <v>0</v>
      </c>
      <c r="V107" s="265">
        <v>105</v>
      </c>
      <c r="W107" s="265">
        <v>49.583333333333329</v>
      </c>
      <c r="X107" s="266">
        <v>1.2666666666666666</v>
      </c>
      <c r="Y107" s="190"/>
      <c r="Z107" s="267"/>
      <c r="AA107" s="267"/>
      <c r="AB107" s="37"/>
      <c r="AC107" s="37"/>
      <c r="AD107" s="37"/>
    </row>
    <row r="108" spans="1:30">
      <c r="A108" s="29" t="s">
        <v>1146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VLOOKUP(C:C,total260724105509!B:F,5,0)</f>
        <v>1917</v>
      </c>
      <c r="M108" s="392"/>
      <c r="N108" s="8"/>
      <c r="O108" s="21">
        <f t="shared" si="8"/>
        <v>798.75</v>
      </c>
      <c r="P108" s="44">
        <v>4455</v>
      </c>
      <c r="Q108" s="44">
        <v>0</v>
      </c>
      <c r="R108" s="44">
        <v>0</v>
      </c>
      <c r="S108" s="44">
        <v>0</v>
      </c>
      <c r="T108" s="44">
        <v>0</v>
      </c>
      <c r="U108" s="45">
        <v>0</v>
      </c>
      <c r="V108" s="45">
        <v>4455</v>
      </c>
      <c r="W108" s="45">
        <v>3656.25</v>
      </c>
      <c r="X108" s="41">
        <v>0.4303030303030303</v>
      </c>
      <c r="Y108" s="190"/>
      <c r="Z108" s="46"/>
      <c r="AA108" s="46"/>
    </row>
    <row r="109" spans="1:30">
      <c r="A109" s="29" t="s">
        <v>1147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VLOOKUP(C:C,total260724105509!B:F,5,0)</f>
        <v>799</v>
      </c>
      <c r="M109" s="392"/>
      <c r="N109" s="8"/>
      <c r="O109" s="21">
        <f t="shared" si="8"/>
        <v>332.91666666666663</v>
      </c>
      <c r="P109" s="44">
        <v>2545</v>
      </c>
      <c r="Q109" s="44">
        <v>0</v>
      </c>
      <c r="R109" s="44">
        <v>0</v>
      </c>
      <c r="S109" s="44">
        <v>0</v>
      </c>
      <c r="T109" s="44">
        <v>0</v>
      </c>
      <c r="U109" s="45">
        <v>0</v>
      </c>
      <c r="V109" s="45">
        <v>2545</v>
      </c>
      <c r="W109" s="45">
        <v>2212.0833333333335</v>
      </c>
      <c r="X109" s="41">
        <v>0.31394891944990178</v>
      </c>
      <c r="Y109" s="190"/>
      <c r="Z109" s="46"/>
      <c r="AA109" s="46"/>
    </row>
    <row r="110" spans="1:30">
      <c r="A110" s="29" t="s">
        <v>1148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VLOOKUP(C:C,total260724105509!B:F,5,0)</f>
        <v>10494</v>
      </c>
      <c r="M110" s="392"/>
      <c r="N110" s="8"/>
      <c r="O110" s="21">
        <f t="shared" si="8"/>
        <v>4372.5</v>
      </c>
      <c r="P110" s="44">
        <v>8805</v>
      </c>
      <c r="Q110" s="44">
        <v>8820</v>
      </c>
      <c r="R110" s="44">
        <v>0</v>
      </c>
      <c r="S110" s="44">
        <v>0</v>
      </c>
      <c r="T110" s="44">
        <v>9110</v>
      </c>
      <c r="U110" s="45">
        <v>-290</v>
      </c>
      <c r="V110" s="45">
        <v>-305</v>
      </c>
      <c r="W110" s="45">
        <v>-4677.5</v>
      </c>
      <c r="X110" s="41">
        <v>1.1918228279386711</v>
      </c>
      <c r="Y110" s="190"/>
      <c r="Z110" s="46"/>
      <c r="AA110" s="46"/>
    </row>
    <row r="111" spans="1:30">
      <c r="A111" s="29" t="s">
        <v>1149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VLOOKUP(C:C,total260724105509!B:F,5,0)</f>
        <v>6493</v>
      </c>
      <c r="M111" s="392"/>
      <c r="N111" s="211"/>
      <c r="O111" s="21">
        <f t="shared" si="8"/>
        <v>2705.416666666667</v>
      </c>
      <c r="P111" s="44">
        <v>3024</v>
      </c>
      <c r="Q111" s="44">
        <v>1654</v>
      </c>
      <c r="R111" s="44">
        <v>0</v>
      </c>
      <c r="S111" s="44">
        <v>0</v>
      </c>
      <c r="T111" s="44">
        <v>1654</v>
      </c>
      <c r="U111" s="45">
        <v>0</v>
      </c>
      <c r="V111" s="45">
        <v>1370</v>
      </c>
      <c r="W111" s="45">
        <v>-1335.416666666667</v>
      </c>
      <c r="X111" s="41">
        <v>2.1471560846560847</v>
      </c>
      <c r="Y111" s="190"/>
      <c r="Z111" s="46"/>
      <c r="AA111" s="46"/>
    </row>
    <row r="112" spans="1:30" s="402" customFormat="1" ht="15.75">
      <c r="A112" s="29" t="s">
        <v>1150</v>
      </c>
      <c r="B112" s="394" t="s">
        <v>356</v>
      </c>
      <c r="C112" s="395" t="s">
        <v>94</v>
      </c>
      <c r="D112" s="396" t="s">
        <v>90</v>
      </c>
      <c r="E112" s="395" t="s">
        <v>95</v>
      </c>
      <c r="F112" s="395">
        <v>610</v>
      </c>
      <c r="G112" s="397">
        <v>664</v>
      </c>
      <c r="H112" s="397">
        <v>658</v>
      </c>
      <c r="I112" s="397">
        <f>VLOOKUP(C112,'202310-202403出荷数total2403220951'!B:F,5,0)</f>
        <v>2</v>
      </c>
      <c r="J112" s="397">
        <f>VLOOKUP(C112,'出荷数2307～2406total241008110618'!B:F,5,0)</f>
        <v>92</v>
      </c>
      <c r="K112" s="397" t="e">
        <f>VLOOKUP(C112,'出荷数2407-2506total250730101950'!B:F,5,0)</f>
        <v>#N/A</v>
      </c>
      <c r="L112" s="397" t="e">
        <f>VLOOKUP(C:C,total260724105509!B:F,5,0)</f>
        <v>#N/A</v>
      </c>
      <c r="M112" s="398"/>
      <c r="N112" s="397"/>
      <c r="O112" s="397" t="e">
        <f t="shared" si="8"/>
        <v>#N/A</v>
      </c>
      <c r="P112" s="397">
        <v>0</v>
      </c>
      <c r="Q112" s="397">
        <v>0</v>
      </c>
      <c r="R112" s="397">
        <v>0</v>
      </c>
      <c r="S112" s="397">
        <v>0</v>
      </c>
      <c r="T112" s="397">
        <v>0</v>
      </c>
      <c r="U112" s="399">
        <v>0</v>
      </c>
      <c r="V112" s="399">
        <v>0</v>
      </c>
      <c r="W112" s="399" t="e">
        <v>#N/A</v>
      </c>
      <c r="X112" s="400" t="e">
        <v>#N/A</v>
      </c>
      <c r="Y112" s="190"/>
      <c r="Z112" s="401"/>
      <c r="AA112" s="401"/>
    </row>
    <row r="113" spans="1:27">
      <c r="A113" s="29" t="s">
        <v>1151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VLOOKUP(C:C,total260724105509!B:F,5,0)</f>
        <v>2471</v>
      </c>
      <c r="M113" s="392"/>
      <c r="N113" s="8"/>
      <c r="O113" s="21">
        <f t="shared" si="8"/>
        <v>1029.5833333333333</v>
      </c>
      <c r="P113" s="44">
        <v>3696</v>
      </c>
      <c r="Q113" s="44">
        <v>290</v>
      </c>
      <c r="R113" s="44">
        <v>0</v>
      </c>
      <c r="S113" s="44">
        <v>0</v>
      </c>
      <c r="T113" s="44">
        <v>290</v>
      </c>
      <c r="U113" s="45">
        <v>0</v>
      </c>
      <c r="V113" s="45">
        <v>3406</v>
      </c>
      <c r="W113" s="45">
        <v>2376.416666666667</v>
      </c>
      <c r="X113" s="41">
        <v>0.66856060606060608</v>
      </c>
      <c r="Y113" s="190"/>
      <c r="Z113" s="46"/>
      <c r="AA113" s="46"/>
    </row>
    <row r="114" spans="1:27">
      <c r="A114" s="29" t="s">
        <v>1152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VLOOKUP(C:C,total260724105509!B:F,5,0)</f>
        <v>1108</v>
      </c>
      <c r="M114" s="392"/>
      <c r="N114" s="8"/>
      <c r="O114" s="21">
        <f t="shared" si="8"/>
        <v>461.66666666666663</v>
      </c>
      <c r="P114" s="44">
        <v>1089</v>
      </c>
      <c r="Q114" s="44">
        <v>0</v>
      </c>
      <c r="R114" s="44">
        <v>0</v>
      </c>
      <c r="S114" s="44">
        <v>0</v>
      </c>
      <c r="T114" s="44">
        <v>0</v>
      </c>
      <c r="U114" s="45">
        <v>0</v>
      </c>
      <c r="V114" s="45">
        <v>1089</v>
      </c>
      <c r="W114" s="45">
        <v>627.33333333333337</v>
      </c>
      <c r="X114" s="41">
        <v>1.0174471992653811</v>
      </c>
      <c r="Y114" s="190"/>
      <c r="Z114" s="46"/>
      <c r="AA114" s="46"/>
    </row>
    <row r="115" spans="1:27">
      <c r="A115" s="29" t="s">
        <v>1153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VLOOKUP(C:C,total260724105509!B:F,5,0)</f>
        <v>660</v>
      </c>
      <c r="M115" s="392"/>
      <c r="N115" s="8"/>
      <c r="O115" s="21">
        <f t="shared" si="8"/>
        <v>275</v>
      </c>
      <c r="P115" s="44">
        <v>1309</v>
      </c>
      <c r="Q115" s="44">
        <v>0</v>
      </c>
      <c r="R115" s="44">
        <v>0</v>
      </c>
      <c r="S115" s="44">
        <v>0</v>
      </c>
      <c r="T115" s="44">
        <v>0</v>
      </c>
      <c r="U115" s="45">
        <v>0</v>
      </c>
      <c r="V115" s="45">
        <v>1309</v>
      </c>
      <c r="W115" s="45">
        <v>1034</v>
      </c>
      <c r="X115" s="41">
        <v>0.50420168067226889</v>
      </c>
      <c r="Y115" s="190"/>
      <c r="Z115" s="46"/>
      <c r="AA115" s="46"/>
    </row>
    <row r="116" spans="1:27">
      <c r="A116" s="29" t="s">
        <v>1154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VLOOKUP(C:C,total260724105509!B:F,5,0)</f>
        <v>8907</v>
      </c>
      <c r="M116" s="392"/>
      <c r="N116" s="8"/>
      <c r="O116" s="21">
        <f t="shared" si="8"/>
        <v>3711.25</v>
      </c>
      <c r="P116" s="44">
        <v>10341</v>
      </c>
      <c r="Q116" s="44">
        <v>12215</v>
      </c>
      <c r="R116" s="44">
        <v>5000</v>
      </c>
      <c r="S116" s="44">
        <v>0</v>
      </c>
      <c r="T116" s="44">
        <v>12215</v>
      </c>
      <c r="U116" s="45">
        <v>0</v>
      </c>
      <c r="V116" s="45">
        <v>3126</v>
      </c>
      <c r="W116" s="45">
        <v>-585.25</v>
      </c>
      <c r="X116" s="41">
        <v>0.86132869161589787</v>
      </c>
      <c r="Y116" s="190"/>
      <c r="Z116" s="46"/>
      <c r="AA116" s="46"/>
    </row>
    <row r="117" spans="1:27" s="402" customFormat="1" ht="15.75">
      <c r="A117" s="29" t="s">
        <v>1155</v>
      </c>
      <c r="B117" s="394" t="s">
        <v>356</v>
      </c>
      <c r="C117" s="395" t="s">
        <v>239</v>
      </c>
      <c r="D117" s="396" t="s">
        <v>240</v>
      </c>
      <c r="E117" s="395"/>
      <c r="F117" s="395">
        <v>12020</v>
      </c>
      <c r="G117" s="397">
        <v>7464</v>
      </c>
      <c r="H117" s="397">
        <v>4812</v>
      </c>
      <c r="I117" s="397">
        <f>VLOOKUP(C117,'202310-202403出荷数total2403220951'!B:F,5,0)</f>
        <v>1216</v>
      </c>
      <c r="J117" s="397">
        <f>VLOOKUP(C117,'出荷数2307～2406total241008110618'!B:F,5,0)</f>
        <v>1820</v>
      </c>
      <c r="K117" s="397" t="e">
        <f>VLOOKUP(C117,'出荷数2407-2506total250730101950'!B:F,5,0)</f>
        <v>#N/A</v>
      </c>
      <c r="L117" s="397" t="e">
        <f>VLOOKUP(C:C,total260724105509!B:F,5,0)</f>
        <v>#N/A</v>
      </c>
      <c r="M117" s="398"/>
      <c r="N117" s="397"/>
      <c r="O117" s="397" t="e">
        <f t="shared" si="8"/>
        <v>#N/A</v>
      </c>
      <c r="P117" s="397">
        <v>0</v>
      </c>
      <c r="Q117" s="397">
        <v>0</v>
      </c>
      <c r="R117" s="397">
        <v>0</v>
      </c>
      <c r="S117" s="397">
        <v>0</v>
      </c>
      <c r="T117" s="397">
        <v>0</v>
      </c>
      <c r="U117" s="399">
        <v>0</v>
      </c>
      <c r="V117" s="399">
        <v>0</v>
      </c>
      <c r="W117" s="399" t="e">
        <v>#N/A</v>
      </c>
      <c r="X117" s="400" t="e">
        <v>#N/A</v>
      </c>
      <c r="Y117" s="190"/>
      <c r="Z117" s="401"/>
      <c r="AA117" s="401"/>
    </row>
    <row r="118" spans="1:27">
      <c r="A118" s="29" t="s">
        <v>1156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VLOOKUP(C:C,total260724105509!B:F,5,0)</f>
        <v>15952</v>
      </c>
      <c r="M118" s="392"/>
      <c r="N118" s="8"/>
      <c r="O118" s="21">
        <f t="shared" si="8"/>
        <v>6646.6666666666661</v>
      </c>
      <c r="P118" s="44">
        <v>12667</v>
      </c>
      <c r="Q118" s="44">
        <v>11700</v>
      </c>
      <c r="R118" s="44">
        <v>0</v>
      </c>
      <c r="S118" s="44">
        <v>0</v>
      </c>
      <c r="T118" s="44">
        <v>10940</v>
      </c>
      <c r="U118" s="45">
        <v>760</v>
      </c>
      <c r="V118" s="45">
        <v>1727</v>
      </c>
      <c r="W118" s="45">
        <v>-4919.6666666666661</v>
      </c>
      <c r="X118" s="41">
        <v>1.2593352806505091</v>
      </c>
      <c r="Y118" s="190"/>
      <c r="Z118" s="46"/>
      <c r="AA118" s="46"/>
    </row>
    <row r="119" spans="1:27">
      <c r="A119" s="29" t="s">
        <v>1157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VLOOKUP(C:C,total260724105509!B:F,5,0)</f>
        <v>2423</v>
      </c>
      <c r="M119" s="392"/>
      <c r="N119" s="8"/>
      <c r="O119" s="21">
        <f t="shared" si="8"/>
        <v>1009.5833333333333</v>
      </c>
      <c r="P119" s="44">
        <v>3629</v>
      </c>
      <c r="Q119" s="44">
        <v>1220</v>
      </c>
      <c r="R119" s="44">
        <v>0</v>
      </c>
      <c r="S119" s="44">
        <v>0</v>
      </c>
      <c r="T119" s="44">
        <v>1220</v>
      </c>
      <c r="U119" s="45">
        <v>0</v>
      </c>
      <c r="V119" s="45">
        <v>2409</v>
      </c>
      <c r="W119" s="45">
        <v>1399.4166666666667</v>
      </c>
      <c r="X119" s="41">
        <v>0.66767704601818678</v>
      </c>
      <c r="Y119" s="190"/>
      <c r="Z119" s="46"/>
      <c r="AA119" s="46"/>
    </row>
    <row r="120" spans="1:27">
      <c r="A120" s="29" t="s">
        <v>1158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VLOOKUP(C:C,total260724105509!B:F,5,0)</f>
        <v>10820</v>
      </c>
      <c r="M120" s="392"/>
      <c r="N120" s="8"/>
      <c r="O120" s="21">
        <f t="shared" si="8"/>
        <v>4508.333333333333</v>
      </c>
      <c r="P120" s="44">
        <v>8900</v>
      </c>
      <c r="Q120" s="44">
        <v>6820</v>
      </c>
      <c r="R120" s="44">
        <v>0</v>
      </c>
      <c r="S120" s="44">
        <v>0</v>
      </c>
      <c r="T120" s="44">
        <v>7940</v>
      </c>
      <c r="U120" s="45">
        <v>-1120</v>
      </c>
      <c r="V120" s="45">
        <v>960</v>
      </c>
      <c r="W120" s="45">
        <v>-3548.333333333333</v>
      </c>
      <c r="X120" s="41">
        <v>1.2157303370786516</v>
      </c>
      <c r="Y120" s="190"/>
      <c r="Z120" s="46"/>
      <c r="AA120" s="46"/>
    </row>
    <row r="121" spans="1:27">
      <c r="A121" s="29" t="s">
        <v>1159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VLOOKUP(C:C,total260724105509!B:F,5,0)</f>
        <v>3692</v>
      </c>
      <c r="M121" s="392"/>
      <c r="N121" s="8"/>
      <c r="O121" s="21">
        <f t="shared" si="8"/>
        <v>1538.3333333333335</v>
      </c>
      <c r="P121" s="44">
        <v>4482</v>
      </c>
      <c r="Q121" s="44">
        <v>100</v>
      </c>
      <c r="R121" s="44">
        <v>0</v>
      </c>
      <c r="S121" s="44">
        <v>0</v>
      </c>
      <c r="T121" s="44">
        <v>100</v>
      </c>
      <c r="U121" s="45">
        <v>0</v>
      </c>
      <c r="V121" s="45">
        <v>4382</v>
      </c>
      <c r="W121" s="45">
        <v>2843.6666666666665</v>
      </c>
      <c r="X121" s="41">
        <v>0.82373940205265506</v>
      </c>
      <c r="Y121" s="190"/>
      <c r="Z121" s="46"/>
      <c r="AA121" s="46"/>
    </row>
    <row r="122" spans="1:27">
      <c r="A122" s="29" t="s">
        <v>1160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VLOOKUP(C:C,total260724105509!B:F,5,0)</f>
        <v>1341</v>
      </c>
      <c r="M122" s="392"/>
      <c r="N122" s="213">
        <v>400</v>
      </c>
      <c r="O122" s="211">
        <v>400</v>
      </c>
      <c r="P122" s="44">
        <v>3037</v>
      </c>
      <c r="Q122" s="44">
        <v>0</v>
      </c>
      <c r="R122" s="44">
        <v>0</v>
      </c>
      <c r="S122" s="44">
        <v>0</v>
      </c>
      <c r="T122" s="44">
        <v>0</v>
      </c>
      <c r="U122" s="45">
        <v>0</v>
      </c>
      <c r="V122" s="45">
        <v>3037</v>
      </c>
      <c r="W122" s="45">
        <v>2637</v>
      </c>
      <c r="X122" s="41">
        <v>0.44155416529469871</v>
      </c>
      <c r="Y122" s="190"/>
      <c r="Z122" s="46"/>
      <c r="AA122" s="46"/>
    </row>
    <row r="123" spans="1:27" s="402" customFormat="1" ht="15.75">
      <c r="A123" s="29" t="s">
        <v>1161</v>
      </c>
      <c r="B123" s="394" t="s">
        <v>356</v>
      </c>
      <c r="C123" s="395" t="s">
        <v>241</v>
      </c>
      <c r="D123" s="396" t="s">
        <v>242</v>
      </c>
      <c r="E123" s="395"/>
      <c r="F123" s="395">
        <v>229</v>
      </c>
      <c r="G123" s="397">
        <v>293</v>
      </c>
      <c r="H123" s="397">
        <v>221</v>
      </c>
      <c r="I123" s="397" t="e">
        <f>VLOOKUP(C123,'202310-202403出荷数total2403220951'!B:F,5,0)</f>
        <v>#N/A</v>
      </c>
      <c r="J123" s="397">
        <f>VLOOKUP(C123,'出荷数2307～2406total241008110618'!B:F,5,0)</f>
        <v>27</v>
      </c>
      <c r="K123" s="397" t="e">
        <f>VLOOKUP(C123,'出荷数2407-2506total250730101950'!B:F,5,0)</f>
        <v>#N/A</v>
      </c>
      <c r="L123" s="397" t="e">
        <f>VLOOKUP(C:C,total260724105509!B:F,5,0)</f>
        <v>#N/A</v>
      </c>
      <c r="M123" s="398"/>
      <c r="N123" s="397"/>
      <c r="O123" s="397" t="e">
        <f>L123/12*5</f>
        <v>#N/A</v>
      </c>
      <c r="P123" s="397">
        <v>0</v>
      </c>
      <c r="Q123" s="397">
        <v>0</v>
      </c>
      <c r="R123" s="397">
        <v>0</v>
      </c>
      <c r="S123" s="397">
        <v>0</v>
      </c>
      <c r="T123" s="397">
        <v>0</v>
      </c>
      <c r="U123" s="399">
        <v>0</v>
      </c>
      <c r="V123" s="399">
        <v>0</v>
      </c>
      <c r="W123" s="399" t="e">
        <v>#N/A</v>
      </c>
      <c r="X123" s="400" t="e">
        <v>#N/A</v>
      </c>
      <c r="Y123" s="190"/>
      <c r="Z123" s="401"/>
      <c r="AA123" s="401"/>
    </row>
    <row r="124" spans="1:27">
      <c r="A124" s="29" t="s">
        <v>1162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VLOOKUP(C:C,total260724105509!B:F,5,0)</f>
        <v>1810</v>
      </c>
      <c r="M124" s="392"/>
      <c r="N124" s="8"/>
      <c r="O124" s="21">
        <f>L124/12*5</f>
        <v>754.16666666666674</v>
      </c>
      <c r="P124" s="44">
        <v>4430</v>
      </c>
      <c r="Q124" s="44">
        <v>0</v>
      </c>
      <c r="R124" s="44">
        <v>0</v>
      </c>
      <c r="S124" s="44">
        <v>0</v>
      </c>
      <c r="T124" s="44">
        <v>0</v>
      </c>
      <c r="U124" s="45">
        <v>0</v>
      </c>
      <c r="V124" s="45">
        <v>4430</v>
      </c>
      <c r="W124" s="45">
        <v>3675.833333333333</v>
      </c>
      <c r="X124" s="41">
        <v>0.40857787810383744</v>
      </c>
      <c r="Y124" s="190"/>
      <c r="Z124" s="46"/>
      <c r="AA124" s="46"/>
    </row>
    <row r="125" spans="1:27">
      <c r="A125" s="29" t="s">
        <v>1163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VLOOKUP(C:C,total260724105509!B:F,5,0)</f>
        <v>3908</v>
      </c>
      <c r="M125" s="392"/>
      <c r="N125" s="213">
        <v>1600</v>
      </c>
      <c r="O125" s="211">
        <v>1600</v>
      </c>
      <c r="P125" s="44">
        <v>2086</v>
      </c>
      <c r="Q125" s="44">
        <v>0</v>
      </c>
      <c r="R125" s="44">
        <v>0</v>
      </c>
      <c r="S125" s="44">
        <v>0</v>
      </c>
      <c r="T125" s="44">
        <v>0</v>
      </c>
      <c r="U125" s="45">
        <v>0</v>
      </c>
      <c r="V125" s="45">
        <v>2086</v>
      </c>
      <c r="W125" s="45">
        <v>486</v>
      </c>
      <c r="X125" s="41">
        <v>1.8734419942473635</v>
      </c>
      <c r="Y125" s="190"/>
      <c r="Z125" s="46"/>
      <c r="AA125" s="46"/>
    </row>
    <row r="126" spans="1:27">
      <c r="A126" s="29" t="s">
        <v>1164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VLOOKUP(C:C,total260724105509!B:F,5,0)</f>
        <v>2366</v>
      </c>
      <c r="M126" s="392"/>
      <c r="N126" s="8"/>
      <c r="O126" s="21">
        <f t="shared" ref="O126:O128" si="9">L126/12*5</f>
        <v>985.83333333333326</v>
      </c>
      <c r="P126" s="44">
        <v>2739</v>
      </c>
      <c r="Q126" s="44">
        <v>0</v>
      </c>
      <c r="R126" s="44">
        <v>0</v>
      </c>
      <c r="S126" s="44">
        <v>0</v>
      </c>
      <c r="T126" s="44">
        <v>0</v>
      </c>
      <c r="U126" s="45">
        <v>0</v>
      </c>
      <c r="V126" s="45">
        <v>2739</v>
      </c>
      <c r="W126" s="45">
        <v>1753.1666666666667</v>
      </c>
      <c r="X126" s="41">
        <v>0.86381891201168315</v>
      </c>
      <c r="Y126" s="190"/>
      <c r="Z126" s="46"/>
      <c r="AA126" s="46"/>
    </row>
    <row r="127" spans="1:27">
      <c r="A127" s="29" t="s">
        <v>1165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VLOOKUP(C:C,total260724105509!B:F,5,0)</f>
        <v>2409</v>
      </c>
      <c r="M127" s="392"/>
      <c r="N127" s="8"/>
      <c r="O127" s="21">
        <f t="shared" si="9"/>
        <v>1003.75</v>
      </c>
      <c r="P127" s="44">
        <v>2150</v>
      </c>
      <c r="Q127" s="44">
        <v>0</v>
      </c>
      <c r="R127" s="44">
        <v>0</v>
      </c>
      <c r="S127" s="44">
        <v>0</v>
      </c>
      <c r="T127" s="44">
        <v>0</v>
      </c>
      <c r="U127" s="45">
        <v>0</v>
      </c>
      <c r="V127" s="45">
        <v>2150</v>
      </c>
      <c r="W127" s="45">
        <v>1146.25</v>
      </c>
      <c r="X127" s="41">
        <v>1.1204651162790698</v>
      </c>
      <c r="Y127" s="190"/>
      <c r="Z127" s="46"/>
      <c r="AA127" s="46"/>
    </row>
    <row r="128" spans="1:27">
      <c r="A128" s="29" t="s">
        <v>1166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VLOOKUP(C:C,total260724105509!B:F,5,0)</f>
        <v>4</v>
      </c>
      <c r="M128" s="392"/>
      <c r="N128" s="8"/>
      <c r="O128" s="21">
        <f t="shared" si="9"/>
        <v>1.6666666666666665</v>
      </c>
      <c r="P128" s="44">
        <v>407</v>
      </c>
      <c r="Q128" s="44">
        <v>0</v>
      </c>
      <c r="R128" s="44">
        <v>0</v>
      </c>
      <c r="S128" s="44">
        <v>0</v>
      </c>
      <c r="T128" s="44">
        <v>0</v>
      </c>
      <c r="U128" s="45">
        <v>0</v>
      </c>
      <c r="V128" s="45">
        <v>407</v>
      </c>
      <c r="W128" s="45">
        <v>405.33333333333331</v>
      </c>
      <c r="X128" s="41">
        <v>9.8280098280098278E-3</v>
      </c>
      <c r="Y128" s="190"/>
      <c r="Z128" s="46"/>
      <c r="AA128" s="46"/>
    </row>
    <row r="129" spans="1:30" s="200" customFormat="1">
      <c r="A129" s="29" t="s">
        <v>1167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>
        <f>VLOOKUP(C:C,total260724105509!B:F,5,0)</f>
        <v>969</v>
      </c>
      <c r="M129" s="392" t="str">
        <f>VLOOKUP(C:C,処分売価!A:P,15,0)</f>
        <v>処分品</v>
      </c>
      <c r="N129" s="281">
        <v>700</v>
      </c>
      <c r="O129" s="281">
        <v>700</v>
      </c>
      <c r="P129" s="196">
        <v>379</v>
      </c>
      <c r="Q129" s="196">
        <v>0</v>
      </c>
      <c r="R129" s="196">
        <v>0</v>
      </c>
      <c r="S129" s="196">
        <v>0</v>
      </c>
      <c r="T129" s="196">
        <v>200</v>
      </c>
      <c r="U129" s="197">
        <v>-200</v>
      </c>
      <c r="V129" s="197">
        <v>179</v>
      </c>
      <c r="W129" s="197">
        <v>-521</v>
      </c>
      <c r="X129" s="198">
        <v>2.5567282321899736</v>
      </c>
      <c r="Y129" s="8"/>
      <c r="Z129" s="196"/>
      <c r="AA129" s="196"/>
      <c r="AB129" s="201"/>
      <c r="AC129" s="201"/>
      <c r="AD129" s="201"/>
    </row>
    <row r="130" spans="1:30">
      <c r="A130" s="29" t="s">
        <v>1168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VLOOKUP(C:C,total260724105509!B:F,5,0)</f>
        <v>3028</v>
      </c>
      <c r="M130" s="392"/>
      <c r="N130" s="8"/>
      <c r="O130" s="21">
        <f t="shared" ref="O130:O141" si="10">L130/12*5</f>
        <v>1261.6666666666667</v>
      </c>
      <c r="P130" s="44">
        <v>7709</v>
      </c>
      <c r="Q130" s="44">
        <v>1800</v>
      </c>
      <c r="R130" s="44">
        <v>0</v>
      </c>
      <c r="S130" s="44">
        <v>0</v>
      </c>
      <c r="T130" s="44">
        <v>1000</v>
      </c>
      <c r="U130" s="45">
        <v>800</v>
      </c>
      <c r="V130" s="45">
        <v>6709</v>
      </c>
      <c r="W130" s="45">
        <v>5447.333333333333</v>
      </c>
      <c r="X130" s="41">
        <v>0.39278765079776884</v>
      </c>
      <c r="Y130" s="8"/>
      <c r="Z130" s="12"/>
      <c r="AA130" s="12"/>
    </row>
    <row r="131" spans="1:30">
      <c r="A131" s="29" t="s">
        <v>1169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VLOOKUP(C:C,total260724105509!B:F,5,0)</f>
        <v>5062</v>
      </c>
      <c r="M131" s="392"/>
      <c r="N131" s="8"/>
      <c r="O131" s="21">
        <f t="shared" si="10"/>
        <v>2109.1666666666665</v>
      </c>
      <c r="P131" s="44">
        <v>3867</v>
      </c>
      <c r="Q131" s="44">
        <v>0</v>
      </c>
      <c r="R131" s="44">
        <v>0</v>
      </c>
      <c r="S131" s="44">
        <v>0</v>
      </c>
      <c r="T131" s="44">
        <v>0</v>
      </c>
      <c r="U131" s="45">
        <v>0</v>
      </c>
      <c r="V131" s="45">
        <v>3867</v>
      </c>
      <c r="W131" s="45">
        <v>1757.8333333333335</v>
      </c>
      <c r="X131" s="41">
        <v>1.3090250840444788</v>
      </c>
      <c r="Y131" s="190"/>
      <c r="Z131" s="46"/>
      <c r="AA131" s="46"/>
    </row>
    <row r="132" spans="1:30">
      <c r="A132" s="29" t="s">
        <v>1170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VLOOKUP(C:C,total260724105509!B:F,5,0)</f>
        <v>7231</v>
      </c>
      <c r="M132" s="392"/>
      <c r="N132" s="8"/>
      <c r="O132" s="21">
        <f t="shared" si="10"/>
        <v>3012.916666666667</v>
      </c>
      <c r="P132" s="44">
        <v>7332</v>
      </c>
      <c r="Q132" s="44">
        <v>1100</v>
      </c>
      <c r="R132" s="44">
        <v>0</v>
      </c>
      <c r="S132" s="44">
        <v>0</v>
      </c>
      <c r="T132" s="44">
        <v>1200</v>
      </c>
      <c r="U132" s="45">
        <v>-100</v>
      </c>
      <c r="V132" s="45">
        <v>6132</v>
      </c>
      <c r="W132" s="45">
        <v>3119.083333333333</v>
      </c>
      <c r="X132" s="41">
        <v>0.98622476813966176</v>
      </c>
      <c r="Y132" s="411"/>
      <c r="Z132" s="250"/>
      <c r="AA132" s="250"/>
    </row>
    <row r="133" spans="1:30">
      <c r="A133" s="29" t="s">
        <v>1171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VLOOKUP(C:C,total260724105509!B:F,5,0)</f>
        <v>6323</v>
      </c>
      <c r="M133" s="392"/>
      <c r="N133" s="8"/>
      <c r="O133" s="21">
        <f t="shared" si="10"/>
        <v>2634.583333333333</v>
      </c>
      <c r="P133" s="44">
        <v>5108</v>
      </c>
      <c r="Q133" s="44">
        <v>5220</v>
      </c>
      <c r="R133" s="44">
        <v>0</v>
      </c>
      <c r="S133" s="44">
        <v>0</v>
      </c>
      <c r="T133" s="44">
        <v>5252</v>
      </c>
      <c r="U133" s="45">
        <v>-32</v>
      </c>
      <c r="V133" s="45">
        <v>-144</v>
      </c>
      <c r="W133" s="45">
        <v>-2778.583333333333</v>
      </c>
      <c r="X133" s="41">
        <v>1.2378621769772906</v>
      </c>
      <c r="Y133" s="190"/>
      <c r="Z133" s="46"/>
      <c r="AA133" s="46"/>
    </row>
    <row r="134" spans="1:30" ht="23.45" customHeight="1">
      <c r="A134" s="29" t="s">
        <v>1172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VLOOKUP(C:C,total260724105509!B:F,5,0)</f>
        <v>4504</v>
      </c>
      <c r="M134" s="392"/>
      <c r="N134" s="8"/>
      <c r="O134" s="21">
        <f t="shared" si="10"/>
        <v>1876.6666666666665</v>
      </c>
      <c r="P134" s="44">
        <v>1372</v>
      </c>
      <c r="Q134" s="44">
        <v>0</v>
      </c>
      <c r="R134" s="44">
        <v>3000</v>
      </c>
      <c r="S134" s="44">
        <v>0</v>
      </c>
      <c r="T134" s="44">
        <v>0</v>
      </c>
      <c r="U134" s="45">
        <v>0</v>
      </c>
      <c r="V134" s="45">
        <v>4372</v>
      </c>
      <c r="W134" s="45">
        <v>2495.3333333333335</v>
      </c>
      <c r="X134" s="41">
        <v>3.2827988338192422</v>
      </c>
      <c r="Y134" s="190"/>
      <c r="Z134" s="46"/>
      <c r="AA134" s="46"/>
    </row>
    <row r="135" spans="1:30">
      <c r="A135" s="29" t="s">
        <v>1173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VLOOKUP(C:C,total260724105509!B:F,5,0)</f>
        <v>1827</v>
      </c>
      <c r="M135" s="392" t="str">
        <f>VLOOKUP(C:C,処分売価!A:P,15,0)</f>
        <v>処分品</v>
      </c>
      <c r="N135" s="8"/>
      <c r="O135" s="21">
        <f t="shared" si="10"/>
        <v>761.25</v>
      </c>
      <c r="P135" s="44">
        <v>3178</v>
      </c>
      <c r="Q135" s="44">
        <v>0</v>
      </c>
      <c r="R135" s="44">
        <v>0</v>
      </c>
      <c r="S135" s="44">
        <v>0</v>
      </c>
      <c r="T135" s="44">
        <v>0</v>
      </c>
      <c r="U135" s="45">
        <v>0</v>
      </c>
      <c r="V135" s="45">
        <v>3178</v>
      </c>
      <c r="W135" s="45">
        <v>2416.75</v>
      </c>
      <c r="X135" s="41">
        <v>0.57488986784140972</v>
      </c>
      <c r="Y135" s="190"/>
      <c r="Z135" s="46"/>
      <c r="AA135" s="46"/>
    </row>
    <row r="136" spans="1:30">
      <c r="A136" s="29" t="s">
        <v>1174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VLOOKUP(C:C,total260724105509!B:F,5,0)</f>
        <v>5329</v>
      </c>
      <c r="M136" s="392"/>
      <c r="N136" s="8"/>
      <c r="O136" s="21">
        <f t="shared" si="10"/>
        <v>2220.4166666666665</v>
      </c>
      <c r="P136" s="44">
        <v>5262</v>
      </c>
      <c r="Q136" s="44">
        <v>0</v>
      </c>
      <c r="R136" s="44">
        <v>0</v>
      </c>
      <c r="S136" s="44">
        <v>0</v>
      </c>
      <c r="T136" s="44">
        <v>0</v>
      </c>
      <c r="U136" s="45">
        <v>0</v>
      </c>
      <c r="V136" s="45">
        <v>5262</v>
      </c>
      <c r="W136" s="45">
        <v>3041.5833333333335</v>
      </c>
      <c r="X136" s="41">
        <v>1.0127328012162675</v>
      </c>
      <c r="Y136" s="190"/>
      <c r="Z136" s="46"/>
      <c r="AA136" s="46"/>
    </row>
    <row r="137" spans="1:30">
      <c r="A137" s="29" t="s">
        <v>1175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VLOOKUP(C:C,total260724105509!B:F,5,0)</f>
        <v>736</v>
      </c>
      <c r="M137" s="392"/>
      <c r="N137" s="8"/>
      <c r="O137" s="21">
        <f t="shared" si="10"/>
        <v>306.66666666666669</v>
      </c>
      <c r="P137" s="44">
        <v>8574</v>
      </c>
      <c r="Q137" s="44">
        <v>0</v>
      </c>
      <c r="R137" s="44">
        <v>0</v>
      </c>
      <c r="S137" s="44">
        <v>0</v>
      </c>
      <c r="T137" s="44">
        <v>0</v>
      </c>
      <c r="U137" s="45">
        <v>0</v>
      </c>
      <c r="V137" s="45">
        <v>8574</v>
      </c>
      <c r="W137" s="45">
        <v>8267.3333333333339</v>
      </c>
      <c r="X137" s="41">
        <v>8.5840914392348963E-2</v>
      </c>
      <c r="Y137" s="190"/>
      <c r="Z137" s="46"/>
      <c r="AA137" s="46"/>
    </row>
    <row r="138" spans="1:30">
      <c r="A138" s="29" t="s">
        <v>1176</v>
      </c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>
        <f>VLOOKUP(C:C,total260724105509!B:F,5,0)</f>
        <v>105</v>
      </c>
      <c r="M138" s="392"/>
      <c r="N138" s="8"/>
      <c r="O138" s="21">
        <f t="shared" si="10"/>
        <v>43.75</v>
      </c>
      <c r="P138" s="44">
        <v>6359</v>
      </c>
      <c r="Q138" s="44">
        <v>0</v>
      </c>
      <c r="R138" s="44">
        <v>0</v>
      </c>
      <c r="S138" s="44">
        <v>0</v>
      </c>
      <c r="T138" s="44">
        <v>0</v>
      </c>
      <c r="U138" s="45">
        <v>0</v>
      </c>
      <c r="V138" s="45">
        <v>6359</v>
      </c>
      <c r="W138" s="45">
        <v>6315.25</v>
      </c>
      <c r="X138" s="41">
        <v>1.651203019342664E-2</v>
      </c>
      <c r="Y138" s="190"/>
      <c r="Z138" s="46"/>
      <c r="AA138" s="46"/>
    </row>
    <row r="139" spans="1:30">
      <c r="A139" s="29" t="s">
        <v>1177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>
        <f>VLOOKUP(C:C,total260724105509!B:F,5,0)</f>
        <v>6390</v>
      </c>
      <c r="M139" s="392"/>
      <c r="N139" s="213"/>
      <c r="O139" s="21">
        <f t="shared" si="10"/>
        <v>2662.5</v>
      </c>
      <c r="P139" s="44">
        <v>4107</v>
      </c>
      <c r="Q139" s="44">
        <v>0</v>
      </c>
      <c r="R139" s="44">
        <v>0</v>
      </c>
      <c r="S139" s="44">
        <v>0</v>
      </c>
      <c r="T139" s="44">
        <v>0</v>
      </c>
      <c r="U139" s="45">
        <v>0</v>
      </c>
      <c r="V139" s="45">
        <v>4107</v>
      </c>
      <c r="W139" s="45">
        <v>1444.5</v>
      </c>
      <c r="X139" s="41">
        <v>1.5558802045288531</v>
      </c>
      <c r="Y139" s="190"/>
      <c r="Z139" s="46"/>
      <c r="AA139" s="46"/>
    </row>
    <row r="140" spans="1:30">
      <c r="A140" s="29" t="s">
        <v>1178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>
        <f>VLOOKUP(C:C,total260724105509!B:F,5,0)</f>
        <v>3182</v>
      </c>
      <c r="M140" s="392"/>
      <c r="N140" s="8"/>
      <c r="O140" s="21">
        <f t="shared" si="10"/>
        <v>1325.8333333333335</v>
      </c>
      <c r="P140" s="44">
        <v>990</v>
      </c>
      <c r="Q140" s="44">
        <v>0</v>
      </c>
      <c r="R140" s="44">
        <v>3000</v>
      </c>
      <c r="S140" s="44">
        <v>0</v>
      </c>
      <c r="T140" s="44">
        <v>0</v>
      </c>
      <c r="U140" s="45">
        <v>0</v>
      </c>
      <c r="V140" s="45">
        <v>3990</v>
      </c>
      <c r="W140" s="45">
        <v>2664.1666666666665</v>
      </c>
      <c r="X140" s="41">
        <v>3.2141414141414142</v>
      </c>
      <c r="Y140" s="190"/>
      <c r="Z140" s="46"/>
      <c r="AA140" s="46"/>
    </row>
    <row r="141" spans="1:30">
      <c r="A141" s="29" t="s">
        <v>1179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>
        <f>VLOOKUP(C:C,total260724105509!B:F,5,0)</f>
        <v>5074</v>
      </c>
      <c r="M141" s="392"/>
      <c r="N141" s="8"/>
      <c r="O141" s="21">
        <f t="shared" si="10"/>
        <v>2114.1666666666665</v>
      </c>
      <c r="P141" s="44">
        <v>5111</v>
      </c>
      <c r="Q141" s="44">
        <v>2500</v>
      </c>
      <c r="R141" s="44">
        <v>0</v>
      </c>
      <c r="S141" s="44">
        <v>0</v>
      </c>
      <c r="T141" s="44">
        <v>2500</v>
      </c>
      <c r="U141" s="45">
        <v>0</v>
      </c>
      <c r="V141" s="45">
        <v>2611</v>
      </c>
      <c r="W141" s="45">
        <v>496.83333333333348</v>
      </c>
      <c r="X141" s="41">
        <v>0.99276071218939543</v>
      </c>
      <c r="Y141" s="190"/>
      <c r="Z141" s="46"/>
      <c r="AA141" s="46"/>
    </row>
    <row r="142" spans="1:30">
      <c r="A142" s="29" t="s">
        <v>1180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>
        <f>VLOOKUP(C:C,total260724105509!B:F,5,0)</f>
        <v>2951</v>
      </c>
      <c r="M142" s="392"/>
      <c r="N142" s="211">
        <v>2200</v>
      </c>
      <c r="O142" s="211">
        <v>2200</v>
      </c>
      <c r="P142" s="44">
        <v>3450</v>
      </c>
      <c r="Q142" s="44">
        <v>0</v>
      </c>
      <c r="R142" s="44">
        <v>0</v>
      </c>
      <c r="S142" s="44">
        <v>0</v>
      </c>
      <c r="T142" s="44">
        <v>0</v>
      </c>
      <c r="U142" s="45">
        <v>0</v>
      </c>
      <c r="V142" s="45">
        <v>3450</v>
      </c>
      <c r="W142" s="45">
        <v>1250</v>
      </c>
      <c r="X142" s="41">
        <v>0.85536231884057967</v>
      </c>
      <c r="Y142" s="190"/>
      <c r="Z142" s="46"/>
      <c r="AA142" s="46"/>
    </row>
    <row r="143" spans="1:30" s="152" customFormat="1">
      <c r="A143" s="29" t="s">
        <v>1181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VLOOKUP(C:C,total260724105509!B:F,5,0)</f>
        <v>#N/A</v>
      </c>
      <c r="M143" s="392"/>
      <c r="N143" s="300">
        <v>360</v>
      </c>
      <c r="O143" s="300" t="e">
        <f t="shared" ref="O143:O146" si="11">L143/12*5</f>
        <v>#N/A</v>
      </c>
      <c r="P143" s="148">
        <v>0</v>
      </c>
      <c r="Q143" s="148">
        <v>0</v>
      </c>
      <c r="R143" s="148">
        <v>0</v>
      </c>
      <c r="S143" s="148">
        <v>0</v>
      </c>
      <c r="T143" s="148">
        <v>0</v>
      </c>
      <c r="U143" s="149">
        <v>0</v>
      </c>
      <c r="V143" s="149">
        <v>0</v>
      </c>
      <c r="W143" s="149" t="e">
        <v>#N/A</v>
      </c>
      <c r="X143" s="150" t="e">
        <v>#N/A</v>
      </c>
      <c r="Y143" s="190"/>
      <c r="Z143" s="151"/>
      <c r="AA143" s="151"/>
      <c r="AB143" s="191"/>
      <c r="AC143" s="191"/>
      <c r="AD143" s="191"/>
    </row>
    <row r="144" spans="1:30">
      <c r="A144" s="29" t="s">
        <v>1182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>
        <f>VLOOKUP(C:C,total260724105509!B:F,5,0)</f>
        <v>2335</v>
      </c>
      <c r="M144" s="392"/>
      <c r="N144" s="8"/>
      <c r="O144" s="21">
        <f t="shared" si="11"/>
        <v>972.91666666666674</v>
      </c>
      <c r="P144" s="44">
        <v>1660</v>
      </c>
      <c r="Q144" s="44">
        <v>0</v>
      </c>
      <c r="R144" s="44">
        <v>0</v>
      </c>
      <c r="S144" s="44">
        <v>0</v>
      </c>
      <c r="T144" s="44">
        <v>0</v>
      </c>
      <c r="U144" s="45">
        <v>0</v>
      </c>
      <c r="V144" s="45">
        <v>1660</v>
      </c>
      <c r="W144" s="45">
        <v>687.08333333333326</v>
      </c>
      <c r="X144" s="41">
        <v>1.4066265060240963</v>
      </c>
      <c r="Y144" s="190"/>
      <c r="Z144" s="46"/>
      <c r="AA144" s="46"/>
    </row>
    <row r="145" spans="1:30">
      <c r="A145" s="29" t="s">
        <v>1183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>
        <f>VLOOKUP(C:C,total260724105509!B:F,5,0)</f>
        <v>2325</v>
      </c>
      <c r="M145" s="392"/>
      <c r="N145" s="8"/>
      <c r="O145" s="21">
        <f t="shared" si="11"/>
        <v>968.75</v>
      </c>
      <c r="P145" s="44">
        <v>5290</v>
      </c>
      <c r="Q145" s="44">
        <v>0</v>
      </c>
      <c r="R145" s="44">
        <v>0</v>
      </c>
      <c r="S145" s="44">
        <v>0</v>
      </c>
      <c r="T145" s="44">
        <v>0</v>
      </c>
      <c r="U145" s="45">
        <v>0</v>
      </c>
      <c r="V145" s="45">
        <v>5290</v>
      </c>
      <c r="W145" s="45">
        <v>4321.25</v>
      </c>
      <c r="X145" s="41">
        <v>0.43950850661625707</v>
      </c>
      <c r="Y145" s="190"/>
      <c r="Z145" s="46"/>
      <c r="AA145" s="46"/>
    </row>
    <row r="146" spans="1:30">
      <c r="A146" s="29" t="s">
        <v>1184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>
        <f>VLOOKUP(C:C,total260724105509!B:F,5,0)</f>
        <v>8023</v>
      </c>
      <c r="M146" s="392"/>
      <c r="N146" s="8"/>
      <c r="O146" s="21">
        <f t="shared" si="11"/>
        <v>3342.916666666667</v>
      </c>
      <c r="P146" s="44">
        <v>4401</v>
      </c>
      <c r="Q146" s="44">
        <v>0</v>
      </c>
      <c r="R146" s="44">
        <v>0</v>
      </c>
      <c r="S146" s="44">
        <v>0</v>
      </c>
      <c r="T146" s="44">
        <v>0</v>
      </c>
      <c r="U146" s="45">
        <v>0</v>
      </c>
      <c r="V146" s="45">
        <v>4401</v>
      </c>
      <c r="W146" s="45">
        <v>1058.083333333333</v>
      </c>
      <c r="X146" s="41">
        <v>1.8229947739150194</v>
      </c>
      <c r="Y146" s="190"/>
      <c r="Z146" s="46"/>
      <c r="AA146" s="46"/>
    </row>
    <row r="147" spans="1:30">
      <c r="A147" s="29" t="s">
        <v>1185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>
        <f>VLOOKUP(C:C,total260724105509!B:F,5,0)</f>
        <v>9012</v>
      </c>
      <c r="M147" s="392"/>
      <c r="N147" s="211">
        <v>10000</v>
      </c>
      <c r="O147" s="211">
        <v>10000</v>
      </c>
      <c r="P147" s="44">
        <v>36267</v>
      </c>
      <c r="Q147" s="44">
        <v>200</v>
      </c>
      <c r="R147" s="44">
        <v>0</v>
      </c>
      <c r="S147" s="44">
        <v>0</v>
      </c>
      <c r="T147" s="44">
        <v>200</v>
      </c>
      <c r="U147" s="45">
        <v>0</v>
      </c>
      <c r="V147" s="45">
        <v>36067</v>
      </c>
      <c r="W147" s="45">
        <v>26067</v>
      </c>
      <c r="X147" s="204">
        <v>0.24849036314004466</v>
      </c>
      <c r="Y147" s="190"/>
      <c r="Z147" s="46"/>
      <c r="AA147" s="46"/>
    </row>
    <row r="148" spans="1:30">
      <c r="A148" s="29" t="s">
        <v>1186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>
        <f>VLOOKUP(C:C,total260724105509!B:F,5,0)</f>
        <v>1453</v>
      </c>
      <c r="M148" s="392"/>
      <c r="N148" s="211">
        <v>4000</v>
      </c>
      <c r="O148" s="211">
        <v>4000</v>
      </c>
      <c r="P148" s="44">
        <v>14324</v>
      </c>
      <c r="Q148" s="44">
        <v>0</v>
      </c>
      <c r="R148" s="44">
        <v>0</v>
      </c>
      <c r="S148" s="44">
        <v>0</v>
      </c>
      <c r="T148" s="44">
        <v>0</v>
      </c>
      <c r="U148" s="45">
        <v>0</v>
      </c>
      <c r="V148" s="45">
        <v>14324</v>
      </c>
      <c r="W148" s="45">
        <v>10324</v>
      </c>
      <c r="X148" s="204">
        <v>0.10143814576933817</v>
      </c>
      <c r="Y148" s="190"/>
      <c r="Z148" s="46"/>
      <c r="AA148" s="46"/>
    </row>
    <row r="149" spans="1:30">
      <c r="A149" s="29" t="s">
        <v>1187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>
        <f>VLOOKUP(C:C,total260724105509!B:F,5,0)</f>
        <v>1159</v>
      </c>
      <c r="M149" s="392"/>
      <c r="N149" s="211">
        <v>2000</v>
      </c>
      <c r="O149" s="211">
        <v>2000</v>
      </c>
      <c r="P149" s="44">
        <v>8290</v>
      </c>
      <c r="Q149" s="44">
        <v>0</v>
      </c>
      <c r="R149" s="44">
        <v>0</v>
      </c>
      <c r="S149" s="44">
        <v>0</v>
      </c>
      <c r="T149" s="44">
        <v>0</v>
      </c>
      <c r="U149" s="45">
        <v>0</v>
      </c>
      <c r="V149" s="45">
        <v>8290</v>
      </c>
      <c r="W149" s="45">
        <v>6290</v>
      </c>
      <c r="X149" s="204">
        <v>0.13980699638118216</v>
      </c>
      <c r="Y149" s="190"/>
      <c r="Z149" s="46"/>
      <c r="AA149" s="46"/>
    </row>
    <row r="150" spans="1:30">
      <c r="A150" s="29" t="s">
        <v>1188</v>
      </c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>
        <f>VLOOKUP(C:C,total260724105509!B:F,5,0)</f>
        <v>6518</v>
      </c>
      <c r="M150" s="392"/>
      <c r="N150" s="211">
        <v>3500</v>
      </c>
      <c r="O150" s="211">
        <v>3500</v>
      </c>
      <c r="P150" s="44">
        <v>7727</v>
      </c>
      <c r="Q150" s="44">
        <v>2700</v>
      </c>
      <c r="R150" s="44">
        <v>0</v>
      </c>
      <c r="S150" s="44">
        <v>0</v>
      </c>
      <c r="T150" s="44">
        <v>3900</v>
      </c>
      <c r="U150" s="45">
        <v>-1200</v>
      </c>
      <c r="V150" s="45">
        <v>3827</v>
      </c>
      <c r="W150" s="45">
        <v>327</v>
      </c>
      <c r="X150" s="204">
        <v>0.84353565419956</v>
      </c>
      <c r="Y150" s="190">
        <v>750</v>
      </c>
      <c r="Z150" s="46"/>
      <c r="AA150" s="46" t="s">
        <v>2952</v>
      </c>
    </row>
    <row r="151" spans="1:30">
      <c r="A151" s="29" t="s">
        <v>1189</v>
      </c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>
        <f>VLOOKUP(C:C,total260724105509!B:F,5,0)</f>
        <v>2201</v>
      </c>
      <c r="M151" s="392"/>
      <c r="N151" s="211">
        <v>4000</v>
      </c>
      <c r="O151" s="211">
        <v>3000</v>
      </c>
      <c r="P151" s="44">
        <v>3219</v>
      </c>
      <c r="Q151" s="44">
        <v>0</v>
      </c>
      <c r="R151" s="44">
        <v>0</v>
      </c>
      <c r="S151" s="44">
        <v>0</v>
      </c>
      <c r="T151" s="44">
        <v>0</v>
      </c>
      <c r="U151" s="45">
        <v>0</v>
      </c>
      <c r="V151" s="45">
        <v>3219</v>
      </c>
      <c r="W151" s="45">
        <v>219</v>
      </c>
      <c r="X151" s="204">
        <v>0.6837527182354769</v>
      </c>
      <c r="Y151" s="190"/>
      <c r="Z151" s="46"/>
      <c r="AA151" s="46"/>
    </row>
    <row r="152" spans="1:30">
      <c r="A152" s="29" t="s">
        <v>1190</v>
      </c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>
        <f>VLOOKUP(C:C,total260724105509!B:F,5,0)</f>
        <v>1804</v>
      </c>
      <c r="M152" s="392"/>
      <c r="N152" s="211">
        <v>1000</v>
      </c>
      <c r="O152" s="211">
        <v>1000</v>
      </c>
      <c r="P152" s="44">
        <v>6104</v>
      </c>
      <c r="Q152" s="44">
        <v>620</v>
      </c>
      <c r="R152" s="44">
        <v>0</v>
      </c>
      <c r="S152" s="44">
        <v>0</v>
      </c>
      <c r="T152" s="44">
        <v>620</v>
      </c>
      <c r="U152" s="45">
        <v>0</v>
      </c>
      <c r="V152" s="45">
        <v>5484</v>
      </c>
      <c r="W152" s="45">
        <v>4484</v>
      </c>
      <c r="X152" s="204">
        <v>0.29554390563564875</v>
      </c>
      <c r="Y152" s="190"/>
      <c r="Z152" s="46"/>
      <c r="AA152" s="46"/>
    </row>
    <row r="153" spans="1:30">
      <c r="A153" s="29" t="s">
        <v>1191</v>
      </c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>
        <f>VLOOKUP(C:C,total260724105509!B:F,5,0)</f>
        <v>203</v>
      </c>
      <c r="M153" s="392"/>
      <c r="N153" s="211">
        <v>1000</v>
      </c>
      <c r="O153" s="211">
        <v>1000</v>
      </c>
      <c r="P153" s="44">
        <v>3229</v>
      </c>
      <c r="Q153" s="44">
        <v>0</v>
      </c>
      <c r="R153" s="44">
        <v>0</v>
      </c>
      <c r="S153" s="44">
        <v>0</v>
      </c>
      <c r="T153" s="44">
        <v>0</v>
      </c>
      <c r="U153" s="45">
        <v>0</v>
      </c>
      <c r="V153" s="45">
        <v>3229</v>
      </c>
      <c r="W153" s="45">
        <v>2229</v>
      </c>
      <c r="X153" s="204">
        <v>6.2867760916692481E-2</v>
      </c>
      <c r="Y153" s="190"/>
      <c r="Z153" s="46"/>
      <c r="AA153" s="46"/>
    </row>
    <row r="154" spans="1:30">
      <c r="A154" s="29" t="s">
        <v>1192</v>
      </c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>
        <f>VLOOKUP(C:C,total260724105509!B:F,5,0)</f>
        <v>2215</v>
      </c>
      <c r="M154" s="392"/>
      <c r="N154" s="211">
        <v>2500</v>
      </c>
      <c r="O154" s="211">
        <v>2500</v>
      </c>
      <c r="P154" s="44">
        <v>3833</v>
      </c>
      <c r="Q154" s="44">
        <v>1920</v>
      </c>
      <c r="R154" s="44">
        <v>0</v>
      </c>
      <c r="S154" s="44">
        <v>0</v>
      </c>
      <c r="T154" s="44">
        <v>3920</v>
      </c>
      <c r="U154" s="45">
        <v>-2000</v>
      </c>
      <c r="V154" s="45">
        <v>-87</v>
      </c>
      <c r="W154" s="45">
        <v>-2587</v>
      </c>
      <c r="X154" s="204">
        <v>0.57787633707278896</v>
      </c>
      <c r="Y154" s="190">
        <v>2000</v>
      </c>
      <c r="Z154" s="46"/>
      <c r="AA154" s="46" t="s">
        <v>2952</v>
      </c>
    </row>
    <row r="155" spans="1:30" s="152" customFormat="1">
      <c r="A155" s="29" t="s">
        <v>1193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>
        <f>VLOOKUP(C:C,total260724105509!B:F,5,0)</f>
        <v>60</v>
      </c>
      <c r="M155" s="392" t="str">
        <f>VLOOKUP(C:C,処分売価!A:P,15,0)</f>
        <v>処分品</v>
      </c>
      <c r="N155" s="8"/>
      <c r="O155" s="21">
        <f t="shared" ref="O155:O157" si="12">L155/12*5</f>
        <v>25</v>
      </c>
      <c r="P155" s="148">
        <v>28</v>
      </c>
      <c r="Q155" s="148">
        <v>0</v>
      </c>
      <c r="R155" s="44">
        <v>0</v>
      </c>
      <c r="S155" s="148">
        <v>0</v>
      </c>
      <c r="T155" s="148">
        <v>0</v>
      </c>
      <c r="U155" s="149">
        <v>0</v>
      </c>
      <c r="V155" s="149">
        <v>28</v>
      </c>
      <c r="W155" s="149">
        <v>3</v>
      </c>
      <c r="X155" s="150">
        <v>2.1428571428571428</v>
      </c>
      <c r="Y155" s="190"/>
      <c r="Z155" s="151"/>
      <c r="AA155" s="151"/>
      <c r="AB155" s="191"/>
      <c r="AC155" s="191"/>
      <c r="AD155" s="191"/>
    </row>
    <row r="156" spans="1:30">
      <c r="A156" s="29" t="s">
        <v>1194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>
        <f>VLOOKUP(C:C,total260724105509!B:F,5,0)</f>
        <v>4127</v>
      </c>
      <c r="M156" s="392"/>
      <c r="N156" s="8"/>
      <c r="O156" s="21">
        <f t="shared" si="12"/>
        <v>1719.5833333333335</v>
      </c>
      <c r="P156" s="44">
        <v>1810</v>
      </c>
      <c r="Q156" s="44">
        <v>0</v>
      </c>
      <c r="R156" s="44">
        <v>200</v>
      </c>
      <c r="S156" s="44">
        <v>0</v>
      </c>
      <c r="T156" s="44">
        <v>0</v>
      </c>
      <c r="U156" s="45">
        <v>0</v>
      </c>
      <c r="V156" s="45">
        <v>2010</v>
      </c>
      <c r="W156" s="45">
        <v>290.41666666666652</v>
      </c>
      <c r="X156" s="41">
        <v>2.280110497237569</v>
      </c>
      <c r="Y156" s="190"/>
      <c r="Z156" s="46"/>
      <c r="AA156" s="46"/>
    </row>
    <row r="157" spans="1:30" s="200" customFormat="1">
      <c r="A157" s="29" t="s">
        <v>1195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>
        <f>VLOOKUP(C:C,total260724105509!B:F,5,0)</f>
        <v>9</v>
      </c>
      <c r="M157" s="392" t="str">
        <f>VLOOKUP(C:C,処分売価!A:P,15,0)</f>
        <v>処分品</v>
      </c>
      <c r="N157" s="8"/>
      <c r="O157" s="21">
        <f t="shared" si="12"/>
        <v>3.75</v>
      </c>
      <c r="P157" s="196">
        <v>709</v>
      </c>
      <c r="Q157" s="196">
        <v>0</v>
      </c>
      <c r="R157" s="196">
        <v>0</v>
      </c>
      <c r="S157" s="196">
        <v>0</v>
      </c>
      <c r="T157" s="196">
        <v>0</v>
      </c>
      <c r="U157" s="197">
        <v>0</v>
      </c>
      <c r="V157" s="197">
        <v>709</v>
      </c>
      <c r="W157" s="197">
        <v>705.25</v>
      </c>
      <c r="X157" s="198">
        <v>1.2693935119887164E-2</v>
      </c>
      <c r="Y157" s="190"/>
      <c r="Z157" s="199"/>
      <c r="AA157" s="199"/>
      <c r="AB157" s="201"/>
      <c r="AC157" s="201"/>
      <c r="AD157" s="201"/>
    </row>
    <row r="158" spans="1:30">
      <c r="A158" s="29" t="s">
        <v>1196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>
        <f>VLOOKUP(C:C,total260724105509!B:F,5,0)</f>
        <v>4087</v>
      </c>
      <c r="M158" s="392"/>
      <c r="N158" s="211">
        <v>2500</v>
      </c>
      <c r="O158" s="211">
        <v>2500</v>
      </c>
      <c r="P158" s="44">
        <v>6639</v>
      </c>
      <c r="Q158" s="44">
        <v>0</v>
      </c>
      <c r="R158" s="44">
        <v>0</v>
      </c>
      <c r="S158" s="44">
        <v>0</v>
      </c>
      <c r="T158" s="44">
        <v>0</v>
      </c>
      <c r="U158" s="45">
        <v>0</v>
      </c>
      <c r="V158" s="45">
        <v>6639</v>
      </c>
      <c r="W158" s="45">
        <v>4139</v>
      </c>
      <c r="X158" s="41">
        <v>0.6156047597529748</v>
      </c>
      <c r="Y158" s="190"/>
      <c r="Z158" s="46"/>
      <c r="AA158" s="46"/>
    </row>
    <row r="159" spans="1:30">
      <c r="A159" s="29" t="s">
        <v>1197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>
        <f>VLOOKUP(C:C,total260724105509!B:F,5,0)</f>
        <v>579</v>
      </c>
      <c r="M159" s="392"/>
      <c r="N159" s="211">
        <v>1000</v>
      </c>
      <c r="O159" s="211">
        <v>1000</v>
      </c>
      <c r="P159" s="44">
        <v>5529</v>
      </c>
      <c r="Q159" s="44">
        <v>0</v>
      </c>
      <c r="R159" s="44">
        <v>0</v>
      </c>
      <c r="S159" s="44">
        <v>0</v>
      </c>
      <c r="T159" s="44">
        <v>0</v>
      </c>
      <c r="U159" s="45">
        <v>0</v>
      </c>
      <c r="V159" s="45">
        <v>5529</v>
      </c>
      <c r="W159" s="45">
        <v>4529</v>
      </c>
      <c r="X159" s="41">
        <v>0.10472056429734129</v>
      </c>
      <c r="Y159" s="190"/>
      <c r="Z159" s="46"/>
      <c r="AA159" s="46"/>
    </row>
    <row r="160" spans="1:30">
      <c r="A160" s="29" t="s">
        <v>1198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>
        <f>VLOOKUP(C:C,total260724105509!B:F,5,0)</f>
        <v>137</v>
      </c>
      <c r="M160" s="392"/>
      <c r="N160" s="8"/>
      <c r="O160" s="21">
        <f>L160/12*5</f>
        <v>57.083333333333329</v>
      </c>
      <c r="P160" s="44">
        <v>400</v>
      </c>
      <c r="Q160" s="44">
        <v>0</v>
      </c>
      <c r="R160" s="44">
        <v>0</v>
      </c>
      <c r="S160" s="44">
        <v>0</v>
      </c>
      <c r="T160" s="44">
        <v>0</v>
      </c>
      <c r="U160" s="45">
        <v>0</v>
      </c>
      <c r="V160" s="45">
        <v>400</v>
      </c>
      <c r="W160" s="45">
        <v>342.91666666666669</v>
      </c>
      <c r="X160" s="41">
        <v>0.34250000000000003</v>
      </c>
      <c r="Y160" s="190"/>
      <c r="Z160" s="46"/>
      <c r="AA160" s="46"/>
    </row>
    <row r="161" spans="1:30">
      <c r="A161" s="29" t="s">
        <v>1199</v>
      </c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>
        <f>VLOOKUP(C:C,total260724105509!B:F,5,0)</f>
        <v>375</v>
      </c>
      <c r="M161" s="392"/>
      <c r="N161" s="211">
        <v>1500</v>
      </c>
      <c r="O161" s="211">
        <v>1500</v>
      </c>
      <c r="P161" s="44">
        <v>2582</v>
      </c>
      <c r="Q161" s="44">
        <v>0</v>
      </c>
      <c r="R161" s="44">
        <v>0</v>
      </c>
      <c r="S161" s="44">
        <v>0</v>
      </c>
      <c r="T161" s="44">
        <v>0</v>
      </c>
      <c r="U161" s="45">
        <v>0</v>
      </c>
      <c r="V161" s="45">
        <v>2582</v>
      </c>
      <c r="W161" s="45">
        <v>1082</v>
      </c>
      <c r="X161" s="41">
        <v>0.14523625096824166</v>
      </c>
      <c r="Y161" s="9"/>
      <c r="Z161" s="13"/>
      <c r="AA161" s="13"/>
    </row>
    <row r="162" spans="1:30">
      <c r="A162" s="29" t="s">
        <v>1200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>
        <f>VLOOKUP(C:C,total260724105509!B:F,5,0)</f>
        <v>568</v>
      </c>
      <c r="M162" s="392"/>
      <c r="N162" s="8"/>
      <c r="O162" s="21">
        <f>L162/12*5</f>
        <v>236.66666666666669</v>
      </c>
      <c r="P162" s="44">
        <v>414</v>
      </c>
      <c r="Q162" s="44">
        <v>0</v>
      </c>
      <c r="R162" s="44">
        <v>0</v>
      </c>
      <c r="S162" s="44">
        <v>0</v>
      </c>
      <c r="T162" s="44">
        <v>200</v>
      </c>
      <c r="U162" s="45">
        <v>-200</v>
      </c>
      <c r="V162" s="45">
        <v>214</v>
      </c>
      <c r="W162" s="45">
        <v>-22.666666666666686</v>
      </c>
      <c r="X162" s="41">
        <v>1.3719806763285025</v>
      </c>
      <c r="Y162" s="190"/>
      <c r="Z162" s="46" t="s">
        <v>5132</v>
      </c>
      <c r="AA162" s="46"/>
    </row>
    <row r="163" spans="1:30" s="152" customFormat="1">
      <c r="A163" s="29" t="s">
        <v>1201</v>
      </c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>
        <f>VLOOKUP(C:C,total260724105509!B:F,5,0)</f>
        <v>2986</v>
      </c>
      <c r="M163" s="392" t="str">
        <f>VLOOKUP(C:C,処分売価!A:P,15,0)</f>
        <v>処分品</v>
      </c>
      <c r="N163" s="300">
        <v>1000</v>
      </c>
      <c r="O163" s="300">
        <v>1000</v>
      </c>
      <c r="P163" s="148">
        <v>28</v>
      </c>
      <c r="Q163" s="148">
        <v>0</v>
      </c>
      <c r="R163" s="148">
        <v>0</v>
      </c>
      <c r="S163" s="148">
        <v>0</v>
      </c>
      <c r="T163" s="148">
        <v>0</v>
      </c>
      <c r="U163" s="149">
        <v>0</v>
      </c>
      <c r="V163" s="149">
        <v>28</v>
      </c>
      <c r="W163" s="149">
        <v>-972</v>
      </c>
      <c r="X163" s="150">
        <v>106.64285714285714</v>
      </c>
      <c r="Y163" s="9"/>
      <c r="Z163" s="185"/>
      <c r="AA163" s="185"/>
      <c r="AB163" s="191"/>
      <c r="AC163" s="191"/>
      <c r="AD163" s="191"/>
    </row>
    <row r="164" spans="1:30">
      <c r="A164" s="29" t="s">
        <v>1202</v>
      </c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>
        <f>VLOOKUP(C:C,total260724105509!B:F,5,0)</f>
        <v>118</v>
      </c>
      <c r="M164" s="392"/>
      <c r="N164" s="211">
        <v>1000</v>
      </c>
      <c r="O164" s="211">
        <v>1000</v>
      </c>
      <c r="P164" s="44">
        <v>1449</v>
      </c>
      <c r="Q164" s="44">
        <v>0</v>
      </c>
      <c r="R164" s="44">
        <v>500</v>
      </c>
      <c r="S164" s="44">
        <v>0</v>
      </c>
      <c r="T164" s="44">
        <v>0</v>
      </c>
      <c r="U164" s="45">
        <v>0</v>
      </c>
      <c r="V164" s="45">
        <v>1949</v>
      </c>
      <c r="W164" s="45">
        <v>949</v>
      </c>
      <c r="X164" s="41">
        <v>8.1435472739820561E-2</v>
      </c>
      <c r="Y164" s="9"/>
      <c r="Z164" s="13"/>
      <c r="AA164" s="13"/>
    </row>
    <row r="165" spans="1:30">
      <c r="A165" s="29" t="s">
        <v>1203</v>
      </c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>
        <f>VLOOKUP(C:C,total260724105509!B:F,5,0)</f>
        <v>2414</v>
      </c>
      <c r="M165" s="392"/>
      <c r="N165" s="8"/>
      <c r="O165" s="21">
        <f t="shared" ref="O165:O173" si="13">L165/12*5</f>
        <v>1005.8333333333333</v>
      </c>
      <c r="P165" s="44">
        <v>1025</v>
      </c>
      <c r="Q165" s="44">
        <v>500</v>
      </c>
      <c r="R165" s="44">
        <v>0</v>
      </c>
      <c r="S165" s="44">
        <v>0</v>
      </c>
      <c r="T165" s="44">
        <v>800</v>
      </c>
      <c r="U165" s="45">
        <v>-300</v>
      </c>
      <c r="V165" s="45">
        <v>225</v>
      </c>
      <c r="W165" s="45">
        <v>-780.83333333333326</v>
      </c>
      <c r="X165" s="41">
        <v>2.3551219512195121</v>
      </c>
      <c r="Y165" s="9"/>
      <c r="Z165" s="13"/>
      <c r="AA165" s="13"/>
    </row>
    <row r="166" spans="1:30">
      <c r="A166" s="29" t="s">
        <v>1204</v>
      </c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>
        <f>VLOOKUP(C:C,total260724105509!B:F,5,0)</f>
        <v>2465</v>
      </c>
      <c r="M166" s="392"/>
      <c r="N166" s="8"/>
      <c r="O166" s="21">
        <f t="shared" si="13"/>
        <v>1027.0833333333333</v>
      </c>
      <c r="P166" s="44">
        <v>677</v>
      </c>
      <c r="Q166" s="44">
        <v>1000</v>
      </c>
      <c r="R166" s="44">
        <v>0</v>
      </c>
      <c r="S166" s="44">
        <v>0</v>
      </c>
      <c r="T166" s="44">
        <v>10500</v>
      </c>
      <c r="U166" s="45">
        <v>-9500</v>
      </c>
      <c r="V166" s="45">
        <v>-9823</v>
      </c>
      <c r="W166" s="45">
        <v>-10850.083333333334</v>
      </c>
      <c r="X166" s="41">
        <v>3.6410635155096012</v>
      </c>
      <c r="Y166" s="9">
        <v>10000</v>
      </c>
      <c r="Z166" s="13"/>
      <c r="AA166" s="13"/>
    </row>
    <row r="167" spans="1:30">
      <c r="A167" s="29" t="s">
        <v>1205</v>
      </c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>
        <f>VLOOKUP(C:C,total260724105509!B:F,5,0)</f>
        <v>2969</v>
      </c>
      <c r="M167" s="392"/>
      <c r="N167" s="234">
        <v>1000</v>
      </c>
      <c r="O167" s="21">
        <f t="shared" si="13"/>
        <v>1237.0833333333333</v>
      </c>
      <c r="P167" s="44">
        <v>999</v>
      </c>
      <c r="Q167" s="44">
        <v>0</v>
      </c>
      <c r="R167" s="44">
        <v>0</v>
      </c>
      <c r="S167" s="44">
        <v>0</v>
      </c>
      <c r="T167" s="44">
        <v>0</v>
      </c>
      <c r="U167" s="45">
        <v>0</v>
      </c>
      <c r="V167" s="45">
        <v>999</v>
      </c>
      <c r="W167" s="45">
        <v>-238.08333333333326</v>
      </c>
      <c r="X167" s="41">
        <v>2.9719719719719722</v>
      </c>
      <c r="Y167" s="9"/>
      <c r="Z167" s="13"/>
      <c r="AA167" s="13" t="s">
        <v>5233</v>
      </c>
    </row>
    <row r="168" spans="1:30">
      <c r="A168" s="29" t="s">
        <v>1206</v>
      </c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>
        <f>VLOOKUP(C:C,total260724105509!B:F,5,0)</f>
        <v>3177</v>
      </c>
      <c r="M168" s="392"/>
      <c r="N168" s="234">
        <v>1000</v>
      </c>
      <c r="O168" s="21">
        <f t="shared" si="13"/>
        <v>1323.75</v>
      </c>
      <c r="P168" s="44">
        <v>1115</v>
      </c>
      <c r="Q168" s="44">
        <v>0</v>
      </c>
      <c r="R168" s="44">
        <v>0</v>
      </c>
      <c r="S168" s="44">
        <v>0</v>
      </c>
      <c r="T168" s="44">
        <v>0</v>
      </c>
      <c r="U168" s="45">
        <v>0</v>
      </c>
      <c r="V168" s="45">
        <v>1115</v>
      </c>
      <c r="W168" s="45">
        <v>-208.75</v>
      </c>
      <c r="X168" s="41">
        <v>2.8493273542600899</v>
      </c>
      <c r="Y168" s="9"/>
      <c r="Z168" s="13"/>
      <c r="AA168" s="13" t="s">
        <v>5233</v>
      </c>
    </row>
    <row r="169" spans="1:30">
      <c r="A169" s="29" t="s">
        <v>1207</v>
      </c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>
        <f>VLOOKUP(C:C,total260724105509!B:F,5,0)</f>
        <v>701</v>
      </c>
      <c r="M169" s="392"/>
      <c r="N169" s="234">
        <v>1000</v>
      </c>
      <c r="O169" s="21">
        <f t="shared" si="13"/>
        <v>292.08333333333331</v>
      </c>
      <c r="P169" s="44">
        <v>1875</v>
      </c>
      <c r="Q169" s="44">
        <v>0</v>
      </c>
      <c r="R169" s="44">
        <v>0</v>
      </c>
      <c r="S169" s="44">
        <v>0</v>
      </c>
      <c r="T169" s="44">
        <v>0</v>
      </c>
      <c r="U169" s="45">
        <v>0</v>
      </c>
      <c r="V169" s="45">
        <v>1875</v>
      </c>
      <c r="W169" s="45">
        <v>1582.9166666666667</v>
      </c>
      <c r="X169" s="41">
        <v>0.37386666666666668</v>
      </c>
      <c r="Y169" s="9"/>
      <c r="Z169" s="13"/>
      <c r="AA169" s="13"/>
    </row>
    <row r="170" spans="1:30">
      <c r="A170" s="29" t="s">
        <v>1208</v>
      </c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>
        <f>VLOOKUP(C:C,total260724105509!B:F,5,0)</f>
        <v>11078</v>
      </c>
      <c r="M170" s="392"/>
      <c r="N170" s="234"/>
      <c r="O170" s="21">
        <f t="shared" si="13"/>
        <v>4615.833333333333</v>
      </c>
      <c r="P170" s="44">
        <v>12480</v>
      </c>
      <c r="Q170" s="44">
        <v>620</v>
      </c>
      <c r="R170" s="44">
        <v>0</v>
      </c>
      <c r="S170" s="44">
        <v>0</v>
      </c>
      <c r="T170" s="44">
        <v>2169</v>
      </c>
      <c r="U170" s="45">
        <v>-1549</v>
      </c>
      <c r="V170" s="45">
        <v>10311</v>
      </c>
      <c r="W170" s="45">
        <v>5695.166666666667</v>
      </c>
      <c r="X170" s="41">
        <v>0.88766025641025637</v>
      </c>
      <c r="Y170" s="9"/>
      <c r="Z170" s="13"/>
      <c r="AA170" s="13"/>
    </row>
    <row r="171" spans="1:30">
      <c r="A171" s="29" t="s">
        <v>1209</v>
      </c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>
        <f>VLOOKUP(C:C,total260724105509!B:F,5,0)</f>
        <v>3019</v>
      </c>
      <c r="M171" s="392"/>
      <c r="N171" s="234"/>
      <c r="O171" s="21">
        <f t="shared" si="13"/>
        <v>1257.9166666666667</v>
      </c>
      <c r="P171" s="44">
        <v>8987</v>
      </c>
      <c r="Q171" s="44">
        <v>0</v>
      </c>
      <c r="R171" s="44">
        <v>0</v>
      </c>
      <c r="S171" s="44">
        <v>0</v>
      </c>
      <c r="T171" s="44">
        <v>174</v>
      </c>
      <c r="U171" s="45">
        <v>-174</v>
      </c>
      <c r="V171" s="45">
        <v>8813</v>
      </c>
      <c r="W171" s="45">
        <v>7555.083333333333</v>
      </c>
      <c r="X171" s="41">
        <v>0.33592967619895403</v>
      </c>
      <c r="Y171" s="9"/>
      <c r="Z171" s="13"/>
      <c r="AA171" s="13"/>
    </row>
    <row r="172" spans="1:30">
      <c r="A172" s="29" t="s">
        <v>1210</v>
      </c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>
        <f>VLOOKUP(C:C,total260724105509!B:F,5,0)</f>
        <v>8368</v>
      </c>
      <c r="M172" s="392"/>
      <c r="N172" s="234">
        <v>6000</v>
      </c>
      <c r="O172" s="21">
        <f t="shared" si="13"/>
        <v>3486.666666666667</v>
      </c>
      <c r="P172" s="44">
        <v>6142</v>
      </c>
      <c r="Q172" s="44">
        <v>220</v>
      </c>
      <c r="R172" s="44">
        <v>0</v>
      </c>
      <c r="S172" s="44">
        <v>0</v>
      </c>
      <c r="T172" s="44">
        <v>1260</v>
      </c>
      <c r="U172" s="45">
        <v>-1040</v>
      </c>
      <c r="V172" s="45">
        <v>4882</v>
      </c>
      <c r="W172" s="45">
        <v>1395.333333333333</v>
      </c>
      <c r="X172" s="41">
        <v>1.362422663627483</v>
      </c>
      <c r="Y172" s="9"/>
      <c r="Z172" s="13"/>
      <c r="AA172" s="13"/>
    </row>
    <row r="173" spans="1:30">
      <c r="A173" s="29" t="s">
        <v>1211</v>
      </c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>
        <f>VLOOKUP(C:C,total260724105509!B:F,5,0)</f>
        <v>1859</v>
      </c>
      <c r="M173" s="392"/>
      <c r="N173" s="234">
        <v>1000</v>
      </c>
      <c r="O173" s="21">
        <f t="shared" si="13"/>
        <v>774.58333333333326</v>
      </c>
      <c r="P173" s="44">
        <v>1255</v>
      </c>
      <c r="Q173" s="44">
        <v>0</v>
      </c>
      <c r="R173" s="44">
        <v>0</v>
      </c>
      <c r="S173" s="44">
        <v>0</v>
      </c>
      <c r="T173" s="44">
        <v>310</v>
      </c>
      <c r="U173" s="45">
        <v>-310</v>
      </c>
      <c r="V173" s="45">
        <v>945</v>
      </c>
      <c r="W173" s="45">
        <v>170.41666666666674</v>
      </c>
      <c r="X173" s="41">
        <v>1.4812749003984065</v>
      </c>
      <c r="Y173" s="9"/>
      <c r="Z173" s="13"/>
      <c r="AA173" s="13"/>
    </row>
    <row r="174" spans="1:30">
      <c r="A174" s="29" t="s">
        <v>1212</v>
      </c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>
        <f>VLOOKUP(C:C,total260724105509!B:F,5,0)</f>
        <v>799</v>
      </c>
      <c r="M174" s="392"/>
      <c r="N174" s="234">
        <v>1500</v>
      </c>
      <c r="O174" s="211">
        <v>1500</v>
      </c>
      <c r="P174" s="44">
        <v>4405</v>
      </c>
      <c r="Q174" s="44">
        <v>300</v>
      </c>
      <c r="R174" s="44">
        <v>0</v>
      </c>
      <c r="S174" s="44">
        <v>0</v>
      </c>
      <c r="T174" s="44">
        <v>400</v>
      </c>
      <c r="U174" s="45">
        <v>-100</v>
      </c>
      <c r="V174" s="45">
        <v>4005</v>
      </c>
      <c r="W174" s="45">
        <v>2505</v>
      </c>
      <c r="X174" s="41">
        <v>0.18138479001135074</v>
      </c>
      <c r="Y174" s="9"/>
      <c r="Z174" s="13"/>
      <c r="AA174" s="13"/>
    </row>
    <row r="175" spans="1:30">
      <c r="A175" s="29" t="s">
        <v>1213</v>
      </c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>
        <f>VLOOKUP(C:C,total260724105509!B:F,5,0)</f>
        <v>7511</v>
      </c>
      <c r="M175" s="392"/>
      <c r="N175" s="234"/>
      <c r="O175" s="21">
        <f>L175/12*5</f>
        <v>3129.583333333333</v>
      </c>
      <c r="P175" s="44">
        <v>8493</v>
      </c>
      <c r="Q175" s="44">
        <v>6250</v>
      </c>
      <c r="R175" s="44">
        <v>6000</v>
      </c>
      <c r="S175" s="44">
        <v>0</v>
      </c>
      <c r="T175" s="44">
        <v>11550</v>
      </c>
      <c r="U175" s="45">
        <v>-5300</v>
      </c>
      <c r="V175" s="45">
        <v>2943</v>
      </c>
      <c r="W175" s="45">
        <v>-186.58333333333303</v>
      </c>
      <c r="X175" s="41">
        <v>0.88437536795007654</v>
      </c>
      <c r="Y175" s="9">
        <v>5000</v>
      </c>
      <c r="Z175" s="13"/>
      <c r="AA175" s="13" t="s">
        <v>351</v>
      </c>
    </row>
    <row r="176" spans="1:30">
      <c r="A176" s="29" t="s">
        <v>1214</v>
      </c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>
        <f>VLOOKUP(C:C,total260724105509!B:F,5,0)</f>
        <v>1073</v>
      </c>
      <c r="M176" s="392"/>
      <c r="N176" s="234">
        <v>1000</v>
      </c>
      <c r="O176" s="211">
        <v>1000</v>
      </c>
      <c r="P176" s="44">
        <v>1761</v>
      </c>
      <c r="Q176" s="44">
        <v>0</v>
      </c>
      <c r="R176" s="44">
        <v>0</v>
      </c>
      <c r="S176" s="44">
        <v>0</v>
      </c>
      <c r="T176" s="44">
        <v>0</v>
      </c>
      <c r="U176" s="45">
        <v>0</v>
      </c>
      <c r="V176" s="45">
        <v>1761</v>
      </c>
      <c r="W176" s="45">
        <v>761</v>
      </c>
      <c r="X176" s="41">
        <v>0.60931289040318004</v>
      </c>
      <c r="Y176" s="9"/>
      <c r="Z176" s="13"/>
      <c r="AA176" s="13"/>
    </row>
    <row r="177" spans="1:30">
      <c r="A177" s="29" t="s">
        <v>1215</v>
      </c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>
        <f>VLOOKUP(C:C,total260724105509!B:F,5,0)</f>
        <v>2233</v>
      </c>
      <c r="M177" s="392"/>
      <c r="N177" s="234">
        <v>1000</v>
      </c>
      <c r="O177" s="211">
        <v>1000</v>
      </c>
      <c r="P177" s="44">
        <v>238</v>
      </c>
      <c r="Q177" s="44">
        <v>0</v>
      </c>
      <c r="R177" s="44">
        <v>3000</v>
      </c>
      <c r="S177" s="44">
        <v>0</v>
      </c>
      <c r="T177" s="44">
        <v>54</v>
      </c>
      <c r="U177" s="45">
        <v>-54</v>
      </c>
      <c r="V177" s="45">
        <v>3184</v>
      </c>
      <c r="W177" s="45">
        <v>2184</v>
      </c>
      <c r="X177" s="41">
        <v>9.382352941176471</v>
      </c>
      <c r="Y177" s="9"/>
      <c r="Z177" s="13"/>
      <c r="AA177" s="13"/>
    </row>
    <row r="178" spans="1:30">
      <c r="A178" s="29" t="s">
        <v>1216</v>
      </c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>
        <f>VLOOKUP(C:C,total260724105509!B:F,5,0)</f>
        <v>1050</v>
      </c>
      <c r="M178" s="392"/>
      <c r="N178" s="234">
        <v>1000</v>
      </c>
      <c r="O178" s="211">
        <v>1000</v>
      </c>
      <c r="P178" s="44">
        <v>1463</v>
      </c>
      <c r="Q178" s="44">
        <v>0</v>
      </c>
      <c r="R178" s="44">
        <v>0</v>
      </c>
      <c r="S178" s="44">
        <v>0</v>
      </c>
      <c r="T178" s="44">
        <v>54</v>
      </c>
      <c r="U178" s="45">
        <v>-54</v>
      </c>
      <c r="V178" s="45">
        <v>1409</v>
      </c>
      <c r="W178" s="45">
        <v>409</v>
      </c>
      <c r="X178" s="41">
        <v>0.71770334928229662</v>
      </c>
      <c r="Y178" s="9"/>
      <c r="Z178" s="13"/>
      <c r="AA178" s="13"/>
    </row>
    <row r="179" spans="1:30">
      <c r="A179" s="29" t="s">
        <v>1217</v>
      </c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>
        <f>VLOOKUP(C:C,total260724105509!B:F,5,0)</f>
        <v>1268</v>
      </c>
      <c r="M179" s="392"/>
      <c r="N179" s="234">
        <v>1000</v>
      </c>
      <c r="O179" s="211">
        <v>1000</v>
      </c>
      <c r="P179" s="44">
        <v>1432</v>
      </c>
      <c r="Q179" s="44">
        <v>0</v>
      </c>
      <c r="R179" s="44">
        <v>0</v>
      </c>
      <c r="S179" s="44">
        <v>0</v>
      </c>
      <c r="T179" s="44">
        <v>0</v>
      </c>
      <c r="U179" s="45">
        <v>0</v>
      </c>
      <c r="V179" s="45">
        <v>1432</v>
      </c>
      <c r="W179" s="45">
        <v>432</v>
      </c>
      <c r="X179" s="41">
        <v>0.88547486033519551</v>
      </c>
      <c r="Y179" s="9"/>
      <c r="Z179" s="13"/>
      <c r="AA179" s="13"/>
    </row>
    <row r="180" spans="1:30">
      <c r="A180" s="29" t="s">
        <v>1218</v>
      </c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>
        <f>VLOOKUP(C:C,total260724105509!B:F,5,0)</f>
        <v>2956</v>
      </c>
      <c r="M180" s="392"/>
      <c r="N180" s="234">
        <v>1000</v>
      </c>
      <c r="O180" s="211">
        <v>1000</v>
      </c>
      <c r="P180" s="44">
        <v>408</v>
      </c>
      <c r="Q180" s="44">
        <v>0</v>
      </c>
      <c r="R180" s="44">
        <v>0</v>
      </c>
      <c r="S180" s="44">
        <v>0</v>
      </c>
      <c r="T180" s="44">
        <v>0</v>
      </c>
      <c r="U180" s="45">
        <v>0</v>
      </c>
      <c r="V180" s="45">
        <v>408</v>
      </c>
      <c r="W180" s="45">
        <v>-592</v>
      </c>
      <c r="X180" s="41">
        <v>7.2450980392156863</v>
      </c>
      <c r="Y180" s="9"/>
      <c r="Z180" s="13"/>
      <c r="AA180" s="13" t="s">
        <v>5134</v>
      </c>
    </row>
    <row r="181" spans="1:30" s="200" customFormat="1">
      <c r="A181" s="29" t="s">
        <v>1219</v>
      </c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>
        <f>VLOOKUP(C:C,total260724105509!B:F,5,0)</f>
        <v>1512</v>
      </c>
      <c r="M181" s="392" t="str">
        <f>VLOOKUP(C:C,処分売価!A:P,15,0)</f>
        <v>処分品</v>
      </c>
      <c r="N181" s="281">
        <v>1500</v>
      </c>
      <c r="O181" s="211">
        <v>1500</v>
      </c>
      <c r="P181" s="196">
        <v>5</v>
      </c>
      <c r="Q181" s="196">
        <v>0</v>
      </c>
      <c r="R181" s="196">
        <v>0</v>
      </c>
      <c r="S181" s="196">
        <v>0</v>
      </c>
      <c r="T181" s="196">
        <v>0</v>
      </c>
      <c r="U181" s="197">
        <v>0</v>
      </c>
      <c r="V181" s="197">
        <v>5</v>
      </c>
      <c r="W181" s="197">
        <v>-1495</v>
      </c>
      <c r="X181" s="198">
        <v>302.39999999999998</v>
      </c>
      <c r="Y181" s="9"/>
      <c r="Z181" s="243"/>
      <c r="AA181" s="243"/>
      <c r="AB181" s="201"/>
      <c r="AC181" s="201"/>
      <c r="AD181" s="201"/>
    </row>
    <row r="182" spans="1:30">
      <c r="A182" s="29" t="s">
        <v>1220</v>
      </c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>
        <f>VLOOKUP(C:C,total260724105509!B:F,5,0)</f>
        <v>1293</v>
      </c>
      <c r="M182" s="392"/>
      <c r="N182" s="234">
        <v>1000</v>
      </c>
      <c r="O182" s="211">
        <v>1000</v>
      </c>
      <c r="P182" s="44">
        <v>3589</v>
      </c>
      <c r="Q182" s="44">
        <v>0</v>
      </c>
      <c r="R182" s="44">
        <v>0</v>
      </c>
      <c r="S182" s="44">
        <v>0</v>
      </c>
      <c r="T182" s="44">
        <v>0</v>
      </c>
      <c r="U182" s="45">
        <v>0</v>
      </c>
      <c r="V182" s="45">
        <v>3589</v>
      </c>
      <c r="W182" s="45">
        <v>2589</v>
      </c>
      <c r="X182" s="41">
        <v>0.36026748397882419</v>
      </c>
      <c r="Y182" s="190"/>
      <c r="Z182" s="46"/>
      <c r="AA182" s="46"/>
    </row>
    <row r="183" spans="1:30">
      <c r="A183" s="29" t="s">
        <v>1221</v>
      </c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>
        <f>VLOOKUP(C:C,total260724105509!B:F,5,0)</f>
        <v>1173</v>
      </c>
      <c r="M183" s="392"/>
      <c r="N183" s="234">
        <v>1000</v>
      </c>
      <c r="O183" s="211">
        <v>1000</v>
      </c>
      <c r="P183" s="44">
        <v>3833</v>
      </c>
      <c r="Q183" s="44">
        <v>0</v>
      </c>
      <c r="R183" s="44">
        <v>0</v>
      </c>
      <c r="S183" s="44">
        <v>0</v>
      </c>
      <c r="T183" s="44">
        <v>0</v>
      </c>
      <c r="U183" s="45">
        <v>0</v>
      </c>
      <c r="V183" s="45">
        <v>3833</v>
      </c>
      <c r="W183" s="45">
        <v>2833</v>
      </c>
      <c r="X183" s="41">
        <v>0.306026611009653</v>
      </c>
      <c r="Y183" s="190"/>
      <c r="Z183" s="46"/>
      <c r="AA183" s="46"/>
    </row>
    <row r="184" spans="1:30">
      <c r="A184" s="29" t="s">
        <v>1222</v>
      </c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>
        <f>VLOOKUP(C:C,total260724105509!B:F,5,0)</f>
        <v>2921</v>
      </c>
      <c r="M184" s="392"/>
      <c r="N184" s="234">
        <v>1000</v>
      </c>
      <c r="O184" s="211">
        <v>1000</v>
      </c>
      <c r="P184" s="44">
        <v>6151</v>
      </c>
      <c r="Q184" s="44">
        <v>0</v>
      </c>
      <c r="R184" s="44">
        <v>0</v>
      </c>
      <c r="S184" s="44">
        <v>0</v>
      </c>
      <c r="T184" s="44">
        <v>2800</v>
      </c>
      <c r="U184" s="45">
        <v>-2800</v>
      </c>
      <c r="V184" s="45">
        <v>3351</v>
      </c>
      <c r="W184" s="45">
        <v>2351</v>
      </c>
      <c r="X184" s="41">
        <v>0.47488213298650628</v>
      </c>
      <c r="Y184" s="190"/>
      <c r="Z184" s="46"/>
      <c r="AA184" s="46"/>
    </row>
    <row r="185" spans="1:30">
      <c r="A185" s="29" t="s">
        <v>1223</v>
      </c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>
        <f>VLOOKUP(C:C,total260724105509!B:F,5,0)</f>
        <v>1196</v>
      </c>
      <c r="M185" s="392"/>
      <c r="N185" s="234">
        <v>1000</v>
      </c>
      <c r="O185" s="211">
        <v>1000</v>
      </c>
      <c r="P185" s="44">
        <v>3649</v>
      </c>
      <c r="Q185" s="44">
        <v>1190</v>
      </c>
      <c r="R185" s="44">
        <v>0</v>
      </c>
      <c r="S185" s="44">
        <v>0</v>
      </c>
      <c r="T185" s="44">
        <v>740</v>
      </c>
      <c r="U185" s="45">
        <v>450</v>
      </c>
      <c r="V185" s="45">
        <v>2909</v>
      </c>
      <c r="W185" s="45">
        <v>1909</v>
      </c>
      <c r="X185" s="41">
        <v>0.32776103041929294</v>
      </c>
      <c r="Y185" s="190"/>
      <c r="Z185" s="46"/>
      <c r="AA185" s="46"/>
    </row>
    <row r="186" spans="1:30">
      <c r="A186" s="29" t="s">
        <v>1224</v>
      </c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>
        <f>VLOOKUP(C:C,total260724105509!B:F,5,0)</f>
        <v>1171</v>
      </c>
      <c r="M186" s="392"/>
      <c r="N186" s="213"/>
      <c r="O186" s="21">
        <f t="shared" ref="O186:O187" si="14">L186/12*5</f>
        <v>487.91666666666663</v>
      </c>
      <c r="P186" s="44">
        <v>498</v>
      </c>
      <c r="Q186" s="44">
        <v>700</v>
      </c>
      <c r="R186" s="44">
        <v>0</v>
      </c>
      <c r="S186" s="44">
        <v>0</v>
      </c>
      <c r="T186" s="44">
        <v>700</v>
      </c>
      <c r="U186" s="45">
        <v>0</v>
      </c>
      <c r="V186" s="45">
        <v>-202</v>
      </c>
      <c r="W186" s="45">
        <v>-689.91666666666663</v>
      </c>
      <c r="X186" s="41">
        <v>2.3514056224899598</v>
      </c>
      <c r="Y186" s="9"/>
      <c r="Z186" s="13"/>
      <c r="AA186" s="13"/>
    </row>
    <row r="187" spans="1:30">
      <c r="A187" s="29" t="s">
        <v>1225</v>
      </c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>
        <f>VLOOKUP(C:C,total260724105509!B:F,5,0)</f>
        <v>2198</v>
      </c>
      <c r="M187" s="392"/>
      <c r="N187" s="213"/>
      <c r="O187" s="21">
        <f t="shared" si="14"/>
        <v>915.83333333333326</v>
      </c>
      <c r="P187" s="44">
        <v>1104</v>
      </c>
      <c r="Q187" s="44">
        <v>200</v>
      </c>
      <c r="R187" s="44">
        <v>0</v>
      </c>
      <c r="S187" s="44">
        <v>0</v>
      </c>
      <c r="T187" s="44">
        <v>200</v>
      </c>
      <c r="U187" s="45">
        <v>0</v>
      </c>
      <c r="V187" s="45">
        <v>904</v>
      </c>
      <c r="W187" s="45">
        <v>-11.833333333333258</v>
      </c>
      <c r="X187" s="41">
        <v>1.9909420289855073</v>
      </c>
      <c r="Y187" s="9"/>
      <c r="Z187" s="13"/>
      <c r="AA187" s="13"/>
    </row>
    <row r="188" spans="1:30">
      <c r="A188" s="29" t="s">
        <v>1267</v>
      </c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>
        <f>VLOOKUP(C:C,total260724105509!B:F,5,0)</f>
        <v>1333</v>
      </c>
      <c r="M188" s="392"/>
      <c r="N188" s="234">
        <v>1500</v>
      </c>
      <c r="O188" s="211">
        <v>1500</v>
      </c>
      <c r="P188" s="44">
        <v>4594</v>
      </c>
      <c r="Q188" s="44">
        <v>490</v>
      </c>
      <c r="R188" s="44">
        <v>0</v>
      </c>
      <c r="S188" s="44">
        <v>0</v>
      </c>
      <c r="T188" s="44">
        <v>490</v>
      </c>
      <c r="U188" s="45">
        <v>0</v>
      </c>
      <c r="V188" s="45">
        <v>4104</v>
      </c>
      <c r="W188" s="45">
        <v>2604</v>
      </c>
      <c r="X188" s="41">
        <v>0.29016107966913363</v>
      </c>
      <c r="Y188" s="9"/>
      <c r="Z188" s="13"/>
      <c r="AA188" s="13"/>
    </row>
    <row r="189" spans="1:30">
      <c r="A189" s="29" t="s">
        <v>1268</v>
      </c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>
        <f>VLOOKUP(C:C,total260724105509!B:F,5,0)</f>
        <v>8376</v>
      </c>
      <c r="M189" s="392"/>
      <c r="N189" s="8"/>
      <c r="O189" s="21">
        <f>L189/12*5</f>
        <v>3490</v>
      </c>
      <c r="P189" s="44">
        <v>6894</v>
      </c>
      <c r="Q189" s="44">
        <v>1070</v>
      </c>
      <c r="R189" s="44">
        <v>0</v>
      </c>
      <c r="S189" s="44">
        <v>0</v>
      </c>
      <c r="T189" s="44">
        <v>1070</v>
      </c>
      <c r="U189" s="45">
        <v>0</v>
      </c>
      <c r="V189" s="45">
        <v>5824</v>
      </c>
      <c r="W189" s="45">
        <v>2334</v>
      </c>
      <c r="X189" s="41">
        <v>1.2149695387293298</v>
      </c>
      <c r="Y189" s="9"/>
      <c r="Z189" s="13"/>
      <c r="AA189" s="13"/>
    </row>
    <row r="190" spans="1:30">
      <c r="A190" s="29" t="s">
        <v>1269</v>
      </c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VLOOKUP(C:C,total260724105509!B:F,5,0)</f>
        <v>235</v>
      </c>
      <c r="M190" s="392"/>
      <c r="N190" s="213">
        <v>1000</v>
      </c>
      <c r="O190" s="211">
        <v>1000</v>
      </c>
      <c r="P190" s="44">
        <v>2711</v>
      </c>
      <c r="Q190" s="44">
        <v>3030</v>
      </c>
      <c r="R190" s="44">
        <v>3000</v>
      </c>
      <c r="S190" s="44">
        <v>0</v>
      </c>
      <c r="T190" s="44">
        <v>13530</v>
      </c>
      <c r="U190" s="45">
        <v>-10500</v>
      </c>
      <c r="V190" s="45">
        <v>-7819</v>
      </c>
      <c r="W190" s="45">
        <v>-8819</v>
      </c>
      <c r="X190" s="41">
        <v>8.6683880486905202E-2</v>
      </c>
      <c r="Y190" s="9">
        <v>13500</v>
      </c>
      <c r="Z190" s="13"/>
      <c r="AA190" s="13" t="s">
        <v>5234</v>
      </c>
    </row>
    <row r="191" spans="1:30">
      <c r="A191" s="29" t="s">
        <v>1270</v>
      </c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VLOOKUP(C:C,total260724105509!B:F,5,0)</f>
        <v>1543</v>
      </c>
      <c r="M191" s="392"/>
      <c r="N191" s="213">
        <v>1000</v>
      </c>
      <c r="O191" s="211">
        <v>1000</v>
      </c>
      <c r="P191" s="44">
        <v>4404</v>
      </c>
      <c r="Q191" s="44">
        <v>3050</v>
      </c>
      <c r="R191" s="44">
        <v>0</v>
      </c>
      <c r="S191" s="44">
        <v>0</v>
      </c>
      <c r="T191" s="44">
        <v>1850</v>
      </c>
      <c r="U191" s="45">
        <v>1200</v>
      </c>
      <c r="V191" s="45">
        <v>2554</v>
      </c>
      <c r="W191" s="45">
        <v>1554</v>
      </c>
      <c r="X191" s="41">
        <v>0.35036330608537691</v>
      </c>
      <c r="Y191" s="9"/>
      <c r="Z191" s="13"/>
      <c r="AA191" s="13"/>
    </row>
    <row r="192" spans="1:30">
      <c r="A192" s="29" t="s">
        <v>1281</v>
      </c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VLOOKUP(C:C,total260724105509!B:F,5,0)</f>
        <v>945</v>
      </c>
      <c r="M192" s="392"/>
      <c r="N192" s="213">
        <v>1000</v>
      </c>
      <c r="O192" s="211">
        <v>1000</v>
      </c>
      <c r="P192" s="44">
        <v>1567</v>
      </c>
      <c r="Q192" s="44">
        <v>0</v>
      </c>
      <c r="R192" s="44">
        <v>0</v>
      </c>
      <c r="S192" s="44">
        <v>0</v>
      </c>
      <c r="T192" s="44">
        <v>0</v>
      </c>
      <c r="U192" s="45">
        <v>0</v>
      </c>
      <c r="V192" s="45">
        <v>1567</v>
      </c>
      <c r="W192" s="45">
        <v>567</v>
      </c>
      <c r="X192" s="41">
        <v>0.60306317804722398</v>
      </c>
      <c r="Y192" s="9"/>
      <c r="Z192" s="13"/>
      <c r="AA192" s="13"/>
    </row>
    <row r="193" spans="1:27">
      <c r="A193" s="29" t="s">
        <v>1282</v>
      </c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VLOOKUP(C:C,total260724105509!B:F,5,0)</f>
        <v>28</v>
      </c>
      <c r="M193" s="392"/>
      <c r="N193" s="213">
        <v>1000</v>
      </c>
      <c r="O193" s="211">
        <v>1000</v>
      </c>
      <c r="P193" s="44">
        <v>2244</v>
      </c>
      <c r="Q193" s="44">
        <v>1000</v>
      </c>
      <c r="R193" s="44">
        <v>0</v>
      </c>
      <c r="S193" s="44">
        <v>0</v>
      </c>
      <c r="T193" s="44">
        <v>1200</v>
      </c>
      <c r="U193" s="45">
        <v>-200</v>
      </c>
      <c r="V193" s="45">
        <v>1044</v>
      </c>
      <c r="W193" s="45">
        <v>44</v>
      </c>
      <c r="X193" s="41">
        <v>1.2477718360071301E-2</v>
      </c>
      <c r="Y193" s="9">
        <v>1200</v>
      </c>
      <c r="Z193" s="13"/>
      <c r="AA193" s="13" t="s">
        <v>2746</v>
      </c>
    </row>
    <row r="194" spans="1:27">
      <c r="A194" s="29" t="s">
        <v>1283</v>
      </c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VLOOKUP(C:C,total260724105509!B:F,5,0)</f>
        <v>498</v>
      </c>
      <c r="M194" s="392"/>
      <c r="N194" s="213">
        <v>1000</v>
      </c>
      <c r="O194" s="211">
        <v>1000</v>
      </c>
      <c r="P194" s="44">
        <v>2100</v>
      </c>
      <c r="Q194" s="44">
        <v>50</v>
      </c>
      <c r="R194" s="44">
        <v>0</v>
      </c>
      <c r="S194" s="44">
        <v>0</v>
      </c>
      <c r="T194" s="44">
        <v>50</v>
      </c>
      <c r="U194" s="45">
        <v>0</v>
      </c>
      <c r="V194" s="45">
        <v>2050</v>
      </c>
      <c r="W194" s="45">
        <v>1050</v>
      </c>
      <c r="X194" s="41">
        <v>0.23714285714285716</v>
      </c>
      <c r="Y194" s="9"/>
      <c r="Z194" s="13" t="s">
        <v>351</v>
      </c>
      <c r="AA194" s="13"/>
    </row>
    <row r="195" spans="1:27">
      <c r="A195" s="29" t="s">
        <v>2921</v>
      </c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VLOOKUP(C:C,total260724105509!B:F,5,0)</f>
        <v>14</v>
      </c>
      <c r="M195" s="392"/>
      <c r="N195" s="213">
        <v>1000</v>
      </c>
      <c r="O195" s="211">
        <v>1000</v>
      </c>
      <c r="P195" s="44">
        <v>1980</v>
      </c>
      <c r="Q195" s="44">
        <v>0</v>
      </c>
      <c r="R195" s="44">
        <v>0</v>
      </c>
      <c r="S195" s="44">
        <v>0</v>
      </c>
      <c r="T195" s="44">
        <v>0</v>
      </c>
      <c r="U195" s="45">
        <v>0</v>
      </c>
      <c r="V195" s="45">
        <v>1980</v>
      </c>
      <c r="W195" s="45">
        <v>980</v>
      </c>
      <c r="X195" s="41">
        <v>7.0707070707070711E-3</v>
      </c>
      <c r="Y195" s="9"/>
      <c r="Z195" s="13"/>
      <c r="AA195" s="13"/>
    </row>
    <row r="196" spans="1:27">
      <c r="A196" s="29" t="s">
        <v>2922</v>
      </c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VLOOKUP(C:C,total260724105509!B:F,5,0)</f>
        <v>732</v>
      </c>
      <c r="M196" s="392"/>
      <c r="N196" s="213">
        <v>1000</v>
      </c>
      <c r="O196" s="211">
        <v>1000</v>
      </c>
      <c r="P196" s="44">
        <v>2256</v>
      </c>
      <c r="Q196" s="44">
        <v>1100</v>
      </c>
      <c r="R196" s="44">
        <v>0</v>
      </c>
      <c r="S196" s="44">
        <v>0</v>
      </c>
      <c r="T196" s="44">
        <v>1200</v>
      </c>
      <c r="U196" s="45">
        <v>-100</v>
      </c>
      <c r="V196" s="45">
        <v>1056</v>
      </c>
      <c r="W196" s="45">
        <v>56</v>
      </c>
      <c r="X196" s="41">
        <v>0.32446808510638298</v>
      </c>
      <c r="Y196" s="9"/>
      <c r="Z196" s="13"/>
      <c r="AA196" s="13"/>
    </row>
    <row r="197" spans="1:27">
      <c r="A197" s="29" t="s">
        <v>2923</v>
      </c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VLOOKUP(C:C,total260724105509!B:F,5,0)</f>
        <v>286</v>
      </c>
      <c r="M197" s="392"/>
      <c r="N197" s="213">
        <v>1000</v>
      </c>
      <c r="O197" s="211">
        <v>1000</v>
      </c>
      <c r="P197" s="44">
        <v>2269</v>
      </c>
      <c r="Q197" s="44">
        <v>0</v>
      </c>
      <c r="R197" s="44">
        <v>0</v>
      </c>
      <c r="S197" s="44">
        <v>0</v>
      </c>
      <c r="T197" s="44">
        <v>0</v>
      </c>
      <c r="U197" s="45">
        <v>0</v>
      </c>
      <c r="V197" s="45">
        <v>2269</v>
      </c>
      <c r="W197" s="45">
        <v>1269</v>
      </c>
      <c r="X197" s="41">
        <v>0.12604671661524902</v>
      </c>
      <c r="Y197" s="190"/>
      <c r="Z197" s="46"/>
      <c r="AA197" s="46"/>
    </row>
    <row r="198" spans="1:27">
      <c r="A198" s="29" t="s">
        <v>2924</v>
      </c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VLOOKUP(C:C,total260724105509!B:F,5,0)</f>
        <v>2087</v>
      </c>
      <c r="M198" s="392"/>
      <c r="N198" s="213">
        <v>1000</v>
      </c>
      <c r="O198" s="211">
        <v>1000</v>
      </c>
      <c r="P198" s="44">
        <v>3752</v>
      </c>
      <c r="Q198" s="44">
        <v>100</v>
      </c>
      <c r="R198" s="44">
        <v>0</v>
      </c>
      <c r="S198" s="44">
        <v>0</v>
      </c>
      <c r="T198" s="44">
        <v>100</v>
      </c>
      <c r="U198" s="45">
        <v>0</v>
      </c>
      <c r="V198" s="45">
        <v>3652</v>
      </c>
      <c r="W198" s="45">
        <v>2652</v>
      </c>
      <c r="X198" s="41">
        <v>0.55623667377398722</v>
      </c>
      <c r="Y198" s="190"/>
      <c r="Z198" s="46"/>
      <c r="AA198" s="46"/>
    </row>
    <row r="199" spans="1:27">
      <c r="A199" s="29" t="s">
        <v>2925</v>
      </c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VLOOKUP(C:C,total260724105509!B:F,5,0)</f>
        <v>4795</v>
      </c>
      <c r="M199" s="392"/>
      <c r="N199" s="213"/>
      <c r="O199" s="21">
        <f>L199/12*5</f>
        <v>1997.9166666666665</v>
      </c>
      <c r="P199" s="44">
        <v>1459</v>
      </c>
      <c r="Q199" s="44">
        <v>2010</v>
      </c>
      <c r="R199" s="44">
        <v>3000</v>
      </c>
      <c r="S199" s="44">
        <v>0</v>
      </c>
      <c r="T199" s="44">
        <v>1830</v>
      </c>
      <c r="U199" s="45">
        <v>180</v>
      </c>
      <c r="V199" s="45">
        <v>2629</v>
      </c>
      <c r="W199" s="45">
        <v>631.08333333333348</v>
      </c>
      <c r="X199" s="41">
        <v>3.2864976010966416</v>
      </c>
      <c r="Y199" s="190"/>
      <c r="Z199" s="46"/>
      <c r="AA199" s="46"/>
    </row>
    <row r="200" spans="1:27">
      <c r="A200" s="29" t="s">
        <v>2926</v>
      </c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VLOOKUP(C:C,total260724105509!B:F,5,0)</f>
        <v>752</v>
      </c>
      <c r="M200" s="392"/>
      <c r="N200" s="213">
        <v>1000</v>
      </c>
      <c r="O200" s="211">
        <v>1000</v>
      </c>
      <c r="P200" s="44">
        <v>2207</v>
      </c>
      <c r="Q200" s="44">
        <v>0</v>
      </c>
      <c r="R200" s="44">
        <v>0</v>
      </c>
      <c r="S200" s="44">
        <v>0</v>
      </c>
      <c r="T200" s="44">
        <v>0</v>
      </c>
      <c r="U200" s="45">
        <v>0</v>
      </c>
      <c r="V200" s="45">
        <v>2207</v>
      </c>
      <c r="W200" s="45">
        <v>1207</v>
      </c>
      <c r="X200" s="41">
        <v>0.34073402809243319</v>
      </c>
      <c r="Y200" s="190"/>
      <c r="Z200" s="46" t="s">
        <v>351</v>
      </c>
      <c r="AA200" s="46"/>
    </row>
    <row r="201" spans="1:27">
      <c r="A201" s="29" t="s">
        <v>2927</v>
      </c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>
        <f>VLOOKUP(C:C,total260724105509!B:F,5,0)</f>
        <v>1270</v>
      </c>
      <c r="M201" s="392"/>
      <c r="N201" s="213">
        <v>3000</v>
      </c>
      <c r="O201" s="211">
        <v>3000</v>
      </c>
      <c r="P201" s="44">
        <v>8623</v>
      </c>
      <c r="Q201" s="44">
        <v>700</v>
      </c>
      <c r="R201" s="44">
        <v>0</v>
      </c>
      <c r="S201" s="44">
        <v>0</v>
      </c>
      <c r="T201" s="44">
        <v>700</v>
      </c>
      <c r="U201" s="45">
        <v>0</v>
      </c>
      <c r="V201" s="45">
        <v>7923</v>
      </c>
      <c r="W201" s="45">
        <v>4923</v>
      </c>
      <c r="X201" s="41">
        <v>0.14728052881827669</v>
      </c>
      <c r="Y201" s="190"/>
      <c r="Z201" s="46"/>
      <c r="AA201" s="46"/>
    </row>
    <row r="202" spans="1:27">
      <c r="A202" s="29" t="s">
        <v>2928</v>
      </c>
      <c r="B202" s="2" t="s">
        <v>5</v>
      </c>
      <c r="C202" s="49" t="s">
        <v>4364</v>
      </c>
      <c r="D202" s="50" t="s">
        <v>5235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>
        <f>VLOOKUP(C:C,total260724105509!B:F,5,0)</f>
        <v>74</v>
      </c>
      <c r="M202" s="392"/>
      <c r="N202" s="213">
        <v>1000</v>
      </c>
      <c r="O202" s="211">
        <v>1000</v>
      </c>
      <c r="P202" s="44">
        <v>2875</v>
      </c>
      <c r="Q202" s="44">
        <v>1200</v>
      </c>
      <c r="R202" s="44">
        <v>0</v>
      </c>
      <c r="S202" s="44">
        <v>0</v>
      </c>
      <c r="T202" s="44">
        <v>650</v>
      </c>
      <c r="U202" s="45">
        <v>550</v>
      </c>
      <c r="V202" s="45">
        <v>2225</v>
      </c>
      <c r="W202" s="45">
        <v>1225</v>
      </c>
      <c r="X202" s="41">
        <v>2.5739130434782608E-2</v>
      </c>
      <c r="Y202" s="190">
        <v>450</v>
      </c>
      <c r="Z202" s="46"/>
      <c r="AA202" s="46"/>
    </row>
    <row r="203" spans="1:27">
      <c r="A203" s="29" t="s">
        <v>2929</v>
      </c>
      <c r="B203" s="2" t="s">
        <v>5</v>
      </c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>
        <f>VLOOKUP(C:C,total260724105509!B:F,5,0)</f>
        <v>185</v>
      </c>
      <c r="M203" s="392"/>
      <c r="N203" s="213"/>
      <c r="O203" s="21">
        <f t="shared" ref="O203:O206" si="15">L203/12*5</f>
        <v>77.083333333333329</v>
      </c>
      <c r="P203" s="44">
        <v>4656</v>
      </c>
      <c r="Q203" s="44">
        <v>0</v>
      </c>
      <c r="R203" s="44">
        <v>0</v>
      </c>
      <c r="S203" s="44">
        <v>0</v>
      </c>
      <c r="T203" s="44">
        <v>100</v>
      </c>
      <c r="U203" s="45">
        <v>-100</v>
      </c>
      <c r="V203" s="45">
        <v>4556</v>
      </c>
      <c r="W203" s="45">
        <v>4478.916666666667</v>
      </c>
      <c r="X203" s="41">
        <v>3.9733676975945015E-2</v>
      </c>
      <c r="Y203" s="190"/>
      <c r="Z203" s="46"/>
      <c r="AA203" s="46"/>
    </row>
    <row r="204" spans="1:27">
      <c r="A204" s="29" t="s">
        <v>2930</v>
      </c>
      <c r="B204" s="2" t="s">
        <v>5</v>
      </c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>
        <f>VLOOKUP(C:C,total260724105509!B:F,5,0)</f>
        <v>53</v>
      </c>
      <c r="M204" s="392"/>
      <c r="N204" s="213"/>
      <c r="O204" s="21">
        <f t="shared" si="15"/>
        <v>22.083333333333336</v>
      </c>
      <c r="P204" s="44">
        <v>4902</v>
      </c>
      <c r="Q204" s="44">
        <v>1000</v>
      </c>
      <c r="R204" s="44">
        <v>0</v>
      </c>
      <c r="S204" s="44">
        <v>0</v>
      </c>
      <c r="T204" s="44">
        <v>850</v>
      </c>
      <c r="U204" s="45">
        <v>150</v>
      </c>
      <c r="V204" s="45">
        <v>4052</v>
      </c>
      <c r="W204" s="45">
        <v>4029.9166666666665</v>
      </c>
      <c r="X204" s="41">
        <v>1.0811913504691963E-2</v>
      </c>
      <c r="Y204" s="190"/>
      <c r="Z204" s="46"/>
      <c r="AA204" s="46"/>
    </row>
    <row r="205" spans="1:27">
      <c r="A205" s="29" t="s">
        <v>2931</v>
      </c>
      <c r="B205" s="2" t="s">
        <v>5</v>
      </c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>
        <f>VLOOKUP(C:C,total260724105509!B:F,5,0)</f>
        <v>1374</v>
      </c>
      <c r="M205" s="392"/>
      <c r="N205" s="213"/>
      <c r="O205" s="21">
        <f t="shared" si="15"/>
        <v>572.5</v>
      </c>
      <c r="P205" s="44">
        <v>4713</v>
      </c>
      <c r="Q205" s="44">
        <v>3050</v>
      </c>
      <c r="R205" s="44">
        <v>0</v>
      </c>
      <c r="S205" s="44">
        <v>0</v>
      </c>
      <c r="T205" s="44">
        <v>3170</v>
      </c>
      <c r="U205" s="45">
        <v>-120</v>
      </c>
      <c r="V205" s="45">
        <v>1543</v>
      </c>
      <c r="W205" s="45">
        <v>970.5</v>
      </c>
      <c r="X205" s="41">
        <v>0.2915340547422024</v>
      </c>
      <c r="Y205" s="190"/>
      <c r="Z205" s="46"/>
      <c r="AA205" s="46"/>
    </row>
    <row r="206" spans="1:27">
      <c r="A206" s="29" t="s">
        <v>2932</v>
      </c>
      <c r="B206" s="2" t="s">
        <v>5</v>
      </c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>
        <f>VLOOKUP(C:C,total260724105509!B:F,5,0)</f>
        <v>882</v>
      </c>
      <c r="M206" s="392"/>
      <c r="N206" s="213"/>
      <c r="O206" s="21">
        <f t="shared" si="15"/>
        <v>367.5</v>
      </c>
      <c r="P206" s="44">
        <v>2105</v>
      </c>
      <c r="Q206" s="44">
        <v>684</v>
      </c>
      <c r="R206" s="44">
        <v>0</v>
      </c>
      <c r="S206" s="44">
        <v>0</v>
      </c>
      <c r="T206" s="44">
        <v>474</v>
      </c>
      <c r="U206" s="45">
        <v>210</v>
      </c>
      <c r="V206" s="45">
        <v>1631</v>
      </c>
      <c r="W206" s="45">
        <v>1263.5</v>
      </c>
      <c r="X206" s="41">
        <v>0.41900237529691209</v>
      </c>
      <c r="Y206" s="190"/>
      <c r="Z206" s="46"/>
      <c r="AA206" s="46"/>
    </row>
    <row r="207" spans="1:27">
      <c r="A207" s="29" t="s">
        <v>2933</v>
      </c>
      <c r="B207" s="2" t="s">
        <v>5</v>
      </c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>
        <f>VLOOKUP(C:C,total260724105509!B:F,5,0)</f>
        <v>3033</v>
      </c>
      <c r="M207" s="392"/>
      <c r="N207" s="213">
        <v>1800</v>
      </c>
      <c r="O207" s="211">
        <v>2500</v>
      </c>
      <c r="P207" s="44">
        <v>198</v>
      </c>
      <c r="Q207" s="44">
        <v>0</v>
      </c>
      <c r="R207" s="44">
        <v>5000</v>
      </c>
      <c r="S207" s="44">
        <v>0</v>
      </c>
      <c r="T207" s="44">
        <v>0</v>
      </c>
      <c r="U207" s="45">
        <v>0</v>
      </c>
      <c r="V207" s="45">
        <v>5198</v>
      </c>
      <c r="W207" s="45">
        <v>2698</v>
      </c>
      <c r="X207" s="41">
        <v>15.318181818181818</v>
      </c>
      <c r="Y207" s="190"/>
      <c r="Z207" s="46" t="s">
        <v>5138</v>
      </c>
      <c r="AA207" s="46"/>
    </row>
    <row r="208" spans="1:27">
      <c r="A208" s="29" t="s">
        <v>2934</v>
      </c>
      <c r="B208" s="2" t="s">
        <v>5</v>
      </c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>
        <f>VLOOKUP(C:C,total260724105509!B:F,5,0)</f>
        <v>504</v>
      </c>
      <c r="M208" s="392"/>
      <c r="N208" s="213">
        <v>1800</v>
      </c>
      <c r="O208" s="211">
        <v>1800</v>
      </c>
      <c r="P208" s="44">
        <v>537</v>
      </c>
      <c r="Q208" s="44">
        <v>0</v>
      </c>
      <c r="R208" s="44">
        <v>3100</v>
      </c>
      <c r="S208" s="44">
        <v>0</v>
      </c>
      <c r="T208" s="44">
        <v>0</v>
      </c>
      <c r="U208" s="45">
        <v>0</v>
      </c>
      <c r="V208" s="45">
        <v>3637</v>
      </c>
      <c r="W208" s="45">
        <v>1837</v>
      </c>
      <c r="X208" s="41">
        <v>0.93854748603351956</v>
      </c>
      <c r="Y208" s="190"/>
      <c r="Z208" s="46"/>
      <c r="AA208" s="46"/>
    </row>
    <row r="209" spans="1:27">
      <c r="A209" s="29" t="s">
        <v>2935</v>
      </c>
      <c r="B209" s="2" t="s">
        <v>5</v>
      </c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>
        <f>VLOOKUP(C:C,total260724105509!B:F,5,0)</f>
        <v>751</v>
      </c>
      <c r="M209" s="392"/>
      <c r="N209" s="213">
        <v>1800</v>
      </c>
      <c r="O209" s="211">
        <v>1800</v>
      </c>
      <c r="P209" s="44">
        <v>623</v>
      </c>
      <c r="Q209" s="44">
        <v>0</v>
      </c>
      <c r="R209" s="44">
        <v>3400</v>
      </c>
      <c r="S209" s="44">
        <v>0</v>
      </c>
      <c r="T209" s="44">
        <v>0</v>
      </c>
      <c r="U209" s="45">
        <v>0</v>
      </c>
      <c r="V209" s="45">
        <v>4023</v>
      </c>
      <c r="W209" s="45">
        <v>2223</v>
      </c>
      <c r="X209" s="41">
        <v>1.2054574638844302</v>
      </c>
      <c r="Y209" s="190"/>
      <c r="Z209" s="46"/>
      <c r="AA209" s="46"/>
    </row>
    <row r="210" spans="1:27">
      <c r="A210" s="29" t="s">
        <v>5153</v>
      </c>
      <c r="B210" s="2" t="s">
        <v>5</v>
      </c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>
        <f>VLOOKUP(C:C,total260724105509!B:F,5,0)</f>
        <v>598</v>
      </c>
      <c r="M210" s="392"/>
      <c r="N210" s="213"/>
      <c r="O210" s="21">
        <f t="shared" ref="O210:O214" si="16">L210/12*5</f>
        <v>249.16666666666669</v>
      </c>
      <c r="P210" s="44">
        <v>2316</v>
      </c>
      <c r="Q210" s="44">
        <v>1140</v>
      </c>
      <c r="R210" s="44">
        <v>0</v>
      </c>
      <c r="S210" s="44">
        <v>0</v>
      </c>
      <c r="T210" s="44">
        <v>1140</v>
      </c>
      <c r="U210" s="45">
        <v>0</v>
      </c>
      <c r="V210" s="45">
        <v>1176</v>
      </c>
      <c r="W210" s="45">
        <v>926.83333333333326</v>
      </c>
      <c r="X210" s="41">
        <v>0.25820379965457685</v>
      </c>
      <c r="Y210" s="190"/>
      <c r="Z210" s="46"/>
      <c r="AA210" s="46"/>
    </row>
    <row r="211" spans="1:27">
      <c r="A211" s="29" t="s">
        <v>4237</v>
      </c>
      <c r="B211" s="2" t="s">
        <v>5</v>
      </c>
      <c r="C211" s="49" t="s">
        <v>5141</v>
      </c>
      <c r="D211" s="50" t="s">
        <v>5142</v>
      </c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>
        <f>VLOOKUP(C:C,total260724105509!B:F,5,0)</f>
        <v>42</v>
      </c>
      <c r="M211" s="392"/>
      <c r="N211" s="213"/>
      <c r="O211" s="21">
        <f t="shared" si="16"/>
        <v>17.5</v>
      </c>
      <c r="P211" s="44">
        <v>4925</v>
      </c>
      <c r="Q211" s="44">
        <v>1000</v>
      </c>
      <c r="R211" s="44">
        <v>0</v>
      </c>
      <c r="S211" s="44">
        <v>0</v>
      </c>
      <c r="T211" s="44">
        <v>750</v>
      </c>
      <c r="U211" s="45">
        <v>250</v>
      </c>
      <c r="V211" s="45">
        <v>4175</v>
      </c>
      <c r="W211" s="45">
        <v>4157.5</v>
      </c>
      <c r="X211" s="41">
        <v>8.5279187817258878E-3</v>
      </c>
      <c r="Y211" s="190">
        <v>750</v>
      </c>
      <c r="Z211" s="46"/>
      <c r="AA211" s="46"/>
    </row>
    <row r="212" spans="1:27">
      <c r="A212" s="29" t="s">
        <v>4240</v>
      </c>
      <c r="B212" s="2" t="s">
        <v>5</v>
      </c>
      <c r="C212" s="49" t="s">
        <v>5143</v>
      </c>
      <c r="D212" s="50" t="s">
        <v>5144</v>
      </c>
      <c r="E212" s="50"/>
      <c r="F212" s="50"/>
      <c r="G212" s="8"/>
      <c r="H212" s="21"/>
      <c r="I212" s="8"/>
      <c r="J212" s="203" t="e">
        <f>VLOOKUP(C212,'出荷数2307～2406total241008110618'!B:F,5,0)</f>
        <v>#N/A</v>
      </c>
      <c r="K212" s="214" t="e">
        <f>VLOOKUP(C212,'出荷数2407-2506total250730101950'!B:F,5,0)</f>
        <v>#N/A</v>
      </c>
      <c r="L212" s="203">
        <f>VLOOKUP(C:C,total260724105509!B:F,5,0)</f>
        <v>72</v>
      </c>
      <c r="M212" s="392"/>
      <c r="N212" s="213"/>
      <c r="O212" s="21">
        <f t="shared" si="16"/>
        <v>30</v>
      </c>
      <c r="P212" s="44">
        <v>1953</v>
      </c>
      <c r="Q212" s="44">
        <v>0</v>
      </c>
      <c r="R212" s="44">
        <v>0</v>
      </c>
      <c r="S212" s="44">
        <v>0</v>
      </c>
      <c r="T212" s="44">
        <v>0</v>
      </c>
      <c r="U212" s="45">
        <v>0</v>
      </c>
      <c r="V212" s="45">
        <v>1953</v>
      </c>
      <c r="W212" s="45">
        <v>1923</v>
      </c>
      <c r="X212" s="41">
        <v>3.6866359447004608E-2</v>
      </c>
      <c r="Y212" s="190"/>
      <c r="Z212" s="46"/>
      <c r="AA212" s="46"/>
    </row>
    <row r="213" spans="1:27">
      <c r="A213" s="29" t="s">
        <v>4248</v>
      </c>
      <c r="B213" s="2" t="s">
        <v>5</v>
      </c>
      <c r="C213" s="49" t="s">
        <v>5145</v>
      </c>
      <c r="D213" s="50" t="s">
        <v>5146</v>
      </c>
      <c r="E213" s="50"/>
      <c r="F213" s="50"/>
      <c r="G213" s="8"/>
      <c r="H213" s="21"/>
      <c r="I213" s="8"/>
      <c r="J213" s="203" t="e">
        <f>VLOOKUP(C213,'出荷数2307～2406total241008110618'!B:F,5,0)</f>
        <v>#N/A</v>
      </c>
      <c r="K213" s="214" t="e">
        <f>VLOOKUP(C213,'出荷数2407-2506total250730101950'!B:F,5,0)</f>
        <v>#N/A</v>
      </c>
      <c r="L213" s="203">
        <f>VLOOKUP(C:C,total260724105509!B:F,5,0)</f>
        <v>61</v>
      </c>
      <c r="M213" s="392"/>
      <c r="N213" s="213"/>
      <c r="O213" s="21">
        <f t="shared" si="16"/>
        <v>25.416666666666664</v>
      </c>
      <c r="P213" s="44">
        <v>1963</v>
      </c>
      <c r="Q213" s="44">
        <v>0</v>
      </c>
      <c r="R213" s="44">
        <v>0</v>
      </c>
      <c r="S213" s="44">
        <v>0</v>
      </c>
      <c r="T213" s="44">
        <v>0</v>
      </c>
      <c r="U213" s="45">
        <v>0</v>
      </c>
      <c r="V213" s="45">
        <v>1963</v>
      </c>
      <c r="W213" s="45">
        <v>1937.5833333333333</v>
      </c>
      <c r="X213" s="41">
        <v>3.107488537952114E-2</v>
      </c>
      <c r="Y213" s="190"/>
      <c r="Z213" s="46"/>
      <c r="AA213" s="46"/>
    </row>
    <row r="214" spans="1:27">
      <c r="A214" s="29" t="s">
        <v>4428</v>
      </c>
      <c r="B214" s="2" t="s">
        <v>5</v>
      </c>
      <c r="C214" s="49" t="s">
        <v>5147</v>
      </c>
      <c r="D214" s="50" t="s">
        <v>5148</v>
      </c>
      <c r="E214" s="50"/>
      <c r="F214" s="50"/>
      <c r="G214" s="8"/>
      <c r="H214" s="21"/>
      <c r="I214" s="8"/>
      <c r="J214" s="203" t="e">
        <f>VLOOKUP(C214,'出荷数2307～2406total241008110618'!B:F,5,0)</f>
        <v>#N/A</v>
      </c>
      <c r="K214" s="214" t="e">
        <f>VLOOKUP(C214,'出荷数2407-2506total250730101950'!B:F,5,0)</f>
        <v>#N/A</v>
      </c>
      <c r="L214" s="203">
        <f>VLOOKUP(C:C,total260724105509!B:F,5,0)</f>
        <v>90</v>
      </c>
      <c r="M214" s="392"/>
      <c r="N214" s="213"/>
      <c r="O214" s="21">
        <f t="shared" si="16"/>
        <v>37.5</v>
      </c>
      <c r="P214" s="44">
        <v>2862</v>
      </c>
      <c r="Q214" s="44">
        <v>0</v>
      </c>
      <c r="R214" s="44">
        <v>0</v>
      </c>
      <c r="S214" s="44">
        <v>0</v>
      </c>
      <c r="T214" s="44">
        <v>0</v>
      </c>
      <c r="U214" s="45">
        <v>0</v>
      </c>
      <c r="V214" s="45">
        <v>2862</v>
      </c>
      <c r="W214" s="45">
        <v>2824.5</v>
      </c>
      <c r="X214" s="41">
        <v>3.1446540880503145E-2</v>
      </c>
      <c r="Y214" s="190"/>
      <c r="Z214" s="46"/>
      <c r="AA214" s="46"/>
    </row>
    <row r="215" spans="1:27">
      <c r="A215" s="29" t="s">
        <v>5154</v>
      </c>
      <c r="B215" s="2" t="s">
        <v>5</v>
      </c>
      <c r="C215" s="49" t="s">
        <v>5149</v>
      </c>
      <c r="D215" s="50" t="s">
        <v>5151</v>
      </c>
      <c r="E215" s="50"/>
      <c r="F215" s="50"/>
      <c r="G215" s="8"/>
      <c r="H215" s="21"/>
      <c r="I215" s="8"/>
      <c r="J215" s="203" t="e">
        <f>VLOOKUP(C215,'出荷数2307～2406total241008110618'!B:F,5,0)</f>
        <v>#N/A</v>
      </c>
      <c r="K215" s="214" t="e">
        <f>VLOOKUP(C215,'出荷数2407-2506total250730101950'!B:F,5,0)</f>
        <v>#N/A</v>
      </c>
      <c r="L215" s="203">
        <f>VLOOKUP(C:C,total260724105509!B:F,5,0)</f>
        <v>602</v>
      </c>
      <c r="M215" s="392"/>
      <c r="N215" s="213"/>
      <c r="O215" s="211">
        <v>2000</v>
      </c>
      <c r="P215" s="44">
        <v>2448</v>
      </c>
      <c r="Q215" s="44">
        <v>0</v>
      </c>
      <c r="R215" s="44">
        <v>0</v>
      </c>
      <c r="S215" s="44">
        <v>0</v>
      </c>
      <c r="T215" s="44">
        <v>0</v>
      </c>
      <c r="U215" s="45">
        <v>0</v>
      </c>
      <c r="V215" s="45">
        <v>2448</v>
      </c>
      <c r="W215" s="45">
        <v>448</v>
      </c>
      <c r="X215" s="41">
        <v>0.24591503267973855</v>
      </c>
      <c r="Y215" s="190"/>
      <c r="Z215" s="46"/>
      <c r="AA215" s="46"/>
    </row>
    <row r="216" spans="1:27">
      <c r="A216" s="29" t="s">
        <v>5155</v>
      </c>
      <c r="B216" s="2" t="s">
        <v>5</v>
      </c>
      <c r="C216" s="49" t="s">
        <v>5150</v>
      </c>
      <c r="D216" s="50" t="s">
        <v>5152</v>
      </c>
      <c r="E216" s="50"/>
      <c r="F216" s="50"/>
      <c r="G216" s="8"/>
      <c r="H216" s="21"/>
      <c r="I216" s="8"/>
      <c r="J216" s="203" t="e">
        <f>VLOOKUP(C216,'出荷数2307～2406total241008110618'!B:F,5,0)</f>
        <v>#N/A</v>
      </c>
      <c r="K216" s="214" t="e">
        <f>VLOOKUP(C216,'出荷数2407-2506total250730101950'!B:F,5,0)</f>
        <v>#N/A</v>
      </c>
      <c r="L216" s="203">
        <f>VLOOKUP(C:C,total260724105509!B:F,5,0)</f>
        <v>84</v>
      </c>
      <c r="M216" s="392"/>
      <c r="N216" s="213"/>
      <c r="O216" s="211">
        <v>1000</v>
      </c>
      <c r="P216" s="44">
        <v>1416</v>
      </c>
      <c r="Q216" s="44">
        <v>0</v>
      </c>
      <c r="R216" s="44">
        <v>0</v>
      </c>
      <c r="S216" s="44">
        <v>0</v>
      </c>
      <c r="T216" s="44">
        <v>0</v>
      </c>
      <c r="U216" s="45">
        <v>0</v>
      </c>
      <c r="V216" s="45">
        <v>1416</v>
      </c>
      <c r="W216" s="45">
        <v>416</v>
      </c>
      <c r="X216" s="41">
        <v>5.9322033898305086E-2</v>
      </c>
      <c r="Y216" s="190"/>
      <c r="Z216" s="46"/>
      <c r="AA216" s="46"/>
    </row>
    <row r="217" spans="1:27">
      <c r="A217" s="29" t="s">
        <v>5156</v>
      </c>
      <c r="B217" s="2" t="s">
        <v>5</v>
      </c>
      <c r="C217" s="49" t="s">
        <v>5236</v>
      </c>
      <c r="D217" s="50" t="s">
        <v>5237</v>
      </c>
      <c r="E217" s="50"/>
      <c r="F217" s="50"/>
      <c r="G217" s="8"/>
      <c r="H217" s="21"/>
      <c r="I217" s="8"/>
      <c r="J217" s="203" t="e">
        <f>VLOOKUP(C217,'出荷数2307～2406total241008110618'!B:F,5,0)</f>
        <v>#N/A</v>
      </c>
      <c r="K217" s="214" t="e">
        <f>VLOOKUP(C217,'出荷数2407-2506total250730101950'!B:F,5,0)</f>
        <v>#N/A</v>
      </c>
      <c r="L217" s="203">
        <f>VLOOKUP(C:C,total260724105509!B:F,5,0)</f>
        <v>2661</v>
      </c>
      <c r="M217" s="392"/>
      <c r="N217" s="213"/>
      <c r="O217" s="21">
        <f t="shared" ref="O217:O224" si="17">L217/12*5</f>
        <v>1108.75</v>
      </c>
      <c r="P217" s="44">
        <v>333</v>
      </c>
      <c r="Q217" s="44">
        <v>0</v>
      </c>
      <c r="R217" s="44">
        <v>4000</v>
      </c>
      <c r="S217" s="44">
        <v>0</v>
      </c>
      <c r="T217" s="44">
        <v>0</v>
      </c>
      <c r="U217" s="45">
        <v>0</v>
      </c>
      <c r="V217" s="45">
        <v>4333</v>
      </c>
      <c r="W217" s="45">
        <v>3224.25</v>
      </c>
      <c r="X217" s="41">
        <v>7.9909909909909906</v>
      </c>
      <c r="Y217" s="190"/>
      <c r="Z217" s="46"/>
      <c r="AA217" s="46"/>
    </row>
    <row r="218" spans="1:27">
      <c r="A218" s="29" t="s">
        <v>5157</v>
      </c>
      <c r="B218" s="2" t="s">
        <v>5</v>
      </c>
      <c r="C218" s="49" t="s">
        <v>5240</v>
      </c>
      <c r="D218" s="50"/>
      <c r="E218" s="50"/>
      <c r="F218" s="50"/>
      <c r="G218" s="8"/>
      <c r="H218" s="21"/>
      <c r="I218" s="8"/>
      <c r="J218" s="203">
        <f>VLOOKUP(C218,'出荷数2307～2406total241008110618'!B:F,5,0)</f>
        <v>1037</v>
      </c>
      <c r="K218" s="214">
        <f>VLOOKUP(C218,'出荷数2407-2506total250730101950'!B:F,5,0)</f>
        <v>2436</v>
      </c>
      <c r="L218" s="203">
        <f>VLOOKUP(C:C,total260724105509!B:F,5,0)</f>
        <v>5304</v>
      </c>
      <c r="M218" s="392"/>
      <c r="N218" s="213"/>
      <c r="O218" s="21">
        <f t="shared" si="17"/>
        <v>2210</v>
      </c>
      <c r="P218" s="44">
        <v>1459</v>
      </c>
      <c r="Q218" s="44">
        <v>2370</v>
      </c>
      <c r="R218" s="44">
        <v>0</v>
      </c>
      <c r="S218" s="44">
        <v>0</v>
      </c>
      <c r="T218" s="44">
        <v>2226</v>
      </c>
      <c r="U218" s="45">
        <v>144</v>
      </c>
      <c r="V218" s="45">
        <v>-767</v>
      </c>
      <c r="W218" s="45">
        <v>-2977</v>
      </c>
      <c r="X218" s="41">
        <v>3.6353666895133654</v>
      </c>
      <c r="Y218" s="190">
        <v>150</v>
      </c>
      <c r="Z218" s="46"/>
      <c r="AA218" s="46"/>
    </row>
    <row r="219" spans="1:27">
      <c r="A219" s="29" t="s">
        <v>5158</v>
      </c>
      <c r="B219" s="2" t="s">
        <v>5</v>
      </c>
      <c r="C219" s="49" t="s">
        <v>5239</v>
      </c>
      <c r="D219" s="50"/>
      <c r="E219" s="50"/>
      <c r="F219" s="50"/>
      <c r="G219" s="8"/>
      <c r="H219" s="21"/>
      <c r="I219" s="8"/>
      <c r="J219" s="203" t="e">
        <f>VLOOKUP(C219,'出荷数2307～2406total241008110618'!B:F,5,0)</f>
        <v>#N/A</v>
      </c>
      <c r="K219" s="214">
        <f>VLOOKUP(C219,'出荷数2407-2506total250730101950'!B:F,5,0)</f>
        <v>592</v>
      </c>
      <c r="L219" s="203">
        <f>VLOOKUP(C:C,total260724105509!B:F,5,0)</f>
        <v>2237</v>
      </c>
      <c r="M219" s="392"/>
      <c r="N219" s="213"/>
      <c r="O219" s="21">
        <f t="shared" si="17"/>
        <v>932.08333333333326</v>
      </c>
      <c r="P219" s="44">
        <v>126</v>
      </c>
      <c r="Q219" s="44">
        <v>300</v>
      </c>
      <c r="R219" s="44">
        <v>0</v>
      </c>
      <c r="S219" s="44">
        <v>0</v>
      </c>
      <c r="T219" s="44">
        <v>150</v>
      </c>
      <c r="U219" s="45">
        <v>150</v>
      </c>
      <c r="V219" s="45">
        <v>-24</v>
      </c>
      <c r="W219" s="45">
        <v>-956.08333333333326</v>
      </c>
      <c r="X219" s="41">
        <v>17.753968253968253</v>
      </c>
      <c r="Y219" s="190">
        <v>150</v>
      </c>
      <c r="Z219" s="46"/>
      <c r="AA219" s="46"/>
    </row>
    <row r="220" spans="1:27">
      <c r="A220" s="29" t="s">
        <v>5159</v>
      </c>
      <c r="B220" s="2" t="s">
        <v>5</v>
      </c>
      <c r="C220" s="49"/>
      <c r="D220" s="50"/>
      <c r="E220" s="50"/>
      <c r="F220" s="50"/>
      <c r="G220" s="8"/>
      <c r="H220" s="21"/>
      <c r="I220" s="8"/>
      <c r="J220" s="203" t="e">
        <f>VLOOKUP(C220,'出荷数2307～2406total241008110618'!B:F,5,0)</f>
        <v>#N/A</v>
      </c>
      <c r="K220" s="214" t="e">
        <f>VLOOKUP(C220,'出荷数2407-2506total250730101950'!B:F,5,0)</f>
        <v>#N/A</v>
      </c>
      <c r="L220" s="203" t="e">
        <f>VLOOKUP(C:C,total260724105509!B:F,5,0)</f>
        <v>#N/A</v>
      </c>
      <c r="M220" s="392"/>
      <c r="N220" s="213"/>
      <c r="O220" s="21" t="e">
        <f t="shared" si="17"/>
        <v>#N/A</v>
      </c>
      <c r="P220" s="44">
        <v>0</v>
      </c>
      <c r="Q220" s="44">
        <v>0</v>
      </c>
      <c r="R220" s="44">
        <v>0</v>
      </c>
      <c r="S220" s="44">
        <v>0</v>
      </c>
      <c r="T220" s="44">
        <v>0</v>
      </c>
      <c r="U220" s="45">
        <v>0</v>
      </c>
      <c r="V220" s="45">
        <v>0</v>
      </c>
      <c r="W220" s="45" t="e">
        <v>#N/A</v>
      </c>
      <c r="X220" s="41" t="e">
        <v>#N/A</v>
      </c>
      <c r="Y220" s="190"/>
      <c r="Z220" s="46"/>
      <c r="AA220" s="46"/>
    </row>
    <row r="221" spans="1:27">
      <c r="A221" s="29" t="s">
        <v>5160</v>
      </c>
      <c r="B221" s="2"/>
      <c r="C221" s="49"/>
      <c r="D221" s="50"/>
      <c r="E221" s="50"/>
      <c r="F221" s="50"/>
      <c r="G221" s="8"/>
      <c r="H221" s="21"/>
      <c r="I221" s="8"/>
      <c r="J221" s="203" t="e">
        <f>VLOOKUP(C221,'出荷数2307～2406total241008110618'!B:F,5,0)</f>
        <v>#N/A</v>
      </c>
      <c r="K221" s="214" t="e">
        <f>VLOOKUP(C221,'出荷数2407-2506total250730101950'!B:F,5,0)</f>
        <v>#N/A</v>
      </c>
      <c r="L221" s="203" t="e">
        <f>VLOOKUP(C:C,total260724105509!B:F,5,0)</f>
        <v>#N/A</v>
      </c>
      <c r="M221" s="392"/>
      <c r="N221" s="213"/>
      <c r="O221" s="21" t="e">
        <f t="shared" si="17"/>
        <v>#N/A</v>
      </c>
      <c r="P221" s="44">
        <v>0</v>
      </c>
      <c r="Q221" s="44">
        <v>0</v>
      </c>
      <c r="R221" s="44">
        <v>0</v>
      </c>
      <c r="S221" s="44">
        <v>0</v>
      </c>
      <c r="T221" s="44">
        <v>0</v>
      </c>
      <c r="U221" s="45">
        <v>0</v>
      </c>
      <c r="V221" s="45">
        <v>0</v>
      </c>
      <c r="W221" s="45" t="e">
        <v>#N/A</v>
      </c>
      <c r="X221" s="41" t="e">
        <v>#N/A</v>
      </c>
      <c r="Y221" s="190"/>
      <c r="Z221" s="46"/>
      <c r="AA221" s="46"/>
    </row>
    <row r="222" spans="1:27">
      <c r="A222" s="29" t="s">
        <v>5161</v>
      </c>
      <c r="B222" s="2"/>
      <c r="C222" s="49"/>
      <c r="D222" s="50"/>
      <c r="E222" s="50"/>
      <c r="F222" s="50"/>
      <c r="G222" s="8"/>
      <c r="H222" s="21"/>
      <c r="I222" s="8"/>
      <c r="J222" s="203" t="e">
        <f>VLOOKUP(C222,'出荷数2307～2406total241008110618'!B:F,5,0)</f>
        <v>#N/A</v>
      </c>
      <c r="K222" s="214" t="e">
        <f>VLOOKUP(C222,'出荷数2407-2506total250730101950'!B:F,5,0)</f>
        <v>#N/A</v>
      </c>
      <c r="L222" s="203" t="e">
        <f>VLOOKUP(C:C,total260724105509!B:F,5,0)</f>
        <v>#N/A</v>
      </c>
      <c r="M222" s="392"/>
      <c r="N222" s="213"/>
      <c r="O222" s="21" t="e">
        <f t="shared" si="17"/>
        <v>#N/A</v>
      </c>
      <c r="P222" s="44">
        <v>0</v>
      </c>
      <c r="Q222" s="44">
        <v>0</v>
      </c>
      <c r="R222" s="44">
        <v>0</v>
      </c>
      <c r="S222" s="44">
        <v>0</v>
      </c>
      <c r="T222" s="44">
        <v>0</v>
      </c>
      <c r="U222" s="45">
        <v>0</v>
      </c>
      <c r="V222" s="45">
        <v>0</v>
      </c>
      <c r="W222" s="45" t="e">
        <v>#N/A</v>
      </c>
      <c r="X222" s="41" t="e">
        <v>#N/A</v>
      </c>
      <c r="Y222" s="190"/>
      <c r="Z222" s="46"/>
      <c r="AA222" s="46"/>
    </row>
    <row r="223" spans="1:27">
      <c r="A223" s="29" t="s">
        <v>5162</v>
      </c>
      <c r="B223" s="2"/>
      <c r="C223" s="49"/>
      <c r="D223" s="50"/>
      <c r="E223" s="50"/>
      <c r="F223" s="50"/>
      <c r="G223" s="8"/>
      <c r="H223" s="21"/>
      <c r="I223" s="8"/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 t="e">
        <f>VLOOKUP(C:C,total260724105509!B:F,5,0)</f>
        <v>#N/A</v>
      </c>
      <c r="M223" s="392"/>
      <c r="N223" s="213"/>
      <c r="O223" s="21" t="e">
        <f t="shared" si="17"/>
        <v>#N/A</v>
      </c>
      <c r="P223" s="44">
        <v>0</v>
      </c>
      <c r="Q223" s="44">
        <v>0</v>
      </c>
      <c r="R223" s="44">
        <v>0</v>
      </c>
      <c r="S223" s="44">
        <v>0</v>
      </c>
      <c r="T223" s="44">
        <v>0</v>
      </c>
      <c r="U223" s="45">
        <v>0</v>
      </c>
      <c r="V223" s="45">
        <v>0</v>
      </c>
      <c r="W223" s="45" t="e">
        <v>#N/A</v>
      </c>
      <c r="X223" s="41" t="e">
        <v>#N/A</v>
      </c>
      <c r="Y223" s="190"/>
      <c r="Z223" s="46"/>
      <c r="AA223" s="46"/>
    </row>
    <row r="224" spans="1:27">
      <c r="A224" s="29" t="s">
        <v>5163</v>
      </c>
      <c r="B224" s="2"/>
      <c r="C224" s="49"/>
      <c r="D224" s="50"/>
      <c r="E224" s="50"/>
      <c r="F224" s="50"/>
      <c r="G224" s="8"/>
      <c r="H224" s="21"/>
      <c r="I224" s="8"/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 t="e">
        <f>VLOOKUP(C:C,total260724105509!B:F,5,0)</f>
        <v>#N/A</v>
      </c>
      <c r="M224" s="392"/>
      <c r="N224" s="213"/>
      <c r="O224" s="21" t="e">
        <f t="shared" si="17"/>
        <v>#N/A</v>
      </c>
      <c r="P224" s="44">
        <v>0</v>
      </c>
      <c r="Q224" s="44">
        <v>0</v>
      </c>
      <c r="R224" s="44">
        <v>0</v>
      </c>
      <c r="S224" s="44">
        <v>0</v>
      </c>
      <c r="T224" s="44">
        <v>0</v>
      </c>
      <c r="U224" s="45">
        <v>0</v>
      </c>
      <c r="V224" s="45">
        <v>0</v>
      </c>
      <c r="W224" s="45" t="e">
        <v>#N/A</v>
      </c>
      <c r="X224" s="41" t="e">
        <v>#N/A</v>
      </c>
      <c r="Y224" s="190"/>
      <c r="Z224" s="46"/>
      <c r="AA224" s="46"/>
    </row>
    <row r="225" spans="1:30" s="402" customFormat="1">
      <c r="A225" s="29" t="s">
        <v>5164</v>
      </c>
      <c r="B225" s="394" t="s">
        <v>2794</v>
      </c>
      <c r="C225" s="395" t="s">
        <v>343</v>
      </c>
      <c r="D225" s="396" t="s">
        <v>1230</v>
      </c>
      <c r="E225" s="395"/>
      <c r="F225" s="395"/>
      <c r="G225" s="397">
        <v>5989</v>
      </c>
      <c r="H225" s="397">
        <v>3473</v>
      </c>
      <c r="I225" s="397">
        <f>VLOOKUP(C225,'202310-202403出荷数total2403220951'!B:F,5,0)</f>
        <v>1768</v>
      </c>
      <c r="J225" s="397">
        <f>VLOOKUP(C225,'出荷数2307～2406total241008110618'!B:F,5,0)</f>
        <v>2819</v>
      </c>
      <c r="K225" s="397">
        <f>VLOOKUP(C225,'出荷数2407-2506total250730101950'!B:F,5,0)</f>
        <v>1641</v>
      </c>
      <c r="L225" s="397" t="e">
        <f>VLOOKUP(C:C,total260724105509!B:F,5,0)</f>
        <v>#N/A</v>
      </c>
      <c r="M225" s="398"/>
      <c r="N225" s="397"/>
      <c r="O225" s="397" t="e">
        <f>L225/12*5</f>
        <v>#N/A</v>
      </c>
      <c r="P225" s="397">
        <v>0</v>
      </c>
      <c r="Q225" s="397">
        <v>0</v>
      </c>
      <c r="R225" s="397">
        <v>0</v>
      </c>
      <c r="S225" s="397">
        <v>0</v>
      </c>
      <c r="T225" s="397">
        <v>0</v>
      </c>
      <c r="U225" s="399">
        <v>0</v>
      </c>
      <c r="V225" s="399">
        <v>0</v>
      </c>
      <c r="W225" s="399" t="e">
        <v>#N/A</v>
      </c>
      <c r="X225" s="400" t="e">
        <v>#N/A</v>
      </c>
      <c r="Y225" s="190"/>
      <c r="Z225" s="401"/>
      <c r="AA225" s="401"/>
      <c r="AB225" s="406"/>
      <c r="AC225" s="406"/>
      <c r="AD225" s="406"/>
    </row>
    <row r="226" spans="1:30">
      <c r="A226" s="29" t="s">
        <v>5165</v>
      </c>
      <c r="B226" s="30" t="s">
        <v>2794</v>
      </c>
      <c r="C226" s="6" t="s">
        <v>714</v>
      </c>
      <c r="D226" s="20" t="s">
        <v>1231</v>
      </c>
      <c r="E226" s="19"/>
      <c r="F226" s="19"/>
      <c r="G226" s="202">
        <v>5989</v>
      </c>
      <c r="H226" s="21">
        <v>615</v>
      </c>
      <c r="I226" s="8">
        <f>VLOOKUP(C226,'202310-202403出荷数total2403220951'!B:F,5,0)</f>
        <v>1696</v>
      </c>
      <c r="J226" s="203">
        <f>VLOOKUP(C226,'出荷数2307～2406total241008110618'!B:F,5,0)</f>
        <v>3134</v>
      </c>
      <c r="K226" s="214">
        <f>VLOOKUP(C226,'出荷数2407-2506total250730101950'!B:F,5,0)</f>
        <v>6256</v>
      </c>
      <c r="L226" s="203">
        <f>VLOOKUP(C:C,total260724105509!B:F,5,0)</f>
        <v>4477</v>
      </c>
      <c r="M226" s="392"/>
      <c r="N226" s="211">
        <v>2500</v>
      </c>
      <c r="O226" s="211">
        <v>2500</v>
      </c>
      <c r="P226" s="44">
        <v>3581</v>
      </c>
      <c r="Q226" s="44">
        <v>330</v>
      </c>
      <c r="R226" s="44">
        <v>0</v>
      </c>
      <c r="S226" s="44">
        <v>0</v>
      </c>
      <c r="T226" s="44">
        <v>330</v>
      </c>
      <c r="U226" s="45">
        <v>0</v>
      </c>
      <c r="V226" s="45">
        <v>3251</v>
      </c>
      <c r="W226" s="45">
        <v>751</v>
      </c>
      <c r="X226" s="41">
        <v>1.2502094387042726</v>
      </c>
      <c r="Y226" s="190"/>
      <c r="Z226" s="46"/>
      <c r="AA226" s="46"/>
    </row>
    <row r="227" spans="1:30">
      <c r="A227" s="29" t="s">
        <v>5166</v>
      </c>
      <c r="B227" s="30" t="s">
        <v>2794</v>
      </c>
      <c r="C227" s="17" t="s">
        <v>2755</v>
      </c>
      <c r="D227" s="18" t="s">
        <v>2760</v>
      </c>
      <c r="E227" s="17"/>
      <c r="F227" s="6"/>
      <c r="G227" s="8"/>
      <c r="H227" s="21">
        <v>620</v>
      </c>
      <c r="I227" s="8">
        <f>VLOOKUP(C227,'202310-202403出荷数total2403220951'!B:F,5,0)</f>
        <v>1167</v>
      </c>
      <c r="J227" s="203">
        <f>VLOOKUP(C227,'出荷数2307～2406total241008110618'!B:F,5,0)</f>
        <v>2808</v>
      </c>
      <c r="K227" s="214">
        <f>VLOOKUP(C227,'出荷数2407-2506total250730101950'!B:F,5,0)</f>
        <v>43</v>
      </c>
      <c r="L227" s="203">
        <f>VLOOKUP(C:C,total260724105509!B:F,5,0)</f>
        <v>423</v>
      </c>
      <c r="M227" s="392"/>
      <c r="N227" s="8"/>
      <c r="O227" s="21">
        <f t="shared" ref="O227:O230" si="18">L227/12*5</f>
        <v>176.25</v>
      </c>
      <c r="P227" s="44">
        <v>2846</v>
      </c>
      <c r="Q227" s="44">
        <v>400</v>
      </c>
      <c r="R227" s="44">
        <v>0</v>
      </c>
      <c r="S227" s="44">
        <v>0</v>
      </c>
      <c r="T227" s="44">
        <v>400</v>
      </c>
      <c r="U227" s="45">
        <v>0</v>
      </c>
      <c r="V227" s="45">
        <v>2446</v>
      </c>
      <c r="W227" s="45">
        <v>2269.75</v>
      </c>
      <c r="X227" s="41">
        <v>0.14862965565706254</v>
      </c>
      <c r="Y227" s="190"/>
      <c r="Z227" s="46"/>
      <c r="AA227" s="46"/>
    </row>
    <row r="228" spans="1:30">
      <c r="A228" s="29" t="s">
        <v>5167</v>
      </c>
      <c r="B228" s="31" t="s">
        <v>4</v>
      </c>
      <c r="C228" s="17" t="s">
        <v>297</v>
      </c>
      <c r="D228" s="24" t="s">
        <v>298</v>
      </c>
      <c r="E228" s="23"/>
      <c r="F228" s="19">
        <v>976</v>
      </c>
      <c r="G228" s="21">
        <v>1131</v>
      </c>
      <c r="H228" s="21">
        <v>773</v>
      </c>
      <c r="I228" s="8">
        <f>VLOOKUP(C228,'202310-202403出荷数total2403220951'!B:F,5,0)</f>
        <v>165</v>
      </c>
      <c r="J228" s="203">
        <f>VLOOKUP(C228,'出荷数2307～2406total241008110618'!B:F,5,0)</f>
        <v>840</v>
      </c>
      <c r="K228" s="214">
        <f>VLOOKUP(C228,'出荷数2407-2506total250730101950'!B:F,5,0)</f>
        <v>399</v>
      </c>
      <c r="L228" s="203">
        <f>VLOOKUP(C:C,total260724105509!B:F,5,0)</f>
        <v>272</v>
      </c>
      <c r="M228" s="392"/>
      <c r="N228" s="8"/>
      <c r="O228" s="21">
        <f t="shared" si="18"/>
        <v>113.33333333333334</v>
      </c>
      <c r="P228" s="44">
        <v>804</v>
      </c>
      <c r="Q228" s="44">
        <v>0</v>
      </c>
      <c r="R228" s="44">
        <v>0</v>
      </c>
      <c r="S228" s="44">
        <v>0</v>
      </c>
      <c r="T228" s="44">
        <v>0</v>
      </c>
      <c r="U228" s="45">
        <v>0</v>
      </c>
      <c r="V228" s="45">
        <v>804</v>
      </c>
      <c r="W228" s="45">
        <v>690.66666666666663</v>
      </c>
      <c r="X228" s="41">
        <v>0.3383084577114428</v>
      </c>
      <c r="Y228" s="190"/>
      <c r="Z228" s="46"/>
      <c r="AA228" s="46"/>
    </row>
    <row r="229" spans="1:30">
      <c r="A229" s="29" t="s">
        <v>5168</v>
      </c>
      <c r="B229" s="31" t="s">
        <v>4</v>
      </c>
      <c r="C229" s="17" t="s">
        <v>299</v>
      </c>
      <c r="D229" s="24" t="s">
        <v>300</v>
      </c>
      <c r="E229" s="23"/>
      <c r="F229" s="19">
        <v>1791</v>
      </c>
      <c r="G229" s="21">
        <v>1235</v>
      </c>
      <c r="H229" s="21">
        <v>7271</v>
      </c>
      <c r="I229" s="8">
        <f>VLOOKUP(C229,'202310-202403出荷数total2403220951'!B:F,5,0)</f>
        <v>893</v>
      </c>
      <c r="J229" s="203">
        <f>VLOOKUP(C229,'出荷数2307～2406total241008110618'!B:F,5,0)</f>
        <v>2907</v>
      </c>
      <c r="K229" s="214">
        <f>VLOOKUP(C229,'出荷数2407-2506total250730101950'!B:F,5,0)</f>
        <v>13212</v>
      </c>
      <c r="L229" s="203">
        <f>VLOOKUP(C:C,total260724105509!B:F,5,0)</f>
        <v>4057</v>
      </c>
      <c r="M229" s="392"/>
      <c r="N229" s="8"/>
      <c r="O229" s="21">
        <f t="shared" si="18"/>
        <v>1690.4166666666665</v>
      </c>
      <c r="P229" s="44">
        <v>7779</v>
      </c>
      <c r="Q229" s="44">
        <v>0</v>
      </c>
      <c r="R229" s="44">
        <v>0</v>
      </c>
      <c r="S229" s="44">
        <v>0</v>
      </c>
      <c r="T229" s="44">
        <v>370</v>
      </c>
      <c r="U229" s="45">
        <v>-370</v>
      </c>
      <c r="V229" s="45">
        <v>7409</v>
      </c>
      <c r="W229" s="45">
        <v>5718.5833333333339</v>
      </c>
      <c r="X229" s="41">
        <v>0.52153233063375759</v>
      </c>
      <c r="Y229" s="190"/>
      <c r="Z229" s="46"/>
      <c r="AA229" s="46"/>
    </row>
    <row r="230" spans="1:30" s="293" customFormat="1">
      <c r="A230" s="29" t="s">
        <v>5169</v>
      </c>
      <c r="B230" s="283" t="s">
        <v>4</v>
      </c>
      <c r="C230" s="284" t="s">
        <v>303</v>
      </c>
      <c r="D230" s="285" t="s">
        <v>304</v>
      </c>
      <c r="E230" s="284"/>
      <c r="F230" s="286">
        <v>2170</v>
      </c>
      <c r="G230" s="287">
        <v>2785</v>
      </c>
      <c r="H230" s="287">
        <v>1320</v>
      </c>
      <c r="I230" s="287">
        <f>VLOOKUP(C230,'202310-202403出荷数total2403220951'!B:F,5,0)</f>
        <v>1219</v>
      </c>
      <c r="J230" s="287">
        <f>VLOOKUP(C230,'出荷数2307～2406total241008110618'!B:F,5,0)</f>
        <v>1602</v>
      </c>
      <c r="K230" s="287">
        <f>VLOOKUP(C230,'出荷数2407-2506total250730101950'!B:F,5,0)</f>
        <v>1969</v>
      </c>
      <c r="L230" s="203">
        <f>VLOOKUP(C:C,total260724105509!B:F,5,0)</f>
        <v>1629</v>
      </c>
      <c r="M230" s="392"/>
      <c r="N230" s="288">
        <v>5000</v>
      </c>
      <c r="O230" s="21">
        <f t="shared" si="18"/>
        <v>678.75</v>
      </c>
      <c r="P230" s="287">
        <v>3835</v>
      </c>
      <c r="Q230" s="287">
        <v>0</v>
      </c>
      <c r="R230" s="287">
        <v>0</v>
      </c>
      <c r="S230" s="287">
        <v>0</v>
      </c>
      <c r="T230" s="287">
        <v>0</v>
      </c>
      <c r="U230" s="289">
        <v>0</v>
      </c>
      <c r="V230" s="289">
        <v>3835</v>
      </c>
      <c r="W230" s="289">
        <v>3156.25</v>
      </c>
      <c r="X230" s="290">
        <v>0.42477183833116039</v>
      </c>
      <c r="Y230" s="190"/>
      <c r="Z230" s="291"/>
      <c r="AA230" s="291"/>
      <c r="AB230" s="292"/>
      <c r="AC230" s="292"/>
      <c r="AD230" s="292"/>
    </row>
    <row r="231" spans="1:30">
      <c r="A231" s="29" t="s">
        <v>5170</v>
      </c>
      <c r="B231" s="31" t="s">
        <v>4</v>
      </c>
      <c r="C231" s="17" t="s">
        <v>305</v>
      </c>
      <c r="D231" s="24" t="s">
        <v>306</v>
      </c>
      <c r="E231" s="23"/>
      <c r="F231" s="19">
        <v>12000</v>
      </c>
      <c r="G231" s="21">
        <v>12000</v>
      </c>
      <c r="H231" s="21">
        <v>6328</v>
      </c>
      <c r="I231" s="213">
        <f>VLOOKUP(C231,'202310-202403出荷数total2403220951'!B:F,5,0)</f>
        <v>11118</v>
      </c>
      <c r="J231" s="203">
        <f>VLOOKUP(C231,'出荷数2307～2406total241008110618'!B:F,5,0)</f>
        <v>17924</v>
      </c>
      <c r="K231" s="214">
        <f>VLOOKUP(C231,'出荷数2407-2506total250730101950'!B:F,5,0)</f>
        <v>22866</v>
      </c>
      <c r="L231" s="203">
        <f>VLOOKUP(C:C,total260724105509!B:F,5,0)</f>
        <v>10419</v>
      </c>
      <c r="M231" s="392"/>
      <c r="N231" s="211">
        <v>12000</v>
      </c>
      <c r="O231" s="211">
        <v>12000</v>
      </c>
      <c r="P231" s="44">
        <v>19517</v>
      </c>
      <c r="Q231" s="44">
        <v>0</v>
      </c>
      <c r="R231" s="44">
        <v>0</v>
      </c>
      <c r="S231" s="44">
        <v>0</v>
      </c>
      <c r="T231" s="44">
        <v>200</v>
      </c>
      <c r="U231" s="45">
        <v>-200</v>
      </c>
      <c r="V231" s="45">
        <v>19317</v>
      </c>
      <c r="W231" s="45">
        <v>7317</v>
      </c>
      <c r="X231" s="41">
        <v>0.53384229133575856</v>
      </c>
      <c r="Y231" s="190"/>
      <c r="Z231" s="46"/>
      <c r="AA231" s="46"/>
    </row>
    <row r="232" spans="1:30" s="200" customFormat="1">
      <c r="A232" s="29" t="s">
        <v>5171</v>
      </c>
      <c r="B232" s="212" t="s">
        <v>4</v>
      </c>
      <c r="C232" s="235" t="s">
        <v>307</v>
      </c>
      <c r="D232" s="236" t="s">
        <v>308</v>
      </c>
      <c r="E232" s="235"/>
      <c r="F232" s="194">
        <v>1239</v>
      </c>
      <c r="G232" s="196">
        <v>4390</v>
      </c>
      <c r="H232" s="196">
        <v>1654</v>
      </c>
      <c r="I232" s="196">
        <f>VLOOKUP(C232,'202310-202403出荷数total2403220951'!B:F,5,0)</f>
        <v>1019</v>
      </c>
      <c r="J232" s="196">
        <f>VLOOKUP(C232,'出荷数2307～2406total241008110618'!B:F,5,0)</f>
        <v>1675</v>
      </c>
      <c r="K232" s="214">
        <f>VLOOKUP(C232,'出荷数2407-2506total250730101950'!B:F,5,0)</f>
        <v>1472</v>
      </c>
      <c r="L232" s="203">
        <f>VLOOKUP(C:C,total260724105509!B:F,5,0)</f>
        <v>597</v>
      </c>
      <c r="M232" s="392" t="str">
        <f>VLOOKUP(C:C,処分売価!A:P,15,0)</f>
        <v>処分品</v>
      </c>
      <c r="N232" s="8"/>
      <c r="O232" s="21">
        <f>L232/12*5</f>
        <v>248.75</v>
      </c>
      <c r="P232" s="196">
        <v>81</v>
      </c>
      <c r="Q232" s="196">
        <v>150</v>
      </c>
      <c r="R232" s="196">
        <v>0</v>
      </c>
      <c r="S232" s="196">
        <v>0</v>
      </c>
      <c r="T232" s="196">
        <v>150</v>
      </c>
      <c r="U232" s="197">
        <v>0</v>
      </c>
      <c r="V232" s="197">
        <v>-69</v>
      </c>
      <c r="W232" s="197">
        <v>-317.75</v>
      </c>
      <c r="X232" s="198">
        <v>7.3703703703703702</v>
      </c>
      <c r="Y232" s="190"/>
      <c r="Z232" s="199"/>
      <c r="AA232" s="199"/>
      <c r="AB232" s="201"/>
      <c r="AC232" s="201"/>
      <c r="AD232" s="201"/>
    </row>
    <row r="233" spans="1:30" s="402" customFormat="1">
      <c r="A233" s="29" t="s">
        <v>5172</v>
      </c>
      <c r="B233" s="407" t="s">
        <v>4</v>
      </c>
      <c r="C233" s="404" t="s">
        <v>309</v>
      </c>
      <c r="D233" s="405" t="s">
        <v>310</v>
      </c>
      <c r="E233" s="404"/>
      <c r="F233" s="395">
        <v>2732</v>
      </c>
      <c r="G233" s="397">
        <v>2477</v>
      </c>
      <c r="H233" s="397">
        <v>2224</v>
      </c>
      <c r="I233" s="397">
        <f>VLOOKUP(C233,'202310-202403出荷数total2403220951'!B:F,5,0)</f>
        <v>1052</v>
      </c>
      <c r="J233" s="397">
        <f>VLOOKUP(C233,'出荷数2307～2406total241008110618'!B:F,5,0)</f>
        <v>1883</v>
      </c>
      <c r="K233" s="397">
        <f>VLOOKUP(C233,'出荷数2407-2506total250730101950'!B:F,5,0)</f>
        <v>2091</v>
      </c>
      <c r="L233" s="397">
        <f>VLOOKUP(C:C,total260724105509!B:F,5,0)</f>
        <v>226</v>
      </c>
      <c r="M233" s="398" t="str">
        <f>VLOOKUP(C:C,処分売価!A:P,15,0)</f>
        <v>処分品</v>
      </c>
      <c r="N233" s="397"/>
      <c r="O233" s="397">
        <f t="shared" ref="O233:O248" si="19">L233/12*5</f>
        <v>94.166666666666657</v>
      </c>
      <c r="P233" s="397">
        <v>0</v>
      </c>
      <c r="Q233" s="397">
        <v>0</v>
      </c>
      <c r="R233" s="397">
        <v>0</v>
      </c>
      <c r="S233" s="397">
        <v>0</v>
      </c>
      <c r="T233" s="397">
        <v>0</v>
      </c>
      <c r="U233" s="399">
        <v>0</v>
      </c>
      <c r="V233" s="399">
        <v>0</v>
      </c>
      <c r="W233" s="399">
        <v>-94.166666666666657</v>
      </c>
      <c r="X233" s="400" t="e">
        <v>#DIV/0!</v>
      </c>
      <c r="Y233" s="190"/>
      <c r="Z233" s="401"/>
      <c r="AA233" s="401"/>
      <c r="AB233" s="406"/>
      <c r="AC233" s="406"/>
      <c r="AD233" s="406"/>
    </row>
    <row r="234" spans="1:30">
      <c r="A234" s="29" t="s">
        <v>5173</v>
      </c>
      <c r="B234" s="31" t="s">
        <v>4</v>
      </c>
      <c r="C234" s="17" t="s">
        <v>311</v>
      </c>
      <c r="D234" s="24" t="s">
        <v>312</v>
      </c>
      <c r="E234" s="23"/>
      <c r="F234" s="19">
        <v>12340</v>
      </c>
      <c r="G234" s="21">
        <v>10150</v>
      </c>
      <c r="H234" s="21">
        <v>9935</v>
      </c>
      <c r="I234" s="213">
        <f>VLOOKUP(C234,'202310-202403出荷数total2403220951'!B:F,5,0)</f>
        <v>7434</v>
      </c>
      <c r="J234" s="203">
        <f>VLOOKUP(C234,'出荷数2307～2406total241008110618'!B:F,5,0)</f>
        <v>12788</v>
      </c>
      <c r="K234" s="214">
        <f>VLOOKUP(C234,'出荷数2407-2506total250730101950'!B:F,5,0)</f>
        <v>5703</v>
      </c>
      <c r="L234" s="203">
        <f>VLOOKUP(C:C,total260724105509!B:F,5,0)</f>
        <v>6570</v>
      </c>
      <c r="M234" s="392"/>
      <c r="N234" s="8"/>
      <c r="O234" s="21">
        <f t="shared" si="19"/>
        <v>2737.5</v>
      </c>
      <c r="P234" s="44">
        <v>3983</v>
      </c>
      <c r="Q234" s="44">
        <v>200</v>
      </c>
      <c r="R234" s="44">
        <v>0</v>
      </c>
      <c r="S234" s="44">
        <v>0</v>
      </c>
      <c r="T234" s="44">
        <v>200</v>
      </c>
      <c r="U234" s="45">
        <v>0</v>
      </c>
      <c r="V234" s="45">
        <v>3783</v>
      </c>
      <c r="W234" s="45">
        <v>1045.5</v>
      </c>
      <c r="X234" s="41">
        <v>1.6495104192819483</v>
      </c>
      <c r="Y234" s="190"/>
      <c r="Z234" s="46"/>
      <c r="AA234" s="46"/>
    </row>
    <row r="235" spans="1:30" ht="16.899999999999999" customHeight="1">
      <c r="A235" s="29" t="s">
        <v>5174</v>
      </c>
      <c r="B235" s="31" t="s">
        <v>4</v>
      </c>
      <c r="C235" s="17" t="s">
        <v>2897</v>
      </c>
      <c r="D235" s="24" t="s">
        <v>314</v>
      </c>
      <c r="E235" s="23"/>
      <c r="F235" s="19">
        <v>26335</v>
      </c>
      <c r="G235" s="21">
        <v>47559</v>
      </c>
      <c r="H235" s="21">
        <v>37707</v>
      </c>
      <c r="I235" s="213">
        <f>VLOOKUP(C235,'202310-202403出荷数total2403220951'!B:F,5,0)</f>
        <v>19173</v>
      </c>
      <c r="J235" s="203">
        <f>VLOOKUP(C235,'出荷数2307～2406total241008110618'!B:F,5,0)</f>
        <v>35560</v>
      </c>
      <c r="K235" s="214">
        <f>VLOOKUP(C235,'出荷数2407-2506total250730101950'!B:F,5,0)</f>
        <v>17847</v>
      </c>
      <c r="L235" s="203">
        <f>VLOOKUP(C:C,total260724105509!B:F,5,0)</f>
        <v>22130</v>
      </c>
      <c r="M235" s="392"/>
      <c r="N235" s="8"/>
      <c r="O235" s="21">
        <f t="shared" si="19"/>
        <v>9220.8333333333339</v>
      </c>
      <c r="P235" s="44">
        <v>13410</v>
      </c>
      <c r="Q235" s="44">
        <v>100</v>
      </c>
      <c r="R235" s="44">
        <v>5000</v>
      </c>
      <c r="S235" s="44">
        <v>0</v>
      </c>
      <c r="T235" s="44">
        <v>100</v>
      </c>
      <c r="U235" s="45">
        <v>0</v>
      </c>
      <c r="V235" s="45">
        <v>18310</v>
      </c>
      <c r="W235" s="45">
        <v>9089.1666666666661</v>
      </c>
      <c r="X235" s="41">
        <v>1.6502609992542878</v>
      </c>
      <c r="Y235" s="190"/>
      <c r="Z235" s="46"/>
      <c r="AA235" s="46"/>
    </row>
    <row r="236" spans="1:30">
      <c r="A236" s="29" t="s">
        <v>5175</v>
      </c>
      <c r="B236" s="31" t="s">
        <v>4</v>
      </c>
      <c r="C236" s="17" t="s">
        <v>4199</v>
      </c>
      <c r="D236" s="24" t="s">
        <v>314</v>
      </c>
      <c r="E236" s="23"/>
      <c r="F236" s="19"/>
      <c r="G236" s="21"/>
      <c r="H236" s="21"/>
      <c r="I236" s="213" t="e">
        <f>VLOOKUP(C236,'202310-202403出荷数total2403220951'!B:F,5,0)</f>
        <v>#N/A</v>
      </c>
      <c r="J236" s="203" t="e">
        <f>VLOOKUP(C236,'出荷数2307～2406total241008110618'!B:F,5,0)</f>
        <v>#N/A</v>
      </c>
      <c r="K236" s="214" t="e">
        <f>VLOOKUP(C236,'出荷数2407-2506total250730101950'!B:F,5,0)</f>
        <v>#N/A</v>
      </c>
      <c r="L236" s="203">
        <f>VLOOKUP(C:C,total260724105509!B:F,5,0)</f>
        <v>64</v>
      </c>
      <c r="M236" s="392"/>
      <c r="N236" s="8"/>
      <c r="O236" s="21">
        <f t="shared" si="19"/>
        <v>26.666666666666664</v>
      </c>
      <c r="P236" s="44">
        <v>3857</v>
      </c>
      <c r="Q236" s="44">
        <v>0</v>
      </c>
      <c r="R236" s="44">
        <v>0</v>
      </c>
      <c r="S236" s="44">
        <v>0</v>
      </c>
      <c r="T236" s="44">
        <v>0</v>
      </c>
      <c r="U236" s="45">
        <v>0</v>
      </c>
      <c r="V236" s="45">
        <v>3857</v>
      </c>
      <c r="W236" s="45">
        <v>3830.3333333333335</v>
      </c>
      <c r="X236" s="41">
        <v>1.6593207155820584E-2</v>
      </c>
      <c r="Y236" s="190"/>
      <c r="Z236" s="46"/>
      <c r="AA236" s="46"/>
    </row>
    <row r="237" spans="1:30">
      <c r="A237" s="29" t="s">
        <v>5176</v>
      </c>
      <c r="B237" s="31" t="s">
        <v>4</v>
      </c>
      <c r="C237" s="17" t="s">
        <v>4200</v>
      </c>
      <c r="D237" s="24" t="s">
        <v>314</v>
      </c>
      <c r="E237" s="23"/>
      <c r="F237" s="19"/>
      <c r="G237" s="21"/>
      <c r="H237" s="21"/>
      <c r="I237" s="213" t="e">
        <f>VLOOKUP(C237,'202310-202403出荷数total2403220951'!B:F,5,0)</f>
        <v>#N/A</v>
      </c>
      <c r="J237" s="203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>
        <f>VLOOKUP(C:C,total260724105509!B:F,5,0)</f>
        <v>66</v>
      </c>
      <c r="M237" s="392"/>
      <c r="N237" s="8"/>
      <c r="O237" s="21">
        <f t="shared" si="19"/>
        <v>27.5</v>
      </c>
      <c r="P237" s="44">
        <v>3871</v>
      </c>
      <c r="Q237" s="44">
        <v>0</v>
      </c>
      <c r="R237" s="44">
        <v>0</v>
      </c>
      <c r="S237" s="44">
        <v>0</v>
      </c>
      <c r="T237" s="44">
        <v>0</v>
      </c>
      <c r="U237" s="45">
        <v>0</v>
      </c>
      <c r="V237" s="45">
        <v>3871</v>
      </c>
      <c r="W237" s="45">
        <v>3843.5</v>
      </c>
      <c r="X237" s="41">
        <v>1.7049857917850686E-2</v>
      </c>
      <c r="Y237" s="190"/>
      <c r="Z237" s="46"/>
      <c r="AA237" s="46"/>
    </row>
    <row r="238" spans="1:30" s="402" customFormat="1">
      <c r="A238" s="29" t="s">
        <v>5177</v>
      </c>
      <c r="B238" s="407" t="s">
        <v>4</v>
      </c>
      <c r="C238" s="404" t="s">
        <v>315</v>
      </c>
      <c r="D238" s="405" t="s">
        <v>316</v>
      </c>
      <c r="E238" s="404"/>
      <c r="F238" s="395">
        <v>907</v>
      </c>
      <c r="G238" s="397">
        <v>943</v>
      </c>
      <c r="H238" s="397">
        <v>489</v>
      </c>
      <c r="I238" s="397">
        <f>VLOOKUP(C238,'202310-202403出荷数total2403220951'!B:F,5,0)</f>
        <v>831</v>
      </c>
      <c r="J238" s="397">
        <f>VLOOKUP(C238,'出荷数2307～2406total241008110618'!B:F,5,0)</f>
        <v>833</v>
      </c>
      <c r="K238" s="397" t="e">
        <f>VLOOKUP(C238,'出荷数2407-2506total250730101950'!B:F,5,0)</f>
        <v>#N/A</v>
      </c>
      <c r="L238" s="397" t="e">
        <f>VLOOKUP(C:C,total260724105509!B:F,5,0)</f>
        <v>#N/A</v>
      </c>
      <c r="M238" s="398"/>
      <c r="N238" s="397"/>
      <c r="O238" s="397" t="e">
        <f t="shared" si="19"/>
        <v>#N/A</v>
      </c>
      <c r="P238" s="397">
        <v>0</v>
      </c>
      <c r="Q238" s="397">
        <v>0</v>
      </c>
      <c r="R238" s="397">
        <v>0</v>
      </c>
      <c r="S238" s="397">
        <v>0</v>
      </c>
      <c r="T238" s="397">
        <v>0</v>
      </c>
      <c r="U238" s="399">
        <v>0</v>
      </c>
      <c r="V238" s="399">
        <v>0</v>
      </c>
      <c r="W238" s="399" t="e">
        <v>#N/A</v>
      </c>
      <c r="X238" s="400" t="e">
        <v>#N/A</v>
      </c>
      <c r="Y238" s="190"/>
      <c r="Z238" s="401"/>
      <c r="AA238" s="401"/>
      <c r="AB238" s="406"/>
      <c r="AC238" s="406"/>
      <c r="AD238" s="406"/>
    </row>
    <row r="239" spans="1:30">
      <c r="A239" s="29" t="s">
        <v>5178</v>
      </c>
      <c r="B239" s="31" t="s">
        <v>4</v>
      </c>
      <c r="C239" s="17" t="s">
        <v>317</v>
      </c>
      <c r="D239" s="24" t="s">
        <v>318</v>
      </c>
      <c r="E239" s="23"/>
      <c r="F239" s="19">
        <v>12503</v>
      </c>
      <c r="G239" s="21">
        <v>14579</v>
      </c>
      <c r="H239" s="21">
        <v>13726</v>
      </c>
      <c r="I239" s="8">
        <f>VLOOKUP(C239,'202310-202403出荷数total2403220951'!B:F,5,0)</f>
        <v>6205</v>
      </c>
      <c r="J239" s="203">
        <f>VLOOKUP(C239,'出荷数2307～2406total241008110618'!B:F,5,0)</f>
        <v>11316</v>
      </c>
      <c r="K239" s="214">
        <f>VLOOKUP(C239,'出荷数2407-2506total250730101950'!B:F,5,0)</f>
        <v>8644</v>
      </c>
      <c r="L239" s="203">
        <f>VLOOKUP(C:C,total260724105509!B:F,5,0)</f>
        <v>9593</v>
      </c>
      <c r="M239" s="392"/>
      <c r="N239" s="8"/>
      <c r="O239" s="21">
        <f t="shared" si="19"/>
        <v>3997.083333333333</v>
      </c>
      <c r="P239" s="44">
        <v>8196</v>
      </c>
      <c r="Q239" s="44">
        <v>0</v>
      </c>
      <c r="R239" s="44">
        <v>0</v>
      </c>
      <c r="S239" s="44">
        <v>0</v>
      </c>
      <c r="T239" s="44">
        <v>0</v>
      </c>
      <c r="U239" s="45">
        <v>0</v>
      </c>
      <c r="V239" s="45">
        <v>8196</v>
      </c>
      <c r="W239" s="45">
        <v>4198.916666666667</v>
      </c>
      <c r="X239" s="41">
        <v>1.1704489995119571</v>
      </c>
      <c r="Y239" s="190"/>
      <c r="Z239" s="46"/>
      <c r="AA239" s="46"/>
    </row>
    <row r="240" spans="1:30" s="200" customFormat="1">
      <c r="A240" s="29" t="s">
        <v>5179</v>
      </c>
      <c r="B240" s="212" t="s">
        <v>4</v>
      </c>
      <c r="C240" s="235" t="s">
        <v>3948</v>
      </c>
      <c r="D240" s="236" t="s">
        <v>318</v>
      </c>
      <c r="E240" s="235"/>
      <c r="F240" s="194"/>
      <c r="G240" s="196"/>
      <c r="H240" s="196"/>
      <c r="I240" s="196"/>
      <c r="J240" s="196"/>
      <c r="K240" s="214">
        <f>VLOOKUP(C240,'出荷数2407-2506total250730101950'!B:F,5,0)</f>
        <v>6000</v>
      </c>
      <c r="L240" s="203">
        <f>VLOOKUP(C:C,total260724105509!B:F,5,0)</f>
        <v>5000</v>
      </c>
      <c r="M240" s="392"/>
      <c r="N240" s="8"/>
      <c r="O240" s="21">
        <f t="shared" si="19"/>
        <v>2083.3333333333335</v>
      </c>
      <c r="P240" s="196">
        <v>1760</v>
      </c>
      <c r="Q240" s="196">
        <v>0</v>
      </c>
      <c r="R240" s="196">
        <v>0</v>
      </c>
      <c r="S240" s="196">
        <v>0</v>
      </c>
      <c r="T240" s="196">
        <v>0</v>
      </c>
      <c r="U240" s="197">
        <v>0</v>
      </c>
      <c r="V240" s="197">
        <v>1760</v>
      </c>
      <c r="W240" s="197">
        <v>-323.33333333333348</v>
      </c>
      <c r="X240" s="198">
        <v>2.8409090909090908</v>
      </c>
      <c r="Y240" s="190"/>
      <c r="Z240" s="199"/>
      <c r="AA240" s="199"/>
      <c r="AB240" s="201"/>
      <c r="AC240" s="201"/>
      <c r="AD240" s="201"/>
    </row>
    <row r="241" spans="1:30">
      <c r="A241" s="29" t="s">
        <v>5180</v>
      </c>
      <c r="B241" s="31" t="s">
        <v>4</v>
      </c>
      <c r="C241" s="17" t="s">
        <v>319</v>
      </c>
      <c r="D241" s="24" t="s">
        <v>320</v>
      </c>
      <c r="E241" s="23"/>
      <c r="F241" s="19">
        <v>9898</v>
      </c>
      <c r="G241" s="21">
        <v>6601</v>
      </c>
      <c r="H241" s="21">
        <v>8834</v>
      </c>
      <c r="I241" s="8">
        <f>VLOOKUP(C241,'202310-202403出荷数total2403220951'!B:F,5,0)</f>
        <v>2819</v>
      </c>
      <c r="J241" s="203">
        <f>VLOOKUP(C241,'出荷数2307～2406total241008110618'!B:F,5,0)</f>
        <v>6287</v>
      </c>
      <c r="K241" s="214">
        <f>VLOOKUP(C241,'出荷数2407-2506total250730101950'!B:F,5,0)</f>
        <v>6687</v>
      </c>
      <c r="L241" s="203">
        <f>VLOOKUP(C:C,total260724105509!B:F,5,0)</f>
        <v>3624</v>
      </c>
      <c r="M241" s="392"/>
      <c r="N241" s="8"/>
      <c r="O241" s="21">
        <f t="shared" si="19"/>
        <v>1510</v>
      </c>
      <c r="P241" s="44">
        <v>4614</v>
      </c>
      <c r="Q241" s="44">
        <v>0</v>
      </c>
      <c r="R241" s="44">
        <v>0</v>
      </c>
      <c r="S241" s="44">
        <v>0</v>
      </c>
      <c r="T241" s="44">
        <v>0</v>
      </c>
      <c r="U241" s="45">
        <v>0</v>
      </c>
      <c r="V241" s="45">
        <v>4614</v>
      </c>
      <c r="W241" s="45">
        <v>3104</v>
      </c>
      <c r="X241" s="41">
        <v>0.78543563068920674</v>
      </c>
      <c r="Y241" s="190"/>
      <c r="Z241" s="46"/>
      <c r="AA241" s="46"/>
    </row>
    <row r="242" spans="1:30">
      <c r="A242" s="29" t="s">
        <v>5181</v>
      </c>
      <c r="B242" s="31" t="s">
        <v>4</v>
      </c>
      <c r="C242" s="17" t="s">
        <v>321</v>
      </c>
      <c r="D242" s="24" t="s">
        <v>322</v>
      </c>
      <c r="E242" s="23"/>
      <c r="F242" s="19">
        <v>10228</v>
      </c>
      <c r="G242" s="21">
        <v>9171</v>
      </c>
      <c r="H242" s="21">
        <v>11029</v>
      </c>
      <c r="I242" s="8">
        <f>VLOOKUP(C242,'202310-202403出荷数total2403220951'!B:F,5,0)</f>
        <v>2992</v>
      </c>
      <c r="J242" s="203">
        <f>VLOOKUP(C242,'出荷数2307～2406total241008110618'!B:F,5,0)</f>
        <v>6316</v>
      </c>
      <c r="K242" s="214">
        <f>VLOOKUP(C242,'出荷数2407-2506total250730101950'!B:F,5,0)</f>
        <v>9066</v>
      </c>
      <c r="L242" s="203">
        <f>VLOOKUP(C:C,total260724105509!B:F,5,0)</f>
        <v>5443</v>
      </c>
      <c r="M242" s="392"/>
      <c r="N242" s="8"/>
      <c r="O242" s="21">
        <f t="shared" si="19"/>
        <v>2267.9166666666665</v>
      </c>
      <c r="P242" s="44">
        <v>7353</v>
      </c>
      <c r="Q242" s="44">
        <v>0</v>
      </c>
      <c r="R242" s="44">
        <v>0</v>
      </c>
      <c r="S242" s="44">
        <v>0</v>
      </c>
      <c r="T242" s="44">
        <v>0</v>
      </c>
      <c r="U242" s="45">
        <v>0</v>
      </c>
      <c r="V242" s="45">
        <v>7353</v>
      </c>
      <c r="W242" s="45">
        <v>5085.0833333333339</v>
      </c>
      <c r="X242" s="41">
        <v>0.7402420780633755</v>
      </c>
      <c r="Y242" s="190"/>
      <c r="Z242" s="46"/>
      <c r="AA242" s="46"/>
    </row>
    <row r="243" spans="1:30">
      <c r="A243" s="29" t="s">
        <v>5182</v>
      </c>
      <c r="B243" s="31" t="s">
        <v>4</v>
      </c>
      <c r="C243" s="6" t="s">
        <v>260</v>
      </c>
      <c r="D243" s="20" t="s">
        <v>261</v>
      </c>
      <c r="E243" s="19"/>
      <c r="F243" s="19">
        <v>573</v>
      </c>
      <c r="G243" s="21">
        <v>1775</v>
      </c>
      <c r="H243" s="21">
        <v>1468</v>
      </c>
      <c r="I243" s="8">
        <f>VLOOKUP(C243,'202310-202403出荷数total2403220951'!B:F,5,0)</f>
        <v>525</v>
      </c>
      <c r="J243" s="203">
        <f>VLOOKUP(C243,'出荷数2307～2406total241008110618'!B:F,5,0)</f>
        <v>1084</v>
      </c>
      <c r="K243" s="214">
        <f>VLOOKUP(C243,'出荷数2407-2506total250730101950'!B:F,5,0)</f>
        <v>2352</v>
      </c>
      <c r="L243" s="203">
        <f>VLOOKUP(C:C,total260724105509!B:F,5,0)</f>
        <v>2419</v>
      </c>
      <c r="M243" s="392"/>
      <c r="N243" s="8"/>
      <c r="O243" s="21">
        <f t="shared" si="19"/>
        <v>1007.9166666666667</v>
      </c>
      <c r="P243" s="44">
        <v>1570</v>
      </c>
      <c r="Q243" s="44">
        <v>0</v>
      </c>
      <c r="R243" s="44">
        <v>0</v>
      </c>
      <c r="S243" s="44">
        <v>0</v>
      </c>
      <c r="T243" s="44">
        <v>0</v>
      </c>
      <c r="U243" s="45">
        <v>0</v>
      </c>
      <c r="V243" s="45">
        <v>1570</v>
      </c>
      <c r="W243" s="45">
        <v>562.08333333333326</v>
      </c>
      <c r="X243" s="41">
        <v>1.5407643312101911</v>
      </c>
      <c r="Y243" s="190"/>
      <c r="Z243" s="46"/>
      <c r="AA243" s="46"/>
    </row>
    <row r="244" spans="1:30" s="402" customFormat="1">
      <c r="A244" s="29" t="s">
        <v>5183</v>
      </c>
      <c r="B244" s="407" t="s">
        <v>4</v>
      </c>
      <c r="C244" s="404" t="s">
        <v>323</v>
      </c>
      <c r="D244" s="405" t="s">
        <v>324</v>
      </c>
      <c r="E244" s="404"/>
      <c r="F244" s="395">
        <v>4048</v>
      </c>
      <c r="G244" s="397">
        <v>1912</v>
      </c>
      <c r="H244" s="397">
        <v>2073</v>
      </c>
      <c r="I244" s="397">
        <f>VLOOKUP(C244,'202310-202403出荷数total2403220951'!B:F,5,0)</f>
        <v>1230</v>
      </c>
      <c r="J244" s="397">
        <f>VLOOKUP(C244,'出荷数2307～2406total241008110618'!B:F,5,0)</f>
        <v>1618</v>
      </c>
      <c r="K244" s="397">
        <f>VLOOKUP(C244,'出荷数2407-2506total250730101950'!B:F,5,0)</f>
        <v>1274</v>
      </c>
      <c r="L244" s="397" t="e">
        <f>VLOOKUP(C:C,total260724105509!B:F,5,0)</f>
        <v>#N/A</v>
      </c>
      <c r="M244" s="398"/>
      <c r="N244" s="397"/>
      <c r="O244" s="397" t="e">
        <f t="shared" si="19"/>
        <v>#N/A</v>
      </c>
      <c r="P244" s="397">
        <v>0</v>
      </c>
      <c r="Q244" s="397">
        <v>0</v>
      </c>
      <c r="R244" s="397">
        <v>0</v>
      </c>
      <c r="S244" s="397">
        <v>0</v>
      </c>
      <c r="T244" s="397">
        <v>0</v>
      </c>
      <c r="U244" s="399">
        <v>0</v>
      </c>
      <c r="V244" s="399">
        <v>0</v>
      </c>
      <c r="W244" s="399" t="e">
        <v>#N/A</v>
      </c>
      <c r="X244" s="400" t="e">
        <v>#N/A</v>
      </c>
      <c r="Y244" s="190"/>
      <c r="Z244" s="401"/>
      <c r="AA244" s="401"/>
      <c r="AB244" s="406"/>
      <c r="AC244" s="406"/>
      <c r="AD244" s="406"/>
    </row>
    <row r="245" spans="1:30" s="402" customFormat="1">
      <c r="A245" s="29" t="s">
        <v>5184</v>
      </c>
      <c r="B245" s="407" t="s">
        <v>4</v>
      </c>
      <c r="C245" s="404" t="s">
        <v>325</v>
      </c>
      <c r="D245" s="405" t="s">
        <v>326</v>
      </c>
      <c r="E245" s="404"/>
      <c r="F245" s="395">
        <v>1310</v>
      </c>
      <c r="G245" s="397">
        <v>1493</v>
      </c>
      <c r="H245" s="397">
        <v>1407</v>
      </c>
      <c r="I245" s="397">
        <f>VLOOKUP(C245,'202310-202403出荷数total2403220951'!B:F,5,0)</f>
        <v>699</v>
      </c>
      <c r="J245" s="397">
        <f>VLOOKUP(C245,'出荷数2307～2406total241008110618'!B:F,5,0)</f>
        <v>946</v>
      </c>
      <c r="K245" s="397">
        <f>VLOOKUP(C245,'出荷数2407-2506total250730101950'!B:F,5,0)</f>
        <v>567</v>
      </c>
      <c r="L245" s="397" t="e">
        <f>VLOOKUP(C:C,total260724105509!B:F,5,0)</f>
        <v>#N/A</v>
      </c>
      <c r="M245" s="398"/>
      <c r="N245" s="397"/>
      <c r="O245" s="397" t="e">
        <f t="shared" si="19"/>
        <v>#N/A</v>
      </c>
      <c r="P245" s="397">
        <v>0</v>
      </c>
      <c r="Q245" s="397">
        <v>0</v>
      </c>
      <c r="R245" s="397">
        <v>0</v>
      </c>
      <c r="S245" s="397">
        <v>0</v>
      </c>
      <c r="T245" s="397">
        <v>0</v>
      </c>
      <c r="U245" s="399">
        <v>0</v>
      </c>
      <c r="V245" s="399">
        <v>0</v>
      </c>
      <c r="W245" s="399" t="e">
        <v>#N/A</v>
      </c>
      <c r="X245" s="400" t="e">
        <v>#N/A</v>
      </c>
      <c r="Y245" s="190"/>
      <c r="Z245" s="401"/>
      <c r="AA245" s="401"/>
      <c r="AB245" s="406"/>
      <c r="AC245" s="406"/>
      <c r="AD245" s="406"/>
    </row>
    <row r="246" spans="1:30">
      <c r="A246" s="29" t="s">
        <v>5185</v>
      </c>
      <c r="B246" s="31" t="s">
        <v>4</v>
      </c>
      <c r="C246" s="6" t="s">
        <v>262</v>
      </c>
      <c r="D246" s="20" t="s">
        <v>263</v>
      </c>
      <c r="E246" s="19"/>
      <c r="F246" s="19">
        <v>1730</v>
      </c>
      <c r="G246" s="21">
        <v>1717</v>
      </c>
      <c r="H246" s="21">
        <v>1895</v>
      </c>
      <c r="I246" s="8">
        <f>VLOOKUP(C246,'202310-202403出荷数total2403220951'!B:F,5,0)</f>
        <v>573</v>
      </c>
      <c r="J246" s="203">
        <f>VLOOKUP(C246,'出荷数2307～2406total241008110618'!B:F,5,0)</f>
        <v>1029</v>
      </c>
      <c r="K246" s="214">
        <f>VLOOKUP(C246,'出荷数2407-2506total250730101950'!B:F,5,0)</f>
        <v>678</v>
      </c>
      <c r="L246" s="203">
        <f>VLOOKUP(C:C,total260724105509!B:F,5,0)</f>
        <v>705</v>
      </c>
      <c r="M246" s="392"/>
      <c r="N246" s="8"/>
      <c r="O246" s="21">
        <f t="shared" si="19"/>
        <v>293.75</v>
      </c>
      <c r="P246" s="44">
        <v>1709</v>
      </c>
      <c r="Q246" s="44">
        <v>0</v>
      </c>
      <c r="R246" s="44">
        <v>0</v>
      </c>
      <c r="S246" s="44">
        <v>0</v>
      </c>
      <c r="T246" s="44">
        <v>0</v>
      </c>
      <c r="U246" s="45">
        <v>0</v>
      </c>
      <c r="V246" s="45">
        <v>1709</v>
      </c>
      <c r="W246" s="45">
        <v>1415.25</v>
      </c>
      <c r="X246" s="41">
        <v>0.41252194265652431</v>
      </c>
      <c r="Y246" s="190"/>
      <c r="Z246" s="46"/>
      <c r="AA246" s="46"/>
    </row>
    <row r="247" spans="1:30">
      <c r="A247" s="29" t="s">
        <v>5186</v>
      </c>
      <c r="B247" s="31" t="s">
        <v>4</v>
      </c>
      <c r="C247" s="17" t="s">
        <v>327</v>
      </c>
      <c r="D247" s="24" t="s">
        <v>328</v>
      </c>
      <c r="E247" s="23"/>
      <c r="F247" s="19">
        <v>1710</v>
      </c>
      <c r="G247" s="21">
        <v>1333</v>
      </c>
      <c r="H247" s="21">
        <v>1404</v>
      </c>
      <c r="I247" s="8">
        <f>VLOOKUP(C247,'202310-202403出荷数total2403220951'!B:F,5,0)</f>
        <v>317</v>
      </c>
      <c r="J247" s="203">
        <f>VLOOKUP(C247,'出荷数2307～2406total241008110618'!B:F,5,0)</f>
        <v>490</v>
      </c>
      <c r="K247" s="214">
        <f>VLOOKUP(C247,'出荷数2407-2506total250730101950'!B:F,5,0)</f>
        <v>495</v>
      </c>
      <c r="L247" s="203">
        <f>VLOOKUP(C:C,total260724105509!B:F,5,0)</f>
        <v>934</v>
      </c>
      <c r="M247" s="392"/>
      <c r="N247" s="8"/>
      <c r="O247" s="21">
        <f t="shared" si="19"/>
        <v>389.16666666666663</v>
      </c>
      <c r="P247" s="44">
        <v>1491</v>
      </c>
      <c r="Q247" s="44">
        <v>0</v>
      </c>
      <c r="R247" s="44">
        <v>0</v>
      </c>
      <c r="S247" s="44">
        <v>0</v>
      </c>
      <c r="T247" s="44">
        <v>0</v>
      </c>
      <c r="U247" s="45">
        <v>0</v>
      </c>
      <c r="V247" s="45">
        <v>1491</v>
      </c>
      <c r="W247" s="45">
        <v>1101.8333333333335</v>
      </c>
      <c r="X247" s="41">
        <v>0.62642521797451378</v>
      </c>
      <c r="Y247" s="190"/>
      <c r="Z247" s="46"/>
      <c r="AA247" s="46"/>
    </row>
    <row r="248" spans="1:30" s="402" customFormat="1" ht="15.75">
      <c r="A248" s="29" t="s">
        <v>5187</v>
      </c>
      <c r="B248" s="407" t="s">
        <v>4</v>
      </c>
      <c r="C248" s="404" t="s">
        <v>264</v>
      </c>
      <c r="D248" s="405" t="s">
        <v>265</v>
      </c>
      <c r="E248" s="404"/>
      <c r="F248" s="395">
        <v>4845</v>
      </c>
      <c r="G248" s="397">
        <v>7700</v>
      </c>
      <c r="H248" s="397">
        <v>1951</v>
      </c>
      <c r="I248" s="397" t="e">
        <f>VLOOKUP(C248,'202310-202403出荷数total2403220951'!B:F,5,0)</f>
        <v>#N/A</v>
      </c>
      <c r="J248" s="397" t="e">
        <f>VLOOKUP(C248,'出荷数2307～2406total241008110618'!B:F,5,0)</f>
        <v>#N/A</v>
      </c>
      <c r="K248" s="397" t="e">
        <f>VLOOKUP(C248,'出荷数2407-2506total250730101950'!B:F,5,0)</f>
        <v>#N/A</v>
      </c>
      <c r="L248" s="397" t="e">
        <f>VLOOKUP(C:C,total260724105509!B:F,5,0)</f>
        <v>#N/A</v>
      </c>
      <c r="M248" s="398"/>
      <c r="N248" s="397"/>
      <c r="O248" s="397" t="e">
        <f t="shared" si="19"/>
        <v>#N/A</v>
      </c>
      <c r="P248" s="397">
        <v>0</v>
      </c>
      <c r="Q248" s="397">
        <v>0</v>
      </c>
      <c r="R248" s="397">
        <v>0</v>
      </c>
      <c r="S248" s="397">
        <v>0</v>
      </c>
      <c r="T248" s="397">
        <v>0</v>
      </c>
      <c r="U248" s="399">
        <v>0</v>
      </c>
      <c r="V248" s="399">
        <v>0</v>
      </c>
      <c r="W248" s="399" t="e">
        <v>#N/A</v>
      </c>
      <c r="X248" s="400" t="e">
        <v>#N/A</v>
      </c>
      <c r="Y248" s="190"/>
      <c r="Z248" s="401"/>
      <c r="AA248" s="401"/>
    </row>
    <row r="249" spans="1:30">
      <c r="A249" s="29" t="s">
        <v>5188</v>
      </c>
      <c r="B249" s="31" t="s">
        <v>4</v>
      </c>
      <c r="C249" s="17" t="s">
        <v>329</v>
      </c>
      <c r="D249" s="24" t="s">
        <v>330</v>
      </c>
      <c r="E249" s="23"/>
      <c r="F249" s="19">
        <v>11021</v>
      </c>
      <c r="G249" s="21">
        <v>6767</v>
      </c>
      <c r="H249" s="21">
        <v>4852</v>
      </c>
      <c r="I249" s="8">
        <f>VLOOKUP(C249,'202310-202403出荷数total2403220951'!B:F,5,0)</f>
        <v>2771</v>
      </c>
      <c r="J249" s="203">
        <f>VLOOKUP(C249,'出荷数2307～2406total241008110618'!B:F,5,0)</f>
        <v>4651</v>
      </c>
      <c r="K249" s="214">
        <f>VLOOKUP(C249,'出荷数2407-2506total250730101950'!B:F,5,0)</f>
        <v>5139</v>
      </c>
      <c r="L249" s="203">
        <f>VLOOKUP(C:C,total260724105509!B:F,5,0)</f>
        <v>5284</v>
      </c>
      <c r="M249" s="392"/>
      <c r="N249" s="211">
        <v>3000</v>
      </c>
      <c r="O249" s="211">
        <v>3000</v>
      </c>
      <c r="P249" s="44">
        <v>3326</v>
      </c>
      <c r="Q249" s="44">
        <v>900</v>
      </c>
      <c r="R249" s="44">
        <v>7000</v>
      </c>
      <c r="S249" s="44">
        <v>0</v>
      </c>
      <c r="T249" s="44">
        <v>900</v>
      </c>
      <c r="U249" s="45">
        <v>0</v>
      </c>
      <c r="V249" s="45">
        <v>9426</v>
      </c>
      <c r="W249" s="45">
        <v>6426</v>
      </c>
      <c r="X249" s="41">
        <v>1.5886951292844258</v>
      </c>
      <c r="Y249" s="190"/>
      <c r="Z249" s="46"/>
      <c r="AA249" s="46"/>
    </row>
    <row r="250" spans="1:30" s="402" customFormat="1" ht="15.75">
      <c r="A250" s="29" t="s">
        <v>5189</v>
      </c>
      <c r="B250" s="407" t="s">
        <v>4</v>
      </c>
      <c r="C250" s="404" t="s">
        <v>331</v>
      </c>
      <c r="D250" s="405" t="s">
        <v>1309</v>
      </c>
      <c r="E250" s="404" t="s">
        <v>186</v>
      </c>
      <c r="F250" s="395">
        <v>1700</v>
      </c>
      <c r="G250" s="397">
        <v>294</v>
      </c>
      <c r="H250" s="397">
        <v>198</v>
      </c>
      <c r="I250" s="397" t="e">
        <f>VLOOKUP(C250,'202310-202403出荷数total2403220951'!B:F,5,0)</f>
        <v>#N/A</v>
      </c>
      <c r="J250" s="397" t="e">
        <f>VLOOKUP(C250,'出荷数2307～2406total241008110618'!B:F,5,0)</f>
        <v>#N/A</v>
      </c>
      <c r="K250" s="397" t="e">
        <f>VLOOKUP(C250,'出荷数2407-2506total250730101950'!B:F,5,0)</f>
        <v>#N/A</v>
      </c>
      <c r="L250" s="397" t="e">
        <f>VLOOKUP(C:C,total260724105509!B:F,5,0)</f>
        <v>#N/A</v>
      </c>
      <c r="M250" s="398"/>
      <c r="N250" s="397"/>
      <c r="O250" s="397" t="e">
        <f t="shared" ref="O250:O257" si="20">L250/12*5</f>
        <v>#N/A</v>
      </c>
      <c r="P250" s="397">
        <v>0</v>
      </c>
      <c r="Q250" s="397">
        <v>0</v>
      </c>
      <c r="R250" s="397">
        <v>0</v>
      </c>
      <c r="S250" s="397">
        <v>0</v>
      </c>
      <c r="T250" s="397">
        <v>0</v>
      </c>
      <c r="U250" s="399">
        <v>0</v>
      </c>
      <c r="V250" s="399">
        <v>0</v>
      </c>
      <c r="W250" s="399" t="e">
        <v>#N/A</v>
      </c>
      <c r="X250" s="400" t="e">
        <v>#N/A</v>
      </c>
      <c r="Y250" s="190"/>
      <c r="Z250" s="401"/>
      <c r="AA250" s="401"/>
    </row>
    <row r="251" spans="1:30" s="152" customFormat="1">
      <c r="A251" s="29" t="s">
        <v>5190</v>
      </c>
      <c r="B251" s="155" t="s">
        <v>4</v>
      </c>
      <c r="C251" s="153" t="s">
        <v>266</v>
      </c>
      <c r="D251" s="154" t="s">
        <v>1266</v>
      </c>
      <c r="E251" s="153"/>
      <c r="F251" s="146">
        <v>2398</v>
      </c>
      <c r="G251" s="148">
        <v>1863</v>
      </c>
      <c r="H251" s="148">
        <v>1640</v>
      </c>
      <c r="I251" s="148">
        <f>VLOOKUP(C251,'202310-202403出荷数total2403220951'!B:F,5,0)</f>
        <v>720</v>
      </c>
      <c r="J251" s="148">
        <f>VLOOKUP(C251,'出荷数2307～2406total241008110618'!B:F,5,0)</f>
        <v>4600</v>
      </c>
      <c r="K251" s="214" t="e">
        <f>VLOOKUP(C251,'出荷数2407-2506total250730101950'!B:F,5,0)</f>
        <v>#N/A</v>
      </c>
      <c r="L251" s="203">
        <f>VLOOKUP(C:C,total260724105509!B:F,5,0)</f>
        <v>1</v>
      </c>
      <c r="M251" s="392"/>
      <c r="N251" s="8"/>
      <c r="O251" s="21">
        <f t="shared" si="20"/>
        <v>0.41666666666666663</v>
      </c>
      <c r="P251" s="148">
        <v>5</v>
      </c>
      <c r="Q251" s="148">
        <v>0</v>
      </c>
      <c r="R251" s="148">
        <v>0</v>
      </c>
      <c r="S251" s="148">
        <v>0</v>
      </c>
      <c r="T251" s="148">
        <v>0</v>
      </c>
      <c r="U251" s="149">
        <v>0</v>
      </c>
      <c r="V251" s="149">
        <v>5</v>
      </c>
      <c r="W251" s="149">
        <v>4.583333333333333</v>
      </c>
      <c r="X251" s="150">
        <v>0.2</v>
      </c>
      <c r="Y251" s="190"/>
      <c r="Z251" s="151"/>
      <c r="AA251" s="151"/>
      <c r="AB251" s="191"/>
      <c r="AC251" s="191"/>
      <c r="AD251" s="191"/>
    </row>
    <row r="252" spans="1:30" s="152" customFormat="1">
      <c r="A252" s="29" t="s">
        <v>5191</v>
      </c>
      <c r="B252" s="155" t="s">
        <v>4</v>
      </c>
      <c r="C252" s="153" t="s">
        <v>267</v>
      </c>
      <c r="D252" s="154" t="s">
        <v>1265</v>
      </c>
      <c r="E252" s="153"/>
      <c r="F252" s="146">
        <v>5642</v>
      </c>
      <c r="G252" s="148">
        <v>200</v>
      </c>
      <c r="H252" s="148">
        <v>1430</v>
      </c>
      <c r="I252" s="148">
        <f>VLOOKUP(C252,'202310-202403出荷数total2403220951'!B:F,5,0)</f>
        <v>285</v>
      </c>
      <c r="J252" s="148">
        <f>VLOOKUP(C252,'出荷数2307～2406total241008110618'!B:F,5,0)</f>
        <v>287</v>
      </c>
      <c r="K252" s="214">
        <f>VLOOKUP(C252,'出荷数2407-2506total250730101950'!B:F,5,0)</f>
        <v>291</v>
      </c>
      <c r="L252" s="203">
        <f>VLOOKUP(C:C,total260724105509!B:F,5,0)</f>
        <v>344</v>
      </c>
      <c r="M252" s="392"/>
      <c r="N252" s="8"/>
      <c r="O252" s="21">
        <f t="shared" si="20"/>
        <v>143.33333333333334</v>
      </c>
      <c r="P252" s="148">
        <v>1000</v>
      </c>
      <c r="Q252" s="148">
        <v>0</v>
      </c>
      <c r="R252" s="148">
        <v>0</v>
      </c>
      <c r="S252" s="148">
        <v>0</v>
      </c>
      <c r="T252" s="148">
        <v>0</v>
      </c>
      <c r="U252" s="149">
        <v>0</v>
      </c>
      <c r="V252" s="149">
        <v>1000</v>
      </c>
      <c r="W252" s="149">
        <v>856.66666666666663</v>
      </c>
      <c r="X252" s="150">
        <v>0.34399999999999997</v>
      </c>
      <c r="Y252" s="190"/>
      <c r="Z252" s="151"/>
      <c r="AA252" s="151"/>
      <c r="AB252" s="191"/>
      <c r="AC252" s="191"/>
      <c r="AD252" s="191"/>
    </row>
    <row r="253" spans="1:30" s="200" customFormat="1">
      <c r="A253" s="29" t="s">
        <v>5192</v>
      </c>
      <c r="B253" s="212" t="s">
        <v>4</v>
      </c>
      <c r="C253" s="235" t="s">
        <v>332</v>
      </c>
      <c r="D253" s="236" t="s">
        <v>333</v>
      </c>
      <c r="E253" s="235"/>
      <c r="F253" s="194">
        <v>428</v>
      </c>
      <c r="G253" s="196">
        <v>1103</v>
      </c>
      <c r="H253" s="196">
        <v>787</v>
      </c>
      <c r="I253" s="196">
        <f>VLOOKUP(C253,'202310-202403出荷数total2403220951'!B:F,5,0)</f>
        <v>481</v>
      </c>
      <c r="J253" s="196">
        <f>VLOOKUP(C253,'出荷数2307～2406total241008110618'!B:F,5,0)</f>
        <v>533</v>
      </c>
      <c r="K253" s="196">
        <f>VLOOKUP(C253,'出荷数2407-2506total250730101950'!B:F,5,0)</f>
        <v>617</v>
      </c>
      <c r="L253" s="203">
        <f>VLOOKUP(C:C,total260724105509!B:F,5,0)</f>
        <v>603</v>
      </c>
      <c r="M253" s="392"/>
      <c r="N253" s="196"/>
      <c r="O253" s="196">
        <f t="shared" si="20"/>
        <v>251.25</v>
      </c>
      <c r="P253" s="196">
        <v>170</v>
      </c>
      <c r="Q253" s="196">
        <v>0</v>
      </c>
      <c r="R253" s="196">
        <v>0</v>
      </c>
      <c r="S253" s="196">
        <v>0</v>
      </c>
      <c r="T253" s="196">
        <v>0</v>
      </c>
      <c r="U253" s="197">
        <v>0</v>
      </c>
      <c r="V253" s="197">
        <v>170</v>
      </c>
      <c r="W253" s="197">
        <v>-81.25</v>
      </c>
      <c r="X253" s="198">
        <v>3.5470588235294116</v>
      </c>
      <c r="Y253" s="190"/>
      <c r="Z253" s="199"/>
      <c r="AA253" s="199"/>
      <c r="AB253" s="201"/>
      <c r="AC253" s="201"/>
      <c r="AD253" s="201"/>
    </row>
    <row r="254" spans="1:30" s="200" customFormat="1">
      <c r="A254" s="29" t="s">
        <v>5193</v>
      </c>
      <c r="B254" s="212" t="s">
        <v>4</v>
      </c>
      <c r="C254" s="235" t="s">
        <v>268</v>
      </c>
      <c r="D254" s="236" t="s">
        <v>4102</v>
      </c>
      <c r="E254" s="235"/>
      <c r="F254" s="194">
        <v>1178</v>
      </c>
      <c r="G254" s="196">
        <v>1650</v>
      </c>
      <c r="H254" s="196">
        <v>1270</v>
      </c>
      <c r="I254" s="196">
        <f>VLOOKUP(C254,'202310-202403出荷数total2403220951'!B:F,5,0)</f>
        <v>496</v>
      </c>
      <c r="J254" s="196">
        <f>VLOOKUP(C254,'出荷数2307～2406total241008110618'!B:F,5,0)</f>
        <v>962</v>
      </c>
      <c r="K254" s="214">
        <f>VLOOKUP(C254,'出荷数2407-2506total250730101950'!B:F,5,0)</f>
        <v>596</v>
      </c>
      <c r="L254" s="203">
        <f>VLOOKUP(C:C,total260724105509!B:F,5,0)</f>
        <v>122</v>
      </c>
      <c r="M254" s="392" t="str">
        <f>VLOOKUP(C:C,処分売価!A:P,15,0)</f>
        <v>処分品</v>
      </c>
      <c r="N254" s="8"/>
      <c r="O254" s="21">
        <f t="shared" si="20"/>
        <v>50.833333333333329</v>
      </c>
      <c r="P254" s="196">
        <v>0</v>
      </c>
      <c r="Q254" s="196">
        <v>0</v>
      </c>
      <c r="R254" s="196">
        <v>0</v>
      </c>
      <c r="S254" s="196">
        <v>0</v>
      </c>
      <c r="T254" s="196">
        <v>0</v>
      </c>
      <c r="U254" s="197">
        <v>0</v>
      </c>
      <c r="V254" s="197">
        <v>0</v>
      </c>
      <c r="W254" s="197">
        <v>-50.833333333333329</v>
      </c>
      <c r="X254" s="198" t="e">
        <v>#DIV/0!</v>
      </c>
      <c r="Y254" s="190"/>
      <c r="Z254" s="199"/>
      <c r="AA254" s="199"/>
      <c r="AB254" s="201"/>
      <c r="AC254" s="201"/>
      <c r="AD254" s="201"/>
    </row>
    <row r="255" spans="1:30">
      <c r="A255" s="29" t="s">
        <v>5194</v>
      </c>
      <c r="B255" s="31" t="s">
        <v>4</v>
      </c>
      <c r="C255" s="17" t="s">
        <v>270</v>
      </c>
      <c r="D255" s="24" t="s">
        <v>271</v>
      </c>
      <c r="E255" s="23"/>
      <c r="F255" s="19">
        <v>3399</v>
      </c>
      <c r="G255" s="21">
        <v>3090</v>
      </c>
      <c r="H255" s="21">
        <v>3886</v>
      </c>
      <c r="I255" s="8">
        <f>VLOOKUP(C255,'202310-202403出荷数total2403220951'!B:F,5,0)</f>
        <v>1077</v>
      </c>
      <c r="J255" s="203">
        <f>VLOOKUP(C255,'出荷数2307～2406total241008110618'!B:F,5,0)</f>
        <v>1997</v>
      </c>
      <c r="K255" s="214">
        <f>VLOOKUP(C255,'出荷数2407-2506total250730101950'!B:F,5,0)</f>
        <v>1751</v>
      </c>
      <c r="L255" s="203">
        <f>VLOOKUP(C:C,total260724105509!B:F,5,0)</f>
        <v>1245</v>
      </c>
      <c r="M255" s="392" t="str">
        <f>VLOOKUP(C:C,処分売価!A:P,15,0)</f>
        <v>処分品</v>
      </c>
      <c r="N255" s="8"/>
      <c r="O255" s="21">
        <f t="shared" si="20"/>
        <v>518.75</v>
      </c>
      <c r="P255" s="44">
        <v>1124</v>
      </c>
      <c r="Q255" s="44">
        <v>0</v>
      </c>
      <c r="R255" s="44">
        <v>0</v>
      </c>
      <c r="S255" s="44">
        <v>0</v>
      </c>
      <c r="T255" s="44">
        <v>0</v>
      </c>
      <c r="U255" s="45">
        <v>0</v>
      </c>
      <c r="V255" s="45">
        <v>1124</v>
      </c>
      <c r="W255" s="45">
        <v>605.25</v>
      </c>
      <c r="X255" s="41">
        <v>1.1076512455516014</v>
      </c>
      <c r="Y255" s="190"/>
      <c r="Z255" s="46"/>
      <c r="AA255" s="46"/>
    </row>
    <row r="256" spans="1:30" s="402" customFormat="1" ht="15.75">
      <c r="A256" s="29" t="s">
        <v>5195</v>
      </c>
      <c r="B256" s="407" t="s">
        <v>4</v>
      </c>
      <c r="C256" s="404" t="s">
        <v>713</v>
      </c>
      <c r="D256" s="405" t="s">
        <v>1310</v>
      </c>
      <c r="E256" s="404"/>
      <c r="F256" s="395" t="e">
        <f>VLOOKUP(C256,#REF!,17,0 )</f>
        <v>#REF!</v>
      </c>
      <c r="G256" s="397">
        <v>18471</v>
      </c>
      <c r="H256" s="397">
        <v>11873</v>
      </c>
      <c r="I256" s="397">
        <f>VLOOKUP(C256,'202310-202403出荷数total2403220951'!B:F,5,0)</f>
        <v>21</v>
      </c>
      <c r="J256" s="397">
        <f>VLOOKUP(C256,'出荷数2307～2406total241008110618'!B:F,5,0)</f>
        <v>179</v>
      </c>
      <c r="K256" s="397">
        <f>VLOOKUP(C256,'出荷数2407-2506total250730101950'!B:F,5,0)</f>
        <v>20</v>
      </c>
      <c r="L256" s="397" t="e">
        <f>VLOOKUP(C:C,total260724105509!B:F,5,0)</f>
        <v>#N/A</v>
      </c>
      <c r="M256" s="398" t="str">
        <f>VLOOKUP(C:C,処分売価!A:P,15,0)</f>
        <v>処分品</v>
      </c>
      <c r="N256" s="397"/>
      <c r="O256" s="397" t="e">
        <f t="shared" si="20"/>
        <v>#N/A</v>
      </c>
      <c r="P256" s="397">
        <v>0</v>
      </c>
      <c r="Q256" s="397">
        <v>0</v>
      </c>
      <c r="R256" s="397">
        <v>0</v>
      </c>
      <c r="S256" s="397">
        <v>0</v>
      </c>
      <c r="T256" s="397">
        <v>0</v>
      </c>
      <c r="U256" s="399">
        <v>0</v>
      </c>
      <c r="V256" s="399">
        <v>0</v>
      </c>
      <c r="W256" s="399" t="e">
        <v>#N/A</v>
      </c>
      <c r="X256" s="400" t="e">
        <v>#N/A</v>
      </c>
      <c r="Y256" s="190"/>
      <c r="Z256" s="401"/>
      <c r="AA256" s="401"/>
    </row>
    <row r="257" spans="1:30">
      <c r="A257" s="29" t="s">
        <v>5196</v>
      </c>
      <c r="B257" s="31" t="s">
        <v>4</v>
      </c>
      <c r="C257" s="17" t="s">
        <v>273</v>
      </c>
      <c r="D257" s="24" t="s">
        <v>274</v>
      </c>
      <c r="E257" s="23"/>
      <c r="F257" s="19">
        <v>1919</v>
      </c>
      <c r="G257" s="21">
        <v>2904</v>
      </c>
      <c r="H257" s="21">
        <v>2412</v>
      </c>
      <c r="I257" s="8">
        <f>VLOOKUP(C257,'202310-202403出荷数total2403220951'!B:F,5,0)</f>
        <v>850</v>
      </c>
      <c r="J257" s="203">
        <f>VLOOKUP(C257,'出荷数2307～2406total241008110618'!B:F,5,0)</f>
        <v>2028</v>
      </c>
      <c r="K257" s="214">
        <f>VLOOKUP(C257,'出荷数2407-2506total250730101950'!B:F,5,0)</f>
        <v>1107</v>
      </c>
      <c r="L257" s="203">
        <f>VLOOKUP(C:C,total260724105509!B:F,5,0)</f>
        <v>457</v>
      </c>
      <c r="M257" s="392" t="str">
        <f>VLOOKUP(C:C,処分売価!A:P,15,0)</f>
        <v>処分品</v>
      </c>
      <c r="N257" s="8"/>
      <c r="O257" s="21">
        <f t="shared" si="20"/>
        <v>190.41666666666669</v>
      </c>
      <c r="P257" s="44">
        <v>3073</v>
      </c>
      <c r="Q257" s="44">
        <v>0</v>
      </c>
      <c r="R257" s="44">
        <v>0</v>
      </c>
      <c r="S257" s="44">
        <v>0</v>
      </c>
      <c r="T257" s="44">
        <v>0</v>
      </c>
      <c r="U257" s="45">
        <v>0</v>
      </c>
      <c r="V257" s="45">
        <v>3073</v>
      </c>
      <c r="W257" s="45">
        <v>2882.5833333333335</v>
      </c>
      <c r="X257" s="41">
        <v>0.14871461112918971</v>
      </c>
      <c r="Y257" s="190"/>
      <c r="Z257" s="46"/>
      <c r="AA257" s="46"/>
    </row>
    <row r="258" spans="1:30">
      <c r="A258" s="29" t="s">
        <v>5197</v>
      </c>
      <c r="B258" s="31" t="s">
        <v>4</v>
      </c>
      <c r="C258" s="17" t="s">
        <v>709</v>
      </c>
      <c r="D258" s="24" t="s">
        <v>717</v>
      </c>
      <c r="E258" s="23"/>
      <c r="F258" s="19">
        <v>0</v>
      </c>
      <c r="G258" s="21">
        <v>0</v>
      </c>
      <c r="H258" s="21">
        <v>8393</v>
      </c>
      <c r="I258" s="8">
        <f>VLOOKUP(C258,'202310-202403出荷数total2403220951'!B:F,5,0)</f>
        <v>7931</v>
      </c>
      <c r="J258" s="203">
        <f>VLOOKUP(C258,'出荷数2307～2406total241008110618'!B:F,5,0)</f>
        <v>17588</v>
      </c>
      <c r="K258" s="214">
        <f>VLOOKUP(C258,'出荷数2407-2506total250730101950'!B:F,5,0)</f>
        <v>16987</v>
      </c>
      <c r="L258" s="203">
        <f>VLOOKUP(C:C,total260724105509!B:F,5,0)</f>
        <v>17430</v>
      </c>
      <c r="M258" s="392"/>
      <c r="N258" s="211">
        <v>12000</v>
      </c>
      <c r="O258" s="211">
        <v>12000</v>
      </c>
      <c r="P258" s="44">
        <v>9969</v>
      </c>
      <c r="Q258" s="44">
        <v>1200</v>
      </c>
      <c r="R258" s="44">
        <v>5000</v>
      </c>
      <c r="S258" s="44">
        <v>0</v>
      </c>
      <c r="T258" s="44">
        <v>1200</v>
      </c>
      <c r="U258" s="45">
        <v>0</v>
      </c>
      <c r="V258" s="45">
        <v>13769</v>
      </c>
      <c r="W258" s="45">
        <v>1769</v>
      </c>
      <c r="X258" s="41">
        <v>1.7484201023171833</v>
      </c>
      <c r="Y258" s="190"/>
      <c r="Z258" s="46"/>
      <c r="AA258" s="46"/>
    </row>
    <row r="259" spans="1:30">
      <c r="A259" s="29" t="s">
        <v>5198</v>
      </c>
      <c r="B259" s="31" t="s">
        <v>4</v>
      </c>
      <c r="C259" s="17" t="s">
        <v>4100</v>
      </c>
      <c r="D259" s="24" t="s">
        <v>4427</v>
      </c>
      <c r="E259" s="23"/>
      <c r="F259" s="19"/>
      <c r="G259" s="21"/>
      <c r="H259" s="21"/>
      <c r="I259" s="8" t="e">
        <f>VLOOKUP(C259,'202310-202403出荷数total2403220951'!B:F,5,0)</f>
        <v>#N/A</v>
      </c>
      <c r="J259" s="203" t="e">
        <f>VLOOKUP(C259,'出荷数2307～2406total241008110618'!B:F,5,0)</f>
        <v>#N/A</v>
      </c>
      <c r="K259" s="214" t="e">
        <f>VLOOKUP(C259,'出荷数2407-2506total250730101950'!B:F,5,0)</f>
        <v>#N/A</v>
      </c>
      <c r="L259" s="203">
        <f>VLOOKUP(C:C,total260724105509!B:F,5,0)</f>
        <v>311</v>
      </c>
      <c r="M259" s="392"/>
      <c r="N259" s="213">
        <v>1500</v>
      </c>
      <c r="O259" s="211">
        <v>1500</v>
      </c>
      <c r="P259" s="44">
        <v>2595</v>
      </c>
      <c r="Q259" s="44">
        <v>525</v>
      </c>
      <c r="R259" s="44">
        <v>0</v>
      </c>
      <c r="S259" s="44">
        <v>0</v>
      </c>
      <c r="T259" s="44">
        <v>525</v>
      </c>
      <c r="U259" s="45">
        <v>0</v>
      </c>
      <c r="V259" s="45">
        <v>2070</v>
      </c>
      <c r="W259" s="45">
        <v>570</v>
      </c>
      <c r="X259" s="41">
        <v>0.11984585741811175</v>
      </c>
      <c r="Y259" s="190"/>
      <c r="Z259" s="46"/>
      <c r="AA259" s="46"/>
    </row>
    <row r="260" spans="1:30" s="402" customFormat="1">
      <c r="A260" s="29" t="s">
        <v>5199</v>
      </c>
      <c r="B260" s="407" t="s">
        <v>4</v>
      </c>
      <c r="C260" s="404" t="s">
        <v>275</v>
      </c>
      <c r="D260" s="405" t="s">
        <v>276</v>
      </c>
      <c r="E260" s="404"/>
      <c r="F260" s="395">
        <v>2255</v>
      </c>
      <c r="G260" s="397">
        <v>2545</v>
      </c>
      <c r="H260" s="397">
        <v>2670</v>
      </c>
      <c r="I260" s="397">
        <f>VLOOKUP(C260,'202310-202403出荷数total2403220951'!B:F,5,0)</f>
        <v>879</v>
      </c>
      <c r="J260" s="397">
        <f>VLOOKUP(C260,'出荷数2307～2406total241008110618'!B:F,5,0)</f>
        <v>2296</v>
      </c>
      <c r="K260" s="397">
        <f>VLOOKUP(C260,'出荷数2407-2506total250730101950'!B:F,5,0)</f>
        <v>457</v>
      </c>
      <c r="L260" s="397" t="e">
        <f>VLOOKUP(C:C,total260724105509!B:F,5,0)</f>
        <v>#N/A</v>
      </c>
      <c r="M260" s="398" t="str">
        <f>VLOOKUP(C:C,処分売価!A:P,15,0)</f>
        <v>処分品</v>
      </c>
      <c r="N260" s="397"/>
      <c r="O260" s="397" t="e">
        <f>L260/12*5</f>
        <v>#N/A</v>
      </c>
      <c r="P260" s="397">
        <v>0</v>
      </c>
      <c r="Q260" s="397">
        <v>0</v>
      </c>
      <c r="R260" s="397">
        <v>0</v>
      </c>
      <c r="S260" s="397">
        <v>0</v>
      </c>
      <c r="T260" s="397">
        <v>0</v>
      </c>
      <c r="U260" s="399">
        <v>0</v>
      </c>
      <c r="V260" s="399">
        <v>0</v>
      </c>
      <c r="W260" s="399" t="e">
        <v>#N/A</v>
      </c>
      <c r="X260" s="400" t="e">
        <v>#N/A</v>
      </c>
      <c r="Y260" s="190"/>
      <c r="Z260" s="401"/>
      <c r="AA260" s="401"/>
      <c r="AB260" s="406"/>
      <c r="AC260" s="406"/>
      <c r="AD260" s="406"/>
    </row>
    <row r="261" spans="1:30">
      <c r="A261" s="29" t="s">
        <v>5200</v>
      </c>
      <c r="B261" s="31" t="s">
        <v>4</v>
      </c>
      <c r="C261" s="17" t="s">
        <v>3793</v>
      </c>
      <c r="D261" s="24" t="s">
        <v>276</v>
      </c>
      <c r="E261" s="23"/>
      <c r="F261" s="19"/>
      <c r="G261" s="21"/>
      <c r="H261" s="21"/>
      <c r="I261" s="8" t="e">
        <f>VLOOKUP(C261,'202310-202403出荷数total2403220951'!B:F,5,0)</f>
        <v>#N/A</v>
      </c>
      <c r="J261" s="203" t="e">
        <f>VLOOKUP(C261,'出荷数2307～2406total241008110618'!B:F,5,0)</f>
        <v>#N/A</v>
      </c>
      <c r="K261" s="214">
        <f>VLOOKUP(C261,'出荷数2407-2506total250730101950'!B:F,5,0)</f>
        <v>1929</v>
      </c>
      <c r="L261" s="203">
        <f>VLOOKUP(C:C,total260724105509!B:F,5,0)</f>
        <v>1575</v>
      </c>
      <c r="M261" s="392"/>
      <c r="N261" s="211">
        <v>2000</v>
      </c>
      <c r="O261" s="211">
        <v>2000</v>
      </c>
      <c r="P261" s="44">
        <v>5205</v>
      </c>
      <c r="Q261" s="44">
        <v>0</v>
      </c>
      <c r="R261" s="44">
        <v>0</v>
      </c>
      <c r="S261" s="44">
        <v>0</v>
      </c>
      <c r="T261" s="44">
        <v>0</v>
      </c>
      <c r="U261" s="45">
        <v>0</v>
      </c>
      <c r="V261" s="45">
        <v>5205</v>
      </c>
      <c r="W261" s="45">
        <v>3205</v>
      </c>
      <c r="X261" s="41">
        <v>0.30259365994236309</v>
      </c>
      <c r="Y261" s="190"/>
      <c r="Z261" s="46"/>
      <c r="AA261" s="46"/>
    </row>
    <row r="262" spans="1:30">
      <c r="A262" s="29" t="s">
        <v>5201</v>
      </c>
      <c r="B262" s="31" t="s">
        <v>4</v>
      </c>
      <c r="C262" s="6" t="s">
        <v>277</v>
      </c>
      <c r="D262" s="20" t="s">
        <v>278</v>
      </c>
      <c r="E262" s="19"/>
      <c r="F262" s="19">
        <v>1568</v>
      </c>
      <c r="G262" s="21">
        <v>1942</v>
      </c>
      <c r="H262" s="21">
        <v>1574</v>
      </c>
      <c r="I262" s="8">
        <f>VLOOKUP(C262,'202310-202403出荷数total2403220951'!B:F,5,0)</f>
        <v>294</v>
      </c>
      <c r="J262" s="203">
        <f>VLOOKUP(C262,'出荷数2307～2406total241008110618'!B:F,5,0)</f>
        <v>1143</v>
      </c>
      <c r="K262" s="214">
        <f>VLOOKUP(C262,'出荷数2407-2506total250730101950'!B:F,5,0)</f>
        <v>179</v>
      </c>
      <c r="L262" s="203">
        <f>VLOOKUP(C:C,total260724105509!B:F,5,0)</f>
        <v>148</v>
      </c>
      <c r="M262" s="392" t="str">
        <f>VLOOKUP(C:C,処分売価!A:P,15,0)</f>
        <v>処分品</v>
      </c>
      <c r="N262" s="8"/>
      <c r="O262" s="21">
        <f t="shared" ref="O262:O273" si="21">L262/12*5</f>
        <v>61.666666666666671</v>
      </c>
      <c r="P262" s="44">
        <v>1028</v>
      </c>
      <c r="Q262" s="44">
        <v>0</v>
      </c>
      <c r="R262" s="44">
        <v>0</v>
      </c>
      <c r="S262" s="44">
        <v>0</v>
      </c>
      <c r="T262" s="44">
        <v>0</v>
      </c>
      <c r="U262" s="45">
        <v>0</v>
      </c>
      <c r="V262" s="45">
        <v>1028</v>
      </c>
      <c r="W262" s="45">
        <v>966.33333333333337</v>
      </c>
      <c r="X262" s="41">
        <v>0.14396887159533073</v>
      </c>
      <c r="Y262" s="190"/>
      <c r="Z262" s="46"/>
      <c r="AA262" s="46"/>
    </row>
    <row r="263" spans="1:30">
      <c r="A263" s="29" t="s">
        <v>5202</v>
      </c>
      <c r="B263" s="31" t="s">
        <v>4</v>
      </c>
      <c r="C263" s="17" t="s">
        <v>334</v>
      </c>
      <c r="D263" s="24" t="s">
        <v>335</v>
      </c>
      <c r="E263" s="23"/>
      <c r="F263" s="19">
        <v>3321</v>
      </c>
      <c r="G263" s="21">
        <v>3161</v>
      </c>
      <c r="H263" s="21">
        <v>2352</v>
      </c>
      <c r="I263" s="8">
        <f>VLOOKUP(C263,'202310-202403出荷数total2403220951'!B:F,5,0)</f>
        <v>1294</v>
      </c>
      <c r="J263" s="203">
        <f>VLOOKUP(C263,'出荷数2307～2406total241008110618'!B:F,5,0)</f>
        <v>2368</v>
      </c>
      <c r="K263" s="214">
        <f>VLOOKUP(C263,'出荷数2407-2506total250730101950'!B:F,5,0)</f>
        <v>559</v>
      </c>
      <c r="L263" s="203">
        <f>VLOOKUP(C:C,total260724105509!B:F,5,0)</f>
        <v>645</v>
      </c>
      <c r="M263" s="392"/>
      <c r="N263" s="8"/>
      <c r="O263" s="21">
        <f t="shared" si="21"/>
        <v>268.75</v>
      </c>
      <c r="P263" s="44">
        <v>3215</v>
      </c>
      <c r="Q263" s="44">
        <v>0</v>
      </c>
      <c r="R263" s="44">
        <v>0</v>
      </c>
      <c r="S263" s="44">
        <v>0</v>
      </c>
      <c r="T263" s="44">
        <v>0</v>
      </c>
      <c r="U263" s="45">
        <v>0</v>
      </c>
      <c r="V263" s="45">
        <v>3215</v>
      </c>
      <c r="W263" s="45">
        <v>2946.25</v>
      </c>
      <c r="X263" s="41">
        <v>0.20062208398133749</v>
      </c>
      <c r="Y263" s="190"/>
      <c r="Z263" s="46"/>
      <c r="AA263" s="46"/>
    </row>
    <row r="264" spans="1:30">
      <c r="A264" s="29" t="s">
        <v>5203</v>
      </c>
      <c r="B264" s="31" t="s">
        <v>4</v>
      </c>
      <c r="C264" s="17" t="s">
        <v>281</v>
      </c>
      <c r="D264" s="24" t="s">
        <v>282</v>
      </c>
      <c r="E264" s="23"/>
      <c r="F264" s="19">
        <v>1190</v>
      </c>
      <c r="G264" s="21">
        <v>257</v>
      </c>
      <c r="H264" s="21">
        <v>20</v>
      </c>
      <c r="I264" s="8">
        <f>VLOOKUP(C264,'202310-202403出荷数total2403220951'!B:F,5,0)</f>
        <v>6</v>
      </c>
      <c r="J264" s="203">
        <f>VLOOKUP(C264,'出荷数2307～2406total241008110618'!B:F,5,0)</f>
        <v>913</v>
      </c>
      <c r="K264" s="214">
        <f>VLOOKUP(C264,'出荷数2407-2506total250730101950'!B:F,5,0)</f>
        <v>38</v>
      </c>
      <c r="L264" s="203">
        <f>VLOOKUP(C:C,total260724105509!B:F,5,0)</f>
        <v>215</v>
      </c>
      <c r="M264" s="392" t="str">
        <f>VLOOKUP(C:C,処分売価!A:P,15,0)</f>
        <v>処分品</v>
      </c>
      <c r="N264" s="8"/>
      <c r="O264" s="21">
        <f t="shared" si="21"/>
        <v>89.583333333333343</v>
      </c>
      <c r="P264" s="44">
        <v>2987</v>
      </c>
      <c r="Q264" s="44">
        <v>0</v>
      </c>
      <c r="R264" s="44">
        <v>0</v>
      </c>
      <c r="S264" s="44">
        <v>0</v>
      </c>
      <c r="T264" s="44">
        <v>0</v>
      </c>
      <c r="U264" s="45">
        <v>0</v>
      </c>
      <c r="V264" s="45">
        <v>2987</v>
      </c>
      <c r="W264" s="45">
        <v>2897.4166666666665</v>
      </c>
      <c r="X264" s="41">
        <v>7.1978573819886177E-2</v>
      </c>
      <c r="Y264" s="190"/>
      <c r="Z264" s="46"/>
      <c r="AA264" s="46"/>
    </row>
    <row r="265" spans="1:30">
      <c r="A265" s="29" t="s">
        <v>5204</v>
      </c>
      <c r="B265" s="31" t="s">
        <v>4</v>
      </c>
      <c r="C265" s="17" t="s">
        <v>283</v>
      </c>
      <c r="D265" s="24" t="s">
        <v>284</v>
      </c>
      <c r="E265" s="23" t="s">
        <v>285</v>
      </c>
      <c r="F265" s="19"/>
      <c r="G265" s="21">
        <v>15</v>
      </c>
      <c r="H265" s="21">
        <v>63</v>
      </c>
      <c r="I265" s="8">
        <f>VLOOKUP(C265,'202310-202403出荷数total2403220951'!B:F,5,0)</f>
        <v>9</v>
      </c>
      <c r="J265" s="203">
        <f>VLOOKUP(C265,'出荷数2307～2406total241008110618'!B:F,5,0)</f>
        <v>60</v>
      </c>
      <c r="K265" s="214">
        <f>VLOOKUP(C265,'出荷数2407-2506total250730101950'!B:F,5,0)</f>
        <v>532</v>
      </c>
      <c r="L265" s="203">
        <f>VLOOKUP(C:C,total260724105509!B:F,5,0)</f>
        <v>253</v>
      </c>
      <c r="M265" s="392" t="str">
        <f>VLOOKUP(C:C,処分売価!A:P,15,0)</f>
        <v>処分品</v>
      </c>
      <c r="N265" s="8"/>
      <c r="O265" s="21">
        <f t="shared" si="21"/>
        <v>105.41666666666666</v>
      </c>
      <c r="P265" s="44">
        <v>2156</v>
      </c>
      <c r="Q265" s="44">
        <v>400</v>
      </c>
      <c r="R265" s="44">
        <v>0</v>
      </c>
      <c r="S265" s="44">
        <v>0</v>
      </c>
      <c r="T265" s="44">
        <v>400</v>
      </c>
      <c r="U265" s="45">
        <v>0</v>
      </c>
      <c r="V265" s="45">
        <v>1756</v>
      </c>
      <c r="W265" s="45">
        <v>1650.5833333333333</v>
      </c>
      <c r="X265" s="41">
        <v>0.11734693877551021</v>
      </c>
      <c r="Y265" s="190"/>
      <c r="Z265" s="46"/>
      <c r="AA265" s="46"/>
    </row>
    <row r="266" spans="1:30">
      <c r="A266" s="29" t="s">
        <v>5205</v>
      </c>
      <c r="B266" s="31" t="s">
        <v>4</v>
      </c>
      <c r="C266" s="17" t="s">
        <v>286</v>
      </c>
      <c r="D266" s="24" t="s">
        <v>284</v>
      </c>
      <c r="E266" s="23" t="s">
        <v>287</v>
      </c>
      <c r="F266" s="19"/>
      <c r="G266" s="21">
        <v>13</v>
      </c>
      <c r="H266" s="21">
        <v>1763</v>
      </c>
      <c r="I266" s="8">
        <f>VLOOKUP(C266,'202310-202403出荷数total2403220951'!B:F,5,0)</f>
        <v>1037</v>
      </c>
      <c r="J266" s="203">
        <f>VLOOKUP(C266,'出荷数2307～2406total241008110618'!B:F,5,0)</f>
        <v>1632</v>
      </c>
      <c r="K266" s="214">
        <f>VLOOKUP(C266,'出荷数2407-2506total250730101950'!B:F,5,0)</f>
        <v>3459</v>
      </c>
      <c r="L266" s="203">
        <f>VLOOKUP(C:C,total260724105509!B:F,5,0)</f>
        <v>2752</v>
      </c>
      <c r="M266" s="392"/>
      <c r="N266" s="211">
        <v>1000</v>
      </c>
      <c r="O266" s="21">
        <f t="shared" si="21"/>
        <v>1146.6666666666667</v>
      </c>
      <c r="P266" s="44">
        <v>4339</v>
      </c>
      <c r="Q266" s="44">
        <v>3420</v>
      </c>
      <c r="R266" s="44">
        <v>0</v>
      </c>
      <c r="S266" s="44">
        <v>0</v>
      </c>
      <c r="T266" s="44">
        <v>3420</v>
      </c>
      <c r="U266" s="45">
        <v>0</v>
      </c>
      <c r="V266" s="45">
        <v>919</v>
      </c>
      <c r="W266" s="45">
        <v>-227.66666666666674</v>
      </c>
      <c r="X266" s="41">
        <v>0.63424752247061533</v>
      </c>
      <c r="Y266" s="190"/>
      <c r="Z266" s="46"/>
      <c r="AA266" s="46"/>
    </row>
    <row r="267" spans="1:30">
      <c r="A267" s="29" t="s">
        <v>5206</v>
      </c>
      <c r="B267" s="31" t="s">
        <v>4</v>
      </c>
      <c r="C267" s="6" t="s">
        <v>336</v>
      </c>
      <c r="D267" s="20" t="s">
        <v>337</v>
      </c>
      <c r="E267" s="19"/>
      <c r="F267" s="19">
        <v>14890</v>
      </c>
      <c r="G267" s="21">
        <v>8789</v>
      </c>
      <c r="H267" s="21">
        <v>7412</v>
      </c>
      <c r="I267" s="8">
        <f>VLOOKUP(C267,'202310-202403出荷数total2403220951'!B:F,5,0)</f>
        <v>2096</v>
      </c>
      <c r="J267" s="203">
        <f>VLOOKUP(C267,'出荷数2307～2406total241008110618'!B:F,5,0)</f>
        <v>4099</v>
      </c>
      <c r="K267" s="214">
        <f>VLOOKUP(C267,'出荷数2407-2506total250730101950'!B:F,5,0)</f>
        <v>5341</v>
      </c>
      <c r="L267" s="203">
        <f>VLOOKUP(C:C,total260724105509!B:F,5,0)</f>
        <v>5274</v>
      </c>
      <c r="M267" s="392"/>
      <c r="N267" s="8"/>
      <c r="O267" s="21">
        <f t="shared" si="21"/>
        <v>2197.5</v>
      </c>
      <c r="P267" s="44">
        <v>3547</v>
      </c>
      <c r="Q267" s="44">
        <v>0</v>
      </c>
      <c r="R267" s="44">
        <v>0</v>
      </c>
      <c r="S267" s="44">
        <v>0</v>
      </c>
      <c r="T267" s="44">
        <v>0</v>
      </c>
      <c r="U267" s="45">
        <v>0</v>
      </c>
      <c r="V267" s="45">
        <v>3547</v>
      </c>
      <c r="W267" s="45">
        <v>1349.5</v>
      </c>
      <c r="X267" s="41">
        <v>1.4868903298562166</v>
      </c>
      <c r="Y267" s="190"/>
      <c r="Z267" s="46"/>
      <c r="AA267" s="46"/>
    </row>
    <row r="268" spans="1:30">
      <c r="A268" s="29" t="s">
        <v>5207</v>
      </c>
      <c r="B268" s="31" t="s">
        <v>4</v>
      </c>
      <c r="C268" s="6" t="s">
        <v>288</v>
      </c>
      <c r="D268" s="20" t="s">
        <v>289</v>
      </c>
      <c r="E268" s="19"/>
      <c r="F268" s="19">
        <v>804</v>
      </c>
      <c r="G268" s="21">
        <v>1002</v>
      </c>
      <c r="H268" s="21">
        <v>420</v>
      </c>
      <c r="I268" s="8">
        <f>VLOOKUP(C268,'202310-202403出荷数total2403220951'!B:F,5,0)</f>
        <v>202</v>
      </c>
      <c r="J268" s="203">
        <f>VLOOKUP(C268,'出荷数2307～2406total241008110618'!B:F,5,0)</f>
        <v>535</v>
      </c>
      <c r="K268" s="214">
        <f>VLOOKUP(C268,'出荷数2407-2506total250730101950'!B:F,5,0)</f>
        <v>533</v>
      </c>
      <c r="L268" s="203">
        <f>VLOOKUP(C:C,total260724105509!B:F,5,0)</f>
        <v>616</v>
      </c>
      <c r="M268" s="392"/>
      <c r="N268" s="8"/>
      <c r="O268" s="21">
        <f t="shared" si="21"/>
        <v>256.66666666666669</v>
      </c>
      <c r="P268" s="44">
        <v>4411</v>
      </c>
      <c r="Q268" s="44">
        <v>900</v>
      </c>
      <c r="R268" s="44">
        <v>0</v>
      </c>
      <c r="S268" s="44">
        <v>0</v>
      </c>
      <c r="T268" s="44">
        <v>100</v>
      </c>
      <c r="U268" s="45">
        <v>800</v>
      </c>
      <c r="V268" s="45">
        <v>4311</v>
      </c>
      <c r="W268" s="45">
        <v>4054.3333333333335</v>
      </c>
      <c r="X268" s="41">
        <v>0.1396508728179551</v>
      </c>
      <c r="Y268" s="190"/>
      <c r="Z268" s="46"/>
      <c r="AA268" s="46"/>
    </row>
    <row r="269" spans="1:30">
      <c r="A269" s="29" t="s">
        <v>5208</v>
      </c>
      <c r="B269" s="31" t="s">
        <v>4</v>
      </c>
      <c r="C269" s="6" t="s">
        <v>290</v>
      </c>
      <c r="D269" s="20" t="s">
        <v>353</v>
      </c>
      <c r="E269" s="19"/>
      <c r="F269" s="19">
        <v>9500</v>
      </c>
      <c r="G269" s="21">
        <v>10728</v>
      </c>
      <c r="H269" s="21">
        <v>10697</v>
      </c>
      <c r="I269" s="8">
        <f>VLOOKUP(C269,'202310-202403出荷数total2403220951'!B:F,5,0)</f>
        <v>1681</v>
      </c>
      <c r="J269" s="203">
        <f>VLOOKUP(C269,'出荷数2307～2406total241008110618'!B:F,5,0)</f>
        <v>2982</v>
      </c>
      <c r="K269" s="214">
        <f>VLOOKUP(C269,'出荷数2407-2506total250730101950'!B:F,5,0)</f>
        <v>2981</v>
      </c>
      <c r="L269" s="203">
        <f>VLOOKUP(C:C,total260724105509!B:F,5,0)</f>
        <v>1082</v>
      </c>
      <c r="M269" s="392"/>
      <c r="N269" s="8"/>
      <c r="O269" s="21">
        <f t="shared" si="21"/>
        <v>450.83333333333337</v>
      </c>
      <c r="P269" s="44">
        <v>5560</v>
      </c>
      <c r="Q269" s="44">
        <v>550</v>
      </c>
      <c r="R269" s="44">
        <v>0</v>
      </c>
      <c r="S269" s="44">
        <v>0</v>
      </c>
      <c r="T269" s="44">
        <v>850</v>
      </c>
      <c r="U269" s="45">
        <v>-300</v>
      </c>
      <c r="V269" s="45">
        <v>4710</v>
      </c>
      <c r="W269" s="45">
        <v>4259.166666666667</v>
      </c>
      <c r="X269" s="41">
        <v>0.19460431654676258</v>
      </c>
      <c r="Y269" s="190"/>
      <c r="Z269" s="46"/>
      <c r="AA269" s="46"/>
    </row>
    <row r="270" spans="1:30">
      <c r="A270" s="29" t="s">
        <v>5209</v>
      </c>
      <c r="B270" s="31" t="s">
        <v>4</v>
      </c>
      <c r="C270" s="17" t="s">
        <v>291</v>
      </c>
      <c r="D270" s="24" t="s">
        <v>292</v>
      </c>
      <c r="E270" s="23"/>
      <c r="F270" s="19">
        <v>12966</v>
      </c>
      <c r="G270" s="21">
        <v>14030</v>
      </c>
      <c r="H270" s="21">
        <v>8212</v>
      </c>
      <c r="I270" s="8">
        <f>VLOOKUP(C270,'202310-202403出荷数total2403220951'!B:F,5,0)</f>
        <v>3253</v>
      </c>
      <c r="J270" s="203">
        <f>VLOOKUP(C270,'出荷数2307～2406total241008110618'!B:F,5,0)</f>
        <v>8174</v>
      </c>
      <c r="K270" s="214">
        <f>VLOOKUP(C270,'出荷数2407-2506total250730101950'!B:F,5,0)</f>
        <v>2540</v>
      </c>
      <c r="L270" s="203">
        <f>VLOOKUP(C:C,total260724105509!B:F,5,0)</f>
        <v>1788</v>
      </c>
      <c r="M270" s="392"/>
      <c r="N270" s="8"/>
      <c r="O270" s="21">
        <f t="shared" si="21"/>
        <v>745</v>
      </c>
      <c r="P270" s="44">
        <v>5740</v>
      </c>
      <c r="Q270" s="44">
        <v>0</v>
      </c>
      <c r="R270" s="44">
        <v>0</v>
      </c>
      <c r="S270" s="44">
        <v>0</v>
      </c>
      <c r="T270" s="44">
        <v>0</v>
      </c>
      <c r="U270" s="45">
        <v>0</v>
      </c>
      <c r="V270" s="45">
        <v>5740</v>
      </c>
      <c r="W270" s="45">
        <v>4995</v>
      </c>
      <c r="X270" s="41">
        <v>0.31149825783972124</v>
      </c>
      <c r="Y270" s="190"/>
      <c r="Z270" s="46"/>
      <c r="AA270" s="46"/>
    </row>
    <row r="271" spans="1:30">
      <c r="A271" s="29" t="s">
        <v>5210</v>
      </c>
      <c r="B271" s="31" t="s">
        <v>4</v>
      </c>
      <c r="C271" s="6" t="s">
        <v>293</v>
      </c>
      <c r="D271" s="20" t="s">
        <v>294</v>
      </c>
      <c r="E271" s="19"/>
      <c r="F271" s="19"/>
      <c r="G271" s="21">
        <v>5</v>
      </c>
      <c r="H271" s="21">
        <v>1</v>
      </c>
      <c r="I271" s="8">
        <f>VLOOKUP(C271,'202310-202403出荷数total2403220951'!B:F,5,0)</f>
        <v>2</v>
      </c>
      <c r="J271" s="203">
        <f>VLOOKUP(C271,'出荷数2307～2406total241008110618'!B:F,5,0)</f>
        <v>2</v>
      </c>
      <c r="K271" s="214">
        <f>VLOOKUP(C271,'出荷数2407-2506total250730101950'!B:F,5,0)</f>
        <v>100</v>
      </c>
      <c r="L271" s="203" t="e">
        <f>VLOOKUP(C:C,total260724105509!B:F,5,0)</f>
        <v>#N/A</v>
      </c>
      <c r="M271" s="392"/>
      <c r="N271" s="8"/>
      <c r="O271" s="21" t="e">
        <f t="shared" si="21"/>
        <v>#N/A</v>
      </c>
      <c r="P271" s="44">
        <v>10</v>
      </c>
      <c r="Q271" s="44">
        <v>0</v>
      </c>
      <c r="R271" s="44">
        <v>0</v>
      </c>
      <c r="S271" s="44">
        <v>0</v>
      </c>
      <c r="T271" s="44">
        <v>0</v>
      </c>
      <c r="U271" s="45">
        <v>0</v>
      </c>
      <c r="V271" s="45">
        <v>10</v>
      </c>
      <c r="W271" s="45" t="e">
        <v>#N/A</v>
      </c>
      <c r="X271" s="41" t="e">
        <v>#N/A</v>
      </c>
      <c r="Y271" s="190"/>
      <c r="Z271" s="46"/>
      <c r="AA271" s="46"/>
    </row>
    <row r="272" spans="1:30" s="402" customFormat="1">
      <c r="A272" s="29" t="s">
        <v>5211</v>
      </c>
      <c r="B272" s="407" t="s">
        <v>4</v>
      </c>
      <c r="C272" s="404" t="s">
        <v>338</v>
      </c>
      <c r="D272" s="405" t="s">
        <v>339</v>
      </c>
      <c r="E272" s="404"/>
      <c r="F272" s="395">
        <v>2286</v>
      </c>
      <c r="G272" s="397">
        <v>1421</v>
      </c>
      <c r="H272" s="397">
        <v>1951</v>
      </c>
      <c r="I272" s="397" t="e">
        <f>VLOOKUP(C272,'202310-202403出荷数total2403220951'!B:F,5,0)</f>
        <v>#N/A</v>
      </c>
      <c r="J272" s="397">
        <f>VLOOKUP(C272,'出荷数2307～2406total241008110618'!B:F,5,0)</f>
        <v>842</v>
      </c>
      <c r="K272" s="397">
        <f>VLOOKUP(C272,'出荷数2407-2506total250730101950'!B:F,5,0)</f>
        <v>2974</v>
      </c>
      <c r="L272" s="397">
        <f>VLOOKUP(C:C,total260724105509!B:F,5,0)</f>
        <v>2970</v>
      </c>
      <c r="M272" s="398"/>
      <c r="N272" s="397"/>
      <c r="O272" s="397">
        <f t="shared" si="21"/>
        <v>1237.5</v>
      </c>
      <c r="P272" s="397">
        <v>0</v>
      </c>
      <c r="Q272" s="397">
        <v>0</v>
      </c>
      <c r="R272" s="397">
        <v>0</v>
      </c>
      <c r="S272" s="397">
        <v>0</v>
      </c>
      <c r="T272" s="397">
        <v>0</v>
      </c>
      <c r="U272" s="399">
        <v>0</v>
      </c>
      <c r="V272" s="399">
        <v>0</v>
      </c>
      <c r="W272" s="399">
        <v>-1237.5</v>
      </c>
      <c r="X272" s="400" t="e">
        <v>#DIV/0!</v>
      </c>
      <c r="Y272" s="190"/>
      <c r="Z272" s="401"/>
      <c r="AA272" s="401"/>
      <c r="AB272" s="406"/>
      <c r="AC272" s="406"/>
      <c r="AD272" s="406"/>
    </row>
    <row r="273" spans="1:30" s="200" customFormat="1">
      <c r="A273" s="29" t="s">
        <v>5212</v>
      </c>
      <c r="B273" s="212" t="s">
        <v>4</v>
      </c>
      <c r="C273" s="235" t="s">
        <v>340</v>
      </c>
      <c r="D273" s="236" t="s">
        <v>341</v>
      </c>
      <c r="E273" s="235" t="s">
        <v>342</v>
      </c>
      <c r="F273" s="194">
        <v>7185</v>
      </c>
      <c r="G273" s="196">
        <v>6168</v>
      </c>
      <c r="H273" s="196">
        <v>3961</v>
      </c>
      <c r="I273" s="196">
        <f>VLOOKUP(C273,'202310-202403出荷数total2403220951'!B:F,5,0)</f>
        <v>816</v>
      </c>
      <c r="J273" s="196">
        <f>VLOOKUP(C273,'出荷数2307～2406total241008110618'!B:F,5,0)</f>
        <v>2248</v>
      </c>
      <c r="K273" s="196">
        <f>VLOOKUP(C273,'出荷数2407-2506total250730101950'!B:F,5,0)</f>
        <v>1584</v>
      </c>
      <c r="L273" s="203">
        <f>VLOOKUP(C:C,total260724105509!B:F,5,0)</f>
        <v>770</v>
      </c>
      <c r="M273" s="392"/>
      <c r="N273" s="196"/>
      <c r="O273" s="196">
        <f t="shared" si="21"/>
        <v>320.83333333333337</v>
      </c>
      <c r="P273" s="196">
        <v>721</v>
      </c>
      <c r="Q273" s="196">
        <v>0</v>
      </c>
      <c r="R273" s="196">
        <v>0</v>
      </c>
      <c r="S273" s="196">
        <v>0</v>
      </c>
      <c r="T273" s="196">
        <v>0</v>
      </c>
      <c r="U273" s="197">
        <v>0</v>
      </c>
      <c r="V273" s="197">
        <v>721</v>
      </c>
      <c r="W273" s="197">
        <v>400.16666666666663</v>
      </c>
      <c r="X273" s="198">
        <v>1.0679611650485437</v>
      </c>
      <c r="Y273" s="190"/>
      <c r="Z273" s="199"/>
      <c r="AA273" s="199"/>
      <c r="AB273" s="201"/>
      <c r="AC273" s="201"/>
      <c r="AD273" s="201"/>
    </row>
    <row r="274" spans="1:30">
      <c r="A274" s="29" t="s">
        <v>5213</v>
      </c>
      <c r="B274" s="31" t="s">
        <v>4</v>
      </c>
      <c r="C274" s="17" t="s">
        <v>344</v>
      </c>
      <c r="D274" s="24" t="s">
        <v>345</v>
      </c>
      <c r="E274" s="23"/>
      <c r="F274" s="19">
        <v>7385</v>
      </c>
      <c r="G274" s="21">
        <v>6339</v>
      </c>
      <c r="H274" s="21">
        <v>6574</v>
      </c>
      <c r="I274" s="8">
        <f>VLOOKUP(C274,'202310-202403出荷数total2403220951'!B:F,5,0)</f>
        <v>3247</v>
      </c>
      <c r="J274" s="203">
        <f>VLOOKUP(C274,'出荷数2307～2406total241008110618'!B:F,5,0)</f>
        <v>7174</v>
      </c>
      <c r="K274" s="214">
        <f>VLOOKUP(C274,'出荷数2407-2506total250730101950'!B:F,5,0)</f>
        <v>7562</v>
      </c>
      <c r="L274" s="203">
        <f>VLOOKUP(C:C,total260724105509!B:F,5,0)</f>
        <v>8258</v>
      </c>
      <c r="M274" s="392"/>
      <c r="N274" s="211">
        <v>4000</v>
      </c>
      <c r="O274" s="211">
        <v>4000</v>
      </c>
      <c r="P274" s="44">
        <v>3054</v>
      </c>
      <c r="Q274" s="44">
        <v>0</v>
      </c>
      <c r="R274" s="44">
        <v>3000</v>
      </c>
      <c r="S274" s="44">
        <v>0</v>
      </c>
      <c r="T274" s="44">
        <v>0</v>
      </c>
      <c r="U274" s="45">
        <v>0</v>
      </c>
      <c r="V274" s="45">
        <v>6054</v>
      </c>
      <c r="W274" s="45">
        <v>2054</v>
      </c>
      <c r="X274" s="41">
        <v>2.7039947609692208</v>
      </c>
      <c r="Y274" s="190"/>
      <c r="Z274" s="46"/>
      <c r="AA274" s="46"/>
    </row>
    <row r="275" spans="1:30">
      <c r="A275" s="29" t="s">
        <v>5214</v>
      </c>
      <c r="B275" s="31" t="s">
        <v>4</v>
      </c>
      <c r="C275" s="49" t="s">
        <v>3770</v>
      </c>
      <c r="D275" s="24" t="s">
        <v>3783</v>
      </c>
      <c r="E275" s="50"/>
      <c r="F275" s="50">
        <v>0</v>
      </c>
      <c r="G275" s="8">
        <v>0</v>
      </c>
      <c r="H275" s="8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>
        <f>VLOOKUP(C275,'出荷数2407-2506total250730101950'!B:F,5,0)</f>
        <v>2754</v>
      </c>
      <c r="L275" s="203">
        <f>VLOOKUP(C:C,total260724105509!B:F,5,0)</f>
        <v>1686</v>
      </c>
      <c r="M275" s="392"/>
      <c r="N275" s="211">
        <v>1000</v>
      </c>
      <c r="O275" s="211">
        <v>1000</v>
      </c>
      <c r="P275" s="44">
        <v>3063</v>
      </c>
      <c r="Q275" s="44">
        <v>2000</v>
      </c>
      <c r="R275" s="44">
        <v>0</v>
      </c>
      <c r="S275" s="44">
        <v>0</v>
      </c>
      <c r="T275" s="44">
        <v>2000</v>
      </c>
      <c r="U275" s="45">
        <v>0</v>
      </c>
      <c r="V275" s="45">
        <v>1063</v>
      </c>
      <c r="W275" s="45">
        <v>63</v>
      </c>
      <c r="X275" s="41">
        <v>0.5504407443682664</v>
      </c>
      <c r="Y275" s="190"/>
      <c r="Z275" s="46"/>
      <c r="AA275" s="46"/>
    </row>
    <row r="276" spans="1:30" s="152" customFormat="1" ht="15.75">
      <c r="A276" s="29" t="s">
        <v>5215</v>
      </c>
      <c r="B276" s="155" t="s">
        <v>4</v>
      </c>
      <c r="C276" s="153" t="s">
        <v>348</v>
      </c>
      <c r="D276" s="154" t="s">
        <v>1311</v>
      </c>
      <c r="E276" s="153"/>
      <c r="F276" s="146">
        <v>2372</v>
      </c>
      <c r="G276" s="148">
        <v>1852</v>
      </c>
      <c r="H276" s="21">
        <v>1128</v>
      </c>
      <c r="I276" s="8">
        <f>VLOOKUP(C276,'202310-202403出荷数total2403220951'!B:F,5,0)</f>
        <v>242</v>
      </c>
      <c r="J276" s="203">
        <f>VLOOKUP(C276,'出荷数2307～2406total241008110618'!B:F,5,0)</f>
        <v>537</v>
      </c>
      <c r="K276" s="214">
        <f>VLOOKUP(C276,'出荷数2407-2506total250730101950'!B:F,5,0)</f>
        <v>510</v>
      </c>
      <c r="L276" s="203">
        <f>VLOOKUP(C:C,total260724105509!B:F,5,0)</f>
        <v>313</v>
      </c>
      <c r="M276" s="392" t="str">
        <f>VLOOKUP(C:C,処分売価!A:P,15,0)</f>
        <v>処分品</v>
      </c>
      <c r="N276" s="8"/>
      <c r="O276" s="21">
        <f t="shared" ref="O276:O287" si="22">L276/12*5</f>
        <v>130.41666666666666</v>
      </c>
      <c r="P276" s="148">
        <v>250</v>
      </c>
      <c r="Q276" s="148">
        <v>0</v>
      </c>
      <c r="R276" s="44">
        <v>0</v>
      </c>
      <c r="S276" s="148">
        <v>0</v>
      </c>
      <c r="T276" s="148">
        <v>0</v>
      </c>
      <c r="U276" s="149">
        <v>0</v>
      </c>
      <c r="V276" s="149">
        <v>250</v>
      </c>
      <c r="W276" s="149">
        <v>119.58333333333334</v>
      </c>
      <c r="X276" s="150">
        <v>1.252</v>
      </c>
      <c r="Y276" s="190"/>
      <c r="Z276" s="151"/>
      <c r="AA276" s="151"/>
    </row>
    <row r="277" spans="1:30">
      <c r="A277" s="29" t="s">
        <v>5216</v>
      </c>
      <c r="B277" s="31" t="s">
        <v>4</v>
      </c>
      <c r="C277" s="17" t="s">
        <v>715</v>
      </c>
      <c r="D277" s="24" t="s">
        <v>716</v>
      </c>
      <c r="E277" s="23"/>
      <c r="F277" s="19">
        <v>0</v>
      </c>
      <c r="G277" s="21">
        <v>0</v>
      </c>
      <c r="H277" s="21">
        <v>1956</v>
      </c>
      <c r="I277" s="8">
        <f>VLOOKUP(C277,'202310-202403出荷数total2403220951'!B:F,5,0)</f>
        <v>512</v>
      </c>
      <c r="J277" s="203">
        <f>VLOOKUP(C277,'出荷数2307～2406total241008110618'!B:F,5,0)</f>
        <v>1043</v>
      </c>
      <c r="K277" s="214">
        <f>VLOOKUP(C277,'出荷数2407-2506total250730101950'!B:F,5,0)</f>
        <v>1417</v>
      </c>
      <c r="L277" s="203">
        <f>VLOOKUP(C:C,total260724105509!B:F,5,0)</f>
        <v>1549</v>
      </c>
      <c r="M277" s="392"/>
      <c r="N277" s="8"/>
      <c r="O277" s="21">
        <f t="shared" si="22"/>
        <v>645.41666666666674</v>
      </c>
      <c r="P277" s="44">
        <v>3539</v>
      </c>
      <c r="Q277" s="44">
        <v>0</v>
      </c>
      <c r="R277" s="44">
        <v>0</v>
      </c>
      <c r="S277" s="44">
        <v>0</v>
      </c>
      <c r="T277" s="44">
        <v>0</v>
      </c>
      <c r="U277" s="45">
        <v>0</v>
      </c>
      <c r="V277" s="45">
        <v>3539</v>
      </c>
      <c r="W277" s="45">
        <v>2893.583333333333</v>
      </c>
      <c r="X277" s="41">
        <v>0.43769426391636057</v>
      </c>
      <c r="Y277" s="190"/>
      <c r="Z277" s="46"/>
      <c r="AA277" s="46"/>
    </row>
    <row r="278" spans="1:30">
      <c r="A278" s="29" t="s">
        <v>5217</v>
      </c>
      <c r="B278" s="31" t="s">
        <v>4</v>
      </c>
      <c r="C278" s="17" t="s">
        <v>295</v>
      </c>
      <c r="D278" s="24" t="s">
        <v>296</v>
      </c>
      <c r="E278" s="23"/>
      <c r="F278" s="19">
        <v>3128</v>
      </c>
      <c r="G278" s="21">
        <v>4154</v>
      </c>
      <c r="H278" s="21">
        <v>2497</v>
      </c>
      <c r="I278" s="8">
        <f>VLOOKUP(C278,'202310-202403出荷数total2403220951'!B:F,5,0)</f>
        <v>1204</v>
      </c>
      <c r="J278" s="203">
        <f>VLOOKUP(C278,'出荷数2307～2406total241008110618'!B:F,5,0)</f>
        <v>2123</v>
      </c>
      <c r="K278" s="214">
        <f>VLOOKUP(C278,'出荷数2407-2506total250730101950'!B:F,5,0)</f>
        <v>2367</v>
      </c>
      <c r="L278" s="203">
        <f>VLOOKUP(C:C,total260724105509!B:F,5,0)</f>
        <v>1965</v>
      </c>
      <c r="M278" s="392"/>
      <c r="N278" s="8"/>
      <c r="O278" s="21">
        <f t="shared" si="22"/>
        <v>818.75</v>
      </c>
      <c r="P278" s="44">
        <v>3142</v>
      </c>
      <c r="Q278" s="44">
        <v>10</v>
      </c>
      <c r="R278" s="44">
        <v>0</v>
      </c>
      <c r="S278" s="44">
        <v>0</v>
      </c>
      <c r="T278" s="44">
        <v>0</v>
      </c>
      <c r="U278" s="45">
        <v>10</v>
      </c>
      <c r="V278" s="45">
        <v>3142</v>
      </c>
      <c r="W278" s="45">
        <v>2323.25</v>
      </c>
      <c r="X278" s="41">
        <v>0.6253978357733927</v>
      </c>
      <c r="Y278" s="190"/>
      <c r="Z278" s="46"/>
      <c r="AA278" s="46"/>
    </row>
    <row r="279" spans="1:30" s="402" customFormat="1">
      <c r="A279" s="29" t="s">
        <v>5218</v>
      </c>
      <c r="B279" s="407" t="s">
        <v>4</v>
      </c>
      <c r="C279" s="404" t="s">
        <v>349</v>
      </c>
      <c r="D279" s="405" t="s">
        <v>350</v>
      </c>
      <c r="E279" s="404"/>
      <c r="F279" s="395">
        <v>807</v>
      </c>
      <c r="G279" s="397">
        <v>965</v>
      </c>
      <c r="H279" s="397">
        <v>878</v>
      </c>
      <c r="I279" s="397">
        <f>VLOOKUP(C279,'202310-202403出荷数total2403220951'!B:F,5,0)</f>
        <v>264</v>
      </c>
      <c r="J279" s="397">
        <f>VLOOKUP(C279,'出荷数2307～2406total241008110618'!B:F,5,0)</f>
        <v>486</v>
      </c>
      <c r="K279" s="397">
        <f>VLOOKUP(C279,'出荷数2407-2506total250730101950'!B:F,5,0)</f>
        <v>678</v>
      </c>
      <c r="L279" s="397" t="e">
        <f>VLOOKUP(C:C,total260724105509!B:F,5,0)</f>
        <v>#N/A</v>
      </c>
      <c r="M279" s="398"/>
      <c r="N279" s="397"/>
      <c r="O279" s="397" t="e">
        <f t="shared" si="22"/>
        <v>#N/A</v>
      </c>
      <c r="P279" s="397">
        <v>0</v>
      </c>
      <c r="Q279" s="397">
        <v>0</v>
      </c>
      <c r="R279" s="397">
        <v>0</v>
      </c>
      <c r="S279" s="397">
        <v>0</v>
      </c>
      <c r="T279" s="397">
        <v>0</v>
      </c>
      <c r="U279" s="399">
        <v>0</v>
      </c>
      <c r="V279" s="399">
        <v>0</v>
      </c>
      <c r="W279" s="399" t="e">
        <v>#N/A</v>
      </c>
      <c r="X279" s="400" t="e">
        <v>#N/A</v>
      </c>
      <c r="Y279" s="190"/>
      <c r="Z279" s="401"/>
      <c r="AA279" s="401"/>
      <c r="AB279" s="406"/>
      <c r="AC279" s="406"/>
      <c r="AD279" s="406"/>
    </row>
    <row r="280" spans="1:30" ht="19.149999999999999" customHeight="1">
      <c r="A280" s="29" t="s">
        <v>5219</v>
      </c>
      <c r="B280" s="164" t="s">
        <v>4</v>
      </c>
      <c r="C280" s="165" t="s">
        <v>2882</v>
      </c>
      <c r="D280" s="242" t="s">
        <v>359</v>
      </c>
      <c r="E280" s="181"/>
      <c r="F280" s="183">
        <v>3004</v>
      </c>
      <c r="G280" s="184">
        <v>2368</v>
      </c>
      <c r="H280" s="21">
        <v>2446</v>
      </c>
      <c r="I280" s="8">
        <f>VLOOKUP(C280,'202310-202403出荷数total2403220951'!B:F,5,0)</f>
        <v>1141</v>
      </c>
      <c r="J280" s="203">
        <f>VLOOKUP(C280,'出荷数2307～2406total241008110618'!B:F,5,0)</f>
        <v>2240</v>
      </c>
      <c r="K280" s="214">
        <f>VLOOKUP(C280,'出荷数2407-2506total250730101950'!B:F,5,0)</f>
        <v>2295</v>
      </c>
      <c r="L280" s="203">
        <f>VLOOKUP(C:C,total260724105509!B:F,5,0)</f>
        <v>2544</v>
      </c>
      <c r="M280" s="392"/>
      <c r="N280" s="8"/>
      <c r="O280" s="21">
        <f t="shared" si="22"/>
        <v>1060</v>
      </c>
      <c r="P280" s="160">
        <v>901</v>
      </c>
      <c r="Q280" s="160">
        <v>0</v>
      </c>
      <c r="R280" s="44">
        <v>0</v>
      </c>
      <c r="S280" s="160">
        <v>0</v>
      </c>
      <c r="T280" s="160">
        <v>0</v>
      </c>
      <c r="U280" s="161">
        <v>0</v>
      </c>
      <c r="V280" s="45">
        <v>901</v>
      </c>
      <c r="W280" s="45">
        <v>-159</v>
      </c>
      <c r="X280" s="162">
        <v>2.8235294117647061</v>
      </c>
      <c r="Y280" s="412"/>
      <c r="Z280" s="163"/>
      <c r="AA280" s="163"/>
    </row>
    <row r="281" spans="1:30" s="9" customFormat="1">
      <c r="A281" s="29" t="s">
        <v>5220</v>
      </c>
      <c r="B281" s="193" t="s">
        <v>4</v>
      </c>
      <c r="C281" s="243" t="s">
        <v>1315</v>
      </c>
      <c r="D281" s="243" t="s">
        <v>1318</v>
      </c>
      <c r="E281" s="185"/>
      <c r="F281" s="185"/>
      <c r="G281" s="185"/>
      <c r="H281" s="21">
        <v>128</v>
      </c>
      <c r="I281" s="8">
        <f>VLOOKUP(C281,'202310-202403出荷数total2403220951'!B:F,5,0)</f>
        <v>43</v>
      </c>
      <c r="J281" s="203">
        <f>VLOOKUP(C281,'出荷数2307～2406total241008110618'!B:F,5,0)</f>
        <v>110</v>
      </c>
      <c r="K281" s="214">
        <f>VLOOKUP(C281,'出荷数2407-2506total250730101950'!B:F,5,0)</f>
        <v>140</v>
      </c>
      <c r="L281" s="203">
        <f>VLOOKUP(C:C,total260724105509!B:F,5,0)</f>
        <v>166</v>
      </c>
      <c r="M281" s="392"/>
      <c r="N281" s="8"/>
      <c r="O281" s="21">
        <f t="shared" si="22"/>
        <v>69.166666666666671</v>
      </c>
      <c r="P281" s="44">
        <v>148</v>
      </c>
      <c r="Q281" s="44">
        <v>0</v>
      </c>
      <c r="R281" s="44">
        <v>0</v>
      </c>
      <c r="S281" s="44">
        <v>0</v>
      </c>
      <c r="T281" s="44">
        <v>0</v>
      </c>
      <c r="U281" s="45">
        <v>0</v>
      </c>
      <c r="V281" s="45">
        <v>148</v>
      </c>
      <c r="W281" s="45">
        <v>78.833333333333329</v>
      </c>
      <c r="X281" s="41">
        <v>1.1216216216216217</v>
      </c>
      <c r="Z281" s="13"/>
      <c r="AA281" s="13"/>
      <c r="AB281" s="143"/>
      <c r="AC281" s="143"/>
      <c r="AD281" s="143"/>
    </row>
    <row r="282" spans="1:30" s="9" customFormat="1">
      <c r="A282" s="29" t="s">
        <v>5221</v>
      </c>
      <c r="B282" s="145" t="s">
        <v>4</v>
      </c>
      <c r="C282" s="185" t="s">
        <v>1316</v>
      </c>
      <c r="D282" s="186" t="s">
        <v>1318</v>
      </c>
      <c r="E282" s="187"/>
      <c r="F282" s="187"/>
      <c r="G282" s="148"/>
      <c r="H282" s="21">
        <v>36</v>
      </c>
      <c r="I282" s="8">
        <f>VLOOKUP(C282,'202310-202403出荷数total2403220951'!B:F,5,0)</f>
        <v>152</v>
      </c>
      <c r="J282" s="203">
        <f>VLOOKUP(C282,'出荷数2307～2406total241008110618'!B:F,5,0)</f>
        <v>193</v>
      </c>
      <c r="K282" s="214">
        <f>VLOOKUP(C282,'出荷数2407-2506total250730101950'!B:F,5,0)</f>
        <v>245</v>
      </c>
      <c r="L282" s="203">
        <f>VLOOKUP(C:C,total260724105509!B:F,5,0)</f>
        <v>234</v>
      </c>
      <c r="M282" s="392"/>
      <c r="N282" s="8"/>
      <c r="O282" s="21">
        <f t="shared" si="22"/>
        <v>97.5</v>
      </c>
      <c r="P282" s="44">
        <v>65</v>
      </c>
      <c r="Q282" s="44">
        <v>0</v>
      </c>
      <c r="R282" s="44">
        <v>0</v>
      </c>
      <c r="S282" s="44">
        <v>0</v>
      </c>
      <c r="T282" s="44">
        <v>0</v>
      </c>
      <c r="U282" s="45">
        <v>0</v>
      </c>
      <c r="V282" s="45">
        <v>65</v>
      </c>
      <c r="W282" s="45">
        <v>-32.5</v>
      </c>
      <c r="X282" s="41">
        <v>3.6</v>
      </c>
      <c r="Z282" s="13"/>
      <c r="AA282" s="13"/>
      <c r="AB282" s="143"/>
      <c r="AC282" s="143"/>
      <c r="AD282" s="143"/>
    </row>
    <row r="283" spans="1:30" s="9" customFormat="1">
      <c r="A283" s="29" t="s">
        <v>5222</v>
      </c>
      <c r="B283" s="145" t="s">
        <v>4</v>
      </c>
      <c r="C283" s="186" t="s">
        <v>1317</v>
      </c>
      <c r="D283" s="186" t="s">
        <v>1318</v>
      </c>
      <c r="E283" s="187"/>
      <c r="F283" s="187"/>
      <c r="G283" s="148"/>
      <c r="H283" s="21">
        <v>890</v>
      </c>
      <c r="I283" s="8">
        <f>VLOOKUP(C283,'202310-202403出荷数total2403220951'!B:F,5,0)</f>
        <v>323</v>
      </c>
      <c r="J283" s="203">
        <f>VLOOKUP(C283,'出荷数2307～2406total241008110618'!B:F,5,0)</f>
        <v>642</v>
      </c>
      <c r="K283" s="214">
        <f>VLOOKUP(C283,'出荷数2407-2506total250730101950'!B:F,5,0)</f>
        <v>519</v>
      </c>
      <c r="L283" s="203">
        <f>VLOOKUP(C:C,total260724105509!B:F,5,0)</f>
        <v>341</v>
      </c>
      <c r="M283" s="392"/>
      <c r="N283" s="8"/>
      <c r="O283" s="21">
        <f t="shared" si="22"/>
        <v>142.08333333333334</v>
      </c>
      <c r="P283" s="44">
        <v>249</v>
      </c>
      <c r="Q283" s="44">
        <v>0</v>
      </c>
      <c r="R283" s="44">
        <v>0</v>
      </c>
      <c r="S283" s="44">
        <v>0</v>
      </c>
      <c r="T283" s="44">
        <v>0</v>
      </c>
      <c r="U283" s="45">
        <v>0</v>
      </c>
      <c r="V283" s="45">
        <v>249</v>
      </c>
      <c r="W283" s="45">
        <v>106.91666666666666</v>
      </c>
      <c r="X283" s="41">
        <v>1.3694779116465863</v>
      </c>
      <c r="Z283" s="13"/>
      <c r="AA283" s="13"/>
      <c r="AB283" s="143"/>
      <c r="AC283" s="143"/>
      <c r="AD283" s="143"/>
    </row>
    <row r="284" spans="1:30" s="231" customFormat="1">
      <c r="A284" s="29" t="s">
        <v>5223</v>
      </c>
      <c r="B284" s="224" t="s">
        <v>4</v>
      </c>
      <c r="C284" s="295" t="s">
        <v>2876</v>
      </c>
      <c r="D284" s="295" t="s">
        <v>2877</v>
      </c>
      <c r="E284" s="296"/>
      <c r="F284" s="296"/>
      <c r="G284" s="227"/>
      <c r="H284" s="227">
        <v>283</v>
      </c>
      <c r="I284" s="227">
        <f>VLOOKUP(C284,'202310-202403出荷数total2403220951'!B:F,5,0)</f>
        <v>240</v>
      </c>
      <c r="J284" s="227">
        <f>VLOOKUP(C284,'出荷数2307～2406total241008110618'!B:F,5,0)</f>
        <v>1210</v>
      </c>
      <c r="K284" s="227">
        <f>VLOOKUP(C284,'出荷数2407-2506total250730101950'!B:F,5,0)</f>
        <v>612</v>
      </c>
      <c r="L284" s="203">
        <f>VLOOKUP(C:C,total260724105509!B:F,5,0)</f>
        <v>207</v>
      </c>
      <c r="M284" s="392" t="str">
        <f>VLOOKUP(C:C,処分売価!A:P,15,0)</f>
        <v>処分品</v>
      </c>
      <c r="N284" s="297">
        <v>1000</v>
      </c>
      <c r="O284" s="227">
        <f t="shared" si="22"/>
        <v>86.25</v>
      </c>
      <c r="P284" s="227">
        <v>4110</v>
      </c>
      <c r="Q284" s="227">
        <v>0</v>
      </c>
      <c r="R284" s="227">
        <v>0</v>
      </c>
      <c r="S284" s="227">
        <v>0</v>
      </c>
      <c r="T284" s="227">
        <v>160</v>
      </c>
      <c r="U284" s="228">
        <v>-160</v>
      </c>
      <c r="V284" s="228">
        <v>3950</v>
      </c>
      <c r="W284" s="228">
        <v>3863.75</v>
      </c>
      <c r="X284" s="229">
        <v>5.0364963503649635E-2</v>
      </c>
      <c r="Y284" s="9"/>
      <c r="Z284" s="298"/>
      <c r="AA284" s="298"/>
      <c r="AB284" s="232"/>
      <c r="AC284" s="232"/>
      <c r="AD284" s="232"/>
    </row>
    <row r="285" spans="1:30">
      <c r="A285" s="29" t="s">
        <v>5224</v>
      </c>
      <c r="B285" s="30" t="s">
        <v>4</v>
      </c>
      <c r="C285" s="49" t="s">
        <v>2878</v>
      </c>
      <c r="D285" s="49" t="s">
        <v>2946</v>
      </c>
      <c r="E285" s="50"/>
      <c r="F285" s="50"/>
      <c r="G285" s="8"/>
      <c r="H285" s="21">
        <v>0</v>
      </c>
      <c r="I285" s="213">
        <f>VLOOKUP(C285,'202310-202403出荷数total2403220951'!B:F,5,0)</f>
        <v>1638</v>
      </c>
      <c r="J285" s="203">
        <f>VLOOKUP(C285,'出荷数2307～2406total241008110618'!B:F,5,0)</f>
        <v>1898</v>
      </c>
      <c r="K285" s="214">
        <f>VLOOKUP(C285,'出荷数2407-2506total250730101950'!B:F,5,0)</f>
        <v>1374</v>
      </c>
      <c r="L285" s="203">
        <f>VLOOKUP(C:C,total260724105509!B:F,5,0)</f>
        <v>2196</v>
      </c>
      <c r="M285" s="392" t="str">
        <f>VLOOKUP(C:C,処分売価!A:P,15,0)</f>
        <v>処分品</v>
      </c>
      <c r="N285" s="211">
        <v>1000</v>
      </c>
      <c r="O285" s="8">
        <f t="shared" si="22"/>
        <v>915</v>
      </c>
      <c r="P285" s="44">
        <v>3646</v>
      </c>
      <c r="Q285" s="44">
        <v>200</v>
      </c>
      <c r="R285" s="44">
        <v>0</v>
      </c>
      <c r="S285" s="44">
        <v>0</v>
      </c>
      <c r="T285" s="44">
        <v>200</v>
      </c>
      <c r="U285" s="45">
        <v>0</v>
      </c>
      <c r="V285" s="45">
        <v>3446</v>
      </c>
      <c r="W285" s="45">
        <v>2531</v>
      </c>
      <c r="X285" s="41">
        <v>0.60230389467910039</v>
      </c>
      <c r="Y285" s="9"/>
      <c r="Z285" s="13"/>
      <c r="AA285" s="13"/>
    </row>
    <row r="286" spans="1:30">
      <c r="A286" s="29" t="s">
        <v>5225</v>
      </c>
      <c r="B286" s="30" t="s">
        <v>4</v>
      </c>
      <c r="C286" s="49" t="s">
        <v>2961</v>
      </c>
      <c r="D286" s="49" t="s">
        <v>2963</v>
      </c>
      <c r="E286" s="50"/>
      <c r="F286" s="50"/>
      <c r="G286" s="8"/>
      <c r="H286" s="21">
        <v>0</v>
      </c>
      <c r="I286" s="8">
        <f>VLOOKUP(C286,'202310-202403出荷数total2403220951'!B:F,5,0)</f>
        <v>247</v>
      </c>
      <c r="J286" s="203">
        <f>VLOOKUP(C286,'出荷数2307～2406total241008110618'!B:F,5,0)</f>
        <v>1941</v>
      </c>
      <c r="K286" s="214">
        <f>VLOOKUP(C286,'出荷数2407-2506total250730101950'!B:F,5,0)</f>
        <v>1898</v>
      </c>
      <c r="L286" s="203">
        <f>VLOOKUP(C:C,total260724105509!B:F,5,0)</f>
        <v>806</v>
      </c>
      <c r="M286" s="392"/>
      <c r="N286" s="211">
        <v>2000</v>
      </c>
      <c r="O286" s="8">
        <f t="shared" si="22"/>
        <v>335.83333333333337</v>
      </c>
      <c r="P286" s="44">
        <v>3099</v>
      </c>
      <c r="Q286" s="44">
        <v>400</v>
      </c>
      <c r="R286" s="44">
        <v>0</v>
      </c>
      <c r="S286" s="44">
        <v>0</v>
      </c>
      <c r="T286" s="44">
        <v>580</v>
      </c>
      <c r="U286" s="45">
        <v>-180</v>
      </c>
      <c r="V286" s="45">
        <v>2519</v>
      </c>
      <c r="W286" s="45">
        <v>2183.1666666666665</v>
      </c>
      <c r="X286" s="41">
        <v>0.26008389803162313</v>
      </c>
      <c r="Y286" s="9"/>
      <c r="Z286" s="13"/>
      <c r="AA286" s="13"/>
    </row>
    <row r="287" spans="1:30">
      <c r="A287" s="29" t="s">
        <v>5226</v>
      </c>
      <c r="B287" s="30" t="s">
        <v>4</v>
      </c>
      <c r="C287" s="49" t="s">
        <v>3916</v>
      </c>
      <c r="D287" s="49" t="s">
        <v>2963</v>
      </c>
      <c r="E287" s="50"/>
      <c r="F287" s="50"/>
      <c r="G287" s="8"/>
      <c r="H287" s="21"/>
      <c r="I287" s="8"/>
      <c r="J287" s="203">
        <f>VLOOKUP(C287,'出荷数2307～2406total241008110618'!B:F,5,0)</f>
        <v>288</v>
      </c>
      <c r="K287" s="214">
        <f>VLOOKUP(C287,'出荷数2407-2506total250730101950'!B:F,5,0)</f>
        <v>1753</v>
      </c>
      <c r="L287" s="203">
        <f>VLOOKUP(C:C,total260724105509!B:F,5,0)</f>
        <v>186</v>
      </c>
      <c r="M287" s="392"/>
      <c r="N287" s="8"/>
      <c r="O287" s="21">
        <f t="shared" si="22"/>
        <v>77.5</v>
      </c>
      <c r="P287" s="44">
        <v>698</v>
      </c>
      <c r="Q287" s="44">
        <v>0</v>
      </c>
      <c r="R287" s="44">
        <v>0</v>
      </c>
      <c r="S287" s="44">
        <v>0</v>
      </c>
      <c r="T287" s="44">
        <v>0</v>
      </c>
      <c r="U287" s="45">
        <v>0</v>
      </c>
      <c r="V287" s="45">
        <v>698</v>
      </c>
      <c r="W287" s="45">
        <v>620.5</v>
      </c>
      <c r="X287" s="41">
        <v>0.26647564469914042</v>
      </c>
      <c r="Y287" s="9"/>
      <c r="Z287" s="13"/>
      <c r="AA287" s="13"/>
    </row>
    <row r="288" spans="1:30">
      <c r="A288" s="29" t="s">
        <v>5227</v>
      </c>
      <c r="B288" s="30" t="s">
        <v>4</v>
      </c>
      <c r="C288" s="49" t="s">
        <v>4238</v>
      </c>
      <c r="D288" s="49" t="s">
        <v>4239</v>
      </c>
      <c r="E288" s="50"/>
      <c r="F288" s="50"/>
      <c r="G288" s="8"/>
      <c r="H288" s="21">
        <v>0</v>
      </c>
      <c r="I288" s="8" t="e">
        <f>VLOOKUP(C288,'202310-202403出荷数total2403220951'!B:F,5,0)</f>
        <v>#N/A</v>
      </c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>
        <f>VLOOKUP(C:C,total260724105509!B:F,5,0)</f>
        <v>482</v>
      </c>
      <c r="M288" s="392"/>
      <c r="N288" s="213">
        <v>1500</v>
      </c>
      <c r="O288" s="211">
        <v>1500</v>
      </c>
      <c r="P288" s="44">
        <v>2348</v>
      </c>
      <c r="Q288" s="44">
        <v>1920</v>
      </c>
      <c r="R288" s="44">
        <v>0</v>
      </c>
      <c r="S288" s="44">
        <v>0</v>
      </c>
      <c r="T288" s="44">
        <v>1920</v>
      </c>
      <c r="U288" s="45">
        <v>0</v>
      </c>
      <c r="V288" s="45">
        <v>428</v>
      </c>
      <c r="W288" s="45">
        <v>-1072</v>
      </c>
      <c r="X288" s="41">
        <v>0.20528109028960817</v>
      </c>
      <c r="Y288" s="9"/>
      <c r="Z288" s="13"/>
      <c r="AA288" s="13"/>
    </row>
    <row r="289" spans="1:27">
      <c r="A289" s="29" t="s">
        <v>5228</v>
      </c>
      <c r="B289" s="30" t="s">
        <v>4</v>
      </c>
      <c r="C289" s="49" t="s">
        <v>4246</v>
      </c>
      <c r="D289" s="49" t="s">
        <v>4247</v>
      </c>
      <c r="E289" s="50"/>
      <c r="F289" s="50"/>
      <c r="G289" s="8"/>
      <c r="H289" s="21"/>
      <c r="I289" s="8" t="e">
        <f>VLOOKUP(C289,'202310-202403出荷数total2403220951'!B:F,5,0)</f>
        <v>#N/A</v>
      </c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>
        <f>VLOOKUP(C:C,total260724105509!B:F,5,0)</f>
        <v>1187</v>
      </c>
      <c r="M289" s="392"/>
      <c r="N289" s="213">
        <v>1500</v>
      </c>
      <c r="O289" s="211">
        <v>1500</v>
      </c>
      <c r="P289" s="44">
        <v>1594</v>
      </c>
      <c r="Q289" s="44">
        <v>1550</v>
      </c>
      <c r="R289" s="44">
        <v>3000</v>
      </c>
      <c r="S289" s="44">
        <v>0</v>
      </c>
      <c r="T289" s="44">
        <v>1550</v>
      </c>
      <c r="U289" s="45">
        <v>0</v>
      </c>
      <c r="V289" s="45">
        <v>3044</v>
      </c>
      <c r="W289" s="45">
        <v>1544</v>
      </c>
      <c r="X289" s="41">
        <v>0.74466750313676289</v>
      </c>
      <c r="Y289" s="9"/>
      <c r="Z289" s="13"/>
      <c r="AA289" s="13"/>
    </row>
    <row r="290" spans="1:27">
      <c r="A290" s="29" t="s">
        <v>5229</v>
      </c>
      <c r="B290" s="30" t="s">
        <v>4</v>
      </c>
      <c r="C290" s="49" t="s">
        <v>4374</v>
      </c>
      <c r="D290" s="49" t="s">
        <v>4375</v>
      </c>
      <c r="E290" s="50"/>
      <c r="F290" s="50"/>
      <c r="G290" s="8"/>
      <c r="H290" s="21"/>
      <c r="I290" s="8" t="e">
        <f>VLOOKUP(C290,'202310-202403出荷数total2403220951'!B:F,5,0)</f>
        <v>#N/A</v>
      </c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>
        <f>VLOOKUP(C:C,total260724105509!B:F,5,0)</f>
        <v>193</v>
      </c>
      <c r="M290" s="392"/>
      <c r="N290" s="8"/>
      <c r="O290" s="234">
        <v>1500</v>
      </c>
      <c r="P290" s="44">
        <v>2687</v>
      </c>
      <c r="Q290" s="44">
        <v>1100</v>
      </c>
      <c r="R290" s="44">
        <v>0</v>
      </c>
      <c r="S290" s="44">
        <v>0</v>
      </c>
      <c r="T290" s="44">
        <v>2000</v>
      </c>
      <c r="U290" s="45">
        <v>-900</v>
      </c>
      <c r="V290" s="45">
        <v>687</v>
      </c>
      <c r="W290" s="45">
        <v>-813</v>
      </c>
      <c r="X290" s="41">
        <v>7.1827316710085604E-2</v>
      </c>
      <c r="Y290" s="9">
        <v>1800</v>
      </c>
      <c r="Z290" s="13"/>
      <c r="AA290" s="13" t="s">
        <v>2746</v>
      </c>
    </row>
    <row r="291" spans="1:27">
      <c r="A291" s="29" t="s">
        <v>5230</v>
      </c>
      <c r="B291" s="30" t="s">
        <v>4</v>
      </c>
      <c r="C291" s="49" t="s">
        <v>4493</v>
      </c>
      <c r="D291" s="49" t="s">
        <v>4494</v>
      </c>
      <c r="E291" s="50"/>
      <c r="F291" s="50"/>
      <c r="G291" s="8"/>
      <c r="H291" s="21"/>
      <c r="I291" s="8" t="e">
        <f>VLOOKUP(C291,'202310-202403出荷数total2403220951'!B:F,5,0)</f>
        <v>#N/A</v>
      </c>
      <c r="J291" s="203" t="e">
        <f>VLOOKUP(C291,'出荷数2307～2406total241008110618'!B:F,5,0)</f>
        <v>#N/A</v>
      </c>
      <c r="K291" s="214">
        <f>VLOOKUP(C291,'出荷数2407-2506total250730101950'!B:F,5,0)</f>
        <v>1347</v>
      </c>
      <c r="L291" s="203">
        <f>VLOOKUP(C:C,total260724105509!B:F,5,0)</f>
        <v>1801</v>
      </c>
      <c r="M291" s="392"/>
      <c r="N291" s="8"/>
      <c r="O291" s="12">
        <f t="shared" ref="O291" si="23">L291/12*5</f>
        <v>750.41666666666674</v>
      </c>
      <c r="P291" s="44">
        <v>2927</v>
      </c>
      <c r="Q291" s="44">
        <v>0</v>
      </c>
      <c r="R291" s="44">
        <v>0</v>
      </c>
      <c r="S291" s="44">
        <v>0</v>
      </c>
      <c r="T291" s="44">
        <v>0</v>
      </c>
      <c r="U291" s="45">
        <v>0</v>
      </c>
      <c r="V291" s="45">
        <v>2927</v>
      </c>
      <c r="W291" s="45">
        <v>2176.583333333333</v>
      </c>
      <c r="X291" s="41">
        <v>0.61530577382985996</v>
      </c>
      <c r="Y291" s="9"/>
      <c r="Z291" s="13"/>
      <c r="AA291" s="13"/>
    </row>
    <row r="292" spans="1:27">
      <c r="A292" s="29"/>
      <c r="B292" s="2"/>
      <c r="C292" s="49"/>
      <c r="D292" s="49"/>
      <c r="E292" s="50"/>
      <c r="F292" s="50"/>
      <c r="G292" s="8"/>
      <c r="H292" s="21"/>
      <c r="I292" s="8" t="e">
        <f>VLOOKUP(C292,'202310-202403出荷数total2403220951'!B:F,5,0)</f>
        <v>#N/A</v>
      </c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VLOOKUP(C:C,total260724105509!B:F,5,0)</f>
        <v>#N/A</v>
      </c>
      <c r="M292" s="392"/>
      <c r="N292" s="8"/>
      <c r="O292" s="12"/>
      <c r="P292" s="44">
        <v>0</v>
      </c>
      <c r="Q292" s="44">
        <v>0</v>
      </c>
      <c r="R292" s="44">
        <v>0</v>
      </c>
      <c r="S292" s="44">
        <v>0</v>
      </c>
      <c r="T292" s="44">
        <v>0</v>
      </c>
      <c r="U292" s="45">
        <v>0</v>
      </c>
      <c r="V292" s="45">
        <v>0</v>
      </c>
      <c r="W292" s="45">
        <v>0</v>
      </c>
      <c r="X292" s="41" t="e">
        <v>#N/A</v>
      </c>
      <c r="Y292" s="9"/>
      <c r="Z292" s="13"/>
      <c r="AA292" s="13"/>
    </row>
    <row r="293" spans="1:27">
      <c r="A293" s="29"/>
      <c r="B293" s="2"/>
      <c r="C293" s="49"/>
      <c r="D293" s="49"/>
      <c r="E293" s="50"/>
      <c r="F293" s="50"/>
      <c r="G293" s="8"/>
      <c r="H293" s="21"/>
      <c r="I293" s="8" t="e">
        <f>VLOOKUP(C293,'202310-202403出荷数total2403220951'!B:F,5,0)</f>
        <v>#N/A</v>
      </c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VLOOKUP(C:C,total260724105509!B:F,5,0)</f>
        <v>#N/A</v>
      </c>
      <c r="M293" s="392"/>
      <c r="N293" s="8"/>
      <c r="O293" s="12"/>
      <c r="P293" s="44">
        <v>0</v>
      </c>
      <c r="Q293" s="44">
        <v>0</v>
      </c>
      <c r="R293" s="44">
        <v>0</v>
      </c>
      <c r="S293" s="44">
        <v>0</v>
      </c>
      <c r="T293" s="44">
        <v>0</v>
      </c>
      <c r="U293" s="45">
        <v>0</v>
      </c>
      <c r="V293" s="45">
        <v>0</v>
      </c>
      <c r="W293" s="45">
        <v>0</v>
      </c>
      <c r="X293" s="41" t="e">
        <v>#N/A</v>
      </c>
      <c r="Y293" s="9"/>
      <c r="Z293" s="13"/>
      <c r="AA293" s="13"/>
    </row>
    <row r="294" spans="1:27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VLOOKUP(C:C,total260724105509!B:F,5,0)</f>
        <v>#N/A</v>
      </c>
      <c r="M294" s="392"/>
      <c r="N294" s="8"/>
      <c r="O294" s="12"/>
      <c r="P294" s="44">
        <v>0</v>
      </c>
      <c r="Q294" s="44">
        <v>0</v>
      </c>
      <c r="R294" s="44">
        <v>0</v>
      </c>
      <c r="S294" s="44">
        <v>0</v>
      </c>
      <c r="T294" s="44">
        <v>0</v>
      </c>
      <c r="U294" s="45">
        <v>0</v>
      </c>
      <c r="V294" s="45">
        <v>0</v>
      </c>
      <c r="W294" s="45">
        <v>0</v>
      </c>
      <c r="X294" s="41" t="e">
        <v>#N/A</v>
      </c>
      <c r="Y294" s="9"/>
      <c r="Z294" s="13"/>
      <c r="AA294" s="13"/>
    </row>
    <row r="295" spans="1:27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VLOOKUP(C:C,total260724105509!B:F,5,0)</f>
        <v>#N/A</v>
      </c>
      <c r="M295" s="392"/>
      <c r="N295" s="8"/>
      <c r="O295" s="12"/>
      <c r="P295" s="44">
        <v>0</v>
      </c>
      <c r="Q295" s="44">
        <v>0</v>
      </c>
      <c r="R295" s="44">
        <v>0</v>
      </c>
      <c r="S295" s="44">
        <v>0</v>
      </c>
      <c r="T295" s="44">
        <v>0</v>
      </c>
      <c r="U295" s="45">
        <v>0</v>
      </c>
      <c r="V295" s="45">
        <v>0</v>
      </c>
      <c r="W295" s="45">
        <v>0</v>
      </c>
      <c r="X295" s="41" t="e">
        <v>#N/A</v>
      </c>
      <c r="Y295" s="9"/>
      <c r="Z295" s="13"/>
      <c r="AA295" s="13"/>
    </row>
    <row r="296" spans="1:27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VLOOKUP(C:C,total260724105509!B:F,5,0)</f>
        <v>#N/A</v>
      </c>
      <c r="M296" s="392"/>
      <c r="N296" s="8"/>
      <c r="O296" s="12"/>
      <c r="P296" s="44">
        <v>0</v>
      </c>
      <c r="Q296" s="44">
        <v>0</v>
      </c>
      <c r="R296" s="44">
        <v>0</v>
      </c>
      <c r="S296" s="44">
        <v>0</v>
      </c>
      <c r="T296" s="44">
        <v>0</v>
      </c>
      <c r="U296" s="45">
        <v>0</v>
      </c>
      <c r="V296" s="45">
        <v>0</v>
      </c>
      <c r="W296" s="45">
        <v>0</v>
      </c>
      <c r="X296" s="41" t="e">
        <v>#N/A</v>
      </c>
      <c r="Y296" s="9"/>
      <c r="Z296" s="13"/>
      <c r="AA296" s="13"/>
    </row>
    <row r="297" spans="1:27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VLOOKUP(C:C,total260724105509!B:F,5,0)</f>
        <v>#N/A</v>
      </c>
      <c r="M297" s="392"/>
      <c r="N297" s="8"/>
      <c r="O297" s="12"/>
      <c r="P297" s="44">
        <v>0</v>
      </c>
      <c r="Q297" s="44">
        <v>0</v>
      </c>
      <c r="R297" s="44">
        <v>0</v>
      </c>
      <c r="S297" s="44">
        <v>0</v>
      </c>
      <c r="T297" s="44">
        <v>0</v>
      </c>
      <c r="U297" s="45">
        <v>0</v>
      </c>
      <c r="V297" s="45">
        <v>0</v>
      </c>
      <c r="W297" s="45">
        <v>0</v>
      </c>
      <c r="X297" s="41" t="e">
        <v>#N/A</v>
      </c>
      <c r="Y297" s="9"/>
      <c r="Z297" s="13"/>
      <c r="AA297" s="13"/>
    </row>
    <row r="298" spans="1:27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VLOOKUP(C:C,total260724105509!B:F,5,0)</f>
        <v>#N/A</v>
      </c>
      <c r="M298" s="392"/>
      <c r="N298" s="8"/>
      <c r="O298" s="12"/>
      <c r="P298" s="44">
        <v>0</v>
      </c>
      <c r="Q298" s="44">
        <v>0</v>
      </c>
      <c r="R298" s="44">
        <v>0</v>
      </c>
      <c r="S298" s="44">
        <v>0</v>
      </c>
      <c r="T298" s="44">
        <v>0</v>
      </c>
      <c r="U298" s="45">
        <v>0</v>
      </c>
      <c r="V298" s="45">
        <v>0</v>
      </c>
      <c r="W298" s="45">
        <v>0</v>
      </c>
      <c r="X298" s="41" t="e">
        <v>#N/A</v>
      </c>
      <c r="Y298" s="9"/>
      <c r="Z298" s="13"/>
      <c r="AA298" s="13"/>
    </row>
    <row r="299" spans="1:27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VLOOKUP(C:C,total260724105509!B:F,5,0)</f>
        <v>#N/A</v>
      </c>
      <c r="M299" s="392"/>
      <c r="N299" s="8"/>
      <c r="O299" s="12"/>
      <c r="P299" s="44">
        <v>0</v>
      </c>
      <c r="Q299" s="44">
        <v>0</v>
      </c>
      <c r="R299" s="44">
        <v>0</v>
      </c>
      <c r="S299" s="44">
        <v>0</v>
      </c>
      <c r="T299" s="44">
        <v>0</v>
      </c>
      <c r="U299" s="45">
        <v>0</v>
      </c>
      <c r="V299" s="45">
        <v>0</v>
      </c>
      <c r="W299" s="45">
        <v>0</v>
      </c>
      <c r="X299" s="41" t="e">
        <v>#N/A</v>
      </c>
      <c r="Y299" s="9"/>
      <c r="Z299" s="13"/>
      <c r="AA299" s="13"/>
    </row>
    <row r="300" spans="1:27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VLOOKUP(C:C,total260724105509!B:F,5,0)</f>
        <v>#N/A</v>
      </c>
      <c r="M300" s="392"/>
      <c r="N300" s="8"/>
      <c r="O300" s="12"/>
      <c r="P300" s="44">
        <v>0</v>
      </c>
      <c r="Q300" s="44">
        <v>0</v>
      </c>
      <c r="R300" s="44">
        <v>0</v>
      </c>
      <c r="S300" s="44">
        <v>0</v>
      </c>
      <c r="T300" s="44">
        <v>0</v>
      </c>
      <c r="U300" s="45">
        <v>0</v>
      </c>
      <c r="V300" s="45">
        <v>0</v>
      </c>
      <c r="W300" s="45">
        <v>0</v>
      </c>
      <c r="X300" s="41" t="e">
        <v>#N/A</v>
      </c>
      <c r="Y300" s="9"/>
      <c r="Z300" s="13"/>
      <c r="AA300" s="13"/>
    </row>
    <row r="301" spans="1:27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VLOOKUP(C:C,total260724105509!B:F,5,0)</f>
        <v>#N/A</v>
      </c>
      <c r="M301" s="392"/>
      <c r="N301" s="8"/>
      <c r="O301" s="12"/>
      <c r="P301" s="44">
        <v>0</v>
      </c>
      <c r="Q301" s="44">
        <v>0</v>
      </c>
      <c r="R301" s="44">
        <v>0</v>
      </c>
      <c r="S301" s="44">
        <v>0</v>
      </c>
      <c r="T301" s="44">
        <v>0</v>
      </c>
      <c r="U301" s="45">
        <v>0</v>
      </c>
      <c r="V301" s="45">
        <v>0</v>
      </c>
      <c r="W301" s="45">
        <v>0</v>
      </c>
      <c r="X301" s="41" t="e">
        <v>#N/A</v>
      </c>
      <c r="Y301" s="9"/>
      <c r="Z301" s="13"/>
      <c r="AA301" s="13"/>
    </row>
    <row r="302" spans="1:27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VLOOKUP(C:C,total260724105509!B:F,5,0)</f>
        <v>#N/A</v>
      </c>
      <c r="M302" s="392"/>
      <c r="N302" s="8"/>
      <c r="O302" s="12"/>
      <c r="P302" s="44">
        <v>0</v>
      </c>
      <c r="Q302" s="44">
        <v>0</v>
      </c>
      <c r="R302" s="44">
        <v>0</v>
      </c>
      <c r="S302" s="44">
        <v>0</v>
      </c>
      <c r="T302" s="44">
        <v>0</v>
      </c>
      <c r="U302" s="45">
        <v>0</v>
      </c>
      <c r="V302" s="45">
        <v>0</v>
      </c>
      <c r="W302" s="45">
        <v>0</v>
      </c>
      <c r="X302" s="41" t="e">
        <v>#N/A</v>
      </c>
      <c r="Y302" s="9"/>
      <c r="Z302" s="13"/>
      <c r="AA302" s="13"/>
    </row>
    <row r="303" spans="1:27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VLOOKUP(C:C,total260724105509!B:F,5,0)</f>
        <v>#N/A</v>
      </c>
      <c r="M303" s="392"/>
      <c r="N303" s="8"/>
      <c r="O303" s="12"/>
      <c r="P303" s="44">
        <v>0</v>
      </c>
      <c r="Q303" s="44">
        <v>0</v>
      </c>
      <c r="R303" s="44">
        <v>0</v>
      </c>
      <c r="S303" s="44">
        <v>0</v>
      </c>
      <c r="T303" s="44">
        <v>0</v>
      </c>
      <c r="U303" s="45">
        <v>0</v>
      </c>
      <c r="V303" s="45">
        <v>0</v>
      </c>
      <c r="W303" s="45">
        <v>0</v>
      </c>
      <c r="X303" s="41" t="e">
        <v>#N/A</v>
      </c>
      <c r="Y303" s="9"/>
      <c r="Z303" s="13"/>
      <c r="AA303" s="13"/>
    </row>
    <row r="304" spans="1:27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VLOOKUP(C:C,total260724105509!B:F,5,0)</f>
        <v>#N/A</v>
      </c>
      <c r="M304" s="392"/>
      <c r="N304" s="8"/>
      <c r="O304" s="12"/>
      <c r="P304" s="44">
        <v>0</v>
      </c>
      <c r="Q304" s="44">
        <v>0</v>
      </c>
      <c r="R304" s="44">
        <v>0</v>
      </c>
      <c r="S304" s="44">
        <v>0</v>
      </c>
      <c r="T304" s="44">
        <v>0</v>
      </c>
      <c r="U304" s="45">
        <v>0</v>
      </c>
      <c r="V304" s="45">
        <v>0</v>
      </c>
      <c r="W304" s="45">
        <v>0</v>
      </c>
      <c r="X304" s="41" t="e">
        <v>#N/A</v>
      </c>
      <c r="Y304" s="9"/>
      <c r="Z304" s="13"/>
      <c r="AA304" s="13"/>
    </row>
    <row r="305" spans="1:27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VLOOKUP(C:C,total260724105509!B:F,5,0)</f>
        <v>#N/A</v>
      </c>
      <c r="M305" s="392"/>
      <c r="N305" s="8"/>
      <c r="O305" s="12"/>
      <c r="P305" s="44">
        <v>0</v>
      </c>
      <c r="Q305" s="44">
        <v>0</v>
      </c>
      <c r="R305" s="44">
        <v>0</v>
      </c>
      <c r="S305" s="44">
        <v>0</v>
      </c>
      <c r="T305" s="44">
        <v>0</v>
      </c>
      <c r="U305" s="45">
        <v>0</v>
      </c>
      <c r="V305" s="45">
        <v>0</v>
      </c>
      <c r="W305" s="45">
        <v>0</v>
      </c>
      <c r="X305" s="41" t="e">
        <v>#N/A</v>
      </c>
      <c r="Y305" s="9"/>
      <c r="Z305" s="13"/>
      <c r="AA305" s="13"/>
    </row>
    <row r="306" spans="1:27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VLOOKUP(C:C,total260724105509!B:F,5,0)</f>
        <v>#N/A</v>
      </c>
      <c r="M306" s="392"/>
      <c r="N306" s="8"/>
      <c r="O306" s="12"/>
      <c r="P306" s="44">
        <v>0</v>
      </c>
      <c r="Q306" s="44">
        <v>0</v>
      </c>
      <c r="R306" s="44">
        <v>0</v>
      </c>
      <c r="S306" s="44">
        <v>0</v>
      </c>
      <c r="T306" s="44">
        <v>0</v>
      </c>
      <c r="U306" s="45">
        <v>0</v>
      </c>
      <c r="V306" s="45">
        <v>0</v>
      </c>
      <c r="W306" s="45">
        <v>0</v>
      </c>
      <c r="X306" s="41" t="e">
        <v>#N/A</v>
      </c>
      <c r="Y306" s="9"/>
      <c r="Z306" s="13"/>
      <c r="AA306" s="13"/>
    </row>
    <row r="307" spans="1:27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VLOOKUP(C:C,total260724105509!B:F,5,0)</f>
        <v>#N/A</v>
      </c>
      <c r="M307" s="392"/>
      <c r="N307" s="8"/>
      <c r="O307" s="12"/>
      <c r="P307" s="44">
        <v>0</v>
      </c>
      <c r="Q307" s="44">
        <v>0</v>
      </c>
      <c r="R307" s="44">
        <v>0</v>
      </c>
      <c r="S307" s="44">
        <v>0</v>
      </c>
      <c r="T307" s="44">
        <v>0</v>
      </c>
      <c r="U307" s="45">
        <v>0</v>
      </c>
      <c r="V307" s="45">
        <v>0</v>
      </c>
      <c r="W307" s="45">
        <v>0</v>
      </c>
      <c r="X307" s="41" t="e">
        <v>#N/A</v>
      </c>
      <c r="Y307" s="9"/>
      <c r="Z307" s="13"/>
      <c r="AA307" s="13"/>
    </row>
    <row r="308" spans="1:27">
      <c r="A308" s="29"/>
      <c r="B308" s="2"/>
      <c r="C308" s="49"/>
      <c r="D308" s="49"/>
      <c r="E308" s="50"/>
      <c r="F308" s="50"/>
      <c r="G308" s="8"/>
      <c r="H308" s="21"/>
      <c r="I308" s="8"/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VLOOKUP(C:C,total260724105509!B:F,5,0)</f>
        <v>#N/A</v>
      </c>
      <c r="M308" s="392"/>
      <c r="N308" s="8"/>
      <c r="O308" s="12"/>
      <c r="P308" s="44">
        <v>0</v>
      </c>
      <c r="Q308" s="44">
        <v>0</v>
      </c>
      <c r="R308" s="44">
        <v>0</v>
      </c>
      <c r="S308" s="44">
        <v>0</v>
      </c>
      <c r="T308" s="44">
        <v>0</v>
      </c>
      <c r="U308" s="45">
        <v>0</v>
      </c>
      <c r="V308" s="45">
        <v>0</v>
      </c>
      <c r="W308" s="45">
        <v>0</v>
      </c>
      <c r="X308" s="41" t="e">
        <v>#N/A</v>
      </c>
      <c r="Y308" s="9"/>
      <c r="Z308" s="13"/>
      <c r="AA308" s="13"/>
    </row>
    <row r="309" spans="1:27">
      <c r="A309" s="29"/>
      <c r="B309" s="2"/>
      <c r="C309" s="49"/>
      <c r="D309" s="49"/>
      <c r="E309" s="50"/>
      <c r="F309" s="50"/>
      <c r="G309" s="8"/>
      <c r="H309" s="21"/>
      <c r="I309" s="8"/>
      <c r="J309" s="203" t="e">
        <f>VLOOKUP(C309,'出荷数2307～2406total241008110618'!B:F,5,0)</f>
        <v>#N/A</v>
      </c>
      <c r="K309" s="214" t="e">
        <f>VLOOKUP(C309,'出荷数2407-2506total250730101950'!B:F,5,0)</f>
        <v>#N/A</v>
      </c>
      <c r="L309" s="203" t="e">
        <f>VLOOKUP(C:C,total260724105509!B:F,5,0)</f>
        <v>#N/A</v>
      </c>
      <c r="M309" s="392"/>
      <c r="N309" s="8"/>
      <c r="O309" s="12"/>
      <c r="P309" s="44">
        <v>0</v>
      </c>
      <c r="Q309" s="44">
        <v>0</v>
      </c>
      <c r="R309" s="44">
        <v>0</v>
      </c>
      <c r="S309" s="44">
        <v>0</v>
      </c>
      <c r="T309" s="44">
        <v>0</v>
      </c>
      <c r="U309" s="45">
        <v>0</v>
      </c>
      <c r="V309" s="45">
        <v>0</v>
      </c>
      <c r="W309" s="45">
        <v>0</v>
      </c>
      <c r="X309" s="41" t="e">
        <v>#N/A</v>
      </c>
      <c r="Y309" s="9"/>
      <c r="Z309" s="13"/>
      <c r="AA309" s="13"/>
    </row>
    <row r="310" spans="1:27">
      <c r="A310" s="29"/>
      <c r="B310" s="2"/>
      <c r="C310" s="49"/>
      <c r="D310" s="49"/>
      <c r="E310" s="50"/>
      <c r="F310" s="50"/>
      <c r="G310" s="8"/>
      <c r="H310" s="21"/>
      <c r="I310" s="8"/>
      <c r="J310" s="203" t="e">
        <f>VLOOKUP(C310,'出荷数2307～2406total241008110618'!B:F,5,0)</f>
        <v>#N/A</v>
      </c>
      <c r="K310" s="214" t="e">
        <f>VLOOKUP(C310,'出荷数2407-2506total250730101950'!B:F,5,0)</f>
        <v>#N/A</v>
      </c>
      <c r="L310" s="203" t="e">
        <f>VLOOKUP(C:C,total260724105509!B:F,5,0)</f>
        <v>#N/A</v>
      </c>
      <c r="M310" s="392"/>
      <c r="N310" s="8"/>
      <c r="O310" s="12"/>
      <c r="P310" s="44">
        <v>0</v>
      </c>
      <c r="Q310" s="44">
        <v>0</v>
      </c>
      <c r="R310" s="44">
        <v>0</v>
      </c>
      <c r="S310" s="44">
        <v>0</v>
      </c>
      <c r="T310" s="44">
        <v>0</v>
      </c>
      <c r="U310" s="45">
        <v>0</v>
      </c>
      <c r="V310" s="45">
        <v>0</v>
      </c>
      <c r="W310" s="45">
        <v>0</v>
      </c>
      <c r="X310" s="41" t="e">
        <v>#N/A</v>
      </c>
      <c r="Y310" s="9"/>
      <c r="Z310" s="13"/>
      <c r="AA310" s="13"/>
    </row>
    <row r="311" spans="1:27">
      <c r="A311" s="29"/>
      <c r="B311" s="2"/>
      <c r="C311" s="49"/>
      <c r="D311" s="49"/>
      <c r="E311" s="50"/>
      <c r="F311" s="50"/>
      <c r="G311" s="8"/>
      <c r="H311" s="21"/>
      <c r="I311" s="8"/>
      <c r="J311" s="203" t="e">
        <f>VLOOKUP(C311,'出荷数2307～2406total241008110618'!B:F,5,0)</f>
        <v>#N/A</v>
      </c>
      <c r="K311" s="214" t="e">
        <f>VLOOKUP(C311,'出荷数2407-2506total250730101950'!B:F,5,0)</f>
        <v>#N/A</v>
      </c>
      <c r="L311" s="203" t="e">
        <f>VLOOKUP(C:C,total260724105509!B:F,5,0)</f>
        <v>#N/A</v>
      </c>
      <c r="M311" s="392"/>
      <c r="N311" s="8"/>
      <c r="O311" s="12"/>
      <c r="P311" s="44">
        <v>0</v>
      </c>
      <c r="Q311" s="44">
        <v>0</v>
      </c>
      <c r="R311" s="44">
        <v>0</v>
      </c>
      <c r="S311" s="44">
        <v>0</v>
      </c>
      <c r="T311" s="44">
        <v>0</v>
      </c>
      <c r="U311" s="45">
        <v>0</v>
      </c>
      <c r="V311" s="45">
        <v>0</v>
      </c>
      <c r="W311" s="45">
        <v>0</v>
      </c>
      <c r="X311" s="41" t="e">
        <v>#N/A</v>
      </c>
      <c r="Y311" s="9"/>
      <c r="Z311" s="13"/>
      <c r="AA311" s="13"/>
    </row>
    <row r="312" spans="1:27">
      <c r="A312" s="29"/>
      <c r="B312" s="2"/>
      <c r="C312" s="49"/>
      <c r="D312" s="49"/>
      <c r="E312" s="50"/>
      <c r="F312" s="50"/>
      <c r="G312" s="8"/>
      <c r="H312" s="21"/>
      <c r="I312" s="8"/>
      <c r="J312" s="203" t="e">
        <f>VLOOKUP(C312,'出荷数2307～2406total241008110618'!B:F,5,0)</f>
        <v>#N/A</v>
      </c>
      <c r="K312" s="214" t="e">
        <f>VLOOKUP(C312,'出荷数2407-2506total250730101950'!B:F,5,0)</f>
        <v>#N/A</v>
      </c>
      <c r="L312" s="203" t="e">
        <f>VLOOKUP(C:C,total260724105509!B:F,5,0)</f>
        <v>#N/A</v>
      </c>
      <c r="M312" s="392"/>
      <c r="N312" s="8"/>
      <c r="O312" s="12"/>
      <c r="P312" s="44">
        <v>0</v>
      </c>
      <c r="Q312" s="44">
        <v>0</v>
      </c>
      <c r="R312" s="44">
        <v>0</v>
      </c>
      <c r="S312" s="44">
        <v>0</v>
      </c>
      <c r="T312" s="44">
        <v>0</v>
      </c>
      <c r="U312" s="45">
        <v>0</v>
      </c>
      <c r="V312" s="45">
        <v>0</v>
      </c>
      <c r="W312" s="45">
        <v>0</v>
      </c>
      <c r="X312" s="41" t="e">
        <v>#N/A</v>
      </c>
      <c r="Y312" s="9"/>
      <c r="Z312" s="13"/>
      <c r="AA312" s="13"/>
    </row>
    <row r="313" spans="1:27">
      <c r="A313" s="29"/>
      <c r="B313" s="2"/>
      <c r="C313" s="49"/>
      <c r="D313" s="49"/>
      <c r="E313" s="50"/>
      <c r="F313" s="50"/>
      <c r="G313" s="8"/>
      <c r="H313" s="21"/>
      <c r="I313" s="8"/>
      <c r="J313" s="203" t="e">
        <f>VLOOKUP(C313,'出荷数2307～2406total241008110618'!B:F,5,0)</f>
        <v>#N/A</v>
      </c>
      <c r="K313" s="214" t="e">
        <f>VLOOKUP(C313,'出荷数2407-2506total250730101950'!B:F,5,0)</f>
        <v>#N/A</v>
      </c>
      <c r="L313" s="203" t="e">
        <f>VLOOKUP(C:C,total260724105509!B:F,5,0)</f>
        <v>#N/A</v>
      </c>
      <c r="M313" s="392"/>
      <c r="N313" s="8"/>
      <c r="O313" s="12"/>
      <c r="P313" s="44">
        <v>0</v>
      </c>
      <c r="Q313" s="44">
        <v>0</v>
      </c>
      <c r="R313" s="44">
        <v>0</v>
      </c>
      <c r="S313" s="44">
        <v>0</v>
      </c>
      <c r="T313" s="44">
        <v>0</v>
      </c>
      <c r="U313" s="45">
        <v>0</v>
      </c>
      <c r="V313" s="45">
        <v>0</v>
      </c>
      <c r="W313" s="45">
        <v>0</v>
      </c>
      <c r="X313" s="41" t="e">
        <v>#N/A</v>
      </c>
      <c r="Y313" s="9"/>
      <c r="Z313" s="13"/>
      <c r="AA313" s="13"/>
    </row>
    <row r="314" spans="1:27">
      <c r="A314" s="29"/>
      <c r="B314" s="2"/>
      <c r="C314" s="49"/>
      <c r="D314" s="49"/>
      <c r="E314" s="50"/>
      <c r="F314" s="50"/>
      <c r="G314" s="8"/>
      <c r="H314" s="21"/>
      <c r="I314" s="8"/>
      <c r="J314" s="203" t="e">
        <f>VLOOKUP(C314,'出荷数2307～2406total241008110618'!B:F,5,0)</f>
        <v>#N/A</v>
      </c>
      <c r="K314" s="214" t="e">
        <f>VLOOKUP(C314,'出荷数2407-2506total250730101950'!B:F,5,0)</f>
        <v>#N/A</v>
      </c>
      <c r="L314" s="203" t="e">
        <f>VLOOKUP(C:C,total260724105509!B:F,5,0)</f>
        <v>#N/A</v>
      </c>
      <c r="M314" s="392"/>
      <c r="N314" s="8"/>
      <c r="O314" s="12"/>
      <c r="P314" s="44">
        <v>0</v>
      </c>
      <c r="Q314" s="44">
        <v>0</v>
      </c>
      <c r="R314" s="44">
        <v>0</v>
      </c>
      <c r="S314" s="44">
        <v>0</v>
      </c>
      <c r="T314" s="44">
        <v>0</v>
      </c>
      <c r="U314" s="45">
        <v>0</v>
      </c>
      <c r="V314" s="45">
        <v>0</v>
      </c>
      <c r="W314" s="45">
        <v>0</v>
      </c>
      <c r="X314" s="41" t="e">
        <v>#N/A</v>
      </c>
      <c r="Y314" s="9"/>
      <c r="Z314" s="13"/>
      <c r="AA314" s="13"/>
    </row>
    <row r="315" spans="1:27">
      <c r="A315" s="29"/>
      <c r="B315" s="2"/>
      <c r="C315" s="49"/>
      <c r="D315" s="49"/>
      <c r="E315" s="50"/>
      <c r="F315" s="50"/>
      <c r="G315" s="8"/>
      <c r="H315" s="21"/>
      <c r="I315" s="8"/>
      <c r="J315" s="203" t="e">
        <f>VLOOKUP(C315,'出荷数2307～2406total241008110618'!B:F,5,0)</f>
        <v>#N/A</v>
      </c>
      <c r="K315" s="214" t="e">
        <f>VLOOKUP(C315,'出荷数2407-2506total250730101950'!B:F,5,0)</f>
        <v>#N/A</v>
      </c>
      <c r="L315" s="203" t="e">
        <f>VLOOKUP(C:C,total260724105509!B:F,5,0)</f>
        <v>#N/A</v>
      </c>
      <c r="M315" s="392"/>
      <c r="N315" s="8"/>
      <c r="O315" s="12"/>
      <c r="P315" s="44">
        <v>0</v>
      </c>
      <c r="Q315" s="44">
        <v>0</v>
      </c>
      <c r="R315" s="44">
        <v>0</v>
      </c>
      <c r="S315" s="44">
        <v>0</v>
      </c>
      <c r="T315" s="44">
        <v>0</v>
      </c>
      <c r="U315" s="45">
        <v>0</v>
      </c>
      <c r="V315" s="45">
        <v>0</v>
      </c>
      <c r="W315" s="45">
        <v>0</v>
      </c>
      <c r="X315" s="41" t="e">
        <v>#N/A</v>
      </c>
      <c r="Y315" s="9"/>
      <c r="Z315" s="13"/>
      <c r="AA315" s="13"/>
    </row>
    <row r="316" spans="1:27">
      <c r="A316" s="29"/>
      <c r="B316" s="2"/>
      <c r="C316" s="49"/>
      <c r="D316" s="49"/>
      <c r="E316" s="50"/>
      <c r="F316" s="50"/>
      <c r="G316" s="8"/>
      <c r="H316" s="21"/>
      <c r="I316" s="8"/>
      <c r="J316" s="203" t="e">
        <f>VLOOKUP(C316,'出荷数2307～2406total241008110618'!B:F,5,0)</f>
        <v>#N/A</v>
      </c>
      <c r="K316" s="214" t="e">
        <f>VLOOKUP(C316,'出荷数2407-2506total250730101950'!B:F,5,0)</f>
        <v>#N/A</v>
      </c>
      <c r="L316" s="203" t="e">
        <f>VLOOKUP(C:C,total260724105509!B:F,5,0)</f>
        <v>#N/A</v>
      </c>
      <c r="M316" s="392"/>
      <c r="N316" s="8"/>
      <c r="O316" s="12"/>
      <c r="P316" s="44">
        <v>0</v>
      </c>
      <c r="Q316" s="44">
        <v>0</v>
      </c>
      <c r="R316" s="44">
        <v>0</v>
      </c>
      <c r="S316" s="44">
        <v>0</v>
      </c>
      <c r="T316" s="44">
        <v>0</v>
      </c>
      <c r="U316" s="45">
        <v>0</v>
      </c>
      <c r="V316" s="45">
        <v>0</v>
      </c>
      <c r="W316" s="45">
        <v>0</v>
      </c>
      <c r="X316" s="41" t="e">
        <v>#N/A</v>
      </c>
      <c r="Y316" s="9"/>
      <c r="Z316" s="13"/>
      <c r="AA316" s="13"/>
    </row>
    <row r="317" spans="1:27">
      <c r="A317" s="29"/>
      <c r="B317" s="2"/>
      <c r="C317" s="49"/>
      <c r="D317" s="49"/>
      <c r="E317" s="50"/>
      <c r="F317" s="50"/>
      <c r="G317" s="8"/>
      <c r="H317" s="21"/>
      <c r="I317" s="8"/>
      <c r="J317" s="203" t="e">
        <f>VLOOKUP(C317,'出荷数2307～2406total241008110618'!B:F,5,0)</f>
        <v>#N/A</v>
      </c>
      <c r="K317" s="214" t="e">
        <f>VLOOKUP(C317,'出荷数2407-2506total250730101950'!B:F,5,0)</f>
        <v>#N/A</v>
      </c>
      <c r="L317" s="203" t="e">
        <f>VLOOKUP(C:C,total260724105509!B:F,5,0)</f>
        <v>#N/A</v>
      </c>
      <c r="M317" s="392"/>
      <c r="N317" s="8"/>
      <c r="O317" s="12"/>
      <c r="P317" s="44">
        <v>0</v>
      </c>
      <c r="Q317" s="44">
        <v>0</v>
      </c>
      <c r="R317" s="44">
        <v>0</v>
      </c>
      <c r="S317" s="44">
        <v>0</v>
      </c>
      <c r="T317" s="44">
        <v>0</v>
      </c>
      <c r="U317" s="45">
        <v>0</v>
      </c>
      <c r="V317" s="45">
        <v>0</v>
      </c>
      <c r="W317" s="45">
        <v>0</v>
      </c>
      <c r="X317" s="41" t="e">
        <v>#N/A</v>
      </c>
      <c r="Y317" s="9"/>
      <c r="Z317" s="13"/>
      <c r="AA317" s="13"/>
    </row>
    <row r="318" spans="1:27">
      <c r="A318" s="29"/>
      <c r="B318" s="2"/>
      <c r="C318" s="49"/>
      <c r="D318" s="49"/>
      <c r="E318" s="50"/>
      <c r="F318" s="50"/>
      <c r="G318" s="8"/>
      <c r="H318" s="21"/>
      <c r="I318" s="8"/>
      <c r="J318" s="203" t="e">
        <f>VLOOKUP(C318,'出荷数2307～2406total241008110618'!B:F,5,0)</f>
        <v>#N/A</v>
      </c>
      <c r="K318" s="214" t="e">
        <f>VLOOKUP(C318,'出荷数2407-2506total250730101950'!B:F,5,0)</f>
        <v>#N/A</v>
      </c>
      <c r="L318" s="203" t="e">
        <f>VLOOKUP(C:C,total260724105509!B:F,5,0)</f>
        <v>#N/A</v>
      </c>
      <c r="M318" s="392"/>
      <c r="N318" s="8"/>
      <c r="O318" s="12"/>
      <c r="P318" s="44">
        <v>0</v>
      </c>
      <c r="Q318" s="44">
        <v>0</v>
      </c>
      <c r="R318" s="44">
        <v>0</v>
      </c>
      <c r="S318" s="44">
        <v>0</v>
      </c>
      <c r="T318" s="44">
        <v>0</v>
      </c>
      <c r="U318" s="45">
        <v>0</v>
      </c>
      <c r="V318" s="45">
        <v>0</v>
      </c>
      <c r="W318" s="45">
        <v>0</v>
      </c>
      <c r="X318" s="41" t="e">
        <v>#N/A</v>
      </c>
      <c r="Y318" s="9"/>
      <c r="Z318" s="13"/>
      <c r="AA318" s="13"/>
    </row>
    <row r="319" spans="1:27">
      <c r="A319" s="29"/>
      <c r="B319" s="2"/>
      <c r="C319" s="49"/>
      <c r="D319" s="49"/>
      <c r="E319" s="50"/>
      <c r="F319" s="50"/>
      <c r="G319" s="8"/>
      <c r="H319" s="21"/>
      <c r="I319" s="8"/>
      <c r="J319" s="203" t="e">
        <f>VLOOKUP(C319,'出荷数2307～2406total241008110618'!B:F,5,0)</f>
        <v>#N/A</v>
      </c>
      <c r="K319" s="214" t="e">
        <f>VLOOKUP(C319,'出荷数2407-2506total250730101950'!B:F,5,0)</f>
        <v>#N/A</v>
      </c>
      <c r="L319" s="203" t="e">
        <f>VLOOKUP(C:C,total260724105509!B:F,5,0)</f>
        <v>#N/A</v>
      </c>
      <c r="M319" s="392"/>
      <c r="N319" s="8"/>
      <c r="O319" s="12"/>
      <c r="P319" s="44">
        <v>0</v>
      </c>
      <c r="Q319" s="44">
        <v>0</v>
      </c>
      <c r="R319" s="44">
        <v>0</v>
      </c>
      <c r="S319" s="44">
        <v>0</v>
      </c>
      <c r="T319" s="44">
        <v>0</v>
      </c>
      <c r="U319" s="45">
        <v>0</v>
      </c>
      <c r="V319" s="45">
        <v>0</v>
      </c>
      <c r="W319" s="45">
        <v>0</v>
      </c>
      <c r="X319" s="41" t="e">
        <v>#N/A</v>
      </c>
      <c r="Y319" s="9"/>
      <c r="Z319" s="13"/>
      <c r="AA319" s="13"/>
    </row>
    <row r="320" spans="1:27">
      <c r="A320" s="29"/>
      <c r="B320" s="2"/>
      <c r="C320" s="49"/>
      <c r="D320" s="49"/>
      <c r="E320" s="50"/>
      <c r="F320" s="50"/>
      <c r="G320" s="8"/>
      <c r="H320" s="21"/>
      <c r="I320" s="8"/>
      <c r="J320" s="203" t="e">
        <f>VLOOKUP(C320,'出荷数2307～2406total241008110618'!B:F,5,0)</f>
        <v>#N/A</v>
      </c>
      <c r="K320" s="214" t="e">
        <f>VLOOKUP(C320,'出荷数2407-2506total250730101950'!B:F,5,0)</f>
        <v>#N/A</v>
      </c>
      <c r="L320" s="203" t="e">
        <f>VLOOKUP(C:C,total260724105509!B:F,5,0)</f>
        <v>#N/A</v>
      </c>
      <c r="M320" s="392"/>
      <c r="N320" s="8"/>
      <c r="O320" s="12"/>
      <c r="P320" s="44">
        <v>0</v>
      </c>
      <c r="Q320" s="44">
        <v>0</v>
      </c>
      <c r="R320" s="44">
        <v>0</v>
      </c>
      <c r="S320" s="44">
        <v>0</v>
      </c>
      <c r="T320" s="44">
        <v>0</v>
      </c>
      <c r="U320" s="45">
        <v>0</v>
      </c>
      <c r="V320" s="45">
        <v>0</v>
      </c>
      <c r="W320" s="45">
        <v>0</v>
      </c>
      <c r="X320" s="41" t="e">
        <v>#N/A</v>
      </c>
      <c r="Y320" s="9"/>
      <c r="Z320" s="13"/>
      <c r="AA320" s="13"/>
    </row>
    <row r="321" spans="1:27">
      <c r="A321" s="29"/>
      <c r="B321" s="2"/>
      <c r="C321" s="49"/>
      <c r="D321" s="49"/>
      <c r="E321" s="50"/>
      <c r="F321" s="50"/>
      <c r="G321" s="8"/>
      <c r="H321" s="21">
        <v>0</v>
      </c>
      <c r="I321" s="8" t="e">
        <f>VLOOKUP(C321,'202310-202403出荷数total2403220951'!B:F,5,0)</f>
        <v>#N/A</v>
      </c>
      <c r="J321" s="203" t="e">
        <f>VLOOKUP(C321,'出荷数2307～2406total241008110618'!B:F,5,0)</f>
        <v>#N/A</v>
      </c>
      <c r="K321" s="214" t="e">
        <f>VLOOKUP(C321,'出荷数2407-2506total250730101950'!B:F,5,0)</f>
        <v>#N/A</v>
      </c>
      <c r="L321" s="203" t="e">
        <f>VLOOKUP(C:C,total260724105509!B:F,5,0)</f>
        <v>#N/A</v>
      </c>
      <c r="M321" s="392"/>
      <c r="N321" s="8"/>
      <c r="O321" s="12"/>
      <c r="P321" s="44">
        <v>0</v>
      </c>
      <c r="Q321" s="44">
        <v>0</v>
      </c>
      <c r="R321" s="44">
        <v>0</v>
      </c>
      <c r="S321" s="44">
        <v>0</v>
      </c>
      <c r="T321" s="44">
        <v>0</v>
      </c>
      <c r="U321" s="45">
        <v>0</v>
      </c>
      <c r="V321" s="45">
        <v>0</v>
      </c>
      <c r="W321" s="45">
        <v>0</v>
      </c>
      <c r="X321" s="41" t="e">
        <v>#N/A</v>
      </c>
      <c r="Y321" s="9"/>
      <c r="Z321" s="13"/>
      <c r="AA321" s="13"/>
    </row>
    <row r="322" spans="1:27">
      <c r="A322" s="29"/>
      <c r="B322" s="244"/>
      <c r="H322" s="245"/>
      <c r="L322" s="203" t="e">
        <f>VLOOKUP(C:C,total260724105509!B:F,5,0)</f>
        <v>#N/A</v>
      </c>
      <c r="M322" s="392"/>
      <c r="O322" s="246"/>
      <c r="P322" s="247"/>
      <c r="Q322" s="247"/>
      <c r="R322" s="247"/>
      <c r="S322" s="247"/>
      <c r="T322" s="247"/>
      <c r="U322" s="248"/>
      <c r="V322" s="248"/>
      <c r="W322" s="248"/>
      <c r="X322" s="249"/>
      <c r="Z322" s="14"/>
      <c r="AA322" s="14"/>
    </row>
    <row r="323" spans="1:27">
      <c r="A323" s="29"/>
      <c r="B323" s="244"/>
      <c r="H323" s="245"/>
      <c r="L323" s="203" t="e">
        <f>VLOOKUP(C:C,total260724105509!B:F,5,0)</f>
        <v>#N/A</v>
      </c>
      <c r="M323" s="392"/>
      <c r="O323" s="246"/>
      <c r="P323" s="247"/>
      <c r="Q323" s="247"/>
      <c r="R323" s="247"/>
      <c r="S323" s="247"/>
      <c r="T323" s="247"/>
      <c r="U323" s="248"/>
      <c r="V323" s="248"/>
      <c r="W323" s="248"/>
      <c r="X323" s="249"/>
      <c r="Z323" s="14"/>
      <c r="AA323" s="14"/>
    </row>
    <row r="324" spans="1:27">
      <c r="A324" s="29"/>
      <c r="B324" s="244"/>
      <c r="H324" s="245"/>
      <c r="L324" s="203" t="e">
        <f>VLOOKUP(C:C,total260724105509!B:F,5,0)</f>
        <v>#N/A</v>
      </c>
      <c r="M324" s="392"/>
      <c r="O324" s="246"/>
      <c r="P324" s="247"/>
      <c r="Q324" s="247"/>
      <c r="R324" s="247"/>
      <c r="S324" s="247"/>
      <c r="T324" s="247"/>
      <c r="U324" s="248"/>
      <c r="V324" s="248"/>
      <c r="W324" s="248"/>
      <c r="X324" s="249"/>
      <c r="Z324" s="14"/>
      <c r="AA324" s="14"/>
    </row>
    <row r="325" spans="1:27">
      <c r="A325" s="29"/>
      <c r="B325" s="244"/>
      <c r="H325" s="245"/>
      <c r="L325" s="203" t="e">
        <f>VLOOKUP(C:C,total260724105509!B:F,5,0)</f>
        <v>#N/A</v>
      </c>
      <c r="M325" s="392"/>
      <c r="O325" s="246"/>
      <c r="P325" s="247"/>
      <c r="Q325" s="247"/>
      <c r="R325" s="247"/>
      <c r="S325" s="247"/>
      <c r="T325" s="247"/>
      <c r="U325" s="248"/>
      <c r="V325" s="248"/>
      <c r="W325" s="248"/>
      <c r="X325" s="249"/>
      <c r="Z325" s="14"/>
      <c r="AA325" s="14"/>
    </row>
    <row r="326" spans="1:27">
      <c r="A326" s="29"/>
      <c r="B326" s="244"/>
      <c r="H326" s="245"/>
      <c r="L326" s="203" t="e">
        <f>VLOOKUP(C:C,total260724105509!B:F,5,0)</f>
        <v>#N/A</v>
      </c>
      <c r="M326" s="392"/>
      <c r="O326" s="246"/>
      <c r="P326" s="247"/>
      <c r="Q326" s="247"/>
      <c r="R326" s="247"/>
      <c r="S326" s="247"/>
      <c r="T326" s="247"/>
      <c r="U326" s="248"/>
      <c r="V326" s="248"/>
      <c r="W326" s="248"/>
      <c r="X326" s="249"/>
      <c r="Z326" s="14"/>
      <c r="AA326" s="14"/>
    </row>
    <row r="327" spans="1:27">
      <c r="A327" s="29"/>
      <c r="B327" s="244"/>
      <c r="H327" s="245"/>
      <c r="L327" s="203" t="e">
        <f>VLOOKUP(C:C,total260724105509!B:F,5,0)</f>
        <v>#N/A</v>
      </c>
      <c r="M327" s="392"/>
      <c r="O327" s="246"/>
      <c r="P327" s="247"/>
      <c r="Q327" s="247"/>
      <c r="R327" s="247"/>
      <c r="S327" s="247"/>
      <c r="T327" s="247"/>
      <c r="U327" s="248"/>
      <c r="V327" s="248"/>
      <c r="W327" s="248"/>
      <c r="X327" s="249"/>
      <c r="Z327" s="14"/>
      <c r="AA327" s="14"/>
    </row>
  </sheetData>
  <autoFilter ref="A1:AB329" xr:uid="{00000000-0009-0000-0000-000035000000}">
    <filterColumn colId="15" showButton="0"/>
    <filterColumn colId="17" showButton="0"/>
  </autoFilter>
  <mergeCells count="2">
    <mergeCell ref="P1:Q1"/>
    <mergeCell ref="R1:S1"/>
  </mergeCells>
  <phoneticPr fontId="14"/>
  <conditionalFormatting sqref="X1:X1048576">
    <cfRule type="cellIs" dxfId="17" priority="1" operator="lessThan">
      <formula>0.33</formula>
    </cfRule>
  </conditionalFormatting>
  <dataValidations count="2">
    <dataValidation imeMode="off" allowBlank="1" showInputMessage="1" showErrorMessage="1" sqref="C67 C65 C283:C329 C331:C64495 C1:C63 C76:C280" xr:uid="{97B198AA-EBF3-4908-89AA-A382490A4827}"/>
    <dataValidation imeMode="hiragana" allowBlank="1" showInputMessage="1" showErrorMessage="1" sqref="D67:F67 D1:E63 F1:F65 E66:F66 E64:E65 D76:D92 E68:F92 D114:D146 D4:F6 D93:F113 E114:F154 D282:F288 D289:D64495 E289:F64550 D155:F280" xr:uid="{44D4D629-CB7A-41CD-969A-036CACA71B55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E9E0-0789-4B13-94D9-ED2449C91FED}">
  <dimension ref="A1:AG327"/>
  <sheetViews>
    <sheetView zoomScale="85" zoomScaleNormal="85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W21" sqref="W21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6" style="393" customWidth="1"/>
    <col min="14" max="14" width="8.25" style="27" hidden="1" customWidth="1"/>
    <col min="15" max="15" width="9" style="1" customWidth="1"/>
    <col min="16" max="16" width="8.625" style="1" customWidth="1"/>
    <col min="17" max="17" width="9" style="1" customWidth="1"/>
    <col min="18" max="19" width="9" style="22" customWidth="1"/>
    <col min="20" max="23" width="9" style="1" customWidth="1"/>
    <col min="24" max="24" width="8.5" style="42" customWidth="1"/>
    <col min="25" max="25" width="7" style="1" customWidth="1"/>
    <col min="26" max="26" width="15.75" style="1" customWidth="1"/>
    <col min="27" max="27" width="50.25" style="1" customWidth="1"/>
    <col min="31" max="16384" width="9" style="1"/>
  </cols>
  <sheetData>
    <row r="1" spans="1:33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5247</v>
      </c>
      <c r="M1" s="391" t="s">
        <v>5127</v>
      </c>
      <c r="N1" s="33"/>
      <c r="O1" s="47" t="s">
        <v>1307</v>
      </c>
      <c r="P1" s="441" t="s">
        <v>1278</v>
      </c>
      <c r="Q1" s="442"/>
      <c r="R1" s="443" t="s">
        <v>1229</v>
      </c>
      <c r="S1" s="444"/>
      <c r="T1" s="43" t="s">
        <v>1279</v>
      </c>
      <c r="U1" s="34" t="s">
        <v>1226</v>
      </c>
      <c r="V1" s="34" t="s">
        <v>1227</v>
      </c>
      <c r="W1" s="34" t="s">
        <v>1228</v>
      </c>
      <c r="X1" s="40" t="s">
        <v>1263</v>
      </c>
      <c r="Y1" s="47" t="s">
        <v>5238</v>
      </c>
      <c r="Z1" s="2" t="s">
        <v>5248</v>
      </c>
      <c r="AA1" s="2" t="s">
        <v>2957</v>
      </c>
      <c r="AE1" s="2" t="s">
        <v>4205</v>
      </c>
      <c r="AG1" s="2" t="s">
        <v>2957</v>
      </c>
    </row>
    <row r="2" spans="1:33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VLOOKUP(C:C,total260724105509!B:F,5,0)</f>
        <v>647</v>
      </c>
      <c r="M2" s="392"/>
      <c r="N2" s="8"/>
      <c r="O2" s="21">
        <f>L2/12*5</f>
        <v>269.58333333333331</v>
      </c>
      <c r="P2" s="44">
        <v>616</v>
      </c>
      <c r="Q2" s="44">
        <v>665</v>
      </c>
      <c r="R2" s="44">
        <v>0</v>
      </c>
      <c r="S2" s="44">
        <v>0</v>
      </c>
      <c r="T2" s="44">
        <v>665</v>
      </c>
      <c r="U2" s="45">
        <v>0</v>
      </c>
      <c r="V2" s="45">
        <v>-49</v>
      </c>
      <c r="W2" s="45">
        <v>-318.58333333333331</v>
      </c>
      <c r="X2" s="41">
        <v>1.0503246753246753</v>
      </c>
      <c r="Y2" s="408"/>
      <c r="Z2" s="188"/>
      <c r="AA2" s="188"/>
    </row>
    <row r="3" spans="1:33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VLOOKUP(C:C,total260724105509!B:F,5,0)</f>
        <v>1769</v>
      </c>
      <c r="M3" s="392"/>
      <c r="N3" s="8"/>
      <c r="O3" s="21">
        <f>L3/12*5</f>
        <v>737.08333333333326</v>
      </c>
      <c r="P3" s="44">
        <v>1324</v>
      </c>
      <c r="Q3" s="44">
        <v>1335</v>
      </c>
      <c r="R3" s="44">
        <v>0</v>
      </c>
      <c r="S3" s="44">
        <v>0</v>
      </c>
      <c r="T3" s="44">
        <v>2635</v>
      </c>
      <c r="U3" s="45">
        <v>-1300</v>
      </c>
      <c r="V3" s="45">
        <v>-1311</v>
      </c>
      <c r="W3" s="45">
        <v>-2048.083333333333</v>
      </c>
      <c r="X3" s="41">
        <v>1.3361027190332326</v>
      </c>
      <c r="Y3" s="190"/>
      <c r="Z3" s="46"/>
      <c r="AA3" s="46"/>
    </row>
    <row r="4" spans="1:33">
      <c r="A4" s="29" t="s">
        <v>1304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VLOOKUP(C:C,total260724105509!B:F,5,0)</f>
        <v>752</v>
      </c>
      <c r="M4" s="392"/>
      <c r="N4" s="211">
        <v>1000</v>
      </c>
      <c r="O4" s="211">
        <v>1000</v>
      </c>
      <c r="P4" s="44">
        <v>6053</v>
      </c>
      <c r="Q4" s="44">
        <v>0</v>
      </c>
      <c r="R4" s="44">
        <v>0</v>
      </c>
      <c r="S4" s="44">
        <v>0</v>
      </c>
      <c r="T4" s="44">
        <v>0</v>
      </c>
      <c r="U4" s="45">
        <v>0</v>
      </c>
      <c r="V4" s="45">
        <v>6053</v>
      </c>
      <c r="W4" s="45">
        <v>5053</v>
      </c>
      <c r="X4" s="41">
        <v>0.12423591607467371</v>
      </c>
      <c r="Y4" s="190"/>
      <c r="Z4" s="46"/>
      <c r="AA4" s="46"/>
    </row>
    <row r="5" spans="1:33">
      <c r="A5" s="29" t="s">
        <v>1044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VLOOKUP(C:C,total260724105509!B:F,5,0)</f>
        <v>14384</v>
      </c>
      <c r="M5" s="392"/>
      <c r="N5" s="8"/>
      <c r="O5" s="21">
        <f t="shared" ref="O5:O7" si="0">L5/12*5</f>
        <v>5993.3333333333339</v>
      </c>
      <c r="P5" s="44">
        <v>23133</v>
      </c>
      <c r="Q5" s="44">
        <v>12510</v>
      </c>
      <c r="R5" s="44">
        <v>0</v>
      </c>
      <c r="S5" s="44">
        <v>0</v>
      </c>
      <c r="T5" s="44">
        <v>12510</v>
      </c>
      <c r="U5" s="45">
        <v>0</v>
      </c>
      <c r="V5" s="45">
        <v>10623</v>
      </c>
      <c r="W5" s="45">
        <v>4629.6666666666661</v>
      </c>
      <c r="X5" s="41">
        <v>0.62179570310811394</v>
      </c>
      <c r="Y5" s="409"/>
      <c r="Z5" s="241"/>
      <c r="AA5" s="241"/>
    </row>
    <row r="6" spans="1:33">
      <c r="A6" s="29" t="s">
        <v>1045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VLOOKUP(C:C,total260724105509!B:F,5,0)</f>
        <v>209</v>
      </c>
      <c r="M6" s="392"/>
      <c r="N6" s="8"/>
      <c r="O6" s="21">
        <f t="shared" si="0"/>
        <v>87.083333333333343</v>
      </c>
      <c r="P6" s="44">
        <v>3063</v>
      </c>
      <c r="Q6" s="44">
        <v>0</v>
      </c>
      <c r="R6" s="44">
        <v>0</v>
      </c>
      <c r="S6" s="44">
        <v>0</v>
      </c>
      <c r="T6" s="44">
        <v>0</v>
      </c>
      <c r="U6" s="45">
        <v>0</v>
      </c>
      <c r="V6" s="45">
        <v>3063</v>
      </c>
      <c r="W6" s="45">
        <v>2975.9166666666665</v>
      </c>
      <c r="X6" s="41">
        <v>6.8233757753836111E-2</v>
      </c>
      <c r="Y6" s="190"/>
      <c r="Z6" s="46"/>
      <c r="AA6" s="46"/>
    </row>
    <row r="7" spans="1:33">
      <c r="A7" s="29" t="s">
        <v>1046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VLOOKUP(C:C,total260724105509!B:F,5,0)</f>
        <v>#N/A</v>
      </c>
      <c r="M7" s="392" t="str">
        <f>VLOOKUP(C:C,処分売価!A:P,15,0)</f>
        <v>処分品</v>
      </c>
      <c r="N7" s="8"/>
      <c r="O7" s="21" t="e">
        <f t="shared" si="0"/>
        <v>#N/A</v>
      </c>
      <c r="P7" s="44">
        <v>1</v>
      </c>
      <c r="Q7" s="44">
        <v>0</v>
      </c>
      <c r="R7" s="44">
        <v>0</v>
      </c>
      <c r="S7" s="44">
        <v>0</v>
      </c>
      <c r="T7" s="44">
        <v>0</v>
      </c>
      <c r="U7" s="45">
        <v>0</v>
      </c>
      <c r="V7" s="45">
        <v>1</v>
      </c>
      <c r="W7" s="45" t="e">
        <v>#N/A</v>
      </c>
      <c r="X7" s="41" t="e">
        <v>#N/A</v>
      </c>
      <c r="Y7" s="190"/>
      <c r="Z7" s="46"/>
      <c r="AA7" s="46"/>
    </row>
    <row r="8" spans="1:33" s="152" customFormat="1">
      <c r="A8" s="29" t="s">
        <v>1047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>
        <f>VLOOKUP(C:C,total260724105509!B:F,5,0)</f>
        <v>3615</v>
      </c>
      <c r="M8" s="392"/>
      <c r="N8" s="148"/>
      <c r="O8" s="148">
        <f>L8/12*5</f>
        <v>1506.25</v>
      </c>
      <c r="P8" s="148">
        <v>535</v>
      </c>
      <c r="Q8" s="148">
        <v>500</v>
      </c>
      <c r="R8" s="148">
        <v>0</v>
      </c>
      <c r="S8" s="148">
        <v>0</v>
      </c>
      <c r="T8" s="148">
        <v>500</v>
      </c>
      <c r="U8" s="149">
        <v>0</v>
      </c>
      <c r="V8" s="149">
        <v>35</v>
      </c>
      <c r="W8" s="149">
        <v>-1471.25</v>
      </c>
      <c r="X8" s="150">
        <v>6.7570093457943923</v>
      </c>
      <c r="Y8" s="9"/>
      <c r="Z8" s="185"/>
      <c r="AA8" s="185"/>
      <c r="AB8" s="191"/>
      <c r="AC8" s="191"/>
      <c r="AD8" s="191"/>
    </row>
    <row r="9" spans="1:33">
      <c r="A9" s="29" t="s">
        <v>1048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VLOOKUP(C:C,total260724105509!B:F,5,0)</f>
        <v>822</v>
      </c>
      <c r="M9" s="392"/>
      <c r="N9" s="211">
        <v>1000</v>
      </c>
      <c r="O9" s="211">
        <v>1000</v>
      </c>
      <c r="P9" s="44">
        <v>3318</v>
      </c>
      <c r="Q9" s="44">
        <v>0</v>
      </c>
      <c r="R9" s="44">
        <v>0</v>
      </c>
      <c r="S9" s="44">
        <v>0</v>
      </c>
      <c r="T9" s="44">
        <v>0</v>
      </c>
      <c r="U9" s="45">
        <v>0</v>
      </c>
      <c r="V9" s="45">
        <v>3318</v>
      </c>
      <c r="W9" s="45">
        <v>2318</v>
      </c>
      <c r="X9" s="41">
        <v>0.24773960216998192</v>
      </c>
      <c r="Y9" s="9"/>
      <c r="Z9" s="13" t="s">
        <v>5231</v>
      </c>
      <c r="AA9" s="13"/>
    </row>
    <row r="10" spans="1:33">
      <c r="A10" s="29" t="s">
        <v>1049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VLOOKUP(C:C,total260724105509!B:F,5,0)</f>
        <v>11108</v>
      </c>
      <c r="M10" s="392"/>
      <c r="N10" s="8"/>
      <c r="O10" s="21">
        <f t="shared" ref="O10:O57" si="1">L10/12*5</f>
        <v>4628.333333333333</v>
      </c>
      <c r="P10" s="44">
        <v>3167</v>
      </c>
      <c r="Q10" s="44">
        <v>1725</v>
      </c>
      <c r="R10" s="44">
        <v>0</v>
      </c>
      <c r="S10" s="44">
        <v>0</v>
      </c>
      <c r="T10" s="44">
        <v>1825</v>
      </c>
      <c r="U10" s="45">
        <v>-100</v>
      </c>
      <c r="V10" s="45">
        <v>1342</v>
      </c>
      <c r="W10" s="45">
        <v>-3286.333333333333</v>
      </c>
      <c r="X10" s="41">
        <v>3.5074202715503633</v>
      </c>
      <c r="Y10" s="190"/>
      <c r="Z10" s="46"/>
      <c r="AA10" s="46"/>
    </row>
    <row r="11" spans="1:33">
      <c r="A11" s="29" t="s">
        <v>1050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VLOOKUP(C:C,total260724105509!B:F,5,0)</f>
        <v>160</v>
      </c>
      <c r="M11" s="392"/>
      <c r="N11" s="8"/>
      <c r="O11" s="21">
        <f t="shared" si="1"/>
        <v>66.666666666666671</v>
      </c>
      <c r="P11" s="44">
        <v>2</v>
      </c>
      <c r="Q11" s="44">
        <v>0</v>
      </c>
      <c r="R11" s="44">
        <v>0</v>
      </c>
      <c r="S11" s="44">
        <v>0</v>
      </c>
      <c r="T11" s="44">
        <v>0</v>
      </c>
      <c r="U11" s="45">
        <v>0</v>
      </c>
      <c r="V11" s="45">
        <v>2</v>
      </c>
      <c r="W11" s="45">
        <v>-64.666666666666671</v>
      </c>
      <c r="X11" s="41">
        <v>80</v>
      </c>
      <c r="Y11" s="190"/>
      <c r="Z11" s="46"/>
      <c r="AA11" s="46"/>
    </row>
    <row r="12" spans="1:33">
      <c r="A12" s="29" t="s">
        <v>1051</v>
      </c>
      <c r="B12" s="30" t="s">
        <v>5</v>
      </c>
      <c r="C12" s="17" t="s">
        <v>4440</v>
      </c>
      <c r="D12" s="18" t="s">
        <v>1252</v>
      </c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VLOOKUP(C:C,total260724105509!B:F,5,0)</f>
        <v>240</v>
      </c>
      <c r="M12" s="392"/>
      <c r="N12" s="8"/>
      <c r="O12" s="21">
        <f t="shared" si="1"/>
        <v>100</v>
      </c>
      <c r="P12" s="44">
        <v>971</v>
      </c>
      <c r="Q12" s="44">
        <v>0</v>
      </c>
      <c r="R12" s="44">
        <v>0</v>
      </c>
      <c r="S12" s="44">
        <v>0</v>
      </c>
      <c r="T12" s="44">
        <v>0</v>
      </c>
      <c r="U12" s="45">
        <v>0</v>
      </c>
      <c r="V12" s="45">
        <v>971</v>
      </c>
      <c r="W12" s="45">
        <v>871</v>
      </c>
      <c r="X12" s="41">
        <v>0.24716786817713698</v>
      </c>
      <c r="Y12" s="190"/>
      <c r="Z12" s="46"/>
      <c r="AA12" s="46"/>
    </row>
    <row r="13" spans="1:33">
      <c r="A13" s="29" t="s">
        <v>1052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VLOOKUP(C:C,total260724105509!B:F,5,0)</f>
        <v>16</v>
      </c>
      <c r="M13" s="392" t="str">
        <f>VLOOKUP(C:C,処分売価!A:P,15,0)</f>
        <v>処分品</v>
      </c>
      <c r="N13" s="8"/>
      <c r="O13" s="21">
        <f t="shared" si="1"/>
        <v>6.6666666666666661</v>
      </c>
      <c r="P13" s="44">
        <v>987</v>
      </c>
      <c r="Q13" s="44">
        <v>0</v>
      </c>
      <c r="R13" s="44">
        <v>0</v>
      </c>
      <c r="S13" s="44">
        <v>0</v>
      </c>
      <c r="T13" s="44">
        <v>0</v>
      </c>
      <c r="U13" s="45">
        <v>0</v>
      </c>
      <c r="V13" s="45">
        <v>987</v>
      </c>
      <c r="W13" s="45">
        <v>980.33333333333337</v>
      </c>
      <c r="X13" s="41">
        <v>1.6210739614994935E-2</v>
      </c>
      <c r="Y13" s="190"/>
      <c r="Z13" s="46"/>
      <c r="AA13" s="46"/>
    </row>
    <row r="14" spans="1:33">
      <c r="A14" s="29" t="s">
        <v>1053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VLOOKUP(C:C,total260724105509!B:F,5,0)</f>
        <v>880</v>
      </c>
      <c r="M14" s="392"/>
      <c r="N14" s="8"/>
      <c r="O14" s="21">
        <f t="shared" si="1"/>
        <v>366.66666666666663</v>
      </c>
      <c r="P14" s="44">
        <v>3225</v>
      </c>
      <c r="Q14" s="44">
        <v>300</v>
      </c>
      <c r="R14" s="44">
        <v>0</v>
      </c>
      <c r="S14" s="44">
        <v>0</v>
      </c>
      <c r="T14" s="44">
        <v>550</v>
      </c>
      <c r="U14" s="45">
        <v>-250</v>
      </c>
      <c r="V14" s="45">
        <v>2675</v>
      </c>
      <c r="W14" s="45">
        <v>2308.3333333333335</v>
      </c>
      <c r="X14" s="41">
        <v>0.27286821705426356</v>
      </c>
      <c r="Y14" s="190"/>
      <c r="Z14" s="46"/>
      <c r="AA14" s="46"/>
    </row>
    <row r="15" spans="1:33">
      <c r="A15" s="29" t="s">
        <v>1054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>
        <f>VLOOKUP(C:C,total260724105509!B:F,5,0)</f>
        <v>5</v>
      </c>
      <c r="M15" s="392" t="str">
        <f>VLOOKUP(C:C,処分売価!A:P,15,0)</f>
        <v>処分品</v>
      </c>
      <c r="N15" s="8"/>
      <c r="O15" s="21">
        <f t="shared" si="1"/>
        <v>2.0833333333333335</v>
      </c>
      <c r="P15" s="44">
        <v>745</v>
      </c>
      <c r="Q15" s="44">
        <v>0</v>
      </c>
      <c r="R15" s="44">
        <v>0</v>
      </c>
      <c r="S15" s="44">
        <v>0</v>
      </c>
      <c r="T15" s="44">
        <v>0</v>
      </c>
      <c r="U15" s="45">
        <v>0</v>
      </c>
      <c r="V15" s="45">
        <v>745</v>
      </c>
      <c r="W15" s="45">
        <v>742.91666666666663</v>
      </c>
      <c r="X15" s="41">
        <v>6.7114093959731542E-3</v>
      </c>
      <c r="Y15" s="190"/>
      <c r="Z15" s="46"/>
      <c r="AA15" s="46"/>
    </row>
    <row r="16" spans="1:33">
      <c r="A16" s="29" t="s">
        <v>1055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VLOOKUP(C:C,total260724105509!B:F,5,0)</f>
        <v>1</v>
      </c>
      <c r="M16" s="392"/>
      <c r="N16" s="8"/>
      <c r="O16" s="21">
        <f t="shared" si="1"/>
        <v>0.41666666666666663</v>
      </c>
      <c r="P16" s="44">
        <v>1</v>
      </c>
      <c r="Q16" s="44">
        <v>0</v>
      </c>
      <c r="R16" s="44">
        <v>0</v>
      </c>
      <c r="S16" s="44">
        <v>0</v>
      </c>
      <c r="T16" s="44">
        <v>0</v>
      </c>
      <c r="U16" s="45">
        <v>0</v>
      </c>
      <c r="V16" s="45">
        <v>1</v>
      </c>
      <c r="W16" s="45">
        <v>0.58333333333333337</v>
      </c>
      <c r="X16" s="41">
        <v>1</v>
      </c>
      <c r="Y16" s="190"/>
      <c r="Z16" s="46"/>
      <c r="AA16" s="46"/>
    </row>
    <row r="17" spans="1:30">
      <c r="A17" s="29" t="s">
        <v>1056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VLOOKUP(C:C,total260724105509!B:F,5,0)</f>
        <v>143</v>
      </c>
      <c r="M17" s="392"/>
      <c r="N17" s="8"/>
      <c r="O17" s="21">
        <f t="shared" si="1"/>
        <v>59.583333333333329</v>
      </c>
      <c r="P17" s="44">
        <v>4410</v>
      </c>
      <c r="Q17" s="44">
        <v>0</v>
      </c>
      <c r="R17" s="44">
        <v>0</v>
      </c>
      <c r="S17" s="44">
        <v>0</v>
      </c>
      <c r="T17" s="44">
        <v>0</v>
      </c>
      <c r="U17" s="45">
        <v>0</v>
      </c>
      <c r="V17" s="45">
        <v>4410</v>
      </c>
      <c r="W17" s="45">
        <v>4350.416666666667</v>
      </c>
      <c r="X17" s="41">
        <v>3.2426303854875285E-2</v>
      </c>
      <c r="Y17" s="190"/>
      <c r="Z17" s="46"/>
      <c r="AA17" s="46"/>
    </row>
    <row r="18" spans="1:30">
      <c r="A18" s="29" t="s">
        <v>1057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VLOOKUP(C:C,total260724105509!B:F,5,0)</f>
        <v>89</v>
      </c>
      <c r="M18" s="392"/>
      <c r="N18" s="8"/>
      <c r="O18" s="21">
        <f t="shared" si="1"/>
        <v>37.083333333333336</v>
      </c>
      <c r="P18" s="44">
        <v>2097</v>
      </c>
      <c r="Q18" s="44">
        <v>0</v>
      </c>
      <c r="R18" s="44">
        <v>0</v>
      </c>
      <c r="S18" s="44">
        <v>0</v>
      </c>
      <c r="T18" s="44">
        <v>0</v>
      </c>
      <c r="U18" s="45">
        <v>0</v>
      </c>
      <c r="V18" s="45">
        <v>2097</v>
      </c>
      <c r="W18" s="45">
        <v>2059.9166666666665</v>
      </c>
      <c r="X18" s="41">
        <v>4.2441583214115404E-2</v>
      </c>
      <c r="Y18" s="190"/>
      <c r="Z18" s="46"/>
      <c r="AA18" s="46"/>
    </row>
    <row r="19" spans="1:30">
      <c r="A19" s="29" t="s">
        <v>1058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VLOOKUP(C:C,total260724105509!B:F,5,0)</f>
        <v>63</v>
      </c>
      <c r="M19" s="392" t="str">
        <f>VLOOKUP(C:C,処分売価!A:P,15,0)</f>
        <v>処分品</v>
      </c>
      <c r="N19" s="8"/>
      <c r="O19" s="21">
        <f t="shared" si="1"/>
        <v>26.25</v>
      </c>
      <c r="P19" s="44">
        <v>2212</v>
      </c>
      <c r="Q19" s="44">
        <v>0</v>
      </c>
      <c r="R19" s="44">
        <v>0</v>
      </c>
      <c r="S19" s="44">
        <v>0</v>
      </c>
      <c r="T19" s="44">
        <v>0</v>
      </c>
      <c r="U19" s="45">
        <v>0</v>
      </c>
      <c r="V19" s="45">
        <v>2212</v>
      </c>
      <c r="W19" s="45">
        <v>2185.75</v>
      </c>
      <c r="X19" s="41">
        <v>2.8481012658227847E-2</v>
      </c>
      <c r="Y19" s="190"/>
      <c r="Z19" s="46"/>
      <c r="AA19" s="46"/>
    </row>
    <row r="20" spans="1:30">
      <c r="A20" s="29" t="s">
        <v>1059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VLOOKUP(C:C,total260724105509!B:F,5,0)</f>
        <v>105</v>
      </c>
      <c r="M20" s="392"/>
      <c r="N20" s="8"/>
      <c r="O20" s="21">
        <f t="shared" si="1"/>
        <v>43.75</v>
      </c>
      <c r="P20" s="44">
        <v>8010</v>
      </c>
      <c r="Q20" s="44">
        <v>0</v>
      </c>
      <c r="R20" s="44">
        <v>0</v>
      </c>
      <c r="S20" s="44">
        <v>0</v>
      </c>
      <c r="T20" s="44">
        <v>0</v>
      </c>
      <c r="U20" s="45">
        <v>0</v>
      </c>
      <c r="V20" s="45">
        <v>8010</v>
      </c>
      <c r="W20" s="45">
        <v>7966.25</v>
      </c>
      <c r="X20" s="41">
        <v>1.3108614232209739E-2</v>
      </c>
      <c r="Y20" s="190"/>
      <c r="Z20" s="46"/>
      <c r="AA20" s="46"/>
    </row>
    <row r="21" spans="1:30">
      <c r="A21" s="29" t="s">
        <v>1060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VLOOKUP(C:C,total260724105509!B:F,5,0)</f>
        <v>919</v>
      </c>
      <c r="M21" s="392"/>
      <c r="N21" s="8"/>
      <c r="O21" s="21">
        <f t="shared" si="1"/>
        <v>382.91666666666663</v>
      </c>
      <c r="P21" s="44">
        <v>245</v>
      </c>
      <c r="Q21" s="44">
        <v>146</v>
      </c>
      <c r="R21" s="44">
        <v>1000</v>
      </c>
      <c r="S21" s="44">
        <v>0</v>
      </c>
      <c r="T21" s="44">
        <v>66</v>
      </c>
      <c r="U21" s="45">
        <v>80</v>
      </c>
      <c r="V21" s="45">
        <v>1179</v>
      </c>
      <c r="W21" s="45">
        <v>796.08333333333337</v>
      </c>
      <c r="X21" s="41">
        <v>3.7510204081632654</v>
      </c>
      <c r="Y21" s="190"/>
      <c r="Z21" s="46"/>
      <c r="AA21" s="46"/>
    </row>
    <row r="22" spans="1:30">
      <c r="A22" s="29" t="s">
        <v>1061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VLOOKUP(C:C,total260724105509!B:F,5,0)</f>
        <v>441</v>
      </c>
      <c r="M22" s="392"/>
      <c r="N22" s="8"/>
      <c r="O22" s="21">
        <f t="shared" si="1"/>
        <v>183.75</v>
      </c>
      <c r="P22" s="44">
        <v>3002</v>
      </c>
      <c r="Q22" s="44">
        <v>0</v>
      </c>
      <c r="R22" s="44">
        <v>0</v>
      </c>
      <c r="S22" s="44">
        <v>0</v>
      </c>
      <c r="T22" s="44">
        <v>100</v>
      </c>
      <c r="U22" s="45">
        <v>-100</v>
      </c>
      <c r="V22" s="45">
        <v>2902</v>
      </c>
      <c r="W22" s="45">
        <v>2718.25</v>
      </c>
      <c r="X22" s="41">
        <v>0.14690206528980679</v>
      </c>
      <c r="Y22" s="190"/>
      <c r="Z22" s="46"/>
      <c r="AA22" s="46"/>
    </row>
    <row r="23" spans="1:30">
      <c r="A23" s="29" t="s">
        <v>1062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VLOOKUP(C:C,total260724105509!B:F,5,0)</f>
        <v>381</v>
      </c>
      <c r="M23" s="392" t="str">
        <f>VLOOKUP(C:C,処分売価!A:P,15,0)</f>
        <v>処分品</v>
      </c>
      <c r="N23" s="8"/>
      <c r="O23" s="21">
        <f t="shared" si="1"/>
        <v>158.75</v>
      </c>
      <c r="P23" s="44">
        <v>6475</v>
      </c>
      <c r="Q23" s="44">
        <v>0</v>
      </c>
      <c r="R23" s="44">
        <v>0</v>
      </c>
      <c r="S23" s="44">
        <v>0</v>
      </c>
      <c r="T23" s="44">
        <v>0</v>
      </c>
      <c r="U23" s="45">
        <v>0</v>
      </c>
      <c r="V23" s="45">
        <v>6475</v>
      </c>
      <c r="W23" s="45">
        <v>6316.25</v>
      </c>
      <c r="X23" s="41">
        <v>5.884169884169884E-2</v>
      </c>
      <c r="Y23" s="190"/>
      <c r="Z23" s="46"/>
      <c r="AA23" s="46"/>
    </row>
    <row r="24" spans="1:30">
      <c r="A24" s="29" t="s">
        <v>1063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VLOOKUP(C:C,total260724105509!B:F,5,0)</f>
        <v>143</v>
      </c>
      <c r="M24" s="392" t="str">
        <f>VLOOKUP(C:C,処分売価!A:P,15,0)</f>
        <v>処分品</v>
      </c>
      <c r="N24" s="8"/>
      <c r="O24" s="21">
        <f t="shared" si="1"/>
        <v>59.583333333333329</v>
      </c>
      <c r="P24" s="44">
        <v>1812</v>
      </c>
      <c r="Q24" s="44">
        <v>0</v>
      </c>
      <c r="R24" s="44">
        <v>0</v>
      </c>
      <c r="S24" s="44">
        <v>0</v>
      </c>
      <c r="T24" s="44">
        <v>0</v>
      </c>
      <c r="U24" s="45">
        <v>0</v>
      </c>
      <c r="V24" s="45">
        <v>1812</v>
      </c>
      <c r="W24" s="45">
        <v>1752.4166666666667</v>
      </c>
      <c r="X24" s="41">
        <v>7.891832229580574E-2</v>
      </c>
      <c r="Y24" s="190"/>
      <c r="Z24" s="46"/>
      <c r="AA24" s="46"/>
    </row>
    <row r="25" spans="1:30">
      <c r="A25" s="29" t="s">
        <v>1064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VLOOKUP(C:C,total260724105509!B:F,5,0)</f>
        <v>149</v>
      </c>
      <c r="M25" s="392" t="str">
        <f>VLOOKUP(C:C,処分売価!A:P,15,0)</f>
        <v>処分品</v>
      </c>
      <c r="N25" s="8"/>
      <c r="O25" s="21">
        <f t="shared" si="1"/>
        <v>62.083333333333329</v>
      </c>
      <c r="P25" s="44">
        <v>3776</v>
      </c>
      <c r="Q25" s="44">
        <v>0</v>
      </c>
      <c r="R25" s="44">
        <v>0</v>
      </c>
      <c r="S25" s="44">
        <v>0</v>
      </c>
      <c r="T25" s="44">
        <v>0</v>
      </c>
      <c r="U25" s="45">
        <v>0</v>
      </c>
      <c r="V25" s="45">
        <v>3776</v>
      </c>
      <c r="W25" s="45">
        <v>3713.9166666666665</v>
      </c>
      <c r="X25" s="41">
        <v>3.9459745762711863E-2</v>
      </c>
      <c r="Y25" s="190"/>
      <c r="Z25" s="46"/>
      <c r="AA25" s="46"/>
    </row>
    <row r="26" spans="1:30">
      <c r="A26" s="29" t="s">
        <v>1065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>
        <f>VLOOKUP(C:C,total260724105509!B:F,5,0)</f>
        <v>28</v>
      </c>
      <c r="M26" s="392" t="str">
        <f>VLOOKUP(C:C,処分売価!A:P,15,0)</f>
        <v>処分品</v>
      </c>
      <c r="N26" s="8"/>
      <c r="O26" s="21">
        <f t="shared" si="1"/>
        <v>11.666666666666668</v>
      </c>
      <c r="P26" s="44">
        <v>42</v>
      </c>
      <c r="Q26" s="44">
        <v>0</v>
      </c>
      <c r="R26" s="44">
        <v>0</v>
      </c>
      <c r="S26" s="44">
        <v>0</v>
      </c>
      <c r="T26" s="44">
        <v>0</v>
      </c>
      <c r="U26" s="45">
        <v>0</v>
      </c>
      <c r="V26" s="45">
        <v>42</v>
      </c>
      <c r="W26" s="45">
        <v>30.333333333333332</v>
      </c>
      <c r="X26" s="41">
        <v>0.66666666666666663</v>
      </c>
      <c r="Y26" s="190"/>
      <c r="Z26" s="46"/>
      <c r="AA26" s="46"/>
    </row>
    <row r="27" spans="1:30">
      <c r="A27" s="29" t="s">
        <v>1066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VLOOKUP(C:C,total260724105509!B:F,5,0)</f>
        <v>379</v>
      </c>
      <c r="M27" s="392" t="str">
        <f>VLOOKUP(C:C,処分売価!A:P,15,0)</f>
        <v>処分品</v>
      </c>
      <c r="N27" s="8"/>
      <c r="O27" s="21">
        <f t="shared" si="1"/>
        <v>157.91666666666666</v>
      </c>
      <c r="P27" s="44">
        <v>5500</v>
      </c>
      <c r="Q27" s="44">
        <v>100</v>
      </c>
      <c r="R27" s="44">
        <v>0</v>
      </c>
      <c r="S27" s="44">
        <v>0</v>
      </c>
      <c r="T27" s="44">
        <v>200</v>
      </c>
      <c r="U27" s="45">
        <v>-100</v>
      </c>
      <c r="V27" s="45">
        <v>5300</v>
      </c>
      <c r="W27" s="45">
        <v>5142.083333333333</v>
      </c>
      <c r="X27" s="41">
        <v>6.8909090909090906E-2</v>
      </c>
      <c r="Y27" s="190"/>
      <c r="Z27" s="46"/>
      <c r="AA27" s="46"/>
    </row>
    <row r="28" spans="1:30" s="152" customFormat="1">
      <c r="A28" s="29" t="s">
        <v>1067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VLOOKUP(C:C,total260724105509!B:F,5,0)</f>
        <v>53</v>
      </c>
      <c r="M28" s="392" t="str">
        <f>VLOOKUP(C:C,処分売価!A:P,15,0)</f>
        <v>処分品</v>
      </c>
      <c r="N28" s="8"/>
      <c r="O28" s="21">
        <f t="shared" si="1"/>
        <v>22.083333333333336</v>
      </c>
      <c r="P28" s="148">
        <v>1860</v>
      </c>
      <c r="Q28" s="148">
        <v>0</v>
      </c>
      <c r="R28" s="44">
        <v>0</v>
      </c>
      <c r="S28" s="148">
        <v>0</v>
      </c>
      <c r="T28" s="148">
        <v>0</v>
      </c>
      <c r="U28" s="149">
        <v>0</v>
      </c>
      <c r="V28" s="149">
        <v>1860</v>
      </c>
      <c r="W28" s="149">
        <v>1837.9166666666667</v>
      </c>
      <c r="X28" s="150">
        <v>2.849462365591398E-2</v>
      </c>
      <c r="Y28" s="190"/>
      <c r="Z28" s="151"/>
      <c r="AA28" s="151"/>
      <c r="AB28" s="191"/>
      <c r="AC28" s="191"/>
      <c r="AD28" s="191"/>
    </row>
    <row r="29" spans="1:30">
      <c r="A29" s="29" t="s">
        <v>1068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VLOOKUP(C:C,total260724105509!B:F,5,0)</f>
        <v>94</v>
      </c>
      <c r="M29" s="392"/>
      <c r="N29" s="211">
        <v>500</v>
      </c>
      <c r="O29" s="211">
        <f t="shared" si="1"/>
        <v>39.166666666666664</v>
      </c>
      <c r="P29" s="44">
        <v>2256</v>
      </c>
      <c r="Q29" s="44">
        <v>0</v>
      </c>
      <c r="R29" s="44">
        <v>0</v>
      </c>
      <c r="S29" s="44">
        <v>0</v>
      </c>
      <c r="T29" s="44">
        <v>0</v>
      </c>
      <c r="U29" s="45">
        <v>0</v>
      </c>
      <c r="V29" s="45">
        <v>2256</v>
      </c>
      <c r="W29" s="45">
        <v>2216.8333333333335</v>
      </c>
      <c r="X29" s="41">
        <v>4.1666666666666664E-2</v>
      </c>
      <c r="Y29" s="190"/>
      <c r="Z29" s="46"/>
      <c r="AA29" s="46"/>
    </row>
    <row r="30" spans="1:30" s="402" customFormat="1" ht="15.75">
      <c r="A30" s="29" t="s">
        <v>1069</v>
      </c>
      <c r="B30" s="394" t="s">
        <v>356</v>
      </c>
      <c r="C30" s="395" t="s">
        <v>192</v>
      </c>
      <c r="D30" s="396" t="s">
        <v>190</v>
      </c>
      <c r="E30" s="395" t="s">
        <v>193</v>
      </c>
      <c r="F30" s="395">
        <v>935</v>
      </c>
      <c r="G30" s="397">
        <v>77</v>
      </c>
      <c r="H30" s="397">
        <v>731</v>
      </c>
      <c r="I30" s="397">
        <f>VLOOKUP(C30,'202310-202403出荷数total2403220951'!B:F,5,0)</f>
        <v>163</v>
      </c>
      <c r="J30" s="397">
        <f>VLOOKUP(C30,'出荷数2307～2406total241008110618'!B:F,5,0)</f>
        <v>235</v>
      </c>
      <c r="K30" s="397">
        <f>VLOOKUP(C30,'出荷数2407-2506total250730101950'!B:F,5,0)</f>
        <v>20</v>
      </c>
      <c r="L30" s="397">
        <f>VLOOKUP(C:C,total260724105509!B:F,5,0)</f>
        <v>3</v>
      </c>
      <c r="M30" s="398" t="str">
        <f>VLOOKUP(C:C,処分売価!A:P,15,0)</f>
        <v>処分品</v>
      </c>
      <c r="N30" s="397"/>
      <c r="O30" s="397">
        <f t="shared" si="1"/>
        <v>1.25</v>
      </c>
      <c r="P30" s="397">
        <v>1</v>
      </c>
      <c r="Q30" s="397">
        <v>0</v>
      </c>
      <c r="R30" s="397">
        <v>0</v>
      </c>
      <c r="S30" s="397">
        <v>0</v>
      </c>
      <c r="T30" s="397">
        <v>0</v>
      </c>
      <c r="U30" s="399">
        <v>0</v>
      </c>
      <c r="V30" s="399">
        <v>1</v>
      </c>
      <c r="W30" s="399">
        <v>-0.25</v>
      </c>
      <c r="X30" s="400">
        <v>3</v>
      </c>
      <c r="Y30" s="190"/>
      <c r="Z30" s="401"/>
      <c r="AA30" s="401"/>
    </row>
    <row r="31" spans="1:30">
      <c r="A31" s="29" t="s">
        <v>1070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VLOOKUP(C:C,total260724105509!B:F,5,0)</f>
        <v>50</v>
      </c>
      <c r="M31" s="392"/>
      <c r="N31" s="8"/>
      <c r="O31" s="21">
        <f t="shared" si="1"/>
        <v>20.833333333333336</v>
      </c>
      <c r="P31" s="44">
        <v>896</v>
      </c>
      <c r="Q31" s="44">
        <v>0</v>
      </c>
      <c r="R31" s="44">
        <v>0</v>
      </c>
      <c r="S31" s="44">
        <v>0</v>
      </c>
      <c r="T31" s="44">
        <v>0</v>
      </c>
      <c r="U31" s="45">
        <v>0</v>
      </c>
      <c r="V31" s="45">
        <v>896</v>
      </c>
      <c r="W31" s="45">
        <v>875.16666666666663</v>
      </c>
      <c r="X31" s="41">
        <v>5.5803571428571432E-2</v>
      </c>
      <c r="Y31" s="190"/>
      <c r="Z31" s="46"/>
      <c r="AA31" s="46"/>
    </row>
    <row r="32" spans="1:30">
      <c r="A32" s="29" t="s">
        <v>1071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VLOOKUP(C:C,total260724105509!B:F,5,0)</f>
        <v>35</v>
      </c>
      <c r="M32" s="392" t="str">
        <f>VLOOKUP(C:C,処分売価!A:P,15,0)</f>
        <v>処分品</v>
      </c>
      <c r="N32" s="8"/>
      <c r="O32" s="21">
        <f t="shared" si="1"/>
        <v>14.583333333333332</v>
      </c>
      <c r="P32" s="44">
        <v>1940</v>
      </c>
      <c r="Q32" s="44">
        <v>0</v>
      </c>
      <c r="R32" s="44">
        <v>0</v>
      </c>
      <c r="S32" s="44">
        <v>0</v>
      </c>
      <c r="T32" s="44">
        <v>0</v>
      </c>
      <c r="U32" s="45">
        <v>0</v>
      </c>
      <c r="V32" s="45">
        <v>1940</v>
      </c>
      <c r="W32" s="45">
        <v>1925.4166666666667</v>
      </c>
      <c r="X32" s="41">
        <v>1.804123711340206E-2</v>
      </c>
      <c r="Y32" s="190"/>
      <c r="Z32" s="46"/>
      <c r="AA32" s="46"/>
    </row>
    <row r="33" spans="1:30">
      <c r="A33" s="29" t="s">
        <v>1072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VLOOKUP(C:C,total260724105509!B:F,5,0)</f>
        <v>543</v>
      </c>
      <c r="M33" s="392"/>
      <c r="N33" s="8">
        <v>41</v>
      </c>
      <c r="O33" s="211">
        <f t="shared" si="1"/>
        <v>226.25</v>
      </c>
      <c r="P33" s="44">
        <v>2930</v>
      </c>
      <c r="Q33" s="44">
        <v>0</v>
      </c>
      <c r="R33" s="44">
        <v>0</v>
      </c>
      <c r="S33" s="44">
        <v>0</v>
      </c>
      <c r="T33" s="44">
        <v>0</v>
      </c>
      <c r="U33" s="45">
        <v>0</v>
      </c>
      <c r="V33" s="45">
        <v>2930</v>
      </c>
      <c r="W33" s="45">
        <v>2703.75</v>
      </c>
      <c r="X33" s="41">
        <v>0.18532423208191126</v>
      </c>
      <c r="Y33" s="190"/>
      <c r="Z33" s="46"/>
      <c r="AA33" s="46"/>
    </row>
    <row r="34" spans="1:30">
      <c r="A34" s="29" t="s">
        <v>1073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VLOOKUP(C:C,total260724105509!B:F,5,0)</f>
        <v>74</v>
      </c>
      <c r="M34" s="392"/>
      <c r="N34" s="8"/>
      <c r="O34" s="21">
        <f t="shared" si="1"/>
        <v>30.833333333333336</v>
      </c>
      <c r="P34" s="44">
        <v>291</v>
      </c>
      <c r="Q34" s="44">
        <v>0</v>
      </c>
      <c r="R34" s="44">
        <v>0</v>
      </c>
      <c r="S34" s="44">
        <v>0</v>
      </c>
      <c r="T34" s="44">
        <v>0</v>
      </c>
      <c r="U34" s="45">
        <v>0</v>
      </c>
      <c r="V34" s="45">
        <v>291</v>
      </c>
      <c r="W34" s="45">
        <v>260.16666666666669</v>
      </c>
      <c r="X34" s="41">
        <v>0.25429553264604809</v>
      </c>
      <c r="Y34" s="190"/>
      <c r="Z34" s="46"/>
      <c r="AA34" s="46"/>
    </row>
    <row r="35" spans="1:30">
      <c r="A35" s="29" t="s">
        <v>1074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VLOOKUP(C:C,total260724105509!B:F,5,0)</f>
        <v>97</v>
      </c>
      <c r="M35" s="392" t="str">
        <f>VLOOKUP(C:C,処分売価!A:P,15,0)</f>
        <v>処分品</v>
      </c>
      <c r="N35" s="8"/>
      <c r="O35" s="21">
        <f t="shared" si="1"/>
        <v>40.416666666666671</v>
      </c>
      <c r="P35" s="44">
        <v>2015</v>
      </c>
      <c r="Q35" s="44">
        <v>0</v>
      </c>
      <c r="R35" s="44">
        <v>0</v>
      </c>
      <c r="S35" s="44">
        <v>0</v>
      </c>
      <c r="T35" s="44">
        <v>0</v>
      </c>
      <c r="U35" s="45">
        <v>0</v>
      </c>
      <c r="V35" s="45">
        <v>2015</v>
      </c>
      <c r="W35" s="45">
        <v>1974.5833333333333</v>
      </c>
      <c r="X35" s="41">
        <v>4.813895781637717E-2</v>
      </c>
      <c r="Y35" s="190"/>
      <c r="Z35" s="46"/>
      <c r="AA35" s="46"/>
    </row>
    <row r="36" spans="1:30">
      <c r="A36" s="29" t="s">
        <v>1075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VLOOKUP(C:C,total260724105509!B:F,5,0)</f>
        <v>981</v>
      </c>
      <c r="M36" s="392" t="str">
        <f>VLOOKUP(C:C,処分売価!A:P,15,0)</f>
        <v>処分品</v>
      </c>
      <c r="N36" s="8"/>
      <c r="O36" s="21">
        <f t="shared" si="1"/>
        <v>408.75</v>
      </c>
      <c r="P36" s="44">
        <v>2887</v>
      </c>
      <c r="Q36" s="44">
        <v>0</v>
      </c>
      <c r="R36" s="44">
        <v>0</v>
      </c>
      <c r="S36" s="44">
        <v>0</v>
      </c>
      <c r="T36" s="44">
        <v>0</v>
      </c>
      <c r="U36" s="45">
        <v>0</v>
      </c>
      <c r="V36" s="45">
        <v>2887</v>
      </c>
      <c r="W36" s="45">
        <v>2478.25</v>
      </c>
      <c r="X36" s="41">
        <v>0.33979909941115344</v>
      </c>
      <c r="Y36" s="190"/>
      <c r="Z36" s="46"/>
      <c r="AA36" s="46"/>
    </row>
    <row r="37" spans="1:30">
      <c r="A37" s="29" t="s">
        <v>1076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VLOOKUP(C:C,total260724105509!B:F,5,0)</f>
        <v>610</v>
      </c>
      <c r="M37" s="392" t="str">
        <f>VLOOKUP(C:C,処分売価!A:P,15,0)</f>
        <v>処分品</v>
      </c>
      <c r="N37" s="8"/>
      <c r="O37" s="21">
        <f t="shared" si="1"/>
        <v>254.16666666666669</v>
      </c>
      <c r="P37" s="44">
        <v>13163</v>
      </c>
      <c r="Q37" s="44">
        <v>0</v>
      </c>
      <c r="R37" s="44">
        <v>0</v>
      </c>
      <c r="S37" s="44">
        <v>0</v>
      </c>
      <c r="T37" s="44">
        <v>0</v>
      </c>
      <c r="U37" s="45">
        <v>0</v>
      </c>
      <c r="V37" s="45">
        <v>13163</v>
      </c>
      <c r="W37" s="45">
        <v>12908.833333333334</v>
      </c>
      <c r="X37" s="41">
        <v>4.6342019296512951E-2</v>
      </c>
      <c r="Y37" s="190"/>
      <c r="Z37" s="46"/>
      <c r="AA37" s="46"/>
    </row>
    <row r="38" spans="1:30">
      <c r="A38" s="29" t="s">
        <v>1077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VLOOKUP(C:C,total260724105509!B:F,5,0)</f>
        <v>313</v>
      </c>
      <c r="M38" s="392" t="str">
        <f>VLOOKUP(C:C,処分売価!A:P,15,0)</f>
        <v>処分品</v>
      </c>
      <c r="N38" s="8"/>
      <c r="O38" s="21">
        <f t="shared" si="1"/>
        <v>130.41666666666666</v>
      </c>
      <c r="P38" s="44">
        <v>554</v>
      </c>
      <c r="Q38" s="44">
        <v>0</v>
      </c>
      <c r="R38" s="44">
        <v>0</v>
      </c>
      <c r="S38" s="44">
        <v>0</v>
      </c>
      <c r="T38" s="44">
        <v>0</v>
      </c>
      <c r="U38" s="45">
        <v>0</v>
      </c>
      <c r="V38" s="45">
        <v>554</v>
      </c>
      <c r="W38" s="45">
        <v>423.58333333333337</v>
      </c>
      <c r="X38" s="41">
        <v>0.56498194945848379</v>
      </c>
      <c r="Y38" s="190"/>
      <c r="Z38" s="46"/>
      <c r="AA38" s="46"/>
    </row>
    <row r="39" spans="1:30">
      <c r="A39" s="29" t="s">
        <v>1078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VLOOKUP(C:C,total260724105509!B:F,5,0)</f>
        <v>142</v>
      </c>
      <c r="M39" s="392"/>
      <c r="N39" s="8"/>
      <c r="O39" s="21">
        <f t="shared" si="1"/>
        <v>59.166666666666671</v>
      </c>
      <c r="P39" s="44">
        <v>740</v>
      </c>
      <c r="Q39" s="44">
        <v>0</v>
      </c>
      <c r="R39" s="44">
        <v>0</v>
      </c>
      <c r="S39" s="44">
        <v>0</v>
      </c>
      <c r="T39" s="44">
        <v>0</v>
      </c>
      <c r="U39" s="45">
        <v>0</v>
      </c>
      <c r="V39" s="45">
        <v>740</v>
      </c>
      <c r="W39" s="45">
        <v>680.83333333333337</v>
      </c>
      <c r="X39" s="41">
        <v>0.1918918918918919</v>
      </c>
      <c r="Y39" s="190"/>
      <c r="Z39" s="46"/>
      <c r="AA39" s="46"/>
    </row>
    <row r="40" spans="1:30" s="152" customFormat="1">
      <c r="A40" s="29" t="s">
        <v>1079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VLOOKUP(C:C,total260724105509!B:F,5,0)</f>
        <v>#N/A</v>
      </c>
      <c r="M40" s="392"/>
      <c r="N40" s="211">
        <v>470</v>
      </c>
      <c r="O40" s="211" t="e">
        <f t="shared" si="1"/>
        <v>#N/A</v>
      </c>
      <c r="P40" s="148">
        <v>106</v>
      </c>
      <c r="Q40" s="148">
        <v>0</v>
      </c>
      <c r="R40" s="44">
        <v>0</v>
      </c>
      <c r="S40" s="148">
        <v>0</v>
      </c>
      <c r="T40" s="148">
        <v>0</v>
      </c>
      <c r="U40" s="149">
        <v>0</v>
      </c>
      <c r="V40" s="149">
        <v>106</v>
      </c>
      <c r="W40" s="149" t="e">
        <v>#N/A</v>
      </c>
      <c r="X40" s="150" t="e">
        <v>#N/A</v>
      </c>
      <c r="Y40" s="190"/>
      <c r="Z40" s="151"/>
      <c r="AA40" s="151"/>
      <c r="AB40" s="191"/>
      <c r="AC40" s="191"/>
      <c r="AD40" s="191"/>
    </row>
    <row r="41" spans="1:30">
      <c r="A41" s="29" t="s">
        <v>1080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VLOOKUP(C:C,total260724105509!B:F,5,0)</f>
        <v>921</v>
      </c>
      <c r="M41" s="392" t="str">
        <f>VLOOKUP(C:C,処分売価!A:P,15,0)</f>
        <v>処分品</v>
      </c>
      <c r="N41" s="8"/>
      <c r="O41" s="21">
        <f t="shared" si="1"/>
        <v>383.75</v>
      </c>
      <c r="P41" s="44">
        <v>3205</v>
      </c>
      <c r="Q41" s="44">
        <v>0</v>
      </c>
      <c r="R41" s="44">
        <v>0</v>
      </c>
      <c r="S41" s="44">
        <v>0</v>
      </c>
      <c r="T41" s="44">
        <v>0</v>
      </c>
      <c r="U41" s="45">
        <v>0</v>
      </c>
      <c r="V41" s="45">
        <v>3205</v>
      </c>
      <c r="W41" s="45">
        <v>2821.25</v>
      </c>
      <c r="X41" s="41">
        <v>0.28736349453978161</v>
      </c>
      <c r="Y41" s="190"/>
      <c r="Z41" s="46"/>
      <c r="AA41" s="46"/>
    </row>
    <row r="42" spans="1:30">
      <c r="A42" s="29" t="s">
        <v>1081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VLOOKUP(C:C,total260724105509!B:F,5,0)</f>
        <v>771</v>
      </c>
      <c r="M42" s="392"/>
      <c r="N42" s="8"/>
      <c r="O42" s="21">
        <f t="shared" si="1"/>
        <v>321.25</v>
      </c>
      <c r="P42" s="44">
        <v>2671</v>
      </c>
      <c r="Q42" s="44">
        <v>0</v>
      </c>
      <c r="R42" s="44">
        <v>0</v>
      </c>
      <c r="S42" s="44">
        <v>0</v>
      </c>
      <c r="T42" s="44">
        <v>210</v>
      </c>
      <c r="U42" s="45">
        <v>-210</v>
      </c>
      <c r="V42" s="45">
        <v>2461</v>
      </c>
      <c r="W42" s="45">
        <v>2139.75</v>
      </c>
      <c r="X42" s="41">
        <v>0.28865593410707602</v>
      </c>
      <c r="Y42" s="190"/>
      <c r="Z42" s="46"/>
      <c r="AA42" s="46"/>
    </row>
    <row r="43" spans="1:30">
      <c r="A43" s="29" t="s">
        <v>1082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VLOOKUP(C:C,total260724105509!B:F,5,0)</f>
        <v>13</v>
      </c>
      <c r="M43" s="392" t="str">
        <f>VLOOKUP(C:C,処分売価!A:P,15,0)</f>
        <v>処分品</v>
      </c>
      <c r="N43" s="8"/>
      <c r="O43" s="21">
        <f t="shared" si="1"/>
        <v>5.4166666666666661</v>
      </c>
      <c r="P43" s="44">
        <v>4553</v>
      </c>
      <c r="Q43" s="44">
        <v>0</v>
      </c>
      <c r="R43" s="44">
        <v>0</v>
      </c>
      <c r="S43" s="44">
        <v>0</v>
      </c>
      <c r="T43" s="44">
        <v>0</v>
      </c>
      <c r="U43" s="45">
        <v>0</v>
      </c>
      <c r="V43" s="45">
        <v>4553</v>
      </c>
      <c r="W43" s="45">
        <v>4547.583333333333</v>
      </c>
      <c r="X43" s="41">
        <v>2.8552602679551946E-3</v>
      </c>
      <c r="Y43" s="190"/>
      <c r="Z43" s="46"/>
      <c r="AA43" s="46"/>
    </row>
    <row r="44" spans="1:30">
      <c r="A44" s="29" t="s">
        <v>1083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VLOOKUP(C:C,total260724105509!B:F,5,0)</f>
        <v>52</v>
      </c>
      <c r="M44" s="392" t="str">
        <f>VLOOKUP(C:C,処分売価!A:P,15,0)</f>
        <v>処分品</v>
      </c>
      <c r="N44" s="8"/>
      <c r="O44" s="21">
        <f t="shared" si="1"/>
        <v>21.666666666666664</v>
      </c>
      <c r="P44" s="44">
        <v>761</v>
      </c>
      <c r="Q44" s="44">
        <v>0</v>
      </c>
      <c r="R44" s="44">
        <v>0</v>
      </c>
      <c r="S44" s="44">
        <v>0</v>
      </c>
      <c r="T44" s="44">
        <v>0</v>
      </c>
      <c r="U44" s="45">
        <v>0</v>
      </c>
      <c r="V44" s="45">
        <v>761</v>
      </c>
      <c r="W44" s="45">
        <v>739.33333333333337</v>
      </c>
      <c r="X44" s="41">
        <v>6.8331143232588695E-2</v>
      </c>
      <c r="Y44" s="190"/>
      <c r="Z44" s="46"/>
      <c r="AA44" s="46"/>
    </row>
    <row r="45" spans="1:30">
      <c r="A45" s="29" t="s">
        <v>1084</v>
      </c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VLOOKUP(C:C,total260724105509!B:F,5,0)</f>
        <v>23</v>
      </c>
      <c r="M45" s="392"/>
      <c r="N45" s="8"/>
      <c r="O45" s="21">
        <f t="shared" si="1"/>
        <v>9.5833333333333339</v>
      </c>
      <c r="P45" s="44">
        <v>1461</v>
      </c>
      <c r="Q45" s="44">
        <v>0</v>
      </c>
      <c r="R45" s="44">
        <v>0</v>
      </c>
      <c r="S45" s="44">
        <v>0</v>
      </c>
      <c r="T45" s="44">
        <v>0</v>
      </c>
      <c r="U45" s="45">
        <v>0</v>
      </c>
      <c r="V45" s="45">
        <v>1461</v>
      </c>
      <c r="W45" s="45">
        <v>1451.4166666666667</v>
      </c>
      <c r="X45" s="41">
        <v>1.5742642026009581E-2</v>
      </c>
      <c r="Y45" s="190"/>
      <c r="Z45" s="46"/>
      <c r="AA45" s="46"/>
    </row>
    <row r="46" spans="1:30" s="152" customFormat="1">
      <c r="A46" s="29" t="s">
        <v>1085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VLOOKUP(C:C,total260724105509!B:F,5,0)</f>
        <v>75</v>
      </c>
      <c r="M46" s="392" t="str">
        <f>VLOOKUP(C:C,処分売価!A:P,15,0)</f>
        <v>処分品</v>
      </c>
      <c r="N46" s="8"/>
      <c r="O46" s="21">
        <f t="shared" si="1"/>
        <v>31.25</v>
      </c>
      <c r="P46" s="148">
        <v>219</v>
      </c>
      <c r="Q46" s="148">
        <v>0</v>
      </c>
      <c r="R46" s="44">
        <v>0</v>
      </c>
      <c r="S46" s="148">
        <v>0</v>
      </c>
      <c r="T46" s="148">
        <v>0</v>
      </c>
      <c r="U46" s="149">
        <v>0</v>
      </c>
      <c r="V46" s="149">
        <v>219</v>
      </c>
      <c r="W46" s="149">
        <v>187.75</v>
      </c>
      <c r="X46" s="150">
        <v>0.34246575342465752</v>
      </c>
      <c r="Y46" s="190"/>
      <c r="Z46" s="151"/>
      <c r="AA46" s="151"/>
      <c r="AB46" s="191"/>
      <c r="AC46" s="191"/>
      <c r="AD46" s="191"/>
    </row>
    <row r="47" spans="1:30" s="152" customFormat="1">
      <c r="A47" s="29" t="s">
        <v>1086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VLOOKUP(C:C,total260724105509!B:F,5,0)</f>
        <v>104</v>
      </c>
      <c r="M47" s="392" t="str">
        <f>VLOOKUP(C:C,処分売価!A:P,15,0)</f>
        <v>処分品</v>
      </c>
      <c r="N47" s="8"/>
      <c r="O47" s="21">
        <f t="shared" si="1"/>
        <v>43.333333333333329</v>
      </c>
      <c r="P47" s="148">
        <v>892</v>
      </c>
      <c r="Q47" s="148">
        <v>0</v>
      </c>
      <c r="R47" s="44">
        <v>0</v>
      </c>
      <c r="S47" s="148">
        <v>0</v>
      </c>
      <c r="T47" s="148">
        <v>0</v>
      </c>
      <c r="U47" s="149">
        <v>0</v>
      </c>
      <c r="V47" s="149">
        <v>892</v>
      </c>
      <c r="W47" s="149">
        <v>848.66666666666663</v>
      </c>
      <c r="X47" s="150">
        <v>0.11659192825112108</v>
      </c>
      <c r="Y47" s="190"/>
      <c r="Z47" s="151"/>
      <c r="AA47" s="151"/>
      <c r="AB47" s="191"/>
      <c r="AC47" s="191"/>
      <c r="AD47" s="191"/>
    </row>
    <row r="48" spans="1:30">
      <c r="A48" s="29" t="s">
        <v>1087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VLOOKUP(C:C,total260724105509!B:F,5,0)</f>
        <v>866</v>
      </c>
      <c r="M48" s="392"/>
      <c r="N48" s="8"/>
      <c r="O48" s="21">
        <f t="shared" si="1"/>
        <v>360.83333333333337</v>
      </c>
      <c r="P48" s="44">
        <v>2621</v>
      </c>
      <c r="Q48" s="44">
        <v>0</v>
      </c>
      <c r="R48" s="44">
        <v>0</v>
      </c>
      <c r="S48" s="44">
        <v>0</v>
      </c>
      <c r="T48" s="44">
        <v>0</v>
      </c>
      <c r="U48" s="45">
        <v>0</v>
      </c>
      <c r="V48" s="45">
        <v>2621</v>
      </c>
      <c r="W48" s="45">
        <v>2260.1666666666665</v>
      </c>
      <c r="X48" s="41">
        <v>0.33040824112933992</v>
      </c>
      <c r="Y48" s="190"/>
      <c r="Z48" s="46"/>
      <c r="AA48" s="46"/>
    </row>
    <row r="49" spans="1:30">
      <c r="A49" s="29" t="s">
        <v>1088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>
        <f>VLOOKUP(C:C,total260724105509!B:F,5,0)</f>
        <v>1123</v>
      </c>
      <c r="M49" s="392" t="str">
        <f>VLOOKUP(C:C,処分売価!A:P,15,0)</f>
        <v>処分品</v>
      </c>
      <c r="N49" s="196"/>
      <c r="O49" s="196">
        <f t="shared" si="1"/>
        <v>467.91666666666663</v>
      </c>
      <c r="P49" s="196">
        <v>270</v>
      </c>
      <c r="Q49" s="196">
        <v>0</v>
      </c>
      <c r="R49" s="196">
        <v>0</v>
      </c>
      <c r="S49" s="196">
        <v>0</v>
      </c>
      <c r="T49" s="196">
        <v>0</v>
      </c>
      <c r="U49" s="197">
        <v>0</v>
      </c>
      <c r="V49" s="197">
        <v>270</v>
      </c>
      <c r="W49" s="197">
        <v>-197.91666666666663</v>
      </c>
      <c r="X49" s="198">
        <v>4.159259259259259</v>
      </c>
      <c r="Y49" s="190"/>
      <c r="Z49" s="199"/>
      <c r="AA49" s="199"/>
    </row>
    <row r="50" spans="1:30" s="277" customFormat="1">
      <c r="A50" s="29" t="s">
        <v>1089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VLOOKUP(C:C,total260724105509!B:F,5,0)</f>
        <v>550</v>
      </c>
      <c r="M50" s="392"/>
      <c r="N50" s="8"/>
      <c r="O50" s="21">
        <f t="shared" si="1"/>
        <v>229.16666666666669</v>
      </c>
      <c r="P50" s="202">
        <v>3674</v>
      </c>
      <c r="Q50" s="202">
        <v>520</v>
      </c>
      <c r="R50" s="202">
        <v>0</v>
      </c>
      <c r="S50" s="202">
        <v>0</v>
      </c>
      <c r="T50" s="202">
        <v>520</v>
      </c>
      <c r="U50" s="273">
        <v>0</v>
      </c>
      <c r="V50" s="273">
        <v>3154</v>
      </c>
      <c r="W50" s="273">
        <v>2924.8333333333335</v>
      </c>
      <c r="X50" s="274">
        <v>0.1497005988023952</v>
      </c>
      <c r="Y50" s="190"/>
      <c r="Z50" s="275"/>
      <c r="AA50" s="275"/>
      <c r="AB50" s="276"/>
      <c r="AC50" s="276"/>
      <c r="AD50" s="276"/>
    </row>
    <row r="51" spans="1:30">
      <c r="A51" s="29" t="s">
        <v>1090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VLOOKUP(C:C,total260724105509!B:F,5,0)</f>
        <v>1869</v>
      </c>
      <c r="M51" s="392"/>
      <c r="N51" s="211"/>
      <c r="O51" s="21">
        <f t="shared" si="1"/>
        <v>778.75</v>
      </c>
      <c r="P51" s="44">
        <v>2413</v>
      </c>
      <c r="Q51" s="44">
        <v>950</v>
      </c>
      <c r="R51" s="44">
        <v>0</v>
      </c>
      <c r="S51" s="44">
        <v>0</v>
      </c>
      <c r="T51" s="44">
        <v>950</v>
      </c>
      <c r="U51" s="45">
        <v>0</v>
      </c>
      <c r="V51" s="45">
        <v>1463</v>
      </c>
      <c r="W51" s="45">
        <v>684.25</v>
      </c>
      <c r="X51" s="41">
        <v>0.77455449647741403</v>
      </c>
      <c r="Y51" s="190"/>
      <c r="Z51" s="46"/>
      <c r="AA51" s="46"/>
    </row>
    <row r="52" spans="1:30" s="200" customFormat="1">
      <c r="A52" s="29" t="s">
        <v>1091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>
        <f>VLOOKUP(C:C,total260724105509!B:F,5,0)</f>
        <v>33</v>
      </c>
      <c r="M52" s="392" t="str">
        <f>VLOOKUP(C:C,処分売価!A:P,15,0)</f>
        <v>処分品</v>
      </c>
      <c r="N52" s="196"/>
      <c r="O52" s="196">
        <f t="shared" si="1"/>
        <v>13.75</v>
      </c>
      <c r="P52" s="196">
        <v>1267</v>
      </c>
      <c r="Q52" s="196">
        <v>0</v>
      </c>
      <c r="R52" s="196">
        <v>0</v>
      </c>
      <c r="S52" s="196">
        <v>0</v>
      </c>
      <c r="T52" s="196">
        <v>0</v>
      </c>
      <c r="U52" s="197">
        <v>0</v>
      </c>
      <c r="V52" s="197">
        <v>1267</v>
      </c>
      <c r="W52" s="197">
        <v>1253.25</v>
      </c>
      <c r="X52" s="198">
        <v>2.6045777426992895E-2</v>
      </c>
      <c r="Y52" s="190"/>
      <c r="Z52" s="199"/>
      <c r="AA52" s="199"/>
      <c r="AB52" s="201"/>
      <c r="AC52" s="201"/>
      <c r="AD52" s="201"/>
    </row>
    <row r="53" spans="1:30" s="402" customFormat="1" ht="15.75">
      <c r="A53" s="29" t="s">
        <v>1092</v>
      </c>
      <c r="B53" s="394" t="s">
        <v>356</v>
      </c>
      <c r="C53" s="395" t="s">
        <v>233</v>
      </c>
      <c r="D53" s="396" t="s">
        <v>234</v>
      </c>
      <c r="E53" s="395"/>
      <c r="F53" s="395">
        <v>843</v>
      </c>
      <c r="G53" s="397">
        <v>647</v>
      </c>
      <c r="H53" s="397">
        <v>2107</v>
      </c>
      <c r="I53" s="397" t="e">
        <f>VLOOKUP(C53,'202310-202403出荷数total2403220951'!B:F,5,0)</f>
        <v>#N/A</v>
      </c>
      <c r="J53" s="397" t="e">
        <f>VLOOKUP(C53,'出荷数2307～2406total241008110618'!B:F,5,0)</f>
        <v>#N/A</v>
      </c>
      <c r="K53" s="397" t="e">
        <f>VLOOKUP(C53,'出荷数2407-2506total250730101950'!B:F,5,0)</f>
        <v>#N/A</v>
      </c>
      <c r="L53" s="397" t="e">
        <f>VLOOKUP(C:C,total260724105509!B:F,5,0)</f>
        <v>#N/A</v>
      </c>
      <c r="M53" s="398"/>
      <c r="N53" s="403">
        <v>890</v>
      </c>
      <c r="O53" s="403" t="e">
        <f t="shared" si="1"/>
        <v>#N/A</v>
      </c>
      <c r="P53" s="397">
        <v>0</v>
      </c>
      <c r="Q53" s="397">
        <v>0</v>
      </c>
      <c r="R53" s="397">
        <v>0</v>
      </c>
      <c r="S53" s="397">
        <v>0</v>
      </c>
      <c r="T53" s="397">
        <v>0</v>
      </c>
      <c r="U53" s="399">
        <v>0</v>
      </c>
      <c r="V53" s="399">
        <v>0</v>
      </c>
      <c r="W53" s="399" t="e">
        <v>#N/A</v>
      </c>
      <c r="X53" s="400" t="e">
        <v>#N/A</v>
      </c>
      <c r="Y53" s="190"/>
      <c r="Z53" s="401"/>
      <c r="AA53" s="401"/>
    </row>
    <row r="54" spans="1:30">
      <c r="A54" s="29" t="s">
        <v>1093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VLOOKUP(C:C,total260724105509!B:F,5,0)</f>
        <v>365</v>
      </c>
      <c r="M54" s="392" t="str">
        <f>VLOOKUP(C:C,処分売価!A:P,15,0)</f>
        <v>処分品</v>
      </c>
      <c r="N54" s="8"/>
      <c r="O54" s="21">
        <f t="shared" si="1"/>
        <v>152.08333333333334</v>
      </c>
      <c r="P54" s="44">
        <v>3071</v>
      </c>
      <c r="Q54" s="44">
        <v>300</v>
      </c>
      <c r="R54" s="44">
        <v>0</v>
      </c>
      <c r="S54" s="44">
        <v>0</v>
      </c>
      <c r="T54" s="44">
        <v>300</v>
      </c>
      <c r="U54" s="45">
        <v>0</v>
      </c>
      <c r="V54" s="45">
        <v>2771</v>
      </c>
      <c r="W54" s="45">
        <v>2618.9166666666665</v>
      </c>
      <c r="X54" s="41">
        <v>0.11885379355258874</v>
      </c>
      <c r="Y54" s="190"/>
      <c r="Z54" s="46"/>
      <c r="AA54" s="46"/>
    </row>
    <row r="55" spans="1:30" s="402" customFormat="1" ht="15.75">
      <c r="A55" s="29" t="s">
        <v>1094</v>
      </c>
      <c r="B55" s="394" t="s">
        <v>356</v>
      </c>
      <c r="C55" s="404" t="s">
        <v>1264</v>
      </c>
      <c r="D55" s="405" t="s">
        <v>64</v>
      </c>
      <c r="E55" s="404"/>
      <c r="F55" s="395">
        <v>1087</v>
      </c>
      <c r="G55" s="397">
        <v>665</v>
      </c>
      <c r="H55" s="397">
        <v>2030</v>
      </c>
      <c r="I55" s="397" t="e">
        <f>VLOOKUP(C55,'202310-202403出荷数total2403220951'!B:F,5,0)</f>
        <v>#N/A</v>
      </c>
      <c r="J55" s="397" t="e">
        <f>VLOOKUP(C55,'出荷数2307～2406total241008110618'!B:F,5,0)</f>
        <v>#N/A</v>
      </c>
      <c r="K55" s="397" t="e">
        <f>VLOOKUP(C55,'出荷数2407-2506total250730101950'!B:F,5,0)</f>
        <v>#N/A</v>
      </c>
      <c r="L55" s="397" t="e">
        <f>VLOOKUP(C:C,total260724105509!B:F,5,0)</f>
        <v>#N/A</v>
      </c>
      <c r="M55" s="398"/>
      <c r="N55" s="403">
        <v>850</v>
      </c>
      <c r="O55" s="403" t="e">
        <f t="shared" si="1"/>
        <v>#N/A</v>
      </c>
      <c r="P55" s="397">
        <v>0</v>
      </c>
      <c r="Q55" s="397">
        <v>0</v>
      </c>
      <c r="R55" s="397">
        <v>0</v>
      </c>
      <c r="S55" s="397">
        <v>0</v>
      </c>
      <c r="T55" s="397">
        <v>0</v>
      </c>
      <c r="U55" s="399">
        <v>0</v>
      </c>
      <c r="V55" s="399">
        <v>0</v>
      </c>
      <c r="W55" s="399" t="e">
        <v>#N/A</v>
      </c>
      <c r="X55" s="400" t="e">
        <v>#N/A</v>
      </c>
      <c r="Y55" s="190"/>
      <c r="Z55" s="401"/>
      <c r="AA55" s="401"/>
    </row>
    <row r="56" spans="1:30">
      <c r="A56" s="29" t="s">
        <v>1095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VLOOKUP(C:C,total260724105509!B:F,5,0)</f>
        <v>954</v>
      </c>
      <c r="M56" s="392"/>
      <c r="N56" s="213">
        <v>295</v>
      </c>
      <c r="O56" s="211">
        <f t="shared" si="1"/>
        <v>397.5</v>
      </c>
      <c r="P56" s="44">
        <v>393</v>
      </c>
      <c r="Q56" s="44">
        <v>0</v>
      </c>
      <c r="R56" s="44">
        <v>0</v>
      </c>
      <c r="S56" s="44">
        <v>0</v>
      </c>
      <c r="T56" s="44">
        <v>0</v>
      </c>
      <c r="U56" s="45">
        <v>0</v>
      </c>
      <c r="V56" s="45">
        <v>393</v>
      </c>
      <c r="W56" s="45">
        <v>-4.5</v>
      </c>
      <c r="X56" s="41">
        <v>2.4274809160305342</v>
      </c>
      <c r="Y56" s="190"/>
      <c r="Z56" s="46"/>
      <c r="AA56" s="46" t="s">
        <v>5250</v>
      </c>
    </row>
    <row r="57" spans="1:30" s="402" customFormat="1">
      <c r="A57" s="29" t="s">
        <v>1096</v>
      </c>
      <c r="B57" s="394" t="s">
        <v>356</v>
      </c>
      <c r="C57" s="395" t="s">
        <v>28</v>
      </c>
      <c r="D57" s="396" t="s">
        <v>29</v>
      </c>
      <c r="E57" s="395"/>
      <c r="F57" s="395">
        <v>1540</v>
      </c>
      <c r="G57" s="397">
        <v>597</v>
      </c>
      <c r="H57" s="397">
        <v>361</v>
      </c>
      <c r="I57" s="397">
        <f>VLOOKUP(C57,'202310-202403出荷数total2403220951'!B:F,5,0)</f>
        <v>533</v>
      </c>
      <c r="J57" s="397">
        <f>VLOOKUP(C57,'出荷数2307～2406total241008110618'!B:F,5,0)</f>
        <v>858</v>
      </c>
      <c r="K57" s="397">
        <f>VLOOKUP(C57,'出荷数2407-2506total250730101950'!B:F,5,0)</f>
        <v>574</v>
      </c>
      <c r="L57" s="397" t="e">
        <f>VLOOKUP(C:C,total260724105509!B:F,5,0)</f>
        <v>#N/A</v>
      </c>
      <c r="M57" s="398"/>
      <c r="N57" s="397"/>
      <c r="O57" s="397" t="e">
        <f t="shared" si="1"/>
        <v>#N/A</v>
      </c>
      <c r="P57" s="397">
        <v>0</v>
      </c>
      <c r="Q57" s="397">
        <v>0</v>
      </c>
      <c r="R57" s="397">
        <v>0</v>
      </c>
      <c r="S57" s="397">
        <v>0</v>
      </c>
      <c r="T57" s="397">
        <v>0</v>
      </c>
      <c r="U57" s="399">
        <v>0</v>
      </c>
      <c r="V57" s="399">
        <v>0</v>
      </c>
      <c r="W57" s="399" t="e">
        <v>#N/A</v>
      </c>
      <c r="X57" s="400" t="e">
        <v>#N/A</v>
      </c>
      <c r="Y57" s="190"/>
      <c r="Z57" s="401"/>
      <c r="AA57" s="401"/>
      <c r="AB57" s="406"/>
      <c r="AC57" s="406"/>
      <c r="AD57" s="406"/>
    </row>
    <row r="58" spans="1:30">
      <c r="A58" s="29" t="s">
        <v>1097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VLOOKUP(C:C,total260724105509!B:F,5,0)</f>
        <v>16899</v>
      </c>
      <c r="M58" s="392"/>
      <c r="N58" s="211">
        <v>10000</v>
      </c>
      <c r="O58" s="211">
        <v>10000</v>
      </c>
      <c r="P58" s="44">
        <v>12999</v>
      </c>
      <c r="Q58" s="44">
        <v>2730</v>
      </c>
      <c r="R58" s="44">
        <v>0</v>
      </c>
      <c r="S58" s="44">
        <v>0</v>
      </c>
      <c r="T58" s="44">
        <v>2985</v>
      </c>
      <c r="U58" s="45">
        <v>-255</v>
      </c>
      <c r="V58" s="45">
        <v>10014</v>
      </c>
      <c r="W58" s="45">
        <v>14</v>
      </c>
      <c r="X58" s="41">
        <v>1.3000230786983613</v>
      </c>
      <c r="Y58" s="190">
        <v>1500</v>
      </c>
      <c r="Z58" s="222"/>
      <c r="AA58" s="222" t="s">
        <v>5251</v>
      </c>
    </row>
    <row r="59" spans="1:30" s="152" customFormat="1" ht="15.75">
      <c r="A59" s="29" t="s">
        <v>1098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VLOOKUP(C:C,total260724105509!B:F,5,0)</f>
        <v>6</v>
      </c>
      <c r="M59" s="392"/>
      <c r="N59" s="8"/>
      <c r="O59" s="21">
        <f t="shared" ref="O59:O67" si="2">L59/12*5</f>
        <v>2.5</v>
      </c>
      <c r="P59" s="148">
        <v>33</v>
      </c>
      <c r="Q59" s="148">
        <v>0</v>
      </c>
      <c r="R59" s="44">
        <v>0</v>
      </c>
      <c r="S59" s="148">
        <v>0</v>
      </c>
      <c r="T59" s="148">
        <v>0</v>
      </c>
      <c r="U59" s="149">
        <v>0</v>
      </c>
      <c r="V59" s="149">
        <v>33</v>
      </c>
      <c r="W59" s="149">
        <v>30.5</v>
      </c>
      <c r="X59" s="150">
        <v>0.18181818181818182</v>
      </c>
      <c r="Y59" s="190"/>
      <c r="Z59" s="151"/>
      <c r="AA59" s="151"/>
    </row>
    <row r="60" spans="1:30">
      <c r="A60" s="29" t="s">
        <v>1099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VLOOKUP(C:C,total260724105509!B:F,5,0)</f>
        <v>2543</v>
      </c>
      <c r="M60" s="392"/>
      <c r="N60" s="8"/>
      <c r="O60" s="21">
        <f t="shared" si="2"/>
        <v>1059.5833333333333</v>
      </c>
      <c r="P60" s="44">
        <v>4113</v>
      </c>
      <c r="Q60" s="44">
        <v>0</v>
      </c>
      <c r="R60" s="44">
        <v>0</v>
      </c>
      <c r="S60" s="44">
        <v>0</v>
      </c>
      <c r="T60" s="44">
        <v>0</v>
      </c>
      <c r="U60" s="45">
        <v>0</v>
      </c>
      <c r="V60" s="45">
        <v>4113</v>
      </c>
      <c r="W60" s="45">
        <v>3053.416666666667</v>
      </c>
      <c r="X60" s="41">
        <v>0.61828349136883054</v>
      </c>
      <c r="Y60" s="190"/>
      <c r="Z60" s="46"/>
      <c r="AA60" s="46"/>
    </row>
    <row r="61" spans="1:30">
      <c r="A61" s="29" t="s">
        <v>1100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VLOOKUP(C:C,total260724105509!B:F,5,0)</f>
        <v>485</v>
      </c>
      <c r="M61" s="392" t="str">
        <f>VLOOKUP(C:C,処分売価!A:P,15,0)</f>
        <v>処分品</v>
      </c>
      <c r="N61" s="8"/>
      <c r="O61" s="21">
        <f t="shared" si="2"/>
        <v>202.08333333333331</v>
      </c>
      <c r="P61" s="44">
        <v>3741</v>
      </c>
      <c r="Q61" s="44">
        <v>500</v>
      </c>
      <c r="R61" s="44">
        <v>0</v>
      </c>
      <c r="S61" s="44">
        <v>0</v>
      </c>
      <c r="T61" s="44">
        <v>500</v>
      </c>
      <c r="U61" s="45">
        <v>0</v>
      </c>
      <c r="V61" s="45">
        <v>3241</v>
      </c>
      <c r="W61" s="45">
        <v>3038.9166666666665</v>
      </c>
      <c r="X61" s="41">
        <v>0.12964448008553864</v>
      </c>
      <c r="Y61" s="190"/>
      <c r="Z61" s="46"/>
      <c r="AA61" s="46"/>
    </row>
    <row r="62" spans="1:30">
      <c r="A62" s="29" t="s">
        <v>1101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VLOOKUP(C:C,total260724105509!B:F,5,0)</f>
        <v>1466</v>
      </c>
      <c r="M62" s="392"/>
      <c r="N62" s="8"/>
      <c r="O62" s="21">
        <f t="shared" si="2"/>
        <v>610.83333333333337</v>
      </c>
      <c r="P62" s="44">
        <v>2000</v>
      </c>
      <c r="Q62" s="44">
        <v>0</v>
      </c>
      <c r="R62" s="44">
        <v>1500</v>
      </c>
      <c r="S62" s="44">
        <v>0</v>
      </c>
      <c r="T62" s="44">
        <v>0</v>
      </c>
      <c r="U62" s="45">
        <v>0</v>
      </c>
      <c r="V62" s="45">
        <v>3500</v>
      </c>
      <c r="W62" s="45">
        <v>2889.1666666666665</v>
      </c>
      <c r="X62" s="41">
        <v>0.73299999999999998</v>
      </c>
      <c r="Y62" s="190"/>
      <c r="Z62" s="46"/>
      <c r="AA62" s="46"/>
    </row>
    <row r="63" spans="1:30">
      <c r="A63" s="29" t="s">
        <v>1102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VLOOKUP(C:C,total260724105509!B:F,5,0)</f>
        <v>1309</v>
      </c>
      <c r="M63" s="392"/>
      <c r="N63" s="8"/>
      <c r="O63" s="21">
        <f t="shared" si="2"/>
        <v>545.41666666666663</v>
      </c>
      <c r="P63" s="44">
        <v>1630</v>
      </c>
      <c r="Q63" s="44">
        <v>0</v>
      </c>
      <c r="R63" s="44">
        <v>0</v>
      </c>
      <c r="S63" s="44">
        <v>0</v>
      </c>
      <c r="T63" s="44">
        <v>0</v>
      </c>
      <c r="U63" s="45">
        <v>0</v>
      </c>
      <c r="V63" s="45">
        <v>1630</v>
      </c>
      <c r="W63" s="45">
        <v>1084.5833333333335</v>
      </c>
      <c r="X63" s="41">
        <v>0.80306748466257671</v>
      </c>
      <c r="Y63" s="190"/>
      <c r="Z63" s="46"/>
      <c r="AA63" s="46"/>
    </row>
    <row r="64" spans="1:30" s="200" customFormat="1">
      <c r="A64" s="29" t="s">
        <v>1103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VLOOKUP(C:C,total260724105509!B:F,5,0)</f>
        <v>#N/A</v>
      </c>
      <c r="M64" s="392" t="str">
        <f>VLOOKUP(C:C,処分売価!A:P,15,0)</f>
        <v>処分品</v>
      </c>
      <c r="N64" s="8"/>
      <c r="O64" s="21" t="e">
        <f t="shared" si="2"/>
        <v>#N/A</v>
      </c>
      <c r="P64" s="196">
        <v>552</v>
      </c>
      <c r="Q64" s="196">
        <v>0</v>
      </c>
      <c r="R64" s="44">
        <v>0</v>
      </c>
      <c r="S64" s="196">
        <v>0</v>
      </c>
      <c r="T64" s="196">
        <v>0</v>
      </c>
      <c r="U64" s="197">
        <v>0</v>
      </c>
      <c r="V64" s="197">
        <v>552</v>
      </c>
      <c r="W64" s="197" t="e">
        <v>#N/A</v>
      </c>
      <c r="X64" s="198" t="e">
        <v>#N/A</v>
      </c>
      <c r="Y64" s="190"/>
      <c r="Z64" s="199"/>
      <c r="AA64" s="199"/>
      <c r="AB64" s="201"/>
      <c r="AC64" s="201"/>
      <c r="AD64" s="201"/>
    </row>
    <row r="65" spans="1:27">
      <c r="A65" s="29" t="s">
        <v>1104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VLOOKUP(C:C,total260724105509!B:F,5,0)</f>
        <v>28</v>
      </c>
      <c r="M65" s="392"/>
      <c r="N65" s="8"/>
      <c r="O65" s="21">
        <f t="shared" si="2"/>
        <v>11.666666666666668</v>
      </c>
      <c r="P65" s="175">
        <v>1949</v>
      </c>
      <c r="Q65" s="175">
        <v>0</v>
      </c>
      <c r="R65" s="44">
        <v>0</v>
      </c>
      <c r="S65" s="175">
        <v>0</v>
      </c>
      <c r="T65" s="175">
        <v>0</v>
      </c>
      <c r="U65" s="176">
        <v>0</v>
      </c>
      <c r="V65" s="45">
        <v>1949</v>
      </c>
      <c r="W65" s="45">
        <v>1937.3333333333333</v>
      </c>
      <c r="X65" s="177">
        <v>1.4366341713699333E-2</v>
      </c>
      <c r="Y65" s="190"/>
      <c r="Z65" s="46"/>
      <c r="AA65" s="46"/>
    </row>
    <row r="66" spans="1:27">
      <c r="A66" s="29" t="s">
        <v>1105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VLOOKUP(C:C,total260724105509!B:F,5,0)</f>
        <v>231</v>
      </c>
      <c r="M66" s="392" t="str">
        <f>VLOOKUP(C:C,処分売価!A:P,15,0)</f>
        <v>処分品</v>
      </c>
      <c r="N66" s="211"/>
      <c r="O66" s="21">
        <f t="shared" si="2"/>
        <v>96.25</v>
      </c>
      <c r="P66" s="44">
        <v>2102</v>
      </c>
      <c r="Q66" s="44">
        <v>0</v>
      </c>
      <c r="R66" s="44">
        <v>0</v>
      </c>
      <c r="S66" s="44">
        <v>0</v>
      </c>
      <c r="T66" s="44">
        <v>0</v>
      </c>
      <c r="U66" s="45">
        <v>0</v>
      </c>
      <c r="V66" s="45">
        <v>2102</v>
      </c>
      <c r="W66" s="45">
        <v>2005.75</v>
      </c>
      <c r="X66" s="41">
        <v>0.109895337773549</v>
      </c>
      <c r="Y66" s="190"/>
      <c r="Z66" s="46"/>
      <c r="AA66" s="46"/>
    </row>
    <row r="67" spans="1:27">
      <c r="A67" s="29" t="s">
        <v>1106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VLOOKUP(C:C,total260724105509!B:F,5,0)</f>
        <v>962</v>
      </c>
      <c r="M67" s="392"/>
      <c r="N67" s="8"/>
      <c r="O67" s="21">
        <f t="shared" si="2"/>
        <v>400.83333333333337</v>
      </c>
      <c r="P67" s="44">
        <v>843</v>
      </c>
      <c r="Q67" s="44">
        <v>0</v>
      </c>
      <c r="R67" s="44">
        <v>0</v>
      </c>
      <c r="S67" s="44">
        <v>0</v>
      </c>
      <c r="T67" s="44">
        <v>100</v>
      </c>
      <c r="U67" s="45">
        <v>-100</v>
      </c>
      <c r="V67" s="45">
        <v>743</v>
      </c>
      <c r="W67" s="45">
        <v>342.16666666666663</v>
      </c>
      <c r="X67" s="41">
        <v>1.1411625148279954</v>
      </c>
      <c r="Y67" s="190"/>
      <c r="Z67" s="46"/>
      <c r="AA67" s="46"/>
    </row>
    <row r="68" spans="1:27">
      <c r="A68" s="29" t="s">
        <v>1107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VLOOKUP(C:C,total260724105509!B:F,5,0)</f>
        <v>785</v>
      </c>
      <c r="M68" s="392"/>
      <c r="N68" s="211">
        <v>500</v>
      </c>
      <c r="O68" s="211">
        <v>500</v>
      </c>
      <c r="P68" s="44">
        <v>2727</v>
      </c>
      <c r="Q68" s="44">
        <v>0</v>
      </c>
      <c r="R68" s="44">
        <v>0</v>
      </c>
      <c r="S68" s="44">
        <v>0</v>
      </c>
      <c r="T68" s="44">
        <v>0</v>
      </c>
      <c r="U68" s="45">
        <v>0</v>
      </c>
      <c r="V68" s="45">
        <v>2727</v>
      </c>
      <c r="W68" s="45">
        <v>2227</v>
      </c>
      <c r="X68" s="41">
        <v>0.28786211954528784</v>
      </c>
      <c r="Y68" s="190"/>
      <c r="Z68" s="46"/>
      <c r="AA68" s="46"/>
    </row>
    <row r="69" spans="1:27">
      <c r="A69" s="29" t="s">
        <v>1108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VLOOKUP(C:C,total260724105509!B:F,5,0)</f>
        <v>1370</v>
      </c>
      <c r="M69" s="392"/>
      <c r="N69" s="213">
        <v>672</v>
      </c>
      <c r="O69" s="211">
        <v>672</v>
      </c>
      <c r="P69" s="44">
        <v>3664</v>
      </c>
      <c r="Q69" s="44">
        <v>0</v>
      </c>
      <c r="R69" s="44">
        <v>0</v>
      </c>
      <c r="S69" s="44">
        <v>0</v>
      </c>
      <c r="T69" s="44">
        <v>0</v>
      </c>
      <c r="U69" s="45">
        <v>0</v>
      </c>
      <c r="V69" s="45">
        <v>3664</v>
      </c>
      <c r="W69" s="45">
        <v>2992</v>
      </c>
      <c r="X69" s="41">
        <v>0.37390829694323147</v>
      </c>
      <c r="Y69" s="190"/>
      <c r="Z69" s="46"/>
      <c r="AA69" s="46"/>
    </row>
    <row r="70" spans="1:27">
      <c r="A70" s="29" t="s">
        <v>1109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VLOOKUP(C:C,total260724105509!B:F,5,0)</f>
        <v>516</v>
      </c>
      <c r="M70" s="392"/>
      <c r="N70" s="8"/>
      <c r="O70" s="21">
        <f t="shared" ref="O70:O74" si="3">L70/12*5</f>
        <v>215</v>
      </c>
      <c r="P70" s="44">
        <v>2392</v>
      </c>
      <c r="Q70" s="44">
        <v>0</v>
      </c>
      <c r="R70" s="44">
        <v>0</v>
      </c>
      <c r="S70" s="44">
        <v>0</v>
      </c>
      <c r="T70" s="44">
        <v>0</v>
      </c>
      <c r="U70" s="45">
        <v>0</v>
      </c>
      <c r="V70" s="45">
        <v>2392</v>
      </c>
      <c r="W70" s="45">
        <v>2177</v>
      </c>
      <c r="X70" s="41">
        <v>0.2157190635451505</v>
      </c>
      <c r="Y70" s="190"/>
      <c r="Z70" s="46"/>
      <c r="AA70" s="46"/>
    </row>
    <row r="71" spans="1:27">
      <c r="A71" s="29" t="s">
        <v>1110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VLOOKUP(C:C,total260724105509!B:F,5,0)</f>
        <v>832</v>
      </c>
      <c r="M71" s="392"/>
      <c r="N71" s="8"/>
      <c r="O71" s="21">
        <f t="shared" si="3"/>
        <v>346.66666666666663</v>
      </c>
      <c r="P71" s="44">
        <v>1647</v>
      </c>
      <c r="Q71" s="44">
        <v>0</v>
      </c>
      <c r="R71" s="44">
        <v>0</v>
      </c>
      <c r="S71" s="44">
        <v>0</v>
      </c>
      <c r="T71" s="44">
        <v>0</v>
      </c>
      <c r="U71" s="45">
        <v>0</v>
      </c>
      <c r="V71" s="45">
        <v>1647</v>
      </c>
      <c r="W71" s="45">
        <v>1300.3333333333335</v>
      </c>
      <c r="X71" s="41">
        <v>0.50516089860352154</v>
      </c>
      <c r="Y71" s="190"/>
      <c r="Z71" s="46"/>
      <c r="AA71" s="46"/>
    </row>
    <row r="72" spans="1:27">
      <c r="A72" s="29" t="s">
        <v>1111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>
        <f>VLOOKUP(C:C,total260724105509!B:F,5,0)</f>
        <v>2</v>
      </c>
      <c r="M72" s="392"/>
      <c r="N72" s="8"/>
      <c r="O72" s="21">
        <f t="shared" si="3"/>
        <v>0.83333333333333326</v>
      </c>
      <c r="P72" s="44">
        <v>2379</v>
      </c>
      <c r="Q72" s="44">
        <v>50</v>
      </c>
      <c r="R72" s="44">
        <v>0</v>
      </c>
      <c r="S72" s="44">
        <v>0</v>
      </c>
      <c r="T72" s="44">
        <v>50</v>
      </c>
      <c r="U72" s="45">
        <v>0</v>
      </c>
      <c r="V72" s="45">
        <v>2329</v>
      </c>
      <c r="W72" s="45">
        <v>2328.1666666666665</v>
      </c>
      <c r="X72" s="41">
        <v>8.4068936527952921E-4</v>
      </c>
      <c r="Y72" s="190"/>
      <c r="Z72" s="46"/>
      <c r="AA72" s="46"/>
    </row>
    <row r="73" spans="1:27">
      <c r="A73" s="29" t="s">
        <v>1112</v>
      </c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VLOOKUP(C:C,total260724105509!B:F,5,0)</f>
        <v>43</v>
      </c>
      <c r="M73" s="392"/>
      <c r="N73" s="8"/>
      <c r="O73" s="21">
        <f t="shared" si="3"/>
        <v>17.916666666666668</v>
      </c>
      <c r="P73" s="44">
        <v>286</v>
      </c>
      <c r="Q73" s="44">
        <v>0</v>
      </c>
      <c r="R73" s="44">
        <v>0</v>
      </c>
      <c r="S73" s="44">
        <v>0</v>
      </c>
      <c r="T73" s="44">
        <v>0</v>
      </c>
      <c r="U73" s="45">
        <v>0</v>
      </c>
      <c r="V73" s="45">
        <v>286</v>
      </c>
      <c r="W73" s="45">
        <v>268.08333333333331</v>
      </c>
      <c r="X73" s="41">
        <v>0.15034965034965034</v>
      </c>
      <c r="Y73" s="190"/>
      <c r="Z73" s="46"/>
      <c r="AA73" s="46"/>
    </row>
    <row r="74" spans="1:27">
      <c r="A74" s="29" t="s">
        <v>1113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VLOOKUP(C:C,total260724105509!B:F,5,0)</f>
        <v>4627</v>
      </c>
      <c r="M74" s="392"/>
      <c r="N74" s="8"/>
      <c r="O74" s="21">
        <f t="shared" si="3"/>
        <v>1927.9166666666665</v>
      </c>
      <c r="P74" s="44">
        <v>2726</v>
      </c>
      <c r="Q74" s="44">
        <v>511</v>
      </c>
      <c r="R74" s="44">
        <v>0</v>
      </c>
      <c r="S74" s="44">
        <v>0</v>
      </c>
      <c r="T74" s="44">
        <v>511</v>
      </c>
      <c r="U74" s="45">
        <v>0</v>
      </c>
      <c r="V74" s="45">
        <v>2215</v>
      </c>
      <c r="W74" s="45">
        <v>287.08333333333348</v>
      </c>
      <c r="X74" s="41">
        <v>1.6973587674247983</v>
      </c>
      <c r="Y74" s="190"/>
      <c r="Z74" s="46"/>
      <c r="AA74" s="46"/>
    </row>
    <row r="75" spans="1:27">
      <c r="A75" s="29" t="s">
        <v>1114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VLOOKUP(C:C,total260724105509!B:F,5,0)</f>
        <v>1920</v>
      </c>
      <c r="M75" s="392"/>
      <c r="N75" s="211">
        <v>8000</v>
      </c>
      <c r="O75" s="211">
        <v>8000</v>
      </c>
      <c r="P75" s="44">
        <v>12490</v>
      </c>
      <c r="Q75" s="44">
        <v>0</v>
      </c>
      <c r="R75" s="44">
        <v>0</v>
      </c>
      <c r="S75" s="44">
        <v>0</v>
      </c>
      <c r="T75" s="44">
        <v>0</v>
      </c>
      <c r="U75" s="45">
        <v>0</v>
      </c>
      <c r="V75" s="45">
        <v>12490</v>
      </c>
      <c r="W75" s="45">
        <v>4490</v>
      </c>
      <c r="X75" s="41">
        <v>0.15372297838270615</v>
      </c>
      <c r="Y75" s="190"/>
      <c r="Z75" s="46"/>
      <c r="AA75" s="46"/>
    </row>
    <row r="76" spans="1:27">
      <c r="A76" s="29" t="s">
        <v>1115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VLOOKUP(C:C,total260724105509!B:F,5,0)</f>
        <v>211</v>
      </c>
      <c r="M76" s="392"/>
      <c r="N76" s="8"/>
      <c r="O76" s="21">
        <f>L76/12*5</f>
        <v>87.916666666666657</v>
      </c>
      <c r="P76" s="44">
        <v>1820</v>
      </c>
      <c r="Q76" s="44">
        <v>0</v>
      </c>
      <c r="R76" s="44">
        <v>0</v>
      </c>
      <c r="S76" s="44">
        <v>0</v>
      </c>
      <c r="T76" s="44">
        <v>0</v>
      </c>
      <c r="U76" s="45">
        <v>0</v>
      </c>
      <c r="V76" s="45">
        <v>1820</v>
      </c>
      <c r="W76" s="45">
        <v>1732.0833333333333</v>
      </c>
      <c r="X76" s="41">
        <v>0.11593406593406594</v>
      </c>
      <c r="Y76" s="190"/>
      <c r="Z76" s="46"/>
      <c r="AA76" s="46"/>
    </row>
    <row r="77" spans="1:27">
      <c r="A77" s="29" t="s">
        <v>1116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VLOOKUP(C:C,total260724105509!B:F,5,0)</f>
        <v>1848</v>
      </c>
      <c r="M77" s="392"/>
      <c r="N77" s="211">
        <v>1000</v>
      </c>
      <c r="O77" s="211">
        <v>1000</v>
      </c>
      <c r="P77" s="44">
        <v>3485</v>
      </c>
      <c r="Q77" s="44">
        <v>0</v>
      </c>
      <c r="R77" s="44">
        <v>0</v>
      </c>
      <c r="S77" s="44">
        <v>0</v>
      </c>
      <c r="T77" s="44">
        <v>0</v>
      </c>
      <c r="U77" s="45">
        <v>0</v>
      </c>
      <c r="V77" s="45">
        <v>3485</v>
      </c>
      <c r="W77" s="45">
        <v>2485</v>
      </c>
      <c r="X77" s="41">
        <v>0.5302725968436155</v>
      </c>
      <c r="Y77" s="190"/>
      <c r="Z77" s="46"/>
      <c r="AA77" s="46"/>
    </row>
    <row r="78" spans="1:27">
      <c r="A78" s="29" t="s">
        <v>1117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VLOOKUP(C:C,total260724105509!B:F,5,0)</f>
        <v>565</v>
      </c>
      <c r="M78" s="392"/>
      <c r="N78" s="8"/>
      <c r="O78" s="21">
        <f t="shared" ref="O78:O82" si="4">L78/12*5</f>
        <v>235.41666666666669</v>
      </c>
      <c r="P78" s="44">
        <v>162</v>
      </c>
      <c r="Q78" s="44">
        <v>0</v>
      </c>
      <c r="R78" s="44">
        <v>0</v>
      </c>
      <c r="S78" s="44">
        <v>0</v>
      </c>
      <c r="T78" s="44">
        <v>0</v>
      </c>
      <c r="U78" s="45">
        <v>0</v>
      </c>
      <c r="V78" s="45">
        <v>162</v>
      </c>
      <c r="W78" s="45">
        <v>-73.416666666666686</v>
      </c>
      <c r="X78" s="41">
        <v>3.4876543209876543</v>
      </c>
      <c r="Y78" s="190"/>
      <c r="Z78" s="46"/>
      <c r="AA78" s="46"/>
    </row>
    <row r="79" spans="1:27">
      <c r="A79" s="29" t="s">
        <v>1118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VLOOKUP(C:C,total260724105509!B:F,5,0)</f>
        <v>1470</v>
      </c>
      <c r="M79" s="392"/>
      <c r="N79" s="8"/>
      <c r="O79" s="21">
        <f t="shared" si="4"/>
        <v>612.5</v>
      </c>
      <c r="P79" s="44">
        <v>1752</v>
      </c>
      <c r="Q79" s="44">
        <v>0</v>
      </c>
      <c r="R79" s="44">
        <v>0</v>
      </c>
      <c r="S79" s="44">
        <v>0</v>
      </c>
      <c r="T79" s="44">
        <v>100</v>
      </c>
      <c r="U79" s="45">
        <v>-100</v>
      </c>
      <c r="V79" s="45">
        <v>1652</v>
      </c>
      <c r="W79" s="45">
        <v>1039.5</v>
      </c>
      <c r="X79" s="41">
        <v>0.83904109589041098</v>
      </c>
      <c r="Y79" s="190"/>
      <c r="Z79" s="46"/>
      <c r="AA79" s="46"/>
    </row>
    <row r="80" spans="1:27">
      <c r="A80" s="29" t="s">
        <v>1119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VLOOKUP(C:C,total260724105509!B:F,5,0)</f>
        <v>1085</v>
      </c>
      <c r="M80" s="392"/>
      <c r="N80" s="8"/>
      <c r="O80" s="21">
        <f t="shared" si="4"/>
        <v>452.08333333333337</v>
      </c>
      <c r="P80" s="44">
        <v>1212</v>
      </c>
      <c r="Q80" s="44">
        <v>1240</v>
      </c>
      <c r="R80" s="44">
        <v>0</v>
      </c>
      <c r="S80" s="44">
        <v>0</v>
      </c>
      <c r="T80" s="44">
        <v>1240</v>
      </c>
      <c r="U80" s="45">
        <v>0</v>
      </c>
      <c r="V80" s="45">
        <v>-28</v>
      </c>
      <c r="W80" s="45">
        <v>-480.08333333333337</v>
      </c>
      <c r="X80" s="41">
        <v>0.8952145214521452</v>
      </c>
      <c r="Y80" s="190"/>
      <c r="Z80" s="46"/>
      <c r="AA80" s="46"/>
    </row>
    <row r="81" spans="1:30">
      <c r="A81" s="29" t="s">
        <v>1120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VLOOKUP(C:C,total260724105509!B:F,5,0)</f>
        <v>907</v>
      </c>
      <c r="M81" s="392"/>
      <c r="N81" s="8"/>
      <c r="O81" s="21">
        <f t="shared" si="4"/>
        <v>377.91666666666663</v>
      </c>
      <c r="P81" s="44">
        <v>1868</v>
      </c>
      <c r="Q81" s="44">
        <v>20</v>
      </c>
      <c r="R81" s="44">
        <v>0</v>
      </c>
      <c r="S81" s="44">
        <v>0</v>
      </c>
      <c r="T81" s="44">
        <v>20</v>
      </c>
      <c r="U81" s="45">
        <v>0</v>
      </c>
      <c r="V81" s="45">
        <v>1848</v>
      </c>
      <c r="W81" s="45">
        <v>1470.0833333333335</v>
      </c>
      <c r="X81" s="41">
        <v>0.48554603854389722</v>
      </c>
      <c r="Y81" s="190"/>
      <c r="Z81" s="46"/>
      <c r="AA81" s="46"/>
      <c r="AB81" s="253"/>
      <c r="AC81" s="253"/>
    </row>
    <row r="82" spans="1:30">
      <c r="A82" s="29" t="s">
        <v>1121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VLOOKUP(C:C,total260724105509!B:F,5,0)</f>
        <v>1787</v>
      </c>
      <c r="M82" s="392"/>
      <c r="N82" s="8"/>
      <c r="O82" s="21">
        <f t="shared" si="4"/>
        <v>744.58333333333326</v>
      </c>
      <c r="P82" s="44">
        <v>3680</v>
      </c>
      <c r="Q82" s="44">
        <v>0</v>
      </c>
      <c r="R82" s="44">
        <v>0</v>
      </c>
      <c r="S82" s="44">
        <v>0</v>
      </c>
      <c r="T82" s="44">
        <v>0</v>
      </c>
      <c r="U82" s="45">
        <v>0</v>
      </c>
      <c r="V82" s="45">
        <v>3680</v>
      </c>
      <c r="W82" s="45">
        <v>2935.416666666667</v>
      </c>
      <c r="X82" s="41">
        <v>0.48559782608695651</v>
      </c>
      <c r="Y82" s="190"/>
      <c r="Z82" s="46"/>
      <c r="AA82" s="46"/>
    </row>
    <row r="83" spans="1:30">
      <c r="A83" s="29" t="s">
        <v>1122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VLOOKUP(C:C,total260724105509!B:F,5,0)</f>
        <v>2301</v>
      </c>
      <c r="M83" s="392"/>
      <c r="N83" s="213">
        <v>3000</v>
      </c>
      <c r="O83" s="211">
        <v>3000</v>
      </c>
      <c r="P83" s="44">
        <v>5902</v>
      </c>
      <c r="Q83" s="44">
        <v>4900</v>
      </c>
      <c r="R83" s="44">
        <v>0</v>
      </c>
      <c r="S83" s="44">
        <v>0</v>
      </c>
      <c r="T83" s="44">
        <v>5300</v>
      </c>
      <c r="U83" s="45">
        <v>-400</v>
      </c>
      <c r="V83" s="45">
        <v>602</v>
      </c>
      <c r="W83" s="45">
        <v>-2398</v>
      </c>
      <c r="X83" s="41">
        <v>0.38986784140969161</v>
      </c>
      <c r="Y83" s="190">
        <v>3000</v>
      </c>
      <c r="Z83" s="46" t="s">
        <v>5232</v>
      </c>
      <c r="AA83" s="46" t="s">
        <v>2746</v>
      </c>
    </row>
    <row r="84" spans="1:30">
      <c r="A84" s="29" t="s">
        <v>1123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VLOOKUP(C:C,total260724105509!B:F,5,0)</f>
        <v>151</v>
      </c>
      <c r="M84" s="392" t="str">
        <f>VLOOKUP(C:C,処分売価!A:P,15,0)</f>
        <v>処分品</v>
      </c>
      <c r="N84" s="8"/>
      <c r="O84" s="21">
        <f t="shared" ref="O84:O91" si="5">L84/12*5</f>
        <v>62.916666666666671</v>
      </c>
      <c r="P84" s="44">
        <v>2395</v>
      </c>
      <c r="Q84" s="44">
        <v>0</v>
      </c>
      <c r="R84" s="44">
        <v>0</v>
      </c>
      <c r="S84" s="44">
        <v>0</v>
      </c>
      <c r="T84" s="44">
        <v>0</v>
      </c>
      <c r="U84" s="45">
        <v>0</v>
      </c>
      <c r="V84" s="45">
        <v>2395</v>
      </c>
      <c r="W84" s="45">
        <v>2332.0833333333335</v>
      </c>
      <c r="X84" s="41">
        <v>6.3048016701461373E-2</v>
      </c>
      <c r="Y84" s="190"/>
      <c r="Z84" s="46"/>
      <c r="AA84" s="46"/>
    </row>
    <row r="85" spans="1:30">
      <c r="A85" s="29" t="s">
        <v>1124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VLOOKUP(C:C,total260724105509!B:F,5,0)</f>
        <v>430</v>
      </c>
      <c r="M85" s="392" t="str">
        <f>VLOOKUP(C:C,処分売価!A:P,15,0)</f>
        <v>処分品</v>
      </c>
      <c r="N85" s="8"/>
      <c r="O85" s="21">
        <f t="shared" si="5"/>
        <v>179.16666666666669</v>
      </c>
      <c r="P85" s="44">
        <v>6996</v>
      </c>
      <c r="Q85" s="44">
        <v>0</v>
      </c>
      <c r="R85" s="44">
        <v>0</v>
      </c>
      <c r="S85" s="44">
        <v>0</v>
      </c>
      <c r="T85" s="44">
        <v>0</v>
      </c>
      <c r="U85" s="45">
        <v>0</v>
      </c>
      <c r="V85" s="45">
        <v>6996</v>
      </c>
      <c r="W85" s="45">
        <v>6816.833333333333</v>
      </c>
      <c r="X85" s="41">
        <v>6.146369353916524E-2</v>
      </c>
      <c r="Y85" s="190"/>
      <c r="Z85" s="46"/>
      <c r="AA85" s="46"/>
    </row>
    <row r="86" spans="1:30">
      <c r="A86" s="29" t="s">
        <v>1125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VLOOKUP(C:C,total260724105509!B:F,5,0)</f>
        <v>1887</v>
      </c>
      <c r="M86" s="392"/>
      <c r="N86" s="8"/>
      <c r="O86" s="21">
        <f t="shared" si="5"/>
        <v>786.25</v>
      </c>
      <c r="P86" s="44">
        <v>1207</v>
      </c>
      <c r="Q86" s="44">
        <v>0</v>
      </c>
      <c r="R86" s="44">
        <v>0</v>
      </c>
      <c r="S86" s="44">
        <v>0</v>
      </c>
      <c r="T86" s="44">
        <v>0</v>
      </c>
      <c r="U86" s="45">
        <v>0</v>
      </c>
      <c r="V86" s="45">
        <v>1207</v>
      </c>
      <c r="W86" s="45">
        <v>420.75</v>
      </c>
      <c r="X86" s="41">
        <v>1.5633802816901408</v>
      </c>
      <c r="Y86" s="190"/>
      <c r="Z86" s="46"/>
      <c r="AA86" s="46"/>
    </row>
    <row r="87" spans="1:30" s="402" customFormat="1">
      <c r="A87" s="29" t="s">
        <v>1126</v>
      </c>
      <c r="B87" s="394" t="s">
        <v>356</v>
      </c>
      <c r="C87" s="395" t="s">
        <v>53</v>
      </c>
      <c r="D87" s="396" t="s">
        <v>54</v>
      </c>
      <c r="E87" s="395"/>
      <c r="F87" s="395">
        <v>1511</v>
      </c>
      <c r="G87" s="397">
        <v>1031</v>
      </c>
      <c r="H87" s="397">
        <v>1052</v>
      </c>
      <c r="I87" s="397">
        <f>VLOOKUP(C87,'202310-202403出荷数total2403220951'!B:F,5,0)</f>
        <v>513</v>
      </c>
      <c r="J87" s="397">
        <f>VLOOKUP(C87,'出荷数2307～2406total241008110618'!B:F,5,0)</f>
        <v>546</v>
      </c>
      <c r="K87" s="397" t="e">
        <f>VLOOKUP(C87,'出荷数2407-2506total250730101950'!B:F,5,0)</f>
        <v>#N/A</v>
      </c>
      <c r="L87" s="397" t="e">
        <f>VLOOKUP(C:C,total260724105509!B:F,5,0)</f>
        <v>#N/A</v>
      </c>
      <c r="M87" s="398"/>
      <c r="N87" s="397"/>
      <c r="O87" s="397" t="e">
        <f t="shared" si="5"/>
        <v>#N/A</v>
      </c>
      <c r="P87" s="397">
        <v>0</v>
      </c>
      <c r="Q87" s="397">
        <v>0</v>
      </c>
      <c r="R87" s="397">
        <v>0</v>
      </c>
      <c r="S87" s="397">
        <v>0</v>
      </c>
      <c r="T87" s="397">
        <v>0</v>
      </c>
      <c r="U87" s="399">
        <v>0</v>
      </c>
      <c r="V87" s="399">
        <v>0</v>
      </c>
      <c r="W87" s="399" t="e">
        <v>#N/A</v>
      </c>
      <c r="X87" s="400" t="e">
        <v>#N/A</v>
      </c>
      <c r="Y87" s="190"/>
      <c r="Z87" s="401"/>
      <c r="AA87" s="401"/>
      <c r="AB87" s="406"/>
      <c r="AC87" s="406"/>
      <c r="AD87" s="406"/>
    </row>
    <row r="88" spans="1:30">
      <c r="A88" s="29" t="s">
        <v>1127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VLOOKUP(C:C,total260724105509!B:F,5,0)</f>
        <v>3352</v>
      </c>
      <c r="M88" s="392"/>
      <c r="N88" s="8"/>
      <c r="O88" s="21">
        <f t="shared" si="5"/>
        <v>1396.6666666666665</v>
      </c>
      <c r="P88" s="44">
        <v>2473</v>
      </c>
      <c r="Q88" s="44">
        <v>0</v>
      </c>
      <c r="R88" s="44">
        <v>0</v>
      </c>
      <c r="S88" s="44">
        <v>0</v>
      </c>
      <c r="T88" s="44">
        <v>100</v>
      </c>
      <c r="U88" s="45">
        <v>-100</v>
      </c>
      <c r="V88" s="45">
        <v>2373</v>
      </c>
      <c r="W88" s="45">
        <v>976.33333333333348</v>
      </c>
      <c r="X88" s="41">
        <v>1.355438738374444</v>
      </c>
      <c r="Y88" s="190"/>
      <c r="Z88" s="46"/>
      <c r="AA88" s="46"/>
    </row>
    <row r="89" spans="1:30">
      <c r="A89" s="29" t="s">
        <v>1128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VLOOKUP(C:C,total260724105509!B:F,5,0)</f>
        <v>620</v>
      </c>
      <c r="M89" s="392"/>
      <c r="N89" s="8"/>
      <c r="O89" s="21">
        <f t="shared" si="5"/>
        <v>258.33333333333331</v>
      </c>
      <c r="P89" s="44">
        <v>20</v>
      </c>
      <c r="Q89" s="44">
        <v>0</v>
      </c>
      <c r="R89" s="44">
        <v>1000</v>
      </c>
      <c r="S89" s="44">
        <v>0</v>
      </c>
      <c r="T89" s="44">
        <v>0</v>
      </c>
      <c r="U89" s="45">
        <v>0</v>
      </c>
      <c r="V89" s="45">
        <v>1020</v>
      </c>
      <c r="W89" s="45">
        <v>761.66666666666674</v>
      </c>
      <c r="X89" s="41">
        <v>31</v>
      </c>
      <c r="Y89" s="190"/>
      <c r="Z89" s="46"/>
      <c r="AA89" s="46"/>
    </row>
    <row r="90" spans="1:30">
      <c r="A90" s="29" t="s">
        <v>1129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VLOOKUP(C:C,total260724105509!B:F,5,0)</f>
        <v>5207</v>
      </c>
      <c r="M90" s="392"/>
      <c r="N90" s="8"/>
      <c r="O90" s="21">
        <f t="shared" si="5"/>
        <v>2169.5833333333335</v>
      </c>
      <c r="P90" s="44">
        <v>1655</v>
      </c>
      <c r="Q90" s="44">
        <v>0</v>
      </c>
      <c r="R90" s="44">
        <v>3000</v>
      </c>
      <c r="S90" s="44">
        <v>0</v>
      </c>
      <c r="T90" s="44">
        <v>100</v>
      </c>
      <c r="U90" s="45">
        <v>-100</v>
      </c>
      <c r="V90" s="45">
        <v>4555</v>
      </c>
      <c r="W90" s="45">
        <v>2385.4166666666665</v>
      </c>
      <c r="X90" s="41">
        <v>3.1462235649546826</v>
      </c>
      <c r="Y90" s="190"/>
      <c r="Z90" s="46"/>
      <c r="AA90" s="46"/>
    </row>
    <row r="91" spans="1:30" s="402" customFormat="1">
      <c r="A91" s="29" t="s">
        <v>1130</v>
      </c>
      <c r="B91" s="394" t="s">
        <v>356</v>
      </c>
      <c r="C91" s="395" t="s">
        <v>235</v>
      </c>
      <c r="D91" s="396" t="s">
        <v>236</v>
      </c>
      <c r="E91" s="395"/>
      <c r="F91" s="395">
        <v>102</v>
      </c>
      <c r="G91" s="397">
        <v>340</v>
      </c>
      <c r="H91" s="397">
        <v>49</v>
      </c>
      <c r="I91" s="397">
        <f>VLOOKUP(C91,'202310-202403出荷数total2403220951'!B:F,5,0)</f>
        <v>6</v>
      </c>
      <c r="J91" s="397">
        <f>VLOOKUP(C91,'出荷数2307～2406total241008110618'!B:F,5,0)</f>
        <v>434</v>
      </c>
      <c r="K91" s="397" t="e">
        <f>VLOOKUP(C91,'出荷数2407-2506total250730101950'!B:F,5,0)</f>
        <v>#N/A</v>
      </c>
      <c r="L91" s="397" t="e">
        <f>VLOOKUP(C:C,total260724105509!B:F,5,0)</f>
        <v>#N/A</v>
      </c>
      <c r="M91" s="398"/>
      <c r="N91" s="397"/>
      <c r="O91" s="397" t="e">
        <f t="shared" si="5"/>
        <v>#N/A</v>
      </c>
      <c r="P91" s="397">
        <v>0</v>
      </c>
      <c r="Q91" s="397">
        <v>0</v>
      </c>
      <c r="R91" s="397">
        <v>0</v>
      </c>
      <c r="S91" s="397">
        <v>0</v>
      </c>
      <c r="T91" s="397">
        <v>0</v>
      </c>
      <c r="U91" s="399">
        <v>0</v>
      </c>
      <c r="V91" s="399">
        <v>0</v>
      </c>
      <c r="W91" s="399" t="e">
        <v>#N/A</v>
      </c>
      <c r="X91" s="400" t="e">
        <v>#N/A</v>
      </c>
      <c r="Y91" s="190"/>
      <c r="Z91" s="401"/>
      <c r="AA91" s="401"/>
      <c r="AB91" s="406"/>
      <c r="AC91" s="406"/>
      <c r="AD91" s="406"/>
    </row>
    <row r="92" spans="1:30">
      <c r="A92" s="29" t="s">
        <v>1131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VLOOKUP(C:C,total260724105509!B:F,5,0)</f>
        <v>79</v>
      </c>
      <c r="M92" s="392" t="str">
        <f>VLOOKUP(C:C,処分売価!A:P,15,0)</f>
        <v>処分品</v>
      </c>
      <c r="N92" s="211">
        <v>1400</v>
      </c>
      <c r="O92" s="211">
        <v>1400</v>
      </c>
      <c r="P92" s="44">
        <v>4425</v>
      </c>
      <c r="Q92" s="44">
        <v>0</v>
      </c>
      <c r="R92" s="44">
        <v>0</v>
      </c>
      <c r="S92" s="44">
        <v>0</v>
      </c>
      <c r="T92" s="44">
        <v>0</v>
      </c>
      <c r="U92" s="45">
        <v>0</v>
      </c>
      <c r="V92" s="45">
        <v>4425</v>
      </c>
      <c r="W92" s="45">
        <v>3025</v>
      </c>
      <c r="X92" s="41">
        <v>1.7853107344632767E-2</v>
      </c>
      <c r="Y92" s="190"/>
      <c r="Z92" s="46"/>
      <c r="AA92" s="46"/>
    </row>
    <row r="93" spans="1:30" ht="15" customHeight="1">
      <c r="A93" s="29" t="s">
        <v>1132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VLOOKUP(C:C,total260724105509!B:F,5,0)</f>
        <v>2093</v>
      </c>
      <c r="M93" s="392"/>
      <c r="N93" s="8"/>
      <c r="O93" s="21">
        <f t="shared" ref="O93:O95" si="6">L93/12*5</f>
        <v>872.08333333333326</v>
      </c>
      <c r="P93" s="44">
        <v>4955</v>
      </c>
      <c r="Q93" s="44">
        <v>1270</v>
      </c>
      <c r="R93" s="44">
        <v>0</v>
      </c>
      <c r="S93" s="44">
        <v>0</v>
      </c>
      <c r="T93" s="44">
        <v>1270</v>
      </c>
      <c r="U93" s="45">
        <v>0</v>
      </c>
      <c r="V93" s="45">
        <v>3685</v>
      </c>
      <c r="W93" s="45">
        <v>2812.916666666667</v>
      </c>
      <c r="X93" s="41">
        <v>0.42240161453077701</v>
      </c>
      <c r="Y93" s="190"/>
      <c r="Z93" s="46"/>
      <c r="AA93" s="46"/>
    </row>
    <row r="94" spans="1:30" s="152" customFormat="1" ht="18.600000000000001" customHeight="1">
      <c r="A94" s="29" t="s">
        <v>1133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VLOOKUP(C:C,total260724105509!B:F,5,0)</f>
        <v>#N/A</v>
      </c>
      <c r="M94" s="392"/>
      <c r="N94" s="211">
        <v>380</v>
      </c>
      <c r="O94" s="211" t="e">
        <f t="shared" si="6"/>
        <v>#N/A</v>
      </c>
      <c r="P94" s="148">
        <v>15</v>
      </c>
      <c r="Q94" s="148">
        <v>0</v>
      </c>
      <c r="R94" s="44">
        <v>0</v>
      </c>
      <c r="S94" s="148">
        <v>0</v>
      </c>
      <c r="T94" s="148">
        <v>0</v>
      </c>
      <c r="U94" s="149">
        <v>0</v>
      </c>
      <c r="V94" s="149">
        <v>15</v>
      </c>
      <c r="W94" s="149" t="e">
        <v>#N/A</v>
      </c>
      <c r="X94" s="150" t="e">
        <v>#N/A</v>
      </c>
      <c r="Y94" s="190"/>
      <c r="Z94" s="151"/>
      <c r="AA94" s="151"/>
      <c r="AB94" s="191"/>
      <c r="AC94" s="191"/>
      <c r="AD94" s="191"/>
    </row>
    <row r="95" spans="1:30" s="152" customFormat="1" ht="18.600000000000001" customHeight="1">
      <c r="A95" s="29" t="s">
        <v>1134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VLOOKUP(C:C,total260724105509!B:F,5,0)</f>
        <v>#N/A</v>
      </c>
      <c r="M95" s="392"/>
      <c r="N95" s="8"/>
      <c r="O95" s="21" t="e">
        <f t="shared" si="6"/>
        <v>#N/A</v>
      </c>
      <c r="P95" s="148">
        <v>3</v>
      </c>
      <c r="Q95" s="148">
        <v>0</v>
      </c>
      <c r="R95" s="44">
        <v>0</v>
      </c>
      <c r="S95" s="148">
        <v>0</v>
      </c>
      <c r="T95" s="148">
        <v>0</v>
      </c>
      <c r="U95" s="149">
        <v>0</v>
      </c>
      <c r="V95" s="149">
        <v>3</v>
      </c>
      <c r="W95" s="149" t="e">
        <v>#N/A</v>
      </c>
      <c r="X95" s="150" t="e">
        <v>#N/A</v>
      </c>
      <c r="Y95" s="190"/>
      <c r="Z95" s="151"/>
      <c r="AA95" s="151"/>
      <c r="AB95" s="191"/>
      <c r="AC95" s="191"/>
      <c r="AD95" s="191"/>
    </row>
    <row r="96" spans="1:30">
      <c r="A96" s="29" t="s">
        <v>1135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VLOOKUP(C:C,total260724105509!B:F,5,0)</f>
        <v>2735</v>
      </c>
      <c r="M96" s="392"/>
      <c r="N96" s="213">
        <v>881</v>
      </c>
      <c r="O96" s="211">
        <v>881</v>
      </c>
      <c r="P96" s="44">
        <v>2681</v>
      </c>
      <c r="Q96" s="44">
        <v>0</v>
      </c>
      <c r="R96" s="44">
        <v>0</v>
      </c>
      <c r="S96" s="44">
        <v>0</v>
      </c>
      <c r="T96" s="44">
        <v>0</v>
      </c>
      <c r="U96" s="45">
        <v>0</v>
      </c>
      <c r="V96" s="45">
        <v>2681</v>
      </c>
      <c r="W96" s="45">
        <v>1800</v>
      </c>
      <c r="X96" s="41">
        <v>1.0201417381574041</v>
      </c>
      <c r="Y96" s="190"/>
      <c r="Z96" s="46"/>
      <c r="AA96" s="46"/>
    </row>
    <row r="97" spans="1:30">
      <c r="A97" s="29" t="s">
        <v>1136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VLOOKUP(C:C,total260724105509!B:F,5,0)</f>
        <v>1171</v>
      </c>
      <c r="M97" s="392"/>
      <c r="N97" s="8"/>
      <c r="O97" s="21">
        <f t="shared" ref="O97:O100" si="7">L97/12*5</f>
        <v>487.91666666666663</v>
      </c>
      <c r="P97" s="44">
        <v>8530</v>
      </c>
      <c r="Q97" s="44">
        <v>0</v>
      </c>
      <c r="R97" s="44">
        <v>0</v>
      </c>
      <c r="S97" s="44">
        <v>0</v>
      </c>
      <c r="T97" s="44">
        <v>0</v>
      </c>
      <c r="U97" s="45">
        <v>0</v>
      </c>
      <c r="V97" s="45">
        <v>8530</v>
      </c>
      <c r="W97" s="45">
        <v>8042.083333333333</v>
      </c>
      <c r="X97" s="41">
        <v>0.13728018757327082</v>
      </c>
      <c r="Y97" s="190"/>
      <c r="Z97" s="46"/>
      <c r="AA97" s="46"/>
    </row>
    <row r="98" spans="1:30">
      <c r="A98" s="29" t="s">
        <v>1137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VLOOKUP(C:C,total260724105509!B:F,5,0)</f>
        <v>2440</v>
      </c>
      <c r="M98" s="392"/>
      <c r="N98" s="8"/>
      <c r="O98" s="21">
        <f t="shared" si="7"/>
        <v>1016.6666666666667</v>
      </c>
      <c r="P98" s="44">
        <v>4004</v>
      </c>
      <c r="Q98" s="44">
        <v>0</v>
      </c>
      <c r="R98" s="44">
        <v>0</v>
      </c>
      <c r="S98" s="44">
        <v>0</v>
      </c>
      <c r="T98" s="44">
        <v>0</v>
      </c>
      <c r="U98" s="45">
        <v>0</v>
      </c>
      <c r="V98" s="45">
        <v>4004</v>
      </c>
      <c r="W98" s="45">
        <v>2987.333333333333</v>
      </c>
      <c r="X98" s="41">
        <v>0.60939060939060941</v>
      </c>
      <c r="Y98" s="190"/>
      <c r="Z98" s="46"/>
      <c r="AA98" s="46"/>
    </row>
    <row r="99" spans="1:30">
      <c r="A99" s="29" t="s">
        <v>1138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VLOOKUP(C:C,total260724105509!B:F,5,0)</f>
        <v>391</v>
      </c>
      <c r="M99" s="392" t="str">
        <f>VLOOKUP(C:C,処分売価!A:P,15,0)</f>
        <v>処分品</v>
      </c>
      <c r="N99" s="8"/>
      <c r="O99" s="21">
        <f t="shared" si="7"/>
        <v>162.91666666666669</v>
      </c>
      <c r="P99" s="44">
        <v>2630</v>
      </c>
      <c r="Q99" s="44">
        <v>0</v>
      </c>
      <c r="R99" s="44">
        <v>0</v>
      </c>
      <c r="S99" s="44">
        <v>0</v>
      </c>
      <c r="T99" s="44">
        <v>0</v>
      </c>
      <c r="U99" s="45">
        <v>0</v>
      </c>
      <c r="V99" s="45">
        <v>2630</v>
      </c>
      <c r="W99" s="45">
        <v>2467.0833333333335</v>
      </c>
      <c r="X99" s="204">
        <v>0.14866920152091254</v>
      </c>
      <c r="Y99" s="190"/>
      <c r="Z99" s="190"/>
      <c r="AA99" s="190"/>
    </row>
    <row r="100" spans="1:30">
      <c r="A100" s="29" t="s">
        <v>1139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VLOOKUP(C:C,total260724105509!B:F,5,0)</f>
        <v>3036</v>
      </c>
      <c r="M100" s="392"/>
      <c r="N100" s="8"/>
      <c r="O100" s="21">
        <f t="shared" si="7"/>
        <v>1265</v>
      </c>
      <c r="P100" s="44">
        <v>947</v>
      </c>
      <c r="Q100" s="44">
        <v>150</v>
      </c>
      <c r="R100" s="44">
        <v>3000</v>
      </c>
      <c r="S100" s="44">
        <v>0</v>
      </c>
      <c r="T100" s="44">
        <v>150</v>
      </c>
      <c r="U100" s="45">
        <v>0</v>
      </c>
      <c r="V100" s="45">
        <v>3797</v>
      </c>
      <c r="W100" s="45">
        <v>2532</v>
      </c>
      <c r="X100" s="41">
        <v>3.2059134107708553</v>
      </c>
      <c r="Y100" s="190"/>
      <c r="Z100" s="46"/>
      <c r="AA100" s="46"/>
    </row>
    <row r="101" spans="1:30">
      <c r="A101" s="29" t="s">
        <v>659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VLOOKUP(C:C,total260724105509!B:F,5,0)</f>
        <v>6766</v>
      </c>
      <c r="M101" s="392"/>
      <c r="N101" s="213">
        <v>3000</v>
      </c>
      <c r="O101" s="211">
        <v>3000</v>
      </c>
      <c r="P101" s="44">
        <v>7750</v>
      </c>
      <c r="Q101" s="44">
        <v>9540</v>
      </c>
      <c r="R101" s="44">
        <v>0</v>
      </c>
      <c r="S101" s="44">
        <v>0</v>
      </c>
      <c r="T101" s="44">
        <v>9540</v>
      </c>
      <c r="U101" s="45">
        <v>0</v>
      </c>
      <c r="V101" s="45">
        <v>-1790</v>
      </c>
      <c r="W101" s="45">
        <v>-4790</v>
      </c>
      <c r="X101" s="41">
        <v>0.87303225806451612</v>
      </c>
      <c r="Y101" s="190"/>
      <c r="Z101" s="46" t="s">
        <v>5252</v>
      </c>
      <c r="AA101" s="46"/>
    </row>
    <row r="102" spans="1:30">
      <c r="A102" s="29" t="s">
        <v>1140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VLOOKUP(C:C,total260724105509!B:F,5,0)</f>
        <v>7249</v>
      </c>
      <c r="M102" s="392"/>
      <c r="N102" s="8"/>
      <c r="O102" s="21">
        <f>L102/12*5</f>
        <v>3020.416666666667</v>
      </c>
      <c r="P102" s="44">
        <v>4203</v>
      </c>
      <c r="Q102" s="44">
        <v>215</v>
      </c>
      <c r="R102" s="44">
        <v>0</v>
      </c>
      <c r="S102" s="44">
        <v>0</v>
      </c>
      <c r="T102" s="44">
        <v>215</v>
      </c>
      <c r="U102" s="45">
        <v>0</v>
      </c>
      <c r="V102" s="45">
        <v>3988</v>
      </c>
      <c r="W102" s="45">
        <v>967.58333333333303</v>
      </c>
      <c r="X102" s="41">
        <v>1.7247204377825363</v>
      </c>
      <c r="Y102" s="410"/>
      <c r="Z102" s="233"/>
      <c r="AA102" s="233"/>
    </row>
    <row r="103" spans="1:30">
      <c r="A103" s="29" t="s">
        <v>1141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VLOOKUP(C:C,total260724105509!B:F,5,0)</f>
        <v>4645</v>
      </c>
      <c r="M103" s="392"/>
      <c r="N103" s="211">
        <v>5000</v>
      </c>
      <c r="O103" s="211">
        <v>5000</v>
      </c>
      <c r="P103" s="44">
        <v>8023</v>
      </c>
      <c r="Q103" s="44">
        <v>0</v>
      </c>
      <c r="R103" s="44">
        <v>0</v>
      </c>
      <c r="S103" s="44">
        <v>0</v>
      </c>
      <c r="T103" s="44">
        <v>0</v>
      </c>
      <c r="U103" s="45">
        <v>0</v>
      </c>
      <c r="V103" s="45">
        <v>8023</v>
      </c>
      <c r="W103" s="45">
        <v>3023</v>
      </c>
      <c r="X103" s="41">
        <v>0.57896048859528859</v>
      </c>
      <c r="Y103" s="190"/>
      <c r="Z103" s="46"/>
      <c r="AA103" s="46"/>
    </row>
    <row r="104" spans="1:30">
      <c r="A104" s="29" t="s">
        <v>1142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VLOOKUP(C:C,total260724105509!B:F,5,0)</f>
        <v>6164</v>
      </c>
      <c r="M104" s="392"/>
      <c r="N104" s="8"/>
      <c r="O104" s="21">
        <f>L104/12*5</f>
        <v>2568.333333333333</v>
      </c>
      <c r="P104" s="44">
        <v>15550</v>
      </c>
      <c r="Q104" s="44">
        <v>3960</v>
      </c>
      <c r="R104" s="44">
        <v>0</v>
      </c>
      <c r="S104" s="44">
        <v>0</v>
      </c>
      <c r="T104" s="44">
        <v>4160</v>
      </c>
      <c r="U104" s="45">
        <v>-200</v>
      </c>
      <c r="V104" s="45">
        <v>11390</v>
      </c>
      <c r="W104" s="45">
        <v>8821.6666666666679</v>
      </c>
      <c r="X104" s="41">
        <v>0.39639871382636654</v>
      </c>
      <c r="Y104" s="190"/>
      <c r="Z104" s="46"/>
      <c r="AA104" s="46"/>
    </row>
    <row r="105" spans="1:30">
      <c r="A105" s="29" t="s">
        <v>1143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VLOOKUP(C:C,total260724105509!B:F,5,0)</f>
        <v>3540</v>
      </c>
      <c r="M105" s="392"/>
      <c r="N105" s="213">
        <v>1099</v>
      </c>
      <c r="O105" s="211">
        <v>800</v>
      </c>
      <c r="P105" s="44">
        <v>1001</v>
      </c>
      <c r="Q105" s="44">
        <v>0</v>
      </c>
      <c r="R105" s="44">
        <v>0</v>
      </c>
      <c r="S105" s="44">
        <v>0</v>
      </c>
      <c r="T105" s="44">
        <v>0</v>
      </c>
      <c r="U105" s="45">
        <v>0</v>
      </c>
      <c r="V105" s="45">
        <v>1001</v>
      </c>
      <c r="W105" s="45">
        <v>201</v>
      </c>
      <c r="X105" s="41">
        <v>3.5364635364635366</v>
      </c>
      <c r="Y105" s="190"/>
      <c r="Z105" s="46"/>
      <c r="AA105" s="46"/>
    </row>
    <row r="106" spans="1:30">
      <c r="A106" s="29" t="s">
        <v>1144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VLOOKUP(C:C,total260724105509!B:F,5,0)</f>
        <v>1187</v>
      </c>
      <c r="M106" s="392"/>
      <c r="N106" s="213">
        <v>400</v>
      </c>
      <c r="O106" s="211">
        <v>400</v>
      </c>
      <c r="P106" s="44">
        <v>1050</v>
      </c>
      <c r="Q106" s="44">
        <v>0</v>
      </c>
      <c r="R106" s="44">
        <v>0</v>
      </c>
      <c r="S106" s="44">
        <v>0</v>
      </c>
      <c r="T106" s="44">
        <v>0</v>
      </c>
      <c r="U106" s="45">
        <v>0</v>
      </c>
      <c r="V106" s="45">
        <v>1050</v>
      </c>
      <c r="W106" s="45">
        <v>650</v>
      </c>
      <c r="X106" s="41">
        <v>1.1304761904761904</v>
      </c>
      <c r="Y106" s="190"/>
      <c r="Z106" s="46"/>
      <c r="AA106" s="46"/>
    </row>
    <row r="107" spans="1:30" s="268" customFormat="1">
      <c r="A107" s="29" t="s">
        <v>1145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VLOOKUP(C:C,total260724105509!B:F,5,0)</f>
        <v>133</v>
      </c>
      <c r="M107" s="392" t="str">
        <f>VLOOKUP(C:C,処分売価!A:P,15,0)</f>
        <v>処分品</v>
      </c>
      <c r="N107" s="8"/>
      <c r="O107" s="21">
        <f t="shared" ref="O107:O121" si="8">L107/12*5</f>
        <v>55.416666666666671</v>
      </c>
      <c r="P107" s="264">
        <v>98</v>
      </c>
      <c r="Q107" s="264">
        <v>0</v>
      </c>
      <c r="R107" s="264">
        <v>0</v>
      </c>
      <c r="S107" s="264">
        <v>0</v>
      </c>
      <c r="T107" s="264">
        <v>0</v>
      </c>
      <c r="U107" s="265">
        <v>0</v>
      </c>
      <c r="V107" s="265">
        <v>98</v>
      </c>
      <c r="W107" s="265">
        <v>42.583333333333329</v>
      </c>
      <c r="X107" s="266">
        <v>1.3571428571428572</v>
      </c>
      <c r="Y107" s="190"/>
      <c r="Z107" s="267"/>
      <c r="AA107" s="267"/>
      <c r="AB107" s="37"/>
      <c r="AC107" s="37"/>
      <c r="AD107" s="37"/>
    </row>
    <row r="108" spans="1:30">
      <c r="A108" s="29" t="s">
        <v>1146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VLOOKUP(C:C,total260724105509!B:F,5,0)</f>
        <v>1917</v>
      </c>
      <c r="M108" s="392"/>
      <c r="N108" s="8"/>
      <c r="O108" s="21">
        <f t="shared" si="8"/>
        <v>798.75</v>
      </c>
      <c r="P108" s="44">
        <v>4364</v>
      </c>
      <c r="Q108" s="44">
        <v>0</v>
      </c>
      <c r="R108" s="44">
        <v>0</v>
      </c>
      <c r="S108" s="44">
        <v>0</v>
      </c>
      <c r="T108" s="44">
        <v>0</v>
      </c>
      <c r="U108" s="45">
        <v>0</v>
      </c>
      <c r="V108" s="45">
        <v>4364</v>
      </c>
      <c r="W108" s="45">
        <v>3565.25</v>
      </c>
      <c r="X108" s="41">
        <v>0.43927589367552705</v>
      </c>
      <c r="Y108" s="190"/>
      <c r="Z108" s="46"/>
      <c r="AA108" s="46"/>
    </row>
    <row r="109" spans="1:30">
      <c r="A109" s="29" t="s">
        <v>1147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VLOOKUP(C:C,total260724105509!B:F,5,0)</f>
        <v>799</v>
      </c>
      <c r="M109" s="392"/>
      <c r="N109" s="8"/>
      <c r="O109" s="21">
        <f t="shared" si="8"/>
        <v>332.91666666666663</v>
      </c>
      <c r="P109" s="44">
        <v>2514</v>
      </c>
      <c r="Q109" s="44">
        <v>0</v>
      </c>
      <c r="R109" s="44">
        <v>0</v>
      </c>
      <c r="S109" s="44">
        <v>0</v>
      </c>
      <c r="T109" s="44">
        <v>0</v>
      </c>
      <c r="U109" s="45">
        <v>0</v>
      </c>
      <c r="V109" s="45">
        <v>2514</v>
      </c>
      <c r="W109" s="45">
        <v>2181.0833333333335</v>
      </c>
      <c r="X109" s="41">
        <v>0.31782020684168655</v>
      </c>
      <c r="Y109" s="190"/>
      <c r="Z109" s="46"/>
      <c r="AA109" s="46"/>
    </row>
    <row r="110" spans="1:30">
      <c r="A110" s="29" t="s">
        <v>1148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VLOOKUP(C:C,total260724105509!B:F,5,0)</f>
        <v>10494</v>
      </c>
      <c r="M110" s="392"/>
      <c r="N110" s="8"/>
      <c r="O110" s="21">
        <f t="shared" si="8"/>
        <v>4372.5</v>
      </c>
      <c r="P110" s="44">
        <v>8814</v>
      </c>
      <c r="Q110" s="44">
        <v>8720</v>
      </c>
      <c r="R110" s="44">
        <v>0</v>
      </c>
      <c r="S110" s="44">
        <v>0</v>
      </c>
      <c r="T110" s="44">
        <v>9110</v>
      </c>
      <c r="U110" s="45">
        <v>-390</v>
      </c>
      <c r="V110" s="45">
        <v>-296</v>
      </c>
      <c r="W110" s="45">
        <v>-4668.5</v>
      </c>
      <c r="X110" s="41">
        <v>1.1906058543226685</v>
      </c>
      <c r="Y110" s="190"/>
      <c r="Z110" s="46"/>
      <c r="AA110" s="46"/>
    </row>
    <row r="111" spans="1:30">
      <c r="A111" s="29" t="s">
        <v>1149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VLOOKUP(C:C,total260724105509!B:F,5,0)</f>
        <v>6493</v>
      </c>
      <c r="M111" s="392"/>
      <c r="N111" s="211"/>
      <c r="O111" s="21">
        <f t="shared" si="8"/>
        <v>2705.416666666667</v>
      </c>
      <c r="P111" s="44">
        <v>2959</v>
      </c>
      <c r="Q111" s="44">
        <v>1654</v>
      </c>
      <c r="R111" s="44">
        <v>0</v>
      </c>
      <c r="S111" s="44">
        <v>0</v>
      </c>
      <c r="T111" s="44">
        <v>1924</v>
      </c>
      <c r="U111" s="45">
        <v>-270</v>
      </c>
      <c r="V111" s="45">
        <v>1035</v>
      </c>
      <c r="W111" s="45">
        <v>-1670.416666666667</v>
      </c>
      <c r="X111" s="41">
        <v>2.1943224062183169</v>
      </c>
      <c r="Y111" s="190"/>
      <c r="Z111" s="46"/>
      <c r="AA111" s="46"/>
    </row>
    <row r="112" spans="1:30" s="402" customFormat="1" ht="15.75">
      <c r="A112" s="29" t="s">
        <v>1150</v>
      </c>
      <c r="B112" s="394" t="s">
        <v>356</v>
      </c>
      <c r="C112" s="395" t="s">
        <v>94</v>
      </c>
      <c r="D112" s="396" t="s">
        <v>90</v>
      </c>
      <c r="E112" s="395" t="s">
        <v>95</v>
      </c>
      <c r="F112" s="395">
        <v>610</v>
      </c>
      <c r="G112" s="397">
        <v>664</v>
      </c>
      <c r="H112" s="397">
        <v>658</v>
      </c>
      <c r="I112" s="397">
        <f>VLOOKUP(C112,'202310-202403出荷数total2403220951'!B:F,5,0)</f>
        <v>2</v>
      </c>
      <c r="J112" s="397">
        <f>VLOOKUP(C112,'出荷数2307～2406total241008110618'!B:F,5,0)</f>
        <v>92</v>
      </c>
      <c r="K112" s="397" t="e">
        <f>VLOOKUP(C112,'出荷数2407-2506total250730101950'!B:F,5,0)</f>
        <v>#N/A</v>
      </c>
      <c r="L112" s="397" t="e">
        <f>VLOOKUP(C:C,total260724105509!B:F,5,0)</f>
        <v>#N/A</v>
      </c>
      <c r="M112" s="398"/>
      <c r="N112" s="397"/>
      <c r="O112" s="397" t="e">
        <f t="shared" si="8"/>
        <v>#N/A</v>
      </c>
      <c r="P112" s="397">
        <v>0</v>
      </c>
      <c r="Q112" s="397">
        <v>0</v>
      </c>
      <c r="R112" s="397">
        <v>0</v>
      </c>
      <c r="S112" s="397">
        <v>0</v>
      </c>
      <c r="T112" s="397">
        <v>0</v>
      </c>
      <c r="U112" s="399">
        <v>0</v>
      </c>
      <c r="V112" s="399">
        <v>0</v>
      </c>
      <c r="W112" s="399" t="e">
        <v>#N/A</v>
      </c>
      <c r="X112" s="400" t="e">
        <v>#N/A</v>
      </c>
      <c r="Y112" s="190"/>
      <c r="Z112" s="401"/>
      <c r="AA112" s="401"/>
    </row>
    <row r="113" spans="1:27">
      <c r="A113" s="29" t="s">
        <v>1151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VLOOKUP(C:C,total260724105509!B:F,5,0)</f>
        <v>2471</v>
      </c>
      <c r="M113" s="392"/>
      <c r="N113" s="8"/>
      <c r="O113" s="21">
        <f t="shared" si="8"/>
        <v>1029.5833333333333</v>
      </c>
      <c r="P113" s="44">
        <v>3681</v>
      </c>
      <c r="Q113" s="44">
        <v>290</v>
      </c>
      <c r="R113" s="44">
        <v>0</v>
      </c>
      <c r="S113" s="44">
        <v>0</v>
      </c>
      <c r="T113" s="44">
        <v>290</v>
      </c>
      <c r="U113" s="45">
        <v>0</v>
      </c>
      <c r="V113" s="45">
        <v>3391</v>
      </c>
      <c r="W113" s="45">
        <v>2361.416666666667</v>
      </c>
      <c r="X113" s="41">
        <v>0.67128497690844879</v>
      </c>
      <c r="Y113" s="190"/>
      <c r="Z113" s="46"/>
      <c r="AA113" s="46"/>
    </row>
    <row r="114" spans="1:27">
      <c r="A114" s="29" t="s">
        <v>1152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VLOOKUP(C:C,total260724105509!B:F,5,0)</f>
        <v>1108</v>
      </c>
      <c r="M114" s="392"/>
      <c r="N114" s="8"/>
      <c r="O114" s="21">
        <f t="shared" si="8"/>
        <v>461.66666666666663</v>
      </c>
      <c r="P114" s="44">
        <v>1089</v>
      </c>
      <c r="Q114" s="44">
        <v>0</v>
      </c>
      <c r="R114" s="44">
        <v>0</v>
      </c>
      <c r="S114" s="44">
        <v>0</v>
      </c>
      <c r="T114" s="44">
        <v>0</v>
      </c>
      <c r="U114" s="45">
        <v>0</v>
      </c>
      <c r="V114" s="45">
        <v>1089</v>
      </c>
      <c r="W114" s="45">
        <v>627.33333333333337</v>
      </c>
      <c r="X114" s="41">
        <v>1.0174471992653811</v>
      </c>
      <c r="Y114" s="190"/>
      <c r="Z114" s="46"/>
      <c r="AA114" s="46"/>
    </row>
    <row r="115" spans="1:27">
      <c r="A115" s="29" t="s">
        <v>1153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VLOOKUP(C:C,total260724105509!B:F,5,0)</f>
        <v>660</v>
      </c>
      <c r="M115" s="392"/>
      <c r="N115" s="8"/>
      <c r="O115" s="21">
        <f t="shared" si="8"/>
        <v>275</v>
      </c>
      <c r="P115" s="44">
        <v>1308</v>
      </c>
      <c r="Q115" s="44">
        <v>0</v>
      </c>
      <c r="R115" s="44">
        <v>0</v>
      </c>
      <c r="S115" s="44">
        <v>0</v>
      </c>
      <c r="T115" s="44">
        <v>0</v>
      </c>
      <c r="U115" s="45">
        <v>0</v>
      </c>
      <c r="V115" s="45">
        <v>1308</v>
      </c>
      <c r="W115" s="45">
        <v>1033</v>
      </c>
      <c r="X115" s="41">
        <v>0.50458715596330272</v>
      </c>
      <c r="Y115" s="190"/>
      <c r="Z115" s="46"/>
      <c r="AA115" s="46"/>
    </row>
    <row r="116" spans="1:27">
      <c r="A116" s="29" t="s">
        <v>1154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VLOOKUP(C:C,total260724105509!B:F,5,0)</f>
        <v>8907</v>
      </c>
      <c r="M116" s="392"/>
      <c r="N116" s="8"/>
      <c r="O116" s="21">
        <f t="shared" si="8"/>
        <v>3711.25</v>
      </c>
      <c r="P116" s="44">
        <v>10317</v>
      </c>
      <c r="Q116" s="44">
        <v>6805</v>
      </c>
      <c r="R116" s="44">
        <v>5000</v>
      </c>
      <c r="S116" s="44">
        <v>0</v>
      </c>
      <c r="T116" s="44">
        <v>6805</v>
      </c>
      <c r="U116" s="45">
        <v>0</v>
      </c>
      <c r="V116" s="45">
        <v>8512</v>
      </c>
      <c r="W116" s="45">
        <v>4800.75</v>
      </c>
      <c r="X116" s="41">
        <v>0.86333236405931957</v>
      </c>
      <c r="Y116" s="190"/>
      <c r="Z116" s="46"/>
      <c r="AA116" s="46"/>
    </row>
    <row r="117" spans="1:27" s="402" customFormat="1" ht="15.75">
      <c r="A117" s="29" t="s">
        <v>1155</v>
      </c>
      <c r="B117" s="394" t="s">
        <v>356</v>
      </c>
      <c r="C117" s="395" t="s">
        <v>239</v>
      </c>
      <c r="D117" s="396" t="s">
        <v>240</v>
      </c>
      <c r="E117" s="395"/>
      <c r="F117" s="395">
        <v>12020</v>
      </c>
      <c r="G117" s="397">
        <v>7464</v>
      </c>
      <c r="H117" s="397">
        <v>4812</v>
      </c>
      <c r="I117" s="397">
        <f>VLOOKUP(C117,'202310-202403出荷数total2403220951'!B:F,5,0)</f>
        <v>1216</v>
      </c>
      <c r="J117" s="397">
        <f>VLOOKUP(C117,'出荷数2307～2406total241008110618'!B:F,5,0)</f>
        <v>1820</v>
      </c>
      <c r="K117" s="397" t="e">
        <f>VLOOKUP(C117,'出荷数2407-2506total250730101950'!B:F,5,0)</f>
        <v>#N/A</v>
      </c>
      <c r="L117" s="397" t="e">
        <f>VLOOKUP(C:C,total260724105509!B:F,5,0)</f>
        <v>#N/A</v>
      </c>
      <c r="M117" s="398"/>
      <c r="N117" s="397"/>
      <c r="O117" s="397" t="e">
        <f t="shared" si="8"/>
        <v>#N/A</v>
      </c>
      <c r="P117" s="397">
        <v>0</v>
      </c>
      <c r="Q117" s="397">
        <v>0</v>
      </c>
      <c r="R117" s="397">
        <v>0</v>
      </c>
      <c r="S117" s="397">
        <v>0</v>
      </c>
      <c r="T117" s="397">
        <v>0</v>
      </c>
      <c r="U117" s="399">
        <v>0</v>
      </c>
      <c r="V117" s="399">
        <v>0</v>
      </c>
      <c r="W117" s="399" t="e">
        <v>#N/A</v>
      </c>
      <c r="X117" s="400" t="e">
        <v>#N/A</v>
      </c>
      <c r="Y117" s="190"/>
      <c r="Z117" s="401"/>
      <c r="AA117" s="401"/>
    </row>
    <row r="118" spans="1:27">
      <c r="A118" s="29" t="s">
        <v>1156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VLOOKUP(C:C,total260724105509!B:F,5,0)</f>
        <v>15952</v>
      </c>
      <c r="M118" s="392"/>
      <c r="N118" s="8"/>
      <c r="O118" s="21">
        <f t="shared" si="8"/>
        <v>6646.6666666666661</v>
      </c>
      <c r="P118" s="44">
        <v>12636</v>
      </c>
      <c r="Q118" s="44">
        <v>10890</v>
      </c>
      <c r="R118" s="44">
        <v>0</v>
      </c>
      <c r="S118" s="44">
        <v>0</v>
      </c>
      <c r="T118" s="44">
        <v>10940</v>
      </c>
      <c r="U118" s="45">
        <v>-50</v>
      </c>
      <c r="V118" s="45">
        <v>1696</v>
      </c>
      <c r="W118" s="45">
        <v>-4950.6666666666661</v>
      </c>
      <c r="X118" s="41">
        <v>1.2624248179803734</v>
      </c>
      <c r="Y118" s="190"/>
      <c r="Z118" s="46"/>
      <c r="AA118" s="46"/>
    </row>
    <row r="119" spans="1:27">
      <c r="A119" s="29" t="s">
        <v>1157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VLOOKUP(C:C,total260724105509!B:F,5,0)</f>
        <v>2423</v>
      </c>
      <c r="M119" s="392"/>
      <c r="N119" s="8"/>
      <c r="O119" s="21">
        <f t="shared" si="8"/>
        <v>1009.5833333333333</v>
      </c>
      <c r="P119" s="44">
        <v>3600</v>
      </c>
      <c r="Q119" s="44">
        <v>1220</v>
      </c>
      <c r="R119" s="44">
        <v>0</v>
      </c>
      <c r="S119" s="44">
        <v>0</v>
      </c>
      <c r="T119" s="44">
        <v>1220</v>
      </c>
      <c r="U119" s="45">
        <v>0</v>
      </c>
      <c r="V119" s="45">
        <v>2380</v>
      </c>
      <c r="W119" s="45">
        <v>1370.4166666666667</v>
      </c>
      <c r="X119" s="41">
        <v>0.67305555555555552</v>
      </c>
      <c r="Y119" s="190"/>
      <c r="Z119" s="46"/>
      <c r="AA119" s="46"/>
    </row>
    <row r="120" spans="1:27">
      <c r="A120" s="29" t="s">
        <v>1158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VLOOKUP(C:C,total260724105509!B:F,5,0)</f>
        <v>10820</v>
      </c>
      <c r="M120" s="392"/>
      <c r="N120" s="8"/>
      <c r="O120" s="21">
        <f t="shared" si="8"/>
        <v>4508.333333333333</v>
      </c>
      <c r="P120" s="44">
        <v>8855</v>
      </c>
      <c r="Q120" s="44">
        <v>6820</v>
      </c>
      <c r="R120" s="44">
        <v>0</v>
      </c>
      <c r="S120" s="44">
        <v>0</v>
      </c>
      <c r="T120" s="44">
        <v>7940</v>
      </c>
      <c r="U120" s="45">
        <v>-1120</v>
      </c>
      <c r="V120" s="45">
        <v>915</v>
      </c>
      <c r="W120" s="45">
        <v>-3593.333333333333</v>
      </c>
      <c r="X120" s="41">
        <v>1.2219085262563523</v>
      </c>
      <c r="Y120" s="190"/>
      <c r="Z120" s="46"/>
      <c r="AA120" s="46"/>
    </row>
    <row r="121" spans="1:27">
      <c r="A121" s="29" t="s">
        <v>1159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VLOOKUP(C:C,total260724105509!B:F,5,0)</f>
        <v>3692</v>
      </c>
      <c r="M121" s="392"/>
      <c r="N121" s="8"/>
      <c r="O121" s="21">
        <f t="shared" si="8"/>
        <v>1538.3333333333335</v>
      </c>
      <c r="P121" s="44">
        <v>4388</v>
      </c>
      <c r="Q121" s="44">
        <v>100</v>
      </c>
      <c r="R121" s="44">
        <v>0</v>
      </c>
      <c r="S121" s="44">
        <v>0</v>
      </c>
      <c r="T121" s="44">
        <v>100</v>
      </c>
      <c r="U121" s="45">
        <v>0</v>
      </c>
      <c r="V121" s="45">
        <v>4288</v>
      </c>
      <c r="W121" s="45">
        <v>2749.6666666666665</v>
      </c>
      <c r="X121" s="41">
        <v>0.84138559708295346</v>
      </c>
      <c r="Y121" s="190"/>
      <c r="Z121" s="46"/>
      <c r="AA121" s="46"/>
    </row>
    <row r="122" spans="1:27">
      <c r="A122" s="29" t="s">
        <v>1160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VLOOKUP(C:C,total260724105509!B:F,5,0)</f>
        <v>1341</v>
      </c>
      <c r="M122" s="392"/>
      <c r="N122" s="213">
        <v>400</v>
      </c>
      <c r="O122" s="211">
        <v>400</v>
      </c>
      <c r="P122" s="44">
        <v>3016</v>
      </c>
      <c r="Q122" s="44">
        <v>0</v>
      </c>
      <c r="R122" s="44">
        <v>0</v>
      </c>
      <c r="S122" s="44">
        <v>0</v>
      </c>
      <c r="T122" s="44">
        <v>0</v>
      </c>
      <c r="U122" s="45">
        <v>0</v>
      </c>
      <c r="V122" s="45">
        <v>3016</v>
      </c>
      <c r="W122" s="45">
        <v>2616</v>
      </c>
      <c r="X122" s="41">
        <v>0.44462864721485412</v>
      </c>
      <c r="Y122" s="190"/>
      <c r="Z122" s="46"/>
      <c r="AA122" s="46"/>
    </row>
    <row r="123" spans="1:27" s="402" customFormat="1" ht="15.75">
      <c r="A123" s="29" t="s">
        <v>1161</v>
      </c>
      <c r="B123" s="394" t="s">
        <v>356</v>
      </c>
      <c r="C123" s="395" t="s">
        <v>241</v>
      </c>
      <c r="D123" s="396" t="s">
        <v>242</v>
      </c>
      <c r="E123" s="395"/>
      <c r="F123" s="395">
        <v>229</v>
      </c>
      <c r="G123" s="397">
        <v>293</v>
      </c>
      <c r="H123" s="397">
        <v>221</v>
      </c>
      <c r="I123" s="397" t="e">
        <f>VLOOKUP(C123,'202310-202403出荷数total2403220951'!B:F,5,0)</f>
        <v>#N/A</v>
      </c>
      <c r="J123" s="397">
        <f>VLOOKUP(C123,'出荷数2307～2406total241008110618'!B:F,5,0)</f>
        <v>27</v>
      </c>
      <c r="K123" s="397" t="e">
        <f>VLOOKUP(C123,'出荷数2407-2506total250730101950'!B:F,5,0)</f>
        <v>#N/A</v>
      </c>
      <c r="L123" s="397" t="e">
        <f>VLOOKUP(C:C,total260724105509!B:F,5,0)</f>
        <v>#N/A</v>
      </c>
      <c r="M123" s="398"/>
      <c r="N123" s="397"/>
      <c r="O123" s="397" t="e">
        <f>L123/12*5</f>
        <v>#N/A</v>
      </c>
      <c r="P123" s="397">
        <v>0</v>
      </c>
      <c r="Q123" s="397">
        <v>0</v>
      </c>
      <c r="R123" s="397">
        <v>0</v>
      </c>
      <c r="S123" s="397">
        <v>0</v>
      </c>
      <c r="T123" s="397">
        <v>0</v>
      </c>
      <c r="U123" s="399">
        <v>0</v>
      </c>
      <c r="V123" s="399">
        <v>0</v>
      </c>
      <c r="W123" s="399" t="e">
        <v>#N/A</v>
      </c>
      <c r="X123" s="400" t="e">
        <v>#N/A</v>
      </c>
      <c r="Y123" s="190"/>
      <c r="Z123" s="401"/>
      <c r="AA123" s="401"/>
    </row>
    <row r="124" spans="1:27">
      <c r="A124" s="29" t="s">
        <v>1162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VLOOKUP(C:C,total260724105509!B:F,5,0)</f>
        <v>1810</v>
      </c>
      <c r="M124" s="392"/>
      <c r="N124" s="8"/>
      <c r="O124" s="21">
        <f>L124/12*5</f>
        <v>754.16666666666674</v>
      </c>
      <c r="P124" s="44">
        <v>4295</v>
      </c>
      <c r="Q124" s="44">
        <v>0</v>
      </c>
      <c r="R124" s="44">
        <v>0</v>
      </c>
      <c r="S124" s="44">
        <v>0</v>
      </c>
      <c r="T124" s="44">
        <v>0</v>
      </c>
      <c r="U124" s="45">
        <v>0</v>
      </c>
      <c r="V124" s="45">
        <v>4295</v>
      </c>
      <c r="W124" s="45">
        <v>3540.833333333333</v>
      </c>
      <c r="X124" s="41">
        <v>0.42142025611175787</v>
      </c>
      <c r="Y124" s="190"/>
      <c r="Z124" s="46"/>
      <c r="AA124" s="46"/>
    </row>
    <row r="125" spans="1:27">
      <c r="A125" s="29" t="s">
        <v>1163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VLOOKUP(C:C,total260724105509!B:F,5,0)</f>
        <v>3908</v>
      </c>
      <c r="M125" s="392"/>
      <c r="N125" s="213">
        <v>1600</v>
      </c>
      <c r="O125" s="211">
        <v>1600</v>
      </c>
      <c r="P125" s="44">
        <v>1836</v>
      </c>
      <c r="Q125" s="44">
        <v>0</v>
      </c>
      <c r="R125" s="44">
        <v>0</v>
      </c>
      <c r="S125" s="44">
        <v>0</v>
      </c>
      <c r="T125" s="44">
        <v>0</v>
      </c>
      <c r="U125" s="45">
        <v>0</v>
      </c>
      <c r="V125" s="45">
        <v>1836</v>
      </c>
      <c r="W125" s="45">
        <v>236</v>
      </c>
      <c r="X125" s="41">
        <v>2.1285403050108931</v>
      </c>
      <c r="Y125" s="190"/>
      <c r="Z125" s="46"/>
      <c r="AA125" s="46"/>
    </row>
    <row r="126" spans="1:27">
      <c r="A126" s="29" t="s">
        <v>1164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VLOOKUP(C:C,total260724105509!B:F,5,0)</f>
        <v>2366</v>
      </c>
      <c r="M126" s="392"/>
      <c r="N126" s="8"/>
      <c r="O126" s="21">
        <f t="shared" ref="O126:O128" si="9">L126/12*5</f>
        <v>985.83333333333326</v>
      </c>
      <c r="P126" s="44">
        <v>2714</v>
      </c>
      <c r="Q126" s="44">
        <v>0</v>
      </c>
      <c r="R126" s="44">
        <v>0</v>
      </c>
      <c r="S126" s="44">
        <v>0</v>
      </c>
      <c r="T126" s="44">
        <v>0</v>
      </c>
      <c r="U126" s="45">
        <v>0</v>
      </c>
      <c r="V126" s="45">
        <v>2714</v>
      </c>
      <c r="W126" s="45">
        <v>1728.1666666666667</v>
      </c>
      <c r="X126" s="41">
        <v>0.87177597641857041</v>
      </c>
      <c r="Y126" s="190"/>
      <c r="Z126" s="46"/>
      <c r="AA126" s="46"/>
    </row>
    <row r="127" spans="1:27">
      <c r="A127" s="29" t="s">
        <v>1165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VLOOKUP(C:C,total260724105509!B:F,5,0)</f>
        <v>2409</v>
      </c>
      <c r="M127" s="392"/>
      <c r="N127" s="8"/>
      <c r="O127" s="21">
        <f t="shared" si="9"/>
        <v>1003.75</v>
      </c>
      <c r="P127" s="44">
        <v>2146</v>
      </c>
      <c r="Q127" s="44">
        <v>0</v>
      </c>
      <c r="R127" s="44">
        <v>0</v>
      </c>
      <c r="S127" s="44">
        <v>0</v>
      </c>
      <c r="T127" s="44">
        <v>0</v>
      </c>
      <c r="U127" s="45">
        <v>0</v>
      </c>
      <c r="V127" s="45">
        <v>2146</v>
      </c>
      <c r="W127" s="45">
        <v>1142.25</v>
      </c>
      <c r="X127" s="41">
        <v>1.1225535880708295</v>
      </c>
      <c r="Y127" s="190"/>
      <c r="Z127" s="46"/>
      <c r="AA127" s="46"/>
    </row>
    <row r="128" spans="1:27">
      <c r="A128" s="29" t="s">
        <v>1166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VLOOKUP(C:C,total260724105509!B:F,5,0)</f>
        <v>4</v>
      </c>
      <c r="M128" s="392"/>
      <c r="N128" s="8"/>
      <c r="O128" s="21">
        <f t="shared" si="9"/>
        <v>1.6666666666666665</v>
      </c>
      <c r="P128" s="44">
        <v>407</v>
      </c>
      <c r="Q128" s="44">
        <v>0</v>
      </c>
      <c r="R128" s="44">
        <v>0</v>
      </c>
      <c r="S128" s="44">
        <v>0</v>
      </c>
      <c r="T128" s="44">
        <v>0</v>
      </c>
      <c r="U128" s="45">
        <v>0</v>
      </c>
      <c r="V128" s="45">
        <v>407</v>
      </c>
      <c r="W128" s="45">
        <v>405.33333333333331</v>
      </c>
      <c r="X128" s="41">
        <v>9.8280098280098278E-3</v>
      </c>
      <c r="Y128" s="190"/>
      <c r="Z128" s="46"/>
      <c r="AA128" s="46"/>
    </row>
    <row r="129" spans="1:30" s="200" customFormat="1">
      <c r="A129" s="29" t="s">
        <v>1167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>
        <f>VLOOKUP(C:C,total260724105509!B:F,5,0)</f>
        <v>969</v>
      </c>
      <c r="M129" s="392" t="str">
        <f>VLOOKUP(C:C,処分売価!A:P,15,0)</f>
        <v>処分品</v>
      </c>
      <c r="N129" s="281">
        <v>700</v>
      </c>
      <c r="O129" s="281">
        <v>700</v>
      </c>
      <c r="P129" s="196">
        <v>379</v>
      </c>
      <c r="Q129" s="196">
        <v>0</v>
      </c>
      <c r="R129" s="196">
        <v>0</v>
      </c>
      <c r="S129" s="196">
        <v>0</v>
      </c>
      <c r="T129" s="196">
        <v>200</v>
      </c>
      <c r="U129" s="197">
        <v>-200</v>
      </c>
      <c r="V129" s="197">
        <v>179</v>
      </c>
      <c r="W129" s="197">
        <v>-521</v>
      </c>
      <c r="X129" s="198">
        <v>2.5567282321899736</v>
      </c>
      <c r="Y129" s="8"/>
      <c r="Z129" s="196"/>
      <c r="AA129" s="196"/>
      <c r="AB129" s="201"/>
      <c r="AC129" s="201"/>
      <c r="AD129" s="201"/>
    </row>
    <row r="130" spans="1:30">
      <c r="A130" s="29" t="s">
        <v>1168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VLOOKUP(C:C,total260724105509!B:F,5,0)</f>
        <v>3028</v>
      </c>
      <c r="M130" s="392"/>
      <c r="N130" s="8"/>
      <c r="O130" s="21">
        <f t="shared" ref="O130:O141" si="10">L130/12*5</f>
        <v>1261.6666666666667</v>
      </c>
      <c r="P130" s="44">
        <v>7709</v>
      </c>
      <c r="Q130" s="44">
        <v>1000</v>
      </c>
      <c r="R130" s="44">
        <v>0</v>
      </c>
      <c r="S130" s="44">
        <v>0</v>
      </c>
      <c r="T130" s="44">
        <v>1000</v>
      </c>
      <c r="U130" s="45">
        <v>0</v>
      </c>
      <c r="V130" s="45">
        <v>6709</v>
      </c>
      <c r="W130" s="45">
        <v>5447.333333333333</v>
      </c>
      <c r="X130" s="41">
        <v>0.39278765079776884</v>
      </c>
      <c r="Y130" s="8"/>
      <c r="Z130" s="12"/>
      <c r="AA130" s="12"/>
    </row>
    <row r="131" spans="1:30">
      <c r="A131" s="29" t="s">
        <v>1169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VLOOKUP(C:C,total260724105509!B:F,5,0)</f>
        <v>5062</v>
      </c>
      <c r="M131" s="392"/>
      <c r="N131" s="8"/>
      <c r="O131" s="21">
        <f t="shared" si="10"/>
        <v>2109.1666666666665</v>
      </c>
      <c r="P131" s="44">
        <v>3763</v>
      </c>
      <c r="Q131" s="44">
        <v>0</v>
      </c>
      <c r="R131" s="44">
        <v>0</v>
      </c>
      <c r="S131" s="44">
        <v>0</v>
      </c>
      <c r="T131" s="44">
        <v>0</v>
      </c>
      <c r="U131" s="45">
        <v>0</v>
      </c>
      <c r="V131" s="45">
        <v>3763</v>
      </c>
      <c r="W131" s="45">
        <v>1653.8333333333335</v>
      </c>
      <c r="X131" s="41">
        <v>1.345203295243157</v>
      </c>
      <c r="Y131" s="190"/>
      <c r="Z131" s="46"/>
      <c r="AA131" s="46"/>
    </row>
    <row r="132" spans="1:30">
      <c r="A132" s="29" t="s">
        <v>1170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VLOOKUP(C:C,total260724105509!B:F,5,0)</f>
        <v>7231</v>
      </c>
      <c r="M132" s="392"/>
      <c r="N132" s="8"/>
      <c r="O132" s="21">
        <f t="shared" si="10"/>
        <v>3012.916666666667</v>
      </c>
      <c r="P132" s="44">
        <v>7254</v>
      </c>
      <c r="Q132" s="44">
        <v>900</v>
      </c>
      <c r="R132" s="44">
        <v>0</v>
      </c>
      <c r="S132" s="44">
        <v>0</v>
      </c>
      <c r="T132" s="44">
        <v>1200</v>
      </c>
      <c r="U132" s="45">
        <v>-300</v>
      </c>
      <c r="V132" s="45">
        <v>6054</v>
      </c>
      <c r="W132" s="45">
        <v>3041.083333333333</v>
      </c>
      <c r="X132" s="41">
        <v>0.99682933553901298</v>
      </c>
      <c r="Y132" s="411"/>
      <c r="Z132" s="250"/>
      <c r="AA132" s="250"/>
    </row>
    <row r="133" spans="1:30">
      <c r="A133" s="29" t="s">
        <v>1171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VLOOKUP(C:C,total260724105509!B:F,5,0)</f>
        <v>6323</v>
      </c>
      <c r="M133" s="392"/>
      <c r="N133" s="8"/>
      <c r="O133" s="21">
        <f t="shared" si="10"/>
        <v>2634.583333333333</v>
      </c>
      <c r="P133" s="44">
        <v>4817</v>
      </c>
      <c r="Q133" s="44">
        <v>5220</v>
      </c>
      <c r="R133" s="44">
        <v>0</v>
      </c>
      <c r="S133" s="44">
        <v>0</v>
      </c>
      <c r="T133" s="44">
        <v>5252</v>
      </c>
      <c r="U133" s="45">
        <v>-32</v>
      </c>
      <c r="V133" s="45">
        <v>-435</v>
      </c>
      <c r="W133" s="45">
        <v>-3069.583333333333</v>
      </c>
      <c r="X133" s="41">
        <v>1.312642723686942</v>
      </c>
      <c r="Y133" s="190"/>
      <c r="Z133" s="46"/>
      <c r="AA133" s="46"/>
    </row>
    <row r="134" spans="1:30" ht="23.45" customHeight="1">
      <c r="A134" s="29" t="s">
        <v>1172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VLOOKUP(C:C,total260724105509!B:F,5,0)</f>
        <v>4504</v>
      </c>
      <c r="M134" s="392"/>
      <c r="N134" s="8"/>
      <c r="O134" s="21">
        <f t="shared" si="10"/>
        <v>1876.6666666666665</v>
      </c>
      <c r="P134" s="44">
        <v>1276</v>
      </c>
      <c r="Q134" s="44">
        <v>0</v>
      </c>
      <c r="R134" s="44">
        <v>3000</v>
      </c>
      <c r="S134" s="44">
        <v>0</v>
      </c>
      <c r="T134" s="44">
        <v>0</v>
      </c>
      <c r="U134" s="45">
        <v>0</v>
      </c>
      <c r="V134" s="45">
        <v>4276</v>
      </c>
      <c r="W134" s="45">
        <v>2399.3333333333335</v>
      </c>
      <c r="X134" s="41">
        <v>3.5297805642633229</v>
      </c>
      <c r="Y134" s="190"/>
      <c r="Z134" s="46"/>
      <c r="AA134" s="46"/>
    </row>
    <row r="135" spans="1:30">
      <c r="A135" s="29" t="s">
        <v>1173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VLOOKUP(C:C,total260724105509!B:F,5,0)</f>
        <v>1827</v>
      </c>
      <c r="M135" s="392" t="str">
        <f>VLOOKUP(C:C,処分売価!A:P,15,0)</f>
        <v>処分品</v>
      </c>
      <c r="N135" s="8"/>
      <c r="O135" s="21">
        <f t="shared" si="10"/>
        <v>761.25</v>
      </c>
      <c r="P135" s="44">
        <v>3178</v>
      </c>
      <c r="Q135" s="44">
        <v>0</v>
      </c>
      <c r="R135" s="44">
        <v>0</v>
      </c>
      <c r="S135" s="44">
        <v>0</v>
      </c>
      <c r="T135" s="44">
        <v>0</v>
      </c>
      <c r="U135" s="45">
        <v>0</v>
      </c>
      <c r="V135" s="45">
        <v>3178</v>
      </c>
      <c r="W135" s="45">
        <v>2416.75</v>
      </c>
      <c r="X135" s="41">
        <v>0.57488986784140972</v>
      </c>
      <c r="Y135" s="190"/>
      <c r="Z135" s="46"/>
      <c r="AA135" s="46"/>
    </row>
    <row r="136" spans="1:30">
      <c r="A136" s="29" t="s">
        <v>1174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VLOOKUP(C:C,total260724105509!B:F,5,0)</f>
        <v>5329</v>
      </c>
      <c r="M136" s="392"/>
      <c r="N136" s="8"/>
      <c r="O136" s="21">
        <f t="shared" si="10"/>
        <v>2220.4166666666665</v>
      </c>
      <c r="P136" s="44">
        <v>4755</v>
      </c>
      <c r="Q136" s="44">
        <v>0</v>
      </c>
      <c r="R136" s="44">
        <v>0</v>
      </c>
      <c r="S136" s="44">
        <v>0</v>
      </c>
      <c r="T136" s="44">
        <v>100</v>
      </c>
      <c r="U136" s="45">
        <v>-100</v>
      </c>
      <c r="V136" s="45">
        <v>4655</v>
      </c>
      <c r="W136" s="45">
        <v>2434.5833333333335</v>
      </c>
      <c r="X136" s="41">
        <v>1.1207150368033649</v>
      </c>
      <c r="Y136" s="190"/>
      <c r="Z136" s="46"/>
      <c r="AA136" s="46"/>
    </row>
    <row r="137" spans="1:30">
      <c r="A137" s="29" t="s">
        <v>1175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VLOOKUP(C:C,total260724105509!B:F,5,0)</f>
        <v>736</v>
      </c>
      <c r="M137" s="392"/>
      <c r="N137" s="8"/>
      <c r="O137" s="21">
        <f t="shared" si="10"/>
        <v>306.66666666666669</v>
      </c>
      <c r="P137" s="44">
        <v>8489</v>
      </c>
      <c r="Q137" s="44">
        <v>300</v>
      </c>
      <c r="R137" s="44">
        <v>0</v>
      </c>
      <c r="S137" s="44">
        <v>0</v>
      </c>
      <c r="T137" s="44">
        <v>300</v>
      </c>
      <c r="U137" s="45">
        <v>0</v>
      </c>
      <c r="V137" s="45">
        <v>8189</v>
      </c>
      <c r="W137" s="45">
        <v>7882.333333333333</v>
      </c>
      <c r="X137" s="41">
        <v>8.6700435858169389E-2</v>
      </c>
      <c r="Y137" s="190"/>
      <c r="Z137" s="46"/>
      <c r="AA137" s="46"/>
    </row>
    <row r="138" spans="1:30">
      <c r="A138" s="29" t="s">
        <v>1176</v>
      </c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>
        <f>VLOOKUP(C:C,total260724105509!B:F,5,0)</f>
        <v>105</v>
      </c>
      <c r="M138" s="392"/>
      <c r="N138" s="8"/>
      <c r="O138" s="21">
        <f t="shared" si="10"/>
        <v>43.75</v>
      </c>
      <c r="P138" s="44">
        <v>6359</v>
      </c>
      <c r="Q138" s="44">
        <v>0</v>
      </c>
      <c r="R138" s="44">
        <v>0</v>
      </c>
      <c r="S138" s="44">
        <v>0</v>
      </c>
      <c r="T138" s="44">
        <v>0</v>
      </c>
      <c r="U138" s="45">
        <v>0</v>
      </c>
      <c r="V138" s="45">
        <v>6359</v>
      </c>
      <c r="W138" s="45">
        <v>6315.25</v>
      </c>
      <c r="X138" s="41">
        <v>1.651203019342664E-2</v>
      </c>
      <c r="Y138" s="190"/>
      <c r="Z138" s="46"/>
      <c r="AA138" s="46"/>
    </row>
    <row r="139" spans="1:30">
      <c r="A139" s="29" t="s">
        <v>1177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>
        <f>VLOOKUP(C:C,total260724105509!B:F,5,0)</f>
        <v>6390</v>
      </c>
      <c r="M139" s="392"/>
      <c r="N139" s="213"/>
      <c r="O139" s="21">
        <f t="shared" si="10"/>
        <v>2662.5</v>
      </c>
      <c r="P139" s="44">
        <v>4027</v>
      </c>
      <c r="Q139" s="44">
        <v>0</v>
      </c>
      <c r="R139" s="44">
        <v>0</v>
      </c>
      <c r="S139" s="44">
        <v>0</v>
      </c>
      <c r="T139" s="44">
        <v>0</v>
      </c>
      <c r="U139" s="45">
        <v>0</v>
      </c>
      <c r="V139" s="45">
        <v>4027</v>
      </c>
      <c r="W139" s="45">
        <v>1364.5</v>
      </c>
      <c r="X139" s="41">
        <v>1.5867891730816985</v>
      </c>
      <c r="Y139" s="190"/>
      <c r="Z139" s="46"/>
      <c r="AA139" s="46"/>
    </row>
    <row r="140" spans="1:30">
      <c r="A140" s="29" t="s">
        <v>1178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>
        <f>VLOOKUP(C:C,total260724105509!B:F,5,0)</f>
        <v>3182</v>
      </c>
      <c r="M140" s="392"/>
      <c r="N140" s="8"/>
      <c r="O140" s="21">
        <f t="shared" si="10"/>
        <v>1325.8333333333335</v>
      </c>
      <c r="P140" s="44">
        <v>856</v>
      </c>
      <c r="Q140" s="44">
        <v>0</v>
      </c>
      <c r="R140" s="44">
        <v>3000</v>
      </c>
      <c r="S140" s="44">
        <v>0</v>
      </c>
      <c r="T140" s="44">
        <v>0</v>
      </c>
      <c r="U140" s="45">
        <v>0</v>
      </c>
      <c r="V140" s="45">
        <v>3856</v>
      </c>
      <c r="W140" s="45">
        <v>2530.1666666666665</v>
      </c>
      <c r="X140" s="41">
        <v>3.7172897196261681</v>
      </c>
      <c r="Y140" s="190"/>
      <c r="Z140" s="46"/>
      <c r="AA140" s="46"/>
    </row>
    <row r="141" spans="1:30">
      <c r="A141" s="29" t="s">
        <v>1179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>
        <f>VLOOKUP(C:C,total260724105509!B:F,5,0)</f>
        <v>5074</v>
      </c>
      <c r="M141" s="392"/>
      <c r="N141" s="8"/>
      <c r="O141" s="21">
        <f t="shared" si="10"/>
        <v>2114.1666666666665</v>
      </c>
      <c r="P141" s="44">
        <v>4985</v>
      </c>
      <c r="Q141" s="44">
        <v>2500</v>
      </c>
      <c r="R141" s="44">
        <v>0</v>
      </c>
      <c r="S141" s="44">
        <v>0</v>
      </c>
      <c r="T141" s="44">
        <v>2500</v>
      </c>
      <c r="U141" s="45">
        <v>0</v>
      </c>
      <c r="V141" s="45">
        <v>2485</v>
      </c>
      <c r="W141" s="45">
        <v>370.83333333333348</v>
      </c>
      <c r="X141" s="41">
        <v>1.0178535606820462</v>
      </c>
      <c r="Y141" s="190"/>
      <c r="Z141" s="46"/>
      <c r="AA141" s="46"/>
    </row>
    <row r="142" spans="1:30">
      <c r="A142" s="29" t="s">
        <v>1180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>
        <f>VLOOKUP(C:C,total260724105509!B:F,5,0)</f>
        <v>2951</v>
      </c>
      <c r="M142" s="392"/>
      <c r="N142" s="211">
        <v>2200</v>
      </c>
      <c r="O142" s="211">
        <v>2200</v>
      </c>
      <c r="P142" s="44">
        <v>3414</v>
      </c>
      <c r="Q142" s="44">
        <v>0</v>
      </c>
      <c r="R142" s="44">
        <v>0</v>
      </c>
      <c r="S142" s="44">
        <v>0</v>
      </c>
      <c r="T142" s="44">
        <v>0</v>
      </c>
      <c r="U142" s="45">
        <v>0</v>
      </c>
      <c r="V142" s="45">
        <v>3414</v>
      </c>
      <c r="W142" s="45">
        <v>1214</v>
      </c>
      <c r="X142" s="41">
        <v>0.86438195664909201</v>
      </c>
      <c r="Y142" s="190"/>
      <c r="Z142" s="46"/>
      <c r="AA142" s="46"/>
    </row>
    <row r="143" spans="1:30" s="152" customFormat="1">
      <c r="A143" s="29" t="s">
        <v>1181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VLOOKUP(C:C,total260724105509!B:F,5,0)</f>
        <v>#N/A</v>
      </c>
      <c r="M143" s="392"/>
      <c r="N143" s="300">
        <v>360</v>
      </c>
      <c r="O143" s="300" t="e">
        <f t="shared" ref="O143:O146" si="11">L143/12*5</f>
        <v>#N/A</v>
      </c>
      <c r="P143" s="148">
        <v>0</v>
      </c>
      <c r="Q143" s="148">
        <v>0</v>
      </c>
      <c r="R143" s="148">
        <v>0</v>
      </c>
      <c r="S143" s="148">
        <v>0</v>
      </c>
      <c r="T143" s="148">
        <v>0</v>
      </c>
      <c r="U143" s="149">
        <v>0</v>
      </c>
      <c r="V143" s="149">
        <v>0</v>
      </c>
      <c r="W143" s="149" t="e">
        <v>#N/A</v>
      </c>
      <c r="X143" s="150" t="e">
        <v>#N/A</v>
      </c>
      <c r="Y143" s="190"/>
      <c r="Z143" s="151"/>
      <c r="AA143" s="151"/>
      <c r="AB143" s="191"/>
      <c r="AC143" s="191"/>
      <c r="AD143" s="191"/>
    </row>
    <row r="144" spans="1:30">
      <c r="A144" s="29" t="s">
        <v>1182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>
        <f>VLOOKUP(C:C,total260724105509!B:F,5,0)</f>
        <v>2335</v>
      </c>
      <c r="M144" s="392"/>
      <c r="N144" s="8"/>
      <c r="O144" s="21">
        <f t="shared" si="11"/>
        <v>972.91666666666674</v>
      </c>
      <c r="P144" s="44">
        <v>1650</v>
      </c>
      <c r="Q144" s="44">
        <v>0</v>
      </c>
      <c r="R144" s="44">
        <v>0</v>
      </c>
      <c r="S144" s="44">
        <v>0</v>
      </c>
      <c r="T144" s="44">
        <v>0</v>
      </c>
      <c r="U144" s="45">
        <v>0</v>
      </c>
      <c r="V144" s="45">
        <v>1650</v>
      </c>
      <c r="W144" s="45">
        <v>677.08333333333326</v>
      </c>
      <c r="X144" s="41">
        <v>1.415151515151515</v>
      </c>
      <c r="Y144" s="190"/>
      <c r="Z144" s="46"/>
      <c r="AA144" s="46"/>
    </row>
    <row r="145" spans="1:30">
      <c r="A145" s="29" t="s">
        <v>1183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>
        <f>VLOOKUP(C:C,total260724105509!B:F,5,0)</f>
        <v>2325</v>
      </c>
      <c r="M145" s="392"/>
      <c r="N145" s="8"/>
      <c r="O145" s="21">
        <f t="shared" si="11"/>
        <v>968.75</v>
      </c>
      <c r="P145" s="44">
        <v>5283</v>
      </c>
      <c r="Q145" s="44">
        <v>0</v>
      </c>
      <c r="R145" s="44">
        <v>0</v>
      </c>
      <c r="S145" s="44">
        <v>0</v>
      </c>
      <c r="T145" s="44">
        <v>0</v>
      </c>
      <c r="U145" s="45">
        <v>0</v>
      </c>
      <c r="V145" s="45">
        <v>5283</v>
      </c>
      <c r="W145" s="45">
        <v>4314.25</v>
      </c>
      <c r="X145" s="41">
        <v>0.44009085746734811</v>
      </c>
      <c r="Y145" s="190"/>
      <c r="Z145" s="46"/>
      <c r="AA145" s="46"/>
    </row>
    <row r="146" spans="1:30">
      <c r="A146" s="29" t="s">
        <v>1184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>
        <f>VLOOKUP(C:C,total260724105509!B:F,5,0)</f>
        <v>8023</v>
      </c>
      <c r="M146" s="392"/>
      <c r="N146" s="8"/>
      <c r="O146" s="21">
        <f t="shared" si="11"/>
        <v>3342.916666666667</v>
      </c>
      <c r="P146" s="44">
        <v>4332</v>
      </c>
      <c r="Q146" s="44">
        <v>0</v>
      </c>
      <c r="R146" s="44">
        <v>0</v>
      </c>
      <c r="S146" s="44">
        <v>0</v>
      </c>
      <c r="T146" s="44">
        <v>0</v>
      </c>
      <c r="U146" s="45">
        <v>0</v>
      </c>
      <c r="V146" s="45">
        <v>4332</v>
      </c>
      <c r="W146" s="45">
        <v>989.08333333333303</v>
      </c>
      <c r="X146" s="41">
        <v>1.8520313942751616</v>
      </c>
      <c r="Y146" s="190"/>
      <c r="Z146" s="46"/>
      <c r="AA146" s="46"/>
    </row>
    <row r="147" spans="1:30">
      <c r="A147" s="29" t="s">
        <v>1185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>
        <f>VLOOKUP(C:C,total260724105509!B:F,5,0)</f>
        <v>9012</v>
      </c>
      <c r="M147" s="392"/>
      <c r="N147" s="211">
        <v>10000</v>
      </c>
      <c r="O147" s="211">
        <v>10000</v>
      </c>
      <c r="P147" s="44">
        <v>36262</v>
      </c>
      <c r="Q147" s="44">
        <v>100</v>
      </c>
      <c r="R147" s="44">
        <v>0</v>
      </c>
      <c r="S147" s="44">
        <v>0</v>
      </c>
      <c r="T147" s="44">
        <v>200</v>
      </c>
      <c r="U147" s="45">
        <v>-100</v>
      </c>
      <c r="V147" s="45">
        <v>36062</v>
      </c>
      <c r="W147" s="45">
        <v>26062</v>
      </c>
      <c r="X147" s="204">
        <v>0.24852462633059402</v>
      </c>
      <c r="Y147" s="190"/>
      <c r="Z147" s="46"/>
      <c r="AA147" s="46"/>
    </row>
    <row r="148" spans="1:30">
      <c r="A148" s="29" t="s">
        <v>1186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>
        <f>VLOOKUP(C:C,total260724105509!B:F,5,0)</f>
        <v>1453</v>
      </c>
      <c r="M148" s="392"/>
      <c r="N148" s="211">
        <v>4000</v>
      </c>
      <c r="O148" s="211">
        <v>4000</v>
      </c>
      <c r="P148" s="44">
        <v>14322</v>
      </c>
      <c r="Q148" s="44">
        <v>0</v>
      </c>
      <c r="R148" s="44">
        <v>0</v>
      </c>
      <c r="S148" s="44">
        <v>0</v>
      </c>
      <c r="T148" s="44">
        <v>0</v>
      </c>
      <c r="U148" s="45">
        <v>0</v>
      </c>
      <c r="V148" s="45">
        <v>14322</v>
      </c>
      <c r="W148" s="45">
        <v>10322</v>
      </c>
      <c r="X148" s="204">
        <v>0.10145231112973048</v>
      </c>
      <c r="Y148" s="190"/>
      <c r="Z148" s="46"/>
      <c r="AA148" s="46"/>
    </row>
    <row r="149" spans="1:30">
      <c r="A149" s="29" t="s">
        <v>1187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>
        <f>VLOOKUP(C:C,total260724105509!B:F,5,0)</f>
        <v>1159</v>
      </c>
      <c r="M149" s="392"/>
      <c r="N149" s="211">
        <v>2000</v>
      </c>
      <c r="O149" s="211">
        <v>2000</v>
      </c>
      <c r="P149" s="44">
        <v>8290</v>
      </c>
      <c r="Q149" s="44">
        <v>0</v>
      </c>
      <c r="R149" s="44">
        <v>0</v>
      </c>
      <c r="S149" s="44">
        <v>0</v>
      </c>
      <c r="T149" s="44">
        <v>17</v>
      </c>
      <c r="U149" s="45">
        <v>-17</v>
      </c>
      <c r="V149" s="45">
        <v>8273</v>
      </c>
      <c r="W149" s="45">
        <v>6273</v>
      </c>
      <c r="X149" s="204">
        <v>0.13980699638118216</v>
      </c>
      <c r="Y149" s="190"/>
      <c r="Z149" s="46"/>
      <c r="AA149" s="46"/>
    </row>
    <row r="150" spans="1:30">
      <c r="A150" s="29" t="s">
        <v>1188</v>
      </c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>
        <f>VLOOKUP(C:C,total260724105509!B:F,5,0)</f>
        <v>6518</v>
      </c>
      <c r="M150" s="392"/>
      <c r="N150" s="211">
        <v>3500</v>
      </c>
      <c r="O150" s="211">
        <v>3500</v>
      </c>
      <c r="P150" s="44">
        <v>7688</v>
      </c>
      <c r="Q150" s="44">
        <v>3700</v>
      </c>
      <c r="R150" s="44">
        <v>5000</v>
      </c>
      <c r="S150" s="44">
        <v>0</v>
      </c>
      <c r="T150" s="44">
        <v>3900</v>
      </c>
      <c r="U150" s="45">
        <v>-200</v>
      </c>
      <c r="V150" s="45">
        <v>8788</v>
      </c>
      <c r="W150" s="45">
        <v>5288</v>
      </c>
      <c r="X150" s="204">
        <v>0.8478147762747138</v>
      </c>
      <c r="Y150" s="190">
        <v>750</v>
      </c>
      <c r="Z150" s="46" t="s">
        <v>2952</v>
      </c>
      <c r="AA150" s="46"/>
    </row>
    <row r="151" spans="1:30">
      <c r="A151" s="29" t="s">
        <v>1189</v>
      </c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>
        <f>VLOOKUP(C:C,total260724105509!B:F,5,0)</f>
        <v>2201</v>
      </c>
      <c r="M151" s="392"/>
      <c r="N151" s="211">
        <v>4000</v>
      </c>
      <c r="O151" s="211">
        <v>3000</v>
      </c>
      <c r="P151" s="44">
        <v>3219</v>
      </c>
      <c r="Q151" s="44">
        <v>0</v>
      </c>
      <c r="R151" s="44">
        <v>0</v>
      </c>
      <c r="S151" s="44">
        <v>0</v>
      </c>
      <c r="T151" s="44">
        <v>0</v>
      </c>
      <c r="U151" s="45">
        <v>0</v>
      </c>
      <c r="V151" s="45">
        <v>3219</v>
      </c>
      <c r="W151" s="45">
        <v>219</v>
      </c>
      <c r="X151" s="204">
        <v>0.6837527182354769</v>
      </c>
      <c r="Y151" s="190"/>
      <c r="Z151" s="46"/>
      <c r="AA151" s="46"/>
    </row>
    <row r="152" spans="1:30">
      <c r="A152" s="29" t="s">
        <v>1190</v>
      </c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>
        <f>VLOOKUP(C:C,total260724105509!B:F,5,0)</f>
        <v>1804</v>
      </c>
      <c r="M152" s="392"/>
      <c r="N152" s="211">
        <v>1000</v>
      </c>
      <c r="O152" s="211">
        <v>1000</v>
      </c>
      <c r="P152" s="44">
        <v>6104</v>
      </c>
      <c r="Q152" s="44">
        <v>620</v>
      </c>
      <c r="R152" s="44">
        <v>0</v>
      </c>
      <c r="S152" s="44">
        <v>0</v>
      </c>
      <c r="T152" s="44">
        <v>620</v>
      </c>
      <c r="U152" s="45">
        <v>0</v>
      </c>
      <c r="V152" s="45">
        <v>5484</v>
      </c>
      <c r="W152" s="45">
        <v>4484</v>
      </c>
      <c r="X152" s="204">
        <v>0.29554390563564875</v>
      </c>
      <c r="Y152" s="190"/>
      <c r="Z152" s="46"/>
      <c r="AA152" s="46"/>
    </row>
    <row r="153" spans="1:30">
      <c r="A153" s="29" t="s">
        <v>1191</v>
      </c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>
        <f>VLOOKUP(C:C,total260724105509!B:F,5,0)</f>
        <v>203</v>
      </c>
      <c r="M153" s="392"/>
      <c r="N153" s="211">
        <v>1000</v>
      </c>
      <c r="O153" s="211">
        <v>1000</v>
      </c>
      <c r="P153" s="44">
        <v>3229</v>
      </c>
      <c r="Q153" s="44">
        <v>0</v>
      </c>
      <c r="R153" s="44">
        <v>0</v>
      </c>
      <c r="S153" s="44">
        <v>0</v>
      </c>
      <c r="T153" s="44">
        <v>0</v>
      </c>
      <c r="U153" s="45">
        <v>0</v>
      </c>
      <c r="V153" s="45">
        <v>3229</v>
      </c>
      <c r="W153" s="45">
        <v>2229</v>
      </c>
      <c r="X153" s="204">
        <v>6.2867760916692481E-2</v>
      </c>
      <c r="Y153" s="190"/>
      <c r="Z153" s="46"/>
      <c r="AA153" s="46"/>
    </row>
    <row r="154" spans="1:30">
      <c r="A154" s="29" t="s">
        <v>1192</v>
      </c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>
        <f>VLOOKUP(C:C,total260724105509!B:F,5,0)</f>
        <v>2215</v>
      </c>
      <c r="M154" s="392"/>
      <c r="N154" s="211">
        <v>2500</v>
      </c>
      <c r="O154" s="211">
        <v>2500</v>
      </c>
      <c r="P154" s="44">
        <v>3826</v>
      </c>
      <c r="Q154" s="44">
        <v>3920</v>
      </c>
      <c r="R154" s="44">
        <v>5000</v>
      </c>
      <c r="S154" s="44">
        <v>0</v>
      </c>
      <c r="T154" s="44">
        <v>3920</v>
      </c>
      <c r="U154" s="45">
        <v>0</v>
      </c>
      <c r="V154" s="45">
        <v>4906</v>
      </c>
      <c r="W154" s="45">
        <v>2406</v>
      </c>
      <c r="X154" s="204">
        <v>0.57893361212754835</v>
      </c>
      <c r="Y154" s="190">
        <v>2000</v>
      </c>
      <c r="Z154" s="46" t="s">
        <v>2952</v>
      </c>
      <c r="AA154" s="46"/>
    </row>
    <row r="155" spans="1:30" s="152" customFormat="1">
      <c r="A155" s="29" t="s">
        <v>1193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>
        <f>VLOOKUP(C:C,total260724105509!B:F,5,0)</f>
        <v>60</v>
      </c>
      <c r="M155" s="392" t="str">
        <f>VLOOKUP(C:C,処分売価!A:P,15,0)</f>
        <v>処分品</v>
      </c>
      <c r="N155" s="8"/>
      <c r="O155" s="21">
        <f t="shared" ref="O155:O157" si="12">L155/12*5</f>
        <v>25</v>
      </c>
      <c r="P155" s="148">
        <v>28</v>
      </c>
      <c r="Q155" s="148">
        <v>0</v>
      </c>
      <c r="R155" s="44">
        <v>0</v>
      </c>
      <c r="S155" s="148">
        <v>0</v>
      </c>
      <c r="T155" s="148">
        <v>0</v>
      </c>
      <c r="U155" s="149">
        <v>0</v>
      </c>
      <c r="V155" s="149">
        <v>28</v>
      </c>
      <c r="W155" s="149">
        <v>3</v>
      </c>
      <c r="X155" s="150">
        <v>2.1428571428571428</v>
      </c>
      <c r="Y155" s="190"/>
      <c r="Z155" s="151"/>
      <c r="AA155" s="151"/>
      <c r="AB155" s="191"/>
      <c r="AC155" s="191"/>
      <c r="AD155" s="191"/>
    </row>
    <row r="156" spans="1:30">
      <c r="A156" s="29" t="s">
        <v>1194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>
        <f>VLOOKUP(C:C,total260724105509!B:F,5,0)</f>
        <v>4127</v>
      </c>
      <c r="M156" s="392"/>
      <c r="N156" s="8"/>
      <c r="O156" s="21">
        <f t="shared" si="12"/>
        <v>1719.5833333333335</v>
      </c>
      <c r="P156" s="44">
        <v>1810</v>
      </c>
      <c r="Q156" s="44">
        <v>0</v>
      </c>
      <c r="R156" s="44">
        <v>0</v>
      </c>
      <c r="S156" s="44">
        <v>0</v>
      </c>
      <c r="T156" s="44">
        <v>0</v>
      </c>
      <c r="U156" s="45">
        <v>0</v>
      </c>
      <c r="V156" s="45">
        <v>1810</v>
      </c>
      <c r="W156" s="45">
        <v>90.416666666666515</v>
      </c>
      <c r="X156" s="41">
        <v>2.280110497237569</v>
      </c>
      <c r="Y156" s="190"/>
      <c r="Z156" s="46"/>
      <c r="AA156" s="46"/>
    </row>
    <row r="157" spans="1:30" s="200" customFormat="1">
      <c r="A157" s="29" t="s">
        <v>1195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>
        <f>VLOOKUP(C:C,total260724105509!B:F,5,0)</f>
        <v>9</v>
      </c>
      <c r="M157" s="392" t="str">
        <f>VLOOKUP(C:C,処分売価!A:P,15,0)</f>
        <v>処分品</v>
      </c>
      <c r="N157" s="8"/>
      <c r="O157" s="21">
        <f t="shared" si="12"/>
        <v>3.75</v>
      </c>
      <c r="P157" s="196">
        <v>709</v>
      </c>
      <c r="Q157" s="196">
        <v>0</v>
      </c>
      <c r="R157" s="196">
        <v>0</v>
      </c>
      <c r="S157" s="196">
        <v>0</v>
      </c>
      <c r="T157" s="196">
        <v>0</v>
      </c>
      <c r="U157" s="197">
        <v>0</v>
      </c>
      <c r="V157" s="197">
        <v>709</v>
      </c>
      <c r="W157" s="197">
        <v>705.25</v>
      </c>
      <c r="X157" s="198">
        <v>1.2693935119887164E-2</v>
      </c>
      <c r="Y157" s="190"/>
      <c r="Z157" s="199"/>
      <c r="AA157" s="199"/>
      <c r="AB157" s="201"/>
      <c r="AC157" s="201"/>
      <c r="AD157" s="201"/>
    </row>
    <row r="158" spans="1:30">
      <c r="A158" s="29" t="s">
        <v>1196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>
        <f>VLOOKUP(C:C,total260724105509!B:F,5,0)</f>
        <v>4087</v>
      </c>
      <c r="M158" s="392"/>
      <c r="N158" s="211">
        <v>2500</v>
      </c>
      <c r="O158" s="211">
        <v>2500</v>
      </c>
      <c r="P158" s="44">
        <v>6260</v>
      </c>
      <c r="Q158" s="44">
        <v>0</v>
      </c>
      <c r="R158" s="44">
        <v>0</v>
      </c>
      <c r="S158" s="44">
        <v>0</v>
      </c>
      <c r="T158" s="44">
        <v>0</v>
      </c>
      <c r="U158" s="45">
        <v>0</v>
      </c>
      <c r="V158" s="45">
        <v>6260</v>
      </c>
      <c r="W158" s="45">
        <v>3760</v>
      </c>
      <c r="X158" s="41">
        <v>0.65287539936102235</v>
      </c>
      <c r="Y158" s="190"/>
      <c r="Z158" s="46"/>
      <c r="AA158" s="46"/>
    </row>
    <row r="159" spans="1:30">
      <c r="A159" s="29" t="s">
        <v>1197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>
        <f>VLOOKUP(C:C,total260724105509!B:F,5,0)</f>
        <v>579</v>
      </c>
      <c r="M159" s="392"/>
      <c r="N159" s="211">
        <v>1000</v>
      </c>
      <c r="O159" s="211">
        <v>1000</v>
      </c>
      <c r="P159" s="44">
        <v>5248</v>
      </c>
      <c r="Q159" s="44">
        <v>0</v>
      </c>
      <c r="R159" s="44">
        <v>0</v>
      </c>
      <c r="S159" s="44">
        <v>0</v>
      </c>
      <c r="T159" s="44">
        <v>0</v>
      </c>
      <c r="U159" s="45">
        <v>0</v>
      </c>
      <c r="V159" s="45">
        <v>5248</v>
      </c>
      <c r="W159" s="45">
        <v>4248</v>
      </c>
      <c r="X159" s="41">
        <v>0.11032774390243902</v>
      </c>
      <c r="Y159" s="190"/>
      <c r="Z159" s="46"/>
      <c r="AA159" s="46"/>
    </row>
    <row r="160" spans="1:30">
      <c r="A160" s="29" t="s">
        <v>1198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>
        <f>VLOOKUP(C:C,total260724105509!B:F,5,0)</f>
        <v>137</v>
      </c>
      <c r="M160" s="392"/>
      <c r="N160" s="8"/>
      <c r="O160" s="21">
        <f>L160/12*5</f>
        <v>57.083333333333329</v>
      </c>
      <c r="P160" s="44">
        <v>400</v>
      </c>
      <c r="Q160" s="44">
        <v>0</v>
      </c>
      <c r="R160" s="44">
        <v>0</v>
      </c>
      <c r="S160" s="44">
        <v>0</v>
      </c>
      <c r="T160" s="44">
        <v>0</v>
      </c>
      <c r="U160" s="45">
        <v>0</v>
      </c>
      <c r="V160" s="45">
        <v>400</v>
      </c>
      <c r="W160" s="45">
        <v>342.91666666666669</v>
      </c>
      <c r="X160" s="41">
        <v>0.34250000000000003</v>
      </c>
      <c r="Y160" s="190"/>
      <c r="Z160" s="46"/>
      <c r="AA160" s="46"/>
    </row>
    <row r="161" spans="1:30">
      <c r="A161" s="29" t="s">
        <v>1199</v>
      </c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>
        <f>VLOOKUP(C:C,total260724105509!B:F,5,0)</f>
        <v>375</v>
      </c>
      <c r="M161" s="392"/>
      <c r="N161" s="211">
        <v>1500</v>
      </c>
      <c r="O161" s="211">
        <v>1500</v>
      </c>
      <c r="P161" s="44">
        <v>2581</v>
      </c>
      <c r="Q161" s="44">
        <v>0</v>
      </c>
      <c r="R161" s="44">
        <v>0</v>
      </c>
      <c r="S161" s="44">
        <v>0</v>
      </c>
      <c r="T161" s="44">
        <v>0</v>
      </c>
      <c r="U161" s="45">
        <v>0</v>
      </c>
      <c r="V161" s="45">
        <v>2581</v>
      </c>
      <c r="W161" s="45">
        <v>1081</v>
      </c>
      <c r="X161" s="41">
        <v>0.14529252227818676</v>
      </c>
      <c r="Y161" s="9"/>
      <c r="Z161" s="13"/>
      <c r="AA161" s="13"/>
    </row>
    <row r="162" spans="1:30">
      <c r="A162" s="29" t="s">
        <v>1200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>
        <f>VLOOKUP(C:C,total260724105509!B:F,5,0)</f>
        <v>568</v>
      </c>
      <c r="M162" s="392"/>
      <c r="N162" s="8"/>
      <c r="O162" s="21">
        <f>L162/12*5</f>
        <v>236.66666666666669</v>
      </c>
      <c r="P162" s="44">
        <v>414</v>
      </c>
      <c r="Q162" s="44">
        <v>0</v>
      </c>
      <c r="R162" s="44">
        <v>0</v>
      </c>
      <c r="S162" s="44">
        <v>0</v>
      </c>
      <c r="T162" s="44">
        <v>200</v>
      </c>
      <c r="U162" s="45">
        <v>-200</v>
      </c>
      <c r="V162" s="45">
        <v>214</v>
      </c>
      <c r="W162" s="45">
        <v>-22.666666666666686</v>
      </c>
      <c r="X162" s="41">
        <v>1.3719806763285025</v>
      </c>
      <c r="Y162" s="190"/>
      <c r="Z162" s="46"/>
      <c r="AA162" s="46"/>
    </row>
    <row r="163" spans="1:30" s="152" customFormat="1">
      <c r="A163" s="29" t="s">
        <v>1201</v>
      </c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>
        <f>VLOOKUP(C:C,total260724105509!B:F,5,0)</f>
        <v>2986</v>
      </c>
      <c r="M163" s="392" t="str">
        <f>VLOOKUP(C:C,処分売価!A:P,15,0)</f>
        <v>処分品</v>
      </c>
      <c r="N163" s="300">
        <v>1000</v>
      </c>
      <c r="O163" s="300">
        <v>1000</v>
      </c>
      <c r="P163" s="148">
        <v>28</v>
      </c>
      <c r="Q163" s="148">
        <v>0</v>
      </c>
      <c r="R163" s="148">
        <v>0</v>
      </c>
      <c r="S163" s="148">
        <v>0</v>
      </c>
      <c r="T163" s="148">
        <v>0</v>
      </c>
      <c r="U163" s="149">
        <v>0</v>
      </c>
      <c r="V163" s="149">
        <v>28</v>
      </c>
      <c r="W163" s="149">
        <v>-972</v>
      </c>
      <c r="X163" s="150">
        <v>106.64285714285714</v>
      </c>
      <c r="Y163" s="9"/>
      <c r="Z163" s="185"/>
      <c r="AA163" s="185"/>
      <c r="AB163" s="191"/>
      <c r="AC163" s="191"/>
      <c r="AD163" s="191"/>
    </row>
    <row r="164" spans="1:30">
      <c r="A164" s="29" t="s">
        <v>1202</v>
      </c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>
        <f>VLOOKUP(C:C,total260724105509!B:F,5,0)</f>
        <v>118</v>
      </c>
      <c r="M164" s="392"/>
      <c r="N164" s="211">
        <v>1000</v>
      </c>
      <c r="O164" s="211">
        <v>1000</v>
      </c>
      <c r="P164" s="44">
        <v>1449</v>
      </c>
      <c r="Q164" s="44">
        <v>0</v>
      </c>
      <c r="R164" s="44">
        <v>0</v>
      </c>
      <c r="S164" s="44">
        <v>0</v>
      </c>
      <c r="T164" s="44">
        <v>0</v>
      </c>
      <c r="U164" s="45">
        <v>0</v>
      </c>
      <c r="V164" s="45">
        <v>1449</v>
      </c>
      <c r="W164" s="45">
        <v>449</v>
      </c>
      <c r="X164" s="41">
        <v>8.1435472739820561E-2</v>
      </c>
      <c r="Y164" s="9"/>
      <c r="Z164" s="13"/>
      <c r="AA164" s="13"/>
    </row>
    <row r="165" spans="1:30">
      <c r="A165" s="29" t="s">
        <v>1203</v>
      </c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>
        <f>VLOOKUP(C:C,total260724105509!B:F,5,0)</f>
        <v>2414</v>
      </c>
      <c r="M165" s="392"/>
      <c r="N165" s="8"/>
      <c r="O165" s="21">
        <f t="shared" ref="O165:O173" si="13">L165/12*5</f>
        <v>1005.8333333333333</v>
      </c>
      <c r="P165" s="44">
        <v>1024</v>
      </c>
      <c r="Q165" s="44">
        <v>600</v>
      </c>
      <c r="R165" s="44">
        <v>0</v>
      </c>
      <c r="S165" s="44">
        <v>0</v>
      </c>
      <c r="T165" s="44">
        <v>1550</v>
      </c>
      <c r="U165" s="45">
        <v>-950</v>
      </c>
      <c r="V165" s="45">
        <v>-526</v>
      </c>
      <c r="W165" s="45">
        <v>-1531.8333333333333</v>
      </c>
      <c r="X165" s="41">
        <v>2.357421875</v>
      </c>
      <c r="Y165" s="9"/>
      <c r="Z165" s="13"/>
      <c r="AA165" s="13"/>
    </row>
    <row r="166" spans="1:30">
      <c r="A166" s="29" t="s">
        <v>1204</v>
      </c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>
        <f>VLOOKUP(C:C,total260724105509!B:F,5,0)</f>
        <v>2465</v>
      </c>
      <c r="M166" s="392"/>
      <c r="N166" s="8"/>
      <c r="O166" s="21">
        <f t="shared" si="13"/>
        <v>1027.0833333333333</v>
      </c>
      <c r="P166" s="44">
        <v>673</v>
      </c>
      <c r="Q166" s="44">
        <v>10000</v>
      </c>
      <c r="R166" s="44">
        <v>0</v>
      </c>
      <c r="S166" s="44">
        <v>0</v>
      </c>
      <c r="T166" s="44">
        <v>10650</v>
      </c>
      <c r="U166" s="45">
        <v>-650</v>
      </c>
      <c r="V166" s="45">
        <v>-9977</v>
      </c>
      <c r="W166" s="45">
        <v>-11004.083333333334</v>
      </c>
      <c r="X166" s="41">
        <v>3.6627043090638929</v>
      </c>
      <c r="Y166" s="9">
        <v>10000</v>
      </c>
      <c r="Z166" s="13"/>
      <c r="AA166" s="13"/>
    </row>
    <row r="167" spans="1:30">
      <c r="A167" s="29" t="s">
        <v>1205</v>
      </c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>
        <f>VLOOKUP(C:C,total260724105509!B:F,5,0)</f>
        <v>2969</v>
      </c>
      <c r="M167" s="392"/>
      <c r="N167" s="234">
        <v>1000</v>
      </c>
      <c r="O167" s="21">
        <f t="shared" si="13"/>
        <v>1237.0833333333333</v>
      </c>
      <c r="P167" s="44">
        <v>947</v>
      </c>
      <c r="Q167" s="44">
        <v>0</v>
      </c>
      <c r="R167" s="44">
        <v>0</v>
      </c>
      <c r="S167" s="44">
        <v>0</v>
      </c>
      <c r="T167" s="44">
        <v>0</v>
      </c>
      <c r="U167" s="45">
        <v>0</v>
      </c>
      <c r="V167" s="45">
        <v>947</v>
      </c>
      <c r="W167" s="45">
        <v>-290.08333333333326</v>
      </c>
      <c r="X167" s="41">
        <v>3.1351636747624076</v>
      </c>
      <c r="Y167" s="9"/>
      <c r="Z167" s="13" t="s">
        <v>5233</v>
      </c>
      <c r="AA167" s="13"/>
    </row>
    <row r="168" spans="1:30">
      <c r="A168" s="29" t="s">
        <v>1206</v>
      </c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>
        <f>VLOOKUP(C:C,total260724105509!B:F,5,0)</f>
        <v>3177</v>
      </c>
      <c r="M168" s="392"/>
      <c r="N168" s="234">
        <v>1000</v>
      </c>
      <c r="O168" s="21">
        <f t="shared" si="13"/>
        <v>1323.75</v>
      </c>
      <c r="P168" s="44">
        <v>1054</v>
      </c>
      <c r="Q168" s="44">
        <v>0</v>
      </c>
      <c r="R168" s="44">
        <v>0</v>
      </c>
      <c r="S168" s="44">
        <v>0</v>
      </c>
      <c r="T168" s="44">
        <v>0</v>
      </c>
      <c r="U168" s="45">
        <v>0</v>
      </c>
      <c r="V168" s="45">
        <v>1054</v>
      </c>
      <c r="W168" s="45">
        <v>-269.75</v>
      </c>
      <c r="X168" s="41">
        <v>3.0142314990512333</v>
      </c>
      <c r="Y168" s="9"/>
      <c r="Z168" s="13" t="s">
        <v>5233</v>
      </c>
      <c r="AA168" s="13"/>
    </row>
    <row r="169" spans="1:30">
      <c r="A169" s="29" t="s">
        <v>1207</v>
      </c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>
        <f>VLOOKUP(C:C,total260724105509!B:F,5,0)</f>
        <v>701</v>
      </c>
      <c r="M169" s="392"/>
      <c r="N169" s="234">
        <v>1000</v>
      </c>
      <c r="O169" s="21">
        <f t="shared" si="13"/>
        <v>292.08333333333331</v>
      </c>
      <c r="P169" s="44">
        <v>1815</v>
      </c>
      <c r="Q169" s="44">
        <v>0</v>
      </c>
      <c r="R169" s="44">
        <v>0</v>
      </c>
      <c r="S169" s="44">
        <v>0</v>
      </c>
      <c r="T169" s="44">
        <v>0</v>
      </c>
      <c r="U169" s="45">
        <v>0</v>
      </c>
      <c r="V169" s="45">
        <v>1815</v>
      </c>
      <c r="W169" s="45">
        <v>1522.9166666666667</v>
      </c>
      <c r="X169" s="41">
        <v>0.3862258953168044</v>
      </c>
      <c r="Y169" s="9"/>
      <c r="Z169" s="13"/>
      <c r="AA169" s="13"/>
    </row>
    <row r="170" spans="1:30">
      <c r="A170" s="29" t="s">
        <v>1208</v>
      </c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>
        <f>VLOOKUP(C:C,total260724105509!B:F,5,0)</f>
        <v>11078</v>
      </c>
      <c r="M170" s="392"/>
      <c r="N170" s="234"/>
      <c r="O170" s="21">
        <f t="shared" si="13"/>
        <v>4615.833333333333</v>
      </c>
      <c r="P170" s="44">
        <v>12466</v>
      </c>
      <c r="Q170" s="44">
        <v>820</v>
      </c>
      <c r="R170" s="44">
        <v>0</v>
      </c>
      <c r="S170" s="44">
        <v>0</v>
      </c>
      <c r="T170" s="44">
        <v>2169</v>
      </c>
      <c r="U170" s="45">
        <v>-1349</v>
      </c>
      <c r="V170" s="45">
        <v>10297</v>
      </c>
      <c r="W170" s="45">
        <v>5681.166666666667</v>
      </c>
      <c r="X170" s="41">
        <v>0.88865714744103963</v>
      </c>
      <c r="Y170" s="9"/>
      <c r="Z170" s="13"/>
      <c r="AA170" s="13"/>
    </row>
    <row r="171" spans="1:30">
      <c r="A171" s="29" t="s">
        <v>1209</v>
      </c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>
        <f>VLOOKUP(C:C,total260724105509!B:F,5,0)</f>
        <v>3019</v>
      </c>
      <c r="M171" s="392"/>
      <c r="N171" s="234"/>
      <c r="O171" s="21">
        <f t="shared" si="13"/>
        <v>1257.9166666666667</v>
      </c>
      <c r="P171" s="44">
        <v>8806</v>
      </c>
      <c r="Q171" s="44">
        <v>0</v>
      </c>
      <c r="R171" s="44">
        <v>0</v>
      </c>
      <c r="S171" s="44">
        <v>0</v>
      </c>
      <c r="T171" s="44">
        <v>174</v>
      </c>
      <c r="U171" s="45">
        <v>-174</v>
      </c>
      <c r="V171" s="45">
        <v>8632</v>
      </c>
      <c r="W171" s="45">
        <v>7374.083333333333</v>
      </c>
      <c r="X171" s="41">
        <v>0.34283443106972517</v>
      </c>
      <c r="Y171" s="9"/>
      <c r="Z171" s="13"/>
      <c r="AA171" s="13"/>
    </row>
    <row r="172" spans="1:30">
      <c r="A172" s="29" t="s">
        <v>1210</v>
      </c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>
        <f>VLOOKUP(C:C,total260724105509!B:F,5,0)</f>
        <v>8368</v>
      </c>
      <c r="M172" s="392"/>
      <c r="N172" s="234">
        <v>6000</v>
      </c>
      <c r="O172" s="21">
        <f t="shared" si="13"/>
        <v>3486.666666666667</v>
      </c>
      <c r="P172" s="44">
        <v>5785</v>
      </c>
      <c r="Q172" s="44">
        <v>320</v>
      </c>
      <c r="R172" s="44">
        <v>0</v>
      </c>
      <c r="S172" s="44">
        <v>0</v>
      </c>
      <c r="T172" s="44">
        <v>1260</v>
      </c>
      <c r="U172" s="45">
        <v>-940</v>
      </c>
      <c r="V172" s="45">
        <v>4525</v>
      </c>
      <c r="W172" s="45">
        <v>1038.333333333333</v>
      </c>
      <c r="X172" s="41">
        <v>1.4464995678478825</v>
      </c>
      <c r="Y172" s="9"/>
      <c r="Z172" s="13"/>
      <c r="AA172" s="13"/>
    </row>
    <row r="173" spans="1:30">
      <c r="A173" s="29" t="s">
        <v>1211</v>
      </c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>
        <f>VLOOKUP(C:C,total260724105509!B:F,5,0)</f>
        <v>1859</v>
      </c>
      <c r="M173" s="392"/>
      <c r="N173" s="234">
        <v>1000</v>
      </c>
      <c r="O173" s="21">
        <f t="shared" si="13"/>
        <v>774.58333333333326</v>
      </c>
      <c r="P173" s="44">
        <v>1220</v>
      </c>
      <c r="Q173" s="44">
        <v>0</v>
      </c>
      <c r="R173" s="44">
        <v>0</v>
      </c>
      <c r="S173" s="44">
        <v>0</v>
      </c>
      <c r="T173" s="44">
        <v>310</v>
      </c>
      <c r="U173" s="45">
        <v>-310</v>
      </c>
      <c r="V173" s="45">
        <v>910</v>
      </c>
      <c r="W173" s="45">
        <v>135.41666666666674</v>
      </c>
      <c r="X173" s="41">
        <v>1.5237704918032786</v>
      </c>
      <c r="Y173" s="9"/>
      <c r="Z173" s="13"/>
      <c r="AA173" s="13"/>
    </row>
    <row r="174" spans="1:30">
      <c r="A174" s="29" t="s">
        <v>1212</v>
      </c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>
        <f>VLOOKUP(C:C,total260724105509!B:F,5,0)</f>
        <v>799</v>
      </c>
      <c r="M174" s="392"/>
      <c r="N174" s="234">
        <v>1500</v>
      </c>
      <c r="O174" s="211">
        <v>1500</v>
      </c>
      <c r="P174" s="44">
        <v>4404</v>
      </c>
      <c r="Q174" s="44">
        <v>300</v>
      </c>
      <c r="R174" s="44">
        <v>0</v>
      </c>
      <c r="S174" s="44">
        <v>0</v>
      </c>
      <c r="T174" s="44">
        <v>434</v>
      </c>
      <c r="U174" s="45">
        <v>-134</v>
      </c>
      <c r="V174" s="45">
        <v>3970</v>
      </c>
      <c r="W174" s="45">
        <v>2470</v>
      </c>
      <c r="X174" s="41">
        <v>0.18142597638510444</v>
      </c>
      <c r="Y174" s="9"/>
      <c r="Z174" s="13"/>
      <c r="AA174" s="13"/>
    </row>
    <row r="175" spans="1:30">
      <c r="A175" s="29" t="s">
        <v>1213</v>
      </c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>
        <f>VLOOKUP(C:C,total260724105509!B:F,5,0)</f>
        <v>7511</v>
      </c>
      <c r="M175" s="392"/>
      <c r="N175" s="234"/>
      <c r="O175" s="21">
        <f>L175/12*5</f>
        <v>3129.583333333333</v>
      </c>
      <c r="P175" s="44">
        <v>8427</v>
      </c>
      <c r="Q175" s="44">
        <v>10350</v>
      </c>
      <c r="R175" s="44">
        <v>6040</v>
      </c>
      <c r="S175" s="44">
        <v>0</v>
      </c>
      <c r="T175" s="44">
        <v>11870</v>
      </c>
      <c r="U175" s="45">
        <v>-1520</v>
      </c>
      <c r="V175" s="45">
        <v>2597</v>
      </c>
      <c r="W175" s="45">
        <v>-532.58333333333303</v>
      </c>
      <c r="X175" s="41">
        <v>0.89130176812626083</v>
      </c>
      <c r="Y175" s="9">
        <v>5000</v>
      </c>
      <c r="Z175" s="13" t="s">
        <v>351</v>
      </c>
      <c r="AA175" s="13" t="s">
        <v>5253</v>
      </c>
    </row>
    <row r="176" spans="1:30">
      <c r="A176" s="29" t="s">
        <v>1214</v>
      </c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>
        <f>VLOOKUP(C:C,total260724105509!B:F,5,0)</f>
        <v>1073</v>
      </c>
      <c r="M176" s="392"/>
      <c r="N176" s="234">
        <v>1000</v>
      </c>
      <c r="O176" s="211">
        <v>1000</v>
      </c>
      <c r="P176" s="44">
        <v>1745</v>
      </c>
      <c r="Q176" s="44">
        <v>0</v>
      </c>
      <c r="R176" s="44">
        <v>0</v>
      </c>
      <c r="S176" s="44">
        <v>0</v>
      </c>
      <c r="T176" s="44">
        <v>0</v>
      </c>
      <c r="U176" s="45">
        <v>0</v>
      </c>
      <c r="V176" s="45">
        <v>1745</v>
      </c>
      <c r="W176" s="45">
        <v>745</v>
      </c>
      <c r="X176" s="41">
        <v>0.61489971346704875</v>
      </c>
      <c r="Y176" s="9"/>
      <c r="Z176" s="13"/>
      <c r="AA176" s="13"/>
    </row>
    <row r="177" spans="1:30">
      <c r="A177" s="29" t="s">
        <v>1215</v>
      </c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>
        <f>VLOOKUP(C:C,total260724105509!B:F,5,0)</f>
        <v>2233</v>
      </c>
      <c r="M177" s="392"/>
      <c r="N177" s="234">
        <v>1000</v>
      </c>
      <c r="O177" s="211">
        <v>1000</v>
      </c>
      <c r="P177" s="44">
        <v>232</v>
      </c>
      <c r="Q177" s="44">
        <v>0</v>
      </c>
      <c r="R177" s="44">
        <v>3000</v>
      </c>
      <c r="S177" s="44">
        <v>0</v>
      </c>
      <c r="T177" s="44">
        <v>54</v>
      </c>
      <c r="U177" s="45">
        <v>-54</v>
      </c>
      <c r="V177" s="45">
        <v>3178</v>
      </c>
      <c r="W177" s="45">
        <v>2178</v>
      </c>
      <c r="X177" s="41">
        <v>9.625</v>
      </c>
      <c r="Y177" s="9"/>
      <c r="Z177" s="13"/>
      <c r="AA177" s="13"/>
    </row>
    <row r="178" spans="1:30">
      <c r="A178" s="29" t="s">
        <v>1216</v>
      </c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>
        <f>VLOOKUP(C:C,total260724105509!B:F,5,0)</f>
        <v>1050</v>
      </c>
      <c r="M178" s="392"/>
      <c r="N178" s="234">
        <v>1000</v>
      </c>
      <c r="O178" s="211">
        <v>1000</v>
      </c>
      <c r="P178" s="44">
        <v>1417</v>
      </c>
      <c r="Q178" s="44">
        <v>0</v>
      </c>
      <c r="R178" s="44">
        <v>0</v>
      </c>
      <c r="S178" s="44">
        <v>0</v>
      </c>
      <c r="T178" s="44">
        <v>54</v>
      </c>
      <c r="U178" s="45">
        <v>-54</v>
      </c>
      <c r="V178" s="45">
        <v>1363</v>
      </c>
      <c r="W178" s="45">
        <v>363</v>
      </c>
      <c r="X178" s="41">
        <v>0.74100211714890618</v>
      </c>
      <c r="Y178" s="9"/>
      <c r="Z178" s="13"/>
      <c r="AA178" s="13"/>
    </row>
    <row r="179" spans="1:30">
      <c r="A179" s="29" t="s">
        <v>1217</v>
      </c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>
        <f>VLOOKUP(C:C,total260724105509!B:F,5,0)</f>
        <v>1268</v>
      </c>
      <c r="M179" s="392"/>
      <c r="N179" s="234">
        <v>1000</v>
      </c>
      <c r="O179" s="211">
        <v>1000</v>
      </c>
      <c r="P179" s="44">
        <v>1343</v>
      </c>
      <c r="Q179" s="44">
        <v>0</v>
      </c>
      <c r="R179" s="44">
        <v>0</v>
      </c>
      <c r="S179" s="44">
        <v>0</v>
      </c>
      <c r="T179" s="44">
        <v>0</v>
      </c>
      <c r="U179" s="45">
        <v>0</v>
      </c>
      <c r="V179" s="45">
        <v>1343</v>
      </c>
      <c r="W179" s="45">
        <v>343</v>
      </c>
      <c r="X179" s="41">
        <v>0.94415487714072976</v>
      </c>
      <c r="Y179" s="9"/>
      <c r="Z179" s="13"/>
      <c r="AA179" s="13"/>
    </row>
    <row r="180" spans="1:30">
      <c r="A180" s="29" t="s">
        <v>1218</v>
      </c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>
        <f>VLOOKUP(C:C,total260724105509!B:F,5,0)</f>
        <v>2956</v>
      </c>
      <c r="M180" s="392"/>
      <c r="N180" s="234">
        <v>1000</v>
      </c>
      <c r="O180" s="211">
        <v>1000</v>
      </c>
      <c r="P180" s="44">
        <v>264</v>
      </c>
      <c r="Q180" s="44">
        <v>0</v>
      </c>
      <c r="R180" s="44">
        <v>0</v>
      </c>
      <c r="S180" s="44">
        <v>0</v>
      </c>
      <c r="T180" s="44">
        <v>0</v>
      </c>
      <c r="U180" s="45">
        <v>0</v>
      </c>
      <c r="V180" s="45">
        <v>264</v>
      </c>
      <c r="W180" s="45">
        <v>-736</v>
      </c>
      <c r="X180" s="41">
        <v>11.196969696969697</v>
      </c>
      <c r="Y180" s="9"/>
      <c r="Z180" s="13" t="s">
        <v>5134</v>
      </c>
      <c r="AA180" s="13" t="s">
        <v>5134</v>
      </c>
    </row>
    <row r="181" spans="1:30" s="200" customFormat="1">
      <c r="A181" s="29" t="s">
        <v>1219</v>
      </c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>
        <f>VLOOKUP(C:C,total260724105509!B:F,5,0)</f>
        <v>1512</v>
      </c>
      <c r="M181" s="392" t="str">
        <f>VLOOKUP(C:C,処分売価!A:P,15,0)</f>
        <v>処分品</v>
      </c>
      <c r="N181" s="281">
        <v>1500</v>
      </c>
      <c r="O181" s="211">
        <v>1500</v>
      </c>
      <c r="P181" s="196">
        <v>5</v>
      </c>
      <c r="Q181" s="196">
        <v>0</v>
      </c>
      <c r="R181" s="196">
        <v>0</v>
      </c>
      <c r="S181" s="196">
        <v>0</v>
      </c>
      <c r="T181" s="196">
        <v>0</v>
      </c>
      <c r="U181" s="197">
        <v>0</v>
      </c>
      <c r="V181" s="197">
        <v>5</v>
      </c>
      <c r="W181" s="197">
        <v>-1495</v>
      </c>
      <c r="X181" s="198">
        <v>302.39999999999998</v>
      </c>
      <c r="Y181" s="9"/>
      <c r="Z181" s="243"/>
      <c r="AA181" s="243"/>
      <c r="AB181" s="201"/>
      <c r="AC181" s="201"/>
      <c r="AD181" s="201"/>
    </row>
    <row r="182" spans="1:30">
      <c r="A182" s="29" t="s">
        <v>1220</v>
      </c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>
        <f>VLOOKUP(C:C,total260724105509!B:F,5,0)</f>
        <v>1293</v>
      </c>
      <c r="M182" s="392"/>
      <c r="N182" s="234">
        <v>1000</v>
      </c>
      <c r="O182" s="211">
        <v>1000</v>
      </c>
      <c r="P182" s="44">
        <v>3559</v>
      </c>
      <c r="Q182" s="44">
        <v>0</v>
      </c>
      <c r="R182" s="44">
        <v>0</v>
      </c>
      <c r="S182" s="44">
        <v>0</v>
      </c>
      <c r="T182" s="44">
        <v>0</v>
      </c>
      <c r="U182" s="45">
        <v>0</v>
      </c>
      <c r="V182" s="45">
        <v>3559</v>
      </c>
      <c r="W182" s="45">
        <v>2559</v>
      </c>
      <c r="X182" s="41">
        <v>0.36330429896038213</v>
      </c>
      <c r="Y182" s="190"/>
      <c r="Z182" s="46"/>
      <c r="AA182" s="46"/>
    </row>
    <row r="183" spans="1:30">
      <c r="A183" s="29" t="s">
        <v>1221</v>
      </c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>
        <f>VLOOKUP(C:C,total260724105509!B:F,5,0)</f>
        <v>1173</v>
      </c>
      <c r="M183" s="392"/>
      <c r="N183" s="234">
        <v>1000</v>
      </c>
      <c r="O183" s="211">
        <v>1000</v>
      </c>
      <c r="P183" s="44">
        <v>3803</v>
      </c>
      <c r="Q183" s="44">
        <v>0</v>
      </c>
      <c r="R183" s="44">
        <v>0</v>
      </c>
      <c r="S183" s="44">
        <v>0</v>
      </c>
      <c r="T183" s="44">
        <v>0</v>
      </c>
      <c r="U183" s="45">
        <v>0</v>
      </c>
      <c r="V183" s="45">
        <v>3803</v>
      </c>
      <c r="W183" s="45">
        <v>2803</v>
      </c>
      <c r="X183" s="41">
        <v>0.3084407047068104</v>
      </c>
      <c r="Y183" s="190"/>
      <c r="Z183" s="46"/>
      <c r="AA183" s="46"/>
    </row>
    <row r="184" spans="1:30">
      <c r="A184" s="29" t="s">
        <v>1222</v>
      </c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>
        <f>VLOOKUP(C:C,total260724105509!B:F,5,0)</f>
        <v>2921</v>
      </c>
      <c r="M184" s="392"/>
      <c r="N184" s="234">
        <v>1000</v>
      </c>
      <c r="O184" s="211">
        <v>1000</v>
      </c>
      <c r="P184" s="44">
        <v>6139</v>
      </c>
      <c r="Q184" s="44">
        <v>0</v>
      </c>
      <c r="R184" s="44">
        <v>0</v>
      </c>
      <c r="S184" s="44">
        <v>0</v>
      </c>
      <c r="T184" s="44">
        <v>2800</v>
      </c>
      <c r="U184" s="45">
        <v>-2800</v>
      </c>
      <c r="V184" s="45">
        <v>3339</v>
      </c>
      <c r="W184" s="45">
        <v>2339</v>
      </c>
      <c r="X184" s="41">
        <v>0.47581039257208013</v>
      </c>
      <c r="Y184" s="190"/>
      <c r="Z184" s="46"/>
      <c r="AA184" s="46"/>
    </row>
    <row r="185" spans="1:30">
      <c r="A185" s="29" t="s">
        <v>1223</v>
      </c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>
        <f>VLOOKUP(C:C,total260724105509!B:F,5,0)</f>
        <v>1196</v>
      </c>
      <c r="M185" s="392"/>
      <c r="N185" s="234">
        <v>1000</v>
      </c>
      <c r="O185" s="211">
        <v>1000</v>
      </c>
      <c r="P185" s="44">
        <v>3595</v>
      </c>
      <c r="Q185" s="44">
        <v>640</v>
      </c>
      <c r="R185" s="44">
        <v>0</v>
      </c>
      <c r="S185" s="44">
        <v>0</v>
      </c>
      <c r="T185" s="44">
        <v>740</v>
      </c>
      <c r="U185" s="45">
        <v>-100</v>
      </c>
      <c r="V185" s="45">
        <v>2855</v>
      </c>
      <c r="W185" s="45">
        <v>1855</v>
      </c>
      <c r="X185" s="41">
        <v>0.33268428372739917</v>
      </c>
      <c r="Y185" s="190"/>
      <c r="Z185" s="46"/>
      <c r="AA185" s="46"/>
    </row>
    <row r="186" spans="1:30">
      <c r="A186" s="29" t="s">
        <v>1224</v>
      </c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>
        <f>VLOOKUP(C:C,total260724105509!B:F,5,0)</f>
        <v>1171</v>
      </c>
      <c r="M186" s="392"/>
      <c r="N186" s="213"/>
      <c r="O186" s="21">
        <f t="shared" ref="O186:O187" si="14">L186/12*5</f>
        <v>487.91666666666663</v>
      </c>
      <c r="P186" s="44">
        <v>498</v>
      </c>
      <c r="Q186" s="44">
        <v>700</v>
      </c>
      <c r="R186" s="44">
        <v>0</v>
      </c>
      <c r="S186" s="44">
        <v>0</v>
      </c>
      <c r="T186" s="44">
        <v>700</v>
      </c>
      <c r="U186" s="45">
        <v>0</v>
      </c>
      <c r="V186" s="45">
        <v>-202</v>
      </c>
      <c r="W186" s="45">
        <v>-689.91666666666663</v>
      </c>
      <c r="X186" s="41">
        <v>2.3514056224899598</v>
      </c>
      <c r="Y186" s="9"/>
      <c r="Z186" s="13"/>
      <c r="AA186" s="13"/>
    </row>
    <row r="187" spans="1:30">
      <c r="A187" s="29" t="s">
        <v>1225</v>
      </c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>
        <f>VLOOKUP(C:C,total260724105509!B:F,5,0)</f>
        <v>2198</v>
      </c>
      <c r="M187" s="392"/>
      <c r="N187" s="213"/>
      <c r="O187" s="21">
        <f t="shared" si="14"/>
        <v>915.83333333333326</v>
      </c>
      <c r="P187" s="44">
        <v>1094</v>
      </c>
      <c r="Q187" s="44">
        <v>100</v>
      </c>
      <c r="R187" s="44">
        <v>0</v>
      </c>
      <c r="S187" s="44">
        <v>0</v>
      </c>
      <c r="T187" s="44">
        <v>200</v>
      </c>
      <c r="U187" s="45">
        <v>-100</v>
      </c>
      <c r="V187" s="45">
        <v>894</v>
      </c>
      <c r="W187" s="45">
        <v>-21.833333333333258</v>
      </c>
      <c r="X187" s="41">
        <v>2.0091407678244972</v>
      </c>
      <c r="Y187" s="9"/>
      <c r="Z187" s="13"/>
      <c r="AA187" s="13"/>
    </row>
    <row r="188" spans="1:30">
      <c r="A188" s="29" t="s">
        <v>1267</v>
      </c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>
        <f>VLOOKUP(C:C,total260724105509!B:F,5,0)</f>
        <v>1333</v>
      </c>
      <c r="M188" s="392"/>
      <c r="N188" s="234">
        <v>1500</v>
      </c>
      <c r="O188" s="211">
        <v>1500</v>
      </c>
      <c r="P188" s="44">
        <v>4579</v>
      </c>
      <c r="Q188" s="44">
        <v>390</v>
      </c>
      <c r="R188" s="44">
        <v>0</v>
      </c>
      <c r="S188" s="44">
        <v>0</v>
      </c>
      <c r="T188" s="44">
        <v>490</v>
      </c>
      <c r="U188" s="45">
        <v>-100</v>
      </c>
      <c r="V188" s="45">
        <v>4089</v>
      </c>
      <c r="W188" s="45">
        <v>2589</v>
      </c>
      <c r="X188" s="41">
        <v>0.29111159641843198</v>
      </c>
      <c r="Y188" s="9"/>
      <c r="Z188" s="13"/>
      <c r="AA188" s="13"/>
    </row>
    <row r="189" spans="1:30">
      <c r="A189" s="29" t="s">
        <v>1268</v>
      </c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>
        <f>VLOOKUP(C:C,total260724105509!B:F,5,0)</f>
        <v>8376</v>
      </c>
      <c r="M189" s="392"/>
      <c r="N189" s="8"/>
      <c r="O189" s="21">
        <f>L189/12*5</f>
        <v>3490</v>
      </c>
      <c r="P189" s="44">
        <v>6864</v>
      </c>
      <c r="Q189" s="44">
        <v>1070</v>
      </c>
      <c r="R189" s="44">
        <v>0</v>
      </c>
      <c r="S189" s="44">
        <v>0</v>
      </c>
      <c r="T189" s="44">
        <v>1070</v>
      </c>
      <c r="U189" s="45">
        <v>0</v>
      </c>
      <c r="V189" s="45">
        <v>5794</v>
      </c>
      <c r="W189" s="45">
        <v>2304</v>
      </c>
      <c r="X189" s="41">
        <v>1.2202797202797202</v>
      </c>
      <c r="Y189" s="9"/>
      <c r="Z189" s="13"/>
      <c r="AA189" s="13"/>
    </row>
    <row r="190" spans="1:30">
      <c r="A190" s="29" t="s">
        <v>1269</v>
      </c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VLOOKUP(C:C,total260724105509!B:F,5,0)</f>
        <v>235</v>
      </c>
      <c r="M190" s="392"/>
      <c r="N190" s="213">
        <v>1000</v>
      </c>
      <c r="O190" s="211">
        <v>1000</v>
      </c>
      <c r="P190" s="44">
        <v>2692</v>
      </c>
      <c r="Q190" s="44">
        <v>13530</v>
      </c>
      <c r="R190" s="44">
        <v>8000</v>
      </c>
      <c r="S190" s="44">
        <v>0</v>
      </c>
      <c r="T190" s="44">
        <v>13530</v>
      </c>
      <c r="U190" s="45">
        <v>0</v>
      </c>
      <c r="V190" s="45">
        <v>-2838</v>
      </c>
      <c r="W190" s="45">
        <v>-3838</v>
      </c>
      <c r="X190" s="41">
        <v>8.7295690936106979E-2</v>
      </c>
      <c r="Y190" s="9">
        <v>13500</v>
      </c>
      <c r="Z190" s="13" t="s">
        <v>5234</v>
      </c>
      <c r="AA190" s="13"/>
    </row>
    <row r="191" spans="1:30">
      <c r="A191" s="29" t="s">
        <v>1270</v>
      </c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VLOOKUP(C:C,total260724105509!B:F,5,0)</f>
        <v>1543</v>
      </c>
      <c r="M191" s="392"/>
      <c r="N191" s="213">
        <v>1000</v>
      </c>
      <c r="O191" s="211">
        <v>1000</v>
      </c>
      <c r="P191" s="44">
        <v>4318</v>
      </c>
      <c r="Q191" s="44">
        <v>3050</v>
      </c>
      <c r="R191" s="44">
        <v>0</v>
      </c>
      <c r="S191" s="44">
        <v>0</v>
      </c>
      <c r="T191" s="44">
        <v>1850</v>
      </c>
      <c r="U191" s="45">
        <v>1200</v>
      </c>
      <c r="V191" s="45">
        <v>2468</v>
      </c>
      <c r="W191" s="45">
        <v>1468</v>
      </c>
      <c r="X191" s="41">
        <v>0.35734136174154701</v>
      </c>
      <c r="Y191" s="9"/>
      <c r="Z191" s="13"/>
      <c r="AA191" s="13"/>
    </row>
    <row r="192" spans="1:30">
      <c r="A192" s="29" t="s">
        <v>1281</v>
      </c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VLOOKUP(C:C,total260724105509!B:F,5,0)</f>
        <v>945</v>
      </c>
      <c r="M192" s="392"/>
      <c r="N192" s="213">
        <v>1000</v>
      </c>
      <c r="O192" s="211">
        <v>1000</v>
      </c>
      <c r="P192" s="44">
        <v>1567</v>
      </c>
      <c r="Q192" s="44">
        <v>0</v>
      </c>
      <c r="R192" s="44">
        <v>0</v>
      </c>
      <c r="S192" s="44">
        <v>0</v>
      </c>
      <c r="T192" s="44">
        <v>0</v>
      </c>
      <c r="U192" s="45">
        <v>0</v>
      </c>
      <c r="V192" s="45">
        <v>1567</v>
      </c>
      <c r="W192" s="45">
        <v>567</v>
      </c>
      <c r="X192" s="41">
        <v>0.60306317804722398</v>
      </c>
      <c r="Y192" s="9"/>
      <c r="Z192" s="13"/>
      <c r="AA192" s="13"/>
    </row>
    <row r="193" spans="1:27">
      <c r="A193" s="29" t="s">
        <v>1282</v>
      </c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VLOOKUP(C:C,total260724105509!B:F,5,0)</f>
        <v>28</v>
      </c>
      <c r="M193" s="392"/>
      <c r="N193" s="213">
        <v>1000</v>
      </c>
      <c r="O193" s="211">
        <v>1000</v>
      </c>
      <c r="P193" s="44">
        <v>2243</v>
      </c>
      <c r="Q193" s="44">
        <v>1200</v>
      </c>
      <c r="R193" s="44">
        <v>0</v>
      </c>
      <c r="S193" s="44">
        <v>0</v>
      </c>
      <c r="T193" s="44">
        <v>1200</v>
      </c>
      <c r="U193" s="45">
        <v>0</v>
      </c>
      <c r="V193" s="45">
        <v>1043</v>
      </c>
      <c r="W193" s="45">
        <v>43</v>
      </c>
      <c r="X193" s="41">
        <v>1.2483281319661168E-2</v>
      </c>
      <c r="Y193" s="9">
        <v>1200</v>
      </c>
      <c r="Z193" s="13" t="s">
        <v>2746</v>
      </c>
      <c r="AA193" s="13"/>
    </row>
    <row r="194" spans="1:27">
      <c r="A194" s="29" t="s">
        <v>1283</v>
      </c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VLOOKUP(C:C,total260724105509!B:F,5,0)</f>
        <v>498</v>
      </c>
      <c r="M194" s="392"/>
      <c r="N194" s="213">
        <v>1000</v>
      </c>
      <c r="O194" s="211">
        <v>1000</v>
      </c>
      <c r="P194" s="44">
        <v>2068</v>
      </c>
      <c r="Q194" s="44">
        <v>0</v>
      </c>
      <c r="R194" s="44">
        <v>0</v>
      </c>
      <c r="S194" s="44">
        <v>0</v>
      </c>
      <c r="T194" s="44">
        <v>50</v>
      </c>
      <c r="U194" s="45">
        <v>-50</v>
      </c>
      <c r="V194" s="45">
        <v>2018</v>
      </c>
      <c r="W194" s="45">
        <v>1018</v>
      </c>
      <c r="X194" s="41">
        <v>0.24081237911025144</v>
      </c>
      <c r="Y194" s="9"/>
      <c r="Z194" s="13"/>
      <c r="AA194" s="13"/>
    </row>
    <row r="195" spans="1:27">
      <c r="A195" s="29" t="s">
        <v>2921</v>
      </c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VLOOKUP(C:C,total260724105509!B:F,5,0)</f>
        <v>14</v>
      </c>
      <c r="M195" s="392"/>
      <c r="N195" s="213">
        <v>1000</v>
      </c>
      <c r="O195" s="211">
        <v>1000</v>
      </c>
      <c r="P195" s="44">
        <v>1979</v>
      </c>
      <c r="Q195" s="44">
        <v>0</v>
      </c>
      <c r="R195" s="44">
        <v>0</v>
      </c>
      <c r="S195" s="44">
        <v>0</v>
      </c>
      <c r="T195" s="44">
        <v>0</v>
      </c>
      <c r="U195" s="45">
        <v>0</v>
      </c>
      <c r="V195" s="45">
        <v>1979</v>
      </c>
      <c r="W195" s="45">
        <v>979</v>
      </c>
      <c r="X195" s="41">
        <v>7.0742799393633147E-3</v>
      </c>
      <c r="Y195" s="9"/>
      <c r="Z195" s="13"/>
      <c r="AA195" s="13"/>
    </row>
    <row r="196" spans="1:27">
      <c r="A196" s="29" t="s">
        <v>2922</v>
      </c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VLOOKUP(C:C,total260724105509!B:F,5,0)</f>
        <v>732</v>
      </c>
      <c r="M196" s="392"/>
      <c r="N196" s="213">
        <v>1000</v>
      </c>
      <c r="O196" s="211">
        <v>1000</v>
      </c>
      <c r="P196" s="44">
        <v>2087</v>
      </c>
      <c r="Q196" s="44">
        <v>1200</v>
      </c>
      <c r="R196" s="44">
        <v>0</v>
      </c>
      <c r="S196" s="44">
        <v>0</v>
      </c>
      <c r="T196" s="44">
        <v>1200</v>
      </c>
      <c r="U196" s="45">
        <v>0</v>
      </c>
      <c r="V196" s="45">
        <v>887</v>
      </c>
      <c r="W196" s="45">
        <v>-113</v>
      </c>
      <c r="X196" s="41">
        <v>0.35074269286056542</v>
      </c>
      <c r="Y196" s="9"/>
      <c r="Z196" s="13"/>
      <c r="AA196" s="13" t="s">
        <v>5254</v>
      </c>
    </row>
    <row r="197" spans="1:27">
      <c r="A197" s="29" t="s">
        <v>2923</v>
      </c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VLOOKUP(C:C,total260724105509!B:F,5,0)</f>
        <v>286</v>
      </c>
      <c r="M197" s="392"/>
      <c r="N197" s="213">
        <v>1000</v>
      </c>
      <c r="O197" s="211">
        <v>1000</v>
      </c>
      <c r="P197" s="44">
        <v>2261</v>
      </c>
      <c r="Q197" s="44">
        <v>0</v>
      </c>
      <c r="R197" s="44">
        <v>0</v>
      </c>
      <c r="S197" s="44">
        <v>0</v>
      </c>
      <c r="T197" s="44">
        <v>750</v>
      </c>
      <c r="U197" s="45">
        <v>-750</v>
      </c>
      <c r="V197" s="45">
        <v>1511</v>
      </c>
      <c r="W197" s="45">
        <v>511</v>
      </c>
      <c r="X197" s="41">
        <v>0.12649270234409554</v>
      </c>
      <c r="Y197" s="190"/>
      <c r="Z197" s="46"/>
      <c r="AA197" s="46"/>
    </row>
    <row r="198" spans="1:27">
      <c r="A198" s="29" t="s">
        <v>2924</v>
      </c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VLOOKUP(C:C,total260724105509!B:F,5,0)</f>
        <v>2087</v>
      </c>
      <c r="M198" s="392"/>
      <c r="N198" s="213">
        <v>1000</v>
      </c>
      <c r="O198" s="211">
        <v>1000</v>
      </c>
      <c r="P198" s="44">
        <v>3740</v>
      </c>
      <c r="Q198" s="44">
        <v>0</v>
      </c>
      <c r="R198" s="44">
        <v>0</v>
      </c>
      <c r="S198" s="44">
        <v>0</v>
      </c>
      <c r="T198" s="44">
        <v>100</v>
      </c>
      <c r="U198" s="45">
        <v>-100</v>
      </c>
      <c r="V198" s="45">
        <v>3640</v>
      </c>
      <c r="W198" s="45">
        <v>2640</v>
      </c>
      <c r="X198" s="41">
        <v>0.55802139037433152</v>
      </c>
      <c r="Y198" s="190"/>
      <c r="Z198" s="46"/>
      <c r="AA198" s="46"/>
    </row>
    <row r="199" spans="1:27">
      <c r="A199" s="29" t="s">
        <v>2925</v>
      </c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VLOOKUP(C:C,total260724105509!B:F,5,0)</f>
        <v>4795</v>
      </c>
      <c r="M199" s="392"/>
      <c r="N199" s="213"/>
      <c r="O199" s="21">
        <f>L199/12*5</f>
        <v>1997.9166666666665</v>
      </c>
      <c r="P199" s="44">
        <v>1075</v>
      </c>
      <c r="Q199" s="44">
        <v>1750</v>
      </c>
      <c r="R199" s="44">
        <v>3000</v>
      </c>
      <c r="S199" s="44">
        <v>0</v>
      </c>
      <c r="T199" s="44">
        <v>1570</v>
      </c>
      <c r="U199" s="45">
        <v>180</v>
      </c>
      <c r="V199" s="45">
        <v>2505</v>
      </c>
      <c r="W199" s="45">
        <v>507.08333333333348</v>
      </c>
      <c r="X199" s="41">
        <v>4.4604651162790701</v>
      </c>
      <c r="Y199" s="190"/>
      <c r="Z199" s="46"/>
      <c r="AA199" s="46"/>
    </row>
    <row r="200" spans="1:27">
      <c r="A200" s="29" t="s">
        <v>2926</v>
      </c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VLOOKUP(C:C,total260724105509!B:F,5,0)</f>
        <v>752</v>
      </c>
      <c r="M200" s="392"/>
      <c r="N200" s="213">
        <v>1000</v>
      </c>
      <c r="O200" s="211">
        <v>1000</v>
      </c>
      <c r="P200" s="44">
        <v>2176</v>
      </c>
      <c r="Q200" s="44">
        <v>0</v>
      </c>
      <c r="R200" s="44">
        <v>0</v>
      </c>
      <c r="S200" s="44">
        <v>0</v>
      </c>
      <c r="T200" s="44">
        <v>0</v>
      </c>
      <c r="U200" s="45">
        <v>0</v>
      </c>
      <c r="V200" s="45">
        <v>2176</v>
      </c>
      <c r="W200" s="45">
        <v>1176</v>
      </c>
      <c r="X200" s="41">
        <v>0.34558823529411764</v>
      </c>
      <c r="Y200" s="190"/>
      <c r="Z200" s="46"/>
      <c r="AA200" s="46"/>
    </row>
    <row r="201" spans="1:27">
      <c r="A201" s="29" t="s">
        <v>2927</v>
      </c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>
        <f>VLOOKUP(C:C,total260724105509!B:F,5,0)</f>
        <v>1270</v>
      </c>
      <c r="M201" s="392"/>
      <c r="N201" s="213">
        <v>3000</v>
      </c>
      <c r="O201" s="211">
        <v>3000</v>
      </c>
      <c r="P201" s="44">
        <v>8549</v>
      </c>
      <c r="Q201" s="44">
        <v>0</v>
      </c>
      <c r="R201" s="44">
        <v>0</v>
      </c>
      <c r="S201" s="44">
        <v>0</v>
      </c>
      <c r="T201" s="44">
        <v>700</v>
      </c>
      <c r="U201" s="45">
        <v>-700</v>
      </c>
      <c r="V201" s="45">
        <v>7849</v>
      </c>
      <c r="W201" s="45">
        <v>4849</v>
      </c>
      <c r="X201" s="41">
        <v>0.14855538659492337</v>
      </c>
      <c r="Y201" s="190"/>
      <c r="Z201" s="46"/>
      <c r="AA201" s="46"/>
    </row>
    <row r="202" spans="1:27">
      <c r="A202" s="29" t="s">
        <v>2928</v>
      </c>
      <c r="B202" s="2" t="s">
        <v>5</v>
      </c>
      <c r="C202" s="49" t="s">
        <v>4364</v>
      </c>
      <c r="D202" s="50" t="s">
        <v>5235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>
        <f>VLOOKUP(C:C,total260724105509!B:F,5,0)</f>
        <v>74</v>
      </c>
      <c r="M202" s="392"/>
      <c r="N202" s="213">
        <v>1000</v>
      </c>
      <c r="O202" s="211">
        <v>1000</v>
      </c>
      <c r="P202" s="44">
        <v>2867</v>
      </c>
      <c r="Q202" s="44">
        <v>650</v>
      </c>
      <c r="R202" s="44">
        <v>0</v>
      </c>
      <c r="S202" s="44">
        <v>0</v>
      </c>
      <c r="T202" s="44">
        <v>650</v>
      </c>
      <c r="U202" s="45">
        <v>0</v>
      </c>
      <c r="V202" s="45">
        <v>2217</v>
      </c>
      <c r="W202" s="45">
        <v>1217</v>
      </c>
      <c r="X202" s="41">
        <v>2.5810952214858737E-2</v>
      </c>
      <c r="Y202" s="190">
        <v>450</v>
      </c>
      <c r="Z202" s="46"/>
      <c r="AA202" s="46"/>
    </row>
    <row r="203" spans="1:27">
      <c r="A203" s="29" t="s">
        <v>2929</v>
      </c>
      <c r="B203" s="2" t="s">
        <v>5</v>
      </c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>
        <f>VLOOKUP(C:C,total260724105509!B:F,5,0)</f>
        <v>185</v>
      </c>
      <c r="M203" s="392"/>
      <c r="N203" s="213"/>
      <c r="O203" s="21">
        <f t="shared" ref="O203:O204" si="15">L203/12*5</f>
        <v>77.083333333333329</v>
      </c>
      <c r="P203" s="44">
        <v>4656</v>
      </c>
      <c r="Q203" s="44">
        <v>100</v>
      </c>
      <c r="R203" s="44">
        <v>0</v>
      </c>
      <c r="S203" s="44">
        <v>0</v>
      </c>
      <c r="T203" s="44">
        <v>100</v>
      </c>
      <c r="U203" s="45">
        <v>0</v>
      </c>
      <c r="V203" s="45">
        <v>4556</v>
      </c>
      <c r="W203" s="45">
        <v>4478.916666666667</v>
      </c>
      <c r="X203" s="41">
        <v>3.9733676975945015E-2</v>
      </c>
      <c r="Y203" s="190"/>
      <c r="Z203" s="46"/>
      <c r="AA203" s="46"/>
    </row>
    <row r="204" spans="1:27">
      <c r="A204" s="29" t="s">
        <v>2930</v>
      </c>
      <c r="B204" s="2" t="s">
        <v>5</v>
      </c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>
        <f>VLOOKUP(C:C,total260724105509!B:F,5,0)</f>
        <v>53</v>
      </c>
      <c r="M204" s="392"/>
      <c r="N204" s="213"/>
      <c r="O204" s="21">
        <f t="shared" si="15"/>
        <v>22.083333333333336</v>
      </c>
      <c r="P204" s="44">
        <v>4902</v>
      </c>
      <c r="Q204" s="44">
        <v>850</v>
      </c>
      <c r="R204" s="44">
        <v>0</v>
      </c>
      <c r="S204" s="44">
        <v>0</v>
      </c>
      <c r="T204" s="44">
        <v>850</v>
      </c>
      <c r="U204" s="45">
        <v>0</v>
      </c>
      <c r="V204" s="45">
        <v>4052</v>
      </c>
      <c r="W204" s="45">
        <v>4029.9166666666665</v>
      </c>
      <c r="X204" s="41">
        <v>1.0811913504691963E-2</v>
      </c>
      <c r="Y204" s="190"/>
      <c r="Z204" s="46"/>
      <c r="AA204" s="46"/>
    </row>
    <row r="205" spans="1:27">
      <c r="A205" s="29" t="s">
        <v>2931</v>
      </c>
      <c r="B205" s="2" t="s">
        <v>5</v>
      </c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>
        <f>VLOOKUP(C:C,total260724105509!B:F,5,0)</f>
        <v>1374</v>
      </c>
      <c r="M205" s="392"/>
      <c r="N205" s="213"/>
      <c r="O205" s="211">
        <v>1500</v>
      </c>
      <c r="P205" s="44">
        <v>4553</v>
      </c>
      <c r="Q205" s="44">
        <v>2470</v>
      </c>
      <c r="R205" s="44">
        <v>0</v>
      </c>
      <c r="S205" s="44">
        <v>0</v>
      </c>
      <c r="T205" s="44">
        <v>3170</v>
      </c>
      <c r="U205" s="45">
        <v>-700</v>
      </c>
      <c r="V205" s="45">
        <v>1383</v>
      </c>
      <c r="W205" s="45">
        <v>-117</v>
      </c>
      <c r="X205" s="41">
        <v>0.3017790467823413</v>
      </c>
      <c r="Y205" s="190"/>
      <c r="Z205" s="46"/>
      <c r="AA205" s="46" t="s">
        <v>351</v>
      </c>
    </row>
    <row r="206" spans="1:27">
      <c r="A206" s="29" t="s">
        <v>2932</v>
      </c>
      <c r="B206" s="2" t="s">
        <v>5</v>
      </c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>
        <f>VLOOKUP(C:C,total260724105509!B:F,5,0)</f>
        <v>882</v>
      </c>
      <c r="M206" s="392"/>
      <c r="N206" s="213"/>
      <c r="O206" s="211">
        <v>1000</v>
      </c>
      <c r="P206" s="44">
        <v>1681</v>
      </c>
      <c r="Q206" s="44">
        <v>684</v>
      </c>
      <c r="R206" s="44">
        <v>0</v>
      </c>
      <c r="S206" s="44">
        <v>0</v>
      </c>
      <c r="T206" s="44">
        <v>474</v>
      </c>
      <c r="U206" s="45">
        <v>210</v>
      </c>
      <c r="V206" s="45">
        <v>1207</v>
      </c>
      <c r="W206" s="45">
        <v>207</v>
      </c>
      <c r="X206" s="41">
        <v>0.52468768590124926</v>
      </c>
      <c r="Y206" s="190"/>
      <c r="Z206" s="46"/>
      <c r="AA206" s="46"/>
    </row>
    <row r="207" spans="1:27">
      <c r="A207" s="29" t="s">
        <v>2933</v>
      </c>
      <c r="B207" s="2" t="s">
        <v>5</v>
      </c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>
        <f>VLOOKUP(C:C,total260724105509!B:F,5,0)</f>
        <v>3033</v>
      </c>
      <c r="M207" s="392"/>
      <c r="N207" s="213">
        <v>1800</v>
      </c>
      <c r="O207" s="211">
        <v>2500</v>
      </c>
      <c r="P207" s="44">
        <v>1</v>
      </c>
      <c r="Q207" s="44">
        <v>0</v>
      </c>
      <c r="R207" s="44">
        <v>3000</v>
      </c>
      <c r="S207" s="44">
        <v>0</v>
      </c>
      <c r="T207" s="44">
        <v>0</v>
      </c>
      <c r="U207" s="45">
        <v>0</v>
      </c>
      <c r="V207" s="45">
        <v>3001</v>
      </c>
      <c r="W207" s="45">
        <v>501</v>
      </c>
      <c r="X207" s="41">
        <v>3033</v>
      </c>
      <c r="Y207" s="190"/>
      <c r="Z207" s="46"/>
      <c r="AA207" s="46"/>
    </row>
    <row r="208" spans="1:27">
      <c r="A208" s="29" t="s">
        <v>2934</v>
      </c>
      <c r="B208" s="2" t="s">
        <v>5</v>
      </c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>
        <f>VLOOKUP(C:C,total260724105509!B:F,5,0)</f>
        <v>504</v>
      </c>
      <c r="M208" s="392"/>
      <c r="N208" s="213">
        <v>1800</v>
      </c>
      <c r="O208" s="211">
        <v>1800</v>
      </c>
      <c r="P208" s="44">
        <v>497</v>
      </c>
      <c r="Q208" s="44">
        <v>0</v>
      </c>
      <c r="R208" s="44">
        <v>3000</v>
      </c>
      <c r="S208" s="44">
        <v>0</v>
      </c>
      <c r="T208" s="44">
        <v>0</v>
      </c>
      <c r="U208" s="45">
        <v>0</v>
      </c>
      <c r="V208" s="45">
        <v>3497</v>
      </c>
      <c r="W208" s="45">
        <v>1697</v>
      </c>
      <c r="X208" s="41">
        <v>1.0140845070422535</v>
      </c>
      <c r="Y208" s="190"/>
      <c r="Z208" s="46"/>
      <c r="AA208" s="46"/>
    </row>
    <row r="209" spans="1:27">
      <c r="A209" s="29" t="s">
        <v>2935</v>
      </c>
      <c r="B209" s="2" t="s">
        <v>5</v>
      </c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>
        <f>VLOOKUP(C:C,total260724105509!B:F,5,0)</f>
        <v>751</v>
      </c>
      <c r="M209" s="392"/>
      <c r="N209" s="213">
        <v>1800</v>
      </c>
      <c r="O209" s="211">
        <v>1800</v>
      </c>
      <c r="P209" s="44">
        <v>702</v>
      </c>
      <c r="Q209" s="44">
        <v>0</v>
      </c>
      <c r="R209" s="44">
        <v>3000</v>
      </c>
      <c r="S209" s="44">
        <v>0</v>
      </c>
      <c r="T209" s="44">
        <v>0</v>
      </c>
      <c r="U209" s="45">
        <v>0</v>
      </c>
      <c r="V209" s="45">
        <v>3702</v>
      </c>
      <c r="W209" s="45">
        <v>1902</v>
      </c>
      <c r="X209" s="41">
        <v>1.0698005698005697</v>
      </c>
      <c r="Y209" s="190"/>
      <c r="Z209" s="46"/>
      <c r="AA209" s="46"/>
    </row>
    <row r="210" spans="1:27">
      <c r="A210" s="29" t="s">
        <v>5153</v>
      </c>
      <c r="B210" s="2" t="s">
        <v>5</v>
      </c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>
        <f>VLOOKUP(C:C,total260724105509!B:F,5,0)</f>
        <v>598</v>
      </c>
      <c r="M210" s="392"/>
      <c r="N210" s="213"/>
      <c r="O210" s="21">
        <f t="shared" ref="O210:O214" si="16">L210/12*5</f>
        <v>249.16666666666669</v>
      </c>
      <c r="P210" s="44">
        <v>2270</v>
      </c>
      <c r="Q210" s="44">
        <v>1090</v>
      </c>
      <c r="R210" s="44">
        <v>0</v>
      </c>
      <c r="S210" s="44">
        <v>0</v>
      </c>
      <c r="T210" s="44">
        <v>1190</v>
      </c>
      <c r="U210" s="45">
        <v>-100</v>
      </c>
      <c r="V210" s="45">
        <v>1080</v>
      </c>
      <c r="W210" s="45">
        <v>830.83333333333326</v>
      </c>
      <c r="X210" s="41">
        <v>0.26343612334801764</v>
      </c>
      <c r="Y210" s="190"/>
      <c r="Z210" s="46"/>
      <c r="AA210" s="46"/>
    </row>
    <row r="211" spans="1:27">
      <c r="A211" s="29" t="s">
        <v>4237</v>
      </c>
      <c r="B211" s="2" t="s">
        <v>5</v>
      </c>
      <c r="C211" s="49" t="s">
        <v>5141</v>
      </c>
      <c r="D211" s="50" t="s">
        <v>5142</v>
      </c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>
        <f>VLOOKUP(C:C,total260724105509!B:F,5,0)</f>
        <v>42</v>
      </c>
      <c r="M211" s="392"/>
      <c r="N211" s="213"/>
      <c r="O211" s="21">
        <f t="shared" si="16"/>
        <v>17.5</v>
      </c>
      <c r="P211" s="44">
        <v>4918</v>
      </c>
      <c r="Q211" s="44">
        <v>750</v>
      </c>
      <c r="R211" s="44">
        <v>0</v>
      </c>
      <c r="S211" s="44">
        <v>0</v>
      </c>
      <c r="T211" s="44">
        <v>750</v>
      </c>
      <c r="U211" s="45">
        <v>0</v>
      </c>
      <c r="V211" s="45">
        <v>4168</v>
      </c>
      <c r="W211" s="45">
        <v>4150.5</v>
      </c>
      <c r="X211" s="41">
        <v>8.5400569337128907E-3</v>
      </c>
      <c r="Y211" s="190">
        <v>750</v>
      </c>
      <c r="Z211" s="46"/>
      <c r="AA211" s="46"/>
    </row>
    <row r="212" spans="1:27">
      <c r="A212" s="29" t="s">
        <v>4240</v>
      </c>
      <c r="B212" s="2" t="s">
        <v>5</v>
      </c>
      <c r="C212" s="49" t="s">
        <v>5143</v>
      </c>
      <c r="D212" s="50" t="s">
        <v>5144</v>
      </c>
      <c r="E212" s="50"/>
      <c r="F212" s="50"/>
      <c r="G212" s="8"/>
      <c r="H212" s="21"/>
      <c r="I212" s="8"/>
      <c r="J212" s="203" t="e">
        <f>VLOOKUP(C212,'出荷数2307～2406total241008110618'!B:F,5,0)</f>
        <v>#N/A</v>
      </c>
      <c r="K212" s="214" t="e">
        <f>VLOOKUP(C212,'出荷数2407-2506total250730101950'!B:F,5,0)</f>
        <v>#N/A</v>
      </c>
      <c r="L212" s="203">
        <f>VLOOKUP(C:C,total260724105509!B:F,5,0)</f>
        <v>72</v>
      </c>
      <c r="M212" s="392"/>
      <c r="N212" s="213"/>
      <c r="O212" s="21">
        <f t="shared" si="16"/>
        <v>30</v>
      </c>
      <c r="P212" s="44">
        <v>1921</v>
      </c>
      <c r="Q212" s="44">
        <v>0</v>
      </c>
      <c r="R212" s="44">
        <v>0</v>
      </c>
      <c r="S212" s="44">
        <v>0</v>
      </c>
      <c r="T212" s="44">
        <v>0</v>
      </c>
      <c r="U212" s="45">
        <v>0</v>
      </c>
      <c r="V212" s="45">
        <v>1921</v>
      </c>
      <c r="W212" s="45">
        <v>1891</v>
      </c>
      <c r="X212" s="41">
        <v>3.7480478917230609E-2</v>
      </c>
      <c r="Y212" s="190"/>
      <c r="Z212" s="46"/>
      <c r="AA212" s="46"/>
    </row>
    <row r="213" spans="1:27">
      <c r="A213" s="29" t="s">
        <v>4248</v>
      </c>
      <c r="B213" s="2" t="s">
        <v>5</v>
      </c>
      <c r="C213" s="49" t="s">
        <v>5145</v>
      </c>
      <c r="D213" s="50" t="s">
        <v>5146</v>
      </c>
      <c r="E213" s="50"/>
      <c r="F213" s="50"/>
      <c r="G213" s="8"/>
      <c r="H213" s="21"/>
      <c r="I213" s="8"/>
      <c r="J213" s="203" t="e">
        <f>VLOOKUP(C213,'出荷数2307～2406total241008110618'!B:F,5,0)</f>
        <v>#N/A</v>
      </c>
      <c r="K213" s="214" t="e">
        <f>VLOOKUP(C213,'出荷数2407-2506total250730101950'!B:F,5,0)</f>
        <v>#N/A</v>
      </c>
      <c r="L213" s="203">
        <f>VLOOKUP(C:C,total260724105509!B:F,5,0)</f>
        <v>61</v>
      </c>
      <c r="M213" s="392"/>
      <c r="N213" s="213"/>
      <c r="O213" s="21">
        <f t="shared" si="16"/>
        <v>25.416666666666664</v>
      </c>
      <c r="P213" s="44">
        <v>1931</v>
      </c>
      <c r="Q213" s="44">
        <v>0</v>
      </c>
      <c r="R213" s="44">
        <v>0</v>
      </c>
      <c r="S213" s="44">
        <v>0</v>
      </c>
      <c r="T213" s="44">
        <v>0</v>
      </c>
      <c r="U213" s="45">
        <v>0</v>
      </c>
      <c r="V213" s="45">
        <v>1931</v>
      </c>
      <c r="W213" s="45">
        <v>1905.5833333333333</v>
      </c>
      <c r="X213" s="41">
        <v>3.1589849818746761E-2</v>
      </c>
      <c r="Y213" s="190"/>
      <c r="Z213" s="46"/>
      <c r="AA213" s="46"/>
    </row>
    <row r="214" spans="1:27">
      <c r="A214" s="29" t="s">
        <v>4428</v>
      </c>
      <c r="B214" s="2" t="s">
        <v>5</v>
      </c>
      <c r="C214" s="49" t="s">
        <v>5147</v>
      </c>
      <c r="D214" s="50" t="s">
        <v>5148</v>
      </c>
      <c r="E214" s="50"/>
      <c r="F214" s="50"/>
      <c r="G214" s="8"/>
      <c r="H214" s="21"/>
      <c r="I214" s="8"/>
      <c r="J214" s="203" t="e">
        <f>VLOOKUP(C214,'出荷数2307～2406total241008110618'!B:F,5,0)</f>
        <v>#N/A</v>
      </c>
      <c r="K214" s="214" t="e">
        <f>VLOOKUP(C214,'出荷数2407-2506total250730101950'!B:F,5,0)</f>
        <v>#N/A</v>
      </c>
      <c r="L214" s="203">
        <f>VLOOKUP(C:C,total260724105509!B:F,5,0)</f>
        <v>90</v>
      </c>
      <c r="M214" s="392"/>
      <c r="N214" s="213"/>
      <c r="O214" s="21">
        <f t="shared" si="16"/>
        <v>37.5</v>
      </c>
      <c r="P214" s="44">
        <v>2834</v>
      </c>
      <c r="Q214" s="44">
        <v>0</v>
      </c>
      <c r="R214" s="44">
        <v>0</v>
      </c>
      <c r="S214" s="44">
        <v>0</v>
      </c>
      <c r="T214" s="44">
        <v>0</v>
      </c>
      <c r="U214" s="45">
        <v>0</v>
      </c>
      <c r="V214" s="45">
        <v>2834</v>
      </c>
      <c r="W214" s="45">
        <v>2796.5</v>
      </c>
      <c r="X214" s="41">
        <v>3.1757233592095979E-2</v>
      </c>
      <c r="Y214" s="190"/>
      <c r="Z214" s="46"/>
      <c r="AA214" s="46"/>
    </row>
    <row r="215" spans="1:27">
      <c r="A215" s="29" t="s">
        <v>5154</v>
      </c>
      <c r="B215" s="2" t="s">
        <v>5</v>
      </c>
      <c r="C215" s="49" t="s">
        <v>5149</v>
      </c>
      <c r="D215" s="50" t="s">
        <v>5151</v>
      </c>
      <c r="E215" s="50"/>
      <c r="F215" s="50"/>
      <c r="G215" s="8"/>
      <c r="H215" s="21"/>
      <c r="I215" s="8"/>
      <c r="J215" s="203" t="e">
        <f>VLOOKUP(C215,'出荷数2307～2406total241008110618'!B:F,5,0)</f>
        <v>#N/A</v>
      </c>
      <c r="K215" s="214" t="e">
        <f>VLOOKUP(C215,'出荷数2407-2506total250730101950'!B:F,5,0)</f>
        <v>#N/A</v>
      </c>
      <c r="L215" s="203">
        <f>VLOOKUP(C:C,total260724105509!B:F,5,0)</f>
        <v>602</v>
      </c>
      <c r="M215" s="392"/>
      <c r="N215" s="213"/>
      <c r="O215" s="211">
        <v>2000</v>
      </c>
      <c r="P215" s="44">
        <v>2158</v>
      </c>
      <c r="Q215" s="44">
        <v>0</v>
      </c>
      <c r="R215" s="44">
        <v>0</v>
      </c>
      <c r="S215" s="44">
        <v>0</v>
      </c>
      <c r="T215" s="44">
        <v>0</v>
      </c>
      <c r="U215" s="45">
        <v>0</v>
      </c>
      <c r="V215" s="45">
        <v>2158</v>
      </c>
      <c r="W215" s="45">
        <v>158</v>
      </c>
      <c r="X215" s="41">
        <v>0.27896200185356812</v>
      </c>
      <c r="Y215" s="190"/>
      <c r="Z215" s="46"/>
      <c r="AA215" s="46" t="s">
        <v>5255</v>
      </c>
    </row>
    <row r="216" spans="1:27">
      <c r="A216" s="29" t="s">
        <v>5155</v>
      </c>
      <c r="B216" s="2" t="s">
        <v>5</v>
      </c>
      <c r="C216" s="49" t="s">
        <v>5150</v>
      </c>
      <c r="D216" s="50" t="s">
        <v>5152</v>
      </c>
      <c r="E216" s="50"/>
      <c r="F216" s="50"/>
      <c r="G216" s="8"/>
      <c r="H216" s="21"/>
      <c r="I216" s="8"/>
      <c r="J216" s="203" t="e">
        <f>VLOOKUP(C216,'出荷数2307～2406total241008110618'!B:F,5,0)</f>
        <v>#N/A</v>
      </c>
      <c r="K216" s="214" t="e">
        <f>VLOOKUP(C216,'出荷数2407-2506total250730101950'!B:F,5,0)</f>
        <v>#N/A</v>
      </c>
      <c r="L216" s="203">
        <f>VLOOKUP(C:C,total260724105509!B:F,5,0)</f>
        <v>84</v>
      </c>
      <c r="M216" s="392"/>
      <c r="N216" s="213"/>
      <c r="O216" s="211">
        <v>1000</v>
      </c>
      <c r="P216" s="44">
        <v>1330</v>
      </c>
      <c r="Q216" s="44">
        <v>0</v>
      </c>
      <c r="R216" s="44">
        <v>0</v>
      </c>
      <c r="S216" s="44">
        <v>0</v>
      </c>
      <c r="T216" s="44">
        <v>0</v>
      </c>
      <c r="U216" s="45">
        <v>0</v>
      </c>
      <c r="V216" s="45">
        <v>1330</v>
      </c>
      <c r="W216" s="45">
        <v>330</v>
      </c>
      <c r="X216" s="41">
        <v>6.3157894736842107E-2</v>
      </c>
      <c r="Y216" s="190"/>
      <c r="Z216" s="46"/>
      <c r="AA216" s="46" t="s">
        <v>5255</v>
      </c>
    </row>
    <row r="217" spans="1:27">
      <c r="A217" s="29" t="s">
        <v>5156</v>
      </c>
      <c r="B217" s="2" t="s">
        <v>5</v>
      </c>
      <c r="C217" s="49" t="s">
        <v>5236</v>
      </c>
      <c r="D217" s="50" t="s">
        <v>5237</v>
      </c>
      <c r="E217" s="50"/>
      <c r="F217" s="50"/>
      <c r="G217" s="8"/>
      <c r="H217" s="21"/>
      <c r="I217" s="8"/>
      <c r="J217" s="203" t="e">
        <f>VLOOKUP(C217,'出荷数2307～2406total241008110618'!B:F,5,0)</f>
        <v>#N/A</v>
      </c>
      <c r="K217" s="214" t="e">
        <f>VLOOKUP(C217,'出荷数2407-2506total250730101950'!B:F,5,0)</f>
        <v>#N/A</v>
      </c>
      <c r="L217" s="203">
        <f>VLOOKUP(C:C,total260724105509!B:F,5,0)</f>
        <v>2661</v>
      </c>
      <c r="M217" s="392"/>
      <c r="N217" s="213"/>
      <c r="O217" s="211">
        <v>2000</v>
      </c>
      <c r="P217" s="44">
        <v>312</v>
      </c>
      <c r="Q217" s="44">
        <v>0</v>
      </c>
      <c r="R217" s="44">
        <v>4000</v>
      </c>
      <c r="S217" s="44">
        <v>0</v>
      </c>
      <c r="T217" s="44">
        <v>0</v>
      </c>
      <c r="U217" s="45">
        <v>0</v>
      </c>
      <c r="V217" s="45">
        <v>4312</v>
      </c>
      <c r="W217" s="45">
        <v>2312</v>
      </c>
      <c r="X217" s="41">
        <v>8.5288461538461533</v>
      </c>
      <c r="Y217" s="190"/>
      <c r="Z217" s="46"/>
      <c r="AA217" s="46"/>
    </row>
    <row r="218" spans="1:27">
      <c r="A218" s="29" t="s">
        <v>5157</v>
      </c>
      <c r="B218" s="2" t="s">
        <v>5</v>
      </c>
      <c r="C218" s="49" t="s">
        <v>5240</v>
      </c>
      <c r="D218" s="50"/>
      <c r="E218" s="50"/>
      <c r="F218" s="50"/>
      <c r="G218" s="8"/>
      <c r="H218" s="21"/>
      <c r="I218" s="8"/>
      <c r="J218" s="203">
        <f>VLOOKUP(C218,'出荷数2307～2406total241008110618'!B:F,5,0)</f>
        <v>1037</v>
      </c>
      <c r="K218" s="214">
        <f>VLOOKUP(C218,'出荷数2407-2506total250730101950'!B:F,5,0)</f>
        <v>2436</v>
      </c>
      <c r="L218" s="203">
        <f>VLOOKUP(C:C,total260724105509!B:F,5,0)</f>
        <v>5304</v>
      </c>
      <c r="M218" s="392"/>
      <c r="N218" s="213"/>
      <c r="O218" s="21">
        <f t="shared" ref="O218:O224" si="17">L218/12*5</f>
        <v>2210</v>
      </c>
      <c r="P218" s="44">
        <v>1461</v>
      </c>
      <c r="Q218" s="44">
        <v>2120</v>
      </c>
      <c r="R218" s="44">
        <v>0</v>
      </c>
      <c r="S218" s="44">
        <v>0</v>
      </c>
      <c r="T218" s="44">
        <v>2126</v>
      </c>
      <c r="U218" s="45">
        <v>-6</v>
      </c>
      <c r="V218" s="45">
        <v>-665</v>
      </c>
      <c r="W218" s="45">
        <v>-2875</v>
      </c>
      <c r="X218" s="41">
        <v>3.6303901437371664</v>
      </c>
      <c r="Y218" s="190">
        <v>150</v>
      </c>
      <c r="Z218" s="46"/>
      <c r="AA218" s="46" t="s">
        <v>2746</v>
      </c>
    </row>
    <row r="219" spans="1:27">
      <c r="A219" s="29" t="s">
        <v>5158</v>
      </c>
      <c r="B219" s="2" t="s">
        <v>5</v>
      </c>
      <c r="C219" s="49" t="s">
        <v>5239</v>
      </c>
      <c r="D219" s="50"/>
      <c r="E219" s="50"/>
      <c r="F219" s="50"/>
      <c r="G219" s="8"/>
      <c r="H219" s="21"/>
      <c r="I219" s="8"/>
      <c r="J219" s="203" t="e">
        <f>VLOOKUP(C219,'出荷数2307～2406total241008110618'!B:F,5,0)</f>
        <v>#N/A</v>
      </c>
      <c r="K219" s="214">
        <f>VLOOKUP(C219,'出荷数2407-2506total250730101950'!B:F,5,0)</f>
        <v>592</v>
      </c>
      <c r="L219" s="203">
        <f>VLOOKUP(C:C,total260724105509!B:F,5,0)</f>
        <v>2237</v>
      </c>
      <c r="M219" s="392"/>
      <c r="N219" s="213"/>
      <c r="O219" s="21">
        <f t="shared" si="17"/>
        <v>932.08333333333326</v>
      </c>
      <c r="P219" s="44">
        <v>419</v>
      </c>
      <c r="Q219" s="44">
        <v>150</v>
      </c>
      <c r="R219" s="44">
        <v>0</v>
      </c>
      <c r="S219" s="44">
        <v>0</v>
      </c>
      <c r="T219" s="44">
        <v>150</v>
      </c>
      <c r="U219" s="45">
        <v>0</v>
      </c>
      <c r="V219" s="45">
        <v>269</v>
      </c>
      <c r="W219" s="45">
        <v>-663.08333333333326</v>
      </c>
      <c r="X219" s="41">
        <v>5.3389021479713605</v>
      </c>
      <c r="Y219" s="190">
        <v>150</v>
      </c>
      <c r="Z219" s="46"/>
      <c r="AA219" s="46" t="s">
        <v>2746</v>
      </c>
    </row>
    <row r="220" spans="1:27">
      <c r="A220" s="29" t="s">
        <v>5159</v>
      </c>
      <c r="B220" s="2" t="s">
        <v>5</v>
      </c>
      <c r="C220" s="49"/>
      <c r="D220" s="50"/>
      <c r="E220" s="50"/>
      <c r="F220" s="50"/>
      <c r="G220" s="8"/>
      <c r="H220" s="21"/>
      <c r="I220" s="8"/>
      <c r="J220" s="203" t="e">
        <f>VLOOKUP(C220,'出荷数2307～2406total241008110618'!B:F,5,0)</f>
        <v>#N/A</v>
      </c>
      <c r="K220" s="214" t="e">
        <f>VLOOKUP(C220,'出荷数2407-2506total250730101950'!B:F,5,0)</f>
        <v>#N/A</v>
      </c>
      <c r="L220" s="203" t="e">
        <f>VLOOKUP(C:C,total260724105509!B:F,5,0)</f>
        <v>#N/A</v>
      </c>
      <c r="M220" s="392"/>
      <c r="N220" s="213"/>
      <c r="O220" s="21" t="e">
        <f t="shared" si="17"/>
        <v>#N/A</v>
      </c>
      <c r="P220" s="44">
        <v>0</v>
      </c>
      <c r="Q220" s="44">
        <v>0</v>
      </c>
      <c r="R220" s="44">
        <v>0</v>
      </c>
      <c r="S220" s="44">
        <v>0</v>
      </c>
      <c r="T220" s="44">
        <v>0</v>
      </c>
      <c r="U220" s="45">
        <v>0</v>
      </c>
      <c r="V220" s="45">
        <v>0</v>
      </c>
      <c r="W220" s="45" t="e">
        <v>#N/A</v>
      </c>
      <c r="X220" s="41" t="e">
        <v>#N/A</v>
      </c>
      <c r="Y220" s="190"/>
      <c r="Z220" s="46"/>
      <c r="AA220" s="46"/>
    </row>
    <row r="221" spans="1:27">
      <c r="A221" s="29" t="s">
        <v>5160</v>
      </c>
      <c r="B221" s="2"/>
      <c r="C221" s="49"/>
      <c r="D221" s="50"/>
      <c r="E221" s="50"/>
      <c r="F221" s="50"/>
      <c r="G221" s="8"/>
      <c r="H221" s="21"/>
      <c r="I221" s="8"/>
      <c r="J221" s="203" t="e">
        <f>VLOOKUP(C221,'出荷数2307～2406total241008110618'!B:F,5,0)</f>
        <v>#N/A</v>
      </c>
      <c r="K221" s="214" t="e">
        <f>VLOOKUP(C221,'出荷数2407-2506total250730101950'!B:F,5,0)</f>
        <v>#N/A</v>
      </c>
      <c r="L221" s="203" t="e">
        <f>VLOOKUP(C:C,total260724105509!B:F,5,0)</f>
        <v>#N/A</v>
      </c>
      <c r="M221" s="392"/>
      <c r="N221" s="213"/>
      <c r="O221" s="21" t="e">
        <f t="shared" si="17"/>
        <v>#N/A</v>
      </c>
      <c r="P221" s="44">
        <v>0</v>
      </c>
      <c r="Q221" s="44">
        <v>0</v>
      </c>
      <c r="R221" s="44">
        <v>0</v>
      </c>
      <c r="S221" s="44">
        <v>0</v>
      </c>
      <c r="T221" s="44">
        <v>0</v>
      </c>
      <c r="U221" s="45">
        <v>0</v>
      </c>
      <c r="V221" s="45">
        <v>0</v>
      </c>
      <c r="W221" s="45" t="e">
        <v>#N/A</v>
      </c>
      <c r="X221" s="41" t="e">
        <v>#N/A</v>
      </c>
      <c r="Y221" s="190"/>
      <c r="Z221" s="46"/>
      <c r="AA221" s="46"/>
    </row>
    <row r="222" spans="1:27">
      <c r="A222" s="29" t="s">
        <v>5161</v>
      </c>
      <c r="B222" s="2"/>
      <c r="C222" s="49"/>
      <c r="D222" s="50"/>
      <c r="E222" s="50"/>
      <c r="F222" s="50"/>
      <c r="G222" s="8"/>
      <c r="H222" s="21"/>
      <c r="I222" s="8"/>
      <c r="J222" s="203" t="e">
        <f>VLOOKUP(C222,'出荷数2307～2406total241008110618'!B:F,5,0)</f>
        <v>#N/A</v>
      </c>
      <c r="K222" s="214" t="e">
        <f>VLOOKUP(C222,'出荷数2407-2506total250730101950'!B:F,5,0)</f>
        <v>#N/A</v>
      </c>
      <c r="L222" s="203" t="e">
        <f>VLOOKUP(C:C,total260724105509!B:F,5,0)</f>
        <v>#N/A</v>
      </c>
      <c r="M222" s="392"/>
      <c r="N222" s="213"/>
      <c r="O222" s="21" t="e">
        <f t="shared" si="17"/>
        <v>#N/A</v>
      </c>
      <c r="P222" s="44">
        <v>0</v>
      </c>
      <c r="Q222" s="44">
        <v>0</v>
      </c>
      <c r="R222" s="44">
        <v>0</v>
      </c>
      <c r="S222" s="44">
        <v>0</v>
      </c>
      <c r="T222" s="44">
        <v>0</v>
      </c>
      <c r="U222" s="45">
        <v>0</v>
      </c>
      <c r="V222" s="45">
        <v>0</v>
      </c>
      <c r="W222" s="45" t="e">
        <v>#N/A</v>
      </c>
      <c r="X222" s="41" t="e">
        <v>#N/A</v>
      </c>
      <c r="Y222" s="190"/>
      <c r="Z222" s="46"/>
      <c r="AA222" s="46"/>
    </row>
    <row r="223" spans="1:27">
      <c r="A223" s="29" t="s">
        <v>5162</v>
      </c>
      <c r="B223" s="2"/>
      <c r="C223" s="49"/>
      <c r="D223" s="50"/>
      <c r="E223" s="50"/>
      <c r="F223" s="50"/>
      <c r="G223" s="8"/>
      <c r="H223" s="21"/>
      <c r="I223" s="8"/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 t="e">
        <f>VLOOKUP(C:C,total260724105509!B:F,5,0)</f>
        <v>#N/A</v>
      </c>
      <c r="M223" s="392"/>
      <c r="N223" s="213"/>
      <c r="O223" s="21" t="e">
        <f t="shared" si="17"/>
        <v>#N/A</v>
      </c>
      <c r="P223" s="44">
        <v>0</v>
      </c>
      <c r="Q223" s="44">
        <v>0</v>
      </c>
      <c r="R223" s="44">
        <v>0</v>
      </c>
      <c r="S223" s="44">
        <v>0</v>
      </c>
      <c r="T223" s="44">
        <v>0</v>
      </c>
      <c r="U223" s="45">
        <v>0</v>
      </c>
      <c r="V223" s="45">
        <v>0</v>
      </c>
      <c r="W223" s="45" t="e">
        <v>#N/A</v>
      </c>
      <c r="X223" s="41" t="e">
        <v>#N/A</v>
      </c>
      <c r="Y223" s="190"/>
      <c r="Z223" s="46"/>
      <c r="AA223" s="46"/>
    </row>
    <row r="224" spans="1:27">
      <c r="A224" s="29" t="s">
        <v>5163</v>
      </c>
      <c r="B224" s="2"/>
      <c r="C224" s="49"/>
      <c r="D224" s="50"/>
      <c r="E224" s="50"/>
      <c r="F224" s="50"/>
      <c r="G224" s="8"/>
      <c r="H224" s="21"/>
      <c r="I224" s="8"/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 t="e">
        <f>VLOOKUP(C:C,total260724105509!B:F,5,0)</f>
        <v>#N/A</v>
      </c>
      <c r="M224" s="392"/>
      <c r="N224" s="213"/>
      <c r="O224" s="21" t="e">
        <f t="shared" si="17"/>
        <v>#N/A</v>
      </c>
      <c r="P224" s="44">
        <v>0</v>
      </c>
      <c r="Q224" s="44">
        <v>0</v>
      </c>
      <c r="R224" s="44">
        <v>0</v>
      </c>
      <c r="S224" s="44">
        <v>0</v>
      </c>
      <c r="T224" s="44">
        <v>0</v>
      </c>
      <c r="U224" s="45">
        <v>0</v>
      </c>
      <c r="V224" s="45">
        <v>0</v>
      </c>
      <c r="W224" s="45" t="e">
        <v>#N/A</v>
      </c>
      <c r="X224" s="41" t="e">
        <v>#N/A</v>
      </c>
      <c r="Y224" s="190"/>
      <c r="Z224" s="46"/>
      <c r="AA224" s="46"/>
    </row>
    <row r="225" spans="1:30" s="402" customFormat="1">
      <c r="A225" s="29" t="s">
        <v>5164</v>
      </c>
      <c r="B225" s="394" t="s">
        <v>2794</v>
      </c>
      <c r="C225" s="395" t="s">
        <v>343</v>
      </c>
      <c r="D225" s="396" t="s">
        <v>1230</v>
      </c>
      <c r="E225" s="395"/>
      <c r="F225" s="395"/>
      <c r="G225" s="397">
        <v>5989</v>
      </c>
      <c r="H225" s="397">
        <v>3473</v>
      </c>
      <c r="I225" s="397">
        <f>VLOOKUP(C225,'202310-202403出荷数total2403220951'!B:F,5,0)</f>
        <v>1768</v>
      </c>
      <c r="J225" s="397">
        <f>VLOOKUP(C225,'出荷数2307～2406total241008110618'!B:F,5,0)</f>
        <v>2819</v>
      </c>
      <c r="K225" s="397">
        <f>VLOOKUP(C225,'出荷数2407-2506total250730101950'!B:F,5,0)</f>
        <v>1641</v>
      </c>
      <c r="L225" s="397" t="e">
        <f>VLOOKUP(C:C,total260724105509!B:F,5,0)</f>
        <v>#N/A</v>
      </c>
      <c r="M225" s="398"/>
      <c r="N225" s="397"/>
      <c r="O225" s="397" t="e">
        <f>L225/12*5</f>
        <v>#N/A</v>
      </c>
      <c r="P225" s="397">
        <v>0</v>
      </c>
      <c r="Q225" s="397">
        <v>0</v>
      </c>
      <c r="R225" s="397">
        <v>0</v>
      </c>
      <c r="S225" s="397">
        <v>0</v>
      </c>
      <c r="T225" s="397">
        <v>0</v>
      </c>
      <c r="U225" s="399">
        <v>0</v>
      </c>
      <c r="V225" s="399">
        <v>0</v>
      </c>
      <c r="W225" s="399" t="e">
        <v>#N/A</v>
      </c>
      <c r="X225" s="400" t="e">
        <v>#N/A</v>
      </c>
      <c r="Y225" s="190"/>
      <c r="Z225" s="401"/>
      <c r="AA225" s="401"/>
      <c r="AB225" s="406"/>
      <c r="AC225" s="406"/>
      <c r="AD225" s="406"/>
    </row>
    <row r="226" spans="1:30">
      <c r="A226" s="29" t="s">
        <v>5165</v>
      </c>
      <c r="B226" s="30" t="s">
        <v>2794</v>
      </c>
      <c r="C226" s="6" t="s">
        <v>714</v>
      </c>
      <c r="D226" s="20" t="s">
        <v>1231</v>
      </c>
      <c r="E226" s="19"/>
      <c r="F226" s="19"/>
      <c r="G226" s="202">
        <v>5989</v>
      </c>
      <c r="H226" s="21">
        <v>615</v>
      </c>
      <c r="I226" s="8">
        <f>VLOOKUP(C226,'202310-202403出荷数total2403220951'!B:F,5,0)</f>
        <v>1696</v>
      </c>
      <c r="J226" s="203">
        <f>VLOOKUP(C226,'出荷数2307～2406total241008110618'!B:F,5,0)</f>
        <v>3134</v>
      </c>
      <c r="K226" s="214">
        <f>VLOOKUP(C226,'出荷数2407-2506total250730101950'!B:F,5,0)</f>
        <v>6256</v>
      </c>
      <c r="L226" s="203">
        <f>VLOOKUP(C:C,total260724105509!B:F,5,0)</f>
        <v>4477</v>
      </c>
      <c r="M226" s="392"/>
      <c r="N226" s="211">
        <v>2500</v>
      </c>
      <c r="O226" s="211">
        <v>2500</v>
      </c>
      <c r="P226" s="44">
        <v>3493</v>
      </c>
      <c r="Q226" s="44">
        <v>230</v>
      </c>
      <c r="R226" s="44">
        <v>0</v>
      </c>
      <c r="S226" s="44">
        <v>0</v>
      </c>
      <c r="T226" s="44">
        <v>330</v>
      </c>
      <c r="U226" s="45">
        <v>-100</v>
      </c>
      <c r="V226" s="45">
        <v>3163</v>
      </c>
      <c r="W226" s="45">
        <v>663</v>
      </c>
      <c r="X226" s="41">
        <v>1.2817062696822217</v>
      </c>
      <c r="Y226" s="190"/>
      <c r="Z226" s="46"/>
      <c r="AA226" s="46"/>
    </row>
    <row r="227" spans="1:30">
      <c r="A227" s="29" t="s">
        <v>5166</v>
      </c>
      <c r="B227" s="30" t="s">
        <v>2794</v>
      </c>
      <c r="C227" s="17" t="s">
        <v>2755</v>
      </c>
      <c r="D227" s="18" t="s">
        <v>2760</v>
      </c>
      <c r="E227" s="17"/>
      <c r="F227" s="6"/>
      <c r="G227" s="8"/>
      <c r="H227" s="21">
        <v>620</v>
      </c>
      <c r="I227" s="8">
        <f>VLOOKUP(C227,'202310-202403出荷数total2403220951'!B:F,5,0)</f>
        <v>1167</v>
      </c>
      <c r="J227" s="203">
        <f>VLOOKUP(C227,'出荷数2307～2406total241008110618'!B:F,5,0)</f>
        <v>2808</v>
      </c>
      <c r="K227" s="214">
        <f>VLOOKUP(C227,'出荷数2407-2506total250730101950'!B:F,5,0)</f>
        <v>43</v>
      </c>
      <c r="L227" s="203">
        <f>VLOOKUP(C:C,total260724105509!B:F,5,0)</f>
        <v>423</v>
      </c>
      <c r="M227" s="392"/>
      <c r="N227" s="8"/>
      <c r="O227" s="21">
        <f t="shared" ref="O227:O230" si="18">L227/12*5</f>
        <v>176.25</v>
      </c>
      <c r="P227" s="44">
        <v>2844</v>
      </c>
      <c r="Q227" s="44">
        <v>400</v>
      </c>
      <c r="R227" s="44">
        <v>0</v>
      </c>
      <c r="S227" s="44">
        <v>0</v>
      </c>
      <c r="T227" s="44">
        <v>400</v>
      </c>
      <c r="U227" s="45">
        <v>0</v>
      </c>
      <c r="V227" s="45">
        <v>2444</v>
      </c>
      <c r="W227" s="45">
        <v>2267.75</v>
      </c>
      <c r="X227" s="41">
        <v>0.14873417721518986</v>
      </c>
      <c r="Y227" s="190"/>
      <c r="Z227" s="46"/>
      <c r="AA227" s="46"/>
    </row>
    <row r="228" spans="1:30">
      <c r="A228" s="29" t="s">
        <v>5167</v>
      </c>
      <c r="B228" s="31" t="s">
        <v>4</v>
      </c>
      <c r="C228" s="17" t="s">
        <v>297</v>
      </c>
      <c r="D228" s="24" t="s">
        <v>298</v>
      </c>
      <c r="E228" s="23"/>
      <c r="F228" s="19">
        <v>976</v>
      </c>
      <c r="G228" s="21">
        <v>1131</v>
      </c>
      <c r="H228" s="21">
        <v>773</v>
      </c>
      <c r="I228" s="8">
        <f>VLOOKUP(C228,'202310-202403出荷数total2403220951'!B:F,5,0)</f>
        <v>165</v>
      </c>
      <c r="J228" s="203">
        <f>VLOOKUP(C228,'出荷数2307～2406total241008110618'!B:F,5,0)</f>
        <v>840</v>
      </c>
      <c r="K228" s="214">
        <f>VLOOKUP(C228,'出荷数2407-2506total250730101950'!B:F,5,0)</f>
        <v>399</v>
      </c>
      <c r="L228" s="203">
        <f>VLOOKUP(C:C,total260724105509!B:F,5,0)</f>
        <v>272</v>
      </c>
      <c r="M228" s="392"/>
      <c r="N228" s="8"/>
      <c r="O228" s="21">
        <f t="shared" si="18"/>
        <v>113.33333333333334</v>
      </c>
      <c r="P228" s="44">
        <v>776</v>
      </c>
      <c r="Q228" s="44">
        <v>0</v>
      </c>
      <c r="R228" s="44">
        <v>0</v>
      </c>
      <c r="S228" s="44">
        <v>0</v>
      </c>
      <c r="T228" s="44">
        <v>0</v>
      </c>
      <c r="U228" s="45">
        <v>0</v>
      </c>
      <c r="V228" s="45">
        <v>776</v>
      </c>
      <c r="W228" s="45">
        <v>662.66666666666663</v>
      </c>
      <c r="X228" s="41">
        <v>0.35051546391752575</v>
      </c>
      <c r="Y228" s="190"/>
      <c r="Z228" s="46"/>
      <c r="AA228" s="46"/>
    </row>
    <row r="229" spans="1:30">
      <c r="A229" s="29" t="s">
        <v>5168</v>
      </c>
      <c r="B229" s="31" t="s">
        <v>4</v>
      </c>
      <c r="C229" s="17" t="s">
        <v>299</v>
      </c>
      <c r="D229" s="24" t="s">
        <v>300</v>
      </c>
      <c r="E229" s="23"/>
      <c r="F229" s="19">
        <v>1791</v>
      </c>
      <c r="G229" s="21">
        <v>1235</v>
      </c>
      <c r="H229" s="21">
        <v>7271</v>
      </c>
      <c r="I229" s="8">
        <f>VLOOKUP(C229,'202310-202403出荷数total2403220951'!B:F,5,0)</f>
        <v>893</v>
      </c>
      <c r="J229" s="203">
        <f>VLOOKUP(C229,'出荷数2307～2406total241008110618'!B:F,5,0)</f>
        <v>2907</v>
      </c>
      <c r="K229" s="214">
        <f>VLOOKUP(C229,'出荷数2407-2506total250730101950'!B:F,5,0)</f>
        <v>13212</v>
      </c>
      <c r="L229" s="203">
        <f>VLOOKUP(C:C,total260724105509!B:F,5,0)</f>
        <v>4057</v>
      </c>
      <c r="M229" s="392"/>
      <c r="N229" s="8"/>
      <c r="O229" s="21">
        <f t="shared" si="18"/>
        <v>1690.4166666666665</v>
      </c>
      <c r="P229" s="44">
        <v>7754</v>
      </c>
      <c r="Q229" s="44">
        <v>400</v>
      </c>
      <c r="R229" s="44">
        <v>0</v>
      </c>
      <c r="S229" s="44">
        <v>0</v>
      </c>
      <c r="T229" s="44">
        <v>770</v>
      </c>
      <c r="U229" s="45">
        <v>-370</v>
      </c>
      <c r="V229" s="45">
        <v>6984</v>
      </c>
      <c r="W229" s="45">
        <v>5293.5833333333339</v>
      </c>
      <c r="X229" s="41">
        <v>0.52321382512251746</v>
      </c>
      <c r="Y229" s="190"/>
      <c r="Z229" s="46"/>
      <c r="AA229" s="46"/>
    </row>
    <row r="230" spans="1:30" s="293" customFormat="1">
      <c r="A230" s="29" t="s">
        <v>5169</v>
      </c>
      <c r="B230" s="283" t="s">
        <v>4</v>
      </c>
      <c r="C230" s="284" t="s">
        <v>303</v>
      </c>
      <c r="D230" s="285" t="s">
        <v>304</v>
      </c>
      <c r="E230" s="284"/>
      <c r="F230" s="286">
        <v>2170</v>
      </c>
      <c r="G230" s="287">
        <v>2785</v>
      </c>
      <c r="H230" s="287">
        <v>1320</v>
      </c>
      <c r="I230" s="287">
        <f>VLOOKUP(C230,'202310-202403出荷数total2403220951'!B:F,5,0)</f>
        <v>1219</v>
      </c>
      <c r="J230" s="287">
        <f>VLOOKUP(C230,'出荷数2307～2406total241008110618'!B:F,5,0)</f>
        <v>1602</v>
      </c>
      <c r="K230" s="287">
        <f>VLOOKUP(C230,'出荷数2407-2506total250730101950'!B:F,5,0)</f>
        <v>1969</v>
      </c>
      <c r="L230" s="203">
        <f>VLOOKUP(C:C,total260724105509!B:F,5,0)</f>
        <v>1629</v>
      </c>
      <c r="M230" s="392"/>
      <c r="N230" s="288">
        <v>5000</v>
      </c>
      <c r="O230" s="21">
        <f t="shared" si="18"/>
        <v>678.75</v>
      </c>
      <c r="P230" s="287">
        <v>3835</v>
      </c>
      <c r="Q230" s="287">
        <v>0</v>
      </c>
      <c r="R230" s="287">
        <v>0</v>
      </c>
      <c r="S230" s="287">
        <v>0</v>
      </c>
      <c r="T230" s="287">
        <v>0</v>
      </c>
      <c r="U230" s="289">
        <v>0</v>
      </c>
      <c r="V230" s="289">
        <v>3835</v>
      </c>
      <c r="W230" s="289">
        <v>3156.25</v>
      </c>
      <c r="X230" s="290">
        <v>0.42477183833116039</v>
      </c>
      <c r="Y230" s="190"/>
      <c r="Z230" s="291"/>
      <c r="AA230" s="291"/>
      <c r="AB230" s="292"/>
      <c r="AC230" s="292"/>
      <c r="AD230" s="292"/>
    </row>
    <row r="231" spans="1:30">
      <c r="A231" s="29" t="s">
        <v>5170</v>
      </c>
      <c r="B231" s="31" t="s">
        <v>4</v>
      </c>
      <c r="C231" s="17" t="s">
        <v>305</v>
      </c>
      <c r="D231" s="24" t="s">
        <v>306</v>
      </c>
      <c r="E231" s="23"/>
      <c r="F231" s="19">
        <v>12000</v>
      </c>
      <c r="G231" s="21">
        <v>12000</v>
      </c>
      <c r="H231" s="21">
        <v>6328</v>
      </c>
      <c r="I231" s="213">
        <f>VLOOKUP(C231,'202310-202403出荷数total2403220951'!B:F,5,0)</f>
        <v>11118</v>
      </c>
      <c r="J231" s="203">
        <f>VLOOKUP(C231,'出荷数2307～2406total241008110618'!B:F,5,0)</f>
        <v>17924</v>
      </c>
      <c r="K231" s="214">
        <f>VLOOKUP(C231,'出荷数2407-2506total250730101950'!B:F,5,0)</f>
        <v>22866</v>
      </c>
      <c r="L231" s="203">
        <f>VLOOKUP(C:C,total260724105509!B:F,5,0)</f>
        <v>10419</v>
      </c>
      <c r="M231" s="392"/>
      <c r="N231" s="211">
        <v>12000</v>
      </c>
      <c r="O231" s="211">
        <v>12000</v>
      </c>
      <c r="P231" s="44">
        <v>19514</v>
      </c>
      <c r="Q231" s="44">
        <v>0</v>
      </c>
      <c r="R231" s="44">
        <v>0</v>
      </c>
      <c r="S231" s="44">
        <v>0</v>
      </c>
      <c r="T231" s="44">
        <v>200</v>
      </c>
      <c r="U231" s="45">
        <v>-200</v>
      </c>
      <c r="V231" s="45">
        <v>19314</v>
      </c>
      <c r="W231" s="45">
        <v>7314</v>
      </c>
      <c r="X231" s="41">
        <v>0.53392436199651527</v>
      </c>
      <c r="Y231" s="190"/>
      <c r="Z231" s="46"/>
      <c r="AA231" s="46"/>
    </row>
    <row r="232" spans="1:30" s="200" customFormat="1">
      <c r="A232" s="29" t="s">
        <v>5171</v>
      </c>
      <c r="B232" s="212" t="s">
        <v>4</v>
      </c>
      <c r="C232" s="235" t="s">
        <v>307</v>
      </c>
      <c r="D232" s="236" t="s">
        <v>308</v>
      </c>
      <c r="E232" s="235"/>
      <c r="F232" s="194">
        <v>1239</v>
      </c>
      <c r="G232" s="196">
        <v>4390</v>
      </c>
      <c r="H232" s="196">
        <v>1654</v>
      </c>
      <c r="I232" s="196">
        <f>VLOOKUP(C232,'202310-202403出荷数total2403220951'!B:F,5,0)</f>
        <v>1019</v>
      </c>
      <c r="J232" s="196">
        <f>VLOOKUP(C232,'出荷数2307～2406total241008110618'!B:F,5,0)</f>
        <v>1675</v>
      </c>
      <c r="K232" s="214">
        <f>VLOOKUP(C232,'出荷数2407-2506total250730101950'!B:F,5,0)</f>
        <v>1472</v>
      </c>
      <c r="L232" s="203">
        <f>VLOOKUP(C:C,total260724105509!B:F,5,0)</f>
        <v>597</v>
      </c>
      <c r="M232" s="392" t="str">
        <f>VLOOKUP(C:C,処分売価!A:P,15,0)</f>
        <v>処分品</v>
      </c>
      <c r="N232" s="8"/>
      <c r="O232" s="21">
        <f>L232/12*5</f>
        <v>248.75</v>
      </c>
      <c r="P232" s="196">
        <v>81</v>
      </c>
      <c r="Q232" s="196">
        <v>150</v>
      </c>
      <c r="R232" s="196">
        <v>0</v>
      </c>
      <c r="S232" s="196">
        <v>0</v>
      </c>
      <c r="T232" s="196">
        <v>150</v>
      </c>
      <c r="U232" s="197">
        <v>0</v>
      </c>
      <c r="V232" s="197">
        <v>-69</v>
      </c>
      <c r="W232" s="197">
        <v>-317.75</v>
      </c>
      <c r="X232" s="198">
        <v>7.3703703703703702</v>
      </c>
      <c r="Y232" s="190"/>
      <c r="Z232" s="199"/>
      <c r="AA232" s="199"/>
      <c r="AB232" s="201"/>
      <c r="AC232" s="201"/>
      <c r="AD232" s="201"/>
    </row>
    <row r="233" spans="1:30" s="402" customFormat="1">
      <c r="A233" s="29" t="s">
        <v>5172</v>
      </c>
      <c r="B233" s="407" t="s">
        <v>4</v>
      </c>
      <c r="C233" s="404" t="s">
        <v>309</v>
      </c>
      <c r="D233" s="405" t="s">
        <v>310</v>
      </c>
      <c r="E233" s="404"/>
      <c r="F233" s="395">
        <v>2732</v>
      </c>
      <c r="G233" s="397">
        <v>2477</v>
      </c>
      <c r="H233" s="397">
        <v>2224</v>
      </c>
      <c r="I233" s="397">
        <f>VLOOKUP(C233,'202310-202403出荷数total2403220951'!B:F,5,0)</f>
        <v>1052</v>
      </c>
      <c r="J233" s="397">
        <f>VLOOKUP(C233,'出荷数2307～2406total241008110618'!B:F,5,0)</f>
        <v>1883</v>
      </c>
      <c r="K233" s="397">
        <f>VLOOKUP(C233,'出荷数2407-2506total250730101950'!B:F,5,0)</f>
        <v>2091</v>
      </c>
      <c r="L233" s="397">
        <f>VLOOKUP(C:C,total260724105509!B:F,5,0)</f>
        <v>226</v>
      </c>
      <c r="M233" s="398" t="str">
        <f>VLOOKUP(C:C,処分売価!A:P,15,0)</f>
        <v>処分品</v>
      </c>
      <c r="N233" s="397"/>
      <c r="O233" s="397">
        <f t="shared" ref="O233:O248" si="19">L233/12*5</f>
        <v>94.166666666666657</v>
      </c>
      <c r="P233" s="397">
        <v>0</v>
      </c>
      <c r="Q233" s="397">
        <v>0</v>
      </c>
      <c r="R233" s="397">
        <v>0</v>
      </c>
      <c r="S233" s="397">
        <v>0</v>
      </c>
      <c r="T233" s="397">
        <v>0</v>
      </c>
      <c r="U233" s="399">
        <v>0</v>
      </c>
      <c r="V233" s="399">
        <v>0</v>
      </c>
      <c r="W233" s="399">
        <v>-94.166666666666657</v>
      </c>
      <c r="X233" s="400" t="e">
        <v>#DIV/0!</v>
      </c>
      <c r="Y233" s="190"/>
      <c r="Z233" s="401"/>
      <c r="AA233" s="401"/>
      <c r="AB233" s="406"/>
      <c r="AC233" s="406"/>
      <c r="AD233" s="406"/>
    </row>
    <row r="234" spans="1:30">
      <c r="A234" s="29" t="s">
        <v>5173</v>
      </c>
      <c r="B234" s="31" t="s">
        <v>4</v>
      </c>
      <c r="C234" s="17" t="s">
        <v>311</v>
      </c>
      <c r="D234" s="24" t="s">
        <v>312</v>
      </c>
      <c r="E234" s="23"/>
      <c r="F234" s="19">
        <v>12340</v>
      </c>
      <c r="G234" s="21">
        <v>10150</v>
      </c>
      <c r="H234" s="21">
        <v>9935</v>
      </c>
      <c r="I234" s="213">
        <f>VLOOKUP(C234,'202310-202403出荷数total2403220951'!B:F,5,0)</f>
        <v>7434</v>
      </c>
      <c r="J234" s="203">
        <f>VLOOKUP(C234,'出荷数2307～2406total241008110618'!B:F,5,0)</f>
        <v>12788</v>
      </c>
      <c r="K234" s="214">
        <f>VLOOKUP(C234,'出荷数2407-2506total250730101950'!B:F,5,0)</f>
        <v>5703</v>
      </c>
      <c r="L234" s="203">
        <f>VLOOKUP(C:C,total260724105509!B:F,5,0)</f>
        <v>6570</v>
      </c>
      <c r="M234" s="392"/>
      <c r="N234" s="8"/>
      <c r="O234" s="21">
        <f t="shared" si="19"/>
        <v>2737.5</v>
      </c>
      <c r="P234" s="44">
        <v>3968</v>
      </c>
      <c r="Q234" s="44">
        <v>100</v>
      </c>
      <c r="R234" s="44">
        <v>0</v>
      </c>
      <c r="S234" s="44">
        <v>0</v>
      </c>
      <c r="T234" s="44">
        <v>200</v>
      </c>
      <c r="U234" s="45">
        <v>-100</v>
      </c>
      <c r="V234" s="45">
        <v>3768</v>
      </c>
      <c r="W234" s="45">
        <v>1030.5</v>
      </c>
      <c r="X234" s="41">
        <v>1.6557459677419355</v>
      </c>
      <c r="Y234" s="190"/>
      <c r="Z234" s="46"/>
      <c r="AA234" s="46"/>
    </row>
    <row r="235" spans="1:30" ht="16.899999999999999" customHeight="1">
      <c r="A235" s="29" t="s">
        <v>5174</v>
      </c>
      <c r="B235" s="31" t="s">
        <v>4</v>
      </c>
      <c r="C235" s="17" t="s">
        <v>2897</v>
      </c>
      <c r="D235" s="24" t="s">
        <v>314</v>
      </c>
      <c r="E235" s="23"/>
      <c r="F235" s="19">
        <v>26335</v>
      </c>
      <c r="G235" s="21">
        <v>47559</v>
      </c>
      <c r="H235" s="21">
        <v>37707</v>
      </c>
      <c r="I235" s="213">
        <f>VLOOKUP(C235,'202310-202403出荷数total2403220951'!B:F,5,0)</f>
        <v>19173</v>
      </c>
      <c r="J235" s="203">
        <f>VLOOKUP(C235,'出荷数2307～2406total241008110618'!B:F,5,0)</f>
        <v>35560</v>
      </c>
      <c r="K235" s="214">
        <f>VLOOKUP(C235,'出荷数2407-2506total250730101950'!B:F,5,0)</f>
        <v>17847</v>
      </c>
      <c r="L235" s="203">
        <f>VLOOKUP(C:C,total260724105509!B:F,5,0)</f>
        <v>22130</v>
      </c>
      <c r="M235" s="392"/>
      <c r="N235" s="8"/>
      <c r="O235" s="21">
        <f t="shared" si="19"/>
        <v>9220.8333333333339</v>
      </c>
      <c r="P235" s="44">
        <v>13125</v>
      </c>
      <c r="Q235" s="44">
        <v>100</v>
      </c>
      <c r="R235" s="44">
        <v>5000</v>
      </c>
      <c r="S235" s="44">
        <v>0</v>
      </c>
      <c r="T235" s="44">
        <v>100</v>
      </c>
      <c r="U235" s="45">
        <v>0</v>
      </c>
      <c r="V235" s="45">
        <v>18025</v>
      </c>
      <c r="W235" s="45">
        <v>8804.1666666666661</v>
      </c>
      <c r="X235" s="41">
        <v>1.6860952380952381</v>
      </c>
      <c r="Y235" s="190"/>
      <c r="Z235" s="46"/>
      <c r="AA235" s="46"/>
    </row>
    <row r="236" spans="1:30">
      <c r="A236" s="29" t="s">
        <v>5175</v>
      </c>
      <c r="B236" s="31" t="s">
        <v>4</v>
      </c>
      <c r="C236" s="17" t="s">
        <v>4199</v>
      </c>
      <c r="D236" s="24" t="s">
        <v>314</v>
      </c>
      <c r="E236" s="23"/>
      <c r="F236" s="19"/>
      <c r="G236" s="21"/>
      <c r="H236" s="21"/>
      <c r="I236" s="213" t="e">
        <f>VLOOKUP(C236,'202310-202403出荷数total2403220951'!B:F,5,0)</f>
        <v>#N/A</v>
      </c>
      <c r="J236" s="203" t="e">
        <f>VLOOKUP(C236,'出荷数2307～2406total241008110618'!B:F,5,0)</f>
        <v>#N/A</v>
      </c>
      <c r="K236" s="214" t="e">
        <f>VLOOKUP(C236,'出荷数2407-2506total250730101950'!B:F,5,0)</f>
        <v>#N/A</v>
      </c>
      <c r="L236" s="203">
        <f>VLOOKUP(C:C,total260724105509!B:F,5,0)</f>
        <v>64</v>
      </c>
      <c r="M236" s="392"/>
      <c r="N236" s="8"/>
      <c r="O236" s="21">
        <f t="shared" si="19"/>
        <v>26.666666666666664</v>
      </c>
      <c r="P236" s="44">
        <v>3857</v>
      </c>
      <c r="Q236" s="44">
        <v>0</v>
      </c>
      <c r="R236" s="44">
        <v>0</v>
      </c>
      <c r="S236" s="44">
        <v>0</v>
      </c>
      <c r="T236" s="44">
        <v>0</v>
      </c>
      <c r="U236" s="45">
        <v>0</v>
      </c>
      <c r="V236" s="45">
        <v>3857</v>
      </c>
      <c r="W236" s="45">
        <v>3830.3333333333335</v>
      </c>
      <c r="X236" s="41">
        <v>1.6593207155820584E-2</v>
      </c>
      <c r="Y236" s="190"/>
      <c r="Z236" s="46"/>
      <c r="AA236" s="46"/>
    </row>
    <row r="237" spans="1:30">
      <c r="A237" s="29" t="s">
        <v>5176</v>
      </c>
      <c r="B237" s="31" t="s">
        <v>4</v>
      </c>
      <c r="C237" s="17" t="s">
        <v>4200</v>
      </c>
      <c r="D237" s="24" t="s">
        <v>314</v>
      </c>
      <c r="E237" s="23"/>
      <c r="F237" s="19"/>
      <c r="G237" s="21"/>
      <c r="H237" s="21"/>
      <c r="I237" s="213" t="e">
        <f>VLOOKUP(C237,'202310-202403出荷数total2403220951'!B:F,5,0)</f>
        <v>#N/A</v>
      </c>
      <c r="J237" s="203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>
        <f>VLOOKUP(C:C,total260724105509!B:F,5,0)</f>
        <v>66</v>
      </c>
      <c r="M237" s="392"/>
      <c r="N237" s="8"/>
      <c r="O237" s="21">
        <f t="shared" si="19"/>
        <v>27.5</v>
      </c>
      <c r="P237" s="44">
        <v>3869</v>
      </c>
      <c r="Q237" s="44">
        <v>0</v>
      </c>
      <c r="R237" s="44">
        <v>0</v>
      </c>
      <c r="S237" s="44">
        <v>0</v>
      </c>
      <c r="T237" s="44">
        <v>0</v>
      </c>
      <c r="U237" s="45">
        <v>0</v>
      </c>
      <c r="V237" s="45">
        <v>3869</v>
      </c>
      <c r="W237" s="45">
        <v>3841.5</v>
      </c>
      <c r="X237" s="41">
        <v>1.705867149134143E-2</v>
      </c>
      <c r="Y237" s="190"/>
      <c r="Z237" s="46"/>
      <c r="AA237" s="46"/>
    </row>
    <row r="238" spans="1:30" s="402" customFormat="1">
      <c r="A238" s="29" t="s">
        <v>5177</v>
      </c>
      <c r="B238" s="407" t="s">
        <v>4</v>
      </c>
      <c r="C238" s="404" t="s">
        <v>315</v>
      </c>
      <c r="D238" s="405" t="s">
        <v>316</v>
      </c>
      <c r="E238" s="404"/>
      <c r="F238" s="395">
        <v>907</v>
      </c>
      <c r="G238" s="397">
        <v>943</v>
      </c>
      <c r="H238" s="397">
        <v>489</v>
      </c>
      <c r="I238" s="397">
        <f>VLOOKUP(C238,'202310-202403出荷数total2403220951'!B:F,5,0)</f>
        <v>831</v>
      </c>
      <c r="J238" s="397">
        <f>VLOOKUP(C238,'出荷数2307～2406total241008110618'!B:F,5,0)</f>
        <v>833</v>
      </c>
      <c r="K238" s="397" t="e">
        <f>VLOOKUP(C238,'出荷数2407-2506total250730101950'!B:F,5,0)</f>
        <v>#N/A</v>
      </c>
      <c r="L238" s="397" t="e">
        <f>VLOOKUP(C:C,total260724105509!B:F,5,0)</f>
        <v>#N/A</v>
      </c>
      <c r="M238" s="398"/>
      <c r="N238" s="397"/>
      <c r="O238" s="397" t="e">
        <f t="shared" si="19"/>
        <v>#N/A</v>
      </c>
      <c r="P238" s="397">
        <v>0</v>
      </c>
      <c r="Q238" s="397">
        <v>0</v>
      </c>
      <c r="R238" s="397">
        <v>0</v>
      </c>
      <c r="S238" s="397">
        <v>0</v>
      </c>
      <c r="T238" s="397">
        <v>0</v>
      </c>
      <c r="U238" s="399">
        <v>0</v>
      </c>
      <c r="V238" s="399">
        <v>0</v>
      </c>
      <c r="W238" s="399" t="e">
        <v>#N/A</v>
      </c>
      <c r="X238" s="400" t="e">
        <v>#N/A</v>
      </c>
      <c r="Y238" s="190"/>
      <c r="Z238" s="401"/>
      <c r="AA238" s="401"/>
      <c r="AB238" s="406"/>
      <c r="AC238" s="406"/>
      <c r="AD238" s="406"/>
    </row>
    <row r="239" spans="1:30">
      <c r="A239" s="29" t="s">
        <v>5178</v>
      </c>
      <c r="B239" s="31" t="s">
        <v>4</v>
      </c>
      <c r="C239" s="17" t="s">
        <v>317</v>
      </c>
      <c r="D239" s="24" t="s">
        <v>318</v>
      </c>
      <c r="E239" s="23"/>
      <c r="F239" s="19">
        <v>12503</v>
      </c>
      <c r="G239" s="21">
        <v>14579</v>
      </c>
      <c r="H239" s="21">
        <v>13726</v>
      </c>
      <c r="I239" s="8">
        <f>VLOOKUP(C239,'202310-202403出荷数total2403220951'!B:F,5,0)</f>
        <v>6205</v>
      </c>
      <c r="J239" s="203">
        <f>VLOOKUP(C239,'出荷数2307～2406total241008110618'!B:F,5,0)</f>
        <v>11316</v>
      </c>
      <c r="K239" s="214">
        <f>VLOOKUP(C239,'出荷数2407-2506total250730101950'!B:F,5,0)</f>
        <v>8644</v>
      </c>
      <c r="L239" s="203">
        <f>VLOOKUP(C:C,total260724105509!B:F,5,0)</f>
        <v>9593</v>
      </c>
      <c r="M239" s="392"/>
      <c r="N239" s="8"/>
      <c r="O239" s="21">
        <f t="shared" si="19"/>
        <v>3997.083333333333</v>
      </c>
      <c r="P239" s="44">
        <v>8118</v>
      </c>
      <c r="Q239" s="44">
        <v>0</v>
      </c>
      <c r="R239" s="44">
        <v>0</v>
      </c>
      <c r="S239" s="44">
        <v>0</v>
      </c>
      <c r="T239" s="44">
        <v>0</v>
      </c>
      <c r="U239" s="45">
        <v>0</v>
      </c>
      <c r="V239" s="45">
        <v>8118</v>
      </c>
      <c r="W239" s="45">
        <v>4120.916666666667</v>
      </c>
      <c r="X239" s="41">
        <v>1.1816949987681695</v>
      </c>
      <c r="Y239" s="190"/>
      <c r="Z239" s="46"/>
      <c r="AA239" s="46"/>
    </row>
    <row r="240" spans="1:30" s="200" customFormat="1">
      <c r="A240" s="29" t="s">
        <v>5179</v>
      </c>
      <c r="B240" s="212" t="s">
        <v>4</v>
      </c>
      <c r="C240" s="235" t="s">
        <v>3948</v>
      </c>
      <c r="D240" s="236" t="s">
        <v>318</v>
      </c>
      <c r="E240" s="235"/>
      <c r="F240" s="194"/>
      <c r="G240" s="196"/>
      <c r="H240" s="196"/>
      <c r="I240" s="196"/>
      <c r="J240" s="196"/>
      <c r="K240" s="214">
        <f>VLOOKUP(C240,'出荷数2407-2506total250730101950'!B:F,5,0)</f>
        <v>6000</v>
      </c>
      <c r="L240" s="203">
        <f>VLOOKUP(C:C,total260724105509!B:F,5,0)</f>
        <v>5000</v>
      </c>
      <c r="M240" s="392"/>
      <c r="N240" s="8"/>
      <c r="O240" s="21">
        <f t="shared" si="19"/>
        <v>2083.3333333333335</v>
      </c>
      <c r="P240" s="196">
        <v>1760</v>
      </c>
      <c r="Q240" s="196">
        <v>0</v>
      </c>
      <c r="R240" s="196">
        <v>0</v>
      </c>
      <c r="S240" s="196">
        <v>0</v>
      </c>
      <c r="T240" s="196">
        <v>0</v>
      </c>
      <c r="U240" s="197">
        <v>0</v>
      </c>
      <c r="V240" s="197">
        <v>1760</v>
      </c>
      <c r="W240" s="197">
        <v>-323.33333333333348</v>
      </c>
      <c r="X240" s="198">
        <v>2.8409090909090908</v>
      </c>
      <c r="Y240" s="190"/>
      <c r="Z240" s="199"/>
      <c r="AA240" s="199"/>
      <c r="AB240" s="201"/>
      <c r="AC240" s="201"/>
      <c r="AD240" s="201"/>
    </row>
    <row r="241" spans="1:30">
      <c r="A241" s="29" t="s">
        <v>5180</v>
      </c>
      <c r="B241" s="31" t="s">
        <v>4</v>
      </c>
      <c r="C241" s="17" t="s">
        <v>319</v>
      </c>
      <c r="D241" s="24" t="s">
        <v>320</v>
      </c>
      <c r="E241" s="23"/>
      <c r="F241" s="19">
        <v>9898</v>
      </c>
      <c r="G241" s="21">
        <v>6601</v>
      </c>
      <c r="H241" s="21">
        <v>8834</v>
      </c>
      <c r="I241" s="8">
        <f>VLOOKUP(C241,'202310-202403出荷数total2403220951'!B:F,5,0)</f>
        <v>2819</v>
      </c>
      <c r="J241" s="203">
        <f>VLOOKUP(C241,'出荷数2307～2406total241008110618'!B:F,5,0)</f>
        <v>6287</v>
      </c>
      <c r="K241" s="214">
        <f>VLOOKUP(C241,'出荷数2407-2506total250730101950'!B:F,5,0)</f>
        <v>6687</v>
      </c>
      <c r="L241" s="203">
        <f>VLOOKUP(C:C,total260724105509!B:F,5,0)</f>
        <v>3624</v>
      </c>
      <c r="M241" s="392"/>
      <c r="N241" s="8"/>
      <c r="O241" s="21">
        <f t="shared" si="19"/>
        <v>1510</v>
      </c>
      <c r="P241" s="44">
        <v>4582</v>
      </c>
      <c r="Q241" s="44">
        <v>0</v>
      </c>
      <c r="R241" s="44">
        <v>0</v>
      </c>
      <c r="S241" s="44">
        <v>0</v>
      </c>
      <c r="T241" s="44">
        <v>0</v>
      </c>
      <c r="U241" s="45">
        <v>0</v>
      </c>
      <c r="V241" s="45">
        <v>4582</v>
      </c>
      <c r="W241" s="45">
        <v>3072</v>
      </c>
      <c r="X241" s="41">
        <v>0.79092099519860326</v>
      </c>
      <c r="Y241" s="190"/>
      <c r="Z241" s="46"/>
      <c r="AA241" s="46"/>
    </row>
    <row r="242" spans="1:30">
      <c r="A242" s="29" t="s">
        <v>5181</v>
      </c>
      <c r="B242" s="31" t="s">
        <v>4</v>
      </c>
      <c r="C242" s="17" t="s">
        <v>321</v>
      </c>
      <c r="D242" s="24" t="s">
        <v>322</v>
      </c>
      <c r="E242" s="23"/>
      <c r="F242" s="19">
        <v>10228</v>
      </c>
      <c r="G242" s="21">
        <v>9171</v>
      </c>
      <c r="H242" s="21">
        <v>11029</v>
      </c>
      <c r="I242" s="8">
        <f>VLOOKUP(C242,'202310-202403出荷数total2403220951'!B:F,5,0)</f>
        <v>2992</v>
      </c>
      <c r="J242" s="203">
        <f>VLOOKUP(C242,'出荷数2307～2406total241008110618'!B:F,5,0)</f>
        <v>6316</v>
      </c>
      <c r="K242" s="214">
        <f>VLOOKUP(C242,'出荷数2407-2506total250730101950'!B:F,5,0)</f>
        <v>9066</v>
      </c>
      <c r="L242" s="203">
        <f>VLOOKUP(C:C,total260724105509!B:F,5,0)</f>
        <v>5443</v>
      </c>
      <c r="M242" s="392"/>
      <c r="N242" s="8"/>
      <c r="O242" s="21">
        <f t="shared" si="19"/>
        <v>2267.9166666666665</v>
      </c>
      <c r="P242" s="44">
        <v>7320</v>
      </c>
      <c r="Q242" s="44">
        <v>0</v>
      </c>
      <c r="R242" s="44">
        <v>0</v>
      </c>
      <c r="S242" s="44">
        <v>0</v>
      </c>
      <c r="T242" s="44">
        <v>0</v>
      </c>
      <c r="U242" s="45">
        <v>0</v>
      </c>
      <c r="V242" s="45">
        <v>7320</v>
      </c>
      <c r="W242" s="45">
        <v>5052.0833333333339</v>
      </c>
      <c r="X242" s="41">
        <v>0.74357923497267764</v>
      </c>
      <c r="Y242" s="190"/>
      <c r="Z242" s="46"/>
      <c r="AA242" s="46"/>
    </row>
    <row r="243" spans="1:30">
      <c r="A243" s="29" t="s">
        <v>5182</v>
      </c>
      <c r="B243" s="31" t="s">
        <v>4</v>
      </c>
      <c r="C243" s="6" t="s">
        <v>260</v>
      </c>
      <c r="D243" s="20" t="s">
        <v>261</v>
      </c>
      <c r="E243" s="19"/>
      <c r="F243" s="19">
        <v>573</v>
      </c>
      <c r="G243" s="21">
        <v>1775</v>
      </c>
      <c r="H243" s="21">
        <v>1468</v>
      </c>
      <c r="I243" s="8">
        <f>VLOOKUP(C243,'202310-202403出荷数total2403220951'!B:F,5,0)</f>
        <v>525</v>
      </c>
      <c r="J243" s="203">
        <f>VLOOKUP(C243,'出荷数2307～2406total241008110618'!B:F,5,0)</f>
        <v>1084</v>
      </c>
      <c r="K243" s="214">
        <f>VLOOKUP(C243,'出荷数2407-2506total250730101950'!B:F,5,0)</f>
        <v>2352</v>
      </c>
      <c r="L243" s="203">
        <f>VLOOKUP(C:C,total260724105509!B:F,5,0)</f>
        <v>2419</v>
      </c>
      <c r="M243" s="392"/>
      <c r="N243" s="8"/>
      <c r="O243" s="21">
        <f t="shared" si="19"/>
        <v>1007.9166666666667</v>
      </c>
      <c r="P243" s="44">
        <v>1548</v>
      </c>
      <c r="Q243" s="44">
        <v>0</v>
      </c>
      <c r="R243" s="44">
        <v>0</v>
      </c>
      <c r="S243" s="44">
        <v>0</v>
      </c>
      <c r="T243" s="44">
        <v>0</v>
      </c>
      <c r="U243" s="45">
        <v>0</v>
      </c>
      <c r="V243" s="45">
        <v>1548</v>
      </c>
      <c r="W243" s="45">
        <v>540.08333333333326</v>
      </c>
      <c r="X243" s="41">
        <v>1.5626614987080103</v>
      </c>
      <c r="Y243" s="190"/>
      <c r="Z243" s="46"/>
      <c r="AA243" s="46"/>
    </row>
    <row r="244" spans="1:30" s="402" customFormat="1">
      <c r="A244" s="29" t="s">
        <v>5183</v>
      </c>
      <c r="B244" s="407" t="s">
        <v>4</v>
      </c>
      <c r="C244" s="404" t="s">
        <v>323</v>
      </c>
      <c r="D244" s="405" t="s">
        <v>324</v>
      </c>
      <c r="E244" s="404"/>
      <c r="F244" s="395">
        <v>4048</v>
      </c>
      <c r="G244" s="397">
        <v>1912</v>
      </c>
      <c r="H244" s="397">
        <v>2073</v>
      </c>
      <c r="I244" s="397">
        <f>VLOOKUP(C244,'202310-202403出荷数total2403220951'!B:F,5,0)</f>
        <v>1230</v>
      </c>
      <c r="J244" s="397">
        <f>VLOOKUP(C244,'出荷数2307～2406total241008110618'!B:F,5,0)</f>
        <v>1618</v>
      </c>
      <c r="K244" s="397">
        <f>VLOOKUP(C244,'出荷数2407-2506total250730101950'!B:F,5,0)</f>
        <v>1274</v>
      </c>
      <c r="L244" s="397" t="e">
        <f>VLOOKUP(C:C,total260724105509!B:F,5,0)</f>
        <v>#N/A</v>
      </c>
      <c r="M244" s="398"/>
      <c r="N244" s="397"/>
      <c r="O244" s="397" t="e">
        <f t="shared" si="19"/>
        <v>#N/A</v>
      </c>
      <c r="P244" s="397">
        <v>0</v>
      </c>
      <c r="Q244" s="397">
        <v>0</v>
      </c>
      <c r="R244" s="397">
        <v>0</v>
      </c>
      <c r="S244" s="397">
        <v>0</v>
      </c>
      <c r="T244" s="397">
        <v>0</v>
      </c>
      <c r="U244" s="399">
        <v>0</v>
      </c>
      <c r="V244" s="399">
        <v>0</v>
      </c>
      <c r="W244" s="399" t="e">
        <v>#N/A</v>
      </c>
      <c r="X244" s="400" t="e">
        <v>#N/A</v>
      </c>
      <c r="Y244" s="190"/>
      <c r="Z244" s="401"/>
      <c r="AA244" s="401"/>
      <c r="AB244" s="406"/>
      <c r="AC244" s="406"/>
      <c r="AD244" s="406"/>
    </row>
    <row r="245" spans="1:30" s="402" customFormat="1">
      <c r="A245" s="29" t="s">
        <v>5184</v>
      </c>
      <c r="B245" s="407" t="s">
        <v>4</v>
      </c>
      <c r="C245" s="404" t="s">
        <v>325</v>
      </c>
      <c r="D245" s="405" t="s">
        <v>326</v>
      </c>
      <c r="E245" s="404"/>
      <c r="F245" s="395">
        <v>1310</v>
      </c>
      <c r="G245" s="397">
        <v>1493</v>
      </c>
      <c r="H245" s="397">
        <v>1407</v>
      </c>
      <c r="I245" s="397">
        <f>VLOOKUP(C245,'202310-202403出荷数total2403220951'!B:F,5,0)</f>
        <v>699</v>
      </c>
      <c r="J245" s="397">
        <f>VLOOKUP(C245,'出荷数2307～2406total241008110618'!B:F,5,0)</f>
        <v>946</v>
      </c>
      <c r="K245" s="397">
        <f>VLOOKUP(C245,'出荷数2407-2506total250730101950'!B:F,5,0)</f>
        <v>567</v>
      </c>
      <c r="L245" s="397" t="e">
        <f>VLOOKUP(C:C,total260724105509!B:F,5,0)</f>
        <v>#N/A</v>
      </c>
      <c r="M245" s="398"/>
      <c r="N245" s="397"/>
      <c r="O245" s="397" t="e">
        <f t="shared" si="19"/>
        <v>#N/A</v>
      </c>
      <c r="P245" s="397">
        <v>0</v>
      </c>
      <c r="Q245" s="397">
        <v>0</v>
      </c>
      <c r="R245" s="397">
        <v>0</v>
      </c>
      <c r="S245" s="397">
        <v>0</v>
      </c>
      <c r="T245" s="397">
        <v>0</v>
      </c>
      <c r="U245" s="399">
        <v>0</v>
      </c>
      <c r="V245" s="399">
        <v>0</v>
      </c>
      <c r="W245" s="399" t="e">
        <v>#N/A</v>
      </c>
      <c r="X245" s="400" t="e">
        <v>#N/A</v>
      </c>
      <c r="Y245" s="190"/>
      <c r="Z245" s="401"/>
      <c r="AA245" s="401"/>
      <c r="AB245" s="406"/>
      <c r="AC245" s="406"/>
      <c r="AD245" s="406"/>
    </row>
    <row r="246" spans="1:30">
      <c r="A246" s="29" t="s">
        <v>5185</v>
      </c>
      <c r="B246" s="31" t="s">
        <v>4</v>
      </c>
      <c r="C246" s="6" t="s">
        <v>262</v>
      </c>
      <c r="D246" s="20" t="s">
        <v>263</v>
      </c>
      <c r="E246" s="19"/>
      <c r="F246" s="19">
        <v>1730</v>
      </c>
      <c r="G246" s="21">
        <v>1717</v>
      </c>
      <c r="H246" s="21">
        <v>1895</v>
      </c>
      <c r="I246" s="8">
        <f>VLOOKUP(C246,'202310-202403出荷数total2403220951'!B:F,5,0)</f>
        <v>573</v>
      </c>
      <c r="J246" s="203">
        <f>VLOOKUP(C246,'出荷数2307～2406total241008110618'!B:F,5,0)</f>
        <v>1029</v>
      </c>
      <c r="K246" s="214">
        <f>VLOOKUP(C246,'出荷数2407-2506total250730101950'!B:F,5,0)</f>
        <v>678</v>
      </c>
      <c r="L246" s="203">
        <f>VLOOKUP(C:C,total260724105509!B:F,5,0)</f>
        <v>705</v>
      </c>
      <c r="M246" s="392"/>
      <c r="N246" s="8"/>
      <c r="O246" s="21">
        <f t="shared" si="19"/>
        <v>293.75</v>
      </c>
      <c r="P246" s="44">
        <v>1708</v>
      </c>
      <c r="Q246" s="44">
        <v>0</v>
      </c>
      <c r="R246" s="44">
        <v>0</v>
      </c>
      <c r="S246" s="44">
        <v>0</v>
      </c>
      <c r="T246" s="44">
        <v>0</v>
      </c>
      <c r="U246" s="45">
        <v>0</v>
      </c>
      <c r="V246" s="45">
        <v>1708</v>
      </c>
      <c r="W246" s="45">
        <v>1414.25</v>
      </c>
      <c r="X246" s="41">
        <v>0.41276346604215458</v>
      </c>
      <c r="Y246" s="190"/>
      <c r="Z246" s="46"/>
      <c r="AA246" s="46"/>
    </row>
    <row r="247" spans="1:30">
      <c r="A247" s="29" t="s">
        <v>5186</v>
      </c>
      <c r="B247" s="31" t="s">
        <v>4</v>
      </c>
      <c r="C247" s="17" t="s">
        <v>327</v>
      </c>
      <c r="D247" s="24" t="s">
        <v>328</v>
      </c>
      <c r="E247" s="23"/>
      <c r="F247" s="19">
        <v>1710</v>
      </c>
      <c r="G247" s="21">
        <v>1333</v>
      </c>
      <c r="H247" s="21">
        <v>1404</v>
      </c>
      <c r="I247" s="8">
        <f>VLOOKUP(C247,'202310-202403出荷数total2403220951'!B:F,5,0)</f>
        <v>317</v>
      </c>
      <c r="J247" s="203">
        <f>VLOOKUP(C247,'出荷数2307～2406total241008110618'!B:F,5,0)</f>
        <v>490</v>
      </c>
      <c r="K247" s="214">
        <f>VLOOKUP(C247,'出荷数2407-2506total250730101950'!B:F,5,0)</f>
        <v>495</v>
      </c>
      <c r="L247" s="203">
        <f>VLOOKUP(C:C,total260724105509!B:F,5,0)</f>
        <v>934</v>
      </c>
      <c r="M247" s="392"/>
      <c r="N247" s="8"/>
      <c r="O247" s="21">
        <f t="shared" si="19"/>
        <v>389.16666666666663</v>
      </c>
      <c r="P247" s="44">
        <v>1489</v>
      </c>
      <c r="Q247" s="44">
        <v>0</v>
      </c>
      <c r="R247" s="44">
        <v>0</v>
      </c>
      <c r="S247" s="44">
        <v>0</v>
      </c>
      <c r="T247" s="44">
        <v>0</v>
      </c>
      <c r="U247" s="45">
        <v>0</v>
      </c>
      <c r="V247" s="45">
        <v>1489</v>
      </c>
      <c r="W247" s="45">
        <v>1099.8333333333335</v>
      </c>
      <c r="X247" s="41">
        <v>0.62726662189388849</v>
      </c>
      <c r="Y247" s="190"/>
      <c r="Z247" s="46"/>
      <c r="AA247" s="46"/>
    </row>
    <row r="248" spans="1:30" s="402" customFormat="1" ht="15.75">
      <c r="A248" s="29" t="s">
        <v>5187</v>
      </c>
      <c r="B248" s="407" t="s">
        <v>4</v>
      </c>
      <c r="C248" s="404" t="s">
        <v>264</v>
      </c>
      <c r="D248" s="405" t="s">
        <v>265</v>
      </c>
      <c r="E248" s="404"/>
      <c r="F248" s="395">
        <v>4845</v>
      </c>
      <c r="G248" s="397">
        <v>7700</v>
      </c>
      <c r="H248" s="397">
        <v>1951</v>
      </c>
      <c r="I248" s="397" t="e">
        <f>VLOOKUP(C248,'202310-202403出荷数total2403220951'!B:F,5,0)</f>
        <v>#N/A</v>
      </c>
      <c r="J248" s="397" t="e">
        <f>VLOOKUP(C248,'出荷数2307～2406total241008110618'!B:F,5,0)</f>
        <v>#N/A</v>
      </c>
      <c r="K248" s="397" t="e">
        <f>VLOOKUP(C248,'出荷数2407-2506total250730101950'!B:F,5,0)</f>
        <v>#N/A</v>
      </c>
      <c r="L248" s="397" t="e">
        <f>VLOOKUP(C:C,total260724105509!B:F,5,0)</f>
        <v>#N/A</v>
      </c>
      <c r="M248" s="398"/>
      <c r="N248" s="397"/>
      <c r="O248" s="397" t="e">
        <f t="shared" si="19"/>
        <v>#N/A</v>
      </c>
      <c r="P248" s="397">
        <v>0</v>
      </c>
      <c r="Q248" s="397">
        <v>0</v>
      </c>
      <c r="R248" s="397">
        <v>0</v>
      </c>
      <c r="S248" s="397">
        <v>0</v>
      </c>
      <c r="T248" s="397">
        <v>0</v>
      </c>
      <c r="U248" s="399">
        <v>0</v>
      </c>
      <c r="V248" s="399">
        <v>0</v>
      </c>
      <c r="W248" s="399" t="e">
        <v>#N/A</v>
      </c>
      <c r="X248" s="400" t="e">
        <v>#N/A</v>
      </c>
      <c r="Y248" s="190"/>
      <c r="Z248" s="401"/>
      <c r="AA248" s="401"/>
    </row>
    <row r="249" spans="1:30">
      <c r="A249" s="29" t="s">
        <v>5188</v>
      </c>
      <c r="B249" s="31" t="s">
        <v>4</v>
      </c>
      <c r="C249" s="17" t="s">
        <v>329</v>
      </c>
      <c r="D249" s="24" t="s">
        <v>330</v>
      </c>
      <c r="E249" s="23"/>
      <c r="F249" s="19">
        <v>11021</v>
      </c>
      <c r="G249" s="21">
        <v>6767</v>
      </c>
      <c r="H249" s="21">
        <v>4852</v>
      </c>
      <c r="I249" s="8">
        <f>VLOOKUP(C249,'202310-202403出荷数total2403220951'!B:F,5,0)</f>
        <v>2771</v>
      </c>
      <c r="J249" s="203">
        <f>VLOOKUP(C249,'出荷数2307～2406total241008110618'!B:F,5,0)</f>
        <v>4651</v>
      </c>
      <c r="K249" s="214">
        <f>VLOOKUP(C249,'出荷数2407-2506total250730101950'!B:F,5,0)</f>
        <v>5139</v>
      </c>
      <c r="L249" s="203">
        <f>VLOOKUP(C:C,total260724105509!B:F,5,0)</f>
        <v>5284</v>
      </c>
      <c r="M249" s="392"/>
      <c r="N249" s="211">
        <v>3000</v>
      </c>
      <c r="O249" s="211">
        <v>3000</v>
      </c>
      <c r="P249" s="44">
        <v>3320</v>
      </c>
      <c r="Q249" s="44">
        <v>1000</v>
      </c>
      <c r="R249" s="44">
        <v>7000</v>
      </c>
      <c r="S249" s="44">
        <v>0</v>
      </c>
      <c r="T249" s="44">
        <v>1000</v>
      </c>
      <c r="U249" s="45">
        <v>0</v>
      </c>
      <c r="V249" s="45">
        <v>9320</v>
      </c>
      <c r="W249" s="45">
        <v>6320</v>
      </c>
      <c r="X249" s="41">
        <v>1.5915662650602409</v>
      </c>
      <c r="Y249" s="190"/>
      <c r="Z249" s="46"/>
      <c r="AA249" s="46"/>
    </row>
    <row r="250" spans="1:30" s="402" customFormat="1" ht="15.75">
      <c r="A250" s="29" t="s">
        <v>5189</v>
      </c>
      <c r="B250" s="407" t="s">
        <v>4</v>
      </c>
      <c r="C250" s="404" t="s">
        <v>331</v>
      </c>
      <c r="D250" s="405" t="s">
        <v>1309</v>
      </c>
      <c r="E250" s="404" t="s">
        <v>186</v>
      </c>
      <c r="F250" s="395">
        <v>1700</v>
      </c>
      <c r="G250" s="397">
        <v>294</v>
      </c>
      <c r="H250" s="397">
        <v>198</v>
      </c>
      <c r="I250" s="397" t="e">
        <f>VLOOKUP(C250,'202310-202403出荷数total2403220951'!B:F,5,0)</f>
        <v>#N/A</v>
      </c>
      <c r="J250" s="397" t="e">
        <f>VLOOKUP(C250,'出荷数2307～2406total241008110618'!B:F,5,0)</f>
        <v>#N/A</v>
      </c>
      <c r="K250" s="397" t="e">
        <f>VLOOKUP(C250,'出荷数2407-2506total250730101950'!B:F,5,0)</f>
        <v>#N/A</v>
      </c>
      <c r="L250" s="397" t="e">
        <f>VLOOKUP(C:C,total260724105509!B:F,5,0)</f>
        <v>#N/A</v>
      </c>
      <c r="M250" s="398"/>
      <c r="N250" s="397"/>
      <c r="O250" s="397" t="e">
        <f t="shared" ref="O250:O257" si="20">L250/12*5</f>
        <v>#N/A</v>
      </c>
      <c r="P250" s="397">
        <v>0</v>
      </c>
      <c r="Q250" s="397">
        <v>0</v>
      </c>
      <c r="R250" s="397">
        <v>0</v>
      </c>
      <c r="S250" s="397">
        <v>0</v>
      </c>
      <c r="T250" s="397">
        <v>0</v>
      </c>
      <c r="U250" s="399">
        <v>0</v>
      </c>
      <c r="V250" s="399">
        <v>0</v>
      </c>
      <c r="W250" s="399" t="e">
        <v>#N/A</v>
      </c>
      <c r="X250" s="400" t="e">
        <v>#N/A</v>
      </c>
      <c r="Y250" s="190"/>
      <c r="Z250" s="401"/>
      <c r="AA250" s="401"/>
    </row>
    <row r="251" spans="1:30" s="152" customFormat="1">
      <c r="A251" s="29" t="s">
        <v>5190</v>
      </c>
      <c r="B251" s="155" t="s">
        <v>4</v>
      </c>
      <c r="C251" s="153" t="s">
        <v>266</v>
      </c>
      <c r="D251" s="154" t="s">
        <v>1266</v>
      </c>
      <c r="E251" s="153"/>
      <c r="F251" s="146">
        <v>2398</v>
      </c>
      <c r="G251" s="148">
        <v>1863</v>
      </c>
      <c r="H251" s="148">
        <v>1640</v>
      </c>
      <c r="I251" s="148">
        <f>VLOOKUP(C251,'202310-202403出荷数total2403220951'!B:F,5,0)</f>
        <v>720</v>
      </c>
      <c r="J251" s="148">
        <f>VLOOKUP(C251,'出荷数2307～2406total241008110618'!B:F,5,0)</f>
        <v>4600</v>
      </c>
      <c r="K251" s="214" t="e">
        <f>VLOOKUP(C251,'出荷数2407-2506total250730101950'!B:F,5,0)</f>
        <v>#N/A</v>
      </c>
      <c r="L251" s="203">
        <f>VLOOKUP(C:C,total260724105509!B:F,5,0)</f>
        <v>1</v>
      </c>
      <c r="M251" s="392"/>
      <c r="N251" s="8"/>
      <c r="O251" s="21">
        <f t="shared" si="20"/>
        <v>0.41666666666666663</v>
      </c>
      <c r="P251" s="148">
        <v>5</v>
      </c>
      <c r="Q251" s="148">
        <v>0</v>
      </c>
      <c r="R251" s="148">
        <v>0</v>
      </c>
      <c r="S251" s="148">
        <v>0</v>
      </c>
      <c r="T251" s="148">
        <v>0</v>
      </c>
      <c r="U251" s="149">
        <v>0</v>
      </c>
      <c r="V251" s="149">
        <v>5</v>
      </c>
      <c r="W251" s="149">
        <v>4.583333333333333</v>
      </c>
      <c r="X251" s="150">
        <v>0.2</v>
      </c>
      <c r="Y251" s="190"/>
      <c r="Z251" s="151"/>
      <c r="AA251" s="151"/>
      <c r="AB251" s="191"/>
      <c r="AC251" s="191"/>
      <c r="AD251" s="191"/>
    </row>
    <row r="252" spans="1:30" s="152" customFormat="1">
      <c r="A252" s="29" t="s">
        <v>5191</v>
      </c>
      <c r="B252" s="155" t="s">
        <v>4</v>
      </c>
      <c r="C252" s="153" t="s">
        <v>267</v>
      </c>
      <c r="D252" s="154" t="s">
        <v>1265</v>
      </c>
      <c r="E252" s="153"/>
      <c r="F252" s="146">
        <v>5642</v>
      </c>
      <c r="G252" s="148">
        <v>200</v>
      </c>
      <c r="H252" s="148">
        <v>1430</v>
      </c>
      <c r="I252" s="148">
        <f>VLOOKUP(C252,'202310-202403出荷数total2403220951'!B:F,5,0)</f>
        <v>285</v>
      </c>
      <c r="J252" s="148">
        <f>VLOOKUP(C252,'出荷数2307～2406total241008110618'!B:F,5,0)</f>
        <v>287</v>
      </c>
      <c r="K252" s="214">
        <f>VLOOKUP(C252,'出荷数2407-2506total250730101950'!B:F,5,0)</f>
        <v>291</v>
      </c>
      <c r="L252" s="203">
        <f>VLOOKUP(C:C,total260724105509!B:F,5,0)</f>
        <v>344</v>
      </c>
      <c r="M252" s="392"/>
      <c r="N252" s="8"/>
      <c r="O252" s="21">
        <f t="shared" si="20"/>
        <v>143.33333333333334</v>
      </c>
      <c r="P252" s="148">
        <v>972</v>
      </c>
      <c r="Q252" s="148">
        <v>0</v>
      </c>
      <c r="R252" s="148">
        <v>0</v>
      </c>
      <c r="S252" s="148">
        <v>0</v>
      </c>
      <c r="T252" s="148">
        <v>0</v>
      </c>
      <c r="U252" s="149">
        <v>0</v>
      </c>
      <c r="V252" s="149">
        <v>972</v>
      </c>
      <c r="W252" s="149">
        <v>828.66666666666663</v>
      </c>
      <c r="X252" s="150">
        <v>0.35390946502057613</v>
      </c>
      <c r="Y252" s="190"/>
      <c r="Z252" s="151"/>
      <c r="AA252" s="151"/>
      <c r="AB252" s="191"/>
      <c r="AC252" s="191"/>
      <c r="AD252" s="191"/>
    </row>
    <row r="253" spans="1:30" s="200" customFormat="1">
      <c r="A253" s="29" t="s">
        <v>5192</v>
      </c>
      <c r="B253" s="212" t="s">
        <v>4</v>
      </c>
      <c r="C253" s="235" t="s">
        <v>332</v>
      </c>
      <c r="D253" s="236" t="s">
        <v>333</v>
      </c>
      <c r="E253" s="235"/>
      <c r="F253" s="194">
        <v>428</v>
      </c>
      <c r="G253" s="196">
        <v>1103</v>
      </c>
      <c r="H253" s="196">
        <v>787</v>
      </c>
      <c r="I253" s="196">
        <f>VLOOKUP(C253,'202310-202403出荷数total2403220951'!B:F,5,0)</f>
        <v>481</v>
      </c>
      <c r="J253" s="196">
        <f>VLOOKUP(C253,'出荷数2307～2406total241008110618'!B:F,5,0)</f>
        <v>533</v>
      </c>
      <c r="K253" s="196">
        <f>VLOOKUP(C253,'出荷数2407-2506total250730101950'!B:F,5,0)</f>
        <v>617</v>
      </c>
      <c r="L253" s="203">
        <f>VLOOKUP(C:C,total260724105509!B:F,5,0)</f>
        <v>603</v>
      </c>
      <c r="M253" s="392"/>
      <c r="N253" s="196"/>
      <c r="O253" s="196">
        <f t="shared" si="20"/>
        <v>251.25</v>
      </c>
      <c r="P253" s="196">
        <v>169</v>
      </c>
      <c r="Q253" s="196">
        <v>0</v>
      </c>
      <c r="R253" s="196">
        <v>0</v>
      </c>
      <c r="S253" s="196">
        <v>0</v>
      </c>
      <c r="T253" s="196">
        <v>0</v>
      </c>
      <c r="U253" s="197">
        <v>0</v>
      </c>
      <c r="V253" s="197">
        <v>169</v>
      </c>
      <c r="W253" s="197">
        <v>-82.25</v>
      </c>
      <c r="X253" s="198">
        <v>3.5680473372781063</v>
      </c>
      <c r="Y253" s="190"/>
      <c r="Z253" s="199"/>
      <c r="AA253" s="199"/>
      <c r="AB253" s="201"/>
      <c r="AC253" s="201"/>
      <c r="AD253" s="201"/>
    </row>
    <row r="254" spans="1:30" s="200" customFormat="1">
      <c r="A254" s="29" t="s">
        <v>5193</v>
      </c>
      <c r="B254" s="212" t="s">
        <v>4</v>
      </c>
      <c r="C254" s="235" t="s">
        <v>268</v>
      </c>
      <c r="D254" s="236" t="s">
        <v>4102</v>
      </c>
      <c r="E254" s="235"/>
      <c r="F254" s="194">
        <v>1178</v>
      </c>
      <c r="G254" s="196">
        <v>1650</v>
      </c>
      <c r="H254" s="196">
        <v>1270</v>
      </c>
      <c r="I254" s="196">
        <f>VLOOKUP(C254,'202310-202403出荷数total2403220951'!B:F,5,0)</f>
        <v>496</v>
      </c>
      <c r="J254" s="196">
        <f>VLOOKUP(C254,'出荷数2307～2406total241008110618'!B:F,5,0)</f>
        <v>962</v>
      </c>
      <c r="K254" s="214">
        <f>VLOOKUP(C254,'出荷数2407-2506total250730101950'!B:F,5,0)</f>
        <v>596</v>
      </c>
      <c r="L254" s="203">
        <f>VLOOKUP(C:C,total260724105509!B:F,5,0)</f>
        <v>122</v>
      </c>
      <c r="M254" s="392" t="str">
        <f>VLOOKUP(C:C,処分売価!A:P,15,0)</f>
        <v>処分品</v>
      </c>
      <c r="N254" s="8"/>
      <c r="O254" s="21">
        <f t="shared" si="20"/>
        <v>50.833333333333329</v>
      </c>
      <c r="P254" s="196">
        <v>0</v>
      </c>
      <c r="Q254" s="196">
        <v>0</v>
      </c>
      <c r="R254" s="196">
        <v>0</v>
      </c>
      <c r="S254" s="196">
        <v>0</v>
      </c>
      <c r="T254" s="196">
        <v>0</v>
      </c>
      <c r="U254" s="197">
        <v>0</v>
      </c>
      <c r="V254" s="197">
        <v>0</v>
      </c>
      <c r="W254" s="197">
        <v>-50.833333333333329</v>
      </c>
      <c r="X254" s="198" t="e">
        <v>#DIV/0!</v>
      </c>
      <c r="Y254" s="190"/>
      <c r="Z254" s="199"/>
      <c r="AA254" s="199"/>
      <c r="AB254" s="201"/>
      <c r="AC254" s="201"/>
      <c r="AD254" s="201"/>
    </row>
    <row r="255" spans="1:30">
      <c r="A255" s="29" t="s">
        <v>5194</v>
      </c>
      <c r="B255" s="31" t="s">
        <v>4</v>
      </c>
      <c r="C255" s="17" t="s">
        <v>270</v>
      </c>
      <c r="D255" s="24" t="s">
        <v>271</v>
      </c>
      <c r="E255" s="23"/>
      <c r="F255" s="19">
        <v>3399</v>
      </c>
      <c r="G255" s="21">
        <v>3090</v>
      </c>
      <c r="H255" s="21">
        <v>3886</v>
      </c>
      <c r="I255" s="8">
        <f>VLOOKUP(C255,'202310-202403出荷数total2403220951'!B:F,5,0)</f>
        <v>1077</v>
      </c>
      <c r="J255" s="203">
        <f>VLOOKUP(C255,'出荷数2307～2406total241008110618'!B:F,5,0)</f>
        <v>1997</v>
      </c>
      <c r="K255" s="214">
        <f>VLOOKUP(C255,'出荷数2407-2506total250730101950'!B:F,5,0)</f>
        <v>1751</v>
      </c>
      <c r="L255" s="203">
        <f>VLOOKUP(C:C,total260724105509!B:F,5,0)</f>
        <v>1245</v>
      </c>
      <c r="M255" s="392" t="str">
        <f>VLOOKUP(C:C,処分売価!A:P,15,0)</f>
        <v>処分品</v>
      </c>
      <c r="N255" s="8"/>
      <c r="O255" s="21">
        <f t="shared" si="20"/>
        <v>518.75</v>
      </c>
      <c r="P255" s="44">
        <v>1094</v>
      </c>
      <c r="Q255" s="44">
        <v>0</v>
      </c>
      <c r="R255" s="44">
        <v>0</v>
      </c>
      <c r="S255" s="44">
        <v>0</v>
      </c>
      <c r="T255" s="44">
        <v>0</v>
      </c>
      <c r="U255" s="45">
        <v>0</v>
      </c>
      <c r="V255" s="45">
        <v>1094</v>
      </c>
      <c r="W255" s="45">
        <v>575.25</v>
      </c>
      <c r="X255" s="41">
        <v>1.1380255941499087</v>
      </c>
      <c r="Y255" s="190"/>
      <c r="Z255" s="46"/>
      <c r="AA255" s="46"/>
    </row>
    <row r="256" spans="1:30" s="402" customFormat="1" ht="15.75">
      <c r="A256" s="29" t="s">
        <v>5195</v>
      </c>
      <c r="B256" s="407" t="s">
        <v>4</v>
      </c>
      <c r="C256" s="404" t="s">
        <v>713</v>
      </c>
      <c r="D256" s="405" t="s">
        <v>1310</v>
      </c>
      <c r="E256" s="404"/>
      <c r="F256" s="395" t="e">
        <f>VLOOKUP(C256,#REF!,17,0 )</f>
        <v>#REF!</v>
      </c>
      <c r="G256" s="397">
        <v>18471</v>
      </c>
      <c r="H256" s="397">
        <v>11873</v>
      </c>
      <c r="I256" s="397">
        <f>VLOOKUP(C256,'202310-202403出荷数total2403220951'!B:F,5,0)</f>
        <v>21</v>
      </c>
      <c r="J256" s="397">
        <f>VLOOKUP(C256,'出荷数2307～2406total241008110618'!B:F,5,0)</f>
        <v>179</v>
      </c>
      <c r="K256" s="397">
        <f>VLOOKUP(C256,'出荷数2407-2506total250730101950'!B:F,5,0)</f>
        <v>20</v>
      </c>
      <c r="L256" s="397" t="e">
        <f>VLOOKUP(C:C,total260724105509!B:F,5,0)</f>
        <v>#N/A</v>
      </c>
      <c r="M256" s="398" t="str">
        <f>VLOOKUP(C:C,処分売価!A:P,15,0)</f>
        <v>処分品</v>
      </c>
      <c r="N256" s="397"/>
      <c r="O256" s="397" t="e">
        <f t="shared" si="20"/>
        <v>#N/A</v>
      </c>
      <c r="P256" s="397">
        <v>0</v>
      </c>
      <c r="Q256" s="397">
        <v>0</v>
      </c>
      <c r="R256" s="397">
        <v>0</v>
      </c>
      <c r="S256" s="397">
        <v>0</v>
      </c>
      <c r="T256" s="397">
        <v>0</v>
      </c>
      <c r="U256" s="399">
        <v>0</v>
      </c>
      <c r="V256" s="399">
        <v>0</v>
      </c>
      <c r="W256" s="399" t="e">
        <v>#N/A</v>
      </c>
      <c r="X256" s="400" t="e">
        <v>#N/A</v>
      </c>
      <c r="Y256" s="190"/>
      <c r="Z256" s="401"/>
      <c r="AA256" s="401"/>
    </row>
    <row r="257" spans="1:30">
      <c r="A257" s="29" t="s">
        <v>5196</v>
      </c>
      <c r="B257" s="31" t="s">
        <v>4</v>
      </c>
      <c r="C257" s="17" t="s">
        <v>273</v>
      </c>
      <c r="D257" s="24" t="s">
        <v>274</v>
      </c>
      <c r="E257" s="23"/>
      <c r="F257" s="19">
        <v>1919</v>
      </c>
      <c r="G257" s="21">
        <v>2904</v>
      </c>
      <c r="H257" s="21">
        <v>2412</v>
      </c>
      <c r="I257" s="8">
        <f>VLOOKUP(C257,'202310-202403出荷数total2403220951'!B:F,5,0)</f>
        <v>850</v>
      </c>
      <c r="J257" s="203">
        <f>VLOOKUP(C257,'出荷数2307～2406total241008110618'!B:F,5,0)</f>
        <v>2028</v>
      </c>
      <c r="K257" s="214">
        <f>VLOOKUP(C257,'出荷数2407-2506total250730101950'!B:F,5,0)</f>
        <v>1107</v>
      </c>
      <c r="L257" s="203">
        <f>VLOOKUP(C:C,total260724105509!B:F,5,0)</f>
        <v>457</v>
      </c>
      <c r="M257" s="392" t="str">
        <f>VLOOKUP(C:C,処分売価!A:P,15,0)</f>
        <v>処分品</v>
      </c>
      <c r="N257" s="8"/>
      <c r="O257" s="21">
        <f t="shared" si="20"/>
        <v>190.41666666666669</v>
      </c>
      <c r="P257" s="44">
        <v>3069</v>
      </c>
      <c r="Q257" s="44">
        <v>0</v>
      </c>
      <c r="R257" s="44">
        <v>0</v>
      </c>
      <c r="S257" s="44">
        <v>0</v>
      </c>
      <c r="T257" s="44">
        <v>0</v>
      </c>
      <c r="U257" s="45">
        <v>0</v>
      </c>
      <c r="V257" s="45">
        <v>3069</v>
      </c>
      <c r="W257" s="45">
        <v>2878.5833333333335</v>
      </c>
      <c r="X257" s="41">
        <v>0.14890843923101987</v>
      </c>
      <c r="Y257" s="190"/>
      <c r="Z257" s="46"/>
      <c r="AA257" s="46"/>
    </row>
    <row r="258" spans="1:30">
      <c r="A258" s="29" t="s">
        <v>5197</v>
      </c>
      <c r="B258" s="31" t="s">
        <v>4</v>
      </c>
      <c r="C258" s="17" t="s">
        <v>709</v>
      </c>
      <c r="D258" s="24" t="s">
        <v>717</v>
      </c>
      <c r="E258" s="23"/>
      <c r="F258" s="19">
        <v>0</v>
      </c>
      <c r="G258" s="21">
        <v>0</v>
      </c>
      <c r="H258" s="21">
        <v>8393</v>
      </c>
      <c r="I258" s="8">
        <f>VLOOKUP(C258,'202310-202403出荷数total2403220951'!B:F,5,0)</f>
        <v>7931</v>
      </c>
      <c r="J258" s="203">
        <f>VLOOKUP(C258,'出荷数2307～2406total241008110618'!B:F,5,0)</f>
        <v>17588</v>
      </c>
      <c r="K258" s="214">
        <f>VLOOKUP(C258,'出荷数2407-2506total250730101950'!B:F,5,0)</f>
        <v>16987</v>
      </c>
      <c r="L258" s="203">
        <f>VLOOKUP(C:C,total260724105509!B:F,5,0)</f>
        <v>17430</v>
      </c>
      <c r="M258" s="392"/>
      <c r="N258" s="211">
        <v>12000</v>
      </c>
      <c r="O258" s="211">
        <v>12000</v>
      </c>
      <c r="P258" s="44">
        <v>8853</v>
      </c>
      <c r="Q258" s="44">
        <v>1100</v>
      </c>
      <c r="R258" s="44">
        <v>5000</v>
      </c>
      <c r="S258" s="44">
        <v>0</v>
      </c>
      <c r="T258" s="44">
        <v>1200</v>
      </c>
      <c r="U258" s="45">
        <v>-100</v>
      </c>
      <c r="V258" s="45">
        <v>12653</v>
      </c>
      <c r="W258" s="45">
        <v>653</v>
      </c>
      <c r="X258" s="41">
        <v>1.9688241274144358</v>
      </c>
      <c r="Y258" s="190"/>
      <c r="Z258" s="46"/>
      <c r="AA258" s="46"/>
    </row>
    <row r="259" spans="1:30">
      <c r="A259" s="29" t="s">
        <v>5198</v>
      </c>
      <c r="B259" s="31" t="s">
        <v>4</v>
      </c>
      <c r="C259" s="17" t="s">
        <v>4100</v>
      </c>
      <c r="D259" s="24" t="s">
        <v>4427</v>
      </c>
      <c r="E259" s="23"/>
      <c r="F259" s="19"/>
      <c r="G259" s="21"/>
      <c r="H259" s="21"/>
      <c r="I259" s="8" t="e">
        <f>VLOOKUP(C259,'202310-202403出荷数total2403220951'!B:F,5,0)</f>
        <v>#N/A</v>
      </c>
      <c r="J259" s="203" t="e">
        <f>VLOOKUP(C259,'出荷数2307～2406total241008110618'!B:F,5,0)</f>
        <v>#N/A</v>
      </c>
      <c r="K259" s="214" t="e">
        <f>VLOOKUP(C259,'出荷数2407-2506total250730101950'!B:F,5,0)</f>
        <v>#N/A</v>
      </c>
      <c r="L259" s="203">
        <f>VLOOKUP(C:C,total260724105509!B:F,5,0)</f>
        <v>311</v>
      </c>
      <c r="M259" s="392"/>
      <c r="N259" s="213">
        <v>1500</v>
      </c>
      <c r="O259" s="211">
        <v>1500</v>
      </c>
      <c r="P259" s="44">
        <v>2575</v>
      </c>
      <c r="Q259" s="44">
        <v>525</v>
      </c>
      <c r="R259" s="44">
        <v>0</v>
      </c>
      <c r="S259" s="44">
        <v>0</v>
      </c>
      <c r="T259" s="44">
        <v>525</v>
      </c>
      <c r="U259" s="45">
        <v>0</v>
      </c>
      <c r="V259" s="45">
        <v>2050</v>
      </c>
      <c r="W259" s="45">
        <v>550</v>
      </c>
      <c r="X259" s="41">
        <v>0.12077669902912622</v>
      </c>
      <c r="Y259" s="190"/>
      <c r="Z259" s="46"/>
      <c r="AA259" s="46"/>
    </row>
    <row r="260" spans="1:30" s="402" customFormat="1">
      <c r="A260" s="29" t="s">
        <v>5199</v>
      </c>
      <c r="B260" s="407" t="s">
        <v>4</v>
      </c>
      <c r="C260" s="404" t="s">
        <v>275</v>
      </c>
      <c r="D260" s="405" t="s">
        <v>276</v>
      </c>
      <c r="E260" s="404"/>
      <c r="F260" s="395">
        <v>2255</v>
      </c>
      <c r="G260" s="397">
        <v>2545</v>
      </c>
      <c r="H260" s="397">
        <v>2670</v>
      </c>
      <c r="I260" s="397">
        <f>VLOOKUP(C260,'202310-202403出荷数total2403220951'!B:F,5,0)</f>
        <v>879</v>
      </c>
      <c r="J260" s="397">
        <f>VLOOKUP(C260,'出荷数2307～2406total241008110618'!B:F,5,0)</f>
        <v>2296</v>
      </c>
      <c r="K260" s="397">
        <f>VLOOKUP(C260,'出荷数2407-2506total250730101950'!B:F,5,0)</f>
        <v>457</v>
      </c>
      <c r="L260" s="397" t="e">
        <f>VLOOKUP(C:C,total260724105509!B:F,5,0)</f>
        <v>#N/A</v>
      </c>
      <c r="M260" s="398" t="str">
        <f>VLOOKUP(C:C,処分売価!A:P,15,0)</f>
        <v>処分品</v>
      </c>
      <c r="N260" s="397"/>
      <c r="O260" s="397" t="e">
        <f>L260/12*5</f>
        <v>#N/A</v>
      </c>
      <c r="P260" s="397">
        <v>0</v>
      </c>
      <c r="Q260" s="397">
        <v>0</v>
      </c>
      <c r="R260" s="397">
        <v>0</v>
      </c>
      <c r="S260" s="397">
        <v>0</v>
      </c>
      <c r="T260" s="397">
        <v>0</v>
      </c>
      <c r="U260" s="399">
        <v>0</v>
      </c>
      <c r="V260" s="399">
        <v>0</v>
      </c>
      <c r="W260" s="399" t="e">
        <v>#N/A</v>
      </c>
      <c r="X260" s="400" t="e">
        <v>#N/A</v>
      </c>
      <c r="Y260" s="190"/>
      <c r="Z260" s="401"/>
      <c r="AA260" s="401"/>
      <c r="AB260" s="406"/>
      <c r="AC260" s="406"/>
      <c r="AD260" s="406"/>
    </row>
    <row r="261" spans="1:30">
      <c r="A261" s="29" t="s">
        <v>5200</v>
      </c>
      <c r="B261" s="31" t="s">
        <v>4</v>
      </c>
      <c r="C261" s="17" t="s">
        <v>3793</v>
      </c>
      <c r="D261" s="24" t="s">
        <v>276</v>
      </c>
      <c r="E261" s="23"/>
      <c r="F261" s="19"/>
      <c r="G261" s="21"/>
      <c r="H261" s="21"/>
      <c r="I261" s="8" t="e">
        <f>VLOOKUP(C261,'202310-202403出荷数total2403220951'!B:F,5,0)</f>
        <v>#N/A</v>
      </c>
      <c r="J261" s="203" t="e">
        <f>VLOOKUP(C261,'出荷数2307～2406total241008110618'!B:F,5,0)</f>
        <v>#N/A</v>
      </c>
      <c r="K261" s="214">
        <f>VLOOKUP(C261,'出荷数2407-2506total250730101950'!B:F,5,0)</f>
        <v>1929</v>
      </c>
      <c r="L261" s="203">
        <f>VLOOKUP(C:C,total260724105509!B:F,5,0)</f>
        <v>1575</v>
      </c>
      <c r="M261" s="392"/>
      <c r="N261" s="211">
        <v>2000</v>
      </c>
      <c r="O261" s="211">
        <v>2000</v>
      </c>
      <c r="P261" s="44">
        <v>5184</v>
      </c>
      <c r="Q261" s="44">
        <v>0</v>
      </c>
      <c r="R261" s="44">
        <v>0</v>
      </c>
      <c r="S261" s="44">
        <v>0</v>
      </c>
      <c r="T261" s="44">
        <v>0</v>
      </c>
      <c r="U261" s="45">
        <v>0</v>
      </c>
      <c r="V261" s="45">
        <v>5184</v>
      </c>
      <c r="W261" s="45">
        <v>3184</v>
      </c>
      <c r="X261" s="41">
        <v>0.30381944444444442</v>
      </c>
      <c r="Y261" s="190"/>
      <c r="Z261" s="46"/>
      <c r="AA261" s="46"/>
    </row>
    <row r="262" spans="1:30">
      <c r="A262" s="29" t="s">
        <v>5201</v>
      </c>
      <c r="B262" s="31" t="s">
        <v>4</v>
      </c>
      <c r="C262" s="6" t="s">
        <v>277</v>
      </c>
      <c r="D262" s="20" t="s">
        <v>278</v>
      </c>
      <c r="E262" s="19"/>
      <c r="F262" s="19">
        <v>1568</v>
      </c>
      <c r="G262" s="21">
        <v>1942</v>
      </c>
      <c r="H262" s="21">
        <v>1574</v>
      </c>
      <c r="I262" s="8">
        <f>VLOOKUP(C262,'202310-202403出荷数total2403220951'!B:F,5,0)</f>
        <v>294</v>
      </c>
      <c r="J262" s="203">
        <f>VLOOKUP(C262,'出荷数2307～2406total241008110618'!B:F,5,0)</f>
        <v>1143</v>
      </c>
      <c r="K262" s="214">
        <f>VLOOKUP(C262,'出荷数2407-2506total250730101950'!B:F,5,0)</f>
        <v>179</v>
      </c>
      <c r="L262" s="203">
        <f>VLOOKUP(C:C,total260724105509!B:F,5,0)</f>
        <v>148</v>
      </c>
      <c r="M262" s="392" t="str">
        <f>VLOOKUP(C:C,処分売価!A:P,15,0)</f>
        <v>処分品</v>
      </c>
      <c r="N262" s="8"/>
      <c r="O262" s="21">
        <f t="shared" ref="O262:O273" si="21">L262/12*5</f>
        <v>61.666666666666671</v>
      </c>
      <c r="P262" s="44">
        <v>1019</v>
      </c>
      <c r="Q262" s="44">
        <v>0</v>
      </c>
      <c r="R262" s="44">
        <v>0</v>
      </c>
      <c r="S262" s="44">
        <v>0</v>
      </c>
      <c r="T262" s="44">
        <v>0</v>
      </c>
      <c r="U262" s="45">
        <v>0</v>
      </c>
      <c r="V262" s="45">
        <v>1019</v>
      </c>
      <c r="W262" s="45">
        <v>957.33333333333337</v>
      </c>
      <c r="X262" s="41">
        <v>0.14524043179587831</v>
      </c>
      <c r="Y262" s="190"/>
      <c r="Z262" s="46"/>
      <c r="AA262" s="46"/>
    </row>
    <row r="263" spans="1:30">
      <c r="A263" s="29" t="s">
        <v>5202</v>
      </c>
      <c r="B263" s="31" t="s">
        <v>4</v>
      </c>
      <c r="C263" s="17" t="s">
        <v>334</v>
      </c>
      <c r="D263" s="24" t="s">
        <v>335</v>
      </c>
      <c r="E263" s="23"/>
      <c r="F263" s="19">
        <v>3321</v>
      </c>
      <c r="G263" s="21">
        <v>3161</v>
      </c>
      <c r="H263" s="21">
        <v>2352</v>
      </c>
      <c r="I263" s="8">
        <f>VLOOKUP(C263,'202310-202403出荷数total2403220951'!B:F,5,0)</f>
        <v>1294</v>
      </c>
      <c r="J263" s="203">
        <f>VLOOKUP(C263,'出荷数2307～2406total241008110618'!B:F,5,0)</f>
        <v>2368</v>
      </c>
      <c r="K263" s="214">
        <f>VLOOKUP(C263,'出荷数2407-2506total250730101950'!B:F,5,0)</f>
        <v>559</v>
      </c>
      <c r="L263" s="203">
        <f>VLOOKUP(C:C,total260724105509!B:F,5,0)</f>
        <v>645</v>
      </c>
      <c r="M263" s="392"/>
      <c r="N263" s="8"/>
      <c r="O263" s="21">
        <f t="shared" si="21"/>
        <v>268.75</v>
      </c>
      <c r="P263" s="44">
        <v>3176</v>
      </c>
      <c r="Q263" s="44">
        <v>0</v>
      </c>
      <c r="R263" s="44">
        <v>0</v>
      </c>
      <c r="S263" s="44">
        <v>0</v>
      </c>
      <c r="T263" s="44">
        <v>0</v>
      </c>
      <c r="U263" s="45">
        <v>0</v>
      </c>
      <c r="V263" s="45">
        <v>3176</v>
      </c>
      <c r="W263" s="45">
        <v>2907.25</v>
      </c>
      <c r="X263" s="41">
        <v>0.20308564231738035</v>
      </c>
      <c r="Y263" s="190"/>
      <c r="Z263" s="46"/>
      <c r="AA263" s="46"/>
    </row>
    <row r="264" spans="1:30">
      <c r="A264" s="29" t="s">
        <v>5203</v>
      </c>
      <c r="B264" s="31" t="s">
        <v>4</v>
      </c>
      <c r="C264" s="17" t="s">
        <v>281</v>
      </c>
      <c r="D264" s="24" t="s">
        <v>282</v>
      </c>
      <c r="E264" s="23"/>
      <c r="F264" s="19">
        <v>1190</v>
      </c>
      <c r="G264" s="21">
        <v>257</v>
      </c>
      <c r="H264" s="21">
        <v>20</v>
      </c>
      <c r="I264" s="8">
        <f>VLOOKUP(C264,'202310-202403出荷数total2403220951'!B:F,5,0)</f>
        <v>6</v>
      </c>
      <c r="J264" s="203">
        <f>VLOOKUP(C264,'出荷数2307～2406total241008110618'!B:F,5,0)</f>
        <v>913</v>
      </c>
      <c r="K264" s="214">
        <f>VLOOKUP(C264,'出荷数2407-2506total250730101950'!B:F,5,0)</f>
        <v>38</v>
      </c>
      <c r="L264" s="203">
        <f>VLOOKUP(C:C,total260724105509!B:F,5,0)</f>
        <v>215</v>
      </c>
      <c r="M264" s="392" t="str">
        <f>VLOOKUP(C:C,処分売価!A:P,15,0)</f>
        <v>処分品</v>
      </c>
      <c r="N264" s="8"/>
      <c r="O264" s="21">
        <f t="shared" si="21"/>
        <v>89.583333333333343</v>
      </c>
      <c r="P264" s="44">
        <v>2986</v>
      </c>
      <c r="Q264" s="44">
        <v>0</v>
      </c>
      <c r="R264" s="44">
        <v>0</v>
      </c>
      <c r="S264" s="44">
        <v>0</v>
      </c>
      <c r="T264" s="44">
        <v>0</v>
      </c>
      <c r="U264" s="45">
        <v>0</v>
      </c>
      <c r="V264" s="45">
        <v>2986</v>
      </c>
      <c r="W264" s="45">
        <v>2896.4166666666665</v>
      </c>
      <c r="X264" s="41">
        <v>7.2002679169457462E-2</v>
      </c>
      <c r="Y264" s="190"/>
      <c r="Z264" s="46"/>
      <c r="AA264" s="46"/>
    </row>
    <row r="265" spans="1:30">
      <c r="A265" s="29" t="s">
        <v>5204</v>
      </c>
      <c r="B265" s="31" t="s">
        <v>4</v>
      </c>
      <c r="C265" s="17" t="s">
        <v>283</v>
      </c>
      <c r="D265" s="24" t="s">
        <v>284</v>
      </c>
      <c r="E265" s="23" t="s">
        <v>285</v>
      </c>
      <c r="F265" s="19"/>
      <c r="G265" s="21">
        <v>15</v>
      </c>
      <c r="H265" s="21">
        <v>63</v>
      </c>
      <c r="I265" s="8">
        <f>VLOOKUP(C265,'202310-202403出荷数total2403220951'!B:F,5,0)</f>
        <v>9</v>
      </c>
      <c r="J265" s="203">
        <f>VLOOKUP(C265,'出荷数2307～2406total241008110618'!B:F,5,0)</f>
        <v>60</v>
      </c>
      <c r="K265" s="214">
        <f>VLOOKUP(C265,'出荷数2407-2506total250730101950'!B:F,5,0)</f>
        <v>532</v>
      </c>
      <c r="L265" s="203">
        <f>VLOOKUP(C:C,total260724105509!B:F,5,0)</f>
        <v>253</v>
      </c>
      <c r="M265" s="392" t="str">
        <f>VLOOKUP(C:C,処分売価!A:P,15,0)</f>
        <v>処分品</v>
      </c>
      <c r="N265" s="8"/>
      <c r="O265" s="21">
        <f t="shared" si="21"/>
        <v>105.41666666666666</v>
      </c>
      <c r="P265" s="44">
        <v>2109</v>
      </c>
      <c r="Q265" s="44">
        <v>0</v>
      </c>
      <c r="R265" s="44">
        <v>0</v>
      </c>
      <c r="S265" s="44">
        <v>0</v>
      </c>
      <c r="T265" s="44">
        <v>0</v>
      </c>
      <c r="U265" s="45">
        <v>0</v>
      </c>
      <c r="V265" s="45">
        <v>2109</v>
      </c>
      <c r="W265" s="45">
        <v>2003.5833333333333</v>
      </c>
      <c r="X265" s="41">
        <v>0.11996206733048838</v>
      </c>
      <c r="Y265" s="190"/>
      <c r="Z265" s="46"/>
      <c r="AA265" s="46"/>
    </row>
    <row r="266" spans="1:30">
      <c r="A266" s="29" t="s">
        <v>5205</v>
      </c>
      <c r="B266" s="31" t="s">
        <v>4</v>
      </c>
      <c r="C266" s="17" t="s">
        <v>286</v>
      </c>
      <c r="D266" s="24" t="s">
        <v>284</v>
      </c>
      <c r="E266" s="23" t="s">
        <v>287</v>
      </c>
      <c r="F266" s="19"/>
      <c r="G266" s="21">
        <v>13</v>
      </c>
      <c r="H266" s="21">
        <v>1763</v>
      </c>
      <c r="I266" s="8">
        <f>VLOOKUP(C266,'202310-202403出荷数total2403220951'!B:F,5,0)</f>
        <v>1037</v>
      </c>
      <c r="J266" s="203">
        <f>VLOOKUP(C266,'出荷数2307～2406total241008110618'!B:F,5,0)</f>
        <v>1632</v>
      </c>
      <c r="K266" s="214">
        <f>VLOOKUP(C266,'出荷数2407-2506total250730101950'!B:F,5,0)</f>
        <v>3459</v>
      </c>
      <c r="L266" s="203">
        <f>VLOOKUP(C:C,total260724105509!B:F,5,0)</f>
        <v>2752</v>
      </c>
      <c r="M266" s="392"/>
      <c r="N266" s="211">
        <v>1000</v>
      </c>
      <c r="O266" s="21">
        <f t="shared" si="21"/>
        <v>1146.6666666666667</v>
      </c>
      <c r="P266" s="44">
        <v>4189</v>
      </c>
      <c r="Q266" s="44">
        <v>3020</v>
      </c>
      <c r="R266" s="44">
        <v>0</v>
      </c>
      <c r="S266" s="44">
        <v>0</v>
      </c>
      <c r="T266" s="44">
        <v>3020</v>
      </c>
      <c r="U266" s="45">
        <v>0</v>
      </c>
      <c r="V266" s="45">
        <v>1169</v>
      </c>
      <c r="W266" s="45">
        <v>22.333333333333258</v>
      </c>
      <c r="X266" s="41">
        <v>0.65695870136070667</v>
      </c>
      <c r="Y266" s="190"/>
      <c r="Z266" s="46"/>
      <c r="AA266" s="46"/>
    </row>
    <row r="267" spans="1:30">
      <c r="A267" s="29" t="s">
        <v>5206</v>
      </c>
      <c r="B267" s="31" t="s">
        <v>4</v>
      </c>
      <c r="C267" s="6" t="s">
        <v>336</v>
      </c>
      <c r="D267" s="20" t="s">
        <v>337</v>
      </c>
      <c r="E267" s="19"/>
      <c r="F267" s="19">
        <v>14890</v>
      </c>
      <c r="G267" s="21">
        <v>8789</v>
      </c>
      <c r="H267" s="21">
        <v>7412</v>
      </c>
      <c r="I267" s="8">
        <f>VLOOKUP(C267,'202310-202403出荷数total2403220951'!B:F,5,0)</f>
        <v>2096</v>
      </c>
      <c r="J267" s="203">
        <f>VLOOKUP(C267,'出荷数2307～2406total241008110618'!B:F,5,0)</f>
        <v>4099</v>
      </c>
      <c r="K267" s="214">
        <f>VLOOKUP(C267,'出荷数2407-2506total250730101950'!B:F,5,0)</f>
        <v>5341</v>
      </c>
      <c r="L267" s="203">
        <f>VLOOKUP(C:C,total260724105509!B:F,5,0)</f>
        <v>5274</v>
      </c>
      <c r="M267" s="392"/>
      <c r="N267" s="8"/>
      <c r="O267" s="21">
        <f t="shared" si="21"/>
        <v>2197.5</v>
      </c>
      <c r="P267" s="44">
        <v>3569</v>
      </c>
      <c r="Q267" s="44">
        <v>0</v>
      </c>
      <c r="R267" s="44">
        <v>0</v>
      </c>
      <c r="S267" s="44">
        <v>0</v>
      </c>
      <c r="T267" s="44">
        <v>0</v>
      </c>
      <c r="U267" s="45">
        <v>0</v>
      </c>
      <c r="V267" s="45">
        <v>3569</v>
      </c>
      <c r="W267" s="45">
        <v>1371.5</v>
      </c>
      <c r="X267" s="41">
        <v>1.477724852899972</v>
      </c>
      <c r="Y267" s="190"/>
      <c r="Z267" s="46"/>
      <c r="AA267" s="46"/>
    </row>
    <row r="268" spans="1:30">
      <c r="A268" s="29" t="s">
        <v>5207</v>
      </c>
      <c r="B268" s="31" t="s">
        <v>4</v>
      </c>
      <c r="C268" s="6" t="s">
        <v>288</v>
      </c>
      <c r="D268" s="20" t="s">
        <v>289</v>
      </c>
      <c r="E268" s="19"/>
      <c r="F268" s="19">
        <v>804</v>
      </c>
      <c r="G268" s="21">
        <v>1002</v>
      </c>
      <c r="H268" s="21">
        <v>420</v>
      </c>
      <c r="I268" s="8">
        <f>VLOOKUP(C268,'202310-202403出荷数total2403220951'!B:F,5,0)</f>
        <v>202</v>
      </c>
      <c r="J268" s="203">
        <f>VLOOKUP(C268,'出荷数2307～2406total241008110618'!B:F,5,0)</f>
        <v>535</v>
      </c>
      <c r="K268" s="214">
        <f>VLOOKUP(C268,'出荷数2407-2506total250730101950'!B:F,5,0)</f>
        <v>533</v>
      </c>
      <c r="L268" s="203">
        <f>VLOOKUP(C:C,total260724105509!B:F,5,0)</f>
        <v>616</v>
      </c>
      <c r="M268" s="392"/>
      <c r="N268" s="8"/>
      <c r="O268" s="21">
        <f t="shared" si="21"/>
        <v>256.66666666666669</v>
      </c>
      <c r="P268" s="44">
        <v>4411</v>
      </c>
      <c r="Q268" s="44">
        <v>1000</v>
      </c>
      <c r="R268" s="44">
        <v>0</v>
      </c>
      <c r="S268" s="44">
        <v>0</v>
      </c>
      <c r="T268" s="44">
        <v>100</v>
      </c>
      <c r="U268" s="45">
        <v>900</v>
      </c>
      <c r="V268" s="45">
        <v>4311</v>
      </c>
      <c r="W268" s="45">
        <v>4054.3333333333335</v>
      </c>
      <c r="X268" s="41">
        <v>0.1396508728179551</v>
      </c>
      <c r="Y268" s="190"/>
      <c r="Z268" s="46"/>
      <c r="AA268" s="46"/>
    </row>
    <row r="269" spans="1:30">
      <c r="A269" s="29" t="s">
        <v>5208</v>
      </c>
      <c r="B269" s="31" t="s">
        <v>4</v>
      </c>
      <c r="C269" s="6" t="s">
        <v>290</v>
      </c>
      <c r="D269" s="20" t="s">
        <v>353</v>
      </c>
      <c r="E269" s="19"/>
      <c r="F269" s="19">
        <v>9500</v>
      </c>
      <c r="G269" s="21">
        <v>10728</v>
      </c>
      <c r="H269" s="21">
        <v>10697</v>
      </c>
      <c r="I269" s="8">
        <f>VLOOKUP(C269,'202310-202403出荷数total2403220951'!B:F,5,0)</f>
        <v>1681</v>
      </c>
      <c r="J269" s="203">
        <f>VLOOKUP(C269,'出荷数2307～2406total241008110618'!B:F,5,0)</f>
        <v>2982</v>
      </c>
      <c r="K269" s="214">
        <f>VLOOKUP(C269,'出荷数2407-2506total250730101950'!B:F,5,0)</f>
        <v>2981</v>
      </c>
      <c r="L269" s="203">
        <f>VLOOKUP(C:C,total260724105509!B:F,5,0)</f>
        <v>1082</v>
      </c>
      <c r="M269" s="392"/>
      <c r="N269" s="8"/>
      <c r="O269" s="21">
        <f t="shared" si="21"/>
        <v>450.83333333333337</v>
      </c>
      <c r="P269" s="44">
        <v>5560</v>
      </c>
      <c r="Q269" s="44">
        <v>550</v>
      </c>
      <c r="R269" s="44">
        <v>0</v>
      </c>
      <c r="S269" s="44">
        <v>0</v>
      </c>
      <c r="T269" s="44">
        <v>850</v>
      </c>
      <c r="U269" s="45">
        <v>-300</v>
      </c>
      <c r="V269" s="45">
        <v>4710</v>
      </c>
      <c r="W269" s="45">
        <v>4259.166666666667</v>
      </c>
      <c r="X269" s="41">
        <v>0.19460431654676258</v>
      </c>
      <c r="Y269" s="190"/>
      <c r="Z269" s="46"/>
      <c r="AA269" s="46"/>
    </row>
    <row r="270" spans="1:30">
      <c r="A270" s="29" t="s">
        <v>5209</v>
      </c>
      <c r="B270" s="31" t="s">
        <v>4</v>
      </c>
      <c r="C270" s="17" t="s">
        <v>291</v>
      </c>
      <c r="D270" s="24" t="s">
        <v>292</v>
      </c>
      <c r="E270" s="23"/>
      <c r="F270" s="19">
        <v>12966</v>
      </c>
      <c r="G270" s="21">
        <v>14030</v>
      </c>
      <c r="H270" s="21">
        <v>8212</v>
      </c>
      <c r="I270" s="8">
        <f>VLOOKUP(C270,'202310-202403出荷数total2403220951'!B:F,5,0)</f>
        <v>3253</v>
      </c>
      <c r="J270" s="203">
        <f>VLOOKUP(C270,'出荷数2307～2406total241008110618'!B:F,5,0)</f>
        <v>8174</v>
      </c>
      <c r="K270" s="214">
        <f>VLOOKUP(C270,'出荷数2407-2506total250730101950'!B:F,5,0)</f>
        <v>2540</v>
      </c>
      <c r="L270" s="203">
        <f>VLOOKUP(C:C,total260724105509!B:F,5,0)</f>
        <v>1788</v>
      </c>
      <c r="M270" s="392"/>
      <c r="N270" s="8"/>
      <c r="O270" s="21">
        <f t="shared" si="21"/>
        <v>745</v>
      </c>
      <c r="P270" s="44">
        <v>5737</v>
      </c>
      <c r="Q270" s="44">
        <v>0</v>
      </c>
      <c r="R270" s="44">
        <v>0</v>
      </c>
      <c r="S270" s="44">
        <v>0</v>
      </c>
      <c r="T270" s="44">
        <v>0</v>
      </c>
      <c r="U270" s="45">
        <v>0</v>
      </c>
      <c r="V270" s="45">
        <v>5737</v>
      </c>
      <c r="W270" s="45">
        <v>4992</v>
      </c>
      <c r="X270" s="41">
        <v>0.31166114694090991</v>
      </c>
      <c r="Y270" s="190"/>
      <c r="Z270" s="46"/>
      <c r="AA270" s="46"/>
    </row>
    <row r="271" spans="1:30">
      <c r="A271" s="29" t="s">
        <v>5210</v>
      </c>
      <c r="B271" s="31" t="s">
        <v>4</v>
      </c>
      <c r="C271" s="6" t="s">
        <v>293</v>
      </c>
      <c r="D271" s="20" t="s">
        <v>294</v>
      </c>
      <c r="E271" s="19"/>
      <c r="F271" s="19"/>
      <c r="G271" s="21">
        <v>5</v>
      </c>
      <c r="H271" s="21">
        <v>1</v>
      </c>
      <c r="I271" s="8">
        <f>VLOOKUP(C271,'202310-202403出荷数total2403220951'!B:F,5,0)</f>
        <v>2</v>
      </c>
      <c r="J271" s="203">
        <f>VLOOKUP(C271,'出荷数2307～2406total241008110618'!B:F,5,0)</f>
        <v>2</v>
      </c>
      <c r="K271" s="214">
        <f>VLOOKUP(C271,'出荷数2407-2506total250730101950'!B:F,5,0)</f>
        <v>100</v>
      </c>
      <c r="L271" s="203" t="e">
        <f>VLOOKUP(C:C,total260724105509!B:F,5,0)</f>
        <v>#N/A</v>
      </c>
      <c r="M271" s="392"/>
      <c r="N271" s="8"/>
      <c r="O271" s="21" t="e">
        <f t="shared" si="21"/>
        <v>#N/A</v>
      </c>
      <c r="P271" s="44">
        <v>10</v>
      </c>
      <c r="Q271" s="44">
        <v>0</v>
      </c>
      <c r="R271" s="44">
        <v>0</v>
      </c>
      <c r="S271" s="44">
        <v>0</v>
      </c>
      <c r="T271" s="44">
        <v>0</v>
      </c>
      <c r="U271" s="45">
        <v>0</v>
      </c>
      <c r="V271" s="45">
        <v>10</v>
      </c>
      <c r="W271" s="45" t="e">
        <v>#N/A</v>
      </c>
      <c r="X271" s="41" t="e">
        <v>#N/A</v>
      </c>
      <c r="Y271" s="190"/>
      <c r="Z271" s="46"/>
      <c r="AA271" s="46"/>
    </row>
    <row r="272" spans="1:30" s="402" customFormat="1">
      <c r="A272" s="29" t="s">
        <v>5211</v>
      </c>
      <c r="B272" s="407" t="s">
        <v>4</v>
      </c>
      <c r="C272" s="404" t="s">
        <v>338</v>
      </c>
      <c r="D272" s="405" t="s">
        <v>339</v>
      </c>
      <c r="E272" s="404"/>
      <c r="F272" s="395">
        <v>2286</v>
      </c>
      <c r="G272" s="397">
        <v>1421</v>
      </c>
      <c r="H272" s="397">
        <v>1951</v>
      </c>
      <c r="I272" s="397" t="e">
        <f>VLOOKUP(C272,'202310-202403出荷数total2403220951'!B:F,5,0)</f>
        <v>#N/A</v>
      </c>
      <c r="J272" s="397">
        <f>VLOOKUP(C272,'出荷数2307～2406total241008110618'!B:F,5,0)</f>
        <v>842</v>
      </c>
      <c r="K272" s="397">
        <f>VLOOKUP(C272,'出荷数2407-2506total250730101950'!B:F,5,0)</f>
        <v>2974</v>
      </c>
      <c r="L272" s="397">
        <f>VLOOKUP(C:C,total260724105509!B:F,5,0)</f>
        <v>2970</v>
      </c>
      <c r="M272" s="398"/>
      <c r="N272" s="397"/>
      <c r="O272" s="397">
        <f t="shared" si="21"/>
        <v>1237.5</v>
      </c>
      <c r="P272" s="397">
        <v>0</v>
      </c>
      <c r="Q272" s="397">
        <v>0</v>
      </c>
      <c r="R272" s="397">
        <v>0</v>
      </c>
      <c r="S272" s="397">
        <v>0</v>
      </c>
      <c r="T272" s="397">
        <v>0</v>
      </c>
      <c r="U272" s="399">
        <v>0</v>
      </c>
      <c r="V272" s="399">
        <v>0</v>
      </c>
      <c r="W272" s="399">
        <v>-1237.5</v>
      </c>
      <c r="X272" s="400" t="e">
        <v>#DIV/0!</v>
      </c>
      <c r="Y272" s="190"/>
      <c r="Z272" s="401"/>
      <c r="AA272" s="401"/>
      <c r="AB272" s="406"/>
      <c r="AC272" s="406"/>
      <c r="AD272" s="406"/>
    </row>
    <row r="273" spans="1:30" s="200" customFormat="1">
      <c r="A273" s="29" t="s">
        <v>5212</v>
      </c>
      <c r="B273" s="212" t="s">
        <v>4</v>
      </c>
      <c r="C273" s="235" t="s">
        <v>340</v>
      </c>
      <c r="D273" s="236" t="s">
        <v>341</v>
      </c>
      <c r="E273" s="235" t="s">
        <v>342</v>
      </c>
      <c r="F273" s="194">
        <v>7185</v>
      </c>
      <c r="G273" s="196">
        <v>6168</v>
      </c>
      <c r="H273" s="196">
        <v>3961</v>
      </c>
      <c r="I273" s="196">
        <f>VLOOKUP(C273,'202310-202403出荷数total2403220951'!B:F,5,0)</f>
        <v>816</v>
      </c>
      <c r="J273" s="196">
        <f>VLOOKUP(C273,'出荷数2307～2406total241008110618'!B:F,5,0)</f>
        <v>2248</v>
      </c>
      <c r="K273" s="196">
        <f>VLOOKUP(C273,'出荷数2407-2506total250730101950'!B:F,5,0)</f>
        <v>1584</v>
      </c>
      <c r="L273" s="203">
        <f>VLOOKUP(C:C,total260724105509!B:F,5,0)</f>
        <v>770</v>
      </c>
      <c r="M273" s="392"/>
      <c r="N273" s="196"/>
      <c r="O273" s="196">
        <f t="shared" si="21"/>
        <v>320.83333333333337</v>
      </c>
      <c r="P273" s="196">
        <v>693</v>
      </c>
      <c r="Q273" s="196">
        <v>0</v>
      </c>
      <c r="R273" s="196">
        <v>0</v>
      </c>
      <c r="S273" s="196">
        <v>0</v>
      </c>
      <c r="T273" s="196">
        <v>0</v>
      </c>
      <c r="U273" s="197">
        <v>0</v>
      </c>
      <c r="V273" s="197">
        <v>693</v>
      </c>
      <c r="W273" s="197">
        <v>372.16666666666663</v>
      </c>
      <c r="X273" s="198">
        <v>1.1111111111111112</v>
      </c>
      <c r="Y273" s="190"/>
      <c r="Z273" s="199"/>
      <c r="AA273" s="199"/>
      <c r="AB273" s="201"/>
      <c r="AC273" s="201"/>
      <c r="AD273" s="201"/>
    </row>
    <row r="274" spans="1:30">
      <c r="A274" s="29" t="s">
        <v>5213</v>
      </c>
      <c r="B274" s="31" t="s">
        <v>4</v>
      </c>
      <c r="C274" s="17" t="s">
        <v>344</v>
      </c>
      <c r="D274" s="24" t="s">
        <v>345</v>
      </c>
      <c r="E274" s="23"/>
      <c r="F274" s="19">
        <v>7385</v>
      </c>
      <c r="G274" s="21">
        <v>6339</v>
      </c>
      <c r="H274" s="21">
        <v>6574</v>
      </c>
      <c r="I274" s="8">
        <f>VLOOKUP(C274,'202310-202403出荷数total2403220951'!B:F,5,0)</f>
        <v>3247</v>
      </c>
      <c r="J274" s="203">
        <f>VLOOKUP(C274,'出荷数2307～2406total241008110618'!B:F,5,0)</f>
        <v>7174</v>
      </c>
      <c r="K274" s="214">
        <f>VLOOKUP(C274,'出荷数2407-2506total250730101950'!B:F,5,0)</f>
        <v>7562</v>
      </c>
      <c r="L274" s="203">
        <f>VLOOKUP(C:C,total260724105509!B:F,5,0)</f>
        <v>8258</v>
      </c>
      <c r="M274" s="392"/>
      <c r="N274" s="211">
        <v>4000</v>
      </c>
      <c r="O274" s="211">
        <v>4000</v>
      </c>
      <c r="P274" s="44">
        <v>2923</v>
      </c>
      <c r="Q274" s="44">
        <v>0</v>
      </c>
      <c r="R274" s="44">
        <v>3000</v>
      </c>
      <c r="S274" s="44">
        <v>0</v>
      </c>
      <c r="T274" s="44">
        <v>0</v>
      </c>
      <c r="U274" s="45">
        <v>0</v>
      </c>
      <c r="V274" s="45">
        <v>5923</v>
      </c>
      <c r="W274" s="45">
        <v>1923</v>
      </c>
      <c r="X274" s="41">
        <v>2.8251796099897364</v>
      </c>
      <c r="Y274" s="190"/>
      <c r="Z274" s="46"/>
      <c r="AA274" s="46"/>
    </row>
    <row r="275" spans="1:30">
      <c r="A275" s="29" t="s">
        <v>5214</v>
      </c>
      <c r="B275" s="31" t="s">
        <v>4</v>
      </c>
      <c r="C275" s="49" t="s">
        <v>3770</v>
      </c>
      <c r="D275" s="24" t="s">
        <v>3783</v>
      </c>
      <c r="E275" s="50"/>
      <c r="F275" s="50">
        <v>0</v>
      </c>
      <c r="G275" s="8">
        <v>0</v>
      </c>
      <c r="H275" s="8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>
        <f>VLOOKUP(C275,'出荷数2407-2506total250730101950'!B:F,5,0)</f>
        <v>2754</v>
      </c>
      <c r="L275" s="203">
        <f>VLOOKUP(C:C,total260724105509!B:F,5,0)</f>
        <v>1686</v>
      </c>
      <c r="M275" s="392"/>
      <c r="N275" s="211">
        <v>1000</v>
      </c>
      <c r="O275" s="211">
        <v>1000</v>
      </c>
      <c r="P275" s="44">
        <v>3052</v>
      </c>
      <c r="Q275" s="44">
        <v>2050</v>
      </c>
      <c r="R275" s="44">
        <v>0</v>
      </c>
      <c r="S275" s="44">
        <v>0</v>
      </c>
      <c r="T275" s="44">
        <v>1950</v>
      </c>
      <c r="U275" s="45">
        <v>100</v>
      </c>
      <c r="V275" s="45">
        <v>1102</v>
      </c>
      <c r="W275" s="45">
        <v>102</v>
      </c>
      <c r="X275" s="41">
        <v>0.55242463958060284</v>
      </c>
      <c r="Y275" s="190"/>
      <c r="Z275" s="46"/>
      <c r="AA275" s="46"/>
    </row>
    <row r="276" spans="1:30" s="152" customFormat="1" ht="15.75">
      <c r="A276" s="29" t="s">
        <v>5215</v>
      </c>
      <c r="B276" s="155" t="s">
        <v>4</v>
      </c>
      <c r="C276" s="153" t="s">
        <v>348</v>
      </c>
      <c r="D276" s="154" t="s">
        <v>1311</v>
      </c>
      <c r="E276" s="153"/>
      <c r="F276" s="146">
        <v>2372</v>
      </c>
      <c r="G276" s="148">
        <v>1852</v>
      </c>
      <c r="H276" s="21">
        <v>1128</v>
      </c>
      <c r="I276" s="8">
        <f>VLOOKUP(C276,'202310-202403出荷数total2403220951'!B:F,5,0)</f>
        <v>242</v>
      </c>
      <c r="J276" s="203">
        <f>VLOOKUP(C276,'出荷数2307～2406total241008110618'!B:F,5,0)</f>
        <v>537</v>
      </c>
      <c r="K276" s="214">
        <f>VLOOKUP(C276,'出荷数2407-2506total250730101950'!B:F,5,0)</f>
        <v>510</v>
      </c>
      <c r="L276" s="203">
        <f>VLOOKUP(C:C,total260724105509!B:F,5,0)</f>
        <v>313</v>
      </c>
      <c r="M276" s="392" t="str">
        <f>VLOOKUP(C:C,処分売価!A:P,15,0)</f>
        <v>処分品</v>
      </c>
      <c r="N276" s="8"/>
      <c r="O276" s="21">
        <f t="shared" ref="O276:O287" si="22">L276/12*5</f>
        <v>130.41666666666666</v>
      </c>
      <c r="P276" s="148">
        <v>249</v>
      </c>
      <c r="Q276" s="148">
        <v>0</v>
      </c>
      <c r="R276" s="44">
        <v>0</v>
      </c>
      <c r="S276" s="148">
        <v>0</v>
      </c>
      <c r="T276" s="148">
        <v>0</v>
      </c>
      <c r="U276" s="149">
        <v>0</v>
      </c>
      <c r="V276" s="149">
        <v>249</v>
      </c>
      <c r="W276" s="149">
        <v>118.58333333333334</v>
      </c>
      <c r="X276" s="150">
        <v>1.2570281124497993</v>
      </c>
      <c r="Y276" s="190"/>
      <c r="Z276" s="151"/>
      <c r="AA276" s="151"/>
    </row>
    <row r="277" spans="1:30">
      <c r="A277" s="29" t="s">
        <v>5216</v>
      </c>
      <c r="B277" s="31" t="s">
        <v>4</v>
      </c>
      <c r="C277" s="17" t="s">
        <v>715</v>
      </c>
      <c r="D277" s="24" t="s">
        <v>716</v>
      </c>
      <c r="E277" s="23"/>
      <c r="F277" s="19">
        <v>0</v>
      </c>
      <c r="G277" s="21">
        <v>0</v>
      </c>
      <c r="H277" s="21">
        <v>1956</v>
      </c>
      <c r="I277" s="8">
        <f>VLOOKUP(C277,'202310-202403出荷数total2403220951'!B:F,5,0)</f>
        <v>512</v>
      </c>
      <c r="J277" s="203">
        <f>VLOOKUP(C277,'出荷数2307～2406total241008110618'!B:F,5,0)</f>
        <v>1043</v>
      </c>
      <c r="K277" s="214">
        <f>VLOOKUP(C277,'出荷数2407-2506total250730101950'!B:F,5,0)</f>
        <v>1417</v>
      </c>
      <c r="L277" s="203">
        <f>VLOOKUP(C:C,total260724105509!B:F,5,0)</f>
        <v>1549</v>
      </c>
      <c r="M277" s="392"/>
      <c r="N277" s="8"/>
      <c r="O277" s="21">
        <f t="shared" si="22"/>
        <v>645.41666666666674</v>
      </c>
      <c r="P277" s="44">
        <v>3538</v>
      </c>
      <c r="Q277" s="44">
        <v>0</v>
      </c>
      <c r="R277" s="44">
        <v>0</v>
      </c>
      <c r="S277" s="44">
        <v>0</v>
      </c>
      <c r="T277" s="44">
        <v>0</v>
      </c>
      <c r="U277" s="45">
        <v>0</v>
      </c>
      <c r="V277" s="45">
        <v>3538</v>
      </c>
      <c r="W277" s="45">
        <v>2892.583333333333</v>
      </c>
      <c r="X277" s="41">
        <v>0.43781797625777275</v>
      </c>
      <c r="Y277" s="190"/>
      <c r="Z277" s="46"/>
      <c r="AA277" s="46"/>
    </row>
    <row r="278" spans="1:30">
      <c r="A278" s="29" t="s">
        <v>5217</v>
      </c>
      <c r="B278" s="31" t="s">
        <v>4</v>
      </c>
      <c r="C278" s="17" t="s">
        <v>295</v>
      </c>
      <c r="D278" s="24" t="s">
        <v>296</v>
      </c>
      <c r="E278" s="23"/>
      <c r="F278" s="19">
        <v>3128</v>
      </c>
      <c r="G278" s="21">
        <v>4154</v>
      </c>
      <c r="H278" s="21">
        <v>2497</v>
      </c>
      <c r="I278" s="8">
        <f>VLOOKUP(C278,'202310-202403出荷数total2403220951'!B:F,5,0)</f>
        <v>1204</v>
      </c>
      <c r="J278" s="203">
        <f>VLOOKUP(C278,'出荷数2307～2406total241008110618'!B:F,5,0)</f>
        <v>2123</v>
      </c>
      <c r="K278" s="214">
        <f>VLOOKUP(C278,'出荷数2407-2506total250730101950'!B:F,5,0)</f>
        <v>2367</v>
      </c>
      <c r="L278" s="203">
        <f>VLOOKUP(C:C,total260724105509!B:F,5,0)</f>
        <v>1965</v>
      </c>
      <c r="M278" s="392"/>
      <c r="N278" s="8"/>
      <c r="O278" s="21">
        <f t="shared" si="22"/>
        <v>818.75</v>
      </c>
      <c r="P278" s="44">
        <v>3111</v>
      </c>
      <c r="Q278" s="44">
        <v>0</v>
      </c>
      <c r="R278" s="44">
        <v>0</v>
      </c>
      <c r="S278" s="44">
        <v>0</v>
      </c>
      <c r="T278" s="44">
        <v>0</v>
      </c>
      <c r="U278" s="45">
        <v>0</v>
      </c>
      <c r="V278" s="45">
        <v>3111</v>
      </c>
      <c r="W278" s="45">
        <v>2292.25</v>
      </c>
      <c r="X278" s="41">
        <v>0.63162970106075222</v>
      </c>
      <c r="Y278" s="190"/>
      <c r="Z278" s="46"/>
      <c r="AA278" s="46"/>
    </row>
    <row r="279" spans="1:30" s="402" customFormat="1">
      <c r="A279" s="29" t="s">
        <v>5218</v>
      </c>
      <c r="B279" s="407" t="s">
        <v>4</v>
      </c>
      <c r="C279" s="404" t="s">
        <v>349</v>
      </c>
      <c r="D279" s="405" t="s">
        <v>350</v>
      </c>
      <c r="E279" s="404"/>
      <c r="F279" s="395">
        <v>807</v>
      </c>
      <c r="G279" s="397">
        <v>965</v>
      </c>
      <c r="H279" s="397">
        <v>878</v>
      </c>
      <c r="I279" s="397">
        <f>VLOOKUP(C279,'202310-202403出荷数total2403220951'!B:F,5,0)</f>
        <v>264</v>
      </c>
      <c r="J279" s="397">
        <f>VLOOKUP(C279,'出荷数2307～2406total241008110618'!B:F,5,0)</f>
        <v>486</v>
      </c>
      <c r="K279" s="397">
        <f>VLOOKUP(C279,'出荷数2407-2506total250730101950'!B:F,5,0)</f>
        <v>678</v>
      </c>
      <c r="L279" s="397" t="e">
        <f>VLOOKUP(C:C,total260724105509!B:F,5,0)</f>
        <v>#N/A</v>
      </c>
      <c r="M279" s="398"/>
      <c r="N279" s="397"/>
      <c r="O279" s="397" t="e">
        <f t="shared" si="22"/>
        <v>#N/A</v>
      </c>
      <c r="P279" s="397">
        <v>0</v>
      </c>
      <c r="Q279" s="397">
        <v>0</v>
      </c>
      <c r="R279" s="397">
        <v>0</v>
      </c>
      <c r="S279" s="397">
        <v>0</v>
      </c>
      <c r="T279" s="397">
        <v>0</v>
      </c>
      <c r="U279" s="399">
        <v>0</v>
      </c>
      <c r="V279" s="399">
        <v>0</v>
      </c>
      <c r="W279" s="399" t="e">
        <v>#N/A</v>
      </c>
      <c r="X279" s="400" t="e">
        <v>#N/A</v>
      </c>
      <c r="Y279" s="190"/>
      <c r="Z279" s="401"/>
      <c r="AA279" s="401"/>
      <c r="AB279" s="406"/>
      <c r="AC279" s="406"/>
      <c r="AD279" s="406"/>
    </row>
    <row r="280" spans="1:30" ht="19.149999999999999" customHeight="1">
      <c r="A280" s="29" t="s">
        <v>5219</v>
      </c>
      <c r="B280" s="164" t="s">
        <v>4</v>
      </c>
      <c r="C280" s="165" t="s">
        <v>2882</v>
      </c>
      <c r="D280" s="242" t="s">
        <v>359</v>
      </c>
      <c r="E280" s="181"/>
      <c r="F280" s="183">
        <v>3004</v>
      </c>
      <c r="G280" s="184">
        <v>2368</v>
      </c>
      <c r="H280" s="21">
        <v>2446</v>
      </c>
      <c r="I280" s="8">
        <f>VLOOKUP(C280,'202310-202403出荷数total2403220951'!B:F,5,0)</f>
        <v>1141</v>
      </c>
      <c r="J280" s="203">
        <f>VLOOKUP(C280,'出荷数2307～2406total241008110618'!B:F,5,0)</f>
        <v>2240</v>
      </c>
      <c r="K280" s="214">
        <f>VLOOKUP(C280,'出荷数2407-2506total250730101950'!B:F,5,0)</f>
        <v>2295</v>
      </c>
      <c r="L280" s="203">
        <f>VLOOKUP(C:C,total260724105509!B:F,5,0)</f>
        <v>2544</v>
      </c>
      <c r="M280" s="392"/>
      <c r="N280" s="8"/>
      <c r="O280" s="21">
        <f t="shared" si="22"/>
        <v>1060</v>
      </c>
      <c r="P280" s="160">
        <v>792</v>
      </c>
      <c r="Q280" s="160">
        <v>0</v>
      </c>
      <c r="R280" s="44">
        <v>0</v>
      </c>
      <c r="S280" s="160">
        <v>0</v>
      </c>
      <c r="T280" s="160">
        <v>0</v>
      </c>
      <c r="U280" s="161">
        <v>0</v>
      </c>
      <c r="V280" s="45">
        <v>792</v>
      </c>
      <c r="W280" s="45">
        <v>-268</v>
      </c>
      <c r="X280" s="162">
        <v>3.2121212121212119</v>
      </c>
      <c r="Y280" s="412"/>
      <c r="Z280" s="163"/>
      <c r="AA280" s="163"/>
    </row>
    <row r="281" spans="1:30" s="9" customFormat="1">
      <c r="A281" s="29" t="s">
        <v>5220</v>
      </c>
      <c r="B281" s="193" t="s">
        <v>4</v>
      </c>
      <c r="C281" s="243" t="s">
        <v>1315</v>
      </c>
      <c r="D281" s="243" t="s">
        <v>1318</v>
      </c>
      <c r="E281" s="185"/>
      <c r="F281" s="185"/>
      <c r="G281" s="185"/>
      <c r="H281" s="21">
        <v>128</v>
      </c>
      <c r="I281" s="8">
        <f>VLOOKUP(C281,'202310-202403出荷数total2403220951'!B:F,5,0)</f>
        <v>43</v>
      </c>
      <c r="J281" s="203">
        <f>VLOOKUP(C281,'出荷数2307～2406total241008110618'!B:F,5,0)</f>
        <v>110</v>
      </c>
      <c r="K281" s="214">
        <f>VLOOKUP(C281,'出荷数2407-2506total250730101950'!B:F,5,0)</f>
        <v>140</v>
      </c>
      <c r="L281" s="203">
        <f>VLOOKUP(C:C,total260724105509!B:F,5,0)</f>
        <v>166</v>
      </c>
      <c r="M281" s="392"/>
      <c r="N281" s="8"/>
      <c r="O281" s="21">
        <f t="shared" si="22"/>
        <v>69.166666666666671</v>
      </c>
      <c r="P281" s="44">
        <v>148</v>
      </c>
      <c r="Q281" s="44">
        <v>0</v>
      </c>
      <c r="R281" s="44">
        <v>0</v>
      </c>
      <c r="S281" s="44">
        <v>0</v>
      </c>
      <c r="T281" s="44">
        <v>0</v>
      </c>
      <c r="U281" s="45">
        <v>0</v>
      </c>
      <c r="V281" s="45">
        <v>148</v>
      </c>
      <c r="W281" s="45">
        <v>78.833333333333329</v>
      </c>
      <c r="X281" s="41">
        <v>1.1216216216216217</v>
      </c>
      <c r="Z281" s="13"/>
      <c r="AA281" s="13"/>
      <c r="AB281" s="143"/>
      <c r="AC281" s="143"/>
      <c r="AD281" s="143"/>
    </row>
    <row r="282" spans="1:30" s="9" customFormat="1">
      <c r="A282" s="29" t="s">
        <v>5221</v>
      </c>
      <c r="B282" s="145" t="s">
        <v>4</v>
      </c>
      <c r="C282" s="185" t="s">
        <v>1316</v>
      </c>
      <c r="D282" s="186" t="s">
        <v>1318</v>
      </c>
      <c r="E282" s="187"/>
      <c r="F282" s="187"/>
      <c r="G282" s="148"/>
      <c r="H282" s="21">
        <v>36</v>
      </c>
      <c r="I282" s="8">
        <f>VLOOKUP(C282,'202310-202403出荷数total2403220951'!B:F,5,0)</f>
        <v>152</v>
      </c>
      <c r="J282" s="203">
        <f>VLOOKUP(C282,'出荷数2307～2406total241008110618'!B:F,5,0)</f>
        <v>193</v>
      </c>
      <c r="K282" s="214">
        <f>VLOOKUP(C282,'出荷数2407-2506total250730101950'!B:F,5,0)</f>
        <v>245</v>
      </c>
      <c r="L282" s="203">
        <f>VLOOKUP(C:C,total260724105509!B:F,5,0)</f>
        <v>234</v>
      </c>
      <c r="M282" s="392"/>
      <c r="N282" s="8"/>
      <c r="O282" s="21">
        <f t="shared" si="22"/>
        <v>97.5</v>
      </c>
      <c r="P282" s="44">
        <v>364</v>
      </c>
      <c r="Q282" s="44">
        <v>0</v>
      </c>
      <c r="R282" s="44">
        <v>0</v>
      </c>
      <c r="S282" s="44">
        <v>0</v>
      </c>
      <c r="T282" s="44">
        <v>0</v>
      </c>
      <c r="U282" s="45">
        <v>0</v>
      </c>
      <c r="V282" s="45">
        <v>364</v>
      </c>
      <c r="W282" s="45">
        <v>266.5</v>
      </c>
      <c r="X282" s="41">
        <v>0.6428571428571429</v>
      </c>
      <c r="Z282" s="13"/>
      <c r="AA282" s="13"/>
      <c r="AB282" s="143"/>
      <c r="AC282" s="143"/>
      <c r="AD282" s="143"/>
    </row>
    <row r="283" spans="1:30" s="9" customFormat="1">
      <c r="A283" s="29" t="s">
        <v>5222</v>
      </c>
      <c r="B283" s="145" t="s">
        <v>4</v>
      </c>
      <c r="C283" s="186" t="s">
        <v>1317</v>
      </c>
      <c r="D283" s="186" t="s">
        <v>1318</v>
      </c>
      <c r="E283" s="187"/>
      <c r="F283" s="187"/>
      <c r="G283" s="148"/>
      <c r="H283" s="21">
        <v>890</v>
      </c>
      <c r="I283" s="8">
        <f>VLOOKUP(C283,'202310-202403出荷数total2403220951'!B:F,5,0)</f>
        <v>323</v>
      </c>
      <c r="J283" s="203">
        <f>VLOOKUP(C283,'出荷数2307～2406total241008110618'!B:F,5,0)</f>
        <v>642</v>
      </c>
      <c r="K283" s="214">
        <f>VLOOKUP(C283,'出荷数2407-2506total250730101950'!B:F,5,0)</f>
        <v>519</v>
      </c>
      <c r="L283" s="203">
        <f>VLOOKUP(C:C,total260724105509!B:F,5,0)</f>
        <v>341</v>
      </c>
      <c r="M283" s="392"/>
      <c r="N283" s="8"/>
      <c r="O283" s="21">
        <f t="shared" si="22"/>
        <v>142.08333333333334</v>
      </c>
      <c r="P283" s="44">
        <v>449</v>
      </c>
      <c r="Q283" s="44">
        <v>0</v>
      </c>
      <c r="R283" s="44">
        <v>0</v>
      </c>
      <c r="S283" s="44">
        <v>0</v>
      </c>
      <c r="T283" s="44">
        <v>0</v>
      </c>
      <c r="U283" s="45">
        <v>0</v>
      </c>
      <c r="V283" s="45">
        <v>449</v>
      </c>
      <c r="W283" s="45">
        <v>306.91666666666663</v>
      </c>
      <c r="X283" s="41">
        <v>0.75946547884187088</v>
      </c>
      <c r="Z283" s="13"/>
      <c r="AA283" s="13"/>
      <c r="AB283" s="143"/>
      <c r="AC283" s="143"/>
      <c r="AD283" s="143"/>
    </row>
    <row r="284" spans="1:30" s="231" customFormat="1">
      <c r="A284" s="29" t="s">
        <v>5223</v>
      </c>
      <c r="B284" s="224" t="s">
        <v>4</v>
      </c>
      <c r="C284" s="295" t="s">
        <v>2876</v>
      </c>
      <c r="D284" s="295" t="s">
        <v>2877</v>
      </c>
      <c r="E284" s="296"/>
      <c r="F284" s="296"/>
      <c r="G284" s="227"/>
      <c r="H284" s="227">
        <v>283</v>
      </c>
      <c r="I284" s="227">
        <f>VLOOKUP(C284,'202310-202403出荷数total2403220951'!B:F,5,0)</f>
        <v>240</v>
      </c>
      <c r="J284" s="227">
        <f>VLOOKUP(C284,'出荷数2307～2406total241008110618'!B:F,5,0)</f>
        <v>1210</v>
      </c>
      <c r="K284" s="227">
        <f>VLOOKUP(C284,'出荷数2407-2506total250730101950'!B:F,5,0)</f>
        <v>612</v>
      </c>
      <c r="L284" s="203">
        <f>VLOOKUP(C:C,total260724105509!B:F,5,0)</f>
        <v>207</v>
      </c>
      <c r="M284" s="392" t="str">
        <f>VLOOKUP(C:C,処分売価!A:P,15,0)</f>
        <v>処分品</v>
      </c>
      <c r="N284" s="297">
        <v>1000</v>
      </c>
      <c r="O284" s="227">
        <f t="shared" si="22"/>
        <v>86.25</v>
      </c>
      <c r="P284" s="227">
        <v>4110</v>
      </c>
      <c r="Q284" s="227">
        <v>160</v>
      </c>
      <c r="R284" s="227">
        <v>0</v>
      </c>
      <c r="S284" s="227">
        <v>0</v>
      </c>
      <c r="T284" s="227">
        <v>160</v>
      </c>
      <c r="U284" s="228">
        <v>0</v>
      </c>
      <c r="V284" s="228">
        <v>3950</v>
      </c>
      <c r="W284" s="228">
        <v>3863.75</v>
      </c>
      <c r="X284" s="229">
        <v>5.0364963503649635E-2</v>
      </c>
      <c r="Y284" s="9"/>
      <c r="Z284" s="298"/>
      <c r="AA284" s="298"/>
      <c r="AB284" s="232"/>
      <c r="AC284" s="232"/>
      <c r="AD284" s="232"/>
    </row>
    <row r="285" spans="1:30">
      <c r="A285" s="29" t="s">
        <v>5224</v>
      </c>
      <c r="B285" s="30" t="s">
        <v>4</v>
      </c>
      <c r="C285" s="49" t="s">
        <v>2878</v>
      </c>
      <c r="D285" s="49" t="s">
        <v>2946</v>
      </c>
      <c r="E285" s="50"/>
      <c r="F285" s="50"/>
      <c r="G285" s="8"/>
      <c r="H285" s="21">
        <v>0</v>
      </c>
      <c r="I285" s="213">
        <f>VLOOKUP(C285,'202310-202403出荷数total2403220951'!B:F,5,0)</f>
        <v>1638</v>
      </c>
      <c r="J285" s="203">
        <f>VLOOKUP(C285,'出荷数2307～2406total241008110618'!B:F,5,0)</f>
        <v>1898</v>
      </c>
      <c r="K285" s="214">
        <f>VLOOKUP(C285,'出荷数2407-2506total250730101950'!B:F,5,0)</f>
        <v>1374</v>
      </c>
      <c r="L285" s="203">
        <f>VLOOKUP(C:C,total260724105509!B:F,5,0)</f>
        <v>2196</v>
      </c>
      <c r="M285" s="392" t="str">
        <f>VLOOKUP(C:C,処分売価!A:P,15,0)</f>
        <v>処分品</v>
      </c>
      <c r="N285" s="211">
        <v>1000</v>
      </c>
      <c r="O285" s="8">
        <f t="shared" si="22"/>
        <v>915</v>
      </c>
      <c r="P285" s="44">
        <v>3584</v>
      </c>
      <c r="Q285" s="44">
        <v>200</v>
      </c>
      <c r="R285" s="44">
        <v>0</v>
      </c>
      <c r="S285" s="44">
        <v>0</v>
      </c>
      <c r="T285" s="44">
        <v>200</v>
      </c>
      <c r="U285" s="45">
        <v>0</v>
      </c>
      <c r="V285" s="45">
        <v>3384</v>
      </c>
      <c r="W285" s="45">
        <v>2469</v>
      </c>
      <c r="X285" s="41">
        <v>0.6127232142857143</v>
      </c>
      <c r="Y285" s="9"/>
      <c r="Z285" s="13"/>
      <c r="AA285" s="13"/>
    </row>
    <row r="286" spans="1:30">
      <c r="A286" s="29" t="s">
        <v>5225</v>
      </c>
      <c r="B286" s="30" t="s">
        <v>4</v>
      </c>
      <c r="C286" s="49" t="s">
        <v>2961</v>
      </c>
      <c r="D286" s="49" t="s">
        <v>2963</v>
      </c>
      <c r="E286" s="50"/>
      <c r="F286" s="50"/>
      <c r="G286" s="8"/>
      <c r="H286" s="21">
        <v>0</v>
      </c>
      <c r="I286" s="8">
        <f>VLOOKUP(C286,'202310-202403出荷数total2403220951'!B:F,5,0)</f>
        <v>247</v>
      </c>
      <c r="J286" s="203">
        <f>VLOOKUP(C286,'出荷数2307～2406total241008110618'!B:F,5,0)</f>
        <v>1941</v>
      </c>
      <c r="K286" s="214">
        <f>VLOOKUP(C286,'出荷数2407-2506total250730101950'!B:F,5,0)</f>
        <v>1898</v>
      </c>
      <c r="L286" s="203">
        <f>VLOOKUP(C:C,total260724105509!B:F,5,0)</f>
        <v>806</v>
      </c>
      <c r="M286" s="392"/>
      <c r="N286" s="211">
        <v>2000</v>
      </c>
      <c r="O286" s="8">
        <f t="shared" si="22"/>
        <v>335.83333333333337</v>
      </c>
      <c r="P286" s="44">
        <v>3096</v>
      </c>
      <c r="Q286" s="44">
        <v>400</v>
      </c>
      <c r="R286" s="44">
        <v>0</v>
      </c>
      <c r="S286" s="44">
        <v>0</v>
      </c>
      <c r="T286" s="44">
        <v>580</v>
      </c>
      <c r="U286" s="45">
        <v>-180</v>
      </c>
      <c r="V286" s="45">
        <v>2516</v>
      </c>
      <c r="W286" s="45">
        <v>2180.1666666666665</v>
      </c>
      <c r="X286" s="41">
        <v>0.26033591731266148</v>
      </c>
      <c r="Y286" s="9"/>
      <c r="Z286" s="13"/>
      <c r="AA286" s="13"/>
    </row>
    <row r="287" spans="1:30">
      <c r="A287" s="29" t="s">
        <v>5226</v>
      </c>
      <c r="B287" s="30" t="s">
        <v>4</v>
      </c>
      <c r="C287" s="49" t="s">
        <v>3916</v>
      </c>
      <c r="D287" s="49" t="s">
        <v>2963</v>
      </c>
      <c r="E287" s="50"/>
      <c r="F287" s="50"/>
      <c r="G287" s="8"/>
      <c r="H287" s="21"/>
      <c r="I287" s="8"/>
      <c r="J287" s="203">
        <f>VLOOKUP(C287,'出荷数2307～2406total241008110618'!B:F,5,0)</f>
        <v>288</v>
      </c>
      <c r="K287" s="214">
        <f>VLOOKUP(C287,'出荷数2407-2506total250730101950'!B:F,5,0)</f>
        <v>1753</v>
      </c>
      <c r="L287" s="203">
        <f>VLOOKUP(C:C,total260724105509!B:F,5,0)</f>
        <v>186</v>
      </c>
      <c r="M287" s="392"/>
      <c r="N287" s="8"/>
      <c r="O287" s="21">
        <f t="shared" si="22"/>
        <v>77.5</v>
      </c>
      <c r="P287" s="44">
        <v>698</v>
      </c>
      <c r="Q287" s="44">
        <v>0</v>
      </c>
      <c r="R287" s="44">
        <v>0</v>
      </c>
      <c r="S287" s="44">
        <v>0</v>
      </c>
      <c r="T287" s="44">
        <v>0</v>
      </c>
      <c r="U287" s="45">
        <v>0</v>
      </c>
      <c r="V287" s="45">
        <v>698</v>
      </c>
      <c r="W287" s="45">
        <v>620.5</v>
      </c>
      <c r="X287" s="41">
        <v>0.26647564469914042</v>
      </c>
      <c r="Y287" s="9"/>
      <c r="Z287" s="13"/>
      <c r="AA287" s="13"/>
    </row>
    <row r="288" spans="1:30">
      <c r="A288" s="29" t="s">
        <v>5227</v>
      </c>
      <c r="B288" s="30" t="s">
        <v>4</v>
      </c>
      <c r="C288" s="49" t="s">
        <v>4238</v>
      </c>
      <c r="D288" s="49" t="s">
        <v>4239</v>
      </c>
      <c r="E288" s="50"/>
      <c r="F288" s="50"/>
      <c r="G288" s="8"/>
      <c r="H288" s="21">
        <v>0</v>
      </c>
      <c r="I288" s="8" t="e">
        <f>VLOOKUP(C288,'202310-202403出荷数total2403220951'!B:F,5,0)</f>
        <v>#N/A</v>
      </c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>
        <f>VLOOKUP(C:C,total260724105509!B:F,5,0)</f>
        <v>482</v>
      </c>
      <c r="M288" s="392"/>
      <c r="N288" s="213">
        <v>1500</v>
      </c>
      <c r="O288" s="211">
        <v>1500</v>
      </c>
      <c r="P288" s="44">
        <v>2310</v>
      </c>
      <c r="Q288" s="44">
        <v>100</v>
      </c>
      <c r="R288" s="44">
        <v>0</v>
      </c>
      <c r="S288" s="44">
        <v>0</v>
      </c>
      <c r="T288" s="44">
        <v>100</v>
      </c>
      <c r="U288" s="45">
        <v>0</v>
      </c>
      <c r="V288" s="45">
        <v>2210</v>
      </c>
      <c r="W288" s="45">
        <v>710</v>
      </c>
      <c r="X288" s="41">
        <v>0.20865800865800865</v>
      </c>
      <c r="Y288" s="9"/>
      <c r="Z288" s="13"/>
      <c r="AA288" s="13"/>
    </row>
    <row r="289" spans="1:27">
      <c r="A289" s="29" t="s">
        <v>5228</v>
      </c>
      <c r="B289" s="30" t="s">
        <v>4</v>
      </c>
      <c r="C289" s="49" t="s">
        <v>4246</v>
      </c>
      <c r="D289" s="49" t="s">
        <v>4247</v>
      </c>
      <c r="E289" s="50"/>
      <c r="F289" s="50"/>
      <c r="G289" s="8"/>
      <c r="H289" s="21"/>
      <c r="I289" s="8" t="e">
        <f>VLOOKUP(C289,'202310-202403出荷数total2403220951'!B:F,5,0)</f>
        <v>#N/A</v>
      </c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>
        <f>VLOOKUP(C:C,total260724105509!B:F,5,0)</f>
        <v>1187</v>
      </c>
      <c r="M289" s="392"/>
      <c r="N289" s="213">
        <v>1500</v>
      </c>
      <c r="O289" s="211">
        <v>1500</v>
      </c>
      <c r="P289" s="44">
        <v>1786</v>
      </c>
      <c r="Q289" s="44">
        <v>100</v>
      </c>
      <c r="R289" s="44">
        <v>3000</v>
      </c>
      <c r="S289" s="44">
        <v>0</v>
      </c>
      <c r="T289" s="44">
        <v>100</v>
      </c>
      <c r="U289" s="45">
        <v>0</v>
      </c>
      <c r="V289" s="45">
        <v>4686</v>
      </c>
      <c r="W289" s="45">
        <v>3186</v>
      </c>
      <c r="X289" s="41">
        <v>0.66461366181410975</v>
      </c>
      <c r="Y289" s="9"/>
      <c r="Z289" s="13"/>
      <c r="AA289" s="13"/>
    </row>
    <row r="290" spans="1:27">
      <c r="A290" s="29" t="s">
        <v>5229</v>
      </c>
      <c r="B290" s="30" t="s">
        <v>4</v>
      </c>
      <c r="C290" s="49" t="s">
        <v>4374</v>
      </c>
      <c r="D290" s="49" t="s">
        <v>4375</v>
      </c>
      <c r="E290" s="50"/>
      <c r="F290" s="50"/>
      <c r="G290" s="8"/>
      <c r="H290" s="21"/>
      <c r="I290" s="8" t="e">
        <f>VLOOKUP(C290,'202310-202403出荷数total2403220951'!B:F,5,0)</f>
        <v>#N/A</v>
      </c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>
        <f>VLOOKUP(C:C,total260724105509!B:F,5,0)</f>
        <v>193</v>
      </c>
      <c r="M290" s="392"/>
      <c r="N290" s="8"/>
      <c r="O290" s="234">
        <v>1500</v>
      </c>
      <c r="P290" s="44">
        <v>2679</v>
      </c>
      <c r="Q290" s="44">
        <v>1900</v>
      </c>
      <c r="R290" s="44">
        <v>3000</v>
      </c>
      <c r="S290" s="44">
        <v>0</v>
      </c>
      <c r="T290" s="44">
        <v>2000</v>
      </c>
      <c r="U290" s="45">
        <v>-100</v>
      </c>
      <c r="V290" s="45">
        <v>3679</v>
      </c>
      <c r="W290" s="45">
        <v>2179</v>
      </c>
      <c r="X290" s="41">
        <v>7.2041806644270248E-2</v>
      </c>
      <c r="Y290" s="9">
        <v>1800</v>
      </c>
      <c r="Z290" s="13" t="s">
        <v>2746</v>
      </c>
      <c r="AA290" s="13"/>
    </row>
    <row r="291" spans="1:27">
      <c r="A291" s="29" t="s">
        <v>5230</v>
      </c>
      <c r="B291" s="30" t="s">
        <v>4</v>
      </c>
      <c r="C291" s="49" t="s">
        <v>4493</v>
      </c>
      <c r="D291" s="49" t="s">
        <v>4494</v>
      </c>
      <c r="E291" s="50"/>
      <c r="F291" s="50"/>
      <c r="G291" s="8"/>
      <c r="H291" s="21"/>
      <c r="I291" s="8" t="e">
        <f>VLOOKUP(C291,'202310-202403出荷数total2403220951'!B:F,5,0)</f>
        <v>#N/A</v>
      </c>
      <c r="J291" s="203" t="e">
        <f>VLOOKUP(C291,'出荷数2307～2406total241008110618'!B:F,5,0)</f>
        <v>#N/A</v>
      </c>
      <c r="K291" s="214">
        <f>VLOOKUP(C291,'出荷数2407-2506total250730101950'!B:F,5,0)</f>
        <v>1347</v>
      </c>
      <c r="L291" s="203">
        <f>VLOOKUP(C:C,total260724105509!B:F,5,0)</f>
        <v>1801</v>
      </c>
      <c r="M291" s="392"/>
      <c r="N291" s="8"/>
      <c r="O291" s="12">
        <f t="shared" ref="O291" si="23">L291/12*5</f>
        <v>750.41666666666674</v>
      </c>
      <c r="P291" s="44">
        <v>2927</v>
      </c>
      <c r="Q291" s="44">
        <v>0</v>
      </c>
      <c r="R291" s="44">
        <v>0</v>
      </c>
      <c r="S291" s="44">
        <v>0</v>
      </c>
      <c r="T291" s="44">
        <v>0</v>
      </c>
      <c r="U291" s="45">
        <v>0</v>
      </c>
      <c r="V291" s="45">
        <v>2927</v>
      </c>
      <c r="W291" s="45">
        <v>2176.583333333333</v>
      </c>
      <c r="X291" s="41">
        <v>0.61530577382985996</v>
      </c>
      <c r="Y291" s="9"/>
      <c r="Z291" s="13"/>
      <c r="AA291" s="13"/>
    </row>
    <row r="292" spans="1:27">
      <c r="A292" s="29"/>
      <c r="B292" s="2"/>
      <c r="C292" s="49"/>
      <c r="D292" s="49"/>
      <c r="E292" s="50"/>
      <c r="F292" s="50"/>
      <c r="G292" s="8"/>
      <c r="H292" s="21"/>
      <c r="I292" s="8" t="e">
        <f>VLOOKUP(C292,'202310-202403出荷数total2403220951'!B:F,5,0)</f>
        <v>#N/A</v>
      </c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VLOOKUP(C:C,total260724105509!B:F,5,0)</f>
        <v>#N/A</v>
      </c>
      <c r="M292" s="392"/>
      <c r="N292" s="8"/>
      <c r="O292" s="12"/>
      <c r="P292" s="44">
        <v>0</v>
      </c>
      <c r="Q292" s="44">
        <v>0</v>
      </c>
      <c r="R292" s="44">
        <v>0</v>
      </c>
      <c r="S292" s="44">
        <v>0</v>
      </c>
      <c r="T292" s="44">
        <v>0</v>
      </c>
      <c r="U292" s="45">
        <v>0</v>
      </c>
      <c r="V292" s="45">
        <v>0</v>
      </c>
      <c r="W292" s="45">
        <v>0</v>
      </c>
      <c r="X292" s="41" t="e">
        <v>#N/A</v>
      </c>
      <c r="Y292" s="9"/>
      <c r="Z292" s="13"/>
      <c r="AA292" s="13"/>
    </row>
    <row r="293" spans="1:27">
      <c r="A293" s="29"/>
      <c r="B293" s="2"/>
      <c r="C293" s="49"/>
      <c r="D293" s="49"/>
      <c r="E293" s="50"/>
      <c r="F293" s="50"/>
      <c r="G293" s="8"/>
      <c r="H293" s="21"/>
      <c r="I293" s="8" t="e">
        <f>VLOOKUP(C293,'202310-202403出荷数total2403220951'!B:F,5,0)</f>
        <v>#N/A</v>
      </c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VLOOKUP(C:C,total260724105509!B:F,5,0)</f>
        <v>#N/A</v>
      </c>
      <c r="M293" s="392"/>
      <c r="N293" s="8"/>
      <c r="O293" s="12"/>
      <c r="P293" s="44">
        <v>0</v>
      </c>
      <c r="Q293" s="44">
        <v>0</v>
      </c>
      <c r="R293" s="44">
        <v>0</v>
      </c>
      <c r="S293" s="44">
        <v>0</v>
      </c>
      <c r="T293" s="44">
        <v>0</v>
      </c>
      <c r="U293" s="45">
        <v>0</v>
      </c>
      <c r="V293" s="45">
        <v>0</v>
      </c>
      <c r="W293" s="45">
        <v>0</v>
      </c>
      <c r="X293" s="41" t="e">
        <v>#N/A</v>
      </c>
      <c r="Y293" s="9"/>
      <c r="Z293" s="13"/>
      <c r="AA293" s="13"/>
    </row>
    <row r="294" spans="1:27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VLOOKUP(C:C,total260724105509!B:F,5,0)</f>
        <v>#N/A</v>
      </c>
      <c r="M294" s="392"/>
      <c r="N294" s="8"/>
      <c r="O294" s="12"/>
      <c r="P294" s="44">
        <v>0</v>
      </c>
      <c r="Q294" s="44">
        <v>0</v>
      </c>
      <c r="R294" s="44">
        <v>0</v>
      </c>
      <c r="S294" s="44">
        <v>0</v>
      </c>
      <c r="T294" s="44">
        <v>0</v>
      </c>
      <c r="U294" s="45">
        <v>0</v>
      </c>
      <c r="V294" s="45">
        <v>0</v>
      </c>
      <c r="W294" s="45">
        <v>0</v>
      </c>
      <c r="X294" s="41" t="e">
        <v>#N/A</v>
      </c>
      <c r="Y294" s="9"/>
      <c r="Z294" s="13"/>
      <c r="AA294" s="13"/>
    </row>
    <row r="295" spans="1:27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VLOOKUP(C:C,total260724105509!B:F,5,0)</f>
        <v>#N/A</v>
      </c>
      <c r="M295" s="392"/>
      <c r="N295" s="8"/>
      <c r="O295" s="12"/>
      <c r="P295" s="44">
        <v>0</v>
      </c>
      <c r="Q295" s="44">
        <v>0</v>
      </c>
      <c r="R295" s="44">
        <v>0</v>
      </c>
      <c r="S295" s="44">
        <v>0</v>
      </c>
      <c r="T295" s="44">
        <v>0</v>
      </c>
      <c r="U295" s="45">
        <v>0</v>
      </c>
      <c r="V295" s="45">
        <v>0</v>
      </c>
      <c r="W295" s="45">
        <v>0</v>
      </c>
      <c r="X295" s="41" t="e">
        <v>#N/A</v>
      </c>
      <c r="Y295" s="9"/>
      <c r="Z295" s="13"/>
      <c r="AA295" s="13"/>
    </row>
    <row r="296" spans="1:27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VLOOKUP(C:C,total260724105509!B:F,5,0)</f>
        <v>#N/A</v>
      </c>
      <c r="M296" s="392"/>
      <c r="N296" s="8"/>
      <c r="O296" s="12"/>
      <c r="P296" s="44">
        <v>0</v>
      </c>
      <c r="Q296" s="44">
        <v>0</v>
      </c>
      <c r="R296" s="44">
        <v>0</v>
      </c>
      <c r="S296" s="44">
        <v>0</v>
      </c>
      <c r="T296" s="44">
        <v>0</v>
      </c>
      <c r="U296" s="45">
        <v>0</v>
      </c>
      <c r="V296" s="45">
        <v>0</v>
      </c>
      <c r="W296" s="45">
        <v>0</v>
      </c>
      <c r="X296" s="41" t="e">
        <v>#N/A</v>
      </c>
      <c r="Y296" s="9"/>
      <c r="Z296" s="13"/>
      <c r="AA296" s="13"/>
    </row>
    <row r="297" spans="1:27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VLOOKUP(C:C,total260724105509!B:F,5,0)</f>
        <v>#N/A</v>
      </c>
      <c r="M297" s="392"/>
      <c r="N297" s="8"/>
      <c r="O297" s="12"/>
      <c r="P297" s="44">
        <v>0</v>
      </c>
      <c r="Q297" s="44">
        <v>0</v>
      </c>
      <c r="R297" s="44">
        <v>0</v>
      </c>
      <c r="S297" s="44">
        <v>0</v>
      </c>
      <c r="T297" s="44">
        <v>0</v>
      </c>
      <c r="U297" s="45">
        <v>0</v>
      </c>
      <c r="V297" s="45">
        <v>0</v>
      </c>
      <c r="W297" s="45">
        <v>0</v>
      </c>
      <c r="X297" s="41" t="e">
        <v>#N/A</v>
      </c>
      <c r="Y297" s="9"/>
      <c r="Z297" s="13"/>
      <c r="AA297" s="13"/>
    </row>
    <row r="298" spans="1:27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VLOOKUP(C:C,total260724105509!B:F,5,0)</f>
        <v>#N/A</v>
      </c>
      <c r="M298" s="392"/>
      <c r="N298" s="8"/>
      <c r="O298" s="12"/>
      <c r="P298" s="44">
        <v>0</v>
      </c>
      <c r="Q298" s="44">
        <v>0</v>
      </c>
      <c r="R298" s="44">
        <v>0</v>
      </c>
      <c r="S298" s="44">
        <v>0</v>
      </c>
      <c r="T298" s="44">
        <v>0</v>
      </c>
      <c r="U298" s="45">
        <v>0</v>
      </c>
      <c r="V298" s="45">
        <v>0</v>
      </c>
      <c r="W298" s="45">
        <v>0</v>
      </c>
      <c r="X298" s="41" t="e">
        <v>#N/A</v>
      </c>
      <c r="Y298" s="9"/>
      <c r="Z298" s="13"/>
      <c r="AA298" s="13"/>
    </row>
    <row r="299" spans="1:27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VLOOKUP(C:C,total260724105509!B:F,5,0)</f>
        <v>#N/A</v>
      </c>
      <c r="M299" s="392"/>
      <c r="N299" s="8"/>
      <c r="O299" s="12"/>
      <c r="P299" s="44">
        <v>0</v>
      </c>
      <c r="Q299" s="44">
        <v>0</v>
      </c>
      <c r="R299" s="44">
        <v>0</v>
      </c>
      <c r="S299" s="44">
        <v>0</v>
      </c>
      <c r="T299" s="44">
        <v>0</v>
      </c>
      <c r="U299" s="45">
        <v>0</v>
      </c>
      <c r="V299" s="45">
        <v>0</v>
      </c>
      <c r="W299" s="45">
        <v>0</v>
      </c>
      <c r="X299" s="41" t="e">
        <v>#N/A</v>
      </c>
      <c r="Y299" s="9"/>
      <c r="Z299" s="13"/>
      <c r="AA299" s="13"/>
    </row>
    <row r="300" spans="1:27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VLOOKUP(C:C,total260724105509!B:F,5,0)</f>
        <v>#N/A</v>
      </c>
      <c r="M300" s="392"/>
      <c r="N300" s="8"/>
      <c r="O300" s="12"/>
      <c r="P300" s="44">
        <v>0</v>
      </c>
      <c r="Q300" s="44">
        <v>0</v>
      </c>
      <c r="R300" s="44">
        <v>0</v>
      </c>
      <c r="S300" s="44">
        <v>0</v>
      </c>
      <c r="T300" s="44">
        <v>0</v>
      </c>
      <c r="U300" s="45">
        <v>0</v>
      </c>
      <c r="V300" s="45">
        <v>0</v>
      </c>
      <c r="W300" s="45">
        <v>0</v>
      </c>
      <c r="X300" s="41" t="e">
        <v>#N/A</v>
      </c>
      <c r="Y300" s="9"/>
      <c r="Z300" s="13"/>
      <c r="AA300" s="13"/>
    </row>
    <row r="301" spans="1:27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VLOOKUP(C:C,total260724105509!B:F,5,0)</f>
        <v>#N/A</v>
      </c>
      <c r="M301" s="392"/>
      <c r="N301" s="8"/>
      <c r="O301" s="12"/>
      <c r="P301" s="44">
        <v>0</v>
      </c>
      <c r="Q301" s="44">
        <v>0</v>
      </c>
      <c r="R301" s="44">
        <v>0</v>
      </c>
      <c r="S301" s="44">
        <v>0</v>
      </c>
      <c r="T301" s="44">
        <v>0</v>
      </c>
      <c r="U301" s="45">
        <v>0</v>
      </c>
      <c r="V301" s="45">
        <v>0</v>
      </c>
      <c r="W301" s="45">
        <v>0</v>
      </c>
      <c r="X301" s="41" t="e">
        <v>#N/A</v>
      </c>
      <c r="Y301" s="9"/>
      <c r="Z301" s="13"/>
      <c r="AA301" s="13"/>
    </row>
    <row r="302" spans="1:27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VLOOKUP(C:C,total260724105509!B:F,5,0)</f>
        <v>#N/A</v>
      </c>
      <c r="M302" s="392"/>
      <c r="N302" s="8"/>
      <c r="O302" s="12"/>
      <c r="P302" s="44">
        <v>0</v>
      </c>
      <c r="Q302" s="44">
        <v>0</v>
      </c>
      <c r="R302" s="44">
        <v>0</v>
      </c>
      <c r="S302" s="44">
        <v>0</v>
      </c>
      <c r="T302" s="44">
        <v>0</v>
      </c>
      <c r="U302" s="45">
        <v>0</v>
      </c>
      <c r="V302" s="45">
        <v>0</v>
      </c>
      <c r="W302" s="45">
        <v>0</v>
      </c>
      <c r="X302" s="41" t="e">
        <v>#N/A</v>
      </c>
      <c r="Y302" s="9"/>
      <c r="Z302" s="13"/>
      <c r="AA302" s="13"/>
    </row>
    <row r="303" spans="1:27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VLOOKUP(C:C,total260724105509!B:F,5,0)</f>
        <v>#N/A</v>
      </c>
      <c r="M303" s="392"/>
      <c r="N303" s="8"/>
      <c r="O303" s="12"/>
      <c r="P303" s="44">
        <v>0</v>
      </c>
      <c r="Q303" s="44">
        <v>0</v>
      </c>
      <c r="R303" s="44">
        <v>0</v>
      </c>
      <c r="S303" s="44">
        <v>0</v>
      </c>
      <c r="T303" s="44">
        <v>0</v>
      </c>
      <c r="U303" s="45">
        <v>0</v>
      </c>
      <c r="V303" s="45">
        <v>0</v>
      </c>
      <c r="W303" s="45">
        <v>0</v>
      </c>
      <c r="X303" s="41" t="e">
        <v>#N/A</v>
      </c>
      <c r="Y303" s="9"/>
      <c r="Z303" s="13"/>
      <c r="AA303" s="13"/>
    </row>
    <row r="304" spans="1:27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VLOOKUP(C:C,total260724105509!B:F,5,0)</f>
        <v>#N/A</v>
      </c>
      <c r="M304" s="392"/>
      <c r="N304" s="8"/>
      <c r="O304" s="12"/>
      <c r="P304" s="44">
        <v>0</v>
      </c>
      <c r="Q304" s="44">
        <v>0</v>
      </c>
      <c r="R304" s="44">
        <v>0</v>
      </c>
      <c r="S304" s="44">
        <v>0</v>
      </c>
      <c r="T304" s="44">
        <v>0</v>
      </c>
      <c r="U304" s="45">
        <v>0</v>
      </c>
      <c r="V304" s="45">
        <v>0</v>
      </c>
      <c r="W304" s="45">
        <v>0</v>
      </c>
      <c r="X304" s="41" t="e">
        <v>#N/A</v>
      </c>
      <c r="Y304" s="9"/>
      <c r="Z304" s="13"/>
      <c r="AA304" s="13"/>
    </row>
    <row r="305" spans="1:27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VLOOKUP(C:C,total260724105509!B:F,5,0)</f>
        <v>#N/A</v>
      </c>
      <c r="M305" s="392"/>
      <c r="N305" s="8"/>
      <c r="O305" s="12"/>
      <c r="P305" s="44">
        <v>0</v>
      </c>
      <c r="Q305" s="44">
        <v>0</v>
      </c>
      <c r="R305" s="44">
        <v>0</v>
      </c>
      <c r="S305" s="44">
        <v>0</v>
      </c>
      <c r="T305" s="44">
        <v>0</v>
      </c>
      <c r="U305" s="45">
        <v>0</v>
      </c>
      <c r="V305" s="45">
        <v>0</v>
      </c>
      <c r="W305" s="45">
        <v>0</v>
      </c>
      <c r="X305" s="41" t="e">
        <v>#N/A</v>
      </c>
      <c r="Y305" s="9"/>
      <c r="Z305" s="13"/>
      <c r="AA305" s="13"/>
    </row>
    <row r="306" spans="1:27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VLOOKUP(C:C,total260724105509!B:F,5,0)</f>
        <v>#N/A</v>
      </c>
      <c r="M306" s="392"/>
      <c r="N306" s="8"/>
      <c r="O306" s="12"/>
      <c r="P306" s="44">
        <v>0</v>
      </c>
      <c r="Q306" s="44">
        <v>0</v>
      </c>
      <c r="R306" s="44">
        <v>0</v>
      </c>
      <c r="S306" s="44">
        <v>0</v>
      </c>
      <c r="T306" s="44">
        <v>0</v>
      </c>
      <c r="U306" s="45">
        <v>0</v>
      </c>
      <c r="V306" s="45">
        <v>0</v>
      </c>
      <c r="W306" s="45">
        <v>0</v>
      </c>
      <c r="X306" s="41" t="e">
        <v>#N/A</v>
      </c>
      <c r="Y306" s="9"/>
      <c r="Z306" s="13"/>
      <c r="AA306" s="13"/>
    </row>
    <row r="307" spans="1:27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VLOOKUP(C:C,total260724105509!B:F,5,0)</f>
        <v>#N/A</v>
      </c>
      <c r="M307" s="392"/>
      <c r="N307" s="8"/>
      <c r="O307" s="12"/>
      <c r="P307" s="44">
        <v>0</v>
      </c>
      <c r="Q307" s="44">
        <v>0</v>
      </c>
      <c r="R307" s="44">
        <v>0</v>
      </c>
      <c r="S307" s="44">
        <v>0</v>
      </c>
      <c r="T307" s="44">
        <v>0</v>
      </c>
      <c r="U307" s="45">
        <v>0</v>
      </c>
      <c r="V307" s="45">
        <v>0</v>
      </c>
      <c r="W307" s="45">
        <v>0</v>
      </c>
      <c r="X307" s="41" t="e">
        <v>#N/A</v>
      </c>
      <c r="Y307" s="9"/>
      <c r="Z307" s="13"/>
      <c r="AA307" s="13"/>
    </row>
    <row r="308" spans="1:27">
      <c r="A308" s="29"/>
      <c r="B308" s="2"/>
      <c r="C308" s="49"/>
      <c r="D308" s="49"/>
      <c r="E308" s="50"/>
      <c r="F308" s="50"/>
      <c r="G308" s="8"/>
      <c r="H308" s="21"/>
      <c r="I308" s="8"/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VLOOKUP(C:C,total260724105509!B:F,5,0)</f>
        <v>#N/A</v>
      </c>
      <c r="M308" s="392"/>
      <c r="N308" s="8"/>
      <c r="O308" s="12"/>
      <c r="P308" s="44">
        <v>0</v>
      </c>
      <c r="Q308" s="44">
        <v>0</v>
      </c>
      <c r="R308" s="44">
        <v>0</v>
      </c>
      <c r="S308" s="44">
        <v>0</v>
      </c>
      <c r="T308" s="44">
        <v>0</v>
      </c>
      <c r="U308" s="45">
        <v>0</v>
      </c>
      <c r="V308" s="45">
        <v>0</v>
      </c>
      <c r="W308" s="45">
        <v>0</v>
      </c>
      <c r="X308" s="41" t="e">
        <v>#N/A</v>
      </c>
      <c r="Y308" s="9"/>
      <c r="Z308" s="13"/>
      <c r="AA308" s="13"/>
    </row>
    <row r="309" spans="1:27">
      <c r="A309" s="29"/>
      <c r="B309" s="2"/>
      <c r="C309" s="49"/>
      <c r="D309" s="49"/>
      <c r="E309" s="50"/>
      <c r="F309" s="50"/>
      <c r="G309" s="8"/>
      <c r="H309" s="21"/>
      <c r="I309" s="8"/>
      <c r="J309" s="203" t="e">
        <f>VLOOKUP(C309,'出荷数2307～2406total241008110618'!B:F,5,0)</f>
        <v>#N/A</v>
      </c>
      <c r="K309" s="214" t="e">
        <f>VLOOKUP(C309,'出荷数2407-2506total250730101950'!B:F,5,0)</f>
        <v>#N/A</v>
      </c>
      <c r="L309" s="203" t="e">
        <f>VLOOKUP(C:C,total260724105509!B:F,5,0)</f>
        <v>#N/A</v>
      </c>
      <c r="M309" s="392"/>
      <c r="N309" s="8"/>
      <c r="O309" s="12"/>
      <c r="P309" s="44">
        <v>0</v>
      </c>
      <c r="Q309" s="44">
        <v>0</v>
      </c>
      <c r="R309" s="44">
        <v>0</v>
      </c>
      <c r="S309" s="44">
        <v>0</v>
      </c>
      <c r="T309" s="44">
        <v>0</v>
      </c>
      <c r="U309" s="45">
        <v>0</v>
      </c>
      <c r="V309" s="45">
        <v>0</v>
      </c>
      <c r="W309" s="45">
        <v>0</v>
      </c>
      <c r="X309" s="41" t="e">
        <v>#N/A</v>
      </c>
      <c r="Y309" s="9"/>
      <c r="Z309" s="13"/>
      <c r="AA309" s="13"/>
    </row>
    <row r="310" spans="1:27">
      <c r="A310" s="29"/>
      <c r="B310" s="2"/>
      <c r="C310" s="49"/>
      <c r="D310" s="49"/>
      <c r="E310" s="50"/>
      <c r="F310" s="50"/>
      <c r="G310" s="8"/>
      <c r="H310" s="21"/>
      <c r="I310" s="8"/>
      <c r="J310" s="203" t="e">
        <f>VLOOKUP(C310,'出荷数2307～2406total241008110618'!B:F,5,0)</f>
        <v>#N/A</v>
      </c>
      <c r="K310" s="214" t="e">
        <f>VLOOKUP(C310,'出荷数2407-2506total250730101950'!B:F,5,0)</f>
        <v>#N/A</v>
      </c>
      <c r="L310" s="203" t="e">
        <f>VLOOKUP(C:C,total260724105509!B:F,5,0)</f>
        <v>#N/A</v>
      </c>
      <c r="M310" s="392"/>
      <c r="N310" s="8"/>
      <c r="O310" s="12"/>
      <c r="P310" s="44">
        <v>0</v>
      </c>
      <c r="Q310" s="44">
        <v>0</v>
      </c>
      <c r="R310" s="44">
        <v>0</v>
      </c>
      <c r="S310" s="44">
        <v>0</v>
      </c>
      <c r="T310" s="44">
        <v>0</v>
      </c>
      <c r="U310" s="45">
        <v>0</v>
      </c>
      <c r="V310" s="45">
        <v>0</v>
      </c>
      <c r="W310" s="45">
        <v>0</v>
      </c>
      <c r="X310" s="41" t="e">
        <v>#N/A</v>
      </c>
      <c r="Y310" s="9"/>
      <c r="Z310" s="13"/>
      <c r="AA310" s="13"/>
    </row>
    <row r="311" spans="1:27">
      <c r="A311" s="29"/>
      <c r="B311" s="2"/>
      <c r="C311" s="49"/>
      <c r="D311" s="49"/>
      <c r="E311" s="50"/>
      <c r="F311" s="50"/>
      <c r="G311" s="8"/>
      <c r="H311" s="21"/>
      <c r="I311" s="8"/>
      <c r="J311" s="203" t="e">
        <f>VLOOKUP(C311,'出荷数2307～2406total241008110618'!B:F,5,0)</f>
        <v>#N/A</v>
      </c>
      <c r="K311" s="214" t="e">
        <f>VLOOKUP(C311,'出荷数2407-2506total250730101950'!B:F,5,0)</f>
        <v>#N/A</v>
      </c>
      <c r="L311" s="203" t="e">
        <f>VLOOKUP(C:C,total260724105509!B:F,5,0)</f>
        <v>#N/A</v>
      </c>
      <c r="M311" s="392"/>
      <c r="N311" s="8"/>
      <c r="O311" s="12"/>
      <c r="P311" s="44">
        <v>0</v>
      </c>
      <c r="Q311" s="44">
        <v>0</v>
      </c>
      <c r="R311" s="44">
        <v>0</v>
      </c>
      <c r="S311" s="44">
        <v>0</v>
      </c>
      <c r="T311" s="44">
        <v>0</v>
      </c>
      <c r="U311" s="45">
        <v>0</v>
      </c>
      <c r="V311" s="45">
        <v>0</v>
      </c>
      <c r="W311" s="45">
        <v>0</v>
      </c>
      <c r="X311" s="41" t="e">
        <v>#N/A</v>
      </c>
      <c r="Y311" s="9"/>
      <c r="Z311" s="13"/>
      <c r="AA311" s="13"/>
    </row>
    <row r="312" spans="1:27">
      <c r="A312" s="29"/>
      <c r="B312" s="2"/>
      <c r="C312" s="49"/>
      <c r="D312" s="49"/>
      <c r="E312" s="50"/>
      <c r="F312" s="50"/>
      <c r="G312" s="8"/>
      <c r="H312" s="21"/>
      <c r="I312" s="8"/>
      <c r="J312" s="203" t="e">
        <f>VLOOKUP(C312,'出荷数2307～2406total241008110618'!B:F,5,0)</f>
        <v>#N/A</v>
      </c>
      <c r="K312" s="214" t="e">
        <f>VLOOKUP(C312,'出荷数2407-2506total250730101950'!B:F,5,0)</f>
        <v>#N/A</v>
      </c>
      <c r="L312" s="203" t="e">
        <f>VLOOKUP(C:C,total260724105509!B:F,5,0)</f>
        <v>#N/A</v>
      </c>
      <c r="M312" s="392"/>
      <c r="N312" s="8"/>
      <c r="O312" s="12"/>
      <c r="P312" s="44">
        <v>0</v>
      </c>
      <c r="Q312" s="44">
        <v>0</v>
      </c>
      <c r="R312" s="44">
        <v>0</v>
      </c>
      <c r="S312" s="44">
        <v>0</v>
      </c>
      <c r="T312" s="44">
        <v>0</v>
      </c>
      <c r="U312" s="45">
        <v>0</v>
      </c>
      <c r="V312" s="45">
        <v>0</v>
      </c>
      <c r="W312" s="45">
        <v>0</v>
      </c>
      <c r="X312" s="41" t="e">
        <v>#N/A</v>
      </c>
      <c r="Y312" s="9"/>
      <c r="Z312" s="13"/>
      <c r="AA312" s="13"/>
    </row>
    <row r="313" spans="1:27">
      <c r="A313" s="29"/>
      <c r="B313" s="2"/>
      <c r="C313" s="49"/>
      <c r="D313" s="49"/>
      <c r="E313" s="50"/>
      <c r="F313" s="50"/>
      <c r="G313" s="8"/>
      <c r="H313" s="21"/>
      <c r="I313" s="8"/>
      <c r="J313" s="203" t="e">
        <f>VLOOKUP(C313,'出荷数2307～2406total241008110618'!B:F,5,0)</f>
        <v>#N/A</v>
      </c>
      <c r="K313" s="214" t="e">
        <f>VLOOKUP(C313,'出荷数2407-2506total250730101950'!B:F,5,0)</f>
        <v>#N/A</v>
      </c>
      <c r="L313" s="203" t="e">
        <f>VLOOKUP(C:C,total260724105509!B:F,5,0)</f>
        <v>#N/A</v>
      </c>
      <c r="M313" s="392"/>
      <c r="N313" s="8"/>
      <c r="O313" s="12"/>
      <c r="P313" s="44">
        <v>0</v>
      </c>
      <c r="Q313" s="44">
        <v>0</v>
      </c>
      <c r="R313" s="44">
        <v>0</v>
      </c>
      <c r="S313" s="44">
        <v>0</v>
      </c>
      <c r="T313" s="44">
        <v>0</v>
      </c>
      <c r="U313" s="45">
        <v>0</v>
      </c>
      <c r="V313" s="45">
        <v>0</v>
      </c>
      <c r="W313" s="45">
        <v>0</v>
      </c>
      <c r="X313" s="41" t="e">
        <v>#N/A</v>
      </c>
      <c r="Y313" s="9"/>
      <c r="Z313" s="13"/>
      <c r="AA313" s="13"/>
    </row>
    <row r="314" spans="1:27">
      <c r="A314" s="29"/>
      <c r="B314" s="2"/>
      <c r="C314" s="49"/>
      <c r="D314" s="49"/>
      <c r="E314" s="50"/>
      <c r="F314" s="50"/>
      <c r="G314" s="8"/>
      <c r="H314" s="21"/>
      <c r="I314" s="8"/>
      <c r="J314" s="203" t="e">
        <f>VLOOKUP(C314,'出荷数2307～2406total241008110618'!B:F,5,0)</f>
        <v>#N/A</v>
      </c>
      <c r="K314" s="214" t="e">
        <f>VLOOKUP(C314,'出荷数2407-2506total250730101950'!B:F,5,0)</f>
        <v>#N/A</v>
      </c>
      <c r="L314" s="203" t="e">
        <f>VLOOKUP(C:C,total260724105509!B:F,5,0)</f>
        <v>#N/A</v>
      </c>
      <c r="M314" s="392"/>
      <c r="N314" s="8"/>
      <c r="O314" s="12"/>
      <c r="P314" s="44">
        <v>0</v>
      </c>
      <c r="Q314" s="44">
        <v>0</v>
      </c>
      <c r="R314" s="44">
        <v>0</v>
      </c>
      <c r="S314" s="44">
        <v>0</v>
      </c>
      <c r="T314" s="44">
        <v>0</v>
      </c>
      <c r="U314" s="45">
        <v>0</v>
      </c>
      <c r="V314" s="45">
        <v>0</v>
      </c>
      <c r="W314" s="45">
        <v>0</v>
      </c>
      <c r="X314" s="41" t="e">
        <v>#N/A</v>
      </c>
      <c r="Y314" s="9"/>
      <c r="Z314" s="13"/>
      <c r="AA314" s="13"/>
    </row>
    <row r="315" spans="1:27">
      <c r="A315" s="29"/>
      <c r="B315" s="2"/>
      <c r="C315" s="49"/>
      <c r="D315" s="49"/>
      <c r="E315" s="50"/>
      <c r="F315" s="50"/>
      <c r="G315" s="8"/>
      <c r="H315" s="21"/>
      <c r="I315" s="8"/>
      <c r="J315" s="203" t="e">
        <f>VLOOKUP(C315,'出荷数2307～2406total241008110618'!B:F,5,0)</f>
        <v>#N/A</v>
      </c>
      <c r="K315" s="214" t="e">
        <f>VLOOKUP(C315,'出荷数2407-2506total250730101950'!B:F,5,0)</f>
        <v>#N/A</v>
      </c>
      <c r="L315" s="203" t="e">
        <f>VLOOKUP(C:C,total260724105509!B:F,5,0)</f>
        <v>#N/A</v>
      </c>
      <c r="M315" s="392"/>
      <c r="N315" s="8"/>
      <c r="O315" s="12"/>
      <c r="P315" s="44">
        <v>0</v>
      </c>
      <c r="Q315" s="44">
        <v>0</v>
      </c>
      <c r="R315" s="44">
        <v>0</v>
      </c>
      <c r="S315" s="44">
        <v>0</v>
      </c>
      <c r="T315" s="44">
        <v>0</v>
      </c>
      <c r="U315" s="45">
        <v>0</v>
      </c>
      <c r="V315" s="45">
        <v>0</v>
      </c>
      <c r="W315" s="45">
        <v>0</v>
      </c>
      <c r="X315" s="41" t="e">
        <v>#N/A</v>
      </c>
      <c r="Y315" s="9"/>
      <c r="Z315" s="13"/>
      <c r="AA315" s="13"/>
    </row>
    <row r="316" spans="1:27">
      <c r="A316" s="29"/>
      <c r="B316" s="2"/>
      <c r="C316" s="49"/>
      <c r="D316" s="49"/>
      <c r="E316" s="50"/>
      <c r="F316" s="50"/>
      <c r="G316" s="8"/>
      <c r="H316" s="21"/>
      <c r="I316" s="8"/>
      <c r="J316" s="203" t="e">
        <f>VLOOKUP(C316,'出荷数2307～2406total241008110618'!B:F,5,0)</f>
        <v>#N/A</v>
      </c>
      <c r="K316" s="214" t="e">
        <f>VLOOKUP(C316,'出荷数2407-2506total250730101950'!B:F,5,0)</f>
        <v>#N/A</v>
      </c>
      <c r="L316" s="203" t="e">
        <f>VLOOKUP(C:C,total260724105509!B:F,5,0)</f>
        <v>#N/A</v>
      </c>
      <c r="M316" s="392"/>
      <c r="N316" s="8"/>
      <c r="O316" s="12"/>
      <c r="P316" s="44">
        <v>0</v>
      </c>
      <c r="Q316" s="44">
        <v>0</v>
      </c>
      <c r="R316" s="44">
        <v>0</v>
      </c>
      <c r="S316" s="44">
        <v>0</v>
      </c>
      <c r="T316" s="44">
        <v>0</v>
      </c>
      <c r="U316" s="45">
        <v>0</v>
      </c>
      <c r="V316" s="45">
        <v>0</v>
      </c>
      <c r="W316" s="45">
        <v>0</v>
      </c>
      <c r="X316" s="41" t="e">
        <v>#N/A</v>
      </c>
      <c r="Y316" s="9"/>
      <c r="Z316" s="13"/>
      <c r="AA316" s="13"/>
    </row>
    <row r="317" spans="1:27">
      <c r="A317" s="29"/>
      <c r="B317" s="2"/>
      <c r="C317" s="49"/>
      <c r="D317" s="49"/>
      <c r="E317" s="50"/>
      <c r="F317" s="50"/>
      <c r="G317" s="8"/>
      <c r="H317" s="21"/>
      <c r="I317" s="8"/>
      <c r="J317" s="203" t="e">
        <f>VLOOKUP(C317,'出荷数2307～2406total241008110618'!B:F,5,0)</f>
        <v>#N/A</v>
      </c>
      <c r="K317" s="214" t="e">
        <f>VLOOKUP(C317,'出荷数2407-2506total250730101950'!B:F,5,0)</f>
        <v>#N/A</v>
      </c>
      <c r="L317" s="203" t="e">
        <f>VLOOKUP(C:C,total260724105509!B:F,5,0)</f>
        <v>#N/A</v>
      </c>
      <c r="M317" s="392"/>
      <c r="N317" s="8"/>
      <c r="O317" s="12"/>
      <c r="P317" s="44">
        <v>0</v>
      </c>
      <c r="Q317" s="44">
        <v>0</v>
      </c>
      <c r="R317" s="44">
        <v>0</v>
      </c>
      <c r="S317" s="44">
        <v>0</v>
      </c>
      <c r="T317" s="44">
        <v>0</v>
      </c>
      <c r="U317" s="45">
        <v>0</v>
      </c>
      <c r="V317" s="45">
        <v>0</v>
      </c>
      <c r="W317" s="45">
        <v>0</v>
      </c>
      <c r="X317" s="41" t="e">
        <v>#N/A</v>
      </c>
      <c r="Y317" s="9"/>
      <c r="Z317" s="13"/>
      <c r="AA317" s="13"/>
    </row>
    <row r="318" spans="1:27">
      <c r="A318" s="29"/>
      <c r="B318" s="2"/>
      <c r="C318" s="49"/>
      <c r="D318" s="49"/>
      <c r="E318" s="50"/>
      <c r="F318" s="50"/>
      <c r="G318" s="8"/>
      <c r="H318" s="21"/>
      <c r="I318" s="8"/>
      <c r="J318" s="203" t="e">
        <f>VLOOKUP(C318,'出荷数2307～2406total241008110618'!B:F,5,0)</f>
        <v>#N/A</v>
      </c>
      <c r="K318" s="214" t="e">
        <f>VLOOKUP(C318,'出荷数2407-2506total250730101950'!B:F,5,0)</f>
        <v>#N/A</v>
      </c>
      <c r="L318" s="203" t="e">
        <f>VLOOKUP(C:C,total260724105509!B:F,5,0)</f>
        <v>#N/A</v>
      </c>
      <c r="M318" s="392"/>
      <c r="N318" s="8"/>
      <c r="O318" s="12"/>
      <c r="P318" s="44">
        <v>0</v>
      </c>
      <c r="Q318" s="44">
        <v>0</v>
      </c>
      <c r="R318" s="44">
        <v>0</v>
      </c>
      <c r="S318" s="44">
        <v>0</v>
      </c>
      <c r="T318" s="44">
        <v>0</v>
      </c>
      <c r="U318" s="45">
        <v>0</v>
      </c>
      <c r="V318" s="45">
        <v>0</v>
      </c>
      <c r="W318" s="45">
        <v>0</v>
      </c>
      <c r="X318" s="41" t="e">
        <v>#N/A</v>
      </c>
      <c r="Y318" s="9"/>
      <c r="Z318" s="13"/>
      <c r="AA318" s="13"/>
    </row>
    <row r="319" spans="1:27">
      <c r="A319" s="29"/>
      <c r="B319" s="2"/>
      <c r="C319" s="49"/>
      <c r="D319" s="49"/>
      <c r="E319" s="50"/>
      <c r="F319" s="50"/>
      <c r="G319" s="8"/>
      <c r="H319" s="21"/>
      <c r="I319" s="8"/>
      <c r="J319" s="203" t="e">
        <f>VLOOKUP(C319,'出荷数2307～2406total241008110618'!B:F,5,0)</f>
        <v>#N/A</v>
      </c>
      <c r="K319" s="214" t="e">
        <f>VLOOKUP(C319,'出荷数2407-2506total250730101950'!B:F,5,0)</f>
        <v>#N/A</v>
      </c>
      <c r="L319" s="203" t="e">
        <f>VLOOKUP(C:C,total260724105509!B:F,5,0)</f>
        <v>#N/A</v>
      </c>
      <c r="M319" s="392"/>
      <c r="N319" s="8"/>
      <c r="O319" s="12"/>
      <c r="P319" s="44">
        <v>0</v>
      </c>
      <c r="Q319" s="44">
        <v>0</v>
      </c>
      <c r="R319" s="44">
        <v>0</v>
      </c>
      <c r="S319" s="44">
        <v>0</v>
      </c>
      <c r="T319" s="44">
        <v>0</v>
      </c>
      <c r="U319" s="45">
        <v>0</v>
      </c>
      <c r="V319" s="45">
        <v>0</v>
      </c>
      <c r="W319" s="45">
        <v>0</v>
      </c>
      <c r="X319" s="41" t="e">
        <v>#N/A</v>
      </c>
      <c r="Y319" s="9"/>
      <c r="Z319" s="13"/>
      <c r="AA319" s="13"/>
    </row>
    <row r="320" spans="1:27">
      <c r="A320" s="29"/>
      <c r="B320" s="2"/>
      <c r="C320" s="49"/>
      <c r="D320" s="49"/>
      <c r="E320" s="50"/>
      <c r="F320" s="50"/>
      <c r="G320" s="8"/>
      <c r="H320" s="21"/>
      <c r="I320" s="8"/>
      <c r="J320" s="203" t="e">
        <f>VLOOKUP(C320,'出荷数2307～2406total241008110618'!B:F,5,0)</f>
        <v>#N/A</v>
      </c>
      <c r="K320" s="214" t="e">
        <f>VLOOKUP(C320,'出荷数2407-2506total250730101950'!B:F,5,0)</f>
        <v>#N/A</v>
      </c>
      <c r="L320" s="203" t="e">
        <f>VLOOKUP(C:C,total260724105509!B:F,5,0)</f>
        <v>#N/A</v>
      </c>
      <c r="M320" s="392"/>
      <c r="N320" s="8"/>
      <c r="O320" s="12"/>
      <c r="P320" s="44">
        <v>0</v>
      </c>
      <c r="Q320" s="44">
        <v>0</v>
      </c>
      <c r="R320" s="44">
        <v>0</v>
      </c>
      <c r="S320" s="44">
        <v>0</v>
      </c>
      <c r="T320" s="44">
        <v>0</v>
      </c>
      <c r="U320" s="45">
        <v>0</v>
      </c>
      <c r="V320" s="45">
        <v>0</v>
      </c>
      <c r="W320" s="45">
        <v>0</v>
      </c>
      <c r="X320" s="41" t="e">
        <v>#N/A</v>
      </c>
      <c r="Y320" s="9"/>
      <c r="Z320" s="13"/>
      <c r="AA320" s="13"/>
    </row>
    <row r="321" spans="1:27">
      <c r="A321" s="29"/>
      <c r="B321" s="2"/>
      <c r="C321" s="49"/>
      <c r="D321" s="49"/>
      <c r="E321" s="50"/>
      <c r="F321" s="50"/>
      <c r="G321" s="8"/>
      <c r="H321" s="21">
        <v>0</v>
      </c>
      <c r="I321" s="8" t="e">
        <f>VLOOKUP(C321,'202310-202403出荷数total2403220951'!B:F,5,0)</f>
        <v>#N/A</v>
      </c>
      <c r="J321" s="203" t="e">
        <f>VLOOKUP(C321,'出荷数2307～2406total241008110618'!B:F,5,0)</f>
        <v>#N/A</v>
      </c>
      <c r="K321" s="214" t="e">
        <f>VLOOKUP(C321,'出荷数2407-2506total250730101950'!B:F,5,0)</f>
        <v>#N/A</v>
      </c>
      <c r="L321" s="203" t="e">
        <f>VLOOKUP(C:C,total260724105509!B:F,5,0)</f>
        <v>#N/A</v>
      </c>
      <c r="M321" s="392"/>
      <c r="N321" s="8"/>
      <c r="O321" s="12"/>
      <c r="P321" s="44">
        <v>0</v>
      </c>
      <c r="Q321" s="44">
        <v>0</v>
      </c>
      <c r="R321" s="44">
        <v>0</v>
      </c>
      <c r="S321" s="44">
        <v>0</v>
      </c>
      <c r="T321" s="44">
        <v>0</v>
      </c>
      <c r="U321" s="45">
        <v>0</v>
      </c>
      <c r="V321" s="45">
        <v>0</v>
      </c>
      <c r="W321" s="45">
        <v>0</v>
      </c>
      <c r="X321" s="41" t="e">
        <v>#N/A</v>
      </c>
      <c r="Y321" s="9"/>
      <c r="Z321" s="13"/>
      <c r="AA321" s="13"/>
    </row>
    <row r="322" spans="1:27">
      <c r="A322" s="29"/>
      <c r="B322" s="244"/>
      <c r="H322" s="245"/>
      <c r="L322" s="203" t="e">
        <f>VLOOKUP(C:C,total260724105509!B:F,5,0)</f>
        <v>#N/A</v>
      </c>
      <c r="M322" s="392"/>
      <c r="O322" s="246"/>
      <c r="P322" s="247"/>
      <c r="Q322" s="247"/>
      <c r="R322" s="247"/>
      <c r="S322" s="247"/>
      <c r="T322" s="247"/>
      <c r="U322" s="248"/>
      <c r="V322" s="248"/>
      <c r="W322" s="248"/>
      <c r="X322" s="249"/>
      <c r="Z322" s="14"/>
      <c r="AA322" s="14"/>
    </row>
    <row r="323" spans="1:27">
      <c r="A323" s="29"/>
      <c r="B323" s="244"/>
      <c r="H323" s="245"/>
      <c r="L323" s="203" t="e">
        <f>VLOOKUP(C:C,total260724105509!B:F,5,0)</f>
        <v>#N/A</v>
      </c>
      <c r="M323" s="392"/>
      <c r="O323" s="246"/>
      <c r="P323" s="247"/>
      <c r="Q323" s="247"/>
      <c r="R323" s="247"/>
      <c r="S323" s="247"/>
      <c r="T323" s="247"/>
      <c r="U323" s="248"/>
      <c r="V323" s="248"/>
      <c r="W323" s="248"/>
      <c r="X323" s="249"/>
      <c r="Z323" s="14"/>
      <c r="AA323" s="14"/>
    </row>
    <row r="324" spans="1:27">
      <c r="A324" s="29"/>
      <c r="B324" s="244"/>
      <c r="H324" s="245"/>
      <c r="L324" s="203" t="e">
        <f>VLOOKUP(C:C,total260724105509!B:F,5,0)</f>
        <v>#N/A</v>
      </c>
      <c r="M324" s="392"/>
      <c r="O324" s="246"/>
      <c r="P324" s="247"/>
      <c r="Q324" s="247"/>
      <c r="R324" s="247"/>
      <c r="S324" s="247"/>
      <c r="T324" s="247"/>
      <c r="U324" s="248"/>
      <c r="V324" s="248"/>
      <c r="W324" s="248"/>
      <c r="X324" s="249"/>
      <c r="Z324" s="14"/>
      <c r="AA324" s="14"/>
    </row>
    <row r="325" spans="1:27">
      <c r="A325" s="29"/>
      <c r="B325" s="244"/>
      <c r="H325" s="245"/>
      <c r="L325" s="203" t="e">
        <f>VLOOKUP(C:C,total260724105509!B:F,5,0)</f>
        <v>#N/A</v>
      </c>
      <c r="M325" s="392"/>
      <c r="O325" s="246"/>
      <c r="P325" s="247"/>
      <c r="Q325" s="247"/>
      <c r="R325" s="247"/>
      <c r="S325" s="247"/>
      <c r="T325" s="247"/>
      <c r="U325" s="248"/>
      <c r="V325" s="248"/>
      <c r="W325" s="248"/>
      <c r="X325" s="249"/>
      <c r="Z325" s="14"/>
      <c r="AA325" s="14"/>
    </row>
    <row r="326" spans="1:27">
      <c r="A326" s="29"/>
      <c r="B326" s="244"/>
      <c r="H326" s="245"/>
      <c r="L326" s="203" t="e">
        <f>VLOOKUP(C:C,total260724105509!B:F,5,0)</f>
        <v>#N/A</v>
      </c>
      <c r="M326" s="392"/>
      <c r="O326" s="246"/>
      <c r="P326" s="247"/>
      <c r="Q326" s="247"/>
      <c r="R326" s="247"/>
      <c r="S326" s="247"/>
      <c r="T326" s="247"/>
      <c r="U326" s="248"/>
      <c r="V326" s="248"/>
      <c r="W326" s="248"/>
      <c r="X326" s="249"/>
      <c r="Z326" s="14"/>
      <c r="AA326" s="14"/>
    </row>
    <row r="327" spans="1:27">
      <c r="A327" s="29"/>
      <c r="B327" s="244"/>
      <c r="H327" s="245"/>
      <c r="L327" s="203" t="e">
        <f>VLOOKUP(C:C,total260724105509!B:F,5,0)</f>
        <v>#N/A</v>
      </c>
      <c r="M327" s="392"/>
      <c r="O327" s="246"/>
      <c r="P327" s="247"/>
      <c r="Q327" s="247"/>
      <c r="R327" s="247"/>
      <c r="S327" s="247"/>
      <c r="T327" s="247"/>
      <c r="U327" s="248"/>
      <c r="V327" s="248"/>
      <c r="W327" s="248"/>
      <c r="X327" s="249"/>
      <c r="Z327" s="14"/>
      <c r="AA327" s="14"/>
    </row>
  </sheetData>
  <autoFilter ref="A1:AB329" xr:uid="{00000000-0009-0000-0000-000035000000}">
    <filterColumn colId="15" showButton="0"/>
    <filterColumn colId="17" showButton="0"/>
  </autoFilter>
  <mergeCells count="2">
    <mergeCell ref="P1:Q1"/>
    <mergeCell ref="R1:S1"/>
  </mergeCells>
  <phoneticPr fontId="14"/>
  <conditionalFormatting sqref="X1:X1048576">
    <cfRule type="cellIs" dxfId="16" priority="1" operator="lessThan">
      <formula>0.33</formula>
    </cfRule>
  </conditionalFormatting>
  <dataValidations count="2">
    <dataValidation imeMode="off" allowBlank="1" showInputMessage="1" showErrorMessage="1" sqref="C67 C65 C283:C329 C331:C64495 C1:C63 C76:C280" xr:uid="{CF7A63EA-4C44-4996-B942-924103316E30}"/>
    <dataValidation imeMode="hiragana" allowBlank="1" showInputMessage="1" showErrorMessage="1" sqref="D67:F67 D1:E63 F1:F65 E66:F66 E64:E65 D76:D92 E68:F92 D114:D146 D4:F6 D93:F113 E114:F154 D282:F288 D289:D64495 E289:F64550 D155:F280" xr:uid="{2CE75A06-B054-4826-91CB-0D1C8D01C42E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AC71-04B2-42DA-829D-BE0460DC96A2}">
  <sheetPr filterMode="1"/>
  <dimension ref="A1:AG329"/>
  <sheetViews>
    <sheetView zoomScaleNormal="100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W46" sqref="W46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6" style="393" customWidth="1"/>
    <col min="14" max="14" width="8.25" style="27" hidden="1" customWidth="1"/>
    <col min="15" max="15" width="9" style="1" customWidth="1"/>
    <col min="16" max="16" width="8.625" style="1" customWidth="1"/>
    <col min="17" max="17" width="9" style="1" customWidth="1"/>
    <col min="18" max="19" width="9" style="22" customWidth="1"/>
    <col min="20" max="23" width="9" style="1" customWidth="1"/>
    <col min="24" max="24" width="8.5" style="42" customWidth="1"/>
    <col min="25" max="25" width="7" style="1" customWidth="1"/>
    <col min="26" max="26" width="15.75" style="1" customWidth="1"/>
    <col min="27" max="27" width="50.25" style="1" customWidth="1"/>
    <col min="29" max="29" width="11.25" bestFit="1" customWidth="1"/>
    <col min="31" max="16384" width="9" style="1"/>
  </cols>
  <sheetData>
    <row r="1" spans="1:33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5247</v>
      </c>
      <c r="M1" s="391" t="s">
        <v>5127</v>
      </c>
      <c r="N1" s="33"/>
      <c r="O1" s="47" t="s">
        <v>1307</v>
      </c>
      <c r="P1" s="441" t="s">
        <v>1278</v>
      </c>
      <c r="Q1" s="442"/>
      <c r="R1" s="443" t="s">
        <v>1229</v>
      </c>
      <c r="S1" s="444"/>
      <c r="T1" s="43" t="s">
        <v>1279</v>
      </c>
      <c r="U1" s="34" t="s">
        <v>1226</v>
      </c>
      <c r="V1" s="34" t="s">
        <v>1227</v>
      </c>
      <c r="W1" s="34" t="s">
        <v>1228</v>
      </c>
      <c r="X1" s="40" t="s">
        <v>1263</v>
      </c>
      <c r="Y1" s="47" t="s">
        <v>5238</v>
      </c>
      <c r="Z1" s="2" t="s">
        <v>5256</v>
      </c>
      <c r="AA1" s="2" t="s">
        <v>2957</v>
      </c>
      <c r="AC1" s="414" t="s">
        <v>5257</v>
      </c>
      <c r="AE1" s="2" t="s">
        <v>4205</v>
      </c>
      <c r="AG1" s="2" t="s">
        <v>2957</v>
      </c>
    </row>
    <row r="2" spans="1:33" hidden="1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VLOOKUP(C:C,total260724105509!B:F,5,0)</f>
        <v>647</v>
      </c>
      <c r="M2" s="392"/>
      <c r="N2" s="8"/>
      <c r="O2" s="21">
        <f>L2/12*5</f>
        <v>269.58333333333331</v>
      </c>
      <c r="P2" s="44">
        <v>616</v>
      </c>
      <c r="Q2" s="44">
        <v>665</v>
      </c>
      <c r="R2" s="44">
        <v>0</v>
      </c>
      <c r="S2" s="44">
        <v>0</v>
      </c>
      <c r="T2" s="44">
        <v>665</v>
      </c>
      <c r="U2" s="45">
        <v>0</v>
      </c>
      <c r="V2" s="45">
        <v>-49</v>
      </c>
      <c r="W2" s="45">
        <v>-318.58333333333331</v>
      </c>
      <c r="X2" s="41">
        <v>1.0503246753246753</v>
      </c>
      <c r="Y2" s="408"/>
      <c r="Z2" s="188"/>
      <c r="AA2" s="188"/>
      <c r="AC2" s="415">
        <f t="shared" ref="AC2:AC65" si="0">SUM(P2,AA2,R2)/L2</f>
        <v>0.95208655332302938</v>
      </c>
    </row>
    <row r="3" spans="1:33" ht="18" hidden="1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VLOOKUP(C:C,total260724105509!B:F,5,0)</f>
        <v>1769</v>
      </c>
      <c r="M3" s="392"/>
      <c r="N3" s="8"/>
      <c r="O3" s="21">
        <f>L3/12*5</f>
        <v>737.08333333333326</v>
      </c>
      <c r="P3" s="44">
        <v>1324</v>
      </c>
      <c r="Q3" s="44">
        <v>1535</v>
      </c>
      <c r="R3" s="44">
        <v>0</v>
      </c>
      <c r="S3" s="44">
        <v>0</v>
      </c>
      <c r="T3" s="44">
        <v>2835</v>
      </c>
      <c r="U3" s="45">
        <v>-1300</v>
      </c>
      <c r="V3" s="45">
        <v>-1511</v>
      </c>
      <c r="W3" s="45">
        <v>-2248.083333333333</v>
      </c>
      <c r="X3" s="41">
        <v>1.3361027190332326</v>
      </c>
      <c r="Y3" s="190"/>
      <c r="Z3" s="46"/>
      <c r="AA3" s="46"/>
      <c r="AC3" s="415">
        <f t="shared" si="0"/>
        <v>0.74844544940644431</v>
      </c>
    </row>
    <row r="4" spans="1:33" hidden="1">
      <c r="A4" s="29" t="s">
        <v>1304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VLOOKUP(C:C,total260724105509!B:F,5,0)</f>
        <v>752</v>
      </c>
      <c r="M4" s="392"/>
      <c r="N4" s="211">
        <v>1000</v>
      </c>
      <c r="O4" s="211">
        <v>1000</v>
      </c>
      <c r="P4" s="44">
        <v>6028</v>
      </c>
      <c r="Q4" s="44">
        <v>0</v>
      </c>
      <c r="R4" s="44">
        <v>0</v>
      </c>
      <c r="S4" s="44">
        <v>0</v>
      </c>
      <c r="T4" s="44">
        <v>0</v>
      </c>
      <c r="U4" s="45">
        <v>0</v>
      </c>
      <c r="V4" s="45">
        <v>6028</v>
      </c>
      <c r="W4" s="45">
        <v>5028</v>
      </c>
      <c r="X4" s="41">
        <v>0.12475116124751161</v>
      </c>
      <c r="Y4" s="190"/>
      <c r="Z4" s="46"/>
      <c r="AA4" s="46"/>
      <c r="AC4" s="415">
        <f t="shared" si="0"/>
        <v>8.0159574468085104</v>
      </c>
    </row>
    <row r="5" spans="1:33" hidden="1">
      <c r="A5" s="29" t="s">
        <v>1044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VLOOKUP(C:C,total260724105509!B:F,5,0)</f>
        <v>14384</v>
      </c>
      <c r="M5" s="392"/>
      <c r="N5" s="8"/>
      <c r="O5" s="21">
        <f t="shared" ref="O5:O7" si="1">L5/12*5</f>
        <v>5993.3333333333339</v>
      </c>
      <c r="P5" s="44">
        <v>22933</v>
      </c>
      <c r="Q5" s="44">
        <v>12510</v>
      </c>
      <c r="R5" s="44">
        <v>0</v>
      </c>
      <c r="S5" s="44">
        <v>0</v>
      </c>
      <c r="T5" s="44">
        <v>12510</v>
      </c>
      <c r="U5" s="45">
        <v>0</v>
      </c>
      <c r="V5" s="45">
        <v>10423</v>
      </c>
      <c r="W5" s="45">
        <v>4429.6666666666661</v>
      </c>
      <c r="X5" s="41">
        <v>0.62721841887236729</v>
      </c>
      <c r="Y5" s="409"/>
      <c r="Z5" s="241"/>
      <c r="AA5" s="241"/>
      <c r="AC5" s="415">
        <f t="shared" si="0"/>
        <v>1.594340934371524</v>
      </c>
    </row>
    <row r="6" spans="1:33" hidden="1">
      <c r="A6" s="29" t="s">
        <v>1045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VLOOKUP(C:C,total260724105509!B:F,5,0)</f>
        <v>209</v>
      </c>
      <c r="M6" s="392"/>
      <c r="N6" s="8"/>
      <c r="O6" s="21">
        <f t="shared" si="1"/>
        <v>87.083333333333343</v>
      </c>
      <c r="P6" s="44">
        <v>3063</v>
      </c>
      <c r="Q6" s="44">
        <v>0</v>
      </c>
      <c r="R6" s="44">
        <v>0</v>
      </c>
      <c r="S6" s="44">
        <v>0</v>
      </c>
      <c r="T6" s="44">
        <v>0</v>
      </c>
      <c r="U6" s="45">
        <v>0</v>
      </c>
      <c r="V6" s="45">
        <v>3063</v>
      </c>
      <c r="W6" s="45">
        <v>2975.9166666666665</v>
      </c>
      <c r="X6" s="41">
        <v>6.8233757753836111E-2</v>
      </c>
      <c r="Y6" s="190"/>
      <c r="Z6" s="46"/>
      <c r="AA6" s="46"/>
      <c r="AC6" s="415">
        <f t="shared" si="0"/>
        <v>14.655502392344498</v>
      </c>
    </row>
    <row r="7" spans="1:33" hidden="1">
      <c r="A7" s="29" t="s">
        <v>1046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VLOOKUP(C:C,total260724105509!B:F,5,0)</f>
        <v>#N/A</v>
      </c>
      <c r="M7" s="392" t="str">
        <f>VLOOKUP(C:C,処分売価!A:P,15,0)</f>
        <v>処分品</v>
      </c>
      <c r="N7" s="8"/>
      <c r="O7" s="21" t="e">
        <f t="shared" si="1"/>
        <v>#N/A</v>
      </c>
      <c r="P7" s="44">
        <v>1</v>
      </c>
      <c r="Q7" s="44">
        <v>0</v>
      </c>
      <c r="R7" s="44">
        <v>0</v>
      </c>
      <c r="S7" s="44">
        <v>0</v>
      </c>
      <c r="T7" s="44">
        <v>0</v>
      </c>
      <c r="U7" s="45">
        <v>0</v>
      </c>
      <c r="V7" s="45">
        <v>1</v>
      </c>
      <c r="W7" s="45" t="e">
        <v>#N/A</v>
      </c>
      <c r="X7" s="41" t="e">
        <v>#N/A</v>
      </c>
      <c r="Y7" s="190"/>
      <c r="Z7" s="46"/>
      <c r="AA7" s="46"/>
      <c r="AC7" s="415" t="e">
        <f t="shared" si="0"/>
        <v>#N/A</v>
      </c>
    </row>
    <row r="8" spans="1:33" s="152" customFormat="1" hidden="1">
      <c r="A8" s="29" t="s">
        <v>1047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>
        <f>VLOOKUP(C:C,total260724105509!B:F,5,0)</f>
        <v>3615</v>
      </c>
      <c r="M8" s="392"/>
      <c r="N8" s="148"/>
      <c r="O8" s="148">
        <f>L8/12*5</f>
        <v>1506.25</v>
      </c>
      <c r="P8" s="148">
        <v>537</v>
      </c>
      <c r="Q8" s="148">
        <v>500</v>
      </c>
      <c r="R8" s="148">
        <v>0</v>
      </c>
      <c r="S8" s="148">
        <v>0</v>
      </c>
      <c r="T8" s="148">
        <v>500</v>
      </c>
      <c r="U8" s="149">
        <v>0</v>
      </c>
      <c r="V8" s="149">
        <v>37</v>
      </c>
      <c r="W8" s="149">
        <v>-1469.25</v>
      </c>
      <c r="X8" s="150">
        <v>6.7318435754189947</v>
      </c>
      <c r="Y8" s="9"/>
      <c r="Z8" s="185"/>
      <c r="AA8" s="185"/>
      <c r="AB8" s="191"/>
      <c r="AC8" s="416">
        <f t="shared" si="0"/>
        <v>0.14854771784232365</v>
      </c>
      <c r="AD8" s="191"/>
    </row>
    <row r="9" spans="1:33" hidden="1">
      <c r="A9" s="29" t="s">
        <v>1048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VLOOKUP(C:C,total260724105509!B:F,5,0)</f>
        <v>822</v>
      </c>
      <c r="M9" s="392"/>
      <c r="N9" s="211">
        <v>1000</v>
      </c>
      <c r="O9" s="211">
        <v>1000</v>
      </c>
      <c r="P9" s="44">
        <v>3130</v>
      </c>
      <c r="Q9" s="44">
        <v>0</v>
      </c>
      <c r="R9" s="44">
        <v>15000</v>
      </c>
      <c r="S9" s="44">
        <v>0</v>
      </c>
      <c r="T9" s="44">
        <v>0</v>
      </c>
      <c r="U9" s="45">
        <v>0</v>
      </c>
      <c r="V9" s="45">
        <v>18130</v>
      </c>
      <c r="W9" s="45">
        <v>17130</v>
      </c>
      <c r="X9" s="41">
        <v>0.26261980830670928</v>
      </c>
      <c r="Y9" s="9"/>
      <c r="Z9" s="13"/>
      <c r="AA9" s="13"/>
      <c r="AC9" s="415">
        <f t="shared" si="0"/>
        <v>22.055961070559611</v>
      </c>
    </row>
    <row r="10" spans="1:33" hidden="1">
      <c r="A10" s="29" t="s">
        <v>1049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VLOOKUP(C:C,total260724105509!B:F,5,0)</f>
        <v>11108</v>
      </c>
      <c r="M10" s="392"/>
      <c r="N10" s="8"/>
      <c r="O10" s="21">
        <f t="shared" ref="O10:O57" si="2">L10/12*5</f>
        <v>4628.333333333333</v>
      </c>
      <c r="P10" s="44">
        <v>3643</v>
      </c>
      <c r="Q10" s="44">
        <v>2325</v>
      </c>
      <c r="R10" s="44">
        <v>0</v>
      </c>
      <c r="S10" s="44">
        <v>0</v>
      </c>
      <c r="T10" s="44">
        <v>2325</v>
      </c>
      <c r="U10" s="45">
        <v>0</v>
      </c>
      <c r="V10" s="45">
        <v>1318</v>
      </c>
      <c r="W10" s="45">
        <v>-3310.333333333333</v>
      </c>
      <c r="X10" s="41">
        <v>3.049135328026352</v>
      </c>
      <c r="Y10" s="190"/>
      <c r="Z10" s="46"/>
      <c r="AA10" s="46"/>
      <c r="AC10" s="415">
        <f t="shared" si="0"/>
        <v>0.32796182931220741</v>
      </c>
    </row>
    <row r="11" spans="1:33" hidden="1">
      <c r="A11" s="29" t="s">
        <v>1050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VLOOKUP(C:C,total260724105509!B:F,5,0)</f>
        <v>160</v>
      </c>
      <c r="M11" s="392"/>
      <c r="N11" s="8"/>
      <c r="O11" s="21">
        <f t="shared" si="2"/>
        <v>66.666666666666671</v>
      </c>
      <c r="P11" s="44">
        <v>2</v>
      </c>
      <c r="Q11" s="44">
        <v>0</v>
      </c>
      <c r="R11" s="44">
        <v>0</v>
      </c>
      <c r="S11" s="44">
        <v>0</v>
      </c>
      <c r="T11" s="44">
        <v>0</v>
      </c>
      <c r="U11" s="45">
        <v>0</v>
      </c>
      <c r="V11" s="45">
        <v>2</v>
      </c>
      <c r="W11" s="45">
        <v>-64.666666666666671</v>
      </c>
      <c r="X11" s="41">
        <v>80</v>
      </c>
      <c r="Y11" s="190"/>
      <c r="Z11" s="46"/>
      <c r="AA11" s="46"/>
      <c r="AC11" s="415">
        <f t="shared" si="0"/>
        <v>1.2500000000000001E-2</v>
      </c>
    </row>
    <row r="12" spans="1:33" hidden="1">
      <c r="A12" s="29" t="s">
        <v>1051</v>
      </c>
      <c r="B12" s="30" t="s">
        <v>5</v>
      </c>
      <c r="C12" s="17" t="s">
        <v>4440</v>
      </c>
      <c r="D12" s="18" t="s">
        <v>1252</v>
      </c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VLOOKUP(C:C,total260724105509!B:F,5,0)</f>
        <v>240</v>
      </c>
      <c r="M12" s="392"/>
      <c r="N12" s="8"/>
      <c r="O12" s="21">
        <f t="shared" si="2"/>
        <v>100</v>
      </c>
      <c r="P12" s="44">
        <v>971</v>
      </c>
      <c r="Q12" s="44">
        <v>0</v>
      </c>
      <c r="R12" s="44">
        <v>0</v>
      </c>
      <c r="S12" s="44">
        <v>0</v>
      </c>
      <c r="T12" s="44">
        <v>0</v>
      </c>
      <c r="U12" s="45">
        <v>0</v>
      </c>
      <c r="V12" s="45">
        <v>971</v>
      </c>
      <c r="W12" s="45">
        <v>871</v>
      </c>
      <c r="X12" s="41">
        <v>0.24716786817713698</v>
      </c>
      <c r="Y12" s="190"/>
      <c r="Z12" s="46"/>
      <c r="AA12" s="46"/>
      <c r="AC12" s="415">
        <f t="shared" si="0"/>
        <v>4.0458333333333334</v>
      </c>
    </row>
    <row r="13" spans="1:33" hidden="1">
      <c r="A13" s="29" t="s">
        <v>1052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VLOOKUP(C:C,total260724105509!B:F,5,0)</f>
        <v>16</v>
      </c>
      <c r="M13" s="392" t="str">
        <f>VLOOKUP(C:C,処分売価!A:P,15,0)</f>
        <v>処分品</v>
      </c>
      <c r="N13" s="8"/>
      <c r="O13" s="21">
        <f t="shared" si="2"/>
        <v>6.6666666666666661</v>
      </c>
      <c r="P13" s="44">
        <v>987</v>
      </c>
      <c r="Q13" s="44">
        <v>0</v>
      </c>
      <c r="R13" s="44">
        <v>0</v>
      </c>
      <c r="S13" s="44">
        <v>0</v>
      </c>
      <c r="T13" s="44">
        <v>0</v>
      </c>
      <c r="U13" s="45">
        <v>0</v>
      </c>
      <c r="V13" s="45">
        <v>987</v>
      </c>
      <c r="W13" s="45">
        <v>980.33333333333337</v>
      </c>
      <c r="X13" s="41">
        <v>1.6210739614994935E-2</v>
      </c>
      <c r="Y13" s="190"/>
      <c r="Z13" s="46"/>
      <c r="AA13" s="46"/>
      <c r="AC13" s="415">
        <f t="shared" si="0"/>
        <v>61.6875</v>
      </c>
    </row>
    <row r="14" spans="1:33" hidden="1">
      <c r="A14" s="29" t="s">
        <v>1053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VLOOKUP(C:C,total260724105509!B:F,5,0)</f>
        <v>880</v>
      </c>
      <c r="M14" s="392"/>
      <c r="N14" s="8"/>
      <c r="O14" s="21">
        <f t="shared" si="2"/>
        <v>366.66666666666663</v>
      </c>
      <c r="P14" s="44">
        <v>3211</v>
      </c>
      <c r="Q14" s="44">
        <v>300</v>
      </c>
      <c r="R14" s="44">
        <v>0</v>
      </c>
      <c r="S14" s="44">
        <v>0</v>
      </c>
      <c r="T14" s="44">
        <v>300</v>
      </c>
      <c r="U14" s="45">
        <v>0</v>
      </c>
      <c r="V14" s="45">
        <v>2911</v>
      </c>
      <c r="W14" s="45">
        <v>2544.3333333333335</v>
      </c>
      <c r="X14" s="41">
        <v>0.27405792587978822</v>
      </c>
      <c r="Y14" s="190"/>
      <c r="Z14" s="46"/>
      <c r="AA14" s="46"/>
      <c r="AC14" s="415">
        <f t="shared" si="0"/>
        <v>3.6488636363636364</v>
      </c>
    </row>
    <row r="15" spans="1:33" hidden="1">
      <c r="A15" s="29" t="s">
        <v>1054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>
        <f>VLOOKUP(C:C,total260724105509!B:F,5,0)</f>
        <v>5</v>
      </c>
      <c r="M15" s="392" t="str">
        <f>VLOOKUP(C:C,処分売価!A:P,15,0)</f>
        <v>処分品</v>
      </c>
      <c r="N15" s="8"/>
      <c r="O15" s="21">
        <f t="shared" si="2"/>
        <v>2.0833333333333335</v>
      </c>
      <c r="P15" s="44">
        <v>745</v>
      </c>
      <c r="Q15" s="44">
        <v>0</v>
      </c>
      <c r="R15" s="44">
        <v>0</v>
      </c>
      <c r="S15" s="44">
        <v>0</v>
      </c>
      <c r="T15" s="44">
        <v>0</v>
      </c>
      <c r="U15" s="45">
        <v>0</v>
      </c>
      <c r="V15" s="45">
        <v>745</v>
      </c>
      <c r="W15" s="45">
        <v>742.91666666666663</v>
      </c>
      <c r="X15" s="41">
        <v>6.7114093959731542E-3</v>
      </c>
      <c r="Y15" s="190"/>
      <c r="Z15" s="46"/>
      <c r="AA15" s="46"/>
      <c r="AC15" s="415">
        <f t="shared" si="0"/>
        <v>149</v>
      </c>
    </row>
    <row r="16" spans="1:33" hidden="1">
      <c r="A16" s="29" t="s">
        <v>1055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VLOOKUP(C:C,total260724105509!B:F,5,0)</f>
        <v>1</v>
      </c>
      <c r="M16" s="392"/>
      <c r="N16" s="8"/>
      <c r="O16" s="21">
        <f t="shared" si="2"/>
        <v>0.41666666666666663</v>
      </c>
      <c r="P16" s="44">
        <v>1</v>
      </c>
      <c r="Q16" s="44">
        <v>0</v>
      </c>
      <c r="R16" s="44">
        <v>0</v>
      </c>
      <c r="S16" s="44">
        <v>0</v>
      </c>
      <c r="T16" s="44">
        <v>0</v>
      </c>
      <c r="U16" s="45">
        <v>0</v>
      </c>
      <c r="V16" s="45">
        <v>1</v>
      </c>
      <c r="W16" s="45">
        <v>0.58333333333333337</v>
      </c>
      <c r="X16" s="41">
        <v>1</v>
      </c>
      <c r="Y16" s="190"/>
      <c r="Z16" s="46"/>
      <c r="AA16" s="46"/>
      <c r="AC16" s="415">
        <f t="shared" si="0"/>
        <v>1</v>
      </c>
    </row>
    <row r="17" spans="1:30" hidden="1">
      <c r="A17" s="29" t="s">
        <v>1056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VLOOKUP(C:C,total260724105509!B:F,5,0)</f>
        <v>143</v>
      </c>
      <c r="M17" s="392"/>
      <c r="N17" s="8"/>
      <c r="O17" s="21">
        <f t="shared" si="2"/>
        <v>59.583333333333329</v>
      </c>
      <c r="P17" s="44">
        <v>4410</v>
      </c>
      <c r="Q17" s="44">
        <v>0</v>
      </c>
      <c r="R17" s="44">
        <v>0</v>
      </c>
      <c r="S17" s="44">
        <v>0</v>
      </c>
      <c r="T17" s="44">
        <v>0</v>
      </c>
      <c r="U17" s="45">
        <v>0</v>
      </c>
      <c r="V17" s="45">
        <v>4410</v>
      </c>
      <c r="W17" s="45">
        <v>4350.416666666667</v>
      </c>
      <c r="X17" s="41">
        <v>3.2426303854875285E-2</v>
      </c>
      <c r="Y17" s="190"/>
      <c r="Z17" s="46"/>
      <c r="AA17" s="46"/>
      <c r="AC17" s="415">
        <f t="shared" si="0"/>
        <v>30.83916083916084</v>
      </c>
    </row>
    <row r="18" spans="1:30" hidden="1">
      <c r="A18" s="29" t="s">
        <v>1057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VLOOKUP(C:C,total260724105509!B:F,5,0)</f>
        <v>89</v>
      </c>
      <c r="M18" s="392"/>
      <c r="N18" s="8"/>
      <c r="O18" s="21">
        <f t="shared" si="2"/>
        <v>37.083333333333336</v>
      </c>
      <c r="P18" s="44">
        <v>2097</v>
      </c>
      <c r="Q18" s="44">
        <v>0</v>
      </c>
      <c r="R18" s="44">
        <v>0</v>
      </c>
      <c r="S18" s="44">
        <v>0</v>
      </c>
      <c r="T18" s="44">
        <v>0</v>
      </c>
      <c r="U18" s="45">
        <v>0</v>
      </c>
      <c r="V18" s="45">
        <v>2097</v>
      </c>
      <c r="W18" s="45">
        <v>2059.9166666666665</v>
      </c>
      <c r="X18" s="41">
        <v>4.2441583214115404E-2</v>
      </c>
      <c r="Y18" s="190"/>
      <c r="Z18" s="46"/>
      <c r="AA18" s="46"/>
      <c r="AC18" s="415">
        <f t="shared" si="0"/>
        <v>23.561797752808989</v>
      </c>
    </row>
    <row r="19" spans="1:30" hidden="1">
      <c r="A19" s="29" t="s">
        <v>1058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VLOOKUP(C:C,total260724105509!B:F,5,0)</f>
        <v>63</v>
      </c>
      <c r="M19" s="392" t="str">
        <f>VLOOKUP(C:C,処分売価!A:P,15,0)</f>
        <v>処分品</v>
      </c>
      <c r="N19" s="8"/>
      <c r="O19" s="21">
        <f t="shared" si="2"/>
        <v>26.25</v>
      </c>
      <c r="P19" s="44">
        <v>2212</v>
      </c>
      <c r="Q19" s="44">
        <v>0</v>
      </c>
      <c r="R19" s="44">
        <v>0</v>
      </c>
      <c r="S19" s="44">
        <v>0</v>
      </c>
      <c r="T19" s="44">
        <v>0</v>
      </c>
      <c r="U19" s="45">
        <v>0</v>
      </c>
      <c r="V19" s="45">
        <v>2212</v>
      </c>
      <c r="W19" s="45">
        <v>2185.75</v>
      </c>
      <c r="X19" s="41">
        <v>2.8481012658227847E-2</v>
      </c>
      <c r="Y19" s="190"/>
      <c r="Z19" s="46"/>
      <c r="AA19" s="46"/>
      <c r="AC19" s="415">
        <f t="shared" si="0"/>
        <v>35.111111111111114</v>
      </c>
    </row>
    <row r="20" spans="1:30" hidden="1">
      <c r="A20" s="29" t="s">
        <v>1059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VLOOKUP(C:C,total260724105509!B:F,5,0)</f>
        <v>105</v>
      </c>
      <c r="M20" s="392"/>
      <c r="N20" s="8"/>
      <c r="O20" s="21">
        <f t="shared" si="2"/>
        <v>43.75</v>
      </c>
      <c r="P20" s="44">
        <v>8010</v>
      </c>
      <c r="Q20" s="44">
        <v>0</v>
      </c>
      <c r="R20" s="44">
        <v>0</v>
      </c>
      <c r="S20" s="44">
        <v>0</v>
      </c>
      <c r="T20" s="44">
        <v>0</v>
      </c>
      <c r="U20" s="45">
        <v>0</v>
      </c>
      <c r="V20" s="45">
        <v>8010</v>
      </c>
      <c r="W20" s="45">
        <v>7966.25</v>
      </c>
      <c r="X20" s="41">
        <v>1.3108614232209739E-2</v>
      </c>
      <c r="Y20" s="190"/>
      <c r="Z20" s="46"/>
      <c r="AA20" s="46"/>
      <c r="AC20" s="415">
        <f t="shared" si="0"/>
        <v>76.285714285714292</v>
      </c>
    </row>
    <row r="21" spans="1:30" hidden="1">
      <c r="A21" s="29" t="s">
        <v>1060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VLOOKUP(C:C,total260724105509!B:F,5,0)</f>
        <v>919</v>
      </c>
      <c r="M21" s="392"/>
      <c r="N21" s="8"/>
      <c r="O21" s="21">
        <f t="shared" si="2"/>
        <v>382.91666666666663</v>
      </c>
      <c r="P21" s="44">
        <v>157</v>
      </c>
      <c r="Q21" s="44">
        <v>100</v>
      </c>
      <c r="R21" s="44">
        <v>1000</v>
      </c>
      <c r="S21" s="44">
        <v>0</v>
      </c>
      <c r="T21" s="44">
        <v>20</v>
      </c>
      <c r="U21" s="45">
        <v>80</v>
      </c>
      <c r="V21" s="45">
        <v>1137</v>
      </c>
      <c r="W21" s="45">
        <v>754.08333333333337</v>
      </c>
      <c r="X21" s="41">
        <v>5.8535031847133761</v>
      </c>
      <c r="Y21" s="190"/>
      <c r="Z21" s="46"/>
      <c r="AA21" s="46"/>
      <c r="AC21" s="415">
        <f t="shared" si="0"/>
        <v>1.2589771490750816</v>
      </c>
    </row>
    <row r="22" spans="1:30" hidden="1">
      <c r="A22" s="29" t="s">
        <v>1061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VLOOKUP(C:C,total260724105509!B:F,5,0)</f>
        <v>441</v>
      </c>
      <c r="M22" s="392"/>
      <c r="N22" s="8"/>
      <c r="O22" s="21">
        <f t="shared" si="2"/>
        <v>183.75</v>
      </c>
      <c r="P22" s="44">
        <v>3001</v>
      </c>
      <c r="Q22" s="44">
        <v>0</v>
      </c>
      <c r="R22" s="44">
        <v>0</v>
      </c>
      <c r="S22" s="44">
        <v>0</v>
      </c>
      <c r="T22" s="44">
        <v>100</v>
      </c>
      <c r="U22" s="45">
        <v>-100</v>
      </c>
      <c r="V22" s="45">
        <v>2901</v>
      </c>
      <c r="W22" s="45">
        <v>2717.25</v>
      </c>
      <c r="X22" s="41">
        <v>0.1469510163278907</v>
      </c>
      <c r="Y22" s="190"/>
      <c r="Z22" s="46"/>
      <c r="AA22" s="46"/>
      <c r="AC22" s="415">
        <f t="shared" si="0"/>
        <v>6.8049886621315192</v>
      </c>
    </row>
    <row r="23" spans="1:30" hidden="1">
      <c r="A23" s="29" t="s">
        <v>1062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VLOOKUP(C:C,total260724105509!B:F,5,0)</f>
        <v>381</v>
      </c>
      <c r="M23" s="392" t="str">
        <f>VLOOKUP(C:C,処分売価!A:P,15,0)</f>
        <v>処分品</v>
      </c>
      <c r="N23" s="8"/>
      <c r="O23" s="21">
        <f t="shared" si="2"/>
        <v>158.75</v>
      </c>
      <c r="P23" s="44">
        <v>6475</v>
      </c>
      <c r="Q23" s="44">
        <v>0</v>
      </c>
      <c r="R23" s="44">
        <v>0</v>
      </c>
      <c r="S23" s="44">
        <v>0</v>
      </c>
      <c r="T23" s="44">
        <v>0</v>
      </c>
      <c r="U23" s="45">
        <v>0</v>
      </c>
      <c r="V23" s="45">
        <v>6475</v>
      </c>
      <c r="W23" s="45">
        <v>6316.25</v>
      </c>
      <c r="X23" s="41">
        <v>5.884169884169884E-2</v>
      </c>
      <c r="Y23" s="190"/>
      <c r="Z23" s="46"/>
      <c r="AA23" s="46"/>
      <c r="AC23" s="415">
        <f t="shared" si="0"/>
        <v>16.99475065616798</v>
      </c>
    </row>
    <row r="24" spans="1:30" hidden="1">
      <c r="A24" s="29" t="s">
        <v>1063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VLOOKUP(C:C,total260724105509!B:F,5,0)</f>
        <v>143</v>
      </c>
      <c r="M24" s="392" t="str">
        <f>VLOOKUP(C:C,処分売価!A:P,15,0)</f>
        <v>処分品</v>
      </c>
      <c r="N24" s="8"/>
      <c r="O24" s="21">
        <f t="shared" si="2"/>
        <v>59.583333333333329</v>
      </c>
      <c r="P24" s="44">
        <v>1811</v>
      </c>
      <c r="Q24" s="44">
        <v>0</v>
      </c>
      <c r="R24" s="44">
        <v>0</v>
      </c>
      <c r="S24" s="44">
        <v>0</v>
      </c>
      <c r="T24" s="44">
        <v>0</v>
      </c>
      <c r="U24" s="45">
        <v>0</v>
      </c>
      <c r="V24" s="45">
        <v>1811</v>
      </c>
      <c r="W24" s="45">
        <v>1751.4166666666667</v>
      </c>
      <c r="X24" s="41">
        <v>7.8961899503037003E-2</v>
      </c>
      <c r="Y24" s="190"/>
      <c r="Z24" s="46"/>
      <c r="AA24" s="46"/>
      <c r="AC24" s="415">
        <f t="shared" si="0"/>
        <v>12.664335664335665</v>
      </c>
    </row>
    <row r="25" spans="1:30" hidden="1">
      <c r="A25" s="29" t="s">
        <v>1064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VLOOKUP(C:C,total260724105509!B:F,5,0)</f>
        <v>149</v>
      </c>
      <c r="M25" s="392" t="str">
        <f>VLOOKUP(C:C,処分売価!A:P,15,0)</f>
        <v>処分品</v>
      </c>
      <c r="N25" s="8"/>
      <c r="O25" s="21">
        <f t="shared" si="2"/>
        <v>62.083333333333329</v>
      </c>
      <c r="P25" s="44">
        <v>3775</v>
      </c>
      <c r="Q25" s="44">
        <v>0</v>
      </c>
      <c r="R25" s="44">
        <v>0</v>
      </c>
      <c r="S25" s="44">
        <v>0</v>
      </c>
      <c r="T25" s="44">
        <v>0</v>
      </c>
      <c r="U25" s="45">
        <v>0</v>
      </c>
      <c r="V25" s="45">
        <v>3775</v>
      </c>
      <c r="W25" s="45">
        <v>3712.9166666666665</v>
      </c>
      <c r="X25" s="41">
        <v>3.9470198675496691E-2</v>
      </c>
      <c r="Y25" s="190"/>
      <c r="Z25" s="46"/>
      <c r="AA25" s="46"/>
      <c r="AC25" s="415">
        <f t="shared" si="0"/>
        <v>25.335570469798657</v>
      </c>
    </row>
    <row r="26" spans="1:30" hidden="1">
      <c r="A26" s="29" t="s">
        <v>1065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>
        <f>VLOOKUP(C:C,total260724105509!B:F,5,0)</f>
        <v>28</v>
      </c>
      <c r="M26" s="392" t="str">
        <f>VLOOKUP(C:C,処分売価!A:P,15,0)</f>
        <v>処分品</v>
      </c>
      <c r="N26" s="8"/>
      <c r="O26" s="21">
        <f t="shared" si="2"/>
        <v>11.666666666666668</v>
      </c>
      <c r="P26" s="44">
        <v>42</v>
      </c>
      <c r="Q26" s="44">
        <v>0</v>
      </c>
      <c r="R26" s="44">
        <v>0</v>
      </c>
      <c r="S26" s="44">
        <v>0</v>
      </c>
      <c r="T26" s="44">
        <v>0</v>
      </c>
      <c r="U26" s="45">
        <v>0</v>
      </c>
      <c r="V26" s="45">
        <v>42</v>
      </c>
      <c r="W26" s="45">
        <v>30.333333333333332</v>
      </c>
      <c r="X26" s="41">
        <v>0.66666666666666663</v>
      </c>
      <c r="Y26" s="190"/>
      <c r="Z26" s="46"/>
      <c r="AA26" s="46"/>
      <c r="AC26" s="415">
        <f t="shared" si="0"/>
        <v>1.5</v>
      </c>
    </row>
    <row r="27" spans="1:30" hidden="1">
      <c r="A27" s="29" t="s">
        <v>1066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VLOOKUP(C:C,total260724105509!B:F,5,0)</f>
        <v>379</v>
      </c>
      <c r="M27" s="392" t="str">
        <f>VLOOKUP(C:C,処分売価!A:P,15,0)</f>
        <v>処分品</v>
      </c>
      <c r="N27" s="8"/>
      <c r="O27" s="21">
        <f t="shared" si="2"/>
        <v>157.91666666666666</v>
      </c>
      <c r="P27" s="44">
        <v>5493</v>
      </c>
      <c r="Q27" s="44">
        <v>100</v>
      </c>
      <c r="R27" s="44">
        <v>0</v>
      </c>
      <c r="S27" s="44">
        <v>0</v>
      </c>
      <c r="T27" s="44">
        <v>100</v>
      </c>
      <c r="U27" s="45">
        <v>0</v>
      </c>
      <c r="V27" s="45">
        <v>5393</v>
      </c>
      <c r="W27" s="45">
        <v>5235.083333333333</v>
      </c>
      <c r="X27" s="41">
        <v>6.8996905152011651E-2</v>
      </c>
      <c r="Y27" s="190"/>
      <c r="Z27" s="46"/>
      <c r="AA27" s="46"/>
      <c r="AC27" s="415">
        <f t="shared" si="0"/>
        <v>14.493403693931398</v>
      </c>
    </row>
    <row r="28" spans="1:30" s="152" customFormat="1" hidden="1">
      <c r="A28" s="29" t="s">
        <v>1067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VLOOKUP(C:C,total260724105509!B:F,5,0)</f>
        <v>53</v>
      </c>
      <c r="M28" s="392" t="str">
        <f>VLOOKUP(C:C,処分売価!A:P,15,0)</f>
        <v>処分品</v>
      </c>
      <c r="N28" s="8"/>
      <c r="O28" s="21">
        <f t="shared" si="2"/>
        <v>22.083333333333336</v>
      </c>
      <c r="P28" s="148">
        <v>1860</v>
      </c>
      <c r="Q28" s="148">
        <v>0</v>
      </c>
      <c r="R28" s="44">
        <v>0</v>
      </c>
      <c r="S28" s="148">
        <v>0</v>
      </c>
      <c r="T28" s="148">
        <v>0</v>
      </c>
      <c r="U28" s="149">
        <v>0</v>
      </c>
      <c r="V28" s="149">
        <v>1860</v>
      </c>
      <c r="W28" s="149">
        <v>1837.9166666666667</v>
      </c>
      <c r="X28" s="150">
        <v>2.849462365591398E-2</v>
      </c>
      <c r="Y28" s="190"/>
      <c r="Z28" s="151"/>
      <c r="AA28" s="151"/>
      <c r="AB28" s="191"/>
      <c r="AC28" s="416">
        <f t="shared" si="0"/>
        <v>35.094339622641506</v>
      </c>
      <c r="AD28" s="191"/>
    </row>
    <row r="29" spans="1:30" hidden="1">
      <c r="A29" s="29" t="s">
        <v>1068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VLOOKUP(C:C,total260724105509!B:F,5,0)</f>
        <v>94</v>
      </c>
      <c r="M29" s="392"/>
      <c r="N29" s="211">
        <v>500</v>
      </c>
      <c r="O29" s="211">
        <f t="shared" si="2"/>
        <v>39.166666666666664</v>
      </c>
      <c r="P29" s="44">
        <v>2255</v>
      </c>
      <c r="Q29" s="44">
        <v>0</v>
      </c>
      <c r="R29" s="44">
        <v>0</v>
      </c>
      <c r="S29" s="44">
        <v>0</v>
      </c>
      <c r="T29" s="44">
        <v>0</v>
      </c>
      <c r="U29" s="45">
        <v>0</v>
      </c>
      <c r="V29" s="45">
        <v>2255</v>
      </c>
      <c r="W29" s="45">
        <v>2215.8333333333335</v>
      </c>
      <c r="X29" s="41">
        <v>4.1685144124168516E-2</v>
      </c>
      <c r="Y29" s="190"/>
      <c r="Z29" s="46"/>
      <c r="AA29" s="46"/>
      <c r="AC29" s="415">
        <f t="shared" si="0"/>
        <v>23.98936170212766</v>
      </c>
    </row>
    <row r="30" spans="1:30" s="402" customFormat="1" ht="15.75" hidden="1">
      <c r="A30" s="29" t="s">
        <v>1069</v>
      </c>
      <c r="B30" s="394" t="s">
        <v>356</v>
      </c>
      <c r="C30" s="395" t="s">
        <v>192</v>
      </c>
      <c r="D30" s="396" t="s">
        <v>190</v>
      </c>
      <c r="E30" s="395" t="s">
        <v>193</v>
      </c>
      <c r="F30" s="395">
        <v>935</v>
      </c>
      <c r="G30" s="397">
        <v>77</v>
      </c>
      <c r="H30" s="397">
        <v>731</v>
      </c>
      <c r="I30" s="397">
        <f>VLOOKUP(C30,'202310-202403出荷数total2403220951'!B:F,5,0)</f>
        <v>163</v>
      </c>
      <c r="J30" s="397">
        <f>VLOOKUP(C30,'出荷数2307～2406total241008110618'!B:F,5,0)</f>
        <v>235</v>
      </c>
      <c r="K30" s="397">
        <f>VLOOKUP(C30,'出荷数2407-2506total250730101950'!B:F,5,0)</f>
        <v>20</v>
      </c>
      <c r="L30" s="397">
        <f>VLOOKUP(C:C,total260724105509!B:F,5,0)</f>
        <v>3</v>
      </c>
      <c r="M30" s="398" t="str">
        <f>VLOOKUP(C:C,処分売価!A:P,15,0)</f>
        <v>処分品</v>
      </c>
      <c r="N30" s="397"/>
      <c r="O30" s="397">
        <f t="shared" si="2"/>
        <v>1.25</v>
      </c>
      <c r="P30" s="397">
        <v>1</v>
      </c>
      <c r="Q30" s="397">
        <v>0</v>
      </c>
      <c r="R30" s="397">
        <v>0</v>
      </c>
      <c r="S30" s="397">
        <v>0</v>
      </c>
      <c r="T30" s="397">
        <v>0</v>
      </c>
      <c r="U30" s="399">
        <v>0</v>
      </c>
      <c r="V30" s="399">
        <v>1</v>
      </c>
      <c r="W30" s="399">
        <v>-0.25</v>
      </c>
      <c r="X30" s="400">
        <v>3</v>
      </c>
      <c r="Y30" s="190"/>
      <c r="Z30" s="401"/>
      <c r="AA30" s="401"/>
      <c r="AC30" s="417">
        <f t="shared" si="0"/>
        <v>0.33333333333333331</v>
      </c>
    </row>
    <row r="31" spans="1:30" hidden="1">
      <c r="A31" s="29" t="s">
        <v>1070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VLOOKUP(C:C,total260724105509!B:F,5,0)</f>
        <v>50</v>
      </c>
      <c r="M31" s="392"/>
      <c r="N31" s="8"/>
      <c r="O31" s="21">
        <f t="shared" si="2"/>
        <v>20.833333333333336</v>
      </c>
      <c r="P31" s="44">
        <v>893</v>
      </c>
      <c r="Q31" s="44">
        <v>0</v>
      </c>
      <c r="R31" s="44">
        <v>0</v>
      </c>
      <c r="S31" s="44">
        <v>0</v>
      </c>
      <c r="T31" s="44">
        <v>0</v>
      </c>
      <c r="U31" s="45">
        <v>0</v>
      </c>
      <c r="V31" s="45">
        <v>893</v>
      </c>
      <c r="W31" s="45">
        <v>872.16666666666663</v>
      </c>
      <c r="X31" s="41">
        <v>5.5991041433370664E-2</v>
      </c>
      <c r="Y31" s="190"/>
      <c r="Z31" s="46"/>
      <c r="AA31" s="46"/>
      <c r="AC31" s="415">
        <f t="shared" si="0"/>
        <v>17.86</v>
      </c>
    </row>
    <row r="32" spans="1:30" hidden="1">
      <c r="A32" s="29" t="s">
        <v>1071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VLOOKUP(C:C,total260724105509!B:F,5,0)</f>
        <v>35</v>
      </c>
      <c r="M32" s="392" t="str">
        <f>VLOOKUP(C:C,処分売価!A:P,15,0)</f>
        <v>処分品</v>
      </c>
      <c r="N32" s="8"/>
      <c r="O32" s="21">
        <f t="shared" si="2"/>
        <v>14.583333333333332</v>
      </c>
      <c r="P32" s="44">
        <v>1940</v>
      </c>
      <c r="Q32" s="44">
        <v>0</v>
      </c>
      <c r="R32" s="44">
        <v>0</v>
      </c>
      <c r="S32" s="44">
        <v>0</v>
      </c>
      <c r="T32" s="44">
        <v>0</v>
      </c>
      <c r="U32" s="45">
        <v>0</v>
      </c>
      <c r="V32" s="45">
        <v>1940</v>
      </c>
      <c r="W32" s="45">
        <v>1925.4166666666667</v>
      </c>
      <c r="X32" s="41">
        <v>1.804123711340206E-2</v>
      </c>
      <c r="Y32" s="190"/>
      <c r="Z32" s="46"/>
      <c r="AA32" s="46"/>
      <c r="AC32" s="415">
        <f t="shared" si="0"/>
        <v>55.428571428571431</v>
      </c>
    </row>
    <row r="33" spans="1:30" hidden="1">
      <c r="A33" s="29" t="s">
        <v>1072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VLOOKUP(C:C,total260724105509!B:F,5,0)</f>
        <v>543</v>
      </c>
      <c r="M33" s="392"/>
      <c r="N33" s="8">
        <v>41</v>
      </c>
      <c r="O33" s="211">
        <f t="shared" si="2"/>
        <v>226.25</v>
      </c>
      <c r="P33" s="44">
        <v>2930</v>
      </c>
      <c r="Q33" s="44">
        <v>0</v>
      </c>
      <c r="R33" s="44">
        <v>0</v>
      </c>
      <c r="S33" s="44">
        <v>0</v>
      </c>
      <c r="T33" s="44">
        <v>0</v>
      </c>
      <c r="U33" s="45">
        <v>0</v>
      </c>
      <c r="V33" s="45">
        <v>2930</v>
      </c>
      <c r="W33" s="45">
        <v>2703.75</v>
      </c>
      <c r="X33" s="41">
        <v>0.18532423208191126</v>
      </c>
      <c r="Y33" s="190"/>
      <c r="Z33" s="46"/>
      <c r="AA33" s="46"/>
      <c r="AC33" s="415">
        <f t="shared" si="0"/>
        <v>5.3959484346224675</v>
      </c>
    </row>
    <row r="34" spans="1:30" hidden="1">
      <c r="A34" s="29" t="s">
        <v>1073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VLOOKUP(C:C,total260724105509!B:F,5,0)</f>
        <v>74</v>
      </c>
      <c r="M34" s="392"/>
      <c r="N34" s="8"/>
      <c r="O34" s="21">
        <f t="shared" si="2"/>
        <v>30.833333333333336</v>
      </c>
      <c r="P34" s="44">
        <v>289</v>
      </c>
      <c r="Q34" s="44">
        <v>0</v>
      </c>
      <c r="R34" s="44">
        <v>0</v>
      </c>
      <c r="S34" s="44">
        <v>0</v>
      </c>
      <c r="T34" s="44">
        <v>0</v>
      </c>
      <c r="U34" s="45">
        <v>0</v>
      </c>
      <c r="V34" s="45">
        <v>289</v>
      </c>
      <c r="W34" s="45">
        <v>258.16666666666669</v>
      </c>
      <c r="X34" s="41">
        <v>0.25605536332179929</v>
      </c>
      <c r="Y34" s="190"/>
      <c r="Z34" s="46"/>
      <c r="AA34" s="46"/>
      <c r="AC34" s="415">
        <f t="shared" si="0"/>
        <v>3.9054054054054053</v>
      </c>
    </row>
    <row r="35" spans="1:30" hidden="1">
      <c r="A35" s="29" t="s">
        <v>1074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VLOOKUP(C:C,total260724105509!B:F,5,0)</f>
        <v>97</v>
      </c>
      <c r="M35" s="392" t="str">
        <f>VLOOKUP(C:C,処分売価!A:P,15,0)</f>
        <v>処分品</v>
      </c>
      <c r="N35" s="8"/>
      <c r="O35" s="21">
        <f t="shared" si="2"/>
        <v>40.416666666666671</v>
      </c>
      <c r="P35" s="44">
        <v>2015</v>
      </c>
      <c r="Q35" s="44">
        <v>0</v>
      </c>
      <c r="R35" s="44">
        <v>0</v>
      </c>
      <c r="S35" s="44">
        <v>0</v>
      </c>
      <c r="T35" s="44">
        <v>0</v>
      </c>
      <c r="U35" s="45">
        <v>0</v>
      </c>
      <c r="V35" s="45">
        <v>2015</v>
      </c>
      <c r="W35" s="45">
        <v>1974.5833333333333</v>
      </c>
      <c r="X35" s="41">
        <v>4.813895781637717E-2</v>
      </c>
      <c r="Y35" s="190"/>
      <c r="Z35" s="46"/>
      <c r="AA35" s="46"/>
      <c r="AC35" s="415">
        <f t="shared" si="0"/>
        <v>20.773195876288661</v>
      </c>
    </row>
    <row r="36" spans="1:30" hidden="1">
      <c r="A36" s="29" t="s">
        <v>1075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VLOOKUP(C:C,total260724105509!B:F,5,0)</f>
        <v>981</v>
      </c>
      <c r="M36" s="392" t="str">
        <f>VLOOKUP(C:C,処分売価!A:P,15,0)</f>
        <v>処分品</v>
      </c>
      <c r="N36" s="8"/>
      <c r="O36" s="21">
        <f t="shared" si="2"/>
        <v>408.75</v>
      </c>
      <c r="P36" s="44">
        <v>2834</v>
      </c>
      <c r="Q36" s="44">
        <v>0</v>
      </c>
      <c r="R36" s="44">
        <v>0</v>
      </c>
      <c r="S36" s="44">
        <v>0</v>
      </c>
      <c r="T36" s="44">
        <v>0</v>
      </c>
      <c r="U36" s="45">
        <v>0</v>
      </c>
      <c r="V36" s="45">
        <v>2834</v>
      </c>
      <c r="W36" s="45">
        <v>2425.25</v>
      </c>
      <c r="X36" s="41">
        <v>0.34615384615384615</v>
      </c>
      <c r="Y36" s="190"/>
      <c r="Z36" s="46"/>
      <c r="AA36" s="46"/>
      <c r="AC36" s="415">
        <f t="shared" si="0"/>
        <v>2.8888888888888888</v>
      </c>
    </row>
    <row r="37" spans="1:30" hidden="1">
      <c r="A37" s="29" t="s">
        <v>1076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VLOOKUP(C:C,total260724105509!B:F,5,0)</f>
        <v>610</v>
      </c>
      <c r="M37" s="392" t="str">
        <f>VLOOKUP(C:C,処分売価!A:P,15,0)</f>
        <v>処分品</v>
      </c>
      <c r="N37" s="8"/>
      <c r="O37" s="21">
        <f t="shared" si="2"/>
        <v>254.16666666666669</v>
      </c>
      <c r="P37" s="44">
        <v>13160</v>
      </c>
      <c r="Q37" s="44">
        <v>0</v>
      </c>
      <c r="R37" s="44">
        <v>0</v>
      </c>
      <c r="S37" s="44">
        <v>0</v>
      </c>
      <c r="T37" s="44">
        <v>0</v>
      </c>
      <c r="U37" s="45">
        <v>0</v>
      </c>
      <c r="V37" s="45">
        <v>13160</v>
      </c>
      <c r="W37" s="45">
        <v>12905.833333333334</v>
      </c>
      <c r="X37" s="41">
        <v>4.6352583586626139E-2</v>
      </c>
      <c r="Y37" s="190"/>
      <c r="Z37" s="46"/>
      <c r="AA37" s="46"/>
      <c r="AC37" s="415">
        <f t="shared" si="0"/>
        <v>21.57377049180328</v>
      </c>
    </row>
    <row r="38" spans="1:30" hidden="1">
      <c r="A38" s="29" t="s">
        <v>1077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VLOOKUP(C:C,total260724105509!B:F,5,0)</f>
        <v>313</v>
      </c>
      <c r="M38" s="392" t="str">
        <f>VLOOKUP(C:C,処分売価!A:P,15,0)</f>
        <v>処分品</v>
      </c>
      <c r="N38" s="8"/>
      <c r="O38" s="21">
        <f t="shared" si="2"/>
        <v>130.41666666666666</v>
      </c>
      <c r="P38" s="44">
        <v>554</v>
      </c>
      <c r="Q38" s="44">
        <v>0</v>
      </c>
      <c r="R38" s="44">
        <v>0</v>
      </c>
      <c r="S38" s="44">
        <v>0</v>
      </c>
      <c r="T38" s="44">
        <v>0</v>
      </c>
      <c r="U38" s="45">
        <v>0</v>
      </c>
      <c r="V38" s="45">
        <v>554</v>
      </c>
      <c r="W38" s="45">
        <v>423.58333333333337</v>
      </c>
      <c r="X38" s="41">
        <v>0.56498194945848379</v>
      </c>
      <c r="Y38" s="190"/>
      <c r="Z38" s="46"/>
      <c r="AA38" s="46"/>
      <c r="AC38" s="415">
        <f t="shared" si="0"/>
        <v>1.7699680511182108</v>
      </c>
    </row>
    <row r="39" spans="1:30" hidden="1">
      <c r="A39" s="29" t="s">
        <v>1078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VLOOKUP(C:C,total260724105509!B:F,5,0)</f>
        <v>142</v>
      </c>
      <c r="M39" s="392"/>
      <c r="N39" s="8"/>
      <c r="O39" s="21">
        <f t="shared" si="2"/>
        <v>59.166666666666671</v>
      </c>
      <c r="P39" s="44">
        <v>740</v>
      </c>
      <c r="Q39" s="44">
        <v>0</v>
      </c>
      <c r="R39" s="44">
        <v>0</v>
      </c>
      <c r="S39" s="44">
        <v>0</v>
      </c>
      <c r="T39" s="44">
        <v>0</v>
      </c>
      <c r="U39" s="45">
        <v>0</v>
      </c>
      <c r="V39" s="45">
        <v>740</v>
      </c>
      <c r="W39" s="45">
        <v>680.83333333333337</v>
      </c>
      <c r="X39" s="41">
        <v>0.1918918918918919</v>
      </c>
      <c r="Y39" s="190"/>
      <c r="Z39" s="46"/>
      <c r="AA39" s="46"/>
      <c r="AC39" s="415">
        <f t="shared" si="0"/>
        <v>5.211267605633803</v>
      </c>
    </row>
    <row r="40" spans="1:30" s="152" customFormat="1" hidden="1">
      <c r="A40" s="29" t="s">
        <v>1079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VLOOKUP(C:C,total260724105509!B:F,5,0)</f>
        <v>#N/A</v>
      </c>
      <c r="M40" s="392"/>
      <c r="N40" s="211">
        <v>470</v>
      </c>
      <c r="O40" s="211" t="e">
        <f t="shared" si="2"/>
        <v>#N/A</v>
      </c>
      <c r="P40" s="148">
        <v>106</v>
      </c>
      <c r="Q40" s="148">
        <v>0</v>
      </c>
      <c r="R40" s="44">
        <v>0</v>
      </c>
      <c r="S40" s="148">
        <v>0</v>
      </c>
      <c r="T40" s="148">
        <v>0</v>
      </c>
      <c r="U40" s="149">
        <v>0</v>
      </c>
      <c r="V40" s="149">
        <v>106</v>
      </c>
      <c r="W40" s="149" t="e">
        <v>#N/A</v>
      </c>
      <c r="X40" s="150" t="e">
        <v>#N/A</v>
      </c>
      <c r="Y40" s="190"/>
      <c r="Z40" s="151"/>
      <c r="AA40" s="151"/>
      <c r="AB40" s="191"/>
      <c r="AC40" s="416" t="e">
        <f t="shared" si="0"/>
        <v>#N/A</v>
      </c>
      <c r="AD40" s="191"/>
    </row>
    <row r="41" spans="1:30" hidden="1">
      <c r="A41" s="29" t="s">
        <v>1080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VLOOKUP(C:C,total260724105509!B:F,5,0)</f>
        <v>921</v>
      </c>
      <c r="M41" s="392" t="str">
        <f>VLOOKUP(C:C,処分売価!A:P,15,0)</f>
        <v>処分品</v>
      </c>
      <c r="N41" s="8"/>
      <c r="O41" s="21">
        <f t="shared" si="2"/>
        <v>383.75</v>
      </c>
      <c r="P41" s="44">
        <v>3205</v>
      </c>
      <c r="Q41" s="44">
        <v>0</v>
      </c>
      <c r="R41" s="44">
        <v>0</v>
      </c>
      <c r="S41" s="44">
        <v>0</v>
      </c>
      <c r="T41" s="44">
        <v>0</v>
      </c>
      <c r="U41" s="45">
        <v>0</v>
      </c>
      <c r="V41" s="45">
        <v>3205</v>
      </c>
      <c r="W41" s="45">
        <v>2821.25</v>
      </c>
      <c r="X41" s="41">
        <v>0.28736349453978161</v>
      </c>
      <c r="Y41" s="190"/>
      <c r="Z41" s="46"/>
      <c r="AA41" s="46"/>
      <c r="AC41" s="415">
        <f t="shared" si="0"/>
        <v>3.4799131378935941</v>
      </c>
    </row>
    <row r="42" spans="1:30" hidden="1">
      <c r="A42" s="29" t="s">
        <v>1081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VLOOKUP(C:C,total260724105509!B:F,5,0)</f>
        <v>771</v>
      </c>
      <c r="M42" s="392"/>
      <c r="N42" s="8"/>
      <c r="O42" s="21">
        <f t="shared" si="2"/>
        <v>321.25</v>
      </c>
      <c r="P42" s="44">
        <v>2665</v>
      </c>
      <c r="Q42" s="44">
        <v>210</v>
      </c>
      <c r="R42" s="44">
        <v>0</v>
      </c>
      <c r="S42" s="44">
        <v>0</v>
      </c>
      <c r="T42" s="44">
        <v>210</v>
      </c>
      <c r="U42" s="45">
        <v>0</v>
      </c>
      <c r="V42" s="45">
        <v>2455</v>
      </c>
      <c r="W42" s="45">
        <v>2133.75</v>
      </c>
      <c r="X42" s="41">
        <v>0.28930581613508444</v>
      </c>
      <c r="Y42" s="190"/>
      <c r="Z42" s="46"/>
      <c r="AA42" s="46"/>
      <c r="AC42" s="415">
        <f t="shared" si="0"/>
        <v>3.4565499351491571</v>
      </c>
    </row>
    <row r="43" spans="1:30" hidden="1">
      <c r="A43" s="29" t="s">
        <v>1082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VLOOKUP(C:C,total260724105509!B:F,5,0)</f>
        <v>13</v>
      </c>
      <c r="M43" s="392" t="str">
        <f>VLOOKUP(C:C,処分売価!A:P,15,0)</f>
        <v>処分品</v>
      </c>
      <c r="N43" s="8"/>
      <c r="O43" s="21">
        <f t="shared" si="2"/>
        <v>5.4166666666666661</v>
      </c>
      <c r="P43" s="44">
        <v>4553</v>
      </c>
      <c r="Q43" s="44">
        <v>0</v>
      </c>
      <c r="R43" s="44">
        <v>0</v>
      </c>
      <c r="S43" s="44">
        <v>0</v>
      </c>
      <c r="T43" s="44">
        <v>0</v>
      </c>
      <c r="U43" s="45">
        <v>0</v>
      </c>
      <c r="V43" s="45">
        <v>4553</v>
      </c>
      <c r="W43" s="45">
        <v>4547.583333333333</v>
      </c>
      <c r="X43" s="41">
        <v>2.8552602679551946E-3</v>
      </c>
      <c r="Y43" s="190"/>
      <c r="Z43" s="46"/>
      <c r="AA43" s="46"/>
      <c r="AC43" s="415">
        <f t="shared" si="0"/>
        <v>350.23076923076923</v>
      </c>
    </row>
    <row r="44" spans="1:30" hidden="1">
      <c r="A44" s="29" t="s">
        <v>1083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VLOOKUP(C:C,total260724105509!B:F,5,0)</f>
        <v>52</v>
      </c>
      <c r="M44" s="392" t="str">
        <f>VLOOKUP(C:C,処分売価!A:P,15,0)</f>
        <v>処分品</v>
      </c>
      <c r="N44" s="8"/>
      <c r="O44" s="21">
        <f t="shared" si="2"/>
        <v>21.666666666666664</v>
      </c>
      <c r="P44" s="44">
        <v>761</v>
      </c>
      <c r="Q44" s="44">
        <v>0</v>
      </c>
      <c r="R44" s="44">
        <v>0</v>
      </c>
      <c r="S44" s="44">
        <v>0</v>
      </c>
      <c r="T44" s="44">
        <v>0</v>
      </c>
      <c r="U44" s="45">
        <v>0</v>
      </c>
      <c r="V44" s="45">
        <v>761</v>
      </c>
      <c r="W44" s="45">
        <v>739.33333333333337</v>
      </c>
      <c r="X44" s="41">
        <v>6.8331143232588695E-2</v>
      </c>
      <c r="Y44" s="190"/>
      <c r="Z44" s="46"/>
      <c r="AA44" s="46"/>
      <c r="AC44" s="415">
        <f t="shared" si="0"/>
        <v>14.634615384615385</v>
      </c>
    </row>
    <row r="45" spans="1:30" hidden="1">
      <c r="A45" s="29" t="s">
        <v>1084</v>
      </c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VLOOKUP(C:C,total260724105509!B:F,5,0)</f>
        <v>23</v>
      </c>
      <c r="M45" s="392"/>
      <c r="N45" s="8"/>
      <c r="O45" s="21">
        <f t="shared" si="2"/>
        <v>9.5833333333333339</v>
      </c>
      <c r="P45" s="44">
        <v>1461</v>
      </c>
      <c r="Q45" s="44">
        <v>0</v>
      </c>
      <c r="R45" s="44">
        <v>0</v>
      </c>
      <c r="S45" s="44">
        <v>0</v>
      </c>
      <c r="T45" s="44">
        <v>0</v>
      </c>
      <c r="U45" s="45">
        <v>0</v>
      </c>
      <c r="V45" s="45">
        <v>1461</v>
      </c>
      <c r="W45" s="45">
        <v>1451.4166666666667</v>
      </c>
      <c r="X45" s="41">
        <v>1.5742642026009581E-2</v>
      </c>
      <c r="Y45" s="190"/>
      <c r="Z45" s="46"/>
      <c r="AA45" s="46"/>
      <c r="AC45" s="415">
        <f t="shared" si="0"/>
        <v>63.521739130434781</v>
      </c>
    </row>
    <row r="46" spans="1:30" s="152" customFormat="1" hidden="1">
      <c r="A46" s="29" t="s">
        <v>1085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VLOOKUP(C:C,total260724105509!B:F,5,0)</f>
        <v>75</v>
      </c>
      <c r="M46" s="392" t="str">
        <f>VLOOKUP(C:C,処分売価!A:P,15,0)</f>
        <v>処分品</v>
      </c>
      <c r="N46" s="8"/>
      <c r="O46" s="21">
        <f t="shared" si="2"/>
        <v>31.25</v>
      </c>
      <c r="P46" s="148">
        <v>219</v>
      </c>
      <c r="Q46" s="148">
        <v>0</v>
      </c>
      <c r="R46" s="44">
        <v>0</v>
      </c>
      <c r="S46" s="148">
        <v>0</v>
      </c>
      <c r="T46" s="148">
        <v>0</v>
      </c>
      <c r="U46" s="149">
        <v>0</v>
      </c>
      <c r="V46" s="149">
        <v>219</v>
      </c>
      <c r="W46" s="149">
        <v>187.75</v>
      </c>
      <c r="X46" s="150">
        <v>0.34246575342465752</v>
      </c>
      <c r="Y46" s="190"/>
      <c r="Z46" s="151"/>
      <c r="AA46" s="151"/>
      <c r="AB46" s="191"/>
      <c r="AC46" s="416">
        <f t="shared" si="0"/>
        <v>2.92</v>
      </c>
      <c r="AD46" s="191"/>
    </row>
    <row r="47" spans="1:30" s="152" customFormat="1" hidden="1">
      <c r="A47" s="29" t="s">
        <v>1086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VLOOKUP(C:C,total260724105509!B:F,5,0)</f>
        <v>104</v>
      </c>
      <c r="M47" s="392" t="str">
        <f>VLOOKUP(C:C,処分売価!A:P,15,0)</f>
        <v>処分品</v>
      </c>
      <c r="N47" s="8"/>
      <c r="O47" s="21">
        <f t="shared" si="2"/>
        <v>43.333333333333329</v>
      </c>
      <c r="P47" s="148">
        <v>890</v>
      </c>
      <c r="Q47" s="148">
        <v>0</v>
      </c>
      <c r="R47" s="44">
        <v>0</v>
      </c>
      <c r="S47" s="148">
        <v>0</v>
      </c>
      <c r="T47" s="148">
        <v>0</v>
      </c>
      <c r="U47" s="149">
        <v>0</v>
      </c>
      <c r="V47" s="149">
        <v>890</v>
      </c>
      <c r="W47" s="149">
        <v>846.66666666666663</v>
      </c>
      <c r="X47" s="150">
        <v>0.11685393258426967</v>
      </c>
      <c r="Y47" s="190"/>
      <c r="Z47" s="151"/>
      <c r="AA47" s="151"/>
      <c r="AB47" s="191"/>
      <c r="AC47" s="416">
        <f t="shared" si="0"/>
        <v>8.5576923076923084</v>
      </c>
      <c r="AD47" s="191"/>
    </row>
    <row r="48" spans="1:30" hidden="1">
      <c r="A48" s="29" t="s">
        <v>1087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VLOOKUP(C:C,total260724105509!B:F,5,0)</f>
        <v>866</v>
      </c>
      <c r="M48" s="392"/>
      <c r="N48" s="8"/>
      <c r="O48" s="21">
        <f t="shared" si="2"/>
        <v>360.83333333333337</v>
      </c>
      <c r="P48" s="44">
        <v>2588</v>
      </c>
      <c r="Q48" s="44">
        <v>0</v>
      </c>
      <c r="R48" s="44">
        <v>0</v>
      </c>
      <c r="S48" s="44">
        <v>0</v>
      </c>
      <c r="T48" s="44">
        <v>0</v>
      </c>
      <c r="U48" s="45">
        <v>0</v>
      </c>
      <c r="V48" s="45">
        <v>2588</v>
      </c>
      <c r="W48" s="45">
        <v>2227.1666666666665</v>
      </c>
      <c r="X48" s="41">
        <v>0.33462132921174653</v>
      </c>
      <c r="Y48" s="190"/>
      <c r="Z48" s="46"/>
      <c r="AA48" s="46"/>
      <c r="AC48" s="415">
        <f t="shared" si="0"/>
        <v>2.9884526558891453</v>
      </c>
    </row>
    <row r="49" spans="1:30" hidden="1">
      <c r="A49" s="29" t="s">
        <v>1088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>
        <f>VLOOKUP(C:C,total260724105509!B:F,5,0)</f>
        <v>1123</v>
      </c>
      <c r="M49" s="392" t="str">
        <f>VLOOKUP(C:C,処分売価!A:P,15,0)</f>
        <v>処分品</v>
      </c>
      <c r="N49" s="196"/>
      <c r="O49" s="196">
        <f t="shared" si="2"/>
        <v>467.91666666666663</v>
      </c>
      <c r="P49" s="196">
        <v>212</v>
      </c>
      <c r="Q49" s="196">
        <v>0</v>
      </c>
      <c r="R49" s="196">
        <v>0</v>
      </c>
      <c r="S49" s="196">
        <v>0</v>
      </c>
      <c r="T49" s="196">
        <v>0</v>
      </c>
      <c r="U49" s="197">
        <v>0</v>
      </c>
      <c r="V49" s="197">
        <v>212</v>
      </c>
      <c r="W49" s="197">
        <v>-255.91666666666663</v>
      </c>
      <c r="X49" s="198">
        <v>5.2971698113207548</v>
      </c>
      <c r="Y49" s="190"/>
      <c r="Z49" s="199"/>
      <c r="AA49" s="199"/>
      <c r="AC49" s="415">
        <f t="shared" si="0"/>
        <v>0.188780053428317</v>
      </c>
    </row>
    <row r="50" spans="1:30" s="277" customFormat="1" hidden="1">
      <c r="A50" s="29" t="s">
        <v>1089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VLOOKUP(C:C,total260724105509!B:F,5,0)</f>
        <v>550</v>
      </c>
      <c r="M50" s="392"/>
      <c r="N50" s="8"/>
      <c r="O50" s="21">
        <f t="shared" si="2"/>
        <v>229.16666666666669</v>
      </c>
      <c r="P50" s="202">
        <v>3663</v>
      </c>
      <c r="Q50" s="202">
        <v>520</v>
      </c>
      <c r="R50" s="202">
        <v>0</v>
      </c>
      <c r="S50" s="202">
        <v>0</v>
      </c>
      <c r="T50" s="202">
        <v>520</v>
      </c>
      <c r="U50" s="273">
        <v>0</v>
      </c>
      <c r="V50" s="273">
        <v>3143</v>
      </c>
      <c r="W50" s="273">
        <v>2913.8333333333335</v>
      </c>
      <c r="X50" s="274">
        <v>0.15015015015015015</v>
      </c>
      <c r="Y50" s="190"/>
      <c r="Z50" s="275"/>
      <c r="AA50" s="275"/>
      <c r="AB50" s="276"/>
      <c r="AC50" s="418">
        <f t="shared" si="0"/>
        <v>6.66</v>
      </c>
      <c r="AD50" s="276"/>
    </row>
    <row r="51" spans="1:30" hidden="1">
      <c r="A51" s="29" t="s">
        <v>1090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VLOOKUP(C:C,total260724105509!B:F,5,0)</f>
        <v>1869</v>
      </c>
      <c r="M51" s="392"/>
      <c r="N51" s="211"/>
      <c r="O51" s="21">
        <f t="shared" si="2"/>
        <v>778.75</v>
      </c>
      <c r="P51" s="44">
        <v>2390</v>
      </c>
      <c r="Q51" s="44">
        <v>650</v>
      </c>
      <c r="R51" s="44">
        <v>0</v>
      </c>
      <c r="S51" s="44">
        <v>0</v>
      </c>
      <c r="T51" s="44">
        <v>650</v>
      </c>
      <c r="U51" s="45">
        <v>0</v>
      </c>
      <c r="V51" s="45">
        <v>1740</v>
      </c>
      <c r="W51" s="45">
        <v>961.25</v>
      </c>
      <c r="X51" s="41">
        <v>0.78200836820083686</v>
      </c>
      <c r="Y51" s="190"/>
      <c r="Z51" s="46"/>
      <c r="AA51" s="46"/>
      <c r="AC51" s="415">
        <f t="shared" si="0"/>
        <v>1.2787586944890317</v>
      </c>
    </row>
    <row r="52" spans="1:30" s="200" customFormat="1" hidden="1">
      <c r="A52" s="29" t="s">
        <v>1091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>
        <f>VLOOKUP(C:C,total260724105509!B:F,5,0)</f>
        <v>33</v>
      </c>
      <c r="M52" s="392" t="str">
        <f>VLOOKUP(C:C,処分売価!A:P,15,0)</f>
        <v>処分品</v>
      </c>
      <c r="N52" s="196"/>
      <c r="O52" s="196">
        <f t="shared" si="2"/>
        <v>13.75</v>
      </c>
      <c r="P52" s="196">
        <v>1266</v>
      </c>
      <c r="Q52" s="196">
        <v>0</v>
      </c>
      <c r="R52" s="196">
        <v>0</v>
      </c>
      <c r="S52" s="196">
        <v>0</v>
      </c>
      <c r="T52" s="196">
        <v>0</v>
      </c>
      <c r="U52" s="197">
        <v>0</v>
      </c>
      <c r="V52" s="197">
        <v>1266</v>
      </c>
      <c r="W52" s="197">
        <v>1252.25</v>
      </c>
      <c r="X52" s="198">
        <v>2.6066350710900472E-2</v>
      </c>
      <c r="Y52" s="190"/>
      <c r="Z52" s="199"/>
      <c r="AA52" s="199"/>
      <c r="AB52" s="201"/>
      <c r="AC52" s="419">
        <f t="shared" si="0"/>
        <v>38.363636363636367</v>
      </c>
      <c r="AD52" s="201"/>
    </row>
    <row r="53" spans="1:30" s="402" customFormat="1" ht="15.75" hidden="1">
      <c r="A53" s="29" t="s">
        <v>1092</v>
      </c>
      <c r="B53" s="394" t="s">
        <v>356</v>
      </c>
      <c r="C53" s="395" t="s">
        <v>233</v>
      </c>
      <c r="D53" s="396" t="s">
        <v>234</v>
      </c>
      <c r="E53" s="395"/>
      <c r="F53" s="395">
        <v>843</v>
      </c>
      <c r="G53" s="397">
        <v>647</v>
      </c>
      <c r="H53" s="397">
        <v>2107</v>
      </c>
      <c r="I53" s="397" t="e">
        <f>VLOOKUP(C53,'202310-202403出荷数total2403220951'!B:F,5,0)</f>
        <v>#N/A</v>
      </c>
      <c r="J53" s="397" t="e">
        <f>VLOOKUP(C53,'出荷数2307～2406total241008110618'!B:F,5,0)</f>
        <v>#N/A</v>
      </c>
      <c r="K53" s="397" t="e">
        <f>VLOOKUP(C53,'出荷数2407-2506total250730101950'!B:F,5,0)</f>
        <v>#N/A</v>
      </c>
      <c r="L53" s="397" t="e">
        <f>VLOOKUP(C:C,total260724105509!B:F,5,0)</f>
        <v>#N/A</v>
      </c>
      <c r="M53" s="398"/>
      <c r="N53" s="403">
        <v>890</v>
      </c>
      <c r="O53" s="403" t="e">
        <f t="shared" si="2"/>
        <v>#N/A</v>
      </c>
      <c r="P53" s="397">
        <v>0</v>
      </c>
      <c r="Q53" s="397">
        <v>0</v>
      </c>
      <c r="R53" s="397">
        <v>0</v>
      </c>
      <c r="S53" s="397">
        <v>0</v>
      </c>
      <c r="T53" s="397">
        <v>0</v>
      </c>
      <c r="U53" s="399">
        <v>0</v>
      </c>
      <c r="V53" s="399">
        <v>0</v>
      </c>
      <c r="W53" s="399" t="e">
        <v>#N/A</v>
      </c>
      <c r="X53" s="400" t="e">
        <v>#N/A</v>
      </c>
      <c r="Y53" s="190"/>
      <c r="Z53" s="401"/>
      <c r="AA53" s="401"/>
      <c r="AC53" s="417" t="e">
        <f t="shared" si="0"/>
        <v>#N/A</v>
      </c>
    </row>
    <row r="54" spans="1:30" hidden="1">
      <c r="A54" s="29" t="s">
        <v>1093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VLOOKUP(C:C,total260724105509!B:F,5,0)</f>
        <v>365</v>
      </c>
      <c r="M54" s="392" t="str">
        <f>VLOOKUP(C:C,処分売価!A:P,15,0)</f>
        <v>処分品</v>
      </c>
      <c r="N54" s="8"/>
      <c r="O54" s="21">
        <f t="shared" si="2"/>
        <v>152.08333333333334</v>
      </c>
      <c r="P54" s="44">
        <v>3031</v>
      </c>
      <c r="Q54" s="44">
        <v>300</v>
      </c>
      <c r="R54" s="44">
        <v>0</v>
      </c>
      <c r="S54" s="44">
        <v>0</v>
      </c>
      <c r="T54" s="44">
        <v>300</v>
      </c>
      <c r="U54" s="45">
        <v>0</v>
      </c>
      <c r="V54" s="45">
        <v>2731</v>
      </c>
      <c r="W54" s="45">
        <v>2578.9166666666665</v>
      </c>
      <c r="X54" s="41">
        <v>0.12042230287033982</v>
      </c>
      <c r="Y54" s="190"/>
      <c r="Z54" s="46"/>
      <c r="AA54" s="46"/>
      <c r="AC54" s="415">
        <f t="shared" si="0"/>
        <v>8.3041095890410954</v>
      </c>
    </row>
    <row r="55" spans="1:30" s="402" customFormat="1" ht="15.75" hidden="1">
      <c r="A55" s="29" t="s">
        <v>1094</v>
      </c>
      <c r="B55" s="394" t="s">
        <v>356</v>
      </c>
      <c r="C55" s="404" t="s">
        <v>1264</v>
      </c>
      <c r="D55" s="405" t="s">
        <v>64</v>
      </c>
      <c r="E55" s="404"/>
      <c r="F55" s="395">
        <v>1087</v>
      </c>
      <c r="G55" s="397">
        <v>665</v>
      </c>
      <c r="H55" s="397">
        <v>2030</v>
      </c>
      <c r="I55" s="397" t="e">
        <f>VLOOKUP(C55,'202310-202403出荷数total2403220951'!B:F,5,0)</f>
        <v>#N/A</v>
      </c>
      <c r="J55" s="397" t="e">
        <f>VLOOKUP(C55,'出荷数2307～2406total241008110618'!B:F,5,0)</f>
        <v>#N/A</v>
      </c>
      <c r="K55" s="397" t="e">
        <f>VLOOKUP(C55,'出荷数2407-2506total250730101950'!B:F,5,0)</f>
        <v>#N/A</v>
      </c>
      <c r="L55" s="397" t="e">
        <f>VLOOKUP(C:C,total260724105509!B:F,5,0)</f>
        <v>#N/A</v>
      </c>
      <c r="M55" s="398"/>
      <c r="N55" s="403">
        <v>850</v>
      </c>
      <c r="O55" s="403" t="e">
        <f t="shared" si="2"/>
        <v>#N/A</v>
      </c>
      <c r="P55" s="397">
        <v>0</v>
      </c>
      <c r="Q55" s="397">
        <v>0</v>
      </c>
      <c r="R55" s="397">
        <v>0</v>
      </c>
      <c r="S55" s="397">
        <v>0</v>
      </c>
      <c r="T55" s="397">
        <v>0</v>
      </c>
      <c r="U55" s="399">
        <v>0</v>
      </c>
      <c r="V55" s="399">
        <v>0</v>
      </c>
      <c r="W55" s="399" t="e">
        <v>#N/A</v>
      </c>
      <c r="X55" s="400" t="e">
        <v>#N/A</v>
      </c>
      <c r="Y55" s="190"/>
      <c r="Z55" s="401"/>
      <c r="AA55" s="401"/>
      <c r="AC55" s="417" t="e">
        <f t="shared" si="0"/>
        <v>#N/A</v>
      </c>
    </row>
    <row r="56" spans="1:30">
      <c r="A56" s="29" t="s">
        <v>1095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VLOOKUP(C:C,total260724105509!B:F,5,0)</f>
        <v>954</v>
      </c>
      <c r="M56" s="392"/>
      <c r="N56" s="213">
        <v>295</v>
      </c>
      <c r="O56" s="211">
        <f t="shared" si="2"/>
        <v>397.5</v>
      </c>
      <c r="P56" s="44">
        <v>380</v>
      </c>
      <c r="Q56" s="44">
        <v>0</v>
      </c>
      <c r="R56" s="44">
        <v>0</v>
      </c>
      <c r="S56" s="44">
        <v>0</v>
      </c>
      <c r="T56" s="44">
        <v>0</v>
      </c>
      <c r="U56" s="45">
        <v>0</v>
      </c>
      <c r="V56" s="45">
        <v>380</v>
      </c>
      <c r="W56" s="45">
        <v>-17.5</v>
      </c>
      <c r="X56" s="41">
        <v>2.5105263157894737</v>
      </c>
      <c r="Y56" s="190"/>
      <c r="Z56" s="46" t="s">
        <v>5250</v>
      </c>
      <c r="AA56" s="46" t="s">
        <v>5258</v>
      </c>
      <c r="AC56" s="415">
        <f t="shared" si="0"/>
        <v>0.39832285115303984</v>
      </c>
    </row>
    <row r="57" spans="1:30" s="402" customFormat="1" hidden="1">
      <c r="A57" s="29" t="s">
        <v>1096</v>
      </c>
      <c r="B57" s="394" t="s">
        <v>356</v>
      </c>
      <c r="C57" s="395" t="s">
        <v>28</v>
      </c>
      <c r="D57" s="396" t="s">
        <v>29</v>
      </c>
      <c r="E57" s="395"/>
      <c r="F57" s="395">
        <v>1540</v>
      </c>
      <c r="G57" s="397">
        <v>597</v>
      </c>
      <c r="H57" s="397">
        <v>361</v>
      </c>
      <c r="I57" s="397">
        <f>VLOOKUP(C57,'202310-202403出荷数total2403220951'!B:F,5,0)</f>
        <v>533</v>
      </c>
      <c r="J57" s="397">
        <f>VLOOKUP(C57,'出荷数2307～2406total241008110618'!B:F,5,0)</f>
        <v>858</v>
      </c>
      <c r="K57" s="397">
        <f>VLOOKUP(C57,'出荷数2407-2506total250730101950'!B:F,5,0)</f>
        <v>574</v>
      </c>
      <c r="L57" s="397" t="e">
        <f>VLOOKUP(C:C,total260724105509!B:F,5,0)</f>
        <v>#N/A</v>
      </c>
      <c r="M57" s="398"/>
      <c r="N57" s="397"/>
      <c r="O57" s="397" t="e">
        <f t="shared" si="2"/>
        <v>#N/A</v>
      </c>
      <c r="P57" s="397">
        <v>0</v>
      </c>
      <c r="Q57" s="397">
        <v>0</v>
      </c>
      <c r="R57" s="397">
        <v>0</v>
      </c>
      <c r="S57" s="397">
        <v>0</v>
      </c>
      <c r="T57" s="397">
        <v>0</v>
      </c>
      <c r="U57" s="399">
        <v>0</v>
      </c>
      <c r="V57" s="399">
        <v>0</v>
      </c>
      <c r="W57" s="399" t="e">
        <v>#N/A</v>
      </c>
      <c r="X57" s="400" t="e">
        <v>#N/A</v>
      </c>
      <c r="Y57" s="190"/>
      <c r="Z57" s="401"/>
      <c r="AA57" s="401"/>
      <c r="AB57" s="406"/>
      <c r="AC57" s="420" t="e">
        <f t="shared" si="0"/>
        <v>#N/A</v>
      </c>
      <c r="AD57" s="406"/>
    </row>
    <row r="58" spans="1:30">
      <c r="A58" s="29" t="s">
        <v>1097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VLOOKUP(C:C,total260724105509!B:F,5,0)</f>
        <v>16899</v>
      </c>
      <c r="M58" s="392"/>
      <c r="N58" s="211">
        <v>10000</v>
      </c>
      <c r="O58" s="211">
        <v>10000</v>
      </c>
      <c r="P58" s="44">
        <v>12335</v>
      </c>
      <c r="Q58" s="44">
        <v>3025</v>
      </c>
      <c r="R58" s="44">
        <v>0</v>
      </c>
      <c r="S58" s="44">
        <v>0</v>
      </c>
      <c r="T58" s="44">
        <v>3235</v>
      </c>
      <c r="U58" s="45">
        <v>-210</v>
      </c>
      <c r="V58" s="45">
        <v>9100</v>
      </c>
      <c r="W58" s="45">
        <v>-900</v>
      </c>
      <c r="X58" s="41">
        <v>1.370004053506283</v>
      </c>
      <c r="Y58" s="190">
        <v>1500</v>
      </c>
      <c r="Z58" s="222" t="s">
        <v>5251</v>
      </c>
      <c r="AA58" s="222"/>
      <c r="AC58" s="415">
        <f t="shared" si="0"/>
        <v>0.7299248476241198</v>
      </c>
    </row>
    <row r="59" spans="1:30" s="152" customFormat="1" ht="15.75" hidden="1">
      <c r="A59" s="29" t="s">
        <v>1098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VLOOKUP(C:C,total260724105509!B:F,5,0)</f>
        <v>6</v>
      </c>
      <c r="M59" s="392"/>
      <c r="N59" s="8"/>
      <c r="O59" s="21">
        <f t="shared" ref="O59:O67" si="3">L59/12*5</f>
        <v>2.5</v>
      </c>
      <c r="P59" s="148">
        <v>33</v>
      </c>
      <c r="Q59" s="148">
        <v>0</v>
      </c>
      <c r="R59" s="44">
        <v>0</v>
      </c>
      <c r="S59" s="148">
        <v>0</v>
      </c>
      <c r="T59" s="148">
        <v>0</v>
      </c>
      <c r="U59" s="149">
        <v>0</v>
      </c>
      <c r="V59" s="149">
        <v>33</v>
      </c>
      <c r="W59" s="149">
        <v>30.5</v>
      </c>
      <c r="X59" s="150">
        <v>0.18181818181818182</v>
      </c>
      <c r="Y59" s="190"/>
      <c r="Z59" s="151"/>
      <c r="AA59" s="151"/>
      <c r="AC59" s="421">
        <f t="shared" si="0"/>
        <v>5.5</v>
      </c>
    </row>
    <row r="60" spans="1:30" hidden="1">
      <c r="A60" s="29" t="s">
        <v>1099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VLOOKUP(C:C,total260724105509!B:F,5,0)</f>
        <v>2543</v>
      </c>
      <c r="M60" s="392"/>
      <c r="N60" s="8"/>
      <c r="O60" s="21">
        <f t="shared" si="3"/>
        <v>1059.5833333333333</v>
      </c>
      <c r="P60" s="44">
        <v>4093</v>
      </c>
      <c r="Q60" s="44">
        <v>0</v>
      </c>
      <c r="R60" s="44">
        <v>0</v>
      </c>
      <c r="S60" s="44">
        <v>0</v>
      </c>
      <c r="T60" s="44">
        <v>0</v>
      </c>
      <c r="U60" s="45">
        <v>0</v>
      </c>
      <c r="V60" s="45">
        <v>4093</v>
      </c>
      <c r="W60" s="45">
        <v>3033.416666666667</v>
      </c>
      <c r="X60" s="41">
        <v>0.62130466650378691</v>
      </c>
      <c r="Y60" s="190"/>
      <c r="Z60" s="46"/>
      <c r="AA60" s="46"/>
      <c r="AC60" s="415">
        <f t="shared" si="0"/>
        <v>1.6095163193079041</v>
      </c>
    </row>
    <row r="61" spans="1:30" hidden="1">
      <c r="A61" s="29" t="s">
        <v>1100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VLOOKUP(C:C,total260724105509!B:F,5,0)</f>
        <v>485</v>
      </c>
      <c r="M61" s="392" t="str">
        <f>VLOOKUP(C:C,処分売価!A:P,15,0)</f>
        <v>処分品</v>
      </c>
      <c r="N61" s="8"/>
      <c r="O61" s="21">
        <f t="shared" si="3"/>
        <v>202.08333333333331</v>
      </c>
      <c r="P61" s="44">
        <v>3738</v>
      </c>
      <c r="Q61" s="44">
        <v>500</v>
      </c>
      <c r="R61" s="44">
        <v>0</v>
      </c>
      <c r="S61" s="44">
        <v>0</v>
      </c>
      <c r="T61" s="44">
        <v>500</v>
      </c>
      <c r="U61" s="45">
        <v>0</v>
      </c>
      <c r="V61" s="45">
        <v>3238</v>
      </c>
      <c r="W61" s="45">
        <v>3035.9166666666665</v>
      </c>
      <c r="X61" s="41">
        <v>0.12974852862493311</v>
      </c>
      <c r="Y61" s="190"/>
      <c r="Z61" s="46"/>
      <c r="AA61" s="46"/>
      <c r="AC61" s="415">
        <f t="shared" si="0"/>
        <v>7.707216494845361</v>
      </c>
    </row>
    <row r="62" spans="1:30" hidden="1">
      <c r="A62" s="29" t="s">
        <v>1101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VLOOKUP(C:C,total260724105509!B:F,5,0)</f>
        <v>1466</v>
      </c>
      <c r="M62" s="392"/>
      <c r="N62" s="8"/>
      <c r="O62" s="21">
        <f t="shared" si="3"/>
        <v>610.83333333333337</v>
      </c>
      <c r="P62" s="44">
        <v>3443</v>
      </c>
      <c r="Q62" s="44">
        <v>0</v>
      </c>
      <c r="R62" s="44">
        <v>0</v>
      </c>
      <c r="S62" s="44">
        <v>0</v>
      </c>
      <c r="T62" s="44">
        <v>0</v>
      </c>
      <c r="U62" s="45">
        <v>0</v>
      </c>
      <c r="V62" s="45">
        <v>3443</v>
      </c>
      <c r="W62" s="45">
        <v>2832.1666666666665</v>
      </c>
      <c r="X62" s="41">
        <v>0.4257914609352309</v>
      </c>
      <c r="Y62" s="190"/>
      <c r="Z62" s="46"/>
      <c r="AA62" s="46"/>
      <c r="AC62" s="415">
        <f t="shared" si="0"/>
        <v>2.348567530695771</v>
      </c>
    </row>
    <row r="63" spans="1:30" hidden="1">
      <c r="A63" s="29" t="s">
        <v>1102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VLOOKUP(C:C,total260724105509!B:F,5,0)</f>
        <v>1309</v>
      </c>
      <c r="M63" s="392"/>
      <c r="N63" s="8"/>
      <c r="O63" s="21">
        <f t="shared" si="3"/>
        <v>545.41666666666663</v>
      </c>
      <c r="P63" s="44">
        <v>1628</v>
      </c>
      <c r="Q63" s="44">
        <v>0</v>
      </c>
      <c r="R63" s="44">
        <v>0</v>
      </c>
      <c r="S63" s="44">
        <v>0</v>
      </c>
      <c r="T63" s="44">
        <v>0</v>
      </c>
      <c r="U63" s="45">
        <v>0</v>
      </c>
      <c r="V63" s="45">
        <v>1628</v>
      </c>
      <c r="W63" s="45">
        <v>1082.5833333333335</v>
      </c>
      <c r="X63" s="41">
        <v>0.80405405405405406</v>
      </c>
      <c r="Y63" s="190"/>
      <c r="Z63" s="46"/>
      <c r="AA63" s="46"/>
      <c r="AC63" s="415">
        <f t="shared" si="0"/>
        <v>1.2436974789915967</v>
      </c>
    </row>
    <row r="64" spans="1:30" s="200" customFormat="1" hidden="1">
      <c r="A64" s="29" t="s">
        <v>1103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VLOOKUP(C:C,total260724105509!B:F,5,0)</f>
        <v>#N/A</v>
      </c>
      <c r="M64" s="392" t="str">
        <f>VLOOKUP(C:C,処分売価!A:P,15,0)</f>
        <v>処分品</v>
      </c>
      <c r="N64" s="8"/>
      <c r="O64" s="21" t="e">
        <f t="shared" si="3"/>
        <v>#N/A</v>
      </c>
      <c r="P64" s="196">
        <v>552</v>
      </c>
      <c r="Q64" s="196">
        <v>0</v>
      </c>
      <c r="R64" s="44">
        <v>0</v>
      </c>
      <c r="S64" s="196">
        <v>0</v>
      </c>
      <c r="T64" s="196">
        <v>0</v>
      </c>
      <c r="U64" s="197">
        <v>0</v>
      </c>
      <c r="V64" s="197">
        <v>552</v>
      </c>
      <c r="W64" s="197" t="e">
        <v>#N/A</v>
      </c>
      <c r="X64" s="198" t="e">
        <v>#N/A</v>
      </c>
      <c r="Y64" s="190"/>
      <c r="Z64" s="199"/>
      <c r="AA64" s="199"/>
      <c r="AB64" s="201"/>
      <c r="AC64" s="419" t="e">
        <f t="shared" si="0"/>
        <v>#N/A</v>
      </c>
      <c r="AD64" s="201"/>
    </row>
    <row r="65" spans="1:29" hidden="1">
      <c r="A65" s="29" t="s">
        <v>1104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VLOOKUP(C:C,total260724105509!B:F,5,0)</f>
        <v>28</v>
      </c>
      <c r="M65" s="392"/>
      <c r="N65" s="8"/>
      <c r="O65" s="21">
        <f t="shared" si="3"/>
        <v>11.666666666666668</v>
      </c>
      <c r="P65" s="175">
        <v>1949</v>
      </c>
      <c r="Q65" s="175">
        <v>0</v>
      </c>
      <c r="R65" s="44">
        <v>0</v>
      </c>
      <c r="S65" s="175">
        <v>0</v>
      </c>
      <c r="T65" s="175">
        <v>0</v>
      </c>
      <c r="U65" s="176">
        <v>0</v>
      </c>
      <c r="V65" s="45">
        <v>1949</v>
      </c>
      <c r="W65" s="45">
        <v>1937.3333333333333</v>
      </c>
      <c r="X65" s="177">
        <v>1.4366341713699333E-2</v>
      </c>
      <c r="Y65" s="190"/>
      <c r="Z65" s="46"/>
      <c r="AA65" s="46"/>
      <c r="AC65" s="415">
        <f t="shared" si="0"/>
        <v>69.607142857142861</v>
      </c>
    </row>
    <row r="66" spans="1:29" hidden="1">
      <c r="A66" s="29" t="s">
        <v>1105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VLOOKUP(C:C,total260724105509!B:F,5,0)</f>
        <v>231</v>
      </c>
      <c r="M66" s="392" t="str">
        <f>VLOOKUP(C:C,処分売価!A:P,15,0)</f>
        <v>処分品</v>
      </c>
      <c r="N66" s="211"/>
      <c r="O66" s="21">
        <f t="shared" si="3"/>
        <v>96.25</v>
      </c>
      <c r="P66" s="44">
        <v>2102</v>
      </c>
      <c r="Q66" s="44">
        <v>0</v>
      </c>
      <c r="R66" s="44">
        <v>0</v>
      </c>
      <c r="S66" s="44">
        <v>0</v>
      </c>
      <c r="T66" s="44">
        <v>0</v>
      </c>
      <c r="U66" s="45">
        <v>0</v>
      </c>
      <c r="V66" s="45">
        <v>2102</v>
      </c>
      <c r="W66" s="45">
        <v>2005.75</v>
      </c>
      <c r="X66" s="41">
        <v>0.109895337773549</v>
      </c>
      <c r="Y66" s="190"/>
      <c r="Z66" s="46"/>
      <c r="AA66" s="46"/>
      <c r="AC66" s="415">
        <f t="shared" ref="AC66:AC129" si="4">SUM(P66,AA66,R66)/L66</f>
        <v>9.0995670995670999</v>
      </c>
    </row>
    <row r="67" spans="1:29" hidden="1">
      <c r="A67" s="29" t="s">
        <v>1106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VLOOKUP(C:C,total260724105509!B:F,5,0)</f>
        <v>962</v>
      </c>
      <c r="M67" s="392"/>
      <c r="N67" s="8"/>
      <c r="O67" s="21">
        <f t="shared" si="3"/>
        <v>400.83333333333337</v>
      </c>
      <c r="P67" s="44">
        <v>839</v>
      </c>
      <c r="Q67" s="44">
        <v>100</v>
      </c>
      <c r="R67" s="44">
        <v>0</v>
      </c>
      <c r="S67" s="44">
        <v>0</v>
      </c>
      <c r="T67" s="44">
        <v>100</v>
      </c>
      <c r="U67" s="45">
        <v>0</v>
      </c>
      <c r="V67" s="45">
        <v>739</v>
      </c>
      <c r="W67" s="45">
        <v>338.16666666666663</v>
      </c>
      <c r="X67" s="41">
        <v>1.1466030989272944</v>
      </c>
      <c r="Y67" s="190"/>
      <c r="Z67" s="46"/>
      <c r="AA67" s="46"/>
      <c r="AC67" s="415">
        <f t="shared" si="4"/>
        <v>0.87214137214137211</v>
      </c>
    </row>
    <row r="68" spans="1:29" hidden="1">
      <c r="A68" s="29" t="s">
        <v>1107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VLOOKUP(C:C,total260724105509!B:F,5,0)</f>
        <v>785</v>
      </c>
      <c r="M68" s="392"/>
      <c r="N68" s="211">
        <v>500</v>
      </c>
      <c r="O68" s="211">
        <v>500</v>
      </c>
      <c r="P68" s="44">
        <v>2723</v>
      </c>
      <c r="Q68" s="44">
        <v>500</v>
      </c>
      <c r="R68" s="44">
        <v>0</v>
      </c>
      <c r="S68" s="44">
        <v>0</v>
      </c>
      <c r="T68" s="44">
        <v>500</v>
      </c>
      <c r="U68" s="45">
        <v>0</v>
      </c>
      <c r="V68" s="45">
        <v>2223</v>
      </c>
      <c r="W68" s="45">
        <v>1723</v>
      </c>
      <c r="X68" s="41">
        <v>0.28828497980168932</v>
      </c>
      <c r="Y68" s="190"/>
      <c r="Z68" s="46"/>
      <c r="AA68" s="46"/>
      <c r="AC68" s="415">
        <f t="shared" si="4"/>
        <v>3.4687898089171973</v>
      </c>
    </row>
    <row r="69" spans="1:29" hidden="1">
      <c r="A69" s="29" t="s">
        <v>1108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VLOOKUP(C:C,total260724105509!B:F,5,0)</f>
        <v>1370</v>
      </c>
      <c r="M69" s="392"/>
      <c r="N69" s="213">
        <v>672</v>
      </c>
      <c r="O69" s="211">
        <v>672</v>
      </c>
      <c r="P69" s="44">
        <v>3584</v>
      </c>
      <c r="Q69" s="44">
        <v>0</v>
      </c>
      <c r="R69" s="44">
        <v>0</v>
      </c>
      <c r="S69" s="44">
        <v>0</v>
      </c>
      <c r="T69" s="44">
        <v>0</v>
      </c>
      <c r="U69" s="45">
        <v>0</v>
      </c>
      <c r="V69" s="45">
        <v>3584</v>
      </c>
      <c r="W69" s="45">
        <v>2912</v>
      </c>
      <c r="X69" s="41">
        <v>0.3822544642857143</v>
      </c>
      <c r="Y69" s="190"/>
      <c r="Z69" s="46"/>
      <c r="AA69" s="46"/>
      <c r="AC69" s="415">
        <f t="shared" si="4"/>
        <v>2.6160583941605839</v>
      </c>
    </row>
    <row r="70" spans="1:29" hidden="1">
      <c r="A70" s="29" t="s">
        <v>1109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VLOOKUP(C:C,total260724105509!B:F,5,0)</f>
        <v>516</v>
      </c>
      <c r="M70" s="392"/>
      <c r="N70" s="8"/>
      <c r="O70" s="21">
        <f t="shared" ref="O70:O74" si="5">L70/12*5</f>
        <v>215</v>
      </c>
      <c r="P70" s="44">
        <v>2346</v>
      </c>
      <c r="Q70" s="44">
        <v>0</v>
      </c>
      <c r="R70" s="44">
        <v>0</v>
      </c>
      <c r="S70" s="44">
        <v>0</v>
      </c>
      <c r="T70" s="44">
        <v>0</v>
      </c>
      <c r="U70" s="45">
        <v>0</v>
      </c>
      <c r="V70" s="45">
        <v>2346</v>
      </c>
      <c r="W70" s="45">
        <v>2131</v>
      </c>
      <c r="X70" s="41">
        <v>0.21994884910485935</v>
      </c>
      <c r="Y70" s="190"/>
      <c r="Z70" s="46"/>
      <c r="AA70" s="46"/>
      <c r="AC70" s="415">
        <f t="shared" si="4"/>
        <v>4.5465116279069768</v>
      </c>
    </row>
    <row r="71" spans="1:29" hidden="1">
      <c r="A71" s="29" t="s">
        <v>1110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VLOOKUP(C:C,total260724105509!B:F,5,0)</f>
        <v>832</v>
      </c>
      <c r="M71" s="392"/>
      <c r="N71" s="8"/>
      <c r="O71" s="21">
        <f t="shared" si="5"/>
        <v>346.66666666666663</v>
      </c>
      <c r="P71" s="44">
        <v>1645</v>
      </c>
      <c r="Q71" s="44">
        <v>0</v>
      </c>
      <c r="R71" s="44">
        <v>0</v>
      </c>
      <c r="S71" s="44">
        <v>0</v>
      </c>
      <c r="T71" s="44">
        <v>0</v>
      </c>
      <c r="U71" s="45">
        <v>0</v>
      </c>
      <c r="V71" s="45">
        <v>1645</v>
      </c>
      <c r="W71" s="45">
        <v>1298.3333333333335</v>
      </c>
      <c r="X71" s="41">
        <v>0.50577507598784199</v>
      </c>
      <c r="Y71" s="190"/>
      <c r="Z71" s="46"/>
      <c r="AA71" s="46"/>
      <c r="AC71" s="415">
        <f t="shared" si="4"/>
        <v>1.9771634615384615</v>
      </c>
    </row>
    <row r="72" spans="1:29" hidden="1">
      <c r="A72" s="29" t="s">
        <v>1111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>
        <f>VLOOKUP(C:C,total260724105509!B:F,5,0)</f>
        <v>2</v>
      </c>
      <c r="M72" s="392"/>
      <c r="N72" s="8"/>
      <c r="O72" s="21">
        <f t="shared" si="5"/>
        <v>0.83333333333333326</v>
      </c>
      <c r="P72" s="44">
        <v>2379</v>
      </c>
      <c r="Q72" s="44">
        <v>50</v>
      </c>
      <c r="R72" s="44">
        <v>0</v>
      </c>
      <c r="S72" s="44">
        <v>0</v>
      </c>
      <c r="T72" s="44">
        <v>50</v>
      </c>
      <c r="U72" s="45">
        <v>0</v>
      </c>
      <c r="V72" s="45">
        <v>2329</v>
      </c>
      <c r="W72" s="45">
        <v>2328.1666666666665</v>
      </c>
      <c r="X72" s="41">
        <v>8.4068936527952921E-4</v>
      </c>
      <c r="Y72" s="190"/>
      <c r="Z72" s="46"/>
      <c r="AA72" s="46"/>
      <c r="AC72" s="415">
        <f t="shared" si="4"/>
        <v>1189.5</v>
      </c>
    </row>
    <row r="73" spans="1:29" hidden="1">
      <c r="A73" s="29" t="s">
        <v>1112</v>
      </c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VLOOKUP(C:C,total260724105509!B:F,5,0)</f>
        <v>43</v>
      </c>
      <c r="M73" s="392"/>
      <c r="N73" s="8"/>
      <c r="O73" s="21">
        <f t="shared" si="5"/>
        <v>17.916666666666668</v>
      </c>
      <c r="P73" s="44">
        <v>286</v>
      </c>
      <c r="Q73" s="44">
        <v>0</v>
      </c>
      <c r="R73" s="44">
        <v>0</v>
      </c>
      <c r="S73" s="44">
        <v>0</v>
      </c>
      <c r="T73" s="44">
        <v>0</v>
      </c>
      <c r="U73" s="45">
        <v>0</v>
      </c>
      <c r="V73" s="45">
        <v>286</v>
      </c>
      <c r="W73" s="45">
        <v>268.08333333333331</v>
      </c>
      <c r="X73" s="41">
        <v>0.15034965034965034</v>
      </c>
      <c r="Y73" s="190"/>
      <c r="Z73" s="46"/>
      <c r="AA73" s="46"/>
      <c r="AC73" s="415">
        <f t="shared" si="4"/>
        <v>6.6511627906976747</v>
      </c>
    </row>
    <row r="74" spans="1:29" ht="19.5" hidden="1" customHeight="1">
      <c r="A74" s="29" t="s">
        <v>1113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VLOOKUP(C:C,total260724105509!B:F,5,0)</f>
        <v>4627</v>
      </c>
      <c r="M74" s="392"/>
      <c r="N74" s="8"/>
      <c r="O74" s="21">
        <f t="shared" si="5"/>
        <v>1927.9166666666665</v>
      </c>
      <c r="P74" s="44">
        <v>2683</v>
      </c>
      <c r="Q74" s="44">
        <v>0</v>
      </c>
      <c r="R74" s="44">
        <v>0</v>
      </c>
      <c r="S74" s="44">
        <v>0</v>
      </c>
      <c r="T74" s="44">
        <v>511</v>
      </c>
      <c r="U74" s="45">
        <v>-511</v>
      </c>
      <c r="V74" s="45">
        <v>2172</v>
      </c>
      <c r="W74" s="45">
        <v>244.08333333333348</v>
      </c>
      <c r="X74" s="41">
        <v>1.7245620573984346</v>
      </c>
      <c r="Y74" s="190"/>
      <c r="Z74" s="46"/>
      <c r="AA74" s="46"/>
      <c r="AC74" s="415">
        <f t="shared" si="4"/>
        <v>0.57985735897990054</v>
      </c>
    </row>
    <row r="75" spans="1:29" hidden="1">
      <c r="A75" s="29" t="s">
        <v>1114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VLOOKUP(C:C,total260724105509!B:F,5,0)</f>
        <v>1920</v>
      </c>
      <c r="M75" s="392"/>
      <c r="N75" s="211">
        <v>8000</v>
      </c>
      <c r="O75" s="211">
        <v>8000</v>
      </c>
      <c r="P75" s="44">
        <v>11894</v>
      </c>
      <c r="Q75" s="44">
        <v>0</v>
      </c>
      <c r="R75" s="44">
        <v>10000</v>
      </c>
      <c r="S75" s="44">
        <v>0</v>
      </c>
      <c r="T75" s="44">
        <v>0</v>
      </c>
      <c r="U75" s="45">
        <v>0</v>
      </c>
      <c r="V75" s="45">
        <v>21894</v>
      </c>
      <c r="W75" s="45">
        <v>13894</v>
      </c>
      <c r="X75" s="41">
        <v>0.16142592903985203</v>
      </c>
      <c r="Y75" s="190"/>
      <c r="Z75" s="46"/>
      <c r="AA75" s="46"/>
      <c r="AC75" s="415">
        <f t="shared" si="4"/>
        <v>11.403124999999999</v>
      </c>
    </row>
    <row r="76" spans="1:29" hidden="1">
      <c r="A76" s="29" t="s">
        <v>1115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VLOOKUP(C:C,total260724105509!B:F,5,0)</f>
        <v>211</v>
      </c>
      <c r="M76" s="392"/>
      <c r="N76" s="8"/>
      <c r="O76" s="21">
        <f>L76/12*5</f>
        <v>87.916666666666657</v>
      </c>
      <c r="P76" s="44">
        <v>1815</v>
      </c>
      <c r="Q76" s="44">
        <v>0</v>
      </c>
      <c r="R76" s="44">
        <v>0</v>
      </c>
      <c r="S76" s="44">
        <v>0</v>
      </c>
      <c r="T76" s="44">
        <v>0</v>
      </c>
      <c r="U76" s="45">
        <v>0</v>
      </c>
      <c r="V76" s="45">
        <v>1815</v>
      </c>
      <c r="W76" s="45">
        <v>1727.0833333333333</v>
      </c>
      <c r="X76" s="41">
        <v>0.1162534435261708</v>
      </c>
      <c r="Y76" s="190"/>
      <c r="Z76" s="46"/>
      <c r="AA76" s="46"/>
      <c r="AC76" s="415">
        <f t="shared" si="4"/>
        <v>8.6018957345971572</v>
      </c>
    </row>
    <row r="77" spans="1:29" hidden="1">
      <c r="A77" s="29" t="s">
        <v>1116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VLOOKUP(C:C,total260724105509!B:F,5,0)</f>
        <v>1848</v>
      </c>
      <c r="M77" s="392"/>
      <c r="N77" s="211">
        <v>1000</v>
      </c>
      <c r="O77" s="211">
        <v>1000</v>
      </c>
      <c r="P77" s="44">
        <v>3451</v>
      </c>
      <c r="Q77" s="44">
        <v>0</v>
      </c>
      <c r="R77" s="44">
        <v>0</v>
      </c>
      <c r="S77" s="44">
        <v>0</v>
      </c>
      <c r="T77" s="44">
        <v>0</v>
      </c>
      <c r="U77" s="45">
        <v>0</v>
      </c>
      <c r="V77" s="45">
        <v>3451</v>
      </c>
      <c r="W77" s="45">
        <v>2451</v>
      </c>
      <c r="X77" s="41">
        <v>0.53549695740365111</v>
      </c>
      <c r="Y77" s="190"/>
      <c r="Z77" s="46"/>
      <c r="AA77" s="46"/>
      <c r="AC77" s="415">
        <f t="shared" si="4"/>
        <v>1.8674242424242424</v>
      </c>
    </row>
    <row r="78" spans="1:29" hidden="1">
      <c r="A78" s="29" t="s">
        <v>1117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VLOOKUP(C:C,total260724105509!B:F,5,0)</f>
        <v>565</v>
      </c>
      <c r="M78" s="392"/>
      <c r="N78" s="8"/>
      <c r="O78" s="21">
        <f t="shared" ref="O78:O82" si="6">L78/12*5</f>
        <v>235.41666666666669</v>
      </c>
      <c r="P78" s="44">
        <v>155</v>
      </c>
      <c r="Q78" s="44">
        <v>0</v>
      </c>
      <c r="R78" s="44">
        <v>0</v>
      </c>
      <c r="S78" s="44">
        <v>0</v>
      </c>
      <c r="T78" s="44">
        <v>0</v>
      </c>
      <c r="U78" s="45">
        <v>0</v>
      </c>
      <c r="V78" s="45">
        <v>155</v>
      </c>
      <c r="W78" s="45">
        <v>-80.416666666666686</v>
      </c>
      <c r="X78" s="41">
        <v>3.6451612903225805</v>
      </c>
      <c r="Y78" s="190"/>
      <c r="Z78" s="46"/>
      <c r="AA78" s="46"/>
      <c r="AC78" s="415">
        <f t="shared" si="4"/>
        <v>0.27433628318584069</v>
      </c>
    </row>
    <row r="79" spans="1:29" hidden="1">
      <c r="A79" s="29" t="s">
        <v>1118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VLOOKUP(C:C,total260724105509!B:F,5,0)</f>
        <v>1470</v>
      </c>
      <c r="M79" s="392"/>
      <c r="N79" s="8"/>
      <c r="O79" s="21">
        <f t="shared" si="6"/>
        <v>612.5</v>
      </c>
      <c r="P79" s="44">
        <v>1719</v>
      </c>
      <c r="Q79" s="44">
        <v>100</v>
      </c>
      <c r="R79" s="44">
        <v>0</v>
      </c>
      <c r="S79" s="44">
        <v>0</v>
      </c>
      <c r="T79" s="44">
        <v>100</v>
      </c>
      <c r="U79" s="45">
        <v>0</v>
      </c>
      <c r="V79" s="45">
        <v>1619</v>
      </c>
      <c r="W79" s="45">
        <v>1006.5</v>
      </c>
      <c r="X79" s="41">
        <v>0.85514834205933687</v>
      </c>
      <c r="Y79" s="190"/>
      <c r="Z79" s="46"/>
      <c r="AA79" s="46"/>
      <c r="AC79" s="415">
        <f t="shared" si="4"/>
        <v>1.1693877551020408</v>
      </c>
    </row>
    <row r="80" spans="1:29" hidden="1">
      <c r="A80" s="29" t="s">
        <v>1119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VLOOKUP(C:C,total260724105509!B:F,5,0)</f>
        <v>1085</v>
      </c>
      <c r="M80" s="392"/>
      <c r="N80" s="8"/>
      <c r="O80" s="21">
        <f t="shared" si="6"/>
        <v>452.08333333333337</v>
      </c>
      <c r="P80" s="44">
        <v>1199</v>
      </c>
      <c r="Q80" s="44">
        <v>1240</v>
      </c>
      <c r="R80" s="44">
        <v>0</v>
      </c>
      <c r="S80" s="44">
        <v>0</v>
      </c>
      <c r="T80" s="44">
        <v>1240</v>
      </c>
      <c r="U80" s="45">
        <v>0</v>
      </c>
      <c r="V80" s="45">
        <v>-41</v>
      </c>
      <c r="W80" s="45">
        <v>-493.08333333333337</v>
      </c>
      <c r="X80" s="41">
        <v>0.90492076730608839</v>
      </c>
      <c r="Y80" s="190"/>
      <c r="Z80" s="46"/>
      <c r="AA80" s="46"/>
      <c r="AC80" s="415">
        <f t="shared" si="4"/>
        <v>1.1050691244239632</v>
      </c>
    </row>
    <row r="81" spans="1:30" hidden="1">
      <c r="A81" s="29" t="s">
        <v>1120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VLOOKUP(C:C,total260724105509!B:F,5,0)</f>
        <v>907</v>
      </c>
      <c r="M81" s="392"/>
      <c r="N81" s="8"/>
      <c r="O81" s="21">
        <f t="shared" si="6"/>
        <v>377.91666666666663</v>
      </c>
      <c r="P81" s="44">
        <v>1863</v>
      </c>
      <c r="Q81" s="44">
        <v>20</v>
      </c>
      <c r="R81" s="44">
        <v>0</v>
      </c>
      <c r="S81" s="44">
        <v>0</v>
      </c>
      <c r="T81" s="44">
        <v>20</v>
      </c>
      <c r="U81" s="45">
        <v>0</v>
      </c>
      <c r="V81" s="45">
        <v>1843</v>
      </c>
      <c r="W81" s="45">
        <v>1465.0833333333335</v>
      </c>
      <c r="X81" s="41">
        <v>0.4868491680085883</v>
      </c>
      <c r="Y81" s="190"/>
      <c r="Z81" s="46"/>
      <c r="AA81" s="46"/>
      <c r="AB81" s="253"/>
      <c r="AC81" s="422">
        <f t="shared" si="4"/>
        <v>2.0540242557883133</v>
      </c>
    </row>
    <row r="82" spans="1:30" hidden="1">
      <c r="A82" s="29" t="s">
        <v>1121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VLOOKUP(C:C,total260724105509!B:F,5,0)</f>
        <v>1787</v>
      </c>
      <c r="M82" s="392"/>
      <c r="N82" s="8"/>
      <c r="O82" s="21">
        <f t="shared" si="6"/>
        <v>744.58333333333326</v>
      </c>
      <c r="P82" s="44">
        <v>3680</v>
      </c>
      <c r="Q82" s="44">
        <v>0</v>
      </c>
      <c r="R82" s="44">
        <v>0</v>
      </c>
      <c r="S82" s="44">
        <v>0</v>
      </c>
      <c r="T82" s="44">
        <v>0</v>
      </c>
      <c r="U82" s="45">
        <v>0</v>
      </c>
      <c r="V82" s="45">
        <v>3680</v>
      </c>
      <c r="W82" s="45">
        <v>2935.416666666667</v>
      </c>
      <c r="X82" s="41">
        <v>0.48559782608695651</v>
      </c>
      <c r="Y82" s="190"/>
      <c r="Z82" s="46"/>
      <c r="AA82" s="46"/>
      <c r="AC82" s="415">
        <f t="shared" si="4"/>
        <v>2.0593172915500841</v>
      </c>
    </row>
    <row r="83" spans="1:30">
      <c r="A83" s="29" t="s">
        <v>1122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VLOOKUP(C:C,total260724105509!B:F,5,0)</f>
        <v>2301</v>
      </c>
      <c r="M83" s="392"/>
      <c r="N83" s="213">
        <v>3000</v>
      </c>
      <c r="O83" s="211">
        <v>3000</v>
      </c>
      <c r="P83" s="44">
        <v>5613</v>
      </c>
      <c r="Q83" s="44">
        <v>5200</v>
      </c>
      <c r="R83" s="44">
        <v>3000</v>
      </c>
      <c r="S83" s="44">
        <v>0</v>
      </c>
      <c r="T83" s="44">
        <v>5200</v>
      </c>
      <c r="U83" s="45">
        <v>0</v>
      </c>
      <c r="V83" s="45">
        <v>3413</v>
      </c>
      <c r="W83" s="45">
        <v>413</v>
      </c>
      <c r="X83" s="41">
        <v>0.40994120791020844</v>
      </c>
      <c r="Y83" s="190">
        <v>3000</v>
      </c>
      <c r="Z83" s="46" t="s">
        <v>2746</v>
      </c>
      <c r="AA83" s="46"/>
      <c r="AC83" s="415">
        <f t="shared" si="4"/>
        <v>3.743155149934811</v>
      </c>
    </row>
    <row r="84" spans="1:30" hidden="1">
      <c r="A84" s="29" t="s">
        <v>1123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VLOOKUP(C:C,total260724105509!B:F,5,0)</f>
        <v>151</v>
      </c>
      <c r="M84" s="392" t="str">
        <f>VLOOKUP(C:C,処分売価!A:P,15,0)</f>
        <v>処分品</v>
      </c>
      <c r="N84" s="8"/>
      <c r="O84" s="21">
        <f t="shared" ref="O84:O91" si="7">L84/12*5</f>
        <v>62.916666666666671</v>
      </c>
      <c r="P84" s="44">
        <v>2387</v>
      </c>
      <c r="Q84" s="44">
        <v>0</v>
      </c>
      <c r="R84" s="44">
        <v>0</v>
      </c>
      <c r="S84" s="44">
        <v>0</v>
      </c>
      <c r="T84" s="44">
        <v>0</v>
      </c>
      <c r="U84" s="45">
        <v>0</v>
      </c>
      <c r="V84" s="45">
        <v>2387</v>
      </c>
      <c r="W84" s="45">
        <v>2324.0833333333335</v>
      </c>
      <c r="X84" s="41">
        <v>6.325932132383745E-2</v>
      </c>
      <c r="Y84" s="190"/>
      <c r="Z84" s="46"/>
      <c r="AA84" s="46"/>
      <c r="AC84" s="415">
        <f t="shared" si="4"/>
        <v>15.80794701986755</v>
      </c>
    </row>
    <row r="85" spans="1:30" hidden="1">
      <c r="A85" s="29" t="s">
        <v>1124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VLOOKUP(C:C,total260724105509!B:F,5,0)</f>
        <v>430</v>
      </c>
      <c r="M85" s="392" t="str">
        <f>VLOOKUP(C:C,処分売価!A:P,15,0)</f>
        <v>処分品</v>
      </c>
      <c r="N85" s="8"/>
      <c r="O85" s="21">
        <f t="shared" si="7"/>
        <v>179.16666666666669</v>
      </c>
      <c r="P85" s="44">
        <v>6999</v>
      </c>
      <c r="Q85" s="44">
        <v>0</v>
      </c>
      <c r="R85" s="44">
        <v>0</v>
      </c>
      <c r="S85" s="44">
        <v>0</v>
      </c>
      <c r="T85" s="44">
        <v>0</v>
      </c>
      <c r="U85" s="45">
        <v>0</v>
      </c>
      <c r="V85" s="45">
        <v>6999</v>
      </c>
      <c r="W85" s="45">
        <v>6819.833333333333</v>
      </c>
      <c r="X85" s="41">
        <v>6.143734819259894E-2</v>
      </c>
      <c r="Y85" s="190"/>
      <c r="Z85" s="46"/>
      <c r="AA85" s="46"/>
      <c r="AC85" s="415">
        <f t="shared" si="4"/>
        <v>16.276744186046511</v>
      </c>
    </row>
    <row r="86" spans="1:30" hidden="1">
      <c r="A86" s="29" t="s">
        <v>1125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VLOOKUP(C:C,total260724105509!B:F,5,0)</f>
        <v>1887</v>
      </c>
      <c r="M86" s="392"/>
      <c r="N86" s="8"/>
      <c r="O86" s="21">
        <f t="shared" si="7"/>
        <v>786.25</v>
      </c>
      <c r="P86" s="44">
        <v>1167</v>
      </c>
      <c r="Q86" s="44">
        <v>0</v>
      </c>
      <c r="R86" s="44">
        <v>0</v>
      </c>
      <c r="S86" s="44">
        <v>0</v>
      </c>
      <c r="T86" s="44">
        <v>0</v>
      </c>
      <c r="U86" s="45">
        <v>0</v>
      </c>
      <c r="V86" s="45">
        <v>1167</v>
      </c>
      <c r="W86" s="45">
        <v>380.75</v>
      </c>
      <c r="X86" s="41">
        <v>1.6169665809768639</v>
      </c>
      <c r="Y86" s="190"/>
      <c r="Z86" s="46"/>
      <c r="AA86" s="46"/>
      <c r="AC86" s="415">
        <f t="shared" si="4"/>
        <v>0.61844197138314783</v>
      </c>
    </row>
    <row r="87" spans="1:30" s="402" customFormat="1" hidden="1">
      <c r="A87" s="29" t="s">
        <v>1126</v>
      </c>
      <c r="B87" s="394" t="s">
        <v>356</v>
      </c>
      <c r="C87" s="395" t="s">
        <v>53</v>
      </c>
      <c r="D87" s="396" t="s">
        <v>54</v>
      </c>
      <c r="E87" s="395"/>
      <c r="F87" s="395">
        <v>1511</v>
      </c>
      <c r="G87" s="397">
        <v>1031</v>
      </c>
      <c r="H87" s="397">
        <v>1052</v>
      </c>
      <c r="I87" s="397">
        <f>VLOOKUP(C87,'202310-202403出荷数total2403220951'!B:F,5,0)</f>
        <v>513</v>
      </c>
      <c r="J87" s="397">
        <f>VLOOKUP(C87,'出荷数2307～2406total241008110618'!B:F,5,0)</f>
        <v>546</v>
      </c>
      <c r="K87" s="397" t="e">
        <f>VLOOKUP(C87,'出荷数2407-2506total250730101950'!B:F,5,0)</f>
        <v>#N/A</v>
      </c>
      <c r="L87" s="397" t="e">
        <f>VLOOKUP(C:C,total260724105509!B:F,5,0)</f>
        <v>#N/A</v>
      </c>
      <c r="M87" s="398"/>
      <c r="N87" s="397"/>
      <c r="O87" s="397" t="e">
        <f t="shared" si="7"/>
        <v>#N/A</v>
      </c>
      <c r="P87" s="397">
        <v>0</v>
      </c>
      <c r="Q87" s="397">
        <v>0</v>
      </c>
      <c r="R87" s="397">
        <v>0</v>
      </c>
      <c r="S87" s="397">
        <v>0</v>
      </c>
      <c r="T87" s="397">
        <v>0</v>
      </c>
      <c r="U87" s="399">
        <v>0</v>
      </c>
      <c r="V87" s="399">
        <v>0</v>
      </c>
      <c r="W87" s="399" t="e">
        <v>#N/A</v>
      </c>
      <c r="X87" s="400" t="e">
        <v>#N/A</v>
      </c>
      <c r="Y87" s="190"/>
      <c r="Z87" s="401"/>
      <c r="AA87" s="401"/>
      <c r="AB87" s="406"/>
      <c r="AC87" s="420" t="e">
        <f t="shared" si="4"/>
        <v>#N/A</v>
      </c>
      <c r="AD87" s="406"/>
    </row>
    <row r="88" spans="1:30" hidden="1">
      <c r="A88" s="29" t="s">
        <v>1127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VLOOKUP(C:C,total260724105509!B:F,5,0)</f>
        <v>3352</v>
      </c>
      <c r="M88" s="392"/>
      <c r="N88" s="8"/>
      <c r="O88" s="21">
        <f t="shared" si="7"/>
        <v>1396.6666666666665</v>
      </c>
      <c r="P88" s="44">
        <v>2442</v>
      </c>
      <c r="Q88" s="44">
        <v>0</v>
      </c>
      <c r="R88" s="44">
        <v>0</v>
      </c>
      <c r="S88" s="44">
        <v>0</v>
      </c>
      <c r="T88" s="44">
        <v>100</v>
      </c>
      <c r="U88" s="45">
        <v>-100</v>
      </c>
      <c r="V88" s="45">
        <v>2342</v>
      </c>
      <c r="W88" s="45">
        <v>945.33333333333348</v>
      </c>
      <c r="X88" s="41">
        <v>1.3726453726453727</v>
      </c>
      <c r="Y88" s="190"/>
      <c r="Z88" s="46"/>
      <c r="AA88" s="46"/>
      <c r="AC88" s="415">
        <f t="shared" si="4"/>
        <v>0.72852028639618138</v>
      </c>
    </row>
    <row r="89" spans="1:30" hidden="1">
      <c r="A89" s="29" t="s">
        <v>1128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VLOOKUP(C:C,total260724105509!B:F,5,0)</f>
        <v>620</v>
      </c>
      <c r="M89" s="392"/>
      <c r="N89" s="8"/>
      <c r="O89" s="21">
        <f t="shared" si="7"/>
        <v>258.33333333333331</v>
      </c>
      <c r="P89" s="44">
        <v>140</v>
      </c>
      <c r="Q89" s="44">
        <v>0</v>
      </c>
      <c r="R89" s="44">
        <v>1000</v>
      </c>
      <c r="S89" s="44">
        <v>0</v>
      </c>
      <c r="T89" s="44">
        <v>0</v>
      </c>
      <c r="U89" s="45">
        <v>0</v>
      </c>
      <c r="V89" s="45">
        <v>1140</v>
      </c>
      <c r="W89" s="45">
        <v>881.66666666666674</v>
      </c>
      <c r="X89" s="41">
        <v>4.4285714285714288</v>
      </c>
      <c r="Y89" s="190"/>
      <c r="Z89" s="46"/>
      <c r="AA89" s="46"/>
      <c r="AC89" s="415">
        <f t="shared" si="4"/>
        <v>1.8387096774193548</v>
      </c>
    </row>
    <row r="90" spans="1:30" hidden="1">
      <c r="A90" s="29" t="s">
        <v>1129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VLOOKUP(C:C,total260724105509!B:F,5,0)</f>
        <v>5207</v>
      </c>
      <c r="M90" s="392"/>
      <c r="N90" s="8"/>
      <c r="O90" s="21">
        <f t="shared" si="7"/>
        <v>2169.5833333333335</v>
      </c>
      <c r="P90" s="44">
        <v>1503</v>
      </c>
      <c r="Q90" s="44">
        <v>0</v>
      </c>
      <c r="R90" s="44">
        <v>3000</v>
      </c>
      <c r="S90" s="44">
        <v>0</v>
      </c>
      <c r="T90" s="44">
        <v>100</v>
      </c>
      <c r="U90" s="45">
        <v>-100</v>
      </c>
      <c r="V90" s="45">
        <v>4403</v>
      </c>
      <c r="W90" s="45">
        <v>2233.4166666666665</v>
      </c>
      <c r="X90" s="41">
        <v>3.4644045242847636</v>
      </c>
      <c r="Y90" s="190"/>
      <c r="Z90" s="46"/>
      <c r="AA90" s="46"/>
      <c r="AC90" s="415">
        <f t="shared" si="4"/>
        <v>0.86479738813136164</v>
      </c>
    </row>
    <row r="91" spans="1:30" s="402" customFormat="1" hidden="1">
      <c r="A91" s="29" t="s">
        <v>1130</v>
      </c>
      <c r="B91" s="394" t="s">
        <v>356</v>
      </c>
      <c r="C91" s="395" t="s">
        <v>235</v>
      </c>
      <c r="D91" s="396" t="s">
        <v>236</v>
      </c>
      <c r="E91" s="395"/>
      <c r="F91" s="395">
        <v>102</v>
      </c>
      <c r="G91" s="397">
        <v>340</v>
      </c>
      <c r="H91" s="397">
        <v>49</v>
      </c>
      <c r="I91" s="397">
        <f>VLOOKUP(C91,'202310-202403出荷数total2403220951'!B:F,5,0)</f>
        <v>6</v>
      </c>
      <c r="J91" s="397">
        <f>VLOOKUP(C91,'出荷数2307～2406total241008110618'!B:F,5,0)</f>
        <v>434</v>
      </c>
      <c r="K91" s="397" t="e">
        <f>VLOOKUP(C91,'出荷数2407-2506total250730101950'!B:F,5,0)</f>
        <v>#N/A</v>
      </c>
      <c r="L91" s="397" t="e">
        <f>VLOOKUP(C:C,total260724105509!B:F,5,0)</f>
        <v>#N/A</v>
      </c>
      <c r="M91" s="398"/>
      <c r="N91" s="397"/>
      <c r="O91" s="397" t="e">
        <f t="shared" si="7"/>
        <v>#N/A</v>
      </c>
      <c r="P91" s="397">
        <v>0</v>
      </c>
      <c r="Q91" s="397">
        <v>0</v>
      </c>
      <c r="R91" s="397">
        <v>0</v>
      </c>
      <c r="S91" s="397">
        <v>0</v>
      </c>
      <c r="T91" s="397">
        <v>0</v>
      </c>
      <c r="U91" s="399">
        <v>0</v>
      </c>
      <c r="V91" s="399">
        <v>0</v>
      </c>
      <c r="W91" s="399" t="e">
        <v>#N/A</v>
      </c>
      <c r="X91" s="400" t="e">
        <v>#N/A</v>
      </c>
      <c r="Y91" s="190"/>
      <c r="Z91" s="401"/>
      <c r="AA91" s="401"/>
      <c r="AB91" s="406"/>
      <c r="AC91" s="420" t="e">
        <f t="shared" si="4"/>
        <v>#N/A</v>
      </c>
      <c r="AD91" s="406"/>
    </row>
    <row r="92" spans="1:30" hidden="1">
      <c r="A92" s="29" t="s">
        <v>1131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VLOOKUP(C:C,total260724105509!B:F,5,0)</f>
        <v>79</v>
      </c>
      <c r="M92" s="392" t="str">
        <f>VLOOKUP(C:C,処分売価!A:P,15,0)</f>
        <v>処分品</v>
      </c>
      <c r="N92" s="211">
        <v>1400</v>
      </c>
      <c r="O92" s="211">
        <v>1400</v>
      </c>
      <c r="P92" s="44">
        <v>4425</v>
      </c>
      <c r="Q92" s="44">
        <v>0</v>
      </c>
      <c r="R92" s="44">
        <v>0</v>
      </c>
      <c r="S92" s="44">
        <v>0</v>
      </c>
      <c r="T92" s="44">
        <v>0</v>
      </c>
      <c r="U92" s="45">
        <v>0</v>
      </c>
      <c r="V92" s="45">
        <v>4425</v>
      </c>
      <c r="W92" s="45">
        <v>3025</v>
      </c>
      <c r="X92" s="41">
        <v>1.7853107344632767E-2</v>
      </c>
      <c r="Y92" s="190"/>
      <c r="Z92" s="46"/>
      <c r="AA92" s="46"/>
      <c r="AC92" s="415">
        <f t="shared" si="4"/>
        <v>56.0126582278481</v>
      </c>
    </row>
    <row r="93" spans="1:30" ht="15" hidden="1" customHeight="1">
      <c r="A93" s="29" t="s">
        <v>1132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VLOOKUP(C:C,total260724105509!B:F,5,0)</f>
        <v>2093</v>
      </c>
      <c r="M93" s="392"/>
      <c r="N93" s="8"/>
      <c r="O93" s="21">
        <f t="shared" ref="O93:O95" si="8">L93/12*5</f>
        <v>872.08333333333326</v>
      </c>
      <c r="P93" s="44">
        <v>4912</v>
      </c>
      <c r="Q93" s="44">
        <v>1270</v>
      </c>
      <c r="R93" s="44">
        <v>0</v>
      </c>
      <c r="S93" s="44">
        <v>0</v>
      </c>
      <c r="T93" s="44">
        <v>1270</v>
      </c>
      <c r="U93" s="45">
        <v>0</v>
      </c>
      <c r="V93" s="45">
        <v>3642</v>
      </c>
      <c r="W93" s="45">
        <v>2769.916666666667</v>
      </c>
      <c r="X93" s="41">
        <v>0.42609934853420195</v>
      </c>
      <c r="Y93" s="190"/>
      <c r="Z93" s="46"/>
      <c r="AA93" s="46"/>
      <c r="AC93" s="415">
        <f t="shared" si="4"/>
        <v>2.3468705207835643</v>
      </c>
    </row>
    <row r="94" spans="1:30" s="152" customFormat="1" ht="18.600000000000001" hidden="1" customHeight="1">
      <c r="A94" s="29" t="s">
        <v>1133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VLOOKUP(C:C,total260724105509!B:F,5,0)</f>
        <v>#N/A</v>
      </c>
      <c r="M94" s="392"/>
      <c r="N94" s="211">
        <v>380</v>
      </c>
      <c r="O94" s="211" t="e">
        <f t="shared" si="8"/>
        <v>#N/A</v>
      </c>
      <c r="P94" s="148">
        <v>15</v>
      </c>
      <c r="Q94" s="148">
        <v>0</v>
      </c>
      <c r="R94" s="44">
        <v>0</v>
      </c>
      <c r="S94" s="148">
        <v>0</v>
      </c>
      <c r="T94" s="148">
        <v>0</v>
      </c>
      <c r="U94" s="149">
        <v>0</v>
      </c>
      <c r="V94" s="149">
        <v>15</v>
      </c>
      <c r="W94" s="149" t="e">
        <v>#N/A</v>
      </c>
      <c r="X94" s="150" t="e">
        <v>#N/A</v>
      </c>
      <c r="Y94" s="190"/>
      <c r="Z94" s="151"/>
      <c r="AA94" s="151"/>
      <c r="AB94" s="191"/>
      <c r="AC94" s="416" t="e">
        <f t="shared" si="4"/>
        <v>#N/A</v>
      </c>
      <c r="AD94" s="191"/>
    </row>
    <row r="95" spans="1:30" s="152" customFormat="1" ht="18.600000000000001" hidden="1" customHeight="1">
      <c r="A95" s="29" t="s">
        <v>1134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VLOOKUP(C:C,total260724105509!B:F,5,0)</f>
        <v>#N/A</v>
      </c>
      <c r="M95" s="392"/>
      <c r="N95" s="8"/>
      <c r="O95" s="21" t="e">
        <f t="shared" si="8"/>
        <v>#N/A</v>
      </c>
      <c r="P95" s="148">
        <v>3</v>
      </c>
      <c r="Q95" s="148">
        <v>0</v>
      </c>
      <c r="R95" s="44">
        <v>0</v>
      </c>
      <c r="S95" s="148">
        <v>0</v>
      </c>
      <c r="T95" s="148">
        <v>0</v>
      </c>
      <c r="U95" s="149">
        <v>0</v>
      </c>
      <c r="V95" s="149">
        <v>3</v>
      </c>
      <c r="W95" s="149" t="e">
        <v>#N/A</v>
      </c>
      <c r="X95" s="150" t="e">
        <v>#N/A</v>
      </c>
      <c r="Y95" s="190"/>
      <c r="Z95" s="151"/>
      <c r="AA95" s="151"/>
      <c r="AB95" s="191"/>
      <c r="AC95" s="416" t="e">
        <f t="shared" si="4"/>
        <v>#N/A</v>
      </c>
      <c r="AD95" s="191"/>
    </row>
    <row r="96" spans="1:30" hidden="1">
      <c r="A96" s="29" t="s">
        <v>1135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VLOOKUP(C:C,total260724105509!B:F,5,0)</f>
        <v>2735</v>
      </c>
      <c r="M96" s="392"/>
      <c r="N96" s="213">
        <v>881</v>
      </c>
      <c r="O96" s="211">
        <v>881</v>
      </c>
      <c r="P96" s="44">
        <v>2609</v>
      </c>
      <c r="Q96" s="44">
        <v>0</v>
      </c>
      <c r="R96" s="44">
        <v>0</v>
      </c>
      <c r="S96" s="44">
        <v>0</v>
      </c>
      <c r="T96" s="44">
        <v>0</v>
      </c>
      <c r="U96" s="45">
        <v>0</v>
      </c>
      <c r="V96" s="45">
        <v>2609</v>
      </c>
      <c r="W96" s="45">
        <v>1728</v>
      </c>
      <c r="X96" s="41">
        <v>1.04829436565734</v>
      </c>
      <c r="Y96" s="190"/>
      <c r="Z96" s="46"/>
      <c r="AA96" s="46"/>
      <c r="AC96" s="415">
        <f t="shared" si="4"/>
        <v>0.95393053016453377</v>
      </c>
    </row>
    <row r="97" spans="1:30" hidden="1">
      <c r="A97" s="29" t="s">
        <v>1136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VLOOKUP(C:C,total260724105509!B:F,5,0)</f>
        <v>1171</v>
      </c>
      <c r="M97" s="392"/>
      <c r="N97" s="8"/>
      <c r="O97" s="21">
        <f t="shared" ref="O97:O100" si="9">L97/12*5</f>
        <v>487.91666666666663</v>
      </c>
      <c r="P97" s="44">
        <v>8518</v>
      </c>
      <c r="Q97" s="44">
        <v>0</v>
      </c>
      <c r="R97" s="44">
        <v>0</v>
      </c>
      <c r="S97" s="44">
        <v>0</v>
      </c>
      <c r="T97" s="44">
        <v>0</v>
      </c>
      <c r="U97" s="45">
        <v>0</v>
      </c>
      <c r="V97" s="45">
        <v>8518</v>
      </c>
      <c r="W97" s="45">
        <v>8030.083333333333</v>
      </c>
      <c r="X97" s="41">
        <v>0.1374735853486734</v>
      </c>
      <c r="Y97" s="190"/>
      <c r="Z97" s="46"/>
      <c r="AA97" s="46"/>
      <c r="AC97" s="415">
        <f t="shared" si="4"/>
        <v>7.2741246797608881</v>
      </c>
    </row>
    <row r="98" spans="1:30" hidden="1">
      <c r="A98" s="29" t="s">
        <v>1137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VLOOKUP(C:C,total260724105509!B:F,5,0)</f>
        <v>2440</v>
      </c>
      <c r="M98" s="392"/>
      <c r="N98" s="8"/>
      <c r="O98" s="21">
        <f t="shared" si="9"/>
        <v>1016.6666666666667</v>
      </c>
      <c r="P98" s="44">
        <v>4004</v>
      </c>
      <c r="Q98" s="44">
        <v>0</v>
      </c>
      <c r="R98" s="44">
        <v>0</v>
      </c>
      <c r="S98" s="44">
        <v>0</v>
      </c>
      <c r="T98" s="44">
        <v>0</v>
      </c>
      <c r="U98" s="45">
        <v>0</v>
      </c>
      <c r="V98" s="45">
        <v>4004</v>
      </c>
      <c r="W98" s="45">
        <v>2987.333333333333</v>
      </c>
      <c r="X98" s="41">
        <v>0.60939060939060941</v>
      </c>
      <c r="Y98" s="190"/>
      <c r="Z98" s="46"/>
      <c r="AA98" s="46"/>
      <c r="AC98" s="415">
        <f t="shared" si="4"/>
        <v>1.6409836065573771</v>
      </c>
    </row>
    <row r="99" spans="1:30" hidden="1">
      <c r="A99" s="29" t="s">
        <v>1138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VLOOKUP(C:C,total260724105509!B:F,5,0)</f>
        <v>391</v>
      </c>
      <c r="M99" s="392" t="str">
        <f>VLOOKUP(C:C,処分売価!A:P,15,0)</f>
        <v>処分品</v>
      </c>
      <c r="N99" s="8"/>
      <c r="O99" s="21">
        <f t="shared" si="9"/>
        <v>162.91666666666669</v>
      </c>
      <c r="P99" s="44">
        <v>2631</v>
      </c>
      <c r="Q99" s="44">
        <v>0</v>
      </c>
      <c r="R99" s="44">
        <v>0</v>
      </c>
      <c r="S99" s="44">
        <v>0</v>
      </c>
      <c r="T99" s="44">
        <v>0</v>
      </c>
      <c r="U99" s="45">
        <v>0</v>
      </c>
      <c r="V99" s="45">
        <v>2631</v>
      </c>
      <c r="W99" s="45">
        <v>2468.0833333333335</v>
      </c>
      <c r="X99" s="204">
        <v>0.14861269479285444</v>
      </c>
      <c r="Y99" s="190"/>
      <c r="Z99" s="190"/>
      <c r="AA99" s="190"/>
      <c r="AC99" s="415">
        <f t="shared" si="4"/>
        <v>6.7289002557544757</v>
      </c>
    </row>
    <row r="100" spans="1:30" hidden="1">
      <c r="A100" s="29" t="s">
        <v>1139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VLOOKUP(C:C,total260724105509!B:F,5,0)</f>
        <v>3036</v>
      </c>
      <c r="M100" s="392"/>
      <c r="N100" s="8"/>
      <c r="O100" s="21">
        <f t="shared" si="9"/>
        <v>1265</v>
      </c>
      <c r="P100" s="44">
        <v>939</v>
      </c>
      <c r="Q100" s="44">
        <v>150</v>
      </c>
      <c r="R100" s="44">
        <v>3000</v>
      </c>
      <c r="S100" s="44">
        <v>0</v>
      </c>
      <c r="T100" s="44">
        <v>150</v>
      </c>
      <c r="U100" s="45">
        <v>0</v>
      </c>
      <c r="V100" s="45">
        <v>3789</v>
      </c>
      <c r="W100" s="45">
        <v>2524</v>
      </c>
      <c r="X100" s="41">
        <v>3.2332268370607027</v>
      </c>
      <c r="Y100" s="190"/>
      <c r="Z100" s="46"/>
      <c r="AA100" s="46"/>
      <c r="AC100" s="415">
        <f t="shared" si="4"/>
        <v>1.2974308300395256</v>
      </c>
    </row>
    <row r="101" spans="1:30" hidden="1">
      <c r="A101" s="29" t="s">
        <v>659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VLOOKUP(C:C,total260724105509!B:F,5,0)</f>
        <v>6766</v>
      </c>
      <c r="M101" s="392"/>
      <c r="N101" s="213">
        <v>3000</v>
      </c>
      <c r="O101" s="211">
        <v>3000</v>
      </c>
      <c r="P101" s="44">
        <v>7672</v>
      </c>
      <c r="Q101" s="44">
        <v>10040</v>
      </c>
      <c r="R101" s="44">
        <v>6000</v>
      </c>
      <c r="S101" s="44">
        <v>0</v>
      </c>
      <c r="T101" s="44">
        <v>11040</v>
      </c>
      <c r="U101" s="45">
        <v>-1000</v>
      </c>
      <c r="V101" s="45">
        <v>2632</v>
      </c>
      <c r="W101" s="45">
        <v>-368</v>
      </c>
      <c r="X101" s="41">
        <v>0.88190823774765381</v>
      </c>
      <c r="Y101" s="190"/>
      <c r="Z101" s="46"/>
      <c r="AA101" s="46"/>
      <c r="AC101" s="415">
        <f t="shared" si="4"/>
        <v>2.0206916937629322</v>
      </c>
    </row>
    <row r="102" spans="1:30" hidden="1">
      <c r="A102" s="29" t="s">
        <v>1140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VLOOKUP(C:C,total260724105509!B:F,5,0)</f>
        <v>7249</v>
      </c>
      <c r="M102" s="392"/>
      <c r="N102" s="8"/>
      <c r="O102" s="21">
        <f>L102/12*5</f>
        <v>3020.416666666667</v>
      </c>
      <c r="P102" s="44">
        <v>4000</v>
      </c>
      <c r="Q102" s="44">
        <v>215</v>
      </c>
      <c r="R102" s="44">
        <v>0</v>
      </c>
      <c r="S102" s="44">
        <v>0</v>
      </c>
      <c r="T102" s="44">
        <v>430</v>
      </c>
      <c r="U102" s="45">
        <v>-215</v>
      </c>
      <c r="V102" s="45">
        <v>3570</v>
      </c>
      <c r="W102" s="45">
        <v>549.58333333333303</v>
      </c>
      <c r="X102" s="41">
        <v>1.8122499999999999</v>
      </c>
      <c r="Y102" s="410"/>
      <c r="Z102" s="233"/>
      <c r="AA102" s="233"/>
      <c r="AC102" s="415">
        <f t="shared" si="4"/>
        <v>0.55180024831011176</v>
      </c>
    </row>
    <row r="103" spans="1:30" hidden="1">
      <c r="A103" s="29" t="s">
        <v>1141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VLOOKUP(C:C,total260724105509!B:F,5,0)</f>
        <v>4645</v>
      </c>
      <c r="M103" s="392"/>
      <c r="N103" s="211">
        <v>5000</v>
      </c>
      <c r="O103" s="211">
        <v>5000</v>
      </c>
      <c r="P103" s="44">
        <v>7999</v>
      </c>
      <c r="Q103" s="44">
        <v>0</v>
      </c>
      <c r="R103" s="44">
        <v>0</v>
      </c>
      <c r="S103" s="44">
        <v>0</v>
      </c>
      <c r="T103" s="44">
        <v>0</v>
      </c>
      <c r="U103" s="45">
        <v>0</v>
      </c>
      <c r="V103" s="45">
        <v>7999</v>
      </c>
      <c r="W103" s="45">
        <v>2999</v>
      </c>
      <c r="X103" s="41">
        <v>0.58069758719839981</v>
      </c>
      <c r="Y103" s="190"/>
      <c r="Z103" s="46"/>
      <c r="AA103" s="46"/>
      <c r="AC103" s="415">
        <f t="shared" si="4"/>
        <v>1.7220667384284176</v>
      </c>
    </row>
    <row r="104" spans="1:30" hidden="1">
      <c r="A104" s="29" t="s">
        <v>1142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VLOOKUP(C:C,total260724105509!B:F,5,0)</f>
        <v>6164</v>
      </c>
      <c r="M104" s="392"/>
      <c r="N104" s="8"/>
      <c r="O104" s="21">
        <f>L104/12*5</f>
        <v>2568.333333333333</v>
      </c>
      <c r="P104" s="44">
        <v>15122</v>
      </c>
      <c r="Q104" s="44">
        <v>3960</v>
      </c>
      <c r="R104" s="44">
        <v>0</v>
      </c>
      <c r="S104" s="44">
        <v>0</v>
      </c>
      <c r="T104" s="44">
        <v>6550</v>
      </c>
      <c r="U104" s="45">
        <v>-2590</v>
      </c>
      <c r="V104" s="45">
        <v>8572</v>
      </c>
      <c r="W104" s="45">
        <v>6003.666666666667</v>
      </c>
      <c r="X104" s="41">
        <v>0.40761803994180662</v>
      </c>
      <c r="Y104" s="190"/>
      <c r="Z104" s="46"/>
      <c r="AA104" s="46"/>
      <c r="AC104" s="415">
        <f t="shared" si="4"/>
        <v>2.4532770927968852</v>
      </c>
    </row>
    <row r="105" spans="1:30" hidden="1">
      <c r="A105" s="29" t="s">
        <v>1143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VLOOKUP(C:C,total260724105509!B:F,5,0)</f>
        <v>3540</v>
      </c>
      <c r="M105" s="392"/>
      <c r="N105" s="213">
        <v>1099</v>
      </c>
      <c r="O105" s="211">
        <v>800</v>
      </c>
      <c r="P105" s="44">
        <v>1001</v>
      </c>
      <c r="Q105" s="44">
        <v>0</v>
      </c>
      <c r="R105" s="44">
        <v>0</v>
      </c>
      <c r="S105" s="44">
        <v>0</v>
      </c>
      <c r="T105" s="44">
        <v>0</v>
      </c>
      <c r="U105" s="45">
        <v>0</v>
      </c>
      <c r="V105" s="45">
        <v>1001</v>
      </c>
      <c r="W105" s="45">
        <v>201</v>
      </c>
      <c r="X105" s="41">
        <v>3.5364635364635366</v>
      </c>
      <c r="Y105" s="190"/>
      <c r="Z105" s="46"/>
      <c r="AA105" s="46"/>
      <c r="AC105" s="415">
        <f t="shared" si="4"/>
        <v>0.28276836158192092</v>
      </c>
    </row>
    <row r="106" spans="1:30" hidden="1">
      <c r="A106" s="29" t="s">
        <v>1144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VLOOKUP(C:C,total260724105509!B:F,5,0)</f>
        <v>1187</v>
      </c>
      <c r="M106" s="392"/>
      <c r="N106" s="213">
        <v>400</v>
      </c>
      <c r="O106" s="211">
        <v>400</v>
      </c>
      <c r="P106" s="44">
        <v>1050</v>
      </c>
      <c r="Q106" s="44">
        <v>0</v>
      </c>
      <c r="R106" s="44">
        <v>0</v>
      </c>
      <c r="S106" s="44">
        <v>0</v>
      </c>
      <c r="T106" s="44">
        <v>0</v>
      </c>
      <c r="U106" s="45">
        <v>0</v>
      </c>
      <c r="V106" s="45">
        <v>1050</v>
      </c>
      <c r="W106" s="45">
        <v>650</v>
      </c>
      <c r="X106" s="41">
        <v>1.1304761904761904</v>
      </c>
      <c r="Y106" s="190"/>
      <c r="Z106" s="46"/>
      <c r="AA106" s="46"/>
      <c r="AC106" s="415">
        <f t="shared" si="4"/>
        <v>0.88458298230834032</v>
      </c>
    </row>
    <row r="107" spans="1:30" s="268" customFormat="1" hidden="1">
      <c r="A107" s="29" t="s">
        <v>1145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VLOOKUP(C:C,total260724105509!B:F,5,0)</f>
        <v>133</v>
      </c>
      <c r="M107" s="392" t="str">
        <f>VLOOKUP(C:C,処分売価!A:P,15,0)</f>
        <v>処分品</v>
      </c>
      <c r="N107" s="8"/>
      <c r="O107" s="21">
        <f t="shared" ref="O107:O121" si="10">L107/12*5</f>
        <v>55.416666666666671</v>
      </c>
      <c r="P107" s="264">
        <v>98</v>
      </c>
      <c r="Q107" s="264">
        <v>0</v>
      </c>
      <c r="R107" s="264">
        <v>0</v>
      </c>
      <c r="S107" s="264">
        <v>0</v>
      </c>
      <c r="T107" s="264">
        <v>0</v>
      </c>
      <c r="U107" s="265">
        <v>0</v>
      </c>
      <c r="V107" s="265">
        <v>98</v>
      </c>
      <c r="W107" s="265">
        <v>42.583333333333329</v>
      </c>
      <c r="X107" s="266">
        <v>1.3571428571428572</v>
      </c>
      <c r="Y107" s="190"/>
      <c r="Z107" s="267"/>
      <c r="AA107" s="267"/>
      <c r="AB107" s="37"/>
      <c r="AC107" s="423">
        <f t="shared" si="4"/>
        <v>0.73684210526315785</v>
      </c>
      <c r="AD107" s="37"/>
    </row>
    <row r="108" spans="1:30" hidden="1">
      <c r="A108" s="29" t="s">
        <v>1146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VLOOKUP(C:C,total260724105509!B:F,5,0)</f>
        <v>1917</v>
      </c>
      <c r="M108" s="392"/>
      <c r="N108" s="8"/>
      <c r="O108" s="21">
        <f t="shared" si="10"/>
        <v>798.75</v>
      </c>
      <c r="P108" s="44">
        <v>4357</v>
      </c>
      <c r="Q108" s="44">
        <v>0</v>
      </c>
      <c r="R108" s="44">
        <v>0</v>
      </c>
      <c r="S108" s="44">
        <v>0</v>
      </c>
      <c r="T108" s="44">
        <v>0</v>
      </c>
      <c r="U108" s="45">
        <v>0</v>
      </c>
      <c r="V108" s="45">
        <v>4357</v>
      </c>
      <c r="W108" s="45">
        <v>3558.25</v>
      </c>
      <c r="X108" s="41">
        <v>0.43998163874225382</v>
      </c>
      <c r="Y108" s="190"/>
      <c r="Z108" s="46"/>
      <c r="AA108" s="46"/>
      <c r="AC108" s="415">
        <f t="shared" si="4"/>
        <v>2.2728221178925403</v>
      </c>
    </row>
    <row r="109" spans="1:30" hidden="1">
      <c r="A109" s="29" t="s">
        <v>1147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VLOOKUP(C:C,total260724105509!B:F,5,0)</f>
        <v>799</v>
      </c>
      <c r="M109" s="392"/>
      <c r="N109" s="8"/>
      <c r="O109" s="21">
        <f t="shared" si="10"/>
        <v>332.91666666666663</v>
      </c>
      <c r="P109" s="44">
        <v>2476</v>
      </c>
      <c r="Q109" s="44">
        <v>0</v>
      </c>
      <c r="R109" s="44">
        <v>0</v>
      </c>
      <c r="S109" s="44">
        <v>0</v>
      </c>
      <c r="T109" s="44">
        <v>0</v>
      </c>
      <c r="U109" s="45">
        <v>0</v>
      </c>
      <c r="V109" s="45">
        <v>2476</v>
      </c>
      <c r="W109" s="45">
        <v>2143.0833333333335</v>
      </c>
      <c r="X109" s="41">
        <v>0.3226978998384491</v>
      </c>
      <c r="Y109" s="190"/>
      <c r="Z109" s="46"/>
      <c r="AA109" s="46"/>
      <c r="AC109" s="415">
        <f t="shared" si="4"/>
        <v>3.0988735919899875</v>
      </c>
    </row>
    <row r="110" spans="1:30" hidden="1">
      <c r="A110" s="29" t="s">
        <v>1148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VLOOKUP(C:C,total260724105509!B:F,5,0)</f>
        <v>10494</v>
      </c>
      <c r="M110" s="392"/>
      <c r="N110" s="8"/>
      <c r="O110" s="21">
        <f t="shared" si="10"/>
        <v>4372.5</v>
      </c>
      <c r="P110" s="44">
        <v>8740</v>
      </c>
      <c r="Q110" s="44">
        <v>9010</v>
      </c>
      <c r="R110" s="44">
        <v>0</v>
      </c>
      <c r="S110" s="44">
        <v>0</v>
      </c>
      <c r="T110" s="44">
        <v>9010</v>
      </c>
      <c r="U110" s="45">
        <v>0</v>
      </c>
      <c r="V110" s="45">
        <v>-270</v>
      </c>
      <c r="W110" s="45">
        <v>-4642.5</v>
      </c>
      <c r="X110" s="41">
        <v>1.2006864988558352</v>
      </c>
      <c r="Y110" s="190"/>
      <c r="Z110" s="46"/>
      <c r="AA110" s="46"/>
      <c r="AC110" s="415">
        <f t="shared" si="4"/>
        <v>0.83285687059271962</v>
      </c>
    </row>
    <row r="111" spans="1:30" hidden="1">
      <c r="A111" s="29" t="s">
        <v>1149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VLOOKUP(C:C,total260724105509!B:F,5,0)</f>
        <v>6493</v>
      </c>
      <c r="M111" s="392"/>
      <c r="N111" s="211"/>
      <c r="O111" s="21">
        <f t="shared" si="10"/>
        <v>2705.416666666667</v>
      </c>
      <c r="P111" s="44">
        <v>2884</v>
      </c>
      <c r="Q111" s="44">
        <v>1860</v>
      </c>
      <c r="R111" s="44">
        <v>0</v>
      </c>
      <c r="S111" s="44">
        <v>0</v>
      </c>
      <c r="T111" s="44">
        <v>2160</v>
      </c>
      <c r="U111" s="45">
        <v>-300</v>
      </c>
      <c r="V111" s="45">
        <v>724</v>
      </c>
      <c r="W111" s="45">
        <v>-1981.416666666667</v>
      </c>
      <c r="X111" s="41">
        <v>2.2513869625520111</v>
      </c>
      <c r="Y111" s="190"/>
      <c r="Z111" s="46"/>
      <c r="AA111" s="46"/>
      <c r="AC111" s="415">
        <f t="shared" si="4"/>
        <v>0.44417064531033423</v>
      </c>
    </row>
    <row r="112" spans="1:30" s="402" customFormat="1" ht="15.75" hidden="1">
      <c r="A112" s="29" t="s">
        <v>1150</v>
      </c>
      <c r="B112" s="394" t="s">
        <v>356</v>
      </c>
      <c r="C112" s="395" t="s">
        <v>94</v>
      </c>
      <c r="D112" s="396" t="s">
        <v>90</v>
      </c>
      <c r="E112" s="395" t="s">
        <v>95</v>
      </c>
      <c r="F112" s="395">
        <v>610</v>
      </c>
      <c r="G112" s="397">
        <v>664</v>
      </c>
      <c r="H112" s="397">
        <v>658</v>
      </c>
      <c r="I112" s="397">
        <f>VLOOKUP(C112,'202310-202403出荷数total2403220951'!B:F,5,0)</f>
        <v>2</v>
      </c>
      <c r="J112" s="397">
        <f>VLOOKUP(C112,'出荷数2307～2406total241008110618'!B:F,5,0)</f>
        <v>92</v>
      </c>
      <c r="K112" s="397" t="e">
        <f>VLOOKUP(C112,'出荷数2407-2506total250730101950'!B:F,5,0)</f>
        <v>#N/A</v>
      </c>
      <c r="L112" s="397" t="e">
        <f>VLOOKUP(C:C,total260724105509!B:F,5,0)</f>
        <v>#N/A</v>
      </c>
      <c r="M112" s="398"/>
      <c r="N112" s="397"/>
      <c r="O112" s="397" t="e">
        <f t="shared" si="10"/>
        <v>#N/A</v>
      </c>
      <c r="P112" s="397">
        <v>0</v>
      </c>
      <c r="Q112" s="397">
        <v>0</v>
      </c>
      <c r="R112" s="397">
        <v>0</v>
      </c>
      <c r="S112" s="397">
        <v>0</v>
      </c>
      <c r="T112" s="397">
        <v>0</v>
      </c>
      <c r="U112" s="399">
        <v>0</v>
      </c>
      <c r="V112" s="399">
        <v>0</v>
      </c>
      <c r="W112" s="399" t="e">
        <v>#N/A</v>
      </c>
      <c r="X112" s="400" t="e">
        <v>#N/A</v>
      </c>
      <c r="Y112" s="190"/>
      <c r="Z112" s="401"/>
      <c r="AA112" s="401"/>
      <c r="AC112" s="417" t="e">
        <f t="shared" si="4"/>
        <v>#N/A</v>
      </c>
    </row>
    <row r="113" spans="1:29" hidden="1">
      <c r="A113" s="29" t="s">
        <v>1151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VLOOKUP(C:C,total260724105509!B:F,5,0)</f>
        <v>2471</v>
      </c>
      <c r="M113" s="392"/>
      <c r="N113" s="8"/>
      <c r="O113" s="21">
        <f t="shared" si="10"/>
        <v>1029.5833333333333</v>
      </c>
      <c r="P113" s="44">
        <v>3681</v>
      </c>
      <c r="Q113" s="44">
        <v>290</v>
      </c>
      <c r="R113" s="44">
        <v>0</v>
      </c>
      <c r="S113" s="44">
        <v>0</v>
      </c>
      <c r="T113" s="44">
        <v>290</v>
      </c>
      <c r="U113" s="45">
        <v>0</v>
      </c>
      <c r="V113" s="45">
        <v>3391</v>
      </c>
      <c r="W113" s="45">
        <v>2361.416666666667</v>
      </c>
      <c r="X113" s="41">
        <v>0.67128497690844879</v>
      </c>
      <c r="Y113" s="190"/>
      <c r="Z113" s="46"/>
      <c r="AA113" s="46"/>
      <c r="AC113" s="415">
        <f t="shared" si="4"/>
        <v>1.489680291380008</v>
      </c>
    </row>
    <row r="114" spans="1:29" hidden="1">
      <c r="A114" s="29" t="s">
        <v>1152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VLOOKUP(C:C,total260724105509!B:F,5,0)</f>
        <v>1108</v>
      </c>
      <c r="M114" s="392"/>
      <c r="N114" s="8"/>
      <c r="O114" s="21">
        <f t="shared" si="10"/>
        <v>461.66666666666663</v>
      </c>
      <c r="P114" s="44">
        <v>1027</v>
      </c>
      <c r="Q114" s="44">
        <v>0</v>
      </c>
      <c r="R114" s="44">
        <v>0</v>
      </c>
      <c r="S114" s="44">
        <v>0</v>
      </c>
      <c r="T114" s="44">
        <v>0</v>
      </c>
      <c r="U114" s="45">
        <v>0</v>
      </c>
      <c r="V114" s="45">
        <v>1027</v>
      </c>
      <c r="W114" s="45">
        <v>565.33333333333337</v>
      </c>
      <c r="X114" s="41">
        <v>1.0788704965920155</v>
      </c>
      <c r="Y114" s="190"/>
      <c r="Z114" s="46"/>
      <c r="AA114" s="46"/>
      <c r="AC114" s="415">
        <f t="shared" si="4"/>
        <v>0.92689530685920574</v>
      </c>
    </row>
    <row r="115" spans="1:29" hidden="1">
      <c r="A115" s="29" t="s">
        <v>1153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VLOOKUP(C:C,total260724105509!B:F,5,0)</f>
        <v>660</v>
      </c>
      <c r="M115" s="392"/>
      <c r="N115" s="8"/>
      <c r="O115" s="21">
        <f t="shared" si="10"/>
        <v>275</v>
      </c>
      <c r="P115" s="44">
        <v>1306</v>
      </c>
      <c r="Q115" s="44">
        <v>0</v>
      </c>
      <c r="R115" s="44">
        <v>0</v>
      </c>
      <c r="S115" s="44">
        <v>0</v>
      </c>
      <c r="T115" s="44">
        <v>0</v>
      </c>
      <c r="U115" s="45">
        <v>0</v>
      </c>
      <c r="V115" s="45">
        <v>1306</v>
      </c>
      <c r="W115" s="45">
        <v>1031</v>
      </c>
      <c r="X115" s="41">
        <v>0.50535987748851452</v>
      </c>
      <c r="Y115" s="190"/>
      <c r="Z115" s="46"/>
      <c r="AA115" s="46"/>
      <c r="AC115" s="415">
        <f t="shared" si="4"/>
        <v>1.9787878787878788</v>
      </c>
    </row>
    <row r="116" spans="1:29" hidden="1">
      <c r="A116" s="29" t="s">
        <v>1154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VLOOKUP(C:C,total260724105509!B:F,5,0)</f>
        <v>8907</v>
      </c>
      <c r="M116" s="392"/>
      <c r="N116" s="8"/>
      <c r="O116" s="21">
        <f t="shared" si="10"/>
        <v>3711.25</v>
      </c>
      <c r="P116" s="44">
        <v>7254</v>
      </c>
      <c r="Q116" s="44">
        <v>6805</v>
      </c>
      <c r="R116" s="44">
        <v>5000</v>
      </c>
      <c r="S116" s="44">
        <v>0</v>
      </c>
      <c r="T116" s="44">
        <v>6805</v>
      </c>
      <c r="U116" s="45">
        <v>0</v>
      </c>
      <c r="V116" s="45">
        <v>5449</v>
      </c>
      <c r="W116" s="45">
        <v>1737.75</v>
      </c>
      <c r="X116" s="41">
        <v>1.227874276261373</v>
      </c>
      <c r="Y116" s="190"/>
      <c r="Z116" s="46"/>
      <c r="AA116" s="46"/>
      <c r="AC116" s="415">
        <f t="shared" si="4"/>
        <v>1.3757718648254182</v>
      </c>
    </row>
    <row r="117" spans="1:29" s="402" customFormat="1" ht="15.75" hidden="1">
      <c r="A117" s="29" t="s">
        <v>1155</v>
      </c>
      <c r="B117" s="394" t="s">
        <v>356</v>
      </c>
      <c r="C117" s="395" t="s">
        <v>239</v>
      </c>
      <c r="D117" s="396" t="s">
        <v>240</v>
      </c>
      <c r="E117" s="395"/>
      <c r="F117" s="395">
        <v>12020</v>
      </c>
      <c r="G117" s="397">
        <v>7464</v>
      </c>
      <c r="H117" s="397">
        <v>4812</v>
      </c>
      <c r="I117" s="397">
        <f>VLOOKUP(C117,'202310-202403出荷数total2403220951'!B:F,5,0)</f>
        <v>1216</v>
      </c>
      <c r="J117" s="397">
        <f>VLOOKUP(C117,'出荷数2307～2406total241008110618'!B:F,5,0)</f>
        <v>1820</v>
      </c>
      <c r="K117" s="397" t="e">
        <f>VLOOKUP(C117,'出荷数2407-2506total250730101950'!B:F,5,0)</f>
        <v>#N/A</v>
      </c>
      <c r="L117" s="397" t="e">
        <f>VLOOKUP(C:C,total260724105509!B:F,5,0)</f>
        <v>#N/A</v>
      </c>
      <c r="M117" s="398"/>
      <c r="N117" s="397"/>
      <c r="O117" s="397" t="e">
        <f t="shared" si="10"/>
        <v>#N/A</v>
      </c>
      <c r="P117" s="397">
        <v>0</v>
      </c>
      <c r="Q117" s="397">
        <v>0</v>
      </c>
      <c r="R117" s="397">
        <v>0</v>
      </c>
      <c r="S117" s="397">
        <v>0</v>
      </c>
      <c r="T117" s="397">
        <v>0</v>
      </c>
      <c r="U117" s="399">
        <v>0</v>
      </c>
      <c r="V117" s="399">
        <v>0</v>
      </c>
      <c r="W117" s="399" t="e">
        <v>#N/A</v>
      </c>
      <c r="X117" s="400" t="e">
        <v>#N/A</v>
      </c>
      <c r="Y117" s="190"/>
      <c r="Z117" s="401"/>
      <c r="AA117" s="401"/>
      <c r="AC117" s="417" t="e">
        <f t="shared" si="4"/>
        <v>#N/A</v>
      </c>
    </row>
    <row r="118" spans="1:29" hidden="1">
      <c r="A118" s="29" t="s">
        <v>1156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VLOOKUP(C:C,total260724105509!B:F,5,0)</f>
        <v>15952</v>
      </c>
      <c r="M118" s="392"/>
      <c r="N118" s="8"/>
      <c r="O118" s="21">
        <f t="shared" si="10"/>
        <v>6646.6666666666661</v>
      </c>
      <c r="P118" s="44">
        <v>12633</v>
      </c>
      <c r="Q118" s="44">
        <v>10990</v>
      </c>
      <c r="R118" s="44">
        <v>0</v>
      </c>
      <c r="S118" s="44">
        <v>0</v>
      </c>
      <c r="T118" s="44">
        <v>10940</v>
      </c>
      <c r="U118" s="45">
        <v>50</v>
      </c>
      <c r="V118" s="45">
        <v>1693</v>
      </c>
      <c r="W118" s="45">
        <v>-4953.6666666666661</v>
      </c>
      <c r="X118" s="41">
        <v>1.262724610148025</v>
      </c>
      <c r="Y118" s="190"/>
      <c r="Z118" s="46"/>
      <c r="AA118" s="46"/>
      <c r="AC118" s="415">
        <f t="shared" si="4"/>
        <v>0.79193831494483446</v>
      </c>
    </row>
    <row r="119" spans="1:29" hidden="1">
      <c r="A119" s="29" t="s">
        <v>1157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VLOOKUP(C:C,total260724105509!B:F,5,0)</f>
        <v>2423</v>
      </c>
      <c r="M119" s="392"/>
      <c r="N119" s="8"/>
      <c r="O119" s="21">
        <f t="shared" si="10"/>
        <v>1009.5833333333333</v>
      </c>
      <c r="P119" s="44">
        <v>3579</v>
      </c>
      <c r="Q119" s="44">
        <v>1220</v>
      </c>
      <c r="R119" s="44">
        <v>0</v>
      </c>
      <c r="S119" s="44">
        <v>0</v>
      </c>
      <c r="T119" s="44">
        <v>1220</v>
      </c>
      <c r="U119" s="45">
        <v>0</v>
      </c>
      <c r="V119" s="45">
        <v>2359</v>
      </c>
      <c r="W119" s="45">
        <v>1349.4166666666667</v>
      </c>
      <c r="X119" s="41">
        <v>0.67700474993014803</v>
      </c>
      <c r="Y119" s="190"/>
      <c r="Z119" s="46"/>
      <c r="AA119" s="46"/>
      <c r="AC119" s="415">
        <f t="shared" si="4"/>
        <v>1.4770945109368552</v>
      </c>
    </row>
    <row r="120" spans="1:29" hidden="1">
      <c r="A120" s="29" t="s">
        <v>1158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VLOOKUP(C:C,total260724105509!B:F,5,0)</f>
        <v>10820</v>
      </c>
      <c r="M120" s="392"/>
      <c r="N120" s="8"/>
      <c r="O120" s="21">
        <f t="shared" si="10"/>
        <v>4508.333333333333</v>
      </c>
      <c r="P120" s="44">
        <v>8853</v>
      </c>
      <c r="Q120" s="44">
        <v>6820</v>
      </c>
      <c r="R120" s="44">
        <v>0</v>
      </c>
      <c r="S120" s="44">
        <v>0</v>
      </c>
      <c r="T120" s="44">
        <v>7940</v>
      </c>
      <c r="U120" s="45">
        <v>-1120</v>
      </c>
      <c r="V120" s="45">
        <v>913</v>
      </c>
      <c r="W120" s="45">
        <v>-3595.333333333333</v>
      </c>
      <c r="X120" s="41">
        <v>1.2221845702021914</v>
      </c>
      <c r="Y120" s="190"/>
      <c r="Z120" s="46"/>
      <c r="AA120" s="46"/>
      <c r="AC120" s="415">
        <f t="shared" si="4"/>
        <v>0.8182070240295749</v>
      </c>
    </row>
    <row r="121" spans="1:29" hidden="1">
      <c r="A121" s="29" t="s">
        <v>1159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VLOOKUP(C:C,total260724105509!B:F,5,0)</f>
        <v>3692</v>
      </c>
      <c r="M121" s="392"/>
      <c r="N121" s="8"/>
      <c r="O121" s="21">
        <f t="shared" si="10"/>
        <v>1538.3333333333335</v>
      </c>
      <c r="P121" s="44">
        <v>4381</v>
      </c>
      <c r="Q121" s="44">
        <v>200</v>
      </c>
      <c r="R121" s="44">
        <v>0</v>
      </c>
      <c r="S121" s="44">
        <v>0</v>
      </c>
      <c r="T121" s="44">
        <v>200</v>
      </c>
      <c r="U121" s="45">
        <v>0</v>
      </c>
      <c r="V121" s="45">
        <v>4181</v>
      </c>
      <c r="W121" s="45">
        <v>2642.6666666666665</v>
      </c>
      <c r="X121" s="41">
        <v>0.84272997032640951</v>
      </c>
      <c r="Y121" s="190"/>
      <c r="Z121" s="46"/>
      <c r="AA121" s="46"/>
      <c r="AC121" s="415">
        <f t="shared" si="4"/>
        <v>1.1866197183098592</v>
      </c>
    </row>
    <row r="122" spans="1:29" hidden="1">
      <c r="A122" s="29" t="s">
        <v>1160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VLOOKUP(C:C,total260724105509!B:F,5,0)</f>
        <v>1341</v>
      </c>
      <c r="M122" s="392"/>
      <c r="N122" s="213">
        <v>400</v>
      </c>
      <c r="O122" s="211">
        <v>400</v>
      </c>
      <c r="P122" s="44">
        <v>3005</v>
      </c>
      <c r="Q122" s="44">
        <v>0</v>
      </c>
      <c r="R122" s="44">
        <v>0</v>
      </c>
      <c r="S122" s="44">
        <v>0</v>
      </c>
      <c r="T122" s="44">
        <v>0</v>
      </c>
      <c r="U122" s="45">
        <v>0</v>
      </c>
      <c r="V122" s="45">
        <v>3005</v>
      </c>
      <c r="W122" s="45">
        <v>2605</v>
      </c>
      <c r="X122" s="41">
        <v>0.44625623960066557</v>
      </c>
      <c r="Y122" s="190"/>
      <c r="Z122" s="46"/>
      <c r="AA122" s="46"/>
      <c r="AC122" s="415">
        <f t="shared" si="4"/>
        <v>2.2408650260999252</v>
      </c>
    </row>
    <row r="123" spans="1:29" s="402" customFormat="1" ht="15.75" hidden="1">
      <c r="A123" s="29" t="s">
        <v>1161</v>
      </c>
      <c r="B123" s="394" t="s">
        <v>356</v>
      </c>
      <c r="C123" s="395" t="s">
        <v>241</v>
      </c>
      <c r="D123" s="396" t="s">
        <v>242</v>
      </c>
      <c r="E123" s="395"/>
      <c r="F123" s="395">
        <v>229</v>
      </c>
      <c r="G123" s="397">
        <v>293</v>
      </c>
      <c r="H123" s="397">
        <v>221</v>
      </c>
      <c r="I123" s="397" t="e">
        <f>VLOOKUP(C123,'202310-202403出荷数total2403220951'!B:F,5,0)</f>
        <v>#N/A</v>
      </c>
      <c r="J123" s="397">
        <f>VLOOKUP(C123,'出荷数2307～2406total241008110618'!B:F,5,0)</f>
        <v>27</v>
      </c>
      <c r="K123" s="397" t="e">
        <f>VLOOKUP(C123,'出荷数2407-2506total250730101950'!B:F,5,0)</f>
        <v>#N/A</v>
      </c>
      <c r="L123" s="397" t="e">
        <f>VLOOKUP(C:C,total260724105509!B:F,5,0)</f>
        <v>#N/A</v>
      </c>
      <c r="M123" s="398"/>
      <c r="N123" s="397"/>
      <c r="O123" s="397" t="e">
        <f>L123/12*5</f>
        <v>#N/A</v>
      </c>
      <c r="P123" s="397">
        <v>0</v>
      </c>
      <c r="Q123" s="397">
        <v>0</v>
      </c>
      <c r="R123" s="397">
        <v>0</v>
      </c>
      <c r="S123" s="397">
        <v>0</v>
      </c>
      <c r="T123" s="397">
        <v>0</v>
      </c>
      <c r="U123" s="399">
        <v>0</v>
      </c>
      <c r="V123" s="399">
        <v>0</v>
      </c>
      <c r="W123" s="399" t="e">
        <v>#N/A</v>
      </c>
      <c r="X123" s="400" t="e">
        <v>#N/A</v>
      </c>
      <c r="Y123" s="190"/>
      <c r="Z123" s="401"/>
      <c r="AA123" s="401"/>
      <c r="AC123" s="417" t="e">
        <f t="shared" si="4"/>
        <v>#N/A</v>
      </c>
    </row>
    <row r="124" spans="1:29" hidden="1">
      <c r="A124" s="29" t="s">
        <v>1162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VLOOKUP(C:C,total260724105509!B:F,5,0)</f>
        <v>1810</v>
      </c>
      <c r="M124" s="392"/>
      <c r="N124" s="8"/>
      <c r="O124" s="21">
        <f>L124/12*5</f>
        <v>754.16666666666674</v>
      </c>
      <c r="P124" s="44">
        <v>4220</v>
      </c>
      <c r="Q124" s="44">
        <v>0</v>
      </c>
      <c r="R124" s="44">
        <v>0</v>
      </c>
      <c r="S124" s="44">
        <v>0</v>
      </c>
      <c r="T124" s="44">
        <v>0</v>
      </c>
      <c r="U124" s="45">
        <v>0</v>
      </c>
      <c r="V124" s="45">
        <v>4220</v>
      </c>
      <c r="W124" s="45">
        <v>3465.833333333333</v>
      </c>
      <c r="X124" s="41">
        <v>0.42890995260663506</v>
      </c>
      <c r="Y124" s="190"/>
      <c r="Z124" s="46"/>
      <c r="AA124" s="46"/>
      <c r="AC124" s="415">
        <f t="shared" si="4"/>
        <v>2.3314917127071824</v>
      </c>
    </row>
    <row r="125" spans="1:29" hidden="1">
      <c r="A125" s="29" t="s">
        <v>1163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VLOOKUP(C:C,total260724105509!B:F,5,0)</f>
        <v>3908</v>
      </c>
      <c r="M125" s="392"/>
      <c r="N125" s="213">
        <v>1600</v>
      </c>
      <c r="O125" s="211">
        <v>1600</v>
      </c>
      <c r="P125" s="44">
        <v>1804</v>
      </c>
      <c r="Q125" s="44">
        <v>0</v>
      </c>
      <c r="R125" s="44">
        <v>0</v>
      </c>
      <c r="S125" s="44">
        <v>0</v>
      </c>
      <c r="T125" s="44">
        <v>0</v>
      </c>
      <c r="U125" s="45">
        <v>0</v>
      </c>
      <c r="V125" s="45">
        <v>1804</v>
      </c>
      <c r="W125" s="45">
        <v>204</v>
      </c>
      <c r="X125" s="41">
        <v>2.1662971175166299</v>
      </c>
      <c r="Y125" s="190"/>
      <c r="Z125" s="46"/>
      <c r="AA125" s="46"/>
      <c r="AC125" s="415">
        <f t="shared" si="4"/>
        <v>0.46161719549641761</v>
      </c>
    </row>
    <row r="126" spans="1:29" hidden="1">
      <c r="A126" s="29" t="s">
        <v>1164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VLOOKUP(C:C,total260724105509!B:F,5,0)</f>
        <v>2366</v>
      </c>
      <c r="M126" s="392"/>
      <c r="N126" s="8"/>
      <c r="O126" s="21">
        <f t="shared" ref="O126:O128" si="11">L126/12*5</f>
        <v>985.83333333333326</v>
      </c>
      <c r="P126" s="44">
        <v>2633</v>
      </c>
      <c r="Q126" s="44">
        <v>0</v>
      </c>
      <c r="R126" s="44">
        <v>0</v>
      </c>
      <c r="S126" s="44">
        <v>0</v>
      </c>
      <c r="T126" s="44">
        <v>0</v>
      </c>
      <c r="U126" s="45">
        <v>0</v>
      </c>
      <c r="V126" s="45">
        <v>2633</v>
      </c>
      <c r="W126" s="45">
        <v>1647.1666666666667</v>
      </c>
      <c r="X126" s="41">
        <v>0.89859475883023165</v>
      </c>
      <c r="Y126" s="190"/>
      <c r="Z126" s="46"/>
      <c r="AA126" s="46"/>
      <c r="AC126" s="415">
        <f t="shared" si="4"/>
        <v>1.1128486897717667</v>
      </c>
    </row>
    <row r="127" spans="1:29" hidden="1">
      <c r="A127" s="29" t="s">
        <v>1165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VLOOKUP(C:C,total260724105509!B:F,5,0)</f>
        <v>2409</v>
      </c>
      <c r="M127" s="392"/>
      <c r="N127" s="8"/>
      <c r="O127" s="21">
        <f t="shared" si="11"/>
        <v>1003.75</v>
      </c>
      <c r="P127" s="44">
        <v>2145</v>
      </c>
      <c r="Q127" s="44">
        <v>0</v>
      </c>
      <c r="R127" s="44">
        <v>0</v>
      </c>
      <c r="S127" s="44">
        <v>0</v>
      </c>
      <c r="T127" s="44">
        <v>0</v>
      </c>
      <c r="U127" s="45">
        <v>0</v>
      </c>
      <c r="V127" s="45">
        <v>2145</v>
      </c>
      <c r="W127" s="45">
        <v>1141.25</v>
      </c>
      <c r="X127" s="41">
        <v>1.1230769230769231</v>
      </c>
      <c r="Y127" s="190"/>
      <c r="Z127" s="46"/>
      <c r="AA127" s="46"/>
      <c r="AC127" s="415">
        <f t="shared" si="4"/>
        <v>0.8904109589041096</v>
      </c>
    </row>
    <row r="128" spans="1:29" hidden="1">
      <c r="A128" s="29" t="s">
        <v>1166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VLOOKUP(C:C,total260724105509!B:F,5,0)</f>
        <v>4</v>
      </c>
      <c r="M128" s="392"/>
      <c r="N128" s="8"/>
      <c r="O128" s="21">
        <f t="shared" si="11"/>
        <v>1.6666666666666665</v>
      </c>
      <c r="P128" s="44">
        <v>407</v>
      </c>
      <c r="Q128" s="44">
        <v>0</v>
      </c>
      <c r="R128" s="44">
        <v>0</v>
      </c>
      <c r="S128" s="44">
        <v>0</v>
      </c>
      <c r="T128" s="44">
        <v>0</v>
      </c>
      <c r="U128" s="45">
        <v>0</v>
      </c>
      <c r="V128" s="45">
        <v>407</v>
      </c>
      <c r="W128" s="45">
        <v>405.33333333333331</v>
      </c>
      <c r="X128" s="41">
        <v>9.8280098280098278E-3</v>
      </c>
      <c r="Y128" s="190"/>
      <c r="Z128" s="46"/>
      <c r="AA128" s="46"/>
      <c r="AC128" s="415">
        <f t="shared" si="4"/>
        <v>101.75</v>
      </c>
    </row>
    <row r="129" spans="1:30" s="200" customFormat="1" hidden="1">
      <c r="A129" s="29" t="s">
        <v>1167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>
        <f>VLOOKUP(C:C,total260724105509!B:F,5,0)</f>
        <v>969</v>
      </c>
      <c r="M129" s="392" t="str">
        <f>VLOOKUP(C:C,処分売価!A:P,15,0)</f>
        <v>処分品</v>
      </c>
      <c r="N129" s="281">
        <v>700</v>
      </c>
      <c r="O129" s="281">
        <v>700</v>
      </c>
      <c r="P129" s="196">
        <v>379</v>
      </c>
      <c r="Q129" s="196">
        <v>0</v>
      </c>
      <c r="R129" s="196">
        <v>0</v>
      </c>
      <c r="S129" s="196">
        <v>0</v>
      </c>
      <c r="T129" s="196">
        <v>200</v>
      </c>
      <c r="U129" s="197">
        <v>-200</v>
      </c>
      <c r="V129" s="197">
        <v>179</v>
      </c>
      <c r="W129" s="197">
        <v>-521</v>
      </c>
      <c r="X129" s="198">
        <v>2.5567282321899736</v>
      </c>
      <c r="Y129" s="8"/>
      <c r="Z129" s="196"/>
      <c r="AA129" s="196"/>
      <c r="AB129" s="201"/>
      <c r="AC129" s="419">
        <f t="shared" si="4"/>
        <v>0.39112487100103199</v>
      </c>
      <c r="AD129" s="201"/>
    </row>
    <row r="130" spans="1:30" hidden="1">
      <c r="A130" s="29" t="s">
        <v>1168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VLOOKUP(C:C,total260724105509!B:F,5,0)</f>
        <v>3028</v>
      </c>
      <c r="M130" s="392"/>
      <c r="N130" s="8"/>
      <c r="O130" s="21">
        <f t="shared" ref="O130:O141" si="12">L130/12*5</f>
        <v>1261.6666666666667</v>
      </c>
      <c r="P130" s="44">
        <v>7741</v>
      </c>
      <c r="Q130" s="44">
        <v>1000</v>
      </c>
      <c r="R130" s="44">
        <v>0</v>
      </c>
      <c r="S130" s="44">
        <v>0</v>
      </c>
      <c r="T130" s="44">
        <v>1000</v>
      </c>
      <c r="U130" s="45">
        <v>0</v>
      </c>
      <c r="V130" s="45">
        <v>6741</v>
      </c>
      <c r="W130" s="45">
        <v>5479.333333333333</v>
      </c>
      <c r="X130" s="41">
        <v>0.39116393230848728</v>
      </c>
      <c r="Y130" s="8"/>
      <c r="Z130" s="12"/>
      <c r="AA130" s="12"/>
      <c r="AC130" s="415">
        <f t="shared" ref="AC130:AC193" si="13">SUM(P130,AA130,R130)/L130</f>
        <v>2.5564729194187583</v>
      </c>
    </row>
    <row r="131" spans="1:30" hidden="1">
      <c r="A131" s="29" t="s">
        <v>1169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VLOOKUP(C:C,total260724105509!B:F,5,0)</f>
        <v>5062</v>
      </c>
      <c r="M131" s="392"/>
      <c r="N131" s="8"/>
      <c r="O131" s="21">
        <f t="shared" si="12"/>
        <v>2109.1666666666665</v>
      </c>
      <c r="P131" s="44">
        <v>3699</v>
      </c>
      <c r="Q131" s="44">
        <v>0</v>
      </c>
      <c r="R131" s="44">
        <v>0</v>
      </c>
      <c r="S131" s="44">
        <v>0</v>
      </c>
      <c r="T131" s="44">
        <v>0</v>
      </c>
      <c r="U131" s="45">
        <v>0</v>
      </c>
      <c r="V131" s="45">
        <v>3699</v>
      </c>
      <c r="W131" s="45">
        <v>1589.8333333333335</v>
      </c>
      <c r="X131" s="41">
        <v>1.3684779670181131</v>
      </c>
      <c r="Y131" s="190"/>
      <c r="Z131" s="46"/>
      <c r="AA131" s="46"/>
      <c r="AC131" s="415">
        <f t="shared" si="13"/>
        <v>0.73073883840379295</v>
      </c>
    </row>
    <row r="132" spans="1:30" hidden="1">
      <c r="A132" s="29" t="s">
        <v>1170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VLOOKUP(C:C,total260724105509!B:F,5,0)</f>
        <v>7231</v>
      </c>
      <c r="M132" s="392"/>
      <c r="N132" s="8"/>
      <c r="O132" s="21">
        <f t="shared" si="12"/>
        <v>3012.916666666667</v>
      </c>
      <c r="P132" s="44">
        <v>7259</v>
      </c>
      <c r="Q132" s="44">
        <v>900</v>
      </c>
      <c r="R132" s="44">
        <v>0</v>
      </c>
      <c r="S132" s="44">
        <v>0</v>
      </c>
      <c r="T132" s="44">
        <v>900</v>
      </c>
      <c r="U132" s="45">
        <v>0</v>
      </c>
      <c r="V132" s="45">
        <v>6359</v>
      </c>
      <c r="W132" s="45">
        <v>3346.083333333333</v>
      </c>
      <c r="X132" s="41">
        <v>0.99614271938283505</v>
      </c>
      <c r="Y132" s="411"/>
      <c r="Z132" s="250"/>
      <c r="AA132" s="250"/>
      <c r="AC132" s="415">
        <f t="shared" si="13"/>
        <v>1.0038722168441432</v>
      </c>
    </row>
    <row r="133" spans="1:30" hidden="1">
      <c r="A133" s="29" t="s">
        <v>1171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VLOOKUP(C:C,total260724105509!B:F,5,0)</f>
        <v>6323</v>
      </c>
      <c r="M133" s="392"/>
      <c r="N133" s="8"/>
      <c r="O133" s="21">
        <f t="shared" si="12"/>
        <v>2634.583333333333</v>
      </c>
      <c r="P133" s="44">
        <v>4650</v>
      </c>
      <c r="Q133" s="44">
        <v>4782</v>
      </c>
      <c r="R133" s="44">
        <v>0</v>
      </c>
      <c r="S133" s="44">
        <v>0</v>
      </c>
      <c r="T133" s="44">
        <v>4782</v>
      </c>
      <c r="U133" s="45">
        <v>0</v>
      </c>
      <c r="V133" s="45">
        <v>-132</v>
      </c>
      <c r="W133" s="45">
        <v>-2766.583333333333</v>
      </c>
      <c r="X133" s="41">
        <v>1.3597849462365592</v>
      </c>
      <c r="Y133" s="190"/>
      <c r="Z133" s="46"/>
      <c r="AA133" s="46"/>
      <c r="AC133" s="415">
        <f t="shared" si="13"/>
        <v>0.73541040645263323</v>
      </c>
    </row>
    <row r="134" spans="1:30" ht="23.45" hidden="1" customHeight="1">
      <c r="A134" s="29" t="s">
        <v>1172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VLOOKUP(C:C,total260724105509!B:F,5,0)</f>
        <v>4504</v>
      </c>
      <c r="M134" s="392"/>
      <c r="N134" s="8"/>
      <c r="O134" s="21">
        <f t="shared" si="12"/>
        <v>1876.6666666666665</v>
      </c>
      <c r="P134" s="44">
        <v>3980</v>
      </c>
      <c r="Q134" s="44">
        <v>0</v>
      </c>
      <c r="R134" s="44">
        <v>0</v>
      </c>
      <c r="S134" s="44">
        <v>0</v>
      </c>
      <c r="T134" s="44">
        <v>0</v>
      </c>
      <c r="U134" s="45">
        <v>0</v>
      </c>
      <c r="V134" s="45">
        <v>3980</v>
      </c>
      <c r="W134" s="45">
        <v>2103.3333333333335</v>
      </c>
      <c r="X134" s="41">
        <v>1.1316582914572864</v>
      </c>
      <c r="Y134" s="190"/>
      <c r="Z134" s="46"/>
      <c r="AA134" s="46"/>
      <c r="AC134" s="415">
        <f t="shared" si="13"/>
        <v>0.88365896980461811</v>
      </c>
    </row>
    <row r="135" spans="1:30" hidden="1">
      <c r="A135" s="29" t="s">
        <v>1173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VLOOKUP(C:C,total260724105509!B:F,5,0)</f>
        <v>1827</v>
      </c>
      <c r="M135" s="392" t="str">
        <f>VLOOKUP(C:C,処分売価!A:P,15,0)</f>
        <v>処分品</v>
      </c>
      <c r="N135" s="8"/>
      <c r="O135" s="21">
        <f t="shared" si="12"/>
        <v>761.25</v>
      </c>
      <c r="P135" s="44">
        <v>3078</v>
      </c>
      <c r="Q135" s="44">
        <v>0</v>
      </c>
      <c r="R135" s="44">
        <v>0</v>
      </c>
      <c r="S135" s="44">
        <v>0</v>
      </c>
      <c r="T135" s="44">
        <v>0</v>
      </c>
      <c r="U135" s="45">
        <v>0</v>
      </c>
      <c r="V135" s="45">
        <v>3078</v>
      </c>
      <c r="W135" s="45">
        <v>2316.75</v>
      </c>
      <c r="X135" s="41">
        <v>0.5935672514619883</v>
      </c>
      <c r="Y135" s="190"/>
      <c r="Z135" s="46"/>
      <c r="AA135" s="46"/>
      <c r="AC135" s="415">
        <f t="shared" si="13"/>
        <v>1.6847290640394088</v>
      </c>
    </row>
    <row r="136" spans="1:30" hidden="1">
      <c r="A136" s="29" t="s">
        <v>1174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VLOOKUP(C:C,total260724105509!B:F,5,0)</f>
        <v>5329</v>
      </c>
      <c r="M136" s="392"/>
      <c r="N136" s="8"/>
      <c r="O136" s="21">
        <f t="shared" si="12"/>
        <v>2220.4166666666665</v>
      </c>
      <c r="P136" s="44">
        <v>4740</v>
      </c>
      <c r="Q136" s="44">
        <v>100</v>
      </c>
      <c r="R136" s="44">
        <v>0</v>
      </c>
      <c r="S136" s="44">
        <v>0</v>
      </c>
      <c r="T136" s="44">
        <v>100</v>
      </c>
      <c r="U136" s="45">
        <v>0</v>
      </c>
      <c r="V136" s="45">
        <v>4640</v>
      </c>
      <c r="W136" s="45">
        <v>2419.5833333333335</v>
      </c>
      <c r="X136" s="41">
        <v>1.1242616033755275</v>
      </c>
      <c r="Y136" s="190"/>
      <c r="Z136" s="46"/>
      <c r="AA136" s="46"/>
      <c r="AC136" s="415">
        <f t="shared" si="13"/>
        <v>0.88947269656595984</v>
      </c>
    </row>
    <row r="137" spans="1:30" hidden="1">
      <c r="A137" s="29" t="s">
        <v>1175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VLOOKUP(C:C,total260724105509!B:F,5,0)</f>
        <v>736</v>
      </c>
      <c r="M137" s="392"/>
      <c r="N137" s="8"/>
      <c r="O137" s="21">
        <f t="shared" si="12"/>
        <v>306.66666666666669</v>
      </c>
      <c r="P137" s="44">
        <v>8489</v>
      </c>
      <c r="Q137" s="44">
        <v>300</v>
      </c>
      <c r="R137" s="44">
        <v>0</v>
      </c>
      <c r="S137" s="44">
        <v>0</v>
      </c>
      <c r="T137" s="44">
        <v>300</v>
      </c>
      <c r="U137" s="45">
        <v>0</v>
      </c>
      <c r="V137" s="45">
        <v>8189</v>
      </c>
      <c r="W137" s="45">
        <v>7882.333333333333</v>
      </c>
      <c r="X137" s="41">
        <v>8.6700435858169389E-2</v>
      </c>
      <c r="Y137" s="190"/>
      <c r="Z137" s="46"/>
      <c r="AA137" s="46"/>
      <c r="AC137" s="415">
        <f t="shared" si="13"/>
        <v>11.533967391304348</v>
      </c>
    </row>
    <row r="138" spans="1:30" hidden="1">
      <c r="A138" s="29" t="s">
        <v>1176</v>
      </c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>
        <f>VLOOKUP(C:C,total260724105509!B:F,5,0)</f>
        <v>105</v>
      </c>
      <c r="M138" s="392"/>
      <c r="N138" s="8"/>
      <c r="O138" s="21">
        <f t="shared" si="12"/>
        <v>43.75</v>
      </c>
      <c r="P138" s="44">
        <v>6359</v>
      </c>
      <c r="Q138" s="44">
        <v>0</v>
      </c>
      <c r="R138" s="44">
        <v>0</v>
      </c>
      <c r="S138" s="44">
        <v>0</v>
      </c>
      <c r="T138" s="44">
        <v>0</v>
      </c>
      <c r="U138" s="45">
        <v>0</v>
      </c>
      <c r="V138" s="45">
        <v>6359</v>
      </c>
      <c r="W138" s="45">
        <v>6315.25</v>
      </c>
      <c r="X138" s="41">
        <v>1.651203019342664E-2</v>
      </c>
      <c r="Y138" s="190"/>
      <c r="Z138" s="46"/>
      <c r="AA138" s="46"/>
      <c r="AC138" s="415">
        <f t="shared" si="13"/>
        <v>60.561904761904763</v>
      </c>
    </row>
    <row r="139" spans="1:30" hidden="1">
      <c r="A139" s="29" t="s">
        <v>1177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>
        <f>VLOOKUP(C:C,total260724105509!B:F,5,0)</f>
        <v>6390</v>
      </c>
      <c r="M139" s="392"/>
      <c r="N139" s="213"/>
      <c r="O139" s="21">
        <f t="shared" si="12"/>
        <v>2662.5</v>
      </c>
      <c r="P139" s="44">
        <v>3864</v>
      </c>
      <c r="Q139" s="44">
        <v>0</v>
      </c>
      <c r="R139" s="44">
        <v>0</v>
      </c>
      <c r="S139" s="44">
        <v>0</v>
      </c>
      <c r="T139" s="44">
        <v>0</v>
      </c>
      <c r="U139" s="45">
        <v>0</v>
      </c>
      <c r="V139" s="45">
        <v>3864</v>
      </c>
      <c r="W139" s="45">
        <v>1201.5</v>
      </c>
      <c r="X139" s="41">
        <v>1.6537267080745341</v>
      </c>
      <c r="Y139" s="190"/>
      <c r="Z139" s="46"/>
      <c r="AA139" s="46"/>
      <c r="AC139" s="415">
        <f t="shared" si="13"/>
        <v>0.60469483568075122</v>
      </c>
    </row>
    <row r="140" spans="1:30" hidden="1">
      <c r="A140" s="29" t="s">
        <v>1178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>
        <f>VLOOKUP(C:C,total260724105509!B:F,5,0)</f>
        <v>3182</v>
      </c>
      <c r="M140" s="392"/>
      <c r="N140" s="8"/>
      <c r="O140" s="21">
        <f t="shared" si="12"/>
        <v>1325.8333333333335</v>
      </c>
      <c r="P140" s="44">
        <v>831</v>
      </c>
      <c r="Q140" s="44">
        <v>0</v>
      </c>
      <c r="R140" s="44">
        <v>3000</v>
      </c>
      <c r="S140" s="44">
        <v>0</v>
      </c>
      <c r="T140" s="44">
        <v>0</v>
      </c>
      <c r="U140" s="45">
        <v>0</v>
      </c>
      <c r="V140" s="45">
        <v>3831</v>
      </c>
      <c r="W140" s="45">
        <v>2505.1666666666665</v>
      </c>
      <c r="X140" s="41">
        <v>3.829121540312876</v>
      </c>
      <c r="Y140" s="190"/>
      <c r="Z140" s="46"/>
      <c r="AA140" s="46"/>
      <c r="AC140" s="415">
        <f t="shared" si="13"/>
        <v>1.2039597737272156</v>
      </c>
    </row>
    <row r="141" spans="1:30" hidden="1">
      <c r="A141" s="29" t="s">
        <v>1179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>
        <f>VLOOKUP(C:C,total260724105509!B:F,5,0)</f>
        <v>5074</v>
      </c>
      <c r="M141" s="392"/>
      <c r="N141" s="8"/>
      <c r="O141" s="21">
        <f t="shared" si="12"/>
        <v>2114.1666666666665</v>
      </c>
      <c r="P141" s="44">
        <v>4854</v>
      </c>
      <c r="Q141" s="44">
        <v>3000</v>
      </c>
      <c r="R141" s="44">
        <v>0</v>
      </c>
      <c r="S141" s="44">
        <v>0</v>
      </c>
      <c r="T141" s="44">
        <v>5000</v>
      </c>
      <c r="U141" s="45">
        <v>-2000</v>
      </c>
      <c r="V141" s="45">
        <v>-146</v>
      </c>
      <c r="W141" s="45">
        <v>-2260.1666666666665</v>
      </c>
      <c r="X141" s="41">
        <v>1.0453234445817883</v>
      </c>
      <c r="Y141" s="190"/>
      <c r="Z141" s="46"/>
      <c r="AA141" s="46" t="s">
        <v>351</v>
      </c>
      <c r="AC141" s="415">
        <f t="shared" si="13"/>
        <v>0.95664170279858096</v>
      </c>
    </row>
    <row r="142" spans="1:30" hidden="1">
      <c r="A142" s="29" t="s">
        <v>1180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>
        <f>VLOOKUP(C:C,total260724105509!B:F,5,0)</f>
        <v>2951</v>
      </c>
      <c r="M142" s="392"/>
      <c r="N142" s="211">
        <v>2200</v>
      </c>
      <c r="O142" s="211">
        <v>2200</v>
      </c>
      <c r="P142" s="44">
        <v>3390</v>
      </c>
      <c r="Q142" s="44">
        <v>0</v>
      </c>
      <c r="R142" s="44">
        <v>0</v>
      </c>
      <c r="S142" s="44">
        <v>0</v>
      </c>
      <c r="T142" s="44">
        <v>0</v>
      </c>
      <c r="U142" s="45">
        <v>0</v>
      </c>
      <c r="V142" s="45">
        <v>3390</v>
      </c>
      <c r="W142" s="45">
        <v>1190</v>
      </c>
      <c r="X142" s="41">
        <v>0.87050147492625374</v>
      </c>
      <c r="Y142" s="190"/>
      <c r="Z142" s="46"/>
      <c r="AA142" s="46"/>
      <c r="AC142" s="415">
        <f t="shared" si="13"/>
        <v>1.1487631311419857</v>
      </c>
    </row>
    <row r="143" spans="1:30" s="152" customFormat="1" hidden="1">
      <c r="A143" s="29" t="s">
        <v>1181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VLOOKUP(C:C,total260724105509!B:F,5,0)</f>
        <v>#N/A</v>
      </c>
      <c r="M143" s="392"/>
      <c r="N143" s="300">
        <v>360</v>
      </c>
      <c r="O143" s="300" t="e">
        <f t="shared" ref="O143:O146" si="14">L143/12*5</f>
        <v>#N/A</v>
      </c>
      <c r="P143" s="148">
        <v>0</v>
      </c>
      <c r="Q143" s="148">
        <v>0</v>
      </c>
      <c r="R143" s="148">
        <v>0</v>
      </c>
      <c r="S143" s="148">
        <v>0</v>
      </c>
      <c r="T143" s="148">
        <v>0</v>
      </c>
      <c r="U143" s="149">
        <v>0</v>
      </c>
      <c r="V143" s="149">
        <v>0</v>
      </c>
      <c r="W143" s="149" t="e">
        <v>#N/A</v>
      </c>
      <c r="X143" s="150" t="e">
        <v>#N/A</v>
      </c>
      <c r="Y143" s="190"/>
      <c r="Z143" s="151"/>
      <c r="AA143" s="151"/>
      <c r="AB143" s="191"/>
      <c r="AC143" s="416" t="e">
        <f t="shared" si="13"/>
        <v>#N/A</v>
      </c>
      <c r="AD143" s="191"/>
    </row>
    <row r="144" spans="1:30" hidden="1">
      <c r="A144" s="29" t="s">
        <v>1182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>
        <f>VLOOKUP(C:C,total260724105509!B:F,5,0)</f>
        <v>2335</v>
      </c>
      <c r="M144" s="392"/>
      <c r="N144" s="8"/>
      <c r="O144" s="21">
        <f t="shared" si="14"/>
        <v>972.91666666666674</v>
      </c>
      <c r="P144" s="44">
        <v>1635</v>
      </c>
      <c r="Q144" s="44">
        <v>0</v>
      </c>
      <c r="R144" s="44">
        <v>0</v>
      </c>
      <c r="S144" s="44">
        <v>0</v>
      </c>
      <c r="T144" s="44">
        <v>0</v>
      </c>
      <c r="U144" s="45">
        <v>0</v>
      </c>
      <c r="V144" s="45">
        <v>1635</v>
      </c>
      <c r="W144" s="45">
        <v>662.08333333333326</v>
      </c>
      <c r="X144" s="41">
        <v>1.4281345565749235</v>
      </c>
      <c r="Y144" s="190"/>
      <c r="Z144" s="46"/>
      <c r="AA144" s="46"/>
      <c r="AC144" s="415">
        <f t="shared" si="13"/>
        <v>0.70021413276231259</v>
      </c>
    </row>
    <row r="145" spans="1:30" hidden="1">
      <c r="A145" s="29" t="s">
        <v>1183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>
        <f>VLOOKUP(C:C,total260724105509!B:F,5,0)</f>
        <v>2325</v>
      </c>
      <c r="M145" s="392"/>
      <c r="N145" s="8"/>
      <c r="O145" s="21">
        <f t="shared" si="14"/>
        <v>968.75</v>
      </c>
      <c r="P145" s="44">
        <v>5164</v>
      </c>
      <c r="Q145" s="44">
        <v>0</v>
      </c>
      <c r="R145" s="44">
        <v>0</v>
      </c>
      <c r="S145" s="44">
        <v>0</v>
      </c>
      <c r="T145" s="44">
        <v>0</v>
      </c>
      <c r="U145" s="45">
        <v>0</v>
      </c>
      <c r="V145" s="45">
        <v>5164</v>
      </c>
      <c r="W145" s="45">
        <v>4195.25</v>
      </c>
      <c r="X145" s="41">
        <v>0.45023237800154919</v>
      </c>
      <c r="Y145" s="190"/>
      <c r="Z145" s="46"/>
      <c r="AA145" s="46"/>
      <c r="AC145" s="415">
        <f t="shared" si="13"/>
        <v>2.2210752688172044</v>
      </c>
    </row>
    <row r="146" spans="1:30" hidden="1">
      <c r="A146" s="29" t="s">
        <v>1184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>
        <f>VLOOKUP(C:C,total260724105509!B:F,5,0)</f>
        <v>8023</v>
      </c>
      <c r="M146" s="392"/>
      <c r="N146" s="8"/>
      <c r="O146" s="21">
        <f t="shared" si="14"/>
        <v>3342.916666666667</v>
      </c>
      <c r="P146" s="44">
        <v>4005</v>
      </c>
      <c r="Q146" s="44">
        <v>500</v>
      </c>
      <c r="R146" s="44">
        <v>0</v>
      </c>
      <c r="S146" s="44">
        <v>0</v>
      </c>
      <c r="T146" s="44">
        <v>500</v>
      </c>
      <c r="U146" s="45">
        <v>0</v>
      </c>
      <c r="V146" s="45">
        <v>3505</v>
      </c>
      <c r="W146" s="45">
        <v>162.08333333333303</v>
      </c>
      <c r="X146" s="41">
        <v>2.0032459425717852</v>
      </c>
      <c r="Y146" s="190"/>
      <c r="Z146" s="46"/>
      <c r="AA146" s="46"/>
      <c r="AC146" s="415">
        <f t="shared" si="13"/>
        <v>0.4991898292409323</v>
      </c>
    </row>
    <row r="147" spans="1:30" hidden="1">
      <c r="A147" s="29" t="s">
        <v>1185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>
        <f>VLOOKUP(C:C,total260724105509!B:F,5,0)</f>
        <v>9012</v>
      </c>
      <c r="M147" s="392"/>
      <c r="N147" s="211">
        <v>10000</v>
      </c>
      <c r="O147" s="211">
        <v>10000</v>
      </c>
      <c r="P147" s="44">
        <v>36259</v>
      </c>
      <c r="Q147" s="44">
        <v>100</v>
      </c>
      <c r="R147" s="44">
        <v>0</v>
      </c>
      <c r="S147" s="44">
        <v>0</v>
      </c>
      <c r="T147" s="44">
        <v>100</v>
      </c>
      <c r="U147" s="45">
        <v>0</v>
      </c>
      <c r="V147" s="45">
        <v>36159</v>
      </c>
      <c r="W147" s="45">
        <v>26159</v>
      </c>
      <c r="X147" s="204">
        <v>0.24854518878071652</v>
      </c>
      <c r="Y147" s="190"/>
      <c r="Z147" s="46"/>
      <c r="AA147" s="46"/>
      <c r="AC147" s="415">
        <f t="shared" si="13"/>
        <v>4.0234132268086995</v>
      </c>
    </row>
    <row r="148" spans="1:30" hidden="1">
      <c r="A148" s="29" t="s">
        <v>1186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>
        <f>VLOOKUP(C:C,total260724105509!B:F,5,0)</f>
        <v>1453</v>
      </c>
      <c r="M148" s="392"/>
      <c r="N148" s="211">
        <v>4000</v>
      </c>
      <c r="O148" s="211">
        <v>4000</v>
      </c>
      <c r="P148" s="44">
        <v>14266</v>
      </c>
      <c r="Q148" s="44">
        <v>0</v>
      </c>
      <c r="R148" s="44">
        <v>0</v>
      </c>
      <c r="S148" s="44">
        <v>0</v>
      </c>
      <c r="T148" s="44">
        <v>0</v>
      </c>
      <c r="U148" s="45">
        <v>0</v>
      </c>
      <c r="V148" s="45">
        <v>14266</v>
      </c>
      <c r="W148" s="45">
        <v>10266</v>
      </c>
      <c r="X148" s="204">
        <v>0.10185055376419459</v>
      </c>
      <c r="Y148" s="190"/>
      <c r="Z148" s="46"/>
      <c r="AA148" s="46"/>
      <c r="AC148" s="415">
        <f t="shared" si="13"/>
        <v>9.8183069511355807</v>
      </c>
    </row>
    <row r="149" spans="1:30" hidden="1">
      <c r="A149" s="29" t="s">
        <v>1187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>
        <f>VLOOKUP(C:C,total260724105509!B:F,5,0)</f>
        <v>1159</v>
      </c>
      <c r="M149" s="392"/>
      <c r="N149" s="211">
        <v>2000</v>
      </c>
      <c r="O149" s="211">
        <v>2000</v>
      </c>
      <c r="P149" s="44">
        <v>8284</v>
      </c>
      <c r="Q149" s="44">
        <v>17</v>
      </c>
      <c r="R149" s="44">
        <v>0</v>
      </c>
      <c r="S149" s="44">
        <v>0</v>
      </c>
      <c r="T149" s="44">
        <v>17</v>
      </c>
      <c r="U149" s="45">
        <v>0</v>
      </c>
      <c r="V149" s="45">
        <v>8267</v>
      </c>
      <c r="W149" s="45">
        <v>6267</v>
      </c>
      <c r="X149" s="204">
        <v>0.13990825688073394</v>
      </c>
      <c r="Y149" s="190"/>
      <c r="Z149" s="46"/>
      <c r="AA149" s="46"/>
      <c r="AC149" s="415">
        <f t="shared" si="13"/>
        <v>7.1475409836065573</v>
      </c>
    </row>
    <row r="150" spans="1:30" hidden="1">
      <c r="A150" s="29" t="s">
        <v>1188</v>
      </c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>
        <f>VLOOKUP(C:C,total260724105509!B:F,5,0)</f>
        <v>6518</v>
      </c>
      <c r="M150" s="392"/>
      <c r="N150" s="211">
        <v>3500</v>
      </c>
      <c r="O150" s="211">
        <v>3500</v>
      </c>
      <c r="P150" s="44">
        <v>7651</v>
      </c>
      <c r="Q150" s="44">
        <v>3700</v>
      </c>
      <c r="R150" s="44">
        <v>5000</v>
      </c>
      <c r="S150" s="44">
        <v>0</v>
      </c>
      <c r="T150" s="44">
        <v>3900</v>
      </c>
      <c r="U150" s="45">
        <v>-200</v>
      </c>
      <c r="V150" s="45">
        <v>8751</v>
      </c>
      <c r="W150" s="45">
        <v>5251</v>
      </c>
      <c r="X150" s="204">
        <v>0.85191478238138807</v>
      </c>
      <c r="Y150" s="190">
        <v>750</v>
      </c>
      <c r="Z150" s="46"/>
      <c r="AA150" s="46"/>
      <c r="AC150" s="415">
        <f t="shared" si="13"/>
        <v>1.9409328014728444</v>
      </c>
    </row>
    <row r="151" spans="1:30" hidden="1">
      <c r="A151" s="29" t="s">
        <v>1189</v>
      </c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>
        <f>VLOOKUP(C:C,total260724105509!B:F,5,0)</f>
        <v>2201</v>
      </c>
      <c r="M151" s="392"/>
      <c r="N151" s="211">
        <v>4000</v>
      </c>
      <c r="O151" s="211">
        <v>3000</v>
      </c>
      <c r="P151" s="44">
        <v>3155</v>
      </c>
      <c r="Q151" s="44">
        <v>0</v>
      </c>
      <c r="R151" s="44">
        <v>0</v>
      </c>
      <c r="S151" s="44">
        <v>0</v>
      </c>
      <c r="T151" s="44">
        <v>0</v>
      </c>
      <c r="U151" s="45">
        <v>0</v>
      </c>
      <c r="V151" s="45">
        <v>3155</v>
      </c>
      <c r="W151" s="45">
        <v>155</v>
      </c>
      <c r="X151" s="204">
        <v>0.69762282091917593</v>
      </c>
      <c r="Y151" s="190"/>
      <c r="Z151" s="46"/>
      <c r="AA151" s="46"/>
      <c r="AC151" s="415">
        <f t="shared" si="13"/>
        <v>1.433439345751931</v>
      </c>
    </row>
    <row r="152" spans="1:30" hidden="1">
      <c r="A152" s="29" t="s">
        <v>1190</v>
      </c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>
        <f>VLOOKUP(C:C,total260724105509!B:F,5,0)</f>
        <v>1804</v>
      </c>
      <c r="M152" s="392"/>
      <c r="N152" s="211">
        <v>1000</v>
      </c>
      <c r="O152" s="211">
        <v>1000</v>
      </c>
      <c r="P152" s="44">
        <v>6020</v>
      </c>
      <c r="Q152" s="44">
        <v>620</v>
      </c>
      <c r="R152" s="44">
        <v>0</v>
      </c>
      <c r="S152" s="44">
        <v>0</v>
      </c>
      <c r="T152" s="44">
        <v>620</v>
      </c>
      <c r="U152" s="45">
        <v>0</v>
      </c>
      <c r="V152" s="45">
        <v>5400</v>
      </c>
      <c r="W152" s="45">
        <v>4400</v>
      </c>
      <c r="X152" s="204">
        <v>0.29966777408637874</v>
      </c>
      <c r="Y152" s="190"/>
      <c r="Z152" s="46"/>
      <c r="AA152" s="46"/>
      <c r="AC152" s="415">
        <f t="shared" si="13"/>
        <v>3.3370288248337028</v>
      </c>
    </row>
    <row r="153" spans="1:30" hidden="1">
      <c r="A153" s="29" t="s">
        <v>1191</v>
      </c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>
        <f>VLOOKUP(C:C,total260724105509!B:F,5,0)</f>
        <v>203</v>
      </c>
      <c r="M153" s="392"/>
      <c r="N153" s="211">
        <v>1000</v>
      </c>
      <c r="O153" s="211">
        <v>1000</v>
      </c>
      <c r="P153" s="44">
        <v>3228</v>
      </c>
      <c r="Q153" s="44">
        <v>0</v>
      </c>
      <c r="R153" s="44">
        <v>0</v>
      </c>
      <c r="S153" s="44">
        <v>0</v>
      </c>
      <c r="T153" s="44">
        <v>0</v>
      </c>
      <c r="U153" s="45">
        <v>0</v>
      </c>
      <c r="V153" s="45">
        <v>3228</v>
      </c>
      <c r="W153" s="45">
        <v>2228</v>
      </c>
      <c r="X153" s="204">
        <v>6.2887236679058239E-2</v>
      </c>
      <c r="Y153" s="190"/>
      <c r="Z153" s="46"/>
      <c r="AA153" s="46"/>
      <c r="AC153" s="415">
        <f t="shared" si="13"/>
        <v>15.901477832512315</v>
      </c>
    </row>
    <row r="154" spans="1:30" hidden="1">
      <c r="A154" s="29" t="s">
        <v>1192</v>
      </c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>
        <f>VLOOKUP(C:C,total260724105509!B:F,5,0)</f>
        <v>2215</v>
      </c>
      <c r="M154" s="392"/>
      <c r="N154" s="211">
        <v>2500</v>
      </c>
      <c r="O154" s="211">
        <v>2500</v>
      </c>
      <c r="P154" s="44">
        <v>3800</v>
      </c>
      <c r="Q154" s="44">
        <v>3920</v>
      </c>
      <c r="R154" s="44">
        <v>5000</v>
      </c>
      <c r="S154" s="44">
        <v>0</v>
      </c>
      <c r="T154" s="44">
        <v>3920</v>
      </c>
      <c r="U154" s="45">
        <v>0</v>
      </c>
      <c r="V154" s="45">
        <v>4880</v>
      </c>
      <c r="W154" s="45">
        <v>2380</v>
      </c>
      <c r="X154" s="204">
        <v>0.58289473684210524</v>
      </c>
      <c r="Y154" s="190">
        <v>2000</v>
      </c>
      <c r="Z154" s="46"/>
      <c r="AA154" s="46"/>
      <c r="AC154" s="415">
        <f t="shared" si="13"/>
        <v>3.9729119638826185</v>
      </c>
    </row>
    <row r="155" spans="1:30" s="152" customFormat="1" hidden="1">
      <c r="A155" s="29" t="s">
        <v>1193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>
        <f>VLOOKUP(C:C,total260724105509!B:F,5,0)</f>
        <v>60</v>
      </c>
      <c r="M155" s="392" t="str">
        <f>VLOOKUP(C:C,処分売価!A:P,15,0)</f>
        <v>処分品</v>
      </c>
      <c r="N155" s="8"/>
      <c r="O155" s="21">
        <f t="shared" ref="O155:O157" si="15">L155/12*5</f>
        <v>25</v>
      </c>
      <c r="P155" s="148">
        <v>27</v>
      </c>
      <c r="Q155" s="148">
        <v>0</v>
      </c>
      <c r="R155" s="44">
        <v>0</v>
      </c>
      <c r="S155" s="148">
        <v>0</v>
      </c>
      <c r="T155" s="148">
        <v>0</v>
      </c>
      <c r="U155" s="149">
        <v>0</v>
      </c>
      <c r="V155" s="149">
        <v>27</v>
      </c>
      <c r="W155" s="149">
        <v>2</v>
      </c>
      <c r="X155" s="150">
        <v>2.2222222222222223</v>
      </c>
      <c r="Y155" s="190"/>
      <c r="Z155" s="151"/>
      <c r="AA155" s="151"/>
      <c r="AB155" s="191"/>
      <c r="AC155" s="416">
        <f t="shared" si="13"/>
        <v>0.45</v>
      </c>
      <c r="AD155" s="191"/>
    </row>
    <row r="156" spans="1:30" hidden="1">
      <c r="A156" s="29" t="s">
        <v>1194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>
        <f>VLOOKUP(C:C,total260724105509!B:F,5,0)</f>
        <v>4127</v>
      </c>
      <c r="M156" s="392"/>
      <c r="N156" s="8"/>
      <c r="O156" s="21">
        <f t="shared" si="15"/>
        <v>1719.5833333333335</v>
      </c>
      <c r="P156" s="44">
        <v>1735</v>
      </c>
      <c r="Q156" s="44">
        <v>0</v>
      </c>
      <c r="R156" s="44">
        <v>0</v>
      </c>
      <c r="S156" s="44">
        <v>0</v>
      </c>
      <c r="T156" s="44">
        <v>0</v>
      </c>
      <c r="U156" s="45">
        <v>0</v>
      </c>
      <c r="V156" s="45">
        <v>1735</v>
      </c>
      <c r="W156" s="45">
        <v>15.416666666666515</v>
      </c>
      <c r="X156" s="41">
        <v>2.3786743515850146</v>
      </c>
      <c r="Y156" s="190"/>
      <c r="Z156" s="46"/>
      <c r="AA156" s="46"/>
      <c r="AC156" s="415">
        <f t="shared" si="13"/>
        <v>0.42040222922219528</v>
      </c>
    </row>
    <row r="157" spans="1:30" s="200" customFormat="1" hidden="1">
      <c r="A157" s="29" t="s">
        <v>1195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>
        <f>VLOOKUP(C:C,total260724105509!B:F,5,0)</f>
        <v>9</v>
      </c>
      <c r="M157" s="392" t="str">
        <f>VLOOKUP(C:C,処分売価!A:P,15,0)</f>
        <v>処分品</v>
      </c>
      <c r="N157" s="8"/>
      <c r="O157" s="21">
        <f t="shared" si="15"/>
        <v>3.75</v>
      </c>
      <c r="P157" s="196">
        <v>709</v>
      </c>
      <c r="Q157" s="196">
        <v>0</v>
      </c>
      <c r="R157" s="196">
        <v>0</v>
      </c>
      <c r="S157" s="196">
        <v>0</v>
      </c>
      <c r="T157" s="196">
        <v>0</v>
      </c>
      <c r="U157" s="197">
        <v>0</v>
      </c>
      <c r="V157" s="197">
        <v>709</v>
      </c>
      <c r="W157" s="197">
        <v>705.25</v>
      </c>
      <c r="X157" s="198">
        <v>1.2693935119887164E-2</v>
      </c>
      <c r="Y157" s="190"/>
      <c r="Z157" s="199"/>
      <c r="AA157" s="199"/>
      <c r="AB157" s="201"/>
      <c r="AC157" s="419">
        <f t="shared" si="13"/>
        <v>78.777777777777771</v>
      </c>
      <c r="AD157" s="201"/>
    </row>
    <row r="158" spans="1:30" hidden="1">
      <c r="A158" s="29" t="s">
        <v>1196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>
        <f>VLOOKUP(C:C,total260724105509!B:F,5,0)</f>
        <v>4087</v>
      </c>
      <c r="M158" s="392"/>
      <c r="N158" s="211">
        <v>2500</v>
      </c>
      <c r="O158" s="211">
        <v>2500</v>
      </c>
      <c r="P158" s="44">
        <v>6214</v>
      </c>
      <c r="Q158" s="44">
        <v>0</v>
      </c>
      <c r="R158" s="44">
        <v>0</v>
      </c>
      <c r="S158" s="44">
        <v>0</v>
      </c>
      <c r="T158" s="44">
        <v>0</v>
      </c>
      <c r="U158" s="45">
        <v>0</v>
      </c>
      <c r="V158" s="45">
        <v>6214</v>
      </c>
      <c r="W158" s="45">
        <v>3714</v>
      </c>
      <c r="X158" s="41">
        <v>0.65770840038622469</v>
      </c>
      <c r="Y158" s="190"/>
      <c r="Z158" s="46"/>
      <c r="AA158" s="46"/>
      <c r="AC158" s="415">
        <f t="shared" si="13"/>
        <v>1.5204306337166626</v>
      </c>
    </row>
    <row r="159" spans="1:30" hidden="1">
      <c r="A159" s="29" t="s">
        <v>1197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>
        <f>VLOOKUP(C:C,total260724105509!B:F,5,0)</f>
        <v>579</v>
      </c>
      <c r="M159" s="392"/>
      <c r="N159" s="211">
        <v>1000</v>
      </c>
      <c r="O159" s="211">
        <v>1000</v>
      </c>
      <c r="P159" s="44">
        <v>5248</v>
      </c>
      <c r="Q159" s="44">
        <v>0</v>
      </c>
      <c r="R159" s="44">
        <v>0</v>
      </c>
      <c r="S159" s="44">
        <v>0</v>
      </c>
      <c r="T159" s="44">
        <v>0</v>
      </c>
      <c r="U159" s="45">
        <v>0</v>
      </c>
      <c r="V159" s="45">
        <v>5248</v>
      </c>
      <c r="W159" s="45">
        <v>4248</v>
      </c>
      <c r="X159" s="41">
        <v>0.11032774390243902</v>
      </c>
      <c r="Y159" s="190"/>
      <c r="Z159" s="46"/>
      <c r="AA159" s="46"/>
      <c r="AC159" s="415">
        <f t="shared" si="13"/>
        <v>9.0639032815198615</v>
      </c>
    </row>
    <row r="160" spans="1:30" hidden="1">
      <c r="A160" s="29" t="s">
        <v>1198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>
        <f>VLOOKUP(C:C,total260724105509!B:F,5,0)</f>
        <v>137</v>
      </c>
      <c r="M160" s="392"/>
      <c r="N160" s="8"/>
      <c r="O160" s="21">
        <f>L160/12*5</f>
        <v>57.083333333333329</v>
      </c>
      <c r="P160" s="44">
        <v>400</v>
      </c>
      <c r="Q160" s="44">
        <v>0</v>
      </c>
      <c r="R160" s="44">
        <v>0</v>
      </c>
      <c r="S160" s="44">
        <v>0</v>
      </c>
      <c r="T160" s="44">
        <v>0</v>
      </c>
      <c r="U160" s="45">
        <v>0</v>
      </c>
      <c r="V160" s="45">
        <v>400</v>
      </c>
      <c r="W160" s="45">
        <v>342.91666666666669</v>
      </c>
      <c r="X160" s="41">
        <v>0.34250000000000003</v>
      </c>
      <c r="Y160" s="190"/>
      <c r="Z160" s="46"/>
      <c r="AA160" s="46"/>
      <c r="AC160" s="415">
        <f t="shared" si="13"/>
        <v>2.9197080291970803</v>
      </c>
    </row>
    <row r="161" spans="1:30" hidden="1">
      <c r="A161" s="29" t="s">
        <v>1199</v>
      </c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>
        <f>VLOOKUP(C:C,total260724105509!B:F,5,0)</f>
        <v>375</v>
      </c>
      <c r="M161" s="392"/>
      <c r="N161" s="211">
        <v>1500</v>
      </c>
      <c r="O161" s="211">
        <v>1500</v>
      </c>
      <c r="P161" s="44">
        <v>2581</v>
      </c>
      <c r="Q161" s="44">
        <v>0</v>
      </c>
      <c r="R161" s="44">
        <v>0</v>
      </c>
      <c r="S161" s="44">
        <v>0</v>
      </c>
      <c r="T161" s="44">
        <v>0</v>
      </c>
      <c r="U161" s="45">
        <v>0</v>
      </c>
      <c r="V161" s="45">
        <v>2581</v>
      </c>
      <c r="W161" s="45">
        <v>1081</v>
      </c>
      <c r="X161" s="41">
        <v>0.14529252227818676</v>
      </c>
      <c r="Y161" s="9"/>
      <c r="Z161" s="13"/>
      <c r="AA161" s="13"/>
      <c r="AC161" s="415">
        <f t="shared" si="13"/>
        <v>6.8826666666666663</v>
      </c>
    </row>
    <row r="162" spans="1:30" hidden="1">
      <c r="A162" s="29" t="s">
        <v>1200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>
        <f>VLOOKUP(C:C,total260724105509!B:F,5,0)</f>
        <v>568</v>
      </c>
      <c r="M162" s="392"/>
      <c r="N162" s="8"/>
      <c r="O162" s="21">
        <f>L162/12*5</f>
        <v>236.66666666666669</v>
      </c>
      <c r="P162" s="44">
        <v>414</v>
      </c>
      <c r="Q162" s="44">
        <v>0</v>
      </c>
      <c r="R162" s="44">
        <v>0</v>
      </c>
      <c r="S162" s="44">
        <v>0</v>
      </c>
      <c r="T162" s="44">
        <v>200</v>
      </c>
      <c r="U162" s="45">
        <v>-200</v>
      </c>
      <c r="V162" s="45">
        <v>214</v>
      </c>
      <c r="W162" s="45">
        <v>-22.666666666666686</v>
      </c>
      <c r="X162" s="41">
        <v>1.3719806763285025</v>
      </c>
      <c r="Y162" s="190"/>
      <c r="Z162" s="46"/>
      <c r="AA162" s="46"/>
      <c r="AC162" s="415">
        <f t="shared" si="13"/>
        <v>0.72887323943661975</v>
      </c>
    </row>
    <row r="163" spans="1:30" s="152" customFormat="1" hidden="1">
      <c r="A163" s="29" t="s">
        <v>1201</v>
      </c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>
        <f>VLOOKUP(C:C,total260724105509!B:F,5,0)</f>
        <v>2986</v>
      </c>
      <c r="M163" s="392" t="str">
        <f>VLOOKUP(C:C,処分売価!A:P,15,0)</f>
        <v>処分品</v>
      </c>
      <c r="N163" s="300">
        <v>1000</v>
      </c>
      <c r="O163" s="300">
        <v>1000</v>
      </c>
      <c r="P163" s="148">
        <v>28</v>
      </c>
      <c r="Q163" s="148">
        <v>0</v>
      </c>
      <c r="R163" s="148">
        <v>0</v>
      </c>
      <c r="S163" s="148">
        <v>0</v>
      </c>
      <c r="T163" s="148">
        <v>0</v>
      </c>
      <c r="U163" s="149">
        <v>0</v>
      </c>
      <c r="V163" s="149">
        <v>28</v>
      </c>
      <c r="W163" s="149">
        <v>-972</v>
      </c>
      <c r="X163" s="150">
        <v>106.64285714285714</v>
      </c>
      <c r="Y163" s="9"/>
      <c r="Z163" s="185"/>
      <c r="AA163" s="185"/>
      <c r="AB163" s="191"/>
      <c r="AC163" s="416">
        <f t="shared" si="13"/>
        <v>9.3770931011386473E-3</v>
      </c>
      <c r="AD163" s="191"/>
    </row>
    <row r="164" spans="1:30" hidden="1">
      <c r="A164" s="29" t="s">
        <v>1202</v>
      </c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>
        <f>VLOOKUP(C:C,total260724105509!B:F,5,0)</f>
        <v>118</v>
      </c>
      <c r="M164" s="392"/>
      <c r="N164" s="211">
        <v>1000</v>
      </c>
      <c r="O164" s="211">
        <v>1000</v>
      </c>
      <c r="P164" s="44">
        <v>1448</v>
      </c>
      <c r="Q164" s="44">
        <v>0</v>
      </c>
      <c r="R164" s="44">
        <v>0</v>
      </c>
      <c r="S164" s="44">
        <v>0</v>
      </c>
      <c r="T164" s="44">
        <v>0</v>
      </c>
      <c r="U164" s="45">
        <v>0</v>
      </c>
      <c r="V164" s="45">
        <v>1448</v>
      </c>
      <c r="W164" s="45">
        <v>448</v>
      </c>
      <c r="X164" s="41">
        <v>8.1491712707182321E-2</v>
      </c>
      <c r="Y164" s="9"/>
      <c r="Z164" s="13"/>
      <c r="AA164" s="13"/>
      <c r="AC164" s="415">
        <f t="shared" si="13"/>
        <v>12.271186440677965</v>
      </c>
    </row>
    <row r="165" spans="1:30" hidden="1">
      <c r="A165" s="29" t="s">
        <v>1203</v>
      </c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>
        <f>VLOOKUP(C:C,total260724105509!B:F,5,0)</f>
        <v>2414</v>
      </c>
      <c r="M165" s="392"/>
      <c r="N165" s="8"/>
      <c r="O165" s="21">
        <f t="shared" ref="O165:O173" si="16">L165/12*5</f>
        <v>1005.8333333333333</v>
      </c>
      <c r="P165" s="44">
        <v>916</v>
      </c>
      <c r="Q165" s="44">
        <v>1350</v>
      </c>
      <c r="R165" s="44">
        <v>0</v>
      </c>
      <c r="S165" s="44">
        <v>0</v>
      </c>
      <c r="T165" s="44">
        <v>1550</v>
      </c>
      <c r="U165" s="45">
        <v>-200</v>
      </c>
      <c r="V165" s="45">
        <v>-634</v>
      </c>
      <c r="W165" s="45">
        <v>-1639.8333333333333</v>
      </c>
      <c r="X165" s="41">
        <v>2.6353711790393013</v>
      </c>
      <c r="Y165" s="9"/>
      <c r="Z165" s="13"/>
      <c r="AA165" s="13"/>
      <c r="AC165" s="415">
        <f t="shared" si="13"/>
        <v>0.37945318972659486</v>
      </c>
    </row>
    <row r="166" spans="1:30" hidden="1">
      <c r="A166" s="29" t="s">
        <v>1204</v>
      </c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>
        <f>VLOOKUP(C:C,total260724105509!B:F,5,0)</f>
        <v>2465</v>
      </c>
      <c r="M166" s="392"/>
      <c r="N166" s="8"/>
      <c r="O166" s="21">
        <f t="shared" si="16"/>
        <v>1027.0833333333333</v>
      </c>
      <c r="P166" s="44">
        <v>680</v>
      </c>
      <c r="Q166" s="44">
        <v>10150</v>
      </c>
      <c r="R166" s="44">
        <v>0</v>
      </c>
      <c r="S166" s="44">
        <v>0</v>
      </c>
      <c r="T166" s="44">
        <v>10650</v>
      </c>
      <c r="U166" s="45">
        <v>-500</v>
      </c>
      <c r="V166" s="45">
        <v>-9970</v>
      </c>
      <c r="W166" s="45">
        <v>-10997.083333333334</v>
      </c>
      <c r="X166" s="41">
        <v>3.625</v>
      </c>
      <c r="Y166" s="9">
        <v>10000</v>
      </c>
      <c r="Z166" s="13"/>
      <c r="AA166" s="13"/>
      <c r="AC166" s="415">
        <f t="shared" si="13"/>
        <v>0.27586206896551724</v>
      </c>
    </row>
    <row r="167" spans="1:30" hidden="1">
      <c r="A167" s="29" t="s">
        <v>1205</v>
      </c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>
        <f>VLOOKUP(C:C,total260724105509!B:F,5,0)</f>
        <v>2969</v>
      </c>
      <c r="M167" s="392"/>
      <c r="N167" s="234">
        <v>1000</v>
      </c>
      <c r="O167" s="21">
        <f t="shared" si="16"/>
        <v>1237.0833333333333</v>
      </c>
      <c r="P167" s="44">
        <v>933</v>
      </c>
      <c r="Q167" s="44">
        <v>0</v>
      </c>
      <c r="R167" s="44">
        <v>2000</v>
      </c>
      <c r="S167" s="44">
        <v>0</v>
      </c>
      <c r="T167" s="44">
        <v>0</v>
      </c>
      <c r="U167" s="45">
        <v>0</v>
      </c>
      <c r="V167" s="45">
        <v>2933</v>
      </c>
      <c r="W167" s="45">
        <v>1695.9166666666667</v>
      </c>
      <c r="X167" s="41">
        <v>3.182207931404073</v>
      </c>
      <c r="Y167" s="9"/>
      <c r="Z167" s="13"/>
      <c r="AA167" s="13"/>
      <c r="AC167" s="415">
        <f t="shared" si="13"/>
        <v>0.98787470528797572</v>
      </c>
    </row>
    <row r="168" spans="1:30" hidden="1">
      <c r="A168" s="29" t="s">
        <v>1206</v>
      </c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>
        <f>VLOOKUP(C:C,total260724105509!B:F,5,0)</f>
        <v>3177</v>
      </c>
      <c r="M168" s="392"/>
      <c r="N168" s="234">
        <v>1000</v>
      </c>
      <c r="O168" s="21">
        <f t="shared" si="16"/>
        <v>1323.75</v>
      </c>
      <c r="P168" s="44">
        <v>1050</v>
      </c>
      <c r="Q168" s="44">
        <v>0</v>
      </c>
      <c r="R168" s="44">
        <v>2000</v>
      </c>
      <c r="S168" s="44">
        <v>0</v>
      </c>
      <c r="T168" s="44">
        <v>0</v>
      </c>
      <c r="U168" s="45">
        <v>0</v>
      </c>
      <c r="V168" s="45">
        <v>3050</v>
      </c>
      <c r="W168" s="45">
        <v>1726.25</v>
      </c>
      <c r="X168" s="41">
        <v>3.0257142857142858</v>
      </c>
      <c r="Y168" s="9"/>
      <c r="Z168" s="13"/>
      <c r="AA168" s="13"/>
      <c r="AC168" s="415">
        <f t="shared" si="13"/>
        <v>0.96002518098835377</v>
      </c>
    </row>
    <row r="169" spans="1:30" hidden="1">
      <c r="A169" s="29" t="s">
        <v>1207</v>
      </c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>
        <f>VLOOKUP(C:C,total260724105509!B:F,5,0)</f>
        <v>701</v>
      </c>
      <c r="M169" s="392"/>
      <c r="N169" s="234">
        <v>1000</v>
      </c>
      <c r="O169" s="21">
        <f t="shared" si="16"/>
        <v>292.08333333333331</v>
      </c>
      <c r="P169" s="44">
        <v>1809</v>
      </c>
      <c r="Q169" s="44">
        <v>0</v>
      </c>
      <c r="R169" s="44">
        <v>0</v>
      </c>
      <c r="S169" s="44">
        <v>0</v>
      </c>
      <c r="T169" s="44">
        <v>0</v>
      </c>
      <c r="U169" s="45">
        <v>0</v>
      </c>
      <c r="V169" s="45">
        <v>1809</v>
      </c>
      <c r="W169" s="45">
        <v>1516.9166666666667</v>
      </c>
      <c r="X169" s="41">
        <v>0.38750690989496961</v>
      </c>
      <c r="Y169" s="9"/>
      <c r="Z169" s="13"/>
      <c r="AA169" s="13"/>
      <c r="AC169" s="415">
        <f t="shared" si="13"/>
        <v>2.5805991440798857</v>
      </c>
    </row>
    <row r="170" spans="1:30" hidden="1">
      <c r="A170" s="29" t="s">
        <v>1208</v>
      </c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>
        <f>VLOOKUP(C:C,total260724105509!B:F,5,0)</f>
        <v>11078</v>
      </c>
      <c r="M170" s="392"/>
      <c r="N170" s="234"/>
      <c r="O170" s="21">
        <f t="shared" si="16"/>
        <v>4615.833333333333</v>
      </c>
      <c r="P170" s="44">
        <v>12086</v>
      </c>
      <c r="Q170" s="44">
        <v>820</v>
      </c>
      <c r="R170" s="44">
        <v>0</v>
      </c>
      <c r="S170" s="44">
        <v>0</v>
      </c>
      <c r="T170" s="44">
        <v>2069</v>
      </c>
      <c r="U170" s="45">
        <v>-1249</v>
      </c>
      <c r="V170" s="45">
        <v>10017</v>
      </c>
      <c r="W170" s="45">
        <v>5401.166666666667</v>
      </c>
      <c r="X170" s="41">
        <v>0.91659771636604337</v>
      </c>
      <c r="Y170" s="9"/>
      <c r="Z170" s="13"/>
      <c r="AA170" s="13" t="s">
        <v>5262</v>
      </c>
      <c r="AC170" s="415">
        <f t="shared" si="13"/>
        <v>1.0909911536378407</v>
      </c>
    </row>
    <row r="171" spans="1:30" hidden="1">
      <c r="A171" s="29" t="s">
        <v>1209</v>
      </c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>
        <f>VLOOKUP(C:C,total260724105509!B:F,5,0)</f>
        <v>3019</v>
      </c>
      <c r="M171" s="392"/>
      <c r="N171" s="234"/>
      <c r="O171" s="21">
        <f t="shared" si="16"/>
        <v>1257.9166666666667</v>
      </c>
      <c r="P171" s="44">
        <v>8582</v>
      </c>
      <c r="Q171" s="44">
        <v>0</v>
      </c>
      <c r="R171" s="44">
        <v>0</v>
      </c>
      <c r="S171" s="44">
        <v>0</v>
      </c>
      <c r="T171" s="44">
        <v>174</v>
      </c>
      <c r="U171" s="45">
        <v>-174</v>
      </c>
      <c r="V171" s="45">
        <v>8408</v>
      </c>
      <c r="W171" s="45">
        <v>7150.083333333333</v>
      </c>
      <c r="X171" s="41">
        <v>0.35178280121183875</v>
      </c>
      <c r="Y171" s="9"/>
      <c r="Z171" s="13"/>
      <c r="AA171" s="13" t="s">
        <v>5262</v>
      </c>
      <c r="AC171" s="415">
        <f t="shared" si="13"/>
        <v>2.84266313348791</v>
      </c>
    </row>
    <row r="172" spans="1:30" hidden="1">
      <c r="A172" s="29" t="s">
        <v>1210</v>
      </c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>
        <f>VLOOKUP(C:C,total260724105509!B:F,5,0)</f>
        <v>8368</v>
      </c>
      <c r="M172" s="392"/>
      <c r="N172" s="234">
        <v>6000</v>
      </c>
      <c r="O172" s="21">
        <f t="shared" si="16"/>
        <v>3486.666666666667</v>
      </c>
      <c r="P172" s="44">
        <v>5733</v>
      </c>
      <c r="Q172" s="44">
        <v>1250</v>
      </c>
      <c r="R172" s="44">
        <v>0</v>
      </c>
      <c r="S172" s="44">
        <v>0</v>
      </c>
      <c r="T172" s="44">
        <v>1560</v>
      </c>
      <c r="U172" s="45">
        <v>-310</v>
      </c>
      <c r="V172" s="45">
        <v>4173</v>
      </c>
      <c r="W172" s="45">
        <v>686.33333333333303</v>
      </c>
      <c r="X172" s="41">
        <v>1.4596197453340309</v>
      </c>
      <c r="Y172" s="9"/>
      <c r="Z172" s="13"/>
      <c r="AA172" s="13"/>
      <c r="AC172" s="415">
        <f t="shared" si="13"/>
        <v>0.68510994263862335</v>
      </c>
    </row>
    <row r="173" spans="1:30" hidden="1">
      <c r="A173" s="29" t="s">
        <v>1211</v>
      </c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>
        <f>VLOOKUP(C:C,total260724105509!B:F,5,0)</f>
        <v>1859</v>
      </c>
      <c r="M173" s="392"/>
      <c r="N173" s="234">
        <v>1000</v>
      </c>
      <c r="O173" s="21">
        <f t="shared" si="16"/>
        <v>774.58333333333326</v>
      </c>
      <c r="P173" s="44">
        <v>1203</v>
      </c>
      <c r="Q173" s="44">
        <v>0</v>
      </c>
      <c r="R173" s="44">
        <v>0</v>
      </c>
      <c r="S173" s="44">
        <v>0</v>
      </c>
      <c r="T173" s="44">
        <v>310</v>
      </c>
      <c r="U173" s="45">
        <v>-310</v>
      </c>
      <c r="V173" s="45">
        <v>893</v>
      </c>
      <c r="W173" s="45">
        <v>118.41666666666674</v>
      </c>
      <c r="X173" s="41">
        <v>1.5453034081463008</v>
      </c>
      <c r="Y173" s="9"/>
      <c r="Z173" s="13"/>
      <c r="AA173" s="13"/>
      <c r="AC173" s="415">
        <f t="shared" si="13"/>
        <v>0.64712210866057018</v>
      </c>
    </row>
    <row r="174" spans="1:30" hidden="1">
      <c r="A174" s="29" t="s">
        <v>1212</v>
      </c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>
        <f>VLOOKUP(C:C,total260724105509!B:F,5,0)</f>
        <v>799</v>
      </c>
      <c r="M174" s="392"/>
      <c r="N174" s="234">
        <v>1500</v>
      </c>
      <c r="O174" s="211">
        <v>1500</v>
      </c>
      <c r="P174" s="44">
        <v>4377</v>
      </c>
      <c r="Q174" s="44">
        <v>334</v>
      </c>
      <c r="R174" s="44">
        <v>0</v>
      </c>
      <c r="S174" s="44">
        <v>0</v>
      </c>
      <c r="T174" s="44">
        <v>334</v>
      </c>
      <c r="U174" s="45">
        <v>0</v>
      </c>
      <c r="V174" s="45">
        <v>4043</v>
      </c>
      <c r="W174" s="45">
        <v>2543</v>
      </c>
      <c r="X174" s="41">
        <v>0.18254512222983779</v>
      </c>
      <c r="Y174" s="9"/>
      <c r="Z174" s="13"/>
      <c r="AA174" s="13"/>
      <c r="AC174" s="415">
        <f t="shared" si="13"/>
        <v>5.4780976220275344</v>
      </c>
    </row>
    <row r="175" spans="1:30">
      <c r="A175" s="29" t="s">
        <v>1213</v>
      </c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>
        <f>VLOOKUP(C:C,total260724105509!B:F,5,0)</f>
        <v>7511</v>
      </c>
      <c r="M175" s="392"/>
      <c r="N175" s="234"/>
      <c r="O175" s="21">
        <f>L175/12*5</f>
        <v>3129.583333333333</v>
      </c>
      <c r="P175" s="44">
        <v>8625</v>
      </c>
      <c r="Q175" s="44">
        <v>12470</v>
      </c>
      <c r="R175" s="44">
        <v>11000</v>
      </c>
      <c r="S175" s="44">
        <v>0</v>
      </c>
      <c r="T175" s="44">
        <v>12770</v>
      </c>
      <c r="U175" s="45">
        <v>-300</v>
      </c>
      <c r="V175" s="45">
        <v>6855</v>
      </c>
      <c r="W175" s="45">
        <v>3725.416666666667</v>
      </c>
      <c r="X175" s="41">
        <v>0.87084057971014495</v>
      </c>
      <c r="Y175" s="9">
        <v>5000</v>
      </c>
      <c r="Z175" s="13" t="s">
        <v>5253</v>
      </c>
      <c r="AA175" s="13" t="s">
        <v>5259</v>
      </c>
      <c r="AC175" s="415">
        <f t="shared" si="13"/>
        <v>2.6128345093862335</v>
      </c>
    </row>
    <row r="176" spans="1:30" hidden="1">
      <c r="A176" s="29" t="s">
        <v>1214</v>
      </c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>
        <f>VLOOKUP(C:C,total260724105509!B:F,5,0)</f>
        <v>1073</v>
      </c>
      <c r="M176" s="392"/>
      <c r="N176" s="234">
        <v>1000</v>
      </c>
      <c r="O176" s="211">
        <v>1000</v>
      </c>
      <c r="P176" s="44">
        <v>1724</v>
      </c>
      <c r="Q176" s="44">
        <v>0</v>
      </c>
      <c r="R176" s="44">
        <v>0</v>
      </c>
      <c r="S176" s="44">
        <v>0</v>
      </c>
      <c r="T176" s="44">
        <v>95</v>
      </c>
      <c r="U176" s="45">
        <v>-95</v>
      </c>
      <c r="V176" s="45">
        <v>1629</v>
      </c>
      <c r="W176" s="45">
        <v>629</v>
      </c>
      <c r="X176" s="41">
        <v>0.62238979118329463</v>
      </c>
      <c r="Y176" s="9"/>
      <c r="Z176" s="13"/>
      <c r="AA176" s="13"/>
      <c r="AC176" s="415">
        <f t="shared" si="13"/>
        <v>1.6067101584342964</v>
      </c>
    </row>
    <row r="177" spans="1:30" hidden="1">
      <c r="A177" s="29" t="s">
        <v>1215</v>
      </c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>
        <f>VLOOKUP(C:C,total260724105509!B:F,5,0)</f>
        <v>2233</v>
      </c>
      <c r="M177" s="392"/>
      <c r="N177" s="234">
        <v>1000</v>
      </c>
      <c r="O177" s="211">
        <v>1000</v>
      </c>
      <c r="P177" s="44">
        <v>181</v>
      </c>
      <c r="Q177" s="44">
        <v>0</v>
      </c>
      <c r="R177" s="44">
        <v>3000</v>
      </c>
      <c r="S177" s="44">
        <v>0</v>
      </c>
      <c r="T177" s="44">
        <v>54</v>
      </c>
      <c r="U177" s="45">
        <v>-54</v>
      </c>
      <c r="V177" s="45">
        <v>3127</v>
      </c>
      <c r="W177" s="45">
        <v>2127</v>
      </c>
      <c r="X177" s="41">
        <v>12.337016574585636</v>
      </c>
      <c r="Y177" s="9"/>
      <c r="Z177" s="13"/>
      <c r="AA177" s="13"/>
      <c r="AC177" s="415">
        <f t="shared" si="13"/>
        <v>1.4245409762651142</v>
      </c>
    </row>
    <row r="178" spans="1:30" hidden="1">
      <c r="A178" s="29" t="s">
        <v>1216</v>
      </c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>
        <f>VLOOKUP(C:C,total260724105509!B:F,5,0)</f>
        <v>1050</v>
      </c>
      <c r="M178" s="392"/>
      <c r="N178" s="234">
        <v>1000</v>
      </c>
      <c r="O178" s="211">
        <v>1000</v>
      </c>
      <c r="P178" s="44">
        <v>1361</v>
      </c>
      <c r="Q178" s="44">
        <v>0</v>
      </c>
      <c r="R178" s="44">
        <v>0</v>
      </c>
      <c r="S178" s="44">
        <v>0</v>
      </c>
      <c r="T178" s="44">
        <v>54</v>
      </c>
      <c r="U178" s="45">
        <v>-54</v>
      </c>
      <c r="V178" s="45">
        <v>1307</v>
      </c>
      <c r="W178" s="45">
        <v>307</v>
      </c>
      <c r="X178" s="41">
        <v>0.77149155033063921</v>
      </c>
      <c r="Y178" s="9"/>
      <c r="Z178" s="13"/>
      <c r="AA178" s="13"/>
      <c r="AC178" s="415">
        <f t="shared" si="13"/>
        <v>1.2961904761904761</v>
      </c>
    </row>
    <row r="179" spans="1:30" hidden="1">
      <c r="A179" s="29" t="s">
        <v>1217</v>
      </c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>
        <f>VLOOKUP(C:C,total260724105509!B:F,5,0)</f>
        <v>1268</v>
      </c>
      <c r="M179" s="392"/>
      <c r="N179" s="234">
        <v>1000</v>
      </c>
      <c r="O179" s="211">
        <v>1000</v>
      </c>
      <c r="P179" s="44">
        <v>1326</v>
      </c>
      <c r="Q179" s="44">
        <v>0</v>
      </c>
      <c r="R179" s="44">
        <v>0</v>
      </c>
      <c r="S179" s="44">
        <v>0</v>
      </c>
      <c r="T179" s="44">
        <v>0</v>
      </c>
      <c r="U179" s="45">
        <v>0</v>
      </c>
      <c r="V179" s="45">
        <v>1326</v>
      </c>
      <c r="W179" s="45">
        <v>326</v>
      </c>
      <c r="X179" s="41">
        <v>0.95625942684766219</v>
      </c>
      <c r="Y179" s="9"/>
      <c r="Z179" s="13"/>
      <c r="AA179" s="13"/>
      <c r="AC179" s="415">
        <f t="shared" si="13"/>
        <v>1.0457413249211356</v>
      </c>
    </row>
    <row r="180" spans="1:30">
      <c r="A180" s="29" t="s">
        <v>1218</v>
      </c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>
        <f>VLOOKUP(C:C,total260724105509!B:F,5,0)</f>
        <v>2956</v>
      </c>
      <c r="M180" s="392"/>
      <c r="N180" s="234">
        <v>1000</v>
      </c>
      <c r="O180" s="211">
        <v>1000</v>
      </c>
      <c r="P180" s="44">
        <v>122</v>
      </c>
      <c r="Q180" s="44">
        <v>0</v>
      </c>
      <c r="R180" s="44">
        <v>0</v>
      </c>
      <c r="S180" s="44">
        <v>0</v>
      </c>
      <c r="T180" s="44">
        <v>0</v>
      </c>
      <c r="U180" s="45">
        <v>0</v>
      </c>
      <c r="V180" s="45">
        <v>122</v>
      </c>
      <c r="W180" s="45">
        <v>-878</v>
      </c>
      <c r="X180" s="41">
        <v>24.229508196721312</v>
      </c>
      <c r="Y180" s="9"/>
      <c r="Z180" s="13" t="s">
        <v>5134</v>
      </c>
      <c r="AA180" s="13"/>
      <c r="AC180" s="415">
        <f t="shared" si="13"/>
        <v>4.1271989174560215E-2</v>
      </c>
    </row>
    <row r="181" spans="1:30" s="200" customFormat="1" hidden="1">
      <c r="A181" s="29" t="s">
        <v>1219</v>
      </c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>
        <f>VLOOKUP(C:C,total260724105509!B:F,5,0)</f>
        <v>1512</v>
      </c>
      <c r="M181" s="392" t="str">
        <f>VLOOKUP(C:C,処分売価!A:P,15,0)</f>
        <v>処分品</v>
      </c>
      <c r="N181" s="281">
        <v>1500</v>
      </c>
      <c r="O181" s="211">
        <v>1500</v>
      </c>
      <c r="P181" s="196">
        <v>5</v>
      </c>
      <c r="Q181" s="196">
        <v>0</v>
      </c>
      <c r="R181" s="196">
        <v>0</v>
      </c>
      <c r="S181" s="196">
        <v>0</v>
      </c>
      <c r="T181" s="196">
        <v>0</v>
      </c>
      <c r="U181" s="197">
        <v>0</v>
      </c>
      <c r="V181" s="197">
        <v>5</v>
      </c>
      <c r="W181" s="197">
        <v>-1495</v>
      </c>
      <c r="X181" s="198">
        <v>302.39999999999998</v>
      </c>
      <c r="Y181" s="9"/>
      <c r="Z181" s="243"/>
      <c r="AA181" s="243"/>
      <c r="AB181" s="201"/>
      <c r="AC181" s="419">
        <f t="shared" si="13"/>
        <v>3.3068783068783067E-3</v>
      </c>
      <c r="AD181" s="201"/>
    </row>
    <row r="182" spans="1:30" hidden="1">
      <c r="A182" s="29" t="s">
        <v>1220</v>
      </c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>
        <f>VLOOKUP(C:C,total260724105509!B:F,5,0)</f>
        <v>1293</v>
      </c>
      <c r="M182" s="392"/>
      <c r="N182" s="234">
        <v>1000</v>
      </c>
      <c r="O182" s="211">
        <v>1000</v>
      </c>
      <c r="P182" s="44">
        <v>3520</v>
      </c>
      <c r="Q182" s="44">
        <v>0</v>
      </c>
      <c r="R182" s="44">
        <v>0</v>
      </c>
      <c r="S182" s="44">
        <v>0</v>
      </c>
      <c r="T182" s="44">
        <v>0</v>
      </c>
      <c r="U182" s="45">
        <v>0</v>
      </c>
      <c r="V182" s="45">
        <v>3520</v>
      </c>
      <c r="W182" s="45">
        <v>2520</v>
      </c>
      <c r="X182" s="41">
        <v>0.36732954545454544</v>
      </c>
      <c r="Y182" s="190"/>
      <c r="Z182" s="46"/>
      <c r="AA182" s="46"/>
      <c r="AC182" s="415">
        <f t="shared" si="13"/>
        <v>2.7223511214230474</v>
      </c>
    </row>
    <row r="183" spans="1:30" hidden="1">
      <c r="A183" s="29" t="s">
        <v>1221</v>
      </c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>
        <f>VLOOKUP(C:C,total260724105509!B:F,5,0)</f>
        <v>1173</v>
      </c>
      <c r="M183" s="392"/>
      <c r="N183" s="234">
        <v>1000</v>
      </c>
      <c r="O183" s="211">
        <v>1000</v>
      </c>
      <c r="P183" s="44">
        <v>3795</v>
      </c>
      <c r="Q183" s="44">
        <v>0</v>
      </c>
      <c r="R183" s="44">
        <v>0</v>
      </c>
      <c r="S183" s="44">
        <v>0</v>
      </c>
      <c r="T183" s="44">
        <v>0</v>
      </c>
      <c r="U183" s="45">
        <v>0</v>
      </c>
      <c r="V183" s="45">
        <v>3795</v>
      </c>
      <c r="W183" s="45">
        <v>2795</v>
      </c>
      <c r="X183" s="41">
        <v>0.30909090909090908</v>
      </c>
      <c r="Y183" s="190"/>
      <c r="Z183" s="46"/>
      <c r="AA183" s="46"/>
      <c r="AC183" s="415">
        <f t="shared" si="13"/>
        <v>3.2352941176470589</v>
      </c>
    </row>
    <row r="184" spans="1:30" hidden="1">
      <c r="A184" s="29" t="s">
        <v>1222</v>
      </c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>
        <f>VLOOKUP(C:C,total260724105509!B:F,5,0)</f>
        <v>2921</v>
      </c>
      <c r="M184" s="392"/>
      <c r="N184" s="234">
        <v>1000</v>
      </c>
      <c r="O184" s="211">
        <v>1000</v>
      </c>
      <c r="P184" s="44">
        <v>6138</v>
      </c>
      <c r="Q184" s="44">
        <v>0</v>
      </c>
      <c r="R184" s="44">
        <v>0</v>
      </c>
      <c r="S184" s="44">
        <v>0</v>
      </c>
      <c r="T184" s="44">
        <v>0</v>
      </c>
      <c r="U184" s="45">
        <v>0</v>
      </c>
      <c r="V184" s="45">
        <v>6138</v>
      </c>
      <c r="W184" s="45">
        <v>5138</v>
      </c>
      <c r="X184" s="41">
        <v>0.47588791137178232</v>
      </c>
      <c r="Y184" s="190"/>
      <c r="Z184" s="46"/>
      <c r="AA184" s="46"/>
      <c r="AC184" s="415">
        <f t="shared" si="13"/>
        <v>2.1013351591920575</v>
      </c>
    </row>
    <row r="185" spans="1:30" hidden="1">
      <c r="A185" s="29" t="s">
        <v>1223</v>
      </c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>
        <f>VLOOKUP(C:C,total260724105509!B:F,5,0)</f>
        <v>1196</v>
      </c>
      <c r="M185" s="392"/>
      <c r="N185" s="234">
        <v>1000</v>
      </c>
      <c r="O185" s="211">
        <v>1000</v>
      </c>
      <c r="P185" s="44">
        <v>3583</v>
      </c>
      <c r="Q185" s="44">
        <v>640</v>
      </c>
      <c r="R185" s="44">
        <v>0</v>
      </c>
      <c r="S185" s="44">
        <v>0</v>
      </c>
      <c r="T185" s="44">
        <v>190</v>
      </c>
      <c r="U185" s="45">
        <v>450</v>
      </c>
      <c r="V185" s="45">
        <v>3393</v>
      </c>
      <c r="W185" s="45">
        <v>2393</v>
      </c>
      <c r="X185" s="41">
        <v>0.33379849288305891</v>
      </c>
      <c r="Y185" s="190"/>
      <c r="Z185" s="46"/>
      <c r="AA185" s="46"/>
      <c r="AC185" s="415">
        <f t="shared" si="13"/>
        <v>2.9958193979933112</v>
      </c>
    </row>
    <row r="186" spans="1:30" hidden="1">
      <c r="A186" s="29" t="s">
        <v>1224</v>
      </c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>
        <f>VLOOKUP(C:C,total260724105509!B:F,5,0)</f>
        <v>1171</v>
      </c>
      <c r="M186" s="392"/>
      <c r="N186" s="213"/>
      <c r="O186" s="21">
        <f t="shared" ref="O186:O187" si="17">L186/12*5</f>
        <v>487.91666666666663</v>
      </c>
      <c r="P186" s="44">
        <v>458</v>
      </c>
      <c r="Q186" s="44">
        <v>1300</v>
      </c>
      <c r="R186" s="44">
        <v>0</v>
      </c>
      <c r="S186" s="44">
        <v>0</v>
      </c>
      <c r="T186" s="44">
        <v>1200</v>
      </c>
      <c r="U186" s="45">
        <v>100</v>
      </c>
      <c r="V186" s="45">
        <v>-742</v>
      </c>
      <c r="W186" s="45">
        <v>-1229.9166666666665</v>
      </c>
      <c r="X186" s="41">
        <v>2.5567685589519651</v>
      </c>
      <c r="Y186" s="9"/>
      <c r="Z186" s="13"/>
      <c r="AA186" s="13"/>
      <c r="AC186" s="415">
        <f t="shared" si="13"/>
        <v>0.39111870196413323</v>
      </c>
    </row>
    <row r="187" spans="1:30" hidden="1">
      <c r="A187" s="29" t="s">
        <v>1225</v>
      </c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>
        <f>VLOOKUP(C:C,total260724105509!B:F,5,0)</f>
        <v>2198</v>
      </c>
      <c r="M187" s="392"/>
      <c r="N187" s="213"/>
      <c r="O187" s="21">
        <f t="shared" si="17"/>
        <v>915.83333333333326</v>
      </c>
      <c r="P187" s="44">
        <v>1237</v>
      </c>
      <c r="Q187" s="44">
        <v>100</v>
      </c>
      <c r="R187" s="44">
        <v>0</v>
      </c>
      <c r="S187" s="44">
        <v>0</v>
      </c>
      <c r="T187" s="44">
        <v>100</v>
      </c>
      <c r="U187" s="45">
        <v>0</v>
      </c>
      <c r="V187" s="45">
        <v>1137</v>
      </c>
      <c r="W187" s="45">
        <v>221.16666666666674</v>
      </c>
      <c r="X187" s="41">
        <v>1.7768795472918351</v>
      </c>
      <c r="Y187" s="9"/>
      <c r="Z187" s="13"/>
      <c r="AA187" s="13"/>
      <c r="AC187" s="415">
        <f t="shared" si="13"/>
        <v>0.56278434940855326</v>
      </c>
    </row>
    <row r="188" spans="1:30" hidden="1">
      <c r="A188" s="29" t="s">
        <v>1267</v>
      </c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>
        <f>VLOOKUP(C:C,total260724105509!B:F,5,0)</f>
        <v>1333</v>
      </c>
      <c r="M188" s="392"/>
      <c r="N188" s="234">
        <v>1500</v>
      </c>
      <c r="O188" s="211">
        <v>1500</v>
      </c>
      <c r="P188" s="44">
        <v>4571</v>
      </c>
      <c r="Q188" s="44">
        <v>310</v>
      </c>
      <c r="R188" s="44">
        <v>0</v>
      </c>
      <c r="S188" s="44">
        <v>0</v>
      </c>
      <c r="T188" s="44">
        <v>390</v>
      </c>
      <c r="U188" s="45">
        <v>-80</v>
      </c>
      <c r="V188" s="45">
        <v>4181</v>
      </c>
      <c r="W188" s="45">
        <v>2681</v>
      </c>
      <c r="X188" s="41">
        <v>0.2916210894771385</v>
      </c>
      <c r="Y188" s="9"/>
      <c r="Z188" s="13"/>
      <c r="AA188" s="13"/>
      <c r="AC188" s="415">
        <f t="shared" si="13"/>
        <v>3.429107276819205</v>
      </c>
    </row>
    <row r="189" spans="1:30" hidden="1">
      <c r="A189" s="29" t="s">
        <v>1268</v>
      </c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>
        <f>VLOOKUP(C:C,total260724105509!B:F,5,0)</f>
        <v>8376</v>
      </c>
      <c r="M189" s="392"/>
      <c r="N189" s="8"/>
      <c r="O189" s="21">
        <f>L189/12*5</f>
        <v>3490</v>
      </c>
      <c r="P189" s="44">
        <v>6770</v>
      </c>
      <c r="Q189" s="44">
        <v>1070</v>
      </c>
      <c r="R189" s="44">
        <v>0</v>
      </c>
      <c r="S189" s="44">
        <v>0</v>
      </c>
      <c r="T189" s="44">
        <v>1870</v>
      </c>
      <c r="U189" s="45">
        <v>-800</v>
      </c>
      <c r="V189" s="45">
        <v>4900</v>
      </c>
      <c r="W189" s="45">
        <v>1410</v>
      </c>
      <c r="X189" s="41">
        <v>1.2372230428360413</v>
      </c>
      <c r="Y189" s="9"/>
      <c r="Z189" s="13"/>
      <c r="AA189" s="13"/>
      <c r="AC189" s="415">
        <f t="shared" si="13"/>
        <v>0.80826170009551102</v>
      </c>
    </row>
    <row r="190" spans="1:30" hidden="1">
      <c r="A190" s="29" t="s">
        <v>1269</v>
      </c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VLOOKUP(C:C,total260724105509!B:F,5,0)</f>
        <v>235</v>
      </c>
      <c r="M190" s="392"/>
      <c r="N190" s="213">
        <v>1000</v>
      </c>
      <c r="O190" s="211">
        <v>1000</v>
      </c>
      <c r="P190" s="44">
        <v>2678</v>
      </c>
      <c r="Q190" s="44">
        <v>13530</v>
      </c>
      <c r="R190" s="44">
        <v>8000</v>
      </c>
      <c r="S190" s="44">
        <v>0</v>
      </c>
      <c r="T190" s="44">
        <v>13530</v>
      </c>
      <c r="U190" s="45">
        <v>0</v>
      </c>
      <c r="V190" s="45">
        <v>-2852</v>
      </c>
      <c r="W190" s="45">
        <v>-3852</v>
      </c>
      <c r="X190" s="41">
        <v>8.7752053771471245E-2</v>
      </c>
      <c r="Y190" s="9">
        <v>13500</v>
      </c>
      <c r="Z190" s="13"/>
      <c r="AA190" s="13" t="s">
        <v>5260</v>
      </c>
      <c r="AC190" s="415">
        <f t="shared" si="13"/>
        <v>45.438297872340428</v>
      </c>
    </row>
    <row r="191" spans="1:30" hidden="1">
      <c r="A191" s="29" t="s">
        <v>1270</v>
      </c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VLOOKUP(C:C,total260724105509!B:F,5,0)</f>
        <v>1543</v>
      </c>
      <c r="M191" s="392"/>
      <c r="N191" s="213">
        <v>1000</v>
      </c>
      <c r="O191" s="211">
        <v>1000</v>
      </c>
      <c r="P191" s="44">
        <v>4308</v>
      </c>
      <c r="Q191" s="44">
        <v>1850</v>
      </c>
      <c r="R191" s="44">
        <v>0</v>
      </c>
      <c r="S191" s="44">
        <v>0</v>
      </c>
      <c r="T191" s="44">
        <v>1850</v>
      </c>
      <c r="U191" s="45">
        <v>0</v>
      </c>
      <c r="V191" s="45">
        <v>2458</v>
      </c>
      <c r="W191" s="45">
        <v>1458</v>
      </c>
      <c r="X191" s="41">
        <v>0.35817084493964718</v>
      </c>
      <c r="Y191" s="9"/>
      <c r="Z191" s="13"/>
      <c r="AA191" s="13"/>
      <c r="AC191" s="415">
        <f t="shared" si="13"/>
        <v>2.7919637070641605</v>
      </c>
    </row>
    <row r="192" spans="1:30" hidden="1">
      <c r="A192" s="29" t="s">
        <v>1281</v>
      </c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VLOOKUP(C:C,total260724105509!B:F,5,0)</f>
        <v>945</v>
      </c>
      <c r="M192" s="392"/>
      <c r="N192" s="213">
        <v>1000</v>
      </c>
      <c r="O192" s="211">
        <v>1000</v>
      </c>
      <c r="P192" s="44">
        <v>1566</v>
      </c>
      <c r="Q192" s="44">
        <v>0</v>
      </c>
      <c r="R192" s="44">
        <v>0</v>
      </c>
      <c r="S192" s="44">
        <v>0</v>
      </c>
      <c r="T192" s="44">
        <v>0</v>
      </c>
      <c r="U192" s="45">
        <v>0</v>
      </c>
      <c r="V192" s="45">
        <v>1566</v>
      </c>
      <c r="W192" s="45">
        <v>566</v>
      </c>
      <c r="X192" s="41">
        <v>0.60344827586206895</v>
      </c>
      <c r="Y192" s="9"/>
      <c r="Z192" s="13"/>
      <c r="AA192" s="13"/>
      <c r="AC192" s="415">
        <f t="shared" si="13"/>
        <v>1.6571428571428573</v>
      </c>
    </row>
    <row r="193" spans="1:29" hidden="1">
      <c r="A193" s="29" t="s">
        <v>1282</v>
      </c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VLOOKUP(C:C,total260724105509!B:F,5,0)</f>
        <v>28</v>
      </c>
      <c r="M193" s="392"/>
      <c r="N193" s="213">
        <v>1000</v>
      </c>
      <c r="O193" s="211">
        <v>1000</v>
      </c>
      <c r="P193" s="44">
        <v>2241</v>
      </c>
      <c r="Q193" s="44">
        <v>1200</v>
      </c>
      <c r="R193" s="44">
        <v>3000</v>
      </c>
      <c r="S193" s="44">
        <v>0</v>
      </c>
      <c r="T193" s="44">
        <v>1200</v>
      </c>
      <c r="U193" s="45">
        <v>0</v>
      </c>
      <c r="V193" s="45">
        <v>4041</v>
      </c>
      <c r="W193" s="45">
        <v>3041</v>
      </c>
      <c r="X193" s="41">
        <v>1.249442213297635E-2</v>
      </c>
      <c r="Y193" s="9">
        <v>1200</v>
      </c>
      <c r="Z193" s="13"/>
      <c r="AA193" s="13"/>
      <c r="AC193" s="415">
        <f t="shared" si="13"/>
        <v>187.17857142857142</v>
      </c>
    </row>
    <row r="194" spans="1:29" hidden="1">
      <c r="A194" s="29" t="s">
        <v>1283</v>
      </c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VLOOKUP(C:C,total260724105509!B:F,5,0)</f>
        <v>498</v>
      </c>
      <c r="M194" s="392"/>
      <c r="N194" s="213">
        <v>1000</v>
      </c>
      <c r="O194" s="211">
        <v>1000</v>
      </c>
      <c r="P194" s="44">
        <v>2065</v>
      </c>
      <c r="Q194" s="44">
        <v>0</v>
      </c>
      <c r="R194" s="44">
        <v>0</v>
      </c>
      <c r="S194" s="44">
        <v>0</v>
      </c>
      <c r="T194" s="44">
        <v>50</v>
      </c>
      <c r="U194" s="45">
        <v>-50</v>
      </c>
      <c r="V194" s="45">
        <v>2015</v>
      </c>
      <c r="W194" s="45">
        <v>1015</v>
      </c>
      <c r="X194" s="41">
        <v>0.24116222760290557</v>
      </c>
      <c r="Y194" s="9"/>
      <c r="Z194" s="13"/>
      <c r="AA194" s="13"/>
      <c r="AC194" s="415">
        <f t="shared" ref="AC194:AC210" si="18">SUM(P194,AA194,R194)/L194</f>
        <v>4.1465863453815262</v>
      </c>
    </row>
    <row r="195" spans="1:29" hidden="1">
      <c r="A195" s="29" t="s">
        <v>2921</v>
      </c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VLOOKUP(C:C,total260724105509!B:F,5,0)</f>
        <v>14</v>
      </c>
      <c r="M195" s="392"/>
      <c r="N195" s="213">
        <v>1000</v>
      </c>
      <c r="O195" s="211">
        <v>1000</v>
      </c>
      <c r="P195" s="44">
        <v>1978</v>
      </c>
      <c r="Q195" s="44">
        <v>0</v>
      </c>
      <c r="R195" s="44">
        <v>0</v>
      </c>
      <c r="S195" s="44">
        <v>0</v>
      </c>
      <c r="T195" s="44">
        <v>0</v>
      </c>
      <c r="U195" s="45">
        <v>0</v>
      </c>
      <c r="V195" s="45">
        <v>1978</v>
      </c>
      <c r="W195" s="45">
        <v>978</v>
      </c>
      <c r="X195" s="41">
        <v>7.0778564206268957E-3</v>
      </c>
      <c r="Y195" s="9"/>
      <c r="Z195" s="13"/>
      <c r="AA195" s="13"/>
      <c r="AC195" s="415">
        <f t="shared" si="18"/>
        <v>141.28571428571428</v>
      </c>
    </row>
    <row r="196" spans="1:29">
      <c r="A196" s="29" t="s">
        <v>2922</v>
      </c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VLOOKUP(C:C,total260724105509!B:F,5,0)</f>
        <v>732</v>
      </c>
      <c r="M196" s="392"/>
      <c r="N196" s="213">
        <v>1000</v>
      </c>
      <c r="O196" s="211">
        <v>1000</v>
      </c>
      <c r="P196" s="44">
        <v>2081</v>
      </c>
      <c r="Q196" s="44">
        <v>1200</v>
      </c>
      <c r="R196" s="44">
        <v>0</v>
      </c>
      <c r="S196" s="44">
        <v>0</v>
      </c>
      <c r="T196" s="44">
        <v>1200</v>
      </c>
      <c r="U196" s="45">
        <v>0</v>
      </c>
      <c r="V196" s="45">
        <v>881</v>
      </c>
      <c r="W196" s="45">
        <v>-119</v>
      </c>
      <c r="X196" s="41">
        <v>0.35175396444017298</v>
      </c>
      <c r="Y196" s="9"/>
      <c r="Z196" s="13" t="s">
        <v>5254</v>
      </c>
      <c r="AA196" s="13"/>
      <c r="AC196" s="415">
        <f t="shared" si="18"/>
        <v>2.8428961748633879</v>
      </c>
    </row>
    <row r="197" spans="1:29" hidden="1">
      <c r="A197" s="29" t="s">
        <v>2923</v>
      </c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VLOOKUP(C:C,total260724105509!B:F,5,0)</f>
        <v>286</v>
      </c>
      <c r="M197" s="392"/>
      <c r="N197" s="213">
        <v>1000</v>
      </c>
      <c r="O197" s="211">
        <v>1000</v>
      </c>
      <c r="P197" s="44">
        <v>2187</v>
      </c>
      <c r="Q197" s="44">
        <v>750</v>
      </c>
      <c r="R197" s="44">
        <v>0</v>
      </c>
      <c r="S197" s="44">
        <v>0</v>
      </c>
      <c r="T197" s="44">
        <v>750</v>
      </c>
      <c r="U197" s="45">
        <v>0</v>
      </c>
      <c r="V197" s="45">
        <v>1437</v>
      </c>
      <c r="W197" s="45">
        <v>437</v>
      </c>
      <c r="X197" s="41">
        <v>0.13077274805669867</v>
      </c>
      <c r="Y197" s="190"/>
      <c r="Z197" s="46"/>
      <c r="AA197" s="46"/>
      <c r="AC197" s="415">
        <f t="shared" si="18"/>
        <v>7.6468531468531467</v>
      </c>
    </row>
    <row r="198" spans="1:29" hidden="1">
      <c r="A198" s="29" t="s">
        <v>2924</v>
      </c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VLOOKUP(C:C,total260724105509!B:F,5,0)</f>
        <v>2087</v>
      </c>
      <c r="M198" s="392"/>
      <c r="N198" s="213">
        <v>1000</v>
      </c>
      <c r="O198" s="211">
        <v>1000</v>
      </c>
      <c r="P198" s="44">
        <v>3740</v>
      </c>
      <c r="Q198" s="44">
        <v>0</v>
      </c>
      <c r="R198" s="44">
        <v>0</v>
      </c>
      <c r="S198" s="44">
        <v>0</v>
      </c>
      <c r="T198" s="44">
        <v>100</v>
      </c>
      <c r="U198" s="45">
        <v>-100</v>
      </c>
      <c r="V198" s="45">
        <v>3640</v>
      </c>
      <c r="W198" s="45">
        <v>2640</v>
      </c>
      <c r="X198" s="41">
        <v>0.55802139037433152</v>
      </c>
      <c r="Y198" s="190"/>
      <c r="Z198" s="46"/>
      <c r="AA198" s="46"/>
      <c r="AC198" s="415">
        <f t="shared" si="18"/>
        <v>1.7920459990416866</v>
      </c>
    </row>
    <row r="199" spans="1:29" hidden="1">
      <c r="A199" s="29" t="s">
        <v>2925</v>
      </c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VLOOKUP(C:C,total260724105509!B:F,5,0)</f>
        <v>4795</v>
      </c>
      <c r="M199" s="392"/>
      <c r="N199" s="213"/>
      <c r="O199" s="21">
        <f>L199/12*5</f>
        <v>1997.9166666666665</v>
      </c>
      <c r="P199" s="44">
        <v>3921</v>
      </c>
      <c r="Q199" s="44">
        <v>1150</v>
      </c>
      <c r="R199" s="44">
        <v>0</v>
      </c>
      <c r="S199" s="44">
        <v>0</v>
      </c>
      <c r="T199" s="44">
        <v>970</v>
      </c>
      <c r="U199" s="45">
        <v>180</v>
      </c>
      <c r="V199" s="45">
        <v>2951</v>
      </c>
      <c r="W199" s="45">
        <v>953.08333333333348</v>
      </c>
      <c r="X199" s="41">
        <v>1.2229023208365213</v>
      </c>
      <c r="Y199" s="190"/>
      <c r="Z199" s="46"/>
      <c r="AA199" s="46"/>
      <c r="AC199" s="415">
        <f t="shared" si="18"/>
        <v>0.81772679874869658</v>
      </c>
    </row>
    <row r="200" spans="1:29" hidden="1">
      <c r="A200" s="29" t="s">
        <v>2926</v>
      </c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VLOOKUP(C:C,total260724105509!B:F,5,0)</f>
        <v>752</v>
      </c>
      <c r="M200" s="392"/>
      <c r="N200" s="213">
        <v>1000</v>
      </c>
      <c r="O200" s="211">
        <v>1000</v>
      </c>
      <c r="P200" s="44">
        <v>2160</v>
      </c>
      <c r="Q200" s="44">
        <v>0</v>
      </c>
      <c r="R200" s="44">
        <v>0</v>
      </c>
      <c r="S200" s="44">
        <v>0</v>
      </c>
      <c r="T200" s="44">
        <v>0</v>
      </c>
      <c r="U200" s="45">
        <v>0</v>
      </c>
      <c r="V200" s="45">
        <v>2160</v>
      </c>
      <c r="W200" s="45">
        <v>1160</v>
      </c>
      <c r="X200" s="41">
        <v>0.34814814814814815</v>
      </c>
      <c r="Y200" s="190"/>
      <c r="Z200" s="46"/>
      <c r="AA200" s="46"/>
      <c r="AC200" s="415">
        <f t="shared" si="18"/>
        <v>2.8723404255319149</v>
      </c>
    </row>
    <row r="201" spans="1:29" hidden="1">
      <c r="A201" s="29" t="s">
        <v>2927</v>
      </c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>
        <f>VLOOKUP(C:C,total260724105509!B:F,5,0)</f>
        <v>1270</v>
      </c>
      <c r="M201" s="392"/>
      <c r="N201" s="213">
        <v>3000</v>
      </c>
      <c r="O201" s="211">
        <v>3000</v>
      </c>
      <c r="P201" s="44">
        <v>7753</v>
      </c>
      <c r="Q201" s="44">
        <v>0</v>
      </c>
      <c r="R201" s="44">
        <v>0</v>
      </c>
      <c r="S201" s="44">
        <v>0</v>
      </c>
      <c r="T201" s="44">
        <v>700</v>
      </c>
      <c r="U201" s="45">
        <v>-700</v>
      </c>
      <c r="V201" s="45">
        <v>7053</v>
      </c>
      <c r="W201" s="45">
        <v>4053</v>
      </c>
      <c r="X201" s="41">
        <v>0.16380755836450406</v>
      </c>
      <c r="Y201" s="190"/>
      <c r="Z201" s="46"/>
      <c r="AA201" s="46"/>
      <c r="AC201" s="415">
        <f t="shared" si="18"/>
        <v>6.1047244094488189</v>
      </c>
    </row>
    <row r="202" spans="1:29" hidden="1">
      <c r="A202" s="29" t="s">
        <v>2928</v>
      </c>
      <c r="B202" s="2" t="s">
        <v>5</v>
      </c>
      <c r="C202" s="49" t="s">
        <v>4364</v>
      </c>
      <c r="D202" s="50" t="s">
        <v>5235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>
        <f>VLOOKUP(C:C,total260724105509!B:F,5,0)</f>
        <v>74</v>
      </c>
      <c r="M202" s="392"/>
      <c r="N202" s="213">
        <v>1000</v>
      </c>
      <c r="O202" s="211">
        <v>1000</v>
      </c>
      <c r="P202" s="44">
        <v>2858</v>
      </c>
      <c r="Q202" s="44">
        <v>750</v>
      </c>
      <c r="R202" s="44">
        <v>0</v>
      </c>
      <c r="S202" s="44">
        <v>0</v>
      </c>
      <c r="T202" s="44">
        <v>750</v>
      </c>
      <c r="U202" s="45">
        <v>0</v>
      </c>
      <c r="V202" s="45">
        <v>2108</v>
      </c>
      <c r="W202" s="45">
        <v>1108</v>
      </c>
      <c r="X202" s="41">
        <v>2.5892232330300909E-2</v>
      </c>
      <c r="Y202" s="190">
        <v>450</v>
      </c>
      <c r="Z202" s="46"/>
      <c r="AA202" s="46"/>
      <c r="AC202" s="415">
        <f t="shared" si="18"/>
        <v>38.621621621621621</v>
      </c>
    </row>
    <row r="203" spans="1:29" hidden="1">
      <c r="A203" s="29" t="s">
        <v>2929</v>
      </c>
      <c r="B203" s="2" t="s">
        <v>5</v>
      </c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>
        <f>VLOOKUP(C:C,total260724105509!B:F,5,0)</f>
        <v>185</v>
      </c>
      <c r="M203" s="392"/>
      <c r="N203" s="213"/>
      <c r="O203" s="21">
        <f t="shared" ref="O203:O204" si="19">L203/12*5</f>
        <v>77.083333333333329</v>
      </c>
      <c r="P203" s="44">
        <v>4652</v>
      </c>
      <c r="Q203" s="44">
        <v>100</v>
      </c>
      <c r="R203" s="44">
        <v>0</v>
      </c>
      <c r="S203" s="44">
        <v>0</v>
      </c>
      <c r="T203" s="44">
        <v>100</v>
      </c>
      <c r="U203" s="45">
        <v>0</v>
      </c>
      <c r="V203" s="45">
        <v>4552</v>
      </c>
      <c r="W203" s="45">
        <v>4474.916666666667</v>
      </c>
      <c r="X203" s="41">
        <v>3.9767841788478073E-2</v>
      </c>
      <c r="Y203" s="190"/>
      <c r="Z203" s="46"/>
      <c r="AA203" s="46"/>
      <c r="AC203" s="415">
        <f t="shared" si="18"/>
        <v>25.145945945945947</v>
      </c>
    </row>
    <row r="204" spans="1:29" hidden="1">
      <c r="A204" s="29" t="s">
        <v>2930</v>
      </c>
      <c r="B204" s="2" t="s">
        <v>5</v>
      </c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>
        <f>VLOOKUP(C:C,total260724105509!B:F,5,0)</f>
        <v>53</v>
      </c>
      <c r="M204" s="392"/>
      <c r="N204" s="213"/>
      <c r="O204" s="21">
        <f t="shared" si="19"/>
        <v>22.083333333333336</v>
      </c>
      <c r="P204" s="44">
        <v>4895</v>
      </c>
      <c r="Q204" s="44">
        <v>850</v>
      </c>
      <c r="R204" s="44">
        <v>0</v>
      </c>
      <c r="S204" s="44">
        <v>0</v>
      </c>
      <c r="T204" s="44">
        <v>850</v>
      </c>
      <c r="U204" s="45">
        <v>0</v>
      </c>
      <c r="V204" s="45">
        <v>4045</v>
      </c>
      <c r="W204" s="45">
        <v>4022.9166666666665</v>
      </c>
      <c r="X204" s="41">
        <v>1.0827374872318692E-2</v>
      </c>
      <c r="Y204" s="190">
        <v>750</v>
      </c>
      <c r="Z204" s="46"/>
      <c r="AA204" s="46"/>
      <c r="AC204" s="415">
        <f t="shared" si="18"/>
        <v>92.35849056603773</v>
      </c>
    </row>
    <row r="205" spans="1:29">
      <c r="A205" s="29" t="s">
        <v>2931</v>
      </c>
      <c r="B205" s="2" t="s">
        <v>5</v>
      </c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>
        <f>VLOOKUP(C:C,total260724105509!B:F,5,0)</f>
        <v>1374</v>
      </c>
      <c r="M205" s="392"/>
      <c r="N205" s="213"/>
      <c r="O205" s="211">
        <v>1500</v>
      </c>
      <c r="P205" s="44">
        <v>4389</v>
      </c>
      <c r="Q205" s="44">
        <v>2470</v>
      </c>
      <c r="R205" s="44">
        <v>0</v>
      </c>
      <c r="S205" s="44">
        <v>0</v>
      </c>
      <c r="T205" s="44">
        <v>2485</v>
      </c>
      <c r="U205" s="45">
        <v>-15</v>
      </c>
      <c r="V205" s="45">
        <v>1904</v>
      </c>
      <c r="W205" s="45">
        <v>404</v>
      </c>
      <c r="X205" s="41">
        <v>0.31305536568694464</v>
      </c>
      <c r="Y205" s="190"/>
      <c r="Z205" s="46" t="s">
        <v>351</v>
      </c>
      <c r="AA205" s="46"/>
      <c r="AC205" s="415">
        <f t="shared" si="18"/>
        <v>3.1943231441048034</v>
      </c>
    </row>
    <row r="206" spans="1:29" hidden="1">
      <c r="A206" s="29" t="s">
        <v>2932</v>
      </c>
      <c r="B206" s="2" t="s">
        <v>5</v>
      </c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>
        <f>VLOOKUP(C:C,total260724105509!B:F,5,0)</f>
        <v>882</v>
      </c>
      <c r="M206" s="392"/>
      <c r="N206" s="213"/>
      <c r="O206" s="211">
        <v>1000</v>
      </c>
      <c r="P206" s="44">
        <v>1348</v>
      </c>
      <c r="Q206" s="44">
        <v>684</v>
      </c>
      <c r="R206" s="44">
        <v>0</v>
      </c>
      <c r="S206" s="44">
        <v>0</v>
      </c>
      <c r="T206" s="44">
        <v>474</v>
      </c>
      <c r="U206" s="45">
        <v>210</v>
      </c>
      <c r="V206" s="45">
        <v>874</v>
      </c>
      <c r="W206" s="45">
        <v>-126</v>
      </c>
      <c r="X206" s="41">
        <v>0.6543026706231454</v>
      </c>
      <c r="Y206" s="190"/>
      <c r="Z206" s="46"/>
      <c r="AA206" s="46" t="s">
        <v>5261</v>
      </c>
      <c r="AC206" s="415">
        <f t="shared" si="18"/>
        <v>1.5283446712018141</v>
      </c>
    </row>
    <row r="207" spans="1:29" hidden="1">
      <c r="A207" s="29" t="s">
        <v>2933</v>
      </c>
      <c r="B207" s="2" t="s">
        <v>5</v>
      </c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>
        <f>VLOOKUP(C:C,total260724105509!B:F,5,0)</f>
        <v>3033</v>
      </c>
      <c r="M207" s="392"/>
      <c r="N207" s="213">
        <v>1800</v>
      </c>
      <c r="O207" s="211">
        <v>4000</v>
      </c>
      <c r="P207" s="44">
        <v>24</v>
      </c>
      <c r="Q207" s="44">
        <v>0</v>
      </c>
      <c r="R207" s="44">
        <v>3000</v>
      </c>
      <c r="S207" s="44">
        <v>0</v>
      </c>
      <c r="T207" s="44">
        <v>1142</v>
      </c>
      <c r="U207" s="45">
        <v>-1142</v>
      </c>
      <c r="V207" s="45">
        <v>1882</v>
      </c>
      <c r="W207" s="45">
        <v>-2118</v>
      </c>
      <c r="X207" s="41">
        <v>126.375</v>
      </c>
      <c r="Y207" s="190"/>
      <c r="Z207" s="46"/>
      <c r="AA207" s="46" t="s">
        <v>2746</v>
      </c>
      <c r="AC207" s="415">
        <f t="shared" si="18"/>
        <v>0.9970326409495549</v>
      </c>
    </row>
    <row r="208" spans="1:29" hidden="1">
      <c r="A208" s="29" t="s">
        <v>2934</v>
      </c>
      <c r="B208" s="2" t="s">
        <v>5</v>
      </c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>
        <f>VLOOKUP(C:C,total260724105509!B:F,5,0)</f>
        <v>504</v>
      </c>
      <c r="M208" s="392"/>
      <c r="N208" s="213">
        <v>1800</v>
      </c>
      <c r="O208" s="211">
        <v>1800</v>
      </c>
      <c r="P208" s="44">
        <v>377</v>
      </c>
      <c r="Q208" s="44">
        <v>0</v>
      </c>
      <c r="R208" s="44">
        <v>3000</v>
      </c>
      <c r="S208" s="44">
        <v>0</v>
      </c>
      <c r="T208" s="44">
        <v>146</v>
      </c>
      <c r="U208" s="45">
        <v>-146</v>
      </c>
      <c r="V208" s="45">
        <v>3231</v>
      </c>
      <c r="W208" s="45">
        <v>1431</v>
      </c>
      <c r="X208" s="41">
        <v>1.3368700265251989</v>
      </c>
      <c r="Y208" s="190"/>
      <c r="Z208" s="46"/>
      <c r="AA208" s="46"/>
      <c r="AC208" s="415">
        <f t="shared" si="18"/>
        <v>6.7003968253968251</v>
      </c>
    </row>
    <row r="209" spans="1:29" hidden="1">
      <c r="A209" s="29" t="s">
        <v>2935</v>
      </c>
      <c r="B209" s="2" t="s">
        <v>5</v>
      </c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>
        <f>VLOOKUP(C:C,total260724105509!B:F,5,0)</f>
        <v>751</v>
      </c>
      <c r="M209" s="392"/>
      <c r="N209" s="213">
        <v>1800</v>
      </c>
      <c r="O209" s="211">
        <v>1800</v>
      </c>
      <c r="P209" s="44">
        <v>698</v>
      </c>
      <c r="Q209" s="44">
        <v>0</v>
      </c>
      <c r="R209" s="44">
        <v>3000</v>
      </c>
      <c r="S209" s="44">
        <v>0</v>
      </c>
      <c r="T209" s="44">
        <v>0</v>
      </c>
      <c r="U209" s="45">
        <v>0</v>
      </c>
      <c r="V209" s="45">
        <v>3698</v>
      </c>
      <c r="W209" s="45">
        <v>1898</v>
      </c>
      <c r="X209" s="41">
        <v>1.0759312320916905</v>
      </c>
      <c r="Y209" s="190"/>
      <c r="Z209" s="46"/>
      <c r="AA209" s="46"/>
      <c r="AC209" s="415">
        <f t="shared" si="18"/>
        <v>4.9241011984021306</v>
      </c>
    </row>
    <row r="210" spans="1:29" hidden="1">
      <c r="A210" s="29" t="s">
        <v>5153</v>
      </c>
      <c r="B210" s="2" t="s">
        <v>5</v>
      </c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>
        <f>VLOOKUP(C:C,total260724105509!B:F,5,0)</f>
        <v>598</v>
      </c>
      <c r="M210" s="392"/>
      <c r="N210" s="213"/>
      <c r="O210" s="21">
        <f t="shared" ref="O210:O214" si="20">L210/12*5</f>
        <v>249.16666666666669</v>
      </c>
      <c r="P210" s="44">
        <v>2178</v>
      </c>
      <c r="Q210" s="44">
        <v>460</v>
      </c>
      <c r="R210" s="44">
        <v>0</v>
      </c>
      <c r="S210" s="44">
        <v>0</v>
      </c>
      <c r="T210" s="44">
        <v>460</v>
      </c>
      <c r="U210" s="45">
        <v>0</v>
      </c>
      <c r="V210" s="45">
        <v>1718</v>
      </c>
      <c r="W210" s="45">
        <v>1468.8333333333333</v>
      </c>
      <c r="X210" s="41">
        <v>0.27456382001836549</v>
      </c>
      <c r="Y210" s="190"/>
      <c r="Z210" s="46"/>
      <c r="AA210" s="46"/>
      <c r="AC210" s="415">
        <f t="shared" si="18"/>
        <v>3.6421404682274248</v>
      </c>
    </row>
    <row r="211" spans="1:29" hidden="1">
      <c r="A211" s="29" t="s">
        <v>4237</v>
      </c>
      <c r="B211" s="2" t="s">
        <v>5</v>
      </c>
      <c r="C211" s="49" t="s">
        <v>5141</v>
      </c>
      <c r="D211" s="50" t="s">
        <v>5142</v>
      </c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>
        <f>VLOOKUP(C:C,total260724105509!B:F,5,0)</f>
        <v>42</v>
      </c>
      <c r="M211" s="392"/>
      <c r="N211" s="213"/>
      <c r="O211" s="21">
        <f t="shared" si="20"/>
        <v>17.5</v>
      </c>
      <c r="P211" s="44">
        <v>4916</v>
      </c>
      <c r="Q211" s="44">
        <v>750</v>
      </c>
      <c r="R211" s="44">
        <v>0</v>
      </c>
      <c r="S211" s="44">
        <v>0</v>
      </c>
      <c r="T211" s="44">
        <v>750</v>
      </c>
      <c r="U211" s="45">
        <v>0</v>
      </c>
      <c r="V211" s="45">
        <v>4166</v>
      </c>
      <c r="W211" s="45">
        <v>4148.5</v>
      </c>
      <c r="X211" s="41">
        <v>8.5435313262815296E-3</v>
      </c>
      <c r="Y211" s="190">
        <v>750</v>
      </c>
      <c r="Z211" s="46"/>
      <c r="AA211" s="46"/>
      <c r="AC211" s="415">
        <f>SUM(P211,AA211,R211)/L211</f>
        <v>117.04761904761905</v>
      </c>
    </row>
    <row r="212" spans="1:29" hidden="1">
      <c r="A212" s="29" t="s">
        <v>4240</v>
      </c>
      <c r="B212" s="2" t="s">
        <v>5</v>
      </c>
      <c r="C212" s="49" t="s">
        <v>5143</v>
      </c>
      <c r="D212" s="50" t="s">
        <v>5144</v>
      </c>
      <c r="E212" s="50"/>
      <c r="F212" s="50"/>
      <c r="G212" s="8"/>
      <c r="H212" s="21"/>
      <c r="I212" s="8"/>
      <c r="J212" s="203" t="e">
        <f>VLOOKUP(C212,'出荷数2307～2406total241008110618'!B:F,5,0)</f>
        <v>#N/A</v>
      </c>
      <c r="K212" s="214" t="e">
        <f>VLOOKUP(C212,'出荷数2407-2506total250730101950'!B:F,5,0)</f>
        <v>#N/A</v>
      </c>
      <c r="L212" s="203">
        <f>VLOOKUP(C:C,total260724105509!B:F,5,0)</f>
        <v>72</v>
      </c>
      <c r="M212" s="392"/>
      <c r="N212" s="213"/>
      <c r="O212" s="21">
        <f t="shared" si="20"/>
        <v>30</v>
      </c>
      <c r="P212" s="44">
        <v>1921</v>
      </c>
      <c r="Q212" s="44">
        <v>0</v>
      </c>
      <c r="R212" s="44">
        <v>0</v>
      </c>
      <c r="S212" s="44">
        <v>0</v>
      </c>
      <c r="T212" s="44">
        <v>0</v>
      </c>
      <c r="U212" s="45">
        <v>0</v>
      </c>
      <c r="V212" s="45">
        <v>1921</v>
      </c>
      <c r="W212" s="45">
        <v>1891</v>
      </c>
      <c r="X212" s="41">
        <v>3.7480478917230609E-2</v>
      </c>
      <c r="Y212" s="190"/>
      <c r="Z212" s="46"/>
      <c r="AA212" s="46"/>
      <c r="AC212" s="415">
        <f t="shared" ref="AC212:AC213" si="21">SUM(P212,AA212,R212)/L212</f>
        <v>26.680555555555557</v>
      </c>
    </row>
    <row r="213" spans="1:29" hidden="1">
      <c r="A213" s="29" t="s">
        <v>4248</v>
      </c>
      <c r="B213" s="2" t="s">
        <v>5</v>
      </c>
      <c r="C213" s="49" t="s">
        <v>5145</v>
      </c>
      <c r="D213" s="50" t="s">
        <v>5146</v>
      </c>
      <c r="E213" s="50"/>
      <c r="F213" s="50"/>
      <c r="G213" s="8"/>
      <c r="H213" s="21"/>
      <c r="I213" s="8"/>
      <c r="J213" s="203" t="e">
        <f>VLOOKUP(C213,'出荷数2307～2406total241008110618'!B:F,5,0)</f>
        <v>#N/A</v>
      </c>
      <c r="K213" s="214" t="e">
        <f>VLOOKUP(C213,'出荷数2407-2506total250730101950'!B:F,5,0)</f>
        <v>#N/A</v>
      </c>
      <c r="L213" s="203">
        <f>VLOOKUP(C:C,total260724105509!B:F,5,0)</f>
        <v>61</v>
      </c>
      <c r="M213" s="392"/>
      <c r="N213" s="213"/>
      <c r="O213" s="21">
        <f t="shared" si="20"/>
        <v>25.416666666666664</v>
      </c>
      <c r="P213" s="44">
        <v>1931</v>
      </c>
      <c r="Q213" s="44">
        <v>0</v>
      </c>
      <c r="R213" s="44">
        <v>0</v>
      </c>
      <c r="S213" s="44">
        <v>0</v>
      </c>
      <c r="T213" s="44">
        <v>0</v>
      </c>
      <c r="U213" s="45">
        <v>0</v>
      </c>
      <c r="V213" s="45">
        <v>1931</v>
      </c>
      <c r="W213" s="45">
        <v>1905.5833333333333</v>
      </c>
      <c r="X213" s="41">
        <v>3.1589849818746761E-2</v>
      </c>
      <c r="Y213" s="190"/>
      <c r="Z213" s="46"/>
      <c r="AA213" s="46"/>
      <c r="AC213" s="415">
        <f t="shared" si="21"/>
        <v>31.655737704918032</v>
      </c>
    </row>
    <row r="214" spans="1:29" hidden="1">
      <c r="A214" s="29" t="s">
        <v>4428</v>
      </c>
      <c r="B214" s="2" t="s">
        <v>5</v>
      </c>
      <c r="C214" s="49" t="s">
        <v>5147</v>
      </c>
      <c r="D214" s="50" t="s">
        <v>5148</v>
      </c>
      <c r="E214" s="50"/>
      <c r="F214" s="50"/>
      <c r="G214" s="8"/>
      <c r="H214" s="21"/>
      <c r="I214" s="8"/>
      <c r="J214" s="203" t="e">
        <f>VLOOKUP(C214,'出荷数2307～2406total241008110618'!B:F,5,0)</f>
        <v>#N/A</v>
      </c>
      <c r="K214" s="214" t="e">
        <f>VLOOKUP(C214,'出荷数2407-2506total250730101950'!B:F,5,0)</f>
        <v>#N/A</v>
      </c>
      <c r="L214" s="203">
        <f>VLOOKUP(C:C,total260724105509!B:F,5,0)</f>
        <v>90</v>
      </c>
      <c r="M214" s="392"/>
      <c r="N214" s="213"/>
      <c r="O214" s="21">
        <f t="shared" si="20"/>
        <v>37.5</v>
      </c>
      <c r="P214" s="44">
        <v>2885</v>
      </c>
      <c r="Q214" s="44">
        <v>0</v>
      </c>
      <c r="R214" s="44">
        <v>0</v>
      </c>
      <c r="S214" s="44">
        <v>0</v>
      </c>
      <c r="T214" s="44">
        <v>0</v>
      </c>
      <c r="U214" s="45">
        <v>0</v>
      </c>
      <c r="V214" s="45">
        <v>2885</v>
      </c>
      <c r="W214" s="45">
        <v>2847.5</v>
      </c>
      <c r="X214" s="41">
        <v>3.1195840554592721E-2</v>
      </c>
      <c r="Y214" s="190"/>
      <c r="Z214" s="46"/>
      <c r="AA214" s="46"/>
      <c r="AC214" s="415">
        <f t="shared" ref="AC214:AC277" si="22">SUM(P214,AA214)/L214</f>
        <v>32.055555555555557</v>
      </c>
    </row>
    <row r="215" spans="1:29">
      <c r="A215" s="29" t="s">
        <v>5154</v>
      </c>
      <c r="B215" s="2" t="s">
        <v>5</v>
      </c>
      <c r="C215" s="49" t="s">
        <v>5149</v>
      </c>
      <c r="D215" s="50" t="s">
        <v>5151</v>
      </c>
      <c r="E215" s="50"/>
      <c r="F215" s="50"/>
      <c r="G215" s="8"/>
      <c r="H215" s="21"/>
      <c r="I215" s="8"/>
      <c r="J215" s="203" t="e">
        <f>VLOOKUP(C215,'出荷数2307～2406total241008110618'!B:F,5,0)</f>
        <v>#N/A</v>
      </c>
      <c r="K215" s="214" t="e">
        <f>VLOOKUP(C215,'出荷数2407-2506total250730101950'!B:F,5,0)</f>
        <v>#N/A</v>
      </c>
      <c r="L215" s="203">
        <f>VLOOKUP(C:C,total260724105509!B:F,5,0)</f>
        <v>602</v>
      </c>
      <c r="M215" s="392"/>
      <c r="N215" s="213"/>
      <c r="O215" s="211">
        <v>2000</v>
      </c>
      <c r="P215" s="44">
        <v>1449</v>
      </c>
      <c r="Q215" s="44">
        <v>0</v>
      </c>
      <c r="R215" s="44">
        <v>0</v>
      </c>
      <c r="S215" s="44">
        <v>0</v>
      </c>
      <c r="T215" s="44">
        <v>0</v>
      </c>
      <c r="U215" s="45">
        <v>0</v>
      </c>
      <c r="V215" s="45">
        <v>1449</v>
      </c>
      <c r="W215" s="45">
        <v>-551</v>
      </c>
      <c r="X215" s="41">
        <v>0.41545893719806765</v>
      </c>
      <c r="Y215" s="190"/>
      <c r="Z215" s="46" t="s">
        <v>5255</v>
      </c>
      <c r="AA215" s="46"/>
      <c r="AC215" s="415">
        <f t="shared" si="22"/>
        <v>2.4069767441860463</v>
      </c>
    </row>
    <row r="216" spans="1:29">
      <c r="A216" s="29" t="s">
        <v>5155</v>
      </c>
      <c r="B216" s="2" t="s">
        <v>5</v>
      </c>
      <c r="C216" s="49" t="s">
        <v>5150</v>
      </c>
      <c r="D216" s="50" t="s">
        <v>5152</v>
      </c>
      <c r="E216" s="50"/>
      <c r="F216" s="50"/>
      <c r="G216" s="8"/>
      <c r="H216" s="21"/>
      <c r="I216" s="8"/>
      <c r="J216" s="203" t="e">
        <f>VLOOKUP(C216,'出荷数2307～2406total241008110618'!B:F,5,0)</f>
        <v>#N/A</v>
      </c>
      <c r="K216" s="214" t="e">
        <f>VLOOKUP(C216,'出荷数2407-2506total250730101950'!B:F,5,0)</f>
        <v>#N/A</v>
      </c>
      <c r="L216" s="203">
        <f>VLOOKUP(C:C,total260724105509!B:F,5,0)</f>
        <v>84</v>
      </c>
      <c r="M216" s="392"/>
      <c r="N216" s="213"/>
      <c r="O216" s="211">
        <v>1000</v>
      </c>
      <c r="P216" s="44">
        <v>1024</v>
      </c>
      <c r="Q216" s="44">
        <v>0</v>
      </c>
      <c r="R216" s="44">
        <v>0</v>
      </c>
      <c r="S216" s="44">
        <v>0</v>
      </c>
      <c r="T216" s="44">
        <v>0</v>
      </c>
      <c r="U216" s="45">
        <v>0</v>
      </c>
      <c r="V216" s="45">
        <v>1024</v>
      </c>
      <c r="W216" s="45">
        <v>24</v>
      </c>
      <c r="X216" s="41">
        <v>8.203125E-2</v>
      </c>
      <c r="Y216" s="190"/>
      <c r="Z216" s="46" t="s">
        <v>5255</v>
      </c>
      <c r="AA216" s="46"/>
      <c r="AC216" s="415">
        <f t="shared" si="22"/>
        <v>12.19047619047619</v>
      </c>
    </row>
    <row r="217" spans="1:29" hidden="1">
      <c r="A217" s="29" t="s">
        <v>5156</v>
      </c>
      <c r="B217" s="2" t="s">
        <v>5</v>
      </c>
      <c r="C217" s="49" t="s">
        <v>5236</v>
      </c>
      <c r="D217" s="50" t="s">
        <v>5237</v>
      </c>
      <c r="E217" s="50"/>
      <c r="F217" s="50"/>
      <c r="G217" s="8"/>
      <c r="H217" s="21"/>
      <c r="I217" s="8"/>
      <c r="J217" s="203" t="e">
        <f>VLOOKUP(C217,'出荷数2307～2406total241008110618'!B:F,5,0)</f>
        <v>#N/A</v>
      </c>
      <c r="K217" s="214" t="e">
        <f>VLOOKUP(C217,'出荷数2407-2506total250730101950'!B:F,5,0)</f>
        <v>#N/A</v>
      </c>
      <c r="L217" s="203">
        <f>VLOOKUP(C:C,total260724105509!B:F,5,0)</f>
        <v>2661</v>
      </c>
      <c r="M217" s="392"/>
      <c r="N217" s="213"/>
      <c r="O217" s="211">
        <v>2000</v>
      </c>
      <c r="P217" s="44">
        <v>284</v>
      </c>
      <c r="Q217" s="44">
        <v>0</v>
      </c>
      <c r="R217" s="44">
        <v>4000</v>
      </c>
      <c r="S217" s="44">
        <v>0</v>
      </c>
      <c r="T217" s="44">
        <v>0</v>
      </c>
      <c r="U217" s="45">
        <v>0</v>
      </c>
      <c r="V217" s="45">
        <v>4284</v>
      </c>
      <c r="W217" s="45">
        <v>2284</v>
      </c>
      <c r="X217" s="41">
        <v>9.3697183098591541</v>
      </c>
      <c r="Y217" s="190"/>
      <c r="Z217" s="46"/>
      <c r="AA217" s="46"/>
      <c r="AC217" s="415">
        <f t="shared" si="22"/>
        <v>0.10672679443818113</v>
      </c>
    </row>
    <row r="218" spans="1:29">
      <c r="A218" s="29" t="s">
        <v>5157</v>
      </c>
      <c r="B218" s="2" t="s">
        <v>5</v>
      </c>
      <c r="C218" s="49" t="s">
        <v>5240</v>
      </c>
      <c r="D218" s="50"/>
      <c r="E218" s="50"/>
      <c r="F218" s="50"/>
      <c r="G218" s="8"/>
      <c r="H218" s="21"/>
      <c r="I218" s="8"/>
      <c r="J218" s="203">
        <f>VLOOKUP(C218,'出荷数2307～2406total241008110618'!B:F,5,0)</f>
        <v>1037</v>
      </c>
      <c r="K218" s="214">
        <f>VLOOKUP(C218,'出荷数2407-2506total250730101950'!B:F,5,0)</f>
        <v>2436</v>
      </c>
      <c r="L218" s="203">
        <f>VLOOKUP(C:C,total260724105509!B:F,5,0)</f>
        <v>5304</v>
      </c>
      <c r="M218" s="392"/>
      <c r="N218" s="213"/>
      <c r="O218" s="21">
        <f t="shared" ref="O218:O224" si="23">L218/12*5</f>
        <v>2210</v>
      </c>
      <c r="P218" s="44">
        <v>1742</v>
      </c>
      <c r="Q218" s="44">
        <v>2120</v>
      </c>
      <c r="R218" s="44">
        <v>0</v>
      </c>
      <c r="S218" s="44">
        <v>0</v>
      </c>
      <c r="T218" s="44">
        <v>2127</v>
      </c>
      <c r="U218" s="45">
        <v>-7</v>
      </c>
      <c r="V218" s="45">
        <v>-385</v>
      </c>
      <c r="W218" s="45">
        <v>-2595</v>
      </c>
      <c r="X218" s="41">
        <v>3.044776119402985</v>
      </c>
      <c r="Y218" s="190">
        <v>150</v>
      </c>
      <c r="Z218" s="46" t="s">
        <v>2746</v>
      </c>
      <c r="AA218" s="46" t="s">
        <v>3738</v>
      </c>
      <c r="AC218" s="415">
        <f t="shared" si="22"/>
        <v>0.32843137254901961</v>
      </c>
    </row>
    <row r="219" spans="1:29">
      <c r="A219" s="29" t="s">
        <v>5158</v>
      </c>
      <c r="B219" s="2" t="s">
        <v>5</v>
      </c>
      <c r="C219" s="49" t="s">
        <v>5239</v>
      </c>
      <c r="D219" s="50"/>
      <c r="E219" s="50"/>
      <c r="F219" s="50"/>
      <c r="G219" s="8"/>
      <c r="H219" s="21"/>
      <c r="I219" s="8"/>
      <c r="J219" s="203" t="e">
        <f>VLOOKUP(C219,'出荷数2307～2406total241008110618'!B:F,5,0)</f>
        <v>#N/A</v>
      </c>
      <c r="K219" s="214">
        <f>VLOOKUP(C219,'出荷数2407-2506total250730101950'!B:F,5,0)</f>
        <v>592</v>
      </c>
      <c r="L219" s="203">
        <f>VLOOKUP(C:C,total260724105509!B:F,5,0)</f>
        <v>2237</v>
      </c>
      <c r="M219" s="392"/>
      <c r="N219" s="213"/>
      <c r="O219" s="21">
        <f t="shared" si="23"/>
        <v>932.08333333333326</v>
      </c>
      <c r="P219" s="44">
        <v>708</v>
      </c>
      <c r="Q219" s="44">
        <v>150</v>
      </c>
      <c r="R219" s="44">
        <v>0</v>
      </c>
      <c r="S219" s="44">
        <v>0</v>
      </c>
      <c r="T219" s="44">
        <v>150</v>
      </c>
      <c r="U219" s="45">
        <v>0</v>
      </c>
      <c r="V219" s="45">
        <v>558</v>
      </c>
      <c r="W219" s="45">
        <v>-374.08333333333326</v>
      </c>
      <c r="X219" s="41">
        <v>3.1596045197740112</v>
      </c>
      <c r="Y219" s="190">
        <v>150</v>
      </c>
      <c r="Z219" s="46" t="s">
        <v>2746</v>
      </c>
      <c r="AA219" s="46" t="s">
        <v>3738</v>
      </c>
      <c r="AC219" s="415">
        <f t="shared" si="22"/>
        <v>0.31649530621367905</v>
      </c>
    </row>
    <row r="220" spans="1:29" hidden="1">
      <c r="A220" s="29" t="s">
        <v>5159</v>
      </c>
      <c r="B220" s="2" t="s">
        <v>5</v>
      </c>
      <c r="C220" s="49"/>
      <c r="D220" s="50"/>
      <c r="E220" s="50"/>
      <c r="F220" s="50"/>
      <c r="G220" s="8"/>
      <c r="H220" s="21"/>
      <c r="I220" s="8"/>
      <c r="J220" s="203" t="e">
        <f>VLOOKUP(C220,'出荷数2307～2406total241008110618'!B:F,5,0)</f>
        <v>#N/A</v>
      </c>
      <c r="K220" s="214" t="e">
        <f>VLOOKUP(C220,'出荷数2407-2506total250730101950'!B:F,5,0)</f>
        <v>#N/A</v>
      </c>
      <c r="L220" s="203" t="e">
        <f>VLOOKUP(C:C,total260724105509!B:F,5,0)</f>
        <v>#N/A</v>
      </c>
      <c r="M220" s="392"/>
      <c r="N220" s="213"/>
      <c r="O220" s="21" t="e">
        <f t="shared" si="23"/>
        <v>#N/A</v>
      </c>
      <c r="P220" s="44">
        <v>0</v>
      </c>
      <c r="Q220" s="44">
        <v>0</v>
      </c>
      <c r="R220" s="44">
        <v>0</v>
      </c>
      <c r="S220" s="44">
        <v>0</v>
      </c>
      <c r="T220" s="44">
        <v>0</v>
      </c>
      <c r="U220" s="45">
        <v>0</v>
      </c>
      <c r="V220" s="45">
        <v>0</v>
      </c>
      <c r="W220" s="45" t="e">
        <v>#N/A</v>
      </c>
      <c r="X220" s="41" t="e">
        <v>#N/A</v>
      </c>
      <c r="Y220" s="190"/>
      <c r="Z220" s="46"/>
      <c r="AA220" s="46"/>
      <c r="AC220" s="415" t="e">
        <f t="shared" si="22"/>
        <v>#N/A</v>
      </c>
    </row>
    <row r="221" spans="1:29" hidden="1">
      <c r="A221" s="29" t="s">
        <v>5160</v>
      </c>
      <c r="B221" s="2"/>
      <c r="C221" s="49"/>
      <c r="D221" s="50"/>
      <c r="E221" s="50"/>
      <c r="F221" s="50"/>
      <c r="G221" s="8"/>
      <c r="H221" s="21"/>
      <c r="I221" s="8"/>
      <c r="J221" s="203" t="e">
        <f>VLOOKUP(C221,'出荷数2307～2406total241008110618'!B:F,5,0)</f>
        <v>#N/A</v>
      </c>
      <c r="K221" s="214" t="e">
        <f>VLOOKUP(C221,'出荷数2407-2506total250730101950'!B:F,5,0)</f>
        <v>#N/A</v>
      </c>
      <c r="L221" s="203" t="e">
        <f>VLOOKUP(C:C,total260724105509!B:F,5,0)</f>
        <v>#N/A</v>
      </c>
      <c r="M221" s="392"/>
      <c r="N221" s="213"/>
      <c r="O221" s="21" t="e">
        <f t="shared" si="23"/>
        <v>#N/A</v>
      </c>
      <c r="P221" s="44">
        <v>0</v>
      </c>
      <c r="Q221" s="44">
        <v>0</v>
      </c>
      <c r="R221" s="44">
        <v>0</v>
      </c>
      <c r="S221" s="44">
        <v>0</v>
      </c>
      <c r="T221" s="44">
        <v>0</v>
      </c>
      <c r="U221" s="45">
        <v>0</v>
      </c>
      <c r="V221" s="45">
        <v>0</v>
      </c>
      <c r="W221" s="45" t="e">
        <v>#N/A</v>
      </c>
      <c r="X221" s="41" t="e">
        <v>#N/A</v>
      </c>
      <c r="Y221" s="190"/>
      <c r="Z221" s="46"/>
      <c r="AA221" s="46"/>
      <c r="AC221" s="415" t="e">
        <f t="shared" si="22"/>
        <v>#N/A</v>
      </c>
    </row>
    <row r="222" spans="1:29" hidden="1">
      <c r="A222" s="29" t="s">
        <v>5161</v>
      </c>
      <c r="B222" s="2"/>
      <c r="C222" s="49"/>
      <c r="D222" s="50"/>
      <c r="E222" s="50"/>
      <c r="F222" s="50"/>
      <c r="G222" s="8"/>
      <c r="H222" s="21"/>
      <c r="I222" s="8"/>
      <c r="J222" s="203" t="e">
        <f>VLOOKUP(C222,'出荷数2307～2406total241008110618'!B:F,5,0)</f>
        <v>#N/A</v>
      </c>
      <c r="K222" s="214" t="e">
        <f>VLOOKUP(C222,'出荷数2407-2506total250730101950'!B:F,5,0)</f>
        <v>#N/A</v>
      </c>
      <c r="L222" s="203" t="e">
        <f>VLOOKUP(C:C,total260724105509!B:F,5,0)</f>
        <v>#N/A</v>
      </c>
      <c r="M222" s="392"/>
      <c r="N222" s="213"/>
      <c r="O222" s="21" t="e">
        <f t="shared" si="23"/>
        <v>#N/A</v>
      </c>
      <c r="P222" s="44">
        <v>0</v>
      </c>
      <c r="Q222" s="44">
        <v>0</v>
      </c>
      <c r="R222" s="44">
        <v>0</v>
      </c>
      <c r="S222" s="44">
        <v>0</v>
      </c>
      <c r="T222" s="44">
        <v>0</v>
      </c>
      <c r="U222" s="45">
        <v>0</v>
      </c>
      <c r="V222" s="45">
        <v>0</v>
      </c>
      <c r="W222" s="45" t="e">
        <v>#N/A</v>
      </c>
      <c r="X222" s="41" t="e">
        <v>#N/A</v>
      </c>
      <c r="Y222" s="190"/>
      <c r="Z222" s="46"/>
      <c r="AA222" s="46"/>
      <c r="AC222" s="415" t="e">
        <f t="shared" si="22"/>
        <v>#N/A</v>
      </c>
    </row>
    <row r="223" spans="1:29" hidden="1">
      <c r="A223" s="29" t="s">
        <v>5162</v>
      </c>
      <c r="B223" s="2"/>
      <c r="C223" s="49"/>
      <c r="D223" s="50"/>
      <c r="E223" s="50"/>
      <c r="F223" s="50"/>
      <c r="G223" s="8"/>
      <c r="H223" s="21"/>
      <c r="I223" s="8"/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 t="e">
        <f>VLOOKUP(C:C,total260724105509!B:F,5,0)</f>
        <v>#N/A</v>
      </c>
      <c r="M223" s="392"/>
      <c r="N223" s="213"/>
      <c r="O223" s="21" t="e">
        <f t="shared" si="23"/>
        <v>#N/A</v>
      </c>
      <c r="P223" s="44">
        <v>0</v>
      </c>
      <c r="Q223" s="44">
        <v>0</v>
      </c>
      <c r="R223" s="44">
        <v>0</v>
      </c>
      <c r="S223" s="44">
        <v>0</v>
      </c>
      <c r="T223" s="44">
        <v>0</v>
      </c>
      <c r="U223" s="45">
        <v>0</v>
      </c>
      <c r="V223" s="45">
        <v>0</v>
      </c>
      <c r="W223" s="45" t="e">
        <v>#N/A</v>
      </c>
      <c r="X223" s="41" t="e">
        <v>#N/A</v>
      </c>
      <c r="Y223" s="190"/>
      <c r="Z223" s="46"/>
      <c r="AA223" s="46"/>
      <c r="AC223" s="415" t="e">
        <f t="shared" si="22"/>
        <v>#N/A</v>
      </c>
    </row>
    <row r="224" spans="1:29" hidden="1">
      <c r="A224" s="29" t="s">
        <v>5163</v>
      </c>
      <c r="B224" s="2"/>
      <c r="C224" s="49"/>
      <c r="D224" s="50"/>
      <c r="E224" s="50"/>
      <c r="F224" s="50"/>
      <c r="G224" s="8"/>
      <c r="H224" s="21"/>
      <c r="I224" s="8"/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 t="e">
        <f>VLOOKUP(C:C,total260724105509!B:F,5,0)</f>
        <v>#N/A</v>
      </c>
      <c r="M224" s="392"/>
      <c r="N224" s="213"/>
      <c r="O224" s="21" t="e">
        <f t="shared" si="23"/>
        <v>#N/A</v>
      </c>
      <c r="P224" s="44">
        <v>0</v>
      </c>
      <c r="Q224" s="44">
        <v>0</v>
      </c>
      <c r="R224" s="44">
        <v>0</v>
      </c>
      <c r="S224" s="44">
        <v>0</v>
      </c>
      <c r="T224" s="44">
        <v>0</v>
      </c>
      <c r="U224" s="45">
        <v>0</v>
      </c>
      <c r="V224" s="45">
        <v>0</v>
      </c>
      <c r="W224" s="45" t="e">
        <v>#N/A</v>
      </c>
      <c r="X224" s="41" t="e">
        <v>#N/A</v>
      </c>
      <c r="Y224" s="190"/>
      <c r="Z224" s="46"/>
      <c r="AA224" s="46"/>
      <c r="AC224" s="415" t="e">
        <f t="shared" si="22"/>
        <v>#N/A</v>
      </c>
    </row>
    <row r="225" spans="1:30" s="402" customFormat="1" hidden="1">
      <c r="A225" s="29" t="s">
        <v>5164</v>
      </c>
      <c r="B225" s="394" t="s">
        <v>2794</v>
      </c>
      <c r="C225" s="395" t="s">
        <v>343</v>
      </c>
      <c r="D225" s="396" t="s">
        <v>1230</v>
      </c>
      <c r="E225" s="395"/>
      <c r="F225" s="395"/>
      <c r="G225" s="397">
        <v>5989</v>
      </c>
      <c r="H225" s="397">
        <v>3473</v>
      </c>
      <c r="I225" s="397">
        <f>VLOOKUP(C225,'202310-202403出荷数total2403220951'!B:F,5,0)</f>
        <v>1768</v>
      </c>
      <c r="J225" s="397">
        <f>VLOOKUP(C225,'出荷数2307～2406total241008110618'!B:F,5,0)</f>
        <v>2819</v>
      </c>
      <c r="K225" s="397">
        <f>VLOOKUP(C225,'出荷数2407-2506total250730101950'!B:F,5,0)</f>
        <v>1641</v>
      </c>
      <c r="L225" s="397" t="e">
        <f>VLOOKUP(C:C,total260724105509!B:F,5,0)</f>
        <v>#N/A</v>
      </c>
      <c r="M225" s="398"/>
      <c r="N225" s="397"/>
      <c r="O225" s="397" t="e">
        <f>L225/12*5</f>
        <v>#N/A</v>
      </c>
      <c r="P225" s="397">
        <v>0</v>
      </c>
      <c r="Q225" s="397">
        <v>0</v>
      </c>
      <c r="R225" s="397">
        <v>0</v>
      </c>
      <c r="S225" s="397">
        <v>0</v>
      </c>
      <c r="T225" s="397">
        <v>0</v>
      </c>
      <c r="U225" s="399">
        <v>0</v>
      </c>
      <c r="V225" s="399">
        <v>0</v>
      </c>
      <c r="W225" s="399" t="e">
        <v>#N/A</v>
      </c>
      <c r="X225" s="400" t="e">
        <v>#N/A</v>
      </c>
      <c r="Y225" s="190"/>
      <c r="Z225" s="401"/>
      <c r="AA225" s="401"/>
      <c r="AB225" s="406"/>
      <c r="AC225" s="420" t="e">
        <f t="shared" si="22"/>
        <v>#N/A</v>
      </c>
      <c r="AD225" s="406"/>
    </row>
    <row r="226" spans="1:30" hidden="1">
      <c r="A226" s="29" t="s">
        <v>5165</v>
      </c>
      <c r="B226" s="30" t="s">
        <v>2794</v>
      </c>
      <c r="C226" s="6" t="s">
        <v>714</v>
      </c>
      <c r="D226" s="20" t="s">
        <v>1231</v>
      </c>
      <c r="E226" s="19"/>
      <c r="F226" s="19"/>
      <c r="G226" s="202">
        <v>5989</v>
      </c>
      <c r="H226" s="21">
        <v>615</v>
      </c>
      <c r="I226" s="8">
        <f>VLOOKUP(C226,'202310-202403出荷数total2403220951'!B:F,5,0)</f>
        <v>1696</v>
      </c>
      <c r="J226" s="203">
        <f>VLOOKUP(C226,'出荷数2307～2406total241008110618'!B:F,5,0)</f>
        <v>3134</v>
      </c>
      <c r="K226" s="214">
        <f>VLOOKUP(C226,'出荷数2407-2506total250730101950'!B:F,5,0)</f>
        <v>6256</v>
      </c>
      <c r="L226" s="203">
        <f>VLOOKUP(C:C,total260724105509!B:F,5,0)</f>
        <v>4477</v>
      </c>
      <c r="M226" s="392"/>
      <c r="N226" s="211">
        <v>2500</v>
      </c>
      <c r="O226" s="211">
        <v>2500</v>
      </c>
      <c r="P226" s="44">
        <v>3327</v>
      </c>
      <c r="Q226" s="44">
        <v>330</v>
      </c>
      <c r="R226" s="44">
        <v>0</v>
      </c>
      <c r="S226" s="44">
        <v>0</v>
      </c>
      <c r="T226" s="44">
        <v>330</v>
      </c>
      <c r="U226" s="45">
        <v>0</v>
      </c>
      <c r="V226" s="45">
        <v>2997</v>
      </c>
      <c r="W226" s="45">
        <v>497</v>
      </c>
      <c r="X226" s="41">
        <v>1.3456567478208596</v>
      </c>
      <c r="Y226" s="190"/>
      <c r="Z226" s="46"/>
      <c r="AA226" s="46"/>
      <c r="AC226" s="415">
        <f t="shared" si="22"/>
        <v>0.74313156131337954</v>
      </c>
    </row>
    <row r="227" spans="1:30" hidden="1">
      <c r="A227" s="29" t="s">
        <v>5166</v>
      </c>
      <c r="B227" s="30" t="s">
        <v>2794</v>
      </c>
      <c r="C227" s="17" t="s">
        <v>2755</v>
      </c>
      <c r="D227" s="18" t="s">
        <v>2760</v>
      </c>
      <c r="E227" s="17"/>
      <c r="F227" s="6"/>
      <c r="G227" s="8"/>
      <c r="H227" s="21">
        <v>620</v>
      </c>
      <c r="I227" s="8">
        <f>VLOOKUP(C227,'202310-202403出荷数total2403220951'!B:F,5,0)</f>
        <v>1167</v>
      </c>
      <c r="J227" s="203">
        <f>VLOOKUP(C227,'出荷数2307～2406total241008110618'!B:F,5,0)</f>
        <v>2808</v>
      </c>
      <c r="K227" s="214">
        <f>VLOOKUP(C227,'出荷数2407-2506total250730101950'!B:F,5,0)</f>
        <v>43</v>
      </c>
      <c r="L227" s="203">
        <f>VLOOKUP(C:C,total260724105509!B:F,5,0)</f>
        <v>423</v>
      </c>
      <c r="M227" s="392"/>
      <c r="N227" s="8"/>
      <c r="O227" s="21">
        <f t="shared" ref="O227:O230" si="24">L227/12*5</f>
        <v>176.25</v>
      </c>
      <c r="P227" s="44">
        <v>2803</v>
      </c>
      <c r="Q227" s="44">
        <v>400</v>
      </c>
      <c r="R227" s="44">
        <v>0</v>
      </c>
      <c r="S227" s="44">
        <v>0</v>
      </c>
      <c r="T227" s="44">
        <v>400</v>
      </c>
      <c r="U227" s="45">
        <v>0</v>
      </c>
      <c r="V227" s="45">
        <v>2403</v>
      </c>
      <c r="W227" s="45">
        <v>2226.75</v>
      </c>
      <c r="X227" s="41">
        <v>0.15090973956475204</v>
      </c>
      <c r="Y227" s="190"/>
      <c r="Z227" s="46"/>
      <c r="AA227" s="46"/>
      <c r="AC227" s="415">
        <f t="shared" si="22"/>
        <v>6.6264775413711581</v>
      </c>
    </row>
    <row r="228" spans="1:30" hidden="1">
      <c r="A228" s="29" t="s">
        <v>5167</v>
      </c>
      <c r="B228" s="31" t="s">
        <v>4</v>
      </c>
      <c r="C228" s="17" t="s">
        <v>297</v>
      </c>
      <c r="D228" s="24" t="s">
        <v>298</v>
      </c>
      <c r="E228" s="23"/>
      <c r="F228" s="19">
        <v>976</v>
      </c>
      <c r="G228" s="21">
        <v>1131</v>
      </c>
      <c r="H228" s="21">
        <v>773</v>
      </c>
      <c r="I228" s="8">
        <f>VLOOKUP(C228,'202310-202403出荷数total2403220951'!B:F,5,0)</f>
        <v>165</v>
      </c>
      <c r="J228" s="203">
        <f>VLOOKUP(C228,'出荷数2307～2406total241008110618'!B:F,5,0)</f>
        <v>840</v>
      </c>
      <c r="K228" s="214">
        <f>VLOOKUP(C228,'出荷数2407-2506total250730101950'!B:F,5,0)</f>
        <v>399</v>
      </c>
      <c r="L228" s="203">
        <f>VLOOKUP(C:C,total260724105509!B:F,5,0)</f>
        <v>272</v>
      </c>
      <c r="M228" s="392"/>
      <c r="N228" s="8"/>
      <c r="O228" s="21">
        <f t="shared" si="24"/>
        <v>113.33333333333334</v>
      </c>
      <c r="P228" s="44">
        <v>745</v>
      </c>
      <c r="Q228" s="44">
        <v>0</v>
      </c>
      <c r="R228" s="44">
        <v>0</v>
      </c>
      <c r="S228" s="44">
        <v>0</v>
      </c>
      <c r="T228" s="44">
        <v>0</v>
      </c>
      <c r="U228" s="45">
        <v>0</v>
      </c>
      <c r="V228" s="45">
        <v>745</v>
      </c>
      <c r="W228" s="45">
        <v>631.66666666666663</v>
      </c>
      <c r="X228" s="41">
        <v>0.36510067114093958</v>
      </c>
      <c r="Y228" s="190"/>
      <c r="Z228" s="46"/>
      <c r="AA228" s="46"/>
      <c r="AC228" s="415">
        <f t="shared" si="22"/>
        <v>2.7389705882352939</v>
      </c>
    </row>
    <row r="229" spans="1:30" hidden="1">
      <c r="A229" s="29" t="s">
        <v>5168</v>
      </c>
      <c r="B229" s="31" t="s">
        <v>4</v>
      </c>
      <c r="C229" s="17" t="s">
        <v>299</v>
      </c>
      <c r="D229" s="24" t="s">
        <v>300</v>
      </c>
      <c r="E229" s="23"/>
      <c r="F229" s="19">
        <v>1791</v>
      </c>
      <c r="G229" s="21">
        <v>1235</v>
      </c>
      <c r="H229" s="21">
        <v>7271</v>
      </c>
      <c r="I229" s="8">
        <f>VLOOKUP(C229,'202310-202403出荷数total2403220951'!B:F,5,0)</f>
        <v>893</v>
      </c>
      <c r="J229" s="203">
        <f>VLOOKUP(C229,'出荷数2307～2406total241008110618'!B:F,5,0)</f>
        <v>2907</v>
      </c>
      <c r="K229" s="214">
        <f>VLOOKUP(C229,'出荷数2407-2506total250730101950'!B:F,5,0)</f>
        <v>13212</v>
      </c>
      <c r="L229" s="203">
        <f>VLOOKUP(C:C,total260724105509!B:F,5,0)</f>
        <v>4057</v>
      </c>
      <c r="M229" s="392"/>
      <c r="N229" s="8"/>
      <c r="O229" s="21">
        <f t="shared" si="24"/>
        <v>1690.4166666666665</v>
      </c>
      <c r="P229" s="44">
        <v>7575</v>
      </c>
      <c r="Q229" s="44">
        <v>400</v>
      </c>
      <c r="R229" s="44">
        <v>0</v>
      </c>
      <c r="S229" s="44">
        <v>0</v>
      </c>
      <c r="T229" s="44">
        <v>770</v>
      </c>
      <c r="U229" s="45">
        <v>-370</v>
      </c>
      <c r="V229" s="45">
        <v>6805</v>
      </c>
      <c r="W229" s="45">
        <v>5114.5833333333339</v>
      </c>
      <c r="X229" s="41">
        <v>0.53557755775577554</v>
      </c>
      <c r="Y229" s="190"/>
      <c r="Z229" s="46"/>
      <c r="AA229" s="46"/>
      <c r="AC229" s="415">
        <f t="shared" si="22"/>
        <v>1.8671432092679319</v>
      </c>
    </row>
    <row r="230" spans="1:30" s="293" customFormat="1" hidden="1">
      <c r="A230" s="29" t="s">
        <v>5169</v>
      </c>
      <c r="B230" s="283" t="s">
        <v>4</v>
      </c>
      <c r="C230" s="284" t="s">
        <v>303</v>
      </c>
      <c r="D230" s="285" t="s">
        <v>304</v>
      </c>
      <c r="E230" s="284"/>
      <c r="F230" s="286">
        <v>2170</v>
      </c>
      <c r="G230" s="287">
        <v>2785</v>
      </c>
      <c r="H230" s="287">
        <v>1320</v>
      </c>
      <c r="I230" s="287">
        <f>VLOOKUP(C230,'202310-202403出荷数total2403220951'!B:F,5,0)</f>
        <v>1219</v>
      </c>
      <c r="J230" s="287">
        <f>VLOOKUP(C230,'出荷数2307～2406total241008110618'!B:F,5,0)</f>
        <v>1602</v>
      </c>
      <c r="K230" s="287">
        <f>VLOOKUP(C230,'出荷数2407-2506total250730101950'!B:F,5,0)</f>
        <v>1969</v>
      </c>
      <c r="L230" s="203">
        <f>VLOOKUP(C:C,total260724105509!B:F,5,0)</f>
        <v>1629</v>
      </c>
      <c r="M230" s="392"/>
      <c r="N230" s="288">
        <v>5000</v>
      </c>
      <c r="O230" s="21">
        <f t="shared" si="24"/>
        <v>678.75</v>
      </c>
      <c r="P230" s="287">
        <v>3835</v>
      </c>
      <c r="Q230" s="287">
        <v>0</v>
      </c>
      <c r="R230" s="287">
        <v>0</v>
      </c>
      <c r="S230" s="287">
        <v>0</v>
      </c>
      <c r="T230" s="287">
        <v>0</v>
      </c>
      <c r="U230" s="289">
        <v>0</v>
      </c>
      <c r="V230" s="289">
        <v>3835</v>
      </c>
      <c r="W230" s="289">
        <v>3156.25</v>
      </c>
      <c r="X230" s="290">
        <v>0.42477183833116039</v>
      </c>
      <c r="Y230" s="190"/>
      <c r="Z230" s="291"/>
      <c r="AA230" s="291"/>
      <c r="AB230" s="292"/>
      <c r="AC230" s="424">
        <f t="shared" si="22"/>
        <v>2.3542050337630447</v>
      </c>
      <c r="AD230" s="292"/>
    </row>
    <row r="231" spans="1:30" hidden="1">
      <c r="A231" s="29" t="s">
        <v>5170</v>
      </c>
      <c r="B231" s="31" t="s">
        <v>4</v>
      </c>
      <c r="C231" s="17" t="s">
        <v>305</v>
      </c>
      <c r="D231" s="24" t="s">
        <v>306</v>
      </c>
      <c r="E231" s="23"/>
      <c r="F231" s="19">
        <v>12000</v>
      </c>
      <c r="G231" s="21">
        <v>12000</v>
      </c>
      <c r="H231" s="21">
        <v>6328</v>
      </c>
      <c r="I231" s="213">
        <f>VLOOKUP(C231,'202310-202403出荷数total2403220951'!B:F,5,0)</f>
        <v>11118</v>
      </c>
      <c r="J231" s="203">
        <f>VLOOKUP(C231,'出荷数2307～2406total241008110618'!B:F,5,0)</f>
        <v>17924</v>
      </c>
      <c r="K231" s="214">
        <f>VLOOKUP(C231,'出荷数2407-2506total250730101950'!B:F,5,0)</f>
        <v>22866</v>
      </c>
      <c r="L231" s="203">
        <f>VLOOKUP(C:C,total260724105509!B:F,5,0)</f>
        <v>10419</v>
      </c>
      <c r="M231" s="392"/>
      <c r="N231" s="211">
        <v>12000</v>
      </c>
      <c r="O231" s="211">
        <v>12000</v>
      </c>
      <c r="P231" s="44">
        <v>19163</v>
      </c>
      <c r="Q231" s="44">
        <v>0</v>
      </c>
      <c r="R231" s="44">
        <v>0</v>
      </c>
      <c r="S231" s="44">
        <v>0</v>
      </c>
      <c r="T231" s="44">
        <v>100</v>
      </c>
      <c r="U231" s="45">
        <v>-100</v>
      </c>
      <c r="V231" s="45">
        <v>19063</v>
      </c>
      <c r="W231" s="45">
        <v>7063</v>
      </c>
      <c r="X231" s="41">
        <v>0.5437040129416062</v>
      </c>
      <c r="Y231" s="190"/>
      <c r="Z231" s="46"/>
      <c r="AA231" s="46"/>
      <c r="AC231" s="415">
        <f t="shared" si="22"/>
        <v>1.839236011133506</v>
      </c>
    </row>
    <row r="232" spans="1:30" s="200" customFormat="1" hidden="1">
      <c r="A232" s="29" t="s">
        <v>5171</v>
      </c>
      <c r="B232" s="212" t="s">
        <v>4</v>
      </c>
      <c r="C232" s="235" t="s">
        <v>307</v>
      </c>
      <c r="D232" s="236" t="s">
        <v>308</v>
      </c>
      <c r="E232" s="235"/>
      <c r="F232" s="194">
        <v>1239</v>
      </c>
      <c r="G232" s="196">
        <v>4390</v>
      </c>
      <c r="H232" s="196">
        <v>1654</v>
      </c>
      <c r="I232" s="196">
        <f>VLOOKUP(C232,'202310-202403出荷数total2403220951'!B:F,5,0)</f>
        <v>1019</v>
      </c>
      <c r="J232" s="196">
        <f>VLOOKUP(C232,'出荷数2307～2406total241008110618'!B:F,5,0)</f>
        <v>1675</v>
      </c>
      <c r="K232" s="214">
        <f>VLOOKUP(C232,'出荷数2407-2506total250730101950'!B:F,5,0)</f>
        <v>1472</v>
      </c>
      <c r="L232" s="203">
        <f>VLOOKUP(C:C,total260724105509!B:F,5,0)</f>
        <v>597</v>
      </c>
      <c r="M232" s="392" t="str">
        <f>VLOOKUP(C:C,処分売価!A:P,15,0)</f>
        <v>処分品</v>
      </c>
      <c r="N232" s="8"/>
      <c r="O232" s="21">
        <f>L232/12*5</f>
        <v>248.75</v>
      </c>
      <c r="P232" s="196">
        <v>81</v>
      </c>
      <c r="Q232" s="196">
        <v>150</v>
      </c>
      <c r="R232" s="196">
        <v>0</v>
      </c>
      <c r="S232" s="196">
        <v>0</v>
      </c>
      <c r="T232" s="196">
        <v>150</v>
      </c>
      <c r="U232" s="197">
        <v>0</v>
      </c>
      <c r="V232" s="197">
        <v>-69</v>
      </c>
      <c r="W232" s="197">
        <v>-317.75</v>
      </c>
      <c r="X232" s="198">
        <v>7.3703703703703702</v>
      </c>
      <c r="Y232" s="190"/>
      <c r="Z232" s="199"/>
      <c r="AA232" s="199"/>
      <c r="AB232" s="201"/>
      <c r="AC232" s="419">
        <f t="shared" si="22"/>
        <v>0.135678391959799</v>
      </c>
      <c r="AD232" s="201"/>
    </row>
    <row r="233" spans="1:30" s="402" customFormat="1" hidden="1">
      <c r="A233" s="29" t="s">
        <v>5172</v>
      </c>
      <c r="B233" s="407" t="s">
        <v>4</v>
      </c>
      <c r="C233" s="404" t="s">
        <v>309</v>
      </c>
      <c r="D233" s="405" t="s">
        <v>310</v>
      </c>
      <c r="E233" s="404"/>
      <c r="F233" s="395">
        <v>2732</v>
      </c>
      <c r="G233" s="397">
        <v>2477</v>
      </c>
      <c r="H233" s="397">
        <v>2224</v>
      </c>
      <c r="I233" s="397">
        <f>VLOOKUP(C233,'202310-202403出荷数total2403220951'!B:F,5,0)</f>
        <v>1052</v>
      </c>
      <c r="J233" s="397">
        <f>VLOOKUP(C233,'出荷数2307～2406total241008110618'!B:F,5,0)</f>
        <v>1883</v>
      </c>
      <c r="K233" s="397">
        <f>VLOOKUP(C233,'出荷数2407-2506total250730101950'!B:F,5,0)</f>
        <v>2091</v>
      </c>
      <c r="L233" s="397">
        <f>VLOOKUP(C:C,total260724105509!B:F,5,0)</f>
        <v>226</v>
      </c>
      <c r="M233" s="398" t="str">
        <f>VLOOKUP(C:C,処分売価!A:P,15,0)</f>
        <v>処分品</v>
      </c>
      <c r="N233" s="397"/>
      <c r="O233" s="397">
        <f t="shared" ref="O233:O248" si="25">L233/12*5</f>
        <v>94.166666666666657</v>
      </c>
      <c r="P233" s="397">
        <v>0</v>
      </c>
      <c r="Q233" s="397">
        <v>0</v>
      </c>
      <c r="R233" s="397">
        <v>0</v>
      </c>
      <c r="S233" s="397">
        <v>0</v>
      </c>
      <c r="T233" s="397">
        <v>0</v>
      </c>
      <c r="U233" s="399">
        <v>0</v>
      </c>
      <c r="V233" s="399">
        <v>0</v>
      </c>
      <c r="W233" s="399">
        <v>-94.166666666666657</v>
      </c>
      <c r="X233" s="400" t="e">
        <v>#DIV/0!</v>
      </c>
      <c r="Y233" s="190"/>
      <c r="Z233" s="401"/>
      <c r="AA233" s="401"/>
      <c r="AB233" s="406"/>
      <c r="AC233" s="420">
        <f t="shared" si="22"/>
        <v>0</v>
      </c>
      <c r="AD233" s="406"/>
    </row>
    <row r="234" spans="1:30" hidden="1">
      <c r="A234" s="29" t="s">
        <v>5173</v>
      </c>
      <c r="B234" s="31" t="s">
        <v>4</v>
      </c>
      <c r="C234" s="17" t="s">
        <v>311</v>
      </c>
      <c r="D234" s="24" t="s">
        <v>312</v>
      </c>
      <c r="E234" s="23"/>
      <c r="F234" s="19">
        <v>12340</v>
      </c>
      <c r="G234" s="21">
        <v>10150</v>
      </c>
      <c r="H234" s="21">
        <v>9935</v>
      </c>
      <c r="I234" s="213">
        <f>VLOOKUP(C234,'202310-202403出荷数total2403220951'!B:F,5,0)</f>
        <v>7434</v>
      </c>
      <c r="J234" s="203">
        <f>VLOOKUP(C234,'出荷数2307～2406total241008110618'!B:F,5,0)</f>
        <v>12788</v>
      </c>
      <c r="K234" s="214">
        <f>VLOOKUP(C234,'出荷数2407-2506total250730101950'!B:F,5,0)</f>
        <v>5703</v>
      </c>
      <c r="L234" s="203">
        <f>VLOOKUP(C:C,total260724105509!B:F,5,0)</f>
        <v>6570</v>
      </c>
      <c r="M234" s="392"/>
      <c r="N234" s="8"/>
      <c r="O234" s="21">
        <f t="shared" si="25"/>
        <v>2737.5</v>
      </c>
      <c r="P234" s="44">
        <v>3745</v>
      </c>
      <c r="Q234" s="44">
        <v>200</v>
      </c>
      <c r="R234" s="44">
        <v>0</v>
      </c>
      <c r="S234" s="44">
        <v>0</v>
      </c>
      <c r="T234" s="44">
        <v>200</v>
      </c>
      <c r="U234" s="45">
        <v>0</v>
      </c>
      <c r="V234" s="45">
        <v>3545</v>
      </c>
      <c r="W234" s="45">
        <v>807.5</v>
      </c>
      <c r="X234" s="41">
        <v>1.7543391188251001</v>
      </c>
      <c r="Y234" s="190"/>
      <c r="Z234" s="46"/>
      <c r="AA234" s="46"/>
      <c r="AC234" s="415">
        <f t="shared" si="22"/>
        <v>0.5700152207001522</v>
      </c>
    </row>
    <row r="235" spans="1:30" ht="16.899999999999999" hidden="1" customHeight="1">
      <c r="A235" s="29" t="s">
        <v>5174</v>
      </c>
      <c r="B235" s="31" t="s">
        <v>4</v>
      </c>
      <c r="C235" s="17" t="s">
        <v>2897</v>
      </c>
      <c r="D235" s="24" t="s">
        <v>314</v>
      </c>
      <c r="E235" s="23"/>
      <c r="F235" s="19">
        <v>26335</v>
      </c>
      <c r="G235" s="21">
        <v>47559</v>
      </c>
      <c r="H235" s="21">
        <v>37707</v>
      </c>
      <c r="I235" s="213">
        <f>VLOOKUP(C235,'202310-202403出荷数total2403220951'!B:F,5,0)</f>
        <v>19173</v>
      </c>
      <c r="J235" s="203">
        <f>VLOOKUP(C235,'出荷数2307～2406total241008110618'!B:F,5,0)</f>
        <v>35560</v>
      </c>
      <c r="K235" s="214">
        <f>VLOOKUP(C235,'出荷数2407-2506total250730101950'!B:F,5,0)</f>
        <v>17847</v>
      </c>
      <c r="L235" s="203">
        <f>VLOOKUP(C:C,total260724105509!B:F,5,0)</f>
        <v>22130</v>
      </c>
      <c r="M235" s="392"/>
      <c r="N235" s="8"/>
      <c r="O235" s="21">
        <f t="shared" si="25"/>
        <v>9220.8333333333339</v>
      </c>
      <c r="P235" s="44">
        <v>12841</v>
      </c>
      <c r="Q235" s="44">
        <v>200</v>
      </c>
      <c r="R235" s="44">
        <v>5000</v>
      </c>
      <c r="S235" s="44">
        <v>0</v>
      </c>
      <c r="T235" s="44">
        <v>1126</v>
      </c>
      <c r="U235" s="45">
        <v>-926</v>
      </c>
      <c r="V235" s="45">
        <v>16715</v>
      </c>
      <c r="W235" s="45">
        <v>7494.1666666666661</v>
      </c>
      <c r="X235" s="41">
        <v>1.7233860291254575</v>
      </c>
      <c r="Y235" s="190"/>
      <c r="Z235" s="46"/>
      <c r="AA235" s="46"/>
      <c r="AC235" s="415">
        <f t="shared" si="22"/>
        <v>0.58025305015815631</v>
      </c>
    </row>
    <row r="236" spans="1:30" hidden="1">
      <c r="A236" s="29" t="s">
        <v>5175</v>
      </c>
      <c r="B236" s="31" t="s">
        <v>4</v>
      </c>
      <c r="C236" s="17" t="s">
        <v>4199</v>
      </c>
      <c r="D236" s="24" t="s">
        <v>314</v>
      </c>
      <c r="E236" s="23"/>
      <c r="F236" s="19"/>
      <c r="G236" s="21"/>
      <c r="H236" s="21"/>
      <c r="I236" s="213" t="e">
        <f>VLOOKUP(C236,'202310-202403出荷数total2403220951'!B:F,5,0)</f>
        <v>#N/A</v>
      </c>
      <c r="J236" s="203" t="e">
        <f>VLOOKUP(C236,'出荷数2307～2406total241008110618'!B:F,5,0)</f>
        <v>#N/A</v>
      </c>
      <c r="K236" s="214" t="e">
        <f>VLOOKUP(C236,'出荷数2407-2506total250730101950'!B:F,5,0)</f>
        <v>#N/A</v>
      </c>
      <c r="L236" s="203">
        <f>VLOOKUP(C:C,total260724105509!B:F,5,0)</f>
        <v>64</v>
      </c>
      <c r="M236" s="392"/>
      <c r="N236" s="8"/>
      <c r="O236" s="21">
        <f t="shared" si="25"/>
        <v>26.666666666666664</v>
      </c>
      <c r="P236" s="44">
        <v>3855</v>
      </c>
      <c r="Q236" s="44">
        <v>0</v>
      </c>
      <c r="R236" s="44">
        <v>0</v>
      </c>
      <c r="S236" s="44">
        <v>0</v>
      </c>
      <c r="T236" s="44">
        <v>0</v>
      </c>
      <c r="U236" s="45">
        <v>0</v>
      </c>
      <c r="V236" s="45">
        <v>3855</v>
      </c>
      <c r="W236" s="45">
        <v>3828.3333333333335</v>
      </c>
      <c r="X236" s="41">
        <v>1.6601815823605707E-2</v>
      </c>
      <c r="Y236" s="190"/>
      <c r="Z236" s="46"/>
      <c r="AA236" s="46"/>
      <c r="AC236" s="415">
        <f t="shared" si="22"/>
        <v>60.234375</v>
      </c>
    </row>
    <row r="237" spans="1:30" hidden="1">
      <c r="A237" s="29" t="s">
        <v>5176</v>
      </c>
      <c r="B237" s="31" t="s">
        <v>4</v>
      </c>
      <c r="C237" s="17" t="s">
        <v>4200</v>
      </c>
      <c r="D237" s="24" t="s">
        <v>314</v>
      </c>
      <c r="E237" s="23"/>
      <c r="F237" s="19"/>
      <c r="G237" s="21"/>
      <c r="H237" s="21"/>
      <c r="I237" s="213" t="e">
        <f>VLOOKUP(C237,'202310-202403出荷数total2403220951'!B:F,5,0)</f>
        <v>#N/A</v>
      </c>
      <c r="J237" s="203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>
        <f>VLOOKUP(C:C,total260724105509!B:F,5,0)</f>
        <v>66</v>
      </c>
      <c r="M237" s="392"/>
      <c r="N237" s="8"/>
      <c r="O237" s="21">
        <f t="shared" si="25"/>
        <v>27.5</v>
      </c>
      <c r="P237" s="44">
        <v>3862</v>
      </c>
      <c r="Q237" s="44">
        <v>0</v>
      </c>
      <c r="R237" s="44">
        <v>0</v>
      </c>
      <c r="S237" s="44">
        <v>0</v>
      </c>
      <c r="T237" s="44">
        <v>0</v>
      </c>
      <c r="U237" s="45">
        <v>0</v>
      </c>
      <c r="V237" s="45">
        <v>3862</v>
      </c>
      <c r="W237" s="45">
        <v>3834.5</v>
      </c>
      <c r="X237" s="41">
        <v>1.7089590885551526E-2</v>
      </c>
      <c r="Y237" s="190"/>
      <c r="Z237" s="46"/>
      <c r="AA237" s="46"/>
      <c r="AC237" s="415">
        <f t="shared" si="22"/>
        <v>58.515151515151516</v>
      </c>
    </row>
    <row r="238" spans="1:30" s="402" customFormat="1" hidden="1">
      <c r="A238" s="29" t="s">
        <v>5177</v>
      </c>
      <c r="B238" s="407" t="s">
        <v>4</v>
      </c>
      <c r="C238" s="404" t="s">
        <v>315</v>
      </c>
      <c r="D238" s="405" t="s">
        <v>316</v>
      </c>
      <c r="E238" s="404"/>
      <c r="F238" s="395">
        <v>907</v>
      </c>
      <c r="G238" s="397">
        <v>943</v>
      </c>
      <c r="H238" s="397">
        <v>489</v>
      </c>
      <c r="I238" s="397">
        <f>VLOOKUP(C238,'202310-202403出荷数total2403220951'!B:F,5,0)</f>
        <v>831</v>
      </c>
      <c r="J238" s="397">
        <f>VLOOKUP(C238,'出荷数2307～2406total241008110618'!B:F,5,0)</f>
        <v>833</v>
      </c>
      <c r="K238" s="397" t="e">
        <f>VLOOKUP(C238,'出荷数2407-2506total250730101950'!B:F,5,0)</f>
        <v>#N/A</v>
      </c>
      <c r="L238" s="397" t="e">
        <f>VLOOKUP(C:C,total260724105509!B:F,5,0)</f>
        <v>#N/A</v>
      </c>
      <c r="M238" s="398"/>
      <c r="N238" s="397"/>
      <c r="O238" s="397" t="e">
        <f t="shared" si="25"/>
        <v>#N/A</v>
      </c>
      <c r="P238" s="397">
        <v>0</v>
      </c>
      <c r="Q238" s="397">
        <v>0</v>
      </c>
      <c r="R238" s="397">
        <v>0</v>
      </c>
      <c r="S238" s="397">
        <v>0</v>
      </c>
      <c r="T238" s="397">
        <v>0</v>
      </c>
      <c r="U238" s="399">
        <v>0</v>
      </c>
      <c r="V238" s="399">
        <v>0</v>
      </c>
      <c r="W238" s="399" t="e">
        <v>#N/A</v>
      </c>
      <c r="X238" s="400" t="e">
        <v>#N/A</v>
      </c>
      <c r="Y238" s="190"/>
      <c r="Z238" s="401"/>
      <c r="AA238" s="401"/>
      <c r="AB238" s="406"/>
      <c r="AC238" s="420" t="e">
        <f t="shared" si="22"/>
        <v>#N/A</v>
      </c>
      <c r="AD238" s="406"/>
    </row>
    <row r="239" spans="1:30" hidden="1">
      <c r="A239" s="29" t="s">
        <v>5178</v>
      </c>
      <c r="B239" s="31" t="s">
        <v>4</v>
      </c>
      <c r="C239" s="17" t="s">
        <v>317</v>
      </c>
      <c r="D239" s="24" t="s">
        <v>318</v>
      </c>
      <c r="E239" s="23"/>
      <c r="F239" s="19">
        <v>12503</v>
      </c>
      <c r="G239" s="21">
        <v>14579</v>
      </c>
      <c r="H239" s="21">
        <v>13726</v>
      </c>
      <c r="I239" s="8">
        <f>VLOOKUP(C239,'202310-202403出荷数total2403220951'!B:F,5,0)</f>
        <v>6205</v>
      </c>
      <c r="J239" s="203">
        <f>VLOOKUP(C239,'出荷数2307～2406total241008110618'!B:F,5,0)</f>
        <v>11316</v>
      </c>
      <c r="K239" s="214">
        <f>VLOOKUP(C239,'出荷数2407-2506total250730101950'!B:F,5,0)</f>
        <v>8644</v>
      </c>
      <c r="L239" s="203">
        <f>VLOOKUP(C:C,total260724105509!B:F,5,0)</f>
        <v>9593</v>
      </c>
      <c r="M239" s="392"/>
      <c r="N239" s="8"/>
      <c r="O239" s="21">
        <f t="shared" si="25"/>
        <v>3997.083333333333</v>
      </c>
      <c r="P239" s="44">
        <v>7696</v>
      </c>
      <c r="Q239" s="44">
        <v>0</v>
      </c>
      <c r="R239" s="44">
        <v>0</v>
      </c>
      <c r="S239" s="44">
        <v>0</v>
      </c>
      <c r="T239" s="44">
        <v>0</v>
      </c>
      <c r="U239" s="45">
        <v>0</v>
      </c>
      <c r="V239" s="45">
        <v>7696</v>
      </c>
      <c r="W239" s="45">
        <v>3698.916666666667</v>
      </c>
      <c r="X239" s="41">
        <v>1.246491683991684</v>
      </c>
      <c r="Y239" s="190"/>
      <c r="Z239" s="46"/>
      <c r="AA239" s="46"/>
      <c r="AC239" s="415">
        <f t="shared" si="22"/>
        <v>0.80225164182216202</v>
      </c>
    </row>
    <row r="240" spans="1:30" s="200" customFormat="1" hidden="1">
      <c r="A240" s="29" t="s">
        <v>5179</v>
      </c>
      <c r="B240" s="212" t="s">
        <v>4</v>
      </c>
      <c r="C240" s="235" t="s">
        <v>3948</v>
      </c>
      <c r="D240" s="236" t="s">
        <v>318</v>
      </c>
      <c r="E240" s="235"/>
      <c r="F240" s="194"/>
      <c r="G240" s="196"/>
      <c r="H240" s="196"/>
      <c r="I240" s="196"/>
      <c r="J240" s="196"/>
      <c r="K240" s="214">
        <f>VLOOKUP(C240,'出荷数2407-2506total250730101950'!B:F,5,0)</f>
        <v>6000</v>
      </c>
      <c r="L240" s="203">
        <f>VLOOKUP(C:C,total260724105509!B:F,5,0)</f>
        <v>5000</v>
      </c>
      <c r="M240" s="392"/>
      <c r="N240" s="8"/>
      <c r="O240" s="21">
        <f t="shared" si="25"/>
        <v>2083.3333333333335</v>
      </c>
      <c r="P240" s="196">
        <v>1760</v>
      </c>
      <c r="Q240" s="196">
        <v>0</v>
      </c>
      <c r="R240" s="196">
        <v>0</v>
      </c>
      <c r="S240" s="196">
        <v>0</v>
      </c>
      <c r="T240" s="196">
        <v>0</v>
      </c>
      <c r="U240" s="197">
        <v>0</v>
      </c>
      <c r="V240" s="197">
        <v>1760</v>
      </c>
      <c r="W240" s="197">
        <v>-323.33333333333348</v>
      </c>
      <c r="X240" s="198">
        <v>2.8409090909090908</v>
      </c>
      <c r="Y240" s="190"/>
      <c r="Z240" s="199"/>
      <c r="AA240" s="199"/>
      <c r="AB240" s="201"/>
      <c r="AC240" s="419">
        <f t="shared" si="22"/>
        <v>0.35199999999999998</v>
      </c>
      <c r="AD240" s="201"/>
    </row>
    <row r="241" spans="1:30" hidden="1">
      <c r="A241" s="29" t="s">
        <v>5180</v>
      </c>
      <c r="B241" s="31" t="s">
        <v>4</v>
      </c>
      <c r="C241" s="17" t="s">
        <v>319</v>
      </c>
      <c r="D241" s="24" t="s">
        <v>320</v>
      </c>
      <c r="E241" s="23"/>
      <c r="F241" s="19">
        <v>9898</v>
      </c>
      <c r="G241" s="21">
        <v>6601</v>
      </c>
      <c r="H241" s="21">
        <v>8834</v>
      </c>
      <c r="I241" s="8">
        <f>VLOOKUP(C241,'202310-202403出荷数total2403220951'!B:F,5,0)</f>
        <v>2819</v>
      </c>
      <c r="J241" s="203">
        <f>VLOOKUP(C241,'出荷数2307～2406total241008110618'!B:F,5,0)</f>
        <v>6287</v>
      </c>
      <c r="K241" s="214">
        <f>VLOOKUP(C241,'出荷数2407-2506total250730101950'!B:F,5,0)</f>
        <v>6687</v>
      </c>
      <c r="L241" s="203">
        <f>VLOOKUP(C:C,total260724105509!B:F,5,0)</f>
        <v>3624</v>
      </c>
      <c r="M241" s="392"/>
      <c r="N241" s="8"/>
      <c r="O241" s="21">
        <f t="shared" si="25"/>
        <v>1510</v>
      </c>
      <c r="P241" s="44">
        <v>4511</v>
      </c>
      <c r="Q241" s="44">
        <v>0</v>
      </c>
      <c r="R241" s="44">
        <v>0</v>
      </c>
      <c r="S241" s="44">
        <v>0</v>
      </c>
      <c r="T241" s="44">
        <v>0</v>
      </c>
      <c r="U241" s="45">
        <v>0</v>
      </c>
      <c r="V241" s="45">
        <v>4511</v>
      </c>
      <c r="W241" s="45">
        <v>3001</v>
      </c>
      <c r="X241" s="41">
        <v>0.80336954112170256</v>
      </c>
      <c r="Y241" s="190"/>
      <c r="Z241" s="46"/>
      <c r="AA241" s="46"/>
      <c r="AC241" s="415">
        <f t="shared" si="22"/>
        <v>1.244757174392936</v>
      </c>
    </row>
    <row r="242" spans="1:30" hidden="1">
      <c r="A242" s="29" t="s">
        <v>5181</v>
      </c>
      <c r="B242" s="31" t="s">
        <v>4</v>
      </c>
      <c r="C242" s="17" t="s">
        <v>321</v>
      </c>
      <c r="D242" s="24" t="s">
        <v>322</v>
      </c>
      <c r="E242" s="23"/>
      <c r="F242" s="19">
        <v>10228</v>
      </c>
      <c r="G242" s="21">
        <v>9171</v>
      </c>
      <c r="H242" s="21">
        <v>11029</v>
      </c>
      <c r="I242" s="8">
        <f>VLOOKUP(C242,'202310-202403出荷数total2403220951'!B:F,5,0)</f>
        <v>2992</v>
      </c>
      <c r="J242" s="203">
        <f>VLOOKUP(C242,'出荷数2307～2406total241008110618'!B:F,5,0)</f>
        <v>6316</v>
      </c>
      <c r="K242" s="214">
        <f>VLOOKUP(C242,'出荷数2407-2506total250730101950'!B:F,5,0)</f>
        <v>9066</v>
      </c>
      <c r="L242" s="203">
        <f>VLOOKUP(C:C,total260724105509!B:F,5,0)</f>
        <v>5443</v>
      </c>
      <c r="M242" s="392"/>
      <c r="N242" s="8"/>
      <c r="O242" s="21">
        <f t="shared" si="25"/>
        <v>2267.9166666666665</v>
      </c>
      <c r="P242" s="44">
        <v>7109</v>
      </c>
      <c r="Q242" s="44">
        <v>0</v>
      </c>
      <c r="R242" s="44">
        <v>0</v>
      </c>
      <c r="S242" s="44">
        <v>0</v>
      </c>
      <c r="T242" s="44">
        <v>0</v>
      </c>
      <c r="U242" s="45">
        <v>0</v>
      </c>
      <c r="V242" s="45">
        <v>7109</v>
      </c>
      <c r="W242" s="45">
        <v>4841.0833333333339</v>
      </c>
      <c r="X242" s="41">
        <v>0.76564917709945135</v>
      </c>
      <c r="Y242" s="190"/>
      <c r="Z242" s="46"/>
      <c r="AA242" s="46"/>
      <c r="AC242" s="415">
        <f t="shared" si="22"/>
        <v>1.3060812052177109</v>
      </c>
    </row>
    <row r="243" spans="1:30" hidden="1">
      <c r="A243" s="29" t="s">
        <v>5182</v>
      </c>
      <c r="B243" s="31" t="s">
        <v>4</v>
      </c>
      <c r="C243" s="6" t="s">
        <v>260</v>
      </c>
      <c r="D243" s="20" t="s">
        <v>261</v>
      </c>
      <c r="E243" s="19"/>
      <c r="F243" s="19">
        <v>573</v>
      </c>
      <c r="G243" s="21">
        <v>1775</v>
      </c>
      <c r="H243" s="21">
        <v>1468</v>
      </c>
      <c r="I243" s="8">
        <f>VLOOKUP(C243,'202310-202403出荷数total2403220951'!B:F,5,0)</f>
        <v>525</v>
      </c>
      <c r="J243" s="203">
        <f>VLOOKUP(C243,'出荷数2307～2406total241008110618'!B:F,5,0)</f>
        <v>1084</v>
      </c>
      <c r="K243" s="214">
        <f>VLOOKUP(C243,'出荷数2407-2506total250730101950'!B:F,5,0)</f>
        <v>2352</v>
      </c>
      <c r="L243" s="203">
        <f>VLOOKUP(C:C,total260724105509!B:F,5,0)</f>
        <v>2419</v>
      </c>
      <c r="M243" s="392"/>
      <c r="N243" s="8"/>
      <c r="O243" s="21">
        <f t="shared" si="25"/>
        <v>1007.9166666666667</v>
      </c>
      <c r="P243" s="44">
        <v>1548</v>
      </c>
      <c r="Q243" s="44">
        <v>0</v>
      </c>
      <c r="R243" s="44">
        <v>0</v>
      </c>
      <c r="S243" s="44">
        <v>0</v>
      </c>
      <c r="T243" s="44">
        <v>0</v>
      </c>
      <c r="U243" s="45">
        <v>0</v>
      </c>
      <c r="V243" s="45">
        <v>1548</v>
      </c>
      <c r="W243" s="45">
        <v>540.08333333333326</v>
      </c>
      <c r="X243" s="41">
        <v>1.5626614987080103</v>
      </c>
      <c r="Y243" s="190"/>
      <c r="Z243" s="46"/>
      <c r="AA243" s="46"/>
      <c r="AC243" s="415">
        <f t="shared" si="22"/>
        <v>0.63993385696568827</v>
      </c>
    </row>
    <row r="244" spans="1:30" s="402" customFormat="1" hidden="1">
      <c r="A244" s="29" t="s">
        <v>5183</v>
      </c>
      <c r="B244" s="407" t="s">
        <v>4</v>
      </c>
      <c r="C244" s="404" t="s">
        <v>323</v>
      </c>
      <c r="D244" s="405" t="s">
        <v>324</v>
      </c>
      <c r="E244" s="404"/>
      <c r="F244" s="395">
        <v>4048</v>
      </c>
      <c r="G244" s="397">
        <v>1912</v>
      </c>
      <c r="H244" s="397">
        <v>2073</v>
      </c>
      <c r="I244" s="397">
        <f>VLOOKUP(C244,'202310-202403出荷数total2403220951'!B:F,5,0)</f>
        <v>1230</v>
      </c>
      <c r="J244" s="397">
        <f>VLOOKUP(C244,'出荷数2307～2406total241008110618'!B:F,5,0)</f>
        <v>1618</v>
      </c>
      <c r="K244" s="397">
        <f>VLOOKUP(C244,'出荷数2407-2506total250730101950'!B:F,5,0)</f>
        <v>1274</v>
      </c>
      <c r="L244" s="397" t="e">
        <f>VLOOKUP(C:C,total260724105509!B:F,5,0)</f>
        <v>#N/A</v>
      </c>
      <c r="M244" s="398"/>
      <c r="N244" s="397"/>
      <c r="O244" s="397" t="e">
        <f t="shared" si="25"/>
        <v>#N/A</v>
      </c>
      <c r="P244" s="397">
        <v>0</v>
      </c>
      <c r="Q244" s="397">
        <v>0</v>
      </c>
      <c r="R244" s="397">
        <v>0</v>
      </c>
      <c r="S244" s="397">
        <v>0</v>
      </c>
      <c r="T244" s="397">
        <v>0</v>
      </c>
      <c r="U244" s="399">
        <v>0</v>
      </c>
      <c r="V244" s="399">
        <v>0</v>
      </c>
      <c r="W244" s="399" t="e">
        <v>#N/A</v>
      </c>
      <c r="X244" s="400" t="e">
        <v>#N/A</v>
      </c>
      <c r="Y244" s="190"/>
      <c r="Z244" s="401"/>
      <c r="AA244" s="401"/>
      <c r="AB244" s="406"/>
      <c r="AC244" s="420" t="e">
        <f t="shared" si="22"/>
        <v>#N/A</v>
      </c>
      <c r="AD244" s="406"/>
    </row>
    <row r="245" spans="1:30" s="402" customFormat="1" hidden="1">
      <c r="A245" s="29" t="s">
        <v>5184</v>
      </c>
      <c r="B245" s="407" t="s">
        <v>4</v>
      </c>
      <c r="C245" s="404" t="s">
        <v>325</v>
      </c>
      <c r="D245" s="405" t="s">
        <v>326</v>
      </c>
      <c r="E245" s="404"/>
      <c r="F245" s="395">
        <v>1310</v>
      </c>
      <c r="G245" s="397">
        <v>1493</v>
      </c>
      <c r="H245" s="397">
        <v>1407</v>
      </c>
      <c r="I245" s="397">
        <f>VLOOKUP(C245,'202310-202403出荷数total2403220951'!B:F,5,0)</f>
        <v>699</v>
      </c>
      <c r="J245" s="397">
        <f>VLOOKUP(C245,'出荷数2307～2406total241008110618'!B:F,5,0)</f>
        <v>946</v>
      </c>
      <c r="K245" s="397">
        <f>VLOOKUP(C245,'出荷数2407-2506total250730101950'!B:F,5,0)</f>
        <v>567</v>
      </c>
      <c r="L245" s="397" t="e">
        <f>VLOOKUP(C:C,total260724105509!B:F,5,0)</f>
        <v>#N/A</v>
      </c>
      <c r="M245" s="398"/>
      <c r="N245" s="397"/>
      <c r="O245" s="397" t="e">
        <f t="shared" si="25"/>
        <v>#N/A</v>
      </c>
      <c r="P245" s="397">
        <v>0</v>
      </c>
      <c r="Q245" s="397">
        <v>0</v>
      </c>
      <c r="R245" s="397">
        <v>0</v>
      </c>
      <c r="S245" s="397">
        <v>0</v>
      </c>
      <c r="T245" s="397">
        <v>0</v>
      </c>
      <c r="U245" s="399">
        <v>0</v>
      </c>
      <c r="V245" s="399">
        <v>0</v>
      </c>
      <c r="W245" s="399" t="e">
        <v>#N/A</v>
      </c>
      <c r="X245" s="400" t="e">
        <v>#N/A</v>
      </c>
      <c r="Y245" s="190"/>
      <c r="Z245" s="401"/>
      <c r="AA245" s="401"/>
      <c r="AB245" s="406"/>
      <c r="AC245" s="420" t="e">
        <f t="shared" si="22"/>
        <v>#N/A</v>
      </c>
      <c r="AD245" s="406"/>
    </row>
    <row r="246" spans="1:30" hidden="1">
      <c r="A246" s="29" t="s">
        <v>5185</v>
      </c>
      <c r="B246" s="31" t="s">
        <v>4</v>
      </c>
      <c r="C246" s="6" t="s">
        <v>262</v>
      </c>
      <c r="D246" s="20" t="s">
        <v>263</v>
      </c>
      <c r="E246" s="19"/>
      <c r="F246" s="19">
        <v>1730</v>
      </c>
      <c r="G246" s="21">
        <v>1717</v>
      </c>
      <c r="H246" s="21">
        <v>1895</v>
      </c>
      <c r="I246" s="8">
        <f>VLOOKUP(C246,'202310-202403出荷数total2403220951'!B:F,5,0)</f>
        <v>573</v>
      </c>
      <c r="J246" s="203">
        <f>VLOOKUP(C246,'出荷数2307～2406total241008110618'!B:F,5,0)</f>
        <v>1029</v>
      </c>
      <c r="K246" s="214">
        <f>VLOOKUP(C246,'出荷数2407-2506total250730101950'!B:F,5,0)</f>
        <v>678</v>
      </c>
      <c r="L246" s="203">
        <f>VLOOKUP(C:C,total260724105509!B:F,5,0)</f>
        <v>705</v>
      </c>
      <c r="M246" s="392"/>
      <c r="N246" s="8"/>
      <c r="O246" s="21">
        <f t="shared" si="25"/>
        <v>293.75</v>
      </c>
      <c r="P246" s="44">
        <v>1705</v>
      </c>
      <c r="Q246" s="44">
        <v>0</v>
      </c>
      <c r="R246" s="44">
        <v>0</v>
      </c>
      <c r="S246" s="44">
        <v>0</v>
      </c>
      <c r="T246" s="44">
        <v>0</v>
      </c>
      <c r="U246" s="45">
        <v>0</v>
      </c>
      <c r="V246" s="45">
        <v>1705</v>
      </c>
      <c r="W246" s="45">
        <v>1411.25</v>
      </c>
      <c r="X246" s="41">
        <v>0.41348973607038125</v>
      </c>
      <c r="Y246" s="190"/>
      <c r="Z246" s="46"/>
      <c r="AA246" s="46"/>
      <c r="AC246" s="415">
        <f t="shared" si="22"/>
        <v>2.4184397163120566</v>
      </c>
    </row>
    <row r="247" spans="1:30" hidden="1">
      <c r="A247" s="29" t="s">
        <v>5186</v>
      </c>
      <c r="B247" s="31" t="s">
        <v>4</v>
      </c>
      <c r="C247" s="17" t="s">
        <v>327</v>
      </c>
      <c r="D247" s="24" t="s">
        <v>328</v>
      </c>
      <c r="E247" s="23"/>
      <c r="F247" s="19">
        <v>1710</v>
      </c>
      <c r="G247" s="21">
        <v>1333</v>
      </c>
      <c r="H247" s="21">
        <v>1404</v>
      </c>
      <c r="I247" s="8">
        <f>VLOOKUP(C247,'202310-202403出荷数total2403220951'!B:F,5,0)</f>
        <v>317</v>
      </c>
      <c r="J247" s="203">
        <f>VLOOKUP(C247,'出荷数2307～2406total241008110618'!B:F,5,0)</f>
        <v>490</v>
      </c>
      <c r="K247" s="214">
        <f>VLOOKUP(C247,'出荷数2407-2506total250730101950'!B:F,5,0)</f>
        <v>495</v>
      </c>
      <c r="L247" s="203">
        <f>VLOOKUP(C:C,total260724105509!B:F,5,0)</f>
        <v>934</v>
      </c>
      <c r="M247" s="392"/>
      <c r="N247" s="8"/>
      <c r="O247" s="21">
        <f t="shared" si="25"/>
        <v>389.16666666666663</v>
      </c>
      <c r="P247" s="44">
        <v>1487</v>
      </c>
      <c r="Q247" s="44">
        <v>0</v>
      </c>
      <c r="R247" s="44">
        <v>0</v>
      </c>
      <c r="S247" s="44">
        <v>0</v>
      </c>
      <c r="T247" s="44">
        <v>0</v>
      </c>
      <c r="U247" s="45">
        <v>0</v>
      </c>
      <c r="V247" s="45">
        <v>1487</v>
      </c>
      <c r="W247" s="45">
        <v>1097.8333333333335</v>
      </c>
      <c r="X247" s="41">
        <v>0.62811028917283118</v>
      </c>
      <c r="Y247" s="190"/>
      <c r="Z247" s="46"/>
      <c r="AA247" s="46"/>
      <c r="AC247" s="415">
        <f t="shared" si="22"/>
        <v>1.5920770877944326</v>
      </c>
    </row>
    <row r="248" spans="1:30" s="402" customFormat="1" ht="15.75" hidden="1">
      <c r="A248" s="29" t="s">
        <v>5187</v>
      </c>
      <c r="B248" s="407" t="s">
        <v>4</v>
      </c>
      <c r="C248" s="404" t="s">
        <v>264</v>
      </c>
      <c r="D248" s="405" t="s">
        <v>265</v>
      </c>
      <c r="E248" s="404"/>
      <c r="F248" s="395">
        <v>4845</v>
      </c>
      <c r="G248" s="397">
        <v>7700</v>
      </c>
      <c r="H248" s="397">
        <v>1951</v>
      </c>
      <c r="I248" s="397" t="e">
        <f>VLOOKUP(C248,'202310-202403出荷数total2403220951'!B:F,5,0)</f>
        <v>#N/A</v>
      </c>
      <c r="J248" s="397" t="e">
        <f>VLOOKUP(C248,'出荷数2307～2406total241008110618'!B:F,5,0)</f>
        <v>#N/A</v>
      </c>
      <c r="K248" s="397" t="e">
        <f>VLOOKUP(C248,'出荷数2407-2506total250730101950'!B:F,5,0)</f>
        <v>#N/A</v>
      </c>
      <c r="L248" s="397" t="e">
        <f>VLOOKUP(C:C,total260724105509!B:F,5,0)</f>
        <v>#N/A</v>
      </c>
      <c r="M248" s="398"/>
      <c r="N248" s="397"/>
      <c r="O248" s="397" t="e">
        <f t="shared" si="25"/>
        <v>#N/A</v>
      </c>
      <c r="P248" s="397">
        <v>0</v>
      </c>
      <c r="Q248" s="397">
        <v>0</v>
      </c>
      <c r="R248" s="397">
        <v>0</v>
      </c>
      <c r="S248" s="397">
        <v>0</v>
      </c>
      <c r="T248" s="397">
        <v>0</v>
      </c>
      <c r="U248" s="399">
        <v>0</v>
      </c>
      <c r="V248" s="399">
        <v>0</v>
      </c>
      <c r="W248" s="399" t="e">
        <v>#N/A</v>
      </c>
      <c r="X248" s="400" t="e">
        <v>#N/A</v>
      </c>
      <c r="Y248" s="190"/>
      <c r="Z248" s="401"/>
      <c r="AA248" s="401"/>
      <c r="AC248" s="417" t="e">
        <f t="shared" si="22"/>
        <v>#N/A</v>
      </c>
    </row>
    <row r="249" spans="1:30" hidden="1">
      <c r="A249" s="29" t="s">
        <v>5188</v>
      </c>
      <c r="B249" s="31" t="s">
        <v>4</v>
      </c>
      <c r="C249" s="17" t="s">
        <v>329</v>
      </c>
      <c r="D249" s="24" t="s">
        <v>330</v>
      </c>
      <c r="E249" s="23"/>
      <c r="F249" s="19">
        <v>11021</v>
      </c>
      <c r="G249" s="21">
        <v>6767</v>
      </c>
      <c r="H249" s="21">
        <v>4852</v>
      </c>
      <c r="I249" s="8">
        <f>VLOOKUP(C249,'202310-202403出荷数total2403220951'!B:F,5,0)</f>
        <v>2771</v>
      </c>
      <c r="J249" s="203">
        <f>VLOOKUP(C249,'出荷数2307～2406total241008110618'!B:F,5,0)</f>
        <v>4651</v>
      </c>
      <c r="K249" s="214">
        <f>VLOOKUP(C249,'出荷数2407-2506total250730101950'!B:F,5,0)</f>
        <v>5139</v>
      </c>
      <c r="L249" s="203">
        <f>VLOOKUP(C:C,total260724105509!B:F,5,0)</f>
        <v>5284</v>
      </c>
      <c r="M249" s="392"/>
      <c r="N249" s="211">
        <v>3000</v>
      </c>
      <c r="O249" s="211">
        <v>3000</v>
      </c>
      <c r="P249" s="44">
        <v>3236</v>
      </c>
      <c r="Q249" s="44">
        <v>1000</v>
      </c>
      <c r="R249" s="44">
        <v>7000</v>
      </c>
      <c r="S249" s="44">
        <v>0</v>
      </c>
      <c r="T249" s="44">
        <v>1000</v>
      </c>
      <c r="U249" s="45">
        <v>0</v>
      </c>
      <c r="V249" s="45">
        <v>9236</v>
      </c>
      <c r="W249" s="45">
        <v>6236</v>
      </c>
      <c r="X249" s="41">
        <v>1.6328800988875154</v>
      </c>
      <c r="Y249" s="190"/>
      <c r="Z249" s="46"/>
      <c r="AA249" s="46"/>
      <c r="AC249" s="415">
        <f t="shared" si="22"/>
        <v>0.61241483724451173</v>
      </c>
    </row>
    <row r="250" spans="1:30" s="402" customFormat="1" ht="15.75" hidden="1">
      <c r="A250" s="29" t="s">
        <v>5189</v>
      </c>
      <c r="B250" s="407" t="s">
        <v>4</v>
      </c>
      <c r="C250" s="404" t="s">
        <v>331</v>
      </c>
      <c r="D250" s="405" t="s">
        <v>1309</v>
      </c>
      <c r="E250" s="404" t="s">
        <v>186</v>
      </c>
      <c r="F250" s="395">
        <v>1700</v>
      </c>
      <c r="G250" s="397">
        <v>294</v>
      </c>
      <c r="H250" s="397">
        <v>198</v>
      </c>
      <c r="I250" s="397" t="e">
        <f>VLOOKUP(C250,'202310-202403出荷数total2403220951'!B:F,5,0)</f>
        <v>#N/A</v>
      </c>
      <c r="J250" s="397" t="e">
        <f>VLOOKUP(C250,'出荷数2307～2406total241008110618'!B:F,5,0)</f>
        <v>#N/A</v>
      </c>
      <c r="K250" s="397" t="e">
        <f>VLOOKUP(C250,'出荷数2407-2506total250730101950'!B:F,5,0)</f>
        <v>#N/A</v>
      </c>
      <c r="L250" s="397" t="e">
        <f>VLOOKUP(C:C,total260724105509!B:F,5,0)</f>
        <v>#N/A</v>
      </c>
      <c r="M250" s="398"/>
      <c r="N250" s="397"/>
      <c r="O250" s="397" t="e">
        <f t="shared" ref="O250:O257" si="26">L250/12*5</f>
        <v>#N/A</v>
      </c>
      <c r="P250" s="397">
        <v>0</v>
      </c>
      <c r="Q250" s="397">
        <v>0</v>
      </c>
      <c r="R250" s="397">
        <v>0</v>
      </c>
      <c r="S250" s="397">
        <v>0</v>
      </c>
      <c r="T250" s="397">
        <v>0</v>
      </c>
      <c r="U250" s="399">
        <v>0</v>
      </c>
      <c r="V250" s="399">
        <v>0</v>
      </c>
      <c r="W250" s="399" t="e">
        <v>#N/A</v>
      </c>
      <c r="X250" s="400" t="e">
        <v>#N/A</v>
      </c>
      <c r="Y250" s="190"/>
      <c r="Z250" s="401"/>
      <c r="AA250" s="401"/>
      <c r="AC250" s="417" t="e">
        <f t="shared" si="22"/>
        <v>#N/A</v>
      </c>
    </row>
    <row r="251" spans="1:30" s="152" customFormat="1" hidden="1">
      <c r="A251" s="29" t="s">
        <v>5190</v>
      </c>
      <c r="B251" s="155" t="s">
        <v>4</v>
      </c>
      <c r="C251" s="153" t="s">
        <v>266</v>
      </c>
      <c r="D251" s="154" t="s">
        <v>1266</v>
      </c>
      <c r="E251" s="153"/>
      <c r="F251" s="146">
        <v>2398</v>
      </c>
      <c r="G251" s="148">
        <v>1863</v>
      </c>
      <c r="H251" s="148">
        <v>1640</v>
      </c>
      <c r="I251" s="148">
        <f>VLOOKUP(C251,'202310-202403出荷数total2403220951'!B:F,5,0)</f>
        <v>720</v>
      </c>
      <c r="J251" s="148">
        <f>VLOOKUP(C251,'出荷数2307～2406total241008110618'!B:F,5,0)</f>
        <v>4600</v>
      </c>
      <c r="K251" s="214" t="e">
        <f>VLOOKUP(C251,'出荷数2407-2506total250730101950'!B:F,5,0)</f>
        <v>#N/A</v>
      </c>
      <c r="L251" s="203">
        <f>VLOOKUP(C:C,total260724105509!B:F,5,0)</f>
        <v>1</v>
      </c>
      <c r="M251" s="392"/>
      <c r="N251" s="8"/>
      <c r="O251" s="21">
        <f t="shared" si="26"/>
        <v>0.41666666666666663</v>
      </c>
      <c r="P251" s="148">
        <v>5</v>
      </c>
      <c r="Q251" s="148">
        <v>0</v>
      </c>
      <c r="R251" s="148">
        <v>0</v>
      </c>
      <c r="S251" s="148">
        <v>0</v>
      </c>
      <c r="T251" s="148">
        <v>0</v>
      </c>
      <c r="U251" s="149">
        <v>0</v>
      </c>
      <c r="V251" s="149">
        <v>5</v>
      </c>
      <c r="W251" s="149">
        <v>4.583333333333333</v>
      </c>
      <c r="X251" s="150">
        <v>0.2</v>
      </c>
      <c r="Y251" s="190"/>
      <c r="Z251" s="151"/>
      <c r="AA251" s="151"/>
      <c r="AB251" s="191"/>
      <c r="AC251" s="416">
        <f t="shared" si="22"/>
        <v>5</v>
      </c>
      <c r="AD251" s="191"/>
    </row>
    <row r="252" spans="1:30" s="152" customFormat="1" hidden="1">
      <c r="A252" s="29" t="s">
        <v>5191</v>
      </c>
      <c r="B252" s="155" t="s">
        <v>4</v>
      </c>
      <c r="C252" s="153" t="s">
        <v>267</v>
      </c>
      <c r="D252" s="154" t="s">
        <v>1265</v>
      </c>
      <c r="E252" s="153"/>
      <c r="F252" s="146">
        <v>5642</v>
      </c>
      <c r="G252" s="148">
        <v>200</v>
      </c>
      <c r="H252" s="148">
        <v>1430</v>
      </c>
      <c r="I252" s="148">
        <f>VLOOKUP(C252,'202310-202403出荷数total2403220951'!B:F,5,0)</f>
        <v>285</v>
      </c>
      <c r="J252" s="148">
        <f>VLOOKUP(C252,'出荷数2307～2406total241008110618'!B:F,5,0)</f>
        <v>287</v>
      </c>
      <c r="K252" s="214">
        <f>VLOOKUP(C252,'出荷数2407-2506total250730101950'!B:F,5,0)</f>
        <v>291</v>
      </c>
      <c r="L252" s="203">
        <f>VLOOKUP(C:C,total260724105509!B:F,5,0)</f>
        <v>344</v>
      </c>
      <c r="M252" s="392"/>
      <c r="N252" s="8"/>
      <c r="O252" s="21">
        <f t="shared" si="26"/>
        <v>143.33333333333334</v>
      </c>
      <c r="P252" s="148">
        <v>972</v>
      </c>
      <c r="Q252" s="148">
        <v>0</v>
      </c>
      <c r="R252" s="148">
        <v>0</v>
      </c>
      <c r="S252" s="148">
        <v>0</v>
      </c>
      <c r="T252" s="148">
        <v>0</v>
      </c>
      <c r="U252" s="149">
        <v>0</v>
      </c>
      <c r="V252" s="149">
        <v>972</v>
      </c>
      <c r="W252" s="149">
        <v>828.66666666666663</v>
      </c>
      <c r="X252" s="150">
        <v>0.35390946502057613</v>
      </c>
      <c r="Y252" s="190"/>
      <c r="Z252" s="151"/>
      <c r="AA252" s="151"/>
      <c r="AB252" s="191"/>
      <c r="AC252" s="416">
        <f t="shared" si="22"/>
        <v>2.8255813953488373</v>
      </c>
      <c r="AD252" s="191"/>
    </row>
    <row r="253" spans="1:30" s="200" customFormat="1" hidden="1">
      <c r="A253" s="29" t="s">
        <v>5192</v>
      </c>
      <c r="B253" s="212" t="s">
        <v>4</v>
      </c>
      <c r="C253" s="235" t="s">
        <v>332</v>
      </c>
      <c r="D253" s="236" t="s">
        <v>333</v>
      </c>
      <c r="E253" s="235"/>
      <c r="F253" s="194">
        <v>428</v>
      </c>
      <c r="G253" s="196">
        <v>1103</v>
      </c>
      <c r="H253" s="196">
        <v>787</v>
      </c>
      <c r="I253" s="196">
        <f>VLOOKUP(C253,'202310-202403出荷数total2403220951'!B:F,5,0)</f>
        <v>481</v>
      </c>
      <c r="J253" s="196">
        <f>VLOOKUP(C253,'出荷数2307～2406total241008110618'!B:F,5,0)</f>
        <v>533</v>
      </c>
      <c r="K253" s="196">
        <f>VLOOKUP(C253,'出荷数2407-2506total250730101950'!B:F,5,0)</f>
        <v>617</v>
      </c>
      <c r="L253" s="203">
        <f>VLOOKUP(C:C,total260724105509!B:F,5,0)</f>
        <v>603</v>
      </c>
      <c r="M253" s="392"/>
      <c r="N253" s="196"/>
      <c r="O253" s="196">
        <f t="shared" si="26"/>
        <v>251.25</v>
      </c>
      <c r="P253" s="196">
        <v>169</v>
      </c>
      <c r="Q253" s="196">
        <v>0</v>
      </c>
      <c r="R253" s="196">
        <v>0</v>
      </c>
      <c r="S253" s="196">
        <v>0</v>
      </c>
      <c r="T253" s="196">
        <v>0</v>
      </c>
      <c r="U253" s="197">
        <v>0</v>
      </c>
      <c r="V253" s="197">
        <v>169</v>
      </c>
      <c r="W253" s="197">
        <v>-82.25</v>
      </c>
      <c r="X253" s="198">
        <v>3.5680473372781063</v>
      </c>
      <c r="Y253" s="190"/>
      <c r="Z253" s="199"/>
      <c r="AA253" s="199"/>
      <c r="AB253" s="201"/>
      <c r="AC253" s="419">
        <f t="shared" si="22"/>
        <v>0.28026533996683251</v>
      </c>
      <c r="AD253" s="201"/>
    </row>
    <row r="254" spans="1:30" s="200" customFormat="1" hidden="1">
      <c r="A254" s="29" t="s">
        <v>5193</v>
      </c>
      <c r="B254" s="212" t="s">
        <v>4</v>
      </c>
      <c r="C254" s="235" t="s">
        <v>268</v>
      </c>
      <c r="D254" s="236" t="s">
        <v>4102</v>
      </c>
      <c r="E254" s="235"/>
      <c r="F254" s="194">
        <v>1178</v>
      </c>
      <c r="G254" s="196">
        <v>1650</v>
      </c>
      <c r="H254" s="196">
        <v>1270</v>
      </c>
      <c r="I254" s="196">
        <f>VLOOKUP(C254,'202310-202403出荷数total2403220951'!B:F,5,0)</f>
        <v>496</v>
      </c>
      <c r="J254" s="196">
        <f>VLOOKUP(C254,'出荷数2307～2406total241008110618'!B:F,5,0)</f>
        <v>962</v>
      </c>
      <c r="K254" s="214">
        <f>VLOOKUP(C254,'出荷数2407-2506total250730101950'!B:F,5,0)</f>
        <v>596</v>
      </c>
      <c r="L254" s="203">
        <f>VLOOKUP(C:C,total260724105509!B:F,5,0)</f>
        <v>122</v>
      </c>
      <c r="M254" s="392" t="str">
        <f>VLOOKUP(C:C,処分売価!A:P,15,0)</f>
        <v>処分品</v>
      </c>
      <c r="N254" s="8"/>
      <c r="O254" s="21">
        <f t="shared" si="26"/>
        <v>50.833333333333329</v>
      </c>
      <c r="P254" s="196">
        <v>0</v>
      </c>
      <c r="Q254" s="196">
        <v>0</v>
      </c>
      <c r="R254" s="196">
        <v>0</v>
      </c>
      <c r="S254" s="196">
        <v>0</v>
      </c>
      <c r="T254" s="196">
        <v>0</v>
      </c>
      <c r="U254" s="197">
        <v>0</v>
      </c>
      <c r="V254" s="197">
        <v>0</v>
      </c>
      <c r="W254" s="197">
        <v>-50.833333333333329</v>
      </c>
      <c r="X254" s="198" t="e">
        <v>#DIV/0!</v>
      </c>
      <c r="Y254" s="190"/>
      <c r="Z254" s="199"/>
      <c r="AA254" s="199"/>
      <c r="AB254" s="201"/>
      <c r="AC254" s="419">
        <f t="shared" si="22"/>
        <v>0</v>
      </c>
      <c r="AD254" s="201"/>
    </row>
    <row r="255" spans="1:30" hidden="1">
      <c r="A255" s="29" t="s">
        <v>5194</v>
      </c>
      <c r="B255" s="31" t="s">
        <v>4</v>
      </c>
      <c r="C255" s="17" t="s">
        <v>270</v>
      </c>
      <c r="D255" s="24" t="s">
        <v>271</v>
      </c>
      <c r="E255" s="23"/>
      <c r="F255" s="19">
        <v>3399</v>
      </c>
      <c r="G255" s="21">
        <v>3090</v>
      </c>
      <c r="H255" s="21">
        <v>3886</v>
      </c>
      <c r="I255" s="8">
        <f>VLOOKUP(C255,'202310-202403出荷数total2403220951'!B:F,5,0)</f>
        <v>1077</v>
      </c>
      <c r="J255" s="203">
        <f>VLOOKUP(C255,'出荷数2307～2406total241008110618'!B:F,5,0)</f>
        <v>1997</v>
      </c>
      <c r="K255" s="214">
        <f>VLOOKUP(C255,'出荷数2407-2506total250730101950'!B:F,5,0)</f>
        <v>1751</v>
      </c>
      <c r="L255" s="203">
        <f>VLOOKUP(C:C,total260724105509!B:F,5,0)</f>
        <v>1245</v>
      </c>
      <c r="M255" s="392" t="str">
        <f>VLOOKUP(C:C,処分売価!A:P,15,0)</f>
        <v>処分品</v>
      </c>
      <c r="N255" s="8"/>
      <c r="O255" s="21">
        <f t="shared" si="26"/>
        <v>518.75</v>
      </c>
      <c r="P255" s="44">
        <v>1083</v>
      </c>
      <c r="Q255" s="44">
        <v>0</v>
      </c>
      <c r="R255" s="44">
        <v>0</v>
      </c>
      <c r="S255" s="44">
        <v>0</v>
      </c>
      <c r="T255" s="44">
        <v>0</v>
      </c>
      <c r="U255" s="45">
        <v>0</v>
      </c>
      <c r="V255" s="45">
        <v>1083</v>
      </c>
      <c r="W255" s="45">
        <v>564.25</v>
      </c>
      <c r="X255" s="41">
        <v>1.1495844875346259</v>
      </c>
      <c r="Y255" s="190"/>
      <c r="Z255" s="46"/>
      <c r="AA255" s="46"/>
      <c r="AC255" s="415">
        <f t="shared" si="22"/>
        <v>0.86987951807228914</v>
      </c>
    </row>
    <row r="256" spans="1:30" s="402" customFormat="1" ht="15.75" hidden="1">
      <c r="A256" s="29" t="s">
        <v>5195</v>
      </c>
      <c r="B256" s="407" t="s">
        <v>4</v>
      </c>
      <c r="C256" s="404" t="s">
        <v>713</v>
      </c>
      <c r="D256" s="405" t="s">
        <v>1310</v>
      </c>
      <c r="E256" s="404"/>
      <c r="F256" s="395" t="e">
        <f>VLOOKUP(C256,#REF!,17,0 )</f>
        <v>#REF!</v>
      </c>
      <c r="G256" s="397">
        <v>18471</v>
      </c>
      <c r="H256" s="397">
        <v>11873</v>
      </c>
      <c r="I256" s="397">
        <f>VLOOKUP(C256,'202310-202403出荷数total2403220951'!B:F,5,0)</f>
        <v>21</v>
      </c>
      <c r="J256" s="397">
        <f>VLOOKUP(C256,'出荷数2307～2406total241008110618'!B:F,5,0)</f>
        <v>179</v>
      </c>
      <c r="K256" s="397">
        <f>VLOOKUP(C256,'出荷数2407-2506total250730101950'!B:F,5,0)</f>
        <v>20</v>
      </c>
      <c r="L256" s="397" t="e">
        <f>VLOOKUP(C:C,total260724105509!B:F,5,0)</f>
        <v>#N/A</v>
      </c>
      <c r="M256" s="398" t="str">
        <f>VLOOKUP(C:C,処分売価!A:P,15,0)</f>
        <v>処分品</v>
      </c>
      <c r="N256" s="397"/>
      <c r="O256" s="397" t="e">
        <f t="shared" si="26"/>
        <v>#N/A</v>
      </c>
      <c r="P256" s="397">
        <v>0</v>
      </c>
      <c r="Q256" s="397">
        <v>0</v>
      </c>
      <c r="R256" s="397">
        <v>0</v>
      </c>
      <c r="S256" s="397">
        <v>0</v>
      </c>
      <c r="T256" s="397">
        <v>0</v>
      </c>
      <c r="U256" s="399">
        <v>0</v>
      </c>
      <c r="V256" s="399">
        <v>0</v>
      </c>
      <c r="W256" s="399" t="e">
        <v>#N/A</v>
      </c>
      <c r="X256" s="400" t="e">
        <v>#N/A</v>
      </c>
      <c r="Y256" s="190"/>
      <c r="Z256" s="401"/>
      <c r="AA256" s="401"/>
      <c r="AC256" s="417" t="e">
        <f t="shared" si="22"/>
        <v>#N/A</v>
      </c>
    </row>
    <row r="257" spans="1:30" hidden="1">
      <c r="A257" s="29" t="s">
        <v>5196</v>
      </c>
      <c r="B257" s="31" t="s">
        <v>4</v>
      </c>
      <c r="C257" s="17" t="s">
        <v>273</v>
      </c>
      <c r="D257" s="24" t="s">
        <v>274</v>
      </c>
      <c r="E257" s="23"/>
      <c r="F257" s="19">
        <v>1919</v>
      </c>
      <c r="G257" s="21">
        <v>2904</v>
      </c>
      <c r="H257" s="21">
        <v>2412</v>
      </c>
      <c r="I257" s="8">
        <f>VLOOKUP(C257,'202310-202403出荷数total2403220951'!B:F,5,0)</f>
        <v>850</v>
      </c>
      <c r="J257" s="203">
        <f>VLOOKUP(C257,'出荷数2307～2406total241008110618'!B:F,5,0)</f>
        <v>2028</v>
      </c>
      <c r="K257" s="214">
        <f>VLOOKUP(C257,'出荷数2407-2506total250730101950'!B:F,5,0)</f>
        <v>1107</v>
      </c>
      <c r="L257" s="203">
        <f>VLOOKUP(C:C,total260724105509!B:F,5,0)</f>
        <v>457</v>
      </c>
      <c r="M257" s="392" t="str">
        <f>VLOOKUP(C:C,処分売価!A:P,15,0)</f>
        <v>処分品</v>
      </c>
      <c r="N257" s="8"/>
      <c r="O257" s="21">
        <f t="shared" si="26"/>
        <v>190.41666666666669</v>
      </c>
      <c r="P257" s="44">
        <v>3069</v>
      </c>
      <c r="Q257" s="44">
        <v>0</v>
      </c>
      <c r="R257" s="44">
        <v>0</v>
      </c>
      <c r="S257" s="44">
        <v>0</v>
      </c>
      <c r="T257" s="44">
        <v>0</v>
      </c>
      <c r="U257" s="45">
        <v>0</v>
      </c>
      <c r="V257" s="45">
        <v>3069</v>
      </c>
      <c r="W257" s="45">
        <v>2878.5833333333335</v>
      </c>
      <c r="X257" s="41">
        <v>0.14890843923101987</v>
      </c>
      <c r="Y257" s="190"/>
      <c r="Z257" s="46"/>
      <c r="AA257" s="46"/>
      <c r="AC257" s="415">
        <f t="shared" si="22"/>
        <v>6.7155361050328226</v>
      </c>
    </row>
    <row r="258" spans="1:30" hidden="1">
      <c r="A258" s="29" t="s">
        <v>5197</v>
      </c>
      <c r="B258" s="31" t="s">
        <v>4</v>
      </c>
      <c r="C258" s="17" t="s">
        <v>709</v>
      </c>
      <c r="D258" s="24" t="s">
        <v>717</v>
      </c>
      <c r="E258" s="23"/>
      <c r="F258" s="19">
        <v>0</v>
      </c>
      <c r="G258" s="21">
        <v>0</v>
      </c>
      <c r="H258" s="21">
        <v>8393</v>
      </c>
      <c r="I258" s="8">
        <f>VLOOKUP(C258,'202310-202403出荷数total2403220951'!B:F,5,0)</f>
        <v>7931</v>
      </c>
      <c r="J258" s="203">
        <f>VLOOKUP(C258,'出荷数2307～2406total241008110618'!B:F,5,0)</f>
        <v>17588</v>
      </c>
      <c r="K258" s="214">
        <f>VLOOKUP(C258,'出荷数2407-2506total250730101950'!B:F,5,0)</f>
        <v>16987</v>
      </c>
      <c r="L258" s="203">
        <f>VLOOKUP(C:C,total260724105509!B:F,5,0)</f>
        <v>17430</v>
      </c>
      <c r="M258" s="392"/>
      <c r="N258" s="211">
        <v>12000</v>
      </c>
      <c r="O258" s="211">
        <v>12000</v>
      </c>
      <c r="P258" s="44">
        <v>8509</v>
      </c>
      <c r="Q258" s="44">
        <v>1100</v>
      </c>
      <c r="R258" s="44">
        <v>5000</v>
      </c>
      <c r="S258" s="44">
        <v>0</v>
      </c>
      <c r="T258" s="44">
        <v>100</v>
      </c>
      <c r="U258" s="45">
        <v>1000</v>
      </c>
      <c r="V258" s="45">
        <v>13409</v>
      </c>
      <c r="W258" s="45">
        <v>1409</v>
      </c>
      <c r="X258" s="41">
        <v>2.0484193207192383</v>
      </c>
      <c r="Y258" s="190"/>
      <c r="Z258" s="46"/>
      <c r="AA258" s="46"/>
      <c r="AC258" s="415">
        <f t="shared" si="22"/>
        <v>0.48818129661503157</v>
      </c>
    </row>
    <row r="259" spans="1:30" hidden="1">
      <c r="A259" s="29" t="s">
        <v>5198</v>
      </c>
      <c r="B259" s="31" t="s">
        <v>4</v>
      </c>
      <c r="C259" s="17" t="s">
        <v>4100</v>
      </c>
      <c r="D259" s="24" t="s">
        <v>4427</v>
      </c>
      <c r="E259" s="23"/>
      <c r="F259" s="19"/>
      <c r="G259" s="21"/>
      <c r="H259" s="21"/>
      <c r="I259" s="8" t="e">
        <f>VLOOKUP(C259,'202310-202403出荷数total2403220951'!B:F,5,0)</f>
        <v>#N/A</v>
      </c>
      <c r="J259" s="203" t="e">
        <f>VLOOKUP(C259,'出荷数2307～2406total241008110618'!B:F,5,0)</f>
        <v>#N/A</v>
      </c>
      <c r="K259" s="214" t="e">
        <f>VLOOKUP(C259,'出荷数2407-2506total250730101950'!B:F,5,0)</f>
        <v>#N/A</v>
      </c>
      <c r="L259" s="203">
        <f>VLOOKUP(C:C,total260724105509!B:F,5,0)</f>
        <v>311</v>
      </c>
      <c r="M259" s="392"/>
      <c r="N259" s="213">
        <v>1500</v>
      </c>
      <c r="O259" s="211">
        <v>1500</v>
      </c>
      <c r="P259" s="44">
        <v>2570</v>
      </c>
      <c r="Q259" s="44">
        <v>525</v>
      </c>
      <c r="R259" s="44">
        <v>0</v>
      </c>
      <c r="S259" s="44">
        <v>0</v>
      </c>
      <c r="T259" s="44">
        <v>525</v>
      </c>
      <c r="U259" s="45">
        <v>0</v>
      </c>
      <c r="V259" s="45">
        <v>2045</v>
      </c>
      <c r="W259" s="45">
        <v>545</v>
      </c>
      <c r="X259" s="41">
        <v>0.12101167315175097</v>
      </c>
      <c r="Y259" s="190"/>
      <c r="Z259" s="46"/>
      <c r="AA259" s="46"/>
      <c r="AC259" s="415">
        <f t="shared" si="22"/>
        <v>8.2636655948553059</v>
      </c>
    </row>
    <row r="260" spans="1:30" s="402" customFormat="1" hidden="1">
      <c r="A260" s="29" t="s">
        <v>5199</v>
      </c>
      <c r="B260" s="407" t="s">
        <v>4</v>
      </c>
      <c r="C260" s="404" t="s">
        <v>275</v>
      </c>
      <c r="D260" s="405" t="s">
        <v>276</v>
      </c>
      <c r="E260" s="404"/>
      <c r="F260" s="395">
        <v>2255</v>
      </c>
      <c r="G260" s="397">
        <v>2545</v>
      </c>
      <c r="H260" s="397">
        <v>2670</v>
      </c>
      <c r="I260" s="397">
        <f>VLOOKUP(C260,'202310-202403出荷数total2403220951'!B:F,5,0)</f>
        <v>879</v>
      </c>
      <c r="J260" s="397">
        <f>VLOOKUP(C260,'出荷数2307～2406total241008110618'!B:F,5,0)</f>
        <v>2296</v>
      </c>
      <c r="K260" s="397">
        <f>VLOOKUP(C260,'出荷数2407-2506total250730101950'!B:F,5,0)</f>
        <v>457</v>
      </c>
      <c r="L260" s="397" t="e">
        <f>VLOOKUP(C:C,total260724105509!B:F,5,0)</f>
        <v>#N/A</v>
      </c>
      <c r="M260" s="398" t="str">
        <f>VLOOKUP(C:C,処分売価!A:P,15,0)</f>
        <v>処分品</v>
      </c>
      <c r="N260" s="397"/>
      <c r="O260" s="397" t="e">
        <f>L260/12*5</f>
        <v>#N/A</v>
      </c>
      <c r="P260" s="397">
        <v>0</v>
      </c>
      <c r="Q260" s="397">
        <v>0</v>
      </c>
      <c r="R260" s="397">
        <v>0</v>
      </c>
      <c r="S260" s="397">
        <v>0</v>
      </c>
      <c r="T260" s="397">
        <v>0</v>
      </c>
      <c r="U260" s="399">
        <v>0</v>
      </c>
      <c r="V260" s="399">
        <v>0</v>
      </c>
      <c r="W260" s="399" t="e">
        <v>#N/A</v>
      </c>
      <c r="X260" s="400" t="e">
        <v>#N/A</v>
      </c>
      <c r="Y260" s="190"/>
      <c r="Z260" s="401"/>
      <c r="AA260" s="401"/>
      <c r="AB260" s="406"/>
      <c r="AC260" s="420" t="e">
        <f t="shared" si="22"/>
        <v>#N/A</v>
      </c>
      <c r="AD260" s="406"/>
    </row>
    <row r="261" spans="1:30" hidden="1">
      <c r="A261" s="29" t="s">
        <v>5200</v>
      </c>
      <c r="B261" s="31" t="s">
        <v>4</v>
      </c>
      <c r="C261" s="17" t="s">
        <v>3793</v>
      </c>
      <c r="D261" s="24" t="s">
        <v>276</v>
      </c>
      <c r="E261" s="23"/>
      <c r="F261" s="19"/>
      <c r="G261" s="21"/>
      <c r="H261" s="21"/>
      <c r="I261" s="8" t="e">
        <f>VLOOKUP(C261,'202310-202403出荷数total2403220951'!B:F,5,0)</f>
        <v>#N/A</v>
      </c>
      <c r="J261" s="203" t="e">
        <f>VLOOKUP(C261,'出荷数2307～2406total241008110618'!B:F,5,0)</f>
        <v>#N/A</v>
      </c>
      <c r="K261" s="214">
        <f>VLOOKUP(C261,'出荷数2407-2506total250730101950'!B:F,5,0)</f>
        <v>1929</v>
      </c>
      <c r="L261" s="203">
        <f>VLOOKUP(C:C,total260724105509!B:F,5,0)</f>
        <v>1575</v>
      </c>
      <c r="M261" s="392"/>
      <c r="N261" s="211">
        <v>2000</v>
      </c>
      <c r="O261" s="211">
        <v>2000</v>
      </c>
      <c r="P261" s="44">
        <v>5148</v>
      </c>
      <c r="Q261" s="44">
        <v>0</v>
      </c>
      <c r="R261" s="44">
        <v>0</v>
      </c>
      <c r="S261" s="44">
        <v>0</v>
      </c>
      <c r="T261" s="44">
        <v>0</v>
      </c>
      <c r="U261" s="45">
        <v>0</v>
      </c>
      <c r="V261" s="45">
        <v>5148</v>
      </c>
      <c r="W261" s="45">
        <v>3148</v>
      </c>
      <c r="X261" s="41">
        <v>0.30594405594405594</v>
      </c>
      <c r="Y261" s="190"/>
      <c r="Z261" s="46"/>
      <c r="AA261" s="46"/>
      <c r="AC261" s="415">
        <f t="shared" si="22"/>
        <v>3.2685714285714287</v>
      </c>
    </row>
    <row r="262" spans="1:30" hidden="1">
      <c r="A262" s="29" t="s">
        <v>5201</v>
      </c>
      <c r="B262" s="31" t="s">
        <v>4</v>
      </c>
      <c r="C262" s="6" t="s">
        <v>277</v>
      </c>
      <c r="D262" s="20" t="s">
        <v>278</v>
      </c>
      <c r="E262" s="19"/>
      <c r="F262" s="19">
        <v>1568</v>
      </c>
      <c r="G262" s="21">
        <v>1942</v>
      </c>
      <c r="H262" s="21">
        <v>1574</v>
      </c>
      <c r="I262" s="8">
        <f>VLOOKUP(C262,'202310-202403出荷数total2403220951'!B:F,5,0)</f>
        <v>294</v>
      </c>
      <c r="J262" s="203">
        <f>VLOOKUP(C262,'出荷数2307～2406total241008110618'!B:F,5,0)</f>
        <v>1143</v>
      </c>
      <c r="K262" s="214">
        <f>VLOOKUP(C262,'出荷数2407-2506total250730101950'!B:F,5,0)</f>
        <v>179</v>
      </c>
      <c r="L262" s="203">
        <f>VLOOKUP(C:C,total260724105509!B:F,5,0)</f>
        <v>148</v>
      </c>
      <c r="M262" s="392" t="str">
        <f>VLOOKUP(C:C,処分売価!A:P,15,0)</f>
        <v>処分品</v>
      </c>
      <c r="N262" s="8"/>
      <c r="O262" s="21">
        <f t="shared" ref="O262:O273" si="27">L262/12*5</f>
        <v>61.666666666666671</v>
      </c>
      <c r="P262" s="44">
        <v>1013</v>
      </c>
      <c r="Q262" s="44">
        <v>0</v>
      </c>
      <c r="R262" s="44">
        <v>0</v>
      </c>
      <c r="S262" s="44">
        <v>0</v>
      </c>
      <c r="T262" s="44">
        <v>0</v>
      </c>
      <c r="U262" s="45">
        <v>0</v>
      </c>
      <c r="V262" s="45">
        <v>1013</v>
      </c>
      <c r="W262" s="45">
        <v>951.33333333333337</v>
      </c>
      <c r="X262" s="41">
        <v>0.14610069101678183</v>
      </c>
      <c r="Y262" s="190"/>
      <c r="Z262" s="46"/>
      <c r="AA262" s="46"/>
      <c r="AC262" s="415">
        <f t="shared" si="22"/>
        <v>6.8445945945945947</v>
      </c>
    </row>
    <row r="263" spans="1:30" hidden="1">
      <c r="A263" s="29" t="s">
        <v>5202</v>
      </c>
      <c r="B263" s="31" t="s">
        <v>4</v>
      </c>
      <c r="C263" s="17" t="s">
        <v>334</v>
      </c>
      <c r="D263" s="24" t="s">
        <v>335</v>
      </c>
      <c r="E263" s="23"/>
      <c r="F263" s="19">
        <v>3321</v>
      </c>
      <c r="G263" s="21">
        <v>3161</v>
      </c>
      <c r="H263" s="21">
        <v>2352</v>
      </c>
      <c r="I263" s="8">
        <f>VLOOKUP(C263,'202310-202403出荷数total2403220951'!B:F,5,0)</f>
        <v>1294</v>
      </c>
      <c r="J263" s="203">
        <f>VLOOKUP(C263,'出荷数2307～2406total241008110618'!B:F,5,0)</f>
        <v>2368</v>
      </c>
      <c r="K263" s="214">
        <f>VLOOKUP(C263,'出荷数2407-2506total250730101950'!B:F,5,0)</f>
        <v>559</v>
      </c>
      <c r="L263" s="203">
        <f>VLOOKUP(C:C,total260724105509!B:F,5,0)</f>
        <v>645</v>
      </c>
      <c r="M263" s="392"/>
      <c r="N263" s="8"/>
      <c r="O263" s="21">
        <f t="shared" si="27"/>
        <v>268.75</v>
      </c>
      <c r="P263" s="44">
        <v>3174</v>
      </c>
      <c r="Q263" s="44">
        <v>0</v>
      </c>
      <c r="R263" s="44">
        <v>0</v>
      </c>
      <c r="S263" s="44">
        <v>0</v>
      </c>
      <c r="T263" s="44">
        <v>0</v>
      </c>
      <c r="U263" s="45">
        <v>0</v>
      </c>
      <c r="V263" s="45">
        <v>3174</v>
      </c>
      <c r="W263" s="45">
        <v>2905.25</v>
      </c>
      <c r="X263" s="41">
        <v>0.20321361058601134</v>
      </c>
      <c r="Y263" s="190"/>
      <c r="Z263" s="46"/>
      <c r="AA263" s="46"/>
      <c r="AC263" s="415">
        <f t="shared" si="22"/>
        <v>4.9209302325581392</v>
      </c>
    </row>
    <row r="264" spans="1:30" hidden="1">
      <c r="A264" s="29" t="s">
        <v>5203</v>
      </c>
      <c r="B264" s="31" t="s">
        <v>4</v>
      </c>
      <c r="C264" s="17" t="s">
        <v>281</v>
      </c>
      <c r="D264" s="24" t="s">
        <v>282</v>
      </c>
      <c r="E264" s="23"/>
      <c r="F264" s="19">
        <v>1190</v>
      </c>
      <c r="G264" s="21">
        <v>257</v>
      </c>
      <c r="H264" s="21">
        <v>20</v>
      </c>
      <c r="I264" s="8">
        <f>VLOOKUP(C264,'202310-202403出荷数total2403220951'!B:F,5,0)</f>
        <v>6</v>
      </c>
      <c r="J264" s="203">
        <f>VLOOKUP(C264,'出荷数2307～2406total241008110618'!B:F,5,0)</f>
        <v>913</v>
      </c>
      <c r="K264" s="214">
        <f>VLOOKUP(C264,'出荷数2407-2506total250730101950'!B:F,5,0)</f>
        <v>38</v>
      </c>
      <c r="L264" s="203">
        <f>VLOOKUP(C:C,total260724105509!B:F,5,0)</f>
        <v>215</v>
      </c>
      <c r="M264" s="392" t="str">
        <f>VLOOKUP(C:C,処分売価!A:P,15,0)</f>
        <v>処分品</v>
      </c>
      <c r="N264" s="8"/>
      <c r="O264" s="21">
        <f t="shared" si="27"/>
        <v>89.583333333333343</v>
      </c>
      <c r="P264" s="44">
        <v>2985</v>
      </c>
      <c r="Q264" s="44">
        <v>0</v>
      </c>
      <c r="R264" s="44">
        <v>0</v>
      </c>
      <c r="S264" s="44">
        <v>0</v>
      </c>
      <c r="T264" s="44">
        <v>0</v>
      </c>
      <c r="U264" s="45">
        <v>0</v>
      </c>
      <c r="V264" s="45">
        <v>2985</v>
      </c>
      <c r="W264" s="45">
        <v>2895.4166666666665</v>
      </c>
      <c r="X264" s="41">
        <v>7.2026800670016752E-2</v>
      </c>
      <c r="Y264" s="190"/>
      <c r="Z264" s="46"/>
      <c r="AA264" s="46"/>
      <c r="AC264" s="415">
        <f t="shared" si="22"/>
        <v>13.883720930232558</v>
      </c>
    </row>
    <row r="265" spans="1:30" hidden="1">
      <c r="A265" s="29" t="s">
        <v>5204</v>
      </c>
      <c r="B265" s="31" t="s">
        <v>4</v>
      </c>
      <c r="C265" s="17" t="s">
        <v>283</v>
      </c>
      <c r="D265" s="24" t="s">
        <v>284</v>
      </c>
      <c r="E265" s="23" t="s">
        <v>285</v>
      </c>
      <c r="F265" s="19"/>
      <c r="G265" s="21">
        <v>15</v>
      </c>
      <c r="H265" s="21">
        <v>63</v>
      </c>
      <c r="I265" s="8">
        <f>VLOOKUP(C265,'202310-202403出荷数total2403220951'!B:F,5,0)</f>
        <v>9</v>
      </c>
      <c r="J265" s="203">
        <f>VLOOKUP(C265,'出荷数2307～2406total241008110618'!B:F,5,0)</f>
        <v>60</v>
      </c>
      <c r="K265" s="214">
        <f>VLOOKUP(C265,'出荷数2407-2506total250730101950'!B:F,5,0)</f>
        <v>532</v>
      </c>
      <c r="L265" s="203">
        <f>VLOOKUP(C:C,total260724105509!B:F,5,0)</f>
        <v>253</v>
      </c>
      <c r="M265" s="392" t="str">
        <f>VLOOKUP(C:C,処分売価!A:P,15,0)</f>
        <v>処分品</v>
      </c>
      <c r="N265" s="8"/>
      <c r="O265" s="21">
        <f t="shared" si="27"/>
        <v>105.41666666666666</v>
      </c>
      <c r="P265" s="44">
        <v>2109</v>
      </c>
      <c r="Q265" s="44">
        <v>400</v>
      </c>
      <c r="R265" s="44">
        <v>0</v>
      </c>
      <c r="S265" s="44">
        <v>0</v>
      </c>
      <c r="T265" s="44">
        <v>400</v>
      </c>
      <c r="U265" s="45">
        <v>0</v>
      </c>
      <c r="V265" s="45">
        <v>1709</v>
      </c>
      <c r="W265" s="45">
        <v>1603.5833333333333</v>
      </c>
      <c r="X265" s="41">
        <v>0.11996206733048838</v>
      </c>
      <c r="Y265" s="190"/>
      <c r="Z265" s="46"/>
      <c r="AA265" s="46"/>
      <c r="AC265" s="415">
        <f t="shared" si="22"/>
        <v>8.3359683794466406</v>
      </c>
    </row>
    <row r="266" spans="1:30" hidden="1">
      <c r="A266" s="29" t="s">
        <v>5205</v>
      </c>
      <c r="B266" s="31" t="s">
        <v>4</v>
      </c>
      <c r="C266" s="17" t="s">
        <v>286</v>
      </c>
      <c r="D266" s="24" t="s">
        <v>284</v>
      </c>
      <c r="E266" s="23" t="s">
        <v>287</v>
      </c>
      <c r="F266" s="19"/>
      <c r="G266" s="21">
        <v>13</v>
      </c>
      <c r="H266" s="21">
        <v>1763</v>
      </c>
      <c r="I266" s="8">
        <f>VLOOKUP(C266,'202310-202403出荷数total2403220951'!B:F,5,0)</f>
        <v>1037</v>
      </c>
      <c r="J266" s="203">
        <f>VLOOKUP(C266,'出荷数2307～2406total241008110618'!B:F,5,0)</f>
        <v>1632</v>
      </c>
      <c r="K266" s="214">
        <f>VLOOKUP(C266,'出荷数2407-2506total250730101950'!B:F,5,0)</f>
        <v>3459</v>
      </c>
      <c r="L266" s="203">
        <f>VLOOKUP(C:C,total260724105509!B:F,5,0)</f>
        <v>2752</v>
      </c>
      <c r="M266" s="392"/>
      <c r="N266" s="211">
        <v>1000</v>
      </c>
      <c r="O266" s="21">
        <f t="shared" si="27"/>
        <v>1146.6666666666667</v>
      </c>
      <c r="P266" s="44">
        <v>4129</v>
      </c>
      <c r="Q266" s="44">
        <v>3420</v>
      </c>
      <c r="R266" s="44">
        <v>0</v>
      </c>
      <c r="S266" s="44">
        <v>0</v>
      </c>
      <c r="T266" s="44">
        <v>3420</v>
      </c>
      <c r="U266" s="45">
        <v>0</v>
      </c>
      <c r="V266" s="45">
        <v>709</v>
      </c>
      <c r="W266" s="45">
        <v>-437.66666666666674</v>
      </c>
      <c r="X266" s="41">
        <v>0.66650520707193028</v>
      </c>
      <c r="Y266" s="190"/>
      <c r="Z266" s="46"/>
      <c r="AA266" s="46"/>
      <c r="AC266" s="415">
        <f t="shared" si="22"/>
        <v>1.5003633720930232</v>
      </c>
    </row>
    <row r="267" spans="1:30" hidden="1">
      <c r="A267" s="29" t="s">
        <v>5206</v>
      </c>
      <c r="B267" s="31" t="s">
        <v>4</v>
      </c>
      <c r="C267" s="6" t="s">
        <v>336</v>
      </c>
      <c r="D267" s="20" t="s">
        <v>337</v>
      </c>
      <c r="E267" s="19"/>
      <c r="F267" s="19">
        <v>14890</v>
      </c>
      <c r="G267" s="21">
        <v>8789</v>
      </c>
      <c r="H267" s="21">
        <v>7412</v>
      </c>
      <c r="I267" s="8">
        <f>VLOOKUP(C267,'202310-202403出荷数total2403220951'!B:F,5,0)</f>
        <v>2096</v>
      </c>
      <c r="J267" s="203">
        <f>VLOOKUP(C267,'出荷数2307～2406total241008110618'!B:F,5,0)</f>
        <v>4099</v>
      </c>
      <c r="K267" s="214">
        <f>VLOOKUP(C267,'出荷数2407-2506total250730101950'!B:F,5,0)</f>
        <v>5341</v>
      </c>
      <c r="L267" s="203">
        <f>VLOOKUP(C:C,total260724105509!B:F,5,0)</f>
        <v>5274</v>
      </c>
      <c r="M267" s="392"/>
      <c r="N267" s="8"/>
      <c r="O267" s="21">
        <f t="shared" si="27"/>
        <v>2197.5</v>
      </c>
      <c r="P267" s="44">
        <v>3534</v>
      </c>
      <c r="Q267" s="44">
        <v>0</v>
      </c>
      <c r="R267" s="44">
        <v>0</v>
      </c>
      <c r="S267" s="44">
        <v>0</v>
      </c>
      <c r="T267" s="44">
        <v>0</v>
      </c>
      <c r="U267" s="45">
        <v>0</v>
      </c>
      <c r="V267" s="45">
        <v>3534</v>
      </c>
      <c r="W267" s="45">
        <v>1336.5</v>
      </c>
      <c r="X267" s="41">
        <v>1.4923599320882852</v>
      </c>
      <c r="Y267" s="190"/>
      <c r="Z267" s="46"/>
      <c r="AA267" s="46"/>
      <c r="AC267" s="415">
        <f t="shared" si="22"/>
        <v>0.67007963594994313</v>
      </c>
    </row>
    <row r="268" spans="1:30" hidden="1">
      <c r="A268" s="29" t="s">
        <v>5207</v>
      </c>
      <c r="B268" s="31" t="s">
        <v>4</v>
      </c>
      <c r="C268" s="6" t="s">
        <v>288</v>
      </c>
      <c r="D268" s="20" t="s">
        <v>289</v>
      </c>
      <c r="E268" s="19"/>
      <c r="F268" s="19">
        <v>804</v>
      </c>
      <c r="G268" s="21">
        <v>1002</v>
      </c>
      <c r="H268" s="21">
        <v>420</v>
      </c>
      <c r="I268" s="8">
        <f>VLOOKUP(C268,'202310-202403出荷数total2403220951'!B:F,5,0)</f>
        <v>202</v>
      </c>
      <c r="J268" s="203">
        <f>VLOOKUP(C268,'出荷数2307～2406total241008110618'!B:F,5,0)</f>
        <v>535</v>
      </c>
      <c r="K268" s="214">
        <f>VLOOKUP(C268,'出荷数2407-2506total250730101950'!B:F,5,0)</f>
        <v>533</v>
      </c>
      <c r="L268" s="203">
        <f>VLOOKUP(C:C,total260724105509!B:F,5,0)</f>
        <v>616</v>
      </c>
      <c r="M268" s="392"/>
      <c r="N268" s="8"/>
      <c r="O268" s="21">
        <f t="shared" si="27"/>
        <v>256.66666666666669</v>
      </c>
      <c r="P268" s="44">
        <v>4398</v>
      </c>
      <c r="Q268" s="44">
        <v>1000</v>
      </c>
      <c r="R268" s="44">
        <v>0</v>
      </c>
      <c r="S268" s="44">
        <v>0</v>
      </c>
      <c r="T268" s="44">
        <v>100</v>
      </c>
      <c r="U268" s="45">
        <v>900</v>
      </c>
      <c r="V268" s="45">
        <v>4298</v>
      </c>
      <c r="W268" s="45">
        <v>4041.3333333333335</v>
      </c>
      <c r="X268" s="41">
        <v>0.14006366530241018</v>
      </c>
      <c r="Y268" s="190"/>
      <c r="Z268" s="46"/>
      <c r="AA268" s="46"/>
      <c r="AC268" s="415">
        <f t="shared" si="22"/>
        <v>7.1396103896103895</v>
      </c>
    </row>
    <row r="269" spans="1:30" hidden="1">
      <c r="A269" s="29" t="s">
        <v>5208</v>
      </c>
      <c r="B269" s="31" t="s">
        <v>4</v>
      </c>
      <c r="C269" s="6" t="s">
        <v>290</v>
      </c>
      <c r="D269" s="20" t="s">
        <v>353</v>
      </c>
      <c r="E269" s="19"/>
      <c r="F269" s="19">
        <v>9500</v>
      </c>
      <c r="G269" s="21">
        <v>10728</v>
      </c>
      <c r="H269" s="21">
        <v>10697</v>
      </c>
      <c r="I269" s="8">
        <f>VLOOKUP(C269,'202310-202403出荷数total2403220951'!B:F,5,0)</f>
        <v>1681</v>
      </c>
      <c r="J269" s="203">
        <f>VLOOKUP(C269,'出荷数2307～2406total241008110618'!B:F,5,0)</f>
        <v>2982</v>
      </c>
      <c r="K269" s="214">
        <f>VLOOKUP(C269,'出荷数2407-2506total250730101950'!B:F,5,0)</f>
        <v>2981</v>
      </c>
      <c r="L269" s="203">
        <f>VLOOKUP(C:C,total260724105509!B:F,5,0)</f>
        <v>1082</v>
      </c>
      <c r="M269" s="392"/>
      <c r="N269" s="8"/>
      <c r="O269" s="21">
        <f t="shared" si="27"/>
        <v>450.83333333333337</v>
      </c>
      <c r="P269" s="44">
        <v>5560</v>
      </c>
      <c r="Q269" s="44">
        <v>550</v>
      </c>
      <c r="R269" s="44">
        <v>0</v>
      </c>
      <c r="S269" s="44">
        <v>0</v>
      </c>
      <c r="T269" s="44">
        <v>850</v>
      </c>
      <c r="U269" s="45">
        <v>-300</v>
      </c>
      <c r="V269" s="45">
        <v>4710</v>
      </c>
      <c r="W269" s="45">
        <v>4259.166666666667</v>
      </c>
      <c r="X269" s="41">
        <v>0.19460431654676258</v>
      </c>
      <c r="Y269" s="190"/>
      <c r="Z269" s="46"/>
      <c r="AA269" s="46"/>
      <c r="AC269" s="415">
        <f t="shared" si="22"/>
        <v>5.1386321626617377</v>
      </c>
    </row>
    <row r="270" spans="1:30" hidden="1">
      <c r="A270" s="29" t="s">
        <v>5209</v>
      </c>
      <c r="B270" s="31" t="s">
        <v>4</v>
      </c>
      <c r="C270" s="17" t="s">
        <v>291</v>
      </c>
      <c r="D270" s="24" t="s">
        <v>292</v>
      </c>
      <c r="E270" s="23"/>
      <c r="F270" s="19">
        <v>12966</v>
      </c>
      <c r="G270" s="21">
        <v>14030</v>
      </c>
      <c r="H270" s="21">
        <v>8212</v>
      </c>
      <c r="I270" s="8">
        <f>VLOOKUP(C270,'202310-202403出荷数total2403220951'!B:F,5,0)</f>
        <v>3253</v>
      </c>
      <c r="J270" s="203">
        <f>VLOOKUP(C270,'出荷数2307～2406total241008110618'!B:F,5,0)</f>
        <v>8174</v>
      </c>
      <c r="K270" s="214">
        <f>VLOOKUP(C270,'出荷数2407-2506total250730101950'!B:F,5,0)</f>
        <v>2540</v>
      </c>
      <c r="L270" s="203">
        <f>VLOOKUP(C:C,total260724105509!B:F,5,0)</f>
        <v>1788</v>
      </c>
      <c r="M270" s="392"/>
      <c r="N270" s="8"/>
      <c r="O270" s="21">
        <f t="shared" si="27"/>
        <v>745</v>
      </c>
      <c r="P270" s="44">
        <v>5710</v>
      </c>
      <c r="Q270" s="44">
        <v>0</v>
      </c>
      <c r="R270" s="44">
        <v>0</v>
      </c>
      <c r="S270" s="44">
        <v>0</v>
      </c>
      <c r="T270" s="44">
        <v>0</v>
      </c>
      <c r="U270" s="45">
        <v>0</v>
      </c>
      <c r="V270" s="45">
        <v>5710</v>
      </c>
      <c r="W270" s="45">
        <v>4965</v>
      </c>
      <c r="X270" s="41">
        <v>0.31313485113835376</v>
      </c>
      <c r="Y270" s="190"/>
      <c r="Z270" s="46"/>
      <c r="AA270" s="46"/>
      <c r="AC270" s="415">
        <f t="shared" si="22"/>
        <v>3.1935123042505591</v>
      </c>
    </row>
    <row r="271" spans="1:30" hidden="1">
      <c r="A271" s="29" t="s">
        <v>5210</v>
      </c>
      <c r="B271" s="31" t="s">
        <v>4</v>
      </c>
      <c r="C271" s="6" t="s">
        <v>293</v>
      </c>
      <c r="D271" s="20" t="s">
        <v>294</v>
      </c>
      <c r="E271" s="19"/>
      <c r="F271" s="19"/>
      <c r="G271" s="21">
        <v>5</v>
      </c>
      <c r="H271" s="21">
        <v>1</v>
      </c>
      <c r="I271" s="8">
        <f>VLOOKUP(C271,'202310-202403出荷数total2403220951'!B:F,5,0)</f>
        <v>2</v>
      </c>
      <c r="J271" s="203">
        <f>VLOOKUP(C271,'出荷数2307～2406total241008110618'!B:F,5,0)</f>
        <v>2</v>
      </c>
      <c r="K271" s="214">
        <f>VLOOKUP(C271,'出荷数2407-2506total250730101950'!B:F,5,0)</f>
        <v>100</v>
      </c>
      <c r="L271" s="203" t="e">
        <f>VLOOKUP(C:C,total260724105509!B:F,5,0)</f>
        <v>#N/A</v>
      </c>
      <c r="M271" s="392"/>
      <c r="N271" s="8"/>
      <c r="O271" s="21" t="e">
        <f t="shared" si="27"/>
        <v>#N/A</v>
      </c>
      <c r="P271" s="44">
        <v>10</v>
      </c>
      <c r="Q271" s="44">
        <v>0</v>
      </c>
      <c r="R271" s="44">
        <v>0</v>
      </c>
      <c r="S271" s="44">
        <v>0</v>
      </c>
      <c r="T271" s="44">
        <v>0</v>
      </c>
      <c r="U271" s="45">
        <v>0</v>
      </c>
      <c r="V271" s="45">
        <v>10</v>
      </c>
      <c r="W271" s="45" t="e">
        <v>#N/A</v>
      </c>
      <c r="X271" s="41" t="e">
        <v>#N/A</v>
      </c>
      <c r="Y271" s="190"/>
      <c r="Z271" s="46"/>
      <c r="AA271" s="46"/>
      <c r="AC271" s="415" t="e">
        <f t="shared" si="22"/>
        <v>#N/A</v>
      </c>
    </row>
    <row r="272" spans="1:30" s="402" customFormat="1" hidden="1">
      <c r="A272" s="29" t="s">
        <v>5211</v>
      </c>
      <c r="B272" s="407" t="s">
        <v>4</v>
      </c>
      <c r="C272" s="404" t="s">
        <v>338</v>
      </c>
      <c r="D272" s="405" t="s">
        <v>339</v>
      </c>
      <c r="E272" s="404"/>
      <c r="F272" s="395">
        <v>2286</v>
      </c>
      <c r="G272" s="397">
        <v>1421</v>
      </c>
      <c r="H272" s="397">
        <v>1951</v>
      </c>
      <c r="I272" s="397" t="e">
        <f>VLOOKUP(C272,'202310-202403出荷数total2403220951'!B:F,5,0)</f>
        <v>#N/A</v>
      </c>
      <c r="J272" s="397">
        <f>VLOOKUP(C272,'出荷数2307～2406total241008110618'!B:F,5,0)</f>
        <v>842</v>
      </c>
      <c r="K272" s="397">
        <f>VLOOKUP(C272,'出荷数2407-2506total250730101950'!B:F,5,0)</f>
        <v>2974</v>
      </c>
      <c r="L272" s="397">
        <f>VLOOKUP(C:C,total260724105509!B:F,5,0)</f>
        <v>2970</v>
      </c>
      <c r="M272" s="398"/>
      <c r="N272" s="397"/>
      <c r="O272" s="397">
        <f t="shared" si="27"/>
        <v>1237.5</v>
      </c>
      <c r="P272" s="397">
        <v>0</v>
      </c>
      <c r="Q272" s="397">
        <v>0</v>
      </c>
      <c r="R272" s="397">
        <v>0</v>
      </c>
      <c r="S272" s="397">
        <v>0</v>
      </c>
      <c r="T272" s="397">
        <v>0</v>
      </c>
      <c r="U272" s="399">
        <v>0</v>
      </c>
      <c r="V272" s="399">
        <v>0</v>
      </c>
      <c r="W272" s="399">
        <v>-1237.5</v>
      </c>
      <c r="X272" s="400" t="e">
        <v>#DIV/0!</v>
      </c>
      <c r="Y272" s="190"/>
      <c r="Z272" s="401"/>
      <c r="AA272" s="401"/>
      <c r="AB272" s="406"/>
      <c r="AC272" s="420">
        <f t="shared" si="22"/>
        <v>0</v>
      </c>
      <c r="AD272" s="406"/>
    </row>
    <row r="273" spans="1:30" s="200" customFormat="1" hidden="1">
      <c r="A273" s="29" t="s">
        <v>5212</v>
      </c>
      <c r="B273" s="212" t="s">
        <v>4</v>
      </c>
      <c r="C273" s="235" t="s">
        <v>340</v>
      </c>
      <c r="D273" s="236" t="s">
        <v>341</v>
      </c>
      <c r="E273" s="235" t="s">
        <v>342</v>
      </c>
      <c r="F273" s="194">
        <v>7185</v>
      </c>
      <c r="G273" s="196">
        <v>6168</v>
      </c>
      <c r="H273" s="196">
        <v>3961</v>
      </c>
      <c r="I273" s="196">
        <f>VLOOKUP(C273,'202310-202403出荷数total2403220951'!B:F,5,0)</f>
        <v>816</v>
      </c>
      <c r="J273" s="196">
        <f>VLOOKUP(C273,'出荷数2307～2406total241008110618'!B:F,5,0)</f>
        <v>2248</v>
      </c>
      <c r="K273" s="196">
        <f>VLOOKUP(C273,'出荷数2407-2506total250730101950'!B:F,5,0)</f>
        <v>1584</v>
      </c>
      <c r="L273" s="203">
        <f>VLOOKUP(C:C,total260724105509!B:F,5,0)</f>
        <v>770</v>
      </c>
      <c r="M273" s="392"/>
      <c r="N273" s="196"/>
      <c r="O273" s="196">
        <f t="shared" si="27"/>
        <v>320.83333333333337</v>
      </c>
      <c r="P273" s="196">
        <v>548</v>
      </c>
      <c r="Q273" s="196">
        <v>0</v>
      </c>
      <c r="R273" s="196">
        <v>0</v>
      </c>
      <c r="S273" s="196">
        <v>0</v>
      </c>
      <c r="T273" s="196">
        <v>0</v>
      </c>
      <c r="U273" s="197">
        <v>0</v>
      </c>
      <c r="V273" s="197">
        <v>548</v>
      </c>
      <c r="W273" s="197">
        <v>227.16666666666663</v>
      </c>
      <c r="X273" s="198">
        <v>1.4051094890510949</v>
      </c>
      <c r="Y273" s="190"/>
      <c r="Z273" s="199"/>
      <c r="AA273" s="199"/>
      <c r="AB273" s="201"/>
      <c r="AC273" s="419">
        <f t="shared" si="22"/>
        <v>0.7116883116883117</v>
      </c>
      <c r="AD273" s="201"/>
    </row>
    <row r="274" spans="1:30" hidden="1">
      <c r="A274" s="29" t="s">
        <v>5213</v>
      </c>
      <c r="B274" s="31" t="s">
        <v>4</v>
      </c>
      <c r="C274" s="17" t="s">
        <v>344</v>
      </c>
      <c r="D274" s="24" t="s">
        <v>345</v>
      </c>
      <c r="E274" s="23"/>
      <c r="F274" s="19">
        <v>7385</v>
      </c>
      <c r="G274" s="21">
        <v>6339</v>
      </c>
      <c r="H274" s="21">
        <v>6574</v>
      </c>
      <c r="I274" s="8">
        <f>VLOOKUP(C274,'202310-202403出荷数total2403220951'!B:F,5,0)</f>
        <v>3247</v>
      </c>
      <c r="J274" s="203">
        <f>VLOOKUP(C274,'出荷数2307～2406total241008110618'!B:F,5,0)</f>
        <v>7174</v>
      </c>
      <c r="K274" s="214">
        <f>VLOOKUP(C274,'出荷数2407-2506total250730101950'!B:F,5,0)</f>
        <v>7562</v>
      </c>
      <c r="L274" s="203">
        <f>VLOOKUP(C:C,total260724105509!B:F,5,0)</f>
        <v>8258</v>
      </c>
      <c r="M274" s="392"/>
      <c r="N274" s="211">
        <v>4000</v>
      </c>
      <c r="O274" s="211">
        <v>4000</v>
      </c>
      <c r="P274" s="44">
        <v>2888</v>
      </c>
      <c r="Q274" s="44">
        <v>0</v>
      </c>
      <c r="R274" s="44">
        <v>3000</v>
      </c>
      <c r="S274" s="44">
        <v>0</v>
      </c>
      <c r="T274" s="44">
        <v>244</v>
      </c>
      <c r="U274" s="45">
        <v>-244</v>
      </c>
      <c r="V274" s="45">
        <v>5644</v>
      </c>
      <c r="W274" s="45">
        <v>1644</v>
      </c>
      <c r="X274" s="41">
        <v>2.8594182825484764</v>
      </c>
      <c r="Y274" s="190"/>
      <c r="Z274" s="46"/>
      <c r="AA274" s="46"/>
      <c r="AC274" s="415">
        <f t="shared" si="22"/>
        <v>0.34972148219907967</v>
      </c>
    </row>
    <row r="275" spans="1:30" hidden="1">
      <c r="A275" s="29" t="s">
        <v>5214</v>
      </c>
      <c r="B275" s="31" t="s">
        <v>4</v>
      </c>
      <c r="C275" s="49" t="s">
        <v>3770</v>
      </c>
      <c r="D275" s="24" t="s">
        <v>3783</v>
      </c>
      <c r="E275" s="50"/>
      <c r="F275" s="50">
        <v>0</v>
      </c>
      <c r="G275" s="8">
        <v>0</v>
      </c>
      <c r="H275" s="8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>
        <f>VLOOKUP(C275,'出荷数2407-2506total250730101950'!B:F,5,0)</f>
        <v>2754</v>
      </c>
      <c r="L275" s="203">
        <f>VLOOKUP(C:C,total260724105509!B:F,5,0)</f>
        <v>1686</v>
      </c>
      <c r="M275" s="392"/>
      <c r="N275" s="211">
        <v>1000</v>
      </c>
      <c r="O275" s="211">
        <v>1000</v>
      </c>
      <c r="P275" s="44">
        <v>3050</v>
      </c>
      <c r="Q275" s="44">
        <v>2120</v>
      </c>
      <c r="R275" s="44">
        <v>0</v>
      </c>
      <c r="S275" s="44">
        <v>0</v>
      </c>
      <c r="T275" s="44">
        <v>2020</v>
      </c>
      <c r="U275" s="45">
        <v>100</v>
      </c>
      <c r="V275" s="45">
        <v>1030</v>
      </c>
      <c r="W275" s="45">
        <v>30</v>
      </c>
      <c r="X275" s="41">
        <v>0.55278688524590169</v>
      </c>
      <c r="Y275" s="190"/>
      <c r="Z275" s="46"/>
      <c r="AA275" s="46" t="s">
        <v>2746</v>
      </c>
      <c r="AC275" s="415">
        <f t="shared" si="22"/>
        <v>1.8090154211150653</v>
      </c>
    </row>
    <row r="276" spans="1:30" s="152" customFormat="1" ht="15.75" hidden="1">
      <c r="A276" s="29" t="s">
        <v>5215</v>
      </c>
      <c r="B276" s="155" t="s">
        <v>4</v>
      </c>
      <c r="C276" s="153" t="s">
        <v>348</v>
      </c>
      <c r="D276" s="154" t="s">
        <v>1311</v>
      </c>
      <c r="E276" s="153"/>
      <c r="F276" s="146">
        <v>2372</v>
      </c>
      <c r="G276" s="148">
        <v>1852</v>
      </c>
      <c r="H276" s="21">
        <v>1128</v>
      </c>
      <c r="I276" s="8">
        <f>VLOOKUP(C276,'202310-202403出荷数total2403220951'!B:F,5,0)</f>
        <v>242</v>
      </c>
      <c r="J276" s="203">
        <f>VLOOKUP(C276,'出荷数2307～2406total241008110618'!B:F,5,0)</f>
        <v>537</v>
      </c>
      <c r="K276" s="214">
        <f>VLOOKUP(C276,'出荷数2407-2506total250730101950'!B:F,5,0)</f>
        <v>510</v>
      </c>
      <c r="L276" s="203">
        <f>VLOOKUP(C:C,total260724105509!B:F,5,0)</f>
        <v>313</v>
      </c>
      <c r="M276" s="392" t="str">
        <f>VLOOKUP(C:C,処分売価!A:P,15,0)</f>
        <v>処分品</v>
      </c>
      <c r="N276" s="8"/>
      <c r="O276" s="21">
        <f t="shared" ref="O276:O287" si="28">L276/12*5</f>
        <v>130.41666666666666</v>
      </c>
      <c r="P276" s="148">
        <v>231</v>
      </c>
      <c r="Q276" s="148">
        <v>0</v>
      </c>
      <c r="R276" s="44">
        <v>0</v>
      </c>
      <c r="S276" s="148">
        <v>0</v>
      </c>
      <c r="T276" s="148">
        <v>0</v>
      </c>
      <c r="U276" s="149">
        <v>0</v>
      </c>
      <c r="V276" s="149">
        <v>231</v>
      </c>
      <c r="W276" s="149">
        <v>100.58333333333334</v>
      </c>
      <c r="X276" s="150">
        <v>1.3549783549783549</v>
      </c>
      <c r="Y276" s="190"/>
      <c r="Z276" s="151"/>
      <c r="AA276" s="151"/>
      <c r="AC276" s="421">
        <f t="shared" si="22"/>
        <v>0.73801916932907352</v>
      </c>
    </row>
    <row r="277" spans="1:30" hidden="1">
      <c r="A277" s="29" t="s">
        <v>5216</v>
      </c>
      <c r="B277" s="31" t="s">
        <v>4</v>
      </c>
      <c r="C277" s="17" t="s">
        <v>715</v>
      </c>
      <c r="D277" s="24" t="s">
        <v>716</v>
      </c>
      <c r="E277" s="23"/>
      <c r="F277" s="19">
        <v>0</v>
      </c>
      <c r="G277" s="21">
        <v>0</v>
      </c>
      <c r="H277" s="21">
        <v>1956</v>
      </c>
      <c r="I277" s="8">
        <f>VLOOKUP(C277,'202310-202403出荷数total2403220951'!B:F,5,0)</f>
        <v>512</v>
      </c>
      <c r="J277" s="203">
        <f>VLOOKUP(C277,'出荷数2307～2406total241008110618'!B:F,5,0)</f>
        <v>1043</v>
      </c>
      <c r="K277" s="214">
        <f>VLOOKUP(C277,'出荷数2407-2506total250730101950'!B:F,5,0)</f>
        <v>1417</v>
      </c>
      <c r="L277" s="203">
        <f>VLOOKUP(C:C,total260724105509!B:F,5,0)</f>
        <v>1549</v>
      </c>
      <c r="M277" s="392"/>
      <c r="N277" s="8"/>
      <c r="O277" s="21">
        <f t="shared" si="28"/>
        <v>645.41666666666674</v>
      </c>
      <c r="P277" s="44">
        <v>3513</v>
      </c>
      <c r="Q277" s="44">
        <v>0</v>
      </c>
      <c r="R277" s="44">
        <v>0</v>
      </c>
      <c r="S277" s="44">
        <v>0</v>
      </c>
      <c r="T277" s="44">
        <v>0</v>
      </c>
      <c r="U277" s="45">
        <v>0</v>
      </c>
      <c r="V277" s="45">
        <v>3513</v>
      </c>
      <c r="W277" s="45">
        <v>2867.583333333333</v>
      </c>
      <c r="X277" s="41">
        <v>0.44093367492171931</v>
      </c>
      <c r="Y277" s="190"/>
      <c r="Z277" s="46"/>
      <c r="AA277" s="46"/>
      <c r="AC277" s="415">
        <f t="shared" si="22"/>
        <v>2.2679147837314395</v>
      </c>
    </row>
    <row r="278" spans="1:30" hidden="1">
      <c r="A278" s="29" t="s">
        <v>5217</v>
      </c>
      <c r="B278" s="31" t="s">
        <v>4</v>
      </c>
      <c r="C278" s="17" t="s">
        <v>295</v>
      </c>
      <c r="D278" s="24" t="s">
        <v>296</v>
      </c>
      <c r="E278" s="23"/>
      <c r="F278" s="19">
        <v>3128</v>
      </c>
      <c r="G278" s="21">
        <v>4154</v>
      </c>
      <c r="H278" s="21">
        <v>2497</v>
      </c>
      <c r="I278" s="8">
        <f>VLOOKUP(C278,'202310-202403出荷数total2403220951'!B:F,5,0)</f>
        <v>1204</v>
      </c>
      <c r="J278" s="203">
        <f>VLOOKUP(C278,'出荷数2307～2406total241008110618'!B:F,5,0)</f>
        <v>2123</v>
      </c>
      <c r="K278" s="214">
        <f>VLOOKUP(C278,'出荷数2407-2506total250730101950'!B:F,5,0)</f>
        <v>2367</v>
      </c>
      <c r="L278" s="203">
        <f>VLOOKUP(C:C,total260724105509!B:F,5,0)</f>
        <v>1965</v>
      </c>
      <c r="M278" s="392"/>
      <c r="N278" s="8"/>
      <c r="O278" s="21">
        <f t="shared" si="28"/>
        <v>818.75</v>
      </c>
      <c r="P278" s="44">
        <v>3083</v>
      </c>
      <c r="Q278" s="44">
        <v>0</v>
      </c>
      <c r="R278" s="44">
        <v>0</v>
      </c>
      <c r="S278" s="44">
        <v>0</v>
      </c>
      <c r="T278" s="44">
        <v>0</v>
      </c>
      <c r="U278" s="45">
        <v>0</v>
      </c>
      <c r="V278" s="45">
        <v>3083</v>
      </c>
      <c r="W278" s="45">
        <v>2264.25</v>
      </c>
      <c r="X278" s="41">
        <v>0.63736620175154068</v>
      </c>
      <c r="Y278" s="190"/>
      <c r="Z278" s="46"/>
      <c r="AA278" s="46"/>
      <c r="AC278" s="415">
        <f t="shared" ref="AC278:AC315" si="29">SUM(P278,AA278)/L278</f>
        <v>1.5689567430025446</v>
      </c>
    </row>
    <row r="279" spans="1:30" s="402" customFormat="1" hidden="1">
      <c r="A279" s="29" t="s">
        <v>5218</v>
      </c>
      <c r="B279" s="407" t="s">
        <v>4</v>
      </c>
      <c r="C279" s="404" t="s">
        <v>349</v>
      </c>
      <c r="D279" s="405" t="s">
        <v>350</v>
      </c>
      <c r="E279" s="404"/>
      <c r="F279" s="395">
        <v>807</v>
      </c>
      <c r="G279" s="397">
        <v>965</v>
      </c>
      <c r="H279" s="397">
        <v>878</v>
      </c>
      <c r="I279" s="397">
        <f>VLOOKUP(C279,'202310-202403出荷数total2403220951'!B:F,5,0)</f>
        <v>264</v>
      </c>
      <c r="J279" s="397">
        <f>VLOOKUP(C279,'出荷数2307～2406total241008110618'!B:F,5,0)</f>
        <v>486</v>
      </c>
      <c r="K279" s="397">
        <f>VLOOKUP(C279,'出荷数2407-2506total250730101950'!B:F,5,0)</f>
        <v>678</v>
      </c>
      <c r="L279" s="397" t="e">
        <f>VLOOKUP(C:C,total260724105509!B:F,5,0)</f>
        <v>#N/A</v>
      </c>
      <c r="M279" s="398"/>
      <c r="N279" s="397"/>
      <c r="O279" s="397" t="e">
        <f t="shared" si="28"/>
        <v>#N/A</v>
      </c>
      <c r="P279" s="397">
        <v>0</v>
      </c>
      <c r="Q279" s="397">
        <v>0</v>
      </c>
      <c r="R279" s="397">
        <v>0</v>
      </c>
      <c r="S279" s="397">
        <v>0</v>
      </c>
      <c r="T279" s="397">
        <v>0</v>
      </c>
      <c r="U279" s="399">
        <v>0</v>
      </c>
      <c r="V279" s="399">
        <v>0</v>
      </c>
      <c r="W279" s="399" t="e">
        <v>#N/A</v>
      </c>
      <c r="X279" s="400" t="e">
        <v>#N/A</v>
      </c>
      <c r="Y279" s="190"/>
      <c r="Z279" s="401"/>
      <c r="AA279" s="401"/>
      <c r="AB279" s="406"/>
      <c r="AC279" s="420" t="e">
        <f t="shared" si="29"/>
        <v>#N/A</v>
      </c>
      <c r="AD279" s="406"/>
    </row>
    <row r="280" spans="1:30" ht="19.149999999999999" hidden="1" customHeight="1">
      <c r="A280" s="29" t="s">
        <v>5219</v>
      </c>
      <c r="B280" s="164" t="s">
        <v>4</v>
      </c>
      <c r="C280" s="165" t="s">
        <v>2882</v>
      </c>
      <c r="D280" s="242" t="s">
        <v>359</v>
      </c>
      <c r="E280" s="181"/>
      <c r="F280" s="183">
        <v>3004</v>
      </c>
      <c r="G280" s="184">
        <v>2368</v>
      </c>
      <c r="H280" s="21">
        <v>2446</v>
      </c>
      <c r="I280" s="8">
        <f>VLOOKUP(C280,'202310-202403出荷数total2403220951'!B:F,5,0)</f>
        <v>1141</v>
      </c>
      <c r="J280" s="203">
        <f>VLOOKUP(C280,'出荷数2307～2406total241008110618'!B:F,5,0)</f>
        <v>2240</v>
      </c>
      <c r="K280" s="214">
        <f>VLOOKUP(C280,'出荷数2407-2506total250730101950'!B:F,5,0)</f>
        <v>2295</v>
      </c>
      <c r="L280" s="203">
        <f>VLOOKUP(C:C,total260724105509!B:F,5,0)</f>
        <v>2544</v>
      </c>
      <c r="M280" s="392"/>
      <c r="N280" s="8"/>
      <c r="O280" s="21">
        <f t="shared" si="28"/>
        <v>1060</v>
      </c>
      <c r="P280" s="160">
        <v>731</v>
      </c>
      <c r="Q280" s="160">
        <v>0</v>
      </c>
      <c r="R280" s="44">
        <v>0</v>
      </c>
      <c r="S280" s="160">
        <v>0</v>
      </c>
      <c r="T280" s="160">
        <v>0</v>
      </c>
      <c r="U280" s="161">
        <v>0</v>
      </c>
      <c r="V280" s="45">
        <v>731</v>
      </c>
      <c r="W280" s="45">
        <v>-329</v>
      </c>
      <c r="X280" s="162">
        <v>3.4801641586867307</v>
      </c>
      <c r="Y280" s="412"/>
      <c r="Z280" s="163"/>
      <c r="AA280" s="163"/>
      <c r="AC280" s="415">
        <f t="shared" si="29"/>
        <v>0.28734276729559749</v>
      </c>
    </row>
    <row r="281" spans="1:30" s="9" customFormat="1" hidden="1">
      <c r="A281" s="29" t="s">
        <v>5220</v>
      </c>
      <c r="B281" s="193" t="s">
        <v>4</v>
      </c>
      <c r="C281" s="243" t="s">
        <v>1315</v>
      </c>
      <c r="D281" s="243" t="s">
        <v>1318</v>
      </c>
      <c r="E281" s="185"/>
      <c r="F281" s="185"/>
      <c r="G281" s="185"/>
      <c r="H281" s="21">
        <v>128</v>
      </c>
      <c r="I281" s="8">
        <f>VLOOKUP(C281,'202310-202403出荷数total2403220951'!B:F,5,0)</f>
        <v>43</v>
      </c>
      <c r="J281" s="203">
        <f>VLOOKUP(C281,'出荷数2307～2406total241008110618'!B:F,5,0)</f>
        <v>110</v>
      </c>
      <c r="K281" s="214">
        <f>VLOOKUP(C281,'出荷数2407-2506total250730101950'!B:F,5,0)</f>
        <v>140</v>
      </c>
      <c r="L281" s="203">
        <f>VLOOKUP(C:C,total260724105509!B:F,5,0)</f>
        <v>166</v>
      </c>
      <c r="M281" s="392"/>
      <c r="N281" s="8"/>
      <c r="O281" s="21">
        <f t="shared" si="28"/>
        <v>69.166666666666671</v>
      </c>
      <c r="P281" s="44">
        <v>148</v>
      </c>
      <c r="Q281" s="44">
        <v>0</v>
      </c>
      <c r="R281" s="44">
        <v>0</v>
      </c>
      <c r="S281" s="44">
        <v>0</v>
      </c>
      <c r="T281" s="44">
        <v>0</v>
      </c>
      <c r="U281" s="45">
        <v>0</v>
      </c>
      <c r="V281" s="45">
        <v>148</v>
      </c>
      <c r="W281" s="45">
        <v>78.833333333333329</v>
      </c>
      <c r="X281" s="41">
        <v>1.1216216216216217</v>
      </c>
      <c r="Z281" s="13"/>
      <c r="AA281" s="13"/>
      <c r="AB281" s="143"/>
      <c r="AC281" s="425">
        <f t="shared" si="29"/>
        <v>0.89156626506024095</v>
      </c>
      <c r="AD281" s="143"/>
    </row>
    <row r="282" spans="1:30" s="9" customFormat="1" hidden="1">
      <c r="A282" s="29" t="s">
        <v>5221</v>
      </c>
      <c r="B282" s="145" t="s">
        <v>4</v>
      </c>
      <c r="C282" s="185" t="s">
        <v>1316</v>
      </c>
      <c r="D282" s="186" t="s">
        <v>1318</v>
      </c>
      <c r="E282" s="187"/>
      <c r="F282" s="187"/>
      <c r="G282" s="148"/>
      <c r="H282" s="21">
        <v>36</v>
      </c>
      <c r="I282" s="8">
        <f>VLOOKUP(C282,'202310-202403出荷数total2403220951'!B:F,5,0)</f>
        <v>152</v>
      </c>
      <c r="J282" s="203">
        <f>VLOOKUP(C282,'出荷数2307～2406total241008110618'!B:F,5,0)</f>
        <v>193</v>
      </c>
      <c r="K282" s="214">
        <f>VLOOKUP(C282,'出荷数2407-2506total250730101950'!B:F,5,0)</f>
        <v>245</v>
      </c>
      <c r="L282" s="203">
        <f>VLOOKUP(C:C,total260724105509!B:F,5,0)</f>
        <v>234</v>
      </c>
      <c r="M282" s="392"/>
      <c r="N282" s="8"/>
      <c r="O282" s="21">
        <f t="shared" si="28"/>
        <v>97.5</v>
      </c>
      <c r="P282" s="44">
        <v>351</v>
      </c>
      <c r="Q282" s="44">
        <v>0</v>
      </c>
      <c r="R282" s="44">
        <v>0</v>
      </c>
      <c r="S282" s="44">
        <v>0</v>
      </c>
      <c r="T282" s="44">
        <v>0</v>
      </c>
      <c r="U282" s="45">
        <v>0</v>
      </c>
      <c r="V282" s="45">
        <v>351</v>
      </c>
      <c r="W282" s="45">
        <v>253.5</v>
      </c>
      <c r="X282" s="41">
        <v>0.66666666666666663</v>
      </c>
      <c r="Z282" s="13"/>
      <c r="AA282" s="13"/>
      <c r="AB282" s="143"/>
      <c r="AC282" s="425">
        <f t="shared" si="29"/>
        <v>1.5</v>
      </c>
      <c r="AD282" s="143"/>
    </row>
    <row r="283" spans="1:30" s="9" customFormat="1" hidden="1">
      <c r="A283" s="29" t="s">
        <v>5222</v>
      </c>
      <c r="B283" s="145" t="s">
        <v>4</v>
      </c>
      <c r="C283" s="186" t="s">
        <v>1317</v>
      </c>
      <c r="D283" s="186" t="s">
        <v>1318</v>
      </c>
      <c r="E283" s="187"/>
      <c r="F283" s="187"/>
      <c r="G283" s="148"/>
      <c r="H283" s="21">
        <v>890</v>
      </c>
      <c r="I283" s="8">
        <f>VLOOKUP(C283,'202310-202403出荷数total2403220951'!B:F,5,0)</f>
        <v>323</v>
      </c>
      <c r="J283" s="203">
        <f>VLOOKUP(C283,'出荷数2307～2406total241008110618'!B:F,5,0)</f>
        <v>642</v>
      </c>
      <c r="K283" s="214">
        <f>VLOOKUP(C283,'出荷数2407-2506total250730101950'!B:F,5,0)</f>
        <v>519</v>
      </c>
      <c r="L283" s="203">
        <f>VLOOKUP(C:C,total260724105509!B:F,5,0)</f>
        <v>341</v>
      </c>
      <c r="M283" s="392"/>
      <c r="N283" s="8"/>
      <c r="O283" s="21">
        <f t="shared" si="28"/>
        <v>142.08333333333334</v>
      </c>
      <c r="P283" s="44">
        <v>449</v>
      </c>
      <c r="Q283" s="44">
        <v>0</v>
      </c>
      <c r="R283" s="44">
        <v>0</v>
      </c>
      <c r="S283" s="44">
        <v>0</v>
      </c>
      <c r="T283" s="44">
        <v>180</v>
      </c>
      <c r="U283" s="45">
        <v>-180</v>
      </c>
      <c r="V283" s="45">
        <v>269</v>
      </c>
      <c r="W283" s="45">
        <v>126.91666666666666</v>
      </c>
      <c r="X283" s="41">
        <v>0.75946547884187088</v>
      </c>
      <c r="Z283" s="13"/>
      <c r="AA283" s="13"/>
      <c r="AB283" s="143"/>
      <c r="AC283" s="425">
        <f t="shared" si="29"/>
        <v>1.3167155425219941</v>
      </c>
      <c r="AD283" s="143"/>
    </row>
    <row r="284" spans="1:30" s="231" customFormat="1" hidden="1">
      <c r="A284" s="29" t="s">
        <v>5223</v>
      </c>
      <c r="B284" s="224" t="s">
        <v>4</v>
      </c>
      <c r="C284" s="295" t="s">
        <v>2876</v>
      </c>
      <c r="D284" s="295" t="s">
        <v>2877</v>
      </c>
      <c r="E284" s="296"/>
      <c r="F284" s="296"/>
      <c r="G284" s="227"/>
      <c r="H284" s="227">
        <v>283</v>
      </c>
      <c r="I284" s="227">
        <f>VLOOKUP(C284,'202310-202403出荷数total2403220951'!B:F,5,0)</f>
        <v>240</v>
      </c>
      <c r="J284" s="227">
        <f>VLOOKUP(C284,'出荷数2307～2406total241008110618'!B:F,5,0)</f>
        <v>1210</v>
      </c>
      <c r="K284" s="227">
        <f>VLOOKUP(C284,'出荷数2407-2506total250730101950'!B:F,5,0)</f>
        <v>612</v>
      </c>
      <c r="L284" s="203">
        <f>VLOOKUP(C:C,total260724105509!B:F,5,0)</f>
        <v>207</v>
      </c>
      <c r="M284" s="392" t="str">
        <f>VLOOKUP(C:C,処分売価!A:P,15,0)</f>
        <v>処分品</v>
      </c>
      <c r="N284" s="297">
        <v>1000</v>
      </c>
      <c r="O284" s="227">
        <f t="shared" si="28"/>
        <v>86.25</v>
      </c>
      <c r="P284" s="227">
        <v>4110</v>
      </c>
      <c r="Q284" s="227">
        <v>160</v>
      </c>
      <c r="R284" s="227">
        <v>0</v>
      </c>
      <c r="S284" s="227">
        <v>0</v>
      </c>
      <c r="T284" s="227">
        <v>160</v>
      </c>
      <c r="U284" s="228">
        <v>0</v>
      </c>
      <c r="V284" s="228">
        <v>3950</v>
      </c>
      <c r="W284" s="228">
        <v>3863.75</v>
      </c>
      <c r="X284" s="229">
        <v>5.0364963503649635E-2</v>
      </c>
      <c r="Y284" s="9"/>
      <c r="Z284" s="298"/>
      <c r="AA284" s="298"/>
      <c r="AB284" s="232"/>
      <c r="AC284" s="426">
        <f t="shared" si="29"/>
        <v>19.855072463768117</v>
      </c>
      <c r="AD284" s="232"/>
    </row>
    <row r="285" spans="1:30" hidden="1">
      <c r="A285" s="29" t="s">
        <v>5224</v>
      </c>
      <c r="B285" s="30" t="s">
        <v>4</v>
      </c>
      <c r="C285" s="49" t="s">
        <v>2878</v>
      </c>
      <c r="D285" s="49" t="s">
        <v>2946</v>
      </c>
      <c r="E285" s="50"/>
      <c r="F285" s="50"/>
      <c r="G285" s="8"/>
      <c r="H285" s="21">
        <v>0</v>
      </c>
      <c r="I285" s="213">
        <f>VLOOKUP(C285,'202310-202403出荷数total2403220951'!B:F,5,0)</f>
        <v>1638</v>
      </c>
      <c r="J285" s="203">
        <f>VLOOKUP(C285,'出荷数2307～2406total241008110618'!B:F,5,0)</f>
        <v>1898</v>
      </c>
      <c r="K285" s="214">
        <f>VLOOKUP(C285,'出荷数2407-2506total250730101950'!B:F,5,0)</f>
        <v>1374</v>
      </c>
      <c r="L285" s="203">
        <f>VLOOKUP(C:C,total260724105509!B:F,5,0)</f>
        <v>2196</v>
      </c>
      <c r="M285" s="392" t="str">
        <f>VLOOKUP(C:C,処分売価!A:P,15,0)</f>
        <v>処分品</v>
      </c>
      <c r="N285" s="211">
        <v>1000</v>
      </c>
      <c r="O285" s="8">
        <f t="shared" si="28"/>
        <v>915</v>
      </c>
      <c r="P285" s="44">
        <v>3565</v>
      </c>
      <c r="Q285" s="44">
        <v>200</v>
      </c>
      <c r="R285" s="44">
        <v>0</v>
      </c>
      <c r="S285" s="44">
        <v>0</v>
      </c>
      <c r="T285" s="44">
        <v>200</v>
      </c>
      <c r="U285" s="45">
        <v>0</v>
      </c>
      <c r="V285" s="45">
        <v>3365</v>
      </c>
      <c r="W285" s="45">
        <v>2450</v>
      </c>
      <c r="X285" s="41">
        <v>0.61598877980364652</v>
      </c>
      <c r="Y285" s="9"/>
      <c r="Z285" s="13"/>
      <c r="AA285" s="13"/>
      <c r="AC285" s="415">
        <f t="shared" si="29"/>
        <v>1.6234061930783241</v>
      </c>
    </row>
    <row r="286" spans="1:30" hidden="1">
      <c r="A286" s="29" t="s">
        <v>5225</v>
      </c>
      <c r="B286" s="30" t="s">
        <v>4</v>
      </c>
      <c r="C286" s="49" t="s">
        <v>2961</v>
      </c>
      <c r="D286" s="49" t="s">
        <v>2963</v>
      </c>
      <c r="E286" s="50"/>
      <c r="F286" s="50"/>
      <c r="G286" s="8"/>
      <c r="H286" s="21">
        <v>0</v>
      </c>
      <c r="I286" s="8">
        <f>VLOOKUP(C286,'202310-202403出荷数total2403220951'!B:F,5,0)</f>
        <v>247</v>
      </c>
      <c r="J286" s="203">
        <f>VLOOKUP(C286,'出荷数2307～2406total241008110618'!B:F,5,0)</f>
        <v>1941</v>
      </c>
      <c r="K286" s="214">
        <f>VLOOKUP(C286,'出荷数2407-2506total250730101950'!B:F,5,0)</f>
        <v>1898</v>
      </c>
      <c r="L286" s="203">
        <f>VLOOKUP(C:C,total260724105509!B:F,5,0)</f>
        <v>806</v>
      </c>
      <c r="M286" s="392"/>
      <c r="N286" s="211">
        <v>2000</v>
      </c>
      <c r="O286" s="8">
        <f t="shared" si="28"/>
        <v>335.83333333333337</v>
      </c>
      <c r="P286" s="44">
        <v>3038</v>
      </c>
      <c r="Q286" s="44">
        <v>505</v>
      </c>
      <c r="R286" s="44">
        <v>0</v>
      </c>
      <c r="S286" s="44">
        <v>0</v>
      </c>
      <c r="T286" s="44">
        <v>585</v>
      </c>
      <c r="U286" s="45">
        <v>-80</v>
      </c>
      <c r="V286" s="45">
        <v>2453</v>
      </c>
      <c r="W286" s="45">
        <v>2117.1666666666665</v>
      </c>
      <c r="X286" s="41">
        <v>0.26530612244897961</v>
      </c>
      <c r="Y286" s="9"/>
      <c r="Z286" s="13"/>
      <c r="AA286" s="13"/>
      <c r="AC286" s="415">
        <f t="shared" si="29"/>
        <v>3.7692307692307692</v>
      </c>
    </row>
    <row r="287" spans="1:30" hidden="1">
      <c r="A287" s="29" t="s">
        <v>5226</v>
      </c>
      <c r="B287" s="30" t="s">
        <v>4</v>
      </c>
      <c r="C287" s="49" t="s">
        <v>3916</v>
      </c>
      <c r="D287" s="49" t="s">
        <v>2963</v>
      </c>
      <c r="E287" s="50"/>
      <c r="F287" s="50"/>
      <c r="G287" s="8"/>
      <c r="H287" s="21"/>
      <c r="I287" s="8"/>
      <c r="J287" s="203">
        <f>VLOOKUP(C287,'出荷数2307～2406total241008110618'!B:F,5,0)</f>
        <v>288</v>
      </c>
      <c r="K287" s="214">
        <f>VLOOKUP(C287,'出荷数2407-2506total250730101950'!B:F,5,0)</f>
        <v>1753</v>
      </c>
      <c r="L287" s="203">
        <f>VLOOKUP(C:C,total260724105509!B:F,5,0)</f>
        <v>186</v>
      </c>
      <c r="M287" s="392"/>
      <c r="N287" s="8"/>
      <c r="O287" s="21">
        <f t="shared" si="28"/>
        <v>77.5</v>
      </c>
      <c r="P287" s="44">
        <v>700</v>
      </c>
      <c r="Q287" s="44">
        <v>0</v>
      </c>
      <c r="R287" s="44">
        <v>0</v>
      </c>
      <c r="S287" s="44">
        <v>0</v>
      </c>
      <c r="T287" s="44">
        <v>0</v>
      </c>
      <c r="U287" s="45">
        <v>0</v>
      </c>
      <c r="V287" s="45">
        <v>700</v>
      </c>
      <c r="W287" s="45">
        <v>622.5</v>
      </c>
      <c r="X287" s="41">
        <v>0.26571428571428574</v>
      </c>
      <c r="Y287" s="9"/>
      <c r="Z287" s="13"/>
      <c r="AA287" s="13"/>
      <c r="AC287" s="415">
        <f t="shared" si="29"/>
        <v>3.763440860215054</v>
      </c>
    </row>
    <row r="288" spans="1:30" hidden="1">
      <c r="A288" s="29" t="s">
        <v>5227</v>
      </c>
      <c r="B288" s="30" t="s">
        <v>4</v>
      </c>
      <c r="C288" s="49" t="s">
        <v>4238</v>
      </c>
      <c r="D288" s="49" t="s">
        <v>4239</v>
      </c>
      <c r="E288" s="50"/>
      <c r="F288" s="50"/>
      <c r="G288" s="8"/>
      <c r="H288" s="21">
        <v>0</v>
      </c>
      <c r="I288" s="8" t="e">
        <f>VLOOKUP(C288,'202310-202403出荷数total2403220951'!B:F,5,0)</f>
        <v>#N/A</v>
      </c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>
        <f>VLOOKUP(C:C,total260724105509!B:F,5,0)</f>
        <v>482</v>
      </c>
      <c r="M288" s="392"/>
      <c r="N288" s="213">
        <v>1500</v>
      </c>
      <c r="O288" s="211">
        <v>1500</v>
      </c>
      <c r="P288" s="44">
        <v>2283</v>
      </c>
      <c r="Q288" s="44">
        <v>200</v>
      </c>
      <c r="R288" s="44">
        <v>0</v>
      </c>
      <c r="S288" s="44">
        <v>0</v>
      </c>
      <c r="T288" s="44">
        <v>200</v>
      </c>
      <c r="U288" s="45">
        <v>0</v>
      </c>
      <c r="V288" s="45">
        <v>2083</v>
      </c>
      <c r="W288" s="45">
        <v>583</v>
      </c>
      <c r="X288" s="41">
        <v>0.211125711782742</v>
      </c>
      <c r="Y288" s="9"/>
      <c r="Z288" s="13"/>
      <c r="AA288" s="13"/>
      <c r="AC288" s="415">
        <f t="shared" si="29"/>
        <v>4.7365145228215768</v>
      </c>
    </row>
    <row r="289" spans="1:29" hidden="1">
      <c r="A289" s="29" t="s">
        <v>5228</v>
      </c>
      <c r="B289" s="30" t="s">
        <v>4</v>
      </c>
      <c r="C289" s="49" t="s">
        <v>4246</v>
      </c>
      <c r="D289" s="49" t="s">
        <v>4247</v>
      </c>
      <c r="E289" s="50"/>
      <c r="F289" s="50"/>
      <c r="G289" s="8"/>
      <c r="H289" s="21"/>
      <c r="I289" s="8" t="e">
        <f>VLOOKUP(C289,'202310-202403出荷数total2403220951'!B:F,5,0)</f>
        <v>#N/A</v>
      </c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>
        <f>VLOOKUP(C:C,total260724105509!B:F,5,0)</f>
        <v>1187</v>
      </c>
      <c r="M289" s="392"/>
      <c r="N289" s="213">
        <v>1500</v>
      </c>
      <c r="O289" s="211">
        <v>1500</v>
      </c>
      <c r="P289" s="44">
        <v>1768</v>
      </c>
      <c r="Q289" s="44">
        <v>100</v>
      </c>
      <c r="R289" s="44">
        <v>3000</v>
      </c>
      <c r="S289" s="44">
        <v>0</v>
      </c>
      <c r="T289" s="44">
        <v>100</v>
      </c>
      <c r="U289" s="45">
        <v>0</v>
      </c>
      <c r="V289" s="45">
        <v>4668</v>
      </c>
      <c r="W289" s="45">
        <v>3168</v>
      </c>
      <c r="X289" s="41">
        <v>0.6713800904977375</v>
      </c>
      <c r="Y289" s="9"/>
      <c r="Z289" s="13"/>
      <c r="AA289" s="13"/>
      <c r="AC289" s="415">
        <f t="shared" si="29"/>
        <v>1.489469250210615</v>
      </c>
    </row>
    <row r="290" spans="1:29" hidden="1">
      <c r="A290" s="29" t="s">
        <v>5229</v>
      </c>
      <c r="B290" s="30" t="s">
        <v>4</v>
      </c>
      <c r="C290" s="49" t="s">
        <v>4374</v>
      </c>
      <c r="D290" s="49" t="s">
        <v>4375</v>
      </c>
      <c r="E290" s="50"/>
      <c r="F290" s="50"/>
      <c r="G290" s="8"/>
      <c r="H290" s="21"/>
      <c r="I290" s="8" t="e">
        <f>VLOOKUP(C290,'202310-202403出荷数total2403220951'!B:F,5,0)</f>
        <v>#N/A</v>
      </c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>
        <f>VLOOKUP(C:C,total260724105509!B:F,5,0)</f>
        <v>193</v>
      </c>
      <c r="M290" s="392"/>
      <c r="N290" s="8"/>
      <c r="O290" s="234">
        <v>1500</v>
      </c>
      <c r="P290" s="44">
        <v>2677</v>
      </c>
      <c r="Q290" s="44">
        <v>1900</v>
      </c>
      <c r="R290" s="44">
        <v>3000</v>
      </c>
      <c r="S290" s="44">
        <v>0</v>
      </c>
      <c r="T290" s="44">
        <v>1900</v>
      </c>
      <c r="U290" s="45">
        <v>0</v>
      </c>
      <c r="V290" s="45">
        <v>3777</v>
      </c>
      <c r="W290" s="45">
        <v>2277</v>
      </c>
      <c r="X290" s="41">
        <v>7.2095629435935754E-2</v>
      </c>
      <c r="Y290" s="9">
        <v>1800</v>
      </c>
      <c r="Z290" s="13"/>
      <c r="AA290" s="13"/>
      <c r="AC290" s="415">
        <f t="shared" si="29"/>
        <v>13.870466321243523</v>
      </c>
    </row>
    <row r="291" spans="1:29" hidden="1">
      <c r="A291" s="29" t="s">
        <v>5230</v>
      </c>
      <c r="B291" s="30" t="s">
        <v>4</v>
      </c>
      <c r="C291" s="49" t="s">
        <v>4493</v>
      </c>
      <c r="D291" s="49" t="s">
        <v>4494</v>
      </c>
      <c r="E291" s="50"/>
      <c r="F291" s="50"/>
      <c r="G291" s="8"/>
      <c r="H291" s="21"/>
      <c r="I291" s="8" t="e">
        <f>VLOOKUP(C291,'202310-202403出荷数total2403220951'!B:F,5,0)</f>
        <v>#N/A</v>
      </c>
      <c r="J291" s="203" t="e">
        <f>VLOOKUP(C291,'出荷数2307～2406total241008110618'!B:F,5,0)</f>
        <v>#N/A</v>
      </c>
      <c r="K291" s="214">
        <f>VLOOKUP(C291,'出荷数2407-2506total250730101950'!B:F,5,0)</f>
        <v>1347</v>
      </c>
      <c r="L291" s="203">
        <f>VLOOKUP(C:C,total260724105509!B:F,5,0)</f>
        <v>1801</v>
      </c>
      <c r="M291" s="392"/>
      <c r="N291" s="8"/>
      <c r="O291" s="12">
        <f t="shared" ref="O291" si="30">L291/12*5</f>
        <v>750.41666666666674</v>
      </c>
      <c r="P291" s="44">
        <v>2927</v>
      </c>
      <c r="Q291" s="44">
        <v>0</v>
      </c>
      <c r="R291" s="44">
        <v>0</v>
      </c>
      <c r="S291" s="44">
        <v>0</v>
      </c>
      <c r="T291" s="44">
        <v>0</v>
      </c>
      <c r="U291" s="45">
        <v>0</v>
      </c>
      <c r="V291" s="45">
        <v>2927</v>
      </c>
      <c r="W291" s="45">
        <v>2176.583333333333</v>
      </c>
      <c r="X291" s="41">
        <v>0.61530577382985996</v>
      </c>
      <c r="Y291" s="9"/>
      <c r="Z291" s="13"/>
      <c r="AA291" s="13"/>
      <c r="AC291" s="415">
        <f t="shared" si="29"/>
        <v>1.6252082176568574</v>
      </c>
    </row>
    <row r="292" spans="1:29" hidden="1">
      <c r="A292" s="29"/>
      <c r="B292" s="2"/>
      <c r="C292" s="49"/>
      <c r="D292" s="49"/>
      <c r="E292" s="50"/>
      <c r="F292" s="50"/>
      <c r="G292" s="8"/>
      <c r="H292" s="21"/>
      <c r="I292" s="8" t="e">
        <f>VLOOKUP(C292,'202310-202403出荷数total2403220951'!B:F,5,0)</f>
        <v>#N/A</v>
      </c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VLOOKUP(C:C,total260724105509!B:F,5,0)</f>
        <v>#N/A</v>
      </c>
      <c r="M292" s="392"/>
      <c r="N292" s="8"/>
      <c r="O292" s="12"/>
      <c r="P292" s="44">
        <v>0</v>
      </c>
      <c r="Q292" s="44">
        <v>0</v>
      </c>
      <c r="R292" s="44">
        <v>0</v>
      </c>
      <c r="S292" s="44">
        <v>0</v>
      </c>
      <c r="T292" s="44">
        <v>0</v>
      </c>
      <c r="U292" s="45">
        <v>0</v>
      </c>
      <c r="V292" s="45">
        <v>0</v>
      </c>
      <c r="W292" s="45">
        <v>0</v>
      </c>
      <c r="X292" s="41" t="e">
        <v>#N/A</v>
      </c>
      <c r="Y292" s="9"/>
      <c r="Z292" s="13"/>
      <c r="AA292" s="13"/>
      <c r="AC292" s="415" t="e">
        <f t="shared" si="29"/>
        <v>#N/A</v>
      </c>
    </row>
    <row r="293" spans="1:29" hidden="1">
      <c r="A293" s="29"/>
      <c r="B293" s="2"/>
      <c r="C293" s="49"/>
      <c r="D293" s="49"/>
      <c r="E293" s="50"/>
      <c r="F293" s="50"/>
      <c r="G293" s="8"/>
      <c r="H293" s="21"/>
      <c r="I293" s="8" t="e">
        <f>VLOOKUP(C293,'202310-202403出荷数total2403220951'!B:F,5,0)</f>
        <v>#N/A</v>
      </c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VLOOKUP(C:C,total260724105509!B:F,5,0)</f>
        <v>#N/A</v>
      </c>
      <c r="M293" s="392"/>
      <c r="N293" s="8"/>
      <c r="O293" s="12"/>
      <c r="P293" s="44">
        <v>0</v>
      </c>
      <c r="Q293" s="44">
        <v>0</v>
      </c>
      <c r="R293" s="44">
        <v>0</v>
      </c>
      <c r="S293" s="44">
        <v>0</v>
      </c>
      <c r="T293" s="44">
        <v>0</v>
      </c>
      <c r="U293" s="45">
        <v>0</v>
      </c>
      <c r="V293" s="45">
        <v>0</v>
      </c>
      <c r="W293" s="45">
        <v>0</v>
      </c>
      <c r="X293" s="41" t="e">
        <v>#N/A</v>
      </c>
      <c r="Y293" s="9"/>
      <c r="Z293" s="13"/>
      <c r="AA293" s="13"/>
      <c r="AC293" s="415" t="e">
        <f t="shared" si="29"/>
        <v>#N/A</v>
      </c>
    </row>
    <row r="294" spans="1:29" hidden="1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VLOOKUP(C:C,total260724105509!B:F,5,0)</f>
        <v>#N/A</v>
      </c>
      <c r="M294" s="392"/>
      <c r="N294" s="8"/>
      <c r="O294" s="12"/>
      <c r="P294" s="44">
        <v>0</v>
      </c>
      <c r="Q294" s="44">
        <v>0</v>
      </c>
      <c r="R294" s="44">
        <v>0</v>
      </c>
      <c r="S294" s="44">
        <v>0</v>
      </c>
      <c r="T294" s="44">
        <v>0</v>
      </c>
      <c r="U294" s="45">
        <v>0</v>
      </c>
      <c r="V294" s="45">
        <v>0</v>
      </c>
      <c r="W294" s="45">
        <v>0</v>
      </c>
      <c r="X294" s="41" t="e">
        <v>#N/A</v>
      </c>
      <c r="Y294" s="9"/>
      <c r="Z294" s="13"/>
      <c r="AA294" s="13"/>
      <c r="AC294" s="415" t="e">
        <f t="shared" si="29"/>
        <v>#N/A</v>
      </c>
    </row>
    <row r="295" spans="1:29" hidden="1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VLOOKUP(C:C,total260724105509!B:F,5,0)</f>
        <v>#N/A</v>
      </c>
      <c r="M295" s="392"/>
      <c r="N295" s="8"/>
      <c r="O295" s="12"/>
      <c r="P295" s="44">
        <v>0</v>
      </c>
      <c r="Q295" s="44">
        <v>0</v>
      </c>
      <c r="R295" s="44">
        <v>0</v>
      </c>
      <c r="S295" s="44">
        <v>0</v>
      </c>
      <c r="T295" s="44">
        <v>0</v>
      </c>
      <c r="U295" s="45">
        <v>0</v>
      </c>
      <c r="V295" s="45">
        <v>0</v>
      </c>
      <c r="W295" s="45">
        <v>0</v>
      </c>
      <c r="X295" s="41" t="e">
        <v>#N/A</v>
      </c>
      <c r="Y295" s="9"/>
      <c r="Z295" s="13"/>
      <c r="AA295" s="13"/>
      <c r="AC295" s="415" t="e">
        <f t="shared" si="29"/>
        <v>#N/A</v>
      </c>
    </row>
    <row r="296" spans="1:29" hidden="1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VLOOKUP(C:C,total260724105509!B:F,5,0)</f>
        <v>#N/A</v>
      </c>
      <c r="M296" s="392"/>
      <c r="N296" s="8"/>
      <c r="O296" s="12"/>
      <c r="P296" s="44">
        <v>0</v>
      </c>
      <c r="Q296" s="44">
        <v>0</v>
      </c>
      <c r="R296" s="44">
        <v>0</v>
      </c>
      <c r="S296" s="44">
        <v>0</v>
      </c>
      <c r="T296" s="44">
        <v>0</v>
      </c>
      <c r="U296" s="45">
        <v>0</v>
      </c>
      <c r="V296" s="45">
        <v>0</v>
      </c>
      <c r="W296" s="45">
        <v>0</v>
      </c>
      <c r="X296" s="41" t="e">
        <v>#N/A</v>
      </c>
      <c r="Y296" s="9"/>
      <c r="Z296" s="13"/>
      <c r="AA296" s="13"/>
      <c r="AC296" s="415" t="e">
        <f t="shared" si="29"/>
        <v>#N/A</v>
      </c>
    </row>
    <row r="297" spans="1:29" hidden="1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VLOOKUP(C:C,total260724105509!B:F,5,0)</f>
        <v>#N/A</v>
      </c>
      <c r="M297" s="392"/>
      <c r="N297" s="8"/>
      <c r="O297" s="12"/>
      <c r="P297" s="44">
        <v>0</v>
      </c>
      <c r="Q297" s="44">
        <v>0</v>
      </c>
      <c r="R297" s="44">
        <v>0</v>
      </c>
      <c r="S297" s="44">
        <v>0</v>
      </c>
      <c r="T297" s="44">
        <v>0</v>
      </c>
      <c r="U297" s="45">
        <v>0</v>
      </c>
      <c r="V297" s="45">
        <v>0</v>
      </c>
      <c r="W297" s="45">
        <v>0</v>
      </c>
      <c r="X297" s="41" t="e">
        <v>#N/A</v>
      </c>
      <c r="Y297" s="9"/>
      <c r="Z297" s="13"/>
      <c r="AA297" s="13"/>
      <c r="AC297" s="415" t="e">
        <f t="shared" si="29"/>
        <v>#N/A</v>
      </c>
    </row>
    <row r="298" spans="1:29" hidden="1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VLOOKUP(C:C,total260724105509!B:F,5,0)</f>
        <v>#N/A</v>
      </c>
      <c r="M298" s="392"/>
      <c r="N298" s="8"/>
      <c r="O298" s="12"/>
      <c r="P298" s="44">
        <v>0</v>
      </c>
      <c r="Q298" s="44">
        <v>0</v>
      </c>
      <c r="R298" s="44">
        <v>0</v>
      </c>
      <c r="S298" s="44">
        <v>0</v>
      </c>
      <c r="T298" s="44">
        <v>0</v>
      </c>
      <c r="U298" s="45">
        <v>0</v>
      </c>
      <c r="V298" s="45">
        <v>0</v>
      </c>
      <c r="W298" s="45">
        <v>0</v>
      </c>
      <c r="X298" s="41" t="e">
        <v>#N/A</v>
      </c>
      <c r="Y298" s="9"/>
      <c r="Z298" s="13"/>
      <c r="AA298" s="13"/>
      <c r="AC298" s="415" t="e">
        <f t="shared" si="29"/>
        <v>#N/A</v>
      </c>
    </row>
    <row r="299" spans="1:29" hidden="1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VLOOKUP(C:C,total260724105509!B:F,5,0)</f>
        <v>#N/A</v>
      </c>
      <c r="M299" s="392"/>
      <c r="N299" s="8"/>
      <c r="O299" s="12"/>
      <c r="P299" s="44">
        <v>0</v>
      </c>
      <c r="Q299" s="44">
        <v>0</v>
      </c>
      <c r="R299" s="44">
        <v>0</v>
      </c>
      <c r="S299" s="44">
        <v>0</v>
      </c>
      <c r="T299" s="44">
        <v>0</v>
      </c>
      <c r="U299" s="45">
        <v>0</v>
      </c>
      <c r="V299" s="45">
        <v>0</v>
      </c>
      <c r="W299" s="45">
        <v>0</v>
      </c>
      <c r="X299" s="41" t="e">
        <v>#N/A</v>
      </c>
      <c r="Y299" s="9"/>
      <c r="Z299" s="13"/>
      <c r="AA299" s="13"/>
      <c r="AC299" s="415" t="e">
        <f t="shared" si="29"/>
        <v>#N/A</v>
      </c>
    </row>
    <row r="300" spans="1:29" hidden="1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VLOOKUP(C:C,total260724105509!B:F,5,0)</f>
        <v>#N/A</v>
      </c>
      <c r="M300" s="392"/>
      <c r="N300" s="8"/>
      <c r="O300" s="12"/>
      <c r="P300" s="44">
        <v>0</v>
      </c>
      <c r="Q300" s="44">
        <v>0</v>
      </c>
      <c r="R300" s="44">
        <v>0</v>
      </c>
      <c r="S300" s="44">
        <v>0</v>
      </c>
      <c r="T300" s="44">
        <v>0</v>
      </c>
      <c r="U300" s="45">
        <v>0</v>
      </c>
      <c r="V300" s="45">
        <v>0</v>
      </c>
      <c r="W300" s="45">
        <v>0</v>
      </c>
      <c r="X300" s="41" t="e">
        <v>#N/A</v>
      </c>
      <c r="Y300" s="9"/>
      <c r="Z300" s="13"/>
      <c r="AA300" s="13"/>
      <c r="AC300" s="415" t="e">
        <f t="shared" si="29"/>
        <v>#N/A</v>
      </c>
    </row>
    <row r="301" spans="1:29" hidden="1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VLOOKUP(C:C,total260724105509!B:F,5,0)</f>
        <v>#N/A</v>
      </c>
      <c r="M301" s="392"/>
      <c r="N301" s="8"/>
      <c r="O301" s="12"/>
      <c r="P301" s="44">
        <v>0</v>
      </c>
      <c r="Q301" s="44">
        <v>0</v>
      </c>
      <c r="R301" s="44">
        <v>0</v>
      </c>
      <c r="S301" s="44">
        <v>0</v>
      </c>
      <c r="T301" s="44">
        <v>0</v>
      </c>
      <c r="U301" s="45">
        <v>0</v>
      </c>
      <c r="V301" s="45">
        <v>0</v>
      </c>
      <c r="W301" s="45">
        <v>0</v>
      </c>
      <c r="X301" s="41" t="e">
        <v>#N/A</v>
      </c>
      <c r="Y301" s="9"/>
      <c r="Z301" s="13"/>
      <c r="AA301" s="13"/>
      <c r="AC301" s="415" t="e">
        <f t="shared" si="29"/>
        <v>#N/A</v>
      </c>
    </row>
    <row r="302" spans="1:29" hidden="1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VLOOKUP(C:C,total260724105509!B:F,5,0)</f>
        <v>#N/A</v>
      </c>
      <c r="M302" s="392"/>
      <c r="N302" s="8"/>
      <c r="O302" s="12"/>
      <c r="P302" s="44">
        <v>0</v>
      </c>
      <c r="Q302" s="44">
        <v>0</v>
      </c>
      <c r="R302" s="44">
        <v>0</v>
      </c>
      <c r="S302" s="44">
        <v>0</v>
      </c>
      <c r="T302" s="44">
        <v>0</v>
      </c>
      <c r="U302" s="45">
        <v>0</v>
      </c>
      <c r="V302" s="45">
        <v>0</v>
      </c>
      <c r="W302" s="45">
        <v>0</v>
      </c>
      <c r="X302" s="41" t="e">
        <v>#N/A</v>
      </c>
      <c r="Y302" s="9"/>
      <c r="Z302" s="13"/>
      <c r="AA302" s="13"/>
      <c r="AC302" s="415" t="e">
        <f t="shared" si="29"/>
        <v>#N/A</v>
      </c>
    </row>
    <row r="303" spans="1:29" hidden="1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VLOOKUP(C:C,total260724105509!B:F,5,0)</f>
        <v>#N/A</v>
      </c>
      <c r="M303" s="392"/>
      <c r="N303" s="8"/>
      <c r="O303" s="12"/>
      <c r="P303" s="44">
        <v>0</v>
      </c>
      <c r="Q303" s="44">
        <v>0</v>
      </c>
      <c r="R303" s="44">
        <v>0</v>
      </c>
      <c r="S303" s="44">
        <v>0</v>
      </c>
      <c r="T303" s="44">
        <v>0</v>
      </c>
      <c r="U303" s="45">
        <v>0</v>
      </c>
      <c r="V303" s="45">
        <v>0</v>
      </c>
      <c r="W303" s="45">
        <v>0</v>
      </c>
      <c r="X303" s="41" t="e">
        <v>#N/A</v>
      </c>
      <c r="Y303" s="9"/>
      <c r="Z303" s="13"/>
      <c r="AA303" s="13"/>
      <c r="AC303" s="415" t="e">
        <f t="shared" si="29"/>
        <v>#N/A</v>
      </c>
    </row>
    <row r="304" spans="1:29" hidden="1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VLOOKUP(C:C,total260724105509!B:F,5,0)</f>
        <v>#N/A</v>
      </c>
      <c r="M304" s="392"/>
      <c r="N304" s="8"/>
      <c r="O304" s="12"/>
      <c r="P304" s="44">
        <v>0</v>
      </c>
      <c r="Q304" s="44">
        <v>0</v>
      </c>
      <c r="R304" s="44">
        <v>0</v>
      </c>
      <c r="S304" s="44">
        <v>0</v>
      </c>
      <c r="T304" s="44">
        <v>0</v>
      </c>
      <c r="U304" s="45">
        <v>0</v>
      </c>
      <c r="V304" s="45">
        <v>0</v>
      </c>
      <c r="W304" s="45">
        <v>0</v>
      </c>
      <c r="X304" s="41" t="e">
        <v>#N/A</v>
      </c>
      <c r="Y304" s="9"/>
      <c r="Z304" s="13"/>
      <c r="AA304" s="13"/>
      <c r="AC304" s="415" t="e">
        <f t="shared" si="29"/>
        <v>#N/A</v>
      </c>
    </row>
    <row r="305" spans="1:29" hidden="1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VLOOKUP(C:C,total260724105509!B:F,5,0)</f>
        <v>#N/A</v>
      </c>
      <c r="M305" s="392"/>
      <c r="N305" s="8"/>
      <c r="O305" s="12"/>
      <c r="P305" s="44">
        <v>0</v>
      </c>
      <c r="Q305" s="44">
        <v>0</v>
      </c>
      <c r="R305" s="44">
        <v>0</v>
      </c>
      <c r="S305" s="44">
        <v>0</v>
      </c>
      <c r="T305" s="44">
        <v>0</v>
      </c>
      <c r="U305" s="45">
        <v>0</v>
      </c>
      <c r="V305" s="45">
        <v>0</v>
      </c>
      <c r="W305" s="45">
        <v>0</v>
      </c>
      <c r="X305" s="41" t="e">
        <v>#N/A</v>
      </c>
      <c r="Y305" s="9"/>
      <c r="Z305" s="13"/>
      <c r="AA305" s="13"/>
      <c r="AC305" s="415" t="e">
        <f t="shared" si="29"/>
        <v>#N/A</v>
      </c>
    </row>
    <row r="306" spans="1:29" hidden="1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VLOOKUP(C:C,total260724105509!B:F,5,0)</f>
        <v>#N/A</v>
      </c>
      <c r="M306" s="392"/>
      <c r="N306" s="8"/>
      <c r="O306" s="12"/>
      <c r="P306" s="44">
        <v>0</v>
      </c>
      <c r="Q306" s="44">
        <v>0</v>
      </c>
      <c r="R306" s="44">
        <v>0</v>
      </c>
      <c r="S306" s="44">
        <v>0</v>
      </c>
      <c r="T306" s="44">
        <v>0</v>
      </c>
      <c r="U306" s="45">
        <v>0</v>
      </c>
      <c r="V306" s="45">
        <v>0</v>
      </c>
      <c r="W306" s="45">
        <v>0</v>
      </c>
      <c r="X306" s="41" t="e">
        <v>#N/A</v>
      </c>
      <c r="Y306" s="9"/>
      <c r="Z306" s="13"/>
      <c r="AA306" s="13"/>
      <c r="AC306" s="415" t="e">
        <f t="shared" si="29"/>
        <v>#N/A</v>
      </c>
    </row>
    <row r="307" spans="1:29" hidden="1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VLOOKUP(C:C,total260724105509!B:F,5,0)</f>
        <v>#N/A</v>
      </c>
      <c r="M307" s="392"/>
      <c r="N307" s="8"/>
      <c r="O307" s="12"/>
      <c r="P307" s="44">
        <v>0</v>
      </c>
      <c r="Q307" s="44">
        <v>0</v>
      </c>
      <c r="R307" s="44">
        <v>0</v>
      </c>
      <c r="S307" s="44">
        <v>0</v>
      </c>
      <c r="T307" s="44">
        <v>0</v>
      </c>
      <c r="U307" s="45">
        <v>0</v>
      </c>
      <c r="V307" s="45">
        <v>0</v>
      </c>
      <c r="W307" s="45">
        <v>0</v>
      </c>
      <c r="X307" s="41" t="e">
        <v>#N/A</v>
      </c>
      <c r="Y307" s="9"/>
      <c r="Z307" s="13"/>
      <c r="AA307" s="13"/>
      <c r="AC307" s="415" t="e">
        <f t="shared" si="29"/>
        <v>#N/A</v>
      </c>
    </row>
    <row r="308" spans="1:29" hidden="1">
      <c r="A308" s="29"/>
      <c r="B308" s="2"/>
      <c r="C308" s="49"/>
      <c r="D308" s="49"/>
      <c r="E308" s="50"/>
      <c r="F308" s="50"/>
      <c r="G308" s="8"/>
      <c r="H308" s="21"/>
      <c r="I308" s="8"/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VLOOKUP(C:C,total260724105509!B:F,5,0)</f>
        <v>#N/A</v>
      </c>
      <c r="M308" s="392"/>
      <c r="N308" s="8"/>
      <c r="O308" s="12"/>
      <c r="P308" s="44">
        <v>0</v>
      </c>
      <c r="Q308" s="44">
        <v>0</v>
      </c>
      <c r="R308" s="44">
        <v>0</v>
      </c>
      <c r="S308" s="44">
        <v>0</v>
      </c>
      <c r="T308" s="44">
        <v>0</v>
      </c>
      <c r="U308" s="45">
        <v>0</v>
      </c>
      <c r="V308" s="45">
        <v>0</v>
      </c>
      <c r="W308" s="45">
        <v>0</v>
      </c>
      <c r="X308" s="41" t="e">
        <v>#N/A</v>
      </c>
      <c r="Y308" s="9"/>
      <c r="Z308" s="13"/>
      <c r="AA308" s="13"/>
      <c r="AC308" s="415" t="e">
        <f t="shared" si="29"/>
        <v>#N/A</v>
      </c>
    </row>
    <row r="309" spans="1:29" hidden="1">
      <c r="A309" s="29"/>
      <c r="B309" s="2"/>
      <c r="C309" s="49"/>
      <c r="D309" s="49"/>
      <c r="E309" s="50"/>
      <c r="F309" s="50"/>
      <c r="G309" s="8"/>
      <c r="H309" s="21"/>
      <c r="I309" s="8"/>
      <c r="J309" s="203" t="e">
        <f>VLOOKUP(C309,'出荷数2307～2406total241008110618'!B:F,5,0)</f>
        <v>#N/A</v>
      </c>
      <c r="K309" s="214" t="e">
        <f>VLOOKUP(C309,'出荷数2407-2506total250730101950'!B:F,5,0)</f>
        <v>#N/A</v>
      </c>
      <c r="L309" s="203" t="e">
        <f>VLOOKUP(C:C,total260724105509!B:F,5,0)</f>
        <v>#N/A</v>
      </c>
      <c r="M309" s="392"/>
      <c r="N309" s="8"/>
      <c r="O309" s="12"/>
      <c r="P309" s="44">
        <v>0</v>
      </c>
      <c r="Q309" s="44">
        <v>0</v>
      </c>
      <c r="R309" s="44">
        <v>0</v>
      </c>
      <c r="S309" s="44">
        <v>0</v>
      </c>
      <c r="T309" s="44">
        <v>0</v>
      </c>
      <c r="U309" s="45">
        <v>0</v>
      </c>
      <c r="V309" s="45">
        <v>0</v>
      </c>
      <c r="W309" s="45">
        <v>0</v>
      </c>
      <c r="X309" s="41" t="e">
        <v>#N/A</v>
      </c>
      <c r="Y309" s="9"/>
      <c r="Z309" s="13"/>
      <c r="AA309" s="13"/>
      <c r="AC309" s="415" t="e">
        <f t="shared" si="29"/>
        <v>#N/A</v>
      </c>
    </row>
    <row r="310" spans="1:29" hidden="1">
      <c r="A310" s="29"/>
      <c r="B310" s="2"/>
      <c r="C310" s="49"/>
      <c r="D310" s="49"/>
      <c r="E310" s="50"/>
      <c r="F310" s="50"/>
      <c r="G310" s="8"/>
      <c r="H310" s="21"/>
      <c r="I310" s="8"/>
      <c r="J310" s="203" t="e">
        <f>VLOOKUP(C310,'出荷数2307～2406total241008110618'!B:F,5,0)</f>
        <v>#N/A</v>
      </c>
      <c r="K310" s="214" t="e">
        <f>VLOOKUP(C310,'出荷数2407-2506total250730101950'!B:F,5,0)</f>
        <v>#N/A</v>
      </c>
      <c r="L310" s="203" t="e">
        <f>VLOOKUP(C:C,total260724105509!B:F,5,0)</f>
        <v>#N/A</v>
      </c>
      <c r="M310" s="392"/>
      <c r="N310" s="8"/>
      <c r="O310" s="12"/>
      <c r="P310" s="44">
        <v>0</v>
      </c>
      <c r="Q310" s="44">
        <v>0</v>
      </c>
      <c r="R310" s="44">
        <v>0</v>
      </c>
      <c r="S310" s="44">
        <v>0</v>
      </c>
      <c r="T310" s="44">
        <v>0</v>
      </c>
      <c r="U310" s="45">
        <v>0</v>
      </c>
      <c r="V310" s="45">
        <v>0</v>
      </c>
      <c r="W310" s="45">
        <v>0</v>
      </c>
      <c r="X310" s="41" t="e">
        <v>#N/A</v>
      </c>
      <c r="Y310" s="9"/>
      <c r="Z310" s="13"/>
      <c r="AA310" s="13"/>
      <c r="AC310" s="415" t="e">
        <f t="shared" si="29"/>
        <v>#N/A</v>
      </c>
    </row>
    <row r="311" spans="1:29" hidden="1">
      <c r="A311" s="29"/>
      <c r="B311" s="2"/>
      <c r="C311" s="49"/>
      <c r="D311" s="49"/>
      <c r="E311" s="50"/>
      <c r="F311" s="50"/>
      <c r="G311" s="8"/>
      <c r="H311" s="21"/>
      <c r="I311" s="8"/>
      <c r="J311" s="203" t="e">
        <f>VLOOKUP(C311,'出荷数2307～2406total241008110618'!B:F,5,0)</f>
        <v>#N/A</v>
      </c>
      <c r="K311" s="214" t="e">
        <f>VLOOKUP(C311,'出荷数2407-2506total250730101950'!B:F,5,0)</f>
        <v>#N/A</v>
      </c>
      <c r="L311" s="203" t="e">
        <f>VLOOKUP(C:C,total260724105509!B:F,5,0)</f>
        <v>#N/A</v>
      </c>
      <c r="M311" s="392"/>
      <c r="N311" s="8"/>
      <c r="O311" s="12"/>
      <c r="P311" s="44">
        <v>0</v>
      </c>
      <c r="Q311" s="44">
        <v>0</v>
      </c>
      <c r="R311" s="44">
        <v>0</v>
      </c>
      <c r="S311" s="44">
        <v>0</v>
      </c>
      <c r="T311" s="44">
        <v>0</v>
      </c>
      <c r="U311" s="45">
        <v>0</v>
      </c>
      <c r="V311" s="45">
        <v>0</v>
      </c>
      <c r="W311" s="45">
        <v>0</v>
      </c>
      <c r="X311" s="41" t="e">
        <v>#N/A</v>
      </c>
      <c r="Y311" s="9"/>
      <c r="Z311" s="13"/>
      <c r="AA311" s="13"/>
      <c r="AC311" s="415" t="e">
        <f t="shared" si="29"/>
        <v>#N/A</v>
      </c>
    </row>
    <row r="312" spans="1:29" hidden="1">
      <c r="A312" s="29"/>
      <c r="B312" s="2"/>
      <c r="C312" s="49"/>
      <c r="D312" s="49"/>
      <c r="E312" s="50"/>
      <c r="F312" s="50"/>
      <c r="G312" s="8"/>
      <c r="H312" s="21"/>
      <c r="I312" s="8"/>
      <c r="J312" s="203" t="e">
        <f>VLOOKUP(C312,'出荷数2307～2406total241008110618'!B:F,5,0)</f>
        <v>#N/A</v>
      </c>
      <c r="K312" s="214" t="e">
        <f>VLOOKUP(C312,'出荷数2407-2506total250730101950'!B:F,5,0)</f>
        <v>#N/A</v>
      </c>
      <c r="L312" s="203" t="e">
        <f>VLOOKUP(C:C,total260724105509!B:F,5,0)</f>
        <v>#N/A</v>
      </c>
      <c r="M312" s="392"/>
      <c r="N312" s="8"/>
      <c r="O312" s="12"/>
      <c r="P312" s="44">
        <v>0</v>
      </c>
      <c r="Q312" s="44">
        <v>0</v>
      </c>
      <c r="R312" s="44">
        <v>0</v>
      </c>
      <c r="S312" s="44">
        <v>0</v>
      </c>
      <c r="T312" s="44">
        <v>0</v>
      </c>
      <c r="U312" s="45">
        <v>0</v>
      </c>
      <c r="V312" s="45">
        <v>0</v>
      </c>
      <c r="W312" s="45">
        <v>0</v>
      </c>
      <c r="X312" s="41" t="e">
        <v>#N/A</v>
      </c>
      <c r="Y312" s="9"/>
      <c r="Z312" s="13"/>
      <c r="AA312" s="13"/>
      <c r="AC312" s="415" t="e">
        <f t="shared" si="29"/>
        <v>#N/A</v>
      </c>
    </row>
    <row r="313" spans="1:29" hidden="1">
      <c r="A313" s="29"/>
      <c r="B313" s="2"/>
      <c r="C313" s="49"/>
      <c r="D313" s="49"/>
      <c r="E313" s="50"/>
      <c r="F313" s="50"/>
      <c r="G313" s="8"/>
      <c r="H313" s="21"/>
      <c r="I313" s="8"/>
      <c r="J313" s="203" t="e">
        <f>VLOOKUP(C313,'出荷数2307～2406total241008110618'!B:F,5,0)</f>
        <v>#N/A</v>
      </c>
      <c r="K313" s="214" t="e">
        <f>VLOOKUP(C313,'出荷数2407-2506total250730101950'!B:F,5,0)</f>
        <v>#N/A</v>
      </c>
      <c r="L313" s="203" t="e">
        <f>VLOOKUP(C:C,total260724105509!B:F,5,0)</f>
        <v>#N/A</v>
      </c>
      <c r="M313" s="392"/>
      <c r="N313" s="8"/>
      <c r="O313" s="12"/>
      <c r="P313" s="44">
        <v>0</v>
      </c>
      <c r="Q313" s="44">
        <v>0</v>
      </c>
      <c r="R313" s="44">
        <v>0</v>
      </c>
      <c r="S313" s="44">
        <v>0</v>
      </c>
      <c r="T313" s="44">
        <v>0</v>
      </c>
      <c r="U313" s="45">
        <v>0</v>
      </c>
      <c r="V313" s="45">
        <v>0</v>
      </c>
      <c r="W313" s="45">
        <v>0</v>
      </c>
      <c r="X313" s="41" t="e">
        <v>#N/A</v>
      </c>
      <c r="Y313" s="9"/>
      <c r="Z313" s="13"/>
      <c r="AA313" s="13"/>
      <c r="AC313" s="415" t="e">
        <f t="shared" si="29"/>
        <v>#N/A</v>
      </c>
    </row>
    <row r="314" spans="1:29" hidden="1">
      <c r="A314" s="29"/>
      <c r="B314" s="2"/>
      <c r="C314" s="49"/>
      <c r="D314" s="49"/>
      <c r="E314" s="50"/>
      <c r="F314" s="50"/>
      <c r="G314" s="8"/>
      <c r="H314" s="21"/>
      <c r="I314" s="8"/>
      <c r="J314" s="203" t="e">
        <f>VLOOKUP(C314,'出荷数2307～2406total241008110618'!B:F,5,0)</f>
        <v>#N/A</v>
      </c>
      <c r="K314" s="214" t="e">
        <f>VLOOKUP(C314,'出荷数2407-2506total250730101950'!B:F,5,0)</f>
        <v>#N/A</v>
      </c>
      <c r="L314" s="203" t="e">
        <f>VLOOKUP(C:C,total260724105509!B:F,5,0)</f>
        <v>#N/A</v>
      </c>
      <c r="M314" s="392"/>
      <c r="N314" s="8"/>
      <c r="O314" s="12"/>
      <c r="P314" s="44">
        <v>0</v>
      </c>
      <c r="Q314" s="44">
        <v>0</v>
      </c>
      <c r="R314" s="44">
        <v>0</v>
      </c>
      <c r="S314" s="44">
        <v>0</v>
      </c>
      <c r="T314" s="44">
        <v>0</v>
      </c>
      <c r="U314" s="45">
        <v>0</v>
      </c>
      <c r="V314" s="45">
        <v>0</v>
      </c>
      <c r="W314" s="45">
        <v>0</v>
      </c>
      <c r="X314" s="41" t="e">
        <v>#N/A</v>
      </c>
      <c r="Y314" s="9"/>
      <c r="Z314" s="13"/>
      <c r="AA314" s="13"/>
      <c r="AC314" s="415" t="e">
        <f t="shared" si="29"/>
        <v>#N/A</v>
      </c>
    </row>
    <row r="315" spans="1:29" hidden="1">
      <c r="A315" s="29"/>
      <c r="B315" s="2"/>
      <c r="C315" s="49"/>
      <c r="D315" s="49"/>
      <c r="E315" s="50"/>
      <c r="F315" s="50"/>
      <c r="G315" s="8"/>
      <c r="H315" s="21"/>
      <c r="I315" s="8"/>
      <c r="J315" s="203" t="e">
        <f>VLOOKUP(C315,'出荷数2307～2406total241008110618'!B:F,5,0)</f>
        <v>#N/A</v>
      </c>
      <c r="K315" s="214" t="e">
        <f>VLOOKUP(C315,'出荷数2407-2506total250730101950'!B:F,5,0)</f>
        <v>#N/A</v>
      </c>
      <c r="L315" s="203" t="e">
        <f>VLOOKUP(C:C,total260724105509!B:F,5,0)</f>
        <v>#N/A</v>
      </c>
      <c r="M315" s="392"/>
      <c r="N315" s="8"/>
      <c r="O315" s="12"/>
      <c r="P315" s="44">
        <v>0</v>
      </c>
      <c r="Q315" s="44">
        <v>0</v>
      </c>
      <c r="R315" s="44">
        <v>0</v>
      </c>
      <c r="S315" s="44">
        <v>0</v>
      </c>
      <c r="T315" s="44">
        <v>0</v>
      </c>
      <c r="U315" s="45">
        <v>0</v>
      </c>
      <c r="V315" s="45">
        <v>0</v>
      </c>
      <c r="W315" s="45">
        <v>0</v>
      </c>
      <c r="X315" s="41" t="e">
        <v>#N/A</v>
      </c>
      <c r="Y315" s="9"/>
      <c r="Z315" s="13"/>
      <c r="AA315" s="13"/>
      <c r="AC315" s="415" t="e">
        <f t="shared" si="29"/>
        <v>#N/A</v>
      </c>
    </row>
    <row r="316" spans="1:29" hidden="1">
      <c r="A316" s="29"/>
      <c r="B316" s="2"/>
      <c r="C316" s="49"/>
      <c r="D316" s="49"/>
      <c r="E316" s="50"/>
      <c r="F316" s="50"/>
      <c r="G316" s="8"/>
      <c r="H316" s="21"/>
      <c r="I316" s="8"/>
      <c r="J316" s="203" t="e">
        <f>VLOOKUP(C316,'出荷数2307～2406total241008110618'!B:F,5,0)</f>
        <v>#N/A</v>
      </c>
      <c r="K316" s="214" t="e">
        <f>VLOOKUP(C316,'出荷数2407-2506total250730101950'!B:F,5,0)</f>
        <v>#N/A</v>
      </c>
      <c r="L316" s="203" t="e">
        <f>VLOOKUP(C:C,total260724105509!B:F,5,0)</f>
        <v>#N/A</v>
      </c>
      <c r="M316" s="392"/>
      <c r="N316" s="8"/>
      <c r="O316" s="12"/>
      <c r="P316" s="44">
        <v>0</v>
      </c>
      <c r="Q316" s="44">
        <v>0</v>
      </c>
      <c r="R316" s="44">
        <v>0</v>
      </c>
      <c r="S316" s="44">
        <v>0</v>
      </c>
      <c r="T316" s="44">
        <v>0</v>
      </c>
      <c r="U316" s="45">
        <v>0</v>
      </c>
      <c r="V316" s="45">
        <v>0</v>
      </c>
      <c r="W316" s="45">
        <v>0</v>
      </c>
      <c r="X316" s="41" t="e">
        <v>#N/A</v>
      </c>
      <c r="Y316" s="9"/>
      <c r="Z316" s="13"/>
      <c r="AA316" s="13"/>
    </row>
    <row r="317" spans="1:29" hidden="1">
      <c r="A317" s="29"/>
      <c r="B317" s="2"/>
      <c r="C317" s="49"/>
      <c r="D317" s="49"/>
      <c r="E317" s="50"/>
      <c r="F317" s="50"/>
      <c r="G317" s="8"/>
      <c r="H317" s="21"/>
      <c r="I317" s="8"/>
      <c r="J317" s="203" t="e">
        <f>VLOOKUP(C317,'出荷数2307～2406total241008110618'!B:F,5,0)</f>
        <v>#N/A</v>
      </c>
      <c r="K317" s="214" t="e">
        <f>VLOOKUP(C317,'出荷数2407-2506total250730101950'!B:F,5,0)</f>
        <v>#N/A</v>
      </c>
      <c r="L317" s="203" t="e">
        <f>VLOOKUP(C:C,total260724105509!B:F,5,0)</f>
        <v>#N/A</v>
      </c>
      <c r="M317" s="392"/>
      <c r="N317" s="8"/>
      <c r="O317" s="12"/>
      <c r="P317" s="44">
        <v>0</v>
      </c>
      <c r="Q317" s="44">
        <v>0</v>
      </c>
      <c r="R317" s="44">
        <v>0</v>
      </c>
      <c r="S317" s="44">
        <v>0</v>
      </c>
      <c r="T317" s="44">
        <v>0</v>
      </c>
      <c r="U317" s="45">
        <v>0</v>
      </c>
      <c r="V317" s="45">
        <v>0</v>
      </c>
      <c r="W317" s="45">
        <v>0</v>
      </c>
      <c r="X317" s="41" t="e">
        <v>#N/A</v>
      </c>
      <c r="Y317" s="9"/>
      <c r="Z317" s="13"/>
      <c r="AA317" s="13"/>
    </row>
    <row r="318" spans="1:29" hidden="1">
      <c r="A318" s="29"/>
      <c r="B318" s="2"/>
      <c r="C318" s="49"/>
      <c r="D318" s="49"/>
      <c r="E318" s="50"/>
      <c r="F318" s="50"/>
      <c r="G318" s="8"/>
      <c r="H318" s="21"/>
      <c r="I318" s="8"/>
      <c r="J318" s="203" t="e">
        <f>VLOOKUP(C318,'出荷数2307～2406total241008110618'!B:F,5,0)</f>
        <v>#N/A</v>
      </c>
      <c r="K318" s="214" t="e">
        <f>VLOOKUP(C318,'出荷数2407-2506total250730101950'!B:F,5,0)</f>
        <v>#N/A</v>
      </c>
      <c r="L318" s="203" t="e">
        <f>VLOOKUP(C:C,total260724105509!B:F,5,0)</f>
        <v>#N/A</v>
      </c>
      <c r="M318" s="392"/>
      <c r="N318" s="8"/>
      <c r="O318" s="12"/>
      <c r="P318" s="44">
        <v>0</v>
      </c>
      <c r="Q318" s="44">
        <v>0</v>
      </c>
      <c r="R318" s="44">
        <v>0</v>
      </c>
      <c r="S318" s="44">
        <v>0</v>
      </c>
      <c r="T318" s="44">
        <v>0</v>
      </c>
      <c r="U318" s="45">
        <v>0</v>
      </c>
      <c r="V318" s="45">
        <v>0</v>
      </c>
      <c r="W318" s="45">
        <v>0</v>
      </c>
      <c r="X318" s="41" t="e">
        <v>#N/A</v>
      </c>
      <c r="Y318" s="9"/>
      <c r="Z318" s="13"/>
      <c r="AA318" s="13"/>
    </row>
    <row r="319" spans="1:29" hidden="1">
      <c r="A319" s="29"/>
      <c r="B319" s="2"/>
      <c r="C319" s="49"/>
      <c r="D319" s="49"/>
      <c r="E319" s="50"/>
      <c r="F319" s="50"/>
      <c r="G319" s="8"/>
      <c r="H319" s="21"/>
      <c r="I319" s="8"/>
      <c r="J319" s="203" t="e">
        <f>VLOOKUP(C319,'出荷数2307～2406total241008110618'!B:F,5,0)</f>
        <v>#N/A</v>
      </c>
      <c r="K319" s="214" t="e">
        <f>VLOOKUP(C319,'出荷数2407-2506total250730101950'!B:F,5,0)</f>
        <v>#N/A</v>
      </c>
      <c r="L319" s="203" t="e">
        <f>VLOOKUP(C:C,total260724105509!B:F,5,0)</f>
        <v>#N/A</v>
      </c>
      <c r="M319" s="392"/>
      <c r="N319" s="8"/>
      <c r="O319" s="12"/>
      <c r="P319" s="44">
        <v>0</v>
      </c>
      <c r="Q319" s="44">
        <v>0</v>
      </c>
      <c r="R319" s="44">
        <v>0</v>
      </c>
      <c r="S319" s="44">
        <v>0</v>
      </c>
      <c r="T319" s="44">
        <v>0</v>
      </c>
      <c r="U319" s="45">
        <v>0</v>
      </c>
      <c r="V319" s="45">
        <v>0</v>
      </c>
      <c r="W319" s="45">
        <v>0</v>
      </c>
      <c r="X319" s="41" t="e">
        <v>#N/A</v>
      </c>
      <c r="Y319" s="9"/>
      <c r="Z319" s="13"/>
      <c r="AA319" s="13"/>
    </row>
    <row r="320" spans="1:29" hidden="1">
      <c r="A320" s="29"/>
      <c r="B320" s="2"/>
      <c r="C320" s="49"/>
      <c r="D320" s="49"/>
      <c r="E320" s="50"/>
      <c r="F320" s="50"/>
      <c r="G320" s="8"/>
      <c r="H320" s="21"/>
      <c r="I320" s="8"/>
      <c r="J320" s="203" t="e">
        <f>VLOOKUP(C320,'出荷数2307～2406total241008110618'!B:F,5,0)</f>
        <v>#N/A</v>
      </c>
      <c r="K320" s="214" t="e">
        <f>VLOOKUP(C320,'出荷数2407-2506total250730101950'!B:F,5,0)</f>
        <v>#N/A</v>
      </c>
      <c r="L320" s="203" t="e">
        <f>VLOOKUP(C:C,total260724105509!B:F,5,0)</f>
        <v>#N/A</v>
      </c>
      <c r="M320" s="392"/>
      <c r="N320" s="8"/>
      <c r="O320" s="12"/>
      <c r="P320" s="44">
        <v>0</v>
      </c>
      <c r="Q320" s="44">
        <v>0</v>
      </c>
      <c r="R320" s="44">
        <v>0</v>
      </c>
      <c r="S320" s="44">
        <v>0</v>
      </c>
      <c r="T320" s="44">
        <v>0</v>
      </c>
      <c r="U320" s="45">
        <v>0</v>
      </c>
      <c r="V320" s="45">
        <v>0</v>
      </c>
      <c r="W320" s="45">
        <v>0</v>
      </c>
      <c r="X320" s="41" t="e">
        <v>#N/A</v>
      </c>
      <c r="Y320" s="9"/>
      <c r="Z320" s="13"/>
      <c r="AA320" s="13"/>
    </row>
    <row r="321" spans="1:27" hidden="1">
      <c r="A321" s="29"/>
      <c r="B321" s="2"/>
      <c r="C321" s="49"/>
      <c r="D321" s="49"/>
      <c r="E321" s="50"/>
      <c r="F321" s="50"/>
      <c r="G321" s="8"/>
      <c r="H321" s="21">
        <v>0</v>
      </c>
      <c r="I321" s="8" t="e">
        <f>VLOOKUP(C321,'202310-202403出荷数total2403220951'!B:F,5,0)</f>
        <v>#N/A</v>
      </c>
      <c r="J321" s="203" t="e">
        <f>VLOOKUP(C321,'出荷数2307～2406total241008110618'!B:F,5,0)</f>
        <v>#N/A</v>
      </c>
      <c r="K321" s="214" t="e">
        <f>VLOOKUP(C321,'出荷数2407-2506total250730101950'!B:F,5,0)</f>
        <v>#N/A</v>
      </c>
      <c r="L321" s="203" t="e">
        <f>VLOOKUP(C:C,total260724105509!B:F,5,0)</f>
        <v>#N/A</v>
      </c>
      <c r="M321" s="392"/>
      <c r="N321" s="8"/>
      <c r="O321" s="12"/>
      <c r="P321" s="44">
        <v>0</v>
      </c>
      <c r="Q321" s="44">
        <v>0</v>
      </c>
      <c r="R321" s="44">
        <v>0</v>
      </c>
      <c r="S321" s="44">
        <v>0</v>
      </c>
      <c r="T321" s="44">
        <v>0</v>
      </c>
      <c r="U321" s="45">
        <v>0</v>
      </c>
      <c r="V321" s="45">
        <v>0</v>
      </c>
      <c r="W321" s="45">
        <v>0</v>
      </c>
      <c r="X321" s="41" t="e">
        <v>#N/A</v>
      </c>
      <c r="Y321" s="9"/>
      <c r="Z321" s="13"/>
      <c r="AA321" s="13"/>
    </row>
    <row r="322" spans="1:27" hidden="1">
      <c r="A322" s="29"/>
      <c r="B322" s="244"/>
      <c r="H322" s="245"/>
      <c r="L322" s="203" t="e">
        <f>VLOOKUP(C:C,total260724105509!B:F,5,0)</f>
        <v>#N/A</v>
      </c>
      <c r="M322" s="392"/>
      <c r="O322" s="246"/>
      <c r="P322" s="247"/>
      <c r="Q322" s="247"/>
      <c r="R322" s="247"/>
      <c r="S322" s="247"/>
      <c r="T322" s="247"/>
      <c r="U322" s="248"/>
      <c r="V322" s="248"/>
      <c r="W322" s="248"/>
      <c r="X322" s="249"/>
      <c r="Z322" s="14"/>
      <c r="AA322" s="14"/>
    </row>
    <row r="323" spans="1:27" hidden="1">
      <c r="A323" s="29"/>
      <c r="B323" s="244"/>
      <c r="H323" s="245"/>
      <c r="L323" s="203" t="e">
        <f>VLOOKUP(C:C,total260724105509!B:F,5,0)</f>
        <v>#N/A</v>
      </c>
      <c r="M323" s="392"/>
      <c r="O323" s="246"/>
      <c r="P323" s="247"/>
      <c r="Q323" s="247"/>
      <c r="R323" s="247"/>
      <c r="S323" s="247"/>
      <c r="T323" s="247"/>
      <c r="U323" s="248"/>
      <c r="V323" s="248"/>
      <c r="W323" s="248"/>
      <c r="X323" s="249"/>
      <c r="Z323" s="14"/>
      <c r="AA323" s="14"/>
    </row>
    <row r="324" spans="1:27" hidden="1">
      <c r="A324" s="29"/>
      <c r="B324" s="244"/>
      <c r="H324" s="245"/>
      <c r="L324" s="203" t="e">
        <f>VLOOKUP(C:C,total260724105509!B:F,5,0)</f>
        <v>#N/A</v>
      </c>
      <c r="M324" s="392"/>
      <c r="O324" s="246"/>
      <c r="P324" s="247"/>
      <c r="Q324" s="247"/>
      <c r="R324" s="247"/>
      <c r="S324" s="247"/>
      <c r="T324" s="247"/>
      <c r="U324" s="248"/>
      <c r="V324" s="248"/>
      <c r="W324" s="248"/>
      <c r="X324" s="249"/>
      <c r="Z324" s="14"/>
      <c r="AA324" s="14"/>
    </row>
    <row r="325" spans="1:27" hidden="1">
      <c r="A325" s="29"/>
      <c r="B325" s="244"/>
      <c r="H325" s="245"/>
      <c r="L325" s="203" t="e">
        <f>VLOOKUP(C:C,total260724105509!B:F,5,0)</f>
        <v>#N/A</v>
      </c>
      <c r="M325" s="392"/>
      <c r="O325" s="246"/>
      <c r="P325" s="247"/>
      <c r="Q325" s="247"/>
      <c r="R325" s="247"/>
      <c r="S325" s="247"/>
      <c r="T325" s="247"/>
      <c r="U325" s="248"/>
      <c r="V325" s="248"/>
      <c r="W325" s="248"/>
      <c r="X325" s="249"/>
      <c r="Z325" s="14"/>
      <c r="AA325" s="14"/>
    </row>
    <row r="326" spans="1:27" hidden="1">
      <c r="A326" s="29"/>
      <c r="B326" s="244"/>
      <c r="H326" s="245"/>
      <c r="L326" s="203" t="e">
        <f>VLOOKUP(C:C,total260724105509!B:F,5,0)</f>
        <v>#N/A</v>
      </c>
      <c r="M326" s="392"/>
      <c r="O326" s="246"/>
      <c r="P326" s="247"/>
      <c r="Q326" s="247"/>
      <c r="R326" s="247"/>
      <c r="S326" s="247"/>
      <c r="T326" s="247"/>
      <c r="U326" s="248"/>
      <c r="V326" s="248"/>
      <c r="W326" s="248"/>
      <c r="X326" s="249"/>
      <c r="Z326" s="14"/>
      <c r="AA326" s="14"/>
    </row>
    <row r="327" spans="1:27" hidden="1">
      <c r="A327" s="29"/>
      <c r="B327" s="244"/>
      <c r="H327" s="245"/>
      <c r="L327" s="203" t="e">
        <f>VLOOKUP(C:C,total260724105509!B:F,5,0)</f>
        <v>#N/A</v>
      </c>
      <c r="M327" s="392"/>
      <c r="O327" s="246"/>
      <c r="P327" s="247"/>
      <c r="Q327" s="247"/>
      <c r="R327" s="247"/>
      <c r="S327" s="247"/>
      <c r="T327" s="247"/>
      <c r="U327" s="248"/>
      <c r="V327" s="248"/>
      <c r="W327" s="248"/>
      <c r="X327" s="249"/>
      <c r="Z327" s="14"/>
      <c r="AA327" s="14"/>
    </row>
    <row r="328" spans="1:27" hidden="1"/>
    <row r="329" spans="1:27" hidden="1"/>
  </sheetData>
  <autoFilter ref="A1:AB329" xr:uid="{00000000-0009-0000-0000-000035000000}">
    <filterColumn colId="15" showButton="0"/>
    <filterColumn colId="17" showButton="0"/>
    <filterColumn colId="25">
      <customFilters>
        <customFilter operator="notEqual" val=" "/>
      </customFilters>
    </filterColumn>
  </autoFilter>
  <mergeCells count="2">
    <mergeCell ref="P1:Q1"/>
    <mergeCell ref="R1:S1"/>
  </mergeCells>
  <phoneticPr fontId="14"/>
  <conditionalFormatting sqref="X1:X1048576">
    <cfRule type="cellIs" dxfId="15" priority="3" operator="lessThan">
      <formula>0.33</formula>
    </cfRule>
  </conditionalFormatting>
  <conditionalFormatting sqref="AC1:AC1048576">
    <cfRule type="cellIs" dxfId="14" priority="1" operator="lessThan">
      <formula>0.6</formula>
    </cfRule>
    <cfRule type="cellIs" dxfId="13" priority="2" operator="greaterThan">
      <formula>3</formula>
    </cfRule>
  </conditionalFormatting>
  <dataValidations count="2">
    <dataValidation imeMode="off" allowBlank="1" showInputMessage="1" showErrorMessage="1" sqref="C67 C65 C283:C329 C331:C64495 C1:C63 C76:C280" xr:uid="{17C92228-E4E2-44DA-B0D4-3592D11D11A3}"/>
    <dataValidation imeMode="hiragana" allowBlank="1" showInputMessage="1" showErrorMessage="1" sqref="D67:F67 D1:E63 F1:F65 E66:F66 E64:E65 D76:D92 E68:F92 D114:D146 D4:F6 D93:F113 E114:F154 D282:F288 D289:D64495 E289:F64550 D155:F280" xr:uid="{B77BFB7B-B9C9-471B-8D1D-D31FD5A832B7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5BE5-A820-469F-8A89-E93D2366A3D5}">
  <dimension ref="A1:AG327"/>
  <sheetViews>
    <sheetView zoomScale="85" zoomScaleNormal="85" workbookViewId="0">
      <pane xSplit="4" ySplit="1" topLeftCell="K306" activePane="bottomRight" state="frozen"/>
      <selection pane="topRight" activeCell="E1" sqref="E1"/>
      <selection pane="bottomLeft" activeCell="A2" sqref="A2"/>
      <selection pane="bottomRight" activeCell="P321" sqref="P321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6" style="393" customWidth="1"/>
    <col min="14" max="14" width="8.25" style="27" hidden="1" customWidth="1"/>
    <col min="15" max="15" width="9" style="1" customWidth="1"/>
    <col min="16" max="16" width="8.625" style="1" customWidth="1"/>
    <col min="17" max="17" width="9" style="1" customWidth="1"/>
    <col min="18" max="19" width="9" style="22" customWidth="1"/>
    <col min="20" max="23" width="9" style="1" customWidth="1"/>
    <col min="24" max="24" width="8.5" style="42" customWidth="1"/>
    <col min="25" max="25" width="7" style="1" customWidth="1"/>
    <col min="26" max="26" width="21.375" style="1" customWidth="1"/>
    <col min="27" max="27" width="50.25" style="1" customWidth="1"/>
    <col min="29" max="29" width="11.25" bestFit="1" customWidth="1"/>
    <col min="31" max="16384" width="9" style="1"/>
  </cols>
  <sheetData>
    <row r="1" spans="1:33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5247</v>
      </c>
      <c r="M1" s="391" t="s">
        <v>5127</v>
      </c>
      <c r="N1" s="33"/>
      <c r="O1" s="47" t="s">
        <v>1307</v>
      </c>
      <c r="P1" s="441" t="s">
        <v>1278</v>
      </c>
      <c r="Q1" s="442"/>
      <c r="R1" s="443" t="s">
        <v>1229</v>
      </c>
      <c r="S1" s="444"/>
      <c r="T1" s="43" t="s">
        <v>1279</v>
      </c>
      <c r="U1" s="34" t="s">
        <v>1226</v>
      </c>
      <c r="V1" s="34" t="s">
        <v>1227</v>
      </c>
      <c r="W1" s="34" t="s">
        <v>1228</v>
      </c>
      <c r="X1" s="40" t="s">
        <v>1263</v>
      </c>
      <c r="Y1" s="47" t="s">
        <v>5238</v>
      </c>
      <c r="Z1" s="2" t="s">
        <v>5263</v>
      </c>
      <c r="AA1" s="2" t="s">
        <v>2957</v>
      </c>
      <c r="AC1" s="414" t="s">
        <v>5257</v>
      </c>
      <c r="AE1" s="2" t="s">
        <v>4205</v>
      </c>
      <c r="AG1" s="2" t="s">
        <v>2957</v>
      </c>
    </row>
    <row r="2" spans="1:33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VLOOKUP(C:C,total260724105509!B:F,5,0)</f>
        <v>647</v>
      </c>
      <c r="M2" s="392"/>
      <c r="N2" s="8"/>
      <c r="O2" s="21">
        <f>L2/12*5</f>
        <v>269.58333333333331</v>
      </c>
      <c r="P2" s="44">
        <v>616</v>
      </c>
      <c r="Q2" s="44">
        <v>630</v>
      </c>
      <c r="R2" s="44">
        <v>0</v>
      </c>
      <c r="S2" s="44">
        <v>0</v>
      </c>
      <c r="T2" s="44">
        <v>630</v>
      </c>
      <c r="U2" s="45">
        <v>0</v>
      </c>
      <c r="V2" s="45">
        <v>-14</v>
      </c>
      <c r="W2" s="45">
        <v>-283.58333333333331</v>
      </c>
      <c r="X2" s="41">
        <v>1.0503246753246753</v>
      </c>
      <c r="Y2" s="408"/>
      <c r="Z2" s="188"/>
      <c r="AA2" s="188"/>
      <c r="AC2" s="415">
        <f t="shared" ref="AC2:AC65" si="0">SUM(P2,AA2,R2)/L2</f>
        <v>0.95208655332302938</v>
      </c>
    </row>
    <row r="3" spans="1:33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VLOOKUP(C:C,total260724105509!B:F,5,0)</f>
        <v>1769</v>
      </c>
      <c r="M3" s="392"/>
      <c r="N3" s="8"/>
      <c r="O3" s="21">
        <f>L3/12*5</f>
        <v>737.08333333333326</v>
      </c>
      <c r="P3" s="44">
        <v>1324</v>
      </c>
      <c r="Q3" s="44">
        <v>1500</v>
      </c>
      <c r="R3" s="44">
        <v>0</v>
      </c>
      <c r="S3" s="44">
        <v>0</v>
      </c>
      <c r="T3" s="44">
        <v>1500</v>
      </c>
      <c r="U3" s="45">
        <v>0</v>
      </c>
      <c r="V3" s="45">
        <v>-176</v>
      </c>
      <c r="W3" s="45">
        <v>-913.08333333333326</v>
      </c>
      <c r="X3" s="41">
        <v>1.3361027190332326</v>
      </c>
      <c r="Y3" s="190"/>
      <c r="Z3" s="46"/>
      <c r="AA3" s="46"/>
      <c r="AC3" s="415">
        <f t="shared" si="0"/>
        <v>0.74844544940644431</v>
      </c>
    </row>
    <row r="4" spans="1:33">
      <c r="A4" s="29" t="s">
        <v>1304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VLOOKUP(C:C,total260724105509!B:F,5,0)</f>
        <v>752</v>
      </c>
      <c r="M4" s="392"/>
      <c r="N4" s="211">
        <v>1000</v>
      </c>
      <c r="O4" s="211">
        <v>1000</v>
      </c>
      <c r="P4" s="44">
        <v>6012</v>
      </c>
      <c r="Q4" s="44">
        <v>0</v>
      </c>
      <c r="R4" s="44">
        <v>0</v>
      </c>
      <c r="S4" s="44">
        <v>0</v>
      </c>
      <c r="T4" s="44">
        <v>0</v>
      </c>
      <c r="U4" s="45">
        <v>0</v>
      </c>
      <c r="V4" s="45">
        <v>6012</v>
      </c>
      <c r="W4" s="45">
        <v>5012</v>
      </c>
      <c r="X4" s="41">
        <v>0.12508316699933467</v>
      </c>
      <c r="Y4" s="190"/>
      <c r="Z4" s="46"/>
      <c r="AA4" s="46"/>
      <c r="AC4" s="415">
        <f t="shared" si="0"/>
        <v>7.9946808510638299</v>
      </c>
    </row>
    <row r="5" spans="1:33">
      <c r="A5" s="29" t="s">
        <v>1044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VLOOKUP(C:C,total260724105509!B:F,5,0)</f>
        <v>14384</v>
      </c>
      <c r="M5" s="392"/>
      <c r="N5" s="8"/>
      <c r="O5" s="21">
        <f t="shared" ref="O5:O7" si="1">L5/12*5</f>
        <v>5993.3333333333339</v>
      </c>
      <c r="P5" s="44">
        <v>22424</v>
      </c>
      <c r="Q5" s="44">
        <v>12510</v>
      </c>
      <c r="R5" s="44">
        <v>0</v>
      </c>
      <c r="S5" s="44">
        <v>0</v>
      </c>
      <c r="T5" s="44">
        <v>12510</v>
      </c>
      <c r="U5" s="45">
        <v>0</v>
      </c>
      <c r="V5" s="45">
        <v>9914</v>
      </c>
      <c r="W5" s="45">
        <v>3920.6666666666661</v>
      </c>
      <c r="X5" s="41">
        <v>0.64145558330360331</v>
      </c>
      <c r="Y5" s="409"/>
      <c r="Z5" s="241"/>
      <c r="AA5" s="241"/>
      <c r="AC5" s="415">
        <f t="shared" si="0"/>
        <v>1.5589543937708565</v>
      </c>
    </row>
    <row r="6" spans="1:33">
      <c r="A6" s="29" t="s">
        <v>1045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VLOOKUP(C:C,total260724105509!B:F,5,0)</f>
        <v>209</v>
      </c>
      <c r="M6" s="392"/>
      <c r="N6" s="8"/>
      <c r="O6" s="21">
        <f t="shared" si="1"/>
        <v>87.083333333333343</v>
      </c>
      <c r="P6" s="44">
        <v>3063</v>
      </c>
      <c r="Q6" s="44">
        <v>0</v>
      </c>
      <c r="R6" s="44">
        <v>0</v>
      </c>
      <c r="S6" s="44">
        <v>0</v>
      </c>
      <c r="T6" s="44">
        <v>0</v>
      </c>
      <c r="U6" s="45">
        <v>0</v>
      </c>
      <c r="V6" s="45">
        <v>3063</v>
      </c>
      <c r="W6" s="45">
        <v>2975.9166666666665</v>
      </c>
      <c r="X6" s="41">
        <v>6.8233757753836111E-2</v>
      </c>
      <c r="Y6" s="190"/>
      <c r="Z6" s="46"/>
      <c r="AA6" s="46"/>
      <c r="AC6" s="415">
        <f t="shared" si="0"/>
        <v>14.655502392344498</v>
      </c>
    </row>
    <row r="7" spans="1:33">
      <c r="A7" s="29" t="s">
        <v>1046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VLOOKUP(C:C,total260724105509!B:F,5,0)</f>
        <v>#N/A</v>
      </c>
      <c r="M7" s="392" t="str">
        <f>VLOOKUP(C:C,処分売価!A:P,15,0)</f>
        <v>処分品</v>
      </c>
      <c r="N7" s="8"/>
      <c r="O7" s="21" t="e">
        <f t="shared" si="1"/>
        <v>#N/A</v>
      </c>
      <c r="P7" s="44">
        <v>1</v>
      </c>
      <c r="Q7" s="44">
        <v>0</v>
      </c>
      <c r="R7" s="44">
        <v>0</v>
      </c>
      <c r="S7" s="44">
        <v>0</v>
      </c>
      <c r="T7" s="44">
        <v>0</v>
      </c>
      <c r="U7" s="45">
        <v>0</v>
      </c>
      <c r="V7" s="45">
        <v>1</v>
      </c>
      <c r="W7" s="45" t="e">
        <v>#N/A</v>
      </c>
      <c r="X7" s="41" t="e">
        <v>#N/A</v>
      </c>
      <c r="Y7" s="190"/>
      <c r="Z7" s="46"/>
      <c r="AA7" s="46"/>
      <c r="AC7" s="415" t="e">
        <f t="shared" si="0"/>
        <v>#N/A</v>
      </c>
    </row>
    <row r="8" spans="1:33" s="152" customFormat="1">
      <c r="A8" s="29" t="s">
        <v>1047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>
        <f>VLOOKUP(C:C,total260724105509!B:F,5,0)</f>
        <v>3615</v>
      </c>
      <c r="M8" s="392"/>
      <c r="N8" s="148"/>
      <c r="O8" s="148">
        <f>L8/12*5</f>
        <v>1506.25</v>
      </c>
      <c r="P8" s="148">
        <v>537</v>
      </c>
      <c r="Q8" s="148">
        <v>500</v>
      </c>
      <c r="R8" s="148">
        <v>0</v>
      </c>
      <c r="S8" s="148">
        <v>0</v>
      </c>
      <c r="T8" s="148">
        <v>0</v>
      </c>
      <c r="U8" s="149">
        <v>500</v>
      </c>
      <c r="V8" s="149">
        <v>537</v>
      </c>
      <c r="W8" s="149">
        <v>-969.25</v>
      </c>
      <c r="X8" s="150">
        <v>6.7318435754189947</v>
      </c>
      <c r="Y8" s="9"/>
      <c r="Z8" s="185"/>
      <c r="AA8" s="185"/>
      <c r="AB8" s="191"/>
      <c r="AC8" s="416">
        <f t="shared" si="0"/>
        <v>0.14854771784232365</v>
      </c>
      <c r="AD8" s="191"/>
    </row>
    <row r="9" spans="1:33">
      <c r="A9" s="29" t="s">
        <v>1048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VLOOKUP(C:C,total260724105509!B:F,5,0)</f>
        <v>822</v>
      </c>
      <c r="M9" s="392"/>
      <c r="N9" s="211">
        <v>1000</v>
      </c>
      <c r="O9" s="211">
        <v>1000</v>
      </c>
      <c r="P9" s="44">
        <v>2990</v>
      </c>
      <c r="Q9" s="44">
        <v>0</v>
      </c>
      <c r="R9" s="44">
        <v>15000</v>
      </c>
      <c r="S9" s="44">
        <v>0</v>
      </c>
      <c r="T9" s="44">
        <v>0</v>
      </c>
      <c r="U9" s="45">
        <v>0</v>
      </c>
      <c r="V9" s="45">
        <v>17990</v>
      </c>
      <c r="W9" s="45">
        <v>16990</v>
      </c>
      <c r="X9" s="41">
        <v>0.27491638795986623</v>
      </c>
      <c r="Y9" s="9"/>
      <c r="Z9" s="13"/>
      <c r="AA9" s="13"/>
      <c r="AC9" s="415">
        <f t="shared" si="0"/>
        <v>21.885644768856448</v>
      </c>
    </row>
    <row r="10" spans="1:33">
      <c r="A10" s="29" t="s">
        <v>1049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VLOOKUP(C:C,total260724105509!B:F,5,0)</f>
        <v>11108</v>
      </c>
      <c r="M10" s="392"/>
      <c r="N10" s="8"/>
      <c r="O10" s="21">
        <f t="shared" ref="O10:O57" si="2">L10/12*5</f>
        <v>4628.333333333333</v>
      </c>
      <c r="P10" s="44">
        <v>3648</v>
      </c>
      <c r="Q10" s="44">
        <v>2325</v>
      </c>
      <c r="R10" s="44">
        <v>0</v>
      </c>
      <c r="S10" s="44">
        <v>0</v>
      </c>
      <c r="T10" s="44">
        <v>2325</v>
      </c>
      <c r="U10" s="45">
        <v>0</v>
      </c>
      <c r="V10" s="45">
        <v>1323</v>
      </c>
      <c r="W10" s="45">
        <v>-3305.333333333333</v>
      </c>
      <c r="X10" s="41">
        <v>3.0449561403508771</v>
      </c>
      <c r="Y10" s="190"/>
      <c r="Z10" s="46"/>
      <c r="AA10" s="46"/>
      <c r="AC10" s="415">
        <f t="shared" si="0"/>
        <v>0.32841195534749729</v>
      </c>
    </row>
    <row r="11" spans="1:33">
      <c r="A11" s="29" t="s">
        <v>1050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VLOOKUP(C:C,total260724105509!B:F,5,0)</f>
        <v>160</v>
      </c>
      <c r="M11" s="392"/>
      <c r="N11" s="8"/>
      <c r="O11" s="21">
        <f t="shared" si="2"/>
        <v>66.666666666666671</v>
      </c>
      <c r="P11" s="44">
        <v>2</v>
      </c>
      <c r="Q11" s="44">
        <v>0</v>
      </c>
      <c r="R11" s="44">
        <v>0</v>
      </c>
      <c r="S11" s="44">
        <v>0</v>
      </c>
      <c r="T11" s="44">
        <v>0</v>
      </c>
      <c r="U11" s="45">
        <v>0</v>
      </c>
      <c r="V11" s="45">
        <v>2</v>
      </c>
      <c r="W11" s="45">
        <v>-64.666666666666671</v>
      </c>
      <c r="X11" s="41">
        <v>80</v>
      </c>
      <c r="Y11" s="190"/>
      <c r="Z11" s="46"/>
      <c r="AA11" s="46"/>
      <c r="AC11" s="415">
        <f t="shared" si="0"/>
        <v>1.2500000000000001E-2</v>
      </c>
    </row>
    <row r="12" spans="1:33">
      <c r="A12" s="29" t="s">
        <v>1051</v>
      </c>
      <c r="B12" s="30" t="s">
        <v>5</v>
      </c>
      <c r="C12" s="17" t="s">
        <v>4440</v>
      </c>
      <c r="D12" s="18" t="s">
        <v>1252</v>
      </c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VLOOKUP(C:C,total260724105509!B:F,5,0)</f>
        <v>240</v>
      </c>
      <c r="M12" s="392"/>
      <c r="N12" s="8"/>
      <c r="O12" s="21">
        <f t="shared" si="2"/>
        <v>100</v>
      </c>
      <c r="P12" s="44">
        <v>971</v>
      </c>
      <c r="Q12" s="44">
        <v>0</v>
      </c>
      <c r="R12" s="44">
        <v>0</v>
      </c>
      <c r="S12" s="44">
        <v>0</v>
      </c>
      <c r="T12" s="44">
        <v>0</v>
      </c>
      <c r="U12" s="45">
        <v>0</v>
      </c>
      <c r="V12" s="45">
        <v>971</v>
      </c>
      <c r="W12" s="45">
        <v>871</v>
      </c>
      <c r="X12" s="41">
        <v>0.24716786817713698</v>
      </c>
      <c r="Y12" s="190"/>
      <c r="Z12" s="46"/>
      <c r="AA12" s="46"/>
      <c r="AC12" s="415">
        <f t="shared" si="0"/>
        <v>4.0458333333333334</v>
      </c>
    </row>
    <row r="13" spans="1:33">
      <c r="A13" s="29" t="s">
        <v>1052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VLOOKUP(C:C,total260724105509!B:F,5,0)</f>
        <v>16</v>
      </c>
      <c r="M13" s="392" t="str">
        <f>VLOOKUP(C:C,処分売価!A:P,15,0)</f>
        <v>処分品</v>
      </c>
      <c r="N13" s="8"/>
      <c r="O13" s="21">
        <f t="shared" si="2"/>
        <v>6.6666666666666661</v>
      </c>
      <c r="P13" s="44">
        <v>986</v>
      </c>
      <c r="Q13" s="44">
        <v>0</v>
      </c>
      <c r="R13" s="44">
        <v>0</v>
      </c>
      <c r="S13" s="44">
        <v>0</v>
      </c>
      <c r="T13" s="44">
        <v>0</v>
      </c>
      <c r="U13" s="45">
        <v>0</v>
      </c>
      <c r="V13" s="45">
        <v>986</v>
      </c>
      <c r="W13" s="45">
        <v>979.33333333333337</v>
      </c>
      <c r="X13" s="41">
        <v>1.6227180527383367E-2</v>
      </c>
      <c r="Y13" s="190"/>
      <c r="Z13" s="46"/>
      <c r="AA13" s="46"/>
      <c r="AC13" s="415">
        <f t="shared" si="0"/>
        <v>61.625</v>
      </c>
    </row>
    <row r="14" spans="1:33">
      <c r="A14" s="29" t="s">
        <v>1053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VLOOKUP(C:C,total260724105509!B:F,5,0)</f>
        <v>880</v>
      </c>
      <c r="M14" s="392"/>
      <c r="N14" s="8"/>
      <c r="O14" s="21">
        <f t="shared" si="2"/>
        <v>366.66666666666663</v>
      </c>
      <c r="P14" s="44">
        <v>3197</v>
      </c>
      <c r="Q14" s="44">
        <v>300</v>
      </c>
      <c r="R14" s="44">
        <v>0</v>
      </c>
      <c r="S14" s="44">
        <v>0</v>
      </c>
      <c r="T14" s="44">
        <v>300</v>
      </c>
      <c r="U14" s="45">
        <v>0</v>
      </c>
      <c r="V14" s="45">
        <v>2897</v>
      </c>
      <c r="W14" s="45">
        <v>2530.3333333333335</v>
      </c>
      <c r="X14" s="41">
        <v>0.27525805442602441</v>
      </c>
      <c r="Y14" s="190"/>
      <c r="Z14" s="46"/>
      <c r="AA14" s="46"/>
      <c r="AC14" s="415">
        <f t="shared" si="0"/>
        <v>3.6329545454545453</v>
      </c>
    </row>
    <row r="15" spans="1:33">
      <c r="A15" s="29" t="s">
        <v>1054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>
        <f>VLOOKUP(C:C,total260724105509!B:F,5,0)</f>
        <v>5</v>
      </c>
      <c r="M15" s="392" t="str">
        <f>VLOOKUP(C:C,処分売価!A:P,15,0)</f>
        <v>処分品</v>
      </c>
      <c r="N15" s="8"/>
      <c r="O15" s="21">
        <f t="shared" si="2"/>
        <v>2.0833333333333335</v>
      </c>
      <c r="P15" s="44">
        <v>745</v>
      </c>
      <c r="Q15" s="44">
        <v>0</v>
      </c>
      <c r="R15" s="44">
        <v>0</v>
      </c>
      <c r="S15" s="44">
        <v>0</v>
      </c>
      <c r="T15" s="44">
        <v>0</v>
      </c>
      <c r="U15" s="45">
        <v>0</v>
      </c>
      <c r="V15" s="45">
        <v>745</v>
      </c>
      <c r="W15" s="45">
        <v>742.91666666666663</v>
      </c>
      <c r="X15" s="41">
        <v>6.7114093959731542E-3</v>
      </c>
      <c r="Y15" s="190"/>
      <c r="Z15" s="46"/>
      <c r="AA15" s="46"/>
      <c r="AC15" s="415">
        <f t="shared" si="0"/>
        <v>149</v>
      </c>
    </row>
    <row r="16" spans="1:33">
      <c r="A16" s="29" t="s">
        <v>1055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VLOOKUP(C:C,total260724105509!B:F,5,0)</f>
        <v>1</v>
      </c>
      <c r="M16" s="392"/>
      <c r="N16" s="8"/>
      <c r="O16" s="21">
        <f t="shared" si="2"/>
        <v>0.41666666666666663</v>
      </c>
      <c r="P16" s="44">
        <v>1</v>
      </c>
      <c r="Q16" s="44">
        <v>0</v>
      </c>
      <c r="R16" s="44">
        <v>0</v>
      </c>
      <c r="S16" s="44">
        <v>0</v>
      </c>
      <c r="T16" s="44">
        <v>0</v>
      </c>
      <c r="U16" s="45">
        <v>0</v>
      </c>
      <c r="V16" s="45">
        <v>1</v>
      </c>
      <c r="W16" s="45">
        <v>0.58333333333333337</v>
      </c>
      <c r="X16" s="41">
        <v>1</v>
      </c>
      <c r="Y16" s="190"/>
      <c r="Z16" s="46"/>
      <c r="AA16" s="46"/>
      <c r="AC16" s="415">
        <f t="shared" si="0"/>
        <v>1</v>
      </c>
    </row>
    <row r="17" spans="1:30">
      <c r="A17" s="29" t="s">
        <v>1056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VLOOKUP(C:C,total260724105509!B:F,5,0)</f>
        <v>143</v>
      </c>
      <c r="M17" s="392"/>
      <c r="N17" s="8"/>
      <c r="O17" s="21">
        <f t="shared" si="2"/>
        <v>59.583333333333329</v>
      </c>
      <c r="P17" s="44">
        <v>4410</v>
      </c>
      <c r="Q17" s="44">
        <v>0</v>
      </c>
      <c r="R17" s="44">
        <v>0</v>
      </c>
      <c r="S17" s="44">
        <v>0</v>
      </c>
      <c r="T17" s="44">
        <v>0</v>
      </c>
      <c r="U17" s="45">
        <v>0</v>
      </c>
      <c r="V17" s="45">
        <v>4410</v>
      </c>
      <c r="W17" s="45">
        <v>4350.416666666667</v>
      </c>
      <c r="X17" s="41">
        <v>3.2426303854875285E-2</v>
      </c>
      <c r="Y17" s="190"/>
      <c r="Z17" s="46"/>
      <c r="AA17" s="46"/>
      <c r="AC17" s="415">
        <f t="shared" si="0"/>
        <v>30.83916083916084</v>
      </c>
    </row>
    <row r="18" spans="1:30">
      <c r="A18" s="29" t="s">
        <v>1057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VLOOKUP(C:C,total260724105509!B:F,5,0)</f>
        <v>89</v>
      </c>
      <c r="M18" s="392"/>
      <c r="N18" s="8"/>
      <c r="O18" s="21">
        <f t="shared" si="2"/>
        <v>37.083333333333336</v>
      </c>
      <c r="P18" s="44">
        <v>2097</v>
      </c>
      <c r="Q18" s="44">
        <v>0</v>
      </c>
      <c r="R18" s="44">
        <v>0</v>
      </c>
      <c r="S18" s="44">
        <v>0</v>
      </c>
      <c r="T18" s="44">
        <v>0</v>
      </c>
      <c r="U18" s="45">
        <v>0</v>
      </c>
      <c r="V18" s="45">
        <v>2097</v>
      </c>
      <c r="W18" s="45">
        <v>2059.9166666666665</v>
      </c>
      <c r="X18" s="41">
        <v>4.2441583214115404E-2</v>
      </c>
      <c r="Y18" s="190"/>
      <c r="Z18" s="46"/>
      <c r="AA18" s="46"/>
      <c r="AC18" s="415">
        <f t="shared" si="0"/>
        <v>23.561797752808989</v>
      </c>
    </row>
    <row r="19" spans="1:30">
      <c r="A19" s="29" t="s">
        <v>1058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VLOOKUP(C:C,total260724105509!B:F,5,0)</f>
        <v>63</v>
      </c>
      <c r="M19" s="392" t="str">
        <f>VLOOKUP(C:C,処分売価!A:P,15,0)</f>
        <v>処分品</v>
      </c>
      <c r="N19" s="8"/>
      <c r="O19" s="21">
        <f t="shared" si="2"/>
        <v>26.25</v>
      </c>
      <c r="P19" s="44">
        <v>2212</v>
      </c>
      <c r="Q19" s="44">
        <v>0</v>
      </c>
      <c r="R19" s="44">
        <v>0</v>
      </c>
      <c r="S19" s="44">
        <v>0</v>
      </c>
      <c r="T19" s="44">
        <v>0</v>
      </c>
      <c r="U19" s="45">
        <v>0</v>
      </c>
      <c r="V19" s="45">
        <v>2212</v>
      </c>
      <c r="W19" s="45">
        <v>2185.75</v>
      </c>
      <c r="X19" s="41">
        <v>2.8481012658227847E-2</v>
      </c>
      <c r="Y19" s="190"/>
      <c r="Z19" s="46"/>
      <c r="AA19" s="46"/>
      <c r="AC19" s="415">
        <f t="shared" si="0"/>
        <v>35.111111111111114</v>
      </c>
    </row>
    <row r="20" spans="1:30">
      <c r="A20" s="29" t="s">
        <v>1059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VLOOKUP(C:C,total260724105509!B:F,5,0)</f>
        <v>105</v>
      </c>
      <c r="M20" s="392"/>
      <c r="N20" s="8"/>
      <c r="O20" s="21">
        <f t="shared" si="2"/>
        <v>43.75</v>
      </c>
      <c r="P20" s="44">
        <v>8010</v>
      </c>
      <c r="Q20" s="44">
        <v>0</v>
      </c>
      <c r="R20" s="44">
        <v>0</v>
      </c>
      <c r="S20" s="44">
        <v>0</v>
      </c>
      <c r="T20" s="44">
        <v>0</v>
      </c>
      <c r="U20" s="45">
        <v>0</v>
      </c>
      <c r="V20" s="45">
        <v>8010</v>
      </c>
      <c r="W20" s="45">
        <v>7966.25</v>
      </c>
      <c r="X20" s="41">
        <v>1.3108614232209739E-2</v>
      </c>
      <c r="Y20" s="190"/>
      <c r="Z20" s="46"/>
      <c r="AA20" s="46"/>
      <c r="AC20" s="415">
        <f t="shared" si="0"/>
        <v>76.285714285714292</v>
      </c>
    </row>
    <row r="21" spans="1:30">
      <c r="A21" s="29" t="s">
        <v>1060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VLOOKUP(C:C,total260724105509!B:F,5,0)</f>
        <v>919</v>
      </c>
      <c r="M21" s="392"/>
      <c r="N21" s="8"/>
      <c r="O21" s="21">
        <f t="shared" si="2"/>
        <v>382.91666666666663</v>
      </c>
      <c r="P21" s="44">
        <v>111</v>
      </c>
      <c r="Q21" s="44">
        <v>100</v>
      </c>
      <c r="R21" s="44">
        <v>1000</v>
      </c>
      <c r="S21" s="44">
        <v>0</v>
      </c>
      <c r="T21" s="44">
        <v>20</v>
      </c>
      <c r="U21" s="45">
        <v>80</v>
      </c>
      <c r="V21" s="45">
        <v>1091</v>
      </c>
      <c r="W21" s="45">
        <v>708.08333333333337</v>
      </c>
      <c r="X21" s="41">
        <v>8.2792792792792795</v>
      </c>
      <c r="Y21" s="190"/>
      <c r="Z21" s="46"/>
      <c r="AA21" s="46"/>
      <c r="AC21" s="415">
        <f t="shared" si="0"/>
        <v>1.2089227421109903</v>
      </c>
    </row>
    <row r="22" spans="1:30">
      <c r="A22" s="29" t="s">
        <v>1061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VLOOKUP(C:C,total260724105509!B:F,5,0)</f>
        <v>441</v>
      </c>
      <c r="M22" s="392"/>
      <c r="N22" s="8"/>
      <c r="O22" s="21">
        <f t="shared" si="2"/>
        <v>183.75</v>
      </c>
      <c r="P22" s="44">
        <v>2997</v>
      </c>
      <c r="Q22" s="44">
        <v>0</v>
      </c>
      <c r="R22" s="44">
        <v>0</v>
      </c>
      <c r="S22" s="44">
        <v>0</v>
      </c>
      <c r="T22" s="44">
        <v>100</v>
      </c>
      <c r="U22" s="45">
        <v>-100</v>
      </c>
      <c r="V22" s="45">
        <v>2897</v>
      </c>
      <c r="W22" s="45">
        <v>2713.25</v>
      </c>
      <c r="X22" s="41">
        <v>0.14714714714714713</v>
      </c>
      <c r="Y22" s="190"/>
      <c r="Z22" s="46"/>
      <c r="AA22" s="46"/>
      <c r="AC22" s="415">
        <f t="shared" si="0"/>
        <v>6.795918367346939</v>
      </c>
    </row>
    <row r="23" spans="1:30">
      <c r="A23" s="29" t="s">
        <v>1062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VLOOKUP(C:C,total260724105509!B:F,5,0)</f>
        <v>381</v>
      </c>
      <c r="M23" s="392" t="str">
        <f>VLOOKUP(C:C,処分売価!A:P,15,0)</f>
        <v>処分品</v>
      </c>
      <c r="N23" s="8"/>
      <c r="O23" s="21">
        <f t="shared" si="2"/>
        <v>158.75</v>
      </c>
      <c r="P23" s="44">
        <v>6475</v>
      </c>
      <c r="Q23" s="44">
        <v>0</v>
      </c>
      <c r="R23" s="44">
        <v>0</v>
      </c>
      <c r="S23" s="44">
        <v>0</v>
      </c>
      <c r="T23" s="44">
        <v>0</v>
      </c>
      <c r="U23" s="45">
        <v>0</v>
      </c>
      <c r="V23" s="45">
        <v>6475</v>
      </c>
      <c r="W23" s="45">
        <v>6316.25</v>
      </c>
      <c r="X23" s="41">
        <v>5.884169884169884E-2</v>
      </c>
      <c r="Y23" s="190"/>
      <c r="Z23" s="46"/>
      <c r="AA23" s="46"/>
      <c r="AC23" s="415">
        <f t="shared" si="0"/>
        <v>16.99475065616798</v>
      </c>
    </row>
    <row r="24" spans="1:30">
      <c r="A24" s="29" t="s">
        <v>1063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VLOOKUP(C:C,total260724105509!B:F,5,0)</f>
        <v>143</v>
      </c>
      <c r="M24" s="392" t="str">
        <f>VLOOKUP(C:C,処分売価!A:P,15,0)</f>
        <v>処分品</v>
      </c>
      <c r="N24" s="8"/>
      <c r="O24" s="21">
        <f t="shared" si="2"/>
        <v>59.583333333333329</v>
      </c>
      <c r="P24" s="44">
        <v>1811</v>
      </c>
      <c r="Q24" s="44">
        <v>0</v>
      </c>
      <c r="R24" s="44">
        <v>0</v>
      </c>
      <c r="S24" s="44">
        <v>0</v>
      </c>
      <c r="T24" s="44">
        <v>0</v>
      </c>
      <c r="U24" s="45">
        <v>0</v>
      </c>
      <c r="V24" s="45">
        <v>1811</v>
      </c>
      <c r="W24" s="45">
        <v>1751.4166666666667</v>
      </c>
      <c r="X24" s="41">
        <v>7.8961899503037003E-2</v>
      </c>
      <c r="Y24" s="190"/>
      <c r="Z24" s="46"/>
      <c r="AA24" s="46"/>
      <c r="AC24" s="415">
        <f t="shared" si="0"/>
        <v>12.664335664335665</v>
      </c>
    </row>
    <row r="25" spans="1:30">
      <c r="A25" s="29" t="s">
        <v>1064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VLOOKUP(C:C,total260724105509!B:F,5,0)</f>
        <v>149</v>
      </c>
      <c r="M25" s="392" t="str">
        <f>VLOOKUP(C:C,処分売価!A:P,15,0)</f>
        <v>処分品</v>
      </c>
      <c r="N25" s="8"/>
      <c r="O25" s="21">
        <f t="shared" si="2"/>
        <v>62.083333333333329</v>
      </c>
      <c r="P25" s="44">
        <v>3775</v>
      </c>
      <c r="Q25" s="44">
        <v>0</v>
      </c>
      <c r="R25" s="44">
        <v>0</v>
      </c>
      <c r="S25" s="44">
        <v>0</v>
      </c>
      <c r="T25" s="44">
        <v>0</v>
      </c>
      <c r="U25" s="45">
        <v>0</v>
      </c>
      <c r="V25" s="45">
        <v>3775</v>
      </c>
      <c r="W25" s="45">
        <v>3712.9166666666665</v>
      </c>
      <c r="X25" s="41">
        <v>3.9470198675496691E-2</v>
      </c>
      <c r="Y25" s="190"/>
      <c r="Z25" s="46"/>
      <c r="AA25" s="46"/>
      <c r="AC25" s="415">
        <f t="shared" si="0"/>
        <v>25.335570469798657</v>
      </c>
    </row>
    <row r="26" spans="1:30">
      <c r="A26" s="29" t="s">
        <v>1065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>
        <f>VLOOKUP(C:C,total260724105509!B:F,5,0)</f>
        <v>28</v>
      </c>
      <c r="M26" s="392" t="str">
        <f>VLOOKUP(C:C,処分売価!A:P,15,0)</f>
        <v>処分品</v>
      </c>
      <c r="N26" s="8"/>
      <c r="O26" s="21">
        <f t="shared" si="2"/>
        <v>11.666666666666668</v>
      </c>
      <c r="P26" s="44">
        <v>42</v>
      </c>
      <c r="Q26" s="44">
        <v>0</v>
      </c>
      <c r="R26" s="44">
        <v>0</v>
      </c>
      <c r="S26" s="44">
        <v>0</v>
      </c>
      <c r="T26" s="44">
        <v>0</v>
      </c>
      <c r="U26" s="45">
        <v>0</v>
      </c>
      <c r="V26" s="45">
        <v>42</v>
      </c>
      <c r="W26" s="45">
        <v>30.333333333333332</v>
      </c>
      <c r="X26" s="41">
        <v>0.66666666666666663</v>
      </c>
      <c r="Y26" s="190"/>
      <c r="Z26" s="46"/>
      <c r="AA26" s="46"/>
      <c r="AC26" s="415">
        <f t="shared" si="0"/>
        <v>1.5</v>
      </c>
    </row>
    <row r="27" spans="1:30">
      <c r="A27" s="29" t="s">
        <v>1066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VLOOKUP(C:C,total260724105509!B:F,5,0)</f>
        <v>379</v>
      </c>
      <c r="M27" s="392" t="str">
        <f>VLOOKUP(C:C,処分売価!A:P,15,0)</f>
        <v>処分品</v>
      </c>
      <c r="N27" s="8"/>
      <c r="O27" s="21">
        <f t="shared" si="2"/>
        <v>157.91666666666666</v>
      </c>
      <c r="P27" s="44">
        <v>5493</v>
      </c>
      <c r="Q27" s="44">
        <v>100</v>
      </c>
      <c r="R27" s="44">
        <v>0</v>
      </c>
      <c r="S27" s="44">
        <v>0</v>
      </c>
      <c r="T27" s="44">
        <v>100</v>
      </c>
      <c r="U27" s="45">
        <v>0</v>
      </c>
      <c r="V27" s="45">
        <v>5393</v>
      </c>
      <c r="W27" s="45">
        <v>5235.083333333333</v>
      </c>
      <c r="X27" s="41">
        <v>6.8996905152011651E-2</v>
      </c>
      <c r="Y27" s="190"/>
      <c r="Z27" s="46"/>
      <c r="AA27" s="46"/>
      <c r="AC27" s="415">
        <f t="shared" si="0"/>
        <v>14.493403693931398</v>
      </c>
    </row>
    <row r="28" spans="1:30" s="152" customFormat="1">
      <c r="A28" s="29" t="s">
        <v>1067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VLOOKUP(C:C,total260724105509!B:F,5,0)</f>
        <v>53</v>
      </c>
      <c r="M28" s="392" t="str">
        <f>VLOOKUP(C:C,処分売価!A:P,15,0)</f>
        <v>処分品</v>
      </c>
      <c r="N28" s="8"/>
      <c r="O28" s="21">
        <f t="shared" si="2"/>
        <v>22.083333333333336</v>
      </c>
      <c r="P28" s="148">
        <v>1859</v>
      </c>
      <c r="Q28" s="148">
        <v>0</v>
      </c>
      <c r="R28" s="44">
        <v>0</v>
      </c>
      <c r="S28" s="148">
        <v>0</v>
      </c>
      <c r="T28" s="148">
        <v>0</v>
      </c>
      <c r="U28" s="149">
        <v>0</v>
      </c>
      <c r="V28" s="149">
        <v>1859</v>
      </c>
      <c r="W28" s="149">
        <v>1836.9166666666667</v>
      </c>
      <c r="X28" s="150">
        <v>2.8509951586874662E-2</v>
      </c>
      <c r="Y28" s="190"/>
      <c r="Z28" s="151"/>
      <c r="AA28" s="151"/>
      <c r="AB28" s="191"/>
      <c r="AC28" s="416">
        <f t="shared" si="0"/>
        <v>35.075471698113205</v>
      </c>
      <c r="AD28" s="191"/>
    </row>
    <row r="29" spans="1:30">
      <c r="A29" s="29" t="s">
        <v>1068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VLOOKUP(C:C,total260724105509!B:F,5,0)</f>
        <v>94</v>
      </c>
      <c r="M29" s="392"/>
      <c r="N29" s="211">
        <v>500</v>
      </c>
      <c r="O29" s="211">
        <f t="shared" si="2"/>
        <v>39.166666666666664</v>
      </c>
      <c r="P29" s="44">
        <v>2207</v>
      </c>
      <c r="Q29" s="44">
        <v>0</v>
      </c>
      <c r="R29" s="44">
        <v>0</v>
      </c>
      <c r="S29" s="44">
        <v>0</v>
      </c>
      <c r="T29" s="44">
        <v>0</v>
      </c>
      <c r="U29" s="45">
        <v>0</v>
      </c>
      <c r="V29" s="45">
        <v>2207</v>
      </c>
      <c r="W29" s="45">
        <v>2167.8333333333335</v>
      </c>
      <c r="X29" s="41">
        <v>4.2591753511554149E-2</v>
      </c>
      <c r="Y29" s="190"/>
      <c r="Z29" s="46"/>
      <c r="AA29" s="46"/>
      <c r="AC29" s="415">
        <f t="shared" si="0"/>
        <v>23.478723404255319</v>
      </c>
    </row>
    <row r="30" spans="1:30" s="402" customFormat="1" ht="15.75">
      <c r="A30" s="29" t="s">
        <v>1069</v>
      </c>
      <c r="B30" s="394" t="s">
        <v>356</v>
      </c>
      <c r="C30" s="395" t="s">
        <v>192</v>
      </c>
      <c r="D30" s="396" t="s">
        <v>190</v>
      </c>
      <c r="E30" s="395" t="s">
        <v>193</v>
      </c>
      <c r="F30" s="395">
        <v>935</v>
      </c>
      <c r="G30" s="397">
        <v>77</v>
      </c>
      <c r="H30" s="397">
        <v>731</v>
      </c>
      <c r="I30" s="397">
        <f>VLOOKUP(C30,'202310-202403出荷数total2403220951'!B:F,5,0)</f>
        <v>163</v>
      </c>
      <c r="J30" s="397">
        <f>VLOOKUP(C30,'出荷数2307～2406total241008110618'!B:F,5,0)</f>
        <v>235</v>
      </c>
      <c r="K30" s="397">
        <f>VLOOKUP(C30,'出荷数2407-2506total250730101950'!B:F,5,0)</f>
        <v>20</v>
      </c>
      <c r="L30" s="397">
        <f>VLOOKUP(C:C,total260724105509!B:F,5,0)</f>
        <v>3</v>
      </c>
      <c r="M30" s="398" t="str">
        <f>VLOOKUP(C:C,処分売価!A:P,15,0)</f>
        <v>処分品</v>
      </c>
      <c r="N30" s="397"/>
      <c r="O30" s="397">
        <f t="shared" si="2"/>
        <v>1.25</v>
      </c>
      <c r="P30" s="397">
        <v>1</v>
      </c>
      <c r="Q30" s="397">
        <v>0</v>
      </c>
      <c r="R30" s="397">
        <v>0</v>
      </c>
      <c r="S30" s="397">
        <v>0</v>
      </c>
      <c r="T30" s="397">
        <v>0</v>
      </c>
      <c r="U30" s="399">
        <v>0</v>
      </c>
      <c r="V30" s="399">
        <v>1</v>
      </c>
      <c r="W30" s="399">
        <v>-0.25</v>
      </c>
      <c r="X30" s="400">
        <v>3</v>
      </c>
      <c r="Y30" s="190"/>
      <c r="Z30" s="401"/>
      <c r="AA30" s="401"/>
      <c r="AC30" s="417">
        <f t="shared" si="0"/>
        <v>0.33333333333333331</v>
      </c>
    </row>
    <row r="31" spans="1:30">
      <c r="A31" s="29" t="s">
        <v>1070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VLOOKUP(C:C,total260724105509!B:F,5,0)</f>
        <v>50</v>
      </c>
      <c r="M31" s="392"/>
      <c r="N31" s="8"/>
      <c r="O31" s="21">
        <f t="shared" si="2"/>
        <v>20.833333333333336</v>
      </c>
      <c r="P31" s="44">
        <v>888</v>
      </c>
      <c r="Q31" s="44">
        <v>0</v>
      </c>
      <c r="R31" s="44">
        <v>0</v>
      </c>
      <c r="S31" s="44">
        <v>0</v>
      </c>
      <c r="T31" s="44">
        <v>0</v>
      </c>
      <c r="U31" s="45">
        <v>0</v>
      </c>
      <c r="V31" s="45">
        <v>888</v>
      </c>
      <c r="W31" s="45">
        <v>867.16666666666663</v>
      </c>
      <c r="X31" s="41">
        <v>5.6306306306306307E-2</v>
      </c>
      <c r="Y31" s="190"/>
      <c r="Z31" s="46"/>
      <c r="AA31" s="46"/>
      <c r="AC31" s="415">
        <f t="shared" si="0"/>
        <v>17.760000000000002</v>
      </c>
    </row>
    <row r="32" spans="1:30">
      <c r="A32" s="29" t="s">
        <v>1071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VLOOKUP(C:C,total260724105509!B:F,5,0)</f>
        <v>35</v>
      </c>
      <c r="M32" s="392" t="str">
        <f>VLOOKUP(C:C,処分売価!A:P,15,0)</f>
        <v>処分品</v>
      </c>
      <c r="N32" s="8"/>
      <c r="O32" s="21">
        <f t="shared" si="2"/>
        <v>14.583333333333332</v>
      </c>
      <c r="P32" s="44">
        <v>1940</v>
      </c>
      <c r="Q32" s="44">
        <v>0</v>
      </c>
      <c r="R32" s="44">
        <v>0</v>
      </c>
      <c r="S32" s="44">
        <v>0</v>
      </c>
      <c r="T32" s="44">
        <v>0</v>
      </c>
      <c r="U32" s="45">
        <v>0</v>
      </c>
      <c r="V32" s="45">
        <v>1940</v>
      </c>
      <c r="W32" s="45">
        <v>1925.4166666666667</v>
      </c>
      <c r="X32" s="41">
        <v>1.804123711340206E-2</v>
      </c>
      <c r="Y32" s="190"/>
      <c r="Z32" s="46"/>
      <c r="AA32" s="46"/>
      <c r="AC32" s="415">
        <f t="shared" si="0"/>
        <v>55.428571428571431</v>
      </c>
    </row>
    <row r="33" spans="1:30">
      <c r="A33" s="29" t="s">
        <v>1072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VLOOKUP(C:C,total260724105509!B:F,5,0)</f>
        <v>543</v>
      </c>
      <c r="M33" s="392"/>
      <c r="N33" s="8">
        <v>41</v>
      </c>
      <c r="O33" s="211">
        <f t="shared" si="2"/>
        <v>226.25</v>
      </c>
      <c r="P33" s="44">
        <v>2920</v>
      </c>
      <c r="Q33" s="44">
        <v>0</v>
      </c>
      <c r="R33" s="44">
        <v>0</v>
      </c>
      <c r="S33" s="44">
        <v>0</v>
      </c>
      <c r="T33" s="44">
        <v>0</v>
      </c>
      <c r="U33" s="45">
        <v>0</v>
      </c>
      <c r="V33" s="45">
        <v>2920</v>
      </c>
      <c r="W33" s="45">
        <v>2693.75</v>
      </c>
      <c r="X33" s="41">
        <v>0.18595890410958904</v>
      </c>
      <c r="Y33" s="190"/>
      <c r="Z33" s="46"/>
      <c r="AA33" s="46"/>
      <c r="AC33" s="415">
        <f t="shared" si="0"/>
        <v>5.3775322283609572</v>
      </c>
    </row>
    <row r="34" spans="1:30">
      <c r="A34" s="29" t="s">
        <v>1073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VLOOKUP(C:C,total260724105509!B:F,5,0)</f>
        <v>74</v>
      </c>
      <c r="M34" s="392"/>
      <c r="N34" s="8"/>
      <c r="O34" s="21">
        <f t="shared" si="2"/>
        <v>30.833333333333336</v>
      </c>
      <c r="P34" s="44">
        <v>285</v>
      </c>
      <c r="Q34" s="44">
        <v>0</v>
      </c>
      <c r="R34" s="44">
        <v>0</v>
      </c>
      <c r="S34" s="44">
        <v>0</v>
      </c>
      <c r="T34" s="44">
        <v>0</v>
      </c>
      <c r="U34" s="45">
        <v>0</v>
      </c>
      <c r="V34" s="45">
        <v>285</v>
      </c>
      <c r="W34" s="45">
        <v>254.16666666666666</v>
      </c>
      <c r="X34" s="41">
        <v>0.25964912280701752</v>
      </c>
      <c r="Y34" s="190"/>
      <c r="Z34" s="46"/>
      <c r="AA34" s="46"/>
      <c r="AC34" s="415">
        <f t="shared" si="0"/>
        <v>3.8513513513513513</v>
      </c>
    </row>
    <row r="35" spans="1:30">
      <c r="A35" s="29" t="s">
        <v>1074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VLOOKUP(C:C,total260724105509!B:F,5,0)</f>
        <v>97</v>
      </c>
      <c r="M35" s="392" t="str">
        <f>VLOOKUP(C:C,処分売価!A:P,15,0)</f>
        <v>処分品</v>
      </c>
      <c r="N35" s="8"/>
      <c r="O35" s="21">
        <f t="shared" si="2"/>
        <v>40.416666666666671</v>
      </c>
      <c r="P35" s="44">
        <v>2015</v>
      </c>
      <c r="Q35" s="44">
        <v>0</v>
      </c>
      <c r="R35" s="44">
        <v>0</v>
      </c>
      <c r="S35" s="44">
        <v>0</v>
      </c>
      <c r="T35" s="44">
        <v>0</v>
      </c>
      <c r="U35" s="45">
        <v>0</v>
      </c>
      <c r="V35" s="45">
        <v>2015</v>
      </c>
      <c r="W35" s="45">
        <v>1974.5833333333333</v>
      </c>
      <c r="X35" s="41">
        <v>4.813895781637717E-2</v>
      </c>
      <c r="Y35" s="190"/>
      <c r="Z35" s="46"/>
      <c r="AA35" s="46"/>
      <c r="AC35" s="415">
        <f t="shared" si="0"/>
        <v>20.773195876288661</v>
      </c>
    </row>
    <row r="36" spans="1:30">
      <c r="A36" s="29" t="s">
        <v>1075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VLOOKUP(C:C,total260724105509!B:F,5,0)</f>
        <v>981</v>
      </c>
      <c r="M36" s="392" t="str">
        <f>VLOOKUP(C:C,処分売価!A:P,15,0)</f>
        <v>処分品</v>
      </c>
      <c r="N36" s="8"/>
      <c r="O36" s="21">
        <f t="shared" si="2"/>
        <v>408.75</v>
      </c>
      <c r="P36" s="44">
        <v>2804</v>
      </c>
      <c r="Q36" s="44">
        <v>0</v>
      </c>
      <c r="R36" s="44">
        <v>0</v>
      </c>
      <c r="S36" s="44">
        <v>0</v>
      </c>
      <c r="T36" s="44">
        <v>0</v>
      </c>
      <c r="U36" s="45">
        <v>0</v>
      </c>
      <c r="V36" s="45">
        <v>2804</v>
      </c>
      <c r="W36" s="45">
        <v>2395.25</v>
      </c>
      <c r="X36" s="41">
        <v>0.34985734664764623</v>
      </c>
      <c r="Y36" s="190"/>
      <c r="Z36" s="46"/>
      <c r="AA36" s="46"/>
      <c r="AC36" s="415">
        <f t="shared" si="0"/>
        <v>2.8583078491335372</v>
      </c>
    </row>
    <row r="37" spans="1:30">
      <c r="A37" s="29" t="s">
        <v>1076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VLOOKUP(C:C,total260724105509!B:F,5,0)</f>
        <v>610</v>
      </c>
      <c r="M37" s="392" t="str">
        <f>VLOOKUP(C:C,処分売価!A:P,15,0)</f>
        <v>処分品</v>
      </c>
      <c r="N37" s="8"/>
      <c r="O37" s="21">
        <f t="shared" si="2"/>
        <v>254.16666666666669</v>
      </c>
      <c r="P37" s="44">
        <v>13150</v>
      </c>
      <c r="Q37" s="44">
        <v>0</v>
      </c>
      <c r="R37" s="44">
        <v>0</v>
      </c>
      <c r="S37" s="44">
        <v>0</v>
      </c>
      <c r="T37" s="44">
        <v>0</v>
      </c>
      <c r="U37" s="45">
        <v>0</v>
      </c>
      <c r="V37" s="45">
        <v>13150</v>
      </c>
      <c r="W37" s="45">
        <v>12895.833333333334</v>
      </c>
      <c r="X37" s="41">
        <v>4.6387832699619769E-2</v>
      </c>
      <c r="Y37" s="190"/>
      <c r="Z37" s="46"/>
      <c r="AA37" s="46"/>
      <c r="AC37" s="415">
        <f t="shared" si="0"/>
        <v>21.557377049180328</v>
      </c>
    </row>
    <row r="38" spans="1:30">
      <c r="A38" s="29" t="s">
        <v>1077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VLOOKUP(C:C,total260724105509!B:F,5,0)</f>
        <v>313</v>
      </c>
      <c r="M38" s="392" t="str">
        <f>VLOOKUP(C:C,処分売価!A:P,15,0)</f>
        <v>処分品</v>
      </c>
      <c r="N38" s="8"/>
      <c r="O38" s="21">
        <f t="shared" si="2"/>
        <v>130.41666666666666</v>
      </c>
      <c r="P38" s="44">
        <v>554</v>
      </c>
      <c r="Q38" s="44">
        <v>0</v>
      </c>
      <c r="R38" s="44">
        <v>0</v>
      </c>
      <c r="S38" s="44">
        <v>0</v>
      </c>
      <c r="T38" s="44">
        <v>0</v>
      </c>
      <c r="U38" s="45">
        <v>0</v>
      </c>
      <c r="V38" s="45">
        <v>554</v>
      </c>
      <c r="W38" s="45">
        <v>423.58333333333337</v>
      </c>
      <c r="X38" s="41">
        <v>0.56498194945848379</v>
      </c>
      <c r="Y38" s="190"/>
      <c r="Z38" s="46"/>
      <c r="AA38" s="46"/>
      <c r="AC38" s="415">
        <f t="shared" si="0"/>
        <v>1.7699680511182108</v>
      </c>
    </row>
    <row r="39" spans="1:30">
      <c r="A39" s="29" t="s">
        <v>1078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VLOOKUP(C:C,total260724105509!B:F,5,0)</f>
        <v>142</v>
      </c>
      <c r="M39" s="392"/>
      <c r="N39" s="8"/>
      <c r="O39" s="21">
        <f t="shared" si="2"/>
        <v>59.166666666666671</v>
      </c>
      <c r="P39" s="44">
        <v>740</v>
      </c>
      <c r="Q39" s="44">
        <v>0</v>
      </c>
      <c r="R39" s="44">
        <v>0</v>
      </c>
      <c r="S39" s="44">
        <v>0</v>
      </c>
      <c r="T39" s="44">
        <v>0</v>
      </c>
      <c r="U39" s="45">
        <v>0</v>
      </c>
      <c r="V39" s="45">
        <v>740</v>
      </c>
      <c r="W39" s="45">
        <v>680.83333333333337</v>
      </c>
      <c r="X39" s="41">
        <v>0.1918918918918919</v>
      </c>
      <c r="Y39" s="190"/>
      <c r="Z39" s="46"/>
      <c r="AA39" s="46"/>
      <c r="AC39" s="415">
        <f t="shared" si="0"/>
        <v>5.211267605633803</v>
      </c>
    </row>
    <row r="40" spans="1:30" s="152" customFormat="1">
      <c r="A40" s="29" t="s">
        <v>1079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VLOOKUP(C:C,total260724105509!B:F,5,0)</f>
        <v>#N/A</v>
      </c>
      <c r="M40" s="392"/>
      <c r="N40" s="211">
        <v>470</v>
      </c>
      <c r="O40" s="211" t="e">
        <f t="shared" si="2"/>
        <v>#N/A</v>
      </c>
      <c r="P40" s="148">
        <v>106</v>
      </c>
      <c r="Q40" s="148">
        <v>0</v>
      </c>
      <c r="R40" s="44">
        <v>0</v>
      </c>
      <c r="S40" s="148">
        <v>0</v>
      </c>
      <c r="T40" s="148">
        <v>0</v>
      </c>
      <c r="U40" s="149">
        <v>0</v>
      </c>
      <c r="V40" s="149">
        <v>106</v>
      </c>
      <c r="W40" s="149" t="e">
        <v>#N/A</v>
      </c>
      <c r="X40" s="150" t="e">
        <v>#N/A</v>
      </c>
      <c r="Y40" s="190"/>
      <c r="Z40" s="151"/>
      <c r="AA40" s="151"/>
      <c r="AB40" s="191"/>
      <c r="AC40" s="416" t="e">
        <f t="shared" si="0"/>
        <v>#N/A</v>
      </c>
      <c r="AD40" s="191"/>
    </row>
    <row r="41" spans="1:30">
      <c r="A41" s="29" t="s">
        <v>1080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VLOOKUP(C:C,total260724105509!B:F,5,0)</f>
        <v>921</v>
      </c>
      <c r="M41" s="392" t="str">
        <f>VLOOKUP(C:C,処分売価!A:P,15,0)</f>
        <v>処分品</v>
      </c>
      <c r="N41" s="8"/>
      <c r="O41" s="21">
        <f t="shared" si="2"/>
        <v>383.75</v>
      </c>
      <c r="P41" s="44">
        <v>3205</v>
      </c>
      <c r="Q41" s="44">
        <v>0</v>
      </c>
      <c r="R41" s="44">
        <v>0</v>
      </c>
      <c r="S41" s="44">
        <v>0</v>
      </c>
      <c r="T41" s="44">
        <v>0</v>
      </c>
      <c r="U41" s="45">
        <v>0</v>
      </c>
      <c r="V41" s="45">
        <v>3205</v>
      </c>
      <c r="W41" s="45">
        <v>2821.25</v>
      </c>
      <c r="X41" s="41">
        <v>0.28736349453978161</v>
      </c>
      <c r="Y41" s="190"/>
      <c r="Z41" s="46"/>
      <c r="AA41" s="46"/>
      <c r="AC41" s="415">
        <f t="shared" si="0"/>
        <v>3.4799131378935941</v>
      </c>
    </row>
    <row r="42" spans="1:30">
      <c r="A42" s="29" t="s">
        <v>1081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VLOOKUP(C:C,total260724105509!B:F,5,0)</f>
        <v>771</v>
      </c>
      <c r="M42" s="392"/>
      <c r="N42" s="8"/>
      <c r="O42" s="21">
        <f t="shared" si="2"/>
        <v>321.25</v>
      </c>
      <c r="P42" s="44">
        <v>2637</v>
      </c>
      <c r="Q42" s="44">
        <v>210</v>
      </c>
      <c r="R42" s="44">
        <v>0</v>
      </c>
      <c r="S42" s="44">
        <v>0</v>
      </c>
      <c r="T42" s="44">
        <v>210</v>
      </c>
      <c r="U42" s="45">
        <v>0</v>
      </c>
      <c r="V42" s="45">
        <v>2427</v>
      </c>
      <c r="W42" s="45">
        <v>2105.75</v>
      </c>
      <c r="X42" s="41">
        <v>0.29237770193401591</v>
      </c>
      <c r="Y42" s="190"/>
      <c r="Z42" s="46"/>
      <c r="AA42" s="46"/>
      <c r="AC42" s="415">
        <f t="shared" si="0"/>
        <v>3.4202334630350193</v>
      </c>
    </row>
    <row r="43" spans="1:30">
      <c r="A43" s="29" t="s">
        <v>1082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VLOOKUP(C:C,total260724105509!B:F,5,0)</f>
        <v>13</v>
      </c>
      <c r="M43" s="392" t="str">
        <f>VLOOKUP(C:C,処分売価!A:P,15,0)</f>
        <v>処分品</v>
      </c>
      <c r="N43" s="8"/>
      <c r="O43" s="21">
        <f t="shared" si="2"/>
        <v>5.4166666666666661</v>
      </c>
      <c r="P43" s="44">
        <v>4553</v>
      </c>
      <c r="Q43" s="44">
        <v>0</v>
      </c>
      <c r="R43" s="44">
        <v>0</v>
      </c>
      <c r="S43" s="44">
        <v>0</v>
      </c>
      <c r="T43" s="44">
        <v>0</v>
      </c>
      <c r="U43" s="45">
        <v>0</v>
      </c>
      <c r="V43" s="45">
        <v>4553</v>
      </c>
      <c r="W43" s="45">
        <v>4547.583333333333</v>
      </c>
      <c r="X43" s="41">
        <v>2.8552602679551946E-3</v>
      </c>
      <c r="Y43" s="190"/>
      <c r="Z43" s="46"/>
      <c r="AA43" s="46"/>
      <c r="AC43" s="415">
        <f t="shared" si="0"/>
        <v>350.23076923076923</v>
      </c>
    </row>
    <row r="44" spans="1:30">
      <c r="A44" s="29" t="s">
        <v>1083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VLOOKUP(C:C,total260724105509!B:F,5,0)</f>
        <v>52</v>
      </c>
      <c r="M44" s="392" t="str">
        <f>VLOOKUP(C:C,処分売価!A:P,15,0)</f>
        <v>処分品</v>
      </c>
      <c r="N44" s="8"/>
      <c r="O44" s="21">
        <f t="shared" si="2"/>
        <v>21.666666666666664</v>
      </c>
      <c r="P44" s="44">
        <v>761</v>
      </c>
      <c r="Q44" s="44">
        <v>0</v>
      </c>
      <c r="R44" s="44">
        <v>0</v>
      </c>
      <c r="S44" s="44">
        <v>0</v>
      </c>
      <c r="T44" s="44">
        <v>0</v>
      </c>
      <c r="U44" s="45">
        <v>0</v>
      </c>
      <c r="V44" s="45">
        <v>761</v>
      </c>
      <c r="W44" s="45">
        <v>739.33333333333337</v>
      </c>
      <c r="X44" s="41">
        <v>6.8331143232588695E-2</v>
      </c>
      <c r="Y44" s="190"/>
      <c r="Z44" s="46"/>
      <c r="AA44" s="46"/>
      <c r="AC44" s="415">
        <f t="shared" si="0"/>
        <v>14.634615384615385</v>
      </c>
    </row>
    <row r="45" spans="1:30">
      <c r="A45" s="29" t="s">
        <v>1084</v>
      </c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VLOOKUP(C:C,total260724105509!B:F,5,0)</f>
        <v>23</v>
      </c>
      <c r="M45" s="392"/>
      <c r="N45" s="8"/>
      <c r="O45" s="21">
        <f t="shared" si="2"/>
        <v>9.5833333333333339</v>
      </c>
      <c r="P45" s="44">
        <v>1461</v>
      </c>
      <c r="Q45" s="44">
        <v>0</v>
      </c>
      <c r="R45" s="44">
        <v>0</v>
      </c>
      <c r="S45" s="44">
        <v>0</v>
      </c>
      <c r="T45" s="44">
        <v>0</v>
      </c>
      <c r="U45" s="45">
        <v>0</v>
      </c>
      <c r="V45" s="45">
        <v>1461</v>
      </c>
      <c r="W45" s="45">
        <v>1451.4166666666667</v>
      </c>
      <c r="X45" s="41">
        <v>1.5742642026009581E-2</v>
      </c>
      <c r="Y45" s="190"/>
      <c r="Z45" s="46"/>
      <c r="AA45" s="46"/>
      <c r="AC45" s="415">
        <f t="shared" si="0"/>
        <v>63.521739130434781</v>
      </c>
    </row>
    <row r="46" spans="1:30" s="152" customFormat="1">
      <c r="A46" s="29" t="s">
        <v>1085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VLOOKUP(C:C,total260724105509!B:F,5,0)</f>
        <v>75</v>
      </c>
      <c r="M46" s="392" t="str">
        <f>VLOOKUP(C:C,処分売価!A:P,15,0)</f>
        <v>処分品</v>
      </c>
      <c r="N46" s="8"/>
      <c r="O46" s="21">
        <f t="shared" si="2"/>
        <v>31.25</v>
      </c>
      <c r="P46" s="148">
        <v>218</v>
      </c>
      <c r="Q46" s="148">
        <v>0</v>
      </c>
      <c r="R46" s="44">
        <v>0</v>
      </c>
      <c r="S46" s="148">
        <v>0</v>
      </c>
      <c r="T46" s="148">
        <v>0</v>
      </c>
      <c r="U46" s="149">
        <v>0</v>
      </c>
      <c r="V46" s="149">
        <v>218</v>
      </c>
      <c r="W46" s="149">
        <v>186.75</v>
      </c>
      <c r="X46" s="150">
        <v>0.34403669724770641</v>
      </c>
      <c r="Y46" s="190"/>
      <c r="Z46" s="151"/>
      <c r="AA46" s="151"/>
      <c r="AB46" s="191"/>
      <c r="AC46" s="416">
        <f t="shared" si="0"/>
        <v>2.9066666666666667</v>
      </c>
      <c r="AD46" s="191"/>
    </row>
    <row r="47" spans="1:30" s="152" customFormat="1">
      <c r="A47" s="29" t="s">
        <v>1086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VLOOKUP(C:C,total260724105509!B:F,5,0)</f>
        <v>104</v>
      </c>
      <c r="M47" s="392" t="str">
        <f>VLOOKUP(C:C,処分売価!A:P,15,0)</f>
        <v>処分品</v>
      </c>
      <c r="N47" s="8"/>
      <c r="O47" s="21">
        <f t="shared" si="2"/>
        <v>43.333333333333329</v>
      </c>
      <c r="P47" s="148">
        <v>879</v>
      </c>
      <c r="Q47" s="148">
        <v>0</v>
      </c>
      <c r="R47" s="44">
        <v>0</v>
      </c>
      <c r="S47" s="148">
        <v>0</v>
      </c>
      <c r="T47" s="148">
        <v>0</v>
      </c>
      <c r="U47" s="149">
        <v>0</v>
      </c>
      <c r="V47" s="149">
        <v>879</v>
      </c>
      <c r="W47" s="149">
        <v>835.66666666666663</v>
      </c>
      <c r="X47" s="150">
        <v>0.11831626848691695</v>
      </c>
      <c r="Y47" s="190"/>
      <c r="Z47" s="151"/>
      <c r="AA47" s="151"/>
      <c r="AB47" s="191"/>
      <c r="AC47" s="416">
        <f t="shared" si="0"/>
        <v>8.4519230769230766</v>
      </c>
      <c r="AD47" s="191"/>
    </row>
    <row r="48" spans="1:30">
      <c r="A48" s="29" t="s">
        <v>1087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VLOOKUP(C:C,total260724105509!B:F,5,0)</f>
        <v>866</v>
      </c>
      <c r="M48" s="392"/>
      <c r="N48" s="8"/>
      <c r="O48" s="21">
        <f t="shared" si="2"/>
        <v>360.83333333333337</v>
      </c>
      <c r="P48" s="44">
        <v>2588</v>
      </c>
      <c r="Q48" s="44">
        <v>0</v>
      </c>
      <c r="R48" s="44">
        <v>0</v>
      </c>
      <c r="S48" s="44">
        <v>0</v>
      </c>
      <c r="T48" s="44">
        <v>0</v>
      </c>
      <c r="U48" s="45">
        <v>0</v>
      </c>
      <c r="V48" s="45">
        <v>2588</v>
      </c>
      <c r="W48" s="45">
        <v>2227.1666666666665</v>
      </c>
      <c r="X48" s="41">
        <v>0.33462132921174653</v>
      </c>
      <c r="Y48" s="190"/>
      <c r="Z48" s="46"/>
      <c r="AA48" s="46"/>
      <c r="AC48" s="415">
        <f t="shared" si="0"/>
        <v>2.9884526558891453</v>
      </c>
    </row>
    <row r="49" spans="1:30">
      <c r="A49" s="29" t="s">
        <v>1088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>
        <f>VLOOKUP(C:C,total260724105509!B:F,5,0)</f>
        <v>1123</v>
      </c>
      <c r="M49" s="392" t="str">
        <f>VLOOKUP(C:C,処分売価!A:P,15,0)</f>
        <v>処分品</v>
      </c>
      <c r="N49" s="196"/>
      <c r="O49" s="196">
        <f t="shared" si="2"/>
        <v>467.91666666666663</v>
      </c>
      <c r="P49" s="196">
        <v>207</v>
      </c>
      <c r="Q49" s="196">
        <v>0</v>
      </c>
      <c r="R49" s="196">
        <v>0</v>
      </c>
      <c r="S49" s="196">
        <v>0</v>
      </c>
      <c r="T49" s="196">
        <v>0</v>
      </c>
      <c r="U49" s="197">
        <v>0</v>
      </c>
      <c r="V49" s="197">
        <v>207</v>
      </c>
      <c r="W49" s="197">
        <v>-260.91666666666663</v>
      </c>
      <c r="X49" s="198">
        <v>5.42512077294686</v>
      </c>
      <c r="Y49" s="190"/>
      <c r="Z49" s="199"/>
      <c r="AA49" s="199"/>
      <c r="AC49" s="415">
        <f t="shared" si="0"/>
        <v>0.18432769367764915</v>
      </c>
    </row>
    <row r="50" spans="1:30" s="277" customFormat="1">
      <c r="A50" s="29" t="s">
        <v>1089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VLOOKUP(C:C,total260724105509!B:F,5,0)</f>
        <v>550</v>
      </c>
      <c r="M50" s="392"/>
      <c r="N50" s="8"/>
      <c r="O50" s="21">
        <f t="shared" si="2"/>
        <v>229.16666666666669</v>
      </c>
      <c r="P50" s="202">
        <v>3661</v>
      </c>
      <c r="Q50" s="202">
        <v>920</v>
      </c>
      <c r="R50" s="202">
        <v>0</v>
      </c>
      <c r="S50" s="202">
        <v>0</v>
      </c>
      <c r="T50" s="202">
        <v>920</v>
      </c>
      <c r="U50" s="273">
        <v>0</v>
      </c>
      <c r="V50" s="273">
        <v>2741</v>
      </c>
      <c r="W50" s="273">
        <v>2511.8333333333335</v>
      </c>
      <c r="X50" s="274">
        <v>0.15023217700081945</v>
      </c>
      <c r="Y50" s="190"/>
      <c r="Z50" s="275"/>
      <c r="AA50" s="275"/>
      <c r="AB50" s="276"/>
      <c r="AC50" s="418">
        <f t="shared" si="0"/>
        <v>6.6563636363636363</v>
      </c>
      <c r="AD50" s="276"/>
    </row>
    <row r="51" spans="1:30">
      <c r="A51" s="29" t="s">
        <v>1090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VLOOKUP(C:C,total260724105509!B:F,5,0)</f>
        <v>1869</v>
      </c>
      <c r="M51" s="392"/>
      <c r="N51" s="211"/>
      <c r="O51" s="21">
        <f t="shared" si="2"/>
        <v>778.75</v>
      </c>
      <c r="P51" s="44">
        <v>2368</v>
      </c>
      <c r="Q51" s="44">
        <v>650</v>
      </c>
      <c r="R51" s="44">
        <v>0</v>
      </c>
      <c r="S51" s="44">
        <v>0</v>
      </c>
      <c r="T51" s="44">
        <v>650</v>
      </c>
      <c r="U51" s="45">
        <v>0</v>
      </c>
      <c r="V51" s="45">
        <v>1718</v>
      </c>
      <c r="W51" s="45">
        <v>939.25</v>
      </c>
      <c r="X51" s="41">
        <v>0.78927364864864868</v>
      </c>
      <c r="Y51" s="190"/>
      <c r="Z51" s="46"/>
      <c r="AA51" s="46"/>
      <c r="AC51" s="415">
        <f t="shared" si="0"/>
        <v>1.2669876939539861</v>
      </c>
    </row>
    <row r="52" spans="1:30" s="200" customFormat="1">
      <c r="A52" s="29" t="s">
        <v>1091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>
        <f>VLOOKUP(C:C,total260724105509!B:F,5,0)</f>
        <v>33</v>
      </c>
      <c r="M52" s="392" t="str">
        <f>VLOOKUP(C:C,処分売価!A:P,15,0)</f>
        <v>処分品</v>
      </c>
      <c r="N52" s="196"/>
      <c r="O52" s="196">
        <f t="shared" si="2"/>
        <v>13.75</v>
      </c>
      <c r="P52" s="196">
        <v>1265</v>
      </c>
      <c r="Q52" s="196">
        <v>0</v>
      </c>
      <c r="R52" s="196">
        <v>0</v>
      </c>
      <c r="S52" s="196">
        <v>0</v>
      </c>
      <c r="T52" s="196">
        <v>0</v>
      </c>
      <c r="U52" s="197">
        <v>0</v>
      </c>
      <c r="V52" s="197">
        <v>1265</v>
      </c>
      <c r="W52" s="197">
        <v>1251.25</v>
      </c>
      <c r="X52" s="198">
        <v>2.6086956521739129E-2</v>
      </c>
      <c r="Y52" s="190"/>
      <c r="Z52" s="199"/>
      <c r="AA52" s="199"/>
      <c r="AB52" s="201"/>
      <c r="AC52" s="419">
        <f t="shared" si="0"/>
        <v>38.333333333333336</v>
      </c>
      <c r="AD52" s="201"/>
    </row>
    <row r="53" spans="1:30" s="402" customFormat="1" ht="15.75">
      <c r="A53" s="29" t="s">
        <v>1092</v>
      </c>
      <c r="B53" s="394" t="s">
        <v>356</v>
      </c>
      <c r="C53" s="395" t="s">
        <v>233</v>
      </c>
      <c r="D53" s="396" t="s">
        <v>234</v>
      </c>
      <c r="E53" s="395"/>
      <c r="F53" s="395">
        <v>843</v>
      </c>
      <c r="G53" s="397">
        <v>647</v>
      </c>
      <c r="H53" s="397">
        <v>2107</v>
      </c>
      <c r="I53" s="397" t="e">
        <f>VLOOKUP(C53,'202310-202403出荷数total2403220951'!B:F,5,0)</f>
        <v>#N/A</v>
      </c>
      <c r="J53" s="397" t="e">
        <f>VLOOKUP(C53,'出荷数2307～2406total241008110618'!B:F,5,0)</f>
        <v>#N/A</v>
      </c>
      <c r="K53" s="397" t="e">
        <f>VLOOKUP(C53,'出荷数2407-2506total250730101950'!B:F,5,0)</f>
        <v>#N/A</v>
      </c>
      <c r="L53" s="397" t="e">
        <f>VLOOKUP(C:C,total260724105509!B:F,5,0)</f>
        <v>#N/A</v>
      </c>
      <c r="M53" s="398"/>
      <c r="N53" s="403">
        <v>890</v>
      </c>
      <c r="O53" s="403" t="e">
        <f t="shared" si="2"/>
        <v>#N/A</v>
      </c>
      <c r="P53" s="397">
        <v>0</v>
      </c>
      <c r="Q53" s="397">
        <v>0</v>
      </c>
      <c r="R53" s="397">
        <v>0</v>
      </c>
      <c r="S53" s="397">
        <v>0</v>
      </c>
      <c r="T53" s="397">
        <v>0</v>
      </c>
      <c r="U53" s="399">
        <v>0</v>
      </c>
      <c r="V53" s="399">
        <v>0</v>
      </c>
      <c r="W53" s="399" t="e">
        <v>#N/A</v>
      </c>
      <c r="X53" s="400" t="e">
        <v>#N/A</v>
      </c>
      <c r="Y53" s="190"/>
      <c r="Z53" s="401"/>
      <c r="AA53" s="401"/>
      <c r="AC53" s="417" t="e">
        <f t="shared" si="0"/>
        <v>#N/A</v>
      </c>
    </row>
    <row r="54" spans="1:30">
      <c r="A54" s="29" t="s">
        <v>1093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VLOOKUP(C:C,total260724105509!B:F,5,0)</f>
        <v>365</v>
      </c>
      <c r="M54" s="392" t="str">
        <f>VLOOKUP(C:C,処分売価!A:P,15,0)</f>
        <v>処分品</v>
      </c>
      <c r="N54" s="8"/>
      <c r="O54" s="21">
        <f t="shared" si="2"/>
        <v>152.08333333333334</v>
      </c>
      <c r="P54" s="44">
        <v>3030</v>
      </c>
      <c r="Q54" s="44">
        <v>300</v>
      </c>
      <c r="R54" s="44">
        <v>0</v>
      </c>
      <c r="S54" s="44">
        <v>0</v>
      </c>
      <c r="T54" s="44">
        <v>300</v>
      </c>
      <c r="U54" s="45">
        <v>0</v>
      </c>
      <c r="V54" s="45">
        <v>2730</v>
      </c>
      <c r="W54" s="45">
        <v>2577.9166666666665</v>
      </c>
      <c r="X54" s="41">
        <v>0.12046204620462046</v>
      </c>
      <c r="Y54" s="190"/>
      <c r="Z54" s="46"/>
      <c r="AA54" s="46"/>
      <c r="AC54" s="415">
        <f t="shared" si="0"/>
        <v>8.3013698630136989</v>
      </c>
    </row>
    <row r="55" spans="1:30" s="402" customFormat="1" ht="15.75">
      <c r="A55" s="29" t="s">
        <v>1094</v>
      </c>
      <c r="B55" s="394" t="s">
        <v>356</v>
      </c>
      <c r="C55" s="404" t="s">
        <v>1264</v>
      </c>
      <c r="D55" s="405" t="s">
        <v>64</v>
      </c>
      <c r="E55" s="404"/>
      <c r="F55" s="395">
        <v>1087</v>
      </c>
      <c r="G55" s="397">
        <v>665</v>
      </c>
      <c r="H55" s="397">
        <v>2030</v>
      </c>
      <c r="I55" s="397" t="e">
        <f>VLOOKUP(C55,'202310-202403出荷数total2403220951'!B:F,5,0)</f>
        <v>#N/A</v>
      </c>
      <c r="J55" s="397" t="e">
        <f>VLOOKUP(C55,'出荷数2307～2406total241008110618'!B:F,5,0)</f>
        <v>#N/A</v>
      </c>
      <c r="K55" s="397" t="e">
        <f>VLOOKUP(C55,'出荷数2407-2506total250730101950'!B:F,5,0)</f>
        <v>#N/A</v>
      </c>
      <c r="L55" s="397" t="e">
        <f>VLOOKUP(C:C,total260724105509!B:F,5,0)</f>
        <v>#N/A</v>
      </c>
      <c r="M55" s="398"/>
      <c r="N55" s="403">
        <v>850</v>
      </c>
      <c r="O55" s="403" t="e">
        <f t="shared" si="2"/>
        <v>#N/A</v>
      </c>
      <c r="P55" s="397">
        <v>0</v>
      </c>
      <c r="Q55" s="397">
        <v>0</v>
      </c>
      <c r="R55" s="397">
        <v>0</v>
      </c>
      <c r="S55" s="397">
        <v>0</v>
      </c>
      <c r="T55" s="397">
        <v>0</v>
      </c>
      <c r="U55" s="399">
        <v>0</v>
      </c>
      <c r="V55" s="399">
        <v>0</v>
      </c>
      <c r="W55" s="399" t="e">
        <v>#N/A</v>
      </c>
      <c r="X55" s="400" t="e">
        <v>#N/A</v>
      </c>
      <c r="Y55" s="190"/>
      <c r="Z55" s="401"/>
      <c r="AA55" s="401"/>
      <c r="AC55" s="417" t="e">
        <f t="shared" si="0"/>
        <v>#N/A</v>
      </c>
    </row>
    <row r="56" spans="1:30">
      <c r="A56" s="29" t="s">
        <v>1095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VLOOKUP(C:C,total260724105509!B:F,5,0)</f>
        <v>954</v>
      </c>
      <c r="M56" s="392"/>
      <c r="N56" s="213">
        <v>295</v>
      </c>
      <c r="O56" s="211">
        <f t="shared" si="2"/>
        <v>397.5</v>
      </c>
      <c r="P56" s="44">
        <v>319</v>
      </c>
      <c r="Q56" s="44">
        <v>0</v>
      </c>
      <c r="R56" s="44">
        <v>1500</v>
      </c>
      <c r="S56" s="44">
        <v>0</v>
      </c>
      <c r="T56" s="44">
        <v>0</v>
      </c>
      <c r="U56" s="45">
        <v>0</v>
      </c>
      <c r="V56" s="45">
        <v>1819</v>
      </c>
      <c r="W56" s="45">
        <v>1421.5</v>
      </c>
      <c r="X56" s="41">
        <v>2.9905956112852663</v>
      </c>
      <c r="Y56" s="190"/>
      <c r="Z56" s="46" t="s">
        <v>5258</v>
      </c>
      <c r="AA56" s="46"/>
      <c r="AC56" s="415">
        <f t="shared" si="0"/>
        <v>1.9067085953878407</v>
      </c>
    </row>
    <row r="57" spans="1:30" s="402" customFormat="1">
      <c r="A57" s="29" t="s">
        <v>1096</v>
      </c>
      <c r="B57" s="394" t="s">
        <v>356</v>
      </c>
      <c r="C57" s="395" t="s">
        <v>28</v>
      </c>
      <c r="D57" s="396" t="s">
        <v>29</v>
      </c>
      <c r="E57" s="395"/>
      <c r="F57" s="395">
        <v>1540</v>
      </c>
      <c r="G57" s="397">
        <v>597</v>
      </c>
      <c r="H57" s="397">
        <v>361</v>
      </c>
      <c r="I57" s="397">
        <f>VLOOKUP(C57,'202310-202403出荷数total2403220951'!B:F,5,0)</f>
        <v>533</v>
      </c>
      <c r="J57" s="397">
        <f>VLOOKUP(C57,'出荷数2307～2406total241008110618'!B:F,5,0)</f>
        <v>858</v>
      </c>
      <c r="K57" s="397">
        <f>VLOOKUP(C57,'出荷数2407-2506total250730101950'!B:F,5,0)</f>
        <v>574</v>
      </c>
      <c r="L57" s="397" t="e">
        <f>VLOOKUP(C:C,total260724105509!B:F,5,0)</f>
        <v>#N/A</v>
      </c>
      <c r="M57" s="398"/>
      <c r="N57" s="397"/>
      <c r="O57" s="397" t="e">
        <f t="shared" si="2"/>
        <v>#N/A</v>
      </c>
      <c r="P57" s="397">
        <v>0</v>
      </c>
      <c r="Q57" s="397">
        <v>0</v>
      </c>
      <c r="R57" s="397">
        <v>0</v>
      </c>
      <c r="S57" s="397">
        <v>0</v>
      </c>
      <c r="T57" s="397">
        <v>0</v>
      </c>
      <c r="U57" s="399">
        <v>0</v>
      </c>
      <c r="V57" s="399">
        <v>0</v>
      </c>
      <c r="W57" s="399" t="e">
        <v>#N/A</v>
      </c>
      <c r="X57" s="400" t="e">
        <v>#N/A</v>
      </c>
      <c r="Y57" s="190"/>
      <c r="Z57" s="401"/>
      <c r="AA57" s="401"/>
      <c r="AB57" s="406"/>
      <c r="AC57" s="420" t="e">
        <f t="shared" si="0"/>
        <v>#N/A</v>
      </c>
      <c r="AD57" s="406"/>
    </row>
    <row r="58" spans="1:30">
      <c r="A58" s="29" t="s">
        <v>1097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VLOOKUP(C:C,total260724105509!B:F,5,0)</f>
        <v>16899</v>
      </c>
      <c r="M58" s="392"/>
      <c r="N58" s="211">
        <v>10000</v>
      </c>
      <c r="O58" s="211">
        <v>10000</v>
      </c>
      <c r="P58" s="44">
        <v>11745</v>
      </c>
      <c r="Q58" s="44">
        <v>3725</v>
      </c>
      <c r="R58" s="44">
        <v>0</v>
      </c>
      <c r="S58" s="44">
        <v>0</v>
      </c>
      <c r="T58" s="44">
        <v>3935</v>
      </c>
      <c r="U58" s="45">
        <v>-210</v>
      </c>
      <c r="V58" s="45">
        <v>7810</v>
      </c>
      <c r="W58" s="45">
        <v>-2190</v>
      </c>
      <c r="X58" s="41">
        <v>1.4388250319284801</v>
      </c>
      <c r="Y58" s="190">
        <v>1500</v>
      </c>
      <c r="Z58" s="222"/>
      <c r="AA58" s="222"/>
      <c r="AC58" s="415">
        <f t="shared" si="0"/>
        <v>0.69501153914432812</v>
      </c>
    </row>
    <row r="59" spans="1:30" s="152" customFormat="1" ht="15.75">
      <c r="A59" s="29" t="s">
        <v>1098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VLOOKUP(C:C,total260724105509!B:F,5,0)</f>
        <v>6</v>
      </c>
      <c r="M59" s="392"/>
      <c r="N59" s="8"/>
      <c r="O59" s="21">
        <f t="shared" ref="O59:O67" si="3">L59/12*5</f>
        <v>2.5</v>
      </c>
      <c r="P59" s="148">
        <v>33</v>
      </c>
      <c r="Q59" s="148">
        <v>0</v>
      </c>
      <c r="R59" s="44">
        <v>0</v>
      </c>
      <c r="S59" s="148">
        <v>0</v>
      </c>
      <c r="T59" s="148">
        <v>0</v>
      </c>
      <c r="U59" s="149">
        <v>0</v>
      </c>
      <c r="V59" s="149">
        <v>33</v>
      </c>
      <c r="W59" s="149">
        <v>30.5</v>
      </c>
      <c r="X59" s="150">
        <v>0.18181818181818182</v>
      </c>
      <c r="Y59" s="190"/>
      <c r="Z59" s="151"/>
      <c r="AA59" s="151"/>
      <c r="AC59" s="421">
        <f t="shared" si="0"/>
        <v>5.5</v>
      </c>
    </row>
    <row r="60" spans="1:30">
      <c r="A60" s="29" t="s">
        <v>1099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VLOOKUP(C:C,total260724105509!B:F,5,0)</f>
        <v>2543</v>
      </c>
      <c r="M60" s="392"/>
      <c r="N60" s="8"/>
      <c r="O60" s="21">
        <f t="shared" si="3"/>
        <v>1059.5833333333333</v>
      </c>
      <c r="P60" s="44">
        <v>3962</v>
      </c>
      <c r="Q60" s="44">
        <v>0</v>
      </c>
      <c r="R60" s="44">
        <v>0</v>
      </c>
      <c r="S60" s="44">
        <v>0</v>
      </c>
      <c r="T60" s="44">
        <v>0</v>
      </c>
      <c r="U60" s="45">
        <v>0</v>
      </c>
      <c r="V60" s="45">
        <v>3962</v>
      </c>
      <c r="W60" s="45">
        <v>2902.416666666667</v>
      </c>
      <c r="X60" s="41">
        <v>0.64184755174154462</v>
      </c>
      <c r="Y60" s="190"/>
      <c r="Z60" s="46"/>
      <c r="AA60" s="46"/>
      <c r="AC60" s="415">
        <f t="shared" si="0"/>
        <v>1.5580023594180101</v>
      </c>
    </row>
    <row r="61" spans="1:30">
      <c r="A61" s="29" t="s">
        <v>1100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VLOOKUP(C:C,total260724105509!B:F,5,0)</f>
        <v>485</v>
      </c>
      <c r="M61" s="392" t="str">
        <f>VLOOKUP(C:C,処分売価!A:P,15,0)</f>
        <v>処分品</v>
      </c>
      <c r="N61" s="8"/>
      <c r="O61" s="21">
        <f t="shared" si="3"/>
        <v>202.08333333333331</v>
      </c>
      <c r="P61" s="44">
        <v>3740</v>
      </c>
      <c r="Q61" s="44">
        <v>500</v>
      </c>
      <c r="R61" s="44">
        <v>0</v>
      </c>
      <c r="S61" s="44">
        <v>0</v>
      </c>
      <c r="T61" s="44">
        <v>500</v>
      </c>
      <c r="U61" s="45">
        <v>0</v>
      </c>
      <c r="V61" s="45">
        <v>3240</v>
      </c>
      <c r="W61" s="45">
        <v>3037.9166666666665</v>
      </c>
      <c r="X61" s="41">
        <v>0.12967914438502673</v>
      </c>
      <c r="Y61" s="190"/>
      <c r="Z61" s="46"/>
      <c r="AA61" s="46"/>
      <c r="AC61" s="415">
        <f t="shared" si="0"/>
        <v>7.7113402061855671</v>
      </c>
    </row>
    <row r="62" spans="1:30">
      <c r="A62" s="29" t="s">
        <v>1101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VLOOKUP(C:C,total260724105509!B:F,5,0)</f>
        <v>1466</v>
      </c>
      <c r="M62" s="392"/>
      <c r="N62" s="8"/>
      <c r="O62" s="21">
        <f t="shared" si="3"/>
        <v>610.83333333333337</v>
      </c>
      <c r="P62" s="44">
        <v>3432</v>
      </c>
      <c r="Q62" s="44">
        <v>0</v>
      </c>
      <c r="R62" s="44">
        <v>0</v>
      </c>
      <c r="S62" s="44">
        <v>0</v>
      </c>
      <c r="T62" s="44">
        <v>0</v>
      </c>
      <c r="U62" s="45">
        <v>0</v>
      </c>
      <c r="V62" s="45">
        <v>3432</v>
      </c>
      <c r="W62" s="45">
        <v>2821.1666666666665</v>
      </c>
      <c r="X62" s="41">
        <v>0.42715617715617715</v>
      </c>
      <c r="Y62" s="190"/>
      <c r="Z62" s="46"/>
      <c r="AA62" s="46"/>
      <c r="AC62" s="415">
        <f t="shared" si="0"/>
        <v>2.3410641200545701</v>
      </c>
    </row>
    <row r="63" spans="1:30">
      <c r="A63" s="29" t="s">
        <v>1102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VLOOKUP(C:C,total260724105509!B:F,5,0)</f>
        <v>1309</v>
      </c>
      <c r="M63" s="392"/>
      <c r="N63" s="8"/>
      <c r="O63" s="21">
        <f t="shared" si="3"/>
        <v>545.41666666666663</v>
      </c>
      <c r="P63" s="44">
        <v>1628</v>
      </c>
      <c r="Q63" s="44">
        <v>0</v>
      </c>
      <c r="R63" s="44">
        <v>0</v>
      </c>
      <c r="S63" s="44">
        <v>0</v>
      </c>
      <c r="T63" s="44">
        <v>0</v>
      </c>
      <c r="U63" s="45">
        <v>0</v>
      </c>
      <c r="V63" s="45">
        <v>1628</v>
      </c>
      <c r="W63" s="45">
        <v>1082.5833333333335</v>
      </c>
      <c r="X63" s="41">
        <v>0.80405405405405406</v>
      </c>
      <c r="Y63" s="190"/>
      <c r="Z63" s="46"/>
      <c r="AA63" s="46"/>
      <c r="AC63" s="415">
        <f t="shared" si="0"/>
        <v>1.2436974789915967</v>
      </c>
    </row>
    <row r="64" spans="1:30" s="200" customFormat="1">
      <c r="A64" s="29" t="s">
        <v>1103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VLOOKUP(C:C,total260724105509!B:F,5,0)</f>
        <v>#N/A</v>
      </c>
      <c r="M64" s="392" t="str">
        <f>VLOOKUP(C:C,処分売価!A:P,15,0)</f>
        <v>処分品</v>
      </c>
      <c r="N64" s="8"/>
      <c r="O64" s="21" t="e">
        <f t="shared" si="3"/>
        <v>#N/A</v>
      </c>
      <c r="P64" s="196">
        <v>552</v>
      </c>
      <c r="Q64" s="196">
        <v>0</v>
      </c>
      <c r="R64" s="44">
        <v>0</v>
      </c>
      <c r="S64" s="196">
        <v>0</v>
      </c>
      <c r="T64" s="196">
        <v>0</v>
      </c>
      <c r="U64" s="197">
        <v>0</v>
      </c>
      <c r="V64" s="197">
        <v>552</v>
      </c>
      <c r="W64" s="197" t="e">
        <v>#N/A</v>
      </c>
      <c r="X64" s="198" t="e">
        <v>#N/A</v>
      </c>
      <c r="Y64" s="190"/>
      <c r="Z64" s="199"/>
      <c r="AA64" s="199"/>
      <c r="AB64" s="201"/>
      <c r="AC64" s="419" t="e">
        <f t="shared" si="0"/>
        <v>#N/A</v>
      </c>
      <c r="AD64" s="201"/>
    </row>
    <row r="65" spans="1:29">
      <c r="A65" s="29" t="s">
        <v>1104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VLOOKUP(C:C,total260724105509!B:F,5,0)</f>
        <v>28</v>
      </c>
      <c r="M65" s="392"/>
      <c r="N65" s="8"/>
      <c r="O65" s="21">
        <f t="shared" si="3"/>
        <v>11.666666666666668</v>
      </c>
      <c r="P65" s="175">
        <v>1949</v>
      </c>
      <c r="Q65" s="175">
        <v>0</v>
      </c>
      <c r="R65" s="44">
        <v>0</v>
      </c>
      <c r="S65" s="175">
        <v>0</v>
      </c>
      <c r="T65" s="175">
        <v>0</v>
      </c>
      <c r="U65" s="176">
        <v>0</v>
      </c>
      <c r="V65" s="45">
        <v>1949</v>
      </c>
      <c r="W65" s="45">
        <v>1937.3333333333333</v>
      </c>
      <c r="X65" s="177">
        <v>1.4366341713699333E-2</v>
      </c>
      <c r="Y65" s="190"/>
      <c r="Z65" s="46"/>
      <c r="AA65" s="46"/>
      <c r="AC65" s="415">
        <f t="shared" si="0"/>
        <v>69.607142857142861</v>
      </c>
    </row>
    <row r="66" spans="1:29">
      <c r="A66" s="29" t="s">
        <v>1105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VLOOKUP(C:C,total260724105509!B:F,5,0)</f>
        <v>231</v>
      </c>
      <c r="M66" s="392" t="str">
        <f>VLOOKUP(C:C,処分売価!A:P,15,0)</f>
        <v>処分品</v>
      </c>
      <c r="N66" s="211"/>
      <c r="O66" s="21">
        <f t="shared" si="3"/>
        <v>96.25</v>
      </c>
      <c r="P66" s="44">
        <v>2102</v>
      </c>
      <c r="Q66" s="44">
        <v>0</v>
      </c>
      <c r="R66" s="44">
        <v>0</v>
      </c>
      <c r="S66" s="44">
        <v>0</v>
      </c>
      <c r="T66" s="44">
        <v>0</v>
      </c>
      <c r="U66" s="45">
        <v>0</v>
      </c>
      <c r="V66" s="45">
        <v>2102</v>
      </c>
      <c r="W66" s="45">
        <v>2005.75</v>
      </c>
      <c r="X66" s="41">
        <v>0.109895337773549</v>
      </c>
      <c r="Y66" s="190"/>
      <c r="Z66" s="46"/>
      <c r="AA66" s="46"/>
      <c r="AC66" s="415">
        <f t="shared" ref="AC66:AC129" si="4">SUM(P66,AA66,R66)/L66</f>
        <v>9.0995670995670999</v>
      </c>
    </row>
    <row r="67" spans="1:29">
      <c r="A67" s="29" t="s">
        <v>1106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VLOOKUP(C:C,total260724105509!B:F,5,0)</f>
        <v>962</v>
      </c>
      <c r="M67" s="392"/>
      <c r="N67" s="8"/>
      <c r="O67" s="21">
        <f t="shared" si="3"/>
        <v>400.83333333333337</v>
      </c>
      <c r="P67" s="44">
        <v>837</v>
      </c>
      <c r="Q67" s="44">
        <v>100</v>
      </c>
      <c r="R67" s="44">
        <v>0</v>
      </c>
      <c r="S67" s="44">
        <v>0</v>
      </c>
      <c r="T67" s="44">
        <v>100</v>
      </c>
      <c r="U67" s="45">
        <v>0</v>
      </c>
      <c r="V67" s="45">
        <v>737</v>
      </c>
      <c r="W67" s="45">
        <v>336.16666666666663</v>
      </c>
      <c r="X67" s="41">
        <v>1.1493428912783752</v>
      </c>
      <c r="Y67" s="190"/>
      <c r="Z67" s="46"/>
      <c r="AA67" s="46"/>
      <c r="AC67" s="415">
        <f t="shared" si="4"/>
        <v>0.87006237006237008</v>
      </c>
    </row>
    <row r="68" spans="1:29">
      <c r="A68" s="29" t="s">
        <v>1107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VLOOKUP(C:C,total260724105509!B:F,5,0)</f>
        <v>785</v>
      </c>
      <c r="M68" s="392"/>
      <c r="N68" s="211">
        <v>500</v>
      </c>
      <c r="O68" s="211">
        <v>500</v>
      </c>
      <c r="P68" s="44">
        <v>2721</v>
      </c>
      <c r="Q68" s="44">
        <v>500</v>
      </c>
      <c r="R68" s="44">
        <v>0</v>
      </c>
      <c r="S68" s="44">
        <v>0</v>
      </c>
      <c r="T68" s="44">
        <v>500</v>
      </c>
      <c r="U68" s="45">
        <v>0</v>
      </c>
      <c r="V68" s="45">
        <v>2221</v>
      </c>
      <c r="W68" s="45">
        <v>1721</v>
      </c>
      <c r="X68" s="41">
        <v>0.2884968761484748</v>
      </c>
      <c r="Y68" s="190"/>
      <c r="Z68" s="46"/>
      <c r="AA68" s="46"/>
      <c r="AC68" s="415">
        <f t="shared" si="4"/>
        <v>3.4662420382165604</v>
      </c>
    </row>
    <row r="69" spans="1:29">
      <c r="A69" s="29" t="s">
        <v>1108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VLOOKUP(C:C,total260724105509!B:F,5,0)</f>
        <v>1370</v>
      </c>
      <c r="M69" s="392"/>
      <c r="N69" s="213">
        <v>672</v>
      </c>
      <c r="O69" s="211">
        <v>672</v>
      </c>
      <c r="P69" s="44">
        <v>3583</v>
      </c>
      <c r="Q69" s="44">
        <v>0</v>
      </c>
      <c r="R69" s="44">
        <v>0</v>
      </c>
      <c r="S69" s="44">
        <v>0</v>
      </c>
      <c r="T69" s="44">
        <v>0</v>
      </c>
      <c r="U69" s="45">
        <v>0</v>
      </c>
      <c r="V69" s="45">
        <v>3583</v>
      </c>
      <c r="W69" s="45">
        <v>2911</v>
      </c>
      <c r="X69" s="41">
        <v>0.38236114987440695</v>
      </c>
      <c r="Y69" s="190"/>
      <c r="Z69" s="46"/>
      <c r="AA69" s="46"/>
      <c r="AC69" s="415">
        <f t="shared" si="4"/>
        <v>2.6153284671532848</v>
      </c>
    </row>
    <row r="70" spans="1:29">
      <c r="A70" s="29" t="s">
        <v>1109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VLOOKUP(C:C,total260724105509!B:F,5,0)</f>
        <v>516</v>
      </c>
      <c r="M70" s="392"/>
      <c r="N70" s="8"/>
      <c r="O70" s="21">
        <f t="shared" ref="O70:O74" si="5">L70/12*5</f>
        <v>215</v>
      </c>
      <c r="P70" s="44">
        <v>2342</v>
      </c>
      <c r="Q70" s="44">
        <v>0</v>
      </c>
      <c r="R70" s="44">
        <v>0</v>
      </c>
      <c r="S70" s="44">
        <v>0</v>
      </c>
      <c r="T70" s="44">
        <v>0</v>
      </c>
      <c r="U70" s="45">
        <v>0</v>
      </c>
      <c r="V70" s="45">
        <v>2342</v>
      </c>
      <c r="W70" s="45">
        <v>2127</v>
      </c>
      <c r="X70" s="41">
        <v>0.22032450896669514</v>
      </c>
      <c r="Y70" s="190"/>
      <c r="Z70" s="46"/>
      <c r="AA70" s="46"/>
      <c r="AC70" s="415">
        <f t="shared" si="4"/>
        <v>4.5387596899224807</v>
      </c>
    </row>
    <row r="71" spans="1:29">
      <c r="A71" s="29" t="s">
        <v>1110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VLOOKUP(C:C,total260724105509!B:F,5,0)</f>
        <v>832</v>
      </c>
      <c r="M71" s="392"/>
      <c r="N71" s="8"/>
      <c r="O71" s="21">
        <f t="shared" si="5"/>
        <v>346.66666666666663</v>
      </c>
      <c r="P71" s="44">
        <v>1630</v>
      </c>
      <c r="Q71" s="44">
        <v>0</v>
      </c>
      <c r="R71" s="44">
        <v>0</v>
      </c>
      <c r="S71" s="44">
        <v>0</v>
      </c>
      <c r="T71" s="44">
        <v>0</v>
      </c>
      <c r="U71" s="45">
        <v>0</v>
      </c>
      <c r="V71" s="45">
        <v>1630</v>
      </c>
      <c r="W71" s="45">
        <v>1283.3333333333335</v>
      </c>
      <c r="X71" s="41">
        <v>0.51042944785276079</v>
      </c>
      <c r="Y71" s="190"/>
      <c r="Z71" s="46"/>
      <c r="AA71" s="46"/>
      <c r="AC71" s="415">
        <f t="shared" si="4"/>
        <v>1.9591346153846154</v>
      </c>
    </row>
    <row r="72" spans="1:29">
      <c r="A72" s="29" t="s">
        <v>1111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>
        <f>VLOOKUP(C:C,total260724105509!B:F,5,0)</f>
        <v>2</v>
      </c>
      <c r="M72" s="392"/>
      <c r="N72" s="8"/>
      <c r="O72" s="21">
        <f t="shared" si="5"/>
        <v>0.83333333333333326</v>
      </c>
      <c r="P72" s="44">
        <v>2379</v>
      </c>
      <c r="Q72" s="44">
        <v>50</v>
      </c>
      <c r="R72" s="44">
        <v>0</v>
      </c>
      <c r="S72" s="44">
        <v>0</v>
      </c>
      <c r="T72" s="44">
        <v>50</v>
      </c>
      <c r="U72" s="45">
        <v>0</v>
      </c>
      <c r="V72" s="45">
        <v>2329</v>
      </c>
      <c r="W72" s="45">
        <v>2328.1666666666665</v>
      </c>
      <c r="X72" s="41">
        <v>8.4068936527952921E-4</v>
      </c>
      <c r="Y72" s="190"/>
      <c r="Z72" s="46"/>
      <c r="AA72" s="46"/>
      <c r="AC72" s="415">
        <f t="shared" si="4"/>
        <v>1189.5</v>
      </c>
    </row>
    <row r="73" spans="1:29">
      <c r="A73" s="29" t="s">
        <v>1112</v>
      </c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VLOOKUP(C:C,total260724105509!B:F,5,0)</f>
        <v>43</v>
      </c>
      <c r="M73" s="392"/>
      <c r="N73" s="8"/>
      <c r="O73" s="21">
        <f t="shared" si="5"/>
        <v>17.916666666666668</v>
      </c>
      <c r="P73" s="44">
        <v>286</v>
      </c>
      <c r="Q73" s="44">
        <v>0</v>
      </c>
      <c r="R73" s="44">
        <v>0</v>
      </c>
      <c r="S73" s="44">
        <v>0</v>
      </c>
      <c r="T73" s="44">
        <v>0</v>
      </c>
      <c r="U73" s="45">
        <v>0</v>
      </c>
      <c r="V73" s="45">
        <v>286</v>
      </c>
      <c r="W73" s="45">
        <v>268.08333333333331</v>
      </c>
      <c r="X73" s="41">
        <v>0.15034965034965034</v>
      </c>
      <c r="Y73" s="190"/>
      <c r="Z73" s="46"/>
      <c r="AA73" s="46"/>
      <c r="AC73" s="415">
        <f t="shared" si="4"/>
        <v>6.6511627906976747</v>
      </c>
    </row>
    <row r="74" spans="1:29" ht="19.5" customHeight="1">
      <c r="A74" s="29" t="s">
        <v>1113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VLOOKUP(C:C,total260724105509!B:F,5,0)</f>
        <v>4627</v>
      </c>
      <c r="M74" s="392"/>
      <c r="N74" s="8"/>
      <c r="O74" s="21">
        <f t="shared" si="5"/>
        <v>1927.9166666666665</v>
      </c>
      <c r="P74" s="44">
        <v>2468</v>
      </c>
      <c r="Q74" s="44">
        <v>0</v>
      </c>
      <c r="R74" s="44">
        <v>0</v>
      </c>
      <c r="S74" s="44">
        <v>0</v>
      </c>
      <c r="T74" s="44">
        <v>1014</v>
      </c>
      <c r="U74" s="45">
        <v>-1014</v>
      </c>
      <c r="V74" s="45">
        <v>1454</v>
      </c>
      <c r="W74" s="45">
        <v>-473.91666666666652</v>
      </c>
      <c r="X74" s="41">
        <v>1.8747974068071314</v>
      </c>
      <c r="Y74" s="190"/>
      <c r="Z74" s="46"/>
      <c r="AA74" s="46"/>
      <c r="AC74" s="415">
        <f t="shared" si="4"/>
        <v>0.53339096606872705</v>
      </c>
    </row>
    <row r="75" spans="1:29">
      <c r="A75" s="29" t="s">
        <v>1114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VLOOKUP(C:C,total260724105509!B:F,5,0)</f>
        <v>1920</v>
      </c>
      <c r="M75" s="392"/>
      <c r="N75" s="211">
        <v>8000</v>
      </c>
      <c r="O75" s="211">
        <v>8000</v>
      </c>
      <c r="P75" s="44">
        <v>11191</v>
      </c>
      <c r="Q75" s="44">
        <v>0</v>
      </c>
      <c r="R75" s="44">
        <v>10000</v>
      </c>
      <c r="S75" s="44">
        <v>0</v>
      </c>
      <c r="T75" s="44">
        <v>0</v>
      </c>
      <c r="U75" s="45">
        <v>0</v>
      </c>
      <c r="V75" s="45">
        <v>21191</v>
      </c>
      <c r="W75" s="45">
        <v>13191</v>
      </c>
      <c r="X75" s="41">
        <v>0.17156643731570012</v>
      </c>
      <c r="Y75" s="190"/>
      <c r="Z75" s="46"/>
      <c r="AA75" s="46"/>
      <c r="AC75" s="415">
        <f t="shared" si="4"/>
        <v>11.036979166666667</v>
      </c>
    </row>
    <row r="76" spans="1:29">
      <c r="A76" s="29" t="s">
        <v>1115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VLOOKUP(C:C,total260724105509!B:F,5,0)</f>
        <v>211</v>
      </c>
      <c r="M76" s="392"/>
      <c r="N76" s="8"/>
      <c r="O76" s="21">
        <f>L76/12*5</f>
        <v>87.916666666666657</v>
      </c>
      <c r="P76" s="44">
        <v>1810</v>
      </c>
      <c r="Q76" s="44">
        <v>0</v>
      </c>
      <c r="R76" s="44">
        <v>0</v>
      </c>
      <c r="S76" s="44">
        <v>0</v>
      </c>
      <c r="T76" s="44">
        <v>0</v>
      </c>
      <c r="U76" s="45">
        <v>0</v>
      </c>
      <c r="V76" s="45">
        <v>1810</v>
      </c>
      <c r="W76" s="45">
        <v>1722.0833333333333</v>
      </c>
      <c r="X76" s="41">
        <v>0.11657458563535912</v>
      </c>
      <c r="Y76" s="190"/>
      <c r="Z76" s="46"/>
      <c r="AA76" s="46"/>
      <c r="AC76" s="415">
        <f t="shared" si="4"/>
        <v>8.5781990521327014</v>
      </c>
    </row>
    <row r="77" spans="1:29">
      <c r="A77" s="29" t="s">
        <v>1116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VLOOKUP(C:C,total260724105509!B:F,5,0)</f>
        <v>1848</v>
      </c>
      <c r="M77" s="392"/>
      <c r="N77" s="211">
        <v>1000</v>
      </c>
      <c r="O77" s="211">
        <v>1000</v>
      </c>
      <c r="P77" s="44">
        <v>3359</v>
      </c>
      <c r="Q77" s="44">
        <v>0</v>
      </c>
      <c r="R77" s="44">
        <v>0</v>
      </c>
      <c r="S77" s="44">
        <v>0</v>
      </c>
      <c r="T77" s="44">
        <v>0</v>
      </c>
      <c r="U77" s="45">
        <v>0</v>
      </c>
      <c r="V77" s="45">
        <v>3359</v>
      </c>
      <c r="W77" s="45">
        <v>2359</v>
      </c>
      <c r="X77" s="41">
        <v>0.55016373920809769</v>
      </c>
      <c r="Y77" s="190"/>
      <c r="Z77" s="46"/>
      <c r="AA77" s="46"/>
      <c r="AC77" s="415">
        <f t="shared" si="4"/>
        <v>1.8176406926406927</v>
      </c>
    </row>
    <row r="78" spans="1:29">
      <c r="A78" s="29" t="s">
        <v>1117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VLOOKUP(C:C,total260724105509!B:F,5,0)</f>
        <v>565</v>
      </c>
      <c r="M78" s="392"/>
      <c r="N78" s="8"/>
      <c r="O78" s="21">
        <f t="shared" ref="O78:O82" si="6">L78/12*5</f>
        <v>235.41666666666669</v>
      </c>
      <c r="P78" s="44">
        <v>108</v>
      </c>
      <c r="Q78" s="44">
        <v>0</v>
      </c>
      <c r="R78" s="44">
        <v>0</v>
      </c>
      <c r="S78" s="44">
        <v>0</v>
      </c>
      <c r="T78" s="44">
        <v>0</v>
      </c>
      <c r="U78" s="45">
        <v>0</v>
      </c>
      <c r="V78" s="45">
        <v>108</v>
      </c>
      <c r="W78" s="45">
        <v>-127.41666666666669</v>
      </c>
      <c r="X78" s="41">
        <v>5.2314814814814818</v>
      </c>
      <c r="Y78" s="190"/>
      <c r="Z78" s="46"/>
      <c r="AA78" s="46"/>
      <c r="AC78" s="415">
        <f t="shared" si="4"/>
        <v>0.1911504424778761</v>
      </c>
    </row>
    <row r="79" spans="1:29">
      <c r="A79" s="29" t="s">
        <v>1118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VLOOKUP(C:C,total260724105509!B:F,5,0)</f>
        <v>1470</v>
      </c>
      <c r="M79" s="392"/>
      <c r="N79" s="8"/>
      <c r="O79" s="21">
        <f t="shared" si="6"/>
        <v>612.5</v>
      </c>
      <c r="P79" s="44">
        <v>1718</v>
      </c>
      <c r="Q79" s="44">
        <v>100</v>
      </c>
      <c r="R79" s="44">
        <v>0</v>
      </c>
      <c r="S79" s="44">
        <v>0</v>
      </c>
      <c r="T79" s="44">
        <v>100</v>
      </c>
      <c r="U79" s="45">
        <v>0</v>
      </c>
      <c r="V79" s="45">
        <v>1618</v>
      </c>
      <c r="W79" s="45">
        <v>1005.5</v>
      </c>
      <c r="X79" s="41">
        <v>0.8556461001164144</v>
      </c>
      <c r="Y79" s="190"/>
      <c r="Z79" s="46"/>
      <c r="AA79" s="46"/>
      <c r="AC79" s="415">
        <f t="shared" si="4"/>
        <v>1.1687074829931974</v>
      </c>
    </row>
    <row r="80" spans="1:29">
      <c r="A80" s="29" t="s">
        <v>1119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VLOOKUP(C:C,total260724105509!B:F,5,0)</f>
        <v>1085</v>
      </c>
      <c r="M80" s="392"/>
      <c r="N80" s="8"/>
      <c r="O80" s="21">
        <f t="shared" si="6"/>
        <v>452.08333333333337</v>
      </c>
      <c r="P80" s="44">
        <v>1195</v>
      </c>
      <c r="Q80" s="44">
        <v>1240</v>
      </c>
      <c r="R80" s="44">
        <v>0</v>
      </c>
      <c r="S80" s="44">
        <v>0</v>
      </c>
      <c r="T80" s="44">
        <v>1240</v>
      </c>
      <c r="U80" s="45">
        <v>0</v>
      </c>
      <c r="V80" s="45">
        <v>-45</v>
      </c>
      <c r="W80" s="45">
        <v>-497.08333333333337</v>
      </c>
      <c r="X80" s="41">
        <v>0.90794979079497906</v>
      </c>
      <c r="Y80" s="190"/>
      <c r="Z80" s="46"/>
      <c r="AA80" s="46"/>
      <c r="AC80" s="415">
        <f t="shared" si="4"/>
        <v>1.1013824884792627</v>
      </c>
    </row>
    <row r="81" spans="1:30">
      <c r="A81" s="29" t="s">
        <v>1120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VLOOKUP(C:C,total260724105509!B:F,5,0)</f>
        <v>907</v>
      </c>
      <c r="M81" s="392"/>
      <c r="N81" s="8"/>
      <c r="O81" s="21">
        <f t="shared" si="6"/>
        <v>377.91666666666663</v>
      </c>
      <c r="P81" s="44">
        <v>1835</v>
      </c>
      <c r="Q81" s="44">
        <v>20</v>
      </c>
      <c r="R81" s="44">
        <v>0</v>
      </c>
      <c r="S81" s="44">
        <v>0</v>
      </c>
      <c r="T81" s="44">
        <v>20</v>
      </c>
      <c r="U81" s="45">
        <v>0</v>
      </c>
      <c r="V81" s="45">
        <v>1815</v>
      </c>
      <c r="W81" s="45">
        <v>1437.0833333333335</v>
      </c>
      <c r="X81" s="41">
        <v>0.49427792915531338</v>
      </c>
      <c r="Y81" s="190"/>
      <c r="Z81" s="46"/>
      <c r="AA81" s="46"/>
      <c r="AB81" s="253"/>
      <c r="AC81" s="422">
        <f t="shared" si="4"/>
        <v>2.0231532524807054</v>
      </c>
    </row>
    <row r="82" spans="1:30">
      <c r="A82" s="29" t="s">
        <v>1121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VLOOKUP(C:C,total260724105509!B:F,5,0)</f>
        <v>1787</v>
      </c>
      <c r="M82" s="392"/>
      <c r="N82" s="8"/>
      <c r="O82" s="21">
        <f t="shared" si="6"/>
        <v>744.58333333333326</v>
      </c>
      <c r="P82" s="44">
        <v>3680</v>
      </c>
      <c r="Q82" s="44">
        <v>0</v>
      </c>
      <c r="R82" s="44">
        <v>0</v>
      </c>
      <c r="S82" s="44">
        <v>0</v>
      </c>
      <c r="T82" s="44">
        <v>0</v>
      </c>
      <c r="U82" s="45">
        <v>0</v>
      </c>
      <c r="V82" s="45">
        <v>3680</v>
      </c>
      <c r="W82" s="45">
        <v>2935.416666666667</v>
      </c>
      <c r="X82" s="41">
        <v>0.48559782608695651</v>
      </c>
      <c r="Y82" s="190"/>
      <c r="Z82" s="46"/>
      <c r="AA82" s="46"/>
      <c r="AC82" s="415">
        <f t="shared" si="4"/>
        <v>2.0593172915500841</v>
      </c>
    </row>
    <row r="83" spans="1:30">
      <c r="A83" s="29" t="s">
        <v>1122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VLOOKUP(C:C,total260724105509!B:F,5,0)</f>
        <v>2301</v>
      </c>
      <c r="M83" s="392"/>
      <c r="N83" s="213">
        <v>3000</v>
      </c>
      <c r="O83" s="211">
        <v>3000</v>
      </c>
      <c r="P83" s="44">
        <v>5425</v>
      </c>
      <c r="Q83" s="44">
        <v>5200</v>
      </c>
      <c r="R83" s="44">
        <v>3000</v>
      </c>
      <c r="S83" s="44">
        <v>0</v>
      </c>
      <c r="T83" s="44">
        <v>5200</v>
      </c>
      <c r="U83" s="45">
        <v>0</v>
      </c>
      <c r="V83" s="45">
        <v>3225</v>
      </c>
      <c r="W83" s="45">
        <v>225</v>
      </c>
      <c r="X83" s="41">
        <v>0.42414746543778803</v>
      </c>
      <c r="Y83" s="190">
        <v>3000</v>
      </c>
      <c r="Z83" s="46"/>
      <c r="AA83" s="46"/>
      <c r="AC83" s="415">
        <f t="shared" si="4"/>
        <v>3.661451542807475</v>
      </c>
    </row>
    <row r="84" spans="1:30">
      <c r="A84" s="29" t="s">
        <v>1123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VLOOKUP(C:C,total260724105509!B:F,5,0)</f>
        <v>151</v>
      </c>
      <c r="M84" s="392" t="str">
        <f>VLOOKUP(C:C,処分売価!A:P,15,0)</f>
        <v>処分品</v>
      </c>
      <c r="N84" s="8"/>
      <c r="O84" s="21">
        <f t="shared" ref="O84:O91" si="7">L84/12*5</f>
        <v>62.916666666666671</v>
      </c>
      <c r="P84" s="44">
        <v>2387</v>
      </c>
      <c r="Q84" s="44">
        <v>0</v>
      </c>
      <c r="R84" s="44">
        <v>0</v>
      </c>
      <c r="S84" s="44">
        <v>0</v>
      </c>
      <c r="T84" s="44">
        <v>0</v>
      </c>
      <c r="U84" s="45">
        <v>0</v>
      </c>
      <c r="V84" s="45">
        <v>2387</v>
      </c>
      <c r="W84" s="45">
        <v>2324.0833333333335</v>
      </c>
      <c r="X84" s="41">
        <v>6.325932132383745E-2</v>
      </c>
      <c r="Y84" s="190"/>
      <c r="Z84" s="46"/>
      <c r="AA84" s="46"/>
      <c r="AC84" s="415">
        <f t="shared" si="4"/>
        <v>15.80794701986755</v>
      </c>
    </row>
    <row r="85" spans="1:30">
      <c r="A85" s="29" t="s">
        <v>1124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VLOOKUP(C:C,total260724105509!B:F,5,0)</f>
        <v>430</v>
      </c>
      <c r="M85" s="392" t="str">
        <f>VLOOKUP(C:C,処分売価!A:P,15,0)</f>
        <v>処分品</v>
      </c>
      <c r="N85" s="8"/>
      <c r="O85" s="21">
        <f t="shared" si="7"/>
        <v>179.16666666666669</v>
      </c>
      <c r="P85" s="44">
        <v>6995</v>
      </c>
      <c r="Q85" s="44">
        <v>0</v>
      </c>
      <c r="R85" s="44">
        <v>0</v>
      </c>
      <c r="S85" s="44">
        <v>0</v>
      </c>
      <c r="T85" s="44">
        <v>0</v>
      </c>
      <c r="U85" s="45">
        <v>0</v>
      </c>
      <c r="V85" s="45">
        <v>6995</v>
      </c>
      <c r="W85" s="45">
        <v>6815.833333333333</v>
      </c>
      <c r="X85" s="41">
        <v>6.1472480343102216E-2</v>
      </c>
      <c r="Y85" s="190"/>
      <c r="Z85" s="46"/>
      <c r="AA85" s="46"/>
      <c r="AC85" s="415">
        <f t="shared" si="4"/>
        <v>16.267441860465116</v>
      </c>
    </row>
    <row r="86" spans="1:30">
      <c r="A86" s="29" t="s">
        <v>1125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VLOOKUP(C:C,total260724105509!B:F,5,0)</f>
        <v>1887</v>
      </c>
      <c r="M86" s="392"/>
      <c r="N86" s="8"/>
      <c r="O86" s="21">
        <f t="shared" si="7"/>
        <v>786.25</v>
      </c>
      <c r="P86" s="44">
        <v>944</v>
      </c>
      <c r="Q86" s="44">
        <v>0</v>
      </c>
      <c r="R86" s="44">
        <v>0</v>
      </c>
      <c r="S86" s="44">
        <v>0</v>
      </c>
      <c r="T86" s="44">
        <v>0</v>
      </c>
      <c r="U86" s="45">
        <v>0</v>
      </c>
      <c r="V86" s="45">
        <v>944</v>
      </c>
      <c r="W86" s="45">
        <v>157.75</v>
      </c>
      <c r="X86" s="41">
        <v>1.9989406779661016</v>
      </c>
      <c r="Y86" s="190"/>
      <c r="Z86" s="46"/>
      <c r="AA86" s="46"/>
      <c r="AC86" s="415">
        <f t="shared" si="4"/>
        <v>0.50026497085320609</v>
      </c>
    </row>
    <row r="87" spans="1:30" s="402" customFormat="1">
      <c r="A87" s="29" t="s">
        <v>1126</v>
      </c>
      <c r="B87" s="394" t="s">
        <v>356</v>
      </c>
      <c r="C87" s="395" t="s">
        <v>53</v>
      </c>
      <c r="D87" s="396" t="s">
        <v>54</v>
      </c>
      <c r="E87" s="395"/>
      <c r="F87" s="395">
        <v>1511</v>
      </c>
      <c r="G87" s="397">
        <v>1031</v>
      </c>
      <c r="H87" s="397">
        <v>1052</v>
      </c>
      <c r="I87" s="397">
        <f>VLOOKUP(C87,'202310-202403出荷数total2403220951'!B:F,5,0)</f>
        <v>513</v>
      </c>
      <c r="J87" s="397">
        <f>VLOOKUP(C87,'出荷数2307～2406total241008110618'!B:F,5,0)</f>
        <v>546</v>
      </c>
      <c r="K87" s="397" t="e">
        <f>VLOOKUP(C87,'出荷数2407-2506total250730101950'!B:F,5,0)</f>
        <v>#N/A</v>
      </c>
      <c r="L87" s="397" t="e">
        <f>VLOOKUP(C:C,total260724105509!B:F,5,0)</f>
        <v>#N/A</v>
      </c>
      <c r="M87" s="398"/>
      <c r="N87" s="397"/>
      <c r="O87" s="397" t="e">
        <f t="shared" si="7"/>
        <v>#N/A</v>
      </c>
      <c r="P87" s="397">
        <v>0</v>
      </c>
      <c r="Q87" s="397">
        <v>0</v>
      </c>
      <c r="R87" s="397">
        <v>0</v>
      </c>
      <c r="S87" s="397">
        <v>0</v>
      </c>
      <c r="T87" s="397">
        <v>0</v>
      </c>
      <c r="U87" s="399">
        <v>0</v>
      </c>
      <c r="V87" s="399">
        <v>0</v>
      </c>
      <c r="W87" s="399" t="e">
        <v>#N/A</v>
      </c>
      <c r="X87" s="400" t="e">
        <v>#N/A</v>
      </c>
      <c r="Y87" s="190"/>
      <c r="Z87" s="401"/>
      <c r="AA87" s="401"/>
      <c r="AB87" s="406"/>
      <c r="AC87" s="420" t="e">
        <f t="shared" si="4"/>
        <v>#N/A</v>
      </c>
      <c r="AD87" s="406"/>
    </row>
    <row r="88" spans="1:30">
      <c r="A88" s="29" t="s">
        <v>1127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VLOOKUP(C:C,total260724105509!B:F,5,0)</f>
        <v>3352</v>
      </c>
      <c r="M88" s="392"/>
      <c r="N88" s="8"/>
      <c r="O88" s="21">
        <f t="shared" si="7"/>
        <v>1396.6666666666665</v>
      </c>
      <c r="P88" s="44">
        <v>2404</v>
      </c>
      <c r="Q88" s="44">
        <v>0</v>
      </c>
      <c r="R88" s="44">
        <v>0</v>
      </c>
      <c r="S88" s="44">
        <v>0</v>
      </c>
      <c r="T88" s="44">
        <v>100</v>
      </c>
      <c r="U88" s="45">
        <v>-100</v>
      </c>
      <c r="V88" s="45">
        <v>2304</v>
      </c>
      <c r="W88" s="45">
        <v>907.33333333333348</v>
      </c>
      <c r="X88" s="41">
        <v>1.394342762063228</v>
      </c>
      <c r="Y88" s="190"/>
      <c r="Z88" s="46"/>
      <c r="AA88" s="46"/>
      <c r="AC88" s="415">
        <f t="shared" si="4"/>
        <v>0.71718377088305485</v>
      </c>
    </row>
    <row r="89" spans="1:30">
      <c r="A89" s="29" t="s">
        <v>1128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VLOOKUP(C:C,total260724105509!B:F,5,0)</f>
        <v>620</v>
      </c>
      <c r="M89" s="392"/>
      <c r="N89" s="8"/>
      <c r="O89" s="21">
        <f t="shared" si="7"/>
        <v>258.33333333333331</v>
      </c>
      <c r="P89" s="44">
        <v>198</v>
      </c>
      <c r="Q89" s="44">
        <v>0</v>
      </c>
      <c r="R89" s="44">
        <v>1000</v>
      </c>
      <c r="S89" s="44">
        <v>0</v>
      </c>
      <c r="T89" s="44">
        <v>0</v>
      </c>
      <c r="U89" s="45">
        <v>0</v>
      </c>
      <c r="V89" s="45">
        <v>1198</v>
      </c>
      <c r="W89" s="45">
        <v>939.66666666666674</v>
      </c>
      <c r="X89" s="41">
        <v>3.1313131313131315</v>
      </c>
      <c r="Y89" s="190"/>
      <c r="Z89" s="46"/>
      <c r="AA89" s="46"/>
      <c r="AC89" s="415">
        <f t="shared" si="4"/>
        <v>1.9322580645161291</v>
      </c>
    </row>
    <row r="90" spans="1:30">
      <c r="A90" s="29" t="s">
        <v>1129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VLOOKUP(C:C,total260724105509!B:F,5,0)</f>
        <v>5207</v>
      </c>
      <c r="M90" s="392"/>
      <c r="N90" s="8"/>
      <c r="O90" s="21">
        <f t="shared" si="7"/>
        <v>2169.5833333333335</v>
      </c>
      <c r="P90" s="44">
        <v>1459</v>
      </c>
      <c r="Q90" s="44">
        <v>0</v>
      </c>
      <c r="R90" s="44">
        <v>3000</v>
      </c>
      <c r="S90" s="44">
        <v>0</v>
      </c>
      <c r="T90" s="44">
        <v>100</v>
      </c>
      <c r="U90" s="45">
        <v>-100</v>
      </c>
      <c r="V90" s="45">
        <v>4359</v>
      </c>
      <c r="W90" s="45">
        <v>2189.4166666666665</v>
      </c>
      <c r="X90" s="41">
        <v>3.5688827964359149</v>
      </c>
      <c r="Y90" s="190"/>
      <c r="Z90" s="46"/>
      <c r="AA90" s="46"/>
      <c r="AC90" s="415">
        <f t="shared" si="4"/>
        <v>0.85634722488957171</v>
      </c>
    </row>
    <row r="91" spans="1:30" s="402" customFormat="1">
      <c r="A91" s="29" t="s">
        <v>1130</v>
      </c>
      <c r="B91" s="394" t="s">
        <v>356</v>
      </c>
      <c r="C91" s="395" t="s">
        <v>235</v>
      </c>
      <c r="D91" s="396" t="s">
        <v>236</v>
      </c>
      <c r="E91" s="395"/>
      <c r="F91" s="395">
        <v>102</v>
      </c>
      <c r="G91" s="397">
        <v>340</v>
      </c>
      <c r="H91" s="397">
        <v>49</v>
      </c>
      <c r="I91" s="397">
        <f>VLOOKUP(C91,'202310-202403出荷数total2403220951'!B:F,5,0)</f>
        <v>6</v>
      </c>
      <c r="J91" s="397">
        <f>VLOOKUP(C91,'出荷数2307～2406total241008110618'!B:F,5,0)</f>
        <v>434</v>
      </c>
      <c r="K91" s="397" t="e">
        <f>VLOOKUP(C91,'出荷数2407-2506total250730101950'!B:F,5,0)</f>
        <v>#N/A</v>
      </c>
      <c r="L91" s="397" t="e">
        <f>VLOOKUP(C:C,total260724105509!B:F,5,0)</f>
        <v>#N/A</v>
      </c>
      <c r="M91" s="398"/>
      <c r="N91" s="397"/>
      <c r="O91" s="397" t="e">
        <f t="shared" si="7"/>
        <v>#N/A</v>
      </c>
      <c r="P91" s="397">
        <v>0</v>
      </c>
      <c r="Q91" s="397">
        <v>0</v>
      </c>
      <c r="R91" s="397">
        <v>0</v>
      </c>
      <c r="S91" s="397">
        <v>0</v>
      </c>
      <c r="T91" s="397">
        <v>0</v>
      </c>
      <c r="U91" s="399">
        <v>0</v>
      </c>
      <c r="V91" s="399">
        <v>0</v>
      </c>
      <c r="W91" s="399" t="e">
        <v>#N/A</v>
      </c>
      <c r="X91" s="400" t="e">
        <v>#N/A</v>
      </c>
      <c r="Y91" s="190"/>
      <c r="Z91" s="401"/>
      <c r="AA91" s="401"/>
      <c r="AB91" s="406"/>
      <c r="AC91" s="420" t="e">
        <f t="shared" si="4"/>
        <v>#N/A</v>
      </c>
      <c r="AD91" s="406"/>
    </row>
    <row r="92" spans="1:30">
      <c r="A92" s="29" t="s">
        <v>1131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VLOOKUP(C:C,total260724105509!B:F,5,0)</f>
        <v>79</v>
      </c>
      <c r="M92" s="392" t="str">
        <f>VLOOKUP(C:C,処分売価!A:P,15,0)</f>
        <v>処分品</v>
      </c>
      <c r="N92" s="211">
        <v>1400</v>
      </c>
      <c r="O92" s="211">
        <v>1400</v>
      </c>
      <c r="P92" s="44">
        <v>4425</v>
      </c>
      <c r="Q92" s="44">
        <v>0</v>
      </c>
      <c r="R92" s="44">
        <v>0</v>
      </c>
      <c r="S92" s="44">
        <v>0</v>
      </c>
      <c r="T92" s="44">
        <v>0</v>
      </c>
      <c r="U92" s="45">
        <v>0</v>
      </c>
      <c r="V92" s="45">
        <v>4425</v>
      </c>
      <c r="W92" s="45">
        <v>3025</v>
      </c>
      <c r="X92" s="41">
        <v>1.7853107344632767E-2</v>
      </c>
      <c r="Y92" s="190"/>
      <c r="Z92" s="46"/>
      <c r="AA92" s="46"/>
      <c r="AC92" s="415">
        <f t="shared" si="4"/>
        <v>56.0126582278481</v>
      </c>
    </row>
    <row r="93" spans="1:30" ht="15" customHeight="1">
      <c r="A93" s="29" t="s">
        <v>1132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VLOOKUP(C:C,total260724105509!B:F,5,0)</f>
        <v>2093</v>
      </c>
      <c r="M93" s="392"/>
      <c r="N93" s="8"/>
      <c r="O93" s="21">
        <f t="shared" ref="O93:O95" si="8">L93/12*5</f>
        <v>872.08333333333326</v>
      </c>
      <c r="P93" s="44">
        <v>4871</v>
      </c>
      <c r="Q93" s="44">
        <v>1270</v>
      </c>
      <c r="R93" s="44">
        <v>0</v>
      </c>
      <c r="S93" s="44">
        <v>0</v>
      </c>
      <c r="T93" s="44">
        <v>1270</v>
      </c>
      <c r="U93" s="45">
        <v>0</v>
      </c>
      <c r="V93" s="45">
        <v>3601</v>
      </c>
      <c r="W93" s="45">
        <v>2728.916666666667</v>
      </c>
      <c r="X93" s="41">
        <v>0.42968589611989322</v>
      </c>
      <c r="Y93" s="190"/>
      <c r="Z93" s="46"/>
      <c r="AA93" s="46"/>
      <c r="AC93" s="415">
        <f t="shared" si="4"/>
        <v>2.3272814142379361</v>
      </c>
    </row>
    <row r="94" spans="1:30" s="152" customFormat="1" ht="18.600000000000001" customHeight="1">
      <c r="A94" s="29" t="s">
        <v>1133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VLOOKUP(C:C,total260724105509!B:F,5,0)</f>
        <v>#N/A</v>
      </c>
      <c r="M94" s="392"/>
      <c r="N94" s="211">
        <v>380</v>
      </c>
      <c r="O94" s="211" t="e">
        <f t="shared" si="8"/>
        <v>#N/A</v>
      </c>
      <c r="P94" s="148">
        <v>15</v>
      </c>
      <c r="Q94" s="148">
        <v>0</v>
      </c>
      <c r="R94" s="44">
        <v>0</v>
      </c>
      <c r="S94" s="148">
        <v>0</v>
      </c>
      <c r="T94" s="148">
        <v>0</v>
      </c>
      <c r="U94" s="149">
        <v>0</v>
      </c>
      <c r="V94" s="149">
        <v>15</v>
      </c>
      <c r="W94" s="149" t="e">
        <v>#N/A</v>
      </c>
      <c r="X94" s="150" t="e">
        <v>#N/A</v>
      </c>
      <c r="Y94" s="190"/>
      <c r="Z94" s="151"/>
      <c r="AA94" s="151"/>
      <c r="AB94" s="191"/>
      <c r="AC94" s="416" t="e">
        <f t="shared" si="4"/>
        <v>#N/A</v>
      </c>
      <c r="AD94" s="191"/>
    </row>
    <row r="95" spans="1:30" s="152" customFormat="1" ht="18.600000000000001" customHeight="1">
      <c r="A95" s="29" t="s">
        <v>1134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VLOOKUP(C:C,total260724105509!B:F,5,0)</f>
        <v>#N/A</v>
      </c>
      <c r="M95" s="392"/>
      <c r="N95" s="8"/>
      <c r="O95" s="21" t="e">
        <f t="shared" si="8"/>
        <v>#N/A</v>
      </c>
      <c r="P95" s="148">
        <v>3</v>
      </c>
      <c r="Q95" s="148">
        <v>0</v>
      </c>
      <c r="R95" s="44">
        <v>0</v>
      </c>
      <c r="S95" s="148">
        <v>0</v>
      </c>
      <c r="T95" s="148">
        <v>0</v>
      </c>
      <c r="U95" s="149">
        <v>0</v>
      </c>
      <c r="V95" s="149">
        <v>3</v>
      </c>
      <c r="W95" s="149" t="e">
        <v>#N/A</v>
      </c>
      <c r="X95" s="150" t="e">
        <v>#N/A</v>
      </c>
      <c r="Y95" s="190"/>
      <c r="Z95" s="151"/>
      <c r="AA95" s="151"/>
      <c r="AB95" s="191"/>
      <c r="AC95" s="416" t="e">
        <f t="shared" si="4"/>
        <v>#N/A</v>
      </c>
      <c r="AD95" s="191"/>
    </row>
    <row r="96" spans="1:30">
      <c r="A96" s="29" t="s">
        <v>1135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VLOOKUP(C:C,total260724105509!B:F,5,0)</f>
        <v>2735</v>
      </c>
      <c r="M96" s="392"/>
      <c r="N96" s="213">
        <v>881</v>
      </c>
      <c r="O96" s="211">
        <v>881</v>
      </c>
      <c r="P96" s="44">
        <v>2583</v>
      </c>
      <c r="Q96" s="44">
        <v>0</v>
      </c>
      <c r="R96" s="44">
        <v>0</v>
      </c>
      <c r="S96" s="44">
        <v>0</v>
      </c>
      <c r="T96" s="44">
        <v>0</v>
      </c>
      <c r="U96" s="45">
        <v>0</v>
      </c>
      <c r="V96" s="45">
        <v>2583</v>
      </c>
      <c r="W96" s="45">
        <v>1702</v>
      </c>
      <c r="X96" s="41">
        <v>1.0588463027487418</v>
      </c>
      <c r="Y96" s="190"/>
      <c r="Z96" s="46"/>
      <c r="AA96" s="46"/>
      <c r="AC96" s="415">
        <f t="shared" si="4"/>
        <v>0.94442413162705663</v>
      </c>
    </row>
    <row r="97" spans="1:30">
      <c r="A97" s="29" t="s">
        <v>1136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VLOOKUP(C:C,total260724105509!B:F,5,0)</f>
        <v>1171</v>
      </c>
      <c r="M97" s="392"/>
      <c r="N97" s="8"/>
      <c r="O97" s="21">
        <f t="shared" ref="O97:O100" si="9">L97/12*5</f>
        <v>487.91666666666663</v>
      </c>
      <c r="P97" s="44">
        <v>8516</v>
      </c>
      <c r="Q97" s="44">
        <v>0</v>
      </c>
      <c r="R97" s="44">
        <v>0</v>
      </c>
      <c r="S97" s="44">
        <v>0</v>
      </c>
      <c r="T97" s="44">
        <v>0</v>
      </c>
      <c r="U97" s="45">
        <v>0</v>
      </c>
      <c r="V97" s="45">
        <v>8516</v>
      </c>
      <c r="W97" s="45">
        <v>8028.083333333333</v>
      </c>
      <c r="X97" s="41">
        <v>0.13750587130108033</v>
      </c>
      <c r="Y97" s="190"/>
      <c r="Z97" s="46"/>
      <c r="AA97" s="46"/>
      <c r="AC97" s="415">
        <f t="shared" si="4"/>
        <v>7.2724167378309135</v>
      </c>
    </row>
    <row r="98" spans="1:30">
      <c r="A98" s="29" t="s">
        <v>1137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VLOOKUP(C:C,total260724105509!B:F,5,0)</f>
        <v>2440</v>
      </c>
      <c r="M98" s="392"/>
      <c r="N98" s="8"/>
      <c r="O98" s="21">
        <f t="shared" si="9"/>
        <v>1016.6666666666667</v>
      </c>
      <c r="P98" s="44">
        <v>4004</v>
      </c>
      <c r="Q98" s="44">
        <v>0</v>
      </c>
      <c r="R98" s="44">
        <v>0</v>
      </c>
      <c r="S98" s="44">
        <v>0</v>
      </c>
      <c r="T98" s="44">
        <v>0</v>
      </c>
      <c r="U98" s="45">
        <v>0</v>
      </c>
      <c r="V98" s="45">
        <v>4004</v>
      </c>
      <c r="W98" s="45">
        <v>2987.333333333333</v>
      </c>
      <c r="X98" s="41">
        <v>0.60939060939060941</v>
      </c>
      <c r="Y98" s="190"/>
      <c r="Z98" s="46"/>
      <c r="AA98" s="46"/>
      <c r="AC98" s="415">
        <f t="shared" si="4"/>
        <v>1.6409836065573771</v>
      </c>
    </row>
    <row r="99" spans="1:30">
      <c r="A99" s="29" t="s">
        <v>1138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VLOOKUP(C:C,total260724105509!B:F,5,0)</f>
        <v>391</v>
      </c>
      <c r="M99" s="392" t="str">
        <f>VLOOKUP(C:C,処分売価!A:P,15,0)</f>
        <v>処分品</v>
      </c>
      <c r="N99" s="8"/>
      <c r="O99" s="21">
        <f t="shared" si="9"/>
        <v>162.91666666666669</v>
      </c>
      <c r="P99" s="44">
        <v>2611</v>
      </c>
      <c r="Q99" s="44">
        <v>0</v>
      </c>
      <c r="R99" s="44">
        <v>0</v>
      </c>
      <c r="S99" s="44">
        <v>0</v>
      </c>
      <c r="T99" s="44">
        <v>0</v>
      </c>
      <c r="U99" s="45">
        <v>0</v>
      </c>
      <c r="V99" s="45">
        <v>2611</v>
      </c>
      <c r="W99" s="45">
        <v>2448.0833333333335</v>
      </c>
      <c r="X99" s="204">
        <v>0.14975105323630794</v>
      </c>
      <c r="Y99" s="190"/>
      <c r="Z99" s="190"/>
      <c r="AA99" s="190"/>
      <c r="AC99" s="415">
        <f t="shared" si="4"/>
        <v>6.6777493606138103</v>
      </c>
    </row>
    <row r="100" spans="1:30">
      <c r="A100" s="29" t="s">
        <v>1139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VLOOKUP(C:C,total260724105509!B:F,5,0)</f>
        <v>3036</v>
      </c>
      <c r="M100" s="392"/>
      <c r="N100" s="8"/>
      <c r="O100" s="21">
        <f t="shared" si="9"/>
        <v>1265</v>
      </c>
      <c r="P100" s="44">
        <v>907</v>
      </c>
      <c r="Q100" s="44">
        <v>150</v>
      </c>
      <c r="R100" s="44">
        <v>3000</v>
      </c>
      <c r="S100" s="44">
        <v>0</v>
      </c>
      <c r="T100" s="44">
        <v>150</v>
      </c>
      <c r="U100" s="45">
        <v>0</v>
      </c>
      <c r="V100" s="45">
        <v>3757</v>
      </c>
      <c r="W100" s="45">
        <v>2492</v>
      </c>
      <c r="X100" s="41">
        <v>3.3472987872105842</v>
      </c>
      <c r="Y100" s="190"/>
      <c r="Z100" s="46"/>
      <c r="AA100" s="46"/>
      <c r="AC100" s="415">
        <f t="shared" si="4"/>
        <v>1.2868906455862978</v>
      </c>
    </row>
    <row r="101" spans="1:30">
      <c r="A101" s="29" t="s">
        <v>659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VLOOKUP(C:C,total260724105509!B:F,5,0)</f>
        <v>6766</v>
      </c>
      <c r="M101" s="392"/>
      <c r="N101" s="213">
        <v>3000</v>
      </c>
      <c r="O101" s="211">
        <v>3000</v>
      </c>
      <c r="P101" s="44">
        <v>7632</v>
      </c>
      <c r="Q101" s="44">
        <v>10540</v>
      </c>
      <c r="R101" s="44">
        <v>6000</v>
      </c>
      <c r="S101" s="44">
        <v>0</v>
      </c>
      <c r="T101" s="44">
        <v>10540</v>
      </c>
      <c r="U101" s="45">
        <v>0</v>
      </c>
      <c r="V101" s="45">
        <v>3092</v>
      </c>
      <c r="W101" s="45">
        <v>92</v>
      </c>
      <c r="X101" s="41">
        <v>0.88653039832285119</v>
      </c>
      <c r="Y101" s="190"/>
      <c r="Z101" s="46"/>
      <c r="AA101" s="46"/>
      <c r="AC101" s="415">
        <f t="shared" si="4"/>
        <v>2.0147797812592372</v>
      </c>
    </row>
    <row r="102" spans="1:30">
      <c r="A102" s="29" t="s">
        <v>1140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VLOOKUP(C:C,total260724105509!B:F,5,0)</f>
        <v>7249</v>
      </c>
      <c r="M102" s="392"/>
      <c r="N102" s="8"/>
      <c r="O102" s="21">
        <f>L102/12*5</f>
        <v>3020.416666666667</v>
      </c>
      <c r="P102" s="44">
        <v>3878</v>
      </c>
      <c r="Q102" s="44">
        <v>430</v>
      </c>
      <c r="R102" s="44">
        <v>0</v>
      </c>
      <c r="S102" s="44">
        <v>0</v>
      </c>
      <c r="T102" s="44">
        <v>215</v>
      </c>
      <c r="U102" s="45">
        <v>215</v>
      </c>
      <c r="V102" s="45">
        <v>3663</v>
      </c>
      <c r="W102" s="45">
        <v>642.58333333333303</v>
      </c>
      <c r="X102" s="41">
        <v>1.869262506446622</v>
      </c>
      <c r="Y102" s="410"/>
      <c r="Z102" s="233"/>
      <c r="AA102" s="233"/>
      <c r="AC102" s="415">
        <f t="shared" si="4"/>
        <v>0.53497034073665328</v>
      </c>
    </row>
    <row r="103" spans="1:30">
      <c r="A103" s="29" t="s">
        <v>1141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VLOOKUP(C:C,total260724105509!B:F,5,0)</f>
        <v>4645</v>
      </c>
      <c r="M103" s="392"/>
      <c r="N103" s="211">
        <v>5000</v>
      </c>
      <c r="O103" s="211">
        <v>5000</v>
      </c>
      <c r="P103" s="44">
        <v>7994</v>
      </c>
      <c r="Q103" s="44">
        <v>0</v>
      </c>
      <c r="R103" s="44">
        <v>0</v>
      </c>
      <c r="S103" s="44">
        <v>0</v>
      </c>
      <c r="T103" s="44">
        <v>0</v>
      </c>
      <c r="U103" s="45">
        <v>0</v>
      </c>
      <c r="V103" s="45">
        <v>7994</v>
      </c>
      <c r="W103" s="45">
        <v>2994</v>
      </c>
      <c r="X103" s="41">
        <v>0.58106079559669754</v>
      </c>
      <c r="Y103" s="190"/>
      <c r="Z103" s="46"/>
      <c r="AA103" s="46"/>
      <c r="AC103" s="415">
        <f t="shared" si="4"/>
        <v>1.7209903121636168</v>
      </c>
    </row>
    <row r="104" spans="1:30">
      <c r="A104" s="29" t="s">
        <v>1142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VLOOKUP(C:C,total260724105509!B:F,5,0)</f>
        <v>6164</v>
      </c>
      <c r="M104" s="392"/>
      <c r="N104" s="8"/>
      <c r="O104" s="21">
        <f>L104/12*5</f>
        <v>2568.333333333333</v>
      </c>
      <c r="P104" s="44">
        <v>11665</v>
      </c>
      <c r="Q104" s="44">
        <v>6350</v>
      </c>
      <c r="R104" s="44">
        <v>0</v>
      </c>
      <c r="S104" s="44">
        <v>0</v>
      </c>
      <c r="T104" s="44">
        <v>6550</v>
      </c>
      <c r="U104" s="45">
        <v>-200</v>
      </c>
      <c r="V104" s="45">
        <v>5115</v>
      </c>
      <c r="W104" s="45">
        <v>2546.666666666667</v>
      </c>
      <c r="X104" s="41">
        <v>0.52841834547792543</v>
      </c>
      <c r="Y104" s="190"/>
      <c r="Z104" s="46"/>
      <c r="AA104" s="46"/>
      <c r="AC104" s="415">
        <f t="shared" si="4"/>
        <v>1.8924399740428293</v>
      </c>
    </row>
    <row r="105" spans="1:30">
      <c r="A105" s="29" t="s">
        <v>1143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VLOOKUP(C:C,total260724105509!B:F,5,0)</f>
        <v>3540</v>
      </c>
      <c r="M105" s="392"/>
      <c r="N105" s="213">
        <v>1099</v>
      </c>
      <c r="O105" s="211">
        <v>800</v>
      </c>
      <c r="P105" s="44">
        <v>991</v>
      </c>
      <c r="Q105" s="44">
        <v>0</v>
      </c>
      <c r="R105" s="44">
        <v>0</v>
      </c>
      <c r="S105" s="44">
        <v>0</v>
      </c>
      <c r="T105" s="44">
        <v>0</v>
      </c>
      <c r="U105" s="45">
        <v>0</v>
      </c>
      <c r="V105" s="45">
        <v>991</v>
      </c>
      <c r="W105" s="45">
        <v>191</v>
      </c>
      <c r="X105" s="41">
        <v>3.5721493440968719</v>
      </c>
      <c r="Y105" s="190"/>
      <c r="Z105" s="46"/>
      <c r="AA105" s="46"/>
      <c r="AC105" s="415">
        <f t="shared" si="4"/>
        <v>0.27994350282485875</v>
      </c>
    </row>
    <row r="106" spans="1:30">
      <c r="A106" s="29" t="s">
        <v>1144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VLOOKUP(C:C,total260724105509!B:F,5,0)</f>
        <v>1187</v>
      </c>
      <c r="M106" s="392"/>
      <c r="N106" s="213">
        <v>400</v>
      </c>
      <c r="O106" s="211">
        <v>400</v>
      </c>
      <c r="P106" s="44">
        <v>1050</v>
      </c>
      <c r="Q106" s="44">
        <v>0</v>
      </c>
      <c r="R106" s="44">
        <v>0</v>
      </c>
      <c r="S106" s="44">
        <v>0</v>
      </c>
      <c r="T106" s="44">
        <v>0</v>
      </c>
      <c r="U106" s="45">
        <v>0</v>
      </c>
      <c r="V106" s="45">
        <v>1050</v>
      </c>
      <c r="W106" s="45">
        <v>650</v>
      </c>
      <c r="X106" s="41">
        <v>1.1304761904761904</v>
      </c>
      <c r="Y106" s="190"/>
      <c r="Z106" s="46"/>
      <c r="AA106" s="46"/>
      <c r="AC106" s="415">
        <f t="shared" si="4"/>
        <v>0.88458298230834032</v>
      </c>
    </row>
    <row r="107" spans="1:30" s="268" customFormat="1">
      <c r="A107" s="29" t="s">
        <v>1145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VLOOKUP(C:C,total260724105509!B:F,5,0)</f>
        <v>133</v>
      </c>
      <c r="M107" s="392" t="str">
        <f>VLOOKUP(C:C,処分売価!A:P,15,0)</f>
        <v>処分品</v>
      </c>
      <c r="N107" s="8"/>
      <c r="O107" s="21">
        <f t="shared" ref="O107:O121" si="10">L107/12*5</f>
        <v>55.416666666666671</v>
      </c>
      <c r="P107" s="264">
        <v>88</v>
      </c>
      <c r="Q107" s="264">
        <v>0</v>
      </c>
      <c r="R107" s="264">
        <v>0</v>
      </c>
      <c r="S107" s="264">
        <v>0</v>
      </c>
      <c r="T107" s="264">
        <v>0</v>
      </c>
      <c r="U107" s="265">
        <v>0</v>
      </c>
      <c r="V107" s="265">
        <v>88</v>
      </c>
      <c r="W107" s="265">
        <v>32.583333333333329</v>
      </c>
      <c r="X107" s="266">
        <v>1.5113636363636365</v>
      </c>
      <c r="Y107" s="190"/>
      <c r="Z107" s="267"/>
      <c r="AA107" s="267"/>
      <c r="AB107" s="37"/>
      <c r="AC107" s="423">
        <f t="shared" si="4"/>
        <v>0.66165413533834583</v>
      </c>
      <c r="AD107" s="37"/>
    </row>
    <row r="108" spans="1:30">
      <c r="A108" s="29" t="s">
        <v>1146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VLOOKUP(C:C,total260724105509!B:F,5,0)</f>
        <v>1917</v>
      </c>
      <c r="M108" s="392"/>
      <c r="N108" s="8"/>
      <c r="O108" s="21">
        <f t="shared" si="10"/>
        <v>798.75</v>
      </c>
      <c r="P108" s="44">
        <v>4271</v>
      </c>
      <c r="Q108" s="44">
        <v>0</v>
      </c>
      <c r="R108" s="44">
        <v>0</v>
      </c>
      <c r="S108" s="44">
        <v>0</v>
      </c>
      <c r="T108" s="44">
        <v>0</v>
      </c>
      <c r="U108" s="45">
        <v>0</v>
      </c>
      <c r="V108" s="45">
        <v>4271</v>
      </c>
      <c r="W108" s="45">
        <v>3472.25</v>
      </c>
      <c r="X108" s="41">
        <v>0.4488410208382112</v>
      </c>
      <c r="Y108" s="190"/>
      <c r="Z108" s="46"/>
      <c r="AA108" s="46"/>
      <c r="AC108" s="415">
        <f t="shared" si="4"/>
        <v>2.2279603547209179</v>
      </c>
    </row>
    <row r="109" spans="1:30">
      <c r="A109" s="29" t="s">
        <v>1147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VLOOKUP(C:C,total260724105509!B:F,5,0)</f>
        <v>799</v>
      </c>
      <c r="M109" s="392"/>
      <c r="N109" s="8"/>
      <c r="O109" s="21">
        <f t="shared" si="10"/>
        <v>332.91666666666663</v>
      </c>
      <c r="P109" s="44">
        <v>2475</v>
      </c>
      <c r="Q109" s="44">
        <v>0</v>
      </c>
      <c r="R109" s="44">
        <v>0</v>
      </c>
      <c r="S109" s="44">
        <v>0</v>
      </c>
      <c r="T109" s="44">
        <v>0</v>
      </c>
      <c r="U109" s="45">
        <v>0</v>
      </c>
      <c r="V109" s="45">
        <v>2475</v>
      </c>
      <c r="W109" s="45">
        <v>2142.0833333333335</v>
      </c>
      <c r="X109" s="41">
        <v>0.32282828282828285</v>
      </c>
      <c r="Y109" s="190"/>
      <c r="Z109" s="46"/>
      <c r="AA109" s="46"/>
      <c r="AC109" s="415">
        <f t="shared" si="4"/>
        <v>3.0976220275344182</v>
      </c>
    </row>
    <row r="110" spans="1:30">
      <c r="A110" s="29" t="s">
        <v>1148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VLOOKUP(C:C,total260724105509!B:F,5,0)</f>
        <v>10494</v>
      </c>
      <c r="M110" s="392"/>
      <c r="N110" s="8"/>
      <c r="O110" s="21">
        <f t="shared" si="10"/>
        <v>4372.5</v>
      </c>
      <c r="P110" s="44">
        <v>8094</v>
      </c>
      <c r="Q110" s="44">
        <v>9010</v>
      </c>
      <c r="R110" s="44">
        <v>0</v>
      </c>
      <c r="S110" s="44">
        <v>0</v>
      </c>
      <c r="T110" s="44">
        <v>9010</v>
      </c>
      <c r="U110" s="45">
        <v>0</v>
      </c>
      <c r="V110" s="45">
        <v>-916</v>
      </c>
      <c r="W110" s="45">
        <v>-5288.5</v>
      </c>
      <c r="X110" s="41">
        <v>1.2965159377316531</v>
      </c>
      <c r="Y110" s="190"/>
      <c r="Z110" s="46"/>
      <c r="AA110" s="46"/>
      <c r="AC110" s="415">
        <f t="shared" si="4"/>
        <v>0.77129788450543169</v>
      </c>
    </row>
    <row r="111" spans="1:30">
      <c r="A111" s="29" t="s">
        <v>1149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VLOOKUP(C:C,total260724105509!B:F,5,0)</f>
        <v>6493</v>
      </c>
      <c r="M111" s="392"/>
      <c r="N111" s="211"/>
      <c r="O111" s="21">
        <f t="shared" si="10"/>
        <v>2705.416666666667</v>
      </c>
      <c r="P111" s="44">
        <v>2853</v>
      </c>
      <c r="Q111" s="44">
        <v>2120</v>
      </c>
      <c r="R111" s="44">
        <v>0</v>
      </c>
      <c r="S111" s="44">
        <v>0</v>
      </c>
      <c r="T111" s="44">
        <v>2220</v>
      </c>
      <c r="U111" s="45">
        <v>-100</v>
      </c>
      <c r="V111" s="45">
        <v>633</v>
      </c>
      <c r="W111" s="45">
        <v>-2072.416666666667</v>
      </c>
      <c r="X111" s="41">
        <v>2.2758499824745884</v>
      </c>
      <c r="Y111" s="190"/>
      <c r="Z111" s="46"/>
      <c r="AA111" s="46" t="s">
        <v>2746</v>
      </c>
      <c r="AC111" s="415">
        <f t="shared" si="4"/>
        <v>0.4393962729092869</v>
      </c>
    </row>
    <row r="112" spans="1:30" s="402" customFormat="1" ht="15.75">
      <c r="A112" s="29" t="s">
        <v>1150</v>
      </c>
      <c r="B112" s="394" t="s">
        <v>356</v>
      </c>
      <c r="C112" s="395" t="s">
        <v>94</v>
      </c>
      <c r="D112" s="396" t="s">
        <v>90</v>
      </c>
      <c r="E112" s="395" t="s">
        <v>95</v>
      </c>
      <c r="F112" s="395">
        <v>610</v>
      </c>
      <c r="G112" s="397">
        <v>664</v>
      </c>
      <c r="H112" s="397">
        <v>658</v>
      </c>
      <c r="I112" s="397">
        <f>VLOOKUP(C112,'202310-202403出荷数total2403220951'!B:F,5,0)</f>
        <v>2</v>
      </c>
      <c r="J112" s="397">
        <f>VLOOKUP(C112,'出荷数2307～2406total241008110618'!B:F,5,0)</f>
        <v>92</v>
      </c>
      <c r="K112" s="397" t="e">
        <f>VLOOKUP(C112,'出荷数2407-2506total250730101950'!B:F,5,0)</f>
        <v>#N/A</v>
      </c>
      <c r="L112" s="397" t="e">
        <f>VLOOKUP(C:C,total260724105509!B:F,5,0)</f>
        <v>#N/A</v>
      </c>
      <c r="M112" s="398"/>
      <c r="N112" s="397"/>
      <c r="O112" s="397" t="e">
        <f t="shared" si="10"/>
        <v>#N/A</v>
      </c>
      <c r="P112" s="397">
        <v>0</v>
      </c>
      <c r="Q112" s="397">
        <v>0</v>
      </c>
      <c r="R112" s="397">
        <v>0</v>
      </c>
      <c r="S112" s="397">
        <v>0</v>
      </c>
      <c r="T112" s="397">
        <v>0</v>
      </c>
      <c r="U112" s="399">
        <v>0</v>
      </c>
      <c r="V112" s="399">
        <v>0</v>
      </c>
      <c r="W112" s="399" t="e">
        <v>#N/A</v>
      </c>
      <c r="X112" s="400" t="e">
        <v>#N/A</v>
      </c>
      <c r="Y112" s="190"/>
      <c r="Z112" s="401"/>
      <c r="AA112" s="401"/>
      <c r="AC112" s="417" t="e">
        <f t="shared" si="4"/>
        <v>#N/A</v>
      </c>
    </row>
    <row r="113" spans="1:29">
      <c r="A113" s="29" t="s">
        <v>1151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VLOOKUP(C:C,total260724105509!B:F,5,0)</f>
        <v>2471</v>
      </c>
      <c r="M113" s="392"/>
      <c r="N113" s="8"/>
      <c r="O113" s="21">
        <f t="shared" si="10"/>
        <v>1029.5833333333333</v>
      </c>
      <c r="P113" s="44">
        <v>3671</v>
      </c>
      <c r="Q113" s="44">
        <v>290</v>
      </c>
      <c r="R113" s="44">
        <v>0</v>
      </c>
      <c r="S113" s="44">
        <v>0</v>
      </c>
      <c r="T113" s="44">
        <v>290</v>
      </c>
      <c r="U113" s="45">
        <v>0</v>
      </c>
      <c r="V113" s="45">
        <v>3381</v>
      </c>
      <c r="W113" s="45">
        <v>2351.416666666667</v>
      </c>
      <c r="X113" s="41">
        <v>0.67311359302642326</v>
      </c>
      <c r="Y113" s="190"/>
      <c r="Z113" s="46"/>
      <c r="AA113" s="46"/>
      <c r="AC113" s="415">
        <f t="shared" si="4"/>
        <v>1.4856333468231486</v>
      </c>
    </row>
    <row r="114" spans="1:29">
      <c r="A114" s="29" t="s">
        <v>1152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VLOOKUP(C:C,total260724105509!B:F,5,0)</f>
        <v>1108</v>
      </c>
      <c r="M114" s="392"/>
      <c r="N114" s="8"/>
      <c r="O114" s="21">
        <f t="shared" si="10"/>
        <v>461.66666666666663</v>
      </c>
      <c r="P114" s="44">
        <v>995</v>
      </c>
      <c r="Q114" s="44">
        <v>0</v>
      </c>
      <c r="R114" s="44">
        <v>0</v>
      </c>
      <c r="S114" s="44">
        <v>0</v>
      </c>
      <c r="T114" s="44">
        <v>0</v>
      </c>
      <c r="U114" s="45">
        <v>0</v>
      </c>
      <c r="V114" s="45">
        <v>995</v>
      </c>
      <c r="W114" s="45">
        <v>533.33333333333337</v>
      </c>
      <c r="X114" s="41">
        <v>1.1135678391959798</v>
      </c>
      <c r="Y114" s="190"/>
      <c r="Z114" s="46"/>
      <c r="AA114" s="46"/>
      <c r="AC114" s="415">
        <f t="shared" si="4"/>
        <v>0.89801444043321299</v>
      </c>
    </row>
    <row r="115" spans="1:29">
      <c r="A115" s="29" t="s">
        <v>1153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VLOOKUP(C:C,total260724105509!B:F,5,0)</f>
        <v>660</v>
      </c>
      <c r="M115" s="392"/>
      <c r="N115" s="8"/>
      <c r="O115" s="21">
        <f t="shared" si="10"/>
        <v>275</v>
      </c>
      <c r="P115" s="44">
        <v>1254</v>
      </c>
      <c r="Q115" s="44">
        <v>0</v>
      </c>
      <c r="R115" s="44">
        <v>0</v>
      </c>
      <c r="S115" s="44">
        <v>0</v>
      </c>
      <c r="T115" s="44">
        <v>0</v>
      </c>
      <c r="U115" s="45">
        <v>0</v>
      </c>
      <c r="V115" s="45">
        <v>1254</v>
      </c>
      <c r="W115" s="45">
        <v>979</v>
      </c>
      <c r="X115" s="41">
        <v>0.52631578947368418</v>
      </c>
      <c r="Y115" s="190"/>
      <c r="Z115" s="46"/>
      <c r="AA115" s="46"/>
      <c r="AC115" s="415">
        <f t="shared" si="4"/>
        <v>1.9</v>
      </c>
    </row>
    <row r="116" spans="1:29">
      <c r="A116" s="29" t="s">
        <v>1154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VLOOKUP(C:C,total260724105509!B:F,5,0)</f>
        <v>8907</v>
      </c>
      <c r="M116" s="392"/>
      <c r="N116" s="8"/>
      <c r="O116" s="21">
        <f t="shared" si="10"/>
        <v>3711.25</v>
      </c>
      <c r="P116" s="44">
        <v>7012</v>
      </c>
      <c r="Q116" s="44">
        <v>3880</v>
      </c>
      <c r="R116" s="44">
        <v>5000</v>
      </c>
      <c r="S116" s="44">
        <v>0</v>
      </c>
      <c r="T116" s="44">
        <v>6280</v>
      </c>
      <c r="U116" s="45">
        <v>-2400</v>
      </c>
      <c r="V116" s="45">
        <v>5732</v>
      </c>
      <c r="W116" s="45">
        <v>2020.75</v>
      </c>
      <c r="X116" s="41">
        <v>1.2702509982886481</v>
      </c>
      <c r="Y116" s="190"/>
      <c r="Z116" s="46"/>
      <c r="AA116" s="46"/>
      <c r="AC116" s="415">
        <f t="shared" si="4"/>
        <v>1.3486022229706971</v>
      </c>
    </row>
    <row r="117" spans="1:29" s="402" customFormat="1" ht="15.75">
      <c r="A117" s="29" t="s">
        <v>1155</v>
      </c>
      <c r="B117" s="394" t="s">
        <v>356</v>
      </c>
      <c r="C117" s="395" t="s">
        <v>239</v>
      </c>
      <c r="D117" s="396" t="s">
        <v>240</v>
      </c>
      <c r="E117" s="395"/>
      <c r="F117" s="395">
        <v>12020</v>
      </c>
      <c r="G117" s="397">
        <v>7464</v>
      </c>
      <c r="H117" s="397">
        <v>4812</v>
      </c>
      <c r="I117" s="397">
        <f>VLOOKUP(C117,'202310-202403出荷数total2403220951'!B:F,5,0)</f>
        <v>1216</v>
      </c>
      <c r="J117" s="397">
        <f>VLOOKUP(C117,'出荷数2307～2406total241008110618'!B:F,5,0)</f>
        <v>1820</v>
      </c>
      <c r="K117" s="397" t="e">
        <f>VLOOKUP(C117,'出荷数2407-2506total250730101950'!B:F,5,0)</f>
        <v>#N/A</v>
      </c>
      <c r="L117" s="397" t="e">
        <f>VLOOKUP(C:C,total260724105509!B:F,5,0)</f>
        <v>#N/A</v>
      </c>
      <c r="M117" s="398"/>
      <c r="N117" s="397"/>
      <c r="O117" s="397" t="e">
        <f t="shared" si="10"/>
        <v>#N/A</v>
      </c>
      <c r="P117" s="397">
        <v>0</v>
      </c>
      <c r="Q117" s="397">
        <v>0</v>
      </c>
      <c r="R117" s="397">
        <v>0</v>
      </c>
      <c r="S117" s="397">
        <v>0</v>
      </c>
      <c r="T117" s="397">
        <v>0</v>
      </c>
      <c r="U117" s="399">
        <v>0</v>
      </c>
      <c r="V117" s="399">
        <v>0</v>
      </c>
      <c r="W117" s="399" t="e">
        <v>#N/A</v>
      </c>
      <c r="X117" s="400" t="e">
        <v>#N/A</v>
      </c>
      <c r="Y117" s="190"/>
      <c r="Z117" s="401"/>
      <c r="AA117" s="401"/>
      <c r="AC117" s="417" t="e">
        <f t="shared" si="4"/>
        <v>#N/A</v>
      </c>
    </row>
    <row r="118" spans="1:29">
      <c r="A118" s="29" t="s">
        <v>1156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VLOOKUP(C:C,total260724105509!B:F,5,0)</f>
        <v>15952</v>
      </c>
      <c r="M118" s="392"/>
      <c r="N118" s="8"/>
      <c r="O118" s="21">
        <f t="shared" si="10"/>
        <v>6646.6666666666661</v>
      </c>
      <c r="P118" s="44">
        <v>12533</v>
      </c>
      <c r="Q118" s="44">
        <v>11090</v>
      </c>
      <c r="R118" s="44">
        <v>0</v>
      </c>
      <c r="S118" s="44">
        <v>0</v>
      </c>
      <c r="T118" s="44">
        <v>11040</v>
      </c>
      <c r="U118" s="45">
        <v>50</v>
      </c>
      <c r="V118" s="45">
        <v>1493</v>
      </c>
      <c r="W118" s="45">
        <v>-5153.6666666666661</v>
      </c>
      <c r="X118" s="41">
        <v>1.2727998085055454</v>
      </c>
      <c r="Y118" s="190"/>
      <c r="Z118" s="46"/>
      <c r="AA118" s="46"/>
      <c r="AC118" s="415">
        <f t="shared" si="4"/>
        <v>0.78566950852557671</v>
      </c>
    </row>
    <row r="119" spans="1:29">
      <c r="A119" s="29" t="s">
        <v>1157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VLOOKUP(C:C,total260724105509!B:F,5,0)</f>
        <v>2423</v>
      </c>
      <c r="M119" s="392"/>
      <c r="N119" s="8"/>
      <c r="O119" s="21">
        <f t="shared" si="10"/>
        <v>1009.5833333333333</v>
      </c>
      <c r="P119" s="44">
        <v>3570</v>
      </c>
      <c r="Q119" s="44">
        <v>1220</v>
      </c>
      <c r="R119" s="44">
        <v>0</v>
      </c>
      <c r="S119" s="44">
        <v>0</v>
      </c>
      <c r="T119" s="44">
        <v>1220</v>
      </c>
      <c r="U119" s="45">
        <v>0</v>
      </c>
      <c r="V119" s="45">
        <v>2350</v>
      </c>
      <c r="W119" s="45">
        <v>1340.4166666666667</v>
      </c>
      <c r="X119" s="41">
        <v>0.67871148459383757</v>
      </c>
      <c r="Y119" s="190"/>
      <c r="Z119" s="46"/>
      <c r="AA119" s="46"/>
      <c r="AC119" s="415">
        <f t="shared" si="4"/>
        <v>1.4733801073049939</v>
      </c>
    </row>
    <row r="120" spans="1:29">
      <c r="A120" s="29" t="s">
        <v>1158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VLOOKUP(C:C,total260724105509!B:F,5,0)</f>
        <v>10820</v>
      </c>
      <c r="M120" s="392"/>
      <c r="N120" s="8"/>
      <c r="O120" s="21">
        <f t="shared" si="10"/>
        <v>4508.333333333333</v>
      </c>
      <c r="P120" s="44">
        <v>8851</v>
      </c>
      <c r="Q120" s="44">
        <v>6820</v>
      </c>
      <c r="R120" s="44">
        <v>0</v>
      </c>
      <c r="S120" s="44">
        <v>0</v>
      </c>
      <c r="T120" s="44">
        <v>7940</v>
      </c>
      <c r="U120" s="45">
        <v>-1120</v>
      </c>
      <c r="V120" s="45">
        <v>911</v>
      </c>
      <c r="W120" s="45">
        <v>-3597.333333333333</v>
      </c>
      <c r="X120" s="41">
        <v>1.2224607388995594</v>
      </c>
      <c r="Y120" s="190"/>
      <c r="Z120" s="46"/>
      <c r="AA120" s="46"/>
      <c r="AC120" s="415">
        <f t="shared" si="4"/>
        <v>0.81802218114602587</v>
      </c>
    </row>
    <row r="121" spans="1:29">
      <c r="A121" s="29" t="s">
        <v>1159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VLOOKUP(C:C,total260724105509!B:F,5,0)</f>
        <v>3692</v>
      </c>
      <c r="M121" s="392"/>
      <c r="N121" s="8"/>
      <c r="O121" s="21">
        <f t="shared" si="10"/>
        <v>1538.3333333333335</v>
      </c>
      <c r="P121" s="44">
        <v>4337</v>
      </c>
      <c r="Q121" s="44">
        <v>300</v>
      </c>
      <c r="R121" s="44">
        <v>0</v>
      </c>
      <c r="S121" s="44">
        <v>0</v>
      </c>
      <c r="T121" s="44">
        <v>300</v>
      </c>
      <c r="U121" s="45">
        <v>0</v>
      </c>
      <c r="V121" s="45">
        <v>4037</v>
      </c>
      <c r="W121" s="45">
        <v>2498.6666666666665</v>
      </c>
      <c r="X121" s="41">
        <v>0.85127968641918372</v>
      </c>
      <c r="Y121" s="190"/>
      <c r="Z121" s="46"/>
      <c r="AA121" s="46"/>
      <c r="AC121" s="415">
        <f t="shared" si="4"/>
        <v>1.1747020585048753</v>
      </c>
    </row>
    <row r="122" spans="1:29">
      <c r="A122" s="29" t="s">
        <v>1160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VLOOKUP(C:C,total260724105509!B:F,5,0)</f>
        <v>1341</v>
      </c>
      <c r="M122" s="392"/>
      <c r="N122" s="213">
        <v>400</v>
      </c>
      <c r="O122" s="211">
        <v>400</v>
      </c>
      <c r="P122" s="44">
        <v>2995</v>
      </c>
      <c r="Q122" s="44">
        <v>0</v>
      </c>
      <c r="R122" s="44">
        <v>0</v>
      </c>
      <c r="S122" s="44">
        <v>0</v>
      </c>
      <c r="T122" s="44">
        <v>0</v>
      </c>
      <c r="U122" s="45">
        <v>0</v>
      </c>
      <c r="V122" s="45">
        <v>2995</v>
      </c>
      <c r="W122" s="45">
        <v>2595</v>
      </c>
      <c r="X122" s="41">
        <v>0.44774624373956595</v>
      </c>
      <c r="Y122" s="190"/>
      <c r="Z122" s="46"/>
      <c r="AA122" s="46"/>
      <c r="AC122" s="415">
        <f t="shared" si="4"/>
        <v>2.233407904548844</v>
      </c>
    </row>
    <row r="123" spans="1:29" s="402" customFormat="1" ht="15.75">
      <c r="A123" s="29" t="s">
        <v>1161</v>
      </c>
      <c r="B123" s="394" t="s">
        <v>356</v>
      </c>
      <c r="C123" s="395" t="s">
        <v>241</v>
      </c>
      <c r="D123" s="396" t="s">
        <v>242</v>
      </c>
      <c r="E123" s="395"/>
      <c r="F123" s="395">
        <v>229</v>
      </c>
      <c r="G123" s="397">
        <v>293</v>
      </c>
      <c r="H123" s="397">
        <v>221</v>
      </c>
      <c r="I123" s="397" t="e">
        <f>VLOOKUP(C123,'202310-202403出荷数total2403220951'!B:F,5,0)</f>
        <v>#N/A</v>
      </c>
      <c r="J123" s="397">
        <f>VLOOKUP(C123,'出荷数2307～2406total241008110618'!B:F,5,0)</f>
        <v>27</v>
      </c>
      <c r="K123" s="397" t="e">
        <f>VLOOKUP(C123,'出荷数2407-2506total250730101950'!B:F,5,0)</f>
        <v>#N/A</v>
      </c>
      <c r="L123" s="397" t="e">
        <f>VLOOKUP(C:C,total260724105509!B:F,5,0)</f>
        <v>#N/A</v>
      </c>
      <c r="M123" s="398"/>
      <c r="N123" s="397"/>
      <c r="O123" s="397" t="e">
        <f>L123/12*5</f>
        <v>#N/A</v>
      </c>
      <c r="P123" s="397">
        <v>0</v>
      </c>
      <c r="Q123" s="397">
        <v>0</v>
      </c>
      <c r="R123" s="397">
        <v>0</v>
      </c>
      <c r="S123" s="397">
        <v>0</v>
      </c>
      <c r="T123" s="397">
        <v>0</v>
      </c>
      <c r="U123" s="399">
        <v>0</v>
      </c>
      <c r="V123" s="399">
        <v>0</v>
      </c>
      <c r="W123" s="399" t="e">
        <v>#N/A</v>
      </c>
      <c r="X123" s="400" t="e">
        <v>#N/A</v>
      </c>
      <c r="Y123" s="190"/>
      <c r="Z123" s="401"/>
      <c r="AA123" s="401"/>
      <c r="AC123" s="417" t="e">
        <f t="shared" si="4"/>
        <v>#N/A</v>
      </c>
    </row>
    <row r="124" spans="1:29">
      <c r="A124" s="29" t="s">
        <v>1162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VLOOKUP(C:C,total260724105509!B:F,5,0)</f>
        <v>1810</v>
      </c>
      <c r="M124" s="392"/>
      <c r="N124" s="8"/>
      <c r="O124" s="21">
        <f>L124/12*5</f>
        <v>754.16666666666674</v>
      </c>
      <c r="P124" s="44">
        <v>4215</v>
      </c>
      <c r="Q124" s="44">
        <v>0</v>
      </c>
      <c r="R124" s="44">
        <v>0</v>
      </c>
      <c r="S124" s="44">
        <v>0</v>
      </c>
      <c r="T124" s="44">
        <v>0</v>
      </c>
      <c r="U124" s="45">
        <v>0</v>
      </c>
      <c r="V124" s="45">
        <v>4215</v>
      </c>
      <c r="W124" s="45">
        <v>3460.833333333333</v>
      </c>
      <c r="X124" s="41">
        <v>0.42941874258600238</v>
      </c>
      <c r="Y124" s="190"/>
      <c r="Z124" s="46"/>
      <c r="AA124" s="46"/>
      <c r="AC124" s="415">
        <f t="shared" si="4"/>
        <v>2.3287292817679557</v>
      </c>
    </row>
    <row r="125" spans="1:29">
      <c r="A125" s="29" t="s">
        <v>1163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VLOOKUP(C:C,total260724105509!B:F,5,0)</f>
        <v>3908</v>
      </c>
      <c r="M125" s="392"/>
      <c r="N125" s="213">
        <v>1600</v>
      </c>
      <c r="O125" s="211">
        <v>1600</v>
      </c>
      <c r="P125" s="44">
        <v>1794</v>
      </c>
      <c r="Q125" s="44">
        <v>0</v>
      </c>
      <c r="R125" s="44">
        <v>0</v>
      </c>
      <c r="S125" s="44">
        <v>0</v>
      </c>
      <c r="T125" s="44">
        <v>0</v>
      </c>
      <c r="U125" s="45">
        <v>0</v>
      </c>
      <c r="V125" s="45">
        <v>1794</v>
      </c>
      <c r="W125" s="45">
        <v>194</v>
      </c>
      <c r="X125" s="41">
        <v>2.1783723522853959</v>
      </c>
      <c r="Y125" s="190"/>
      <c r="Z125" s="46"/>
      <c r="AA125" s="46"/>
      <c r="AC125" s="415">
        <f t="shared" si="4"/>
        <v>0.45905834186284544</v>
      </c>
    </row>
    <row r="126" spans="1:29">
      <c r="A126" s="29" t="s">
        <v>1164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VLOOKUP(C:C,total260724105509!B:F,5,0)</f>
        <v>2366</v>
      </c>
      <c r="M126" s="392"/>
      <c r="N126" s="8"/>
      <c r="O126" s="21">
        <f t="shared" ref="O126:O128" si="11">L126/12*5</f>
        <v>985.83333333333326</v>
      </c>
      <c r="P126" s="44">
        <v>2621</v>
      </c>
      <c r="Q126" s="44">
        <v>0</v>
      </c>
      <c r="R126" s="44">
        <v>0</v>
      </c>
      <c r="S126" s="44">
        <v>0</v>
      </c>
      <c r="T126" s="44">
        <v>0</v>
      </c>
      <c r="U126" s="45">
        <v>0</v>
      </c>
      <c r="V126" s="45">
        <v>2621</v>
      </c>
      <c r="W126" s="45">
        <v>1635.1666666666667</v>
      </c>
      <c r="X126" s="41">
        <v>0.90270888973674168</v>
      </c>
      <c r="Y126" s="190"/>
      <c r="Z126" s="46"/>
      <c r="AA126" s="46"/>
      <c r="AC126" s="415">
        <f t="shared" si="4"/>
        <v>1.1077768385460693</v>
      </c>
    </row>
    <row r="127" spans="1:29">
      <c r="A127" s="29" t="s">
        <v>1165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VLOOKUP(C:C,total260724105509!B:F,5,0)</f>
        <v>2409</v>
      </c>
      <c r="M127" s="392"/>
      <c r="N127" s="8"/>
      <c r="O127" s="21">
        <f t="shared" si="11"/>
        <v>1003.75</v>
      </c>
      <c r="P127" s="44">
        <v>2144</v>
      </c>
      <c r="Q127" s="44">
        <v>0</v>
      </c>
      <c r="R127" s="44">
        <v>0</v>
      </c>
      <c r="S127" s="44">
        <v>0</v>
      </c>
      <c r="T127" s="44">
        <v>0</v>
      </c>
      <c r="U127" s="45">
        <v>0</v>
      </c>
      <c r="V127" s="45">
        <v>2144</v>
      </c>
      <c r="W127" s="45">
        <v>1140.25</v>
      </c>
      <c r="X127" s="41">
        <v>1.1236007462686568</v>
      </c>
      <c r="Y127" s="190"/>
      <c r="Z127" s="46"/>
      <c r="AA127" s="46"/>
      <c r="AC127" s="415">
        <f t="shared" si="4"/>
        <v>0.88999584889995853</v>
      </c>
    </row>
    <row r="128" spans="1:29">
      <c r="A128" s="29" t="s">
        <v>1166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VLOOKUP(C:C,total260724105509!B:F,5,0)</f>
        <v>4</v>
      </c>
      <c r="M128" s="392"/>
      <c r="N128" s="8"/>
      <c r="O128" s="21">
        <f t="shared" si="11"/>
        <v>1.6666666666666665</v>
      </c>
      <c r="P128" s="44">
        <v>407</v>
      </c>
      <c r="Q128" s="44">
        <v>0</v>
      </c>
      <c r="R128" s="44">
        <v>0</v>
      </c>
      <c r="S128" s="44">
        <v>0</v>
      </c>
      <c r="T128" s="44">
        <v>0</v>
      </c>
      <c r="U128" s="45">
        <v>0</v>
      </c>
      <c r="V128" s="45">
        <v>407</v>
      </c>
      <c r="W128" s="45">
        <v>405.33333333333331</v>
      </c>
      <c r="X128" s="41">
        <v>9.8280098280098278E-3</v>
      </c>
      <c r="Y128" s="190"/>
      <c r="Z128" s="46"/>
      <c r="AA128" s="46"/>
      <c r="AC128" s="415">
        <f t="shared" si="4"/>
        <v>101.75</v>
      </c>
    </row>
    <row r="129" spans="1:30" s="200" customFormat="1">
      <c r="A129" s="29" t="s">
        <v>1167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>
        <f>VLOOKUP(C:C,total260724105509!B:F,5,0)</f>
        <v>969</v>
      </c>
      <c r="M129" s="392" t="str">
        <f>VLOOKUP(C:C,処分売価!A:P,15,0)</f>
        <v>処分品</v>
      </c>
      <c r="N129" s="281">
        <v>700</v>
      </c>
      <c r="O129" s="281">
        <v>700</v>
      </c>
      <c r="P129" s="196">
        <v>309</v>
      </c>
      <c r="Q129" s="196">
        <v>0</v>
      </c>
      <c r="R129" s="196">
        <v>0</v>
      </c>
      <c r="S129" s="196">
        <v>0</v>
      </c>
      <c r="T129" s="196">
        <v>200</v>
      </c>
      <c r="U129" s="197">
        <v>-200</v>
      </c>
      <c r="V129" s="197">
        <v>109</v>
      </c>
      <c r="W129" s="197">
        <v>-591</v>
      </c>
      <c r="X129" s="198">
        <v>3.1359223300970873</v>
      </c>
      <c r="Y129" s="8"/>
      <c r="Z129" s="196"/>
      <c r="AA129" s="196"/>
      <c r="AB129" s="201"/>
      <c r="AC129" s="419">
        <f t="shared" si="4"/>
        <v>0.31888544891640869</v>
      </c>
      <c r="AD129" s="201"/>
    </row>
    <row r="130" spans="1:30">
      <c r="A130" s="29" t="s">
        <v>1168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VLOOKUP(C:C,total260724105509!B:F,5,0)</f>
        <v>3028</v>
      </c>
      <c r="M130" s="392"/>
      <c r="N130" s="8"/>
      <c r="O130" s="21">
        <f t="shared" ref="O130:O141" si="12">L130/12*5</f>
        <v>1261.6666666666667</v>
      </c>
      <c r="P130" s="44">
        <v>7740</v>
      </c>
      <c r="Q130" s="44">
        <v>1000</v>
      </c>
      <c r="R130" s="44">
        <v>0</v>
      </c>
      <c r="S130" s="44">
        <v>0</v>
      </c>
      <c r="T130" s="44">
        <v>1000</v>
      </c>
      <c r="U130" s="45">
        <v>0</v>
      </c>
      <c r="V130" s="45">
        <v>6740</v>
      </c>
      <c r="W130" s="45">
        <v>5478.333333333333</v>
      </c>
      <c r="X130" s="41">
        <v>0.39121447028423773</v>
      </c>
      <c r="Y130" s="8"/>
      <c r="Z130" s="12"/>
      <c r="AA130" s="12"/>
      <c r="AC130" s="415">
        <f t="shared" ref="AC130:AC193" si="13">SUM(P130,AA130,R130)/L130</f>
        <v>2.5561426684280053</v>
      </c>
    </row>
    <row r="131" spans="1:30">
      <c r="A131" s="29" t="s">
        <v>1169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VLOOKUP(C:C,total260724105509!B:F,5,0)</f>
        <v>5062</v>
      </c>
      <c r="M131" s="392"/>
      <c r="N131" s="8"/>
      <c r="O131" s="21">
        <f t="shared" si="12"/>
        <v>2109.1666666666665</v>
      </c>
      <c r="P131" s="44">
        <v>3512</v>
      </c>
      <c r="Q131" s="44">
        <v>0</v>
      </c>
      <c r="R131" s="44">
        <v>0</v>
      </c>
      <c r="S131" s="44">
        <v>0</v>
      </c>
      <c r="T131" s="44">
        <v>0</v>
      </c>
      <c r="U131" s="45">
        <v>0</v>
      </c>
      <c r="V131" s="45">
        <v>3512</v>
      </c>
      <c r="W131" s="45">
        <v>1402.8333333333335</v>
      </c>
      <c r="X131" s="41">
        <v>1.4413439635535308</v>
      </c>
      <c r="Y131" s="190"/>
      <c r="Z131" s="46"/>
      <c r="AA131" s="46"/>
      <c r="AC131" s="415">
        <f t="shared" si="13"/>
        <v>0.69379691821414458</v>
      </c>
    </row>
    <row r="132" spans="1:30">
      <c r="A132" s="29" t="s">
        <v>1170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VLOOKUP(C:C,total260724105509!B:F,5,0)</f>
        <v>7231</v>
      </c>
      <c r="M132" s="392"/>
      <c r="N132" s="8"/>
      <c r="O132" s="21">
        <f t="shared" si="12"/>
        <v>3012.916666666667</v>
      </c>
      <c r="P132" s="44">
        <v>7126</v>
      </c>
      <c r="Q132" s="44">
        <v>900</v>
      </c>
      <c r="R132" s="44">
        <v>0</v>
      </c>
      <c r="S132" s="44">
        <v>0</v>
      </c>
      <c r="T132" s="44">
        <v>900</v>
      </c>
      <c r="U132" s="45">
        <v>0</v>
      </c>
      <c r="V132" s="45">
        <v>6226</v>
      </c>
      <c r="W132" s="45">
        <v>3213.083333333333</v>
      </c>
      <c r="X132" s="41">
        <v>1.0147347740667976</v>
      </c>
      <c r="Y132" s="411"/>
      <c r="Z132" s="250"/>
      <c r="AA132" s="250"/>
      <c r="AC132" s="415">
        <f t="shared" si="13"/>
        <v>0.98547918683446278</v>
      </c>
    </row>
    <row r="133" spans="1:30">
      <c r="A133" s="29" t="s">
        <v>1171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VLOOKUP(C:C,total260724105509!B:F,5,0)</f>
        <v>6323</v>
      </c>
      <c r="M133" s="392"/>
      <c r="N133" s="8"/>
      <c r="O133" s="21">
        <f t="shared" si="12"/>
        <v>2634.583333333333</v>
      </c>
      <c r="P133" s="44">
        <v>4531</v>
      </c>
      <c r="Q133" s="44">
        <v>3622</v>
      </c>
      <c r="R133" s="44">
        <v>0</v>
      </c>
      <c r="S133" s="44">
        <v>0</v>
      </c>
      <c r="T133" s="44">
        <v>3622</v>
      </c>
      <c r="U133" s="45">
        <v>0</v>
      </c>
      <c r="V133" s="45">
        <v>909</v>
      </c>
      <c r="W133" s="45">
        <v>-1725.583333333333</v>
      </c>
      <c r="X133" s="41">
        <v>1.3954976826307659</v>
      </c>
      <c r="Y133" s="190"/>
      <c r="Z133" s="46"/>
      <c r="AA133" s="46"/>
      <c r="AC133" s="415">
        <f t="shared" si="13"/>
        <v>0.71659022615846912</v>
      </c>
    </row>
    <row r="134" spans="1:30" ht="23.45" customHeight="1">
      <c r="A134" s="29" t="s">
        <v>1172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VLOOKUP(C:C,total260724105509!B:F,5,0)</f>
        <v>4504</v>
      </c>
      <c r="M134" s="392"/>
      <c r="N134" s="8"/>
      <c r="O134" s="21">
        <f t="shared" si="12"/>
        <v>1876.6666666666665</v>
      </c>
      <c r="P134" s="44">
        <v>3813</v>
      </c>
      <c r="Q134" s="44">
        <v>0</v>
      </c>
      <c r="R134" s="44">
        <v>0</v>
      </c>
      <c r="S134" s="44">
        <v>0</v>
      </c>
      <c r="T134" s="44">
        <v>0</v>
      </c>
      <c r="U134" s="45">
        <v>0</v>
      </c>
      <c r="V134" s="45">
        <v>3813</v>
      </c>
      <c r="W134" s="45">
        <v>1936.3333333333335</v>
      </c>
      <c r="X134" s="41">
        <v>1.1812221348019931</v>
      </c>
      <c r="Y134" s="190"/>
      <c r="Z134" s="46"/>
      <c r="AA134" s="46"/>
      <c r="AC134" s="415">
        <f t="shared" si="13"/>
        <v>0.84658081705150978</v>
      </c>
    </row>
    <row r="135" spans="1:30">
      <c r="A135" s="29" t="s">
        <v>1173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VLOOKUP(C:C,total260724105509!B:F,5,0)</f>
        <v>1827</v>
      </c>
      <c r="M135" s="392" t="str">
        <f>VLOOKUP(C:C,処分売価!A:P,15,0)</f>
        <v>処分品</v>
      </c>
      <c r="N135" s="8"/>
      <c r="O135" s="21">
        <f t="shared" si="12"/>
        <v>761.25</v>
      </c>
      <c r="P135" s="44">
        <v>2958</v>
      </c>
      <c r="Q135" s="44">
        <v>0</v>
      </c>
      <c r="R135" s="44">
        <v>0</v>
      </c>
      <c r="S135" s="44">
        <v>0</v>
      </c>
      <c r="T135" s="44">
        <v>0</v>
      </c>
      <c r="U135" s="45">
        <v>0</v>
      </c>
      <c r="V135" s="45">
        <v>2958</v>
      </c>
      <c r="W135" s="45">
        <v>2196.75</v>
      </c>
      <c r="X135" s="41">
        <v>0.61764705882352944</v>
      </c>
      <c r="Y135" s="190"/>
      <c r="Z135" s="46"/>
      <c r="AA135" s="46"/>
      <c r="AC135" s="415">
        <f t="shared" si="13"/>
        <v>1.6190476190476191</v>
      </c>
    </row>
    <row r="136" spans="1:30">
      <c r="A136" s="29" t="s">
        <v>1174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VLOOKUP(C:C,total260724105509!B:F,5,0)</f>
        <v>5329</v>
      </c>
      <c r="M136" s="392"/>
      <c r="N136" s="8"/>
      <c r="O136" s="21">
        <f t="shared" si="12"/>
        <v>2220.4166666666665</v>
      </c>
      <c r="P136" s="44">
        <v>4651</v>
      </c>
      <c r="Q136" s="44">
        <v>100</v>
      </c>
      <c r="R136" s="44">
        <v>0</v>
      </c>
      <c r="S136" s="44">
        <v>0</v>
      </c>
      <c r="T136" s="44">
        <v>100</v>
      </c>
      <c r="U136" s="45">
        <v>0</v>
      </c>
      <c r="V136" s="45">
        <v>4551</v>
      </c>
      <c r="W136" s="45">
        <v>2330.5833333333335</v>
      </c>
      <c r="X136" s="41">
        <v>1.1457751021285745</v>
      </c>
      <c r="Y136" s="190"/>
      <c r="Z136" s="46"/>
      <c r="AA136" s="46"/>
      <c r="AC136" s="415">
        <f t="shared" si="13"/>
        <v>0.87277162694689436</v>
      </c>
    </row>
    <row r="137" spans="1:30">
      <c r="A137" s="29" t="s">
        <v>1175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VLOOKUP(C:C,total260724105509!B:F,5,0)</f>
        <v>736</v>
      </c>
      <c r="M137" s="392"/>
      <c r="N137" s="8"/>
      <c r="O137" s="21">
        <f t="shared" si="12"/>
        <v>306.66666666666669</v>
      </c>
      <c r="P137" s="44">
        <v>8489</v>
      </c>
      <c r="Q137" s="44">
        <v>300</v>
      </c>
      <c r="R137" s="44">
        <v>0</v>
      </c>
      <c r="S137" s="44">
        <v>0</v>
      </c>
      <c r="T137" s="44">
        <v>300</v>
      </c>
      <c r="U137" s="45">
        <v>0</v>
      </c>
      <c r="V137" s="45">
        <v>8189</v>
      </c>
      <c r="W137" s="45">
        <v>7882.333333333333</v>
      </c>
      <c r="X137" s="41">
        <v>8.6700435858169389E-2</v>
      </c>
      <c r="Y137" s="190"/>
      <c r="Z137" s="46"/>
      <c r="AA137" s="46"/>
      <c r="AC137" s="415">
        <f t="shared" si="13"/>
        <v>11.533967391304348</v>
      </c>
    </row>
    <row r="138" spans="1:30">
      <c r="A138" s="29" t="s">
        <v>1176</v>
      </c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>
        <f>VLOOKUP(C:C,total260724105509!B:F,5,0)</f>
        <v>105</v>
      </c>
      <c r="M138" s="392"/>
      <c r="N138" s="8"/>
      <c r="O138" s="21">
        <f t="shared" si="12"/>
        <v>43.75</v>
      </c>
      <c r="P138" s="44">
        <v>6359</v>
      </c>
      <c r="Q138" s="44">
        <v>0</v>
      </c>
      <c r="R138" s="44">
        <v>0</v>
      </c>
      <c r="S138" s="44">
        <v>0</v>
      </c>
      <c r="T138" s="44">
        <v>0</v>
      </c>
      <c r="U138" s="45">
        <v>0</v>
      </c>
      <c r="V138" s="45">
        <v>6359</v>
      </c>
      <c r="W138" s="45">
        <v>6315.25</v>
      </c>
      <c r="X138" s="41">
        <v>1.651203019342664E-2</v>
      </c>
      <c r="Y138" s="190"/>
      <c r="Z138" s="46"/>
      <c r="AA138" s="46"/>
      <c r="AC138" s="415">
        <f t="shared" si="13"/>
        <v>60.561904761904763</v>
      </c>
    </row>
    <row r="139" spans="1:30">
      <c r="A139" s="29" t="s">
        <v>1177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>
        <f>VLOOKUP(C:C,total260724105509!B:F,5,0)</f>
        <v>6390</v>
      </c>
      <c r="M139" s="392"/>
      <c r="N139" s="213"/>
      <c r="O139" s="21">
        <f t="shared" si="12"/>
        <v>2662.5</v>
      </c>
      <c r="P139" s="44">
        <v>3831</v>
      </c>
      <c r="Q139" s="44">
        <v>0</v>
      </c>
      <c r="R139" s="44">
        <v>0</v>
      </c>
      <c r="S139" s="44">
        <v>0</v>
      </c>
      <c r="T139" s="44">
        <v>0</v>
      </c>
      <c r="U139" s="45">
        <v>0</v>
      </c>
      <c r="V139" s="45">
        <v>3831</v>
      </c>
      <c r="W139" s="45">
        <v>1168.5</v>
      </c>
      <c r="X139" s="41">
        <v>1.6679718089271731</v>
      </c>
      <c r="Y139" s="190"/>
      <c r="Z139" s="46"/>
      <c r="AA139" s="46"/>
      <c r="AC139" s="415">
        <f t="shared" si="13"/>
        <v>0.5995305164319249</v>
      </c>
    </row>
    <row r="140" spans="1:30">
      <c r="A140" s="29" t="s">
        <v>1178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>
        <f>VLOOKUP(C:C,total260724105509!B:F,5,0)</f>
        <v>3182</v>
      </c>
      <c r="M140" s="392"/>
      <c r="N140" s="8"/>
      <c r="O140" s="21">
        <f t="shared" si="12"/>
        <v>1325.8333333333335</v>
      </c>
      <c r="P140" s="44">
        <v>827</v>
      </c>
      <c r="Q140" s="44">
        <v>0</v>
      </c>
      <c r="R140" s="44">
        <v>3000</v>
      </c>
      <c r="S140" s="44">
        <v>0</v>
      </c>
      <c r="T140" s="44">
        <v>0</v>
      </c>
      <c r="U140" s="45">
        <v>0</v>
      </c>
      <c r="V140" s="45">
        <v>3827</v>
      </c>
      <c r="W140" s="45">
        <v>2501.1666666666665</v>
      </c>
      <c r="X140" s="41">
        <v>3.8476420798065298</v>
      </c>
      <c r="Y140" s="190"/>
      <c r="Z140" s="46"/>
      <c r="AA140" s="46"/>
      <c r="AC140" s="415">
        <f t="shared" si="13"/>
        <v>1.2027027027027026</v>
      </c>
    </row>
    <row r="141" spans="1:30">
      <c r="A141" s="29" t="s">
        <v>1179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>
        <f>VLOOKUP(C:C,total260724105509!B:F,5,0)</f>
        <v>5074</v>
      </c>
      <c r="M141" s="392"/>
      <c r="N141" s="8"/>
      <c r="O141" s="21">
        <f t="shared" si="12"/>
        <v>2114.1666666666665</v>
      </c>
      <c r="P141" s="44">
        <v>4814</v>
      </c>
      <c r="Q141" s="44">
        <v>5000</v>
      </c>
      <c r="R141" s="44">
        <v>0</v>
      </c>
      <c r="S141" s="44">
        <v>0</v>
      </c>
      <c r="T141" s="44">
        <v>5000</v>
      </c>
      <c r="U141" s="45">
        <v>0</v>
      </c>
      <c r="V141" s="45">
        <v>-186</v>
      </c>
      <c r="W141" s="45">
        <v>-2300.1666666666665</v>
      </c>
      <c r="X141" s="41">
        <v>1.0540091400083091</v>
      </c>
      <c r="Y141" s="190"/>
      <c r="Z141" s="46" t="s">
        <v>351</v>
      </c>
      <c r="AA141" s="46"/>
      <c r="AC141" s="415">
        <f t="shared" si="13"/>
        <v>0.9487583760346866</v>
      </c>
    </row>
    <row r="142" spans="1:30">
      <c r="A142" s="29" t="s">
        <v>1180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>
        <f>VLOOKUP(C:C,total260724105509!B:F,5,0)</f>
        <v>2951</v>
      </c>
      <c r="M142" s="392"/>
      <c r="N142" s="211">
        <v>2200</v>
      </c>
      <c r="O142" s="211">
        <v>2200</v>
      </c>
      <c r="P142" s="44">
        <v>3330</v>
      </c>
      <c r="Q142" s="44">
        <v>0</v>
      </c>
      <c r="R142" s="44">
        <v>0</v>
      </c>
      <c r="S142" s="44">
        <v>0</v>
      </c>
      <c r="T142" s="44">
        <v>0</v>
      </c>
      <c r="U142" s="45">
        <v>0</v>
      </c>
      <c r="V142" s="45">
        <v>3330</v>
      </c>
      <c r="W142" s="45">
        <v>1130</v>
      </c>
      <c r="X142" s="41">
        <v>0.88618618618618616</v>
      </c>
      <c r="Y142" s="190"/>
      <c r="Z142" s="46"/>
      <c r="AA142" s="46"/>
      <c r="AC142" s="415">
        <f t="shared" si="13"/>
        <v>1.1284310403253135</v>
      </c>
    </row>
    <row r="143" spans="1:30" s="152" customFormat="1">
      <c r="A143" s="29" t="s">
        <v>1181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VLOOKUP(C:C,total260724105509!B:F,5,0)</f>
        <v>#N/A</v>
      </c>
      <c r="M143" s="392"/>
      <c r="N143" s="300">
        <v>360</v>
      </c>
      <c r="O143" s="300" t="e">
        <f t="shared" ref="O143:O146" si="14">L143/12*5</f>
        <v>#N/A</v>
      </c>
      <c r="P143" s="148">
        <v>0</v>
      </c>
      <c r="Q143" s="148">
        <v>0</v>
      </c>
      <c r="R143" s="148">
        <v>0</v>
      </c>
      <c r="S143" s="148">
        <v>0</v>
      </c>
      <c r="T143" s="148">
        <v>0</v>
      </c>
      <c r="U143" s="149">
        <v>0</v>
      </c>
      <c r="V143" s="149">
        <v>0</v>
      </c>
      <c r="W143" s="149" t="e">
        <v>#N/A</v>
      </c>
      <c r="X143" s="150" t="e">
        <v>#N/A</v>
      </c>
      <c r="Y143" s="190"/>
      <c r="Z143" s="151"/>
      <c r="AA143" s="151"/>
      <c r="AB143" s="191"/>
      <c r="AC143" s="416" t="e">
        <f t="shared" si="13"/>
        <v>#N/A</v>
      </c>
      <c r="AD143" s="191"/>
    </row>
    <row r="144" spans="1:30">
      <c r="A144" s="29" t="s">
        <v>1182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>
        <f>VLOOKUP(C:C,total260724105509!B:F,5,0)</f>
        <v>2335</v>
      </c>
      <c r="M144" s="392"/>
      <c r="N144" s="8"/>
      <c r="O144" s="21">
        <f t="shared" si="14"/>
        <v>972.91666666666674</v>
      </c>
      <c r="P144" s="44">
        <v>1528</v>
      </c>
      <c r="Q144" s="44">
        <v>0</v>
      </c>
      <c r="R144" s="44">
        <v>0</v>
      </c>
      <c r="S144" s="44">
        <v>0</v>
      </c>
      <c r="T144" s="44">
        <v>0</v>
      </c>
      <c r="U144" s="45">
        <v>0</v>
      </c>
      <c r="V144" s="45">
        <v>1528</v>
      </c>
      <c r="W144" s="45">
        <v>555.08333333333326</v>
      </c>
      <c r="X144" s="41">
        <v>1.5281413612565444</v>
      </c>
      <c r="Y144" s="190"/>
      <c r="Z144" s="46"/>
      <c r="AA144" s="46"/>
      <c r="AC144" s="415">
        <f t="shared" si="13"/>
        <v>0.65438972162740905</v>
      </c>
    </row>
    <row r="145" spans="1:30">
      <c r="A145" s="29" t="s">
        <v>1183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>
        <f>VLOOKUP(C:C,total260724105509!B:F,5,0)</f>
        <v>2325</v>
      </c>
      <c r="M145" s="392"/>
      <c r="N145" s="8"/>
      <c r="O145" s="21">
        <f t="shared" si="14"/>
        <v>968.75</v>
      </c>
      <c r="P145" s="44">
        <v>5083</v>
      </c>
      <c r="Q145" s="44">
        <v>0</v>
      </c>
      <c r="R145" s="44">
        <v>0</v>
      </c>
      <c r="S145" s="44">
        <v>0</v>
      </c>
      <c r="T145" s="44">
        <v>0</v>
      </c>
      <c r="U145" s="45">
        <v>0</v>
      </c>
      <c r="V145" s="45">
        <v>5083</v>
      </c>
      <c r="W145" s="45">
        <v>4114.25</v>
      </c>
      <c r="X145" s="41">
        <v>0.45740704308479246</v>
      </c>
      <c r="Y145" s="190"/>
      <c r="Z145" s="46"/>
      <c r="AA145" s="46"/>
      <c r="AC145" s="415">
        <f t="shared" si="13"/>
        <v>2.1862365591397848</v>
      </c>
    </row>
    <row r="146" spans="1:30">
      <c r="A146" s="29" t="s">
        <v>1184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>
        <f>VLOOKUP(C:C,total260724105509!B:F,5,0)</f>
        <v>8023</v>
      </c>
      <c r="M146" s="392"/>
      <c r="N146" s="8"/>
      <c r="O146" s="21">
        <f t="shared" si="14"/>
        <v>3342.916666666667</v>
      </c>
      <c r="P146" s="44">
        <v>3980</v>
      </c>
      <c r="Q146" s="44">
        <v>500</v>
      </c>
      <c r="R146" s="44">
        <v>0</v>
      </c>
      <c r="S146" s="44">
        <v>0</v>
      </c>
      <c r="T146" s="44">
        <v>500</v>
      </c>
      <c r="U146" s="45">
        <v>0</v>
      </c>
      <c r="V146" s="45">
        <v>3480</v>
      </c>
      <c r="W146" s="45">
        <v>137.08333333333303</v>
      </c>
      <c r="X146" s="41">
        <v>2.015829145728643</v>
      </c>
      <c r="Y146" s="190"/>
      <c r="Z146" s="46"/>
      <c r="AA146" s="46" t="s">
        <v>5268</v>
      </c>
      <c r="AC146" s="415">
        <f t="shared" si="13"/>
        <v>0.4960737878599028</v>
      </c>
    </row>
    <row r="147" spans="1:30">
      <c r="A147" s="29" t="s">
        <v>1185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>
        <f>VLOOKUP(C:C,total260724105509!B:F,5,0)</f>
        <v>9012</v>
      </c>
      <c r="M147" s="392"/>
      <c r="N147" s="211">
        <v>10000</v>
      </c>
      <c r="O147" s="211">
        <v>10000</v>
      </c>
      <c r="P147" s="44">
        <v>36252</v>
      </c>
      <c r="Q147" s="44">
        <v>100</v>
      </c>
      <c r="R147" s="44">
        <v>0</v>
      </c>
      <c r="S147" s="44">
        <v>0</v>
      </c>
      <c r="T147" s="44">
        <v>100</v>
      </c>
      <c r="U147" s="45">
        <v>0</v>
      </c>
      <c r="V147" s="45">
        <v>36152</v>
      </c>
      <c r="W147" s="45">
        <v>26152</v>
      </c>
      <c r="X147" s="204">
        <v>0.24859318106587222</v>
      </c>
      <c r="Y147" s="190"/>
      <c r="Z147" s="46"/>
      <c r="AA147" s="46"/>
      <c r="AC147" s="415">
        <f t="shared" si="13"/>
        <v>4.0226364846870837</v>
      </c>
    </row>
    <row r="148" spans="1:30">
      <c r="A148" s="29" t="s">
        <v>1186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>
        <f>VLOOKUP(C:C,total260724105509!B:F,5,0)</f>
        <v>1453</v>
      </c>
      <c r="M148" s="392"/>
      <c r="N148" s="211">
        <v>4000</v>
      </c>
      <c r="O148" s="211">
        <v>4000</v>
      </c>
      <c r="P148" s="44">
        <v>14219</v>
      </c>
      <c r="Q148" s="44">
        <v>0</v>
      </c>
      <c r="R148" s="44">
        <v>0</v>
      </c>
      <c r="S148" s="44">
        <v>0</v>
      </c>
      <c r="T148" s="44">
        <v>0</v>
      </c>
      <c r="U148" s="45">
        <v>0</v>
      </c>
      <c r="V148" s="45">
        <v>14219</v>
      </c>
      <c r="W148" s="45">
        <v>10219</v>
      </c>
      <c r="X148" s="204">
        <v>0.10218721429073775</v>
      </c>
      <c r="Y148" s="190"/>
      <c r="Z148" s="46"/>
      <c r="AA148" s="46"/>
      <c r="AC148" s="415">
        <f t="shared" si="13"/>
        <v>9.7859600825877493</v>
      </c>
    </row>
    <row r="149" spans="1:30">
      <c r="A149" s="29" t="s">
        <v>1187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>
        <f>VLOOKUP(C:C,total260724105509!B:F,5,0)</f>
        <v>1159</v>
      </c>
      <c r="M149" s="392"/>
      <c r="N149" s="211">
        <v>2000</v>
      </c>
      <c r="O149" s="211">
        <v>2000</v>
      </c>
      <c r="P149" s="44">
        <v>8278</v>
      </c>
      <c r="Q149" s="44">
        <v>17</v>
      </c>
      <c r="R149" s="44">
        <v>0</v>
      </c>
      <c r="S149" s="44">
        <v>0</v>
      </c>
      <c r="T149" s="44">
        <v>17</v>
      </c>
      <c r="U149" s="45">
        <v>0</v>
      </c>
      <c r="V149" s="45">
        <v>8261</v>
      </c>
      <c r="W149" s="45">
        <v>6261</v>
      </c>
      <c r="X149" s="204">
        <v>0.14000966417008939</v>
      </c>
      <c r="Y149" s="190"/>
      <c r="Z149" s="46"/>
      <c r="AA149" s="46"/>
      <c r="AC149" s="415">
        <f t="shared" si="13"/>
        <v>7.1423641069887838</v>
      </c>
    </row>
    <row r="150" spans="1:30">
      <c r="A150" s="29" t="s">
        <v>1188</v>
      </c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>
        <f>VLOOKUP(C:C,total260724105509!B:F,5,0)</f>
        <v>6518</v>
      </c>
      <c r="M150" s="392"/>
      <c r="N150" s="211">
        <v>3500</v>
      </c>
      <c r="O150" s="211">
        <v>3500</v>
      </c>
      <c r="P150" s="44">
        <v>7637</v>
      </c>
      <c r="Q150" s="44">
        <v>3700</v>
      </c>
      <c r="R150" s="44">
        <v>5000</v>
      </c>
      <c r="S150" s="44">
        <v>0</v>
      </c>
      <c r="T150" s="44">
        <v>3900</v>
      </c>
      <c r="U150" s="45">
        <v>-200</v>
      </c>
      <c r="V150" s="45">
        <v>8737</v>
      </c>
      <c r="W150" s="45">
        <v>5237</v>
      </c>
      <c r="X150" s="204">
        <v>0.85347649600628517</v>
      </c>
      <c r="Y150" s="190">
        <v>750</v>
      </c>
      <c r="Z150" s="46"/>
      <c r="AA150" s="46"/>
      <c r="AC150" s="415">
        <f t="shared" si="13"/>
        <v>1.9387849033445843</v>
      </c>
    </row>
    <row r="151" spans="1:30">
      <c r="A151" s="29" t="s">
        <v>1189</v>
      </c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>
        <f>VLOOKUP(C:C,total260724105509!B:F,5,0)</f>
        <v>2201</v>
      </c>
      <c r="M151" s="392"/>
      <c r="N151" s="211">
        <v>4000</v>
      </c>
      <c r="O151" s="211">
        <v>3000</v>
      </c>
      <c r="P151" s="44">
        <v>3110</v>
      </c>
      <c r="Q151" s="44">
        <v>0</v>
      </c>
      <c r="R151" s="44">
        <v>0</v>
      </c>
      <c r="S151" s="44">
        <v>0</v>
      </c>
      <c r="T151" s="44">
        <v>0</v>
      </c>
      <c r="U151" s="45">
        <v>0</v>
      </c>
      <c r="V151" s="45">
        <v>3110</v>
      </c>
      <c r="W151" s="45">
        <v>110</v>
      </c>
      <c r="X151" s="204">
        <v>0.7077170418006431</v>
      </c>
      <c r="Y151" s="190"/>
      <c r="Z151" s="46"/>
      <c r="AA151" s="46"/>
      <c r="AC151" s="415">
        <f t="shared" si="13"/>
        <v>1.412994093593821</v>
      </c>
    </row>
    <row r="152" spans="1:30">
      <c r="A152" s="29" t="s">
        <v>1190</v>
      </c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>
        <f>VLOOKUP(C:C,total260724105509!B:F,5,0)</f>
        <v>1804</v>
      </c>
      <c r="M152" s="392"/>
      <c r="N152" s="211">
        <v>1000</v>
      </c>
      <c r="O152" s="211">
        <v>1000</v>
      </c>
      <c r="P152" s="44">
        <v>6019</v>
      </c>
      <c r="Q152" s="44">
        <v>620</v>
      </c>
      <c r="R152" s="44">
        <v>0</v>
      </c>
      <c r="S152" s="44">
        <v>0</v>
      </c>
      <c r="T152" s="44">
        <v>620</v>
      </c>
      <c r="U152" s="45">
        <v>0</v>
      </c>
      <c r="V152" s="45">
        <v>5399</v>
      </c>
      <c r="W152" s="45">
        <v>4399</v>
      </c>
      <c r="X152" s="204">
        <v>0.29971756105665393</v>
      </c>
      <c r="Y152" s="190"/>
      <c r="Z152" s="46"/>
      <c r="AA152" s="46"/>
      <c r="AC152" s="415">
        <f t="shared" si="13"/>
        <v>3.3364745011086474</v>
      </c>
    </row>
    <row r="153" spans="1:30">
      <c r="A153" s="29" t="s">
        <v>1191</v>
      </c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>
        <f>VLOOKUP(C:C,total260724105509!B:F,5,0)</f>
        <v>203</v>
      </c>
      <c r="M153" s="392"/>
      <c r="N153" s="211">
        <v>1000</v>
      </c>
      <c r="O153" s="211">
        <v>1000</v>
      </c>
      <c r="P153" s="44">
        <v>3168</v>
      </c>
      <c r="Q153" s="44">
        <v>0</v>
      </c>
      <c r="R153" s="44">
        <v>0</v>
      </c>
      <c r="S153" s="44">
        <v>0</v>
      </c>
      <c r="T153" s="44">
        <v>0</v>
      </c>
      <c r="U153" s="45">
        <v>0</v>
      </c>
      <c r="V153" s="45">
        <v>3168</v>
      </c>
      <c r="W153" s="45">
        <v>2168</v>
      </c>
      <c r="X153" s="204">
        <v>6.4078282828282832E-2</v>
      </c>
      <c r="Y153" s="190"/>
      <c r="Z153" s="46"/>
      <c r="AA153" s="46"/>
      <c r="AC153" s="415">
        <f t="shared" si="13"/>
        <v>15.605911330049262</v>
      </c>
    </row>
    <row r="154" spans="1:30">
      <c r="A154" s="29" t="s">
        <v>1192</v>
      </c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>
        <f>VLOOKUP(C:C,total260724105509!B:F,5,0)</f>
        <v>2215</v>
      </c>
      <c r="M154" s="392"/>
      <c r="N154" s="211">
        <v>2500</v>
      </c>
      <c r="O154" s="211">
        <v>2500</v>
      </c>
      <c r="P154" s="44">
        <v>3721</v>
      </c>
      <c r="Q154" s="44">
        <v>3920</v>
      </c>
      <c r="R154" s="44">
        <v>5000</v>
      </c>
      <c r="S154" s="44">
        <v>0</v>
      </c>
      <c r="T154" s="44">
        <v>3920</v>
      </c>
      <c r="U154" s="45">
        <v>0</v>
      </c>
      <c r="V154" s="45">
        <v>4801</v>
      </c>
      <c r="W154" s="45">
        <v>2301</v>
      </c>
      <c r="X154" s="204">
        <v>0.5952700886858372</v>
      </c>
      <c r="Y154" s="190">
        <v>2000</v>
      </c>
      <c r="Z154" s="46"/>
      <c r="AA154" s="46"/>
      <c r="AC154" s="415">
        <f t="shared" si="13"/>
        <v>3.9372460496613995</v>
      </c>
    </row>
    <row r="155" spans="1:30" s="152" customFormat="1">
      <c r="A155" s="29" t="s">
        <v>1193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>
        <f>VLOOKUP(C:C,total260724105509!B:F,5,0)</f>
        <v>60</v>
      </c>
      <c r="M155" s="392" t="str">
        <f>VLOOKUP(C:C,処分売価!A:P,15,0)</f>
        <v>処分品</v>
      </c>
      <c r="N155" s="8"/>
      <c r="O155" s="21">
        <f t="shared" ref="O155:O157" si="15">L155/12*5</f>
        <v>25</v>
      </c>
      <c r="P155" s="148">
        <v>24</v>
      </c>
      <c r="Q155" s="148">
        <v>0</v>
      </c>
      <c r="R155" s="44">
        <v>0</v>
      </c>
      <c r="S155" s="148">
        <v>0</v>
      </c>
      <c r="T155" s="148">
        <v>0</v>
      </c>
      <c r="U155" s="149">
        <v>0</v>
      </c>
      <c r="V155" s="149">
        <v>24</v>
      </c>
      <c r="W155" s="149">
        <v>-1</v>
      </c>
      <c r="X155" s="150">
        <v>2.5</v>
      </c>
      <c r="Y155" s="190"/>
      <c r="Z155" s="151"/>
      <c r="AA155" s="151"/>
      <c r="AB155" s="191"/>
      <c r="AC155" s="416">
        <f t="shared" si="13"/>
        <v>0.4</v>
      </c>
      <c r="AD155" s="191"/>
    </row>
    <row r="156" spans="1:30">
      <c r="A156" s="29" t="s">
        <v>1194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>
        <f>VLOOKUP(C:C,total260724105509!B:F,5,0)</f>
        <v>4127</v>
      </c>
      <c r="M156" s="392"/>
      <c r="N156" s="8"/>
      <c r="O156" s="21">
        <f t="shared" si="15"/>
        <v>1719.5833333333335</v>
      </c>
      <c r="P156" s="44">
        <v>1645</v>
      </c>
      <c r="Q156" s="44">
        <v>0</v>
      </c>
      <c r="R156" s="44">
        <v>0</v>
      </c>
      <c r="S156" s="44">
        <v>0</v>
      </c>
      <c r="T156" s="44">
        <v>0</v>
      </c>
      <c r="U156" s="45">
        <v>0</v>
      </c>
      <c r="V156" s="45">
        <v>1645</v>
      </c>
      <c r="W156" s="45">
        <v>-74.583333333333485</v>
      </c>
      <c r="X156" s="41">
        <v>2.5088145896656533</v>
      </c>
      <c r="Y156" s="190"/>
      <c r="Z156" s="46"/>
      <c r="AA156" s="46" t="s">
        <v>2746</v>
      </c>
      <c r="AC156" s="415">
        <f t="shared" si="13"/>
        <v>0.39859462078992003</v>
      </c>
    </row>
    <row r="157" spans="1:30" s="200" customFormat="1">
      <c r="A157" s="29" t="s">
        <v>1195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>
        <f>VLOOKUP(C:C,total260724105509!B:F,5,0)</f>
        <v>9</v>
      </c>
      <c r="M157" s="392" t="str">
        <f>VLOOKUP(C:C,処分売価!A:P,15,0)</f>
        <v>処分品</v>
      </c>
      <c r="N157" s="8"/>
      <c r="O157" s="21">
        <f t="shared" si="15"/>
        <v>3.75</v>
      </c>
      <c r="P157" s="196">
        <v>709</v>
      </c>
      <c r="Q157" s="196">
        <v>0</v>
      </c>
      <c r="R157" s="196">
        <v>0</v>
      </c>
      <c r="S157" s="196">
        <v>0</v>
      </c>
      <c r="T157" s="196">
        <v>0</v>
      </c>
      <c r="U157" s="197">
        <v>0</v>
      </c>
      <c r="V157" s="197">
        <v>709</v>
      </c>
      <c r="W157" s="197">
        <v>705.25</v>
      </c>
      <c r="X157" s="198">
        <v>1.2693935119887164E-2</v>
      </c>
      <c r="Y157" s="190"/>
      <c r="Z157" s="199"/>
      <c r="AA157" s="199"/>
      <c r="AB157" s="201"/>
      <c r="AC157" s="419">
        <f t="shared" si="13"/>
        <v>78.777777777777771</v>
      </c>
      <c r="AD157" s="201"/>
    </row>
    <row r="158" spans="1:30">
      <c r="A158" s="29" t="s">
        <v>1196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>
        <f>VLOOKUP(C:C,total260724105509!B:F,5,0)</f>
        <v>4087</v>
      </c>
      <c r="M158" s="392"/>
      <c r="N158" s="211">
        <v>2500</v>
      </c>
      <c r="O158" s="211">
        <v>2500</v>
      </c>
      <c r="P158" s="44">
        <v>6192</v>
      </c>
      <c r="Q158" s="44">
        <v>0</v>
      </c>
      <c r="R158" s="44">
        <v>0</v>
      </c>
      <c r="S158" s="44">
        <v>0</v>
      </c>
      <c r="T158" s="44">
        <v>0</v>
      </c>
      <c r="U158" s="45">
        <v>0</v>
      </c>
      <c r="V158" s="45">
        <v>6192</v>
      </c>
      <c r="W158" s="45">
        <v>3692</v>
      </c>
      <c r="X158" s="41">
        <v>0.66004521963824292</v>
      </c>
      <c r="Y158" s="190"/>
      <c r="Z158" s="46"/>
      <c r="AA158" s="46"/>
      <c r="AC158" s="415">
        <f t="shared" si="13"/>
        <v>1.5150477122583803</v>
      </c>
    </row>
    <row r="159" spans="1:30">
      <c r="A159" s="29" t="s">
        <v>1197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>
        <f>VLOOKUP(C:C,total260724105509!B:F,5,0)</f>
        <v>579</v>
      </c>
      <c r="M159" s="392"/>
      <c r="N159" s="211">
        <v>1000</v>
      </c>
      <c r="O159" s="211">
        <v>1000</v>
      </c>
      <c r="P159" s="44">
        <v>5120</v>
      </c>
      <c r="Q159" s="44">
        <v>0</v>
      </c>
      <c r="R159" s="44">
        <v>0</v>
      </c>
      <c r="S159" s="44">
        <v>0</v>
      </c>
      <c r="T159" s="44">
        <v>0</v>
      </c>
      <c r="U159" s="45">
        <v>0</v>
      </c>
      <c r="V159" s="45">
        <v>5120</v>
      </c>
      <c r="W159" s="45">
        <v>4120</v>
      </c>
      <c r="X159" s="41">
        <v>0.1130859375</v>
      </c>
      <c r="Y159" s="190"/>
      <c r="Z159" s="46"/>
      <c r="AA159" s="46"/>
      <c r="AC159" s="415">
        <f t="shared" si="13"/>
        <v>8.842832469775475</v>
      </c>
    </row>
    <row r="160" spans="1:30">
      <c r="A160" s="29" t="s">
        <v>1198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>
        <f>VLOOKUP(C:C,total260724105509!B:F,5,0)</f>
        <v>137</v>
      </c>
      <c r="M160" s="392"/>
      <c r="N160" s="8"/>
      <c r="O160" s="21">
        <f>L160/12*5</f>
        <v>57.083333333333329</v>
      </c>
      <c r="P160" s="44">
        <v>400</v>
      </c>
      <c r="Q160" s="44">
        <v>0</v>
      </c>
      <c r="R160" s="44">
        <v>0</v>
      </c>
      <c r="S160" s="44">
        <v>0</v>
      </c>
      <c r="T160" s="44">
        <v>0</v>
      </c>
      <c r="U160" s="45">
        <v>0</v>
      </c>
      <c r="V160" s="45">
        <v>400</v>
      </c>
      <c r="W160" s="45">
        <v>342.91666666666669</v>
      </c>
      <c r="X160" s="41">
        <v>0.34250000000000003</v>
      </c>
      <c r="Y160" s="190"/>
      <c r="Z160" s="46"/>
      <c r="AA160" s="46"/>
      <c r="AC160" s="415">
        <f t="shared" si="13"/>
        <v>2.9197080291970803</v>
      </c>
    </row>
    <row r="161" spans="1:30">
      <c r="A161" s="29" t="s">
        <v>1199</v>
      </c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>
        <f>VLOOKUP(C:C,total260724105509!B:F,5,0)</f>
        <v>375</v>
      </c>
      <c r="M161" s="392"/>
      <c r="N161" s="211">
        <v>1500</v>
      </c>
      <c r="O161" s="211">
        <v>1500</v>
      </c>
      <c r="P161" s="44">
        <v>2580</v>
      </c>
      <c r="Q161" s="44">
        <v>0</v>
      </c>
      <c r="R161" s="44">
        <v>0</v>
      </c>
      <c r="S161" s="44">
        <v>0</v>
      </c>
      <c r="T161" s="44">
        <v>0</v>
      </c>
      <c r="U161" s="45">
        <v>0</v>
      </c>
      <c r="V161" s="45">
        <v>2580</v>
      </c>
      <c r="W161" s="45">
        <v>1080</v>
      </c>
      <c r="X161" s="41">
        <v>0.14534883720930233</v>
      </c>
      <c r="Y161" s="9"/>
      <c r="Z161" s="13"/>
      <c r="AA161" s="13"/>
      <c r="AC161" s="415">
        <f t="shared" si="13"/>
        <v>6.88</v>
      </c>
    </row>
    <row r="162" spans="1:30">
      <c r="A162" s="29" t="s">
        <v>1200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>
        <f>VLOOKUP(C:C,total260724105509!B:F,5,0)</f>
        <v>568</v>
      </c>
      <c r="M162" s="392"/>
      <c r="N162" s="8"/>
      <c r="O162" s="21">
        <f>L162/12*5</f>
        <v>236.66666666666669</v>
      </c>
      <c r="P162" s="44">
        <v>334</v>
      </c>
      <c r="Q162" s="44">
        <v>0</v>
      </c>
      <c r="R162" s="44">
        <v>0</v>
      </c>
      <c r="S162" s="44">
        <v>0</v>
      </c>
      <c r="T162" s="44">
        <v>200</v>
      </c>
      <c r="U162" s="45">
        <v>-200</v>
      </c>
      <c r="V162" s="45">
        <v>134</v>
      </c>
      <c r="W162" s="45">
        <v>-102.66666666666669</v>
      </c>
      <c r="X162" s="41">
        <v>1.7005988023952097</v>
      </c>
      <c r="Y162" s="190"/>
      <c r="Z162" s="46"/>
      <c r="AA162" s="46" t="s">
        <v>5269</v>
      </c>
      <c r="AC162" s="415">
        <f t="shared" si="13"/>
        <v>0.5880281690140845</v>
      </c>
    </row>
    <row r="163" spans="1:30" s="152" customFormat="1">
      <c r="A163" s="29" t="s">
        <v>1201</v>
      </c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>
        <f>VLOOKUP(C:C,total260724105509!B:F,5,0)</f>
        <v>2986</v>
      </c>
      <c r="M163" s="392" t="str">
        <f>VLOOKUP(C:C,処分売価!A:P,15,0)</f>
        <v>処分品</v>
      </c>
      <c r="N163" s="300">
        <v>1000</v>
      </c>
      <c r="O163" s="300">
        <v>1000</v>
      </c>
      <c r="P163" s="148">
        <v>28</v>
      </c>
      <c r="Q163" s="148">
        <v>0</v>
      </c>
      <c r="R163" s="148">
        <v>0</v>
      </c>
      <c r="S163" s="148">
        <v>0</v>
      </c>
      <c r="T163" s="148">
        <v>0</v>
      </c>
      <c r="U163" s="149">
        <v>0</v>
      </c>
      <c r="V163" s="149">
        <v>28</v>
      </c>
      <c r="W163" s="149">
        <v>-972</v>
      </c>
      <c r="X163" s="150">
        <v>106.64285714285714</v>
      </c>
      <c r="Y163" s="9"/>
      <c r="Z163" s="185"/>
      <c r="AA163" s="185"/>
      <c r="AB163" s="191"/>
      <c r="AC163" s="416">
        <f t="shared" si="13"/>
        <v>9.3770931011386473E-3</v>
      </c>
      <c r="AD163" s="191"/>
    </row>
    <row r="164" spans="1:30">
      <c r="A164" s="29" t="s">
        <v>1202</v>
      </c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>
        <f>VLOOKUP(C:C,total260724105509!B:F,5,0)</f>
        <v>118</v>
      </c>
      <c r="M164" s="392"/>
      <c r="N164" s="211">
        <v>1000</v>
      </c>
      <c r="O164" s="211">
        <v>1000</v>
      </c>
      <c r="P164" s="44">
        <v>1448</v>
      </c>
      <c r="Q164" s="44">
        <v>0</v>
      </c>
      <c r="R164" s="44">
        <v>0</v>
      </c>
      <c r="S164" s="44">
        <v>0</v>
      </c>
      <c r="T164" s="44">
        <v>0</v>
      </c>
      <c r="U164" s="45">
        <v>0</v>
      </c>
      <c r="V164" s="45">
        <v>1448</v>
      </c>
      <c r="W164" s="45">
        <v>448</v>
      </c>
      <c r="X164" s="41">
        <v>8.1491712707182321E-2</v>
      </c>
      <c r="Y164" s="9"/>
      <c r="Z164" s="13"/>
      <c r="AA164" s="13"/>
      <c r="AC164" s="415">
        <f t="shared" si="13"/>
        <v>12.271186440677965</v>
      </c>
    </row>
    <row r="165" spans="1:30">
      <c r="A165" s="29" t="s">
        <v>1203</v>
      </c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>
        <f>VLOOKUP(C:C,total260724105509!B:F,5,0)</f>
        <v>2414</v>
      </c>
      <c r="M165" s="392"/>
      <c r="N165" s="8"/>
      <c r="O165" s="21">
        <f t="shared" ref="O165:O173" si="16">L165/12*5</f>
        <v>1005.8333333333333</v>
      </c>
      <c r="P165" s="44">
        <v>916</v>
      </c>
      <c r="Q165" s="44">
        <v>1350</v>
      </c>
      <c r="R165" s="44">
        <v>0</v>
      </c>
      <c r="S165" s="44">
        <v>0</v>
      </c>
      <c r="T165" s="44">
        <v>1550</v>
      </c>
      <c r="U165" s="45">
        <v>-200</v>
      </c>
      <c r="V165" s="45">
        <v>-634</v>
      </c>
      <c r="W165" s="45">
        <v>-1639.8333333333333</v>
      </c>
      <c r="X165" s="41">
        <v>2.6353711790393013</v>
      </c>
      <c r="Y165" s="9"/>
      <c r="Z165" s="13"/>
      <c r="AA165" s="13"/>
      <c r="AC165" s="415">
        <f t="shared" si="13"/>
        <v>0.37945318972659486</v>
      </c>
    </row>
    <row r="166" spans="1:30">
      <c r="A166" s="29" t="s">
        <v>1204</v>
      </c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>
        <f>VLOOKUP(C:C,total260724105509!B:F,5,0)</f>
        <v>2465</v>
      </c>
      <c r="M166" s="392"/>
      <c r="N166" s="8"/>
      <c r="O166" s="21">
        <f t="shared" si="16"/>
        <v>1027.0833333333333</v>
      </c>
      <c r="P166" s="44">
        <v>748</v>
      </c>
      <c r="Q166" s="44">
        <v>10150</v>
      </c>
      <c r="R166" s="44">
        <v>0</v>
      </c>
      <c r="S166" s="44">
        <v>0</v>
      </c>
      <c r="T166" s="44">
        <v>10650</v>
      </c>
      <c r="U166" s="45">
        <v>-500</v>
      </c>
      <c r="V166" s="45">
        <v>-9902</v>
      </c>
      <c r="W166" s="45">
        <v>-10929.083333333334</v>
      </c>
      <c r="X166" s="41">
        <v>3.2954545454545454</v>
      </c>
      <c r="Y166" s="9">
        <v>10000</v>
      </c>
      <c r="Z166" s="13"/>
      <c r="AA166" s="13"/>
      <c r="AC166" s="415">
        <f t="shared" si="13"/>
        <v>0.30344827586206896</v>
      </c>
    </row>
    <row r="167" spans="1:30">
      <c r="A167" s="29" t="s">
        <v>1205</v>
      </c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>
        <f>VLOOKUP(C:C,total260724105509!B:F,5,0)</f>
        <v>2969</v>
      </c>
      <c r="M167" s="392"/>
      <c r="N167" s="234">
        <v>1000</v>
      </c>
      <c r="O167" s="21">
        <f t="shared" si="16"/>
        <v>1237.0833333333333</v>
      </c>
      <c r="P167" s="44">
        <v>902</v>
      </c>
      <c r="Q167" s="44">
        <v>0</v>
      </c>
      <c r="R167" s="44">
        <v>2000</v>
      </c>
      <c r="S167" s="44">
        <v>0</v>
      </c>
      <c r="T167" s="44">
        <v>0</v>
      </c>
      <c r="U167" s="45">
        <v>0</v>
      </c>
      <c r="V167" s="45">
        <v>2902</v>
      </c>
      <c r="W167" s="45">
        <v>1664.9166666666667</v>
      </c>
      <c r="X167" s="41">
        <v>3.2915742793791574</v>
      </c>
      <c r="Y167" s="9"/>
      <c r="Z167" s="13"/>
      <c r="AA167" s="13"/>
      <c r="AC167" s="415">
        <f t="shared" si="13"/>
        <v>0.97743347928595492</v>
      </c>
    </row>
    <row r="168" spans="1:30">
      <c r="A168" s="29" t="s">
        <v>1206</v>
      </c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>
        <f>VLOOKUP(C:C,total260724105509!B:F,5,0)</f>
        <v>3177</v>
      </c>
      <c r="M168" s="392"/>
      <c r="N168" s="234">
        <v>1000</v>
      </c>
      <c r="O168" s="21">
        <f t="shared" si="16"/>
        <v>1323.75</v>
      </c>
      <c r="P168" s="44">
        <v>1030</v>
      </c>
      <c r="Q168" s="44">
        <v>0</v>
      </c>
      <c r="R168" s="44">
        <v>2000</v>
      </c>
      <c r="S168" s="44">
        <v>0</v>
      </c>
      <c r="T168" s="44">
        <v>0</v>
      </c>
      <c r="U168" s="45">
        <v>0</v>
      </c>
      <c r="V168" s="45">
        <v>3030</v>
      </c>
      <c r="W168" s="45">
        <v>1706.25</v>
      </c>
      <c r="X168" s="41">
        <v>3.0844660194174756</v>
      </c>
      <c r="Y168" s="9"/>
      <c r="Z168" s="13"/>
      <c r="AA168" s="13"/>
      <c r="AC168" s="415">
        <f t="shared" si="13"/>
        <v>0.95372993389990557</v>
      </c>
    </row>
    <row r="169" spans="1:30">
      <c r="A169" s="29" t="s">
        <v>1207</v>
      </c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>
        <f>VLOOKUP(C:C,total260724105509!B:F,5,0)</f>
        <v>701</v>
      </c>
      <c r="M169" s="392"/>
      <c r="N169" s="234">
        <v>1000</v>
      </c>
      <c r="O169" s="21">
        <f t="shared" si="16"/>
        <v>292.08333333333331</v>
      </c>
      <c r="P169" s="44">
        <v>1809</v>
      </c>
      <c r="Q169" s="44">
        <v>0</v>
      </c>
      <c r="R169" s="44">
        <v>0</v>
      </c>
      <c r="S169" s="44">
        <v>0</v>
      </c>
      <c r="T169" s="44">
        <v>0</v>
      </c>
      <c r="U169" s="45">
        <v>0</v>
      </c>
      <c r="V169" s="45">
        <v>1809</v>
      </c>
      <c r="W169" s="45">
        <v>1516.9166666666667</v>
      </c>
      <c r="X169" s="41">
        <v>0.38750690989496961</v>
      </c>
      <c r="Y169" s="9"/>
      <c r="Z169" s="13"/>
      <c r="AA169" s="13"/>
      <c r="AC169" s="415">
        <f t="shared" si="13"/>
        <v>2.5805991440798857</v>
      </c>
    </row>
    <row r="170" spans="1:30">
      <c r="A170" s="29" t="s">
        <v>1208</v>
      </c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>
        <f>VLOOKUP(C:C,total260724105509!B:F,5,0)</f>
        <v>11078</v>
      </c>
      <c r="M170" s="392"/>
      <c r="N170" s="234"/>
      <c r="O170" s="21">
        <f t="shared" si="16"/>
        <v>4615.833333333333</v>
      </c>
      <c r="P170" s="44">
        <v>11977</v>
      </c>
      <c r="Q170" s="44">
        <v>820</v>
      </c>
      <c r="R170" s="44">
        <v>0</v>
      </c>
      <c r="S170" s="44">
        <v>0</v>
      </c>
      <c r="T170" s="44">
        <v>2569</v>
      </c>
      <c r="U170" s="45">
        <v>-1749</v>
      </c>
      <c r="V170" s="45">
        <v>9408</v>
      </c>
      <c r="W170" s="45">
        <v>4792.166666666667</v>
      </c>
      <c r="X170" s="41">
        <v>0.92493946731234866</v>
      </c>
      <c r="Y170" s="9"/>
      <c r="Z170" s="13" t="s">
        <v>5262</v>
      </c>
      <c r="AA170" s="13"/>
      <c r="AC170" s="415">
        <f t="shared" si="13"/>
        <v>1.081151832460733</v>
      </c>
    </row>
    <row r="171" spans="1:30">
      <c r="A171" s="29" t="s">
        <v>1209</v>
      </c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>
        <f>VLOOKUP(C:C,total260724105509!B:F,5,0)</f>
        <v>3019</v>
      </c>
      <c r="M171" s="392"/>
      <c r="N171" s="234"/>
      <c r="O171" s="21">
        <f t="shared" si="16"/>
        <v>1257.9166666666667</v>
      </c>
      <c r="P171" s="44">
        <v>8535</v>
      </c>
      <c r="Q171" s="44">
        <v>0</v>
      </c>
      <c r="R171" s="44">
        <v>0</v>
      </c>
      <c r="S171" s="44">
        <v>0</v>
      </c>
      <c r="T171" s="44">
        <v>674</v>
      </c>
      <c r="U171" s="45">
        <v>-674</v>
      </c>
      <c r="V171" s="45">
        <v>7861</v>
      </c>
      <c r="W171" s="45">
        <v>6603.083333333333</v>
      </c>
      <c r="X171" s="41">
        <v>0.35371997656707677</v>
      </c>
      <c r="Y171" s="9"/>
      <c r="Z171" s="13" t="s">
        <v>5262</v>
      </c>
      <c r="AA171" s="13"/>
      <c r="AC171" s="415">
        <f t="shared" si="13"/>
        <v>2.8270950645909241</v>
      </c>
    </row>
    <row r="172" spans="1:30">
      <c r="A172" s="29" t="s">
        <v>1210</v>
      </c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>
        <f>VLOOKUP(C:C,total260724105509!B:F,5,0)</f>
        <v>8368</v>
      </c>
      <c r="M172" s="392"/>
      <c r="N172" s="234">
        <v>6000</v>
      </c>
      <c r="O172" s="21">
        <f t="shared" si="16"/>
        <v>3486.666666666667</v>
      </c>
      <c r="P172" s="44">
        <v>5615</v>
      </c>
      <c r="Q172" s="44">
        <v>1250</v>
      </c>
      <c r="R172" s="44">
        <v>0</v>
      </c>
      <c r="S172" s="44">
        <v>0</v>
      </c>
      <c r="T172" s="44">
        <v>2060</v>
      </c>
      <c r="U172" s="45">
        <v>-810</v>
      </c>
      <c r="V172" s="45">
        <v>3555</v>
      </c>
      <c r="W172" s="45">
        <v>68.33333333333303</v>
      </c>
      <c r="X172" s="41">
        <v>1.4902938557435441</v>
      </c>
      <c r="Y172" s="9"/>
      <c r="Z172" s="13"/>
      <c r="AA172" s="13" t="s">
        <v>5270</v>
      </c>
      <c r="AC172" s="415">
        <f t="shared" si="13"/>
        <v>0.67100860420650099</v>
      </c>
    </row>
    <row r="173" spans="1:30">
      <c r="A173" s="29" t="s">
        <v>1211</v>
      </c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>
        <f>VLOOKUP(C:C,total260724105509!B:F,5,0)</f>
        <v>1859</v>
      </c>
      <c r="M173" s="392"/>
      <c r="N173" s="234">
        <v>1000</v>
      </c>
      <c r="O173" s="21">
        <f t="shared" si="16"/>
        <v>774.58333333333326</v>
      </c>
      <c r="P173" s="44">
        <v>1145</v>
      </c>
      <c r="Q173" s="44">
        <v>0</v>
      </c>
      <c r="R173" s="44">
        <v>0</v>
      </c>
      <c r="S173" s="44">
        <v>0</v>
      </c>
      <c r="T173" s="44">
        <v>810</v>
      </c>
      <c r="U173" s="45">
        <v>-810</v>
      </c>
      <c r="V173" s="45">
        <v>335</v>
      </c>
      <c r="W173" s="45">
        <v>-439.58333333333326</v>
      </c>
      <c r="X173" s="41">
        <v>1.6235807860262008</v>
      </c>
      <c r="Y173" s="9"/>
      <c r="Z173" s="13"/>
      <c r="AA173" s="13" t="s">
        <v>2970</v>
      </c>
      <c r="AC173" s="415">
        <f t="shared" si="13"/>
        <v>0.61592253899946203</v>
      </c>
    </row>
    <row r="174" spans="1:30">
      <c r="A174" s="29" t="s">
        <v>1212</v>
      </c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>
        <f>VLOOKUP(C:C,total260724105509!B:F,5,0)</f>
        <v>799</v>
      </c>
      <c r="M174" s="392"/>
      <c r="N174" s="234">
        <v>1500</v>
      </c>
      <c r="O174" s="211">
        <v>1500</v>
      </c>
      <c r="P174" s="44">
        <v>4338</v>
      </c>
      <c r="Q174" s="44">
        <v>334</v>
      </c>
      <c r="R174" s="44">
        <v>0</v>
      </c>
      <c r="S174" s="44">
        <v>0</v>
      </c>
      <c r="T174" s="44">
        <v>334</v>
      </c>
      <c r="U174" s="45">
        <v>0</v>
      </c>
      <c r="V174" s="45">
        <v>4004</v>
      </c>
      <c r="W174" s="45">
        <v>2504</v>
      </c>
      <c r="X174" s="41">
        <v>0.18418626094974644</v>
      </c>
      <c r="Y174" s="9"/>
      <c r="Z174" s="13"/>
      <c r="AA174" s="13"/>
      <c r="AC174" s="415">
        <f t="shared" si="13"/>
        <v>5.4292866082603251</v>
      </c>
    </row>
    <row r="175" spans="1:30">
      <c r="A175" s="29" t="s">
        <v>1213</v>
      </c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>
        <f>VLOOKUP(C:C,total260724105509!B:F,5,0)</f>
        <v>7511</v>
      </c>
      <c r="M175" s="392"/>
      <c r="N175" s="234"/>
      <c r="O175" s="21">
        <f>L175/12*5</f>
        <v>3129.583333333333</v>
      </c>
      <c r="P175" s="44">
        <v>7023</v>
      </c>
      <c r="Q175" s="44">
        <v>9470</v>
      </c>
      <c r="R175" s="44">
        <v>9000</v>
      </c>
      <c r="S175" s="44">
        <v>0</v>
      </c>
      <c r="T175" s="44">
        <v>12770</v>
      </c>
      <c r="U175" s="45">
        <v>-3300</v>
      </c>
      <c r="V175" s="45">
        <v>3253</v>
      </c>
      <c r="W175" s="45">
        <v>123.41666666666697</v>
      </c>
      <c r="X175" s="41">
        <v>1.0694859746547061</v>
      </c>
      <c r="Y175" s="9">
        <v>5000</v>
      </c>
      <c r="Z175" s="13" t="s">
        <v>5259</v>
      </c>
      <c r="AA175" s="13" t="s">
        <v>5267</v>
      </c>
      <c r="AC175" s="415">
        <f t="shared" si="13"/>
        <v>2.1332712022367195</v>
      </c>
    </row>
    <row r="176" spans="1:30">
      <c r="A176" s="29" t="s">
        <v>1214</v>
      </c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>
        <f>VLOOKUP(C:C,total260724105509!B:F,5,0)</f>
        <v>1073</v>
      </c>
      <c r="M176" s="392"/>
      <c r="N176" s="234">
        <v>1000</v>
      </c>
      <c r="O176" s="211">
        <v>1000</v>
      </c>
      <c r="P176" s="44">
        <v>1703</v>
      </c>
      <c r="Q176" s="44">
        <v>0</v>
      </c>
      <c r="R176" s="44">
        <v>0</v>
      </c>
      <c r="S176" s="44">
        <v>0</v>
      </c>
      <c r="T176" s="44">
        <v>95</v>
      </c>
      <c r="U176" s="45">
        <v>-95</v>
      </c>
      <c r="V176" s="45">
        <v>1608</v>
      </c>
      <c r="W176" s="45">
        <v>608</v>
      </c>
      <c r="X176" s="41">
        <v>0.63006459189665298</v>
      </c>
      <c r="Y176" s="9"/>
      <c r="Z176" s="13"/>
      <c r="AA176" s="13"/>
      <c r="AC176" s="415">
        <f t="shared" si="13"/>
        <v>1.587138863000932</v>
      </c>
    </row>
    <row r="177" spans="1:30">
      <c r="A177" s="29" t="s">
        <v>1215</v>
      </c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>
        <f>VLOOKUP(C:C,total260724105509!B:F,5,0)</f>
        <v>2233</v>
      </c>
      <c r="M177" s="392"/>
      <c r="N177" s="234">
        <v>1000</v>
      </c>
      <c r="O177" s="211">
        <v>1000</v>
      </c>
      <c r="P177" s="44">
        <v>148</v>
      </c>
      <c r="Q177" s="44">
        <v>0</v>
      </c>
      <c r="R177" s="44">
        <v>3000</v>
      </c>
      <c r="S177" s="44">
        <v>0</v>
      </c>
      <c r="T177" s="44">
        <v>54</v>
      </c>
      <c r="U177" s="45">
        <v>-54</v>
      </c>
      <c r="V177" s="45">
        <v>3094</v>
      </c>
      <c r="W177" s="45">
        <v>2094</v>
      </c>
      <c r="X177" s="41">
        <v>15.087837837837839</v>
      </c>
      <c r="Y177" s="9"/>
      <c r="Z177" s="13"/>
      <c r="AA177" s="13"/>
      <c r="AC177" s="415">
        <f t="shared" si="13"/>
        <v>1.4097626511419614</v>
      </c>
    </row>
    <row r="178" spans="1:30">
      <c r="A178" s="29" t="s">
        <v>1216</v>
      </c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>
        <f>VLOOKUP(C:C,total260724105509!B:F,5,0)</f>
        <v>1050</v>
      </c>
      <c r="M178" s="392"/>
      <c r="N178" s="234">
        <v>1000</v>
      </c>
      <c r="O178" s="211">
        <v>1000</v>
      </c>
      <c r="P178" s="44">
        <v>1320</v>
      </c>
      <c r="Q178" s="44">
        <v>0</v>
      </c>
      <c r="R178" s="44">
        <v>0</v>
      </c>
      <c r="S178" s="44">
        <v>0</v>
      </c>
      <c r="T178" s="44">
        <v>54</v>
      </c>
      <c r="U178" s="45">
        <v>-54</v>
      </c>
      <c r="V178" s="45">
        <v>1266</v>
      </c>
      <c r="W178" s="45">
        <v>266</v>
      </c>
      <c r="X178" s="41">
        <v>0.79545454545454541</v>
      </c>
      <c r="Y178" s="9"/>
      <c r="Z178" s="13"/>
      <c r="AA178" s="13"/>
      <c r="AC178" s="415">
        <f t="shared" si="13"/>
        <v>1.2571428571428571</v>
      </c>
    </row>
    <row r="179" spans="1:30">
      <c r="A179" s="29" t="s">
        <v>1217</v>
      </c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>
        <f>VLOOKUP(C:C,total260724105509!B:F,5,0)</f>
        <v>1268</v>
      </c>
      <c r="M179" s="392"/>
      <c r="N179" s="234">
        <v>1000</v>
      </c>
      <c r="O179" s="211">
        <v>1000</v>
      </c>
      <c r="P179" s="44">
        <v>1319</v>
      </c>
      <c r="Q179" s="44">
        <v>0</v>
      </c>
      <c r="R179" s="44">
        <v>0</v>
      </c>
      <c r="S179" s="44">
        <v>0</v>
      </c>
      <c r="T179" s="44">
        <v>0</v>
      </c>
      <c r="U179" s="45">
        <v>0</v>
      </c>
      <c r="V179" s="45">
        <v>1319</v>
      </c>
      <c r="W179" s="45">
        <v>319</v>
      </c>
      <c r="X179" s="41">
        <v>0.96133434420015162</v>
      </c>
      <c r="Y179" s="9"/>
      <c r="Z179" s="13"/>
      <c r="AA179" s="13"/>
      <c r="AC179" s="415">
        <f t="shared" si="13"/>
        <v>1.0402208201892744</v>
      </c>
    </row>
    <row r="180" spans="1:30">
      <c r="A180" s="29" t="s">
        <v>1218</v>
      </c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>
        <f>VLOOKUP(C:C,total260724105509!B:F,5,0)</f>
        <v>2956</v>
      </c>
      <c r="M180" s="392"/>
      <c r="N180" s="234">
        <v>1000</v>
      </c>
      <c r="O180" s="211">
        <v>1000</v>
      </c>
      <c r="P180" s="44">
        <v>121</v>
      </c>
      <c r="Q180" s="44">
        <v>0</v>
      </c>
      <c r="R180" s="44">
        <v>0</v>
      </c>
      <c r="S180" s="44">
        <v>0</v>
      </c>
      <c r="T180" s="44">
        <v>0</v>
      </c>
      <c r="U180" s="45">
        <v>0</v>
      </c>
      <c r="V180" s="45">
        <v>121</v>
      </c>
      <c r="W180" s="45">
        <v>-879</v>
      </c>
      <c r="X180" s="41">
        <v>24.429752066115704</v>
      </c>
      <c r="Y180" s="9"/>
      <c r="Z180" s="13"/>
      <c r="AA180" s="13" t="s">
        <v>5271</v>
      </c>
      <c r="AC180" s="415">
        <f t="shared" si="13"/>
        <v>4.0933694181326113E-2</v>
      </c>
    </row>
    <row r="181" spans="1:30" s="200" customFormat="1">
      <c r="A181" s="29" t="s">
        <v>1219</v>
      </c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>
        <f>VLOOKUP(C:C,total260724105509!B:F,5,0)</f>
        <v>1512</v>
      </c>
      <c r="M181" s="392" t="str">
        <f>VLOOKUP(C:C,処分売価!A:P,15,0)</f>
        <v>処分品</v>
      </c>
      <c r="N181" s="281">
        <v>1500</v>
      </c>
      <c r="O181" s="211">
        <v>1500</v>
      </c>
      <c r="P181" s="196">
        <v>5</v>
      </c>
      <c r="Q181" s="196">
        <v>0</v>
      </c>
      <c r="R181" s="196">
        <v>0</v>
      </c>
      <c r="S181" s="196">
        <v>0</v>
      </c>
      <c r="T181" s="196">
        <v>0</v>
      </c>
      <c r="U181" s="197">
        <v>0</v>
      </c>
      <c r="V181" s="197">
        <v>5</v>
      </c>
      <c r="W181" s="197">
        <v>-1495</v>
      </c>
      <c r="X181" s="198">
        <v>302.39999999999998</v>
      </c>
      <c r="Y181" s="9"/>
      <c r="Z181" s="243"/>
      <c r="AA181" s="243"/>
      <c r="AB181" s="201"/>
      <c r="AC181" s="419">
        <f t="shared" si="13"/>
        <v>3.3068783068783067E-3</v>
      </c>
      <c r="AD181" s="201"/>
    </row>
    <row r="182" spans="1:30">
      <c r="A182" s="29" t="s">
        <v>1220</v>
      </c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>
        <f>VLOOKUP(C:C,total260724105509!B:F,5,0)</f>
        <v>1293</v>
      </c>
      <c r="M182" s="392"/>
      <c r="N182" s="234">
        <v>1000</v>
      </c>
      <c r="O182" s="211">
        <v>1000</v>
      </c>
      <c r="P182" s="44">
        <v>3514</v>
      </c>
      <c r="Q182" s="44">
        <v>0</v>
      </c>
      <c r="R182" s="44">
        <v>0</v>
      </c>
      <c r="S182" s="44">
        <v>0</v>
      </c>
      <c r="T182" s="44">
        <v>0</v>
      </c>
      <c r="U182" s="45">
        <v>0</v>
      </c>
      <c r="V182" s="45">
        <v>3514</v>
      </c>
      <c r="W182" s="45">
        <v>2514</v>
      </c>
      <c r="X182" s="41">
        <v>0.36795674445076837</v>
      </c>
      <c r="Y182" s="190"/>
      <c r="Z182" s="46"/>
      <c r="AA182" s="46"/>
      <c r="AC182" s="415">
        <f t="shared" si="13"/>
        <v>2.7177107501933486</v>
      </c>
    </row>
    <row r="183" spans="1:30">
      <c r="A183" s="29" t="s">
        <v>1221</v>
      </c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>
        <f>VLOOKUP(C:C,total260724105509!B:F,5,0)</f>
        <v>1173</v>
      </c>
      <c r="M183" s="392"/>
      <c r="N183" s="234">
        <v>1000</v>
      </c>
      <c r="O183" s="211">
        <v>1000</v>
      </c>
      <c r="P183" s="44">
        <v>3795</v>
      </c>
      <c r="Q183" s="44">
        <v>0</v>
      </c>
      <c r="R183" s="44">
        <v>0</v>
      </c>
      <c r="S183" s="44">
        <v>0</v>
      </c>
      <c r="T183" s="44">
        <v>0</v>
      </c>
      <c r="U183" s="45">
        <v>0</v>
      </c>
      <c r="V183" s="45">
        <v>3795</v>
      </c>
      <c r="W183" s="45">
        <v>2795</v>
      </c>
      <c r="X183" s="41">
        <v>0.30909090909090908</v>
      </c>
      <c r="Y183" s="190"/>
      <c r="Z183" s="46"/>
      <c r="AA183" s="46"/>
      <c r="AC183" s="415">
        <f t="shared" si="13"/>
        <v>3.2352941176470589</v>
      </c>
    </row>
    <row r="184" spans="1:30">
      <c r="A184" s="29" t="s">
        <v>1222</v>
      </c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>
        <f>VLOOKUP(C:C,total260724105509!B:F,5,0)</f>
        <v>2921</v>
      </c>
      <c r="M184" s="392"/>
      <c r="N184" s="234">
        <v>1000</v>
      </c>
      <c r="O184" s="211">
        <v>1000</v>
      </c>
      <c r="P184" s="44">
        <v>6677</v>
      </c>
      <c r="Q184" s="44">
        <v>0</v>
      </c>
      <c r="R184" s="44">
        <v>0</v>
      </c>
      <c r="S184" s="44">
        <v>0</v>
      </c>
      <c r="T184" s="44">
        <v>0</v>
      </c>
      <c r="U184" s="45">
        <v>0</v>
      </c>
      <c r="V184" s="45">
        <v>6677</v>
      </c>
      <c r="W184" s="45">
        <v>5677</v>
      </c>
      <c r="X184" s="41">
        <v>0.43747191852628425</v>
      </c>
      <c r="Y184" s="190"/>
      <c r="Z184" s="46"/>
      <c r="AA184" s="46"/>
      <c r="AC184" s="415">
        <f t="shared" si="13"/>
        <v>2.2858610065046219</v>
      </c>
    </row>
    <row r="185" spans="1:30">
      <c r="A185" s="29" t="s">
        <v>1223</v>
      </c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>
        <f>VLOOKUP(C:C,total260724105509!B:F,5,0)</f>
        <v>1196</v>
      </c>
      <c r="M185" s="392"/>
      <c r="N185" s="234">
        <v>1000</v>
      </c>
      <c r="O185" s="211">
        <v>1000</v>
      </c>
      <c r="P185" s="44">
        <v>3520</v>
      </c>
      <c r="Q185" s="44">
        <v>640</v>
      </c>
      <c r="R185" s="44">
        <v>0</v>
      </c>
      <c r="S185" s="44">
        <v>0</v>
      </c>
      <c r="T185" s="44">
        <v>190</v>
      </c>
      <c r="U185" s="45">
        <v>450</v>
      </c>
      <c r="V185" s="45">
        <v>3330</v>
      </c>
      <c r="W185" s="45">
        <v>2330</v>
      </c>
      <c r="X185" s="41">
        <v>0.33977272727272728</v>
      </c>
      <c r="Y185" s="190"/>
      <c r="Z185" s="46"/>
      <c r="AA185" s="46"/>
      <c r="AC185" s="415">
        <f t="shared" si="13"/>
        <v>2.9431438127090299</v>
      </c>
    </row>
    <row r="186" spans="1:30">
      <c r="A186" s="29" t="s">
        <v>1224</v>
      </c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>
        <f>VLOOKUP(C:C,total260724105509!B:F,5,0)</f>
        <v>1171</v>
      </c>
      <c r="M186" s="392"/>
      <c r="N186" s="213"/>
      <c r="O186" s="21">
        <f t="shared" ref="O186:O187" si="17">L186/12*5</f>
        <v>487.91666666666663</v>
      </c>
      <c r="P186" s="44">
        <v>458</v>
      </c>
      <c r="Q186" s="44">
        <v>1300</v>
      </c>
      <c r="R186" s="44">
        <v>0</v>
      </c>
      <c r="S186" s="44">
        <v>0</v>
      </c>
      <c r="T186" s="44">
        <v>1200</v>
      </c>
      <c r="U186" s="45">
        <v>100</v>
      </c>
      <c r="V186" s="45">
        <v>-742</v>
      </c>
      <c r="W186" s="45">
        <v>-1229.9166666666665</v>
      </c>
      <c r="X186" s="41">
        <v>2.5567685589519651</v>
      </c>
      <c r="Y186" s="9"/>
      <c r="Z186" s="13"/>
      <c r="AA186" s="13"/>
      <c r="AC186" s="415">
        <f t="shared" si="13"/>
        <v>0.39111870196413323</v>
      </c>
    </row>
    <row r="187" spans="1:30">
      <c r="A187" s="29" t="s">
        <v>1225</v>
      </c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>
        <f>VLOOKUP(C:C,total260724105509!B:F,5,0)</f>
        <v>2198</v>
      </c>
      <c r="M187" s="392"/>
      <c r="N187" s="213"/>
      <c r="O187" s="21">
        <f t="shared" si="17"/>
        <v>915.83333333333326</v>
      </c>
      <c r="P187" s="44">
        <v>1210</v>
      </c>
      <c r="Q187" s="44">
        <v>100</v>
      </c>
      <c r="R187" s="44">
        <v>0</v>
      </c>
      <c r="S187" s="44">
        <v>0</v>
      </c>
      <c r="T187" s="44">
        <v>100</v>
      </c>
      <c r="U187" s="45">
        <v>0</v>
      </c>
      <c r="V187" s="45">
        <v>1110</v>
      </c>
      <c r="W187" s="45">
        <v>194.16666666666674</v>
      </c>
      <c r="X187" s="41">
        <v>1.8165289256198347</v>
      </c>
      <c r="Y187" s="9"/>
      <c r="Z187" s="13"/>
      <c r="AA187" s="13"/>
      <c r="AC187" s="415">
        <f t="shared" si="13"/>
        <v>0.55050045495905364</v>
      </c>
    </row>
    <row r="188" spans="1:30">
      <c r="A188" s="29" t="s">
        <v>1267</v>
      </c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>
        <f>VLOOKUP(C:C,total260724105509!B:F,5,0)</f>
        <v>1333</v>
      </c>
      <c r="M188" s="392"/>
      <c r="N188" s="234">
        <v>1500</v>
      </c>
      <c r="O188" s="211">
        <v>1500</v>
      </c>
      <c r="P188" s="44">
        <v>4571</v>
      </c>
      <c r="Q188" s="44">
        <v>310</v>
      </c>
      <c r="R188" s="44">
        <v>0</v>
      </c>
      <c r="S188" s="44">
        <v>0</v>
      </c>
      <c r="T188" s="44">
        <v>310</v>
      </c>
      <c r="U188" s="45">
        <v>0</v>
      </c>
      <c r="V188" s="45">
        <v>4261</v>
      </c>
      <c r="W188" s="45">
        <v>2761</v>
      </c>
      <c r="X188" s="41">
        <v>0.2916210894771385</v>
      </c>
      <c r="Y188" s="9"/>
      <c r="Z188" s="13"/>
      <c r="AA188" s="13"/>
      <c r="AC188" s="415">
        <f t="shared" si="13"/>
        <v>3.429107276819205</v>
      </c>
    </row>
    <row r="189" spans="1:30">
      <c r="A189" s="29" t="s">
        <v>1268</v>
      </c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>
        <f>VLOOKUP(C:C,total260724105509!B:F,5,0)</f>
        <v>8376</v>
      </c>
      <c r="M189" s="392"/>
      <c r="N189" s="8"/>
      <c r="O189" s="21">
        <f>L189/12*5</f>
        <v>3490</v>
      </c>
      <c r="P189" s="44">
        <v>6766</v>
      </c>
      <c r="Q189" s="44">
        <v>1870</v>
      </c>
      <c r="R189" s="44">
        <v>0</v>
      </c>
      <c r="S189" s="44">
        <v>0</v>
      </c>
      <c r="T189" s="44">
        <v>1090</v>
      </c>
      <c r="U189" s="45">
        <v>780</v>
      </c>
      <c r="V189" s="45">
        <v>5676</v>
      </c>
      <c r="W189" s="45">
        <v>2186</v>
      </c>
      <c r="X189" s="41">
        <v>1.2379544782737215</v>
      </c>
      <c r="Y189" s="9"/>
      <c r="Z189" s="13"/>
      <c r="AA189" s="13"/>
      <c r="AC189" s="415">
        <f t="shared" si="13"/>
        <v>0.80778414517669528</v>
      </c>
    </row>
    <row r="190" spans="1:30">
      <c r="A190" s="29" t="s">
        <v>1269</v>
      </c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VLOOKUP(C:C,total260724105509!B:F,5,0)</f>
        <v>235</v>
      </c>
      <c r="M190" s="392"/>
      <c r="N190" s="213">
        <v>1000</v>
      </c>
      <c r="O190" s="211">
        <v>1000</v>
      </c>
      <c r="P190" s="44">
        <v>2637</v>
      </c>
      <c r="Q190" s="44">
        <v>13530</v>
      </c>
      <c r="R190" s="44">
        <v>8000</v>
      </c>
      <c r="S190" s="44">
        <v>0</v>
      </c>
      <c r="T190" s="44">
        <v>13530</v>
      </c>
      <c r="U190" s="45">
        <v>0</v>
      </c>
      <c r="V190" s="45">
        <v>-2893</v>
      </c>
      <c r="W190" s="45">
        <v>-3893</v>
      </c>
      <c r="X190" s="41">
        <v>8.9116420174440658E-2</v>
      </c>
      <c r="Y190" s="9">
        <v>13500</v>
      </c>
      <c r="Z190" s="13" t="s">
        <v>5260</v>
      </c>
      <c r="AA190" s="13"/>
      <c r="AC190" s="415">
        <f t="shared" si="13"/>
        <v>45.263829787234044</v>
      </c>
    </row>
    <row r="191" spans="1:30">
      <c r="A191" s="29" t="s">
        <v>1270</v>
      </c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VLOOKUP(C:C,total260724105509!B:F,5,0)</f>
        <v>1543</v>
      </c>
      <c r="M191" s="392"/>
      <c r="N191" s="213">
        <v>1000</v>
      </c>
      <c r="O191" s="211">
        <v>1000</v>
      </c>
      <c r="P191" s="44">
        <v>4305</v>
      </c>
      <c r="Q191" s="44">
        <v>1850</v>
      </c>
      <c r="R191" s="44">
        <v>0</v>
      </c>
      <c r="S191" s="44">
        <v>0</v>
      </c>
      <c r="T191" s="44">
        <v>1850</v>
      </c>
      <c r="U191" s="45">
        <v>0</v>
      </c>
      <c r="V191" s="45">
        <v>2455</v>
      </c>
      <c r="W191" s="45">
        <v>1455</v>
      </c>
      <c r="X191" s="41">
        <v>0.35842044134727064</v>
      </c>
      <c r="Y191" s="9"/>
      <c r="Z191" s="13"/>
      <c r="AA191" s="13"/>
      <c r="AC191" s="415">
        <f t="shared" si="13"/>
        <v>2.7900194426441995</v>
      </c>
    </row>
    <row r="192" spans="1:30">
      <c r="A192" s="29" t="s">
        <v>1281</v>
      </c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VLOOKUP(C:C,total260724105509!B:F,5,0)</f>
        <v>945</v>
      </c>
      <c r="M192" s="392"/>
      <c r="N192" s="213">
        <v>1000</v>
      </c>
      <c r="O192" s="211">
        <v>1000</v>
      </c>
      <c r="P192" s="44">
        <v>1564</v>
      </c>
      <c r="Q192" s="44">
        <v>0</v>
      </c>
      <c r="R192" s="44">
        <v>0</v>
      </c>
      <c r="S192" s="44">
        <v>0</v>
      </c>
      <c r="T192" s="44">
        <v>0</v>
      </c>
      <c r="U192" s="45">
        <v>0</v>
      </c>
      <c r="V192" s="45">
        <v>1564</v>
      </c>
      <c r="W192" s="45">
        <v>564</v>
      </c>
      <c r="X192" s="41">
        <v>0.6042199488491049</v>
      </c>
      <c r="Y192" s="9"/>
      <c r="Z192" s="13"/>
      <c r="AA192" s="13"/>
      <c r="AC192" s="415">
        <f t="shared" si="13"/>
        <v>1.6550264550264551</v>
      </c>
    </row>
    <row r="193" spans="1:29">
      <c r="A193" s="29" t="s">
        <v>1282</v>
      </c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VLOOKUP(C:C,total260724105509!B:F,5,0)</f>
        <v>28</v>
      </c>
      <c r="M193" s="392"/>
      <c r="N193" s="213">
        <v>1000</v>
      </c>
      <c r="O193" s="211">
        <v>1000</v>
      </c>
      <c r="P193" s="44">
        <v>2239</v>
      </c>
      <c r="Q193" s="44">
        <v>1350</v>
      </c>
      <c r="R193" s="44">
        <v>3000</v>
      </c>
      <c r="S193" s="44">
        <v>0</v>
      </c>
      <c r="T193" s="44">
        <v>1350</v>
      </c>
      <c r="U193" s="45">
        <v>0</v>
      </c>
      <c r="V193" s="45">
        <v>3889</v>
      </c>
      <c r="W193" s="45">
        <v>2889</v>
      </c>
      <c r="X193" s="41">
        <v>1.2505582849486378E-2</v>
      </c>
      <c r="Y193" s="9">
        <v>1200</v>
      </c>
      <c r="Z193" s="13"/>
      <c r="AA193" s="13"/>
      <c r="AC193" s="415">
        <f t="shared" si="13"/>
        <v>187.10714285714286</v>
      </c>
    </row>
    <row r="194" spans="1:29">
      <c r="A194" s="29" t="s">
        <v>1283</v>
      </c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VLOOKUP(C:C,total260724105509!B:F,5,0)</f>
        <v>498</v>
      </c>
      <c r="M194" s="392"/>
      <c r="N194" s="213">
        <v>1000</v>
      </c>
      <c r="O194" s="211">
        <v>1000</v>
      </c>
      <c r="P194" s="44">
        <v>2061</v>
      </c>
      <c r="Q194" s="44">
        <v>0</v>
      </c>
      <c r="R194" s="44">
        <v>0</v>
      </c>
      <c r="S194" s="44">
        <v>0</v>
      </c>
      <c r="T194" s="44">
        <v>0</v>
      </c>
      <c r="U194" s="45">
        <v>0</v>
      </c>
      <c r="V194" s="45">
        <v>2061</v>
      </c>
      <c r="W194" s="45">
        <v>1061</v>
      </c>
      <c r="X194" s="41">
        <v>0.24163027656477437</v>
      </c>
      <c r="Y194" s="9"/>
      <c r="Z194" s="13"/>
      <c r="AA194" s="13"/>
      <c r="AC194" s="415">
        <f t="shared" ref="AC194:AC210" si="18">SUM(P194,AA194,R194)/L194</f>
        <v>4.1385542168674698</v>
      </c>
    </row>
    <row r="195" spans="1:29">
      <c r="A195" s="29" t="s">
        <v>2921</v>
      </c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VLOOKUP(C:C,total260724105509!B:F,5,0)</f>
        <v>14</v>
      </c>
      <c r="M195" s="392"/>
      <c r="N195" s="213">
        <v>1000</v>
      </c>
      <c r="O195" s="211">
        <v>1000</v>
      </c>
      <c r="P195" s="44">
        <v>1978</v>
      </c>
      <c r="Q195" s="44">
        <v>0</v>
      </c>
      <c r="R195" s="44">
        <v>0</v>
      </c>
      <c r="S195" s="44">
        <v>0</v>
      </c>
      <c r="T195" s="44">
        <v>0</v>
      </c>
      <c r="U195" s="45">
        <v>0</v>
      </c>
      <c r="V195" s="45">
        <v>1978</v>
      </c>
      <c r="W195" s="45">
        <v>978</v>
      </c>
      <c r="X195" s="41">
        <v>7.0778564206268957E-3</v>
      </c>
      <c r="Y195" s="9"/>
      <c r="Z195" s="13"/>
      <c r="AA195" s="13"/>
      <c r="AC195" s="415">
        <f t="shared" si="18"/>
        <v>141.28571428571428</v>
      </c>
    </row>
    <row r="196" spans="1:29">
      <c r="A196" s="29" t="s">
        <v>2922</v>
      </c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VLOOKUP(C:C,total260724105509!B:F,5,0)</f>
        <v>732</v>
      </c>
      <c r="M196" s="392"/>
      <c r="N196" s="213">
        <v>1000</v>
      </c>
      <c r="O196" s="211">
        <v>1000</v>
      </c>
      <c r="P196" s="44">
        <v>2064</v>
      </c>
      <c r="Q196" s="44">
        <v>1200</v>
      </c>
      <c r="R196" s="44">
        <v>0</v>
      </c>
      <c r="S196" s="44">
        <v>0</v>
      </c>
      <c r="T196" s="44">
        <v>300</v>
      </c>
      <c r="U196" s="45">
        <v>900</v>
      </c>
      <c r="V196" s="45">
        <v>1764</v>
      </c>
      <c r="W196" s="45">
        <v>764</v>
      </c>
      <c r="X196" s="41">
        <v>0.35465116279069769</v>
      </c>
      <c r="Y196" s="9"/>
      <c r="Z196" s="13"/>
      <c r="AA196" s="13"/>
      <c r="AC196" s="415">
        <f t="shared" si="18"/>
        <v>2.819672131147541</v>
      </c>
    </row>
    <row r="197" spans="1:29">
      <c r="A197" s="29" t="s">
        <v>2923</v>
      </c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VLOOKUP(C:C,total260724105509!B:F,5,0)</f>
        <v>286</v>
      </c>
      <c r="M197" s="392"/>
      <c r="N197" s="213">
        <v>1000</v>
      </c>
      <c r="O197" s="211">
        <v>1000</v>
      </c>
      <c r="P197" s="44">
        <v>2140</v>
      </c>
      <c r="Q197" s="44">
        <v>750</v>
      </c>
      <c r="R197" s="44">
        <v>0</v>
      </c>
      <c r="S197" s="44">
        <v>0</v>
      </c>
      <c r="T197" s="44">
        <v>750</v>
      </c>
      <c r="U197" s="45">
        <v>0</v>
      </c>
      <c r="V197" s="45">
        <v>1390</v>
      </c>
      <c r="W197" s="45">
        <v>390</v>
      </c>
      <c r="X197" s="41">
        <v>0.1336448598130841</v>
      </c>
      <c r="Y197" s="190"/>
      <c r="Z197" s="46"/>
      <c r="AA197" s="46"/>
      <c r="AC197" s="415">
        <f t="shared" si="18"/>
        <v>7.4825174825174825</v>
      </c>
    </row>
    <row r="198" spans="1:29">
      <c r="A198" s="29" t="s">
        <v>2924</v>
      </c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VLOOKUP(C:C,total260724105509!B:F,5,0)</f>
        <v>2087</v>
      </c>
      <c r="M198" s="392"/>
      <c r="N198" s="213">
        <v>1000</v>
      </c>
      <c r="O198" s="211">
        <v>1000</v>
      </c>
      <c r="P198" s="44">
        <v>3740</v>
      </c>
      <c r="Q198" s="44">
        <v>0</v>
      </c>
      <c r="R198" s="44">
        <v>0</v>
      </c>
      <c r="S198" s="44">
        <v>0</v>
      </c>
      <c r="T198" s="44">
        <v>0</v>
      </c>
      <c r="U198" s="45">
        <v>0</v>
      </c>
      <c r="V198" s="45">
        <v>3740</v>
      </c>
      <c r="W198" s="45">
        <v>2740</v>
      </c>
      <c r="X198" s="41">
        <v>0.55802139037433152</v>
      </c>
      <c r="Y198" s="190"/>
      <c r="Z198" s="46"/>
      <c r="AA198" s="46"/>
      <c r="AC198" s="415">
        <f t="shared" si="18"/>
        <v>1.7920459990416866</v>
      </c>
    </row>
    <row r="199" spans="1:29">
      <c r="A199" s="29" t="s">
        <v>2925</v>
      </c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VLOOKUP(C:C,total260724105509!B:F,5,0)</f>
        <v>4795</v>
      </c>
      <c r="M199" s="392"/>
      <c r="N199" s="213"/>
      <c r="O199" s="21">
        <f>L199/12*5</f>
        <v>1997.9166666666665</v>
      </c>
      <c r="P199" s="44">
        <v>3457</v>
      </c>
      <c r="Q199" s="44">
        <v>1080</v>
      </c>
      <c r="R199" s="44">
        <v>0</v>
      </c>
      <c r="S199" s="44">
        <v>0</v>
      </c>
      <c r="T199" s="44">
        <v>500</v>
      </c>
      <c r="U199" s="45">
        <v>580</v>
      </c>
      <c r="V199" s="45">
        <v>2957</v>
      </c>
      <c r="W199" s="45">
        <v>959.08333333333348</v>
      </c>
      <c r="X199" s="41">
        <v>1.3870407868093724</v>
      </c>
      <c r="Y199" s="190"/>
      <c r="Z199" s="46"/>
      <c r="AA199" s="46"/>
      <c r="AC199" s="415">
        <f t="shared" si="18"/>
        <v>0.72095933263816481</v>
      </c>
    </row>
    <row r="200" spans="1:29">
      <c r="A200" s="29" t="s">
        <v>2926</v>
      </c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VLOOKUP(C:C,total260724105509!B:F,5,0)</f>
        <v>752</v>
      </c>
      <c r="M200" s="392"/>
      <c r="N200" s="213">
        <v>1000</v>
      </c>
      <c r="O200" s="211">
        <v>1000</v>
      </c>
      <c r="P200" s="44">
        <v>2114</v>
      </c>
      <c r="Q200" s="44">
        <v>0</v>
      </c>
      <c r="R200" s="44">
        <v>0</v>
      </c>
      <c r="S200" s="44">
        <v>0</v>
      </c>
      <c r="T200" s="44">
        <v>0</v>
      </c>
      <c r="U200" s="45">
        <v>0</v>
      </c>
      <c r="V200" s="45">
        <v>2114</v>
      </c>
      <c r="W200" s="45">
        <v>1114</v>
      </c>
      <c r="X200" s="41">
        <v>0.35572374645222327</v>
      </c>
      <c r="Y200" s="190"/>
      <c r="Z200" s="46"/>
      <c r="AA200" s="46"/>
      <c r="AC200" s="415">
        <f t="shared" si="18"/>
        <v>2.8111702127659575</v>
      </c>
    </row>
    <row r="201" spans="1:29">
      <c r="A201" s="29" t="s">
        <v>2927</v>
      </c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>
        <f>VLOOKUP(C:C,total260724105509!B:F,5,0)</f>
        <v>1270</v>
      </c>
      <c r="M201" s="392"/>
      <c r="N201" s="213">
        <v>3000</v>
      </c>
      <c r="O201" s="211">
        <v>3000</v>
      </c>
      <c r="P201" s="44">
        <v>7753</v>
      </c>
      <c r="Q201" s="44">
        <v>0</v>
      </c>
      <c r="R201" s="44">
        <v>0</v>
      </c>
      <c r="S201" s="44">
        <v>0</v>
      </c>
      <c r="T201" s="44">
        <v>700</v>
      </c>
      <c r="U201" s="45">
        <v>-700</v>
      </c>
      <c r="V201" s="45">
        <v>7053</v>
      </c>
      <c r="W201" s="45">
        <v>4053</v>
      </c>
      <c r="X201" s="41">
        <v>0.16380755836450406</v>
      </c>
      <c r="Y201" s="190"/>
      <c r="Z201" s="46"/>
      <c r="AA201" s="46"/>
      <c r="AC201" s="415">
        <f t="shared" si="18"/>
        <v>6.1047244094488189</v>
      </c>
    </row>
    <row r="202" spans="1:29">
      <c r="A202" s="29" t="s">
        <v>2928</v>
      </c>
      <c r="B202" s="2" t="s">
        <v>5</v>
      </c>
      <c r="C202" s="49" t="s">
        <v>4364</v>
      </c>
      <c r="D202" s="50" t="s">
        <v>5235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>
        <f>VLOOKUP(C:C,total260724105509!B:F,5,0)</f>
        <v>74</v>
      </c>
      <c r="M202" s="392"/>
      <c r="N202" s="213">
        <v>1000</v>
      </c>
      <c r="O202" s="211">
        <v>1000</v>
      </c>
      <c r="P202" s="44">
        <v>2857</v>
      </c>
      <c r="Q202" s="44">
        <v>850</v>
      </c>
      <c r="R202" s="44">
        <v>0</v>
      </c>
      <c r="S202" s="44">
        <v>0</v>
      </c>
      <c r="T202" s="44">
        <v>850</v>
      </c>
      <c r="U202" s="45">
        <v>0</v>
      </c>
      <c r="V202" s="45">
        <v>2007</v>
      </c>
      <c r="W202" s="45">
        <v>1007</v>
      </c>
      <c r="X202" s="41">
        <v>2.5901295064753239E-2</v>
      </c>
      <c r="Y202" s="190">
        <v>450</v>
      </c>
      <c r="Z202" s="46"/>
      <c r="AA202" s="46"/>
      <c r="AC202" s="415">
        <f t="shared" si="18"/>
        <v>38.608108108108105</v>
      </c>
    </row>
    <row r="203" spans="1:29">
      <c r="A203" s="29" t="s">
        <v>2929</v>
      </c>
      <c r="B203" s="2" t="s">
        <v>5</v>
      </c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>
        <f>VLOOKUP(C:C,total260724105509!B:F,5,0)</f>
        <v>185</v>
      </c>
      <c r="M203" s="392"/>
      <c r="N203" s="213"/>
      <c r="O203" s="21">
        <f t="shared" ref="O203:O204" si="19">L203/12*5</f>
        <v>77.083333333333329</v>
      </c>
      <c r="P203" s="44">
        <v>4630</v>
      </c>
      <c r="Q203" s="44">
        <v>100</v>
      </c>
      <c r="R203" s="44">
        <v>0</v>
      </c>
      <c r="S203" s="44">
        <v>0</v>
      </c>
      <c r="T203" s="44">
        <v>100</v>
      </c>
      <c r="U203" s="45">
        <v>0</v>
      </c>
      <c r="V203" s="45">
        <v>4530</v>
      </c>
      <c r="W203" s="45">
        <v>4452.916666666667</v>
      </c>
      <c r="X203" s="41">
        <v>3.9956803455723541E-2</v>
      </c>
      <c r="Y203" s="190"/>
      <c r="Z203" s="46"/>
      <c r="AA203" s="46"/>
      <c r="AC203" s="415">
        <f t="shared" si="18"/>
        <v>25.027027027027028</v>
      </c>
    </row>
    <row r="204" spans="1:29">
      <c r="A204" s="29" t="s">
        <v>2930</v>
      </c>
      <c r="B204" s="2" t="s">
        <v>5</v>
      </c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>
        <f>VLOOKUP(C:C,total260724105509!B:F,5,0)</f>
        <v>53</v>
      </c>
      <c r="M204" s="392"/>
      <c r="N204" s="213"/>
      <c r="O204" s="21">
        <f t="shared" si="19"/>
        <v>22.083333333333336</v>
      </c>
      <c r="P204" s="44">
        <v>4894</v>
      </c>
      <c r="Q204" s="44">
        <v>850</v>
      </c>
      <c r="R204" s="44">
        <v>0</v>
      </c>
      <c r="S204" s="44">
        <v>0</v>
      </c>
      <c r="T204" s="44">
        <v>850</v>
      </c>
      <c r="U204" s="45">
        <v>0</v>
      </c>
      <c r="V204" s="45">
        <v>4044</v>
      </c>
      <c r="W204" s="45">
        <v>4021.9166666666665</v>
      </c>
      <c r="X204" s="41">
        <v>1.0829587249693502E-2</v>
      </c>
      <c r="Y204" s="190">
        <v>750</v>
      </c>
      <c r="Z204" s="46"/>
      <c r="AA204" s="46"/>
      <c r="AC204" s="415">
        <f t="shared" si="18"/>
        <v>92.339622641509436</v>
      </c>
    </row>
    <row r="205" spans="1:29">
      <c r="A205" s="29" t="s">
        <v>2931</v>
      </c>
      <c r="B205" s="2" t="s">
        <v>5</v>
      </c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>
        <f>VLOOKUP(C:C,total260724105509!B:F,5,0)</f>
        <v>1374</v>
      </c>
      <c r="M205" s="392"/>
      <c r="N205" s="213"/>
      <c r="O205" s="211">
        <v>3500</v>
      </c>
      <c r="P205" s="44">
        <v>4329</v>
      </c>
      <c r="Q205" s="44">
        <v>3070</v>
      </c>
      <c r="R205" s="44">
        <v>0</v>
      </c>
      <c r="S205" s="44">
        <v>0</v>
      </c>
      <c r="T205" s="44">
        <v>3088</v>
      </c>
      <c r="U205" s="45">
        <v>-18</v>
      </c>
      <c r="V205" s="45">
        <v>1241</v>
      </c>
      <c r="W205" s="45">
        <v>-2259</v>
      </c>
      <c r="X205" s="41">
        <v>0.31739431739431739</v>
      </c>
      <c r="Y205" s="190"/>
      <c r="Z205" s="46"/>
      <c r="AA205" s="46" t="s">
        <v>2746</v>
      </c>
      <c r="AC205" s="415">
        <f t="shared" si="18"/>
        <v>3.1506550218340612</v>
      </c>
    </row>
    <row r="206" spans="1:29">
      <c r="A206" s="29" t="s">
        <v>2932</v>
      </c>
      <c r="B206" s="2" t="s">
        <v>5</v>
      </c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>
        <f>VLOOKUP(C:C,total260724105509!B:F,5,0)</f>
        <v>882</v>
      </c>
      <c r="M206" s="392"/>
      <c r="N206" s="213"/>
      <c r="O206" s="211">
        <v>1000</v>
      </c>
      <c r="P206" s="44">
        <v>1096</v>
      </c>
      <c r="Q206" s="44">
        <v>534</v>
      </c>
      <c r="R206" s="44">
        <v>0</v>
      </c>
      <c r="S206" s="44">
        <v>0</v>
      </c>
      <c r="T206" s="44">
        <v>324</v>
      </c>
      <c r="U206" s="45">
        <v>210</v>
      </c>
      <c r="V206" s="45">
        <v>772</v>
      </c>
      <c r="W206" s="45">
        <v>-228</v>
      </c>
      <c r="X206" s="41">
        <v>0.80474452554744524</v>
      </c>
      <c r="Y206" s="190"/>
      <c r="Z206" s="46" t="s">
        <v>5261</v>
      </c>
      <c r="AA206" s="46"/>
      <c r="AC206" s="415">
        <f t="shared" si="18"/>
        <v>1.2426303854875282</v>
      </c>
    </row>
    <row r="207" spans="1:29">
      <c r="A207" s="29" t="s">
        <v>2933</v>
      </c>
      <c r="B207" s="2" t="s">
        <v>5</v>
      </c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>
        <f>VLOOKUP(C:C,total260724105509!B:F,5,0)</f>
        <v>3033</v>
      </c>
      <c r="M207" s="392"/>
      <c r="N207" s="213">
        <v>1800</v>
      </c>
      <c r="O207" s="211">
        <v>4000</v>
      </c>
      <c r="P207" s="44">
        <v>391</v>
      </c>
      <c r="Q207" s="44">
        <v>0</v>
      </c>
      <c r="R207" s="44">
        <v>5500</v>
      </c>
      <c r="S207" s="44">
        <v>0</v>
      </c>
      <c r="T207" s="44">
        <v>1142</v>
      </c>
      <c r="U207" s="45">
        <v>-1142</v>
      </c>
      <c r="V207" s="45">
        <v>4749</v>
      </c>
      <c r="W207" s="45">
        <v>749</v>
      </c>
      <c r="X207" s="41">
        <v>7.7570332480818411</v>
      </c>
      <c r="Y207" s="190"/>
      <c r="Z207" s="46" t="s">
        <v>2746</v>
      </c>
      <c r="AA207" s="46"/>
      <c r="AC207" s="415">
        <f t="shared" si="18"/>
        <v>1.9423013517969008</v>
      </c>
    </row>
    <row r="208" spans="1:29">
      <c r="A208" s="29" t="s">
        <v>2934</v>
      </c>
      <c r="B208" s="2" t="s">
        <v>5</v>
      </c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>
        <f>VLOOKUP(C:C,total260724105509!B:F,5,0)</f>
        <v>504</v>
      </c>
      <c r="M208" s="392"/>
      <c r="N208" s="213">
        <v>1800</v>
      </c>
      <c r="O208" s="211">
        <v>1800</v>
      </c>
      <c r="P208" s="44">
        <v>293</v>
      </c>
      <c r="Q208" s="44">
        <v>0</v>
      </c>
      <c r="R208" s="44">
        <v>3000</v>
      </c>
      <c r="S208" s="44">
        <v>0</v>
      </c>
      <c r="T208" s="44">
        <v>146</v>
      </c>
      <c r="U208" s="45">
        <v>-146</v>
      </c>
      <c r="V208" s="45">
        <v>3147</v>
      </c>
      <c r="W208" s="45">
        <v>1347</v>
      </c>
      <c r="X208" s="41">
        <v>1.7201365187713311</v>
      </c>
      <c r="Y208" s="190"/>
      <c r="Z208" s="46"/>
      <c r="AA208" s="46"/>
      <c r="AC208" s="415">
        <f t="shared" si="18"/>
        <v>6.5337301587301591</v>
      </c>
    </row>
    <row r="209" spans="1:29">
      <c r="A209" s="29" t="s">
        <v>2935</v>
      </c>
      <c r="B209" s="2" t="s">
        <v>5</v>
      </c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>
        <f>VLOOKUP(C:C,total260724105509!B:F,5,0)</f>
        <v>751</v>
      </c>
      <c r="M209" s="392"/>
      <c r="N209" s="213">
        <v>1800</v>
      </c>
      <c r="O209" s="211">
        <v>1800</v>
      </c>
      <c r="P209" s="44">
        <v>692</v>
      </c>
      <c r="Q209" s="44">
        <v>0</v>
      </c>
      <c r="R209" s="44">
        <v>3000</v>
      </c>
      <c r="S209" s="44">
        <v>0</v>
      </c>
      <c r="T209" s="44">
        <v>0</v>
      </c>
      <c r="U209" s="45">
        <v>0</v>
      </c>
      <c r="V209" s="45">
        <v>3692</v>
      </c>
      <c r="W209" s="45">
        <v>1892</v>
      </c>
      <c r="X209" s="41">
        <v>1.0852601156069364</v>
      </c>
      <c r="Y209" s="190"/>
      <c r="Z209" s="46"/>
      <c r="AA209" s="46"/>
      <c r="AC209" s="415">
        <f t="shared" si="18"/>
        <v>4.9161118508655131</v>
      </c>
    </row>
    <row r="210" spans="1:29">
      <c r="A210" s="29" t="s">
        <v>5153</v>
      </c>
      <c r="B210" s="2" t="s">
        <v>5</v>
      </c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>
        <f>VLOOKUP(C:C,total260724105509!B:F,5,0)</f>
        <v>598</v>
      </c>
      <c r="M210" s="392"/>
      <c r="N210" s="213"/>
      <c r="O210" s="21">
        <f t="shared" ref="O210:O214" si="20">L210/12*5</f>
        <v>249.16666666666669</v>
      </c>
      <c r="P210" s="44">
        <v>2176</v>
      </c>
      <c r="Q210" s="44">
        <v>460</v>
      </c>
      <c r="R210" s="44">
        <v>0</v>
      </c>
      <c r="S210" s="44">
        <v>0</v>
      </c>
      <c r="T210" s="44">
        <v>460</v>
      </c>
      <c r="U210" s="45">
        <v>0</v>
      </c>
      <c r="V210" s="45">
        <v>1716</v>
      </c>
      <c r="W210" s="45">
        <v>1466.8333333333333</v>
      </c>
      <c r="X210" s="41">
        <v>0.27481617647058826</v>
      </c>
      <c r="Y210" s="190"/>
      <c r="Z210" s="46"/>
      <c r="AA210" s="46"/>
      <c r="AC210" s="415">
        <f t="shared" si="18"/>
        <v>3.6387959866220734</v>
      </c>
    </row>
    <row r="211" spans="1:29">
      <c r="A211" s="29" t="s">
        <v>4237</v>
      </c>
      <c r="B211" s="2" t="s">
        <v>5</v>
      </c>
      <c r="C211" s="49" t="s">
        <v>5141</v>
      </c>
      <c r="D211" s="50" t="s">
        <v>5142</v>
      </c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>
        <f>VLOOKUP(C:C,total260724105509!B:F,5,0)</f>
        <v>42</v>
      </c>
      <c r="M211" s="392"/>
      <c r="N211" s="213"/>
      <c r="O211" s="21">
        <f t="shared" si="20"/>
        <v>17.5</v>
      </c>
      <c r="P211" s="44">
        <v>4915</v>
      </c>
      <c r="Q211" s="44">
        <v>750</v>
      </c>
      <c r="R211" s="44">
        <v>0</v>
      </c>
      <c r="S211" s="44">
        <v>0</v>
      </c>
      <c r="T211" s="44">
        <v>750</v>
      </c>
      <c r="U211" s="45">
        <v>0</v>
      </c>
      <c r="V211" s="45">
        <v>4165</v>
      </c>
      <c r="W211" s="45">
        <v>4147.5</v>
      </c>
      <c r="X211" s="41">
        <v>8.5452695829094615E-3</v>
      </c>
      <c r="Y211" s="190">
        <v>750</v>
      </c>
      <c r="Z211" s="46"/>
      <c r="AA211" s="46"/>
      <c r="AC211" s="415">
        <f>SUM(P211,AA211,R211)/L211</f>
        <v>117.02380952380952</v>
      </c>
    </row>
    <row r="212" spans="1:29">
      <c r="A212" s="29" t="s">
        <v>4240</v>
      </c>
      <c r="B212" s="2" t="s">
        <v>5</v>
      </c>
      <c r="C212" s="49" t="s">
        <v>5143</v>
      </c>
      <c r="D212" s="50" t="s">
        <v>5144</v>
      </c>
      <c r="E212" s="50"/>
      <c r="F212" s="50"/>
      <c r="G212" s="8"/>
      <c r="H212" s="21"/>
      <c r="I212" s="8"/>
      <c r="J212" s="203" t="e">
        <f>VLOOKUP(C212,'出荷数2307～2406total241008110618'!B:F,5,0)</f>
        <v>#N/A</v>
      </c>
      <c r="K212" s="214" t="e">
        <f>VLOOKUP(C212,'出荷数2407-2506total250730101950'!B:F,5,0)</f>
        <v>#N/A</v>
      </c>
      <c r="L212" s="203">
        <f>VLOOKUP(C:C,total260724105509!B:F,5,0)</f>
        <v>72</v>
      </c>
      <c r="M212" s="392"/>
      <c r="N212" s="213"/>
      <c r="O212" s="21">
        <f t="shared" si="20"/>
        <v>30</v>
      </c>
      <c r="P212" s="44">
        <v>1917</v>
      </c>
      <c r="Q212" s="44">
        <v>0</v>
      </c>
      <c r="R212" s="44">
        <v>0</v>
      </c>
      <c r="S212" s="44">
        <v>0</v>
      </c>
      <c r="T212" s="44">
        <v>0</v>
      </c>
      <c r="U212" s="45">
        <v>0</v>
      </c>
      <c r="V212" s="45">
        <v>1917</v>
      </c>
      <c r="W212" s="45">
        <v>1887</v>
      </c>
      <c r="X212" s="41">
        <v>3.7558685446009391E-2</v>
      </c>
      <c r="Y212" s="190"/>
      <c r="Z212" s="46"/>
      <c r="AA212" s="46"/>
      <c r="AC212" s="415">
        <f t="shared" ref="AC212:AC213" si="21">SUM(P212,AA212,R212)/L212</f>
        <v>26.625</v>
      </c>
    </row>
    <row r="213" spans="1:29">
      <c r="A213" s="29" t="s">
        <v>4248</v>
      </c>
      <c r="B213" s="2" t="s">
        <v>5</v>
      </c>
      <c r="C213" s="49" t="s">
        <v>5145</v>
      </c>
      <c r="D213" s="50" t="s">
        <v>5146</v>
      </c>
      <c r="E213" s="50"/>
      <c r="F213" s="50"/>
      <c r="G213" s="8"/>
      <c r="H213" s="21"/>
      <c r="I213" s="8"/>
      <c r="J213" s="203" t="e">
        <f>VLOOKUP(C213,'出荷数2307～2406total241008110618'!B:F,5,0)</f>
        <v>#N/A</v>
      </c>
      <c r="K213" s="214" t="e">
        <f>VLOOKUP(C213,'出荷数2407-2506total250730101950'!B:F,5,0)</f>
        <v>#N/A</v>
      </c>
      <c r="L213" s="203">
        <f>VLOOKUP(C:C,total260724105509!B:F,5,0)</f>
        <v>61</v>
      </c>
      <c r="M213" s="392"/>
      <c r="N213" s="213"/>
      <c r="O213" s="21">
        <f t="shared" si="20"/>
        <v>25.416666666666664</v>
      </c>
      <c r="P213" s="44">
        <v>1927</v>
      </c>
      <c r="Q213" s="44">
        <v>0</v>
      </c>
      <c r="R213" s="44">
        <v>0</v>
      </c>
      <c r="S213" s="44">
        <v>0</v>
      </c>
      <c r="T213" s="44">
        <v>0</v>
      </c>
      <c r="U213" s="45">
        <v>0</v>
      </c>
      <c r="V213" s="45">
        <v>1927</v>
      </c>
      <c r="W213" s="45">
        <v>1901.5833333333333</v>
      </c>
      <c r="X213" s="41">
        <v>3.1655422937208098E-2</v>
      </c>
      <c r="Y213" s="190"/>
      <c r="Z213" s="46"/>
      <c r="AA213" s="46"/>
      <c r="AC213" s="415">
        <f t="shared" si="21"/>
        <v>31.590163934426229</v>
      </c>
    </row>
    <row r="214" spans="1:29">
      <c r="A214" s="29" t="s">
        <v>4428</v>
      </c>
      <c r="B214" s="2" t="s">
        <v>5</v>
      </c>
      <c r="C214" s="49" t="s">
        <v>5147</v>
      </c>
      <c r="D214" s="50" t="s">
        <v>5148</v>
      </c>
      <c r="E214" s="50"/>
      <c r="F214" s="50"/>
      <c r="G214" s="8"/>
      <c r="H214" s="21"/>
      <c r="I214" s="8"/>
      <c r="J214" s="203" t="e">
        <f>VLOOKUP(C214,'出荷数2307～2406total241008110618'!B:F,5,0)</f>
        <v>#N/A</v>
      </c>
      <c r="K214" s="214" t="e">
        <f>VLOOKUP(C214,'出荷数2407-2506total250730101950'!B:F,5,0)</f>
        <v>#N/A</v>
      </c>
      <c r="L214" s="203">
        <f>VLOOKUP(C:C,total260724105509!B:F,5,0)</f>
        <v>90</v>
      </c>
      <c r="M214" s="392"/>
      <c r="N214" s="213"/>
      <c r="O214" s="21">
        <f t="shared" si="20"/>
        <v>37.5</v>
      </c>
      <c r="P214" s="44">
        <v>2869</v>
      </c>
      <c r="Q214" s="44">
        <v>0</v>
      </c>
      <c r="R214" s="44">
        <v>0</v>
      </c>
      <c r="S214" s="44">
        <v>0</v>
      </c>
      <c r="T214" s="44">
        <v>0</v>
      </c>
      <c r="U214" s="45">
        <v>0</v>
      </c>
      <c r="V214" s="45">
        <v>2869</v>
      </c>
      <c r="W214" s="45">
        <v>2831.5</v>
      </c>
      <c r="X214" s="41">
        <v>3.1369815266643432E-2</v>
      </c>
      <c r="Y214" s="190"/>
      <c r="Z214" s="46"/>
      <c r="AA214" s="46"/>
      <c r="AC214" s="415">
        <f t="shared" ref="AC214:AC277" si="22">SUM(P214,AA214)/L214</f>
        <v>31.877777777777776</v>
      </c>
    </row>
    <row r="215" spans="1:29">
      <c r="A215" s="29" t="s">
        <v>5154</v>
      </c>
      <c r="B215" s="2" t="s">
        <v>5</v>
      </c>
      <c r="C215" s="49" t="s">
        <v>5149</v>
      </c>
      <c r="D215" s="50" t="s">
        <v>5151</v>
      </c>
      <c r="E215" s="50"/>
      <c r="F215" s="50"/>
      <c r="G215" s="8"/>
      <c r="H215" s="21"/>
      <c r="I215" s="8"/>
      <c r="J215" s="203" t="e">
        <f>VLOOKUP(C215,'出荷数2307～2406total241008110618'!B:F,5,0)</f>
        <v>#N/A</v>
      </c>
      <c r="K215" s="214" t="e">
        <f>VLOOKUP(C215,'出荷数2407-2506total250730101950'!B:F,5,0)</f>
        <v>#N/A</v>
      </c>
      <c r="L215" s="203">
        <f>VLOOKUP(C:C,total260724105509!B:F,5,0)</f>
        <v>602</v>
      </c>
      <c r="M215" s="392"/>
      <c r="N215" s="213"/>
      <c r="O215" s="211">
        <v>2000</v>
      </c>
      <c r="P215" s="44">
        <v>1440</v>
      </c>
      <c r="Q215" s="44">
        <v>0</v>
      </c>
      <c r="R215" s="44">
        <v>0</v>
      </c>
      <c r="S215" s="44">
        <v>0</v>
      </c>
      <c r="T215" s="44">
        <v>0</v>
      </c>
      <c r="U215" s="45">
        <v>0</v>
      </c>
      <c r="V215" s="45">
        <v>1440</v>
      </c>
      <c r="W215" s="45">
        <v>-560</v>
      </c>
      <c r="X215" s="41">
        <v>0.41805555555555557</v>
      </c>
      <c r="Y215" s="190"/>
      <c r="Z215" s="46"/>
      <c r="AA215" s="46" t="s">
        <v>2870</v>
      </c>
      <c r="AC215" s="415">
        <f t="shared" si="22"/>
        <v>2.3920265780730898</v>
      </c>
    </row>
    <row r="216" spans="1:29">
      <c r="A216" s="29" t="s">
        <v>5155</v>
      </c>
      <c r="B216" s="2" t="s">
        <v>5</v>
      </c>
      <c r="C216" s="49" t="s">
        <v>5150</v>
      </c>
      <c r="D216" s="50" t="s">
        <v>5152</v>
      </c>
      <c r="E216" s="50"/>
      <c r="F216" s="50"/>
      <c r="G216" s="8"/>
      <c r="H216" s="21"/>
      <c r="I216" s="8"/>
      <c r="J216" s="203" t="e">
        <f>VLOOKUP(C216,'出荷数2307～2406total241008110618'!B:F,5,0)</f>
        <v>#N/A</v>
      </c>
      <c r="K216" s="214" t="e">
        <f>VLOOKUP(C216,'出荷数2407-2506total250730101950'!B:F,5,0)</f>
        <v>#N/A</v>
      </c>
      <c r="L216" s="203">
        <f>VLOOKUP(C:C,total260724105509!B:F,5,0)</f>
        <v>84</v>
      </c>
      <c r="M216" s="392"/>
      <c r="N216" s="213"/>
      <c r="O216" s="211">
        <v>1000</v>
      </c>
      <c r="P216" s="44">
        <v>961</v>
      </c>
      <c r="Q216" s="44">
        <v>0</v>
      </c>
      <c r="R216" s="44">
        <v>0</v>
      </c>
      <c r="S216" s="44">
        <v>0</v>
      </c>
      <c r="T216" s="44">
        <v>0</v>
      </c>
      <c r="U216" s="45">
        <v>0</v>
      </c>
      <c r="V216" s="45">
        <v>961</v>
      </c>
      <c r="W216" s="45">
        <v>-39</v>
      </c>
      <c r="X216" s="41">
        <v>8.7408949011446413E-2</v>
      </c>
      <c r="Y216" s="190"/>
      <c r="Z216" s="46"/>
      <c r="AA216" s="46" t="s">
        <v>2870</v>
      </c>
      <c r="AC216" s="415">
        <f t="shared" si="22"/>
        <v>11.44047619047619</v>
      </c>
    </row>
    <row r="217" spans="1:29">
      <c r="A217" s="29" t="s">
        <v>5156</v>
      </c>
      <c r="B217" s="2" t="s">
        <v>5</v>
      </c>
      <c r="C217" s="49" t="s">
        <v>5236</v>
      </c>
      <c r="D217" s="50" t="s">
        <v>5237</v>
      </c>
      <c r="E217" s="50"/>
      <c r="F217" s="50"/>
      <c r="G217" s="8"/>
      <c r="H217" s="21"/>
      <c r="I217" s="8"/>
      <c r="J217" s="203" t="e">
        <f>VLOOKUP(C217,'出荷数2307～2406total241008110618'!B:F,5,0)</f>
        <v>#N/A</v>
      </c>
      <c r="K217" s="214" t="e">
        <f>VLOOKUP(C217,'出荷数2407-2506total250730101950'!B:F,5,0)</f>
        <v>#N/A</v>
      </c>
      <c r="L217" s="203">
        <f>VLOOKUP(C:C,total260724105509!B:F,5,0)</f>
        <v>2661</v>
      </c>
      <c r="M217" s="392"/>
      <c r="N217" s="213"/>
      <c r="O217" s="211">
        <v>3000</v>
      </c>
      <c r="P217" s="44">
        <v>1</v>
      </c>
      <c r="Q217" s="44">
        <v>0</v>
      </c>
      <c r="R217" s="44">
        <v>4000</v>
      </c>
      <c r="S217" s="44">
        <v>0</v>
      </c>
      <c r="T217" s="44">
        <v>0</v>
      </c>
      <c r="U217" s="45">
        <v>0</v>
      </c>
      <c r="V217" s="45">
        <v>4001</v>
      </c>
      <c r="W217" s="45">
        <v>1001</v>
      </c>
      <c r="X217" s="41">
        <v>2661</v>
      </c>
      <c r="Y217" s="190"/>
      <c r="Z217" s="46"/>
      <c r="AA217" s="46" t="s">
        <v>2798</v>
      </c>
      <c r="AC217" s="415">
        <f t="shared" si="22"/>
        <v>3.7579857196542651E-4</v>
      </c>
    </row>
    <row r="218" spans="1:29">
      <c r="A218" s="29" t="s">
        <v>5157</v>
      </c>
      <c r="B218" s="2" t="s">
        <v>5</v>
      </c>
      <c r="C218" s="49" t="s">
        <v>5240</v>
      </c>
      <c r="D218" s="50"/>
      <c r="E218" s="50"/>
      <c r="F218" s="50"/>
      <c r="G218" s="8"/>
      <c r="H218" s="21"/>
      <c r="I218" s="8"/>
      <c r="J218" s="203">
        <f>VLOOKUP(C218,'出荷数2307～2406total241008110618'!B:F,5,0)</f>
        <v>1037</v>
      </c>
      <c r="K218" s="214">
        <f>VLOOKUP(C218,'出荷数2407-2506total250730101950'!B:F,5,0)</f>
        <v>2436</v>
      </c>
      <c r="L218" s="203">
        <f>VLOOKUP(C:C,total260724105509!B:F,5,0)</f>
        <v>5304</v>
      </c>
      <c r="M218" s="392"/>
      <c r="N218" s="213"/>
      <c r="O218" s="21">
        <f t="shared" ref="O218:O224" si="23">L218/12*5</f>
        <v>2210</v>
      </c>
      <c r="P218" s="44">
        <v>1478</v>
      </c>
      <c r="Q218" s="44">
        <v>2120</v>
      </c>
      <c r="R218" s="44">
        <v>0</v>
      </c>
      <c r="S218" s="44">
        <v>0</v>
      </c>
      <c r="T218" s="44">
        <v>2127</v>
      </c>
      <c r="U218" s="45">
        <v>-7</v>
      </c>
      <c r="V218" s="45">
        <v>-649</v>
      </c>
      <c r="W218" s="45">
        <v>-2859</v>
      </c>
      <c r="X218" s="41">
        <v>3.5886332882273342</v>
      </c>
      <c r="Y218" s="190">
        <v>150</v>
      </c>
      <c r="Z218" s="46" t="s">
        <v>3738</v>
      </c>
      <c r="AA218" s="46" t="s">
        <v>5266</v>
      </c>
      <c r="AC218" s="415">
        <f t="shared" si="22"/>
        <v>0.27865761689291102</v>
      </c>
    </row>
    <row r="219" spans="1:29">
      <c r="A219" s="29" t="s">
        <v>5158</v>
      </c>
      <c r="B219" s="2" t="s">
        <v>5</v>
      </c>
      <c r="C219" s="49" t="s">
        <v>5239</v>
      </c>
      <c r="D219" s="50"/>
      <c r="E219" s="50"/>
      <c r="F219" s="50"/>
      <c r="G219" s="8"/>
      <c r="H219" s="21"/>
      <c r="I219" s="8"/>
      <c r="J219" s="203" t="e">
        <f>VLOOKUP(C219,'出荷数2307～2406total241008110618'!B:F,5,0)</f>
        <v>#N/A</v>
      </c>
      <c r="K219" s="214">
        <f>VLOOKUP(C219,'出荷数2407-2506total250730101950'!B:F,5,0)</f>
        <v>592</v>
      </c>
      <c r="L219" s="203">
        <f>VLOOKUP(C:C,total260724105509!B:F,5,0)</f>
        <v>2237</v>
      </c>
      <c r="M219" s="392"/>
      <c r="N219" s="213"/>
      <c r="O219" s="21">
        <f t="shared" si="23"/>
        <v>932.08333333333326</v>
      </c>
      <c r="P219" s="44">
        <v>605</v>
      </c>
      <c r="Q219" s="44">
        <v>150</v>
      </c>
      <c r="R219" s="44">
        <v>0</v>
      </c>
      <c r="S219" s="44">
        <v>0</v>
      </c>
      <c r="T219" s="44">
        <v>150</v>
      </c>
      <c r="U219" s="45">
        <v>0</v>
      </c>
      <c r="V219" s="45">
        <v>455</v>
      </c>
      <c r="W219" s="45">
        <v>-477.08333333333326</v>
      </c>
      <c r="X219" s="41">
        <v>3.6975206611570246</v>
      </c>
      <c r="Y219" s="190">
        <v>150</v>
      </c>
      <c r="Z219" s="46" t="s">
        <v>3738</v>
      </c>
      <c r="AA219" s="46" t="s">
        <v>5266</v>
      </c>
      <c r="AC219" s="415">
        <f t="shared" si="22"/>
        <v>0.27045149754135001</v>
      </c>
    </row>
    <row r="220" spans="1:29">
      <c r="A220" s="29" t="s">
        <v>5159</v>
      </c>
      <c r="B220" s="2" t="s">
        <v>5</v>
      </c>
      <c r="C220" s="49"/>
      <c r="D220" s="50"/>
      <c r="E220" s="50"/>
      <c r="F220" s="50"/>
      <c r="G220" s="8"/>
      <c r="H220" s="21"/>
      <c r="I220" s="8"/>
      <c r="J220" s="203" t="e">
        <f>VLOOKUP(C220,'出荷数2307～2406total241008110618'!B:F,5,0)</f>
        <v>#N/A</v>
      </c>
      <c r="K220" s="214" t="e">
        <f>VLOOKUP(C220,'出荷数2407-2506total250730101950'!B:F,5,0)</f>
        <v>#N/A</v>
      </c>
      <c r="L220" s="203" t="e">
        <f>VLOOKUP(C:C,total260724105509!B:F,5,0)</f>
        <v>#N/A</v>
      </c>
      <c r="M220" s="392"/>
      <c r="N220" s="213"/>
      <c r="O220" s="21" t="e">
        <f t="shared" si="23"/>
        <v>#N/A</v>
      </c>
      <c r="P220" s="44">
        <v>0</v>
      </c>
      <c r="Q220" s="44">
        <v>0</v>
      </c>
      <c r="R220" s="44">
        <v>0</v>
      </c>
      <c r="S220" s="44">
        <v>0</v>
      </c>
      <c r="T220" s="44">
        <v>0</v>
      </c>
      <c r="U220" s="45">
        <v>0</v>
      </c>
      <c r="V220" s="45">
        <v>0</v>
      </c>
      <c r="W220" s="45" t="e">
        <v>#N/A</v>
      </c>
      <c r="X220" s="41" t="e">
        <v>#N/A</v>
      </c>
      <c r="Y220" s="190"/>
      <c r="Z220" s="46"/>
      <c r="AA220" s="46"/>
      <c r="AC220" s="415" t="e">
        <f t="shared" si="22"/>
        <v>#N/A</v>
      </c>
    </row>
    <row r="221" spans="1:29">
      <c r="A221" s="29" t="s">
        <v>5160</v>
      </c>
      <c r="B221" s="2"/>
      <c r="C221" s="49"/>
      <c r="D221" s="50"/>
      <c r="E221" s="50"/>
      <c r="F221" s="50"/>
      <c r="G221" s="8"/>
      <c r="H221" s="21"/>
      <c r="I221" s="8"/>
      <c r="J221" s="203" t="e">
        <f>VLOOKUP(C221,'出荷数2307～2406total241008110618'!B:F,5,0)</f>
        <v>#N/A</v>
      </c>
      <c r="K221" s="214" t="e">
        <f>VLOOKUP(C221,'出荷数2407-2506total250730101950'!B:F,5,0)</f>
        <v>#N/A</v>
      </c>
      <c r="L221" s="203" t="e">
        <f>VLOOKUP(C:C,total260724105509!B:F,5,0)</f>
        <v>#N/A</v>
      </c>
      <c r="M221" s="392"/>
      <c r="N221" s="213"/>
      <c r="O221" s="21" t="e">
        <f t="shared" si="23"/>
        <v>#N/A</v>
      </c>
      <c r="P221" s="44">
        <v>0</v>
      </c>
      <c r="Q221" s="44">
        <v>0</v>
      </c>
      <c r="R221" s="44">
        <v>0</v>
      </c>
      <c r="S221" s="44">
        <v>0</v>
      </c>
      <c r="T221" s="44">
        <v>0</v>
      </c>
      <c r="U221" s="45">
        <v>0</v>
      </c>
      <c r="V221" s="45">
        <v>0</v>
      </c>
      <c r="W221" s="45" t="e">
        <v>#N/A</v>
      </c>
      <c r="X221" s="41" t="e">
        <v>#N/A</v>
      </c>
      <c r="Y221" s="190"/>
      <c r="Z221" s="46"/>
      <c r="AA221" s="46"/>
      <c r="AC221" s="415" t="e">
        <f t="shared" si="22"/>
        <v>#N/A</v>
      </c>
    </row>
    <row r="222" spans="1:29">
      <c r="A222" s="29" t="s">
        <v>5161</v>
      </c>
      <c r="B222" s="2"/>
      <c r="C222" s="49"/>
      <c r="D222" s="50"/>
      <c r="E222" s="50"/>
      <c r="F222" s="50"/>
      <c r="G222" s="8"/>
      <c r="H222" s="21"/>
      <c r="I222" s="8"/>
      <c r="J222" s="203" t="e">
        <f>VLOOKUP(C222,'出荷数2307～2406total241008110618'!B:F,5,0)</f>
        <v>#N/A</v>
      </c>
      <c r="K222" s="214" t="e">
        <f>VLOOKUP(C222,'出荷数2407-2506total250730101950'!B:F,5,0)</f>
        <v>#N/A</v>
      </c>
      <c r="L222" s="203" t="e">
        <f>VLOOKUP(C:C,total260724105509!B:F,5,0)</f>
        <v>#N/A</v>
      </c>
      <c r="M222" s="392"/>
      <c r="N222" s="213"/>
      <c r="O222" s="21" t="e">
        <f t="shared" si="23"/>
        <v>#N/A</v>
      </c>
      <c r="P222" s="44">
        <v>0</v>
      </c>
      <c r="Q222" s="44">
        <v>0</v>
      </c>
      <c r="R222" s="44">
        <v>0</v>
      </c>
      <c r="S222" s="44">
        <v>0</v>
      </c>
      <c r="T222" s="44">
        <v>0</v>
      </c>
      <c r="U222" s="45">
        <v>0</v>
      </c>
      <c r="V222" s="45">
        <v>0</v>
      </c>
      <c r="W222" s="45" t="e">
        <v>#N/A</v>
      </c>
      <c r="X222" s="41" t="e">
        <v>#N/A</v>
      </c>
      <c r="Y222" s="190"/>
      <c r="Z222" s="46"/>
      <c r="AA222" s="46"/>
      <c r="AC222" s="415" t="e">
        <f t="shared" si="22"/>
        <v>#N/A</v>
      </c>
    </row>
    <row r="223" spans="1:29">
      <c r="A223" s="29" t="s">
        <v>5162</v>
      </c>
      <c r="B223" s="2"/>
      <c r="C223" s="49"/>
      <c r="D223" s="50"/>
      <c r="E223" s="50"/>
      <c r="F223" s="50"/>
      <c r="G223" s="8"/>
      <c r="H223" s="21"/>
      <c r="I223" s="8"/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 t="e">
        <f>VLOOKUP(C:C,total260724105509!B:F,5,0)</f>
        <v>#N/A</v>
      </c>
      <c r="M223" s="392"/>
      <c r="N223" s="213"/>
      <c r="O223" s="21" t="e">
        <f t="shared" si="23"/>
        <v>#N/A</v>
      </c>
      <c r="P223" s="44">
        <v>0</v>
      </c>
      <c r="Q223" s="44">
        <v>0</v>
      </c>
      <c r="R223" s="44">
        <v>0</v>
      </c>
      <c r="S223" s="44">
        <v>0</v>
      </c>
      <c r="T223" s="44">
        <v>0</v>
      </c>
      <c r="U223" s="45">
        <v>0</v>
      </c>
      <c r="V223" s="45">
        <v>0</v>
      </c>
      <c r="W223" s="45" t="e">
        <v>#N/A</v>
      </c>
      <c r="X223" s="41" t="e">
        <v>#N/A</v>
      </c>
      <c r="Y223" s="190"/>
      <c r="Z223" s="46"/>
      <c r="AA223" s="46"/>
      <c r="AC223" s="415" t="e">
        <f t="shared" si="22"/>
        <v>#N/A</v>
      </c>
    </row>
    <row r="224" spans="1:29">
      <c r="A224" s="29" t="s">
        <v>5163</v>
      </c>
      <c r="B224" s="2"/>
      <c r="C224" s="49"/>
      <c r="D224" s="50"/>
      <c r="E224" s="50"/>
      <c r="F224" s="50"/>
      <c r="G224" s="8"/>
      <c r="H224" s="21"/>
      <c r="I224" s="8"/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 t="e">
        <f>VLOOKUP(C:C,total260724105509!B:F,5,0)</f>
        <v>#N/A</v>
      </c>
      <c r="M224" s="392"/>
      <c r="N224" s="213"/>
      <c r="O224" s="21" t="e">
        <f t="shared" si="23"/>
        <v>#N/A</v>
      </c>
      <c r="P224" s="44">
        <v>0</v>
      </c>
      <c r="Q224" s="44">
        <v>0</v>
      </c>
      <c r="R224" s="44">
        <v>0</v>
      </c>
      <c r="S224" s="44">
        <v>0</v>
      </c>
      <c r="T224" s="44">
        <v>0</v>
      </c>
      <c r="U224" s="45">
        <v>0</v>
      </c>
      <c r="V224" s="45">
        <v>0</v>
      </c>
      <c r="W224" s="45" t="e">
        <v>#N/A</v>
      </c>
      <c r="X224" s="41" t="e">
        <v>#N/A</v>
      </c>
      <c r="Y224" s="190"/>
      <c r="Z224" s="46"/>
      <c r="AA224" s="46"/>
      <c r="AC224" s="415" t="e">
        <f t="shared" si="22"/>
        <v>#N/A</v>
      </c>
    </row>
    <row r="225" spans="1:30" s="402" customFormat="1">
      <c r="A225" s="29" t="s">
        <v>5164</v>
      </c>
      <c r="B225" s="394" t="s">
        <v>2794</v>
      </c>
      <c r="C225" s="395" t="s">
        <v>343</v>
      </c>
      <c r="D225" s="396" t="s">
        <v>1230</v>
      </c>
      <c r="E225" s="395"/>
      <c r="F225" s="395"/>
      <c r="G225" s="397">
        <v>5989</v>
      </c>
      <c r="H225" s="397">
        <v>3473</v>
      </c>
      <c r="I225" s="397">
        <f>VLOOKUP(C225,'202310-202403出荷数total2403220951'!B:F,5,0)</f>
        <v>1768</v>
      </c>
      <c r="J225" s="397">
        <f>VLOOKUP(C225,'出荷数2307～2406total241008110618'!B:F,5,0)</f>
        <v>2819</v>
      </c>
      <c r="K225" s="397">
        <f>VLOOKUP(C225,'出荷数2407-2506total250730101950'!B:F,5,0)</f>
        <v>1641</v>
      </c>
      <c r="L225" s="397" t="e">
        <f>VLOOKUP(C:C,total260724105509!B:F,5,0)</f>
        <v>#N/A</v>
      </c>
      <c r="M225" s="398"/>
      <c r="N225" s="397"/>
      <c r="O225" s="397" t="e">
        <f>L225/12*5</f>
        <v>#N/A</v>
      </c>
      <c r="P225" s="397">
        <v>0</v>
      </c>
      <c r="Q225" s="397">
        <v>0</v>
      </c>
      <c r="R225" s="397">
        <v>0</v>
      </c>
      <c r="S225" s="397">
        <v>0</v>
      </c>
      <c r="T225" s="397">
        <v>0</v>
      </c>
      <c r="U225" s="399">
        <v>0</v>
      </c>
      <c r="V225" s="399">
        <v>0</v>
      </c>
      <c r="W225" s="399" t="e">
        <v>#N/A</v>
      </c>
      <c r="X225" s="400" t="e">
        <v>#N/A</v>
      </c>
      <c r="Y225" s="190"/>
      <c r="Z225" s="401"/>
      <c r="AA225" s="401"/>
      <c r="AB225" s="406"/>
      <c r="AC225" s="420" t="e">
        <f t="shared" si="22"/>
        <v>#N/A</v>
      </c>
      <c r="AD225" s="406"/>
    </row>
    <row r="226" spans="1:30">
      <c r="A226" s="29" t="s">
        <v>5165</v>
      </c>
      <c r="B226" s="30" t="s">
        <v>2794</v>
      </c>
      <c r="C226" s="6" t="s">
        <v>714</v>
      </c>
      <c r="D226" s="20" t="s">
        <v>1231</v>
      </c>
      <c r="E226" s="19"/>
      <c r="F226" s="19"/>
      <c r="G226" s="202">
        <v>5989</v>
      </c>
      <c r="H226" s="21">
        <v>615</v>
      </c>
      <c r="I226" s="8">
        <f>VLOOKUP(C226,'202310-202403出荷数total2403220951'!B:F,5,0)</f>
        <v>1696</v>
      </c>
      <c r="J226" s="203">
        <f>VLOOKUP(C226,'出荷数2307～2406total241008110618'!B:F,5,0)</f>
        <v>3134</v>
      </c>
      <c r="K226" s="214">
        <f>VLOOKUP(C226,'出荷数2407-2506total250730101950'!B:F,5,0)</f>
        <v>6256</v>
      </c>
      <c r="L226" s="203">
        <f>VLOOKUP(C:C,total260724105509!B:F,5,0)</f>
        <v>4477</v>
      </c>
      <c r="M226" s="392"/>
      <c r="N226" s="211">
        <v>2500</v>
      </c>
      <c r="O226" s="211">
        <v>2500</v>
      </c>
      <c r="P226" s="44">
        <v>3263</v>
      </c>
      <c r="Q226" s="44">
        <v>330</v>
      </c>
      <c r="R226" s="44">
        <v>0</v>
      </c>
      <c r="S226" s="44">
        <v>0</v>
      </c>
      <c r="T226" s="44">
        <v>430</v>
      </c>
      <c r="U226" s="45">
        <v>-100</v>
      </c>
      <c r="V226" s="45">
        <v>2833</v>
      </c>
      <c r="W226" s="45">
        <v>333</v>
      </c>
      <c r="X226" s="41">
        <v>1.3720502604964757</v>
      </c>
      <c r="Y226" s="190"/>
      <c r="Z226" s="46"/>
      <c r="AA226" s="46"/>
      <c r="AC226" s="415">
        <f t="shared" si="22"/>
        <v>0.72883627429081976</v>
      </c>
    </row>
    <row r="227" spans="1:30">
      <c r="A227" s="29" t="s">
        <v>5166</v>
      </c>
      <c r="B227" s="30" t="s">
        <v>2794</v>
      </c>
      <c r="C227" s="17" t="s">
        <v>2755</v>
      </c>
      <c r="D227" s="18" t="s">
        <v>2760</v>
      </c>
      <c r="E227" s="17"/>
      <c r="F227" s="6"/>
      <c r="G227" s="8"/>
      <c r="H227" s="21">
        <v>620</v>
      </c>
      <c r="I227" s="8">
        <f>VLOOKUP(C227,'202310-202403出荷数total2403220951'!B:F,5,0)</f>
        <v>1167</v>
      </c>
      <c r="J227" s="203">
        <f>VLOOKUP(C227,'出荷数2307～2406total241008110618'!B:F,5,0)</f>
        <v>2808</v>
      </c>
      <c r="K227" s="214">
        <f>VLOOKUP(C227,'出荷数2407-2506total250730101950'!B:F,5,0)</f>
        <v>43</v>
      </c>
      <c r="L227" s="203">
        <f>VLOOKUP(C:C,total260724105509!B:F,5,0)</f>
        <v>423</v>
      </c>
      <c r="M227" s="392"/>
      <c r="N227" s="8"/>
      <c r="O227" s="21">
        <f t="shared" ref="O227:O230" si="24">L227/12*5</f>
        <v>176.25</v>
      </c>
      <c r="P227" s="44">
        <v>2803</v>
      </c>
      <c r="Q227" s="44">
        <v>0</v>
      </c>
      <c r="R227" s="44">
        <v>0</v>
      </c>
      <c r="S227" s="44">
        <v>0</v>
      </c>
      <c r="T227" s="44">
        <v>400</v>
      </c>
      <c r="U227" s="45">
        <v>-400</v>
      </c>
      <c r="V227" s="45">
        <v>2403</v>
      </c>
      <c r="W227" s="45">
        <v>2226.75</v>
      </c>
      <c r="X227" s="41">
        <v>0.15090973956475204</v>
      </c>
      <c r="Y227" s="190"/>
      <c r="Z227" s="46"/>
      <c r="AA227" s="46"/>
      <c r="AC227" s="415">
        <f t="shared" si="22"/>
        <v>6.6264775413711581</v>
      </c>
    </row>
    <row r="228" spans="1:30">
      <c r="A228" s="29" t="s">
        <v>5167</v>
      </c>
      <c r="B228" s="31" t="s">
        <v>4</v>
      </c>
      <c r="C228" s="17" t="s">
        <v>297</v>
      </c>
      <c r="D228" s="24" t="s">
        <v>298</v>
      </c>
      <c r="E228" s="23"/>
      <c r="F228" s="19">
        <v>976</v>
      </c>
      <c r="G228" s="21">
        <v>1131</v>
      </c>
      <c r="H228" s="21">
        <v>773</v>
      </c>
      <c r="I228" s="8">
        <f>VLOOKUP(C228,'202310-202403出荷数total2403220951'!B:F,5,0)</f>
        <v>165</v>
      </c>
      <c r="J228" s="203">
        <f>VLOOKUP(C228,'出荷数2307～2406total241008110618'!B:F,5,0)</f>
        <v>840</v>
      </c>
      <c r="K228" s="214">
        <f>VLOOKUP(C228,'出荷数2407-2506total250730101950'!B:F,5,0)</f>
        <v>399</v>
      </c>
      <c r="L228" s="203">
        <f>VLOOKUP(C:C,total260724105509!B:F,5,0)</f>
        <v>272</v>
      </c>
      <c r="M228" s="392"/>
      <c r="N228" s="8"/>
      <c r="O228" s="21">
        <f t="shared" si="24"/>
        <v>113.33333333333334</v>
      </c>
      <c r="P228" s="44">
        <v>743</v>
      </c>
      <c r="Q228" s="44">
        <v>0</v>
      </c>
      <c r="R228" s="44">
        <v>0</v>
      </c>
      <c r="S228" s="44">
        <v>0</v>
      </c>
      <c r="T228" s="44">
        <v>0</v>
      </c>
      <c r="U228" s="45">
        <v>0</v>
      </c>
      <c r="V228" s="45">
        <v>743</v>
      </c>
      <c r="W228" s="45">
        <v>629.66666666666663</v>
      </c>
      <c r="X228" s="41">
        <v>0.36608344549125166</v>
      </c>
      <c r="Y228" s="190"/>
      <c r="Z228" s="46"/>
      <c r="AA228" s="46"/>
      <c r="AC228" s="415">
        <f t="shared" si="22"/>
        <v>2.7316176470588234</v>
      </c>
    </row>
    <row r="229" spans="1:30">
      <c r="A229" s="29" t="s">
        <v>5168</v>
      </c>
      <c r="B229" s="31" t="s">
        <v>4</v>
      </c>
      <c r="C229" s="17" t="s">
        <v>299</v>
      </c>
      <c r="D229" s="24" t="s">
        <v>300</v>
      </c>
      <c r="E229" s="23"/>
      <c r="F229" s="19">
        <v>1791</v>
      </c>
      <c r="G229" s="21">
        <v>1235</v>
      </c>
      <c r="H229" s="21">
        <v>7271</v>
      </c>
      <c r="I229" s="8">
        <f>VLOOKUP(C229,'202310-202403出荷数total2403220951'!B:F,5,0)</f>
        <v>893</v>
      </c>
      <c r="J229" s="203">
        <f>VLOOKUP(C229,'出荷数2307～2406total241008110618'!B:F,5,0)</f>
        <v>2907</v>
      </c>
      <c r="K229" s="214">
        <f>VLOOKUP(C229,'出荷数2407-2506total250730101950'!B:F,5,0)</f>
        <v>13212</v>
      </c>
      <c r="L229" s="203">
        <f>VLOOKUP(C:C,total260724105509!B:F,5,0)</f>
        <v>4057</v>
      </c>
      <c r="M229" s="392"/>
      <c r="N229" s="8"/>
      <c r="O229" s="21">
        <f t="shared" si="24"/>
        <v>1690.4166666666665</v>
      </c>
      <c r="P229" s="44">
        <v>7478</v>
      </c>
      <c r="Q229" s="44">
        <v>400</v>
      </c>
      <c r="R229" s="44">
        <v>0</v>
      </c>
      <c r="S229" s="44">
        <v>0</v>
      </c>
      <c r="T229" s="44">
        <v>770</v>
      </c>
      <c r="U229" s="45">
        <v>-370</v>
      </c>
      <c r="V229" s="45">
        <v>6708</v>
      </c>
      <c r="W229" s="45">
        <v>5017.5833333333339</v>
      </c>
      <c r="X229" s="41">
        <v>0.54252473923508959</v>
      </c>
      <c r="Y229" s="190"/>
      <c r="Z229" s="46"/>
      <c r="AA229" s="46"/>
      <c r="AC229" s="415">
        <f t="shared" si="22"/>
        <v>1.8432339166872074</v>
      </c>
    </row>
    <row r="230" spans="1:30" s="293" customFormat="1">
      <c r="A230" s="29" t="s">
        <v>5169</v>
      </c>
      <c r="B230" s="283" t="s">
        <v>4</v>
      </c>
      <c r="C230" s="284" t="s">
        <v>303</v>
      </c>
      <c r="D230" s="285" t="s">
        <v>304</v>
      </c>
      <c r="E230" s="284"/>
      <c r="F230" s="286">
        <v>2170</v>
      </c>
      <c r="G230" s="287">
        <v>2785</v>
      </c>
      <c r="H230" s="287">
        <v>1320</v>
      </c>
      <c r="I230" s="287">
        <f>VLOOKUP(C230,'202310-202403出荷数total2403220951'!B:F,5,0)</f>
        <v>1219</v>
      </c>
      <c r="J230" s="287">
        <f>VLOOKUP(C230,'出荷数2307～2406total241008110618'!B:F,5,0)</f>
        <v>1602</v>
      </c>
      <c r="K230" s="287">
        <f>VLOOKUP(C230,'出荷数2407-2506total250730101950'!B:F,5,0)</f>
        <v>1969</v>
      </c>
      <c r="L230" s="203">
        <f>VLOOKUP(C:C,total260724105509!B:F,5,0)</f>
        <v>1629</v>
      </c>
      <c r="M230" s="392"/>
      <c r="N230" s="288">
        <v>5000</v>
      </c>
      <c r="O230" s="21">
        <f t="shared" si="24"/>
        <v>678.75</v>
      </c>
      <c r="P230" s="287">
        <v>3805</v>
      </c>
      <c r="Q230" s="287">
        <v>0</v>
      </c>
      <c r="R230" s="287">
        <v>0</v>
      </c>
      <c r="S230" s="287">
        <v>0</v>
      </c>
      <c r="T230" s="287">
        <v>0</v>
      </c>
      <c r="U230" s="289">
        <v>0</v>
      </c>
      <c r="V230" s="289">
        <v>3805</v>
      </c>
      <c r="W230" s="289">
        <v>3126.25</v>
      </c>
      <c r="X230" s="290">
        <v>0.42812089356110383</v>
      </c>
      <c r="Y230" s="190"/>
      <c r="Z230" s="291"/>
      <c r="AA230" s="291"/>
      <c r="AB230" s="292"/>
      <c r="AC230" s="424">
        <f t="shared" si="22"/>
        <v>2.3357888275015348</v>
      </c>
      <c r="AD230" s="292"/>
    </row>
    <row r="231" spans="1:30">
      <c r="A231" s="29" t="s">
        <v>5170</v>
      </c>
      <c r="B231" s="31" t="s">
        <v>4</v>
      </c>
      <c r="C231" s="17" t="s">
        <v>305</v>
      </c>
      <c r="D231" s="24" t="s">
        <v>306</v>
      </c>
      <c r="E231" s="23"/>
      <c r="F231" s="19">
        <v>12000</v>
      </c>
      <c r="G231" s="21">
        <v>12000</v>
      </c>
      <c r="H231" s="21">
        <v>6328</v>
      </c>
      <c r="I231" s="213">
        <f>VLOOKUP(C231,'202310-202403出荷数total2403220951'!B:F,5,0)</f>
        <v>11118</v>
      </c>
      <c r="J231" s="203">
        <f>VLOOKUP(C231,'出荷数2307～2406total241008110618'!B:F,5,0)</f>
        <v>17924</v>
      </c>
      <c r="K231" s="214">
        <f>VLOOKUP(C231,'出荷数2407-2506total250730101950'!B:F,5,0)</f>
        <v>22866</v>
      </c>
      <c r="L231" s="203">
        <f>VLOOKUP(C:C,total260724105509!B:F,5,0)</f>
        <v>10419</v>
      </c>
      <c r="M231" s="392"/>
      <c r="N231" s="211">
        <v>12000</v>
      </c>
      <c r="O231" s="211">
        <v>12000</v>
      </c>
      <c r="P231" s="44">
        <v>19025</v>
      </c>
      <c r="Q231" s="44">
        <v>0</v>
      </c>
      <c r="R231" s="44">
        <v>0</v>
      </c>
      <c r="S231" s="44">
        <v>0</v>
      </c>
      <c r="T231" s="44">
        <v>100</v>
      </c>
      <c r="U231" s="45">
        <v>-100</v>
      </c>
      <c r="V231" s="45">
        <v>18925</v>
      </c>
      <c r="W231" s="45">
        <v>6925</v>
      </c>
      <c r="X231" s="41">
        <v>0.54764783180026277</v>
      </c>
      <c r="Y231" s="190"/>
      <c r="Z231" s="46"/>
      <c r="AA231" s="46"/>
      <c r="AC231" s="415">
        <f t="shared" si="22"/>
        <v>1.8259909780209234</v>
      </c>
    </row>
    <row r="232" spans="1:30" s="200" customFormat="1">
      <c r="A232" s="29" t="s">
        <v>5171</v>
      </c>
      <c r="B232" s="212" t="s">
        <v>4</v>
      </c>
      <c r="C232" s="235" t="s">
        <v>307</v>
      </c>
      <c r="D232" s="236" t="s">
        <v>308</v>
      </c>
      <c r="E232" s="235"/>
      <c r="F232" s="194">
        <v>1239</v>
      </c>
      <c r="G232" s="196">
        <v>4390</v>
      </c>
      <c r="H232" s="196">
        <v>1654</v>
      </c>
      <c r="I232" s="196">
        <f>VLOOKUP(C232,'202310-202403出荷数total2403220951'!B:F,5,0)</f>
        <v>1019</v>
      </c>
      <c r="J232" s="196">
        <f>VLOOKUP(C232,'出荷数2307～2406total241008110618'!B:F,5,0)</f>
        <v>1675</v>
      </c>
      <c r="K232" s="214">
        <f>VLOOKUP(C232,'出荷数2407-2506total250730101950'!B:F,5,0)</f>
        <v>1472</v>
      </c>
      <c r="L232" s="203">
        <f>VLOOKUP(C:C,total260724105509!B:F,5,0)</f>
        <v>597</v>
      </c>
      <c r="M232" s="392" t="str">
        <f>VLOOKUP(C:C,処分売価!A:P,15,0)</f>
        <v>処分品</v>
      </c>
      <c r="N232" s="8"/>
      <c r="O232" s="21">
        <f>L232/12*5</f>
        <v>248.75</v>
      </c>
      <c r="P232" s="196">
        <v>81</v>
      </c>
      <c r="Q232" s="196">
        <v>150</v>
      </c>
      <c r="R232" s="196">
        <v>0</v>
      </c>
      <c r="S232" s="196">
        <v>0</v>
      </c>
      <c r="T232" s="196">
        <v>150</v>
      </c>
      <c r="U232" s="197">
        <v>0</v>
      </c>
      <c r="V232" s="197">
        <v>-69</v>
      </c>
      <c r="W232" s="197">
        <v>-317.75</v>
      </c>
      <c r="X232" s="198">
        <v>7.3703703703703702</v>
      </c>
      <c r="Y232" s="190"/>
      <c r="Z232" s="199"/>
      <c r="AA232" s="199"/>
      <c r="AB232" s="201"/>
      <c r="AC232" s="419">
        <f t="shared" si="22"/>
        <v>0.135678391959799</v>
      </c>
      <c r="AD232" s="201"/>
    </row>
    <row r="233" spans="1:30" s="402" customFormat="1">
      <c r="A233" s="29" t="s">
        <v>5172</v>
      </c>
      <c r="B233" s="407" t="s">
        <v>4</v>
      </c>
      <c r="C233" s="404" t="s">
        <v>309</v>
      </c>
      <c r="D233" s="405" t="s">
        <v>310</v>
      </c>
      <c r="E233" s="404"/>
      <c r="F233" s="395">
        <v>2732</v>
      </c>
      <c r="G233" s="397">
        <v>2477</v>
      </c>
      <c r="H233" s="397">
        <v>2224</v>
      </c>
      <c r="I233" s="397">
        <f>VLOOKUP(C233,'202310-202403出荷数total2403220951'!B:F,5,0)</f>
        <v>1052</v>
      </c>
      <c r="J233" s="397">
        <f>VLOOKUP(C233,'出荷数2307～2406total241008110618'!B:F,5,0)</f>
        <v>1883</v>
      </c>
      <c r="K233" s="397">
        <f>VLOOKUP(C233,'出荷数2407-2506total250730101950'!B:F,5,0)</f>
        <v>2091</v>
      </c>
      <c r="L233" s="397">
        <f>VLOOKUP(C:C,total260724105509!B:F,5,0)</f>
        <v>226</v>
      </c>
      <c r="M233" s="398" t="str">
        <f>VLOOKUP(C:C,処分売価!A:P,15,0)</f>
        <v>処分品</v>
      </c>
      <c r="N233" s="397"/>
      <c r="O233" s="397">
        <f t="shared" ref="O233:O248" si="25">L233/12*5</f>
        <v>94.166666666666657</v>
      </c>
      <c r="P233" s="397">
        <v>0</v>
      </c>
      <c r="Q233" s="397">
        <v>0</v>
      </c>
      <c r="R233" s="397">
        <v>0</v>
      </c>
      <c r="S233" s="397">
        <v>0</v>
      </c>
      <c r="T233" s="397">
        <v>0</v>
      </c>
      <c r="U233" s="399">
        <v>0</v>
      </c>
      <c r="V233" s="399">
        <v>0</v>
      </c>
      <c r="W233" s="399">
        <v>-94.166666666666657</v>
      </c>
      <c r="X233" s="400" t="e">
        <v>#DIV/0!</v>
      </c>
      <c r="Y233" s="190"/>
      <c r="Z233" s="401"/>
      <c r="AA233" s="401"/>
      <c r="AB233" s="406"/>
      <c r="AC233" s="420">
        <f t="shared" si="22"/>
        <v>0</v>
      </c>
      <c r="AD233" s="406"/>
    </row>
    <row r="234" spans="1:30">
      <c r="A234" s="29" t="s">
        <v>5173</v>
      </c>
      <c r="B234" s="31" t="s">
        <v>4</v>
      </c>
      <c r="C234" s="17" t="s">
        <v>311</v>
      </c>
      <c r="D234" s="24" t="s">
        <v>312</v>
      </c>
      <c r="E234" s="23"/>
      <c r="F234" s="19">
        <v>12340</v>
      </c>
      <c r="G234" s="21">
        <v>10150</v>
      </c>
      <c r="H234" s="21">
        <v>9935</v>
      </c>
      <c r="I234" s="213">
        <f>VLOOKUP(C234,'202310-202403出荷数total2403220951'!B:F,5,0)</f>
        <v>7434</v>
      </c>
      <c r="J234" s="203">
        <f>VLOOKUP(C234,'出荷数2307～2406total241008110618'!B:F,5,0)</f>
        <v>12788</v>
      </c>
      <c r="K234" s="214">
        <f>VLOOKUP(C234,'出荷数2407-2506total250730101950'!B:F,5,0)</f>
        <v>5703</v>
      </c>
      <c r="L234" s="203">
        <f>VLOOKUP(C:C,total260724105509!B:F,5,0)</f>
        <v>6570</v>
      </c>
      <c r="M234" s="392"/>
      <c r="N234" s="8"/>
      <c r="O234" s="21">
        <f t="shared" si="25"/>
        <v>2737.5</v>
      </c>
      <c r="P234" s="44">
        <v>3710</v>
      </c>
      <c r="Q234" s="44">
        <v>300</v>
      </c>
      <c r="R234" s="44">
        <v>0</v>
      </c>
      <c r="S234" s="44">
        <v>0</v>
      </c>
      <c r="T234" s="44">
        <v>300</v>
      </c>
      <c r="U234" s="45">
        <v>0</v>
      </c>
      <c r="V234" s="45">
        <v>3410</v>
      </c>
      <c r="W234" s="45">
        <v>672.5</v>
      </c>
      <c r="X234" s="41">
        <v>1.7708894878706198</v>
      </c>
      <c r="Y234" s="190"/>
      <c r="Z234" s="46"/>
      <c r="AA234" s="46"/>
      <c r="AC234" s="415">
        <f t="shared" si="22"/>
        <v>0.56468797564687978</v>
      </c>
    </row>
    <row r="235" spans="1:30" ht="16.899999999999999" customHeight="1">
      <c r="A235" s="29" t="s">
        <v>5174</v>
      </c>
      <c r="B235" s="31" t="s">
        <v>4</v>
      </c>
      <c r="C235" s="17" t="s">
        <v>2897</v>
      </c>
      <c r="D235" s="24" t="s">
        <v>314</v>
      </c>
      <c r="E235" s="23"/>
      <c r="F235" s="19">
        <v>26335</v>
      </c>
      <c r="G235" s="21">
        <v>47559</v>
      </c>
      <c r="H235" s="21">
        <v>37707</v>
      </c>
      <c r="I235" s="213">
        <f>VLOOKUP(C235,'202310-202403出荷数total2403220951'!B:F,5,0)</f>
        <v>19173</v>
      </c>
      <c r="J235" s="203">
        <f>VLOOKUP(C235,'出荷数2307～2406total241008110618'!B:F,5,0)</f>
        <v>35560</v>
      </c>
      <c r="K235" s="214">
        <f>VLOOKUP(C235,'出荷数2407-2506total250730101950'!B:F,5,0)</f>
        <v>17847</v>
      </c>
      <c r="L235" s="203">
        <f>VLOOKUP(C:C,total260724105509!B:F,5,0)</f>
        <v>22130</v>
      </c>
      <c r="M235" s="392"/>
      <c r="N235" s="8"/>
      <c r="O235" s="21">
        <f t="shared" si="25"/>
        <v>9220.8333333333339</v>
      </c>
      <c r="P235" s="44">
        <v>12048</v>
      </c>
      <c r="Q235" s="44">
        <v>200</v>
      </c>
      <c r="R235" s="44">
        <v>5000</v>
      </c>
      <c r="S235" s="44">
        <v>0</v>
      </c>
      <c r="T235" s="44">
        <v>1226</v>
      </c>
      <c r="U235" s="45">
        <v>-1026</v>
      </c>
      <c r="V235" s="45">
        <v>15822</v>
      </c>
      <c r="W235" s="45">
        <v>6601.1666666666661</v>
      </c>
      <c r="X235" s="41">
        <v>1.8368193891102258</v>
      </c>
      <c r="Y235" s="190"/>
      <c r="Z235" s="46"/>
      <c r="AA235" s="46"/>
      <c r="AC235" s="415">
        <f t="shared" si="22"/>
        <v>0.54441934026208771</v>
      </c>
    </row>
    <row r="236" spans="1:30">
      <c r="A236" s="29" t="s">
        <v>5175</v>
      </c>
      <c r="B236" s="31" t="s">
        <v>4</v>
      </c>
      <c r="C236" s="17" t="s">
        <v>4199</v>
      </c>
      <c r="D236" s="24" t="s">
        <v>314</v>
      </c>
      <c r="E236" s="23"/>
      <c r="F236" s="19"/>
      <c r="G236" s="21"/>
      <c r="H236" s="21"/>
      <c r="I236" s="213" t="e">
        <f>VLOOKUP(C236,'202310-202403出荷数total2403220951'!B:F,5,0)</f>
        <v>#N/A</v>
      </c>
      <c r="J236" s="203" t="e">
        <f>VLOOKUP(C236,'出荷数2307～2406total241008110618'!B:F,5,0)</f>
        <v>#N/A</v>
      </c>
      <c r="K236" s="214" t="e">
        <f>VLOOKUP(C236,'出荷数2407-2506total250730101950'!B:F,5,0)</f>
        <v>#N/A</v>
      </c>
      <c r="L236" s="203">
        <f>VLOOKUP(C:C,total260724105509!B:F,5,0)</f>
        <v>64</v>
      </c>
      <c r="M236" s="392"/>
      <c r="N236" s="8"/>
      <c r="O236" s="21">
        <f t="shared" si="25"/>
        <v>26.666666666666664</v>
      </c>
      <c r="P236" s="44">
        <v>3854</v>
      </c>
      <c r="Q236" s="44">
        <v>0</v>
      </c>
      <c r="R236" s="44">
        <v>0</v>
      </c>
      <c r="S236" s="44">
        <v>0</v>
      </c>
      <c r="T236" s="44">
        <v>0</v>
      </c>
      <c r="U236" s="45">
        <v>0</v>
      </c>
      <c r="V236" s="45">
        <v>3854</v>
      </c>
      <c r="W236" s="45">
        <v>3827.3333333333335</v>
      </c>
      <c r="X236" s="41">
        <v>1.660612350804359E-2</v>
      </c>
      <c r="Y236" s="190"/>
      <c r="Z236" s="46"/>
      <c r="AA236" s="46"/>
      <c r="AC236" s="415">
        <f t="shared" si="22"/>
        <v>60.21875</v>
      </c>
    </row>
    <row r="237" spans="1:30">
      <c r="A237" s="29" t="s">
        <v>5176</v>
      </c>
      <c r="B237" s="31" t="s">
        <v>4</v>
      </c>
      <c r="C237" s="17" t="s">
        <v>4200</v>
      </c>
      <c r="D237" s="24" t="s">
        <v>314</v>
      </c>
      <c r="E237" s="23"/>
      <c r="F237" s="19"/>
      <c r="G237" s="21"/>
      <c r="H237" s="21"/>
      <c r="I237" s="213" t="e">
        <f>VLOOKUP(C237,'202310-202403出荷数total2403220951'!B:F,5,0)</f>
        <v>#N/A</v>
      </c>
      <c r="J237" s="203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>
        <f>VLOOKUP(C:C,total260724105509!B:F,5,0)</f>
        <v>66</v>
      </c>
      <c r="M237" s="392"/>
      <c r="N237" s="8"/>
      <c r="O237" s="21">
        <f t="shared" si="25"/>
        <v>27.5</v>
      </c>
      <c r="P237" s="44">
        <v>3860</v>
      </c>
      <c r="Q237" s="44">
        <v>0</v>
      </c>
      <c r="R237" s="44">
        <v>0</v>
      </c>
      <c r="S237" s="44">
        <v>0</v>
      </c>
      <c r="T237" s="44">
        <v>0</v>
      </c>
      <c r="U237" s="45">
        <v>0</v>
      </c>
      <c r="V237" s="45">
        <v>3860</v>
      </c>
      <c r="W237" s="45">
        <v>3832.5</v>
      </c>
      <c r="X237" s="41">
        <v>1.7098445595854921E-2</v>
      </c>
      <c r="Y237" s="190"/>
      <c r="Z237" s="46"/>
      <c r="AA237" s="46"/>
      <c r="AC237" s="415">
        <f t="shared" si="22"/>
        <v>58.484848484848484</v>
      </c>
    </row>
    <row r="238" spans="1:30" s="402" customFormat="1">
      <c r="A238" s="29" t="s">
        <v>5177</v>
      </c>
      <c r="B238" s="407" t="s">
        <v>4</v>
      </c>
      <c r="C238" s="404" t="s">
        <v>315</v>
      </c>
      <c r="D238" s="405" t="s">
        <v>316</v>
      </c>
      <c r="E238" s="404"/>
      <c r="F238" s="395">
        <v>907</v>
      </c>
      <c r="G238" s="397">
        <v>943</v>
      </c>
      <c r="H238" s="397">
        <v>489</v>
      </c>
      <c r="I238" s="397">
        <f>VLOOKUP(C238,'202310-202403出荷数total2403220951'!B:F,5,0)</f>
        <v>831</v>
      </c>
      <c r="J238" s="397">
        <f>VLOOKUP(C238,'出荷数2307～2406total241008110618'!B:F,5,0)</f>
        <v>833</v>
      </c>
      <c r="K238" s="397" t="e">
        <f>VLOOKUP(C238,'出荷数2407-2506total250730101950'!B:F,5,0)</f>
        <v>#N/A</v>
      </c>
      <c r="L238" s="397" t="e">
        <f>VLOOKUP(C:C,total260724105509!B:F,5,0)</f>
        <v>#N/A</v>
      </c>
      <c r="M238" s="398"/>
      <c r="N238" s="397"/>
      <c r="O238" s="397" t="e">
        <f t="shared" si="25"/>
        <v>#N/A</v>
      </c>
      <c r="P238" s="397">
        <v>0</v>
      </c>
      <c r="Q238" s="397">
        <v>0</v>
      </c>
      <c r="R238" s="397">
        <v>0</v>
      </c>
      <c r="S238" s="397">
        <v>0</v>
      </c>
      <c r="T238" s="397">
        <v>0</v>
      </c>
      <c r="U238" s="399">
        <v>0</v>
      </c>
      <c r="V238" s="399">
        <v>0</v>
      </c>
      <c r="W238" s="399" t="e">
        <v>#N/A</v>
      </c>
      <c r="X238" s="400" t="e">
        <v>#N/A</v>
      </c>
      <c r="Y238" s="190"/>
      <c r="Z238" s="401"/>
      <c r="AA238" s="401"/>
      <c r="AB238" s="406"/>
      <c r="AC238" s="420" t="e">
        <f t="shared" si="22"/>
        <v>#N/A</v>
      </c>
      <c r="AD238" s="406"/>
    </row>
    <row r="239" spans="1:30">
      <c r="A239" s="29" t="s">
        <v>5178</v>
      </c>
      <c r="B239" s="31" t="s">
        <v>4</v>
      </c>
      <c r="C239" s="17" t="s">
        <v>317</v>
      </c>
      <c r="D239" s="24" t="s">
        <v>318</v>
      </c>
      <c r="E239" s="23"/>
      <c r="F239" s="19">
        <v>12503</v>
      </c>
      <c r="G239" s="21">
        <v>14579</v>
      </c>
      <c r="H239" s="21">
        <v>13726</v>
      </c>
      <c r="I239" s="8">
        <f>VLOOKUP(C239,'202310-202403出荷数total2403220951'!B:F,5,0)</f>
        <v>6205</v>
      </c>
      <c r="J239" s="203">
        <f>VLOOKUP(C239,'出荷数2307～2406total241008110618'!B:F,5,0)</f>
        <v>11316</v>
      </c>
      <c r="K239" s="214">
        <f>VLOOKUP(C239,'出荷数2407-2506total250730101950'!B:F,5,0)</f>
        <v>8644</v>
      </c>
      <c r="L239" s="203">
        <f>VLOOKUP(C:C,total260724105509!B:F,5,0)</f>
        <v>9593</v>
      </c>
      <c r="M239" s="392"/>
      <c r="N239" s="8"/>
      <c r="O239" s="21">
        <f t="shared" si="25"/>
        <v>3997.083333333333</v>
      </c>
      <c r="P239" s="44">
        <v>7601</v>
      </c>
      <c r="Q239" s="44">
        <v>0</v>
      </c>
      <c r="R239" s="44">
        <v>0</v>
      </c>
      <c r="S239" s="44">
        <v>0</v>
      </c>
      <c r="T239" s="44">
        <v>0</v>
      </c>
      <c r="U239" s="45">
        <v>0</v>
      </c>
      <c r="V239" s="45">
        <v>7601</v>
      </c>
      <c r="W239" s="45">
        <v>3603.916666666667</v>
      </c>
      <c r="X239" s="41">
        <v>1.2620707801605051</v>
      </c>
      <c r="Y239" s="190"/>
      <c r="Z239" s="46"/>
      <c r="AA239" s="46"/>
      <c r="AC239" s="415">
        <f t="shared" si="22"/>
        <v>0.79234858751172732</v>
      </c>
    </row>
    <row r="240" spans="1:30" s="200" customFormat="1">
      <c r="A240" s="29" t="s">
        <v>5179</v>
      </c>
      <c r="B240" s="212" t="s">
        <v>4</v>
      </c>
      <c r="C240" s="235" t="s">
        <v>3948</v>
      </c>
      <c r="D240" s="236" t="s">
        <v>318</v>
      </c>
      <c r="E240" s="235"/>
      <c r="F240" s="194"/>
      <c r="G240" s="196"/>
      <c r="H240" s="196"/>
      <c r="I240" s="196"/>
      <c r="J240" s="196"/>
      <c r="K240" s="214">
        <f>VLOOKUP(C240,'出荷数2407-2506total250730101950'!B:F,5,0)</f>
        <v>6000</v>
      </c>
      <c r="L240" s="203">
        <f>VLOOKUP(C:C,total260724105509!B:F,5,0)</f>
        <v>5000</v>
      </c>
      <c r="M240" s="392"/>
      <c r="N240" s="8"/>
      <c r="O240" s="21">
        <f t="shared" si="25"/>
        <v>2083.3333333333335</v>
      </c>
      <c r="P240" s="196">
        <v>1760</v>
      </c>
      <c r="Q240" s="196">
        <v>0</v>
      </c>
      <c r="R240" s="196">
        <v>0</v>
      </c>
      <c r="S240" s="196">
        <v>0</v>
      </c>
      <c r="T240" s="196">
        <v>0</v>
      </c>
      <c r="U240" s="197">
        <v>0</v>
      </c>
      <c r="V240" s="197">
        <v>1760</v>
      </c>
      <c r="W240" s="197">
        <v>-323.33333333333348</v>
      </c>
      <c r="X240" s="198">
        <v>2.8409090909090908</v>
      </c>
      <c r="Y240" s="190"/>
      <c r="Z240" s="199"/>
      <c r="AA240" s="199"/>
      <c r="AB240" s="201"/>
      <c r="AC240" s="419">
        <f t="shared" si="22"/>
        <v>0.35199999999999998</v>
      </c>
      <c r="AD240" s="201"/>
    </row>
    <row r="241" spans="1:30">
      <c r="A241" s="29" t="s">
        <v>5180</v>
      </c>
      <c r="B241" s="31" t="s">
        <v>4</v>
      </c>
      <c r="C241" s="17" t="s">
        <v>319</v>
      </c>
      <c r="D241" s="24" t="s">
        <v>320</v>
      </c>
      <c r="E241" s="23"/>
      <c r="F241" s="19">
        <v>9898</v>
      </c>
      <c r="G241" s="21">
        <v>6601</v>
      </c>
      <c r="H241" s="21">
        <v>8834</v>
      </c>
      <c r="I241" s="8">
        <f>VLOOKUP(C241,'202310-202403出荷数total2403220951'!B:F,5,0)</f>
        <v>2819</v>
      </c>
      <c r="J241" s="203">
        <f>VLOOKUP(C241,'出荷数2307～2406total241008110618'!B:F,5,0)</f>
        <v>6287</v>
      </c>
      <c r="K241" s="214">
        <f>VLOOKUP(C241,'出荷数2407-2506total250730101950'!B:F,5,0)</f>
        <v>6687</v>
      </c>
      <c r="L241" s="203">
        <f>VLOOKUP(C:C,total260724105509!B:F,5,0)</f>
        <v>3624</v>
      </c>
      <c r="M241" s="392"/>
      <c r="N241" s="8"/>
      <c r="O241" s="21">
        <f t="shared" si="25"/>
        <v>1510</v>
      </c>
      <c r="P241" s="44">
        <v>4484</v>
      </c>
      <c r="Q241" s="44">
        <v>0</v>
      </c>
      <c r="R241" s="44">
        <v>0</v>
      </c>
      <c r="S241" s="44">
        <v>0</v>
      </c>
      <c r="T241" s="44">
        <v>0</v>
      </c>
      <c r="U241" s="45">
        <v>0</v>
      </c>
      <c r="V241" s="45">
        <v>4484</v>
      </c>
      <c r="W241" s="45">
        <v>2974</v>
      </c>
      <c r="X241" s="41">
        <v>0.80820695807314902</v>
      </c>
      <c r="Y241" s="190"/>
      <c r="Z241" s="46"/>
      <c r="AA241" s="46"/>
      <c r="AC241" s="415">
        <f t="shared" si="22"/>
        <v>1.2373068432671082</v>
      </c>
    </row>
    <row r="242" spans="1:30">
      <c r="A242" s="29" t="s">
        <v>5181</v>
      </c>
      <c r="B242" s="31" t="s">
        <v>4</v>
      </c>
      <c r="C242" s="17" t="s">
        <v>321</v>
      </c>
      <c r="D242" s="24" t="s">
        <v>322</v>
      </c>
      <c r="E242" s="23"/>
      <c r="F242" s="19">
        <v>10228</v>
      </c>
      <c r="G242" s="21">
        <v>9171</v>
      </c>
      <c r="H242" s="21">
        <v>11029</v>
      </c>
      <c r="I242" s="8">
        <f>VLOOKUP(C242,'202310-202403出荷数total2403220951'!B:F,5,0)</f>
        <v>2992</v>
      </c>
      <c r="J242" s="203">
        <f>VLOOKUP(C242,'出荷数2307～2406total241008110618'!B:F,5,0)</f>
        <v>6316</v>
      </c>
      <c r="K242" s="214">
        <f>VLOOKUP(C242,'出荷数2407-2506total250730101950'!B:F,5,0)</f>
        <v>9066</v>
      </c>
      <c r="L242" s="203">
        <f>VLOOKUP(C:C,total260724105509!B:F,5,0)</f>
        <v>5443</v>
      </c>
      <c r="M242" s="392"/>
      <c r="N242" s="8"/>
      <c r="O242" s="21">
        <f t="shared" si="25"/>
        <v>2267.9166666666665</v>
      </c>
      <c r="P242" s="44">
        <v>6995</v>
      </c>
      <c r="Q242" s="44">
        <v>0</v>
      </c>
      <c r="R242" s="44">
        <v>0</v>
      </c>
      <c r="S242" s="44">
        <v>0</v>
      </c>
      <c r="T242" s="44">
        <v>0</v>
      </c>
      <c r="U242" s="45">
        <v>0</v>
      </c>
      <c r="V242" s="45">
        <v>6995</v>
      </c>
      <c r="W242" s="45">
        <v>4727.0833333333339</v>
      </c>
      <c r="X242" s="41">
        <v>0.77812723373838455</v>
      </c>
      <c r="Y242" s="190"/>
      <c r="Z242" s="46"/>
      <c r="AA242" s="46"/>
      <c r="AC242" s="415">
        <f t="shared" si="22"/>
        <v>1.2851368730479515</v>
      </c>
    </row>
    <row r="243" spans="1:30">
      <c r="A243" s="29" t="s">
        <v>5182</v>
      </c>
      <c r="B243" s="31" t="s">
        <v>4</v>
      </c>
      <c r="C243" s="6" t="s">
        <v>260</v>
      </c>
      <c r="D243" s="20" t="s">
        <v>261</v>
      </c>
      <c r="E243" s="19"/>
      <c r="F243" s="19">
        <v>573</v>
      </c>
      <c r="G243" s="21">
        <v>1775</v>
      </c>
      <c r="H243" s="21">
        <v>1468</v>
      </c>
      <c r="I243" s="8">
        <f>VLOOKUP(C243,'202310-202403出荷数total2403220951'!B:F,5,0)</f>
        <v>525</v>
      </c>
      <c r="J243" s="203">
        <f>VLOOKUP(C243,'出荷数2307～2406total241008110618'!B:F,5,0)</f>
        <v>1084</v>
      </c>
      <c r="K243" s="214">
        <f>VLOOKUP(C243,'出荷数2407-2506total250730101950'!B:F,5,0)</f>
        <v>2352</v>
      </c>
      <c r="L243" s="203">
        <f>VLOOKUP(C:C,total260724105509!B:F,5,0)</f>
        <v>2419</v>
      </c>
      <c r="M243" s="392"/>
      <c r="N243" s="8"/>
      <c r="O243" s="21">
        <f t="shared" si="25"/>
        <v>1007.9166666666667</v>
      </c>
      <c r="P243" s="44">
        <v>1526</v>
      </c>
      <c r="Q243" s="44">
        <v>0</v>
      </c>
      <c r="R243" s="44">
        <v>0</v>
      </c>
      <c r="S243" s="44">
        <v>0</v>
      </c>
      <c r="T243" s="44">
        <v>0</v>
      </c>
      <c r="U243" s="45">
        <v>0</v>
      </c>
      <c r="V243" s="45">
        <v>1526</v>
      </c>
      <c r="W243" s="45">
        <v>518.08333333333326</v>
      </c>
      <c r="X243" s="41">
        <v>1.5851900393184797</v>
      </c>
      <c r="Y243" s="190"/>
      <c r="Z243" s="46"/>
      <c r="AA243" s="46"/>
      <c r="AC243" s="415">
        <f t="shared" si="22"/>
        <v>0.63083918974782971</v>
      </c>
    </row>
    <row r="244" spans="1:30" s="402" customFormat="1">
      <c r="A244" s="29" t="s">
        <v>5183</v>
      </c>
      <c r="B244" s="407" t="s">
        <v>4</v>
      </c>
      <c r="C244" s="404" t="s">
        <v>323</v>
      </c>
      <c r="D244" s="405" t="s">
        <v>324</v>
      </c>
      <c r="E244" s="404"/>
      <c r="F244" s="395">
        <v>4048</v>
      </c>
      <c r="G244" s="397">
        <v>1912</v>
      </c>
      <c r="H244" s="397">
        <v>2073</v>
      </c>
      <c r="I244" s="397">
        <f>VLOOKUP(C244,'202310-202403出荷数total2403220951'!B:F,5,0)</f>
        <v>1230</v>
      </c>
      <c r="J244" s="397">
        <f>VLOOKUP(C244,'出荷数2307～2406total241008110618'!B:F,5,0)</f>
        <v>1618</v>
      </c>
      <c r="K244" s="397">
        <f>VLOOKUP(C244,'出荷数2407-2506total250730101950'!B:F,5,0)</f>
        <v>1274</v>
      </c>
      <c r="L244" s="397" t="e">
        <f>VLOOKUP(C:C,total260724105509!B:F,5,0)</f>
        <v>#N/A</v>
      </c>
      <c r="M244" s="398"/>
      <c r="N244" s="397"/>
      <c r="O244" s="397" t="e">
        <f t="shared" si="25"/>
        <v>#N/A</v>
      </c>
      <c r="P244" s="397">
        <v>0</v>
      </c>
      <c r="Q244" s="397">
        <v>0</v>
      </c>
      <c r="R244" s="397">
        <v>0</v>
      </c>
      <c r="S244" s="397">
        <v>0</v>
      </c>
      <c r="T244" s="397">
        <v>0</v>
      </c>
      <c r="U244" s="399">
        <v>0</v>
      </c>
      <c r="V244" s="399">
        <v>0</v>
      </c>
      <c r="W244" s="399" t="e">
        <v>#N/A</v>
      </c>
      <c r="X244" s="400" t="e">
        <v>#N/A</v>
      </c>
      <c r="Y244" s="190"/>
      <c r="Z244" s="401"/>
      <c r="AA244" s="401"/>
      <c r="AB244" s="406"/>
      <c r="AC244" s="420" t="e">
        <f t="shared" si="22"/>
        <v>#N/A</v>
      </c>
      <c r="AD244" s="406"/>
    </row>
    <row r="245" spans="1:30" s="402" customFormat="1">
      <c r="A245" s="29" t="s">
        <v>5184</v>
      </c>
      <c r="B245" s="407" t="s">
        <v>4</v>
      </c>
      <c r="C245" s="404" t="s">
        <v>325</v>
      </c>
      <c r="D245" s="405" t="s">
        <v>326</v>
      </c>
      <c r="E245" s="404"/>
      <c r="F245" s="395">
        <v>1310</v>
      </c>
      <c r="G245" s="397">
        <v>1493</v>
      </c>
      <c r="H245" s="397">
        <v>1407</v>
      </c>
      <c r="I245" s="397">
        <f>VLOOKUP(C245,'202310-202403出荷数total2403220951'!B:F,5,0)</f>
        <v>699</v>
      </c>
      <c r="J245" s="397">
        <f>VLOOKUP(C245,'出荷数2307～2406total241008110618'!B:F,5,0)</f>
        <v>946</v>
      </c>
      <c r="K245" s="397">
        <f>VLOOKUP(C245,'出荷数2407-2506total250730101950'!B:F,5,0)</f>
        <v>567</v>
      </c>
      <c r="L245" s="397" t="e">
        <f>VLOOKUP(C:C,total260724105509!B:F,5,0)</f>
        <v>#N/A</v>
      </c>
      <c r="M245" s="398"/>
      <c r="N245" s="397"/>
      <c r="O245" s="397" t="e">
        <f t="shared" si="25"/>
        <v>#N/A</v>
      </c>
      <c r="P245" s="397">
        <v>0</v>
      </c>
      <c r="Q245" s="397">
        <v>0</v>
      </c>
      <c r="R245" s="397">
        <v>0</v>
      </c>
      <c r="S245" s="397">
        <v>0</v>
      </c>
      <c r="T245" s="397">
        <v>0</v>
      </c>
      <c r="U245" s="399">
        <v>0</v>
      </c>
      <c r="V245" s="399">
        <v>0</v>
      </c>
      <c r="W245" s="399" t="e">
        <v>#N/A</v>
      </c>
      <c r="X245" s="400" t="e">
        <v>#N/A</v>
      </c>
      <c r="Y245" s="190"/>
      <c r="Z245" s="401"/>
      <c r="AA245" s="401"/>
      <c r="AB245" s="406"/>
      <c r="AC245" s="420" t="e">
        <f t="shared" si="22"/>
        <v>#N/A</v>
      </c>
      <c r="AD245" s="406"/>
    </row>
    <row r="246" spans="1:30">
      <c r="A246" s="29" t="s">
        <v>5185</v>
      </c>
      <c r="B246" s="31" t="s">
        <v>4</v>
      </c>
      <c r="C246" s="6" t="s">
        <v>262</v>
      </c>
      <c r="D246" s="20" t="s">
        <v>263</v>
      </c>
      <c r="E246" s="19"/>
      <c r="F246" s="19">
        <v>1730</v>
      </c>
      <c r="G246" s="21">
        <v>1717</v>
      </c>
      <c r="H246" s="21">
        <v>1895</v>
      </c>
      <c r="I246" s="8">
        <f>VLOOKUP(C246,'202310-202403出荷数total2403220951'!B:F,5,0)</f>
        <v>573</v>
      </c>
      <c r="J246" s="203">
        <f>VLOOKUP(C246,'出荷数2307～2406total241008110618'!B:F,5,0)</f>
        <v>1029</v>
      </c>
      <c r="K246" s="214">
        <f>VLOOKUP(C246,'出荷数2407-2506total250730101950'!B:F,5,0)</f>
        <v>678</v>
      </c>
      <c r="L246" s="203">
        <f>VLOOKUP(C:C,total260724105509!B:F,5,0)</f>
        <v>705</v>
      </c>
      <c r="M246" s="392"/>
      <c r="N246" s="8"/>
      <c r="O246" s="21">
        <f t="shared" si="25"/>
        <v>293.75</v>
      </c>
      <c r="P246" s="44">
        <v>1699</v>
      </c>
      <c r="Q246" s="44">
        <v>0</v>
      </c>
      <c r="R246" s="44">
        <v>0</v>
      </c>
      <c r="S246" s="44">
        <v>0</v>
      </c>
      <c r="T246" s="44">
        <v>0</v>
      </c>
      <c r="U246" s="45">
        <v>0</v>
      </c>
      <c r="V246" s="45">
        <v>1699</v>
      </c>
      <c r="W246" s="45">
        <v>1405.25</v>
      </c>
      <c r="X246" s="41">
        <v>0.41494997057092409</v>
      </c>
      <c r="Y246" s="190"/>
      <c r="Z246" s="46"/>
      <c r="AA246" s="46"/>
      <c r="AC246" s="415">
        <f t="shared" si="22"/>
        <v>2.4099290780141844</v>
      </c>
    </row>
    <row r="247" spans="1:30">
      <c r="A247" s="29" t="s">
        <v>5186</v>
      </c>
      <c r="B247" s="31" t="s">
        <v>4</v>
      </c>
      <c r="C247" s="17" t="s">
        <v>327</v>
      </c>
      <c r="D247" s="24" t="s">
        <v>328</v>
      </c>
      <c r="E247" s="23"/>
      <c r="F247" s="19">
        <v>1710</v>
      </c>
      <c r="G247" s="21">
        <v>1333</v>
      </c>
      <c r="H247" s="21">
        <v>1404</v>
      </c>
      <c r="I247" s="8">
        <f>VLOOKUP(C247,'202310-202403出荷数total2403220951'!B:F,5,0)</f>
        <v>317</v>
      </c>
      <c r="J247" s="203">
        <f>VLOOKUP(C247,'出荷数2307～2406total241008110618'!B:F,5,0)</f>
        <v>490</v>
      </c>
      <c r="K247" s="214">
        <f>VLOOKUP(C247,'出荷数2407-2506total250730101950'!B:F,5,0)</f>
        <v>495</v>
      </c>
      <c r="L247" s="203">
        <f>VLOOKUP(C:C,total260724105509!B:F,5,0)</f>
        <v>934</v>
      </c>
      <c r="M247" s="392"/>
      <c r="N247" s="8"/>
      <c r="O247" s="21">
        <f t="shared" si="25"/>
        <v>389.16666666666663</v>
      </c>
      <c r="P247" s="44">
        <v>1454</v>
      </c>
      <c r="Q247" s="44">
        <v>0</v>
      </c>
      <c r="R247" s="44">
        <v>0</v>
      </c>
      <c r="S247" s="44">
        <v>0</v>
      </c>
      <c r="T247" s="44">
        <v>0</v>
      </c>
      <c r="U247" s="45">
        <v>0</v>
      </c>
      <c r="V247" s="45">
        <v>1454</v>
      </c>
      <c r="W247" s="45">
        <v>1064.8333333333335</v>
      </c>
      <c r="X247" s="41">
        <v>0.64236588720770293</v>
      </c>
      <c r="Y247" s="190"/>
      <c r="Z247" s="46"/>
      <c r="AA247" s="46"/>
      <c r="AC247" s="415">
        <f t="shared" si="22"/>
        <v>1.556745182012848</v>
      </c>
    </row>
    <row r="248" spans="1:30" s="402" customFormat="1" ht="15.75">
      <c r="A248" s="29" t="s">
        <v>5187</v>
      </c>
      <c r="B248" s="407" t="s">
        <v>4</v>
      </c>
      <c r="C248" s="404" t="s">
        <v>264</v>
      </c>
      <c r="D248" s="405" t="s">
        <v>265</v>
      </c>
      <c r="E248" s="404"/>
      <c r="F248" s="395">
        <v>4845</v>
      </c>
      <c r="G248" s="397">
        <v>7700</v>
      </c>
      <c r="H248" s="397">
        <v>1951</v>
      </c>
      <c r="I248" s="397" t="e">
        <f>VLOOKUP(C248,'202310-202403出荷数total2403220951'!B:F,5,0)</f>
        <v>#N/A</v>
      </c>
      <c r="J248" s="397" t="e">
        <f>VLOOKUP(C248,'出荷数2307～2406total241008110618'!B:F,5,0)</f>
        <v>#N/A</v>
      </c>
      <c r="K248" s="397" t="e">
        <f>VLOOKUP(C248,'出荷数2407-2506total250730101950'!B:F,5,0)</f>
        <v>#N/A</v>
      </c>
      <c r="L248" s="397" t="e">
        <f>VLOOKUP(C:C,total260724105509!B:F,5,0)</f>
        <v>#N/A</v>
      </c>
      <c r="M248" s="398"/>
      <c r="N248" s="397"/>
      <c r="O248" s="397" t="e">
        <f t="shared" si="25"/>
        <v>#N/A</v>
      </c>
      <c r="P248" s="397">
        <v>0</v>
      </c>
      <c r="Q248" s="397">
        <v>0</v>
      </c>
      <c r="R248" s="397">
        <v>0</v>
      </c>
      <c r="S248" s="397">
        <v>0</v>
      </c>
      <c r="T248" s="397">
        <v>0</v>
      </c>
      <c r="U248" s="399">
        <v>0</v>
      </c>
      <c r="V248" s="399">
        <v>0</v>
      </c>
      <c r="W248" s="399" t="e">
        <v>#N/A</v>
      </c>
      <c r="X248" s="400" t="e">
        <v>#N/A</v>
      </c>
      <c r="Y248" s="190"/>
      <c r="Z248" s="401"/>
      <c r="AA248" s="401"/>
      <c r="AC248" s="417" t="e">
        <f t="shared" si="22"/>
        <v>#N/A</v>
      </c>
    </row>
    <row r="249" spans="1:30">
      <c r="A249" s="29" t="s">
        <v>5188</v>
      </c>
      <c r="B249" s="31" t="s">
        <v>4</v>
      </c>
      <c r="C249" s="17" t="s">
        <v>329</v>
      </c>
      <c r="D249" s="24" t="s">
        <v>330</v>
      </c>
      <c r="E249" s="23"/>
      <c r="F249" s="19">
        <v>11021</v>
      </c>
      <c r="G249" s="21">
        <v>6767</v>
      </c>
      <c r="H249" s="21">
        <v>4852</v>
      </c>
      <c r="I249" s="8">
        <f>VLOOKUP(C249,'202310-202403出荷数total2403220951'!B:F,5,0)</f>
        <v>2771</v>
      </c>
      <c r="J249" s="203">
        <f>VLOOKUP(C249,'出荷数2307～2406total241008110618'!B:F,5,0)</f>
        <v>4651</v>
      </c>
      <c r="K249" s="214">
        <f>VLOOKUP(C249,'出荷数2407-2506total250730101950'!B:F,5,0)</f>
        <v>5139</v>
      </c>
      <c r="L249" s="203">
        <f>VLOOKUP(C:C,total260724105509!B:F,5,0)</f>
        <v>5284</v>
      </c>
      <c r="M249" s="392"/>
      <c r="N249" s="211">
        <v>3000</v>
      </c>
      <c r="O249" s="211">
        <v>3000</v>
      </c>
      <c r="P249" s="44">
        <v>3170</v>
      </c>
      <c r="Q249" s="44">
        <v>900</v>
      </c>
      <c r="R249" s="44">
        <v>7000</v>
      </c>
      <c r="S249" s="44">
        <v>0</v>
      </c>
      <c r="T249" s="44">
        <v>1000</v>
      </c>
      <c r="U249" s="45">
        <v>-100</v>
      </c>
      <c r="V249" s="45">
        <v>9170</v>
      </c>
      <c r="W249" s="45">
        <v>6170</v>
      </c>
      <c r="X249" s="41">
        <v>1.6668769716088327</v>
      </c>
      <c r="Y249" s="190"/>
      <c r="Z249" s="46"/>
      <c r="AA249" s="46"/>
      <c r="AC249" s="415">
        <f t="shared" si="22"/>
        <v>0.59992429977289929</v>
      </c>
    </row>
    <row r="250" spans="1:30" s="402" customFormat="1" ht="15.75">
      <c r="A250" s="29" t="s">
        <v>5189</v>
      </c>
      <c r="B250" s="407" t="s">
        <v>4</v>
      </c>
      <c r="C250" s="404" t="s">
        <v>331</v>
      </c>
      <c r="D250" s="405" t="s">
        <v>1309</v>
      </c>
      <c r="E250" s="404" t="s">
        <v>186</v>
      </c>
      <c r="F250" s="395">
        <v>1700</v>
      </c>
      <c r="G250" s="397">
        <v>294</v>
      </c>
      <c r="H250" s="397">
        <v>198</v>
      </c>
      <c r="I250" s="397" t="e">
        <f>VLOOKUP(C250,'202310-202403出荷数total2403220951'!B:F,5,0)</f>
        <v>#N/A</v>
      </c>
      <c r="J250" s="397" t="e">
        <f>VLOOKUP(C250,'出荷数2307～2406total241008110618'!B:F,5,0)</f>
        <v>#N/A</v>
      </c>
      <c r="K250" s="397" t="e">
        <f>VLOOKUP(C250,'出荷数2407-2506total250730101950'!B:F,5,0)</f>
        <v>#N/A</v>
      </c>
      <c r="L250" s="397" t="e">
        <f>VLOOKUP(C:C,total260724105509!B:F,5,0)</f>
        <v>#N/A</v>
      </c>
      <c r="M250" s="398"/>
      <c r="N250" s="397"/>
      <c r="O250" s="397" t="e">
        <f t="shared" ref="O250:O257" si="26">L250/12*5</f>
        <v>#N/A</v>
      </c>
      <c r="P250" s="397">
        <v>0</v>
      </c>
      <c r="Q250" s="397">
        <v>0</v>
      </c>
      <c r="R250" s="397">
        <v>0</v>
      </c>
      <c r="S250" s="397">
        <v>0</v>
      </c>
      <c r="T250" s="397">
        <v>0</v>
      </c>
      <c r="U250" s="399">
        <v>0</v>
      </c>
      <c r="V250" s="399">
        <v>0</v>
      </c>
      <c r="W250" s="399" t="e">
        <v>#N/A</v>
      </c>
      <c r="X250" s="400" t="e">
        <v>#N/A</v>
      </c>
      <c r="Y250" s="190"/>
      <c r="Z250" s="401"/>
      <c r="AA250" s="401"/>
      <c r="AC250" s="417" t="e">
        <f t="shared" si="22"/>
        <v>#N/A</v>
      </c>
    </row>
    <row r="251" spans="1:30" s="152" customFormat="1">
      <c r="A251" s="29" t="s">
        <v>5190</v>
      </c>
      <c r="B251" s="155" t="s">
        <v>4</v>
      </c>
      <c r="C251" s="153" t="s">
        <v>266</v>
      </c>
      <c r="D251" s="154" t="s">
        <v>1266</v>
      </c>
      <c r="E251" s="153"/>
      <c r="F251" s="146">
        <v>2398</v>
      </c>
      <c r="G251" s="148">
        <v>1863</v>
      </c>
      <c r="H251" s="148">
        <v>1640</v>
      </c>
      <c r="I251" s="148">
        <f>VLOOKUP(C251,'202310-202403出荷数total2403220951'!B:F,5,0)</f>
        <v>720</v>
      </c>
      <c r="J251" s="148">
        <f>VLOOKUP(C251,'出荷数2307～2406total241008110618'!B:F,5,0)</f>
        <v>4600</v>
      </c>
      <c r="K251" s="214" t="e">
        <f>VLOOKUP(C251,'出荷数2407-2506total250730101950'!B:F,5,0)</f>
        <v>#N/A</v>
      </c>
      <c r="L251" s="203">
        <f>VLOOKUP(C:C,total260724105509!B:F,5,0)</f>
        <v>1</v>
      </c>
      <c r="M251" s="392"/>
      <c r="N251" s="8"/>
      <c r="O251" s="21">
        <f t="shared" si="26"/>
        <v>0.41666666666666663</v>
      </c>
      <c r="P251" s="148">
        <v>5</v>
      </c>
      <c r="Q251" s="148">
        <v>0</v>
      </c>
      <c r="R251" s="148">
        <v>0</v>
      </c>
      <c r="S251" s="148">
        <v>0</v>
      </c>
      <c r="T251" s="148">
        <v>0</v>
      </c>
      <c r="U251" s="149">
        <v>0</v>
      </c>
      <c r="V251" s="149">
        <v>5</v>
      </c>
      <c r="W251" s="149">
        <v>4.583333333333333</v>
      </c>
      <c r="X251" s="150">
        <v>0.2</v>
      </c>
      <c r="Y251" s="190"/>
      <c r="Z251" s="151"/>
      <c r="AA251" s="151"/>
      <c r="AB251" s="191"/>
      <c r="AC251" s="416">
        <f t="shared" si="22"/>
        <v>5</v>
      </c>
      <c r="AD251" s="191"/>
    </row>
    <row r="252" spans="1:30" s="152" customFormat="1">
      <c r="A252" s="29" t="s">
        <v>5191</v>
      </c>
      <c r="B252" s="155" t="s">
        <v>4</v>
      </c>
      <c r="C252" s="153" t="s">
        <v>267</v>
      </c>
      <c r="D252" s="154" t="s">
        <v>1265</v>
      </c>
      <c r="E252" s="153"/>
      <c r="F252" s="146">
        <v>5642</v>
      </c>
      <c r="G252" s="148">
        <v>200</v>
      </c>
      <c r="H252" s="148">
        <v>1430</v>
      </c>
      <c r="I252" s="148">
        <f>VLOOKUP(C252,'202310-202403出荷数total2403220951'!B:F,5,0)</f>
        <v>285</v>
      </c>
      <c r="J252" s="148">
        <f>VLOOKUP(C252,'出荷数2307～2406total241008110618'!B:F,5,0)</f>
        <v>287</v>
      </c>
      <c r="K252" s="214">
        <f>VLOOKUP(C252,'出荷数2407-2506total250730101950'!B:F,5,0)</f>
        <v>291</v>
      </c>
      <c r="L252" s="203">
        <f>VLOOKUP(C:C,total260724105509!B:F,5,0)</f>
        <v>344</v>
      </c>
      <c r="M252" s="392"/>
      <c r="N252" s="8"/>
      <c r="O252" s="21">
        <f t="shared" si="26"/>
        <v>143.33333333333334</v>
      </c>
      <c r="P252" s="148">
        <v>972</v>
      </c>
      <c r="Q252" s="148">
        <v>0</v>
      </c>
      <c r="R252" s="148">
        <v>0</v>
      </c>
      <c r="S252" s="148">
        <v>0</v>
      </c>
      <c r="T252" s="148">
        <v>0</v>
      </c>
      <c r="U252" s="149">
        <v>0</v>
      </c>
      <c r="V252" s="149">
        <v>972</v>
      </c>
      <c r="W252" s="149">
        <v>828.66666666666663</v>
      </c>
      <c r="X252" s="150">
        <v>0.35390946502057613</v>
      </c>
      <c r="Y252" s="190"/>
      <c r="Z252" s="151"/>
      <c r="AA252" s="151"/>
      <c r="AB252" s="191"/>
      <c r="AC252" s="416">
        <f t="shared" si="22"/>
        <v>2.8255813953488373</v>
      </c>
      <c r="AD252" s="191"/>
    </row>
    <row r="253" spans="1:30" s="200" customFormat="1">
      <c r="A253" s="29" t="s">
        <v>5192</v>
      </c>
      <c r="B253" s="212" t="s">
        <v>4</v>
      </c>
      <c r="C253" s="235" t="s">
        <v>332</v>
      </c>
      <c r="D253" s="236" t="s">
        <v>333</v>
      </c>
      <c r="E253" s="235"/>
      <c r="F253" s="194">
        <v>428</v>
      </c>
      <c r="G253" s="196">
        <v>1103</v>
      </c>
      <c r="H253" s="196">
        <v>787</v>
      </c>
      <c r="I253" s="196">
        <f>VLOOKUP(C253,'202310-202403出荷数total2403220951'!B:F,5,0)</f>
        <v>481</v>
      </c>
      <c r="J253" s="196">
        <f>VLOOKUP(C253,'出荷数2307～2406total241008110618'!B:F,5,0)</f>
        <v>533</v>
      </c>
      <c r="K253" s="196">
        <f>VLOOKUP(C253,'出荷数2407-2506total250730101950'!B:F,5,0)</f>
        <v>617</v>
      </c>
      <c r="L253" s="203">
        <f>VLOOKUP(C:C,total260724105509!B:F,5,0)</f>
        <v>603</v>
      </c>
      <c r="M253" s="392"/>
      <c r="N253" s="196"/>
      <c r="O253" s="196">
        <f t="shared" si="26"/>
        <v>251.25</v>
      </c>
      <c r="P253" s="196">
        <v>165</v>
      </c>
      <c r="Q253" s="196">
        <v>0</v>
      </c>
      <c r="R253" s="196">
        <v>0</v>
      </c>
      <c r="S253" s="196">
        <v>0</v>
      </c>
      <c r="T253" s="196">
        <v>0</v>
      </c>
      <c r="U253" s="197">
        <v>0</v>
      </c>
      <c r="V253" s="197">
        <v>165</v>
      </c>
      <c r="W253" s="197">
        <v>-86.25</v>
      </c>
      <c r="X253" s="198">
        <v>3.6545454545454548</v>
      </c>
      <c r="Y253" s="190"/>
      <c r="Z253" s="199"/>
      <c r="AA253" s="199"/>
      <c r="AB253" s="201"/>
      <c r="AC253" s="419">
        <f t="shared" si="22"/>
        <v>0.27363184079601988</v>
      </c>
      <c r="AD253" s="201"/>
    </row>
    <row r="254" spans="1:30" s="200" customFormat="1">
      <c r="A254" s="29" t="s">
        <v>5193</v>
      </c>
      <c r="B254" s="212" t="s">
        <v>4</v>
      </c>
      <c r="C254" s="235" t="s">
        <v>268</v>
      </c>
      <c r="D254" s="236" t="s">
        <v>4102</v>
      </c>
      <c r="E254" s="235"/>
      <c r="F254" s="194">
        <v>1178</v>
      </c>
      <c r="G254" s="196">
        <v>1650</v>
      </c>
      <c r="H254" s="196">
        <v>1270</v>
      </c>
      <c r="I254" s="196">
        <f>VLOOKUP(C254,'202310-202403出荷数total2403220951'!B:F,5,0)</f>
        <v>496</v>
      </c>
      <c r="J254" s="196">
        <f>VLOOKUP(C254,'出荷数2307～2406total241008110618'!B:F,5,0)</f>
        <v>962</v>
      </c>
      <c r="K254" s="214">
        <f>VLOOKUP(C254,'出荷数2407-2506total250730101950'!B:F,5,0)</f>
        <v>596</v>
      </c>
      <c r="L254" s="203">
        <f>VLOOKUP(C:C,total260724105509!B:F,5,0)</f>
        <v>122</v>
      </c>
      <c r="M254" s="392" t="str">
        <f>VLOOKUP(C:C,処分売価!A:P,15,0)</f>
        <v>処分品</v>
      </c>
      <c r="N254" s="8"/>
      <c r="O254" s="21">
        <f t="shared" si="26"/>
        <v>50.833333333333329</v>
      </c>
      <c r="P254" s="196">
        <v>0</v>
      </c>
      <c r="Q254" s="196">
        <v>0</v>
      </c>
      <c r="R254" s="196">
        <v>0</v>
      </c>
      <c r="S254" s="196">
        <v>0</v>
      </c>
      <c r="T254" s="196">
        <v>0</v>
      </c>
      <c r="U254" s="197">
        <v>0</v>
      </c>
      <c r="V254" s="197">
        <v>0</v>
      </c>
      <c r="W254" s="197">
        <v>-50.833333333333329</v>
      </c>
      <c r="X254" s="198" t="e">
        <v>#DIV/0!</v>
      </c>
      <c r="Y254" s="190"/>
      <c r="Z254" s="199"/>
      <c r="AA254" s="199"/>
      <c r="AB254" s="201"/>
      <c r="AC254" s="419">
        <f t="shared" si="22"/>
        <v>0</v>
      </c>
      <c r="AD254" s="201"/>
    </row>
    <row r="255" spans="1:30">
      <c r="A255" s="29" t="s">
        <v>5194</v>
      </c>
      <c r="B255" s="31" t="s">
        <v>4</v>
      </c>
      <c r="C255" s="17" t="s">
        <v>270</v>
      </c>
      <c r="D255" s="24" t="s">
        <v>271</v>
      </c>
      <c r="E255" s="23"/>
      <c r="F255" s="19">
        <v>3399</v>
      </c>
      <c r="G255" s="21">
        <v>3090</v>
      </c>
      <c r="H255" s="21">
        <v>3886</v>
      </c>
      <c r="I255" s="8">
        <f>VLOOKUP(C255,'202310-202403出荷数total2403220951'!B:F,5,0)</f>
        <v>1077</v>
      </c>
      <c r="J255" s="203">
        <f>VLOOKUP(C255,'出荷数2307～2406total241008110618'!B:F,5,0)</f>
        <v>1997</v>
      </c>
      <c r="K255" s="214">
        <f>VLOOKUP(C255,'出荷数2407-2506total250730101950'!B:F,5,0)</f>
        <v>1751</v>
      </c>
      <c r="L255" s="203">
        <f>VLOOKUP(C:C,total260724105509!B:F,5,0)</f>
        <v>1245</v>
      </c>
      <c r="M255" s="392" t="str">
        <f>VLOOKUP(C:C,処分売価!A:P,15,0)</f>
        <v>処分品</v>
      </c>
      <c r="N255" s="8"/>
      <c r="O255" s="21">
        <f t="shared" si="26"/>
        <v>518.75</v>
      </c>
      <c r="P255" s="44">
        <v>1034</v>
      </c>
      <c r="Q255" s="44">
        <v>0</v>
      </c>
      <c r="R255" s="44">
        <v>0</v>
      </c>
      <c r="S255" s="44">
        <v>0</v>
      </c>
      <c r="T255" s="44">
        <v>0</v>
      </c>
      <c r="U255" s="45">
        <v>0</v>
      </c>
      <c r="V255" s="45">
        <v>1034</v>
      </c>
      <c r="W255" s="45">
        <v>515.25</v>
      </c>
      <c r="X255" s="41">
        <v>1.2040618955512572</v>
      </c>
      <c r="Y255" s="190"/>
      <c r="Z255" s="46"/>
      <c r="AA255" s="46"/>
      <c r="AC255" s="415">
        <f t="shared" si="22"/>
        <v>0.83052208835341368</v>
      </c>
    </row>
    <row r="256" spans="1:30" s="402" customFormat="1" ht="15.75">
      <c r="A256" s="29" t="s">
        <v>5195</v>
      </c>
      <c r="B256" s="407" t="s">
        <v>4</v>
      </c>
      <c r="C256" s="404" t="s">
        <v>713</v>
      </c>
      <c r="D256" s="405" t="s">
        <v>1310</v>
      </c>
      <c r="E256" s="404"/>
      <c r="F256" s="395" t="e">
        <f>VLOOKUP(C256,#REF!,17,0 )</f>
        <v>#REF!</v>
      </c>
      <c r="G256" s="397">
        <v>18471</v>
      </c>
      <c r="H256" s="397">
        <v>11873</v>
      </c>
      <c r="I256" s="397">
        <f>VLOOKUP(C256,'202310-202403出荷数total2403220951'!B:F,5,0)</f>
        <v>21</v>
      </c>
      <c r="J256" s="397">
        <f>VLOOKUP(C256,'出荷数2307～2406total241008110618'!B:F,5,0)</f>
        <v>179</v>
      </c>
      <c r="K256" s="397">
        <f>VLOOKUP(C256,'出荷数2407-2506total250730101950'!B:F,5,0)</f>
        <v>20</v>
      </c>
      <c r="L256" s="397" t="e">
        <f>VLOOKUP(C:C,total260724105509!B:F,5,0)</f>
        <v>#N/A</v>
      </c>
      <c r="M256" s="398" t="str">
        <f>VLOOKUP(C:C,処分売価!A:P,15,0)</f>
        <v>処分品</v>
      </c>
      <c r="N256" s="397"/>
      <c r="O256" s="397" t="e">
        <f t="shared" si="26"/>
        <v>#N/A</v>
      </c>
      <c r="P256" s="397">
        <v>0</v>
      </c>
      <c r="Q256" s="397">
        <v>0</v>
      </c>
      <c r="R256" s="397">
        <v>0</v>
      </c>
      <c r="S256" s="397">
        <v>0</v>
      </c>
      <c r="T256" s="397">
        <v>0</v>
      </c>
      <c r="U256" s="399">
        <v>0</v>
      </c>
      <c r="V256" s="399">
        <v>0</v>
      </c>
      <c r="W256" s="399" t="e">
        <v>#N/A</v>
      </c>
      <c r="X256" s="400" t="e">
        <v>#N/A</v>
      </c>
      <c r="Y256" s="190"/>
      <c r="Z256" s="401"/>
      <c r="AA256" s="401"/>
      <c r="AC256" s="417" t="e">
        <f t="shared" si="22"/>
        <v>#N/A</v>
      </c>
    </row>
    <row r="257" spans="1:30">
      <c r="A257" s="29" t="s">
        <v>5196</v>
      </c>
      <c r="B257" s="31" t="s">
        <v>4</v>
      </c>
      <c r="C257" s="17" t="s">
        <v>273</v>
      </c>
      <c r="D257" s="24" t="s">
        <v>274</v>
      </c>
      <c r="E257" s="23"/>
      <c r="F257" s="19">
        <v>1919</v>
      </c>
      <c r="G257" s="21">
        <v>2904</v>
      </c>
      <c r="H257" s="21">
        <v>2412</v>
      </c>
      <c r="I257" s="8">
        <f>VLOOKUP(C257,'202310-202403出荷数total2403220951'!B:F,5,0)</f>
        <v>850</v>
      </c>
      <c r="J257" s="203">
        <f>VLOOKUP(C257,'出荷数2307～2406total241008110618'!B:F,5,0)</f>
        <v>2028</v>
      </c>
      <c r="K257" s="214">
        <f>VLOOKUP(C257,'出荷数2407-2506total250730101950'!B:F,5,0)</f>
        <v>1107</v>
      </c>
      <c r="L257" s="203">
        <f>VLOOKUP(C:C,total260724105509!B:F,5,0)</f>
        <v>457</v>
      </c>
      <c r="M257" s="392" t="str">
        <f>VLOOKUP(C:C,処分売価!A:P,15,0)</f>
        <v>処分品</v>
      </c>
      <c r="N257" s="8"/>
      <c r="O257" s="21">
        <f t="shared" si="26"/>
        <v>190.41666666666669</v>
      </c>
      <c r="P257" s="44">
        <v>3065</v>
      </c>
      <c r="Q257" s="44">
        <v>0</v>
      </c>
      <c r="R257" s="44">
        <v>0</v>
      </c>
      <c r="S257" s="44">
        <v>0</v>
      </c>
      <c r="T257" s="44">
        <v>0</v>
      </c>
      <c r="U257" s="45">
        <v>0</v>
      </c>
      <c r="V257" s="45">
        <v>3065</v>
      </c>
      <c r="W257" s="45">
        <v>2874.5833333333335</v>
      </c>
      <c r="X257" s="41">
        <v>0.14910277324632953</v>
      </c>
      <c r="Y257" s="190"/>
      <c r="Z257" s="46"/>
      <c r="AA257" s="46"/>
      <c r="AC257" s="415">
        <f t="shared" si="22"/>
        <v>6.7067833698030634</v>
      </c>
    </row>
    <row r="258" spans="1:30">
      <c r="A258" s="29" t="s">
        <v>5197</v>
      </c>
      <c r="B258" s="31" t="s">
        <v>4</v>
      </c>
      <c r="C258" s="17" t="s">
        <v>709</v>
      </c>
      <c r="D258" s="24" t="s">
        <v>717</v>
      </c>
      <c r="E258" s="23"/>
      <c r="F258" s="19">
        <v>0</v>
      </c>
      <c r="G258" s="21">
        <v>0</v>
      </c>
      <c r="H258" s="21">
        <v>8393</v>
      </c>
      <c r="I258" s="8">
        <f>VLOOKUP(C258,'202310-202403出荷数total2403220951'!B:F,5,0)</f>
        <v>7931</v>
      </c>
      <c r="J258" s="203">
        <f>VLOOKUP(C258,'出荷数2307～2406total241008110618'!B:F,5,0)</f>
        <v>17588</v>
      </c>
      <c r="K258" s="214">
        <f>VLOOKUP(C258,'出荷数2407-2506total250730101950'!B:F,5,0)</f>
        <v>16987</v>
      </c>
      <c r="L258" s="203">
        <f>VLOOKUP(C:C,total260724105509!B:F,5,0)</f>
        <v>17430</v>
      </c>
      <c r="M258" s="392"/>
      <c r="N258" s="211">
        <v>12000</v>
      </c>
      <c r="O258" s="211">
        <v>12000</v>
      </c>
      <c r="P258" s="44">
        <v>7345</v>
      </c>
      <c r="Q258" s="44">
        <v>100</v>
      </c>
      <c r="R258" s="44">
        <v>5000</v>
      </c>
      <c r="S258" s="44">
        <v>0</v>
      </c>
      <c r="T258" s="44">
        <v>100</v>
      </c>
      <c r="U258" s="45">
        <v>0</v>
      </c>
      <c r="V258" s="45">
        <v>12245</v>
      </c>
      <c r="W258" s="45">
        <v>245</v>
      </c>
      <c r="X258" s="41">
        <v>2.3730428863172226</v>
      </c>
      <c r="Y258" s="190"/>
      <c r="Z258" s="46"/>
      <c r="AA258" s="46"/>
      <c r="AC258" s="415">
        <f t="shared" si="22"/>
        <v>0.42139988525530692</v>
      </c>
    </row>
    <row r="259" spans="1:30">
      <c r="A259" s="29" t="s">
        <v>5198</v>
      </c>
      <c r="B259" s="31" t="s">
        <v>4</v>
      </c>
      <c r="C259" s="17" t="s">
        <v>4100</v>
      </c>
      <c r="D259" s="24" t="s">
        <v>4427</v>
      </c>
      <c r="E259" s="23"/>
      <c r="F259" s="19"/>
      <c r="G259" s="21"/>
      <c r="H259" s="21"/>
      <c r="I259" s="8" t="e">
        <f>VLOOKUP(C259,'202310-202403出荷数total2403220951'!B:F,5,0)</f>
        <v>#N/A</v>
      </c>
      <c r="J259" s="203" t="e">
        <f>VLOOKUP(C259,'出荷数2307～2406total241008110618'!B:F,5,0)</f>
        <v>#N/A</v>
      </c>
      <c r="K259" s="214" t="e">
        <f>VLOOKUP(C259,'出荷数2407-2506total250730101950'!B:F,5,0)</f>
        <v>#N/A</v>
      </c>
      <c r="L259" s="203">
        <f>VLOOKUP(C:C,total260724105509!B:F,5,0)</f>
        <v>311</v>
      </c>
      <c r="M259" s="392"/>
      <c r="N259" s="213">
        <v>1500</v>
      </c>
      <c r="O259" s="211">
        <v>1500</v>
      </c>
      <c r="P259" s="44">
        <v>2557</v>
      </c>
      <c r="Q259" s="44">
        <v>750</v>
      </c>
      <c r="R259" s="44">
        <v>0</v>
      </c>
      <c r="S259" s="44">
        <v>0</v>
      </c>
      <c r="T259" s="44">
        <v>750</v>
      </c>
      <c r="U259" s="45">
        <v>0</v>
      </c>
      <c r="V259" s="45">
        <v>1807</v>
      </c>
      <c r="W259" s="45">
        <v>307</v>
      </c>
      <c r="X259" s="41">
        <v>0.12162690653109112</v>
      </c>
      <c r="Y259" s="190"/>
      <c r="Z259" s="46"/>
      <c r="AA259" s="46"/>
      <c r="AC259" s="415">
        <f t="shared" si="22"/>
        <v>8.2218649517684881</v>
      </c>
    </row>
    <row r="260" spans="1:30" s="402" customFormat="1">
      <c r="A260" s="29" t="s">
        <v>5199</v>
      </c>
      <c r="B260" s="407" t="s">
        <v>4</v>
      </c>
      <c r="C260" s="404" t="s">
        <v>275</v>
      </c>
      <c r="D260" s="405" t="s">
        <v>276</v>
      </c>
      <c r="E260" s="404"/>
      <c r="F260" s="395">
        <v>2255</v>
      </c>
      <c r="G260" s="397">
        <v>2545</v>
      </c>
      <c r="H260" s="397">
        <v>2670</v>
      </c>
      <c r="I260" s="397">
        <f>VLOOKUP(C260,'202310-202403出荷数total2403220951'!B:F,5,0)</f>
        <v>879</v>
      </c>
      <c r="J260" s="397">
        <f>VLOOKUP(C260,'出荷数2307～2406total241008110618'!B:F,5,0)</f>
        <v>2296</v>
      </c>
      <c r="K260" s="397">
        <f>VLOOKUP(C260,'出荷数2407-2506total250730101950'!B:F,5,0)</f>
        <v>457</v>
      </c>
      <c r="L260" s="397" t="e">
        <f>VLOOKUP(C:C,total260724105509!B:F,5,0)</f>
        <v>#N/A</v>
      </c>
      <c r="M260" s="398" t="str">
        <f>VLOOKUP(C:C,処分売価!A:P,15,0)</f>
        <v>処分品</v>
      </c>
      <c r="N260" s="397"/>
      <c r="O260" s="397" t="e">
        <f>L260/12*5</f>
        <v>#N/A</v>
      </c>
      <c r="P260" s="397">
        <v>0</v>
      </c>
      <c r="Q260" s="397">
        <v>0</v>
      </c>
      <c r="R260" s="397">
        <v>0</v>
      </c>
      <c r="S260" s="397">
        <v>0</v>
      </c>
      <c r="T260" s="397">
        <v>0</v>
      </c>
      <c r="U260" s="399">
        <v>0</v>
      </c>
      <c r="V260" s="399">
        <v>0</v>
      </c>
      <c r="W260" s="399" t="e">
        <v>#N/A</v>
      </c>
      <c r="X260" s="400" t="e">
        <v>#N/A</v>
      </c>
      <c r="Y260" s="190"/>
      <c r="Z260" s="401"/>
      <c r="AA260" s="401"/>
      <c r="AB260" s="406"/>
      <c r="AC260" s="420" t="e">
        <f t="shared" si="22"/>
        <v>#N/A</v>
      </c>
      <c r="AD260" s="406"/>
    </row>
    <row r="261" spans="1:30">
      <c r="A261" s="29" t="s">
        <v>5200</v>
      </c>
      <c r="B261" s="31" t="s">
        <v>4</v>
      </c>
      <c r="C261" s="17" t="s">
        <v>3793</v>
      </c>
      <c r="D261" s="24" t="s">
        <v>276</v>
      </c>
      <c r="E261" s="23"/>
      <c r="F261" s="19"/>
      <c r="G261" s="21"/>
      <c r="H261" s="21"/>
      <c r="I261" s="8" t="e">
        <f>VLOOKUP(C261,'202310-202403出荷数total2403220951'!B:F,5,0)</f>
        <v>#N/A</v>
      </c>
      <c r="J261" s="203" t="e">
        <f>VLOOKUP(C261,'出荷数2307～2406total241008110618'!B:F,5,0)</f>
        <v>#N/A</v>
      </c>
      <c r="K261" s="214">
        <f>VLOOKUP(C261,'出荷数2407-2506total250730101950'!B:F,5,0)</f>
        <v>1929</v>
      </c>
      <c r="L261" s="203">
        <f>VLOOKUP(C:C,total260724105509!B:F,5,0)</f>
        <v>1575</v>
      </c>
      <c r="M261" s="392"/>
      <c r="N261" s="211">
        <v>2000</v>
      </c>
      <c r="O261" s="211">
        <v>2000</v>
      </c>
      <c r="P261" s="44">
        <v>5093</v>
      </c>
      <c r="Q261" s="44">
        <v>0</v>
      </c>
      <c r="R261" s="44">
        <v>0</v>
      </c>
      <c r="S261" s="44">
        <v>0</v>
      </c>
      <c r="T261" s="44">
        <v>0</v>
      </c>
      <c r="U261" s="45">
        <v>0</v>
      </c>
      <c r="V261" s="45">
        <v>5093</v>
      </c>
      <c r="W261" s="45">
        <v>3093</v>
      </c>
      <c r="X261" s="41">
        <v>0.30924798743373255</v>
      </c>
      <c r="Y261" s="190"/>
      <c r="Z261" s="46"/>
      <c r="AA261" s="46"/>
      <c r="AC261" s="415">
        <f t="shared" si="22"/>
        <v>3.2336507936507934</v>
      </c>
    </row>
    <row r="262" spans="1:30">
      <c r="A262" s="29" t="s">
        <v>5201</v>
      </c>
      <c r="B262" s="31" t="s">
        <v>4</v>
      </c>
      <c r="C262" s="6" t="s">
        <v>277</v>
      </c>
      <c r="D262" s="20" t="s">
        <v>278</v>
      </c>
      <c r="E262" s="19"/>
      <c r="F262" s="19">
        <v>1568</v>
      </c>
      <c r="G262" s="21">
        <v>1942</v>
      </c>
      <c r="H262" s="21">
        <v>1574</v>
      </c>
      <c r="I262" s="8">
        <f>VLOOKUP(C262,'202310-202403出荷数total2403220951'!B:F,5,0)</f>
        <v>294</v>
      </c>
      <c r="J262" s="203">
        <f>VLOOKUP(C262,'出荷数2307～2406total241008110618'!B:F,5,0)</f>
        <v>1143</v>
      </c>
      <c r="K262" s="214">
        <f>VLOOKUP(C262,'出荷数2407-2506total250730101950'!B:F,5,0)</f>
        <v>179</v>
      </c>
      <c r="L262" s="203">
        <f>VLOOKUP(C:C,total260724105509!B:F,5,0)</f>
        <v>148</v>
      </c>
      <c r="M262" s="392" t="str">
        <f>VLOOKUP(C:C,処分売価!A:P,15,0)</f>
        <v>処分品</v>
      </c>
      <c r="N262" s="8"/>
      <c r="O262" s="21">
        <f t="shared" ref="O262:O273" si="27">L262/12*5</f>
        <v>61.666666666666671</v>
      </c>
      <c r="P262" s="44">
        <v>1013</v>
      </c>
      <c r="Q262" s="44">
        <v>0</v>
      </c>
      <c r="R262" s="44">
        <v>0</v>
      </c>
      <c r="S262" s="44">
        <v>0</v>
      </c>
      <c r="T262" s="44">
        <v>0</v>
      </c>
      <c r="U262" s="45">
        <v>0</v>
      </c>
      <c r="V262" s="45">
        <v>1013</v>
      </c>
      <c r="W262" s="45">
        <v>951.33333333333337</v>
      </c>
      <c r="X262" s="41">
        <v>0.14610069101678183</v>
      </c>
      <c r="Y262" s="190"/>
      <c r="Z262" s="46"/>
      <c r="AA262" s="46"/>
      <c r="AC262" s="415">
        <f t="shared" si="22"/>
        <v>6.8445945945945947</v>
      </c>
    </row>
    <row r="263" spans="1:30">
      <c r="A263" s="29" t="s">
        <v>5202</v>
      </c>
      <c r="B263" s="31" t="s">
        <v>4</v>
      </c>
      <c r="C263" s="17" t="s">
        <v>334</v>
      </c>
      <c r="D263" s="24" t="s">
        <v>335</v>
      </c>
      <c r="E263" s="23"/>
      <c r="F263" s="19">
        <v>3321</v>
      </c>
      <c r="G263" s="21">
        <v>3161</v>
      </c>
      <c r="H263" s="21">
        <v>2352</v>
      </c>
      <c r="I263" s="8">
        <f>VLOOKUP(C263,'202310-202403出荷数total2403220951'!B:F,5,0)</f>
        <v>1294</v>
      </c>
      <c r="J263" s="203">
        <f>VLOOKUP(C263,'出荷数2307～2406total241008110618'!B:F,5,0)</f>
        <v>2368</v>
      </c>
      <c r="K263" s="214">
        <f>VLOOKUP(C263,'出荷数2407-2506total250730101950'!B:F,5,0)</f>
        <v>559</v>
      </c>
      <c r="L263" s="203">
        <f>VLOOKUP(C:C,total260724105509!B:F,5,0)</f>
        <v>645</v>
      </c>
      <c r="M263" s="392"/>
      <c r="N263" s="8"/>
      <c r="O263" s="21">
        <f t="shared" si="27"/>
        <v>268.75</v>
      </c>
      <c r="P263" s="44">
        <v>3170</v>
      </c>
      <c r="Q263" s="44">
        <v>0</v>
      </c>
      <c r="R263" s="44">
        <v>0</v>
      </c>
      <c r="S263" s="44">
        <v>0</v>
      </c>
      <c r="T263" s="44">
        <v>0</v>
      </c>
      <c r="U263" s="45">
        <v>0</v>
      </c>
      <c r="V263" s="45">
        <v>3170</v>
      </c>
      <c r="W263" s="45">
        <v>2901.25</v>
      </c>
      <c r="X263" s="41">
        <v>0.20347003154574134</v>
      </c>
      <c r="Y263" s="190"/>
      <c r="Z263" s="46"/>
      <c r="AA263" s="46"/>
      <c r="AC263" s="415">
        <f t="shared" si="22"/>
        <v>4.9147286821705425</v>
      </c>
    </row>
    <row r="264" spans="1:30">
      <c r="A264" s="29" t="s">
        <v>5203</v>
      </c>
      <c r="B264" s="31" t="s">
        <v>4</v>
      </c>
      <c r="C264" s="17" t="s">
        <v>281</v>
      </c>
      <c r="D264" s="24" t="s">
        <v>282</v>
      </c>
      <c r="E264" s="23"/>
      <c r="F264" s="19">
        <v>1190</v>
      </c>
      <c r="G264" s="21">
        <v>257</v>
      </c>
      <c r="H264" s="21">
        <v>20</v>
      </c>
      <c r="I264" s="8">
        <f>VLOOKUP(C264,'202310-202403出荷数total2403220951'!B:F,5,0)</f>
        <v>6</v>
      </c>
      <c r="J264" s="203">
        <f>VLOOKUP(C264,'出荷数2307～2406total241008110618'!B:F,5,0)</f>
        <v>913</v>
      </c>
      <c r="K264" s="214">
        <f>VLOOKUP(C264,'出荷数2407-2506total250730101950'!B:F,5,0)</f>
        <v>38</v>
      </c>
      <c r="L264" s="203">
        <f>VLOOKUP(C:C,total260724105509!B:F,5,0)</f>
        <v>215</v>
      </c>
      <c r="M264" s="392" t="str">
        <f>VLOOKUP(C:C,処分売価!A:P,15,0)</f>
        <v>処分品</v>
      </c>
      <c r="N264" s="8"/>
      <c r="O264" s="21">
        <f t="shared" si="27"/>
        <v>89.583333333333343</v>
      </c>
      <c r="P264" s="44">
        <v>2984</v>
      </c>
      <c r="Q264" s="44">
        <v>800</v>
      </c>
      <c r="R264" s="44">
        <v>0</v>
      </c>
      <c r="S264" s="44">
        <v>0</v>
      </c>
      <c r="T264" s="44">
        <v>800</v>
      </c>
      <c r="U264" s="45">
        <v>0</v>
      </c>
      <c r="V264" s="45">
        <v>2184</v>
      </c>
      <c r="W264" s="45">
        <v>2094.4166666666665</v>
      </c>
      <c r="X264" s="41">
        <v>7.2050938337801615E-2</v>
      </c>
      <c r="Y264" s="190"/>
      <c r="Z264" s="46"/>
      <c r="AA264" s="46"/>
      <c r="AC264" s="415">
        <f t="shared" si="22"/>
        <v>13.879069767441861</v>
      </c>
    </row>
    <row r="265" spans="1:30">
      <c r="A265" s="29" t="s">
        <v>5204</v>
      </c>
      <c r="B265" s="31" t="s">
        <v>4</v>
      </c>
      <c r="C265" s="17" t="s">
        <v>283</v>
      </c>
      <c r="D265" s="24" t="s">
        <v>284</v>
      </c>
      <c r="E265" s="23" t="s">
        <v>285</v>
      </c>
      <c r="F265" s="19"/>
      <c r="G265" s="21">
        <v>15</v>
      </c>
      <c r="H265" s="21">
        <v>63</v>
      </c>
      <c r="I265" s="8">
        <f>VLOOKUP(C265,'202310-202403出荷数total2403220951'!B:F,5,0)</f>
        <v>9</v>
      </c>
      <c r="J265" s="203">
        <f>VLOOKUP(C265,'出荷数2307～2406total241008110618'!B:F,5,0)</f>
        <v>60</v>
      </c>
      <c r="K265" s="214">
        <f>VLOOKUP(C265,'出荷数2407-2506total250730101950'!B:F,5,0)</f>
        <v>532</v>
      </c>
      <c r="L265" s="203">
        <f>VLOOKUP(C:C,total260724105509!B:F,5,0)</f>
        <v>253</v>
      </c>
      <c r="M265" s="392" t="str">
        <f>VLOOKUP(C:C,処分売価!A:P,15,0)</f>
        <v>処分品</v>
      </c>
      <c r="N265" s="8"/>
      <c r="O265" s="21">
        <f t="shared" si="27"/>
        <v>105.41666666666666</v>
      </c>
      <c r="P265" s="44">
        <v>2109</v>
      </c>
      <c r="Q265" s="44">
        <v>400</v>
      </c>
      <c r="R265" s="44">
        <v>0</v>
      </c>
      <c r="S265" s="44">
        <v>0</v>
      </c>
      <c r="T265" s="44">
        <v>400</v>
      </c>
      <c r="U265" s="45">
        <v>0</v>
      </c>
      <c r="V265" s="45">
        <v>1709</v>
      </c>
      <c r="W265" s="45">
        <v>1603.5833333333333</v>
      </c>
      <c r="X265" s="41">
        <v>0.11996206733048838</v>
      </c>
      <c r="Y265" s="190"/>
      <c r="Z265" s="46"/>
      <c r="AA265" s="46"/>
      <c r="AC265" s="415">
        <f t="shared" si="22"/>
        <v>8.3359683794466406</v>
      </c>
    </row>
    <row r="266" spans="1:30">
      <c r="A266" s="29" t="s">
        <v>5205</v>
      </c>
      <c r="B266" s="31" t="s">
        <v>4</v>
      </c>
      <c r="C266" s="17" t="s">
        <v>286</v>
      </c>
      <c r="D266" s="24" t="s">
        <v>284</v>
      </c>
      <c r="E266" s="23" t="s">
        <v>287</v>
      </c>
      <c r="F266" s="19"/>
      <c r="G266" s="21">
        <v>13</v>
      </c>
      <c r="H266" s="21">
        <v>1763</v>
      </c>
      <c r="I266" s="8">
        <f>VLOOKUP(C266,'202310-202403出荷数total2403220951'!B:F,5,0)</f>
        <v>1037</v>
      </c>
      <c r="J266" s="203">
        <f>VLOOKUP(C266,'出荷数2307～2406total241008110618'!B:F,5,0)</f>
        <v>1632</v>
      </c>
      <c r="K266" s="214">
        <f>VLOOKUP(C266,'出荷数2407-2506total250730101950'!B:F,5,0)</f>
        <v>3459</v>
      </c>
      <c r="L266" s="203">
        <f>VLOOKUP(C:C,total260724105509!B:F,5,0)</f>
        <v>2752</v>
      </c>
      <c r="M266" s="392"/>
      <c r="N266" s="211">
        <v>1000</v>
      </c>
      <c r="O266" s="21">
        <f t="shared" si="27"/>
        <v>1146.6666666666667</v>
      </c>
      <c r="P266" s="44">
        <v>4099</v>
      </c>
      <c r="Q266" s="44">
        <v>3420</v>
      </c>
      <c r="R266" s="44">
        <v>0</v>
      </c>
      <c r="S266" s="44">
        <v>0</v>
      </c>
      <c r="T266" s="44">
        <v>3420</v>
      </c>
      <c r="U266" s="45">
        <v>0</v>
      </c>
      <c r="V266" s="45">
        <v>679</v>
      </c>
      <c r="W266" s="45">
        <v>-467.66666666666674</v>
      </c>
      <c r="X266" s="41">
        <v>0.67138326421078309</v>
      </c>
      <c r="Y266" s="190"/>
      <c r="Z266" s="46"/>
      <c r="AA266" s="46"/>
      <c r="AC266" s="415">
        <f t="shared" si="22"/>
        <v>1.4894622093023255</v>
      </c>
    </row>
    <row r="267" spans="1:30">
      <c r="A267" s="29" t="s">
        <v>5206</v>
      </c>
      <c r="B267" s="31" t="s">
        <v>4</v>
      </c>
      <c r="C267" s="6" t="s">
        <v>336</v>
      </c>
      <c r="D267" s="20" t="s">
        <v>337</v>
      </c>
      <c r="E267" s="19"/>
      <c r="F267" s="19">
        <v>14890</v>
      </c>
      <c r="G267" s="21">
        <v>8789</v>
      </c>
      <c r="H267" s="21">
        <v>7412</v>
      </c>
      <c r="I267" s="8">
        <f>VLOOKUP(C267,'202310-202403出荷数total2403220951'!B:F,5,0)</f>
        <v>2096</v>
      </c>
      <c r="J267" s="203">
        <f>VLOOKUP(C267,'出荷数2307～2406total241008110618'!B:F,5,0)</f>
        <v>4099</v>
      </c>
      <c r="K267" s="214">
        <f>VLOOKUP(C267,'出荷数2407-2506total250730101950'!B:F,5,0)</f>
        <v>5341</v>
      </c>
      <c r="L267" s="203">
        <f>VLOOKUP(C:C,total260724105509!B:F,5,0)</f>
        <v>5274</v>
      </c>
      <c r="M267" s="392"/>
      <c r="N267" s="8"/>
      <c r="O267" s="21">
        <f t="shared" si="27"/>
        <v>2197.5</v>
      </c>
      <c r="P267" s="44">
        <v>3326</v>
      </c>
      <c r="Q267" s="44">
        <v>0</v>
      </c>
      <c r="R267" s="44">
        <v>0</v>
      </c>
      <c r="S267" s="44">
        <v>0</v>
      </c>
      <c r="T267" s="44">
        <v>0</v>
      </c>
      <c r="U267" s="45">
        <v>0</v>
      </c>
      <c r="V267" s="45">
        <v>3326</v>
      </c>
      <c r="W267" s="45">
        <v>1128.5</v>
      </c>
      <c r="X267" s="41">
        <v>1.5856885147324113</v>
      </c>
      <c r="Y267" s="190"/>
      <c r="Z267" s="46"/>
      <c r="AA267" s="46"/>
      <c r="AC267" s="415">
        <f t="shared" si="22"/>
        <v>0.6306408797876375</v>
      </c>
    </row>
    <row r="268" spans="1:30">
      <c r="A268" s="29" t="s">
        <v>5207</v>
      </c>
      <c r="B268" s="31" t="s">
        <v>4</v>
      </c>
      <c r="C268" s="6" t="s">
        <v>288</v>
      </c>
      <c r="D268" s="20" t="s">
        <v>289</v>
      </c>
      <c r="E268" s="19"/>
      <c r="F268" s="19">
        <v>804</v>
      </c>
      <c r="G268" s="21">
        <v>1002</v>
      </c>
      <c r="H268" s="21">
        <v>420</v>
      </c>
      <c r="I268" s="8">
        <f>VLOOKUP(C268,'202310-202403出荷数total2403220951'!B:F,5,0)</f>
        <v>202</v>
      </c>
      <c r="J268" s="203">
        <f>VLOOKUP(C268,'出荷数2307～2406total241008110618'!B:F,5,0)</f>
        <v>535</v>
      </c>
      <c r="K268" s="214">
        <f>VLOOKUP(C268,'出荷数2407-2506total250730101950'!B:F,5,0)</f>
        <v>533</v>
      </c>
      <c r="L268" s="203">
        <f>VLOOKUP(C:C,total260724105509!B:F,5,0)</f>
        <v>616</v>
      </c>
      <c r="M268" s="392"/>
      <c r="N268" s="8"/>
      <c r="O268" s="21">
        <f t="shared" si="27"/>
        <v>256.66666666666669</v>
      </c>
      <c r="P268" s="44">
        <v>4395</v>
      </c>
      <c r="Q268" s="44">
        <v>1000</v>
      </c>
      <c r="R268" s="44">
        <v>0</v>
      </c>
      <c r="S268" s="44">
        <v>0</v>
      </c>
      <c r="T268" s="44">
        <v>100</v>
      </c>
      <c r="U268" s="45">
        <v>900</v>
      </c>
      <c r="V268" s="45">
        <v>4295</v>
      </c>
      <c r="W268" s="45">
        <v>4038.3333333333335</v>
      </c>
      <c r="X268" s="41">
        <v>0.14015927189988622</v>
      </c>
      <c r="Y268" s="190"/>
      <c r="Z268" s="46"/>
      <c r="AA268" s="46"/>
      <c r="AC268" s="415">
        <f t="shared" si="22"/>
        <v>7.1347402597402594</v>
      </c>
    </row>
    <row r="269" spans="1:30">
      <c r="A269" s="29" t="s">
        <v>5208</v>
      </c>
      <c r="B269" s="31" t="s">
        <v>4</v>
      </c>
      <c r="C269" s="6" t="s">
        <v>290</v>
      </c>
      <c r="D269" s="20" t="s">
        <v>353</v>
      </c>
      <c r="E269" s="19"/>
      <c r="F269" s="19">
        <v>9500</v>
      </c>
      <c r="G269" s="21">
        <v>10728</v>
      </c>
      <c r="H269" s="21">
        <v>10697</v>
      </c>
      <c r="I269" s="8">
        <f>VLOOKUP(C269,'202310-202403出荷数total2403220951'!B:F,5,0)</f>
        <v>1681</v>
      </c>
      <c r="J269" s="203">
        <f>VLOOKUP(C269,'出荷数2307～2406total241008110618'!B:F,5,0)</f>
        <v>2982</v>
      </c>
      <c r="K269" s="214">
        <f>VLOOKUP(C269,'出荷数2407-2506total250730101950'!B:F,5,0)</f>
        <v>2981</v>
      </c>
      <c r="L269" s="203">
        <f>VLOOKUP(C:C,total260724105509!B:F,5,0)</f>
        <v>1082</v>
      </c>
      <c r="M269" s="392"/>
      <c r="N269" s="8"/>
      <c r="O269" s="21">
        <f t="shared" si="27"/>
        <v>450.83333333333337</v>
      </c>
      <c r="P269" s="44">
        <v>5560</v>
      </c>
      <c r="Q269" s="44">
        <v>300</v>
      </c>
      <c r="R269" s="44">
        <v>0</v>
      </c>
      <c r="S269" s="44">
        <v>0</v>
      </c>
      <c r="T269" s="44">
        <v>300</v>
      </c>
      <c r="U269" s="45">
        <v>0</v>
      </c>
      <c r="V269" s="45">
        <v>5260</v>
      </c>
      <c r="W269" s="45">
        <v>4809.166666666667</v>
      </c>
      <c r="X269" s="41">
        <v>0.19460431654676258</v>
      </c>
      <c r="Y269" s="190"/>
      <c r="Z269" s="46"/>
      <c r="AA269" s="46"/>
      <c r="AC269" s="415">
        <f t="shared" si="22"/>
        <v>5.1386321626617377</v>
      </c>
    </row>
    <row r="270" spans="1:30">
      <c r="A270" s="29" t="s">
        <v>5209</v>
      </c>
      <c r="B270" s="31" t="s">
        <v>4</v>
      </c>
      <c r="C270" s="17" t="s">
        <v>291</v>
      </c>
      <c r="D270" s="24" t="s">
        <v>292</v>
      </c>
      <c r="E270" s="23"/>
      <c r="F270" s="19">
        <v>12966</v>
      </c>
      <c r="G270" s="21">
        <v>14030</v>
      </c>
      <c r="H270" s="21">
        <v>8212</v>
      </c>
      <c r="I270" s="8">
        <f>VLOOKUP(C270,'202310-202403出荷数total2403220951'!B:F,5,0)</f>
        <v>3253</v>
      </c>
      <c r="J270" s="203">
        <f>VLOOKUP(C270,'出荷数2307～2406total241008110618'!B:F,5,0)</f>
        <v>8174</v>
      </c>
      <c r="K270" s="214">
        <f>VLOOKUP(C270,'出荷数2407-2506total250730101950'!B:F,5,0)</f>
        <v>2540</v>
      </c>
      <c r="L270" s="203">
        <f>VLOOKUP(C:C,total260724105509!B:F,5,0)</f>
        <v>1788</v>
      </c>
      <c r="M270" s="392"/>
      <c r="N270" s="8"/>
      <c r="O270" s="21">
        <f t="shared" si="27"/>
        <v>745</v>
      </c>
      <c r="P270" s="44">
        <v>5710</v>
      </c>
      <c r="Q270" s="44">
        <v>0</v>
      </c>
      <c r="R270" s="44">
        <v>0</v>
      </c>
      <c r="S270" s="44">
        <v>0</v>
      </c>
      <c r="T270" s="44">
        <v>0</v>
      </c>
      <c r="U270" s="45">
        <v>0</v>
      </c>
      <c r="V270" s="45">
        <v>5710</v>
      </c>
      <c r="W270" s="45">
        <v>4965</v>
      </c>
      <c r="X270" s="41">
        <v>0.31313485113835376</v>
      </c>
      <c r="Y270" s="190"/>
      <c r="Z270" s="46"/>
      <c r="AA270" s="46"/>
      <c r="AC270" s="415">
        <f t="shared" si="22"/>
        <v>3.1935123042505591</v>
      </c>
    </row>
    <row r="271" spans="1:30">
      <c r="A271" s="29" t="s">
        <v>5210</v>
      </c>
      <c r="B271" s="31" t="s">
        <v>4</v>
      </c>
      <c r="C271" s="6" t="s">
        <v>293</v>
      </c>
      <c r="D271" s="20" t="s">
        <v>294</v>
      </c>
      <c r="E271" s="19"/>
      <c r="F271" s="19"/>
      <c r="G271" s="21">
        <v>5</v>
      </c>
      <c r="H271" s="21">
        <v>1</v>
      </c>
      <c r="I271" s="8">
        <f>VLOOKUP(C271,'202310-202403出荷数total2403220951'!B:F,5,0)</f>
        <v>2</v>
      </c>
      <c r="J271" s="203">
        <f>VLOOKUP(C271,'出荷数2307～2406total241008110618'!B:F,5,0)</f>
        <v>2</v>
      </c>
      <c r="K271" s="214">
        <f>VLOOKUP(C271,'出荷数2407-2506total250730101950'!B:F,5,0)</f>
        <v>100</v>
      </c>
      <c r="L271" s="203" t="e">
        <f>VLOOKUP(C:C,total260724105509!B:F,5,0)</f>
        <v>#N/A</v>
      </c>
      <c r="M271" s="392"/>
      <c r="N271" s="8"/>
      <c r="O271" s="21" t="e">
        <f t="shared" si="27"/>
        <v>#N/A</v>
      </c>
      <c r="P271" s="44">
        <v>10</v>
      </c>
      <c r="Q271" s="44">
        <v>0</v>
      </c>
      <c r="R271" s="44">
        <v>0</v>
      </c>
      <c r="S271" s="44">
        <v>0</v>
      </c>
      <c r="T271" s="44">
        <v>0</v>
      </c>
      <c r="U271" s="45">
        <v>0</v>
      </c>
      <c r="V271" s="45">
        <v>10</v>
      </c>
      <c r="W271" s="45" t="e">
        <v>#N/A</v>
      </c>
      <c r="X271" s="41" t="e">
        <v>#N/A</v>
      </c>
      <c r="Y271" s="190"/>
      <c r="Z271" s="46"/>
      <c r="AA271" s="46"/>
      <c r="AC271" s="415" t="e">
        <f t="shared" si="22"/>
        <v>#N/A</v>
      </c>
    </row>
    <row r="272" spans="1:30" s="402" customFormat="1">
      <c r="A272" s="29" t="s">
        <v>5211</v>
      </c>
      <c r="B272" s="407" t="s">
        <v>4</v>
      </c>
      <c r="C272" s="404" t="s">
        <v>338</v>
      </c>
      <c r="D272" s="405" t="s">
        <v>339</v>
      </c>
      <c r="E272" s="404"/>
      <c r="F272" s="395">
        <v>2286</v>
      </c>
      <c r="G272" s="397">
        <v>1421</v>
      </c>
      <c r="H272" s="397">
        <v>1951</v>
      </c>
      <c r="I272" s="397" t="e">
        <f>VLOOKUP(C272,'202310-202403出荷数total2403220951'!B:F,5,0)</f>
        <v>#N/A</v>
      </c>
      <c r="J272" s="397">
        <f>VLOOKUP(C272,'出荷数2307～2406total241008110618'!B:F,5,0)</f>
        <v>842</v>
      </c>
      <c r="K272" s="397">
        <f>VLOOKUP(C272,'出荷数2407-2506total250730101950'!B:F,5,0)</f>
        <v>2974</v>
      </c>
      <c r="L272" s="397">
        <f>VLOOKUP(C:C,total260724105509!B:F,5,0)</f>
        <v>2970</v>
      </c>
      <c r="M272" s="398"/>
      <c r="N272" s="397"/>
      <c r="O272" s="397">
        <f t="shared" si="27"/>
        <v>1237.5</v>
      </c>
      <c r="P272" s="397">
        <v>0</v>
      </c>
      <c r="Q272" s="397">
        <v>0</v>
      </c>
      <c r="R272" s="397">
        <v>0</v>
      </c>
      <c r="S272" s="397">
        <v>0</v>
      </c>
      <c r="T272" s="397">
        <v>0</v>
      </c>
      <c r="U272" s="399">
        <v>0</v>
      </c>
      <c r="V272" s="399">
        <v>0</v>
      </c>
      <c r="W272" s="399">
        <v>-1237.5</v>
      </c>
      <c r="X272" s="400" t="e">
        <v>#DIV/0!</v>
      </c>
      <c r="Y272" s="190"/>
      <c r="Z272" s="401"/>
      <c r="AA272" s="401"/>
      <c r="AB272" s="406"/>
      <c r="AC272" s="420">
        <f t="shared" si="22"/>
        <v>0</v>
      </c>
      <c r="AD272" s="406"/>
    </row>
    <row r="273" spans="1:30" s="200" customFormat="1">
      <c r="A273" s="29" t="s">
        <v>5212</v>
      </c>
      <c r="B273" s="212" t="s">
        <v>4</v>
      </c>
      <c r="C273" s="235" t="s">
        <v>340</v>
      </c>
      <c r="D273" s="236" t="s">
        <v>341</v>
      </c>
      <c r="E273" s="235" t="s">
        <v>342</v>
      </c>
      <c r="F273" s="194">
        <v>7185</v>
      </c>
      <c r="G273" s="196">
        <v>6168</v>
      </c>
      <c r="H273" s="196">
        <v>3961</v>
      </c>
      <c r="I273" s="196">
        <f>VLOOKUP(C273,'202310-202403出荷数total2403220951'!B:F,5,0)</f>
        <v>816</v>
      </c>
      <c r="J273" s="196">
        <f>VLOOKUP(C273,'出荷数2307～2406total241008110618'!B:F,5,0)</f>
        <v>2248</v>
      </c>
      <c r="K273" s="196">
        <f>VLOOKUP(C273,'出荷数2407-2506total250730101950'!B:F,5,0)</f>
        <v>1584</v>
      </c>
      <c r="L273" s="203">
        <f>VLOOKUP(C:C,total260724105509!B:F,5,0)</f>
        <v>770</v>
      </c>
      <c r="M273" s="392"/>
      <c r="N273" s="196"/>
      <c r="O273" s="196">
        <f t="shared" si="27"/>
        <v>320.83333333333337</v>
      </c>
      <c r="P273" s="196">
        <v>531</v>
      </c>
      <c r="Q273" s="196">
        <v>0</v>
      </c>
      <c r="R273" s="196">
        <v>0</v>
      </c>
      <c r="S273" s="196">
        <v>0</v>
      </c>
      <c r="T273" s="196">
        <v>0</v>
      </c>
      <c r="U273" s="197">
        <v>0</v>
      </c>
      <c r="V273" s="197">
        <v>531</v>
      </c>
      <c r="W273" s="197">
        <v>210.16666666666663</v>
      </c>
      <c r="X273" s="198">
        <v>1.4500941619585688</v>
      </c>
      <c r="Y273" s="190"/>
      <c r="Z273" s="199"/>
      <c r="AA273" s="199"/>
      <c r="AB273" s="201"/>
      <c r="AC273" s="419">
        <f t="shared" si="22"/>
        <v>0.68961038961038956</v>
      </c>
      <c r="AD273" s="201"/>
    </row>
    <row r="274" spans="1:30">
      <c r="A274" s="29" t="s">
        <v>5213</v>
      </c>
      <c r="B274" s="31" t="s">
        <v>4</v>
      </c>
      <c r="C274" s="17" t="s">
        <v>344</v>
      </c>
      <c r="D274" s="24" t="s">
        <v>345</v>
      </c>
      <c r="E274" s="23"/>
      <c r="F274" s="19">
        <v>7385</v>
      </c>
      <c r="G274" s="21">
        <v>6339</v>
      </c>
      <c r="H274" s="21">
        <v>6574</v>
      </c>
      <c r="I274" s="8">
        <f>VLOOKUP(C274,'202310-202403出荷数total2403220951'!B:F,5,0)</f>
        <v>3247</v>
      </c>
      <c r="J274" s="203">
        <f>VLOOKUP(C274,'出荷数2307～2406total241008110618'!B:F,5,0)</f>
        <v>7174</v>
      </c>
      <c r="K274" s="214">
        <f>VLOOKUP(C274,'出荷数2407-2506total250730101950'!B:F,5,0)</f>
        <v>7562</v>
      </c>
      <c r="L274" s="203">
        <f>VLOOKUP(C:C,total260724105509!B:F,5,0)</f>
        <v>8258</v>
      </c>
      <c r="M274" s="392"/>
      <c r="N274" s="211">
        <v>4000</v>
      </c>
      <c r="O274" s="211">
        <v>4000</v>
      </c>
      <c r="P274" s="44">
        <v>2849</v>
      </c>
      <c r="Q274" s="44">
        <v>0</v>
      </c>
      <c r="R274" s="44">
        <v>3000</v>
      </c>
      <c r="S274" s="44">
        <v>0</v>
      </c>
      <c r="T274" s="44">
        <v>244</v>
      </c>
      <c r="U274" s="45">
        <v>-244</v>
      </c>
      <c r="V274" s="45">
        <v>5605</v>
      </c>
      <c r="W274" s="45">
        <v>1605</v>
      </c>
      <c r="X274" s="41">
        <v>2.8985608985608984</v>
      </c>
      <c r="Y274" s="190"/>
      <c r="Z274" s="46"/>
      <c r="AA274" s="46"/>
      <c r="AC274" s="415">
        <f t="shared" si="22"/>
        <v>0.34499878905303949</v>
      </c>
    </row>
    <row r="275" spans="1:30">
      <c r="A275" s="29" t="s">
        <v>5214</v>
      </c>
      <c r="B275" s="31" t="s">
        <v>4</v>
      </c>
      <c r="C275" s="49" t="s">
        <v>3770</v>
      </c>
      <c r="D275" s="24" t="s">
        <v>3783</v>
      </c>
      <c r="E275" s="50"/>
      <c r="F275" s="50">
        <v>0</v>
      </c>
      <c r="G275" s="8">
        <v>0</v>
      </c>
      <c r="H275" s="8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>
        <f>VLOOKUP(C275,'出荷数2407-2506total250730101950'!B:F,5,0)</f>
        <v>2754</v>
      </c>
      <c r="L275" s="203">
        <f>VLOOKUP(C:C,total260724105509!B:F,5,0)</f>
        <v>1686</v>
      </c>
      <c r="M275" s="392"/>
      <c r="N275" s="211">
        <v>1000</v>
      </c>
      <c r="O275" s="211">
        <v>1000</v>
      </c>
      <c r="P275" s="44">
        <v>2988</v>
      </c>
      <c r="Q275" s="44">
        <v>2120</v>
      </c>
      <c r="R275" s="44">
        <v>3000</v>
      </c>
      <c r="S275" s="44">
        <v>0</v>
      </c>
      <c r="T275" s="44">
        <v>2020</v>
      </c>
      <c r="U275" s="45">
        <v>100</v>
      </c>
      <c r="V275" s="45">
        <v>3968</v>
      </c>
      <c r="W275" s="45">
        <v>2968</v>
      </c>
      <c r="X275" s="41">
        <v>0.56425702811244982</v>
      </c>
      <c r="Y275" s="190"/>
      <c r="Z275" s="46" t="s">
        <v>2746</v>
      </c>
      <c r="AA275" s="46"/>
      <c r="AC275" s="415">
        <f t="shared" si="22"/>
        <v>1.7722419928825623</v>
      </c>
    </row>
    <row r="276" spans="1:30" s="152" customFormat="1" ht="15.75">
      <c r="A276" s="29" t="s">
        <v>5215</v>
      </c>
      <c r="B276" s="155" t="s">
        <v>4</v>
      </c>
      <c r="C276" s="153" t="s">
        <v>348</v>
      </c>
      <c r="D276" s="154" t="s">
        <v>1311</v>
      </c>
      <c r="E276" s="153"/>
      <c r="F276" s="146">
        <v>2372</v>
      </c>
      <c r="G276" s="148">
        <v>1852</v>
      </c>
      <c r="H276" s="21">
        <v>1128</v>
      </c>
      <c r="I276" s="8">
        <f>VLOOKUP(C276,'202310-202403出荷数total2403220951'!B:F,5,0)</f>
        <v>242</v>
      </c>
      <c r="J276" s="203">
        <f>VLOOKUP(C276,'出荷数2307～2406total241008110618'!B:F,5,0)</f>
        <v>537</v>
      </c>
      <c r="K276" s="214">
        <f>VLOOKUP(C276,'出荷数2407-2506total250730101950'!B:F,5,0)</f>
        <v>510</v>
      </c>
      <c r="L276" s="203">
        <f>VLOOKUP(C:C,total260724105509!B:F,5,0)</f>
        <v>313</v>
      </c>
      <c r="M276" s="392" t="str">
        <f>VLOOKUP(C:C,処分売価!A:P,15,0)</f>
        <v>処分品</v>
      </c>
      <c r="N276" s="8"/>
      <c r="O276" s="21">
        <f t="shared" ref="O276:O287" si="28">L276/12*5</f>
        <v>130.41666666666666</v>
      </c>
      <c r="P276" s="148">
        <v>231</v>
      </c>
      <c r="Q276" s="148">
        <v>0</v>
      </c>
      <c r="R276" s="44">
        <v>0</v>
      </c>
      <c r="S276" s="148">
        <v>0</v>
      </c>
      <c r="T276" s="148">
        <v>0</v>
      </c>
      <c r="U276" s="149">
        <v>0</v>
      </c>
      <c r="V276" s="149">
        <v>231</v>
      </c>
      <c r="W276" s="149">
        <v>100.58333333333334</v>
      </c>
      <c r="X276" s="150">
        <v>1.3549783549783549</v>
      </c>
      <c r="Y276" s="190"/>
      <c r="Z276" s="151"/>
      <c r="AA276" s="151"/>
      <c r="AC276" s="421">
        <f t="shared" si="22"/>
        <v>0.73801916932907352</v>
      </c>
    </row>
    <row r="277" spans="1:30">
      <c r="A277" s="29" t="s">
        <v>5216</v>
      </c>
      <c r="B277" s="31" t="s">
        <v>4</v>
      </c>
      <c r="C277" s="17" t="s">
        <v>715</v>
      </c>
      <c r="D277" s="24" t="s">
        <v>716</v>
      </c>
      <c r="E277" s="23"/>
      <c r="F277" s="19">
        <v>0</v>
      </c>
      <c r="G277" s="21">
        <v>0</v>
      </c>
      <c r="H277" s="21">
        <v>1956</v>
      </c>
      <c r="I277" s="8">
        <f>VLOOKUP(C277,'202310-202403出荷数total2403220951'!B:F,5,0)</f>
        <v>512</v>
      </c>
      <c r="J277" s="203">
        <f>VLOOKUP(C277,'出荷数2307～2406total241008110618'!B:F,5,0)</f>
        <v>1043</v>
      </c>
      <c r="K277" s="214">
        <f>VLOOKUP(C277,'出荷数2407-2506total250730101950'!B:F,5,0)</f>
        <v>1417</v>
      </c>
      <c r="L277" s="203">
        <f>VLOOKUP(C:C,total260724105509!B:F,5,0)</f>
        <v>1549</v>
      </c>
      <c r="M277" s="392"/>
      <c r="N277" s="8"/>
      <c r="O277" s="21">
        <f t="shared" si="28"/>
        <v>645.41666666666674</v>
      </c>
      <c r="P277" s="44">
        <v>3417</v>
      </c>
      <c r="Q277" s="44">
        <v>0</v>
      </c>
      <c r="R277" s="44">
        <v>0</v>
      </c>
      <c r="S277" s="44">
        <v>0</v>
      </c>
      <c r="T277" s="44">
        <v>0</v>
      </c>
      <c r="U277" s="45">
        <v>0</v>
      </c>
      <c r="V277" s="45">
        <v>3417</v>
      </c>
      <c r="W277" s="45">
        <v>2771.583333333333</v>
      </c>
      <c r="X277" s="41">
        <v>0.45332162715832602</v>
      </c>
      <c r="Y277" s="190"/>
      <c r="Z277" s="46"/>
      <c r="AA277" s="46"/>
      <c r="AC277" s="415">
        <f t="shared" si="22"/>
        <v>2.2059393156875404</v>
      </c>
    </row>
    <row r="278" spans="1:30">
      <c r="A278" s="29" t="s">
        <v>5217</v>
      </c>
      <c r="B278" s="31" t="s">
        <v>4</v>
      </c>
      <c r="C278" s="17" t="s">
        <v>295</v>
      </c>
      <c r="D278" s="24" t="s">
        <v>296</v>
      </c>
      <c r="E278" s="23"/>
      <c r="F278" s="19">
        <v>3128</v>
      </c>
      <c r="G278" s="21">
        <v>4154</v>
      </c>
      <c r="H278" s="21">
        <v>2497</v>
      </c>
      <c r="I278" s="8">
        <f>VLOOKUP(C278,'202310-202403出荷数total2403220951'!B:F,5,0)</f>
        <v>1204</v>
      </c>
      <c r="J278" s="203">
        <f>VLOOKUP(C278,'出荷数2307～2406total241008110618'!B:F,5,0)</f>
        <v>2123</v>
      </c>
      <c r="K278" s="214">
        <f>VLOOKUP(C278,'出荷数2407-2506total250730101950'!B:F,5,0)</f>
        <v>2367</v>
      </c>
      <c r="L278" s="203">
        <f>VLOOKUP(C:C,total260724105509!B:F,5,0)</f>
        <v>1965</v>
      </c>
      <c r="M278" s="392"/>
      <c r="N278" s="8"/>
      <c r="O278" s="21">
        <f t="shared" si="28"/>
        <v>818.75</v>
      </c>
      <c r="P278" s="44">
        <v>3026</v>
      </c>
      <c r="Q278" s="44">
        <v>0</v>
      </c>
      <c r="R278" s="44">
        <v>0</v>
      </c>
      <c r="S278" s="44">
        <v>0</v>
      </c>
      <c r="T278" s="44">
        <v>0</v>
      </c>
      <c r="U278" s="45">
        <v>0</v>
      </c>
      <c r="V278" s="45">
        <v>3026</v>
      </c>
      <c r="W278" s="45">
        <v>2207.25</v>
      </c>
      <c r="X278" s="41">
        <v>0.64937210839391935</v>
      </c>
      <c r="Y278" s="190"/>
      <c r="Z278" s="46"/>
      <c r="AA278" s="46"/>
      <c r="AC278" s="415">
        <f t="shared" ref="AC278:AC315" si="29">SUM(P278,AA278)/L278</f>
        <v>1.5399491094147584</v>
      </c>
    </row>
    <row r="279" spans="1:30" s="402" customFormat="1">
      <c r="A279" s="29" t="s">
        <v>5218</v>
      </c>
      <c r="B279" s="407" t="s">
        <v>4</v>
      </c>
      <c r="C279" s="404" t="s">
        <v>349</v>
      </c>
      <c r="D279" s="405" t="s">
        <v>350</v>
      </c>
      <c r="E279" s="404"/>
      <c r="F279" s="395">
        <v>807</v>
      </c>
      <c r="G279" s="397">
        <v>965</v>
      </c>
      <c r="H279" s="397">
        <v>878</v>
      </c>
      <c r="I279" s="397">
        <f>VLOOKUP(C279,'202310-202403出荷数total2403220951'!B:F,5,0)</f>
        <v>264</v>
      </c>
      <c r="J279" s="397">
        <f>VLOOKUP(C279,'出荷数2307～2406total241008110618'!B:F,5,0)</f>
        <v>486</v>
      </c>
      <c r="K279" s="397">
        <f>VLOOKUP(C279,'出荷数2407-2506total250730101950'!B:F,5,0)</f>
        <v>678</v>
      </c>
      <c r="L279" s="397" t="e">
        <f>VLOOKUP(C:C,total260724105509!B:F,5,0)</f>
        <v>#N/A</v>
      </c>
      <c r="M279" s="398"/>
      <c r="N279" s="397"/>
      <c r="O279" s="397" t="e">
        <f t="shared" si="28"/>
        <v>#N/A</v>
      </c>
      <c r="P279" s="397">
        <v>0</v>
      </c>
      <c r="Q279" s="397">
        <v>0</v>
      </c>
      <c r="R279" s="397">
        <v>0</v>
      </c>
      <c r="S279" s="397">
        <v>0</v>
      </c>
      <c r="T279" s="397">
        <v>0</v>
      </c>
      <c r="U279" s="399">
        <v>0</v>
      </c>
      <c r="V279" s="399">
        <v>0</v>
      </c>
      <c r="W279" s="399" t="e">
        <v>#N/A</v>
      </c>
      <c r="X279" s="400" t="e">
        <v>#N/A</v>
      </c>
      <c r="Y279" s="190"/>
      <c r="Z279" s="401"/>
      <c r="AA279" s="401"/>
      <c r="AB279" s="406"/>
      <c r="AC279" s="420" t="e">
        <f t="shared" si="29"/>
        <v>#N/A</v>
      </c>
      <c r="AD279" s="406"/>
    </row>
    <row r="280" spans="1:30" ht="19.149999999999999" customHeight="1">
      <c r="A280" s="29" t="s">
        <v>5219</v>
      </c>
      <c r="B280" s="164" t="s">
        <v>4</v>
      </c>
      <c r="C280" s="165" t="s">
        <v>2882</v>
      </c>
      <c r="D280" s="242" t="s">
        <v>359</v>
      </c>
      <c r="E280" s="181"/>
      <c r="F280" s="183">
        <v>3004</v>
      </c>
      <c r="G280" s="184">
        <v>2368</v>
      </c>
      <c r="H280" s="21">
        <v>2446</v>
      </c>
      <c r="I280" s="8">
        <f>VLOOKUP(C280,'202310-202403出荷数total2403220951'!B:F,5,0)</f>
        <v>1141</v>
      </c>
      <c r="J280" s="203">
        <f>VLOOKUP(C280,'出荷数2307～2406total241008110618'!B:F,5,0)</f>
        <v>2240</v>
      </c>
      <c r="K280" s="214">
        <f>VLOOKUP(C280,'出荷数2407-2506total250730101950'!B:F,5,0)</f>
        <v>2295</v>
      </c>
      <c r="L280" s="203">
        <f>VLOOKUP(C:C,total260724105509!B:F,5,0)</f>
        <v>2544</v>
      </c>
      <c r="M280" s="392"/>
      <c r="N280" s="8"/>
      <c r="O280" s="21">
        <f t="shared" si="28"/>
        <v>1060</v>
      </c>
      <c r="P280" s="160">
        <v>720</v>
      </c>
      <c r="Q280" s="160">
        <v>0</v>
      </c>
      <c r="R280" s="44">
        <v>0</v>
      </c>
      <c r="S280" s="160">
        <v>0</v>
      </c>
      <c r="T280" s="160">
        <v>0</v>
      </c>
      <c r="U280" s="161">
        <v>0</v>
      </c>
      <c r="V280" s="45">
        <v>720</v>
      </c>
      <c r="W280" s="45">
        <v>-340</v>
      </c>
      <c r="X280" s="162">
        <v>3.5333333333333332</v>
      </c>
      <c r="Y280" s="412"/>
      <c r="Z280" s="163"/>
      <c r="AA280" s="163"/>
      <c r="AC280" s="415">
        <f t="shared" si="29"/>
        <v>0.28301886792452829</v>
      </c>
    </row>
    <row r="281" spans="1:30" s="9" customFormat="1">
      <c r="A281" s="29" t="s">
        <v>5220</v>
      </c>
      <c r="B281" s="193" t="s">
        <v>4</v>
      </c>
      <c r="C281" s="243" t="s">
        <v>1315</v>
      </c>
      <c r="D281" s="243" t="s">
        <v>1318</v>
      </c>
      <c r="E281" s="185"/>
      <c r="F281" s="185"/>
      <c r="G281" s="185"/>
      <c r="H281" s="21">
        <v>128</v>
      </c>
      <c r="I281" s="8">
        <f>VLOOKUP(C281,'202310-202403出荷数total2403220951'!B:F,5,0)</f>
        <v>43</v>
      </c>
      <c r="J281" s="203">
        <f>VLOOKUP(C281,'出荷数2307～2406total241008110618'!B:F,5,0)</f>
        <v>110</v>
      </c>
      <c r="K281" s="214">
        <f>VLOOKUP(C281,'出荷数2407-2506total250730101950'!B:F,5,0)</f>
        <v>140</v>
      </c>
      <c r="L281" s="203">
        <f>VLOOKUP(C:C,total260724105509!B:F,5,0)</f>
        <v>166</v>
      </c>
      <c r="M281" s="392"/>
      <c r="N281" s="8"/>
      <c r="O281" s="21">
        <f t="shared" si="28"/>
        <v>69.166666666666671</v>
      </c>
      <c r="P281" s="44">
        <v>148</v>
      </c>
      <c r="Q281" s="44">
        <v>0</v>
      </c>
      <c r="R281" s="44">
        <v>0</v>
      </c>
      <c r="S281" s="44">
        <v>0</v>
      </c>
      <c r="T281" s="44">
        <v>0</v>
      </c>
      <c r="U281" s="45">
        <v>0</v>
      </c>
      <c r="V281" s="45">
        <v>148</v>
      </c>
      <c r="W281" s="45">
        <v>78.833333333333329</v>
      </c>
      <c r="X281" s="41">
        <v>1.1216216216216217</v>
      </c>
      <c r="Z281" s="13"/>
      <c r="AA281" s="13"/>
      <c r="AB281" s="143"/>
      <c r="AC281" s="425">
        <f t="shared" si="29"/>
        <v>0.89156626506024095</v>
      </c>
      <c r="AD281" s="143"/>
    </row>
    <row r="282" spans="1:30" s="9" customFormat="1">
      <c r="A282" s="29" t="s">
        <v>5221</v>
      </c>
      <c r="B282" s="145" t="s">
        <v>4</v>
      </c>
      <c r="C282" s="185" t="s">
        <v>1316</v>
      </c>
      <c r="D282" s="186" t="s">
        <v>1318</v>
      </c>
      <c r="E282" s="187"/>
      <c r="F282" s="187"/>
      <c r="G282" s="148"/>
      <c r="H282" s="21">
        <v>36</v>
      </c>
      <c r="I282" s="8">
        <f>VLOOKUP(C282,'202310-202403出荷数total2403220951'!B:F,5,0)</f>
        <v>152</v>
      </c>
      <c r="J282" s="203">
        <f>VLOOKUP(C282,'出荷数2307～2406total241008110618'!B:F,5,0)</f>
        <v>193</v>
      </c>
      <c r="K282" s="214">
        <f>VLOOKUP(C282,'出荷数2407-2506total250730101950'!B:F,5,0)</f>
        <v>245</v>
      </c>
      <c r="L282" s="203">
        <f>VLOOKUP(C:C,total260724105509!B:F,5,0)</f>
        <v>234</v>
      </c>
      <c r="M282" s="392"/>
      <c r="N282" s="8"/>
      <c r="O282" s="21">
        <f t="shared" si="28"/>
        <v>97.5</v>
      </c>
      <c r="P282" s="44">
        <v>351</v>
      </c>
      <c r="Q282" s="44">
        <v>0</v>
      </c>
      <c r="R282" s="44">
        <v>0</v>
      </c>
      <c r="S282" s="44">
        <v>0</v>
      </c>
      <c r="T282" s="44">
        <v>0</v>
      </c>
      <c r="U282" s="45">
        <v>0</v>
      </c>
      <c r="V282" s="45">
        <v>351</v>
      </c>
      <c r="W282" s="45">
        <v>253.5</v>
      </c>
      <c r="X282" s="41">
        <v>0.66666666666666663</v>
      </c>
      <c r="Z282" s="13"/>
      <c r="AA282" s="13"/>
      <c r="AB282" s="143"/>
      <c r="AC282" s="425">
        <f t="shared" si="29"/>
        <v>1.5</v>
      </c>
      <c r="AD282" s="143"/>
    </row>
    <row r="283" spans="1:30" s="9" customFormat="1">
      <c r="A283" s="29" t="s">
        <v>5222</v>
      </c>
      <c r="B283" s="145" t="s">
        <v>4</v>
      </c>
      <c r="C283" s="186" t="s">
        <v>1317</v>
      </c>
      <c r="D283" s="186" t="s">
        <v>1318</v>
      </c>
      <c r="E283" s="187"/>
      <c r="F283" s="187"/>
      <c r="G283" s="148"/>
      <c r="H283" s="21">
        <v>890</v>
      </c>
      <c r="I283" s="8">
        <f>VLOOKUP(C283,'202310-202403出荷数total2403220951'!B:F,5,0)</f>
        <v>323</v>
      </c>
      <c r="J283" s="203">
        <f>VLOOKUP(C283,'出荷数2307～2406total241008110618'!B:F,5,0)</f>
        <v>642</v>
      </c>
      <c r="K283" s="214">
        <f>VLOOKUP(C283,'出荷数2407-2506total250730101950'!B:F,5,0)</f>
        <v>519</v>
      </c>
      <c r="L283" s="203">
        <f>VLOOKUP(C:C,total260724105509!B:F,5,0)</f>
        <v>341</v>
      </c>
      <c r="M283" s="392"/>
      <c r="N283" s="8"/>
      <c r="O283" s="21">
        <f t="shared" si="28"/>
        <v>142.08333333333334</v>
      </c>
      <c r="P283" s="44">
        <v>439</v>
      </c>
      <c r="Q283" s="44">
        <v>0</v>
      </c>
      <c r="R283" s="44">
        <v>0</v>
      </c>
      <c r="S283" s="44">
        <v>0</v>
      </c>
      <c r="T283" s="44">
        <v>180</v>
      </c>
      <c r="U283" s="45">
        <v>-180</v>
      </c>
      <c r="V283" s="45">
        <v>259</v>
      </c>
      <c r="W283" s="45">
        <v>116.91666666666666</v>
      </c>
      <c r="X283" s="41">
        <v>0.77676537585421412</v>
      </c>
      <c r="Z283" s="13"/>
      <c r="AA283" s="13"/>
      <c r="AB283" s="143"/>
      <c r="AC283" s="425">
        <f t="shared" si="29"/>
        <v>1.2873900293255132</v>
      </c>
      <c r="AD283" s="143"/>
    </row>
    <row r="284" spans="1:30" s="231" customFormat="1">
      <c r="A284" s="29" t="s">
        <v>5223</v>
      </c>
      <c r="B284" s="224" t="s">
        <v>4</v>
      </c>
      <c r="C284" s="295" t="s">
        <v>2876</v>
      </c>
      <c r="D284" s="295" t="s">
        <v>2877</v>
      </c>
      <c r="E284" s="296"/>
      <c r="F284" s="296"/>
      <c r="G284" s="227"/>
      <c r="H284" s="227">
        <v>283</v>
      </c>
      <c r="I284" s="227">
        <f>VLOOKUP(C284,'202310-202403出荷数total2403220951'!B:F,5,0)</f>
        <v>240</v>
      </c>
      <c r="J284" s="227">
        <f>VLOOKUP(C284,'出荷数2307～2406total241008110618'!B:F,5,0)</f>
        <v>1210</v>
      </c>
      <c r="K284" s="227">
        <f>VLOOKUP(C284,'出荷数2407-2506total250730101950'!B:F,5,0)</f>
        <v>612</v>
      </c>
      <c r="L284" s="203">
        <f>VLOOKUP(C:C,total260724105509!B:F,5,0)</f>
        <v>207</v>
      </c>
      <c r="M284" s="392" t="str">
        <f>VLOOKUP(C:C,処分売価!A:P,15,0)</f>
        <v>処分品</v>
      </c>
      <c r="N284" s="297">
        <v>1000</v>
      </c>
      <c r="O284" s="227">
        <f t="shared" si="28"/>
        <v>86.25</v>
      </c>
      <c r="P284" s="227">
        <v>4110</v>
      </c>
      <c r="Q284" s="227">
        <v>160</v>
      </c>
      <c r="R284" s="227">
        <v>0</v>
      </c>
      <c r="S284" s="227">
        <v>0</v>
      </c>
      <c r="T284" s="227">
        <v>160</v>
      </c>
      <c r="U284" s="228">
        <v>0</v>
      </c>
      <c r="V284" s="228">
        <v>3950</v>
      </c>
      <c r="W284" s="228">
        <v>3863.75</v>
      </c>
      <c r="X284" s="229">
        <v>5.0364963503649635E-2</v>
      </c>
      <c r="Y284" s="9"/>
      <c r="Z284" s="298"/>
      <c r="AA284" s="298"/>
      <c r="AB284" s="232"/>
      <c r="AC284" s="426">
        <f t="shared" si="29"/>
        <v>19.855072463768117</v>
      </c>
      <c r="AD284" s="232"/>
    </row>
    <row r="285" spans="1:30">
      <c r="A285" s="29" t="s">
        <v>5224</v>
      </c>
      <c r="B285" s="30" t="s">
        <v>4</v>
      </c>
      <c r="C285" s="49" t="s">
        <v>2878</v>
      </c>
      <c r="D285" s="49" t="s">
        <v>2946</v>
      </c>
      <c r="E285" s="50"/>
      <c r="F285" s="50"/>
      <c r="G285" s="8"/>
      <c r="H285" s="21">
        <v>0</v>
      </c>
      <c r="I285" s="213">
        <f>VLOOKUP(C285,'202310-202403出荷数total2403220951'!B:F,5,0)</f>
        <v>1638</v>
      </c>
      <c r="J285" s="203">
        <f>VLOOKUP(C285,'出荷数2307～2406total241008110618'!B:F,5,0)</f>
        <v>1898</v>
      </c>
      <c r="K285" s="214">
        <f>VLOOKUP(C285,'出荷数2407-2506total250730101950'!B:F,5,0)</f>
        <v>1374</v>
      </c>
      <c r="L285" s="203">
        <f>VLOOKUP(C:C,total260724105509!B:F,5,0)</f>
        <v>2196</v>
      </c>
      <c r="M285" s="392" t="str">
        <f>VLOOKUP(C:C,処分売価!A:P,15,0)</f>
        <v>処分品</v>
      </c>
      <c r="N285" s="211">
        <v>1000</v>
      </c>
      <c r="O285" s="8">
        <f t="shared" si="28"/>
        <v>915</v>
      </c>
      <c r="P285" s="44">
        <v>3565</v>
      </c>
      <c r="Q285" s="44">
        <v>0</v>
      </c>
      <c r="R285" s="44">
        <v>0</v>
      </c>
      <c r="S285" s="44">
        <v>0</v>
      </c>
      <c r="T285" s="44">
        <v>0</v>
      </c>
      <c r="U285" s="45">
        <v>0</v>
      </c>
      <c r="V285" s="45">
        <v>3565</v>
      </c>
      <c r="W285" s="45">
        <v>2650</v>
      </c>
      <c r="X285" s="41">
        <v>0.61598877980364652</v>
      </c>
      <c r="Y285" s="9"/>
      <c r="Z285" s="13"/>
      <c r="AA285" s="13"/>
      <c r="AC285" s="415">
        <f t="shared" si="29"/>
        <v>1.6234061930783241</v>
      </c>
    </row>
    <row r="286" spans="1:30">
      <c r="A286" s="29" t="s">
        <v>5225</v>
      </c>
      <c r="B286" s="30" t="s">
        <v>4</v>
      </c>
      <c r="C286" s="49" t="s">
        <v>2961</v>
      </c>
      <c r="D286" s="49" t="s">
        <v>2963</v>
      </c>
      <c r="E286" s="50"/>
      <c r="F286" s="50"/>
      <c r="G286" s="8"/>
      <c r="H286" s="21">
        <v>0</v>
      </c>
      <c r="I286" s="8">
        <f>VLOOKUP(C286,'202310-202403出荷数total2403220951'!B:F,5,0)</f>
        <v>247</v>
      </c>
      <c r="J286" s="203">
        <f>VLOOKUP(C286,'出荷数2307～2406total241008110618'!B:F,5,0)</f>
        <v>1941</v>
      </c>
      <c r="K286" s="214">
        <f>VLOOKUP(C286,'出荷数2407-2506total250730101950'!B:F,5,0)</f>
        <v>1898</v>
      </c>
      <c r="L286" s="203">
        <f>VLOOKUP(C:C,total260724105509!B:F,5,0)</f>
        <v>806</v>
      </c>
      <c r="M286" s="392"/>
      <c r="N286" s="211">
        <v>2000</v>
      </c>
      <c r="O286" s="8">
        <f t="shared" si="28"/>
        <v>335.83333333333337</v>
      </c>
      <c r="P286" s="44">
        <v>3033</v>
      </c>
      <c r="Q286" s="44">
        <v>605</v>
      </c>
      <c r="R286" s="44">
        <v>0</v>
      </c>
      <c r="S286" s="44">
        <v>0</v>
      </c>
      <c r="T286" s="44">
        <v>685</v>
      </c>
      <c r="U286" s="45">
        <v>-80</v>
      </c>
      <c r="V286" s="45">
        <v>2348</v>
      </c>
      <c r="W286" s="45">
        <v>2012.1666666666665</v>
      </c>
      <c r="X286" s="41">
        <v>0.26574348829541705</v>
      </c>
      <c r="Y286" s="9"/>
      <c r="Z286" s="13"/>
      <c r="AA286" s="13"/>
      <c r="AC286" s="415">
        <f t="shared" si="29"/>
        <v>3.7630272952853598</v>
      </c>
    </row>
    <row r="287" spans="1:30">
      <c r="A287" s="29" t="s">
        <v>5226</v>
      </c>
      <c r="B287" s="30" t="s">
        <v>4</v>
      </c>
      <c r="C287" s="49" t="s">
        <v>3916</v>
      </c>
      <c r="D287" s="49" t="s">
        <v>2963</v>
      </c>
      <c r="E287" s="50"/>
      <c r="F287" s="50"/>
      <c r="G287" s="8"/>
      <c r="H287" s="21"/>
      <c r="I287" s="8"/>
      <c r="J287" s="203">
        <f>VLOOKUP(C287,'出荷数2307～2406total241008110618'!B:F,5,0)</f>
        <v>288</v>
      </c>
      <c r="K287" s="214">
        <f>VLOOKUP(C287,'出荷数2407-2506total250730101950'!B:F,5,0)</f>
        <v>1753</v>
      </c>
      <c r="L287" s="203">
        <f>VLOOKUP(C:C,total260724105509!B:F,5,0)</f>
        <v>186</v>
      </c>
      <c r="M287" s="392"/>
      <c r="N287" s="8"/>
      <c r="O287" s="21">
        <f t="shared" si="28"/>
        <v>77.5</v>
      </c>
      <c r="P287" s="44">
        <v>700</v>
      </c>
      <c r="Q287" s="44">
        <v>0</v>
      </c>
      <c r="R287" s="44">
        <v>0</v>
      </c>
      <c r="S287" s="44">
        <v>0</v>
      </c>
      <c r="T287" s="44">
        <v>0</v>
      </c>
      <c r="U287" s="45">
        <v>0</v>
      </c>
      <c r="V287" s="45">
        <v>700</v>
      </c>
      <c r="W287" s="45">
        <v>622.5</v>
      </c>
      <c r="X287" s="41">
        <v>0.26571428571428574</v>
      </c>
      <c r="Y287" s="9"/>
      <c r="Z287" s="13"/>
      <c r="AA287" s="13"/>
      <c r="AC287" s="415">
        <f t="shared" si="29"/>
        <v>3.763440860215054</v>
      </c>
    </row>
    <row r="288" spans="1:30">
      <c r="A288" s="29" t="s">
        <v>5227</v>
      </c>
      <c r="B288" s="30" t="s">
        <v>4</v>
      </c>
      <c r="C288" s="49" t="s">
        <v>4238</v>
      </c>
      <c r="D288" s="49" t="s">
        <v>4239</v>
      </c>
      <c r="E288" s="50"/>
      <c r="F288" s="50"/>
      <c r="G288" s="8"/>
      <c r="H288" s="21">
        <v>0</v>
      </c>
      <c r="I288" s="8" t="e">
        <f>VLOOKUP(C288,'202310-202403出荷数total2403220951'!B:F,5,0)</f>
        <v>#N/A</v>
      </c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>
        <f>VLOOKUP(C:C,total260724105509!B:F,5,0)</f>
        <v>482</v>
      </c>
      <c r="M288" s="392"/>
      <c r="N288" s="213">
        <v>1500</v>
      </c>
      <c r="O288" s="211">
        <v>1500</v>
      </c>
      <c r="P288" s="44">
        <v>2280</v>
      </c>
      <c r="Q288" s="44">
        <v>200</v>
      </c>
      <c r="R288" s="44">
        <v>0</v>
      </c>
      <c r="S288" s="44">
        <v>0</v>
      </c>
      <c r="T288" s="44">
        <v>300</v>
      </c>
      <c r="U288" s="45">
        <v>-100</v>
      </c>
      <c r="V288" s="45">
        <v>1980</v>
      </c>
      <c r="W288" s="45">
        <v>480</v>
      </c>
      <c r="X288" s="41">
        <v>0.21140350877192982</v>
      </c>
      <c r="Y288" s="9"/>
      <c r="Z288" s="13"/>
      <c r="AA288" s="13"/>
      <c r="AC288" s="415">
        <f t="shared" si="29"/>
        <v>4.7302904564315353</v>
      </c>
    </row>
    <row r="289" spans="1:29">
      <c r="A289" s="29" t="s">
        <v>5228</v>
      </c>
      <c r="B289" s="30" t="s">
        <v>4</v>
      </c>
      <c r="C289" s="49" t="s">
        <v>4246</v>
      </c>
      <c r="D289" s="49" t="s">
        <v>4247</v>
      </c>
      <c r="E289" s="50"/>
      <c r="F289" s="50"/>
      <c r="G289" s="8"/>
      <c r="H289" s="21"/>
      <c r="I289" s="8" t="e">
        <f>VLOOKUP(C289,'202310-202403出荷数total2403220951'!B:F,5,0)</f>
        <v>#N/A</v>
      </c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>
        <f>VLOOKUP(C:C,total260724105509!B:F,5,0)</f>
        <v>1187</v>
      </c>
      <c r="M289" s="392"/>
      <c r="N289" s="213">
        <v>1500</v>
      </c>
      <c r="O289" s="211">
        <v>1500</v>
      </c>
      <c r="P289" s="44">
        <v>1756</v>
      </c>
      <c r="Q289" s="44">
        <v>0</v>
      </c>
      <c r="R289" s="44">
        <v>3000</v>
      </c>
      <c r="S289" s="44">
        <v>0</v>
      </c>
      <c r="T289" s="44">
        <v>100</v>
      </c>
      <c r="U289" s="45">
        <v>-100</v>
      </c>
      <c r="V289" s="45">
        <v>4656</v>
      </c>
      <c r="W289" s="45">
        <v>3156</v>
      </c>
      <c r="X289" s="41">
        <v>0.67596810933940776</v>
      </c>
      <c r="Y289" s="9"/>
      <c r="Z289" s="13"/>
      <c r="AA289" s="13"/>
      <c r="AC289" s="415">
        <f t="shared" si="29"/>
        <v>1.4793597304128054</v>
      </c>
    </row>
    <row r="290" spans="1:29">
      <c r="A290" s="29" t="s">
        <v>5229</v>
      </c>
      <c r="B290" s="30" t="s">
        <v>4</v>
      </c>
      <c r="C290" s="49" t="s">
        <v>4374</v>
      </c>
      <c r="D290" s="49" t="s">
        <v>4375</v>
      </c>
      <c r="E290" s="50"/>
      <c r="F290" s="50"/>
      <c r="G290" s="8"/>
      <c r="H290" s="21"/>
      <c r="I290" s="8" t="e">
        <f>VLOOKUP(C290,'202310-202403出荷数total2403220951'!B:F,5,0)</f>
        <v>#N/A</v>
      </c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>
        <f>VLOOKUP(C:C,total260724105509!B:F,5,0)</f>
        <v>193</v>
      </c>
      <c r="M290" s="392"/>
      <c r="N290" s="8"/>
      <c r="O290" s="213">
        <v>1500</v>
      </c>
      <c r="P290" s="44">
        <v>2669</v>
      </c>
      <c r="Q290" s="44">
        <v>1900</v>
      </c>
      <c r="R290" s="44">
        <v>3000</v>
      </c>
      <c r="S290" s="44">
        <v>0</v>
      </c>
      <c r="T290" s="44">
        <v>1900</v>
      </c>
      <c r="U290" s="45">
        <v>0</v>
      </c>
      <c r="V290" s="45">
        <v>3769</v>
      </c>
      <c r="W290" s="45">
        <v>2269</v>
      </c>
      <c r="X290" s="41">
        <v>7.2311727238666162E-2</v>
      </c>
      <c r="Y290" s="9">
        <v>1800</v>
      </c>
      <c r="Z290" s="13"/>
      <c r="AA290" s="13"/>
      <c r="AC290" s="415">
        <f t="shared" si="29"/>
        <v>13.82901554404145</v>
      </c>
    </row>
    <row r="291" spans="1:29">
      <c r="A291" s="29" t="s">
        <v>5230</v>
      </c>
      <c r="B291" s="30" t="s">
        <v>4</v>
      </c>
      <c r="C291" s="49" t="s">
        <v>4493</v>
      </c>
      <c r="D291" s="49" t="s">
        <v>4494</v>
      </c>
      <c r="E291" s="50"/>
      <c r="F291" s="50"/>
      <c r="G291" s="8"/>
      <c r="H291" s="21"/>
      <c r="I291" s="8" t="e">
        <f>VLOOKUP(C291,'202310-202403出荷数total2403220951'!B:F,5,0)</f>
        <v>#N/A</v>
      </c>
      <c r="J291" s="203" t="e">
        <f>VLOOKUP(C291,'出荷数2307～2406total241008110618'!B:F,5,0)</f>
        <v>#N/A</v>
      </c>
      <c r="K291" s="214">
        <f>VLOOKUP(C291,'出荷数2407-2506total250730101950'!B:F,5,0)</f>
        <v>1347</v>
      </c>
      <c r="L291" s="203">
        <f>VLOOKUP(C:C,total260724105509!B:F,5,0)</f>
        <v>1801</v>
      </c>
      <c r="M291" s="392"/>
      <c r="N291" s="8"/>
      <c r="O291" s="8">
        <f t="shared" ref="O291" si="30">L291/12*5</f>
        <v>750.41666666666674</v>
      </c>
      <c r="P291" s="44">
        <v>2927</v>
      </c>
      <c r="Q291" s="44">
        <v>0</v>
      </c>
      <c r="R291" s="44">
        <v>0</v>
      </c>
      <c r="S291" s="44">
        <v>0</v>
      </c>
      <c r="T291" s="44">
        <v>0</v>
      </c>
      <c r="U291" s="45">
        <v>0</v>
      </c>
      <c r="V291" s="45">
        <v>2927</v>
      </c>
      <c r="W291" s="45">
        <v>2176.583333333333</v>
      </c>
      <c r="X291" s="41">
        <v>0.61530577382985996</v>
      </c>
      <c r="Y291" s="9"/>
      <c r="Z291" s="13"/>
      <c r="AA291" s="13"/>
      <c r="AC291" s="415">
        <f t="shared" si="29"/>
        <v>1.6252082176568574</v>
      </c>
    </row>
    <row r="292" spans="1:29">
      <c r="A292" s="29"/>
      <c r="B292" s="2"/>
      <c r="C292" s="49"/>
      <c r="D292" s="49"/>
      <c r="E292" s="50"/>
      <c r="F292" s="50"/>
      <c r="G292" s="8"/>
      <c r="H292" s="21"/>
      <c r="I292" s="8" t="e">
        <f>VLOOKUP(C292,'202310-202403出荷数total2403220951'!B:F,5,0)</f>
        <v>#N/A</v>
      </c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VLOOKUP(C:C,total260724105509!B:F,5,0)</f>
        <v>#N/A</v>
      </c>
      <c r="M292" s="392"/>
      <c r="N292" s="8"/>
      <c r="O292" s="8"/>
      <c r="P292" s="44">
        <v>0</v>
      </c>
      <c r="Q292" s="44">
        <v>0</v>
      </c>
      <c r="R292" s="44">
        <v>0</v>
      </c>
      <c r="S292" s="44">
        <v>0</v>
      </c>
      <c r="T292" s="44">
        <v>0</v>
      </c>
      <c r="U292" s="45">
        <v>0</v>
      </c>
      <c r="V292" s="45">
        <v>0</v>
      </c>
      <c r="W292" s="45">
        <v>0</v>
      </c>
      <c r="X292" s="41" t="e">
        <v>#N/A</v>
      </c>
      <c r="Y292" s="9"/>
      <c r="Z292" s="13"/>
      <c r="AA292" s="13"/>
      <c r="AC292" s="415" t="e">
        <f t="shared" si="29"/>
        <v>#N/A</v>
      </c>
    </row>
    <row r="293" spans="1:29">
      <c r="A293" s="29"/>
      <c r="B293" s="2"/>
      <c r="C293" s="49"/>
      <c r="D293" s="49"/>
      <c r="E293" s="50"/>
      <c r="F293" s="50"/>
      <c r="G293" s="8"/>
      <c r="H293" s="21"/>
      <c r="I293" s="8" t="e">
        <f>VLOOKUP(C293,'202310-202403出荷数total2403220951'!B:F,5,0)</f>
        <v>#N/A</v>
      </c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VLOOKUP(C:C,total260724105509!B:F,5,0)</f>
        <v>#N/A</v>
      </c>
      <c r="M293" s="392"/>
      <c r="N293" s="8"/>
      <c r="O293" s="8"/>
      <c r="P293" s="44">
        <v>0</v>
      </c>
      <c r="Q293" s="44">
        <v>0</v>
      </c>
      <c r="R293" s="44">
        <v>0</v>
      </c>
      <c r="S293" s="44">
        <v>0</v>
      </c>
      <c r="T293" s="44">
        <v>0</v>
      </c>
      <c r="U293" s="45">
        <v>0</v>
      </c>
      <c r="V293" s="45">
        <v>0</v>
      </c>
      <c r="W293" s="45">
        <v>0</v>
      </c>
      <c r="X293" s="41" t="e">
        <v>#N/A</v>
      </c>
      <c r="Y293" s="9"/>
      <c r="Z293" s="13"/>
      <c r="AA293" s="13"/>
      <c r="AC293" s="415" t="e">
        <f t="shared" si="29"/>
        <v>#N/A</v>
      </c>
    </row>
    <row r="294" spans="1:29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VLOOKUP(C:C,total260724105509!B:F,5,0)</f>
        <v>#N/A</v>
      </c>
      <c r="M294" s="392"/>
      <c r="N294" s="8"/>
      <c r="O294" s="8"/>
      <c r="P294" s="44">
        <v>0</v>
      </c>
      <c r="Q294" s="44">
        <v>0</v>
      </c>
      <c r="R294" s="44">
        <v>0</v>
      </c>
      <c r="S294" s="44">
        <v>0</v>
      </c>
      <c r="T294" s="44">
        <v>0</v>
      </c>
      <c r="U294" s="45">
        <v>0</v>
      </c>
      <c r="V294" s="45">
        <v>0</v>
      </c>
      <c r="W294" s="45">
        <v>0</v>
      </c>
      <c r="X294" s="41" t="e">
        <v>#N/A</v>
      </c>
      <c r="Y294" s="9"/>
      <c r="Z294" s="13"/>
      <c r="AA294" s="13"/>
      <c r="AC294" s="415" t="e">
        <f t="shared" si="29"/>
        <v>#N/A</v>
      </c>
    </row>
    <row r="295" spans="1:29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VLOOKUP(C:C,total260724105509!B:F,5,0)</f>
        <v>#N/A</v>
      </c>
      <c r="M295" s="392"/>
      <c r="N295" s="8"/>
      <c r="O295" s="8"/>
      <c r="P295" s="44">
        <v>0</v>
      </c>
      <c r="Q295" s="44">
        <v>0</v>
      </c>
      <c r="R295" s="44">
        <v>0</v>
      </c>
      <c r="S295" s="44">
        <v>0</v>
      </c>
      <c r="T295" s="44">
        <v>0</v>
      </c>
      <c r="U295" s="45">
        <v>0</v>
      </c>
      <c r="V295" s="45">
        <v>0</v>
      </c>
      <c r="W295" s="45">
        <v>0</v>
      </c>
      <c r="X295" s="41" t="e">
        <v>#N/A</v>
      </c>
      <c r="Y295" s="9"/>
      <c r="Z295" s="13"/>
      <c r="AA295" s="13"/>
      <c r="AC295" s="415" t="e">
        <f t="shared" si="29"/>
        <v>#N/A</v>
      </c>
    </row>
    <row r="296" spans="1:29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VLOOKUP(C:C,total260724105509!B:F,5,0)</f>
        <v>#N/A</v>
      </c>
      <c r="M296" s="392"/>
      <c r="N296" s="8"/>
      <c r="O296" s="8"/>
      <c r="P296" s="44">
        <v>0</v>
      </c>
      <c r="Q296" s="44">
        <v>0</v>
      </c>
      <c r="R296" s="44">
        <v>0</v>
      </c>
      <c r="S296" s="44">
        <v>0</v>
      </c>
      <c r="T296" s="44">
        <v>0</v>
      </c>
      <c r="U296" s="45">
        <v>0</v>
      </c>
      <c r="V296" s="45">
        <v>0</v>
      </c>
      <c r="W296" s="45">
        <v>0</v>
      </c>
      <c r="X296" s="41" t="e">
        <v>#N/A</v>
      </c>
      <c r="Y296" s="9"/>
      <c r="Z296" s="13"/>
      <c r="AA296" s="13"/>
      <c r="AC296" s="415" t="e">
        <f t="shared" si="29"/>
        <v>#N/A</v>
      </c>
    </row>
    <row r="297" spans="1:29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VLOOKUP(C:C,total260724105509!B:F,5,0)</f>
        <v>#N/A</v>
      </c>
      <c r="M297" s="392"/>
      <c r="N297" s="8"/>
      <c r="O297" s="8"/>
      <c r="P297" s="44">
        <v>0</v>
      </c>
      <c r="Q297" s="44">
        <v>0</v>
      </c>
      <c r="R297" s="44">
        <v>0</v>
      </c>
      <c r="S297" s="44">
        <v>0</v>
      </c>
      <c r="T297" s="44">
        <v>0</v>
      </c>
      <c r="U297" s="45">
        <v>0</v>
      </c>
      <c r="V297" s="45">
        <v>0</v>
      </c>
      <c r="W297" s="45">
        <v>0</v>
      </c>
      <c r="X297" s="41" t="e">
        <v>#N/A</v>
      </c>
      <c r="Y297" s="9"/>
      <c r="Z297" s="13"/>
      <c r="AA297" s="13"/>
      <c r="AC297" s="415" t="e">
        <f t="shared" si="29"/>
        <v>#N/A</v>
      </c>
    </row>
    <row r="298" spans="1:29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VLOOKUP(C:C,total260724105509!B:F,5,0)</f>
        <v>#N/A</v>
      </c>
      <c r="M298" s="392"/>
      <c r="N298" s="8"/>
      <c r="O298" s="8"/>
      <c r="P298" s="44">
        <v>0</v>
      </c>
      <c r="Q298" s="44">
        <v>0</v>
      </c>
      <c r="R298" s="44">
        <v>0</v>
      </c>
      <c r="S298" s="44">
        <v>0</v>
      </c>
      <c r="T298" s="44">
        <v>0</v>
      </c>
      <c r="U298" s="45">
        <v>0</v>
      </c>
      <c r="V298" s="45">
        <v>0</v>
      </c>
      <c r="W298" s="45">
        <v>0</v>
      </c>
      <c r="X298" s="41" t="e">
        <v>#N/A</v>
      </c>
      <c r="Y298" s="9"/>
      <c r="Z298" s="13"/>
      <c r="AA298" s="13"/>
      <c r="AC298" s="415" t="e">
        <f t="shared" si="29"/>
        <v>#N/A</v>
      </c>
    </row>
    <row r="299" spans="1:29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VLOOKUP(C:C,total260724105509!B:F,5,0)</f>
        <v>#N/A</v>
      </c>
      <c r="M299" s="392"/>
      <c r="N299" s="8"/>
      <c r="O299" s="8"/>
      <c r="P299" s="44">
        <v>0</v>
      </c>
      <c r="Q299" s="44">
        <v>0</v>
      </c>
      <c r="R299" s="44">
        <v>0</v>
      </c>
      <c r="S299" s="44">
        <v>0</v>
      </c>
      <c r="T299" s="44">
        <v>0</v>
      </c>
      <c r="U299" s="45">
        <v>0</v>
      </c>
      <c r="V299" s="45">
        <v>0</v>
      </c>
      <c r="W299" s="45">
        <v>0</v>
      </c>
      <c r="X299" s="41" t="e">
        <v>#N/A</v>
      </c>
      <c r="Y299" s="9"/>
      <c r="Z299" s="13"/>
      <c r="AA299" s="13"/>
      <c r="AC299" s="415" t="e">
        <f t="shared" si="29"/>
        <v>#N/A</v>
      </c>
    </row>
    <row r="300" spans="1:29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VLOOKUP(C:C,total260724105509!B:F,5,0)</f>
        <v>#N/A</v>
      </c>
      <c r="M300" s="392"/>
      <c r="N300" s="8"/>
      <c r="O300" s="8"/>
      <c r="P300" s="44">
        <v>0</v>
      </c>
      <c r="Q300" s="44">
        <v>0</v>
      </c>
      <c r="R300" s="44">
        <v>0</v>
      </c>
      <c r="S300" s="44">
        <v>0</v>
      </c>
      <c r="T300" s="44">
        <v>0</v>
      </c>
      <c r="U300" s="45">
        <v>0</v>
      </c>
      <c r="V300" s="45">
        <v>0</v>
      </c>
      <c r="W300" s="45">
        <v>0</v>
      </c>
      <c r="X300" s="41" t="e">
        <v>#N/A</v>
      </c>
      <c r="Y300" s="9"/>
      <c r="Z300" s="13"/>
      <c r="AA300" s="13"/>
      <c r="AC300" s="415" t="e">
        <f t="shared" si="29"/>
        <v>#N/A</v>
      </c>
    </row>
    <row r="301" spans="1:29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VLOOKUP(C:C,total260724105509!B:F,5,0)</f>
        <v>#N/A</v>
      </c>
      <c r="M301" s="392"/>
      <c r="N301" s="8"/>
      <c r="O301" s="8"/>
      <c r="P301" s="44">
        <v>0</v>
      </c>
      <c r="Q301" s="44">
        <v>0</v>
      </c>
      <c r="R301" s="44">
        <v>0</v>
      </c>
      <c r="S301" s="44">
        <v>0</v>
      </c>
      <c r="T301" s="44">
        <v>0</v>
      </c>
      <c r="U301" s="45">
        <v>0</v>
      </c>
      <c r="V301" s="45">
        <v>0</v>
      </c>
      <c r="W301" s="45">
        <v>0</v>
      </c>
      <c r="X301" s="41" t="e">
        <v>#N/A</v>
      </c>
      <c r="Y301" s="9"/>
      <c r="Z301" s="13"/>
      <c r="AA301" s="13"/>
      <c r="AC301" s="415" t="e">
        <f t="shared" si="29"/>
        <v>#N/A</v>
      </c>
    </row>
    <row r="302" spans="1:29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VLOOKUP(C:C,total260724105509!B:F,5,0)</f>
        <v>#N/A</v>
      </c>
      <c r="M302" s="392"/>
      <c r="N302" s="8"/>
      <c r="O302" s="8"/>
      <c r="P302" s="44">
        <v>0</v>
      </c>
      <c r="Q302" s="44">
        <v>0</v>
      </c>
      <c r="R302" s="44">
        <v>0</v>
      </c>
      <c r="S302" s="44">
        <v>0</v>
      </c>
      <c r="T302" s="44">
        <v>0</v>
      </c>
      <c r="U302" s="45">
        <v>0</v>
      </c>
      <c r="V302" s="45">
        <v>0</v>
      </c>
      <c r="W302" s="45">
        <v>0</v>
      </c>
      <c r="X302" s="41" t="e">
        <v>#N/A</v>
      </c>
      <c r="Y302" s="9"/>
      <c r="Z302" s="13"/>
      <c r="AA302" s="13"/>
      <c r="AC302" s="415" t="e">
        <f t="shared" si="29"/>
        <v>#N/A</v>
      </c>
    </row>
    <row r="303" spans="1:29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VLOOKUP(C:C,total260724105509!B:F,5,0)</f>
        <v>#N/A</v>
      </c>
      <c r="M303" s="392"/>
      <c r="N303" s="8"/>
      <c r="O303" s="8"/>
      <c r="P303" s="44">
        <v>0</v>
      </c>
      <c r="Q303" s="44">
        <v>0</v>
      </c>
      <c r="R303" s="44">
        <v>0</v>
      </c>
      <c r="S303" s="44">
        <v>0</v>
      </c>
      <c r="T303" s="44">
        <v>0</v>
      </c>
      <c r="U303" s="45">
        <v>0</v>
      </c>
      <c r="V303" s="45">
        <v>0</v>
      </c>
      <c r="W303" s="45">
        <v>0</v>
      </c>
      <c r="X303" s="41" t="e">
        <v>#N/A</v>
      </c>
      <c r="Y303" s="9"/>
      <c r="Z303" s="13"/>
      <c r="AA303" s="13"/>
      <c r="AC303" s="415" t="e">
        <f t="shared" si="29"/>
        <v>#N/A</v>
      </c>
    </row>
    <row r="304" spans="1:29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VLOOKUP(C:C,total260724105509!B:F,5,0)</f>
        <v>#N/A</v>
      </c>
      <c r="M304" s="392"/>
      <c r="N304" s="8"/>
      <c r="O304" s="8"/>
      <c r="P304" s="44">
        <v>0</v>
      </c>
      <c r="Q304" s="44">
        <v>0</v>
      </c>
      <c r="R304" s="44">
        <v>0</v>
      </c>
      <c r="S304" s="44">
        <v>0</v>
      </c>
      <c r="T304" s="44">
        <v>0</v>
      </c>
      <c r="U304" s="45">
        <v>0</v>
      </c>
      <c r="V304" s="45">
        <v>0</v>
      </c>
      <c r="W304" s="45">
        <v>0</v>
      </c>
      <c r="X304" s="41" t="e">
        <v>#N/A</v>
      </c>
      <c r="Y304" s="9"/>
      <c r="Z304" s="13"/>
      <c r="AA304" s="13"/>
      <c r="AC304" s="415" t="e">
        <f t="shared" si="29"/>
        <v>#N/A</v>
      </c>
    </row>
    <row r="305" spans="1:29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VLOOKUP(C:C,total260724105509!B:F,5,0)</f>
        <v>#N/A</v>
      </c>
      <c r="M305" s="392"/>
      <c r="N305" s="8"/>
      <c r="O305" s="8"/>
      <c r="P305" s="44">
        <v>0</v>
      </c>
      <c r="Q305" s="44">
        <v>0</v>
      </c>
      <c r="R305" s="44">
        <v>0</v>
      </c>
      <c r="S305" s="44">
        <v>0</v>
      </c>
      <c r="T305" s="44">
        <v>0</v>
      </c>
      <c r="U305" s="45">
        <v>0</v>
      </c>
      <c r="V305" s="45">
        <v>0</v>
      </c>
      <c r="W305" s="45">
        <v>0</v>
      </c>
      <c r="X305" s="41" t="e">
        <v>#N/A</v>
      </c>
      <c r="Y305" s="9"/>
      <c r="Z305" s="13"/>
      <c r="AA305" s="13"/>
      <c r="AC305" s="415" t="e">
        <f t="shared" si="29"/>
        <v>#N/A</v>
      </c>
    </row>
    <row r="306" spans="1:29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VLOOKUP(C:C,total260724105509!B:F,5,0)</f>
        <v>#N/A</v>
      </c>
      <c r="M306" s="392"/>
      <c r="N306" s="8"/>
      <c r="O306" s="8"/>
      <c r="P306" s="44">
        <v>0</v>
      </c>
      <c r="Q306" s="44">
        <v>0</v>
      </c>
      <c r="R306" s="44">
        <v>0</v>
      </c>
      <c r="S306" s="44">
        <v>0</v>
      </c>
      <c r="T306" s="44">
        <v>0</v>
      </c>
      <c r="U306" s="45">
        <v>0</v>
      </c>
      <c r="V306" s="45">
        <v>0</v>
      </c>
      <c r="W306" s="45">
        <v>0</v>
      </c>
      <c r="X306" s="41" t="e">
        <v>#N/A</v>
      </c>
      <c r="Y306" s="9"/>
      <c r="Z306" s="13"/>
      <c r="AA306" s="13"/>
      <c r="AC306" s="415" t="e">
        <f t="shared" si="29"/>
        <v>#N/A</v>
      </c>
    </row>
    <row r="307" spans="1:29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VLOOKUP(C:C,total260724105509!B:F,5,0)</f>
        <v>#N/A</v>
      </c>
      <c r="M307" s="392"/>
      <c r="N307" s="8"/>
      <c r="O307" s="8"/>
      <c r="P307" s="44">
        <v>0</v>
      </c>
      <c r="Q307" s="44">
        <v>0</v>
      </c>
      <c r="R307" s="44">
        <v>0</v>
      </c>
      <c r="S307" s="44">
        <v>0</v>
      </c>
      <c r="T307" s="44">
        <v>0</v>
      </c>
      <c r="U307" s="45">
        <v>0</v>
      </c>
      <c r="V307" s="45">
        <v>0</v>
      </c>
      <c r="W307" s="45">
        <v>0</v>
      </c>
      <c r="X307" s="41" t="e">
        <v>#N/A</v>
      </c>
      <c r="Y307" s="9"/>
      <c r="Z307" s="13"/>
      <c r="AA307" s="13"/>
      <c r="AC307" s="415" t="e">
        <f t="shared" si="29"/>
        <v>#N/A</v>
      </c>
    </row>
    <row r="308" spans="1:29">
      <c r="A308" s="29"/>
      <c r="B308" s="2"/>
      <c r="C308" s="49"/>
      <c r="D308" s="49"/>
      <c r="E308" s="50"/>
      <c r="F308" s="50"/>
      <c r="G308" s="8"/>
      <c r="H308" s="21"/>
      <c r="I308" s="8"/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VLOOKUP(C:C,total260724105509!B:F,5,0)</f>
        <v>#N/A</v>
      </c>
      <c r="M308" s="392"/>
      <c r="N308" s="8"/>
      <c r="O308" s="8"/>
      <c r="P308" s="44">
        <v>0</v>
      </c>
      <c r="Q308" s="44">
        <v>0</v>
      </c>
      <c r="R308" s="44">
        <v>0</v>
      </c>
      <c r="S308" s="44">
        <v>0</v>
      </c>
      <c r="T308" s="44">
        <v>0</v>
      </c>
      <c r="U308" s="45">
        <v>0</v>
      </c>
      <c r="V308" s="45">
        <v>0</v>
      </c>
      <c r="W308" s="45">
        <v>0</v>
      </c>
      <c r="X308" s="41" t="e">
        <v>#N/A</v>
      </c>
      <c r="Y308" s="9"/>
      <c r="Z308" s="13"/>
      <c r="AA308" s="13"/>
      <c r="AC308" s="415" t="e">
        <f t="shared" si="29"/>
        <v>#N/A</v>
      </c>
    </row>
    <row r="309" spans="1:29">
      <c r="A309" s="29"/>
      <c r="B309" s="2"/>
      <c r="C309" s="49"/>
      <c r="D309" s="49"/>
      <c r="E309" s="50"/>
      <c r="F309" s="50"/>
      <c r="G309" s="8"/>
      <c r="H309" s="21"/>
      <c r="I309" s="8"/>
      <c r="J309" s="203" t="e">
        <f>VLOOKUP(C309,'出荷数2307～2406total241008110618'!B:F,5,0)</f>
        <v>#N/A</v>
      </c>
      <c r="K309" s="214" t="e">
        <f>VLOOKUP(C309,'出荷数2407-2506total250730101950'!B:F,5,0)</f>
        <v>#N/A</v>
      </c>
      <c r="L309" s="203" t="e">
        <f>VLOOKUP(C:C,total260724105509!B:F,5,0)</f>
        <v>#N/A</v>
      </c>
      <c r="M309" s="392"/>
      <c r="N309" s="8"/>
      <c r="O309" s="8"/>
      <c r="P309" s="44">
        <v>0</v>
      </c>
      <c r="Q309" s="44">
        <v>0</v>
      </c>
      <c r="R309" s="44">
        <v>0</v>
      </c>
      <c r="S309" s="44">
        <v>0</v>
      </c>
      <c r="T309" s="44">
        <v>0</v>
      </c>
      <c r="U309" s="45">
        <v>0</v>
      </c>
      <c r="V309" s="45">
        <v>0</v>
      </c>
      <c r="W309" s="45">
        <v>0</v>
      </c>
      <c r="X309" s="41" t="e">
        <v>#N/A</v>
      </c>
      <c r="Y309" s="9"/>
      <c r="Z309" s="13"/>
      <c r="AA309" s="13"/>
      <c r="AC309" s="415" t="e">
        <f t="shared" si="29"/>
        <v>#N/A</v>
      </c>
    </row>
    <row r="310" spans="1:29">
      <c r="A310" s="29"/>
      <c r="B310" s="2"/>
      <c r="C310" s="49"/>
      <c r="D310" s="49"/>
      <c r="E310" s="50"/>
      <c r="F310" s="50"/>
      <c r="G310" s="8"/>
      <c r="H310" s="21"/>
      <c r="I310" s="8"/>
      <c r="J310" s="203" t="e">
        <f>VLOOKUP(C310,'出荷数2307～2406total241008110618'!B:F,5,0)</f>
        <v>#N/A</v>
      </c>
      <c r="K310" s="214" t="e">
        <f>VLOOKUP(C310,'出荷数2407-2506total250730101950'!B:F,5,0)</f>
        <v>#N/A</v>
      </c>
      <c r="L310" s="203" t="e">
        <f>VLOOKUP(C:C,total260724105509!B:F,5,0)</f>
        <v>#N/A</v>
      </c>
      <c r="M310" s="392"/>
      <c r="N310" s="8"/>
      <c r="O310" s="8"/>
      <c r="P310" s="44">
        <v>0</v>
      </c>
      <c r="Q310" s="44">
        <v>0</v>
      </c>
      <c r="R310" s="44">
        <v>0</v>
      </c>
      <c r="S310" s="44">
        <v>0</v>
      </c>
      <c r="T310" s="44">
        <v>0</v>
      </c>
      <c r="U310" s="45">
        <v>0</v>
      </c>
      <c r="V310" s="45">
        <v>0</v>
      </c>
      <c r="W310" s="45">
        <v>0</v>
      </c>
      <c r="X310" s="41" t="e">
        <v>#N/A</v>
      </c>
      <c r="Y310" s="9"/>
      <c r="Z310" s="13"/>
      <c r="AA310" s="13"/>
      <c r="AC310" s="415" t="e">
        <f t="shared" si="29"/>
        <v>#N/A</v>
      </c>
    </row>
    <row r="311" spans="1:29">
      <c r="A311" s="29"/>
      <c r="B311" s="2"/>
      <c r="C311" s="49"/>
      <c r="D311" s="49"/>
      <c r="E311" s="50"/>
      <c r="F311" s="50"/>
      <c r="G311" s="8"/>
      <c r="H311" s="21"/>
      <c r="I311" s="8"/>
      <c r="J311" s="203" t="e">
        <f>VLOOKUP(C311,'出荷数2307～2406total241008110618'!B:F,5,0)</f>
        <v>#N/A</v>
      </c>
      <c r="K311" s="214" t="e">
        <f>VLOOKUP(C311,'出荷数2407-2506total250730101950'!B:F,5,0)</f>
        <v>#N/A</v>
      </c>
      <c r="L311" s="203" t="e">
        <f>VLOOKUP(C:C,total260724105509!B:F,5,0)</f>
        <v>#N/A</v>
      </c>
      <c r="M311" s="392"/>
      <c r="N311" s="8"/>
      <c r="O311" s="8"/>
      <c r="P311" s="44">
        <v>0</v>
      </c>
      <c r="Q311" s="44">
        <v>0</v>
      </c>
      <c r="R311" s="44">
        <v>0</v>
      </c>
      <c r="S311" s="44">
        <v>0</v>
      </c>
      <c r="T311" s="44">
        <v>0</v>
      </c>
      <c r="U311" s="45">
        <v>0</v>
      </c>
      <c r="V311" s="45">
        <v>0</v>
      </c>
      <c r="W311" s="45">
        <v>0</v>
      </c>
      <c r="X311" s="41" t="e">
        <v>#N/A</v>
      </c>
      <c r="Y311" s="9"/>
      <c r="Z311" s="13"/>
      <c r="AA311" s="13"/>
      <c r="AC311" s="415" t="e">
        <f t="shared" si="29"/>
        <v>#N/A</v>
      </c>
    </row>
    <row r="312" spans="1:29">
      <c r="A312" s="29"/>
      <c r="B312" s="2"/>
      <c r="C312" s="49"/>
      <c r="D312" s="49"/>
      <c r="E312" s="50"/>
      <c r="F312" s="50"/>
      <c r="G312" s="8"/>
      <c r="H312" s="21"/>
      <c r="I312" s="8"/>
      <c r="J312" s="203" t="e">
        <f>VLOOKUP(C312,'出荷数2307～2406total241008110618'!B:F,5,0)</f>
        <v>#N/A</v>
      </c>
      <c r="K312" s="214" t="e">
        <f>VLOOKUP(C312,'出荷数2407-2506total250730101950'!B:F,5,0)</f>
        <v>#N/A</v>
      </c>
      <c r="L312" s="203" t="e">
        <f>VLOOKUP(C:C,total260724105509!B:F,5,0)</f>
        <v>#N/A</v>
      </c>
      <c r="M312" s="392"/>
      <c r="N312" s="8"/>
      <c r="O312" s="8"/>
      <c r="P312" s="44">
        <v>0</v>
      </c>
      <c r="Q312" s="44">
        <v>0</v>
      </c>
      <c r="R312" s="44">
        <v>0</v>
      </c>
      <c r="S312" s="44">
        <v>0</v>
      </c>
      <c r="T312" s="44">
        <v>0</v>
      </c>
      <c r="U312" s="45">
        <v>0</v>
      </c>
      <c r="V312" s="45">
        <v>0</v>
      </c>
      <c r="W312" s="45">
        <v>0</v>
      </c>
      <c r="X312" s="41" t="e">
        <v>#N/A</v>
      </c>
      <c r="Y312" s="9"/>
      <c r="Z312" s="13"/>
      <c r="AA312" s="13"/>
      <c r="AC312" s="415" t="e">
        <f t="shared" si="29"/>
        <v>#N/A</v>
      </c>
    </row>
    <row r="313" spans="1:29">
      <c r="A313" s="29"/>
      <c r="B313" s="2"/>
      <c r="C313" s="49"/>
      <c r="D313" s="49"/>
      <c r="E313" s="50"/>
      <c r="F313" s="50"/>
      <c r="G313" s="8"/>
      <c r="H313" s="21"/>
      <c r="I313" s="8"/>
      <c r="J313" s="203" t="e">
        <f>VLOOKUP(C313,'出荷数2307～2406total241008110618'!B:F,5,0)</f>
        <v>#N/A</v>
      </c>
      <c r="K313" s="214" t="e">
        <f>VLOOKUP(C313,'出荷数2407-2506total250730101950'!B:F,5,0)</f>
        <v>#N/A</v>
      </c>
      <c r="L313" s="203" t="e">
        <f>VLOOKUP(C:C,total260724105509!B:F,5,0)</f>
        <v>#N/A</v>
      </c>
      <c r="M313" s="392"/>
      <c r="N313" s="8"/>
      <c r="O313" s="8"/>
      <c r="P313" s="44">
        <v>0</v>
      </c>
      <c r="Q313" s="44">
        <v>0</v>
      </c>
      <c r="R313" s="44">
        <v>0</v>
      </c>
      <c r="S313" s="44">
        <v>0</v>
      </c>
      <c r="T313" s="44">
        <v>0</v>
      </c>
      <c r="U313" s="45">
        <v>0</v>
      </c>
      <c r="V313" s="45">
        <v>0</v>
      </c>
      <c r="W313" s="45">
        <v>0</v>
      </c>
      <c r="X313" s="41" t="e">
        <v>#N/A</v>
      </c>
      <c r="Y313" s="9"/>
      <c r="Z313" s="13"/>
      <c r="AA313" s="13"/>
      <c r="AC313" s="415" t="e">
        <f t="shared" si="29"/>
        <v>#N/A</v>
      </c>
    </row>
    <row r="314" spans="1:29">
      <c r="A314" s="29"/>
      <c r="B314" s="2"/>
      <c r="C314" s="49"/>
      <c r="D314" s="49"/>
      <c r="E314" s="50"/>
      <c r="F314" s="50"/>
      <c r="G314" s="8"/>
      <c r="H314" s="21"/>
      <c r="I314" s="8"/>
      <c r="J314" s="203" t="e">
        <f>VLOOKUP(C314,'出荷数2307～2406total241008110618'!B:F,5,0)</f>
        <v>#N/A</v>
      </c>
      <c r="K314" s="214" t="e">
        <f>VLOOKUP(C314,'出荷数2407-2506total250730101950'!B:F,5,0)</f>
        <v>#N/A</v>
      </c>
      <c r="L314" s="203" t="e">
        <f>VLOOKUP(C:C,total260724105509!B:F,5,0)</f>
        <v>#N/A</v>
      </c>
      <c r="M314" s="392"/>
      <c r="N314" s="8"/>
      <c r="O314" s="8"/>
      <c r="P314" s="44">
        <v>0</v>
      </c>
      <c r="Q314" s="44">
        <v>0</v>
      </c>
      <c r="R314" s="44">
        <v>0</v>
      </c>
      <c r="S314" s="44">
        <v>0</v>
      </c>
      <c r="T314" s="44">
        <v>0</v>
      </c>
      <c r="U314" s="45">
        <v>0</v>
      </c>
      <c r="V314" s="45">
        <v>0</v>
      </c>
      <c r="W314" s="45">
        <v>0</v>
      </c>
      <c r="X314" s="41" t="e">
        <v>#N/A</v>
      </c>
      <c r="Y314" s="9"/>
      <c r="Z314" s="13"/>
      <c r="AA314" s="13"/>
      <c r="AC314" s="415" t="e">
        <f t="shared" si="29"/>
        <v>#N/A</v>
      </c>
    </row>
    <row r="315" spans="1:29">
      <c r="A315" s="29"/>
      <c r="B315" s="2"/>
      <c r="C315" s="49"/>
      <c r="D315" s="49"/>
      <c r="E315" s="50"/>
      <c r="F315" s="50"/>
      <c r="G315" s="8"/>
      <c r="H315" s="21"/>
      <c r="I315" s="8"/>
      <c r="J315" s="203" t="e">
        <f>VLOOKUP(C315,'出荷数2307～2406total241008110618'!B:F,5,0)</f>
        <v>#N/A</v>
      </c>
      <c r="K315" s="214" t="e">
        <f>VLOOKUP(C315,'出荷数2407-2506total250730101950'!B:F,5,0)</f>
        <v>#N/A</v>
      </c>
      <c r="L315" s="203" t="e">
        <f>VLOOKUP(C:C,total260724105509!B:F,5,0)</f>
        <v>#N/A</v>
      </c>
      <c r="M315" s="392"/>
      <c r="N315" s="8"/>
      <c r="O315" s="8"/>
      <c r="P315" s="44">
        <v>0</v>
      </c>
      <c r="Q315" s="44">
        <v>0</v>
      </c>
      <c r="R315" s="44">
        <v>0</v>
      </c>
      <c r="S315" s="44">
        <v>0</v>
      </c>
      <c r="T315" s="44">
        <v>0</v>
      </c>
      <c r="U315" s="45">
        <v>0</v>
      </c>
      <c r="V315" s="45">
        <v>0</v>
      </c>
      <c r="W315" s="45">
        <v>0</v>
      </c>
      <c r="X315" s="41" t="e">
        <v>#N/A</v>
      </c>
      <c r="Y315" s="9"/>
      <c r="Z315" s="13"/>
      <c r="AA315" s="13"/>
      <c r="AC315" s="415" t="e">
        <f t="shared" si="29"/>
        <v>#N/A</v>
      </c>
    </row>
    <row r="316" spans="1:29">
      <c r="A316" s="29"/>
      <c r="B316" s="2"/>
      <c r="C316" s="49"/>
      <c r="D316" s="49"/>
      <c r="E316" s="50"/>
      <c r="F316" s="50"/>
      <c r="G316" s="8"/>
      <c r="H316" s="21"/>
      <c r="I316" s="8"/>
      <c r="J316" s="203" t="e">
        <f>VLOOKUP(C316,'出荷数2307～2406total241008110618'!B:F,5,0)</f>
        <v>#N/A</v>
      </c>
      <c r="K316" s="214" t="e">
        <f>VLOOKUP(C316,'出荷数2407-2506total250730101950'!B:F,5,0)</f>
        <v>#N/A</v>
      </c>
      <c r="L316" s="203" t="e">
        <f>VLOOKUP(C:C,total260724105509!B:F,5,0)</f>
        <v>#N/A</v>
      </c>
      <c r="M316" s="392"/>
      <c r="N316" s="8"/>
      <c r="O316" s="8"/>
      <c r="P316" s="44">
        <v>0</v>
      </c>
      <c r="Q316" s="44">
        <v>0</v>
      </c>
      <c r="R316" s="44">
        <v>0</v>
      </c>
      <c r="S316" s="44">
        <v>0</v>
      </c>
      <c r="T316" s="44">
        <v>0</v>
      </c>
      <c r="U316" s="45">
        <v>0</v>
      </c>
      <c r="V316" s="45">
        <v>0</v>
      </c>
      <c r="W316" s="45">
        <v>0</v>
      </c>
      <c r="X316" s="41" t="e">
        <v>#N/A</v>
      </c>
      <c r="Y316" s="9"/>
      <c r="Z316" s="13"/>
      <c r="AA316" s="13"/>
    </row>
    <row r="317" spans="1:29">
      <c r="A317" s="29"/>
      <c r="B317" s="2"/>
      <c r="C317" s="49"/>
      <c r="D317" s="49"/>
      <c r="E317" s="50"/>
      <c r="F317" s="50"/>
      <c r="G317" s="8"/>
      <c r="H317" s="21"/>
      <c r="I317" s="8"/>
      <c r="J317" s="203" t="e">
        <f>VLOOKUP(C317,'出荷数2307～2406total241008110618'!B:F,5,0)</f>
        <v>#N/A</v>
      </c>
      <c r="K317" s="214" t="e">
        <f>VLOOKUP(C317,'出荷数2407-2506total250730101950'!B:F,5,0)</f>
        <v>#N/A</v>
      </c>
      <c r="L317" s="203" t="e">
        <f>VLOOKUP(C:C,total260724105509!B:F,5,0)</f>
        <v>#N/A</v>
      </c>
      <c r="M317" s="392"/>
      <c r="N317" s="8"/>
      <c r="O317" s="8"/>
      <c r="P317" s="44">
        <v>0</v>
      </c>
      <c r="Q317" s="44">
        <v>0</v>
      </c>
      <c r="R317" s="44">
        <v>0</v>
      </c>
      <c r="S317" s="44">
        <v>0</v>
      </c>
      <c r="T317" s="44">
        <v>0</v>
      </c>
      <c r="U317" s="45">
        <v>0</v>
      </c>
      <c r="V317" s="45">
        <v>0</v>
      </c>
      <c r="W317" s="45">
        <v>0</v>
      </c>
      <c r="X317" s="41" t="e">
        <v>#N/A</v>
      </c>
      <c r="Y317" s="9"/>
      <c r="Z317" s="13"/>
      <c r="AA317" s="13"/>
    </row>
    <row r="318" spans="1:29">
      <c r="A318" s="29"/>
      <c r="B318" s="2"/>
      <c r="C318" s="49"/>
      <c r="D318" s="49"/>
      <c r="E318" s="50"/>
      <c r="F318" s="50"/>
      <c r="G318" s="8"/>
      <c r="H318" s="21"/>
      <c r="I318" s="8"/>
      <c r="J318" s="203" t="e">
        <f>VLOOKUP(C318,'出荷数2307～2406total241008110618'!B:F,5,0)</f>
        <v>#N/A</v>
      </c>
      <c r="K318" s="214" t="e">
        <f>VLOOKUP(C318,'出荷数2407-2506total250730101950'!B:F,5,0)</f>
        <v>#N/A</v>
      </c>
      <c r="L318" s="203" t="e">
        <f>VLOOKUP(C:C,total260724105509!B:F,5,0)</f>
        <v>#N/A</v>
      </c>
      <c r="M318" s="392"/>
      <c r="N318" s="8"/>
      <c r="O318" s="8"/>
      <c r="P318" s="44">
        <v>0</v>
      </c>
      <c r="Q318" s="44">
        <v>0</v>
      </c>
      <c r="R318" s="44">
        <v>0</v>
      </c>
      <c r="S318" s="44">
        <v>0</v>
      </c>
      <c r="T318" s="44">
        <v>0</v>
      </c>
      <c r="U318" s="45">
        <v>0</v>
      </c>
      <c r="V318" s="45">
        <v>0</v>
      </c>
      <c r="W318" s="45">
        <v>0</v>
      </c>
      <c r="X318" s="41" t="e">
        <v>#N/A</v>
      </c>
      <c r="Y318" s="9"/>
      <c r="Z318" s="13"/>
      <c r="AA318" s="13"/>
    </row>
    <row r="319" spans="1:29">
      <c r="A319" s="29"/>
      <c r="B319" s="2"/>
      <c r="C319" s="49"/>
      <c r="D319" s="49"/>
      <c r="E319" s="50"/>
      <c r="F319" s="50"/>
      <c r="G319" s="8"/>
      <c r="H319" s="21"/>
      <c r="I319" s="8"/>
      <c r="J319" s="203" t="e">
        <f>VLOOKUP(C319,'出荷数2307～2406total241008110618'!B:F,5,0)</f>
        <v>#N/A</v>
      </c>
      <c r="K319" s="214" t="e">
        <f>VLOOKUP(C319,'出荷数2407-2506total250730101950'!B:F,5,0)</f>
        <v>#N/A</v>
      </c>
      <c r="L319" s="203" t="e">
        <f>VLOOKUP(C:C,total260724105509!B:F,5,0)</f>
        <v>#N/A</v>
      </c>
      <c r="M319" s="392"/>
      <c r="N319" s="8"/>
      <c r="O319" s="8"/>
      <c r="P319" s="44">
        <v>0</v>
      </c>
      <c r="Q319" s="44">
        <v>0</v>
      </c>
      <c r="R319" s="44">
        <v>0</v>
      </c>
      <c r="S319" s="44">
        <v>0</v>
      </c>
      <c r="T319" s="44">
        <v>0</v>
      </c>
      <c r="U319" s="45">
        <v>0</v>
      </c>
      <c r="V319" s="45">
        <v>0</v>
      </c>
      <c r="W319" s="45">
        <v>0</v>
      </c>
      <c r="X319" s="41" t="e">
        <v>#N/A</v>
      </c>
      <c r="Y319" s="9"/>
      <c r="Z319" s="13"/>
      <c r="AA319" s="13"/>
    </row>
    <row r="320" spans="1:29">
      <c r="A320" s="29"/>
      <c r="B320" s="2"/>
      <c r="C320" s="49"/>
      <c r="D320" s="49"/>
      <c r="E320" s="50"/>
      <c r="F320" s="50"/>
      <c r="G320" s="8"/>
      <c r="H320" s="21"/>
      <c r="I320" s="8"/>
      <c r="J320" s="203" t="e">
        <f>VLOOKUP(C320,'出荷数2307～2406total241008110618'!B:F,5,0)</f>
        <v>#N/A</v>
      </c>
      <c r="K320" s="214" t="e">
        <f>VLOOKUP(C320,'出荷数2407-2506total250730101950'!B:F,5,0)</f>
        <v>#N/A</v>
      </c>
      <c r="L320" s="203" t="e">
        <f>VLOOKUP(C:C,total260724105509!B:F,5,0)</f>
        <v>#N/A</v>
      </c>
      <c r="M320" s="392"/>
      <c r="N320" s="8"/>
      <c r="O320" s="8"/>
      <c r="P320" s="44">
        <v>0</v>
      </c>
      <c r="Q320" s="44">
        <v>0</v>
      </c>
      <c r="R320" s="44">
        <v>0</v>
      </c>
      <c r="S320" s="44">
        <v>0</v>
      </c>
      <c r="T320" s="44">
        <v>0</v>
      </c>
      <c r="U320" s="45">
        <v>0</v>
      </c>
      <c r="V320" s="45">
        <v>0</v>
      </c>
      <c r="W320" s="45">
        <v>0</v>
      </c>
      <c r="X320" s="41" t="e">
        <v>#N/A</v>
      </c>
      <c r="Y320" s="9"/>
      <c r="Z320" s="13"/>
      <c r="AA320" s="13"/>
    </row>
    <row r="321" spans="1:27">
      <c r="A321" s="29"/>
      <c r="B321" s="2"/>
      <c r="C321" s="49"/>
      <c r="D321" s="49"/>
      <c r="E321" s="50"/>
      <c r="F321" s="50"/>
      <c r="G321" s="8"/>
      <c r="H321" s="21">
        <v>0</v>
      </c>
      <c r="I321" s="8" t="e">
        <f>VLOOKUP(C321,'202310-202403出荷数total2403220951'!B:F,5,0)</f>
        <v>#N/A</v>
      </c>
      <c r="J321" s="203" t="e">
        <f>VLOOKUP(C321,'出荷数2307～2406total241008110618'!B:F,5,0)</f>
        <v>#N/A</v>
      </c>
      <c r="K321" s="214" t="e">
        <f>VLOOKUP(C321,'出荷数2407-2506total250730101950'!B:F,5,0)</f>
        <v>#N/A</v>
      </c>
      <c r="L321" s="203" t="e">
        <f>VLOOKUP(C:C,total260724105509!B:F,5,0)</f>
        <v>#N/A</v>
      </c>
      <c r="M321" s="392"/>
      <c r="N321" s="8"/>
      <c r="O321" s="8"/>
      <c r="P321" s="44">
        <v>0</v>
      </c>
      <c r="Q321" s="44">
        <v>0</v>
      </c>
      <c r="R321" s="44">
        <v>0</v>
      </c>
      <c r="S321" s="44">
        <v>0</v>
      </c>
      <c r="T321" s="44">
        <v>0</v>
      </c>
      <c r="U321" s="45">
        <v>0</v>
      </c>
      <c r="V321" s="45">
        <v>0</v>
      </c>
      <c r="W321" s="45">
        <v>0</v>
      </c>
      <c r="X321" s="41" t="e">
        <v>#N/A</v>
      </c>
      <c r="Y321" s="9"/>
      <c r="Z321" s="13"/>
      <c r="AA321" s="13"/>
    </row>
    <row r="322" spans="1:27">
      <c r="A322" s="29"/>
      <c r="B322" s="244"/>
      <c r="H322" s="245"/>
      <c r="L322" s="203" t="e">
        <f>VLOOKUP(C:C,total260724105509!B:F,5,0)</f>
        <v>#N/A</v>
      </c>
      <c r="M322" s="392"/>
      <c r="O322" s="27"/>
      <c r="P322" s="247"/>
      <c r="Q322" s="247"/>
      <c r="R322" s="247"/>
      <c r="S322" s="247"/>
      <c r="T322" s="247"/>
      <c r="U322" s="248"/>
      <c r="V322" s="248"/>
      <c r="W322" s="248"/>
      <c r="X322" s="249"/>
      <c r="Z322" s="14"/>
      <c r="AA322" s="14"/>
    </row>
    <row r="323" spans="1:27">
      <c r="A323" s="29"/>
      <c r="B323" s="244"/>
      <c r="H323" s="245"/>
      <c r="L323" s="203" t="e">
        <f>VLOOKUP(C:C,total260724105509!B:F,5,0)</f>
        <v>#N/A</v>
      </c>
      <c r="M323" s="392"/>
      <c r="O323" s="27"/>
      <c r="P323" s="247"/>
      <c r="Q323" s="247"/>
      <c r="R323" s="247"/>
      <c r="S323" s="247"/>
      <c r="T323" s="247"/>
      <c r="U323" s="248"/>
      <c r="V323" s="248"/>
      <c r="W323" s="248"/>
      <c r="X323" s="249"/>
      <c r="Z323" s="14"/>
      <c r="AA323" s="14"/>
    </row>
    <row r="324" spans="1:27">
      <c r="A324" s="29"/>
      <c r="B324" s="244"/>
      <c r="H324" s="245"/>
      <c r="L324" s="203" t="e">
        <f>VLOOKUP(C:C,total260724105509!B:F,5,0)</f>
        <v>#N/A</v>
      </c>
      <c r="M324" s="392"/>
      <c r="O324" s="27"/>
      <c r="P324" s="247"/>
      <c r="Q324" s="247"/>
      <c r="R324" s="247"/>
      <c r="S324" s="247"/>
      <c r="T324" s="247"/>
      <c r="U324" s="248"/>
      <c r="V324" s="248"/>
      <c r="W324" s="248"/>
      <c r="X324" s="249"/>
      <c r="Z324" s="14"/>
      <c r="AA324" s="14"/>
    </row>
    <row r="325" spans="1:27">
      <c r="A325" s="29"/>
      <c r="B325" s="244"/>
      <c r="H325" s="245"/>
      <c r="L325" s="203" t="e">
        <f>VLOOKUP(C:C,total260724105509!B:F,5,0)</f>
        <v>#N/A</v>
      </c>
      <c r="M325" s="392"/>
      <c r="O325" s="27"/>
      <c r="P325" s="247"/>
      <c r="Q325" s="247"/>
      <c r="R325" s="247"/>
      <c r="S325" s="247"/>
      <c r="T325" s="247"/>
      <c r="U325" s="248"/>
      <c r="V325" s="248"/>
      <c r="W325" s="248"/>
      <c r="X325" s="249"/>
      <c r="Z325" s="14"/>
      <c r="AA325" s="14"/>
    </row>
    <row r="326" spans="1:27">
      <c r="A326" s="29"/>
      <c r="B326" s="244"/>
      <c r="H326" s="245"/>
      <c r="L326" s="203" t="e">
        <f>VLOOKUP(C:C,total260724105509!B:F,5,0)</f>
        <v>#N/A</v>
      </c>
      <c r="M326" s="392"/>
      <c r="O326" s="27"/>
      <c r="P326" s="247"/>
      <c r="Q326" s="247"/>
      <c r="R326" s="247"/>
      <c r="S326" s="247"/>
      <c r="T326" s="247"/>
      <c r="U326" s="248"/>
      <c r="V326" s="248"/>
      <c r="W326" s="248"/>
      <c r="X326" s="249"/>
      <c r="Z326" s="14"/>
      <c r="AA326" s="14"/>
    </row>
    <row r="327" spans="1:27">
      <c r="A327" s="29"/>
      <c r="B327" s="244"/>
      <c r="H327" s="245"/>
      <c r="L327" s="203" t="e">
        <f>VLOOKUP(C:C,total260724105509!B:F,5,0)</f>
        <v>#N/A</v>
      </c>
      <c r="M327" s="392"/>
      <c r="O327" s="27"/>
      <c r="P327" s="247"/>
      <c r="Q327" s="247"/>
      <c r="R327" s="247"/>
      <c r="S327" s="247"/>
      <c r="T327" s="247"/>
      <c r="U327" s="248"/>
      <c r="V327" s="248"/>
      <c r="W327" s="248"/>
      <c r="X327" s="249"/>
      <c r="Z327" s="14"/>
      <c r="AA327" s="14"/>
    </row>
  </sheetData>
  <autoFilter ref="A1:AB329" xr:uid="{00000000-0009-0000-0000-000035000000}">
    <filterColumn colId="15" showButton="0"/>
    <filterColumn colId="17" showButton="0"/>
  </autoFilter>
  <mergeCells count="2">
    <mergeCell ref="P1:Q1"/>
    <mergeCell ref="R1:S1"/>
  </mergeCells>
  <phoneticPr fontId="14"/>
  <conditionalFormatting sqref="X1:X1048576">
    <cfRule type="cellIs" dxfId="12" priority="3" operator="lessThan">
      <formula>0.33</formula>
    </cfRule>
  </conditionalFormatting>
  <conditionalFormatting sqref="AC1:AC1048576">
    <cfRule type="cellIs" dxfId="11" priority="1" operator="lessThan">
      <formula>0.6</formula>
    </cfRule>
    <cfRule type="cellIs" dxfId="10" priority="2" operator="greaterThan">
      <formula>3</formula>
    </cfRule>
  </conditionalFormatting>
  <dataValidations count="2">
    <dataValidation imeMode="off" allowBlank="1" showInputMessage="1" showErrorMessage="1" sqref="C67 C65 C283:C329 C331:C64495 C1:C63 C76:C280" xr:uid="{B2D9DCF6-4500-4BD7-897C-46499FF8D8F7}"/>
    <dataValidation imeMode="hiragana" allowBlank="1" showInputMessage="1" showErrorMessage="1" sqref="D67:F67 D1:E63 F1:F65 E66:F66 E64:E65 D76:D92 E68:F92 D114:D146 D4:F6 D93:F113 E114:F154 D282:F288 D289:D64495 E289:F64550 D155:F280" xr:uid="{E7DB8FBD-AF3C-4070-91FF-8E0284D4CF2B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22F0-BF65-472B-82AD-D21465A8D98F}">
  <dimension ref="A1:AG327"/>
  <sheetViews>
    <sheetView zoomScale="115" zoomScaleNormal="115" workbookViewId="0">
      <pane xSplit="4" ySplit="1" topLeftCell="E73" activePane="bottomRight" state="frozen"/>
      <selection pane="topRight" activeCell="E1" sqref="E1"/>
      <selection pane="bottomLeft" activeCell="A2" sqref="A2"/>
      <selection pane="bottomRight" activeCell="C83" sqref="C83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6" style="393" customWidth="1"/>
    <col min="14" max="14" width="8.25" style="27" hidden="1" customWidth="1"/>
    <col min="15" max="15" width="9" style="1" customWidth="1"/>
    <col min="16" max="16" width="8.625" style="1" customWidth="1"/>
    <col min="17" max="17" width="9" style="1" customWidth="1"/>
    <col min="18" max="19" width="9" style="22" customWidth="1"/>
    <col min="20" max="23" width="9" style="1" customWidth="1"/>
    <col min="24" max="24" width="8.5" style="42" customWidth="1"/>
    <col min="25" max="25" width="7" style="1" customWidth="1"/>
    <col min="26" max="26" width="15.375" style="1" customWidth="1"/>
    <col min="27" max="27" width="50.25" style="1" customWidth="1"/>
    <col min="29" max="29" width="11.25" bestFit="1" customWidth="1"/>
    <col min="31" max="16384" width="9" style="1"/>
  </cols>
  <sheetData>
    <row r="1" spans="1:33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5247</v>
      </c>
      <c r="M1" s="391" t="s">
        <v>5127</v>
      </c>
      <c r="N1" s="33"/>
      <c r="O1" s="47" t="s">
        <v>1307</v>
      </c>
      <c r="P1" s="441" t="s">
        <v>1278</v>
      </c>
      <c r="Q1" s="442"/>
      <c r="R1" s="443" t="s">
        <v>1229</v>
      </c>
      <c r="S1" s="444"/>
      <c r="T1" s="43" t="s">
        <v>1279</v>
      </c>
      <c r="U1" s="34" t="s">
        <v>1226</v>
      </c>
      <c r="V1" s="34" t="s">
        <v>1227</v>
      </c>
      <c r="W1" s="34" t="s">
        <v>1228</v>
      </c>
      <c r="X1" s="40" t="s">
        <v>1263</v>
      </c>
      <c r="Y1" s="47" t="s">
        <v>5238</v>
      </c>
      <c r="Z1" s="2" t="s">
        <v>5280</v>
      </c>
      <c r="AA1" s="2" t="s">
        <v>2957</v>
      </c>
      <c r="AC1" s="414" t="s">
        <v>5257</v>
      </c>
      <c r="AE1" s="2" t="s">
        <v>4205</v>
      </c>
      <c r="AG1" s="2" t="s">
        <v>2957</v>
      </c>
    </row>
    <row r="2" spans="1:33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VLOOKUP(C:C,total260724105509!B:F,5,0)</f>
        <v>647</v>
      </c>
      <c r="M2" s="392"/>
      <c r="N2" s="8"/>
      <c r="O2" s="21">
        <f>L2/12*5</f>
        <v>269.58333333333331</v>
      </c>
      <c r="P2" s="44">
        <v>616</v>
      </c>
      <c r="Q2" s="44">
        <v>680</v>
      </c>
      <c r="R2" s="44">
        <v>0</v>
      </c>
      <c r="S2" s="44">
        <v>0</v>
      </c>
      <c r="T2" s="44">
        <v>680</v>
      </c>
      <c r="U2" s="45">
        <v>0</v>
      </c>
      <c r="V2" s="45">
        <v>-64</v>
      </c>
      <c r="W2" s="45">
        <v>-333.58333333333331</v>
      </c>
      <c r="X2" s="41">
        <v>1.0503246753246753</v>
      </c>
      <c r="Y2" s="408"/>
      <c r="Z2" s="188"/>
      <c r="AA2" s="188"/>
      <c r="AC2" s="415">
        <f t="shared" ref="AC2:AC65" si="0">SUM(P2,AA2,R2)/L2</f>
        <v>0.95208655332302938</v>
      </c>
    </row>
    <row r="3" spans="1:33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VLOOKUP(C:C,total260724105509!B:F,5,0)</f>
        <v>1769</v>
      </c>
      <c r="M3" s="392"/>
      <c r="N3" s="8"/>
      <c r="O3" s="21">
        <f>L3/12*5</f>
        <v>737.08333333333326</v>
      </c>
      <c r="P3" s="44">
        <v>1124</v>
      </c>
      <c r="Q3" s="44">
        <v>1550</v>
      </c>
      <c r="R3" s="44">
        <v>0</v>
      </c>
      <c r="S3" s="44">
        <v>0</v>
      </c>
      <c r="T3" s="44">
        <v>1550</v>
      </c>
      <c r="U3" s="45">
        <v>0</v>
      </c>
      <c r="V3" s="45">
        <v>-426</v>
      </c>
      <c r="W3" s="45">
        <v>-1163.0833333333333</v>
      </c>
      <c r="X3" s="41">
        <v>1.5738434163701067</v>
      </c>
      <c r="Y3" s="190"/>
      <c r="Z3" s="46"/>
      <c r="AA3" s="46"/>
      <c r="AC3" s="415">
        <f t="shared" si="0"/>
        <v>0.6353872244205766</v>
      </c>
    </row>
    <row r="4" spans="1:33">
      <c r="A4" s="29" t="s">
        <v>1304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VLOOKUP(C:C,total260724105509!B:F,5,0)</f>
        <v>752</v>
      </c>
      <c r="M4" s="392"/>
      <c r="N4" s="211">
        <v>1000</v>
      </c>
      <c r="O4" s="211">
        <v>1000</v>
      </c>
      <c r="P4" s="44">
        <v>5989</v>
      </c>
      <c r="Q4" s="44">
        <v>0</v>
      </c>
      <c r="R4" s="44">
        <v>0</v>
      </c>
      <c r="S4" s="44">
        <v>0</v>
      </c>
      <c r="T4" s="44">
        <v>0</v>
      </c>
      <c r="U4" s="45">
        <v>0</v>
      </c>
      <c r="V4" s="45">
        <v>5989</v>
      </c>
      <c r="W4" s="45">
        <v>4989</v>
      </c>
      <c r="X4" s="41">
        <v>0.12556353314409752</v>
      </c>
      <c r="Y4" s="190"/>
      <c r="Z4" s="46"/>
      <c r="AA4" s="46"/>
      <c r="AC4" s="415">
        <f t="shared" si="0"/>
        <v>7.9640957446808507</v>
      </c>
    </row>
    <row r="5" spans="1:33">
      <c r="A5" s="29" t="s">
        <v>1044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VLOOKUP(C:C,total260724105509!B:F,5,0)</f>
        <v>14384</v>
      </c>
      <c r="M5" s="392"/>
      <c r="N5" s="8"/>
      <c r="O5" s="21">
        <f t="shared" ref="O5:O7" si="1">L5/12*5</f>
        <v>5993.3333333333339</v>
      </c>
      <c r="P5" s="44">
        <v>21023</v>
      </c>
      <c r="Q5" s="44">
        <v>15010</v>
      </c>
      <c r="R5" s="44">
        <v>0</v>
      </c>
      <c r="S5" s="44">
        <v>0</v>
      </c>
      <c r="T5" s="44">
        <v>18020</v>
      </c>
      <c r="U5" s="45">
        <v>-3010</v>
      </c>
      <c r="V5" s="45">
        <v>3003</v>
      </c>
      <c r="W5" s="45">
        <v>-2990.3333333333339</v>
      </c>
      <c r="X5" s="41">
        <v>0.68420301574466058</v>
      </c>
      <c r="Y5" s="409"/>
      <c r="Z5" s="241"/>
      <c r="AA5" s="241"/>
      <c r="AC5" s="415">
        <f t="shared" si="0"/>
        <v>1.4615545050055618</v>
      </c>
    </row>
    <row r="6" spans="1:33">
      <c r="A6" s="29" t="s">
        <v>1045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VLOOKUP(C:C,total260724105509!B:F,5,0)</f>
        <v>209</v>
      </c>
      <c r="M6" s="392"/>
      <c r="N6" s="8"/>
      <c r="O6" s="21">
        <f t="shared" si="1"/>
        <v>87.083333333333343</v>
      </c>
      <c r="P6" s="44">
        <v>3063</v>
      </c>
      <c r="Q6" s="44">
        <v>0</v>
      </c>
      <c r="R6" s="44">
        <v>0</v>
      </c>
      <c r="S6" s="44">
        <v>0</v>
      </c>
      <c r="T6" s="44">
        <v>0</v>
      </c>
      <c r="U6" s="45">
        <v>0</v>
      </c>
      <c r="V6" s="45">
        <v>3063</v>
      </c>
      <c r="W6" s="45">
        <v>2975.9166666666665</v>
      </c>
      <c r="X6" s="41">
        <v>6.8233757753836111E-2</v>
      </c>
      <c r="Y6" s="190"/>
      <c r="Z6" s="46"/>
      <c r="AA6" s="46"/>
      <c r="AC6" s="415">
        <f t="shared" si="0"/>
        <v>14.655502392344498</v>
      </c>
    </row>
    <row r="7" spans="1:33">
      <c r="A7" s="29" t="s">
        <v>1046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4" t="e">
        <f>VLOOKUP(C7,'出荷数2407-2506total250730101950'!B:F,5,0)</f>
        <v>#N/A</v>
      </c>
      <c r="L7" s="203" t="e">
        <f>VLOOKUP(C:C,total260724105509!B:F,5,0)</f>
        <v>#N/A</v>
      </c>
      <c r="M7" s="392" t="str">
        <f>VLOOKUP(C:C,処分売価!A:P,15,0)</f>
        <v>処分品</v>
      </c>
      <c r="N7" s="8"/>
      <c r="O7" s="21" t="e">
        <f t="shared" si="1"/>
        <v>#N/A</v>
      </c>
      <c r="P7" s="44">
        <v>1</v>
      </c>
      <c r="Q7" s="44">
        <v>0</v>
      </c>
      <c r="R7" s="44">
        <v>0</v>
      </c>
      <c r="S7" s="44">
        <v>0</v>
      </c>
      <c r="T7" s="44">
        <v>0</v>
      </c>
      <c r="U7" s="45">
        <v>0</v>
      </c>
      <c r="V7" s="45">
        <v>1</v>
      </c>
      <c r="W7" s="45" t="e">
        <v>#N/A</v>
      </c>
      <c r="X7" s="41" t="e">
        <v>#N/A</v>
      </c>
      <c r="Y7" s="190"/>
      <c r="Z7" s="46"/>
      <c r="AA7" s="46"/>
      <c r="AC7" s="415" t="e">
        <f t="shared" si="0"/>
        <v>#N/A</v>
      </c>
    </row>
    <row r="8" spans="1:33" s="152" customFormat="1">
      <c r="A8" s="29" t="s">
        <v>1047</v>
      </c>
      <c r="B8" s="145" t="s">
        <v>5</v>
      </c>
      <c r="C8" s="153" t="s">
        <v>1039</v>
      </c>
      <c r="D8" s="154" t="s">
        <v>1041</v>
      </c>
      <c r="E8" s="153"/>
      <c r="F8" s="146"/>
      <c r="G8" s="148"/>
      <c r="H8" s="148">
        <v>2048</v>
      </c>
      <c r="I8" s="148">
        <f>VLOOKUP(C8,'202310-202403出荷数total2403220951'!B:F,5,0)</f>
        <v>2098</v>
      </c>
      <c r="J8" s="148">
        <f>VLOOKUP(C8,'出荷数2307～2406total241008110618'!B:F,5,0)</f>
        <v>3644</v>
      </c>
      <c r="K8" s="148">
        <f>VLOOKUP(C8,'出荷数2407-2506total250730101950'!B:F,5,0)</f>
        <v>2910</v>
      </c>
      <c r="L8" s="148">
        <f>VLOOKUP(C:C,total260724105509!B:F,5,0)</f>
        <v>3615</v>
      </c>
      <c r="M8" s="392"/>
      <c r="N8" s="148"/>
      <c r="O8" s="148">
        <f>L8/12*5</f>
        <v>1506.25</v>
      </c>
      <c r="P8" s="148">
        <v>537</v>
      </c>
      <c r="Q8" s="148">
        <v>500</v>
      </c>
      <c r="R8" s="148">
        <v>0</v>
      </c>
      <c r="S8" s="148">
        <v>0</v>
      </c>
      <c r="T8" s="148">
        <v>0</v>
      </c>
      <c r="U8" s="149">
        <v>500</v>
      </c>
      <c r="V8" s="149">
        <v>537</v>
      </c>
      <c r="W8" s="149">
        <v>-969.25</v>
      </c>
      <c r="X8" s="150">
        <v>6.7318435754189947</v>
      </c>
      <c r="Y8" s="9"/>
      <c r="Z8" s="185"/>
      <c r="AA8" s="185"/>
      <c r="AB8" s="191"/>
      <c r="AC8" s="416">
        <f t="shared" si="0"/>
        <v>0.14854771784232365</v>
      </c>
      <c r="AD8" s="191"/>
    </row>
    <row r="9" spans="1:33">
      <c r="A9" s="29" t="s">
        <v>1048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4">
        <f>VLOOKUP(C9,'出荷数2407-2506total250730101950'!B:F,5,0)</f>
        <v>2016</v>
      </c>
      <c r="L9" s="203">
        <f>VLOOKUP(C:C,total260724105509!B:F,5,0)</f>
        <v>822</v>
      </c>
      <c r="M9" s="392"/>
      <c r="N9" s="211">
        <v>1000</v>
      </c>
      <c r="O9" s="211">
        <v>1000</v>
      </c>
      <c r="P9" s="44">
        <v>2731</v>
      </c>
      <c r="Q9" s="44">
        <v>0</v>
      </c>
      <c r="R9" s="44">
        <v>15000</v>
      </c>
      <c r="S9" s="44">
        <v>0</v>
      </c>
      <c r="T9" s="44">
        <v>0</v>
      </c>
      <c r="U9" s="45">
        <v>0</v>
      </c>
      <c r="V9" s="45">
        <v>17731</v>
      </c>
      <c r="W9" s="45">
        <v>16731</v>
      </c>
      <c r="X9" s="41">
        <v>0.30098864884657633</v>
      </c>
      <c r="Y9" s="9"/>
      <c r="Z9" s="13"/>
      <c r="AA9" s="13"/>
      <c r="AC9" s="415">
        <f t="shared" si="0"/>
        <v>21.570559610705597</v>
      </c>
    </row>
    <row r="10" spans="1:33">
      <c r="A10" s="29" t="s">
        <v>1049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4">
        <f>VLOOKUP(C10,'出荷数2407-2506total250730101950'!B:F,5,0)</f>
        <v>20812</v>
      </c>
      <c r="L10" s="203">
        <f>VLOOKUP(C:C,total260724105509!B:F,5,0)</f>
        <v>11108</v>
      </c>
      <c r="M10" s="392"/>
      <c r="N10" s="8"/>
      <c r="O10" s="21">
        <f t="shared" ref="O10:O57" si="2">L10/12*5</f>
        <v>4628.333333333333</v>
      </c>
      <c r="P10" s="44">
        <v>3601</v>
      </c>
      <c r="Q10" s="44">
        <v>2225</v>
      </c>
      <c r="R10" s="44">
        <v>0</v>
      </c>
      <c r="S10" s="44">
        <v>0</v>
      </c>
      <c r="T10" s="44">
        <v>2325</v>
      </c>
      <c r="U10" s="45">
        <v>-100</v>
      </c>
      <c r="V10" s="45">
        <v>1276</v>
      </c>
      <c r="W10" s="45">
        <v>-3352.333333333333</v>
      </c>
      <c r="X10" s="41">
        <v>3.0846986948069981</v>
      </c>
      <c r="Y10" s="190"/>
      <c r="Z10" s="46"/>
      <c r="AA10" s="46"/>
      <c r="AC10" s="415">
        <f t="shared" si="0"/>
        <v>0.32418077061577244</v>
      </c>
    </row>
    <row r="11" spans="1:33">
      <c r="A11" s="29" t="s">
        <v>1050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4">
        <f>VLOOKUP(C11,'出荷数2407-2506total250730101950'!B:F,5,0)</f>
        <v>1120</v>
      </c>
      <c r="L11" s="203">
        <f>VLOOKUP(C:C,total260724105509!B:F,5,0)</f>
        <v>160</v>
      </c>
      <c r="M11" s="392"/>
      <c r="N11" s="8"/>
      <c r="O11" s="21">
        <f t="shared" si="2"/>
        <v>66.666666666666671</v>
      </c>
      <c r="P11" s="44">
        <v>2</v>
      </c>
      <c r="Q11" s="44">
        <v>0</v>
      </c>
      <c r="R11" s="44">
        <v>0</v>
      </c>
      <c r="S11" s="44">
        <v>0</v>
      </c>
      <c r="T11" s="44">
        <v>0</v>
      </c>
      <c r="U11" s="45">
        <v>0</v>
      </c>
      <c r="V11" s="45">
        <v>2</v>
      </c>
      <c r="W11" s="45">
        <v>-64.666666666666671</v>
      </c>
      <c r="X11" s="41">
        <v>80</v>
      </c>
      <c r="Y11" s="190"/>
      <c r="Z11" s="46"/>
      <c r="AA11" s="46"/>
      <c r="AC11" s="415">
        <f t="shared" si="0"/>
        <v>1.2500000000000001E-2</v>
      </c>
    </row>
    <row r="12" spans="1:33">
      <c r="A12" s="29" t="s">
        <v>1051</v>
      </c>
      <c r="B12" s="30" t="s">
        <v>5</v>
      </c>
      <c r="C12" s="17" t="s">
        <v>4440</v>
      </c>
      <c r="D12" s="18" t="s">
        <v>1252</v>
      </c>
      <c r="E12" s="17"/>
      <c r="F12" s="6"/>
      <c r="G12" s="8"/>
      <c r="H12" s="21">
        <v>2085</v>
      </c>
      <c r="I12" s="8" t="e">
        <f>VLOOKUP(C12,'202310-202403出荷数total2403220951'!B:F,5,0)</f>
        <v>#N/A</v>
      </c>
      <c r="J12" s="203" t="e">
        <f>VLOOKUP(C12,'出荷数2307～2406total241008110618'!B:F,5,0)</f>
        <v>#N/A</v>
      </c>
      <c r="K12" s="214" t="e">
        <f>VLOOKUP(C12,'出荷数2407-2506total250730101950'!B:F,5,0)</f>
        <v>#N/A</v>
      </c>
      <c r="L12" s="203">
        <f>VLOOKUP(C:C,total260724105509!B:F,5,0)</f>
        <v>240</v>
      </c>
      <c r="M12" s="392"/>
      <c r="N12" s="8"/>
      <c r="O12" s="21">
        <f t="shared" si="2"/>
        <v>100</v>
      </c>
      <c r="P12" s="44">
        <v>971</v>
      </c>
      <c r="Q12" s="44">
        <v>0</v>
      </c>
      <c r="R12" s="44">
        <v>0</v>
      </c>
      <c r="S12" s="44">
        <v>0</v>
      </c>
      <c r="T12" s="44">
        <v>0</v>
      </c>
      <c r="U12" s="45">
        <v>0</v>
      </c>
      <c r="V12" s="45">
        <v>971</v>
      </c>
      <c r="W12" s="45">
        <v>871</v>
      </c>
      <c r="X12" s="41">
        <v>0.24716786817713698</v>
      </c>
      <c r="Y12" s="190"/>
      <c r="Z12" s="46"/>
      <c r="AA12" s="46"/>
      <c r="AC12" s="415">
        <f t="shared" si="0"/>
        <v>4.0458333333333334</v>
      </c>
    </row>
    <row r="13" spans="1:33">
      <c r="A13" s="29" t="s">
        <v>1052</v>
      </c>
      <c r="B13" s="30" t="s">
        <v>356</v>
      </c>
      <c r="C13" s="7" t="s">
        <v>211</v>
      </c>
      <c r="D13" s="20" t="s">
        <v>1262</v>
      </c>
      <c r="E13" s="19" t="s">
        <v>212</v>
      </c>
      <c r="F13" s="19">
        <v>193</v>
      </c>
      <c r="G13" s="21">
        <v>1</v>
      </c>
      <c r="H13" s="21">
        <v>100</v>
      </c>
      <c r="I13" s="8">
        <f>VLOOKUP(C13,'202310-202403出荷数total2403220951'!B:F,5,0)</f>
        <v>43</v>
      </c>
      <c r="J13" s="203">
        <f>VLOOKUP(C13,'出荷数2307～2406total241008110618'!B:F,5,0)</f>
        <v>51</v>
      </c>
      <c r="K13" s="214">
        <f>VLOOKUP(C13,'出荷数2407-2506total250730101950'!B:F,5,0)</f>
        <v>12</v>
      </c>
      <c r="L13" s="203">
        <f>VLOOKUP(C:C,total260724105509!B:F,5,0)</f>
        <v>16</v>
      </c>
      <c r="M13" s="392" t="str">
        <f>VLOOKUP(C:C,処分売価!A:P,15,0)</f>
        <v>処分品</v>
      </c>
      <c r="N13" s="8"/>
      <c r="O13" s="21">
        <f t="shared" si="2"/>
        <v>6.6666666666666661</v>
      </c>
      <c r="P13" s="44">
        <v>986</v>
      </c>
      <c r="Q13" s="44">
        <v>0</v>
      </c>
      <c r="R13" s="44">
        <v>0</v>
      </c>
      <c r="S13" s="44">
        <v>0</v>
      </c>
      <c r="T13" s="44">
        <v>0</v>
      </c>
      <c r="U13" s="45">
        <v>0</v>
      </c>
      <c r="V13" s="45">
        <v>986</v>
      </c>
      <c r="W13" s="45">
        <v>979.33333333333337</v>
      </c>
      <c r="X13" s="41">
        <v>1.6227180527383367E-2</v>
      </c>
      <c r="Y13" s="190"/>
      <c r="Z13" s="46"/>
      <c r="AA13" s="46"/>
      <c r="AC13" s="415">
        <f t="shared" si="0"/>
        <v>61.625</v>
      </c>
    </row>
    <row r="14" spans="1:33">
      <c r="A14" s="29" t="s">
        <v>1053</v>
      </c>
      <c r="B14" s="30" t="s">
        <v>356</v>
      </c>
      <c r="C14" s="6" t="s">
        <v>152</v>
      </c>
      <c r="D14" s="20" t="s">
        <v>153</v>
      </c>
      <c r="E14" s="19"/>
      <c r="F14" s="19"/>
      <c r="G14" s="21">
        <v>6</v>
      </c>
      <c r="H14" s="21">
        <v>2364</v>
      </c>
      <c r="I14" s="8">
        <f>VLOOKUP(C14,'202310-202403出荷数total2403220951'!B:F,5,0)</f>
        <v>1052</v>
      </c>
      <c r="J14" s="203">
        <f>VLOOKUP(C14,'出荷数2307～2406total241008110618'!B:F,5,0)</f>
        <v>1711</v>
      </c>
      <c r="K14" s="214">
        <f>VLOOKUP(C14,'出荷数2407-2506total250730101950'!B:F,5,0)</f>
        <v>1026</v>
      </c>
      <c r="L14" s="203">
        <f>VLOOKUP(C:C,total260724105509!B:F,5,0)</f>
        <v>880</v>
      </c>
      <c r="M14" s="392"/>
      <c r="N14" s="8"/>
      <c r="O14" s="21">
        <f t="shared" si="2"/>
        <v>366.66666666666663</v>
      </c>
      <c r="P14" s="44">
        <v>3193</v>
      </c>
      <c r="Q14" s="44">
        <v>300</v>
      </c>
      <c r="R14" s="44">
        <v>0</v>
      </c>
      <c r="S14" s="44">
        <v>0</v>
      </c>
      <c r="T14" s="44">
        <v>300</v>
      </c>
      <c r="U14" s="45">
        <v>0</v>
      </c>
      <c r="V14" s="45">
        <v>2893</v>
      </c>
      <c r="W14" s="45">
        <v>2526.3333333333335</v>
      </c>
      <c r="X14" s="41">
        <v>0.27560288130284999</v>
      </c>
      <c r="Y14" s="190"/>
      <c r="Z14" s="46"/>
      <c r="AA14" s="46"/>
      <c r="AC14" s="415">
        <f t="shared" si="0"/>
        <v>3.6284090909090909</v>
      </c>
    </row>
    <row r="15" spans="1:33">
      <c r="A15" s="29" t="s">
        <v>1054</v>
      </c>
      <c r="B15" s="30" t="s">
        <v>356</v>
      </c>
      <c r="C15" s="7" t="s">
        <v>217</v>
      </c>
      <c r="D15" s="20" t="s">
        <v>1262</v>
      </c>
      <c r="E15" s="19" t="s">
        <v>218</v>
      </c>
      <c r="F15" s="19">
        <v>0</v>
      </c>
      <c r="G15" s="21">
        <v>3</v>
      </c>
      <c r="H15" s="21">
        <v>363</v>
      </c>
      <c r="I15" s="8" t="e">
        <f>VLOOKUP(C15,'202310-202403出荷数total2403220951'!B:F,5,0)</f>
        <v>#N/A</v>
      </c>
      <c r="J15" s="203">
        <f>VLOOKUP(C15,'出荷数2307～2406total241008110618'!B:F,5,0)</f>
        <v>1</v>
      </c>
      <c r="K15" s="214">
        <f>VLOOKUP(C15,'出荷数2407-2506total250730101950'!B:F,5,0)</f>
        <v>7</v>
      </c>
      <c r="L15" s="203">
        <f>VLOOKUP(C:C,total260724105509!B:F,5,0)</f>
        <v>5</v>
      </c>
      <c r="M15" s="392" t="str">
        <f>VLOOKUP(C:C,処分売価!A:P,15,0)</f>
        <v>処分品</v>
      </c>
      <c r="N15" s="8"/>
      <c r="O15" s="21">
        <f t="shared" si="2"/>
        <v>2.0833333333333335</v>
      </c>
      <c r="P15" s="44">
        <v>744</v>
      </c>
      <c r="Q15" s="44">
        <v>0</v>
      </c>
      <c r="R15" s="44">
        <v>0</v>
      </c>
      <c r="S15" s="44">
        <v>0</v>
      </c>
      <c r="T15" s="44">
        <v>0</v>
      </c>
      <c r="U15" s="45">
        <v>0</v>
      </c>
      <c r="V15" s="45">
        <v>744</v>
      </c>
      <c r="W15" s="45">
        <v>741.91666666666663</v>
      </c>
      <c r="X15" s="41">
        <v>6.7204301075268818E-3</v>
      </c>
      <c r="Y15" s="190"/>
      <c r="Z15" s="46"/>
      <c r="AA15" s="46"/>
      <c r="AC15" s="415">
        <f t="shared" si="0"/>
        <v>148.80000000000001</v>
      </c>
    </row>
    <row r="16" spans="1:33">
      <c r="A16" s="29" t="s">
        <v>1055</v>
      </c>
      <c r="B16" s="30" t="s">
        <v>356</v>
      </c>
      <c r="C16" s="7" t="s">
        <v>2982</v>
      </c>
      <c r="D16" s="20" t="s">
        <v>1261</v>
      </c>
      <c r="E16" s="19" t="s">
        <v>216</v>
      </c>
      <c r="F16" s="19">
        <v>23</v>
      </c>
      <c r="G16" s="21">
        <v>4</v>
      </c>
      <c r="H16" s="21">
        <v>0</v>
      </c>
      <c r="I16" s="8">
        <f>VLOOKUP(C16,'202310-202403出荷数total2403220951'!B:F,5,0)</f>
        <v>1</v>
      </c>
      <c r="J16" s="203">
        <f>VLOOKUP(C16,'出荷数2307～2406total241008110618'!B:F,5,0)</f>
        <v>705</v>
      </c>
      <c r="K16" s="214">
        <f>VLOOKUP(C16,'出荷数2407-2506total250730101950'!B:F,5,0)</f>
        <v>1</v>
      </c>
      <c r="L16" s="203">
        <f>VLOOKUP(C:C,total260724105509!B:F,5,0)</f>
        <v>1</v>
      </c>
      <c r="M16" s="392"/>
      <c r="N16" s="8"/>
      <c r="O16" s="21">
        <f t="shared" si="2"/>
        <v>0.41666666666666663</v>
      </c>
      <c r="P16" s="44">
        <v>1</v>
      </c>
      <c r="Q16" s="44">
        <v>0</v>
      </c>
      <c r="R16" s="44">
        <v>0</v>
      </c>
      <c r="S16" s="44">
        <v>0</v>
      </c>
      <c r="T16" s="44">
        <v>0</v>
      </c>
      <c r="U16" s="45">
        <v>0</v>
      </c>
      <c r="V16" s="45">
        <v>1</v>
      </c>
      <c r="W16" s="45">
        <v>0.58333333333333337</v>
      </c>
      <c r="X16" s="41">
        <v>1</v>
      </c>
      <c r="Y16" s="190"/>
      <c r="Z16" s="46"/>
      <c r="AA16" s="46"/>
      <c r="AC16" s="415">
        <f t="shared" si="0"/>
        <v>1</v>
      </c>
    </row>
    <row r="17" spans="1:30">
      <c r="A17" s="29" t="s">
        <v>1056</v>
      </c>
      <c r="B17" s="30" t="s">
        <v>356</v>
      </c>
      <c r="C17" s="7" t="s">
        <v>1008</v>
      </c>
      <c r="D17" s="20" t="s">
        <v>1261</v>
      </c>
      <c r="E17" s="19" t="s">
        <v>218</v>
      </c>
      <c r="F17" s="19">
        <v>35</v>
      </c>
      <c r="G17" s="21">
        <v>26</v>
      </c>
      <c r="H17" s="21">
        <v>5</v>
      </c>
      <c r="I17" s="8">
        <f>VLOOKUP(C17,'202310-202403出荷数total2403220951'!B:F,5,0)</f>
        <v>3</v>
      </c>
      <c r="J17" s="203">
        <f>VLOOKUP(C17,'出荷数2307～2406total241008110618'!B:F,5,0)</f>
        <v>6</v>
      </c>
      <c r="K17" s="214">
        <f>VLOOKUP(C17,'出荷数2407-2506total250730101950'!B:F,5,0)</f>
        <v>3</v>
      </c>
      <c r="L17" s="203">
        <f>VLOOKUP(C:C,total260724105509!B:F,5,0)</f>
        <v>143</v>
      </c>
      <c r="M17" s="392"/>
      <c r="N17" s="8"/>
      <c r="O17" s="21">
        <f t="shared" si="2"/>
        <v>59.583333333333329</v>
      </c>
      <c r="P17" s="44">
        <v>4410</v>
      </c>
      <c r="Q17" s="44">
        <v>0</v>
      </c>
      <c r="R17" s="44">
        <v>0</v>
      </c>
      <c r="S17" s="44">
        <v>0</v>
      </c>
      <c r="T17" s="44">
        <v>0</v>
      </c>
      <c r="U17" s="45">
        <v>0</v>
      </c>
      <c r="V17" s="45">
        <v>4410</v>
      </c>
      <c r="W17" s="45">
        <v>4350.416666666667</v>
      </c>
      <c r="X17" s="41">
        <v>3.2426303854875285E-2</v>
      </c>
      <c r="Y17" s="190"/>
      <c r="Z17" s="46"/>
      <c r="AA17" s="46"/>
      <c r="AC17" s="415">
        <f t="shared" si="0"/>
        <v>30.83916083916084</v>
      </c>
    </row>
    <row r="18" spans="1:30">
      <c r="A18" s="29" t="s">
        <v>1057</v>
      </c>
      <c r="B18" s="30" t="s">
        <v>356</v>
      </c>
      <c r="C18" s="6" t="s">
        <v>121</v>
      </c>
      <c r="D18" s="20" t="s">
        <v>120</v>
      </c>
      <c r="E18" s="19" t="s">
        <v>118</v>
      </c>
      <c r="F18" s="19">
        <v>33</v>
      </c>
      <c r="G18" s="21">
        <v>24</v>
      </c>
      <c r="H18" s="21">
        <v>2990</v>
      </c>
      <c r="I18" s="8">
        <f>VLOOKUP(C18,'202310-202403出荷数total2403220951'!B:F,5,0)</f>
        <v>66</v>
      </c>
      <c r="J18" s="203">
        <f>VLOOKUP(C18,'出荷数2307～2406total241008110618'!B:F,5,0)</f>
        <v>189</v>
      </c>
      <c r="K18" s="214">
        <f>VLOOKUP(C18,'出荷数2407-2506total250730101950'!B:F,5,0)</f>
        <v>97</v>
      </c>
      <c r="L18" s="203">
        <f>VLOOKUP(C:C,total260724105509!B:F,5,0)</f>
        <v>89</v>
      </c>
      <c r="M18" s="392"/>
      <c r="N18" s="8"/>
      <c r="O18" s="21">
        <f t="shared" si="2"/>
        <v>37.083333333333336</v>
      </c>
      <c r="P18" s="44">
        <v>2097</v>
      </c>
      <c r="Q18" s="44">
        <v>0</v>
      </c>
      <c r="R18" s="44">
        <v>0</v>
      </c>
      <c r="S18" s="44">
        <v>0</v>
      </c>
      <c r="T18" s="44">
        <v>0</v>
      </c>
      <c r="U18" s="45">
        <v>0</v>
      </c>
      <c r="V18" s="45">
        <v>2097</v>
      </c>
      <c r="W18" s="45">
        <v>2059.9166666666665</v>
      </c>
      <c r="X18" s="41">
        <v>4.2441583214115404E-2</v>
      </c>
      <c r="Y18" s="190"/>
      <c r="Z18" s="46"/>
      <c r="AA18" s="46"/>
      <c r="AC18" s="415">
        <f t="shared" si="0"/>
        <v>23.561797752808989</v>
      </c>
    </row>
    <row r="19" spans="1:30">
      <c r="A19" s="29" t="s">
        <v>1058</v>
      </c>
      <c r="B19" s="30" t="s">
        <v>356</v>
      </c>
      <c r="C19" s="17" t="s">
        <v>223</v>
      </c>
      <c r="D19" s="24" t="s">
        <v>224</v>
      </c>
      <c r="E19" s="23"/>
      <c r="F19" s="19">
        <v>149</v>
      </c>
      <c r="G19" s="21">
        <v>62</v>
      </c>
      <c r="H19" s="21">
        <v>132</v>
      </c>
      <c r="I19" s="8">
        <f>VLOOKUP(C19,'202310-202403出荷数total2403220951'!B:F,5,0)</f>
        <v>245</v>
      </c>
      <c r="J19" s="203">
        <f>VLOOKUP(C19,'出荷数2307～2406total241008110618'!B:F,5,0)</f>
        <v>322</v>
      </c>
      <c r="K19" s="214">
        <f>VLOOKUP(C19,'出荷数2407-2506total250730101950'!B:F,5,0)</f>
        <v>206</v>
      </c>
      <c r="L19" s="203">
        <f>VLOOKUP(C:C,total260724105509!B:F,5,0)</f>
        <v>63</v>
      </c>
      <c r="M19" s="392" t="str">
        <f>VLOOKUP(C:C,処分売価!A:P,15,0)</f>
        <v>処分品</v>
      </c>
      <c r="N19" s="8"/>
      <c r="O19" s="21">
        <f t="shared" si="2"/>
        <v>26.25</v>
      </c>
      <c r="P19" s="44">
        <v>2212</v>
      </c>
      <c r="Q19" s="44">
        <v>0</v>
      </c>
      <c r="R19" s="44">
        <v>0</v>
      </c>
      <c r="S19" s="44">
        <v>0</v>
      </c>
      <c r="T19" s="44">
        <v>0</v>
      </c>
      <c r="U19" s="45">
        <v>0</v>
      </c>
      <c r="V19" s="45">
        <v>2212</v>
      </c>
      <c r="W19" s="45">
        <v>2185.75</v>
      </c>
      <c r="X19" s="41">
        <v>2.8481012658227847E-2</v>
      </c>
      <c r="Y19" s="190"/>
      <c r="Z19" s="46"/>
      <c r="AA19" s="46"/>
      <c r="AC19" s="415">
        <f t="shared" si="0"/>
        <v>35.111111111111114</v>
      </c>
    </row>
    <row r="20" spans="1:30">
      <c r="A20" s="29" t="s">
        <v>1059</v>
      </c>
      <c r="B20" s="30" t="s">
        <v>356</v>
      </c>
      <c r="C20" s="6" t="s">
        <v>86</v>
      </c>
      <c r="D20" s="20" t="s">
        <v>84</v>
      </c>
      <c r="E20" s="19" t="s">
        <v>87</v>
      </c>
      <c r="F20" s="19">
        <v>228</v>
      </c>
      <c r="G20" s="21">
        <v>270</v>
      </c>
      <c r="H20" s="21">
        <v>231</v>
      </c>
      <c r="I20" s="8">
        <f>VLOOKUP(C20,'202310-202403出荷数total2403220951'!B:F,5,0)</f>
        <v>121</v>
      </c>
      <c r="J20" s="203">
        <f>VLOOKUP(C20,'出荷数2307～2406total241008110618'!B:F,5,0)</f>
        <v>177</v>
      </c>
      <c r="K20" s="214">
        <f>VLOOKUP(C20,'出荷数2407-2506total250730101950'!B:F,5,0)</f>
        <v>110</v>
      </c>
      <c r="L20" s="203">
        <f>VLOOKUP(C:C,total260724105509!B:F,5,0)</f>
        <v>105</v>
      </c>
      <c r="M20" s="392"/>
      <c r="N20" s="8"/>
      <c r="O20" s="21">
        <f t="shared" si="2"/>
        <v>43.75</v>
      </c>
      <c r="P20" s="44">
        <v>8010</v>
      </c>
      <c r="Q20" s="44">
        <v>0</v>
      </c>
      <c r="R20" s="44">
        <v>0</v>
      </c>
      <c r="S20" s="44">
        <v>0</v>
      </c>
      <c r="T20" s="44">
        <v>0</v>
      </c>
      <c r="U20" s="45">
        <v>0</v>
      </c>
      <c r="V20" s="45">
        <v>8010</v>
      </c>
      <c r="W20" s="45">
        <v>7966.25</v>
      </c>
      <c r="X20" s="41">
        <v>1.3108614232209739E-2</v>
      </c>
      <c r="Y20" s="190"/>
      <c r="Z20" s="46"/>
      <c r="AA20" s="46"/>
      <c r="AC20" s="415">
        <f t="shared" si="0"/>
        <v>76.285714285714292</v>
      </c>
    </row>
    <row r="21" spans="1:30">
      <c r="A21" s="29" t="s">
        <v>1060</v>
      </c>
      <c r="B21" s="30" t="s">
        <v>356</v>
      </c>
      <c r="C21" s="6" t="s">
        <v>154</v>
      </c>
      <c r="D21" s="20" t="s">
        <v>155</v>
      </c>
      <c r="E21" s="19"/>
      <c r="F21" s="19"/>
      <c r="G21" s="21">
        <v>128</v>
      </c>
      <c r="H21" s="21">
        <v>470</v>
      </c>
      <c r="I21" s="8">
        <f>VLOOKUP(C21,'202310-202403出荷数total2403220951'!B:F,5,0)</f>
        <v>149</v>
      </c>
      <c r="J21" s="203">
        <f>VLOOKUP(C21,'出荷数2307～2406total241008110618'!B:F,5,0)</f>
        <v>418</v>
      </c>
      <c r="K21" s="214">
        <f>VLOOKUP(C21,'出荷数2407-2506total250730101950'!B:F,5,0)</f>
        <v>818</v>
      </c>
      <c r="L21" s="203">
        <f>VLOOKUP(C:C,total260724105509!B:F,5,0)</f>
        <v>919</v>
      </c>
      <c r="M21" s="392"/>
      <c r="N21" s="8"/>
      <c r="O21" s="21">
        <f t="shared" si="2"/>
        <v>382.91666666666663</v>
      </c>
      <c r="P21" s="44">
        <v>51</v>
      </c>
      <c r="Q21" s="44">
        <v>100</v>
      </c>
      <c r="R21" s="44">
        <v>1000</v>
      </c>
      <c r="S21" s="44">
        <v>0</v>
      </c>
      <c r="T21" s="44">
        <v>20</v>
      </c>
      <c r="U21" s="45">
        <v>80</v>
      </c>
      <c r="V21" s="45">
        <v>1031</v>
      </c>
      <c r="W21" s="45">
        <v>648.08333333333337</v>
      </c>
      <c r="X21" s="41">
        <v>18.019607843137255</v>
      </c>
      <c r="Y21" s="190"/>
      <c r="Z21" s="46"/>
      <c r="AA21" s="46"/>
      <c r="AC21" s="415">
        <f t="shared" si="0"/>
        <v>1.1436343852013058</v>
      </c>
    </row>
    <row r="22" spans="1:30">
      <c r="A22" s="29" t="s">
        <v>1061</v>
      </c>
      <c r="B22" s="30" t="s">
        <v>356</v>
      </c>
      <c r="C22" s="17" t="s">
        <v>168</v>
      </c>
      <c r="D22" s="24" t="s">
        <v>169</v>
      </c>
      <c r="E22" s="23"/>
      <c r="F22" s="19">
        <v>543</v>
      </c>
      <c r="G22" s="21">
        <v>321</v>
      </c>
      <c r="H22" s="21">
        <v>270</v>
      </c>
      <c r="I22" s="8">
        <f>VLOOKUP(C22,'202310-202403出荷数total2403220951'!B:F,5,0)</f>
        <v>73</v>
      </c>
      <c r="J22" s="203">
        <f>VLOOKUP(C22,'出荷数2307～2406total241008110618'!B:F,5,0)</f>
        <v>181</v>
      </c>
      <c r="K22" s="214">
        <f>VLOOKUP(C22,'出荷数2407-2506total250730101950'!B:F,5,0)</f>
        <v>277</v>
      </c>
      <c r="L22" s="203">
        <f>VLOOKUP(C:C,total260724105509!B:F,5,0)</f>
        <v>441</v>
      </c>
      <c r="M22" s="392"/>
      <c r="N22" s="8"/>
      <c r="O22" s="21">
        <f t="shared" si="2"/>
        <v>183.75</v>
      </c>
      <c r="P22" s="44">
        <v>2996</v>
      </c>
      <c r="Q22" s="44">
        <v>0</v>
      </c>
      <c r="R22" s="44">
        <v>0</v>
      </c>
      <c r="S22" s="44">
        <v>0</v>
      </c>
      <c r="T22" s="44">
        <v>100</v>
      </c>
      <c r="U22" s="45">
        <v>-100</v>
      </c>
      <c r="V22" s="45">
        <v>2896</v>
      </c>
      <c r="W22" s="45">
        <v>2712.25</v>
      </c>
      <c r="X22" s="41">
        <v>0.14719626168224298</v>
      </c>
      <c r="Y22" s="190"/>
      <c r="Z22" s="46"/>
      <c r="AA22" s="46"/>
      <c r="AC22" s="415">
        <f t="shared" si="0"/>
        <v>6.7936507936507935</v>
      </c>
    </row>
    <row r="23" spans="1:30">
      <c r="A23" s="29" t="s">
        <v>1062</v>
      </c>
      <c r="B23" s="30" t="s">
        <v>356</v>
      </c>
      <c r="C23" s="6" t="s">
        <v>162</v>
      </c>
      <c r="D23" s="20" t="s">
        <v>355</v>
      </c>
      <c r="E23" s="19"/>
      <c r="F23" s="19">
        <v>904</v>
      </c>
      <c r="G23" s="21">
        <v>638</v>
      </c>
      <c r="H23" s="21">
        <v>81</v>
      </c>
      <c r="I23" s="8">
        <f>VLOOKUP(C23,'202310-202403出荷数total2403220951'!B:F,5,0)</f>
        <v>2</v>
      </c>
      <c r="J23" s="203">
        <f>VLOOKUP(C23,'出荷数2307～2406total241008110618'!B:F,5,0)</f>
        <v>904</v>
      </c>
      <c r="K23" s="214">
        <f>VLOOKUP(C23,'出荷数2407-2506total250730101950'!B:F,5,0)</f>
        <v>25</v>
      </c>
      <c r="L23" s="203">
        <f>VLOOKUP(C:C,total260724105509!B:F,5,0)</f>
        <v>381</v>
      </c>
      <c r="M23" s="392" t="str">
        <f>VLOOKUP(C:C,処分売価!A:P,15,0)</f>
        <v>処分品</v>
      </c>
      <c r="N23" s="8"/>
      <c r="O23" s="21">
        <f t="shared" si="2"/>
        <v>158.75</v>
      </c>
      <c r="P23" s="44">
        <v>6475</v>
      </c>
      <c r="Q23" s="44">
        <v>0</v>
      </c>
      <c r="R23" s="44">
        <v>0</v>
      </c>
      <c r="S23" s="44">
        <v>0</v>
      </c>
      <c r="T23" s="44">
        <v>0</v>
      </c>
      <c r="U23" s="45">
        <v>0</v>
      </c>
      <c r="V23" s="45">
        <v>6475</v>
      </c>
      <c r="W23" s="45">
        <v>6316.25</v>
      </c>
      <c r="X23" s="41">
        <v>5.884169884169884E-2</v>
      </c>
      <c r="Y23" s="190"/>
      <c r="Z23" s="46"/>
      <c r="AA23" s="46"/>
      <c r="AC23" s="415">
        <f t="shared" si="0"/>
        <v>16.99475065616798</v>
      </c>
    </row>
    <row r="24" spans="1:30">
      <c r="A24" s="29" t="s">
        <v>1063</v>
      </c>
      <c r="B24" s="30" t="s">
        <v>356</v>
      </c>
      <c r="C24" s="6" t="s">
        <v>137</v>
      </c>
      <c r="D24" s="20" t="s">
        <v>138</v>
      </c>
      <c r="E24" s="19"/>
      <c r="F24" s="19">
        <v>1137</v>
      </c>
      <c r="G24" s="21">
        <v>270</v>
      </c>
      <c r="H24" s="21">
        <v>272</v>
      </c>
      <c r="I24" s="8">
        <f>VLOOKUP(C24,'202310-202403出荷数total2403220951'!B:F,5,0)</f>
        <v>153</v>
      </c>
      <c r="J24" s="203">
        <f>VLOOKUP(C24,'出荷数2307～2406total241008110618'!B:F,5,0)</f>
        <v>657</v>
      </c>
      <c r="K24" s="214">
        <f>VLOOKUP(C24,'出荷数2407-2506total250730101950'!B:F,5,0)</f>
        <v>101</v>
      </c>
      <c r="L24" s="203">
        <f>VLOOKUP(C:C,total260724105509!B:F,5,0)</f>
        <v>143</v>
      </c>
      <c r="M24" s="392" t="str">
        <f>VLOOKUP(C:C,処分売価!A:P,15,0)</f>
        <v>処分品</v>
      </c>
      <c r="N24" s="8"/>
      <c r="O24" s="21">
        <f t="shared" si="2"/>
        <v>59.583333333333329</v>
      </c>
      <c r="P24" s="44">
        <v>1811</v>
      </c>
      <c r="Q24" s="44">
        <v>0</v>
      </c>
      <c r="R24" s="44">
        <v>0</v>
      </c>
      <c r="S24" s="44">
        <v>0</v>
      </c>
      <c r="T24" s="44">
        <v>0</v>
      </c>
      <c r="U24" s="45">
        <v>0</v>
      </c>
      <c r="V24" s="45">
        <v>1811</v>
      </c>
      <c r="W24" s="45">
        <v>1751.4166666666667</v>
      </c>
      <c r="X24" s="41">
        <v>7.8961899503037003E-2</v>
      </c>
      <c r="Y24" s="190"/>
      <c r="Z24" s="46"/>
      <c r="AA24" s="46"/>
      <c r="AC24" s="415">
        <f t="shared" si="0"/>
        <v>12.664335664335665</v>
      </c>
    </row>
    <row r="25" spans="1:30">
      <c r="A25" s="29" t="s">
        <v>1064</v>
      </c>
      <c r="B25" s="30" t="s">
        <v>356</v>
      </c>
      <c r="C25" s="17" t="s">
        <v>42</v>
      </c>
      <c r="D25" s="24" t="s">
        <v>43</v>
      </c>
      <c r="E25" s="23"/>
      <c r="F25" s="19">
        <v>787</v>
      </c>
      <c r="G25" s="21">
        <v>450</v>
      </c>
      <c r="H25" s="21">
        <v>417</v>
      </c>
      <c r="I25" s="213">
        <f>VLOOKUP(C25,'202310-202403出荷数total2403220951'!B:F,5,0)</f>
        <v>450</v>
      </c>
      <c r="J25" s="203">
        <f>VLOOKUP(C25,'出荷数2307～2406total241008110618'!B:F,5,0)</f>
        <v>550</v>
      </c>
      <c r="K25" s="214">
        <f>VLOOKUP(C25,'出荷数2407-2506total250730101950'!B:F,5,0)</f>
        <v>160</v>
      </c>
      <c r="L25" s="203">
        <f>VLOOKUP(C:C,total260724105509!B:F,5,0)</f>
        <v>149</v>
      </c>
      <c r="M25" s="392" t="str">
        <f>VLOOKUP(C:C,処分売価!A:P,15,0)</f>
        <v>処分品</v>
      </c>
      <c r="N25" s="8"/>
      <c r="O25" s="21">
        <f t="shared" si="2"/>
        <v>62.083333333333329</v>
      </c>
      <c r="P25" s="44">
        <v>3774</v>
      </c>
      <c r="Q25" s="44">
        <v>0</v>
      </c>
      <c r="R25" s="44">
        <v>0</v>
      </c>
      <c r="S25" s="44">
        <v>0</v>
      </c>
      <c r="T25" s="44">
        <v>0</v>
      </c>
      <c r="U25" s="45">
        <v>0</v>
      </c>
      <c r="V25" s="45">
        <v>3774</v>
      </c>
      <c r="W25" s="45">
        <v>3711.9166666666665</v>
      </c>
      <c r="X25" s="41">
        <v>3.9480657127715951E-2</v>
      </c>
      <c r="Y25" s="190"/>
      <c r="Z25" s="46"/>
      <c r="AA25" s="46"/>
      <c r="AC25" s="415">
        <f t="shared" si="0"/>
        <v>25.328859060402685</v>
      </c>
    </row>
    <row r="26" spans="1:30">
      <c r="A26" s="29" t="s">
        <v>1065</v>
      </c>
      <c r="B26" s="30" t="s">
        <v>356</v>
      </c>
      <c r="C26" s="7" t="s">
        <v>213</v>
      </c>
      <c r="D26" s="20" t="s">
        <v>1262</v>
      </c>
      <c r="E26" s="19" t="s">
        <v>214</v>
      </c>
      <c r="F26" s="19">
        <v>13</v>
      </c>
      <c r="G26" s="21">
        <v>4</v>
      </c>
      <c r="H26" s="21">
        <v>8</v>
      </c>
      <c r="I26" s="8">
        <f>VLOOKUP(C26,'202310-202403出荷数total2403220951'!B:F,5,0)</f>
        <v>1</v>
      </c>
      <c r="J26" s="203">
        <f>VLOOKUP(C26,'出荷数2307～2406total241008110618'!B:F,5,0)</f>
        <v>4</v>
      </c>
      <c r="K26" s="214">
        <f>VLOOKUP(C26,'出荷数2407-2506total250730101950'!B:F,5,0)</f>
        <v>6</v>
      </c>
      <c r="L26" s="203">
        <f>VLOOKUP(C:C,total260724105509!B:F,5,0)</f>
        <v>28</v>
      </c>
      <c r="M26" s="392" t="str">
        <f>VLOOKUP(C:C,処分売価!A:P,15,0)</f>
        <v>処分品</v>
      </c>
      <c r="N26" s="8"/>
      <c r="O26" s="21">
        <f t="shared" si="2"/>
        <v>11.666666666666668</v>
      </c>
      <c r="P26" s="44">
        <v>42</v>
      </c>
      <c r="Q26" s="44">
        <v>0</v>
      </c>
      <c r="R26" s="44">
        <v>0</v>
      </c>
      <c r="S26" s="44">
        <v>0</v>
      </c>
      <c r="T26" s="44">
        <v>0</v>
      </c>
      <c r="U26" s="45">
        <v>0</v>
      </c>
      <c r="V26" s="45">
        <v>42</v>
      </c>
      <c r="W26" s="45">
        <v>30.333333333333332</v>
      </c>
      <c r="X26" s="41">
        <v>0.66666666666666663</v>
      </c>
      <c r="Y26" s="190"/>
      <c r="Z26" s="46"/>
      <c r="AA26" s="46"/>
      <c r="AC26" s="415">
        <f t="shared" si="0"/>
        <v>1.5</v>
      </c>
    </row>
    <row r="27" spans="1:30">
      <c r="A27" s="29" t="s">
        <v>1066</v>
      </c>
      <c r="B27" s="30" t="s">
        <v>356</v>
      </c>
      <c r="C27" s="6" t="s">
        <v>110</v>
      </c>
      <c r="D27" s="20" t="s">
        <v>111</v>
      </c>
      <c r="E27" s="19"/>
      <c r="F27" s="19">
        <v>1809</v>
      </c>
      <c r="G27" s="21">
        <v>790</v>
      </c>
      <c r="H27" s="21">
        <v>1042</v>
      </c>
      <c r="I27" s="8">
        <f>VLOOKUP(C27,'202310-202403出荷数total2403220951'!B:F,5,0)</f>
        <v>164</v>
      </c>
      <c r="J27" s="203">
        <f>VLOOKUP(C27,'出荷数2307～2406total241008110618'!B:F,5,0)</f>
        <v>312</v>
      </c>
      <c r="K27" s="214">
        <f>VLOOKUP(C27,'出荷数2407-2506total250730101950'!B:F,5,0)</f>
        <v>454</v>
      </c>
      <c r="L27" s="203">
        <f>VLOOKUP(C:C,total260724105509!B:F,5,0)</f>
        <v>379</v>
      </c>
      <c r="M27" s="392" t="str">
        <f>VLOOKUP(C:C,処分売価!A:P,15,0)</f>
        <v>処分品</v>
      </c>
      <c r="N27" s="8"/>
      <c r="O27" s="21">
        <f t="shared" si="2"/>
        <v>157.91666666666666</v>
      </c>
      <c r="P27" s="44">
        <v>5493</v>
      </c>
      <c r="Q27" s="44">
        <v>0</v>
      </c>
      <c r="R27" s="44">
        <v>0</v>
      </c>
      <c r="S27" s="44">
        <v>0</v>
      </c>
      <c r="T27" s="44">
        <v>100</v>
      </c>
      <c r="U27" s="45">
        <v>-100</v>
      </c>
      <c r="V27" s="45">
        <v>5393</v>
      </c>
      <c r="W27" s="45">
        <v>5235.083333333333</v>
      </c>
      <c r="X27" s="41">
        <v>6.8996905152011651E-2</v>
      </c>
      <c r="Y27" s="190"/>
      <c r="Z27" s="46"/>
      <c r="AA27" s="46"/>
      <c r="AC27" s="415">
        <f t="shared" si="0"/>
        <v>14.493403693931398</v>
      </c>
    </row>
    <row r="28" spans="1:30" s="152" customFormat="1">
      <c r="A28" s="29" t="s">
        <v>1067</v>
      </c>
      <c r="B28" s="145" t="s">
        <v>356</v>
      </c>
      <c r="C28" s="153" t="s">
        <v>170</v>
      </c>
      <c r="D28" s="154" t="s">
        <v>171</v>
      </c>
      <c r="E28" s="153"/>
      <c r="F28" s="146">
        <v>549</v>
      </c>
      <c r="G28" s="148">
        <v>303</v>
      </c>
      <c r="H28" s="148">
        <v>236</v>
      </c>
      <c r="I28" s="8">
        <f>VLOOKUP(C28,'202310-202403出荷数total2403220951'!B:F,5,0)</f>
        <v>241</v>
      </c>
      <c r="J28" s="203">
        <f>VLOOKUP(C28,'出荷数2307～2406total241008110618'!B:F,5,0)</f>
        <v>358</v>
      </c>
      <c r="K28" s="214">
        <f>VLOOKUP(C28,'出荷数2407-2506total250730101950'!B:F,5,0)</f>
        <v>392</v>
      </c>
      <c r="L28" s="203">
        <f>VLOOKUP(C:C,total260724105509!B:F,5,0)</f>
        <v>53</v>
      </c>
      <c r="M28" s="392" t="str">
        <f>VLOOKUP(C:C,処分売価!A:P,15,0)</f>
        <v>処分品</v>
      </c>
      <c r="N28" s="8"/>
      <c r="O28" s="21">
        <f t="shared" si="2"/>
        <v>22.083333333333336</v>
      </c>
      <c r="P28" s="148">
        <v>1857</v>
      </c>
      <c r="Q28" s="148">
        <v>0</v>
      </c>
      <c r="R28" s="44">
        <v>0</v>
      </c>
      <c r="S28" s="148">
        <v>0</v>
      </c>
      <c r="T28" s="148">
        <v>0</v>
      </c>
      <c r="U28" s="149">
        <v>0</v>
      </c>
      <c r="V28" s="149">
        <v>1857</v>
      </c>
      <c r="W28" s="149">
        <v>1834.9166666666667</v>
      </c>
      <c r="X28" s="150">
        <v>2.8540656973613354E-2</v>
      </c>
      <c r="Y28" s="190"/>
      <c r="Z28" s="151"/>
      <c r="AA28" s="151"/>
      <c r="AB28" s="191"/>
      <c r="AC28" s="416">
        <f t="shared" si="0"/>
        <v>35.037735849056602</v>
      </c>
      <c r="AD28" s="191"/>
    </row>
    <row r="29" spans="1:30">
      <c r="A29" s="29" t="s">
        <v>1068</v>
      </c>
      <c r="B29" s="30" t="s">
        <v>356</v>
      </c>
      <c r="C29" s="7" t="s">
        <v>196</v>
      </c>
      <c r="D29" s="20" t="s">
        <v>197</v>
      </c>
      <c r="E29" s="20" t="s">
        <v>198</v>
      </c>
      <c r="F29" s="19">
        <v>1160</v>
      </c>
      <c r="G29" s="21">
        <v>148</v>
      </c>
      <c r="H29" s="21">
        <v>651</v>
      </c>
      <c r="I29" s="8">
        <f>VLOOKUP(C29,'202310-202403出荷数total2403220951'!B:F,5,0)</f>
        <v>60</v>
      </c>
      <c r="J29" s="203">
        <f>VLOOKUP(C29,'出荷数2307～2406total241008110618'!B:F,5,0)</f>
        <v>125</v>
      </c>
      <c r="K29" s="214">
        <f>VLOOKUP(C29,'出荷数2407-2506total250730101950'!B:F,5,0)</f>
        <v>265</v>
      </c>
      <c r="L29" s="203">
        <f>VLOOKUP(C:C,total260724105509!B:F,5,0)</f>
        <v>94</v>
      </c>
      <c r="M29" s="392"/>
      <c r="N29" s="211">
        <v>500</v>
      </c>
      <c r="O29" s="211">
        <f t="shared" si="2"/>
        <v>39.166666666666664</v>
      </c>
      <c r="P29" s="44">
        <v>2207</v>
      </c>
      <c r="Q29" s="44">
        <v>0</v>
      </c>
      <c r="R29" s="44">
        <v>0</v>
      </c>
      <c r="S29" s="44">
        <v>0</v>
      </c>
      <c r="T29" s="44">
        <v>0</v>
      </c>
      <c r="U29" s="45">
        <v>0</v>
      </c>
      <c r="V29" s="45">
        <v>2207</v>
      </c>
      <c r="W29" s="45">
        <v>2167.8333333333335</v>
      </c>
      <c r="X29" s="41">
        <v>4.2591753511554149E-2</v>
      </c>
      <c r="Y29" s="190"/>
      <c r="Z29" s="46"/>
      <c r="AA29" s="46"/>
      <c r="AC29" s="415">
        <f t="shared" si="0"/>
        <v>23.478723404255319</v>
      </c>
    </row>
    <row r="30" spans="1:30" s="402" customFormat="1" ht="15.75">
      <c r="A30" s="29" t="s">
        <v>1069</v>
      </c>
      <c r="B30" s="394" t="s">
        <v>356</v>
      </c>
      <c r="C30" s="395" t="s">
        <v>192</v>
      </c>
      <c r="D30" s="396" t="s">
        <v>190</v>
      </c>
      <c r="E30" s="395" t="s">
        <v>193</v>
      </c>
      <c r="F30" s="395">
        <v>935</v>
      </c>
      <c r="G30" s="397">
        <v>77</v>
      </c>
      <c r="H30" s="397">
        <v>731</v>
      </c>
      <c r="I30" s="397">
        <f>VLOOKUP(C30,'202310-202403出荷数total2403220951'!B:F,5,0)</f>
        <v>163</v>
      </c>
      <c r="J30" s="397">
        <f>VLOOKUP(C30,'出荷数2307～2406total241008110618'!B:F,5,0)</f>
        <v>235</v>
      </c>
      <c r="K30" s="397">
        <f>VLOOKUP(C30,'出荷数2407-2506total250730101950'!B:F,5,0)</f>
        <v>20</v>
      </c>
      <c r="L30" s="397">
        <f>VLOOKUP(C:C,total260724105509!B:F,5,0)</f>
        <v>3</v>
      </c>
      <c r="M30" s="398" t="str">
        <f>VLOOKUP(C:C,処分売価!A:P,15,0)</f>
        <v>処分品</v>
      </c>
      <c r="N30" s="397"/>
      <c r="O30" s="397">
        <f t="shared" si="2"/>
        <v>1.25</v>
      </c>
      <c r="P30" s="397">
        <v>1</v>
      </c>
      <c r="Q30" s="397">
        <v>0</v>
      </c>
      <c r="R30" s="397">
        <v>0</v>
      </c>
      <c r="S30" s="397">
        <v>0</v>
      </c>
      <c r="T30" s="397">
        <v>0</v>
      </c>
      <c r="U30" s="399">
        <v>0</v>
      </c>
      <c r="V30" s="399">
        <v>1</v>
      </c>
      <c r="W30" s="399">
        <v>-0.25</v>
      </c>
      <c r="X30" s="400">
        <v>3</v>
      </c>
      <c r="Y30" s="190"/>
      <c r="Z30" s="401"/>
      <c r="AA30" s="401"/>
      <c r="AC30" s="417">
        <f t="shared" si="0"/>
        <v>0.33333333333333331</v>
      </c>
    </row>
    <row r="31" spans="1:30">
      <c r="A31" s="29" t="s">
        <v>1070</v>
      </c>
      <c r="B31" s="30" t="s">
        <v>356</v>
      </c>
      <c r="C31" s="6" t="s">
        <v>177</v>
      </c>
      <c r="D31" s="20" t="s">
        <v>178</v>
      </c>
      <c r="E31" s="19" t="s">
        <v>179</v>
      </c>
      <c r="F31" s="19">
        <v>224</v>
      </c>
      <c r="G31" s="21">
        <v>198</v>
      </c>
      <c r="H31" s="21">
        <v>230</v>
      </c>
      <c r="I31" s="8">
        <f>VLOOKUP(C31,'202310-202403出荷数total2403220951'!B:F,5,0)</f>
        <v>91</v>
      </c>
      <c r="J31" s="203">
        <f>VLOOKUP(C31,'出荷数2307～2406total241008110618'!B:F,5,0)</f>
        <v>168</v>
      </c>
      <c r="K31" s="214">
        <f>VLOOKUP(C31,'出荷数2407-2506total250730101950'!B:F,5,0)</f>
        <v>52</v>
      </c>
      <c r="L31" s="203">
        <f>VLOOKUP(C:C,total260724105509!B:F,5,0)</f>
        <v>50</v>
      </c>
      <c r="M31" s="392"/>
      <c r="N31" s="8"/>
      <c r="O31" s="21">
        <f t="shared" si="2"/>
        <v>20.833333333333336</v>
      </c>
      <c r="P31" s="44">
        <v>887</v>
      </c>
      <c r="Q31" s="44">
        <v>0</v>
      </c>
      <c r="R31" s="44">
        <v>0</v>
      </c>
      <c r="S31" s="44">
        <v>0</v>
      </c>
      <c r="T31" s="44">
        <v>0</v>
      </c>
      <c r="U31" s="45">
        <v>0</v>
      </c>
      <c r="V31" s="45">
        <v>887</v>
      </c>
      <c r="W31" s="45">
        <v>866.16666666666663</v>
      </c>
      <c r="X31" s="41">
        <v>5.6369785794813977E-2</v>
      </c>
      <c r="Y31" s="190"/>
      <c r="Z31" s="46"/>
      <c r="AA31" s="46"/>
      <c r="AC31" s="415">
        <f t="shared" si="0"/>
        <v>17.739999999999998</v>
      </c>
    </row>
    <row r="32" spans="1:30">
      <c r="A32" s="29" t="s">
        <v>1071</v>
      </c>
      <c r="B32" s="30" t="s">
        <v>356</v>
      </c>
      <c r="C32" s="6" t="s">
        <v>141</v>
      </c>
      <c r="D32" s="20" t="s">
        <v>142</v>
      </c>
      <c r="E32" s="19" t="s">
        <v>143</v>
      </c>
      <c r="F32" s="19">
        <v>714</v>
      </c>
      <c r="G32" s="21">
        <v>368</v>
      </c>
      <c r="H32" s="21">
        <v>496</v>
      </c>
      <c r="I32" s="8">
        <f>VLOOKUP(C32,'202310-202403出荷数total2403220951'!B:F,5,0)</f>
        <v>150</v>
      </c>
      <c r="J32" s="203">
        <f>VLOOKUP(C32,'出荷数2307～2406total241008110618'!B:F,5,0)</f>
        <v>247</v>
      </c>
      <c r="K32" s="214">
        <f>VLOOKUP(C32,'出荷数2407-2506total250730101950'!B:F,5,0)</f>
        <v>43</v>
      </c>
      <c r="L32" s="203">
        <f>VLOOKUP(C:C,total260724105509!B:F,5,0)</f>
        <v>35</v>
      </c>
      <c r="M32" s="392" t="str">
        <f>VLOOKUP(C:C,処分売価!A:P,15,0)</f>
        <v>処分品</v>
      </c>
      <c r="N32" s="8"/>
      <c r="O32" s="21">
        <f t="shared" si="2"/>
        <v>14.583333333333332</v>
      </c>
      <c r="P32" s="44">
        <v>1940</v>
      </c>
      <c r="Q32" s="44">
        <v>0</v>
      </c>
      <c r="R32" s="44">
        <v>0</v>
      </c>
      <c r="S32" s="44">
        <v>0</v>
      </c>
      <c r="T32" s="44">
        <v>0</v>
      </c>
      <c r="U32" s="45">
        <v>0</v>
      </c>
      <c r="V32" s="45">
        <v>1940</v>
      </c>
      <c r="W32" s="45">
        <v>1925.4166666666667</v>
      </c>
      <c r="X32" s="41">
        <v>1.804123711340206E-2</v>
      </c>
      <c r="Y32" s="190"/>
      <c r="Z32" s="46"/>
      <c r="AA32" s="46"/>
      <c r="AC32" s="415">
        <f t="shared" si="0"/>
        <v>55.428571428571431</v>
      </c>
    </row>
    <row r="33" spans="1:30">
      <c r="A33" s="29" t="s">
        <v>1072</v>
      </c>
      <c r="B33" s="30" t="s">
        <v>356</v>
      </c>
      <c r="C33" s="6" t="s">
        <v>107</v>
      </c>
      <c r="D33" s="20" t="s">
        <v>105</v>
      </c>
      <c r="E33" s="19" t="s">
        <v>87</v>
      </c>
      <c r="F33" s="19">
        <v>1116</v>
      </c>
      <c r="G33" s="21">
        <v>928</v>
      </c>
      <c r="H33" s="21">
        <v>1098</v>
      </c>
      <c r="I33" s="8">
        <f>VLOOKUP(C33,'202310-202403出荷数total2403220951'!B:F,5,0)</f>
        <v>427</v>
      </c>
      <c r="J33" s="203">
        <f>VLOOKUP(C33,'出荷数2307～2406total241008110618'!B:F,5,0)</f>
        <v>1008</v>
      </c>
      <c r="K33" s="214">
        <f>VLOOKUP(C33,'出荷数2407-2506total250730101950'!B:F,5,0)</f>
        <v>854</v>
      </c>
      <c r="L33" s="203">
        <f>VLOOKUP(C:C,total260724105509!B:F,5,0)</f>
        <v>543</v>
      </c>
      <c r="M33" s="392"/>
      <c r="N33" s="8">
        <v>41</v>
      </c>
      <c r="O33" s="211">
        <f t="shared" si="2"/>
        <v>226.25</v>
      </c>
      <c r="P33" s="44">
        <v>2920</v>
      </c>
      <c r="Q33" s="44">
        <v>0</v>
      </c>
      <c r="R33" s="44">
        <v>0</v>
      </c>
      <c r="S33" s="44">
        <v>0</v>
      </c>
      <c r="T33" s="44">
        <v>0</v>
      </c>
      <c r="U33" s="45">
        <v>0</v>
      </c>
      <c r="V33" s="45">
        <v>2920</v>
      </c>
      <c r="W33" s="45">
        <v>2693.75</v>
      </c>
      <c r="X33" s="41">
        <v>0.18595890410958904</v>
      </c>
      <c r="Y33" s="190"/>
      <c r="Z33" s="46"/>
      <c r="AA33" s="46"/>
      <c r="AC33" s="415">
        <f t="shared" si="0"/>
        <v>5.3775322283609572</v>
      </c>
    </row>
    <row r="34" spans="1:30">
      <c r="A34" s="29" t="s">
        <v>1073</v>
      </c>
      <c r="B34" s="30" t="s">
        <v>356</v>
      </c>
      <c r="C34" s="7" t="s">
        <v>156</v>
      </c>
      <c r="D34" s="20" t="s">
        <v>157</v>
      </c>
      <c r="E34" s="19"/>
      <c r="F34" s="19">
        <v>120</v>
      </c>
      <c r="G34" s="21">
        <v>98</v>
      </c>
      <c r="H34" s="21">
        <v>141</v>
      </c>
      <c r="I34" s="8">
        <f>VLOOKUP(C34,'202310-202403出荷数total2403220951'!B:F,5,0)</f>
        <v>41</v>
      </c>
      <c r="J34" s="203">
        <f>VLOOKUP(C34,'出荷数2307～2406total241008110618'!B:F,5,0)</f>
        <v>89</v>
      </c>
      <c r="K34" s="214">
        <f>VLOOKUP(C34,'出荷数2407-2506total250730101950'!B:F,5,0)</f>
        <v>92</v>
      </c>
      <c r="L34" s="203">
        <f>VLOOKUP(C:C,total260724105509!B:F,5,0)</f>
        <v>74</v>
      </c>
      <c r="M34" s="392"/>
      <c r="N34" s="8"/>
      <c r="O34" s="21">
        <f t="shared" si="2"/>
        <v>30.833333333333336</v>
      </c>
      <c r="P34" s="44">
        <v>284</v>
      </c>
      <c r="Q34" s="44">
        <v>0</v>
      </c>
      <c r="R34" s="44">
        <v>0</v>
      </c>
      <c r="S34" s="44">
        <v>0</v>
      </c>
      <c r="T34" s="44">
        <v>0</v>
      </c>
      <c r="U34" s="45">
        <v>0</v>
      </c>
      <c r="V34" s="45">
        <v>284</v>
      </c>
      <c r="W34" s="45">
        <v>253.16666666666666</v>
      </c>
      <c r="X34" s="41">
        <v>0.26056338028169013</v>
      </c>
      <c r="Y34" s="190"/>
      <c r="Z34" s="46"/>
      <c r="AA34" s="46"/>
      <c r="AC34" s="415">
        <f t="shared" si="0"/>
        <v>3.8378378378378377</v>
      </c>
    </row>
    <row r="35" spans="1:30">
      <c r="A35" s="29" t="s">
        <v>1074</v>
      </c>
      <c r="B35" s="30" t="s">
        <v>356</v>
      </c>
      <c r="C35" s="7" t="s">
        <v>158</v>
      </c>
      <c r="D35" s="20" t="s">
        <v>159</v>
      </c>
      <c r="E35" s="19"/>
      <c r="F35" s="19">
        <v>1030</v>
      </c>
      <c r="G35" s="21">
        <v>390</v>
      </c>
      <c r="H35" s="21">
        <v>221</v>
      </c>
      <c r="I35" s="8">
        <f>VLOOKUP(C35,'202310-202403出荷数total2403220951'!B:F,5,0)</f>
        <v>53</v>
      </c>
      <c r="J35" s="203">
        <f>VLOOKUP(C35,'出荷数2307～2406total241008110618'!B:F,5,0)</f>
        <v>103</v>
      </c>
      <c r="K35" s="214">
        <f>VLOOKUP(C35,'出荷数2407-2506total250730101950'!B:F,5,0)</f>
        <v>224</v>
      </c>
      <c r="L35" s="203">
        <f>VLOOKUP(C:C,total260724105509!B:F,5,0)</f>
        <v>97</v>
      </c>
      <c r="M35" s="392" t="str">
        <f>VLOOKUP(C:C,処分売価!A:P,15,0)</f>
        <v>処分品</v>
      </c>
      <c r="N35" s="8"/>
      <c r="O35" s="21">
        <f t="shared" si="2"/>
        <v>40.416666666666671</v>
      </c>
      <c r="P35" s="44">
        <v>2018</v>
      </c>
      <c r="Q35" s="44">
        <v>0</v>
      </c>
      <c r="R35" s="44">
        <v>0</v>
      </c>
      <c r="S35" s="44">
        <v>0</v>
      </c>
      <c r="T35" s="44">
        <v>0</v>
      </c>
      <c r="U35" s="45">
        <v>0</v>
      </c>
      <c r="V35" s="45">
        <v>2018</v>
      </c>
      <c r="W35" s="45">
        <v>1977.5833333333333</v>
      </c>
      <c r="X35" s="41">
        <v>4.8067393458870171E-2</v>
      </c>
      <c r="Y35" s="190"/>
      <c r="Z35" s="46"/>
      <c r="AA35" s="46"/>
      <c r="AC35" s="415">
        <f t="shared" si="0"/>
        <v>20.804123711340207</v>
      </c>
    </row>
    <row r="36" spans="1:30">
      <c r="A36" s="29" t="s">
        <v>1075</v>
      </c>
      <c r="B36" s="30" t="s">
        <v>356</v>
      </c>
      <c r="C36" s="6" t="s">
        <v>122</v>
      </c>
      <c r="D36" s="20" t="s">
        <v>123</v>
      </c>
      <c r="E36" s="19"/>
      <c r="F36" s="19">
        <v>1322</v>
      </c>
      <c r="G36" s="21">
        <v>1075</v>
      </c>
      <c r="H36" s="21">
        <v>946</v>
      </c>
      <c r="I36" s="8">
        <f>VLOOKUP(C36,'202310-202403出荷数total2403220951'!B:F,5,0)</f>
        <v>348</v>
      </c>
      <c r="J36" s="203">
        <f>VLOOKUP(C36,'出荷数2307～2406total241008110618'!B:F,5,0)</f>
        <v>766</v>
      </c>
      <c r="K36" s="214">
        <f>VLOOKUP(C36,'出荷数2407-2506total250730101950'!B:F,5,0)</f>
        <v>1074</v>
      </c>
      <c r="L36" s="203">
        <f>VLOOKUP(C:C,total260724105509!B:F,5,0)</f>
        <v>981</v>
      </c>
      <c r="M36" s="392" t="str">
        <f>VLOOKUP(C:C,処分売価!A:P,15,0)</f>
        <v>処分品</v>
      </c>
      <c r="N36" s="8"/>
      <c r="O36" s="21">
        <f t="shared" si="2"/>
        <v>408.75</v>
      </c>
      <c r="P36" s="44">
        <v>2778</v>
      </c>
      <c r="Q36" s="44">
        <v>0</v>
      </c>
      <c r="R36" s="44">
        <v>0</v>
      </c>
      <c r="S36" s="44">
        <v>0</v>
      </c>
      <c r="T36" s="44">
        <v>0</v>
      </c>
      <c r="U36" s="45">
        <v>0</v>
      </c>
      <c r="V36" s="45">
        <v>2778</v>
      </c>
      <c r="W36" s="45">
        <v>2369.25</v>
      </c>
      <c r="X36" s="41">
        <v>0.35313174946004322</v>
      </c>
      <c r="Y36" s="190"/>
      <c r="Z36" s="46"/>
      <c r="AA36" s="46"/>
      <c r="AC36" s="415">
        <f t="shared" si="0"/>
        <v>2.8318042813455659</v>
      </c>
    </row>
    <row r="37" spans="1:30">
      <c r="A37" s="29" t="s">
        <v>1076</v>
      </c>
      <c r="B37" s="30" t="s">
        <v>356</v>
      </c>
      <c r="C37" s="17" t="s">
        <v>44</v>
      </c>
      <c r="D37" s="24" t="s">
        <v>45</v>
      </c>
      <c r="E37" s="23"/>
      <c r="F37" s="19">
        <v>1781</v>
      </c>
      <c r="G37" s="21">
        <v>1472</v>
      </c>
      <c r="H37" s="21">
        <v>1360</v>
      </c>
      <c r="I37" s="213">
        <f>VLOOKUP(C37,'202310-202403出荷数total2403220951'!B:F,5,0)</f>
        <v>3651</v>
      </c>
      <c r="J37" s="203">
        <f>VLOOKUP(C37,'出荷数2307～2406total241008110618'!B:F,5,0)</f>
        <v>4452</v>
      </c>
      <c r="K37" s="214">
        <f>VLOOKUP(C37,'出荷数2407-2506total250730101950'!B:F,5,0)</f>
        <v>4054</v>
      </c>
      <c r="L37" s="203">
        <f>VLOOKUP(C:C,total260724105509!B:F,5,0)</f>
        <v>610</v>
      </c>
      <c r="M37" s="392" t="str">
        <f>VLOOKUP(C:C,処分売価!A:P,15,0)</f>
        <v>処分品</v>
      </c>
      <c r="N37" s="8"/>
      <c r="O37" s="21">
        <f t="shared" si="2"/>
        <v>254.16666666666669</v>
      </c>
      <c r="P37" s="44">
        <v>13149</v>
      </c>
      <c r="Q37" s="44">
        <v>0</v>
      </c>
      <c r="R37" s="44">
        <v>0</v>
      </c>
      <c r="S37" s="44">
        <v>0</v>
      </c>
      <c r="T37" s="44">
        <v>0</v>
      </c>
      <c r="U37" s="45">
        <v>0</v>
      </c>
      <c r="V37" s="45">
        <v>13149</v>
      </c>
      <c r="W37" s="45">
        <v>12894.833333333334</v>
      </c>
      <c r="X37" s="41">
        <v>4.639136055973838E-2</v>
      </c>
      <c r="Y37" s="190"/>
      <c r="Z37" s="46"/>
      <c r="AA37" s="46"/>
      <c r="AC37" s="415">
        <f t="shared" si="0"/>
        <v>21.555737704918034</v>
      </c>
    </row>
    <row r="38" spans="1:30">
      <c r="A38" s="29" t="s">
        <v>1077</v>
      </c>
      <c r="B38" s="30" t="s">
        <v>356</v>
      </c>
      <c r="C38" s="6" t="s">
        <v>184</v>
      </c>
      <c r="D38" s="20" t="s">
        <v>185</v>
      </c>
      <c r="E38" s="19" t="s">
        <v>186</v>
      </c>
      <c r="F38" s="19">
        <v>1210</v>
      </c>
      <c r="G38" s="21">
        <v>214</v>
      </c>
      <c r="H38" s="21">
        <v>13</v>
      </c>
      <c r="I38" s="8">
        <f>VLOOKUP(C38,'202310-202403出荷数total2403220951'!B:F,5,0)</f>
        <v>75</v>
      </c>
      <c r="J38" s="203">
        <f>VLOOKUP(C38,'出荷数2307～2406total241008110618'!B:F,5,0)</f>
        <v>79</v>
      </c>
      <c r="K38" s="214">
        <f>VLOOKUP(C38,'出荷数2407-2506total250730101950'!B:F,5,0)</f>
        <v>1</v>
      </c>
      <c r="L38" s="203">
        <f>VLOOKUP(C:C,total260724105509!B:F,5,0)</f>
        <v>313</v>
      </c>
      <c r="M38" s="392" t="str">
        <f>VLOOKUP(C:C,処分売価!A:P,15,0)</f>
        <v>処分品</v>
      </c>
      <c r="N38" s="8"/>
      <c r="O38" s="21">
        <f t="shared" si="2"/>
        <v>130.41666666666666</v>
      </c>
      <c r="P38" s="44">
        <v>554</v>
      </c>
      <c r="Q38" s="44">
        <v>0</v>
      </c>
      <c r="R38" s="44">
        <v>0</v>
      </c>
      <c r="S38" s="44">
        <v>0</v>
      </c>
      <c r="T38" s="44">
        <v>0</v>
      </c>
      <c r="U38" s="45">
        <v>0</v>
      </c>
      <c r="V38" s="45">
        <v>554</v>
      </c>
      <c r="W38" s="45">
        <v>423.58333333333337</v>
      </c>
      <c r="X38" s="41">
        <v>0.56498194945848379</v>
      </c>
      <c r="Y38" s="190"/>
      <c r="Z38" s="46"/>
      <c r="AA38" s="46"/>
      <c r="AC38" s="415">
        <f t="shared" si="0"/>
        <v>1.7699680511182108</v>
      </c>
    </row>
    <row r="39" spans="1:30">
      <c r="A39" s="29" t="s">
        <v>1078</v>
      </c>
      <c r="B39" s="30" t="s">
        <v>356</v>
      </c>
      <c r="C39" s="7" t="s">
        <v>1006</v>
      </c>
      <c r="D39" s="20" t="s">
        <v>1261</v>
      </c>
      <c r="E39" s="19" t="s">
        <v>214</v>
      </c>
      <c r="F39" s="19">
        <v>271</v>
      </c>
      <c r="G39" s="21">
        <v>200</v>
      </c>
      <c r="H39" s="21">
        <v>124</v>
      </c>
      <c r="I39" s="8">
        <f>VLOOKUP(C39,'202310-202403出荷数total2403220951'!B:F,5,0)</f>
        <v>63</v>
      </c>
      <c r="J39" s="203">
        <f>VLOOKUP(C39,'出荷数2307～2406total241008110618'!B:F,5,0)</f>
        <v>93</v>
      </c>
      <c r="K39" s="214">
        <f>VLOOKUP(C39,'出荷数2407-2506total250730101950'!B:F,5,0)</f>
        <v>14</v>
      </c>
      <c r="L39" s="203">
        <f>VLOOKUP(C:C,total260724105509!B:F,5,0)</f>
        <v>142</v>
      </c>
      <c r="M39" s="392"/>
      <c r="N39" s="8"/>
      <c r="O39" s="21">
        <f t="shared" si="2"/>
        <v>59.166666666666671</v>
      </c>
      <c r="P39" s="44">
        <v>740</v>
      </c>
      <c r="Q39" s="44">
        <v>0</v>
      </c>
      <c r="R39" s="44">
        <v>0</v>
      </c>
      <c r="S39" s="44">
        <v>0</v>
      </c>
      <c r="T39" s="44">
        <v>0</v>
      </c>
      <c r="U39" s="45">
        <v>0</v>
      </c>
      <c r="V39" s="45">
        <v>740</v>
      </c>
      <c r="W39" s="45">
        <v>680.83333333333337</v>
      </c>
      <c r="X39" s="41">
        <v>0.1918918918918919</v>
      </c>
      <c r="Y39" s="190"/>
      <c r="Z39" s="46"/>
      <c r="AA39" s="46"/>
      <c r="AC39" s="415">
        <f t="shared" si="0"/>
        <v>5.211267605633803</v>
      </c>
    </row>
    <row r="40" spans="1:30" s="152" customFormat="1">
      <c r="A40" s="29" t="s">
        <v>1079</v>
      </c>
      <c r="B40" s="145" t="s">
        <v>356</v>
      </c>
      <c r="C40" s="147" t="s">
        <v>209</v>
      </c>
      <c r="D40" s="147" t="s">
        <v>210</v>
      </c>
      <c r="E40" s="146"/>
      <c r="F40" s="146"/>
      <c r="G40" s="148">
        <v>9</v>
      </c>
      <c r="H40" s="148">
        <v>1109</v>
      </c>
      <c r="I40" s="8" t="e">
        <f>VLOOKUP(C40,'202310-202403出荷数total2403220951'!B:F,5,0)</f>
        <v>#N/A</v>
      </c>
      <c r="J40" s="203" t="e">
        <f>VLOOKUP(C40,'出荷数2307～2406total241008110618'!B:F,5,0)</f>
        <v>#N/A</v>
      </c>
      <c r="K40" s="214" t="e">
        <f>VLOOKUP(C40,'出荷数2407-2506total250730101950'!B:F,5,0)</f>
        <v>#N/A</v>
      </c>
      <c r="L40" s="203" t="e">
        <f>VLOOKUP(C:C,total260724105509!B:F,5,0)</f>
        <v>#N/A</v>
      </c>
      <c r="M40" s="392"/>
      <c r="N40" s="211">
        <v>470</v>
      </c>
      <c r="O40" s="211" t="e">
        <f t="shared" si="2"/>
        <v>#N/A</v>
      </c>
      <c r="P40" s="148">
        <v>106</v>
      </c>
      <c r="Q40" s="148">
        <v>0</v>
      </c>
      <c r="R40" s="44">
        <v>0</v>
      </c>
      <c r="S40" s="148">
        <v>0</v>
      </c>
      <c r="T40" s="148">
        <v>0</v>
      </c>
      <c r="U40" s="149">
        <v>0</v>
      </c>
      <c r="V40" s="149">
        <v>106</v>
      </c>
      <c r="W40" s="149" t="e">
        <v>#N/A</v>
      </c>
      <c r="X40" s="150" t="e">
        <v>#N/A</v>
      </c>
      <c r="Y40" s="190"/>
      <c r="Z40" s="151"/>
      <c r="AA40" s="151"/>
      <c r="AB40" s="191"/>
      <c r="AC40" s="416" t="e">
        <f t="shared" si="0"/>
        <v>#N/A</v>
      </c>
      <c r="AD40" s="191"/>
    </row>
    <row r="41" spans="1:30">
      <c r="A41" s="29" t="s">
        <v>1080</v>
      </c>
      <c r="B41" s="30" t="s">
        <v>356</v>
      </c>
      <c r="C41" s="6" t="s">
        <v>357</v>
      </c>
      <c r="D41" s="20" t="s">
        <v>59</v>
      </c>
      <c r="E41" s="19"/>
      <c r="F41" s="19">
        <v>19</v>
      </c>
      <c r="G41" s="21">
        <v>1283</v>
      </c>
      <c r="H41" s="21">
        <v>7</v>
      </c>
      <c r="I41" s="8">
        <f>VLOOKUP(C41,'202310-202403出荷数total2403220951'!B:F,5,0)</f>
        <v>223</v>
      </c>
      <c r="J41" s="203">
        <f>VLOOKUP(C41,'出荷数2307～2406total241008110618'!B:F,5,0)</f>
        <v>598</v>
      </c>
      <c r="K41" s="214">
        <f>VLOOKUP(C41,'出荷数2407-2506total250730101950'!B:F,5,0)</f>
        <v>73</v>
      </c>
      <c r="L41" s="203">
        <f>VLOOKUP(C:C,total260724105509!B:F,5,0)</f>
        <v>921</v>
      </c>
      <c r="M41" s="392" t="str">
        <f>VLOOKUP(C:C,処分売価!A:P,15,0)</f>
        <v>処分品</v>
      </c>
      <c r="N41" s="8"/>
      <c r="O41" s="21">
        <f t="shared" si="2"/>
        <v>383.75</v>
      </c>
      <c r="P41" s="44">
        <v>3205</v>
      </c>
      <c r="Q41" s="44">
        <v>0</v>
      </c>
      <c r="R41" s="44">
        <v>0</v>
      </c>
      <c r="S41" s="44">
        <v>0</v>
      </c>
      <c r="T41" s="44">
        <v>0</v>
      </c>
      <c r="U41" s="45">
        <v>0</v>
      </c>
      <c r="V41" s="45">
        <v>3205</v>
      </c>
      <c r="W41" s="45">
        <v>2821.25</v>
      </c>
      <c r="X41" s="41">
        <v>0.28736349453978161</v>
      </c>
      <c r="Y41" s="190"/>
      <c r="Z41" s="46"/>
      <c r="AA41" s="46"/>
      <c r="AC41" s="415">
        <f t="shared" si="0"/>
        <v>3.4799131378935941</v>
      </c>
    </row>
    <row r="42" spans="1:30">
      <c r="A42" s="29" t="s">
        <v>1081</v>
      </c>
      <c r="B42" s="30" t="s">
        <v>356</v>
      </c>
      <c r="C42" s="7" t="s">
        <v>219</v>
      </c>
      <c r="D42" s="20" t="s">
        <v>220</v>
      </c>
      <c r="E42" s="19"/>
      <c r="F42" s="19">
        <v>825</v>
      </c>
      <c r="G42" s="21">
        <v>660</v>
      </c>
      <c r="H42" s="21">
        <v>1314</v>
      </c>
      <c r="I42" s="8">
        <f>VLOOKUP(C42,'202310-202403出荷数total2403220951'!B:F,5,0)</f>
        <v>262</v>
      </c>
      <c r="J42" s="203">
        <f>VLOOKUP(C42,'出荷数2307～2406total241008110618'!B:F,5,0)</f>
        <v>723</v>
      </c>
      <c r="K42" s="214">
        <f>VLOOKUP(C42,'出荷数2407-2506total250730101950'!B:F,5,0)</f>
        <v>1443</v>
      </c>
      <c r="L42" s="203">
        <f>VLOOKUP(C:C,total260724105509!B:F,5,0)</f>
        <v>771</v>
      </c>
      <c r="M42" s="392"/>
      <c r="N42" s="8"/>
      <c r="O42" s="21">
        <f t="shared" si="2"/>
        <v>321.25</v>
      </c>
      <c r="P42" s="44">
        <v>2631</v>
      </c>
      <c r="Q42" s="44">
        <v>210</v>
      </c>
      <c r="R42" s="44">
        <v>0</v>
      </c>
      <c r="S42" s="44">
        <v>0</v>
      </c>
      <c r="T42" s="44">
        <v>210</v>
      </c>
      <c r="U42" s="45">
        <v>0</v>
      </c>
      <c r="V42" s="45">
        <v>2421</v>
      </c>
      <c r="W42" s="45">
        <v>2099.75</v>
      </c>
      <c r="X42" s="41">
        <v>0.29304446978335236</v>
      </c>
      <c r="Y42" s="190"/>
      <c r="Z42" s="46"/>
      <c r="AA42" s="46"/>
      <c r="AC42" s="415">
        <f t="shared" si="0"/>
        <v>3.4124513618677041</v>
      </c>
    </row>
    <row r="43" spans="1:30">
      <c r="A43" s="29" t="s">
        <v>1082</v>
      </c>
      <c r="B43" s="30" t="s">
        <v>356</v>
      </c>
      <c r="C43" s="6" t="s">
        <v>358</v>
      </c>
      <c r="D43" s="20" t="s">
        <v>352</v>
      </c>
      <c r="E43" s="19"/>
      <c r="F43" s="19">
        <v>33</v>
      </c>
      <c r="G43" s="21">
        <v>994</v>
      </c>
      <c r="H43" s="21">
        <v>20</v>
      </c>
      <c r="I43" s="8">
        <f>VLOOKUP(C43,'202310-202403出荷数total2403220951'!B:F,5,0)</f>
        <v>14</v>
      </c>
      <c r="J43" s="203">
        <f>VLOOKUP(C43,'出荷数2307～2406total241008110618'!B:F,5,0)</f>
        <v>26</v>
      </c>
      <c r="K43" s="214">
        <f>VLOOKUP(C43,'出荷数2407-2506total250730101950'!B:F,5,0)</f>
        <v>8</v>
      </c>
      <c r="L43" s="203">
        <f>VLOOKUP(C:C,total260724105509!B:F,5,0)</f>
        <v>13</v>
      </c>
      <c r="M43" s="392" t="str">
        <f>VLOOKUP(C:C,処分売価!A:P,15,0)</f>
        <v>処分品</v>
      </c>
      <c r="N43" s="8"/>
      <c r="O43" s="21">
        <f t="shared" si="2"/>
        <v>5.4166666666666661</v>
      </c>
      <c r="P43" s="44">
        <v>4553</v>
      </c>
      <c r="Q43" s="44">
        <v>0</v>
      </c>
      <c r="R43" s="44">
        <v>0</v>
      </c>
      <c r="S43" s="44">
        <v>0</v>
      </c>
      <c r="T43" s="44">
        <v>0</v>
      </c>
      <c r="U43" s="45">
        <v>0</v>
      </c>
      <c r="V43" s="45">
        <v>4553</v>
      </c>
      <c r="W43" s="45">
        <v>4547.583333333333</v>
      </c>
      <c r="X43" s="41">
        <v>2.8552602679551946E-3</v>
      </c>
      <c r="Y43" s="190"/>
      <c r="Z43" s="46"/>
      <c r="AA43" s="46"/>
      <c r="AC43" s="415">
        <f t="shared" si="0"/>
        <v>350.23076923076923</v>
      </c>
    </row>
    <row r="44" spans="1:30">
      <c r="A44" s="29" t="s">
        <v>1083</v>
      </c>
      <c r="B44" s="30" t="s">
        <v>356</v>
      </c>
      <c r="C44" s="17" t="s">
        <v>258</v>
      </c>
      <c r="D44" s="24" t="s">
        <v>259</v>
      </c>
      <c r="E44" s="23"/>
      <c r="F44" s="19">
        <v>15</v>
      </c>
      <c r="G44" s="21">
        <v>257</v>
      </c>
      <c r="H44" s="21">
        <v>96</v>
      </c>
      <c r="I44" s="8">
        <f>VLOOKUP(C44,'202310-202403出荷数total2403220951'!B:F,5,0)</f>
        <v>18</v>
      </c>
      <c r="J44" s="203">
        <f>VLOOKUP(C44,'出荷数2307～2406total241008110618'!B:F,5,0)</f>
        <v>45</v>
      </c>
      <c r="K44" s="214">
        <f>VLOOKUP(C44,'出荷数2407-2506total250730101950'!B:F,5,0)</f>
        <v>101</v>
      </c>
      <c r="L44" s="203">
        <f>VLOOKUP(C:C,total260724105509!B:F,5,0)</f>
        <v>52</v>
      </c>
      <c r="M44" s="392" t="str">
        <f>VLOOKUP(C:C,処分売価!A:P,15,0)</f>
        <v>処分品</v>
      </c>
      <c r="N44" s="8"/>
      <c r="O44" s="21">
        <f t="shared" si="2"/>
        <v>21.666666666666664</v>
      </c>
      <c r="P44" s="44">
        <v>761</v>
      </c>
      <c r="Q44" s="44">
        <v>0</v>
      </c>
      <c r="R44" s="44">
        <v>0</v>
      </c>
      <c r="S44" s="44">
        <v>0</v>
      </c>
      <c r="T44" s="44">
        <v>0</v>
      </c>
      <c r="U44" s="45">
        <v>0</v>
      </c>
      <c r="V44" s="45">
        <v>761</v>
      </c>
      <c r="W44" s="45">
        <v>739.33333333333337</v>
      </c>
      <c r="X44" s="41">
        <v>6.8331143232588695E-2</v>
      </c>
      <c r="Y44" s="190"/>
      <c r="Z44" s="46"/>
      <c r="AA44" s="46"/>
      <c r="AC44" s="415">
        <f t="shared" si="0"/>
        <v>14.634615384615385</v>
      </c>
    </row>
    <row r="45" spans="1:30">
      <c r="A45" s="29" t="s">
        <v>1084</v>
      </c>
      <c r="B45" s="30" t="s">
        <v>356</v>
      </c>
      <c r="C45" s="17" t="s">
        <v>4241</v>
      </c>
      <c r="D45" s="24" t="s">
        <v>4363</v>
      </c>
      <c r="E45" s="23"/>
      <c r="F45" s="19"/>
      <c r="G45" s="21"/>
      <c r="H45" s="21"/>
      <c r="I45" s="8"/>
      <c r="J45" s="203"/>
      <c r="K45" s="214"/>
      <c r="L45" s="203">
        <f>VLOOKUP(C:C,total260724105509!B:F,5,0)</f>
        <v>23</v>
      </c>
      <c r="M45" s="392"/>
      <c r="N45" s="8"/>
      <c r="O45" s="21">
        <f t="shared" si="2"/>
        <v>9.5833333333333339</v>
      </c>
      <c r="P45" s="44">
        <v>1461</v>
      </c>
      <c r="Q45" s="44">
        <v>0</v>
      </c>
      <c r="R45" s="44">
        <v>0</v>
      </c>
      <c r="S45" s="44">
        <v>0</v>
      </c>
      <c r="T45" s="44">
        <v>0</v>
      </c>
      <c r="U45" s="45">
        <v>0</v>
      </c>
      <c r="V45" s="45">
        <v>1461</v>
      </c>
      <c r="W45" s="45">
        <v>1451.4166666666667</v>
      </c>
      <c r="X45" s="41">
        <v>1.5742642026009581E-2</v>
      </c>
      <c r="Y45" s="190"/>
      <c r="Z45" s="46"/>
      <c r="AA45" s="46"/>
      <c r="AC45" s="415">
        <f t="shared" si="0"/>
        <v>63.521739130434781</v>
      </c>
    </row>
    <row r="46" spans="1:30" s="152" customFormat="1">
      <c r="A46" s="29" t="s">
        <v>1085</v>
      </c>
      <c r="B46" s="145" t="s">
        <v>356</v>
      </c>
      <c r="C46" s="146" t="s">
        <v>36</v>
      </c>
      <c r="D46" s="147" t="s">
        <v>37</v>
      </c>
      <c r="E46" s="146"/>
      <c r="F46" s="146">
        <v>940</v>
      </c>
      <c r="G46" s="148">
        <v>457</v>
      </c>
      <c r="H46" s="21">
        <v>1013</v>
      </c>
      <c r="I46" s="8">
        <f>VLOOKUP(C46,'202310-202403出荷数total2403220951'!B:F,5,0)</f>
        <v>669</v>
      </c>
      <c r="J46" s="203">
        <f>VLOOKUP(C46,'出荷数2307～2406total241008110618'!B:F,5,0)</f>
        <v>4147</v>
      </c>
      <c r="K46" s="214">
        <f>VLOOKUP(C46,'出荷数2407-2506total250730101950'!B:F,5,0)</f>
        <v>4439</v>
      </c>
      <c r="L46" s="203">
        <f>VLOOKUP(C:C,total260724105509!B:F,5,0)</f>
        <v>75</v>
      </c>
      <c r="M46" s="392" t="str">
        <f>VLOOKUP(C:C,処分売価!A:P,15,0)</f>
        <v>処分品</v>
      </c>
      <c r="N46" s="8"/>
      <c r="O46" s="21">
        <f t="shared" si="2"/>
        <v>31.25</v>
      </c>
      <c r="P46" s="148">
        <v>218</v>
      </c>
      <c r="Q46" s="148">
        <v>0</v>
      </c>
      <c r="R46" s="44">
        <v>0</v>
      </c>
      <c r="S46" s="148">
        <v>0</v>
      </c>
      <c r="T46" s="148">
        <v>0</v>
      </c>
      <c r="U46" s="149">
        <v>0</v>
      </c>
      <c r="V46" s="149">
        <v>218</v>
      </c>
      <c r="W46" s="149">
        <v>186.75</v>
      </c>
      <c r="X46" s="150">
        <v>0.34403669724770641</v>
      </c>
      <c r="Y46" s="190"/>
      <c r="Z46" s="151"/>
      <c r="AA46" s="151"/>
      <c r="AB46" s="191"/>
      <c r="AC46" s="416">
        <f t="shared" si="0"/>
        <v>2.9066666666666667</v>
      </c>
      <c r="AD46" s="191"/>
    </row>
    <row r="47" spans="1:30" s="152" customFormat="1">
      <c r="A47" s="29" t="s">
        <v>1086</v>
      </c>
      <c r="B47" s="145" t="s">
        <v>356</v>
      </c>
      <c r="C47" s="146" t="s">
        <v>24</v>
      </c>
      <c r="D47" s="147" t="s">
        <v>25</v>
      </c>
      <c r="E47" s="146"/>
      <c r="F47" s="146">
        <v>149</v>
      </c>
      <c r="G47" s="148">
        <v>373</v>
      </c>
      <c r="H47" s="21">
        <v>66</v>
      </c>
      <c r="I47" s="8">
        <f>VLOOKUP(C47,'202310-202403出荷数total2403220951'!B:F,5,0)</f>
        <v>150</v>
      </c>
      <c r="J47" s="203">
        <f>VLOOKUP(C47,'出荷数2307～2406total241008110618'!B:F,5,0)</f>
        <v>203</v>
      </c>
      <c r="K47" s="214">
        <f>VLOOKUP(C47,'出荷数2407-2506total250730101950'!B:F,5,0)</f>
        <v>212</v>
      </c>
      <c r="L47" s="203">
        <f>VLOOKUP(C:C,total260724105509!B:F,5,0)</f>
        <v>104</v>
      </c>
      <c r="M47" s="392" t="str">
        <f>VLOOKUP(C:C,処分売価!A:P,15,0)</f>
        <v>処分品</v>
      </c>
      <c r="N47" s="8"/>
      <c r="O47" s="21">
        <f t="shared" si="2"/>
        <v>43.333333333333329</v>
      </c>
      <c r="P47" s="148">
        <v>876</v>
      </c>
      <c r="Q47" s="148">
        <v>0</v>
      </c>
      <c r="R47" s="44">
        <v>0</v>
      </c>
      <c r="S47" s="148">
        <v>0</v>
      </c>
      <c r="T47" s="148">
        <v>0</v>
      </c>
      <c r="U47" s="149">
        <v>0</v>
      </c>
      <c r="V47" s="149">
        <v>876</v>
      </c>
      <c r="W47" s="149">
        <v>832.66666666666663</v>
      </c>
      <c r="X47" s="150">
        <v>0.11872146118721461</v>
      </c>
      <c r="Y47" s="190"/>
      <c r="Z47" s="151"/>
      <c r="AA47" s="151"/>
      <c r="AB47" s="191"/>
      <c r="AC47" s="416">
        <f t="shared" si="0"/>
        <v>8.4230769230769234</v>
      </c>
      <c r="AD47" s="191"/>
    </row>
    <row r="48" spans="1:30">
      <c r="A48" s="29" t="s">
        <v>1087</v>
      </c>
      <c r="B48" s="30" t="s">
        <v>356</v>
      </c>
      <c r="C48" s="6" t="s">
        <v>83</v>
      </c>
      <c r="D48" s="20" t="s">
        <v>84</v>
      </c>
      <c r="E48" s="19" t="s">
        <v>85</v>
      </c>
      <c r="F48" s="19">
        <v>2264</v>
      </c>
      <c r="G48" s="21">
        <v>1923</v>
      </c>
      <c r="H48" s="21">
        <v>1776</v>
      </c>
      <c r="I48" s="8">
        <f>VLOOKUP(C48,'202310-202403出荷数total2403220951'!B:F,5,0)</f>
        <v>535</v>
      </c>
      <c r="J48" s="203">
        <f>VLOOKUP(C48,'出荷数2307～2406total241008110618'!B:F,5,0)</f>
        <v>2161</v>
      </c>
      <c r="K48" s="214">
        <f>VLOOKUP(C48,'出荷数2407-2506total250730101950'!B:F,5,0)</f>
        <v>933</v>
      </c>
      <c r="L48" s="203">
        <f>VLOOKUP(C:C,total260724105509!B:F,5,0)</f>
        <v>866</v>
      </c>
      <c r="M48" s="392"/>
      <c r="N48" s="8"/>
      <c r="O48" s="21">
        <f t="shared" si="2"/>
        <v>360.83333333333337</v>
      </c>
      <c r="P48" s="44">
        <v>2528</v>
      </c>
      <c r="Q48" s="44">
        <v>0</v>
      </c>
      <c r="R48" s="44">
        <v>0</v>
      </c>
      <c r="S48" s="44">
        <v>0</v>
      </c>
      <c r="T48" s="44">
        <v>0</v>
      </c>
      <c r="U48" s="45">
        <v>0</v>
      </c>
      <c r="V48" s="45">
        <v>2528</v>
      </c>
      <c r="W48" s="45">
        <v>2167.1666666666665</v>
      </c>
      <c r="X48" s="41">
        <v>0.3425632911392405</v>
      </c>
      <c r="Y48" s="190"/>
      <c r="Z48" s="46"/>
      <c r="AA48" s="46"/>
      <c r="AC48" s="415">
        <f t="shared" si="0"/>
        <v>2.9191685912240186</v>
      </c>
    </row>
    <row r="49" spans="1:30">
      <c r="A49" s="29" t="s">
        <v>1088</v>
      </c>
      <c r="B49" s="193" t="s">
        <v>356</v>
      </c>
      <c r="C49" s="194" t="s">
        <v>67</v>
      </c>
      <c r="D49" s="195" t="s">
        <v>68</v>
      </c>
      <c r="E49" s="194"/>
      <c r="F49" s="194">
        <v>3482</v>
      </c>
      <c r="G49" s="196">
        <v>1186</v>
      </c>
      <c r="H49" s="196">
        <v>1004</v>
      </c>
      <c r="I49" s="196">
        <f>VLOOKUP(C49,'202310-202403出荷数total2403220951'!B:F,5,0)</f>
        <v>594</v>
      </c>
      <c r="J49" s="196">
        <f>VLOOKUP(C49,'出荷数2307～2406total241008110618'!B:F,5,0)</f>
        <v>1198</v>
      </c>
      <c r="K49" s="196">
        <f>VLOOKUP(C49,'出荷数2407-2506total250730101950'!B:F,5,0)</f>
        <v>1234</v>
      </c>
      <c r="L49" s="203">
        <f>VLOOKUP(C:C,total260724105509!B:F,5,0)</f>
        <v>1123</v>
      </c>
      <c r="M49" s="392" t="str">
        <f>VLOOKUP(C:C,処分売価!A:P,15,0)</f>
        <v>処分品</v>
      </c>
      <c r="N49" s="196"/>
      <c r="O49" s="196">
        <f t="shared" si="2"/>
        <v>467.91666666666663</v>
      </c>
      <c r="P49" s="196">
        <v>195</v>
      </c>
      <c r="Q49" s="196">
        <v>0</v>
      </c>
      <c r="R49" s="196">
        <v>0</v>
      </c>
      <c r="S49" s="196">
        <v>0</v>
      </c>
      <c r="T49" s="196">
        <v>0</v>
      </c>
      <c r="U49" s="197">
        <v>0</v>
      </c>
      <c r="V49" s="197">
        <v>195</v>
      </c>
      <c r="W49" s="197">
        <v>-272.91666666666663</v>
      </c>
      <c r="X49" s="198">
        <v>5.7589743589743589</v>
      </c>
      <c r="Y49" s="190"/>
      <c r="Z49" s="199"/>
      <c r="AA49" s="199"/>
      <c r="AC49" s="415">
        <f t="shared" si="0"/>
        <v>0.1736420302760463</v>
      </c>
    </row>
    <row r="50" spans="1:30" s="277" customFormat="1">
      <c r="A50" s="29" t="s">
        <v>1089</v>
      </c>
      <c r="B50" s="270" t="s">
        <v>356</v>
      </c>
      <c r="C50" s="271" t="s">
        <v>20</v>
      </c>
      <c r="D50" s="272" t="s">
        <v>21</v>
      </c>
      <c r="E50" s="271"/>
      <c r="F50" s="271">
        <v>5224</v>
      </c>
      <c r="G50" s="202">
        <v>1145</v>
      </c>
      <c r="H50" s="202">
        <v>1174</v>
      </c>
      <c r="I50" s="202">
        <f>VLOOKUP(C50,'202310-202403出荷数total2403220951'!B:F,5,0)</f>
        <v>435</v>
      </c>
      <c r="J50" s="202">
        <f>VLOOKUP(C50,'出荷数2307～2406total241008110618'!B:F,5,0)</f>
        <v>653</v>
      </c>
      <c r="K50" s="214">
        <f>VLOOKUP(C50,'出荷数2407-2506total250730101950'!B:F,5,0)</f>
        <v>1213</v>
      </c>
      <c r="L50" s="203">
        <f>VLOOKUP(C:C,total260724105509!B:F,5,0)</f>
        <v>550</v>
      </c>
      <c r="M50" s="392"/>
      <c r="N50" s="8"/>
      <c r="O50" s="21">
        <f t="shared" si="2"/>
        <v>229.16666666666669</v>
      </c>
      <c r="P50" s="202">
        <v>3658</v>
      </c>
      <c r="Q50" s="202">
        <v>1040</v>
      </c>
      <c r="R50" s="202">
        <v>0</v>
      </c>
      <c r="S50" s="202">
        <v>0</v>
      </c>
      <c r="T50" s="202">
        <v>1040</v>
      </c>
      <c r="U50" s="273">
        <v>0</v>
      </c>
      <c r="V50" s="273">
        <v>2618</v>
      </c>
      <c r="W50" s="273">
        <v>2388.8333333333335</v>
      </c>
      <c r="X50" s="274">
        <v>0.15035538545653362</v>
      </c>
      <c r="Y50" s="190"/>
      <c r="Z50" s="275"/>
      <c r="AA50" s="275"/>
      <c r="AB50" s="276"/>
      <c r="AC50" s="418">
        <f t="shared" si="0"/>
        <v>6.6509090909090913</v>
      </c>
      <c r="AD50" s="276"/>
    </row>
    <row r="51" spans="1:30">
      <c r="A51" s="29" t="s">
        <v>1090</v>
      </c>
      <c r="B51" s="30" t="s">
        <v>356</v>
      </c>
      <c r="C51" s="6" t="s">
        <v>150</v>
      </c>
      <c r="D51" s="20" t="s">
        <v>151</v>
      </c>
      <c r="E51" s="19"/>
      <c r="F51" s="19"/>
      <c r="G51" s="21">
        <v>537</v>
      </c>
      <c r="H51" s="21">
        <v>3033</v>
      </c>
      <c r="I51" s="213">
        <f>VLOOKUP(C51,'202310-202403出荷数total2403220951'!B:F,5,0)</f>
        <v>1920</v>
      </c>
      <c r="J51" s="203">
        <f>VLOOKUP(C51,'出荷数2307～2406total241008110618'!B:F,5,0)</f>
        <v>4184</v>
      </c>
      <c r="K51" s="214">
        <f>VLOOKUP(C51,'出荷数2407-2506total250730101950'!B:F,5,0)</f>
        <v>3497</v>
      </c>
      <c r="L51" s="203">
        <f>VLOOKUP(C:C,total260724105509!B:F,5,0)</f>
        <v>1869</v>
      </c>
      <c r="M51" s="392"/>
      <c r="N51" s="211"/>
      <c r="O51" s="21">
        <f t="shared" si="2"/>
        <v>778.75</v>
      </c>
      <c r="P51" s="44">
        <v>2287</v>
      </c>
      <c r="Q51" s="44">
        <v>650</v>
      </c>
      <c r="R51" s="44">
        <v>0</v>
      </c>
      <c r="S51" s="44">
        <v>0</v>
      </c>
      <c r="T51" s="44">
        <v>650</v>
      </c>
      <c r="U51" s="45">
        <v>0</v>
      </c>
      <c r="V51" s="45">
        <v>1637</v>
      </c>
      <c r="W51" s="45">
        <v>858.25</v>
      </c>
      <c r="X51" s="41">
        <v>0.8172278093572366</v>
      </c>
      <c r="Y51" s="190"/>
      <c r="Z51" s="46"/>
      <c r="AA51" s="46"/>
      <c r="AC51" s="415">
        <f t="shared" si="0"/>
        <v>1.2236490101658641</v>
      </c>
    </row>
    <row r="52" spans="1:30" s="200" customFormat="1">
      <c r="A52" s="29" t="s">
        <v>1091</v>
      </c>
      <c r="B52" s="193" t="s">
        <v>356</v>
      </c>
      <c r="C52" s="194" t="s">
        <v>164</v>
      </c>
      <c r="D52" s="195" t="s">
        <v>163</v>
      </c>
      <c r="E52" s="194" t="s">
        <v>165</v>
      </c>
      <c r="F52" s="194">
        <v>1023</v>
      </c>
      <c r="G52" s="196">
        <v>517</v>
      </c>
      <c r="H52" s="196">
        <v>437</v>
      </c>
      <c r="I52" s="196">
        <f>VLOOKUP(C52,'202310-202403出荷数total2403220951'!B:F,5,0)</f>
        <v>346</v>
      </c>
      <c r="J52" s="196">
        <f>VLOOKUP(C52,'出荷数2307～2406total241008110618'!B:F,5,0)</f>
        <v>396</v>
      </c>
      <c r="K52" s="196">
        <f>VLOOKUP(C52,'出荷数2407-2506total250730101950'!B:F,5,0)</f>
        <v>187</v>
      </c>
      <c r="L52" s="203">
        <f>VLOOKUP(C:C,total260724105509!B:F,5,0)</f>
        <v>33</v>
      </c>
      <c r="M52" s="392" t="str">
        <f>VLOOKUP(C:C,処分売価!A:P,15,0)</f>
        <v>処分品</v>
      </c>
      <c r="N52" s="196"/>
      <c r="O52" s="196">
        <f t="shared" si="2"/>
        <v>13.75</v>
      </c>
      <c r="P52" s="196">
        <v>1265</v>
      </c>
      <c r="Q52" s="196">
        <v>0</v>
      </c>
      <c r="R52" s="196">
        <v>0</v>
      </c>
      <c r="S52" s="196">
        <v>0</v>
      </c>
      <c r="T52" s="196">
        <v>0</v>
      </c>
      <c r="U52" s="197">
        <v>0</v>
      </c>
      <c r="V52" s="197">
        <v>1265</v>
      </c>
      <c r="W52" s="197">
        <v>1251.25</v>
      </c>
      <c r="X52" s="198">
        <v>2.6086956521739129E-2</v>
      </c>
      <c r="Y52" s="190"/>
      <c r="Z52" s="199"/>
      <c r="AA52" s="199"/>
      <c r="AB52" s="201"/>
      <c r="AC52" s="419">
        <f t="shared" si="0"/>
        <v>38.333333333333336</v>
      </c>
      <c r="AD52" s="201"/>
    </row>
    <row r="53" spans="1:30" s="402" customFormat="1" ht="15.75">
      <c r="A53" s="29" t="s">
        <v>1092</v>
      </c>
      <c r="B53" s="394" t="s">
        <v>356</v>
      </c>
      <c r="C53" s="395" t="s">
        <v>233</v>
      </c>
      <c r="D53" s="396" t="s">
        <v>234</v>
      </c>
      <c r="E53" s="395"/>
      <c r="F53" s="395">
        <v>843</v>
      </c>
      <c r="G53" s="397">
        <v>647</v>
      </c>
      <c r="H53" s="397">
        <v>2107</v>
      </c>
      <c r="I53" s="397" t="e">
        <f>VLOOKUP(C53,'202310-202403出荷数total2403220951'!B:F,5,0)</f>
        <v>#N/A</v>
      </c>
      <c r="J53" s="397" t="e">
        <f>VLOOKUP(C53,'出荷数2307～2406total241008110618'!B:F,5,0)</f>
        <v>#N/A</v>
      </c>
      <c r="K53" s="397" t="e">
        <f>VLOOKUP(C53,'出荷数2407-2506total250730101950'!B:F,5,0)</f>
        <v>#N/A</v>
      </c>
      <c r="L53" s="397" t="e">
        <f>VLOOKUP(C:C,total260724105509!B:F,5,0)</f>
        <v>#N/A</v>
      </c>
      <c r="M53" s="398"/>
      <c r="N53" s="403">
        <v>890</v>
      </c>
      <c r="O53" s="403" t="e">
        <f t="shared" si="2"/>
        <v>#N/A</v>
      </c>
      <c r="P53" s="397">
        <v>0</v>
      </c>
      <c r="Q53" s="397">
        <v>0</v>
      </c>
      <c r="R53" s="397">
        <v>0</v>
      </c>
      <c r="S53" s="397">
        <v>0</v>
      </c>
      <c r="T53" s="397">
        <v>0</v>
      </c>
      <c r="U53" s="399">
        <v>0</v>
      </c>
      <c r="V53" s="399">
        <v>0</v>
      </c>
      <c r="W53" s="399" t="e">
        <v>#N/A</v>
      </c>
      <c r="X53" s="400" t="e">
        <v>#N/A</v>
      </c>
      <c r="Y53" s="190"/>
      <c r="Z53" s="401"/>
      <c r="AA53" s="401"/>
      <c r="AC53" s="417" t="e">
        <f t="shared" si="0"/>
        <v>#N/A</v>
      </c>
    </row>
    <row r="54" spans="1:30">
      <c r="A54" s="29" t="s">
        <v>1093</v>
      </c>
      <c r="B54" s="30" t="s">
        <v>356</v>
      </c>
      <c r="C54" s="7" t="s">
        <v>205</v>
      </c>
      <c r="D54" s="20" t="s">
        <v>206</v>
      </c>
      <c r="E54" s="19"/>
      <c r="F54" s="19">
        <v>1465</v>
      </c>
      <c r="G54" s="21">
        <v>1744</v>
      </c>
      <c r="H54" s="21">
        <v>888</v>
      </c>
      <c r="I54" s="8">
        <f>VLOOKUP(C54,'202310-202403出荷数total2403220951'!B:F,5,0)</f>
        <v>559</v>
      </c>
      <c r="J54" s="203">
        <f>VLOOKUP(C54,'出荷数2307～2406total241008110618'!B:F,5,0)</f>
        <v>1133</v>
      </c>
      <c r="K54" s="214">
        <f>VLOOKUP(C54,'出荷数2407-2506total250730101950'!B:F,5,0)</f>
        <v>829</v>
      </c>
      <c r="L54" s="203">
        <f>VLOOKUP(C:C,total260724105509!B:F,5,0)</f>
        <v>365</v>
      </c>
      <c r="M54" s="392" t="str">
        <f>VLOOKUP(C:C,処分売価!A:P,15,0)</f>
        <v>処分品</v>
      </c>
      <c r="N54" s="8"/>
      <c r="O54" s="21">
        <f t="shared" si="2"/>
        <v>152.08333333333334</v>
      </c>
      <c r="P54" s="44">
        <v>3002</v>
      </c>
      <c r="Q54" s="44">
        <v>300</v>
      </c>
      <c r="R54" s="44">
        <v>0</v>
      </c>
      <c r="S54" s="44">
        <v>0</v>
      </c>
      <c r="T54" s="44">
        <v>0</v>
      </c>
      <c r="U54" s="45">
        <v>300</v>
      </c>
      <c r="V54" s="45">
        <v>3002</v>
      </c>
      <c r="W54" s="45">
        <v>2849.9166666666665</v>
      </c>
      <c r="X54" s="41">
        <v>0.12158560959360426</v>
      </c>
      <c r="Y54" s="190"/>
      <c r="Z54" s="46"/>
      <c r="AA54" s="46"/>
      <c r="AC54" s="415">
        <f t="shared" si="0"/>
        <v>8.2246575342465746</v>
      </c>
    </row>
    <row r="55" spans="1:30" s="402" customFormat="1" ht="15.75">
      <c r="A55" s="29" t="s">
        <v>1094</v>
      </c>
      <c r="B55" s="394" t="s">
        <v>356</v>
      </c>
      <c r="C55" s="404" t="s">
        <v>1264</v>
      </c>
      <c r="D55" s="405" t="s">
        <v>64</v>
      </c>
      <c r="E55" s="404"/>
      <c r="F55" s="395">
        <v>1087</v>
      </c>
      <c r="G55" s="397">
        <v>665</v>
      </c>
      <c r="H55" s="397">
        <v>2030</v>
      </c>
      <c r="I55" s="397" t="e">
        <f>VLOOKUP(C55,'202310-202403出荷数total2403220951'!B:F,5,0)</f>
        <v>#N/A</v>
      </c>
      <c r="J55" s="397" t="e">
        <f>VLOOKUP(C55,'出荷数2307～2406total241008110618'!B:F,5,0)</f>
        <v>#N/A</v>
      </c>
      <c r="K55" s="397" t="e">
        <f>VLOOKUP(C55,'出荷数2407-2506total250730101950'!B:F,5,0)</f>
        <v>#N/A</v>
      </c>
      <c r="L55" s="397" t="e">
        <f>VLOOKUP(C:C,total260724105509!B:F,5,0)</f>
        <v>#N/A</v>
      </c>
      <c r="M55" s="398"/>
      <c r="N55" s="403">
        <v>850</v>
      </c>
      <c r="O55" s="403" t="e">
        <f t="shared" si="2"/>
        <v>#N/A</v>
      </c>
      <c r="P55" s="397">
        <v>0</v>
      </c>
      <c r="Q55" s="397">
        <v>0</v>
      </c>
      <c r="R55" s="397">
        <v>0</v>
      </c>
      <c r="S55" s="397">
        <v>0</v>
      </c>
      <c r="T55" s="397">
        <v>0</v>
      </c>
      <c r="U55" s="399">
        <v>0</v>
      </c>
      <c r="V55" s="399">
        <v>0</v>
      </c>
      <c r="W55" s="399" t="e">
        <v>#N/A</v>
      </c>
      <c r="X55" s="400" t="e">
        <v>#N/A</v>
      </c>
      <c r="Y55" s="190"/>
      <c r="Z55" s="401"/>
      <c r="AA55" s="401"/>
      <c r="AC55" s="417" t="e">
        <f t="shared" si="0"/>
        <v>#N/A</v>
      </c>
    </row>
    <row r="56" spans="1:30">
      <c r="A56" s="29" t="s">
        <v>1095</v>
      </c>
      <c r="B56" s="30" t="s">
        <v>356</v>
      </c>
      <c r="C56" s="6" t="s">
        <v>99</v>
      </c>
      <c r="D56" s="20" t="s">
        <v>97</v>
      </c>
      <c r="E56" s="19" t="s">
        <v>87</v>
      </c>
      <c r="F56" s="19">
        <v>2129</v>
      </c>
      <c r="G56" s="21">
        <v>2065</v>
      </c>
      <c r="H56" s="21">
        <v>2439</v>
      </c>
      <c r="I56" s="8">
        <f>VLOOKUP(C56,'202310-202403出荷数total2403220951'!B:F,5,0)</f>
        <v>805</v>
      </c>
      <c r="J56" s="203">
        <f>VLOOKUP(C56,'出荷数2307～2406total241008110618'!B:F,5,0)</f>
        <v>1939</v>
      </c>
      <c r="K56" s="214">
        <f>VLOOKUP(C56,'出荷数2407-2506total250730101950'!B:F,5,0)</f>
        <v>1171</v>
      </c>
      <c r="L56" s="203">
        <f>VLOOKUP(C:C,total260724105509!B:F,5,0)</f>
        <v>954</v>
      </c>
      <c r="M56" s="392"/>
      <c r="N56" s="213">
        <v>295</v>
      </c>
      <c r="O56" s="211">
        <f t="shared" si="2"/>
        <v>397.5</v>
      </c>
      <c r="P56" s="44">
        <v>319</v>
      </c>
      <c r="Q56" s="44">
        <v>0</v>
      </c>
      <c r="R56" s="44">
        <v>1500</v>
      </c>
      <c r="S56" s="44">
        <v>0</v>
      </c>
      <c r="T56" s="44">
        <v>0</v>
      </c>
      <c r="U56" s="45">
        <v>0</v>
      </c>
      <c r="V56" s="45">
        <v>1819</v>
      </c>
      <c r="W56" s="45">
        <v>1421.5</v>
      </c>
      <c r="X56" s="41">
        <v>2.9905956112852663</v>
      </c>
      <c r="Y56" s="190"/>
      <c r="Z56" s="46"/>
      <c r="AA56" s="46"/>
      <c r="AC56" s="415">
        <f t="shared" si="0"/>
        <v>1.9067085953878407</v>
      </c>
    </row>
    <row r="57" spans="1:30" s="402" customFormat="1">
      <c r="A57" s="29" t="s">
        <v>1096</v>
      </c>
      <c r="B57" s="394" t="s">
        <v>356</v>
      </c>
      <c r="C57" s="395" t="s">
        <v>28</v>
      </c>
      <c r="D57" s="396" t="s">
        <v>29</v>
      </c>
      <c r="E57" s="395"/>
      <c r="F57" s="395">
        <v>1540</v>
      </c>
      <c r="G57" s="397">
        <v>597</v>
      </c>
      <c r="H57" s="397">
        <v>361</v>
      </c>
      <c r="I57" s="397">
        <f>VLOOKUP(C57,'202310-202403出荷数total2403220951'!B:F,5,0)</f>
        <v>533</v>
      </c>
      <c r="J57" s="397">
        <f>VLOOKUP(C57,'出荷数2307～2406total241008110618'!B:F,5,0)</f>
        <v>858</v>
      </c>
      <c r="K57" s="397">
        <f>VLOOKUP(C57,'出荷数2407-2506total250730101950'!B:F,5,0)</f>
        <v>574</v>
      </c>
      <c r="L57" s="397" t="e">
        <f>VLOOKUP(C:C,total260724105509!B:F,5,0)</f>
        <v>#N/A</v>
      </c>
      <c r="M57" s="398"/>
      <c r="N57" s="397"/>
      <c r="O57" s="397" t="e">
        <f t="shared" si="2"/>
        <v>#N/A</v>
      </c>
      <c r="P57" s="397">
        <v>0</v>
      </c>
      <c r="Q57" s="397">
        <v>0</v>
      </c>
      <c r="R57" s="397">
        <v>0</v>
      </c>
      <c r="S57" s="397">
        <v>0</v>
      </c>
      <c r="T57" s="397">
        <v>0</v>
      </c>
      <c r="U57" s="399">
        <v>0</v>
      </c>
      <c r="V57" s="399">
        <v>0</v>
      </c>
      <c r="W57" s="399" t="e">
        <v>#N/A</v>
      </c>
      <c r="X57" s="400" t="e">
        <v>#N/A</v>
      </c>
      <c r="Y57" s="190"/>
      <c r="Z57" s="401"/>
      <c r="AA57" s="401"/>
      <c r="AB57" s="406"/>
      <c r="AC57" s="420" t="e">
        <f t="shared" si="0"/>
        <v>#N/A</v>
      </c>
      <c r="AD57" s="406"/>
    </row>
    <row r="58" spans="1:30">
      <c r="A58" s="29" t="s">
        <v>1097</v>
      </c>
      <c r="B58" s="30" t="s">
        <v>356</v>
      </c>
      <c r="C58" s="16" t="s">
        <v>40</v>
      </c>
      <c r="D58" s="35" t="s">
        <v>41</v>
      </c>
      <c r="E58" s="19"/>
      <c r="F58" s="19"/>
      <c r="G58" s="21">
        <v>2665</v>
      </c>
      <c r="H58" s="21">
        <v>2710</v>
      </c>
      <c r="I58" s="8">
        <f>VLOOKUP(C58,'202310-202403出荷数total2403220951'!B:F,5,0)</f>
        <v>1020</v>
      </c>
      <c r="J58" s="203">
        <f>VLOOKUP(C58,'出荷数2307～2406total241008110618'!B:F,5,0)</f>
        <v>7751</v>
      </c>
      <c r="K58" s="214">
        <f>VLOOKUP(C58,'出荷数2407-2506total250730101950'!B:F,5,0)</f>
        <v>21996</v>
      </c>
      <c r="L58" s="203">
        <f>VLOOKUP(C:C,total260724105509!B:F,5,0)</f>
        <v>16899</v>
      </c>
      <c r="M58" s="392"/>
      <c r="N58" s="211">
        <v>10000</v>
      </c>
      <c r="O58" s="211">
        <v>10000</v>
      </c>
      <c r="P58" s="44">
        <v>11192</v>
      </c>
      <c r="Q58" s="44">
        <v>3725</v>
      </c>
      <c r="R58" s="44">
        <v>0</v>
      </c>
      <c r="S58" s="44">
        <v>0</v>
      </c>
      <c r="T58" s="44">
        <v>3935</v>
      </c>
      <c r="U58" s="45">
        <v>-210</v>
      </c>
      <c r="V58" s="45">
        <v>7257</v>
      </c>
      <c r="W58" s="45">
        <v>-2743</v>
      </c>
      <c r="X58" s="41">
        <v>1.5099177984274481</v>
      </c>
      <c r="Y58" s="190">
        <v>1500</v>
      </c>
      <c r="Z58" s="222"/>
      <c r="AA58" s="222" t="s">
        <v>5281</v>
      </c>
      <c r="AC58" s="415">
        <f t="shared" si="0"/>
        <v>0.66228770933191317</v>
      </c>
    </row>
    <row r="59" spans="1:30" s="152" customFormat="1" ht="15.75">
      <c r="A59" s="29" t="s">
        <v>1098</v>
      </c>
      <c r="B59" s="145" t="s">
        <v>356</v>
      </c>
      <c r="C59" s="146" t="s">
        <v>136</v>
      </c>
      <c r="D59" s="147" t="s">
        <v>1308</v>
      </c>
      <c r="E59" s="146"/>
      <c r="F59" s="146">
        <v>756</v>
      </c>
      <c r="G59" s="148">
        <v>52</v>
      </c>
      <c r="H59" s="21">
        <v>44</v>
      </c>
      <c r="I59" s="8">
        <f>VLOOKUP(C59,'202310-202403出荷数total2403220951'!B:F,5,0)</f>
        <v>47</v>
      </c>
      <c r="J59" s="203">
        <f>VLOOKUP(C59,'出荷数2307～2406total241008110618'!B:F,5,0)</f>
        <v>67</v>
      </c>
      <c r="K59" s="214">
        <f>VLOOKUP(C59,'出荷数2407-2506total250730101950'!B:F,5,0)</f>
        <v>12</v>
      </c>
      <c r="L59" s="203">
        <f>VLOOKUP(C:C,total260724105509!B:F,5,0)</f>
        <v>6</v>
      </c>
      <c r="M59" s="392"/>
      <c r="N59" s="8"/>
      <c r="O59" s="21">
        <f t="shared" ref="O59:O67" si="3">L59/12*5</f>
        <v>2.5</v>
      </c>
      <c r="P59" s="148">
        <v>33</v>
      </c>
      <c r="Q59" s="148">
        <v>0</v>
      </c>
      <c r="R59" s="44">
        <v>0</v>
      </c>
      <c r="S59" s="148">
        <v>0</v>
      </c>
      <c r="T59" s="148">
        <v>0</v>
      </c>
      <c r="U59" s="149">
        <v>0</v>
      </c>
      <c r="V59" s="149">
        <v>33</v>
      </c>
      <c r="W59" s="149">
        <v>30.5</v>
      </c>
      <c r="X59" s="150">
        <v>0.18181818181818182</v>
      </c>
      <c r="Y59" s="190"/>
      <c r="Z59" s="151"/>
      <c r="AA59" s="151"/>
      <c r="AC59" s="421">
        <f t="shared" si="0"/>
        <v>5.5</v>
      </c>
    </row>
    <row r="60" spans="1:30">
      <c r="A60" s="29" t="s">
        <v>1099</v>
      </c>
      <c r="B60" s="30" t="s">
        <v>356</v>
      </c>
      <c r="C60" s="6" t="s">
        <v>55</v>
      </c>
      <c r="D60" s="20" t="s">
        <v>56</v>
      </c>
      <c r="E60" s="19"/>
      <c r="F60" s="19">
        <v>5239</v>
      </c>
      <c r="G60" s="21">
        <v>4870</v>
      </c>
      <c r="H60" s="21">
        <v>3762</v>
      </c>
      <c r="I60" s="8">
        <f>VLOOKUP(C60,'202310-202403出荷数total2403220951'!B:F,5,0)</f>
        <v>1545</v>
      </c>
      <c r="J60" s="203">
        <f>VLOOKUP(C60,'出荷数2307～2406total241008110618'!B:F,5,0)</f>
        <v>2638</v>
      </c>
      <c r="K60" s="214">
        <f>VLOOKUP(C60,'出荷数2407-2506total250730101950'!B:F,5,0)</f>
        <v>3321</v>
      </c>
      <c r="L60" s="203">
        <f>VLOOKUP(C:C,total260724105509!B:F,5,0)</f>
        <v>2543</v>
      </c>
      <c r="M60" s="392"/>
      <c r="N60" s="8"/>
      <c r="O60" s="21">
        <f t="shared" si="3"/>
        <v>1059.5833333333333</v>
      </c>
      <c r="P60" s="44">
        <v>3947</v>
      </c>
      <c r="Q60" s="44">
        <v>0</v>
      </c>
      <c r="R60" s="44">
        <v>0</v>
      </c>
      <c r="S60" s="44">
        <v>0</v>
      </c>
      <c r="T60" s="44">
        <v>0</v>
      </c>
      <c r="U60" s="45">
        <v>0</v>
      </c>
      <c r="V60" s="45">
        <v>3947</v>
      </c>
      <c r="W60" s="45">
        <v>2887.416666666667</v>
      </c>
      <c r="X60" s="41">
        <v>0.64428680010134276</v>
      </c>
      <c r="Y60" s="190"/>
      <c r="Z60" s="46"/>
      <c r="AA60" s="46"/>
      <c r="AC60" s="415">
        <f t="shared" si="0"/>
        <v>1.5521038143924499</v>
      </c>
    </row>
    <row r="61" spans="1:30">
      <c r="A61" s="29" t="s">
        <v>1100</v>
      </c>
      <c r="B61" s="30" t="s">
        <v>356</v>
      </c>
      <c r="C61" s="6" t="s">
        <v>124</v>
      </c>
      <c r="D61" s="20" t="s">
        <v>125</v>
      </c>
      <c r="E61" s="19" t="s">
        <v>126</v>
      </c>
      <c r="F61" s="19">
        <v>1332</v>
      </c>
      <c r="G61" s="21">
        <v>1490</v>
      </c>
      <c r="H61" s="21">
        <v>2200</v>
      </c>
      <c r="I61" s="8">
        <f>VLOOKUP(C61,'202310-202403出荷数total2403220951'!B:F,5,0)</f>
        <v>339</v>
      </c>
      <c r="J61" s="203">
        <f>VLOOKUP(C61,'出荷数2307～2406total241008110618'!B:F,5,0)</f>
        <v>1289</v>
      </c>
      <c r="K61" s="214">
        <f>VLOOKUP(C61,'出荷数2407-2506total250730101950'!B:F,5,0)</f>
        <v>1155</v>
      </c>
      <c r="L61" s="203">
        <f>VLOOKUP(C:C,total260724105509!B:F,5,0)</f>
        <v>485</v>
      </c>
      <c r="M61" s="392" t="str">
        <f>VLOOKUP(C:C,処分売価!A:P,15,0)</f>
        <v>処分品</v>
      </c>
      <c r="N61" s="8"/>
      <c r="O61" s="21">
        <f t="shared" si="3"/>
        <v>202.08333333333331</v>
      </c>
      <c r="P61" s="44">
        <v>3740</v>
      </c>
      <c r="Q61" s="44">
        <v>500</v>
      </c>
      <c r="R61" s="44">
        <v>0</v>
      </c>
      <c r="S61" s="44">
        <v>0</v>
      </c>
      <c r="T61" s="44">
        <v>500</v>
      </c>
      <c r="U61" s="45">
        <v>0</v>
      </c>
      <c r="V61" s="45">
        <v>3240</v>
      </c>
      <c r="W61" s="45">
        <v>3037.9166666666665</v>
      </c>
      <c r="X61" s="41">
        <v>0.12967914438502673</v>
      </c>
      <c r="Y61" s="190"/>
      <c r="Z61" s="46"/>
      <c r="AA61" s="46"/>
      <c r="AC61" s="415">
        <f t="shared" si="0"/>
        <v>7.7113402061855671</v>
      </c>
    </row>
    <row r="62" spans="1:30">
      <c r="A62" s="29" t="s">
        <v>1101</v>
      </c>
      <c r="B62" s="30" t="s">
        <v>356</v>
      </c>
      <c r="C62" s="6" t="s">
        <v>79</v>
      </c>
      <c r="D62" s="20" t="s">
        <v>80</v>
      </c>
      <c r="E62" s="19"/>
      <c r="F62" s="19">
        <v>1177</v>
      </c>
      <c r="G62" s="21">
        <v>1274</v>
      </c>
      <c r="H62" s="21">
        <v>1310</v>
      </c>
      <c r="I62" s="8">
        <f>VLOOKUP(C62,'202310-202403出荷数total2403220951'!B:F,5,0)</f>
        <v>484</v>
      </c>
      <c r="J62" s="203">
        <f>VLOOKUP(C62,'出荷数2307～2406total241008110618'!B:F,5,0)</f>
        <v>984</v>
      </c>
      <c r="K62" s="214">
        <f>VLOOKUP(C62,'出荷数2407-2506total250730101950'!B:F,5,0)</f>
        <v>1414</v>
      </c>
      <c r="L62" s="203">
        <f>VLOOKUP(C:C,total260724105509!B:F,5,0)</f>
        <v>1466</v>
      </c>
      <c r="M62" s="392"/>
      <c r="N62" s="8"/>
      <c r="O62" s="21">
        <f t="shared" si="3"/>
        <v>610.83333333333337</v>
      </c>
      <c r="P62" s="44">
        <v>3416</v>
      </c>
      <c r="Q62" s="44">
        <v>0</v>
      </c>
      <c r="R62" s="44">
        <v>0</v>
      </c>
      <c r="S62" s="44">
        <v>0</v>
      </c>
      <c r="T62" s="44">
        <v>0</v>
      </c>
      <c r="U62" s="45">
        <v>0</v>
      </c>
      <c r="V62" s="45">
        <v>3416</v>
      </c>
      <c r="W62" s="45">
        <v>2805.1666666666665</v>
      </c>
      <c r="X62" s="41">
        <v>0.42915690866510536</v>
      </c>
      <c r="Y62" s="190"/>
      <c r="Z62" s="46"/>
      <c r="AA62" s="46"/>
      <c r="AC62" s="415">
        <f t="shared" si="0"/>
        <v>2.330150068212824</v>
      </c>
    </row>
    <row r="63" spans="1:30">
      <c r="A63" s="29" t="s">
        <v>1102</v>
      </c>
      <c r="B63" s="30" t="s">
        <v>356</v>
      </c>
      <c r="C63" s="6" t="s">
        <v>182</v>
      </c>
      <c r="D63" s="20" t="s">
        <v>183</v>
      </c>
      <c r="E63" s="19"/>
      <c r="F63" s="19">
        <v>2501</v>
      </c>
      <c r="G63" s="21">
        <v>1137</v>
      </c>
      <c r="H63" s="21">
        <v>1254</v>
      </c>
      <c r="I63" s="213">
        <f>VLOOKUP(C63,'202310-202403出荷数total2403220951'!B:F,5,0)</f>
        <v>1064</v>
      </c>
      <c r="J63" s="203">
        <f>VLOOKUP(C63,'出荷数2307～2406total241008110618'!B:F,5,0)</f>
        <v>1296</v>
      </c>
      <c r="K63" s="214">
        <f>VLOOKUP(C63,'出荷数2407-2506total250730101950'!B:F,5,0)</f>
        <v>172</v>
      </c>
      <c r="L63" s="203">
        <f>VLOOKUP(C:C,total260724105509!B:F,5,0)</f>
        <v>1309</v>
      </c>
      <c r="M63" s="392"/>
      <c r="N63" s="8"/>
      <c r="O63" s="21">
        <f t="shared" si="3"/>
        <v>545.41666666666663</v>
      </c>
      <c r="P63" s="44">
        <v>1627</v>
      </c>
      <c r="Q63" s="44">
        <v>0</v>
      </c>
      <c r="R63" s="44">
        <v>0</v>
      </c>
      <c r="S63" s="44">
        <v>0</v>
      </c>
      <c r="T63" s="44">
        <v>0</v>
      </c>
      <c r="U63" s="45">
        <v>0</v>
      </c>
      <c r="V63" s="45">
        <v>1627</v>
      </c>
      <c r="W63" s="45">
        <v>1081.5833333333335</v>
      </c>
      <c r="X63" s="41">
        <v>0.80454824830977256</v>
      </c>
      <c r="Y63" s="190"/>
      <c r="Z63" s="46"/>
      <c r="AA63" s="46"/>
      <c r="AC63" s="415">
        <f t="shared" si="0"/>
        <v>1.242933537051184</v>
      </c>
    </row>
    <row r="64" spans="1:30" s="200" customFormat="1">
      <c r="A64" s="29" t="s">
        <v>1103</v>
      </c>
      <c r="B64" s="193" t="s">
        <v>356</v>
      </c>
      <c r="C64" s="194" t="s">
        <v>189</v>
      </c>
      <c r="D64" s="195" t="s">
        <v>190</v>
      </c>
      <c r="E64" s="194" t="s">
        <v>191</v>
      </c>
      <c r="F64" s="194">
        <v>600</v>
      </c>
      <c r="G64" s="196">
        <v>225</v>
      </c>
      <c r="H64" s="196">
        <v>22</v>
      </c>
      <c r="I64" s="8">
        <f>VLOOKUP(C64,'202310-202403出荷数total2403220951'!B:F,5,0)</f>
        <v>1</v>
      </c>
      <c r="J64" s="203">
        <f>VLOOKUP(C64,'出荷数2307～2406total241008110618'!B:F,5,0)</f>
        <v>1</v>
      </c>
      <c r="K64" s="214" t="e">
        <f>VLOOKUP(C64,'出荷数2407-2506total250730101950'!B:F,5,0)</f>
        <v>#N/A</v>
      </c>
      <c r="L64" s="203" t="e">
        <f>VLOOKUP(C:C,total260724105509!B:F,5,0)</f>
        <v>#N/A</v>
      </c>
      <c r="M64" s="392" t="str">
        <f>VLOOKUP(C:C,処分売価!A:P,15,0)</f>
        <v>処分品</v>
      </c>
      <c r="N64" s="8"/>
      <c r="O64" s="21" t="e">
        <f t="shared" si="3"/>
        <v>#N/A</v>
      </c>
      <c r="P64" s="196">
        <v>552</v>
      </c>
      <c r="Q64" s="196">
        <v>0</v>
      </c>
      <c r="R64" s="44">
        <v>0</v>
      </c>
      <c r="S64" s="196">
        <v>0</v>
      </c>
      <c r="T64" s="196">
        <v>0</v>
      </c>
      <c r="U64" s="197">
        <v>0</v>
      </c>
      <c r="V64" s="197">
        <v>552</v>
      </c>
      <c r="W64" s="197" t="e">
        <v>#N/A</v>
      </c>
      <c r="X64" s="198" t="e">
        <v>#N/A</v>
      </c>
      <c r="Y64" s="190"/>
      <c r="Z64" s="199"/>
      <c r="AA64" s="199"/>
      <c r="AB64" s="201"/>
      <c r="AC64" s="419" t="e">
        <f t="shared" si="0"/>
        <v>#N/A</v>
      </c>
      <c r="AD64" s="201"/>
    </row>
    <row r="65" spans="1:29">
      <c r="A65" s="29" t="s">
        <v>1104</v>
      </c>
      <c r="B65" s="170" t="s">
        <v>5</v>
      </c>
      <c r="C65" s="171" t="s">
        <v>2872</v>
      </c>
      <c r="D65" s="20" t="s">
        <v>190</v>
      </c>
      <c r="E65" s="172"/>
      <c r="F65" s="19">
        <v>600</v>
      </c>
      <c r="G65" s="21">
        <v>225</v>
      </c>
      <c r="H65" s="21">
        <v>0</v>
      </c>
      <c r="I65" s="8">
        <f>VLOOKUP(C65,'202310-202403出荷数total2403220951'!B:F,5,0)</f>
        <v>10</v>
      </c>
      <c r="J65" s="203">
        <f>VLOOKUP(C65,'出荷数2307～2406total241008110618'!B:F,5,0)</f>
        <v>11</v>
      </c>
      <c r="K65" s="214">
        <f>VLOOKUP(C65,'出荷数2407-2506total250730101950'!B:F,5,0)</f>
        <v>8</v>
      </c>
      <c r="L65" s="203">
        <f>VLOOKUP(C:C,total260724105509!B:F,5,0)</f>
        <v>28</v>
      </c>
      <c r="M65" s="392"/>
      <c r="N65" s="8"/>
      <c r="O65" s="21">
        <f t="shared" si="3"/>
        <v>11.666666666666668</v>
      </c>
      <c r="P65" s="175">
        <v>1949</v>
      </c>
      <c r="Q65" s="175">
        <v>0</v>
      </c>
      <c r="R65" s="44">
        <v>0</v>
      </c>
      <c r="S65" s="175">
        <v>0</v>
      </c>
      <c r="T65" s="175">
        <v>0</v>
      </c>
      <c r="U65" s="176">
        <v>0</v>
      </c>
      <c r="V65" s="45">
        <v>1949</v>
      </c>
      <c r="W65" s="45">
        <v>1937.3333333333333</v>
      </c>
      <c r="X65" s="177">
        <v>1.4366341713699333E-2</v>
      </c>
      <c r="Y65" s="190"/>
      <c r="Z65" s="46"/>
      <c r="AA65" s="46"/>
      <c r="AC65" s="415">
        <f t="shared" si="0"/>
        <v>69.607142857142861</v>
      </c>
    </row>
    <row r="66" spans="1:29">
      <c r="A66" s="29" t="s">
        <v>1105</v>
      </c>
      <c r="B66" s="30" t="s">
        <v>356</v>
      </c>
      <c r="C66" s="6" t="s">
        <v>187</v>
      </c>
      <c r="D66" s="20" t="s">
        <v>185</v>
      </c>
      <c r="E66" s="19" t="s">
        <v>188</v>
      </c>
      <c r="F66" s="19">
        <v>46</v>
      </c>
      <c r="G66" s="21">
        <v>271</v>
      </c>
      <c r="H66" s="21">
        <v>10</v>
      </c>
      <c r="I66" s="8">
        <f>VLOOKUP(C66,'202310-202403出荷数total2403220951'!B:F,5,0)</f>
        <v>50</v>
      </c>
      <c r="J66" s="203">
        <f>VLOOKUP(C66,'出荷数2307～2406total241008110618'!B:F,5,0)</f>
        <v>53</v>
      </c>
      <c r="K66" s="214">
        <f>VLOOKUP(C66,'出荷数2407-2506total250730101950'!B:F,5,0)</f>
        <v>93</v>
      </c>
      <c r="L66" s="203">
        <f>VLOOKUP(C:C,total260724105509!B:F,5,0)</f>
        <v>231</v>
      </c>
      <c r="M66" s="392" t="str">
        <f>VLOOKUP(C:C,処分売価!A:P,15,0)</f>
        <v>処分品</v>
      </c>
      <c r="N66" s="211"/>
      <c r="O66" s="21">
        <f t="shared" si="3"/>
        <v>96.25</v>
      </c>
      <c r="P66" s="44">
        <v>2102</v>
      </c>
      <c r="Q66" s="44">
        <v>0</v>
      </c>
      <c r="R66" s="44">
        <v>0</v>
      </c>
      <c r="S66" s="44">
        <v>0</v>
      </c>
      <c r="T66" s="44">
        <v>0</v>
      </c>
      <c r="U66" s="45">
        <v>0</v>
      </c>
      <c r="V66" s="45">
        <v>2102</v>
      </c>
      <c r="W66" s="45">
        <v>2005.75</v>
      </c>
      <c r="X66" s="41">
        <v>0.109895337773549</v>
      </c>
      <c r="Y66" s="190"/>
      <c r="Z66" s="46"/>
      <c r="AA66" s="46"/>
      <c r="AC66" s="415">
        <f t="shared" ref="AC66:AC129" si="4">SUM(P66,AA66,R66)/L66</f>
        <v>9.0995670995670999</v>
      </c>
    </row>
    <row r="67" spans="1:29">
      <c r="A67" s="29" t="s">
        <v>1106</v>
      </c>
      <c r="B67" s="30" t="s">
        <v>356</v>
      </c>
      <c r="C67" s="17" t="s">
        <v>62</v>
      </c>
      <c r="D67" s="24" t="s">
        <v>63</v>
      </c>
      <c r="E67" s="23"/>
      <c r="F67" s="19">
        <v>1006</v>
      </c>
      <c r="G67" s="21">
        <v>417</v>
      </c>
      <c r="H67" s="21">
        <v>772</v>
      </c>
      <c r="I67" s="213">
        <f>VLOOKUP(C67,'202310-202403出荷数total2403220951'!B:F,5,0)</f>
        <v>650</v>
      </c>
      <c r="J67" s="203">
        <f>VLOOKUP(C67,'出荷数2307～2406total241008110618'!B:F,5,0)</f>
        <v>1155</v>
      </c>
      <c r="K67" s="214">
        <f>VLOOKUP(C67,'出荷数2407-2506total250730101950'!B:F,5,0)</f>
        <v>373</v>
      </c>
      <c r="L67" s="203">
        <f>VLOOKUP(C:C,total260724105509!B:F,5,0)</f>
        <v>962</v>
      </c>
      <c r="M67" s="392"/>
      <c r="N67" s="8"/>
      <c r="O67" s="21">
        <f t="shared" si="3"/>
        <v>400.83333333333337</v>
      </c>
      <c r="P67" s="44">
        <v>430</v>
      </c>
      <c r="Q67" s="44">
        <v>100</v>
      </c>
      <c r="R67" s="44">
        <v>0</v>
      </c>
      <c r="S67" s="44">
        <v>0</v>
      </c>
      <c r="T67" s="44">
        <v>100</v>
      </c>
      <c r="U67" s="45">
        <v>0</v>
      </c>
      <c r="V67" s="45">
        <v>330</v>
      </c>
      <c r="W67" s="45">
        <v>-70.833333333333371</v>
      </c>
      <c r="X67" s="41">
        <v>2.2372093023255815</v>
      </c>
      <c r="Y67" s="190"/>
      <c r="Z67" s="46"/>
      <c r="AA67" s="46" t="s">
        <v>5282</v>
      </c>
      <c r="AC67" s="415">
        <f t="shared" si="4"/>
        <v>0.44698544698544701</v>
      </c>
    </row>
    <row r="68" spans="1:29">
      <c r="A68" s="29" t="s">
        <v>1107</v>
      </c>
      <c r="B68" s="30" t="s">
        <v>356</v>
      </c>
      <c r="C68" s="6" t="s">
        <v>146</v>
      </c>
      <c r="D68" s="20" t="s">
        <v>147</v>
      </c>
      <c r="E68" s="19"/>
      <c r="F68" s="19">
        <v>856</v>
      </c>
      <c r="G68" s="21">
        <v>1296</v>
      </c>
      <c r="H68" s="21">
        <v>948</v>
      </c>
      <c r="I68" s="8">
        <f>VLOOKUP(C68,'202310-202403出荷数total2403220951'!B:F,5,0)</f>
        <v>92</v>
      </c>
      <c r="J68" s="203">
        <f>VLOOKUP(C68,'出荷数2307～2406total241008110618'!B:F,5,0)</f>
        <v>191</v>
      </c>
      <c r="K68" s="214">
        <f>VLOOKUP(C68,'出荷数2407-2506total250730101950'!B:F,5,0)</f>
        <v>1768</v>
      </c>
      <c r="L68" s="203">
        <f>VLOOKUP(C:C,total260724105509!B:F,5,0)</f>
        <v>785</v>
      </c>
      <c r="M68" s="392"/>
      <c r="N68" s="211">
        <v>500</v>
      </c>
      <c r="O68" s="211">
        <v>500</v>
      </c>
      <c r="P68" s="44">
        <v>2717</v>
      </c>
      <c r="Q68" s="44">
        <v>500</v>
      </c>
      <c r="R68" s="44">
        <v>0</v>
      </c>
      <c r="S68" s="44">
        <v>0</v>
      </c>
      <c r="T68" s="44">
        <v>500</v>
      </c>
      <c r="U68" s="45">
        <v>0</v>
      </c>
      <c r="V68" s="45">
        <v>2217</v>
      </c>
      <c r="W68" s="45">
        <v>1717</v>
      </c>
      <c r="X68" s="41">
        <v>0.28892160471107842</v>
      </c>
      <c r="Y68" s="190"/>
      <c r="Z68" s="46"/>
      <c r="AA68" s="46"/>
      <c r="AC68" s="415">
        <f t="shared" si="4"/>
        <v>3.4611464968152865</v>
      </c>
    </row>
    <row r="69" spans="1:29">
      <c r="A69" s="29" t="s">
        <v>1108</v>
      </c>
      <c r="B69" s="30" t="s">
        <v>356</v>
      </c>
      <c r="C69" s="6" t="s">
        <v>103</v>
      </c>
      <c r="D69" s="20" t="s">
        <v>101</v>
      </c>
      <c r="E69" s="19" t="s">
        <v>87</v>
      </c>
      <c r="F69" s="19">
        <v>2715</v>
      </c>
      <c r="G69" s="21">
        <v>1898</v>
      </c>
      <c r="H69" s="21">
        <v>1974</v>
      </c>
      <c r="I69" s="8">
        <f>VLOOKUP(C69,'202310-202403出荷数total2403220951'!B:F,5,0)</f>
        <v>822</v>
      </c>
      <c r="J69" s="203">
        <f>VLOOKUP(C69,'出荷数2307～2406total241008110618'!B:F,5,0)</f>
        <v>1831</v>
      </c>
      <c r="K69" s="214">
        <f>VLOOKUP(C69,'出荷数2407-2506total250730101950'!B:F,5,0)</f>
        <v>1431</v>
      </c>
      <c r="L69" s="203">
        <f>VLOOKUP(C:C,total260724105509!B:F,5,0)</f>
        <v>1370</v>
      </c>
      <c r="M69" s="392"/>
      <c r="N69" s="213">
        <v>672</v>
      </c>
      <c r="O69" s="211">
        <v>672</v>
      </c>
      <c r="P69" s="44">
        <v>3583</v>
      </c>
      <c r="Q69" s="44">
        <v>0</v>
      </c>
      <c r="R69" s="44">
        <v>0</v>
      </c>
      <c r="S69" s="44">
        <v>0</v>
      </c>
      <c r="T69" s="44">
        <v>0</v>
      </c>
      <c r="U69" s="45">
        <v>0</v>
      </c>
      <c r="V69" s="45">
        <v>3583</v>
      </c>
      <c r="W69" s="45">
        <v>2911</v>
      </c>
      <c r="X69" s="41">
        <v>0.38236114987440695</v>
      </c>
      <c r="Y69" s="190"/>
      <c r="Z69" s="46"/>
      <c r="AA69" s="46"/>
      <c r="AC69" s="415">
        <f t="shared" si="4"/>
        <v>2.6153284671532848</v>
      </c>
    </row>
    <row r="70" spans="1:29">
      <c r="A70" s="29" t="s">
        <v>1109</v>
      </c>
      <c r="B70" s="30" t="s">
        <v>356</v>
      </c>
      <c r="C70" s="6" t="s">
        <v>38</v>
      </c>
      <c r="D70" s="20" t="s">
        <v>39</v>
      </c>
      <c r="E70" s="19"/>
      <c r="F70" s="19">
        <v>680</v>
      </c>
      <c r="G70" s="21">
        <v>2488</v>
      </c>
      <c r="H70" s="21">
        <v>824</v>
      </c>
      <c r="I70" s="8">
        <f>VLOOKUP(C70,'202310-202403出荷数total2403220951'!B:F,5,0)</f>
        <v>454</v>
      </c>
      <c r="J70" s="203">
        <f>VLOOKUP(C70,'出荷数2307～2406total241008110618'!B:F,5,0)</f>
        <v>939</v>
      </c>
      <c r="K70" s="214">
        <f>VLOOKUP(C70,'出荷数2407-2506total250730101950'!B:F,5,0)</f>
        <v>1427</v>
      </c>
      <c r="L70" s="203">
        <f>VLOOKUP(C:C,total260724105509!B:F,5,0)</f>
        <v>516</v>
      </c>
      <c r="M70" s="392"/>
      <c r="N70" s="8"/>
      <c r="O70" s="21">
        <f t="shared" ref="O70:O74" si="5">L70/12*5</f>
        <v>215</v>
      </c>
      <c r="P70" s="44">
        <v>2318</v>
      </c>
      <c r="Q70" s="44">
        <v>0</v>
      </c>
      <c r="R70" s="44">
        <v>0</v>
      </c>
      <c r="S70" s="44">
        <v>0</v>
      </c>
      <c r="T70" s="44">
        <v>0</v>
      </c>
      <c r="U70" s="45">
        <v>0</v>
      </c>
      <c r="V70" s="45">
        <v>2318</v>
      </c>
      <c r="W70" s="45">
        <v>2103</v>
      </c>
      <c r="X70" s="41">
        <v>0.22260569456427956</v>
      </c>
      <c r="Y70" s="190"/>
      <c r="Z70" s="46"/>
      <c r="AA70" s="46"/>
      <c r="AC70" s="415">
        <f t="shared" si="4"/>
        <v>4.4922480620155039</v>
      </c>
    </row>
    <row r="71" spans="1:29">
      <c r="A71" s="29" t="s">
        <v>1110</v>
      </c>
      <c r="B71" s="30" t="s">
        <v>356</v>
      </c>
      <c r="C71" s="6" t="s">
        <v>248</v>
      </c>
      <c r="D71" s="20" t="s">
        <v>246</v>
      </c>
      <c r="E71" s="19" t="s">
        <v>249</v>
      </c>
      <c r="F71" s="19">
        <v>1433</v>
      </c>
      <c r="G71" s="21">
        <v>1030</v>
      </c>
      <c r="H71" s="21">
        <v>1015</v>
      </c>
      <c r="I71" s="8">
        <f>VLOOKUP(C71,'202310-202403出荷数total2403220951'!B:F,5,0)</f>
        <v>273</v>
      </c>
      <c r="J71" s="203">
        <f>VLOOKUP(C71,'出荷数2307～2406total241008110618'!B:F,5,0)</f>
        <v>828</v>
      </c>
      <c r="K71" s="214">
        <f>VLOOKUP(C71,'出荷数2407-2506total250730101950'!B:F,5,0)</f>
        <v>776</v>
      </c>
      <c r="L71" s="203">
        <f>VLOOKUP(C:C,total260724105509!B:F,5,0)</f>
        <v>832</v>
      </c>
      <c r="M71" s="392"/>
      <c r="N71" s="8"/>
      <c r="O71" s="21">
        <f t="shared" si="5"/>
        <v>346.66666666666663</v>
      </c>
      <c r="P71" s="44">
        <v>1621</v>
      </c>
      <c r="Q71" s="44">
        <v>0</v>
      </c>
      <c r="R71" s="44">
        <v>0</v>
      </c>
      <c r="S71" s="44">
        <v>0</v>
      </c>
      <c r="T71" s="44">
        <v>0</v>
      </c>
      <c r="U71" s="45">
        <v>0</v>
      </c>
      <c r="V71" s="45">
        <v>1621</v>
      </c>
      <c r="W71" s="45">
        <v>1274.3333333333335</v>
      </c>
      <c r="X71" s="41">
        <v>0.51326341764342998</v>
      </c>
      <c r="Y71" s="190"/>
      <c r="Z71" s="46"/>
      <c r="AA71" s="46"/>
      <c r="AC71" s="415">
        <f t="shared" si="4"/>
        <v>1.9483173076923077</v>
      </c>
    </row>
    <row r="72" spans="1:29">
      <c r="A72" s="29" t="s">
        <v>1111</v>
      </c>
      <c r="B72" s="30" t="s">
        <v>356</v>
      </c>
      <c r="C72" s="17" t="s">
        <v>243</v>
      </c>
      <c r="D72" s="24" t="s">
        <v>244</v>
      </c>
      <c r="E72" s="23"/>
      <c r="F72" s="19"/>
      <c r="G72" s="21">
        <v>600</v>
      </c>
      <c r="H72" s="21">
        <v>106</v>
      </c>
      <c r="I72" s="8">
        <f>VLOOKUP(C72,'202310-202403出荷数total2403220951'!B:F,5,0)</f>
        <v>250</v>
      </c>
      <c r="J72" s="203">
        <f>VLOOKUP(C72,'出荷数2307～2406total241008110618'!B:F,5,0)</f>
        <v>351</v>
      </c>
      <c r="K72" s="214">
        <f>VLOOKUP(C72,'出荷数2407-2506total250730101950'!B:F,5,0)</f>
        <v>157</v>
      </c>
      <c r="L72" s="203">
        <f>VLOOKUP(C:C,total260724105509!B:F,5,0)</f>
        <v>2</v>
      </c>
      <c r="M72" s="392"/>
      <c r="N72" s="8"/>
      <c r="O72" s="21">
        <f t="shared" si="5"/>
        <v>0.83333333333333326</v>
      </c>
      <c r="P72" s="44">
        <v>2379</v>
      </c>
      <c r="Q72" s="44">
        <v>50</v>
      </c>
      <c r="R72" s="44">
        <v>0</v>
      </c>
      <c r="S72" s="44">
        <v>0</v>
      </c>
      <c r="T72" s="44">
        <v>50</v>
      </c>
      <c r="U72" s="45">
        <v>0</v>
      </c>
      <c r="V72" s="45">
        <v>2329</v>
      </c>
      <c r="W72" s="45">
        <v>2328.1666666666665</v>
      </c>
      <c r="X72" s="41">
        <v>8.4068936527952921E-4</v>
      </c>
      <c r="Y72" s="190"/>
      <c r="Z72" s="46"/>
      <c r="AA72" s="46"/>
      <c r="AC72" s="415">
        <f t="shared" si="4"/>
        <v>1189.5</v>
      </c>
    </row>
    <row r="73" spans="1:29">
      <c r="A73" s="29" t="s">
        <v>1112</v>
      </c>
      <c r="B73" s="30" t="s">
        <v>356</v>
      </c>
      <c r="C73" s="17" t="s">
        <v>3748</v>
      </c>
      <c r="D73" s="24" t="s">
        <v>4083</v>
      </c>
      <c r="E73" s="23"/>
      <c r="F73" s="19"/>
      <c r="G73" s="21"/>
      <c r="H73" s="21">
        <v>100</v>
      </c>
      <c r="I73" s="8">
        <f>VLOOKUP(C73,'202310-202403出荷数total2403220951'!B:F,5,0)</f>
        <v>17</v>
      </c>
      <c r="J73" s="203">
        <f>VLOOKUP(C73,'出荷数2307～2406total241008110618'!B:F,5,0)</f>
        <v>35</v>
      </c>
      <c r="K73" s="214">
        <f>VLOOKUP(C73,'出荷数2407-2506total250730101950'!B:F,5,0)</f>
        <v>80</v>
      </c>
      <c r="L73" s="203">
        <f>VLOOKUP(C:C,total260724105509!B:F,5,0)</f>
        <v>43</v>
      </c>
      <c r="M73" s="392"/>
      <c r="N73" s="8"/>
      <c r="O73" s="21">
        <f t="shared" si="5"/>
        <v>17.916666666666668</v>
      </c>
      <c r="P73" s="44">
        <v>286</v>
      </c>
      <c r="Q73" s="44">
        <v>0</v>
      </c>
      <c r="R73" s="44">
        <v>0</v>
      </c>
      <c r="S73" s="44">
        <v>0</v>
      </c>
      <c r="T73" s="44">
        <v>0</v>
      </c>
      <c r="U73" s="45">
        <v>0</v>
      </c>
      <c r="V73" s="45">
        <v>286</v>
      </c>
      <c r="W73" s="45">
        <v>268.08333333333331</v>
      </c>
      <c r="X73" s="41">
        <v>0.15034965034965034</v>
      </c>
      <c r="Y73" s="190"/>
      <c r="Z73" s="46"/>
      <c r="AA73" s="46"/>
      <c r="AC73" s="415">
        <f t="shared" si="4"/>
        <v>6.6511627906976747</v>
      </c>
    </row>
    <row r="74" spans="1:29" ht="19.5" customHeight="1">
      <c r="A74" s="29" t="s">
        <v>1113</v>
      </c>
      <c r="B74" s="178" t="s">
        <v>356</v>
      </c>
      <c r="C74" s="23" t="s">
        <v>65</v>
      </c>
      <c r="D74" s="24" t="s">
        <v>66</v>
      </c>
      <c r="E74" s="23"/>
      <c r="F74" s="19">
        <v>4431</v>
      </c>
      <c r="G74" s="21">
        <v>2178</v>
      </c>
      <c r="H74" s="21">
        <v>3224</v>
      </c>
      <c r="I74" s="8">
        <f>VLOOKUP(C74,'202310-202403出荷数total2403220951'!B:F,5,0)</f>
        <v>2952</v>
      </c>
      <c r="J74" s="203">
        <f>VLOOKUP(C74,'出荷数2307～2406total241008110618'!B:F,5,0)</f>
        <v>5989</v>
      </c>
      <c r="K74" s="214">
        <f>VLOOKUP(C74,'出荷数2407-2506total250730101950'!B:F,5,0)</f>
        <v>4689</v>
      </c>
      <c r="L74" s="203">
        <f>VLOOKUP(C:C,total260724105509!B:F,5,0)</f>
        <v>4627</v>
      </c>
      <c r="M74" s="392"/>
      <c r="N74" s="8"/>
      <c r="O74" s="21">
        <f t="shared" si="5"/>
        <v>1927.9166666666665</v>
      </c>
      <c r="P74" s="44">
        <v>2466</v>
      </c>
      <c r="Q74" s="44">
        <v>1014</v>
      </c>
      <c r="R74" s="44">
        <v>0</v>
      </c>
      <c r="S74" s="44">
        <v>0</v>
      </c>
      <c r="T74" s="44">
        <v>0</v>
      </c>
      <c r="U74" s="45">
        <v>1014</v>
      </c>
      <c r="V74" s="45">
        <v>2466</v>
      </c>
      <c r="W74" s="45">
        <v>538.08333333333348</v>
      </c>
      <c r="X74" s="41">
        <v>1.8763179237631793</v>
      </c>
      <c r="Y74" s="190"/>
      <c r="Z74" s="46"/>
      <c r="AA74" s="46"/>
      <c r="AC74" s="415">
        <f t="shared" si="4"/>
        <v>0.53295872055327431</v>
      </c>
    </row>
    <row r="75" spans="1:29">
      <c r="A75" s="29" t="s">
        <v>1114</v>
      </c>
      <c r="B75" s="30" t="s">
        <v>356</v>
      </c>
      <c r="C75" s="6" t="s">
        <v>11</v>
      </c>
      <c r="D75" s="20" t="s">
        <v>12</v>
      </c>
      <c r="E75" s="19"/>
      <c r="F75" s="19">
        <v>3496</v>
      </c>
      <c r="G75" s="21">
        <v>2391</v>
      </c>
      <c r="H75" s="21">
        <v>1985</v>
      </c>
      <c r="I75" s="8">
        <f>VLOOKUP(C75,'202310-202403出荷数total2403220951'!B:F,5,0)</f>
        <v>1236</v>
      </c>
      <c r="J75" s="203">
        <f>VLOOKUP(C75,'出荷数2307～2406total241008110618'!B:F,5,0)</f>
        <v>2298</v>
      </c>
      <c r="K75" s="214">
        <f>VLOOKUP(C75,'出荷数2407-2506total250730101950'!B:F,5,0)</f>
        <v>8616</v>
      </c>
      <c r="L75" s="203">
        <f>VLOOKUP(C:C,total260724105509!B:F,5,0)</f>
        <v>1920</v>
      </c>
      <c r="M75" s="392"/>
      <c r="N75" s="211">
        <v>8000</v>
      </c>
      <c r="O75" s="211">
        <v>8000</v>
      </c>
      <c r="P75" s="44">
        <v>10880</v>
      </c>
      <c r="Q75" s="44">
        <v>0</v>
      </c>
      <c r="R75" s="44">
        <v>10000</v>
      </c>
      <c r="S75" s="44">
        <v>0</v>
      </c>
      <c r="T75" s="44">
        <v>0</v>
      </c>
      <c r="U75" s="45">
        <v>0</v>
      </c>
      <c r="V75" s="45">
        <v>20880</v>
      </c>
      <c r="W75" s="45">
        <v>12880</v>
      </c>
      <c r="X75" s="41">
        <v>0.17647058823529413</v>
      </c>
      <c r="Y75" s="190"/>
      <c r="Z75" s="46"/>
      <c r="AA75" s="46"/>
      <c r="AC75" s="415">
        <f t="shared" si="4"/>
        <v>10.875</v>
      </c>
    </row>
    <row r="76" spans="1:29">
      <c r="A76" s="29" t="s">
        <v>1115</v>
      </c>
      <c r="B76" s="30" t="s">
        <v>356</v>
      </c>
      <c r="C76" s="17" t="s">
        <v>256</v>
      </c>
      <c r="D76" s="24" t="s">
        <v>257</v>
      </c>
      <c r="E76" s="23"/>
      <c r="F76" s="19">
        <v>44</v>
      </c>
      <c r="G76" s="21">
        <v>866</v>
      </c>
      <c r="H76" s="21">
        <v>614</v>
      </c>
      <c r="I76" s="8">
        <f>VLOOKUP(C76,'202310-202403出荷数total2403220951'!B:F,5,0)</f>
        <v>333</v>
      </c>
      <c r="J76" s="203">
        <f>VLOOKUP(C76,'出荷数2307～2406total241008110618'!B:F,5,0)</f>
        <v>1142</v>
      </c>
      <c r="K76" s="214">
        <f>VLOOKUP(C76,'出荷数2407-2506total250730101950'!B:F,5,0)</f>
        <v>925</v>
      </c>
      <c r="L76" s="203">
        <f>VLOOKUP(C:C,total260724105509!B:F,5,0)</f>
        <v>211</v>
      </c>
      <c r="M76" s="392"/>
      <c r="N76" s="8"/>
      <c r="O76" s="21">
        <f>L76/12*5</f>
        <v>87.916666666666657</v>
      </c>
      <c r="P76" s="44">
        <v>1810</v>
      </c>
      <c r="Q76" s="44">
        <v>0</v>
      </c>
      <c r="R76" s="44">
        <v>0</v>
      </c>
      <c r="S76" s="44">
        <v>0</v>
      </c>
      <c r="T76" s="44">
        <v>0</v>
      </c>
      <c r="U76" s="45">
        <v>0</v>
      </c>
      <c r="V76" s="45">
        <v>1810</v>
      </c>
      <c r="W76" s="45">
        <v>1722.0833333333333</v>
      </c>
      <c r="X76" s="41">
        <v>0.11657458563535912</v>
      </c>
      <c r="Y76" s="190"/>
      <c r="Z76" s="46"/>
      <c r="AA76" s="46"/>
      <c r="AC76" s="415">
        <f t="shared" si="4"/>
        <v>8.5781990521327014</v>
      </c>
    </row>
    <row r="77" spans="1:29">
      <c r="A77" s="29" t="s">
        <v>1116</v>
      </c>
      <c r="B77" s="30" t="s">
        <v>356</v>
      </c>
      <c r="C77" s="6" t="s">
        <v>81</v>
      </c>
      <c r="D77" s="20" t="s">
        <v>82</v>
      </c>
      <c r="E77" s="19"/>
      <c r="F77" s="19">
        <v>410</v>
      </c>
      <c r="G77" s="21">
        <v>741</v>
      </c>
      <c r="H77" s="21">
        <v>1112</v>
      </c>
      <c r="I77" s="8">
        <f>VLOOKUP(C77,'202310-202403出荷数total2403220951'!B:F,5,0)</f>
        <v>662</v>
      </c>
      <c r="J77" s="203">
        <f>VLOOKUP(C77,'出荷数2307～2406total241008110618'!B:F,5,0)</f>
        <v>1332</v>
      </c>
      <c r="K77" s="214">
        <f>VLOOKUP(C77,'出荷数2407-2506total250730101950'!B:F,5,0)</f>
        <v>2848</v>
      </c>
      <c r="L77" s="203">
        <f>VLOOKUP(C:C,total260724105509!B:F,5,0)</f>
        <v>1848</v>
      </c>
      <c r="M77" s="392"/>
      <c r="N77" s="211">
        <v>1000</v>
      </c>
      <c r="O77" s="211">
        <v>1000</v>
      </c>
      <c r="P77" s="44">
        <v>3347</v>
      </c>
      <c r="Q77" s="44">
        <v>0</v>
      </c>
      <c r="R77" s="44">
        <v>0</v>
      </c>
      <c r="S77" s="44">
        <v>0</v>
      </c>
      <c r="T77" s="44">
        <v>0</v>
      </c>
      <c r="U77" s="45">
        <v>0</v>
      </c>
      <c r="V77" s="45">
        <v>3347</v>
      </c>
      <c r="W77" s="45">
        <v>2347</v>
      </c>
      <c r="X77" s="41">
        <v>0.55213624141021811</v>
      </c>
      <c r="Y77" s="190"/>
      <c r="Z77" s="46"/>
      <c r="AA77" s="46"/>
      <c r="AC77" s="415">
        <f t="shared" si="4"/>
        <v>1.8111471861471862</v>
      </c>
    </row>
    <row r="78" spans="1:29">
      <c r="A78" s="29" t="s">
        <v>1117</v>
      </c>
      <c r="B78" s="30" t="s">
        <v>356</v>
      </c>
      <c r="C78" s="6" t="s">
        <v>6</v>
      </c>
      <c r="D78" s="20" t="s">
        <v>7</v>
      </c>
      <c r="E78" s="19"/>
      <c r="F78" s="19">
        <v>1477</v>
      </c>
      <c r="G78" s="21">
        <v>1110</v>
      </c>
      <c r="H78" s="21">
        <v>696</v>
      </c>
      <c r="I78" s="8">
        <f>VLOOKUP(C78,'202310-202403出荷数total2403220951'!B:F,5,0)</f>
        <v>116</v>
      </c>
      <c r="J78" s="203">
        <f>VLOOKUP(C78,'出荷数2307～2406total241008110618'!B:F,5,0)</f>
        <v>801</v>
      </c>
      <c r="K78" s="214">
        <f>VLOOKUP(C78,'出荷数2407-2506total250730101950'!B:F,5,0)</f>
        <v>703</v>
      </c>
      <c r="L78" s="203">
        <f>VLOOKUP(C:C,total260724105509!B:F,5,0)</f>
        <v>565</v>
      </c>
      <c r="M78" s="392"/>
      <c r="N78" s="8"/>
      <c r="O78" s="21">
        <f t="shared" ref="O78:O82" si="6">L78/12*5</f>
        <v>235.41666666666669</v>
      </c>
      <c r="P78" s="44">
        <v>100</v>
      </c>
      <c r="Q78" s="44">
        <v>0</v>
      </c>
      <c r="R78" s="44">
        <v>0</v>
      </c>
      <c r="S78" s="44">
        <v>0</v>
      </c>
      <c r="T78" s="44">
        <v>0</v>
      </c>
      <c r="U78" s="45">
        <v>0</v>
      </c>
      <c r="V78" s="45">
        <v>100</v>
      </c>
      <c r="W78" s="45">
        <v>-135.41666666666669</v>
      </c>
      <c r="X78" s="41">
        <v>5.65</v>
      </c>
      <c r="Y78" s="190"/>
      <c r="Z78" s="46"/>
      <c r="AA78" s="46"/>
      <c r="AC78" s="415">
        <f t="shared" si="4"/>
        <v>0.17699115044247787</v>
      </c>
    </row>
    <row r="79" spans="1:29">
      <c r="A79" s="29" t="s">
        <v>1118</v>
      </c>
      <c r="B79" s="30" t="s">
        <v>356</v>
      </c>
      <c r="C79" s="17" t="s">
        <v>60</v>
      </c>
      <c r="D79" s="24" t="s">
        <v>61</v>
      </c>
      <c r="E79" s="23"/>
      <c r="F79" s="19">
        <v>1324</v>
      </c>
      <c r="G79" s="21">
        <v>1622</v>
      </c>
      <c r="H79" s="21">
        <v>1792</v>
      </c>
      <c r="I79" s="8">
        <f>VLOOKUP(C79,'202310-202403出荷数total2403220951'!B:F,5,0)</f>
        <v>1087</v>
      </c>
      <c r="J79" s="203">
        <f>VLOOKUP(C79,'出荷数2307～2406total241008110618'!B:F,5,0)</f>
        <v>1970</v>
      </c>
      <c r="K79" s="214">
        <f>VLOOKUP(C79,'出荷数2407-2506total250730101950'!B:F,5,0)</f>
        <v>1824</v>
      </c>
      <c r="L79" s="203">
        <f>VLOOKUP(C:C,total260724105509!B:F,5,0)</f>
        <v>1470</v>
      </c>
      <c r="M79" s="392"/>
      <c r="N79" s="8"/>
      <c r="O79" s="21">
        <f t="shared" si="6"/>
        <v>612.5</v>
      </c>
      <c r="P79" s="44">
        <v>1711</v>
      </c>
      <c r="Q79" s="44">
        <v>100</v>
      </c>
      <c r="R79" s="44">
        <v>0</v>
      </c>
      <c r="S79" s="44">
        <v>0</v>
      </c>
      <c r="T79" s="44">
        <v>100</v>
      </c>
      <c r="U79" s="45">
        <v>0</v>
      </c>
      <c r="V79" s="45">
        <v>1611</v>
      </c>
      <c r="W79" s="45">
        <v>998.5</v>
      </c>
      <c r="X79" s="41">
        <v>0.85914669783752196</v>
      </c>
      <c r="Y79" s="190"/>
      <c r="Z79" s="46"/>
      <c r="AA79" s="46"/>
      <c r="AC79" s="415">
        <f t="shared" si="4"/>
        <v>1.1639455782312924</v>
      </c>
    </row>
    <row r="80" spans="1:29">
      <c r="A80" s="29" t="s">
        <v>1119</v>
      </c>
      <c r="B80" s="30" t="s">
        <v>356</v>
      </c>
      <c r="C80" s="17" t="s">
        <v>254</v>
      </c>
      <c r="D80" s="24" t="s">
        <v>255</v>
      </c>
      <c r="E80" s="23"/>
      <c r="F80" s="19">
        <v>30</v>
      </c>
      <c r="G80" s="21">
        <v>1288</v>
      </c>
      <c r="H80" s="21">
        <v>1790</v>
      </c>
      <c r="I80" s="8">
        <f>VLOOKUP(C80,'202310-202403出荷数total2403220951'!B:F,5,0)</f>
        <v>845</v>
      </c>
      <c r="J80" s="203">
        <f>VLOOKUP(C80,'出荷数2307～2406total241008110618'!B:F,5,0)</f>
        <v>1682</v>
      </c>
      <c r="K80" s="214">
        <f>VLOOKUP(C80,'出荷数2407-2506total250730101950'!B:F,5,0)</f>
        <v>1326</v>
      </c>
      <c r="L80" s="203">
        <f>VLOOKUP(C:C,total260724105509!B:F,5,0)</f>
        <v>1085</v>
      </c>
      <c r="M80" s="392"/>
      <c r="N80" s="8"/>
      <c r="O80" s="21">
        <f t="shared" si="6"/>
        <v>452.08333333333337</v>
      </c>
      <c r="P80" s="44">
        <v>1195</v>
      </c>
      <c r="Q80" s="44">
        <v>1240</v>
      </c>
      <c r="R80" s="44">
        <v>0</v>
      </c>
      <c r="S80" s="44">
        <v>0</v>
      </c>
      <c r="T80" s="44">
        <v>1240</v>
      </c>
      <c r="U80" s="45">
        <v>0</v>
      </c>
      <c r="V80" s="45">
        <v>-45</v>
      </c>
      <c r="W80" s="45">
        <v>-497.08333333333337</v>
      </c>
      <c r="X80" s="41">
        <v>0.90794979079497906</v>
      </c>
      <c r="Y80" s="190"/>
      <c r="Z80" s="46"/>
      <c r="AA80" s="46"/>
      <c r="AC80" s="415">
        <f t="shared" si="4"/>
        <v>1.1013824884792627</v>
      </c>
    </row>
    <row r="81" spans="1:30">
      <c r="A81" s="29" t="s">
        <v>1120</v>
      </c>
      <c r="B81" s="30" t="s">
        <v>356</v>
      </c>
      <c r="C81" s="7" t="s">
        <v>160</v>
      </c>
      <c r="D81" s="20" t="s">
        <v>161</v>
      </c>
      <c r="E81" s="19"/>
      <c r="F81" s="19">
        <v>6851</v>
      </c>
      <c r="G81" s="21">
        <v>3631</v>
      </c>
      <c r="H81" s="21">
        <v>3310</v>
      </c>
      <c r="I81" s="213">
        <f>VLOOKUP(C81,'202310-202403出荷数total2403220951'!B:F,5,0)</f>
        <v>2276</v>
      </c>
      <c r="J81" s="203">
        <f>VLOOKUP(C81,'出荷数2307～2406total241008110618'!B:F,5,0)</f>
        <v>2977</v>
      </c>
      <c r="K81" s="214">
        <f>VLOOKUP(C81,'出荷数2407-2506total250730101950'!B:F,5,0)</f>
        <v>1413</v>
      </c>
      <c r="L81" s="203">
        <f>VLOOKUP(C:C,total260724105509!B:F,5,0)</f>
        <v>907</v>
      </c>
      <c r="M81" s="392"/>
      <c r="N81" s="8"/>
      <c r="O81" s="21">
        <f t="shared" si="6"/>
        <v>377.91666666666663</v>
      </c>
      <c r="P81" s="44">
        <v>1830</v>
      </c>
      <c r="Q81" s="44">
        <v>20</v>
      </c>
      <c r="R81" s="44">
        <v>0</v>
      </c>
      <c r="S81" s="44">
        <v>0</v>
      </c>
      <c r="T81" s="44">
        <v>20</v>
      </c>
      <c r="U81" s="45">
        <v>0</v>
      </c>
      <c r="V81" s="45">
        <v>1810</v>
      </c>
      <c r="W81" s="45">
        <v>1432.0833333333335</v>
      </c>
      <c r="X81" s="41">
        <v>0.49562841530054647</v>
      </c>
      <c r="Y81" s="190"/>
      <c r="Z81" s="46"/>
      <c r="AA81" s="46"/>
      <c r="AB81" s="253"/>
      <c r="AC81" s="422">
        <f t="shared" si="4"/>
        <v>2.0176405733186327</v>
      </c>
    </row>
    <row r="82" spans="1:30">
      <c r="A82" s="29" t="s">
        <v>1121</v>
      </c>
      <c r="B82" s="30" t="s">
        <v>356</v>
      </c>
      <c r="C82" s="6" t="s">
        <v>119</v>
      </c>
      <c r="D82" s="20" t="s">
        <v>120</v>
      </c>
      <c r="E82" s="19" t="s">
        <v>116</v>
      </c>
      <c r="F82" s="19">
        <v>7367</v>
      </c>
      <c r="G82" s="21">
        <v>4388</v>
      </c>
      <c r="H82" s="21">
        <v>521</v>
      </c>
      <c r="I82" s="213">
        <f>VLOOKUP(C82,'202310-202403出荷数total2403220951'!B:F,5,0)</f>
        <v>2848</v>
      </c>
      <c r="J82" s="203">
        <f>VLOOKUP(C82,'出荷数2307～2406total241008110618'!B:F,5,0)</f>
        <v>3288</v>
      </c>
      <c r="K82" s="214">
        <f>VLOOKUP(C82,'出荷数2407-2506total250730101950'!B:F,5,0)</f>
        <v>2304</v>
      </c>
      <c r="L82" s="203">
        <f>VLOOKUP(C:C,total260724105509!B:F,5,0)</f>
        <v>1787</v>
      </c>
      <c r="M82" s="392"/>
      <c r="N82" s="8"/>
      <c r="O82" s="21">
        <f t="shared" si="6"/>
        <v>744.58333333333326</v>
      </c>
      <c r="P82" s="44">
        <v>3680</v>
      </c>
      <c r="Q82" s="44">
        <v>1210</v>
      </c>
      <c r="R82" s="44">
        <v>0</v>
      </c>
      <c r="S82" s="44">
        <v>0</v>
      </c>
      <c r="T82" s="44">
        <v>1210</v>
      </c>
      <c r="U82" s="45">
        <v>0</v>
      </c>
      <c r="V82" s="45">
        <v>2470</v>
      </c>
      <c r="W82" s="45">
        <v>1725.4166666666667</v>
      </c>
      <c r="X82" s="41">
        <v>0.48559782608695651</v>
      </c>
      <c r="Y82" s="190"/>
      <c r="Z82" s="46"/>
      <c r="AA82" s="46"/>
      <c r="AC82" s="415">
        <f t="shared" si="4"/>
        <v>2.0593172915500841</v>
      </c>
    </row>
    <row r="83" spans="1:30">
      <c r="A83" s="29" t="s">
        <v>1122</v>
      </c>
      <c r="B83" s="30" t="s">
        <v>356</v>
      </c>
      <c r="C83" s="6" t="s">
        <v>22</v>
      </c>
      <c r="D83" s="20" t="s">
        <v>23</v>
      </c>
      <c r="E83" s="19"/>
      <c r="F83" s="19">
        <v>10633</v>
      </c>
      <c r="G83" s="21">
        <v>6065</v>
      </c>
      <c r="H83" s="21">
        <v>2945</v>
      </c>
      <c r="I83" s="213">
        <f>VLOOKUP(C83,'202310-202403出荷数total2403220951'!B:F,5,0)</f>
        <v>3324</v>
      </c>
      <c r="J83" s="203">
        <f>VLOOKUP(C83,'出荷数2307～2406total241008110618'!B:F,5,0)</f>
        <v>5243</v>
      </c>
      <c r="K83" s="214">
        <f>VLOOKUP(C83,'出荷数2407-2506total250730101950'!B:F,5,0)</f>
        <v>13654</v>
      </c>
      <c r="L83" s="203">
        <f>VLOOKUP(C:C,total260724105509!B:F,5,0)</f>
        <v>2301</v>
      </c>
      <c r="M83" s="392"/>
      <c r="N83" s="213">
        <v>3000</v>
      </c>
      <c r="O83" s="211">
        <v>3000</v>
      </c>
      <c r="P83" s="44">
        <v>4140</v>
      </c>
      <c r="Q83" s="44">
        <v>5200</v>
      </c>
      <c r="R83" s="44">
        <v>3000</v>
      </c>
      <c r="S83" s="44">
        <v>0</v>
      </c>
      <c r="T83" s="44">
        <v>5000</v>
      </c>
      <c r="U83" s="45">
        <v>200</v>
      </c>
      <c r="V83" s="45">
        <v>2140</v>
      </c>
      <c r="W83" s="45">
        <v>-860</v>
      </c>
      <c r="X83" s="41">
        <v>0.55579710144927541</v>
      </c>
      <c r="Y83" s="190">
        <v>3000</v>
      </c>
      <c r="Z83" s="46"/>
      <c r="AA83" s="46" t="s">
        <v>351</v>
      </c>
      <c r="AC83" s="415">
        <f t="shared" si="4"/>
        <v>3.1029986962190352</v>
      </c>
    </row>
    <row r="84" spans="1:30">
      <c r="A84" s="29" t="s">
        <v>1123</v>
      </c>
      <c r="B84" s="30" t="s">
        <v>356</v>
      </c>
      <c r="C84" s="6" t="s">
        <v>144</v>
      </c>
      <c r="D84" s="20" t="s">
        <v>145</v>
      </c>
      <c r="E84" s="19"/>
      <c r="F84" s="19">
        <v>270</v>
      </c>
      <c r="G84" s="21">
        <v>814</v>
      </c>
      <c r="H84" s="21">
        <v>677</v>
      </c>
      <c r="I84" s="8">
        <f>VLOOKUP(C84,'202310-202403出荷数total2403220951'!B:F,5,0)</f>
        <v>269</v>
      </c>
      <c r="J84" s="203">
        <f>VLOOKUP(C84,'出荷数2307～2406total241008110618'!B:F,5,0)</f>
        <v>668</v>
      </c>
      <c r="K84" s="214">
        <f>VLOOKUP(C84,'出荷数2407-2506total250730101950'!B:F,5,0)</f>
        <v>826</v>
      </c>
      <c r="L84" s="203">
        <f>VLOOKUP(C:C,total260724105509!B:F,5,0)</f>
        <v>151</v>
      </c>
      <c r="M84" s="392" t="str">
        <f>VLOOKUP(C:C,処分売価!A:P,15,0)</f>
        <v>処分品</v>
      </c>
      <c r="N84" s="8"/>
      <c r="O84" s="21">
        <f t="shared" ref="O84:O91" si="7">L84/12*5</f>
        <v>62.916666666666671</v>
      </c>
      <c r="P84" s="44">
        <v>2387</v>
      </c>
      <c r="Q84" s="44">
        <v>0</v>
      </c>
      <c r="R84" s="44">
        <v>0</v>
      </c>
      <c r="S84" s="44">
        <v>0</v>
      </c>
      <c r="T84" s="44">
        <v>0</v>
      </c>
      <c r="U84" s="45">
        <v>0</v>
      </c>
      <c r="V84" s="45">
        <v>2387</v>
      </c>
      <c r="W84" s="45">
        <v>2324.0833333333335</v>
      </c>
      <c r="X84" s="41">
        <v>6.325932132383745E-2</v>
      </c>
      <c r="Y84" s="190"/>
      <c r="Z84" s="46"/>
      <c r="AA84" s="46"/>
      <c r="AC84" s="415">
        <f t="shared" si="4"/>
        <v>15.80794701986755</v>
      </c>
    </row>
    <row r="85" spans="1:30">
      <c r="A85" s="29" t="s">
        <v>1124</v>
      </c>
      <c r="B85" s="30" t="s">
        <v>356</v>
      </c>
      <c r="C85" s="17" t="s">
        <v>134</v>
      </c>
      <c r="D85" s="24" t="s">
        <v>135</v>
      </c>
      <c r="E85" s="23"/>
      <c r="F85" s="19">
        <v>3306</v>
      </c>
      <c r="G85" s="21">
        <v>2817</v>
      </c>
      <c r="H85" s="21">
        <v>1743</v>
      </c>
      <c r="I85" s="8">
        <f>VLOOKUP(C85,'202310-202403出荷数total2403220951'!B:F,5,0)</f>
        <v>273</v>
      </c>
      <c r="J85" s="203">
        <f>VLOOKUP(C85,'出荷数2307～2406total241008110618'!B:F,5,0)</f>
        <v>477</v>
      </c>
      <c r="K85" s="214">
        <f>VLOOKUP(C85,'出荷数2407-2506total250730101950'!B:F,5,0)</f>
        <v>351</v>
      </c>
      <c r="L85" s="203">
        <f>VLOOKUP(C:C,total260724105509!B:F,5,0)</f>
        <v>430</v>
      </c>
      <c r="M85" s="392" t="str">
        <f>VLOOKUP(C:C,処分売価!A:P,15,0)</f>
        <v>処分品</v>
      </c>
      <c r="N85" s="8"/>
      <c r="O85" s="21">
        <f t="shared" si="7"/>
        <v>179.16666666666669</v>
      </c>
      <c r="P85" s="44">
        <v>6995</v>
      </c>
      <c r="Q85" s="44">
        <v>0</v>
      </c>
      <c r="R85" s="44">
        <v>0</v>
      </c>
      <c r="S85" s="44">
        <v>0</v>
      </c>
      <c r="T85" s="44">
        <v>0</v>
      </c>
      <c r="U85" s="45">
        <v>0</v>
      </c>
      <c r="V85" s="45">
        <v>6995</v>
      </c>
      <c r="W85" s="45">
        <v>6815.833333333333</v>
      </c>
      <c r="X85" s="41">
        <v>6.1472480343102216E-2</v>
      </c>
      <c r="Y85" s="190"/>
      <c r="Z85" s="46"/>
      <c r="AA85" s="46"/>
      <c r="AC85" s="415">
        <f t="shared" si="4"/>
        <v>16.267441860465116</v>
      </c>
    </row>
    <row r="86" spans="1:30">
      <c r="A86" s="29" t="s">
        <v>1125</v>
      </c>
      <c r="B86" s="30" t="s">
        <v>356</v>
      </c>
      <c r="C86" s="6" t="s">
        <v>172</v>
      </c>
      <c r="D86" s="20" t="s">
        <v>173</v>
      </c>
      <c r="E86" s="19"/>
      <c r="F86" s="19">
        <v>1177</v>
      </c>
      <c r="G86" s="21">
        <v>2128</v>
      </c>
      <c r="H86" s="21">
        <v>1537</v>
      </c>
      <c r="I86" s="8">
        <f>VLOOKUP(C86,'202310-202403出荷数total2403220951'!B:F,5,0)</f>
        <v>834</v>
      </c>
      <c r="J86" s="203">
        <f>VLOOKUP(C86,'出荷数2307～2406total241008110618'!B:F,5,0)</f>
        <v>1486</v>
      </c>
      <c r="K86" s="214">
        <f>VLOOKUP(C86,'出荷数2407-2506total250730101950'!B:F,5,0)</f>
        <v>1411</v>
      </c>
      <c r="L86" s="203">
        <f>VLOOKUP(C:C,total260724105509!B:F,5,0)</f>
        <v>1887</v>
      </c>
      <c r="M86" s="392"/>
      <c r="N86" s="8"/>
      <c r="O86" s="21">
        <f t="shared" si="7"/>
        <v>786.25</v>
      </c>
      <c r="P86" s="44">
        <v>858</v>
      </c>
      <c r="Q86" s="44">
        <v>0</v>
      </c>
      <c r="R86" s="44">
        <v>0</v>
      </c>
      <c r="S86" s="44">
        <v>0</v>
      </c>
      <c r="T86" s="44">
        <v>0</v>
      </c>
      <c r="U86" s="45">
        <v>0</v>
      </c>
      <c r="V86" s="45">
        <v>858</v>
      </c>
      <c r="W86" s="45">
        <v>71.75</v>
      </c>
      <c r="X86" s="41">
        <v>2.1993006993006992</v>
      </c>
      <c r="Y86" s="190"/>
      <c r="Z86" s="46"/>
      <c r="AA86" s="46"/>
      <c r="AC86" s="415">
        <f t="shared" si="4"/>
        <v>0.45468998410174882</v>
      </c>
    </row>
    <row r="87" spans="1:30" s="402" customFormat="1">
      <c r="A87" s="29" t="s">
        <v>1126</v>
      </c>
      <c r="B87" s="394" t="s">
        <v>356</v>
      </c>
      <c r="C87" s="395" t="s">
        <v>53</v>
      </c>
      <c r="D87" s="396" t="s">
        <v>54</v>
      </c>
      <c r="E87" s="395"/>
      <c r="F87" s="395">
        <v>1511</v>
      </c>
      <c r="G87" s="397">
        <v>1031</v>
      </c>
      <c r="H87" s="397">
        <v>1052</v>
      </c>
      <c r="I87" s="397">
        <f>VLOOKUP(C87,'202310-202403出荷数total2403220951'!B:F,5,0)</f>
        <v>513</v>
      </c>
      <c r="J87" s="397">
        <f>VLOOKUP(C87,'出荷数2307～2406total241008110618'!B:F,5,0)</f>
        <v>546</v>
      </c>
      <c r="K87" s="397" t="e">
        <f>VLOOKUP(C87,'出荷数2407-2506total250730101950'!B:F,5,0)</f>
        <v>#N/A</v>
      </c>
      <c r="L87" s="397" t="e">
        <f>VLOOKUP(C:C,total260724105509!B:F,5,0)</f>
        <v>#N/A</v>
      </c>
      <c r="M87" s="398"/>
      <c r="N87" s="397"/>
      <c r="O87" s="397" t="e">
        <f t="shared" si="7"/>
        <v>#N/A</v>
      </c>
      <c r="P87" s="397">
        <v>0</v>
      </c>
      <c r="Q87" s="397">
        <v>0</v>
      </c>
      <c r="R87" s="397">
        <v>0</v>
      </c>
      <c r="S87" s="397">
        <v>0</v>
      </c>
      <c r="T87" s="397">
        <v>0</v>
      </c>
      <c r="U87" s="399">
        <v>0</v>
      </c>
      <c r="V87" s="399">
        <v>0</v>
      </c>
      <c r="W87" s="399" t="e">
        <v>#N/A</v>
      </c>
      <c r="X87" s="400" t="e">
        <v>#N/A</v>
      </c>
      <c r="Y87" s="190"/>
      <c r="Z87" s="401"/>
      <c r="AA87" s="401"/>
      <c r="AB87" s="406"/>
      <c r="AC87" s="420" t="e">
        <f t="shared" si="4"/>
        <v>#N/A</v>
      </c>
      <c r="AD87" s="406"/>
    </row>
    <row r="88" spans="1:30">
      <c r="A88" s="29" t="s">
        <v>1127</v>
      </c>
      <c r="B88" s="30" t="s">
        <v>356</v>
      </c>
      <c r="C88" s="17" t="s">
        <v>129</v>
      </c>
      <c r="D88" s="24" t="s">
        <v>130</v>
      </c>
      <c r="E88" s="23"/>
      <c r="F88" s="19">
        <v>3121</v>
      </c>
      <c r="G88" s="21">
        <v>3233</v>
      </c>
      <c r="H88" s="21">
        <v>3120</v>
      </c>
      <c r="I88" s="8">
        <f>VLOOKUP(C88,'202310-202403出荷数total2403220951'!B:F,5,0)</f>
        <v>1553</v>
      </c>
      <c r="J88" s="203">
        <f>VLOOKUP(C88,'出荷数2307～2406total241008110618'!B:F,5,0)</f>
        <v>3072</v>
      </c>
      <c r="K88" s="214">
        <f>VLOOKUP(C88,'出荷数2407-2506total250730101950'!B:F,5,0)</f>
        <v>3947</v>
      </c>
      <c r="L88" s="203">
        <f>VLOOKUP(C:C,total260724105509!B:F,5,0)</f>
        <v>3352</v>
      </c>
      <c r="M88" s="392"/>
      <c r="N88" s="8"/>
      <c r="O88" s="21">
        <f t="shared" si="7"/>
        <v>1396.6666666666665</v>
      </c>
      <c r="P88" s="44">
        <v>2369</v>
      </c>
      <c r="Q88" s="44">
        <v>0</v>
      </c>
      <c r="R88" s="44">
        <v>0</v>
      </c>
      <c r="S88" s="44">
        <v>0</v>
      </c>
      <c r="T88" s="44">
        <v>100</v>
      </c>
      <c r="U88" s="45">
        <v>-100</v>
      </c>
      <c r="V88" s="45">
        <v>2269</v>
      </c>
      <c r="W88" s="45">
        <v>872.33333333333348</v>
      </c>
      <c r="X88" s="41">
        <v>1.4149430139299282</v>
      </c>
      <c r="Y88" s="190"/>
      <c r="Z88" s="46"/>
      <c r="AA88" s="46"/>
      <c r="AC88" s="415">
        <f t="shared" si="4"/>
        <v>0.70674224343675418</v>
      </c>
    </row>
    <row r="89" spans="1:30">
      <c r="A89" s="29" t="s">
        <v>1128</v>
      </c>
      <c r="B89" s="30" t="s">
        <v>356</v>
      </c>
      <c r="C89" s="17" t="s">
        <v>250</v>
      </c>
      <c r="D89" s="24" t="s">
        <v>251</v>
      </c>
      <c r="E89" s="23"/>
      <c r="F89" s="19">
        <v>1334</v>
      </c>
      <c r="G89" s="21">
        <v>1879</v>
      </c>
      <c r="H89" s="21">
        <v>908</v>
      </c>
      <c r="I89" s="8">
        <f>VLOOKUP(C89,'202310-202403出荷数total2403220951'!B:F,5,0)</f>
        <v>222</v>
      </c>
      <c r="J89" s="203">
        <f>VLOOKUP(C89,'出荷数2307～2406total241008110618'!B:F,5,0)</f>
        <v>732</v>
      </c>
      <c r="K89" s="214">
        <f>VLOOKUP(C89,'出荷数2407-2506total250730101950'!B:F,5,0)</f>
        <v>817</v>
      </c>
      <c r="L89" s="203">
        <f>VLOOKUP(C:C,total260724105509!B:F,5,0)</f>
        <v>620</v>
      </c>
      <c r="M89" s="392"/>
      <c r="N89" s="8"/>
      <c r="O89" s="21">
        <f t="shared" si="7"/>
        <v>258.33333333333331</v>
      </c>
      <c r="P89" s="44">
        <v>169</v>
      </c>
      <c r="Q89" s="44">
        <v>0</v>
      </c>
      <c r="R89" s="44">
        <v>1000</v>
      </c>
      <c r="S89" s="44">
        <v>0</v>
      </c>
      <c r="T89" s="44">
        <v>0</v>
      </c>
      <c r="U89" s="45">
        <v>0</v>
      </c>
      <c r="V89" s="45">
        <v>1169</v>
      </c>
      <c r="W89" s="45">
        <v>910.66666666666674</v>
      </c>
      <c r="X89" s="41">
        <v>3.668639053254438</v>
      </c>
      <c r="Y89" s="190"/>
      <c r="Z89" s="46"/>
      <c r="AA89" s="46"/>
      <c r="AC89" s="415">
        <f t="shared" si="4"/>
        <v>1.8854838709677419</v>
      </c>
    </row>
    <row r="90" spans="1:30">
      <c r="A90" s="29" t="s">
        <v>1129</v>
      </c>
      <c r="B90" s="30" t="s">
        <v>356</v>
      </c>
      <c r="C90" s="17" t="s">
        <v>127</v>
      </c>
      <c r="D90" s="24" t="s">
        <v>128</v>
      </c>
      <c r="E90" s="23"/>
      <c r="F90" s="19">
        <v>3215</v>
      </c>
      <c r="G90" s="21">
        <v>3856</v>
      </c>
      <c r="H90" s="21">
        <v>4252</v>
      </c>
      <c r="I90" s="213">
        <f>VLOOKUP(C90,'202310-202403出荷数total2403220951'!B:F,5,0)</f>
        <v>2413</v>
      </c>
      <c r="J90" s="203">
        <f>VLOOKUP(C90,'出荷数2307～2406total241008110618'!B:F,5,0)</f>
        <v>4143</v>
      </c>
      <c r="K90" s="214">
        <f>VLOOKUP(C90,'出荷数2407-2506total250730101950'!B:F,5,0)</f>
        <v>6112</v>
      </c>
      <c r="L90" s="203">
        <f>VLOOKUP(C:C,total260724105509!B:F,5,0)</f>
        <v>5207</v>
      </c>
      <c r="M90" s="392"/>
      <c r="N90" s="8"/>
      <c r="O90" s="21">
        <f t="shared" si="7"/>
        <v>2169.5833333333335</v>
      </c>
      <c r="P90" s="44">
        <v>1402</v>
      </c>
      <c r="Q90" s="44">
        <v>0</v>
      </c>
      <c r="R90" s="44">
        <v>3000</v>
      </c>
      <c r="S90" s="44">
        <v>0</v>
      </c>
      <c r="T90" s="44">
        <v>100</v>
      </c>
      <c r="U90" s="45">
        <v>-100</v>
      </c>
      <c r="V90" s="45">
        <v>4302</v>
      </c>
      <c r="W90" s="45">
        <v>2132.4166666666665</v>
      </c>
      <c r="X90" s="41">
        <v>3.7139800285306706</v>
      </c>
      <c r="Y90" s="190"/>
      <c r="Z90" s="46"/>
      <c r="AA90" s="46"/>
      <c r="AC90" s="415">
        <f t="shared" si="4"/>
        <v>0.84540042250816205</v>
      </c>
    </row>
    <row r="91" spans="1:30" s="402" customFormat="1">
      <c r="A91" s="29" t="s">
        <v>1130</v>
      </c>
      <c r="B91" s="394" t="s">
        <v>356</v>
      </c>
      <c r="C91" s="395" t="s">
        <v>235</v>
      </c>
      <c r="D91" s="396" t="s">
        <v>236</v>
      </c>
      <c r="E91" s="395"/>
      <c r="F91" s="395">
        <v>102</v>
      </c>
      <c r="G91" s="397">
        <v>340</v>
      </c>
      <c r="H91" s="397">
        <v>49</v>
      </c>
      <c r="I91" s="397">
        <f>VLOOKUP(C91,'202310-202403出荷数total2403220951'!B:F,5,0)</f>
        <v>6</v>
      </c>
      <c r="J91" s="397">
        <f>VLOOKUP(C91,'出荷数2307～2406total241008110618'!B:F,5,0)</f>
        <v>434</v>
      </c>
      <c r="K91" s="397" t="e">
        <f>VLOOKUP(C91,'出荷数2407-2506total250730101950'!B:F,5,0)</f>
        <v>#N/A</v>
      </c>
      <c r="L91" s="397" t="e">
        <f>VLOOKUP(C:C,total260724105509!B:F,5,0)</f>
        <v>#N/A</v>
      </c>
      <c r="M91" s="398"/>
      <c r="N91" s="397"/>
      <c r="O91" s="397" t="e">
        <f t="shared" si="7"/>
        <v>#N/A</v>
      </c>
      <c r="P91" s="397">
        <v>0</v>
      </c>
      <c r="Q91" s="397">
        <v>0</v>
      </c>
      <c r="R91" s="397">
        <v>0</v>
      </c>
      <c r="S91" s="397">
        <v>0</v>
      </c>
      <c r="T91" s="397">
        <v>0</v>
      </c>
      <c r="U91" s="399">
        <v>0</v>
      </c>
      <c r="V91" s="399">
        <v>0</v>
      </c>
      <c r="W91" s="399" t="e">
        <v>#N/A</v>
      </c>
      <c r="X91" s="400" t="e">
        <v>#N/A</v>
      </c>
      <c r="Y91" s="190"/>
      <c r="Z91" s="401"/>
      <c r="AA91" s="401"/>
      <c r="AB91" s="406"/>
      <c r="AC91" s="420" t="e">
        <f t="shared" si="4"/>
        <v>#N/A</v>
      </c>
      <c r="AD91" s="406"/>
    </row>
    <row r="92" spans="1:30">
      <c r="A92" s="29" t="s">
        <v>1131</v>
      </c>
      <c r="B92" s="30" t="s">
        <v>356</v>
      </c>
      <c r="C92" s="7" t="s">
        <v>221</v>
      </c>
      <c r="D92" s="20" t="s">
        <v>222</v>
      </c>
      <c r="E92" s="19"/>
      <c r="F92" s="19">
        <v>1538</v>
      </c>
      <c r="G92" s="21">
        <v>2587</v>
      </c>
      <c r="H92" s="21">
        <v>571</v>
      </c>
      <c r="I92" s="8">
        <f>VLOOKUP(C92,'202310-202403出荷数total2403220951'!B:F,5,0)</f>
        <v>874</v>
      </c>
      <c r="J92" s="203">
        <f>VLOOKUP(C92,'出荷数2307～2406total241008110618'!B:F,5,0)</f>
        <v>1045</v>
      </c>
      <c r="K92" s="214">
        <f>VLOOKUP(C92,'出荷数2407-2506total250730101950'!B:F,5,0)</f>
        <v>429</v>
      </c>
      <c r="L92" s="203">
        <f>VLOOKUP(C:C,total260724105509!B:F,5,0)</f>
        <v>79</v>
      </c>
      <c r="M92" s="392" t="str">
        <f>VLOOKUP(C:C,処分売価!A:P,15,0)</f>
        <v>処分品</v>
      </c>
      <c r="N92" s="211">
        <v>1400</v>
      </c>
      <c r="O92" s="211">
        <v>1400</v>
      </c>
      <c r="P92" s="44">
        <v>4423</v>
      </c>
      <c r="Q92" s="44">
        <v>0</v>
      </c>
      <c r="R92" s="44">
        <v>0</v>
      </c>
      <c r="S92" s="44">
        <v>0</v>
      </c>
      <c r="T92" s="44">
        <v>0</v>
      </c>
      <c r="U92" s="45">
        <v>0</v>
      </c>
      <c r="V92" s="45">
        <v>4423</v>
      </c>
      <c r="W92" s="45">
        <v>3023</v>
      </c>
      <c r="X92" s="41">
        <v>1.7861180194438164E-2</v>
      </c>
      <c r="Y92" s="190"/>
      <c r="Z92" s="46"/>
      <c r="AA92" s="46"/>
      <c r="AC92" s="415">
        <f t="shared" si="4"/>
        <v>55.9873417721519</v>
      </c>
    </row>
    <row r="93" spans="1:30" ht="15" customHeight="1">
      <c r="A93" s="29" t="s">
        <v>1132</v>
      </c>
      <c r="B93" s="30" t="s">
        <v>356</v>
      </c>
      <c r="C93" s="7" t="s">
        <v>203</v>
      </c>
      <c r="D93" s="7" t="s">
        <v>204</v>
      </c>
      <c r="E93" s="6"/>
      <c r="F93" s="6">
        <v>8125</v>
      </c>
      <c r="G93" s="8">
        <v>7398</v>
      </c>
      <c r="H93" s="21">
        <v>4528</v>
      </c>
      <c r="I93" s="8">
        <f>VLOOKUP(C93,'202310-202403出荷数total2403220951'!B:F,5,0)</f>
        <v>1614</v>
      </c>
      <c r="J93" s="203">
        <f>VLOOKUP(C93,'出荷数2307～2406total241008110618'!B:F,5,0)</f>
        <v>3692</v>
      </c>
      <c r="K93" s="214">
        <f>VLOOKUP(C93,'出荷数2407-2506total250730101950'!B:F,5,0)</f>
        <v>3180</v>
      </c>
      <c r="L93" s="203">
        <f>VLOOKUP(C:C,total260724105509!B:F,5,0)</f>
        <v>2093</v>
      </c>
      <c r="M93" s="392"/>
      <c r="N93" s="8"/>
      <c r="O93" s="21">
        <f t="shared" ref="O93:O95" si="8">L93/12*5</f>
        <v>872.08333333333326</v>
      </c>
      <c r="P93" s="44">
        <v>4749</v>
      </c>
      <c r="Q93" s="44">
        <v>1270</v>
      </c>
      <c r="R93" s="44">
        <v>0</v>
      </c>
      <c r="S93" s="44">
        <v>0</v>
      </c>
      <c r="T93" s="44">
        <v>870</v>
      </c>
      <c r="U93" s="45">
        <v>400</v>
      </c>
      <c r="V93" s="45">
        <v>3879</v>
      </c>
      <c r="W93" s="45">
        <v>3006.916666666667</v>
      </c>
      <c r="X93" s="41">
        <v>0.44072436302379447</v>
      </c>
      <c r="Y93" s="190"/>
      <c r="Z93" s="46"/>
      <c r="AA93" s="46"/>
      <c r="AC93" s="415">
        <f t="shared" si="4"/>
        <v>2.26899187768753</v>
      </c>
    </row>
    <row r="94" spans="1:30" s="152" customFormat="1" ht="18.600000000000001" customHeight="1">
      <c r="A94" s="29" t="s">
        <v>1133</v>
      </c>
      <c r="B94" s="145" t="s">
        <v>356</v>
      </c>
      <c r="C94" s="147" t="s">
        <v>2895</v>
      </c>
      <c r="D94" s="147" t="s">
        <v>2896</v>
      </c>
      <c r="E94" s="146"/>
      <c r="F94" s="146">
        <v>0</v>
      </c>
      <c r="G94" s="148">
        <v>5</v>
      </c>
      <c r="H94" s="21">
        <v>904</v>
      </c>
      <c r="I94" s="8" t="e">
        <f>VLOOKUP(C94,'202310-202403出荷数total2403220951'!B:F,5,0)</f>
        <v>#N/A</v>
      </c>
      <c r="J94" s="203" t="e">
        <f>VLOOKUP(C94,'出荷数2307～2406total241008110618'!B:F,5,0)</f>
        <v>#N/A</v>
      </c>
      <c r="K94" s="214" t="e">
        <f>VLOOKUP(C94,'出荷数2407-2506total250730101950'!B:F,5,0)</f>
        <v>#N/A</v>
      </c>
      <c r="L94" s="203" t="e">
        <f>VLOOKUP(C:C,total260724105509!B:F,5,0)</f>
        <v>#N/A</v>
      </c>
      <c r="M94" s="392"/>
      <c r="N94" s="211">
        <v>380</v>
      </c>
      <c r="O94" s="211" t="e">
        <f t="shared" si="8"/>
        <v>#N/A</v>
      </c>
      <c r="P94" s="148">
        <v>15</v>
      </c>
      <c r="Q94" s="148">
        <v>0</v>
      </c>
      <c r="R94" s="44">
        <v>0</v>
      </c>
      <c r="S94" s="148">
        <v>0</v>
      </c>
      <c r="T94" s="148">
        <v>0</v>
      </c>
      <c r="U94" s="149">
        <v>0</v>
      </c>
      <c r="V94" s="149">
        <v>15</v>
      </c>
      <c r="W94" s="149" t="e">
        <v>#N/A</v>
      </c>
      <c r="X94" s="150" t="e">
        <v>#N/A</v>
      </c>
      <c r="Y94" s="190"/>
      <c r="Z94" s="151"/>
      <c r="AA94" s="151"/>
      <c r="AB94" s="191"/>
      <c r="AC94" s="416" t="e">
        <f t="shared" si="4"/>
        <v>#N/A</v>
      </c>
      <c r="AD94" s="191"/>
    </row>
    <row r="95" spans="1:30" s="152" customFormat="1" ht="18.600000000000001" customHeight="1">
      <c r="A95" s="29" t="s">
        <v>1134</v>
      </c>
      <c r="B95" s="207" t="s">
        <v>356</v>
      </c>
      <c r="C95" s="208" t="s">
        <v>2890</v>
      </c>
      <c r="D95" s="208" t="s">
        <v>2891</v>
      </c>
      <c r="E95" s="209"/>
      <c r="F95" s="209">
        <v>684</v>
      </c>
      <c r="G95" s="210">
        <v>626</v>
      </c>
      <c r="H95" s="21">
        <v>772</v>
      </c>
      <c r="I95" s="8">
        <f>VLOOKUP(C95,'202310-202403出荷数total2403220951'!B:F,5,0)</f>
        <v>81</v>
      </c>
      <c r="J95" s="203">
        <f>VLOOKUP(C95,'出荷数2307～2406total241008110618'!B:F,5,0)</f>
        <v>221</v>
      </c>
      <c r="K95" s="214" t="e">
        <f>VLOOKUP(C95,'出荷数2407-2506total250730101950'!B:F,5,0)</f>
        <v>#N/A</v>
      </c>
      <c r="L95" s="203" t="e">
        <f>VLOOKUP(C:C,total260724105509!B:F,5,0)</f>
        <v>#N/A</v>
      </c>
      <c r="M95" s="392"/>
      <c r="N95" s="8"/>
      <c r="O95" s="21" t="e">
        <f t="shared" si="8"/>
        <v>#N/A</v>
      </c>
      <c r="P95" s="148">
        <v>3</v>
      </c>
      <c r="Q95" s="148">
        <v>0</v>
      </c>
      <c r="R95" s="44">
        <v>0</v>
      </c>
      <c r="S95" s="148">
        <v>0</v>
      </c>
      <c r="T95" s="148">
        <v>0</v>
      </c>
      <c r="U95" s="149">
        <v>0</v>
      </c>
      <c r="V95" s="149">
        <v>3</v>
      </c>
      <c r="W95" s="149" t="e">
        <v>#N/A</v>
      </c>
      <c r="X95" s="150" t="e">
        <v>#N/A</v>
      </c>
      <c r="Y95" s="190"/>
      <c r="Z95" s="151"/>
      <c r="AA95" s="151"/>
      <c r="AB95" s="191"/>
      <c r="AC95" s="416" t="e">
        <f t="shared" si="4"/>
        <v>#N/A</v>
      </c>
      <c r="AD95" s="191"/>
    </row>
    <row r="96" spans="1:30">
      <c r="A96" s="29" t="s">
        <v>1135</v>
      </c>
      <c r="B96" s="30" t="s">
        <v>356</v>
      </c>
      <c r="C96" s="6" t="s">
        <v>98</v>
      </c>
      <c r="D96" s="20" t="s">
        <v>97</v>
      </c>
      <c r="E96" s="19" t="s">
        <v>93</v>
      </c>
      <c r="F96" s="19">
        <v>4518</v>
      </c>
      <c r="G96" s="21">
        <v>3870</v>
      </c>
      <c r="H96" s="21">
        <v>3467</v>
      </c>
      <c r="I96" s="8">
        <f>VLOOKUP(C96,'202310-202403出荷数total2403220951'!B:F,5,0)</f>
        <v>1429</v>
      </c>
      <c r="J96" s="203">
        <f>VLOOKUP(C96,'出荷数2307～2406total241008110618'!B:F,5,0)</f>
        <v>3078</v>
      </c>
      <c r="K96" s="214">
        <f>VLOOKUP(C96,'出荷数2407-2506total250730101950'!B:F,5,0)</f>
        <v>3161</v>
      </c>
      <c r="L96" s="203">
        <f>VLOOKUP(C:C,total260724105509!B:F,5,0)</f>
        <v>2735</v>
      </c>
      <c r="M96" s="392"/>
      <c r="N96" s="213">
        <v>881</v>
      </c>
      <c r="O96" s="211">
        <v>881</v>
      </c>
      <c r="P96" s="44">
        <v>2582</v>
      </c>
      <c r="Q96" s="44">
        <v>0</v>
      </c>
      <c r="R96" s="44">
        <v>0</v>
      </c>
      <c r="S96" s="44">
        <v>0</v>
      </c>
      <c r="T96" s="44">
        <v>0</v>
      </c>
      <c r="U96" s="45">
        <v>0</v>
      </c>
      <c r="V96" s="45">
        <v>2582</v>
      </c>
      <c r="W96" s="45">
        <v>1701</v>
      </c>
      <c r="X96" s="41">
        <v>1.0592563903950427</v>
      </c>
      <c r="Y96" s="190"/>
      <c r="Z96" s="46"/>
      <c r="AA96" s="46"/>
      <c r="AC96" s="415">
        <f t="shared" si="4"/>
        <v>0.94405850091407684</v>
      </c>
    </row>
    <row r="97" spans="1:30">
      <c r="A97" s="29" t="s">
        <v>1136</v>
      </c>
      <c r="B97" s="30" t="s">
        <v>356</v>
      </c>
      <c r="C97" s="6" t="s">
        <v>231</v>
      </c>
      <c r="D97" s="20" t="s">
        <v>232</v>
      </c>
      <c r="E97" s="19"/>
      <c r="F97" s="19">
        <v>12335</v>
      </c>
      <c r="G97" s="21">
        <v>8441</v>
      </c>
      <c r="H97" s="21">
        <v>3599</v>
      </c>
      <c r="I97" s="213">
        <f>VLOOKUP(C97,'202310-202403出荷数total2403220951'!B:F,5,0)</f>
        <v>3021</v>
      </c>
      <c r="J97" s="203">
        <f>VLOOKUP(C97,'出荷数2307～2406total241008110618'!B:F,5,0)</f>
        <v>4038</v>
      </c>
      <c r="K97" s="214">
        <f>VLOOKUP(C97,'出荷数2407-2506total250730101950'!B:F,5,0)</f>
        <v>1769</v>
      </c>
      <c r="L97" s="203">
        <f>VLOOKUP(C:C,total260724105509!B:F,5,0)</f>
        <v>1171</v>
      </c>
      <c r="M97" s="392"/>
      <c r="N97" s="8"/>
      <c r="O97" s="21">
        <f t="shared" ref="O97:O100" si="9">L97/12*5</f>
        <v>487.91666666666663</v>
      </c>
      <c r="P97" s="44">
        <v>8513</v>
      </c>
      <c r="Q97" s="44">
        <v>0</v>
      </c>
      <c r="R97" s="44">
        <v>0</v>
      </c>
      <c r="S97" s="44">
        <v>0</v>
      </c>
      <c r="T97" s="44">
        <v>0</v>
      </c>
      <c r="U97" s="45">
        <v>0</v>
      </c>
      <c r="V97" s="45">
        <v>8513</v>
      </c>
      <c r="W97" s="45">
        <v>8025.083333333333</v>
      </c>
      <c r="X97" s="41">
        <v>0.13755432867379302</v>
      </c>
      <c r="Y97" s="190"/>
      <c r="Z97" s="46"/>
      <c r="AA97" s="46"/>
      <c r="AC97" s="415">
        <f t="shared" si="4"/>
        <v>7.269854824935952</v>
      </c>
    </row>
    <row r="98" spans="1:30">
      <c r="A98" s="29" t="s">
        <v>1137</v>
      </c>
      <c r="B98" s="30" t="s">
        <v>356</v>
      </c>
      <c r="C98" s="6" t="s">
        <v>117</v>
      </c>
      <c r="D98" s="20" t="s">
        <v>115</v>
      </c>
      <c r="E98" s="19" t="s">
        <v>118</v>
      </c>
      <c r="F98" s="19">
        <v>2663</v>
      </c>
      <c r="G98" s="21">
        <v>4626</v>
      </c>
      <c r="H98" s="21">
        <v>4263</v>
      </c>
      <c r="I98" s="8">
        <f>VLOOKUP(C98,'202310-202403出荷数total2403220951'!B:F,5,0)</f>
        <v>1415</v>
      </c>
      <c r="J98" s="203">
        <f>VLOOKUP(C98,'出荷数2307～2406total241008110618'!B:F,5,0)</f>
        <v>2582</v>
      </c>
      <c r="K98" s="214">
        <f>VLOOKUP(C98,'出荷数2407-2506total250730101950'!B:F,5,0)</f>
        <v>2814</v>
      </c>
      <c r="L98" s="203">
        <f>VLOOKUP(C:C,total260724105509!B:F,5,0)</f>
        <v>2440</v>
      </c>
      <c r="M98" s="392"/>
      <c r="N98" s="8"/>
      <c r="O98" s="21">
        <f t="shared" si="9"/>
        <v>1016.6666666666667</v>
      </c>
      <c r="P98" s="44">
        <v>4004</v>
      </c>
      <c r="Q98" s="44">
        <v>0</v>
      </c>
      <c r="R98" s="44">
        <v>0</v>
      </c>
      <c r="S98" s="44">
        <v>0</v>
      </c>
      <c r="T98" s="44">
        <v>500</v>
      </c>
      <c r="U98" s="45">
        <v>-500</v>
      </c>
      <c r="V98" s="45">
        <v>3504</v>
      </c>
      <c r="W98" s="45">
        <v>2487.333333333333</v>
      </c>
      <c r="X98" s="41">
        <v>0.60939060939060941</v>
      </c>
      <c r="Y98" s="190"/>
      <c r="Z98" s="46"/>
      <c r="AA98" s="46"/>
      <c r="AC98" s="415">
        <f t="shared" si="4"/>
        <v>1.6409836065573771</v>
      </c>
    </row>
    <row r="99" spans="1:30">
      <c r="A99" s="29" t="s">
        <v>1138</v>
      </c>
      <c r="B99" s="30" t="s">
        <v>356</v>
      </c>
      <c r="C99" s="17" t="s">
        <v>57</v>
      </c>
      <c r="D99" s="18" t="s">
        <v>58</v>
      </c>
      <c r="E99" s="17"/>
      <c r="F99" s="6">
        <v>3167</v>
      </c>
      <c r="G99" s="8">
        <v>3686</v>
      </c>
      <c r="H99" s="8">
        <v>4490</v>
      </c>
      <c r="I99" s="8">
        <f>VLOOKUP(C99,'202310-202403出荷数total2403220951'!B:F,5,0)</f>
        <v>1027</v>
      </c>
      <c r="J99" s="8">
        <f>VLOOKUP(C99,'出荷数2307～2406total241008110618'!B:F,5,0)</f>
        <v>2480</v>
      </c>
      <c r="K99" s="214">
        <f>VLOOKUP(C99,'出荷数2407-2506total250730101950'!B:F,5,0)</f>
        <v>1578</v>
      </c>
      <c r="L99" s="203">
        <f>VLOOKUP(C:C,total260724105509!B:F,5,0)</f>
        <v>391</v>
      </c>
      <c r="M99" s="392" t="str">
        <f>VLOOKUP(C:C,処分売価!A:P,15,0)</f>
        <v>処分品</v>
      </c>
      <c r="N99" s="8"/>
      <c r="O99" s="21">
        <f t="shared" si="9"/>
        <v>162.91666666666669</v>
      </c>
      <c r="P99" s="44">
        <v>2607</v>
      </c>
      <c r="Q99" s="44">
        <v>0</v>
      </c>
      <c r="R99" s="44">
        <v>0</v>
      </c>
      <c r="S99" s="44">
        <v>0</v>
      </c>
      <c r="T99" s="44">
        <v>0</v>
      </c>
      <c r="U99" s="45">
        <v>0</v>
      </c>
      <c r="V99" s="45">
        <v>2607</v>
      </c>
      <c r="W99" s="45">
        <v>2444.0833333333335</v>
      </c>
      <c r="X99" s="204">
        <v>0.14998082086689682</v>
      </c>
      <c r="Y99" s="190"/>
      <c r="Z99" s="190"/>
      <c r="AA99" s="190"/>
      <c r="AC99" s="415">
        <f t="shared" si="4"/>
        <v>6.6675191815856776</v>
      </c>
    </row>
    <row r="100" spans="1:30">
      <c r="A100" s="29" t="s">
        <v>1139</v>
      </c>
      <c r="B100" s="30" t="s">
        <v>356</v>
      </c>
      <c r="C100" s="6" t="s">
        <v>245</v>
      </c>
      <c r="D100" s="20" t="s">
        <v>246</v>
      </c>
      <c r="E100" s="19" t="s">
        <v>247</v>
      </c>
      <c r="F100" s="19">
        <v>5717</v>
      </c>
      <c r="G100" s="21" t="s">
        <v>2945</v>
      </c>
      <c r="H100" s="21">
        <v>3844</v>
      </c>
      <c r="I100" s="8">
        <f>VLOOKUP(C100,'202310-202403出荷数total2403220951'!B:F,5,0)</f>
        <v>1058</v>
      </c>
      <c r="J100" s="203">
        <f>VLOOKUP(C100,'出荷数2307～2406total241008110618'!B:F,5,0)</f>
        <v>2412</v>
      </c>
      <c r="K100" s="214">
        <f>VLOOKUP(C100,'出荷数2407-2506total250730101950'!B:F,5,0)</f>
        <v>2874</v>
      </c>
      <c r="L100" s="203">
        <f>VLOOKUP(C:C,total260724105509!B:F,5,0)</f>
        <v>3036</v>
      </c>
      <c r="M100" s="392"/>
      <c r="N100" s="8"/>
      <c r="O100" s="21">
        <f t="shared" si="9"/>
        <v>1265</v>
      </c>
      <c r="P100" s="44">
        <v>814</v>
      </c>
      <c r="Q100" s="44">
        <v>150</v>
      </c>
      <c r="R100" s="44">
        <v>3000</v>
      </c>
      <c r="S100" s="44">
        <v>0</v>
      </c>
      <c r="T100" s="44">
        <v>150</v>
      </c>
      <c r="U100" s="45">
        <v>0</v>
      </c>
      <c r="V100" s="45">
        <v>3664</v>
      </c>
      <c r="W100" s="45">
        <v>2399</v>
      </c>
      <c r="X100" s="41">
        <v>3.7297297297297298</v>
      </c>
      <c r="Y100" s="190"/>
      <c r="Z100" s="46"/>
      <c r="AA100" s="46"/>
      <c r="AC100" s="415">
        <f t="shared" si="4"/>
        <v>1.256258234519104</v>
      </c>
    </row>
    <row r="101" spans="1:30">
      <c r="A101" s="29" t="s">
        <v>659</v>
      </c>
      <c r="B101" s="30" t="s">
        <v>356</v>
      </c>
      <c r="C101" s="6" t="s">
        <v>69</v>
      </c>
      <c r="D101" s="20" t="s">
        <v>70</v>
      </c>
      <c r="E101" s="19"/>
      <c r="F101" s="19">
        <v>15469</v>
      </c>
      <c r="G101" s="21">
        <v>8369</v>
      </c>
      <c r="H101" s="21">
        <v>9994</v>
      </c>
      <c r="I101" s="8">
        <f>VLOOKUP(C101,'202310-202403出荷数total2403220951'!B:F,5,0)</f>
        <v>2524</v>
      </c>
      <c r="J101" s="203">
        <f>VLOOKUP(C101,'出荷数2307～2406total241008110618'!B:F,5,0)</f>
        <v>7246</v>
      </c>
      <c r="K101" s="214">
        <f>VLOOKUP(C101,'出荷数2407-2506total250730101950'!B:F,5,0)</f>
        <v>19015</v>
      </c>
      <c r="L101" s="203">
        <f>VLOOKUP(C:C,total260724105509!B:F,5,0)</f>
        <v>6766</v>
      </c>
      <c r="M101" s="392"/>
      <c r="N101" s="213">
        <v>3000</v>
      </c>
      <c r="O101" s="211">
        <v>3000</v>
      </c>
      <c r="P101" s="44">
        <v>6992</v>
      </c>
      <c r="Q101" s="44">
        <v>10540</v>
      </c>
      <c r="R101" s="44">
        <v>6000</v>
      </c>
      <c r="S101" s="44">
        <v>0</v>
      </c>
      <c r="T101" s="44">
        <v>10540</v>
      </c>
      <c r="U101" s="45">
        <v>0</v>
      </c>
      <c r="V101" s="45">
        <v>2452</v>
      </c>
      <c r="W101" s="45">
        <v>-548</v>
      </c>
      <c r="X101" s="41">
        <v>0.96767734553775742</v>
      </c>
      <c r="Y101" s="190"/>
      <c r="Z101" s="46"/>
      <c r="AA101" s="46"/>
      <c r="AC101" s="415">
        <f t="shared" si="4"/>
        <v>1.9201891812001182</v>
      </c>
    </row>
    <row r="102" spans="1:30">
      <c r="A102" s="29" t="s">
        <v>1140</v>
      </c>
      <c r="B102" s="30" t="s">
        <v>356</v>
      </c>
      <c r="C102" s="6" t="s">
        <v>73</v>
      </c>
      <c r="D102" s="20" t="s">
        <v>74</v>
      </c>
      <c r="E102" s="19"/>
      <c r="F102" s="19">
        <v>11345</v>
      </c>
      <c r="G102" s="21">
        <v>11456</v>
      </c>
      <c r="H102" s="21">
        <v>10589</v>
      </c>
      <c r="I102" s="8">
        <f>VLOOKUP(C102,'202310-202403出荷数total2403220951'!B:F,5,0)</f>
        <v>5132</v>
      </c>
      <c r="J102" s="203">
        <f>VLOOKUP(C102,'出荷数2307～2406total241008110618'!B:F,5,0)</f>
        <v>11201</v>
      </c>
      <c r="K102" s="214">
        <f>VLOOKUP(C102,'出荷数2407-2506total250730101950'!B:F,5,0)</f>
        <v>9515</v>
      </c>
      <c r="L102" s="203">
        <f>VLOOKUP(C:C,total260724105509!B:F,5,0)</f>
        <v>7249</v>
      </c>
      <c r="M102" s="392"/>
      <c r="N102" s="8"/>
      <c r="O102" s="21">
        <f>L102/12*5</f>
        <v>3020.416666666667</v>
      </c>
      <c r="P102" s="44">
        <v>3806</v>
      </c>
      <c r="Q102" s="44">
        <v>430</v>
      </c>
      <c r="R102" s="44">
        <v>0</v>
      </c>
      <c r="S102" s="44">
        <v>0</v>
      </c>
      <c r="T102" s="44">
        <v>215</v>
      </c>
      <c r="U102" s="45">
        <v>215</v>
      </c>
      <c r="V102" s="45">
        <v>3591</v>
      </c>
      <c r="W102" s="45">
        <v>570.58333333333303</v>
      </c>
      <c r="X102" s="41">
        <v>1.9046242774566473</v>
      </c>
      <c r="Y102" s="410"/>
      <c r="Z102" s="233"/>
      <c r="AA102" s="233"/>
      <c r="AC102" s="415">
        <f t="shared" si="4"/>
        <v>0.52503793626707129</v>
      </c>
    </row>
    <row r="103" spans="1:30">
      <c r="A103" s="29" t="s">
        <v>1141</v>
      </c>
      <c r="B103" s="30" t="s">
        <v>356</v>
      </c>
      <c r="C103" s="6" t="s">
        <v>32</v>
      </c>
      <c r="D103" s="20" t="s">
        <v>33</v>
      </c>
      <c r="E103" s="19"/>
      <c r="F103" s="19">
        <v>8606</v>
      </c>
      <c r="G103" s="21">
        <v>6179</v>
      </c>
      <c r="H103" s="21">
        <v>5499</v>
      </c>
      <c r="I103" s="213">
        <f>VLOOKUP(C103,'202310-202403出荷数total2403220951'!B:F,5,0)</f>
        <v>6647</v>
      </c>
      <c r="J103" s="203">
        <f>VLOOKUP(C103,'出荷数2307～2406total241008110618'!B:F,5,0)</f>
        <v>8684</v>
      </c>
      <c r="K103" s="214">
        <f>VLOOKUP(C103,'出荷数2407-2506total250730101950'!B:F,5,0)</f>
        <v>11321</v>
      </c>
      <c r="L103" s="203">
        <f>VLOOKUP(C:C,total260724105509!B:F,5,0)</f>
        <v>4645</v>
      </c>
      <c r="M103" s="392"/>
      <c r="N103" s="211">
        <v>5000</v>
      </c>
      <c r="O103" s="211">
        <v>5000</v>
      </c>
      <c r="P103" s="44">
        <v>7994</v>
      </c>
      <c r="Q103" s="44">
        <v>0</v>
      </c>
      <c r="R103" s="44">
        <v>0</v>
      </c>
      <c r="S103" s="44">
        <v>0</v>
      </c>
      <c r="T103" s="44">
        <v>0</v>
      </c>
      <c r="U103" s="45">
        <v>0</v>
      </c>
      <c r="V103" s="45">
        <v>7994</v>
      </c>
      <c r="W103" s="45">
        <v>2994</v>
      </c>
      <c r="X103" s="41">
        <v>0.58106079559669754</v>
      </c>
      <c r="Y103" s="190"/>
      <c r="Z103" s="46"/>
      <c r="AA103" s="46"/>
      <c r="AC103" s="415">
        <f t="shared" si="4"/>
        <v>1.7209903121636168</v>
      </c>
    </row>
    <row r="104" spans="1:30">
      <c r="A104" s="29" t="s">
        <v>1142</v>
      </c>
      <c r="B104" s="30" t="s">
        <v>356</v>
      </c>
      <c r="C104" s="6" t="s">
        <v>34</v>
      </c>
      <c r="D104" s="20" t="s">
        <v>35</v>
      </c>
      <c r="E104" s="19"/>
      <c r="F104" s="19">
        <v>26448</v>
      </c>
      <c r="G104" s="21">
        <v>15181</v>
      </c>
      <c r="H104" s="21">
        <v>9247</v>
      </c>
      <c r="I104" s="213">
        <f>VLOOKUP(C104,'202310-202403出荷数total2403220951'!B:F,5,0)</f>
        <v>6431</v>
      </c>
      <c r="J104" s="203">
        <f>VLOOKUP(C104,'出荷数2307～2406total241008110618'!B:F,5,0)</f>
        <v>11660</v>
      </c>
      <c r="K104" s="214">
        <f>VLOOKUP(C104,'出荷数2407-2506total250730101950'!B:F,5,0)</f>
        <v>12559</v>
      </c>
      <c r="L104" s="203">
        <f>VLOOKUP(C:C,total260724105509!B:F,5,0)</f>
        <v>6164</v>
      </c>
      <c r="M104" s="392"/>
      <c r="N104" s="8"/>
      <c r="O104" s="21">
        <f>L104/12*5</f>
        <v>2568.333333333333</v>
      </c>
      <c r="P104" s="44">
        <v>8842</v>
      </c>
      <c r="Q104" s="44">
        <v>6350</v>
      </c>
      <c r="R104" s="44">
        <v>0</v>
      </c>
      <c r="S104" s="44">
        <v>0</v>
      </c>
      <c r="T104" s="44">
        <v>6320</v>
      </c>
      <c r="U104" s="45">
        <v>30</v>
      </c>
      <c r="V104" s="45">
        <v>2522</v>
      </c>
      <c r="W104" s="45">
        <v>-46.33333333333303</v>
      </c>
      <c r="X104" s="41">
        <v>0.69712734675412802</v>
      </c>
      <c r="Y104" s="190"/>
      <c r="Z104" s="46"/>
      <c r="AA104" s="46"/>
      <c r="AC104" s="415">
        <f t="shared" si="4"/>
        <v>1.4344581440622972</v>
      </c>
    </row>
    <row r="105" spans="1:30">
      <c r="A105" s="29" t="s">
        <v>1143</v>
      </c>
      <c r="B105" s="30" t="s">
        <v>356</v>
      </c>
      <c r="C105" s="6" t="s">
        <v>96</v>
      </c>
      <c r="D105" s="20" t="s">
        <v>97</v>
      </c>
      <c r="E105" s="19" t="s">
        <v>85</v>
      </c>
      <c r="F105" s="19">
        <v>4987</v>
      </c>
      <c r="G105" s="21">
        <v>4565</v>
      </c>
      <c r="H105" s="21">
        <v>4296</v>
      </c>
      <c r="I105" s="8">
        <f>VLOOKUP(C105,'202310-202403出荷数total2403220951'!B:F,5,0)</f>
        <v>1913</v>
      </c>
      <c r="J105" s="203">
        <f>VLOOKUP(C105,'出荷数2307～2406total241008110618'!B:F,5,0)</f>
        <v>4111</v>
      </c>
      <c r="K105" s="214">
        <f>VLOOKUP(C105,'出荷数2407-2506total250730101950'!B:F,5,0)</f>
        <v>4487</v>
      </c>
      <c r="L105" s="203">
        <f>VLOOKUP(C:C,total260724105509!B:F,5,0)</f>
        <v>3540</v>
      </c>
      <c r="M105" s="392"/>
      <c r="N105" s="213">
        <v>1099</v>
      </c>
      <c r="O105" s="211">
        <v>800</v>
      </c>
      <c r="P105" s="44">
        <v>961</v>
      </c>
      <c r="Q105" s="44">
        <v>0</v>
      </c>
      <c r="R105" s="44">
        <v>0</v>
      </c>
      <c r="S105" s="44">
        <v>0</v>
      </c>
      <c r="T105" s="44">
        <v>0</v>
      </c>
      <c r="U105" s="45">
        <v>0</v>
      </c>
      <c r="V105" s="45">
        <v>961</v>
      </c>
      <c r="W105" s="45">
        <v>161</v>
      </c>
      <c r="X105" s="41">
        <v>3.68366285119667</v>
      </c>
      <c r="Y105" s="190"/>
      <c r="Z105" s="46"/>
      <c r="AA105" s="46"/>
      <c r="AC105" s="415">
        <f t="shared" si="4"/>
        <v>0.27146892655367233</v>
      </c>
    </row>
    <row r="106" spans="1:30">
      <c r="A106" s="29" t="s">
        <v>1144</v>
      </c>
      <c r="B106" s="30" t="s">
        <v>356</v>
      </c>
      <c r="C106" s="6" t="s">
        <v>104</v>
      </c>
      <c r="D106" s="20" t="s">
        <v>105</v>
      </c>
      <c r="E106" s="19" t="s">
        <v>85</v>
      </c>
      <c r="F106" s="19">
        <v>4469</v>
      </c>
      <c r="G106" s="21">
        <v>3561</v>
      </c>
      <c r="H106" s="21">
        <v>2720</v>
      </c>
      <c r="I106" s="8">
        <f>VLOOKUP(C106,'202310-202403出荷数total2403220951'!B:F,5,0)</f>
        <v>1133</v>
      </c>
      <c r="J106" s="203">
        <f>VLOOKUP(C106,'出荷数2307～2406total241008110618'!B:F,5,0)</f>
        <v>2199</v>
      </c>
      <c r="K106" s="214">
        <f>VLOOKUP(C106,'出荷数2407-2506total250730101950'!B:F,5,0)</f>
        <v>1800</v>
      </c>
      <c r="L106" s="203">
        <f>VLOOKUP(C:C,total260724105509!B:F,5,0)</f>
        <v>1187</v>
      </c>
      <c r="M106" s="392"/>
      <c r="N106" s="213">
        <v>400</v>
      </c>
      <c r="O106" s="211">
        <v>400</v>
      </c>
      <c r="P106" s="44">
        <v>1050</v>
      </c>
      <c r="Q106" s="44">
        <v>0</v>
      </c>
      <c r="R106" s="44">
        <v>0</v>
      </c>
      <c r="S106" s="44">
        <v>0</v>
      </c>
      <c r="T106" s="44">
        <v>0</v>
      </c>
      <c r="U106" s="45">
        <v>0</v>
      </c>
      <c r="V106" s="45">
        <v>1050</v>
      </c>
      <c r="W106" s="45">
        <v>650</v>
      </c>
      <c r="X106" s="41">
        <v>1.1304761904761904</v>
      </c>
      <c r="Y106" s="190"/>
      <c r="Z106" s="46"/>
      <c r="AA106" s="46"/>
      <c r="AC106" s="415">
        <f t="shared" si="4"/>
        <v>0.88458298230834032</v>
      </c>
    </row>
    <row r="107" spans="1:30" s="268" customFormat="1">
      <c r="A107" s="29" t="s">
        <v>1145</v>
      </c>
      <c r="B107" s="261" t="s">
        <v>356</v>
      </c>
      <c r="C107" s="262" t="s">
        <v>139</v>
      </c>
      <c r="D107" s="263" t="s">
        <v>140</v>
      </c>
      <c r="E107" s="262"/>
      <c r="F107" s="262">
        <v>3436</v>
      </c>
      <c r="G107" s="264">
        <v>2428</v>
      </c>
      <c r="H107" s="264">
        <v>1183</v>
      </c>
      <c r="I107" s="264">
        <f>VLOOKUP(C107,'202310-202403出荷数total2403220951'!B:F,5,0)</f>
        <v>497</v>
      </c>
      <c r="J107" s="264">
        <f>VLOOKUP(C107,'出荷数2307～2406total241008110618'!B:F,5,0)</f>
        <v>844</v>
      </c>
      <c r="K107" s="214">
        <f>VLOOKUP(C107,'出荷数2407-2506total250730101950'!B:F,5,0)</f>
        <v>234</v>
      </c>
      <c r="L107" s="203">
        <f>VLOOKUP(C:C,total260724105509!B:F,5,0)</f>
        <v>133</v>
      </c>
      <c r="M107" s="392" t="str">
        <f>VLOOKUP(C:C,処分売価!A:P,15,0)</f>
        <v>処分品</v>
      </c>
      <c r="N107" s="8"/>
      <c r="O107" s="21">
        <f t="shared" ref="O107:O121" si="10">L107/12*5</f>
        <v>55.416666666666671</v>
      </c>
      <c r="P107" s="264">
        <v>88</v>
      </c>
      <c r="Q107" s="264">
        <v>0</v>
      </c>
      <c r="R107" s="264">
        <v>0</v>
      </c>
      <c r="S107" s="264">
        <v>0</v>
      </c>
      <c r="T107" s="264">
        <v>0</v>
      </c>
      <c r="U107" s="265">
        <v>0</v>
      </c>
      <c r="V107" s="265">
        <v>88</v>
      </c>
      <c r="W107" s="265">
        <v>32.583333333333329</v>
      </c>
      <c r="X107" s="266">
        <v>1.5113636363636365</v>
      </c>
      <c r="Y107" s="190"/>
      <c r="Z107" s="267"/>
      <c r="AA107" s="267"/>
      <c r="AB107" s="37"/>
      <c r="AC107" s="423">
        <f t="shared" si="4"/>
        <v>0.66165413533834583</v>
      </c>
      <c r="AD107" s="37"/>
    </row>
    <row r="108" spans="1:30">
      <c r="A108" s="29" t="s">
        <v>1146</v>
      </c>
      <c r="B108" s="30" t="s">
        <v>356</v>
      </c>
      <c r="C108" s="6" t="s">
        <v>92</v>
      </c>
      <c r="D108" s="20" t="s">
        <v>90</v>
      </c>
      <c r="E108" s="19" t="s">
        <v>93</v>
      </c>
      <c r="F108" s="19">
        <v>3834</v>
      </c>
      <c r="G108" s="21">
        <v>3768</v>
      </c>
      <c r="H108" s="21">
        <v>3134</v>
      </c>
      <c r="I108" s="8">
        <f>VLOOKUP(C108,'202310-202403出荷数total2403220951'!B:F,5,0)</f>
        <v>1422</v>
      </c>
      <c r="J108" s="203">
        <f>VLOOKUP(C108,'出荷数2307～2406total241008110618'!B:F,5,0)</f>
        <v>2838</v>
      </c>
      <c r="K108" s="214">
        <f>VLOOKUP(C108,'出荷数2407-2506total250730101950'!B:F,5,0)</f>
        <v>2296</v>
      </c>
      <c r="L108" s="203">
        <f>VLOOKUP(C:C,total260724105509!B:F,5,0)</f>
        <v>1917</v>
      </c>
      <c r="M108" s="392"/>
      <c r="N108" s="8"/>
      <c r="O108" s="21">
        <f t="shared" si="10"/>
        <v>798.75</v>
      </c>
      <c r="P108" s="44">
        <v>4191</v>
      </c>
      <c r="Q108" s="44">
        <v>0</v>
      </c>
      <c r="R108" s="44">
        <v>0</v>
      </c>
      <c r="S108" s="44">
        <v>0</v>
      </c>
      <c r="T108" s="44">
        <v>0</v>
      </c>
      <c r="U108" s="45">
        <v>0</v>
      </c>
      <c r="V108" s="45">
        <v>4191</v>
      </c>
      <c r="W108" s="45">
        <v>3392.25</v>
      </c>
      <c r="X108" s="41">
        <v>0.4574087329992842</v>
      </c>
      <c r="Y108" s="190"/>
      <c r="Z108" s="46"/>
      <c r="AA108" s="46"/>
      <c r="AC108" s="415">
        <f t="shared" si="4"/>
        <v>2.1862284820031297</v>
      </c>
    </row>
    <row r="109" spans="1:30">
      <c r="A109" s="29" t="s">
        <v>1147</v>
      </c>
      <c r="B109" s="30" t="s">
        <v>356</v>
      </c>
      <c r="C109" s="6" t="s">
        <v>174</v>
      </c>
      <c r="D109" s="20" t="s">
        <v>175</v>
      </c>
      <c r="E109" s="19" t="s">
        <v>176</v>
      </c>
      <c r="F109" s="19">
        <v>1141</v>
      </c>
      <c r="G109" s="21">
        <v>1380</v>
      </c>
      <c r="H109" s="21">
        <v>1568</v>
      </c>
      <c r="I109" s="8">
        <f>VLOOKUP(C109,'202310-202403出荷数total2403220951'!B:F,5,0)</f>
        <v>1204</v>
      </c>
      <c r="J109" s="203">
        <f>VLOOKUP(C109,'出荷数2307～2406total241008110618'!B:F,5,0)</f>
        <v>2134</v>
      </c>
      <c r="K109" s="214">
        <f>VLOOKUP(C109,'出荷数2407-2506total250730101950'!B:F,5,0)</f>
        <v>1204</v>
      </c>
      <c r="L109" s="203">
        <f>VLOOKUP(C:C,total260724105509!B:F,5,0)</f>
        <v>799</v>
      </c>
      <c r="M109" s="392"/>
      <c r="N109" s="8"/>
      <c r="O109" s="21">
        <f t="shared" si="10"/>
        <v>332.91666666666663</v>
      </c>
      <c r="P109" s="44">
        <v>2444</v>
      </c>
      <c r="Q109" s="44">
        <v>0</v>
      </c>
      <c r="R109" s="44">
        <v>0</v>
      </c>
      <c r="S109" s="44">
        <v>0</v>
      </c>
      <c r="T109" s="44">
        <v>0</v>
      </c>
      <c r="U109" s="45">
        <v>0</v>
      </c>
      <c r="V109" s="45">
        <v>2444</v>
      </c>
      <c r="W109" s="45">
        <v>2111.0833333333335</v>
      </c>
      <c r="X109" s="41">
        <v>0.32692307692307693</v>
      </c>
      <c r="Y109" s="190"/>
      <c r="Z109" s="46"/>
      <c r="AA109" s="46"/>
      <c r="AC109" s="415">
        <f t="shared" si="4"/>
        <v>3.0588235294117645</v>
      </c>
    </row>
    <row r="110" spans="1:30">
      <c r="A110" s="29" t="s">
        <v>1148</v>
      </c>
      <c r="B110" s="30" t="s">
        <v>356</v>
      </c>
      <c r="C110" s="6" t="s">
        <v>227</v>
      </c>
      <c r="D110" s="20" t="s">
        <v>228</v>
      </c>
      <c r="E110" s="19"/>
      <c r="F110" s="19">
        <v>20122</v>
      </c>
      <c r="G110" s="21">
        <v>13815</v>
      </c>
      <c r="H110" s="21">
        <v>12730</v>
      </c>
      <c r="I110" s="8">
        <f>VLOOKUP(C110,'202310-202403出荷数total2403220951'!B:F,5,0)</f>
        <v>6615</v>
      </c>
      <c r="J110" s="203">
        <f>VLOOKUP(C110,'出荷数2307～2406total241008110618'!B:F,5,0)</f>
        <v>11025</v>
      </c>
      <c r="K110" s="214">
        <f>VLOOKUP(C110,'出荷数2407-2506total250730101950'!B:F,5,0)</f>
        <v>11632</v>
      </c>
      <c r="L110" s="203">
        <f>VLOOKUP(C:C,total260724105509!B:F,5,0)</f>
        <v>10494</v>
      </c>
      <c r="M110" s="392"/>
      <c r="N110" s="8"/>
      <c r="O110" s="21">
        <f t="shared" si="10"/>
        <v>4372.5</v>
      </c>
      <c r="P110" s="44">
        <v>7048</v>
      </c>
      <c r="Q110" s="44">
        <v>9010</v>
      </c>
      <c r="R110" s="44">
        <v>0</v>
      </c>
      <c r="S110" s="44">
        <v>0</v>
      </c>
      <c r="T110" s="44">
        <v>4710</v>
      </c>
      <c r="U110" s="45">
        <v>4300</v>
      </c>
      <c r="V110" s="45">
        <v>2338</v>
      </c>
      <c r="W110" s="45">
        <v>-2034.5</v>
      </c>
      <c r="X110" s="41">
        <v>1.4889330306469921</v>
      </c>
      <c r="Y110" s="190"/>
      <c r="Z110" s="46"/>
      <c r="AA110" s="46"/>
      <c r="AC110" s="415">
        <f t="shared" si="4"/>
        <v>0.67162187916904903</v>
      </c>
    </row>
    <row r="111" spans="1:30">
      <c r="A111" s="29" t="s">
        <v>1149</v>
      </c>
      <c r="B111" s="30" t="s">
        <v>356</v>
      </c>
      <c r="C111" s="7" t="s">
        <v>207</v>
      </c>
      <c r="D111" s="20" t="s">
        <v>208</v>
      </c>
      <c r="E111" s="19"/>
      <c r="F111" s="19">
        <v>2188</v>
      </c>
      <c r="G111" s="21">
        <v>2374</v>
      </c>
      <c r="H111" s="21">
        <v>3519</v>
      </c>
      <c r="I111" s="213">
        <f>VLOOKUP(C111,'202310-202403出荷数total2403220951'!B:F,5,0)</f>
        <v>3456</v>
      </c>
      <c r="J111" s="203">
        <f>VLOOKUP(C111,'出荷数2307～2406total241008110618'!B:F,5,0)</f>
        <v>6765</v>
      </c>
      <c r="K111" s="214">
        <f>VLOOKUP(C111,'出荷数2407-2506total250730101950'!B:F,5,0)</f>
        <v>6403</v>
      </c>
      <c r="L111" s="203">
        <f>VLOOKUP(C:C,total260724105509!B:F,5,0)</f>
        <v>6493</v>
      </c>
      <c r="M111" s="392"/>
      <c r="N111" s="211"/>
      <c r="O111" s="21">
        <f t="shared" si="10"/>
        <v>2705.416666666667</v>
      </c>
      <c r="P111" s="44">
        <v>2646</v>
      </c>
      <c r="Q111" s="44">
        <v>2220</v>
      </c>
      <c r="R111" s="44">
        <v>3000</v>
      </c>
      <c r="S111" s="44">
        <v>0</v>
      </c>
      <c r="T111" s="44">
        <v>2140</v>
      </c>
      <c r="U111" s="45">
        <v>80</v>
      </c>
      <c r="V111" s="45">
        <v>3506</v>
      </c>
      <c r="W111" s="45">
        <v>800.58333333333303</v>
      </c>
      <c r="X111" s="41">
        <v>2.4538926681783826</v>
      </c>
      <c r="Y111" s="190"/>
      <c r="Z111" s="46" t="s">
        <v>2746</v>
      </c>
      <c r="AA111" s="46"/>
      <c r="AC111" s="415">
        <f t="shared" si="4"/>
        <v>0.86955182504235329</v>
      </c>
    </row>
    <row r="112" spans="1:30" s="402" customFormat="1" ht="15.75">
      <c r="A112" s="29" t="s">
        <v>1150</v>
      </c>
      <c r="B112" s="394" t="s">
        <v>356</v>
      </c>
      <c r="C112" s="395" t="s">
        <v>94</v>
      </c>
      <c r="D112" s="396" t="s">
        <v>90</v>
      </c>
      <c r="E112" s="395" t="s">
        <v>95</v>
      </c>
      <c r="F112" s="395">
        <v>610</v>
      </c>
      <c r="G112" s="397">
        <v>664</v>
      </c>
      <c r="H112" s="397">
        <v>658</v>
      </c>
      <c r="I112" s="397">
        <f>VLOOKUP(C112,'202310-202403出荷数total2403220951'!B:F,5,0)</f>
        <v>2</v>
      </c>
      <c r="J112" s="397">
        <f>VLOOKUP(C112,'出荷数2307～2406total241008110618'!B:F,5,0)</f>
        <v>92</v>
      </c>
      <c r="K112" s="397" t="e">
        <f>VLOOKUP(C112,'出荷数2407-2506total250730101950'!B:F,5,0)</f>
        <v>#N/A</v>
      </c>
      <c r="L112" s="397" t="e">
        <f>VLOOKUP(C:C,total260724105509!B:F,5,0)</f>
        <v>#N/A</v>
      </c>
      <c r="M112" s="398"/>
      <c r="N112" s="397"/>
      <c r="O112" s="397" t="e">
        <f t="shared" si="10"/>
        <v>#N/A</v>
      </c>
      <c r="P112" s="397">
        <v>0</v>
      </c>
      <c r="Q112" s="397">
        <v>0</v>
      </c>
      <c r="R112" s="397">
        <v>0</v>
      </c>
      <c r="S112" s="397">
        <v>0</v>
      </c>
      <c r="T112" s="397">
        <v>0</v>
      </c>
      <c r="U112" s="399">
        <v>0</v>
      </c>
      <c r="V112" s="399">
        <v>0</v>
      </c>
      <c r="W112" s="399" t="e">
        <v>#N/A</v>
      </c>
      <c r="X112" s="400" t="e">
        <v>#N/A</v>
      </c>
      <c r="Y112" s="190"/>
      <c r="Z112" s="401"/>
      <c r="AA112" s="401"/>
      <c r="AC112" s="417" t="e">
        <f t="shared" si="4"/>
        <v>#N/A</v>
      </c>
    </row>
    <row r="113" spans="1:29">
      <c r="A113" s="29" t="s">
        <v>1151</v>
      </c>
      <c r="B113" s="30" t="s">
        <v>356</v>
      </c>
      <c r="C113" s="6" t="s">
        <v>114</v>
      </c>
      <c r="D113" s="20" t="s">
        <v>115</v>
      </c>
      <c r="E113" s="19" t="s">
        <v>116</v>
      </c>
      <c r="F113" s="19">
        <v>2505</v>
      </c>
      <c r="G113" s="21">
        <v>4870</v>
      </c>
      <c r="H113" s="21">
        <v>3766</v>
      </c>
      <c r="I113" s="8">
        <f>VLOOKUP(C113,'202310-202403出荷数total2403220951'!B:F,5,0)</f>
        <v>1473</v>
      </c>
      <c r="J113" s="203">
        <f>VLOOKUP(C113,'出荷数2307～2406total241008110618'!B:F,5,0)</f>
        <v>2704</v>
      </c>
      <c r="K113" s="214">
        <f>VLOOKUP(C113,'出荷数2407-2506total250730101950'!B:F,5,0)</f>
        <v>2884</v>
      </c>
      <c r="L113" s="203">
        <f>VLOOKUP(C:C,total260724105509!B:F,5,0)</f>
        <v>2471</v>
      </c>
      <c r="M113" s="392"/>
      <c r="N113" s="8"/>
      <c r="O113" s="21">
        <f t="shared" si="10"/>
        <v>1029.5833333333333</v>
      </c>
      <c r="P113" s="44">
        <v>3606</v>
      </c>
      <c r="Q113" s="44">
        <v>290</v>
      </c>
      <c r="R113" s="44">
        <v>0</v>
      </c>
      <c r="S113" s="44">
        <v>0</v>
      </c>
      <c r="T113" s="44">
        <v>440</v>
      </c>
      <c r="U113" s="45">
        <v>-150</v>
      </c>
      <c r="V113" s="45">
        <v>3166</v>
      </c>
      <c r="W113" s="45">
        <v>2136.416666666667</v>
      </c>
      <c r="X113" s="41">
        <v>0.68524681087077088</v>
      </c>
      <c r="Y113" s="190"/>
      <c r="Z113" s="46"/>
      <c r="AA113" s="46"/>
      <c r="AC113" s="415">
        <f t="shared" si="4"/>
        <v>1.4593282072035614</v>
      </c>
    </row>
    <row r="114" spans="1:29">
      <c r="A114" s="29" t="s">
        <v>1152</v>
      </c>
      <c r="B114" s="30" t="s">
        <v>356</v>
      </c>
      <c r="C114" s="6" t="s">
        <v>658</v>
      </c>
      <c r="D114" s="20" t="s">
        <v>88</v>
      </c>
      <c r="E114" s="19" t="s">
        <v>85</v>
      </c>
      <c r="F114" s="19">
        <v>2515</v>
      </c>
      <c r="G114" s="21">
        <v>2362</v>
      </c>
      <c r="H114" s="21">
        <v>2403</v>
      </c>
      <c r="I114" s="8">
        <f>VLOOKUP(C114,'202310-202403出荷数total2403220951'!B:F,5,0)</f>
        <v>604</v>
      </c>
      <c r="J114" s="203">
        <f>VLOOKUP(C114,'出荷数2307～2406total241008110618'!B:F,5,0)</f>
        <v>1409</v>
      </c>
      <c r="K114" s="214">
        <f>VLOOKUP(C114,'出荷数2407-2506total250730101950'!B:F,5,0)</f>
        <v>1510</v>
      </c>
      <c r="L114" s="203">
        <f>VLOOKUP(C:C,total260724105509!B:F,5,0)</f>
        <v>1108</v>
      </c>
      <c r="M114" s="392"/>
      <c r="N114" s="8"/>
      <c r="O114" s="21">
        <f t="shared" si="10"/>
        <v>461.66666666666663</v>
      </c>
      <c r="P114" s="44">
        <v>989</v>
      </c>
      <c r="Q114" s="44">
        <v>0</v>
      </c>
      <c r="R114" s="44">
        <v>0</v>
      </c>
      <c r="S114" s="44">
        <v>0</v>
      </c>
      <c r="T114" s="44">
        <v>0</v>
      </c>
      <c r="U114" s="45">
        <v>0</v>
      </c>
      <c r="V114" s="45">
        <v>989</v>
      </c>
      <c r="W114" s="45">
        <v>527.33333333333337</v>
      </c>
      <c r="X114" s="41">
        <v>1.1203235591506573</v>
      </c>
      <c r="Y114" s="190"/>
      <c r="Z114" s="46"/>
      <c r="AA114" s="46"/>
      <c r="AC114" s="415">
        <f t="shared" si="4"/>
        <v>0.89259927797833938</v>
      </c>
    </row>
    <row r="115" spans="1:29">
      <c r="A115" s="29" t="s">
        <v>1153</v>
      </c>
      <c r="B115" s="30" t="s">
        <v>356</v>
      </c>
      <c r="C115" s="7" t="s">
        <v>194</v>
      </c>
      <c r="D115" s="20" t="s">
        <v>195</v>
      </c>
      <c r="E115" s="20" t="s">
        <v>193</v>
      </c>
      <c r="F115" s="19">
        <v>1160</v>
      </c>
      <c r="G115" s="21">
        <v>1062</v>
      </c>
      <c r="H115" s="21">
        <v>1314</v>
      </c>
      <c r="I115" s="8">
        <f>VLOOKUP(C115,'202310-202403出荷数total2403220951'!B:F,5,0)</f>
        <v>771</v>
      </c>
      <c r="J115" s="203">
        <f>VLOOKUP(C115,'出荷数2307～2406total241008110618'!B:F,5,0)</f>
        <v>1161</v>
      </c>
      <c r="K115" s="214">
        <f>VLOOKUP(C115,'出荷数2407-2506total250730101950'!B:F,5,0)</f>
        <v>931</v>
      </c>
      <c r="L115" s="203">
        <f>VLOOKUP(C:C,total260724105509!B:F,5,0)</f>
        <v>660</v>
      </c>
      <c r="M115" s="392"/>
      <c r="N115" s="8"/>
      <c r="O115" s="21">
        <f t="shared" si="10"/>
        <v>275</v>
      </c>
      <c r="P115" s="44">
        <v>1152</v>
      </c>
      <c r="Q115" s="44">
        <v>0</v>
      </c>
      <c r="R115" s="44">
        <v>0</v>
      </c>
      <c r="S115" s="44">
        <v>0</v>
      </c>
      <c r="T115" s="44">
        <v>0</v>
      </c>
      <c r="U115" s="45">
        <v>0</v>
      </c>
      <c r="V115" s="45">
        <v>1152</v>
      </c>
      <c r="W115" s="45">
        <v>877</v>
      </c>
      <c r="X115" s="41">
        <v>0.57291666666666663</v>
      </c>
      <c r="Y115" s="190"/>
      <c r="Z115" s="46"/>
      <c r="AA115" s="46"/>
      <c r="AC115" s="415">
        <f t="shared" si="4"/>
        <v>1.7454545454545454</v>
      </c>
    </row>
    <row r="116" spans="1:29">
      <c r="A116" s="29" t="s">
        <v>1154</v>
      </c>
      <c r="B116" s="30" t="s">
        <v>356</v>
      </c>
      <c r="C116" s="6" t="s">
        <v>46</v>
      </c>
      <c r="D116" s="20" t="s">
        <v>47</v>
      </c>
      <c r="E116" s="19"/>
      <c r="F116" s="19">
        <v>30381</v>
      </c>
      <c r="G116" s="21">
        <v>22737</v>
      </c>
      <c r="H116" s="21">
        <v>13195</v>
      </c>
      <c r="I116" s="8">
        <f>VLOOKUP(C116,'202310-202403出荷数total2403220951'!B:F,5,0)</f>
        <v>1959</v>
      </c>
      <c r="J116" s="203">
        <f>VLOOKUP(C116,'出荷数2307～2406total241008110618'!B:F,5,0)</f>
        <v>9594</v>
      </c>
      <c r="K116" s="214">
        <f>VLOOKUP(C116,'出荷数2407-2506total250730101950'!B:F,5,0)</f>
        <v>20821</v>
      </c>
      <c r="L116" s="203">
        <f>VLOOKUP(C:C,total260724105509!B:F,5,0)</f>
        <v>8907</v>
      </c>
      <c r="M116" s="392"/>
      <c r="N116" s="8"/>
      <c r="O116" s="21">
        <f t="shared" si="10"/>
        <v>3711.25</v>
      </c>
      <c r="P116" s="44">
        <v>7006</v>
      </c>
      <c r="Q116" s="44">
        <v>6900</v>
      </c>
      <c r="R116" s="44">
        <v>5000</v>
      </c>
      <c r="S116" s="44">
        <v>0</v>
      </c>
      <c r="T116" s="44">
        <v>6900</v>
      </c>
      <c r="U116" s="45">
        <v>0</v>
      </c>
      <c r="V116" s="45">
        <v>5106</v>
      </c>
      <c r="W116" s="45">
        <v>1394.75</v>
      </c>
      <c r="X116" s="41">
        <v>1.271338852412218</v>
      </c>
      <c r="Y116" s="190"/>
      <c r="Z116" s="46"/>
      <c r="AA116" s="46"/>
      <c r="AC116" s="415">
        <f t="shared" si="4"/>
        <v>1.3479285954866957</v>
      </c>
    </row>
    <row r="117" spans="1:29" s="402" customFormat="1" ht="15.75">
      <c r="A117" s="29" t="s">
        <v>1155</v>
      </c>
      <c r="B117" s="394" t="s">
        <v>356</v>
      </c>
      <c r="C117" s="395" t="s">
        <v>239</v>
      </c>
      <c r="D117" s="396" t="s">
        <v>240</v>
      </c>
      <c r="E117" s="395"/>
      <c r="F117" s="395">
        <v>12020</v>
      </c>
      <c r="G117" s="397">
        <v>7464</v>
      </c>
      <c r="H117" s="397">
        <v>4812</v>
      </c>
      <c r="I117" s="397">
        <f>VLOOKUP(C117,'202310-202403出荷数total2403220951'!B:F,5,0)</f>
        <v>1216</v>
      </c>
      <c r="J117" s="397">
        <f>VLOOKUP(C117,'出荷数2307～2406total241008110618'!B:F,5,0)</f>
        <v>1820</v>
      </c>
      <c r="K117" s="397" t="e">
        <f>VLOOKUP(C117,'出荷数2407-2506total250730101950'!B:F,5,0)</f>
        <v>#N/A</v>
      </c>
      <c r="L117" s="397" t="e">
        <f>VLOOKUP(C:C,total260724105509!B:F,5,0)</f>
        <v>#N/A</v>
      </c>
      <c r="M117" s="398"/>
      <c r="N117" s="397"/>
      <c r="O117" s="397" t="e">
        <f t="shared" si="10"/>
        <v>#N/A</v>
      </c>
      <c r="P117" s="397">
        <v>0</v>
      </c>
      <c r="Q117" s="397">
        <v>0</v>
      </c>
      <c r="R117" s="397">
        <v>0</v>
      </c>
      <c r="S117" s="397">
        <v>0</v>
      </c>
      <c r="T117" s="397">
        <v>0</v>
      </c>
      <c r="U117" s="399">
        <v>0</v>
      </c>
      <c r="V117" s="399">
        <v>0</v>
      </c>
      <c r="W117" s="399" t="e">
        <v>#N/A</v>
      </c>
      <c r="X117" s="400" t="e">
        <v>#N/A</v>
      </c>
      <c r="Y117" s="190"/>
      <c r="Z117" s="401"/>
      <c r="AA117" s="401"/>
      <c r="AC117" s="417" t="e">
        <f t="shared" si="4"/>
        <v>#N/A</v>
      </c>
    </row>
    <row r="118" spans="1:29">
      <c r="A118" s="29" t="s">
        <v>1156</v>
      </c>
      <c r="B118" s="30" t="s">
        <v>356</v>
      </c>
      <c r="C118" s="7" t="s">
        <v>201</v>
      </c>
      <c r="D118" s="20" t="s">
        <v>202</v>
      </c>
      <c r="E118" s="19"/>
      <c r="F118" s="19">
        <v>32322</v>
      </c>
      <c r="G118" s="21">
        <v>22492</v>
      </c>
      <c r="H118" s="21">
        <v>17877</v>
      </c>
      <c r="I118" s="213">
        <f>VLOOKUP(C118,'202310-202403出荷数total2403220951'!B:F,5,0)</f>
        <v>11946</v>
      </c>
      <c r="J118" s="203">
        <f>VLOOKUP(C118,'出荷数2307～2406total241008110618'!B:F,5,0)</f>
        <v>15273</v>
      </c>
      <c r="K118" s="214">
        <f>VLOOKUP(C118,'出荷数2407-2506total250730101950'!B:F,5,0)</f>
        <v>18289</v>
      </c>
      <c r="L118" s="203">
        <f>VLOOKUP(C:C,total260724105509!B:F,5,0)</f>
        <v>15952</v>
      </c>
      <c r="M118" s="392"/>
      <c r="N118" s="8"/>
      <c r="O118" s="21">
        <f t="shared" si="10"/>
        <v>6646.6666666666661</v>
      </c>
      <c r="P118" s="44">
        <v>12470</v>
      </c>
      <c r="Q118" s="44">
        <v>10990</v>
      </c>
      <c r="R118" s="44">
        <v>0</v>
      </c>
      <c r="S118" s="44">
        <v>0</v>
      </c>
      <c r="T118" s="44">
        <v>11440</v>
      </c>
      <c r="U118" s="45">
        <v>-450</v>
      </c>
      <c r="V118" s="45">
        <v>1030</v>
      </c>
      <c r="W118" s="45">
        <v>-5616.6666666666661</v>
      </c>
      <c r="X118" s="41">
        <v>1.2792301523656777</v>
      </c>
      <c r="Y118" s="190"/>
      <c r="Z118" s="46"/>
      <c r="AA118" s="46"/>
      <c r="AC118" s="415">
        <f t="shared" si="4"/>
        <v>0.78172016048144433</v>
      </c>
    </row>
    <row r="119" spans="1:29">
      <c r="A119" s="29" t="s">
        <v>1157</v>
      </c>
      <c r="B119" s="30" t="s">
        <v>356</v>
      </c>
      <c r="C119" s="6" t="s">
        <v>225</v>
      </c>
      <c r="D119" s="20" t="s">
        <v>226</v>
      </c>
      <c r="E119" s="19"/>
      <c r="F119" s="19">
        <v>16392</v>
      </c>
      <c r="G119" s="21">
        <v>8729</v>
      </c>
      <c r="H119" s="21">
        <v>6163</v>
      </c>
      <c r="I119" s="8">
        <f>VLOOKUP(C119,'202310-202403出荷数total2403220951'!B:F,5,0)</f>
        <v>1918</v>
      </c>
      <c r="J119" s="203">
        <f>VLOOKUP(C119,'出荷数2307～2406total241008110618'!B:F,5,0)</f>
        <v>3232</v>
      </c>
      <c r="K119" s="214">
        <f>VLOOKUP(C119,'出荷数2407-2506total250730101950'!B:F,5,0)</f>
        <v>1474</v>
      </c>
      <c r="L119" s="203">
        <f>VLOOKUP(C:C,total260724105509!B:F,5,0)</f>
        <v>2423</v>
      </c>
      <c r="M119" s="392"/>
      <c r="N119" s="8"/>
      <c r="O119" s="21">
        <f t="shared" si="10"/>
        <v>1009.5833333333333</v>
      </c>
      <c r="P119" s="44">
        <v>3345</v>
      </c>
      <c r="Q119" s="44">
        <v>1220</v>
      </c>
      <c r="R119" s="44">
        <v>0</v>
      </c>
      <c r="S119" s="44">
        <v>0</v>
      </c>
      <c r="T119" s="44">
        <v>1360</v>
      </c>
      <c r="U119" s="45">
        <v>-140</v>
      </c>
      <c r="V119" s="45">
        <v>1985</v>
      </c>
      <c r="W119" s="45">
        <v>975.41666666666674</v>
      </c>
      <c r="X119" s="41">
        <v>0.72436472346786251</v>
      </c>
      <c r="Y119" s="190"/>
      <c r="Z119" s="46"/>
      <c r="AA119" s="46"/>
      <c r="AC119" s="415">
        <f t="shared" si="4"/>
        <v>1.3805200165084606</v>
      </c>
    </row>
    <row r="120" spans="1:29">
      <c r="A120" s="29" t="s">
        <v>1158</v>
      </c>
      <c r="B120" s="30" t="s">
        <v>356</v>
      </c>
      <c r="C120" s="6" t="s">
        <v>229</v>
      </c>
      <c r="D120" s="20" t="s">
        <v>230</v>
      </c>
      <c r="E120" s="19"/>
      <c r="F120" s="19">
        <v>33602</v>
      </c>
      <c r="G120" s="21">
        <v>26584</v>
      </c>
      <c r="H120" s="21">
        <v>12940</v>
      </c>
      <c r="I120" s="213">
        <f>VLOOKUP(C120,'202310-202403出荷数total2403220951'!B:F,5,0)</f>
        <v>8232</v>
      </c>
      <c r="J120" s="203">
        <f>VLOOKUP(C120,'出荷数2307～2406total241008110618'!B:F,5,0)</f>
        <v>9834</v>
      </c>
      <c r="K120" s="214">
        <f>VLOOKUP(C120,'出荷数2407-2506total250730101950'!B:F,5,0)</f>
        <v>10136</v>
      </c>
      <c r="L120" s="203">
        <f>VLOOKUP(C:C,total260724105509!B:F,5,0)</f>
        <v>10820</v>
      </c>
      <c r="M120" s="392"/>
      <c r="N120" s="8"/>
      <c r="O120" s="21">
        <f t="shared" si="10"/>
        <v>4508.333333333333</v>
      </c>
      <c r="P120" s="44">
        <v>8673</v>
      </c>
      <c r="Q120" s="44">
        <v>9260</v>
      </c>
      <c r="R120" s="44">
        <v>0</v>
      </c>
      <c r="S120" s="44">
        <v>0</v>
      </c>
      <c r="T120" s="44">
        <v>10380</v>
      </c>
      <c r="U120" s="45">
        <v>-1120</v>
      </c>
      <c r="V120" s="45">
        <v>-1707</v>
      </c>
      <c r="W120" s="45">
        <v>-6215.333333333333</v>
      </c>
      <c r="X120" s="41">
        <v>1.2475498674045891</v>
      </c>
      <c r="Y120" s="190"/>
      <c r="Z120" s="46"/>
      <c r="AA120" s="46"/>
      <c r="AC120" s="415">
        <f t="shared" si="4"/>
        <v>0.80157116451016641</v>
      </c>
    </row>
    <row r="121" spans="1:29">
      <c r="A121" s="29" t="s">
        <v>1159</v>
      </c>
      <c r="B121" s="30" t="s">
        <v>356</v>
      </c>
      <c r="C121" s="17" t="s">
        <v>8</v>
      </c>
      <c r="D121" s="24" t="s">
        <v>9</v>
      </c>
      <c r="E121" s="23" t="s">
        <v>10</v>
      </c>
      <c r="F121" s="19">
        <v>3667</v>
      </c>
      <c r="G121" s="21">
        <v>3344</v>
      </c>
      <c r="H121" s="21">
        <v>5204</v>
      </c>
      <c r="I121" s="8">
        <f>VLOOKUP(C121,'202310-202403出荷数total2403220951'!B:F,5,0)</f>
        <v>1501</v>
      </c>
      <c r="J121" s="203">
        <f>VLOOKUP(C121,'出荷数2307～2406total241008110618'!B:F,5,0)</f>
        <v>3472</v>
      </c>
      <c r="K121" s="214">
        <f>VLOOKUP(C121,'出荷数2407-2506total250730101950'!B:F,5,0)</f>
        <v>6664</v>
      </c>
      <c r="L121" s="203">
        <f>VLOOKUP(C:C,total260724105509!B:F,5,0)</f>
        <v>3692</v>
      </c>
      <c r="M121" s="392"/>
      <c r="N121" s="8"/>
      <c r="O121" s="21">
        <f t="shared" si="10"/>
        <v>1538.3333333333335</v>
      </c>
      <c r="P121" s="44">
        <v>4286</v>
      </c>
      <c r="Q121" s="44">
        <v>200</v>
      </c>
      <c r="R121" s="44">
        <v>0</v>
      </c>
      <c r="S121" s="44">
        <v>0</v>
      </c>
      <c r="T121" s="44">
        <v>300</v>
      </c>
      <c r="U121" s="45">
        <v>-100</v>
      </c>
      <c r="V121" s="45">
        <v>3986</v>
      </c>
      <c r="W121" s="45">
        <v>2447.6666666666665</v>
      </c>
      <c r="X121" s="41">
        <v>0.86140923938404101</v>
      </c>
      <c r="Y121" s="190"/>
      <c r="Z121" s="46"/>
      <c r="AA121" s="46"/>
      <c r="AC121" s="415">
        <f t="shared" si="4"/>
        <v>1.1608884073672807</v>
      </c>
    </row>
    <row r="122" spans="1:29">
      <c r="A122" s="29" t="s">
        <v>1160</v>
      </c>
      <c r="B122" s="30" t="s">
        <v>356</v>
      </c>
      <c r="C122" s="6" t="s">
        <v>106</v>
      </c>
      <c r="D122" s="20" t="s">
        <v>105</v>
      </c>
      <c r="E122" s="19" t="s">
        <v>93</v>
      </c>
      <c r="F122" s="19">
        <v>3839</v>
      </c>
      <c r="G122" s="21">
        <v>2940</v>
      </c>
      <c r="H122" s="21">
        <v>2342</v>
      </c>
      <c r="I122" s="8">
        <f>VLOOKUP(C122,'202310-202403出荷数total2403220951'!B:F,5,0)</f>
        <v>945</v>
      </c>
      <c r="J122" s="203">
        <f>VLOOKUP(C122,'出荷数2307～2406total241008110618'!B:F,5,0)</f>
        <v>2048</v>
      </c>
      <c r="K122" s="214">
        <f>VLOOKUP(C122,'出荷数2407-2506total250730101950'!B:F,5,0)</f>
        <v>1799</v>
      </c>
      <c r="L122" s="203">
        <f>VLOOKUP(C:C,total260724105509!B:F,5,0)</f>
        <v>1341</v>
      </c>
      <c r="M122" s="392"/>
      <c r="N122" s="213">
        <v>400</v>
      </c>
      <c r="O122" s="211">
        <v>400</v>
      </c>
      <c r="P122" s="44">
        <v>2995</v>
      </c>
      <c r="Q122" s="44">
        <v>0</v>
      </c>
      <c r="R122" s="44">
        <v>0</v>
      </c>
      <c r="S122" s="44">
        <v>0</v>
      </c>
      <c r="T122" s="44">
        <v>0</v>
      </c>
      <c r="U122" s="45">
        <v>0</v>
      </c>
      <c r="V122" s="45">
        <v>2995</v>
      </c>
      <c r="W122" s="45">
        <v>2595</v>
      </c>
      <c r="X122" s="41">
        <v>0.44774624373956595</v>
      </c>
      <c r="Y122" s="190"/>
      <c r="Z122" s="46"/>
      <c r="AA122" s="46"/>
      <c r="AC122" s="415">
        <f t="shared" si="4"/>
        <v>2.233407904548844</v>
      </c>
    </row>
    <row r="123" spans="1:29" s="402" customFormat="1" ht="15.75">
      <c r="A123" s="29" t="s">
        <v>1161</v>
      </c>
      <c r="B123" s="394" t="s">
        <v>356</v>
      </c>
      <c r="C123" s="395" t="s">
        <v>241</v>
      </c>
      <c r="D123" s="396" t="s">
        <v>242</v>
      </c>
      <c r="E123" s="395"/>
      <c r="F123" s="395">
        <v>229</v>
      </c>
      <c r="G123" s="397">
        <v>293</v>
      </c>
      <c r="H123" s="397">
        <v>221</v>
      </c>
      <c r="I123" s="397" t="e">
        <f>VLOOKUP(C123,'202310-202403出荷数total2403220951'!B:F,5,0)</f>
        <v>#N/A</v>
      </c>
      <c r="J123" s="397">
        <f>VLOOKUP(C123,'出荷数2307～2406total241008110618'!B:F,5,0)</f>
        <v>27</v>
      </c>
      <c r="K123" s="397" t="e">
        <f>VLOOKUP(C123,'出荷数2407-2506total250730101950'!B:F,5,0)</f>
        <v>#N/A</v>
      </c>
      <c r="L123" s="397" t="e">
        <f>VLOOKUP(C:C,total260724105509!B:F,5,0)</f>
        <v>#N/A</v>
      </c>
      <c r="M123" s="398"/>
      <c r="N123" s="397"/>
      <c r="O123" s="397" t="e">
        <f>L123/12*5</f>
        <v>#N/A</v>
      </c>
      <c r="P123" s="397">
        <v>0</v>
      </c>
      <c r="Q123" s="397">
        <v>0</v>
      </c>
      <c r="R123" s="397">
        <v>0</v>
      </c>
      <c r="S123" s="397">
        <v>0</v>
      </c>
      <c r="T123" s="397">
        <v>0</v>
      </c>
      <c r="U123" s="399">
        <v>0</v>
      </c>
      <c r="V123" s="399">
        <v>0</v>
      </c>
      <c r="W123" s="399" t="e">
        <v>#N/A</v>
      </c>
      <c r="X123" s="400" t="e">
        <v>#N/A</v>
      </c>
      <c r="Y123" s="190"/>
      <c r="Z123" s="401"/>
      <c r="AA123" s="401"/>
      <c r="AC123" s="417" t="e">
        <f t="shared" si="4"/>
        <v>#N/A</v>
      </c>
    </row>
    <row r="124" spans="1:29">
      <c r="A124" s="29" t="s">
        <v>1162</v>
      </c>
      <c r="B124" s="30" t="s">
        <v>356</v>
      </c>
      <c r="C124" s="6" t="s">
        <v>51</v>
      </c>
      <c r="D124" s="20" t="s">
        <v>52</v>
      </c>
      <c r="E124" s="19"/>
      <c r="F124" s="19">
        <v>5984</v>
      </c>
      <c r="G124" s="21">
        <v>5894</v>
      </c>
      <c r="H124" s="21">
        <v>7752</v>
      </c>
      <c r="I124" s="213">
        <f>VLOOKUP(C124,'202310-202403出荷数total2403220951'!B:F,5,0)</f>
        <v>5083</v>
      </c>
      <c r="J124" s="203">
        <f>VLOOKUP(C124,'出荷数2307～2406total241008110618'!B:F,5,0)</f>
        <v>7615</v>
      </c>
      <c r="K124" s="214">
        <f>VLOOKUP(C124,'出荷数2407-2506total250730101950'!B:F,5,0)</f>
        <v>3740</v>
      </c>
      <c r="L124" s="203">
        <f>VLOOKUP(C:C,total260724105509!B:F,5,0)</f>
        <v>1810</v>
      </c>
      <c r="M124" s="392"/>
      <c r="N124" s="8"/>
      <c r="O124" s="21">
        <f>L124/12*5</f>
        <v>754.16666666666674</v>
      </c>
      <c r="P124" s="44">
        <v>4215</v>
      </c>
      <c r="Q124" s="44">
        <v>0</v>
      </c>
      <c r="R124" s="44">
        <v>0</v>
      </c>
      <c r="S124" s="44">
        <v>0</v>
      </c>
      <c r="T124" s="44">
        <v>0</v>
      </c>
      <c r="U124" s="45">
        <v>0</v>
      </c>
      <c r="V124" s="45">
        <v>4215</v>
      </c>
      <c r="W124" s="45">
        <v>3460.833333333333</v>
      </c>
      <c r="X124" s="41">
        <v>0.42941874258600238</v>
      </c>
      <c r="Y124" s="190"/>
      <c r="Z124" s="46"/>
      <c r="AA124" s="46"/>
      <c r="AC124" s="415">
        <f t="shared" si="4"/>
        <v>2.3287292817679557</v>
      </c>
    </row>
    <row r="125" spans="1:29">
      <c r="A125" s="29" t="s">
        <v>1163</v>
      </c>
      <c r="B125" s="30" t="s">
        <v>356</v>
      </c>
      <c r="C125" s="6" t="s">
        <v>102</v>
      </c>
      <c r="D125" s="20" t="s">
        <v>101</v>
      </c>
      <c r="E125" s="19" t="s">
        <v>93</v>
      </c>
      <c r="F125" s="19">
        <v>6188</v>
      </c>
      <c r="G125" s="21">
        <v>5369</v>
      </c>
      <c r="H125" s="21">
        <v>4487</v>
      </c>
      <c r="I125" s="8">
        <f>VLOOKUP(C125,'202310-202403出荷数total2403220951'!B:F,5,0)</f>
        <v>1851</v>
      </c>
      <c r="J125" s="203">
        <f>VLOOKUP(C125,'出荷数2307～2406total241008110618'!B:F,5,0)</f>
        <v>3604</v>
      </c>
      <c r="K125" s="214">
        <f>VLOOKUP(C125,'出荷数2407-2506total250730101950'!B:F,5,0)</f>
        <v>3966</v>
      </c>
      <c r="L125" s="203">
        <f>VLOOKUP(C:C,total260724105509!B:F,5,0)</f>
        <v>3908</v>
      </c>
      <c r="M125" s="392"/>
      <c r="N125" s="213">
        <v>1600</v>
      </c>
      <c r="O125" s="211">
        <v>1600</v>
      </c>
      <c r="P125" s="44">
        <v>1784</v>
      </c>
      <c r="Q125" s="44">
        <v>0</v>
      </c>
      <c r="R125" s="44">
        <v>0</v>
      </c>
      <c r="S125" s="44">
        <v>0</v>
      </c>
      <c r="T125" s="44">
        <v>0</v>
      </c>
      <c r="U125" s="45">
        <v>0</v>
      </c>
      <c r="V125" s="45">
        <v>1784</v>
      </c>
      <c r="W125" s="45">
        <v>184</v>
      </c>
      <c r="X125" s="41">
        <v>2.1905829596412558</v>
      </c>
      <c r="Y125" s="190"/>
      <c r="Z125" s="46"/>
      <c r="AA125" s="46"/>
      <c r="AC125" s="415">
        <f t="shared" si="4"/>
        <v>0.45649948822927328</v>
      </c>
    </row>
    <row r="126" spans="1:29">
      <c r="A126" s="29" t="s">
        <v>1164</v>
      </c>
      <c r="B126" s="30" t="s">
        <v>356</v>
      </c>
      <c r="C126" s="6" t="s">
        <v>75</v>
      </c>
      <c r="D126" s="20" t="s">
        <v>76</v>
      </c>
      <c r="E126" s="19"/>
      <c r="F126" s="19">
        <v>3247</v>
      </c>
      <c r="G126" s="21">
        <v>4123</v>
      </c>
      <c r="H126" s="21">
        <v>3244</v>
      </c>
      <c r="I126" s="8">
        <f>VLOOKUP(C126,'202310-202403出荷数total2403220951'!B:F,5,0)</f>
        <v>1725</v>
      </c>
      <c r="J126" s="203">
        <f>VLOOKUP(C126,'出荷数2307～2406total241008110618'!B:F,5,0)</f>
        <v>3316</v>
      </c>
      <c r="K126" s="214">
        <f>VLOOKUP(C126,'出荷数2407-2506total250730101950'!B:F,5,0)</f>
        <v>3616</v>
      </c>
      <c r="L126" s="203">
        <f>VLOOKUP(C:C,total260724105509!B:F,5,0)</f>
        <v>2366</v>
      </c>
      <c r="M126" s="392"/>
      <c r="N126" s="8"/>
      <c r="O126" s="21">
        <f t="shared" ref="O126:O128" si="11">L126/12*5</f>
        <v>985.83333333333326</v>
      </c>
      <c r="P126" s="44">
        <v>2554</v>
      </c>
      <c r="Q126" s="44">
        <v>0</v>
      </c>
      <c r="R126" s="44">
        <v>0</v>
      </c>
      <c r="S126" s="44">
        <v>0</v>
      </c>
      <c r="T126" s="44">
        <v>0</v>
      </c>
      <c r="U126" s="45">
        <v>0</v>
      </c>
      <c r="V126" s="45">
        <v>2554</v>
      </c>
      <c r="W126" s="45">
        <v>1568.1666666666667</v>
      </c>
      <c r="X126" s="41">
        <v>0.92638997650743926</v>
      </c>
      <c r="Y126" s="190"/>
      <c r="Z126" s="46"/>
      <c r="AA126" s="46"/>
      <c r="AC126" s="415">
        <f t="shared" si="4"/>
        <v>1.0794590025359256</v>
      </c>
    </row>
    <row r="127" spans="1:29">
      <c r="A127" s="29" t="s">
        <v>1165</v>
      </c>
      <c r="B127" s="30" t="s">
        <v>356</v>
      </c>
      <c r="C127" s="6" t="s">
        <v>180</v>
      </c>
      <c r="D127" s="20" t="s">
        <v>181</v>
      </c>
      <c r="E127" s="19"/>
      <c r="F127" s="19">
        <v>4027</v>
      </c>
      <c r="G127" s="21">
        <v>3846</v>
      </c>
      <c r="H127" s="21">
        <v>5435</v>
      </c>
      <c r="I127" s="8">
        <f>VLOOKUP(C127,'202310-202403出荷数total2403220951'!B:F,5,0)</f>
        <v>2023</v>
      </c>
      <c r="J127" s="203">
        <f>VLOOKUP(C127,'出荷数2307～2406total241008110618'!B:F,5,0)</f>
        <v>2304</v>
      </c>
      <c r="K127" s="214">
        <f>VLOOKUP(C127,'出荷数2407-2506total250730101950'!B:F,5,0)</f>
        <v>1685</v>
      </c>
      <c r="L127" s="203">
        <f>VLOOKUP(C:C,total260724105509!B:F,5,0)</f>
        <v>2409</v>
      </c>
      <c r="M127" s="392"/>
      <c r="N127" s="8"/>
      <c r="O127" s="21">
        <f t="shared" si="11"/>
        <v>1003.75</v>
      </c>
      <c r="P127" s="44">
        <v>2141</v>
      </c>
      <c r="Q127" s="44">
        <v>0</v>
      </c>
      <c r="R127" s="44">
        <v>0</v>
      </c>
      <c r="S127" s="44">
        <v>0</v>
      </c>
      <c r="T127" s="44">
        <v>0</v>
      </c>
      <c r="U127" s="45">
        <v>0</v>
      </c>
      <c r="V127" s="45">
        <v>2141</v>
      </c>
      <c r="W127" s="45">
        <v>1137.25</v>
      </c>
      <c r="X127" s="41">
        <v>1.1251751517982251</v>
      </c>
      <c r="Y127" s="190"/>
      <c r="Z127" s="46"/>
      <c r="AA127" s="46"/>
      <c r="AC127" s="415">
        <f t="shared" si="4"/>
        <v>0.88875051888750523</v>
      </c>
    </row>
    <row r="128" spans="1:29">
      <c r="A128" s="29" t="s">
        <v>1166</v>
      </c>
      <c r="B128" s="30" t="s">
        <v>356</v>
      </c>
      <c r="C128" s="7" t="s">
        <v>1005</v>
      </c>
      <c r="D128" s="20" t="s">
        <v>1261</v>
      </c>
      <c r="E128" s="19" t="s">
        <v>212</v>
      </c>
      <c r="F128" s="19">
        <v>1488</v>
      </c>
      <c r="G128" s="21">
        <v>1122</v>
      </c>
      <c r="H128" s="21">
        <v>685</v>
      </c>
      <c r="I128" s="8">
        <f>VLOOKUP(C128,'202310-202403出荷数total2403220951'!B:F,5,0)</f>
        <v>95</v>
      </c>
      <c r="J128" s="203">
        <f>VLOOKUP(C128,'出荷数2307～2406total241008110618'!B:F,5,0)</f>
        <v>192</v>
      </c>
      <c r="K128" s="214">
        <f>VLOOKUP(C128,'出荷数2407-2506total250730101950'!B:F,5,0)</f>
        <v>25</v>
      </c>
      <c r="L128" s="203">
        <f>VLOOKUP(C:C,total260724105509!B:F,5,0)</f>
        <v>4</v>
      </c>
      <c r="M128" s="392"/>
      <c r="N128" s="8"/>
      <c r="O128" s="21">
        <f t="shared" si="11"/>
        <v>1.6666666666666665</v>
      </c>
      <c r="P128" s="44">
        <v>407</v>
      </c>
      <c r="Q128" s="44">
        <v>0</v>
      </c>
      <c r="R128" s="44">
        <v>0</v>
      </c>
      <c r="S128" s="44">
        <v>0</v>
      </c>
      <c r="T128" s="44">
        <v>0</v>
      </c>
      <c r="U128" s="45">
        <v>0</v>
      </c>
      <c r="V128" s="45">
        <v>407</v>
      </c>
      <c r="W128" s="45">
        <v>405.33333333333331</v>
      </c>
      <c r="X128" s="41">
        <v>9.8280098280098278E-3</v>
      </c>
      <c r="Y128" s="190"/>
      <c r="Z128" s="46"/>
      <c r="AA128" s="46"/>
      <c r="AC128" s="415">
        <f t="shared" si="4"/>
        <v>101.75</v>
      </c>
    </row>
    <row r="129" spans="1:30" s="200" customFormat="1">
      <c r="A129" s="29" t="s">
        <v>1167</v>
      </c>
      <c r="B129" s="193" t="s">
        <v>356</v>
      </c>
      <c r="C129" s="194" t="s">
        <v>26</v>
      </c>
      <c r="D129" s="195" t="s">
        <v>27</v>
      </c>
      <c r="E129" s="194"/>
      <c r="F129" s="194">
        <v>1951</v>
      </c>
      <c r="G129" s="196">
        <v>2043</v>
      </c>
      <c r="H129" s="196">
        <v>864</v>
      </c>
      <c r="I129" s="281">
        <f>VLOOKUP(C129,'202310-202403出荷数total2403220951'!B:F,5,0)</f>
        <v>1058</v>
      </c>
      <c r="J129" s="196">
        <f>VLOOKUP(C129,'出荷数2307～2406total241008110618'!B:F,5,0)</f>
        <v>1613</v>
      </c>
      <c r="K129" s="196">
        <f>VLOOKUP(C129,'出荷数2407-2506total250730101950'!B:F,5,0)</f>
        <v>2664</v>
      </c>
      <c r="L129" s="203">
        <f>VLOOKUP(C:C,total260724105509!B:F,5,0)</f>
        <v>969</v>
      </c>
      <c r="M129" s="392" t="str">
        <f>VLOOKUP(C:C,処分売価!A:P,15,0)</f>
        <v>処分品</v>
      </c>
      <c r="N129" s="281">
        <v>700</v>
      </c>
      <c r="O129" s="281">
        <v>700</v>
      </c>
      <c r="P129" s="196">
        <v>306</v>
      </c>
      <c r="Q129" s="196">
        <v>0</v>
      </c>
      <c r="R129" s="196">
        <v>0</v>
      </c>
      <c r="S129" s="196">
        <v>0</v>
      </c>
      <c r="T129" s="196">
        <v>200</v>
      </c>
      <c r="U129" s="197">
        <v>-200</v>
      </c>
      <c r="V129" s="197">
        <v>106</v>
      </c>
      <c r="W129" s="197">
        <v>-594</v>
      </c>
      <c r="X129" s="198">
        <v>3.1666666666666665</v>
      </c>
      <c r="Y129" s="8"/>
      <c r="Z129" s="196"/>
      <c r="AA129" s="196"/>
      <c r="AB129" s="201"/>
      <c r="AC129" s="419">
        <f t="shared" si="4"/>
        <v>0.31578947368421051</v>
      </c>
      <c r="AD129" s="201"/>
    </row>
    <row r="130" spans="1:30">
      <c r="A130" s="29" t="s">
        <v>1168</v>
      </c>
      <c r="B130" s="30" t="s">
        <v>356</v>
      </c>
      <c r="C130" s="6" t="s">
        <v>49</v>
      </c>
      <c r="D130" s="20" t="s">
        <v>50</v>
      </c>
      <c r="E130" s="19"/>
      <c r="F130" s="19">
        <v>7</v>
      </c>
      <c r="G130" s="21">
        <v>2715</v>
      </c>
      <c r="H130" s="21">
        <v>6245</v>
      </c>
      <c r="I130" s="8">
        <f>VLOOKUP(C130,'202310-202403出荷数total2403220951'!B:F,5,0)</f>
        <v>2605</v>
      </c>
      <c r="J130" s="203">
        <f>VLOOKUP(C130,'出荷数2307～2406total241008110618'!B:F,5,0)</f>
        <v>4562</v>
      </c>
      <c r="K130" s="214">
        <f>VLOOKUP(C130,'出荷数2407-2506total250730101950'!B:F,5,0)</f>
        <v>5020</v>
      </c>
      <c r="L130" s="203">
        <f>VLOOKUP(C:C,total260724105509!B:F,5,0)</f>
        <v>3028</v>
      </c>
      <c r="M130" s="392"/>
      <c r="N130" s="8"/>
      <c r="O130" s="21">
        <f t="shared" ref="O130:O141" si="12">L130/12*5</f>
        <v>1261.6666666666667</v>
      </c>
      <c r="P130" s="44">
        <v>7723</v>
      </c>
      <c r="Q130" s="44">
        <v>1000</v>
      </c>
      <c r="R130" s="44">
        <v>0</v>
      </c>
      <c r="S130" s="44">
        <v>0</v>
      </c>
      <c r="T130" s="44">
        <v>1000</v>
      </c>
      <c r="U130" s="45">
        <v>0</v>
      </c>
      <c r="V130" s="45">
        <v>6723</v>
      </c>
      <c r="W130" s="45">
        <v>5461.333333333333</v>
      </c>
      <c r="X130" s="41">
        <v>0.39207561828305065</v>
      </c>
      <c r="Y130" s="8"/>
      <c r="Z130" s="12"/>
      <c r="AA130" s="12"/>
      <c r="AC130" s="415">
        <f t="shared" ref="AC130:AC193" si="13">SUM(P130,AA130,R130)/L130</f>
        <v>2.5505284015852046</v>
      </c>
    </row>
    <row r="131" spans="1:30">
      <c r="A131" s="29" t="s">
        <v>1169</v>
      </c>
      <c r="B131" s="30" t="s">
        <v>356</v>
      </c>
      <c r="C131" s="6" t="s">
        <v>89</v>
      </c>
      <c r="D131" s="20" t="s">
        <v>90</v>
      </c>
      <c r="E131" s="19" t="s">
        <v>85</v>
      </c>
      <c r="F131" s="19">
        <v>9483</v>
      </c>
      <c r="G131" s="21">
        <v>8523</v>
      </c>
      <c r="H131" s="21">
        <v>5311</v>
      </c>
      <c r="I131" s="8">
        <f>VLOOKUP(C131,'202310-202403出荷数total2403220951'!B:F,5,0)</f>
        <v>2135</v>
      </c>
      <c r="J131" s="203">
        <f>VLOOKUP(C131,'出荷数2307～2406total241008110618'!B:F,5,0)</f>
        <v>4055</v>
      </c>
      <c r="K131" s="214">
        <f>VLOOKUP(C131,'出荷数2407-2506total250730101950'!B:F,5,0)</f>
        <v>3388</v>
      </c>
      <c r="L131" s="203">
        <f>VLOOKUP(C:C,total260724105509!B:F,5,0)</f>
        <v>5062</v>
      </c>
      <c r="M131" s="392"/>
      <c r="N131" s="8"/>
      <c r="O131" s="21">
        <f t="shared" si="12"/>
        <v>2109.1666666666665</v>
      </c>
      <c r="P131" s="44">
        <v>3331</v>
      </c>
      <c r="Q131" s="44">
        <v>0</v>
      </c>
      <c r="R131" s="44">
        <v>0</v>
      </c>
      <c r="S131" s="44">
        <v>0</v>
      </c>
      <c r="T131" s="44">
        <v>0</v>
      </c>
      <c r="U131" s="45">
        <v>0</v>
      </c>
      <c r="V131" s="45">
        <v>3331</v>
      </c>
      <c r="W131" s="45">
        <v>1221.8333333333335</v>
      </c>
      <c r="X131" s="41">
        <v>1.5196637646352447</v>
      </c>
      <c r="Y131" s="190"/>
      <c r="Z131" s="46"/>
      <c r="AA131" s="46"/>
      <c r="AC131" s="415">
        <f t="shared" si="13"/>
        <v>0.65804030027657057</v>
      </c>
    </row>
    <row r="132" spans="1:30">
      <c r="A132" s="29" t="s">
        <v>1170</v>
      </c>
      <c r="B132" s="30" t="s">
        <v>356</v>
      </c>
      <c r="C132" s="7" t="s">
        <v>199</v>
      </c>
      <c r="D132" s="20" t="s">
        <v>200</v>
      </c>
      <c r="E132" s="19"/>
      <c r="F132" s="19">
        <v>13106</v>
      </c>
      <c r="G132" s="21">
        <v>11313</v>
      </c>
      <c r="H132" s="21">
        <v>9842</v>
      </c>
      <c r="I132" s="213">
        <f>VLOOKUP(C132,'202310-202403出荷数total2403220951'!B:F,5,0)</f>
        <v>6655</v>
      </c>
      <c r="J132" s="203">
        <f>VLOOKUP(C132,'出荷数2307～2406total241008110618'!B:F,5,0)</f>
        <v>9437</v>
      </c>
      <c r="K132" s="214">
        <f>VLOOKUP(C132,'出荷数2407-2506total250730101950'!B:F,5,0)</f>
        <v>8604</v>
      </c>
      <c r="L132" s="203">
        <f>VLOOKUP(C:C,total260724105509!B:F,5,0)</f>
        <v>7231</v>
      </c>
      <c r="M132" s="392"/>
      <c r="N132" s="8"/>
      <c r="O132" s="21">
        <f t="shared" si="12"/>
        <v>3012.916666666667</v>
      </c>
      <c r="P132" s="44">
        <v>7096</v>
      </c>
      <c r="Q132" s="44">
        <v>900</v>
      </c>
      <c r="R132" s="44">
        <v>0</v>
      </c>
      <c r="S132" s="44">
        <v>0</v>
      </c>
      <c r="T132" s="44">
        <v>900</v>
      </c>
      <c r="U132" s="45">
        <v>0</v>
      </c>
      <c r="V132" s="45">
        <v>6196</v>
      </c>
      <c r="W132" s="45">
        <v>3183.083333333333</v>
      </c>
      <c r="X132" s="41">
        <v>1.0190248027057498</v>
      </c>
      <c r="Y132" s="411"/>
      <c r="Z132" s="250"/>
      <c r="AA132" s="250"/>
      <c r="AC132" s="415">
        <f t="shared" si="13"/>
        <v>0.98133038307288067</v>
      </c>
    </row>
    <row r="133" spans="1:30">
      <c r="A133" s="29" t="s">
        <v>1171</v>
      </c>
      <c r="B133" s="30" t="s">
        <v>356</v>
      </c>
      <c r="C133" s="6" t="s">
        <v>148</v>
      </c>
      <c r="D133" s="20" t="s">
        <v>149</v>
      </c>
      <c r="E133" s="19" t="s">
        <v>2743</v>
      </c>
      <c r="F133" s="19">
        <v>14630</v>
      </c>
      <c r="G133" s="21">
        <v>14283</v>
      </c>
      <c r="H133" s="21">
        <v>12589</v>
      </c>
      <c r="I133" s="8">
        <f>VLOOKUP(C133,'202310-202403出荷数total2403220951'!B:F,5,0)</f>
        <v>3291</v>
      </c>
      <c r="J133" s="203">
        <f>VLOOKUP(C133,'出荷数2307～2406total241008110618'!B:F,5,0)</f>
        <v>7501</v>
      </c>
      <c r="K133" s="214">
        <f>VLOOKUP(C133,'出荷数2407-2506total250730101950'!B:F,5,0)</f>
        <v>8163</v>
      </c>
      <c r="L133" s="203">
        <f>VLOOKUP(C:C,total260724105509!B:F,5,0)</f>
        <v>6323</v>
      </c>
      <c r="M133" s="392"/>
      <c r="N133" s="8"/>
      <c r="O133" s="21">
        <f t="shared" si="12"/>
        <v>2634.583333333333</v>
      </c>
      <c r="P133" s="44">
        <v>4511</v>
      </c>
      <c r="Q133" s="44">
        <v>3622</v>
      </c>
      <c r="R133" s="44">
        <v>0</v>
      </c>
      <c r="S133" s="44">
        <v>0</v>
      </c>
      <c r="T133" s="44">
        <v>3622</v>
      </c>
      <c r="U133" s="45">
        <v>0</v>
      </c>
      <c r="V133" s="45">
        <v>889</v>
      </c>
      <c r="W133" s="45">
        <v>-1745.583333333333</v>
      </c>
      <c r="X133" s="41">
        <v>1.4016847705608513</v>
      </c>
      <c r="Y133" s="190"/>
      <c r="Z133" s="46"/>
      <c r="AA133" s="46"/>
      <c r="AC133" s="415">
        <f t="shared" si="13"/>
        <v>0.7134271706468448</v>
      </c>
    </row>
    <row r="134" spans="1:30" ht="23.45" customHeight="1">
      <c r="A134" s="29" t="s">
        <v>1172</v>
      </c>
      <c r="B134" s="30" t="s">
        <v>356</v>
      </c>
      <c r="C134" s="6" t="s">
        <v>2899</v>
      </c>
      <c r="D134" s="20" t="s">
        <v>78</v>
      </c>
      <c r="E134" s="19"/>
      <c r="F134" s="19">
        <v>3989</v>
      </c>
      <c r="G134" s="21">
        <v>5436</v>
      </c>
      <c r="H134" s="21">
        <v>4891</v>
      </c>
      <c r="I134" s="213">
        <f>VLOOKUP(C134,'202310-202403出荷数total2403220951'!B:F,5,0)</f>
        <v>2737</v>
      </c>
      <c r="J134" s="203">
        <f>VLOOKUP(C134,'出荷数2307～2406total241008110618'!B:F,5,0)</f>
        <v>5560</v>
      </c>
      <c r="K134" s="214">
        <f>VLOOKUP(C134,'出荷数2407-2506total250730101950'!B:F,5,0)</f>
        <v>5938</v>
      </c>
      <c r="L134" s="203">
        <f>VLOOKUP(C:C,total260724105509!B:F,5,0)</f>
        <v>4504</v>
      </c>
      <c r="M134" s="392"/>
      <c r="N134" s="8"/>
      <c r="O134" s="21">
        <f t="shared" si="12"/>
        <v>1876.6666666666665</v>
      </c>
      <c r="P134" s="44">
        <v>3795</v>
      </c>
      <c r="Q134" s="44">
        <v>0</v>
      </c>
      <c r="R134" s="44">
        <v>0</v>
      </c>
      <c r="S134" s="44">
        <v>0</v>
      </c>
      <c r="T134" s="44">
        <v>0</v>
      </c>
      <c r="U134" s="45">
        <v>0</v>
      </c>
      <c r="V134" s="45">
        <v>3795</v>
      </c>
      <c r="W134" s="45">
        <v>1918.3333333333335</v>
      </c>
      <c r="X134" s="41">
        <v>1.186824769433465</v>
      </c>
      <c r="Y134" s="190"/>
      <c r="Z134" s="46"/>
      <c r="AA134" s="46"/>
      <c r="AC134" s="415">
        <f t="shared" si="13"/>
        <v>0.84258436944937831</v>
      </c>
    </row>
    <row r="135" spans="1:30">
      <c r="A135" s="29" t="s">
        <v>1173</v>
      </c>
      <c r="B135" s="30" t="s">
        <v>356</v>
      </c>
      <c r="C135" s="6" t="s">
        <v>18</v>
      </c>
      <c r="D135" s="20" t="s">
        <v>19</v>
      </c>
      <c r="E135" s="19"/>
      <c r="F135" s="19">
        <v>25183</v>
      </c>
      <c r="G135" s="21">
        <v>19259</v>
      </c>
      <c r="H135" s="21">
        <v>9465</v>
      </c>
      <c r="I135" s="8">
        <f>VLOOKUP(C135,'202310-202403出荷数total2403220951'!B:F,5,0)</f>
        <v>2574</v>
      </c>
      <c r="J135" s="203">
        <f>VLOOKUP(C135,'出荷数2307～2406total241008110618'!B:F,5,0)</f>
        <v>6136</v>
      </c>
      <c r="K135" s="214">
        <f>VLOOKUP(C135,'出荷数2407-2506total250730101950'!B:F,5,0)</f>
        <v>5981</v>
      </c>
      <c r="L135" s="203">
        <f>VLOOKUP(C:C,total260724105509!B:F,5,0)</f>
        <v>1827</v>
      </c>
      <c r="M135" s="392" t="str">
        <f>VLOOKUP(C:C,処分売価!A:P,15,0)</f>
        <v>処分品</v>
      </c>
      <c r="N135" s="8"/>
      <c r="O135" s="21">
        <f t="shared" si="12"/>
        <v>761.25</v>
      </c>
      <c r="P135" s="44">
        <v>2958</v>
      </c>
      <c r="Q135" s="44">
        <v>0</v>
      </c>
      <c r="R135" s="44">
        <v>0</v>
      </c>
      <c r="S135" s="44">
        <v>0</v>
      </c>
      <c r="T135" s="44">
        <v>0</v>
      </c>
      <c r="U135" s="45">
        <v>0</v>
      </c>
      <c r="V135" s="45">
        <v>2958</v>
      </c>
      <c r="W135" s="45">
        <v>2196.75</v>
      </c>
      <c r="X135" s="41">
        <v>0.61764705882352944</v>
      </c>
      <c r="Y135" s="190"/>
      <c r="Z135" s="46"/>
      <c r="AA135" s="46"/>
      <c r="AC135" s="415">
        <f t="shared" si="13"/>
        <v>1.6190476190476191</v>
      </c>
    </row>
    <row r="136" spans="1:30">
      <c r="A136" s="29" t="s">
        <v>1174</v>
      </c>
      <c r="B136" s="30" t="s">
        <v>356</v>
      </c>
      <c r="C136" s="6" t="s">
        <v>131</v>
      </c>
      <c r="D136" s="20" t="s">
        <v>132</v>
      </c>
      <c r="E136" s="19" t="s">
        <v>133</v>
      </c>
      <c r="F136" s="19">
        <v>8130</v>
      </c>
      <c r="G136" s="21">
        <v>8476</v>
      </c>
      <c r="H136" s="21">
        <v>4956</v>
      </c>
      <c r="I136" s="213">
        <f>VLOOKUP(C136,'202310-202403出荷数total2403220951'!B:F,5,0)</f>
        <v>3144</v>
      </c>
      <c r="J136" s="203">
        <f>VLOOKUP(C136,'出荷数2307～2406total241008110618'!B:F,5,0)</f>
        <v>5322</v>
      </c>
      <c r="K136" s="214">
        <f>VLOOKUP(C136,'出荷数2407-2506total250730101950'!B:F,5,0)</f>
        <v>4837</v>
      </c>
      <c r="L136" s="203">
        <f>VLOOKUP(C:C,total260724105509!B:F,5,0)</f>
        <v>5329</v>
      </c>
      <c r="M136" s="392"/>
      <c r="N136" s="8"/>
      <c r="O136" s="21">
        <f t="shared" si="12"/>
        <v>2220.4166666666665</v>
      </c>
      <c r="P136" s="44">
        <v>4591</v>
      </c>
      <c r="Q136" s="44">
        <v>100</v>
      </c>
      <c r="R136" s="44">
        <v>0</v>
      </c>
      <c r="S136" s="44">
        <v>0</v>
      </c>
      <c r="T136" s="44">
        <v>100</v>
      </c>
      <c r="U136" s="45">
        <v>0</v>
      </c>
      <c r="V136" s="45">
        <v>4491</v>
      </c>
      <c r="W136" s="45">
        <v>2270.5833333333335</v>
      </c>
      <c r="X136" s="41">
        <v>1.1607492920932259</v>
      </c>
      <c r="Y136" s="190"/>
      <c r="Z136" s="46"/>
      <c r="AA136" s="46"/>
      <c r="AC136" s="415">
        <f t="shared" si="13"/>
        <v>0.86151247888909743</v>
      </c>
    </row>
    <row r="137" spans="1:30">
      <c r="A137" s="29" t="s">
        <v>1175</v>
      </c>
      <c r="B137" s="30" t="s">
        <v>356</v>
      </c>
      <c r="C137" s="17" t="s">
        <v>112</v>
      </c>
      <c r="D137" s="24" t="s">
        <v>113</v>
      </c>
      <c r="E137" s="23"/>
      <c r="F137" s="19">
        <v>754</v>
      </c>
      <c r="G137" s="21">
        <v>9776</v>
      </c>
      <c r="H137" s="21">
        <v>489</v>
      </c>
      <c r="I137" s="8">
        <f>VLOOKUP(C137,'202310-202403出荷数total2403220951'!B:F,5,0)</f>
        <v>160</v>
      </c>
      <c r="J137" s="203">
        <f>VLOOKUP(C137,'出荷数2307～2406total241008110618'!B:F,5,0)</f>
        <v>476</v>
      </c>
      <c r="K137" s="214">
        <f>VLOOKUP(C137,'出荷数2407-2506total250730101950'!B:F,5,0)</f>
        <v>370</v>
      </c>
      <c r="L137" s="203">
        <f>VLOOKUP(C:C,total260724105509!B:F,5,0)</f>
        <v>736</v>
      </c>
      <c r="M137" s="392"/>
      <c r="N137" s="8"/>
      <c r="O137" s="21">
        <f t="shared" si="12"/>
        <v>306.66666666666669</v>
      </c>
      <c r="P137" s="44">
        <v>8488</v>
      </c>
      <c r="Q137" s="44">
        <v>300</v>
      </c>
      <c r="R137" s="44">
        <v>0</v>
      </c>
      <c r="S137" s="44">
        <v>0</v>
      </c>
      <c r="T137" s="44">
        <v>300</v>
      </c>
      <c r="U137" s="45">
        <v>0</v>
      </c>
      <c r="V137" s="45">
        <v>8188</v>
      </c>
      <c r="W137" s="45">
        <v>7881.333333333333</v>
      </c>
      <c r="X137" s="41">
        <v>8.6710650329877473E-2</v>
      </c>
      <c r="Y137" s="190"/>
      <c r="Z137" s="46"/>
      <c r="AA137" s="46"/>
      <c r="AC137" s="415">
        <f t="shared" si="13"/>
        <v>11.532608695652174</v>
      </c>
    </row>
    <row r="138" spans="1:30">
      <c r="A138" s="29" t="s">
        <v>1176</v>
      </c>
      <c r="B138" s="30" t="s">
        <v>356</v>
      </c>
      <c r="C138" s="17" t="s">
        <v>4491</v>
      </c>
      <c r="D138" s="24" t="s">
        <v>4492</v>
      </c>
      <c r="E138" s="23"/>
      <c r="F138" s="19"/>
      <c r="G138" s="21"/>
      <c r="H138" s="21">
        <v>490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 t="e">
        <f>VLOOKUP(C138,'出荷数2407-2506total250730101950'!B:F,5,0)</f>
        <v>#N/A</v>
      </c>
      <c r="L138" s="203">
        <f>VLOOKUP(C:C,total260724105509!B:F,5,0)</f>
        <v>105</v>
      </c>
      <c r="M138" s="392"/>
      <c r="N138" s="8"/>
      <c r="O138" s="21">
        <f t="shared" si="12"/>
        <v>43.75</v>
      </c>
      <c r="P138" s="44">
        <v>6359</v>
      </c>
      <c r="Q138" s="44">
        <v>0</v>
      </c>
      <c r="R138" s="44">
        <v>0</v>
      </c>
      <c r="S138" s="44">
        <v>0</v>
      </c>
      <c r="T138" s="44">
        <v>0</v>
      </c>
      <c r="U138" s="45">
        <v>0</v>
      </c>
      <c r="V138" s="45">
        <v>6359</v>
      </c>
      <c r="W138" s="45">
        <v>6315.25</v>
      </c>
      <c r="X138" s="41">
        <v>1.651203019342664E-2</v>
      </c>
      <c r="Y138" s="190"/>
      <c r="Z138" s="46"/>
      <c r="AA138" s="46"/>
      <c r="AC138" s="415">
        <f t="shared" si="13"/>
        <v>60.561904761904763</v>
      </c>
    </row>
    <row r="139" spans="1:30">
      <c r="A139" s="29" t="s">
        <v>1177</v>
      </c>
      <c r="B139" s="30" t="s">
        <v>356</v>
      </c>
      <c r="C139" s="6" t="s">
        <v>100</v>
      </c>
      <c r="D139" s="20" t="s">
        <v>101</v>
      </c>
      <c r="E139" s="19" t="s">
        <v>85</v>
      </c>
      <c r="F139" s="19">
        <v>7814</v>
      </c>
      <c r="G139" s="21">
        <v>7684</v>
      </c>
      <c r="H139" s="21">
        <v>7018</v>
      </c>
      <c r="I139" s="8">
        <f>VLOOKUP(C139,'202310-202403出荷数total2403220951'!B:F,5,0)</f>
        <v>3238</v>
      </c>
      <c r="J139" s="203">
        <f>VLOOKUP(C139,'出荷数2307～2406total241008110618'!B:F,5,0)</f>
        <v>6522</v>
      </c>
      <c r="K139" s="214">
        <f>VLOOKUP(C139,'出荷数2407-2506total250730101950'!B:F,5,0)</f>
        <v>6203</v>
      </c>
      <c r="L139" s="203">
        <f>VLOOKUP(C:C,total260724105509!B:F,5,0)</f>
        <v>6390</v>
      </c>
      <c r="M139" s="392"/>
      <c r="N139" s="213"/>
      <c r="O139" s="21">
        <f t="shared" si="12"/>
        <v>2662.5</v>
      </c>
      <c r="P139" s="44">
        <v>3821</v>
      </c>
      <c r="Q139" s="44">
        <v>0</v>
      </c>
      <c r="R139" s="44">
        <v>0</v>
      </c>
      <c r="S139" s="44">
        <v>0</v>
      </c>
      <c r="T139" s="44">
        <v>0</v>
      </c>
      <c r="U139" s="45">
        <v>0</v>
      </c>
      <c r="V139" s="45">
        <v>3821</v>
      </c>
      <c r="W139" s="45">
        <v>1158.5</v>
      </c>
      <c r="X139" s="41">
        <v>1.6723370845328449</v>
      </c>
      <c r="Y139" s="190"/>
      <c r="Z139" s="46"/>
      <c r="AA139" s="46"/>
      <c r="AC139" s="415">
        <f t="shared" si="13"/>
        <v>0.59796557120500782</v>
      </c>
    </row>
    <row r="140" spans="1:30">
      <c r="A140" s="29" t="s">
        <v>1178</v>
      </c>
      <c r="B140" s="30" t="s">
        <v>356</v>
      </c>
      <c r="C140" s="17" t="s">
        <v>252</v>
      </c>
      <c r="D140" s="24" t="s">
        <v>253</v>
      </c>
      <c r="E140" s="23"/>
      <c r="F140" s="19">
        <v>3927</v>
      </c>
      <c r="G140" s="21">
        <v>6192</v>
      </c>
      <c r="H140" s="21">
        <v>3235</v>
      </c>
      <c r="I140" s="8">
        <f>VLOOKUP(C140,'202310-202403出荷数total2403220951'!B:F,5,0)</f>
        <v>1313</v>
      </c>
      <c r="J140" s="203">
        <f>VLOOKUP(C140,'出荷数2307～2406total241008110618'!B:F,5,0)</f>
        <v>2809</v>
      </c>
      <c r="K140" s="214">
        <f>VLOOKUP(C140,'出荷数2407-2506total250730101950'!B:F,5,0)</f>
        <v>3528</v>
      </c>
      <c r="L140" s="203">
        <f>VLOOKUP(C:C,total260724105509!B:F,5,0)</f>
        <v>3182</v>
      </c>
      <c r="M140" s="392"/>
      <c r="N140" s="8"/>
      <c r="O140" s="21">
        <f t="shared" si="12"/>
        <v>1325.8333333333335</v>
      </c>
      <c r="P140" s="44">
        <v>757</v>
      </c>
      <c r="Q140" s="44">
        <v>0</v>
      </c>
      <c r="R140" s="44">
        <v>3000</v>
      </c>
      <c r="S140" s="44">
        <v>0</v>
      </c>
      <c r="T140" s="44">
        <v>0</v>
      </c>
      <c r="U140" s="45">
        <v>0</v>
      </c>
      <c r="V140" s="45">
        <v>3757</v>
      </c>
      <c r="W140" s="45">
        <v>2431.1666666666665</v>
      </c>
      <c r="X140" s="41">
        <v>4.2034346103038311</v>
      </c>
      <c r="Y140" s="190"/>
      <c r="Z140" s="46"/>
      <c r="AA140" s="46"/>
      <c r="AC140" s="415">
        <f t="shared" si="13"/>
        <v>1.1807039597737272</v>
      </c>
    </row>
    <row r="141" spans="1:30">
      <c r="A141" s="29" t="s">
        <v>1179</v>
      </c>
      <c r="B141" s="30" t="s">
        <v>356</v>
      </c>
      <c r="C141" s="6" t="s">
        <v>30</v>
      </c>
      <c r="D141" s="20" t="s">
        <v>31</v>
      </c>
      <c r="E141" s="19"/>
      <c r="F141" s="19">
        <v>17211</v>
      </c>
      <c r="G141" s="21">
        <v>12662</v>
      </c>
      <c r="H141" s="21">
        <v>6728</v>
      </c>
      <c r="I141" s="213">
        <f>VLOOKUP(C141,'202310-202403出荷数total2403220951'!B:F,5,0)</f>
        <v>9458</v>
      </c>
      <c r="J141" s="203">
        <f>VLOOKUP(C141,'出荷数2307～2406total241008110618'!B:F,5,0)</f>
        <v>13583</v>
      </c>
      <c r="K141" s="214">
        <f>VLOOKUP(C141,'出荷数2407-2506total250730101950'!B:F,5,0)</f>
        <v>11809</v>
      </c>
      <c r="L141" s="203">
        <f>VLOOKUP(C:C,total260724105509!B:F,5,0)</f>
        <v>5074</v>
      </c>
      <c r="M141" s="392"/>
      <c r="N141" s="8"/>
      <c r="O141" s="21">
        <f t="shared" si="12"/>
        <v>2114.1666666666665</v>
      </c>
      <c r="P141" s="44">
        <v>4613</v>
      </c>
      <c r="Q141" s="44">
        <v>5000</v>
      </c>
      <c r="R141" s="44">
        <v>0</v>
      </c>
      <c r="S141" s="44">
        <v>0</v>
      </c>
      <c r="T141" s="44">
        <v>4500</v>
      </c>
      <c r="U141" s="45">
        <v>500</v>
      </c>
      <c r="V141" s="45">
        <v>113</v>
      </c>
      <c r="W141" s="45">
        <v>-2001.1666666666665</v>
      </c>
      <c r="X141" s="41">
        <v>1.0999349663993063</v>
      </c>
      <c r="Y141" s="190"/>
      <c r="Z141" s="46"/>
      <c r="AA141" s="46" t="s">
        <v>351</v>
      </c>
      <c r="AC141" s="415">
        <f t="shared" si="13"/>
        <v>0.90914465904611741</v>
      </c>
    </row>
    <row r="142" spans="1:30">
      <c r="A142" s="29" t="s">
        <v>1180</v>
      </c>
      <c r="B142" s="30" t="s">
        <v>356</v>
      </c>
      <c r="C142" s="17" t="s">
        <v>237</v>
      </c>
      <c r="D142" s="24" t="s">
        <v>238</v>
      </c>
      <c r="E142" s="23"/>
      <c r="F142" s="19">
        <v>6153</v>
      </c>
      <c r="G142" s="21">
        <v>5390</v>
      </c>
      <c r="H142" s="21">
        <v>4913</v>
      </c>
      <c r="I142" s="8">
        <f>VLOOKUP(C142,'202310-202403出荷数total2403220951'!B:F,5,0)</f>
        <v>1708</v>
      </c>
      <c r="J142" s="203">
        <f>VLOOKUP(C142,'出荷数2307～2406total241008110618'!B:F,5,0)</f>
        <v>3580</v>
      </c>
      <c r="K142" s="214">
        <f>VLOOKUP(C142,'出荷数2407-2506total250730101950'!B:F,5,0)</f>
        <v>3493</v>
      </c>
      <c r="L142" s="203">
        <f>VLOOKUP(C:C,total260724105509!B:F,5,0)</f>
        <v>2951</v>
      </c>
      <c r="M142" s="392"/>
      <c r="N142" s="211">
        <v>2200</v>
      </c>
      <c r="O142" s="211">
        <v>2200</v>
      </c>
      <c r="P142" s="44">
        <v>3244</v>
      </c>
      <c r="Q142" s="44">
        <v>0</v>
      </c>
      <c r="R142" s="44">
        <v>0</v>
      </c>
      <c r="S142" s="44">
        <v>0</v>
      </c>
      <c r="T142" s="44">
        <v>0</v>
      </c>
      <c r="U142" s="45">
        <v>0</v>
      </c>
      <c r="V142" s="45">
        <v>3244</v>
      </c>
      <c r="W142" s="45">
        <v>1044</v>
      </c>
      <c r="X142" s="41">
        <v>0.90967940813810111</v>
      </c>
      <c r="Y142" s="190"/>
      <c r="Z142" s="46"/>
      <c r="AA142" s="46"/>
      <c r="AC142" s="415">
        <f t="shared" si="13"/>
        <v>1.0992883768214166</v>
      </c>
    </row>
    <row r="143" spans="1:30" s="152" customFormat="1">
      <c r="A143" s="29" t="s">
        <v>1181</v>
      </c>
      <c r="B143" s="145" t="s">
        <v>356</v>
      </c>
      <c r="C143" s="153" t="s">
        <v>718</v>
      </c>
      <c r="D143" s="154" t="s">
        <v>719</v>
      </c>
      <c r="E143" s="153"/>
      <c r="F143" s="146"/>
      <c r="G143" s="148">
        <v>3040</v>
      </c>
      <c r="H143" s="148">
        <v>850</v>
      </c>
      <c r="I143" s="148" t="e">
        <f>VLOOKUP(C143,'202310-202403出荷数total2403220951'!B:F,5,0)</f>
        <v>#N/A</v>
      </c>
      <c r="J143" s="148" t="e">
        <f>VLOOKUP(C143,'出荷数2307～2406total241008110618'!B:F,5,0)</f>
        <v>#N/A</v>
      </c>
      <c r="K143" s="148" t="e">
        <f>VLOOKUP(C143,'出荷数2407-2506total250730101950'!B:F,5,0)</f>
        <v>#N/A</v>
      </c>
      <c r="L143" s="148" t="e">
        <f>VLOOKUP(C:C,total260724105509!B:F,5,0)</f>
        <v>#N/A</v>
      </c>
      <c r="M143" s="392"/>
      <c r="N143" s="300">
        <v>360</v>
      </c>
      <c r="O143" s="300" t="e">
        <f t="shared" ref="O143:O146" si="14">L143/12*5</f>
        <v>#N/A</v>
      </c>
      <c r="P143" s="148">
        <v>0</v>
      </c>
      <c r="Q143" s="148">
        <v>0</v>
      </c>
      <c r="R143" s="148">
        <v>0</v>
      </c>
      <c r="S143" s="148">
        <v>0</v>
      </c>
      <c r="T143" s="148">
        <v>0</v>
      </c>
      <c r="U143" s="149">
        <v>0</v>
      </c>
      <c r="V143" s="149">
        <v>0</v>
      </c>
      <c r="W143" s="149" t="e">
        <v>#N/A</v>
      </c>
      <c r="X143" s="150" t="e">
        <v>#N/A</v>
      </c>
      <c r="Y143" s="190"/>
      <c r="Z143" s="151"/>
      <c r="AA143" s="151"/>
      <c r="AB143" s="191"/>
      <c r="AC143" s="416" t="e">
        <f t="shared" si="13"/>
        <v>#N/A</v>
      </c>
      <c r="AD143" s="191"/>
    </row>
    <row r="144" spans="1:30">
      <c r="A144" s="29" t="s">
        <v>1182</v>
      </c>
      <c r="B144" s="30" t="s">
        <v>356</v>
      </c>
      <c r="C144" s="6" t="s">
        <v>91</v>
      </c>
      <c r="D144" s="20" t="s">
        <v>90</v>
      </c>
      <c r="E144" s="19" t="s">
        <v>87</v>
      </c>
      <c r="F144" s="19">
        <v>5799</v>
      </c>
      <c r="G144" s="21">
        <v>6847</v>
      </c>
      <c r="H144" s="21">
        <v>4271</v>
      </c>
      <c r="I144" s="8">
        <f>VLOOKUP(C144,'202310-202403出荷数total2403220951'!B:F,5,0)</f>
        <v>1406</v>
      </c>
      <c r="J144" s="203">
        <f>VLOOKUP(C144,'出荷数2307～2406total241008110618'!B:F,5,0)</f>
        <v>3025</v>
      </c>
      <c r="K144" s="214">
        <f>VLOOKUP(C144,'出荷数2407-2506total250730101950'!B:F,5,0)</f>
        <v>2613</v>
      </c>
      <c r="L144" s="203">
        <f>VLOOKUP(C:C,total260724105509!B:F,5,0)</f>
        <v>2335</v>
      </c>
      <c r="M144" s="392"/>
      <c r="N144" s="8"/>
      <c r="O144" s="21">
        <f t="shared" si="14"/>
        <v>972.91666666666674</v>
      </c>
      <c r="P144" s="44">
        <v>1478</v>
      </c>
      <c r="Q144" s="44">
        <v>0</v>
      </c>
      <c r="R144" s="44">
        <v>0</v>
      </c>
      <c r="S144" s="44">
        <v>0</v>
      </c>
      <c r="T144" s="44">
        <v>0</v>
      </c>
      <c r="U144" s="45">
        <v>0</v>
      </c>
      <c r="V144" s="45">
        <v>1478</v>
      </c>
      <c r="W144" s="45">
        <v>505.08333333333326</v>
      </c>
      <c r="X144" s="41">
        <v>1.5798376184032477</v>
      </c>
      <c r="Y144" s="190"/>
      <c r="Z144" s="46"/>
      <c r="AA144" s="46"/>
      <c r="AC144" s="415">
        <f t="shared" si="13"/>
        <v>0.63297644539614561</v>
      </c>
    </row>
    <row r="145" spans="1:30">
      <c r="A145" s="29" t="s">
        <v>1183</v>
      </c>
      <c r="B145" s="30" t="s">
        <v>356</v>
      </c>
      <c r="C145" s="6" t="s">
        <v>108</v>
      </c>
      <c r="D145" s="20" t="s">
        <v>109</v>
      </c>
      <c r="E145" s="19"/>
      <c r="F145" s="19">
        <v>7039</v>
      </c>
      <c r="G145" s="21">
        <v>8307</v>
      </c>
      <c r="H145" s="21">
        <v>5166</v>
      </c>
      <c r="I145" s="8">
        <f>VLOOKUP(C145,'202310-202403出荷数total2403220951'!B:F,5,0)</f>
        <v>2164</v>
      </c>
      <c r="J145" s="203">
        <f>VLOOKUP(C145,'出荷数2307～2406total241008110618'!B:F,5,0)</f>
        <v>4328</v>
      </c>
      <c r="K145" s="214">
        <f>VLOOKUP(C145,'出荷数2407-2506total250730101950'!B:F,5,0)</f>
        <v>2516</v>
      </c>
      <c r="L145" s="203">
        <f>VLOOKUP(C:C,total260724105509!B:F,5,0)</f>
        <v>2325</v>
      </c>
      <c r="M145" s="392"/>
      <c r="N145" s="8"/>
      <c r="O145" s="21">
        <f t="shared" si="14"/>
        <v>968.75</v>
      </c>
      <c r="P145" s="44">
        <v>5044</v>
      </c>
      <c r="Q145" s="44">
        <v>0</v>
      </c>
      <c r="R145" s="44">
        <v>0</v>
      </c>
      <c r="S145" s="44">
        <v>0</v>
      </c>
      <c r="T145" s="44">
        <v>0</v>
      </c>
      <c r="U145" s="45">
        <v>0</v>
      </c>
      <c r="V145" s="45">
        <v>5044</v>
      </c>
      <c r="W145" s="45">
        <v>4075.25</v>
      </c>
      <c r="X145" s="41">
        <v>0.46094369547977798</v>
      </c>
      <c r="Y145" s="190"/>
      <c r="Z145" s="46"/>
      <c r="AA145" s="46"/>
      <c r="AC145" s="415">
        <f t="shared" si="13"/>
        <v>2.1694623655913978</v>
      </c>
    </row>
    <row r="146" spans="1:30">
      <c r="A146" s="29" t="s">
        <v>1184</v>
      </c>
      <c r="B146" s="30" t="s">
        <v>356</v>
      </c>
      <c r="C146" s="6" t="s">
        <v>71</v>
      </c>
      <c r="D146" s="20" t="s">
        <v>72</v>
      </c>
      <c r="E146" s="19"/>
      <c r="F146" s="19">
        <v>7932</v>
      </c>
      <c r="G146" s="21">
        <v>12477</v>
      </c>
      <c r="H146" s="21">
        <v>11864</v>
      </c>
      <c r="I146" s="8">
        <f>VLOOKUP(C146,'202310-202403出荷数total2403220951'!B:F,5,0)</f>
        <v>5131</v>
      </c>
      <c r="J146" s="203">
        <f>VLOOKUP(C146,'出荷数2307～2406total241008110618'!B:F,5,0)</f>
        <v>10642</v>
      </c>
      <c r="K146" s="214">
        <f>VLOOKUP(C146,'出荷数2407-2506total250730101950'!B:F,5,0)</f>
        <v>14478</v>
      </c>
      <c r="L146" s="203">
        <f>VLOOKUP(C:C,total260724105509!B:F,5,0)</f>
        <v>8023</v>
      </c>
      <c r="M146" s="392"/>
      <c r="N146" s="8"/>
      <c r="O146" s="21">
        <f t="shared" si="14"/>
        <v>3342.916666666667</v>
      </c>
      <c r="P146" s="44">
        <v>2974</v>
      </c>
      <c r="Q146" s="44">
        <v>500</v>
      </c>
      <c r="R146" s="44">
        <v>5000</v>
      </c>
      <c r="S146" s="44">
        <v>0</v>
      </c>
      <c r="T146" s="44">
        <v>500</v>
      </c>
      <c r="U146" s="45">
        <v>0</v>
      </c>
      <c r="V146" s="45">
        <v>7474</v>
      </c>
      <c r="W146" s="45">
        <v>4131.083333333333</v>
      </c>
      <c r="X146" s="41">
        <v>2.6977135171486215</v>
      </c>
      <c r="Y146" s="190"/>
      <c r="Z146" s="46" t="s">
        <v>5268</v>
      </c>
      <c r="AA146" s="46"/>
      <c r="AC146" s="415">
        <f t="shared" si="13"/>
        <v>0.99389255889318207</v>
      </c>
    </row>
    <row r="147" spans="1:30">
      <c r="A147" s="29" t="s">
        <v>1185</v>
      </c>
      <c r="B147" s="30" t="s">
        <v>356</v>
      </c>
      <c r="C147" s="6" t="s">
        <v>1303</v>
      </c>
      <c r="D147" s="215" t="s">
        <v>1312</v>
      </c>
      <c r="E147" s="6"/>
      <c r="F147" s="6"/>
      <c r="G147" s="8"/>
      <c r="H147" s="21">
        <v>1451</v>
      </c>
      <c r="I147" s="213">
        <f>VLOOKUP(C147,'202310-202403出荷数total2403220951'!B:F,5,0)</f>
        <v>14330</v>
      </c>
      <c r="J147" s="203">
        <f>VLOOKUP(C147,'出荷数2307～2406total241008110618'!B:F,5,0)</f>
        <v>16068</v>
      </c>
      <c r="K147" s="214">
        <f>VLOOKUP(C147,'出荷数2407-2506total250730101950'!B:F,5,0)</f>
        <v>17473</v>
      </c>
      <c r="L147" s="203">
        <f>VLOOKUP(C:C,total260724105509!B:F,5,0)</f>
        <v>9012</v>
      </c>
      <c r="M147" s="392"/>
      <c r="N147" s="211">
        <v>10000</v>
      </c>
      <c r="O147" s="211">
        <v>10000</v>
      </c>
      <c r="P147" s="44">
        <v>36245</v>
      </c>
      <c r="Q147" s="44">
        <v>100</v>
      </c>
      <c r="R147" s="44">
        <v>0</v>
      </c>
      <c r="S147" s="44">
        <v>0</v>
      </c>
      <c r="T147" s="44">
        <v>100</v>
      </c>
      <c r="U147" s="45">
        <v>0</v>
      </c>
      <c r="V147" s="45">
        <v>36145</v>
      </c>
      <c r="W147" s="45">
        <v>26145</v>
      </c>
      <c r="X147" s="204">
        <v>0.24864119188853634</v>
      </c>
      <c r="Y147" s="190"/>
      <c r="Z147" s="46"/>
      <c r="AA147" s="46"/>
      <c r="AC147" s="415">
        <f t="shared" si="13"/>
        <v>4.0218597425654679</v>
      </c>
    </row>
    <row r="148" spans="1:30">
      <c r="A148" s="29" t="s">
        <v>1186</v>
      </c>
      <c r="B148" s="30" t="s">
        <v>356</v>
      </c>
      <c r="C148" s="6" t="s">
        <v>1287</v>
      </c>
      <c r="D148" s="215" t="s">
        <v>1313</v>
      </c>
      <c r="E148" s="6"/>
      <c r="F148" s="6"/>
      <c r="G148" s="8"/>
      <c r="H148" s="21">
        <v>83</v>
      </c>
      <c r="I148" s="8">
        <f>VLOOKUP(C148,'202310-202403出荷数total2403220951'!B:F,5,0)</f>
        <v>1108</v>
      </c>
      <c r="J148" s="203">
        <f>VLOOKUP(C148,'出荷数2307～2406total241008110618'!B:F,5,0)</f>
        <v>1156</v>
      </c>
      <c r="K148" s="214">
        <f>VLOOKUP(C148,'出荷数2407-2506total250730101950'!B:F,5,0)</f>
        <v>2088</v>
      </c>
      <c r="L148" s="203">
        <f>VLOOKUP(C:C,total260724105509!B:F,5,0)</f>
        <v>1453</v>
      </c>
      <c r="M148" s="392"/>
      <c r="N148" s="211">
        <v>4000</v>
      </c>
      <c r="O148" s="211">
        <v>4000</v>
      </c>
      <c r="P148" s="44">
        <v>14194</v>
      </c>
      <c r="Q148" s="44">
        <v>120</v>
      </c>
      <c r="R148" s="44">
        <v>0</v>
      </c>
      <c r="S148" s="44">
        <v>0</v>
      </c>
      <c r="T148" s="44">
        <v>120</v>
      </c>
      <c r="U148" s="45">
        <v>0</v>
      </c>
      <c r="V148" s="45">
        <v>14074</v>
      </c>
      <c r="W148" s="45">
        <v>10074</v>
      </c>
      <c r="X148" s="204">
        <v>0.10236719740735523</v>
      </c>
      <c r="Y148" s="190"/>
      <c r="Z148" s="46"/>
      <c r="AA148" s="46"/>
      <c r="AC148" s="415">
        <f t="shared" si="13"/>
        <v>9.768754301445286</v>
      </c>
    </row>
    <row r="149" spans="1:30">
      <c r="A149" s="29" t="s">
        <v>1187</v>
      </c>
      <c r="B149" s="30" t="s">
        <v>356</v>
      </c>
      <c r="C149" s="6" t="s">
        <v>1288</v>
      </c>
      <c r="D149" s="215" t="s">
        <v>1314</v>
      </c>
      <c r="E149" s="6"/>
      <c r="F149" s="6"/>
      <c r="G149" s="8"/>
      <c r="H149" s="21">
        <v>813</v>
      </c>
      <c r="I149" s="8">
        <f>VLOOKUP(C149,'202310-202403出荷数total2403220951'!B:F,5,0)</f>
        <v>922</v>
      </c>
      <c r="J149" s="203">
        <f>VLOOKUP(C149,'出荷数2307～2406total241008110618'!B:F,5,0)</f>
        <v>2208</v>
      </c>
      <c r="K149" s="214">
        <f>VLOOKUP(C149,'出荷数2407-2506total250730101950'!B:F,5,0)</f>
        <v>4161</v>
      </c>
      <c r="L149" s="203">
        <f>VLOOKUP(C:C,total260724105509!B:F,5,0)</f>
        <v>1159</v>
      </c>
      <c r="M149" s="392"/>
      <c r="N149" s="211">
        <v>2000</v>
      </c>
      <c r="O149" s="211">
        <v>2000</v>
      </c>
      <c r="P149" s="44">
        <v>8270</v>
      </c>
      <c r="Q149" s="44">
        <v>17</v>
      </c>
      <c r="R149" s="44">
        <v>0</v>
      </c>
      <c r="S149" s="44">
        <v>0</v>
      </c>
      <c r="T149" s="44">
        <v>17</v>
      </c>
      <c r="U149" s="45">
        <v>0</v>
      </c>
      <c r="V149" s="45">
        <v>8253</v>
      </c>
      <c r="W149" s="45">
        <v>6253</v>
      </c>
      <c r="X149" s="204">
        <v>0.14014510278113665</v>
      </c>
      <c r="Y149" s="190"/>
      <c r="Z149" s="46"/>
      <c r="AA149" s="46"/>
      <c r="AC149" s="415">
        <f t="shared" si="13"/>
        <v>7.1354616048317512</v>
      </c>
    </row>
    <row r="150" spans="1:30">
      <c r="A150" s="29" t="s">
        <v>1188</v>
      </c>
      <c r="B150" s="30" t="s">
        <v>356</v>
      </c>
      <c r="C150" s="6" t="s">
        <v>2968</v>
      </c>
      <c r="D150" s="215" t="s">
        <v>3003</v>
      </c>
      <c r="E150" s="6"/>
      <c r="F150" s="6"/>
      <c r="G150" s="8"/>
      <c r="H150" s="21"/>
      <c r="I150" s="8">
        <f>VLOOKUP(C150,'202310-202403出荷数total2403220951'!B:F,5,0)</f>
        <v>73</v>
      </c>
      <c r="J150" s="203">
        <f>VLOOKUP(C150,'出荷数2307～2406total241008110618'!B:F,5,0)</f>
        <v>401</v>
      </c>
      <c r="K150" s="214">
        <f>VLOOKUP(C150,'出荷数2407-2506total250730101950'!B:F,5,0)</f>
        <v>4524</v>
      </c>
      <c r="L150" s="203">
        <f>VLOOKUP(C:C,total260724105509!B:F,5,0)</f>
        <v>6518</v>
      </c>
      <c r="M150" s="392"/>
      <c r="N150" s="211">
        <v>3500</v>
      </c>
      <c r="O150" s="211">
        <v>3500</v>
      </c>
      <c r="P150" s="44">
        <v>7358</v>
      </c>
      <c r="Q150" s="44">
        <v>3600</v>
      </c>
      <c r="R150" s="44">
        <v>5000</v>
      </c>
      <c r="S150" s="44">
        <v>0</v>
      </c>
      <c r="T150" s="44">
        <v>3900</v>
      </c>
      <c r="U150" s="45">
        <v>-300</v>
      </c>
      <c r="V150" s="45">
        <v>8458</v>
      </c>
      <c r="W150" s="45">
        <v>4958</v>
      </c>
      <c r="X150" s="204">
        <v>0.88583854308235932</v>
      </c>
      <c r="Y150" s="190">
        <v>750</v>
      </c>
      <c r="Z150" s="46"/>
      <c r="AA150" s="46"/>
      <c r="AC150" s="415">
        <f t="shared" si="13"/>
        <v>1.8959803620742559</v>
      </c>
    </row>
    <row r="151" spans="1:30">
      <c r="A151" s="29" t="s">
        <v>1189</v>
      </c>
      <c r="B151" s="30" t="s">
        <v>356</v>
      </c>
      <c r="C151" s="6" t="s">
        <v>3780</v>
      </c>
      <c r="D151" s="215" t="s">
        <v>3781</v>
      </c>
      <c r="E151" s="6"/>
      <c r="F151" s="6"/>
      <c r="G151" s="8"/>
      <c r="H151" s="21"/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4559</v>
      </c>
      <c r="L151" s="203">
        <f>VLOOKUP(C:C,total260724105509!B:F,5,0)</f>
        <v>2201</v>
      </c>
      <c r="M151" s="392"/>
      <c r="N151" s="211">
        <v>4000</v>
      </c>
      <c r="O151" s="211">
        <v>3000</v>
      </c>
      <c r="P151" s="44">
        <v>3110</v>
      </c>
      <c r="Q151" s="44">
        <v>0</v>
      </c>
      <c r="R151" s="44">
        <v>0</v>
      </c>
      <c r="S151" s="44">
        <v>0</v>
      </c>
      <c r="T151" s="44">
        <v>0</v>
      </c>
      <c r="U151" s="45">
        <v>0</v>
      </c>
      <c r="V151" s="45">
        <v>3110</v>
      </c>
      <c r="W151" s="45">
        <v>110</v>
      </c>
      <c r="X151" s="204">
        <v>0.7077170418006431</v>
      </c>
      <c r="Y151" s="190"/>
      <c r="Z151" s="46"/>
      <c r="AA151" s="46"/>
      <c r="AC151" s="415">
        <f t="shared" si="13"/>
        <v>1.412994093593821</v>
      </c>
    </row>
    <row r="152" spans="1:30">
      <c r="A152" s="29" t="s">
        <v>1190</v>
      </c>
      <c r="B152" s="30" t="s">
        <v>356</v>
      </c>
      <c r="C152" s="6" t="s">
        <v>3794</v>
      </c>
      <c r="D152" s="215" t="s">
        <v>3795</v>
      </c>
      <c r="E152" s="6"/>
      <c r="F152" s="6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>
        <f>VLOOKUP(C152,'出荷数2407-2506total250730101950'!B:F,5,0)</f>
        <v>2384</v>
      </c>
      <c r="L152" s="203">
        <f>VLOOKUP(C:C,total260724105509!B:F,5,0)</f>
        <v>1804</v>
      </c>
      <c r="M152" s="392"/>
      <c r="N152" s="211">
        <v>1000</v>
      </c>
      <c r="O152" s="211">
        <v>1000</v>
      </c>
      <c r="P152" s="44">
        <v>5846</v>
      </c>
      <c r="Q152" s="44">
        <v>620</v>
      </c>
      <c r="R152" s="44">
        <v>0</v>
      </c>
      <c r="S152" s="44">
        <v>0</v>
      </c>
      <c r="T152" s="44">
        <v>180</v>
      </c>
      <c r="U152" s="45">
        <v>440</v>
      </c>
      <c r="V152" s="45">
        <v>5666</v>
      </c>
      <c r="W152" s="45">
        <v>4666</v>
      </c>
      <c r="X152" s="204">
        <v>0.30858706808073899</v>
      </c>
      <c r="Y152" s="190"/>
      <c r="Z152" s="46"/>
      <c r="AA152" s="46"/>
      <c r="AC152" s="415">
        <f t="shared" si="13"/>
        <v>3.2405764966740578</v>
      </c>
    </row>
    <row r="153" spans="1:30">
      <c r="A153" s="29" t="s">
        <v>1191</v>
      </c>
      <c r="B153" s="30" t="s">
        <v>356</v>
      </c>
      <c r="C153" s="6" t="s">
        <v>3919</v>
      </c>
      <c r="D153" s="215" t="s">
        <v>3921</v>
      </c>
      <c r="E153" s="6"/>
      <c r="F153" s="6"/>
      <c r="G153" s="8"/>
      <c r="H153" s="21"/>
      <c r="I153" s="8"/>
      <c r="J153" s="203" t="e">
        <f>VLOOKUP(C153,'出荷数2307～2406total241008110618'!B:F,5,0)</f>
        <v>#N/A</v>
      </c>
      <c r="K153" s="214">
        <f>VLOOKUP(C153,'出荷数2407-2506total250730101950'!B:F,5,0)</f>
        <v>575</v>
      </c>
      <c r="L153" s="203">
        <f>VLOOKUP(C:C,total260724105509!B:F,5,0)</f>
        <v>203</v>
      </c>
      <c r="M153" s="392"/>
      <c r="N153" s="211">
        <v>1000</v>
      </c>
      <c r="O153" s="211">
        <v>1000</v>
      </c>
      <c r="P153" s="44">
        <v>3162</v>
      </c>
      <c r="Q153" s="44">
        <v>0</v>
      </c>
      <c r="R153" s="44">
        <v>0</v>
      </c>
      <c r="S153" s="44">
        <v>0</v>
      </c>
      <c r="T153" s="44">
        <v>0</v>
      </c>
      <c r="U153" s="45">
        <v>0</v>
      </c>
      <c r="V153" s="45">
        <v>3162</v>
      </c>
      <c r="W153" s="45">
        <v>2162</v>
      </c>
      <c r="X153" s="204">
        <v>6.4199873497786206E-2</v>
      </c>
      <c r="Y153" s="190"/>
      <c r="Z153" s="46"/>
      <c r="AA153" s="46"/>
      <c r="AC153" s="415">
        <f t="shared" si="13"/>
        <v>15.576354679802956</v>
      </c>
    </row>
    <row r="154" spans="1:30">
      <c r="A154" s="29" t="s">
        <v>1192</v>
      </c>
      <c r="B154" s="30" t="s">
        <v>356</v>
      </c>
      <c r="C154" s="6" t="s">
        <v>3920</v>
      </c>
      <c r="D154" s="215" t="s">
        <v>3922</v>
      </c>
      <c r="E154" s="6"/>
      <c r="F154" s="6"/>
      <c r="G154" s="8"/>
      <c r="H154" s="21"/>
      <c r="I154" s="8"/>
      <c r="J154" s="203" t="e">
        <f>VLOOKUP(C154,'出荷数2307～2406total241008110618'!B:F,5,0)</f>
        <v>#N/A</v>
      </c>
      <c r="K154" s="214">
        <f>VLOOKUP(C154,'出荷数2407-2506total250730101950'!B:F,5,0)</f>
        <v>2333</v>
      </c>
      <c r="L154" s="203">
        <f>VLOOKUP(C:C,total260724105509!B:F,5,0)</f>
        <v>2215</v>
      </c>
      <c r="M154" s="392"/>
      <c r="N154" s="211">
        <v>2500</v>
      </c>
      <c r="O154" s="211">
        <v>2500</v>
      </c>
      <c r="P154" s="44">
        <v>3419</v>
      </c>
      <c r="Q154" s="44">
        <v>3920</v>
      </c>
      <c r="R154" s="44">
        <v>5000</v>
      </c>
      <c r="S154" s="44">
        <v>0</v>
      </c>
      <c r="T154" s="44">
        <v>4020</v>
      </c>
      <c r="U154" s="45">
        <v>-100</v>
      </c>
      <c r="V154" s="45">
        <v>4399</v>
      </c>
      <c r="W154" s="45">
        <v>1899</v>
      </c>
      <c r="X154" s="204">
        <v>0.64785024861070484</v>
      </c>
      <c r="Y154" s="190">
        <v>2000</v>
      </c>
      <c r="Z154" s="46"/>
      <c r="AA154" s="46"/>
      <c r="AC154" s="415">
        <f t="shared" si="13"/>
        <v>3.800902934537246</v>
      </c>
    </row>
    <row r="155" spans="1:30" s="152" customFormat="1">
      <c r="A155" s="29" t="s">
        <v>1193</v>
      </c>
      <c r="B155" s="145" t="s">
        <v>356</v>
      </c>
      <c r="C155" s="153" t="s">
        <v>1271</v>
      </c>
      <c r="D155" s="154" t="s">
        <v>2176</v>
      </c>
      <c r="E155" s="153"/>
      <c r="F155" s="146"/>
      <c r="G155" s="148"/>
      <c r="H155" s="148">
        <v>206</v>
      </c>
      <c r="I155" s="8">
        <f>VLOOKUP(C155,'202310-202403出荷数total2403220951'!B:F,5,0)</f>
        <v>266</v>
      </c>
      <c r="J155" s="203">
        <f>VLOOKUP(C155,'出荷数2307～2406total241008110618'!B:F,5,0)</f>
        <v>547</v>
      </c>
      <c r="K155" s="214">
        <f>VLOOKUP(C155,'出荷数2407-2506total250730101950'!B:F,5,0)</f>
        <v>251</v>
      </c>
      <c r="L155" s="203">
        <f>VLOOKUP(C:C,total260724105509!B:F,5,0)</f>
        <v>60</v>
      </c>
      <c r="M155" s="392" t="str">
        <f>VLOOKUP(C:C,処分売価!A:P,15,0)</f>
        <v>処分品</v>
      </c>
      <c r="N155" s="8"/>
      <c r="O155" s="21">
        <f t="shared" ref="O155:O157" si="15">L155/12*5</f>
        <v>25</v>
      </c>
      <c r="P155" s="148">
        <v>21</v>
      </c>
      <c r="Q155" s="148">
        <v>0</v>
      </c>
      <c r="R155" s="44">
        <v>0</v>
      </c>
      <c r="S155" s="148">
        <v>0</v>
      </c>
      <c r="T155" s="148">
        <v>0</v>
      </c>
      <c r="U155" s="149">
        <v>0</v>
      </c>
      <c r="V155" s="149">
        <v>21</v>
      </c>
      <c r="W155" s="149">
        <v>-4</v>
      </c>
      <c r="X155" s="150">
        <v>2.8571428571428572</v>
      </c>
      <c r="Y155" s="190"/>
      <c r="Z155" s="151"/>
      <c r="AA155" s="151"/>
      <c r="AB155" s="191"/>
      <c r="AC155" s="416">
        <f t="shared" si="13"/>
        <v>0.35</v>
      </c>
      <c r="AD155" s="191"/>
    </row>
    <row r="156" spans="1:30">
      <c r="A156" s="29" t="s">
        <v>1194</v>
      </c>
      <c r="B156" s="30" t="s">
        <v>356</v>
      </c>
      <c r="C156" s="17" t="s">
        <v>2756</v>
      </c>
      <c r="D156" s="18" t="s">
        <v>2758</v>
      </c>
      <c r="E156" s="17"/>
      <c r="F156" s="6"/>
      <c r="G156" s="8"/>
      <c r="H156" s="21">
        <v>6496</v>
      </c>
      <c r="I156" s="8">
        <f>VLOOKUP(C156,'202310-202403出荷数total2403220951'!B:F,5,0)</f>
        <v>2470</v>
      </c>
      <c r="J156" s="203">
        <f>VLOOKUP(C156,'出荷数2307～2406total241008110618'!B:F,5,0)</f>
        <v>4707</v>
      </c>
      <c r="K156" s="214">
        <f>VLOOKUP(C156,'出荷数2407-2506total250730101950'!B:F,5,0)</f>
        <v>4443</v>
      </c>
      <c r="L156" s="203">
        <f>VLOOKUP(C:C,total260724105509!B:F,5,0)</f>
        <v>4127</v>
      </c>
      <c r="M156" s="392"/>
      <c r="N156" s="8"/>
      <c r="O156" s="21">
        <f t="shared" si="15"/>
        <v>1719.5833333333335</v>
      </c>
      <c r="P156" s="44">
        <v>1565</v>
      </c>
      <c r="Q156" s="44">
        <v>0</v>
      </c>
      <c r="R156" s="44">
        <v>3000</v>
      </c>
      <c r="S156" s="44">
        <v>0</v>
      </c>
      <c r="T156" s="44">
        <v>0</v>
      </c>
      <c r="U156" s="45">
        <v>0</v>
      </c>
      <c r="V156" s="45">
        <v>4565</v>
      </c>
      <c r="W156" s="45">
        <v>2845.4166666666665</v>
      </c>
      <c r="X156" s="41">
        <v>2.6370607028753992</v>
      </c>
      <c r="Y156" s="190"/>
      <c r="Z156" s="46" t="s">
        <v>2746</v>
      </c>
      <c r="AA156" s="46"/>
      <c r="AC156" s="415">
        <f t="shared" si="13"/>
        <v>1.106130361037073</v>
      </c>
    </row>
    <row r="157" spans="1:30" s="200" customFormat="1">
      <c r="A157" s="29" t="s">
        <v>1195</v>
      </c>
      <c r="B157" s="193" t="s">
        <v>356</v>
      </c>
      <c r="C157" s="235" t="s">
        <v>2757</v>
      </c>
      <c r="D157" s="236" t="s">
        <v>2759</v>
      </c>
      <c r="E157" s="235"/>
      <c r="F157" s="194"/>
      <c r="G157" s="196"/>
      <c r="H157" s="196">
        <v>0</v>
      </c>
      <c r="I157" s="196">
        <f>VLOOKUP(C157,'202310-202403出荷数total2403220951'!B:F,5,0)</f>
        <v>13</v>
      </c>
      <c r="J157" s="196">
        <f>VLOOKUP(C157,'出荷数2307～2406total241008110618'!B:F,5,0)</f>
        <v>28</v>
      </c>
      <c r="K157" s="214">
        <f>VLOOKUP(C157,'出荷数2407-2506total250730101950'!B:F,5,0)</f>
        <v>513</v>
      </c>
      <c r="L157" s="203">
        <f>VLOOKUP(C:C,total260724105509!B:F,5,0)</f>
        <v>9</v>
      </c>
      <c r="M157" s="392" t="str">
        <f>VLOOKUP(C:C,処分売価!A:P,15,0)</f>
        <v>処分品</v>
      </c>
      <c r="N157" s="8"/>
      <c r="O157" s="21">
        <f t="shared" si="15"/>
        <v>3.75</v>
      </c>
      <c r="P157" s="196">
        <v>709</v>
      </c>
      <c r="Q157" s="196">
        <v>0</v>
      </c>
      <c r="R157" s="196">
        <v>0</v>
      </c>
      <c r="S157" s="196">
        <v>0</v>
      </c>
      <c r="T157" s="196">
        <v>0</v>
      </c>
      <c r="U157" s="197">
        <v>0</v>
      </c>
      <c r="V157" s="197">
        <v>709</v>
      </c>
      <c r="W157" s="197">
        <v>705.25</v>
      </c>
      <c r="X157" s="198">
        <v>1.2693935119887164E-2</v>
      </c>
      <c r="Y157" s="190"/>
      <c r="Z157" s="199"/>
      <c r="AA157" s="199"/>
      <c r="AB157" s="201"/>
      <c r="AC157" s="419">
        <f t="shared" si="13"/>
        <v>78.777777777777771</v>
      </c>
      <c r="AD157" s="201"/>
    </row>
    <row r="158" spans="1:30">
      <c r="A158" s="29" t="s">
        <v>1196</v>
      </c>
      <c r="B158" s="30" t="s">
        <v>356</v>
      </c>
      <c r="C158" s="17" t="s">
        <v>2917</v>
      </c>
      <c r="D158" s="18" t="s">
        <v>2936</v>
      </c>
      <c r="E158" s="17"/>
      <c r="F158" s="6"/>
      <c r="G158" s="8"/>
      <c r="H158" s="21">
        <v>96</v>
      </c>
      <c r="I158" s="213">
        <f>VLOOKUP(C158,'202310-202403出荷数total2403220951'!B:F,5,0)</f>
        <v>3711</v>
      </c>
      <c r="J158" s="203">
        <f>VLOOKUP(C158,'出荷数2307～2406total241008110618'!B:F,5,0)</f>
        <v>4435</v>
      </c>
      <c r="K158" s="214">
        <f>VLOOKUP(C158,'出荷数2407-2506total250730101950'!B:F,5,0)</f>
        <v>4851</v>
      </c>
      <c r="L158" s="203">
        <f>VLOOKUP(C:C,total260724105509!B:F,5,0)</f>
        <v>4087</v>
      </c>
      <c r="M158" s="392"/>
      <c r="N158" s="211">
        <v>2500</v>
      </c>
      <c r="O158" s="211">
        <v>2500</v>
      </c>
      <c r="P158" s="44">
        <v>6121</v>
      </c>
      <c r="Q158" s="44">
        <v>0</v>
      </c>
      <c r="R158" s="44">
        <v>0</v>
      </c>
      <c r="S158" s="44">
        <v>0</v>
      </c>
      <c r="T158" s="44">
        <v>0</v>
      </c>
      <c r="U158" s="45">
        <v>0</v>
      </c>
      <c r="V158" s="45">
        <v>6121</v>
      </c>
      <c r="W158" s="45">
        <v>3621</v>
      </c>
      <c r="X158" s="41">
        <v>0.66770135598758373</v>
      </c>
      <c r="Y158" s="190"/>
      <c r="Z158" s="46"/>
      <c r="AA158" s="46"/>
      <c r="AC158" s="415">
        <f t="shared" si="13"/>
        <v>1.4976755566430144</v>
      </c>
    </row>
    <row r="159" spans="1:30">
      <c r="A159" s="29" t="s">
        <v>1197</v>
      </c>
      <c r="B159" s="30" t="s">
        <v>356</v>
      </c>
      <c r="C159" s="17" t="s">
        <v>2918</v>
      </c>
      <c r="D159" s="18" t="s">
        <v>2937</v>
      </c>
      <c r="E159" s="17"/>
      <c r="F159" s="6"/>
      <c r="G159" s="8"/>
      <c r="H159" s="21">
        <v>0</v>
      </c>
      <c r="I159" s="8">
        <f>VLOOKUP(C159,'202310-202403出荷数total2403220951'!B:F,5,0)</f>
        <v>2</v>
      </c>
      <c r="J159" s="203">
        <f>VLOOKUP(C159,'出荷数2307～2406total241008110618'!B:F,5,0)</f>
        <v>314</v>
      </c>
      <c r="K159" s="214">
        <f>VLOOKUP(C159,'出荷数2407-2506total250730101950'!B:F,5,0)</f>
        <v>116</v>
      </c>
      <c r="L159" s="203">
        <f>VLOOKUP(C:C,total260724105509!B:F,5,0)</f>
        <v>579</v>
      </c>
      <c r="M159" s="392"/>
      <c r="N159" s="211">
        <v>1000</v>
      </c>
      <c r="O159" s="211">
        <v>1000</v>
      </c>
      <c r="P159" s="44">
        <v>5117</v>
      </c>
      <c r="Q159" s="44">
        <v>0</v>
      </c>
      <c r="R159" s="44">
        <v>0</v>
      </c>
      <c r="S159" s="44">
        <v>0</v>
      </c>
      <c r="T159" s="44">
        <v>0</v>
      </c>
      <c r="U159" s="45">
        <v>0</v>
      </c>
      <c r="V159" s="45">
        <v>5117</v>
      </c>
      <c r="W159" s="45">
        <v>4117</v>
      </c>
      <c r="X159" s="41">
        <v>0.11315223763924175</v>
      </c>
      <c r="Y159" s="190"/>
      <c r="Z159" s="46"/>
      <c r="AA159" s="46"/>
      <c r="AC159" s="415">
        <f t="shared" si="13"/>
        <v>8.8376511226252159</v>
      </c>
    </row>
    <row r="160" spans="1:30">
      <c r="A160" s="29" t="s">
        <v>1198</v>
      </c>
      <c r="B160" s="30" t="s">
        <v>356</v>
      </c>
      <c r="C160" s="17" t="s">
        <v>2919</v>
      </c>
      <c r="D160" s="18" t="s">
        <v>2938</v>
      </c>
      <c r="E160" s="17"/>
      <c r="F160" s="6"/>
      <c r="G160" s="8"/>
      <c r="H160" s="21">
        <v>2458</v>
      </c>
      <c r="I160" s="8">
        <f>VLOOKUP(C160,'202310-202403出荷数total2403220951'!B:F,5,0)</f>
        <v>174</v>
      </c>
      <c r="J160" s="203">
        <f>VLOOKUP(C160,'出荷数2307～2406total241008110618'!B:F,5,0)</f>
        <v>1177</v>
      </c>
      <c r="K160" s="214">
        <f>VLOOKUP(C160,'出荷数2407-2506total250730101950'!B:F,5,0)</f>
        <v>192</v>
      </c>
      <c r="L160" s="203">
        <f>VLOOKUP(C:C,total260724105509!B:F,5,0)</f>
        <v>137</v>
      </c>
      <c r="M160" s="392"/>
      <c r="N160" s="8"/>
      <c r="O160" s="21">
        <f>L160/12*5</f>
        <v>57.083333333333329</v>
      </c>
      <c r="P160" s="44">
        <v>400</v>
      </c>
      <c r="Q160" s="44">
        <v>0</v>
      </c>
      <c r="R160" s="44">
        <v>0</v>
      </c>
      <c r="S160" s="44">
        <v>0</v>
      </c>
      <c r="T160" s="44">
        <v>0</v>
      </c>
      <c r="U160" s="45">
        <v>0</v>
      </c>
      <c r="V160" s="45">
        <v>400</v>
      </c>
      <c r="W160" s="45">
        <v>342.91666666666669</v>
      </c>
      <c r="X160" s="41">
        <v>0.34250000000000003</v>
      </c>
      <c r="Y160" s="190"/>
      <c r="Z160" s="46"/>
      <c r="AA160" s="46"/>
      <c r="AC160" s="415">
        <f t="shared" si="13"/>
        <v>2.9197080291970803</v>
      </c>
    </row>
    <row r="161" spans="1:30">
      <c r="A161" s="29" t="s">
        <v>1199</v>
      </c>
      <c r="B161" s="30" t="s">
        <v>356</v>
      </c>
      <c r="C161" s="49" t="s">
        <v>3771</v>
      </c>
      <c r="D161" s="49" t="s">
        <v>3772</v>
      </c>
      <c r="E161" s="50"/>
      <c r="F161" s="50"/>
      <c r="G161" s="8"/>
      <c r="H161" s="8"/>
      <c r="I161" s="8" t="e">
        <f>VLOOKUP(C161,'202310-202403出荷数total2403220951'!B:F,5,0)</f>
        <v>#N/A</v>
      </c>
      <c r="J161" s="203">
        <f>VLOOKUP(C161,'出荷数2307～2406total241008110618'!B:F,5,0)</f>
        <v>254</v>
      </c>
      <c r="K161" s="214">
        <f>VLOOKUP(C161,'出荷数2407-2506total250730101950'!B:F,5,0)</f>
        <v>215</v>
      </c>
      <c r="L161" s="203">
        <f>VLOOKUP(C:C,total260724105509!B:F,5,0)</f>
        <v>375</v>
      </c>
      <c r="M161" s="392"/>
      <c r="N161" s="211">
        <v>1500</v>
      </c>
      <c r="O161" s="211">
        <v>1500</v>
      </c>
      <c r="P161" s="44">
        <v>2580</v>
      </c>
      <c r="Q161" s="44">
        <v>0</v>
      </c>
      <c r="R161" s="44">
        <v>0</v>
      </c>
      <c r="S161" s="44">
        <v>0</v>
      </c>
      <c r="T161" s="44">
        <v>0</v>
      </c>
      <c r="U161" s="45">
        <v>0</v>
      </c>
      <c r="V161" s="45">
        <v>2580</v>
      </c>
      <c r="W161" s="45">
        <v>1080</v>
      </c>
      <c r="X161" s="41">
        <v>0.14534883720930233</v>
      </c>
      <c r="Y161" s="9"/>
      <c r="Z161" s="13"/>
      <c r="AA161" s="13"/>
      <c r="AC161" s="415">
        <f t="shared" si="13"/>
        <v>6.88</v>
      </c>
    </row>
    <row r="162" spans="1:30">
      <c r="A162" s="29" t="s">
        <v>1200</v>
      </c>
      <c r="B162" s="30" t="s">
        <v>356</v>
      </c>
      <c r="C162" s="17" t="s">
        <v>2920</v>
      </c>
      <c r="D162" s="18" t="s">
        <v>2939</v>
      </c>
      <c r="E162" s="17"/>
      <c r="F162" s="6"/>
      <c r="G162" s="8"/>
      <c r="H162" s="21">
        <v>1744</v>
      </c>
      <c r="I162" s="8">
        <f>VLOOKUP(C162,'202310-202403出荷数total2403220951'!B:F,5,0)</f>
        <v>1163</v>
      </c>
      <c r="J162" s="203">
        <f>VLOOKUP(C162,'出荷数2307～2406total241008110618'!B:F,5,0)</f>
        <v>1747</v>
      </c>
      <c r="K162" s="214">
        <f>VLOOKUP(C162,'出荷数2407-2506total250730101950'!B:F,5,0)</f>
        <v>1257</v>
      </c>
      <c r="L162" s="203">
        <f>VLOOKUP(C:C,total260724105509!B:F,5,0)</f>
        <v>568</v>
      </c>
      <c r="M162" s="392"/>
      <c r="N162" s="8"/>
      <c r="O162" s="21">
        <f>L162/12*5</f>
        <v>236.66666666666669</v>
      </c>
      <c r="P162" s="44">
        <v>329</v>
      </c>
      <c r="Q162" s="44">
        <v>0</v>
      </c>
      <c r="R162" s="44">
        <v>0</v>
      </c>
      <c r="S162" s="44">
        <v>0</v>
      </c>
      <c r="T162" s="44">
        <v>200</v>
      </c>
      <c r="U162" s="45">
        <v>-200</v>
      </c>
      <c r="V162" s="45">
        <v>129</v>
      </c>
      <c r="W162" s="45">
        <v>-107.66666666666669</v>
      </c>
      <c r="X162" s="41">
        <v>1.7264437689969605</v>
      </c>
      <c r="Y162" s="190"/>
      <c r="Z162" s="46" t="s">
        <v>5269</v>
      </c>
      <c r="AA162" s="46" t="s">
        <v>5283</v>
      </c>
      <c r="AC162" s="415">
        <f t="shared" si="13"/>
        <v>0.57922535211267601</v>
      </c>
    </row>
    <row r="163" spans="1:30" s="152" customFormat="1">
      <c r="A163" s="29" t="s">
        <v>1201</v>
      </c>
      <c r="B163" s="301" t="s">
        <v>5</v>
      </c>
      <c r="C163" s="186" t="s">
        <v>2967</v>
      </c>
      <c r="D163" s="186" t="s">
        <v>2969</v>
      </c>
      <c r="E163" s="187"/>
      <c r="F163" s="187"/>
      <c r="G163" s="148"/>
      <c r="H163" s="148">
        <v>0</v>
      </c>
      <c r="I163" s="148">
        <f>VLOOKUP(C163,'202310-202403出荷数total2403220951'!B:F,5,0)</f>
        <v>109</v>
      </c>
      <c r="J163" s="148">
        <f>VLOOKUP(C163,'出荷数2307～2406total241008110618'!B:F,5,0)</f>
        <v>119</v>
      </c>
      <c r="K163" s="148">
        <f>VLOOKUP(C163,'出荷数2407-2506total250730101950'!B:F,5,0)</f>
        <v>8</v>
      </c>
      <c r="L163" s="148">
        <f>VLOOKUP(C:C,total260724105509!B:F,5,0)</f>
        <v>2986</v>
      </c>
      <c r="M163" s="392" t="str">
        <f>VLOOKUP(C:C,処分売価!A:P,15,0)</f>
        <v>処分品</v>
      </c>
      <c r="N163" s="300">
        <v>1000</v>
      </c>
      <c r="O163" s="300">
        <v>1000</v>
      </c>
      <c r="P163" s="148">
        <v>28</v>
      </c>
      <c r="Q163" s="148">
        <v>0</v>
      </c>
      <c r="R163" s="148">
        <v>0</v>
      </c>
      <c r="S163" s="148">
        <v>0</v>
      </c>
      <c r="T163" s="148">
        <v>0</v>
      </c>
      <c r="U163" s="149">
        <v>0</v>
      </c>
      <c r="V163" s="149">
        <v>28</v>
      </c>
      <c r="W163" s="149">
        <v>-972</v>
      </c>
      <c r="X163" s="150">
        <v>106.64285714285714</v>
      </c>
      <c r="Y163" s="9"/>
      <c r="Z163" s="185"/>
      <c r="AA163" s="185"/>
      <c r="AB163" s="191"/>
      <c r="AC163" s="416">
        <f t="shared" si="13"/>
        <v>9.3770931011386473E-3</v>
      </c>
      <c r="AD163" s="191"/>
    </row>
    <row r="164" spans="1:30">
      <c r="A164" s="29" t="s">
        <v>1202</v>
      </c>
      <c r="B164" s="2" t="s">
        <v>5</v>
      </c>
      <c r="C164" s="49" t="s">
        <v>2985</v>
      </c>
      <c r="D164" s="49" t="s">
        <v>3773</v>
      </c>
      <c r="E164" s="50"/>
      <c r="F164" s="50"/>
      <c r="G164" s="8"/>
      <c r="H164" s="21">
        <v>0</v>
      </c>
      <c r="I164" s="8">
        <f>VLOOKUP(C164,'202310-202403出荷数total2403220951'!B:F,5,0)</f>
        <v>6</v>
      </c>
      <c r="J164" s="203">
        <f>VLOOKUP(C164,'出荷数2307～2406total241008110618'!B:F,5,0)</f>
        <v>324</v>
      </c>
      <c r="K164" s="214">
        <f>VLOOKUP(C164,'出荷数2407-2506total250730101950'!B:F,5,0)</f>
        <v>1771</v>
      </c>
      <c r="L164" s="203">
        <f>VLOOKUP(C:C,total260724105509!B:F,5,0)</f>
        <v>118</v>
      </c>
      <c r="M164" s="392"/>
      <c r="N164" s="211">
        <v>1000</v>
      </c>
      <c r="O164" s="211">
        <v>1000</v>
      </c>
      <c r="P164" s="44">
        <v>1448</v>
      </c>
      <c r="Q164" s="44">
        <v>0</v>
      </c>
      <c r="R164" s="44">
        <v>0</v>
      </c>
      <c r="S164" s="44">
        <v>0</v>
      </c>
      <c r="T164" s="44">
        <v>0</v>
      </c>
      <c r="U164" s="45">
        <v>0</v>
      </c>
      <c r="V164" s="45">
        <v>1448</v>
      </c>
      <c r="W164" s="45">
        <v>448</v>
      </c>
      <c r="X164" s="41">
        <v>8.1491712707182321E-2</v>
      </c>
      <c r="Y164" s="9"/>
      <c r="Z164" s="13"/>
      <c r="AA164" s="13"/>
      <c r="AC164" s="415">
        <f t="shared" si="13"/>
        <v>12.271186440677965</v>
      </c>
    </row>
    <row r="165" spans="1:30">
      <c r="A165" s="29" t="s">
        <v>1203</v>
      </c>
      <c r="B165" s="2" t="s">
        <v>5</v>
      </c>
      <c r="C165" s="49" t="s">
        <v>2966</v>
      </c>
      <c r="D165" s="49" t="s">
        <v>2964</v>
      </c>
      <c r="E165" s="50"/>
      <c r="F165" s="50"/>
      <c r="G165" s="8"/>
      <c r="H165" s="21">
        <v>0</v>
      </c>
      <c r="I165" s="8">
        <f>VLOOKUP(C165,'202310-202403出荷数total2403220951'!B:F,5,0)</f>
        <v>2453</v>
      </c>
      <c r="J165" s="203">
        <f>VLOOKUP(C165,'出荷数2307～2406total241008110618'!B:F,5,0)</f>
        <v>3569</v>
      </c>
      <c r="K165" s="214">
        <f>VLOOKUP(C165,'出荷数2407-2506total250730101950'!B:F,5,0)</f>
        <v>9281</v>
      </c>
      <c r="L165" s="203">
        <f>VLOOKUP(C:C,total260724105509!B:F,5,0)</f>
        <v>2414</v>
      </c>
      <c r="M165" s="392"/>
      <c r="N165" s="8"/>
      <c r="O165" s="21">
        <f t="shared" ref="O165:O173" si="16">L165/12*5</f>
        <v>1005.8333333333333</v>
      </c>
      <c r="P165" s="44">
        <v>913</v>
      </c>
      <c r="Q165" s="44">
        <v>1250</v>
      </c>
      <c r="R165" s="44">
        <v>0</v>
      </c>
      <c r="S165" s="44">
        <v>0</v>
      </c>
      <c r="T165" s="44">
        <v>1550</v>
      </c>
      <c r="U165" s="45">
        <v>-300</v>
      </c>
      <c r="V165" s="45">
        <v>-637</v>
      </c>
      <c r="W165" s="45">
        <v>-1642.8333333333333</v>
      </c>
      <c r="X165" s="41">
        <v>2.6440306681270536</v>
      </c>
      <c r="Y165" s="9"/>
      <c r="Z165" s="13"/>
      <c r="AA165" s="13"/>
      <c r="AC165" s="415">
        <f t="shared" si="13"/>
        <v>0.37821043910521956</v>
      </c>
    </row>
    <row r="166" spans="1:30">
      <c r="A166" s="29" t="s">
        <v>1204</v>
      </c>
      <c r="B166" s="2" t="s">
        <v>5</v>
      </c>
      <c r="C166" s="49" t="s">
        <v>2965</v>
      </c>
      <c r="D166" s="49" t="s">
        <v>2964</v>
      </c>
      <c r="E166" s="50"/>
      <c r="F166" s="50"/>
      <c r="G166" s="8"/>
      <c r="H166" s="21">
        <v>0</v>
      </c>
      <c r="I166" s="8">
        <f>VLOOKUP(C166,'202310-202403出荷数total2403220951'!B:F,5,0)</f>
        <v>1097</v>
      </c>
      <c r="J166" s="203">
        <f>VLOOKUP(C166,'出荷数2307～2406total241008110618'!B:F,5,0)</f>
        <v>2410</v>
      </c>
      <c r="K166" s="214">
        <f>VLOOKUP(C166,'出荷数2407-2506total250730101950'!B:F,5,0)</f>
        <v>11564</v>
      </c>
      <c r="L166" s="203">
        <f>VLOOKUP(C:C,total260724105509!B:F,5,0)</f>
        <v>2465</v>
      </c>
      <c r="M166" s="392"/>
      <c r="N166" s="8"/>
      <c r="O166" s="21">
        <f t="shared" si="16"/>
        <v>1027.0833333333333</v>
      </c>
      <c r="P166" s="44">
        <v>761</v>
      </c>
      <c r="Q166" s="44">
        <v>10150</v>
      </c>
      <c r="R166" s="44">
        <v>0</v>
      </c>
      <c r="S166" s="44">
        <v>0</v>
      </c>
      <c r="T166" s="44">
        <v>10650</v>
      </c>
      <c r="U166" s="45">
        <v>-500</v>
      </c>
      <c r="V166" s="45">
        <v>-9889</v>
      </c>
      <c r="W166" s="45">
        <v>-10916.083333333334</v>
      </c>
      <c r="X166" s="41">
        <v>3.2391590013140603</v>
      </c>
      <c r="Y166" s="9">
        <v>10000</v>
      </c>
      <c r="Z166" s="13"/>
      <c r="AA166" s="13"/>
      <c r="AC166" s="415">
        <f t="shared" si="13"/>
        <v>0.30872210953346857</v>
      </c>
    </row>
    <row r="167" spans="1:30">
      <c r="A167" s="29" t="s">
        <v>1205</v>
      </c>
      <c r="B167" s="2" t="s">
        <v>5</v>
      </c>
      <c r="C167" s="49" t="s">
        <v>3763</v>
      </c>
      <c r="D167" s="49" t="s">
        <v>3766</v>
      </c>
      <c r="E167" s="50"/>
      <c r="F167" s="50"/>
      <c r="G167" s="8"/>
      <c r="H167" s="21">
        <v>0</v>
      </c>
      <c r="I167" s="8" t="e">
        <f>VLOOKUP(C167,'202310-202403出荷数total2403220951'!B:F,5,0)</f>
        <v>#N/A</v>
      </c>
      <c r="J167" s="203" t="e">
        <f>VLOOKUP(C167,'出荷数2307～2406total241008110618'!B:F,5,0)</f>
        <v>#N/A</v>
      </c>
      <c r="K167" s="214">
        <f>VLOOKUP(C167,'出荷数2407-2506total250730101950'!B:F,5,0)</f>
        <v>511</v>
      </c>
      <c r="L167" s="203">
        <f>VLOOKUP(C:C,total260724105509!B:F,5,0)</f>
        <v>2969</v>
      </c>
      <c r="M167" s="392"/>
      <c r="N167" s="234">
        <v>1000</v>
      </c>
      <c r="O167" s="21">
        <f t="shared" si="16"/>
        <v>1237.0833333333333</v>
      </c>
      <c r="P167" s="44">
        <v>877</v>
      </c>
      <c r="Q167" s="44">
        <v>0</v>
      </c>
      <c r="R167" s="44">
        <v>2000</v>
      </c>
      <c r="S167" s="44">
        <v>0</v>
      </c>
      <c r="T167" s="44">
        <v>0</v>
      </c>
      <c r="U167" s="45">
        <v>0</v>
      </c>
      <c r="V167" s="45">
        <v>2877</v>
      </c>
      <c r="W167" s="45">
        <v>1639.9166666666667</v>
      </c>
      <c r="X167" s="41">
        <v>3.3854047890535917</v>
      </c>
      <c r="Y167" s="9"/>
      <c r="Z167" s="13"/>
      <c r="AA167" s="13"/>
      <c r="AC167" s="415">
        <f t="shared" si="13"/>
        <v>0.96901313573593806</v>
      </c>
    </row>
    <row r="168" spans="1:30">
      <c r="A168" s="29" t="s">
        <v>1206</v>
      </c>
      <c r="B168" s="2" t="s">
        <v>5</v>
      </c>
      <c r="C168" s="49" t="s">
        <v>3764</v>
      </c>
      <c r="D168" s="49" t="s">
        <v>3766</v>
      </c>
      <c r="E168" s="50"/>
      <c r="F168" s="50"/>
      <c r="G168" s="8"/>
      <c r="H168" s="21">
        <v>0</v>
      </c>
      <c r="I168" s="8" t="e">
        <f>VLOOKUP(C168,'202310-202403出荷数total2403220951'!B:F,5,0)</f>
        <v>#N/A</v>
      </c>
      <c r="J168" s="203" t="e">
        <f>VLOOKUP(C168,'出荷数2307～2406total241008110618'!B:F,5,0)</f>
        <v>#N/A</v>
      </c>
      <c r="K168" s="214">
        <f>VLOOKUP(C168,'出荷数2407-2506total250730101950'!B:F,5,0)</f>
        <v>498</v>
      </c>
      <c r="L168" s="203">
        <f>VLOOKUP(C:C,total260724105509!B:F,5,0)</f>
        <v>3177</v>
      </c>
      <c r="M168" s="392"/>
      <c r="N168" s="234">
        <v>1000</v>
      </c>
      <c r="O168" s="21">
        <f t="shared" si="16"/>
        <v>1323.75</v>
      </c>
      <c r="P168" s="44">
        <v>1022</v>
      </c>
      <c r="Q168" s="44">
        <v>0</v>
      </c>
      <c r="R168" s="44">
        <v>2000</v>
      </c>
      <c r="S168" s="44">
        <v>0</v>
      </c>
      <c r="T168" s="44">
        <v>0</v>
      </c>
      <c r="U168" s="45">
        <v>0</v>
      </c>
      <c r="V168" s="45">
        <v>3022</v>
      </c>
      <c r="W168" s="45">
        <v>1698.25</v>
      </c>
      <c r="X168" s="41">
        <v>3.1086105675146771</v>
      </c>
      <c r="Y168" s="9"/>
      <c r="Z168" s="13"/>
      <c r="AA168" s="13"/>
      <c r="AC168" s="415">
        <f t="shared" si="13"/>
        <v>0.95121183506452633</v>
      </c>
    </row>
    <row r="169" spans="1:30">
      <c r="A169" s="29" t="s">
        <v>1207</v>
      </c>
      <c r="B169" s="2" t="s">
        <v>5</v>
      </c>
      <c r="C169" s="49" t="s">
        <v>3765</v>
      </c>
      <c r="D169" s="49" t="s">
        <v>3766</v>
      </c>
      <c r="E169" s="50"/>
      <c r="F169" s="50"/>
      <c r="G169" s="8"/>
      <c r="H169" s="21">
        <v>0</v>
      </c>
      <c r="I169" s="8" t="e">
        <f>VLOOKUP(C169,'202310-202403出荷数total2403220951'!B:F,5,0)</f>
        <v>#N/A</v>
      </c>
      <c r="J169" s="203" t="e">
        <f>VLOOKUP(C169,'出荷数2307～2406total241008110618'!B:F,5,0)</f>
        <v>#N/A</v>
      </c>
      <c r="K169" s="214">
        <f>VLOOKUP(C169,'出荷数2407-2506total250730101950'!B:F,5,0)</f>
        <v>499</v>
      </c>
      <c r="L169" s="203">
        <f>VLOOKUP(C:C,total260724105509!B:F,5,0)</f>
        <v>701</v>
      </c>
      <c r="M169" s="392"/>
      <c r="N169" s="234">
        <v>1000</v>
      </c>
      <c r="O169" s="21">
        <f t="shared" si="16"/>
        <v>292.08333333333331</v>
      </c>
      <c r="P169" s="44">
        <v>1809</v>
      </c>
      <c r="Q169" s="44">
        <v>0</v>
      </c>
      <c r="R169" s="44">
        <v>0</v>
      </c>
      <c r="S169" s="44">
        <v>0</v>
      </c>
      <c r="T169" s="44">
        <v>0</v>
      </c>
      <c r="U169" s="45">
        <v>0</v>
      </c>
      <c r="V169" s="45">
        <v>1809</v>
      </c>
      <c r="W169" s="45">
        <v>1516.9166666666667</v>
      </c>
      <c r="X169" s="41">
        <v>0.38750690989496961</v>
      </c>
      <c r="Y169" s="9"/>
      <c r="Z169" s="13"/>
      <c r="AA169" s="13"/>
      <c r="AC169" s="415">
        <f t="shared" si="13"/>
        <v>2.5805991440798857</v>
      </c>
    </row>
    <row r="170" spans="1:30">
      <c r="A170" s="29" t="s">
        <v>1208</v>
      </c>
      <c r="B170" s="2" t="s">
        <v>5</v>
      </c>
      <c r="C170" s="49" t="s">
        <v>3774</v>
      </c>
      <c r="D170" s="49" t="s">
        <v>3778</v>
      </c>
      <c r="E170" s="50"/>
      <c r="F170" s="50"/>
      <c r="G170" s="8"/>
      <c r="H170" s="21">
        <v>0</v>
      </c>
      <c r="I170" s="8">
        <f>VLOOKUP(C170,'202310-202403出荷数total2403220951'!B:F,5,0)</f>
        <v>3939</v>
      </c>
      <c r="J170" s="203">
        <f>VLOOKUP(C170,'出荷数2307～2406total241008110618'!B:F,5,0)</f>
        <v>8154</v>
      </c>
      <c r="K170" s="214">
        <f>VLOOKUP(C170,'出荷数2407-2506total250730101950'!B:F,5,0)</f>
        <v>10068</v>
      </c>
      <c r="L170" s="203">
        <f>VLOOKUP(C:C,total260724105509!B:F,5,0)</f>
        <v>11078</v>
      </c>
      <c r="M170" s="392"/>
      <c r="N170" s="234"/>
      <c r="O170" s="21">
        <f t="shared" si="16"/>
        <v>4615.833333333333</v>
      </c>
      <c r="P170" s="44">
        <v>11753</v>
      </c>
      <c r="Q170" s="44">
        <v>1320</v>
      </c>
      <c r="R170" s="44">
        <v>0</v>
      </c>
      <c r="S170" s="44">
        <v>0</v>
      </c>
      <c r="T170" s="44">
        <v>2569</v>
      </c>
      <c r="U170" s="45">
        <v>-1249</v>
      </c>
      <c r="V170" s="45">
        <v>9184</v>
      </c>
      <c r="W170" s="45">
        <v>4568.166666666667</v>
      </c>
      <c r="X170" s="41">
        <v>0.9425678550157407</v>
      </c>
      <c r="Y170" s="9"/>
      <c r="Z170" s="13"/>
      <c r="AA170" s="13"/>
      <c r="AC170" s="415">
        <f t="shared" si="13"/>
        <v>1.0609315760967684</v>
      </c>
    </row>
    <row r="171" spans="1:30">
      <c r="A171" s="29" t="s">
        <v>1209</v>
      </c>
      <c r="B171" s="2" t="s">
        <v>5</v>
      </c>
      <c r="C171" s="49" t="s">
        <v>3775</v>
      </c>
      <c r="D171" s="49" t="s">
        <v>3778</v>
      </c>
      <c r="E171" s="50"/>
      <c r="F171" s="50"/>
      <c r="G171" s="8"/>
      <c r="H171" s="21">
        <v>0</v>
      </c>
      <c r="I171" s="8">
        <f>VLOOKUP(C171,'202310-202403出荷数total2403220951'!B:F,5,0)</f>
        <v>918</v>
      </c>
      <c r="J171" s="203">
        <f>VLOOKUP(C171,'出荷数2307～2406total241008110618'!B:F,5,0)</f>
        <v>1582</v>
      </c>
      <c r="K171" s="214">
        <f>VLOOKUP(C171,'出荷数2407-2506total250730101950'!B:F,5,0)</f>
        <v>2615</v>
      </c>
      <c r="L171" s="203">
        <f>VLOOKUP(C:C,total260724105509!B:F,5,0)</f>
        <v>3019</v>
      </c>
      <c r="M171" s="392"/>
      <c r="N171" s="234"/>
      <c r="O171" s="21">
        <f t="shared" si="16"/>
        <v>1257.9166666666667</v>
      </c>
      <c r="P171" s="44">
        <v>8530</v>
      </c>
      <c r="Q171" s="44">
        <v>500</v>
      </c>
      <c r="R171" s="44">
        <v>0</v>
      </c>
      <c r="S171" s="44">
        <v>0</v>
      </c>
      <c r="T171" s="44">
        <v>674</v>
      </c>
      <c r="U171" s="45">
        <v>-174</v>
      </c>
      <c r="V171" s="45">
        <v>7856</v>
      </c>
      <c r="W171" s="45">
        <v>6598.083333333333</v>
      </c>
      <c r="X171" s="41">
        <v>0.35392731535756156</v>
      </c>
      <c r="Y171" s="9"/>
      <c r="Z171" s="13"/>
      <c r="AA171" s="13"/>
      <c r="AC171" s="415">
        <f t="shared" si="13"/>
        <v>2.8254388870486915</v>
      </c>
    </row>
    <row r="172" spans="1:30">
      <c r="A172" s="29" t="s">
        <v>1210</v>
      </c>
      <c r="B172" s="2" t="s">
        <v>5</v>
      </c>
      <c r="C172" s="49" t="s">
        <v>3776</v>
      </c>
      <c r="D172" s="49" t="s">
        <v>3779</v>
      </c>
      <c r="E172" s="50"/>
      <c r="F172" s="50"/>
      <c r="G172" s="8"/>
      <c r="H172" s="21">
        <v>0</v>
      </c>
      <c r="I172" s="8">
        <f>VLOOKUP(C172,'202310-202403出荷数total2403220951'!B:F,5,0)</f>
        <v>7737</v>
      </c>
      <c r="J172" s="203">
        <f>VLOOKUP(C172,'出荷数2307～2406total241008110618'!B:F,5,0)</f>
        <v>12264</v>
      </c>
      <c r="K172" s="214">
        <f>VLOOKUP(C172,'出荷数2407-2506total250730101950'!B:F,5,0)</f>
        <v>10542</v>
      </c>
      <c r="L172" s="203">
        <f>VLOOKUP(C:C,total260724105509!B:F,5,0)</f>
        <v>8368</v>
      </c>
      <c r="M172" s="392"/>
      <c r="N172" s="234">
        <v>6000</v>
      </c>
      <c r="O172" s="21">
        <f t="shared" si="16"/>
        <v>3486.666666666667</v>
      </c>
      <c r="P172" s="44">
        <v>5607</v>
      </c>
      <c r="Q172" s="44">
        <v>2870</v>
      </c>
      <c r="R172" s="44">
        <v>2000</v>
      </c>
      <c r="S172" s="44">
        <v>0</v>
      </c>
      <c r="T172" s="44">
        <v>2060</v>
      </c>
      <c r="U172" s="45">
        <v>810</v>
      </c>
      <c r="V172" s="45">
        <v>5547</v>
      </c>
      <c r="W172" s="45">
        <v>2060.333333333333</v>
      </c>
      <c r="X172" s="41">
        <v>1.4924201890494024</v>
      </c>
      <c r="Y172" s="9"/>
      <c r="Z172" s="13" t="s">
        <v>5270</v>
      </c>
      <c r="AA172" s="13"/>
      <c r="AC172" s="415">
        <f t="shared" si="13"/>
        <v>0.90905831739961762</v>
      </c>
    </row>
    <row r="173" spans="1:30">
      <c r="A173" s="29" t="s">
        <v>1211</v>
      </c>
      <c r="B173" s="2" t="s">
        <v>5</v>
      </c>
      <c r="C173" s="49" t="s">
        <v>3777</v>
      </c>
      <c r="D173" s="49" t="s">
        <v>3779</v>
      </c>
      <c r="E173" s="50"/>
      <c r="F173" s="50"/>
      <c r="G173" s="8"/>
      <c r="H173" s="21">
        <v>0</v>
      </c>
      <c r="I173" s="8">
        <f>VLOOKUP(C173,'202310-202403出荷数total2403220951'!B:F,5,0)</f>
        <v>680</v>
      </c>
      <c r="J173" s="203">
        <f>VLOOKUP(C173,'出荷数2307～2406total241008110618'!B:F,5,0)</f>
        <v>1532</v>
      </c>
      <c r="K173" s="214">
        <f>VLOOKUP(C173,'出荷数2407-2506total250730101950'!B:F,5,0)</f>
        <v>1690</v>
      </c>
      <c r="L173" s="203">
        <f>VLOOKUP(C:C,total260724105509!B:F,5,0)</f>
        <v>1859</v>
      </c>
      <c r="M173" s="392"/>
      <c r="N173" s="234">
        <v>1000</v>
      </c>
      <c r="O173" s="21">
        <f t="shared" si="16"/>
        <v>774.58333333333326</v>
      </c>
      <c r="P173" s="44">
        <v>1133</v>
      </c>
      <c r="Q173" s="44">
        <v>500</v>
      </c>
      <c r="R173" s="44">
        <v>1000</v>
      </c>
      <c r="S173" s="44">
        <v>0</v>
      </c>
      <c r="T173" s="44">
        <v>810</v>
      </c>
      <c r="U173" s="45">
        <v>-310</v>
      </c>
      <c r="V173" s="45">
        <v>1323</v>
      </c>
      <c r="W173" s="45">
        <v>548.41666666666674</v>
      </c>
      <c r="X173" s="41">
        <v>1.6407766990291262</v>
      </c>
      <c r="Y173" s="9"/>
      <c r="Z173" s="13" t="s">
        <v>2970</v>
      </c>
      <c r="AA173" s="13"/>
      <c r="AC173" s="415">
        <f t="shared" si="13"/>
        <v>1.1473910704679935</v>
      </c>
    </row>
    <row r="174" spans="1:30">
      <c r="A174" s="29" t="s">
        <v>1212</v>
      </c>
      <c r="B174" s="2" t="s">
        <v>5</v>
      </c>
      <c r="C174" s="49" t="s">
        <v>3923</v>
      </c>
      <c r="D174" s="49" t="s">
        <v>3935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214">
        <f>VLOOKUP(C174,'出荷数2407-2506total250730101950'!B:F,5,0)</f>
        <v>598</v>
      </c>
      <c r="L174" s="203">
        <f>VLOOKUP(C:C,total260724105509!B:F,5,0)</f>
        <v>799</v>
      </c>
      <c r="M174" s="392"/>
      <c r="N174" s="234">
        <v>1500</v>
      </c>
      <c r="O174" s="211">
        <v>1500</v>
      </c>
      <c r="P174" s="44">
        <v>4209</v>
      </c>
      <c r="Q174" s="44">
        <v>234</v>
      </c>
      <c r="R174" s="44">
        <v>0</v>
      </c>
      <c r="S174" s="44">
        <v>0</v>
      </c>
      <c r="T174" s="44">
        <v>334</v>
      </c>
      <c r="U174" s="45">
        <v>-100</v>
      </c>
      <c r="V174" s="45">
        <v>3875</v>
      </c>
      <c r="W174" s="45">
        <v>2375</v>
      </c>
      <c r="X174" s="41">
        <v>0.18983131385127108</v>
      </c>
      <c r="Y174" s="9"/>
      <c r="Z174" s="13"/>
      <c r="AA174" s="13"/>
      <c r="AC174" s="415">
        <f t="shared" si="13"/>
        <v>5.2678347934918648</v>
      </c>
    </row>
    <row r="175" spans="1:30">
      <c r="A175" s="29" t="s">
        <v>1213</v>
      </c>
      <c r="B175" s="2" t="s">
        <v>5</v>
      </c>
      <c r="C175" s="49" t="s">
        <v>3924</v>
      </c>
      <c r="D175" s="49" t="s">
        <v>3936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214">
        <f>VLOOKUP(C175,'出荷数2407-2506total250730101950'!B:F,5,0)</f>
        <v>2001</v>
      </c>
      <c r="L175" s="203">
        <f>VLOOKUP(C:C,total260724105509!B:F,5,0)</f>
        <v>7511</v>
      </c>
      <c r="M175" s="392"/>
      <c r="N175" s="234"/>
      <c r="O175" s="21">
        <f>L175/12*5</f>
        <v>3129.583333333333</v>
      </c>
      <c r="P175" s="44">
        <v>6881</v>
      </c>
      <c r="Q175" s="44">
        <v>9370</v>
      </c>
      <c r="R175" s="44">
        <v>9000</v>
      </c>
      <c r="S175" s="44">
        <v>0</v>
      </c>
      <c r="T175" s="44">
        <v>9770</v>
      </c>
      <c r="U175" s="45">
        <v>-400</v>
      </c>
      <c r="V175" s="45">
        <v>6111</v>
      </c>
      <c r="W175" s="45">
        <v>2981.416666666667</v>
      </c>
      <c r="X175" s="41">
        <v>1.091556459816887</v>
      </c>
      <c r="Y175" s="9">
        <v>5000</v>
      </c>
      <c r="Z175" s="13" t="s">
        <v>5267</v>
      </c>
      <c r="AA175" s="13"/>
      <c r="AC175" s="415">
        <f t="shared" si="13"/>
        <v>2.1143655971242179</v>
      </c>
    </row>
    <row r="176" spans="1:30">
      <c r="A176" s="29" t="s">
        <v>1214</v>
      </c>
      <c r="B176" s="2" t="s">
        <v>5</v>
      </c>
      <c r="C176" s="49" t="s">
        <v>3925</v>
      </c>
      <c r="D176" s="49" t="s">
        <v>3934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214">
        <f>VLOOKUP(C176,'出荷数2407-2506total250730101950'!B:F,5,0)</f>
        <v>122</v>
      </c>
      <c r="L176" s="203">
        <f>VLOOKUP(C:C,total260724105509!B:F,5,0)</f>
        <v>1073</v>
      </c>
      <c r="M176" s="392"/>
      <c r="N176" s="234">
        <v>1000</v>
      </c>
      <c r="O176" s="211">
        <v>1000</v>
      </c>
      <c r="P176" s="44">
        <v>1690</v>
      </c>
      <c r="Q176" s="44">
        <v>0</v>
      </c>
      <c r="R176" s="44">
        <v>0</v>
      </c>
      <c r="S176" s="44">
        <v>0</v>
      </c>
      <c r="T176" s="44">
        <v>95</v>
      </c>
      <c r="U176" s="45">
        <v>-95</v>
      </c>
      <c r="V176" s="45">
        <v>1595</v>
      </c>
      <c r="W176" s="45">
        <v>595</v>
      </c>
      <c r="X176" s="41">
        <v>0.63491124260355025</v>
      </c>
      <c r="Y176" s="9"/>
      <c r="Z176" s="13"/>
      <c r="AA176" s="13"/>
      <c r="AC176" s="415">
        <f t="shared" si="13"/>
        <v>1.5750232991612303</v>
      </c>
    </row>
    <row r="177" spans="1:30">
      <c r="A177" s="29" t="s">
        <v>1215</v>
      </c>
      <c r="B177" s="2" t="s">
        <v>5</v>
      </c>
      <c r="C177" s="49" t="s">
        <v>3926</v>
      </c>
      <c r="D177" s="49" t="s">
        <v>3933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214">
        <f>VLOOKUP(C177,'出荷数2407-2506total250730101950'!B:F,5,0)</f>
        <v>488</v>
      </c>
      <c r="L177" s="203">
        <f>VLOOKUP(C:C,total260724105509!B:F,5,0)</f>
        <v>2233</v>
      </c>
      <c r="M177" s="392"/>
      <c r="N177" s="234">
        <v>1000</v>
      </c>
      <c r="O177" s="211">
        <v>1000</v>
      </c>
      <c r="P177" s="44">
        <v>90</v>
      </c>
      <c r="Q177" s="44">
        <v>0</v>
      </c>
      <c r="R177" s="44">
        <v>3000</v>
      </c>
      <c r="S177" s="44">
        <v>0</v>
      </c>
      <c r="T177" s="44">
        <v>54</v>
      </c>
      <c r="U177" s="45">
        <v>-54</v>
      </c>
      <c r="V177" s="45">
        <v>3036</v>
      </c>
      <c r="W177" s="45">
        <v>2036</v>
      </c>
      <c r="X177" s="41">
        <v>24.81111111111111</v>
      </c>
      <c r="Y177" s="9"/>
      <c r="Z177" s="13"/>
      <c r="AA177" s="13"/>
      <c r="AC177" s="415">
        <f t="shared" si="13"/>
        <v>1.3837886251679354</v>
      </c>
    </row>
    <row r="178" spans="1:30">
      <c r="A178" s="29" t="s">
        <v>1216</v>
      </c>
      <c r="B178" s="2" t="s">
        <v>5</v>
      </c>
      <c r="C178" s="49" t="s">
        <v>3927</v>
      </c>
      <c r="D178" s="49" t="s">
        <v>3932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214">
        <f>VLOOKUP(C178,'出荷数2407-2506total250730101950'!B:F,5,0)</f>
        <v>453</v>
      </c>
      <c r="L178" s="203">
        <f>VLOOKUP(C:C,total260724105509!B:F,5,0)</f>
        <v>1050</v>
      </c>
      <c r="M178" s="392"/>
      <c r="N178" s="234">
        <v>1000</v>
      </c>
      <c r="O178" s="211">
        <v>1000</v>
      </c>
      <c r="P178" s="44">
        <v>1310</v>
      </c>
      <c r="Q178" s="44">
        <v>0</v>
      </c>
      <c r="R178" s="44">
        <v>0</v>
      </c>
      <c r="S178" s="44">
        <v>0</v>
      </c>
      <c r="T178" s="44">
        <v>54</v>
      </c>
      <c r="U178" s="45">
        <v>-54</v>
      </c>
      <c r="V178" s="45">
        <v>1256</v>
      </c>
      <c r="W178" s="45">
        <v>256</v>
      </c>
      <c r="X178" s="41">
        <v>0.80152671755725191</v>
      </c>
      <c r="Y178" s="9"/>
      <c r="Z178" s="13"/>
      <c r="AA178" s="13"/>
      <c r="AC178" s="415">
        <f t="shared" si="13"/>
        <v>1.2476190476190476</v>
      </c>
    </row>
    <row r="179" spans="1:30">
      <c r="A179" s="29" t="s">
        <v>1217</v>
      </c>
      <c r="B179" s="2" t="s">
        <v>5</v>
      </c>
      <c r="C179" s="49" t="s">
        <v>3928</v>
      </c>
      <c r="D179" s="49" t="s">
        <v>3931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214">
        <f>VLOOKUP(C179,'出荷数2407-2506total250730101950'!B:F,5,0)</f>
        <v>208</v>
      </c>
      <c r="L179" s="203">
        <f>VLOOKUP(C:C,total260724105509!B:F,5,0)</f>
        <v>1268</v>
      </c>
      <c r="M179" s="392"/>
      <c r="N179" s="234">
        <v>1000</v>
      </c>
      <c r="O179" s="211">
        <v>1000</v>
      </c>
      <c r="P179" s="44">
        <v>1298</v>
      </c>
      <c r="Q179" s="44">
        <v>0</v>
      </c>
      <c r="R179" s="44">
        <v>0</v>
      </c>
      <c r="S179" s="44">
        <v>0</v>
      </c>
      <c r="T179" s="44">
        <v>0</v>
      </c>
      <c r="U179" s="45">
        <v>0</v>
      </c>
      <c r="V179" s="45">
        <v>1298</v>
      </c>
      <c r="W179" s="45">
        <v>298</v>
      </c>
      <c r="X179" s="41">
        <v>0.97688751926040063</v>
      </c>
      <c r="Y179" s="9"/>
      <c r="Z179" s="13"/>
      <c r="AA179" s="13"/>
      <c r="AC179" s="415">
        <f t="shared" si="13"/>
        <v>1.0236593059936909</v>
      </c>
    </row>
    <row r="180" spans="1:30">
      <c r="A180" s="29" t="s">
        <v>1218</v>
      </c>
      <c r="B180" s="2" t="s">
        <v>5</v>
      </c>
      <c r="C180" s="49" t="s">
        <v>3929</v>
      </c>
      <c r="D180" s="49" t="s">
        <v>3930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214">
        <f>VLOOKUP(C180,'出荷数2407-2506total250730101950'!B:F,5,0)</f>
        <v>105</v>
      </c>
      <c r="L180" s="203">
        <f>VLOOKUP(C:C,total260724105509!B:F,5,0)</f>
        <v>2956</v>
      </c>
      <c r="M180" s="392"/>
      <c r="N180" s="234">
        <v>1000</v>
      </c>
      <c r="O180" s="211">
        <v>1000</v>
      </c>
      <c r="P180" s="44">
        <v>120</v>
      </c>
      <c r="Q180" s="44">
        <v>0</v>
      </c>
      <c r="R180" s="44">
        <v>0</v>
      </c>
      <c r="S180" s="44">
        <v>0</v>
      </c>
      <c r="T180" s="44">
        <v>0</v>
      </c>
      <c r="U180" s="45">
        <v>0</v>
      </c>
      <c r="V180" s="45">
        <v>120</v>
      </c>
      <c r="W180" s="45">
        <v>-880</v>
      </c>
      <c r="X180" s="41">
        <v>24.633333333333333</v>
      </c>
      <c r="Y180" s="9"/>
      <c r="Z180" s="13" t="s">
        <v>5271</v>
      </c>
      <c r="AA180" s="13"/>
      <c r="AC180" s="415">
        <f t="shared" si="13"/>
        <v>4.0595399188092018E-2</v>
      </c>
    </row>
    <row r="181" spans="1:30" s="200" customFormat="1">
      <c r="A181" s="29" t="s">
        <v>1219</v>
      </c>
      <c r="B181" s="257" t="s">
        <v>5</v>
      </c>
      <c r="C181" s="258" t="s">
        <v>3937</v>
      </c>
      <c r="D181" s="258" t="s">
        <v>3938</v>
      </c>
      <c r="E181" s="259"/>
      <c r="F181" s="259"/>
      <c r="G181" s="196"/>
      <c r="H181" s="196">
        <v>0</v>
      </c>
      <c r="I181" s="196" t="e">
        <f>VLOOKUP(C181,'202310-202403出荷数total2403220951'!B:F,5,0)</f>
        <v>#N/A</v>
      </c>
      <c r="J181" s="196" t="e">
        <f>VLOOKUP(C181,'出荷数2307～2406total241008110618'!B:F,5,0)</f>
        <v>#N/A</v>
      </c>
      <c r="K181" s="214">
        <f>VLOOKUP(C181,'出荷数2407-2506total250730101950'!B:F,5,0)</f>
        <v>1322</v>
      </c>
      <c r="L181" s="203">
        <f>VLOOKUP(C:C,total260724105509!B:F,5,0)</f>
        <v>1512</v>
      </c>
      <c r="M181" s="392" t="str">
        <f>VLOOKUP(C:C,処分売価!A:P,15,0)</f>
        <v>処分品</v>
      </c>
      <c r="N181" s="281">
        <v>1500</v>
      </c>
      <c r="O181" s="211">
        <v>1500</v>
      </c>
      <c r="P181" s="196">
        <v>0</v>
      </c>
      <c r="Q181" s="196">
        <v>0</v>
      </c>
      <c r="R181" s="196">
        <v>0</v>
      </c>
      <c r="S181" s="196">
        <v>0</v>
      </c>
      <c r="T181" s="196">
        <v>0</v>
      </c>
      <c r="U181" s="197">
        <v>0</v>
      </c>
      <c r="V181" s="197">
        <v>0</v>
      </c>
      <c r="W181" s="197">
        <v>-1500</v>
      </c>
      <c r="X181" s="198" t="e">
        <v>#DIV/0!</v>
      </c>
      <c r="Y181" s="9"/>
      <c r="Z181" s="243"/>
      <c r="AA181" s="243"/>
      <c r="AB181" s="201"/>
      <c r="AC181" s="419">
        <f t="shared" si="13"/>
        <v>0</v>
      </c>
      <c r="AD181" s="201"/>
    </row>
    <row r="182" spans="1:30">
      <c r="A182" s="29" t="s">
        <v>1220</v>
      </c>
      <c r="B182" s="2" t="s">
        <v>5</v>
      </c>
      <c r="C182" s="49" t="s">
        <v>3941</v>
      </c>
      <c r="D182" s="49" t="s">
        <v>3943</v>
      </c>
      <c r="E182" s="50"/>
      <c r="F182" s="50"/>
      <c r="G182" s="8"/>
      <c r="H182" s="21">
        <v>0</v>
      </c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214">
        <f>VLOOKUP(C182,'出荷数2407-2506total250730101950'!B:F,5,0)</f>
        <v>32</v>
      </c>
      <c r="L182" s="203">
        <f>VLOOKUP(C:C,total260724105509!B:F,5,0)</f>
        <v>1293</v>
      </c>
      <c r="M182" s="392"/>
      <c r="N182" s="234">
        <v>1000</v>
      </c>
      <c r="O182" s="211">
        <v>1000</v>
      </c>
      <c r="P182" s="44">
        <v>3514</v>
      </c>
      <c r="Q182" s="44">
        <v>0</v>
      </c>
      <c r="R182" s="44">
        <v>0</v>
      </c>
      <c r="S182" s="44">
        <v>0</v>
      </c>
      <c r="T182" s="44">
        <v>0</v>
      </c>
      <c r="U182" s="45">
        <v>0</v>
      </c>
      <c r="V182" s="45">
        <v>3514</v>
      </c>
      <c r="W182" s="45">
        <v>2514</v>
      </c>
      <c r="X182" s="41">
        <v>0.36795674445076837</v>
      </c>
      <c r="Y182" s="190"/>
      <c r="Z182" s="46"/>
      <c r="AA182" s="46"/>
      <c r="AC182" s="415">
        <f t="shared" si="13"/>
        <v>2.7177107501933486</v>
      </c>
    </row>
    <row r="183" spans="1:30">
      <c r="A183" s="29" t="s">
        <v>1221</v>
      </c>
      <c r="B183" s="2" t="s">
        <v>5</v>
      </c>
      <c r="C183" s="49" t="s">
        <v>3942</v>
      </c>
      <c r="D183" s="49" t="s">
        <v>3943</v>
      </c>
      <c r="E183" s="50"/>
      <c r="F183" s="50"/>
      <c r="G183" s="8"/>
      <c r="H183" s="21">
        <v>0</v>
      </c>
      <c r="I183" s="8" t="e">
        <f>VLOOKUP(C183,'202310-202403出荷数total2403220951'!B:F,5,0)</f>
        <v>#N/A</v>
      </c>
      <c r="J183" s="203" t="e">
        <f>VLOOKUP(C183,'出荷数2307～2406total241008110618'!B:F,5,0)</f>
        <v>#N/A</v>
      </c>
      <c r="K183" s="214">
        <f>VLOOKUP(C183,'出荷数2407-2506total250730101950'!B:F,5,0)</f>
        <v>33</v>
      </c>
      <c r="L183" s="203">
        <f>VLOOKUP(C:C,total260724105509!B:F,5,0)</f>
        <v>1173</v>
      </c>
      <c r="M183" s="392"/>
      <c r="N183" s="234">
        <v>1000</v>
      </c>
      <c r="O183" s="211">
        <v>1000</v>
      </c>
      <c r="P183" s="44">
        <v>3764</v>
      </c>
      <c r="Q183" s="44">
        <v>0</v>
      </c>
      <c r="R183" s="44">
        <v>0</v>
      </c>
      <c r="S183" s="44">
        <v>0</v>
      </c>
      <c r="T183" s="44">
        <v>0</v>
      </c>
      <c r="U183" s="45">
        <v>0</v>
      </c>
      <c r="V183" s="45">
        <v>3764</v>
      </c>
      <c r="W183" s="45">
        <v>2764</v>
      </c>
      <c r="X183" s="41">
        <v>0.31163655685441022</v>
      </c>
      <c r="Y183" s="190"/>
      <c r="Z183" s="46"/>
      <c r="AA183" s="46"/>
      <c r="AC183" s="415">
        <f t="shared" si="13"/>
        <v>3.2088661551577151</v>
      </c>
    </row>
    <row r="184" spans="1:30">
      <c r="A184" s="29" t="s">
        <v>1222</v>
      </c>
      <c r="B184" s="2" t="s">
        <v>5</v>
      </c>
      <c r="C184" s="49" t="s">
        <v>3944</v>
      </c>
      <c r="D184" s="49" t="s">
        <v>3945</v>
      </c>
      <c r="E184" s="50"/>
      <c r="F184" s="50"/>
      <c r="G184" s="8"/>
      <c r="H184" s="21"/>
      <c r="I184" s="8" t="e">
        <f>VLOOKUP(C184,'202310-202403出荷数total2403220951'!B:F,5,0)</f>
        <v>#N/A</v>
      </c>
      <c r="J184" s="203" t="e">
        <f>VLOOKUP(C184,'出荷数2307～2406total241008110618'!B:F,5,0)</f>
        <v>#N/A</v>
      </c>
      <c r="K184" s="214">
        <f>VLOOKUP(C184,'出荷数2407-2506total250730101950'!B:F,5,0)</f>
        <v>75</v>
      </c>
      <c r="L184" s="203">
        <f>VLOOKUP(C:C,total260724105509!B:F,5,0)</f>
        <v>2921</v>
      </c>
      <c r="M184" s="392"/>
      <c r="N184" s="234">
        <v>1000</v>
      </c>
      <c r="O184" s="211">
        <v>1000</v>
      </c>
      <c r="P184" s="44">
        <v>6666</v>
      </c>
      <c r="Q184" s="44">
        <v>0</v>
      </c>
      <c r="R184" s="44">
        <v>0</v>
      </c>
      <c r="S184" s="44">
        <v>0</v>
      </c>
      <c r="T184" s="44">
        <v>0</v>
      </c>
      <c r="U184" s="45">
        <v>0</v>
      </c>
      <c r="V184" s="45">
        <v>6666</v>
      </c>
      <c r="W184" s="45">
        <v>5666</v>
      </c>
      <c r="X184" s="41">
        <v>0.43819381938193819</v>
      </c>
      <c r="Y184" s="190"/>
      <c r="Z184" s="46"/>
      <c r="AA184" s="46"/>
      <c r="AC184" s="415">
        <f t="shared" si="13"/>
        <v>2.2820951728859979</v>
      </c>
    </row>
    <row r="185" spans="1:30">
      <c r="A185" s="29" t="s">
        <v>1223</v>
      </c>
      <c r="B185" s="2" t="s">
        <v>5</v>
      </c>
      <c r="C185" s="49" t="s">
        <v>3946</v>
      </c>
      <c r="D185" s="49" t="s">
        <v>3947</v>
      </c>
      <c r="E185" s="50"/>
      <c r="F185" s="50"/>
      <c r="G185" s="8"/>
      <c r="H185" s="21"/>
      <c r="I185" s="8" t="e">
        <f>VLOOKUP(C185,'202310-202403出荷数total2403220951'!B:F,5,0)</f>
        <v>#N/A</v>
      </c>
      <c r="J185" s="203" t="e">
        <f>VLOOKUP(C185,'出荷数2307～2406total241008110618'!B:F,5,0)</f>
        <v>#N/A</v>
      </c>
      <c r="K185" s="214">
        <f>VLOOKUP(C185,'出荷数2407-2506total250730101950'!B:F,5,0)</f>
        <v>1140</v>
      </c>
      <c r="L185" s="203">
        <f>VLOOKUP(C:C,total260724105509!B:F,5,0)</f>
        <v>1196</v>
      </c>
      <c r="M185" s="392"/>
      <c r="N185" s="234">
        <v>1000</v>
      </c>
      <c r="O185" s="211">
        <v>1000</v>
      </c>
      <c r="P185" s="44">
        <v>3520</v>
      </c>
      <c r="Q185" s="44">
        <v>540</v>
      </c>
      <c r="R185" s="44">
        <v>0</v>
      </c>
      <c r="S185" s="44">
        <v>0</v>
      </c>
      <c r="T185" s="44">
        <v>190</v>
      </c>
      <c r="U185" s="45">
        <v>350</v>
      </c>
      <c r="V185" s="45">
        <v>3330</v>
      </c>
      <c r="W185" s="45">
        <v>2330</v>
      </c>
      <c r="X185" s="41">
        <v>0.33977272727272728</v>
      </c>
      <c r="Y185" s="190"/>
      <c r="Z185" s="46"/>
      <c r="AA185" s="46"/>
      <c r="AC185" s="415">
        <f t="shared" si="13"/>
        <v>2.9431438127090299</v>
      </c>
    </row>
    <row r="186" spans="1:30">
      <c r="A186" s="29" t="s">
        <v>1224</v>
      </c>
      <c r="B186" s="2" t="s">
        <v>5</v>
      </c>
      <c r="C186" s="49" t="s">
        <v>4075</v>
      </c>
      <c r="D186" s="49" t="s">
        <v>4078</v>
      </c>
      <c r="E186" s="50"/>
      <c r="F186" s="50"/>
      <c r="G186" s="8"/>
      <c r="H186" s="21">
        <v>0</v>
      </c>
      <c r="I186" s="8" t="e">
        <f>VLOOKUP(C186,'202310-202403出荷数total2403220951'!B:F,5,0)</f>
        <v>#N/A</v>
      </c>
      <c r="J186" s="203" t="e">
        <f>VLOOKUP(C186,'出荷数2307～2406total241008110618'!B:F,5,0)</f>
        <v>#N/A</v>
      </c>
      <c r="K186" s="214">
        <f>VLOOKUP(C186,'出荷数2407-2506total250730101950'!B:F,5,0)</f>
        <v>1187</v>
      </c>
      <c r="L186" s="203">
        <f>VLOOKUP(C:C,total260724105509!B:F,5,0)</f>
        <v>1171</v>
      </c>
      <c r="M186" s="392"/>
      <c r="N186" s="213"/>
      <c r="O186" s="21">
        <f t="shared" ref="O186:O187" si="17">L186/12*5</f>
        <v>487.91666666666663</v>
      </c>
      <c r="P186" s="44">
        <v>76</v>
      </c>
      <c r="Q186" s="44">
        <v>1300</v>
      </c>
      <c r="R186" s="44">
        <v>0</v>
      </c>
      <c r="S186" s="44">
        <v>0</v>
      </c>
      <c r="T186" s="44">
        <v>700</v>
      </c>
      <c r="U186" s="45">
        <v>600</v>
      </c>
      <c r="V186" s="45">
        <v>-624</v>
      </c>
      <c r="W186" s="45">
        <v>-1111.9166666666665</v>
      </c>
      <c r="X186" s="41">
        <v>15.407894736842104</v>
      </c>
      <c r="Y186" s="9"/>
      <c r="Z186" s="13"/>
      <c r="AA186" s="13"/>
      <c r="AC186" s="415">
        <f t="shared" si="13"/>
        <v>6.4901793339026473E-2</v>
      </c>
    </row>
    <row r="187" spans="1:30">
      <c r="A187" s="29" t="s">
        <v>1225</v>
      </c>
      <c r="B187" s="2" t="s">
        <v>5</v>
      </c>
      <c r="C187" s="49" t="s">
        <v>4076</v>
      </c>
      <c r="D187" s="49" t="s">
        <v>4079</v>
      </c>
      <c r="E187" s="50"/>
      <c r="F187" s="50"/>
      <c r="G187" s="8"/>
      <c r="H187" s="21">
        <v>0</v>
      </c>
      <c r="I187" s="8" t="e">
        <f>VLOOKUP(C187,'202310-202403出荷数total2403220951'!B:F,5,0)</f>
        <v>#N/A</v>
      </c>
      <c r="J187" s="203" t="e">
        <f>VLOOKUP(C187,'出荷数2307～2406total241008110618'!B:F,5,0)</f>
        <v>#N/A</v>
      </c>
      <c r="K187" s="214">
        <f>VLOOKUP(C187,'出荷数2407-2506total250730101950'!B:F,5,0)</f>
        <v>2054</v>
      </c>
      <c r="L187" s="203">
        <f>VLOOKUP(C:C,total260724105509!B:F,5,0)</f>
        <v>2198</v>
      </c>
      <c r="M187" s="392"/>
      <c r="N187" s="213"/>
      <c r="O187" s="21">
        <f t="shared" si="17"/>
        <v>915.83333333333326</v>
      </c>
      <c r="P187" s="44">
        <v>1245</v>
      </c>
      <c r="Q187" s="44">
        <v>100</v>
      </c>
      <c r="R187" s="44">
        <v>0</v>
      </c>
      <c r="S187" s="44">
        <v>0</v>
      </c>
      <c r="T187" s="44">
        <v>100</v>
      </c>
      <c r="U187" s="45">
        <v>0</v>
      </c>
      <c r="V187" s="45">
        <v>1145</v>
      </c>
      <c r="W187" s="45">
        <v>229.16666666666674</v>
      </c>
      <c r="X187" s="41">
        <v>1.7654618473895582</v>
      </c>
      <c r="Y187" s="9"/>
      <c r="Z187" s="13"/>
      <c r="AA187" s="13"/>
      <c r="AC187" s="415">
        <f t="shared" si="13"/>
        <v>0.56642402183803453</v>
      </c>
    </row>
    <row r="188" spans="1:30">
      <c r="A188" s="29" t="s">
        <v>1267</v>
      </c>
      <c r="B188" s="2" t="s">
        <v>5</v>
      </c>
      <c r="C188" s="49" t="s">
        <v>4089</v>
      </c>
      <c r="D188" s="49" t="s">
        <v>4090</v>
      </c>
      <c r="E188" s="50"/>
      <c r="F188" s="50"/>
      <c r="G188" s="8"/>
      <c r="H188" s="21">
        <v>0</v>
      </c>
      <c r="I188" s="8" t="e">
        <f>VLOOKUP(C188,'202310-202403出荷数total2403220951'!B:F,5,0)</f>
        <v>#N/A</v>
      </c>
      <c r="J188" s="203" t="e">
        <f>VLOOKUP(C188,'出荷数2307～2406total241008110618'!B:F,5,0)</f>
        <v>#N/A</v>
      </c>
      <c r="K188" s="214">
        <f>VLOOKUP(C188,'出荷数2407-2506total250730101950'!B:F,5,0)</f>
        <v>81</v>
      </c>
      <c r="L188" s="203">
        <f>VLOOKUP(C:C,total260724105509!B:F,5,0)</f>
        <v>1333</v>
      </c>
      <c r="M188" s="392"/>
      <c r="N188" s="234">
        <v>1500</v>
      </c>
      <c r="O188" s="211">
        <v>1500</v>
      </c>
      <c r="P188" s="44">
        <v>4570</v>
      </c>
      <c r="Q188" s="44">
        <v>210</v>
      </c>
      <c r="R188" s="44">
        <v>0</v>
      </c>
      <c r="S188" s="44">
        <v>0</v>
      </c>
      <c r="T188" s="44">
        <v>310</v>
      </c>
      <c r="U188" s="45">
        <v>-100</v>
      </c>
      <c r="V188" s="45">
        <v>4260</v>
      </c>
      <c r="W188" s="45">
        <v>2760</v>
      </c>
      <c r="X188" s="41">
        <v>0.29168490153172866</v>
      </c>
      <c r="Y188" s="9"/>
      <c r="Z188" s="13"/>
      <c r="AA188" s="13"/>
      <c r="AC188" s="415">
        <f t="shared" si="13"/>
        <v>3.4283570892723181</v>
      </c>
    </row>
    <row r="189" spans="1:30">
      <c r="A189" s="29" t="s">
        <v>1268</v>
      </c>
      <c r="B189" s="2" t="s">
        <v>5</v>
      </c>
      <c r="C189" s="49" t="s">
        <v>4091</v>
      </c>
      <c r="D189" s="49" t="s">
        <v>4092</v>
      </c>
      <c r="E189" s="50"/>
      <c r="F189" s="50"/>
      <c r="G189" s="8"/>
      <c r="H189" s="21">
        <v>0</v>
      </c>
      <c r="I189" s="8" t="e">
        <f>VLOOKUP(C189,'202310-202403出荷数total2403220951'!B:F,5,0)</f>
        <v>#N/A</v>
      </c>
      <c r="J189" s="203" t="e">
        <f>VLOOKUP(C189,'出荷数2307～2406total241008110618'!B:F,5,0)</f>
        <v>#N/A</v>
      </c>
      <c r="K189" s="214">
        <f>VLOOKUP(C189,'出荷数2407-2506total250730101950'!B:F,5,0)</f>
        <v>75</v>
      </c>
      <c r="L189" s="203">
        <f>VLOOKUP(C:C,total260724105509!B:F,5,0)</f>
        <v>8376</v>
      </c>
      <c r="M189" s="392"/>
      <c r="N189" s="8"/>
      <c r="O189" s="21">
        <f>L189/12*5</f>
        <v>3490</v>
      </c>
      <c r="P189" s="44">
        <v>6764</v>
      </c>
      <c r="Q189" s="44">
        <v>1840</v>
      </c>
      <c r="R189" s="44">
        <v>0</v>
      </c>
      <c r="S189" s="44">
        <v>0</v>
      </c>
      <c r="T189" s="44">
        <v>1090</v>
      </c>
      <c r="U189" s="45">
        <v>750</v>
      </c>
      <c r="V189" s="45">
        <v>5674</v>
      </c>
      <c r="W189" s="45">
        <v>2184</v>
      </c>
      <c r="X189" s="41">
        <v>1.2383205204021288</v>
      </c>
      <c r="Y189" s="9"/>
      <c r="Z189" s="13"/>
      <c r="AA189" s="13"/>
      <c r="AC189" s="415">
        <f t="shared" si="13"/>
        <v>0.80754536771728747</v>
      </c>
    </row>
    <row r="190" spans="1:30">
      <c r="A190" s="29" t="s">
        <v>1269</v>
      </c>
      <c r="B190" s="2" t="s">
        <v>5</v>
      </c>
      <c r="C190" s="49" t="s">
        <v>4181</v>
      </c>
      <c r="D190" s="50" t="s">
        <v>4189</v>
      </c>
      <c r="E190" s="50"/>
      <c r="F190" s="50"/>
      <c r="G190" s="8"/>
      <c r="H190" s="21"/>
      <c r="I190" s="8" t="e">
        <f>VLOOKUP(C190,'202310-202403出荷数total2403220951'!B:F,5,0)</f>
        <v>#N/A</v>
      </c>
      <c r="J190" s="203" t="e">
        <f>VLOOKUP(C190,'出荷数2307～2406total241008110618'!B:F,5,0)</f>
        <v>#N/A</v>
      </c>
      <c r="K190" s="214" t="e">
        <f>VLOOKUP(C190,'出荷数2407-2506total250730101950'!B:F,5,0)</f>
        <v>#N/A</v>
      </c>
      <c r="L190" s="203">
        <f>VLOOKUP(C:C,total260724105509!B:F,5,0)</f>
        <v>235</v>
      </c>
      <c r="M190" s="392"/>
      <c r="N190" s="213">
        <v>1000</v>
      </c>
      <c r="O190" s="211">
        <v>1000</v>
      </c>
      <c r="P190" s="44">
        <v>2617</v>
      </c>
      <c r="Q190" s="44">
        <v>13530</v>
      </c>
      <c r="R190" s="44">
        <v>8000</v>
      </c>
      <c r="S190" s="44">
        <v>0</v>
      </c>
      <c r="T190" s="44">
        <v>13530</v>
      </c>
      <c r="U190" s="45">
        <v>0</v>
      </c>
      <c r="V190" s="45">
        <v>-2913</v>
      </c>
      <c r="W190" s="45">
        <v>-3913</v>
      </c>
      <c r="X190" s="41">
        <v>8.9797478028276659E-2</v>
      </c>
      <c r="Y190" s="9">
        <v>13500</v>
      </c>
      <c r="Z190" s="13"/>
      <c r="AA190" s="13"/>
      <c r="AC190" s="415">
        <f t="shared" si="13"/>
        <v>45.178723404255322</v>
      </c>
    </row>
    <row r="191" spans="1:30">
      <c r="A191" s="29" t="s">
        <v>1270</v>
      </c>
      <c r="B191" s="2" t="s">
        <v>5</v>
      </c>
      <c r="C191" s="49" t="s">
        <v>4182</v>
      </c>
      <c r="D191" s="50" t="s">
        <v>4191</v>
      </c>
      <c r="E191" s="50"/>
      <c r="F191" s="50"/>
      <c r="G191" s="8"/>
      <c r="H191" s="21"/>
      <c r="I191" s="8" t="e">
        <f>VLOOKUP(C191,'202310-202403出荷数total2403220951'!B:F,5,0)</f>
        <v>#N/A</v>
      </c>
      <c r="J191" s="203" t="e">
        <f>VLOOKUP(C191,'出荷数2307～2406total241008110618'!B:F,5,0)</f>
        <v>#N/A</v>
      </c>
      <c r="K191" s="214" t="e">
        <f>VLOOKUP(C191,'出荷数2407-2506total250730101950'!B:F,5,0)</f>
        <v>#N/A</v>
      </c>
      <c r="L191" s="203">
        <f>VLOOKUP(C:C,total260724105509!B:F,5,0)</f>
        <v>1543</v>
      </c>
      <c r="M191" s="392"/>
      <c r="N191" s="213">
        <v>1000</v>
      </c>
      <c r="O191" s="211">
        <v>1000</v>
      </c>
      <c r="P191" s="44">
        <v>3801</v>
      </c>
      <c r="Q191" s="44">
        <v>1850</v>
      </c>
      <c r="R191" s="44">
        <v>0</v>
      </c>
      <c r="S191" s="44">
        <v>0</v>
      </c>
      <c r="T191" s="44">
        <v>1850</v>
      </c>
      <c r="U191" s="45">
        <v>0</v>
      </c>
      <c r="V191" s="45">
        <v>1951</v>
      </c>
      <c r="W191" s="45">
        <v>951</v>
      </c>
      <c r="X191" s="41">
        <v>0.40594580373585898</v>
      </c>
      <c r="Y191" s="9"/>
      <c r="Z191" s="13"/>
      <c r="AA191" s="13"/>
      <c r="AC191" s="415">
        <f t="shared" si="13"/>
        <v>2.4633830200907325</v>
      </c>
    </row>
    <row r="192" spans="1:30">
      <c r="A192" s="29" t="s">
        <v>1281</v>
      </c>
      <c r="B192" s="2" t="s">
        <v>5</v>
      </c>
      <c r="C192" s="49" t="s">
        <v>4183</v>
      </c>
      <c r="D192" s="50" t="s">
        <v>4193</v>
      </c>
      <c r="E192" s="50"/>
      <c r="F192" s="50"/>
      <c r="G192" s="8"/>
      <c r="H192" s="21"/>
      <c r="I192" s="8" t="e">
        <f>VLOOKUP(C192,'202310-202403出荷数total2403220951'!B:F,5,0)</f>
        <v>#N/A</v>
      </c>
      <c r="J192" s="203" t="e">
        <f>VLOOKUP(C192,'出荷数2307～2406total241008110618'!B:F,5,0)</f>
        <v>#N/A</v>
      </c>
      <c r="K192" s="214" t="e">
        <f>VLOOKUP(C192,'出荷数2407-2506total250730101950'!B:F,5,0)</f>
        <v>#N/A</v>
      </c>
      <c r="L192" s="203">
        <f>VLOOKUP(C:C,total260724105509!B:F,5,0)</f>
        <v>945</v>
      </c>
      <c r="M192" s="392"/>
      <c r="N192" s="213">
        <v>1000</v>
      </c>
      <c r="O192" s="211">
        <v>1000</v>
      </c>
      <c r="P192" s="44">
        <v>1562</v>
      </c>
      <c r="Q192" s="44">
        <v>0</v>
      </c>
      <c r="R192" s="44">
        <v>0</v>
      </c>
      <c r="S192" s="44">
        <v>0</v>
      </c>
      <c r="T192" s="44">
        <v>0</v>
      </c>
      <c r="U192" s="45">
        <v>0</v>
      </c>
      <c r="V192" s="45">
        <v>1562</v>
      </c>
      <c r="W192" s="45">
        <v>562</v>
      </c>
      <c r="X192" s="41">
        <v>0.60499359795134444</v>
      </c>
      <c r="Y192" s="9"/>
      <c r="Z192" s="13"/>
      <c r="AA192" s="13"/>
      <c r="AC192" s="415">
        <f t="shared" si="13"/>
        <v>1.6529100529100529</v>
      </c>
    </row>
    <row r="193" spans="1:29">
      <c r="A193" s="29" t="s">
        <v>1282</v>
      </c>
      <c r="B193" s="2" t="s">
        <v>5</v>
      </c>
      <c r="C193" s="49" t="s">
        <v>4186</v>
      </c>
      <c r="D193" s="50" t="s">
        <v>4195</v>
      </c>
      <c r="E193" s="50"/>
      <c r="F193" s="50"/>
      <c r="G193" s="8"/>
      <c r="H193" s="21"/>
      <c r="I193" s="8" t="e">
        <f>VLOOKUP(C193,'202310-202403出荷数total2403220951'!B:F,5,0)</f>
        <v>#N/A</v>
      </c>
      <c r="J193" s="203" t="e">
        <f>VLOOKUP(C193,'出荷数2307～2406total241008110618'!B:F,5,0)</f>
        <v>#N/A</v>
      </c>
      <c r="K193" s="214" t="e">
        <f>VLOOKUP(C193,'出荷数2407-2506total250730101950'!B:F,5,0)</f>
        <v>#N/A</v>
      </c>
      <c r="L193" s="203">
        <f>VLOOKUP(C:C,total260724105509!B:F,5,0)</f>
        <v>28</v>
      </c>
      <c r="M193" s="392"/>
      <c r="N193" s="213">
        <v>1000</v>
      </c>
      <c r="O193" s="211">
        <v>1000</v>
      </c>
      <c r="P193" s="44">
        <v>2239</v>
      </c>
      <c r="Q193" s="44">
        <v>1410</v>
      </c>
      <c r="R193" s="44">
        <v>3000</v>
      </c>
      <c r="S193" s="44">
        <v>0</v>
      </c>
      <c r="T193" s="44">
        <v>1410</v>
      </c>
      <c r="U193" s="45">
        <v>0</v>
      </c>
      <c r="V193" s="45">
        <v>3829</v>
      </c>
      <c r="W193" s="45">
        <v>2829</v>
      </c>
      <c r="X193" s="41">
        <v>1.2505582849486378E-2</v>
      </c>
      <c r="Y193" s="9">
        <v>1200</v>
      </c>
      <c r="Z193" s="13"/>
      <c r="AA193" s="13"/>
      <c r="AC193" s="415">
        <f t="shared" si="13"/>
        <v>187.10714285714286</v>
      </c>
    </row>
    <row r="194" spans="1:29">
      <c r="A194" s="29" t="s">
        <v>1283</v>
      </c>
      <c r="B194" s="2" t="s">
        <v>5</v>
      </c>
      <c r="C194" s="49" t="s">
        <v>4184</v>
      </c>
      <c r="D194" s="50" t="s">
        <v>4194</v>
      </c>
      <c r="E194" s="50"/>
      <c r="F194" s="50"/>
      <c r="G194" s="8"/>
      <c r="H194" s="21"/>
      <c r="I194" s="8" t="e">
        <f>VLOOKUP(C194,'202310-202403出荷数total2403220951'!B:F,5,0)</f>
        <v>#N/A</v>
      </c>
      <c r="J194" s="203" t="e">
        <f>VLOOKUP(C194,'出荷数2307～2406total241008110618'!B:F,5,0)</f>
        <v>#N/A</v>
      </c>
      <c r="K194" s="214" t="e">
        <f>VLOOKUP(C194,'出荷数2407-2506total250730101950'!B:F,5,0)</f>
        <v>#N/A</v>
      </c>
      <c r="L194" s="203">
        <f>VLOOKUP(C:C,total260724105509!B:F,5,0)</f>
        <v>498</v>
      </c>
      <c r="M194" s="392"/>
      <c r="N194" s="213">
        <v>1000</v>
      </c>
      <c r="O194" s="211">
        <v>1000</v>
      </c>
      <c r="P194" s="44">
        <v>2235</v>
      </c>
      <c r="Q194" s="44">
        <v>60</v>
      </c>
      <c r="R194" s="44">
        <v>0</v>
      </c>
      <c r="S194" s="44">
        <v>0</v>
      </c>
      <c r="T194" s="44">
        <v>60</v>
      </c>
      <c r="U194" s="45">
        <v>0</v>
      </c>
      <c r="V194" s="45">
        <v>2175</v>
      </c>
      <c r="W194" s="45">
        <v>1175</v>
      </c>
      <c r="X194" s="41">
        <v>0.22281879194630871</v>
      </c>
      <c r="Y194" s="9"/>
      <c r="Z194" s="13"/>
      <c r="AA194" s="13"/>
      <c r="AC194" s="415">
        <f t="shared" ref="AC194:AC210" si="18">SUM(P194,AA194,R194)/L194</f>
        <v>4.4879518072289155</v>
      </c>
    </row>
    <row r="195" spans="1:29">
      <c r="A195" s="29" t="s">
        <v>2921</v>
      </c>
      <c r="B195" s="2" t="s">
        <v>5</v>
      </c>
      <c r="C195" s="49" t="s">
        <v>4185</v>
      </c>
      <c r="D195" s="50" t="s">
        <v>4197</v>
      </c>
      <c r="E195" s="50"/>
      <c r="F195" s="50"/>
      <c r="G195" s="8"/>
      <c r="H195" s="21"/>
      <c r="I195" s="8" t="e">
        <f>VLOOKUP(C195,'202310-202403出荷数total2403220951'!B:F,5,0)</f>
        <v>#N/A</v>
      </c>
      <c r="J195" s="203" t="e">
        <f>VLOOKUP(C195,'出荷数2307～2406total241008110618'!B:F,5,0)</f>
        <v>#N/A</v>
      </c>
      <c r="K195" s="214" t="e">
        <f>VLOOKUP(C195,'出荷数2407-2506total250730101950'!B:F,5,0)</f>
        <v>#N/A</v>
      </c>
      <c r="L195" s="203">
        <f>VLOOKUP(C:C,total260724105509!B:F,5,0)</f>
        <v>14</v>
      </c>
      <c r="M195" s="392"/>
      <c r="N195" s="213">
        <v>1000</v>
      </c>
      <c r="O195" s="211">
        <v>1000</v>
      </c>
      <c r="P195" s="44">
        <v>1978</v>
      </c>
      <c r="Q195" s="44">
        <v>0</v>
      </c>
      <c r="R195" s="44">
        <v>0</v>
      </c>
      <c r="S195" s="44">
        <v>0</v>
      </c>
      <c r="T195" s="44">
        <v>0</v>
      </c>
      <c r="U195" s="45">
        <v>0</v>
      </c>
      <c r="V195" s="45">
        <v>1978</v>
      </c>
      <c r="W195" s="45">
        <v>978</v>
      </c>
      <c r="X195" s="41">
        <v>7.0778564206268957E-3</v>
      </c>
      <c r="Y195" s="9"/>
      <c r="Z195" s="13"/>
      <c r="AA195" s="13"/>
      <c r="AC195" s="415">
        <f t="shared" si="18"/>
        <v>141.28571428571428</v>
      </c>
    </row>
    <row r="196" spans="1:29">
      <c r="A196" s="29" t="s">
        <v>2922</v>
      </c>
      <c r="B196" s="2" t="s">
        <v>5</v>
      </c>
      <c r="C196" s="49" t="s">
        <v>4187</v>
      </c>
      <c r="D196" s="50" t="s">
        <v>4198</v>
      </c>
      <c r="E196" s="50"/>
      <c r="F196" s="50"/>
      <c r="G196" s="8"/>
      <c r="H196" s="21"/>
      <c r="I196" s="8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VLOOKUP(C:C,total260724105509!B:F,5,0)</f>
        <v>732</v>
      </c>
      <c r="M196" s="392"/>
      <c r="N196" s="213">
        <v>1000</v>
      </c>
      <c r="O196" s="211">
        <v>1000</v>
      </c>
      <c r="P196" s="44">
        <v>2034</v>
      </c>
      <c r="Q196" s="44">
        <v>1100</v>
      </c>
      <c r="R196" s="44">
        <v>0</v>
      </c>
      <c r="S196" s="44">
        <v>0</v>
      </c>
      <c r="T196" s="44">
        <v>300</v>
      </c>
      <c r="U196" s="45">
        <v>800</v>
      </c>
      <c r="V196" s="45">
        <v>1734</v>
      </c>
      <c r="W196" s="45">
        <v>734</v>
      </c>
      <c r="X196" s="41">
        <v>0.35988200589970504</v>
      </c>
      <c r="Y196" s="9"/>
      <c r="Z196" s="13"/>
      <c r="AA196" s="13"/>
      <c r="AC196" s="415">
        <f t="shared" si="18"/>
        <v>2.778688524590164</v>
      </c>
    </row>
    <row r="197" spans="1:29">
      <c r="A197" s="29" t="s">
        <v>2923</v>
      </c>
      <c r="B197" s="2" t="s">
        <v>5</v>
      </c>
      <c r="C197" s="49" t="s">
        <v>4242</v>
      </c>
      <c r="D197" s="50" t="s">
        <v>4243</v>
      </c>
      <c r="E197" s="50"/>
      <c r="F197" s="50"/>
      <c r="G197" s="8"/>
      <c r="H197" s="21"/>
      <c r="I197" s="8"/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VLOOKUP(C:C,total260724105509!B:F,5,0)</f>
        <v>286</v>
      </c>
      <c r="M197" s="392"/>
      <c r="N197" s="213">
        <v>1000</v>
      </c>
      <c r="O197" s="211">
        <v>1000</v>
      </c>
      <c r="P197" s="44">
        <v>2117</v>
      </c>
      <c r="Q197" s="44">
        <v>750</v>
      </c>
      <c r="R197" s="44">
        <v>0</v>
      </c>
      <c r="S197" s="44">
        <v>0</v>
      </c>
      <c r="T197" s="44">
        <v>750</v>
      </c>
      <c r="U197" s="45">
        <v>0</v>
      </c>
      <c r="V197" s="45">
        <v>1367</v>
      </c>
      <c r="W197" s="45">
        <v>367</v>
      </c>
      <c r="X197" s="41">
        <v>0.13509683514407181</v>
      </c>
      <c r="Y197" s="190"/>
      <c r="Z197" s="46"/>
      <c r="AA197" s="46"/>
      <c r="AC197" s="415">
        <f t="shared" si="18"/>
        <v>7.4020979020979025</v>
      </c>
    </row>
    <row r="198" spans="1:29">
      <c r="A198" s="29" t="s">
        <v>2924</v>
      </c>
      <c r="B198" s="2" t="s">
        <v>5</v>
      </c>
      <c r="C198" s="49" t="s">
        <v>4244</v>
      </c>
      <c r="D198" s="50" t="s">
        <v>4245</v>
      </c>
      <c r="E198" s="50"/>
      <c r="F198" s="50"/>
      <c r="G198" s="8"/>
      <c r="H198" s="21"/>
      <c r="I198" s="8"/>
      <c r="J198" s="203" t="e">
        <f>VLOOKUP(C198,'出荷数2307～2406total241008110618'!B:F,5,0)</f>
        <v>#N/A</v>
      </c>
      <c r="K198" s="214" t="e">
        <f>VLOOKUP(C198,'出荷数2407-2506total250730101950'!B:F,5,0)</f>
        <v>#N/A</v>
      </c>
      <c r="L198" s="203">
        <f>VLOOKUP(C:C,total260724105509!B:F,5,0)</f>
        <v>2087</v>
      </c>
      <c r="M198" s="392"/>
      <c r="N198" s="213">
        <v>1000</v>
      </c>
      <c r="O198" s="211">
        <v>1000</v>
      </c>
      <c r="P198" s="44">
        <v>3736</v>
      </c>
      <c r="Q198" s="44">
        <v>0</v>
      </c>
      <c r="R198" s="44">
        <v>0</v>
      </c>
      <c r="S198" s="44">
        <v>0</v>
      </c>
      <c r="T198" s="44">
        <v>0</v>
      </c>
      <c r="U198" s="45">
        <v>0</v>
      </c>
      <c r="V198" s="45">
        <v>3736</v>
      </c>
      <c r="W198" s="45">
        <v>2736</v>
      </c>
      <c r="X198" s="41">
        <v>0.55861884368308357</v>
      </c>
      <c r="Y198" s="190"/>
      <c r="Z198" s="46"/>
      <c r="AA198" s="46"/>
      <c r="AC198" s="415">
        <f t="shared" si="18"/>
        <v>1.7901293723047436</v>
      </c>
    </row>
    <row r="199" spans="1:29">
      <c r="A199" s="29" t="s">
        <v>2925</v>
      </c>
      <c r="B199" s="2" t="s">
        <v>5</v>
      </c>
      <c r="C199" s="49" t="s">
        <v>4252</v>
      </c>
      <c r="D199" s="50" t="s">
        <v>4353</v>
      </c>
      <c r="E199" s="50"/>
      <c r="F199" s="50"/>
      <c r="G199" s="8"/>
      <c r="H199" s="21"/>
      <c r="I199" s="8"/>
      <c r="J199" s="203" t="e">
        <f>VLOOKUP(C199,'出荷数2307～2406total241008110618'!B:F,5,0)</f>
        <v>#N/A</v>
      </c>
      <c r="K199" s="214" t="e">
        <f>VLOOKUP(C199,'出荷数2407-2506total250730101950'!B:F,5,0)</f>
        <v>#N/A</v>
      </c>
      <c r="L199" s="203">
        <f>VLOOKUP(C:C,total260724105509!B:F,5,0)</f>
        <v>4795</v>
      </c>
      <c r="M199" s="392"/>
      <c r="N199" s="213"/>
      <c r="O199" s="21">
        <f>L199/12*5</f>
        <v>1997.9166666666665</v>
      </c>
      <c r="P199" s="44">
        <v>3378</v>
      </c>
      <c r="Q199" s="44">
        <v>2300</v>
      </c>
      <c r="R199" s="44">
        <v>0</v>
      </c>
      <c r="S199" s="44">
        <v>0</v>
      </c>
      <c r="T199" s="44">
        <v>1720</v>
      </c>
      <c r="U199" s="45">
        <v>580</v>
      </c>
      <c r="V199" s="45">
        <v>1658</v>
      </c>
      <c r="W199" s="45">
        <v>-339.91666666666652</v>
      </c>
      <c r="X199" s="41">
        <v>1.4194789816459443</v>
      </c>
      <c r="Y199" s="190"/>
      <c r="Z199" s="46"/>
      <c r="AA199" s="46" t="s">
        <v>351</v>
      </c>
      <c r="AC199" s="415">
        <f t="shared" si="18"/>
        <v>0.70448383733055264</v>
      </c>
    </row>
    <row r="200" spans="1:29">
      <c r="A200" s="29" t="s">
        <v>2926</v>
      </c>
      <c r="B200" s="2" t="s">
        <v>5</v>
      </c>
      <c r="C200" s="49" t="s">
        <v>4370</v>
      </c>
      <c r="D200" s="50" t="s">
        <v>4371</v>
      </c>
      <c r="E200" s="50"/>
      <c r="F200" s="50"/>
      <c r="G200" s="8"/>
      <c r="H200" s="21"/>
      <c r="I200" s="8"/>
      <c r="J200" s="203" t="e">
        <f>VLOOKUP(C200,'出荷数2307～2406total241008110618'!B:F,5,0)</f>
        <v>#N/A</v>
      </c>
      <c r="K200" s="214" t="e">
        <f>VLOOKUP(C200,'出荷数2407-2506total250730101950'!B:F,5,0)</f>
        <v>#N/A</v>
      </c>
      <c r="L200" s="203">
        <f>VLOOKUP(C:C,total260724105509!B:F,5,0)</f>
        <v>752</v>
      </c>
      <c r="M200" s="392"/>
      <c r="N200" s="213">
        <v>1000</v>
      </c>
      <c r="O200" s="211">
        <v>1000</v>
      </c>
      <c r="P200" s="44">
        <v>2013</v>
      </c>
      <c r="Q200" s="44">
        <v>60</v>
      </c>
      <c r="R200" s="44">
        <v>0</v>
      </c>
      <c r="S200" s="44">
        <v>0</v>
      </c>
      <c r="T200" s="44">
        <v>60</v>
      </c>
      <c r="U200" s="45">
        <v>0</v>
      </c>
      <c r="V200" s="45">
        <v>1953</v>
      </c>
      <c r="W200" s="45">
        <v>953</v>
      </c>
      <c r="X200" s="41">
        <v>0.37357178340784897</v>
      </c>
      <c r="Y200" s="190"/>
      <c r="Z200" s="46"/>
      <c r="AA200" s="46"/>
      <c r="AC200" s="415">
        <f t="shared" si="18"/>
        <v>2.6768617021276597</v>
      </c>
    </row>
    <row r="201" spans="1:29">
      <c r="A201" s="29" t="s">
        <v>2927</v>
      </c>
      <c r="B201" s="2" t="s">
        <v>5</v>
      </c>
      <c r="C201" s="49" t="s">
        <v>4372</v>
      </c>
      <c r="D201" s="50" t="s">
        <v>4373</v>
      </c>
      <c r="E201" s="50"/>
      <c r="F201" s="50"/>
      <c r="G201" s="8"/>
      <c r="H201" s="21"/>
      <c r="I201" s="8"/>
      <c r="J201" s="203" t="e">
        <f>VLOOKUP(C201,'出荷数2307～2406total241008110618'!B:F,5,0)</f>
        <v>#N/A</v>
      </c>
      <c r="K201" s="214" t="e">
        <f>VLOOKUP(C201,'出荷数2407-2506total250730101950'!B:F,5,0)</f>
        <v>#N/A</v>
      </c>
      <c r="L201" s="203">
        <f>VLOOKUP(C:C,total260724105509!B:F,5,0)</f>
        <v>1270</v>
      </c>
      <c r="M201" s="392"/>
      <c r="N201" s="213">
        <v>3000</v>
      </c>
      <c r="O201" s="211">
        <v>3000</v>
      </c>
      <c r="P201" s="44">
        <v>7753</v>
      </c>
      <c r="Q201" s="44">
        <v>0</v>
      </c>
      <c r="R201" s="44">
        <v>0</v>
      </c>
      <c r="S201" s="44">
        <v>0</v>
      </c>
      <c r="T201" s="44">
        <v>700</v>
      </c>
      <c r="U201" s="45">
        <v>-700</v>
      </c>
      <c r="V201" s="45">
        <v>7053</v>
      </c>
      <c r="W201" s="45">
        <v>4053</v>
      </c>
      <c r="X201" s="41">
        <v>0.16380755836450406</v>
      </c>
      <c r="Y201" s="190"/>
      <c r="Z201" s="46"/>
      <c r="AA201" s="46"/>
      <c r="AC201" s="415">
        <f t="shared" si="18"/>
        <v>6.1047244094488189</v>
      </c>
    </row>
    <row r="202" spans="1:29">
      <c r="A202" s="29" t="s">
        <v>2928</v>
      </c>
      <c r="B202" s="2" t="s">
        <v>5</v>
      </c>
      <c r="C202" s="49" t="s">
        <v>4364</v>
      </c>
      <c r="D202" s="50" t="s">
        <v>5235</v>
      </c>
      <c r="E202" s="50"/>
      <c r="F202" s="50"/>
      <c r="G202" s="8"/>
      <c r="H202" s="21"/>
      <c r="I202" s="8"/>
      <c r="J202" s="203" t="e">
        <f>VLOOKUP(C202,'出荷数2307～2406total241008110618'!B:F,5,0)</f>
        <v>#N/A</v>
      </c>
      <c r="K202" s="214" t="e">
        <f>VLOOKUP(C202,'出荷数2407-2506total250730101950'!B:F,5,0)</f>
        <v>#N/A</v>
      </c>
      <c r="L202" s="203">
        <f>VLOOKUP(C:C,total260724105509!B:F,5,0)</f>
        <v>74</v>
      </c>
      <c r="M202" s="392"/>
      <c r="N202" s="213">
        <v>1000</v>
      </c>
      <c r="O202" s="211">
        <v>1000</v>
      </c>
      <c r="P202" s="44">
        <v>2856</v>
      </c>
      <c r="Q202" s="44">
        <v>750</v>
      </c>
      <c r="R202" s="44">
        <v>0</v>
      </c>
      <c r="S202" s="44">
        <v>0</v>
      </c>
      <c r="T202" s="44">
        <v>850</v>
      </c>
      <c r="U202" s="45">
        <v>-100</v>
      </c>
      <c r="V202" s="45">
        <v>2006</v>
      </c>
      <c r="W202" s="45">
        <v>1006</v>
      </c>
      <c r="X202" s="41">
        <v>2.5910364145658265E-2</v>
      </c>
      <c r="Y202" s="190">
        <v>450</v>
      </c>
      <c r="Z202" s="46"/>
      <c r="AA202" s="46"/>
      <c r="AC202" s="415">
        <f t="shared" si="18"/>
        <v>38.594594594594597</v>
      </c>
    </row>
    <row r="203" spans="1:29">
      <c r="A203" s="29" t="s">
        <v>2929</v>
      </c>
      <c r="B203" s="2" t="s">
        <v>5</v>
      </c>
      <c r="C203" s="49" t="s">
        <v>4366</v>
      </c>
      <c r="D203" s="50" t="s">
        <v>4367</v>
      </c>
      <c r="E203" s="50"/>
      <c r="F203" s="50"/>
      <c r="G203" s="8"/>
      <c r="H203" s="21"/>
      <c r="I203" s="8"/>
      <c r="J203" s="203" t="e">
        <f>VLOOKUP(C203,'出荷数2307～2406total241008110618'!B:F,5,0)</f>
        <v>#N/A</v>
      </c>
      <c r="K203" s="214" t="e">
        <f>VLOOKUP(C203,'出荷数2407-2506total250730101950'!B:F,5,0)</f>
        <v>#N/A</v>
      </c>
      <c r="L203" s="203">
        <f>VLOOKUP(C:C,total260724105509!B:F,5,0)</f>
        <v>185</v>
      </c>
      <c r="M203" s="392"/>
      <c r="N203" s="213"/>
      <c r="O203" s="21">
        <f t="shared" ref="O203:O204" si="19">L203/12*5</f>
        <v>77.083333333333329</v>
      </c>
      <c r="P203" s="44">
        <v>4607</v>
      </c>
      <c r="Q203" s="44">
        <v>100</v>
      </c>
      <c r="R203" s="44">
        <v>0</v>
      </c>
      <c r="S203" s="44">
        <v>0</v>
      </c>
      <c r="T203" s="44">
        <v>100</v>
      </c>
      <c r="U203" s="45">
        <v>0</v>
      </c>
      <c r="V203" s="45">
        <v>4507</v>
      </c>
      <c r="W203" s="45">
        <v>4429.916666666667</v>
      </c>
      <c r="X203" s="41">
        <v>4.0156283915780334E-2</v>
      </c>
      <c r="Y203" s="190"/>
      <c r="Z203" s="46"/>
      <c r="AA203" s="46"/>
      <c r="AC203" s="415">
        <f t="shared" si="18"/>
        <v>24.902702702702701</v>
      </c>
    </row>
    <row r="204" spans="1:29">
      <c r="A204" s="29" t="s">
        <v>2930</v>
      </c>
      <c r="B204" s="2" t="s">
        <v>5</v>
      </c>
      <c r="C204" s="49" t="s">
        <v>4368</v>
      </c>
      <c r="D204" s="50" t="s">
        <v>4369</v>
      </c>
      <c r="E204" s="50"/>
      <c r="F204" s="50"/>
      <c r="G204" s="8"/>
      <c r="H204" s="21"/>
      <c r="I204" s="8"/>
      <c r="J204" s="203" t="e">
        <f>VLOOKUP(C204,'出荷数2307～2406total241008110618'!B:F,5,0)</f>
        <v>#N/A</v>
      </c>
      <c r="K204" s="214" t="e">
        <f>VLOOKUP(C204,'出荷数2407-2506total250730101950'!B:F,5,0)</f>
        <v>#N/A</v>
      </c>
      <c r="L204" s="203">
        <f>VLOOKUP(C:C,total260724105509!B:F,5,0)</f>
        <v>53</v>
      </c>
      <c r="M204" s="392"/>
      <c r="N204" s="213"/>
      <c r="O204" s="21">
        <f t="shared" si="19"/>
        <v>22.083333333333336</v>
      </c>
      <c r="P204" s="44">
        <v>4892</v>
      </c>
      <c r="Q204" s="44">
        <v>850</v>
      </c>
      <c r="R204" s="44">
        <v>0</v>
      </c>
      <c r="S204" s="44">
        <v>0</v>
      </c>
      <c r="T204" s="44">
        <v>1050</v>
      </c>
      <c r="U204" s="45">
        <v>-200</v>
      </c>
      <c r="V204" s="45">
        <v>3842</v>
      </c>
      <c r="W204" s="45">
        <v>3819.9166666666665</v>
      </c>
      <c r="X204" s="41">
        <v>1.0834014717906787E-2</v>
      </c>
      <c r="Y204" s="190">
        <v>750</v>
      </c>
      <c r="Z204" s="46"/>
      <c r="AA204" s="46"/>
      <c r="AC204" s="415">
        <f t="shared" si="18"/>
        <v>92.301886792452834</v>
      </c>
    </row>
    <row r="205" spans="1:29">
      <c r="A205" s="29" t="s">
        <v>2931</v>
      </c>
      <c r="B205" s="2" t="s">
        <v>5</v>
      </c>
      <c r="C205" s="49" t="s">
        <v>4376</v>
      </c>
      <c r="D205" s="50" t="s">
        <v>4377</v>
      </c>
      <c r="E205" s="50"/>
      <c r="F205" s="50"/>
      <c r="G205" s="8"/>
      <c r="H205" s="21"/>
      <c r="I205" s="8"/>
      <c r="J205" s="203" t="e">
        <f>VLOOKUP(C205,'出荷数2307～2406total241008110618'!B:F,5,0)</f>
        <v>#N/A</v>
      </c>
      <c r="K205" s="214" t="e">
        <f>VLOOKUP(C205,'出荷数2407-2506total250730101950'!B:F,5,0)</f>
        <v>#N/A</v>
      </c>
      <c r="L205" s="203">
        <f>VLOOKUP(C:C,total260724105509!B:F,5,0)</f>
        <v>1374</v>
      </c>
      <c r="M205" s="392"/>
      <c r="N205" s="213"/>
      <c r="O205" s="211">
        <v>3500</v>
      </c>
      <c r="P205" s="44">
        <v>3782</v>
      </c>
      <c r="Q205" s="44">
        <v>3070</v>
      </c>
      <c r="R205" s="44">
        <v>3000</v>
      </c>
      <c r="S205" s="44">
        <v>0</v>
      </c>
      <c r="T205" s="44">
        <v>3083</v>
      </c>
      <c r="U205" s="45">
        <v>-13</v>
      </c>
      <c r="V205" s="45">
        <v>3699</v>
      </c>
      <c r="W205" s="45">
        <v>199</v>
      </c>
      <c r="X205" s="41">
        <v>0.36329984135378107</v>
      </c>
      <c r="Y205" s="190"/>
      <c r="Z205" s="46" t="s">
        <v>2746</v>
      </c>
      <c r="AA205" s="46"/>
      <c r="AC205" s="415">
        <f t="shared" si="18"/>
        <v>4.9359534206695779</v>
      </c>
    </row>
    <row r="206" spans="1:29">
      <c r="A206" s="29" t="s">
        <v>2932</v>
      </c>
      <c r="B206" s="2" t="s">
        <v>5</v>
      </c>
      <c r="C206" s="49" t="s">
        <v>4378</v>
      </c>
      <c r="D206" s="50" t="s">
        <v>4434</v>
      </c>
      <c r="E206" s="50"/>
      <c r="F206" s="50"/>
      <c r="G206" s="8"/>
      <c r="H206" s="21"/>
      <c r="I206" s="8"/>
      <c r="J206" s="203" t="e">
        <f>VLOOKUP(C206,'出荷数2307～2406total241008110618'!B:F,5,0)</f>
        <v>#N/A</v>
      </c>
      <c r="K206" s="214" t="e">
        <f>VLOOKUP(C206,'出荷数2407-2506total250730101950'!B:F,5,0)</f>
        <v>#N/A</v>
      </c>
      <c r="L206" s="203">
        <f>VLOOKUP(C:C,total260724105509!B:F,5,0)</f>
        <v>882</v>
      </c>
      <c r="M206" s="392"/>
      <c r="N206" s="213"/>
      <c r="O206" s="211">
        <v>1000</v>
      </c>
      <c r="P206" s="44">
        <v>1090</v>
      </c>
      <c r="Q206" s="44">
        <v>534</v>
      </c>
      <c r="R206" s="44">
        <v>0</v>
      </c>
      <c r="S206" s="44">
        <v>0</v>
      </c>
      <c r="T206" s="44">
        <v>324</v>
      </c>
      <c r="U206" s="45">
        <v>210</v>
      </c>
      <c r="V206" s="45">
        <v>766</v>
      </c>
      <c r="W206" s="45">
        <v>-234</v>
      </c>
      <c r="X206" s="41">
        <v>0.80917431192660549</v>
      </c>
      <c r="Y206" s="190"/>
      <c r="Z206" s="46"/>
      <c r="AA206" s="46" t="s">
        <v>351</v>
      </c>
      <c r="AC206" s="415">
        <f t="shared" si="18"/>
        <v>1.2358276643990929</v>
      </c>
    </row>
    <row r="207" spans="1:29">
      <c r="A207" s="29" t="s">
        <v>2933</v>
      </c>
      <c r="B207" s="2" t="s">
        <v>5</v>
      </c>
      <c r="C207" s="49" t="s">
        <v>4380</v>
      </c>
      <c r="D207" s="50" t="s">
        <v>4381</v>
      </c>
      <c r="E207" s="50"/>
      <c r="F207" s="50"/>
      <c r="G207" s="8"/>
      <c r="H207" s="21"/>
      <c r="I207" s="8"/>
      <c r="J207" s="203" t="e">
        <f>VLOOKUP(C207,'出荷数2307～2406total241008110618'!B:F,5,0)</f>
        <v>#N/A</v>
      </c>
      <c r="K207" s="214" t="e">
        <f>VLOOKUP(C207,'出荷数2407-2506total250730101950'!B:F,5,0)</f>
        <v>#N/A</v>
      </c>
      <c r="L207" s="203">
        <f>VLOOKUP(C:C,total260724105509!B:F,5,0)</f>
        <v>3033</v>
      </c>
      <c r="M207" s="392"/>
      <c r="N207" s="213">
        <v>1800</v>
      </c>
      <c r="O207" s="211">
        <v>4000</v>
      </c>
      <c r="P207" s="44">
        <v>329</v>
      </c>
      <c r="Q207" s="44">
        <v>0</v>
      </c>
      <c r="R207" s="44">
        <v>5500</v>
      </c>
      <c r="S207" s="44">
        <v>0</v>
      </c>
      <c r="T207" s="44">
        <v>1642</v>
      </c>
      <c r="U207" s="45">
        <v>-1642</v>
      </c>
      <c r="V207" s="45">
        <v>4187</v>
      </c>
      <c r="W207" s="45">
        <v>187</v>
      </c>
      <c r="X207" s="41">
        <v>9.2188449848024323</v>
      </c>
      <c r="Y207" s="190"/>
      <c r="Z207" s="46"/>
      <c r="AA207" s="46"/>
      <c r="AC207" s="415">
        <f t="shared" si="18"/>
        <v>1.9218595450049456</v>
      </c>
    </row>
    <row r="208" spans="1:29">
      <c r="A208" s="29" t="s">
        <v>2934</v>
      </c>
      <c r="B208" s="2" t="s">
        <v>5</v>
      </c>
      <c r="C208" s="49" t="s">
        <v>4382</v>
      </c>
      <c r="D208" s="50" t="s">
        <v>4384</v>
      </c>
      <c r="E208" s="50"/>
      <c r="F208" s="50"/>
      <c r="G208" s="8"/>
      <c r="H208" s="21"/>
      <c r="I208" s="8"/>
      <c r="J208" s="203" t="e">
        <f>VLOOKUP(C208,'出荷数2307～2406total241008110618'!B:F,5,0)</f>
        <v>#N/A</v>
      </c>
      <c r="K208" s="214" t="e">
        <f>VLOOKUP(C208,'出荷数2407-2506total250730101950'!B:F,5,0)</f>
        <v>#N/A</v>
      </c>
      <c r="L208" s="203">
        <f>VLOOKUP(C:C,total260724105509!B:F,5,0)</f>
        <v>504</v>
      </c>
      <c r="M208" s="392"/>
      <c r="N208" s="213">
        <v>1800</v>
      </c>
      <c r="O208" s="211">
        <v>1800</v>
      </c>
      <c r="P208" s="44">
        <v>258</v>
      </c>
      <c r="Q208" s="44">
        <v>0</v>
      </c>
      <c r="R208" s="44">
        <v>3000</v>
      </c>
      <c r="S208" s="44">
        <v>0</v>
      </c>
      <c r="T208" s="44">
        <v>446</v>
      </c>
      <c r="U208" s="45">
        <v>-446</v>
      </c>
      <c r="V208" s="45">
        <v>2812</v>
      </c>
      <c r="W208" s="45">
        <v>1012</v>
      </c>
      <c r="X208" s="41">
        <v>1.9534883720930232</v>
      </c>
      <c r="Y208" s="190"/>
      <c r="Z208" s="46"/>
      <c r="AA208" s="46"/>
      <c r="AC208" s="415">
        <f t="shared" si="18"/>
        <v>6.4642857142857144</v>
      </c>
    </row>
    <row r="209" spans="1:29">
      <c r="A209" s="29" t="s">
        <v>2935</v>
      </c>
      <c r="B209" s="2" t="s">
        <v>5</v>
      </c>
      <c r="C209" s="49" t="s">
        <v>4383</v>
      </c>
      <c r="D209" s="50" t="s">
        <v>4385</v>
      </c>
      <c r="E209" s="50"/>
      <c r="F209" s="50"/>
      <c r="G209" s="8"/>
      <c r="H209" s="21"/>
      <c r="I209" s="8"/>
      <c r="J209" s="203" t="e">
        <f>VLOOKUP(C209,'出荷数2307～2406total241008110618'!B:F,5,0)</f>
        <v>#N/A</v>
      </c>
      <c r="K209" s="214" t="e">
        <f>VLOOKUP(C209,'出荷数2407-2506total250730101950'!B:F,5,0)</f>
        <v>#N/A</v>
      </c>
      <c r="L209" s="203">
        <f>VLOOKUP(C:C,total260724105509!B:F,5,0)</f>
        <v>751</v>
      </c>
      <c r="M209" s="392"/>
      <c r="N209" s="213">
        <v>1800</v>
      </c>
      <c r="O209" s="211">
        <v>1800</v>
      </c>
      <c r="P209" s="44">
        <v>690</v>
      </c>
      <c r="Q209" s="44">
        <v>0</v>
      </c>
      <c r="R209" s="44">
        <v>3000</v>
      </c>
      <c r="S209" s="44">
        <v>0</v>
      </c>
      <c r="T209" s="44">
        <v>300</v>
      </c>
      <c r="U209" s="45">
        <v>-300</v>
      </c>
      <c r="V209" s="45">
        <v>3390</v>
      </c>
      <c r="W209" s="45">
        <v>1590</v>
      </c>
      <c r="X209" s="41">
        <v>1.0884057971014494</v>
      </c>
      <c r="Y209" s="190"/>
      <c r="Z209" s="46"/>
      <c r="AA209" s="46"/>
      <c r="AC209" s="415">
        <f t="shared" si="18"/>
        <v>4.9134487350199736</v>
      </c>
    </row>
    <row r="210" spans="1:29">
      <c r="A210" s="29" t="s">
        <v>5153</v>
      </c>
      <c r="B210" s="2" t="s">
        <v>5</v>
      </c>
      <c r="C210" s="49" t="s">
        <v>4498</v>
      </c>
      <c r="D210" s="50" t="s">
        <v>4387</v>
      </c>
      <c r="E210" s="50"/>
      <c r="F210" s="50"/>
      <c r="G210" s="8"/>
      <c r="H210" s="21"/>
      <c r="I210" s="8"/>
      <c r="J210" s="203" t="e">
        <f>VLOOKUP(C210,'出荷数2307～2406total241008110618'!B:F,5,0)</f>
        <v>#N/A</v>
      </c>
      <c r="K210" s="214" t="e">
        <f>VLOOKUP(C210,'出荷数2407-2506total250730101950'!B:F,5,0)</f>
        <v>#N/A</v>
      </c>
      <c r="L210" s="203">
        <f>VLOOKUP(C:C,total260724105509!B:F,5,0)</f>
        <v>598</v>
      </c>
      <c r="M210" s="392"/>
      <c r="N210" s="213"/>
      <c r="O210" s="21">
        <f t="shared" ref="O210:O214" si="20">L210/12*5</f>
        <v>249.16666666666669</v>
      </c>
      <c r="P210" s="44">
        <v>2172</v>
      </c>
      <c r="Q210" s="44">
        <v>460</v>
      </c>
      <c r="R210" s="44">
        <v>0</v>
      </c>
      <c r="S210" s="44">
        <v>0</v>
      </c>
      <c r="T210" s="44">
        <v>460</v>
      </c>
      <c r="U210" s="45">
        <v>0</v>
      </c>
      <c r="V210" s="45">
        <v>1712</v>
      </c>
      <c r="W210" s="45">
        <v>1462.8333333333333</v>
      </c>
      <c r="X210" s="41">
        <v>0.27532228360957645</v>
      </c>
      <c r="Y210" s="190"/>
      <c r="Z210" s="46"/>
      <c r="AA210" s="46"/>
      <c r="AC210" s="415">
        <f t="shared" si="18"/>
        <v>3.632107023411371</v>
      </c>
    </row>
    <row r="211" spans="1:29">
      <c r="A211" s="29" t="s">
        <v>4237</v>
      </c>
      <c r="B211" s="2" t="s">
        <v>5</v>
      </c>
      <c r="C211" s="49" t="s">
        <v>5141</v>
      </c>
      <c r="D211" s="50" t="s">
        <v>5142</v>
      </c>
      <c r="E211" s="50"/>
      <c r="F211" s="50"/>
      <c r="G211" s="8"/>
      <c r="H211" s="21"/>
      <c r="I211" s="8"/>
      <c r="J211" s="203" t="e">
        <f>VLOOKUP(C211,'出荷数2307～2406total241008110618'!B:F,5,0)</f>
        <v>#N/A</v>
      </c>
      <c r="K211" s="214" t="e">
        <f>VLOOKUP(C211,'出荷数2407-2506total250730101950'!B:F,5,0)</f>
        <v>#N/A</v>
      </c>
      <c r="L211" s="203">
        <f>VLOOKUP(C:C,total260724105509!B:F,5,0)</f>
        <v>42</v>
      </c>
      <c r="M211" s="392"/>
      <c r="N211" s="213"/>
      <c r="O211" s="21">
        <f t="shared" si="20"/>
        <v>17.5</v>
      </c>
      <c r="P211" s="44">
        <v>4915</v>
      </c>
      <c r="Q211" s="44">
        <v>750</v>
      </c>
      <c r="R211" s="44">
        <v>0</v>
      </c>
      <c r="S211" s="44">
        <v>0</v>
      </c>
      <c r="T211" s="44">
        <v>750</v>
      </c>
      <c r="U211" s="45">
        <v>0</v>
      </c>
      <c r="V211" s="45">
        <v>4165</v>
      </c>
      <c r="W211" s="45">
        <v>4147.5</v>
      </c>
      <c r="X211" s="41">
        <v>8.5452695829094615E-3</v>
      </c>
      <c r="Y211" s="190">
        <v>750</v>
      </c>
      <c r="Z211" s="46"/>
      <c r="AA211" s="46"/>
      <c r="AC211" s="415">
        <f>SUM(P211,AA211,R211)/L211</f>
        <v>117.02380952380952</v>
      </c>
    </row>
    <row r="212" spans="1:29">
      <c r="A212" s="29" t="s">
        <v>4240</v>
      </c>
      <c r="B212" s="2" t="s">
        <v>5</v>
      </c>
      <c r="C212" s="49" t="s">
        <v>5143</v>
      </c>
      <c r="D212" s="50" t="s">
        <v>5144</v>
      </c>
      <c r="E212" s="50"/>
      <c r="F212" s="50"/>
      <c r="G212" s="8"/>
      <c r="H212" s="21"/>
      <c r="I212" s="8"/>
      <c r="J212" s="203" t="e">
        <f>VLOOKUP(C212,'出荷数2307～2406total241008110618'!B:F,5,0)</f>
        <v>#N/A</v>
      </c>
      <c r="K212" s="214" t="e">
        <f>VLOOKUP(C212,'出荷数2407-2506total250730101950'!B:F,5,0)</f>
        <v>#N/A</v>
      </c>
      <c r="L212" s="203">
        <f>VLOOKUP(C:C,total260724105509!B:F,5,0)</f>
        <v>72</v>
      </c>
      <c r="M212" s="392"/>
      <c r="N212" s="213"/>
      <c r="O212" s="21">
        <f t="shared" si="20"/>
        <v>30</v>
      </c>
      <c r="P212" s="44">
        <v>1913</v>
      </c>
      <c r="Q212" s="44">
        <v>0</v>
      </c>
      <c r="R212" s="44">
        <v>0</v>
      </c>
      <c r="S212" s="44">
        <v>0</v>
      </c>
      <c r="T212" s="44">
        <v>0</v>
      </c>
      <c r="U212" s="45">
        <v>0</v>
      </c>
      <c r="V212" s="45">
        <v>1913</v>
      </c>
      <c r="W212" s="45">
        <v>1883</v>
      </c>
      <c r="X212" s="41">
        <v>3.7637219027705178E-2</v>
      </c>
      <c r="Y212" s="190"/>
      <c r="Z212" s="46"/>
      <c r="AA212" s="46"/>
      <c r="AC212" s="415">
        <f t="shared" ref="AC212:AC213" si="21">SUM(P212,AA212,R212)/L212</f>
        <v>26.569444444444443</v>
      </c>
    </row>
    <row r="213" spans="1:29">
      <c r="A213" s="29" t="s">
        <v>4248</v>
      </c>
      <c r="B213" s="2" t="s">
        <v>5</v>
      </c>
      <c r="C213" s="49" t="s">
        <v>5145</v>
      </c>
      <c r="D213" s="50" t="s">
        <v>5146</v>
      </c>
      <c r="E213" s="50"/>
      <c r="F213" s="50"/>
      <c r="G213" s="8"/>
      <c r="H213" s="21"/>
      <c r="I213" s="8"/>
      <c r="J213" s="203" t="e">
        <f>VLOOKUP(C213,'出荷数2307～2406total241008110618'!B:F,5,0)</f>
        <v>#N/A</v>
      </c>
      <c r="K213" s="214" t="e">
        <f>VLOOKUP(C213,'出荷数2407-2506total250730101950'!B:F,5,0)</f>
        <v>#N/A</v>
      </c>
      <c r="L213" s="203">
        <f>VLOOKUP(C:C,total260724105509!B:F,5,0)</f>
        <v>61</v>
      </c>
      <c r="M213" s="392"/>
      <c r="N213" s="213"/>
      <c r="O213" s="21">
        <f t="shared" si="20"/>
        <v>25.416666666666664</v>
      </c>
      <c r="P213" s="44">
        <v>1923</v>
      </c>
      <c r="Q213" s="44">
        <v>0</v>
      </c>
      <c r="R213" s="44">
        <v>0</v>
      </c>
      <c r="S213" s="44">
        <v>0</v>
      </c>
      <c r="T213" s="44">
        <v>0</v>
      </c>
      <c r="U213" s="45">
        <v>0</v>
      </c>
      <c r="V213" s="45">
        <v>1923</v>
      </c>
      <c r="W213" s="45">
        <v>1897.5833333333333</v>
      </c>
      <c r="X213" s="41">
        <v>3.1721268850754034E-2</v>
      </c>
      <c r="Y213" s="190"/>
      <c r="Z213" s="46"/>
      <c r="AA213" s="46"/>
      <c r="AC213" s="415">
        <f t="shared" si="21"/>
        <v>31.524590163934427</v>
      </c>
    </row>
    <row r="214" spans="1:29">
      <c r="A214" s="29" t="s">
        <v>4428</v>
      </c>
      <c r="B214" s="2" t="s">
        <v>5</v>
      </c>
      <c r="C214" s="49" t="s">
        <v>5147</v>
      </c>
      <c r="D214" s="50" t="s">
        <v>5148</v>
      </c>
      <c r="E214" s="50"/>
      <c r="F214" s="50"/>
      <c r="G214" s="8"/>
      <c r="H214" s="21"/>
      <c r="I214" s="8"/>
      <c r="J214" s="203" t="e">
        <f>VLOOKUP(C214,'出荷数2307～2406total241008110618'!B:F,5,0)</f>
        <v>#N/A</v>
      </c>
      <c r="K214" s="214" t="e">
        <f>VLOOKUP(C214,'出荷数2407-2506total250730101950'!B:F,5,0)</f>
        <v>#N/A</v>
      </c>
      <c r="L214" s="203">
        <f>VLOOKUP(C:C,total260724105509!B:F,5,0)</f>
        <v>90</v>
      </c>
      <c r="M214" s="392"/>
      <c r="N214" s="213"/>
      <c r="O214" s="21">
        <f t="shared" si="20"/>
        <v>37.5</v>
      </c>
      <c r="P214" s="44">
        <v>2835</v>
      </c>
      <c r="Q214" s="44">
        <v>0</v>
      </c>
      <c r="R214" s="44">
        <v>0</v>
      </c>
      <c r="S214" s="44">
        <v>0</v>
      </c>
      <c r="T214" s="44">
        <v>0</v>
      </c>
      <c r="U214" s="45">
        <v>0</v>
      </c>
      <c r="V214" s="45">
        <v>2835</v>
      </c>
      <c r="W214" s="45">
        <v>2797.5</v>
      </c>
      <c r="X214" s="41">
        <v>3.1746031746031744E-2</v>
      </c>
      <c r="Y214" s="190"/>
      <c r="Z214" s="46"/>
      <c r="AA214" s="46"/>
      <c r="AC214" s="415">
        <f t="shared" ref="AC214:AC277" si="22">SUM(P214,AA214)/L214</f>
        <v>31.5</v>
      </c>
    </row>
    <row r="215" spans="1:29">
      <c r="A215" s="29" t="s">
        <v>5154</v>
      </c>
      <c r="B215" s="2" t="s">
        <v>5</v>
      </c>
      <c r="C215" s="49" t="s">
        <v>5149</v>
      </c>
      <c r="D215" s="50" t="s">
        <v>5151</v>
      </c>
      <c r="E215" s="50"/>
      <c r="F215" s="50"/>
      <c r="G215" s="8"/>
      <c r="H215" s="21"/>
      <c r="I215" s="8"/>
      <c r="J215" s="203" t="e">
        <f>VLOOKUP(C215,'出荷数2307～2406total241008110618'!B:F,5,0)</f>
        <v>#N/A</v>
      </c>
      <c r="K215" s="214" t="e">
        <f>VLOOKUP(C215,'出荷数2407-2506total250730101950'!B:F,5,0)</f>
        <v>#N/A</v>
      </c>
      <c r="L215" s="203">
        <f>VLOOKUP(C:C,total260724105509!B:F,5,0)</f>
        <v>602</v>
      </c>
      <c r="M215" s="392"/>
      <c r="N215" s="213"/>
      <c r="O215" s="211">
        <v>2000</v>
      </c>
      <c r="P215" s="44">
        <v>1440</v>
      </c>
      <c r="Q215" s="44">
        <v>0</v>
      </c>
      <c r="R215" s="44">
        <v>0</v>
      </c>
      <c r="S215" s="44">
        <v>0</v>
      </c>
      <c r="T215" s="44">
        <v>0</v>
      </c>
      <c r="U215" s="45">
        <v>0</v>
      </c>
      <c r="V215" s="45">
        <v>1440</v>
      </c>
      <c r="W215" s="45">
        <v>-560</v>
      </c>
      <c r="X215" s="41">
        <v>0.41805555555555557</v>
      </c>
      <c r="Y215" s="190"/>
      <c r="Z215" s="46" t="s">
        <v>2870</v>
      </c>
      <c r="AA215" s="46"/>
      <c r="AC215" s="415">
        <f t="shared" si="22"/>
        <v>2.3920265780730898</v>
      </c>
    </row>
    <row r="216" spans="1:29">
      <c r="A216" s="29" t="s">
        <v>5155</v>
      </c>
      <c r="B216" s="2" t="s">
        <v>5</v>
      </c>
      <c r="C216" s="49" t="s">
        <v>5150</v>
      </c>
      <c r="D216" s="50" t="s">
        <v>5152</v>
      </c>
      <c r="E216" s="50"/>
      <c r="F216" s="50"/>
      <c r="G216" s="8"/>
      <c r="H216" s="21"/>
      <c r="I216" s="8"/>
      <c r="J216" s="203" t="e">
        <f>VLOOKUP(C216,'出荷数2307～2406total241008110618'!B:F,5,0)</f>
        <v>#N/A</v>
      </c>
      <c r="K216" s="214" t="e">
        <f>VLOOKUP(C216,'出荷数2407-2506total250730101950'!B:F,5,0)</f>
        <v>#N/A</v>
      </c>
      <c r="L216" s="203">
        <f>VLOOKUP(C:C,total260724105509!B:F,5,0)</f>
        <v>84</v>
      </c>
      <c r="M216" s="392"/>
      <c r="N216" s="213"/>
      <c r="O216" s="211">
        <v>1000</v>
      </c>
      <c r="P216" s="44">
        <v>961</v>
      </c>
      <c r="Q216" s="44">
        <v>0</v>
      </c>
      <c r="R216" s="44">
        <v>0</v>
      </c>
      <c r="S216" s="44">
        <v>0</v>
      </c>
      <c r="T216" s="44">
        <v>0</v>
      </c>
      <c r="U216" s="45">
        <v>0</v>
      </c>
      <c r="V216" s="45">
        <v>961</v>
      </c>
      <c r="W216" s="45">
        <v>-39</v>
      </c>
      <c r="X216" s="41">
        <v>8.7408949011446413E-2</v>
      </c>
      <c r="Y216" s="190"/>
      <c r="Z216" s="46" t="s">
        <v>2870</v>
      </c>
      <c r="AA216" s="46"/>
      <c r="AC216" s="415">
        <f t="shared" si="22"/>
        <v>11.44047619047619</v>
      </c>
    </row>
    <row r="217" spans="1:29">
      <c r="A217" s="29" t="s">
        <v>5156</v>
      </c>
      <c r="B217" s="2" t="s">
        <v>5</v>
      </c>
      <c r="C217" s="49" t="s">
        <v>5236</v>
      </c>
      <c r="D217" s="50" t="s">
        <v>5237</v>
      </c>
      <c r="E217" s="50"/>
      <c r="F217" s="50"/>
      <c r="G217" s="8"/>
      <c r="H217" s="21"/>
      <c r="I217" s="8"/>
      <c r="J217" s="203" t="e">
        <f>VLOOKUP(C217,'出荷数2307～2406total241008110618'!B:F,5,0)</f>
        <v>#N/A</v>
      </c>
      <c r="K217" s="214" t="e">
        <f>VLOOKUP(C217,'出荷数2407-2506total250730101950'!B:F,5,0)</f>
        <v>#N/A</v>
      </c>
      <c r="L217" s="203">
        <f>VLOOKUP(C:C,total260724105509!B:F,5,0)</f>
        <v>2661</v>
      </c>
      <c r="M217" s="392"/>
      <c r="N217" s="213"/>
      <c r="O217" s="211">
        <v>3000</v>
      </c>
      <c r="P217" s="44">
        <v>1</v>
      </c>
      <c r="Q217" s="44">
        <v>3770</v>
      </c>
      <c r="R217" s="44">
        <v>9000</v>
      </c>
      <c r="S217" s="44">
        <v>0</v>
      </c>
      <c r="T217" s="44">
        <v>3770</v>
      </c>
      <c r="U217" s="45">
        <v>0</v>
      </c>
      <c r="V217" s="45">
        <v>5231</v>
      </c>
      <c r="W217" s="45">
        <v>2231</v>
      </c>
      <c r="X217" s="41">
        <v>2661</v>
      </c>
      <c r="Y217" s="190"/>
      <c r="Z217" s="46" t="s">
        <v>2798</v>
      </c>
      <c r="AA217" s="46"/>
      <c r="AC217" s="415">
        <f t="shared" si="22"/>
        <v>3.7579857196542651E-4</v>
      </c>
    </row>
    <row r="218" spans="1:29">
      <c r="A218" s="29" t="s">
        <v>5157</v>
      </c>
      <c r="B218" s="2" t="s">
        <v>5</v>
      </c>
      <c r="C218" s="49" t="s">
        <v>5240</v>
      </c>
      <c r="D218" s="50"/>
      <c r="E218" s="50"/>
      <c r="F218" s="50"/>
      <c r="G218" s="8"/>
      <c r="H218" s="21"/>
      <c r="I218" s="8"/>
      <c r="J218" s="203">
        <f>VLOOKUP(C218,'出荷数2307～2406total241008110618'!B:F,5,0)</f>
        <v>1037</v>
      </c>
      <c r="K218" s="214">
        <f>VLOOKUP(C218,'出荷数2407-2506total250730101950'!B:F,5,0)</f>
        <v>2436</v>
      </c>
      <c r="L218" s="203">
        <f>VLOOKUP(C:C,total260724105509!B:F,5,0)</f>
        <v>5304</v>
      </c>
      <c r="M218" s="392"/>
      <c r="N218" s="213"/>
      <c r="O218" s="21">
        <f t="shared" ref="O218:O224" si="23">L218/12*5</f>
        <v>2210</v>
      </c>
      <c r="P218" s="44">
        <v>2061</v>
      </c>
      <c r="Q218" s="44">
        <v>3080</v>
      </c>
      <c r="R218" s="44">
        <v>0</v>
      </c>
      <c r="S218" s="44">
        <v>0</v>
      </c>
      <c r="T218" s="44">
        <v>3182</v>
      </c>
      <c r="U218" s="45">
        <v>-102</v>
      </c>
      <c r="V218" s="45">
        <v>-1121</v>
      </c>
      <c r="W218" s="45">
        <v>-3331</v>
      </c>
      <c r="X218" s="41">
        <v>2.5735080058224162</v>
      </c>
      <c r="Y218" s="190">
        <v>150</v>
      </c>
      <c r="Z218" s="46" t="s">
        <v>5266</v>
      </c>
      <c r="AA218" s="46"/>
      <c r="AC218" s="415">
        <f t="shared" si="22"/>
        <v>0.38857466063348417</v>
      </c>
    </row>
    <row r="219" spans="1:29">
      <c r="A219" s="29" t="s">
        <v>5158</v>
      </c>
      <c r="B219" s="2" t="s">
        <v>5</v>
      </c>
      <c r="C219" s="49" t="s">
        <v>5239</v>
      </c>
      <c r="D219" s="50"/>
      <c r="E219" s="50"/>
      <c r="F219" s="50"/>
      <c r="G219" s="8"/>
      <c r="H219" s="21"/>
      <c r="I219" s="8"/>
      <c r="J219" s="203" t="e">
        <f>VLOOKUP(C219,'出荷数2307～2406total241008110618'!B:F,5,0)</f>
        <v>#N/A</v>
      </c>
      <c r="K219" s="214">
        <f>VLOOKUP(C219,'出荷数2407-2506total250730101950'!B:F,5,0)</f>
        <v>592</v>
      </c>
      <c r="L219" s="203">
        <f>VLOOKUP(C:C,total260724105509!B:F,5,0)</f>
        <v>2237</v>
      </c>
      <c r="M219" s="392"/>
      <c r="N219" s="213"/>
      <c r="O219" s="21">
        <f t="shared" si="23"/>
        <v>932.08333333333326</v>
      </c>
      <c r="P219" s="44">
        <v>605</v>
      </c>
      <c r="Q219" s="44">
        <v>150</v>
      </c>
      <c r="R219" s="44">
        <v>0</v>
      </c>
      <c r="S219" s="44">
        <v>0</v>
      </c>
      <c r="T219" s="44">
        <v>150</v>
      </c>
      <c r="U219" s="45">
        <v>0</v>
      </c>
      <c r="V219" s="45">
        <v>455</v>
      </c>
      <c r="W219" s="45">
        <v>-477.08333333333326</v>
      </c>
      <c r="X219" s="41">
        <v>3.6975206611570246</v>
      </c>
      <c r="Y219" s="190">
        <v>150</v>
      </c>
      <c r="Z219" s="46" t="s">
        <v>5266</v>
      </c>
      <c r="AA219" s="46"/>
      <c r="AC219" s="415">
        <f t="shared" si="22"/>
        <v>0.27045149754135001</v>
      </c>
    </row>
    <row r="220" spans="1:29">
      <c r="A220" s="29" t="s">
        <v>5159</v>
      </c>
      <c r="B220" s="2" t="s">
        <v>5</v>
      </c>
      <c r="C220" s="49"/>
      <c r="D220" s="50"/>
      <c r="E220" s="50"/>
      <c r="F220" s="50"/>
      <c r="G220" s="8"/>
      <c r="H220" s="21"/>
      <c r="I220" s="8"/>
      <c r="J220" s="203" t="e">
        <f>VLOOKUP(C220,'出荷数2307～2406total241008110618'!B:F,5,0)</f>
        <v>#N/A</v>
      </c>
      <c r="K220" s="214" t="e">
        <f>VLOOKUP(C220,'出荷数2407-2506total250730101950'!B:F,5,0)</f>
        <v>#N/A</v>
      </c>
      <c r="L220" s="203" t="e">
        <f>VLOOKUP(C:C,total260724105509!B:F,5,0)</f>
        <v>#N/A</v>
      </c>
      <c r="M220" s="392"/>
      <c r="N220" s="213"/>
      <c r="O220" s="21" t="e">
        <f t="shared" si="23"/>
        <v>#N/A</v>
      </c>
      <c r="P220" s="44">
        <v>0</v>
      </c>
      <c r="Q220" s="44">
        <v>0</v>
      </c>
      <c r="R220" s="44">
        <v>0</v>
      </c>
      <c r="S220" s="44">
        <v>0</v>
      </c>
      <c r="T220" s="44">
        <v>0</v>
      </c>
      <c r="U220" s="45">
        <v>0</v>
      </c>
      <c r="V220" s="45">
        <v>0</v>
      </c>
      <c r="W220" s="45" t="e">
        <v>#N/A</v>
      </c>
      <c r="X220" s="41" t="e">
        <v>#N/A</v>
      </c>
      <c r="Y220" s="190"/>
      <c r="Z220" s="46"/>
      <c r="AA220" s="46"/>
      <c r="AC220" s="415" t="e">
        <f t="shared" si="22"/>
        <v>#N/A</v>
      </c>
    </row>
    <row r="221" spans="1:29">
      <c r="A221" s="29" t="s">
        <v>5160</v>
      </c>
      <c r="B221" s="2"/>
      <c r="C221" s="49"/>
      <c r="D221" s="50"/>
      <c r="E221" s="50"/>
      <c r="F221" s="50"/>
      <c r="G221" s="8"/>
      <c r="H221" s="21"/>
      <c r="I221" s="8"/>
      <c r="J221" s="203" t="e">
        <f>VLOOKUP(C221,'出荷数2307～2406total241008110618'!B:F,5,0)</f>
        <v>#N/A</v>
      </c>
      <c r="K221" s="214" t="e">
        <f>VLOOKUP(C221,'出荷数2407-2506total250730101950'!B:F,5,0)</f>
        <v>#N/A</v>
      </c>
      <c r="L221" s="203" t="e">
        <f>VLOOKUP(C:C,total260724105509!B:F,5,0)</f>
        <v>#N/A</v>
      </c>
      <c r="M221" s="392"/>
      <c r="N221" s="213"/>
      <c r="O221" s="21" t="e">
        <f t="shared" si="23"/>
        <v>#N/A</v>
      </c>
      <c r="P221" s="44">
        <v>0</v>
      </c>
      <c r="Q221" s="44">
        <v>0</v>
      </c>
      <c r="R221" s="44">
        <v>0</v>
      </c>
      <c r="S221" s="44">
        <v>0</v>
      </c>
      <c r="T221" s="44">
        <v>0</v>
      </c>
      <c r="U221" s="45">
        <v>0</v>
      </c>
      <c r="V221" s="45">
        <v>0</v>
      </c>
      <c r="W221" s="45" t="e">
        <v>#N/A</v>
      </c>
      <c r="X221" s="41" t="e">
        <v>#N/A</v>
      </c>
      <c r="Y221" s="190"/>
      <c r="Z221" s="46"/>
      <c r="AA221" s="46"/>
      <c r="AC221" s="415" t="e">
        <f t="shared" si="22"/>
        <v>#N/A</v>
      </c>
    </row>
    <row r="222" spans="1:29">
      <c r="A222" s="29" t="s">
        <v>5161</v>
      </c>
      <c r="B222" s="2"/>
      <c r="C222" s="49"/>
      <c r="D222" s="50"/>
      <c r="E222" s="50"/>
      <c r="F222" s="50"/>
      <c r="G222" s="8"/>
      <c r="H222" s="21"/>
      <c r="I222" s="8"/>
      <c r="J222" s="203" t="e">
        <f>VLOOKUP(C222,'出荷数2307～2406total241008110618'!B:F,5,0)</f>
        <v>#N/A</v>
      </c>
      <c r="K222" s="214" t="e">
        <f>VLOOKUP(C222,'出荷数2407-2506total250730101950'!B:F,5,0)</f>
        <v>#N/A</v>
      </c>
      <c r="L222" s="203" t="e">
        <f>VLOOKUP(C:C,total260724105509!B:F,5,0)</f>
        <v>#N/A</v>
      </c>
      <c r="M222" s="392"/>
      <c r="N222" s="213"/>
      <c r="O222" s="21" t="e">
        <f t="shared" si="23"/>
        <v>#N/A</v>
      </c>
      <c r="P222" s="44">
        <v>0</v>
      </c>
      <c r="Q222" s="44">
        <v>0</v>
      </c>
      <c r="R222" s="44">
        <v>0</v>
      </c>
      <c r="S222" s="44">
        <v>0</v>
      </c>
      <c r="T222" s="44">
        <v>0</v>
      </c>
      <c r="U222" s="45">
        <v>0</v>
      </c>
      <c r="V222" s="45">
        <v>0</v>
      </c>
      <c r="W222" s="45" t="e">
        <v>#N/A</v>
      </c>
      <c r="X222" s="41" t="e">
        <v>#N/A</v>
      </c>
      <c r="Y222" s="190"/>
      <c r="Z222" s="46"/>
      <c r="AA222" s="46"/>
      <c r="AC222" s="415" t="e">
        <f t="shared" si="22"/>
        <v>#N/A</v>
      </c>
    </row>
    <row r="223" spans="1:29">
      <c r="A223" s="29" t="s">
        <v>5162</v>
      </c>
      <c r="B223" s="2"/>
      <c r="C223" s="49"/>
      <c r="D223" s="50"/>
      <c r="E223" s="50"/>
      <c r="F223" s="50"/>
      <c r="G223" s="8"/>
      <c r="H223" s="21"/>
      <c r="I223" s="8"/>
      <c r="J223" s="203" t="e">
        <f>VLOOKUP(C223,'出荷数2307～2406total241008110618'!B:F,5,0)</f>
        <v>#N/A</v>
      </c>
      <c r="K223" s="214" t="e">
        <f>VLOOKUP(C223,'出荷数2407-2506total250730101950'!B:F,5,0)</f>
        <v>#N/A</v>
      </c>
      <c r="L223" s="203" t="e">
        <f>VLOOKUP(C:C,total260724105509!B:F,5,0)</f>
        <v>#N/A</v>
      </c>
      <c r="M223" s="392"/>
      <c r="N223" s="213"/>
      <c r="O223" s="21" t="e">
        <f t="shared" si="23"/>
        <v>#N/A</v>
      </c>
      <c r="P223" s="44">
        <v>0</v>
      </c>
      <c r="Q223" s="44">
        <v>0</v>
      </c>
      <c r="R223" s="44">
        <v>0</v>
      </c>
      <c r="S223" s="44">
        <v>0</v>
      </c>
      <c r="T223" s="44">
        <v>0</v>
      </c>
      <c r="U223" s="45">
        <v>0</v>
      </c>
      <c r="V223" s="45">
        <v>0</v>
      </c>
      <c r="W223" s="45" t="e">
        <v>#N/A</v>
      </c>
      <c r="X223" s="41" t="e">
        <v>#N/A</v>
      </c>
      <c r="Y223" s="190"/>
      <c r="Z223" s="46"/>
      <c r="AA223" s="46"/>
      <c r="AC223" s="415" t="e">
        <f t="shared" si="22"/>
        <v>#N/A</v>
      </c>
    </row>
    <row r="224" spans="1:29">
      <c r="A224" s="29" t="s">
        <v>5163</v>
      </c>
      <c r="B224" s="2"/>
      <c r="C224" s="49"/>
      <c r="D224" s="50"/>
      <c r="E224" s="50"/>
      <c r="F224" s="50"/>
      <c r="G224" s="8"/>
      <c r="H224" s="21"/>
      <c r="I224" s="8"/>
      <c r="J224" s="203" t="e">
        <f>VLOOKUP(C224,'出荷数2307～2406total241008110618'!B:F,5,0)</f>
        <v>#N/A</v>
      </c>
      <c r="K224" s="214" t="e">
        <f>VLOOKUP(C224,'出荷数2407-2506total250730101950'!B:F,5,0)</f>
        <v>#N/A</v>
      </c>
      <c r="L224" s="203" t="e">
        <f>VLOOKUP(C:C,total260724105509!B:F,5,0)</f>
        <v>#N/A</v>
      </c>
      <c r="M224" s="392"/>
      <c r="N224" s="213"/>
      <c r="O224" s="21" t="e">
        <f t="shared" si="23"/>
        <v>#N/A</v>
      </c>
      <c r="P224" s="44">
        <v>0</v>
      </c>
      <c r="Q224" s="44">
        <v>0</v>
      </c>
      <c r="R224" s="44">
        <v>0</v>
      </c>
      <c r="S224" s="44">
        <v>0</v>
      </c>
      <c r="T224" s="44">
        <v>0</v>
      </c>
      <c r="U224" s="45">
        <v>0</v>
      </c>
      <c r="V224" s="45">
        <v>0</v>
      </c>
      <c r="W224" s="45" t="e">
        <v>#N/A</v>
      </c>
      <c r="X224" s="41" t="e">
        <v>#N/A</v>
      </c>
      <c r="Y224" s="190"/>
      <c r="Z224" s="46"/>
      <c r="AA224" s="46"/>
      <c r="AC224" s="415" t="e">
        <f t="shared" si="22"/>
        <v>#N/A</v>
      </c>
    </row>
    <row r="225" spans="1:30" s="402" customFormat="1">
      <c r="A225" s="29" t="s">
        <v>5164</v>
      </c>
      <c r="B225" s="394" t="s">
        <v>2794</v>
      </c>
      <c r="C225" s="395" t="s">
        <v>343</v>
      </c>
      <c r="D225" s="396" t="s">
        <v>1230</v>
      </c>
      <c r="E225" s="395"/>
      <c r="F225" s="395"/>
      <c r="G225" s="397">
        <v>5989</v>
      </c>
      <c r="H225" s="397">
        <v>3473</v>
      </c>
      <c r="I225" s="397">
        <f>VLOOKUP(C225,'202310-202403出荷数total2403220951'!B:F,5,0)</f>
        <v>1768</v>
      </c>
      <c r="J225" s="397">
        <f>VLOOKUP(C225,'出荷数2307～2406total241008110618'!B:F,5,0)</f>
        <v>2819</v>
      </c>
      <c r="K225" s="397">
        <f>VLOOKUP(C225,'出荷数2407-2506total250730101950'!B:F,5,0)</f>
        <v>1641</v>
      </c>
      <c r="L225" s="397" t="e">
        <f>VLOOKUP(C:C,total260724105509!B:F,5,0)</f>
        <v>#N/A</v>
      </c>
      <c r="M225" s="398"/>
      <c r="N225" s="397"/>
      <c r="O225" s="397" t="e">
        <f>L225/12*5</f>
        <v>#N/A</v>
      </c>
      <c r="P225" s="397">
        <v>0</v>
      </c>
      <c r="Q225" s="397">
        <v>0</v>
      </c>
      <c r="R225" s="397">
        <v>0</v>
      </c>
      <c r="S225" s="397">
        <v>0</v>
      </c>
      <c r="T225" s="397">
        <v>0</v>
      </c>
      <c r="U225" s="399">
        <v>0</v>
      </c>
      <c r="V225" s="399">
        <v>0</v>
      </c>
      <c r="W225" s="399" t="e">
        <v>#N/A</v>
      </c>
      <c r="X225" s="400" t="e">
        <v>#N/A</v>
      </c>
      <c r="Y225" s="190"/>
      <c r="Z225" s="401"/>
      <c r="AA225" s="401"/>
      <c r="AB225" s="406"/>
      <c r="AC225" s="420" t="e">
        <f t="shared" si="22"/>
        <v>#N/A</v>
      </c>
      <c r="AD225" s="406"/>
    </row>
    <row r="226" spans="1:30">
      <c r="A226" s="29" t="s">
        <v>5165</v>
      </c>
      <c r="B226" s="30" t="s">
        <v>2794</v>
      </c>
      <c r="C226" s="6" t="s">
        <v>714</v>
      </c>
      <c r="D226" s="20" t="s">
        <v>1231</v>
      </c>
      <c r="E226" s="19"/>
      <c r="F226" s="19"/>
      <c r="G226" s="202">
        <v>5989</v>
      </c>
      <c r="H226" s="21">
        <v>615</v>
      </c>
      <c r="I226" s="8">
        <f>VLOOKUP(C226,'202310-202403出荷数total2403220951'!B:F,5,0)</f>
        <v>1696</v>
      </c>
      <c r="J226" s="203">
        <f>VLOOKUP(C226,'出荷数2307～2406total241008110618'!B:F,5,0)</f>
        <v>3134</v>
      </c>
      <c r="K226" s="214">
        <f>VLOOKUP(C226,'出荷数2407-2506total250730101950'!B:F,5,0)</f>
        <v>6256</v>
      </c>
      <c r="L226" s="203">
        <f>VLOOKUP(C:C,total260724105509!B:F,5,0)</f>
        <v>4477</v>
      </c>
      <c r="M226" s="392"/>
      <c r="N226" s="211">
        <v>2500</v>
      </c>
      <c r="O226" s="211">
        <v>2500</v>
      </c>
      <c r="P226" s="44">
        <v>3235</v>
      </c>
      <c r="Q226" s="44">
        <v>330</v>
      </c>
      <c r="R226" s="44">
        <v>0</v>
      </c>
      <c r="S226" s="44">
        <v>0</v>
      </c>
      <c r="T226" s="44">
        <v>430</v>
      </c>
      <c r="U226" s="45">
        <v>-100</v>
      </c>
      <c r="V226" s="45">
        <v>2805</v>
      </c>
      <c r="W226" s="45">
        <v>305</v>
      </c>
      <c r="X226" s="41">
        <v>1.3839258114374033</v>
      </c>
      <c r="Y226" s="190"/>
      <c r="Z226" s="46"/>
      <c r="AA226" s="46"/>
      <c r="AC226" s="415">
        <f t="shared" si="22"/>
        <v>0.72258208621844988</v>
      </c>
    </row>
    <row r="227" spans="1:30">
      <c r="A227" s="29" t="s">
        <v>5166</v>
      </c>
      <c r="B227" s="30" t="s">
        <v>2794</v>
      </c>
      <c r="C227" s="17" t="s">
        <v>2755</v>
      </c>
      <c r="D227" s="18" t="s">
        <v>2760</v>
      </c>
      <c r="E227" s="17"/>
      <c r="F227" s="6"/>
      <c r="G227" s="8"/>
      <c r="H227" s="21">
        <v>620</v>
      </c>
      <c r="I227" s="8">
        <f>VLOOKUP(C227,'202310-202403出荷数total2403220951'!B:F,5,0)</f>
        <v>1167</v>
      </c>
      <c r="J227" s="203">
        <f>VLOOKUP(C227,'出荷数2307～2406total241008110618'!B:F,5,0)</f>
        <v>2808</v>
      </c>
      <c r="K227" s="214">
        <f>VLOOKUP(C227,'出荷数2407-2506total250730101950'!B:F,5,0)</f>
        <v>43</v>
      </c>
      <c r="L227" s="203">
        <f>VLOOKUP(C:C,total260724105509!B:F,5,0)</f>
        <v>423</v>
      </c>
      <c r="M227" s="392"/>
      <c r="N227" s="8"/>
      <c r="O227" s="21">
        <f t="shared" ref="O227:O230" si="24">L227/12*5</f>
        <v>176.25</v>
      </c>
      <c r="P227" s="44">
        <v>2752</v>
      </c>
      <c r="Q227" s="44">
        <v>0</v>
      </c>
      <c r="R227" s="44">
        <v>0</v>
      </c>
      <c r="S227" s="44">
        <v>0</v>
      </c>
      <c r="T227" s="44">
        <v>0</v>
      </c>
      <c r="U227" s="45">
        <v>0</v>
      </c>
      <c r="V227" s="45">
        <v>2752</v>
      </c>
      <c r="W227" s="45">
        <v>2575.75</v>
      </c>
      <c r="X227" s="41">
        <v>0.1537063953488372</v>
      </c>
      <c r="Y227" s="190"/>
      <c r="Z227" s="46"/>
      <c r="AA227" s="46"/>
      <c r="AC227" s="415">
        <f t="shared" si="22"/>
        <v>6.5059101654846332</v>
      </c>
    </row>
    <row r="228" spans="1:30">
      <c r="A228" s="29" t="s">
        <v>5167</v>
      </c>
      <c r="B228" s="31" t="s">
        <v>4</v>
      </c>
      <c r="C228" s="17" t="s">
        <v>297</v>
      </c>
      <c r="D228" s="24" t="s">
        <v>298</v>
      </c>
      <c r="E228" s="23"/>
      <c r="F228" s="19">
        <v>976</v>
      </c>
      <c r="G228" s="21">
        <v>1131</v>
      </c>
      <c r="H228" s="21">
        <v>773</v>
      </c>
      <c r="I228" s="8">
        <f>VLOOKUP(C228,'202310-202403出荷数total2403220951'!B:F,5,0)</f>
        <v>165</v>
      </c>
      <c r="J228" s="203">
        <f>VLOOKUP(C228,'出荷数2307～2406total241008110618'!B:F,5,0)</f>
        <v>840</v>
      </c>
      <c r="K228" s="214">
        <f>VLOOKUP(C228,'出荷数2407-2506total250730101950'!B:F,5,0)</f>
        <v>399</v>
      </c>
      <c r="L228" s="203">
        <f>VLOOKUP(C:C,total260724105509!B:F,5,0)</f>
        <v>272</v>
      </c>
      <c r="M228" s="392"/>
      <c r="N228" s="8"/>
      <c r="O228" s="21">
        <f t="shared" si="24"/>
        <v>113.33333333333334</v>
      </c>
      <c r="P228" s="44">
        <v>741</v>
      </c>
      <c r="Q228" s="44">
        <v>0</v>
      </c>
      <c r="R228" s="44">
        <v>0</v>
      </c>
      <c r="S228" s="44">
        <v>0</v>
      </c>
      <c r="T228" s="44">
        <v>0</v>
      </c>
      <c r="U228" s="45">
        <v>0</v>
      </c>
      <c r="V228" s="45">
        <v>741</v>
      </c>
      <c r="W228" s="45">
        <v>627.66666666666663</v>
      </c>
      <c r="X228" s="41">
        <v>0.36707152496626183</v>
      </c>
      <c r="Y228" s="190"/>
      <c r="Z228" s="46"/>
      <c r="AA228" s="46"/>
      <c r="AC228" s="415">
        <f t="shared" si="22"/>
        <v>2.7242647058823528</v>
      </c>
    </row>
    <row r="229" spans="1:30">
      <c r="A229" s="29" t="s">
        <v>5168</v>
      </c>
      <c r="B229" s="31" t="s">
        <v>4</v>
      </c>
      <c r="C229" s="17" t="s">
        <v>299</v>
      </c>
      <c r="D229" s="24" t="s">
        <v>300</v>
      </c>
      <c r="E229" s="23"/>
      <c r="F229" s="19">
        <v>1791</v>
      </c>
      <c r="G229" s="21">
        <v>1235</v>
      </c>
      <c r="H229" s="21">
        <v>7271</v>
      </c>
      <c r="I229" s="8">
        <f>VLOOKUP(C229,'202310-202403出荷数total2403220951'!B:F,5,0)</f>
        <v>893</v>
      </c>
      <c r="J229" s="203">
        <f>VLOOKUP(C229,'出荷数2307～2406total241008110618'!B:F,5,0)</f>
        <v>2907</v>
      </c>
      <c r="K229" s="214">
        <f>VLOOKUP(C229,'出荷数2407-2506total250730101950'!B:F,5,0)</f>
        <v>13212</v>
      </c>
      <c r="L229" s="203">
        <f>VLOOKUP(C:C,total260724105509!B:F,5,0)</f>
        <v>4057</v>
      </c>
      <c r="M229" s="392"/>
      <c r="N229" s="8"/>
      <c r="O229" s="21">
        <f t="shared" si="24"/>
        <v>1690.4166666666665</v>
      </c>
      <c r="P229" s="44">
        <v>7428</v>
      </c>
      <c r="Q229" s="44">
        <v>400</v>
      </c>
      <c r="R229" s="44">
        <v>0</v>
      </c>
      <c r="S229" s="44">
        <v>0</v>
      </c>
      <c r="T229" s="44">
        <v>770</v>
      </c>
      <c r="U229" s="45">
        <v>-370</v>
      </c>
      <c r="V229" s="45">
        <v>6658</v>
      </c>
      <c r="W229" s="45">
        <v>4967.5833333333339</v>
      </c>
      <c r="X229" s="41">
        <v>0.54617662897145935</v>
      </c>
      <c r="Y229" s="190"/>
      <c r="Z229" s="46"/>
      <c r="AA229" s="46"/>
      <c r="AC229" s="415">
        <f t="shared" si="22"/>
        <v>1.830909539068277</v>
      </c>
    </row>
    <row r="230" spans="1:30" s="293" customFormat="1">
      <c r="A230" s="29" t="s">
        <v>5169</v>
      </c>
      <c r="B230" s="283" t="s">
        <v>4</v>
      </c>
      <c r="C230" s="284" t="s">
        <v>303</v>
      </c>
      <c r="D230" s="285" t="s">
        <v>304</v>
      </c>
      <c r="E230" s="284"/>
      <c r="F230" s="286">
        <v>2170</v>
      </c>
      <c r="G230" s="287">
        <v>2785</v>
      </c>
      <c r="H230" s="287">
        <v>1320</v>
      </c>
      <c r="I230" s="287">
        <f>VLOOKUP(C230,'202310-202403出荷数total2403220951'!B:F,5,0)</f>
        <v>1219</v>
      </c>
      <c r="J230" s="287">
        <f>VLOOKUP(C230,'出荷数2307～2406total241008110618'!B:F,5,0)</f>
        <v>1602</v>
      </c>
      <c r="K230" s="287">
        <f>VLOOKUP(C230,'出荷数2407-2506total250730101950'!B:F,5,0)</f>
        <v>1969</v>
      </c>
      <c r="L230" s="203">
        <f>VLOOKUP(C:C,total260724105509!B:F,5,0)</f>
        <v>1629</v>
      </c>
      <c r="M230" s="392"/>
      <c r="N230" s="288">
        <v>5000</v>
      </c>
      <c r="O230" s="21">
        <f t="shared" si="24"/>
        <v>678.75</v>
      </c>
      <c r="P230" s="287">
        <v>3795</v>
      </c>
      <c r="Q230" s="287">
        <v>0</v>
      </c>
      <c r="R230" s="287">
        <v>0</v>
      </c>
      <c r="S230" s="287">
        <v>0</v>
      </c>
      <c r="T230" s="287">
        <v>0</v>
      </c>
      <c r="U230" s="289">
        <v>0</v>
      </c>
      <c r="V230" s="289">
        <v>3795</v>
      </c>
      <c r="W230" s="289">
        <v>3116.25</v>
      </c>
      <c r="X230" s="290">
        <v>0.42924901185770753</v>
      </c>
      <c r="Y230" s="190"/>
      <c r="Z230" s="291"/>
      <c r="AA230" s="291"/>
      <c r="AB230" s="292"/>
      <c r="AC230" s="424">
        <f t="shared" si="22"/>
        <v>2.3296500920810312</v>
      </c>
      <c r="AD230" s="292"/>
    </row>
    <row r="231" spans="1:30">
      <c r="A231" s="29" t="s">
        <v>5170</v>
      </c>
      <c r="B231" s="31" t="s">
        <v>4</v>
      </c>
      <c r="C231" s="17" t="s">
        <v>305</v>
      </c>
      <c r="D231" s="24" t="s">
        <v>306</v>
      </c>
      <c r="E231" s="23"/>
      <c r="F231" s="19">
        <v>12000</v>
      </c>
      <c r="G231" s="21">
        <v>12000</v>
      </c>
      <c r="H231" s="21">
        <v>6328</v>
      </c>
      <c r="I231" s="213">
        <f>VLOOKUP(C231,'202310-202403出荷数total2403220951'!B:F,5,0)</f>
        <v>11118</v>
      </c>
      <c r="J231" s="203">
        <f>VLOOKUP(C231,'出荷数2307～2406total241008110618'!B:F,5,0)</f>
        <v>17924</v>
      </c>
      <c r="K231" s="214">
        <f>VLOOKUP(C231,'出荷数2407-2506total250730101950'!B:F,5,0)</f>
        <v>22866</v>
      </c>
      <c r="L231" s="203">
        <f>VLOOKUP(C:C,total260724105509!B:F,5,0)</f>
        <v>10419</v>
      </c>
      <c r="M231" s="392"/>
      <c r="N231" s="211">
        <v>12000</v>
      </c>
      <c r="O231" s="211">
        <v>12000</v>
      </c>
      <c r="P231" s="44">
        <v>19004</v>
      </c>
      <c r="Q231" s="44">
        <v>0</v>
      </c>
      <c r="R231" s="44">
        <v>0</v>
      </c>
      <c r="S231" s="44">
        <v>0</v>
      </c>
      <c r="T231" s="44">
        <v>100</v>
      </c>
      <c r="U231" s="45">
        <v>-100</v>
      </c>
      <c r="V231" s="45">
        <v>18904</v>
      </c>
      <c r="W231" s="45">
        <v>6904</v>
      </c>
      <c r="X231" s="41">
        <v>0.54825299936855398</v>
      </c>
      <c r="Y231" s="190"/>
      <c r="Z231" s="46"/>
      <c r="AA231" s="46"/>
      <c r="AC231" s="415">
        <f t="shared" si="22"/>
        <v>1.8239754295037911</v>
      </c>
    </row>
    <row r="232" spans="1:30" s="200" customFormat="1">
      <c r="A232" s="29" t="s">
        <v>5171</v>
      </c>
      <c r="B232" s="212" t="s">
        <v>4</v>
      </c>
      <c r="C232" s="235" t="s">
        <v>307</v>
      </c>
      <c r="D232" s="236" t="s">
        <v>308</v>
      </c>
      <c r="E232" s="235"/>
      <c r="F232" s="194">
        <v>1239</v>
      </c>
      <c r="G232" s="196">
        <v>4390</v>
      </c>
      <c r="H232" s="196">
        <v>1654</v>
      </c>
      <c r="I232" s="196">
        <f>VLOOKUP(C232,'202310-202403出荷数total2403220951'!B:F,5,0)</f>
        <v>1019</v>
      </c>
      <c r="J232" s="196">
        <f>VLOOKUP(C232,'出荷数2307～2406total241008110618'!B:F,5,0)</f>
        <v>1675</v>
      </c>
      <c r="K232" s="214">
        <f>VLOOKUP(C232,'出荷数2407-2506total250730101950'!B:F,5,0)</f>
        <v>1472</v>
      </c>
      <c r="L232" s="203">
        <f>VLOOKUP(C:C,total260724105509!B:F,5,0)</f>
        <v>597</v>
      </c>
      <c r="M232" s="392" t="str">
        <f>VLOOKUP(C:C,処分売価!A:P,15,0)</f>
        <v>処分品</v>
      </c>
      <c r="N232" s="8"/>
      <c r="O232" s="21">
        <f>L232/12*5</f>
        <v>248.75</v>
      </c>
      <c r="P232" s="196">
        <v>90</v>
      </c>
      <c r="Q232" s="196">
        <v>150</v>
      </c>
      <c r="R232" s="196">
        <v>0</v>
      </c>
      <c r="S232" s="196">
        <v>0</v>
      </c>
      <c r="T232" s="196">
        <v>150</v>
      </c>
      <c r="U232" s="197">
        <v>0</v>
      </c>
      <c r="V232" s="197">
        <v>-60</v>
      </c>
      <c r="W232" s="197">
        <v>-308.75</v>
      </c>
      <c r="X232" s="198">
        <v>6.6333333333333337</v>
      </c>
      <c r="Y232" s="190"/>
      <c r="Z232" s="199"/>
      <c r="AA232" s="199"/>
      <c r="AB232" s="201"/>
      <c r="AC232" s="419">
        <f t="shared" si="22"/>
        <v>0.15075376884422109</v>
      </c>
      <c r="AD232" s="201"/>
    </row>
    <row r="233" spans="1:30" s="402" customFormat="1">
      <c r="A233" s="29" t="s">
        <v>5172</v>
      </c>
      <c r="B233" s="407" t="s">
        <v>4</v>
      </c>
      <c r="C233" s="404" t="s">
        <v>309</v>
      </c>
      <c r="D233" s="405" t="s">
        <v>310</v>
      </c>
      <c r="E233" s="404"/>
      <c r="F233" s="395">
        <v>2732</v>
      </c>
      <c r="G233" s="397">
        <v>2477</v>
      </c>
      <c r="H233" s="397">
        <v>2224</v>
      </c>
      <c r="I233" s="397">
        <f>VLOOKUP(C233,'202310-202403出荷数total2403220951'!B:F,5,0)</f>
        <v>1052</v>
      </c>
      <c r="J233" s="397">
        <f>VLOOKUP(C233,'出荷数2307～2406total241008110618'!B:F,5,0)</f>
        <v>1883</v>
      </c>
      <c r="K233" s="397">
        <f>VLOOKUP(C233,'出荷数2407-2506total250730101950'!B:F,5,0)</f>
        <v>2091</v>
      </c>
      <c r="L233" s="397">
        <f>VLOOKUP(C:C,total260724105509!B:F,5,0)</f>
        <v>226</v>
      </c>
      <c r="M233" s="398" t="str">
        <f>VLOOKUP(C:C,処分売価!A:P,15,0)</f>
        <v>処分品</v>
      </c>
      <c r="N233" s="397"/>
      <c r="O233" s="397">
        <f t="shared" ref="O233:O248" si="25">L233/12*5</f>
        <v>94.166666666666657</v>
      </c>
      <c r="P233" s="397">
        <v>0</v>
      </c>
      <c r="Q233" s="397">
        <v>0</v>
      </c>
      <c r="R233" s="397">
        <v>0</v>
      </c>
      <c r="S233" s="397">
        <v>0</v>
      </c>
      <c r="T233" s="397">
        <v>0</v>
      </c>
      <c r="U233" s="399">
        <v>0</v>
      </c>
      <c r="V233" s="399">
        <v>0</v>
      </c>
      <c r="W233" s="399">
        <v>-94.166666666666657</v>
      </c>
      <c r="X233" s="400" t="e">
        <v>#DIV/0!</v>
      </c>
      <c r="Y233" s="190"/>
      <c r="Z233" s="401"/>
      <c r="AA233" s="401"/>
      <c r="AB233" s="406"/>
      <c r="AC233" s="420">
        <f t="shared" si="22"/>
        <v>0</v>
      </c>
      <c r="AD233" s="406"/>
    </row>
    <row r="234" spans="1:30">
      <c r="A234" s="29" t="s">
        <v>5173</v>
      </c>
      <c r="B234" s="31" t="s">
        <v>4</v>
      </c>
      <c r="C234" s="17" t="s">
        <v>311</v>
      </c>
      <c r="D234" s="24" t="s">
        <v>312</v>
      </c>
      <c r="E234" s="23"/>
      <c r="F234" s="19">
        <v>12340</v>
      </c>
      <c r="G234" s="21">
        <v>10150</v>
      </c>
      <c r="H234" s="21">
        <v>9935</v>
      </c>
      <c r="I234" s="213">
        <f>VLOOKUP(C234,'202310-202403出荷数total2403220951'!B:F,5,0)</f>
        <v>7434</v>
      </c>
      <c r="J234" s="203">
        <f>VLOOKUP(C234,'出荷数2307～2406total241008110618'!B:F,5,0)</f>
        <v>12788</v>
      </c>
      <c r="K234" s="214">
        <f>VLOOKUP(C234,'出荷数2407-2506total250730101950'!B:F,5,0)</f>
        <v>5703</v>
      </c>
      <c r="L234" s="203">
        <f>VLOOKUP(C:C,total260724105509!B:F,5,0)</f>
        <v>6570</v>
      </c>
      <c r="M234" s="392"/>
      <c r="N234" s="8"/>
      <c r="O234" s="21">
        <f t="shared" si="25"/>
        <v>2737.5</v>
      </c>
      <c r="P234" s="44">
        <v>3061</v>
      </c>
      <c r="Q234" s="44">
        <v>300</v>
      </c>
      <c r="R234" s="44">
        <v>0</v>
      </c>
      <c r="S234" s="44">
        <v>0</v>
      </c>
      <c r="T234" s="44">
        <v>300</v>
      </c>
      <c r="U234" s="45">
        <v>0</v>
      </c>
      <c r="V234" s="45">
        <v>2761</v>
      </c>
      <c r="W234" s="45">
        <v>23.5</v>
      </c>
      <c r="X234" s="41">
        <v>2.1463573995426333</v>
      </c>
      <c r="Y234" s="190"/>
      <c r="Z234" s="46"/>
      <c r="AA234" s="46"/>
      <c r="AC234" s="415">
        <f t="shared" si="22"/>
        <v>0.4659056316590563</v>
      </c>
    </row>
    <row r="235" spans="1:30" ht="16.899999999999999" customHeight="1">
      <c r="A235" s="29" t="s">
        <v>5174</v>
      </c>
      <c r="B235" s="31" t="s">
        <v>4</v>
      </c>
      <c r="C235" s="17" t="s">
        <v>2897</v>
      </c>
      <c r="D235" s="24" t="s">
        <v>314</v>
      </c>
      <c r="E235" s="23"/>
      <c r="F235" s="19">
        <v>26335</v>
      </c>
      <c r="G235" s="21">
        <v>47559</v>
      </c>
      <c r="H235" s="21">
        <v>37707</v>
      </c>
      <c r="I235" s="213">
        <f>VLOOKUP(C235,'202310-202403出荷数total2403220951'!B:F,5,0)</f>
        <v>19173</v>
      </c>
      <c r="J235" s="203">
        <f>VLOOKUP(C235,'出荷数2307～2406total241008110618'!B:F,5,0)</f>
        <v>35560</v>
      </c>
      <c r="K235" s="214">
        <f>VLOOKUP(C235,'出荷数2407-2506total250730101950'!B:F,5,0)</f>
        <v>17847</v>
      </c>
      <c r="L235" s="203">
        <f>VLOOKUP(C:C,total260724105509!B:F,5,0)</f>
        <v>22130</v>
      </c>
      <c r="M235" s="392"/>
      <c r="N235" s="8"/>
      <c r="O235" s="21">
        <f t="shared" si="25"/>
        <v>9220.8333333333339</v>
      </c>
      <c r="P235" s="44">
        <v>11812</v>
      </c>
      <c r="Q235" s="44">
        <v>200</v>
      </c>
      <c r="R235" s="44">
        <v>5000</v>
      </c>
      <c r="S235" s="44">
        <v>0</v>
      </c>
      <c r="T235" s="44">
        <v>1226</v>
      </c>
      <c r="U235" s="45">
        <v>-1026</v>
      </c>
      <c r="V235" s="45">
        <v>15586</v>
      </c>
      <c r="W235" s="45">
        <v>6365.1666666666661</v>
      </c>
      <c r="X235" s="41">
        <v>1.8735184558076532</v>
      </c>
      <c r="Y235" s="190"/>
      <c r="Z235" s="46"/>
      <c r="AA235" s="46"/>
      <c r="AC235" s="415">
        <f t="shared" si="22"/>
        <v>0.53375508359692725</v>
      </c>
    </row>
    <row r="236" spans="1:30">
      <c r="A236" s="29" t="s">
        <v>5175</v>
      </c>
      <c r="B236" s="31" t="s">
        <v>4</v>
      </c>
      <c r="C236" s="17" t="s">
        <v>4199</v>
      </c>
      <c r="D236" s="24" t="s">
        <v>314</v>
      </c>
      <c r="E236" s="23"/>
      <c r="F236" s="19"/>
      <c r="G236" s="21"/>
      <c r="H236" s="21"/>
      <c r="I236" s="213" t="e">
        <f>VLOOKUP(C236,'202310-202403出荷数total2403220951'!B:F,5,0)</f>
        <v>#N/A</v>
      </c>
      <c r="J236" s="203" t="e">
        <f>VLOOKUP(C236,'出荷数2307～2406total241008110618'!B:F,5,0)</f>
        <v>#N/A</v>
      </c>
      <c r="K236" s="214" t="e">
        <f>VLOOKUP(C236,'出荷数2407-2506total250730101950'!B:F,5,0)</f>
        <v>#N/A</v>
      </c>
      <c r="L236" s="203">
        <f>VLOOKUP(C:C,total260724105509!B:F,5,0)</f>
        <v>64</v>
      </c>
      <c r="M236" s="392"/>
      <c r="N236" s="8"/>
      <c r="O236" s="21">
        <f t="shared" si="25"/>
        <v>26.666666666666664</v>
      </c>
      <c r="P236" s="44">
        <v>3854</v>
      </c>
      <c r="Q236" s="44">
        <v>0</v>
      </c>
      <c r="R236" s="44">
        <v>0</v>
      </c>
      <c r="S236" s="44">
        <v>0</v>
      </c>
      <c r="T236" s="44">
        <v>0</v>
      </c>
      <c r="U236" s="45">
        <v>0</v>
      </c>
      <c r="V236" s="45">
        <v>3854</v>
      </c>
      <c r="W236" s="45">
        <v>3827.3333333333335</v>
      </c>
      <c r="X236" s="41">
        <v>1.660612350804359E-2</v>
      </c>
      <c r="Y236" s="190"/>
      <c r="Z236" s="46"/>
      <c r="AA236" s="46"/>
      <c r="AC236" s="415">
        <f t="shared" si="22"/>
        <v>60.21875</v>
      </c>
    </row>
    <row r="237" spans="1:30">
      <c r="A237" s="29" t="s">
        <v>5176</v>
      </c>
      <c r="B237" s="31" t="s">
        <v>4</v>
      </c>
      <c r="C237" s="17" t="s">
        <v>4200</v>
      </c>
      <c r="D237" s="24" t="s">
        <v>314</v>
      </c>
      <c r="E237" s="23"/>
      <c r="F237" s="19"/>
      <c r="G237" s="21"/>
      <c r="H237" s="21"/>
      <c r="I237" s="213" t="e">
        <f>VLOOKUP(C237,'202310-202403出荷数total2403220951'!B:F,5,0)</f>
        <v>#N/A</v>
      </c>
      <c r="J237" s="203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>
        <f>VLOOKUP(C:C,total260724105509!B:F,5,0)</f>
        <v>66</v>
      </c>
      <c r="M237" s="392"/>
      <c r="N237" s="8"/>
      <c r="O237" s="21">
        <f t="shared" si="25"/>
        <v>27.5</v>
      </c>
      <c r="P237" s="44">
        <v>3860</v>
      </c>
      <c r="Q237" s="44">
        <v>0</v>
      </c>
      <c r="R237" s="44">
        <v>0</v>
      </c>
      <c r="S237" s="44">
        <v>0</v>
      </c>
      <c r="T237" s="44">
        <v>0</v>
      </c>
      <c r="U237" s="45">
        <v>0</v>
      </c>
      <c r="V237" s="45">
        <v>3860</v>
      </c>
      <c r="W237" s="45">
        <v>3832.5</v>
      </c>
      <c r="X237" s="41">
        <v>1.7098445595854921E-2</v>
      </c>
      <c r="Y237" s="190"/>
      <c r="Z237" s="46"/>
      <c r="AA237" s="46"/>
      <c r="AC237" s="415">
        <f t="shared" si="22"/>
        <v>58.484848484848484</v>
      </c>
    </row>
    <row r="238" spans="1:30" s="402" customFormat="1">
      <c r="A238" s="29" t="s">
        <v>5177</v>
      </c>
      <c r="B238" s="407" t="s">
        <v>4</v>
      </c>
      <c r="C238" s="404" t="s">
        <v>315</v>
      </c>
      <c r="D238" s="405" t="s">
        <v>316</v>
      </c>
      <c r="E238" s="404"/>
      <c r="F238" s="395">
        <v>907</v>
      </c>
      <c r="G238" s="397">
        <v>943</v>
      </c>
      <c r="H238" s="397">
        <v>489</v>
      </c>
      <c r="I238" s="397">
        <f>VLOOKUP(C238,'202310-202403出荷数total2403220951'!B:F,5,0)</f>
        <v>831</v>
      </c>
      <c r="J238" s="397">
        <f>VLOOKUP(C238,'出荷数2307～2406total241008110618'!B:F,5,0)</f>
        <v>833</v>
      </c>
      <c r="K238" s="397" t="e">
        <f>VLOOKUP(C238,'出荷数2407-2506total250730101950'!B:F,5,0)</f>
        <v>#N/A</v>
      </c>
      <c r="L238" s="397" t="e">
        <f>VLOOKUP(C:C,total260724105509!B:F,5,0)</f>
        <v>#N/A</v>
      </c>
      <c r="M238" s="398"/>
      <c r="N238" s="397"/>
      <c r="O238" s="397" t="e">
        <f t="shared" si="25"/>
        <v>#N/A</v>
      </c>
      <c r="P238" s="397">
        <v>0</v>
      </c>
      <c r="Q238" s="397">
        <v>0</v>
      </c>
      <c r="R238" s="397">
        <v>0</v>
      </c>
      <c r="S238" s="397">
        <v>0</v>
      </c>
      <c r="T238" s="397">
        <v>0</v>
      </c>
      <c r="U238" s="399">
        <v>0</v>
      </c>
      <c r="V238" s="399">
        <v>0</v>
      </c>
      <c r="W238" s="399" t="e">
        <v>#N/A</v>
      </c>
      <c r="X238" s="400" t="e">
        <v>#N/A</v>
      </c>
      <c r="Y238" s="190"/>
      <c r="Z238" s="401"/>
      <c r="AA238" s="401"/>
      <c r="AB238" s="406"/>
      <c r="AC238" s="420" t="e">
        <f t="shared" si="22"/>
        <v>#N/A</v>
      </c>
      <c r="AD238" s="406"/>
    </row>
    <row r="239" spans="1:30">
      <c r="A239" s="29" t="s">
        <v>5178</v>
      </c>
      <c r="B239" s="31" t="s">
        <v>4</v>
      </c>
      <c r="C239" s="17" t="s">
        <v>317</v>
      </c>
      <c r="D239" s="24" t="s">
        <v>318</v>
      </c>
      <c r="E239" s="23"/>
      <c r="F239" s="19">
        <v>12503</v>
      </c>
      <c r="G239" s="21">
        <v>14579</v>
      </c>
      <c r="H239" s="21">
        <v>13726</v>
      </c>
      <c r="I239" s="8">
        <f>VLOOKUP(C239,'202310-202403出荷数total2403220951'!B:F,5,0)</f>
        <v>6205</v>
      </c>
      <c r="J239" s="203">
        <f>VLOOKUP(C239,'出荷数2307～2406total241008110618'!B:F,5,0)</f>
        <v>11316</v>
      </c>
      <c r="K239" s="214">
        <f>VLOOKUP(C239,'出荷数2407-2506total250730101950'!B:F,5,0)</f>
        <v>8644</v>
      </c>
      <c r="L239" s="203">
        <f>VLOOKUP(C:C,total260724105509!B:F,5,0)</f>
        <v>9593</v>
      </c>
      <c r="M239" s="392"/>
      <c r="N239" s="8"/>
      <c r="O239" s="21">
        <f t="shared" si="25"/>
        <v>3997.083333333333</v>
      </c>
      <c r="P239" s="44">
        <v>7468</v>
      </c>
      <c r="Q239" s="44">
        <v>0</v>
      </c>
      <c r="R239" s="44">
        <v>0</v>
      </c>
      <c r="S239" s="44">
        <v>0</v>
      </c>
      <c r="T239" s="44">
        <v>0</v>
      </c>
      <c r="U239" s="45">
        <v>0</v>
      </c>
      <c r="V239" s="45">
        <v>7468</v>
      </c>
      <c r="W239" s="45">
        <v>3470.916666666667</v>
      </c>
      <c r="X239" s="41">
        <v>1.2845474022495982</v>
      </c>
      <c r="Y239" s="190"/>
      <c r="Z239" s="46"/>
      <c r="AA239" s="46"/>
      <c r="AC239" s="415">
        <f t="shared" si="22"/>
        <v>0.77848431147711872</v>
      </c>
    </row>
    <row r="240" spans="1:30" s="200" customFormat="1">
      <c r="A240" s="29" t="s">
        <v>5179</v>
      </c>
      <c r="B240" s="212" t="s">
        <v>4</v>
      </c>
      <c r="C240" s="235" t="s">
        <v>3948</v>
      </c>
      <c r="D240" s="236" t="s">
        <v>318</v>
      </c>
      <c r="E240" s="235"/>
      <c r="F240" s="194"/>
      <c r="G240" s="196"/>
      <c r="H240" s="196"/>
      <c r="I240" s="196"/>
      <c r="J240" s="196"/>
      <c r="K240" s="214">
        <f>VLOOKUP(C240,'出荷数2407-2506total250730101950'!B:F,5,0)</f>
        <v>6000</v>
      </c>
      <c r="L240" s="203">
        <f>VLOOKUP(C:C,total260724105509!B:F,5,0)</f>
        <v>5000</v>
      </c>
      <c r="M240" s="392"/>
      <c r="N240" s="8"/>
      <c r="O240" s="21">
        <f t="shared" si="25"/>
        <v>2083.3333333333335</v>
      </c>
      <c r="P240" s="196">
        <v>1760</v>
      </c>
      <c r="Q240" s="196">
        <v>0</v>
      </c>
      <c r="R240" s="196">
        <v>0</v>
      </c>
      <c r="S240" s="196">
        <v>0</v>
      </c>
      <c r="T240" s="196">
        <v>0</v>
      </c>
      <c r="U240" s="197">
        <v>0</v>
      </c>
      <c r="V240" s="197">
        <v>1760</v>
      </c>
      <c r="W240" s="197">
        <v>-323.33333333333348</v>
      </c>
      <c r="X240" s="198">
        <v>2.8409090909090908</v>
      </c>
      <c r="Y240" s="190"/>
      <c r="Z240" s="199"/>
      <c r="AA240" s="199"/>
      <c r="AB240" s="201"/>
      <c r="AC240" s="419">
        <f t="shared" si="22"/>
        <v>0.35199999999999998</v>
      </c>
      <c r="AD240" s="201"/>
    </row>
    <row r="241" spans="1:30">
      <c r="A241" s="29" t="s">
        <v>5180</v>
      </c>
      <c r="B241" s="31" t="s">
        <v>4</v>
      </c>
      <c r="C241" s="17" t="s">
        <v>319</v>
      </c>
      <c r="D241" s="24" t="s">
        <v>320</v>
      </c>
      <c r="E241" s="23"/>
      <c r="F241" s="19">
        <v>9898</v>
      </c>
      <c r="G241" s="21">
        <v>6601</v>
      </c>
      <c r="H241" s="21">
        <v>8834</v>
      </c>
      <c r="I241" s="8">
        <f>VLOOKUP(C241,'202310-202403出荷数total2403220951'!B:F,5,0)</f>
        <v>2819</v>
      </c>
      <c r="J241" s="203">
        <f>VLOOKUP(C241,'出荷数2307～2406total241008110618'!B:F,5,0)</f>
        <v>6287</v>
      </c>
      <c r="K241" s="214">
        <f>VLOOKUP(C241,'出荷数2407-2506total250730101950'!B:F,5,0)</f>
        <v>6687</v>
      </c>
      <c r="L241" s="203">
        <f>VLOOKUP(C:C,total260724105509!B:F,5,0)</f>
        <v>3624</v>
      </c>
      <c r="M241" s="392"/>
      <c r="N241" s="8"/>
      <c r="O241" s="21">
        <f t="shared" si="25"/>
        <v>1510</v>
      </c>
      <c r="P241" s="44">
        <v>4449</v>
      </c>
      <c r="Q241" s="44">
        <v>0</v>
      </c>
      <c r="R241" s="44">
        <v>0</v>
      </c>
      <c r="S241" s="44">
        <v>0</v>
      </c>
      <c r="T241" s="44">
        <v>0</v>
      </c>
      <c r="U241" s="45">
        <v>0</v>
      </c>
      <c r="V241" s="45">
        <v>4449</v>
      </c>
      <c r="W241" s="45">
        <v>2939</v>
      </c>
      <c r="X241" s="41">
        <v>0.81456507080242746</v>
      </c>
      <c r="Y241" s="190"/>
      <c r="Z241" s="46"/>
      <c r="AA241" s="46"/>
      <c r="AC241" s="415">
        <f t="shared" si="22"/>
        <v>1.2276490066225165</v>
      </c>
    </row>
    <row r="242" spans="1:30">
      <c r="A242" s="29" t="s">
        <v>5181</v>
      </c>
      <c r="B242" s="31" t="s">
        <v>4</v>
      </c>
      <c r="C242" s="17" t="s">
        <v>321</v>
      </c>
      <c r="D242" s="24" t="s">
        <v>322</v>
      </c>
      <c r="E242" s="23"/>
      <c r="F242" s="19">
        <v>10228</v>
      </c>
      <c r="G242" s="21">
        <v>9171</v>
      </c>
      <c r="H242" s="21">
        <v>11029</v>
      </c>
      <c r="I242" s="8">
        <f>VLOOKUP(C242,'202310-202403出荷数total2403220951'!B:F,5,0)</f>
        <v>2992</v>
      </c>
      <c r="J242" s="203">
        <f>VLOOKUP(C242,'出荷数2307～2406total241008110618'!B:F,5,0)</f>
        <v>6316</v>
      </c>
      <c r="K242" s="214">
        <f>VLOOKUP(C242,'出荷数2407-2506total250730101950'!B:F,5,0)</f>
        <v>9066</v>
      </c>
      <c r="L242" s="203">
        <f>VLOOKUP(C:C,total260724105509!B:F,5,0)</f>
        <v>5443</v>
      </c>
      <c r="M242" s="392"/>
      <c r="N242" s="8"/>
      <c r="O242" s="21">
        <f t="shared" si="25"/>
        <v>2267.9166666666665</v>
      </c>
      <c r="P242" s="44">
        <v>6966</v>
      </c>
      <c r="Q242" s="44">
        <v>0</v>
      </c>
      <c r="R242" s="44">
        <v>0</v>
      </c>
      <c r="S242" s="44">
        <v>0</v>
      </c>
      <c r="T242" s="44">
        <v>0</v>
      </c>
      <c r="U242" s="45">
        <v>0</v>
      </c>
      <c r="V242" s="45">
        <v>6966</v>
      </c>
      <c r="W242" s="45">
        <v>4698.0833333333339</v>
      </c>
      <c r="X242" s="41">
        <v>0.7813666379557852</v>
      </c>
      <c r="Y242" s="190"/>
      <c r="Z242" s="46"/>
      <c r="AA242" s="46"/>
      <c r="AC242" s="415">
        <f t="shared" si="22"/>
        <v>1.279808928899504</v>
      </c>
    </row>
    <row r="243" spans="1:30">
      <c r="A243" s="29" t="s">
        <v>5182</v>
      </c>
      <c r="B243" s="31" t="s">
        <v>4</v>
      </c>
      <c r="C243" s="6" t="s">
        <v>260</v>
      </c>
      <c r="D243" s="20" t="s">
        <v>261</v>
      </c>
      <c r="E243" s="19"/>
      <c r="F243" s="19">
        <v>573</v>
      </c>
      <c r="G243" s="21">
        <v>1775</v>
      </c>
      <c r="H243" s="21">
        <v>1468</v>
      </c>
      <c r="I243" s="8">
        <f>VLOOKUP(C243,'202310-202403出荷数total2403220951'!B:F,5,0)</f>
        <v>525</v>
      </c>
      <c r="J243" s="203">
        <f>VLOOKUP(C243,'出荷数2307～2406total241008110618'!B:F,5,0)</f>
        <v>1084</v>
      </c>
      <c r="K243" s="214">
        <f>VLOOKUP(C243,'出荷数2407-2506total250730101950'!B:F,5,0)</f>
        <v>2352</v>
      </c>
      <c r="L243" s="203">
        <f>VLOOKUP(C:C,total260724105509!B:F,5,0)</f>
        <v>2419</v>
      </c>
      <c r="M243" s="392"/>
      <c r="N243" s="8"/>
      <c r="O243" s="21">
        <f t="shared" si="25"/>
        <v>1007.9166666666667</v>
      </c>
      <c r="P243" s="44">
        <v>1499</v>
      </c>
      <c r="Q243" s="44">
        <v>0</v>
      </c>
      <c r="R243" s="44">
        <v>0</v>
      </c>
      <c r="S243" s="44">
        <v>0</v>
      </c>
      <c r="T243" s="44">
        <v>0</v>
      </c>
      <c r="U243" s="45">
        <v>0</v>
      </c>
      <c r="V243" s="45">
        <v>1499</v>
      </c>
      <c r="W243" s="45">
        <v>491.08333333333326</v>
      </c>
      <c r="X243" s="41">
        <v>1.6137424949966643</v>
      </c>
      <c r="Y243" s="190"/>
      <c r="Z243" s="46"/>
      <c r="AA243" s="46"/>
      <c r="AC243" s="415">
        <f t="shared" si="22"/>
        <v>0.61967755270773051</v>
      </c>
    </row>
    <row r="244" spans="1:30" s="402" customFormat="1">
      <c r="A244" s="29" t="s">
        <v>5183</v>
      </c>
      <c r="B244" s="407" t="s">
        <v>4</v>
      </c>
      <c r="C244" s="404" t="s">
        <v>323</v>
      </c>
      <c r="D244" s="405" t="s">
        <v>324</v>
      </c>
      <c r="E244" s="404"/>
      <c r="F244" s="395">
        <v>4048</v>
      </c>
      <c r="G244" s="397">
        <v>1912</v>
      </c>
      <c r="H244" s="397">
        <v>2073</v>
      </c>
      <c r="I244" s="397">
        <f>VLOOKUP(C244,'202310-202403出荷数total2403220951'!B:F,5,0)</f>
        <v>1230</v>
      </c>
      <c r="J244" s="397">
        <f>VLOOKUP(C244,'出荷数2307～2406total241008110618'!B:F,5,0)</f>
        <v>1618</v>
      </c>
      <c r="K244" s="397">
        <f>VLOOKUP(C244,'出荷数2407-2506total250730101950'!B:F,5,0)</f>
        <v>1274</v>
      </c>
      <c r="L244" s="397" t="e">
        <f>VLOOKUP(C:C,total260724105509!B:F,5,0)</f>
        <v>#N/A</v>
      </c>
      <c r="M244" s="398"/>
      <c r="N244" s="397"/>
      <c r="O244" s="397" t="e">
        <f t="shared" si="25"/>
        <v>#N/A</v>
      </c>
      <c r="P244" s="397">
        <v>0</v>
      </c>
      <c r="Q244" s="397">
        <v>0</v>
      </c>
      <c r="R244" s="397">
        <v>0</v>
      </c>
      <c r="S244" s="397">
        <v>0</v>
      </c>
      <c r="T244" s="397">
        <v>0</v>
      </c>
      <c r="U244" s="399">
        <v>0</v>
      </c>
      <c r="V244" s="399">
        <v>0</v>
      </c>
      <c r="W244" s="399" t="e">
        <v>#N/A</v>
      </c>
      <c r="X244" s="400" t="e">
        <v>#N/A</v>
      </c>
      <c r="Y244" s="190"/>
      <c r="Z244" s="401"/>
      <c r="AA244" s="401"/>
      <c r="AB244" s="406"/>
      <c r="AC244" s="420" t="e">
        <f t="shared" si="22"/>
        <v>#N/A</v>
      </c>
      <c r="AD244" s="406"/>
    </row>
    <row r="245" spans="1:30" s="402" customFormat="1">
      <c r="A245" s="29" t="s">
        <v>5184</v>
      </c>
      <c r="B245" s="407" t="s">
        <v>4</v>
      </c>
      <c r="C245" s="404" t="s">
        <v>325</v>
      </c>
      <c r="D245" s="405" t="s">
        <v>326</v>
      </c>
      <c r="E245" s="404"/>
      <c r="F245" s="395">
        <v>1310</v>
      </c>
      <c r="G245" s="397">
        <v>1493</v>
      </c>
      <c r="H245" s="397">
        <v>1407</v>
      </c>
      <c r="I245" s="397">
        <f>VLOOKUP(C245,'202310-202403出荷数total2403220951'!B:F,5,0)</f>
        <v>699</v>
      </c>
      <c r="J245" s="397">
        <f>VLOOKUP(C245,'出荷数2307～2406total241008110618'!B:F,5,0)</f>
        <v>946</v>
      </c>
      <c r="K245" s="397">
        <f>VLOOKUP(C245,'出荷数2407-2506total250730101950'!B:F,5,0)</f>
        <v>567</v>
      </c>
      <c r="L245" s="397" t="e">
        <f>VLOOKUP(C:C,total260724105509!B:F,5,0)</f>
        <v>#N/A</v>
      </c>
      <c r="M245" s="398"/>
      <c r="N245" s="397"/>
      <c r="O245" s="397" t="e">
        <f t="shared" si="25"/>
        <v>#N/A</v>
      </c>
      <c r="P245" s="397">
        <v>0</v>
      </c>
      <c r="Q245" s="397">
        <v>0</v>
      </c>
      <c r="R245" s="397">
        <v>0</v>
      </c>
      <c r="S245" s="397">
        <v>0</v>
      </c>
      <c r="T245" s="397">
        <v>0</v>
      </c>
      <c r="U245" s="399">
        <v>0</v>
      </c>
      <c r="V245" s="399">
        <v>0</v>
      </c>
      <c r="W245" s="399" t="e">
        <v>#N/A</v>
      </c>
      <c r="X245" s="400" t="e">
        <v>#N/A</v>
      </c>
      <c r="Y245" s="190"/>
      <c r="Z245" s="401"/>
      <c r="AA245" s="401"/>
      <c r="AB245" s="406"/>
      <c r="AC245" s="420" t="e">
        <f t="shared" si="22"/>
        <v>#N/A</v>
      </c>
      <c r="AD245" s="406"/>
    </row>
    <row r="246" spans="1:30">
      <c r="A246" s="29" t="s">
        <v>5185</v>
      </c>
      <c r="B246" s="31" t="s">
        <v>4</v>
      </c>
      <c r="C246" s="6" t="s">
        <v>262</v>
      </c>
      <c r="D246" s="20" t="s">
        <v>263</v>
      </c>
      <c r="E246" s="19"/>
      <c r="F246" s="19">
        <v>1730</v>
      </c>
      <c r="G246" s="21">
        <v>1717</v>
      </c>
      <c r="H246" s="21">
        <v>1895</v>
      </c>
      <c r="I246" s="8">
        <f>VLOOKUP(C246,'202310-202403出荷数total2403220951'!B:F,5,0)</f>
        <v>573</v>
      </c>
      <c r="J246" s="203">
        <f>VLOOKUP(C246,'出荷数2307～2406total241008110618'!B:F,5,0)</f>
        <v>1029</v>
      </c>
      <c r="K246" s="214">
        <f>VLOOKUP(C246,'出荷数2407-2506total250730101950'!B:F,5,0)</f>
        <v>678</v>
      </c>
      <c r="L246" s="203">
        <f>VLOOKUP(C:C,total260724105509!B:F,5,0)</f>
        <v>705</v>
      </c>
      <c r="M246" s="392"/>
      <c r="N246" s="8"/>
      <c r="O246" s="21">
        <f t="shared" si="25"/>
        <v>293.75</v>
      </c>
      <c r="P246" s="44">
        <v>1697</v>
      </c>
      <c r="Q246" s="44">
        <v>0</v>
      </c>
      <c r="R246" s="44">
        <v>0</v>
      </c>
      <c r="S246" s="44">
        <v>0</v>
      </c>
      <c r="T246" s="44">
        <v>0</v>
      </c>
      <c r="U246" s="45">
        <v>0</v>
      </c>
      <c r="V246" s="45">
        <v>1697</v>
      </c>
      <c r="W246" s="45">
        <v>1403.25</v>
      </c>
      <c r="X246" s="41">
        <v>0.41543901001767825</v>
      </c>
      <c r="Y246" s="190"/>
      <c r="Z246" s="46"/>
      <c r="AA246" s="46"/>
      <c r="AC246" s="415">
        <f t="shared" si="22"/>
        <v>2.4070921985815601</v>
      </c>
    </row>
    <row r="247" spans="1:30">
      <c r="A247" s="29" t="s">
        <v>5186</v>
      </c>
      <c r="B247" s="31" t="s">
        <v>4</v>
      </c>
      <c r="C247" s="17" t="s">
        <v>327</v>
      </c>
      <c r="D247" s="24" t="s">
        <v>328</v>
      </c>
      <c r="E247" s="23"/>
      <c r="F247" s="19">
        <v>1710</v>
      </c>
      <c r="G247" s="21">
        <v>1333</v>
      </c>
      <c r="H247" s="21">
        <v>1404</v>
      </c>
      <c r="I247" s="8">
        <f>VLOOKUP(C247,'202310-202403出荷数total2403220951'!B:F,5,0)</f>
        <v>317</v>
      </c>
      <c r="J247" s="203">
        <f>VLOOKUP(C247,'出荷数2307～2406total241008110618'!B:F,5,0)</f>
        <v>490</v>
      </c>
      <c r="K247" s="214">
        <f>VLOOKUP(C247,'出荷数2407-2506total250730101950'!B:F,5,0)</f>
        <v>495</v>
      </c>
      <c r="L247" s="203">
        <f>VLOOKUP(C:C,total260724105509!B:F,5,0)</f>
        <v>934</v>
      </c>
      <c r="M247" s="392"/>
      <c r="N247" s="8"/>
      <c r="O247" s="21">
        <f t="shared" si="25"/>
        <v>389.16666666666663</v>
      </c>
      <c r="P247" s="44">
        <v>1438</v>
      </c>
      <c r="Q247" s="44">
        <v>0</v>
      </c>
      <c r="R247" s="44">
        <v>0</v>
      </c>
      <c r="S247" s="44">
        <v>0</v>
      </c>
      <c r="T247" s="44">
        <v>0</v>
      </c>
      <c r="U247" s="45">
        <v>0</v>
      </c>
      <c r="V247" s="45">
        <v>1438</v>
      </c>
      <c r="W247" s="45">
        <v>1048.8333333333335</v>
      </c>
      <c r="X247" s="41">
        <v>0.64951321279554941</v>
      </c>
      <c r="Y247" s="190"/>
      <c r="Z247" s="46"/>
      <c r="AA247" s="46"/>
      <c r="AC247" s="415">
        <f t="shared" si="22"/>
        <v>1.5396145610278373</v>
      </c>
    </row>
    <row r="248" spans="1:30" s="402" customFormat="1" ht="15.75">
      <c r="A248" s="29" t="s">
        <v>5187</v>
      </c>
      <c r="B248" s="407" t="s">
        <v>4</v>
      </c>
      <c r="C248" s="404" t="s">
        <v>264</v>
      </c>
      <c r="D248" s="405" t="s">
        <v>265</v>
      </c>
      <c r="E248" s="404"/>
      <c r="F248" s="395">
        <v>4845</v>
      </c>
      <c r="G248" s="397">
        <v>7700</v>
      </c>
      <c r="H248" s="397">
        <v>1951</v>
      </c>
      <c r="I248" s="397" t="e">
        <f>VLOOKUP(C248,'202310-202403出荷数total2403220951'!B:F,5,0)</f>
        <v>#N/A</v>
      </c>
      <c r="J248" s="397" t="e">
        <f>VLOOKUP(C248,'出荷数2307～2406total241008110618'!B:F,5,0)</f>
        <v>#N/A</v>
      </c>
      <c r="K248" s="397" t="e">
        <f>VLOOKUP(C248,'出荷数2407-2506total250730101950'!B:F,5,0)</f>
        <v>#N/A</v>
      </c>
      <c r="L248" s="397" t="e">
        <f>VLOOKUP(C:C,total260724105509!B:F,5,0)</f>
        <v>#N/A</v>
      </c>
      <c r="M248" s="398"/>
      <c r="N248" s="397"/>
      <c r="O248" s="397" t="e">
        <f t="shared" si="25"/>
        <v>#N/A</v>
      </c>
      <c r="P248" s="397">
        <v>0</v>
      </c>
      <c r="Q248" s="397">
        <v>0</v>
      </c>
      <c r="R248" s="397">
        <v>0</v>
      </c>
      <c r="S248" s="397">
        <v>0</v>
      </c>
      <c r="T248" s="397">
        <v>0</v>
      </c>
      <c r="U248" s="399">
        <v>0</v>
      </c>
      <c r="V248" s="399">
        <v>0</v>
      </c>
      <c r="W248" s="399" t="e">
        <v>#N/A</v>
      </c>
      <c r="X248" s="400" t="e">
        <v>#N/A</v>
      </c>
      <c r="Y248" s="190"/>
      <c r="Z248" s="401"/>
      <c r="AA248" s="401"/>
      <c r="AC248" s="417" t="e">
        <f t="shared" si="22"/>
        <v>#N/A</v>
      </c>
    </row>
    <row r="249" spans="1:30">
      <c r="A249" s="29" t="s">
        <v>5188</v>
      </c>
      <c r="B249" s="31" t="s">
        <v>4</v>
      </c>
      <c r="C249" s="17" t="s">
        <v>329</v>
      </c>
      <c r="D249" s="24" t="s">
        <v>330</v>
      </c>
      <c r="E249" s="23"/>
      <c r="F249" s="19">
        <v>11021</v>
      </c>
      <c r="G249" s="21">
        <v>6767</v>
      </c>
      <c r="H249" s="21">
        <v>4852</v>
      </c>
      <c r="I249" s="8">
        <f>VLOOKUP(C249,'202310-202403出荷数total2403220951'!B:F,5,0)</f>
        <v>2771</v>
      </c>
      <c r="J249" s="203">
        <f>VLOOKUP(C249,'出荷数2307～2406total241008110618'!B:F,5,0)</f>
        <v>4651</v>
      </c>
      <c r="K249" s="214">
        <f>VLOOKUP(C249,'出荷数2407-2506total250730101950'!B:F,5,0)</f>
        <v>5139</v>
      </c>
      <c r="L249" s="203">
        <f>VLOOKUP(C:C,total260724105509!B:F,5,0)</f>
        <v>5284</v>
      </c>
      <c r="M249" s="392"/>
      <c r="N249" s="211">
        <v>3000</v>
      </c>
      <c r="O249" s="211">
        <v>3000</v>
      </c>
      <c r="P249" s="44">
        <v>3737</v>
      </c>
      <c r="Q249" s="44">
        <v>900</v>
      </c>
      <c r="R249" s="44">
        <v>7000</v>
      </c>
      <c r="S249" s="44">
        <v>0</v>
      </c>
      <c r="T249" s="44">
        <v>1000</v>
      </c>
      <c r="U249" s="45">
        <v>-100</v>
      </c>
      <c r="V249" s="45">
        <v>9737</v>
      </c>
      <c r="W249" s="45">
        <v>6737</v>
      </c>
      <c r="X249" s="41">
        <v>1.4139684238694139</v>
      </c>
      <c r="Y249" s="190"/>
      <c r="Z249" s="46"/>
      <c r="AA249" s="46"/>
      <c r="AC249" s="415">
        <f t="shared" si="22"/>
        <v>0.70722937168811506</v>
      </c>
    </row>
    <row r="250" spans="1:30" s="402" customFormat="1" ht="15.75">
      <c r="A250" s="29" t="s">
        <v>5189</v>
      </c>
      <c r="B250" s="407" t="s">
        <v>4</v>
      </c>
      <c r="C250" s="404" t="s">
        <v>331</v>
      </c>
      <c r="D250" s="405" t="s">
        <v>1309</v>
      </c>
      <c r="E250" s="404" t="s">
        <v>186</v>
      </c>
      <c r="F250" s="395">
        <v>1700</v>
      </c>
      <c r="G250" s="397">
        <v>294</v>
      </c>
      <c r="H250" s="397">
        <v>198</v>
      </c>
      <c r="I250" s="397" t="e">
        <f>VLOOKUP(C250,'202310-202403出荷数total2403220951'!B:F,5,0)</f>
        <v>#N/A</v>
      </c>
      <c r="J250" s="397" t="e">
        <f>VLOOKUP(C250,'出荷数2307～2406total241008110618'!B:F,5,0)</f>
        <v>#N/A</v>
      </c>
      <c r="K250" s="397" t="e">
        <f>VLOOKUP(C250,'出荷数2407-2506total250730101950'!B:F,5,0)</f>
        <v>#N/A</v>
      </c>
      <c r="L250" s="397" t="e">
        <f>VLOOKUP(C:C,total260724105509!B:F,5,0)</f>
        <v>#N/A</v>
      </c>
      <c r="M250" s="398"/>
      <c r="N250" s="397"/>
      <c r="O250" s="397" t="e">
        <f t="shared" ref="O250:O257" si="26">L250/12*5</f>
        <v>#N/A</v>
      </c>
      <c r="P250" s="397">
        <v>0</v>
      </c>
      <c r="Q250" s="397">
        <v>0</v>
      </c>
      <c r="R250" s="397">
        <v>0</v>
      </c>
      <c r="S250" s="397">
        <v>0</v>
      </c>
      <c r="T250" s="397">
        <v>0</v>
      </c>
      <c r="U250" s="399">
        <v>0</v>
      </c>
      <c r="V250" s="399">
        <v>0</v>
      </c>
      <c r="W250" s="399" t="e">
        <v>#N/A</v>
      </c>
      <c r="X250" s="400" t="e">
        <v>#N/A</v>
      </c>
      <c r="Y250" s="190"/>
      <c r="Z250" s="401"/>
      <c r="AA250" s="401"/>
      <c r="AC250" s="417" t="e">
        <f t="shared" si="22"/>
        <v>#N/A</v>
      </c>
    </row>
    <row r="251" spans="1:30" s="152" customFormat="1">
      <c r="A251" s="29" t="s">
        <v>5190</v>
      </c>
      <c r="B251" s="155" t="s">
        <v>4</v>
      </c>
      <c r="C251" s="153" t="s">
        <v>266</v>
      </c>
      <c r="D251" s="154" t="s">
        <v>1266</v>
      </c>
      <c r="E251" s="153"/>
      <c r="F251" s="146">
        <v>2398</v>
      </c>
      <c r="G251" s="148">
        <v>1863</v>
      </c>
      <c r="H251" s="148">
        <v>1640</v>
      </c>
      <c r="I251" s="148">
        <f>VLOOKUP(C251,'202310-202403出荷数total2403220951'!B:F,5,0)</f>
        <v>720</v>
      </c>
      <c r="J251" s="148">
        <f>VLOOKUP(C251,'出荷数2307～2406total241008110618'!B:F,5,0)</f>
        <v>4600</v>
      </c>
      <c r="K251" s="214" t="e">
        <f>VLOOKUP(C251,'出荷数2407-2506total250730101950'!B:F,5,0)</f>
        <v>#N/A</v>
      </c>
      <c r="L251" s="203">
        <f>VLOOKUP(C:C,total260724105509!B:F,5,0)</f>
        <v>1</v>
      </c>
      <c r="M251" s="392"/>
      <c r="N251" s="8"/>
      <c r="O251" s="21">
        <f t="shared" si="26"/>
        <v>0.41666666666666663</v>
      </c>
      <c r="P251" s="148">
        <v>5</v>
      </c>
      <c r="Q251" s="148">
        <v>0</v>
      </c>
      <c r="R251" s="148">
        <v>0</v>
      </c>
      <c r="S251" s="148">
        <v>0</v>
      </c>
      <c r="T251" s="148">
        <v>0</v>
      </c>
      <c r="U251" s="149">
        <v>0</v>
      </c>
      <c r="V251" s="149">
        <v>5</v>
      </c>
      <c r="W251" s="149">
        <v>4.583333333333333</v>
      </c>
      <c r="X251" s="150">
        <v>0.2</v>
      </c>
      <c r="Y251" s="190"/>
      <c r="Z251" s="151"/>
      <c r="AA251" s="151"/>
      <c r="AB251" s="191"/>
      <c r="AC251" s="416">
        <f t="shared" si="22"/>
        <v>5</v>
      </c>
      <c r="AD251" s="191"/>
    </row>
    <row r="252" spans="1:30" s="152" customFormat="1">
      <c r="A252" s="29" t="s">
        <v>5191</v>
      </c>
      <c r="B252" s="155" t="s">
        <v>4</v>
      </c>
      <c r="C252" s="153" t="s">
        <v>267</v>
      </c>
      <c r="D252" s="154" t="s">
        <v>1265</v>
      </c>
      <c r="E252" s="153"/>
      <c r="F252" s="146">
        <v>5642</v>
      </c>
      <c r="G252" s="148">
        <v>200</v>
      </c>
      <c r="H252" s="148">
        <v>1430</v>
      </c>
      <c r="I252" s="148">
        <f>VLOOKUP(C252,'202310-202403出荷数total2403220951'!B:F,5,0)</f>
        <v>285</v>
      </c>
      <c r="J252" s="148">
        <f>VLOOKUP(C252,'出荷数2307～2406total241008110618'!B:F,5,0)</f>
        <v>287</v>
      </c>
      <c r="K252" s="214">
        <f>VLOOKUP(C252,'出荷数2407-2506total250730101950'!B:F,5,0)</f>
        <v>291</v>
      </c>
      <c r="L252" s="203">
        <f>VLOOKUP(C:C,total260724105509!B:F,5,0)</f>
        <v>344</v>
      </c>
      <c r="M252" s="392"/>
      <c r="N252" s="8"/>
      <c r="O252" s="21">
        <f t="shared" si="26"/>
        <v>143.33333333333334</v>
      </c>
      <c r="P252" s="148">
        <v>964</v>
      </c>
      <c r="Q252" s="148">
        <v>0</v>
      </c>
      <c r="R252" s="148">
        <v>0</v>
      </c>
      <c r="S252" s="148">
        <v>0</v>
      </c>
      <c r="T252" s="148">
        <v>0</v>
      </c>
      <c r="U252" s="149">
        <v>0</v>
      </c>
      <c r="V252" s="149">
        <v>964</v>
      </c>
      <c r="W252" s="149">
        <v>820.66666666666663</v>
      </c>
      <c r="X252" s="150">
        <v>0.35684647302904565</v>
      </c>
      <c r="Y252" s="190"/>
      <c r="Z252" s="151"/>
      <c r="AA252" s="151"/>
      <c r="AB252" s="191"/>
      <c r="AC252" s="416">
        <f t="shared" si="22"/>
        <v>2.8023255813953489</v>
      </c>
      <c r="AD252" s="191"/>
    </row>
    <row r="253" spans="1:30" s="200" customFormat="1">
      <c r="A253" s="29" t="s">
        <v>5192</v>
      </c>
      <c r="B253" s="212" t="s">
        <v>4</v>
      </c>
      <c r="C253" s="235" t="s">
        <v>332</v>
      </c>
      <c r="D253" s="236" t="s">
        <v>333</v>
      </c>
      <c r="E253" s="235"/>
      <c r="F253" s="194">
        <v>428</v>
      </c>
      <c r="G253" s="196">
        <v>1103</v>
      </c>
      <c r="H253" s="196">
        <v>787</v>
      </c>
      <c r="I253" s="196">
        <f>VLOOKUP(C253,'202310-202403出荷数total2403220951'!B:F,5,0)</f>
        <v>481</v>
      </c>
      <c r="J253" s="196">
        <f>VLOOKUP(C253,'出荷数2307～2406total241008110618'!B:F,5,0)</f>
        <v>533</v>
      </c>
      <c r="K253" s="196">
        <f>VLOOKUP(C253,'出荷数2407-2506total250730101950'!B:F,5,0)</f>
        <v>617</v>
      </c>
      <c r="L253" s="203">
        <f>VLOOKUP(C:C,total260724105509!B:F,5,0)</f>
        <v>603</v>
      </c>
      <c r="M253" s="392"/>
      <c r="N253" s="196"/>
      <c r="O253" s="196">
        <f t="shared" si="26"/>
        <v>251.25</v>
      </c>
      <c r="P253" s="196">
        <v>161</v>
      </c>
      <c r="Q253" s="196">
        <v>0</v>
      </c>
      <c r="R253" s="196">
        <v>0</v>
      </c>
      <c r="S253" s="196">
        <v>0</v>
      </c>
      <c r="T253" s="196">
        <v>0</v>
      </c>
      <c r="U253" s="197">
        <v>0</v>
      </c>
      <c r="V253" s="197">
        <v>161</v>
      </c>
      <c r="W253" s="197">
        <v>-90.25</v>
      </c>
      <c r="X253" s="198">
        <v>3.7453416149068324</v>
      </c>
      <c r="Y253" s="190"/>
      <c r="Z253" s="199"/>
      <c r="AA253" s="199"/>
      <c r="AB253" s="201"/>
      <c r="AC253" s="419">
        <f t="shared" si="22"/>
        <v>0.2669983416252073</v>
      </c>
      <c r="AD253" s="201"/>
    </row>
    <row r="254" spans="1:30" s="200" customFormat="1">
      <c r="A254" s="29" t="s">
        <v>5193</v>
      </c>
      <c r="B254" s="212" t="s">
        <v>4</v>
      </c>
      <c r="C254" s="235" t="s">
        <v>268</v>
      </c>
      <c r="D254" s="236" t="s">
        <v>4102</v>
      </c>
      <c r="E254" s="235"/>
      <c r="F254" s="194">
        <v>1178</v>
      </c>
      <c r="G254" s="196">
        <v>1650</v>
      </c>
      <c r="H254" s="196">
        <v>1270</v>
      </c>
      <c r="I254" s="196">
        <f>VLOOKUP(C254,'202310-202403出荷数total2403220951'!B:F,5,0)</f>
        <v>496</v>
      </c>
      <c r="J254" s="196">
        <f>VLOOKUP(C254,'出荷数2307～2406total241008110618'!B:F,5,0)</f>
        <v>962</v>
      </c>
      <c r="K254" s="214">
        <f>VLOOKUP(C254,'出荷数2407-2506total250730101950'!B:F,5,0)</f>
        <v>596</v>
      </c>
      <c r="L254" s="203">
        <f>VLOOKUP(C:C,total260724105509!B:F,5,0)</f>
        <v>122</v>
      </c>
      <c r="M254" s="392" t="str">
        <f>VLOOKUP(C:C,処分売価!A:P,15,0)</f>
        <v>処分品</v>
      </c>
      <c r="N254" s="8"/>
      <c r="O254" s="21">
        <f t="shared" si="26"/>
        <v>50.833333333333329</v>
      </c>
      <c r="P254" s="196">
        <v>0</v>
      </c>
      <c r="Q254" s="196">
        <v>0</v>
      </c>
      <c r="R254" s="196">
        <v>0</v>
      </c>
      <c r="S254" s="196">
        <v>0</v>
      </c>
      <c r="T254" s="196">
        <v>0</v>
      </c>
      <c r="U254" s="197">
        <v>0</v>
      </c>
      <c r="V254" s="197">
        <v>0</v>
      </c>
      <c r="W254" s="197">
        <v>-50.833333333333329</v>
      </c>
      <c r="X254" s="198" t="e">
        <v>#DIV/0!</v>
      </c>
      <c r="Y254" s="190"/>
      <c r="Z254" s="199"/>
      <c r="AA254" s="199"/>
      <c r="AB254" s="201"/>
      <c r="AC254" s="419">
        <f t="shared" si="22"/>
        <v>0</v>
      </c>
      <c r="AD254" s="201"/>
    </row>
    <row r="255" spans="1:30">
      <c r="A255" s="29" t="s">
        <v>5194</v>
      </c>
      <c r="B255" s="31" t="s">
        <v>4</v>
      </c>
      <c r="C255" s="17" t="s">
        <v>270</v>
      </c>
      <c r="D255" s="24" t="s">
        <v>271</v>
      </c>
      <c r="E255" s="23"/>
      <c r="F255" s="19">
        <v>3399</v>
      </c>
      <c r="G255" s="21">
        <v>3090</v>
      </c>
      <c r="H255" s="21">
        <v>3886</v>
      </c>
      <c r="I255" s="8">
        <f>VLOOKUP(C255,'202310-202403出荷数total2403220951'!B:F,5,0)</f>
        <v>1077</v>
      </c>
      <c r="J255" s="203">
        <f>VLOOKUP(C255,'出荷数2307～2406total241008110618'!B:F,5,0)</f>
        <v>1997</v>
      </c>
      <c r="K255" s="214">
        <f>VLOOKUP(C255,'出荷数2407-2506total250730101950'!B:F,5,0)</f>
        <v>1751</v>
      </c>
      <c r="L255" s="203">
        <f>VLOOKUP(C:C,total260724105509!B:F,5,0)</f>
        <v>1245</v>
      </c>
      <c r="M255" s="392" t="str">
        <f>VLOOKUP(C:C,処分売価!A:P,15,0)</f>
        <v>処分品</v>
      </c>
      <c r="N255" s="8"/>
      <c r="O255" s="21">
        <f t="shared" si="26"/>
        <v>518.75</v>
      </c>
      <c r="P255" s="44">
        <v>1012</v>
      </c>
      <c r="Q255" s="44">
        <v>128</v>
      </c>
      <c r="R255" s="44">
        <v>0</v>
      </c>
      <c r="S255" s="44">
        <v>0</v>
      </c>
      <c r="T255" s="44">
        <v>128</v>
      </c>
      <c r="U255" s="45">
        <v>0</v>
      </c>
      <c r="V255" s="45">
        <v>884</v>
      </c>
      <c r="W255" s="45">
        <v>365.25</v>
      </c>
      <c r="X255" s="41">
        <v>1.2302371541501975</v>
      </c>
      <c r="Y255" s="190"/>
      <c r="Z255" s="46"/>
      <c r="AA255" s="46"/>
      <c r="AC255" s="415">
        <f t="shared" si="22"/>
        <v>0.81285140562248992</v>
      </c>
    </row>
    <row r="256" spans="1:30" s="402" customFormat="1" ht="15.75">
      <c r="A256" s="29" t="s">
        <v>5195</v>
      </c>
      <c r="B256" s="407" t="s">
        <v>4</v>
      </c>
      <c r="C256" s="404" t="s">
        <v>713</v>
      </c>
      <c r="D256" s="405" t="s">
        <v>1310</v>
      </c>
      <c r="E256" s="404"/>
      <c r="F256" s="395" t="e">
        <f>VLOOKUP(C256,#REF!,17,0 )</f>
        <v>#REF!</v>
      </c>
      <c r="G256" s="397">
        <v>18471</v>
      </c>
      <c r="H256" s="397">
        <v>11873</v>
      </c>
      <c r="I256" s="397">
        <f>VLOOKUP(C256,'202310-202403出荷数total2403220951'!B:F,5,0)</f>
        <v>21</v>
      </c>
      <c r="J256" s="397">
        <f>VLOOKUP(C256,'出荷数2307～2406total241008110618'!B:F,5,0)</f>
        <v>179</v>
      </c>
      <c r="K256" s="397">
        <f>VLOOKUP(C256,'出荷数2407-2506total250730101950'!B:F,5,0)</f>
        <v>20</v>
      </c>
      <c r="L256" s="397" t="e">
        <f>VLOOKUP(C:C,total260724105509!B:F,5,0)</f>
        <v>#N/A</v>
      </c>
      <c r="M256" s="398" t="str">
        <f>VLOOKUP(C:C,処分売価!A:P,15,0)</f>
        <v>処分品</v>
      </c>
      <c r="N256" s="397"/>
      <c r="O256" s="397" t="e">
        <f t="shared" si="26"/>
        <v>#N/A</v>
      </c>
      <c r="P256" s="397">
        <v>0</v>
      </c>
      <c r="Q256" s="397">
        <v>0</v>
      </c>
      <c r="R256" s="397">
        <v>0</v>
      </c>
      <c r="S256" s="397">
        <v>0</v>
      </c>
      <c r="T256" s="397">
        <v>0</v>
      </c>
      <c r="U256" s="399">
        <v>0</v>
      </c>
      <c r="V256" s="399">
        <v>0</v>
      </c>
      <c r="W256" s="399" t="e">
        <v>#N/A</v>
      </c>
      <c r="X256" s="400" t="e">
        <v>#N/A</v>
      </c>
      <c r="Y256" s="190"/>
      <c r="Z256" s="401"/>
      <c r="AA256" s="401"/>
      <c r="AC256" s="417" t="e">
        <f t="shared" si="22"/>
        <v>#N/A</v>
      </c>
    </row>
    <row r="257" spans="1:30">
      <c r="A257" s="29" t="s">
        <v>5196</v>
      </c>
      <c r="B257" s="31" t="s">
        <v>4</v>
      </c>
      <c r="C257" s="17" t="s">
        <v>273</v>
      </c>
      <c r="D257" s="24" t="s">
        <v>274</v>
      </c>
      <c r="E257" s="23"/>
      <c r="F257" s="19">
        <v>1919</v>
      </c>
      <c r="G257" s="21">
        <v>2904</v>
      </c>
      <c r="H257" s="21">
        <v>2412</v>
      </c>
      <c r="I257" s="8">
        <f>VLOOKUP(C257,'202310-202403出荷数total2403220951'!B:F,5,0)</f>
        <v>850</v>
      </c>
      <c r="J257" s="203">
        <f>VLOOKUP(C257,'出荷数2307～2406total241008110618'!B:F,5,0)</f>
        <v>2028</v>
      </c>
      <c r="K257" s="214">
        <f>VLOOKUP(C257,'出荷数2407-2506total250730101950'!B:F,5,0)</f>
        <v>1107</v>
      </c>
      <c r="L257" s="203">
        <f>VLOOKUP(C:C,total260724105509!B:F,5,0)</f>
        <v>457</v>
      </c>
      <c r="M257" s="392" t="str">
        <f>VLOOKUP(C:C,処分売価!A:P,15,0)</f>
        <v>処分品</v>
      </c>
      <c r="N257" s="8"/>
      <c r="O257" s="21">
        <f t="shared" si="26"/>
        <v>190.41666666666669</v>
      </c>
      <c r="P257" s="44">
        <v>3044</v>
      </c>
      <c r="Q257" s="44">
        <v>0</v>
      </c>
      <c r="R257" s="44">
        <v>0</v>
      </c>
      <c r="S257" s="44">
        <v>0</v>
      </c>
      <c r="T257" s="44">
        <v>0</v>
      </c>
      <c r="U257" s="45">
        <v>0</v>
      </c>
      <c r="V257" s="45">
        <v>3044</v>
      </c>
      <c r="W257" s="45">
        <v>2853.5833333333335</v>
      </c>
      <c r="X257" s="41">
        <v>0.15013140604467806</v>
      </c>
      <c r="Y257" s="190"/>
      <c r="Z257" s="46"/>
      <c r="AA257" s="46"/>
      <c r="AC257" s="415">
        <f t="shared" si="22"/>
        <v>6.6608315098468269</v>
      </c>
    </row>
    <row r="258" spans="1:30">
      <c r="A258" s="29" t="s">
        <v>5197</v>
      </c>
      <c r="B258" s="31" t="s">
        <v>4</v>
      </c>
      <c r="C258" s="17" t="s">
        <v>709</v>
      </c>
      <c r="D258" s="24" t="s">
        <v>717</v>
      </c>
      <c r="E258" s="23"/>
      <c r="F258" s="19">
        <v>0</v>
      </c>
      <c r="G258" s="21">
        <v>0</v>
      </c>
      <c r="H258" s="21">
        <v>8393</v>
      </c>
      <c r="I258" s="8">
        <f>VLOOKUP(C258,'202310-202403出荷数total2403220951'!B:F,5,0)</f>
        <v>7931</v>
      </c>
      <c r="J258" s="203">
        <f>VLOOKUP(C258,'出荷数2307～2406total241008110618'!B:F,5,0)</f>
        <v>17588</v>
      </c>
      <c r="K258" s="214">
        <f>VLOOKUP(C258,'出荷数2407-2506total250730101950'!B:F,5,0)</f>
        <v>16987</v>
      </c>
      <c r="L258" s="203">
        <f>VLOOKUP(C:C,total260724105509!B:F,5,0)</f>
        <v>17430</v>
      </c>
      <c r="M258" s="392"/>
      <c r="N258" s="211">
        <v>12000</v>
      </c>
      <c r="O258" s="211">
        <v>12000</v>
      </c>
      <c r="P258" s="44">
        <v>6717</v>
      </c>
      <c r="Q258" s="44">
        <v>228</v>
      </c>
      <c r="R258" s="44">
        <v>5000</v>
      </c>
      <c r="S258" s="44">
        <v>0</v>
      </c>
      <c r="T258" s="44">
        <v>228</v>
      </c>
      <c r="U258" s="45">
        <v>0</v>
      </c>
      <c r="V258" s="45">
        <v>11489</v>
      </c>
      <c r="W258" s="45">
        <v>-511</v>
      </c>
      <c r="X258" s="41">
        <v>2.5949084412684233</v>
      </c>
      <c r="Y258" s="190"/>
      <c r="Z258" s="46"/>
      <c r="AA258" s="46" t="s">
        <v>2798</v>
      </c>
      <c r="AC258" s="415">
        <f t="shared" si="22"/>
        <v>0.3853700516351119</v>
      </c>
    </row>
    <row r="259" spans="1:30">
      <c r="A259" s="29" t="s">
        <v>5198</v>
      </c>
      <c r="B259" s="31" t="s">
        <v>4</v>
      </c>
      <c r="C259" s="17" t="s">
        <v>4100</v>
      </c>
      <c r="D259" s="24" t="s">
        <v>4427</v>
      </c>
      <c r="E259" s="23"/>
      <c r="F259" s="19"/>
      <c r="G259" s="21"/>
      <c r="H259" s="21"/>
      <c r="I259" s="8" t="e">
        <f>VLOOKUP(C259,'202310-202403出荷数total2403220951'!B:F,5,0)</f>
        <v>#N/A</v>
      </c>
      <c r="J259" s="203" t="e">
        <f>VLOOKUP(C259,'出荷数2307～2406total241008110618'!B:F,5,0)</f>
        <v>#N/A</v>
      </c>
      <c r="K259" s="214" t="e">
        <f>VLOOKUP(C259,'出荷数2407-2506total250730101950'!B:F,5,0)</f>
        <v>#N/A</v>
      </c>
      <c r="L259" s="203">
        <f>VLOOKUP(C:C,total260724105509!B:F,5,0)</f>
        <v>311</v>
      </c>
      <c r="M259" s="392"/>
      <c r="N259" s="213">
        <v>1500</v>
      </c>
      <c r="O259" s="211">
        <v>1500</v>
      </c>
      <c r="P259" s="44">
        <v>2494</v>
      </c>
      <c r="Q259" s="44">
        <v>878</v>
      </c>
      <c r="R259" s="44">
        <v>0</v>
      </c>
      <c r="S259" s="44">
        <v>0</v>
      </c>
      <c r="T259" s="44">
        <v>878</v>
      </c>
      <c r="U259" s="45">
        <v>0</v>
      </c>
      <c r="V259" s="45">
        <v>1616</v>
      </c>
      <c r="W259" s="45">
        <v>116</v>
      </c>
      <c r="X259" s="41">
        <v>0.12469927826784283</v>
      </c>
      <c r="Y259" s="190"/>
      <c r="Z259" s="46"/>
      <c r="AA259" s="46"/>
      <c r="AC259" s="415">
        <f t="shared" si="22"/>
        <v>8.019292604501608</v>
      </c>
    </row>
    <row r="260" spans="1:30" s="402" customFormat="1">
      <c r="A260" s="29" t="s">
        <v>5199</v>
      </c>
      <c r="B260" s="407" t="s">
        <v>4</v>
      </c>
      <c r="C260" s="404" t="s">
        <v>275</v>
      </c>
      <c r="D260" s="405" t="s">
        <v>276</v>
      </c>
      <c r="E260" s="404"/>
      <c r="F260" s="395">
        <v>2255</v>
      </c>
      <c r="G260" s="397">
        <v>2545</v>
      </c>
      <c r="H260" s="397">
        <v>2670</v>
      </c>
      <c r="I260" s="397">
        <f>VLOOKUP(C260,'202310-202403出荷数total2403220951'!B:F,5,0)</f>
        <v>879</v>
      </c>
      <c r="J260" s="397">
        <f>VLOOKUP(C260,'出荷数2307～2406total241008110618'!B:F,5,0)</f>
        <v>2296</v>
      </c>
      <c r="K260" s="397">
        <f>VLOOKUP(C260,'出荷数2407-2506total250730101950'!B:F,5,0)</f>
        <v>457</v>
      </c>
      <c r="L260" s="397" t="e">
        <f>VLOOKUP(C:C,total260724105509!B:F,5,0)</f>
        <v>#N/A</v>
      </c>
      <c r="M260" s="398" t="str">
        <f>VLOOKUP(C:C,処分売価!A:P,15,0)</f>
        <v>処分品</v>
      </c>
      <c r="N260" s="397"/>
      <c r="O260" s="397" t="e">
        <f>L260/12*5</f>
        <v>#N/A</v>
      </c>
      <c r="P260" s="397">
        <v>0</v>
      </c>
      <c r="Q260" s="397">
        <v>0</v>
      </c>
      <c r="R260" s="397">
        <v>0</v>
      </c>
      <c r="S260" s="397">
        <v>0</v>
      </c>
      <c r="T260" s="397">
        <v>0</v>
      </c>
      <c r="U260" s="399">
        <v>0</v>
      </c>
      <c r="V260" s="399">
        <v>0</v>
      </c>
      <c r="W260" s="399" t="e">
        <v>#N/A</v>
      </c>
      <c r="X260" s="400" t="e">
        <v>#N/A</v>
      </c>
      <c r="Y260" s="190"/>
      <c r="Z260" s="401"/>
      <c r="AA260" s="401"/>
      <c r="AB260" s="406"/>
      <c r="AC260" s="420" t="e">
        <f t="shared" si="22"/>
        <v>#N/A</v>
      </c>
      <c r="AD260" s="406"/>
    </row>
    <row r="261" spans="1:30">
      <c r="A261" s="29" t="s">
        <v>5200</v>
      </c>
      <c r="B261" s="31" t="s">
        <v>4</v>
      </c>
      <c r="C261" s="17" t="s">
        <v>3793</v>
      </c>
      <c r="D261" s="24" t="s">
        <v>276</v>
      </c>
      <c r="E261" s="23"/>
      <c r="F261" s="19"/>
      <c r="G261" s="21"/>
      <c r="H261" s="21"/>
      <c r="I261" s="8" t="e">
        <f>VLOOKUP(C261,'202310-202403出荷数total2403220951'!B:F,5,0)</f>
        <v>#N/A</v>
      </c>
      <c r="J261" s="203" t="e">
        <f>VLOOKUP(C261,'出荷数2307～2406total241008110618'!B:F,5,0)</f>
        <v>#N/A</v>
      </c>
      <c r="K261" s="214">
        <f>VLOOKUP(C261,'出荷数2407-2506total250730101950'!B:F,5,0)</f>
        <v>1929</v>
      </c>
      <c r="L261" s="203">
        <f>VLOOKUP(C:C,total260724105509!B:F,5,0)</f>
        <v>1575</v>
      </c>
      <c r="M261" s="392"/>
      <c r="N261" s="211">
        <v>2000</v>
      </c>
      <c r="O261" s="211">
        <v>2000</v>
      </c>
      <c r="P261" s="44">
        <v>5078</v>
      </c>
      <c r="Q261" s="44">
        <v>0</v>
      </c>
      <c r="R261" s="44">
        <v>0</v>
      </c>
      <c r="S261" s="44">
        <v>0</v>
      </c>
      <c r="T261" s="44">
        <v>0</v>
      </c>
      <c r="U261" s="45">
        <v>0</v>
      </c>
      <c r="V261" s="45">
        <v>5078</v>
      </c>
      <c r="W261" s="45">
        <v>3078</v>
      </c>
      <c r="X261" s="41">
        <v>0.31016148089799134</v>
      </c>
      <c r="Y261" s="190"/>
      <c r="Z261" s="46"/>
      <c r="AA261" s="46"/>
      <c r="AC261" s="415">
        <f t="shared" si="22"/>
        <v>3.224126984126984</v>
      </c>
    </row>
    <row r="262" spans="1:30">
      <c r="A262" s="29" t="s">
        <v>5201</v>
      </c>
      <c r="B262" s="31" t="s">
        <v>4</v>
      </c>
      <c r="C262" s="6" t="s">
        <v>277</v>
      </c>
      <c r="D262" s="20" t="s">
        <v>278</v>
      </c>
      <c r="E262" s="19"/>
      <c r="F262" s="19">
        <v>1568</v>
      </c>
      <c r="G262" s="21">
        <v>1942</v>
      </c>
      <c r="H262" s="21">
        <v>1574</v>
      </c>
      <c r="I262" s="8">
        <f>VLOOKUP(C262,'202310-202403出荷数total2403220951'!B:F,5,0)</f>
        <v>294</v>
      </c>
      <c r="J262" s="203">
        <f>VLOOKUP(C262,'出荷数2307～2406total241008110618'!B:F,5,0)</f>
        <v>1143</v>
      </c>
      <c r="K262" s="214">
        <f>VLOOKUP(C262,'出荷数2407-2506total250730101950'!B:F,5,0)</f>
        <v>179</v>
      </c>
      <c r="L262" s="203">
        <f>VLOOKUP(C:C,total260724105509!B:F,5,0)</f>
        <v>148</v>
      </c>
      <c r="M262" s="392" t="str">
        <f>VLOOKUP(C:C,処分売価!A:P,15,0)</f>
        <v>処分品</v>
      </c>
      <c r="N262" s="8"/>
      <c r="O262" s="21">
        <f t="shared" ref="O262:O273" si="27">L262/12*5</f>
        <v>61.666666666666671</v>
      </c>
      <c r="P262" s="44">
        <v>1009</v>
      </c>
      <c r="Q262" s="44">
        <v>128</v>
      </c>
      <c r="R262" s="44">
        <v>0</v>
      </c>
      <c r="S262" s="44">
        <v>0</v>
      </c>
      <c r="T262" s="44">
        <v>128</v>
      </c>
      <c r="U262" s="45">
        <v>0</v>
      </c>
      <c r="V262" s="45">
        <v>881</v>
      </c>
      <c r="W262" s="45">
        <v>819.33333333333337</v>
      </c>
      <c r="X262" s="41">
        <v>0.1466798810703667</v>
      </c>
      <c r="Y262" s="190"/>
      <c r="Z262" s="46"/>
      <c r="AA262" s="46"/>
      <c r="AC262" s="415">
        <f t="shared" si="22"/>
        <v>6.8175675675675675</v>
      </c>
    </row>
    <row r="263" spans="1:30">
      <c r="A263" s="29" t="s">
        <v>5202</v>
      </c>
      <c r="B263" s="31" t="s">
        <v>4</v>
      </c>
      <c r="C263" s="17" t="s">
        <v>334</v>
      </c>
      <c r="D263" s="24" t="s">
        <v>335</v>
      </c>
      <c r="E263" s="23"/>
      <c r="F263" s="19">
        <v>3321</v>
      </c>
      <c r="G263" s="21">
        <v>3161</v>
      </c>
      <c r="H263" s="21">
        <v>2352</v>
      </c>
      <c r="I263" s="8">
        <f>VLOOKUP(C263,'202310-202403出荷数total2403220951'!B:F,5,0)</f>
        <v>1294</v>
      </c>
      <c r="J263" s="203">
        <f>VLOOKUP(C263,'出荷数2307～2406total241008110618'!B:F,5,0)</f>
        <v>2368</v>
      </c>
      <c r="K263" s="214">
        <f>VLOOKUP(C263,'出荷数2407-2506total250730101950'!B:F,5,0)</f>
        <v>559</v>
      </c>
      <c r="L263" s="203">
        <f>VLOOKUP(C:C,total260724105509!B:F,5,0)</f>
        <v>645</v>
      </c>
      <c r="M263" s="392"/>
      <c r="N263" s="8"/>
      <c r="O263" s="21">
        <f t="shared" si="27"/>
        <v>268.75</v>
      </c>
      <c r="P263" s="44">
        <v>3167</v>
      </c>
      <c r="Q263" s="44">
        <v>0</v>
      </c>
      <c r="R263" s="44">
        <v>0</v>
      </c>
      <c r="S263" s="44">
        <v>0</v>
      </c>
      <c r="T263" s="44">
        <v>0</v>
      </c>
      <c r="U263" s="45">
        <v>0</v>
      </c>
      <c r="V263" s="45">
        <v>3167</v>
      </c>
      <c r="W263" s="45">
        <v>2898.25</v>
      </c>
      <c r="X263" s="41">
        <v>0.20366277233975372</v>
      </c>
      <c r="Y263" s="190"/>
      <c r="Z263" s="46"/>
      <c r="AA263" s="46"/>
      <c r="AC263" s="415">
        <f t="shared" si="22"/>
        <v>4.9100775193798452</v>
      </c>
    </row>
    <row r="264" spans="1:30">
      <c r="A264" s="29" t="s">
        <v>5203</v>
      </c>
      <c r="B264" s="31" t="s">
        <v>4</v>
      </c>
      <c r="C264" s="17" t="s">
        <v>281</v>
      </c>
      <c r="D264" s="24" t="s">
        <v>282</v>
      </c>
      <c r="E264" s="23"/>
      <c r="F264" s="19">
        <v>1190</v>
      </c>
      <c r="G264" s="21">
        <v>257</v>
      </c>
      <c r="H264" s="21">
        <v>20</v>
      </c>
      <c r="I264" s="8">
        <f>VLOOKUP(C264,'202310-202403出荷数total2403220951'!B:F,5,0)</f>
        <v>6</v>
      </c>
      <c r="J264" s="203">
        <f>VLOOKUP(C264,'出荷数2307～2406total241008110618'!B:F,5,0)</f>
        <v>913</v>
      </c>
      <c r="K264" s="214">
        <f>VLOOKUP(C264,'出荷数2407-2506total250730101950'!B:F,5,0)</f>
        <v>38</v>
      </c>
      <c r="L264" s="203">
        <f>VLOOKUP(C:C,total260724105509!B:F,5,0)</f>
        <v>215</v>
      </c>
      <c r="M264" s="392" t="str">
        <f>VLOOKUP(C:C,処分売価!A:P,15,0)</f>
        <v>処分品</v>
      </c>
      <c r="N264" s="8"/>
      <c r="O264" s="21">
        <f t="shared" si="27"/>
        <v>89.583333333333343</v>
      </c>
      <c r="P264" s="44">
        <v>2983</v>
      </c>
      <c r="Q264" s="44">
        <v>800</v>
      </c>
      <c r="R264" s="44">
        <v>0</v>
      </c>
      <c r="S264" s="44">
        <v>0</v>
      </c>
      <c r="T264" s="44">
        <v>800</v>
      </c>
      <c r="U264" s="45">
        <v>0</v>
      </c>
      <c r="V264" s="45">
        <v>2183</v>
      </c>
      <c r="W264" s="45">
        <v>2093.4166666666665</v>
      </c>
      <c r="X264" s="41">
        <v>7.2075092189071405E-2</v>
      </c>
      <c r="Y264" s="190"/>
      <c r="Z264" s="46"/>
      <c r="AA264" s="46"/>
      <c r="AC264" s="415">
        <f t="shared" si="22"/>
        <v>13.874418604651163</v>
      </c>
    </row>
    <row r="265" spans="1:30">
      <c r="A265" s="29" t="s">
        <v>5204</v>
      </c>
      <c r="B265" s="31" t="s">
        <v>4</v>
      </c>
      <c r="C265" s="17" t="s">
        <v>283</v>
      </c>
      <c r="D265" s="24" t="s">
        <v>284</v>
      </c>
      <c r="E265" s="23" t="s">
        <v>285</v>
      </c>
      <c r="F265" s="19"/>
      <c r="G265" s="21">
        <v>15</v>
      </c>
      <c r="H265" s="21">
        <v>63</v>
      </c>
      <c r="I265" s="8">
        <f>VLOOKUP(C265,'202310-202403出荷数total2403220951'!B:F,5,0)</f>
        <v>9</v>
      </c>
      <c r="J265" s="203">
        <f>VLOOKUP(C265,'出荷数2307～2406total241008110618'!B:F,5,0)</f>
        <v>60</v>
      </c>
      <c r="K265" s="214">
        <f>VLOOKUP(C265,'出荷数2407-2506total250730101950'!B:F,5,0)</f>
        <v>532</v>
      </c>
      <c r="L265" s="203">
        <f>VLOOKUP(C:C,total260724105509!B:F,5,0)</f>
        <v>253</v>
      </c>
      <c r="M265" s="392" t="str">
        <f>VLOOKUP(C:C,処分売価!A:P,15,0)</f>
        <v>処分品</v>
      </c>
      <c r="N265" s="8"/>
      <c r="O265" s="21">
        <f t="shared" si="27"/>
        <v>105.41666666666666</v>
      </c>
      <c r="P265" s="44">
        <v>2109</v>
      </c>
      <c r="Q265" s="44">
        <v>400</v>
      </c>
      <c r="R265" s="44">
        <v>0</v>
      </c>
      <c r="S265" s="44">
        <v>0</v>
      </c>
      <c r="T265" s="44">
        <v>400</v>
      </c>
      <c r="U265" s="45">
        <v>0</v>
      </c>
      <c r="V265" s="45">
        <v>1709</v>
      </c>
      <c r="W265" s="45">
        <v>1603.5833333333333</v>
      </c>
      <c r="X265" s="41">
        <v>0.11996206733048838</v>
      </c>
      <c r="Y265" s="190"/>
      <c r="Z265" s="46"/>
      <c r="AA265" s="46"/>
      <c r="AC265" s="415">
        <f t="shared" si="22"/>
        <v>8.3359683794466406</v>
      </c>
    </row>
    <row r="266" spans="1:30">
      <c r="A266" s="29" t="s">
        <v>5205</v>
      </c>
      <c r="B266" s="31" t="s">
        <v>4</v>
      </c>
      <c r="C266" s="17" t="s">
        <v>286</v>
      </c>
      <c r="D266" s="24" t="s">
        <v>284</v>
      </c>
      <c r="E266" s="23" t="s">
        <v>287</v>
      </c>
      <c r="F266" s="19"/>
      <c r="G266" s="21">
        <v>13</v>
      </c>
      <c r="H266" s="21">
        <v>1763</v>
      </c>
      <c r="I266" s="8">
        <f>VLOOKUP(C266,'202310-202403出荷数total2403220951'!B:F,5,0)</f>
        <v>1037</v>
      </c>
      <c r="J266" s="203">
        <f>VLOOKUP(C266,'出荷数2307～2406total241008110618'!B:F,5,0)</f>
        <v>1632</v>
      </c>
      <c r="K266" s="214">
        <f>VLOOKUP(C266,'出荷数2407-2506total250730101950'!B:F,5,0)</f>
        <v>3459</v>
      </c>
      <c r="L266" s="203">
        <f>VLOOKUP(C:C,total260724105509!B:F,5,0)</f>
        <v>2752</v>
      </c>
      <c r="M266" s="392"/>
      <c r="N266" s="211">
        <v>1000</v>
      </c>
      <c r="O266" s="21">
        <f t="shared" si="27"/>
        <v>1146.6666666666667</v>
      </c>
      <c r="P266" s="44">
        <v>4099</v>
      </c>
      <c r="Q266" s="44">
        <v>3420</v>
      </c>
      <c r="R266" s="44">
        <v>0</v>
      </c>
      <c r="S266" s="44">
        <v>0</v>
      </c>
      <c r="T266" s="44">
        <v>3420</v>
      </c>
      <c r="U266" s="45">
        <v>0</v>
      </c>
      <c r="V266" s="45">
        <v>679</v>
      </c>
      <c r="W266" s="45">
        <v>-467.66666666666674</v>
      </c>
      <c r="X266" s="41">
        <v>0.67138326421078309</v>
      </c>
      <c r="Y266" s="190"/>
      <c r="Z266" s="46"/>
      <c r="AA266" s="46"/>
      <c r="AC266" s="415">
        <f t="shared" si="22"/>
        <v>1.4894622093023255</v>
      </c>
    </row>
    <row r="267" spans="1:30">
      <c r="A267" s="29" t="s">
        <v>5206</v>
      </c>
      <c r="B267" s="31" t="s">
        <v>4</v>
      </c>
      <c r="C267" s="6" t="s">
        <v>336</v>
      </c>
      <c r="D267" s="20" t="s">
        <v>337</v>
      </c>
      <c r="E267" s="19"/>
      <c r="F267" s="19">
        <v>14890</v>
      </c>
      <c r="G267" s="21">
        <v>8789</v>
      </c>
      <c r="H267" s="21">
        <v>7412</v>
      </c>
      <c r="I267" s="8">
        <f>VLOOKUP(C267,'202310-202403出荷数total2403220951'!B:F,5,0)</f>
        <v>2096</v>
      </c>
      <c r="J267" s="203">
        <f>VLOOKUP(C267,'出荷数2307～2406total241008110618'!B:F,5,0)</f>
        <v>4099</v>
      </c>
      <c r="K267" s="214">
        <f>VLOOKUP(C267,'出荷数2407-2506total250730101950'!B:F,5,0)</f>
        <v>5341</v>
      </c>
      <c r="L267" s="203">
        <f>VLOOKUP(C:C,total260724105509!B:F,5,0)</f>
        <v>5274</v>
      </c>
      <c r="M267" s="392"/>
      <c r="N267" s="8"/>
      <c r="O267" s="21">
        <f t="shared" si="27"/>
        <v>2197.5</v>
      </c>
      <c r="P267" s="44">
        <v>3300</v>
      </c>
      <c r="Q267" s="44">
        <v>0</v>
      </c>
      <c r="R267" s="44">
        <v>0</v>
      </c>
      <c r="S267" s="44">
        <v>0</v>
      </c>
      <c r="T267" s="44">
        <v>0</v>
      </c>
      <c r="U267" s="45">
        <v>0</v>
      </c>
      <c r="V267" s="45">
        <v>3300</v>
      </c>
      <c r="W267" s="45">
        <v>1102.5</v>
      </c>
      <c r="X267" s="41">
        <v>1.5981818181818181</v>
      </c>
      <c r="Y267" s="190"/>
      <c r="Z267" s="46"/>
      <c r="AA267" s="46"/>
      <c r="AC267" s="415">
        <f t="shared" si="22"/>
        <v>0.62571103526734928</v>
      </c>
    </row>
    <row r="268" spans="1:30">
      <c r="A268" s="29" t="s">
        <v>5207</v>
      </c>
      <c r="B268" s="31" t="s">
        <v>4</v>
      </c>
      <c r="C268" s="6" t="s">
        <v>288</v>
      </c>
      <c r="D268" s="20" t="s">
        <v>289</v>
      </c>
      <c r="E268" s="19"/>
      <c r="F268" s="19">
        <v>804</v>
      </c>
      <c r="G268" s="21">
        <v>1002</v>
      </c>
      <c r="H268" s="21">
        <v>420</v>
      </c>
      <c r="I268" s="8">
        <f>VLOOKUP(C268,'202310-202403出荷数total2403220951'!B:F,5,0)</f>
        <v>202</v>
      </c>
      <c r="J268" s="203">
        <f>VLOOKUP(C268,'出荷数2307～2406total241008110618'!B:F,5,0)</f>
        <v>535</v>
      </c>
      <c r="K268" s="214">
        <f>VLOOKUP(C268,'出荷数2407-2506total250730101950'!B:F,5,0)</f>
        <v>533</v>
      </c>
      <c r="L268" s="203">
        <f>VLOOKUP(C:C,total260724105509!B:F,5,0)</f>
        <v>616</v>
      </c>
      <c r="M268" s="392"/>
      <c r="N268" s="8"/>
      <c r="O268" s="21">
        <f t="shared" si="27"/>
        <v>256.66666666666669</v>
      </c>
      <c r="P268" s="44">
        <v>4393</v>
      </c>
      <c r="Q268" s="44">
        <v>1000</v>
      </c>
      <c r="R268" s="44">
        <v>0</v>
      </c>
      <c r="S268" s="44">
        <v>0</v>
      </c>
      <c r="T268" s="44">
        <v>100</v>
      </c>
      <c r="U268" s="45">
        <v>900</v>
      </c>
      <c r="V268" s="45">
        <v>4293</v>
      </c>
      <c r="W268" s="45">
        <v>4036.3333333333335</v>
      </c>
      <c r="X268" s="41">
        <v>0.1402230821761894</v>
      </c>
      <c r="Y268" s="190"/>
      <c r="Z268" s="46"/>
      <c r="AA268" s="46"/>
      <c r="AC268" s="415">
        <f t="shared" si="22"/>
        <v>7.1314935064935066</v>
      </c>
    </row>
    <row r="269" spans="1:30">
      <c r="A269" s="29" t="s">
        <v>5208</v>
      </c>
      <c r="B269" s="31" t="s">
        <v>4</v>
      </c>
      <c r="C269" s="6" t="s">
        <v>290</v>
      </c>
      <c r="D269" s="20" t="s">
        <v>353</v>
      </c>
      <c r="E269" s="19"/>
      <c r="F269" s="19">
        <v>9500</v>
      </c>
      <c r="G269" s="21">
        <v>10728</v>
      </c>
      <c r="H269" s="21">
        <v>10697</v>
      </c>
      <c r="I269" s="8">
        <f>VLOOKUP(C269,'202310-202403出荷数total2403220951'!B:F,5,0)</f>
        <v>1681</v>
      </c>
      <c r="J269" s="203">
        <f>VLOOKUP(C269,'出荷数2307～2406total241008110618'!B:F,5,0)</f>
        <v>2982</v>
      </c>
      <c r="K269" s="214">
        <f>VLOOKUP(C269,'出荷数2407-2506total250730101950'!B:F,5,0)</f>
        <v>2981</v>
      </c>
      <c r="L269" s="203">
        <f>VLOOKUP(C:C,total260724105509!B:F,5,0)</f>
        <v>1082</v>
      </c>
      <c r="M269" s="392"/>
      <c r="N269" s="8"/>
      <c r="O269" s="21">
        <f t="shared" si="27"/>
        <v>450.83333333333337</v>
      </c>
      <c r="P269" s="44">
        <v>5560</v>
      </c>
      <c r="Q269" s="44">
        <v>300</v>
      </c>
      <c r="R269" s="44">
        <v>0</v>
      </c>
      <c r="S269" s="44">
        <v>0</v>
      </c>
      <c r="T269" s="44">
        <v>300</v>
      </c>
      <c r="U269" s="45">
        <v>0</v>
      </c>
      <c r="V269" s="45">
        <v>5260</v>
      </c>
      <c r="W269" s="45">
        <v>4809.166666666667</v>
      </c>
      <c r="X269" s="41">
        <v>0.19460431654676258</v>
      </c>
      <c r="Y269" s="190"/>
      <c r="Z269" s="46"/>
      <c r="AA269" s="46"/>
      <c r="AC269" s="415">
        <f t="shared" si="22"/>
        <v>5.1386321626617377</v>
      </c>
    </row>
    <row r="270" spans="1:30">
      <c r="A270" s="29" t="s">
        <v>5209</v>
      </c>
      <c r="B270" s="31" t="s">
        <v>4</v>
      </c>
      <c r="C270" s="17" t="s">
        <v>291</v>
      </c>
      <c r="D270" s="24" t="s">
        <v>292</v>
      </c>
      <c r="E270" s="23"/>
      <c r="F270" s="19">
        <v>12966</v>
      </c>
      <c r="G270" s="21">
        <v>14030</v>
      </c>
      <c r="H270" s="21">
        <v>8212</v>
      </c>
      <c r="I270" s="8">
        <f>VLOOKUP(C270,'202310-202403出荷数total2403220951'!B:F,5,0)</f>
        <v>3253</v>
      </c>
      <c r="J270" s="203">
        <f>VLOOKUP(C270,'出荷数2307～2406total241008110618'!B:F,5,0)</f>
        <v>8174</v>
      </c>
      <c r="K270" s="214">
        <f>VLOOKUP(C270,'出荷数2407-2506total250730101950'!B:F,5,0)</f>
        <v>2540</v>
      </c>
      <c r="L270" s="203">
        <f>VLOOKUP(C:C,total260724105509!B:F,5,0)</f>
        <v>1788</v>
      </c>
      <c r="M270" s="392"/>
      <c r="N270" s="8"/>
      <c r="O270" s="21">
        <f t="shared" si="27"/>
        <v>745</v>
      </c>
      <c r="P270" s="44">
        <v>5710</v>
      </c>
      <c r="Q270" s="44">
        <v>0</v>
      </c>
      <c r="R270" s="44">
        <v>0</v>
      </c>
      <c r="S270" s="44">
        <v>0</v>
      </c>
      <c r="T270" s="44">
        <v>0</v>
      </c>
      <c r="U270" s="45">
        <v>0</v>
      </c>
      <c r="V270" s="45">
        <v>5710</v>
      </c>
      <c r="W270" s="45">
        <v>4965</v>
      </c>
      <c r="X270" s="41">
        <v>0.31313485113835376</v>
      </c>
      <c r="Y270" s="190"/>
      <c r="Z270" s="46"/>
      <c r="AA270" s="46"/>
      <c r="AC270" s="415">
        <f t="shared" si="22"/>
        <v>3.1935123042505591</v>
      </c>
    </row>
    <row r="271" spans="1:30">
      <c r="A271" s="29" t="s">
        <v>5210</v>
      </c>
      <c r="B271" s="31" t="s">
        <v>4</v>
      </c>
      <c r="C271" s="6" t="s">
        <v>293</v>
      </c>
      <c r="D271" s="20" t="s">
        <v>294</v>
      </c>
      <c r="E271" s="19"/>
      <c r="F271" s="19"/>
      <c r="G271" s="21">
        <v>5</v>
      </c>
      <c r="H271" s="21">
        <v>1</v>
      </c>
      <c r="I271" s="8">
        <f>VLOOKUP(C271,'202310-202403出荷数total2403220951'!B:F,5,0)</f>
        <v>2</v>
      </c>
      <c r="J271" s="203">
        <f>VLOOKUP(C271,'出荷数2307～2406total241008110618'!B:F,5,0)</f>
        <v>2</v>
      </c>
      <c r="K271" s="214">
        <f>VLOOKUP(C271,'出荷数2407-2506total250730101950'!B:F,5,0)</f>
        <v>100</v>
      </c>
      <c r="L271" s="203" t="e">
        <f>VLOOKUP(C:C,total260724105509!B:F,5,0)</f>
        <v>#N/A</v>
      </c>
      <c r="M271" s="392"/>
      <c r="N271" s="8"/>
      <c r="O271" s="21" t="e">
        <f t="shared" si="27"/>
        <v>#N/A</v>
      </c>
      <c r="P271" s="44">
        <v>10</v>
      </c>
      <c r="Q271" s="44">
        <v>0</v>
      </c>
      <c r="R271" s="44">
        <v>0</v>
      </c>
      <c r="S271" s="44">
        <v>0</v>
      </c>
      <c r="T271" s="44">
        <v>0</v>
      </c>
      <c r="U271" s="45">
        <v>0</v>
      </c>
      <c r="V271" s="45">
        <v>10</v>
      </c>
      <c r="W271" s="45" t="e">
        <v>#N/A</v>
      </c>
      <c r="X271" s="41" t="e">
        <v>#N/A</v>
      </c>
      <c r="Y271" s="190"/>
      <c r="Z271" s="46"/>
      <c r="AA271" s="46"/>
      <c r="AC271" s="415" t="e">
        <f t="shared" si="22"/>
        <v>#N/A</v>
      </c>
    </row>
    <row r="272" spans="1:30" s="402" customFormat="1">
      <c r="A272" s="29" t="s">
        <v>5211</v>
      </c>
      <c r="B272" s="407" t="s">
        <v>4</v>
      </c>
      <c r="C272" s="404" t="s">
        <v>338</v>
      </c>
      <c r="D272" s="405" t="s">
        <v>339</v>
      </c>
      <c r="E272" s="404"/>
      <c r="F272" s="395">
        <v>2286</v>
      </c>
      <c r="G272" s="397">
        <v>1421</v>
      </c>
      <c r="H272" s="397">
        <v>1951</v>
      </c>
      <c r="I272" s="397" t="e">
        <f>VLOOKUP(C272,'202310-202403出荷数total2403220951'!B:F,5,0)</f>
        <v>#N/A</v>
      </c>
      <c r="J272" s="397">
        <f>VLOOKUP(C272,'出荷数2307～2406total241008110618'!B:F,5,0)</f>
        <v>842</v>
      </c>
      <c r="K272" s="397">
        <f>VLOOKUP(C272,'出荷数2407-2506total250730101950'!B:F,5,0)</f>
        <v>2974</v>
      </c>
      <c r="L272" s="397">
        <f>VLOOKUP(C:C,total260724105509!B:F,5,0)</f>
        <v>2970</v>
      </c>
      <c r="M272" s="398"/>
      <c r="N272" s="397"/>
      <c r="O272" s="397">
        <f t="shared" si="27"/>
        <v>1237.5</v>
      </c>
      <c r="P272" s="397">
        <v>0</v>
      </c>
      <c r="Q272" s="397">
        <v>0</v>
      </c>
      <c r="R272" s="397">
        <v>0</v>
      </c>
      <c r="S272" s="397">
        <v>0</v>
      </c>
      <c r="T272" s="397">
        <v>0</v>
      </c>
      <c r="U272" s="399">
        <v>0</v>
      </c>
      <c r="V272" s="399">
        <v>0</v>
      </c>
      <c r="W272" s="399">
        <v>-1237.5</v>
      </c>
      <c r="X272" s="400" t="e">
        <v>#DIV/0!</v>
      </c>
      <c r="Y272" s="190"/>
      <c r="Z272" s="401"/>
      <c r="AA272" s="401"/>
      <c r="AB272" s="406"/>
      <c r="AC272" s="420">
        <f t="shared" si="22"/>
        <v>0</v>
      </c>
      <c r="AD272" s="406"/>
    </row>
    <row r="273" spans="1:30" s="200" customFormat="1">
      <c r="A273" s="29" t="s">
        <v>5212</v>
      </c>
      <c r="B273" s="212" t="s">
        <v>4</v>
      </c>
      <c r="C273" s="235" t="s">
        <v>340</v>
      </c>
      <c r="D273" s="236" t="s">
        <v>341</v>
      </c>
      <c r="E273" s="235" t="s">
        <v>342</v>
      </c>
      <c r="F273" s="194">
        <v>7185</v>
      </c>
      <c r="G273" s="196">
        <v>6168</v>
      </c>
      <c r="H273" s="196">
        <v>3961</v>
      </c>
      <c r="I273" s="196">
        <f>VLOOKUP(C273,'202310-202403出荷数total2403220951'!B:F,5,0)</f>
        <v>816</v>
      </c>
      <c r="J273" s="196">
        <f>VLOOKUP(C273,'出荷数2307～2406total241008110618'!B:F,5,0)</f>
        <v>2248</v>
      </c>
      <c r="K273" s="196">
        <f>VLOOKUP(C273,'出荷数2407-2506total250730101950'!B:F,5,0)</f>
        <v>1584</v>
      </c>
      <c r="L273" s="203">
        <f>VLOOKUP(C:C,total260724105509!B:F,5,0)</f>
        <v>770</v>
      </c>
      <c r="M273" s="392"/>
      <c r="N273" s="196"/>
      <c r="O273" s="196">
        <f t="shared" si="27"/>
        <v>320.83333333333337</v>
      </c>
      <c r="P273" s="196">
        <v>529</v>
      </c>
      <c r="Q273" s="196">
        <v>0</v>
      </c>
      <c r="R273" s="196">
        <v>0</v>
      </c>
      <c r="S273" s="196">
        <v>0</v>
      </c>
      <c r="T273" s="196">
        <v>0</v>
      </c>
      <c r="U273" s="197">
        <v>0</v>
      </c>
      <c r="V273" s="197">
        <v>529</v>
      </c>
      <c r="W273" s="197">
        <v>208.16666666666663</v>
      </c>
      <c r="X273" s="198">
        <v>1.4555765595463137</v>
      </c>
      <c r="Y273" s="190"/>
      <c r="Z273" s="199"/>
      <c r="AA273" s="199"/>
      <c r="AB273" s="201"/>
      <c r="AC273" s="419">
        <f t="shared" si="22"/>
        <v>0.68701298701298696</v>
      </c>
      <c r="AD273" s="201"/>
    </row>
    <row r="274" spans="1:30">
      <c r="A274" s="29" t="s">
        <v>5213</v>
      </c>
      <c r="B274" s="31" t="s">
        <v>4</v>
      </c>
      <c r="C274" s="17" t="s">
        <v>344</v>
      </c>
      <c r="D274" s="24" t="s">
        <v>345</v>
      </c>
      <c r="E274" s="23"/>
      <c r="F274" s="19">
        <v>7385</v>
      </c>
      <c r="G274" s="21">
        <v>6339</v>
      </c>
      <c r="H274" s="21">
        <v>6574</v>
      </c>
      <c r="I274" s="8">
        <f>VLOOKUP(C274,'202310-202403出荷数total2403220951'!B:F,5,0)</f>
        <v>3247</v>
      </c>
      <c r="J274" s="203">
        <f>VLOOKUP(C274,'出荷数2307～2406total241008110618'!B:F,5,0)</f>
        <v>7174</v>
      </c>
      <c r="K274" s="214">
        <f>VLOOKUP(C274,'出荷数2407-2506total250730101950'!B:F,5,0)</f>
        <v>7562</v>
      </c>
      <c r="L274" s="203">
        <f>VLOOKUP(C:C,total260724105509!B:F,5,0)</f>
        <v>8258</v>
      </c>
      <c r="M274" s="392"/>
      <c r="N274" s="211">
        <v>4000</v>
      </c>
      <c r="O274" s="211">
        <v>4000</v>
      </c>
      <c r="P274" s="44">
        <v>2845</v>
      </c>
      <c r="Q274" s="44">
        <v>0</v>
      </c>
      <c r="R274" s="44">
        <v>3000</v>
      </c>
      <c r="S274" s="44">
        <v>0</v>
      </c>
      <c r="T274" s="44">
        <v>244</v>
      </c>
      <c r="U274" s="45">
        <v>-244</v>
      </c>
      <c r="V274" s="45">
        <v>5601</v>
      </c>
      <c r="W274" s="45">
        <v>1601</v>
      </c>
      <c r="X274" s="41">
        <v>2.9026362038664324</v>
      </c>
      <c r="Y274" s="190"/>
      <c r="Z274" s="46"/>
      <c r="AA274" s="46"/>
      <c r="AC274" s="415">
        <f t="shared" si="22"/>
        <v>0.34451441026883023</v>
      </c>
    </row>
    <row r="275" spans="1:30">
      <c r="A275" s="29" t="s">
        <v>5214</v>
      </c>
      <c r="B275" s="31" t="s">
        <v>4</v>
      </c>
      <c r="C275" s="49" t="s">
        <v>3770</v>
      </c>
      <c r="D275" s="24" t="s">
        <v>3783</v>
      </c>
      <c r="E275" s="50"/>
      <c r="F275" s="50">
        <v>0</v>
      </c>
      <c r="G275" s="8">
        <v>0</v>
      </c>
      <c r="H275" s="8">
        <v>0</v>
      </c>
      <c r="I275" s="8" t="e">
        <f>VLOOKUP(C275,'202310-202403出荷数total2403220951'!B:F,5,0)</f>
        <v>#N/A</v>
      </c>
      <c r="J275" s="203" t="e">
        <f>VLOOKUP(C275,'出荷数2307～2406total241008110618'!B:F,5,0)</f>
        <v>#N/A</v>
      </c>
      <c r="K275" s="214">
        <f>VLOOKUP(C275,'出荷数2407-2506total250730101950'!B:F,5,0)</f>
        <v>2754</v>
      </c>
      <c r="L275" s="203">
        <f>VLOOKUP(C:C,total260724105509!B:F,5,0)</f>
        <v>1686</v>
      </c>
      <c r="M275" s="392"/>
      <c r="N275" s="211">
        <v>1000</v>
      </c>
      <c r="O275" s="211">
        <v>1000</v>
      </c>
      <c r="P275" s="44">
        <v>2933</v>
      </c>
      <c r="Q275" s="44">
        <v>2120</v>
      </c>
      <c r="R275" s="44">
        <v>3000</v>
      </c>
      <c r="S275" s="44">
        <v>0</v>
      </c>
      <c r="T275" s="44">
        <v>2020</v>
      </c>
      <c r="U275" s="45">
        <v>100</v>
      </c>
      <c r="V275" s="45">
        <v>3913</v>
      </c>
      <c r="W275" s="45">
        <v>2913</v>
      </c>
      <c r="X275" s="41">
        <v>0.57483804977838393</v>
      </c>
      <c r="Y275" s="190"/>
      <c r="Z275" s="46"/>
      <c r="AA275" s="46"/>
      <c r="AC275" s="415">
        <f t="shared" si="22"/>
        <v>1.7396204033214708</v>
      </c>
    </row>
    <row r="276" spans="1:30" s="152" customFormat="1" ht="15.75">
      <c r="A276" s="29" t="s">
        <v>5215</v>
      </c>
      <c r="B276" s="155" t="s">
        <v>4</v>
      </c>
      <c r="C276" s="153" t="s">
        <v>348</v>
      </c>
      <c r="D276" s="154" t="s">
        <v>1311</v>
      </c>
      <c r="E276" s="153"/>
      <c r="F276" s="146">
        <v>2372</v>
      </c>
      <c r="G276" s="148">
        <v>1852</v>
      </c>
      <c r="H276" s="21">
        <v>1128</v>
      </c>
      <c r="I276" s="8">
        <f>VLOOKUP(C276,'202310-202403出荷数total2403220951'!B:F,5,0)</f>
        <v>242</v>
      </c>
      <c r="J276" s="203">
        <f>VLOOKUP(C276,'出荷数2307～2406total241008110618'!B:F,5,0)</f>
        <v>537</v>
      </c>
      <c r="K276" s="214">
        <f>VLOOKUP(C276,'出荷数2407-2506total250730101950'!B:F,5,0)</f>
        <v>510</v>
      </c>
      <c r="L276" s="203">
        <f>VLOOKUP(C:C,total260724105509!B:F,5,0)</f>
        <v>313</v>
      </c>
      <c r="M276" s="392" t="str">
        <f>VLOOKUP(C:C,処分売価!A:P,15,0)</f>
        <v>処分品</v>
      </c>
      <c r="N276" s="8"/>
      <c r="O276" s="21">
        <f t="shared" ref="O276:O287" si="28">L276/12*5</f>
        <v>130.41666666666666</v>
      </c>
      <c r="P276" s="148">
        <v>231</v>
      </c>
      <c r="Q276" s="148">
        <v>0</v>
      </c>
      <c r="R276" s="44">
        <v>0</v>
      </c>
      <c r="S276" s="148">
        <v>0</v>
      </c>
      <c r="T276" s="148">
        <v>0</v>
      </c>
      <c r="U276" s="149">
        <v>0</v>
      </c>
      <c r="V276" s="149">
        <v>231</v>
      </c>
      <c r="W276" s="149">
        <v>100.58333333333334</v>
      </c>
      <c r="X276" s="150">
        <v>1.3549783549783549</v>
      </c>
      <c r="Y276" s="190"/>
      <c r="Z276" s="151"/>
      <c r="AA276" s="151"/>
      <c r="AC276" s="421">
        <f t="shared" si="22"/>
        <v>0.73801916932907352</v>
      </c>
    </row>
    <row r="277" spans="1:30">
      <c r="A277" s="29" t="s">
        <v>5216</v>
      </c>
      <c r="B277" s="31" t="s">
        <v>4</v>
      </c>
      <c r="C277" s="17" t="s">
        <v>715</v>
      </c>
      <c r="D277" s="24" t="s">
        <v>716</v>
      </c>
      <c r="E277" s="23"/>
      <c r="F277" s="19">
        <v>0</v>
      </c>
      <c r="G277" s="21">
        <v>0</v>
      </c>
      <c r="H277" s="21">
        <v>1956</v>
      </c>
      <c r="I277" s="8">
        <f>VLOOKUP(C277,'202310-202403出荷数total2403220951'!B:F,5,0)</f>
        <v>512</v>
      </c>
      <c r="J277" s="203">
        <f>VLOOKUP(C277,'出荷数2307～2406total241008110618'!B:F,5,0)</f>
        <v>1043</v>
      </c>
      <c r="K277" s="214">
        <f>VLOOKUP(C277,'出荷数2407-2506total250730101950'!B:F,5,0)</f>
        <v>1417</v>
      </c>
      <c r="L277" s="203">
        <f>VLOOKUP(C:C,total260724105509!B:F,5,0)</f>
        <v>1549</v>
      </c>
      <c r="M277" s="392"/>
      <c r="N277" s="8"/>
      <c r="O277" s="21">
        <f t="shared" si="28"/>
        <v>645.41666666666674</v>
      </c>
      <c r="P277" s="44">
        <v>3398</v>
      </c>
      <c r="Q277" s="44">
        <v>0</v>
      </c>
      <c r="R277" s="44">
        <v>0</v>
      </c>
      <c r="S277" s="44">
        <v>0</v>
      </c>
      <c r="T277" s="44">
        <v>0</v>
      </c>
      <c r="U277" s="45">
        <v>0</v>
      </c>
      <c r="V277" s="45">
        <v>3398</v>
      </c>
      <c r="W277" s="45">
        <v>2752.583333333333</v>
      </c>
      <c r="X277" s="41">
        <v>0.45585638610947615</v>
      </c>
      <c r="Y277" s="190"/>
      <c r="Z277" s="46"/>
      <c r="AA277" s="46"/>
      <c r="AC277" s="415">
        <f t="shared" si="22"/>
        <v>2.1936733376371853</v>
      </c>
    </row>
    <row r="278" spans="1:30">
      <c r="A278" s="29" t="s">
        <v>5217</v>
      </c>
      <c r="B278" s="31" t="s">
        <v>4</v>
      </c>
      <c r="C278" s="17" t="s">
        <v>295</v>
      </c>
      <c r="D278" s="24" t="s">
        <v>296</v>
      </c>
      <c r="E278" s="23"/>
      <c r="F278" s="19">
        <v>3128</v>
      </c>
      <c r="G278" s="21">
        <v>4154</v>
      </c>
      <c r="H278" s="21">
        <v>2497</v>
      </c>
      <c r="I278" s="8">
        <f>VLOOKUP(C278,'202310-202403出荷数total2403220951'!B:F,5,0)</f>
        <v>1204</v>
      </c>
      <c r="J278" s="203">
        <f>VLOOKUP(C278,'出荷数2307～2406total241008110618'!B:F,5,0)</f>
        <v>2123</v>
      </c>
      <c r="K278" s="214">
        <f>VLOOKUP(C278,'出荷数2407-2506total250730101950'!B:F,5,0)</f>
        <v>2367</v>
      </c>
      <c r="L278" s="203">
        <f>VLOOKUP(C:C,total260724105509!B:F,5,0)</f>
        <v>1965</v>
      </c>
      <c r="M278" s="392"/>
      <c r="N278" s="8"/>
      <c r="O278" s="21">
        <f t="shared" si="28"/>
        <v>818.75</v>
      </c>
      <c r="P278" s="44">
        <v>2991</v>
      </c>
      <c r="Q278" s="44">
        <v>0</v>
      </c>
      <c r="R278" s="44">
        <v>0</v>
      </c>
      <c r="S278" s="44">
        <v>0</v>
      </c>
      <c r="T278" s="44">
        <v>0</v>
      </c>
      <c r="U278" s="45">
        <v>0</v>
      </c>
      <c r="V278" s="45">
        <v>2991</v>
      </c>
      <c r="W278" s="45">
        <v>2172.25</v>
      </c>
      <c r="X278" s="41">
        <v>0.65697091273821462</v>
      </c>
      <c r="Y278" s="190"/>
      <c r="Z278" s="46"/>
      <c r="AA278" s="46"/>
      <c r="AC278" s="415">
        <f t="shared" ref="AC278:AC315" si="29">SUM(P278,AA278)/L278</f>
        <v>1.5221374045801526</v>
      </c>
    </row>
    <row r="279" spans="1:30" s="402" customFormat="1">
      <c r="A279" s="29" t="s">
        <v>5218</v>
      </c>
      <c r="B279" s="407" t="s">
        <v>4</v>
      </c>
      <c r="C279" s="404" t="s">
        <v>349</v>
      </c>
      <c r="D279" s="405" t="s">
        <v>350</v>
      </c>
      <c r="E279" s="404"/>
      <c r="F279" s="395">
        <v>807</v>
      </c>
      <c r="G279" s="397">
        <v>965</v>
      </c>
      <c r="H279" s="397">
        <v>878</v>
      </c>
      <c r="I279" s="397">
        <f>VLOOKUP(C279,'202310-202403出荷数total2403220951'!B:F,5,0)</f>
        <v>264</v>
      </c>
      <c r="J279" s="397">
        <f>VLOOKUP(C279,'出荷数2307～2406total241008110618'!B:F,5,0)</f>
        <v>486</v>
      </c>
      <c r="K279" s="397">
        <f>VLOOKUP(C279,'出荷数2407-2506total250730101950'!B:F,5,0)</f>
        <v>678</v>
      </c>
      <c r="L279" s="397" t="e">
        <f>VLOOKUP(C:C,total260724105509!B:F,5,0)</f>
        <v>#N/A</v>
      </c>
      <c r="M279" s="398"/>
      <c r="N279" s="397"/>
      <c r="O279" s="397" t="e">
        <f t="shared" si="28"/>
        <v>#N/A</v>
      </c>
      <c r="P279" s="397">
        <v>0</v>
      </c>
      <c r="Q279" s="397">
        <v>0</v>
      </c>
      <c r="R279" s="397">
        <v>0</v>
      </c>
      <c r="S279" s="397">
        <v>0</v>
      </c>
      <c r="T279" s="397">
        <v>0</v>
      </c>
      <c r="U279" s="399">
        <v>0</v>
      </c>
      <c r="V279" s="399">
        <v>0</v>
      </c>
      <c r="W279" s="399" t="e">
        <v>#N/A</v>
      </c>
      <c r="X279" s="400" t="e">
        <v>#N/A</v>
      </c>
      <c r="Y279" s="190"/>
      <c r="Z279" s="401"/>
      <c r="AA279" s="401"/>
      <c r="AB279" s="406"/>
      <c r="AC279" s="420" t="e">
        <f t="shared" si="29"/>
        <v>#N/A</v>
      </c>
      <c r="AD279" s="406"/>
    </row>
    <row r="280" spans="1:30" ht="19.149999999999999" customHeight="1">
      <c r="A280" s="29" t="s">
        <v>5219</v>
      </c>
      <c r="B280" s="164" t="s">
        <v>4</v>
      </c>
      <c r="C280" s="165" t="s">
        <v>2882</v>
      </c>
      <c r="D280" s="242" t="s">
        <v>359</v>
      </c>
      <c r="E280" s="181"/>
      <c r="F280" s="183">
        <v>3004</v>
      </c>
      <c r="G280" s="184">
        <v>2368</v>
      </c>
      <c r="H280" s="21">
        <v>2446</v>
      </c>
      <c r="I280" s="8">
        <f>VLOOKUP(C280,'202310-202403出荷数total2403220951'!B:F,5,0)</f>
        <v>1141</v>
      </c>
      <c r="J280" s="203">
        <f>VLOOKUP(C280,'出荷数2307～2406total241008110618'!B:F,5,0)</f>
        <v>2240</v>
      </c>
      <c r="K280" s="214">
        <f>VLOOKUP(C280,'出荷数2407-2506total250730101950'!B:F,5,0)</f>
        <v>2295</v>
      </c>
      <c r="L280" s="203">
        <f>VLOOKUP(C:C,total260724105509!B:F,5,0)</f>
        <v>2544</v>
      </c>
      <c r="M280" s="392"/>
      <c r="N280" s="8"/>
      <c r="O280" s="21">
        <f t="shared" si="28"/>
        <v>1060</v>
      </c>
      <c r="P280" s="160">
        <v>645</v>
      </c>
      <c r="Q280" s="160">
        <v>0</v>
      </c>
      <c r="R280" s="44">
        <v>0</v>
      </c>
      <c r="S280" s="160">
        <v>0</v>
      </c>
      <c r="T280" s="160">
        <v>0</v>
      </c>
      <c r="U280" s="161">
        <v>0</v>
      </c>
      <c r="V280" s="45">
        <v>645</v>
      </c>
      <c r="W280" s="45">
        <v>-415</v>
      </c>
      <c r="X280" s="162">
        <v>3.9441860465116281</v>
      </c>
      <c r="Y280" s="412"/>
      <c r="Z280" s="163"/>
      <c r="AA280" s="163"/>
      <c r="AC280" s="415">
        <f t="shared" si="29"/>
        <v>0.25353773584905659</v>
      </c>
    </row>
    <row r="281" spans="1:30" s="9" customFormat="1">
      <c r="A281" s="29" t="s">
        <v>5220</v>
      </c>
      <c r="B281" s="193" t="s">
        <v>4</v>
      </c>
      <c r="C281" s="243" t="s">
        <v>1315</v>
      </c>
      <c r="D281" s="243" t="s">
        <v>1318</v>
      </c>
      <c r="E281" s="185"/>
      <c r="F281" s="185"/>
      <c r="G281" s="185"/>
      <c r="H281" s="21">
        <v>128</v>
      </c>
      <c r="I281" s="8">
        <f>VLOOKUP(C281,'202310-202403出荷数total2403220951'!B:F,5,0)</f>
        <v>43</v>
      </c>
      <c r="J281" s="203">
        <f>VLOOKUP(C281,'出荷数2307～2406total241008110618'!B:F,5,0)</f>
        <v>110</v>
      </c>
      <c r="K281" s="214">
        <f>VLOOKUP(C281,'出荷数2407-2506total250730101950'!B:F,5,0)</f>
        <v>140</v>
      </c>
      <c r="L281" s="203">
        <f>VLOOKUP(C:C,total260724105509!B:F,5,0)</f>
        <v>166</v>
      </c>
      <c r="M281" s="392"/>
      <c r="N281" s="8"/>
      <c r="O281" s="21">
        <f t="shared" si="28"/>
        <v>69.166666666666671</v>
      </c>
      <c r="P281" s="44">
        <v>148</v>
      </c>
      <c r="Q281" s="44">
        <v>0</v>
      </c>
      <c r="R281" s="44">
        <v>0</v>
      </c>
      <c r="S281" s="44">
        <v>0</v>
      </c>
      <c r="T281" s="44">
        <v>0</v>
      </c>
      <c r="U281" s="45">
        <v>0</v>
      </c>
      <c r="V281" s="45">
        <v>148</v>
      </c>
      <c r="W281" s="45">
        <v>78.833333333333329</v>
      </c>
      <c r="X281" s="41">
        <v>1.1216216216216217</v>
      </c>
      <c r="Z281" s="13"/>
      <c r="AA281" s="13"/>
      <c r="AB281" s="143"/>
      <c r="AC281" s="425">
        <f t="shared" si="29"/>
        <v>0.89156626506024095</v>
      </c>
      <c r="AD281" s="143"/>
    </row>
    <row r="282" spans="1:30" s="9" customFormat="1">
      <c r="A282" s="29" t="s">
        <v>5221</v>
      </c>
      <c r="B282" s="145" t="s">
        <v>4</v>
      </c>
      <c r="C282" s="185" t="s">
        <v>1316</v>
      </c>
      <c r="D282" s="186" t="s">
        <v>1318</v>
      </c>
      <c r="E282" s="187"/>
      <c r="F282" s="187"/>
      <c r="G282" s="148"/>
      <c r="H282" s="21">
        <v>36</v>
      </c>
      <c r="I282" s="8">
        <f>VLOOKUP(C282,'202310-202403出荷数total2403220951'!B:F,5,0)</f>
        <v>152</v>
      </c>
      <c r="J282" s="203">
        <f>VLOOKUP(C282,'出荷数2307～2406total241008110618'!B:F,5,0)</f>
        <v>193</v>
      </c>
      <c r="K282" s="214">
        <f>VLOOKUP(C282,'出荷数2407-2506total250730101950'!B:F,5,0)</f>
        <v>245</v>
      </c>
      <c r="L282" s="203">
        <f>VLOOKUP(C:C,total260724105509!B:F,5,0)</f>
        <v>234</v>
      </c>
      <c r="M282" s="392"/>
      <c r="N282" s="8"/>
      <c r="O282" s="21">
        <f t="shared" si="28"/>
        <v>97.5</v>
      </c>
      <c r="P282" s="44">
        <v>351</v>
      </c>
      <c r="Q282" s="44">
        <v>0</v>
      </c>
      <c r="R282" s="44">
        <v>0</v>
      </c>
      <c r="S282" s="44">
        <v>0</v>
      </c>
      <c r="T282" s="44">
        <v>0</v>
      </c>
      <c r="U282" s="45">
        <v>0</v>
      </c>
      <c r="V282" s="45">
        <v>351</v>
      </c>
      <c r="W282" s="45">
        <v>253.5</v>
      </c>
      <c r="X282" s="41">
        <v>0.66666666666666663</v>
      </c>
      <c r="Z282" s="13"/>
      <c r="AA282" s="13"/>
      <c r="AB282" s="143"/>
      <c r="AC282" s="425">
        <f t="shared" si="29"/>
        <v>1.5</v>
      </c>
      <c r="AD282" s="143"/>
    </row>
    <row r="283" spans="1:30" s="9" customFormat="1">
      <c r="A283" s="29" t="s">
        <v>5222</v>
      </c>
      <c r="B283" s="145" t="s">
        <v>4</v>
      </c>
      <c r="C283" s="186" t="s">
        <v>1317</v>
      </c>
      <c r="D283" s="186" t="s">
        <v>1318</v>
      </c>
      <c r="E283" s="187"/>
      <c r="F283" s="187"/>
      <c r="G283" s="148"/>
      <c r="H283" s="21">
        <v>890</v>
      </c>
      <c r="I283" s="8">
        <f>VLOOKUP(C283,'202310-202403出荷数total2403220951'!B:F,5,0)</f>
        <v>323</v>
      </c>
      <c r="J283" s="203">
        <f>VLOOKUP(C283,'出荷数2307～2406total241008110618'!B:F,5,0)</f>
        <v>642</v>
      </c>
      <c r="K283" s="214">
        <f>VLOOKUP(C283,'出荷数2407-2506total250730101950'!B:F,5,0)</f>
        <v>519</v>
      </c>
      <c r="L283" s="203">
        <f>VLOOKUP(C:C,total260724105509!B:F,5,0)</f>
        <v>341</v>
      </c>
      <c r="M283" s="392"/>
      <c r="N283" s="8"/>
      <c r="O283" s="21">
        <f t="shared" si="28"/>
        <v>142.08333333333334</v>
      </c>
      <c r="P283" s="44">
        <v>429</v>
      </c>
      <c r="Q283" s="44">
        <v>0</v>
      </c>
      <c r="R283" s="44">
        <v>0</v>
      </c>
      <c r="S283" s="44">
        <v>0</v>
      </c>
      <c r="T283" s="44">
        <v>180</v>
      </c>
      <c r="U283" s="45">
        <v>-180</v>
      </c>
      <c r="V283" s="45">
        <v>249</v>
      </c>
      <c r="W283" s="45">
        <v>106.91666666666666</v>
      </c>
      <c r="X283" s="41">
        <v>0.79487179487179482</v>
      </c>
      <c r="Z283" s="13"/>
      <c r="AA283" s="13"/>
      <c r="AB283" s="143"/>
      <c r="AC283" s="425">
        <f t="shared" si="29"/>
        <v>1.2580645161290323</v>
      </c>
      <c r="AD283" s="143"/>
    </row>
    <row r="284" spans="1:30" s="231" customFormat="1">
      <c r="A284" s="29" t="s">
        <v>5223</v>
      </c>
      <c r="B284" s="224" t="s">
        <v>4</v>
      </c>
      <c r="C284" s="295" t="s">
        <v>2876</v>
      </c>
      <c r="D284" s="295" t="s">
        <v>2877</v>
      </c>
      <c r="E284" s="296"/>
      <c r="F284" s="296"/>
      <c r="G284" s="227"/>
      <c r="H284" s="227">
        <v>283</v>
      </c>
      <c r="I284" s="227">
        <f>VLOOKUP(C284,'202310-202403出荷数total2403220951'!B:F,5,0)</f>
        <v>240</v>
      </c>
      <c r="J284" s="227">
        <f>VLOOKUP(C284,'出荷数2307～2406total241008110618'!B:F,5,0)</f>
        <v>1210</v>
      </c>
      <c r="K284" s="227">
        <f>VLOOKUP(C284,'出荷数2407-2506total250730101950'!B:F,5,0)</f>
        <v>612</v>
      </c>
      <c r="L284" s="203">
        <f>VLOOKUP(C:C,total260724105509!B:F,5,0)</f>
        <v>207</v>
      </c>
      <c r="M284" s="392" t="str">
        <f>VLOOKUP(C:C,処分売価!A:P,15,0)</f>
        <v>処分品</v>
      </c>
      <c r="N284" s="297">
        <v>1000</v>
      </c>
      <c r="O284" s="227">
        <f t="shared" si="28"/>
        <v>86.25</v>
      </c>
      <c r="P284" s="227">
        <v>4109</v>
      </c>
      <c r="Q284" s="227">
        <v>160</v>
      </c>
      <c r="R284" s="227">
        <v>0</v>
      </c>
      <c r="S284" s="227">
        <v>0</v>
      </c>
      <c r="T284" s="227">
        <v>160</v>
      </c>
      <c r="U284" s="228">
        <v>0</v>
      </c>
      <c r="V284" s="228">
        <v>3949</v>
      </c>
      <c r="W284" s="228">
        <v>3862.75</v>
      </c>
      <c r="X284" s="229">
        <v>5.0377220734972014E-2</v>
      </c>
      <c r="Y284" s="9"/>
      <c r="Z284" s="298"/>
      <c r="AA284" s="298"/>
      <c r="AB284" s="232"/>
      <c r="AC284" s="426">
        <f t="shared" si="29"/>
        <v>19.85024154589372</v>
      </c>
      <c r="AD284" s="232"/>
    </row>
    <row r="285" spans="1:30">
      <c r="A285" s="29" t="s">
        <v>5224</v>
      </c>
      <c r="B285" s="30" t="s">
        <v>4</v>
      </c>
      <c r="C285" s="49" t="s">
        <v>2878</v>
      </c>
      <c r="D285" s="49" t="s">
        <v>2946</v>
      </c>
      <c r="E285" s="50"/>
      <c r="F285" s="50"/>
      <c r="G285" s="8"/>
      <c r="H285" s="21">
        <v>0</v>
      </c>
      <c r="I285" s="213">
        <f>VLOOKUP(C285,'202310-202403出荷数total2403220951'!B:F,5,0)</f>
        <v>1638</v>
      </c>
      <c r="J285" s="203">
        <f>VLOOKUP(C285,'出荷数2307～2406total241008110618'!B:F,5,0)</f>
        <v>1898</v>
      </c>
      <c r="K285" s="214">
        <f>VLOOKUP(C285,'出荷数2407-2506total250730101950'!B:F,5,0)</f>
        <v>1374</v>
      </c>
      <c r="L285" s="203">
        <f>VLOOKUP(C:C,total260724105509!B:F,5,0)</f>
        <v>2196</v>
      </c>
      <c r="M285" s="392" t="str">
        <f>VLOOKUP(C:C,処分売価!A:P,15,0)</f>
        <v>処分品</v>
      </c>
      <c r="N285" s="211">
        <v>1000</v>
      </c>
      <c r="O285" s="8">
        <f t="shared" si="28"/>
        <v>915</v>
      </c>
      <c r="P285" s="44">
        <v>3565</v>
      </c>
      <c r="Q285" s="44">
        <v>0</v>
      </c>
      <c r="R285" s="44">
        <v>0</v>
      </c>
      <c r="S285" s="44">
        <v>0</v>
      </c>
      <c r="T285" s="44">
        <v>0</v>
      </c>
      <c r="U285" s="45">
        <v>0</v>
      </c>
      <c r="V285" s="45">
        <v>3565</v>
      </c>
      <c r="W285" s="45">
        <v>2650</v>
      </c>
      <c r="X285" s="41">
        <v>0.61598877980364652</v>
      </c>
      <c r="Y285" s="9"/>
      <c r="Z285" s="13"/>
      <c r="AA285" s="13"/>
      <c r="AC285" s="415">
        <f t="shared" si="29"/>
        <v>1.6234061930783241</v>
      </c>
    </row>
    <row r="286" spans="1:30">
      <c r="A286" s="29" t="s">
        <v>5225</v>
      </c>
      <c r="B286" s="30" t="s">
        <v>4</v>
      </c>
      <c r="C286" s="49" t="s">
        <v>2961</v>
      </c>
      <c r="D286" s="49" t="s">
        <v>2963</v>
      </c>
      <c r="E286" s="50"/>
      <c r="F286" s="50"/>
      <c r="G286" s="8"/>
      <c r="H286" s="21">
        <v>0</v>
      </c>
      <c r="I286" s="8">
        <f>VLOOKUP(C286,'202310-202403出荷数total2403220951'!B:F,5,0)</f>
        <v>247</v>
      </c>
      <c r="J286" s="203">
        <f>VLOOKUP(C286,'出荷数2307～2406total241008110618'!B:F,5,0)</f>
        <v>1941</v>
      </c>
      <c r="K286" s="214">
        <f>VLOOKUP(C286,'出荷数2407-2506total250730101950'!B:F,5,0)</f>
        <v>1898</v>
      </c>
      <c r="L286" s="203">
        <f>VLOOKUP(C:C,total260724105509!B:F,5,0)</f>
        <v>806</v>
      </c>
      <c r="M286" s="392"/>
      <c r="N286" s="211">
        <v>2000</v>
      </c>
      <c r="O286" s="8">
        <f t="shared" si="28"/>
        <v>335.83333333333337</v>
      </c>
      <c r="P286" s="44">
        <v>3022</v>
      </c>
      <c r="Q286" s="44">
        <v>605</v>
      </c>
      <c r="R286" s="44">
        <v>0</v>
      </c>
      <c r="S286" s="44">
        <v>0</v>
      </c>
      <c r="T286" s="44">
        <v>685</v>
      </c>
      <c r="U286" s="45">
        <v>-80</v>
      </c>
      <c r="V286" s="45">
        <v>2337</v>
      </c>
      <c r="W286" s="45">
        <v>2001.1666666666665</v>
      </c>
      <c r="X286" s="41">
        <v>0.26671078755790867</v>
      </c>
      <c r="Y286" s="9"/>
      <c r="Z286" s="13"/>
      <c r="AA286" s="13"/>
      <c r="AC286" s="415">
        <f t="shared" si="29"/>
        <v>3.7493796526054592</v>
      </c>
    </row>
    <row r="287" spans="1:30">
      <c r="A287" s="29" t="s">
        <v>5226</v>
      </c>
      <c r="B287" s="30" t="s">
        <v>4</v>
      </c>
      <c r="C287" s="49" t="s">
        <v>3916</v>
      </c>
      <c r="D287" s="49" t="s">
        <v>2963</v>
      </c>
      <c r="E287" s="50"/>
      <c r="F287" s="50"/>
      <c r="G287" s="8"/>
      <c r="H287" s="21"/>
      <c r="I287" s="8"/>
      <c r="J287" s="203">
        <f>VLOOKUP(C287,'出荷数2307～2406total241008110618'!B:F,5,0)</f>
        <v>288</v>
      </c>
      <c r="K287" s="214">
        <f>VLOOKUP(C287,'出荷数2407-2506total250730101950'!B:F,5,0)</f>
        <v>1753</v>
      </c>
      <c r="L287" s="203">
        <f>VLOOKUP(C:C,total260724105509!B:F,5,0)</f>
        <v>186</v>
      </c>
      <c r="M287" s="392"/>
      <c r="N287" s="8"/>
      <c r="O287" s="21">
        <f t="shared" si="28"/>
        <v>77.5</v>
      </c>
      <c r="P287" s="44">
        <v>697</v>
      </c>
      <c r="Q287" s="44">
        <v>0</v>
      </c>
      <c r="R287" s="44">
        <v>0</v>
      </c>
      <c r="S287" s="44">
        <v>0</v>
      </c>
      <c r="T287" s="44">
        <v>0</v>
      </c>
      <c r="U287" s="45">
        <v>0</v>
      </c>
      <c r="V287" s="45">
        <v>697</v>
      </c>
      <c r="W287" s="45">
        <v>619.5</v>
      </c>
      <c r="X287" s="41">
        <v>0.26685796269727402</v>
      </c>
      <c r="Y287" s="9"/>
      <c r="Z287" s="13"/>
      <c r="AA287" s="13"/>
      <c r="AC287" s="415">
        <f t="shared" si="29"/>
        <v>3.747311827956989</v>
      </c>
    </row>
    <row r="288" spans="1:30">
      <c r="A288" s="29" t="s">
        <v>5227</v>
      </c>
      <c r="B288" s="30" t="s">
        <v>4</v>
      </c>
      <c r="C288" s="49" t="s">
        <v>4238</v>
      </c>
      <c r="D288" s="49" t="s">
        <v>4239</v>
      </c>
      <c r="E288" s="50"/>
      <c r="F288" s="50"/>
      <c r="G288" s="8"/>
      <c r="H288" s="21">
        <v>0</v>
      </c>
      <c r="I288" s="8" t="e">
        <f>VLOOKUP(C288,'202310-202403出荷数total2403220951'!B:F,5,0)</f>
        <v>#N/A</v>
      </c>
      <c r="J288" s="203" t="e">
        <f>VLOOKUP(C288,'出荷数2307～2406total241008110618'!B:F,5,0)</f>
        <v>#N/A</v>
      </c>
      <c r="K288" s="214" t="e">
        <f>VLOOKUP(C288,'出荷数2407-2506total250730101950'!B:F,5,0)</f>
        <v>#N/A</v>
      </c>
      <c r="L288" s="203">
        <f>VLOOKUP(C:C,total260724105509!B:F,5,0)</f>
        <v>482</v>
      </c>
      <c r="M288" s="392"/>
      <c r="N288" s="213">
        <v>1500</v>
      </c>
      <c r="O288" s="211">
        <v>1500</v>
      </c>
      <c r="P288" s="44">
        <v>2250</v>
      </c>
      <c r="Q288" s="44">
        <v>200</v>
      </c>
      <c r="R288" s="44">
        <v>0</v>
      </c>
      <c r="S288" s="44">
        <v>0</v>
      </c>
      <c r="T288" s="44">
        <v>1500</v>
      </c>
      <c r="U288" s="45">
        <v>-1300</v>
      </c>
      <c r="V288" s="45">
        <v>750</v>
      </c>
      <c r="W288" s="45">
        <v>-750</v>
      </c>
      <c r="X288" s="41">
        <v>0.21422222222222223</v>
      </c>
      <c r="Y288" s="9"/>
      <c r="Z288" s="13"/>
      <c r="AA288" s="13"/>
      <c r="AC288" s="415">
        <f t="shared" si="29"/>
        <v>4.6680497925311206</v>
      </c>
    </row>
    <row r="289" spans="1:29">
      <c r="A289" s="29" t="s">
        <v>5228</v>
      </c>
      <c r="B289" s="30" t="s">
        <v>4</v>
      </c>
      <c r="C289" s="49" t="s">
        <v>4246</v>
      </c>
      <c r="D289" s="49" t="s">
        <v>4247</v>
      </c>
      <c r="E289" s="50"/>
      <c r="F289" s="50"/>
      <c r="G289" s="8"/>
      <c r="H289" s="21"/>
      <c r="I289" s="8" t="e">
        <f>VLOOKUP(C289,'202310-202403出荷数total2403220951'!B:F,5,0)</f>
        <v>#N/A</v>
      </c>
      <c r="J289" s="203" t="e">
        <f>VLOOKUP(C289,'出荷数2307～2406total241008110618'!B:F,5,0)</f>
        <v>#N/A</v>
      </c>
      <c r="K289" s="214" t="e">
        <f>VLOOKUP(C289,'出荷数2407-2506total250730101950'!B:F,5,0)</f>
        <v>#N/A</v>
      </c>
      <c r="L289" s="203">
        <f>VLOOKUP(C:C,total260724105509!B:F,5,0)</f>
        <v>1187</v>
      </c>
      <c r="M289" s="392"/>
      <c r="N289" s="213">
        <v>1500</v>
      </c>
      <c r="O289" s="211">
        <v>1500</v>
      </c>
      <c r="P289" s="44">
        <v>1750</v>
      </c>
      <c r="Q289" s="44">
        <v>0</v>
      </c>
      <c r="R289" s="44">
        <v>3000</v>
      </c>
      <c r="S289" s="44">
        <v>0</v>
      </c>
      <c r="T289" s="44">
        <v>100</v>
      </c>
      <c r="U289" s="45">
        <v>-100</v>
      </c>
      <c r="V289" s="45">
        <v>4650</v>
      </c>
      <c r="W289" s="45">
        <v>3150</v>
      </c>
      <c r="X289" s="41">
        <v>0.67828571428571427</v>
      </c>
      <c r="Y289" s="9"/>
      <c r="Z289" s="13"/>
      <c r="AA289" s="13"/>
      <c r="AC289" s="415">
        <f t="shared" si="29"/>
        <v>1.4743049705139006</v>
      </c>
    </row>
    <row r="290" spans="1:29">
      <c r="A290" s="29" t="s">
        <v>5229</v>
      </c>
      <c r="B290" s="30" t="s">
        <v>4</v>
      </c>
      <c r="C290" s="49" t="s">
        <v>4374</v>
      </c>
      <c r="D290" s="49" t="s">
        <v>4375</v>
      </c>
      <c r="E290" s="50"/>
      <c r="F290" s="50"/>
      <c r="G290" s="8"/>
      <c r="H290" s="21"/>
      <c r="I290" s="8" t="e">
        <f>VLOOKUP(C290,'202310-202403出荷数total2403220951'!B:F,5,0)</f>
        <v>#N/A</v>
      </c>
      <c r="J290" s="203" t="e">
        <f>VLOOKUP(C290,'出荷数2307～2406total241008110618'!B:F,5,0)</f>
        <v>#N/A</v>
      </c>
      <c r="K290" s="214" t="e">
        <f>VLOOKUP(C290,'出荷数2407-2506total250730101950'!B:F,5,0)</f>
        <v>#N/A</v>
      </c>
      <c r="L290" s="203">
        <f>VLOOKUP(C:C,total260724105509!B:F,5,0)</f>
        <v>193</v>
      </c>
      <c r="M290" s="392"/>
      <c r="N290" s="8"/>
      <c r="O290" s="213">
        <v>1500</v>
      </c>
      <c r="P290" s="44">
        <v>2668</v>
      </c>
      <c r="Q290" s="44">
        <v>1900</v>
      </c>
      <c r="R290" s="44">
        <v>3000</v>
      </c>
      <c r="S290" s="44">
        <v>0</v>
      </c>
      <c r="T290" s="44">
        <v>1900</v>
      </c>
      <c r="U290" s="45">
        <v>0</v>
      </c>
      <c r="V290" s="45">
        <v>3768</v>
      </c>
      <c r="W290" s="45">
        <v>2268</v>
      </c>
      <c r="X290" s="41">
        <v>7.233883058470765E-2</v>
      </c>
      <c r="Y290" s="9">
        <v>1800</v>
      </c>
      <c r="Z290" s="13"/>
      <c r="AA290" s="13"/>
      <c r="AC290" s="415">
        <f t="shared" si="29"/>
        <v>13.823834196891191</v>
      </c>
    </row>
    <row r="291" spans="1:29">
      <c r="A291" s="29" t="s">
        <v>5230</v>
      </c>
      <c r="B291" s="30" t="s">
        <v>4</v>
      </c>
      <c r="C291" s="49" t="s">
        <v>4493</v>
      </c>
      <c r="D291" s="49" t="s">
        <v>4494</v>
      </c>
      <c r="E291" s="50"/>
      <c r="F291" s="50"/>
      <c r="G291" s="8"/>
      <c r="H291" s="21"/>
      <c r="I291" s="8" t="e">
        <f>VLOOKUP(C291,'202310-202403出荷数total2403220951'!B:F,5,0)</f>
        <v>#N/A</v>
      </c>
      <c r="J291" s="203" t="e">
        <f>VLOOKUP(C291,'出荷数2307～2406total241008110618'!B:F,5,0)</f>
        <v>#N/A</v>
      </c>
      <c r="K291" s="214">
        <f>VLOOKUP(C291,'出荷数2407-2506total250730101950'!B:F,5,0)</f>
        <v>1347</v>
      </c>
      <c r="L291" s="203">
        <f>VLOOKUP(C:C,total260724105509!B:F,5,0)</f>
        <v>1801</v>
      </c>
      <c r="M291" s="392"/>
      <c r="N291" s="8"/>
      <c r="O291" s="8">
        <f t="shared" ref="O291" si="30">L291/12*5</f>
        <v>750.41666666666674</v>
      </c>
      <c r="P291" s="44">
        <v>2927</v>
      </c>
      <c r="Q291" s="44">
        <v>0</v>
      </c>
      <c r="R291" s="44">
        <v>0</v>
      </c>
      <c r="S291" s="44">
        <v>0</v>
      </c>
      <c r="T291" s="44">
        <v>0</v>
      </c>
      <c r="U291" s="45">
        <v>0</v>
      </c>
      <c r="V291" s="45">
        <v>2927</v>
      </c>
      <c r="W291" s="45">
        <v>2176.583333333333</v>
      </c>
      <c r="X291" s="41">
        <v>0.61530577382985996</v>
      </c>
      <c r="Y291" s="9"/>
      <c r="Z291" s="13"/>
      <c r="AA291" s="13"/>
      <c r="AC291" s="415">
        <f t="shared" si="29"/>
        <v>1.6252082176568574</v>
      </c>
    </row>
    <row r="292" spans="1:29">
      <c r="A292" s="29"/>
      <c r="B292" s="2"/>
      <c r="C292" s="49"/>
      <c r="D292" s="49"/>
      <c r="E292" s="50"/>
      <c r="F292" s="50"/>
      <c r="G292" s="8"/>
      <c r="H292" s="21"/>
      <c r="I292" s="8" t="e">
        <f>VLOOKUP(C292,'202310-202403出荷数total2403220951'!B:F,5,0)</f>
        <v>#N/A</v>
      </c>
      <c r="J292" s="203" t="e">
        <f>VLOOKUP(C292,'出荷数2307～2406total241008110618'!B:F,5,0)</f>
        <v>#N/A</v>
      </c>
      <c r="K292" s="214" t="e">
        <f>VLOOKUP(C292,'出荷数2407-2506total250730101950'!B:F,5,0)</f>
        <v>#N/A</v>
      </c>
      <c r="L292" s="203" t="e">
        <f>VLOOKUP(C:C,total260724105509!B:F,5,0)</f>
        <v>#N/A</v>
      </c>
      <c r="M292" s="392"/>
      <c r="N292" s="8"/>
      <c r="O292" s="8"/>
      <c r="P292" s="44">
        <v>0</v>
      </c>
      <c r="Q292" s="44">
        <v>0</v>
      </c>
      <c r="R292" s="44">
        <v>0</v>
      </c>
      <c r="S292" s="44">
        <v>0</v>
      </c>
      <c r="T292" s="44">
        <v>0</v>
      </c>
      <c r="U292" s="45">
        <v>0</v>
      </c>
      <c r="V292" s="45">
        <v>0</v>
      </c>
      <c r="W292" s="45">
        <v>0</v>
      </c>
      <c r="X292" s="41" t="e">
        <v>#N/A</v>
      </c>
      <c r="Y292" s="9"/>
      <c r="Z292" s="13"/>
      <c r="AA292" s="13"/>
      <c r="AC292" s="415" t="e">
        <f t="shared" si="29"/>
        <v>#N/A</v>
      </c>
    </row>
    <row r="293" spans="1:29">
      <c r="A293" s="29"/>
      <c r="B293" s="2"/>
      <c r="C293" s="49"/>
      <c r="D293" s="49"/>
      <c r="E293" s="50"/>
      <c r="F293" s="50"/>
      <c r="G293" s="8"/>
      <c r="H293" s="21"/>
      <c r="I293" s="8" t="e">
        <f>VLOOKUP(C293,'202310-202403出荷数total2403220951'!B:F,5,0)</f>
        <v>#N/A</v>
      </c>
      <c r="J293" s="203" t="e">
        <f>VLOOKUP(C293,'出荷数2307～2406total241008110618'!B:F,5,0)</f>
        <v>#N/A</v>
      </c>
      <c r="K293" s="214" t="e">
        <f>VLOOKUP(C293,'出荷数2407-2506total250730101950'!B:F,5,0)</f>
        <v>#N/A</v>
      </c>
      <c r="L293" s="203" t="e">
        <f>VLOOKUP(C:C,total260724105509!B:F,5,0)</f>
        <v>#N/A</v>
      </c>
      <c r="M293" s="392"/>
      <c r="N293" s="8"/>
      <c r="O293" s="8"/>
      <c r="P293" s="44">
        <v>0</v>
      </c>
      <c r="Q293" s="44">
        <v>0</v>
      </c>
      <c r="R293" s="44">
        <v>0</v>
      </c>
      <c r="S293" s="44">
        <v>0</v>
      </c>
      <c r="T293" s="44">
        <v>0</v>
      </c>
      <c r="U293" s="45">
        <v>0</v>
      </c>
      <c r="V293" s="45">
        <v>0</v>
      </c>
      <c r="W293" s="45">
        <v>0</v>
      </c>
      <c r="X293" s="41" t="e">
        <v>#N/A</v>
      </c>
      <c r="Y293" s="9"/>
      <c r="Z293" s="13"/>
      <c r="AA293" s="13"/>
      <c r="AC293" s="415" t="e">
        <f t="shared" si="29"/>
        <v>#N/A</v>
      </c>
    </row>
    <row r="294" spans="1:29">
      <c r="A294" s="29"/>
      <c r="B294" s="2"/>
      <c r="C294" s="49"/>
      <c r="D294" s="49"/>
      <c r="E294" s="50"/>
      <c r="F294" s="50"/>
      <c r="G294" s="8"/>
      <c r="H294" s="21"/>
      <c r="I294" s="8"/>
      <c r="J294" s="203" t="e">
        <f>VLOOKUP(C294,'出荷数2307～2406total241008110618'!B:F,5,0)</f>
        <v>#N/A</v>
      </c>
      <c r="K294" s="214" t="e">
        <f>VLOOKUP(C294,'出荷数2407-2506total250730101950'!B:F,5,0)</f>
        <v>#N/A</v>
      </c>
      <c r="L294" s="203" t="e">
        <f>VLOOKUP(C:C,total260724105509!B:F,5,0)</f>
        <v>#N/A</v>
      </c>
      <c r="M294" s="392"/>
      <c r="N294" s="8"/>
      <c r="O294" s="8"/>
      <c r="P294" s="44">
        <v>0</v>
      </c>
      <c r="Q294" s="44">
        <v>0</v>
      </c>
      <c r="R294" s="44">
        <v>0</v>
      </c>
      <c r="S294" s="44">
        <v>0</v>
      </c>
      <c r="T294" s="44">
        <v>0</v>
      </c>
      <c r="U294" s="45">
        <v>0</v>
      </c>
      <c r="V294" s="45">
        <v>0</v>
      </c>
      <c r="W294" s="45">
        <v>0</v>
      </c>
      <c r="X294" s="41" t="e">
        <v>#N/A</v>
      </c>
      <c r="Y294" s="9"/>
      <c r="Z294" s="13"/>
      <c r="AA294" s="13"/>
      <c r="AC294" s="415" t="e">
        <f t="shared" si="29"/>
        <v>#N/A</v>
      </c>
    </row>
    <row r="295" spans="1:29">
      <c r="A295" s="29"/>
      <c r="B295" s="2"/>
      <c r="C295" s="49"/>
      <c r="D295" s="49"/>
      <c r="E295" s="50"/>
      <c r="F295" s="50"/>
      <c r="G295" s="8"/>
      <c r="H295" s="21"/>
      <c r="I295" s="8"/>
      <c r="J295" s="203" t="e">
        <f>VLOOKUP(C295,'出荷数2307～2406total241008110618'!B:F,5,0)</f>
        <v>#N/A</v>
      </c>
      <c r="K295" s="214" t="e">
        <f>VLOOKUP(C295,'出荷数2407-2506total250730101950'!B:F,5,0)</f>
        <v>#N/A</v>
      </c>
      <c r="L295" s="203" t="e">
        <f>VLOOKUP(C:C,total260724105509!B:F,5,0)</f>
        <v>#N/A</v>
      </c>
      <c r="M295" s="392"/>
      <c r="N295" s="8"/>
      <c r="O295" s="8"/>
      <c r="P295" s="44">
        <v>0</v>
      </c>
      <c r="Q295" s="44">
        <v>0</v>
      </c>
      <c r="R295" s="44">
        <v>0</v>
      </c>
      <c r="S295" s="44">
        <v>0</v>
      </c>
      <c r="T295" s="44">
        <v>0</v>
      </c>
      <c r="U295" s="45">
        <v>0</v>
      </c>
      <c r="V295" s="45">
        <v>0</v>
      </c>
      <c r="W295" s="45">
        <v>0</v>
      </c>
      <c r="X295" s="41" t="e">
        <v>#N/A</v>
      </c>
      <c r="Y295" s="9"/>
      <c r="Z295" s="13"/>
      <c r="AA295" s="13"/>
      <c r="AC295" s="415" t="e">
        <f t="shared" si="29"/>
        <v>#N/A</v>
      </c>
    </row>
    <row r="296" spans="1:29">
      <c r="A296" s="29"/>
      <c r="B296" s="2"/>
      <c r="C296" s="49"/>
      <c r="D296" s="49"/>
      <c r="E296" s="50"/>
      <c r="F296" s="50"/>
      <c r="G296" s="8"/>
      <c r="H296" s="21"/>
      <c r="I296" s="8"/>
      <c r="J296" s="203" t="e">
        <f>VLOOKUP(C296,'出荷数2307～2406total241008110618'!B:F,5,0)</f>
        <v>#N/A</v>
      </c>
      <c r="K296" s="214" t="e">
        <f>VLOOKUP(C296,'出荷数2407-2506total250730101950'!B:F,5,0)</f>
        <v>#N/A</v>
      </c>
      <c r="L296" s="203" t="e">
        <f>VLOOKUP(C:C,total260724105509!B:F,5,0)</f>
        <v>#N/A</v>
      </c>
      <c r="M296" s="392"/>
      <c r="N296" s="8"/>
      <c r="O296" s="8"/>
      <c r="P296" s="44">
        <v>0</v>
      </c>
      <c r="Q296" s="44">
        <v>0</v>
      </c>
      <c r="R296" s="44">
        <v>0</v>
      </c>
      <c r="S296" s="44">
        <v>0</v>
      </c>
      <c r="T296" s="44">
        <v>0</v>
      </c>
      <c r="U296" s="45">
        <v>0</v>
      </c>
      <c r="V296" s="45">
        <v>0</v>
      </c>
      <c r="W296" s="45">
        <v>0</v>
      </c>
      <c r="X296" s="41" t="e">
        <v>#N/A</v>
      </c>
      <c r="Y296" s="9"/>
      <c r="Z296" s="13"/>
      <c r="AA296" s="13"/>
      <c r="AC296" s="415" t="e">
        <f t="shared" si="29"/>
        <v>#N/A</v>
      </c>
    </row>
    <row r="297" spans="1:29">
      <c r="A297" s="29"/>
      <c r="B297" s="2"/>
      <c r="C297" s="49"/>
      <c r="D297" s="49"/>
      <c r="E297" s="50"/>
      <c r="F297" s="50"/>
      <c r="G297" s="8"/>
      <c r="H297" s="21"/>
      <c r="I297" s="8"/>
      <c r="J297" s="203" t="e">
        <f>VLOOKUP(C297,'出荷数2307～2406total241008110618'!B:F,5,0)</f>
        <v>#N/A</v>
      </c>
      <c r="K297" s="214" t="e">
        <f>VLOOKUP(C297,'出荷数2407-2506total250730101950'!B:F,5,0)</f>
        <v>#N/A</v>
      </c>
      <c r="L297" s="203" t="e">
        <f>VLOOKUP(C:C,total260724105509!B:F,5,0)</f>
        <v>#N/A</v>
      </c>
      <c r="M297" s="392"/>
      <c r="N297" s="8"/>
      <c r="O297" s="8"/>
      <c r="P297" s="44">
        <v>0</v>
      </c>
      <c r="Q297" s="44">
        <v>0</v>
      </c>
      <c r="R297" s="44">
        <v>0</v>
      </c>
      <c r="S297" s="44">
        <v>0</v>
      </c>
      <c r="T297" s="44">
        <v>0</v>
      </c>
      <c r="U297" s="45">
        <v>0</v>
      </c>
      <c r="V297" s="45">
        <v>0</v>
      </c>
      <c r="W297" s="45">
        <v>0</v>
      </c>
      <c r="X297" s="41" t="e">
        <v>#N/A</v>
      </c>
      <c r="Y297" s="9"/>
      <c r="Z297" s="13"/>
      <c r="AA297" s="13"/>
      <c r="AC297" s="415" t="e">
        <f t="shared" si="29"/>
        <v>#N/A</v>
      </c>
    </row>
    <row r="298" spans="1:29">
      <c r="A298" s="29"/>
      <c r="B298" s="2"/>
      <c r="C298" s="49"/>
      <c r="D298" s="49"/>
      <c r="E298" s="50"/>
      <c r="F298" s="50"/>
      <c r="G298" s="8"/>
      <c r="H298" s="21"/>
      <c r="I298" s="8"/>
      <c r="J298" s="203" t="e">
        <f>VLOOKUP(C298,'出荷数2307～2406total241008110618'!B:F,5,0)</f>
        <v>#N/A</v>
      </c>
      <c r="K298" s="214" t="e">
        <f>VLOOKUP(C298,'出荷数2407-2506total250730101950'!B:F,5,0)</f>
        <v>#N/A</v>
      </c>
      <c r="L298" s="203" t="e">
        <f>VLOOKUP(C:C,total260724105509!B:F,5,0)</f>
        <v>#N/A</v>
      </c>
      <c r="M298" s="392"/>
      <c r="N298" s="8"/>
      <c r="O298" s="8"/>
      <c r="P298" s="44">
        <v>0</v>
      </c>
      <c r="Q298" s="44">
        <v>0</v>
      </c>
      <c r="R298" s="44">
        <v>0</v>
      </c>
      <c r="S298" s="44">
        <v>0</v>
      </c>
      <c r="T298" s="44">
        <v>0</v>
      </c>
      <c r="U298" s="45">
        <v>0</v>
      </c>
      <c r="V298" s="45">
        <v>0</v>
      </c>
      <c r="W298" s="45">
        <v>0</v>
      </c>
      <c r="X298" s="41" t="e">
        <v>#N/A</v>
      </c>
      <c r="Y298" s="9"/>
      <c r="Z298" s="13"/>
      <c r="AA298" s="13"/>
      <c r="AC298" s="415" t="e">
        <f t="shared" si="29"/>
        <v>#N/A</v>
      </c>
    </row>
    <row r="299" spans="1:29">
      <c r="A299" s="29"/>
      <c r="B299" s="2"/>
      <c r="C299" s="49"/>
      <c r="D299" s="49"/>
      <c r="E299" s="50"/>
      <c r="F299" s="50"/>
      <c r="G299" s="8"/>
      <c r="H299" s="21"/>
      <c r="I299" s="8"/>
      <c r="J299" s="203" t="e">
        <f>VLOOKUP(C299,'出荷数2307～2406total241008110618'!B:F,5,0)</f>
        <v>#N/A</v>
      </c>
      <c r="K299" s="214" t="e">
        <f>VLOOKUP(C299,'出荷数2407-2506total250730101950'!B:F,5,0)</f>
        <v>#N/A</v>
      </c>
      <c r="L299" s="203" t="e">
        <f>VLOOKUP(C:C,total260724105509!B:F,5,0)</f>
        <v>#N/A</v>
      </c>
      <c r="M299" s="392"/>
      <c r="N299" s="8"/>
      <c r="O299" s="8"/>
      <c r="P299" s="44">
        <v>0</v>
      </c>
      <c r="Q299" s="44">
        <v>0</v>
      </c>
      <c r="R299" s="44">
        <v>0</v>
      </c>
      <c r="S299" s="44">
        <v>0</v>
      </c>
      <c r="T299" s="44">
        <v>0</v>
      </c>
      <c r="U299" s="45">
        <v>0</v>
      </c>
      <c r="V299" s="45">
        <v>0</v>
      </c>
      <c r="W299" s="45">
        <v>0</v>
      </c>
      <c r="X299" s="41" t="e">
        <v>#N/A</v>
      </c>
      <c r="Y299" s="9"/>
      <c r="Z299" s="13"/>
      <c r="AA299" s="13"/>
      <c r="AC299" s="415" t="e">
        <f t="shared" si="29"/>
        <v>#N/A</v>
      </c>
    </row>
    <row r="300" spans="1:29">
      <c r="A300" s="29"/>
      <c r="B300" s="2"/>
      <c r="C300" s="49"/>
      <c r="D300" s="49"/>
      <c r="E300" s="50"/>
      <c r="F300" s="50"/>
      <c r="G300" s="8"/>
      <c r="H300" s="21"/>
      <c r="I300" s="8"/>
      <c r="J300" s="203" t="e">
        <f>VLOOKUP(C300,'出荷数2307～2406total241008110618'!B:F,5,0)</f>
        <v>#N/A</v>
      </c>
      <c r="K300" s="214" t="e">
        <f>VLOOKUP(C300,'出荷数2407-2506total250730101950'!B:F,5,0)</f>
        <v>#N/A</v>
      </c>
      <c r="L300" s="203" t="e">
        <f>VLOOKUP(C:C,total260724105509!B:F,5,0)</f>
        <v>#N/A</v>
      </c>
      <c r="M300" s="392"/>
      <c r="N300" s="8"/>
      <c r="O300" s="8"/>
      <c r="P300" s="44">
        <v>0</v>
      </c>
      <c r="Q300" s="44">
        <v>0</v>
      </c>
      <c r="R300" s="44">
        <v>0</v>
      </c>
      <c r="S300" s="44">
        <v>0</v>
      </c>
      <c r="T300" s="44">
        <v>0</v>
      </c>
      <c r="U300" s="45">
        <v>0</v>
      </c>
      <c r="V300" s="45">
        <v>0</v>
      </c>
      <c r="W300" s="45">
        <v>0</v>
      </c>
      <c r="X300" s="41" t="e">
        <v>#N/A</v>
      </c>
      <c r="Y300" s="9"/>
      <c r="Z300" s="13"/>
      <c r="AA300" s="13"/>
      <c r="AC300" s="415" t="e">
        <f t="shared" si="29"/>
        <v>#N/A</v>
      </c>
    </row>
    <row r="301" spans="1:29">
      <c r="A301" s="29"/>
      <c r="B301" s="2"/>
      <c r="C301" s="49"/>
      <c r="D301" s="49"/>
      <c r="E301" s="50"/>
      <c r="F301" s="50"/>
      <c r="G301" s="8"/>
      <c r="H301" s="21"/>
      <c r="I301" s="8"/>
      <c r="J301" s="203" t="e">
        <f>VLOOKUP(C301,'出荷数2307～2406total241008110618'!B:F,5,0)</f>
        <v>#N/A</v>
      </c>
      <c r="K301" s="214" t="e">
        <f>VLOOKUP(C301,'出荷数2407-2506total250730101950'!B:F,5,0)</f>
        <v>#N/A</v>
      </c>
      <c r="L301" s="203" t="e">
        <f>VLOOKUP(C:C,total260724105509!B:F,5,0)</f>
        <v>#N/A</v>
      </c>
      <c r="M301" s="392"/>
      <c r="N301" s="8"/>
      <c r="O301" s="8"/>
      <c r="P301" s="44">
        <v>0</v>
      </c>
      <c r="Q301" s="44">
        <v>0</v>
      </c>
      <c r="R301" s="44">
        <v>0</v>
      </c>
      <c r="S301" s="44">
        <v>0</v>
      </c>
      <c r="T301" s="44">
        <v>0</v>
      </c>
      <c r="U301" s="45">
        <v>0</v>
      </c>
      <c r="V301" s="45">
        <v>0</v>
      </c>
      <c r="W301" s="45">
        <v>0</v>
      </c>
      <c r="X301" s="41" t="e">
        <v>#N/A</v>
      </c>
      <c r="Y301" s="9"/>
      <c r="Z301" s="13"/>
      <c r="AA301" s="13"/>
      <c r="AC301" s="415" t="e">
        <f t="shared" si="29"/>
        <v>#N/A</v>
      </c>
    </row>
    <row r="302" spans="1:29">
      <c r="A302" s="29"/>
      <c r="B302" s="2"/>
      <c r="C302" s="49"/>
      <c r="D302" s="49"/>
      <c r="E302" s="50"/>
      <c r="F302" s="50"/>
      <c r="G302" s="8"/>
      <c r="H302" s="21"/>
      <c r="I302" s="8"/>
      <c r="J302" s="203" t="e">
        <f>VLOOKUP(C302,'出荷数2307～2406total241008110618'!B:F,5,0)</f>
        <v>#N/A</v>
      </c>
      <c r="K302" s="214" t="e">
        <f>VLOOKUP(C302,'出荷数2407-2506total250730101950'!B:F,5,0)</f>
        <v>#N/A</v>
      </c>
      <c r="L302" s="203" t="e">
        <f>VLOOKUP(C:C,total260724105509!B:F,5,0)</f>
        <v>#N/A</v>
      </c>
      <c r="M302" s="392"/>
      <c r="N302" s="8"/>
      <c r="O302" s="8"/>
      <c r="P302" s="44">
        <v>0</v>
      </c>
      <c r="Q302" s="44">
        <v>0</v>
      </c>
      <c r="R302" s="44">
        <v>0</v>
      </c>
      <c r="S302" s="44">
        <v>0</v>
      </c>
      <c r="T302" s="44">
        <v>0</v>
      </c>
      <c r="U302" s="45">
        <v>0</v>
      </c>
      <c r="V302" s="45">
        <v>0</v>
      </c>
      <c r="W302" s="45">
        <v>0</v>
      </c>
      <c r="X302" s="41" t="e">
        <v>#N/A</v>
      </c>
      <c r="Y302" s="9"/>
      <c r="Z302" s="13"/>
      <c r="AA302" s="13"/>
      <c r="AC302" s="415" t="e">
        <f t="shared" si="29"/>
        <v>#N/A</v>
      </c>
    </row>
    <row r="303" spans="1:29">
      <c r="A303" s="29"/>
      <c r="B303" s="2"/>
      <c r="C303" s="49"/>
      <c r="D303" s="49"/>
      <c r="E303" s="50"/>
      <c r="F303" s="50"/>
      <c r="G303" s="8"/>
      <c r="H303" s="21"/>
      <c r="I303" s="8"/>
      <c r="J303" s="203" t="e">
        <f>VLOOKUP(C303,'出荷数2307～2406total241008110618'!B:F,5,0)</f>
        <v>#N/A</v>
      </c>
      <c r="K303" s="214" t="e">
        <f>VLOOKUP(C303,'出荷数2407-2506total250730101950'!B:F,5,0)</f>
        <v>#N/A</v>
      </c>
      <c r="L303" s="203" t="e">
        <f>VLOOKUP(C:C,total260724105509!B:F,5,0)</f>
        <v>#N/A</v>
      </c>
      <c r="M303" s="392"/>
      <c r="N303" s="8"/>
      <c r="O303" s="8"/>
      <c r="P303" s="44">
        <v>0</v>
      </c>
      <c r="Q303" s="44">
        <v>0</v>
      </c>
      <c r="R303" s="44">
        <v>0</v>
      </c>
      <c r="S303" s="44">
        <v>0</v>
      </c>
      <c r="T303" s="44">
        <v>0</v>
      </c>
      <c r="U303" s="45">
        <v>0</v>
      </c>
      <c r="V303" s="45">
        <v>0</v>
      </c>
      <c r="W303" s="45">
        <v>0</v>
      </c>
      <c r="X303" s="41" t="e">
        <v>#N/A</v>
      </c>
      <c r="Y303" s="9"/>
      <c r="Z303" s="13"/>
      <c r="AA303" s="13"/>
      <c r="AC303" s="415" t="e">
        <f t="shared" si="29"/>
        <v>#N/A</v>
      </c>
    </row>
    <row r="304" spans="1:29">
      <c r="A304" s="29"/>
      <c r="B304" s="2"/>
      <c r="C304" s="49"/>
      <c r="D304" s="49"/>
      <c r="E304" s="50"/>
      <c r="F304" s="50"/>
      <c r="G304" s="8"/>
      <c r="H304" s="21"/>
      <c r="I304" s="8"/>
      <c r="J304" s="203" t="e">
        <f>VLOOKUP(C304,'出荷数2307～2406total241008110618'!B:F,5,0)</f>
        <v>#N/A</v>
      </c>
      <c r="K304" s="214" t="e">
        <f>VLOOKUP(C304,'出荷数2407-2506total250730101950'!B:F,5,0)</f>
        <v>#N/A</v>
      </c>
      <c r="L304" s="203" t="e">
        <f>VLOOKUP(C:C,total260724105509!B:F,5,0)</f>
        <v>#N/A</v>
      </c>
      <c r="M304" s="392"/>
      <c r="N304" s="8"/>
      <c r="O304" s="8"/>
      <c r="P304" s="44">
        <v>0</v>
      </c>
      <c r="Q304" s="44">
        <v>0</v>
      </c>
      <c r="R304" s="44">
        <v>0</v>
      </c>
      <c r="S304" s="44">
        <v>0</v>
      </c>
      <c r="T304" s="44">
        <v>0</v>
      </c>
      <c r="U304" s="45">
        <v>0</v>
      </c>
      <c r="V304" s="45">
        <v>0</v>
      </c>
      <c r="W304" s="45">
        <v>0</v>
      </c>
      <c r="X304" s="41" t="e">
        <v>#N/A</v>
      </c>
      <c r="Y304" s="9"/>
      <c r="Z304" s="13"/>
      <c r="AA304" s="13"/>
      <c r="AC304" s="415" t="e">
        <f t="shared" si="29"/>
        <v>#N/A</v>
      </c>
    </row>
    <row r="305" spans="1:29">
      <c r="A305" s="29"/>
      <c r="B305" s="2"/>
      <c r="C305" s="49"/>
      <c r="D305" s="49"/>
      <c r="E305" s="50"/>
      <c r="F305" s="50"/>
      <c r="G305" s="8"/>
      <c r="H305" s="21"/>
      <c r="I305" s="8"/>
      <c r="J305" s="203" t="e">
        <f>VLOOKUP(C305,'出荷数2307～2406total241008110618'!B:F,5,0)</f>
        <v>#N/A</v>
      </c>
      <c r="K305" s="214" t="e">
        <f>VLOOKUP(C305,'出荷数2407-2506total250730101950'!B:F,5,0)</f>
        <v>#N/A</v>
      </c>
      <c r="L305" s="203" t="e">
        <f>VLOOKUP(C:C,total260724105509!B:F,5,0)</f>
        <v>#N/A</v>
      </c>
      <c r="M305" s="392"/>
      <c r="N305" s="8"/>
      <c r="O305" s="8"/>
      <c r="P305" s="44">
        <v>0</v>
      </c>
      <c r="Q305" s="44">
        <v>0</v>
      </c>
      <c r="R305" s="44">
        <v>0</v>
      </c>
      <c r="S305" s="44">
        <v>0</v>
      </c>
      <c r="T305" s="44">
        <v>0</v>
      </c>
      <c r="U305" s="45">
        <v>0</v>
      </c>
      <c r="V305" s="45">
        <v>0</v>
      </c>
      <c r="W305" s="45">
        <v>0</v>
      </c>
      <c r="X305" s="41" t="e">
        <v>#N/A</v>
      </c>
      <c r="Y305" s="9"/>
      <c r="Z305" s="13"/>
      <c r="AA305" s="13"/>
      <c r="AC305" s="415" t="e">
        <f t="shared" si="29"/>
        <v>#N/A</v>
      </c>
    </row>
    <row r="306" spans="1:29">
      <c r="A306" s="29"/>
      <c r="B306" s="2"/>
      <c r="C306" s="49"/>
      <c r="D306" s="49"/>
      <c r="E306" s="50"/>
      <c r="F306" s="50"/>
      <c r="G306" s="8"/>
      <c r="H306" s="21"/>
      <c r="I306" s="8"/>
      <c r="J306" s="203" t="e">
        <f>VLOOKUP(C306,'出荷数2307～2406total241008110618'!B:F,5,0)</f>
        <v>#N/A</v>
      </c>
      <c r="K306" s="214" t="e">
        <f>VLOOKUP(C306,'出荷数2407-2506total250730101950'!B:F,5,0)</f>
        <v>#N/A</v>
      </c>
      <c r="L306" s="203" t="e">
        <f>VLOOKUP(C:C,total260724105509!B:F,5,0)</f>
        <v>#N/A</v>
      </c>
      <c r="M306" s="392"/>
      <c r="N306" s="8"/>
      <c r="O306" s="8"/>
      <c r="P306" s="44">
        <v>0</v>
      </c>
      <c r="Q306" s="44">
        <v>0</v>
      </c>
      <c r="R306" s="44">
        <v>0</v>
      </c>
      <c r="S306" s="44">
        <v>0</v>
      </c>
      <c r="T306" s="44">
        <v>0</v>
      </c>
      <c r="U306" s="45">
        <v>0</v>
      </c>
      <c r="V306" s="45">
        <v>0</v>
      </c>
      <c r="W306" s="45">
        <v>0</v>
      </c>
      <c r="X306" s="41" t="e">
        <v>#N/A</v>
      </c>
      <c r="Y306" s="9"/>
      <c r="Z306" s="13"/>
      <c r="AA306" s="13"/>
      <c r="AC306" s="415" t="e">
        <f t="shared" si="29"/>
        <v>#N/A</v>
      </c>
    </row>
    <row r="307" spans="1:29">
      <c r="A307" s="29"/>
      <c r="B307" s="2"/>
      <c r="C307" s="49"/>
      <c r="D307" s="49"/>
      <c r="E307" s="50"/>
      <c r="F307" s="50"/>
      <c r="G307" s="8"/>
      <c r="H307" s="21"/>
      <c r="I307" s="8"/>
      <c r="J307" s="203" t="e">
        <f>VLOOKUP(C307,'出荷数2307～2406total241008110618'!B:F,5,0)</f>
        <v>#N/A</v>
      </c>
      <c r="K307" s="214" t="e">
        <f>VLOOKUP(C307,'出荷数2407-2506total250730101950'!B:F,5,0)</f>
        <v>#N/A</v>
      </c>
      <c r="L307" s="203" t="e">
        <f>VLOOKUP(C:C,total260724105509!B:F,5,0)</f>
        <v>#N/A</v>
      </c>
      <c r="M307" s="392"/>
      <c r="N307" s="8"/>
      <c r="O307" s="8"/>
      <c r="P307" s="44">
        <v>0</v>
      </c>
      <c r="Q307" s="44">
        <v>0</v>
      </c>
      <c r="R307" s="44">
        <v>0</v>
      </c>
      <c r="S307" s="44">
        <v>0</v>
      </c>
      <c r="T307" s="44">
        <v>0</v>
      </c>
      <c r="U307" s="45">
        <v>0</v>
      </c>
      <c r="V307" s="45">
        <v>0</v>
      </c>
      <c r="W307" s="45">
        <v>0</v>
      </c>
      <c r="X307" s="41" t="e">
        <v>#N/A</v>
      </c>
      <c r="Y307" s="9"/>
      <c r="Z307" s="13"/>
      <c r="AA307" s="13"/>
      <c r="AC307" s="415" t="e">
        <f t="shared" si="29"/>
        <v>#N/A</v>
      </c>
    </row>
    <row r="308" spans="1:29">
      <c r="A308" s="29"/>
      <c r="B308" s="2"/>
      <c r="C308" s="49"/>
      <c r="D308" s="49"/>
      <c r="E308" s="50"/>
      <c r="F308" s="50"/>
      <c r="G308" s="8"/>
      <c r="H308" s="21"/>
      <c r="I308" s="8"/>
      <c r="J308" s="203" t="e">
        <f>VLOOKUP(C308,'出荷数2307～2406total241008110618'!B:F,5,0)</f>
        <v>#N/A</v>
      </c>
      <c r="K308" s="214" t="e">
        <f>VLOOKUP(C308,'出荷数2407-2506total250730101950'!B:F,5,0)</f>
        <v>#N/A</v>
      </c>
      <c r="L308" s="203" t="e">
        <f>VLOOKUP(C:C,total260724105509!B:F,5,0)</f>
        <v>#N/A</v>
      </c>
      <c r="M308" s="392"/>
      <c r="N308" s="8"/>
      <c r="O308" s="8"/>
      <c r="P308" s="44">
        <v>0</v>
      </c>
      <c r="Q308" s="44">
        <v>0</v>
      </c>
      <c r="R308" s="44">
        <v>0</v>
      </c>
      <c r="S308" s="44">
        <v>0</v>
      </c>
      <c r="T308" s="44">
        <v>0</v>
      </c>
      <c r="U308" s="45">
        <v>0</v>
      </c>
      <c r="V308" s="45">
        <v>0</v>
      </c>
      <c r="W308" s="45">
        <v>0</v>
      </c>
      <c r="X308" s="41" t="e">
        <v>#N/A</v>
      </c>
      <c r="Y308" s="9"/>
      <c r="Z308" s="13"/>
      <c r="AA308" s="13"/>
      <c r="AC308" s="415" t="e">
        <f t="shared" si="29"/>
        <v>#N/A</v>
      </c>
    </row>
    <row r="309" spans="1:29">
      <c r="A309" s="29"/>
      <c r="B309" s="2"/>
      <c r="C309" s="49"/>
      <c r="D309" s="49"/>
      <c r="E309" s="50"/>
      <c r="F309" s="50"/>
      <c r="G309" s="8"/>
      <c r="H309" s="21"/>
      <c r="I309" s="8"/>
      <c r="J309" s="203" t="e">
        <f>VLOOKUP(C309,'出荷数2307～2406total241008110618'!B:F,5,0)</f>
        <v>#N/A</v>
      </c>
      <c r="K309" s="214" t="e">
        <f>VLOOKUP(C309,'出荷数2407-2506total250730101950'!B:F,5,0)</f>
        <v>#N/A</v>
      </c>
      <c r="L309" s="203" t="e">
        <f>VLOOKUP(C:C,total260724105509!B:F,5,0)</f>
        <v>#N/A</v>
      </c>
      <c r="M309" s="392"/>
      <c r="N309" s="8"/>
      <c r="O309" s="8"/>
      <c r="P309" s="44">
        <v>0</v>
      </c>
      <c r="Q309" s="44">
        <v>0</v>
      </c>
      <c r="R309" s="44">
        <v>0</v>
      </c>
      <c r="S309" s="44">
        <v>0</v>
      </c>
      <c r="T309" s="44">
        <v>0</v>
      </c>
      <c r="U309" s="45">
        <v>0</v>
      </c>
      <c r="V309" s="45">
        <v>0</v>
      </c>
      <c r="W309" s="45">
        <v>0</v>
      </c>
      <c r="X309" s="41" t="e">
        <v>#N/A</v>
      </c>
      <c r="Y309" s="9"/>
      <c r="Z309" s="13"/>
      <c r="AA309" s="13"/>
      <c r="AC309" s="415" t="e">
        <f t="shared" si="29"/>
        <v>#N/A</v>
      </c>
    </row>
    <row r="310" spans="1:29">
      <c r="A310" s="29"/>
      <c r="B310" s="2"/>
      <c r="C310" s="49"/>
      <c r="D310" s="49"/>
      <c r="E310" s="50"/>
      <c r="F310" s="50"/>
      <c r="G310" s="8"/>
      <c r="H310" s="21"/>
      <c r="I310" s="8"/>
      <c r="J310" s="203" t="e">
        <f>VLOOKUP(C310,'出荷数2307～2406total241008110618'!B:F,5,0)</f>
        <v>#N/A</v>
      </c>
      <c r="K310" s="214" t="e">
        <f>VLOOKUP(C310,'出荷数2407-2506total250730101950'!B:F,5,0)</f>
        <v>#N/A</v>
      </c>
      <c r="L310" s="203" t="e">
        <f>VLOOKUP(C:C,total260724105509!B:F,5,0)</f>
        <v>#N/A</v>
      </c>
      <c r="M310" s="392"/>
      <c r="N310" s="8"/>
      <c r="O310" s="8"/>
      <c r="P310" s="44">
        <v>0</v>
      </c>
      <c r="Q310" s="44">
        <v>0</v>
      </c>
      <c r="R310" s="44">
        <v>0</v>
      </c>
      <c r="S310" s="44">
        <v>0</v>
      </c>
      <c r="T310" s="44">
        <v>0</v>
      </c>
      <c r="U310" s="45">
        <v>0</v>
      </c>
      <c r="V310" s="45">
        <v>0</v>
      </c>
      <c r="W310" s="45">
        <v>0</v>
      </c>
      <c r="X310" s="41" t="e">
        <v>#N/A</v>
      </c>
      <c r="Y310" s="9"/>
      <c r="Z310" s="13"/>
      <c r="AA310" s="13"/>
      <c r="AC310" s="415" t="e">
        <f t="shared" si="29"/>
        <v>#N/A</v>
      </c>
    </row>
    <row r="311" spans="1:29">
      <c r="A311" s="29"/>
      <c r="B311" s="2"/>
      <c r="C311" s="49"/>
      <c r="D311" s="49"/>
      <c r="E311" s="50"/>
      <c r="F311" s="50"/>
      <c r="G311" s="8"/>
      <c r="H311" s="21"/>
      <c r="I311" s="8"/>
      <c r="J311" s="203" t="e">
        <f>VLOOKUP(C311,'出荷数2307～2406total241008110618'!B:F,5,0)</f>
        <v>#N/A</v>
      </c>
      <c r="K311" s="214" t="e">
        <f>VLOOKUP(C311,'出荷数2407-2506total250730101950'!B:F,5,0)</f>
        <v>#N/A</v>
      </c>
      <c r="L311" s="203" t="e">
        <f>VLOOKUP(C:C,total260724105509!B:F,5,0)</f>
        <v>#N/A</v>
      </c>
      <c r="M311" s="392"/>
      <c r="N311" s="8"/>
      <c r="O311" s="8"/>
      <c r="P311" s="44">
        <v>0</v>
      </c>
      <c r="Q311" s="44">
        <v>0</v>
      </c>
      <c r="R311" s="44">
        <v>0</v>
      </c>
      <c r="S311" s="44">
        <v>0</v>
      </c>
      <c r="T311" s="44">
        <v>0</v>
      </c>
      <c r="U311" s="45">
        <v>0</v>
      </c>
      <c r="V311" s="45">
        <v>0</v>
      </c>
      <c r="W311" s="45">
        <v>0</v>
      </c>
      <c r="X311" s="41" t="e">
        <v>#N/A</v>
      </c>
      <c r="Y311" s="9"/>
      <c r="Z311" s="13"/>
      <c r="AA311" s="13"/>
      <c r="AC311" s="415" t="e">
        <f t="shared" si="29"/>
        <v>#N/A</v>
      </c>
    </row>
    <row r="312" spans="1:29">
      <c r="A312" s="29"/>
      <c r="B312" s="2"/>
      <c r="C312" s="49"/>
      <c r="D312" s="49"/>
      <c r="E312" s="50"/>
      <c r="F312" s="50"/>
      <c r="G312" s="8"/>
      <c r="H312" s="21"/>
      <c r="I312" s="8"/>
      <c r="J312" s="203" t="e">
        <f>VLOOKUP(C312,'出荷数2307～2406total241008110618'!B:F,5,0)</f>
        <v>#N/A</v>
      </c>
      <c r="K312" s="214" t="e">
        <f>VLOOKUP(C312,'出荷数2407-2506total250730101950'!B:F,5,0)</f>
        <v>#N/A</v>
      </c>
      <c r="L312" s="203" t="e">
        <f>VLOOKUP(C:C,total260724105509!B:F,5,0)</f>
        <v>#N/A</v>
      </c>
      <c r="M312" s="392"/>
      <c r="N312" s="8"/>
      <c r="O312" s="8"/>
      <c r="P312" s="44">
        <v>0</v>
      </c>
      <c r="Q312" s="44">
        <v>0</v>
      </c>
      <c r="R312" s="44">
        <v>0</v>
      </c>
      <c r="S312" s="44">
        <v>0</v>
      </c>
      <c r="T312" s="44">
        <v>0</v>
      </c>
      <c r="U312" s="45">
        <v>0</v>
      </c>
      <c r="V312" s="45">
        <v>0</v>
      </c>
      <c r="W312" s="45">
        <v>0</v>
      </c>
      <c r="X312" s="41" t="e">
        <v>#N/A</v>
      </c>
      <c r="Y312" s="9"/>
      <c r="Z312" s="13"/>
      <c r="AA312" s="13"/>
      <c r="AC312" s="415" t="e">
        <f t="shared" si="29"/>
        <v>#N/A</v>
      </c>
    </row>
    <row r="313" spans="1:29">
      <c r="A313" s="29"/>
      <c r="B313" s="2"/>
      <c r="C313" s="49"/>
      <c r="D313" s="49"/>
      <c r="E313" s="50"/>
      <c r="F313" s="50"/>
      <c r="G313" s="8"/>
      <c r="H313" s="21"/>
      <c r="I313" s="8"/>
      <c r="J313" s="203" t="e">
        <f>VLOOKUP(C313,'出荷数2307～2406total241008110618'!B:F,5,0)</f>
        <v>#N/A</v>
      </c>
      <c r="K313" s="214" t="e">
        <f>VLOOKUP(C313,'出荷数2407-2506total250730101950'!B:F,5,0)</f>
        <v>#N/A</v>
      </c>
      <c r="L313" s="203" t="e">
        <f>VLOOKUP(C:C,total260724105509!B:F,5,0)</f>
        <v>#N/A</v>
      </c>
      <c r="M313" s="392"/>
      <c r="N313" s="8"/>
      <c r="O313" s="8"/>
      <c r="P313" s="44">
        <v>0</v>
      </c>
      <c r="Q313" s="44">
        <v>0</v>
      </c>
      <c r="R313" s="44">
        <v>0</v>
      </c>
      <c r="S313" s="44">
        <v>0</v>
      </c>
      <c r="T313" s="44">
        <v>0</v>
      </c>
      <c r="U313" s="45">
        <v>0</v>
      </c>
      <c r="V313" s="45">
        <v>0</v>
      </c>
      <c r="W313" s="45">
        <v>0</v>
      </c>
      <c r="X313" s="41" t="e">
        <v>#N/A</v>
      </c>
      <c r="Y313" s="9"/>
      <c r="Z313" s="13"/>
      <c r="AA313" s="13"/>
      <c r="AC313" s="415" t="e">
        <f t="shared" si="29"/>
        <v>#N/A</v>
      </c>
    </row>
    <row r="314" spans="1:29">
      <c r="A314" s="29"/>
      <c r="B314" s="2"/>
      <c r="C314" s="49"/>
      <c r="D314" s="49"/>
      <c r="E314" s="50"/>
      <c r="F314" s="50"/>
      <c r="G314" s="8"/>
      <c r="H314" s="21"/>
      <c r="I314" s="8"/>
      <c r="J314" s="203" t="e">
        <f>VLOOKUP(C314,'出荷数2307～2406total241008110618'!B:F,5,0)</f>
        <v>#N/A</v>
      </c>
      <c r="K314" s="214" t="e">
        <f>VLOOKUP(C314,'出荷数2407-2506total250730101950'!B:F,5,0)</f>
        <v>#N/A</v>
      </c>
      <c r="L314" s="203" t="e">
        <f>VLOOKUP(C:C,total260724105509!B:F,5,0)</f>
        <v>#N/A</v>
      </c>
      <c r="M314" s="392"/>
      <c r="N314" s="8"/>
      <c r="O314" s="8"/>
      <c r="P314" s="44">
        <v>0</v>
      </c>
      <c r="Q314" s="44">
        <v>0</v>
      </c>
      <c r="R314" s="44">
        <v>0</v>
      </c>
      <c r="S314" s="44">
        <v>0</v>
      </c>
      <c r="T314" s="44">
        <v>0</v>
      </c>
      <c r="U314" s="45">
        <v>0</v>
      </c>
      <c r="V314" s="45">
        <v>0</v>
      </c>
      <c r="W314" s="45">
        <v>0</v>
      </c>
      <c r="X314" s="41" t="e">
        <v>#N/A</v>
      </c>
      <c r="Y314" s="9"/>
      <c r="Z314" s="13"/>
      <c r="AA314" s="13"/>
      <c r="AC314" s="415" t="e">
        <f t="shared" si="29"/>
        <v>#N/A</v>
      </c>
    </row>
    <row r="315" spans="1:29">
      <c r="A315" s="29"/>
      <c r="B315" s="2"/>
      <c r="C315" s="49"/>
      <c r="D315" s="49"/>
      <c r="E315" s="50"/>
      <c r="F315" s="50"/>
      <c r="G315" s="8"/>
      <c r="H315" s="21"/>
      <c r="I315" s="8"/>
      <c r="J315" s="203" t="e">
        <f>VLOOKUP(C315,'出荷数2307～2406total241008110618'!B:F,5,0)</f>
        <v>#N/A</v>
      </c>
      <c r="K315" s="214" t="e">
        <f>VLOOKUP(C315,'出荷数2407-2506total250730101950'!B:F,5,0)</f>
        <v>#N/A</v>
      </c>
      <c r="L315" s="203" t="e">
        <f>VLOOKUP(C:C,total260724105509!B:F,5,0)</f>
        <v>#N/A</v>
      </c>
      <c r="M315" s="392"/>
      <c r="N315" s="8"/>
      <c r="O315" s="8"/>
      <c r="P315" s="44">
        <v>0</v>
      </c>
      <c r="Q315" s="44">
        <v>0</v>
      </c>
      <c r="R315" s="44">
        <v>0</v>
      </c>
      <c r="S315" s="44">
        <v>0</v>
      </c>
      <c r="T315" s="44">
        <v>0</v>
      </c>
      <c r="U315" s="45">
        <v>0</v>
      </c>
      <c r="V315" s="45">
        <v>0</v>
      </c>
      <c r="W315" s="45">
        <v>0</v>
      </c>
      <c r="X315" s="41" t="e">
        <v>#N/A</v>
      </c>
      <c r="Y315" s="9"/>
      <c r="Z315" s="13"/>
      <c r="AA315" s="13"/>
      <c r="AC315" s="415" t="e">
        <f t="shared" si="29"/>
        <v>#N/A</v>
      </c>
    </row>
    <row r="316" spans="1:29">
      <c r="A316" s="29"/>
      <c r="B316" s="2"/>
      <c r="C316" s="49"/>
      <c r="D316" s="49"/>
      <c r="E316" s="50"/>
      <c r="F316" s="50"/>
      <c r="G316" s="8"/>
      <c r="H316" s="21"/>
      <c r="I316" s="8"/>
      <c r="J316" s="203" t="e">
        <f>VLOOKUP(C316,'出荷数2307～2406total241008110618'!B:F,5,0)</f>
        <v>#N/A</v>
      </c>
      <c r="K316" s="214" t="e">
        <f>VLOOKUP(C316,'出荷数2407-2506total250730101950'!B:F,5,0)</f>
        <v>#N/A</v>
      </c>
      <c r="L316" s="203" t="e">
        <f>VLOOKUP(C:C,total260724105509!B:F,5,0)</f>
        <v>#N/A</v>
      </c>
      <c r="M316" s="392"/>
      <c r="N316" s="8"/>
      <c r="O316" s="8"/>
      <c r="P316" s="44">
        <v>0</v>
      </c>
      <c r="Q316" s="44">
        <v>0</v>
      </c>
      <c r="R316" s="44">
        <v>0</v>
      </c>
      <c r="S316" s="44">
        <v>0</v>
      </c>
      <c r="T316" s="44">
        <v>0</v>
      </c>
      <c r="U316" s="45">
        <v>0</v>
      </c>
      <c r="V316" s="45">
        <v>0</v>
      </c>
      <c r="W316" s="45">
        <v>0</v>
      </c>
      <c r="X316" s="41" t="e">
        <v>#N/A</v>
      </c>
      <c r="Y316" s="9"/>
      <c r="Z316" s="13"/>
      <c r="AA316" s="13"/>
    </row>
    <row r="317" spans="1:29">
      <c r="A317" s="29"/>
      <c r="B317" s="2"/>
      <c r="C317" s="49"/>
      <c r="D317" s="49"/>
      <c r="E317" s="50"/>
      <c r="F317" s="50"/>
      <c r="G317" s="8"/>
      <c r="H317" s="21"/>
      <c r="I317" s="8"/>
      <c r="J317" s="203" t="e">
        <f>VLOOKUP(C317,'出荷数2307～2406total241008110618'!B:F,5,0)</f>
        <v>#N/A</v>
      </c>
      <c r="K317" s="214" t="e">
        <f>VLOOKUP(C317,'出荷数2407-2506total250730101950'!B:F,5,0)</f>
        <v>#N/A</v>
      </c>
      <c r="L317" s="203" t="e">
        <f>VLOOKUP(C:C,total260724105509!B:F,5,0)</f>
        <v>#N/A</v>
      </c>
      <c r="M317" s="392"/>
      <c r="N317" s="8"/>
      <c r="O317" s="8"/>
      <c r="P317" s="44">
        <v>0</v>
      </c>
      <c r="Q317" s="44">
        <v>0</v>
      </c>
      <c r="R317" s="44">
        <v>0</v>
      </c>
      <c r="S317" s="44">
        <v>0</v>
      </c>
      <c r="T317" s="44">
        <v>0</v>
      </c>
      <c r="U317" s="45">
        <v>0</v>
      </c>
      <c r="V317" s="45">
        <v>0</v>
      </c>
      <c r="W317" s="45">
        <v>0</v>
      </c>
      <c r="X317" s="41" t="e">
        <v>#N/A</v>
      </c>
      <c r="Y317" s="9"/>
      <c r="Z317" s="13"/>
      <c r="AA317" s="13"/>
    </row>
    <row r="318" spans="1:29">
      <c r="A318" s="29"/>
      <c r="B318" s="2"/>
      <c r="C318" s="49"/>
      <c r="D318" s="49"/>
      <c r="E318" s="50"/>
      <c r="F318" s="50"/>
      <c r="G318" s="8"/>
      <c r="H318" s="21"/>
      <c r="I318" s="8"/>
      <c r="J318" s="203" t="e">
        <f>VLOOKUP(C318,'出荷数2307～2406total241008110618'!B:F,5,0)</f>
        <v>#N/A</v>
      </c>
      <c r="K318" s="214" t="e">
        <f>VLOOKUP(C318,'出荷数2407-2506total250730101950'!B:F,5,0)</f>
        <v>#N/A</v>
      </c>
      <c r="L318" s="203" t="e">
        <f>VLOOKUP(C:C,total260724105509!B:F,5,0)</f>
        <v>#N/A</v>
      </c>
      <c r="M318" s="392"/>
      <c r="N318" s="8"/>
      <c r="O318" s="8"/>
      <c r="P318" s="44">
        <v>0</v>
      </c>
      <c r="Q318" s="44">
        <v>0</v>
      </c>
      <c r="R318" s="44">
        <v>0</v>
      </c>
      <c r="S318" s="44">
        <v>0</v>
      </c>
      <c r="T318" s="44">
        <v>0</v>
      </c>
      <c r="U318" s="45">
        <v>0</v>
      </c>
      <c r="V318" s="45">
        <v>0</v>
      </c>
      <c r="W318" s="45">
        <v>0</v>
      </c>
      <c r="X318" s="41" t="e">
        <v>#N/A</v>
      </c>
      <c r="Y318" s="9"/>
      <c r="Z318" s="13"/>
      <c r="AA318" s="13"/>
    </row>
    <row r="319" spans="1:29">
      <c r="A319" s="29"/>
      <c r="B319" s="2"/>
      <c r="C319" s="49"/>
      <c r="D319" s="49"/>
      <c r="E319" s="50"/>
      <c r="F319" s="50"/>
      <c r="G319" s="8"/>
      <c r="H319" s="21"/>
      <c r="I319" s="8"/>
      <c r="J319" s="203" t="e">
        <f>VLOOKUP(C319,'出荷数2307～2406total241008110618'!B:F,5,0)</f>
        <v>#N/A</v>
      </c>
      <c r="K319" s="214" t="e">
        <f>VLOOKUP(C319,'出荷数2407-2506total250730101950'!B:F,5,0)</f>
        <v>#N/A</v>
      </c>
      <c r="L319" s="203" t="e">
        <f>VLOOKUP(C:C,total260724105509!B:F,5,0)</f>
        <v>#N/A</v>
      </c>
      <c r="M319" s="392"/>
      <c r="N319" s="8"/>
      <c r="O319" s="8"/>
      <c r="P319" s="44">
        <v>0</v>
      </c>
      <c r="Q319" s="44">
        <v>0</v>
      </c>
      <c r="R319" s="44">
        <v>0</v>
      </c>
      <c r="S319" s="44">
        <v>0</v>
      </c>
      <c r="T319" s="44">
        <v>0</v>
      </c>
      <c r="U319" s="45">
        <v>0</v>
      </c>
      <c r="V319" s="45">
        <v>0</v>
      </c>
      <c r="W319" s="45">
        <v>0</v>
      </c>
      <c r="X319" s="41" t="e">
        <v>#N/A</v>
      </c>
      <c r="Y319" s="9"/>
      <c r="Z319" s="13"/>
      <c r="AA319" s="13"/>
    </row>
    <row r="320" spans="1:29">
      <c r="A320" s="29"/>
      <c r="B320" s="2"/>
      <c r="C320" s="49"/>
      <c r="D320" s="49"/>
      <c r="E320" s="50"/>
      <c r="F320" s="50"/>
      <c r="G320" s="8"/>
      <c r="H320" s="21"/>
      <c r="I320" s="8"/>
      <c r="J320" s="203" t="e">
        <f>VLOOKUP(C320,'出荷数2307～2406total241008110618'!B:F,5,0)</f>
        <v>#N/A</v>
      </c>
      <c r="K320" s="214" t="e">
        <f>VLOOKUP(C320,'出荷数2407-2506total250730101950'!B:F,5,0)</f>
        <v>#N/A</v>
      </c>
      <c r="L320" s="203" t="e">
        <f>VLOOKUP(C:C,total260724105509!B:F,5,0)</f>
        <v>#N/A</v>
      </c>
      <c r="M320" s="392"/>
      <c r="N320" s="8"/>
      <c r="O320" s="8"/>
      <c r="P320" s="44">
        <v>0</v>
      </c>
      <c r="Q320" s="44">
        <v>0</v>
      </c>
      <c r="R320" s="44">
        <v>0</v>
      </c>
      <c r="S320" s="44">
        <v>0</v>
      </c>
      <c r="T320" s="44">
        <v>0</v>
      </c>
      <c r="U320" s="45">
        <v>0</v>
      </c>
      <c r="V320" s="45">
        <v>0</v>
      </c>
      <c r="W320" s="45">
        <v>0</v>
      </c>
      <c r="X320" s="41" t="e">
        <v>#N/A</v>
      </c>
      <c r="Y320" s="9"/>
      <c r="Z320" s="13"/>
      <c r="AA320" s="13"/>
    </row>
    <row r="321" spans="1:27">
      <c r="A321" s="29"/>
      <c r="B321" s="2"/>
      <c r="C321" s="49"/>
      <c r="D321" s="49"/>
      <c r="E321" s="50"/>
      <c r="F321" s="50"/>
      <c r="G321" s="8"/>
      <c r="H321" s="21">
        <v>0</v>
      </c>
      <c r="I321" s="8" t="e">
        <f>VLOOKUP(C321,'202310-202403出荷数total2403220951'!B:F,5,0)</f>
        <v>#N/A</v>
      </c>
      <c r="J321" s="203" t="e">
        <f>VLOOKUP(C321,'出荷数2307～2406total241008110618'!B:F,5,0)</f>
        <v>#N/A</v>
      </c>
      <c r="K321" s="214" t="e">
        <f>VLOOKUP(C321,'出荷数2407-2506total250730101950'!B:F,5,0)</f>
        <v>#N/A</v>
      </c>
      <c r="L321" s="203" t="e">
        <f>VLOOKUP(C:C,total260724105509!B:F,5,0)</f>
        <v>#N/A</v>
      </c>
      <c r="M321" s="392"/>
      <c r="N321" s="8"/>
      <c r="O321" s="8"/>
      <c r="P321" s="44">
        <v>0</v>
      </c>
      <c r="Q321" s="44">
        <v>0</v>
      </c>
      <c r="R321" s="44">
        <v>0</v>
      </c>
      <c r="S321" s="44">
        <v>0</v>
      </c>
      <c r="T321" s="44">
        <v>0</v>
      </c>
      <c r="U321" s="45">
        <v>0</v>
      </c>
      <c r="V321" s="45">
        <v>0</v>
      </c>
      <c r="W321" s="45">
        <v>0</v>
      </c>
      <c r="X321" s="41" t="e">
        <v>#N/A</v>
      </c>
      <c r="Y321" s="9"/>
      <c r="Z321" s="13"/>
      <c r="AA321" s="13"/>
    </row>
    <row r="322" spans="1:27">
      <c r="A322" s="29"/>
      <c r="B322" s="244"/>
      <c r="H322" s="245"/>
      <c r="L322" s="203" t="e">
        <f>VLOOKUP(C:C,total260724105509!B:F,5,0)</f>
        <v>#N/A</v>
      </c>
      <c r="M322" s="392"/>
      <c r="O322" s="27"/>
      <c r="P322" s="247"/>
      <c r="Q322" s="247"/>
      <c r="R322" s="247"/>
      <c r="S322" s="247"/>
      <c r="T322" s="247"/>
      <c r="U322" s="248"/>
      <c r="V322" s="248"/>
      <c r="W322" s="248"/>
      <c r="X322" s="249"/>
      <c r="Z322" s="14"/>
      <c r="AA322" s="14"/>
    </row>
    <row r="323" spans="1:27">
      <c r="A323" s="29"/>
      <c r="B323" s="244"/>
      <c r="H323" s="245"/>
      <c r="L323" s="203" t="e">
        <f>VLOOKUP(C:C,total260724105509!B:F,5,0)</f>
        <v>#N/A</v>
      </c>
      <c r="M323" s="392"/>
      <c r="O323" s="27"/>
      <c r="P323" s="247"/>
      <c r="Q323" s="247"/>
      <c r="R323" s="247"/>
      <c r="S323" s="247"/>
      <c r="T323" s="247"/>
      <c r="U323" s="248"/>
      <c r="V323" s="248"/>
      <c r="W323" s="248"/>
      <c r="X323" s="249"/>
      <c r="Z323" s="14"/>
      <c r="AA323" s="14"/>
    </row>
    <row r="324" spans="1:27">
      <c r="A324" s="29"/>
      <c r="B324" s="244"/>
      <c r="H324" s="245"/>
      <c r="L324" s="203" t="e">
        <f>VLOOKUP(C:C,total260724105509!B:F,5,0)</f>
        <v>#N/A</v>
      </c>
      <c r="M324" s="392"/>
      <c r="O324" s="27"/>
      <c r="P324" s="247"/>
      <c r="Q324" s="247"/>
      <c r="R324" s="247"/>
      <c r="S324" s="247"/>
      <c r="T324" s="247"/>
      <c r="U324" s="248"/>
      <c r="V324" s="248"/>
      <c r="W324" s="248"/>
      <c r="X324" s="249"/>
      <c r="Z324" s="14"/>
      <c r="AA324" s="14"/>
    </row>
    <row r="325" spans="1:27">
      <c r="A325" s="29"/>
      <c r="B325" s="244"/>
      <c r="H325" s="245"/>
      <c r="L325" s="203" t="e">
        <f>VLOOKUP(C:C,total260724105509!B:F,5,0)</f>
        <v>#N/A</v>
      </c>
      <c r="M325" s="392"/>
      <c r="O325" s="27"/>
      <c r="P325" s="247"/>
      <c r="Q325" s="247"/>
      <c r="R325" s="247"/>
      <c r="S325" s="247"/>
      <c r="T325" s="247"/>
      <c r="U325" s="248"/>
      <c r="V325" s="248"/>
      <c r="W325" s="248"/>
      <c r="X325" s="249"/>
      <c r="Z325" s="14"/>
      <c r="AA325" s="14"/>
    </row>
    <row r="326" spans="1:27">
      <c r="A326" s="29"/>
      <c r="B326" s="244"/>
      <c r="H326" s="245"/>
      <c r="L326" s="203" t="e">
        <f>VLOOKUP(C:C,total260724105509!B:F,5,0)</f>
        <v>#N/A</v>
      </c>
      <c r="M326" s="392"/>
      <c r="O326" s="27"/>
      <c r="P326" s="247"/>
      <c r="Q326" s="247"/>
      <c r="R326" s="247"/>
      <c r="S326" s="247"/>
      <c r="T326" s="247"/>
      <c r="U326" s="248"/>
      <c r="V326" s="248"/>
      <c r="W326" s="248"/>
      <c r="X326" s="249"/>
      <c r="Z326" s="14"/>
      <c r="AA326" s="14"/>
    </row>
    <row r="327" spans="1:27">
      <c r="A327" s="29"/>
      <c r="B327" s="244"/>
      <c r="H327" s="245"/>
      <c r="L327" s="203" t="e">
        <f>VLOOKUP(C:C,total260724105509!B:F,5,0)</f>
        <v>#N/A</v>
      </c>
      <c r="M327" s="392"/>
      <c r="O327" s="27"/>
      <c r="P327" s="247"/>
      <c r="Q327" s="247"/>
      <c r="R327" s="247"/>
      <c r="S327" s="247"/>
      <c r="T327" s="247"/>
      <c r="U327" s="248"/>
      <c r="V327" s="248"/>
      <c r="W327" s="248"/>
      <c r="X327" s="249"/>
      <c r="Z327" s="14"/>
      <c r="AA327" s="14"/>
    </row>
  </sheetData>
  <autoFilter ref="A1:AB329" xr:uid="{00000000-0009-0000-0000-000035000000}">
    <filterColumn colId="15" showButton="0"/>
    <filterColumn colId="17" showButton="0"/>
  </autoFilter>
  <mergeCells count="2">
    <mergeCell ref="P1:Q1"/>
    <mergeCell ref="R1:S1"/>
  </mergeCells>
  <phoneticPr fontId="14"/>
  <conditionalFormatting sqref="X1:X1048576">
    <cfRule type="cellIs" dxfId="9" priority="3" operator="lessThan">
      <formula>0.33</formula>
    </cfRule>
  </conditionalFormatting>
  <conditionalFormatting sqref="AC1:AC1048576">
    <cfRule type="cellIs" dxfId="8" priority="1" operator="lessThan">
      <formula>0.6</formula>
    </cfRule>
    <cfRule type="cellIs" dxfId="7" priority="2" operator="greaterThan">
      <formula>3</formula>
    </cfRule>
  </conditionalFormatting>
  <dataValidations count="2">
    <dataValidation imeMode="off" allowBlank="1" showInputMessage="1" showErrorMessage="1" sqref="C67 C65 C283:C329 C331:C64495 C1:C63 C76:C280" xr:uid="{29FA4DB3-15F2-44C7-908E-113E8CA87FB6}"/>
    <dataValidation imeMode="hiragana" allowBlank="1" showInputMessage="1" showErrorMessage="1" sqref="D67:F67 D1:E63 F1:F65 E66:F66 E64:E65 D76:D92 E68:F92 D114:D146 D4:F6 D93:F113 E114:F154 D282:F288 D289:D64495 E289:F64550 D155:F280" xr:uid="{E419F623-F850-439D-A206-F21B34EC9E92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J278"/>
  <sheetViews>
    <sheetView tabSelected="1" zoomScaleNormal="100" workbookViewId="0">
      <pane xSplit="4" ySplit="1" topLeftCell="O82" activePane="bottomRight" state="frozen"/>
      <selection pane="topRight" activeCell="E1" sqref="E1"/>
      <selection pane="bottomLeft" activeCell="A2" sqref="A2"/>
      <selection pane="bottomRight" activeCell="AB90" sqref="AB90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.75" style="25" customWidth="1"/>
    <col min="5" max="5" width="3.375" style="26" customWidth="1"/>
    <col min="6" max="6" width="7.5" style="26" customWidth="1"/>
    <col min="7" max="7" width="8.375" style="27" customWidth="1"/>
    <col min="8" max="8" width="9.25" style="27" customWidth="1"/>
    <col min="9" max="9" width="9.25" style="27" hidden="1" customWidth="1"/>
    <col min="10" max="10" width="9.25" style="240" customWidth="1"/>
    <col min="11" max="11" width="9.25" style="217" customWidth="1"/>
    <col min="12" max="12" width="9.25" style="240" customWidth="1"/>
    <col min="13" max="13" width="6" style="393" hidden="1" customWidth="1"/>
    <col min="14" max="14" width="8.25" style="27" hidden="1" customWidth="1"/>
    <col min="15" max="16" width="9" style="1" customWidth="1"/>
    <col min="17" max="17" width="8.625" style="1" customWidth="1"/>
    <col min="18" max="19" width="9" style="22" customWidth="1"/>
    <col min="20" max="20" width="9" style="427" customWidth="1"/>
    <col min="21" max="22" width="9" style="1" customWidth="1"/>
    <col min="23" max="23" width="9" style="440" customWidth="1"/>
    <col min="24" max="24" width="9" style="1" hidden="1" customWidth="1"/>
    <col min="25" max="26" width="9" style="1" customWidth="1"/>
    <col min="27" max="27" width="8.5" style="42" customWidth="1"/>
    <col min="28" max="28" width="7" style="1" customWidth="1"/>
    <col min="29" max="29" width="16.75" style="1" customWidth="1"/>
    <col min="30" max="30" width="50.25" style="1" customWidth="1"/>
    <col min="32" max="32" width="11.25" bestFit="1" customWidth="1"/>
    <col min="34" max="16384" width="9" style="1"/>
  </cols>
  <sheetData>
    <row r="1" spans="1:36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216" t="s">
        <v>4170</v>
      </c>
      <c r="L1" s="239" t="s">
        <v>5247</v>
      </c>
      <c r="M1" s="391" t="s">
        <v>5127</v>
      </c>
      <c r="N1" s="33"/>
      <c r="O1" s="47" t="s">
        <v>5314</v>
      </c>
      <c r="P1" s="47" t="s">
        <v>5315</v>
      </c>
      <c r="Q1" s="436" t="s">
        <v>1278</v>
      </c>
      <c r="R1" s="437" t="s">
        <v>5288</v>
      </c>
      <c r="S1" s="437" t="s">
        <v>5289</v>
      </c>
      <c r="T1" s="435" t="s">
        <v>5287</v>
      </c>
      <c r="U1" s="43" t="s">
        <v>5307</v>
      </c>
      <c r="V1" s="43" t="s">
        <v>5308</v>
      </c>
      <c r="W1" s="438" t="s">
        <v>5290</v>
      </c>
      <c r="X1" s="34" t="s">
        <v>1226</v>
      </c>
      <c r="Y1" s="34" t="s">
        <v>5286</v>
      </c>
      <c r="Z1" s="34" t="s">
        <v>1228</v>
      </c>
      <c r="AA1" s="40" t="s">
        <v>1263</v>
      </c>
      <c r="AB1" s="47" t="s">
        <v>5238</v>
      </c>
      <c r="AC1" s="2" t="s">
        <v>5284</v>
      </c>
      <c r="AD1" s="2" t="s">
        <v>2957</v>
      </c>
      <c r="AF1" s="414" t="s">
        <v>5257</v>
      </c>
      <c r="AH1" s="2" t="s">
        <v>4205</v>
      </c>
      <c r="AJ1" s="2" t="s">
        <v>2957</v>
      </c>
    </row>
    <row r="2" spans="1:36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4">
        <f>VLOOKUP(C2,'出荷数2407-2506total250730101950'!B:F,5,0)</f>
        <v>902</v>
      </c>
      <c r="L2" s="203">
        <f>VLOOKUP(C:C,total260724105509!B:F,5,0)</f>
        <v>647</v>
      </c>
      <c r="M2" s="392"/>
      <c r="N2" s="8"/>
      <c r="O2" s="21">
        <f>L2/12*5</f>
        <v>269.58333333333331</v>
      </c>
      <c r="P2" s="21"/>
      <c r="Q2" s="44">
        <f>IFERROR(VLOOKUP(C2,在庫貼り付け!B:C,2,0),0)</f>
        <v>612</v>
      </c>
      <c r="R2" s="44">
        <f>IFERROR(VLOOKUP(C2,入荷予定貼り付け!B:C,2,0),0)</f>
        <v>0</v>
      </c>
      <c r="S2" s="428"/>
      <c r="T2" s="45">
        <v>680</v>
      </c>
      <c r="U2" s="44">
        <f>IFERROR(VLOOKUP(C2,確保貼り付け!N:O,2,0),0)</f>
        <v>300</v>
      </c>
      <c r="V2" s="44">
        <f>IFERROR(VLOOKUP(C2,確保貼り付け!J:L,3,0),0)</f>
        <v>0</v>
      </c>
      <c r="W2" s="439">
        <f>T2-(U2+V2)</f>
        <v>380</v>
      </c>
      <c r="X2" s="45">
        <f>T2-V2-U2</f>
        <v>380</v>
      </c>
      <c r="Y2" s="45">
        <f>SUM(Q2+R2+T2)-U2-T2</f>
        <v>312</v>
      </c>
      <c r="Z2" s="45">
        <f>(Y2+P2)-O2</f>
        <v>42.416666666666686</v>
      </c>
      <c r="AA2" s="41">
        <f>L2/SUM(Q2)</f>
        <v>1.0571895424836601</v>
      </c>
      <c r="AB2" s="408"/>
      <c r="AC2" s="188"/>
      <c r="AD2" s="188"/>
      <c r="AF2" s="415">
        <f>SUM(Q2,AD2,R2)/L2</f>
        <v>0.9459041731066461</v>
      </c>
    </row>
    <row r="3" spans="1:36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4">
        <f>VLOOKUP(C3,'出荷数2407-2506total250730101950'!B:F,5,0)</f>
        <v>3388</v>
      </c>
      <c r="L3" s="203">
        <f>VLOOKUP(C:C,total260724105509!B:F,5,0)</f>
        <v>1769</v>
      </c>
      <c r="M3" s="392"/>
      <c r="N3" s="8"/>
      <c r="O3" s="21">
        <f>L3/12*5</f>
        <v>737.08333333333326</v>
      </c>
      <c r="P3" s="21"/>
      <c r="Q3" s="44">
        <f>IFERROR(VLOOKUP(C3,在庫貼り付け!B:C,2,0),0)</f>
        <v>1071</v>
      </c>
      <c r="R3" s="44">
        <f>IFERROR(VLOOKUP(C3,入荷予定貼り付け!B:C,2,0),0)</f>
        <v>0</v>
      </c>
      <c r="S3" s="428"/>
      <c r="T3" s="45">
        <v>1550</v>
      </c>
      <c r="U3" s="44">
        <f>IFERROR(VLOOKUP(C3,確保貼り付け!N:O,2,0),0)</f>
        <v>300</v>
      </c>
      <c r="V3" s="44">
        <f>IFERROR(VLOOKUP(C3,確保貼り付け!J:L,3,0),0)</f>
        <v>0</v>
      </c>
      <c r="W3" s="439">
        <f t="shared" ref="W3:W66" si="0">T3-(U3+V3)</f>
        <v>1250</v>
      </c>
      <c r="X3" s="45">
        <f t="shared" ref="X3:X66" si="1">T3-V3-U3</f>
        <v>1250</v>
      </c>
      <c r="Y3" s="45">
        <f>SUM(Q3+R3+T3)-U3-T3</f>
        <v>771</v>
      </c>
      <c r="Z3" s="45">
        <f>Y3-O3</f>
        <v>33.916666666666742</v>
      </c>
      <c r="AA3" s="41">
        <f>L3/SUM(Q3)</f>
        <v>1.6517273576097105</v>
      </c>
      <c r="AB3" s="190"/>
      <c r="AC3" s="46"/>
      <c r="AD3" s="46"/>
      <c r="AF3" s="415">
        <f>SUM(Q3,AD3,R3)/L3</f>
        <v>0.6054267947993216</v>
      </c>
    </row>
    <row r="4" spans="1:36">
      <c r="A4" s="29" t="s">
        <v>1304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4">
        <f>VLOOKUP(C4,'出荷数2407-2506total250730101950'!B:F,5,0)</f>
        <v>1865</v>
      </c>
      <c r="L4" s="203">
        <f>VLOOKUP(C:C,total260724105509!B:F,5,0)</f>
        <v>752</v>
      </c>
      <c r="M4" s="392"/>
      <c r="N4" s="211">
        <v>1000</v>
      </c>
      <c r="O4" s="211">
        <v>1000</v>
      </c>
      <c r="P4" s="211"/>
      <c r="Q4" s="44">
        <f>IFERROR(VLOOKUP(C4,在庫貼り付け!B:C,2,0),0)</f>
        <v>5978</v>
      </c>
      <c r="R4" s="44">
        <f>IFERROR(VLOOKUP(C4,入荷予定貼り付け!B:C,2,0),0)</f>
        <v>0</v>
      </c>
      <c r="S4" s="428"/>
      <c r="T4" s="45">
        <v>0</v>
      </c>
      <c r="U4" s="44">
        <f>IFERROR(VLOOKUP(C4,確保貼り付け!N:O,2,0),0)</f>
        <v>0</v>
      </c>
      <c r="V4" s="44">
        <f>IFERROR(VLOOKUP(C4,確保貼り付け!J:L,3,0),0)</f>
        <v>0</v>
      </c>
      <c r="W4" s="439">
        <f t="shared" si="0"/>
        <v>0</v>
      </c>
      <c r="X4" s="45">
        <f t="shared" si="1"/>
        <v>0</v>
      </c>
      <c r="Y4" s="45">
        <f>SUM(Q4+R4+T4)-U4-T4</f>
        <v>5978</v>
      </c>
      <c r="Z4" s="45">
        <f>Y4-O4</f>
        <v>4978</v>
      </c>
      <c r="AA4" s="41">
        <f>L4/SUM(Q4)</f>
        <v>0.12579458012713282</v>
      </c>
      <c r="AB4" s="190"/>
      <c r="AC4" s="46"/>
      <c r="AD4" s="46"/>
      <c r="AF4" s="415">
        <f>SUM(Q4,AD4,R4)/L4</f>
        <v>7.9494680851063828</v>
      </c>
    </row>
    <row r="5" spans="1:36">
      <c r="A5" s="29" t="s">
        <v>1044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4">
        <f>VLOOKUP(C5,'出荷数2407-2506total250730101950'!B:F,5,0)</f>
        <v>28387</v>
      </c>
      <c r="L5" s="203">
        <f>VLOOKUP(C:C,total260724105509!B:F,5,0)</f>
        <v>14384</v>
      </c>
      <c r="M5" s="392"/>
      <c r="N5" s="8"/>
      <c r="O5" s="21">
        <f>L5/12*5</f>
        <v>5993.3333333333339</v>
      </c>
      <c r="P5" s="21"/>
      <c r="Q5" s="44">
        <f>IFERROR(VLOOKUP(C5,在庫貼り付け!B:C,2,0),0)</f>
        <v>19693</v>
      </c>
      <c r="R5" s="44">
        <f>IFERROR(VLOOKUP(C5,入荷予定貼り付け!B:C,2,0),0)</f>
        <v>0</v>
      </c>
      <c r="S5" s="428"/>
      <c r="T5" s="45">
        <v>14010</v>
      </c>
      <c r="U5" s="44">
        <f>IFERROR(VLOOKUP(C5,確保貼り付け!N:O,2,0),0)</f>
        <v>0</v>
      </c>
      <c r="V5" s="44">
        <f>IFERROR(VLOOKUP(C5,確保貼り付け!J:L,3,0),0)</f>
        <v>9010</v>
      </c>
      <c r="W5" s="439">
        <f t="shared" si="0"/>
        <v>5000</v>
      </c>
      <c r="X5" s="45">
        <f t="shared" si="1"/>
        <v>5000</v>
      </c>
      <c r="Y5" s="45">
        <f>SUM(Q5+R5+T5)-U5-T5</f>
        <v>19693</v>
      </c>
      <c r="Z5" s="45">
        <f>Y5-O5</f>
        <v>13699.666666666666</v>
      </c>
      <c r="AA5" s="41">
        <f>L5/SUM(Q5)</f>
        <v>0.73041182145940187</v>
      </c>
      <c r="AB5" s="409"/>
      <c r="AC5" s="241"/>
      <c r="AD5" s="241"/>
      <c r="AF5" s="415">
        <f>SUM(Q5,AD5,R5)/L5</f>
        <v>1.3690906562847609</v>
      </c>
    </row>
    <row r="6" spans="1:36">
      <c r="A6" s="29" t="s">
        <v>1045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4">
        <f>VLOOKUP(C6,'出荷数2407-2506total250730101950'!B:F,5,0)</f>
        <v>232</v>
      </c>
      <c r="L6" s="203">
        <f>VLOOKUP(C:C,total260724105509!B:F,5,0)</f>
        <v>209</v>
      </c>
      <c r="M6" s="392"/>
      <c r="N6" s="8"/>
      <c r="O6" s="21">
        <f>L6/12*5</f>
        <v>87.083333333333343</v>
      </c>
      <c r="P6" s="21"/>
      <c r="Q6" s="44">
        <f>IFERROR(VLOOKUP(C6,在庫貼り付け!B:C,2,0),0)</f>
        <v>3048</v>
      </c>
      <c r="R6" s="44">
        <f>IFERROR(VLOOKUP(C6,入荷予定貼り付け!B:C,2,0),0)</f>
        <v>0</v>
      </c>
      <c r="S6" s="428"/>
      <c r="T6" s="45">
        <v>0</v>
      </c>
      <c r="U6" s="44">
        <f>IFERROR(VLOOKUP(C6,確保貼り付け!N:O,2,0),0)</f>
        <v>0</v>
      </c>
      <c r="V6" s="44">
        <f>IFERROR(VLOOKUP(C6,確保貼り付け!J:L,3,0),0)</f>
        <v>0</v>
      </c>
      <c r="W6" s="439">
        <f t="shared" si="0"/>
        <v>0</v>
      </c>
      <c r="X6" s="45">
        <f t="shared" si="1"/>
        <v>0</v>
      </c>
      <c r="Y6" s="45">
        <f>SUM(Q6+R6+T6)-U6-T6</f>
        <v>3048</v>
      </c>
      <c r="Z6" s="45">
        <f>Y6-O6</f>
        <v>2960.9166666666665</v>
      </c>
      <c r="AA6" s="41">
        <f>L6/SUM(Q6)</f>
        <v>6.8569553805774272E-2</v>
      </c>
      <c r="AB6" s="190"/>
      <c r="AC6" s="46"/>
      <c r="AD6" s="46"/>
      <c r="AF6" s="415">
        <f>SUM(Q6,AD6,R6)/L6</f>
        <v>14.583732057416269</v>
      </c>
    </row>
    <row r="7" spans="1:36" s="152" customFormat="1">
      <c r="A7" s="29" t="s">
        <v>1047</v>
      </c>
      <c r="B7" s="145" t="s">
        <v>5</v>
      </c>
      <c r="C7" s="153" t="s">
        <v>1039</v>
      </c>
      <c r="D7" s="154" t="s">
        <v>1041</v>
      </c>
      <c r="E7" s="153"/>
      <c r="F7" s="146"/>
      <c r="G7" s="227"/>
      <c r="H7" s="227">
        <v>2048</v>
      </c>
      <c r="I7" s="148">
        <f>VLOOKUP(C7,'202310-202403出荷数total2403220951'!B:F,5,0)</f>
        <v>2098</v>
      </c>
      <c r="J7" s="227">
        <f>VLOOKUP(C7,'出荷数2307～2406total241008110618'!B:F,5,0)</f>
        <v>3644</v>
      </c>
      <c r="K7" s="227">
        <f>VLOOKUP(C7,'出荷数2407-2506total250730101950'!B:F,5,0)</f>
        <v>2910</v>
      </c>
      <c r="L7" s="227">
        <f>VLOOKUP(C:C,total260724105509!B:F,5,0)</f>
        <v>3615</v>
      </c>
      <c r="M7" s="392"/>
      <c r="N7" s="148"/>
      <c r="O7" s="227">
        <f>L7/12*5</f>
        <v>1506.25</v>
      </c>
      <c r="P7" s="227"/>
      <c r="Q7" s="227">
        <f>IFERROR(VLOOKUP(C7,在庫貼り付け!B:C,2,0),0)</f>
        <v>37</v>
      </c>
      <c r="R7" s="227">
        <f>IFERROR(VLOOKUP(C7,入荷予定貼り付け!B:C,2,0),0)</f>
        <v>0</v>
      </c>
      <c r="S7" s="298"/>
      <c r="T7" s="228">
        <v>0</v>
      </c>
      <c r="U7" s="227">
        <f>IFERROR(VLOOKUP(C7,確保貼り付け!N:O,2,0),0)</f>
        <v>0</v>
      </c>
      <c r="V7" s="227">
        <f>IFERROR(VLOOKUP(C7,確保貼り付け!J:L,3,0),0)</f>
        <v>0</v>
      </c>
      <c r="W7" s="446">
        <f t="shared" si="0"/>
        <v>0</v>
      </c>
      <c r="X7" s="45">
        <f t="shared" si="1"/>
        <v>0</v>
      </c>
      <c r="Y7" s="228">
        <f>SUM(Q7+R7+T7)-U7-T7</f>
        <v>37</v>
      </c>
      <c r="Z7" s="228">
        <f>Y7-O7</f>
        <v>-1469.25</v>
      </c>
      <c r="AA7" s="229">
        <f>L7/SUM(Q7)</f>
        <v>97.702702702702709</v>
      </c>
      <c r="AB7" s="298"/>
      <c r="AC7" s="298"/>
      <c r="AD7" s="298"/>
      <c r="AE7" s="191"/>
      <c r="AF7" s="416">
        <f>SUM(Q7,AD7,R7)/L7</f>
        <v>1.0235131396957123E-2</v>
      </c>
      <c r="AG7" s="191"/>
    </row>
    <row r="8" spans="1:36">
      <c r="A8" s="29" t="s">
        <v>1048</v>
      </c>
      <c r="B8" s="30" t="s">
        <v>5</v>
      </c>
      <c r="C8" s="17" t="s">
        <v>1040</v>
      </c>
      <c r="D8" s="18" t="s">
        <v>1041</v>
      </c>
      <c r="E8" s="17"/>
      <c r="F8" s="6"/>
      <c r="G8" s="8"/>
      <c r="H8" s="21">
        <v>116</v>
      </c>
      <c r="I8" s="8">
        <f>VLOOKUP(C8,'202310-202403出荷数total2403220951'!B:F,5,0)</f>
        <v>220</v>
      </c>
      <c r="J8" s="203">
        <f>VLOOKUP(C8,'出荷数2307～2406total241008110618'!B:F,5,0)</f>
        <v>378</v>
      </c>
      <c r="K8" s="214">
        <f>VLOOKUP(C8,'出荷数2407-2506total250730101950'!B:F,5,0)</f>
        <v>2016</v>
      </c>
      <c r="L8" s="203">
        <f>VLOOKUP(C:C,total260724105509!B:F,5,0)</f>
        <v>822</v>
      </c>
      <c r="M8" s="392"/>
      <c r="N8" s="211">
        <v>1000</v>
      </c>
      <c r="O8" s="211">
        <v>1000</v>
      </c>
      <c r="P8" s="211"/>
      <c r="Q8" s="44">
        <f>IFERROR(VLOOKUP(C8,在庫貼り付け!B:C,2,0),0)</f>
        <v>2728</v>
      </c>
      <c r="R8" s="44">
        <f>IFERROR(VLOOKUP(C8,入荷予定貼り付け!B:C,2,0),0)</f>
        <v>15000</v>
      </c>
      <c r="S8" s="428"/>
      <c r="T8" s="45">
        <v>0</v>
      </c>
      <c r="U8" s="44">
        <f>IFERROR(VLOOKUP(C8,確保貼り付け!N:O,2,0),0)</f>
        <v>1000</v>
      </c>
      <c r="V8" s="44">
        <f>IFERROR(VLOOKUP(C8,確保貼り付け!J:L,3,0),0)</f>
        <v>0</v>
      </c>
      <c r="W8" s="439">
        <f t="shared" si="0"/>
        <v>-1000</v>
      </c>
      <c r="X8" s="45">
        <f t="shared" si="1"/>
        <v>-1000</v>
      </c>
      <c r="Y8" s="45">
        <f>SUM(Q8+R8+T8)-U8-T8</f>
        <v>16728</v>
      </c>
      <c r="Z8" s="45">
        <f>Y8-O8</f>
        <v>15728</v>
      </c>
      <c r="AA8" s="41">
        <f>L8/SUM(Q8)</f>
        <v>0.30131964809384165</v>
      </c>
      <c r="AB8" s="9"/>
      <c r="AC8" s="13"/>
      <c r="AD8" s="13"/>
      <c r="AF8" s="415">
        <f>SUM(Q8,AD8,R8)/L8</f>
        <v>21.566909975669098</v>
      </c>
    </row>
    <row r="9" spans="1:36">
      <c r="A9" s="29" t="s">
        <v>1049</v>
      </c>
      <c r="B9" s="145" t="s">
        <v>5</v>
      </c>
      <c r="C9" s="153" t="s">
        <v>1249</v>
      </c>
      <c r="D9" s="154" t="s">
        <v>1251</v>
      </c>
      <c r="E9" s="153"/>
      <c r="F9" s="146"/>
      <c r="G9" s="227"/>
      <c r="H9" s="227">
        <v>15126</v>
      </c>
      <c r="I9" s="8">
        <f>VLOOKUP(C9,'202310-202403出荷数total2403220951'!B:F,5,0)</f>
        <v>9163</v>
      </c>
      <c r="J9" s="227">
        <f>VLOOKUP(C9,'出荷数2307～2406total241008110618'!B:F,5,0)</f>
        <v>19757</v>
      </c>
      <c r="K9" s="227">
        <f>VLOOKUP(C9,'出荷数2407-2506total250730101950'!B:F,5,0)</f>
        <v>20812</v>
      </c>
      <c r="L9" s="227">
        <f>VLOOKUP(C:C,total260724105509!B:F,5,0)</f>
        <v>11108</v>
      </c>
      <c r="M9" s="392"/>
      <c r="N9" s="8"/>
      <c r="O9" s="227">
        <f>L9/12*5</f>
        <v>4628.333333333333</v>
      </c>
      <c r="P9" s="227"/>
      <c r="Q9" s="227">
        <f>IFERROR(VLOOKUP(C9,在庫貼り付け!B:C,2,0),0)</f>
        <v>3582</v>
      </c>
      <c r="R9" s="227">
        <f>IFERROR(VLOOKUP(C9,入荷予定貼り付け!B:C,2,0),0)</f>
        <v>0</v>
      </c>
      <c r="S9" s="298"/>
      <c r="T9" s="228">
        <v>2350</v>
      </c>
      <c r="U9" s="227">
        <f>IFERROR(VLOOKUP(C9,確保貼り付け!N:O,2,0),0)</f>
        <v>200</v>
      </c>
      <c r="V9" s="227">
        <f>IFERROR(VLOOKUP(C9,確保貼り付け!J:L,3,0),0)</f>
        <v>225</v>
      </c>
      <c r="W9" s="446">
        <f t="shared" si="0"/>
        <v>1925</v>
      </c>
      <c r="X9" s="45">
        <f t="shared" si="1"/>
        <v>1925</v>
      </c>
      <c r="Y9" s="228">
        <f>SUM(Q9+R9+T9)-U9-T9</f>
        <v>3382</v>
      </c>
      <c r="Z9" s="228">
        <f>Y9-O9</f>
        <v>-1246.333333333333</v>
      </c>
      <c r="AA9" s="229">
        <f>L9/SUM(Q9)</f>
        <v>3.1010608598548295</v>
      </c>
      <c r="AB9" s="230"/>
      <c r="AC9" s="230"/>
      <c r="AD9" s="230"/>
      <c r="AF9" s="415">
        <f>SUM(Q9,AD9,R9)/L9</f>
        <v>0.32247029168167085</v>
      </c>
    </row>
    <row r="10" spans="1:36">
      <c r="A10" s="29" t="s">
        <v>1050</v>
      </c>
      <c r="B10" s="145" t="s">
        <v>5</v>
      </c>
      <c r="C10" s="153" t="s">
        <v>1250</v>
      </c>
      <c r="D10" s="154" t="s">
        <v>1252</v>
      </c>
      <c r="E10" s="153"/>
      <c r="F10" s="146"/>
      <c r="G10" s="227"/>
      <c r="H10" s="227">
        <v>2084</v>
      </c>
      <c r="I10" s="8">
        <f>VLOOKUP(C10,'202310-202403出荷数total2403220951'!B:F,5,0)</f>
        <v>1160</v>
      </c>
      <c r="J10" s="227">
        <f>VLOOKUP(C10,'出荷数2307～2406total241008110618'!B:F,5,0)</f>
        <v>1821</v>
      </c>
      <c r="K10" s="227">
        <f>VLOOKUP(C10,'出荷数2407-2506total250730101950'!B:F,5,0)</f>
        <v>1120</v>
      </c>
      <c r="L10" s="227">
        <f>VLOOKUP(C:C,total260724105509!B:F,5,0)</f>
        <v>160</v>
      </c>
      <c r="M10" s="392"/>
      <c r="N10" s="8"/>
      <c r="O10" s="227">
        <f>L10/12*5</f>
        <v>66.666666666666671</v>
      </c>
      <c r="P10" s="227"/>
      <c r="Q10" s="227">
        <f>IFERROR(VLOOKUP(C10,在庫貼り付け!B:C,2,0),0)</f>
        <v>2</v>
      </c>
      <c r="R10" s="227">
        <f>IFERROR(VLOOKUP(C10,入荷予定貼り付け!B:C,2,0),0)</f>
        <v>0</v>
      </c>
      <c r="S10" s="298"/>
      <c r="T10" s="228">
        <v>0</v>
      </c>
      <c r="U10" s="227">
        <f>IFERROR(VLOOKUP(C10,確保貼り付け!N:O,2,0),0)</f>
        <v>0</v>
      </c>
      <c r="V10" s="227">
        <f>IFERROR(VLOOKUP(C10,確保貼り付け!J:L,3,0),0)</f>
        <v>0</v>
      </c>
      <c r="W10" s="446">
        <f t="shared" si="0"/>
        <v>0</v>
      </c>
      <c r="X10" s="45">
        <f t="shared" si="1"/>
        <v>0</v>
      </c>
      <c r="Y10" s="228">
        <f>SUM(Q10+R10+T10)-U10-T10</f>
        <v>2</v>
      </c>
      <c r="Z10" s="228">
        <f>Y10-O10</f>
        <v>-64.666666666666671</v>
      </c>
      <c r="AA10" s="229">
        <f>L10/SUM(Q10)</f>
        <v>80</v>
      </c>
      <c r="AB10" s="230"/>
      <c r="AC10" s="230"/>
      <c r="AD10" s="230"/>
      <c r="AF10" s="415">
        <f>SUM(Q10,AD10,R10)/L10</f>
        <v>1.2500000000000001E-2</v>
      </c>
    </row>
    <row r="11" spans="1:36">
      <c r="A11" s="29" t="s">
        <v>1051</v>
      </c>
      <c r="B11" s="30" t="s">
        <v>4441</v>
      </c>
      <c r="C11" s="17" t="s">
        <v>4440</v>
      </c>
      <c r="D11" s="18" t="s">
        <v>1252</v>
      </c>
      <c r="E11" s="17"/>
      <c r="F11" s="6"/>
      <c r="G11" s="8"/>
      <c r="H11" s="21">
        <v>2085</v>
      </c>
      <c r="I11" s="8" t="e">
        <f>VLOOKUP(C11,'202310-202403出荷数total2403220951'!B:F,5,0)</f>
        <v>#N/A</v>
      </c>
      <c r="J11" s="203" t="e">
        <f>VLOOKUP(C11,'出荷数2307～2406total241008110618'!B:F,5,0)</f>
        <v>#N/A</v>
      </c>
      <c r="K11" s="214" t="e">
        <f>VLOOKUP(C11,'出荷数2407-2506total250730101950'!B:F,5,0)</f>
        <v>#N/A</v>
      </c>
      <c r="L11" s="203">
        <f>VLOOKUP(C:C,total260724105509!B:F,5,0)</f>
        <v>240</v>
      </c>
      <c r="M11" s="392"/>
      <c r="N11" s="8"/>
      <c r="O11" s="21">
        <f>L11/12*5</f>
        <v>100</v>
      </c>
      <c r="P11" s="21"/>
      <c r="Q11" s="44">
        <f>IFERROR(VLOOKUP(C11,在庫貼り付け!B:C,2,0),0)</f>
        <v>971</v>
      </c>
      <c r="R11" s="44">
        <f>IFERROR(VLOOKUP(C11,入荷予定貼り付け!B:C,2,0),0)</f>
        <v>0</v>
      </c>
      <c r="S11" s="428"/>
      <c r="T11" s="45">
        <v>0</v>
      </c>
      <c r="U11" s="44">
        <f>IFERROR(VLOOKUP(C11,確保貼り付け!N:O,2,0),0)</f>
        <v>0</v>
      </c>
      <c r="V11" s="44">
        <f>IFERROR(VLOOKUP(C11,確保貼り付け!J:L,3,0),0)</f>
        <v>0</v>
      </c>
      <c r="W11" s="439">
        <f t="shared" si="0"/>
        <v>0</v>
      </c>
      <c r="X11" s="45">
        <f t="shared" si="1"/>
        <v>0</v>
      </c>
      <c r="Y11" s="45">
        <f>SUM(Q11+R11+T11)-U11-T11</f>
        <v>971</v>
      </c>
      <c r="Z11" s="45">
        <f>Y11-O11</f>
        <v>871</v>
      </c>
      <c r="AA11" s="41">
        <f>L11/SUM(Q11)</f>
        <v>0.24716786817713698</v>
      </c>
      <c r="AB11" s="190"/>
      <c r="AC11" s="46"/>
      <c r="AD11" s="46"/>
      <c r="AF11" s="415">
        <f>SUM(Q11,AD11,R11)/L11</f>
        <v>4.0458333333333334</v>
      </c>
    </row>
    <row r="12" spans="1:36">
      <c r="A12" s="29" t="s">
        <v>1053</v>
      </c>
      <c r="B12" s="30" t="s">
        <v>356</v>
      </c>
      <c r="C12" s="6" t="s">
        <v>152</v>
      </c>
      <c r="D12" s="20" t="s">
        <v>153</v>
      </c>
      <c r="E12" s="19"/>
      <c r="F12" s="19"/>
      <c r="G12" s="21">
        <v>6</v>
      </c>
      <c r="H12" s="21">
        <v>2364</v>
      </c>
      <c r="I12" s="8">
        <f>VLOOKUP(C12,'202310-202403出荷数total2403220951'!B:F,5,0)</f>
        <v>1052</v>
      </c>
      <c r="J12" s="203">
        <f>VLOOKUP(C12,'出荷数2307～2406total241008110618'!B:F,5,0)</f>
        <v>1711</v>
      </c>
      <c r="K12" s="214">
        <f>VLOOKUP(C12,'出荷数2407-2506total250730101950'!B:F,5,0)</f>
        <v>1026</v>
      </c>
      <c r="L12" s="203">
        <f>VLOOKUP(C:C,total260724105509!B:F,5,0)</f>
        <v>880</v>
      </c>
      <c r="M12" s="392"/>
      <c r="N12" s="8"/>
      <c r="O12" s="21">
        <f>L12/12*5</f>
        <v>366.66666666666663</v>
      </c>
      <c r="P12" s="21"/>
      <c r="Q12" s="44">
        <f>IFERROR(VLOOKUP(C12,在庫貼り付け!B:C,2,0),0)</f>
        <v>3185</v>
      </c>
      <c r="R12" s="44">
        <f>IFERROR(VLOOKUP(C12,入荷予定貼り付け!B:C,2,0),0)</f>
        <v>0</v>
      </c>
      <c r="S12" s="428"/>
      <c r="T12" s="45">
        <v>300</v>
      </c>
      <c r="U12" s="44">
        <f>IFERROR(VLOOKUP(C12,確保貼り付け!N:O,2,0),0)</f>
        <v>0</v>
      </c>
      <c r="V12" s="44">
        <f>IFERROR(VLOOKUP(C12,確保貼り付け!J:L,3,0),0)</f>
        <v>0</v>
      </c>
      <c r="W12" s="439">
        <f t="shared" si="0"/>
        <v>300</v>
      </c>
      <c r="X12" s="45">
        <f t="shared" si="1"/>
        <v>300</v>
      </c>
      <c r="Y12" s="45">
        <f>SUM(Q12+R12+T12)-U12-T12</f>
        <v>3185</v>
      </c>
      <c r="Z12" s="45">
        <f>Y12-O12</f>
        <v>2818.3333333333335</v>
      </c>
      <c r="AA12" s="41">
        <f>L12/SUM(Q12)</f>
        <v>0.27629513343799056</v>
      </c>
      <c r="AB12" s="190"/>
      <c r="AC12" s="46"/>
      <c r="AD12" s="46"/>
      <c r="AF12" s="415">
        <f>SUM(Q12,AD12,R12)/L12</f>
        <v>3.6193181818181817</v>
      </c>
    </row>
    <row r="13" spans="1:36">
      <c r="A13" s="29" t="s">
        <v>1055</v>
      </c>
      <c r="B13" s="30" t="s">
        <v>356</v>
      </c>
      <c r="C13" s="7" t="s">
        <v>2982</v>
      </c>
      <c r="D13" s="20" t="s">
        <v>1261</v>
      </c>
      <c r="E13" s="19" t="s">
        <v>216</v>
      </c>
      <c r="F13" s="19">
        <v>23</v>
      </c>
      <c r="G13" s="21">
        <v>4</v>
      </c>
      <c r="H13" s="21">
        <v>0</v>
      </c>
      <c r="I13" s="8">
        <f>VLOOKUP(C13,'202310-202403出荷数total2403220951'!B:F,5,0)</f>
        <v>1</v>
      </c>
      <c r="J13" s="203">
        <f>VLOOKUP(C13,'出荷数2307～2406total241008110618'!B:F,5,0)</f>
        <v>705</v>
      </c>
      <c r="K13" s="214">
        <f>VLOOKUP(C13,'出荷数2407-2506total250730101950'!B:F,5,0)</f>
        <v>1</v>
      </c>
      <c r="L13" s="203">
        <f>VLOOKUP(C:C,total260724105509!B:F,5,0)</f>
        <v>1</v>
      </c>
      <c r="M13" s="392"/>
      <c r="N13" s="8"/>
      <c r="O13" s="21">
        <f>L13/12*5</f>
        <v>0.41666666666666663</v>
      </c>
      <c r="P13" s="21"/>
      <c r="Q13" s="44">
        <f>IFERROR(VLOOKUP(C13,在庫貼り付け!B:C,2,0),0)</f>
        <v>1</v>
      </c>
      <c r="R13" s="44">
        <f>IFERROR(VLOOKUP(C13,入荷予定貼り付け!B:C,2,0),0)</f>
        <v>0</v>
      </c>
      <c r="S13" s="428"/>
      <c r="T13" s="45">
        <v>0</v>
      </c>
      <c r="U13" s="44">
        <f>IFERROR(VLOOKUP(C13,確保貼り付け!N:O,2,0),0)</f>
        <v>0</v>
      </c>
      <c r="V13" s="44">
        <f>IFERROR(VLOOKUP(C13,確保貼り付け!J:L,3,0),0)</f>
        <v>0</v>
      </c>
      <c r="W13" s="439">
        <f t="shared" si="0"/>
        <v>0</v>
      </c>
      <c r="X13" s="45">
        <f t="shared" si="1"/>
        <v>0</v>
      </c>
      <c r="Y13" s="45">
        <f>SUM(Q13+R13+T13)-U13-T13</f>
        <v>1</v>
      </c>
      <c r="Z13" s="45">
        <f>Y13-O13</f>
        <v>0.58333333333333337</v>
      </c>
      <c r="AA13" s="41">
        <f>L13/SUM(Q13)</f>
        <v>1</v>
      </c>
      <c r="AB13" s="190"/>
      <c r="AC13" s="46"/>
      <c r="AD13" s="46"/>
      <c r="AF13" s="415">
        <f>SUM(Q13,AD13,R13)/L13</f>
        <v>1</v>
      </c>
    </row>
    <row r="14" spans="1:36">
      <c r="A14" s="29" t="s">
        <v>1056</v>
      </c>
      <c r="B14" s="30" t="s">
        <v>356</v>
      </c>
      <c r="C14" s="7" t="s">
        <v>1008</v>
      </c>
      <c r="D14" s="20" t="s">
        <v>1261</v>
      </c>
      <c r="E14" s="19" t="s">
        <v>218</v>
      </c>
      <c r="F14" s="19">
        <v>35</v>
      </c>
      <c r="G14" s="21">
        <v>26</v>
      </c>
      <c r="H14" s="21">
        <v>5</v>
      </c>
      <c r="I14" s="8">
        <f>VLOOKUP(C14,'202310-202403出荷数total2403220951'!B:F,5,0)</f>
        <v>3</v>
      </c>
      <c r="J14" s="203">
        <f>VLOOKUP(C14,'出荷数2307～2406total241008110618'!B:F,5,0)</f>
        <v>6</v>
      </c>
      <c r="K14" s="214">
        <f>VLOOKUP(C14,'出荷数2407-2506total250730101950'!B:F,5,0)</f>
        <v>3</v>
      </c>
      <c r="L14" s="203">
        <f>VLOOKUP(C:C,total260724105509!B:F,5,0)</f>
        <v>143</v>
      </c>
      <c r="M14" s="392"/>
      <c r="N14" s="8"/>
      <c r="O14" s="21">
        <f>L14/12*5</f>
        <v>59.583333333333329</v>
      </c>
      <c r="P14" s="21"/>
      <c r="Q14" s="44">
        <f>IFERROR(VLOOKUP(C14,在庫貼り付け!B:C,2,0),0)</f>
        <v>4410</v>
      </c>
      <c r="R14" s="44">
        <f>IFERROR(VLOOKUP(C14,入荷予定貼り付け!B:C,2,0),0)</f>
        <v>0</v>
      </c>
      <c r="S14" s="428"/>
      <c r="T14" s="45">
        <v>0</v>
      </c>
      <c r="U14" s="44">
        <f>IFERROR(VLOOKUP(C14,確保貼り付け!N:O,2,0),0)</f>
        <v>0</v>
      </c>
      <c r="V14" s="44">
        <f>IFERROR(VLOOKUP(C14,確保貼り付け!J:L,3,0),0)</f>
        <v>0</v>
      </c>
      <c r="W14" s="439">
        <f t="shared" si="0"/>
        <v>0</v>
      </c>
      <c r="X14" s="45">
        <f t="shared" si="1"/>
        <v>0</v>
      </c>
      <c r="Y14" s="45">
        <f>SUM(Q14+R14+T14)-U14-T14</f>
        <v>4410</v>
      </c>
      <c r="Z14" s="45">
        <f>Y14-O14</f>
        <v>4350.416666666667</v>
      </c>
      <c r="AA14" s="41">
        <f>L14/SUM(Q14)</f>
        <v>3.2426303854875285E-2</v>
      </c>
      <c r="AB14" s="190"/>
      <c r="AC14" s="46"/>
      <c r="AD14" s="46"/>
      <c r="AF14" s="415">
        <f>SUM(Q14,AD14,R14)/L14</f>
        <v>30.83916083916084</v>
      </c>
    </row>
    <row r="15" spans="1:36">
      <c r="A15" s="29" t="s">
        <v>1057</v>
      </c>
      <c r="B15" s="30" t="s">
        <v>356</v>
      </c>
      <c r="C15" s="6" t="s">
        <v>121</v>
      </c>
      <c r="D15" s="20" t="s">
        <v>120</v>
      </c>
      <c r="E15" s="19" t="s">
        <v>118</v>
      </c>
      <c r="F15" s="19">
        <v>33</v>
      </c>
      <c r="G15" s="21">
        <v>24</v>
      </c>
      <c r="H15" s="21">
        <v>2990</v>
      </c>
      <c r="I15" s="8">
        <f>VLOOKUP(C15,'202310-202403出荷数total2403220951'!B:F,5,0)</f>
        <v>66</v>
      </c>
      <c r="J15" s="203">
        <f>VLOOKUP(C15,'出荷数2307～2406total241008110618'!B:F,5,0)</f>
        <v>189</v>
      </c>
      <c r="K15" s="214">
        <f>VLOOKUP(C15,'出荷数2407-2506total250730101950'!B:F,5,0)</f>
        <v>97</v>
      </c>
      <c r="L15" s="203">
        <f>VLOOKUP(C:C,total260724105509!B:F,5,0)</f>
        <v>89</v>
      </c>
      <c r="M15" s="392"/>
      <c r="N15" s="8"/>
      <c r="O15" s="21">
        <f>L15/12*5</f>
        <v>37.083333333333336</v>
      </c>
      <c r="P15" s="21"/>
      <c r="Q15" s="44">
        <f>IFERROR(VLOOKUP(C15,在庫貼り付け!B:C,2,0),0)</f>
        <v>2097</v>
      </c>
      <c r="R15" s="44">
        <f>IFERROR(VLOOKUP(C15,入荷予定貼り付け!B:C,2,0),0)</f>
        <v>0</v>
      </c>
      <c r="S15" s="428"/>
      <c r="T15" s="45">
        <v>0</v>
      </c>
      <c r="U15" s="44">
        <f>IFERROR(VLOOKUP(C15,確保貼り付け!N:O,2,0),0)</f>
        <v>0</v>
      </c>
      <c r="V15" s="44">
        <f>IFERROR(VLOOKUP(C15,確保貼り付け!J:L,3,0),0)</f>
        <v>0</v>
      </c>
      <c r="W15" s="439">
        <f t="shared" si="0"/>
        <v>0</v>
      </c>
      <c r="X15" s="45">
        <f t="shared" si="1"/>
        <v>0</v>
      </c>
      <c r="Y15" s="45">
        <f>SUM(Q15+R15+T15)-U15-T15</f>
        <v>2097</v>
      </c>
      <c r="Z15" s="45">
        <f>Y15-O15</f>
        <v>2059.9166666666665</v>
      </c>
      <c r="AA15" s="41">
        <f>L15/SUM(Q15)</f>
        <v>4.2441583214115404E-2</v>
      </c>
      <c r="AB15" s="190"/>
      <c r="AC15" s="46"/>
      <c r="AD15" s="46"/>
      <c r="AF15" s="415">
        <f>SUM(Q15,AD15,R15)/L15</f>
        <v>23.561797752808989</v>
      </c>
    </row>
    <row r="16" spans="1:36">
      <c r="A16" s="29" t="s">
        <v>1059</v>
      </c>
      <c r="B16" s="30" t="s">
        <v>356</v>
      </c>
      <c r="C16" s="6" t="s">
        <v>86</v>
      </c>
      <c r="D16" s="20" t="s">
        <v>84</v>
      </c>
      <c r="E16" s="19" t="s">
        <v>87</v>
      </c>
      <c r="F16" s="19">
        <v>228</v>
      </c>
      <c r="G16" s="21">
        <v>270</v>
      </c>
      <c r="H16" s="21">
        <v>231</v>
      </c>
      <c r="I16" s="8">
        <f>VLOOKUP(C16,'202310-202403出荷数total2403220951'!B:F,5,0)</f>
        <v>121</v>
      </c>
      <c r="J16" s="203">
        <f>VLOOKUP(C16,'出荷数2307～2406total241008110618'!B:F,5,0)</f>
        <v>177</v>
      </c>
      <c r="K16" s="214">
        <f>VLOOKUP(C16,'出荷数2407-2506total250730101950'!B:F,5,0)</f>
        <v>110</v>
      </c>
      <c r="L16" s="203">
        <f>VLOOKUP(C:C,total260724105509!B:F,5,0)</f>
        <v>105</v>
      </c>
      <c r="M16" s="392"/>
      <c r="N16" s="8"/>
      <c r="O16" s="21">
        <f>L16/12*5</f>
        <v>43.75</v>
      </c>
      <c r="P16" s="21"/>
      <c r="Q16" s="44">
        <f>IFERROR(VLOOKUP(C16,在庫貼り付け!B:C,2,0),0)</f>
        <v>7980</v>
      </c>
      <c r="R16" s="44">
        <f>IFERROR(VLOOKUP(C16,入荷予定貼り付け!B:C,2,0),0)</f>
        <v>0</v>
      </c>
      <c r="S16" s="428"/>
      <c r="T16" s="45">
        <v>0</v>
      </c>
      <c r="U16" s="44">
        <f>IFERROR(VLOOKUP(C16,確保貼り付け!N:O,2,0),0)</f>
        <v>0</v>
      </c>
      <c r="V16" s="44">
        <f>IFERROR(VLOOKUP(C16,確保貼り付け!J:L,3,0),0)</f>
        <v>0</v>
      </c>
      <c r="W16" s="439">
        <f t="shared" si="0"/>
        <v>0</v>
      </c>
      <c r="X16" s="45">
        <f t="shared" si="1"/>
        <v>0</v>
      </c>
      <c r="Y16" s="45">
        <f>SUM(Q16+R16+T16)-U16-T16</f>
        <v>7980</v>
      </c>
      <c r="Z16" s="45">
        <f>Y16-O16</f>
        <v>7936.25</v>
      </c>
      <c r="AA16" s="41">
        <f>L16/SUM(Q16)</f>
        <v>1.3157894736842105E-2</v>
      </c>
      <c r="AB16" s="190"/>
      <c r="AC16" s="46"/>
      <c r="AD16" s="46"/>
      <c r="AF16" s="415">
        <f>SUM(Q16,AD16,R16)/L16</f>
        <v>76</v>
      </c>
    </row>
    <row r="17" spans="1:33">
      <c r="A17" s="29" t="s">
        <v>1060</v>
      </c>
      <c r="B17" s="30" t="s">
        <v>356</v>
      </c>
      <c r="C17" s="6" t="s">
        <v>154</v>
      </c>
      <c r="D17" s="20" t="s">
        <v>155</v>
      </c>
      <c r="E17" s="19"/>
      <c r="F17" s="19"/>
      <c r="G17" s="21">
        <v>128</v>
      </c>
      <c r="H17" s="21">
        <v>470</v>
      </c>
      <c r="I17" s="8">
        <f>VLOOKUP(C17,'202310-202403出荷数total2403220951'!B:F,5,0)</f>
        <v>149</v>
      </c>
      <c r="J17" s="203">
        <f>VLOOKUP(C17,'出荷数2307～2406total241008110618'!B:F,5,0)</f>
        <v>418</v>
      </c>
      <c r="K17" s="214">
        <f>VLOOKUP(C17,'出荷数2407-2506total250730101950'!B:F,5,0)</f>
        <v>818</v>
      </c>
      <c r="L17" s="203">
        <f>VLOOKUP(C:C,total260724105509!B:F,5,0)</f>
        <v>919</v>
      </c>
      <c r="M17" s="392"/>
      <c r="N17" s="8"/>
      <c r="O17" s="21">
        <f>L17/12*5</f>
        <v>382.91666666666663</v>
      </c>
      <c r="P17" s="21"/>
      <c r="Q17" s="44">
        <f>IFERROR(VLOOKUP(C17,在庫貼り付け!B:C,2,0),0)</f>
        <v>42</v>
      </c>
      <c r="R17" s="44">
        <f>IFERROR(VLOOKUP(C17,入荷予定貼り付け!B:C,2,0),0)</f>
        <v>1000</v>
      </c>
      <c r="S17" s="428"/>
      <c r="T17" s="45">
        <v>0</v>
      </c>
      <c r="U17" s="44">
        <f>IFERROR(VLOOKUP(C17,確保貼り付け!N:O,2,0),0)</f>
        <v>51</v>
      </c>
      <c r="V17" s="44">
        <f>IFERROR(VLOOKUP(C17,確保貼り付け!J:L,3,0),0)</f>
        <v>0</v>
      </c>
      <c r="W17" s="439">
        <f t="shared" si="0"/>
        <v>-51</v>
      </c>
      <c r="X17" s="45">
        <f t="shared" si="1"/>
        <v>-51</v>
      </c>
      <c r="Y17" s="45">
        <f>SUM(Q17+R17+T17)-U17-T17</f>
        <v>991</v>
      </c>
      <c r="Z17" s="45">
        <f>Y17-O17</f>
        <v>608.08333333333337</v>
      </c>
      <c r="AA17" s="41">
        <f>L17/SUM(Q17)</f>
        <v>21.88095238095238</v>
      </c>
      <c r="AB17" s="190"/>
      <c r="AC17" s="46"/>
      <c r="AD17" s="46"/>
      <c r="AF17" s="415">
        <f>SUM(Q17,AD17,R17)/L17</f>
        <v>1.1338411316648531</v>
      </c>
    </row>
    <row r="18" spans="1:33">
      <c r="A18" s="29" t="s">
        <v>1061</v>
      </c>
      <c r="B18" s="30" t="s">
        <v>356</v>
      </c>
      <c r="C18" s="17" t="s">
        <v>168</v>
      </c>
      <c r="D18" s="24" t="s">
        <v>169</v>
      </c>
      <c r="E18" s="23"/>
      <c r="F18" s="19">
        <v>543</v>
      </c>
      <c r="G18" s="21">
        <v>321</v>
      </c>
      <c r="H18" s="21">
        <v>270</v>
      </c>
      <c r="I18" s="8">
        <f>VLOOKUP(C18,'202310-202403出荷数total2403220951'!B:F,5,0)</f>
        <v>73</v>
      </c>
      <c r="J18" s="203">
        <f>VLOOKUP(C18,'出荷数2307～2406total241008110618'!B:F,5,0)</f>
        <v>181</v>
      </c>
      <c r="K18" s="214">
        <f>VLOOKUP(C18,'出荷数2407-2506total250730101950'!B:F,5,0)</f>
        <v>277</v>
      </c>
      <c r="L18" s="203">
        <f>VLOOKUP(C:C,total260724105509!B:F,5,0)</f>
        <v>441</v>
      </c>
      <c r="M18" s="392"/>
      <c r="N18" s="8"/>
      <c r="O18" s="21">
        <f>L18/12*5</f>
        <v>183.75</v>
      </c>
      <c r="P18" s="21"/>
      <c r="Q18" s="44">
        <f>IFERROR(VLOOKUP(C18,在庫貼り付け!B:C,2,0),0)</f>
        <v>2983</v>
      </c>
      <c r="R18" s="44">
        <f>IFERROR(VLOOKUP(C18,入荷予定貼り付け!B:C,2,0),0)</f>
        <v>0</v>
      </c>
      <c r="S18" s="428"/>
      <c r="T18" s="45">
        <v>0</v>
      </c>
      <c r="U18" s="44">
        <f>IFERROR(VLOOKUP(C18,確保貼り付け!N:O,2,0),0)</f>
        <v>0</v>
      </c>
      <c r="V18" s="44">
        <f>IFERROR(VLOOKUP(C18,確保貼り付け!J:L,3,0),0)</f>
        <v>0</v>
      </c>
      <c r="W18" s="439">
        <f t="shared" si="0"/>
        <v>0</v>
      </c>
      <c r="X18" s="45">
        <f t="shared" si="1"/>
        <v>0</v>
      </c>
      <c r="Y18" s="45">
        <f>SUM(Q18+R18+T18)-U18-T18</f>
        <v>2983</v>
      </c>
      <c r="Z18" s="45">
        <f>Y18-O18</f>
        <v>2799.25</v>
      </c>
      <c r="AA18" s="41">
        <f>L18/SUM(Q18)</f>
        <v>0.14783774723432785</v>
      </c>
      <c r="AB18" s="190"/>
      <c r="AC18" s="46"/>
      <c r="AD18" s="46"/>
      <c r="AF18" s="415">
        <f>SUM(Q18,AD18,R18)/L18</f>
        <v>6.7641723356009074</v>
      </c>
    </row>
    <row r="19" spans="1:33">
      <c r="A19" s="29" t="s">
        <v>1068</v>
      </c>
      <c r="B19" s="30" t="s">
        <v>356</v>
      </c>
      <c r="C19" s="7" t="s">
        <v>196</v>
      </c>
      <c r="D19" s="20" t="s">
        <v>197</v>
      </c>
      <c r="E19" s="20" t="s">
        <v>198</v>
      </c>
      <c r="F19" s="19">
        <v>1160</v>
      </c>
      <c r="G19" s="21">
        <v>148</v>
      </c>
      <c r="H19" s="21">
        <v>651</v>
      </c>
      <c r="I19" s="8">
        <f>VLOOKUP(C19,'202310-202403出荷数total2403220951'!B:F,5,0)</f>
        <v>60</v>
      </c>
      <c r="J19" s="203">
        <f>VLOOKUP(C19,'出荷数2307～2406total241008110618'!B:F,5,0)</f>
        <v>125</v>
      </c>
      <c r="K19" s="214">
        <f>VLOOKUP(C19,'出荷数2407-2506total250730101950'!B:F,5,0)</f>
        <v>265</v>
      </c>
      <c r="L19" s="203">
        <f>VLOOKUP(C:C,total260724105509!B:F,5,0)</f>
        <v>94</v>
      </c>
      <c r="M19" s="392"/>
      <c r="N19" s="211">
        <v>500</v>
      </c>
      <c r="O19" s="211">
        <f>L19/12*5</f>
        <v>39.166666666666664</v>
      </c>
      <c r="P19" s="211"/>
      <c r="Q19" s="44">
        <f>IFERROR(VLOOKUP(C19,在庫貼り付け!B:C,2,0),0)</f>
        <v>2207</v>
      </c>
      <c r="R19" s="44">
        <f>IFERROR(VLOOKUP(C19,入荷予定貼り付け!B:C,2,0),0)</f>
        <v>0</v>
      </c>
      <c r="S19" s="428"/>
      <c r="T19" s="45">
        <v>0</v>
      </c>
      <c r="U19" s="44">
        <f>IFERROR(VLOOKUP(C19,確保貼り付け!N:O,2,0),0)</f>
        <v>0</v>
      </c>
      <c r="V19" s="44">
        <f>IFERROR(VLOOKUP(C19,確保貼り付け!J:L,3,0),0)</f>
        <v>0</v>
      </c>
      <c r="W19" s="439">
        <f t="shared" si="0"/>
        <v>0</v>
      </c>
      <c r="X19" s="45">
        <f t="shared" si="1"/>
        <v>0</v>
      </c>
      <c r="Y19" s="45">
        <f>SUM(Q19+R19+T19)-U19-T19</f>
        <v>2207</v>
      </c>
      <c r="Z19" s="45">
        <f>Y19-O19</f>
        <v>2167.8333333333335</v>
      </c>
      <c r="AA19" s="41">
        <f>L19/SUM(Q19)</f>
        <v>4.2591753511554149E-2</v>
      </c>
      <c r="AB19" s="190"/>
      <c r="AC19" s="46"/>
      <c r="AD19" s="46"/>
      <c r="AF19" s="415">
        <f>SUM(Q19,AD19,R19)/L19</f>
        <v>23.478723404255319</v>
      </c>
    </row>
    <row r="20" spans="1:33">
      <c r="A20" s="29" t="s">
        <v>1070</v>
      </c>
      <c r="B20" s="30" t="s">
        <v>356</v>
      </c>
      <c r="C20" s="6" t="s">
        <v>177</v>
      </c>
      <c r="D20" s="20" t="s">
        <v>178</v>
      </c>
      <c r="E20" s="19" t="s">
        <v>179</v>
      </c>
      <c r="F20" s="19">
        <v>224</v>
      </c>
      <c r="G20" s="21">
        <v>198</v>
      </c>
      <c r="H20" s="21">
        <v>230</v>
      </c>
      <c r="I20" s="8">
        <f>VLOOKUP(C20,'202310-202403出荷数total2403220951'!B:F,5,0)</f>
        <v>91</v>
      </c>
      <c r="J20" s="203">
        <f>VLOOKUP(C20,'出荷数2307～2406total241008110618'!B:F,5,0)</f>
        <v>168</v>
      </c>
      <c r="K20" s="214">
        <f>VLOOKUP(C20,'出荷数2407-2506total250730101950'!B:F,5,0)</f>
        <v>52</v>
      </c>
      <c r="L20" s="203">
        <f>VLOOKUP(C:C,total260724105509!B:F,5,0)</f>
        <v>50</v>
      </c>
      <c r="M20" s="392"/>
      <c r="N20" s="8"/>
      <c r="O20" s="21">
        <f>L20/12*5</f>
        <v>20.833333333333336</v>
      </c>
      <c r="P20" s="21"/>
      <c r="Q20" s="44">
        <f>IFERROR(VLOOKUP(C20,在庫貼り付け!B:C,2,0),0)</f>
        <v>884</v>
      </c>
      <c r="R20" s="44">
        <f>IFERROR(VLOOKUP(C20,入荷予定貼り付け!B:C,2,0),0)</f>
        <v>0</v>
      </c>
      <c r="S20" s="428"/>
      <c r="T20" s="45">
        <v>0</v>
      </c>
      <c r="U20" s="44">
        <f>IFERROR(VLOOKUP(C20,確保貼り付け!N:O,2,0),0)</f>
        <v>0</v>
      </c>
      <c r="V20" s="44">
        <f>IFERROR(VLOOKUP(C20,確保貼り付け!J:L,3,0),0)</f>
        <v>0</v>
      </c>
      <c r="W20" s="439">
        <f t="shared" si="0"/>
        <v>0</v>
      </c>
      <c r="X20" s="45">
        <f t="shared" si="1"/>
        <v>0</v>
      </c>
      <c r="Y20" s="45">
        <f>SUM(Q20+R20+T20)-U20-T20</f>
        <v>884</v>
      </c>
      <c r="Z20" s="45">
        <f>Y20-O20</f>
        <v>863.16666666666663</v>
      </c>
      <c r="AA20" s="41">
        <f>L20/SUM(Q20)</f>
        <v>5.6561085972850679E-2</v>
      </c>
      <c r="AB20" s="190"/>
      <c r="AC20" s="46"/>
      <c r="AD20" s="46"/>
      <c r="AF20" s="415">
        <f>SUM(Q20,AD20,R20)/L20</f>
        <v>17.68</v>
      </c>
    </row>
    <row r="21" spans="1:33">
      <c r="A21" s="29" t="s">
        <v>1072</v>
      </c>
      <c r="B21" s="30" t="s">
        <v>356</v>
      </c>
      <c r="C21" s="6" t="s">
        <v>107</v>
      </c>
      <c r="D21" s="20" t="s">
        <v>105</v>
      </c>
      <c r="E21" s="19" t="s">
        <v>87</v>
      </c>
      <c r="F21" s="19">
        <v>1116</v>
      </c>
      <c r="G21" s="21">
        <v>928</v>
      </c>
      <c r="H21" s="21">
        <v>1098</v>
      </c>
      <c r="I21" s="8">
        <f>VLOOKUP(C21,'202310-202403出荷数total2403220951'!B:F,5,0)</f>
        <v>427</v>
      </c>
      <c r="J21" s="203">
        <f>VLOOKUP(C21,'出荷数2307～2406total241008110618'!B:F,5,0)</f>
        <v>1008</v>
      </c>
      <c r="K21" s="214">
        <f>VLOOKUP(C21,'出荷数2407-2506total250730101950'!B:F,5,0)</f>
        <v>854</v>
      </c>
      <c r="L21" s="203">
        <f>VLOOKUP(C:C,total260724105509!B:F,5,0)</f>
        <v>543</v>
      </c>
      <c r="M21" s="392"/>
      <c r="N21" s="8">
        <v>41</v>
      </c>
      <c r="O21" s="211">
        <f>L21/12*5</f>
        <v>226.25</v>
      </c>
      <c r="P21" s="211"/>
      <c r="Q21" s="44">
        <f>IFERROR(VLOOKUP(C21,在庫貼り付け!B:C,2,0),0)</f>
        <v>2920</v>
      </c>
      <c r="R21" s="44">
        <f>IFERROR(VLOOKUP(C21,入荷予定貼り付け!B:C,2,0),0)</f>
        <v>0</v>
      </c>
      <c r="S21" s="428"/>
      <c r="T21" s="45">
        <v>0</v>
      </c>
      <c r="U21" s="44">
        <f>IFERROR(VLOOKUP(C21,確保貼り付け!N:O,2,0),0)</f>
        <v>0</v>
      </c>
      <c r="V21" s="44">
        <f>IFERROR(VLOOKUP(C21,確保貼り付け!J:L,3,0),0)</f>
        <v>0</v>
      </c>
      <c r="W21" s="439">
        <f t="shared" si="0"/>
        <v>0</v>
      </c>
      <c r="X21" s="45">
        <f t="shared" si="1"/>
        <v>0</v>
      </c>
      <c r="Y21" s="45">
        <f>SUM(Q21+R21+T21)-U21-T21</f>
        <v>2920</v>
      </c>
      <c r="Z21" s="45">
        <f>Y21-O21</f>
        <v>2693.75</v>
      </c>
      <c r="AA21" s="41">
        <f>L21/SUM(Q21)</f>
        <v>0.18595890410958904</v>
      </c>
      <c r="AB21" s="190"/>
      <c r="AC21" s="46"/>
      <c r="AD21" s="46"/>
      <c r="AF21" s="415">
        <f>SUM(Q21,AD21,R21)/L21</f>
        <v>5.3775322283609572</v>
      </c>
    </row>
    <row r="22" spans="1:33">
      <c r="A22" s="29" t="s">
        <v>1073</v>
      </c>
      <c r="B22" s="30" t="s">
        <v>356</v>
      </c>
      <c r="C22" s="7" t="s">
        <v>156</v>
      </c>
      <c r="D22" s="20" t="s">
        <v>157</v>
      </c>
      <c r="E22" s="19"/>
      <c r="F22" s="19">
        <v>120</v>
      </c>
      <c r="G22" s="21">
        <v>98</v>
      </c>
      <c r="H22" s="21">
        <v>141</v>
      </c>
      <c r="I22" s="8">
        <f>VLOOKUP(C22,'202310-202403出荷数total2403220951'!B:F,5,0)</f>
        <v>41</v>
      </c>
      <c r="J22" s="203">
        <f>VLOOKUP(C22,'出荷数2307～2406total241008110618'!B:F,5,0)</f>
        <v>89</v>
      </c>
      <c r="K22" s="214">
        <f>VLOOKUP(C22,'出荷数2407-2506total250730101950'!B:F,5,0)</f>
        <v>92</v>
      </c>
      <c r="L22" s="203">
        <f>VLOOKUP(C:C,total260724105509!B:F,5,0)</f>
        <v>74</v>
      </c>
      <c r="M22" s="392"/>
      <c r="N22" s="8"/>
      <c r="O22" s="21">
        <f>L22/12*5</f>
        <v>30.833333333333336</v>
      </c>
      <c r="P22" s="21"/>
      <c r="Q22" s="44">
        <f>IFERROR(VLOOKUP(C22,在庫貼り付け!B:C,2,0),0)</f>
        <v>283</v>
      </c>
      <c r="R22" s="44">
        <f>IFERROR(VLOOKUP(C22,入荷予定貼り付け!B:C,2,0),0)</f>
        <v>0</v>
      </c>
      <c r="S22" s="428"/>
      <c r="T22" s="45">
        <v>0</v>
      </c>
      <c r="U22" s="44">
        <f>IFERROR(VLOOKUP(C22,確保貼り付け!N:O,2,0),0)</f>
        <v>0</v>
      </c>
      <c r="V22" s="44">
        <f>IFERROR(VLOOKUP(C22,確保貼り付け!J:L,3,0),0)</f>
        <v>0</v>
      </c>
      <c r="W22" s="439">
        <f t="shared" si="0"/>
        <v>0</v>
      </c>
      <c r="X22" s="45">
        <f t="shared" si="1"/>
        <v>0</v>
      </c>
      <c r="Y22" s="45">
        <f>SUM(Q22+R22+T22)-U22-T22</f>
        <v>283</v>
      </c>
      <c r="Z22" s="45">
        <f>Y22-O22</f>
        <v>252.16666666666666</v>
      </c>
      <c r="AA22" s="41">
        <f>L22/SUM(Q22)</f>
        <v>0.26148409893992935</v>
      </c>
      <c r="AB22" s="190"/>
      <c r="AC22" s="46"/>
      <c r="AD22" s="46"/>
      <c r="AF22" s="415">
        <f>SUM(Q22,AD22,R22)/L22</f>
        <v>3.8243243243243241</v>
      </c>
    </row>
    <row r="23" spans="1:33">
      <c r="A23" s="29" t="s">
        <v>1078</v>
      </c>
      <c r="B23" s="30" t="s">
        <v>356</v>
      </c>
      <c r="C23" s="7" t="s">
        <v>1006</v>
      </c>
      <c r="D23" s="20" t="s">
        <v>1261</v>
      </c>
      <c r="E23" s="19" t="s">
        <v>214</v>
      </c>
      <c r="F23" s="19">
        <v>271</v>
      </c>
      <c r="G23" s="21">
        <v>200</v>
      </c>
      <c r="H23" s="21">
        <v>124</v>
      </c>
      <c r="I23" s="8">
        <f>VLOOKUP(C23,'202310-202403出荷数total2403220951'!B:F,5,0)</f>
        <v>63</v>
      </c>
      <c r="J23" s="203">
        <f>VLOOKUP(C23,'出荷数2307～2406total241008110618'!B:F,5,0)</f>
        <v>93</v>
      </c>
      <c r="K23" s="214">
        <f>VLOOKUP(C23,'出荷数2407-2506total250730101950'!B:F,5,0)</f>
        <v>14</v>
      </c>
      <c r="L23" s="203">
        <f>VLOOKUP(C:C,total260724105509!B:F,5,0)</f>
        <v>142</v>
      </c>
      <c r="M23" s="392"/>
      <c r="N23" s="8"/>
      <c r="O23" s="21">
        <f>L23/12*5</f>
        <v>59.166666666666671</v>
      </c>
      <c r="P23" s="21"/>
      <c r="Q23" s="44">
        <f>IFERROR(VLOOKUP(C23,在庫貼り付け!B:C,2,0),0)</f>
        <v>740</v>
      </c>
      <c r="R23" s="44">
        <f>IFERROR(VLOOKUP(C23,入荷予定貼り付け!B:C,2,0),0)</f>
        <v>0</v>
      </c>
      <c r="S23" s="428"/>
      <c r="T23" s="45">
        <v>0</v>
      </c>
      <c r="U23" s="44">
        <f>IFERROR(VLOOKUP(C23,確保貼り付け!N:O,2,0),0)</f>
        <v>0</v>
      </c>
      <c r="V23" s="44">
        <f>IFERROR(VLOOKUP(C23,確保貼り付け!J:L,3,0),0)</f>
        <v>0</v>
      </c>
      <c r="W23" s="439">
        <f t="shared" si="0"/>
        <v>0</v>
      </c>
      <c r="X23" s="45">
        <f t="shared" si="1"/>
        <v>0</v>
      </c>
      <c r="Y23" s="45">
        <f>SUM(Q23+R23+T23)-U23-T23</f>
        <v>740</v>
      </c>
      <c r="Z23" s="45">
        <f>Y23-O23</f>
        <v>680.83333333333337</v>
      </c>
      <c r="AA23" s="41">
        <f>L23/SUM(Q23)</f>
        <v>0.1918918918918919</v>
      </c>
      <c r="AB23" s="190"/>
      <c r="AC23" s="46"/>
      <c r="AD23" s="46"/>
      <c r="AF23" s="415">
        <f>SUM(Q23,AD23,R23)/L23</f>
        <v>5.211267605633803</v>
      </c>
    </row>
    <row r="24" spans="1:33" s="152" customFormat="1">
      <c r="A24" s="29" t="s">
        <v>1079</v>
      </c>
      <c r="B24" s="145" t="s">
        <v>356</v>
      </c>
      <c r="C24" s="147" t="s">
        <v>209</v>
      </c>
      <c r="D24" s="147" t="s">
        <v>210</v>
      </c>
      <c r="E24" s="146"/>
      <c r="F24" s="146"/>
      <c r="G24" s="227">
        <v>9</v>
      </c>
      <c r="H24" s="227">
        <v>1109</v>
      </c>
      <c r="I24" s="8" t="e">
        <f>VLOOKUP(C24,'202310-202403出荷数total2403220951'!B:F,5,0)</f>
        <v>#N/A</v>
      </c>
      <c r="J24" s="227" t="e">
        <f>VLOOKUP(C24,'出荷数2307～2406total241008110618'!B:F,5,0)</f>
        <v>#N/A</v>
      </c>
      <c r="K24" s="227" t="e">
        <f>VLOOKUP(C24,'出荷数2407-2506total250730101950'!B:F,5,0)</f>
        <v>#N/A</v>
      </c>
      <c r="L24" s="227" t="e">
        <f>VLOOKUP(C:C,total260724105509!B:F,5,0)</f>
        <v>#N/A</v>
      </c>
      <c r="M24" s="392"/>
      <c r="N24" s="211">
        <v>470</v>
      </c>
      <c r="O24" s="297" t="e">
        <f>L24/12*5</f>
        <v>#N/A</v>
      </c>
      <c r="P24" s="297"/>
      <c r="Q24" s="227">
        <f>IFERROR(VLOOKUP(C24,在庫貼り付け!B:C,2,0),0)</f>
        <v>106</v>
      </c>
      <c r="R24" s="227">
        <f>IFERROR(VLOOKUP(C24,入荷予定貼り付け!B:C,2,0),0)</f>
        <v>0</v>
      </c>
      <c r="S24" s="298"/>
      <c r="T24" s="228">
        <v>0</v>
      </c>
      <c r="U24" s="227">
        <f>IFERROR(VLOOKUP(C24,確保貼り付け!N:O,2,0),0)</f>
        <v>0</v>
      </c>
      <c r="V24" s="227">
        <f>IFERROR(VLOOKUP(C24,確保貼り付け!J:L,3,0),0)</f>
        <v>0</v>
      </c>
      <c r="W24" s="446">
        <f t="shared" si="0"/>
        <v>0</v>
      </c>
      <c r="X24" s="45">
        <f t="shared" si="1"/>
        <v>0</v>
      </c>
      <c r="Y24" s="228">
        <f>SUM(Q24+R24+T24)-U24-T24</f>
        <v>106</v>
      </c>
      <c r="Z24" s="228" t="e">
        <f>Y24-O24</f>
        <v>#N/A</v>
      </c>
      <c r="AA24" s="229" t="e">
        <f>L24/SUM(Q24)</f>
        <v>#N/A</v>
      </c>
      <c r="AB24" s="230"/>
      <c r="AC24" s="230"/>
      <c r="AD24" s="230"/>
      <c r="AE24" s="191"/>
      <c r="AF24" s="416" t="e">
        <f>SUM(Q24,AD24,R24)/L24</f>
        <v>#N/A</v>
      </c>
      <c r="AG24" s="191"/>
    </row>
    <row r="25" spans="1:33">
      <c r="A25" s="29" t="s">
        <v>1081</v>
      </c>
      <c r="B25" s="30" t="s">
        <v>356</v>
      </c>
      <c r="C25" s="7" t="s">
        <v>219</v>
      </c>
      <c r="D25" s="20" t="s">
        <v>220</v>
      </c>
      <c r="E25" s="19"/>
      <c r="F25" s="19">
        <v>825</v>
      </c>
      <c r="G25" s="21">
        <v>660</v>
      </c>
      <c r="H25" s="21">
        <v>1314</v>
      </c>
      <c r="I25" s="8">
        <f>VLOOKUP(C25,'202310-202403出荷数total2403220951'!B:F,5,0)</f>
        <v>262</v>
      </c>
      <c r="J25" s="203">
        <f>VLOOKUP(C25,'出荷数2307～2406total241008110618'!B:F,5,0)</f>
        <v>723</v>
      </c>
      <c r="K25" s="214">
        <f>VLOOKUP(C25,'出荷数2407-2506total250730101950'!B:F,5,0)</f>
        <v>1443</v>
      </c>
      <c r="L25" s="203">
        <f>VLOOKUP(C:C,total260724105509!B:F,5,0)</f>
        <v>771</v>
      </c>
      <c r="M25" s="392"/>
      <c r="N25" s="8"/>
      <c r="O25" s="21">
        <f>L25/12*5</f>
        <v>321.25</v>
      </c>
      <c r="P25" s="21"/>
      <c r="Q25" s="44">
        <f>IFERROR(VLOOKUP(C25,在庫貼り付け!B:C,2,0),0)</f>
        <v>2612</v>
      </c>
      <c r="R25" s="44">
        <f>IFERROR(VLOOKUP(C25,入荷予定貼り付け!B:C,2,0),0)</f>
        <v>0</v>
      </c>
      <c r="S25" s="428"/>
      <c r="T25" s="45">
        <v>210</v>
      </c>
      <c r="U25" s="44">
        <f>IFERROR(VLOOKUP(C25,確保貼り付け!N:O,2,0),0)</f>
        <v>210</v>
      </c>
      <c r="V25" s="44">
        <f>IFERROR(VLOOKUP(C25,確保貼り付け!J:L,3,0),0)</f>
        <v>0</v>
      </c>
      <c r="W25" s="439">
        <f t="shared" si="0"/>
        <v>0</v>
      </c>
      <c r="X25" s="45">
        <f t="shared" si="1"/>
        <v>0</v>
      </c>
      <c r="Y25" s="45">
        <f>SUM(Q25+R25+T25)-U25-T25</f>
        <v>2402</v>
      </c>
      <c r="Z25" s="45">
        <f>Y25-O25</f>
        <v>2080.75</v>
      </c>
      <c r="AA25" s="41">
        <f>L25/SUM(Q25)</f>
        <v>0.29517611026033691</v>
      </c>
      <c r="AB25" s="190"/>
      <c r="AC25" s="46"/>
      <c r="AD25" s="46"/>
      <c r="AF25" s="415">
        <f>SUM(Q25,AD25,R25)/L25</f>
        <v>3.3878080415045395</v>
      </c>
    </row>
    <row r="26" spans="1:33">
      <c r="A26" s="29" t="s">
        <v>1084</v>
      </c>
      <c r="B26" s="30" t="s">
        <v>356</v>
      </c>
      <c r="C26" s="17" t="s">
        <v>4241</v>
      </c>
      <c r="D26" s="24" t="s">
        <v>4363</v>
      </c>
      <c r="E26" s="23"/>
      <c r="F26" s="19"/>
      <c r="G26" s="21"/>
      <c r="H26" s="21"/>
      <c r="I26" s="8"/>
      <c r="J26" s="203"/>
      <c r="K26" s="214"/>
      <c r="L26" s="203">
        <f>VLOOKUP(C:C,total260724105509!B:F,5,0)</f>
        <v>23</v>
      </c>
      <c r="M26" s="392"/>
      <c r="N26" s="8"/>
      <c r="O26" s="21">
        <f>L26/12*5</f>
        <v>9.5833333333333339</v>
      </c>
      <c r="P26" s="21"/>
      <c r="Q26" s="44">
        <f>IFERROR(VLOOKUP(C26,在庫貼り付け!B:C,2,0),0)</f>
        <v>1461</v>
      </c>
      <c r="R26" s="44">
        <f>IFERROR(VLOOKUP(C26,入荷予定貼り付け!B:C,2,0),0)</f>
        <v>0</v>
      </c>
      <c r="S26" s="428"/>
      <c r="T26" s="45">
        <v>0</v>
      </c>
      <c r="U26" s="44">
        <f>IFERROR(VLOOKUP(C26,確保貼り付け!N:O,2,0),0)</f>
        <v>0</v>
      </c>
      <c r="V26" s="44">
        <f>IFERROR(VLOOKUP(C26,確保貼り付け!J:L,3,0),0)</f>
        <v>0</v>
      </c>
      <c r="W26" s="439">
        <f t="shared" si="0"/>
        <v>0</v>
      </c>
      <c r="X26" s="45">
        <f t="shared" si="1"/>
        <v>0</v>
      </c>
      <c r="Y26" s="45">
        <f>SUM(Q26+R26+T26)-U26-T26</f>
        <v>1461</v>
      </c>
      <c r="Z26" s="45">
        <f>Y26-O26</f>
        <v>1451.4166666666667</v>
      </c>
      <c r="AA26" s="41">
        <f>L26/SUM(Q26)</f>
        <v>1.5742642026009581E-2</v>
      </c>
      <c r="AB26" s="190"/>
      <c r="AC26" s="46"/>
      <c r="AD26" s="46"/>
      <c r="AF26" s="415">
        <f>SUM(Q26,AD26,R26)/L26</f>
        <v>63.521739130434781</v>
      </c>
    </row>
    <row r="27" spans="1:33">
      <c r="A27" s="29" t="s">
        <v>1087</v>
      </c>
      <c r="B27" s="30" t="s">
        <v>356</v>
      </c>
      <c r="C27" s="6" t="s">
        <v>83</v>
      </c>
      <c r="D27" s="20" t="s">
        <v>84</v>
      </c>
      <c r="E27" s="19" t="s">
        <v>85</v>
      </c>
      <c r="F27" s="19">
        <v>2264</v>
      </c>
      <c r="G27" s="21">
        <v>1923</v>
      </c>
      <c r="H27" s="21">
        <v>1776</v>
      </c>
      <c r="I27" s="8">
        <f>VLOOKUP(C27,'202310-202403出荷数total2403220951'!B:F,5,0)</f>
        <v>535</v>
      </c>
      <c r="J27" s="203">
        <f>VLOOKUP(C27,'出荷数2307～2406total241008110618'!B:F,5,0)</f>
        <v>2161</v>
      </c>
      <c r="K27" s="214">
        <f>VLOOKUP(C27,'出荷数2407-2506total250730101950'!B:F,5,0)</f>
        <v>933</v>
      </c>
      <c r="L27" s="203">
        <f>VLOOKUP(C:C,total260724105509!B:F,5,0)</f>
        <v>866</v>
      </c>
      <c r="M27" s="392"/>
      <c r="N27" s="8"/>
      <c r="O27" s="21">
        <f>L27/12*5</f>
        <v>360.83333333333337</v>
      </c>
      <c r="P27" s="21"/>
      <c r="Q27" s="44">
        <f>IFERROR(VLOOKUP(C27,在庫貼り付け!B:C,2,0),0)</f>
        <v>2528</v>
      </c>
      <c r="R27" s="44">
        <f>IFERROR(VLOOKUP(C27,入荷予定貼り付け!B:C,2,0),0)</f>
        <v>0</v>
      </c>
      <c r="S27" s="428"/>
      <c r="T27" s="45">
        <v>0</v>
      </c>
      <c r="U27" s="44">
        <f>IFERROR(VLOOKUP(C27,確保貼り付け!N:O,2,0),0)</f>
        <v>0</v>
      </c>
      <c r="V27" s="44">
        <f>IFERROR(VLOOKUP(C27,確保貼り付け!J:L,3,0),0)</f>
        <v>0</v>
      </c>
      <c r="W27" s="439">
        <f t="shared" si="0"/>
        <v>0</v>
      </c>
      <c r="X27" s="45">
        <f t="shared" si="1"/>
        <v>0</v>
      </c>
      <c r="Y27" s="45">
        <f>SUM(Q27+R27+T27)-U27-T27</f>
        <v>2528</v>
      </c>
      <c r="Z27" s="45">
        <f>Y27-O27</f>
        <v>2167.1666666666665</v>
      </c>
      <c r="AA27" s="41">
        <f>L27/SUM(Q27)</f>
        <v>0.3425632911392405</v>
      </c>
      <c r="AB27" s="190"/>
      <c r="AC27" s="46"/>
      <c r="AD27" s="46"/>
      <c r="AF27" s="415">
        <f>SUM(Q27,AD27,R27)/L27</f>
        <v>2.9191685912240186</v>
      </c>
    </row>
    <row r="28" spans="1:33" s="277" customFormat="1">
      <c r="A28" s="29" t="s">
        <v>1089</v>
      </c>
      <c r="B28" s="270" t="s">
        <v>356</v>
      </c>
      <c r="C28" s="271" t="s">
        <v>20</v>
      </c>
      <c r="D28" s="272" t="s">
        <v>21</v>
      </c>
      <c r="E28" s="271"/>
      <c r="F28" s="271">
        <v>5224</v>
      </c>
      <c r="G28" s="202">
        <v>1145</v>
      </c>
      <c r="H28" s="202">
        <v>1174</v>
      </c>
      <c r="I28" s="202">
        <f>VLOOKUP(C28,'202310-202403出荷数total2403220951'!B:F,5,0)</f>
        <v>435</v>
      </c>
      <c r="J28" s="202">
        <f>VLOOKUP(C28,'出荷数2307～2406total241008110618'!B:F,5,0)</f>
        <v>653</v>
      </c>
      <c r="K28" s="214">
        <f>VLOOKUP(C28,'出荷数2407-2506total250730101950'!B:F,5,0)</f>
        <v>1213</v>
      </c>
      <c r="L28" s="203">
        <f>VLOOKUP(C:C,total260724105509!B:F,5,0)</f>
        <v>550</v>
      </c>
      <c r="M28" s="392"/>
      <c r="N28" s="8"/>
      <c r="O28" s="21">
        <f>L28/12*5</f>
        <v>229.16666666666669</v>
      </c>
      <c r="P28" s="21"/>
      <c r="Q28" s="202">
        <f>IFERROR(VLOOKUP(C28,在庫貼り付け!B:C,2,0),0)</f>
        <v>3624</v>
      </c>
      <c r="R28" s="202">
        <f>IFERROR(VLOOKUP(C28,入荷予定貼り付け!B:C,2,0),0)</f>
        <v>0</v>
      </c>
      <c r="S28" s="430"/>
      <c r="T28" s="273">
        <v>1040</v>
      </c>
      <c r="U28" s="44">
        <f>IFERROR(VLOOKUP(C28,確保貼り付け!N:O,2,0),0)</f>
        <v>620</v>
      </c>
      <c r="V28" s="44">
        <f>IFERROR(VLOOKUP(C28,確保貼り付け!J:L,3,0),0)</f>
        <v>0</v>
      </c>
      <c r="W28" s="439">
        <f t="shared" si="0"/>
        <v>420</v>
      </c>
      <c r="X28" s="45">
        <f t="shared" si="1"/>
        <v>420</v>
      </c>
      <c r="Y28" s="45">
        <f>SUM(Q28+R28+T28)-U28-T28</f>
        <v>3004</v>
      </c>
      <c r="Z28" s="273">
        <f>Y28-O28</f>
        <v>2774.8333333333335</v>
      </c>
      <c r="AA28" s="274">
        <f>L28/SUM(Q28)</f>
        <v>0.15176600441501104</v>
      </c>
      <c r="AB28" s="190"/>
      <c r="AC28" s="275"/>
      <c r="AD28" s="275"/>
      <c r="AE28" s="276"/>
      <c r="AF28" s="418">
        <f>SUM(Q28,AD28,R28)/L28</f>
        <v>6.5890909090909089</v>
      </c>
      <c r="AG28" s="276"/>
    </row>
    <row r="29" spans="1:33">
      <c r="A29" s="29" t="s">
        <v>1090</v>
      </c>
      <c r="B29" s="30" t="s">
        <v>356</v>
      </c>
      <c r="C29" s="6" t="s">
        <v>150</v>
      </c>
      <c r="D29" s="20" t="s">
        <v>151</v>
      </c>
      <c r="E29" s="19"/>
      <c r="F29" s="19"/>
      <c r="G29" s="21">
        <v>537</v>
      </c>
      <c r="H29" s="21">
        <v>3033</v>
      </c>
      <c r="I29" s="213">
        <f>VLOOKUP(C29,'202310-202403出荷数total2403220951'!B:F,5,0)</f>
        <v>1920</v>
      </c>
      <c r="J29" s="203">
        <f>VLOOKUP(C29,'出荷数2307～2406total241008110618'!B:F,5,0)</f>
        <v>4184</v>
      </c>
      <c r="K29" s="214">
        <f>VLOOKUP(C29,'出荷数2407-2506total250730101950'!B:F,5,0)</f>
        <v>3497</v>
      </c>
      <c r="L29" s="203">
        <f>VLOOKUP(C:C,total260724105509!B:F,5,0)</f>
        <v>1869</v>
      </c>
      <c r="M29" s="392"/>
      <c r="N29" s="211"/>
      <c r="O29" s="21">
        <f>L29/12*5</f>
        <v>778.75</v>
      </c>
      <c r="P29" s="21"/>
      <c r="Q29" s="44">
        <f>IFERROR(VLOOKUP(C29,在庫貼り付け!B:C,2,0),0)</f>
        <v>2266</v>
      </c>
      <c r="R29" s="44">
        <f>IFERROR(VLOOKUP(C29,入荷予定貼り付け!B:C,2,0),0)</f>
        <v>0</v>
      </c>
      <c r="S29" s="428"/>
      <c r="T29" s="45">
        <v>430</v>
      </c>
      <c r="U29" s="44">
        <f>IFERROR(VLOOKUP(C29,確保貼り付け!N:O,2,0),0)</f>
        <v>450</v>
      </c>
      <c r="V29" s="44">
        <f>IFERROR(VLOOKUP(C29,確保貼り付け!J:L,3,0),0)</f>
        <v>0</v>
      </c>
      <c r="W29" s="439">
        <f t="shared" si="0"/>
        <v>-20</v>
      </c>
      <c r="X29" s="45">
        <f t="shared" si="1"/>
        <v>-20</v>
      </c>
      <c r="Y29" s="45">
        <f>SUM(Q29+R29+T29)-U29-T29</f>
        <v>1816</v>
      </c>
      <c r="Z29" s="45">
        <f>Y29-O29</f>
        <v>1037.25</v>
      </c>
      <c r="AA29" s="41">
        <f>L29/SUM(Q29)</f>
        <v>0.82480141218005298</v>
      </c>
      <c r="AB29" s="190"/>
      <c r="AC29" s="46"/>
      <c r="AD29" s="46"/>
      <c r="AF29" s="415">
        <f>SUM(Q29,AD29,R29)/L29</f>
        <v>1.2124130551096843</v>
      </c>
    </row>
    <row r="30" spans="1:33" s="402" customFormat="1" ht="15.75">
      <c r="A30" s="29" t="s">
        <v>1092</v>
      </c>
      <c r="B30" s="394" t="s">
        <v>356</v>
      </c>
      <c r="C30" s="395" t="s">
        <v>233</v>
      </c>
      <c r="D30" s="396" t="s">
        <v>234</v>
      </c>
      <c r="E30" s="395"/>
      <c r="F30" s="395">
        <v>843</v>
      </c>
      <c r="G30" s="397">
        <v>647</v>
      </c>
      <c r="H30" s="397">
        <v>2107</v>
      </c>
      <c r="I30" s="397" t="e">
        <f>VLOOKUP(C30,'202310-202403出荷数total2403220951'!B:F,5,0)</f>
        <v>#N/A</v>
      </c>
      <c r="J30" s="397" t="e">
        <f>VLOOKUP(C30,'出荷数2307～2406total241008110618'!B:F,5,0)</f>
        <v>#N/A</v>
      </c>
      <c r="K30" s="397" t="e">
        <f>VLOOKUP(C30,'出荷数2407-2506total250730101950'!B:F,5,0)</f>
        <v>#N/A</v>
      </c>
      <c r="L30" s="397" t="e">
        <f>VLOOKUP(C:C,total260724105509!B:F,5,0)</f>
        <v>#N/A</v>
      </c>
      <c r="M30" s="398"/>
      <c r="N30" s="403">
        <v>890</v>
      </c>
      <c r="O30" s="403" t="e">
        <f>L30/12*5</f>
        <v>#N/A</v>
      </c>
      <c r="P30" s="403"/>
      <c r="Q30" s="397">
        <f>IFERROR(VLOOKUP(C30,在庫貼り付け!B:C,2,0),0)</f>
        <v>0</v>
      </c>
      <c r="R30" s="397">
        <f>IFERROR(VLOOKUP(C30,入荷予定貼り付け!B:C,2,0),0)</f>
        <v>0</v>
      </c>
      <c r="S30" s="429"/>
      <c r="T30" s="399">
        <v>0</v>
      </c>
      <c r="U30" s="44">
        <f>IFERROR(VLOOKUP(C30,確保貼り付け!N:O,2,0),0)</f>
        <v>0</v>
      </c>
      <c r="V30" s="44">
        <f>IFERROR(VLOOKUP(C30,確保貼り付け!J:L,3,0),0)</f>
        <v>0</v>
      </c>
      <c r="W30" s="439">
        <f t="shared" si="0"/>
        <v>0</v>
      </c>
      <c r="X30" s="45">
        <f t="shared" si="1"/>
        <v>0</v>
      </c>
      <c r="Y30" s="45">
        <f>SUM(Q30+R30+T30)-U30-T30</f>
        <v>0</v>
      </c>
      <c r="Z30" s="399" t="e">
        <f>Y30-O30</f>
        <v>#N/A</v>
      </c>
      <c r="AA30" s="400" t="e">
        <f>L30/SUM(Q30)</f>
        <v>#N/A</v>
      </c>
      <c r="AB30" s="190"/>
      <c r="AC30" s="401"/>
      <c r="AD30" s="401"/>
      <c r="AF30" s="417" t="e">
        <f>SUM(Q30,AD30,R30)/L30</f>
        <v>#N/A</v>
      </c>
    </row>
    <row r="31" spans="1:33" s="402" customFormat="1" ht="15.75">
      <c r="A31" s="29" t="s">
        <v>1094</v>
      </c>
      <c r="B31" s="394" t="s">
        <v>356</v>
      </c>
      <c r="C31" s="404" t="s">
        <v>1264</v>
      </c>
      <c r="D31" s="405" t="s">
        <v>64</v>
      </c>
      <c r="E31" s="404"/>
      <c r="F31" s="395">
        <v>1087</v>
      </c>
      <c r="G31" s="397">
        <v>665</v>
      </c>
      <c r="H31" s="397">
        <v>2030</v>
      </c>
      <c r="I31" s="397" t="e">
        <f>VLOOKUP(C31,'202310-202403出荷数total2403220951'!B:F,5,0)</f>
        <v>#N/A</v>
      </c>
      <c r="J31" s="397" t="e">
        <f>VLOOKUP(C31,'出荷数2307～2406total241008110618'!B:F,5,0)</f>
        <v>#N/A</v>
      </c>
      <c r="K31" s="397" t="e">
        <f>VLOOKUP(C31,'出荷数2407-2506total250730101950'!B:F,5,0)</f>
        <v>#N/A</v>
      </c>
      <c r="L31" s="397" t="e">
        <f>VLOOKUP(C:C,total260724105509!B:F,5,0)</f>
        <v>#N/A</v>
      </c>
      <c r="M31" s="398"/>
      <c r="N31" s="403">
        <v>850</v>
      </c>
      <c r="O31" s="403" t="e">
        <f>L31/12*5</f>
        <v>#N/A</v>
      </c>
      <c r="P31" s="403"/>
      <c r="Q31" s="397">
        <f>IFERROR(VLOOKUP(C31,在庫貼り付け!B:C,2,0),0)</f>
        <v>0</v>
      </c>
      <c r="R31" s="397">
        <f>IFERROR(VLOOKUP(C31,入荷予定貼り付け!B:C,2,0),0)</f>
        <v>0</v>
      </c>
      <c r="S31" s="429"/>
      <c r="T31" s="399">
        <v>0</v>
      </c>
      <c r="U31" s="44">
        <f>IFERROR(VLOOKUP(C31,確保貼り付け!N:O,2,0),0)</f>
        <v>0</v>
      </c>
      <c r="V31" s="44">
        <f>IFERROR(VLOOKUP(C31,確保貼り付け!J:L,3,0),0)</f>
        <v>0</v>
      </c>
      <c r="W31" s="439">
        <f t="shared" si="0"/>
        <v>0</v>
      </c>
      <c r="X31" s="45">
        <f t="shared" si="1"/>
        <v>0</v>
      </c>
      <c r="Y31" s="45">
        <f>SUM(Q31+R31+T31)-U31-T31</f>
        <v>0</v>
      </c>
      <c r="Z31" s="399" t="e">
        <f>Y31-O31</f>
        <v>#N/A</v>
      </c>
      <c r="AA31" s="400" t="e">
        <f>L31/SUM(Q31)</f>
        <v>#N/A</v>
      </c>
      <c r="AB31" s="190"/>
      <c r="AC31" s="401"/>
      <c r="AD31" s="401"/>
      <c r="AF31" s="417" t="e">
        <f>SUM(Q31,AD31,R31)/L31</f>
        <v>#N/A</v>
      </c>
    </row>
    <row r="32" spans="1:33">
      <c r="A32" s="29" t="s">
        <v>1095</v>
      </c>
      <c r="B32" s="30" t="s">
        <v>356</v>
      </c>
      <c r="C32" s="6" t="s">
        <v>99</v>
      </c>
      <c r="D32" s="20" t="s">
        <v>97</v>
      </c>
      <c r="E32" s="19" t="s">
        <v>87</v>
      </c>
      <c r="F32" s="19">
        <v>2129</v>
      </c>
      <c r="G32" s="21">
        <v>2065</v>
      </c>
      <c r="H32" s="21">
        <v>2439</v>
      </c>
      <c r="I32" s="8">
        <f>VLOOKUP(C32,'202310-202403出荷数total2403220951'!B:F,5,0)</f>
        <v>805</v>
      </c>
      <c r="J32" s="203">
        <f>VLOOKUP(C32,'出荷数2307～2406total241008110618'!B:F,5,0)</f>
        <v>1939</v>
      </c>
      <c r="K32" s="214">
        <f>VLOOKUP(C32,'出荷数2407-2506total250730101950'!B:F,5,0)</f>
        <v>1171</v>
      </c>
      <c r="L32" s="203">
        <f>VLOOKUP(C:C,total260724105509!B:F,5,0)</f>
        <v>954</v>
      </c>
      <c r="M32" s="392"/>
      <c r="N32" s="213">
        <v>295</v>
      </c>
      <c r="O32" s="211">
        <f>L32/12*5</f>
        <v>397.5</v>
      </c>
      <c r="P32" s="211"/>
      <c r="Q32" s="44">
        <f>IFERROR(VLOOKUP(C32,在庫貼り付け!B:C,2,0),0)</f>
        <v>318</v>
      </c>
      <c r="R32" s="44">
        <f>IFERROR(VLOOKUP(C32,入荷予定貼り付け!B:C,2,0),0)</f>
        <v>1500</v>
      </c>
      <c r="S32" s="428"/>
      <c r="T32" s="45">
        <v>0</v>
      </c>
      <c r="U32" s="44">
        <f>IFERROR(VLOOKUP(C32,確保貼り付け!N:O,2,0),0)</f>
        <v>0</v>
      </c>
      <c r="V32" s="44">
        <f>IFERROR(VLOOKUP(C32,確保貼り付け!J:L,3,0),0)</f>
        <v>0</v>
      </c>
      <c r="W32" s="439">
        <f t="shared" si="0"/>
        <v>0</v>
      </c>
      <c r="X32" s="45">
        <f t="shared" si="1"/>
        <v>0</v>
      </c>
      <c r="Y32" s="45">
        <f>SUM(Q32+R32+T32)-U32-T32</f>
        <v>1818</v>
      </c>
      <c r="Z32" s="45">
        <f>Y32-O32</f>
        <v>1420.5</v>
      </c>
      <c r="AA32" s="41">
        <f>L32/SUM(Q32)</f>
        <v>3</v>
      </c>
      <c r="AB32" s="190"/>
      <c r="AC32" s="46"/>
      <c r="AD32" s="46"/>
      <c r="AF32" s="415">
        <f>SUM(Q32,AD32,R32)/L32</f>
        <v>1.9056603773584906</v>
      </c>
    </row>
    <row r="33" spans="1:33" s="402" customFormat="1">
      <c r="A33" s="29" t="s">
        <v>1096</v>
      </c>
      <c r="B33" s="394" t="s">
        <v>356</v>
      </c>
      <c r="C33" s="395" t="s">
        <v>28</v>
      </c>
      <c r="D33" s="396" t="s">
        <v>29</v>
      </c>
      <c r="E33" s="395"/>
      <c r="F33" s="395">
        <v>1540</v>
      </c>
      <c r="G33" s="397">
        <v>597</v>
      </c>
      <c r="H33" s="397">
        <v>361</v>
      </c>
      <c r="I33" s="397">
        <f>VLOOKUP(C33,'202310-202403出荷数total2403220951'!B:F,5,0)</f>
        <v>533</v>
      </c>
      <c r="J33" s="397">
        <f>VLOOKUP(C33,'出荷数2307～2406total241008110618'!B:F,5,0)</f>
        <v>858</v>
      </c>
      <c r="K33" s="397">
        <f>VLOOKUP(C33,'出荷数2407-2506total250730101950'!B:F,5,0)</f>
        <v>574</v>
      </c>
      <c r="L33" s="397" t="e">
        <f>VLOOKUP(C:C,total260724105509!B:F,5,0)</f>
        <v>#N/A</v>
      </c>
      <c r="M33" s="398"/>
      <c r="N33" s="397"/>
      <c r="O33" s="397" t="e">
        <f>L33/12*5</f>
        <v>#N/A</v>
      </c>
      <c r="P33" s="397"/>
      <c r="Q33" s="397">
        <f>IFERROR(VLOOKUP(C33,在庫貼り付け!B:C,2,0),0)</f>
        <v>0</v>
      </c>
      <c r="R33" s="397">
        <f>IFERROR(VLOOKUP(C33,入荷予定貼り付け!B:C,2,0),0)</f>
        <v>0</v>
      </c>
      <c r="S33" s="429"/>
      <c r="T33" s="399">
        <v>0</v>
      </c>
      <c r="U33" s="44">
        <f>IFERROR(VLOOKUP(C33,確保貼り付け!N:O,2,0),0)</f>
        <v>0</v>
      </c>
      <c r="V33" s="44">
        <f>IFERROR(VLOOKUP(C33,確保貼り付け!J:L,3,0),0)</f>
        <v>0</v>
      </c>
      <c r="W33" s="439">
        <f t="shared" si="0"/>
        <v>0</v>
      </c>
      <c r="X33" s="45">
        <f t="shared" si="1"/>
        <v>0</v>
      </c>
      <c r="Y33" s="45">
        <f>SUM(Q33+R33+T33)-U33-T33</f>
        <v>0</v>
      </c>
      <c r="Z33" s="399" t="e">
        <f>Y33-O33</f>
        <v>#N/A</v>
      </c>
      <c r="AA33" s="400" t="e">
        <f>L33/SUM(Q33)</f>
        <v>#N/A</v>
      </c>
      <c r="AB33" s="190"/>
      <c r="AC33" s="401"/>
      <c r="AD33" s="401"/>
      <c r="AE33" s="406"/>
      <c r="AF33" s="420" t="e">
        <f>SUM(Q33,AD33,R33)/L33</f>
        <v>#N/A</v>
      </c>
      <c r="AG33" s="406"/>
    </row>
    <row r="34" spans="1:33">
      <c r="A34" s="29" t="s">
        <v>1097</v>
      </c>
      <c r="B34" s="30" t="s">
        <v>356</v>
      </c>
      <c r="C34" s="16" t="s">
        <v>40</v>
      </c>
      <c r="D34" s="35" t="s">
        <v>41</v>
      </c>
      <c r="E34" s="19"/>
      <c r="F34" s="19"/>
      <c r="G34" s="21">
        <v>2665</v>
      </c>
      <c r="H34" s="21">
        <v>2710</v>
      </c>
      <c r="I34" s="8">
        <f>VLOOKUP(C34,'202310-202403出荷数total2403220951'!B:F,5,0)</f>
        <v>1020</v>
      </c>
      <c r="J34" s="203">
        <f>VLOOKUP(C34,'出荷数2307～2406total241008110618'!B:F,5,0)</f>
        <v>7751</v>
      </c>
      <c r="K34" s="214">
        <f>VLOOKUP(C34,'出荷数2407-2506total250730101950'!B:F,5,0)</f>
        <v>21996</v>
      </c>
      <c r="L34" s="203">
        <f>VLOOKUP(C:C,total260724105509!B:F,5,0)</f>
        <v>16899</v>
      </c>
      <c r="M34" s="392"/>
      <c r="N34" s="211">
        <v>10000</v>
      </c>
      <c r="O34" s="211">
        <v>7000</v>
      </c>
      <c r="P34" s="211"/>
      <c r="Q34" s="44">
        <f>IFERROR(VLOOKUP(C34,在庫貼り付け!B:C,2,0),0)</f>
        <v>10443</v>
      </c>
      <c r="R34" s="44">
        <f>IFERROR(VLOOKUP(C34,入荷予定貼り付け!B:C,2,0),0)</f>
        <v>0</v>
      </c>
      <c r="S34" s="428"/>
      <c r="T34" s="45">
        <v>3795</v>
      </c>
      <c r="U34" s="44">
        <f>IFERROR(VLOOKUP(C34,確保貼り付け!N:O,2,0),0)</f>
        <v>2495</v>
      </c>
      <c r="V34" s="44">
        <f>IFERROR(VLOOKUP(C34,確保貼り付け!J:L,3,0),0)</f>
        <v>0</v>
      </c>
      <c r="W34" s="439">
        <f t="shared" si="0"/>
        <v>1300</v>
      </c>
      <c r="X34" s="45">
        <f t="shared" si="1"/>
        <v>1300</v>
      </c>
      <c r="Y34" s="45">
        <f>SUM(Q34+R34+T34)-U34-T34</f>
        <v>7948</v>
      </c>
      <c r="Z34" s="45">
        <f>Y34-O34</f>
        <v>948</v>
      </c>
      <c r="AA34" s="41">
        <f>L34/SUM(Q34)</f>
        <v>1.6182131571387532</v>
      </c>
      <c r="AB34" s="190">
        <v>1500</v>
      </c>
      <c r="AC34" s="222" t="s">
        <v>5281</v>
      </c>
      <c r="AD34" s="222"/>
      <c r="AF34" s="415">
        <f>SUM(Q34,AD34,R34)/L34</f>
        <v>0.61796556009231318</v>
      </c>
    </row>
    <row r="35" spans="1:33" s="152" customFormat="1" ht="15.75">
      <c r="A35" s="29" t="s">
        <v>1098</v>
      </c>
      <c r="B35" s="145" t="s">
        <v>356</v>
      </c>
      <c r="C35" s="146" t="s">
        <v>136</v>
      </c>
      <c r="D35" s="147" t="s">
        <v>1308</v>
      </c>
      <c r="E35" s="146"/>
      <c r="F35" s="146">
        <v>756</v>
      </c>
      <c r="G35" s="227">
        <v>52</v>
      </c>
      <c r="H35" s="227">
        <v>44</v>
      </c>
      <c r="I35" s="8">
        <f>VLOOKUP(C35,'202310-202403出荷数total2403220951'!B:F,5,0)</f>
        <v>47</v>
      </c>
      <c r="J35" s="227">
        <f>VLOOKUP(C35,'出荷数2307～2406total241008110618'!B:F,5,0)</f>
        <v>67</v>
      </c>
      <c r="K35" s="227">
        <f>VLOOKUP(C35,'出荷数2407-2506total250730101950'!B:F,5,0)</f>
        <v>12</v>
      </c>
      <c r="L35" s="227">
        <f>VLOOKUP(C:C,total260724105509!B:F,5,0)</f>
        <v>6</v>
      </c>
      <c r="M35" s="392"/>
      <c r="N35" s="8"/>
      <c r="O35" s="227">
        <f>L35/12*5</f>
        <v>2.5</v>
      </c>
      <c r="P35" s="227"/>
      <c r="Q35" s="227">
        <f>IFERROR(VLOOKUP(C35,在庫貼り付け!B:C,2,0),0)</f>
        <v>33</v>
      </c>
      <c r="R35" s="227">
        <f>IFERROR(VLOOKUP(C35,入荷予定貼り付け!B:C,2,0),0)</f>
        <v>0</v>
      </c>
      <c r="S35" s="298"/>
      <c r="T35" s="228">
        <v>0</v>
      </c>
      <c r="U35" s="227">
        <f>IFERROR(VLOOKUP(C35,確保貼り付け!N:O,2,0),0)</f>
        <v>0</v>
      </c>
      <c r="V35" s="227">
        <f>IFERROR(VLOOKUP(C35,確保貼り付け!J:L,3,0),0)</f>
        <v>0</v>
      </c>
      <c r="W35" s="446">
        <f t="shared" si="0"/>
        <v>0</v>
      </c>
      <c r="X35" s="45">
        <f t="shared" si="1"/>
        <v>0</v>
      </c>
      <c r="Y35" s="228">
        <f>SUM(Q35+R35+T35)-U35-T35</f>
        <v>33</v>
      </c>
      <c r="Z35" s="228">
        <f>Y35-O35</f>
        <v>30.5</v>
      </c>
      <c r="AA35" s="229">
        <f>L35/SUM(Q35)</f>
        <v>0.18181818181818182</v>
      </c>
      <c r="AB35" s="230"/>
      <c r="AC35" s="230"/>
      <c r="AD35" s="230"/>
      <c r="AF35" s="421">
        <f>SUM(Q35,AD35,R35)/L35</f>
        <v>5.5</v>
      </c>
    </row>
    <row r="36" spans="1:33">
      <c r="A36" s="29" t="s">
        <v>1099</v>
      </c>
      <c r="B36" s="30" t="s">
        <v>356</v>
      </c>
      <c r="C36" s="6" t="s">
        <v>55</v>
      </c>
      <c r="D36" s="20" t="s">
        <v>56</v>
      </c>
      <c r="E36" s="19"/>
      <c r="F36" s="19">
        <v>5239</v>
      </c>
      <c r="G36" s="21">
        <v>4870</v>
      </c>
      <c r="H36" s="21">
        <v>3762</v>
      </c>
      <c r="I36" s="8">
        <f>VLOOKUP(C36,'202310-202403出荷数total2403220951'!B:F,5,0)</f>
        <v>1545</v>
      </c>
      <c r="J36" s="203">
        <f>VLOOKUP(C36,'出荷数2307～2406total241008110618'!B:F,5,0)</f>
        <v>2638</v>
      </c>
      <c r="K36" s="214">
        <f>VLOOKUP(C36,'出荷数2407-2506total250730101950'!B:F,5,0)</f>
        <v>3321</v>
      </c>
      <c r="L36" s="203">
        <f>VLOOKUP(C:C,total260724105509!B:F,5,0)</f>
        <v>2543</v>
      </c>
      <c r="M36" s="392"/>
      <c r="N36" s="8"/>
      <c r="O36" s="21">
        <f>L36/12*5</f>
        <v>1059.5833333333333</v>
      </c>
      <c r="P36" s="21"/>
      <c r="Q36" s="44">
        <f>IFERROR(VLOOKUP(C36,在庫貼り付け!B:C,2,0),0)</f>
        <v>3802</v>
      </c>
      <c r="R36" s="44">
        <f>IFERROR(VLOOKUP(C36,入荷予定貼り付け!B:C,2,0),0)</f>
        <v>0</v>
      </c>
      <c r="S36" s="428"/>
      <c r="T36" s="45">
        <v>0</v>
      </c>
      <c r="U36" s="44">
        <f>IFERROR(VLOOKUP(C36,確保貼り付け!N:O,2,0),0)</f>
        <v>0</v>
      </c>
      <c r="V36" s="44">
        <f>IFERROR(VLOOKUP(C36,確保貼り付け!J:L,3,0),0)</f>
        <v>0</v>
      </c>
      <c r="W36" s="439">
        <f t="shared" si="0"/>
        <v>0</v>
      </c>
      <c r="X36" s="45">
        <f t="shared" si="1"/>
        <v>0</v>
      </c>
      <c r="Y36" s="45">
        <f>SUM(Q36+R36+T36)-U36-T36</f>
        <v>3802</v>
      </c>
      <c r="Z36" s="45">
        <f>Y36-O36</f>
        <v>2742.416666666667</v>
      </c>
      <c r="AA36" s="41">
        <f>L36/SUM(Q36)</f>
        <v>0.66885849552866916</v>
      </c>
      <c r="AB36" s="190"/>
      <c r="AC36" s="46"/>
      <c r="AD36" s="46"/>
      <c r="AF36" s="415">
        <f>SUM(Q36,AD36,R36)/L36</f>
        <v>1.495084545812033</v>
      </c>
    </row>
    <row r="37" spans="1:33">
      <c r="A37" s="29" t="s">
        <v>1101</v>
      </c>
      <c r="B37" s="30" t="s">
        <v>356</v>
      </c>
      <c r="C37" s="6" t="s">
        <v>79</v>
      </c>
      <c r="D37" s="20" t="s">
        <v>80</v>
      </c>
      <c r="E37" s="19"/>
      <c r="F37" s="19">
        <v>1177</v>
      </c>
      <c r="G37" s="21">
        <v>1274</v>
      </c>
      <c r="H37" s="21">
        <v>1310</v>
      </c>
      <c r="I37" s="8">
        <f>VLOOKUP(C37,'202310-202403出荷数total2403220951'!B:F,5,0)</f>
        <v>484</v>
      </c>
      <c r="J37" s="203">
        <f>VLOOKUP(C37,'出荷数2307～2406total241008110618'!B:F,5,0)</f>
        <v>984</v>
      </c>
      <c r="K37" s="214">
        <f>VLOOKUP(C37,'出荷数2407-2506total250730101950'!B:F,5,0)</f>
        <v>1414</v>
      </c>
      <c r="L37" s="203">
        <f>VLOOKUP(C:C,total260724105509!B:F,5,0)</f>
        <v>1466</v>
      </c>
      <c r="M37" s="392"/>
      <c r="N37" s="8"/>
      <c r="O37" s="21">
        <f>L37/12*5</f>
        <v>610.83333333333337</v>
      </c>
      <c r="P37" s="21"/>
      <c r="Q37" s="44">
        <f>IFERROR(VLOOKUP(C37,在庫貼り付け!B:C,2,0),0)</f>
        <v>3362</v>
      </c>
      <c r="R37" s="44">
        <f>IFERROR(VLOOKUP(C37,入荷予定貼り付け!B:C,2,0),0)</f>
        <v>0</v>
      </c>
      <c r="S37" s="428"/>
      <c r="T37" s="45">
        <v>0</v>
      </c>
      <c r="U37" s="44">
        <f>IFERROR(VLOOKUP(C37,確保貼り付け!N:O,2,0),0)</f>
        <v>0</v>
      </c>
      <c r="V37" s="44">
        <f>IFERROR(VLOOKUP(C37,確保貼り付け!J:L,3,0),0)</f>
        <v>0</v>
      </c>
      <c r="W37" s="439">
        <f t="shared" si="0"/>
        <v>0</v>
      </c>
      <c r="X37" s="45">
        <f t="shared" si="1"/>
        <v>0</v>
      </c>
      <c r="Y37" s="45">
        <f>SUM(Q37+R37+T37)-U37-T37</f>
        <v>3362</v>
      </c>
      <c r="Z37" s="45">
        <f>Y37-O37</f>
        <v>2751.1666666666665</v>
      </c>
      <c r="AA37" s="41">
        <f>L37/SUM(Q37)</f>
        <v>0.43604997025580011</v>
      </c>
      <c r="AB37" s="190"/>
      <c r="AC37" s="46"/>
      <c r="AD37" s="46"/>
      <c r="AF37" s="415">
        <f>SUM(Q37,AD37,R37)/L37</f>
        <v>2.2933151432469305</v>
      </c>
    </row>
    <row r="38" spans="1:33">
      <c r="A38" s="29" t="s">
        <v>1102</v>
      </c>
      <c r="B38" s="30" t="s">
        <v>356</v>
      </c>
      <c r="C38" s="6" t="s">
        <v>182</v>
      </c>
      <c r="D38" s="20" t="s">
        <v>183</v>
      </c>
      <c r="E38" s="19"/>
      <c r="F38" s="19">
        <v>2501</v>
      </c>
      <c r="G38" s="21">
        <v>1137</v>
      </c>
      <c r="H38" s="21">
        <v>1254</v>
      </c>
      <c r="I38" s="213">
        <f>VLOOKUP(C38,'202310-202403出荷数total2403220951'!B:F,5,0)</f>
        <v>1064</v>
      </c>
      <c r="J38" s="203">
        <f>VLOOKUP(C38,'出荷数2307～2406total241008110618'!B:F,5,0)</f>
        <v>1296</v>
      </c>
      <c r="K38" s="214">
        <f>VLOOKUP(C38,'出荷数2407-2506total250730101950'!B:F,5,0)</f>
        <v>172</v>
      </c>
      <c r="L38" s="203">
        <f>VLOOKUP(C:C,total260724105509!B:F,5,0)</f>
        <v>1309</v>
      </c>
      <c r="M38" s="392"/>
      <c r="N38" s="8"/>
      <c r="O38" s="21">
        <f>L38/12*5</f>
        <v>545.41666666666663</v>
      </c>
      <c r="P38" s="21"/>
      <c r="Q38" s="44">
        <f>IFERROR(VLOOKUP(C38,在庫貼り付け!B:C,2,0),0)</f>
        <v>1625</v>
      </c>
      <c r="R38" s="44">
        <f>IFERROR(VLOOKUP(C38,入荷予定貼り付け!B:C,2,0),0)</f>
        <v>0</v>
      </c>
      <c r="S38" s="428"/>
      <c r="T38" s="45">
        <v>0</v>
      </c>
      <c r="U38" s="44">
        <f>IFERROR(VLOOKUP(C38,確保貼り付け!N:O,2,0),0)</f>
        <v>0</v>
      </c>
      <c r="V38" s="44">
        <f>IFERROR(VLOOKUP(C38,確保貼り付け!J:L,3,0),0)</f>
        <v>0</v>
      </c>
      <c r="W38" s="439">
        <f t="shared" si="0"/>
        <v>0</v>
      </c>
      <c r="X38" s="45">
        <f t="shared" si="1"/>
        <v>0</v>
      </c>
      <c r="Y38" s="45">
        <f>SUM(Q38+R38+T38)-U38-T38</f>
        <v>1625</v>
      </c>
      <c r="Z38" s="45">
        <f>Y38-O38</f>
        <v>1079.5833333333335</v>
      </c>
      <c r="AA38" s="41">
        <f>L38/SUM(Q38)</f>
        <v>0.80553846153846154</v>
      </c>
      <c r="AB38" s="190"/>
      <c r="AC38" s="46"/>
      <c r="AD38" s="46"/>
      <c r="AF38" s="415">
        <f>SUM(Q38,AD38,R38)/L38</f>
        <v>1.241405653170359</v>
      </c>
    </row>
    <row r="39" spans="1:33">
      <c r="A39" s="29" t="s">
        <v>1104</v>
      </c>
      <c r="B39" s="170" t="s">
        <v>5</v>
      </c>
      <c r="C39" s="171" t="s">
        <v>2872</v>
      </c>
      <c r="D39" s="20" t="s">
        <v>190</v>
      </c>
      <c r="E39" s="172"/>
      <c r="F39" s="19">
        <v>600</v>
      </c>
      <c r="G39" s="21">
        <v>225</v>
      </c>
      <c r="H39" s="21">
        <v>0</v>
      </c>
      <c r="I39" s="8">
        <f>VLOOKUP(C39,'202310-202403出荷数total2403220951'!B:F,5,0)</f>
        <v>10</v>
      </c>
      <c r="J39" s="203">
        <f>VLOOKUP(C39,'出荷数2307～2406total241008110618'!B:F,5,0)</f>
        <v>11</v>
      </c>
      <c r="K39" s="214">
        <f>VLOOKUP(C39,'出荷数2407-2506total250730101950'!B:F,5,0)</f>
        <v>8</v>
      </c>
      <c r="L39" s="203">
        <f>VLOOKUP(C:C,total260724105509!B:F,5,0)</f>
        <v>28</v>
      </c>
      <c r="M39" s="392"/>
      <c r="N39" s="8"/>
      <c r="O39" s="21">
        <f>L39/12*5</f>
        <v>11.666666666666668</v>
      </c>
      <c r="P39" s="174"/>
      <c r="Q39" s="175">
        <f>IFERROR(VLOOKUP(C39,在庫貼り付け!B:C,2,0),0)</f>
        <v>1949</v>
      </c>
      <c r="R39" s="44">
        <f>IFERROR(VLOOKUP(C39,入荷予定貼り付け!B:C,2,0),0)</f>
        <v>0</v>
      </c>
      <c r="S39" s="431"/>
      <c r="T39" s="176">
        <v>0</v>
      </c>
      <c r="U39" s="44">
        <f>IFERROR(VLOOKUP(C39,確保貼り付け!N:O,2,0),0)</f>
        <v>0</v>
      </c>
      <c r="V39" s="44">
        <f>IFERROR(VLOOKUP(C39,確保貼り付け!J:L,3,0),0)</f>
        <v>0</v>
      </c>
      <c r="W39" s="439">
        <f t="shared" si="0"/>
        <v>0</v>
      </c>
      <c r="X39" s="45">
        <f t="shared" si="1"/>
        <v>0</v>
      </c>
      <c r="Y39" s="45">
        <f>SUM(Q39+R39+T39)-U39-T39</f>
        <v>1949</v>
      </c>
      <c r="Z39" s="45">
        <f>Y39-O39</f>
        <v>1937.3333333333333</v>
      </c>
      <c r="AA39" s="177">
        <f>L39/SUM(Q39)</f>
        <v>1.4366341713699333E-2</v>
      </c>
      <c r="AB39" s="190"/>
      <c r="AC39" s="46"/>
      <c r="AD39" s="46"/>
      <c r="AF39" s="415">
        <f>SUM(Q39,AD39,R39)/L39</f>
        <v>69.607142857142861</v>
      </c>
    </row>
    <row r="40" spans="1:33">
      <c r="A40" s="29" t="s">
        <v>1106</v>
      </c>
      <c r="B40" s="30" t="s">
        <v>356</v>
      </c>
      <c r="C40" s="17" t="s">
        <v>62</v>
      </c>
      <c r="D40" s="24" t="s">
        <v>63</v>
      </c>
      <c r="E40" s="23"/>
      <c r="F40" s="19">
        <v>1006</v>
      </c>
      <c r="G40" s="21">
        <v>417</v>
      </c>
      <c r="H40" s="21">
        <v>772</v>
      </c>
      <c r="I40" s="213">
        <f>VLOOKUP(C40,'202310-202403出荷数total2403220951'!B:F,5,0)</f>
        <v>650</v>
      </c>
      <c r="J40" s="203">
        <f>VLOOKUP(C40,'出荷数2307～2406total241008110618'!B:F,5,0)</f>
        <v>1155</v>
      </c>
      <c r="K40" s="214">
        <f>VLOOKUP(C40,'出荷数2407-2506total250730101950'!B:F,5,0)</f>
        <v>373</v>
      </c>
      <c r="L40" s="203">
        <f>VLOOKUP(C:C,total260724105509!B:F,5,0)</f>
        <v>962</v>
      </c>
      <c r="M40" s="392"/>
      <c r="N40" s="8"/>
      <c r="O40" s="21">
        <f>L40/12*5</f>
        <v>400.83333333333337</v>
      </c>
      <c r="P40" s="21"/>
      <c r="Q40" s="44">
        <f>IFERROR(VLOOKUP(C40,在庫貼り付け!B:C,2,0),0)</f>
        <v>429</v>
      </c>
      <c r="R40" s="44">
        <f>IFERROR(VLOOKUP(C40,入荷予定貼り付け!B:C,2,0),0)</f>
        <v>0</v>
      </c>
      <c r="S40" s="428"/>
      <c r="T40" s="45">
        <v>100</v>
      </c>
      <c r="U40" s="44">
        <f>IFERROR(VLOOKUP(C40,確保貼り付け!N:O,2,0),0)</f>
        <v>100</v>
      </c>
      <c r="V40" s="44">
        <f>IFERROR(VLOOKUP(C40,確保貼り付け!J:L,3,0),0)</f>
        <v>0</v>
      </c>
      <c r="W40" s="439">
        <f t="shared" si="0"/>
        <v>0</v>
      </c>
      <c r="X40" s="45">
        <f t="shared" si="1"/>
        <v>0</v>
      </c>
      <c r="Y40" s="45">
        <f>SUM(Q40+R40+T40)-U40-T40</f>
        <v>329</v>
      </c>
      <c r="Z40" s="45">
        <f>Y40-O40</f>
        <v>-71.833333333333371</v>
      </c>
      <c r="AA40" s="41">
        <f>L40/SUM(Q40)</f>
        <v>2.2424242424242422</v>
      </c>
      <c r="AB40" s="190"/>
      <c r="AC40" s="46" t="s">
        <v>5282</v>
      </c>
      <c r="AD40" s="46"/>
      <c r="AF40" s="415">
        <f>SUM(Q40,AD40,R40)/L40</f>
        <v>0.44594594594594594</v>
      </c>
    </row>
    <row r="41" spans="1:33">
      <c r="A41" s="29" t="s">
        <v>1107</v>
      </c>
      <c r="B41" s="30" t="s">
        <v>356</v>
      </c>
      <c r="C41" s="6" t="s">
        <v>146</v>
      </c>
      <c r="D41" s="20" t="s">
        <v>147</v>
      </c>
      <c r="E41" s="19"/>
      <c r="F41" s="19">
        <v>856</v>
      </c>
      <c r="G41" s="21">
        <v>1296</v>
      </c>
      <c r="H41" s="21">
        <v>948</v>
      </c>
      <c r="I41" s="8">
        <f>VLOOKUP(C41,'202310-202403出荷数total2403220951'!B:F,5,0)</f>
        <v>92</v>
      </c>
      <c r="J41" s="203">
        <f>VLOOKUP(C41,'出荷数2307～2406total241008110618'!B:F,5,0)</f>
        <v>191</v>
      </c>
      <c r="K41" s="214">
        <f>VLOOKUP(C41,'出荷数2407-2506total250730101950'!B:F,5,0)</f>
        <v>1768</v>
      </c>
      <c r="L41" s="203">
        <f>VLOOKUP(C:C,total260724105509!B:F,5,0)</f>
        <v>785</v>
      </c>
      <c r="M41" s="392"/>
      <c r="N41" s="211">
        <v>500</v>
      </c>
      <c r="O41" s="211">
        <v>500</v>
      </c>
      <c r="P41" s="211"/>
      <c r="Q41" s="44">
        <f>IFERROR(VLOOKUP(C41,在庫貼り付け!B:C,2,0),0)</f>
        <v>2675</v>
      </c>
      <c r="R41" s="44">
        <f>IFERROR(VLOOKUP(C41,入荷予定貼り付け!B:C,2,0),0)</f>
        <v>0</v>
      </c>
      <c r="S41" s="428"/>
      <c r="T41" s="45">
        <v>500</v>
      </c>
      <c r="U41" s="44">
        <f>IFERROR(VLOOKUP(C41,確保貼り付け!N:O,2,0),0)</f>
        <v>0</v>
      </c>
      <c r="V41" s="44">
        <f>IFERROR(VLOOKUP(C41,確保貼り付け!J:L,3,0),0)</f>
        <v>0</v>
      </c>
      <c r="W41" s="439">
        <f t="shared" si="0"/>
        <v>500</v>
      </c>
      <c r="X41" s="45">
        <f t="shared" si="1"/>
        <v>500</v>
      </c>
      <c r="Y41" s="45">
        <f>SUM(Q41+R41+T41)-U41-T41</f>
        <v>2675</v>
      </c>
      <c r="Z41" s="45">
        <f>Y41-O41</f>
        <v>2175</v>
      </c>
      <c r="AA41" s="41">
        <f>L41/SUM(Q41)</f>
        <v>0.29345794392523367</v>
      </c>
      <c r="AB41" s="190"/>
      <c r="AC41" s="46"/>
      <c r="AD41" s="46"/>
      <c r="AF41" s="415">
        <f>SUM(Q41,AD41,R41)/L41</f>
        <v>3.4076433121019107</v>
      </c>
    </row>
    <row r="42" spans="1:33">
      <c r="A42" s="29" t="s">
        <v>1108</v>
      </c>
      <c r="B42" s="30" t="s">
        <v>356</v>
      </c>
      <c r="C42" s="6" t="s">
        <v>103</v>
      </c>
      <c r="D42" s="20" t="s">
        <v>101</v>
      </c>
      <c r="E42" s="19" t="s">
        <v>87</v>
      </c>
      <c r="F42" s="19">
        <v>2715</v>
      </c>
      <c r="G42" s="21">
        <v>1898</v>
      </c>
      <c r="H42" s="21">
        <v>1974</v>
      </c>
      <c r="I42" s="8">
        <f>VLOOKUP(C42,'202310-202403出荷数total2403220951'!B:F,5,0)</f>
        <v>822</v>
      </c>
      <c r="J42" s="203">
        <f>VLOOKUP(C42,'出荷数2307～2406total241008110618'!B:F,5,0)</f>
        <v>1831</v>
      </c>
      <c r="K42" s="214">
        <f>VLOOKUP(C42,'出荷数2407-2506total250730101950'!B:F,5,0)</f>
        <v>1431</v>
      </c>
      <c r="L42" s="203">
        <f>VLOOKUP(C:C,total260724105509!B:F,5,0)</f>
        <v>1370</v>
      </c>
      <c r="M42" s="392"/>
      <c r="N42" s="213">
        <v>672</v>
      </c>
      <c r="O42" s="211">
        <v>672</v>
      </c>
      <c r="P42" s="211"/>
      <c r="Q42" s="44">
        <f>IFERROR(VLOOKUP(C42,在庫貼り付け!B:C,2,0),0)</f>
        <v>3583</v>
      </c>
      <c r="R42" s="44">
        <f>IFERROR(VLOOKUP(C42,入荷予定貼り付け!B:C,2,0),0)</f>
        <v>0</v>
      </c>
      <c r="S42" s="428"/>
      <c r="T42" s="45">
        <v>0</v>
      </c>
      <c r="U42" s="44">
        <f>IFERROR(VLOOKUP(C42,確保貼り付け!N:O,2,0),0)</f>
        <v>0</v>
      </c>
      <c r="V42" s="44">
        <f>IFERROR(VLOOKUP(C42,確保貼り付け!J:L,3,0),0)</f>
        <v>0</v>
      </c>
      <c r="W42" s="439">
        <f t="shared" si="0"/>
        <v>0</v>
      </c>
      <c r="X42" s="45">
        <f t="shared" si="1"/>
        <v>0</v>
      </c>
      <c r="Y42" s="45">
        <f>SUM(Q42+R42+T42)-U42-T42</f>
        <v>3583</v>
      </c>
      <c r="Z42" s="45">
        <f>Y42-O42</f>
        <v>2911</v>
      </c>
      <c r="AA42" s="41">
        <f>L42/SUM(Q42)</f>
        <v>0.38236114987440695</v>
      </c>
      <c r="AB42" s="190"/>
      <c r="AC42" s="46"/>
      <c r="AD42" s="46"/>
      <c r="AF42" s="415">
        <f>SUM(Q42,AD42,R42)/L42</f>
        <v>2.6153284671532848</v>
      </c>
    </row>
    <row r="43" spans="1:33">
      <c r="A43" s="29" t="s">
        <v>1109</v>
      </c>
      <c r="B43" s="30" t="s">
        <v>356</v>
      </c>
      <c r="C43" s="6" t="s">
        <v>38</v>
      </c>
      <c r="D43" s="20" t="s">
        <v>39</v>
      </c>
      <c r="E43" s="19"/>
      <c r="F43" s="19">
        <v>680</v>
      </c>
      <c r="G43" s="21">
        <v>2488</v>
      </c>
      <c r="H43" s="21">
        <v>824</v>
      </c>
      <c r="I43" s="8">
        <f>VLOOKUP(C43,'202310-202403出荷数total2403220951'!B:F,5,0)</f>
        <v>454</v>
      </c>
      <c r="J43" s="203">
        <f>VLOOKUP(C43,'出荷数2307～2406total241008110618'!B:F,5,0)</f>
        <v>939</v>
      </c>
      <c r="K43" s="214">
        <f>VLOOKUP(C43,'出荷数2407-2506total250730101950'!B:F,5,0)</f>
        <v>1427</v>
      </c>
      <c r="L43" s="203">
        <f>VLOOKUP(C:C,total260724105509!B:F,5,0)</f>
        <v>516</v>
      </c>
      <c r="M43" s="392"/>
      <c r="N43" s="8"/>
      <c r="O43" s="21">
        <f>L43/12*5</f>
        <v>215</v>
      </c>
      <c r="P43" s="21"/>
      <c r="Q43" s="44">
        <f>IFERROR(VLOOKUP(C43,在庫貼り付け!B:C,2,0),0)</f>
        <v>2316</v>
      </c>
      <c r="R43" s="44">
        <f>IFERROR(VLOOKUP(C43,入荷予定貼り付け!B:C,2,0),0)</f>
        <v>0</v>
      </c>
      <c r="S43" s="428"/>
      <c r="T43" s="45">
        <v>0</v>
      </c>
      <c r="U43" s="44">
        <f>IFERROR(VLOOKUP(C43,確保貼り付け!N:O,2,0),0)</f>
        <v>0</v>
      </c>
      <c r="V43" s="44">
        <f>IFERROR(VLOOKUP(C43,確保貼り付け!J:L,3,0),0)</f>
        <v>0</v>
      </c>
      <c r="W43" s="439">
        <f t="shared" si="0"/>
        <v>0</v>
      </c>
      <c r="X43" s="45">
        <f t="shared" si="1"/>
        <v>0</v>
      </c>
      <c r="Y43" s="45">
        <f>SUM(Q43+R43+T43)-U43-T43</f>
        <v>2316</v>
      </c>
      <c r="Z43" s="45">
        <f>Y43-O43</f>
        <v>2101</v>
      </c>
      <c r="AA43" s="41">
        <f>L43/SUM(Q43)</f>
        <v>0.22279792746113988</v>
      </c>
      <c r="AB43" s="190"/>
      <c r="AC43" s="46"/>
      <c r="AD43" s="46"/>
      <c r="AF43" s="415">
        <f>SUM(Q43,AD43,R43)/L43</f>
        <v>4.4883720930232558</v>
      </c>
    </row>
    <row r="44" spans="1:33">
      <c r="A44" s="29" t="s">
        <v>1110</v>
      </c>
      <c r="B44" s="30" t="s">
        <v>356</v>
      </c>
      <c r="C44" s="6" t="s">
        <v>248</v>
      </c>
      <c r="D44" s="20" t="s">
        <v>246</v>
      </c>
      <c r="E44" s="19" t="s">
        <v>249</v>
      </c>
      <c r="F44" s="19">
        <v>1433</v>
      </c>
      <c r="G44" s="21">
        <v>1030</v>
      </c>
      <c r="H44" s="21">
        <v>1015</v>
      </c>
      <c r="I44" s="8">
        <f>VLOOKUP(C44,'202310-202403出荷数total2403220951'!B:F,5,0)</f>
        <v>273</v>
      </c>
      <c r="J44" s="203">
        <f>VLOOKUP(C44,'出荷数2307～2406total241008110618'!B:F,5,0)</f>
        <v>828</v>
      </c>
      <c r="K44" s="214">
        <f>VLOOKUP(C44,'出荷数2407-2506total250730101950'!B:F,5,0)</f>
        <v>776</v>
      </c>
      <c r="L44" s="203">
        <f>VLOOKUP(C:C,total260724105509!B:F,5,0)</f>
        <v>832</v>
      </c>
      <c r="M44" s="392"/>
      <c r="N44" s="8"/>
      <c r="O44" s="21">
        <f>L44/12*5</f>
        <v>346.66666666666663</v>
      </c>
      <c r="P44" s="21"/>
      <c r="Q44" s="44">
        <f>IFERROR(VLOOKUP(C44,在庫貼り付け!B:C,2,0),0)</f>
        <v>1612</v>
      </c>
      <c r="R44" s="44">
        <f>IFERROR(VLOOKUP(C44,入荷予定貼り付け!B:C,2,0),0)</f>
        <v>0</v>
      </c>
      <c r="S44" s="428"/>
      <c r="T44" s="45">
        <v>0</v>
      </c>
      <c r="U44" s="44">
        <f>IFERROR(VLOOKUP(C44,確保貼り付け!N:O,2,0),0)</f>
        <v>0</v>
      </c>
      <c r="V44" s="44">
        <f>IFERROR(VLOOKUP(C44,確保貼り付け!J:L,3,0),0)</f>
        <v>0</v>
      </c>
      <c r="W44" s="439">
        <f t="shared" si="0"/>
        <v>0</v>
      </c>
      <c r="X44" s="45">
        <f t="shared" si="1"/>
        <v>0</v>
      </c>
      <c r="Y44" s="45">
        <f>SUM(Q44+R44+T44)-U44-T44</f>
        <v>1612</v>
      </c>
      <c r="Z44" s="45">
        <f>Y44-O44</f>
        <v>1265.3333333333335</v>
      </c>
      <c r="AA44" s="41">
        <f>L44/SUM(Q44)</f>
        <v>0.5161290322580645</v>
      </c>
      <c r="AB44" s="190"/>
      <c r="AC44" s="46"/>
      <c r="AD44" s="46"/>
      <c r="AF44" s="415">
        <f>SUM(Q44,AD44,R44)/L44</f>
        <v>1.9375</v>
      </c>
    </row>
    <row r="45" spans="1:33">
      <c r="A45" s="29" t="s">
        <v>1111</v>
      </c>
      <c r="B45" s="30" t="s">
        <v>356</v>
      </c>
      <c r="C45" s="17" t="s">
        <v>243</v>
      </c>
      <c r="D45" s="24" t="s">
        <v>244</v>
      </c>
      <c r="E45" s="23"/>
      <c r="F45" s="19"/>
      <c r="G45" s="21">
        <v>600</v>
      </c>
      <c r="H45" s="21">
        <v>106</v>
      </c>
      <c r="I45" s="8">
        <f>VLOOKUP(C45,'202310-202403出荷数total2403220951'!B:F,5,0)</f>
        <v>250</v>
      </c>
      <c r="J45" s="203">
        <f>VLOOKUP(C45,'出荷数2307～2406total241008110618'!B:F,5,0)</f>
        <v>351</v>
      </c>
      <c r="K45" s="214">
        <f>VLOOKUP(C45,'出荷数2407-2506total250730101950'!B:F,5,0)</f>
        <v>157</v>
      </c>
      <c r="L45" s="203">
        <f>VLOOKUP(C:C,total260724105509!B:F,5,0)</f>
        <v>2</v>
      </c>
      <c r="M45" s="392"/>
      <c r="N45" s="8"/>
      <c r="O45" s="21">
        <f>L45/12*5</f>
        <v>0.83333333333333326</v>
      </c>
      <c r="P45" s="21"/>
      <c r="Q45" s="44">
        <f>IFERROR(VLOOKUP(C45,在庫貼り付け!B:C,2,0),0)</f>
        <v>2379</v>
      </c>
      <c r="R45" s="44">
        <f>IFERROR(VLOOKUP(C45,入荷予定貼り付け!B:C,2,0),0)</f>
        <v>0</v>
      </c>
      <c r="S45" s="428"/>
      <c r="T45" s="45">
        <v>50</v>
      </c>
      <c r="U45" s="44">
        <f>IFERROR(VLOOKUP(C45,確保貼り付け!N:O,2,0),0)</f>
        <v>50</v>
      </c>
      <c r="V45" s="44">
        <f>IFERROR(VLOOKUP(C45,確保貼り付け!J:L,3,0),0)</f>
        <v>0</v>
      </c>
      <c r="W45" s="439">
        <f t="shared" si="0"/>
        <v>0</v>
      </c>
      <c r="X45" s="45">
        <f t="shared" si="1"/>
        <v>0</v>
      </c>
      <c r="Y45" s="45">
        <f>SUM(Q45+R45+T45)-U45-T45</f>
        <v>2329</v>
      </c>
      <c r="Z45" s="45">
        <f>Y45-O45</f>
        <v>2328.1666666666665</v>
      </c>
      <c r="AA45" s="41">
        <f>L45/SUM(Q45)</f>
        <v>8.4068936527952921E-4</v>
      </c>
      <c r="AB45" s="190"/>
      <c r="AC45" s="46"/>
      <c r="AD45" s="46"/>
      <c r="AF45" s="415">
        <f>SUM(Q45,AD45,R45)/L45</f>
        <v>1189.5</v>
      </c>
    </row>
    <row r="46" spans="1:33">
      <c r="A46" s="29" t="s">
        <v>1112</v>
      </c>
      <c r="B46" s="30" t="s">
        <v>356</v>
      </c>
      <c r="C46" s="17" t="s">
        <v>3748</v>
      </c>
      <c r="D46" s="24" t="s">
        <v>4083</v>
      </c>
      <c r="E46" s="23"/>
      <c r="F46" s="19"/>
      <c r="G46" s="21"/>
      <c r="H46" s="21">
        <v>100</v>
      </c>
      <c r="I46" s="8">
        <f>VLOOKUP(C46,'202310-202403出荷数total2403220951'!B:F,5,0)</f>
        <v>17</v>
      </c>
      <c r="J46" s="203">
        <f>VLOOKUP(C46,'出荷数2307～2406total241008110618'!B:F,5,0)</f>
        <v>35</v>
      </c>
      <c r="K46" s="214">
        <f>VLOOKUP(C46,'出荷数2407-2506total250730101950'!B:F,5,0)</f>
        <v>80</v>
      </c>
      <c r="L46" s="203">
        <f>VLOOKUP(C:C,total260724105509!B:F,5,0)</f>
        <v>43</v>
      </c>
      <c r="M46" s="392"/>
      <c r="N46" s="8"/>
      <c r="O46" s="21">
        <f>L46/12*5</f>
        <v>17.916666666666668</v>
      </c>
      <c r="P46" s="21"/>
      <c r="Q46" s="44">
        <f>IFERROR(VLOOKUP(C46,在庫貼り付け!B:C,2,0),0)</f>
        <v>281</v>
      </c>
      <c r="R46" s="44">
        <f>IFERROR(VLOOKUP(C46,入荷予定貼り付け!B:C,2,0),0)</f>
        <v>0</v>
      </c>
      <c r="S46" s="428"/>
      <c r="T46" s="45">
        <v>0</v>
      </c>
      <c r="U46" s="44">
        <f>IFERROR(VLOOKUP(C46,確保貼り付け!N:O,2,0),0)</f>
        <v>0</v>
      </c>
      <c r="V46" s="44">
        <f>IFERROR(VLOOKUP(C46,確保貼り付け!J:L,3,0),0)</f>
        <v>0</v>
      </c>
      <c r="W46" s="439">
        <f t="shared" si="0"/>
        <v>0</v>
      </c>
      <c r="X46" s="45">
        <f t="shared" si="1"/>
        <v>0</v>
      </c>
      <c r="Y46" s="45">
        <f>SUM(Q46+R46+T46)-U46-T46</f>
        <v>281</v>
      </c>
      <c r="Z46" s="45">
        <f>Y46-O46</f>
        <v>263.08333333333331</v>
      </c>
      <c r="AA46" s="41">
        <f>L46/SUM(Q46)</f>
        <v>0.15302491103202848</v>
      </c>
      <c r="AB46" s="190"/>
      <c r="AC46" s="46"/>
      <c r="AD46" s="46"/>
      <c r="AF46" s="415">
        <f>SUM(Q46,AD46,R46)/L46</f>
        <v>6.5348837209302326</v>
      </c>
    </row>
    <row r="47" spans="1:33" ht="19.5" customHeight="1">
      <c r="A47" s="29" t="s">
        <v>1113</v>
      </c>
      <c r="B47" s="178" t="s">
        <v>356</v>
      </c>
      <c r="C47" s="23" t="s">
        <v>65</v>
      </c>
      <c r="D47" s="24" t="s">
        <v>66</v>
      </c>
      <c r="E47" s="23"/>
      <c r="F47" s="19">
        <v>4431</v>
      </c>
      <c r="G47" s="21">
        <v>2178</v>
      </c>
      <c r="H47" s="21">
        <v>3224</v>
      </c>
      <c r="I47" s="8">
        <f>VLOOKUP(C47,'202310-202403出荷数total2403220951'!B:F,5,0)</f>
        <v>2952</v>
      </c>
      <c r="J47" s="203">
        <f>VLOOKUP(C47,'出荷数2307～2406total241008110618'!B:F,5,0)</f>
        <v>5989</v>
      </c>
      <c r="K47" s="214">
        <f>VLOOKUP(C47,'出荷数2407-2506total250730101950'!B:F,5,0)</f>
        <v>4689</v>
      </c>
      <c r="L47" s="203">
        <f>VLOOKUP(C:C,total260724105509!B:F,5,0)</f>
        <v>4627</v>
      </c>
      <c r="M47" s="392"/>
      <c r="N47" s="8"/>
      <c r="O47" s="21">
        <f>L47/12*5/2</f>
        <v>963.95833333333326</v>
      </c>
      <c r="P47" s="21">
        <f>L47/12*5/2</f>
        <v>963.95833333333326</v>
      </c>
      <c r="Q47" s="44">
        <f>IFERROR(VLOOKUP(C47,在庫貼り付け!B:C,2,0),0)</f>
        <v>2463</v>
      </c>
      <c r="R47" s="44">
        <f>IFERROR(VLOOKUP(C47,入荷予定貼り付け!B:C,2,0),0)</f>
        <v>0</v>
      </c>
      <c r="S47" s="428"/>
      <c r="T47" s="45">
        <v>0</v>
      </c>
      <c r="U47" s="44">
        <f>IFERROR(VLOOKUP(C47,確保貼り付け!N:O,2,0),0)</f>
        <v>0</v>
      </c>
      <c r="V47" s="44">
        <f>IFERROR(VLOOKUP(C47,確保貼り付け!J:L,3,0),0)</f>
        <v>0</v>
      </c>
      <c r="W47" s="439">
        <f t="shared" si="0"/>
        <v>0</v>
      </c>
      <c r="X47" s="45">
        <f t="shared" si="1"/>
        <v>0</v>
      </c>
      <c r="Y47" s="45">
        <f>SUM(Q47+R47+T47)-U47-T47</f>
        <v>2463</v>
      </c>
      <c r="Z47" s="45">
        <f>Y47-O47</f>
        <v>1499.0416666666667</v>
      </c>
      <c r="AA47" s="41">
        <f>L47/SUM(Q47)</f>
        <v>1.878603329273244</v>
      </c>
      <c r="AB47" s="190"/>
      <c r="AC47" s="46"/>
      <c r="AD47" s="46"/>
      <c r="AF47" s="415">
        <f>SUM(Q47,AD47,R47)/L47</f>
        <v>0.53231035228009504</v>
      </c>
    </row>
    <row r="48" spans="1:33">
      <c r="A48" s="29" t="s">
        <v>1114</v>
      </c>
      <c r="B48" s="30" t="s">
        <v>356</v>
      </c>
      <c r="C48" s="6" t="s">
        <v>11</v>
      </c>
      <c r="D48" s="20" t="s">
        <v>12</v>
      </c>
      <c r="E48" s="19"/>
      <c r="F48" s="19">
        <v>3496</v>
      </c>
      <c r="G48" s="21">
        <v>2391</v>
      </c>
      <c r="H48" s="21">
        <v>1985</v>
      </c>
      <c r="I48" s="8">
        <f>VLOOKUP(C48,'202310-202403出荷数total2403220951'!B:F,5,0)</f>
        <v>1236</v>
      </c>
      <c r="J48" s="203">
        <f>VLOOKUP(C48,'出荷数2307～2406total241008110618'!B:F,5,0)</f>
        <v>2298</v>
      </c>
      <c r="K48" s="214">
        <f>VLOOKUP(C48,'出荷数2407-2506total250730101950'!B:F,5,0)</f>
        <v>8616</v>
      </c>
      <c r="L48" s="203">
        <f>VLOOKUP(C:C,total260724105509!B:F,5,0)</f>
        <v>1920</v>
      </c>
      <c r="M48" s="392"/>
      <c r="N48" s="211">
        <v>8000</v>
      </c>
      <c r="O48" s="211">
        <v>8000</v>
      </c>
      <c r="P48" s="211"/>
      <c r="Q48" s="44">
        <f>IFERROR(VLOOKUP(C48,在庫貼り付け!B:C,2,0),0)</f>
        <v>10817</v>
      </c>
      <c r="R48" s="44">
        <f>IFERROR(VLOOKUP(C48,入荷予定貼り付け!B:C,2,0),0)</f>
        <v>10000</v>
      </c>
      <c r="S48" s="428"/>
      <c r="T48" s="45">
        <v>0</v>
      </c>
      <c r="U48" s="44">
        <f>IFERROR(VLOOKUP(C48,確保貼り付け!N:O,2,0),0)</f>
        <v>0</v>
      </c>
      <c r="V48" s="44">
        <f>IFERROR(VLOOKUP(C48,確保貼り付け!J:L,3,0),0)</f>
        <v>0</v>
      </c>
      <c r="W48" s="439">
        <f t="shared" si="0"/>
        <v>0</v>
      </c>
      <c r="X48" s="45">
        <f t="shared" si="1"/>
        <v>0</v>
      </c>
      <c r="Y48" s="45">
        <f>SUM(Q48+R48+T48)-U48-T48</f>
        <v>20817</v>
      </c>
      <c r="Z48" s="45">
        <f>Y48-O48</f>
        <v>12817</v>
      </c>
      <c r="AA48" s="41">
        <f>L48/SUM(Q48)</f>
        <v>0.17749838217620412</v>
      </c>
      <c r="AB48" s="190"/>
      <c r="AC48" s="46"/>
      <c r="AD48" s="46"/>
      <c r="AF48" s="415">
        <f>SUM(Q48,AD48,R48)/L48</f>
        <v>10.8421875</v>
      </c>
    </row>
    <row r="49" spans="1:33">
      <c r="A49" s="29" t="s">
        <v>1115</v>
      </c>
      <c r="B49" s="30" t="s">
        <v>356</v>
      </c>
      <c r="C49" s="17" t="s">
        <v>256</v>
      </c>
      <c r="D49" s="24" t="s">
        <v>257</v>
      </c>
      <c r="E49" s="23"/>
      <c r="F49" s="19">
        <v>44</v>
      </c>
      <c r="G49" s="21">
        <v>866</v>
      </c>
      <c r="H49" s="21">
        <v>614</v>
      </c>
      <c r="I49" s="8">
        <f>VLOOKUP(C49,'202310-202403出荷数total2403220951'!B:F,5,0)</f>
        <v>333</v>
      </c>
      <c r="J49" s="203">
        <f>VLOOKUP(C49,'出荷数2307～2406total241008110618'!B:F,5,0)</f>
        <v>1142</v>
      </c>
      <c r="K49" s="214">
        <f>VLOOKUP(C49,'出荷数2407-2506total250730101950'!B:F,5,0)</f>
        <v>925</v>
      </c>
      <c r="L49" s="203">
        <f>VLOOKUP(C:C,total260724105509!B:F,5,0)</f>
        <v>211</v>
      </c>
      <c r="M49" s="392"/>
      <c r="N49" s="8"/>
      <c r="O49" s="21">
        <f>L49/12*5</f>
        <v>87.916666666666657</v>
      </c>
      <c r="P49" s="21"/>
      <c r="Q49" s="44">
        <f>IFERROR(VLOOKUP(C49,在庫貼り付け!B:C,2,0),0)</f>
        <v>1819</v>
      </c>
      <c r="R49" s="44">
        <f>IFERROR(VLOOKUP(C49,入荷予定貼り付け!B:C,2,0),0)</f>
        <v>0</v>
      </c>
      <c r="S49" s="428"/>
      <c r="T49" s="45">
        <v>0</v>
      </c>
      <c r="U49" s="44">
        <f>IFERROR(VLOOKUP(C49,確保貼り付け!N:O,2,0),0)</f>
        <v>0</v>
      </c>
      <c r="V49" s="44">
        <f>IFERROR(VLOOKUP(C49,確保貼り付け!J:L,3,0),0)</f>
        <v>0</v>
      </c>
      <c r="W49" s="439">
        <f t="shared" si="0"/>
        <v>0</v>
      </c>
      <c r="X49" s="45">
        <f t="shared" si="1"/>
        <v>0</v>
      </c>
      <c r="Y49" s="45">
        <f>SUM(Q49+R49+T49)-U49-T49</f>
        <v>1819</v>
      </c>
      <c r="Z49" s="45">
        <f>Y49-O49</f>
        <v>1731.0833333333333</v>
      </c>
      <c r="AA49" s="41">
        <f>L49/SUM(Q49)</f>
        <v>0.1159978009895547</v>
      </c>
      <c r="AB49" s="190"/>
      <c r="AC49" s="46"/>
      <c r="AD49" s="46"/>
      <c r="AF49" s="415">
        <f>SUM(Q49,AD49,R49)/L49</f>
        <v>8.62085308056872</v>
      </c>
    </row>
    <row r="50" spans="1:33">
      <c r="A50" s="29" t="s">
        <v>1116</v>
      </c>
      <c r="B50" s="30" t="s">
        <v>356</v>
      </c>
      <c r="C50" s="6" t="s">
        <v>81</v>
      </c>
      <c r="D50" s="20" t="s">
        <v>82</v>
      </c>
      <c r="E50" s="19"/>
      <c r="F50" s="19">
        <v>410</v>
      </c>
      <c r="G50" s="21">
        <v>741</v>
      </c>
      <c r="H50" s="21">
        <v>1112</v>
      </c>
      <c r="I50" s="8">
        <f>VLOOKUP(C50,'202310-202403出荷数total2403220951'!B:F,5,0)</f>
        <v>662</v>
      </c>
      <c r="J50" s="203">
        <f>VLOOKUP(C50,'出荷数2307～2406total241008110618'!B:F,5,0)</f>
        <v>1332</v>
      </c>
      <c r="K50" s="214">
        <f>VLOOKUP(C50,'出荷数2407-2506total250730101950'!B:F,5,0)</f>
        <v>2848</v>
      </c>
      <c r="L50" s="203">
        <f>VLOOKUP(C:C,total260724105509!B:F,5,0)</f>
        <v>1848</v>
      </c>
      <c r="M50" s="392"/>
      <c r="N50" s="211">
        <v>1000</v>
      </c>
      <c r="O50" s="211">
        <v>1000</v>
      </c>
      <c r="P50" s="211"/>
      <c r="Q50" s="44">
        <f>IFERROR(VLOOKUP(C50,在庫貼り付け!B:C,2,0),0)</f>
        <v>3299</v>
      </c>
      <c r="R50" s="44">
        <f>IFERROR(VLOOKUP(C50,入荷予定貼り付け!B:C,2,0),0)</f>
        <v>0</v>
      </c>
      <c r="S50" s="428"/>
      <c r="T50" s="45">
        <v>0</v>
      </c>
      <c r="U50" s="44">
        <f>IFERROR(VLOOKUP(C50,確保貼り付け!N:O,2,0),0)</f>
        <v>0</v>
      </c>
      <c r="V50" s="44">
        <f>IFERROR(VLOOKUP(C50,確保貼り付け!J:L,3,0),0)</f>
        <v>0</v>
      </c>
      <c r="W50" s="439">
        <f t="shared" si="0"/>
        <v>0</v>
      </c>
      <c r="X50" s="45">
        <f t="shared" si="1"/>
        <v>0</v>
      </c>
      <c r="Y50" s="45">
        <f>SUM(Q50+R50+T50)-U50-T50</f>
        <v>3299</v>
      </c>
      <c r="Z50" s="45">
        <f>Y50-O50</f>
        <v>2299</v>
      </c>
      <c r="AA50" s="41">
        <f>L50/SUM(Q50)</f>
        <v>0.56016974840860867</v>
      </c>
      <c r="AB50" s="190"/>
      <c r="AC50" s="46"/>
      <c r="AD50" s="46"/>
      <c r="AF50" s="415">
        <f>SUM(Q50,AD50,R50)/L50</f>
        <v>1.7851731601731602</v>
      </c>
    </row>
    <row r="51" spans="1:33">
      <c r="A51" s="29" t="s">
        <v>1117</v>
      </c>
      <c r="B51" s="30" t="s">
        <v>356</v>
      </c>
      <c r="C51" s="6" t="s">
        <v>6</v>
      </c>
      <c r="D51" s="20" t="s">
        <v>7</v>
      </c>
      <c r="E51" s="19"/>
      <c r="F51" s="19">
        <v>1477</v>
      </c>
      <c r="G51" s="21">
        <v>1110</v>
      </c>
      <c r="H51" s="21">
        <v>696</v>
      </c>
      <c r="I51" s="8">
        <f>VLOOKUP(C51,'202310-202403出荷数total2403220951'!B:F,5,0)</f>
        <v>116</v>
      </c>
      <c r="J51" s="203">
        <f>VLOOKUP(C51,'出荷数2307～2406total241008110618'!B:F,5,0)</f>
        <v>801</v>
      </c>
      <c r="K51" s="214">
        <f>VLOOKUP(C51,'出荷数2407-2506total250730101950'!B:F,5,0)</f>
        <v>703</v>
      </c>
      <c r="L51" s="203">
        <f>VLOOKUP(C:C,total260724105509!B:F,5,0)</f>
        <v>565</v>
      </c>
      <c r="M51" s="392"/>
      <c r="N51" s="8"/>
      <c r="O51" s="21">
        <f>L51/12*5</f>
        <v>235.41666666666669</v>
      </c>
      <c r="P51" s="21"/>
      <c r="Q51" s="44">
        <f>IFERROR(VLOOKUP(C51,在庫貼り付け!B:C,2,0),0)</f>
        <v>38</v>
      </c>
      <c r="R51" s="44">
        <f>IFERROR(VLOOKUP(C51,入荷予定貼り付け!B:C,2,0),0)</f>
        <v>0</v>
      </c>
      <c r="S51" s="428"/>
      <c r="T51" s="45">
        <v>0</v>
      </c>
      <c r="U51" s="44">
        <f>IFERROR(VLOOKUP(C51,確保貼り付け!N:O,2,0),0)</f>
        <v>0</v>
      </c>
      <c r="V51" s="44">
        <f>IFERROR(VLOOKUP(C51,確保貼り付け!J:L,3,0),0)</f>
        <v>0</v>
      </c>
      <c r="W51" s="439">
        <f t="shared" si="0"/>
        <v>0</v>
      </c>
      <c r="X51" s="45">
        <f t="shared" si="1"/>
        <v>0</v>
      </c>
      <c r="Y51" s="45">
        <f>SUM(Q51+R51+T51)-U51-T51</f>
        <v>38</v>
      </c>
      <c r="Z51" s="45">
        <f>Y51-O51</f>
        <v>-197.41666666666669</v>
      </c>
      <c r="AA51" s="41">
        <f>L51/SUM(Q51)</f>
        <v>14.868421052631579</v>
      </c>
      <c r="AB51" s="190"/>
      <c r="AC51" s="46"/>
      <c r="AD51" s="46"/>
      <c r="AF51" s="415">
        <f>SUM(Q51,AD51,R51)/L51</f>
        <v>6.7256637168141592E-2</v>
      </c>
    </row>
    <row r="52" spans="1:33">
      <c r="A52" s="29" t="s">
        <v>1118</v>
      </c>
      <c r="B52" s="30" t="s">
        <v>356</v>
      </c>
      <c r="C52" s="17" t="s">
        <v>60</v>
      </c>
      <c r="D52" s="24" t="s">
        <v>61</v>
      </c>
      <c r="E52" s="23"/>
      <c r="F52" s="19">
        <v>1324</v>
      </c>
      <c r="G52" s="21">
        <v>1622</v>
      </c>
      <c r="H52" s="21">
        <v>1792</v>
      </c>
      <c r="I52" s="8">
        <f>VLOOKUP(C52,'202310-202403出荷数total2403220951'!B:F,5,0)</f>
        <v>1087</v>
      </c>
      <c r="J52" s="203">
        <f>VLOOKUP(C52,'出荷数2307～2406total241008110618'!B:F,5,0)</f>
        <v>1970</v>
      </c>
      <c r="K52" s="214">
        <f>VLOOKUP(C52,'出荷数2407-2506total250730101950'!B:F,5,0)</f>
        <v>1824</v>
      </c>
      <c r="L52" s="203">
        <f>VLOOKUP(C:C,total260724105509!B:F,5,0)</f>
        <v>1470</v>
      </c>
      <c r="M52" s="392"/>
      <c r="N52" s="8"/>
      <c r="O52" s="21">
        <f>L52/12*5</f>
        <v>612.5</v>
      </c>
      <c r="P52" s="21"/>
      <c r="Q52" s="44">
        <f>IFERROR(VLOOKUP(C52,在庫貼り付け!B:C,2,0),0)</f>
        <v>1701</v>
      </c>
      <c r="R52" s="44">
        <f>IFERROR(VLOOKUP(C52,入荷予定貼り付け!B:C,2,0),0)</f>
        <v>0</v>
      </c>
      <c r="S52" s="428"/>
      <c r="T52" s="45">
        <v>100</v>
      </c>
      <c r="U52" s="44">
        <f>IFERROR(VLOOKUP(C52,確保貼り付け!N:O,2,0),0)</f>
        <v>100</v>
      </c>
      <c r="V52" s="44">
        <f>IFERROR(VLOOKUP(C52,確保貼り付け!J:L,3,0),0)</f>
        <v>0</v>
      </c>
      <c r="W52" s="439">
        <f t="shared" si="0"/>
        <v>0</v>
      </c>
      <c r="X52" s="45">
        <f t="shared" si="1"/>
        <v>0</v>
      </c>
      <c r="Y52" s="45">
        <f>SUM(Q52+R52+T52)-U52-T52</f>
        <v>1601</v>
      </c>
      <c r="Z52" s="45">
        <f>Y52-O52</f>
        <v>988.5</v>
      </c>
      <c r="AA52" s="41">
        <f>L52/SUM(Q52)</f>
        <v>0.86419753086419748</v>
      </c>
      <c r="AB52" s="190"/>
      <c r="AC52" s="46"/>
      <c r="AD52" s="46"/>
      <c r="AF52" s="415">
        <f>SUM(Q52,AD52,R52)/L52</f>
        <v>1.1571428571428573</v>
      </c>
    </row>
    <row r="53" spans="1:33">
      <c r="A53" s="29" t="s">
        <v>1119</v>
      </c>
      <c r="B53" s="30" t="s">
        <v>356</v>
      </c>
      <c r="C53" s="17" t="s">
        <v>254</v>
      </c>
      <c r="D53" s="24" t="s">
        <v>255</v>
      </c>
      <c r="E53" s="23"/>
      <c r="F53" s="19">
        <v>30</v>
      </c>
      <c r="G53" s="21">
        <v>1288</v>
      </c>
      <c r="H53" s="21">
        <v>1790</v>
      </c>
      <c r="I53" s="8">
        <f>VLOOKUP(C53,'202310-202403出荷数total2403220951'!B:F,5,0)</f>
        <v>845</v>
      </c>
      <c r="J53" s="203">
        <f>VLOOKUP(C53,'出荷数2307～2406total241008110618'!B:F,5,0)</f>
        <v>1682</v>
      </c>
      <c r="K53" s="214">
        <f>VLOOKUP(C53,'出荷数2407-2506total250730101950'!B:F,5,0)</f>
        <v>1326</v>
      </c>
      <c r="L53" s="203">
        <f>VLOOKUP(C:C,total260724105509!B:F,5,0)</f>
        <v>1085</v>
      </c>
      <c r="M53" s="392"/>
      <c r="N53" s="8"/>
      <c r="O53" s="21">
        <f>L53/12*5</f>
        <v>452.08333333333337</v>
      </c>
      <c r="P53" s="21"/>
      <c r="Q53" s="44">
        <f>IFERROR(VLOOKUP(C53,在庫貼り付け!B:C,2,0),0)</f>
        <v>1214</v>
      </c>
      <c r="R53" s="44">
        <f>IFERROR(VLOOKUP(C53,入荷予定貼り付け!B:C,2,0),0)</f>
        <v>0</v>
      </c>
      <c r="S53" s="428"/>
      <c r="T53" s="45">
        <v>1240</v>
      </c>
      <c r="U53" s="44">
        <f>IFERROR(VLOOKUP(C53,確保貼り付け!N:O,2,0),0)</f>
        <v>0</v>
      </c>
      <c r="V53" s="44">
        <f>IFERROR(VLOOKUP(C53,確保貼り付け!J:L,3,0),0)</f>
        <v>0</v>
      </c>
      <c r="W53" s="439">
        <f t="shared" si="0"/>
        <v>1240</v>
      </c>
      <c r="X53" s="45">
        <f t="shared" si="1"/>
        <v>1240</v>
      </c>
      <c r="Y53" s="45">
        <f>SUM(Q53+R53+T53)-U53-T53</f>
        <v>1214</v>
      </c>
      <c r="Z53" s="45">
        <f>Y53-O53</f>
        <v>761.91666666666663</v>
      </c>
      <c r="AA53" s="41">
        <f>L53/SUM(Q53)</f>
        <v>0.8937397034596376</v>
      </c>
      <c r="AB53" s="190"/>
      <c r="AC53" s="46"/>
      <c r="AD53" s="46"/>
      <c r="AF53" s="415">
        <f>SUM(Q53,AD53,R53)/L53</f>
        <v>1.1188940092165898</v>
      </c>
    </row>
    <row r="54" spans="1:33">
      <c r="A54" s="29" t="s">
        <v>1120</v>
      </c>
      <c r="B54" s="30" t="s">
        <v>356</v>
      </c>
      <c r="C54" s="7" t="s">
        <v>160</v>
      </c>
      <c r="D54" s="20" t="s">
        <v>161</v>
      </c>
      <c r="E54" s="19"/>
      <c r="F54" s="19">
        <v>6851</v>
      </c>
      <c r="G54" s="21">
        <v>3631</v>
      </c>
      <c r="H54" s="21">
        <v>3310</v>
      </c>
      <c r="I54" s="213">
        <f>VLOOKUP(C54,'202310-202403出荷数total2403220951'!B:F,5,0)</f>
        <v>2276</v>
      </c>
      <c r="J54" s="203">
        <f>VLOOKUP(C54,'出荷数2307～2406total241008110618'!B:F,5,0)</f>
        <v>2977</v>
      </c>
      <c r="K54" s="214">
        <f>VLOOKUP(C54,'出荷数2407-2506total250730101950'!B:F,5,0)</f>
        <v>1413</v>
      </c>
      <c r="L54" s="203">
        <f>VLOOKUP(C:C,total260724105509!B:F,5,0)</f>
        <v>907</v>
      </c>
      <c r="M54" s="392"/>
      <c r="N54" s="8"/>
      <c r="O54" s="21">
        <f>L54/12*5</f>
        <v>377.91666666666663</v>
      </c>
      <c r="P54" s="21"/>
      <c r="Q54" s="44">
        <f>IFERROR(VLOOKUP(C54,在庫貼り付け!B:C,2,0),0)</f>
        <v>1820</v>
      </c>
      <c r="R54" s="44">
        <f>IFERROR(VLOOKUP(C54,入荷予定貼り付け!B:C,2,0),0)</f>
        <v>0</v>
      </c>
      <c r="S54" s="428"/>
      <c r="T54" s="45">
        <v>20</v>
      </c>
      <c r="U54" s="44">
        <f>IFERROR(VLOOKUP(C54,確保貼り付け!N:O,2,0),0)</f>
        <v>130</v>
      </c>
      <c r="V54" s="44">
        <f>IFERROR(VLOOKUP(C54,確保貼り付け!J:L,3,0),0)</f>
        <v>0</v>
      </c>
      <c r="W54" s="439">
        <f t="shared" si="0"/>
        <v>-110</v>
      </c>
      <c r="X54" s="45">
        <f t="shared" si="1"/>
        <v>-110</v>
      </c>
      <c r="Y54" s="45">
        <f>SUM(Q54+R54+T54)-U54-T54</f>
        <v>1690</v>
      </c>
      <c r="Z54" s="45">
        <f>Y54-O54</f>
        <v>1312.0833333333335</v>
      </c>
      <c r="AA54" s="41">
        <f>L54/SUM(Q54)</f>
        <v>0.49835164835164836</v>
      </c>
      <c r="AB54" s="190"/>
      <c r="AC54" s="46"/>
      <c r="AD54" s="46"/>
      <c r="AE54" s="253"/>
      <c r="AF54" s="422">
        <f>SUM(Q54,AD54,R54)/L54</f>
        <v>2.0066152149944871</v>
      </c>
    </row>
    <row r="55" spans="1:33">
      <c r="A55" s="29" t="s">
        <v>1121</v>
      </c>
      <c r="B55" s="30" t="s">
        <v>356</v>
      </c>
      <c r="C55" s="6" t="s">
        <v>119</v>
      </c>
      <c r="D55" s="20" t="s">
        <v>120</v>
      </c>
      <c r="E55" s="19" t="s">
        <v>116</v>
      </c>
      <c r="F55" s="19">
        <v>7367</v>
      </c>
      <c r="G55" s="21">
        <v>4388</v>
      </c>
      <c r="H55" s="21">
        <v>521</v>
      </c>
      <c r="I55" s="213">
        <f>VLOOKUP(C55,'202310-202403出荷数total2403220951'!B:F,5,0)</f>
        <v>2848</v>
      </c>
      <c r="J55" s="203">
        <f>VLOOKUP(C55,'出荷数2307～2406total241008110618'!B:F,5,0)</f>
        <v>3288</v>
      </c>
      <c r="K55" s="214">
        <f>VLOOKUP(C55,'出荷数2407-2506total250730101950'!B:F,5,0)</f>
        <v>2304</v>
      </c>
      <c r="L55" s="203">
        <f>VLOOKUP(C:C,total260724105509!B:F,5,0)</f>
        <v>1787</v>
      </c>
      <c r="M55" s="392"/>
      <c r="N55" s="8"/>
      <c r="O55" s="21">
        <f>L55/12*5</f>
        <v>744.58333333333326</v>
      </c>
      <c r="P55" s="21"/>
      <c r="Q55" s="44">
        <f>IFERROR(VLOOKUP(C55,在庫貼り付け!B:C,2,0),0)</f>
        <v>3680</v>
      </c>
      <c r="R55" s="44">
        <f>IFERROR(VLOOKUP(C55,入荷予定貼り付け!B:C,2,0),0)</f>
        <v>0</v>
      </c>
      <c r="S55" s="428"/>
      <c r="T55" s="45">
        <v>1210</v>
      </c>
      <c r="U55" s="44">
        <f>IFERROR(VLOOKUP(C55,確保貼り付け!N:O,2,0),0)</f>
        <v>0</v>
      </c>
      <c r="V55" s="44">
        <f>IFERROR(VLOOKUP(C55,確保貼り付け!J:L,3,0),0)</f>
        <v>0</v>
      </c>
      <c r="W55" s="439">
        <f t="shared" si="0"/>
        <v>1210</v>
      </c>
      <c r="X55" s="45">
        <f t="shared" si="1"/>
        <v>1210</v>
      </c>
      <c r="Y55" s="45">
        <f>SUM(Q55+R55+T55)-U55-T55</f>
        <v>3680</v>
      </c>
      <c r="Z55" s="45">
        <f>Y55-O55</f>
        <v>2935.416666666667</v>
      </c>
      <c r="AA55" s="41">
        <f>L55/SUM(Q55)</f>
        <v>0.48559782608695651</v>
      </c>
      <c r="AB55" s="190"/>
      <c r="AC55" s="46"/>
      <c r="AD55" s="46"/>
      <c r="AF55" s="415">
        <f>SUM(Q55,AD55,R55)/L55</f>
        <v>2.0593172915500841</v>
      </c>
    </row>
    <row r="56" spans="1:33">
      <c r="A56" s="29" t="s">
        <v>1122</v>
      </c>
      <c r="B56" s="30" t="s">
        <v>356</v>
      </c>
      <c r="C56" s="6" t="s">
        <v>22</v>
      </c>
      <c r="D56" s="20" t="s">
        <v>23</v>
      </c>
      <c r="E56" s="19"/>
      <c r="F56" s="19">
        <v>10633</v>
      </c>
      <c r="G56" s="21">
        <v>6065</v>
      </c>
      <c r="H56" s="21">
        <v>2945</v>
      </c>
      <c r="I56" s="213">
        <f>VLOOKUP(C56,'202310-202403出荷数total2403220951'!B:F,5,0)</f>
        <v>3324</v>
      </c>
      <c r="J56" s="203">
        <f>VLOOKUP(C56,'出荷数2307～2406total241008110618'!B:F,5,0)</f>
        <v>5243</v>
      </c>
      <c r="K56" s="214">
        <f>VLOOKUP(C56,'出荷数2407-2506total250730101950'!B:F,5,0)</f>
        <v>13654</v>
      </c>
      <c r="L56" s="203">
        <f>VLOOKUP(C:C,total260724105509!B:F,5,0)</f>
        <v>2301</v>
      </c>
      <c r="M56" s="392"/>
      <c r="N56" s="213">
        <v>3000</v>
      </c>
      <c r="O56" s="211">
        <v>3000</v>
      </c>
      <c r="P56" s="211"/>
      <c r="Q56" s="44">
        <f>IFERROR(VLOOKUP(C56,在庫貼り付け!B:C,2,0),0)</f>
        <v>3874</v>
      </c>
      <c r="R56" s="44">
        <f>IFERROR(VLOOKUP(C56,入荷予定貼り付け!B:C,2,0),0)</f>
        <v>3000</v>
      </c>
      <c r="S56" s="428"/>
      <c r="T56" s="45">
        <v>4800</v>
      </c>
      <c r="U56" s="44">
        <f>IFERROR(VLOOKUP(C56,確保貼り付け!N:O,2,0),0)</f>
        <v>1450</v>
      </c>
      <c r="V56" s="44">
        <f>IFERROR(VLOOKUP(C56,確保貼り付け!J:L,3,0),0)</f>
        <v>0</v>
      </c>
      <c r="W56" s="439">
        <f t="shared" si="0"/>
        <v>3350</v>
      </c>
      <c r="X56" s="45">
        <f t="shared" si="1"/>
        <v>3350</v>
      </c>
      <c r="Y56" s="45">
        <f>SUM(Q56+R56+T56)-U56-T56</f>
        <v>5424</v>
      </c>
      <c r="Z56" s="45">
        <f>Y56-O56</f>
        <v>2424</v>
      </c>
      <c r="AA56" s="41">
        <f>L56/SUM(Q56)</f>
        <v>0.59395973154362414</v>
      </c>
      <c r="AB56" s="190">
        <v>3000</v>
      </c>
      <c r="AC56" s="46" t="s">
        <v>351</v>
      </c>
      <c r="AD56" s="46"/>
      <c r="AF56" s="415">
        <f>SUM(Q56,AD56,R56)/L56</f>
        <v>2.9873967840069535</v>
      </c>
    </row>
    <row r="57" spans="1:33">
      <c r="A57" s="29" t="s">
        <v>1125</v>
      </c>
      <c r="B57" s="30" t="s">
        <v>356</v>
      </c>
      <c r="C57" s="6" t="s">
        <v>172</v>
      </c>
      <c r="D57" s="20" t="s">
        <v>173</v>
      </c>
      <c r="E57" s="19"/>
      <c r="F57" s="19">
        <v>1177</v>
      </c>
      <c r="G57" s="21">
        <v>2128</v>
      </c>
      <c r="H57" s="21">
        <v>1537</v>
      </c>
      <c r="I57" s="8">
        <f>VLOOKUP(C57,'202310-202403出荷数total2403220951'!B:F,5,0)</f>
        <v>834</v>
      </c>
      <c r="J57" s="203">
        <f>VLOOKUP(C57,'出荷数2307～2406total241008110618'!B:F,5,0)</f>
        <v>1486</v>
      </c>
      <c r="K57" s="214">
        <f>VLOOKUP(C57,'出荷数2407-2506total250730101950'!B:F,5,0)</f>
        <v>1411</v>
      </c>
      <c r="L57" s="203">
        <f>VLOOKUP(C:C,total260724105509!B:F,5,0)</f>
        <v>1887</v>
      </c>
      <c r="M57" s="392"/>
      <c r="N57" s="8"/>
      <c r="O57" s="21">
        <f>L57/12*5</f>
        <v>786.25</v>
      </c>
      <c r="P57" s="21"/>
      <c r="Q57" s="44">
        <f>IFERROR(VLOOKUP(C57,在庫貼り付け!B:C,2,0),0)</f>
        <v>803</v>
      </c>
      <c r="R57" s="44">
        <f>IFERROR(VLOOKUP(C57,入荷予定貼り付け!B:C,2,0),0)</f>
        <v>0</v>
      </c>
      <c r="S57" s="428"/>
      <c r="T57" s="45">
        <v>0</v>
      </c>
      <c r="U57" s="44">
        <f>IFERROR(VLOOKUP(C57,確保貼り付け!N:O,2,0),0)</f>
        <v>0</v>
      </c>
      <c r="V57" s="44">
        <f>IFERROR(VLOOKUP(C57,確保貼り付け!J:L,3,0),0)</f>
        <v>0</v>
      </c>
      <c r="W57" s="439">
        <f t="shared" si="0"/>
        <v>0</v>
      </c>
      <c r="X57" s="45">
        <f t="shared" si="1"/>
        <v>0</v>
      </c>
      <c r="Y57" s="45">
        <f>SUM(Q57+R57+T57)-U57-T57</f>
        <v>803</v>
      </c>
      <c r="Z57" s="45">
        <f>Y57-O57</f>
        <v>16.75</v>
      </c>
      <c r="AA57" s="41">
        <f>L57/SUM(Q57)</f>
        <v>2.3499377334993774</v>
      </c>
      <c r="AB57" s="190"/>
      <c r="AC57" s="46"/>
      <c r="AD57" s="46"/>
      <c r="AF57" s="415">
        <f>SUM(Q57,AD57,R57)/L57</f>
        <v>0.42554319024907261</v>
      </c>
    </row>
    <row r="58" spans="1:33" s="402" customFormat="1">
      <c r="A58" s="29" t="s">
        <v>1126</v>
      </c>
      <c r="B58" s="394" t="s">
        <v>356</v>
      </c>
      <c r="C58" s="395" t="s">
        <v>53</v>
      </c>
      <c r="D58" s="396" t="s">
        <v>54</v>
      </c>
      <c r="E58" s="395"/>
      <c r="F58" s="395">
        <v>1511</v>
      </c>
      <c r="G58" s="397">
        <v>1031</v>
      </c>
      <c r="H58" s="397">
        <v>1052</v>
      </c>
      <c r="I58" s="397">
        <f>VLOOKUP(C58,'202310-202403出荷数total2403220951'!B:F,5,0)</f>
        <v>513</v>
      </c>
      <c r="J58" s="397">
        <f>VLOOKUP(C58,'出荷数2307～2406total241008110618'!B:F,5,0)</f>
        <v>546</v>
      </c>
      <c r="K58" s="397" t="e">
        <f>VLOOKUP(C58,'出荷数2407-2506total250730101950'!B:F,5,0)</f>
        <v>#N/A</v>
      </c>
      <c r="L58" s="397" t="e">
        <f>VLOOKUP(C:C,total260724105509!B:F,5,0)</f>
        <v>#N/A</v>
      </c>
      <c r="M58" s="398"/>
      <c r="N58" s="397"/>
      <c r="O58" s="397" t="e">
        <f>L58/12*5</f>
        <v>#N/A</v>
      </c>
      <c r="P58" s="397"/>
      <c r="Q58" s="397">
        <f>IFERROR(VLOOKUP(C58,在庫貼り付け!B:C,2,0),0)</f>
        <v>0</v>
      </c>
      <c r="R58" s="397">
        <f>IFERROR(VLOOKUP(C58,入荷予定貼り付け!B:C,2,0),0)</f>
        <v>0</v>
      </c>
      <c r="S58" s="429"/>
      <c r="T58" s="399">
        <v>0</v>
      </c>
      <c r="U58" s="44">
        <f>IFERROR(VLOOKUP(C58,確保貼り付け!N:O,2,0),0)</f>
        <v>0</v>
      </c>
      <c r="V58" s="44">
        <f>IFERROR(VLOOKUP(C58,確保貼り付け!J:L,3,0),0)</f>
        <v>0</v>
      </c>
      <c r="W58" s="439">
        <f t="shared" si="0"/>
        <v>0</v>
      </c>
      <c r="X58" s="45">
        <f t="shared" si="1"/>
        <v>0</v>
      </c>
      <c r="Y58" s="45">
        <f>SUM(Q58+R58+T58)-U58-T58</f>
        <v>0</v>
      </c>
      <c r="Z58" s="399" t="e">
        <f>Y58-O58</f>
        <v>#N/A</v>
      </c>
      <c r="AA58" s="400" t="e">
        <f>L58/SUM(Q58)</f>
        <v>#N/A</v>
      </c>
      <c r="AB58" s="190"/>
      <c r="AC58" s="401"/>
      <c r="AD58" s="401"/>
      <c r="AE58" s="406"/>
      <c r="AF58" s="420" t="e">
        <f>SUM(Q58,AD58,R58)/L58</f>
        <v>#N/A</v>
      </c>
      <c r="AG58" s="406"/>
    </row>
    <row r="59" spans="1:33">
      <c r="A59" s="29" t="s">
        <v>1127</v>
      </c>
      <c r="B59" s="30" t="s">
        <v>356</v>
      </c>
      <c r="C59" s="17" t="s">
        <v>129</v>
      </c>
      <c r="D59" s="24" t="s">
        <v>130</v>
      </c>
      <c r="E59" s="23"/>
      <c r="F59" s="19">
        <v>3121</v>
      </c>
      <c r="G59" s="21">
        <v>3233</v>
      </c>
      <c r="H59" s="21">
        <v>3120</v>
      </c>
      <c r="I59" s="8">
        <f>VLOOKUP(C59,'202310-202403出荷数total2403220951'!B:F,5,0)</f>
        <v>1553</v>
      </c>
      <c r="J59" s="203">
        <f>VLOOKUP(C59,'出荷数2307～2406total241008110618'!B:F,5,0)</f>
        <v>3072</v>
      </c>
      <c r="K59" s="214">
        <f>VLOOKUP(C59,'出荷数2407-2506total250730101950'!B:F,5,0)</f>
        <v>3947</v>
      </c>
      <c r="L59" s="203">
        <f>VLOOKUP(C:C,total260724105509!B:F,5,0)</f>
        <v>3352</v>
      </c>
      <c r="M59" s="392"/>
      <c r="N59" s="8"/>
      <c r="O59" s="21">
        <f>L59/12*5</f>
        <v>1396.6666666666665</v>
      </c>
      <c r="P59" s="21"/>
      <c r="Q59" s="44">
        <f>IFERROR(VLOOKUP(C59,在庫貼り付け!B:C,2,0),0)</f>
        <v>2297</v>
      </c>
      <c r="R59" s="44">
        <f>IFERROR(VLOOKUP(C59,入荷予定貼り付け!B:C,2,0),0)</f>
        <v>0</v>
      </c>
      <c r="S59" s="428"/>
      <c r="T59" s="45">
        <v>0</v>
      </c>
      <c r="U59" s="44">
        <f>IFERROR(VLOOKUP(C59,確保貼り付け!N:O,2,0),0)</f>
        <v>100</v>
      </c>
      <c r="V59" s="44">
        <f>IFERROR(VLOOKUP(C59,確保貼り付け!J:L,3,0),0)</f>
        <v>0</v>
      </c>
      <c r="W59" s="439">
        <f t="shared" si="0"/>
        <v>-100</v>
      </c>
      <c r="X59" s="45">
        <f t="shared" si="1"/>
        <v>-100</v>
      </c>
      <c r="Y59" s="45">
        <f>SUM(Q59+R59+T59)-U59-T59</f>
        <v>2197</v>
      </c>
      <c r="Z59" s="45">
        <f>Y59-O59</f>
        <v>800.33333333333348</v>
      </c>
      <c r="AA59" s="41">
        <f>L59/SUM(Q59)</f>
        <v>1.4592947322594689</v>
      </c>
      <c r="AB59" s="190"/>
      <c r="AC59" s="46"/>
      <c r="AD59" s="46"/>
      <c r="AF59" s="415">
        <f>SUM(Q59,AD59,R59)/L59</f>
        <v>0.68526252983293556</v>
      </c>
    </row>
    <row r="60" spans="1:33">
      <c r="A60" s="29" t="s">
        <v>1128</v>
      </c>
      <c r="B60" s="30" t="s">
        <v>356</v>
      </c>
      <c r="C60" s="17" t="s">
        <v>250</v>
      </c>
      <c r="D60" s="24" t="s">
        <v>251</v>
      </c>
      <c r="E60" s="23"/>
      <c r="F60" s="19">
        <v>1334</v>
      </c>
      <c r="G60" s="21">
        <v>1879</v>
      </c>
      <c r="H60" s="21">
        <v>908</v>
      </c>
      <c r="I60" s="8">
        <f>VLOOKUP(C60,'202310-202403出荷数total2403220951'!B:F,5,0)</f>
        <v>222</v>
      </c>
      <c r="J60" s="203">
        <f>VLOOKUP(C60,'出荷数2307～2406total241008110618'!B:F,5,0)</f>
        <v>732</v>
      </c>
      <c r="K60" s="214">
        <f>VLOOKUP(C60,'出荷数2407-2506total250730101950'!B:F,5,0)</f>
        <v>817</v>
      </c>
      <c r="L60" s="203">
        <f>VLOOKUP(C:C,total260724105509!B:F,5,0)</f>
        <v>620</v>
      </c>
      <c r="M60" s="392"/>
      <c r="N60" s="8"/>
      <c r="O60" s="21">
        <f>L60/12*5</f>
        <v>258.33333333333331</v>
      </c>
      <c r="P60" s="21"/>
      <c r="Q60" s="44">
        <f>IFERROR(VLOOKUP(C60,在庫貼り付け!B:C,2,0),0)</f>
        <v>169</v>
      </c>
      <c r="R60" s="44">
        <f>IFERROR(VLOOKUP(C60,入荷予定貼り付け!B:C,2,0),0)</f>
        <v>1000</v>
      </c>
      <c r="S60" s="428"/>
      <c r="T60" s="45">
        <v>0</v>
      </c>
      <c r="U60" s="44">
        <f>IFERROR(VLOOKUP(C60,確保貼り付け!N:O,2,0),0)</f>
        <v>0</v>
      </c>
      <c r="V60" s="44">
        <f>IFERROR(VLOOKUP(C60,確保貼り付け!J:L,3,0),0)</f>
        <v>0</v>
      </c>
      <c r="W60" s="439">
        <f t="shared" si="0"/>
        <v>0</v>
      </c>
      <c r="X60" s="45">
        <f t="shared" si="1"/>
        <v>0</v>
      </c>
      <c r="Y60" s="45">
        <f>SUM(Q60+R60+T60)-U60-T60</f>
        <v>1169</v>
      </c>
      <c r="Z60" s="45">
        <f>Y60-O60</f>
        <v>910.66666666666674</v>
      </c>
      <c r="AA60" s="41">
        <f>L60/SUM(Q60)</f>
        <v>3.668639053254438</v>
      </c>
      <c r="AB60" s="190"/>
      <c r="AC60" s="46"/>
      <c r="AD60" s="46"/>
      <c r="AF60" s="415">
        <f>SUM(Q60,AD60,R60)/L60</f>
        <v>1.8854838709677419</v>
      </c>
    </row>
    <row r="61" spans="1:33">
      <c r="A61" s="29" t="s">
        <v>1129</v>
      </c>
      <c r="B61" s="30" t="s">
        <v>356</v>
      </c>
      <c r="C61" s="17" t="s">
        <v>127</v>
      </c>
      <c r="D61" s="24" t="s">
        <v>128</v>
      </c>
      <c r="E61" s="23"/>
      <c r="F61" s="19">
        <v>3215</v>
      </c>
      <c r="G61" s="21">
        <v>3856</v>
      </c>
      <c r="H61" s="21">
        <v>4252</v>
      </c>
      <c r="I61" s="213">
        <f>VLOOKUP(C61,'202310-202403出荷数total2403220951'!B:F,5,0)</f>
        <v>2413</v>
      </c>
      <c r="J61" s="203">
        <f>VLOOKUP(C61,'出荷数2307～2406total241008110618'!B:F,5,0)</f>
        <v>4143</v>
      </c>
      <c r="K61" s="214">
        <f>VLOOKUP(C61,'出荷数2407-2506total250730101950'!B:F,5,0)</f>
        <v>6112</v>
      </c>
      <c r="L61" s="203">
        <f>VLOOKUP(C:C,total260724105509!B:F,5,0)</f>
        <v>5207</v>
      </c>
      <c r="M61" s="392"/>
      <c r="N61" s="8"/>
      <c r="O61" s="21">
        <f>L61/12*5</f>
        <v>2169.5833333333335</v>
      </c>
      <c r="P61" s="21"/>
      <c r="Q61" s="44">
        <f>IFERROR(VLOOKUP(C61,在庫貼り付け!B:C,2,0),0)</f>
        <v>1314</v>
      </c>
      <c r="R61" s="44">
        <f>IFERROR(VLOOKUP(C61,入荷予定貼り付け!B:C,2,0),0)</f>
        <v>3000</v>
      </c>
      <c r="S61" s="428"/>
      <c r="T61" s="45">
        <v>0</v>
      </c>
      <c r="U61" s="44">
        <f>IFERROR(VLOOKUP(C61,確保貼り付け!N:O,2,0),0)</f>
        <v>100</v>
      </c>
      <c r="V61" s="44">
        <f>IFERROR(VLOOKUP(C61,確保貼り付け!J:L,3,0),0)</f>
        <v>0</v>
      </c>
      <c r="W61" s="439">
        <f t="shared" si="0"/>
        <v>-100</v>
      </c>
      <c r="X61" s="45">
        <f t="shared" si="1"/>
        <v>-100</v>
      </c>
      <c r="Y61" s="45">
        <f>SUM(Q61+R61+T61)-U61-T61</f>
        <v>4214</v>
      </c>
      <c r="Z61" s="45">
        <f>Y61-O61</f>
        <v>2044.4166666666665</v>
      </c>
      <c r="AA61" s="41">
        <f>L61/SUM(Q61)</f>
        <v>3.9627092846270928</v>
      </c>
      <c r="AB61" s="190"/>
      <c r="AC61" s="46"/>
      <c r="AD61" s="46"/>
      <c r="AF61" s="415">
        <f>SUM(Q61,AD61,R61)/L61</f>
        <v>0.8285000960245823</v>
      </c>
    </row>
    <row r="62" spans="1:33" s="402" customFormat="1">
      <c r="A62" s="29" t="s">
        <v>1130</v>
      </c>
      <c r="B62" s="394" t="s">
        <v>356</v>
      </c>
      <c r="C62" s="395" t="s">
        <v>235</v>
      </c>
      <c r="D62" s="396" t="s">
        <v>236</v>
      </c>
      <c r="E62" s="395"/>
      <c r="F62" s="395">
        <v>102</v>
      </c>
      <c r="G62" s="397">
        <v>340</v>
      </c>
      <c r="H62" s="397">
        <v>49</v>
      </c>
      <c r="I62" s="397">
        <f>VLOOKUP(C62,'202310-202403出荷数total2403220951'!B:F,5,0)</f>
        <v>6</v>
      </c>
      <c r="J62" s="397">
        <f>VLOOKUP(C62,'出荷数2307～2406total241008110618'!B:F,5,0)</f>
        <v>434</v>
      </c>
      <c r="K62" s="397" t="e">
        <f>VLOOKUP(C62,'出荷数2407-2506total250730101950'!B:F,5,0)</f>
        <v>#N/A</v>
      </c>
      <c r="L62" s="397" t="e">
        <f>VLOOKUP(C:C,total260724105509!B:F,5,0)</f>
        <v>#N/A</v>
      </c>
      <c r="M62" s="398"/>
      <c r="N62" s="397"/>
      <c r="O62" s="397" t="e">
        <f>L62/12*5</f>
        <v>#N/A</v>
      </c>
      <c r="P62" s="397"/>
      <c r="Q62" s="397">
        <f>IFERROR(VLOOKUP(C62,在庫貼り付け!B:C,2,0),0)</f>
        <v>0</v>
      </c>
      <c r="R62" s="397">
        <f>IFERROR(VLOOKUP(C62,入荷予定貼り付け!B:C,2,0),0)</f>
        <v>0</v>
      </c>
      <c r="S62" s="429"/>
      <c r="T62" s="399">
        <v>0</v>
      </c>
      <c r="U62" s="44">
        <f>IFERROR(VLOOKUP(C62,確保貼り付け!N:O,2,0),0)</f>
        <v>0</v>
      </c>
      <c r="V62" s="44">
        <f>IFERROR(VLOOKUP(C62,確保貼り付け!J:L,3,0),0)</f>
        <v>0</v>
      </c>
      <c r="W62" s="439">
        <f t="shared" si="0"/>
        <v>0</v>
      </c>
      <c r="X62" s="45">
        <f t="shared" si="1"/>
        <v>0</v>
      </c>
      <c r="Y62" s="45">
        <f>SUM(Q62+R62+T62)-U62-T62</f>
        <v>0</v>
      </c>
      <c r="Z62" s="399" t="e">
        <f>Y62-O62</f>
        <v>#N/A</v>
      </c>
      <c r="AA62" s="400" t="e">
        <f>L62/SUM(Q62)</f>
        <v>#N/A</v>
      </c>
      <c r="AB62" s="190"/>
      <c r="AC62" s="401"/>
      <c r="AD62" s="401"/>
      <c r="AE62" s="406"/>
      <c r="AF62" s="420" t="e">
        <f>SUM(Q62,AD62,R62)/L62</f>
        <v>#N/A</v>
      </c>
      <c r="AG62" s="406"/>
    </row>
    <row r="63" spans="1:33" ht="15" customHeight="1">
      <c r="A63" s="29" t="s">
        <v>1132</v>
      </c>
      <c r="B63" s="30" t="s">
        <v>356</v>
      </c>
      <c r="C63" s="7" t="s">
        <v>203</v>
      </c>
      <c r="D63" s="7" t="s">
        <v>204</v>
      </c>
      <c r="E63" s="6"/>
      <c r="F63" s="6">
        <v>8125</v>
      </c>
      <c r="G63" s="8">
        <v>7398</v>
      </c>
      <c r="H63" s="21">
        <v>4528</v>
      </c>
      <c r="I63" s="8">
        <f>VLOOKUP(C63,'202310-202403出荷数total2403220951'!B:F,5,0)</f>
        <v>1614</v>
      </c>
      <c r="J63" s="203">
        <f>VLOOKUP(C63,'出荷数2307～2406total241008110618'!B:F,5,0)</f>
        <v>3692</v>
      </c>
      <c r="K63" s="214">
        <f>VLOOKUP(C63,'出荷数2407-2506total250730101950'!B:F,5,0)</f>
        <v>3180</v>
      </c>
      <c r="L63" s="203">
        <f>VLOOKUP(C:C,total260724105509!B:F,5,0)</f>
        <v>2093</v>
      </c>
      <c r="M63" s="392"/>
      <c r="N63" s="8"/>
      <c r="O63" s="21">
        <f>L63/12*5</f>
        <v>872.08333333333326</v>
      </c>
      <c r="P63" s="21"/>
      <c r="Q63" s="44">
        <f>IFERROR(VLOOKUP(C63,在庫貼り付け!B:C,2,0),0)</f>
        <v>4742</v>
      </c>
      <c r="R63" s="44">
        <f>IFERROR(VLOOKUP(C63,入荷予定貼り付け!B:C,2,0),0)</f>
        <v>0</v>
      </c>
      <c r="S63" s="428"/>
      <c r="T63" s="45">
        <v>870</v>
      </c>
      <c r="U63" s="44">
        <f>IFERROR(VLOOKUP(C63,確保貼り付け!N:O,2,0),0)</f>
        <v>0</v>
      </c>
      <c r="V63" s="44">
        <f>IFERROR(VLOOKUP(C63,確保貼り付け!J:L,3,0),0)</f>
        <v>0</v>
      </c>
      <c r="W63" s="439">
        <f t="shared" si="0"/>
        <v>870</v>
      </c>
      <c r="X63" s="45">
        <f t="shared" si="1"/>
        <v>870</v>
      </c>
      <c r="Y63" s="45">
        <f>SUM(Q63+R63+T63)-U63-T63</f>
        <v>4742</v>
      </c>
      <c r="Z63" s="45">
        <f>Y63-O63</f>
        <v>3869.916666666667</v>
      </c>
      <c r="AA63" s="41">
        <f>L63/SUM(Q63)</f>
        <v>0.44137494727962884</v>
      </c>
      <c r="AB63" s="190"/>
      <c r="AC63" s="46"/>
      <c r="AD63" s="46"/>
      <c r="AF63" s="415">
        <f>SUM(Q63,AD63,R63)/L63</f>
        <v>2.2656473960821786</v>
      </c>
    </row>
    <row r="64" spans="1:33" s="152" customFormat="1" ht="18.600000000000001" customHeight="1">
      <c r="A64" s="29" t="s">
        <v>1133</v>
      </c>
      <c r="B64" s="145" t="s">
        <v>356</v>
      </c>
      <c r="C64" s="147" t="s">
        <v>2895</v>
      </c>
      <c r="D64" s="147" t="s">
        <v>2896</v>
      </c>
      <c r="E64" s="146"/>
      <c r="F64" s="146">
        <v>0</v>
      </c>
      <c r="G64" s="227">
        <v>5</v>
      </c>
      <c r="H64" s="227">
        <v>904</v>
      </c>
      <c r="I64" s="8" t="e">
        <f>VLOOKUP(C64,'202310-202403出荷数total2403220951'!B:F,5,0)</f>
        <v>#N/A</v>
      </c>
      <c r="J64" s="227" t="e">
        <f>VLOOKUP(C64,'出荷数2307～2406total241008110618'!B:F,5,0)</f>
        <v>#N/A</v>
      </c>
      <c r="K64" s="227" t="e">
        <f>VLOOKUP(C64,'出荷数2407-2506total250730101950'!B:F,5,0)</f>
        <v>#N/A</v>
      </c>
      <c r="L64" s="227" t="e">
        <f>VLOOKUP(C:C,total260724105509!B:F,5,0)</f>
        <v>#N/A</v>
      </c>
      <c r="M64" s="392"/>
      <c r="N64" s="211">
        <v>380</v>
      </c>
      <c r="O64" s="297" t="e">
        <f>L64/12*5</f>
        <v>#N/A</v>
      </c>
      <c r="P64" s="297"/>
      <c r="Q64" s="227">
        <f>IFERROR(VLOOKUP(C64,在庫貼り付け!B:C,2,0),0)</f>
        <v>15</v>
      </c>
      <c r="R64" s="227">
        <f>IFERROR(VLOOKUP(C64,入荷予定貼り付け!B:C,2,0),0)</f>
        <v>0</v>
      </c>
      <c r="S64" s="298"/>
      <c r="T64" s="228">
        <v>0</v>
      </c>
      <c r="U64" s="227">
        <f>IFERROR(VLOOKUP(C64,確保貼り付け!N:O,2,0),0)</f>
        <v>0</v>
      </c>
      <c r="V64" s="227">
        <f>IFERROR(VLOOKUP(C64,確保貼り付け!J:L,3,0),0)</f>
        <v>0</v>
      </c>
      <c r="W64" s="446">
        <f t="shared" si="0"/>
        <v>0</v>
      </c>
      <c r="X64" s="45">
        <f t="shared" si="1"/>
        <v>0</v>
      </c>
      <c r="Y64" s="228">
        <f>SUM(Q64+R64+T64)-U64-T64</f>
        <v>15</v>
      </c>
      <c r="Z64" s="228" t="e">
        <f>Y64-O64</f>
        <v>#N/A</v>
      </c>
      <c r="AA64" s="229" t="e">
        <f>L64/SUM(Q64)</f>
        <v>#N/A</v>
      </c>
      <c r="AB64" s="230"/>
      <c r="AC64" s="230"/>
      <c r="AD64" s="230"/>
      <c r="AE64" s="191"/>
      <c r="AF64" s="416" t="e">
        <f>SUM(Q64,AD64,R64)/L64</f>
        <v>#N/A</v>
      </c>
      <c r="AG64" s="191"/>
    </row>
    <row r="65" spans="1:33" s="152" customFormat="1" ht="18.600000000000001" customHeight="1">
      <c r="A65" s="29" t="s">
        <v>1134</v>
      </c>
      <c r="B65" s="207" t="s">
        <v>356</v>
      </c>
      <c r="C65" s="208" t="s">
        <v>2890</v>
      </c>
      <c r="D65" s="208" t="s">
        <v>2891</v>
      </c>
      <c r="E65" s="209"/>
      <c r="F65" s="209">
        <v>684</v>
      </c>
      <c r="G65" s="210">
        <v>626</v>
      </c>
      <c r="H65" s="21">
        <v>772</v>
      </c>
      <c r="I65" s="8">
        <f>VLOOKUP(C65,'202310-202403出荷数total2403220951'!B:F,5,0)</f>
        <v>81</v>
      </c>
      <c r="J65" s="203">
        <f>VLOOKUP(C65,'出荷数2307～2406total241008110618'!B:F,5,0)</f>
        <v>221</v>
      </c>
      <c r="K65" s="214" t="e">
        <f>VLOOKUP(C65,'出荷数2407-2506total250730101950'!B:F,5,0)</f>
        <v>#N/A</v>
      </c>
      <c r="L65" s="203" t="e">
        <f>VLOOKUP(C:C,total260724105509!B:F,5,0)</f>
        <v>#N/A</v>
      </c>
      <c r="M65" s="392"/>
      <c r="N65" s="8"/>
      <c r="O65" s="21" t="e">
        <f>L65/12*5</f>
        <v>#N/A</v>
      </c>
      <c r="P65" s="21"/>
      <c r="Q65" s="148">
        <f>IFERROR(VLOOKUP(C65,在庫貼り付け!B:C,2,0),0)</f>
        <v>3</v>
      </c>
      <c r="R65" s="44">
        <f>IFERROR(VLOOKUP(C65,入荷予定貼り付け!B:C,2,0),0)</f>
        <v>0</v>
      </c>
      <c r="S65" s="185"/>
      <c r="T65" s="149">
        <v>0</v>
      </c>
      <c r="U65" s="44">
        <f>IFERROR(VLOOKUP(C65,確保貼り付け!N:O,2,0),0)</f>
        <v>0</v>
      </c>
      <c r="V65" s="44">
        <f>IFERROR(VLOOKUP(C65,確保貼り付け!J:L,3,0),0)</f>
        <v>0</v>
      </c>
      <c r="W65" s="439">
        <f t="shared" si="0"/>
        <v>0</v>
      </c>
      <c r="X65" s="45">
        <f t="shared" si="1"/>
        <v>0</v>
      </c>
      <c r="Y65" s="45">
        <f>SUM(Q65+R65+T65)-U65-T65</f>
        <v>3</v>
      </c>
      <c r="Z65" s="149" t="e">
        <f>Y65-O65</f>
        <v>#N/A</v>
      </c>
      <c r="AA65" s="150" t="e">
        <f>L65/SUM(Q65)</f>
        <v>#N/A</v>
      </c>
      <c r="AB65" s="190"/>
      <c r="AC65" s="151"/>
      <c r="AD65" s="151"/>
      <c r="AE65" s="191"/>
      <c r="AF65" s="416" t="e">
        <f>SUM(Q65,AD65,R65)/L65</f>
        <v>#N/A</v>
      </c>
      <c r="AG65" s="191"/>
    </row>
    <row r="66" spans="1:33">
      <c r="A66" s="29" t="s">
        <v>1135</v>
      </c>
      <c r="B66" s="30" t="s">
        <v>356</v>
      </c>
      <c r="C66" s="6" t="s">
        <v>98</v>
      </c>
      <c r="D66" s="20" t="s">
        <v>97</v>
      </c>
      <c r="E66" s="19" t="s">
        <v>93</v>
      </c>
      <c r="F66" s="19">
        <v>4518</v>
      </c>
      <c r="G66" s="21">
        <v>3870</v>
      </c>
      <c r="H66" s="21">
        <v>3467</v>
      </c>
      <c r="I66" s="8">
        <f>VLOOKUP(C66,'202310-202403出荷数total2403220951'!B:F,5,0)</f>
        <v>1429</v>
      </c>
      <c r="J66" s="203">
        <f>VLOOKUP(C66,'出荷数2307～2406total241008110618'!B:F,5,0)</f>
        <v>3078</v>
      </c>
      <c r="K66" s="214">
        <f>VLOOKUP(C66,'出荷数2407-2506total250730101950'!B:F,5,0)</f>
        <v>3161</v>
      </c>
      <c r="L66" s="203">
        <f>VLOOKUP(C:C,total260724105509!B:F,5,0)</f>
        <v>2735</v>
      </c>
      <c r="M66" s="392"/>
      <c r="N66" s="213">
        <v>881</v>
      </c>
      <c r="O66" s="211">
        <v>881</v>
      </c>
      <c r="P66" s="211"/>
      <c r="Q66" s="44">
        <f>IFERROR(VLOOKUP(C66,在庫貼り付け!B:C,2,0),0)</f>
        <v>2581</v>
      </c>
      <c r="R66" s="44">
        <f>IFERROR(VLOOKUP(C66,入荷予定貼り付け!B:C,2,0),0)</f>
        <v>0</v>
      </c>
      <c r="S66" s="428"/>
      <c r="T66" s="45">
        <v>0</v>
      </c>
      <c r="U66" s="44">
        <f>IFERROR(VLOOKUP(C66,確保貼り付け!N:O,2,0),0)</f>
        <v>0</v>
      </c>
      <c r="V66" s="44">
        <f>IFERROR(VLOOKUP(C66,確保貼り付け!J:L,3,0),0)</f>
        <v>0</v>
      </c>
      <c r="W66" s="439">
        <f t="shared" si="0"/>
        <v>0</v>
      </c>
      <c r="X66" s="45">
        <f t="shared" si="1"/>
        <v>0</v>
      </c>
      <c r="Y66" s="45">
        <f>SUM(Q66+R66+T66)-U66-T66</f>
        <v>2581</v>
      </c>
      <c r="Z66" s="45">
        <f>Y66-O66</f>
        <v>1700</v>
      </c>
      <c r="AA66" s="41">
        <f>L66/SUM(Q66)</f>
        <v>1.0596667958155754</v>
      </c>
      <c r="AB66" s="190"/>
      <c r="AC66" s="46"/>
      <c r="AD66" s="46"/>
      <c r="AF66" s="415">
        <f>SUM(Q66,AD66,R66)/L66</f>
        <v>0.94369287020109693</v>
      </c>
    </row>
    <row r="67" spans="1:33">
      <c r="A67" s="29" t="s">
        <v>1136</v>
      </c>
      <c r="B67" s="30" t="s">
        <v>356</v>
      </c>
      <c r="C67" s="6" t="s">
        <v>231</v>
      </c>
      <c r="D67" s="20" t="s">
        <v>232</v>
      </c>
      <c r="E67" s="19"/>
      <c r="F67" s="19">
        <v>12335</v>
      </c>
      <c r="G67" s="21">
        <v>8441</v>
      </c>
      <c r="H67" s="21">
        <v>3599</v>
      </c>
      <c r="I67" s="213">
        <f>VLOOKUP(C67,'202310-202403出荷数total2403220951'!B:F,5,0)</f>
        <v>3021</v>
      </c>
      <c r="J67" s="203">
        <f>VLOOKUP(C67,'出荷数2307～2406total241008110618'!B:F,5,0)</f>
        <v>4038</v>
      </c>
      <c r="K67" s="214">
        <f>VLOOKUP(C67,'出荷数2407-2506total250730101950'!B:F,5,0)</f>
        <v>1769</v>
      </c>
      <c r="L67" s="203">
        <f>VLOOKUP(C:C,total260724105509!B:F,5,0)</f>
        <v>1171</v>
      </c>
      <c r="M67" s="392"/>
      <c r="N67" s="8"/>
      <c r="O67" s="21">
        <f>L67/12*5</f>
        <v>487.91666666666663</v>
      </c>
      <c r="P67" s="21"/>
      <c r="Q67" s="44">
        <f>IFERROR(VLOOKUP(C67,在庫貼り付け!B:C,2,0),0)</f>
        <v>8511</v>
      </c>
      <c r="R67" s="44">
        <f>IFERROR(VLOOKUP(C67,入荷予定貼り付け!B:C,2,0),0)</f>
        <v>0</v>
      </c>
      <c r="S67" s="428"/>
      <c r="T67" s="45">
        <v>0</v>
      </c>
      <c r="U67" s="44">
        <f>IFERROR(VLOOKUP(C67,確保貼り付け!N:O,2,0),0)</f>
        <v>0</v>
      </c>
      <c r="V67" s="44">
        <f>IFERROR(VLOOKUP(C67,確保貼り付け!J:L,3,0),0)</f>
        <v>0</v>
      </c>
      <c r="W67" s="439">
        <f t="shared" ref="W67:W130" si="2">T67-(U67+V67)</f>
        <v>0</v>
      </c>
      <c r="X67" s="45">
        <f t="shared" ref="X67:X130" si="3">T67-V67-U67</f>
        <v>0</v>
      </c>
      <c r="Y67" s="45">
        <f>SUM(Q67+R67+T67)-U67-T67</f>
        <v>8511</v>
      </c>
      <c r="Z67" s="45">
        <f>Y67-O67</f>
        <v>8023.083333333333</v>
      </c>
      <c r="AA67" s="41">
        <f>L67/SUM(Q67)</f>
        <v>0.1375866525672659</v>
      </c>
      <c r="AB67" s="190"/>
      <c r="AC67" s="46"/>
      <c r="AD67" s="46"/>
      <c r="AF67" s="415">
        <f>SUM(Q67,AD67,R67)/L67</f>
        <v>7.2681468830059774</v>
      </c>
    </row>
    <row r="68" spans="1:33">
      <c r="A68" s="29" t="s">
        <v>1137</v>
      </c>
      <c r="B68" s="30" t="s">
        <v>356</v>
      </c>
      <c r="C68" s="6" t="s">
        <v>117</v>
      </c>
      <c r="D68" s="20" t="s">
        <v>115</v>
      </c>
      <c r="E68" s="19" t="s">
        <v>118</v>
      </c>
      <c r="F68" s="19">
        <v>2663</v>
      </c>
      <c r="G68" s="21">
        <v>4626</v>
      </c>
      <c r="H68" s="21">
        <v>4263</v>
      </c>
      <c r="I68" s="8">
        <f>VLOOKUP(C68,'202310-202403出荷数total2403220951'!B:F,5,0)</f>
        <v>1415</v>
      </c>
      <c r="J68" s="203">
        <f>VLOOKUP(C68,'出荷数2307～2406total241008110618'!B:F,5,0)</f>
        <v>2582</v>
      </c>
      <c r="K68" s="214">
        <f>VLOOKUP(C68,'出荷数2407-2506total250730101950'!B:F,5,0)</f>
        <v>2814</v>
      </c>
      <c r="L68" s="203">
        <f>VLOOKUP(C:C,total260724105509!B:F,5,0)</f>
        <v>2440</v>
      </c>
      <c r="M68" s="392"/>
      <c r="N68" s="8"/>
      <c r="O68" s="21">
        <f>L68/12*5</f>
        <v>1016.6666666666667</v>
      </c>
      <c r="P68" s="21"/>
      <c r="Q68" s="44">
        <f>IFERROR(VLOOKUP(C68,在庫貼り付け!B:C,2,0),0)</f>
        <v>4004</v>
      </c>
      <c r="R68" s="44">
        <f>IFERROR(VLOOKUP(C68,入荷予定貼り付け!B:C,2,0),0)</f>
        <v>0</v>
      </c>
      <c r="S68" s="428"/>
      <c r="T68" s="45">
        <v>500</v>
      </c>
      <c r="U68" s="44">
        <f>IFERROR(VLOOKUP(C68,確保貼り付け!N:O,2,0),0)</f>
        <v>500</v>
      </c>
      <c r="V68" s="44">
        <f>IFERROR(VLOOKUP(C68,確保貼り付け!J:L,3,0),0)</f>
        <v>0</v>
      </c>
      <c r="W68" s="439">
        <f t="shared" si="2"/>
        <v>0</v>
      </c>
      <c r="X68" s="45">
        <f t="shared" si="3"/>
        <v>0</v>
      </c>
      <c r="Y68" s="45">
        <f>SUM(Q68+R68+T68)-U68-T68</f>
        <v>3504</v>
      </c>
      <c r="Z68" s="45">
        <f>Y68-O68</f>
        <v>2487.333333333333</v>
      </c>
      <c r="AA68" s="41">
        <f>L68/SUM(Q68)</f>
        <v>0.60939060939060941</v>
      </c>
      <c r="AB68" s="190"/>
      <c r="AC68" s="46"/>
      <c r="AD68" s="46"/>
      <c r="AF68" s="415">
        <f>SUM(Q68,AD68,R68)/L68</f>
        <v>1.6409836065573771</v>
      </c>
    </row>
    <row r="69" spans="1:33">
      <c r="A69" s="29" t="s">
        <v>1139</v>
      </c>
      <c r="B69" s="30" t="s">
        <v>356</v>
      </c>
      <c r="C69" s="6" t="s">
        <v>245</v>
      </c>
      <c r="D69" s="20" t="s">
        <v>246</v>
      </c>
      <c r="E69" s="19" t="s">
        <v>247</v>
      </c>
      <c r="F69" s="19">
        <v>5717</v>
      </c>
      <c r="G69" s="21" t="s">
        <v>2945</v>
      </c>
      <c r="H69" s="21">
        <v>3844</v>
      </c>
      <c r="I69" s="8">
        <f>VLOOKUP(C69,'202310-202403出荷数total2403220951'!B:F,5,0)</f>
        <v>1058</v>
      </c>
      <c r="J69" s="203">
        <f>VLOOKUP(C69,'出荷数2307～2406total241008110618'!B:F,5,0)</f>
        <v>2412</v>
      </c>
      <c r="K69" s="214">
        <f>VLOOKUP(C69,'出荷数2407-2506total250730101950'!B:F,5,0)</f>
        <v>2874</v>
      </c>
      <c r="L69" s="203">
        <f>VLOOKUP(C:C,total260724105509!B:F,5,0)</f>
        <v>3036</v>
      </c>
      <c r="M69" s="392"/>
      <c r="N69" s="8"/>
      <c r="O69" s="21">
        <f>L69/12*5</f>
        <v>1265</v>
      </c>
      <c r="P69" s="21"/>
      <c r="Q69" s="44">
        <f>IFERROR(VLOOKUP(C69,在庫貼り付け!B:C,2,0),0)</f>
        <v>774</v>
      </c>
      <c r="R69" s="44">
        <f>IFERROR(VLOOKUP(C69,入荷予定貼り付け!B:C,2,0),0)</f>
        <v>3000</v>
      </c>
      <c r="S69" s="428"/>
      <c r="T69" s="45">
        <v>0</v>
      </c>
      <c r="U69" s="44">
        <f>IFERROR(VLOOKUP(C69,確保貼り付け!N:O,2,0),0)</f>
        <v>0</v>
      </c>
      <c r="V69" s="44">
        <f>IFERROR(VLOOKUP(C69,確保貼り付け!J:L,3,0),0)</f>
        <v>0</v>
      </c>
      <c r="W69" s="439">
        <f t="shared" si="2"/>
        <v>0</v>
      </c>
      <c r="X69" s="45">
        <f t="shared" si="3"/>
        <v>0</v>
      </c>
      <c r="Y69" s="45">
        <f>SUM(Q69+R69+T69)-U69-T69</f>
        <v>3774</v>
      </c>
      <c r="Z69" s="45">
        <f>Y69-O69</f>
        <v>2509</v>
      </c>
      <c r="AA69" s="41">
        <f>L69/SUM(Q69)</f>
        <v>3.9224806201550386</v>
      </c>
      <c r="AB69" s="190"/>
      <c r="AC69" s="46"/>
      <c r="AD69" s="46"/>
      <c r="AF69" s="415">
        <f>SUM(Q69,AD69,R69)/L69</f>
        <v>1.2430830039525691</v>
      </c>
    </row>
    <row r="70" spans="1:33">
      <c r="A70" s="29" t="s">
        <v>659</v>
      </c>
      <c r="B70" s="30" t="s">
        <v>356</v>
      </c>
      <c r="C70" s="6" t="s">
        <v>69</v>
      </c>
      <c r="D70" s="20" t="s">
        <v>70</v>
      </c>
      <c r="E70" s="19"/>
      <c r="F70" s="19">
        <v>15469</v>
      </c>
      <c r="G70" s="21">
        <v>8369</v>
      </c>
      <c r="H70" s="21">
        <v>9994</v>
      </c>
      <c r="I70" s="8">
        <f>VLOOKUP(C70,'202310-202403出荷数total2403220951'!B:F,5,0)</f>
        <v>2524</v>
      </c>
      <c r="J70" s="203">
        <f>VLOOKUP(C70,'出荷数2307～2406total241008110618'!B:F,5,0)</f>
        <v>7246</v>
      </c>
      <c r="K70" s="214">
        <f>VLOOKUP(C70,'出荷数2407-2506total250730101950'!B:F,5,0)</f>
        <v>19015</v>
      </c>
      <c r="L70" s="203">
        <f>VLOOKUP(C:C,total260724105509!B:F,5,0)</f>
        <v>6766</v>
      </c>
      <c r="M70" s="392"/>
      <c r="N70" s="213">
        <v>3000</v>
      </c>
      <c r="O70" s="211">
        <v>3000</v>
      </c>
      <c r="P70" s="211"/>
      <c r="Q70" s="44">
        <f>IFERROR(VLOOKUP(C70,在庫貼り付け!B:C,2,0),0)</f>
        <v>6433</v>
      </c>
      <c r="R70" s="44">
        <f>IFERROR(VLOOKUP(C70,入荷予定貼り付け!B:C,2,0),0)</f>
        <v>6000</v>
      </c>
      <c r="S70" s="428"/>
      <c r="T70" s="45">
        <v>10540</v>
      </c>
      <c r="U70" s="44">
        <f>IFERROR(VLOOKUP(C70,確保貼り付け!N:O,2,0),0)</f>
        <v>0</v>
      </c>
      <c r="V70" s="44">
        <f>IFERROR(VLOOKUP(C70,確保貼り付け!J:L,3,0),0)</f>
        <v>3770</v>
      </c>
      <c r="W70" s="439">
        <f>T70-(U70+V70)</f>
        <v>6770</v>
      </c>
      <c r="X70" s="45">
        <f t="shared" si="3"/>
        <v>6770</v>
      </c>
      <c r="Y70" s="45">
        <f>SUM(Q70+R70+T70)-U70-T70</f>
        <v>12433</v>
      </c>
      <c r="Z70" s="45">
        <f>Y70-O70</f>
        <v>9433</v>
      </c>
      <c r="AA70" s="41">
        <f>L70/SUM(Q70)</f>
        <v>1.0517643401212498</v>
      </c>
      <c r="AB70" s="190"/>
      <c r="AC70" s="46"/>
      <c r="AD70" s="46"/>
      <c r="AF70" s="415">
        <f>SUM(Q70,AD70,R70)/L70</f>
        <v>1.8375702039609814</v>
      </c>
    </row>
    <row r="71" spans="1:33">
      <c r="A71" s="29" t="s">
        <v>1140</v>
      </c>
      <c r="B71" s="30" t="s">
        <v>356</v>
      </c>
      <c r="C71" s="6" t="s">
        <v>73</v>
      </c>
      <c r="D71" s="20" t="s">
        <v>74</v>
      </c>
      <c r="E71" s="19"/>
      <c r="F71" s="19">
        <v>11345</v>
      </c>
      <c r="G71" s="21">
        <v>11456</v>
      </c>
      <c r="H71" s="21">
        <v>10589</v>
      </c>
      <c r="I71" s="8">
        <f>VLOOKUP(C71,'202310-202403出荷数total2403220951'!B:F,5,0)</f>
        <v>5132</v>
      </c>
      <c r="J71" s="203">
        <f>VLOOKUP(C71,'出荷数2307～2406total241008110618'!B:F,5,0)</f>
        <v>11201</v>
      </c>
      <c r="K71" s="214">
        <f>VLOOKUP(C71,'出荷数2407-2506total250730101950'!B:F,5,0)</f>
        <v>9515</v>
      </c>
      <c r="L71" s="203">
        <f>VLOOKUP(C:C,total260724105509!B:F,5,0)</f>
        <v>7249</v>
      </c>
      <c r="M71" s="392"/>
      <c r="N71" s="8"/>
      <c r="O71" s="21">
        <f>L71/12*5</f>
        <v>3020.416666666667</v>
      </c>
      <c r="P71" s="21"/>
      <c r="Q71" s="44">
        <f>IFERROR(VLOOKUP(C71,在庫貼り付け!B:C,2,0),0)</f>
        <v>3590</v>
      </c>
      <c r="R71" s="44">
        <f>IFERROR(VLOOKUP(C71,入荷予定貼り付け!B:C,2,0),0)</f>
        <v>0</v>
      </c>
      <c r="S71" s="428"/>
      <c r="T71" s="45">
        <v>215</v>
      </c>
      <c r="U71" s="44">
        <f>IFERROR(VLOOKUP(C71,確保貼り付け!N:O,2,0),0)</f>
        <v>215</v>
      </c>
      <c r="V71" s="44">
        <f>IFERROR(VLOOKUP(C71,確保貼り付け!J:L,3,0),0)</f>
        <v>0</v>
      </c>
      <c r="W71" s="439">
        <f t="shared" si="2"/>
        <v>0</v>
      </c>
      <c r="X71" s="45">
        <f t="shared" si="3"/>
        <v>0</v>
      </c>
      <c r="Y71" s="45">
        <f>SUM(Q71+R71+T71)-U71-T71</f>
        <v>3375</v>
      </c>
      <c r="Z71" s="45">
        <f>Y71-O71</f>
        <v>354.58333333333303</v>
      </c>
      <c r="AA71" s="41">
        <f>L71/SUM(Q71)</f>
        <v>2.0192200557103064</v>
      </c>
      <c r="AB71" s="410"/>
      <c r="AC71" s="233"/>
      <c r="AD71" s="233"/>
      <c r="AF71" s="415">
        <f>SUM(Q71,AD71,R71)/L71</f>
        <v>0.49524072285832527</v>
      </c>
    </row>
    <row r="72" spans="1:33">
      <c r="A72" s="29" t="s">
        <v>1141</v>
      </c>
      <c r="B72" s="30" t="s">
        <v>356</v>
      </c>
      <c r="C72" s="6" t="s">
        <v>32</v>
      </c>
      <c r="D72" s="20" t="s">
        <v>33</v>
      </c>
      <c r="E72" s="19"/>
      <c r="F72" s="19">
        <v>8606</v>
      </c>
      <c r="G72" s="21">
        <v>6179</v>
      </c>
      <c r="H72" s="21">
        <v>5499</v>
      </c>
      <c r="I72" s="213">
        <f>VLOOKUP(C72,'202310-202403出荷数total2403220951'!B:F,5,0)</f>
        <v>6647</v>
      </c>
      <c r="J72" s="203">
        <f>VLOOKUP(C72,'出荷数2307～2406total241008110618'!B:F,5,0)</f>
        <v>8684</v>
      </c>
      <c r="K72" s="214">
        <f>VLOOKUP(C72,'出荷数2407-2506total250730101950'!B:F,5,0)</f>
        <v>11321</v>
      </c>
      <c r="L72" s="203">
        <f>VLOOKUP(C:C,total260724105509!B:F,5,0)</f>
        <v>4645</v>
      </c>
      <c r="M72" s="392"/>
      <c r="N72" s="211">
        <v>5000</v>
      </c>
      <c r="O72" s="211">
        <v>5000</v>
      </c>
      <c r="P72" s="211"/>
      <c r="Q72" s="44">
        <f>IFERROR(VLOOKUP(C72,在庫貼り付け!B:C,2,0),0)</f>
        <v>7902</v>
      </c>
      <c r="R72" s="44">
        <f>IFERROR(VLOOKUP(C72,入荷予定貼り付け!B:C,2,0),0)</f>
        <v>0</v>
      </c>
      <c r="S72" s="428"/>
      <c r="T72" s="45">
        <v>0</v>
      </c>
      <c r="U72" s="44">
        <f>IFERROR(VLOOKUP(C72,確保貼り付け!N:O,2,0),0)</f>
        <v>0</v>
      </c>
      <c r="V72" s="44">
        <f>IFERROR(VLOOKUP(C72,確保貼り付け!J:L,3,0),0)</f>
        <v>0</v>
      </c>
      <c r="W72" s="439">
        <f t="shared" si="2"/>
        <v>0</v>
      </c>
      <c r="X72" s="45">
        <f t="shared" si="3"/>
        <v>0</v>
      </c>
      <c r="Y72" s="45">
        <f>SUM(Q72+R72+T72)-U72-T72</f>
        <v>7902</v>
      </c>
      <c r="Z72" s="45">
        <f>Y72-O72</f>
        <v>2902</v>
      </c>
      <c r="AA72" s="41">
        <f>L72/SUM(Q72)</f>
        <v>0.58782586686914706</v>
      </c>
      <c r="AB72" s="190"/>
      <c r="AC72" s="46"/>
      <c r="AD72" s="46"/>
      <c r="AF72" s="415">
        <f>SUM(Q72,AD72,R72)/L72</f>
        <v>1.7011840688912809</v>
      </c>
    </row>
    <row r="73" spans="1:33">
      <c r="A73" s="29" t="s">
        <v>1142</v>
      </c>
      <c r="B73" s="30" t="s">
        <v>356</v>
      </c>
      <c r="C73" s="6" t="s">
        <v>34</v>
      </c>
      <c r="D73" s="20" t="s">
        <v>35</v>
      </c>
      <c r="E73" s="19"/>
      <c r="F73" s="19">
        <v>26448</v>
      </c>
      <c r="G73" s="21">
        <v>15181</v>
      </c>
      <c r="H73" s="21">
        <v>9247</v>
      </c>
      <c r="I73" s="213">
        <f>VLOOKUP(C73,'202310-202403出荷数total2403220951'!B:F,5,0)</f>
        <v>6431</v>
      </c>
      <c r="J73" s="203">
        <f>VLOOKUP(C73,'出荷数2307～2406total241008110618'!B:F,5,0)</f>
        <v>11660</v>
      </c>
      <c r="K73" s="214">
        <f>VLOOKUP(C73,'出荷数2407-2506total250730101950'!B:F,5,0)</f>
        <v>12559</v>
      </c>
      <c r="L73" s="203">
        <f>VLOOKUP(C:C,total260724105509!B:F,5,0)</f>
        <v>6164</v>
      </c>
      <c r="M73" s="392"/>
      <c r="N73" s="8"/>
      <c r="O73" s="21">
        <f>L73/12*5</f>
        <v>2568.333333333333</v>
      </c>
      <c r="P73" s="21"/>
      <c r="Q73" s="44">
        <f>IFERROR(VLOOKUP(C73,在庫貼り付け!B:C,2,0),0)</f>
        <v>8782</v>
      </c>
      <c r="R73" s="44">
        <f>IFERROR(VLOOKUP(C73,入荷予定貼り付け!B:C,2,0),0)</f>
        <v>0</v>
      </c>
      <c r="S73" s="428"/>
      <c r="T73" s="45">
        <v>5500</v>
      </c>
      <c r="U73" s="44">
        <f>IFERROR(VLOOKUP(C73,確保貼り付け!N:O,2,0),0)</f>
        <v>120</v>
      </c>
      <c r="V73" s="44">
        <f>IFERROR(VLOOKUP(C73,確保貼り付け!J:L,3,0),0)</f>
        <v>0</v>
      </c>
      <c r="W73" s="439">
        <f t="shared" si="2"/>
        <v>5380</v>
      </c>
      <c r="X73" s="45">
        <f t="shared" si="3"/>
        <v>5380</v>
      </c>
      <c r="Y73" s="45">
        <f>SUM(Q73+R73+T73)-U73-T73</f>
        <v>8662</v>
      </c>
      <c r="Z73" s="45">
        <f>Y73-O73</f>
        <v>6093.666666666667</v>
      </c>
      <c r="AA73" s="41">
        <f>L73/SUM(Q73)</f>
        <v>0.70189023001594175</v>
      </c>
      <c r="AB73" s="190"/>
      <c r="AC73" s="46"/>
      <c r="AD73" s="46"/>
      <c r="AF73" s="415">
        <f>SUM(Q73,AD73,R73)/L73</f>
        <v>1.4247242050616482</v>
      </c>
    </row>
    <row r="74" spans="1:33">
      <c r="A74" s="29" t="s">
        <v>1143</v>
      </c>
      <c r="B74" s="30" t="s">
        <v>356</v>
      </c>
      <c r="C74" s="6" t="s">
        <v>96</v>
      </c>
      <c r="D74" s="20" t="s">
        <v>97</v>
      </c>
      <c r="E74" s="19" t="s">
        <v>85</v>
      </c>
      <c r="F74" s="19">
        <v>4987</v>
      </c>
      <c r="G74" s="21">
        <v>4565</v>
      </c>
      <c r="H74" s="21">
        <v>4296</v>
      </c>
      <c r="I74" s="8">
        <f>VLOOKUP(C74,'202310-202403出荷数total2403220951'!B:F,5,0)</f>
        <v>1913</v>
      </c>
      <c r="J74" s="203">
        <f>VLOOKUP(C74,'出荷数2307～2406total241008110618'!B:F,5,0)</f>
        <v>4111</v>
      </c>
      <c r="K74" s="214">
        <f>VLOOKUP(C74,'出荷数2407-2506total250730101950'!B:F,5,0)</f>
        <v>4487</v>
      </c>
      <c r="L74" s="203">
        <f>VLOOKUP(C:C,total260724105509!B:F,5,0)</f>
        <v>3540</v>
      </c>
      <c r="M74" s="392"/>
      <c r="N74" s="213">
        <v>1099</v>
      </c>
      <c r="O74" s="211">
        <v>800</v>
      </c>
      <c r="P74" s="211"/>
      <c r="Q74" s="44">
        <f>IFERROR(VLOOKUP(C74,在庫貼り付け!B:C,2,0),0)</f>
        <v>961</v>
      </c>
      <c r="R74" s="44">
        <f>IFERROR(VLOOKUP(C74,入荷予定貼り付け!B:C,2,0),0)</f>
        <v>0</v>
      </c>
      <c r="S74" s="428"/>
      <c r="T74" s="45">
        <v>0</v>
      </c>
      <c r="U74" s="44">
        <f>IFERROR(VLOOKUP(C74,確保貼り付け!N:O,2,0),0)</f>
        <v>0</v>
      </c>
      <c r="V74" s="44">
        <f>IFERROR(VLOOKUP(C74,確保貼り付け!J:L,3,0),0)</f>
        <v>0</v>
      </c>
      <c r="W74" s="439">
        <f t="shared" si="2"/>
        <v>0</v>
      </c>
      <c r="X74" s="45">
        <f t="shared" si="3"/>
        <v>0</v>
      </c>
      <c r="Y74" s="45">
        <f>SUM(Q74+R74+T74)-U74-T74</f>
        <v>961</v>
      </c>
      <c r="Z74" s="45">
        <f>Y74-O74</f>
        <v>161</v>
      </c>
      <c r="AA74" s="41">
        <f>L74/SUM(Q74)</f>
        <v>3.68366285119667</v>
      </c>
      <c r="AB74" s="190"/>
      <c r="AC74" s="46"/>
      <c r="AD74" s="46"/>
      <c r="AF74" s="415">
        <f>SUM(Q74,AD74,R74)/L74</f>
        <v>0.27146892655367233</v>
      </c>
    </row>
    <row r="75" spans="1:33">
      <c r="A75" s="29" t="s">
        <v>1144</v>
      </c>
      <c r="B75" s="30" t="s">
        <v>356</v>
      </c>
      <c r="C75" s="6" t="s">
        <v>104</v>
      </c>
      <c r="D75" s="20" t="s">
        <v>105</v>
      </c>
      <c r="E75" s="19" t="s">
        <v>85</v>
      </c>
      <c r="F75" s="19">
        <v>4469</v>
      </c>
      <c r="G75" s="21">
        <v>3561</v>
      </c>
      <c r="H75" s="21">
        <v>2720</v>
      </c>
      <c r="I75" s="8">
        <f>VLOOKUP(C75,'202310-202403出荷数total2403220951'!B:F,5,0)</f>
        <v>1133</v>
      </c>
      <c r="J75" s="203">
        <f>VLOOKUP(C75,'出荷数2307～2406total241008110618'!B:F,5,0)</f>
        <v>2199</v>
      </c>
      <c r="K75" s="214">
        <f>VLOOKUP(C75,'出荷数2407-2506total250730101950'!B:F,5,0)</f>
        <v>1800</v>
      </c>
      <c r="L75" s="203">
        <f>VLOOKUP(C:C,total260724105509!B:F,5,0)</f>
        <v>1187</v>
      </c>
      <c r="M75" s="392"/>
      <c r="N75" s="213">
        <v>400</v>
      </c>
      <c r="O75" s="211">
        <v>400</v>
      </c>
      <c r="P75" s="211"/>
      <c r="Q75" s="44">
        <f>IFERROR(VLOOKUP(C75,在庫貼り付け!B:C,2,0),0)</f>
        <v>1049</v>
      </c>
      <c r="R75" s="44">
        <f>IFERROR(VLOOKUP(C75,入荷予定貼り付け!B:C,2,0),0)</f>
        <v>0</v>
      </c>
      <c r="S75" s="428"/>
      <c r="T75" s="45">
        <v>0</v>
      </c>
      <c r="U75" s="44">
        <f>IFERROR(VLOOKUP(C75,確保貼り付け!N:O,2,0),0)</f>
        <v>0</v>
      </c>
      <c r="V75" s="44">
        <f>IFERROR(VLOOKUP(C75,確保貼り付け!J:L,3,0),0)</f>
        <v>0</v>
      </c>
      <c r="W75" s="439">
        <f t="shared" si="2"/>
        <v>0</v>
      </c>
      <c r="X75" s="45">
        <f t="shared" si="3"/>
        <v>0</v>
      </c>
      <c r="Y75" s="45">
        <f>SUM(Q75+R75+T75)-U75-T75</f>
        <v>1049</v>
      </c>
      <c r="Z75" s="45">
        <f>Y75-O75</f>
        <v>649</v>
      </c>
      <c r="AA75" s="41">
        <f>L75/SUM(Q75)</f>
        <v>1.1315538608198283</v>
      </c>
      <c r="AB75" s="190"/>
      <c r="AC75" s="46"/>
      <c r="AD75" s="46"/>
      <c r="AF75" s="415">
        <f>SUM(Q75,AD75,R75)/L75</f>
        <v>0.88374052232518951</v>
      </c>
    </row>
    <row r="76" spans="1:33">
      <c r="A76" s="29" t="s">
        <v>1146</v>
      </c>
      <c r="B76" s="30" t="s">
        <v>356</v>
      </c>
      <c r="C76" s="6" t="s">
        <v>92</v>
      </c>
      <c r="D76" s="20" t="s">
        <v>90</v>
      </c>
      <c r="E76" s="19" t="s">
        <v>93</v>
      </c>
      <c r="F76" s="19">
        <v>3834</v>
      </c>
      <c r="G76" s="21">
        <v>3768</v>
      </c>
      <c r="H76" s="21">
        <v>3134</v>
      </c>
      <c r="I76" s="8">
        <f>VLOOKUP(C76,'202310-202403出荷数total2403220951'!B:F,5,0)</f>
        <v>1422</v>
      </c>
      <c r="J76" s="203">
        <f>VLOOKUP(C76,'出荷数2307～2406total241008110618'!B:F,5,0)</f>
        <v>2838</v>
      </c>
      <c r="K76" s="214">
        <f>VLOOKUP(C76,'出荷数2407-2506total250730101950'!B:F,5,0)</f>
        <v>2296</v>
      </c>
      <c r="L76" s="203">
        <f>VLOOKUP(C:C,total260724105509!B:F,5,0)</f>
        <v>1917</v>
      </c>
      <c r="M76" s="392"/>
      <c r="N76" s="8"/>
      <c r="O76" s="21">
        <f>L76/12*5</f>
        <v>798.75</v>
      </c>
      <c r="P76" s="21"/>
      <c r="Q76" s="44">
        <f>IFERROR(VLOOKUP(C76,在庫貼り付け!B:C,2,0),0)</f>
        <v>4092</v>
      </c>
      <c r="R76" s="44">
        <f>IFERROR(VLOOKUP(C76,入荷予定貼り付け!B:C,2,0),0)</f>
        <v>0</v>
      </c>
      <c r="S76" s="428"/>
      <c r="T76" s="45">
        <v>0</v>
      </c>
      <c r="U76" s="44">
        <f>IFERROR(VLOOKUP(C76,確保貼り付け!N:O,2,0),0)</f>
        <v>0</v>
      </c>
      <c r="V76" s="44">
        <f>IFERROR(VLOOKUP(C76,確保貼り付け!J:L,3,0),0)</f>
        <v>0</v>
      </c>
      <c r="W76" s="439">
        <f t="shared" si="2"/>
        <v>0</v>
      </c>
      <c r="X76" s="45">
        <f t="shared" si="3"/>
        <v>0</v>
      </c>
      <c r="Y76" s="45">
        <f>SUM(Q76+R76+T76)-U76-T76</f>
        <v>4092</v>
      </c>
      <c r="Z76" s="45">
        <f>Y76-O76</f>
        <v>3293.25</v>
      </c>
      <c r="AA76" s="41">
        <f>L76/SUM(Q76)</f>
        <v>0.46847507331378296</v>
      </c>
      <c r="AB76" s="190"/>
      <c r="AC76" s="46"/>
      <c r="AD76" s="46"/>
      <c r="AF76" s="415">
        <f>SUM(Q76,AD76,R76)/L76</f>
        <v>2.1345852895148671</v>
      </c>
    </row>
    <row r="77" spans="1:33">
      <c r="A77" s="29" t="s">
        <v>1147</v>
      </c>
      <c r="B77" s="30" t="s">
        <v>356</v>
      </c>
      <c r="C77" s="6" t="s">
        <v>174</v>
      </c>
      <c r="D77" s="20" t="s">
        <v>175</v>
      </c>
      <c r="E77" s="19" t="s">
        <v>176</v>
      </c>
      <c r="F77" s="19">
        <v>1141</v>
      </c>
      <c r="G77" s="21">
        <v>1380</v>
      </c>
      <c r="H77" s="21">
        <v>1568</v>
      </c>
      <c r="I77" s="8">
        <f>VLOOKUP(C77,'202310-202403出荷数total2403220951'!B:F,5,0)</f>
        <v>1204</v>
      </c>
      <c r="J77" s="203">
        <f>VLOOKUP(C77,'出荷数2307～2406total241008110618'!B:F,5,0)</f>
        <v>2134</v>
      </c>
      <c r="K77" s="214">
        <f>VLOOKUP(C77,'出荷数2407-2506total250730101950'!B:F,5,0)</f>
        <v>1204</v>
      </c>
      <c r="L77" s="203">
        <f>VLOOKUP(C:C,total260724105509!B:F,5,0)</f>
        <v>799</v>
      </c>
      <c r="M77" s="392"/>
      <c r="N77" s="8"/>
      <c r="O77" s="21">
        <f>L77/12*5</f>
        <v>332.91666666666663</v>
      </c>
      <c r="P77" s="21"/>
      <c r="Q77" s="44">
        <f>IFERROR(VLOOKUP(C77,在庫貼り付け!B:C,2,0),0)</f>
        <v>2431</v>
      </c>
      <c r="R77" s="44">
        <f>IFERROR(VLOOKUP(C77,入荷予定貼り付け!B:C,2,0),0)</f>
        <v>0</v>
      </c>
      <c r="S77" s="428"/>
      <c r="T77" s="45">
        <v>0</v>
      </c>
      <c r="U77" s="44">
        <f>IFERROR(VLOOKUP(C77,確保貼り付け!N:O,2,0),0)</f>
        <v>0</v>
      </c>
      <c r="V77" s="44">
        <f>IFERROR(VLOOKUP(C77,確保貼り付け!J:L,3,0),0)</f>
        <v>0</v>
      </c>
      <c r="W77" s="439">
        <f t="shared" si="2"/>
        <v>0</v>
      </c>
      <c r="X77" s="45">
        <f t="shared" si="3"/>
        <v>0</v>
      </c>
      <c r="Y77" s="45">
        <f>SUM(Q77+R77+T77)-U77-T77</f>
        <v>2431</v>
      </c>
      <c r="Z77" s="45">
        <f>Y77-O77</f>
        <v>2098.0833333333335</v>
      </c>
      <c r="AA77" s="41">
        <f>L77/SUM(Q77)</f>
        <v>0.32867132867132864</v>
      </c>
      <c r="AB77" s="190"/>
      <c r="AC77" s="46"/>
      <c r="AD77" s="46"/>
      <c r="AF77" s="415">
        <f>SUM(Q77,AD77,R77)/L77</f>
        <v>3.0425531914893615</v>
      </c>
    </row>
    <row r="78" spans="1:33">
      <c r="A78" s="29" t="s">
        <v>1148</v>
      </c>
      <c r="B78" s="30" t="s">
        <v>356</v>
      </c>
      <c r="C78" s="6" t="s">
        <v>227</v>
      </c>
      <c r="D78" s="20" t="s">
        <v>228</v>
      </c>
      <c r="E78" s="19"/>
      <c r="F78" s="19">
        <v>20122</v>
      </c>
      <c r="G78" s="21">
        <v>13815</v>
      </c>
      <c r="H78" s="21">
        <v>12730</v>
      </c>
      <c r="I78" s="8">
        <f>VLOOKUP(C78,'202310-202403出荷数total2403220951'!B:F,5,0)</f>
        <v>6615</v>
      </c>
      <c r="J78" s="203">
        <f>VLOOKUP(C78,'出荷数2307～2406total241008110618'!B:F,5,0)</f>
        <v>11025</v>
      </c>
      <c r="K78" s="214">
        <f>VLOOKUP(C78,'出荷数2407-2506total250730101950'!B:F,5,0)</f>
        <v>11632</v>
      </c>
      <c r="L78" s="203">
        <f>VLOOKUP(C:C,total260724105509!B:F,5,0)</f>
        <v>10494</v>
      </c>
      <c r="M78" s="392"/>
      <c r="N78" s="8"/>
      <c r="O78" s="21">
        <f>L78/12*5</f>
        <v>4372.5</v>
      </c>
      <c r="P78" s="21"/>
      <c r="Q78" s="44">
        <f>IFERROR(VLOOKUP(C78,在庫貼り付け!B:C,2,0),0)</f>
        <v>6441</v>
      </c>
      <c r="R78" s="44">
        <f>IFERROR(VLOOKUP(C78,入荷予定貼り付け!B:C,2,0),0)</f>
        <v>0</v>
      </c>
      <c r="S78" s="428"/>
      <c r="T78" s="45">
        <v>4710</v>
      </c>
      <c r="U78" s="44">
        <f>IFERROR(VLOOKUP(C78,確保貼り付け!N:O,2,0),0)</f>
        <v>4710</v>
      </c>
      <c r="V78" s="44">
        <f>IFERROR(VLOOKUP(C78,確保貼り付け!J:L,3,0),0)</f>
        <v>0</v>
      </c>
      <c r="W78" s="439">
        <f t="shared" si="2"/>
        <v>0</v>
      </c>
      <c r="X78" s="45">
        <f t="shared" si="3"/>
        <v>0</v>
      </c>
      <c r="Y78" s="45">
        <f>SUM(Q78+R78+T78)-U78-T78</f>
        <v>1731</v>
      </c>
      <c r="Z78" s="45">
        <f>Y78-O78</f>
        <v>-2641.5</v>
      </c>
      <c r="AA78" s="41">
        <f>L78/SUM(Q78)</f>
        <v>1.6292501164415463</v>
      </c>
      <c r="AB78" s="190"/>
      <c r="AC78" s="46"/>
      <c r="AD78" s="46"/>
      <c r="AF78" s="415">
        <f>SUM(Q78,AD78,R78)/L78</f>
        <v>0.61377930245854773</v>
      </c>
    </row>
    <row r="79" spans="1:33">
      <c r="A79" s="29" t="s">
        <v>1149</v>
      </c>
      <c r="B79" s="30" t="s">
        <v>356</v>
      </c>
      <c r="C79" s="7" t="s">
        <v>207</v>
      </c>
      <c r="D79" s="20" t="s">
        <v>208</v>
      </c>
      <c r="E79" s="19"/>
      <c r="F79" s="19">
        <v>2188</v>
      </c>
      <c r="G79" s="21">
        <v>2374</v>
      </c>
      <c r="H79" s="21">
        <v>3519</v>
      </c>
      <c r="I79" s="213">
        <f>VLOOKUP(C79,'202310-202403出荷数total2403220951'!B:F,5,0)</f>
        <v>3456</v>
      </c>
      <c r="J79" s="203">
        <f>VLOOKUP(C79,'出荷数2307～2406total241008110618'!B:F,5,0)</f>
        <v>6765</v>
      </c>
      <c r="K79" s="214">
        <f>VLOOKUP(C79,'出荷数2407-2506total250730101950'!B:F,5,0)</f>
        <v>6403</v>
      </c>
      <c r="L79" s="203">
        <f>VLOOKUP(C:C,total260724105509!B:F,5,0)</f>
        <v>6493</v>
      </c>
      <c r="M79" s="392"/>
      <c r="N79" s="211"/>
      <c r="O79" s="21">
        <f>L79/12*5</f>
        <v>2705.416666666667</v>
      </c>
      <c r="P79" s="21"/>
      <c r="Q79" s="44">
        <f>IFERROR(VLOOKUP(C79,在庫貼り付け!B:C,2,0),0)</f>
        <v>2633</v>
      </c>
      <c r="R79" s="44">
        <f>IFERROR(VLOOKUP(C79,入荷予定貼り付け!B:C,2,0),0)</f>
        <v>3000</v>
      </c>
      <c r="S79" s="428"/>
      <c r="T79" s="45">
        <v>1940</v>
      </c>
      <c r="U79" s="44">
        <f>IFERROR(VLOOKUP(C79,確保貼り付け!N:O,2,0),0)</f>
        <v>500</v>
      </c>
      <c r="V79" s="44">
        <f>IFERROR(VLOOKUP(C79,確保貼り付け!J:L,3,0),0)</f>
        <v>0</v>
      </c>
      <c r="W79" s="439">
        <f t="shared" si="2"/>
        <v>1440</v>
      </c>
      <c r="X79" s="45">
        <f t="shared" si="3"/>
        <v>1440</v>
      </c>
      <c r="Y79" s="45">
        <f>SUM(Q79+R79+T79)-U79-T79</f>
        <v>5133</v>
      </c>
      <c r="Z79" s="45">
        <f>Y79-O79</f>
        <v>2427.583333333333</v>
      </c>
      <c r="AA79" s="41">
        <f>L79/SUM(Q79)</f>
        <v>2.4660083554880363</v>
      </c>
      <c r="AB79" s="190"/>
      <c r="AC79" s="46"/>
      <c r="AD79" s="46"/>
      <c r="AF79" s="415">
        <f>SUM(Q79,AD79,R79)/L79</f>
        <v>0.86754966887417218</v>
      </c>
    </row>
    <row r="80" spans="1:33" s="402" customFormat="1" ht="15.75">
      <c r="A80" s="29" t="s">
        <v>1150</v>
      </c>
      <c r="B80" s="394" t="s">
        <v>356</v>
      </c>
      <c r="C80" s="395" t="s">
        <v>94</v>
      </c>
      <c r="D80" s="396" t="s">
        <v>90</v>
      </c>
      <c r="E80" s="395" t="s">
        <v>95</v>
      </c>
      <c r="F80" s="395">
        <v>610</v>
      </c>
      <c r="G80" s="397">
        <v>664</v>
      </c>
      <c r="H80" s="397">
        <v>658</v>
      </c>
      <c r="I80" s="397">
        <f>VLOOKUP(C80,'202310-202403出荷数total2403220951'!B:F,5,0)</f>
        <v>2</v>
      </c>
      <c r="J80" s="397">
        <f>VLOOKUP(C80,'出荷数2307～2406total241008110618'!B:F,5,0)</f>
        <v>92</v>
      </c>
      <c r="K80" s="397" t="e">
        <f>VLOOKUP(C80,'出荷数2407-2506total250730101950'!B:F,5,0)</f>
        <v>#N/A</v>
      </c>
      <c r="L80" s="397" t="e">
        <f>VLOOKUP(C:C,total260724105509!B:F,5,0)</f>
        <v>#N/A</v>
      </c>
      <c r="M80" s="398"/>
      <c r="N80" s="397"/>
      <c r="O80" s="397" t="e">
        <f>L80/12*5</f>
        <v>#N/A</v>
      </c>
      <c r="P80" s="397"/>
      <c r="Q80" s="397">
        <f>IFERROR(VLOOKUP(C80,在庫貼り付け!B:C,2,0),0)</f>
        <v>0</v>
      </c>
      <c r="R80" s="397">
        <f>IFERROR(VLOOKUP(C80,入荷予定貼り付け!B:C,2,0),0)</f>
        <v>0</v>
      </c>
      <c r="S80" s="429"/>
      <c r="T80" s="399">
        <v>0</v>
      </c>
      <c r="U80" s="44">
        <f>IFERROR(VLOOKUP(C80,確保貼り付け!N:O,2,0),0)</f>
        <v>0</v>
      </c>
      <c r="V80" s="44">
        <f>IFERROR(VLOOKUP(C80,確保貼り付け!J:L,3,0),0)</f>
        <v>0</v>
      </c>
      <c r="W80" s="439">
        <f t="shared" si="2"/>
        <v>0</v>
      </c>
      <c r="X80" s="45">
        <f t="shared" si="3"/>
        <v>0</v>
      </c>
      <c r="Y80" s="45">
        <f>SUM(Q80+R80+T80)-U80-T80</f>
        <v>0</v>
      </c>
      <c r="Z80" s="399" t="e">
        <f>Y80-O80</f>
        <v>#N/A</v>
      </c>
      <c r="AA80" s="400" t="e">
        <f>L80/SUM(Q80)</f>
        <v>#N/A</v>
      </c>
      <c r="AB80" s="190"/>
      <c r="AC80" s="401"/>
      <c r="AD80" s="401"/>
      <c r="AF80" s="417" t="e">
        <f>SUM(Q80,AD80,R80)/L80</f>
        <v>#N/A</v>
      </c>
    </row>
    <row r="81" spans="1:32">
      <c r="A81" s="29" t="s">
        <v>1151</v>
      </c>
      <c r="B81" s="30" t="s">
        <v>356</v>
      </c>
      <c r="C81" s="6" t="s">
        <v>114</v>
      </c>
      <c r="D81" s="20" t="s">
        <v>115</v>
      </c>
      <c r="E81" s="19" t="s">
        <v>116</v>
      </c>
      <c r="F81" s="19">
        <v>2505</v>
      </c>
      <c r="G81" s="21">
        <v>4870</v>
      </c>
      <c r="H81" s="21">
        <v>3766</v>
      </c>
      <c r="I81" s="8">
        <f>VLOOKUP(C81,'202310-202403出荷数total2403220951'!B:F,5,0)</f>
        <v>1473</v>
      </c>
      <c r="J81" s="203">
        <f>VLOOKUP(C81,'出荷数2307～2406total241008110618'!B:F,5,0)</f>
        <v>2704</v>
      </c>
      <c r="K81" s="214">
        <f>VLOOKUP(C81,'出荷数2407-2506total250730101950'!B:F,5,0)</f>
        <v>2884</v>
      </c>
      <c r="L81" s="203">
        <f>VLOOKUP(C:C,total260724105509!B:F,5,0)</f>
        <v>2471</v>
      </c>
      <c r="M81" s="392"/>
      <c r="N81" s="8"/>
      <c r="O81" s="21">
        <f>L81/12*5</f>
        <v>1029.5833333333333</v>
      </c>
      <c r="P81" s="21"/>
      <c r="Q81" s="44">
        <f>IFERROR(VLOOKUP(C81,在庫貼り付け!B:C,2,0),0)</f>
        <v>3606</v>
      </c>
      <c r="R81" s="44">
        <f>IFERROR(VLOOKUP(C81,入荷予定貼り付け!B:C,2,0),0)</f>
        <v>0</v>
      </c>
      <c r="S81" s="428"/>
      <c r="T81" s="45">
        <v>150</v>
      </c>
      <c r="U81" s="44">
        <f>IFERROR(VLOOKUP(C81,確保貼り付け!N:O,2,0),0)</f>
        <v>250</v>
      </c>
      <c r="V81" s="44">
        <f>IFERROR(VLOOKUP(C81,確保貼り付け!J:L,3,0),0)</f>
        <v>0</v>
      </c>
      <c r="W81" s="439">
        <f t="shared" si="2"/>
        <v>-100</v>
      </c>
      <c r="X81" s="45">
        <f t="shared" si="3"/>
        <v>-100</v>
      </c>
      <c r="Y81" s="45">
        <f>SUM(Q81+R81+T81)-U81-T81</f>
        <v>3356</v>
      </c>
      <c r="Z81" s="45">
        <f>Y81-O81</f>
        <v>2326.416666666667</v>
      </c>
      <c r="AA81" s="41">
        <f>L81/SUM(Q81)</f>
        <v>0.68524681087077088</v>
      </c>
      <c r="AB81" s="190"/>
      <c r="AC81" s="46"/>
      <c r="AD81" s="46"/>
      <c r="AF81" s="415">
        <f>SUM(Q81,AD81,R81)/L81</f>
        <v>1.4593282072035614</v>
      </c>
    </row>
    <row r="82" spans="1:32">
      <c r="A82" s="29" t="s">
        <v>1152</v>
      </c>
      <c r="B82" s="30" t="s">
        <v>356</v>
      </c>
      <c r="C82" s="6" t="s">
        <v>658</v>
      </c>
      <c r="D82" s="20" t="s">
        <v>88</v>
      </c>
      <c r="E82" s="19" t="s">
        <v>85</v>
      </c>
      <c r="F82" s="19">
        <v>2515</v>
      </c>
      <c r="G82" s="21">
        <v>2362</v>
      </c>
      <c r="H82" s="21">
        <v>2403</v>
      </c>
      <c r="I82" s="8">
        <f>VLOOKUP(C82,'202310-202403出荷数total2403220951'!B:F,5,0)</f>
        <v>604</v>
      </c>
      <c r="J82" s="203">
        <f>VLOOKUP(C82,'出荷数2307～2406total241008110618'!B:F,5,0)</f>
        <v>1409</v>
      </c>
      <c r="K82" s="214">
        <f>VLOOKUP(C82,'出荷数2407-2506total250730101950'!B:F,5,0)</f>
        <v>1510</v>
      </c>
      <c r="L82" s="203">
        <f>VLOOKUP(C:C,total260724105509!B:F,5,0)</f>
        <v>1108</v>
      </c>
      <c r="M82" s="392"/>
      <c r="N82" s="8"/>
      <c r="O82" s="21">
        <f>L82/12*5</f>
        <v>461.66666666666663</v>
      </c>
      <c r="P82" s="21"/>
      <c r="Q82" s="44">
        <f>IFERROR(VLOOKUP(C82,在庫貼り付け!B:C,2,0),0)</f>
        <v>922</v>
      </c>
      <c r="R82" s="44">
        <f>IFERROR(VLOOKUP(C82,入荷予定貼り付け!B:C,2,0),0)</f>
        <v>0</v>
      </c>
      <c r="S82" s="428"/>
      <c r="T82" s="45">
        <v>0</v>
      </c>
      <c r="U82" s="44">
        <f>IFERROR(VLOOKUP(C82,確保貼り付け!N:O,2,0),0)</f>
        <v>0</v>
      </c>
      <c r="V82" s="44">
        <f>IFERROR(VLOOKUP(C82,確保貼り付け!J:L,3,0),0)</f>
        <v>0</v>
      </c>
      <c r="W82" s="439">
        <f t="shared" si="2"/>
        <v>0</v>
      </c>
      <c r="X82" s="45">
        <f t="shared" si="3"/>
        <v>0</v>
      </c>
      <c r="Y82" s="45">
        <f>SUM(Q82+R82+T82)-U82-T82</f>
        <v>922</v>
      </c>
      <c r="Z82" s="45">
        <f>Y82-O82</f>
        <v>460.33333333333337</v>
      </c>
      <c r="AA82" s="41">
        <f>L82/SUM(Q82)</f>
        <v>1.2017353579175705</v>
      </c>
      <c r="AB82" s="190"/>
      <c r="AC82" s="46"/>
      <c r="AD82" s="46"/>
      <c r="AF82" s="415">
        <f>SUM(Q82,AD82,R82)/L82</f>
        <v>0.83212996389891691</v>
      </c>
    </row>
    <row r="83" spans="1:32">
      <c r="A83" s="29" t="s">
        <v>1153</v>
      </c>
      <c r="B83" s="30" t="s">
        <v>356</v>
      </c>
      <c r="C83" s="7" t="s">
        <v>194</v>
      </c>
      <c r="D83" s="20" t="s">
        <v>195</v>
      </c>
      <c r="E83" s="20" t="s">
        <v>193</v>
      </c>
      <c r="F83" s="19">
        <v>1160</v>
      </c>
      <c r="G83" s="21">
        <v>1062</v>
      </c>
      <c r="H83" s="21">
        <v>1314</v>
      </c>
      <c r="I83" s="8">
        <f>VLOOKUP(C83,'202310-202403出荷数total2403220951'!B:F,5,0)</f>
        <v>771</v>
      </c>
      <c r="J83" s="203">
        <f>VLOOKUP(C83,'出荷数2307～2406total241008110618'!B:F,5,0)</f>
        <v>1161</v>
      </c>
      <c r="K83" s="214">
        <f>VLOOKUP(C83,'出荷数2407-2506total250730101950'!B:F,5,0)</f>
        <v>931</v>
      </c>
      <c r="L83" s="203">
        <f>VLOOKUP(C:C,total260724105509!B:F,5,0)</f>
        <v>660</v>
      </c>
      <c r="M83" s="392"/>
      <c r="N83" s="8"/>
      <c r="O83" s="21">
        <f>L83/12*5</f>
        <v>275</v>
      </c>
      <c r="P83" s="21"/>
      <c r="Q83" s="44">
        <f>IFERROR(VLOOKUP(C83,在庫貼り付け!B:C,2,0),0)</f>
        <v>1148</v>
      </c>
      <c r="R83" s="44">
        <f>IFERROR(VLOOKUP(C83,入荷予定貼り付け!B:C,2,0),0)</f>
        <v>0</v>
      </c>
      <c r="S83" s="428"/>
      <c r="T83" s="45">
        <v>0</v>
      </c>
      <c r="U83" s="44">
        <f>IFERROR(VLOOKUP(C83,確保貼り付け!N:O,2,0),0)</f>
        <v>21</v>
      </c>
      <c r="V83" s="44">
        <f>IFERROR(VLOOKUP(C83,確保貼り付け!J:L,3,0),0)</f>
        <v>0</v>
      </c>
      <c r="W83" s="439">
        <f t="shared" si="2"/>
        <v>-21</v>
      </c>
      <c r="X83" s="45">
        <f t="shared" si="3"/>
        <v>-21</v>
      </c>
      <c r="Y83" s="45">
        <f>SUM(Q83+R83+T83)-U83-T83</f>
        <v>1127</v>
      </c>
      <c r="Z83" s="45">
        <f>Y83-O83</f>
        <v>852</v>
      </c>
      <c r="AA83" s="41">
        <f>L83/SUM(Q83)</f>
        <v>0.57491289198606277</v>
      </c>
      <c r="AB83" s="190"/>
      <c r="AC83" s="46"/>
      <c r="AD83" s="46"/>
      <c r="AF83" s="415">
        <f>SUM(Q83,AD83,R83)/L83</f>
        <v>1.7393939393939395</v>
      </c>
    </row>
    <row r="84" spans="1:32">
      <c r="A84" s="29" t="s">
        <v>1154</v>
      </c>
      <c r="B84" s="30" t="s">
        <v>356</v>
      </c>
      <c r="C84" s="6" t="s">
        <v>46</v>
      </c>
      <c r="D84" s="20" t="s">
        <v>47</v>
      </c>
      <c r="E84" s="19"/>
      <c r="F84" s="19">
        <v>30381</v>
      </c>
      <c r="G84" s="21">
        <v>22737</v>
      </c>
      <c r="H84" s="21">
        <v>13195</v>
      </c>
      <c r="I84" s="8">
        <f>VLOOKUP(C84,'202310-202403出荷数total2403220951'!B:F,5,0)</f>
        <v>1959</v>
      </c>
      <c r="J84" s="203">
        <f>VLOOKUP(C84,'出荷数2307～2406total241008110618'!B:F,5,0)</f>
        <v>9594</v>
      </c>
      <c r="K84" s="214">
        <f>VLOOKUP(C84,'出荷数2407-2506total250730101950'!B:F,5,0)</f>
        <v>20821</v>
      </c>
      <c r="L84" s="203">
        <f>VLOOKUP(C:C,total260724105509!B:F,5,0)</f>
        <v>8907</v>
      </c>
      <c r="M84" s="392"/>
      <c r="N84" s="8"/>
      <c r="O84" s="21">
        <f>L84/12*5</f>
        <v>3711.25</v>
      </c>
      <c r="P84" s="21"/>
      <c r="Q84" s="44">
        <f>IFERROR(VLOOKUP(C84,在庫貼り付け!B:C,2,0),0)</f>
        <v>6970</v>
      </c>
      <c r="R84" s="44">
        <f>IFERROR(VLOOKUP(C84,入荷予定貼り付け!B:C,2,0),0)</f>
        <v>5000</v>
      </c>
      <c r="S84" s="428"/>
      <c r="T84" s="45">
        <v>6650</v>
      </c>
      <c r="U84" s="44">
        <f>IFERROR(VLOOKUP(C84,確保貼り付け!N:O,2,0),0)</f>
        <v>600</v>
      </c>
      <c r="V84" s="44">
        <f>IFERROR(VLOOKUP(C84,確保貼り付け!J:L,3,0),0)</f>
        <v>1800</v>
      </c>
      <c r="W84" s="439">
        <f t="shared" si="2"/>
        <v>4250</v>
      </c>
      <c r="X84" s="45">
        <f t="shared" si="3"/>
        <v>4250</v>
      </c>
      <c r="Y84" s="45">
        <f>SUM(Q84+R84+T84)-U84-T84</f>
        <v>11370</v>
      </c>
      <c r="Z84" s="45">
        <f>Y84-O84</f>
        <v>7658.75</v>
      </c>
      <c r="AA84" s="41">
        <f>L84/SUM(Q84)</f>
        <v>1.2779053084648493</v>
      </c>
      <c r="AB84" s="190"/>
      <c r="AC84" s="46"/>
      <c r="AD84" s="46"/>
      <c r="AF84" s="415">
        <f>SUM(Q84,AD84,R84)/L84</f>
        <v>1.3438868305826879</v>
      </c>
    </row>
    <row r="85" spans="1:32" s="402" customFormat="1" ht="15.75">
      <c r="A85" s="29" t="s">
        <v>1155</v>
      </c>
      <c r="B85" s="394" t="s">
        <v>356</v>
      </c>
      <c r="C85" s="395" t="s">
        <v>239</v>
      </c>
      <c r="D85" s="396" t="s">
        <v>240</v>
      </c>
      <c r="E85" s="395"/>
      <c r="F85" s="395">
        <v>12020</v>
      </c>
      <c r="G85" s="397">
        <v>7464</v>
      </c>
      <c r="H85" s="397">
        <v>4812</v>
      </c>
      <c r="I85" s="397">
        <f>VLOOKUP(C85,'202310-202403出荷数total2403220951'!B:F,5,0)</f>
        <v>1216</v>
      </c>
      <c r="J85" s="397">
        <f>VLOOKUP(C85,'出荷数2307～2406total241008110618'!B:F,5,0)</f>
        <v>1820</v>
      </c>
      <c r="K85" s="397" t="e">
        <f>VLOOKUP(C85,'出荷数2407-2506total250730101950'!B:F,5,0)</f>
        <v>#N/A</v>
      </c>
      <c r="L85" s="397" t="e">
        <f>VLOOKUP(C:C,total260724105509!B:F,5,0)</f>
        <v>#N/A</v>
      </c>
      <c r="M85" s="398"/>
      <c r="N85" s="397"/>
      <c r="O85" s="397" t="e">
        <f>L85/12*5</f>
        <v>#N/A</v>
      </c>
      <c r="P85" s="397"/>
      <c r="Q85" s="397">
        <f>IFERROR(VLOOKUP(C85,在庫貼り付け!B:C,2,0),0)</f>
        <v>0</v>
      </c>
      <c r="R85" s="397">
        <f>IFERROR(VLOOKUP(C85,入荷予定貼り付け!B:C,2,0),0)</f>
        <v>0</v>
      </c>
      <c r="S85" s="429"/>
      <c r="T85" s="399">
        <v>0</v>
      </c>
      <c r="U85" s="44">
        <f>IFERROR(VLOOKUP(C85,確保貼り付け!N:O,2,0),0)</f>
        <v>0</v>
      </c>
      <c r="V85" s="44">
        <f>IFERROR(VLOOKUP(C85,確保貼り付け!J:L,3,0),0)</f>
        <v>0</v>
      </c>
      <c r="W85" s="439">
        <f t="shared" si="2"/>
        <v>0</v>
      </c>
      <c r="X85" s="45">
        <f t="shared" si="3"/>
        <v>0</v>
      </c>
      <c r="Y85" s="45">
        <f>SUM(Q85+R85+T85)-U85-T85</f>
        <v>0</v>
      </c>
      <c r="Z85" s="399" t="e">
        <f>Y85-O85</f>
        <v>#N/A</v>
      </c>
      <c r="AA85" s="400" t="e">
        <f>L85/SUM(Q85)</f>
        <v>#N/A</v>
      </c>
      <c r="AB85" s="190"/>
      <c r="AC85" s="401"/>
      <c r="AD85" s="401"/>
      <c r="AF85" s="417" t="e">
        <f>SUM(Q85,AD85,R85)/L85</f>
        <v>#N/A</v>
      </c>
    </row>
    <row r="86" spans="1:32">
      <c r="A86" s="29" t="s">
        <v>1156</v>
      </c>
      <c r="B86" s="30" t="s">
        <v>356</v>
      </c>
      <c r="C86" s="7" t="s">
        <v>201</v>
      </c>
      <c r="D86" s="20" t="s">
        <v>202</v>
      </c>
      <c r="E86" s="19"/>
      <c r="F86" s="19">
        <v>32322</v>
      </c>
      <c r="G86" s="21">
        <v>22492</v>
      </c>
      <c r="H86" s="21">
        <v>17877</v>
      </c>
      <c r="I86" s="213">
        <f>VLOOKUP(C86,'202310-202403出荷数total2403220951'!B:F,5,0)</f>
        <v>11946</v>
      </c>
      <c r="J86" s="203">
        <f>VLOOKUP(C86,'出荷数2307～2406total241008110618'!B:F,5,0)</f>
        <v>15273</v>
      </c>
      <c r="K86" s="214">
        <f>VLOOKUP(C86,'出荷数2407-2506total250730101950'!B:F,5,0)</f>
        <v>18289</v>
      </c>
      <c r="L86" s="203">
        <f>VLOOKUP(C:C,total260724105509!B:F,5,0)</f>
        <v>15952</v>
      </c>
      <c r="M86" s="392"/>
      <c r="N86" s="8"/>
      <c r="O86" s="21">
        <f>L86/12*5</f>
        <v>6646.6666666666661</v>
      </c>
      <c r="P86" s="21"/>
      <c r="Q86" s="44">
        <f>IFERROR(VLOOKUP(C86,在庫貼り付け!B:C,2,0),0)</f>
        <v>12218</v>
      </c>
      <c r="R86" s="44">
        <f>IFERROR(VLOOKUP(C86,入荷予定貼り付け!B:C,2,0),0)</f>
        <v>0</v>
      </c>
      <c r="S86" s="428"/>
      <c r="T86" s="45">
        <v>11440</v>
      </c>
      <c r="U86" s="44">
        <f>IFERROR(VLOOKUP(C86,確保貼り付け!N:O,2,0),0)</f>
        <v>400</v>
      </c>
      <c r="V86" s="44">
        <f>IFERROR(VLOOKUP(C86,確保貼り付け!J:L,3,0),0)</f>
        <v>950</v>
      </c>
      <c r="W86" s="439">
        <f t="shared" si="2"/>
        <v>10090</v>
      </c>
      <c r="X86" s="45">
        <f t="shared" si="3"/>
        <v>10090</v>
      </c>
      <c r="Y86" s="45">
        <f>SUM(Q86+R86+T86)-U86-T86</f>
        <v>11818</v>
      </c>
      <c r="Z86" s="45">
        <f>Y86-O86</f>
        <v>5171.3333333333339</v>
      </c>
      <c r="AA86" s="41">
        <f>L86/SUM(Q86)</f>
        <v>1.3056146668849238</v>
      </c>
      <c r="AB86" s="190"/>
      <c r="AC86" s="46"/>
      <c r="AD86" s="46"/>
      <c r="AF86" s="415">
        <f>SUM(Q86,AD86,R86)/L86</f>
        <v>0.76592276830491479</v>
      </c>
    </row>
    <row r="87" spans="1:32">
      <c r="A87" s="29" t="s">
        <v>1157</v>
      </c>
      <c r="B87" s="30" t="s">
        <v>356</v>
      </c>
      <c r="C87" s="6" t="s">
        <v>225</v>
      </c>
      <c r="D87" s="20" t="s">
        <v>226</v>
      </c>
      <c r="E87" s="19"/>
      <c r="F87" s="19">
        <v>16392</v>
      </c>
      <c r="G87" s="21">
        <v>8729</v>
      </c>
      <c r="H87" s="21">
        <v>6163</v>
      </c>
      <c r="I87" s="8">
        <f>VLOOKUP(C87,'202310-202403出荷数total2403220951'!B:F,5,0)</f>
        <v>1918</v>
      </c>
      <c r="J87" s="203">
        <f>VLOOKUP(C87,'出荷数2307～2406total241008110618'!B:F,5,0)</f>
        <v>3232</v>
      </c>
      <c r="K87" s="214">
        <f>VLOOKUP(C87,'出荷数2407-2506total250730101950'!B:F,5,0)</f>
        <v>1474</v>
      </c>
      <c r="L87" s="203">
        <f>VLOOKUP(C:C,total260724105509!B:F,5,0)</f>
        <v>2423</v>
      </c>
      <c r="M87" s="392"/>
      <c r="N87" s="8"/>
      <c r="O87" s="21">
        <f>L87/12*5</f>
        <v>1009.5833333333333</v>
      </c>
      <c r="P87" s="21"/>
      <c r="Q87" s="44">
        <f>IFERROR(VLOOKUP(C87,在庫貼り付け!B:C,2,0),0)</f>
        <v>3306</v>
      </c>
      <c r="R87" s="44">
        <f>IFERROR(VLOOKUP(C87,入荷予定貼り付け!B:C,2,0),0)</f>
        <v>0</v>
      </c>
      <c r="S87" s="428"/>
      <c r="T87" s="45">
        <v>1360</v>
      </c>
      <c r="U87" s="44">
        <f>IFERROR(VLOOKUP(C87,確保貼り付け!N:O,2,0),0)</f>
        <v>1360</v>
      </c>
      <c r="V87" s="44">
        <f>IFERROR(VLOOKUP(C87,確保貼り付け!J:L,3,0),0)</f>
        <v>0</v>
      </c>
      <c r="W87" s="439">
        <f t="shared" si="2"/>
        <v>0</v>
      </c>
      <c r="X87" s="45">
        <f t="shared" si="3"/>
        <v>0</v>
      </c>
      <c r="Y87" s="45">
        <f>SUM(Q87+R87+T87)-U87-T87</f>
        <v>1946</v>
      </c>
      <c r="Z87" s="45">
        <f>Y87-O87</f>
        <v>936.41666666666674</v>
      </c>
      <c r="AA87" s="41">
        <f>L87/SUM(Q87)</f>
        <v>0.73290986085904419</v>
      </c>
      <c r="AB87" s="190"/>
      <c r="AC87" s="46"/>
      <c r="AD87" s="46"/>
      <c r="AF87" s="415">
        <f>SUM(Q87,AD87,R87)/L87</f>
        <v>1.3644242674370615</v>
      </c>
    </row>
    <row r="88" spans="1:32">
      <c r="A88" s="29" t="s">
        <v>1158</v>
      </c>
      <c r="B88" s="30" t="s">
        <v>356</v>
      </c>
      <c r="C88" s="6" t="s">
        <v>229</v>
      </c>
      <c r="D88" s="20" t="s">
        <v>230</v>
      </c>
      <c r="E88" s="19"/>
      <c r="F88" s="19">
        <v>33602</v>
      </c>
      <c r="G88" s="21">
        <v>26584</v>
      </c>
      <c r="H88" s="21">
        <v>12940</v>
      </c>
      <c r="I88" s="213">
        <f>VLOOKUP(C88,'202310-202403出荷数total2403220951'!B:F,5,0)</f>
        <v>8232</v>
      </c>
      <c r="J88" s="203">
        <f>VLOOKUP(C88,'出荷数2307～2406total241008110618'!B:F,5,0)</f>
        <v>9834</v>
      </c>
      <c r="K88" s="214">
        <f>VLOOKUP(C88,'出荷数2407-2506total250730101950'!B:F,5,0)</f>
        <v>10136</v>
      </c>
      <c r="L88" s="203">
        <f>VLOOKUP(C:C,total260724105509!B:F,5,0)</f>
        <v>10820</v>
      </c>
      <c r="M88" s="392"/>
      <c r="N88" s="8"/>
      <c r="O88" s="21">
        <f>L88/12*5</f>
        <v>4508.333333333333</v>
      </c>
      <c r="P88" s="21"/>
      <c r="Q88" s="44">
        <f>IFERROR(VLOOKUP(C88,在庫貼り付け!B:C,2,0),0)</f>
        <v>8039</v>
      </c>
      <c r="R88" s="44">
        <f>IFERROR(VLOOKUP(C88,入荷予定貼り付け!B:C,2,0),0)</f>
        <v>0</v>
      </c>
      <c r="S88" s="428"/>
      <c r="T88" s="45">
        <v>9260</v>
      </c>
      <c r="U88" s="44">
        <f>IFERROR(VLOOKUP(C88,確保貼り付け!N:O,2,0),0)</f>
        <v>0</v>
      </c>
      <c r="V88" s="44">
        <f>IFERROR(VLOOKUP(C88,確保貼り付け!J:L,3,0),0)</f>
        <v>0</v>
      </c>
      <c r="W88" s="439">
        <f t="shared" si="2"/>
        <v>9260</v>
      </c>
      <c r="X88" s="45">
        <f t="shared" si="3"/>
        <v>9260</v>
      </c>
      <c r="Y88" s="45">
        <f>SUM(Q88+R88+T88)-U88-T88</f>
        <v>8039</v>
      </c>
      <c r="Z88" s="45">
        <f>Y88-O88</f>
        <v>3530.666666666667</v>
      </c>
      <c r="AA88" s="41">
        <f>L88/SUM(Q88)</f>
        <v>1.3459385495708422</v>
      </c>
      <c r="AB88" s="190"/>
      <c r="AC88" s="46"/>
      <c r="AD88" s="46"/>
      <c r="AF88" s="415">
        <f>SUM(Q88,AD88,R88)/L88</f>
        <v>0.74297597042513863</v>
      </c>
    </row>
    <row r="89" spans="1:32">
      <c r="A89" s="29" t="s">
        <v>1159</v>
      </c>
      <c r="B89" s="30" t="s">
        <v>356</v>
      </c>
      <c r="C89" s="17" t="s">
        <v>8</v>
      </c>
      <c r="D89" s="24" t="s">
        <v>9</v>
      </c>
      <c r="E89" s="23" t="s">
        <v>10</v>
      </c>
      <c r="F89" s="19">
        <v>3667</v>
      </c>
      <c r="G89" s="21">
        <v>3344</v>
      </c>
      <c r="H89" s="21">
        <v>5204</v>
      </c>
      <c r="I89" s="8">
        <f>VLOOKUP(C89,'202310-202403出荷数total2403220951'!B:F,5,0)</f>
        <v>1501</v>
      </c>
      <c r="J89" s="203">
        <f>VLOOKUP(C89,'出荷数2307～2406total241008110618'!B:F,5,0)</f>
        <v>3472</v>
      </c>
      <c r="K89" s="214">
        <f>VLOOKUP(C89,'出荷数2407-2506total250730101950'!B:F,5,0)</f>
        <v>6664</v>
      </c>
      <c r="L89" s="203">
        <f>VLOOKUP(C:C,total260724105509!B:F,5,0)</f>
        <v>3692</v>
      </c>
      <c r="M89" s="392"/>
      <c r="N89" s="8"/>
      <c r="O89" s="21">
        <f>L89/12*5</f>
        <v>1538.3333333333335</v>
      </c>
      <c r="P89" s="21"/>
      <c r="Q89" s="44">
        <f>IFERROR(VLOOKUP(C89,在庫貼り付け!B:C,2,0),0)</f>
        <v>4281</v>
      </c>
      <c r="R89" s="44">
        <f>IFERROR(VLOOKUP(C89,入荷予定貼り付け!B:C,2,0),0)</f>
        <v>0</v>
      </c>
      <c r="S89" s="428"/>
      <c r="T89" s="45">
        <v>300</v>
      </c>
      <c r="U89" s="44">
        <f>IFERROR(VLOOKUP(C89,確保貼り付け!N:O,2,0),0)</f>
        <v>300</v>
      </c>
      <c r="V89" s="44">
        <f>IFERROR(VLOOKUP(C89,確保貼り付け!J:L,3,0),0)</f>
        <v>0</v>
      </c>
      <c r="W89" s="439">
        <f t="shared" si="2"/>
        <v>0</v>
      </c>
      <c r="X89" s="45">
        <f t="shared" si="3"/>
        <v>0</v>
      </c>
      <c r="Y89" s="45">
        <f>SUM(Q89+R89+T89)-U89-T89</f>
        <v>3981</v>
      </c>
      <c r="Z89" s="45">
        <f>Y89-O89</f>
        <v>2442.6666666666665</v>
      </c>
      <c r="AA89" s="41">
        <f>L89/SUM(Q89)</f>
        <v>0.86241532352254147</v>
      </c>
      <c r="AB89" s="190"/>
      <c r="AC89" s="46"/>
      <c r="AD89" s="46"/>
      <c r="AF89" s="415">
        <f>SUM(Q89,AD89,R89)/L89</f>
        <v>1.159534127843987</v>
      </c>
    </row>
    <row r="90" spans="1:32">
      <c r="A90" s="29" t="s">
        <v>1160</v>
      </c>
      <c r="B90" s="30" t="s">
        <v>356</v>
      </c>
      <c r="C90" s="6" t="s">
        <v>106</v>
      </c>
      <c r="D90" s="20" t="s">
        <v>105</v>
      </c>
      <c r="E90" s="19" t="s">
        <v>93</v>
      </c>
      <c r="F90" s="19">
        <v>3839</v>
      </c>
      <c r="G90" s="21">
        <v>2940</v>
      </c>
      <c r="H90" s="21">
        <v>2342</v>
      </c>
      <c r="I90" s="8">
        <f>VLOOKUP(C90,'202310-202403出荷数total2403220951'!B:F,5,0)</f>
        <v>945</v>
      </c>
      <c r="J90" s="203">
        <f>VLOOKUP(C90,'出荷数2307～2406total241008110618'!B:F,5,0)</f>
        <v>2048</v>
      </c>
      <c r="K90" s="214">
        <f>VLOOKUP(C90,'出荷数2407-2506total250730101950'!B:F,5,0)</f>
        <v>1799</v>
      </c>
      <c r="L90" s="203">
        <f>VLOOKUP(C:C,total260724105509!B:F,5,0)</f>
        <v>1341</v>
      </c>
      <c r="M90" s="392"/>
      <c r="N90" s="213">
        <v>400</v>
      </c>
      <c r="O90" s="211">
        <v>400</v>
      </c>
      <c r="P90" s="211"/>
      <c r="Q90" s="44">
        <f>IFERROR(VLOOKUP(C90,在庫貼り付け!B:C,2,0),0)</f>
        <v>2995</v>
      </c>
      <c r="R90" s="44">
        <f>IFERROR(VLOOKUP(C90,入荷予定貼り付け!B:C,2,0),0)</f>
        <v>0</v>
      </c>
      <c r="S90" s="428"/>
      <c r="T90" s="45">
        <v>0</v>
      </c>
      <c r="U90" s="44">
        <f>IFERROR(VLOOKUP(C90,確保貼り付け!N:O,2,0),0)</f>
        <v>0</v>
      </c>
      <c r="V90" s="44">
        <f>IFERROR(VLOOKUP(C90,確保貼り付け!J:L,3,0),0)</f>
        <v>0</v>
      </c>
      <c r="W90" s="439">
        <f t="shared" si="2"/>
        <v>0</v>
      </c>
      <c r="X90" s="45">
        <f t="shared" si="3"/>
        <v>0</v>
      </c>
      <c r="Y90" s="45">
        <f>SUM(Q90+R90+T90)-U90-T90</f>
        <v>2995</v>
      </c>
      <c r="Z90" s="45">
        <f>Y90-O90</f>
        <v>2595</v>
      </c>
      <c r="AA90" s="41">
        <f>L90/SUM(Q90)</f>
        <v>0.44774624373956595</v>
      </c>
      <c r="AB90" s="190"/>
      <c r="AC90" s="46"/>
      <c r="AD90" s="46"/>
      <c r="AF90" s="415">
        <f>SUM(Q90,AD90,R90)/L90</f>
        <v>2.233407904548844</v>
      </c>
    </row>
    <row r="91" spans="1:32" s="402" customFormat="1" ht="15.75">
      <c r="A91" s="29" t="s">
        <v>1161</v>
      </c>
      <c r="B91" s="394" t="s">
        <v>356</v>
      </c>
      <c r="C91" s="395" t="s">
        <v>241</v>
      </c>
      <c r="D91" s="396" t="s">
        <v>242</v>
      </c>
      <c r="E91" s="395"/>
      <c r="F91" s="395">
        <v>229</v>
      </c>
      <c r="G91" s="397">
        <v>293</v>
      </c>
      <c r="H91" s="397">
        <v>221</v>
      </c>
      <c r="I91" s="397" t="e">
        <f>VLOOKUP(C91,'202310-202403出荷数total2403220951'!B:F,5,0)</f>
        <v>#N/A</v>
      </c>
      <c r="J91" s="397">
        <f>VLOOKUP(C91,'出荷数2307～2406total241008110618'!B:F,5,0)</f>
        <v>27</v>
      </c>
      <c r="K91" s="397" t="e">
        <f>VLOOKUP(C91,'出荷数2407-2506total250730101950'!B:F,5,0)</f>
        <v>#N/A</v>
      </c>
      <c r="L91" s="397" t="e">
        <f>VLOOKUP(C:C,total260724105509!B:F,5,0)</f>
        <v>#N/A</v>
      </c>
      <c r="M91" s="398"/>
      <c r="N91" s="397"/>
      <c r="O91" s="397" t="e">
        <f>L91/12*5</f>
        <v>#N/A</v>
      </c>
      <c r="P91" s="397"/>
      <c r="Q91" s="397">
        <f>IFERROR(VLOOKUP(C91,在庫貼り付け!B:C,2,0),0)</f>
        <v>0</v>
      </c>
      <c r="R91" s="397">
        <f>IFERROR(VLOOKUP(C91,入荷予定貼り付け!B:C,2,0),0)</f>
        <v>0</v>
      </c>
      <c r="S91" s="429"/>
      <c r="T91" s="399">
        <v>0</v>
      </c>
      <c r="U91" s="44">
        <f>IFERROR(VLOOKUP(C91,確保貼り付け!N:O,2,0),0)</f>
        <v>0</v>
      </c>
      <c r="V91" s="44">
        <f>IFERROR(VLOOKUP(C91,確保貼り付け!J:L,3,0),0)</f>
        <v>0</v>
      </c>
      <c r="W91" s="439">
        <f t="shared" si="2"/>
        <v>0</v>
      </c>
      <c r="X91" s="45">
        <f t="shared" si="3"/>
        <v>0</v>
      </c>
      <c r="Y91" s="45">
        <f>SUM(Q91+R91+T91)-U91-T91</f>
        <v>0</v>
      </c>
      <c r="Z91" s="399" t="e">
        <f>Y91-O91</f>
        <v>#N/A</v>
      </c>
      <c r="AA91" s="400" t="e">
        <f>L91/SUM(Q91)</f>
        <v>#N/A</v>
      </c>
      <c r="AB91" s="190"/>
      <c r="AC91" s="401"/>
      <c r="AD91" s="401"/>
      <c r="AF91" s="417" t="e">
        <f>SUM(Q91,AD91,R91)/L91</f>
        <v>#N/A</v>
      </c>
    </row>
    <row r="92" spans="1:32">
      <c r="A92" s="29" t="s">
        <v>1162</v>
      </c>
      <c r="B92" s="30" t="s">
        <v>356</v>
      </c>
      <c r="C92" s="6" t="s">
        <v>51</v>
      </c>
      <c r="D92" s="20" t="s">
        <v>52</v>
      </c>
      <c r="E92" s="19"/>
      <c r="F92" s="19">
        <v>5984</v>
      </c>
      <c r="G92" s="21">
        <v>5894</v>
      </c>
      <c r="H92" s="21">
        <v>7752</v>
      </c>
      <c r="I92" s="213">
        <f>VLOOKUP(C92,'202310-202403出荷数total2403220951'!B:F,5,0)</f>
        <v>5083</v>
      </c>
      <c r="J92" s="203">
        <f>VLOOKUP(C92,'出荷数2307～2406total241008110618'!B:F,5,0)</f>
        <v>7615</v>
      </c>
      <c r="K92" s="214">
        <f>VLOOKUP(C92,'出荷数2407-2506total250730101950'!B:F,5,0)</f>
        <v>3740</v>
      </c>
      <c r="L92" s="203">
        <f>VLOOKUP(C:C,total260724105509!B:F,5,0)</f>
        <v>1810</v>
      </c>
      <c r="M92" s="392"/>
      <c r="N92" s="8"/>
      <c r="O92" s="21">
        <f>L92/12*5</f>
        <v>754.16666666666674</v>
      </c>
      <c r="P92" s="21"/>
      <c r="Q92" s="44">
        <f>IFERROR(VLOOKUP(C92,在庫貼り付け!B:C,2,0),0)</f>
        <v>4117</v>
      </c>
      <c r="R92" s="44">
        <f>IFERROR(VLOOKUP(C92,入荷予定貼り付け!B:C,2,0),0)</f>
        <v>0</v>
      </c>
      <c r="S92" s="428"/>
      <c r="T92" s="45">
        <v>0</v>
      </c>
      <c r="U92" s="44">
        <f>IFERROR(VLOOKUP(C92,確保貼り付け!N:O,2,0),0)</f>
        <v>0</v>
      </c>
      <c r="V92" s="44">
        <f>IFERROR(VLOOKUP(C92,確保貼り付け!J:L,3,0),0)</f>
        <v>0</v>
      </c>
      <c r="W92" s="439">
        <f t="shared" si="2"/>
        <v>0</v>
      </c>
      <c r="X92" s="45">
        <f t="shared" si="3"/>
        <v>0</v>
      </c>
      <c r="Y92" s="45">
        <f>SUM(Q92+R92+T92)-U92-T92</f>
        <v>4117</v>
      </c>
      <c r="Z92" s="45">
        <f>Y92-O92</f>
        <v>3362.833333333333</v>
      </c>
      <c r="AA92" s="41">
        <f>L92/SUM(Q92)</f>
        <v>0.43964051493806172</v>
      </c>
      <c r="AB92" s="190"/>
      <c r="AC92" s="46"/>
      <c r="AD92" s="46"/>
      <c r="AF92" s="415">
        <f>SUM(Q92,AD92,R92)/L92</f>
        <v>2.2745856353591161</v>
      </c>
    </row>
    <row r="93" spans="1:32">
      <c r="A93" s="29" t="s">
        <v>1163</v>
      </c>
      <c r="B93" s="30" t="s">
        <v>356</v>
      </c>
      <c r="C93" s="6" t="s">
        <v>102</v>
      </c>
      <c r="D93" s="20" t="s">
        <v>101</v>
      </c>
      <c r="E93" s="19" t="s">
        <v>93</v>
      </c>
      <c r="F93" s="19">
        <v>6188</v>
      </c>
      <c r="G93" s="21">
        <v>5369</v>
      </c>
      <c r="H93" s="21">
        <v>4487</v>
      </c>
      <c r="I93" s="8">
        <f>VLOOKUP(C93,'202310-202403出荷数total2403220951'!B:F,5,0)</f>
        <v>1851</v>
      </c>
      <c r="J93" s="203">
        <f>VLOOKUP(C93,'出荷数2307～2406total241008110618'!B:F,5,0)</f>
        <v>3604</v>
      </c>
      <c r="K93" s="214">
        <f>VLOOKUP(C93,'出荷数2407-2506total250730101950'!B:F,5,0)</f>
        <v>3966</v>
      </c>
      <c r="L93" s="203">
        <f>VLOOKUP(C:C,total260724105509!B:F,5,0)</f>
        <v>3908</v>
      </c>
      <c r="M93" s="392"/>
      <c r="N93" s="213">
        <v>1600</v>
      </c>
      <c r="O93" s="211">
        <v>1600</v>
      </c>
      <c r="P93" s="211"/>
      <c r="Q93" s="44">
        <f>IFERROR(VLOOKUP(C93,在庫貼り付け!B:C,2,0),0)</f>
        <v>1784</v>
      </c>
      <c r="R93" s="44">
        <f>IFERROR(VLOOKUP(C93,入荷予定貼り付け!B:C,2,0),0)</f>
        <v>0</v>
      </c>
      <c r="S93" s="428"/>
      <c r="T93" s="45">
        <v>0</v>
      </c>
      <c r="U93" s="44">
        <f>IFERROR(VLOOKUP(C93,確保貼り付け!N:O,2,0),0)</f>
        <v>0</v>
      </c>
      <c r="V93" s="44">
        <f>IFERROR(VLOOKUP(C93,確保貼り付け!J:L,3,0),0)</f>
        <v>0</v>
      </c>
      <c r="W93" s="439">
        <f t="shared" si="2"/>
        <v>0</v>
      </c>
      <c r="X93" s="45">
        <f t="shared" si="3"/>
        <v>0</v>
      </c>
      <c r="Y93" s="45">
        <f>SUM(Q93+R93+T93)-U93-T93</f>
        <v>1784</v>
      </c>
      <c r="Z93" s="45">
        <f>Y93-O93</f>
        <v>184</v>
      </c>
      <c r="AA93" s="41">
        <f>L93/SUM(Q93)</f>
        <v>2.1905829596412558</v>
      </c>
      <c r="AB93" s="190"/>
      <c r="AC93" s="46"/>
      <c r="AD93" s="46"/>
      <c r="AF93" s="415">
        <f>SUM(Q93,AD93,R93)/L93</f>
        <v>0.45649948822927328</v>
      </c>
    </row>
    <row r="94" spans="1:32">
      <c r="A94" s="29" t="s">
        <v>1164</v>
      </c>
      <c r="B94" s="30" t="s">
        <v>356</v>
      </c>
      <c r="C94" s="6" t="s">
        <v>75</v>
      </c>
      <c r="D94" s="20" t="s">
        <v>76</v>
      </c>
      <c r="E94" s="19"/>
      <c r="F94" s="19">
        <v>3247</v>
      </c>
      <c r="G94" s="21">
        <v>4123</v>
      </c>
      <c r="H94" s="21">
        <v>3244</v>
      </c>
      <c r="I94" s="8">
        <f>VLOOKUP(C94,'202310-202403出荷数total2403220951'!B:F,5,0)</f>
        <v>1725</v>
      </c>
      <c r="J94" s="203">
        <f>VLOOKUP(C94,'出荷数2307～2406total241008110618'!B:F,5,0)</f>
        <v>3316</v>
      </c>
      <c r="K94" s="214">
        <f>VLOOKUP(C94,'出荷数2407-2506total250730101950'!B:F,5,0)</f>
        <v>3616</v>
      </c>
      <c r="L94" s="203">
        <f>VLOOKUP(C:C,total260724105509!B:F,5,0)</f>
        <v>2366</v>
      </c>
      <c r="M94" s="392"/>
      <c r="N94" s="8"/>
      <c r="O94" s="21">
        <f>L94/12*5</f>
        <v>985.83333333333326</v>
      </c>
      <c r="P94" s="21"/>
      <c r="Q94" s="44">
        <f>IFERROR(VLOOKUP(C94,在庫貼り付け!B:C,2,0),0)</f>
        <v>2483</v>
      </c>
      <c r="R94" s="44">
        <f>IFERROR(VLOOKUP(C94,入荷予定貼り付け!B:C,2,0),0)</f>
        <v>0</v>
      </c>
      <c r="S94" s="428"/>
      <c r="T94" s="45">
        <v>0</v>
      </c>
      <c r="U94" s="44">
        <f>IFERROR(VLOOKUP(C94,確保貼り付け!N:O,2,0),0)</f>
        <v>0</v>
      </c>
      <c r="V94" s="44">
        <f>IFERROR(VLOOKUP(C94,確保貼り付け!J:L,3,0),0)</f>
        <v>0</v>
      </c>
      <c r="W94" s="439">
        <f t="shared" si="2"/>
        <v>0</v>
      </c>
      <c r="X94" s="45">
        <f t="shared" si="3"/>
        <v>0</v>
      </c>
      <c r="Y94" s="45">
        <f>SUM(Q94+R94+T94)-U94-T94</f>
        <v>2483</v>
      </c>
      <c r="Z94" s="45">
        <f>Y94-O94</f>
        <v>1497.1666666666667</v>
      </c>
      <c r="AA94" s="41">
        <f>L94/SUM(Q94)</f>
        <v>0.95287958115183247</v>
      </c>
      <c r="AB94" s="190"/>
      <c r="AC94" s="46"/>
      <c r="AD94" s="46"/>
      <c r="AF94" s="415">
        <f>SUM(Q94,AD94,R94)/L94</f>
        <v>1.0494505494505495</v>
      </c>
    </row>
    <row r="95" spans="1:32">
      <c r="A95" s="29" t="s">
        <v>1165</v>
      </c>
      <c r="B95" s="30" t="s">
        <v>356</v>
      </c>
      <c r="C95" s="6" t="s">
        <v>180</v>
      </c>
      <c r="D95" s="20" t="s">
        <v>181</v>
      </c>
      <c r="E95" s="19"/>
      <c r="F95" s="19">
        <v>4027</v>
      </c>
      <c r="G95" s="21">
        <v>3846</v>
      </c>
      <c r="H95" s="21">
        <v>5435</v>
      </c>
      <c r="I95" s="8">
        <f>VLOOKUP(C95,'202310-202403出荷数total2403220951'!B:F,5,0)</f>
        <v>2023</v>
      </c>
      <c r="J95" s="203">
        <f>VLOOKUP(C95,'出荷数2307～2406total241008110618'!B:F,5,0)</f>
        <v>2304</v>
      </c>
      <c r="K95" s="214">
        <f>VLOOKUP(C95,'出荷数2407-2506total250730101950'!B:F,5,0)</f>
        <v>1685</v>
      </c>
      <c r="L95" s="203">
        <f>VLOOKUP(C:C,total260724105509!B:F,5,0)</f>
        <v>2409</v>
      </c>
      <c r="M95" s="392"/>
      <c r="N95" s="8"/>
      <c r="O95" s="21">
        <f>L95/12*5</f>
        <v>1003.75</v>
      </c>
      <c r="P95" s="21"/>
      <c r="Q95" s="44">
        <f>IFERROR(VLOOKUP(C95,在庫貼り付け!B:C,2,0),0)</f>
        <v>2138</v>
      </c>
      <c r="R95" s="44">
        <f>IFERROR(VLOOKUP(C95,入荷予定貼り付け!B:C,2,0),0)</f>
        <v>0</v>
      </c>
      <c r="S95" s="428"/>
      <c r="T95" s="45">
        <v>0</v>
      </c>
      <c r="U95" s="44">
        <f>IFERROR(VLOOKUP(C95,確保貼り付け!N:O,2,0),0)</f>
        <v>0</v>
      </c>
      <c r="V95" s="44">
        <f>IFERROR(VLOOKUP(C95,確保貼り付け!J:L,3,0),0)</f>
        <v>0</v>
      </c>
      <c r="W95" s="439">
        <f t="shared" si="2"/>
        <v>0</v>
      </c>
      <c r="X95" s="45">
        <f t="shared" si="3"/>
        <v>0</v>
      </c>
      <c r="Y95" s="45">
        <f>SUM(Q95+R95+T95)-U95-T95</f>
        <v>2138</v>
      </c>
      <c r="Z95" s="45">
        <f>Y95-O95</f>
        <v>1134.25</v>
      </c>
      <c r="AA95" s="41">
        <f>L95/SUM(Q95)</f>
        <v>1.1267539756782039</v>
      </c>
      <c r="AB95" s="190"/>
      <c r="AC95" s="46"/>
      <c r="AD95" s="46"/>
      <c r="AF95" s="415">
        <f>SUM(Q95,AD95,R95)/L95</f>
        <v>0.88750518887505192</v>
      </c>
    </row>
    <row r="96" spans="1:32">
      <c r="A96" s="29" t="s">
        <v>1166</v>
      </c>
      <c r="B96" s="30" t="s">
        <v>356</v>
      </c>
      <c r="C96" s="7" t="s">
        <v>1005</v>
      </c>
      <c r="D96" s="20" t="s">
        <v>1261</v>
      </c>
      <c r="E96" s="19" t="s">
        <v>212</v>
      </c>
      <c r="F96" s="19">
        <v>1488</v>
      </c>
      <c r="G96" s="21">
        <v>1122</v>
      </c>
      <c r="H96" s="21">
        <v>685</v>
      </c>
      <c r="I96" s="8">
        <f>VLOOKUP(C96,'202310-202403出荷数total2403220951'!B:F,5,0)</f>
        <v>95</v>
      </c>
      <c r="J96" s="203">
        <f>VLOOKUP(C96,'出荷数2307～2406total241008110618'!B:F,5,0)</f>
        <v>192</v>
      </c>
      <c r="K96" s="214">
        <f>VLOOKUP(C96,'出荷数2407-2506total250730101950'!B:F,5,0)</f>
        <v>25</v>
      </c>
      <c r="L96" s="203">
        <f>VLOOKUP(C:C,total260724105509!B:F,5,0)</f>
        <v>4</v>
      </c>
      <c r="M96" s="392"/>
      <c r="N96" s="8"/>
      <c r="O96" s="21">
        <f>L96/12*5</f>
        <v>1.6666666666666665</v>
      </c>
      <c r="P96" s="21"/>
      <c r="Q96" s="44">
        <f>IFERROR(VLOOKUP(C96,在庫貼り付け!B:C,2,0),0)</f>
        <v>407</v>
      </c>
      <c r="R96" s="44">
        <f>IFERROR(VLOOKUP(C96,入荷予定貼り付け!B:C,2,0),0)</f>
        <v>0</v>
      </c>
      <c r="S96" s="428"/>
      <c r="T96" s="45">
        <v>0</v>
      </c>
      <c r="U96" s="44">
        <f>IFERROR(VLOOKUP(C96,確保貼り付け!N:O,2,0),0)</f>
        <v>0</v>
      </c>
      <c r="V96" s="44">
        <f>IFERROR(VLOOKUP(C96,確保貼り付け!J:L,3,0),0)</f>
        <v>0</v>
      </c>
      <c r="W96" s="439">
        <f t="shared" si="2"/>
        <v>0</v>
      </c>
      <c r="X96" s="45">
        <f t="shared" si="3"/>
        <v>0</v>
      </c>
      <c r="Y96" s="45">
        <f>SUM(Q96+R96+T96)-U96-T96</f>
        <v>407</v>
      </c>
      <c r="Z96" s="45">
        <f>Y96-O96</f>
        <v>405.33333333333331</v>
      </c>
      <c r="AA96" s="41">
        <f>L96/SUM(Q96)</f>
        <v>9.8280098280098278E-3</v>
      </c>
      <c r="AB96" s="190"/>
      <c r="AC96" s="46"/>
      <c r="AD96" s="46"/>
      <c r="AF96" s="415">
        <f>SUM(Q96,AD96,R96)/L96</f>
        <v>101.75</v>
      </c>
    </row>
    <row r="97" spans="1:33">
      <c r="A97" s="29" t="s">
        <v>1168</v>
      </c>
      <c r="B97" s="30" t="s">
        <v>356</v>
      </c>
      <c r="C97" s="6" t="s">
        <v>49</v>
      </c>
      <c r="D97" s="20" t="s">
        <v>50</v>
      </c>
      <c r="E97" s="19"/>
      <c r="F97" s="19">
        <v>7</v>
      </c>
      <c r="G97" s="21">
        <v>2715</v>
      </c>
      <c r="H97" s="21">
        <v>6245</v>
      </c>
      <c r="I97" s="8">
        <f>VLOOKUP(C97,'202310-202403出荷数total2403220951'!B:F,5,0)</f>
        <v>2605</v>
      </c>
      <c r="J97" s="203">
        <f>VLOOKUP(C97,'出荷数2307～2406total241008110618'!B:F,5,0)</f>
        <v>4562</v>
      </c>
      <c r="K97" s="214">
        <f>VLOOKUP(C97,'出荷数2407-2506total250730101950'!B:F,5,0)</f>
        <v>5020</v>
      </c>
      <c r="L97" s="203">
        <f>VLOOKUP(C:C,total260724105509!B:F,5,0)</f>
        <v>3028</v>
      </c>
      <c r="M97" s="392"/>
      <c r="N97" s="8"/>
      <c r="O97" s="21">
        <f>L97/12*5</f>
        <v>1261.6666666666667</v>
      </c>
      <c r="P97" s="21"/>
      <c r="Q97" s="44">
        <f>IFERROR(VLOOKUP(C97,在庫貼り付け!B:C,2,0),0)</f>
        <v>7732</v>
      </c>
      <c r="R97" s="44">
        <f>IFERROR(VLOOKUP(C97,入荷予定貼り付け!B:C,2,0),0)</f>
        <v>0</v>
      </c>
      <c r="S97" s="428"/>
      <c r="T97" s="45">
        <v>1000</v>
      </c>
      <c r="U97" s="44">
        <f>IFERROR(VLOOKUP(C97,確保貼り付け!N:O,2,0),0)</f>
        <v>0</v>
      </c>
      <c r="V97" s="44">
        <f>IFERROR(VLOOKUP(C97,確保貼り付け!J:L,3,0),0)</f>
        <v>0</v>
      </c>
      <c r="W97" s="439">
        <f t="shared" si="2"/>
        <v>1000</v>
      </c>
      <c r="X97" s="45">
        <f t="shared" si="3"/>
        <v>1000</v>
      </c>
      <c r="Y97" s="45">
        <f>SUM(Q97+R97+T97)-U97-T97</f>
        <v>7732</v>
      </c>
      <c r="Z97" s="45">
        <f>Y97-O97</f>
        <v>6470.333333333333</v>
      </c>
      <c r="AA97" s="41">
        <f>L97/SUM(Q97)</f>
        <v>0.39161924469736159</v>
      </c>
      <c r="AB97" s="8"/>
      <c r="AC97" s="12"/>
      <c r="AD97" s="12"/>
      <c r="AF97" s="415">
        <f>SUM(Q97,AD97,R97)/L97</f>
        <v>2.5535006605019817</v>
      </c>
    </row>
    <row r="98" spans="1:33">
      <c r="A98" s="29" t="s">
        <v>1169</v>
      </c>
      <c r="B98" s="30" t="s">
        <v>356</v>
      </c>
      <c r="C98" s="6" t="s">
        <v>89</v>
      </c>
      <c r="D98" s="20" t="s">
        <v>90</v>
      </c>
      <c r="E98" s="19" t="s">
        <v>85</v>
      </c>
      <c r="F98" s="19">
        <v>9483</v>
      </c>
      <c r="G98" s="21">
        <v>8523</v>
      </c>
      <c r="H98" s="21">
        <v>5311</v>
      </c>
      <c r="I98" s="8">
        <f>VLOOKUP(C98,'202310-202403出荷数total2403220951'!B:F,5,0)</f>
        <v>2135</v>
      </c>
      <c r="J98" s="203">
        <f>VLOOKUP(C98,'出荷数2307～2406total241008110618'!B:F,5,0)</f>
        <v>4055</v>
      </c>
      <c r="K98" s="214">
        <f>VLOOKUP(C98,'出荷数2407-2506total250730101950'!B:F,5,0)</f>
        <v>3388</v>
      </c>
      <c r="L98" s="203">
        <f>VLOOKUP(C:C,total260724105509!B:F,5,0)</f>
        <v>5062</v>
      </c>
      <c r="M98" s="392"/>
      <c r="N98" s="8"/>
      <c r="O98" s="21">
        <f>L98/12*5</f>
        <v>2109.1666666666665</v>
      </c>
      <c r="P98" s="21"/>
      <c r="Q98" s="44">
        <f>IFERROR(VLOOKUP(C98,在庫貼り付け!B:C,2,0),0)</f>
        <v>3235</v>
      </c>
      <c r="R98" s="44">
        <f>IFERROR(VLOOKUP(C98,入荷予定貼り付け!B:C,2,0),0)</f>
        <v>0</v>
      </c>
      <c r="S98" s="428"/>
      <c r="T98" s="45">
        <v>0</v>
      </c>
      <c r="U98" s="44">
        <f>IFERROR(VLOOKUP(C98,確保貼り付け!N:O,2,0),0)</f>
        <v>0</v>
      </c>
      <c r="V98" s="44">
        <f>IFERROR(VLOOKUP(C98,確保貼り付け!J:L,3,0),0)</f>
        <v>0</v>
      </c>
      <c r="W98" s="439">
        <f t="shared" si="2"/>
        <v>0</v>
      </c>
      <c r="X98" s="45">
        <f t="shared" si="3"/>
        <v>0</v>
      </c>
      <c r="Y98" s="45">
        <f>SUM(Q98+R98+T98)-U98-T98</f>
        <v>3235</v>
      </c>
      <c r="Z98" s="45">
        <f>Y98-O98</f>
        <v>1125.8333333333335</v>
      </c>
      <c r="AA98" s="41">
        <f>L98/SUM(Q98)</f>
        <v>1.5647604327666151</v>
      </c>
      <c r="AB98" s="190"/>
      <c r="AC98" s="46"/>
      <c r="AD98" s="46"/>
      <c r="AF98" s="415">
        <f>SUM(Q98,AD98,R98)/L98</f>
        <v>0.63907546424338202</v>
      </c>
    </row>
    <row r="99" spans="1:33">
      <c r="A99" s="29" t="s">
        <v>1170</v>
      </c>
      <c r="B99" s="30" t="s">
        <v>356</v>
      </c>
      <c r="C99" s="7" t="s">
        <v>199</v>
      </c>
      <c r="D99" s="20" t="s">
        <v>200</v>
      </c>
      <c r="E99" s="19"/>
      <c r="F99" s="19">
        <v>13106</v>
      </c>
      <c r="G99" s="21">
        <v>11313</v>
      </c>
      <c r="H99" s="21">
        <v>9842</v>
      </c>
      <c r="I99" s="213">
        <f>VLOOKUP(C99,'202310-202403出荷数total2403220951'!B:F,5,0)</f>
        <v>6655</v>
      </c>
      <c r="J99" s="203">
        <f>VLOOKUP(C99,'出荷数2307～2406total241008110618'!B:F,5,0)</f>
        <v>9437</v>
      </c>
      <c r="K99" s="214">
        <f>VLOOKUP(C99,'出荷数2407-2506total250730101950'!B:F,5,0)</f>
        <v>8604</v>
      </c>
      <c r="L99" s="203">
        <f>VLOOKUP(C:C,total260724105509!B:F,5,0)</f>
        <v>7231</v>
      </c>
      <c r="M99" s="392"/>
      <c r="N99" s="8"/>
      <c r="O99" s="21">
        <f>L99/12*5</f>
        <v>3012.916666666667</v>
      </c>
      <c r="P99" s="21"/>
      <c r="Q99" s="44">
        <f>IFERROR(VLOOKUP(C99,在庫貼り付け!B:C,2,0),0)</f>
        <v>7071</v>
      </c>
      <c r="R99" s="44">
        <f>IFERROR(VLOOKUP(C99,入荷予定貼り付け!B:C,2,0),0)</f>
        <v>0</v>
      </c>
      <c r="S99" s="428"/>
      <c r="T99" s="45">
        <v>500</v>
      </c>
      <c r="U99" s="44">
        <f>IFERROR(VLOOKUP(C99,確保貼り付け!N:O,2,0),0)</f>
        <v>100</v>
      </c>
      <c r="V99" s="44">
        <f>IFERROR(VLOOKUP(C99,確保貼り付け!J:L,3,0),0)</f>
        <v>0</v>
      </c>
      <c r="W99" s="439">
        <f t="shared" si="2"/>
        <v>400</v>
      </c>
      <c r="X99" s="45">
        <f t="shared" si="3"/>
        <v>400</v>
      </c>
      <c r="Y99" s="45">
        <f>SUM(Q99+R99+T99)-U99-T99</f>
        <v>6971</v>
      </c>
      <c r="Z99" s="45">
        <f>Y99-O99</f>
        <v>3958.083333333333</v>
      </c>
      <c r="AA99" s="41">
        <f>L99/SUM(Q99)</f>
        <v>1.02262763399802</v>
      </c>
      <c r="AB99" s="411"/>
      <c r="AC99" s="250"/>
      <c r="AD99" s="250"/>
      <c r="AF99" s="415">
        <f>SUM(Q99,AD99,R99)/L99</f>
        <v>0.9778730466048956</v>
      </c>
    </row>
    <row r="100" spans="1:33">
      <c r="A100" s="29" t="s">
        <v>1171</v>
      </c>
      <c r="B100" s="30" t="s">
        <v>356</v>
      </c>
      <c r="C100" s="6" t="s">
        <v>148</v>
      </c>
      <c r="D100" s="20" t="s">
        <v>149</v>
      </c>
      <c r="E100" s="19" t="s">
        <v>2743</v>
      </c>
      <c r="F100" s="19">
        <v>14630</v>
      </c>
      <c r="G100" s="21">
        <v>14283</v>
      </c>
      <c r="H100" s="21">
        <v>12589</v>
      </c>
      <c r="I100" s="8">
        <f>VLOOKUP(C100,'202310-202403出荷数total2403220951'!B:F,5,0)</f>
        <v>3291</v>
      </c>
      <c r="J100" s="203">
        <f>VLOOKUP(C100,'出荷数2307～2406total241008110618'!B:F,5,0)</f>
        <v>7501</v>
      </c>
      <c r="K100" s="214">
        <f>VLOOKUP(C100,'出荷数2407-2506total250730101950'!B:F,5,0)</f>
        <v>8163</v>
      </c>
      <c r="L100" s="203">
        <f>VLOOKUP(C:C,total260724105509!B:F,5,0)</f>
        <v>6323</v>
      </c>
      <c r="M100" s="392"/>
      <c r="N100" s="8"/>
      <c r="O100" s="21">
        <f>L100/12*5</f>
        <v>2634.583333333333</v>
      </c>
      <c r="P100" s="21"/>
      <c r="Q100" s="44">
        <f>IFERROR(VLOOKUP(C100,在庫貼り付け!B:C,2,0),0)</f>
        <v>4318</v>
      </c>
      <c r="R100" s="44">
        <f>IFERROR(VLOOKUP(C100,入荷予定貼り付け!B:C,2,0),0)</f>
        <v>0</v>
      </c>
      <c r="S100" s="428"/>
      <c r="T100" s="45">
        <v>3622</v>
      </c>
      <c r="U100" s="44">
        <f>IFERROR(VLOOKUP(C100,確保貼り付け!N:O,2,0),0)</f>
        <v>1452</v>
      </c>
      <c r="V100" s="44">
        <f>IFERROR(VLOOKUP(C100,確保貼り付け!J:L,3,0),0)</f>
        <v>0</v>
      </c>
      <c r="W100" s="439">
        <f t="shared" si="2"/>
        <v>2170</v>
      </c>
      <c r="X100" s="45">
        <f t="shared" si="3"/>
        <v>2170</v>
      </c>
      <c r="Y100" s="45">
        <f>SUM(Q100+R100+T100)-U100-T100</f>
        <v>2866</v>
      </c>
      <c r="Z100" s="45">
        <f>Y100-O100</f>
        <v>231.41666666666697</v>
      </c>
      <c r="AA100" s="41">
        <f>L100/SUM(Q100)</f>
        <v>1.4643353404353867</v>
      </c>
      <c r="AB100" s="190"/>
      <c r="AC100" s="46"/>
      <c r="AD100" s="46"/>
      <c r="AF100" s="415">
        <f>SUM(Q100,AD100,R100)/L100</f>
        <v>0.68290368495967102</v>
      </c>
    </row>
    <row r="101" spans="1:33" ht="23.45" customHeight="1">
      <c r="A101" s="29" t="s">
        <v>1172</v>
      </c>
      <c r="B101" s="30" t="s">
        <v>356</v>
      </c>
      <c r="C101" s="6" t="s">
        <v>2899</v>
      </c>
      <c r="D101" s="20" t="s">
        <v>78</v>
      </c>
      <c r="E101" s="19"/>
      <c r="F101" s="19">
        <v>3989</v>
      </c>
      <c r="G101" s="21">
        <v>5436</v>
      </c>
      <c r="H101" s="21">
        <v>4891</v>
      </c>
      <c r="I101" s="213">
        <f>VLOOKUP(C101,'202310-202403出荷数total2403220951'!B:F,5,0)</f>
        <v>2737</v>
      </c>
      <c r="J101" s="203">
        <f>VLOOKUP(C101,'出荷数2307～2406total241008110618'!B:F,5,0)</f>
        <v>5560</v>
      </c>
      <c r="K101" s="214">
        <f>VLOOKUP(C101,'出荷数2407-2506total250730101950'!B:F,5,0)</f>
        <v>5938</v>
      </c>
      <c r="L101" s="203">
        <f>VLOOKUP(C:C,total260724105509!B:F,5,0)</f>
        <v>4504</v>
      </c>
      <c r="M101" s="392"/>
      <c r="N101" s="8"/>
      <c r="O101" s="21">
        <f>L101/12*5</f>
        <v>1876.6666666666665</v>
      </c>
      <c r="P101" s="21"/>
      <c r="Q101" s="44">
        <f>IFERROR(VLOOKUP(C101,在庫貼り付け!B:C,2,0),0)</f>
        <v>3659</v>
      </c>
      <c r="R101" s="44">
        <f>IFERROR(VLOOKUP(C101,入荷予定貼り付け!B:C,2,0),0)</f>
        <v>0</v>
      </c>
      <c r="S101" s="428"/>
      <c r="T101" s="45">
        <v>0</v>
      </c>
      <c r="U101" s="44">
        <f>IFERROR(VLOOKUP(C101,確保貼り付け!N:O,2,0),0)</f>
        <v>0</v>
      </c>
      <c r="V101" s="44">
        <f>IFERROR(VLOOKUP(C101,確保貼り付け!J:L,3,0),0)</f>
        <v>0</v>
      </c>
      <c r="W101" s="439">
        <f t="shared" si="2"/>
        <v>0</v>
      </c>
      <c r="X101" s="45">
        <f t="shared" si="3"/>
        <v>0</v>
      </c>
      <c r="Y101" s="45">
        <f>SUM(Q101+R101+T101)-U101-T101</f>
        <v>3659</v>
      </c>
      <c r="Z101" s="45">
        <f>Y101-O101</f>
        <v>1782.3333333333335</v>
      </c>
      <c r="AA101" s="41">
        <f>L101/SUM(Q101)</f>
        <v>1.2309374145941514</v>
      </c>
      <c r="AB101" s="190"/>
      <c r="AC101" s="46"/>
      <c r="AD101" s="46"/>
      <c r="AF101" s="415">
        <f>SUM(Q101,AD101,R101)/L101</f>
        <v>0.81238898756660749</v>
      </c>
    </row>
    <row r="102" spans="1:33">
      <c r="A102" s="29" t="s">
        <v>1174</v>
      </c>
      <c r="B102" s="30" t="s">
        <v>356</v>
      </c>
      <c r="C102" s="6" t="s">
        <v>131</v>
      </c>
      <c r="D102" s="20" t="s">
        <v>132</v>
      </c>
      <c r="E102" s="19" t="s">
        <v>133</v>
      </c>
      <c r="F102" s="19">
        <v>8130</v>
      </c>
      <c r="G102" s="21">
        <v>8476</v>
      </c>
      <c r="H102" s="21">
        <v>4956</v>
      </c>
      <c r="I102" s="213">
        <f>VLOOKUP(C102,'202310-202403出荷数total2403220951'!B:F,5,0)</f>
        <v>3144</v>
      </c>
      <c r="J102" s="203">
        <f>VLOOKUP(C102,'出荷数2307～2406total241008110618'!B:F,5,0)</f>
        <v>5322</v>
      </c>
      <c r="K102" s="214">
        <f>VLOOKUP(C102,'出荷数2407-2506total250730101950'!B:F,5,0)</f>
        <v>4837</v>
      </c>
      <c r="L102" s="203">
        <f>VLOOKUP(C:C,total260724105509!B:F,5,0)</f>
        <v>5329</v>
      </c>
      <c r="M102" s="392"/>
      <c r="N102" s="8"/>
      <c r="O102" s="21">
        <f>L102/12*5</f>
        <v>2220.4166666666665</v>
      </c>
      <c r="P102" s="21"/>
      <c r="Q102" s="44">
        <f>IFERROR(VLOOKUP(C102,在庫貼り付け!B:C,2,0),0)</f>
        <v>4583</v>
      </c>
      <c r="R102" s="44">
        <f>IFERROR(VLOOKUP(C102,入荷予定貼り付け!B:C,2,0),0)</f>
        <v>0</v>
      </c>
      <c r="S102" s="428"/>
      <c r="T102" s="45">
        <v>100</v>
      </c>
      <c r="U102" s="44">
        <f>IFERROR(VLOOKUP(C102,確保貼り付け!N:O,2,0),0)</f>
        <v>100</v>
      </c>
      <c r="V102" s="44">
        <f>IFERROR(VLOOKUP(C102,確保貼り付け!J:L,3,0),0)</f>
        <v>0</v>
      </c>
      <c r="W102" s="439">
        <f t="shared" si="2"/>
        <v>0</v>
      </c>
      <c r="X102" s="45">
        <f t="shared" si="3"/>
        <v>0</v>
      </c>
      <c r="Y102" s="45">
        <f>SUM(Q102+R102+T102)-U102-T102</f>
        <v>4483</v>
      </c>
      <c r="Z102" s="45">
        <f>Y102-O102</f>
        <v>2262.5833333333335</v>
      </c>
      <c r="AA102" s="41">
        <f>L102/SUM(Q102)</f>
        <v>1.1627754745799694</v>
      </c>
      <c r="AB102" s="190"/>
      <c r="AC102" s="46"/>
      <c r="AD102" s="46"/>
      <c r="AF102" s="415">
        <f>SUM(Q102,AD102,R102)/L102</f>
        <v>0.86001125914805776</v>
      </c>
    </row>
    <row r="103" spans="1:33">
      <c r="A103" s="29" t="s">
        <v>1175</v>
      </c>
      <c r="B103" s="30" t="s">
        <v>356</v>
      </c>
      <c r="C103" s="17" t="s">
        <v>112</v>
      </c>
      <c r="D103" s="24" t="s">
        <v>113</v>
      </c>
      <c r="E103" s="23"/>
      <c r="F103" s="19">
        <v>754</v>
      </c>
      <c r="G103" s="21">
        <v>9776</v>
      </c>
      <c r="H103" s="21">
        <v>489</v>
      </c>
      <c r="I103" s="8">
        <f>VLOOKUP(C103,'202310-202403出荷数total2403220951'!B:F,5,0)</f>
        <v>160</v>
      </c>
      <c r="J103" s="203">
        <f>VLOOKUP(C103,'出荷数2307～2406total241008110618'!B:F,5,0)</f>
        <v>476</v>
      </c>
      <c r="K103" s="214">
        <f>VLOOKUP(C103,'出荷数2407-2506total250730101950'!B:F,5,0)</f>
        <v>370</v>
      </c>
      <c r="L103" s="203">
        <f>VLOOKUP(C:C,total260724105509!B:F,5,0)</f>
        <v>736</v>
      </c>
      <c r="M103" s="392"/>
      <c r="N103" s="8"/>
      <c r="O103" s="21">
        <f>L103/12*5</f>
        <v>306.66666666666669</v>
      </c>
      <c r="P103" s="21"/>
      <c r="Q103" s="44">
        <f>IFERROR(VLOOKUP(C103,在庫貼り付け!B:C,2,0),0)</f>
        <v>8488</v>
      </c>
      <c r="R103" s="44">
        <f>IFERROR(VLOOKUP(C103,入荷予定貼り付け!B:C,2,0),0)</f>
        <v>0</v>
      </c>
      <c r="S103" s="428"/>
      <c r="T103" s="45">
        <v>300</v>
      </c>
      <c r="U103" s="44">
        <f>IFERROR(VLOOKUP(C103,確保貼り付け!N:O,2,0),0)</f>
        <v>0</v>
      </c>
      <c r="V103" s="44">
        <f>IFERROR(VLOOKUP(C103,確保貼り付け!J:L,3,0),0)</f>
        <v>300</v>
      </c>
      <c r="W103" s="439">
        <f t="shared" si="2"/>
        <v>0</v>
      </c>
      <c r="X103" s="45">
        <f t="shared" si="3"/>
        <v>0</v>
      </c>
      <c r="Y103" s="45">
        <f>SUM(Q103+R103+T103)-U103-T103</f>
        <v>8488</v>
      </c>
      <c r="Z103" s="45">
        <f>Y103-O103</f>
        <v>8181.333333333333</v>
      </c>
      <c r="AA103" s="41">
        <f>L103/SUM(Q103)</f>
        <v>8.6710650329877473E-2</v>
      </c>
      <c r="AB103" s="190"/>
      <c r="AC103" s="46"/>
      <c r="AD103" s="46"/>
      <c r="AF103" s="415">
        <f>SUM(Q103,AD103,R103)/L103</f>
        <v>11.532608695652174</v>
      </c>
    </row>
    <row r="104" spans="1:33">
      <c r="A104" s="29" t="s">
        <v>1176</v>
      </c>
      <c r="B104" s="30" t="s">
        <v>356</v>
      </c>
      <c r="C104" s="17" t="s">
        <v>4491</v>
      </c>
      <c r="D104" s="24" t="s">
        <v>4492</v>
      </c>
      <c r="E104" s="23"/>
      <c r="F104" s="19"/>
      <c r="G104" s="21"/>
      <c r="H104" s="21">
        <v>490</v>
      </c>
      <c r="I104" s="8" t="e">
        <f>VLOOKUP(C104,'202310-202403出荷数total2403220951'!B:F,5,0)</f>
        <v>#N/A</v>
      </c>
      <c r="J104" s="203" t="e">
        <f>VLOOKUP(C104,'出荷数2307～2406total241008110618'!B:F,5,0)</f>
        <v>#N/A</v>
      </c>
      <c r="K104" s="214" t="e">
        <f>VLOOKUP(C104,'出荷数2407-2506total250730101950'!B:F,5,0)</f>
        <v>#N/A</v>
      </c>
      <c r="L104" s="203">
        <f>VLOOKUP(C:C,total260724105509!B:F,5,0)</f>
        <v>105</v>
      </c>
      <c r="M104" s="392"/>
      <c r="N104" s="8"/>
      <c r="O104" s="21">
        <f>L104/12*5</f>
        <v>43.75</v>
      </c>
      <c r="P104" s="21"/>
      <c r="Q104" s="44">
        <f>IFERROR(VLOOKUP(C104,在庫貼り付け!B:C,2,0),0)</f>
        <v>6359</v>
      </c>
      <c r="R104" s="44">
        <f>IFERROR(VLOOKUP(C104,入荷予定貼り付け!B:C,2,0),0)</f>
        <v>0</v>
      </c>
      <c r="S104" s="428"/>
      <c r="T104" s="45">
        <v>0</v>
      </c>
      <c r="U104" s="44">
        <f>IFERROR(VLOOKUP(C104,確保貼り付け!N:O,2,0),0)</f>
        <v>0</v>
      </c>
      <c r="V104" s="44">
        <f>IFERROR(VLOOKUP(C104,確保貼り付け!J:L,3,0),0)</f>
        <v>0</v>
      </c>
      <c r="W104" s="439">
        <f t="shared" si="2"/>
        <v>0</v>
      </c>
      <c r="X104" s="45">
        <f t="shared" si="3"/>
        <v>0</v>
      </c>
      <c r="Y104" s="45">
        <f>SUM(Q104+R104+T104)-U104-T104</f>
        <v>6359</v>
      </c>
      <c r="Z104" s="45">
        <f>Y104-O104</f>
        <v>6315.25</v>
      </c>
      <c r="AA104" s="41">
        <f>L104/SUM(Q104)</f>
        <v>1.651203019342664E-2</v>
      </c>
      <c r="AB104" s="190"/>
      <c r="AC104" s="46"/>
      <c r="AD104" s="46"/>
      <c r="AF104" s="415">
        <f>SUM(Q104,AD104,R104)/L104</f>
        <v>60.561904761904763</v>
      </c>
    </row>
    <row r="105" spans="1:33">
      <c r="A105" s="29" t="s">
        <v>1177</v>
      </c>
      <c r="B105" s="30" t="s">
        <v>356</v>
      </c>
      <c r="C105" s="6" t="s">
        <v>100</v>
      </c>
      <c r="D105" s="20" t="s">
        <v>101</v>
      </c>
      <c r="E105" s="19" t="s">
        <v>85</v>
      </c>
      <c r="F105" s="19">
        <v>7814</v>
      </c>
      <c r="G105" s="21">
        <v>7684</v>
      </c>
      <c r="H105" s="21">
        <v>7018</v>
      </c>
      <c r="I105" s="8">
        <f>VLOOKUP(C105,'202310-202403出荷数total2403220951'!B:F,5,0)</f>
        <v>3238</v>
      </c>
      <c r="J105" s="203">
        <f>VLOOKUP(C105,'出荷数2307～2406total241008110618'!B:F,5,0)</f>
        <v>6522</v>
      </c>
      <c r="K105" s="214">
        <f>VLOOKUP(C105,'出荷数2407-2506total250730101950'!B:F,5,0)</f>
        <v>6203</v>
      </c>
      <c r="L105" s="203">
        <f>VLOOKUP(C:C,total260724105509!B:F,5,0)</f>
        <v>6390</v>
      </c>
      <c r="M105" s="392"/>
      <c r="N105" s="213"/>
      <c r="O105" s="21">
        <f>L105/12*5</f>
        <v>2662.5</v>
      </c>
      <c r="P105" s="21"/>
      <c r="Q105" s="44">
        <f>IFERROR(VLOOKUP(C105,在庫貼り付け!B:C,2,0),0)</f>
        <v>3501</v>
      </c>
      <c r="R105" s="44">
        <f>IFERROR(VLOOKUP(C105,入荷予定貼り付け!B:C,2,0),0)</f>
        <v>0</v>
      </c>
      <c r="S105" s="428"/>
      <c r="T105" s="45">
        <v>0</v>
      </c>
      <c r="U105" s="44">
        <f>IFERROR(VLOOKUP(C105,確保貼り付け!N:O,2,0),0)</f>
        <v>0</v>
      </c>
      <c r="V105" s="44">
        <f>IFERROR(VLOOKUP(C105,確保貼り付け!J:L,3,0),0)</f>
        <v>0</v>
      </c>
      <c r="W105" s="439">
        <f t="shared" si="2"/>
        <v>0</v>
      </c>
      <c r="X105" s="45">
        <f t="shared" si="3"/>
        <v>0</v>
      </c>
      <c r="Y105" s="45">
        <f>SUM(Q105+R105+T105)-U105-T105</f>
        <v>3501</v>
      </c>
      <c r="Z105" s="45">
        <f>Y105-O105</f>
        <v>838.5</v>
      </c>
      <c r="AA105" s="41">
        <f>L105/SUM(Q105)</f>
        <v>1.8251928020565553</v>
      </c>
      <c r="AB105" s="190"/>
      <c r="AC105" s="46"/>
      <c r="AD105" s="46"/>
      <c r="AF105" s="415">
        <f>SUM(Q105,AD105,R105)/L105</f>
        <v>0.54788732394366202</v>
      </c>
    </row>
    <row r="106" spans="1:33">
      <c r="A106" s="29" t="s">
        <v>1178</v>
      </c>
      <c r="B106" s="30" t="s">
        <v>356</v>
      </c>
      <c r="C106" s="17" t="s">
        <v>252</v>
      </c>
      <c r="D106" s="24" t="s">
        <v>253</v>
      </c>
      <c r="E106" s="23"/>
      <c r="F106" s="19">
        <v>3927</v>
      </c>
      <c r="G106" s="21">
        <v>6192</v>
      </c>
      <c r="H106" s="21">
        <v>3235</v>
      </c>
      <c r="I106" s="8">
        <f>VLOOKUP(C106,'202310-202403出荷数total2403220951'!B:F,5,0)</f>
        <v>1313</v>
      </c>
      <c r="J106" s="203">
        <f>VLOOKUP(C106,'出荷数2307～2406total241008110618'!B:F,5,0)</f>
        <v>2809</v>
      </c>
      <c r="K106" s="214">
        <f>VLOOKUP(C106,'出荷数2407-2506total250730101950'!B:F,5,0)</f>
        <v>3528</v>
      </c>
      <c r="L106" s="203">
        <f>VLOOKUP(C:C,total260724105509!B:F,5,0)</f>
        <v>3182</v>
      </c>
      <c r="M106" s="392"/>
      <c r="N106" s="8"/>
      <c r="O106" s="21">
        <f>L106/12*5</f>
        <v>1325.8333333333335</v>
      </c>
      <c r="P106" s="21"/>
      <c r="Q106" s="44">
        <f>IFERROR(VLOOKUP(C106,在庫貼り付け!B:C,2,0),0)</f>
        <v>686</v>
      </c>
      <c r="R106" s="44">
        <f>IFERROR(VLOOKUP(C106,入荷予定貼り付け!B:C,2,0),0)</f>
        <v>3000</v>
      </c>
      <c r="S106" s="428"/>
      <c r="T106" s="45">
        <v>0</v>
      </c>
      <c r="U106" s="44">
        <f>IFERROR(VLOOKUP(C106,確保貼り付け!N:O,2,0),0)</f>
        <v>0</v>
      </c>
      <c r="V106" s="44">
        <f>IFERROR(VLOOKUP(C106,確保貼り付け!J:L,3,0),0)</f>
        <v>0</v>
      </c>
      <c r="W106" s="439">
        <f t="shared" si="2"/>
        <v>0</v>
      </c>
      <c r="X106" s="45">
        <f t="shared" si="3"/>
        <v>0</v>
      </c>
      <c r="Y106" s="45">
        <f>SUM(Q106+R106+T106)-U106-T106</f>
        <v>3686</v>
      </c>
      <c r="Z106" s="45">
        <f>Y106-O106</f>
        <v>2360.1666666666665</v>
      </c>
      <c r="AA106" s="41">
        <f>L106/SUM(Q106)</f>
        <v>4.6384839650145775</v>
      </c>
      <c r="AB106" s="190"/>
      <c r="AC106" s="46"/>
      <c r="AD106" s="46"/>
      <c r="AF106" s="415">
        <f>SUM(Q106,AD106,R106)/L106</f>
        <v>1.1583909490886235</v>
      </c>
    </row>
    <row r="107" spans="1:33">
      <c r="A107" s="29" t="s">
        <v>1179</v>
      </c>
      <c r="B107" s="30" t="s">
        <v>356</v>
      </c>
      <c r="C107" s="6" t="s">
        <v>30</v>
      </c>
      <c r="D107" s="20" t="s">
        <v>31</v>
      </c>
      <c r="E107" s="19"/>
      <c r="F107" s="19">
        <v>17211</v>
      </c>
      <c r="G107" s="21">
        <v>12662</v>
      </c>
      <c r="H107" s="21">
        <v>6728</v>
      </c>
      <c r="I107" s="213">
        <f>VLOOKUP(C107,'202310-202403出荷数total2403220951'!B:F,5,0)</f>
        <v>9458</v>
      </c>
      <c r="J107" s="203">
        <f>VLOOKUP(C107,'出荷数2307～2406total241008110618'!B:F,5,0)</f>
        <v>13583</v>
      </c>
      <c r="K107" s="214">
        <f>VLOOKUP(C107,'出荷数2407-2506total250730101950'!B:F,5,0)</f>
        <v>11809</v>
      </c>
      <c r="L107" s="203">
        <f>VLOOKUP(C:C,total260724105509!B:F,5,0)</f>
        <v>5074</v>
      </c>
      <c r="M107" s="392"/>
      <c r="N107" s="8"/>
      <c r="O107" s="21">
        <f>L107/12*5</f>
        <v>2114.1666666666665</v>
      </c>
      <c r="P107" s="21"/>
      <c r="Q107" s="44">
        <f>IFERROR(VLOOKUP(C107,在庫貼り付け!B:C,2,0),0)</f>
        <v>4610</v>
      </c>
      <c r="R107" s="44">
        <f>IFERROR(VLOOKUP(C107,入荷予定貼り付け!B:C,2,0),0)</f>
        <v>0</v>
      </c>
      <c r="S107" s="428"/>
      <c r="T107" s="45">
        <v>4500</v>
      </c>
      <c r="U107" s="44">
        <f>IFERROR(VLOOKUP(C107,確保貼り付け!N:O,2,0),0)</f>
        <v>0</v>
      </c>
      <c r="V107" s="44">
        <f>IFERROR(VLOOKUP(C107,確保貼り付け!J:L,3,0),0)</f>
        <v>0</v>
      </c>
      <c r="W107" s="439">
        <f t="shared" si="2"/>
        <v>4500</v>
      </c>
      <c r="X107" s="45">
        <f t="shared" si="3"/>
        <v>4500</v>
      </c>
      <c r="Y107" s="45">
        <f>SUM(Q107+R107+T107)-U107-T107</f>
        <v>4610</v>
      </c>
      <c r="Z107" s="45">
        <f>Y107-O107</f>
        <v>2495.8333333333335</v>
      </c>
      <c r="AA107" s="41">
        <f>L107/SUM(Q107)</f>
        <v>1.1006507592190888</v>
      </c>
      <c r="AB107" s="190"/>
      <c r="AC107" s="46" t="s">
        <v>351</v>
      </c>
      <c r="AD107" s="46"/>
      <c r="AF107" s="415">
        <f>SUM(Q107,AD107,R107)/L107</f>
        <v>0.90855340953882535</v>
      </c>
    </row>
    <row r="108" spans="1:33">
      <c r="A108" s="29" t="s">
        <v>1180</v>
      </c>
      <c r="B108" s="30" t="s">
        <v>356</v>
      </c>
      <c r="C108" s="17" t="s">
        <v>237</v>
      </c>
      <c r="D108" s="24" t="s">
        <v>238</v>
      </c>
      <c r="E108" s="23"/>
      <c r="F108" s="19">
        <v>6153</v>
      </c>
      <c r="G108" s="21">
        <v>5390</v>
      </c>
      <c r="H108" s="21">
        <v>4913</v>
      </c>
      <c r="I108" s="8">
        <f>VLOOKUP(C108,'202310-202403出荷数total2403220951'!B:F,5,0)</f>
        <v>1708</v>
      </c>
      <c r="J108" s="203">
        <f>VLOOKUP(C108,'出荷数2307～2406total241008110618'!B:F,5,0)</f>
        <v>3580</v>
      </c>
      <c r="K108" s="214">
        <f>VLOOKUP(C108,'出荷数2407-2506total250730101950'!B:F,5,0)</f>
        <v>3493</v>
      </c>
      <c r="L108" s="203">
        <f>VLOOKUP(C:C,total260724105509!B:F,5,0)</f>
        <v>2951</v>
      </c>
      <c r="M108" s="392"/>
      <c r="N108" s="211">
        <v>2200</v>
      </c>
      <c r="O108" s="211">
        <v>2200</v>
      </c>
      <c r="P108" s="211"/>
      <c r="Q108" s="44">
        <f>IFERROR(VLOOKUP(C108,在庫貼り付け!B:C,2,0),0)</f>
        <v>3221</v>
      </c>
      <c r="R108" s="44">
        <f>IFERROR(VLOOKUP(C108,入荷予定貼り付け!B:C,2,0),0)</f>
        <v>0</v>
      </c>
      <c r="S108" s="428"/>
      <c r="T108" s="45">
        <v>0</v>
      </c>
      <c r="U108" s="44">
        <f>IFERROR(VLOOKUP(C108,確保貼り付け!N:O,2,0),0)</f>
        <v>0</v>
      </c>
      <c r="V108" s="44">
        <f>IFERROR(VLOOKUP(C108,確保貼り付け!J:L,3,0),0)</f>
        <v>0</v>
      </c>
      <c r="W108" s="439">
        <f t="shared" si="2"/>
        <v>0</v>
      </c>
      <c r="X108" s="45">
        <f t="shared" si="3"/>
        <v>0</v>
      </c>
      <c r="Y108" s="45">
        <f>SUM(Q108+R108+T108)-U108-T108</f>
        <v>3221</v>
      </c>
      <c r="Z108" s="45">
        <f>Y108-O108</f>
        <v>1021</v>
      </c>
      <c r="AA108" s="41">
        <f>L108/SUM(Q108)</f>
        <v>0.91617510090034149</v>
      </c>
      <c r="AB108" s="190"/>
      <c r="AC108" s="46"/>
      <c r="AD108" s="46"/>
      <c r="AF108" s="415">
        <f>SUM(Q108,AD108,R108)/L108</f>
        <v>1.0914944086750253</v>
      </c>
    </row>
    <row r="109" spans="1:33" s="152" customFormat="1">
      <c r="A109" s="29" t="s">
        <v>1181</v>
      </c>
      <c r="B109" s="145" t="s">
        <v>356</v>
      </c>
      <c r="C109" s="153" t="s">
        <v>718</v>
      </c>
      <c r="D109" s="154" t="s">
        <v>719</v>
      </c>
      <c r="E109" s="153"/>
      <c r="F109" s="146"/>
      <c r="G109" s="227">
        <v>3040</v>
      </c>
      <c r="H109" s="227">
        <v>850</v>
      </c>
      <c r="I109" s="148" t="e">
        <f>VLOOKUP(C109,'202310-202403出荷数total2403220951'!B:F,5,0)</f>
        <v>#N/A</v>
      </c>
      <c r="J109" s="227" t="e">
        <f>VLOOKUP(C109,'出荷数2307～2406total241008110618'!B:F,5,0)</f>
        <v>#N/A</v>
      </c>
      <c r="K109" s="227" t="e">
        <f>VLOOKUP(C109,'出荷数2407-2506total250730101950'!B:F,5,0)</f>
        <v>#N/A</v>
      </c>
      <c r="L109" s="227" t="e">
        <f>VLOOKUP(C:C,total260724105509!B:F,5,0)</f>
        <v>#N/A</v>
      </c>
      <c r="M109" s="392"/>
      <c r="N109" s="300">
        <v>360</v>
      </c>
      <c r="O109" s="297" t="e">
        <f>L109/12*5</f>
        <v>#N/A</v>
      </c>
      <c r="P109" s="297"/>
      <c r="Q109" s="227">
        <f>IFERROR(VLOOKUP(C109,在庫貼り付け!B:C,2,0),0)</f>
        <v>0</v>
      </c>
      <c r="R109" s="227">
        <f>IFERROR(VLOOKUP(C109,入荷予定貼り付け!B:C,2,0),0)</f>
        <v>0</v>
      </c>
      <c r="S109" s="298"/>
      <c r="T109" s="228">
        <v>0</v>
      </c>
      <c r="U109" s="227">
        <f>IFERROR(VLOOKUP(C109,確保貼り付け!N:O,2,0),0)</f>
        <v>0</v>
      </c>
      <c r="V109" s="227">
        <f>IFERROR(VLOOKUP(C109,確保貼り付け!J:L,3,0),0)</f>
        <v>0</v>
      </c>
      <c r="W109" s="446">
        <f t="shared" si="2"/>
        <v>0</v>
      </c>
      <c r="X109" s="45">
        <f t="shared" si="3"/>
        <v>0</v>
      </c>
      <c r="Y109" s="228">
        <f>SUM(Q109+R109+T109)-U109-T109</f>
        <v>0</v>
      </c>
      <c r="Z109" s="228" t="e">
        <f>Y109-O109</f>
        <v>#N/A</v>
      </c>
      <c r="AA109" s="229" t="e">
        <f>L109/SUM(Q109)</f>
        <v>#N/A</v>
      </c>
      <c r="AB109" s="230"/>
      <c r="AC109" s="230"/>
      <c r="AD109" s="230"/>
      <c r="AE109" s="191"/>
      <c r="AF109" s="416" t="e">
        <f>SUM(Q109,AD109,R109)/L109</f>
        <v>#N/A</v>
      </c>
      <c r="AG109" s="191"/>
    </row>
    <row r="110" spans="1:33">
      <c r="A110" s="29" t="s">
        <v>1182</v>
      </c>
      <c r="B110" s="30" t="s">
        <v>356</v>
      </c>
      <c r="C110" s="6" t="s">
        <v>91</v>
      </c>
      <c r="D110" s="20" t="s">
        <v>90</v>
      </c>
      <c r="E110" s="19" t="s">
        <v>87</v>
      </c>
      <c r="F110" s="19">
        <v>5799</v>
      </c>
      <c r="G110" s="21">
        <v>6847</v>
      </c>
      <c r="H110" s="21">
        <v>4271</v>
      </c>
      <c r="I110" s="8">
        <f>VLOOKUP(C110,'202310-202403出荷数total2403220951'!B:F,5,0)</f>
        <v>1406</v>
      </c>
      <c r="J110" s="203">
        <f>VLOOKUP(C110,'出荷数2307～2406total241008110618'!B:F,5,0)</f>
        <v>3025</v>
      </c>
      <c r="K110" s="214">
        <f>VLOOKUP(C110,'出荷数2407-2506total250730101950'!B:F,5,0)</f>
        <v>2613</v>
      </c>
      <c r="L110" s="203">
        <f>VLOOKUP(C:C,total260724105509!B:F,5,0)</f>
        <v>2335</v>
      </c>
      <c r="M110" s="392"/>
      <c r="N110" s="8"/>
      <c r="O110" s="21">
        <f>L110/12*5</f>
        <v>972.91666666666674</v>
      </c>
      <c r="P110" s="21"/>
      <c r="Q110" s="44">
        <f>IFERROR(VLOOKUP(C110,在庫貼り付け!B:C,2,0),0)</f>
        <v>1465</v>
      </c>
      <c r="R110" s="44">
        <f>IFERROR(VLOOKUP(C110,入荷予定貼り付け!B:C,2,0),0)</f>
        <v>0</v>
      </c>
      <c r="S110" s="428"/>
      <c r="T110" s="45">
        <v>0</v>
      </c>
      <c r="U110" s="44">
        <f>IFERROR(VLOOKUP(C110,確保貼り付け!N:O,2,0),0)</f>
        <v>0</v>
      </c>
      <c r="V110" s="44">
        <f>IFERROR(VLOOKUP(C110,確保貼り付け!J:L,3,0),0)</f>
        <v>0</v>
      </c>
      <c r="W110" s="439">
        <f t="shared" si="2"/>
        <v>0</v>
      </c>
      <c r="X110" s="45">
        <f t="shared" si="3"/>
        <v>0</v>
      </c>
      <c r="Y110" s="45">
        <f>SUM(Q110+R110+T110)-U110-T110</f>
        <v>1465</v>
      </c>
      <c r="Z110" s="45">
        <f>Y110-O110</f>
        <v>492.08333333333326</v>
      </c>
      <c r="AA110" s="41">
        <f>L110/SUM(Q110)</f>
        <v>1.5938566552901023</v>
      </c>
      <c r="AB110" s="190"/>
      <c r="AC110" s="46"/>
      <c r="AD110" s="46"/>
      <c r="AF110" s="415">
        <f>SUM(Q110,AD110,R110)/L110</f>
        <v>0.62740899357601709</v>
      </c>
    </row>
    <row r="111" spans="1:33">
      <c r="A111" s="29" t="s">
        <v>1183</v>
      </c>
      <c r="B111" s="30" t="s">
        <v>356</v>
      </c>
      <c r="C111" s="6" t="s">
        <v>108</v>
      </c>
      <c r="D111" s="20" t="s">
        <v>109</v>
      </c>
      <c r="E111" s="19"/>
      <c r="F111" s="19">
        <v>7039</v>
      </c>
      <c r="G111" s="21">
        <v>8307</v>
      </c>
      <c r="H111" s="21">
        <v>5166</v>
      </c>
      <c r="I111" s="8">
        <f>VLOOKUP(C111,'202310-202403出荷数total2403220951'!B:F,5,0)</f>
        <v>2164</v>
      </c>
      <c r="J111" s="203">
        <f>VLOOKUP(C111,'出荷数2307～2406total241008110618'!B:F,5,0)</f>
        <v>4328</v>
      </c>
      <c r="K111" s="214">
        <f>VLOOKUP(C111,'出荷数2407-2506total250730101950'!B:F,5,0)</f>
        <v>2516</v>
      </c>
      <c r="L111" s="203">
        <f>VLOOKUP(C:C,total260724105509!B:F,5,0)</f>
        <v>2325</v>
      </c>
      <c r="M111" s="392"/>
      <c r="N111" s="8"/>
      <c r="O111" s="21">
        <f>L111/12*5</f>
        <v>968.75</v>
      </c>
      <c r="P111" s="21"/>
      <c r="Q111" s="44">
        <f>IFERROR(VLOOKUP(C111,在庫貼り付け!B:C,2,0),0)</f>
        <v>4978</v>
      </c>
      <c r="R111" s="44">
        <f>IFERROR(VLOOKUP(C111,入荷予定貼り付け!B:C,2,0),0)</f>
        <v>0</v>
      </c>
      <c r="S111" s="428"/>
      <c r="T111" s="45">
        <v>0</v>
      </c>
      <c r="U111" s="44">
        <f>IFERROR(VLOOKUP(C111,確保貼り付け!N:O,2,0),0)</f>
        <v>0</v>
      </c>
      <c r="V111" s="44">
        <f>IFERROR(VLOOKUP(C111,確保貼り付け!J:L,3,0),0)</f>
        <v>0</v>
      </c>
      <c r="W111" s="439">
        <f t="shared" si="2"/>
        <v>0</v>
      </c>
      <c r="X111" s="45">
        <f t="shared" si="3"/>
        <v>0</v>
      </c>
      <c r="Y111" s="45">
        <f>SUM(Q111+R111+T111)-U111-T111</f>
        <v>4978</v>
      </c>
      <c r="Z111" s="45">
        <f>Y111-O111</f>
        <v>4009.25</v>
      </c>
      <c r="AA111" s="41">
        <f>L111/SUM(Q111)</f>
        <v>0.46705504218561672</v>
      </c>
      <c r="AB111" s="190"/>
      <c r="AC111" s="46"/>
      <c r="AD111" s="46"/>
      <c r="AF111" s="415">
        <f>SUM(Q111,AD111,R111)/L111</f>
        <v>2.1410752688172043</v>
      </c>
    </row>
    <row r="112" spans="1:33">
      <c r="A112" s="29" t="s">
        <v>1184</v>
      </c>
      <c r="B112" s="30" t="s">
        <v>356</v>
      </c>
      <c r="C112" s="6" t="s">
        <v>71</v>
      </c>
      <c r="D112" s="20" t="s">
        <v>72</v>
      </c>
      <c r="E112" s="19"/>
      <c r="F112" s="19">
        <v>7932</v>
      </c>
      <c r="G112" s="21">
        <v>12477</v>
      </c>
      <c r="H112" s="21">
        <v>11864</v>
      </c>
      <c r="I112" s="8">
        <f>VLOOKUP(C112,'202310-202403出荷数total2403220951'!B:F,5,0)</f>
        <v>5131</v>
      </c>
      <c r="J112" s="203">
        <f>VLOOKUP(C112,'出荷数2307～2406total241008110618'!B:F,5,0)</f>
        <v>10642</v>
      </c>
      <c r="K112" s="214">
        <f>VLOOKUP(C112,'出荷数2407-2506total250730101950'!B:F,5,0)</f>
        <v>14478</v>
      </c>
      <c r="L112" s="203">
        <f>VLOOKUP(C:C,total260724105509!B:F,5,0)</f>
        <v>8023</v>
      </c>
      <c r="M112" s="392"/>
      <c r="N112" s="8"/>
      <c r="O112" s="21">
        <f>L112/12*5</f>
        <v>3342.916666666667</v>
      </c>
      <c r="P112" s="21"/>
      <c r="Q112" s="44">
        <f>IFERROR(VLOOKUP(C112,在庫貼り付け!B:C,2,0),0)</f>
        <v>2900</v>
      </c>
      <c r="R112" s="44">
        <f>IFERROR(VLOOKUP(C112,入荷予定貼り付け!B:C,2,0),0)</f>
        <v>5000</v>
      </c>
      <c r="S112" s="428"/>
      <c r="T112" s="45">
        <v>0</v>
      </c>
      <c r="U112" s="44">
        <f>IFERROR(VLOOKUP(C112,確保貼り付け!N:O,2,0),0)</f>
        <v>500</v>
      </c>
      <c r="V112" s="44">
        <f>IFERROR(VLOOKUP(C112,確保貼り付け!J:L,3,0),0)</f>
        <v>0</v>
      </c>
      <c r="W112" s="439">
        <f t="shared" si="2"/>
        <v>-500</v>
      </c>
      <c r="X112" s="45">
        <f t="shared" si="3"/>
        <v>-500</v>
      </c>
      <c r="Y112" s="45">
        <f>SUM(Q112+R112+T112)-U112-T112</f>
        <v>7400</v>
      </c>
      <c r="Z112" s="45">
        <f>Y112-O112</f>
        <v>4057.083333333333</v>
      </c>
      <c r="AA112" s="41">
        <f>L112/SUM(Q112)</f>
        <v>2.7665517241379312</v>
      </c>
      <c r="AB112" s="190"/>
      <c r="AC112" s="46"/>
      <c r="AD112" s="46"/>
      <c r="AF112" s="415">
        <f>SUM(Q112,AD112,R112)/L112</f>
        <v>0.98466907640533463</v>
      </c>
    </row>
    <row r="113" spans="1:32">
      <c r="A113" s="29" t="s">
        <v>1185</v>
      </c>
      <c r="B113" s="30" t="s">
        <v>356</v>
      </c>
      <c r="C113" s="6" t="s">
        <v>1303</v>
      </c>
      <c r="D113" s="215" t="s">
        <v>1312</v>
      </c>
      <c r="E113" s="6"/>
      <c r="F113" s="6"/>
      <c r="G113" s="8"/>
      <c r="H113" s="21">
        <v>1451</v>
      </c>
      <c r="I113" s="213">
        <f>VLOOKUP(C113,'202310-202403出荷数total2403220951'!B:F,5,0)</f>
        <v>14330</v>
      </c>
      <c r="J113" s="203">
        <f>VLOOKUP(C113,'出荷数2307～2406total241008110618'!B:F,5,0)</f>
        <v>16068</v>
      </c>
      <c r="K113" s="214">
        <f>VLOOKUP(C113,'出荷数2407-2506total250730101950'!B:F,5,0)</f>
        <v>17473</v>
      </c>
      <c r="L113" s="203">
        <f>VLOOKUP(C:C,total260724105509!B:F,5,0)</f>
        <v>9012</v>
      </c>
      <c r="M113" s="392"/>
      <c r="N113" s="211">
        <v>10000</v>
      </c>
      <c r="O113" s="211">
        <v>10000</v>
      </c>
      <c r="P113" s="211"/>
      <c r="Q113" s="44">
        <f>IFERROR(VLOOKUP(C113,在庫貼り付け!B:C,2,0),0)</f>
        <v>36241</v>
      </c>
      <c r="R113" s="44">
        <f>IFERROR(VLOOKUP(C113,入荷予定貼り付け!B:C,2,0),0)</f>
        <v>0</v>
      </c>
      <c r="S113" s="428"/>
      <c r="T113" s="45">
        <v>100</v>
      </c>
      <c r="U113" s="44">
        <f>IFERROR(VLOOKUP(C113,確保貼り付け!N:O,2,0),0)</f>
        <v>0</v>
      </c>
      <c r="V113" s="44">
        <f>IFERROR(VLOOKUP(C113,確保貼り付け!J:L,3,0),0)</f>
        <v>0</v>
      </c>
      <c r="W113" s="439">
        <f t="shared" si="2"/>
        <v>100</v>
      </c>
      <c r="X113" s="45">
        <f t="shared" si="3"/>
        <v>100</v>
      </c>
      <c r="Y113" s="45">
        <f>SUM(Q113+R113+T113)-U113-T113</f>
        <v>36241</v>
      </c>
      <c r="Z113" s="45">
        <f>Y113-O113</f>
        <v>26241</v>
      </c>
      <c r="AA113" s="204">
        <f>L113/SUM(Q113)</f>
        <v>0.24866863497144118</v>
      </c>
      <c r="AB113" s="190"/>
      <c r="AC113" s="46"/>
      <c r="AD113" s="46"/>
      <c r="AF113" s="415">
        <f>SUM(Q113,AD113,R113)/L113</f>
        <v>4.0214158899245449</v>
      </c>
    </row>
    <row r="114" spans="1:32">
      <c r="A114" s="29" t="s">
        <v>1186</v>
      </c>
      <c r="B114" s="30" t="s">
        <v>356</v>
      </c>
      <c r="C114" s="6" t="s">
        <v>1287</v>
      </c>
      <c r="D114" s="215" t="s">
        <v>1313</v>
      </c>
      <c r="E114" s="6"/>
      <c r="F114" s="6"/>
      <c r="G114" s="8"/>
      <c r="H114" s="21">
        <v>83</v>
      </c>
      <c r="I114" s="8">
        <f>VLOOKUP(C114,'202310-202403出荷数total2403220951'!B:F,5,0)</f>
        <v>1108</v>
      </c>
      <c r="J114" s="203">
        <f>VLOOKUP(C114,'出荷数2307～2406total241008110618'!B:F,5,0)</f>
        <v>1156</v>
      </c>
      <c r="K114" s="214">
        <f>VLOOKUP(C114,'出荷数2407-2506total250730101950'!B:F,5,0)</f>
        <v>2088</v>
      </c>
      <c r="L114" s="203">
        <f>VLOOKUP(C:C,total260724105509!B:F,5,0)</f>
        <v>1453</v>
      </c>
      <c r="M114" s="392"/>
      <c r="N114" s="211">
        <v>4000</v>
      </c>
      <c r="O114" s="211">
        <v>4000</v>
      </c>
      <c r="P114" s="211"/>
      <c r="Q114" s="44">
        <f>IFERROR(VLOOKUP(C114,在庫貼り付け!B:C,2,0),0)</f>
        <v>14169</v>
      </c>
      <c r="R114" s="44">
        <f>IFERROR(VLOOKUP(C114,入荷予定貼り付け!B:C,2,0),0)</f>
        <v>0</v>
      </c>
      <c r="S114" s="428"/>
      <c r="T114" s="45">
        <v>120</v>
      </c>
      <c r="U114" s="44">
        <f>IFERROR(VLOOKUP(C114,確保貼り付け!N:O,2,0),0)</f>
        <v>120</v>
      </c>
      <c r="V114" s="44">
        <f>IFERROR(VLOOKUP(C114,確保貼り付け!J:L,3,0),0)</f>
        <v>0</v>
      </c>
      <c r="W114" s="439">
        <f t="shared" si="2"/>
        <v>0</v>
      </c>
      <c r="X114" s="45">
        <f t="shared" si="3"/>
        <v>0</v>
      </c>
      <c r="Y114" s="45">
        <f>SUM(Q114+R114+T114)-U114-T114</f>
        <v>14049</v>
      </c>
      <c r="Z114" s="45">
        <f>Y114-O114</f>
        <v>10049</v>
      </c>
      <c r="AA114" s="204">
        <f>L114/SUM(Q114)</f>
        <v>0.1025478156538923</v>
      </c>
      <c r="AB114" s="190"/>
      <c r="AC114" s="46"/>
      <c r="AD114" s="46"/>
      <c r="AF114" s="415">
        <f>SUM(Q114,AD114,R114)/L114</f>
        <v>9.7515485203028209</v>
      </c>
    </row>
    <row r="115" spans="1:32">
      <c r="A115" s="29" t="s">
        <v>1187</v>
      </c>
      <c r="B115" s="30" t="s">
        <v>356</v>
      </c>
      <c r="C115" s="6" t="s">
        <v>1288</v>
      </c>
      <c r="D115" s="215" t="s">
        <v>1314</v>
      </c>
      <c r="E115" s="6"/>
      <c r="F115" s="6"/>
      <c r="G115" s="8"/>
      <c r="H115" s="21">
        <v>813</v>
      </c>
      <c r="I115" s="8">
        <f>VLOOKUP(C115,'202310-202403出荷数total2403220951'!B:F,5,0)</f>
        <v>922</v>
      </c>
      <c r="J115" s="203">
        <f>VLOOKUP(C115,'出荷数2307～2406total241008110618'!B:F,5,0)</f>
        <v>2208</v>
      </c>
      <c r="K115" s="214">
        <f>VLOOKUP(C115,'出荷数2407-2506total250730101950'!B:F,5,0)</f>
        <v>4161</v>
      </c>
      <c r="L115" s="203">
        <f>VLOOKUP(C:C,total260724105509!B:F,5,0)</f>
        <v>1159</v>
      </c>
      <c r="M115" s="392"/>
      <c r="N115" s="211">
        <v>2000</v>
      </c>
      <c r="O115" s="211">
        <v>2000</v>
      </c>
      <c r="P115" s="211"/>
      <c r="Q115" s="44">
        <f>IFERROR(VLOOKUP(C115,在庫貼り付け!B:C,2,0),0)</f>
        <v>8265</v>
      </c>
      <c r="R115" s="44">
        <f>IFERROR(VLOOKUP(C115,入荷予定貼り付け!B:C,2,0),0)</f>
        <v>0</v>
      </c>
      <c r="S115" s="428"/>
      <c r="T115" s="45">
        <v>17</v>
      </c>
      <c r="U115" s="44">
        <f>IFERROR(VLOOKUP(C115,確保貼り付け!N:O,2,0),0)</f>
        <v>17</v>
      </c>
      <c r="V115" s="44">
        <f>IFERROR(VLOOKUP(C115,確保貼り付け!J:L,3,0),0)</f>
        <v>0</v>
      </c>
      <c r="W115" s="439">
        <f t="shared" si="2"/>
        <v>0</v>
      </c>
      <c r="X115" s="45">
        <f t="shared" si="3"/>
        <v>0</v>
      </c>
      <c r="Y115" s="45">
        <f>SUM(Q115+R115+T115)-U115-T115</f>
        <v>8248</v>
      </c>
      <c r="Z115" s="45">
        <f>Y115-O115</f>
        <v>6248</v>
      </c>
      <c r="AA115" s="204">
        <f>L115/SUM(Q115)</f>
        <v>0.14022988505747128</v>
      </c>
      <c r="AB115" s="190"/>
      <c r="AC115" s="46"/>
      <c r="AD115" s="46"/>
      <c r="AF115" s="415">
        <f>SUM(Q115,AD115,R115)/L115</f>
        <v>7.1311475409836067</v>
      </c>
    </row>
    <row r="116" spans="1:32">
      <c r="A116" s="29" t="s">
        <v>1188</v>
      </c>
      <c r="B116" s="30" t="s">
        <v>356</v>
      </c>
      <c r="C116" s="6" t="s">
        <v>2968</v>
      </c>
      <c r="D116" s="215" t="s">
        <v>3003</v>
      </c>
      <c r="E116" s="6"/>
      <c r="F116" s="6"/>
      <c r="G116" s="8"/>
      <c r="H116" s="21"/>
      <c r="I116" s="8">
        <f>VLOOKUP(C116,'202310-202403出荷数total2403220951'!B:F,5,0)</f>
        <v>73</v>
      </c>
      <c r="J116" s="203">
        <f>VLOOKUP(C116,'出荷数2307～2406total241008110618'!B:F,5,0)</f>
        <v>401</v>
      </c>
      <c r="K116" s="214">
        <f>VLOOKUP(C116,'出荷数2407-2506total250730101950'!B:F,5,0)</f>
        <v>4524</v>
      </c>
      <c r="L116" s="203">
        <f>VLOOKUP(C:C,total260724105509!B:F,5,0)</f>
        <v>6518</v>
      </c>
      <c r="M116" s="392"/>
      <c r="N116" s="211">
        <v>3500</v>
      </c>
      <c r="O116" s="211">
        <v>3500</v>
      </c>
      <c r="P116" s="211"/>
      <c r="Q116" s="44">
        <f>IFERROR(VLOOKUP(C116,在庫貼り付け!B:C,2,0),0)</f>
        <v>7290</v>
      </c>
      <c r="R116" s="44">
        <f>IFERROR(VLOOKUP(C116,入荷予定貼り付け!B:C,2,0),0)</f>
        <v>5000</v>
      </c>
      <c r="S116" s="428"/>
      <c r="T116" s="45">
        <v>3600</v>
      </c>
      <c r="U116" s="44">
        <f>IFERROR(VLOOKUP(C116,確保貼り付け!N:O,2,0),0)</f>
        <v>0</v>
      </c>
      <c r="V116" s="44">
        <f>IFERROR(VLOOKUP(C116,確保貼り付け!J:L,3,0),0)</f>
        <v>0</v>
      </c>
      <c r="W116" s="439">
        <f t="shared" si="2"/>
        <v>3600</v>
      </c>
      <c r="X116" s="45">
        <f t="shared" si="3"/>
        <v>3600</v>
      </c>
      <c r="Y116" s="45">
        <f>SUM(Q116+R116+T116)-U116-T116</f>
        <v>12290</v>
      </c>
      <c r="Z116" s="45">
        <f>Y116-O116</f>
        <v>8790</v>
      </c>
      <c r="AA116" s="204">
        <f>L116/SUM(Q116)</f>
        <v>0.89410150891632378</v>
      </c>
      <c r="AB116" s="190">
        <v>750</v>
      </c>
      <c r="AC116" s="46"/>
      <c r="AD116" s="46"/>
      <c r="AF116" s="415">
        <f>SUM(Q116,AD116,R116)/L116</f>
        <v>1.8855477140227064</v>
      </c>
    </row>
    <row r="117" spans="1:32">
      <c r="A117" s="29" t="s">
        <v>1189</v>
      </c>
      <c r="B117" s="30" t="s">
        <v>356</v>
      </c>
      <c r="C117" s="6" t="s">
        <v>3780</v>
      </c>
      <c r="D117" s="215" t="s">
        <v>3781</v>
      </c>
      <c r="E117" s="6"/>
      <c r="F117" s="6"/>
      <c r="G117" s="8"/>
      <c r="H117" s="21"/>
      <c r="I117" s="8" t="e">
        <f>VLOOKUP(C117,'202310-202403出荷数total2403220951'!B:F,5,0)</f>
        <v>#N/A</v>
      </c>
      <c r="J117" s="203" t="e">
        <f>VLOOKUP(C117,'出荷数2307～2406total241008110618'!B:F,5,0)</f>
        <v>#N/A</v>
      </c>
      <c r="K117" s="214">
        <f>VLOOKUP(C117,'出荷数2407-2506total250730101950'!B:F,5,0)</f>
        <v>4559</v>
      </c>
      <c r="L117" s="203">
        <f>VLOOKUP(C:C,total260724105509!B:F,5,0)</f>
        <v>2201</v>
      </c>
      <c r="M117" s="392"/>
      <c r="N117" s="211">
        <v>4000</v>
      </c>
      <c r="O117" s="211">
        <v>3000</v>
      </c>
      <c r="P117" s="211"/>
      <c r="Q117" s="44">
        <f>IFERROR(VLOOKUP(C117,在庫貼り付け!B:C,2,0),0)</f>
        <v>3012</v>
      </c>
      <c r="R117" s="44">
        <f>IFERROR(VLOOKUP(C117,入荷予定貼り付け!B:C,2,0),0)</f>
        <v>0</v>
      </c>
      <c r="S117" s="428"/>
      <c r="T117" s="45">
        <v>0</v>
      </c>
      <c r="U117" s="44">
        <f>IFERROR(VLOOKUP(C117,確保貼り付け!N:O,2,0),0)</f>
        <v>0</v>
      </c>
      <c r="V117" s="44">
        <f>IFERROR(VLOOKUP(C117,確保貼り付け!J:L,3,0),0)</f>
        <v>0</v>
      </c>
      <c r="W117" s="439">
        <f t="shared" si="2"/>
        <v>0</v>
      </c>
      <c r="X117" s="45">
        <f t="shared" si="3"/>
        <v>0</v>
      </c>
      <c r="Y117" s="45">
        <f>SUM(Q117+R117+T117)-U117-T117</f>
        <v>3012</v>
      </c>
      <c r="Z117" s="45">
        <f>Y117-O117</f>
        <v>12</v>
      </c>
      <c r="AA117" s="204">
        <f>L117/SUM(Q117)</f>
        <v>0.7307436918990704</v>
      </c>
      <c r="AB117" s="190"/>
      <c r="AC117" s="46"/>
      <c r="AD117" s="46"/>
      <c r="AF117" s="415">
        <f>SUM(Q117,AD117,R117)/L117</f>
        <v>1.368468877782826</v>
      </c>
    </row>
    <row r="118" spans="1:32">
      <c r="A118" s="29" t="s">
        <v>1190</v>
      </c>
      <c r="B118" s="30" t="s">
        <v>356</v>
      </c>
      <c r="C118" s="6" t="s">
        <v>3794</v>
      </c>
      <c r="D118" s="215" t="s">
        <v>3795</v>
      </c>
      <c r="E118" s="6"/>
      <c r="F118" s="6"/>
      <c r="G118" s="8"/>
      <c r="H118" s="21"/>
      <c r="I118" s="8" t="e">
        <f>VLOOKUP(C118,'202310-202403出荷数total2403220951'!B:F,5,0)</f>
        <v>#N/A</v>
      </c>
      <c r="J118" s="203" t="e">
        <f>VLOOKUP(C118,'出荷数2307～2406total241008110618'!B:F,5,0)</f>
        <v>#N/A</v>
      </c>
      <c r="K118" s="214">
        <f>VLOOKUP(C118,'出荷数2407-2506total250730101950'!B:F,5,0)</f>
        <v>2384</v>
      </c>
      <c r="L118" s="203">
        <f>VLOOKUP(C:C,total260724105509!B:F,5,0)</f>
        <v>1804</v>
      </c>
      <c r="M118" s="392"/>
      <c r="N118" s="211">
        <v>1000</v>
      </c>
      <c r="O118" s="211">
        <v>1000</v>
      </c>
      <c r="P118" s="211"/>
      <c r="Q118" s="44">
        <f>IFERROR(VLOOKUP(C118,在庫貼り付け!B:C,2,0),0)</f>
        <v>5857</v>
      </c>
      <c r="R118" s="44">
        <f>IFERROR(VLOOKUP(C118,入荷予定貼り付け!B:C,2,0),0)</f>
        <v>0</v>
      </c>
      <c r="S118" s="428"/>
      <c r="T118" s="45">
        <v>120</v>
      </c>
      <c r="U118" s="44">
        <f>IFERROR(VLOOKUP(C118,確保貼り付け!N:O,2,0),0)</f>
        <v>0</v>
      </c>
      <c r="V118" s="44">
        <f>IFERROR(VLOOKUP(C118,確保貼り付け!J:L,3,0),0)</f>
        <v>60</v>
      </c>
      <c r="W118" s="439">
        <f t="shared" si="2"/>
        <v>60</v>
      </c>
      <c r="X118" s="45">
        <f t="shared" si="3"/>
        <v>60</v>
      </c>
      <c r="Y118" s="45">
        <f>SUM(Q118+R118+T118)-U118-T118</f>
        <v>5857</v>
      </c>
      <c r="Z118" s="45">
        <f>Y118-O118</f>
        <v>4857</v>
      </c>
      <c r="AA118" s="204">
        <f>L118/SUM(Q118)</f>
        <v>0.30800751237835067</v>
      </c>
      <c r="AB118" s="190"/>
      <c r="AC118" s="46"/>
      <c r="AD118" s="46"/>
      <c r="AF118" s="415">
        <f>SUM(Q118,AD118,R118)/L118</f>
        <v>3.2466740576496673</v>
      </c>
    </row>
    <row r="119" spans="1:32">
      <c r="A119" s="29" t="s">
        <v>1191</v>
      </c>
      <c r="B119" s="30" t="s">
        <v>356</v>
      </c>
      <c r="C119" s="6" t="s">
        <v>3919</v>
      </c>
      <c r="D119" s="215" t="s">
        <v>3921</v>
      </c>
      <c r="E119" s="6"/>
      <c r="F119" s="6"/>
      <c r="G119" s="8"/>
      <c r="H119" s="21"/>
      <c r="I119" s="8"/>
      <c r="J119" s="203" t="e">
        <f>VLOOKUP(C119,'出荷数2307～2406total241008110618'!B:F,5,0)</f>
        <v>#N/A</v>
      </c>
      <c r="K119" s="214">
        <f>VLOOKUP(C119,'出荷数2407-2506total250730101950'!B:F,5,0)</f>
        <v>575</v>
      </c>
      <c r="L119" s="203">
        <f>VLOOKUP(C:C,total260724105509!B:F,5,0)</f>
        <v>203</v>
      </c>
      <c r="M119" s="392"/>
      <c r="N119" s="211">
        <v>1000</v>
      </c>
      <c r="O119" s="211">
        <v>1000</v>
      </c>
      <c r="P119" s="211"/>
      <c r="Q119" s="44">
        <f>IFERROR(VLOOKUP(C119,在庫貼り付け!B:C,2,0),0)</f>
        <v>3162</v>
      </c>
      <c r="R119" s="44">
        <f>IFERROR(VLOOKUP(C119,入荷予定貼り付け!B:C,2,0),0)</f>
        <v>0</v>
      </c>
      <c r="S119" s="428"/>
      <c r="T119" s="45">
        <v>0</v>
      </c>
      <c r="U119" s="44">
        <f>IFERROR(VLOOKUP(C119,確保貼り付け!N:O,2,0),0)</f>
        <v>0</v>
      </c>
      <c r="V119" s="44">
        <f>IFERROR(VLOOKUP(C119,確保貼り付け!J:L,3,0),0)</f>
        <v>0</v>
      </c>
      <c r="W119" s="439">
        <f t="shared" si="2"/>
        <v>0</v>
      </c>
      <c r="X119" s="45">
        <f t="shared" si="3"/>
        <v>0</v>
      </c>
      <c r="Y119" s="45">
        <f>SUM(Q119+R119+T119)-U119-T119</f>
        <v>3162</v>
      </c>
      <c r="Z119" s="45">
        <f>Y119-O119</f>
        <v>2162</v>
      </c>
      <c r="AA119" s="204">
        <f>L119/SUM(Q119)</f>
        <v>6.4199873497786206E-2</v>
      </c>
      <c r="AB119" s="190"/>
      <c r="AC119" s="46"/>
      <c r="AD119" s="46"/>
      <c r="AF119" s="415">
        <f>SUM(Q119,AD119,R119)/L119</f>
        <v>15.576354679802956</v>
      </c>
    </row>
    <row r="120" spans="1:32">
      <c r="A120" s="29" t="s">
        <v>1192</v>
      </c>
      <c r="B120" s="30" t="s">
        <v>356</v>
      </c>
      <c r="C120" s="6" t="s">
        <v>3920</v>
      </c>
      <c r="D120" s="215" t="s">
        <v>3922</v>
      </c>
      <c r="E120" s="6"/>
      <c r="F120" s="6"/>
      <c r="G120" s="8"/>
      <c r="H120" s="21"/>
      <c r="I120" s="8"/>
      <c r="J120" s="203" t="e">
        <f>VLOOKUP(C120,'出荷数2307～2406total241008110618'!B:F,5,0)</f>
        <v>#N/A</v>
      </c>
      <c r="K120" s="214">
        <f>VLOOKUP(C120,'出荷数2407-2506total250730101950'!B:F,5,0)</f>
        <v>2333</v>
      </c>
      <c r="L120" s="203">
        <f>VLOOKUP(C:C,total260724105509!B:F,5,0)</f>
        <v>2215</v>
      </c>
      <c r="M120" s="392"/>
      <c r="N120" s="211">
        <v>2500</v>
      </c>
      <c r="O120" s="211">
        <v>2500</v>
      </c>
      <c r="P120" s="211"/>
      <c r="Q120" s="44">
        <f>IFERROR(VLOOKUP(C120,在庫貼り付け!B:C,2,0),0)</f>
        <v>3355</v>
      </c>
      <c r="R120" s="44">
        <f>IFERROR(VLOOKUP(C120,入荷予定貼り付け!B:C,2,0),0)</f>
        <v>5000</v>
      </c>
      <c r="S120" s="428"/>
      <c r="T120" s="45">
        <v>3720</v>
      </c>
      <c r="U120" s="44">
        <f>IFERROR(VLOOKUP(C120,確保貼り付け!N:O,2,0),0)</f>
        <v>400</v>
      </c>
      <c r="V120" s="44">
        <f>IFERROR(VLOOKUP(C120,確保貼り付け!J:L,3,0),0)</f>
        <v>0</v>
      </c>
      <c r="W120" s="439">
        <f t="shared" si="2"/>
        <v>3320</v>
      </c>
      <c r="X120" s="45">
        <f t="shared" si="3"/>
        <v>3320</v>
      </c>
      <c r="Y120" s="45">
        <f>SUM(Q120+R120+T120)-U120-T120</f>
        <v>7955</v>
      </c>
      <c r="Z120" s="45">
        <f>Y120-O120</f>
        <v>5455</v>
      </c>
      <c r="AA120" s="204">
        <f>L120/SUM(Q120)</f>
        <v>0.66020864381520117</v>
      </c>
      <c r="AB120" s="190">
        <v>2000</v>
      </c>
      <c r="AC120" s="46"/>
      <c r="AD120" s="46"/>
      <c r="AF120" s="415">
        <f>SUM(Q120,AD120,R120)/L120</f>
        <v>3.7720090293453725</v>
      </c>
    </row>
    <row r="121" spans="1:32">
      <c r="A121" s="29" t="s">
        <v>1194</v>
      </c>
      <c r="B121" s="30" t="s">
        <v>356</v>
      </c>
      <c r="C121" s="17" t="s">
        <v>2756</v>
      </c>
      <c r="D121" s="18" t="s">
        <v>2758</v>
      </c>
      <c r="E121" s="17"/>
      <c r="F121" s="6"/>
      <c r="G121" s="8"/>
      <c r="H121" s="21">
        <v>6496</v>
      </c>
      <c r="I121" s="8">
        <f>VLOOKUP(C121,'202310-202403出荷数total2403220951'!B:F,5,0)</f>
        <v>2470</v>
      </c>
      <c r="J121" s="203">
        <f>VLOOKUP(C121,'出荷数2307～2406total241008110618'!B:F,5,0)</f>
        <v>4707</v>
      </c>
      <c r="K121" s="214">
        <f>VLOOKUP(C121,'出荷数2407-2506total250730101950'!B:F,5,0)</f>
        <v>4443</v>
      </c>
      <c r="L121" s="203">
        <f>VLOOKUP(C:C,total260724105509!B:F,5,0)</f>
        <v>4127</v>
      </c>
      <c r="M121" s="392"/>
      <c r="N121" s="8"/>
      <c r="O121" s="21">
        <f>L121/12*5</f>
        <v>1719.5833333333335</v>
      </c>
      <c r="P121" s="21"/>
      <c r="Q121" s="44">
        <f>IFERROR(VLOOKUP(C121,在庫貼り付け!B:C,2,0),0)</f>
        <v>1435</v>
      </c>
      <c r="R121" s="44">
        <f>IFERROR(VLOOKUP(C121,入荷予定貼り付け!B:C,2,0),0)</f>
        <v>3000</v>
      </c>
      <c r="S121" s="428"/>
      <c r="T121" s="45">
        <v>0</v>
      </c>
      <c r="U121" s="44">
        <f>IFERROR(VLOOKUP(C121,確保貼り付け!N:O,2,0),0)</f>
        <v>0</v>
      </c>
      <c r="V121" s="44">
        <f>IFERROR(VLOOKUP(C121,確保貼り付け!J:L,3,0),0)</f>
        <v>0</v>
      </c>
      <c r="W121" s="439">
        <f t="shared" si="2"/>
        <v>0</v>
      </c>
      <c r="X121" s="45">
        <f t="shared" si="3"/>
        <v>0</v>
      </c>
      <c r="Y121" s="45">
        <f>SUM(Q121+R121+T121)-U121-T121</f>
        <v>4435</v>
      </c>
      <c r="Z121" s="45">
        <f>Y121-O121</f>
        <v>2715.4166666666665</v>
      </c>
      <c r="AA121" s="41">
        <f>L121/SUM(Q121)</f>
        <v>2.8759581881533101</v>
      </c>
      <c r="AB121" s="190"/>
      <c r="AC121" s="46"/>
      <c r="AD121" s="46"/>
      <c r="AF121" s="415">
        <f>SUM(Q121,AD121,R121)/L121</f>
        <v>1.0746304821904531</v>
      </c>
    </row>
    <row r="122" spans="1:32">
      <c r="A122" s="29" t="s">
        <v>1196</v>
      </c>
      <c r="B122" s="30" t="s">
        <v>356</v>
      </c>
      <c r="C122" s="17" t="s">
        <v>2917</v>
      </c>
      <c r="D122" s="18" t="s">
        <v>2936</v>
      </c>
      <c r="E122" s="17"/>
      <c r="F122" s="6"/>
      <c r="G122" s="8"/>
      <c r="H122" s="21">
        <v>96</v>
      </c>
      <c r="I122" s="213">
        <f>VLOOKUP(C122,'202310-202403出荷数total2403220951'!B:F,5,0)</f>
        <v>3711</v>
      </c>
      <c r="J122" s="203">
        <f>VLOOKUP(C122,'出荷数2307～2406total241008110618'!B:F,5,0)</f>
        <v>4435</v>
      </c>
      <c r="K122" s="214">
        <f>VLOOKUP(C122,'出荷数2407-2506total250730101950'!B:F,5,0)</f>
        <v>4851</v>
      </c>
      <c r="L122" s="203">
        <f>VLOOKUP(C:C,total260724105509!B:F,5,0)</f>
        <v>4087</v>
      </c>
      <c r="M122" s="392"/>
      <c r="N122" s="211">
        <v>2500</v>
      </c>
      <c r="O122" s="211">
        <v>2500</v>
      </c>
      <c r="P122" s="211"/>
      <c r="Q122" s="44">
        <f>IFERROR(VLOOKUP(C122,在庫貼り付け!B:C,2,0),0)</f>
        <v>6058</v>
      </c>
      <c r="R122" s="44">
        <f>IFERROR(VLOOKUP(C122,入荷予定貼り付け!B:C,2,0),0)</f>
        <v>0</v>
      </c>
      <c r="S122" s="428"/>
      <c r="T122" s="45">
        <v>0</v>
      </c>
      <c r="U122" s="44">
        <f>IFERROR(VLOOKUP(C122,確保貼り付け!N:O,2,0),0)</f>
        <v>91</v>
      </c>
      <c r="V122" s="44">
        <f>IFERROR(VLOOKUP(C122,確保貼り付け!J:L,3,0),0)</f>
        <v>0</v>
      </c>
      <c r="W122" s="439">
        <f t="shared" si="2"/>
        <v>-91</v>
      </c>
      <c r="X122" s="45">
        <f t="shared" si="3"/>
        <v>-91</v>
      </c>
      <c r="Y122" s="45">
        <f>SUM(Q122+R122+T122)-U122-T122</f>
        <v>5967</v>
      </c>
      <c r="Z122" s="45">
        <f>Y122-O122</f>
        <v>3467</v>
      </c>
      <c r="AA122" s="41">
        <f>L122/SUM(Q122)</f>
        <v>0.6746450973918785</v>
      </c>
      <c r="AB122" s="190"/>
      <c r="AC122" s="46"/>
      <c r="AD122" s="46"/>
      <c r="AF122" s="415">
        <f>SUM(Q122,AD122,R122)/L122</f>
        <v>1.4822608270124786</v>
      </c>
    </row>
    <row r="123" spans="1:32">
      <c r="A123" s="29" t="s">
        <v>1197</v>
      </c>
      <c r="B123" s="30" t="s">
        <v>356</v>
      </c>
      <c r="C123" s="17" t="s">
        <v>2918</v>
      </c>
      <c r="D123" s="18" t="s">
        <v>2937</v>
      </c>
      <c r="E123" s="17"/>
      <c r="F123" s="6"/>
      <c r="G123" s="8"/>
      <c r="H123" s="21">
        <v>0</v>
      </c>
      <c r="I123" s="8">
        <f>VLOOKUP(C123,'202310-202403出荷数total2403220951'!B:F,5,0)</f>
        <v>2</v>
      </c>
      <c r="J123" s="203">
        <f>VLOOKUP(C123,'出荷数2307～2406total241008110618'!B:F,5,0)</f>
        <v>314</v>
      </c>
      <c r="K123" s="214">
        <f>VLOOKUP(C123,'出荷数2407-2506total250730101950'!B:F,5,0)</f>
        <v>116</v>
      </c>
      <c r="L123" s="203">
        <f>VLOOKUP(C:C,total260724105509!B:F,5,0)</f>
        <v>579</v>
      </c>
      <c r="M123" s="392"/>
      <c r="N123" s="211">
        <v>1000</v>
      </c>
      <c r="O123" s="211">
        <v>1000</v>
      </c>
      <c r="P123" s="211"/>
      <c r="Q123" s="44">
        <f>IFERROR(VLOOKUP(C123,在庫貼り付け!B:C,2,0),0)</f>
        <v>5112</v>
      </c>
      <c r="R123" s="44">
        <f>IFERROR(VLOOKUP(C123,入荷予定貼り付け!B:C,2,0),0)</f>
        <v>0</v>
      </c>
      <c r="S123" s="428"/>
      <c r="T123" s="45">
        <v>0</v>
      </c>
      <c r="U123" s="44">
        <f>IFERROR(VLOOKUP(C123,確保貼り付け!N:O,2,0),0)</f>
        <v>0</v>
      </c>
      <c r="V123" s="44">
        <f>IFERROR(VLOOKUP(C123,確保貼り付け!J:L,3,0),0)</f>
        <v>0</v>
      </c>
      <c r="W123" s="439">
        <f t="shared" si="2"/>
        <v>0</v>
      </c>
      <c r="X123" s="45">
        <f t="shared" si="3"/>
        <v>0</v>
      </c>
      <c r="Y123" s="45">
        <f>SUM(Q123+R123+T123)-U123-T123</f>
        <v>5112</v>
      </c>
      <c r="Z123" s="45">
        <f>Y123-O123</f>
        <v>4112</v>
      </c>
      <c r="AA123" s="41">
        <f>L123/SUM(Q123)</f>
        <v>0.11326291079812206</v>
      </c>
      <c r="AB123" s="190"/>
      <c r="AC123" s="46"/>
      <c r="AD123" s="46"/>
      <c r="AF123" s="415">
        <f>SUM(Q123,AD123,R123)/L123</f>
        <v>8.8290155440414502</v>
      </c>
    </row>
    <row r="124" spans="1:32">
      <c r="A124" s="29" t="s">
        <v>1198</v>
      </c>
      <c r="B124" s="30" t="s">
        <v>356</v>
      </c>
      <c r="C124" s="17" t="s">
        <v>2919</v>
      </c>
      <c r="D124" s="18" t="s">
        <v>2938</v>
      </c>
      <c r="E124" s="17"/>
      <c r="F124" s="6"/>
      <c r="G124" s="8"/>
      <c r="H124" s="21">
        <v>2458</v>
      </c>
      <c r="I124" s="8">
        <f>VLOOKUP(C124,'202310-202403出荷数total2403220951'!B:F,5,0)</f>
        <v>174</v>
      </c>
      <c r="J124" s="203">
        <f>VLOOKUP(C124,'出荷数2307～2406total241008110618'!B:F,5,0)</f>
        <v>1177</v>
      </c>
      <c r="K124" s="214">
        <f>VLOOKUP(C124,'出荷数2407-2506total250730101950'!B:F,5,0)</f>
        <v>192</v>
      </c>
      <c r="L124" s="203">
        <f>VLOOKUP(C:C,total260724105509!B:F,5,0)</f>
        <v>137</v>
      </c>
      <c r="M124" s="392"/>
      <c r="N124" s="8"/>
      <c r="O124" s="21">
        <f>L124/12*5</f>
        <v>57.083333333333329</v>
      </c>
      <c r="P124" s="21"/>
      <c r="Q124" s="44">
        <f>IFERROR(VLOOKUP(C124,在庫貼り付け!B:C,2,0),0)</f>
        <v>400</v>
      </c>
      <c r="R124" s="44">
        <f>IFERROR(VLOOKUP(C124,入荷予定貼り付け!B:C,2,0),0)</f>
        <v>0</v>
      </c>
      <c r="S124" s="428"/>
      <c r="T124" s="45">
        <v>0</v>
      </c>
      <c r="U124" s="44">
        <f>IFERROR(VLOOKUP(C124,確保貼り付け!N:O,2,0),0)</f>
        <v>0</v>
      </c>
      <c r="V124" s="44">
        <f>IFERROR(VLOOKUP(C124,確保貼り付け!J:L,3,0),0)</f>
        <v>0</v>
      </c>
      <c r="W124" s="439">
        <f t="shared" si="2"/>
        <v>0</v>
      </c>
      <c r="X124" s="45">
        <f t="shared" si="3"/>
        <v>0</v>
      </c>
      <c r="Y124" s="45">
        <f>SUM(Q124+R124+T124)-U124-T124</f>
        <v>400</v>
      </c>
      <c r="Z124" s="45">
        <f>Y124-O124</f>
        <v>342.91666666666669</v>
      </c>
      <c r="AA124" s="41">
        <f>L124/SUM(Q124)</f>
        <v>0.34250000000000003</v>
      </c>
      <c r="AB124" s="190"/>
      <c r="AC124" s="46"/>
      <c r="AD124" s="46"/>
      <c r="AF124" s="415">
        <f>SUM(Q124,AD124,R124)/L124</f>
        <v>2.9197080291970803</v>
      </c>
    </row>
    <row r="125" spans="1:32">
      <c r="A125" s="29" t="s">
        <v>1199</v>
      </c>
      <c r="B125" s="30" t="s">
        <v>356</v>
      </c>
      <c r="C125" s="49" t="s">
        <v>3771</v>
      </c>
      <c r="D125" s="49" t="s">
        <v>3772</v>
      </c>
      <c r="E125" s="50"/>
      <c r="F125" s="50"/>
      <c r="G125" s="8"/>
      <c r="H125" s="8"/>
      <c r="I125" s="8" t="e">
        <f>VLOOKUP(C125,'202310-202403出荷数total2403220951'!B:F,5,0)</f>
        <v>#N/A</v>
      </c>
      <c r="J125" s="203">
        <f>VLOOKUP(C125,'出荷数2307～2406total241008110618'!B:F,5,0)</f>
        <v>254</v>
      </c>
      <c r="K125" s="214">
        <f>VLOOKUP(C125,'出荷数2407-2506total250730101950'!B:F,5,0)</f>
        <v>215</v>
      </c>
      <c r="L125" s="203">
        <f>VLOOKUP(C:C,total260724105509!B:F,5,0)</f>
        <v>375</v>
      </c>
      <c r="M125" s="392"/>
      <c r="N125" s="211">
        <v>1500</v>
      </c>
      <c r="O125" s="211">
        <v>1500</v>
      </c>
      <c r="P125" s="211"/>
      <c r="Q125" s="44">
        <f>IFERROR(VLOOKUP(C125,在庫貼り付け!B:C,2,0),0)</f>
        <v>2580</v>
      </c>
      <c r="R125" s="44">
        <f>IFERROR(VLOOKUP(C125,入荷予定貼り付け!B:C,2,0),0)</f>
        <v>0</v>
      </c>
      <c r="S125" s="428"/>
      <c r="T125" s="45">
        <v>0</v>
      </c>
      <c r="U125" s="44">
        <f>IFERROR(VLOOKUP(C125,確保貼り付け!N:O,2,0),0)</f>
        <v>0</v>
      </c>
      <c r="V125" s="44">
        <f>IFERROR(VLOOKUP(C125,確保貼り付け!J:L,3,0),0)</f>
        <v>0</v>
      </c>
      <c r="W125" s="439">
        <f t="shared" si="2"/>
        <v>0</v>
      </c>
      <c r="X125" s="45">
        <f t="shared" si="3"/>
        <v>0</v>
      </c>
      <c r="Y125" s="45">
        <f>SUM(Q125+R125+T125)-U125-T125</f>
        <v>2580</v>
      </c>
      <c r="Z125" s="45">
        <f>Y125-O125</f>
        <v>1080</v>
      </c>
      <c r="AA125" s="41">
        <f>L125/SUM(Q125)</f>
        <v>0.14534883720930233</v>
      </c>
      <c r="AB125" s="9"/>
      <c r="AC125" s="13"/>
      <c r="AD125" s="13"/>
      <c r="AF125" s="415">
        <f>SUM(Q125,AD125,R125)/L125</f>
        <v>6.88</v>
      </c>
    </row>
    <row r="126" spans="1:32">
      <c r="A126" s="29" t="s">
        <v>1200</v>
      </c>
      <c r="B126" s="30" t="s">
        <v>356</v>
      </c>
      <c r="C126" s="17" t="s">
        <v>2920</v>
      </c>
      <c r="D126" s="18" t="s">
        <v>2939</v>
      </c>
      <c r="E126" s="17"/>
      <c r="F126" s="6"/>
      <c r="G126" s="8"/>
      <c r="H126" s="21">
        <v>1744</v>
      </c>
      <c r="I126" s="8">
        <f>VLOOKUP(C126,'202310-202403出荷数total2403220951'!B:F,5,0)</f>
        <v>1163</v>
      </c>
      <c r="J126" s="203">
        <f>VLOOKUP(C126,'出荷数2307～2406total241008110618'!B:F,5,0)</f>
        <v>1747</v>
      </c>
      <c r="K126" s="214">
        <f>VLOOKUP(C126,'出荷数2407-2506total250730101950'!B:F,5,0)</f>
        <v>1257</v>
      </c>
      <c r="L126" s="203">
        <f>VLOOKUP(C:C,total260724105509!B:F,5,0)</f>
        <v>568</v>
      </c>
      <c r="M126" s="392"/>
      <c r="N126" s="8"/>
      <c r="O126" s="21">
        <f>L126/12*5</f>
        <v>236.66666666666669</v>
      </c>
      <c r="P126" s="21"/>
      <c r="Q126" s="44">
        <f>IFERROR(VLOOKUP(C126,在庫貼り付け!B:C,2,0),0)</f>
        <v>329</v>
      </c>
      <c r="R126" s="44">
        <f>IFERROR(VLOOKUP(C126,入荷予定貼り付け!B:C,2,0),0)</f>
        <v>0</v>
      </c>
      <c r="S126" s="428"/>
      <c r="T126" s="45">
        <v>0</v>
      </c>
      <c r="U126" s="44">
        <f>IFERROR(VLOOKUP(C126,確保貼り付け!N:O,2,0),0)</f>
        <v>0</v>
      </c>
      <c r="V126" s="44">
        <f>IFERROR(VLOOKUP(C126,確保貼り付け!J:L,3,0),0)</f>
        <v>0</v>
      </c>
      <c r="W126" s="439">
        <f t="shared" si="2"/>
        <v>0</v>
      </c>
      <c r="X126" s="45">
        <f t="shared" si="3"/>
        <v>0</v>
      </c>
      <c r="Y126" s="45">
        <f>SUM(Q126+R126+T126)-U126-T126</f>
        <v>329</v>
      </c>
      <c r="Z126" s="45">
        <f>Y126-O126</f>
        <v>92.333333333333314</v>
      </c>
      <c r="AA126" s="41">
        <f>L126/SUM(Q126)</f>
        <v>1.7264437689969605</v>
      </c>
      <c r="AB126" s="190"/>
      <c r="AC126" s="46" t="s">
        <v>5283</v>
      </c>
      <c r="AD126" s="46"/>
      <c r="AF126" s="415">
        <f>SUM(Q126,AD126,R126)/L126</f>
        <v>0.57922535211267601</v>
      </c>
    </row>
    <row r="127" spans="1:32">
      <c r="A127" s="29" t="s">
        <v>1202</v>
      </c>
      <c r="B127" s="2" t="s">
        <v>5</v>
      </c>
      <c r="C127" s="49" t="s">
        <v>2985</v>
      </c>
      <c r="D127" s="49" t="s">
        <v>3773</v>
      </c>
      <c r="E127" s="50"/>
      <c r="F127" s="50"/>
      <c r="G127" s="8"/>
      <c r="H127" s="21">
        <v>0</v>
      </c>
      <c r="I127" s="8">
        <f>VLOOKUP(C127,'202310-202403出荷数total2403220951'!B:F,5,0)</f>
        <v>6</v>
      </c>
      <c r="J127" s="203">
        <f>VLOOKUP(C127,'出荷数2307～2406total241008110618'!B:F,5,0)</f>
        <v>324</v>
      </c>
      <c r="K127" s="214">
        <f>VLOOKUP(C127,'出荷数2407-2506total250730101950'!B:F,5,0)</f>
        <v>1771</v>
      </c>
      <c r="L127" s="203">
        <f>VLOOKUP(C:C,total260724105509!B:F,5,0)</f>
        <v>118</v>
      </c>
      <c r="M127" s="392"/>
      <c r="N127" s="211">
        <v>1000</v>
      </c>
      <c r="O127" s="211">
        <v>1000</v>
      </c>
      <c r="P127" s="211"/>
      <c r="Q127" s="44">
        <f>IFERROR(VLOOKUP(C127,在庫貼り付け!B:C,2,0),0)</f>
        <v>1448</v>
      </c>
      <c r="R127" s="44">
        <f>IFERROR(VLOOKUP(C127,入荷予定貼り付け!B:C,2,0),0)</f>
        <v>0</v>
      </c>
      <c r="S127" s="428"/>
      <c r="T127" s="45">
        <v>0</v>
      </c>
      <c r="U127" s="44">
        <f>IFERROR(VLOOKUP(C127,確保貼り付け!N:O,2,0),0)</f>
        <v>0</v>
      </c>
      <c r="V127" s="44">
        <f>IFERROR(VLOOKUP(C127,確保貼り付け!J:L,3,0),0)</f>
        <v>0</v>
      </c>
      <c r="W127" s="439">
        <f t="shared" si="2"/>
        <v>0</v>
      </c>
      <c r="X127" s="45">
        <f t="shared" si="3"/>
        <v>0</v>
      </c>
      <c r="Y127" s="45">
        <f>SUM(Q127+R127+T127)-U127-T127</f>
        <v>1448</v>
      </c>
      <c r="Z127" s="45">
        <f>Y127-O127</f>
        <v>448</v>
      </c>
      <c r="AA127" s="41">
        <f>L127/SUM(Q127)</f>
        <v>8.1491712707182321E-2</v>
      </c>
      <c r="AB127" s="9"/>
      <c r="AC127" s="13"/>
      <c r="AD127" s="13"/>
      <c r="AF127" s="415">
        <f>SUM(Q127,AD127,R127)/L127</f>
        <v>12.271186440677965</v>
      </c>
    </row>
    <row r="128" spans="1:32">
      <c r="A128" s="29" t="s">
        <v>1203</v>
      </c>
      <c r="B128" s="2" t="s">
        <v>5</v>
      </c>
      <c r="C128" s="49" t="s">
        <v>2966</v>
      </c>
      <c r="D128" s="49" t="s">
        <v>2964</v>
      </c>
      <c r="E128" s="50"/>
      <c r="F128" s="50"/>
      <c r="G128" s="8"/>
      <c r="H128" s="21">
        <v>0</v>
      </c>
      <c r="I128" s="8">
        <f>VLOOKUP(C128,'202310-202403出荷数total2403220951'!B:F,5,0)</f>
        <v>2453</v>
      </c>
      <c r="J128" s="203">
        <f>VLOOKUP(C128,'出荷数2307～2406total241008110618'!B:F,5,0)</f>
        <v>3569</v>
      </c>
      <c r="K128" s="214">
        <f>VLOOKUP(C128,'出荷数2407-2506total250730101950'!B:F,5,0)</f>
        <v>9281</v>
      </c>
      <c r="L128" s="203">
        <f>VLOOKUP(C:C,total260724105509!B:F,5,0)</f>
        <v>2414</v>
      </c>
      <c r="M128" s="392"/>
      <c r="N128" s="8"/>
      <c r="O128" s="21">
        <f>L128/12*5</f>
        <v>1005.8333333333333</v>
      </c>
      <c r="P128" s="21"/>
      <c r="Q128" s="44">
        <f>IFERROR(VLOOKUP(C128,在庫貼り付け!B:C,2,0),0)</f>
        <v>883</v>
      </c>
      <c r="R128" s="44">
        <f>IFERROR(VLOOKUP(C128,入荷予定貼り付け!B:C,2,0),0)</f>
        <v>0</v>
      </c>
      <c r="S128" s="428"/>
      <c r="T128" s="45">
        <v>1150</v>
      </c>
      <c r="U128" s="44">
        <f>IFERROR(VLOOKUP(C128,確保貼り付け!N:O,2,0),0)</f>
        <v>1150</v>
      </c>
      <c r="V128" s="44">
        <f>IFERROR(VLOOKUP(C128,確保貼り付け!J:L,3,0),0)</f>
        <v>0</v>
      </c>
      <c r="W128" s="439">
        <f t="shared" si="2"/>
        <v>0</v>
      </c>
      <c r="X128" s="45">
        <f t="shared" si="3"/>
        <v>0</v>
      </c>
      <c r="Y128" s="45">
        <f>SUM(Q128+R128+T128)-U128-T128</f>
        <v>-267</v>
      </c>
      <c r="Z128" s="45">
        <f>Y128-O128</f>
        <v>-1272.8333333333333</v>
      </c>
      <c r="AA128" s="41">
        <f>L128/SUM(Q128)</f>
        <v>2.7338618346545864</v>
      </c>
      <c r="AB128" s="9"/>
      <c r="AC128" s="13"/>
      <c r="AD128" s="13"/>
      <c r="AF128" s="415">
        <f>SUM(Q128,AD128,R128)/L128</f>
        <v>0.36578293289146646</v>
      </c>
    </row>
    <row r="129" spans="1:32">
      <c r="A129" s="29" t="s">
        <v>1204</v>
      </c>
      <c r="B129" s="2" t="s">
        <v>5</v>
      </c>
      <c r="C129" s="49" t="s">
        <v>2965</v>
      </c>
      <c r="D129" s="49" t="s">
        <v>2964</v>
      </c>
      <c r="E129" s="50"/>
      <c r="F129" s="50"/>
      <c r="G129" s="8"/>
      <c r="H129" s="21">
        <v>0</v>
      </c>
      <c r="I129" s="8">
        <f>VLOOKUP(C129,'202310-202403出荷数total2403220951'!B:F,5,0)</f>
        <v>1097</v>
      </c>
      <c r="J129" s="203">
        <f>VLOOKUP(C129,'出荷数2307～2406total241008110618'!B:F,5,0)</f>
        <v>2410</v>
      </c>
      <c r="K129" s="214">
        <f>VLOOKUP(C129,'出荷数2407-2506total250730101950'!B:F,5,0)</f>
        <v>11564</v>
      </c>
      <c r="L129" s="203">
        <f>VLOOKUP(C:C,total260724105509!B:F,5,0)</f>
        <v>2465</v>
      </c>
      <c r="M129" s="392"/>
      <c r="N129" s="8"/>
      <c r="O129" s="21">
        <f>L129/12*5</f>
        <v>1027.0833333333333</v>
      </c>
      <c r="P129" s="21"/>
      <c r="Q129" s="44">
        <f>IFERROR(VLOOKUP(C129,在庫貼り付け!B:C,2,0),0)</f>
        <v>687</v>
      </c>
      <c r="R129" s="44">
        <f>IFERROR(VLOOKUP(C129,入荷予定貼り付け!B:C,2,0),0)</f>
        <v>0</v>
      </c>
      <c r="S129" s="428"/>
      <c r="T129" s="45">
        <v>10150</v>
      </c>
      <c r="U129" s="44">
        <f>IFERROR(VLOOKUP(C129,確保貼り付け!N:O,2,0),0)</f>
        <v>150</v>
      </c>
      <c r="V129" s="44">
        <f>IFERROR(VLOOKUP(C129,確保貼り付け!J:L,3,0),0)</f>
        <v>0</v>
      </c>
      <c r="W129" s="439">
        <f t="shared" si="2"/>
        <v>10000</v>
      </c>
      <c r="X129" s="45">
        <f t="shared" si="3"/>
        <v>10000</v>
      </c>
      <c r="Y129" s="45">
        <f>SUM(Q129+R129+T129)-U129-T129</f>
        <v>537</v>
      </c>
      <c r="Z129" s="45">
        <f>Y129-O129</f>
        <v>-490.08333333333326</v>
      </c>
      <c r="AA129" s="41">
        <f>L129/SUM(Q129)</f>
        <v>3.5880640465793303</v>
      </c>
      <c r="AB129" s="9">
        <v>10000</v>
      </c>
      <c r="AC129" s="13"/>
      <c r="AD129" s="13"/>
      <c r="AF129" s="415">
        <f>SUM(Q129,AD129,R129)/L129</f>
        <v>0.27870182555780931</v>
      </c>
    </row>
    <row r="130" spans="1:32">
      <c r="A130" s="29" t="s">
        <v>1205</v>
      </c>
      <c r="B130" s="2" t="s">
        <v>5</v>
      </c>
      <c r="C130" s="49" t="s">
        <v>3763</v>
      </c>
      <c r="D130" s="49" t="s">
        <v>3766</v>
      </c>
      <c r="E130" s="50"/>
      <c r="F130" s="50"/>
      <c r="G130" s="8"/>
      <c r="H130" s="21">
        <v>0</v>
      </c>
      <c r="I130" s="8" t="e">
        <f>VLOOKUP(C130,'202310-202403出荷数total2403220951'!B:F,5,0)</f>
        <v>#N/A</v>
      </c>
      <c r="J130" s="203" t="e">
        <f>VLOOKUP(C130,'出荷数2307～2406total241008110618'!B:F,5,0)</f>
        <v>#N/A</v>
      </c>
      <c r="K130" s="214">
        <f>VLOOKUP(C130,'出荷数2407-2506total250730101950'!B:F,5,0)</f>
        <v>511</v>
      </c>
      <c r="L130" s="203">
        <f>VLOOKUP(C:C,total260724105509!B:F,5,0)</f>
        <v>2969</v>
      </c>
      <c r="M130" s="392"/>
      <c r="N130" s="234">
        <v>1000</v>
      </c>
      <c r="O130" s="21">
        <f>L130/12*5</f>
        <v>1237.0833333333333</v>
      </c>
      <c r="P130" s="21"/>
      <c r="Q130" s="44">
        <f>IFERROR(VLOOKUP(C130,在庫貼り付け!B:C,2,0),0)</f>
        <v>874</v>
      </c>
      <c r="R130" s="44">
        <f>IFERROR(VLOOKUP(C130,入荷予定貼り付け!B:C,2,0),0)</f>
        <v>2000</v>
      </c>
      <c r="S130" s="428"/>
      <c r="T130" s="45">
        <v>100</v>
      </c>
      <c r="U130" s="44">
        <f>IFERROR(VLOOKUP(C130,確保貼り付け!N:O,2,0),0)</f>
        <v>100</v>
      </c>
      <c r="V130" s="44">
        <f>IFERROR(VLOOKUP(C130,確保貼り付け!J:L,3,0),0)</f>
        <v>0</v>
      </c>
      <c r="W130" s="439">
        <f t="shared" si="2"/>
        <v>0</v>
      </c>
      <c r="X130" s="45">
        <f t="shared" si="3"/>
        <v>0</v>
      </c>
      <c r="Y130" s="45">
        <f>SUM(Q130+R130+T130)-U130-T130</f>
        <v>2774</v>
      </c>
      <c r="Z130" s="45">
        <f>Y130-O130</f>
        <v>1536.9166666666667</v>
      </c>
      <c r="AA130" s="41">
        <f>L130/SUM(Q130)</f>
        <v>3.3970251716247142</v>
      </c>
      <c r="AB130" s="9"/>
      <c r="AC130" s="13"/>
      <c r="AD130" s="13"/>
      <c r="AF130" s="415">
        <f>SUM(Q130,AD130,R130)/L130</f>
        <v>0.96800269450993603</v>
      </c>
    </row>
    <row r="131" spans="1:32">
      <c r="A131" s="29" t="s">
        <v>1206</v>
      </c>
      <c r="B131" s="2" t="s">
        <v>5</v>
      </c>
      <c r="C131" s="49" t="s">
        <v>3764</v>
      </c>
      <c r="D131" s="49" t="s">
        <v>3766</v>
      </c>
      <c r="E131" s="50"/>
      <c r="F131" s="50"/>
      <c r="G131" s="8"/>
      <c r="H131" s="21">
        <v>0</v>
      </c>
      <c r="I131" s="8" t="e">
        <f>VLOOKUP(C131,'202310-202403出荷数total2403220951'!B:F,5,0)</f>
        <v>#N/A</v>
      </c>
      <c r="J131" s="203" t="e">
        <f>VLOOKUP(C131,'出荷数2307～2406total241008110618'!B:F,5,0)</f>
        <v>#N/A</v>
      </c>
      <c r="K131" s="214">
        <f>VLOOKUP(C131,'出荷数2407-2506total250730101950'!B:F,5,0)</f>
        <v>498</v>
      </c>
      <c r="L131" s="203">
        <f>VLOOKUP(C:C,total260724105509!B:F,5,0)</f>
        <v>3177</v>
      </c>
      <c r="M131" s="392"/>
      <c r="N131" s="234">
        <v>1000</v>
      </c>
      <c r="O131" s="21">
        <f>L131/12*5</f>
        <v>1323.75</v>
      </c>
      <c r="P131" s="21"/>
      <c r="Q131" s="44">
        <f>IFERROR(VLOOKUP(C131,在庫貼り付け!B:C,2,0),0)</f>
        <v>983</v>
      </c>
      <c r="R131" s="44">
        <f>IFERROR(VLOOKUP(C131,入荷予定貼り付け!B:C,2,0),0)</f>
        <v>2000</v>
      </c>
      <c r="S131" s="428"/>
      <c r="T131" s="45">
        <v>100</v>
      </c>
      <c r="U131" s="44">
        <f>IFERROR(VLOOKUP(C131,確保貼り付け!N:O,2,0),0)</f>
        <v>100</v>
      </c>
      <c r="V131" s="44">
        <f>IFERROR(VLOOKUP(C131,確保貼り付け!J:L,3,0),0)</f>
        <v>0</v>
      </c>
      <c r="W131" s="439">
        <f t="shared" ref="W131:W194" si="4">T131-(U131+V131)</f>
        <v>0</v>
      </c>
      <c r="X131" s="45">
        <f t="shared" ref="X131:X194" si="5">T131-V131-U131</f>
        <v>0</v>
      </c>
      <c r="Y131" s="45">
        <f>SUM(Q131+R131+T131)-U131-T131</f>
        <v>2883</v>
      </c>
      <c r="Z131" s="45">
        <f>Y131-O131</f>
        <v>1559.25</v>
      </c>
      <c r="AA131" s="41">
        <f>L131/SUM(Q131)</f>
        <v>3.231943031536114</v>
      </c>
      <c r="AB131" s="9"/>
      <c r="AC131" s="13"/>
      <c r="AD131" s="13"/>
      <c r="AF131" s="415">
        <f>SUM(Q131,AD131,R131)/L131</f>
        <v>0.93893610324205223</v>
      </c>
    </row>
    <row r="132" spans="1:32">
      <c r="A132" s="29" t="s">
        <v>1207</v>
      </c>
      <c r="B132" s="2" t="s">
        <v>5</v>
      </c>
      <c r="C132" s="49" t="s">
        <v>3765</v>
      </c>
      <c r="D132" s="49" t="s">
        <v>3766</v>
      </c>
      <c r="E132" s="50"/>
      <c r="F132" s="50"/>
      <c r="G132" s="8"/>
      <c r="H132" s="21">
        <v>0</v>
      </c>
      <c r="I132" s="8" t="e">
        <f>VLOOKUP(C132,'202310-202403出荷数total2403220951'!B:F,5,0)</f>
        <v>#N/A</v>
      </c>
      <c r="J132" s="203" t="e">
        <f>VLOOKUP(C132,'出荷数2307～2406total241008110618'!B:F,5,0)</f>
        <v>#N/A</v>
      </c>
      <c r="K132" s="214">
        <f>VLOOKUP(C132,'出荷数2407-2506total250730101950'!B:F,5,0)</f>
        <v>499</v>
      </c>
      <c r="L132" s="203">
        <f>VLOOKUP(C:C,total260724105509!B:F,5,0)</f>
        <v>701</v>
      </c>
      <c r="M132" s="392"/>
      <c r="N132" s="234">
        <v>1000</v>
      </c>
      <c r="O132" s="21">
        <f>L132/12*5</f>
        <v>292.08333333333331</v>
      </c>
      <c r="P132" s="21"/>
      <c r="Q132" s="44">
        <f>IFERROR(VLOOKUP(C132,在庫貼り付け!B:C,2,0),0)</f>
        <v>1804</v>
      </c>
      <c r="R132" s="44">
        <f>IFERROR(VLOOKUP(C132,入荷予定貼り付け!B:C,2,0),0)</f>
        <v>0</v>
      </c>
      <c r="S132" s="428"/>
      <c r="T132" s="45">
        <v>0</v>
      </c>
      <c r="U132" s="44">
        <f>IFERROR(VLOOKUP(C132,確保貼り付け!N:O,2,0),0)</f>
        <v>0</v>
      </c>
      <c r="V132" s="44">
        <f>IFERROR(VLOOKUP(C132,確保貼り付け!J:L,3,0),0)</f>
        <v>0</v>
      </c>
      <c r="W132" s="439">
        <f t="shared" si="4"/>
        <v>0</v>
      </c>
      <c r="X132" s="45">
        <f t="shared" si="5"/>
        <v>0</v>
      </c>
      <c r="Y132" s="45">
        <f>SUM(Q132+R132+T132)-U132-T132</f>
        <v>1804</v>
      </c>
      <c r="Z132" s="45">
        <f>Y132-O132</f>
        <v>1511.9166666666667</v>
      </c>
      <c r="AA132" s="41">
        <f>L132/SUM(Q132)</f>
        <v>0.38858093126385812</v>
      </c>
      <c r="AB132" s="9"/>
      <c r="AC132" s="13"/>
      <c r="AD132" s="13"/>
      <c r="AF132" s="415">
        <f>SUM(Q132,AD132,R132)/L132</f>
        <v>2.5734664764621971</v>
      </c>
    </row>
    <row r="133" spans="1:32">
      <c r="A133" s="29" t="s">
        <v>1208</v>
      </c>
      <c r="B133" s="2" t="s">
        <v>5</v>
      </c>
      <c r="C133" s="49" t="s">
        <v>3774</v>
      </c>
      <c r="D133" s="49" t="s">
        <v>3778</v>
      </c>
      <c r="E133" s="50"/>
      <c r="F133" s="50"/>
      <c r="G133" s="8"/>
      <c r="H133" s="21">
        <v>0</v>
      </c>
      <c r="I133" s="8">
        <f>VLOOKUP(C133,'202310-202403出荷数total2403220951'!B:F,5,0)</f>
        <v>3939</v>
      </c>
      <c r="J133" s="203">
        <f>VLOOKUP(C133,'出荷数2307～2406total241008110618'!B:F,5,0)</f>
        <v>8154</v>
      </c>
      <c r="K133" s="214">
        <f>VLOOKUP(C133,'出荷数2407-2506total250730101950'!B:F,5,0)</f>
        <v>10068</v>
      </c>
      <c r="L133" s="203">
        <f>VLOOKUP(C:C,total260724105509!B:F,5,0)</f>
        <v>11078</v>
      </c>
      <c r="M133" s="392"/>
      <c r="N133" s="234"/>
      <c r="O133" s="21">
        <f>L133/12*5</f>
        <v>4615.833333333333</v>
      </c>
      <c r="P133" s="21"/>
      <c r="Q133" s="44">
        <f>IFERROR(VLOOKUP(C133,在庫貼り付け!B:C,2,0),0)</f>
        <v>11592</v>
      </c>
      <c r="R133" s="44">
        <f>IFERROR(VLOOKUP(C133,入荷予定貼り付け!B:C,2,0),0)</f>
        <v>0</v>
      </c>
      <c r="S133" s="428"/>
      <c r="T133" s="45">
        <v>1320</v>
      </c>
      <c r="U133" s="44">
        <f>IFERROR(VLOOKUP(C133,確保貼り付け!N:O,2,0),0)</f>
        <v>1310</v>
      </c>
      <c r="V133" s="44">
        <f>IFERROR(VLOOKUP(C133,確保貼り付け!J:L,3,0),0)</f>
        <v>0</v>
      </c>
      <c r="W133" s="439">
        <f t="shared" si="4"/>
        <v>10</v>
      </c>
      <c r="X133" s="45">
        <f t="shared" si="5"/>
        <v>10</v>
      </c>
      <c r="Y133" s="45">
        <f>SUM(Q133+R133+T133)-U133-T133</f>
        <v>10282</v>
      </c>
      <c r="Z133" s="45">
        <f>Y133-O133</f>
        <v>5666.166666666667</v>
      </c>
      <c r="AA133" s="41">
        <f>L133/SUM(Q133)</f>
        <v>0.95565907522429261</v>
      </c>
      <c r="AB133" s="9"/>
      <c r="AC133" s="13"/>
      <c r="AD133" s="13"/>
      <c r="AF133" s="415">
        <f>SUM(Q133,AD133,R133)/L133</f>
        <v>1.0463982668351688</v>
      </c>
    </row>
    <row r="134" spans="1:32">
      <c r="A134" s="29" t="s">
        <v>1209</v>
      </c>
      <c r="B134" s="2" t="s">
        <v>5</v>
      </c>
      <c r="C134" s="49" t="s">
        <v>3775</v>
      </c>
      <c r="D134" s="49" t="s">
        <v>3778</v>
      </c>
      <c r="E134" s="50"/>
      <c r="F134" s="50"/>
      <c r="G134" s="8"/>
      <c r="H134" s="21">
        <v>0</v>
      </c>
      <c r="I134" s="8">
        <f>VLOOKUP(C134,'202310-202403出荷数total2403220951'!B:F,5,0)</f>
        <v>918</v>
      </c>
      <c r="J134" s="203">
        <f>VLOOKUP(C134,'出荷数2307～2406total241008110618'!B:F,5,0)</f>
        <v>1582</v>
      </c>
      <c r="K134" s="214">
        <f>VLOOKUP(C134,'出荷数2407-2506total250730101950'!B:F,5,0)</f>
        <v>2615</v>
      </c>
      <c r="L134" s="203">
        <f>VLOOKUP(C:C,total260724105509!B:F,5,0)</f>
        <v>3019</v>
      </c>
      <c r="M134" s="392"/>
      <c r="N134" s="234"/>
      <c r="O134" s="21">
        <f>L134/12*5</f>
        <v>1257.9166666666667</v>
      </c>
      <c r="P134" s="21"/>
      <c r="Q134" s="44">
        <f>IFERROR(VLOOKUP(C134,在庫貼り付け!B:C,2,0),0)</f>
        <v>9078</v>
      </c>
      <c r="R134" s="44">
        <f>IFERROR(VLOOKUP(C134,入荷予定貼り付け!B:C,2,0),0)</f>
        <v>0</v>
      </c>
      <c r="S134" s="428"/>
      <c r="T134" s="45">
        <v>500</v>
      </c>
      <c r="U134" s="44">
        <f>IFERROR(VLOOKUP(C134,確保貼り付け!N:O,2,0),0)</f>
        <v>500</v>
      </c>
      <c r="V134" s="44">
        <f>IFERROR(VLOOKUP(C134,確保貼り付け!J:L,3,0),0)</f>
        <v>0</v>
      </c>
      <c r="W134" s="439">
        <f t="shared" si="4"/>
        <v>0</v>
      </c>
      <c r="X134" s="45">
        <f t="shared" si="5"/>
        <v>0</v>
      </c>
      <c r="Y134" s="45">
        <f>SUM(Q134+R134+T134)-U134-T134</f>
        <v>8578</v>
      </c>
      <c r="Z134" s="45">
        <f>Y134-O134</f>
        <v>7320.083333333333</v>
      </c>
      <c r="AA134" s="41">
        <f>L134/SUM(Q134)</f>
        <v>0.33256223837849747</v>
      </c>
      <c r="AB134" s="9"/>
      <c r="AC134" s="13"/>
      <c r="AD134" s="13"/>
      <c r="AF134" s="415">
        <f>SUM(Q134,AD134,R134)/L134</f>
        <v>3.0069559456773765</v>
      </c>
    </row>
    <row r="135" spans="1:32">
      <c r="A135" s="29" t="s">
        <v>1210</v>
      </c>
      <c r="B135" s="2" t="s">
        <v>5</v>
      </c>
      <c r="C135" s="49" t="s">
        <v>3776</v>
      </c>
      <c r="D135" s="49" t="s">
        <v>3779</v>
      </c>
      <c r="E135" s="50"/>
      <c r="F135" s="50"/>
      <c r="G135" s="8"/>
      <c r="H135" s="21">
        <v>0</v>
      </c>
      <c r="I135" s="8">
        <f>VLOOKUP(C135,'202310-202403出荷数total2403220951'!B:F,5,0)</f>
        <v>7737</v>
      </c>
      <c r="J135" s="203">
        <f>VLOOKUP(C135,'出荷数2307～2406total241008110618'!B:F,5,0)</f>
        <v>12264</v>
      </c>
      <c r="K135" s="214">
        <f>VLOOKUP(C135,'出荷数2407-2506total250730101950'!B:F,5,0)</f>
        <v>10542</v>
      </c>
      <c r="L135" s="203">
        <f>VLOOKUP(C:C,total260724105509!B:F,5,0)</f>
        <v>8368</v>
      </c>
      <c r="M135" s="392"/>
      <c r="N135" s="234">
        <v>6000</v>
      </c>
      <c r="O135" s="21">
        <f>L135/12*5</f>
        <v>3486.666666666667</v>
      </c>
      <c r="P135" s="21"/>
      <c r="Q135" s="44">
        <f>IFERROR(VLOOKUP(C135,在庫貼り付け!B:C,2,0),0)</f>
        <v>5547</v>
      </c>
      <c r="R135" s="44">
        <f>IFERROR(VLOOKUP(C135,入荷予定貼り付け!B:C,2,0),0)</f>
        <v>2000</v>
      </c>
      <c r="S135" s="428"/>
      <c r="T135" s="45">
        <v>2870</v>
      </c>
      <c r="U135" s="44">
        <f>IFERROR(VLOOKUP(C135,確保貼り付け!N:O,2,0),0)</f>
        <v>1739</v>
      </c>
      <c r="V135" s="44">
        <f>IFERROR(VLOOKUP(C135,確保貼り付け!J:L,3,0),0)</f>
        <v>0</v>
      </c>
      <c r="W135" s="439">
        <f t="shared" si="4"/>
        <v>1131</v>
      </c>
      <c r="X135" s="45">
        <f t="shared" si="5"/>
        <v>1131</v>
      </c>
      <c r="Y135" s="45">
        <f>SUM(Q135+R135+T135)-U135-T135</f>
        <v>5808</v>
      </c>
      <c r="Z135" s="45">
        <f>Y135-O135</f>
        <v>2321.333333333333</v>
      </c>
      <c r="AA135" s="41">
        <f>L135/SUM(Q135)</f>
        <v>1.5085631873084551</v>
      </c>
      <c r="AB135" s="9"/>
      <c r="AC135" s="13"/>
      <c r="AD135" s="13"/>
      <c r="AF135" s="415">
        <f>SUM(Q135,AD135,R135)/L135</f>
        <v>0.90188814531548755</v>
      </c>
    </row>
    <row r="136" spans="1:32">
      <c r="A136" s="29" t="s">
        <v>1211</v>
      </c>
      <c r="B136" s="2" t="s">
        <v>5</v>
      </c>
      <c r="C136" s="49" t="s">
        <v>3777</v>
      </c>
      <c r="D136" s="49" t="s">
        <v>3779</v>
      </c>
      <c r="E136" s="50"/>
      <c r="F136" s="50"/>
      <c r="G136" s="8"/>
      <c r="H136" s="21">
        <v>0</v>
      </c>
      <c r="I136" s="8">
        <f>VLOOKUP(C136,'202310-202403出荷数total2403220951'!B:F,5,0)</f>
        <v>680</v>
      </c>
      <c r="J136" s="203">
        <f>VLOOKUP(C136,'出荷数2307～2406total241008110618'!B:F,5,0)</f>
        <v>1532</v>
      </c>
      <c r="K136" s="214">
        <f>VLOOKUP(C136,'出荷数2407-2506total250730101950'!B:F,5,0)</f>
        <v>1690</v>
      </c>
      <c r="L136" s="203">
        <f>VLOOKUP(C:C,total260724105509!B:F,5,0)</f>
        <v>1859</v>
      </c>
      <c r="M136" s="392"/>
      <c r="N136" s="234">
        <v>1000</v>
      </c>
      <c r="O136" s="21">
        <f>L136/12*5</f>
        <v>774.58333333333326</v>
      </c>
      <c r="P136" s="21"/>
      <c r="Q136" s="44">
        <f>IFERROR(VLOOKUP(C136,在庫貼り付け!B:C,2,0),0)</f>
        <v>1102</v>
      </c>
      <c r="R136" s="44">
        <f>IFERROR(VLOOKUP(C136,入荷予定貼り付け!B:C,2,0),0)</f>
        <v>1000</v>
      </c>
      <c r="S136" s="428"/>
      <c r="T136" s="45">
        <v>500</v>
      </c>
      <c r="U136" s="44">
        <f>IFERROR(VLOOKUP(C136,確保貼り付け!N:O,2,0),0)</f>
        <v>500</v>
      </c>
      <c r="V136" s="44">
        <f>IFERROR(VLOOKUP(C136,確保貼り付け!J:L,3,0),0)</f>
        <v>0</v>
      </c>
      <c r="W136" s="439">
        <f t="shared" si="4"/>
        <v>0</v>
      </c>
      <c r="X136" s="45">
        <f t="shared" si="5"/>
        <v>0</v>
      </c>
      <c r="Y136" s="45">
        <f>SUM(Q136+R136+T136)-U136-T136</f>
        <v>1602</v>
      </c>
      <c r="Z136" s="45">
        <f>Y136-O136</f>
        <v>827.41666666666674</v>
      </c>
      <c r="AA136" s="41">
        <f>L136/SUM(Q136)</f>
        <v>1.6869328493647913</v>
      </c>
      <c r="AB136" s="9"/>
      <c r="AC136" s="13"/>
      <c r="AD136" s="13"/>
      <c r="AF136" s="415">
        <f>SUM(Q136,AD136,R136)/L136</f>
        <v>1.130715438407746</v>
      </c>
    </row>
    <row r="137" spans="1:32">
      <c r="A137" s="29" t="s">
        <v>1212</v>
      </c>
      <c r="B137" s="2" t="s">
        <v>5</v>
      </c>
      <c r="C137" s="49" t="s">
        <v>3923</v>
      </c>
      <c r="D137" s="49" t="s">
        <v>3935</v>
      </c>
      <c r="E137" s="50"/>
      <c r="F137" s="50"/>
      <c r="G137" s="8"/>
      <c r="H137" s="21">
        <v>0</v>
      </c>
      <c r="I137" s="8" t="e">
        <f>VLOOKUP(C137,'202310-202403出荷数total2403220951'!B:F,5,0)</f>
        <v>#N/A</v>
      </c>
      <c r="J137" s="203" t="e">
        <f>VLOOKUP(C137,'出荷数2307～2406total241008110618'!B:F,5,0)</f>
        <v>#N/A</v>
      </c>
      <c r="K137" s="214">
        <f>VLOOKUP(C137,'出荷数2407-2506total250730101950'!B:F,5,0)</f>
        <v>598</v>
      </c>
      <c r="L137" s="203">
        <f>VLOOKUP(C:C,total260724105509!B:F,5,0)</f>
        <v>799</v>
      </c>
      <c r="M137" s="392"/>
      <c r="N137" s="234">
        <v>1500</v>
      </c>
      <c r="O137" s="211">
        <v>1500</v>
      </c>
      <c r="P137" s="211"/>
      <c r="Q137" s="44">
        <f>IFERROR(VLOOKUP(C137,在庫貼り付け!B:C,2,0),0)</f>
        <v>4180</v>
      </c>
      <c r="R137" s="44">
        <f>IFERROR(VLOOKUP(C137,入荷予定貼り付け!B:C,2,0),0)</f>
        <v>0</v>
      </c>
      <c r="S137" s="428"/>
      <c r="T137" s="45">
        <v>334</v>
      </c>
      <c r="U137" s="44">
        <f>IFERROR(VLOOKUP(C137,確保貼り付け!N:O,2,0),0)</f>
        <v>1234</v>
      </c>
      <c r="V137" s="44">
        <f>IFERROR(VLOOKUP(C137,確保貼り付け!J:L,3,0),0)</f>
        <v>0</v>
      </c>
      <c r="W137" s="439">
        <f t="shared" si="4"/>
        <v>-900</v>
      </c>
      <c r="X137" s="45">
        <f t="shared" si="5"/>
        <v>-900</v>
      </c>
      <c r="Y137" s="45">
        <f>SUM(Q137+R137+T137)-U137-T137</f>
        <v>2946</v>
      </c>
      <c r="Z137" s="45">
        <f>Y137-O137</f>
        <v>1446</v>
      </c>
      <c r="AA137" s="41">
        <f>L137/SUM(Q137)</f>
        <v>0.19114832535885168</v>
      </c>
      <c r="AB137" s="9"/>
      <c r="AC137" s="13"/>
      <c r="AD137" s="13"/>
      <c r="AF137" s="415">
        <f>SUM(Q137,AD137,R137)/L137</f>
        <v>5.2315394242803501</v>
      </c>
    </row>
    <row r="138" spans="1:32">
      <c r="A138" s="29" t="s">
        <v>1213</v>
      </c>
      <c r="B138" s="2" t="s">
        <v>5</v>
      </c>
      <c r="C138" s="49" t="s">
        <v>3924</v>
      </c>
      <c r="D138" s="49" t="s">
        <v>3936</v>
      </c>
      <c r="E138" s="50"/>
      <c r="F138" s="50"/>
      <c r="G138" s="8"/>
      <c r="H138" s="21">
        <v>0</v>
      </c>
      <c r="I138" s="8" t="e">
        <f>VLOOKUP(C138,'202310-202403出荷数total2403220951'!B:F,5,0)</f>
        <v>#N/A</v>
      </c>
      <c r="J138" s="203" t="e">
        <f>VLOOKUP(C138,'出荷数2307～2406total241008110618'!B:F,5,0)</f>
        <v>#N/A</v>
      </c>
      <c r="K138" s="214">
        <f>VLOOKUP(C138,'出荷数2407-2506total250730101950'!B:F,5,0)</f>
        <v>2001</v>
      </c>
      <c r="L138" s="203">
        <f>VLOOKUP(C:C,total260724105509!B:F,5,0)</f>
        <v>7511</v>
      </c>
      <c r="M138" s="392"/>
      <c r="N138" s="234"/>
      <c r="O138" s="21">
        <f>L138/12*5</f>
        <v>3129.583333333333</v>
      </c>
      <c r="P138" s="21"/>
      <c r="Q138" s="44">
        <f>IFERROR(VLOOKUP(C138,在庫貼り付け!B:C,2,0),0)</f>
        <v>4628</v>
      </c>
      <c r="R138" s="44">
        <f>IFERROR(VLOOKUP(C138,入荷予定貼り付け!B:C,2,0),0)</f>
        <v>9000</v>
      </c>
      <c r="S138" s="428"/>
      <c r="T138" s="45">
        <v>9370</v>
      </c>
      <c r="U138" s="44">
        <f>IFERROR(VLOOKUP(C138,確保貼り付け!N:O,2,0),0)</f>
        <v>2552</v>
      </c>
      <c r="V138" s="44">
        <f>IFERROR(VLOOKUP(C138,確保貼り付け!J:L,3,0),0)</f>
        <v>0</v>
      </c>
      <c r="W138" s="439">
        <f t="shared" si="4"/>
        <v>6818</v>
      </c>
      <c r="X138" s="45">
        <f t="shared" si="5"/>
        <v>6818</v>
      </c>
      <c r="Y138" s="45">
        <f>SUM(Q138+R138+T138)-U138-T138</f>
        <v>11076</v>
      </c>
      <c r="Z138" s="45">
        <f>Y138-O138</f>
        <v>7946.416666666667</v>
      </c>
      <c r="AA138" s="41">
        <f>L138/SUM(Q138)</f>
        <v>1.6229472774416596</v>
      </c>
      <c r="AB138" s="9">
        <v>5000</v>
      </c>
      <c r="AC138" s="13"/>
      <c r="AD138" s="13"/>
      <c r="AF138" s="415">
        <f>SUM(Q138,AD138,R138)/L138</f>
        <v>1.8144055385434696</v>
      </c>
    </row>
    <row r="139" spans="1:32">
      <c r="A139" s="29" t="s">
        <v>1214</v>
      </c>
      <c r="B139" s="2" t="s">
        <v>5</v>
      </c>
      <c r="C139" s="49" t="s">
        <v>3925</v>
      </c>
      <c r="D139" s="49" t="s">
        <v>3934</v>
      </c>
      <c r="E139" s="50"/>
      <c r="F139" s="50"/>
      <c r="G139" s="8"/>
      <c r="H139" s="21">
        <v>0</v>
      </c>
      <c r="I139" s="8" t="e">
        <f>VLOOKUP(C139,'202310-202403出荷数total2403220951'!B:F,5,0)</f>
        <v>#N/A</v>
      </c>
      <c r="J139" s="203" t="e">
        <f>VLOOKUP(C139,'出荷数2307～2406total241008110618'!B:F,5,0)</f>
        <v>#N/A</v>
      </c>
      <c r="K139" s="214">
        <f>VLOOKUP(C139,'出荷数2407-2506total250730101950'!B:F,5,0)</f>
        <v>122</v>
      </c>
      <c r="L139" s="203">
        <f>VLOOKUP(C:C,total260724105509!B:F,5,0)</f>
        <v>1073</v>
      </c>
      <c r="M139" s="392"/>
      <c r="N139" s="234">
        <v>1000</v>
      </c>
      <c r="O139" s="211">
        <v>1000</v>
      </c>
      <c r="P139" s="211"/>
      <c r="Q139" s="44">
        <f>IFERROR(VLOOKUP(C139,在庫貼り付け!B:C,2,0),0)</f>
        <v>1569</v>
      </c>
      <c r="R139" s="44">
        <f>IFERROR(VLOOKUP(C139,入荷予定貼り付け!B:C,2,0),0)</f>
        <v>0</v>
      </c>
      <c r="S139" s="428"/>
      <c r="T139" s="45">
        <v>0</v>
      </c>
      <c r="U139" s="44">
        <f>IFERROR(VLOOKUP(C139,確保貼り付け!N:O,2,0),0)</f>
        <v>95</v>
      </c>
      <c r="V139" s="44">
        <f>IFERROR(VLOOKUP(C139,確保貼り付け!J:L,3,0),0)</f>
        <v>0</v>
      </c>
      <c r="W139" s="439">
        <f t="shared" si="4"/>
        <v>-95</v>
      </c>
      <c r="X139" s="45">
        <f t="shared" si="5"/>
        <v>-95</v>
      </c>
      <c r="Y139" s="45">
        <f>SUM(Q139+R139+T139)-U139-T139</f>
        <v>1474</v>
      </c>
      <c r="Z139" s="45">
        <f>Y139-O139</f>
        <v>474</v>
      </c>
      <c r="AA139" s="41">
        <f>L139/SUM(Q139)</f>
        <v>0.68387507966857874</v>
      </c>
      <c r="AB139" s="9"/>
      <c r="AC139" s="13"/>
      <c r="AD139" s="13"/>
      <c r="AF139" s="415">
        <f>SUM(Q139,AD139,R139)/L139</f>
        <v>1.462255358807083</v>
      </c>
    </row>
    <row r="140" spans="1:32">
      <c r="A140" s="29" t="s">
        <v>1215</v>
      </c>
      <c r="B140" s="2" t="s">
        <v>5</v>
      </c>
      <c r="C140" s="49" t="s">
        <v>3926</v>
      </c>
      <c r="D140" s="49" t="s">
        <v>3933</v>
      </c>
      <c r="E140" s="50"/>
      <c r="F140" s="50"/>
      <c r="G140" s="8"/>
      <c r="H140" s="21">
        <v>0</v>
      </c>
      <c r="I140" s="8" t="e">
        <f>VLOOKUP(C140,'202310-202403出荷数total2403220951'!B:F,5,0)</f>
        <v>#N/A</v>
      </c>
      <c r="J140" s="203" t="e">
        <f>VLOOKUP(C140,'出荷数2307～2406total241008110618'!B:F,5,0)</f>
        <v>#N/A</v>
      </c>
      <c r="K140" s="214">
        <f>VLOOKUP(C140,'出荷数2407-2506total250730101950'!B:F,5,0)</f>
        <v>488</v>
      </c>
      <c r="L140" s="203">
        <f>VLOOKUP(C:C,total260724105509!B:F,5,0)</f>
        <v>2233</v>
      </c>
      <c r="M140" s="392"/>
      <c r="N140" s="234">
        <v>1000</v>
      </c>
      <c r="O140" s="211">
        <v>1000</v>
      </c>
      <c r="P140" s="211"/>
      <c r="Q140" s="44">
        <f>IFERROR(VLOOKUP(C140,在庫貼り付け!B:C,2,0),0)</f>
        <v>2</v>
      </c>
      <c r="R140" s="44">
        <f>IFERROR(VLOOKUP(C140,入荷予定貼り付け!B:C,2,0),0)</f>
        <v>3000</v>
      </c>
      <c r="S140" s="428"/>
      <c r="T140" s="45">
        <v>0</v>
      </c>
      <c r="U140" s="44">
        <f>IFERROR(VLOOKUP(C140,確保貼り付け!N:O,2,0),0)</f>
        <v>0</v>
      </c>
      <c r="V140" s="44">
        <f>IFERROR(VLOOKUP(C140,確保貼り付け!J:L,3,0),0)</f>
        <v>0</v>
      </c>
      <c r="W140" s="439">
        <f t="shared" si="4"/>
        <v>0</v>
      </c>
      <c r="X140" s="45">
        <f t="shared" si="5"/>
        <v>0</v>
      </c>
      <c r="Y140" s="45">
        <f>SUM(Q140+R140+T140)-U140-T140</f>
        <v>3002</v>
      </c>
      <c r="Z140" s="45">
        <f>Y140-O140</f>
        <v>2002</v>
      </c>
      <c r="AA140" s="41">
        <f>L140/SUM(Q140)</f>
        <v>1116.5</v>
      </c>
      <c r="AB140" s="9"/>
      <c r="AC140" s="13"/>
      <c r="AD140" s="13"/>
      <c r="AF140" s="415">
        <f>SUM(Q140,AD140,R140)/L140</f>
        <v>1.3443797581728616</v>
      </c>
    </row>
    <row r="141" spans="1:32">
      <c r="A141" s="29" t="s">
        <v>1216</v>
      </c>
      <c r="B141" s="2" t="s">
        <v>5</v>
      </c>
      <c r="C141" s="49" t="s">
        <v>3927</v>
      </c>
      <c r="D141" s="49" t="s">
        <v>3932</v>
      </c>
      <c r="E141" s="50"/>
      <c r="F141" s="50"/>
      <c r="G141" s="8"/>
      <c r="H141" s="21">
        <v>0</v>
      </c>
      <c r="I141" s="8" t="e">
        <f>VLOOKUP(C141,'202310-202403出荷数total2403220951'!B:F,5,0)</f>
        <v>#N/A</v>
      </c>
      <c r="J141" s="203" t="e">
        <f>VLOOKUP(C141,'出荷数2307～2406total241008110618'!B:F,5,0)</f>
        <v>#N/A</v>
      </c>
      <c r="K141" s="214">
        <f>VLOOKUP(C141,'出荷数2407-2506total250730101950'!B:F,5,0)</f>
        <v>453</v>
      </c>
      <c r="L141" s="203">
        <f>VLOOKUP(C:C,total260724105509!B:F,5,0)</f>
        <v>1050</v>
      </c>
      <c r="M141" s="392"/>
      <c r="N141" s="234">
        <v>1000</v>
      </c>
      <c r="O141" s="211">
        <v>1000</v>
      </c>
      <c r="P141" s="211"/>
      <c r="Q141" s="44">
        <f>IFERROR(VLOOKUP(C141,在庫貼り付け!B:C,2,0),0)</f>
        <v>1269</v>
      </c>
      <c r="R141" s="44">
        <f>IFERROR(VLOOKUP(C141,入荷予定貼り付け!B:C,2,0),0)</f>
        <v>0</v>
      </c>
      <c r="S141" s="428"/>
      <c r="T141" s="45">
        <v>0</v>
      </c>
      <c r="U141" s="44">
        <f>IFERROR(VLOOKUP(C141,確保貼り付け!N:O,2,0),0)</f>
        <v>0</v>
      </c>
      <c r="V141" s="44">
        <f>IFERROR(VLOOKUP(C141,確保貼り付け!J:L,3,0),0)</f>
        <v>0</v>
      </c>
      <c r="W141" s="439">
        <f t="shared" si="4"/>
        <v>0</v>
      </c>
      <c r="X141" s="45">
        <f t="shared" si="5"/>
        <v>0</v>
      </c>
      <c r="Y141" s="45">
        <f>SUM(Q141+R141+T141)-U141-T141</f>
        <v>1269</v>
      </c>
      <c r="Z141" s="45">
        <f>Y141-O141</f>
        <v>269</v>
      </c>
      <c r="AA141" s="41">
        <f>L141/SUM(Q141)</f>
        <v>0.82742316784869974</v>
      </c>
      <c r="AB141" s="9"/>
      <c r="AC141" s="13"/>
      <c r="AD141" s="13"/>
      <c r="AF141" s="415">
        <f>SUM(Q141,AD141,R141)/L141</f>
        <v>1.2085714285714286</v>
      </c>
    </row>
    <row r="142" spans="1:32">
      <c r="A142" s="29" t="s">
        <v>1217</v>
      </c>
      <c r="B142" s="2" t="s">
        <v>5</v>
      </c>
      <c r="C142" s="49" t="s">
        <v>3928</v>
      </c>
      <c r="D142" s="49" t="s">
        <v>3931</v>
      </c>
      <c r="E142" s="50"/>
      <c r="F142" s="50"/>
      <c r="G142" s="8"/>
      <c r="H142" s="21">
        <v>0</v>
      </c>
      <c r="I142" s="8" t="e">
        <f>VLOOKUP(C142,'202310-202403出荷数total2403220951'!B:F,5,0)</f>
        <v>#N/A</v>
      </c>
      <c r="J142" s="203" t="e">
        <f>VLOOKUP(C142,'出荷数2307～2406total241008110618'!B:F,5,0)</f>
        <v>#N/A</v>
      </c>
      <c r="K142" s="214">
        <f>VLOOKUP(C142,'出荷数2407-2506total250730101950'!B:F,5,0)</f>
        <v>208</v>
      </c>
      <c r="L142" s="203">
        <f>VLOOKUP(C:C,total260724105509!B:F,5,0)</f>
        <v>1268</v>
      </c>
      <c r="M142" s="392"/>
      <c r="N142" s="234">
        <v>1000</v>
      </c>
      <c r="O142" s="211">
        <v>1000</v>
      </c>
      <c r="P142" s="211"/>
      <c r="Q142" s="44">
        <f>IFERROR(VLOOKUP(C142,在庫貼り付け!B:C,2,0),0)</f>
        <v>1268</v>
      </c>
      <c r="R142" s="44">
        <f>IFERROR(VLOOKUP(C142,入荷予定貼り付け!B:C,2,0),0)</f>
        <v>0</v>
      </c>
      <c r="S142" s="428"/>
      <c r="T142" s="45">
        <v>0</v>
      </c>
      <c r="U142" s="44">
        <f>IFERROR(VLOOKUP(C142,確保貼り付け!N:O,2,0),0)</f>
        <v>0</v>
      </c>
      <c r="V142" s="44">
        <f>IFERROR(VLOOKUP(C142,確保貼り付け!J:L,3,0),0)</f>
        <v>0</v>
      </c>
      <c r="W142" s="439">
        <f t="shared" si="4"/>
        <v>0</v>
      </c>
      <c r="X142" s="45">
        <f t="shared" si="5"/>
        <v>0</v>
      </c>
      <c r="Y142" s="45">
        <f>SUM(Q142+R142+T142)-U142-T142</f>
        <v>1268</v>
      </c>
      <c r="Z142" s="45">
        <f>Y142-O142</f>
        <v>268</v>
      </c>
      <c r="AA142" s="41">
        <f>L142/SUM(Q142)</f>
        <v>1</v>
      </c>
      <c r="AB142" s="9"/>
      <c r="AC142" s="13"/>
      <c r="AD142" s="13"/>
      <c r="AF142" s="415">
        <f>SUM(Q142,AD142,R142)/L142</f>
        <v>1</v>
      </c>
    </row>
    <row r="143" spans="1:32">
      <c r="A143" s="29" t="s">
        <v>1218</v>
      </c>
      <c r="B143" s="2" t="s">
        <v>5</v>
      </c>
      <c r="C143" s="49" t="s">
        <v>3929</v>
      </c>
      <c r="D143" s="49" t="s">
        <v>3930</v>
      </c>
      <c r="E143" s="50"/>
      <c r="F143" s="50"/>
      <c r="G143" s="8"/>
      <c r="H143" s="21">
        <v>0</v>
      </c>
      <c r="I143" s="8" t="e">
        <f>VLOOKUP(C143,'202310-202403出荷数total2403220951'!B:F,5,0)</f>
        <v>#N/A</v>
      </c>
      <c r="J143" s="203" t="e">
        <f>VLOOKUP(C143,'出荷数2307～2406total241008110618'!B:F,5,0)</f>
        <v>#N/A</v>
      </c>
      <c r="K143" s="214">
        <f>VLOOKUP(C143,'出荷数2407-2506total250730101950'!B:F,5,0)</f>
        <v>105</v>
      </c>
      <c r="L143" s="203">
        <f>VLOOKUP(C:C,total260724105509!B:F,5,0)</f>
        <v>2956</v>
      </c>
      <c r="M143" s="392"/>
      <c r="N143" s="234">
        <v>1000</v>
      </c>
      <c r="O143" s="211">
        <v>1000</v>
      </c>
      <c r="P143" s="211"/>
      <c r="Q143" s="44">
        <f>IFERROR(VLOOKUP(C143,在庫貼り付け!B:C,2,0),0)</f>
        <v>39</v>
      </c>
      <c r="R143" s="44">
        <f>IFERROR(VLOOKUP(C143,入荷予定貼り付け!B:C,2,0),0)</f>
        <v>0</v>
      </c>
      <c r="S143" s="428"/>
      <c r="T143" s="45">
        <v>0</v>
      </c>
      <c r="U143" s="44">
        <f>IFERROR(VLOOKUP(C143,確保貼り付け!N:O,2,0),0)</f>
        <v>0</v>
      </c>
      <c r="V143" s="44">
        <f>IFERROR(VLOOKUP(C143,確保貼り付け!J:L,3,0),0)</f>
        <v>0</v>
      </c>
      <c r="W143" s="439">
        <f t="shared" si="4"/>
        <v>0</v>
      </c>
      <c r="X143" s="45">
        <f t="shared" si="5"/>
        <v>0</v>
      </c>
      <c r="Y143" s="45">
        <f>SUM(Q143+R143+T143)-U143-T143</f>
        <v>39</v>
      </c>
      <c r="Z143" s="45">
        <f>Y143-O143</f>
        <v>-961</v>
      </c>
      <c r="AA143" s="41">
        <f>L143/SUM(Q143)</f>
        <v>75.794871794871796</v>
      </c>
      <c r="AB143" s="9"/>
      <c r="AC143" s="13"/>
      <c r="AD143" s="13"/>
      <c r="AF143" s="415">
        <f>SUM(Q143,AD143,R143)/L143</f>
        <v>1.3193504736129905E-2</v>
      </c>
    </row>
    <row r="144" spans="1:32">
      <c r="A144" s="29" t="s">
        <v>1220</v>
      </c>
      <c r="B144" s="2" t="s">
        <v>5</v>
      </c>
      <c r="C144" s="49" t="s">
        <v>3941</v>
      </c>
      <c r="D144" s="49" t="s">
        <v>3943</v>
      </c>
      <c r="E144" s="50"/>
      <c r="F144" s="50"/>
      <c r="G144" s="8"/>
      <c r="H144" s="21">
        <v>0</v>
      </c>
      <c r="I144" s="8" t="e">
        <f>VLOOKUP(C144,'202310-202403出荷数total2403220951'!B:F,5,0)</f>
        <v>#N/A</v>
      </c>
      <c r="J144" s="203" t="e">
        <f>VLOOKUP(C144,'出荷数2307～2406total241008110618'!B:F,5,0)</f>
        <v>#N/A</v>
      </c>
      <c r="K144" s="214">
        <f>VLOOKUP(C144,'出荷数2407-2506total250730101950'!B:F,5,0)</f>
        <v>32</v>
      </c>
      <c r="L144" s="203">
        <f>VLOOKUP(C:C,total260724105509!B:F,5,0)</f>
        <v>1293</v>
      </c>
      <c r="M144" s="392"/>
      <c r="N144" s="234">
        <v>1000</v>
      </c>
      <c r="O144" s="211">
        <v>1000</v>
      </c>
      <c r="P144" s="211"/>
      <c r="Q144" s="44">
        <f>IFERROR(VLOOKUP(C144,在庫貼り付け!B:C,2,0),0)</f>
        <v>3514</v>
      </c>
      <c r="R144" s="44">
        <f>IFERROR(VLOOKUP(C144,入荷予定貼り付け!B:C,2,0),0)</f>
        <v>0</v>
      </c>
      <c r="S144" s="428"/>
      <c r="T144" s="45">
        <v>0</v>
      </c>
      <c r="U144" s="44">
        <f>IFERROR(VLOOKUP(C144,確保貼り付け!N:O,2,0),0)</f>
        <v>0</v>
      </c>
      <c r="V144" s="44">
        <f>IFERROR(VLOOKUP(C144,確保貼り付け!J:L,3,0),0)</f>
        <v>0</v>
      </c>
      <c r="W144" s="439">
        <f t="shared" si="4"/>
        <v>0</v>
      </c>
      <c r="X144" s="45">
        <f t="shared" si="5"/>
        <v>0</v>
      </c>
      <c r="Y144" s="45">
        <f>SUM(Q144+R144+T144)-U144-T144</f>
        <v>3514</v>
      </c>
      <c r="Z144" s="45">
        <f>Y144-O144</f>
        <v>2514</v>
      </c>
      <c r="AA144" s="41">
        <f>L144/SUM(Q144)</f>
        <v>0.36795674445076837</v>
      </c>
      <c r="AB144" s="190"/>
      <c r="AC144" s="46"/>
      <c r="AD144" s="46"/>
      <c r="AF144" s="415">
        <f>SUM(Q144,AD144,R144)/L144</f>
        <v>2.7177107501933486</v>
      </c>
    </row>
    <row r="145" spans="1:32">
      <c r="A145" s="29" t="s">
        <v>1221</v>
      </c>
      <c r="B145" s="2" t="s">
        <v>5</v>
      </c>
      <c r="C145" s="49" t="s">
        <v>3942</v>
      </c>
      <c r="D145" s="49" t="s">
        <v>3943</v>
      </c>
      <c r="E145" s="50"/>
      <c r="F145" s="50"/>
      <c r="G145" s="8"/>
      <c r="H145" s="21">
        <v>0</v>
      </c>
      <c r="I145" s="8" t="e">
        <f>VLOOKUP(C145,'202310-202403出荷数total2403220951'!B:F,5,0)</f>
        <v>#N/A</v>
      </c>
      <c r="J145" s="203" t="e">
        <f>VLOOKUP(C145,'出荷数2307～2406total241008110618'!B:F,5,0)</f>
        <v>#N/A</v>
      </c>
      <c r="K145" s="214">
        <f>VLOOKUP(C145,'出荷数2407-2506total250730101950'!B:F,5,0)</f>
        <v>33</v>
      </c>
      <c r="L145" s="203">
        <f>VLOOKUP(C:C,total260724105509!B:F,5,0)</f>
        <v>1173</v>
      </c>
      <c r="M145" s="392"/>
      <c r="N145" s="234">
        <v>1000</v>
      </c>
      <c r="O145" s="211">
        <v>1000</v>
      </c>
      <c r="P145" s="211"/>
      <c r="Q145" s="44">
        <f>IFERROR(VLOOKUP(C145,在庫貼り付け!B:C,2,0),0)</f>
        <v>3764</v>
      </c>
      <c r="R145" s="44">
        <f>IFERROR(VLOOKUP(C145,入荷予定貼り付け!B:C,2,0),0)</f>
        <v>0</v>
      </c>
      <c r="S145" s="428"/>
      <c r="T145" s="45">
        <v>0</v>
      </c>
      <c r="U145" s="44">
        <f>IFERROR(VLOOKUP(C145,確保貼り付け!N:O,2,0),0)</f>
        <v>0</v>
      </c>
      <c r="V145" s="44">
        <f>IFERROR(VLOOKUP(C145,確保貼り付け!J:L,3,0),0)</f>
        <v>0</v>
      </c>
      <c r="W145" s="439">
        <f t="shared" si="4"/>
        <v>0</v>
      </c>
      <c r="X145" s="45">
        <f t="shared" si="5"/>
        <v>0</v>
      </c>
      <c r="Y145" s="45">
        <f>SUM(Q145+R145+T145)-U145-T145</f>
        <v>3764</v>
      </c>
      <c r="Z145" s="45">
        <f>Y145-O145</f>
        <v>2764</v>
      </c>
      <c r="AA145" s="41">
        <f>L145/SUM(Q145)</f>
        <v>0.31163655685441022</v>
      </c>
      <c r="AB145" s="190"/>
      <c r="AC145" s="46"/>
      <c r="AD145" s="46"/>
      <c r="AF145" s="415">
        <f>SUM(Q145,AD145,R145)/L145</f>
        <v>3.2088661551577151</v>
      </c>
    </row>
    <row r="146" spans="1:32">
      <c r="A146" s="29" t="s">
        <v>1222</v>
      </c>
      <c r="B146" s="2" t="s">
        <v>5</v>
      </c>
      <c r="C146" s="49" t="s">
        <v>3944</v>
      </c>
      <c r="D146" s="49" t="s">
        <v>3945</v>
      </c>
      <c r="E146" s="50"/>
      <c r="F146" s="50"/>
      <c r="G146" s="8"/>
      <c r="H146" s="21"/>
      <c r="I146" s="8" t="e">
        <f>VLOOKUP(C146,'202310-202403出荷数total2403220951'!B:F,5,0)</f>
        <v>#N/A</v>
      </c>
      <c r="J146" s="203" t="e">
        <f>VLOOKUP(C146,'出荷数2307～2406total241008110618'!B:F,5,0)</f>
        <v>#N/A</v>
      </c>
      <c r="K146" s="214">
        <f>VLOOKUP(C146,'出荷数2407-2506total250730101950'!B:F,5,0)</f>
        <v>75</v>
      </c>
      <c r="L146" s="203">
        <f>VLOOKUP(C:C,total260724105509!B:F,5,0)</f>
        <v>2921</v>
      </c>
      <c r="M146" s="392"/>
      <c r="N146" s="234">
        <v>1000</v>
      </c>
      <c r="O146" s="211">
        <v>1000</v>
      </c>
      <c r="P146" s="211"/>
      <c r="Q146" s="44">
        <f>IFERROR(VLOOKUP(C146,在庫貼り付け!B:C,2,0),0)</f>
        <v>6636</v>
      </c>
      <c r="R146" s="44">
        <f>IFERROR(VLOOKUP(C146,入荷予定貼り付け!B:C,2,0),0)</f>
        <v>0</v>
      </c>
      <c r="S146" s="428"/>
      <c r="T146" s="45">
        <v>0</v>
      </c>
      <c r="U146" s="44">
        <f>IFERROR(VLOOKUP(C146,確保貼り付け!N:O,2,0),0)</f>
        <v>0</v>
      </c>
      <c r="V146" s="44">
        <f>IFERROR(VLOOKUP(C146,確保貼り付け!J:L,3,0),0)</f>
        <v>0</v>
      </c>
      <c r="W146" s="439">
        <f t="shared" si="4"/>
        <v>0</v>
      </c>
      <c r="X146" s="45">
        <f t="shared" si="5"/>
        <v>0</v>
      </c>
      <c r="Y146" s="45">
        <f>SUM(Q146+R146+T146)-U146-T146</f>
        <v>6636</v>
      </c>
      <c r="Z146" s="45">
        <f>Y146-O146</f>
        <v>5636</v>
      </c>
      <c r="AA146" s="41">
        <f>L146/SUM(Q146)</f>
        <v>0.44017480409885473</v>
      </c>
      <c r="AB146" s="190"/>
      <c r="AC146" s="46"/>
      <c r="AD146" s="46"/>
      <c r="AF146" s="415">
        <f>SUM(Q146,AD146,R146)/L146</f>
        <v>2.2718247175624784</v>
      </c>
    </row>
    <row r="147" spans="1:32">
      <c r="A147" s="29" t="s">
        <v>1223</v>
      </c>
      <c r="B147" s="2" t="s">
        <v>5</v>
      </c>
      <c r="C147" s="49" t="s">
        <v>3946</v>
      </c>
      <c r="D147" s="49" t="s">
        <v>3947</v>
      </c>
      <c r="E147" s="50"/>
      <c r="F147" s="50"/>
      <c r="G147" s="8"/>
      <c r="H147" s="21"/>
      <c r="I147" s="8" t="e">
        <f>VLOOKUP(C147,'202310-202403出荷数total2403220951'!B:F,5,0)</f>
        <v>#N/A</v>
      </c>
      <c r="J147" s="203" t="e">
        <f>VLOOKUP(C147,'出荷数2307～2406total241008110618'!B:F,5,0)</f>
        <v>#N/A</v>
      </c>
      <c r="K147" s="214">
        <f>VLOOKUP(C147,'出荷数2407-2506total250730101950'!B:F,5,0)</f>
        <v>1140</v>
      </c>
      <c r="L147" s="203">
        <f>VLOOKUP(C:C,total260724105509!B:F,5,0)</f>
        <v>1196</v>
      </c>
      <c r="M147" s="392"/>
      <c r="N147" s="234">
        <v>1000</v>
      </c>
      <c r="O147" s="211">
        <v>1000</v>
      </c>
      <c r="P147" s="211"/>
      <c r="Q147" s="44">
        <f>IFERROR(VLOOKUP(C147,在庫貼り付け!B:C,2,0),0)</f>
        <v>3389</v>
      </c>
      <c r="R147" s="44">
        <f>IFERROR(VLOOKUP(C147,入荷予定貼り付け!B:C,2,0),0)</f>
        <v>0</v>
      </c>
      <c r="S147" s="428"/>
      <c r="T147" s="45">
        <v>100</v>
      </c>
      <c r="U147" s="44">
        <f>IFERROR(VLOOKUP(C147,確保貼り付け!N:O,2,0),0)</f>
        <v>0</v>
      </c>
      <c r="V147" s="44">
        <f>IFERROR(VLOOKUP(C147,確保貼り付け!J:L,3,0),0)</f>
        <v>0</v>
      </c>
      <c r="W147" s="439">
        <f t="shared" si="4"/>
        <v>100</v>
      </c>
      <c r="X147" s="45">
        <f t="shared" si="5"/>
        <v>100</v>
      </c>
      <c r="Y147" s="45">
        <f>SUM(Q147+R147+T147)-U147-T147</f>
        <v>3389</v>
      </c>
      <c r="Z147" s="45">
        <f>Y147-O147</f>
        <v>2389</v>
      </c>
      <c r="AA147" s="41">
        <f>L147/SUM(Q147)</f>
        <v>0.35290646208321036</v>
      </c>
      <c r="AB147" s="190"/>
      <c r="AC147" s="46"/>
      <c r="AD147" s="46"/>
      <c r="AF147" s="415">
        <f>SUM(Q147,AD147,R147)/L147</f>
        <v>2.8336120401337794</v>
      </c>
    </row>
    <row r="148" spans="1:32">
      <c r="A148" s="29" t="s">
        <v>1224</v>
      </c>
      <c r="B148" s="2" t="s">
        <v>4077</v>
      </c>
      <c r="C148" s="49" t="s">
        <v>4075</v>
      </c>
      <c r="D148" s="49" t="s">
        <v>4078</v>
      </c>
      <c r="E148" s="50"/>
      <c r="F148" s="50"/>
      <c r="G148" s="8"/>
      <c r="H148" s="21">
        <v>0</v>
      </c>
      <c r="I148" s="8" t="e">
        <f>VLOOKUP(C148,'202310-202403出荷数total2403220951'!B:F,5,0)</f>
        <v>#N/A</v>
      </c>
      <c r="J148" s="203" t="e">
        <f>VLOOKUP(C148,'出荷数2307～2406total241008110618'!B:F,5,0)</f>
        <v>#N/A</v>
      </c>
      <c r="K148" s="214">
        <f>VLOOKUP(C148,'出荷数2407-2506total250730101950'!B:F,5,0)</f>
        <v>1187</v>
      </c>
      <c r="L148" s="203">
        <f>VLOOKUP(C:C,total260724105509!B:F,5,0)</f>
        <v>1171</v>
      </c>
      <c r="M148" s="392"/>
      <c r="N148" s="213"/>
      <c r="O148" s="21">
        <f>L148/12*5</f>
        <v>487.91666666666663</v>
      </c>
      <c r="P148" s="21"/>
      <c r="Q148" s="44">
        <f>IFERROR(VLOOKUP(C148,在庫貼り付け!B:C,2,0),0)</f>
        <v>945</v>
      </c>
      <c r="R148" s="44">
        <f>IFERROR(VLOOKUP(C148,入荷予定貼り付け!B:C,2,0),0)</f>
        <v>0</v>
      </c>
      <c r="S148" s="428"/>
      <c r="T148" s="45">
        <v>800</v>
      </c>
      <c r="U148" s="44">
        <f>IFERROR(VLOOKUP(C148,確保貼り付け!N:O,2,0),0)</f>
        <v>0</v>
      </c>
      <c r="V148" s="44">
        <f>IFERROR(VLOOKUP(C148,確保貼り付け!J:L,3,0),0)</f>
        <v>0</v>
      </c>
      <c r="W148" s="439">
        <f t="shared" si="4"/>
        <v>800</v>
      </c>
      <c r="X148" s="45">
        <f t="shared" si="5"/>
        <v>800</v>
      </c>
      <c r="Y148" s="45">
        <f>SUM(Q148+R148+T148)-U148-T148</f>
        <v>945</v>
      </c>
      <c r="Z148" s="45">
        <f>Y148-O148</f>
        <v>457.08333333333337</v>
      </c>
      <c r="AA148" s="41">
        <f>L148/SUM(Q148)</f>
        <v>1.2391534391534391</v>
      </c>
      <c r="AB148" s="9"/>
      <c r="AC148" s="13"/>
      <c r="AD148" s="13"/>
      <c r="AF148" s="415">
        <f>SUM(Q148,AD148,R148)/L148</f>
        <v>0.80700256191289499</v>
      </c>
    </row>
    <row r="149" spans="1:32">
      <c r="A149" s="29" t="s">
        <v>1225</v>
      </c>
      <c r="B149" s="2" t="s">
        <v>4077</v>
      </c>
      <c r="C149" s="49" t="s">
        <v>4076</v>
      </c>
      <c r="D149" s="49" t="s">
        <v>4079</v>
      </c>
      <c r="E149" s="50"/>
      <c r="F149" s="50"/>
      <c r="G149" s="8"/>
      <c r="H149" s="21">
        <v>0</v>
      </c>
      <c r="I149" s="8" t="e">
        <f>VLOOKUP(C149,'202310-202403出荷数total2403220951'!B:F,5,0)</f>
        <v>#N/A</v>
      </c>
      <c r="J149" s="203" t="e">
        <f>VLOOKUP(C149,'出荷数2307～2406total241008110618'!B:F,5,0)</f>
        <v>#N/A</v>
      </c>
      <c r="K149" s="214">
        <f>VLOOKUP(C149,'出荷数2407-2506total250730101950'!B:F,5,0)</f>
        <v>2054</v>
      </c>
      <c r="L149" s="203">
        <f>VLOOKUP(C:C,total260724105509!B:F,5,0)</f>
        <v>2198</v>
      </c>
      <c r="M149" s="392"/>
      <c r="N149" s="213"/>
      <c r="O149" s="21">
        <f>L149/12*5</f>
        <v>915.83333333333326</v>
      </c>
      <c r="P149" s="21"/>
      <c r="Q149" s="44">
        <f>IFERROR(VLOOKUP(C149,在庫貼り付け!B:C,2,0),0)</f>
        <v>1210</v>
      </c>
      <c r="R149" s="44">
        <f>IFERROR(VLOOKUP(C149,入荷予定貼り付け!B:C,2,0),0)</f>
        <v>0</v>
      </c>
      <c r="S149" s="428"/>
      <c r="T149" s="45">
        <v>100</v>
      </c>
      <c r="U149" s="44">
        <f>IFERROR(VLOOKUP(C149,確保貼り付け!N:O,2,0),0)</f>
        <v>100</v>
      </c>
      <c r="V149" s="44">
        <f>IFERROR(VLOOKUP(C149,確保貼り付け!J:L,3,0),0)</f>
        <v>0</v>
      </c>
      <c r="W149" s="439">
        <f t="shared" si="4"/>
        <v>0</v>
      </c>
      <c r="X149" s="45">
        <f t="shared" si="5"/>
        <v>0</v>
      </c>
      <c r="Y149" s="45">
        <f>SUM(Q149+R149+T149)-U149-T149</f>
        <v>1110</v>
      </c>
      <c r="Z149" s="45">
        <f>Y149-O149</f>
        <v>194.16666666666674</v>
      </c>
      <c r="AA149" s="41">
        <f>L149/SUM(Q149)</f>
        <v>1.8165289256198347</v>
      </c>
      <c r="AB149" s="9"/>
      <c r="AC149" s="13"/>
      <c r="AD149" s="13"/>
      <c r="AF149" s="415">
        <f>SUM(Q149,AD149,R149)/L149</f>
        <v>0.55050045495905364</v>
      </c>
    </row>
    <row r="150" spans="1:32">
      <c r="A150" s="29" t="s">
        <v>1267</v>
      </c>
      <c r="B150" s="2" t="s">
        <v>5</v>
      </c>
      <c r="C150" s="49" t="s">
        <v>4089</v>
      </c>
      <c r="D150" s="49" t="s">
        <v>4090</v>
      </c>
      <c r="E150" s="50"/>
      <c r="F150" s="50"/>
      <c r="G150" s="8"/>
      <c r="H150" s="21">
        <v>0</v>
      </c>
      <c r="I150" s="8" t="e">
        <f>VLOOKUP(C150,'202310-202403出荷数total2403220951'!B:F,5,0)</f>
        <v>#N/A</v>
      </c>
      <c r="J150" s="203" t="e">
        <f>VLOOKUP(C150,'出荷数2307～2406total241008110618'!B:F,5,0)</f>
        <v>#N/A</v>
      </c>
      <c r="K150" s="214">
        <f>VLOOKUP(C150,'出荷数2407-2506total250730101950'!B:F,5,0)</f>
        <v>81</v>
      </c>
      <c r="L150" s="203">
        <f>VLOOKUP(C:C,total260724105509!B:F,5,0)</f>
        <v>1333</v>
      </c>
      <c r="M150" s="392"/>
      <c r="N150" s="234">
        <v>1500</v>
      </c>
      <c r="O150" s="211">
        <v>1500</v>
      </c>
      <c r="P150" s="211"/>
      <c r="Q150" s="44">
        <f>IFERROR(VLOOKUP(C150,在庫貼り付け!B:C,2,0),0)</f>
        <v>4539</v>
      </c>
      <c r="R150" s="44">
        <f>IFERROR(VLOOKUP(C150,入荷予定貼り付け!B:C,2,0),0)</f>
        <v>0</v>
      </c>
      <c r="S150" s="428"/>
      <c r="T150" s="45">
        <v>160</v>
      </c>
      <c r="U150" s="44">
        <f>IFERROR(VLOOKUP(C150,確保貼り付け!N:O,2,0),0)</f>
        <v>100</v>
      </c>
      <c r="V150" s="44">
        <f>IFERROR(VLOOKUP(C150,確保貼り付け!J:L,3,0),0)</f>
        <v>0</v>
      </c>
      <c r="W150" s="439">
        <f t="shared" si="4"/>
        <v>60</v>
      </c>
      <c r="X150" s="45">
        <f t="shared" si="5"/>
        <v>60</v>
      </c>
      <c r="Y150" s="45">
        <f>SUM(Q150+R150+T150)-U150-T150</f>
        <v>4439</v>
      </c>
      <c r="Z150" s="45">
        <f>Y150-O150</f>
        <v>2939</v>
      </c>
      <c r="AA150" s="41">
        <f>L150/SUM(Q150)</f>
        <v>0.2936770213703459</v>
      </c>
      <c r="AB150" s="9"/>
      <c r="AC150" s="13"/>
      <c r="AD150" s="13"/>
      <c r="AF150" s="415">
        <f>SUM(Q150,AD150,R150)/L150</f>
        <v>3.4051012753188297</v>
      </c>
    </row>
    <row r="151" spans="1:32">
      <c r="A151" s="29" t="s">
        <v>1268</v>
      </c>
      <c r="B151" s="2" t="s">
        <v>5</v>
      </c>
      <c r="C151" s="49" t="s">
        <v>4091</v>
      </c>
      <c r="D151" s="49" t="s">
        <v>4092</v>
      </c>
      <c r="E151" s="50"/>
      <c r="F151" s="50"/>
      <c r="G151" s="8"/>
      <c r="H151" s="21">
        <v>0</v>
      </c>
      <c r="I151" s="8" t="e">
        <f>VLOOKUP(C151,'202310-202403出荷数total2403220951'!B:F,5,0)</f>
        <v>#N/A</v>
      </c>
      <c r="J151" s="203" t="e">
        <f>VLOOKUP(C151,'出荷数2307～2406total241008110618'!B:F,5,0)</f>
        <v>#N/A</v>
      </c>
      <c r="K151" s="214">
        <f>VLOOKUP(C151,'出荷数2407-2506total250730101950'!B:F,5,0)</f>
        <v>75</v>
      </c>
      <c r="L151" s="203">
        <f>VLOOKUP(C:C,total260724105509!B:F,5,0)</f>
        <v>8376</v>
      </c>
      <c r="M151" s="392"/>
      <c r="N151" s="8"/>
      <c r="O151" s="21">
        <f>L151/12*5</f>
        <v>3490</v>
      </c>
      <c r="P151" s="21"/>
      <c r="Q151" s="44">
        <f>IFERROR(VLOOKUP(C151,在庫貼り付け!B:C,2,0),0)</f>
        <v>6762</v>
      </c>
      <c r="R151" s="44">
        <f>IFERROR(VLOOKUP(C151,入荷予定貼り付け!B:C,2,0),0)</f>
        <v>0</v>
      </c>
      <c r="S151" s="428"/>
      <c r="T151" s="45">
        <v>990</v>
      </c>
      <c r="U151" s="44">
        <f>IFERROR(VLOOKUP(C151,確保貼り付け!N:O,2,0),0)</f>
        <v>0</v>
      </c>
      <c r="V151" s="44">
        <f>IFERROR(VLOOKUP(C151,確保貼り付け!J:L,3,0),0)</f>
        <v>0</v>
      </c>
      <c r="W151" s="439">
        <f t="shared" si="4"/>
        <v>990</v>
      </c>
      <c r="X151" s="45">
        <f t="shared" si="5"/>
        <v>990</v>
      </c>
      <c r="Y151" s="45">
        <f>SUM(Q151+R151+T151)-U151-T151</f>
        <v>6762</v>
      </c>
      <c r="Z151" s="45">
        <f>Y151-O151</f>
        <v>3272</v>
      </c>
      <c r="AA151" s="41">
        <f>L151/SUM(Q151)</f>
        <v>1.2386867790594498</v>
      </c>
      <c r="AB151" s="9"/>
      <c r="AC151" s="13"/>
      <c r="AD151" s="13"/>
      <c r="AF151" s="415">
        <f>SUM(Q151,AD151,R151)/L151</f>
        <v>0.80730659025787965</v>
      </c>
    </row>
    <row r="152" spans="1:32">
      <c r="A152" s="29" t="s">
        <v>1269</v>
      </c>
      <c r="B152" s="2" t="s">
        <v>4196</v>
      </c>
      <c r="C152" s="49" t="s">
        <v>4188</v>
      </c>
      <c r="D152" s="50" t="s">
        <v>4189</v>
      </c>
      <c r="E152" s="50"/>
      <c r="F152" s="50"/>
      <c r="G152" s="8"/>
      <c r="H152" s="21"/>
      <c r="I152" s="8" t="e">
        <f>VLOOKUP(C152,'202310-202403出荷数total2403220951'!B:F,5,0)</f>
        <v>#N/A</v>
      </c>
      <c r="J152" s="203" t="e">
        <f>VLOOKUP(C152,'出荷数2307～2406total241008110618'!B:F,5,0)</f>
        <v>#N/A</v>
      </c>
      <c r="K152" s="214" t="e">
        <f>VLOOKUP(C152,'出荷数2407-2506total250730101950'!B:F,5,0)</f>
        <v>#N/A</v>
      </c>
      <c r="L152" s="203">
        <f>VLOOKUP(C:C,total260724105509!B:F,5,0)</f>
        <v>235</v>
      </c>
      <c r="M152" s="392"/>
      <c r="N152" s="213">
        <v>1000</v>
      </c>
      <c r="O152" s="211">
        <v>1000</v>
      </c>
      <c r="P152" s="211"/>
      <c r="Q152" s="44">
        <f>IFERROR(VLOOKUP(C152,在庫貼り付け!B:C,2,0),0)</f>
        <v>2507</v>
      </c>
      <c r="R152" s="44">
        <f>IFERROR(VLOOKUP(C152,入荷予定貼り付け!B:C,2,0),0)</f>
        <v>8000</v>
      </c>
      <c r="S152" s="428"/>
      <c r="T152" s="45">
        <v>13530</v>
      </c>
      <c r="U152" s="44">
        <f>IFERROR(VLOOKUP(C152,確保貼り付け!N:O,2,0),0)</f>
        <v>0</v>
      </c>
      <c r="V152" s="44">
        <f>IFERROR(VLOOKUP(C152,確保貼り付け!J:L,3,0),0)</f>
        <v>0</v>
      </c>
      <c r="W152" s="439">
        <f t="shared" si="4"/>
        <v>13530</v>
      </c>
      <c r="X152" s="45">
        <f t="shared" si="5"/>
        <v>13530</v>
      </c>
      <c r="Y152" s="45">
        <f>SUM(Q152+R152+T152)-U152-T152</f>
        <v>10507</v>
      </c>
      <c r="Z152" s="45">
        <f>Y152-O152</f>
        <v>9507</v>
      </c>
      <c r="AA152" s="41">
        <f>L152/SUM(Q152)</f>
        <v>9.3737534902273628E-2</v>
      </c>
      <c r="AB152" s="9">
        <v>13500</v>
      </c>
      <c r="AC152" s="13"/>
      <c r="AD152" s="13"/>
      <c r="AF152" s="415">
        <f>SUM(Q152,AD152,R152)/L152</f>
        <v>44.710638297872343</v>
      </c>
    </row>
    <row r="153" spans="1:32">
      <c r="A153" s="29" t="s">
        <v>1270</v>
      </c>
      <c r="B153" s="2" t="s">
        <v>4196</v>
      </c>
      <c r="C153" s="49" t="s">
        <v>4190</v>
      </c>
      <c r="D153" s="50" t="s">
        <v>4191</v>
      </c>
      <c r="E153" s="50"/>
      <c r="F153" s="50"/>
      <c r="G153" s="8"/>
      <c r="H153" s="21"/>
      <c r="I153" s="8" t="e">
        <f>VLOOKUP(C153,'202310-202403出荷数total2403220951'!B:F,5,0)</f>
        <v>#N/A</v>
      </c>
      <c r="J153" s="203" t="e">
        <f>VLOOKUP(C153,'出荷数2307～2406total241008110618'!B:F,5,0)</f>
        <v>#N/A</v>
      </c>
      <c r="K153" s="214" t="e">
        <f>VLOOKUP(C153,'出荷数2407-2506total250730101950'!B:F,5,0)</f>
        <v>#N/A</v>
      </c>
      <c r="L153" s="203">
        <f>VLOOKUP(C:C,total260724105509!B:F,5,0)</f>
        <v>1543</v>
      </c>
      <c r="M153" s="392"/>
      <c r="N153" s="213">
        <v>1000</v>
      </c>
      <c r="O153" s="211">
        <v>1000</v>
      </c>
      <c r="P153" s="211"/>
      <c r="Q153" s="44">
        <f>IFERROR(VLOOKUP(C153,在庫貼り付け!B:C,2,0),0)</f>
        <v>3776</v>
      </c>
      <c r="R153" s="44">
        <f>IFERROR(VLOOKUP(C153,入荷予定貼り付け!B:C,2,0),0)</f>
        <v>0</v>
      </c>
      <c r="S153" s="428"/>
      <c r="T153" s="45">
        <v>1850</v>
      </c>
      <c r="U153" s="44">
        <f>IFERROR(VLOOKUP(C153,確保貼り付け!N:O,2,0),0)</f>
        <v>910</v>
      </c>
      <c r="V153" s="44">
        <f>IFERROR(VLOOKUP(C153,確保貼り付け!J:L,3,0),0)</f>
        <v>0</v>
      </c>
      <c r="W153" s="439">
        <f t="shared" si="4"/>
        <v>940</v>
      </c>
      <c r="X153" s="45">
        <f t="shared" si="5"/>
        <v>940</v>
      </c>
      <c r="Y153" s="45">
        <f>SUM(Q153+R153+T153)-U153-T153</f>
        <v>2866</v>
      </c>
      <c r="Z153" s="45">
        <f>Y153-O153</f>
        <v>1866</v>
      </c>
      <c r="AA153" s="41">
        <f>L153/SUM(Q153)</f>
        <v>0.40863347457627119</v>
      </c>
      <c r="AB153" s="9"/>
      <c r="AC153" s="13"/>
      <c r="AD153" s="13"/>
      <c r="AF153" s="415">
        <f>SUM(Q153,AD153,R153)/L153</f>
        <v>2.4471808165910565</v>
      </c>
    </row>
    <row r="154" spans="1:32">
      <c r="A154" s="29" t="s">
        <v>1281</v>
      </c>
      <c r="B154" s="2" t="s">
        <v>4196</v>
      </c>
      <c r="C154" s="49" t="s">
        <v>4192</v>
      </c>
      <c r="D154" s="50" t="s">
        <v>4193</v>
      </c>
      <c r="E154" s="50"/>
      <c r="F154" s="50"/>
      <c r="G154" s="8"/>
      <c r="H154" s="21"/>
      <c r="I154" s="8" t="e">
        <f>VLOOKUP(C154,'202310-202403出荷数total2403220951'!B:F,5,0)</f>
        <v>#N/A</v>
      </c>
      <c r="J154" s="203" t="e">
        <f>VLOOKUP(C154,'出荷数2307～2406total241008110618'!B:F,5,0)</f>
        <v>#N/A</v>
      </c>
      <c r="K154" s="214" t="e">
        <f>VLOOKUP(C154,'出荷数2407-2506total250730101950'!B:F,5,0)</f>
        <v>#N/A</v>
      </c>
      <c r="L154" s="203">
        <f>VLOOKUP(C:C,total260724105509!B:F,5,0)</f>
        <v>945</v>
      </c>
      <c r="M154" s="392"/>
      <c r="N154" s="213">
        <v>1000</v>
      </c>
      <c r="O154" s="211">
        <v>1000</v>
      </c>
      <c r="P154" s="211"/>
      <c r="Q154" s="44">
        <f>IFERROR(VLOOKUP(C154,在庫貼り付け!B:C,2,0),0)</f>
        <v>1562</v>
      </c>
      <c r="R154" s="44">
        <f>IFERROR(VLOOKUP(C154,入荷予定貼り付け!B:C,2,0),0)</f>
        <v>0</v>
      </c>
      <c r="S154" s="428"/>
      <c r="T154" s="45">
        <v>0</v>
      </c>
      <c r="U154" s="44">
        <f>IFERROR(VLOOKUP(C154,確保貼り付け!N:O,2,0),0)</f>
        <v>0</v>
      </c>
      <c r="V154" s="44">
        <f>IFERROR(VLOOKUP(C154,確保貼り付け!J:L,3,0),0)</f>
        <v>0</v>
      </c>
      <c r="W154" s="439">
        <f t="shared" si="4"/>
        <v>0</v>
      </c>
      <c r="X154" s="45">
        <f t="shared" si="5"/>
        <v>0</v>
      </c>
      <c r="Y154" s="45">
        <f>SUM(Q154+R154+T154)-U154-T154</f>
        <v>1562</v>
      </c>
      <c r="Z154" s="45">
        <f>Y154-O154</f>
        <v>562</v>
      </c>
      <c r="AA154" s="41">
        <f>L154/SUM(Q154)</f>
        <v>0.60499359795134444</v>
      </c>
      <c r="AB154" s="9"/>
      <c r="AC154" s="13"/>
      <c r="AD154" s="13"/>
      <c r="AF154" s="415">
        <f>SUM(Q154,AD154,R154)/L154</f>
        <v>1.6529100529100529</v>
      </c>
    </row>
    <row r="155" spans="1:32">
      <c r="A155" s="29" t="s">
        <v>1282</v>
      </c>
      <c r="B155" s="2" t="s">
        <v>4196</v>
      </c>
      <c r="C155" s="49" t="s">
        <v>4186</v>
      </c>
      <c r="D155" s="50" t="s">
        <v>4195</v>
      </c>
      <c r="E155" s="50"/>
      <c r="F155" s="50"/>
      <c r="G155" s="8"/>
      <c r="H155" s="21"/>
      <c r="I155" s="8" t="e">
        <f>VLOOKUP(C155,'202310-202403出荷数total2403220951'!B:F,5,0)</f>
        <v>#N/A</v>
      </c>
      <c r="J155" s="203" t="e">
        <f>VLOOKUP(C155,'出荷数2307～2406total241008110618'!B:F,5,0)</f>
        <v>#N/A</v>
      </c>
      <c r="K155" s="214" t="e">
        <f>VLOOKUP(C155,'出荷数2407-2506total250730101950'!B:F,5,0)</f>
        <v>#N/A</v>
      </c>
      <c r="L155" s="203">
        <f>VLOOKUP(C:C,total260724105509!B:F,5,0)</f>
        <v>28</v>
      </c>
      <c r="M155" s="392"/>
      <c r="N155" s="213">
        <v>1000</v>
      </c>
      <c r="O155" s="211">
        <v>1000</v>
      </c>
      <c r="P155" s="211"/>
      <c r="Q155" s="44">
        <f>IFERROR(VLOOKUP(C155,在庫貼り付け!B:C,2,0),0)</f>
        <v>2239</v>
      </c>
      <c r="R155" s="44">
        <f>IFERROR(VLOOKUP(C155,入荷予定貼り付け!B:C,2,0),0)</f>
        <v>3000</v>
      </c>
      <c r="S155" s="428"/>
      <c r="T155" s="45">
        <v>1410</v>
      </c>
      <c r="U155" s="44">
        <f>IFERROR(VLOOKUP(C155,確保貼り付け!N:O,2,0),0)</f>
        <v>210</v>
      </c>
      <c r="V155" s="44">
        <f>IFERROR(VLOOKUP(C155,確保貼り付け!J:L,3,0),0)</f>
        <v>0</v>
      </c>
      <c r="W155" s="439">
        <f t="shared" si="4"/>
        <v>1200</v>
      </c>
      <c r="X155" s="45">
        <f t="shared" si="5"/>
        <v>1200</v>
      </c>
      <c r="Y155" s="45">
        <f>SUM(Q155+R155+T155)-U155-T155</f>
        <v>5029</v>
      </c>
      <c r="Z155" s="45">
        <f>Y155-O155</f>
        <v>4029</v>
      </c>
      <c r="AA155" s="41">
        <f>L155/SUM(Q155)</f>
        <v>1.2505582849486378E-2</v>
      </c>
      <c r="AB155" s="9">
        <v>1200</v>
      </c>
      <c r="AC155" s="13"/>
      <c r="AD155" s="13"/>
      <c r="AF155" s="415">
        <f>SUM(Q155,AD155,R155)/L155</f>
        <v>187.10714285714286</v>
      </c>
    </row>
    <row r="156" spans="1:32">
      <c r="A156" s="29" t="s">
        <v>1283</v>
      </c>
      <c r="B156" s="2" t="s">
        <v>4196</v>
      </c>
      <c r="C156" s="49" t="s">
        <v>4184</v>
      </c>
      <c r="D156" s="50" t="s">
        <v>4194</v>
      </c>
      <c r="E156" s="50"/>
      <c r="F156" s="50"/>
      <c r="G156" s="8"/>
      <c r="H156" s="21"/>
      <c r="I156" s="8" t="e">
        <f>VLOOKUP(C156,'202310-202403出荷数total2403220951'!B:F,5,0)</f>
        <v>#N/A</v>
      </c>
      <c r="J156" s="203" t="e">
        <f>VLOOKUP(C156,'出荷数2307～2406total241008110618'!B:F,5,0)</f>
        <v>#N/A</v>
      </c>
      <c r="K156" s="214" t="e">
        <f>VLOOKUP(C156,'出荷数2407-2506total250730101950'!B:F,5,0)</f>
        <v>#N/A</v>
      </c>
      <c r="L156" s="203">
        <f>VLOOKUP(C:C,total260724105509!B:F,5,0)</f>
        <v>498</v>
      </c>
      <c r="M156" s="392"/>
      <c r="N156" s="213">
        <v>1000</v>
      </c>
      <c r="O156" s="211">
        <v>1000</v>
      </c>
      <c r="P156" s="211"/>
      <c r="Q156" s="44">
        <f>IFERROR(VLOOKUP(C156,在庫貼り付け!B:C,2,0),0)</f>
        <v>2171</v>
      </c>
      <c r="R156" s="44">
        <f>IFERROR(VLOOKUP(C156,入荷予定貼り付け!B:C,2,0),0)</f>
        <v>0</v>
      </c>
      <c r="S156" s="428"/>
      <c r="T156" s="45">
        <v>60</v>
      </c>
      <c r="U156" s="44">
        <f>IFERROR(VLOOKUP(C156,確保貼り付け!N:O,2,0),0)</f>
        <v>230</v>
      </c>
      <c r="V156" s="44">
        <f>IFERROR(VLOOKUP(C156,確保貼り付け!J:L,3,0),0)</f>
        <v>0</v>
      </c>
      <c r="W156" s="439">
        <f t="shared" si="4"/>
        <v>-170</v>
      </c>
      <c r="X156" s="45">
        <f t="shared" si="5"/>
        <v>-170</v>
      </c>
      <c r="Y156" s="45">
        <f>SUM(Q156+R156+T156)-U156-T156</f>
        <v>1941</v>
      </c>
      <c r="Z156" s="45">
        <f>Y156-O156</f>
        <v>941</v>
      </c>
      <c r="AA156" s="41">
        <f>L156/SUM(Q156)</f>
        <v>0.22938737908797788</v>
      </c>
      <c r="AB156" s="9"/>
      <c r="AC156" s="13"/>
      <c r="AD156" s="13"/>
      <c r="AF156" s="415">
        <f>SUM(Q156,AD156,R156)/L156</f>
        <v>4.3594377510040161</v>
      </c>
    </row>
    <row r="157" spans="1:32">
      <c r="A157" s="29" t="s">
        <v>2921</v>
      </c>
      <c r="B157" s="2" t="s">
        <v>4196</v>
      </c>
      <c r="C157" s="49" t="s">
        <v>4185</v>
      </c>
      <c r="D157" s="50" t="s">
        <v>4197</v>
      </c>
      <c r="E157" s="50"/>
      <c r="F157" s="50"/>
      <c r="G157" s="8"/>
      <c r="H157" s="21"/>
      <c r="I157" s="8" t="e">
        <f>VLOOKUP(C157,'202310-202403出荷数total2403220951'!B:F,5,0)</f>
        <v>#N/A</v>
      </c>
      <c r="J157" s="203" t="e">
        <f>VLOOKUP(C157,'出荷数2307～2406total241008110618'!B:F,5,0)</f>
        <v>#N/A</v>
      </c>
      <c r="K157" s="214" t="e">
        <f>VLOOKUP(C157,'出荷数2407-2506total250730101950'!B:F,5,0)</f>
        <v>#N/A</v>
      </c>
      <c r="L157" s="203">
        <f>VLOOKUP(C:C,total260724105509!B:F,5,0)</f>
        <v>14</v>
      </c>
      <c r="M157" s="392"/>
      <c r="N157" s="213">
        <v>1000</v>
      </c>
      <c r="O157" s="211">
        <v>1000</v>
      </c>
      <c r="P157" s="211"/>
      <c r="Q157" s="44">
        <f>IFERROR(VLOOKUP(C157,在庫貼り付け!B:C,2,0),0)</f>
        <v>1978</v>
      </c>
      <c r="R157" s="44">
        <f>IFERROR(VLOOKUP(C157,入荷予定貼り付け!B:C,2,0),0)</f>
        <v>0</v>
      </c>
      <c r="S157" s="428"/>
      <c r="T157" s="45">
        <v>0</v>
      </c>
      <c r="U157" s="44">
        <f>IFERROR(VLOOKUP(C157,確保貼り付け!N:O,2,0),0)</f>
        <v>0</v>
      </c>
      <c r="V157" s="44">
        <f>IFERROR(VLOOKUP(C157,確保貼り付け!J:L,3,0),0)</f>
        <v>0</v>
      </c>
      <c r="W157" s="439">
        <f t="shared" si="4"/>
        <v>0</v>
      </c>
      <c r="X157" s="45">
        <f t="shared" si="5"/>
        <v>0</v>
      </c>
      <c r="Y157" s="45">
        <f>SUM(Q157+R157+T157)-U157-T157</f>
        <v>1978</v>
      </c>
      <c r="Z157" s="45">
        <f>Y157-O157</f>
        <v>978</v>
      </c>
      <c r="AA157" s="41">
        <f>L157/SUM(Q157)</f>
        <v>7.0778564206268957E-3</v>
      </c>
      <c r="AB157" s="9"/>
      <c r="AC157" s="13"/>
      <c r="AD157" s="13"/>
      <c r="AF157" s="415">
        <f>SUM(Q157,AD157,R157)/L157</f>
        <v>141.28571428571428</v>
      </c>
    </row>
    <row r="158" spans="1:32">
      <c r="A158" s="29" t="s">
        <v>2922</v>
      </c>
      <c r="B158" s="2" t="s">
        <v>4196</v>
      </c>
      <c r="C158" s="49" t="s">
        <v>4187</v>
      </c>
      <c r="D158" s="50" t="s">
        <v>4198</v>
      </c>
      <c r="E158" s="50"/>
      <c r="F158" s="50"/>
      <c r="G158" s="8"/>
      <c r="H158" s="21"/>
      <c r="I158" s="8" t="e">
        <f>VLOOKUP(C158,'202310-202403出荷数total2403220951'!B:F,5,0)</f>
        <v>#N/A</v>
      </c>
      <c r="J158" s="203" t="e">
        <f>VLOOKUP(C158,'出荷数2307～2406total241008110618'!B:F,5,0)</f>
        <v>#N/A</v>
      </c>
      <c r="K158" s="214" t="e">
        <f>VLOOKUP(C158,'出荷数2407-2506total250730101950'!B:F,5,0)</f>
        <v>#N/A</v>
      </c>
      <c r="L158" s="203">
        <f>VLOOKUP(C:C,total260724105509!B:F,5,0)</f>
        <v>732</v>
      </c>
      <c r="M158" s="392"/>
      <c r="N158" s="213">
        <v>1000</v>
      </c>
      <c r="O158" s="211">
        <v>1000</v>
      </c>
      <c r="P158" s="211"/>
      <c r="Q158" s="44">
        <f>IFERROR(VLOOKUP(C158,在庫貼り付け!B:C,2,0),0)</f>
        <v>2034</v>
      </c>
      <c r="R158" s="44">
        <f>IFERROR(VLOOKUP(C158,入荷予定貼り付け!B:C,2,0),0)</f>
        <v>0</v>
      </c>
      <c r="S158" s="428"/>
      <c r="T158" s="45">
        <v>200</v>
      </c>
      <c r="U158" s="44">
        <f>IFERROR(VLOOKUP(C158,確保貼り付け!N:O,2,0),0)</f>
        <v>200</v>
      </c>
      <c r="V158" s="44">
        <f>IFERROR(VLOOKUP(C158,確保貼り付け!J:L,3,0),0)</f>
        <v>0</v>
      </c>
      <c r="W158" s="439">
        <f t="shared" si="4"/>
        <v>0</v>
      </c>
      <c r="X158" s="45">
        <f t="shared" si="5"/>
        <v>0</v>
      </c>
      <c r="Y158" s="45">
        <f>SUM(Q158+R158+T158)-U158-T158</f>
        <v>1834</v>
      </c>
      <c r="Z158" s="45">
        <f>Y158-O158</f>
        <v>834</v>
      </c>
      <c r="AA158" s="41">
        <f>L158/SUM(Q158)</f>
        <v>0.35988200589970504</v>
      </c>
      <c r="AB158" s="9"/>
      <c r="AC158" s="13"/>
      <c r="AD158" s="13"/>
      <c r="AF158" s="415">
        <f>SUM(Q158,AD158,R158)/L158</f>
        <v>2.778688524590164</v>
      </c>
    </row>
    <row r="159" spans="1:32">
      <c r="A159" s="29" t="s">
        <v>2923</v>
      </c>
      <c r="B159" s="2" t="s">
        <v>5</v>
      </c>
      <c r="C159" s="49" t="s">
        <v>4242</v>
      </c>
      <c r="D159" s="50" t="s">
        <v>4243</v>
      </c>
      <c r="E159" s="50"/>
      <c r="F159" s="50"/>
      <c r="G159" s="8"/>
      <c r="H159" s="21"/>
      <c r="I159" s="8"/>
      <c r="J159" s="203" t="e">
        <f>VLOOKUP(C159,'出荷数2307～2406total241008110618'!B:F,5,0)</f>
        <v>#N/A</v>
      </c>
      <c r="K159" s="214" t="e">
        <f>VLOOKUP(C159,'出荷数2407-2506total250730101950'!B:F,5,0)</f>
        <v>#N/A</v>
      </c>
      <c r="L159" s="203">
        <f>VLOOKUP(C:C,total260724105509!B:F,5,0)</f>
        <v>286</v>
      </c>
      <c r="M159" s="392"/>
      <c r="N159" s="213">
        <v>1000</v>
      </c>
      <c r="O159" s="211">
        <v>1000</v>
      </c>
      <c r="P159" s="211"/>
      <c r="Q159" s="44">
        <f>IFERROR(VLOOKUP(C159,在庫貼り付け!B:C,2,0),0)</f>
        <v>2090</v>
      </c>
      <c r="R159" s="44">
        <f>IFERROR(VLOOKUP(C159,入荷予定貼り付け!B:C,2,0),0)</f>
        <v>0</v>
      </c>
      <c r="S159" s="428"/>
      <c r="T159" s="45">
        <v>750</v>
      </c>
      <c r="U159" s="44">
        <f>IFERROR(VLOOKUP(C159,確保貼り付け!N:O,2,0),0)</f>
        <v>2030</v>
      </c>
      <c r="V159" s="44">
        <f>IFERROR(VLOOKUP(C159,確保貼り付け!J:L,3,0),0)</f>
        <v>0</v>
      </c>
      <c r="W159" s="439">
        <f t="shared" si="4"/>
        <v>-1280</v>
      </c>
      <c r="X159" s="45">
        <f t="shared" si="5"/>
        <v>-1280</v>
      </c>
      <c r="Y159" s="45">
        <f>SUM(Q159+R159+T159)-U159-T159</f>
        <v>60</v>
      </c>
      <c r="Z159" s="45">
        <f>Y159-O159</f>
        <v>-940</v>
      </c>
      <c r="AA159" s="41">
        <f>L159/SUM(Q159)</f>
        <v>0.1368421052631579</v>
      </c>
      <c r="AB159" s="190"/>
      <c r="AC159" s="46"/>
      <c r="AD159" s="46"/>
      <c r="AF159" s="415">
        <f>SUM(Q159,AD159,R159)/L159</f>
        <v>7.3076923076923075</v>
      </c>
    </row>
    <row r="160" spans="1:32">
      <c r="A160" s="29" t="s">
        <v>2924</v>
      </c>
      <c r="B160" s="2" t="s">
        <v>5</v>
      </c>
      <c r="C160" s="49" t="s">
        <v>4244</v>
      </c>
      <c r="D160" s="50" t="s">
        <v>4245</v>
      </c>
      <c r="E160" s="50"/>
      <c r="F160" s="50"/>
      <c r="G160" s="8"/>
      <c r="H160" s="21"/>
      <c r="I160" s="8"/>
      <c r="J160" s="203" t="e">
        <f>VLOOKUP(C160,'出荷数2307～2406total241008110618'!B:F,5,0)</f>
        <v>#N/A</v>
      </c>
      <c r="K160" s="214" t="e">
        <f>VLOOKUP(C160,'出荷数2407-2506total250730101950'!B:F,5,0)</f>
        <v>#N/A</v>
      </c>
      <c r="L160" s="203">
        <f>VLOOKUP(C:C,total260724105509!B:F,5,0)</f>
        <v>2087</v>
      </c>
      <c r="M160" s="392"/>
      <c r="N160" s="213">
        <v>1000</v>
      </c>
      <c r="O160" s="211">
        <v>1000</v>
      </c>
      <c r="P160" s="211"/>
      <c r="Q160" s="44">
        <f>IFERROR(VLOOKUP(C160,在庫貼り付け!B:C,2,0),0)</f>
        <v>3726</v>
      </c>
      <c r="R160" s="44">
        <f>IFERROR(VLOOKUP(C160,入荷予定貼り付け!B:C,2,0),0)</f>
        <v>0</v>
      </c>
      <c r="S160" s="428"/>
      <c r="T160" s="45">
        <v>0</v>
      </c>
      <c r="U160" s="44">
        <f>IFERROR(VLOOKUP(C160,確保貼り付け!N:O,2,0),0)</f>
        <v>0</v>
      </c>
      <c r="V160" s="44">
        <f>IFERROR(VLOOKUP(C160,確保貼り付け!J:L,3,0),0)</f>
        <v>0</v>
      </c>
      <c r="W160" s="439">
        <f t="shared" si="4"/>
        <v>0</v>
      </c>
      <c r="X160" s="45">
        <f t="shared" si="5"/>
        <v>0</v>
      </c>
      <c r="Y160" s="45">
        <f>SUM(Q160+R160+T160)-U160-T160</f>
        <v>3726</v>
      </c>
      <c r="Z160" s="45">
        <f>Y160-O160</f>
        <v>2726</v>
      </c>
      <c r="AA160" s="41">
        <f>L160/SUM(Q160)</f>
        <v>0.56011808910359639</v>
      </c>
      <c r="AB160" s="190"/>
      <c r="AC160" s="46"/>
      <c r="AD160" s="46"/>
      <c r="AF160" s="415">
        <f>SUM(Q160,AD160,R160)/L160</f>
        <v>1.7853378054623863</v>
      </c>
    </row>
    <row r="161" spans="1:32">
      <c r="A161" s="29" t="s">
        <v>2925</v>
      </c>
      <c r="B161" s="2" t="s">
        <v>5</v>
      </c>
      <c r="C161" s="49" t="s">
        <v>4252</v>
      </c>
      <c r="D161" s="50" t="s">
        <v>4353</v>
      </c>
      <c r="E161" s="50"/>
      <c r="F161" s="50"/>
      <c r="G161" s="8"/>
      <c r="H161" s="21"/>
      <c r="I161" s="8"/>
      <c r="J161" s="203" t="e">
        <f>VLOOKUP(C161,'出荷数2307～2406total241008110618'!B:F,5,0)</f>
        <v>#N/A</v>
      </c>
      <c r="K161" s="214" t="e">
        <f>VLOOKUP(C161,'出荷数2407-2506total250730101950'!B:F,5,0)</f>
        <v>#N/A</v>
      </c>
      <c r="L161" s="203">
        <f>VLOOKUP(C:C,total260724105509!B:F,5,0)</f>
        <v>4795</v>
      </c>
      <c r="M161" s="392"/>
      <c r="N161" s="213"/>
      <c r="O161" s="21">
        <f>L161/12*5</f>
        <v>1997.9166666666665</v>
      </c>
      <c r="P161" s="21"/>
      <c r="Q161" s="44">
        <f>IFERROR(VLOOKUP(C161,在庫貼り付け!B:C,2,0),0)</f>
        <v>3202</v>
      </c>
      <c r="R161" s="44">
        <f>IFERROR(VLOOKUP(C161,入荷予定貼り付け!B:C,2,0),0)</f>
        <v>0</v>
      </c>
      <c r="S161" s="428"/>
      <c r="T161" s="45">
        <v>1680</v>
      </c>
      <c r="U161" s="44">
        <f>IFERROR(VLOOKUP(C161,確保貼り付け!N:O,2,0),0)</f>
        <v>220</v>
      </c>
      <c r="V161" s="44">
        <f>IFERROR(VLOOKUP(C161,確保貼り付け!J:L,3,0),0)</f>
        <v>0</v>
      </c>
      <c r="W161" s="439">
        <f t="shared" si="4"/>
        <v>1460</v>
      </c>
      <c r="X161" s="45">
        <f t="shared" si="5"/>
        <v>1460</v>
      </c>
      <c r="Y161" s="45">
        <f>SUM(Q161+R161+T161)-U161-T161</f>
        <v>2982</v>
      </c>
      <c r="Z161" s="45">
        <f>Y161-O161</f>
        <v>984.08333333333348</v>
      </c>
      <c r="AA161" s="41">
        <f>L161/SUM(Q161)</f>
        <v>1.4975015615240475</v>
      </c>
      <c r="AB161" s="190"/>
      <c r="AC161" s="46" t="s">
        <v>351</v>
      </c>
      <c r="AD161" s="46"/>
      <c r="AF161" s="415">
        <f>SUM(Q161,AD161,R161)/L161</f>
        <v>0.66777893639207508</v>
      </c>
    </row>
    <row r="162" spans="1:32">
      <c r="A162" s="29" t="s">
        <v>2926</v>
      </c>
      <c r="B162" s="2" t="s">
        <v>5</v>
      </c>
      <c r="C162" s="49" t="s">
        <v>4370</v>
      </c>
      <c r="D162" s="50" t="s">
        <v>4371</v>
      </c>
      <c r="E162" s="50"/>
      <c r="F162" s="50"/>
      <c r="G162" s="8"/>
      <c r="H162" s="21"/>
      <c r="I162" s="8"/>
      <c r="J162" s="203" t="e">
        <f>VLOOKUP(C162,'出荷数2307～2406total241008110618'!B:F,5,0)</f>
        <v>#N/A</v>
      </c>
      <c r="K162" s="214" t="e">
        <f>VLOOKUP(C162,'出荷数2407-2506total250730101950'!B:F,5,0)</f>
        <v>#N/A</v>
      </c>
      <c r="L162" s="203">
        <f>VLOOKUP(C:C,total260724105509!B:F,5,0)</f>
        <v>752</v>
      </c>
      <c r="M162" s="392"/>
      <c r="N162" s="213">
        <v>1000</v>
      </c>
      <c r="O162" s="211">
        <v>1000</v>
      </c>
      <c r="P162" s="211"/>
      <c r="Q162" s="44">
        <f>IFERROR(VLOOKUP(C162,在庫貼り付け!B:C,2,0),0)</f>
        <v>1608</v>
      </c>
      <c r="R162" s="44">
        <f>IFERROR(VLOOKUP(C162,入荷予定貼り付け!B:C,2,0),0)</f>
        <v>0</v>
      </c>
      <c r="S162" s="428"/>
      <c r="T162" s="45">
        <v>60</v>
      </c>
      <c r="U162" s="44">
        <f>IFERROR(VLOOKUP(C162,確保貼り付け!N:O,2,0),0)</f>
        <v>1120</v>
      </c>
      <c r="V162" s="44">
        <f>IFERROR(VLOOKUP(C162,確保貼り付け!J:L,3,0),0)</f>
        <v>0</v>
      </c>
      <c r="W162" s="439">
        <f t="shared" si="4"/>
        <v>-1060</v>
      </c>
      <c r="X162" s="45">
        <f t="shared" si="5"/>
        <v>-1060</v>
      </c>
      <c r="Y162" s="45">
        <f>SUM(Q162+R162+T162)-U162-T162</f>
        <v>488</v>
      </c>
      <c r="Z162" s="45">
        <f>Y162-O162</f>
        <v>-512</v>
      </c>
      <c r="AA162" s="41">
        <f>L162/SUM(Q162)</f>
        <v>0.46766169154228854</v>
      </c>
      <c r="AB162" s="190"/>
      <c r="AC162" s="46"/>
      <c r="AD162" s="46"/>
      <c r="AF162" s="415">
        <f>SUM(Q162,AD162,R162)/L162</f>
        <v>2.1382978723404253</v>
      </c>
    </row>
    <row r="163" spans="1:32">
      <c r="A163" s="29" t="s">
        <v>2927</v>
      </c>
      <c r="B163" s="2" t="s">
        <v>5</v>
      </c>
      <c r="C163" s="49" t="s">
        <v>4372</v>
      </c>
      <c r="D163" s="50" t="s">
        <v>4373</v>
      </c>
      <c r="E163" s="50"/>
      <c r="F163" s="50"/>
      <c r="G163" s="8"/>
      <c r="H163" s="21"/>
      <c r="I163" s="8"/>
      <c r="J163" s="203" t="e">
        <f>VLOOKUP(C163,'出荷数2307～2406total241008110618'!B:F,5,0)</f>
        <v>#N/A</v>
      </c>
      <c r="K163" s="214" t="e">
        <f>VLOOKUP(C163,'出荷数2407-2506total250730101950'!B:F,5,0)</f>
        <v>#N/A</v>
      </c>
      <c r="L163" s="203">
        <f>VLOOKUP(C:C,total260724105509!B:F,5,0)</f>
        <v>1270</v>
      </c>
      <c r="M163" s="392"/>
      <c r="N163" s="213">
        <v>3000</v>
      </c>
      <c r="O163" s="211">
        <v>3000</v>
      </c>
      <c r="P163" s="211"/>
      <c r="Q163" s="44">
        <f>IFERROR(VLOOKUP(C163,在庫貼り付け!B:C,2,0),0)</f>
        <v>7700</v>
      </c>
      <c r="R163" s="44">
        <f>IFERROR(VLOOKUP(C163,入荷予定貼り付け!B:C,2,0),0)</f>
        <v>0</v>
      </c>
      <c r="S163" s="428"/>
      <c r="T163" s="45">
        <v>0</v>
      </c>
      <c r="U163" s="44">
        <f>IFERROR(VLOOKUP(C163,確保貼り付け!N:O,2,0),0)</f>
        <v>0</v>
      </c>
      <c r="V163" s="44">
        <f>IFERROR(VLOOKUP(C163,確保貼り付け!J:L,3,0),0)</f>
        <v>0</v>
      </c>
      <c r="W163" s="439">
        <f t="shared" si="4"/>
        <v>0</v>
      </c>
      <c r="X163" s="45">
        <f t="shared" si="5"/>
        <v>0</v>
      </c>
      <c r="Y163" s="45">
        <f>SUM(Q163+R163+T163)-U163-T163</f>
        <v>7700</v>
      </c>
      <c r="Z163" s="45">
        <f>Y163-O163</f>
        <v>4700</v>
      </c>
      <c r="AA163" s="41">
        <f>L163/SUM(Q163)</f>
        <v>0.16493506493506493</v>
      </c>
      <c r="AB163" s="190"/>
      <c r="AC163" s="46"/>
      <c r="AD163" s="46"/>
      <c r="AF163" s="415">
        <f>SUM(Q163,AD163,R163)/L163</f>
        <v>6.0629921259842519</v>
      </c>
    </row>
    <row r="164" spans="1:32">
      <c r="A164" s="29" t="s">
        <v>2928</v>
      </c>
      <c r="B164" s="2" t="s">
        <v>5</v>
      </c>
      <c r="C164" s="49" t="s">
        <v>4364</v>
      </c>
      <c r="D164" s="50" t="s">
        <v>5235</v>
      </c>
      <c r="E164" s="50"/>
      <c r="F164" s="50"/>
      <c r="G164" s="8"/>
      <c r="H164" s="21"/>
      <c r="I164" s="8"/>
      <c r="J164" s="203" t="e">
        <f>VLOOKUP(C164,'出荷数2307～2406total241008110618'!B:F,5,0)</f>
        <v>#N/A</v>
      </c>
      <c r="K164" s="214" t="e">
        <f>VLOOKUP(C164,'出荷数2407-2506total250730101950'!B:F,5,0)</f>
        <v>#N/A</v>
      </c>
      <c r="L164" s="203">
        <f>VLOOKUP(C:C,total260724105509!B:F,5,0)</f>
        <v>74</v>
      </c>
      <c r="M164" s="392"/>
      <c r="N164" s="213">
        <v>1000</v>
      </c>
      <c r="O164" s="211">
        <v>1000</v>
      </c>
      <c r="P164" s="211"/>
      <c r="Q164" s="44">
        <f>IFERROR(VLOOKUP(C164,在庫貼り付け!B:C,2,0),0)</f>
        <v>2856</v>
      </c>
      <c r="R164" s="44">
        <f>IFERROR(VLOOKUP(C164,入荷予定貼り付け!B:C,2,0),0)</f>
        <v>0</v>
      </c>
      <c r="S164" s="428"/>
      <c r="T164" s="45">
        <v>850</v>
      </c>
      <c r="U164" s="44">
        <f>IFERROR(VLOOKUP(C164,確保貼り付け!N:O,2,0),0)</f>
        <v>1750</v>
      </c>
      <c r="V164" s="44">
        <f>IFERROR(VLOOKUP(C164,確保貼り付け!J:L,3,0),0)</f>
        <v>0</v>
      </c>
      <c r="W164" s="439">
        <f t="shared" si="4"/>
        <v>-900</v>
      </c>
      <c r="X164" s="45">
        <f t="shared" si="5"/>
        <v>-900</v>
      </c>
      <c r="Y164" s="45">
        <f>SUM(Q164+R164+T164)-U164-T164</f>
        <v>1106</v>
      </c>
      <c r="Z164" s="45">
        <f>Y164-O164</f>
        <v>106</v>
      </c>
      <c r="AA164" s="41">
        <f>L164/SUM(Q164)</f>
        <v>2.5910364145658265E-2</v>
      </c>
      <c r="AB164" s="190">
        <v>450</v>
      </c>
      <c r="AC164" s="46"/>
      <c r="AD164" s="46"/>
      <c r="AF164" s="415">
        <f>SUM(Q164,AD164,R164)/L164</f>
        <v>38.594594594594597</v>
      </c>
    </row>
    <row r="165" spans="1:32">
      <c r="A165" s="29" t="s">
        <v>2929</v>
      </c>
      <c r="B165" s="2" t="s">
        <v>5</v>
      </c>
      <c r="C165" s="49" t="s">
        <v>4366</v>
      </c>
      <c r="D165" s="50" t="s">
        <v>4367</v>
      </c>
      <c r="E165" s="50"/>
      <c r="F165" s="50"/>
      <c r="G165" s="8"/>
      <c r="H165" s="21"/>
      <c r="I165" s="8"/>
      <c r="J165" s="203" t="e">
        <f>VLOOKUP(C165,'出荷数2307～2406total241008110618'!B:F,5,0)</f>
        <v>#N/A</v>
      </c>
      <c r="K165" s="214" t="e">
        <f>VLOOKUP(C165,'出荷数2407-2506total250730101950'!B:F,5,0)</f>
        <v>#N/A</v>
      </c>
      <c r="L165" s="203">
        <f>VLOOKUP(C:C,total260724105509!B:F,5,0)</f>
        <v>185</v>
      </c>
      <c r="M165" s="392"/>
      <c r="N165" s="213"/>
      <c r="O165" s="21">
        <f>L165/12*5</f>
        <v>77.083333333333329</v>
      </c>
      <c r="P165" s="21"/>
      <c r="Q165" s="44">
        <f>IFERROR(VLOOKUP(C165,在庫貼り付け!B:C,2,0),0)</f>
        <v>4533</v>
      </c>
      <c r="R165" s="44">
        <f>IFERROR(VLOOKUP(C165,入荷予定貼り付け!B:C,2,0),0)</f>
        <v>0</v>
      </c>
      <c r="S165" s="428"/>
      <c r="T165" s="45">
        <v>100</v>
      </c>
      <c r="U165" s="44">
        <f>IFERROR(VLOOKUP(C165,確保貼り付け!N:O,2,0),0)</f>
        <v>200</v>
      </c>
      <c r="V165" s="44">
        <f>IFERROR(VLOOKUP(C165,確保貼り付け!J:L,3,0),0)</f>
        <v>0</v>
      </c>
      <c r="W165" s="439">
        <f t="shared" si="4"/>
        <v>-100</v>
      </c>
      <c r="X165" s="45">
        <f t="shared" si="5"/>
        <v>-100</v>
      </c>
      <c r="Y165" s="45">
        <f>SUM(Q165+R165+T165)-U165-T165</f>
        <v>4333</v>
      </c>
      <c r="Z165" s="45">
        <f>Y165-O165</f>
        <v>4255.916666666667</v>
      </c>
      <c r="AA165" s="41">
        <f>L165/SUM(Q165)</f>
        <v>4.0811824398852857E-2</v>
      </c>
      <c r="AB165" s="190"/>
      <c r="AC165" s="46"/>
      <c r="AD165" s="46"/>
      <c r="AF165" s="415">
        <f>SUM(Q165,AD165,R165)/L165</f>
        <v>24.502702702702702</v>
      </c>
    </row>
    <row r="166" spans="1:32">
      <c r="A166" s="29" t="s">
        <v>2930</v>
      </c>
      <c r="B166" s="2" t="s">
        <v>5</v>
      </c>
      <c r="C166" s="49" t="s">
        <v>4368</v>
      </c>
      <c r="D166" s="50" t="s">
        <v>4369</v>
      </c>
      <c r="E166" s="50"/>
      <c r="F166" s="50"/>
      <c r="G166" s="8"/>
      <c r="H166" s="21"/>
      <c r="I166" s="8"/>
      <c r="J166" s="203" t="e">
        <f>VLOOKUP(C166,'出荷数2307～2406total241008110618'!B:F,5,0)</f>
        <v>#N/A</v>
      </c>
      <c r="K166" s="214" t="e">
        <f>VLOOKUP(C166,'出荷数2407-2506total250730101950'!B:F,5,0)</f>
        <v>#N/A</v>
      </c>
      <c r="L166" s="203">
        <f>VLOOKUP(C:C,total260724105509!B:F,5,0)</f>
        <v>53</v>
      </c>
      <c r="M166" s="392"/>
      <c r="N166" s="213"/>
      <c r="O166" s="21">
        <f>L166/12*5</f>
        <v>22.083333333333336</v>
      </c>
      <c r="P166" s="21"/>
      <c r="Q166" s="44">
        <f>IFERROR(VLOOKUP(C166,在庫貼り付け!B:C,2,0),0)</f>
        <v>4892</v>
      </c>
      <c r="R166" s="44">
        <f>IFERROR(VLOOKUP(C166,入荷予定貼り付け!B:C,2,0),0)</f>
        <v>0</v>
      </c>
      <c r="S166" s="428"/>
      <c r="T166" s="45">
        <v>1050</v>
      </c>
      <c r="U166" s="44">
        <f>IFERROR(VLOOKUP(C166,確保貼り付け!N:O,2,0),0)</f>
        <v>200</v>
      </c>
      <c r="V166" s="44">
        <f>IFERROR(VLOOKUP(C166,確保貼り付け!J:L,3,0),0)</f>
        <v>0</v>
      </c>
      <c r="W166" s="439">
        <f t="shared" si="4"/>
        <v>850</v>
      </c>
      <c r="X166" s="45">
        <f t="shared" si="5"/>
        <v>850</v>
      </c>
      <c r="Y166" s="45">
        <f>SUM(Q166+R166+T166)-U166-T166</f>
        <v>4692</v>
      </c>
      <c r="Z166" s="45">
        <f>Y166-O166</f>
        <v>4669.916666666667</v>
      </c>
      <c r="AA166" s="41">
        <f>L166/SUM(Q166)</f>
        <v>1.0834014717906787E-2</v>
      </c>
      <c r="AB166" s="190">
        <v>750</v>
      </c>
      <c r="AC166" s="46"/>
      <c r="AD166" s="46"/>
      <c r="AF166" s="415">
        <f>SUM(Q166,AD166,R166)/L166</f>
        <v>92.301886792452834</v>
      </c>
    </row>
    <row r="167" spans="1:32">
      <c r="A167" s="29" t="s">
        <v>2931</v>
      </c>
      <c r="B167" s="2" t="s">
        <v>5</v>
      </c>
      <c r="C167" s="49" t="s">
        <v>4376</v>
      </c>
      <c r="D167" s="50" t="s">
        <v>4377</v>
      </c>
      <c r="E167" s="50"/>
      <c r="F167" s="50"/>
      <c r="G167" s="8"/>
      <c r="H167" s="21"/>
      <c r="I167" s="8"/>
      <c r="J167" s="203" t="e">
        <f>VLOOKUP(C167,'出荷数2307～2406total241008110618'!B:F,5,0)</f>
        <v>#N/A</v>
      </c>
      <c r="K167" s="214" t="e">
        <f>VLOOKUP(C167,'出荷数2407-2506total250730101950'!B:F,5,0)</f>
        <v>#N/A</v>
      </c>
      <c r="L167" s="203">
        <f>VLOOKUP(C:C,total260724105509!B:F,5,0)</f>
        <v>1374</v>
      </c>
      <c r="M167" s="392"/>
      <c r="N167" s="213"/>
      <c r="O167" s="211">
        <v>3500</v>
      </c>
      <c r="P167" s="211"/>
      <c r="Q167" s="44">
        <f>IFERROR(VLOOKUP(C167,在庫貼り付け!B:C,2,0),0)</f>
        <v>3633</v>
      </c>
      <c r="R167" s="44">
        <f>IFERROR(VLOOKUP(C167,入荷予定貼り付け!B:C,2,0),0)</f>
        <v>3000</v>
      </c>
      <c r="S167" s="428"/>
      <c r="T167" s="45">
        <v>3170</v>
      </c>
      <c r="U167" s="44">
        <f>IFERROR(VLOOKUP(C167,確保貼り付け!N:O,2,0),0)</f>
        <v>2013</v>
      </c>
      <c r="V167" s="44">
        <f>IFERROR(VLOOKUP(C167,確保貼り付け!J:L,3,0),0)</f>
        <v>0</v>
      </c>
      <c r="W167" s="439">
        <f t="shared" si="4"/>
        <v>1157</v>
      </c>
      <c r="X167" s="45">
        <f t="shared" si="5"/>
        <v>1157</v>
      </c>
      <c r="Y167" s="45">
        <f>SUM(Q167+R167+T167)-U167-T167</f>
        <v>4620</v>
      </c>
      <c r="Z167" s="45">
        <f>Y167-O167</f>
        <v>1120</v>
      </c>
      <c r="AA167" s="41">
        <f>L167/SUM(Q167)</f>
        <v>0.37819983484723368</v>
      </c>
      <c r="AB167" s="190"/>
      <c r="AC167" s="46"/>
      <c r="AD167" s="46"/>
      <c r="AF167" s="415">
        <f>SUM(Q167,AD167,R167)/L167</f>
        <v>4.8275109170305681</v>
      </c>
    </row>
    <row r="168" spans="1:32">
      <c r="A168" s="29" t="s">
        <v>2932</v>
      </c>
      <c r="B168" s="2" t="s">
        <v>5</v>
      </c>
      <c r="C168" s="49" t="s">
        <v>4378</v>
      </c>
      <c r="D168" s="50" t="s">
        <v>4434</v>
      </c>
      <c r="E168" s="50"/>
      <c r="F168" s="50"/>
      <c r="G168" s="8"/>
      <c r="H168" s="21"/>
      <c r="I168" s="8"/>
      <c r="J168" s="203" t="e">
        <f>VLOOKUP(C168,'出荷数2307～2406total241008110618'!B:F,5,0)</f>
        <v>#N/A</v>
      </c>
      <c r="K168" s="214" t="e">
        <f>VLOOKUP(C168,'出荷数2407-2506total250730101950'!B:F,5,0)</f>
        <v>#N/A</v>
      </c>
      <c r="L168" s="203">
        <f>VLOOKUP(C:C,total260724105509!B:F,5,0)</f>
        <v>882</v>
      </c>
      <c r="M168" s="392"/>
      <c r="N168" s="213"/>
      <c r="O168" s="211">
        <v>1000</v>
      </c>
      <c r="P168" s="211"/>
      <c r="Q168" s="44">
        <f>IFERROR(VLOOKUP(C168,在庫貼り付け!B:C,2,0),0)</f>
        <v>1056</v>
      </c>
      <c r="R168" s="44">
        <f>IFERROR(VLOOKUP(C168,入荷予定貼り付け!B:C,2,0),0)</f>
        <v>0</v>
      </c>
      <c r="S168" s="428"/>
      <c r="T168" s="45">
        <v>264</v>
      </c>
      <c r="U168" s="44">
        <f>IFERROR(VLOOKUP(C168,確保貼り付け!N:O,2,0),0)</f>
        <v>0</v>
      </c>
      <c r="V168" s="44">
        <f>IFERROR(VLOOKUP(C168,確保貼り付け!J:L,3,0),0)</f>
        <v>0</v>
      </c>
      <c r="W168" s="439">
        <f t="shared" si="4"/>
        <v>264</v>
      </c>
      <c r="X168" s="45">
        <f t="shared" si="5"/>
        <v>264</v>
      </c>
      <c r="Y168" s="45">
        <f>SUM(Q168+R168+T168)-U168-T168</f>
        <v>1056</v>
      </c>
      <c r="Z168" s="45">
        <f>Y168-O168</f>
        <v>56</v>
      </c>
      <c r="AA168" s="41">
        <f>L168/SUM(Q168)</f>
        <v>0.83522727272727271</v>
      </c>
      <c r="AB168" s="190"/>
      <c r="AC168" s="46" t="s">
        <v>351</v>
      </c>
      <c r="AD168" s="46"/>
      <c r="AF168" s="415">
        <f>SUM(Q168,AD168,R168)/L168</f>
        <v>1.1972789115646258</v>
      </c>
    </row>
    <row r="169" spans="1:32">
      <c r="A169" s="29" t="s">
        <v>2933</v>
      </c>
      <c r="B169" s="2" t="s">
        <v>5</v>
      </c>
      <c r="C169" s="49" t="s">
        <v>4380</v>
      </c>
      <c r="D169" s="50" t="s">
        <v>4381</v>
      </c>
      <c r="E169" s="50"/>
      <c r="F169" s="50"/>
      <c r="G169" s="8"/>
      <c r="H169" s="21"/>
      <c r="I169" s="8"/>
      <c r="J169" s="203" t="e">
        <f>VLOOKUP(C169,'出荷数2307～2406total241008110618'!B:F,5,0)</f>
        <v>#N/A</v>
      </c>
      <c r="K169" s="214" t="e">
        <f>VLOOKUP(C169,'出荷数2407-2506total250730101950'!B:F,5,0)</f>
        <v>#N/A</v>
      </c>
      <c r="L169" s="203">
        <f>VLOOKUP(C:C,total260724105509!B:F,5,0)</f>
        <v>3033</v>
      </c>
      <c r="M169" s="392"/>
      <c r="N169" s="213">
        <v>1800</v>
      </c>
      <c r="O169" s="211">
        <v>4000</v>
      </c>
      <c r="P169" s="211"/>
      <c r="Q169" s="44">
        <f>IFERROR(VLOOKUP(C169,在庫貼り付け!B:C,2,0),0)</f>
        <v>274</v>
      </c>
      <c r="R169" s="44">
        <f>IFERROR(VLOOKUP(C169,入荷予定貼り付け!B:C,2,0),0)</f>
        <v>5500</v>
      </c>
      <c r="S169" s="428"/>
      <c r="T169" s="45">
        <v>500</v>
      </c>
      <c r="U169" s="44">
        <f>IFERROR(VLOOKUP(C169,確保貼り付け!N:O,2,0),0)</f>
        <v>1642</v>
      </c>
      <c r="V169" s="44">
        <f>IFERROR(VLOOKUP(C169,確保貼り付け!J:L,3,0),0)</f>
        <v>0</v>
      </c>
      <c r="W169" s="439">
        <f t="shared" si="4"/>
        <v>-1142</v>
      </c>
      <c r="X169" s="45">
        <f t="shared" si="5"/>
        <v>-1142</v>
      </c>
      <c r="Y169" s="45">
        <f>SUM(Q169+R169+T169)-U169-T169</f>
        <v>4132</v>
      </c>
      <c r="Z169" s="45">
        <f>Y169-O169</f>
        <v>132</v>
      </c>
      <c r="AA169" s="41">
        <f>L169/SUM(Q169)</f>
        <v>11.069343065693431</v>
      </c>
      <c r="AB169" s="190"/>
      <c r="AC169" s="46"/>
      <c r="AD169" s="46"/>
      <c r="AF169" s="415">
        <f>SUM(Q169,AD169,R169)/L169</f>
        <v>1.9037256841411143</v>
      </c>
    </row>
    <row r="170" spans="1:32">
      <c r="A170" s="29" t="s">
        <v>2934</v>
      </c>
      <c r="B170" s="2" t="s">
        <v>5</v>
      </c>
      <c r="C170" s="49" t="s">
        <v>4382</v>
      </c>
      <c r="D170" s="50" t="s">
        <v>4384</v>
      </c>
      <c r="E170" s="50"/>
      <c r="F170" s="50"/>
      <c r="G170" s="8"/>
      <c r="H170" s="21"/>
      <c r="I170" s="8"/>
      <c r="J170" s="203" t="e">
        <f>VLOOKUP(C170,'出荷数2307～2406total241008110618'!B:F,5,0)</f>
        <v>#N/A</v>
      </c>
      <c r="K170" s="214" t="e">
        <f>VLOOKUP(C170,'出荷数2407-2506total250730101950'!B:F,5,0)</f>
        <v>#N/A</v>
      </c>
      <c r="L170" s="203">
        <f>VLOOKUP(C:C,total260724105509!B:F,5,0)</f>
        <v>504</v>
      </c>
      <c r="M170" s="392"/>
      <c r="N170" s="213">
        <v>1800</v>
      </c>
      <c r="O170" s="211">
        <v>1800</v>
      </c>
      <c r="P170" s="211"/>
      <c r="Q170" s="44">
        <f>IFERROR(VLOOKUP(C170,在庫貼り付け!B:C,2,0),0)</f>
        <v>95</v>
      </c>
      <c r="R170" s="44">
        <f>IFERROR(VLOOKUP(C170,入荷予定貼り付け!B:C,2,0),0)</f>
        <v>3000</v>
      </c>
      <c r="S170" s="428"/>
      <c r="T170" s="45">
        <v>300</v>
      </c>
      <c r="U170" s="44">
        <f>IFERROR(VLOOKUP(C170,確保貼り付け!N:O,2,0),0)</f>
        <v>599</v>
      </c>
      <c r="V170" s="44">
        <f>IFERROR(VLOOKUP(C170,確保貼り付け!J:L,3,0),0)</f>
        <v>0</v>
      </c>
      <c r="W170" s="439">
        <f t="shared" si="4"/>
        <v>-299</v>
      </c>
      <c r="X170" s="45">
        <f t="shared" si="5"/>
        <v>-299</v>
      </c>
      <c r="Y170" s="45">
        <f>SUM(Q170+R170+T170)-U170-T170</f>
        <v>2496</v>
      </c>
      <c r="Z170" s="45">
        <f>Y170-O170</f>
        <v>696</v>
      </c>
      <c r="AA170" s="41">
        <f>L170/SUM(Q170)</f>
        <v>5.3052631578947365</v>
      </c>
      <c r="AB170" s="190"/>
      <c r="AC170" s="46"/>
      <c r="AD170" s="46"/>
      <c r="AF170" s="415">
        <f>SUM(Q170,AD170,R170)/L170</f>
        <v>6.1408730158730158</v>
      </c>
    </row>
    <row r="171" spans="1:32">
      <c r="A171" s="29" t="s">
        <v>2935</v>
      </c>
      <c r="B171" s="2" t="s">
        <v>5</v>
      </c>
      <c r="C171" s="49" t="s">
        <v>4383</v>
      </c>
      <c r="D171" s="50" t="s">
        <v>4385</v>
      </c>
      <c r="E171" s="50"/>
      <c r="F171" s="50"/>
      <c r="G171" s="8"/>
      <c r="H171" s="21"/>
      <c r="I171" s="8"/>
      <c r="J171" s="203" t="e">
        <f>VLOOKUP(C171,'出荷数2307～2406total241008110618'!B:F,5,0)</f>
        <v>#N/A</v>
      </c>
      <c r="K171" s="214" t="e">
        <f>VLOOKUP(C171,'出荷数2407-2506total250730101950'!B:F,5,0)</f>
        <v>#N/A</v>
      </c>
      <c r="L171" s="203">
        <f>VLOOKUP(C:C,total260724105509!B:F,5,0)</f>
        <v>751</v>
      </c>
      <c r="M171" s="392"/>
      <c r="N171" s="213">
        <v>1800</v>
      </c>
      <c r="O171" s="211">
        <v>1800</v>
      </c>
      <c r="P171" s="211"/>
      <c r="Q171" s="44">
        <f>IFERROR(VLOOKUP(C171,在庫貼り付け!B:C,2,0),0)</f>
        <v>688</v>
      </c>
      <c r="R171" s="44">
        <f>IFERROR(VLOOKUP(C171,入荷予定貼り付け!B:C,2,0),0)</f>
        <v>3000</v>
      </c>
      <c r="S171" s="428"/>
      <c r="T171" s="45">
        <v>300</v>
      </c>
      <c r="U171" s="44">
        <f>IFERROR(VLOOKUP(C171,確保貼り付け!N:O,2,0),0)</f>
        <v>300</v>
      </c>
      <c r="V171" s="44">
        <f>IFERROR(VLOOKUP(C171,確保貼り付け!J:L,3,0),0)</f>
        <v>0</v>
      </c>
      <c r="W171" s="439">
        <f t="shared" si="4"/>
        <v>0</v>
      </c>
      <c r="X171" s="45">
        <f t="shared" si="5"/>
        <v>0</v>
      </c>
      <c r="Y171" s="45">
        <f>SUM(Q171+R171+T171)-U171-T171</f>
        <v>3388</v>
      </c>
      <c r="Z171" s="45">
        <f>Y171-O171</f>
        <v>1588</v>
      </c>
      <c r="AA171" s="41">
        <f>L171/SUM(Q171)</f>
        <v>1.0915697674418605</v>
      </c>
      <c r="AB171" s="190"/>
      <c r="AC171" s="46"/>
      <c r="AD171" s="46"/>
      <c r="AF171" s="415">
        <f>SUM(Q171,AD171,R171)/L171</f>
        <v>4.9107856191744341</v>
      </c>
    </row>
    <row r="172" spans="1:32">
      <c r="A172" s="29" t="s">
        <v>5153</v>
      </c>
      <c r="B172" s="2" t="s">
        <v>5</v>
      </c>
      <c r="C172" s="49" t="s">
        <v>4498</v>
      </c>
      <c r="D172" s="50" t="s">
        <v>4387</v>
      </c>
      <c r="E172" s="50"/>
      <c r="F172" s="50"/>
      <c r="G172" s="8"/>
      <c r="H172" s="21"/>
      <c r="I172" s="8"/>
      <c r="J172" s="203" t="e">
        <f>VLOOKUP(C172,'出荷数2307～2406total241008110618'!B:F,5,0)</f>
        <v>#N/A</v>
      </c>
      <c r="K172" s="214" t="e">
        <f>VLOOKUP(C172,'出荷数2407-2506total250730101950'!B:F,5,0)</f>
        <v>#N/A</v>
      </c>
      <c r="L172" s="203">
        <f>VLOOKUP(C:C,total260724105509!B:F,5,0)</f>
        <v>598</v>
      </c>
      <c r="M172" s="392"/>
      <c r="N172" s="213"/>
      <c r="O172" s="21">
        <f>L172/12*5</f>
        <v>249.16666666666669</v>
      </c>
      <c r="P172" s="21"/>
      <c r="Q172" s="44">
        <f>IFERROR(VLOOKUP(C172,在庫貼り付け!B:C,2,0),0)</f>
        <v>2172</v>
      </c>
      <c r="R172" s="44">
        <f>IFERROR(VLOOKUP(C172,入荷予定貼り付け!B:C,2,0),0)</f>
        <v>0</v>
      </c>
      <c r="S172" s="428"/>
      <c r="T172" s="45">
        <v>460</v>
      </c>
      <c r="U172" s="44">
        <f>IFERROR(VLOOKUP(C172,確保貼り付け!N:O,2,0),0)</f>
        <v>467</v>
      </c>
      <c r="V172" s="44">
        <f>IFERROR(VLOOKUP(C172,確保貼り付け!J:L,3,0),0)</f>
        <v>0</v>
      </c>
      <c r="W172" s="439">
        <f t="shared" si="4"/>
        <v>-7</v>
      </c>
      <c r="X172" s="45">
        <f t="shared" si="5"/>
        <v>-7</v>
      </c>
      <c r="Y172" s="45">
        <f>SUM(Q172+R172+T172)-U172-T172</f>
        <v>1705</v>
      </c>
      <c r="Z172" s="45">
        <f>Y172-O172</f>
        <v>1455.8333333333333</v>
      </c>
      <c r="AA172" s="41">
        <f>L172/SUM(Q172)</f>
        <v>0.27532228360957645</v>
      </c>
      <c r="AB172" s="190"/>
      <c r="AC172" s="46"/>
      <c r="AD172" s="46"/>
      <c r="AF172" s="415">
        <f>SUM(Q172,AD172,R172)/L172</f>
        <v>3.632107023411371</v>
      </c>
    </row>
    <row r="173" spans="1:32">
      <c r="A173" s="29" t="s">
        <v>4237</v>
      </c>
      <c r="B173" s="2" t="s">
        <v>5</v>
      </c>
      <c r="C173" s="49" t="s">
        <v>5141</v>
      </c>
      <c r="D173" s="50" t="s">
        <v>5142</v>
      </c>
      <c r="E173" s="50"/>
      <c r="F173" s="50"/>
      <c r="G173" s="8"/>
      <c r="H173" s="21"/>
      <c r="I173" s="8"/>
      <c r="J173" s="203" t="e">
        <f>VLOOKUP(C173,'出荷数2307～2406total241008110618'!B:F,5,0)</f>
        <v>#N/A</v>
      </c>
      <c r="K173" s="214" t="e">
        <f>VLOOKUP(C173,'出荷数2407-2506total250730101950'!B:F,5,0)</f>
        <v>#N/A</v>
      </c>
      <c r="L173" s="203">
        <f>VLOOKUP(C:C,total260724105509!B:F,5,0)</f>
        <v>42</v>
      </c>
      <c r="M173" s="392"/>
      <c r="N173" s="213"/>
      <c r="O173" s="21">
        <f>L173/12*5</f>
        <v>17.5</v>
      </c>
      <c r="P173" s="21"/>
      <c r="Q173" s="44">
        <f>IFERROR(VLOOKUP(C173,在庫貼り付け!B:C,2,0),0)</f>
        <v>4915</v>
      </c>
      <c r="R173" s="44">
        <f>IFERROR(VLOOKUP(C173,入荷予定貼り付け!B:C,2,0),0)</f>
        <v>0</v>
      </c>
      <c r="S173" s="428"/>
      <c r="T173" s="45">
        <v>750</v>
      </c>
      <c r="U173" s="44">
        <f>IFERROR(VLOOKUP(C173,確保貼り付け!N:O,2,0),0)</f>
        <v>0</v>
      </c>
      <c r="V173" s="44">
        <f>IFERROR(VLOOKUP(C173,確保貼り付け!J:L,3,0),0)</f>
        <v>0</v>
      </c>
      <c r="W173" s="439">
        <f t="shared" si="4"/>
        <v>750</v>
      </c>
      <c r="X173" s="45">
        <f t="shared" si="5"/>
        <v>750</v>
      </c>
      <c r="Y173" s="45">
        <f>SUM(Q173+R173+T173)-U173-T173</f>
        <v>4915</v>
      </c>
      <c r="Z173" s="45">
        <f>Y173-O173</f>
        <v>4897.5</v>
      </c>
      <c r="AA173" s="41">
        <f>L173/SUM(Q173)</f>
        <v>8.5452695829094615E-3</v>
      </c>
      <c r="AB173" s="190">
        <v>750</v>
      </c>
      <c r="AC173" s="46"/>
      <c r="AD173" s="46"/>
      <c r="AF173" s="415">
        <f>SUM(Q173,AD173,R173)/L173</f>
        <v>117.02380952380952</v>
      </c>
    </row>
    <row r="174" spans="1:32">
      <c r="A174" s="29" t="s">
        <v>4240</v>
      </c>
      <c r="B174" s="2" t="s">
        <v>5</v>
      </c>
      <c r="C174" s="49" t="s">
        <v>5143</v>
      </c>
      <c r="D174" s="50" t="s">
        <v>5144</v>
      </c>
      <c r="E174" s="50"/>
      <c r="F174" s="50"/>
      <c r="G174" s="8"/>
      <c r="H174" s="21"/>
      <c r="I174" s="8"/>
      <c r="J174" s="203" t="e">
        <f>VLOOKUP(C174,'出荷数2307～2406total241008110618'!B:F,5,0)</f>
        <v>#N/A</v>
      </c>
      <c r="K174" s="214" t="e">
        <f>VLOOKUP(C174,'出荷数2407-2506total250730101950'!B:F,5,0)</f>
        <v>#N/A</v>
      </c>
      <c r="L174" s="203">
        <f>VLOOKUP(C:C,total260724105509!B:F,5,0)</f>
        <v>72</v>
      </c>
      <c r="M174" s="392"/>
      <c r="N174" s="213"/>
      <c r="O174" s="21">
        <f>L174/12*5</f>
        <v>30</v>
      </c>
      <c r="P174" s="21"/>
      <c r="Q174" s="44">
        <f>IFERROR(VLOOKUP(C174,在庫貼り付け!B:C,2,0),0)</f>
        <v>1913</v>
      </c>
      <c r="R174" s="44">
        <f>IFERROR(VLOOKUP(C174,入荷予定貼り付け!B:C,2,0),0)</f>
        <v>0</v>
      </c>
      <c r="S174" s="428"/>
      <c r="T174" s="45">
        <v>0</v>
      </c>
      <c r="U174" s="44">
        <f>IFERROR(VLOOKUP(C174,確保貼り付け!N:O,2,0),0)</f>
        <v>0</v>
      </c>
      <c r="V174" s="44">
        <f>IFERROR(VLOOKUP(C174,確保貼り付け!J:L,3,0),0)</f>
        <v>0</v>
      </c>
      <c r="W174" s="439">
        <f t="shared" si="4"/>
        <v>0</v>
      </c>
      <c r="X174" s="45">
        <f t="shared" si="5"/>
        <v>0</v>
      </c>
      <c r="Y174" s="45">
        <f>SUM(Q174+R174+T174)-U174-T174</f>
        <v>1913</v>
      </c>
      <c r="Z174" s="45">
        <f>Y174-O174</f>
        <v>1883</v>
      </c>
      <c r="AA174" s="41">
        <f>L174/SUM(Q174)</f>
        <v>3.7637219027705178E-2</v>
      </c>
      <c r="AB174" s="190"/>
      <c r="AC174" s="46"/>
      <c r="AD174" s="46"/>
      <c r="AF174" s="415">
        <f>SUM(Q174,AD174,R174)/L174</f>
        <v>26.569444444444443</v>
      </c>
    </row>
    <row r="175" spans="1:32">
      <c r="A175" s="29" t="s">
        <v>4248</v>
      </c>
      <c r="B175" s="2" t="s">
        <v>5</v>
      </c>
      <c r="C175" s="49" t="s">
        <v>5145</v>
      </c>
      <c r="D175" s="50" t="s">
        <v>5146</v>
      </c>
      <c r="E175" s="50"/>
      <c r="F175" s="50"/>
      <c r="G175" s="8"/>
      <c r="H175" s="21"/>
      <c r="I175" s="8"/>
      <c r="J175" s="203" t="e">
        <f>VLOOKUP(C175,'出荷数2307～2406total241008110618'!B:F,5,0)</f>
        <v>#N/A</v>
      </c>
      <c r="K175" s="214" t="e">
        <f>VLOOKUP(C175,'出荷数2407-2506total250730101950'!B:F,5,0)</f>
        <v>#N/A</v>
      </c>
      <c r="L175" s="203">
        <f>VLOOKUP(C:C,total260724105509!B:F,5,0)</f>
        <v>61</v>
      </c>
      <c r="M175" s="392"/>
      <c r="N175" s="213"/>
      <c r="O175" s="21">
        <f>L175/12*5</f>
        <v>25.416666666666664</v>
      </c>
      <c r="P175" s="21"/>
      <c r="Q175" s="44">
        <f>IFERROR(VLOOKUP(C175,在庫貼り付け!B:C,2,0),0)</f>
        <v>1923</v>
      </c>
      <c r="R175" s="44">
        <f>IFERROR(VLOOKUP(C175,入荷予定貼り付け!B:C,2,0),0)</f>
        <v>0</v>
      </c>
      <c r="S175" s="428"/>
      <c r="T175" s="45">
        <v>0</v>
      </c>
      <c r="U175" s="44">
        <f>IFERROR(VLOOKUP(C175,確保貼り付け!N:O,2,0),0)</f>
        <v>0</v>
      </c>
      <c r="V175" s="44">
        <f>IFERROR(VLOOKUP(C175,確保貼り付け!J:L,3,0),0)</f>
        <v>0</v>
      </c>
      <c r="W175" s="439">
        <f t="shared" si="4"/>
        <v>0</v>
      </c>
      <c r="X175" s="45">
        <f t="shared" si="5"/>
        <v>0</v>
      </c>
      <c r="Y175" s="45">
        <f>SUM(Q175+R175+T175)-U175-T175</f>
        <v>1923</v>
      </c>
      <c r="Z175" s="45">
        <f>Y175-O175</f>
        <v>1897.5833333333333</v>
      </c>
      <c r="AA175" s="41">
        <f>L175/SUM(Q175)</f>
        <v>3.1721268850754034E-2</v>
      </c>
      <c r="AB175" s="190"/>
      <c r="AC175" s="46"/>
      <c r="AD175" s="46"/>
      <c r="AF175" s="415">
        <f>SUM(Q175,AD175,R175)/L175</f>
        <v>31.524590163934427</v>
      </c>
    </row>
    <row r="176" spans="1:32">
      <c r="A176" s="29" t="s">
        <v>4428</v>
      </c>
      <c r="B176" s="2" t="s">
        <v>5</v>
      </c>
      <c r="C176" s="49" t="s">
        <v>5147</v>
      </c>
      <c r="D176" s="50" t="s">
        <v>5148</v>
      </c>
      <c r="E176" s="50"/>
      <c r="F176" s="50"/>
      <c r="G176" s="8"/>
      <c r="H176" s="21"/>
      <c r="I176" s="8"/>
      <c r="J176" s="203" t="e">
        <f>VLOOKUP(C176,'出荷数2307～2406total241008110618'!B:F,5,0)</f>
        <v>#N/A</v>
      </c>
      <c r="K176" s="214" t="e">
        <f>VLOOKUP(C176,'出荷数2407-2506total250730101950'!B:F,5,0)</f>
        <v>#N/A</v>
      </c>
      <c r="L176" s="203">
        <f>VLOOKUP(C:C,total260724105509!B:F,5,0)</f>
        <v>90</v>
      </c>
      <c r="M176" s="392"/>
      <c r="N176" s="213"/>
      <c r="O176" s="21">
        <f>L176/12*5</f>
        <v>37.5</v>
      </c>
      <c r="P176" s="21"/>
      <c r="Q176" s="44">
        <f>IFERROR(VLOOKUP(C176,在庫貼り付け!B:C,2,0),0)</f>
        <v>2830</v>
      </c>
      <c r="R176" s="44">
        <f>IFERROR(VLOOKUP(C176,入荷予定貼り付け!B:C,2,0),0)</f>
        <v>0</v>
      </c>
      <c r="S176" s="428"/>
      <c r="T176" s="45">
        <v>0</v>
      </c>
      <c r="U176" s="44">
        <f>IFERROR(VLOOKUP(C176,確保貼り付け!N:O,2,0),0)</f>
        <v>100</v>
      </c>
      <c r="V176" s="44">
        <f>IFERROR(VLOOKUP(C176,確保貼り付け!J:L,3,0),0)</f>
        <v>0</v>
      </c>
      <c r="W176" s="439">
        <f t="shared" si="4"/>
        <v>-100</v>
      </c>
      <c r="X176" s="45">
        <f t="shared" si="5"/>
        <v>-100</v>
      </c>
      <c r="Y176" s="45">
        <f>SUM(Q176+R176+T176)-U176-T176</f>
        <v>2730</v>
      </c>
      <c r="Z176" s="45">
        <f>Y176-O176</f>
        <v>2692.5</v>
      </c>
      <c r="AA176" s="41">
        <f>L176/SUM(Q176)</f>
        <v>3.1802120141342753E-2</v>
      </c>
      <c r="AB176" s="190"/>
      <c r="AC176" s="46"/>
      <c r="AD176" s="46"/>
      <c r="AF176" s="415">
        <f>SUM(Q176,AD176)/L176</f>
        <v>31.444444444444443</v>
      </c>
    </row>
    <row r="177" spans="1:33">
      <c r="A177" s="29" t="s">
        <v>5154</v>
      </c>
      <c r="B177" s="2" t="s">
        <v>5</v>
      </c>
      <c r="C177" s="49" t="s">
        <v>5149</v>
      </c>
      <c r="D177" s="50" t="s">
        <v>5151</v>
      </c>
      <c r="E177" s="50"/>
      <c r="F177" s="50"/>
      <c r="G177" s="8"/>
      <c r="H177" s="21"/>
      <c r="I177" s="8"/>
      <c r="J177" s="203" t="e">
        <f>VLOOKUP(C177,'出荷数2307～2406total241008110618'!B:F,5,0)</f>
        <v>#N/A</v>
      </c>
      <c r="K177" s="214" t="e">
        <f>VLOOKUP(C177,'出荷数2407-2506total250730101950'!B:F,5,0)</f>
        <v>#N/A</v>
      </c>
      <c r="L177" s="203">
        <f>VLOOKUP(C:C,total260724105509!B:F,5,0)</f>
        <v>602</v>
      </c>
      <c r="M177" s="392"/>
      <c r="N177" s="213"/>
      <c r="O177" s="211">
        <v>2000</v>
      </c>
      <c r="P177" s="211"/>
      <c r="Q177" s="44">
        <f>IFERROR(VLOOKUP(C177,在庫貼り付け!B:C,2,0),0)</f>
        <v>1437</v>
      </c>
      <c r="R177" s="44">
        <f>IFERROR(VLOOKUP(C177,入荷予定貼り付け!B:C,2,0),0)</f>
        <v>0</v>
      </c>
      <c r="S177" s="428"/>
      <c r="T177" s="45">
        <v>0</v>
      </c>
      <c r="U177" s="44">
        <f>IFERROR(VLOOKUP(C177,確保貼り付け!N:O,2,0),0)</f>
        <v>0</v>
      </c>
      <c r="V177" s="44">
        <f>IFERROR(VLOOKUP(C177,確保貼り付け!J:L,3,0),0)</f>
        <v>0</v>
      </c>
      <c r="W177" s="439">
        <f t="shared" si="4"/>
        <v>0</v>
      </c>
      <c r="X177" s="45">
        <f t="shared" si="5"/>
        <v>0</v>
      </c>
      <c r="Y177" s="45">
        <f>SUM(Q177+R177+T177)-U177-T177</f>
        <v>1437</v>
      </c>
      <c r="Z177" s="45">
        <f>Y177-O177</f>
        <v>-563</v>
      </c>
      <c r="AA177" s="41">
        <f>L177/SUM(Q177)</f>
        <v>0.41892832289491999</v>
      </c>
      <c r="AB177" s="190"/>
      <c r="AC177" s="46"/>
      <c r="AD177" s="46"/>
      <c r="AF177" s="415">
        <f>SUM(Q177,AD177)/L177</f>
        <v>2.3870431893687707</v>
      </c>
    </row>
    <row r="178" spans="1:33">
      <c r="A178" s="29" t="s">
        <v>5155</v>
      </c>
      <c r="B178" s="2" t="s">
        <v>5</v>
      </c>
      <c r="C178" s="49" t="s">
        <v>5150</v>
      </c>
      <c r="D178" s="50" t="s">
        <v>5152</v>
      </c>
      <c r="E178" s="50"/>
      <c r="F178" s="50"/>
      <c r="G178" s="8"/>
      <c r="H178" s="21"/>
      <c r="I178" s="8"/>
      <c r="J178" s="203" t="e">
        <f>VLOOKUP(C178,'出荷数2307～2406total241008110618'!B:F,5,0)</f>
        <v>#N/A</v>
      </c>
      <c r="K178" s="214" t="e">
        <f>VLOOKUP(C178,'出荷数2407-2506total250730101950'!B:F,5,0)</f>
        <v>#N/A</v>
      </c>
      <c r="L178" s="203">
        <f>VLOOKUP(C:C,total260724105509!B:F,5,0)</f>
        <v>84</v>
      </c>
      <c r="M178" s="392"/>
      <c r="N178" s="213"/>
      <c r="O178" s="211">
        <v>1000</v>
      </c>
      <c r="P178" s="211"/>
      <c r="Q178" s="44">
        <f>IFERROR(VLOOKUP(C178,在庫貼り付け!B:C,2,0),0)</f>
        <v>958</v>
      </c>
      <c r="R178" s="44">
        <f>IFERROR(VLOOKUP(C178,入荷予定貼り付け!B:C,2,0),0)</f>
        <v>0</v>
      </c>
      <c r="S178" s="428"/>
      <c r="T178" s="45">
        <v>0</v>
      </c>
      <c r="U178" s="44">
        <f>IFERROR(VLOOKUP(C178,確保貼り付け!N:O,2,0),0)</f>
        <v>0</v>
      </c>
      <c r="V178" s="44">
        <f>IFERROR(VLOOKUP(C178,確保貼り付け!J:L,3,0),0)</f>
        <v>0</v>
      </c>
      <c r="W178" s="439">
        <f t="shared" si="4"/>
        <v>0</v>
      </c>
      <c r="X178" s="45">
        <f t="shared" si="5"/>
        <v>0</v>
      </c>
      <c r="Y178" s="45">
        <f>SUM(Q178+R178+T178)-U178-T178</f>
        <v>958</v>
      </c>
      <c r="Z178" s="45">
        <f>Y178-O178</f>
        <v>-42</v>
      </c>
      <c r="AA178" s="41">
        <f>L178/SUM(Q178)</f>
        <v>8.7682672233820466E-2</v>
      </c>
      <c r="AB178" s="190"/>
      <c r="AC178" s="46"/>
      <c r="AD178" s="46"/>
      <c r="AF178" s="415">
        <f>SUM(Q178,AD178)/L178</f>
        <v>11.404761904761905</v>
      </c>
    </row>
    <row r="179" spans="1:33">
      <c r="A179" s="29" t="s">
        <v>5156</v>
      </c>
      <c r="B179" s="2" t="s">
        <v>5</v>
      </c>
      <c r="C179" s="49" t="s">
        <v>5236</v>
      </c>
      <c r="D179" s="50" t="s">
        <v>5237</v>
      </c>
      <c r="E179" s="50"/>
      <c r="F179" s="50"/>
      <c r="G179" s="8"/>
      <c r="H179" s="21"/>
      <c r="I179" s="8"/>
      <c r="J179" s="203" t="e">
        <f>VLOOKUP(C179,'出荷数2307～2406total241008110618'!B:F,5,0)</f>
        <v>#N/A</v>
      </c>
      <c r="K179" s="214" t="e">
        <f>VLOOKUP(C179,'出荷数2407-2506total250730101950'!B:F,5,0)</f>
        <v>#N/A</v>
      </c>
      <c r="L179" s="203">
        <f>VLOOKUP(C:C,total260724105509!B:F,5,0)</f>
        <v>2661</v>
      </c>
      <c r="M179" s="392"/>
      <c r="N179" s="213"/>
      <c r="O179" s="211">
        <v>3000</v>
      </c>
      <c r="P179" s="211"/>
      <c r="Q179" s="44">
        <f>IFERROR(VLOOKUP(C179,在庫貼り付け!B:C,2,0),0)</f>
        <v>1</v>
      </c>
      <c r="R179" s="44">
        <f>IFERROR(VLOOKUP(C179,入荷予定貼り付け!B:C,2,0),0)</f>
        <v>9000</v>
      </c>
      <c r="S179" s="428"/>
      <c r="T179" s="45">
        <v>3770</v>
      </c>
      <c r="U179" s="44">
        <f>IFERROR(VLOOKUP(C179,確保貼り付け!N:O,2,0),0)</f>
        <v>0</v>
      </c>
      <c r="V179" s="44">
        <f>IFERROR(VLOOKUP(C179,確保貼り付け!J:L,3,0),0)</f>
        <v>0</v>
      </c>
      <c r="W179" s="439">
        <f t="shared" si="4"/>
        <v>3770</v>
      </c>
      <c r="X179" s="45">
        <f t="shared" si="5"/>
        <v>3770</v>
      </c>
      <c r="Y179" s="45">
        <f>SUM(Q179+R179+T179)-U179-T179</f>
        <v>9001</v>
      </c>
      <c r="Z179" s="45">
        <f>Y179-O179</f>
        <v>6001</v>
      </c>
      <c r="AA179" s="41">
        <f>L179/SUM(Q179)</f>
        <v>2661</v>
      </c>
      <c r="AB179" s="190"/>
      <c r="AC179" s="46"/>
      <c r="AD179" s="46"/>
      <c r="AF179" s="415">
        <f>SUM(Q179,AD179)/L179</f>
        <v>3.7579857196542651E-4</v>
      </c>
    </row>
    <row r="180" spans="1:33">
      <c r="A180" s="29" t="s">
        <v>5157</v>
      </c>
      <c r="B180" s="2" t="s">
        <v>5</v>
      </c>
      <c r="C180" s="49" t="s">
        <v>5240</v>
      </c>
      <c r="D180" s="50"/>
      <c r="E180" s="50"/>
      <c r="F180" s="50"/>
      <c r="G180" s="8"/>
      <c r="H180" s="21"/>
      <c r="I180" s="8"/>
      <c r="J180" s="203">
        <f>VLOOKUP(C180,'出荷数2307～2406total241008110618'!B:F,5,0)</f>
        <v>1037</v>
      </c>
      <c r="K180" s="214">
        <f>VLOOKUP(C180,'出荷数2407-2506total250730101950'!B:F,5,0)</f>
        <v>2436</v>
      </c>
      <c r="L180" s="203">
        <f>VLOOKUP(C:C,total260724105509!B:F,5,0)</f>
        <v>5304</v>
      </c>
      <c r="M180" s="392"/>
      <c r="N180" s="213"/>
      <c r="O180" s="21">
        <f>L180/12*5</f>
        <v>2210</v>
      </c>
      <c r="P180" s="21"/>
      <c r="Q180" s="44">
        <f>IFERROR(VLOOKUP(C180,在庫貼り付け!B:C,2,0),0)</f>
        <v>1756</v>
      </c>
      <c r="R180" s="44">
        <f>IFERROR(VLOOKUP(C180,入荷予定貼り付け!B:C,2,0),0)</f>
        <v>0</v>
      </c>
      <c r="S180" s="428"/>
      <c r="T180" s="45">
        <v>3190</v>
      </c>
      <c r="U180" s="44">
        <f>IFERROR(VLOOKUP(C180,確保貼り付け!N:O,2,0),0)</f>
        <v>51</v>
      </c>
      <c r="V180" s="44">
        <f>IFERROR(VLOOKUP(C180,確保貼り付け!J:L,3,0),0)</f>
        <v>0</v>
      </c>
      <c r="W180" s="439">
        <f t="shared" si="4"/>
        <v>3139</v>
      </c>
      <c r="X180" s="45">
        <f t="shared" si="5"/>
        <v>3139</v>
      </c>
      <c r="Y180" s="45">
        <f>SUM(Q180+R180+T180)-U180-T180</f>
        <v>1705</v>
      </c>
      <c r="Z180" s="45">
        <f>Y180-O180</f>
        <v>-505</v>
      </c>
      <c r="AA180" s="41">
        <f>L180/SUM(Q180)</f>
        <v>3.0205011389521639</v>
      </c>
      <c r="AB180" s="190">
        <v>150</v>
      </c>
      <c r="AC180" s="46"/>
      <c r="AD180" s="46"/>
      <c r="AF180" s="415">
        <f>SUM(Q180,AD180)/L180</f>
        <v>0.3310708898944193</v>
      </c>
    </row>
    <row r="181" spans="1:33">
      <c r="A181" s="29" t="s">
        <v>5158</v>
      </c>
      <c r="B181" s="2" t="s">
        <v>5</v>
      </c>
      <c r="C181" s="49" t="s">
        <v>5239</v>
      </c>
      <c r="D181" s="50"/>
      <c r="E181" s="50"/>
      <c r="F181" s="50"/>
      <c r="G181" s="8"/>
      <c r="H181" s="21"/>
      <c r="I181" s="8"/>
      <c r="J181" s="203" t="e">
        <f>VLOOKUP(C181,'出荷数2307～2406total241008110618'!B:F,5,0)</f>
        <v>#N/A</v>
      </c>
      <c r="K181" s="214">
        <f>VLOOKUP(C181,'出荷数2407-2506total250730101950'!B:F,5,0)</f>
        <v>592</v>
      </c>
      <c r="L181" s="203">
        <f>VLOOKUP(C:C,total260724105509!B:F,5,0)</f>
        <v>2237</v>
      </c>
      <c r="M181" s="392"/>
      <c r="N181" s="213"/>
      <c r="O181" s="21">
        <f>L181/12*5</f>
        <v>932.08333333333326</v>
      </c>
      <c r="P181" s="21"/>
      <c r="Q181" s="44">
        <f>IFERROR(VLOOKUP(C181,在庫貼り付け!B:C,2,0),0)</f>
        <v>686</v>
      </c>
      <c r="R181" s="44">
        <f>IFERROR(VLOOKUP(C181,入荷予定貼り付け!B:C,2,0),0)</f>
        <v>0</v>
      </c>
      <c r="S181" s="428"/>
      <c r="T181" s="45">
        <v>150</v>
      </c>
      <c r="U181" s="44">
        <f>IFERROR(VLOOKUP(C181,確保貼り付け!N:O,2,0),0)</f>
        <v>0</v>
      </c>
      <c r="V181" s="44">
        <f>IFERROR(VLOOKUP(C181,確保貼り付け!J:L,3,0),0)</f>
        <v>0</v>
      </c>
      <c r="W181" s="439">
        <f t="shared" si="4"/>
        <v>150</v>
      </c>
      <c r="X181" s="45">
        <f t="shared" si="5"/>
        <v>150</v>
      </c>
      <c r="Y181" s="45">
        <f>SUM(Q181+R181+T181)-U181-T181</f>
        <v>686</v>
      </c>
      <c r="Z181" s="45">
        <f>Y181-O181</f>
        <v>-246.08333333333326</v>
      </c>
      <c r="AA181" s="41">
        <f>L181/SUM(Q181)</f>
        <v>3.2609329446064139</v>
      </c>
      <c r="AB181" s="190">
        <v>150</v>
      </c>
      <c r="AC181" s="46"/>
      <c r="AD181" s="46"/>
      <c r="AF181" s="415">
        <f>SUM(Q181,AD181)/L181</f>
        <v>0.30666070630308451</v>
      </c>
    </row>
    <row r="182" spans="1:33">
      <c r="A182" s="29" t="s">
        <v>5159</v>
      </c>
      <c r="B182" s="2" t="s">
        <v>5</v>
      </c>
      <c r="C182" s="49"/>
      <c r="D182" s="50"/>
      <c r="E182" s="50"/>
      <c r="F182" s="50"/>
      <c r="G182" s="8"/>
      <c r="H182" s="21"/>
      <c r="I182" s="8"/>
      <c r="J182" s="203" t="e">
        <f>VLOOKUP(C182,'出荷数2307～2406total241008110618'!B:F,5,0)</f>
        <v>#N/A</v>
      </c>
      <c r="K182" s="214" t="e">
        <f>VLOOKUP(C182,'出荷数2407-2506total250730101950'!B:F,5,0)</f>
        <v>#N/A</v>
      </c>
      <c r="L182" s="203" t="e">
        <f>VLOOKUP(C:C,total260724105509!B:F,5,0)</f>
        <v>#N/A</v>
      </c>
      <c r="M182" s="392"/>
      <c r="N182" s="213"/>
      <c r="O182" s="21" t="e">
        <f>L182/12*5</f>
        <v>#N/A</v>
      </c>
      <c r="P182" s="21"/>
      <c r="Q182" s="44">
        <f>IFERROR(VLOOKUP(C182,在庫貼り付け!B:C,2,0),0)</f>
        <v>0</v>
      </c>
      <c r="R182" s="44">
        <f>IFERROR(VLOOKUP(C182,入荷予定貼り付け!B:C,2,0),0)</f>
        <v>0</v>
      </c>
      <c r="S182" s="428"/>
      <c r="T182" s="45">
        <v>0</v>
      </c>
      <c r="U182" s="44">
        <f>IFERROR(VLOOKUP(C182,確保貼り付け!N:O,2,0),0)</f>
        <v>0</v>
      </c>
      <c r="V182" s="44">
        <f>IFERROR(VLOOKUP(C182,確保貼り付け!J:L,3,0),0)</f>
        <v>0</v>
      </c>
      <c r="W182" s="439">
        <f t="shared" si="4"/>
        <v>0</v>
      </c>
      <c r="X182" s="45">
        <f t="shared" si="5"/>
        <v>0</v>
      </c>
      <c r="Y182" s="45">
        <f>SUM(Q182+R182+T182)-U182-T182</f>
        <v>0</v>
      </c>
      <c r="Z182" s="45" t="e">
        <f>Y182-O182</f>
        <v>#N/A</v>
      </c>
      <c r="AA182" s="41" t="e">
        <f>L182/SUM(Q182)</f>
        <v>#N/A</v>
      </c>
      <c r="AB182" s="190"/>
      <c r="AC182" s="46"/>
      <c r="AD182" s="46"/>
      <c r="AF182" s="415" t="e">
        <f>SUM(Q182,AD182)/L182</f>
        <v>#N/A</v>
      </c>
    </row>
    <row r="183" spans="1:33">
      <c r="A183" s="29" t="s">
        <v>5160</v>
      </c>
      <c r="B183" s="2"/>
      <c r="C183" s="49"/>
      <c r="D183" s="50"/>
      <c r="E183" s="50"/>
      <c r="F183" s="50"/>
      <c r="G183" s="8"/>
      <c r="H183" s="21"/>
      <c r="I183" s="8"/>
      <c r="J183" s="203" t="e">
        <f>VLOOKUP(C183,'出荷数2307～2406total241008110618'!B:F,5,0)</f>
        <v>#N/A</v>
      </c>
      <c r="K183" s="214" t="e">
        <f>VLOOKUP(C183,'出荷数2407-2506total250730101950'!B:F,5,0)</f>
        <v>#N/A</v>
      </c>
      <c r="L183" s="203" t="e">
        <f>VLOOKUP(C:C,total260724105509!B:F,5,0)</f>
        <v>#N/A</v>
      </c>
      <c r="M183" s="392"/>
      <c r="N183" s="213"/>
      <c r="O183" s="21" t="e">
        <f>L183/12*5</f>
        <v>#N/A</v>
      </c>
      <c r="P183" s="21"/>
      <c r="Q183" s="44">
        <f>IFERROR(VLOOKUP(C183,在庫貼り付け!B:C,2,0),0)</f>
        <v>0</v>
      </c>
      <c r="R183" s="44">
        <f>IFERROR(VLOOKUP(C183,入荷予定貼り付け!B:C,2,0),0)</f>
        <v>0</v>
      </c>
      <c r="S183" s="428"/>
      <c r="T183" s="45">
        <v>0</v>
      </c>
      <c r="U183" s="44">
        <f>IFERROR(VLOOKUP(C183,確保貼り付け!N:O,2,0),0)</f>
        <v>0</v>
      </c>
      <c r="V183" s="44">
        <f>IFERROR(VLOOKUP(C183,確保貼り付け!J:L,3,0),0)</f>
        <v>0</v>
      </c>
      <c r="W183" s="439">
        <f t="shared" si="4"/>
        <v>0</v>
      </c>
      <c r="X183" s="45">
        <f t="shared" si="5"/>
        <v>0</v>
      </c>
      <c r="Y183" s="45">
        <f>SUM(Q183+R183+T183)-U183-T183</f>
        <v>0</v>
      </c>
      <c r="Z183" s="45" t="e">
        <f>Y183-O183</f>
        <v>#N/A</v>
      </c>
      <c r="AA183" s="41" t="e">
        <f>L183/SUM(Q183)</f>
        <v>#N/A</v>
      </c>
      <c r="AB183" s="190"/>
      <c r="AC183" s="46"/>
      <c r="AD183" s="46"/>
      <c r="AF183" s="415" t="e">
        <f>SUM(Q183,AD183)/L183</f>
        <v>#N/A</v>
      </c>
    </row>
    <row r="184" spans="1:33">
      <c r="A184" s="29" t="s">
        <v>5161</v>
      </c>
      <c r="B184" s="2"/>
      <c r="C184" s="49"/>
      <c r="D184" s="50"/>
      <c r="E184" s="50"/>
      <c r="F184" s="50"/>
      <c r="G184" s="8"/>
      <c r="H184" s="21"/>
      <c r="I184" s="8"/>
      <c r="J184" s="203" t="e">
        <f>VLOOKUP(C184,'出荷数2307～2406total241008110618'!B:F,5,0)</f>
        <v>#N/A</v>
      </c>
      <c r="K184" s="214" t="e">
        <f>VLOOKUP(C184,'出荷数2407-2506total250730101950'!B:F,5,0)</f>
        <v>#N/A</v>
      </c>
      <c r="L184" s="203" t="e">
        <f>VLOOKUP(C:C,total260724105509!B:F,5,0)</f>
        <v>#N/A</v>
      </c>
      <c r="M184" s="392"/>
      <c r="N184" s="213"/>
      <c r="O184" s="21" t="e">
        <f>L184/12*5</f>
        <v>#N/A</v>
      </c>
      <c r="P184" s="21"/>
      <c r="Q184" s="44">
        <f>IFERROR(VLOOKUP(C184,在庫貼り付け!B:C,2,0),0)</f>
        <v>0</v>
      </c>
      <c r="R184" s="44">
        <f>IFERROR(VLOOKUP(C184,入荷予定貼り付け!B:C,2,0),0)</f>
        <v>0</v>
      </c>
      <c r="S184" s="428"/>
      <c r="T184" s="45">
        <v>0</v>
      </c>
      <c r="U184" s="44">
        <f>IFERROR(VLOOKUP(C184,確保貼り付け!N:O,2,0),0)</f>
        <v>0</v>
      </c>
      <c r="V184" s="44">
        <f>IFERROR(VLOOKUP(C184,確保貼り付け!J:L,3,0),0)</f>
        <v>0</v>
      </c>
      <c r="W184" s="439">
        <f t="shared" si="4"/>
        <v>0</v>
      </c>
      <c r="X184" s="45">
        <f t="shared" si="5"/>
        <v>0</v>
      </c>
      <c r="Y184" s="45">
        <f>SUM(Q184+R184+T184)-U184-T184</f>
        <v>0</v>
      </c>
      <c r="Z184" s="45" t="e">
        <f>Y184-O184</f>
        <v>#N/A</v>
      </c>
      <c r="AA184" s="41" t="e">
        <f>L184/SUM(Q184)</f>
        <v>#N/A</v>
      </c>
      <c r="AB184" s="190"/>
      <c r="AC184" s="46"/>
      <c r="AD184" s="46"/>
      <c r="AF184" s="415" t="e">
        <f>SUM(Q184,AD184)/L184</f>
        <v>#N/A</v>
      </c>
    </row>
    <row r="185" spans="1:33">
      <c r="A185" s="29" t="s">
        <v>5162</v>
      </c>
      <c r="B185" s="2"/>
      <c r="C185" s="49"/>
      <c r="D185" s="50"/>
      <c r="E185" s="50"/>
      <c r="F185" s="50"/>
      <c r="G185" s="8"/>
      <c r="H185" s="21"/>
      <c r="I185" s="8"/>
      <c r="J185" s="203" t="e">
        <f>VLOOKUP(C185,'出荷数2307～2406total241008110618'!B:F,5,0)</f>
        <v>#N/A</v>
      </c>
      <c r="K185" s="214" t="e">
        <f>VLOOKUP(C185,'出荷数2407-2506total250730101950'!B:F,5,0)</f>
        <v>#N/A</v>
      </c>
      <c r="L185" s="203" t="e">
        <f>VLOOKUP(C:C,total260724105509!B:F,5,0)</f>
        <v>#N/A</v>
      </c>
      <c r="M185" s="392"/>
      <c r="N185" s="213"/>
      <c r="O185" s="21" t="e">
        <f>L185/12*5</f>
        <v>#N/A</v>
      </c>
      <c r="P185" s="21"/>
      <c r="Q185" s="44">
        <f>IFERROR(VLOOKUP(C185,在庫貼り付け!B:C,2,0),0)</f>
        <v>0</v>
      </c>
      <c r="R185" s="44">
        <f>IFERROR(VLOOKUP(C185,入荷予定貼り付け!B:C,2,0),0)</f>
        <v>0</v>
      </c>
      <c r="S185" s="428"/>
      <c r="T185" s="45">
        <v>0</v>
      </c>
      <c r="U185" s="44">
        <f>IFERROR(VLOOKUP(C185,確保貼り付け!N:O,2,0),0)</f>
        <v>0</v>
      </c>
      <c r="V185" s="44">
        <f>IFERROR(VLOOKUP(C185,確保貼り付け!J:L,3,0),0)</f>
        <v>0</v>
      </c>
      <c r="W185" s="439">
        <f t="shared" si="4"/>
        <v>0</v>
      </c>
      <c r="X185" s="45">
        <f t="shared" si="5"/>
        <v>0</v>
      </c>
      <c r="Y185" s="45">
        <f>SUM(Q185+R185+T185)-U185-T185</f>
        <v>0</v>
      </c>
      <c r="Z185" s="45" t="e">
        <f>Y185-O185</f>
        <v>#N/A</v>
      </c>
      <c r="AA185" s="41" t="e">
        <f>L185/SUM(Q185)</f>
        <v>#N/A</v>
      </c>
      <c r="AB185" s="190"/>
      <c r="AC185" s="46"/>
      <c r="AD185" s="46"/>
      <c r="AF185" s="415" t="e">
        <f>SUM(Q185,AD185)/L185</f>
        <v>#N/A</v>
      </c>
    </row>
    <row r="186" spans="1:33">
      <c r="A186" s="29" t="s">
        <v>5163</v>
      </c>
      <c r="B186" s="2"/>
      <c r="C186" s="49"/>
      <c r="D186" s="50"/>
      <c r="E186" s="50"/>
      <c r="F186" s="50"/>
      <c r="G186" s="8"/>
      <c r="H186" s="21"/>
      <c r="I186" s="8"/>
      <c r="J186" s="203" t="e">
        <f>VLOOKUP(C186,'出荷数2307～2406total241008110618'!B:F,5,0)</f>
        <v>#N/A</v>
      </c>
      <c r="K186" s="214" t="e">
        <f>VLOOKUP(C186,'出荷数2407-2506total250730101950'!B:F,5,0)</f>
        <v>#N/A</v>
      </c>
      <c r="L186" s="203" t="e">
        <f>VLOOKUP(C:C,total260724105509!B:F,5,0)</f>
        <v>#N/A</v>
      </c>
      <c r="M186" s="392"/>
      <c r="N186" s="213"/>
      <c r="O186" s="21" t="e">
        <f>L186/12*5</f>
        <v>#N/A</v>
      </c>
      <c r="P186" s="21"/>
      <c r="Q186" s="44">
        <f>IFERROR(VLOOKUP(C186,在庫貼り付け!B:C,2,0),0)</f>
        <v>0</v>
      </c>
      <c r="R186" s="44">
        <f>IFERROR(VLOOKUP(C186,入荷予定貼り付け!B:C,2,0),0)</f>
        <v>0</v>
      </c>
      <c r="S186" s="428"/>
      <c r="T186" s="45">
        <v>0</v>
      </c>
      <c r="U186" s="44">
        <f>IFERROR(VLOOKUP(C186,確保貼り付け!N:O,2,0),0)</f>
        <v>0</v>
      </c>
      <c r="V186" s="44">
        <f>IFERROR(VLOOKUP(C186,確保貼り付け!J:L,3,0),0)</f>
        <v>0</v>
      </c>
      <c r="W186" s="439">
        <f t="shared" si="4"/>
        <v>0</v>
      </c>
      <c r="X186" s="45">
        <f t="shared" si="5"/>
        <v>0</v>
      </c>
      <c r="Y186" s="45">
        <f>SUM(Q186+R186+T186)-U186-T186</f>
        <v>0</v>
      </c>
      <c r="Z186" s="45" t="e">
        <f>Y186-O186</f>
        <v>#N/A</v>
      </c>
      <c r="AA186" s="41" t="e">
        <f>L186/SUM(Q186)</f>
        <v>#N/A</v>
      </c>
      <c r="AB186" s="190"/>
      <c r="AC186" s="46"/>
      <c r="AD186" s="46"/>
      <c r="AF186" s="415" t="e">
        <f>SUM(Q186,AD186)/L186</f>
        <v>#N/A</v>
      </c>
    </row>
    <row r="187" spans="1:33" s="402" customFormat="1">
      <c r="A187" s="29" t="s">
        <v>5164</v>
      </c>
      <c r="B187" s="394" t="s">
        <v>2794</v>
      </c>
      <c r="C187" s="395" t="s">
        <v>343</v>
      </c>
      <c r="D187" s="396" t="s">
        <v>1230</v>
      </c>
      <c r="E187" s="395"/>
      <c r="F187" s="395"/>
      <c r="G187" s="397">
        <v>5989</v>
      </c>
      <c r="H187" s="397">
        <v>3473</v>
      </c>
      <c r="I187" s="397">
        <f>VLOOKUP(C187,'202310-202403出荷数total2403220951'!B:F,5,0)</f>
        <v>1768</v>
      </c>
      <c r="J187" s="397">
        <f>VLOOKUP(C187,'出荷数2307～2406total241008110618'!B:F,5,0)</f>
        <v>2819</v>
      </c>
      <c r="K187" s="397">
        <f>VLOOKUP(C187,'出荷数2407-2506total250730101950'!B:F,5,0)</f>
        <v>1641</v>
      </c>
      <c r="L187" s="397" t="e">
        <f>VLOOKUP(C:C,total260724105509!B:F,5,0)</f>
        <v>#N/A</v>
      </c>
      <c r="M187" s="398"/>
      <c r="N187" s="397"/>
      <c r="O187" s="397" t="e">
        <f>L187/12*5</f>
        <v>#N/A</v>
      </c>
      <c r="P187" s="397"/>
      <c r="Q187" s="397">
        <f>IFERROR(VLOOKUP(C187,在庫貼り付け!B:C,2,0),0)</f>
        <v>0</v>
      </c>
      <c r="R187" s="397">
        <f>IFERROR(VLOOKUP(C187,入荷予定貼り付け!B:C,2,0),0)</f>
        <v>0</v>
      </c>
      <c r="S187" s="429"/>
      <c r="T187" s="399">
        <v>0</v>
      </c>
      <c r="U187" s="44">
        <f>IFERROR(VLOOKUP(C187,確保貼り付け!N:O,2,0),0)</f>
        <v>0</v>
      </c>
      <c r="V187" s="44">
        <f>IFERROR(VLOOKUP(C187,確保貼り付け!J:L,3,0),0)</f>
        <v>0</v>
      </c>
      <c r="W187" s="439">
        <f t="shared" si="4"/>
        <v>0</v>
      </c>
      <c r="X187" s="45">
        <f t="shared" si="5"/>
        <v>0</v>
      </c>
      <c r="Y187" s="45">
        <f>SUM(Q187+R187+T187)-U187-T187</f>
        <v>0</v>
      </c>
      <c r="Z187" s="399" t="e">
        <f>Y187-O187</f>
        <v>#N/A</v>
      </c>
      <c r="AA187" s="400" t="e">
        <f>L187/SUM(Q187)</f>
        <v>#N/A</v>
      </c>
      <c r="AB187" s="190"/>
      <c r="AC187" s="401"/>
      <c r="AD187" s="401"/>
      <c r="AE187" s="406"/>
      <c r="AF187" s="420" t="e">
        <f>SUM(Q187,AD187)/L187</f>
        <v>#N/A</v>
      </c>
      <c r="AG187" s="406"/>
    </row>
    <row r="188" spans="1:33">
      <c r="A188" s="29" t="s">
        <v>5165</v>
      </c>
      <c r="B188" s="30" t="s">
        <v>2794</v>
      </c>
      <c r="C188" s="6" t="s">
        <v>714</v>
      </c>
      <c r="D188" s="20" t="s">
        <v>1231</v>
      </c>
      <c r="E188" s="19"/>
      <c r="F188" s="19"/>
      <c r="G188" s="202">
        <v>5989</v>
      </c>
      <c r="H188" s="21">
        <v>615</v>
      </c>
      <c r="I188" s="8">
        <f>VLOOKUP(C188,'202310-202403出荷数total2403220951'!B:F,5,0)</f>
        <v>1696</v>
      </c>
      <c r="J188" s="203">
        <f>VLOOKUP(C188,'出荷数2307～2406total241008110618'!B:F,5,0)</f>
        <v>3134</v>
      </c>
      <c r="K188" s="214">
        <f>VLOOKUP(C188,'出荷数2407-2506total250730101950'!B:F,5,0)</f>
        <v>6256</v>
      </c>
      <c r="L188" s="203">
        <f>VLOOKUP(C:C,total260724105509!B:F,5,0)</f>
        <v>4477</v>
      </c>
      <c r="M188" s="392"/>
      <c r="N188" s="211">
        <v>2500</v>
      </c>
      <c r="O188" s="211">
        <v>2500</v>
      </c>
      <c r="P188" s="211"/>
      <c r="Q188" s="44">
        <f>IFERROR(VLOOKUP(C188,在庫貼り付け!B:C,2,0),0)</f>
        <v>3071</v>
      </c>
      <c r="R188" s="44">
        <f>IFERROR(VLOOKUP(C188,入荷予定貼り付け!B:C,2,0),0)</f>
        <v>0</v>
      </c>
      <c r="S188" s="428"/>
      <c r="T188" s="45">
        <v>430</v>
      </c>
      <c r="U188" s="44">
        <f>IFERROR(VLOOKUP(C188,確保貼り付け!N:O,2,0),0)</f>
        <v>300</v>
      </c>
      <c r="V188" s="44">
        <f>IFERROR(VLOOKUP(C188,確保貼り付け!J:L,3,0),0)</f>
        <v>0</v>
      </c>
      <c r="W188" s="439">
        <f t="shared" si="4"/>
        <v>130</v>
      </c>
      <c r="X188" s="45">
        <f t="shared" si="5"/>
        <v>130</v>
      </c>
      <c r="Y188" s="45">
        <f>SUM(Q188+R188+T188)-U188-T188</f>
        <v>2771</v>
      </c>
      <c r="Z188" s="45">
        <f>Y188-O188</f>
        <v>271</v>
      </c>
      <c r="AA188" s="41">
        <f>L188/SUM(Q188)</f>
        <v>1.4578313253012047</v>
      </c>
      <c r="AB188" s="190"/>
      <c r="AC188" s="46"/>
      <c r="AD188" s="46"/>
      <c r="AF188" s="415">
        <f>SUM(Q188,AD188)/L188</f>
        <v>0.68595041322314054</v>
      </c>
    </row>
    <row r="189" spans="1:33">
      <c r="A189" s="29" t="s">
        <v>5166</v>
      </c>
      <c r="B189" s="30" t="s">
        <v>2794</v>
      </c>
      <c r="C189" s="17" t="s">
        <v>2755</v>
      </c>
      <c r="D189" s="18" t="s">
        <v>2760</v>
      </c>
      <c r="E189" s="17"/>
      <c r="F189" s="6"/>
      <c r="G189" s="8"/>
      <c r="H189" s="21">
        <v>620</v>
      </c>
      <c r="I189" s="8">
        <f>VLOOKUP(C189,'202310-202403出荷数total2403220951'!B:F,5,0)</f>
        <v>1167</v>
      </c>
      <c r="J189" s="203">
        <f>VLOOKUP(C189,'出荷数2307～2406total241008110618'!B:F,5,0)</f>
        <v>2808</v>
      </c>
      <c r="K189" s="214">
        <f>VLOOKUP(C189,'出荷数2407-2506total250730101950'!B:F,5,0)</f>
        <v>43</v>
      </c>
      <c r="L189" s="203">
        <f>VLOOKUP(C:C,total260724105509!B:F,5,0)</f>
        <v>423</v>
      </c>
      <c r="M189" s="392"/>
      <c r="N189" s="8"/>
      <c r="O189" s="21">
        <f>L189/12*5</f>
        <v>176.25</v>
      </c>
      <c r="P189" s="21"/>
      <c r="Q189" s="44">
        <f>IFERROR(VLOOKUP(C189,在庫貼り付け!B:C,2,0),0)</f>
        <v>2751</v>
      </c>
      <c r="R189" s="44">
        <f>IFERROR(VLOOKUP(C189,入荷予定貼り付け!B:C,2,0),0)</f>
        <v>0</v>
      </c>
      <c r="S189" s="428"/>
      <c r="T189" s="45">
        <v>0</v>
      </c>
      <c r="U189" s="44">
        <f>IFERROR(VLOOKUP(C189,確保貼り付け!N:O,2,0),0)</f>
        <v>0</v>
      </c>
      <c r="V189" s="44">
        <f>IFERROR(VLOOKUP(C189,確保貼り付け!J:L,3,0),0)</f>
        <v>0</v>
      </c>
      <c r="W189" s="439">
        <f t="shared" si="4"/>
        <v>0</v>
      </c>
      <c r="X189" s="45">
        <f t="shared" si="5"/>
        <v>0</v>
      </c>
      <c r="Y189" s="45">
        <f>SUM(Q189+R189+T189)-U189-T189</f>
        <v>2751</v>
      </c>
      <c r="Z189" s="45">
        <f>Y189-O189</f>
        <v>2574.75</v>
      </c>
      <c r="AA189" s="41">
        <f>L189/SUM(Q189)</f>
        <v>0.15376226826608505</v>
      </c>
      <c r="AB189" s="190"/>
      <c r="AC189" s="46"/>
      <c r="AD189" s="46"/>
      <c r="AF189" s="415">
        <f>SUM(Q189,AD189)/L189</f>
        <v>6.5035460992907801</v>
      </c>
    </row>
    <row r="190" spans="1:33">
      <c r="A190" s="29" t="s">
        <v>5167</v>
      </c>
      <c r="B190" s="31" t="s">
        <v>4</v>
      </c>
      <c r="C190" s="17" t="s">
        <v>297</v>
      </c>
      <c r="D190" s="24" t="s">
        <v>298</v>
      </c>
      <c r="E190" s="23"/>
      <c r="F190" s="19">
        <v>976</v>
      </c>
      <c r="G190" s="21">
        <v>1131</v>
      </c>
      <c r="H190" s="21">
        <v>773</v>
      </c>
      <c r="I190" s="8">
        <f>VLOOKUP(C190,'202310-202403出荷数total2403220951'!B:F,5,0)</f>
        <v>165</v>
      </c>
      <c r="J190" s="203">
        <f>VLOOKUP(C190,'出荷数2307～2406total241008110618'!B:F,5,0)</f>
        <v>840</v>
      </c>
      <c r="K190" s="214">
        <f>VLOOKUP(C190,'出荷数2407-2506total250730101950'!B:F,5,0)</f>
        <v>399</v>
      </c>
      <c r="L190" s="203">
        <f>VLOOKUP(C:C,total260724105509!B:F,5,0)</f>
        <v>272</v>
      </c>
      <c r="M190" s="392"/>
      <c r="N190" s="8"/>
      <c r="O190" s="21">
        <f>L190/12*5</f>
        <v>113.33333333333334</v>
      </c>
      <c r="P190" s="21"/>
      <c r="Q190" s="44">
        <f>IFERROR(VLOOKUP(C190,在庫貼り付け!B:C,2,0),0)</f>
        <v>735</v>
      </c>
      <c r="R190" s="44">
        <f>IFERROR(VLOOKUP(C190,入荷予定貼り付け!B:C,2,0),0)</f>
        <v>0</v>
      </c>
      <c r="S190" s="428"/>
      <c r="T190" s="45">
        <v>0</v>
      </c>
      <c r="U190" s="44">
        <f>IFERROR(VLOOKUP(C190,確保貼り付け!N:O,2,0),0)</f>
        <v>0</v>
      </c>
      <c r="V190" s="44">
        <f>IFERROR(VLOOKUP(C190,確保貼り付け!J:L,3,0),0)</f>
        <v>0</v>
      </c>
      <c r="W190" s="439">
        <f t="shared" si="4"/>
        <v>0</v>
      </c>
      <c r="X190" s="45">
        <f t="shared" si="5"/>
        <v>0</v>
      </c>
      <c r="Y190" s="45">
        <f>SUM(Q190+R190+T190)-U190-T190</f>
        <v>735</v>
      </c>
      <c r="Z190" s="45">
        <f>Y190-O190</f>
        <v>621.66666666666663</v>
      </c>
      <c r="AA190" s="41">
        <f>L190/SUM(Q190)</f>
        <v>0.37006802721088433</v>
      </c>
      <c r="AB190" s="190"/>
      <c r="AC190" s="46"/>
      <c r="AD190" s="46"/>
      <c r="AF190" s="415">
        <f>SUM(Q190,AD190)/L190</f>
        <v>2.7022058823529411</v>
      </c>
    </row>
    <row r="191" spans="1:33">
      <c r="A191" s="29" t="s">
        <v>5168</v>
      </c>
      <c r="B191" s="31" t="s">
        <v>4</v>
      </c>
      <c r="C191" s="17" t="s">
        <v>299</v>
      </c>
      <c r="D191" s="24" t="s">
        <v>300</v>
      </c>
      <c r="E191" s="23"/>
      <c r="F191" s="19">
        <v>1791</v>
      </c>
      <c r="G191" s="21">
        <v>1235</v>
      </c>
      <c r="H191" s="21">
        <v>7271</v>
      </c>
      <c r="I191" s="8">
        <f>VLOOKUP(C191,'202310-202403出荷数total2403220951'!B:F,5,0)</f>
        <v>893</v>
      </c>
      <c r="J191" s="203">
        <f>VLOOKUP(C191,'出荷数2307～2406total241008110618'!B:F,5,0)</f>
        <v>2907</v>
      </c>
      <c r="K191" s="214">
        <f>VLOOKUP(C191,'出荷数2407-2506total250730101950'!B:F,5,0)</f>
        <v>13212</v>
      </c>
      <c r="L191" s="203">
        <f>VLOOKUP(C:C,total260724105509!B:F,5,0)</f>
        <v>4057</v>
      </c>
      <c r="M191" s="392"/>
      <c r="N191" s="8"/>
      <c r="O191" s="21">
        <f>L191/12*5</f>
        <v>1690.4166666666665</v>
      </c>
      <c r="P191" s="21"/>
      <c r="Q191" s="44">
        <f>IFERROR(VLOOKUP(C191,在庫貼り付け!B:C,2,0),0)</f>
        <v>7413</v>
      </c>
      <c r="R191" s="44">
        <f>IFERROR(VLOOKUP(C191,入荷予定貼り付け!B:C,2,0),0)</f>
        <v>0</v>
      </c>
      <c r="S191" s="428"/>
      <c r="T191" s="45">
        <v>400</v>
      </c>
      <c r="U191" s="44">
        <f>IFERROR(VLOOKUP(C191,確保貼り付け!N:O,2,0),0)</f>
        <v>0</v>
      </c>
      <c r="V191" s="44">
        <f>IFERROR(VLOOKUP(C191,確保貼り付け!J:L,3,0),0)</f>
        <v>0</v>
      </c>
      <c r="W191" s="439">
        <f t="shared" si="4"/>
        <v>400</v>
      </c>
      <c r="X191" s="45">
        <f t="shared" si="5"/>
        <v>400</v>
      </c>
      <c r="Y191" s="45">
        <f>SUM(Q191+R191+T191)-U191-T191</f>
        <v>7413</v>
      </c>
      <c r="Z191" s="45">
        <f>Y191-O191</f>
        <v>5722.5833333333339</v>
      </c>
      <c r="AA191" s="41">
        <f>L191/SUM(Q191)</f>
        <v>0.54728180223930933</v>
      </c>
      <c r="AB191" s="190"/>
      <c r="AC191" s="46"/>
      <c r="AD191" s="46"/>
      <c r="AF191" s="415">
        <f>SUM(Q191,AD191)/L191</f>
        <v>1.827212225782598</v>
      </c>
    </row>
    <row r="192" spans="1:33" s="293" customFormat="1">
      <c r="A192" s="29" t="s">
        <v>5169</v>
      </c>
      <c r="B192" s="283" t="s">
        <v>4</v>
      </c>
      <c r="C192" s="284" t="s">
        <v>303</v>
      </c>
      <c r="D192" s="285" t="s">
        <v>304</v>
      </c>
      <c r="E192" s="284"/>
      <c r="F192" s="286">
        <v>2170</v>
      </c>
      <c r="G192" s="287">
        <v>2785</v>
      </c>
      <c r="H192" s="287">
        <v>1320</v>
      </c>
      <c r="I192" s="287">
        <f>VLOOKUP(C192,'202310-202403出荷数total2403220951'!B:F,5,0)</f>
        <v>1219</v>
      </c>
      <c r="J192" s="287">
        <f>VLOOKUP(C192,'出荷数2307～2406total241008110618'!B:F,5,0)</f>
        <v>1602</v>
      </c>
      <c r="K192" s="287">
        <f>VLOOKUP(C192,'出荷数2407-2506total250730101950'!B:F,5,0)</f>
        <v>1969</v>
      </c>
      <c r="L192" s="203">
        <f>VLOOKUP(C:C,total260724105509!B:F,5,0)</f>
        <v>1629</v>
      </c>
      <c r="M192" s="392"/>
      <c r="N192" s="288">
        <v>5000</v>
      </c>
      <c r="O192" s="21">
        <f>L192/12*5</f>
        <v>678.75</v>
      </c>
      <c r="P192" s="21"/>
      <c r="Q192" s="287">
        <f>IFERROR(VLOOKUP(C192,在庫貼り付け!B:C,2,0),0)</f>
        <v>3745</v>
      </c>
      <c r="R192" s="287">
        <f>IFERROR(VLOOKUP(C192,入荷予定貼り付け!B:C,2,0),0)</f>
        <v>0</v>
      </c>
      <c r="S192" s="432"/>
      <c r="T192" s="289">
        <v>0</v>
      </c>
      <c r="U192" s="44">
        <f>IFERROR(VLOOKUP(C192,確保貼り付け!N:O,2,0),0)</f>
        <v>0</v>
      </c>
      <c r="V192" s="44">
        <f>IFERROR(VLOOKUP(C192,確保貼り付け!J:L,3,0),0)</f>
        <v>0</v>
      </c>
      <c r="W192" s="439">
        <f t="shared" si="4"/>
        <v>0</v>
      </c>
      <c r="X192" s="45">
        <f t="shared" si="5"/>
        <v>0</v>
      </c>
      <c r="Y192" s="45">
        <f>SUM(Q192+R192+T192)-U192-T192</f>
        <v>3745</v>
      </c>
      <c r="Z192" s="289">
        <f>Y192-O192</f>
        <v>3066.25</v>
      </c>
      <c r="AA192" s="290">
        <f>L192/SUM(Q192)</f>
        <v>0.4349799732977303</v>
      </c>
      <c r="AB192" s="190"/>
      <c r="AC192" s="291"/>
      <c r="AD192" s="291"/>
      <c r="AE192" s="292"/>
      <c r="AF192" s="424">
        <f>SUM(Q192,AD192)/L192</f>
        <v>2.2989564149785142</v>
      </c>
      <c r="AG192" s="292"/>
    </row>
    <row r="193" spans="1:33">
      <c r="A193" s="29" t="s">
        <v>5170</v>
      </c>
      <c r="B193" s="31" t="s">
        <v>4</v>
      </c>
      <c r="C193" s="17" t="s">
        <v>305</v>
      </c>
      <c r="D193" s="24" t="s">
        <v>306</v>
      </c>
      <c r="E193" s="23"/>
      <c r="F193" s="19">
        <v>12000</v>
      </c>
      <c r="G193" s="21">
        <v>12000</v>
      </c>
      <c r="H193" s="21">
        <v>6328</v>
      </c>
      <c r="I193" s="213">
        <f>VLOOKUP(C193,'202310-202403出荷数total2403220951'!B:F,5,0)</f>
        <v>11118</v>
      </c>
      <c r="J193" s="203">
        <f>VLOOKUP(C193,'出荷数2307～2406total241008110618'!B:F,5,0)</f>
        <v>17924</v>
      </c>
      <c r="K193" s="214">
        <f>VLOOKUP(C193,'出荷数2407-2506total250730101950'!B:F,5,0)</f>
        <v>22866</v>
      </c>
      <c r="L193" s="203">
        <f>VLOOKUP(C:C,total260724105509!B:F,5,0)</f>
        <v>10419</v>
      </c>
      <c r="M193" s="392"/>
      <c r="N193" s="211">
        <v>12000</v>
      </c>
      <c r="O193" s="211">
        <v>12000</v>
      </c>
      <c r="P193" s="211"/>
      <c r="Q193" s="44">
        <f>IFERROR(VLOOKUP(C193,在庫貼り付け!B:C,2,0),0)</f>
        <v>18809</v>
      </c>
      <c r="R193" s="44">
        <f>IFERROR(VLOOKUP(C193,入荷予定貼り付け!B:C,2,0),0)</f>
        <v>0</v>
      </c>
      <c r="S193" s="428"/>
      <c r="T193" s="45">
        <v>0</v>
      </c>
      <c r="U193" s="44">
        <f>IFERROR(VLOOKUP(C193,確保貼り付け!N:O,2,0),0)</f>
        <v>100</v>
      </c>
      <c r="V193" s="44">
        <f>IFERROR(VLOOKUP(C193,確保貼り付け!J:L,3,0),0)</f>
        <v>0</v>
      </c>
      <c r="W193" s="439">
        <f t="shared" si="4"/>
        <v>-100</v>
      </c>
      <c r="X193" s="45">
        <f t="shared" si="5"/>
        <v>-100</v>
      </c>
      <c r="Y193" s="45">
        <f>SUM(Q193+R193+T193)-U193-T193</f>
        <v>18709</v>
      </c>
      <c r="Z193" s="45">
        <f>Y193-O193</f>
        <v>6709</v>
      </c>
      <c r="AA193" s="41">
        <f>L193/SUM(Q193)</f>
        <v>0.55393694507948321</v>
      </c>
      <c r="AB193" s="190"/>
      <c r="AC193" s="46"/>
      <c r="AD193" s="46"/>
      <c r="AF193" s="415">
        <f>SUM(Q193,AD193)/L193</f>
        <v>1.8052596218447068</v>
      </c>
    </row>
    <row r="194" spans="1:33">
      <c r="A194" s="29" t="s">
        <v>5173</v>
      </c>
      <c r="B194" s="31" t="s">
        <v>4</v>
      </c>
      <c r="C194" s="17" t="s">
        <v>311</v>
      </c>
      <c r="D194" s="24" t="s">
        <v>312</v>
      </c>
      <c r="E194" s="23"/>
      <c r="F194" s="19">
        <v>12340</v>
      </c>
      <c r="G194" s="21">
        <v>10150</v>
      </c>
      <c r="H194" s="21">
        <v>9935</v>
      </c>
      <c r="I194" s="213">
        <f>VLOOKUP(C194,'202310-202403出荷数total2403220951'!B:F,5,0)</f>
        <v>7434</v>
      </c>
      <c r="J194" s="203">
        <f>VLOOKUP(C194,'出荷数2307～2406total241008110618'!B:F,5,0)</f>
        <v>12788</v>
      </c>
      <c r="K194" s="214">
        <f>VLOOKUP(C194,'出荷数2407-2506total250730101950'!B:F,5,0)</f>
        <v>5703</v>
      </c>
      <c r="L194" s="203">
        <f>VLOOKUP(C:C,total260724105509!B:F,5,0)</f>
        <v>6570</v>
      </c>
      <c r="M194" s="392"/>
      <c r="N194" s="8"/>
      <c r="O194" s="21">
        <f>L194/12*5</f>
        <v>2737.5</v>
      </c>
      <c r="P194" s="21"/>
      <c r="Q194" s="44">
        <f>IFERROR(VLOOKUP(C194,在庫貼り付け!B:C,2,0),0)</f>
        <v>2978</v>
      </c>
      <c r="R194" s="44">
        <f>IFERROR(VLOOKUP(C194,入荷予定貼り付け!B:C,2,0),0)</f>
        <v>0</v>
      </c>
      <c r="S194" s="428"/>
      <c r="T194" s="45">
        <v>300</v>
      </c>
      <c r="U194" s="44">
        <f>IFERROR(VLOOKUP(C194,確保貼り付け!N:O,2,0),0)</f>
        <v>300</v>
      </c>
      <c r="V194" s="44">
        <f>IFERROR(VLOOKUP(C194,確保貼り付け!J:L,3,0),0)</f>
        <v>0</v>
      </c>
      <c r="W194" s="439">
        <f t="shared" si="4"/>
        <v>0</v>
      </c>
      <c r="X194" s="45">
        <f t="shared" si="5"/>
        <v>0</v>
      </c>
      <c r="Y194" s="45">
        <f>SUM(Q194+R194+T194)-U194-T194</f>
        <v>2678</v>
      </c>
      <c r="Z194" s="45">
        <f>Y194-O194</f>
        <v>-59.5</v>
      </c>
      <c r="AA194" s="41">
        <f>L194/SUM(Q194)</f>
        <v>2.2061786433848218</v>
      </c>
      <c r="AB194" s="190"/>
      <c r="AC194" s="46"/>
      <c r="AD194" s="46"/>
      <c r="AF194" s="415">
        <f>SUM(Q194,AD194)/L194</f>
        <v>0.45327245053272452</v>
      </c>
    </row>
    <row r="195" spans="1:33" ht="16.899999999999999" customHeight="1">
      <c r="A195" s="29" t="s">
        <v>5174</v>
      </c>
      <c r="B195" s="31" t="s">
        <v>4</v>
      </c>
      <c r="C195" s="17" t="s">
        <v>2897</v>
      </c>
      <c r="D195" s="24" t="s">
        <v>314</v>
      </c>
      <c r="E195" s="23"/>
      <c r="F195" s="19">
        <v>26335</v>
      </c>
      <c r="G195" s="21">
        <v>47559</v>
      </c>
      <c r="H195" s="21">
        <v>37707</v>
      </c>
      <c r="I195" s="213">
        <f>VLOOKUP(C195,'202310-202403出荷数total2403220951'!B:F,5,0)</f>
        <v>19173</v>
      </c>
      <c r="J195" s="203">
        <f>VLOOKUP(C195,'出荷数2307～2406total241008110618'!B:F,5,0)</f>
        <v>35560</v>
      </c>
      <c r="K195" s="214">
        <f>VLOOKUP(C195,'出荷数2407-2506total250730101950'!B:F,5,0)</f>
        <v>17847</v>
      </c>
      <c r="L195" s="203">
        <f>VLOOKUP(C:C,total260724105509!B:F,5,0)</f>
        <v>22130</v>
      </c>
      <c r="M195" s="392"/>
      <c r="N195" s="8"/>
      <c r="O195" s="21">
        <f>L195/12*5</f>
        <v>9220.8333333333339</v>
      </c>
      <c r="P195" s="21"/>
      <c r="Q195" s="44">
        <f>IFERROR(VLOOKUP(C195,在庫貼り付け!B:C,2,0),0)</f>
        <v>10499</v>
      </c>
      <c r="R195" s="44">
        <f>IFERROR(VLOOKUP(C195,入荷予定貼り付け!B:C,2,0),0)</f>
        <v>5000</v>
      </c>
      <c r="S195" s="428"/>
      <c r="T195" s="45">
        <v>200</v>
      </c>
      <c r="U195" s="44">
        <f>IFERROR(VLOOKUP(C195,確保貼り付け!N:O,2,0),0)</f>
        <v>1126</v>
      </c>
      <c r="V195" s="44">
        <f>IFERROR(VLOOKUP(C195,確保貼り付け!J:L,3,0),0)</f>
        <v>0</v>
      </c>
      <c r="W195" s="439">
        <f t="shared" ref="W195:W258" si="6">T195-(U195+V195)</f>
        <v>-926</v>
      </c>
      <c r="X195" s="45">
        <f t="shared" ref="X195:X258" si="7">T195-V195-U195</f>
        <v>-926</v>
      </c>
      <c r="Y195" s="45">
        <f>SUM(Q195+R195+T195)-U195-T195</f>
        <v>14373</v>
      </c>
      <c r="Z195" s="45">
        <f>Y195-O195</f>
        <v>5152.1666666666661</v>
      </c>
      <c r="AA195" s="41">
        <f>L195/SUM(Q195)</f>
        <v>2.1078197923611772</v>
      </c>
      <c r="AB195" s="190"/>
      <c r="AC195" s="46"/>
      <c r="AD195" s="46"/>
      <c r="AF195" s="415">
        <f>SUM(Q195,AD195)/L195</f>
        <v>0.47442385901491191</v>
      </c>
    </row>
    <row r="196" spans="1:33">
      <c r="A196" s="29" t="s">
        <v>5175</v>
      </c>
      <c r="B196" s="31" t="s">
        <v>4</v>
      </c>
      <c r="C196" s="17" t="s">
        <v>4199</v>
      </c>
      <c r="D196" s="24" t="s">
        <v>314</v>
      </c>
      <c r="E196" s="23"/>
      <c r="F196" s="19"/>
      <c r="G196" s="21"/>
      <c r="H196" s="21"/>
      <c r="I196" s="213" t="e">
        <f>VLOOKUP(C196,'202310-202403出荷数total2403220951'!B:F,5,0)</f>
        <v>#N/A</v>
      </c>
      <c r="J196" s="203" t="e">
        <f>VLOOKUP(C196,'出荷数2307～2406total241008110618'!B:F,5,0)</f>
        <v>#N/A</v>
      </c>
      <c r="K196" s="214" t="e">
        <f>VLOOKUP(C196,'出荷数2407-2506total250730101950'!B:F,5,0)</f>
        <v>#N/A</v>
      </c>
      <c r="L196" s="203">
        <f>VLOOKUP(C:C,total260724105509!B:F,5,0)</f>
        <v>64</v>
      </c>
      <c r="M196" s="392"/>
      <c r="N196" s="8"/>
      <c r="O196" s="21">
        <f>L196/12*5</f>
        <v>26.666666666666664</v>
      </c>
      <c r="P196" s="21"/>
      <c r="Q196" s="44">
        <f>IFERROR(VLOOKUP(C196,在庫貼り付け!B:C,2,0),0)</f>
        <v>3853</v>
      </c>
      <c r="R196" s="44">
        <f>IFERROR(VLOOKUP(C196,入荷予定貼り付け!B:C,2,0),0)</f>
        <v>0</v>
      </c>
      <c r="S196" s="428"/>
      <c r="T196" s="45">
        <v>0</v>
      </c>
      <c r="U196" s="44">
        <f>IFERROR(VLOOKUP(C196,確保貼り付け!N:O,2,0),0)</f>
        <v>0</v>
      </c>
      <c r="V196" s="44">
        <f>IFERROR(VLOOKUP(C196,確保貼り付け!J:L,3,0),0)</f>
        <v>0</v>
      </c>
      <c r="W196" s="439">
        <f t="shared" si="6"/>
        <v>0</v>
      </c>
      <c r="X196" s="45">
        <f t="shared" si="7"/>
        <v>0</v>
      </c>
      <c r="Y196" s="45">
        <f>SUM(Q196+R196+T196)-U196-T196</f>
        <v>3853</v>
      </c>
      <c r="Z196" s="45">
        <f>Y196-O196</f>
        <v>3826.3333333333335</v>
      </c>
      <c r="AA196" s="41">
        <f>L196/SUM(Q196)</f>
        <v>1.6610433428497273E-2</v>
      </c>
      <c r="AB196" s="190"/>
      <c r="AC196" s="46"/>
      <c r="AD196" s="46"/>
      <c r="AF196" s="415">
        <f>SUM(Q196,AD196)/L196</f>
        <v>60.203125</v>
      </c>
    </row>
    <row r="197" spans="1:33">
      <c r="A197" s="29" t="s">
        <v>5176</v>
      </c>
      <c r="B197" s="31" t="s">
        <v>4</v>
      </c>
      <c r="C197" s="17" t="s">
        <v>4200</v>
      </c>
      <c r="D197" s="24" t="s">
        <v>314</v>
      </c>
      <c r="E197" s="23"/>
      <c r="F197" s="19"/>
      <c r="G197" s="21"/>
      <c r="H197" s="21"/>
      <c r="I197" s="213" t="e">
        <f>VLOOKUP(C197,'202310-202403出荷数total2403220951'!B:F,5,0)</f>
        <v>#N/A</v>
      </c>
      <c r="J197" s="203" t="e">
        <f>VLOOKUP(C197,'出荷数2307～2406total241008110618'!B:F,5,0)</f>
        <v>#N/A</v>
      </c>
      <c r="K197" s="214" t="e">
        <f>VLOOKUP(C197,'出荷数2407-2506total250730101950'!B:F,5,0)</f>
        <v>#N/A</v>
      </c>
      <c r="L197" s="203">
        <f>VLOOKUP(C:C,total260724105509!B:F,5,0)</f>
        <v>66</v>
      </c>
      <c r="M197" s="392"/>
      <c r="N197" s="8"/>
      <c r="O197" s="21">
        <f>L197/12*5</f>
        <v>27.5</v>
      </c>
      <c r="P197" s="21"/>
      <c r="Q197" s="44">
        <f>IFERROR(VLOOKUP(C197,在庫貼り付け!B:C,2,0),0)</f>
        <v>3859</v>
      </c>
      <c r="R197" s="44">
        <f>IFERROR(VLOOKUP(C197,入荷予定貼り付け!B:C,2,0),0)</f>
        <v>0</v>
      </c>
      <c r="S197" s="428"/>
      <c r="T197" s="45">
        <v>0</v>
      </c>
      <c r="U197" s="44">
        <f>IFERROR(VLOOKUP(C197,確保貼り付け!N:O,2,0),0)</f>
        <v>0</v>
      </c>
      <c r="V197" s="44">
        <f>IFERROR(VLOOKUP(C197,確保貼り付け!J:L,3,0),0)</f>
        <v>0</v>
      </c>
      <c r="W197" s="439">
        <f t="shared" si="6"/>
        <v>0</v>
      </c>
      <c r="X197" s="45">
        <f t="shared" si="7"/>
        <v>0</v>
      </c>
      <c r="Y197" s="45">
        <f>SUM(Q197+R197+T197)-U197-T197</f>
        <v>3859</v>
      </c>
      <c r="Z197" s="45">
        <f>Y197-O197</f>
        <v>3831.5</v>
      </c>
      <c r="AA197" s="41">
        <f>L197/SUM(Q197)</f>
        <v>1.7102876392847889E-2</v>
      </c>
      <c r="AB197" s="190"/>
      <c r="AC197" s="46"/>
      <c r="AD197" s="46"/>
      <c r="AF197" s="415">
        <f>SUM(Q197,AD197)/L197</f>
        <v>58.469696969696969</v>
      </c>
    </row>
    <row r="198" spans="1:33" s="402" customFormat="1">
      <c r="A198" s="29" t="s">
        <v>5177</v>
      </c>
      <c r="B198" s="407" t="s">
        <v>4</v>
      </c>
      <c r="C198" s="404" t="s">
        <v>315</v>
      </c>
      <c r="D198" s="405" t="s">
        <v>316</v>
      </c>
      <c r="E198" s="404"/>
      <c r="F198" s="395">
        <v>907</v>
      </c>
      <c r="G198" s="397">
        <v>943</v>
      </c>
      <c r="H198" s="397">
        <v>489</v>
      </c>
      <c r="I198" s="397">
        <f>VLOOKUP(C198,'202310-202403出荷数total2403220951'!B:F,5,0)</f>
        <v>831</v>
      </c>
      <c r="J198" s="397">
        <f>VLOOKUP(C198,'出荷数2307～2406total241008110618'!B:F,5,0)</f>
        <v>833</v>
      </c>
      <c r="K198" s="397" t="e">
        <f>VLOOKUP(C198,'出荷数2407-2506total250730101950'!B:F,5,0)</f>
        <v>#N/A</v>
      </c>
      <c r="L198" s="397" t="e">
        <f>VLOOKUP(C:C,total260724105509!B:F,5,0)</f>
        <v>#N/A</v>
      </c>
      <c r="M198" s="398"/>
      <c r="N198" s="397"/>
      <c r="O198" s="397" t="e">
        <f>L198/12*5</f>
        <v>#N/A</v>
      </c>
      <c r="P198" s="397"/>
      <c r="Q198" s="397">
        <f>IFERROR(VLOOKUP(C198,在庫貼り付け!B:C,2,0),0)</f>
        <v>0</v>
      </c>
      <c r="R198" s="397">
        <f>IFERROR(VLOOKUP(C198,入荷予定貼り付け!B:C,2,0),0)</f>
        <v>0</v>
      </c>
      <c r="S198" s="429"/>
      <c r="T198" s="399">
        <v>0</v>
      </c>
      <c r="U198" s="44">
        <f>IFERROR(VLOOKUP(C198,確保貼り付け!N:O,2,0),0)</f>
        <v>0</v>
      </c>
      <c r="V198" s="44">
        <f>IFERROR(VLOOKUP(C198,確保貼り付け!J:L,3,0),0)</f>
        <v>0</v>
      </c>
      <c r="W198" s="439">
        <f t="shared" si="6"/>
        <v>0</v>
      </c>
      <c r="X198" s="45">
        <f t="shared" si="7"/>
        <v>0</v>
      </c>
      <c r="Y198" s="45">
        <f>SUM(Q198+R198+T198)-U198-T198</f>
        <v>0</v>
      </c>
      <c r="Z198" s="399" t="e">
        <f>Y198-O198</f>
        <v>#N/A</v>
      </c>
      <c r="AA198" s="400" t="e">
        <f>L198/SUM(Q198)</f>
        <v>#N/A</v>
      </c>
      <c r="AB198" s="190"/>
      <c r="AC198" s="401"/>
      <c r="AD198" s="401"/>
      <c r="AE198" s="406"/>
      <c r="AF198" s="420" t="e">
        <f>SUM(Q198,AD198)/L198</f>
        <v>#N/A</v>
      </c>
      <c r="AG198" s="406"/>
    </row>
    <row r="199" spans="1:33">
      <c r="A199" s="29" t="s">
        <v>5178</v>
      </c>
      <c r="B199" s="31" t="s">
        <v>4</v>
      </c>
      <c r="C199" s="17" t="s">
        <v>317</v>
      </c>
      <c r="D199" s="24" t="s">
        <v>318</v>
      </c>
      <c r="E199" s="23"/>
      <c r="F199" s="19">
        <v>12503</v>
      </c>
      <c r="G199" s="21">
        <v>14579</v>
      </c>
      <c r="H199" s="21">
        <v>13726</v>
      </c>
      <c r="I199" s="8">
        <f>VLOOKUP(C199,'202310-202403出荷数total2403220951'!B:F,5,0)</f>
        <v>6205</v>
      </c>
      <c r="J199" s="203">
        <f>VLOOKUP(C199,'出荷数2307～2406total241008110618'!B:F,5,0)</f>
        <v>11316</v>
      </c>
      <c r="K199" s="214">
        <f>VLOOKUP(C199,'出荷数2407-2506total250730101950'!B:F,5,0)</f>
        <v>8644</v>
      </c>
      <c r="L199" s="203">
        <f>VLOOKUP(C:C,total260724105509!B:F,5,0)</f>
        <v>9593</v>
      </c>
      <c r="M199" s="392"/>
      <c r="N199" s="8"/>
      <c r="O199" s="21">
        <f>L199/12*5</f>
        <v>3997.083333333333</v>
      </c>
      <c r="P199" s="21"/>
      <c r="Q199" s="44">
        <f>IFERROR(VLOOKUP(C199,在庫貼り付け!B:C,2,0),0)</f>
        <v>7365</v>
      </c>
      <c r="R199" s="44">
        <f>IFERROR(VLOOKUP(C199,入荷予定貼り付け!B:C,2,0),0)</f>
        <v>0</v>
      </c>
      <c r="S199" s="428"/>
      <c r="T199" s="45">
        <v>0</v>
      </c>
      <c r="U199" s="44">
        <f>IFERROR(VLOOKUP(C199,確保貼り付け!N:O,2,0),0)</f>
        <v>0</v>
      </c>
      <c r="V199" s="44">
        <f>IFERROR(VLOOKUP(C199,確保貼り付け!J:L,3,0),0)</f>
        <v>0</v>
      </c>
      <c r="W199" s="439">
        <f t="shared" si="6"/>
        <v>0</v>
      </c>
      <c r="X199" s="45">
        <f t="shared" si="7"/>
        <v>0</v>
      </c>
      <c r="Y199" s="45">
        <f>SUM(Q199+R199+T199)-U199-T199</f>
        <v>7365</v>
      </c>
      <c r="Z199" s="45">
        <f>Y199-O199</f>
        <v>3367.916666666667</v>
      </c>
      <c r="AA199" s="41">
        <f>L199/SUM(Q199)</f>
        <v>1.3025118805159539</v>
      </c>
      <c r="AB199" s="190"/>
      <c r="AC199" s="46"/>
      <c r="AD199" s="46"/>
      <c r="AF199" s="415">
        <f>SUM(Q199,AD199)/L199</f>
        <v>0.76774731575106847</v>
      </c>
    </row>
    <row r="200" spans="1:33" s="200" customFormat="1">
      <c r="A200" s="29" t="s">
        <v>5179</v>
      </c>
      <c r="B200" s="212" t="s">
        <v>4</v>
      </c>
      <c r="C200" s="235" t="s">
        <v>3948</v>
      </c>
      <c r="D200" s="236" t="s">
        <v>318</v>
      </c>
      <c r="E200" s="235"/>
      <c r="F200" s="194"/>
      <c r="G200" s="196"/>
      <c r="H200" s="196"/>
      <c r="I200" s="196"/>
      <c r="J200" s="196"/>
      <c r="K200" s="214">
        <f>VLOOKUP(C200,'出荷数2407-2506total250730101950'!B:F,5,0)</f>
        <v>6000</v>
      </c>
      <c r="L200" s="203">
        <f>VLOOKUP(C:C,total260724105509!B:F,5,0)</f>
        <v>5000</v>
      </c>
      <c r="M200" s="392"/>
      <c r="N200" s="8"/>
      <c r="O200" s="21">
        <f>L200/12*5</f>
        <v>2083.3333333333335</v>
      </c>
      <c r="P200" s="21"/>
      <c r="Q200" s="196">
        <f>IFERROR(VLOOKUP(C200,在庫貼り付け!B:C,2,0),0)</f>
        <v>1760</v>
      </c>
      <c r="R200" s="196">
        <f>IFERROR(VLOOKUP(C200,入荷予定貼り付け!B:C,2,0),0)</f>
        <v>0</v>
      </c>
      <c r="S200" s="243"/>
      <c r="T200" s="197">
        <v>0</v>
      </c>
      <c r="U200" s="44">
        <f>IFERROR(VLOOKUP(C200,確保貼り付け!N:O,2,0),0)</f>
        <v>0</v>
      </c>
      <c r="V200" s="44">
        <f>IFERROR(VLOOKUP(C200,確保貼り付け!J:L,3,0),0)</f>
        <v>0</v>
      </c>
      <c r="W200" s="439">
        <f t="shared" si="6"/>
        <v>0</v>
      </c>
      <c r="X200" s="45">
        <f t="shared" si="7"/>
        <v>0</v>
      </c>
      <c r="Y200" s="45">
        <f>SUM(Q200+R200+T200)-U200-T200</f>
        <v>1760</v>
      </c>
      <c r="Z200" s="197">
        <f>Y200-O200</f>
        <v>-323.33333333333348</v>
      </c>
      <c r="AA200" s="198">
        <f>L200/SUM(Q200)</f>
        <v>2.8409090909090908</v>
      </c>
      <c r="AB200" s="190"/>
      <c r="AC200" s="199"/>
      <c r="AD200" s="199"/>
      <c r="AE200" s="201"/>
      <c r="AF200" s="419">
        <f>SUM(Q200,AD200)/L200</f>
        <v>0.35199999999999998</v>
      </c>
      <c r="AG200" s="201"/>
    </row>
    <row r="201" spans="1:33">
      <c r="A201" s="29" t="s">
        <v>5180</v>
      </c>
      <c r="B201" s="31" t="s">
        <v>4</v>
      </c>
      <c r="C201" s="17" t="s">
        <v>319</v>
      </c>
      <c r="D201" s="24" t="s">
        <v>320</v>
      </c>
      <c r="E201" s="23"/>
      <c r="F201" s="19">
        <v>9898</v>
      </c>
      <c r="G201" s="21">
        <v>6601</v>
      </c>
      <c r="H201" s="21">
        <v>8834</v>
      </c>
      <c r="I201" s="8">
        <f>VLOOKUP(C201,'202310-202403出荷数total2403220951'!B:F,5,0)</f>
        <v>2819</v>
      </c>
      <c r="J201" s="203">
        <f>VLOOKUP(C201,'出荷数2307～2406total241008110618'!B:F,5,0)</f>
        <v>6287</v>
      </c>
      <c r="K201" s="214">
        <f>VLOOKUP(C201,'出荷数2407-2506total250730101950'!B:F,5,0)</f>
        <v>6687</v>
      </c>
      <c r="L201" s="203">
        <f>VLOOKUP(C:C,total260724105509!B:F,5,0)</f>
        <v>3624</v>
      </c>
      <c r="M201" s="392"/>
      <c r="N201" s="8"/>
      <c r="O201" s="21">
        <f>L201/12*5</f>
        <v>1510</v>
      </c>
      <c r="P201" s="21"/>
      <c r="Q201" s="44">
        <f>IFERROR(VLOOKUP(C201,在庫貼り付け!B:C,2,0),0)</f>
        <v>4423</v>
      </c>
      <c r="R201" s="44">
        <f>IFERROR(VLOOKUP(C201,入荷予定貼り付け!B:C,2,0),0)</f>
        <v>0</v>
      </c>
      <c r="S201" s="428"/>
      <c r="T201" s="45">
        <v>0</v>
      </c>
      <c r="U201" s="44">
        <f>IFERROR(VLOOKUP(C201,確保貼り付け!N:O,2,0),0)</f>
        <v>0</v>
      </c>
      <c r="V201" s="44">
        <f>IFERROR(VLOOKUP(C201,確保貼り付け!J:L,3,0),0)</f>
        <v>0</v>
      </c>
      <c r="W201" s="439">
        <f t="shared" si="6"/>
        <v>0</v>
      </c>
      <c r="X201" s="45">
        <f t="shared" si="7"/>
        <v>0</v>
      </c>
      <c r="Y201" s="45">
        <f>SUM(Q201+R201+T201)-U201-T201</f>
        <v>4423</v>
      </c>
      <c r="Z201" s="45">
        <f>Y201-O201</f>
        <v>2913</v>
      </c>
      <c r="AA201" s="41">
        <f>L201/SUM(Q201)</f>
        <v>0.81935338005878366</v>
      </c>
      <c r="AB201" s="190"/>
      <c r="AC201" s="46"/>
      <c r="AD201" s="46"/>
      <c r="AF201" s="415">
        <f>SUM(Q201,AD201)/L201</f>
        <v>1.2204746136865343</v>
      </c>
    </row>
    <row r="202" spans="1:33">
      <c r="A202" s="29" t="s">
        <v>5181</v>
      </c>
      <c r="B202" s="31" t="s">
        <v>4</v>
      </c>
      <c r="C202" s="17" t="s">
        <v>321</v>
      </c>
      <c r="D202" s="24" t="s">
        <v>322</v>
      </c>
      <c r="E202" s="23"/>
      <c r="F202" s="19">
        <v>10228</v>
      </c>
      <c r="G202" s="21">
        <v>9171</v>
      </c>
      <c r="H202" s="21">
        <v>11029</v>
      </c>
      <c r="I202" s="8">
        <f>VLOOKUP(C202,'202310-202403出荷数total2403220951'!B:F,5,0)</f>
        <v>2992</v>
      </c>
      <c r="J202" s="203">
        <f>VLOOKUP(C202,'出荷数2307～2406total241008110618'!B:F,5,0)</f>
        <v>6316</v>
      </c>
      <c r="K202" s="214">
        <f>VLOOKUP(C202,'出荷数2407-2506total250730101950'!B:F,5,0)</f>
        <v>9066</v>
      </c>
      <c r="L202" s="203">
        <f>VLOOKUP(C:C,total260724105509!B:F,5,0)</f>
        <v>5443</v>
      </c>
      <c r="M202" s="392"/>
      <c r="N202" s="8"/>
      <c r="O202" s="21">
        <f>L202/12*5</f>
        <v>2267.9166666666665</v>
      </c>
      <c r="P202" s="21"/>
      <c r="Q202" s="44">
        <f>IFERROR(VLOOKUP(C202,在庫貼り付け!B:C,2,0),0)</f>
        <v>6821</v>
      </c>
      <c r="R202" s="44">
        <f>IFERROR(VLOOKUP(C202,入荷予定貼り付け!B:C,2,0),0)</f>
        <v>0</v>
      </c>
      <c r="S202" s="428"/>
      <c r="T202" s="45">
        <v>0</v>
      </c>
      <c r="U202" s="44">
        <f>IFERROR(VLOOKUP(C202,確保貼り付け!N:O,2,0),0)</f>
        <v>0</v>
      </c>
      <c r="V202" s="44">
        <f>IFERROR(VLOOKUP(C202,確保貼り付け!J:L,3,0),0)</f>
        <v>0</v>
      </c>
      <c r="W202" s="439">
        <f t="shared" si="6"/>
        <v>0</v>
      </c>
      <c r="X202" s="45">
        <f t="shared" si="7"/>
        <v>0</v>
      </c>
      <c r="Y202" s="45">
        <f>SUM(Q202+R202+T202)-U202-T202</f>
        <v>6821</v>
      </c>
      <c r="Z202" s="45">
        <f>Y202-O202</f>
        <v>4553.0833333333339</v>
      </c>
      <c r="AA202" s="41">
        <f>L202/SUM(Q202)</f>
        <v>0.79797683624102034</v>
      </c>
      <c r="AB202" s="190"/>
      <c r="AC202" s="46"/>
      <c r="AD202" s="46"/>
      <c r="AF202" s="415">
        <f>SUM(Q202,AD202)/L202</f>
        <v>1.2531692081572663</v>
      </c>
    </row>
    <row r="203" spans="1:33">
      <c r="A203" s="29" t="s">
        <v>5182</v>
      </c>
      <c r="B203" s="31" t="s">
        <v>4</v>
      </c>
      <c r="C203" s="6" t="s">
        <v>260</v>
      </c>
      <c r="D203" s="20" t="s">
        <v>261</v>
      </c>
      <c r="E203" s="19"/>
      <c r="F203" s="19">
        <v>573</v>
      </c>
      <c r="G203" s="21">
        <v>1775</v>
      </c>
      <c r="H203" s="21">
        <v>1468</v>
      </c>
      <c r="I203" s="8">
        <f>VLOOKUP(C203,'202310-202403出荷数total2403220951'!B:F,5,0)</f>
        <v>525</v>
      </c>
      <c r="J203" s="203">
        <f>VLOOKUP(C203,'出荷数2307～2406total241008110618'!B:F,5,0)</f>
        <v>1084</v>
      </c>
      <c r="K203" s="214">
        <f>VLOOKUP(C203,'出荷数2407-2506total250730101950'!B:F,5,0)</f>
        <v>2352</v>
      </c>
      <c r="L203" s="203">
        <f>VLOOKUP(C:C,total260724105509!B:F,5,0)</f>
        <v>2419</v>
      </c>
      <c r="M203" s="392"/>
      <c r="N203" s="8"/>
      <c r="O203" s="21">
        <f>L203/12*5</f>
        <v>1007.9166666666667</v>
      </c>
      <c r="P203" s="21"/>
      <c r="Q203" s="44">
        <f>IFERROR(VLOOKUP(C203,在庫貼り付け!B:C,2,0),0)</f>
        <v>1479</v>
      </c>
      <c r="R203" s="44">
        <f>IFERROR(VLOOKUP(C203,入荷予定貼り付け!B:C,2,0),0)</f>
        <v>0</v>
      </c>
      <c r="S203" s="428"/>
      <c r="T203" s="45">
        <v>0</v>
      </c>
      <c r="U203" s="44">
        <f>IFERROR(VLOOKUP(C203,確保貼り付け!N:O,2,0),0)</f>
        <v>0</v>
      </c>
      <c r="V203" s="44">
        <f>IFERROR(VLOOKUP(C203,確保貼り付け!J:L,3,0),0)</f>
        <v>0</v>
      </c>
      <c r="W203" s="439">
        <f t="shared" si="6"/>
        <v>0</v>
      </c>
      <c r="X203" s="45">
        <f t="shared" si="7"/>
        <v>0</v>
      </c>
      <c r="Y203" s="45">
        <f>SUM(Q203+R203+T203)-U203-T203</f>
        <v>1479</v>
      </c>
      <c r="Z203" s="45">
        <f>Y203-O203</f>
        <v>471.08333333333326</v>
      </c>
      <c r="AA203" s="41">
        <f>L203/SUM(Q203)</f>
        <v>1.6355645706558486</v>
      </c>
      <c r="AB203" s="190"/>
      <c r="AC203" s="46"/>
      <c r="AD203" s="46"/>
      <c r="AF203" s="415">
        <f>SUM(Q203,AD203)/L203</f>
        <v>0.61140967341876806</v>
      </c>
    </row>
    <row r="204" spans="1:33" s="402" customFormat="1">
      <c r="A204" s="29" t="s">
        <v>5183</v>
      </c>
      <c r="B204" s="407" t="s">
        <v>4</v>
      </c>
      <c r="C204" s="404" t="s">
        <v>323</v>
      </c>
      <c r="D204" s="405" t="s">
        <v>324</v>
      </c>
      <c r="E204" s="404"/>
      <c r="F204" s="395">
        <v>4048</v>
      </c>
      <c r="G204" s="397">
        <v>1912</v>
      </c>
      <c r="H204" s="397">
        <v>2073</v>
      </c>
      <c r="I204" s="397">
        <f>VLOOKUP(C204,'202310-202403出荷数total2403220951'!B:F,5,0)</f>
        <v>1230</v>
      </c>
      <c r="J204" s="397">
        <f>VLOOKUP(C204,'出荷数2307～2406total241008110618'!B:F,5,0)</f>
        <v>1618</v>
      </c>
      <c r="K204" s="397">
        <f>VLOOKUP(C204,'出荷数2407-2506total250730101950'!B:F,5,0)</f>
        <v>1274</v>
      </c>
      <c r="L204" s="397" t="e">
        <f>VLOOKUP(C:C,total260724105509!B:F,5,0)</f>
        <v>#N/A</v>
      </c>
      <c r="M204" s="398"/>
      <c r="N204" s="397"/>
      <c r="O204" s="397" t="e">
        <f>L204/12*5</f>
        <v>#N/A</v>
      </c>
      <c r="P204" s="397"/>
      <c r="Q204" s="397">
        <f>IFERROR(VLOOKUP(C204,在庫貼り付け!B:C,2,0),0)</f>
        <v>0</v>
      </c>
      <c r="R204" s="397">
        <f>IFERROR(VLOOKUP(C204,入荷予定貼り付け!B:C,2,0),0)</f>
        <v>0</v>
      </c>
      <c r="S204" s="429"/>
      <c r="T204" s="399">
        <v>0</v>
      </c>
      <c r="U204" s="44">
        <f>IFERROR(VLOOKUP(C204,確保貼り付け!N:O,2,0),0)</f>
        <v>0</v>
      </c>
      <c r="V204" s="44">
        <f>IFERROR(VLOOKUP(C204,確保貼り付け!J:L,3,0),0)</f>
        <v>0</v>
      </c>
      <c r="W204" s="439">
        <f t="shared" si="6"/>
        <v>0</v>
      </c>
      <c r="X204" s="45">
        <f t="shared" si="7"/>
        <v>0</v>
      </c>
      <c r="Y204" s="45">
        <f>SUM(Q204+R204+T204)-U204-T204</f>
        <v>0</v>
      </c>
      <c r="Z204" s="399" t="e">
        <f>Y204-O204</f>
        <v>#N/A</v>
      </c>
      <c r="AA204" s="400" t="e">
        <f>L204/SUM(Q204)</f>
        <v>#N/A</v>
      </c>
      <c r="AB204" s="190"/>
      <c r="AC204" s="401"/>
      <c r="AD204" s="401"/>
      <c r="AE204" s="406"/>
      <c r="AF204" s="420" t="e">
        <f>SUM(Q204,AD204)/L204</f>
        <v>#N/A</v>
      </c>
      <c r="AG204" s="406"/>
    </row>
    <row r="205" spans="1:33" s="402" customFormat="1">
      <c r="A205" s="29" t="s">
        <v>5184</v>
      </c>
      <c r="B205" s="407" t="s">
        <v>4</v>
      </c>
      <c r="C205" s="404" t="s">
        <v>325</v>
      </c>
      <c r="D205" s="405" t="s">
        <v>326</v>
      </c>
      <c r="E205" s="404"/>
      <c r="F205" s="395">
        <v>1310</v>
      </c>
      <c r="G205" s="397">
        <v>1493</v>
      </c>
      <c r="H205" s="397">
        <v>1407</v>
      </c>
      <c r="I205" s="397">
        <f>VLOOKUP(C205,'202310-202403出荷数total2403220951'!B:F,5,0)</f>
        <v>699</v>
      </c>
      <c r="J205" s="397">
        <f>VLOOKUP(C205,'出荷数2307～2406total241008110618'!B:F,5,0)</f>
        <v>946</v>
      </c>
      <c r="K205" s="397">
        <f>VLOOKUP(C205,'出荷数2407-2506total250730101950'!B:F,5,0)</f>
        <v>567</v>
      </c>
      <c r="L205" s="397" t="e">
        <f>VLOOKUP(C:C,total260724105509!B:F,5,0)</f>
        <v>#N/A</v>
      </c>
      <c r="M205" s="398"/>
      <c r="N205" s="397"/>
      <c r="O205" s="397" t="e">
        <f>L205/12*5</f>
        <v>#N/A</v>
      </c>
      <c r="P205" s="397"/>
      <c r="Q205" s="397">
        <f>IFERROR(VLOOKUP(C205,在庫貼り付け!B:C,2,0),0)</f>
        <v>0</v>
      </c>
      <c r="R205" s="397">
        <f>IFERROR(VLOOKUP(C205,入荷予定貼り付け!B:C,2,0),0)</f>
        <v>0</v>
      </c>
      <c r="S205" s="429"/>
      <c r="T205" s="399">
        <v>0</v>
      </c>
      <c r="U205" s="44">
        <f>IFERROR(VLOOKUP(C205,確保貼り付け!N:O,2,0),0)</f>
        <v>0</v>
      </c>
      <c r="V205" s="44">
        <f>IFERROR(VLOOKUP(C205,確保貼り付け!J:L,3,0),0)</f>
        <v>0</v>
      </c>
      <c r="W205" s="439">
        <f t="shared" si="6"/>
        <v>0</v>
      </c>
      <c r="X205" s="45">
        <f t="shared" si="7"/>
        <v>0</v>
      </c>
      <c r="Y205" s="45">
        <f>SUM(Q205+R205+T205)-U205-T205</f>
        <v>0</v>
      </c>
      <c r="Z205" s="399" t="e">
        <f>Y205-O205</f>
        <v>#N/A</v>
      </c>
      <c r="AA205" s="400" t="e">
        <f>L205/SUM(Q205)</f>
        <v>#N/A</v>
      </c>
      <c r="AB205" s="190"/>
      <c r="AC205" s="401"/>
      <c r="AD205" s="401"/>
      <c r="AE205" s="406"/>
      <c r="AF205" s="420" t="e">
        <f>SUM(Q205,AD205)/L205</f>
        <v>#N/A</v>
      </c>
      <c r="AG205" s="406"/>
    </row>
    <row r="206" spans="1:33">
      <c r="A206" s="29" t="s">
        <v>5185</v>
      </c>
      <c r="B206" s="31" t="s">
        <v>4</v>
      </c>
      <c r="C206" s="6" t="s">
        <v>262</v>
      </c>
      <c r="D206" s="20" t="s">
        <v>263</v>
      </c>
      <c r="E206" s="19"/>
      <c r="F206" s="19">
        <v>1730</v>
      </c>
      <c r="G206" s="21">
        <v>1717</v>
      </c>
      <c r="H206" s="21">
        <v>1895</v>
      </c>
      <c r="I206" s="8">
        <f>VLOOKUP(C206,'202310-202403出荷数total2403220951'!B:F,5,0)</f>
        <v>573</v>
      </c>
      <c r="J206" s="203">
        <f>VLOOKUP(C206,'出荷数2307～2406total241008110618'!B:F,5,0)</f>
        <v>1029</v>
      </c>
      <c r="K206" s="214">
        <f>VLOOKUP(C206,'出荷数2407-2506total250730101950'!B:F,5,0)</f>
        <v>678</v>
      </c>
      <c r="L206" s="203">
        <f>VLOOKUP(C:C,total260724105509!B:F,5,0)</f>
        <v>705</v>
      </c>
      <c r="M206" s="392"/>
      <c r="N206" s="8"/>
      <c r="O206" s="21">
        <f>L206/12*5</f>
        <v>293.75</v>
      </c>
      <c r="P206" s="21"/>
      <c r="Q206" s="44">
        <f>IFERROR(VLOOKUP(C206,在庫貼り付け!B:C,2,0),0)</f>
        <v>1697</v>
      </c>
      <c r="R206" s="44">
        <f>IFERROR(VLOOKUP(C206,入荷予定貼り付け!B:C,2,0),0)</f>
        <v>0</v>
      </c>
      <c r="S206" s="428"/>
      <c r="T206" s="45">
        <v>0</v>
      </c>
      <c r="U206" s="44">
        <f>IFERROR(VLOOKUP(C206,確保貼り付け!N:O,2,0),0)</f>
        <v>0</v>
      </c>
      <c r="V206" s="44">
        <f>IFERROR(VLOOKUP(C206,確保貼り付け!J:L,3,0),0)</f>
        <v>0</v>
      </c>
      <c r="W206" s="439">
        <f t="shared" si="6"/>
        <v>0</v>
      </c>
      <c r="X206" s="45">
        <f t="shared" si="7"/>
        <v>0</v>
      </c>
      <c r="Y206" s="45">
        <f>SUM(Q206+R206+T206)-U206-T206</f>
        <v>1697</v>
      </c>
      <c r="Z206" s="45">
        <f>Y206-O206</f>
        <v>1403.25</v>
      </c>
      <c r="AA206" s="41">
        <f>L206/SUM(Q206)</f>
        <v>0.41543901001767825</v>
      </c>
      <c r="AB206" s="190"/>
      <c r="AC206" s="46"/>
      <c r="AD206" s="46"/>
      <c r="AF206" s="415">
        <f>SUM(Q206,AD206)/L206</f>
        <v>2.4070921985815601</v>
      </c>
    </row>
    <row r="207" spans="1:33">
      <c r="A207" s="29" t="s">
        <v>5186</v>
      </c>
      <c r="B207" s="31" t="s">
        <v>4</v>
      </c>
      <c r="C207" s="17" t="s">
        <v>327</v>
      </c>
      <c r="D207" s="24" t="s">
        <v>328</v>
      </c>
      <c r="E207" s="23"/>
      <c r="F207" s="19">
        <v>1710</v>
      </c>
      <c r="G207" s="21">
        <v>1333</v>
      </c>
      <c r="H207" s="21">
        <v>1404</v>
      </c>
      <c r="I207" s="8">
        <f>VLOOKUP(C207,'202310-202403出荷数total2403220951'!B:F,5,0)</f>
        <v>317</v>
      </c>
      <c r="J207" s="203">
        <f>VLOOKUP(C207,'出荷数2307～2406total241008110618'!B:F,5,0)</f>
        <v>490</v>
      </c>
      <c r="K207" s="214">
        <f>VLOOKUP(C207,'出荷数2407-2506total250730101950'!B:F,5,0)</f>
        <v>495</v>
      </c>
      <c r="L207" s="203">
        <f>VLOOKUP(C:C,total260724105509!B:F,5,0)</f>
        <v>934</v>
      </c>
      <c r="M207" s="392"/>
      <c r="N207" s="8"/>
      <c r="O207" s="21">
        <f>L207/12*5</f>
        <v>389.16666666666663</v>
      </c>
      <c r="P207" s="21"/>
      <c r="Q207" s="44">
        <f>IFERROR(VLOOKUP(C207,在庫貼り付け!B:C,2,0),0)</f>
        <v>1407</v>
      </c>
      <c r="R207" s="44">
        <f>IFERROR(VLOOKUP(C207,入荷予定貼り付け!B:C,2,0),0)</f>
        <v>0</v>
      </c>
      <c r="S207" s="428"/>
      <c r="T207" s="45">
        <v>0</v>
      </c>
      <c r="U207" s="44">
        <f>IFERROR(VLOOKUP(C207,確保貼り付け!N:O,2,0),0)</f>
        <v>28</v>
      </c>
      <c r="V207" s="44">
        <f>IFERROR(VLOOKUP(C207,確保貼り付け!J:L,3,0),0)</f>
        <v>0</v>
      </c>
      <c r="W207" s="439">
        <f t="shared" si="6"/>
        <v>-28</v>
      </c>
      <c r="X207" s="45">
        <f t="shared" si="7"/>
        <v>-28</v>
      </c>
      <c r="Y207" s="45">
        <f>SUM(Q207+R207+T207)-U207-T207</f>
        <v>1379</v>
      </c>
      <c r="Z207" s="45">
        <f>Y207-O207</f>
        <v>989.83333333333337</v>
      </c>
      <c r="AA207" s="41">
        <f>L207/SUM(Q207)</f>
        <v>0.66382373845060416</v>
      </c>
      <c r="AB207" s="190"/>
      <c r="AC207" s="46"/>
      <c r="AD207" s="46"/>
      <c r="AF207" s="415">
        <f>SUM(Q207,AD207)/L207</f>
        <v>1.5064239828693791</v>
      </c>
    </row>
    <row r="208" spans="1:33" s="402" customFormat="1" ht="15.75">
      <c r="A208" s="29" t="s">
        <v>5187</v>
      </c>
      <c r="B208" s="407" t="s">
        <v>4</v>
      </c>
      <c r="C208" s="404" t="s">
        <v>264</v>
      </c>
      <c r="D208" s="405" t="s">
        <v>265</v>
      </c>
      <c r="E208" s="404"/>
      <c r="F208" s="395">
        <v>4845</v>
      </c>
      <c r="G208" s="397">
        <v>7700</v>
      </c>
      <c r="H208" s="397">
        <v>1951</v>
      </c>
      <c r="I208" s="397" t="e">
        <f>VLOOKUP(C208,'202310-202403出荷数total2403220951'!B:F,5,0)</f>
        <v>#N/A</v>
      </c>
      <c r="J208" s="397" t="e">
        <f>VLOOKUP(C208,'出荷数2307～2406total241008110618'!B:F,5,0)</f>
        <v>#N/A</v>
      </c>
      <c r="K208" s="397" t="e">
        <f>VLOOKUP(C208,'出荷数2407-2506total250730101950'!B:F,5,0)</f>
        <v>#N/A</v>
      </c>
      <c r="L208" s="397" t="e">
        <f>VLOOKUP(C:C,total260724105509!B:F,5,0)</f>
        <v>#N/A</v>
      </c>
      <c r="M208" s="398"/>
      <c r="N208" s="397"/>
      <c r="O208" s="397" t="e">
        <f>L208/12*5</f>
        <v>#N/A</v>
      </c>
      <c r="P208" s="397"/>
      <c r="Q208" s="397">
        <f>IFERROR(VLOOKUP(C208,在庫貼り付け!B:C,2,0),0)</f>
        <v>0</v>
      </c>
      <c r="R208" s="397">
        <f>IFERROR(VLOOKUP(C208,入荷予定貼り付け!B:C,2,0),0)</f>
        <v>0</v>
      </c>
      <c r="S208" s="429"/>
      <c r="T208" s="399">
        <v>0</v>
      </c>
      <c r="U208" s="44">
        <f>IFERROR(VLOOKUP(C208,確保貼り付け!N:O,2,0),0)</f>
        <v>0</v>
      </c>
      <c r="V208" s="44">
        <f>IFERROR(VLOOKUP(C208,確保貼り付け!J:L,3,0),0)</f>
        <v>0</v>
      </c>
      <c r="W208" s="439">
        <f t="shared" si="6"/>
        <v>0</v>
      </c>
      <c r="X208" s="45">
        <f t="shared" si="7"/>
        <v>0</v>
      </c>
      <c r="Y208" s="45">
        <f>SUM(Q208+R208+T208)-U208-T208</f>
        <v>0</v>
      </c>
      <c r="Z208" s="399" t="e">
        <f>Y208-O208</f>
        <v>#N/A</v>
      </c>
      <c r="AA208" s="400" t="e">
        <f>L208/SUM(Q208)</f>
        <v>#N/A</v>
      </c>
      <c r="AB208" s="190"/>
      <c r="AC208" s="401"/>
      <c r="AD208" s="401"/>
      <c r="AF208" s="417" t="e">
        <f>SUM(Q208,AD208)/L208</f>
        <v>#N/A</v>
      </c>
    </row>
    <row r="209" spans="1:33">
      <c r="A209" s="29" t="s">
        <v>5188</v>
      </c>
      <c r="B209" s="31" t="s">
        <v>4</v>
      </c>
      <c r="C209" s="17" t="s">
        <v>329</v>
      </c>
      <c r="D209" s="24" t="s">
        <v>330</v>
      </c>
      <c r="E209" s="23"/>
      <c r="F209" s="19">
        <v>11021</v>
      </c>
      <c r="G209" s="21">
        <v>6767</v>
      </c>
      <c r="H209" s="21">
        <v>4852</v>
      </c>
      <c r="I209" s="8">
        <f>VLOOKUP(C209,'202310-202403出荷数total2403220951'!B:F,5,0)</f>
        <v>2771</v>
      </c>
      <c r="J209" s="203">
        <f>VLOOKUP(C209,'出荷数2307～2406total241008110618'!B:F,5,0)</f>
        <v>4651</v>
      </c>
      <c r="K209" s="214">
        <f>VLOOKUP(C209,'出荷数2407-2506total250730101950'!B:F,5,0)</f>
        <v>5139</v>
      </c>
      <c r="L209" s="203">
        <f>VLOOKUP(C:C,total260724105509!B:F,5,0)</f>
        <v>5284</v>
      </c>
      <c r="M209" s="392"/>
      <c r="N209" s="211">
        <v>3000</v>
      </c>
      <c r="O209" s="211">
        <v>3000</v>
      </c>
      <c r="P209" s="211"/>
      <c r="Q209" s="44">
        <f>IFERROR(VLOOKUP(C209,在庫貼り付け!B:C,2,0),0)</f>
        <v>3694</v>
      </c>
      <c r="R209" s="44">
        <f>IFERROR(VLOOKUP(C209,入荷予定貼り付け!B:C,2,0),0)</f>
        <v>7000</v>
      </c>
      <c r="S209" s="428"/>
      <c r="T209" s="45">
        <v>900</v>
      </c>
      <c r="U209" s="44">
        <f>IFERROR(VLOOKUP(C209,確保貼り付け!N:O,2,0),0)</f>
        <v>100</v>
      </c>
      <c r="V209" s="44">
        <f>IFERROR(VLOOKUP(C209,確保貼り付け!J:L,3,0),0)</f>
        <v>0</v>
      </c>
      <c r="W209" s="439">
        <f t="shared" si="6"/>
        <v>800</v>
      </c>
      <c r="X209" s="45">
        <f t="shared" si="7"/>
        <v>800</v>
      </c>
      <c r="Y209" s="45">
        <f>SUM(Q209+R209+T209)-U209-T209</f>
        <v>10594</v>
      </c>
      <c r="Z209" s="45">
        <f>Y209-O209</f>
        <v>7594</v>
      </c>
      <c r="AA209" s="41">
        <f>L209/SUM(Q209)</f>
        <v>1.4304277206280456</v>
      </c>
      <c r="AB209" s="190"/>
      <c r="AC209" s="46"/>
      <c r="AD209" s="46"/>
      <c r="AF209" s="415">
        <f>SUM(Q209,AD209)/L209</f>
        <v>0.69909159727479186</v>
      </c>
    </row>
    <row r="210" spans="1:33" s="402" customFormat="1" ht="15.75">
      <c r="A210" s="29" t="s">
        <v>5189</v>
      </c>
      <c r="B210" s="407" t="s">
        <v>4</v>
      </c>
      <c r="C210" s="404" t="s">
        <v>331</v>
      </c>
      <c r="D210" s="405" t="s">
        <v>1309</v>
      </c>
      <c r="E210" s="404" t="s">
        <v>186</v>
      </c>
      <c r="F210" s="395">
        <v>1700</v>
      </c>
      <c r="G210" s="397">
        <v>294</v>
      </c>
      <c r="H210" s="397">
        <v>198</v>
      </c>
      <c r="I210" s="397" t="e">
        <f>VLOOKUP(C210,'202310-202403出荷数total2403220951'!B:F,5,0)</f>
        <v>#N/A</v>
      </c>
      <c r="J210" s="397" t="e">
        <f>VLOOKUP(C210,'出荷数2307～2406total241008110618'!B:F,5,0)</f>
        <v>#N/A</v>
      </c>
      <c r="K210" s="397" t="e">
        <f>VLOOKUP(C210,'出荷数2407-2506total250730101950'!B:F,5,0)</f>
        <v>#N/A</v>
      </c>
      <c r="L210" s="397" t="e">
        <f>VLOOKUP(C:C,total260724105509!B:F,5,0)</f>
        <v>#N/A</v>
      </c>
      <c r="M210" s="398"/>
      <c r="N210" s="397"/>
      <c r="O210" s="397" t="e">
        <f>L210/12*5</f>
        <v>#N/A</v>
      </c>
      <c r="P210" s="397"/>
      <c r="Q210" s="397">
        <f>IFERROR(VLOOKUP(C210,在庫貼り付け!B:C,2,0),0)</f>
        <v>0</v>
      </c>
      <c r="R210" s="397">
        <f>IFERROR(VLOOKUP(C210,入荷予定貼り付け!B:C,2,0),0)</f>
        <v>0</v>
      </c>
      <c r="S210" s="429"/>
      <c r="T210" s="399">
        <v>0</v>
      </c>
      <c r="U210" s="44">
        <f>IFERROR(VLOOKUP(C210,確保貼り付け!N:O,2,0),0)</f>
        <v>0</v>
      </c>
      <c r="V210" s="44">
        <f>IFERROR(VLOOKUP(C210,確保貼り付け!J:L,3,0),0)</f>
        <v>0</v>
      </c>
      <c r="W210" s="439">
        <f t="shared" si="6"/>
        <v>0</v>
      </c>
      <c r="X210" s="45">
        <f t="shared" si="7"/>
        <v>0</v>
      </c>
      <c r="Y210" s="45">
        <f>SUM(Q210+R210+T210)-U210-T210</f>
        <v>0</v>
      </c>
      <c r="Z210" s="399" t="e">
        <f>Y210-O210</f>
        <v>#N/A</v>
      </c>
      <c r="AA210" s="400" t="e">
        <f>L210/SUM(Q210)</f>
        <v>#N/A</v>
      </c>
      <c r="AB210" s="190"/>
      <c r="AC210" s="401"/>
      <c r="AD210" s="401"/>
      <c r="AF210" s="417" t="e">
        <f>SUM(Q210,AD210)/L210</f>
        <v>#N/A</v>
      </c>
    </row>
    <row r="211" spans="1:33" s="152" customFormat="1">
      <c r="A211" s="29" t="s">
        <v>5190</v>
      </c>
      <c r="B211" s="155" t="s">
        <v>4</v>
      </c>
      <c r="C211" s="153" t="s">
        <v>266</v>
      </c>
      <c r="D211" s="154" t="s">
        <v>1266</v>
      </c>
      <c r="E211" s="153"/>
      <c r="F211" s="146">
        <v>2398</v>
      </c>
      <c r="G211" s="227">
        <v>1863</v>
      </c>
      <c r="H211" s="227">
        <v>1640</v>
      </c>
      <c r="I211" s="148">
        <f>VLOOKUP(C211,'202310-202403出荷数total2403220951'!B:F,5,0)</f>
        <v>720</v>
      </c>
      <c r="J211" s="227">
        <f>VLOOKUP(C211,'出荷数2307～2406total241008110618'!B:F,5,0)</f>
        <v>4600</v>
      </c>
      <c r="K211" s="227" t="e">
        <f>VLOOKUP(C211,'出荷数2407-2506total250730101950'!B:F,5,0)</f>
        <v>#N/A</v>
      </c>
      <c r="L211" s="227">
        <f>VLOOKUP(C:C,total260724105509!B:F,5,0)</f>
        <v>1</v>
      </c>
      <c r="M211" s="392"/>
      <c r="N211" s="8"/>
      <c r="O211" s="227">
        <f>L211/12*5</f>
        <v>0.41666666666666663</v>
      </c>
      <c r="P211" s="227"/>
      <c r="Q211" s="227">
        <f>IFERROR(VLOOKUP(C211,在庫貼り付け!B:C,2,0),0)</f>
        <v>5</v>
      </c>
      <c r="R211" s="227">
        <f>IFERROR(VLOOKUP(C211,入荷予定貼り付け!B:C,2,0),0)</f>
        <v>0</v>
      </c>
      <c r="S211" s="298"/>
      <c r="T211" s="228">
        <v>0</v>
      </c>
      <c r="U211" s="227">
        <f>IFERROR(VLOOKUP(C211,確保貼り付け!N:O,2,0),0)</f>
        <v>0</v>
      </c>
      <c r="V211" s="227">
        <f>IFERROR(VLOOKUP(C211,確保貼り付け!J:L,3,0),0)</f>
        <v>0</v>
      </c>
      <c r="W211" s="446">
        <f t="shared" si="6"/>
        <v>0</v>
      </c>
      <c r="X211" s="45">
        <f t="shared" si="7"/>
        <v>0</v>
      </c>
      <c r="Y211" s="228">
        <f>SUM(Q211+R211+T211)-U211-T211</f>
        <v>5</v>
      </c>
      <c r="Z211" s="228">
        <f>Y211-O211</f>
        <v>4.583333333333333</v>
      </c>
      <c r="AA211" s="229">
        <f>L211/SUM(Q211)</f>
        <v>0.2</v>
      </c>
      <c r="AB211" s="230"/>
      <c r="AC211" s="230"/>
      <c r="AD211" s="230"/>
      <c r="AE211" s="191"/>
      <c r="AF211" s="416">
        <f>SUM(Q211,AD211)/L211</f>
        <v>5</v>
      </c>
      <c r="AG211" s="191"/>
    </row>
    <row r="212" spans="1:33" s="152" customFormat="1">
      <c r="A212" s="29" t="s">
        <v>5191</v>
      </c>
      <c r="B212" s="155" t="s">
        <v>4</v>
      </c>
      <c r="C212" s="153" t="s">
        <v>267</v>
      </c>
      <c r="D212" s="154" t="s">
        <v>1265</v>
      </c>
      <c r="E212" s="153"/>
      <c r="F212" s="146">
        <v>5642</v>
      </c>
      <c r="G212" s="227">
        <v>200</v>
      </c>
      <c r="H212" s="227">
        <v>1430</v>
      </c>
      <c r="I212" s="148">
        <f>VLOOKUP(C212,'202310-202403出荷数total2403220951'!B:F,5,0)</f>
        <v>285</v>
      </c>
      <c r="J212" s="227">
        <f>VLOOKUP(C212,'出荷数2307～2406total241008110618'!B:F,5,0)</f>
        <v>287</v>
      </c>
      <c r="K212" s="227">
        <f>VLOOKUP(C212,'出荷数2407-2506total250730101950'!B:F,5,0)</f>
        <v>291</v>
      </c>
      <c r="L212" s="227">
        <f>VLOOKUP(C:C,total260724105509!B:F,5,0)</f>
        <v>344</v>
      </c>
      <c r="M212" s="392"/>
      <c r="N212" s="8"/>
      <c r="O212" s="227">
        <f>L212/12*5</f>
        <v>143.33333333333334</v>
      </c>
      <c r="P212" s="227"/>
      <c r="Q212" s="227">
        <f>IFERROR(VLOOKUP(C212,在庫貼り付け!B:C,2,0),0)</f>
        <v>955</v>
      </c>
      <c r="R212" s="227">
        <f>IFERROR(VLOOKUP(C212,入荷予定貼り付け!B:C,2,0),0)</f>
        <v>0</v>
      </c>
      <c r="S212" s="298"/>
      <c r="T212" s="228">
        <v>0</v>
      </c>
      <c r="U212" s="227">
        <f>IFERROR(VLOOKUP(C212,確保貼り付け!N:O,2,0),0)</f>
        <v>0</v>
      </c>
      <c r="V212" s="227">
        <f>IFERROR(VLOOKUP(C212,確保貼り付け!J:L,3,0),0)</f>
        <v>0</v>
      </c>
      <c r="W212" s="446">
        <f t="shared" si="6"/>
        <v>0</v>
      </c>
      <c r="X212" s="45">
        <f t="shared" si="7"/>
        <v>0</v>
      </c>
      <c r="Y212" s="228">
        <f>SUM(Q212+R212+T212)-U212-T212</f>
        <v>955</v>
      </c>
      <c r="Z212" s="228">
        <f>Y212-O212</f>
        <v>811.66666666666663</v>
      </c>
      <c r="AA212" s="229">
        <f>L212/SUM(Q212)</f>
        <v>0.36020942408376966</v>
      </c>
      <c r="AB212" s="230"/>
      <c r="AC212" s="230"/>
      <c r="AD212" s="230"/>
      <c r="AE212" s="191"/>
      <c r="AF212" s="416">
        <f>SUM(Q212,AD212)/L212</f>
        <v>2.7761627906976742</v>
      </c>
      <c r="AG212" s="191"/>
    </row>
    <row r="213" spans="1:33" s="200" customFormat="1">
      <c r="A213" s="29" t="s">
        <v>5192</v>
      </c>
      <c r="B213" s="212" t="s">
        <v>4</v>
      </c>
      <c r="C213" s="235" t="s">
        <v>332</v>
      </c>
      <c r="D213" s="236" t="s">
        <v>333</v>
      </c>
      <c r="E213" s="235"/>
      <c r="F213" s="194">
        <v>428</v>
      </c>
      <c r="G213" s="196">
        <v>1103</v>
      </c>
      <c r="H213" s="196">
        <v>787</v>
      </c>
      <c r="I213" s="196">
        <f>VLOOKUP(C213,'202310-202403出荷数total2403220951'!B:F,5,0)</f>
        <v>481</v>
      </c>
      <c r="J213" s="196">
        <f>VLOOKUP(C213,'出荷数2307～2406total241008110618'!B:F,5,0)</f>
        <v>533</v>
      </c>
      <c r="K213" s="196">
        <f>VLOOKUP(C213,'出荷数2407-2506total250730101950'!B:F,5,0)</f>
        <v>617</v>
      </c>
      <c r="L213" s="203">
        <f>VLOOKUP(C:C,total260724105509!B:F,5,0)</f>
        <v>603</v>
      </c>
      <c r="M213" s="392"/>
      <c r="N213" s="196"/>
      <c r="O213" s="196">
        <f>L213/12*5</f>
        <v>251.25</v>
      </c>
      <c r="P213" s="196"/>
      <c r="Q213" s="196">
        <f>IFERROR(VLOOKUP(C213,在庫貼り付け!B:C,2,0),0)</f>
        <v>160</v>
      </c>
      <c r="R213" s="196">
        <f>IFERROR(VLOOKUP(C213,入荷予定貼り付け!B:C,2,0),0)</f>
        <v>0</v>
      </c>
      <c r="S213" s="243"/>
      <c r="T213" s="197">
        <v>0</v>
      </c>
      <c r="U213" s="44">
        <f>IFERROR(VLOOKUP(C213,確保貼り付け!N:O,2,0),0)</f>
        <v>0</v>
      </c>
      <c r="V213" s="44">
        <f>IFERROR(VLOOKUP(C213,確保貼り付け!J:L,3,0),0)</f>
        <v>0</v>
      </c>
      <c r="W213" s="439">
        <f t="shared" si="6"/>
        <v>0</v>
      </c>
      <c r="X213" s="45">
        <f t="shared" si="7"/>
        <v>0</v>
      </c>
      <c r="Y213" s="45">
        <f>SUM(Q213+R213+T213)-U213-T213</f>
        <v>160</v>
      </c>
      <c r="Z213" s="197">
        <f>Y213-O213</f>
        <v>-91.25</v>
      </c>
      <c r="AA213" s="198">
        <f>L213/SUM(Q213)</f>
        <v>3.7687499999999998</v>
      </c>
      <c r="AB213" s="190"/>
      <c r="AC213" s="199"/>
      <c r="AD213" s="199"/>
      <c r="AE213" s="201"/>
      <c r="AF213" s="419">
        <f>SUM(Q213,AD213)/L213</f>
        <v>0.26533996683250416</v>
      </c>
      <c r="AG213" s="201"/>
    </row>
    <row r="214" spans="1:33">
      <c r="A214" s="29" t="s">
        <v>5197</v>
      </c>
      <c r="B214" s="31" t="s">
        <v>4</v>
      </c>
      <c r="C214" s="17" t="s">
        <v>709</v>
      </c>
      <c r="D214" s="24" t="s">
        <v>717</v>
      </c>
      <c r="E214" s="23"/>
      <c r="F214" s="19">
        <v>0</v>
      </c>
      <c r="G214" s="21">
        <v>0</v>
      </c>
      <c r="H214" s="21">
        <v>8393</v>
      </c>
      <c r="I214" s="8">
        <f>VLOOKUP(C214,'202310-202403出荷数total2403220951'!B:F,5,0)</f>
        <v>7931</v>
      </c>
      <c r="J214" s="203">
        <f>VLOOKUP(C214,'出荷数2307～2406total241008110618'!B:F,5,0)</f>
        <v>17588</v>
      </c>
      <c r="K214" s="214">
        <f>VLOOKUP(C214,'出荷数2407-2506total250730101950'!B:F,5,0)</f>
        <v>16987</v>
      </c>
      <c r="L214" s="203">
        <f>VLOOKUP(C:C,total260724105509!B:F,5,0)</f>
        <v>17430</v>
      </c>
      <c r="M214" s="392"/>
      <c r="N214" s="211">
        <v>12000</v>
      </c>
      <c r="O214" s="211">
        <v>12000</v>
      </c>
      <c r="P214" s="211"/>
      <c r="Q214" s="44">
        <f>IFERROR(VLOOKUP(C214,在庫貼り付け!B:C,2,0),0)</f>
        <v>6205</v>
      </c>
      <c r="R214" s="44">
        <f>IFERROR(VLOOKUP(C214,入荷予定貼り付け!B:C,2,0),0)</f>
        <v>5000</v>
      </c>
      <c r="S214" s="428"/>
      <c r="T214" s="45">
        <v>328</v>
      </c>
      <c r="U214" s="44">
        <f>IFERROR(VLOOKUP(C214,確保貼り付け!N:O,2,0),0)</f>
        <v>402</v>
      </c>
      <c r="V214" s="44">
        <f>IFERROR(VLOOKUP(C214,確保貼り付け!J:L,3,0),0)</f>
        <v>0</v>
      </c>
      <c r="W214" s="439">
        <f t="shared" si="6"/>
        <v>-74</v>
      </c>
      <c r="X214" s="45">
        <f t="shared" si="7"/>
        <v>-74</v>
      </c>
      <c r="Y214" s="45">
        <f>SUM(Q214+R214+T214)-U214-T214</f>
        <v>10803</v>
      </c>
      <c r="Z214" s="45">
        <f>Y214-O214</f>
        <v>-1197</v>
      </c>
      <c r="AA214" s="41">
        <f>L214/SUM(Q214)</f>
        <v>2.8090249798549558</v>
      </c>
      <c r="AB214" s="190"/>
      <c r="AC214" s="46" t="s">
        <v>2798</v>
      </c>
      <c r="AD214" s="46"/>
      <c r="AF214" s="415">
        <f>SUM(Q214,AD214)/L214</f>
        <v>0.35599541021227771</v>
      </c>
    </row>
    <row r="215" spans="1:33">
      <c r="A215" s="29" t="s">
        <v>5198</v>
      </c>
      <c r="B215" s="31" t="s">
        <v>4101</v>
      </c>
      <c r="C215" s="17" t="s">
        <v>4100</v>
      </c>
      <c r="D215" s="24" t="s">
        <v>4427</v>
      </c>
      <c r="E215" s="23"/>
      <c r="F215" s="19"/>
      <c r="G215" s="21"/>
      <c r="H215" s="21"/>
      <c r="I215" s="8" t="e">
        <f>VLOOKUP(C215,'202310-202403出荷数total2403220951'!B:F,5,0)</f>
        <v>#N/A</v>
      </c>
      <c r="J215" s="203" t="e">
        <f>VLOOKUP(C215,'出荷数2307～2406total241008110618'!B:F,5,0)</f>
        <v>#N/A</v>
      </c>
      <c r="K215" s="214" t="e">
        <f>VLOOKUP(C215,'出荷数2407-2506total250730101950'!B:F,5,0)</f>
        <v>#N/A</v>
      </c>
      <c r="L215" s="203">
        <f>VLOOKUP(C:C,total260724105509!B:F,5,0)</f>
        <v>311</v>
      </c>
      <c r="M215" s="392"/>
      <c r="N215" s="213">
        <v>1500</v>
      </c>
      <c r="O215" s="211">
        <v>1500</v>
      </c>
      <c r="P215" s="211"/>
      <c r="Q215" s="44">
        <f>IFERROR(VLOOKUP(C215,在庫貼り付け!B:C,2,0),0)</f>
        <v>2246</v>
      </c>
      <c r="R215" s="44">
        <f>IFERROR(VLOOKUP(C215,入荷予定貼り付け!B:C,2,0),0)</f>
        <v>0</v>
      </c>
      <c r="S215" s="428"/>
      <c r="T215" s="45">
        <v>878</v>
      </c>
      <c r="U215" s="44">
        <f>IFERROR(VLOOKUP(C215,確保貼り付け!N:O,2,0),0)</f>
        <v>128</v>
      </c>
      <c r="V215" s="44">
        <f>IFERROR(VLOOKUP(C215,確保貼り付け!J:L,3,0),0)</f>
        <v>0</v>
      </c>
      <c r="W215" s="439">
        <f t="shared" si="6"/>
        <v>750</v>
      </c>
      <c r="X215" s="45">
        <f t="shared" si="7"/>
        <v>750</v>
      </c>
      <c r="Y215" s="45">
        <f>SUM(Q215+R215+T215)-U215-T215</f>
        <v>2118</v>
      </c>
      <c r="Z215" s="45">
        <f>Y215-O215</f>
        <v>618</v>
      </c>
      <c r="AA215" s="41">
        <f>L215/SUM(Q215)</f>
        <v>0.13846838824577026</v>
      </c>
      <c r="AB215" s="190"/>
      <c r="AC215" s="46"/>
      <c r="AD215" s="46"/>
      <c r="AF215" s="415">
        <f>SUM(Q215,AD215)/L215</f>
        <v>7.221864951768489</v>
      </c>
    </row>
    <row r="216" spans="1:33">
      <c r="A216" s="29" t="s">
        <v>5200</v>
      </c>
      <c r="B216" s="31" t="s">
        <v>4</v>
      </c>
      <c r="C216" s="17" t="s">
        <v>3793</v>
      </c>
      <c r="D216" s="24" t="s">
        <v>276</v>
      </c>
      <c r="E216" s="23"/>
      <c r="F216" s="19"/>
      <c r="G216" s="21"/>
      <c r="H216" s="21"/>
      <c r="I216" s="8" t="e">
        <f>VLOOKUP(C216,'202310-202403出荷数total2403220951'!B:F,5,0)</f>
        <v>#N/A</v>
      </c>
      <c r="J216" s="203" t="e">
        <f>VLOOKUP(C216,'出荷数2307～2406total241008110618'!B:F,5,0)</f>
        <v>#N/A</v>
      </c>
      <c r="K216" s="214">
        <f>VLOOKUP(C216,'出荷数2407-2506total250730101950'!B:F,5,0)</f>
        <v>1929</v>
      </c>
      <c r="L216" s="203">
        <f>VLOOKUP(C:C,total260724105509!B:F,5,0)</f>
        <v>1575</v>
      </c>
      <c r="M216" s="392"/>
      <c r="N216" s="211">
        <v>2000</v>
      </c>
      <c r="O216" s="211">
        <v>2000</v>
      </c>
      <c r="P216" s="211"/>
      <c r="Q216" s="44">
        <f>IFERROR(VLOOKUP(C216,在庫貼り付け!B:C,2,0),0)</f>
        <v>5022</v>
      </c>
      <c r="R216" s="44">
        <f>IFERROR(VLOOKUP(C216,入荷予定貼り付け!B:C,2,0),0)</f>
        <v>0</v>
      </c>
      <c r="S216" s="428"/>
      <c r="T216" s="45">
        <v>0</v>
      </c>
      <c r="U216" s="44">
        <f>IFERROR(VLOOKUP(C216,確保貼り付け!N:O,2,0),0)</f>
        <v>0</v>
      </c>
      <c r="V216" s="44">
        <f>IFERROR(VLOOKUP(C216,確保貼り付け!J:L,3,0),0)</f>
        <v>0</v>
      </c>
      <c r="W216" s="439">
        <f t="shared" si="6"/>
        <v>0</v>
      </c>
      <c r="X216" s="45">
        <f t="shared" si="7"/>
        <v>0</v>
      </c>
      <c r="Y216" s="45">
        <f>SUM(Q216+R216+T216)-U216-T216</f>
        <v>5022</v>
      </c>
      <c r="Z216" s="45">
        <f>Y216-O216</f>
        <v>3022</v>
      </c>
      <c r="AA216" s="41">
        <f>L216/SUM(Q216)</f>
        <v>0.31362007168458783</v>
      </c>
      <c r="AB216" s="190"/>
      <c r="AC216" s="46"/>
      <c r="AD216" s="46"/>
      <c r="AF216" s="415">
        <f>SUM(Q216,AD216)/L216</f>
        <v>3.1885714285714286</v>
      </c>
    </row>
    <row r="217" spans="1:33">
      <c r="A217" s="29" t="s">
        <v>5202</v>
      </c>
      <c r="B217" s="31" t="s">
        <v>4</v>
      </c>
      <c r="C217" s="17" t="s">
        <v>334</v>
      </c>
      <c r="D217" s="24" t="s">
        <v>335</v>
      </c>
      <c r="E217" s="23"/>
      <c r="F217" s="19">
        <v>3321</v>
      </c>
      <c r="G217" s="21">
        <v>3161</v>
      </c>
      <c r="H217" s="21">
        <v>2352</v>
      </c>
      <c r="I217" s="8">
        <f>VLOOKUP(C217,'202310-202403出荷数total2403220951'!B:F,5,0)</f>
        <v>1294</v>
      </c>
      <c r="J217" s="203">
        <f>VLOOKUP(C217,'出荷数2307～2406total241008110618'!B:F,5,0)</f>
        <v>2368</v>
      </c>
      <c r="K217" s="214">
        <f>VLOOKUP(C217,'出荷数2407-2506total250730101950'!B:F,5,0)</f>
        <v>559</v>
      </c>
      <c r="L217" s="203">
        <f>VLOOKUP(C:C,total260724105509!B:F,5,0)</f>
        <v>645</v>
      </c>
      <c r="M217" s="392"/>
      <c r="N217" s="8"/>
      <c r="O217" s="21">
        <f>L217/12*5</f>
        <v>268.75</v>
      </c>
      <c r="P217" s="21"/>
      <c r="Q217" s="44">
        <f>IFERROR(VLOOKUP(C217,在庫貼り付け!B:C,2,0),0)</f>
        <v>3162</v>
      </c>
      <c r="R217" s="44">
        <f>IFERROR(VLOOKUP(C217,入荷予定貼り付け!B:C,2,0),0)</f>
        <v>0</v>
      </c>
      <c r="S217" s="428"/>
      <c r="T217" s="45">
        <v>0</v>
      </c>
      <c r="U217" s="44">
        <f>IFERROR(VLOOKUP(C217,確保貼り付け!N:O,2,0),0)</f>
        <v>0</v>
      </c>
      <c r="V217" s="44">
        <f>IFERROR(VLOOKUP(C217,確保貼り付け!J:L,3,0),0)</f>
        <v>0</v>
      </c>
      <c r="W217" s="439">
        <f t="shared" si="6"/>
        <v>0</v>
      </c>
      <c r="X217" s="45">
        <f t="shared" si="7"/>
        <v>0</v>
      </c>
      <c r="Y217" s="45">
        <f>SUM(Q217+R217+T217)-U217-T217</f>
        <v>3162</v>
      </c>
      <c r="Z217" s="45">
        <f>Y217-O217</f>
        <v>2893.25</v>
      </c>
      <c r="AA217" s="41">
        <f>L217/SUM(Q217)</f>
        <v>0.20398481973434535</v>
      </c>
      <c r="AB217" s="190"/>
      <c r="AC217" s="46"/>
      <c r="AD217" s="46"/>
      <c r="AF217" s="415">
        <f>SUM(Q217,AD217)/L217</f>
        <v>4.902325581395349</v>
      </c>
    </row>
    <row r="218" spans="1:33">
      <c r="A218" s="29" t="s">
        <v>5205</v>
      </c>
      <c r="B218" s="31" t="s">
        <v>4</v>
      </c>
      <c r="C218" s="17" t="s">
        <v>286</v>
      </c>
      <c r="D218" s="24" t="s">
        <v>284</v>
      </c>
      <c r="E218" s="23" t="s">
        <v>287</v>
      </c>
      <c r="F218" s="19"/>
      <c r="G218" s="21">
        <v>13</v>
      </c>
      <c r="H218" s="21">
        <v>1763</v>
      </c>
      <c r="I218" s="8">
        <f>VLOOKUP(C218,'202310-202403出荷数total2403220951'!B:F,5,0)</f>
        <v>1037</v>
      </c>
      <c r="J218" s="203">
        <f>VLOOKUP(C218,'出荷数2307～2406total241008110618'!B:F,5,0)</f>
        <v>1632</v>
      </c>
      <c r="K218" s="214">
        <f>VLOOKUP(C218,'出荷数2407-2506total250730101950'!B:F,5,0)</f>
        <v>3459</v>
      </c>
      <c r="L218" s="203">
        <f>VLOOKUP(C:C,total260724105509!B:F,5,0)</f>
        <v>2752</v>
      </c>
      <c r="M218" s="392"/>
      <c r="N218" s="211">
        <v>1000</v>
      </c>
      <c r="O218" s="21">
        <f>L218/12*5</f>
        <v>1146.6666666666667</v>
      </c>
      <c r="P218" s="21"/>
      <c r="Q218" s="44">
        <f>IFERROR(VLOOKUP(C218,在庫貼り付け!B:C,2,0),0)</f>
        <v>4099</v>
      </c>
      <c r="R218" s="44">
        <f>IFERROR(VLOOKUP(C218,入荷予定貼り付け!B:C,2,0),0)</f>
        <v>0</v>
      </c>
      <c r="S218" s="428"/>
      <c r="T218" s="45">
        <v>3420</v>
      </c>
      <c r="U218" s="44">
        <f>IFERROR(VLOOKUP(C218,確保貼り付け!N:O,2,0),0)</f>
        <v>0</v>
      </c>
      <c r="V218" s="44">
        <f>IFERROR(VLOOKUP(C218,確保貼り付け!J:L,3,0),0)</f>
        <v>0</v>
      </c>
      <c r="W218" s="439">
        <f t="shared" si="6"/>
        <v>3420</v>
      </c>
      <c r="X218" s="45">
        <f t="shared" si="7"/>
        <v>3420</v>
      </c>
      <c r="Y218" s="45">
        <f>SUM(Q218+R218+T218)-U218-T218</f>
        <v>4099</v>
      </c>
      <c r="Z218" s="45">
        <f>Y218-O218</f>
        <v>2952.333333333333</v>
      </c>
      <c r="AA218" s="41">
        <f>L218/SUM(Q218)</f>
        <v>0.67138326421078309</v>
      </c>
      <c r="AB218" s="190"/>
      <c r="AC218" s="46"/>
      <c r="AD218" s="46"/>
      <c r="AF218" s="415">
        <f>SUM(Q218,AD218)/L218</f>
        <v>1.4894622093023255</v>
      </c>
    </row>
    <row r="219" spans="1:33">
      <c r="A219" s="29" t="s">
        <v>5206</v>
      </c>
      <c r="B219" s="31" t="s">
        <v>4</v>
      </c>
      <c r="C219" s="6" t="s">
        <v>336</v>
      </c>
      <c r="D219" s="20" t="s">
        <v>337</v>
      </c>
      <c r="E219" s="19"/>
      <c r="F219" s="19">
        <v>14890</v>
      </c>
      <c r="G219" s="21">
        <v>8789</v>
      </c>
      <c r="H219" s="21">
        <v>7412</v>
      </c>
      <c r="I219" s="8">
        <f>VLOOKUP(C219,'202310-202403出荷数total2403220951'!B:F,5,0)</f>
        <v>2096</v>
      </c>
      <c r="J219" s="203">
        <f>VLOOKUP(C219,'出荷数2307～2406total241008110618'!B:F,5,0)</f>
        <v>4099</v>
      </c>
      <c r="K219" s="214">
        <f>VLOOKUP(C219,'出荷数2407-2506total250730101950'!B:F,5,0)</f>
        <v>5341</v>
      </c>
      <c r="L219" s="203">
        <f>VLOOKUP(C:C,total260724105509!B:F,5,0)</f>
        <v>5274</v>
      </c>
      <c r="M219" s="392"/>
      <c r="N219" s="8"/>
      <c r="O219" s="21">
        <f>L219/12*5</f>
        <v>2197.5</v>
      </c>
      <c r="P219" s="21"/>
      <c r="Q219" s="44">
        <f>IFERROR(VLOOKUP(C219,在庫貼り付け!B:C,2,0),0)</f>
        <v>3287</v>
      </c>
      <c r="R219" s="44">
        <f>IFERROR(VLOOKUP(C219,入荷予定貼り付け!B:C,2,0),0)</f>
        <v>0</v>
      </c>
      <c r="S219" s="428"/>
      <c r="T219" s="45">
        <v>0</v>
      </c>
      <c r="U219" s="44">
        <f>IFERROR(VLOOKUP(C219,確保貼り付け!N:O,2,0),0)</f>
        <v>0</v>
      </c>
      <c r="V219" s="44">
        <f>IFERROR(VLOOKUP(C219,確保貼り付け!J:L,3,0),0)</f>
        <v>0</v>
      </c>
      <c r="W219" s="439">
        <f t="shared" si="6"/>
        <v>0</v>
      </c>
      <c r="X219" s="45">
        <f t="shared" si="7"/>
        <v>0</v>
      </c>
      <c r="Y219" s="45">
        <f>SUM(Q219+R219+T219)-U219-T219</f>
        <v>3287</v>
      </c>
      <c r="Z219" s="45">
        <f>Y219-O219</f>
        <v>1089.5</v>
      </c>
      <c r="AA219" s="41">
        <f>L219/SUM(Q219)</f>
        <v>1.6045025859446305</v>
      </c>
      <c r="AB219" s="190"/>
      <c r="AC219" s="46"/>
      <c r="AD219" s="46"/>
      <c r="AF219" s="415">
        <f>SUM(Q219,AD219)/L219</f>
        <v>0.62324611300720512</v>
      </c>
    </row>
    <row r="220" spans="1:33">
      <c r="A220" s="29" t="s">
        <v>5207</v>
      </c>
      <c r="B220" s="31" t="s">
        <v>4</v>
      </c>
      <c r="C220" s="6" t="s">
        <v>288</v>
      </c>
      <c r="D220" s="20" t="s">
        <v>289</v>
      </c>
      <c r="E220" s="19"/>
      <c r="F220" s="19">
        <v>804</v>
      </c>
      <c r="G220" s="21">
        <v>1002</v>
      </c>
      <c r="H220" s="21">
        <v>420</v>
      </c>
      <c r="I220" s="8">
        <f>VLOOKUP(C220,'202310-202403出荷数total2403220951'!B:F,5,0)</f>
        <v>202</v>
      </c>
      <c r="J220" s="203">
        <f>VLOOKUP(C220,'出荷数2307～2406total241008110618'!B:F,5,0)</f>
        <v>535</v>
      </c>
      <c r="K220" s="214">
        <f>VLOOKUP(C220,'出荷数2407-2506total250730101950'!B:F,5,0)</f>
        <v>533</v>
      </c>
      <c r="L220" s="203">
        <f>VLOOKUP(C:C,total260724105509!B:F,5,0)</f>
        <v>616</v>
      </c>
      <c r="M220" s="392"/>
      <c r="N220" s="8"/>
      <c r="O220" s="21">
        <f>L220/12*5</f>
        <v>256.66666666666669</v>
      </c>
      <c r="P220" s="21"/>
      <c r="Q220" s="44">
        <f>IFERROR(VLOOKUP(C220,在庫貼り付け!B:C,2,0),0)</f>
        <v>4383</v>
      </c>
      <c r="R220" s="44">
        <f>IFERROR(VLOOKUP(C220,入荷予定貼り付け!B:C,2,0),0)</f>
        <v>0</v>
      </c>
      <c r="S220" s="428"/>
      <c r="T220" s="45">
        <v>1000</v>
      </c>
      <c r="U220" s="44">
        <f>IFERROR(VLOOKUP(C220,確保貼り付け!N:O,2,0),0)</f>
        <v>200</v>
      </c>
      <c r="V220" s="44">
        <f>IFERROR(VLOOKUP(C220,確保貼り付け!J:L,3,0),0)</f>
        <v>0</v>
      </c>
      <c r="W220" s="439">
        <f t="shared" si="6"/>
        <v>800</v>
      </c>
      <c r="X220" s="45">
        <f t="shared" si="7"/>
        <v>800</v>
      </c>
      <c r="Y220" s="45">
        <f>SUM(Q220+R220+T220)-U220-T220</f>
        <v>4183</v>
      </c>
      <c r="Z220" s="45">
        <f>Y220-O220</f>
        <v>3926.3333333333335</v>
      </c>
      <c r="AA220" s="41">
        <f>L220/SUM(Q220)</f>
        <v>0.1405430070727812</v>
      </c>
      <c r="AB220" s="190"/>
      <c r="AC220" s="46"/>
      <c r="AD220" s="46"/>
      <c r="AF220" s="415">
        <f>SUM(Q220,AD220)/L220</f>
        <v>7.1152597402597406</v>
      </c>
    </row>
    <row r="221" spans="1:33">
      <c r="A221" s="29" t="s">
        <v>5208</v>
      </c>
      <c r="B221" s="31" t="s">
        <v>4</v>
      </c>
      <c r="C221" s="6" t="s">
        <v>290</v>
      </c>
      <c r="D221" s="20" t="s">
        <v>353</v>
      </c>
      <c r="E221" s="19"/>
      <c r="F221" s="19">
        <v>9500</v>
      </c>
      <c r="G221" s="21">
        <v>10728</v>
      </c>
      <c r="H221" s="21">
        <v>10697</v>
      </c>
      <c r="I221" s="8">
        <f>VLOOKUP(C221,'202310-202403出荷数total2403220951'!B:F,5,0)</f>
        <v>1681</v>
      </c>
      <c r="J221" s="203">
        <f>VLOOKUP(C221,'出荷数2307～2406total241008110618'!B:F,5,0)</f>
        <v>2982</v>
      </c>
      <c r="K221" s="214">
        <f>VLOOKUP(C221,'出荷数2407-2506total250730101950'!B:F,5,0)</f>
        <v>2981</v>
      </c>
      <c r="L221" s="203">
        <f>VLOOKUP(C:C,total260724105509!B:F,5,0)</f>
        <v>1082</v>
      </c>
      <c r="M221" s="392"/>
      <c r="N221" s="8"/>
      <c r="O221" s="21">
        <f>L221/12*5</f>
        <v>450.83333333333337</v>
      </c>
      <c r="P221" s="21"/>
      <c r="Q221" s="44">
        <f>IFERROR(VLOOKUP(C221,在庫貼り付け!B:C,2,0),0)</f>
        <v>5560</v>
      </c>
      <c r="R221" s="44">
        <f>IFERROR(VLOOKUP(C221,入荷予定貼り付け!B:C,2,0),0)</f>
        <v>0</v>
      </c>
      <c r="S221" s="428"/>
      <c r="T221" s="45">
        <v>300</v>
      </c>
      <c r="U221" s="44">
        <f>IFERROR(VLOOKUP(C221,確保貼り付け!N:O,2,0),0)</f>
        <v>250</v>
      </c>
      <c r="V221" s="44">
        <f>IFERROR(VLOOKUP(C221,確保貼り付け!J:L,3,0),0)</f>
        <v>0</v>
      </c>
      <c r="W221" s="439">
        <f t="shared" si="6"/>
        <v>50</v>
      </c>
      <c r="X221" s="45">
        <f t="shared" si="7"/>
        <v>50</v>
      </c>
      <c r="Y221" s="45">
        <f>SUM(Q221+R221+T221)-U221-T221</f>
        <v>5310</v>
      </c>
      <c r="Z221" s="45">
        <f>Y221-O221</f>
        <v>4859.166666666667</v>
      </c>
      <c r="AA221" s="41">
        <f>L221/SUM(Q221)</f>
        <v>0.19460431654676258</v>
      </c>
      <c r="AB221" s="190"/>
      <c r="AC221" s="46"/>
      <c r="AD221" s="46"/>
      <c r="AF221" s="415">
        <f>SUM(Q221,AD221)/L221</f>
        <v>5.1386321626617377</v>
      </c>
    </row>
    <row r="222" spans="1:33">
      <c r="A222" s="29" t="s">
        <v>5209</v>
      </c>
      <c r="B222" s="31" t="s">
        <v>4</v>
      </c>
      <c r="C222" s="17" t="s">
        <v>291</v>
      </c>
      <c r="D222" s="24" t="s">
        <v>292</v>
      </c>
      <c r="E222" s="23"/>
      <c r="F222" s="19">
        <v>12966</v>
      </c>
      <c r="G222" s="21">
        <v>14030</v>
      </c>
      <c r="H222" s="21">
        <v>8212</v>
      </c>
      <c r="I222" s="8">
        <f>VLOOKUP(C222,'202310-202403出荷数total2403220951'!B:F,5,0)</f>
        <v>3253</v>
      </c>
      <c r="J222" s="203">
        <f>VLOOKUP(C222,'出荷数2307～2406total241008110618'!B:F,5,0)</f>
        <v>8174</v>
      </c>
      <c r="K222" s="214">
        <f>VLOOKUP(C222,'出荷数2407-2506total250730101950'!B:F,5,0)</f>
        <v>2540</v>
      </c>
      <c r="L222" s="203">
        <f>VLOOKUP(C:C,total260724105509!B:F,5,0)</f>
        <v>1788</v>
      </c>
      <c r="M222" s="392"/>
      <c r="N222" s="8"/>
      <c r="O222" s="21">
        <f>L222/12*5</f>
        <v>745</v>
      </c>
      <c r="P222" s="21"/>
      <c r="Q222" s="44">
        <f>IFERROR(VLOOKUP(C222,在庫貼り付け!B:C,2,0),0)</f>
        <v>5707</v>
      </c>
      <c r="R222" s="44">
        <f>IFERROR(VLOOKUP(C222,入荷予定貼り付け!B:C,2,0),0)</f>
        <v>0</v>
      </c>
      <c r="S222" s="428"/>
      <c r="T222" s="45">
        <v>0</v>
      </c>
      <c r="U222" s="44">
        <f>IFERROR(VLOOKUP(C222,確保貼り付け!N:O,2,0),0)</f>
        <v>0</v>
      </c>
      <c r="V222" s="44">
        <f>IFERROR(VLOOKUP(C222,確保貼り付け!J:L,3,0),0)</f>
        <v>0</v>
      </c>
      <c r="W222" s="439">
        <f t="shared" si="6"/>
        <v>0</v>
      </c>
      <c r="X222" s="45">
        <f t="shared" si="7"/>
        <v>0</v>
      </c>
      <c r="Y222" s="45">
        <f>SUM(Q222+R222+T222)-U222-T222</f>
        <v>5707</v>
      </c>
      <c r="Z222" s="45">
        <f>Y222-O222</f>
        <v>4962</v>
      </c>
      <c r="AA222" s="41">
        <f>L222/SUM(Q222)</f>
        <v>0.31329945680742949</v>
      </c>
      <c r="AB222" s="190"/>
      <c r="AC222" s="46"/>
      <c r="AD222" s="46"/>
      <c r="AF222" s="415">
        <f>SUM(Q222,AD222)/L222</f>
        <v>3.191834451901566</v>
      </c>
    </row>
    <row r="223" spans="1:33">
      <c r="A223" s="29" t="s">
        <v>5210</v>
      </c>
      <c r="B223" s="31" t="s">
        <v>4</v>
      </c>
      <c r="C223" s="6" t="s">
        <v>293</v>
      </c>
      <c r="D223" s="20" t="s">
        <v>294</v>
      </c>
      <c r="E223" s="19"/>
      <c r="F223" s="19"/>
      <c r="G223" s="21">
        <v>5</v>
      </c>
      <c r="H223" s="21">
        <v>1</v>
      </c>
      <c r="I223" s="8">
        <f>VLOOKUP(C223,'202310-202403出荷数total2403220951'!B:F,5,0)</f>
        <v>2</v>
      </c>
      <c r="J223" s="203">
        <f>VLOOKUP(C223,'出荷数2307～2406total241008110618'!B:F,5,0)</f>
        <v>2</v>
      </c>
      <c r="K223" s="214">
        <f>VLOOKUP(C223,'出荷数2407-2506total250730101950'!B:F,5,0)</f>
        <v>100</v>
      </c>
      <c r="L223" s="203" t="e">
        <f>VLOOKUP(C:C,total260724105509!B:F,5,0)</f>
        <v>#N/A</v>
      </c>
      <c r="M223" s="392"/>
      <c r="N223" s="8"/>
      <c r="O223" s="21" t="e">
        <f>L223/12*5</f>
        <v>#N/A</v>
      </c>
      <c r="P223" s="21"/>
      <c r="Q223" s="44">
        <f>IFERROR(VLOOKUP(C223,在庫貼り付け!B:C,2,0),0)</f>
        <v>10</v>
      </c>
      <c r="R223" s="44">
        <f>IFERROR(VLOOKUP(C223,入荷予定貼り付け!B:C,2,0),0)</f>
        <v>0</v>
      </c>
      <c r="S223" s="428"/>
      <c r="T223" s="45">
        <v>0</v>
      </c>
      <c r="U223" s="44">
        <f>IFERROR(VLOOKUP(C223,確保貼り付け!N:O,2,0),0)</f>
        <v>0</v>
      </c>
      <c r="V223" s="44">
        <f>IFERROR(VLOOKUP(C223,確保貼り付け!J:L,3,0),0)</f>
        <v>0</v>
      </c>
      <c r="W223" s="439">
        <f t="shared" si="6"/>
        <v>0</v>
      </c>
      <c r="X223" s="45">
        <f t="shared" si="7"/>
        <v>0</v>
      </c>
      <c r="Y223" s="45">
        <f>SUM(Q223+R223+T223)-U223-T223</f>
        <v>10</v>
      </c>
      <c r="Z223" s="45" t="e">
        <f>Y223-O223</f>
        <v>#N/A</v>
      </c>
      <c r="AA223" s="41" t="e">
        <f>L223/SUM(Q223)</f>
        <v>#N/A</v>
      </c>
      <c r="AB223" s="190"/>
      <c r="AC223" s="46"/>
      <c r="AD223" s="46"/>
      <c r="AF223" s="415" t="e">
        <f>SUM(Q223,AD223)/L223</f>
        <v>#N/A</v>
      </c>
    </row>
    <row r="224" spans="1:33" s="402" customFormat="1">
      <c r="A224" s="29" t="s">
        <v>5211</v>
      </c>
      <c r="B224" s="407" t="s">
        <v>4</v>
      </c>
      <c r="C224" s="404" t="s">
        <v>338</v>
      </c>
      <c r="D224" s="405" t="s">
        <v>339</v>
      </c>
      <c r="E224" s="404"/>
      <c r="F224" s="395">
        <v>2286</v>
      </c>
      <c r="G224" s="397">
        <v>1421</v>
      </c>
      <c r="H224" s="397">
        <v>1951</v>
      </c>
      <c r="I224" s="397" t="e">
        <f>VLOOKUP(C224,'202310-202403出荷数total2403220951'!B:F,5,0)</f>
        <v>#N/A</v>
      </c>
      <c r="J224" s="397">
        <f>VLOOKUP(C224,'出荷数2307～2406total241008110618'!B:F,5,0)</f>
        <v>842</v>
      </c>
      <c r="K224" s="397">
        <f>VLOOKUP(C224,'出荷数2407-2506total250730101950'!B:F,5,0)</f>
        <v>2974</v>
      </c>
      <c r="L224" s="397">
        <f>VLOOKUP(C:C,total260724105509!B:F,5,0)</f>
        <v>2970</v>
      </c>
      <c r="M224" s="398"/>
      <c r="N224" s="397"/>
      <c r="O224" s="397">
        <f>L224/12*5</f>
        <v>1237.5</v>
      </c>
      <c r="P224" s="397"/>
      <c r="Q224" s="397">
        <f>IFERROR(VLOOKUP(C224,在庫貼り付け!B:C,2,0),0)</f>
        <v>0</v>
      </c>
      <c r="R224" s="397">
        <f>IFERROR(VLOOKUP(C224,入荷予定貼り付け!B:C,2,0),0)</f>
        <v>0</v>
      </c>
      <c r="S224" s="429"/>
      <c r="T224" s="399">
        <v>0</v>
      </c>
      <c r="U224" s="44">
        <f>IFERROR(VLOOKUP(C224,確保貼り付け!N:O,2,0),0)</f>
        <v>0</v>
      </c>
      <c r="V224" s="44">
        <f>IFERROR(VLOOKUP(C224,確保貼り付け!J:L,3,0),0)</f>
        <v>0</v>
      </c>
      <c r="W224" s="439">
        <f t="shared" si="6"/>
        <v>0</v>
      </c>
      <c r="X224" s="45">
        <f t="shared" si="7"/>
        <v>0</v>
      </c>
      <c r="Y224" s="45">
        <f>SUM(Q224+R224+T224)-U224-T224</f>
        <v>0</v>
      </c>
      <c r="Z224" s="399">
        <f>Y224-O224</f>
        <v>-1237.5</v>
      </c>
      <c r="AA224" s="400" t="e">
        <f>L224/SUM(Q224)</f>
        <v>#DIV/0!</v>
      </c>
      <c r="AB224" s="190"/>
      <c r="AC224" s="401"/>
      <c r="AD224" s="401"/>
      <c r="AE224" s="406"/>
      <c r="AF224" s="420">
        <f>SUM(Q224,AD224)/L224</f>
        <v>0</v>
      </c>
      <c r="AG224" s="406"/>
    </row>
    <row r="225" spans="1:33" s="200" customFormat="1">
      <c r="A225" s="29" t="s">
        <v>5212</v>
      </c>
      <c r="B225" s="212" t="s">
        <v>4</v>
      </c>
      <c r="C225" s="235" t="s">
        <v>340</v>
      </c>
      <c r="D225" s="236" t="s">
        <v>341</v>
      </c>
      <c r="E225" s="235" t="s">
        <v>342</v>
      </c>
      <c r="F225" s="194">
        <v>7185</v>
      </c>
      <c r="G225" s="196">
        <v>6168</v>
      </c>
      <c r="H225" s="196">
        <v>3961</v>
      </c>
      <c r="I225" s="196">
        <f>VLOOKUP(C225,'202310-202403出荷数total2403220951'!B:F,5,0)</f>
        <v>816</v>
      </c>
      <c r="J225" s="196">
        <f>VLOOKUP(C225,'出荷数2307～2406total241008110618'!B:F,5,0)</f>
        <v>2248</v>
      </c>
      <c r="K225" s="196">
        <f>VLOOKUP(C225,'出荷数2407-2506total250730101950'!B:F,5,0)</f>
        <v>1584</v>
      </c>
      <c r="L225" s="203">
        <f>VLOOKUP(C:C,total260724105509!B:F,5,0)</f>
        <v>770</v>
      </c>
      <c r="M225" s="392"/>
      <c r="N225" s="196"/>
      <c r="O225" s="196">
        <f>L225/12*5</f>
        <v>320.83333333333337</v>
      </c>
      <c r="P225" s="196"/>
      <c r="Q225" s="196">
        <f>IFERROR(VLOOKUP(C225,在庫貼り付け!B:C,2,0),0)</f>
        <v>529</v>
      </c>
      <c r="R225" s="196">
        <f>IFERROR(VLOOKUP(C225,入荷予定貼り付け!B:C,2,0),0)</f>
        <v>0</v>
      </c>
      <c r="S225" s="243"/>
      <c r="T225" s="197">
        <v>0</v>
      </c>
      <c r="U225" s="44">
        <f>IFERROR(VLOOKUP(C225,確保貼り付け!N:O,2,0),0)</f>
        <v>0</v>
      </c>
      <c r="V225" s="44">
        <f>IFERROR(VLOOKUP(C225,確保貼り付け!J:L,3,0),0)</f>
        <v>0</v>
      </c>
      <c r="W225" s="439">
        <f t="shared" si="6"/>
        <v>0</v>
      </c>
      <c r="X225" s="45">
        <f t="shared" si="7"/>
        <v>0</v>
      </c>
      <c r="Y225" s="45">
        <f>SUM(Q225+R225+T225)-U225-T225</f>
        <v>529</v>
      </c>
      <c r="Z225" s="197">
        <f>Y225-O225</f>
        <v>208.16666666666663</v>
      </c>
      <c r="AA225" s="198">
        <f>L225/SUM(Q225)</f>
        <v>1.4555765595463137</v>
      </c>
      <c r="AB225" s="190"/>
      <c r="AC225" s="199"/>
      <c r="AD225" s="199"/>
      <c r="AE225" s="201"/>
      <c r="AF225" s="419">
        <f>SUM(Q225,AD225)/L225</f>
        <v>0.68701298701298696</v>
      </c>
      <c r="AG225" s="201"/>
    </row>
    <row r="226" spans="1:33">
      <c r="A226" s="29" t="s">
        <v>5213</v>
      </c>
      <c r="B226" s="31" t="s">
        <v>4</v>
      </c>
      <c r="C226" s="17" t="s">
        <v>344</v>
      </c>
      <c r="D226" s="24" t="s">
        <v>345</v>
      </c>
      <c r="E226" s="23"/>
      <c r="F226" s="19">
        <v>7385</v>
      </c>
      <c r="G226" s="21">
        <v>6339</v>
      </c>
      <c r="H226" s="21">
        <v>6574</v>
      </c>
      <c r="I226" s="8">
        <f>VLOOKUP(C226,'202310-202403出荷数total2403220951'!B:F,5,0)</f>
        <v>3247</v>
      </c>
      <c r="J226" s="203">
        <f>VLOOKUP(C226,'出荷数2307～2406total241008110618'!B:F,5,0)</f>
        <v>7174</v>
      </c>
      <c r="K226" s="214">
        <f>VLOOKUP(C226,'出荷数2407-2506total250730101950'!B:F,5,0)</f>
        <v>7562</v>
      </c>
      <c r="L226" s="203">
        <f>VLOOKUP(C:C,total260724105509!B:F,5,0)</f>
        <v>8258</v>
      </c>
      <c r="M226" s="392"/>
      <c r="N226" s="211">
        <v>4000</v>
      </c>
      <c r="O226" s="211">
        <v>4000</v>
      </c>
      <c r="P226" s="211"/>
      <c r="Q226" s="44">
        <f>IFERROR(VLOOKUP(C226,在庫貼り付け!B:C,2,0),0)</f>
        <v>2471</v>
      </c>
      <c r="R226" s="44">
        <f>IFERROR(VLOOKUP(C226,入荷予定貼り付け!B:C,2,0),0)</f>
        <v>3000</v>
      </c>
      <c r="S226" s="428"/>
      <c r="T226" s="45">
        <v>0</v>
      </c>
      <c r="U226" s="44">
        <f>IFERROR(VLOOKUP(C226,確保貼り付け!N:O,2,0),0)</f>
        <v>244</v>
      </c>
      <c r="V226" s="44">
        <f>IFERROR(VLOOKUP(C226,確保貼り付け!J:L,3,0),0)</f>
        <v>0</v>
      </c>
      <c r="W226" s="439">
        <f t="shared" si="6"/>
        <v>-244</v>
      </c>
      <c r="X226" s="45">
        <f t="shared" si="7"/>
        <v>-244</v>
      </c>
      <c r="Y226" s="45">
        <f>SUM(Q226+R226+T226)-U226-T226</f>
        <v>5227</v>
      </c>
      <c r="Z226" s="45">
        <f>Y226-O226</f>
        <v>1227</v>
      </c>
      <c r="AA226" s="41">
        <f>L226/SUM(Q226)</f>
        <v>3.3419668150546338</v>
      </c>
      <c r="AB226" s="190"/>
      <c r="AC226" s="46"/>
      <c r="AD226" s="46"/>
      <c r="AF226" s="415">
        <f>SUM(Q226,AD226)/L226</f>
        <v>0.29922499394526519</v>
      </c>
    </row>
    <row r="227" spans="1:33">
      <c r="A227" s="29" t="s">
        <v>5214</v>
      </c>
      <c r="B227" s="31" t="s">
        <v>4</v>
      </c>
      <c r="C227" s="49" t="s">
        <v>3770</v>
      </c>
      <c r="D227" s="24" t="s">
        <v>3783</v>
      </c>
      <c r="E227" s="50"/>
      <c r="F227" s="50">
        <v>0</v>
      </c>
      <c r="G227" s="8">
        <v>0</v>
      </c>
      <c r="H227" s="8">
        <v>0</v>
      </c>
      <c r="I227" s="8" t="e">
        <f>VLOOKUP(C227,'202310-202403出荷数total2403220951'!B:F,5,0)</f>
        <v>#N/A</v>
      </c>
      <c r="J227" s="203" t="e">
        <f>VLOOKUP(C227,'出荷数2307～2406total241008110618'!B:F,5,0)</f>
        <v>#N/A</v>
      </c>
      <c r="K227" s="214">
        <f>VLOOKUP(C227,'出荷数2407-2506total250730101950'!B:F,5,0)</f>
        <v>2754</v>
      </c>
      <c r="L227" s="203">
        <f>VLOOKUP(C:C,total260724105509!B:F,5,0)</f>
        <v>1686</v>
      </c>
      <c r="M227" s="392"/>
      <c r="N227" s="211">
        <v>1000</v>
      </c>
      <c r="O227" s="211">
        <v>1000</v>
      </c>
      <c r="P227" s="211"/>
      <c r="Q227" s="44">
        <f>IFERROR(VLOOKUP(C227,在庫貼り付け!B:C,2,0),0)</f>
        <v>2879</v>
      </c>
      <c r="R227" s="44">
        <f>IFERROR(VLOOKUP(C227,入荷予定貼り付け!B:C,2,0),0)</f>
        <v>3000</v>
      </c>
      <c r="S227" s="428"/>
      <c r="T227" s="45">
        <v>1870</v>
      </c>
      <c r="U227" s="44">
        <f>IFERROR(VLOOKUP(C227,確保貼り付け!N:O,2,0),0)</f>
        <v>2930</v>
      </c>
      <c r="V227" s="44">
        <f>IFERROR(VLOOKUP(C227,確保貼り付け!J:L,3,0),0)</f>
        <v>70</v>
      </c>
      <c r="W227" s="439">
        <f t="shared" si="6"/>
        <v>-1130</v>
      </c>
      <c r="X227" s="45">
        <f t="shared" si="7"/>
        <v>-1130</v>
      </c>
      <c r="Y227" s="45">
        <f>SUM(Q227+R227+T227)-U227-T227</f>
        <v>2949</v>
      </c>
      <c r="Z227" s="45">
        <f>Y227-O227</f>
        <v>1949</v>
      </c>
      <c r="AA227" s="41">
        <f>L227/SUM(Q227)</f>
        <v>0.58562000694685656</v>
      </c>
      <c r="AB227" s="190"/>
      <c r="AC227" s="46"/>
      <c r="AD227" s="46"/>
      <c r="AF227" s="415">
        <f>SUM(Q227,AD227)/L227</f>
        <v>1.7075919335705814</v>
      </c>
    </row>
    <row r="228" spans="1:33">
      <c r="A228" s="29" t="s">
        <v>5216</v>
      </c>
      <c r="B228" s="31" t="s">
        <v>4</v>
      </c>
      <c r="C228" s="17" t="s">
        <v>715</v>
      </c>
      <c r="D228" s="24" t="s">
        <v>716</v>
      </c>
      <c r="E228" s="23"/>
      <c r="F228" s="19">
        <v>0</v>
      </c>
      <c r="G228" s="21">
        <v>0</v>
      </c>
      <c r="H228" s="21">
        <v>1956</v>
      </c>
      <c r="I228" s="8">
        <f>VLOOKUP(C228,'202310-202403出荷数total2403220951'!B:F,5,0)</f>
        <v>512</v>
      </c>
      <c r="J228" s="203">
        <f>VLOOKUP(C228,'出荷数2307～2406total241008110618'!B:F,5,0)</f>
        <v>1043</v>
      </c>
      <c r="K228" s="214">
        <f>VLOOKUP(C228,'出荷数2407-2506total250730101950'!B:F,5,0)</f>
        <v>1417</v>
      </c>
      <c r="L228" s="203">
        <f>VLOOKUP(C:C,total260724105509!B:F,5,0)</f>
        <v>1549</v>
      </c>
      <c r="M228" s="392"/>
      <c r="N228" s="8"/>
      <c r="O228" s="21">
        <f>L228/12*5</f>
        <v>645.41666666666674</v>
      </c>
      <c r="P228" s="21"/>
      <c r="Q228" s="44">
        <f>IFERROR(VLOOKUP(C228,在庫貼り付け!B:C,2,0),0)</f>
        <v>3373</v>
      </c>
      <c r="R228" s="44">
        <f>IFERROR(VLOOKUP(C228,入荷予定貼り付け!B:C,2,0),0)</f>
        <v>0</v>
      </c>
      <c r="S228" s="428"/>
      <c r="T228" s="45">
        <v>0</v>
      </c>
      <c r="U228" s="44">
        <f>IFERROR(VLOOKUP(C228,確保貼り付け!N:O,2,0),0)</f>
        <v>0</v>
      </c>
      <c r="V228" s="44">
        <f>IFERROR(VLOOKUP(C228,確保貼り付け!J:L,3,0),0)</f>
        <v>0</v>
      </c>
      <c r="W228" s="439">
        <f t="shared" si="6"/>
        <v>0</v>
      </c>
      <c r="X228" s="45">
        <f t="shared" si="7"/>
        <v>0</v>
      </c>
      <c r="Y228" s="45">
        <f>SUM(Q228+R228+T228)-U228-T228</f>
        <v>3373</v>
      </c>
      <c r="Z228" s="45">
        <f>Y228-O228</f>
        <v>2727.583333333333</v>
      </c>
      <c r="AA228" s="41">
        <f>L228/SUM(Q228)</f>
        <v>0.45923510228283426</v>
      </c>
      <c r="AB228" s="190"/>
      <c r="AC228" s="46"/>
      <c r="AD228" s="46"/>
      <c r="AF228" s="415">
        <f>SUM(Q228,AD228)/L228</f>
        <v>2.1775338928340866</v>
      </c>
    </row>
    <row r="229" spans="1:33">
      <c r="A229" s="29" t="s">
        <v>5217</v>
      </c>
      <c r="B229" s="31" t="s">
        <v>4</v>
      </c>
      <c r="C229" s="17" t="s">
        <v>295</v>
      </c>
      <c r="D229" s="24" t="s">
        <v>296</v>
      </c>
      <c r="E229" s="23"/>
      <c r="F229" s="19">
        <v>3128</v>
      </c>
      <c r="G229" s="21">
        <v>4154</v>
      </c>
      <c r="H229" s="21">
        <v>2497</v>
      </c>
      <c r="I229" s="8">
        <f>VLOOKUP(C229,'202310-202403出荷数total2403220951'!B:F,5,0)</f>
        <v>1204</v>
      </c>
      <c r="J229" s="203">
        <f>VLOOKUP(C229,'出荷数2307～2406total241008110618'!B:F,5,0)</f>
        <v>2123</v>
      </c>
      <c r="K229" s="214">
        <f>VLOOKUP(C229,'出荷数2407-2506total250730101950'!B:F,5,0)</f>
        <v>2367</v>
      </c>
      <c r="L229" s="203">
        <f>VLOOKUP(C:C,total260724105509!B:F,5,0)</f>
        <v>1965</v>
      </c>
      <c r="M229" s="392"/>
      <c r="N229" s="8"/>
      <c r="O229" s="21">
        <f>L229/12*5</f>
        <v>818.75</v>
      </c>
      <c r="P229" s="21"/>
      <c r="Q229" s="44">
        <f>IFERROR(VLOOKUP(C229,在庫貼り付け!B:C,2,0),0)</f>
        <v>2886</v>
      </c>
      <c r="R229" s="44">
        <f>IFERROR(VLOOKUP(C229,入荷予定貼り付け!B:C,2,0),0)</f>
        <v>0</v>
      </c>
      <c r="S229" s="428"/>
      <c r="T229" s="45">
        <v>0</v>
      </c>
      <c r="U229" s="44">
        <f>IFERROR(VLOOKUP(C229,確保貼り付け!N:O,2,0),0)</f>
        <v>0</v>
      </c>
      <c r="V229" s="44">
        <f>IFERROR(VLOOKUP(C229,確保貼り付け!J:L,3,0),0)</f>
        <v>0</v>
      </c>
      <c r="W229" s="439">
        <f t="shared" si="6"/>
        <v>0</v>
      </c>
      <c r="X229" s="45">
        <f t="shared" si="7"/>
        <v>0</v>
      </c>
      <c r="Y229" s="45">
        <f>SUM(Q229+R229+T229)-U229-T229</f>
        <v>2886</v>
      </c>
      <c r="Z229" s="45">
        <f>Y229-O229</f>
        <v>2067.25</v>
      </c>
      <c r="AA229" s="41">
        <f>L229/SUM(Q229)</f>
        <v>0.68087318087318083</v>
      </c>
      <c r="AB229" s="190"/>
      <c r="AC229" s="46"/>
      <c r="AD229" s="46"/>
      <c r="AF229" s="415">
        <f>SUM(Q229,AD229)/L229</f>
        <v>1.4687022900763358</v>
      </c>
    </row>
    <row r="230" spans="1:33" s="402" customFormat="1">
      <c r="A230" s="29" t="s">
        <v>5218</v>
      </c>
      <c r="B230" s="407" t="s">
        <v>4</v>
      </c>
      <c r="C230" s="404" t="s">
        <v>349</v>
      </c>
      <c r="D230" s="405" t="s">
        <v>350</v>
      </c>
      <c r="E230" s="404"/>
      <c r="F230" s="395">
        <v>807</v>
      </c>
      <c r="G230" s="397">
        <v>965</v>
      </c>
      <c r="H230" s="397">
        <v>878</v>
      </c>
      <c r="I230" s="397">
        <f>VLOOKUP(C230,'202310-202403出荷数total2403220951'!B:F,5,0)</f>
        <v>264</v>
      </c>
      <c r="J230" s="397">
        <f>VLOOKUP(C230,'出荷数2307～2406total241008110618'!B:F,5,0)</f>
        <v>486</v>
      </c>
      <c r="K230" s="397">
        <f>VLOOKUP(C230,'出荷数2407-2506total250730101950'!B:F,5,0)</f>
        <v>678</v>
      </c>
      <c r="L230" s="397" t="e">
        <f>VLOOKUP(C:C,total260724105509!B:F,5,0)</f>
        <v>#N/A</v>
      </c>
      <c r="M230" s="398"/>
      <c r="N230" s="397"/>
      <c r="O230" s="397" t="e">
        <f>L230/12*5</f>
        <v>#N/A</v>
      </c>
      <c r="P230" s="397"/>
      <c r="Q230" s="397">
        <f>IFERROR(VLOOKUP(C230,在庫貼り付け!B:C,2,0),0)</f>
        <v>0</v>
      </c>
      <c r="R230" s="397">
        <f>IFERROR(VLOOKUP(C230,入荷予定貼り付け!B:C,2,0),0)</f>
        <v>0</v>
      </c>
      <c r="S230" s="429"/>
      <c r="T230" s="399">
        <v>0</v>
      </c>
      <c r="U230" s="44">
        <f>IFERROR(VLOOKUP(C230,確保貼り付け!N:O,2,0),0)</f>
        <v>0</v>
      </c>
      <c r="V230" s="44">
        <f>IFERROR(VLOOKUP(C230,確保貼り付け!J:L,3,0),0)</f>
        <v>0</v>
      </c>
      <c r="W230" s="439">
        <f t="shared" si="6"/>
        <v>0</v>
      </c>
      <c r="X230" s="45">
        <f t="shared" si="7"/>
        <v>0</v>
      </c>
      <c r="Y230" s="45">
        <f>SUM(Q230+R230+T230)-U230-T230</f>
        <v>0</v>
      </c>
      <c r="Z230" s="399" t="e">
        <f>Y230-O230</f>
        <v>#N/A</v>
      </c>
      <c r="AA230" s="400" t="e">
        <f>L230/SUM(Q230)</f>
        <v>#N/A</v>
      </c>
      <c r="AB230" s="190"/>
      <c r="AC230" s="401"/>
      <c r="AD230" s="401"/>
      <c r="AE230" s="406"/>
      <c r="AF230" s="420" t="e">
        <f>SUM(Q230,AD230)/L230</f>
        <v>#N/A</v>
      </c>
      <c r="AG230" s="406"/>
    </row>
    <row r="231" spans="1:33" ht="19.149999999999999" customHeight="1">
      <c r="A231" s="29" t="s">
        <v>5219</v>
      </c>
      <c r="B231" s="164" t="s">
        <v>4</v>
      </c>
      <c r="C231" s="165" t="s">
        <v>2882</v>
      </c>
      <c r="D231" s="242" t="s">
        <v>359</v>
      </c>
      <c r="E231" s="181"/>
      <c r="F231" s="183">
        <v>3004</v>
      </c>
      <c r="G231" s="184">
        <v>2368</v>
      </c>
      <c r="H231" s="21">
        <v>2446</v>
      </c>
      <c r="I231" s="8">
        <f>VLOOKUP(C231,'202310-202403出荷数total2403220951'!B:F,5,0)</f>
        <v>1141</v>
      </c>
      <c r="J231" s="203">
        <f>VLOOKUP(C231,'出荷数2307～2406total241008110618'!B:F,5,0)</f>
        <v>2240</v>
      </c>
      <c r="K231" s="214">
        <f>VLOOKUP(C231,'出荷数2407-2506total250730101950'!B:F,5,0)</f>
        <v>2295</v>
      </c>
      <c r="L231" s="203">
        <f>VLOOKUP(C:C,total260724105509!B:F,5,0)</f>
        <v>2544</v>
      </c>
      <c r="M231" s="392"/>
      <c r="N231" s="8"/>
      <c r="O231" s="21">
        <f>L231/12*5</f>
        <v>1060</v>
      </c>
      <c r="P231" s="159"/>
      <c r="Q231" s="160">
        <f>IFERROR(VLOOKUP(C231,在庫貼り付け!B:C,2,0),0)</f>
        <v>491</v>
      </c>
      <c r="R231" s="44">
        <f>IFERROR(VLOOKUP(C231,入荷予定貼り付け!B:C,2,0),0)</f>
        <v>0</v>
      </c>
      <c r="S231" s="433"/>
      <c r="T231" s="161">
        <v>0</v>
      </c>
      <c r="U231" s="44">
        <f>IFERROR(VLOOKUP(C231,確保貼り付け!N:O,2,0),0)</f>
        <v>120</v>
      </c>
      <c r="V231" s="44">
        <f>IFERROR(VLOOKUP(C231,確保貼り付け!J:L,3,0),0)</f>
        <v>0</v>
      </c>
      <c r="W231" s="439">
        <f t="shared" si="6"/>
        <v>-120</v>
      </c>
      <c r="X231" s="45">
        <f t="shared" si="7"/>
        <v>-120</v>
      </c>
      <c r="Y231" s="45">
        <f>SUM(Q231+R231+T231)-U231-T231</f>
        <v>371</v>
      </c>
      <c r="Z231" s="45">
        <f>Y231-O231</f>
        <v>-689</v>
      </c>
      <c r="AA231" s="162">
        <f>L231/SUM(Q231)</f>
        <v>5.1812627291242359</v>
      </c>
      <c r="AB231" s="412"/>
      <c r="AC231" s="163"/>
      <c r="AD231" s="163"/>
      <c r="AF231" s="415">
        <f>SUM(Q231,AD231)/L231</f>
        <v>0.19300314465408805</v>
      </c>
    </row>
    <row r="232" spans="1:33" s="9" customFormat="1">
      <c r="A232" s="29" t="s">
        <v>5220</v>
      </c>
      <c r="B232" s="193" t="s">
        <v>4</v>
      </c>
      <c r="C232" s="243" t="s">
        <v>1315</v>
      </c>
      <c r="D232" s="243" t="s">
        <v>1318</v>
      </c>
      <c r="E232" s="185"/>
      <c r="F232" s="185"/>
      <c r="G232" s="185"/>
      <c r="H232" s="21">
        <v>128</v>
      </c>
      <c r="I232" s="8">
        <f>VLOOKUP(C232,'202310-202403出荷数total2403220951'!B:F,5,0)</f>
        <v>43</v>
      </c>
      <c r="J232" s="203">
        <f>VLOOKUP(C232,'出荷数2307～2406total241008110618'!B:F,5,0)</f>
        <v>110</v>
      </c>
      <c r="K232" s="214">
        <f>VLOOKUP(C232,'出荷数2407-2506total250730101950'!B:F,5,0)</f>
        <v>140</v>
      </c>
      <c r="L232" s="203">
        <f>VLOOKUP(C:C,total260724105509!B:F,5,0)</f>
        <v>166</v>
      </c>
      <c r="M232" s="392"/>
      <c r="N232" s="8"/>
      <c r="O232" s="21">
        <f>L232/12*5</f>
        <v>69.166666666666671</v>
      </c>
      <c r="P232" s="21"/>
      <c r="Q232" s="44">
        <f>IFERROR(VLOOKUP(C232,在庫貼り付け!B:C,2,0),0)</f>
        <v>148</v>
      </c>
      <c r="R232" s="44">
        <f>IFERROR(VLOOKUP(C232,入荷予定貼り付け!B:C,2,0),0)</f>
        <v>0</v>
      </c>
      <c r="S232" s="428"/>
      <c r="T232" s="45">
        <v>0</v>
      </c>
      <c r="U232" s="44">
        <f>IFERROR(VLOOKUP(C232,確保貼り付け!N:O,2,0),0)</f>
        <v>0</v>
      </c>
      <c r="V232" s="44">
        <f>IFERROR(VLOOKUP(C232,確保貼り付け!J:L,3,0),0)</f>
        <v>0</v>
      </c>
      <c r="W232" s="439">
        <f t="shared" si="6"/>
        <v>0</v>
      </c>
      <c r="X232" s="45">
        <f t="shared" si="7"/>
        <v>0</v>
      </c>
      <c r="Y232" s="45">
        <f>SUM(Q232+R232+T232)-U232-T232</f>
        <v>148</v>
      </c>
      <c r="Z232" s="45">
        <f>Y232-O232</f>
        <v>78.833333333333329</v>
      </c>
      <c r="AA232" s="41">
        <f>L232/SUM(Q232)</f>
        <v>1.1216216216216217</v>
      </c>
      <c r="AC232" s="13"/>
      <c r="AD232" s="13"/>
      <c r="AE232" s="143"/>
      <c r="AF232" s="425">
        <f>SUM(Q232,AD232)/L232</f>
        <v>0.89156626506024095</v>
      </c>
      <c r="AG232" s="143"/>
    </row>
    <row r="233" spans="1:33" s="9" customFormat="1">
      <c r="A233" s="29" t="s">
        <v>5221</v>
      </c>
      <c r="B233" s="145" t="s">
        <v>4</v>
      </c>
      <c r="C233" s="185" t="s">
        <v>1316</v>
      </c>
      <c r="D233" s="186" t="s">
        <v>1318</v>
      </c>
      <c r="E233" s="187"/>
      <c r="F233" s="187"/>
      <c r="G233" s="227"/>
      <c r="H233" s="227">
        <v>36</v>
      </c>
      <c r="I233" s="8">
        <f>VLOOKUP(C233,'202310-202403出荷数total2403220951'!B:F,5,0)</f>
        <v>152</v>
      </c>
      <c r="J233" s="227">
        <f>VLOOKUP(C233,'出荷数2307～2406total241008110618'!B:F,5,0)</f>
        <v>193</v>
      </c>
      <c r="K233" s="227">
        <f>VLOOKUP(C233,'出荷数2407-2506total250730101950'!B:F,5,0)</f>
        <v>245</v>
      </c>
      <c r="L233" s="227">
        <f>VLOOKUP(C:C,total260724105509!B:F,5,0)</f>
        <v>234</v>
      </c>
      <c r="M233" s="392"/>
      <c r="N233" s="8"/>
      <c r="O233" s="227">
        <f>L233/12*5</f>
        <v>97.5</v>
      </c>
      <c r="P233" s="227"/>
      <c r="Q233" s="227">
        <f>IFERROR(VLOOKUP(C233,在庫貼り付け!B:C,2,0),0)</f>
        <v>341</v>
      </c>
      <c r="R233" s="227">
        <f>IFERROR(VLOOKUP(C233,入荷予定貼り付け!B:C,2,0),0)</f>
        <v>0</v>
      </c>
      <c r="S233" s="298"/>
      <c r="T233" s="228">
        <v>0</v>
      </c>
      <c r="U233" s="227">
        <f>IFERROR(VLOOKUP(C233,確保貼り付け!N:O,2,0),0)</f>
        <v>0</v>
      </c>
      <c r="V233" s="227">
        <f>IFERROR(VLOOKUP(C233,確保貼り付け!J:L,3,0),0)</f>
        <v>0</v>
      </c>
      <c r="W233" s="446">
        <f t="shared" si="6"/>
        <v>0</v>
      </c>
      <c r="X233" s="45">
        <f t="shared" si="7"/>
        <v>0</v>
      </c>
      <c r="Y233" s="228">
        <f>SUM(Q233+R233+T233)-U233-T233</f>
        <v>341</v>
      </c>
      <c r="Z233" s="228">
        <f>Y233-O233</f>
        <v>243.5</v>
      </c>
      <c r="AA233" s="229">
        <f>L233/SUM(Q233)</f>
        <v>0.6862170087976539</v>
      </c>
      <c r="AB233" s="298"/>
      <c r="AC233" s="298"/>
      <c r="AD233" s="298"/>
      <c r="AE233" s="143"/>
      <c r="AF233" s="425">
        <f>SUM(Q233,AD233)/L233</f>
        <v>1.4572649572649572</v>
      </c>
      <c r="AG233" s="143"/>
    </row>
    <row r="234" spans="1:33" s="9" customFormat="1">
      <c r="A234" s="29" t="s">
        <v>5222</v>
      </c>
      <c r="B234" s="145" t="s">
        <v>4</v>
      </c>
      <c r="C234" s="186" t="s">
        <v>1317</v>
      </c>
      <c r="D234" s="186" t="s">
        <v>1318</v>
      </c>
      <c r="E234" s="187"/>
      <c r="F234" s="187"/>
      <c r="G234" s="227"/>
      <c r="H234" s="227">
        <v>890</v>
      </c>
      <c r="I234" s="8">
        <f>VLOOKUP(C234,'202310-202403出荷数total2403220951'!B:F,5,0)</f>
        <v>323</v>
      </c>
      <c r="J234" s="227">
        <f>VLOOKUP(C234,'出荷数2307～2406total241008110618'!B:F,5,0)</f>
        <v>642</v>
      </c>
      <c r="K234" s="227">
        <f>VLOOKUP(C234,'出荷数2407-2506total250730101950'!B:F,5,0)</f>
        <v>519</v>
      </c>
      <c r="L234" s="227">
        <f>VLOOKUP(C:C,total260724105509!B:F,5,0)</f>
        <v>341</v>
      </c>
      <c r="M234" s="392"/>
      <c r="N234" s="8"/>
      <c r="O234" s="227">
        <f>L234/12*5</f>
        <v>142.08333333333334</v>
      </c>
      <c r="P234" s="227"/>
      <c r="Q234" s="227">
        <f>IFERROR(VLOOKUP(C234,在庫貼り付け!B:C,2,0),0)</f>
        <v>429</v>
      </c>
      <c r="R234" s="227">
        <f>IFERROR(VLOOKUP(C234,入荷予定貼り付け!B:C,2,0),0)</f>
        <v>0</v>
      </c>
      <c r="S234" s="298"/>
      <c r="T234" s="228">
        <v>0</v>
      </c>
      <c r="U234" s="227">
        <f>IFERROR(VLOOKUP(C234,確保貼り付け!N:O,2,0),0)</f>
        <v>0</v>
      </c>
      <c r="V234" s="227">
        <f>IFERROR(VLOOKUP(C234,確保貼り付け!J:L,3,0),0)</f>
        <v>0</v>
      </c>
      <c r="W234" s="446">
        <f t="shared" si="6"/>
        <v>0</v>
      </c>
      <c r="X234" s="45">
        <f t="shared" si="7"/>
        <v>0</v>
      </c>
      <c r="Y234" s="228">
        <f>SUM(Q234+R234+T234)-U234-T234</f>
        <v>429</v>
      </c>
      <c r="Z234" s="228">
        <f>Y234-O234</f>
        <v>286.91666666666663</v>
      </c>
      <c r="AA234" s="229">
        <f>L234/SUM(Q234)</f>
        <v>0.79487179487179482</v>
      </c>
      <c r="AB234" s="298"/>
      <c r="AC234" s="298"/>
      <c r="AD234" s="298"/>
      <c r="AE234" s="143"/>
      <c r="AF234" s="425">
        <f>SUM(Q234,AD234)/L234</f>
        <v>1.2580645161290323</v>
      </c>
      <c r="AG234" s="143"/>
    </row>
    <row r="235" spans="1:33">
      <c r="A235" s="29" t="s">
        <v>5225</v>
      </c>
      <c r="B235" s="30" t="s">
        <v>4</v>
      </c>
      <c r="C235" s="49" t="s">
        <v>2961</v>
      </c>
      <c r="D235" s="49" t="s">
        <v>2963</v>
      </c>
      <c r="E235" s="50"/>
      <c r="F235" s="50"/>
      <c r="G235" s="8"/>
      <c r="H235" s="21">
        <v>0</v>
      </c>
      <c r="I235" s="8">
        <f>VLOOKUP(C235,'202310-202403出荷数total2403220951'!B:F,5,0)</f>
        <v>247</v>
      </c>
      <c r="J235" s="203">
        <f>VLOOKUP(C235,'出荷数2307～2406total241008110618'!B:F,5,0)</f>
        <v>1941</v>
      </c>
      <c r="K235" s="214">
        <f>VLOOKUP(C235,'出荷数2407-2506total250730101950'!B:F,5,0)</f>
        <v>1898</v>
      </c>
      <c r="L235" s="203">
        <f>VLOOKUP(C:C,total260724105509!B:F,5,0)</f>
        <v>806</v>
      </c>
      <c r="M235" s="392"/>
      <c r="N235" s="211">
        <v>2000</v>
      </c>
      <c r="O235" s="8">
        <f>L235/12*5</f>
        <v>335.83333333333337</v>
      </c>
      <c r="P235" s="8"/>
      <c r="Q235" s="44">
        <f>IFERROR(VLOOKUP(C235,在庫貼り付け!B:C,2,0),0)</f>
        <v>3005</v>
      </c>
      <c r="R235" s="44">
        <f>IFERROR(VLOOKUP(C235,入荷予定貼り付け!B:C,2,0),0)</f>
        <v>0</v>
      </c>
      <c r="S235" s="428"/>
      <c r="T235" s="45">
        <v>505</v>
      </c>
      <c r="U235" s="44">
        <f>IFERROR(VLOOKUP(C235,確保貼り付け!N:O,2,0),0)</f>
        <v>500</v>
      </c>
      <c r="V235" s="44">
        <f>IFERROR(VLOOKUP(C235,確保貼り付け!J:L,3,0),0)</f>
        <v>0</v>
      </c>
      <c r="W235" s="439">
        <f t="shared" si="6"/>
        <v>5</v>
      </c>
      <c r="X235" s="45">
        <f t="shared" si="7"/>
        <v>5</v>
      </c>
      <c r="Y235" s="45">
        <f>SUM(Q235+R235+T235)-U235-T235</f>
        <v>2505</v>
      </c>
      <c r="Z235" s="45">
        <f>Y235-O235</f>
        <v>2169.1666666666665</v>
      </c>
      <c r="AA235" s="41">
        <f>L235/SUM(Q235)</f>
        <v>0.26821963394342763</v>
      </c>
      <c r="AB235" s="9"/>
      <c r="AC235" s="13"/>
      <c r="AD235" s="13"/>
      <c r="AF235" s="415">
        <f>SUM(Q235,AD235)/L235</f>
        <v>3.7282878411910669</v>
      </c>
    </row>
    <row r="236" spans="1:33">
      <c r="A236" s="29" t="s">
        <v>5226</v>
      </c>
      <c r="B236" s="30" t="s">
        <v>4</v>
      </c>
      <c r="C236" s="49" t="s">
        <v>3916</v>
      </c>
      <c r="D236" s="49" t="s">
        <v>2963</v>
      </c>
      <c r="E236" s="50"/>
      <c r="F236" s="50"/>
      <c r="G236" s="8"/>
      <c r="H236" s="21"/>
      <c r="I236" s="8"/>
      <c r="J236" s="203">
        <f>VLOOKUP(C236,'出荷数2307～2406total241008110618'!B:F,5,0)</f>
        <v>288</v>
      </c>
      <c r="K236" s="214">
        <f>VLOOKUP(C236,'出荷数2407-2506total250730101950'!B:F,5,0)</f>
        <v>1753</v>
      </c>
      <c r="L236" s="203">
        <f>VLOOKUP(C:C,total260724105509!B:F,5,0)</f>
        <v>186</v>
      </c>
      <c r="M236" s="392"/>
      <c r="N236" s="8"/>
      <c r="O236" s="21">
        <f>L236/12*5</f>
        <v>77.5</v>
      </c>
      <c r="P236" s="21"/>
      <c r="Q236" s="44">
        <f>IFERROR(VLOOKUP(C236,在庫貼り付け!B:C,2,0),0)</f>
        <v>697</v>
      </c>
      <c r="R236" s="44">
        <f>IFERROR(VLOOKUP(C236,入荷予定貼り付け!B:C,2,0),0)</f>
        <v>0</v>
      </c>
      <c r="S236" s="428"/>
      <c r="T236" s="45">
        <v>0</v>
      </c>
      <c r="U236" s="44">
        <f>IFERROR(VLOOKUP(C236,確保貼り付け!N:O,2,0),0)</f>
        <v>0</v>
      </c>
      <c r="V236" s="44">
        <f>IFERROR(VLOOKUP(C236,確保貼り付け!J:L,3,0),0)</f>
        <v>0</v>
      </c>
      <c r="W236" s="439">
        <f t="shared" si="6"/>
        <v>0</v>
      </c>
      <c r="X236" s="45">
        <f t="shared" si="7"/>
        <v>0</v>
      </c>
      <c r="Y236" s="45">
        <f>SUM(Q236+R236+T236)-U236-T236</f>
        <v>697</v>
      </c>
      <c r="Z236" s="45">
        <f>Y236-O236</f>
        <v>619.5</v>
      </c>
      <c r="AA236" s="41">
        <f>L236/SUM(Q236)</f>
        <v>0.26685796269727402</v>
      </c>
      <c r="AB236" s="9"/>
      <c r="AC236" s="13"/>
      <c r="AD236" s="13"/>
      <c r="AF236" s="415">
        <f>SUM(Q236,AD236)/L236</f>
        <v>3.747311827956989</v>
      </c>
    </row>
    <row r="237" spans="1:33">
      <c r="A237" s="29" t="s">
        <v>5227</v>
      </c>
      <c r="B237" s="30" t="s">
        <v>4</v>
      </c>
      <c r="C237" s="49" t="s">
        <v>4238</v>
      </c>
      <c r="D237" s="49" t="s">
        <v>4239</v>
      </c>
      <c r="E237" s="50"/>
      <c r="F237" s="50"/>
      <c r="G237" s="8"/>
      <c r="H237" s="21">
        <v>0</v>
      </c>
      <c r="I237" s="8" t="e">
        <f>VLOOKUP(C237,'202310-202403出荷数total2403220951'!B:F,5,0)</f>
        <v>#N/A</v>
      </c>
      <c r="J237" s="203" t="e">
        <f>VLOOKUP(C237,'出荷数2307～2406total241008110618'!B:F,5,0)</f>
        <v>#N/A</v>
      </c>
      <c r="K237" s="214" t="e">
        <f>VLOOKUP(C237,'出荷数2407-2506total250730101950'!B:F,5,0)</f>
        <v>#N/A</v>
      </c>
      <c r="L237" s="203">
        <f>VLOOKUP(C:C,total260724105509!B:F,5,0)</f>
        <v>482</v>
      </c>
      <c r="M237" s="392"/>
      <c r="N237" s="213">
        <v>1500</v>
      </c>
      <c r="O237" s="211">
        <v>1500</v>
      </c>
      <c r="P237" s="211"/>
      <c r="Q237" s="44">
        <f>IFERROR(VLOOKUP(C237,在庫貼り付け!B:C,2,0),0)</f>
        <v>2250</v>
      </c>
      <c r="R237" s="44">
        <f>IFERROR(VLOOKUP(C237,入荷予定貼り付け!B:C,2,0),0)</f>
        <v>0</v>
      </c>
      <c r="S237" s="428"/>
      <c r="T237" s="45">
        <v>1500</v>
      </c>
      <c r="U237" s="44">
        <f>IFERROR(VLOOKUP(C237,確保貼り付け!N:O,2,0),0)</f>
        <v>300</v>
      </c>
      <c r="V237" s="44">
        <f>IFERROR(VLOOKUP(C237,確保貼り付け!J:L,3,0),0)</f>
        <v>0</v>
      </c>
      <c r="W237" s="439">
        <f t="shared" si="6"/>
        <v>1200</v>
      </c>
      <c r="X237" s="45">
        <f t="shared" si="7"/>
        <v>1200</v>
      </c>
      <c r="Y237" s="45">
        <f>SUM(Q237+R237+T237)-U237-T237</f>
        <v>1950</v>
      </c>
      <c r="Z237" s="45">
        <f>Y237-O237</f>
        <v>450</v>
      </c>
      <c r="AA237" s="41">
        <f>L237/SUM(Q237)</f>
        <v>0.21422222222222223</v>
      </c>
      <c r="AB237" s="9"/>
      <c r="AC237" s="13"/>
      <c r="AD237" s="13"/>
      <c r="AF237" s="415">
        <f>SUM(Q237,AD237)/L237</f>
        <v>4.6680497925311206</v>
      </c>
    </row>
    <row r="238" spans="1:33">
      <c r="A238" s="29" t="s">
        <v>5228</v>
      </c>
      <c r="B238" s="30" t="s">
        <v>4</v>
      </c>
      <c r="C238" s="49" t="s">
        <v>4246</v>
      </c>
      <c r="D238" s="49" t="s">
        <v>4247</v>
      </c>
      <c r="E238" s="50"/>
      <c r="F238" s="50"/>
      <c r="G238" s="8"/>
      <c r="H238" s="21"/>
      <c r="I238" s="8" t="e">
        <f>VLOOKUP(C238,'202310-202403出荷数total2403220951'!B:F,5,0)</f>
        <v>#N/A</v>
      </c>
      <c r="J238" s="203" t="e">
        <f>VLOOKUP(C238,'出荷数2307～2406total241008110618'!B:F,5,0)</f>
        <v>#N/A</v>
      </c>
      <c r="K238" s="214" t="e">
        <f>VLOOKUP(C238,'出荷数2407-2506total250730101950'!B:F,5,0)</f>
        <v>#N/A</v>
      </c>
      <c r="L238" s="203">
        <f>VLOOKUP(C:C,total260724105509!B:F,5,0)</f>
        <v>1187</v>
      </c>
      <c r="M238" s="392"/>
      <c r="N238" s="213">
        <v>1500</v>
      </c>
      <c r="O238" s="211">
        <v>1500</v>
      </c>
      <c r="P238" s="211"/>
      <c r="Q238" s="44">
        <f>IFERROR(VLOOKUP(C238,在庫貼り付け!B:C,2,0),0)</f>
        <v>1740</v>
      </c>
      <c r="R238" s="44">
        <f>IFERROR(VLOOKUP(C238,入荷予定貼り付け!B:C,2,0),0)</f>
        <v>3000</v>
      </c>
      <c r="S238" s="428"/>
      <c r="T238" s="45">
        <v>100</v>
      </c>
      <c r="U238" s="44">
        <f>IFERROR(VLOOKUP(C238,確保貼り付け!N:O,2,0),0)</f>
        <v>130</v>
      </c>
      <c r="V238" s="44">
        <f>IFERROR(VLOOKUP(C238,確保貼り付け!J:L,3,0),0)</f>
        <v>0</v>
      </c>
      <c r="W238" s="439">
        <f t="shared" si="6"/>
        <v>-30</v>
      </c>
      <c r="X238" s="45">
        <f t="shared" si="7"/>
        <v>-30</v>
      </c>
      <c r="Y238" s="45">
        <f>SUM(Q238+R238+T238)-U238-T238</f>
        <v>4610</v>
      </c>
      <c r="Z238" s="45">
        <f>Y238-O238</f>
        <v>3110</v>
      </c>
      <c r="AA238" s="41">
        <f>L238/SUM(Q238)</f>
        <v>0.68218390804597706</v>
      </c>
      <c r="AB238" s="9"/>
      <c r="AC238" s="13"/>
      <c r="AD238" s="13"/>
      <c r="AF238" s="415">
        <f>SUM(Q238,AD238)/L238</f>
        <v>1.4658803706823926</v>
      </c>
    </row>
    <row r="239" spans="1:33">
      <c r="A239" s="29" t="s">
        <v>5229</v>
      </c>
      <c r="B239" s="30" t="s">
        <v>4</v>
      </c>
      <c r="C239" s="49" t="s">
        <v>4429</v>
      </c>
      <c r="D239" s="49" t="s">
        <v>4375</v>
      </c>
      <c r="E239" s="50"/>
      <c r="F239" s="50"/>
      <c r="G239" s="8"/>
      <c r="H239" s="21"/>
      <c r="I239" s="8" t="e">
        <f>VLOOKUP(C239,'202310-202403出荷数total2403220951'!B:F,5,0)</f>
        <v>#N/A</v>
      </c>
      <c r="J239" s="203" t="e">
        <f>VLOOKUP(C239,'出荷数2307～2406total241008110618'!B:F,5,0)</f>
        <v>#N/A</v>
      </c>
      <c r="K239" s="214" t="e">
        <f>VLOOKUP(C239,'出荷数2407-2506total250730101950'!B:F,5,0)</f>
        <v>#N/A</v>
      </c>
      <c r="L239" s="203">
        <f>VLOOKUP(C:C,total260724105509!B:F,5,0)</f>
        <v>193</v>
      </c>
      <c r="M239" s="392"/>
      <c r="N239" s="8"/>
      <c r="O239" s="213">
        <v>1500</v>
      </c>
      <c r="P239" s="213"/>
      <c r="Q239" s="44">
        <f>IFERROR(VLOOKUP(C239,在庫貼り付け!B:C,2,0),0)</f>
        <v>2641</v>
      </c>
      <c r="R239" s="44">
        <f>IFERROR(VLOOKUP(C239,入荷予定貼り付け!B:C,2,0),0)</f>
        <v>3000</v>
      </c>
      <c r="S239" s="428"/>
      <c r="T239" s="45">
        <v>2000</v>
      </c>
      <c r="U239" s="44">
        <f>IFERROR(VLOOKUP(C239,確保貼り付け!N:O,2,0),0)</f>
        <v>216</v>
      </c>
      <c r="V239" s="44">
        <f>IFERROR(VLOOKUP(C239,確保貼り付け!J:L,3,0),0)</f>
        <v>0</v>
      </c>
      <c r="W239" s="439">
        <f t="shared" si="6"/>
        <v>1784</v>
      </c>
      <c r="X239" s="45">
        <f t="shared" si="7"/>
        <v>1784</v>
      </c>
      <c r="Y239" s="45">
        <f>SUM(Q239+R239+T239)-U239-T239</f>
        <v>5425</v>
      </c>
      <c r="Z239" s="45">
        <f>Y239-O239</f>
        <v>3925</v>
      </c>
      <c r="AA239" s="41">
        <f>L239/SUM(Q239)</f>
        <v>7.3078379401741764E-2</v>
      </c>
      <c r="AB239" s="9">
        <v>1800</v>
      </c>
      <c r="AC239" s="13"/>
      <c r="AD239" s="13"/>
      <c r="AF239" s="415">
        <f>SUM(Q239,AD239)/L239</f>
        <v>13.683937823834198</v>
      </c>
    </row>
    <row r="240" spans="1:33">
      <c r="A240" s="29" t="s">
        <v>5230</v>
      </c>
      <c r="B240" s="30" t="s">
        <v>4</v>
      </c>
      <c r="C240" s="49" t="s">
        <v>4493</v>
      </c>
      <c r="D240" s="49" t="s">
        <v>4494</v>
      </c>
      <c r="E240" s="50"/>
      <c r="F240" s="50"/>
      <c r="G240" s="8"/>
      <c r="H240" s="21"/>
      <c r="I240" s="8" t="e">
        <f>VLOOKUP(C240,'202310-202403出荷数total2403220951'!B:F,5,0)</f>
        <v>#N/A</v>
      </c>
      <c r="J240" s="203" t="e">
        <f>VLOOKUP(C240,'出荷数2307～2406total241008110618'!B:F,5,0)</f>
        <v>#N/A</v>
      </c>
      <c r="K240" s="214">
        <f>VLOOKUP(C240,'出荷数2407-2506total250730101950'!B:F,5,0)</f>
        <v>1347</v>
      </c>
      <c r="L240" s="203">
        <f>VLOOKUP(C:C,total260724105509!B:F,5,0)</f>
        <v>1801</v>
      </c>
      <c r="M240" s="392"/>
      <c r="N240" s="8"/>
      <c r="O240" s="8">
        <f>L240/12*5</f>
        <v>750.41666666666674</v>
      </c>
      <c r="P240" s="8"/>
      <c r="Q240" s="44">
        <f>IFERROR(VLOOKUP(C240,在庫貼り付け!B:C,2,0),0)</f>
        <v>2927</v>
      </c>
      <c r="R240" s="44">
        <f>IFERROR(VLOOKUP(C240,入荷予定貼り付け!B:C,2,0),0)</f>
        <v>0</v>
      </c>
      <c r="S240" s="428"/>
      <c r="T240" s="45">
        <v>0</v>
      </c>
      <c r="U240" s="44">
        <f>IFERROR(VLOOKUP(C240,確保貼り付け!N:O,2,0),0)</f>
        <v>0</v>
      </c>
      <c r="V240" s="44">
        <f>IFERROR(VLOOKUP(C240,確保貼り付け!J:L,3,0),0)</f>
        <v>0</v>
      </c>
      <c r="W240" s="439">
        <f t="shared" si="6"/>
        <v>0</v>
      </c>
      <c r="X240" s="45">
        <f t="shared" si="7"/>
        <v>0</v>
      </c>
      <c r="Y240" s="45">
        <f>SUM(Q240+R240+T240)-U240-T240</f>
        <v>2927</v>
      </c>
      <c r="Z240" s="45">
        <f>Y240-O240</f>
        <v>2176.583333333333</v>
      </c>
      <c r="AA240" s="41">
        <f>L240/SUM(Q240)</f>
        <v>0.61530577382985996</v>
      </c>
      <c r="AB240" s="9"/>
      <c r="AC240" s="13"/>
      <c r="AD240" s="13"/>
      <c r="AF240" s="415">
        <f>SUM(Q240,AD240)/L240</f>
        <v>1.6252082176568574</v>
      </c>
    </row>
    <row r="241" spans="1:32">
      <c r="A241" s="29"/>
      <c r="B241" s="2"/>
      <c r="C241" s="49"/>
      <c r="D241" s="49"/>
      <c r="E241" s="50"/>
      <c r="F241" s="50"/>
      <c r="G241" s="8"/>
      <c r="H241" s="21"/>
      <c r="I241" s="8" t="e">
        <f>VLOOKUP(C241,'202310-202403出荷数total2403220951'!B:F,5,0)</f>
        <v>#N/A</v>
      </c>
      <c r="J241" s="203" t="e">
        <f>VLOOKUP(C241,'出荷数2307～2406total241008110618'!B:F,5,0)</f>
        <v>#N/A</v>
      </c>
      <c r="K241" s="214" t="e">
        <f>VLOOKUP(C241,'出荷数2407-2506total250730101950'!B:F,5,0)</f>
        <v>#N/A</v>
      </c>
      <c r="L241" s="203" t="e">
        <f>VLOOKUP(C:C,total260724105509!B:F,5,0)</f>
        <v>#N/A</v>
      </c>
      <c r="M241" s="392"/>
      <c r="N241" s="8"/>
      <c r="O241" s="8"/>
      <c r="P241" s="8"/>
      <c r="Q241" s="44">
        <f>IFERROR(VLOOKUP(C241,在庫貼り付け!B:C,2,0),0)</f>
        <v>0</v>
      </c>
      <c r="R241" s="44">
        <f>IFERROR(VLOOKUP(C241,入荷予定貼り付け!B:C,2,0),0)</f>
        <v>0</v>
      </c>
      <c r="S241" s="428"/>
      <c r="T241" s="45">
        <v>0</v>
      </c>
      <c r="U241" s="44">
        <f>IFERROR(VLOOKUP(C241,確保貼り付け!N:O,2,0),0)</f>
        <v>0</v>
      </c>
      <c r="V241" s="44">
        <f>IFERROR(VLOOKUP(C241,確保貼り付け!J:L,3,0),0)</f>
        <v>0</v>
      </c>
      <c r="W241" s="439">
        <f t="shared" si="6"/>
        <v>0</v>
      </c>
      <c r="X241" s="45">
        <f t="shared" si="7"/>
        <v>0</v>
      </c>
      <c r="Y241" s="45">
        <f>SUM(Q241+R241+T241)-U241-T241</f>
        <v>0</v>
      </c>
      <c r="Z241" s="45">
        <f>Y241-O241</f>
        <v>0</v>
      </c>
      <c r="AA241" s="41" t="e">
        <f>L241/SUM(Q241)</f>
        <v>#N/A</v>
      </c>
      <c r="AB241" s="9"/>
      <c r="AC241" s="13"/>
      <c r="AD241" s="13"/>
      <c r="AF241" s="415" t="e">
        <f>SUM(Q241,AD241)/L241</f>
        <v>#N/A</v>
      </c>
    </row>
    <row r="242" spans="1:32">
      <c r="A242" s="29"/>
      <c r="B242" s="2"/>
      <c r="C242" s="49"/>
      <c r="D242" s="49"/>
      <c r="E242" s="50"/>
      <c r="F242" s="50"/>
      <c r="G242" s="8"/>
      <c r="H242" s="21"/>
      <c r="I242" s="8" t="e">
        <f>VLOOKUP(C242,'202310-202403出荷数total2403220951'!B:F,5,0)</f>
        <v>#N/A</v>
      </c>
      <c r="J242" s="203" t="e">
        <f>VLOOKUP(C242,'出荷数2307～2406total241008110618'!B:F,5,0)</f>
        <v>#N/A</v>
      </c>
      <c r="K242" s="214" t="e">
        <f>VLOOKUP(C242,'出荷数2407-2506total250730101950'!B:F,5,0)</f>
        <v>#N/A</v>
      </c>
      <c r="L242" s="203" t="e">
        <f>VLOOKUP(C:C,total260724105509!B:F,5,0)</f>
        <v>#N/A</v>
      </c>
      <c r="M242" s="392"/>
      <c r="N242" s="8"/>
      <c r="O242" s="8"/>
      <c r="P242" s="8"/>
      <c r="Q242" s="44">
        <f>IFERROR(VLOOKUP(C242,在庫貼り付け!B:C,2,0),0)</f>
        <v>0</v>
      </c>
      <c r="R242" s="44">
        <f>IFERROR(VLOOKUP(C242,入荷予定貼り付け!B:C,2,0),0)</f>
        <v>0</v>
      </c>
      <c r="S242" s="428"/>
      <c r="T242" s="45">
        <v>0</v>
      </c>
      <c r="U242" s="44">
        <f>IFERROR(VLOOKUP(C242,確保貼り付け!N:O,2,0),0)</f>
        <v>0</v>
      </c>
      <c r="V242" s="44">
        <f>IFERROR(VLOOKUP(C242,確保貼り付け!J:L,3,0),0)</f>
        <v>0</v>
      </c>
      <c r="W242" s="439">
        <f t="shared" si="6"/>
        <v>0</v>
      </c>
      <c r="X242" s="45">
        <f t="shared" si="7"/>
        <v>0</v>
      </c>
      <c r="Y242" s="45">
        <f>SUM(Q242+R242+T242)-U242-T242</f>
        <v>0</v>
      </c>
      <c r="Z242" s="45">
        <f>Y242-O242</f>
        <v>0</v>
      </c>
      <c r="AA242" s="41" t="e">
        <f>L242/SUM(Q242)</f>
        <v>#N/A</v>
      </c>
      <c r="AB242" s="9"/>
      <c r="AC242" s="13"/>
      <c r="AD242" s="13"/>
      <c r="AF242" s="415" t="e">
        <f>SUM(Q242,AD242)/L242</f>
        <v>#N/A</v>
      </c>
    </row>
    <row r="243" spans="1:32">
      <c r="A243" s="29"/>
      <c r="B243" s="2"/>
      <c r="C243" s="49"/>
      <c r="D243" s="49"/>
      <c r="E243" s="50"/>
      <c r="F243" s="50"/>
      <c r="G243" s="8"/>
      <c r="H243" s="21"/>
      <c r="I243" s="8"/>
      <c r="J243" s="203" t="e">
        <f>VLOOKUP(C243,'出荷数2307～2406total241008110618'!B:F,5,0)</f>
        <v>#N/A</v>
      </c>
      <c r="K243" s="214" t="e">
        <f>VLOOKUP(C243,'出荷数2407-2506total250730101950'!B:F,5,0)</f>
        <v>#N/A</v>
      </c>
      <c r="L243" s="203" t="e">
        <f>VLOOKUP(C:C,total260724105509!B:F,5,0)</f>
        <v>#N/A</v>
      </c>
      <c r="M243" s="392"/>
      <c r="N243" s="8"/>
      <c r="O243" s="8"/>
      <c r="P243" s="8"/>
      <c r="Q243" s="44">
        <f>IFERROR(VLOOKUP(C243,在庫貼り付け!B:C,2,0),0)</f>
        <v>0</v>
      </c>
      <c r="R243" s="44">
        <f>IFERROR(VLOOKUP(C243,入荷予定貼り付け!B:C,2,0),0)</f>
        <v>0</v>
      </c>
      <c r="S243" s="428"/>
      <c r="T243" s="45">
        <v>0</v>
      </c>
      <c r="U243" s="44">
        <f>IFERROR(VLOOKUP(C243,確保貼り付け!N:O,2,0),0)</f>
        <v>0</v>
      </c>
      <c r="V243" s="44">
        <f>IFERROR(VLOOKUP(C243,確保貼り付け!J:L,3,0),0)</f>
        <v>0</v>
      </c>
      <c r="W243" s="439">
        <f t="shared" si="6"/>
        <v>0</v>
      </c>
      <c r="X243" s="45">
        <f t="shared" si="7"/>
        <v>0</v>
      </c>
      <c r="Y243" s="45">
        <f>SUM(Q243+R243+T243)-U243-T243</f>
        <v>0</v>
      </c>
      <c r="Z243" s="45">
        <f>Y243-O243</f>
        <v>0</v>
      </c>
      <c r="AA243" s="41" t="e">
        <f>L243/SUM(Q243)</f>
        <v>#N/A</v>
      </c>
      <c r="AB243" s="9"/>
      <c r="AC243" s="13"/>
      <c r="AD243" s="13"/>
      <c r="AF243" s="415" t="e">
        <f>SUM(Q243,AD243)/L243</f>
        <v>#N/A</v>
      </c>
    </row>
    <row r="244" spans="1:32">
      <c r="A244" s="29"/>
      <c r="B244" s="2"/>
      <c r="C244" s="49"/>
      <c r="D244" s="49"/>
      <c r="E244" s="50"/>
      <c r="F244" s="50"/>
      <c r="G244" s="8"/>
      <c r="H244" s="21"/>
      <c r="I244" s="8"/>
      <c r="J244" s="203" t="e">
        <f>VLOOKUP(C244,'出荷数2307～2406total241008110618'!B:F,5,0)</f>
        <v>#N/A</v>
      </c>
      <c r="K244" s="214" t="e">
        <f>VLOOKUP(C244,'出荷数2407-2506total250730101950'!B:F,5,0)</f>
        <v>#N/A</v>
      </c>
      <c r="L244" s="203" t="e">
        <f>VLOOKUP(C:C,total260724105509!B:F,5,0)</f>
        <v>#N/A</v>
      </c>
      <c r="M244" s="392"/>
      <c r="N244" s="8"/>
      <c r="O244" s="8"/>
      <c r="P244" s="8"/>
      <c r="Q244" s="44">
        <f>IFERROR(VLOOKUP(C244,在庫貼り付け!B:C,2,0),0)</f>
        <v>0</v>
      </c>
      <c r="R244" s="44">
        <f>IFERROR(VLOOKUP(C244,入荷予定貼り付け!B:C,2,0),0)</f>
        <v>0</v>
      </c>
      <c r="S244" s="428"/>
      <c r="T244" s="45">
        <v>0</v>
      </c>
      <c r="U244" s="44">
        <f>IFERROR(VLOOKUP(C244,確保貼り付け!N:O,2,0),0)</f>
        <v>0</v>
      </c>
      <c r="V244" s="44">
        <f>IFERROR(VLOOKUP(C244,確保貼り付け!J:L,3,0),0)</f>
        <v>0</v>
      </c>
      <c r="W244" s="439">
        <f t="shared" si="6"/>
        <v>0</v>
      </c>
      <c r="X244" s="45">
        <f t="shared" si="7"/>
        <v>0</v>
      </c>
      <c r="Y244" s="45">
        <f>SUM(Q244+R244+T244)-U244-T244</f>
        <v>0</v>
      </c>
      <c r="Z244" s="45">
        <f>Y244-O244</f>
        <v>0</v>
      </c>
      <c r="AA244" s="41" t="e">
        <f>L244/SUM(Q244)</f>
        <v>#N/A</v>
      </c>
      <c r="AB244" s="9"/>
      <c r="AC244" s="13"/>
      <c r="AD244" s="13"/>
      <c r="AF244" s="415" t="e">
        <f>SUM(Q244,AD244)/L244</f>
        <v>#N/A</v>
      </c>
    </row>
    <row r="245" spans="1:32">
      <c r="A245" s="29"/>
      <c r="B245" s="2"/>
      <c r="C245" s="49"/>
      <c r="D245" s="49"/>
      <c r="E245" s="50"/>
      <c r="F245" s="50"/>
      <c r="G245" s="8"/>
      <c r="H245" s="21"/>
      <c r="I245" s="8"/>
      <c r="J245" s="203" t="e">
        <f>VLOOKUP(C245,'出荷数2307～2406total241008110618'!B:F,5,0)</f>
        <v>#N/A</v>
      </c>
      <c r="K245" s="214" t="e">
        <f>VLOOKUP(C245,'出荷数2407-2506total250730101950'!B:F,5,0)</f>
        <v>#N/A</v>
      </c>
      <c r="L245" s="203" t="e">
        <f>VLOOKUP(C:C,total260724105509!B:F,5,0)</f>
        <v>#N/A</v>
      </c>
      <c r="M245" s="392"/>
      <c r="N245" s="8"/>
      <c r="O245" s="8"/>
      <c r="P245" s="8"/>
      <c r="Q245" s="44">
        <f>IFERROR(VLOOKUP(C245,在庫貼り付け!B:C,2,0),0)</f>
        <v>0</v>
      </c>
      <c r="R245" s="44">
        <f>IFERROR(VLOOKUP(C245,入荷予定貼り付け!B:C,2,0),0)</f>
        <v>0</v>
      </c>
      <c r="S245" s="428"/>
      <c r="T245" s="45">
        <v>0</v>
      </c>
      <c r="U245" s="44">
        <f>IFERROR(VLOOKUP(C245,確保貼り付け!N:O,2,0),0)</f>
        <v>0</v>
      </c>
      <c r="V245" s="44">
        <f>IFERROR(VLOOKUP(C245,確保貼り付け!J:L,3,0),0)</f>
        <v>0</v>
      </c>
      <c r="W245" s="439">
        <f t="shared" si="6"/>
        <v>0</v>
      </c>
      <c r="X245" s="45">
        <f t="shared" si="7"/>
        <v>0</v>
      </c>
      <c r="Y245" s="45">
        <f>SUM(Q245+R245+T245)-U245-T245</f>
        <v>0</v>
      </c>
      <c r="Z245" s="45">
        <f>Y245-O245</f>
        <v>0</v>
      </c>
      <c r="AA245" s="41" t="e">
        <f>L245/SUM(Q245)</f>
        <v>#N/A</v>
      </c>
      <c r="AB245" s="9"/>
      <c r="AC245" s="13"/>
      <c r="AD245" s="13"/>
      <c r="AF245" s="415" t="e">
        <f>SUM(Q245,AD245)/L245</f>
        <v>#N/A</v>
      </c>
    </row>
    <row r="246" spans="1:32">
      <c r="A246" s="29"/>
      <c r="B246" s="2"/>
      <c r="C246" s="49"/>
      <c r="D246" s="49"/>
      <c r="E246" s="50"/>
      <c r="F246" s="50"/>
      <c r="G246" s="8"/>
      <c r="H246" s="21"/>
      <c r="I246" s="8"/>
      <c r="J246" s="203" t="e">
        <f>VLOOKUP(C246,'出荷数2307～2406total241008110618'!B:F,5,0)</f>
        <v>#N/A</v>
      </c>
      <c r="K246" s="214" t="e">
        <f>VLOOKUP(C246,'出荷数2407-2506total250730101950'!B:F,5,0)</f>
        <v>#N/A</v>
      </c>
      <c r="L246" s="203" t="e">
        <f>VLOOKUP(C:C,total260724105509!B:F,5,0)</f>
        <v>#N/A</v>
      </c>
      <c r="M246" s="392"/>
      <c r="N246" s="8"/>
      <c r="O246" s="8"/>
      <c r="P246" s="8"/>
      <c r="Q246" s="44">
        <f>IFERROR(VLOOKUP(C246,在庫貼り付け!B:C,2,0),0)</f>
        <v>0</v>
      </c>
      <c r="R246" s="44">
        <f>IFERROR(VLOOKUP(C246,入荷予定貼り付け!B:C,2,0),0)</f>
        <v>0</v>
      </c>
      <c r="S246" s="428"/>
      <c r="T246" s="45">
        <v>0</v>
      </c>
      <c r="U246" s="44">
        <f>IFERROR(VLOOKUP(C246,確保貼り付け!N:O,2,0),0)</f>
        <v>0</v>
      </c>
      <c r="V246" s="44">
        <f>IFERROR(VLOOKUP(C246,確保貼り付け!J:L,3,0),0)</f>
        <v>0</v>
      </c>
      <c r="W246" s="439">
        <f t="shared" si="6"/>
        <v>0</v>
      </c>
      <c r="X246" s="45">
        <f t="shared" si="7"/>
        <v>0</v>
      </c>
      <c r="Y246" s="45">
        <f>SUM(Q246+R246+T246)-U246-T246</f>
        <v>0</v>
      </c>
      <c r="Z246" s="45">
        <f>Y246-O246</f>
        <v>0</v>
      </c>
      <c r="AA246" s="41" t="e">
        <f>L246/SUM(Q246)</f>
        <v>#N/A</v>
      </c>
      <c r="AB246" s="9"/>
      <c r="AC246" s="13"/>
      <c r="AD246" s="13"/>
      <c r="AF246" s="415" t="e">
        <f>SUM(Q246,AD246)/L246</f>
        <v>#N/A</v>
      </c>
    </row>
    <row r="247" spans="1:32">
      <c r="A247" s="29"/>
      <c r="B247" s="2"/>
      <c r="C247" s="49"/>
      <c r="D247" s="49"/>
      <c r="E247" s="50"/>
      <c r="F247" s="50"/>
      <c r="G247" s="8"/>
      <c r="H247" s="21"/>
      <c r="I247" s="8"/>
      <c r="J247" s="203" t="e">
        <f>VLOOKUP(C247,'出荷数2307～2406total241008110618'!B:F,5,0)</f>
        <v>#N/A</v>
      </c>
      <c r="K247" s="214" t="e">
        <f>VLOOKUP(C247,'出荷数2407-2506total250730101950'!B:F,5,0)</f>
        <v>#N/A</v>
      </c>
      <c r="L247" s="203" t="e">
        <f>VLOOKUP(C:C,total260724105509!B:F,5,0)</f>
        <v>#N/A</v>
      </c>
      <c r="M247" s="392"/>
      <c r="N247" s="8"/>
      <c r="O247" s="8"/>
      <c r="P247" s="8"/>
      <c r="Q247" s="44">
        <f>IFERROR(VLOOKUP(C247,在庫貼り付け!B:C,2,0),0)</f>
        <v>0</v>
      </c>
      <c r="R247" s="44">
        <f>IFERROR(VLOOKUP(C247,入荷予定貼り付け!B:C,2,0),0)</f>
        <v>0</v>
      </c>
      <c r="S247" s="428"/>
      <c r="T247" s="45">
        <v>0</v>
      </c>
      <c r="U247" s="44">
        <f>IFERROR(VLOOKUP(C247,確保貼り付け!N:O,2,0),0)</f>
        <v>0</v>
      </c>
      <c r="V247" s="44">
        <f>IFERROR(VLOOKUP(C247,確保貼り付け!J:L,3,0),0)</f>
        <v>0</v>
      </c>
      <c r="W247" s="439">
        <f t="shared" si="6"/>
        <v>0</v>
      </c>
      <c r="X247" s="45">
        <f t="shared" si="7"/>
        <v>0</v>
      </c>
      <c r="Y247" s="45">
        <f>SUM(Q247+R247+T247)-U247-T247</f>
        <v>0</v>
      </c>
      <c r="Z247" s="45">
        <f>Y247-O247</f>
        <v>0</v>
      </c>
      <c r="AA247" s="41" t="e">
        <f>L247/SUM(Q247)</f>
        <v>#N/A</v>
      </c>
      <c r="AB247" s="9"/>
      <c r="AC247" s="13"/>
      <c r="AD247" s="13"/>
      <c r="AF247" s="415" t="e">
        <f>SUM(Q247,AD247)/L247</f>
        <v>#N/A</v>
      </c>
    </row>
    <row r="248" spans="1:32">
      <c r="A248" s="29"/>
      <c r="B248" s="2"/>
      <c r="C248" s="49"/>
      <c r="D248" s="49"/>
      <c r="E248" s="50"/>
      <c r="F248" s="50"/>
      <c r="G248" s="8"/>
      <c r="H248" s="21"/>
      <c r="I248" s="8"/>
      <c r="J248" s="203" t="e">
        <f>VLOOKUP(C248,'出荷数2307～2406total241008110618'!B:F,5,0)</f>
        <v>#N/A</v>
      </c>
      <c r="K248" s="214" t="e">
        <f>VLOOKUP(C248,'出荷数2407-2506total250730101950'!B:F,5,0)</f>
        <v>#N/A</v>
      </c>
      <c r="L248" s="203" t="e">
        <f>VLOOKUP(C:C,total260724105509!B:F,5,0)</f>
        <v>#N/A</v>
      </c>
      <c r="M248" s="392"/>
      <c r="N248" s="8"/>
      <c r="O248" s="8"/>
      <c r="P248" s="8"/>
      <c r="Q248" s="44">
        <f>IFERROR(VLOOKUP(C248,在庫貼り付け!B:C,2,0),0)</f>
        <v>0</v>
      </c>
      <c r="R248" s="44">
        <f>IFERROR(VLOOKUP(C248,入荷予定貼り付け!B:C,2,0),0)</f>
        <v>0</v>
      </c>
      <c r="S248" s="428"/>
      <c r="T248" s="45">
        <v>0</v>
      </c>
      <c r="U248" s="44">
        <f>IFERROR(VLOOKUP(C248,確保貼り付け!N:O,2,0),0)</f>
        <v>0</v>
      </c>
      <c r="V248" s="44">
        <f>IFERROR(VLOOKUP(C248,確保貼り付け!J:L,3,0),0)</f>
        <v>0</v>
      </c>
      <c r="W248" s="439">
        <f t="shared" si="6"/>
        <v>0</v>
      </c>
      <c r="X248" s="45">
        <f t="shared" si="7"/>
        <v>0</v>
      </c>
      <c r="Y248" s="45">
        <f>SUM(Q248+R248+T248)-U248-T248</f>
        <v>0</v>
      </c>
      <c r="Z248" s="45">
        <f>Y248-O248</f>
        <v>0</v>
      </c>
      <c r="AA248" s="41" t="e">
        <f>L248/SUM(Q248)</f>
        <v>#N/A</v>
      </c>
      <c r="AB248" s="9"/>
      <c r="AC248" s="13"/>
      <c r="AD248" s="13"/>
      <c r="AF248" s="415" t="e">
        <f>SUM(Q248,AD248)/L248</f>
        <v>#N/A</v>
      </c>
    </row>
    <row r="249" spans="1:32">
      <c r="A249" s="29"/>
      <c r="B249" s="2"/>
      <c r="C249" s="49"/>
      <c r="D249" s="49"/>
      <c r="E249" s="50"/>
      <c r="F249" s="50"/>
      <c r="G249" s="8"/>
      <c r="H249" s="21"/>
      <c r="I249" s="8"/>
      <c r="J249" s="203" t="e">
        <f>VLOOKUP(C249,'出荷数2307～2406total241008110618'!B:F,5,0)</f>
        <v>#N/A</v>
      </c>
      <c r="K249" s="214" t="e">
        <f>VLOOKUP(C249,'出荷数2407-2506total250730101950'!B:F,5,0)</f>
        <v>#N/A</v>
      </c>
      <c r="L249" s="203" t="e">
        <f>VLOOKUP(C:C,total260724105509!B:F,5,0)</f>
        <v>#N/A</v>
      </c>
      <c r="M249" s="392"/>
      <c r="N249" s="8"/>
      <c r="O249" s="8"/>
      <c r="P249" s="8"/>
      <c r="Q249" s="44">
        <f>IFERROR(VLOOKUP(C249,在庫貼り付け!B:C,2,0),0)</f>
        <v>0</v>
      </c>
      <c r="R249" s="44">
        <f>IFERROR(VLOOKUP(C249,入荷予定貼り付け!B:C,2,0),0)</f>
        <v>0</v>
      </c>
      <c r="S249" s="428"/>
      <c r="T249" s="45">
        <v>0</v>
      </c>
      <c r="U249" s="44">
        <f>IFERROR(VLOOKUP(C249,確保貼り付け!N:O,2,0),0)</f>
        <v>0</v>
      </c>
      <c r="V249" s="44">
        <f>IFERROR(VLOOKUP(C249,確保貼り付け!J:L,3,0),0)</f>
        <v>0</v>
      </c>
      <c r="W249" s="439">
        <f t="shared" si="6"/>
        <v>0</v>
      </c>
      <c r="X249" s="45">
        <f t="shared" si="7"/>
        <v>0</v>
      </c>
      <c r="Y249" s="45">
        <f>SUM(Q249+R249+T249)-U249-T249</f>
        <v>0</v>
      </c>
      <c r="Z249" s="45">
        <f>Y249-O249</f>
        <v>0</v>
      </c>
      <c r="AA249" s="41" t="e">
        <f>L249/SUM(Q249)</f>
        <v>#N/A</v>
      </c>
      <c r="AB249" s="9"/>
      <c r="AC249" s="13"/>
      <c r="AD249" s="13"/>
      <c r="AF249" s="415" t="e">
        <f>SUM(Q249,AD249)/L249</f>
        <v>#N/A</v>
      </c>
    </row>
    <row r="250" spans="1:32">
      <c r="A250" s="29"/>
      <c r="B250" s="2"/>
      <c r="C250" s="49"/>
      <c r="D250" s="49"/>
      <c r="E250" s="50"/>
      <c r="F250" s="50"/>
      <c r="G250" s="8"/>
      <c r="H250" s="21"/>
      <c r="I250" s="8"/>
      <c r="J250" s="203" t="e">
        <f>VLOOKUP(C250,'出荷数2307～2406total241008110618'!B:F,5,0)</f>
        <v>#N/A</v>
      </c>
      <c r="K250" s="214" t="e">
        <f>VLOOKUP(C250,'出荷数2407-2506total250730101950'!B:F,5,0)</f>
        <v>#N/A</v>
      </c>
      <c r="L250" s="203" t="e">
        <f>VLOOKUP(C:C,total260724105509!B:F,5,0)</f>
        <v>#N/A</v>
      </c>
      <c r="M250" s="392"/>
      <c r="N250" s="8"/>
      <c r="O250" s="8"/>
      <c r="P250" s="8"/>
      <c r="Q250" s="44">
        <f>IFERROR(VLOOKUP(C250,在庫貼り付け!B:C,2,0),0)</f>
        <v>0</v>
      </c>
      <c r="R250" s="44">
        <f>IFERROR(VLOOKUP(C250,入荷予定貼り付け!B:C,2,0),0)</f>
        <v>0</v>
      </c>
      <c r="S250" s="428"/>
      <c r="T250" s="45">
        <v>0</v>
      </c>
      <c r="U250" s="44">
        <f>IFERROR(VLOOKUP(C250,確保貼り付け!N:O,2,0),0)</f>
        <v>0</v>
      </c>
      <c r="V250" s="44">
        <f>IFERROR(VLOOKUP(C250,確保貼り付け!J:L,3,0),0)</f>
        <v>0</v>
      </c>
      <c r="W250" s="439">
        <f t="shared" si="6"/>
        <v>0</v>
      </c>
      <c r="X250" s="45">
        <f t="shared" si="7"/>
        <v>0</v>
      </c>
      <c r="Y250" s="45">
        <f>SUM(Q250+R250+T250)-U250-T250</f>
        <v>0</v>
      </c>
      <c r="Z250" s="45">
        <f>Y250-O250</f>
        <v>0</v>
      </c>
      <c r="AA250" s="41" t="e">
        <f>L250/SUM(Q250)</f>
        <v>#N/A</v>
      </c>
      <c r="AB250" s="9"/>
      <c r="AC250" s="13"/>
      <c r="AD250" s="13"/>
      <c r="AF250" s="415" t="e">
        <f>SUM(Q250,AD250)/L250</f>
        <v>#N/A</v>
      </c>
    </row>
    <row r="251" spans="1:32">
      <c r="A251" s="29"/>
      <c r="B251" s="2"/>
      <c r="C251" s="49"/>
      <c r="D251" s="49"/>
      <c r="E251" s="50"/>
      <c r="F251" s="50"/>
      <c r="G251" s="8"/>
      <c r="H251" s="21"/>
      <c r="I251" s="8"/>
      <c r="J251" s="203" t="e">
        <f>VLOOKUP(C251,'出荷数2307～2406total241008110618'!B:F,5,0)</f>
        <v>#N/A</v>
      </c>
      <c r="K251" s="214" t="e">
        <f>VLOOKUP(C251,'出荷数2407-2506total250730101950'!B:F,5,0)</f>
        <v>#N/A</v>
      </c>
      <c r="L251" s="203" t="e">
        <f>VLOOKUP(C:C,total260724105509!B:F,5,0)</f>
        <v>#N/A</v>
      </c>
      <c r="M251" s="392"/>
      <c r="N251" s="8"/>
      <c r="O251" s="8"/>
      <c r="P251" s="8"/>
      <c r="Q251" s="44">
        <f>IFERROR(VLOOKUP(C251,在庫貼り付け!B:C,2,0),0)</f>
        <v>0</v>
      </c>
      <c r="R251" s="44">
        <f>IFERROR(VLOOKUP(C251,入荷予定貼り付け!B:C,2,0),0)</f>
        <v>0</v>
      </c>
      <c r="S251" s="428"/>
      <c r="T251" s="45">
        <v>0</v>
      </c>
      <c r="U251" s="44">
        <f>IFERROR(VLOOKUP(C251,確保貼り付け!N:O,2,0),0)</f>
        <v>0</v>
      </c>
      <c r="V251" s="44">
        <f>IFERROR(VLOOKUP(C251,確保貼り付け!J:L,3,0),0)</f>
        <v>0</v>
      </c>
      <c r="W251" s="439">
        <f t="shared" si="6"/>
        <v>0</v>
      </c>
      <c r="X251" s="45">
        <f t="shared" si="7"/>
        <v>0</v>
      </c>
      <c r="Y251" s="45">
        <f>SUM(Q251+R251+T251)-U251-T251</f>
        <v>0</v>
      </c>
      <c r="Z251" s="45">
        <f>Y251-O251</f>
        <v>0</v>
      </c>
      <c r="AA251" s="41" t="e">
        <f>L251/SUM(Q251)</f>
        <v>#N/A</v>
      </c>
      <c r="AB251" s="9"/>
      <c r="AC251" s="13"/>
      <c r="AD251" s="13"/>
      <c r="AF251" s="415" t="e">
        <f>SUM(Q251,AD251)/L251</f>
        <v>#N/A</v>
      </c>
    </row>
    <row r="252" spans="1:32">
      <c r="A252" s="29"/>
      <c r="B252" s="2"/>
      <c r="C252" s="49"/>
      <c r="D252" s="49"/>
      <c r="E252" s="50"/>
      <c r="F252" s="50"/>
      <c r="G252" s="8"/>
      <c r="H252" s="21"/>
      <c r="I252" s="8"/>
      <c r="J252" s="203" t="e">
        <f>VLOOKUP(C252,'出荷数2307～2406total241008110618'!B:F,5,0)</f>
        <v>#N/A</v>
      </c>
      <c r="K252" s="214" t="e">
        <f>VLOOKUP(C252,'出荷数2407-2506total250730101950'!B:F,5,0)</f>
        <v>#N/A</v>
      </c>
      <c r="L252" s="203" t="e">
        <f>VLOOKUP(C:C,total260724105509!B:F,5,0)</f>
        <v>#N/A</v>
      </c>
      <c r="M252" s="392"/>
      <c r="N252" s="8"/>
      <c r="O252" s="8"/>
      <c r="P252" s="8"/>
      <c r="Q252" s="44">
        <f>IFERROR(VLOOKUP(C252,在庫貼り付け!B:C,2,0),0)</f>
        <v>0</v>
      </c>
      <c r="R252" s="44">
        <f>IFERROR(VLOOKUP(C252,入荷予定貼り付け!B:C,2,0),0)</f>
        <v>0</v>
      </c>
      <c r="S252" s="428"/>
      <c r="T252" s="45">
        <v>0</v>
      </c>
      <c r="U252" s="44">
        <f>IFERROR(VLOOKUP(C252,確保貼り付け!N:O,2,0),0)</f>
        <v>0</v>
      </c>
      <c r="V252" s="44">
        <f>IFERROR(VLOOKUP(C252,確保貼り付け!J:L,3,0),0)</f>
        <v>0</v>
      </c>
      <c r="W252" s="439">
        <f t="shared" si="6"/>
        <v>0</v>
      </c>
      <c r="X252" s="45">
        <f t="shared" si="7"/>
        <v>0</v>
      </c>
      <c r="Y252" s="45">
        <f>SUM(Q252+R252+T252)-U252-T252</f>
        <v>0</v>
      </c>
      <c r="Z252" s="45">
        <f>Y252-O252</f>
        <v>0</v>
      </c>
      <c r="AA252" s="41" t="e">
        <f>L252/SUM(Q252)</f>
        <v>#N/A</v>
      </c>
      <c r="AB252" s="9"/>
      <c r="AC252" s="13"/>
      <c r="AD252" s="13"/>
      <c r="AF252" s="415" t="e">
        <f>SUM(Q252,AD252)/L252</f>
        <v>#N/A</v>
      </c>
    </row>
    <row r="253" spans="1:32">
      <c r="A253" s="29"/>
      <c r="B253" s="2"/>
      <c r="C253" s="49"/>
      <c r="D253" s="49"/>
      <c r="E253" s="50"/>
      <c r="F253" s="50"/>
      <c r="G253" s="8"/>
      <c r="H253" s="21"/>
      <c r="I253" s="8"/>
      <c r="J253" s="203" t="e">
        <f>VLOOKUP(C253,'出荷数2307～2406total241008110618'!B:F,5,0)</f>
        <v>#N/A</v>
      </c>
      <c r="K253" s="214" t="e">
        <f>VLOOKUP(C253,'出荷数2407-2506total250730101950'!B:F,5,0)</f>
        <v>#N/A</v>
      </c>
      <c r="L253" s="203" t="e">
        <f>VLOOKUP(C:C,total260724105509!B:F,5,0)</f>
        <v>#N/A</v>
      </c>
      <c r="M253" s="392"/>
      <c r="N253" s="8"/>
      <c r="O253" s="8"/>
      <c r="P253" s="8"/>
      <c r="Q253" s="44">
        <f>IFERROR(VLOOKUP(C253,在庫貼り付け!B:C,2,0),0)</f>
        <v>0</v>
      </c>
      <c r="R253" s="44">
        <f>IFERROR(VLOOKUP(C253,入荷予定貼り付け!B:C,2,0),0)</f>
        <v>0</v>
      </c>
      <c r="S253" s="428"/>
      <c r="T253" s="45">
        <v>0</v>
      </c>
      <c r="U253" s="44">
        <f>IFERROR(VLOOKUP(C253,確保貼り付け!N:O,2,0),0)</f>
        <v>0</v>
      </c>
      <c r="V253" s="44">
        <f>IFERROR(VLOOKUP(C253,確保貼り付け!J:L,3,0),0)</f>
        <v>0</v>
      </c>
      <c r="W253" s="439">
        <f t="shared" si="6"/>
        <v>0</v>
      </c>
      <c r="X253" s="45">
        <f t="shared" si="7"/>
        <v>0</v>
      </c>
      <c r="Y253" s="45">
        <f>SUM(Q253+R253+T253)-U253-T253</f>
        <v>0</v>
      </c>
      <c r="Z253" s="45">
        <f>Y253-O253</f>
        <v>0</v>
      </c>
      <c r="AA253" s="41" t="e">
        <f>L253/SUM(Q253)</f>
        <v>#N/A</v>
      </c>
      <c r="AB253" s="9"/>
      <c r="AC253" s="13"/>
      <c r="AD253" s="13"/>
      <c r="AF253" s="415" t="e">
        <f>SUM(Q253,AD253)/L253</f>
        <v>#N/A</v>
      </c>
    </row>
    <row r="254" spans="1:32">
      <c r="A254" s="29"/>
      <c r="B254" s="2"/>
      <c r="C254" s="49"/>
      <c r="D254" s="49"/>
      <c r="E254" s="50"/>
      <c r="F254" s="50"/>
      <c r="G254" s="8"/>
      <c r="H254" s="21"/>
      <c r="I254" s="8"/>
      <c r="J254" s="203" t="e">
        <f>VLOOKUP(C254,'出荷数2307～2406total241008110618'!B:F,5,0)</f>
        <v>#N/A</v>
      </c>
      <c r="K254" s="214" t="e">
        <f>VLOOKUP(C254,'出荷数2407-2506total250730101950'!B:F,5,0)</f>
        <v>#N/A</v>
      </c>
      <c r="L254" s="203" t="e">
        <f>VLOOKUP(C:C,total260724105509!B:F,5,0)</f>
        <v>#N/A</v>
      </c>
      <c r="M254" s="392"/>
      <c r="N254" s="8"/>
      <c r="O254" s="8"/>
      <c r="P254" s="8"/>
      <c r="Q254" s="44">
        <f>IFERROR(VLOOKUP(C254,在庫貼り付け!B:C,2,0),0)</f>
        <v>0</v>
      </c>
      <c r="R254" s="44">
        <f>IFERROR(VLOOKUP(C254,入荷予定貼り付け!B:C,2,0),0)</f>
        <v>0</v>
      </c>
      <c r="S254" s="428"/>
      <c r="T254" s="45">
        <v>0</v>
      </c>
      <c r="U254" s="44">
        <f>IFERROR(VLOOKUP(C254,確保貼り付け!N:O,2,0),0)</f>
        <v>0</v>
      </c>
      <c r="V254" s="44">
        <f>IFERROR(VLOOKUP(C254,確保貼り付け!J:L,3,0),0)</f>
        <v>0</v>
      </c>
      <c r="W254" s="439">
        <f t="shared" si="6"/>
        <v>0</v>
      </c>
      <c r="X254" s="45">
        <f t="shared" si="7"/>
        <v>0</v>
      </c>
      <c r="Y254" s="45">
        <f>SUM(Q254+R254+T254)-U254-T254</f>
        <v>0</v>
      </c>
      <c r="Z254" s="45">
        <f>Y254-O254</f>
        <v>0</v>
      </c>
      <c r="AA254" s="41" t="e">
        <f>L254/SUM(Q254)</f>
        <v>#N/A</v>
      </c>
      <c r="AB254" s="9"/>
      <c r="AC254" s="13"/>
      <c r="AD254" s="13"/>
      <c r="AF254" s="415" t="e">
        <f>SUM(Q254,AD254)/L254</f>
        <v>#N/A</v>
      </c>
    </row>
    <row r="255" spans="1:32">
      <c r="A255" s="29"/>
      <c r="B255" s="2"/>
      <c r="C255" s="49"/>
      <c r="D255" s="49"/>
      <c r="E255" s="50"/>
      <c r="F255" s="50"/>
      <c r="G255" s="8"/>
      <c r="H255" s="21"/>
      <c r="I255" s="8"/>
      <c r="J255" s="203" t="e">
        <f>VLOOKUP(C255,'出荷数2307～2406total241008110618'!B:F,5,0)</f>
        <v>#N/A</v>
      </c>
      <c r="K255" s="214" t="e">
        <f>VLOOKUP(C255,'出荷数2407-2506total250730101950'!B:F,5,0)</f>
        <v>#N/A</v>
      </c>
      <c r="L255" s="203" t="e">
        <f>VLOOKUP(C:C,total260724105509!B:F,5,0)</f>
        <v>#N/A</v>
      </c>
      <c r="M255" s="392"/>
      <c r="N255" s="8"/>
      <c r="O255" s="8"/>
      <c r="P255" s="8"/>
      <c r="Q255" s="44">
        <f>IFERROR(VLOOKUP(C255,在庫貼り付け!B:C,2,0),0)</f>
        <v>0</v>
      </c>
      <c r="R255" s="44">
        <f>IFERROR(VLOOKUP(C255,入荷予定貼り付け!B:C,2,0),0)</f>
        <v>0</v>
      </c>
      <c r="S255" s="428"/>
      <c r="T255" s="45">
        <v>0</v>
      </c>
      <c r="U255" s="44">
        <f>IFERROR(VLOOKUP(C255,確保貼り付け!N:O,2,0),0)</f>
        <v>0</v>
      </c>
      <c r="V255" s="44">
        <f>IFERROR(VLOOKUP(C255,確保貼り付け!J:L,3,0),0)</f>
        <v>0</v>
      </c>
      <c r="W255" s="439">
        <f t="shared" si="6"/>
        <v>0</v>
      </c>
      <c r="X255" s="45">
        <f t="shared" si="7"/>
        <v>0</v>
      </c>
      <c r="Y255" s="45">
        <f>SUM(Q255+R255+T255)-U255-T255</f>
        <v>0</v>
      </c>
      <c r="Z255" s="45">
        <f>Y255-O255</f>
        <v>0</v>
      </c>
      <c r="AA255" s="41" t="e">
        <f>L255/SUM(Q255)</f>
        <v>#N/A</v>
      </c>
      <c r="AB255" s="9"/>
      <c r="AC255" s="13"/>
      <c r="AD255" s="13"/>
      <c r="AF255" s="415" t="e">
        <f>SUM(Q255,AD255)/L255</f>
        <v>#N/A</v>
      </c>
    </row>
    <row r="256" spans="1:32">
      <c r="A256" s="29"/>
      <c r="B256" s="2"/>
      <c r="C256" s="49"/>
      <c r="D256" s="49"/>
      <c r="E256" s="50"/>
      <c r="F256" s="50"/>
      <c r="G256" s="8"/>
      <c r="H256" s="21"/>
      <c r="I256" s="8"/>
      <c r="J256" s="203" t="e">
        <f>VLOOKUP(C256,'出荷数2307～2406total241008110618'!B:F,5,0)</f>
        <v>#N/A</v>
      </c>
      <c r="K256" s="214" t="e">
        <f>VLOOKUP(C256,'出荷数2407-2506total250730101950'!B:F,5,0)</f>
        <v>#N/A</v>
      </c>
      <c r="L256" s="203" t="e">
        <f>VLOOKUP(C:C,total260724105509!B:F,5,0)</f>
        <v>#N/A</v>
      </c>
      <c r="M256" s="392"/>
      <c r="N256" s="8"/>
      <c r="O256" s="8"/>
      <c r="P256" s="8"/>
      <c r="Q256" s="44">
        <f>IFERROR(VLOOKUP(C256,在庫貼り付け!B:C,2,0),0)</f>
        <v>0</v>
      </c>
      <c r="R256" s="44">
        <f>IFERROR(VLOOKUP(C256,入荷予定貼り付け!B:C,2,0),0)</f>
        <v>0</v>
      </c>
      <c r="S256" s="428"/>
      <c r="T256" s="45">
        <v>0</v>
      </c>
      <c r="U256" s="44">
        <f>IFERROR(VLOOKUP(C256,確保貼り付け!N:O,2,0),0)</f>
        <v>0</v>
      </c>
      <c r="V256" s="44">
        <f>IFERROR(VLOOKUP(C256,確保貼り付け!J:L,3,0),0)</f>
        <v>0</v>
      </c>
      <c r="W256" s="439">
        <f t="shared" si="6"/>
        <v>0</v>
      </c>
      <c r="X256" s="45">
        <f t="shared" si="7"/>
        <v>0</v>
      </c>
      <c r="Y256" s="45">
        <f>SUM(Q256+R256+T256)-U256-T256</f>
        <v>0</v>
      </c>
      <c r="Z256" s="45">
        <f>Y256-O256</f>
        <v>0</v>
      </c>
      <c r="AA256" s="41" t="e">
        <f>L256/SUM(Q256)</f>
        <v>#N/A</v>
      </c>
      <c r="AB256" s="9"/>
      <c r="AC256" s="13"/>
      <c r="AD256" s="13"/>
      <c r="AF256" s="415" t="e">
        <f>SUM(Q256,AD256)/L256</f>
        <v>#N/A</v>
      </c>
    </row>
    <row r="257" spans="1:32">
      <c r="A257" s="29"/>
      <c r="B257" s="2"/>
      <c r="C257" s="49"/>
      <c r="D257" s="49"/>
      <c r="E257" s="50"/>
      <c r="F257" s="50"/>
      <c r="G257" s="8"/>
      <c r="H257" s="21"/>
      <c r="I257" s="8"/>
      <c r="J257" s="203" t="e">
        <f>VLOOKUP(C257,'出荷数2307～2406total241008110618'!B:F,5,0)</f>
        <v>#N/A</v>
      </c>
      <c r="K257" s="214" t="e">
        <f>VLOOKUP(C257,'出荷数2407-2506total250730101950'!B:F,5,0)</f>
        <v>#N/A</v>
      </c>
      <c r="L257" s="203" t="e">
        <f>VLOOKUP(C:C,total260724105509!B:F,5,0)</f>
        <v>#N/A</v>
      </c>
      <c r="M257" s="392"/>
      <c r="N257" s="8"/>
      <c r="O257" s="8"/>
      <c r="P257" s="8"/>
      <c r="Q257" s="44">
        <f>IFERROR(VLOOKUP(C257,在庫貼り付け!B:C,2,0),0)</f>
        <v>0</v>
      </c>
      <c r="R257" s="44">
        <f>IFERROR(VLOOKUP(C257,入荷予定貼り付け!B:C,2,0),0)</f>
        <v>0</v>
      </c>
      <c r="S257" s="428"/>
      <c r="T257" s="45">
        <v>0</v>
      </c>
      <c r="U257" s="44">
        <f>IFERROR(VLOOKUP(C257,確保貼り付け!N:O,2,0),0)</f>
        <v>0</v>
      </c>
      <c r="V257" s="44">
        <f>IFERROR(VLOOKUP(C257,確保貼り付け!J:L,3,0),0)</f>
        <v>0</v>
      </c>
      <c r="W257" s="439">
        <f t="shared" si="6"/>
        <v>0</v>
      </c>
      <c r="X257" s="45">
        <f t="shared" si="7"/>
        <v>0</v>
      </c>
      <c r="Y257" s="45">
        <f>SUM(Q257+R257+T257)-U257-T257</f>
        <v>0</v>
      </c>
      <c r="Z257" s="45">
        <f>Y257-O257</f>
        <v>0</v>
      </c>
      <c r="AA257" s="41" t="e">
        <f>L257/SUM(Q257)</f>
        <v>#N/A</v>
      </c>
      <c r="AB257" s="9"/>
      <c r="AC257" s="13"/>
      <c r="AD257" s="13"/>
      <c r="AF257" s="415" t="e">
        <f>SUM(Q257,AD257)/L257</f>
        <v>#N/A</v>
      </c>
    </row>
    <row r="258" spans="1:32">
      <c r="A258" s="29"/>
      <c r="B258" s="2"/>
      <c r="C258" s="49"/>
      <c r="D258" s="49"/>
      <c r="E258" s="50"/>
      <c r="F258" s="50"/>
      <c r="G258" s="8"/>
      <c r="H258" s="21"/>
      <c r="I258" s="8"/>
      <c r="J258" s="203" t="e">
        <f>VLOOKUP(C258,'出荷数2307～2406total241008110618'!B:F,5,0)</f>
        <v>#N/A</v>
      </c>
      <c r="K258" s="214" t="e">
        <f>VLOOKUP(C258,'出荷数2407-2506total250730101950'!B:F,5,0)</f>
        <v>#N/A</v>
      </c>
      <c r="L258" s="203" t="e">
        <f>VLOOKUP(C:C,total260724105509!B:F,5,0)</f>
        <v>#N/A</v>
      </c>
      <c r="M258" s="392"/>
      <c r="N258" s="8"/>
      <c r="O258" s="8"/>
      <c r="P258" s="8"/>
      <c r="Q258" s="44">
        <f>IFERROR(VLOOKUP(C258,在庫貼り付け!B:C,2,0),0)</f>
        <v>0</v>
      </c>
      <c r="R258" s="44">
        <f>IFERROR(VLOOKUP(C258,入荷予定貼り付け!B:C,2,0),0)</f>
        <v>0</v>
      </c>
      <c r="S258" s="428"/>
      <c r="T258" s="45">
        <v>0</v>
      </c>
      <c r="U258" s="44">
        <f>IFERROR(VLOOKUP(C258,確保貼り付け!N:O,2,0),0)</f>
        <v>0</v>
      </c>
      <c r="V258" s="44">
        <f>IFERROR(VLOOKUP(C258,確保貼り付け!J:L,3,0),0)</f>
        <v>0</v>
      </c>
      <c r="W258" s="439">
        <f t="shared" si="6"/>
        <v>0</v>
      </c>
      <c r="X258" s="45">
        <f t="shared" si="7"/>
        <v>0</v>
      </c>
      <c r="Y258" s="45">
        <f>SUM(Q258+R258+T258)-U258-T258</f>
        <v>0</v>
      </c>
      <c r="Z258" s="45">
        <f>Y258-O258</f>
        <v>0</v>
      </c>
      <c r="AA258" s="41" t="e">
        <f>L258/SUM(Q258)</f>
        <v>#N/A</v>
      </c>
      <c r="AB258" s="9"/>
      <c r="AC258" s="13"/>
      <c r="AD258" s="13"/>
      <c r="AF258" s="415" t="e">
        <f>SUM(Q258,AD258)/L258</f>
        <v>#N/A</v>
      </c>
    </row>
    <row r="259" spans="1:32">
      <c r="A259" s="29"/>
      <c r="B259" s="2"/>
      <c r="C259" s="49"/>
      <c r="D259" s="49"/>
      <c r="E259" s="50"/>
      <c r="F259" s="50"/>
      <c r="G259" s="8"/>
      <c r="H259" s="21"/>
      <c r="I259" s="8"/>
      <c r="J259" s="203" t="e">
        <f>VLOOKUP(C259,'出荷数2307～2406total241008110618'!B:F,5,0)</f>
        <v>#N/A</v>
      </c>
      <c r="K259" s="214" t="e">
        <f>VLOOKUP(C259,'出荷数2407-2506total250730101950'!B:F,5,0)</f>
        <v>#N/A</v>
      </c>
      <c r="L259" s="203" t="e">
        <f>VLOOKUP(C:C,total260724105509!B:F,5,0)</f>
        <v>#N/A</v>
      </c>
      <c r="M259" s="392"/>
      <c r="N259" s="8"/>
      <c r="O259" s="8"/>
      <c r="P259" s="8"/>
      <c r="Q259" s="44">
        <f>IFERROR(VLOOKUP(C259,在庫貼り付け!B:C,2,0),0)</f>
        <v>0</v>
      </c>
      <c r="R259" s="44">
        <f>IFERROR(VLOOKUP(C259,入荷予定貼り付け!B:C,2,0),0)</f>
        <v>0</v>
      </c>
      <c r="S259" s="428"/>
      <c r="T259" s="45">
        <v>0</v>
      </c>
      <c r="U259" s="44">
        <f>IFERROR(VLOOKUP(C259,確保貼り付け!N:O,2,0),0)</f>
        <v>0</v>
      </c>
      <c r="V259" s="44">
        <f>IFERROR(VLOOKUP(C259,確保貼り付け!J:L,3,0),0)</f>
        <v>0</v>
      </c>
      <c r="W259" s="439">
        <f t="shared" ref="W259:W276" si="8">T259-(U259+V259)</f>
        <v>0</v>
      </c>
      <c r="X259" s="45">
        <f t="shared" ref="X259:X270" si="9">T259-V259-U259</f>
        <v>0</v>
      </c>
      <c r="Y259" s="45">
        <f>SUM(Q259+R259+T259)-U259-T259</f>
        <v>0</v>
      </c>
      <c r="Z259" s="45">
        <f>Y259-O259</f>
        <v>0</v>
      </c>
      <c r="AA259" s="41" t="e">
        <f>L259/SUM(Q259)</f>
        <v>#N/A</v>
      </c>
      <c r="AB259" s="9"/>
      <c r="AC259" s="13"/>
      <c r="AD259" s="13"/>
      <c r="AF259" s="415" t="e">
        <f>SUM(Q259,AD259)/L259</f>
        <v>#N/A</v>
      </c>
    </row>
    <row r="260" spans="1:32">
      <c r="A260" s="29"/>
      <c r="B260" s="2"/>
      <c r="C260" s="49"/>
      <c r="D260" s="49"/>
      <c r="E260" s="50"/>
      <c r="F260" s="50"/>
      <c r="G260" s="8"/>
      <c r="H260" s="21"/>
      <c r="I260" s="8"/>
      <c r="J260" s="203" t="e">
        <f>VLOOKUP(C260,'出荷数2307～2406total241008110618'!B:F,5,0)</f>
        <v>#N/A</v>
      </c>
      <c r="K260" s="214" t="e">
        <f>VLOOKUP(C260,'出荷数2407-2506total250730101950'!B:F,5,0)</f>
        <v>#N/A</v>
      </c>
      <c r="L260" s="203" t="e">
        <f>VLOOKUP(C:C,total260724105509!B:F,5,0)</f>
        <v>#N/A</v>
      </c>
      <c r="M260" s="392"/>
      <c r="N260" s="8"/>
      <c r="O260" s="8"/>
      <c r="P260" s="8"/>
      <c r="Q260" s="44">
        <f>IFERROR(VLOOKUP(C260,在庫貼り付け!B:C,2,0),0)</f>
        <v>0</v>
      </c>
      <c r="R260" s="44">
        <f>IFERROR(VLOOKUP(C260,入荷予定貼り付け!B:C,2,0),0)</f>
        <v>0</v>
      </c>
      <c r="S260" s="428"/>
      <c r="T260" s="45">
        <v>0</v>
      </c>
      <c r="U260" s="44">
        <f>IFERROR(VLOOKUP(C260,確保貼り付け!N:O,2,0),0)</f>
        <v>0</v>
      </c>
      <c r="V260" s="44">
        <f>IFERROR(VLOOKUP(C260,確保貼り付け!J:L,3,0),0)</f>
        <v>0</v>
      </c>
      <c r="W260" s="439">
        <f t="shared" si="8"/>
        <v>0</v>
      </c>
      <c r="X260" s="45">
        <f t="shared" si="9"/>
        <v>0</v>
      </c>
      <c r="Y260" s="45">
        <f>SUM(Q260+R260+T260)-U260-T260</f>
        <v>0</v>
      </c>
      <c r="Z260" s="45">
        <f>Y260-O260</f>
        <v>0</v>
      </c>
      <c r="AA260" s="41" t="e">
        <f>L260/SUM(Q260)</f>
        <v>#N/A</v>
      </c>
      <c r="AB260" s="9"/>
      <c r="AC260" s="13"/>
      <c r="AD260" s="13"/>
      <c r="AF260" s="415" t="e">
        <f>SUM(Q260,AD260)/L260</f>
        <v>#N/A</v>
      </c>
    </row>
    <row r="261" spans="1:32">
      <c r="A261" s="29"/>
      <c r="B261" s="2"/>
      <c r="C261" s="49"/>
      <c r="D261" s="49"/>
      <c r="E261" s="50"/>
      <c r="F261" s="50"/>
      <c r="G261" s="8"/>
      <c r="H261" s="21"/>
      <c r="I261" s="8"/>
      <c r="J261" s="203" t="e">
        <f>VLOOKUP(C261,'出荷数2307～2406total241008110618'!B:F,5,0)</f>
        <v>#N/A</v>
      </c>
      <c r="K261" s="214" t="e">
        <f>VLOOKUP(C261,'出荷数2407-2506total250730101950'!B:F,5,0)</f>
        <v>#N/A</v>
      </c>
      <c r="L261" s="203" t="e">
        <f>VLOOKUP(C:C,total260724105509!B:F,5,0)</f>
        <v>#N/A</v>
      </c>
      <c r="M261" s="392"/>
      <c r="N261" s="8"/>
      <c r="O261" s="8"/>
      <c r="P261" s="8"/>
      <c r="Q261" s="44">
        <f>IFERROR(VLOOKUP(C261,在庫貼り付け!B:C,2,0),0)</f>
        <v>0</v>
      </c>
      <c r="R261" s="44">
        <f>IFERROR(VLOOKUP(C261,入荷予定貼り付け!B:C,2,0),0)</f>
        <v>0</v>
      </c>
      <c r="S261" s="428"/>
      <c r="T261" s="45">
        <v>0</v>
      </c>
      <c r="U261" s="44">
        <f>IFERROR(VLOOKUP(C261,確保貼り付け!N:O,2,0),0)</f>
        <v>0</v>
      </c>
      <c r="V261" s="44">
        <f>IFERROR(VLOOKUP(C261,確保貼り付け!J:L,3,0),0)</f>
        <v>0</v>
      </c>
      <c r="W261" s="439">
        <f t="shared" si="8"/>
        <v>0</v>
      </c>
      <c r="X261" s="45">
        <f t="shared" si="9"/>
        <v>0</v>
      </c>
      <c r="Y261" s="45">
        <f>SUM(Q261+R261+T261)-U261-T261</f>
        <v>0</v>
      </c>
      <c r="Z261" s="45">
        <f>Y261-O261</f>
        <v>0</v>
      </c>
      <c r="AA261" s="41" t="e">
        <f>L261/SUM(Q261)</f>
        <v>#N/A</v>
      </c>
      <c r="AB261" s="9"/>
      <c r="AC261" s="13"/>
      <c r="AD261" s="13"/>
      <c r="AF261" s="415" t="e">
        <f>SUM(Q261,AD261)/L261</f>
        <v>#N/A</v>
      </c>
    </row>
    <row r="262" spans="1:32">
      <c r="A262" s="29"/>
      <c r="B262" s="2"/>
      <c r="C262" s="49"/>
      <c r="D262" s="49"/>
      <c r="E262" s="50"/>
      <c r="F262" s="50"/>
      <c r="G262" s="8"/>
      <c r="H262" s="21"/>
      <c r="I262" s="8"/>
      <c r="J262" s="203" t="e">
        <f>VLOOKUP(C262,'出荷数2307～2406total241008110618'!B:F,5,0)</f>
        <v>#N/A</v>
      </c>
      <c r="K262" s="214" t="e">
        <f>VLOOKUP(C262,'出荷数2407-2506total250730101950'!B:F,5,0)</f>
        <v>#N/A</v>
      </c>
      <c r="L262" s="203" t="e">
        <f>VLOOKUP(C:C,total260724105509!B:F,5,0)</f>
        <v>#N/A</v>
      </c>
      <c r="M262" s="392"/>
      <c r="N262" s="8"/>
      <c r="O262" s="8"/>
      <c r="P262" s="8"/>
      <c r="Q262" s="44">
        <f>IFERROR(VLOOKUP(C262,在庫貼り付け!B:C,2,0),0)</f>
        <v>0</v>
      </c>
      <c r="R262" s="44">
        <f>IFERROR(VLOOKUP(C262,入荷予定貼り付け!B:C,2,0),0)</f>
        <v>0</v>
      </c>
      <c r="S262" s="428"/>
      <c r="T262" s="45">
        <v>0</v>
      </c>
      <c r="U262" s="44">
        <f>IFERROR(VLOOKUP(C262,確保貼り付け!N:O,2,0),0)</f>
        <v>0</v>
      </c>
      <c r="V262" s="44">
        <f>IFERROR(VLOOKUP(C262,確保貼り付け!J:L,3,0),0)</f>
        <v>0</v>
      </c>
      <c r="W262" s="439">
        <f t="shared" si="8"/>
        <v>0</v>
      </c>
      <c r="X262" s="45">
        <f t="shared" si="9"/>
        <v>0</v>
      </c>
      <c r="Y262" s="45">
        <f>SUM(Q262+R262+T262)-U262-T262</f>
        <v>0</v>
      </c>
      <c r="Z262" s="45">
        <f>Y262-O262</f>
        <v>0</v>
      </c>
      <c r="AA262" s="41" t="e">
        <f>L262/SUM(Q262)</f>
        <v>#N/A</v>
      </c>
      <c r="AB262" s="9"/>
      <c r="AC262" s="13"/>
      <c r="AD262" s="13"/>
      <c r="AF262" s="415" t="e">
        <f>SUM(Q262,AD262)/L262</f>
        <v>#N/A</v>
      </c>
    </row>
    <row r="263" spans="1:32">
      <c r="A263" s="29"/>
      <c r="B263" s="2"/>
      <c r="C263" s="49"/>
      <c r="D263" s="49"/>
      <c r="E263" s="50"/>
      <c r="F263" s="50"/>
      <c r="G263" s="8"/>
      <c r="H263" s="21"/>
      <c r="I263" s="8"/>
      <c r="J263" s="203" t="e">
        <f>VLOOKUP(C263,'出荷数2307～2406total241008110618'!B:F,5,0)</f>
        <v>#N/A</v>
      </c>
      <c r="K263" s="214" t="e">
        <f>VLOOKUP(C263,'出荷数2407-2506total250730101950'!B:F,5,0)</f>
        <v>#N/A</v>
      </c>
      <c r="L263" s="203" t="e">
        <f>VLOOKUP(C:C,total260724105509!B:F,5,0)</f>
        <v>#N/A</v>
      </c>
      <c r="M263" s="392"/>
      <c r="N263" s="8"/>
      <c r="O263" s="8"/>
      <c r="P263" s="8"/>
      <c r="Q263" s="44">
        <f>IFERROR(VLOOKUP(C263,在庫貼り付け!B:C,2,0),0)</f>
        <v>0</v>
      </c>
      <c r="R263" s="44">
        <f>IFERROR(VLOOKUP(C263,入荷予定貼り付け!B:C,2,0),0)</f>
        <v>0</v>
      </c>
      <c r="S263" s="428"/>
      <c r="T263" s="45">
        <v>0</v>
      </c>
      <c r="U263" s="44">
        <f>IFERROR(VLOOKUP(C263,確保貼り付け!N:O,2,0),0)</f>
        <v>0</v>
      </c>
      <c r="V263" s="44">
        <f>IFERROR(VLOOKUP(C263,確保貼り付け!J:L,3,0),0)</f>
        <v>0</v>
      </c>
      <c r="W263" s="439">
        <f t="shared" si="8"/>
        <v>0</v>
      </c>
      <c r="X263" s="45">
        <f t="shared" si="9"/>
        <v>0</v>
      </c>
      <c r="Y263" s="45">
        <f>SUM(Q263+R263+T263)-U263-T263</f>
        <v>0</v>
      </c>
      <c r="Z263" s="45">
        <f>Y263-O263</f>
        <v>0</v>
      </c>
      <c r="AA263" s="41" t="e">
        <f>L263/SUM(Q263)</f>
        <v>#N/A</v>
      </c>
      <c r="AB263" s="9"/>
      <c r="AC263" s="13"/>
      <c r="AD263" s="13"/>
      <c r="AF263" s="415" t="e">
        <f>SUM(Q263,AD263)/L263</f>
        <v>#N/A</v>
      </c>
    </row>
    <row r="264" spans="1:32">
      <c r="A264" s="29"/>
      <c r="B264" s="2"/>
      <c r="C264" s="49"/>
      <c r="D264" s="49"/>
      <c r="E264" s="50"/>
      <c r="F264" s="50"/>
      <c r="G264" s="8"/>
      <c r="H264" s="21"/>
      <c r="I264" s="8"/>
      <c r="J264" s="203" t="e">
        <f>VLOOKUP(C264,'出荷数2307～2406total241008110618'!B:F,5,0)</f>
        <v>#N/A</v>
      </c>
      <c r="K264" s="214" t="e">
        <f>VLOOKUP(C264,'出荷数2407-2506total250730101950'!B:F,5,0)</f>
        <v>#N/A</v>
      </c>
      <c r="L264" s="203" t="e">
        <f>VLOOKUP(C:C,total260724105509!B:F,5,0)</f>
        <v>#N/A</v>
      </c>
      <c r="M264" s="392"/>
      <c r="N264" s="8"/>
      <c r="O264" s="8"/>
      <c r="P264" s="8"/>
      <c r="Q264" s="44">
        <f>IFERROR(VLOOKUP(C264,在庫貼り付け!B:C,2,0),0)</f>
        <v>0</v>
      </c>
      <c r="R264" s="44">
        <f>IFERROR(VLOOKUP(C264,入荷予定貼り付け!B:C,2,0),0)</f>
        <v>0</v>
      </c>
      <c r="S264" s="428"/>
      <c r="T264" s="45">
        <v>0</v>
      </c>
      <c r="U264" s="44">
        <f>IFERROR(VLOOKUP(C264,確保貼り付け!N:O,2,0),0)</f>
        <v>0</v>
      </c>
      <c r="V264" s="44">
        <f>IFERROR(VLOOKUP(C264,確保貼り付け!J:L,3,0),0)</f>
        <v>0</v>
      </c>
      <c r="W264" s="439">
        <f t="shared" si="8"/>
        <v>0</v>
      </c>
      <c r="X264" s="45">
        <f t="shared" si="9"/>
        <v>0</v>
      </c>
      <c r="Y264" s="45">
        <f>SUM(Q264+R264+T264)-U264-T264</f>
        <v>0</v>
      </c>
      <c r="Z264" s="45">
        <f>Y264-O264</f>
        <v>0</v>
      </c>
      <c r="AA264" s="41" t="e">
        <f>L264/SUM(Q264)</f>
        <v>#N/A</v>
      </c>
      <c r="AB264" s="9"/>
      <c r="AC264" s="13"/>
      <c r="AD264" s="13"/>
      <c r="AF264" s="415" t="e">
        <f>SUM(Q264,AD264)/L264</f>
        <v>#N/A</v>
      </c>
    </row>
    <row r="265" spans="1:32">
      <c r="A265" s="29"/>
      <c r="B265" s="2"/>
      <c r="C265" s="49"/>
      <c r="D265" s="49"/>
      <c r="E265" s="50"/>
      <c r="F265" s="50"/>
      <c r="G265" s="8"/>
      <c r="H265" s="21"/>
      <c r="I265" s="8"/>
      <c r="J265" s="203" t="e">
        <f>VLOOKUP(C265,'出荷数2307～2406total241008110618'!B:F,5,0)</f>
        <v>#N/A</v>
      </c>
      <c r="K265" s="214" t="e">
        <f>VLOOKUP(C265,'出荷数2407-2506total250730101950'!B:F,5,0)</f>
        <v>#N/A</v>
      </c>
      <c r="L265" s="203" t="e">
        <f>VLOOKUP(C:C,total260724105509!B:F,5,0)</f>
        <v>#N/A</v>
      </c>
      <c r="M265" s="392"/>
      <c r="N265" s="8"/>
      <c r="O265" s="8"/>
      <c r="P265" s="8"/>
      <c r="Q265" s="44">
        <f>IFERROR(VLOOKUP(C265,在庫貼り付け!B:C,2,0),0)</f>
        <v>0</v>
      </c>
      <c r="R265" s="44">
        <f>IFERROR(VLOOKUP(C265,入荷予定貼り付け!B:C,2,0),0)</f>
        <v>0</v>
      </c>
      <c r="S265" s="428"/>
      <c r="T265" s="45">
        <v>0</v>
      </c>
      <c r="U265" s="44">
        <f>IFERROR(VLOOKUP(C265,確保貼り付け!N:O,2,0),0)</f>
        <v>0</v>
      </c>
      <c r="V265" s="44">
        <f>IFERROR(VLOOKUP(C265,確保貼り付け!J:L,3,0),0)</f>
        <v>0</v>
      </c>
      <c r="W265" s="439">
        <f t="shared" si="8"/>
        <v>0</v>
      </c>
      <c r="X265" s="45">
        <f t="shared" si="9"/>
        <v>0</v>
      </c>
      <c r="Y265" s="45">
        <f>SUM(Q265+R265+T265)-U265-T265</f>
        <v>0</v>
      </c>
      <c r="Z265" s="45">
        <f>Y265-O265</f>
        <v>0</v>
      </c>
      <c r="AA265" s="41" t="e">
        <f>L265/SUM(Q265)</f>
        <v>#N/A</v>
      </c>
      <c r="AB265" s="9"/>
      <c r="AC265" s="13"/>
      <c r="AD265" s="13"/>
    </row>
    <row r="266" spans="1:32">
      <c r="A266" s="29"/>
      <c r="B266" s="2"/>
      <c r="C266" s="49"/>
      <c r="D266" s="49"/>
      <c r="E266" s="50"/>
      <c r="F266" s="50"/>
      <c r="G266" s="8"/>
      <c r="H266" s="21"/>
      <c r="I266" s="8"/>
      <c r="J266" s="203" t="e">
        <f>VLOOKUP(C266,'出荷数2307～2406total241008110618'!B:F,5,0)</f>
        <v>#N/A</v>
      </c>
      <c r="K266" s="214" t="e">
        <f>VLOOKUP(C266,'出荷数2407-2506total250730101950'!B:F,5,0)</f>
        <v>#N/A</v>
      </c>
      <c r="L266" s="203" t="e">
        <f>VLOOKUP(C:C,total260724105509!B:F,5,0)</f>
        <v>#N/A</v>
      </c>
      <c r="M266" s="392"/>
      <c r="N266" s="8"/>
      <c r="O266" s="8"/>
      <c r="P266" s="8"/>
      <c r="Q266" s="44">
        <f>IFERROR(VLOOKUP(C266,在庫貼り付け!B:C,2,0),0)</f>
        <v>0</v>
      </c>
      <c r="R266" s="44">
        <f>IFERROR(VLOOKUP(C266,入荷予定貼り付け!B:C,2,0),0)</f>
        <v>0</v>
      </c>
      <c r="S266" s="428"/>
      <c r="T266" s="45">
        <v>0</v>
      </c>
      <c r="U266" s="44">
        <f>IFERROR(VLOOKUP(C266,確保貼り付け!N:O,2,0),0)</f>
        <v>0</v>
      </c>
      <c r="V266" s="44">
        <f>IFERROR(VLOOKUP(C266,確保貼り付け!J:L,3,0),0)</f>
        <v>0</v>
      </c>
      <c r="W266" s="439">
        <f t="shared" si="8"/>
        <v>0</v>
      </c>
      <c r="X266" s="45">
        <f t="shared" si="9"/>
        <v>0</v>
      </c>
      <c r="Y266" s="45">
        <f>SUM(Q266+R266+T266)-U266-T266</f>
        <v>0</v>
      </c>
      <c r="Z266" s="45">
        <f>Y266-O266</f>
        <v>0</v>
      </c>
      <c r="AA266" s="41" t="e">
        <f>L266/SUM(Q266)</f>
        <v>#N/A</v>
      </c>
      <c r="AB266" s="9"/>
      <c r="AC266" s="13"/>
      <c r="AD266" s="13"/>
    </row>
    <row r="267" spans="1:32">
      <c r="A267" s="29"/>
      <c r="B267" s="2"/>
      <c r="C267" s="49"/>
      <c r="D267" s="49"/>
      <c r="E267" s="50"/>
      <c r="F267" s="50"/>
      <c r="G267" s="8"/>
      <c r="H267" s="21"/>
      <c r="I267" s="8"/>
      <c r="J267" s="203" t="e">
        <f>VLOOKUP(C267,'出荷数2307～2406total241008110618'!B:F,5,0)</f>
        <v>#N/A</v>
      </c>
      <c r="K267" s="214" t="e">
        <f>VLOOKUP(C267,'出荷数2407-2506total250730101950'!B:F,5,0)</f>
        <v>#N/A</v>
      </c>
      <c r="L267" s="203" t="e">
        <f>VLOOKUP(C:C,total260724105509!B:F,5,0)</f>
        <v>#N/A</v>
      </c>
      <c r="M267" s="392"/>
      <c r="N267" s="8"/>
      <c r="O267" s="8"/>
      <c r="P267" s="8"/>
      <c r="Q267" s="44">
        <f>IFERROR(VLOOKUP(C267,在庫貼り付け!B:C,2,0),0)</f>
        <v>0</v>
      </c>
      <c r="R267" s="44">
        <f>IFERROR(VLOOKUP(C267,入荷予定貼り付け!B:C,2,0),0)</f>
        <v>0</v>
      </c>
      <c r="S267" s="428"/>
      <c r="T267" s="45">
        <v>0</v>
      </c>
      <c r="U267" s="44">
        <f>IFERROR(VLOOKUP(C267,確保貼り付け!N:O,2,0),0)</f>
        <v>0</v>
      </c>
      <c r="V267" s="44">
        <f>IFERROR(VLOOKUP(C267,確保貼り付け!J:L,3,0),0)</f>
        <v>0</v>
      </c>
      <c r="W267" s="439">
        <f t="shared" si="8"/>
        <v>0</v>
      </c>
      <c r="X267" s="45">
        <f t="shared" si="9"/>
        <v>0</v>
      </c>
      <c r="Y267" s="45">
        <f>SUM(Q267+R267+T267)-U267-T267</f>
        <v>0</v>
      </c>
      <c r="Z267" s="45">
        <f>Y267-O267</f>
        <v>0</v>
      </c>
      <c r="AA267" s="41" t="e">
        <f>L267/SUM(Q267)</f>
        <v>#N/A</v>
      </c>
      <c r="AB267" s="9"/>
      <c r="AC267" s="13"/>
      <c r="AD267" s="13"/>
    </row>
    <row r="268" spans="1:32">
      <c r="A268" s="29"/>
      <c r="B268" s="2"/>
      <c r="C268" s="49"/>
      <c r="D268" s="49"/>
      <c r="E268" s="50"/>
      <c r="F268" s="50"/>
      <c r="G268" s="8"/>
      <c r="H268" s="21"/>
      <c r="I268" s="8"/>
      <c r="J268" s="203" t="e">
        <f>VLOOKUP(C268,'出荷数2307～2406total241008110618'!B:F,5,0)</f>
        <v>#N/A</v>
      </c>
      <c r="K268" s="214" t="e">
        <f>VLOOKUP(C268,'出荷数2407-2506total250730101950'!B:F,5,0)</f>
        <v>#N/A</v>
      </c>
      <c r="L268" s="203" t="e">
        <f>VLOOKUP(C:C,total260724105509!B:F,5,0)</f>
        <v>#N/A</v>
      </c>
      <c r="M268" s="392"/>
      <c r="N268" s="8"/>
      <c r="O268" s="8"/>
      <c r="P268" s="8"/>
      <c r="Q268" s="44">
        <f>IFERROR(VLOOKUP(C268,在庫貼り付け!B:C,2,0),0)</f>
        <v>0</v>
      </c>
      <c r="R268" s="44">
        <f>IFERROR(VLOOKUP(C268,入荷予定貼り付け!B:C,2,0),0)</f>
        <v>0</v>
      </c>
      <c r="S268" s="428"/>
      <c r="T268" s="45">
        <v>0</v>
      </c>
      <c r="U268" s="44">
        <f>IFERROR(VLOOKUP(C268,確保貼り付け!N:O,2,0),0)</f>
        <v>0</v>
      </c>
      <c r="V268" s="44">
        <f>IFERROR(VLOOKUP(C268,確保貼り付け!J:L,3,0),0)</f>
        <v>0</v>
      </c>
      <c r="W268" s="439">
        <f t="shared" si="8"/>
        <v>0</v>
      </c>
      <c r="X268" s="45">
        <f t="shared" si="9"/>
        <v>0</v>
      </c>
      <c r="Y268" s="45">
        <f>SUM(Q268+R268+T268)-U268-T268</f>
        <v>0</v>
      </c>
      <c r="Z268" s="45">
        <f>Y268-O268</f>
        <v>0</v>
      </c>
      <c r="AA268" s="41" t="e">
        <f>L268/SUM(Q268)</f>
        <v>#N/A</v>
      </c>
      <c r="AB268" s="9"/>
      <c r="AC268" s="13"/>
      <c r="AD268" s="13"/>
    </row>
    <row r="269" spans="1:32">
      <c r="A269" s="29"/>
      <c r="B269" s="2"/>
      <c r="C269" s="49"/>
      <c r="D269" s="49"/>
      <c r="E269" s="50"/>
      <c r="F269" s="50"/>
      <c r="G269" s="8"/>
      <c r="H269" s="21"/>
      <c r="I269" s="8"/>
      <c r="J269" s="203" t="e">
        <f>VLOOKUP(C269,'出荷数2307～2406total241008110618'!B:F,5,0)</f>
        <v>#N/A</v>
      </c>
      <c r="K269" s="214" t="e">
        <f>VLOOKUP(C269,'出荷数2407-2506total250730101950'!B:F,5,0)</f>
        <v>#N/A</v>
      </c>
      <c r="L269" s="203" t="e">
        <f>VLOOKUP(C:C,total260724105509!B:F,5,0)</f>
        <v>#N/A</v>
      </c>
      <c r="M269" s="392"/>
      <c r="N269" s="8"/>
      <c r="O269" s="8"/>
      <c r="P269" s="8"/>
      <c r="Q269" s="44">
        <f>IFERROR(VLOOKUP(C269,在庫貼り付け!B:C,2,0),0)</f>
        <v>0</v>
      </c>
      <c r="R269" s="44">
        <f>IFERROR(VLOOKUP(C269,入荷予定貼り付け!B:C,2,0),0)</f>
        <v>0</v>
      </c>
      <c r="S269" s="428"/>
      <c r="T269" s="45">
        <v>0</v>
      </c>
      <c r="U269" s="44">
        <f>IFERROR(VLOOKUP(C269,確保貼り付け!N:O,2,0),0)</f>
        <v>0</v>
      </c>
      <c r="V269" s="44">
        <f>IFERROR(VLOOKUP(C269,確保貼り付け!J:L,3,0),0)</f>
        <v>0</v>
      </c>
      <c r="W269" s="439">
        <f t="shared" si="8"/>
        <v>0</v>
      </c>
      <c r="X269" s="45">
        <f t="shared" si="9"/>
        <v>0</v>
      </c>
      <c r="Y269" s="45">
        <f>SUM(Q269+R269+T269)-U269-T269</f>
        <v>0</v>
      </c>
      <c r="Z269" s="45">
        <f>Y269-O269</f>
        <v>0</v>
      </c>
      <c r="AA269" s="41" t="e">
        <f>L269/SUM(Q269)</f>
        <v>#N/A</v>
      </c>
      <c r="AB269" s="9"/>
      <c r="AC269" s="13"/>
      <c r="AD269" s="13"/>
    </row>
    <row r="270" spans="1:32">
      <c r="A270" s="29"/>
      <c r="B270" s="2"/>
      <c r="C270" s="49"/>
      <c r="D270" s="49"/>
      <c r="E270" s="50"/>
      <c r="F270" s="50"/>
      <c r="G270" s="8"/>
      <c r="H270" s="21">
        <v>0</v>
      </c>
      <c r="I270" s="8" t="e">
        <f>VLOOKUP(C270,'202310-202403出荷数total2403220951'!B:F,5,0)</f>
        <v>#N/A</v>
      </c>
      <c r="J270" s="203" t="e">
        <f>VLOOKUP(C270,'出荷数2307～2406total241008110618'!B:F,5,0)</f>
        <v>#N/A</v>
      </c>
      <c r="K270" s="214" t="e">
        <f>VLOOKUP(C270,'出荷数2407-2506total250730101950'!B:F,5,0)</f>
        <v>#N/A</v>
      </c>
      <c r="L270" s="203" t="e">
        <f>VLOOKUP(C:C,total260724105509!B:F,5,0)</f>
        <v>#N/A</v>
      </c>
      <c r="M270" s="392"/>
      <c r="N270" s="8"/>
      <c r="O270" s="8"/>
      <c r="P270" s="8"/>
      <c r="Q270" s="44">
        <f>IFERROR(VLOOKUP(C270,在庫貼り付け!B:C,2,0),0)</f>
        <v>0</v>
      </c>
      <c r="R270" s="44">
        <f>IFERROR(VLOOKUP(C270,入荷予定貼り付け!B:C,2,0),0)</f>
        <v>0</v>
      </c>
      <c r="S270" s="428"/>
      <c r="T270" s="45">
        <v>0</v>
      </c>
      <c r="U270" s="44">
        <f>IFERROR(VLOOKUP(C270,確保貼り付け!N:O,2,0),0)</f>
        <v>0</v>
      </c>
      <c r="V270" s="44">
        <f>IFERROR(VLOOKUP(C270,確保貼り付け!J:L,3,0),0)</f>
        <v>0</v>
      </c>
      <c r="W270" s="439">
        <f t="shared" si="8"/>
        <v>0</v>
      </c>
      <c r="X270" s="45">
        <f t="shared" si="9"/>
        <v>0</v>
      </c>
      <c r="Y270" s="45">
        <f>SUM(Q270+R270+T270)-U270-T270</f>
        <v>0</v>
      </c>
      <c r="Z270" s="45">
        <f>Y270-O270</f>
        <v>0</v>
      </c>
      <c r="AA270" s="41" t="e">
        <f>L270/SUM(Q270)</f>
        <v>#N/A</v>
      </c>
      <c r="AB270" s="9"/>
      <c r="AC270" s="13"/>
      <c r="AD270" s="13"/>
    </row>
    <row r="271" spans="1:32">
      <c r="A271" s="29"/>
      <c r="B271" s="244"/>
      <c r="H271" s="245"/>
      <c r="L271" s="203" t="e">
        <f>VLOOKUP(C:C,total260724105509!B:F,5,0)</f>
        <v>#N/A</v>
      </c>
      <c r="M271" s="392"/>
      <c r="O271" s="27"/>
      <c r="P271" s="27"/>
      <c r="Q271" s="247"/>
      <c r="R271" s="247"/>
      <c r="S271" s="434"/>
      <c r="T271" s="248"/>
      <c r="U271" s="247"/>
      <c r="V271" s="44">
        <f>IFERROR(VLOOKUP(C271,確保貼り付け!J:L,3,0),0)</f>
        <v>0</v>
      </c>
      <c r="W271" s="439">
        <f t="shared" si="8"/>
        <v>0</v>
      </c>
      <c r="X271" s="248"/>
      <c r="Y271" s="248"/>
      <c r="Z271" s="248"/>
      <c r="AA271" s="249"/>
      <c r="AC271" s="14"/>
      <c r="AD271" s="14"/>
    </row>
    <row r="272" spans="1:32">
      <c r="A272" s="29"/>
      <c r="B272" s="244"/>
      <c r="H272" s="245"/>
      <c r="L272" s="203" t="e">
        <f>VLOOKUP(C:C,total260724105509!B:F,5,0)</f>
        <v>#N/A</v>
      </c>
      <c r="M272" s="392"/>
      <c r="O272" s="27"/>
      <c r="P272" s="27"/>
      <c r="Q272" s="247"/>
      <c r="R272" s="247"/>
      <c r="S272" s="434"/>
      <c r="T272" s="248"/>
      <c r="U272" s="247"/>
      <c r="V272" s="44">
        <f>IFERROR(VLOOKUP(C272,確保貼り付け!J:L,3,0),0)</f>
        <v>0</v>
      </c>
      <c r="W272" s="439">
        <f t="shared" si="8"/>
        <v>0</v>
      </c>
      <c r="X272" s="248"/>
      <c r="Y272" s="248"/>
      <c r="Z272" s="248"/>
      <c r="AA272" s="249"/>
      <c r="AC272" s="14"/>
      <c r="AD272" s="14"/>
    </row>
    <row r="273" spans="1:30">
      <c r="A273" s="29"/>
      <c r="B273" s="244"/>
      <c r="H273" s="245"/>
      <c r="L273" s="203" t="e">
        <f>VLOOKUP(C:C,total260724105509!B:F,5,0)</f>
        <v>#N/A</v>
      </c>
      <c r="M273" s="392"/>
      <c r="O273" s="27"/>
      <c r="P273" s="27"/>
      <c r="Q273" s="247"/>
      <c r="R273" s="247"/>
      <c r="S273" s="434"/>
      <c r="T273" s="248"/>
      <c r="U273" s="247"/>
      <c r="V273" s="44">
        <f>IFERROR(VLOOKUP(C273,確保貼り付け!J:L,3,0),0)</f>
        <v>0</v>
      </c>
      <c r="W273" s="439">
        <f t="shared" si="8"/>
        <v>0</v>
      </c>
      <c r="X273" s="248"/>
      <c r="Y273" s="248"/>
      <c r="Z273" s="248"/>
      <c r="AA273" s="249"/>
      <c r="AC273" s="14"/>
      <c r="AD273" s="14"/>
    </row>
    <row r="274" spans="1:30">
      <c r="A274" s="29"/>
      <c r="B274" s="244"/>
      <c r="H274" s="245"/>
      <c r="L274" s="203" t="e">
        <f>VLOOKUP(C:C,total260724105509!B:F,5,0)</f>
        <v>#N/A</v>
      </c>
      <c r="M274" s="392"/>
      <c r="O274" s="27"/>
      <c r="P274" s="27"/>
      <c r="Q274" s="247"/>
      <c r="R274" s="247"/>
      <c r="S274" s="434"/>
      <c r="T274" s="248"/>
      <c r="U274" s="247"/>
      <c r="V274" s="44">
        <f>IFERROR(VLOOKUP(C274,確保貼り付け!J:L,3,0),0)</f>
        <v>0</v>
      </c>
      <c r="W274" s="439">
        <f t="shared" si="8"/>
        <v>0</v>
      </c>
      <c r="X274" s="248"/>
      <c r="Y274" s="248"/>
      <c r="Z274" s="248"/>
      <c r="AA274" s="249"/>
      <c r="AC274" s="14"/>
      <c r="AD274" s="14"/>
    </row>
    <row r="275" spans="1:30">
      <c r="A275" s="29"/>
      <c r="B275" s="244"/>
      <c r="H275" s="245"/>
      <c r="L275" s="203" t="e">
        <f>VLOOKUP(C:C,total260724105509!B:F,5,0)</f>
        <v>#N/A</v>
      </c>
      <c r="M275" s="392"/>
      <c r="O275" s="27"/>
      <c r="P275" s="27"/>
      <c r="Q275" s="247"/>
      <c r="R275" s="247"/>
      <c r="S275" s="434"/>
      <c r="T275" s="248"/>
      <c r="U275" s="247"/>
      <c r="V275" s="44">
        <f>IFERROR(VLOOKUP(C275,確保貼り付け!J:L,3,0),0)</f>
        <v>0</v>
      </c>
      <c r="W275" s="439">
        <f t="shared" si="8"/>
        <v>0</v>
      </c>
      <c r="X275" s="248"/>
      <c r="Y275" s="248"/>
      <c r="Z275" s="248"/>
      <c r="AA275" s="249"/>
      <c r="AC275" s="14"/>
      <c r="AD275" s="14"/>
    </row>
    <row r="276" spans="1:30">
      <c r="A276" s="29"/>
      <c r="B276" s="244"/>
      <c r="H276" s="245"/>
      <c r="L276" s="203" t="e">
        <f>VLOOKUP(C:C,total260724105509!B:F,5,0)</f>
        <v>#N/A</v>
      </c>
      <c r="M276" s="392"/>
      <c r="O276" s="27"/>
      <c r="P276" s="27"/>
      <c r="Q276" s="247"/>
      <c r="R276" s="247"/>
      <c r="S276" s="434"/>
      <c r="T276" s="248"/>
      <c r="U276" s="247"/>
      <c r="V276" s="44">
        <f>IFERROR(VLOOKUP(C276,確保貼り付け!J:L,3,0),0)</f>
        <v>0</v>
      </c>
      <c r="W276" s="439">
        <f t="shared" si="8"/>
        <v>0</v>
      </c>
      <c r="X276" s="248"/>
      <c r="Y276" s="248"/>
      <c r="Z276" s="248"/>
      <c r="AA276" s="249"/>
      <c r="AC276" s="14"/>
      <c r="AD276" s="14"/>
    </row>
    <row r="277" spans="1:30">
      <c r="V277" s="44">
        <f>IFERROR(VLOOKUP(C277,確保貼り付け!J:L,3,0),0)</f>
        <v>0</v>
      </c>
    </row>
    <row r="278" spans="1:30">
      <c r="V278" s="44">
        <f>IFERROR(VLOOKUP(C278,確保貼り付け!J:L,3,0),0)</f>
        <v>0</v>
      </c>
    </row>
  </sheetData>
  <autoFilter ref="A1:AJ1" xr:uid="{00000000-0001-0000-3500-000000000000}"/>
  <phoneticPr fontId="14"/>
  <conditionalFormatting sqref="AA1:AA1048576">
    <cfRule type="cellIs" dxfId="6" priority="4" operator="lessThan">
      <formula>0.33</formula>
    </cfRule>
  </conditionalFormatting>
  <conditionalFormatting sqref="AF1:AF1048576">
    <cfRule type="cellIs" dxfId="5" priority="1" operator="lessThan">
      <formula>0.6</formula>
    </cfRule>
    <cfRule type="cellIs" dxfId="4" priority="2" operator="greaterThan">
      <formula>3</formula>
    </cfRule>
  </conditionalFormatting>
  <dataValidations count="2">
    <dataValidation imeMode="hiragana" allowBlank="1" showInputMessage="1" showErrorMessage="1" sqref="D40:F40 D4:F6 D238:D64444 E238:F64499 D233:F237 D121:F231 D82:D112 E82:F120 D63:F81 E41:F62 D49:D62 E39 F1:F39 D1:E38" xr:uid="{00000000-0002-0000-3500-000000000000}"/>
    <dataValidation imeMode="off" allowBlank="1" showInputMessage="1" showErrorMessage="1" sqref="C280:C64444 C234:C278 C49:C231 C1:C40" xr:uid="{00000000-0002-0000-35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A06C-B264-4688-89E5-5FB5554E871A}">
  <sheetPr filterMode="1">
    <tabColor rgb="FFFFFF00"/>
  </sheetPr>
  <dimension ref="A1:AG1597"/>
  <sheetViews>
    <sheetView zoomScale="110" zoomScaleNormal="110" workbookViewId="0">
      <pane xSplit="2" ySplit="2" topLeftCell="C460" activePane="bottomRight" state="frozen"/>
      <selection pane="topRight" activeCell="C1" sqref="C1"/>
      <selection pane="bottomLeft" activeCell="A3" sqref="A3"/>
      <selection pane="bottomRight" activeCell="A475" sqref="A475"/>
    </sheetView>
  </sheetViews>
  <sheetFormatPr defaultColWidth="8.625" defaultRowHeight="15" customHeight="1"/>
  <cols>
    <col min="1" max="1" width="13.25" style="119" bestFit="1" customWidth="1"/>
    <col min="2" max="2" width="29.375" style="119" customWidth="1"/>
    <col min="3" max="3" width="12.375" style="119" customWidth="1"/>
    <col min="4" max="4" width="5.375" style="119" hidden="1" customWidth="1"/>
    <col min="5" max="5" width="8.125" style="119" hidden="1" customWidth="1"/>
    <col min="6" max="6" width="7.125" style="368" hidden="1" customWidth="1"/>
    <col min="7" max="7" width="14.25" style="368" hidden="1" customWidth="1"/>
    <col min="8" max="8" width="8.125" style="369" hidden="1" customWidth="1"/>
    <col min="9" max="9" width="7.625" style="370" bestFit="1" customWidth="1"/>
    <col min="10" max="10" width="5.875" style="388" bestFit="1" customWidth="1"/>
    <col min="11" max="11" width="6.875" style="388" customWidth="1"/>
    <col min="12" max="12" width="13.5" style="370" hidden="1" customWidth="1"/>
    <col min="13" max="13" width="6.375" style="105" customWidth="1"/>
    <col min="14" max="14" width="6.5" style="119" hidden="1" customWidth="1"/>
    <col min="15" max="17" width="5.875" style="105" bestFit="1" customWidth="1"/>
    <col min="18" max="18" width="5.875" style="339" bestFit="1" customWidth="1"/>
    <col min="19" max="19" width="7.125" style="105" customWidth="1"/>
    <col min="20" max="20" width="6.25" style="51" customWidth="1"/>
    <col min="21" max="21" width="7.625" style="51" bestFit="1" customWidth="1"/>
    <col min="22" max="22" width="9.25" style="325" hidden="1" customWidth="1"/>
    <col min="23" max="23" width="8.25" style="325" hidden="1" customWidth="1"/>
    <col min="24" max="24" width="7.375" style="325" hidden="1" customWidth="1"/>
    <col min="25" max="28" width="7.25" style="325" hidden="1" customWidth="1"/>
    <col min="29" max="29" width="8.625" style="328"/>
    <col min="30" max="30" width="7.375" style="317" customWidth="1"/>
    <col min="31" max="31" width="7.375" style="318" customWidth="1"/>
    <col min="32" max="32" width="7.375" style="319" customWidth="1"/>
    <col min="33" max="33" width="38.25" style="320" bestFit="1" customWidth="1"/>
    <col min="34" max="16384" width="8.625" style="328"/>
  </cols>
  <sheetData>
    <row r="1" spans="1:33" s="316" customFormat="1" ht="30" customHeight="1">
      <c r="A1" s="302" t="s">
        <v>1329</v>
      </c>
      <c r="B1" s="302" t="s">
        <v>3006</v>
      </c>
      <c r="C1" s="303" t="s">
        <v>1331</v>
      </c>
      <c r="D1" s="302" t="s">
        <v>4570</v>
      </c>
      <c r="E1" s="302"/>
      <c r="F1" s="304"/>
      <c r="G1" s="304" t="s">
        <v>1328</v>
      </c>
      <c r="H1" s="305" t="s">
        <v>1335</v>
      </c>
      <c r="I1" s="306" t="s">
        <v>4571</v>
      </c>
      <c r="J1" s="307" t="s">
        <v>4572</v>
      </c>
      <c r="K1" s="307" t="s">
        <v>4573</v>
      </c>
      <c r="L1" s="308" t="s">
        <v>4574</v>
      </c>
      <c r="M1" s="309" t="s">
        <v>1335</v>
      </c>
      <c r="N1" s="310" t="s">
        <v>1336</v>
      </c>
      <c r="O1" s="311" t="s">
        <v>4575</v>
      </c>
      <c r="P1" s="311" t="s">
        <v>4576</v>
      </c>
      <c r="Q1" s="311" t="s">
        <v>4577</v>
      </c>
      <c r="R1" s="312" t="s">
        <v>4578</v>
      </c>
      <c r="S1" s="311" t="s">
        <v>4579</v>
      </c>
      <c r="T1" s="51" t="s">
        <v>4580</v>
      </c>
      <c r="U1" s="59" t="s">
        <v>4581</v>
      </c>
      <c r="V1" s="313" t="s">
        <v>4582</v>
      </c>
      <c r="W1" s="313" t="s">
        <v>4583</v>
      </c>
      <c r="X1" s="314" t="s">
        <v>4584</v>
      </c>
      <c r="Y1" s="315" t="s">
        <v>4585</v>
      </c>
      <c r="Z1" s="315" t="s">
        <v>4586</v>
      </c>
      <c r="AA1" s="315" t="s">
        <v>4587</v>
      </c>
      <c r="AB1" s="313" t="s">
        <v>4588</v>
      </c>
      <c r="AD1" s="317" t="s">
        <v>4589</v>
      </c>
      <c r="AE1" s="318" t="s">
        <v>4580</v>
      </c>
      <c r="AF1" s="319" t="s">
        <v>4581</v>
      </c>
      <c r="AG1" s="320" t="s">
        <v>4590</v>
      </c>
    </row>
    <row r="2" spans="1:33" s="327" customFormat="1" ht="15" hidden="1" customHeight="1">
      <c r="A2" s="114" t="s">
        <v>403</v>
      </c>
      <c r="B2" s="114" t="s">
        <v>1572</v>
      </c>
      <c r="C2" s="115" t="s">
        <v>247</v>
      </c>
      <c r="D2" s="114">
        <v>100</v>
      </c>
      <c r="E2" s="114">
        <v>4962644</v>
      </c>
      <c r="F2" s="116" t="s">
        <v>1573</v>
      </c>
      <c r="G2" s="114">
        <v>4962644931934</v>
      </c>
      <c r="H2" s="118">
        <v>500</v>
      </c>
      <c r="I2" s="114">
        <v>9669</v>
      </c>
      <c r="J2" s="119">
        <v>1832</v>
      </c>
      <c r="K2" s="119">
        <f t="shared" ref="K2:K65" si="0">I2/J2</f>
        <v>5.2778384279475983</v>
      </c>
      <c r="L2" s="119">
        <f t="shared" ref="L2:L65" si="1">J2*R2</f>
        <v>148392</v>
      </c>
      <c r="M2" s="119">
        <v>500</v>
      </c>
      <c r="N2" s="119"/>
      <c r="O2" s="119">
        <v>268</v>
      </c>
      <c r="P2" s="119">
        <v>248</v>
      </c>
      <c r="Q2" s="119">
        <v>300</v>
      </c>
      <c r="R2" s="321">
        <v>81</v>
      </c>
      <c r="S2" s="119">
        <v>115</v>
      </c>
      <c r="T2" s="51">
        <f t="shared" ref="T2:T65" si="2">S2-R2</f>
        <v>34</v>
      </c>
      <c r="U2" s="322">
        <f t="shared" ref="U2:U65" si="3">T2/S2</f>
        <v>0.29565217391304349</v>
      </c>
      <c r="V2" s="323">
        <v>128</v>
      </c>
      <c r="W2" s="324">
        <f t="shared" ref="W2:W65" si="4">V2/S2</f>
        <v>1.1130434782608696</v>
      </c>
      <c r="X2" s="324">
        <f>(V2-R2)/V2</f>
        <v>0.3671875</v>
      </c>
      <c r="Y2" s="325">
        <f t="shared" ref="Y2:Y65" si="5">ROUND((V2/0.43),-1)</f>
        <v>300</v>
      </c>
      <c r="Z2" s="325">
        <f t="shared" ref="Z2:Z65" si="6">ROUND((V2/0.45),-1)</f>
        <v>280</v>
      </c>
      <c r="AA2" s="325">
        <f t="shared" ref="AA2:AA65" si="7">ROUND((V2/0.4),-1)</f>
        <v>320</v>
      </c>
      <c r="AB2" s="326">
        <f t="shared" ref="AB2:AB65" si="8">ROUNDUP((W2*M2),-2)</f>
        <v>600</v>
      </c>
    </row>
    <row r="3" spans="1:33" s="327" customFormat="1" ht="15" hidden="1" customHeight="1">
      <c r="A3" s="114" t="s">
        <v>919</v>
      </c>
      <c r="B3" s="114" t="s">
        <v>2197</v>
      </c>
      <c r="C3" s="115" t="s">
        <v>1834</v>
      </c>
      <c r="D3" s="114">
        <v>100</v>
      </c>
      <c r="E3" s="114">
        <v>4962644</v>
      </c>
      <c r="F3" s="116" t="s">
        <v>2201</v>
      </c>
      <c r="G3" s="114">
        <v>4962644931781</v>
      </c>
      <c r="H3" s="118">
        <v>400</v>
      </c>
      <c r="I3" s="119">
        <v>168</v>
      </c>
      <c r="J3" s="119">
        <v>496</v>
      </c>
      <c r="K3" s="119">
        <f t="shared" si="0"/>
        <v>0.33870967741935482</v>
      </c>
      <c r="L3" s="119">
        <f t="shared" si="1"/>
        <v>36704</v>
      </c>
      <c r="M3" s="119">
        <v>400</v>
      </c>
      <c r="N3" s="119"/>
      <c r="O3" s="119">
        <v>240</v>
      </c>
      <c r="P3" s="119">
        <v>220</v>
      </c>
      <c r="Q3" s="119">
        <v>280</v>
      </c>
      <c r="R3" s="321">
        <v>74</v>
      </c>
      <c r="S3" s="119">
        <v>103</v>
      </c>
      <c r="T3" s="51">
        <f t="shared" si="2"/>
        <v>29</v>
      </c>
      <c r="U3" s="322">
        <f t="shared" si="3"/>
        <v>0.28155339805825241</v>
      </c>
      <c r="V3" s="323">
        <v>128</v>
      </c>
      <c r="W3" s="324">
        <f t="shared" si="4"/>
        <v>1.2427184466019416</v>
      </c>
      <c r="X3" s="324">
        <f t="shared" ref="X3:X66" si="9">(V3-R3)/V3</f>
        <v>0.421875</v>
      </c>
      <c r="Y3" s="325">
        <f t="shared" si="5"/>
        <v>300</v>
      </c>
      <c r="Z3" s="325">
        <f t="shared" si="6"/>
        <v>280</v>
      </c>
      <c r="AA3" s="325">
        <f t="shared" si="7"/>
        <v>320</v>
      </c>
      <c r="AB3" s="326">
        <f t="shared" si="8"/>
        <v>500</v>
      </c>
    </row>
    <row r="4" spans="1:33" ht="15" hidden="1" customHeight="1">
      <c r="A4" s="114" t="s">
        <v>921</v>
      </c>
      <c r="B4" s="114" t="s">
        <v>2203</v>
      </c>
      <c r="C4" s="115" t="s">
        <v>247</v>
      </c>
      <c r="D4" s="114">
        <v>100</v>
      </c>
      <c r="E4" s="114">
        <v>4962644</v>
      </c>
      <c r="F4" s="116" t="s">
        <v>2204</v>
      </c>
      <c r="G4" s="114">
        <v>4962644931736</v>
      </c>
      <c r="H4" s="118">
        <v>400</v>
      </c>
      <c r="I4" s="119">
        <v>1130</v>
      </c>
      <c r="J4" s="119">
        <v>1146</v>
      </c>
      <c r="K4" s="119">
        <f t="shared" si="0"/>
        <v>0.98603839441535779</v>
      </c>
      <c r="L4" s="119">
        <f t="shared" si="1"/>
        <v>84804</v>
      </c>
      <c r="M4" s="119">
        <v>400</v>
      </c>
      <c r="O4" s="119">
        <v>240</v>
      </c>
      <c r="P4" s="119">
        <v>220</v>
      </c>
      <c r="Q4" s="119">
        <v>280</v>
      </c>
      <c r="R4" s="321">
        <v>74</v>
      </c>
      <c r="S4" s="119">
        <v>103</v>
      </c>
      <c r="T4" s="51">
        <f t="shared" si="2"/>
        <v>29</v>
      </c>
      <c r="U4" s="322">
        <f t="shared" si="3"/>
        <v>0.28155339805825241</v>
      </c>
      <c r="V4" s="323">
        <v>128</v>
      </c>
      <c r="W4" s="324">
        <f t="shared" si="4"/>
        <v>1.2427184466019416</v>
      </c>
      <c r="X4" s="324">
        <f t="shared" si="9"/>
        <v>0.421875</v>
      </c>
      <c r="Y4" s="325">
        <f t="shared" si="5"/>
        <v>300</v>
      </c>
      <c r="Z4" s="325">
        <f t="shared" si="6"/>
        <v>280</v>
      </c>
      <c r="AA4" s="325">
        <f t="shared" si="7"/>
        <v>320</v>
      </c>
      <c r="AB4" s="326">
        <f t="shared" si="8"/>
        <v>500</v>
      </c>
      <c r="AD4" s="328"/>
      <c r="AE4" s="328"/>
      <c r="AF4" s="328"/>
      <c r="AG4" s="328"/>
    </row>
    <row r="5" spans="1:33" ht="15" hidden="1" customHeight="1">
      <c r="A5" s="114" t="s">
        <v>922</v>
      </c>
      <c r="B5" s="114" t="s">
        <v>2203</v>
      </c>
      <c r="C5" s="115" t="s">
        <v>1557</v>
      </c>
      <c r="D5" s="114">
        <v>100</v>
      </c>
      <c r="E5" s="114">
        <v>4962644</v>
      </c>
      <c r="F5" s="116" t="s">
        <v>2205</v>
      </c>
      <c r="G5" s="114">
        <v>4962644931842</v>
      </c>
      <c r="H5" s="118">
        <v>400</v>
      </c>
      <c r="I5" s="119">
        <v>753</v>
      </c>
      <c r="J5" s="119">
        <v>1084</v>
      </c>
      <c r="K5" s="119">
        <f t="shared" si="0"/>
        <v>0.69464944649446492</v>
      </c>
      <c r="L5" s="119">
        <f t="shared" si="1"/>
        <v>80216</v>
      </c>
      <c r="M5" s="119">
        <v>400</v>
      </c>
      <c r="O5" s="119">
        <v>240</v>
      </c>
      <c r="P5" s="119">
        <v>220</v>
      </c>
      <c r="Q5" s="119">
        <v>280</v>
      </c>
      <c r="R5" s="321">
        <v>74</v>
      </c>
      <c r="S5" s="119">
        <v>103</v>
      </c>
      <c r="T5" s="51">
        <f t="shared" si="2"/>
        <v>29</v>
      </c>
      <c r="U5" s="322">
        <f t="shared" si="3"/>
        <v>0.28155339805825241</v>
      </c>
      <c r="V5" s="323">
        <v>128</v>
      </c>
      <c r="W5" s="324">
        <f t="shared" si="4"/>
        <v>1.2427184466019416</v>
      </c>
      <c r="X5" s="324">
        <f t="shared" si="9"/>
        <v>0.421875</v>
      </c>
      <c r="Y5" s="325">
        <f t="shared" si="5"/>
        <v>300</v>
      </c>
      <c r="Z5" s="325">
        <f t="shared" si="6"/>
        <v>280</v>
      </c>
      <c r="AA5" s="325">
        <f t="shared" si="7"/>
        <v>320</v>
      </c>
      <c r="AB5" s="326">
        <f t="shared" si="8"/>
        <v>500</v>
      </c>
      <c r="AD5" s="328"/>
      <c r="AE5" s="328"/>
      <c r="AF5" s="328"/>
      <c r="AG5" s="328"/>
    </row>
    <row r="6" spans="1:33" ht="15" hidden="1" customHeight="1">
      <c r="A6" s="114" t="s">
        <v>923</v>
      </c>
      <c r="B6" s="114" t="s">
        <v>2203</v>
      </c>
      <c r="C6" s="115" t="s">
        <v>1559</v>
      </c>
      <c r="D6" s="114">
        <v>100</v>
      </c>
      <c r="E6" s="114">
        <v>4962644</v>
      </c>
      <c r="F6" s="116" t="s">
        <v>2206</v>
      </c>
      <c r="G6" s="114">
        <v>4962644931835</v>
      </c>
      <c r="H6" s="118">
        <v>400</v>
      </c>
      <c r="I6" s="119">
        <v>635</v>
      </c>
      <c r="J6" s="119">
        <v>962</v>
      </c>
      <c r="K6" s="119">
        <f t="shared" si="0"/>
        <v>0.66008316008316004</v>
      </c>
      <c r="L6" s="119">
        <f t="shared" si="1"/>
        <v>71188</v>
      </c>
      <c r="M6" s="119">
        <v>400</v>
      </c>
      <c r="O6" s="119">
        <v>240</v>
      </c>
      <c r="P6" s="119">
        <v>220</v>
      </c>
      <c r="Q6" s="119">
        <v>280</v>
      </c>
      <c r="R6" s="321">
        <v>74</v>
      </c>
      <c r="S6" s="119">
        <v>103</v>
      </c>
      <c r="T6" s="51">
        <f t="shared" si="2"/>
        <v>29</v>
      </c>
      <c r="U6" s="322">
        <f t="shared" si="3"/>
        <v>0.28155339805825241</v>
      </c>
      <c r="V6" s="323">
        <v>128</v>
      </c>
      <c r="W6" s="324">
        <f t="shared" si="4"/>
        <v>1.2427184466019416</v>
      </c>
      <c r="X6" s="324">
        <f t="shared" si="9"/>
        <v>0.421875</v>
      </c>
      <c r="Y6" s="325">
        <f t="shared" si="5"/>
        <v>300</v>
      </c>
      <c r="Z6" s="325">
        <f t="shared" si="6"/>
        <v>280</v>
      </c>
      <c r="AA6" s="325">
        <f t="shared" si="7"/>
        <v>320</v>
      </c>
      <c r="AB6" s="326">
        <f t="shared" si="8"/>
        <v>500</v>
      </c>
      <c r="AD6" s="328"/>
      <c r="AE6" s="328"/>
      <c r="AF6" s="328"/>
      <c r="AG6" s="328"/>
    </row>
    <row r="7" spans="1:33" ht="15" hidden="1" customHeight="1">
      <c r="A7" s="114" t="s">
        <v>924</v>
      </c>
      <c r="B7" s="114" t="s">
        <v>2203</v>
      </c>
      <c r="C7" s="115" t="s">
        <v>1834</v>
      </c>
      <c r="D7" s="114">
        <v>100</v>
      </c>
      <c r="E7" s="114">
        <v>4962644</v>
      </c>
      <c r="F7" s="116" t="s">
        <v>2207</v>
      </c>
      <c r="G7" s="114">
        <v>4962644931828</v>
      </c>
      <c r="H7" s="118">
        <v>400</v>
      </c>
      <c r="I7" s="119">
        <v>459</v>
      </c>
      <c r="J7" s="119">
        <v>1144</v>
      </c>
      <c r="K7" s="119">
        <f t="shared" si="0"/>
        <v>0.4012237762237762</v>
      </c>
      <c r="L7" s="119">
        <f t="shared" si="1"/>
        <v>84656</v>
      </c>
      <c r="M7" s="119">
        <v>400</v>
      </c>
      <c r="O7" s="119">
        <v>240</v>
      </c>
      <c r="P7" s="119">
        <v>220</v>
      </c>
      <c r="Q7" s="119">
        <v>280</v>
      </c>
      <c r="R7" s="321">
        <v>74</v>
      </c>
      <c r="S7" s="119">
        <v>103</v>
      </c>
      <c r="T7" s="51">
        <f t="shared" si="2"/>
        <v>29</v>
      </c>
      <c r="U7" s="322">
        <f t="shared" si="3"/>
        <v>0.28155339805825241</v>
      </c>
      <c r="V7" s="323">
        <v>128</v>
      </c>
      <c r="W7" s="324">
        <f t="shared" si="4"/>
        <v>1.2427184466019416</v>
      </c>
      <c r="X7" s="324">
        <f t="shared" si="9"/>
        <v>0.421875</v>
      </c>
      <c r="Y7" s="325">
        <f t="shared" si="5"/>
        <v>300</v>
      </c>
      <c r="Z7" s="325">
        <f t="shared" si="6"/>
        <v>280</v>
      </c>
      <c r="AA7" s="325">
        <f t="shared" si="7"/>
        <v>320</v>
      </c>
      <c r="AB7" s="326">
        <f t="shared" si="8"/>
        <v>500</v>
      </c>
      <c r="AD7" s="328"/>
      <c r="AE7" s="328"/>
      <c r="AF7" s="328"/>
      <c r="AG7" s="328"/>
    </row>
    <row r="8" spans="1:33" ht="15" hidden="1" customHeight="1">
      <c r="A8" s="114" t="s">
        <v>925</v>
      </c>
      <c r="B8" s="114" t="s">
        <v>2203</v>
      </c>
      <c r="C8" s="115" t="s">
        <v>1372</v>
      </c>
      <c r="D8" s="114">
        <v>100</v>
      </c>
      <c r="E8" s="114">
        <v>4962644</v>
      </c>
      <c r="F8" s="116" t="s">
        <v>2208</v>
      </c>
      <c r="G8" s="114">
        <v>4962644931859</v>
      </c>
      <c r="H8" s="118">
        <v>400</v>
      </c>
      <c r="I8" s="119">
        <v>304</v>
      </c>
      <c r="J8" s="119">
        <v>1075</v>
      </c>
      <c r="K8" s="119">
        <f t="shared" si="0"/>
        <v>0.28279069767441861</v>
      </c>
      <c r="L8" s="119">
        <f t="shared" si="1"/>
        <v>79550</v>
      </c>
      <c r="M8" s="119">
        <v>400</v>
      </c>
      <c r="O8" s="119">
        <v>240</v>
      </c>
      <c r="P8" s="119">
        <v>220</v>
      </c>
      <c r="Q8" s="119">
        <v>280</v>
      </c>
      <c r="R8" s="321">
        <v>74</v>
      </c>
      <c r="S8" s="119">
        <v>103</v>
      </c>
      <c r="T8" s="51">
        <f t="shared" si="2"/>
        <v>29</v>
      </c>
      <c r="U8" s="322">
        <f t="shared" si="3"/>
        <v>0.28155339805825241</v>
      </c>
      <c r="V8" s="323">
        <v>128</v>
      </c>
      <c r="W8" s="324">
        <f t="shared" si="4"/>
        <v>1.2427184466019416</v>
      </c>
      <c r="X8" s="324">
        <f t="shared" si="9"/>
        <v>0.421875</v>
      </c>
      <c r="Y8" s="325">
        <f t="shared" si="5"/>
        <v>300</v>
      </c>
      <c r="Z8" s="325">
        <f t="shared" si="6"/>
        <v>280</v>
      </c>
      <c r="AA8" s="325">
        <f t="shared" si="7"/>
        <v>320</v>
      </c>
      <c r="AB8" s="326">
        <f t="shared" si="8"/>
        <v>500</v>
      </c>
      <c r="AD8" s="328"/>
      <c r="AE8" s="328"/>
      <c r="AF8" s="328"/>
      <c r="AG8" s="328"/>
    </row>
    <row r="9" spans="1:33" ht="15" hidden="1" customHeight="1">
      <c r="A9" s="114" t="s">
        <v>402</v>
      </c>
      <c r="B9" s="114" t="s">
        <v>1564</v>
      </c>
      <c r="C9" s="115" t="s">
        <v>247</v>
      </c>
      <c r="D9" s="114">
        <v>100</v>
      </c>
      <c r="E9" s="114">
        <v>4962644</v>
      </c>
      <c r="F9" s="116" t="s">
        <v>1565</v>
      </c>
      <c r="G9" s="114">
        <v>4962644930883</v>
      </c>
      <c r="H9" s="118">
        <v>400</v>
      </c>
      <c r="I9" s="119">
        <v>7597</v>
      </c>
      <c r="J9" s="119">
        <v>4958</v>
      </c>
      <c r="K9" s="119">
        <f t="shared" si="0"/>
        <v>1.5322710770471963</v>
      </c>
      <c r="L9" s="119">
        <f t="shared" si="1"/>
        <v>317312</v>
      </c>
      <c r="M9" s="119">
        <v>400</v>
      </c>
      <c r="O9" s="119">
        <v>228</v>
      </c>
      <c r="P9" s="119">
        <v>208</v>
      </c>
      <c r="Q9" s="119">
        <v>250</v>
      </c>
      <c r="R9" s="321">
        <v>64</v>
      </c>
      <c r="S9" s="119">
        <v>97</v>
      </c>
      <c r="T9" s="51">
        <f t="shared" si="2"/>
        <v>33</v>
      </c>
      <c r="U9" s="322">
        <f t="shared" si="3"/>
        <v>0.34020618556701032</v>
      </c>
      <c r="V9" s="323">
        <v>132</v>
      </c>
      <c r="W9" s="324">
        <f t="shared" si="4"/>
        <v>1.3608247422680413</v>
      </c>
      <c r="X9" s="324">
        <f t="shared" si="9"/>
        <v>0.51515151515151514</v>
      </c>
      <c r="Y9" s="325">
        <f t="shared" si="5"/>
        <v>310</v>
      </c>
      <c r="Z9" s="325">
        <f t="shared" si="6"/>
        <v>290</v>
      </c>
      <c r="AA9" s="325">
        <f t="shared" si="7"/>
        <v>330</v>
      </c>
      <c r="AB9" s="326">
        <f t="shared" si="8"/>
        <v>600</v>
      </c>
      <c r="AD9" s="328"/>
      <c r="AE9" s="328"/>
      <c r="AF9" s="328"/>
      <c r="AG9" s="328"/>
    </row>
    <row r="10" spans="1:33" ht="15" hidden="1" customHeight="1">
      <c r="A10" s="114" t="s">
        <v>801</v>
      </c>
      <c r="B10" s="114" t="s">
        <v>1882</v>
      </c>
      <c r="C10" s="115" t="s">
        <v>247</v>
      </c>
      <c r="D10" s="114">
        <v>100</v>
      </c>
      <c r="E10" s="114">
        <v>4962644</v>
      </c>
      <c r="F10" s="116" t="s">
        <v>1883</v>
      </c>
      <c r="G10" s="114">
        <v>4962644932535</v>
      </c>
      <c r="H10" s="118">
        <v>400</v>
      </c>
      <c r="I10" s="119" t="e">
        <v>#N/A</v>
      </c>
      <c r="J10" s="119">
        <v>260</v>
      </c>
      <c r="K10" s="119" t="e">
        <f t="shared" si="0"/>
        <v>#N/A</v>
      </c>
      <c r="L10" s="119">
        <f t="shared" si="1"/>
        <v>22620</v>
      </c>
      <c r="M10" s="119">
        <v>400</v>
      </c>
      <c r="O10" s="119">
        <v>240</v>
      </c>
      <c r="P10" s="119">
        <v>210</v>
      </c>
      <c r="Q10" s="119">
        <v>250</v>
      </c>
      <c r="R10" s="321">
        <v>87</v>
      </c>
      <c r="S10" s="119">
        <v>100.10000000000001</v>
      </c>
      <c r="T10" s="51">
        <f t="shared" si="2"/>
        <v>13.100000000000009</v>
      </c>
      <c r="U10" s="322">
        <f t="shared" si="3"/>
        <v>0.13086913086913093</v>
      </c>
      <c r="V10" s="323">
        <v>135</v>
      </c>
      <c r="W10" s="324">
        <f t="shared" si="4"/>
        <v>1.3486513486513485</v>
      </c>
      <c r="X10" s="324">
        <f t="shared" si="9"/>
        <v>0.35555555555555557</v>
      </c>
      <c r="Y10" s="325">
        <f t="shared" si="5"/>
        <v>310</v>
      </c>
      <c r="Z10" s="325">
        <f t="shared" si="6"/>
        <v>300</v>
      </c>
      <c r="AA10" s="325">
        <f t="shared" si="7"/>
        <v>340</v>
      </c>
      <c r="AB10" s="326">
        <f t="shared" si="8"/>
        <v>600</v>
      </c>
      <c r="AD10" s="328"/>
      <c r="AE10" s="328"/>
      <c r="AF10" s="328"/>
      <c r="AG10" s="328"/>
    </row>
    <row r="11" spans="1:33" ht="15" hidden="1" customHeight="1">
      <c r="A11" s="114" t="s">
        <v>1900</v>
      </c>
      <c r="B11" s="114" t="s">
        <v>1901</v>
      </c>
      <c r="C11" s="115" t="s">
        <v>1844</v>
      </c>
      <c r="D11" s="114">
        <v>100</v>
      </c>
      <c r="E11" s="114">
        <v>4962644</v>
      </c>
      <c r="F11" s="116" t="s">
        <v>1902</v>
      </c>
      <c r="G11" s="114">
        <v>4962644938070</v>
      </c>
      <c r="H11" s="118">
        <v>400</v>
      </c>
      <c r="I11" s="119" t="e">
        <v>#N/A</v>
      </c>
      <c r="J11" s="119">
        <v>319</v>
      </c>
      <c r="K11" s="119" t="e">
        <f t="shared" si="0"/>
        <v>#N/A</v>
      </c>
      <c r="L11" s="119">
        <f t="shared" si="1"/>
        <v>26796</v>
      </c>
      <c r="M11" s="119">
        <v>400</v>
      </c>
      <c r="O11" s="119">
        <v>278</v>
      </c>
      <c r="P11" s="119">
        <v>248</v>
      </c>
      <c r="Q11" s="119">
        <v>300</v>
      </c>
      <c r="R11" s="321">
        <v>84</v>
      </c>
      <c r="S11" s="119">
        <v>117</v>
      </c>
      <c r="T11" s="51">
        <f t="shared" si="2"/>
        <v>33</v>
      </c>
      <c r="U11" s="322">
        <f t="shared" si="3"/>
        <v>0.28205128205128205</v>
      </c>
      <c r="V11" s="323">
        <v>135</v>
      </c>
      <c r="W11" s="324">
        <f t="shared" si="4"/>
        <v>1.1538461538461537</v>
      </c>
      <c r="X11" s="324">
        <f t="shared" si="9"/>
        <v>0.37777777777777777</v>
      </c>
      <c r="Y11" s="325">
        <f t="shared" si="5"/>
        <v>310</v>
      </c>
      <c r="Z11" s="325">
        <f t="shared" si="6"/>
        <v>300</v>
      </c>
      <c r="AA11" s="325">
        <f t="shared" si="7"/>
        <v>340</v>
      </c>
      <c r="AB11" s="326">
        <f t="shared" si="8"/>
        <v>500</v>
      </c>
      <c r="AD11" s="328"/>
      <c r="AE11" s="328"/>
      <c r="AF11" s="328"/>
      <c r="AG11" s="328"/>
    </row>
    <row r="12" spans="1:33" ht="15" hidden="1" customHeight="1">
      <c r="A12" s="114" t="s">
        <v>811</v>
      </c>
      <c r="B12" s="114" t="s">
        <v>1901</v>
      </c>
      <c r="C12" s="115" t="s">
        <v>247</v>
      </c>
      <c r="D12" s="114">
        <v>100</v>
      </c>
      <c r="E12" s="114">
        <v>4962644</v>
      </c>
      <c r="F12" s="116" t="s">
        <v>1903</v>
      </c>
      <c r="G12" s="114">
        <v>4962644930968</v>
      </c>
      <c r="H12" s="118">
        <v>400</v>
      </c>
      <c r="I12" s="119" t="e">
        <v>#N/A</v>
      </c>
      <c r="J12" s="119">
        <v>103</v>
      </c>
      <c r="K12" s="119" t="e">
        <f t="shared" si="0"/>
        <v>#N/A</v>
      </c>
      <c r="L12" s="119">
        <f t="shared" si="1"/>
        <v>8652</v>
      </c>
      <c r="M12" s="119">
        <v>400</v>
      </c>
      <c r="O12" s="119">
        <v>278</v>
      </c>
      <c r="P12" s="119">
        <v>248</v>
      </c>
      <c r="Q12" s="119">
        <v>300</v>
      </c>
      <c r="R12" s="321">
        <v>84</v>
      </c>
      <c r="S12" s="119">
        <v>117</v>
      </c>
      <c r="T12" s="51">
        <f t="shared" si="2"/>
        <v>33</v>
      </c>
      <c r="U12" s="322">
        <f t="shared" si="3"/>
        <v>0.28205128205128205</v>
      </c>
      <c r="V12" s="323">
        <v>135</v>
      </c>
      <c r="W12" s="324">
        <f t="shared" si="4"/>
        <v>1.1538461538461537</v>
      </c>
      <c r="X12" s="324">
        <f t="shared" si="9"/>
        <v>0.37777777777777777</v>
      </c>
      <c r="Y12" s="325">
        <f t="shared" si="5"/>
        <v>310</v>
      </c>
      <c r="Z12" s="325">
        <f t="shared" si="6"/>
        <v>300</v>
      </c>
      <c r="AA12" s="325">
        <f t="shared" si="7"/>
        <v>340</v>
      </c>
      <c r="AB12" s="326">
        <f t="shared" si="8"/>
        <v>500</v>
      </c>
      <c r="AD12" s="328"/>
      <c r="AE12" s="328"/>
      <c r="AF12" s="328"/>
      <c r="AG12" s="328"/>
    </row>
    <row r="13" spans="1:33" ht="15" hidden="1" customHeight="1">
      <c r="A13" s="114" t="s">
        <v>1904</v>
      </c>
      <c r="B13" s="114" t="s">
        <v>1901</v>
      </c>
      <c r="C13" s="115" t="s">
        <v>1849</v>
      </c>
      <c r="D13" s="114">
        <v>100</v>
      </c>
      <c r="E13" s="114">
        <v>4962644</v>
      </c>
      <c r="F13" s="116" t="s">
        <v>1905</v>
      </c>
      <c r="G13" s="114">
        <v>4962644938063</v>
      </c>
      <c r="H13" s="118">
        <v>400</v>
      </c>
      <c r="I13" s="119" t="e">
        <v>#N/A</v>
      </c>
      <c r="J13" s="119">
        <v>225</v>
      </c>
      <c r="K13" s="119" t="e">
        <f t="shared" si="0"/>
        <v>#N/A</v>
      </c>
      <c r="L13" s="119">
        <f t="shared" si="1"/>
        <v>18900</v>
      </c>
      <c r="M13" s="119">
        <v>400</v>
      </c>
      <c r="O13" s="119">
        <v>278</v>
      </c>
      <c r="P13" s="119">
        <v>248</v>
      </c>
      <c r="Q13" s="119">
        <v>300</v>
      </c>
      <c r="R13" s="321">
        <v>84</v>
      </c>
      <c r="S13" s="119">
        <v>117</v>
      </c>
      <c r="T13" s="51">
        <f t="shared" si="2"/>
        <v>33</v>
      </c>
      <c r="U13" s="322">
        <f t="shared" si="3"/>
        <v>0.28205128205128205</v>
      </c>
      <c r="V13" s="323">
        <v>135</v>
      </c>
      <c r="W13" s="324">
        <f t="shared" si="4"/>
        <v>1.1538461538461537</v>
      </c>
      <c r="X13" s="324">
        <f t="shared" si="9"/>
        <v>0.37777777777777777</v>
      </c>
      <c r="Y13" s="325">
        <f t="shared" si="5"/>
        <v>310</v>
      </c>
      <c r="Z13" s="325">
        <f t="shared" si="6"/>
        <v>300</v>
      </c>
      <c r="AA13" s="325">
        <f t="shared" si="7"/>
        <v>340</v>
      </c>
      <c r="AB13" s="326">
        <f t="shared" si="8"/>
        <v>500</v>
      </c>
      <c r="AD13" s="328"/>
      <c r="AE13" s="328"/>
      <c r="AF13" s="328"/>
      <c r="AG13" s="328"/>
    </row>
    <row r="14" spans="1:33" ht="15" hidden="1" customHeight="1">
      <c r="A14" s="114" t="s">
        <v>815</v>
      </c>
      <c r="B14" s="114" t="s">
        <v>1908</v>
      </c>
      <c r="C14" s="115" t="s">
        <v>247</v>
      </c>
      <c r="D14" s="114">
        <v>200</v>
      </c>
      <c r="E14" s="114">
        <v>4962644</v>
      </c>
      <c r="F14" s="116" t="s">
        <v>1909</v>
      </c>
      <c r="G14" s="114">
        <v>4962644930975</v>
      </c>
      <c r="H14" s="118">
        <v>400</v>
      </c>
      <c r="I14" s="119" t="e">
        <v>#N/A</v>
      </c>
      <c r="J14" s="119">
        <v>805</v>
      </c>
      <c r="K14" s="119" t="e">
        <f t="shared" si="0"/>
        <v>#N/A</v>
      </c>
      <c r="L14" s="119">
        <f t="shared" si="1"/>
        <v>61180</v>
      </c>
      <c r="M14" s="119">
        <v>400</v>
      </c>
      <c r="O14" s="119">
        <v>248</v>
      </c>
      <c r="P14" s="119">
        <v>228</v>
      </c>
      <c r="Q14" s="119">
        <v>280</v>
      </c>
      <c r="R14" s="321">
        <v>76</v>
      </c>
      <c r="S14" s="119">
        <v>107</v>
      </c>
      <c r="T14" s="51">
        <f t="shared" si="2"/>
        <v>31</v>
      </c>
      <c r="U14" s="322">
        <f t="shared" si="3"/>
        <v>0.28971962616822428</v>
      </c>
      <c r="V14" s="323">
        <v>135</v>
      </c>
      <c r="W14" s="324">
        <f t="shared" si="4"/>
        <v>1.2616822429906542</v>
      </c>
      <c r="X14" s="324">
        <f t="shared" si="9"/>
        <v>0.43703703703703706</v>
      </c>
      <c r="Y14" s="325">
        <f t="shared" si="5"/>
        <v>310</v>
      </c>
      <c r="Z14" s="325">
        <f t="shared" si="6"/>
        <v>300</v>
      </c>
      <c r="AA14" s="325">
        <f t="shared" si="7"/>
        <v>340</v>
      </c>
      <c r="AB14" s="326">
        <f t="shared" si="8"/>
        <v>600</v>
      </c>
      <c r="AD14" s="328"/>
      <c r="AE14" s="328"/>
      <c r="AF14" s="328"/>
      <c r="AG14" s="328"/>
    </row>
    <row r="15" spans="1:33" ht="15" hidden="1" customHeight="1">
      <c r="A15" s="114" t="s">
        <v>761</v>
      </c>
      <c r="B15" s="114" t="s">
        <v>1568</v>
      </c>
      <c r="C15" s="115" t="s">
        <v>247</v>
      </c>
      <c r="D15" s="114">
        <v>100</v>
      </c>
      <c r="E15" s="114">
        <v>4962644</v>
      </c>
      <c r="F15" s="116" t="s">
        <v>1569</v>
      </c>
      <c r="G15" s="114">
        <v>4962644931507</v>
      </c>
      <c r="H15" s="118">
        <v>400</v>
      </c>
      <c r="I15" s="119">
        <v>1090</v>
      </c>
      <c r="J15" s="119">
        <v>742</v>
      </c>
      <c r="K15" s="119">
        <f t="shared" si="0"/>
        <v>1.4690026954177897</v>
      </c>
      <c r="L15" s="119">
        <f t="shared" si="1"/>
        <v>66780</v>
      </c>
      <c r="M15" s="119">
        <v>400</v>
      </c>
      <c r="O15" s="119">
        <v>298</v>
      </c>
      <c r="P15" s="119">
        <v>278</v>
      </c>
      <c r="Q15" s="119">
        <v>300</v>
      </c>
      <c r="R15" s="321">
        <v>90</v>
      </c>
      <c r="S15" s="119">
        <v>127</v>
      </c>
      <c r="T15" s="51">
        <f t="shared" si="2"/>
        <v>37</v>
      </c>
      <c r="U15" s="322">
        <f t="shared" si="3"/>
        <v>0.29133858267716534</v>
      </c>
      <c r="V15" s="323">
        <v>139</v>
      </c>
      <c r="W15" s="324">
        <f t="shared" si="4"/>
        <v>1.094488188976378</v>
      </c>
      <c r="X15" s="324">
        <f t="shared" si="9"/>
        <v>0.35251798561151076</v>
      </c>
      <c r="Y15" s="325">
        <f t="shared" si="5"/>
        <v>320</v>
      </c>
      <c r="Z15" s="325">
        <f t="shared" si="6"/>
        <v>310</v>
      </c>
      <c r="AA15" s="325">
        <f t="shared" si="7"/>
        <v>350</v>
      </c>
      <c r="AB15" s="326">
        <f t="shared" si="8"/>
        <v>500</v>
      </c>
      <c r="AD15" s="328"/>
      <c r="AE15" s="328"/>
      <c r="AF15" s="328"/>
      <c r="AG15" s="328"/>
    </row>
    <row r="16" spans="1:33" ht="15" hidden="1" customHeight="1">
      <c r="A16" s="114" t="s">
        <v>4591</v>
      </c>
      <c r="B16" s="114" t="s">
        <v>4592</v>
      </c>
      <c r="C16" s="114"/>
      <c r="D16" s="114">
        <v>200</v>
      </c>
      <c r="E16" s="114">
        <v>4962644</v>
      </c>
      <c r="F16" s="116" t="s">
        <v>4593</v>
      </c>
      <c r="G16" s="114">
        <v>4962644944446</v>
      </c>
      <c r="H16" s="118">
        <v>500</v>
      </c>
      <c r="I16" s="119">
        <v>2345</v>
      </c>
      <c r="J16" s="119">
        <v>2648</v>
      </c>
      <c r="K16" s="119">
        <f t="shared" si="0"/>
        <v>0.88557401812688818</v>
      </c>
      <c r="L16" s="119">
        <f t="shared" si="1"/>
        <v>169472</v>
      </c>
      <c r="M16" s="119">
        <v>500</v>
      </c>
      <c r="O16" s="119">
        <v>348</v>
      </c>
      <c r="P16" s="119">
        <v>298</v>
      </c>
      <c r="Q16" s="119">
        <v>398</v>
      </c>
      <c r="R16" s="321">
        <v>64</v>
      </c>
      <c r="S16" s="119">
        <v>135</v>
      </c>
      <c r="T16" s="51">
        <f t="shared" si="2"/>
        <v>71</v>
      </c>
      <c r="U16" s="322">
        <f t="shared" si="3"/>
        <v>0.52592592592592591</v>
      </c>
      <c r="V16" s="323">
        <v>150</v>
      </c>
      <c r="W16" s="324">
        <f t="shared" si="4"/>
        <v>1.1111111111111112</v>
      </c>
      <c r="X16" s="324">
        <f t="shared" si="9"/>
        <v>0.57333333333333336</v>
      </c>
      <c r="Y16" s="325">
        <f t="shared" si="5"/>
        <v>350</v>
      </c>
      <c r="Z16" s="325">
        <f t="shared" si="6"/>
        <v>330</v>
      </c>
      <c r="AA16" s="325">
        <f t="shared" si="7"/>
        <v>380</v>
      </c>
      <c r="AB16" s="326">
        <f t="shared" si="8"/>
        <v>600</v>
      </c>
      <c r="AD16" s="328"/>
      <c r="AE16" s="328"/>
      <c r="AF16" s="328"/>
      <c r="AG16" s="328"/>
    </row>
    <row r="17" spans="1:28" s="328" customFormat="1" ht="15" hidden="1" customHeight="1">
      <c r="A17" s="329" t="s">
        <v>4594</v>
      </c>
      <c r="B17" s="114" t="s">
        <v>4595</v>
      </c>
      <c r="C17" s="115"/>
      <c r="D17" s="114">
        <v>100</v>
      </c>
      <c r="E17" s="114">
        <v>4962644</v>
      </c>
      <c r="F17" s="116" t="s">
        <v>4596</v>
      </c>
      <c r="G17" s="114">
        <v>4962644786299</v>
      </c>
      <c r="H17" s="118">
        <v>500</v>
      </c>
      <c r="I17" s="119">
        <v>221</v>
      </c>
      <c r="J17" s="119">
        <v>1821</v>
      </c>
      <c r="K17" s="119">
        <f t="shared" si="0"/>
        <v>0.1213618890719385</v>
      </c>
      <c r="L17" s="119">
        <f t="shared" si="1"/>
        <v>123828</v>
      </c>
      <c r="M17" s="119">
        <v>500</v>
      </c>
      <c r="N17" s="119"/>
      <c r="O17" s="119">
        <v>300</v>
      </c>
      <c r="P17" s="119">
        <v>300</v>
      </c>
      <c r="Q17" s="119">
        <v>300</v>
      </c>
      <c r="R17" s="321">
        <v>68</v>
      </c>
      <c r="S17" s="119">
        <v>135</v>
      </c>
      <c r="T17" s="51">
        <f t="shared" si="2"/>
        <v>67</v>
      </c>
      <c r="U17" s="322">
        <f t="shared" si="3"/>
        <v>0.49629629629629629</v>
      </c>
      <c r="V17" s="323">
        <v>155</v>
      </c>
      <c r="W17" s="324">
        <f t="shared" si="4"/>
        <v>1.1481481481481481</v>
      </c>
      <c r="X17" s="324">
        <f t="shared" si="9"/>
        <v>0.56129032258064515</v>
      </c>
      <c r="Y17" s="325">
        <f t="shared" si="5"/>
        <v>360</v>
      </c>
      <c r="Z17" s="325">
        <f t="shared" si="6"/>
        <v>340</v>
      </c>
      <c r="AA17" s="325">
        <f t="shared" si="7"/>
        <v>390</v>
      </c>
      <c r="AB17" s="326">
        <f t="shared" si="8"/>
        <v>600</v>
      </c>
    </row>
    <row r="18" spans="1:28" s="328" customFormat="1" ht="15" hidden="1" customHeight="1">
      <c r="A18" s="329" t="s">
        <v>4597</v>
      </c>
      <c r="B18" s="114" t="s">
        <v>4598</v>
      </c>
      <c r="C18" s="115"/>
      <c r="D18" s="114">
        <v>100</v>
      </c>
      <c r="E18" s="114">
        <v>4962644</v>
      </c>
      <c r="F18" s="116" t="s">
        <v>4599</v>
      </c>
      <c r="G18" s="114">
        <v>4962644785995</v>
      </c>
      <c r="H18" s="118">
        <v>500</v>
      </c>
      <c r="I18" s="119">
        <v>4915</v>
      </c>
      <c r="J18" s="119">
        <v>42</v>
      </c>
      <c r="K18" s="119">
        <f t="shared" si="0"/>
        <v>117.02380952380952</v>
      </c>
      <c r="L18" s="119">
        <f t="shared" si="1"/>
        <v>2898</v>
      </c>
      <c r="M18" s="119">
        <v>500</v>
      </c>
      <c r="N18" s="119"/>
      <c r="O18" s="119">
        <v>298</v>
      </c>
      <c r="P18" s="119">
        <v>280</v>
      </c>
      <c r="Q18" s="119">
        <v>380</v>
      </c>
      <c r="R18" s="321">
        <v>69</v>
      </c>
      <c r="S18" s="119">
        <v>130</v>
      </c>
      <c r="T18" s="51">
        <f t="shared" si="2"/>
        <v>61</v>
      </c>
      <c r="U18" s="322">
        <f t="shared" si="3"/>
        <v>0.46923076923076923</v>
      </c>
      <c r="V18" s="323">
        <v>155</v>
      </c>
      <c r="W18" s="324">
        <f t="shared" si="4"/>
        <v>1.1923076923076923</v>
      </c>
      <c r="X18" s="324">
        <f t="shared" si="9"/>
        <v>0.55483870967741933</v>
      </c>
      <c r="Y18" s="325">
        <f t="shared" si="5"/>
        <v>360</v>
      </c>
      <c r="Z18" s="325">
        <f t="shared" si="6"/>
        <v>340</v>
      </c>
      <c r="AA18" s="325">
        <f t="shared" si="7"/>
        <v>390</v>
      </c>
      <c r="AB18" s="326">
        <f t="shared" si="8"/>
        <v>600</v>
      </c>
    </row>
    <row r="19" spans="1:28" s="328" customFormat="1" ht="15" hidden="1" customHeight="1">
      <c r="A19" s="114" t="s">
        <v>493</v>
      </c>
      <c r="B19" s="114" t="s">
        <v>1931</v>
      </c>
      <c r="C19" s="115"/>
      <c r="D19" s="114">
        <v>200</v>
      </c>
      <c r="E19" s="114">
        <v>4962644</v>
      </c>
      <c r="F19" s="116" t="s">
        <v>1932</v>
      </c>
      <c r="G19" s="114">
        <v>4962644936717</v>
      </c>
      <c r="H19" s="118">
        <v>350</v>
      </c>
      <c r="I19" s="119">
        <v>147</v>
      </c>
      <c r="J19" s="119">
        <v>173</v>
      </c>
      <c r="K19" s="119">
        <f t="shared" si="0"/>
        <v>0.8497109826589595</v>
      </c>
      <c r="L19" s="119">
        <f t="shared" si="1"/>
        <v>15051</v>
      </c>
      <c r="M19" s="119">
        <v>350</v>
      </c>
      <c r="N19" s="119"/>
      <c r="O19" s="119">
        <v>318</v>
      </c>
      <c r="P19" s="119">
        <v>288</v>
      </c>
      <c r="Q19" s="119">
        <v>350</v>
      </c>
      <c r="R19" s="321">
        <v>87</v>
      </c>
      <c r="S19" s="119">
        <v>135</v>
      </c>
      <c r="T19" s="51">
        <f t="shared" si="2"/>
        <v>48</v>
      </c>
      <c r="U19" s="322">
        <f t="shared" si="3"/>
        <v>0.35555555555555557</v>
      </c>
      <c r="V19" s="323">
        <v>158</v>
      </c>
      <c r="W19" s="324">
        <f t="shared" si="4"/>
        <v>1.1703703703703703</v>
      </c>
      <c r="X19" s="324">
        <f t="shared" si="9"/>
        <v>0.44936708860759494</v>
      </c>
      <c r="Y19" s="325">
        <f t="shared" si="5"/>
        <v>370</v>
      </c>
      <c r="Z19" s="325">
        <f t="shared" si="6"/>
        <v>350</v>
      </c>
      <c r="AA19" s="325">
        <f t="shared" si="7"/>
        <v>400</v>
      </c>
      <c r="AB19" s="326">
        <f t="shared" si="8"/>
        <v>500</v>
      </c>
    </row>
    <row r="20" spans="1:28" s="328" customFormat="1" ht="15" hidden="1" customHeight="1">
      <c r="A20" s="114" t="s">
        <v>1287</v>
      </c>
      <c r="B20" s="114" t="s">
        <v>1313</v>
      </c>
      <c r="C20" s="115"/>
      <c r="D20" s="114">
        <v>200</v>
      </c>
      <c r="E20" s="114">
        <v>4962644</v>
      </c>
      <c r="F20" s="116" t="s">
        <v>4600</v>
      </c>
      <c r="G20" s="114">
        <v>4962644785667</v>
      </c>
      <c r="H20" s="118">
        <v>500</v>
      </c>
      <c r="I20" s="119">
        <v>1546</v>
      </c>
      <c r="J20" s="119">
        <v>14686</v>
      </c>
      <c r="K20" s="119">
        <f t="shared" si="0"/>
        <v>0.10527032548004903</v>
      </c>
      <c r="L20" s="119">
        <f t="shared" si="1"/>
        <v>1101450</v>
      </c>
      <c r="M20" s="119">
        <v>500</v>
      </c>
      <c r="N20" s="119"/>
      <c r="O20" s="119">
        <v>298</v>
      </c>
      <c r="P20" s="119">
        <v>298</v>
      </c>
      <c r="Q20" s="119">
        <v>380</v>
      </c>
      <c r="R20" s="321">
        <v>75</v>
      </c>
      <c r="S20" s="119">
        <v>140</v>
      </c>
      <c r="T20" s="51">
        <f t="shared" si="2"/>
        <v>65</v>
      </c>
      <c r="U20" s="322">
        <f t="shared" si="3"/>
        <v>0.4642857142857143</v>
      </c>
      <c r="V20" s="323">
        <v>160</v>
      </c>
      <c r="W20" s="324">
        <f t="shared" si="4"/>
        <v>1.1428571428571428</v>
      </c>
      <c r="X20" s="324">
        <f t="shared" si="9"/>
        <v>0.53125</v>
      </c>
      <c r="Y20" s="325">
        <f t="shared" si="5"/>
        <v>370</v>
      </c>
      <c r="Z20" s="325">
        <f t="shared" si="6"/>
        <v>360</v>
      </c>
      <c r="AA20" s="325">
        <f t="shared" si="7"/>
        <v>400</v>
      </c>
      <c r="AB20" s="326">
        <f t="shared" si="8"/>
        <v>600</v>
      </c>
    </row>
    <row r="21" spans="1:28" s="328" customFormat="1" ht="15" hidden="1" customHeight="1">
      <c r="A21" s="114" t="s">
        <v>487</v>
      </c>
      <c r="B21" s="114" t="s">
        <v>1912</v>
      </c>
      <c r="C21" s="115"/>
      <c r="D21" s="114">
        <v>200</v>
      </c>
      <c r="E21" s="114">
        <v>4962644</v>
      </c>
      <c r="F21" s="116" t="s">
        <v>1913</v>
      </c>
      <c r="G21" s="114">
        <v>4962644931453</v>
      </c>
      <c r="H21" s="118">
        <v>350</v>
      </c>
      <c r="I21" s="119">
        <v>1015</v>
      </c>
      <c r="J21" s="119">
        <v>161</v>
      </c>
      <c r="K21" s="119">
        <f t="shared" si="0"/>
        <v>6.3043478260869561</v>
      </c>
      <c r="L21" s="119">
        <f t="shared" si="1"/>
        <v>14329</v>
      </c>
      <c r="M21" s="119">
        <v>350</v>
      </c>
      <c r="N21" s="119"/>
      <c r="O21" s="119">
        <v>318</v>
      </c>
      <c r="P21" s="119">
        <v>288</v>
      </c>
      <c r="Q21" s="119">
        <v>350</v>
      </c>
      <c r="R21" s="321">
        <v>89</v>
      </c>
      <c r="S21" s="119">
        <v>135</v>
      </c>
      <c r="T21" s="51">
        <f t="shared" si="2"/>
        <v>46</v>
      </c>
      <c r="U21" s="322">
        <f t="shared" si="3"/>
        <v>0.34074074074074073</v>
      </c>
      <c r="V21" s="323">
        <v>168</v>
      </c>
      <c r="W21" s="324">
        <f t="shared" si="4"/>
        <v>1.2444444444444445</v>
      </c>
      <c r="X21" s="324">
        <f t="shared" si="9"/>
        <v>0.47023809523809523</v>
      </c>
      <c r="Y21" s="325">
        <f t="shared" si="5"/>
        <v>390</v>
      </c>
      <c r="Z21" s="325">
        <f t="shared" si="6"/>
        <v>370</v>
      </c>
      <c r="AA21" s="325">
        <f t="shared" si="7"/>
        <v>420</v>
      </c>
      <c r="AB21" s="326">
        <f t="shared" si="8"/>
        <v>500</v>
      </c>
    </row>
    <row r="22" spans="1:28" s="328" customFormat="1" ht="15" hidden="1" customHeight="1">
      <c r="A22" s="114" t="s">
        <v>490</v>
      </c>
      <c r="B22" s="114" t="s">
        <v>1918</v>
      </c>
      <c r="C22" s="115"/>
      <c r="D22" s="114">
        <v>200</v>
      </c>
      <c r="E22" s="114">
        <v>4962644</v>
      </c>
      <c r="F22" s="116" t="s">
        <v>1919</v>
      </c>
      <c r="G22" s="114">
        <v>4962644931460</v>
      </c>
      <c r="H22" s="118">
        <v>400</v>
      </c>
      <c r="I22" s="119">
        <v>1313</v>
      </c>
      <c r="J22" s="119">
        <v>106</v>
      </c>
      <c r="K22" s="119">
        <f t="shared" si="0"/>
        <v>12.386792452830189</v>
      </c>
      <c r="L22" s="119">
        <f t="shared" si="1"/>
        <v>13356</v>
      </c>
      <c r="M22" s="119">
        <v>400</v>
      </c>
      <c r="N22" s="119"/>
      <c r="O22" s="119">
        <v>348</v>
      </c>
      <c r="P22" s="119">
        <v>298</v>
      </c>
      <c r="Q22" s="119">
        <v>380</v>
      </c>
      <c r="R22" s="321">
        <v>126</v>
      </c>
      <c r="S22" s="119">
        <v>140</v>
      </c>
      <c r="T22" s="51">
        <f t="shared" si="2"/>
        <v>14</v>
      </c>
      <c r="U22" s="322">
        <f t="shared" si="3"/>
        <v>0.1</v>
      </c>
      <c r="V22" s="323">
        <v>174</v>
      </c>
      <c r="W22" s="324">
        <f t="shared" si="4"/>
        <v>1.2428571428571429</v>
      </c>
      <c r="X22" s="324">
        <f t="shared" si="9"/>
        <v>0.27586206896551724</v>
      </c>
      <c r="Y22" s="325">
        <f t="shared" si="5"/>
        <v>400</v>
      </c>
      <c r="Z22" s="325">
        <f t="shared" si="6"/>
        <v>390</v>
      </c>
      <c r="AA22" s="325">
        <f t="shared" si="7"/>
        <v>440</v>
      </c>
      <c r="AB22" s="326">
        <f t="shared" si="8"/>
        <v>500</v>
      </c>
    </row>
    <row r="23" spans="1:28" s="328" customFormat="1" ht="15" hidden="1" customHeight="1">
      <c r="A23" s="114" t="s">
        <v>943</v>
      </c>
      <c r="B23" s="114" t="s">
        <v>2326</v>
      </c>
      <c r="C23" s="115" t="s">
        <v>247</v>
      </c>
      <c r="D23" s="114">
        <v>100</v>
      </c>
      <c r="E23" s="114">
        <v>4962644</v>
      </c>
      <c r="F23" s="116" t="s">
        <v>2327</v>
      </c>
      <c r="G23" s="114">
        <v>4962644961405</v>
      </c>
      <c r="H23" s="118">
        <v>600</v>
      </c>
      <c r="I23" s="119" t="e">
        <v>#N/A</v>
      </c>
      <c r="J23" s="119">
        <v>286</v>
      </c>
      <c r="K23" s="119" t="e">
        <f t="shared" si="0"/>
        <v>#N/A</v>
      </c>
      <c r="L23" s="119">
        <f t="shared" si="1"/>
        <v>26598</v>
      </c>
      <c r="M23" s="119">
        <v>600</v>
      </c>
      <c r="N23" s="119"/>
      <c r="O23" s="119">
        <v>380</v>
      </c>
      <c r="P23" s="119">
        <v>298</v>
      </c>
      <c r="Q23" s="119">
        <v>400</v>
      </c>
      <c r="R23" s="321">
        <v>93</v>
      </c>
      <c r="S23" s="119">
        <v>140</v>
      </c>
      <c r="T23" s="51">
        <f t="shared" si="2"/>
        <v>47</v>
      </c>
      <c r="U23" s="322">
        <f t="shared" si="3"/>
        <v>0.33571428571428569</v>
      </c>
      <c r="V23" s="323">
        <v>174</v>
      </c>
      <c r="W23" s="324">
        <f t="shared" si="4"/>
        <v>1.2428571428571429</v>
      </c>
      <c r="X23" s="324">
        <f t="shared" si="9"/>
        <v>0.46551724137931033</v>
      </c>
      <c r="Y23" s="325">
        <f t="shared" si="5"/>
        <v>400</v>
      </c>
      <c r="Z23" s="325">
        <f t="shared" si="6"/>
        <v>390</v>
      </c>
      <c r="AA23" s="325">
        <f t="shared" si="7"/>
        <v>440</v>
      </c>
      <c r="AB23" s="326">
        <f t="shared" si="8"/>
        <v>800</v>
      </c>
    </row>
    <row r="24" spans="1:28" s="328" customFormat="1" ht="15" hidden="1" customHeight="1">
      <c r="A24" s="114" t="s">
        <v>2328</v>
      </c>
      <c r="B24" s="114" t="s">
        <v>2326</v>
      </c>
      <c r="C24" s="115" t="s">
        <v>249</v>
      </c>
      <c r="D24" s="114">
        <v>100</v>
      </c>
      <c r="E24" s="114">
        <v>4962644</v>
      </c>
      <c r="F24" s="116" t="s">
        <v>2329</v>
      </c>
      <c r="G24" s="114">
        <v>4962644961412</v>
      </c>
      <c r="H24" s="118">
        <v>600</v>
      </c>
      <c r="I24" s="119" t="e">
        <v>#N/A</v>
      </c>
      <c r="J24" s="119">
        <v>753</v>
      </c>
      <c r="K24" s="119" t="e">
        <f t="shared" si="0"/>
        <v>#N/A</v>
      </c>
      <c r="L24" s="119">
        <f t="shared" si="1"/>
        <v>70029</v>
      </c>
      <c r="M24" s="119">
        <v>600</v>
      </c>
      <c r="N24" s="119"/>
      <c r="O24" s="119">
        <v>380</v>
      </c>
      <c r="P24" s="119">
        <v>298</v>
      </c>
      <c r="Q24" s="119">
        <v>400</v>
      </c>
      <c r="R24" s="321">
        <v>93</v>
      </c>
      <c r="S24" s="119">
        <v>140</v>
      </c>
      <c r="T24" s="51">
        <f t="shared" si="2"/>
        <v>47</v>
      </c>
      <c r="U24" s="322">
        <f t="shared" si="3"/>
        <v>0.33571428571428569</v>
      </c>
      <c r="V24" s="323">
        <v>174</v>
      </c>
      <c r="W24" s="324">
        <f t="shared" si="4"/>
        <v>1.2428571428571429</v>
      </c>
      <c r="X24" s="324">
        <f t="shared" si="9"/>
        <v>0.46551724137931033</v>
      </c>
      <c r="Y24" s="325">
        <f t="shared" si="5"/>
        <v>400</v>
      </c>
      <c r="Z24" s="325">
        <f t="shared" si="6"/>
        <v>390</v>
      </c>
      <c r="AA24" s="325">
        <f t="shared" si="7"/>
        <v>440</v>
      </c>
      <c r="AB24" s="326">
        <f t="shared" si="8"/>
        <v>800</v>
      </c>
    </row>
    <row r="25" spans="1:28" s="328" customFormat="1" ht="15" hidden="1" customHeight="1">
      <c r="A25" s="329" t="s">
        <v>4601</v>
      </c>
      <c r="B25" s="114" t="s">
        <v>4602</v>
      </c>
      <c r="C25" s="115"/>
      <c r="D25" s="114">
        <v>50</v>
      </c>
      <c r="E25" s="114">
        <v>4962644</v>
      </c>
      <c r="F25" s="116" t="s">
        <v>4603</v>
      </c>
      <c r="G25" s="114">
        <v>4962644785964</v>
      </c>
      <c r="H25" s="118">
        <v>500</v>
      </c>
      <c r="I25" s="119">
        <v>574</v>
      </c>
      <c r="J25" s="119">
        <v>169</v>
      </c>
      <c r="K25" s="119">
        <f t="shared" si="0"/>
        <v>3.3964497041420119</v>
      </c>
      <c r="L25" s="119">
        <f t="shared" si="1"/>
        <v>14703</v>
      </c>
      <c r="M25" s="119">
        <v>500</v>
      </c>
      <c r="N25" s="119"/>
      <c r="O25" s="119">
        <v>380</v>
      </c>
      <c r="P25" s="119">
        <v>380</v>
      </c>
      <c r="Q25" s="119">
        <v>480</v>
      </c>
      <c r="R25" s="321">
        <v>87</v>
      </c>
      <c r="S25" s="119">
        <v>178</v>
      </c>
      <c r="T25" s="51">
        <f t="shared" si="2"/>
        <v>91</v>
      </c>
      <c r="U25" s="322">
        <f t="shared" si="3"/>
        <v>0.5112359550561798</v>
      </c>
      <c r="V25" s="323">
        <v>178</v>
      </c>
      <c r="W25" s="324">
        <f t="shared" si="4"/>
        <v>1</v>
      </c>
      <c r="X25" s="324">
        <f t="shared" si="9"/>
        <v>0.5112359550561798</v>
      </c>
      <c r="Y25" s="325">
        <f t="shared" si="5"/>
        <v>410</v>
      </c>
      <c r="Z25" s="325">
        <f t="shared" si="6"/>
        <v>400</v>
      </c>
      <c r="AA25" s="325">
        <f t="shared" si="7"/>
        <v>450</v>
      </c>
      <c r="AB25" s="326">
        <f t="shared" si="8"/>
        <v>500</v>
      </c>
    </row>
    <row r="26" spans="1:28" s="328" customFormat="1" ht="15" hidden="1" customHeight="1">
      <c r="A26" s="114" t="s">
        <v>399</v>
      </c>
      <c r="B26" s="114" t="s">
        <v>1548</v>
      </c>
      <c r="C26" s="115"/>
      <c r="D26" s="114">
        <v>100</v>
      </c>
      <c r="E26" s="114">
        <v>4962644</v>
      </c>
      <c r="F26" s="116" t="s">
        <v>1549</v>
      </c>
      <c r="G26" s="114">
        <v>4962644938544</v>
      </c>
      <c r="H26" s="118">
        <v>600</v>
      </c>
      <c r="I26" s="119">
        <v>3154</v>
      </c>
      <c r="J26" s="119">
        <v>1767</v>
      </c>
      <c r="K26" s="119">
        <f t="shared" si="0"/>
        <v>1.7849462365591398</v>
      </c>
      <c r="L26" s="119">
        <f t="shared" si="1"/>
        <v>210273</v>
      </c>
      <c r="M26" s="119">
        <v>600</v>
      </c>
      <c r="N26" s="119"/>
      <c r="O26" s="119">
        <v>378</v>
      </c>
      <c r="P26" s="119">
        <v>340</v>
      </c>
      <c r="Q26" s="119">
        <v>400</v>
      </c>
      <c r="R26" s="321">
        <v>119</v>
      </c>
      <c r="S26" s="119">
        <v>160</v>
      </c>
      <c r="T26" s="51">
        <f t="shared" si="2"/>
        <v>41</v>
      </c>
      <c r="U26" s="322">
        <f t="shared" si="3"/>
        <v>0.25624999999999998</v>
      </c>
      <c r="V26" s="323">
        <v>178</v>
      </c>
      <c r="W26" s="324">
        <f t="shared" si="4"/>
        <v>1.1125</v>
      </c>
      <c r="X26" s="324">
        <f t="shared" si="9"/>
        <v>0.33146067415730335</v>
      </c>
      <c r="Y26" s="325">
        <f t="shared" si="5"/>
        <v>410</v>
      </c>
      <c r="Z26" s="325">
        <f t="shared" si="6"/>
        <v>400</v>
      </c>
      <c r="AA26" s="325">
        <f t="shared" si="7"/>
        <v>450</v>
      </c>
      <c r="AB26" s="326">
        <f t="shared" si="8"/>
        <v>700</v>
      </c>
    </row>
    <row r="27" spans="1:28" s="328" customFormat="1" ht="15" hidden="1" customHeight="1">
      <c r="A27" s="114" t="s">
        <v>401</v>
      </c>
      <c r="B27" s="114" t="s">
        <v>1548</v>
      </c>
      <c r="C27" s="115"/>
      <c r="D27" s="114">
        <v>100</v>
      </c>
      <c r="E27" s="114">
        <v>4962644</v>
      </c>
      <c r="F27" s="116" t="s">
        <v>1550</v>
      </c>
      <c r="G27" s="114">
        <v>4962644939114</v>
      </c>
      <c r="H27" s="118">
        <v>600</v>
      </c>
      <c r="I27" s="119">
        <v>268</v>
      </c>
      <c r="J27" s="119">
        <v>758</v>
      </c>
      <c r="K27" s="119">
        <f t="shared" si="0"/>
        <v>0.35356200527704484</v>
      </c>
      <c r="L27" s="119">
        <f t="shared" si="1"/>
        <v>90202</v>
      </c>
      <c r="M27" s="119">
        <v>600</v>
      </c>
      <c r="N27" s="119"/>
      <c r="O27" s="119">
        <v>378</v>
      </c>
      <c r="P27" s="119">
        <v>340</v>
      </c>
      <c r="Q27" s="119">
        <v>400</v>
      </c>
      <c r="R27" s="321">
        <v>119</v>
      </c>
      <c r="S27" s="119">
        <v>160</v>
      </c>
      <c r="T27" s="51">
        <f t="shared" si="2"/>
        <v>41</v>
      </c>
      <c r="U27" s="322">
        <f t="shared" si="3"/>
        <v>0.25624999999999998</v>
      </c>
      <c r="V27" s="323">
        <v>178</v>
      </c>
      <c r="W27" s="324">
        <f t="shared" si="4"/>
        <v>1.1125</v>
      </c>
      <c r="X27" s="324">
        <f t="shared" si="9"/>
        <v>0.33146067415730335</v>
      </c>
      <c r="Y27" s="325">
        <f t="shared" si="5"/>
        <v>410</v>
      </c>
      <c r="Z27" s="325">
        <f t="shared" si="6"/>
        <v>400</v>
      </c>
      <c r="AA27" s="325">
        <f t="shared" si="7"/>
        <v>450</v>
      </c>
      <c r="AB27" s="326">
        <f t="shared" si="8"/>
        <v>700</v>
      </c>
    </row>
    <row r="28" spans="1:28" s="328" customFormat="1" ht="15" hidden="1" customHeight="1">
      <c r="A28" s="114" t="s">
        <v>400</v>
      </c>
      <c r="B28" s="114" t="s">
        <v>1548</v>
      </c>
      <c r="C28" s="115"/>
      <c r="D28" s="114">
        <v>100</v>
      </c>
      <c r="E28" s="114">
        <v>4962644</v>
      </c>
      <c r="F28" s="116" t="s">
        <v>1551</v>
      </c>
      <c r="G28" s="114">
        <v>4962644939121</v>
      </c>
      <c r="H28" s="118">
        <v>600</v>
      </c>
      <c r="I28" s="119">
        <v>738</v>
      </c>
      <c r="J28" s="119">
        <v>226</v>
      </c>
      <c r="K28" s="119">
        <f t="shared" si="0"/>
        <v>3.2654867256637168</v>
      </c>
      <c r="L28" s="119">
        <f t="shared" si="1"/>
        <v>26894</v>
      </c>
      <c r="M28" s="119">
        <v>600</v>
      </c>
      <c r="N28" s="119"/>
      <c r="O28" s="119">
        <v>378</v>
      </c>
      <c r="P28" s="119">
        <v>340</v>
      </c>
      <c r="Q28" s="119">
        <v>400</v>
      </c>
      <c r="R28" s="321">
        <v>119</v>
      </c>
      <c r="S28" s="119">
        <v>160</v>
      </c>
      <c r="T28" s="51">
        <f t="shared" si="2"/>
        <v>41</v>
      </c>
      <c r="U28" s="322">
        <f t="shared" si="3"/>
        <v>0.25624999999999998</v>
      </c>
      <c r="V28" s="323">
        <v>178</v>
      </c>
      <c r="W28" s="324">
        <f t="shared" si="4"/>
        <v>1.1125</v>
      </c>
      <c r="X28" s="324">
        <f t="shared" si="9"/>
        <v>0.33146067415730335</v>
      </c>
      <c r="Y28" s="325">
        <f t="shared" si="5"/>
        <v>410</v>
      </c>
      <c r="Z28" s="325">
        <f t="shared" si="6"/>
        <v>400</v>
      </c>
      <c r="AA28" s="325">
        <f t="shared" si="7"/>
        <v>450</v>
      </c>
      <c r="AB28" s="326">
        <f t="shared" si="8"/>
        <v>700</v>
      </c>
    </row>
    <row r="29" spans="1:28" s="328" customFormat="1" ht="15" hidden="1" customHeight="1">
      <c r="A29" s="114" t="s">
        <v>798</v>
      </c>
      <c r="B29" s="114" t="s">
        <v>1876</v>
      </c>
      <c r="C29" s="115" t="s">
        <v>247</v>
      </c>
      <c r="D29" s="114">
        <v>100</v>
      </c>
      <c r="E29" s="114">
        <v>4962644</v>
      </c>
      <c r="F29" s="116" t="s">
        <v>1877</v>
      </c>
      <c r="G29" s="114">
        <v>4962644932528</v>
      </c>
      <c r="H29" s="118">
        <v>400</v>
      </c>
      <c r="I29" s="119" t="e">
        <v>#N/A</v>
      </c>
      <c r="J29" s="119">
        <v>319</v>
      </c>
      <c r="K29" s="119" t="e">
        <f t="shared" si="0"/>
        <v>#N/A</v>
      </c>
      <c r="L29" s="119">
        <f t="shared" si="1"/>
        <v>28710</v>
      </c>
      <c r="M29" s="119">
        <v>400</v>
      </c>
      <c r="N29" s="119"/>
      <c r="O29" s="119">
        <v>290</v>
      </c>
      <c r="P29" s="119">
        <v>268</v>
      </c>
      <c r="Q29" s="119">
        <v>300</v>
      </c>
      <c r="R29" s="321">
        <v>90</v>
      </c>
      <c r="S29" s="119">
        <v>125</v>
      </c>
      <c r="T29" s="51">
        <f t="shared" si="2"/>
        <v>35</v>
      </c>
      <c r="U29" s="322">
        <f t="shared" si="3"/>
        <v>0.28000000000000003</v>
      </c>
      <c r="V29" s="323">
        <v>178</v>
      </c>
      <c r="W29" s="324">
        <f t="shared" si="4"/>
        <v>1.4239999999999999</v>
      </c>
      <c r="X29" s="324">
        <f t="shared" si="9"/>
        <v>0.4943820224719101</v>
      </c>
      <c r="Y29" s="325">
        <f t="shared" si="5"/>
        <v>410</v>
      </c>
      <c r="Z29" s="325">
        <f t="shared" si="6"/>
        <v>400</v>
      </c>
      <c r="AA29" s="325">
        <f t="shared" si="7"/>
        <v>450</v>
      </c>
      <c r="AB29" s="326">
        <f t="shared" si="8"/>
        <v>600</v>
      </c>
    </row>
    <row r="30" spans="1:28" s="328" customFormat="1" ht="15" hidden="1" customHeight="1">
      <c r="A30" s="114" t="s">
        <v>462</v>
      </c>
      <c r="B30" s="329" t="s">
        <v>1757</v>
      </c>
      <c r="C30" s="115" t="s">
        <v>247</v>
      </c>
      <c r="D30" s="114">
        <v>100</v>
      </c>
      <c r="E30" s="114">
        <v>4962644</v>
      </c>
      <c r="F30" s="116" t="s">
        <v>1758</v>
      </c>
      <c r="G30" s="114">
        <v>4962644951437</v>
      </c>
      <c r="H30" s="118">
        <v>700</v>
      </c>
      <c r="I30" s="119">
        <v>1338</v>
      </c>
      <c r="J30" s="119">
        <v>206</v>
      </c>
      <c r="K30" s="119">
        <f t="shared" si="0"/>
        <v>6.4951456310679614</v>
      </c>
      <c r="L30" s="119">
        <f t="shared" si="1"/>
        <v>23484</v>
      </c>
      <c r="M30" s="119">
        <v>700</v>
      </c>
      <c r="N30" s="119"/>
      <c r="O30" s="330">
        <v>298</v>
      </c>
      <c r="P30" s="330">
        <v>278</v>
      </c>
      <c r="Q30" s="330">
        <v>398</v>
      </c>
      <c r="R30" s="321">
        <v>114</v>
      </c>
      <c r="S30" s="119">
        <v>130</v>
      </c>
      <c r="T30" s="51">
        <f t="shared" si="2"/>
        <v>16</v>
      </c>
      <c r="U30" s="322">
        <f t="shared" si="3"/>
        <v>0.12307692307692308</v>
      </c>
      <c r="V30" s="323">
        <v>180</v>
      </c>
      <c r="W30" s="324">
        <f t="shared" si="4"/>
        <v>1.3846153846153846</v>
      </c>
      <c r="X30" s="324">
        <f t="shared" si="9"/>
        <v>0.36666666666666664</v>
      </c>
      <c r="Y30" s="325">
        <f t="shared" si="5"/>
        <v>420</v>
      </c>
      <c r="Z30" s="325">
        <f t="shared" si="6"/>
        <v>400</v>
      </c>
      <c r="AA30" s="325">
        <f t="shared" si="7"/>
        <v>450</v>
      </c>
      <c r="AB30" s="326">
        <f t="shared" si="8"/>
        <v>1000</v>
      </c>
    </row>
    <row r="31" spans="1:28" s="328" customFormat="1" ht="15" hidden="1" customHeight="1">
      <c r="A31" s="114" t="s">
        <v>461</v>
      </c>
      <c r="B31" s="329" t="s">
        <v>1757</v>
      </c>
      <c r="C31" s="115" t="s">
        <v>249</v>
      </c>
      <c r="D31" s="114">
        <v>100</v>
      </c>
      <c r="E31" s="114">
        <v>4962644</v>
      </c>
      <c r="F31" s="116" t="s">
        <v>1759</v>
      </c>
      <c r="G31" s="114">
        <v>4962644951444</v>
      </c>
      <c r="H31" s="118">
        <v>700</v>
      </c>
      <c r="I31" s="119">
        <v>389</v>
      </c>
      <c r="J31" s="119">
        <v>361</v>
      </c>
      <c r="K31" s="119">
        <f t="shared" si="0"/>
        <v>1.077562326869806</v>
      </c>
      <c r="L31" s="119">
        <f t="shared" si="1"/>
        <v>41154</v>
      </c>
      <c r="M31" s="119">
        <v>700</v>
      </c>
      <c r="N31" s="119"/>
      <c r="O31" s="330">
        <v>298</v>
      </c>
      <c r="P31" s="330">
        <v>278</v>
      </c>
      <c r="Q31" s="330">
        <v>398</v>
      </c>
      <c r="R31" s="321">
        <v>114</v>
      </c>
      <c r="S31" s="119">
        <v>130</v>
      </c>
      <c r="T31" s="51">
        <f t="shared" si="2"/>
        <v>16</v>
      </c>
      <c r="U31" s="322">
        <f t="shared" si="3"/>
        <v>0.12307692307692308</v>
      </c>
      <c r="V31" s="323">
        <v>180</v>
      </c>
      <c r="W31" s="324">
        <f t="shared" si="4"/>
        <v>1.3846153846153846</v>
      </c>
      <c r="X31" s="324">
        <f t="shared" si="9"/>
        <v>0.36666666666666664</v>
      </c>
      <c r="Y31" s="325">
        <f t="shared" si="5"/>
        <v>420</v>
      </c>
      <c r="Z31" s="325">
        <f t="shared" si="6"/>
        <v>400</v>
      </c>
      <c r="AA31" s="325">
        <f t="shared" si="7"/>
        <v>450</v>
      </c>
      <c r="AB31" s="326">
        <f t="shared" si="8"/>
        <v>1000</v>
      </c>
    </row>
    <row r="32" spans="1:28" s="328" customFormat="1" ht="15" hidden="1" customHeight="1">
      <c r="A32" s="114" t="s">
        <v>463</v>
      </c>
      <c r="B32" s="329" t="s">
        <v>1757</v>
      </c>
      <c r="C32" s="115" t="s">
        <v>1372</v>
      </c>
      <c r="D32" s="114">
        <v>100</v>
      </c>
      <c r="E32" s="114">
        <v>4962644</v>
      </c>
      <c r="F32" s="116" t="s">
        <v>1760</v>
      </c>
      <c r="G32" s="114">
        <v>4962644951420</v>
      </c>
      <c r="H32" s="118">
        <v>700</v>
      </c>
      <c r="I32" s="119">
        <v>2781</v>
      </c>
      <c r="J32" s="119">
        <v>561</v>
      </c>
      <c r="K32" s="119">
        <f t="shared" si="0"/>
        <v>4.9572192513368982</v>
      </c>
      <c r="L32" s="119">
        <f t="shared" si="1"/>
        <v>63954</v>
      </c>
      <c r="M32" s="119">
        <v>700</v>
      </c>
      <c r="N32" s="119"/>
      <c r="O32" s="330">
        <v>298</v>
      </c>
      <c r="P32" s="330">
        <v>278</v>
      </c>
      <c r="Q32" s="330">
        <v>398</v>
      </c>
      <c r="R32" s="321">
        <v>114</v>
      </c>
      <c r="S32" s="119">
        <v>130</v>
      </c>
      <c r="T32" s="51">
        <f t="shared" si="2"/>
        <v>16</v>
      </c>
      <c r="U32" s="322">
        <f t="shared" si="3"/>
        <v>0.12307692307692308</v>
      </c>
      <c r="V32" s="323">
        <v>180</v>
      </c>
      <c r="W32" s="324">
        <f t="shared" si="4"/>
        <v>1.3846153846153846</v>
      </c>
      <c r="X32" s="324">
        <f t="shared" si="9"/>
        <v>0.36666666666666664</v>
      </c>
      <c r="Y32" s="325">
        <f t="shared" si="5"/>
        <v>420</v>
      </c>
      <c r="Z32" s="325">
        <f t="shared" si="6"/>
        <v>400</v>
      </c>
      <c r="AA32" s="325">
        <f t="shared" si="7"/>
        <v>450</v>
      </c>
      <c r="AB32" s="326">
        <f t="shared" si="8"/>
        <v>1000</v>
      </c>
    </row>
    <row r="33" spans="1:33" ht="15" hidden="1" customHeight="1">
      <c r="A33" s="114" t="s">
        <v>788</v>
      </c>
      <c r="B33" s="114" t="s">
        <v>1820</v>
      </c>
      <c r="C33" s="115" t="s">
        <v>247</v>
      </c>
      <c r="D33" s="114">
        <v>100</v>
      </c>
      <c r="E33" s="114">
        <v>4962644</v>
      </c>
      <c r="F33" s="116" t="s">
        <v>1821</v>
      </c>
      <c r="G33" s="114">
        <v>4962644930142</v>
      </c>
      <c r="H33" s="118">
        <v>500</v>
      </c>
      <c r="I33" s="119" t="e">
        <v>#N/A</v>
      </c>
      <c r="J33" s="119">
        <v>172</v>
      </c>
      <c r="K33" s="119" t="e">
        <f t="shared" si="0"/>
        <v>#N/A</v>
      </c>
      <c r="L33" s="119">
        <f t="shared" si="1"/>
        <v>16684</v>
      </c>
      <c r="M33" s="119">
        <v>500</v>
      </c>
      <c r="O33" s="119">
        <v>380</v>
      </c>
      <c r="P33" s="119">
        <v>348</v>
      </c>
      <c r="Q33" s="119">
        <v>400</v>
      </c>
      <c r="R33" s="321">
        <v>97</v>
      </c>
      <c r="S33" s="119">
        <v>164</v>
      </c>
      <c r="T33" s="51">
        <f t="shared" si="2"/>
        <v>67</v>
      </c>
      <c r="U33" s="322">
        <f t="shared" si="3"/>
        <v>0.40853658536585363</v>
      </c>
      <c r="V33" s="323">
        <v>180</v>
      </c>
      <c r="W33" s="324">
        <f t="shared" si="4"/>
        <v>1.0975609756097562</v>
      </c>
      <c r="X33" s="324">
        <f t="shared" si="9"/>
        <v>0.46111111111111114</v>
      </c>
      <c r="Y33" s="325">
        <f t="shared" si="5"/>
        <v>420</v>
      </c>
      <c r="Z33" s="325">
        <f t="shared" si="6"/>
        <v>400</v>
      </c>
      <c r="AA33" s="325">
        <f t="shared" si="7"/>
        <v>450</v>
      </c>
      <c r="AB33" s="326">
        <f t="shared" si="8"/>
        <v>600</v>
      </c>
      <c r="AD33" s="328"/>
      <c r="AE33" s="328"/>
      <c r="AF33" s="328"/>
      <c r="AG33" s="328"/>
    </row>
    <row r="34" spans="1:33" ht="15" hidden="1" customHeight="1">
      <c r="A34" s="114" t="s">
        <v>2705</v>
      </c>
      <c r="B34" s="114" t="s">
        <v>4604</v>
      </c>
      <c r="C34" s="115" t="s">
        <v>133</v>
      </c>
      <c r="D34" s="114">
        <v>100</v>
      </c>
      <c r="E34" s="114">
        <v>4962644</v>
      </c>
      <c r="F34" s="116" t="s">
        <v>4605</v>
      </c>
      <c r="G34" s="114">
        <v>4962644943623</v>
      </c>
      <c r="H34" s="118">
        <v>400</v>
      </c>
      <c r="I34" s="119">
        <v>562</v>
      </c>
      <c r="J34" s="119">
        <v>218</v>
      </c>
      <c r="K34" s="119">
        <f t="shared" si="0"/>
        <v>2.5779816513761467</v>
      </c>
      <c r="L34" s="119">
        <f t="shared" si="1"/>
        <v>26596</v>
      </c>
      <c r="M34" s="119"/>
      <c r="O34" s="119">
        <v>280</v>
      </c>
      <c r="P34" s="119">
        <v>280</v>
      </c>
      <c r="Q34" s="119">
        <v>350</v>
      </c>
      <c r="R34" s="321">
        <v>122</v>
      </c>
      <c r="S34" s="119">
        <v>135</v>
      </c>
      <c r="T34" s="51">
        <f t="shared" si="2"/>
        <v>13</v>
      </c>
      <c r="U34" s="322">
        <f t="shared" si="3"/>
        <v>9.6296296296296297E-2</v>
      </c>
      <c r="V34" s="323">
        <v>180</v>
      </c>
      <c r="W34" s="324">
        <f t="shared" si="4"/>
        <v>1.3333333333333333</v>
      </c>
      <c r="X34" s="324">
        <f t="shared" si="9"/>
        <v>0.32222222222222224</v>
      </c>
      <c r="Y34" s="325">
        <f t="shared" si="5"/>
        <v>420</v>
      </c>
      <c r="Z34" s="325">
        <f t="shared" si="6"/>
        <v>400</v>
      </c>
      <c r="AA34" s="325">
        <f t="shared" si="7"/>
        <v>450</v>
      </c>
      <c r="AB34" s="326">
        <f t="shared" si="8"/>
        <v>0</v>
      </c>
      <c r="AD34" s="328"/>
      <c r="AE34" s="328"/>
      <c r="AF34" s="328"/>
      <c r="AG34" s="328"/>
    </row>
    <row r="35" spans="1:33" ht="15" hidden="1" customHeight="1">
      <c r="A35" s="114" t="s">
        <v>2708</v>
      </c>
      <c r="B35" s="114" t="s">
        <v>1312</v>
      </c>
      <c r="C35" s="115"/>
      <c r="D35" s="114">
        <v>200</v>
      </c>
      <c r="E35" s="114">
        <v>4962644</v>
      </c>
      <c r="F35" s="116" t="s">
        <v>4606</v>
      </c>
      <c r="G35" s="114">
        <v>4962644785643</v>
      </c>
      <c r="H35" s="118">
        <v>600</v>
      </c>
      <c r="I35" s="119">
        <v>9006</v>
      </c>
      <c r="J35" s="119">
        <v>36368</v>
      </c>
      <c r="K35" s="119">
        <f t="shared" si="0"/>
        <v>0.24763528376594809</v>
      </c>
      <c r="L35" s="119">
        <f t="shared" si="1"/>
        <v>3564064</v>
      </c>
      <c r="M35" s="119">
        <v>600</v>
      </c>
      <c r="O35" s="119">
        <v>398</v>
      </c>
      <c r="P35" s="119">
        <v>398</v>
      </c>
      <c r="Q35" s="119">
        <v>480</v>
      </c>
      <c r="R35" s="321">
        <v>98</v>
      </c>
      <c r="S35" s="119">
        <v>185</v>
      </c>
      <c r="T35" s="51">
        <f t="shared" si="2"/>
        <v>87</v>
      </c>
      <c r="U35" s="322">
        <f t="shared" si="3"/>
        <v>0.4702702702702703</v>
      </c>
      <c r="V35" s="323">
        <v>195</v>
      </c>
      <c r="W35" s="324">
        <f t="shared" si="4"/>
        <v>1.0540540540540539</v>
      </c>
      <c r="X35" s="324">
        <f t="shared" si="9"/>
        <v>0.49743589743589745</v>
      </c>
      <c r="Y35" s="325">
        <f t="shared" si="5"/>
        <v>450</v>
      </c>
      <c r="Z35" s="325">
        <f t="shared" si="6"/>
        <v>430</v>
      </c>
      <c r="AA35" s="325">
        <f t="shared" si="7"/>
        <v>490</v>
      </c>
      <c r="AB35" s="326">
        <f t="shared" si="8"/>
        <v>700</v>
      </c>
      <c r="AD35" s="328"/>
      <c r="AE35" s="328"/>
      <c r="AF35" s="328"/>
      <c r="AG35" s="328"/>
    </row>
    <row r="36" spans="1:33" ht="15" hidden="1" customHeight="1">
      <c r="A36" s="114" t="s">
        <v>4607</v>
      </c>
      <c r="B36" s="114" t="s">
        <v>4608</v>
      </c>
      <c r="C36" s="115" t="s">
        <v>10</v>
      </c>
      <c r="D36" s="114">
        <v>96</v>
      </c>
      <c r="E36" s="114">
        <v>4962644</v>
      </c>
      <c r="F36" s="116" t="s">
        <v>4609</v>
      </c>
      <c r="G36" s="114">
        <v>4962644215621</v>
      </c>
      <c r="H36" s="118" t="s">
        <v>1547</v>
      </c>
      <c r="I36" s="119">
        <v>720</v>
      </c>
      <c r="J36" s="119">
        <v>4805</v>
      </c>
      <c r="K36" s="119">
        <f t="shared" si="0"/>
        <v>0.14984391259105098</v>
      </c>
      <c r="L36" s="119">
        <f t="shared" si="1"/>
        <v>619845</v>
      </c>
      <c r="M36" s="119"/>
      <c r="O36" s="331" t="s">
        <v>1361</v>
      </c>
      <c r="P36" s="119">
        <v>398</v>
      </c>
      <c r="Q36" s="119">
        <v>500</v>
      </c>
      <c r="R36" s="321">
        <v>129</v>
      </c>
      <c r="S36" s="119">
        <v>185</v>
      </c>
      <c r="T36" s="51">
        <f t="shared" si="2"/>
        <v>56</v>
      </c>
      <c r="U36" s="322">
        <f t="shared" si="3"/>
        <v>0.30270270270270272</v>
      </c>
      <c r="V36" s="323">
        <v>215</v>
      </c>
      <c r="W36" s="324">
        <f t="shared" si="4"/>
        <v>1.1621621621621621</v>
      </c>
      <c r="X36" s="324">
        <f t="shared" si="9"/>
        <v>0.4</v>
      </c>
      <c r="Y36" s="325">
        <f t="shared" si="5"/>
        <v>500</v>
      </c>
      <c r="Z36" s="325">
        <f t="shared" si="6"/>
        <v>480</v>
      </c>
      <c r="AA36" s="325">
        <f t="shared" si="7"/>
        <v>540</v>
      </c>
      <c r="AB36" s="326">
        <f t="shared" si="8"/>
        <v>0</v>
      </c>
      <c r="AD36" s="328"/>
      <c r="AE36" s="328"/>
      <c r="AF36" s="328"/>
      <c r="AG36" s="328"/>
    </row>
    <row r="37" spans="1:33" ht="15" hidden="1" customHeight="1">
      <c r="A37" s="114" t="s">
        <v>4610</v>
      </c>
      <c r="B37" s="114" t="s">
        <v>4608</v>
      </c>
      <c r="C37" s="115" t="s">
        <v>4611</v>
      </c>
      <c r="D37" s="114">
        <v>96</v>
      </c>
      <c r="E37" s="114">
        <v>4962644</v>
      </c>
      <c r="F37" s="116" t="s">
        <v>4612</v>
      </c>
      <c r="G37" s="114">
        <v>4962644215638</v>
      </c>
      <c r="H37" s="118" t="s">
        <v>1547</v>
      </c>
      <c r="I37" s="119">
        <v>3113</v>
      </c>
      <c r="J37" s="119">
        <v>1557</v>
      </c>
      <c r="K37" s="119">
        <f t="shared" si="0"/>
        <v>1.9993577392421322</v>
      </c>
      <c r="L37" s="119">
        <f t="shared" si="1"/>
        <v>200853</v>
      </c>
      <c r="M37" s="119"/>
      <c r="O37" s="331" t="s">
        <v>1361</v>
      </c>
      <c r="P37" s="119">
        <v>398</v>
      </c>
      <c r="Q37" s="119">
        <v>500</v>
      </c>
      <c r="R37" s="321">
        <v>129</v>
      </c>
      <c r="S37" s="119">
        <v>185</v>
      </c>
      <c r="T37" s="51">
        <f t="shared" si="2"/>
        <v>56</v>
      </c>
      <c r="U37" s="322">
        <f t="shared" si="3"/>
        <v>0.30270270270270272</v>
      </c>
      <c r="V37" s="323">
        <v>215</v>
      </c>
      <c r="W37" s="324">
        <f t="shared" si="4"/>
        <v>1.1621621621621621</v>
      </c>
      <c r="X37" s="324">
        <f t="shared" si="9"/>
        <v>0.4</v>
      </c>
      <c r="Y37" s="325">
        <f t="shared" si="5"/>
        <v>500</v>
      </c>
      <c r="Z37" s="325">
        <f t="shared" si="6"/>
        <v>480</v>
      </c>
      <c r="AA37" s="325">
        <f t="shared" si="7"/>
        <v>540</v>
      </c>
      <c r="AB37" s="326">
        <f t="shared" si="8"/>
        <v>0</v>
      </c>
      <c r="AD37" s="328"/>
      <c r="AE37" s="328"/>
      <c r="AF37" s="328"/>
      <c r="AG37" s="328"/>
    </row>
    <row r="38" spans="1:33" ht="15" hidden="1" customHeight="1">
      <c r="A38" s="114" t="s">
        <v>491</v>
      </c>
      <c r="B38" s="114" t="s">
        <v>1920</v>
      </c>
      <c r="C38" s="115"/>
      <c r="D38" s="114">
        <v>200</v>
      </c>
      <c r="E38" s="114">
        <v>4962644</v>
      </c>
      <c r="F38" s="116" t="s">
        <v>1921</v>
      </c>
      <c r="G38" s="114">
        <v>4962644932139</v>
      </c>
      <c r="H38" s="118">
        <v>700</v>
      </c>
      <c r="I38" s="119">
        <v>432</v>
      </c>
      <c r="J38" s="119">
        <v>396</v>
      </c>
      <c r="K38" s="119">
        <f t="shared" si="0"/>
        <v>1.0909090909090908</v>
      </c>
      <c r="L38" s="119">
        <f t="shared" si="1"/>
        <v>54252</v>
      </c>
      <c r="M38" s="119">
        <v>700</v>
      </c>
      <c r="O38" s="119">
        <v>378</v>
      </c>
      <c r="P38" s="119">
        <v>348</v>
      </c>
      <c r="Q38" s="119">
        <v>400</v>
      </c>
      <c r="R38" s="321">
        <v>137</v>
      </c>
      <c r="S38" s="119">
        <v>160</v>
      </c>
      <c r="T38" s="51">
        <f t="shared" si="2"/>
        <v>23</v>
      </c>
      <c r="U38" s="322">
        <f t="shared" si="3"/>
        <v>0.14374999999999999</v>
      </c>
      <c r="V38" s="323">
        <v>215</v>
      </c>
      <c r="W38" s="324">
        <f t="shared" si="4"/>
        <v>1.34375</v>
      </c>
      <c r="X38" s="324">
        <f t="shared" si="9"/>
        <v>0.36279069767441863</v>
      </c>
      <c r="Y38" s="325">
        <f t="shared" si="5"/>
        <v>500</v>
      </c>
      <c r="Z38" s="325">
        <f t="shared" si="6"/>
        <v>480</v>
      </c>
      <c r="AA38" s="325">
        <f t="shared" si="7"/>
        <v>540</v>
      </c>
      <c r="AB38" s="326">
        <f t="shared" si="8"/>
        <v>1000</v>
      </c>
      <c r="AD38" s="328"/>
      <c r="AE38" s="328"/>
      <c r="AF38" s="328"/>
      <c r="AG38" s="328"/>
    </row>
    <row r="39" spans="1:33" ht="15" hidden="1" customHeight="1">
      <c r="A39" s="114" t="s">
        <v>492</v>
      </c>
      <c r="B39" s="114" t="s">
        <v>1929</v>
      </c>
      <c r="C39" s="115"/>
      <c r="D39" s="114">
        <v>100</v>
      </c>
      <c r="E39" s="114">
        <v>4962644</v>
      </c>
      <c r="F39" s="116" t="s">
        <v>1930</v>
      </c>
      <c r="G39" s="114">
        <v>4962644936250</v>
      </c>
      <c r="H39" s="118">
        <v>500</v>
      </c>
      <c r="I39" s="119">
        <v>767</v>
      </c>
      <c r="J39" s="119">
        <v>555</v>
      </c>
      <c r="K39" s="119">
        <f t="shared" si="0"/>
        <v>1.3819819819819821</v>
      </c>
      <c r="L39" s="119">
        <f t="shared" si="1"/>
        <v>51615</v>
      </c>
      <c r="M39" s="119">
        <v>500</v>
      </c>
      <c r="O39" s="119">
        <v>368</v>
      </c>
      <c r="P39" s="119">
        <v>338</v>
      </c>
      <c r="Q39" s="119">
        <v>400</v>
      </c>
      <c r="R39" s="321">
        <v>93</v>
      </c>
      <c r="S39" s="119">
        <v>158</v>
      </c>
      <c r="T39" s="51">
        <f t="shared" si="2"/>
        <v>65</v>
      </c>
      <c r="U39" s="322">
        <f t="shared" si="3"/>
        <v>0.41139240506329117</v>
      </c>
      <c r="V39" s="323">
        <v>215</v>
      </c>
      <c r="W39" s="324">
        <f t="shared" si="4"/>
        <v>1.360759493670886</v>
      </c>
      <c r="X39" s="324">
        <f t="shared" si="9"/>
        <v>0.56744186046511624</v>
      </c>
      <c r="Y39" s="325">
        <f t="shared" si="5"/>
        <v>500</v>
      </c>
      <c r="Z39" s="325">
        <f t="shared" si="6"/>
        <v>480</v>
      </c>
      <c r="AA39" s="325">
        <f t="shared" si="7"/>
        <v>540</v>
      </c>
      <c r="AB39" s="326">
        <f t="shared" si="8"/>
        <v>700</v>
      </c>
      <c r="AD39" s="328"/>
      <c r="AE39" s="328"/>
      <c r="AF39" s="328"/>
      <c r="AG39" s="328"/>
    </row>
    <row r="40" spans="1:33" ht="15" hidden="1" customHeight="1">
      <c r="A40" s="114" t="s">
        <v>497</v>
      </c>
      <c r="B40" s="114" t="s">
        <v>1944</v>
      </c>
      <c r="C40" s="115"/>
      <c r="D40" s="114">
        <v>100</v>
      </c>
      <c r="E40" s="114">
        <v>4962644</v>
      </c>
      <c r="F40" s="116" t="s">
        <v>1945</v>
      </c>
      <c r="G40" s="114">
        <v>4962644937486</v>
      </c>
      <c r="H40" s="118">
        <v>500</v>
      </c>
      <c r="I40" s="119">
        <v>478</v>
      </c>
      <c r="J40" s="119">
        <v>320</v>
      </c>
      <c r="K40" s="119">
        <f t="shared" si="0"/>
        <v>1.4937499999999999</v>
      </c>
      <c r="L40" s="119">
        <f t="shared" si="1"/>
        <v>30400</v>
      </c>
      <c r="M40" s="119">
        <v>500</v>
      </c>
      <c r="O40" s="119">
        <v>368</v>
      </c>
      <c r="P40" s="119">
        <v>338</v>
      </c>
      <c r="Q40" s="119">
        <v>400</v>
      </c>
      <c r="R40" s="321">
        <v>95</v>
      </c>
      <c r="S40" s="119">
        <v>158</v>
      </c>
      <c r="T40" s="51">
        <f t="shared" si="2"/>
        <v>63</v>
      </c>
      <c r="U40" s="322">
        <f t="shared" si="3"/>
        <v>0.39873417721518989</v>
      </c>
      <c r="V40" s="323">
        <v>215</v>
      </c>
      <c r="W40" s="324">
        <f t="shared" si="4"/>
        <v>1.360759493670886</v>
      </c>
      <c r="X40" s="324">
        <f t="shared" si="9"/>
        <v>0.55813953488372092</v>
      </c>
      <c r="Y40" s="325">
        <f t="shared" si="5"/>
        <v>500</v>
      </c>
      <c r="Z40" s="325">
        <f t="shared" si="6"/>
        <v>480</v>
      </c>
      <c r="AA40" s="325">
        <f t="shared" si="7"/>
        <v>540</v>
      </c>
      <c r="AB40" s="326">
        <f t="shared" si="8"/>
        <v>700</v>
      </c>
      <c r="AD40" s="328"/>
      <c r="AE40" s="328"/>
      <c r="AF40" s="328"/>
      <c r="AG40" s="328"/>
    </row>
    <row r="41" spans="1:33" s="338" customFormat="1" ht="15" customHeight="1">
      <c r="A41" s="101" t="s">
        <v>825</v>
      </c>
      <c r="B41" s="101" t="s">
        <v>1961</v>
      </c>
      <c r="C41" s="102"/>
      <c r="D41" s="101">
        <v>100</v>
      </c>
      <c r="E41" s="101">
        <v>4962644</v>
      </c>
      <c r="F41" s="103" t="s">
        <v>1962</v>
      </c>
      <c r="G41" s="101">
        <v>4962644942121</v>
      </c>
      <c r="H41" s="104">
        <v>500</v>
      </c>
      <c r="I41" s="105">
        <v>77</v>
      </c>
      <c r="J41" s="105">
        <v>905</v>
      </c>
      <c r="K41" s="105">
        <f t="shared" si="0"/>
        <v>8.5082872928176789E-2</v>
      </c>
      <c r="L41" s="105">
        <f t="shared" si="1"/>
        <v>95025</v>
      </c>
      <c r="M41" s="105">
        <v>500</v>
      </c>
      <c r="N41" s="105"/>
      <c r="O41" s="105">
        <v>398</v>
      </c>
      <c r="P41" s="105">
        <v>298</v>
      </c>
      <c r="Q41" s="105">
        <v>500</v>
      </c>
      <c r="R41" s="332">
        <v>105</v>
      </c>
      <c r="S41" s="105">
        <v>170</v>
      </c>
      <c r="T41" s="105">
        <f t="shared" si="2"/>
        <v>65</v>
      </c>
      <c r="U41" s="333">
        <f t="shared" si="3"/>
        <v>0.38235294117647056</v>
      </c>
      <c r="V41" s="334" t="s">
        <v>4613</v>
      </c>
      <c r="W41" s="335" t="e">
        <f t="shared" si="4"/>
        <v>#VALUE!</v>
      </c>
      <c r="X41" s="335" t="e">
        <f t="shared" si="9"/>
        <v>#VALUE!</v>
      </c>
      <c r="Y41" s="336" t="e">
        <f t="shared" si="5"/>
        <v>#VALUE!</v>
      </c>
      <c r="Z41" s="336" t="e">
        <f t="shared" si="6"/>
        <v>#VALUE!</v>
      </c>
      <c r="AA41" s="336" t="e">
        <f t="shared" si="7"/>
        <v>#VALUE!</v>
      </c>
      <c r="AB41" s="337" t="e">
        <f t="shared" si="8"/>
        <v>#VALUE!</v>
      </c>
      <c r="AD41" s="317">
        <v>120</v>
      </c>
      <c r="AE41" s="339">
        <f>AD41-R41</f>
        <v>15</v>
      </c>
      <c r="AF41" s="340">
        <f>AE41/AD41</f>
        <v>0.125</v>
      </c>
      <c r="AG41" s="320"/>
    </row>
    <row r="42" spans="1:33" s="338" customFormat="1" ht="15" customHeight="1">
      <c r="A42" s="101" t="s">
        <v>828</v>
      </c>
      <c r="B42" s="101" t="s">
        <v>1966</v>
      </c>
      <c r="C42" s="102"/>
      <c r="D42" s="101">
        <v>100</v>
      </c>
      <c r="E42" s="101">
        <v>4962644</v>
      </c>
      <c r="F42" s="103" t="s">
        <v>1967</v>
      </c>
      <c r="G42" s="101">
        <v>4962644942183</v>
      </c>
      <c r="H42" s="104">
        <v>500</v>
      </c>
      <c r="I42" s="105">
        <v>20</v>
      </c>
      <c r="J42" s="105">
        <v>1263</v>
      </c>
      <c r="K42" s="105">
        <f t="shared" si="0"/>
        <v>1.583531274742676E-2</v>
      </c>
      <c r="L42" s="105">
        <f t="shared" si="1"/>
        <v>132615</v>
      </c>
      <c r="M42" s="105">
        <v>500</v>
      </c>
      <c r="N42" s="105"/>
      <c r="O42" s="105">
        <v>398</v>
      </c>
      <c r="P42" s="105">
        <v>298</v>
      </c>
      <c r="Q42" s="105">
        <v>500</v>
      </c>
      <c r="R42" s="332">
        <v>105</v>
      </c>
      <c r="S42" s="105">
        <v>170</v>
      </c>
      <c r="T42" s="105">
        <f t="shared" si="2"/>
        <v>65</v>
      </c>
      <c r="U42" s="333">
        <f t="shared" si="3"/>
        <v>0.38235294117647056</v>
      </c>
      <c r="V42" s="334" t="s">
        <v>4613</v>
      </c>
      <c r="W42" s="335" t="e">
        <f t="shared" si="4"/>
        <v>#VALUE!</v>
      </c>
      <c r="X42" s="335" t="e">
        <f t="shared" si="9"/>
        <v>#VALUE!</v>
      </c>
      <c r="Y42" s="336" t="e">
        <f t="shared" si="5"/>
        <v>#VALUE!</v>
      </c>
      <c r="Z42" s="336" t="e">
        <f t="shared" si="6"/>
        <v>#VALUE!</v>
      </c>
      <c r="AA42" s="336" t="e">
        <f t="shared" si="7"/>
        <v>#VALUE!</v>
      </c>
      <c r="AB42" s="337" t="e">
        <f t="shared" si="8"/>
        <v>#VALUE!</v>
      </c>
      <c r="AD42" s="317">
        <f>VLOOKUP(A42,[1]Sheet1!$A$2:$Q$79,17,FALSE)</f>
        <v>120</v>
      </c>
      <c r="AE42" s="339">
        <f t="shared" ref="AE42:AE43" si="10">AD42-R42</f>
        <v>15</v>
      </c>
      <c r="AF42" s="340">
        <f t="shared" ref="AF42:AF43" si="11">AE42/AD42</f>
        <v>0.125</v>
      </c>
      <c r="AG42" s="320"/>
    </row>
    <row r="43" spans="1:33" s="338" customFormat="1" ht="15" customHeight="1">
      <c r="A43" s="101" t="s">
        <v>829</v>
      </c>
      <c r="B43" s="101" t="s">
        <v>1966</v>
      </c>
      <c r="C43" s="102"/>
      <c r="D43" s="101">
        <v>100</v>
      </c>
      <c r="E43" s="101">
        <v>4962644</v>
      </c>
      <c r="F43" s="103" t="s">
        <v>1968</v>
      </c>
      <c r="G43" s="101">
        <v>4962644942190</v>
      </c>
      <c r="H43" s="104">
        <v>500</v>
      </c>
      <c r="I43" s="105">
        <v>2</v>
      </c>
      <c r="J43" s="105">
        <v>789</v>
      </c>
      <c r="K43" s="105">
        <f t="shared" si="0"/>
        <v>2.5348542458808617E-3</v>
      </c>
      <c r="L43" s="105">
        <f t="shared" si="1"/>
        <v>82845</v>
      </c>
      <c r="M43" s="105">
        <v>500</v>
      </c>
      <c r="N43" s="105"/>
      <c r="O43" s="105">
        <v>398</v>
      </c>
      <c r="P43" s="105">
        <v>298</v>
      </c>
      <c r="Q43" s="105">
        <v>500</v>
      </c>
      <c r="R43" s="332">
        <v>105</v>
      </c>
      <c r="S43" s="105">
        <v>170</v>
      </c>
      <c r="T43" s="105">
        <f t="shared" si="2"/>
        <v>65</v>
      </c>
      <c r="U43" s="333">
        <f t="shared" si="3"/>
        <v>0.38235294117647056</v>
      </c>
      <c r="V43" s="334" t="s">
        <v>4613</v>
      </c>
      <c r="W43" s="335" t="e">
        <f t="shared" si="4"/>
        <v>#VALUE!</v>
      </c>
      <c r="X43" s="335" t="e">
        <f t="shared" si="9"/>
        <v>#VALUE!</v>
      </c>
      <c r="Y43" s="336" t="e">
        <f t="shared" si="5"/>
        <v>#VALUE!</v>
      </c>
      <c r="Z43" s="336" t="e">
        <f t="shared" si="6"/>
        <v>#VALUE!</v>
      </c>
      <c r="AA43" s="336" t="e">
        <f t="shared" si="7"/>
        <v>#VALUE!</v>
      </c>
      <c r="AB43" s="337" t="e">
        <f t="shared" si="8"/>
        <v>#VALUE!</v>
      </c>
      <c r="AD43" s="317">
        <f>VLOOKUP(A43,[1]Sheet1!$A$2:$Q$79,17,FALSE)</f>
        <v>120</v>
      </c>
      <c r="AE43" s="339">
        <f t="shared" si="10"/>
        <v>15</v>
      </c>
      <c r="AF43" s="340">
        <f t="shared" si="11"/>
        <v>0.125</v>
      </c>
      <c r="AG43" s="320"/>
    </row>
    <row r="44" spans="1:33" s="316" customFormat="1" ht="15" hidden="1" customHeight="1">
      <c r="A44" s="114" t="s">
        <v>4614</v>
      </c>
      <c r="B44" s="114" t="s">
        <v>4615</v>
      </c>
      <c r="C44" s="115"/>
      <c r="D44" s="114">
        <v>100</v>
      </c>
      <c r="E44" s="114">
        <v>4962644</v>
      </c>
      <c r="F44" s="116" t="s">
        <v>4616</v>
      </c>
      <c r="G44" s="114">
        <v>4962644944484</v>
      </c>
      <c r="H44" s="118">
        <v>1500</v>
      </c>
      <c r="I44" s="119">
        <v>656</v>
      </c>
      <c r="J44" s="119">
        <v>5221</v>
      </c>
      <c r="K44" s="119">
        <f t="shared" si="0"/>
        <v>0.1256464278873779</v>
      </c>
      <c r="L44" s="119">
        <f t="shared" si="1"/>
        <v>501216</v>
      </c>
      <c r="M44" s="119">
        <v>1500</v>
      </c>
      <c r="N44" s="119"/>
      <c r="O44" s="341">
        <v>598</v>
      </c>
      <c r="P44" s="119">
        <v>598</v>
      </c>
      <c r="Q44" s="119">
        <v>698</v>
      </c>
      <c r="R44" s="321">
        <v>96</v>
      </c>
      <c r="S44" s="119">
        <v>280</v>
      </c>
      <c r="T44" s="119">
        <f t="shared" si="2"/>
        <v>184</v>
      </c>
      <c r="U44" s="342">
        <f t="shared" si="3"/>
        <v>0.65714285714285714</v>
      </c>
      <c r="V44" s="343">
        <v>215</v>
      </c>
      <c r="W44" s="344">
        <f t="shared" si="4"/>
        <v>0.7678571428571429</v>
      </c>
      <c r="X44" s="344">
        <f t="shared" si="9"/>
        <v>0.55348837209302326</v>
      </c>
      <c r="Y44" s="345">
        <f t="shared" si="5"/>
        <v>500</v>
      </c>
      <c r="Z44" s="345">
        <f t="shared" si="6"/>
        <v>480</v>
      </c>
      <c r="AA44" s="345">
        <f t="shared" si="7"/>
        <v>540</v>
      </c>
      <c r="AB44" s="346">
        <f t="shared" si="8"/>
        <v>1200</v>
      </c>
    </row>
    <row r="45" spans="1:33" ht="15" hidden="1" customHeight="1">
      <c r="A45" s="114" t="s">
        <v>585</v>
      </c>
      <c r="B45" s="114" t="s">
        <v>2565</v>
      </c>
      <c r="C45" s="115" t="s">
        <v>1625</v>
      </c>
      <c r="D45" s="114">
        <v>100</v>
      </c>
      <c r="E45" s="114">
        <v>4962644</v>
      </c>
      <c r="F45" s="116" t="s">
        <v>2566</v>
      </c>
      <c r="G45" s="114">
        <v>4962644937790</v>
      </c>
      <c r="H45" s="118">
        <v>600</v>
      </c>
      <c r="I45" s="119">
        <v>1979</v>
      </c>
      <c r="J45" s="119">
        <v>411</v>
      </c>
      <c r="K45" s="119">
        <f t="shared" si="0"/>
        <v>4.8150851581508514</v>
      </c>
      <c r="L45" s="119">
        <f t="shared" si="1"/>
        <v>48498</v>
      </c>
      <c r="M45" s="119">
        <v>600</v>
      </c>
      <c r="O45" s="119">
        <v>400</v>
      </c>
      <c r="P45" s="119">
        <v>358</v>
      </c>
      <c r="Q45" s="119">
        <v>400</v>
      </c>
      <c r="R45" s="321">
        <v>118</v>
      </c>
      <c r="S45" s="119">
        <v>168</v>
      </c>
      <c r="T45" s="51">
        <f t="shared" si="2"/>
        <v>50</v>
      </c>
      <c r="U45" s="322">
        <f t="shared" si="3"/>
        <v>0.29761904761904762</v>
      </c>
      <c r="V45" s="323">
        <v>215</v>
      </c>
      <c r="W45" s="324">
        <f t="shared" si="4"/>
        <v>1.2797619047619047</v>
      </c>
      <c r="X45" s="324">
        <f t="shared" si="9"/>
        <v>0.4511627906976744</v>
      </c>
      <c r="Y45" s="325">
        <f t="shared" si="5"/>
        <v>500</v>
      </c>
      <c r="Z45" s="325">
        <f t="shared" si="6"/>
        <v>480</v>
      </c>
      <c r="AA45" s="325">
        <f t="shared" si="7"/>
        <v>540</v>
      </c>
      <c r="AB45" s="326">
        <f t="shared" si="8"/>
        <v>800</v>
      </c>
      <c r="AD45" s="328"/>
      <c r="AE45" s="328"/>
      <c r="AF45" s="328"/>
      <c r="AG45" s="328"/>
    </row>
    <row r="46" spans="1:33" ht="15" hidden="1" customHeight="1">
      <c r="A46" s="114" t="s">
        <v>584</v>
      </c>
      <c r="B46" s="114" t="s">
        <v>2565</v>
      </c>
      <c r="C46" s="347" t="s">
        <v>2567</v>
      </c>
      <c r="D46" s="114">
        <v>100</v>
      </c>
      <c r="E46" s="114">
        <v>4962644</v>
      </c>
      <c r="F46" s="116" t="s">
        <v>2568</v>
      </c>
      <c r="G46" s="114">
        <v>4962644937660</v>
      </c>
      <c r="H46" s="118">
        <v>600</v>
      </c>
      <c r="I46" s="119">
        <v>538</v>
      </c>
      <c r="J46" s="119">
        <v>1358</v>
      </c>
      <c r="K46" s="119">
        <f t="shared" si="0"/>
        <v>0.39617083946980852</v>
      </c>
      <c r="L46" s="119">
        <f t="shared" si="1"/>
        <v>160244</v>
      </c>
      <c r="M46" s="119">
        <v>600</v>
      </c>
      <c r="O46" s="119">
        <v>400</v>
      </c>
      <c r="P46" s="119">
        <v>358</v>
      </c>
      <c r="Q46" s="119">
        <v>400</v>
      </c>
      <c r="R46" s="321">
        <v>118</v>
      </c>
      <c r="S46" s="119">
        <v>168</v>
      </c>
      <c r="T46" s="51">
        <f t="shared" si="2"/>
        <v>50</v>
      </c>
      <c r="U46" s="322">
        <f t="shared" si="3"/>
        <v>0.29761904761904762</v>
      </c>
      <c r="V46" s="323">
        <v>215</v>
      </c>
      <c r="W46" s="324">
        <f t="shared" si="4"/>
        <v>1.2797619047619047</v>
      </c>
      <c r="X46" s="324">
        <f t="shared" si="9"/>
        <v>0.4511627906976744</v>
      </c>
      <c r="Y46" s="325">
        <f t="shared" si="5"/>
        <v>500</v>
      </c>
      <c r="Z46" s="325">
        <f t="shared" si="6"/>
        <v>480</v>
      </c>
      <c r="AA46" s="325">
        <f t="shared" si="7"/>
        <v>540</v>
      </c>
      <c r="AB46" s="326">
        <f t="shared" si="8"/>
        <v>800</v>
      </c>
      <c r="AD46" s="328"/>
      <c r="AE46" s="328"/>
      <c r="AF46" s="328"/>
      <c r="AG46" s="328"/>
    </row>
    <row r="47" spans="1:33" ht="15" hidden="1" customHeight="1">
      <c r="A47" s="114" t="s">
        <v>583</v>
      </c>
      <c r="B47" s="114" t="s">
        <v>2565</v>
      </c>
      <c r="C47" s="115" t="s">
        <v>249</v>
      </c>
      <c r="D47" s="114">
        <v>100</v>
      </c>
      <c r="E47" s="114">
        <v>4962644</v>
      </c>
      <c r="F47" s="116" t="s">
        <v>2569</v>
      </c>
      <c r="G47" s="114">
        <v>4962644937806</v>
      </c>
      <c r="H47" s="118">
        <v>600</v>
      </c>
      <c r="I47" s="119">
        <v>128</v>
      </c>
      <c r="J47" s="119">
        <v>813</v>
      </c>
      <c r="K47" s="119">
        <f t="shared" si="0"/>
        <v>0.15744157441574416</v>
      </c>
      <c r="L47" s="119">
        <f t="shared" si="1"/>
        <v>95934</v>
      </c>
      <c r="M47" s="119">
        <v>600</v>
      </c>
      <c r="O47" s="119">
        <v>400</v>
      </c>
      <c r="P47" s="119">
        <v>358</v>
      </c>
      <c r="Q47" s="119">
        <v>400</v>
      </c>
      <c r="R47" s="321">
        <v>118</v>
      </c>
      <c r="S47" s="119">
        <v>168</v>
      </c>
      <c r="T47" s="51">
        <f t="shared" si="2"/>
        <v>50</v>
      </c>
      <c r="U47" s="322">
        <f t="shared" si="3"/>
        <v>0.29761904761904762</v>
      </c>
      <c r="V47" s="323">
        <v>215</v>
      </c>
      <c r="W47" s="324">
        <f t="shared" si="4"/>
        <v>1.2797619047619047</v>
      </c>
      <c r="X47" s="324">
        <f t="shared" si="9"/>
        <v>0.4511627906976744</v>
      </c>
      <c r="Y47" s="325">
        <f t="shared" si="5"/>
        <v>500</v>
      </c>
      <c r="Z47" s="325">
        <f t="shared" si="6"/>
        <v>480</v>
      </c>
      <c r="AA47" s="325">
        <f t="shared" si="7"/>
        <v>540</v>
      </c>
      <c r="AB47" s="326">
        <f t="shared" si="8"/>
        <v>800</v>
      </c>
      <c r="AD47" s="328"/>
      <c r="AE47" s="328"/>
      <c r="AF47" s="328"/>
      <c r="AG47" s="328"/>
    </row>
    <row r="48" spans="1:33" ht="15" hidden="1" customHeight="1">
      <c r="A48" s="114" t="s">
        <v>415</v>
      </c>
      <c r="B48" s="114" t="s">
        <v>1616</v>
      </c>
      <c r="C48" s="115"/>
      <c r="D48" s="114">
        <v>100</v>
      </c>
      <c r="E48" s="114">
        <v>4962644</v>
      </c>
      <c r="F48" s="116" t="s">
        <v>1617</v>
      </c>
      <c r="G48" s="114">
        <v>4962644938339</v>
      </c>
      <c r="H48" s="118" t="s">
        <v>1547</v>
      </c>
      <c r="I48" s="119">
        <v>3523</v>
      </c>
      <c r="J48" s="119">
        <v>4122</v>
      </c>
      <c r="K48" s="119">
        <f t="shared" si="0"/>
        <v>0.85468219311014071</v>
      </c>
      <c r="L48" s="119">
        <f t="shared" si="1"/>
        <v>482274</v>
      </c>
      <c r="M48" s="119" t="s">
        <v>1547</v>
      </c>
      <c r="O48" s="119">
        <v>428</v>
      </c>
      <c r="P48" s="119">
        <v>388</v>
      </c>
      <c r="Q48" s="119">
        <v>480</v>
      </c>
      <c r="R48" s="321">
        <v>117</v>
      </c>
      <c r="S48" s="119">
        <v>182</v>
      </c>
      <c r="T48" s="51">
        <f t="shared" si="2"/>
        <v>65</v>
      </c>
      <c r="U48" s="322">
        <f t="shared" si="3"/>
        <v>0.35714285714285715</v>
      </c>
      <c r="V48" s="323">
        <v>220</v>
      </c>
      <c r="W48" s="324">
        <f t="shared" si="4"/>
        <v>1.2087912087912087</v>
      </c>
      <c r="X48" s="324">
        <f t="shared" si="9"/>
        <v>0.4681818181818182</v>
      </c>
      <c r="Y48" s="325">
        <f t="shared" si="5"/>
        <v>510</v>
      </c>
      <c r="Z48" s="325">
        <f t="shared" si="6"/>
        <v>490</v>
      </c>
      <c r="AA48" s="325">
        <f t="shared" si="7"/>
        <v>550</v>
      </c>
      <c r="AB48" s="326" t="e">
        <f t="shared" si="8"/>
        <v>#VALUE!</v>
      </c>
      <c r="AD48" s="328"/>
      <c r="AE48" s="328"/>
      <c r="AF48" s="328"/>
      <c r="AG48" s="328"/>
    </row>
    <row r="49" spans="1:28" s="328" customFormat="1" ht="15" hidden="1" customHeight="1">
      <c r="A49" s="114" t="s">
        <v>1621</v>
      </c>
      <c r="B49" s="114" t="s">
        <v>1622</v>
      </c>
      <c r="C49" s="115" t="s">
        <v>1520</v>
      </c>
      <c r="D49" s="114">
        <v>100</v>
      </c>
      <c r="E49" s="114">
        <v>4962644</v>
      </c>
      <c r="F49" s="116" t="s">
        <v>1623</v>
      </c>
      <c r="G49" s="114">
        <v>4962644938797</v>
      </c>
      <c r="H49" s="118" t="s">
        <v>1547</v>
      </c>
      <c r="I49" s="119" t="e">
        <v>#N/A</v>
      </c>
      <c r="J49" s="119" t="e">
        <v>#N/A</v>
      </c>
      <c r="K49" s="119" t="e">
        <f t="shared" si="0"/>
        <v>#N/A</v>
      </c>
      <c r="L49" s="119" t="e">
        <f t="shared" si="1"/>
        <v>#N/A</v>
      </c>
      <c r="M49" s="119" t="s">
        <v>1547</v>
      </c>
      <c r="N49" s="119"/>
      <c r="O49" s="119">
        <v>468</v>
      </c>
      <c r="P49" s="119">
        <v>428</v>
      </c>
      <c r="Q49" s="119">
        <v>500</v>
      </c>
      <c r="R49" s="321">
        <v>125</v>
      </c>
      <c r="S49" s="119">
        <v>200</v>
      </c>
      <c r="T49" s="51">
        <f t="shared" si="2"/>
        <v>75</v>
      </c>
      <c r="U49" s="322">
        <f t="shared" si="3"/>
        <v>0.375</v>
      </c>
      <c r="V49" s="323">
        <v>225</v>
      </c>
      <c r="W49" s="324">
        <f t="shared" si="4"/>
        <v>1.125</v>
      </c>
      <c r="X49" s="324">
        <f t="shared" si="9"/>
        <v>0.44444444444444442</v>
      </c>
      <c r="Y49" s="325">
        <f t="shared" si="5"/>
        <v>520</v>
      </c>
      <c r="Z49" s="325">
        <f t="shared" si="6"/>
        <v>500</v>
      </c>
      <c r="AA49" s="325">
        <f t="shared" si="7"/>
        <v>560</v>
      </c>
      <c r="AB49" s="326" t="e">
        <f t="shared" si="8"/>
        <v>#VALUE!</v>
      </c>
    </row>
    <row r="50" spans="1:28" s="328" customFormat="1" ht="15" hidden="1" customHeight="1">
      <c r="A50" s="114" t="s">
        <v>418</v>
      </c>
      <c r="B50" s="114" t="s">
        <v>1622</v>
      </c>
      <c r="C50" s="115" t="s">
        <v>247</v>
      </c>
      <c r="D50" s="114">
        <v>100</v>
      </c>
      <c r="E50" s="114">
        <v>4962644</v>
      </c>
      <c r="F50" s="116" t="s">
        <v>1624</v>
      </c>
      <c r="G50" s="114">
        <v>4962644938810</v>
      </c>
      <c r="H50" s="118" t="s">
        <v>1547</v>
      </c>
      <c r="I50" s="119">
        <v>273</v>
      </c>
      <c r="J50" s="119">
        <v>249</v>
      </c>
      <c r="K50" s="119">
        <f t="shared" si="0"/>
        <v>1.0963855421686748</v>
      </c>
      <c r="L50" s="119">
        <f t="shared" si="1"/>
        <v>31125</v>
      </c>
      <c r="M50" s="119" t="s">
        <v>1547</v>
      </c>
      <c r="N50" s="119"/>
      <c r="O50" s="119">
        <v>468</v>
      </c>
      <c r="P50" s="119">
        <v>428</v>
      </c>
      <c r="Q50" s="119">
        <v>500</v>
      </c>
      <c r="R50" s="321">
        <v>125</v>
      </c>
      <c r="S50" s="119">
        <v>200</v>
      </c>
      <c r="T50" s="51">
        <f t="shared" si="2"/>
        <v>75</v>
      </c>
      <c r="U50" s="322">
        <f t="shared" si="3"/>
        <v>0.375</v>
      </c>
      <c r="V50" s="323">
        <v>225</v>
      </c>
      <c r="W50" s="324">
        <f t="shared" si="4"/>
        <v>1.125</v>
      </c>
      <c r="X50" s="324">
        <f t="shared" si="9"/>
        <v>0.44444444444444442</v>
      </c>
      <c r="Y50" s="325">
        <f t="shared" si="5"/>
        <v>520</v>
      </c>
      <c r="Z50" s="325">
        <f t="shared" si="6"/>
        <v>500</v>
      </c>
      <c r="AA50" s="325">
        <f t="shared" si="7"/>
        <v>560</v>
      </c>
      <c r="AB50" s="326" t="e">
        <f t="shared" si="8"/>
        <v>#VALUE!</v>
      </c>
    </row>
    <row r="51" spans="1:28" s="328" customFormat="1" ht="15" hidden="1" customHeight="1">
      <c r="A51" s="114" t="s">
        <v>419</v>
      </c>
      <c r="B51" s="114" t="s">
        <v>1622</v>
      </c>
      <c r="C51" s="115" t="s">
        <v>1625</v>
      </c>
      <c r="D51" s="114">
        <v>100</v>
      </c>
      <c r="E51" s="114">
        <v>4962644</v>
      </c>
      <c r="F51" s="116" t="s">
        <v>1626</v>
      </c>
      <c r="G51" s="114">
        <v>4962644938780</v>
      </c>
      <c r="H51" s="118" t="s">
        <v>1547</v>
      </c>
      <c r="I51" s="119">
        <v>652</v>
      </c>
      <c r="J51" s="119">
        <v>740</v>
      </c>
      <c r="K51" s="119">
        <f t="shared" si="0"/>
        <v>0.88108108108108107</v>
      </c>
      <c r="L51" s="119">
        <f t="shared" si="1"/>
        <v>92500</v>
      </c>
      <c r="M51" s="119" t="s">
        <v>1547</v>
      </c>
      <c r="N51" s="119"/>
      <c r="O51" s="119">
        <v>468</v>
      </c>
      <c r="P51" s="119">
        <v>428</v>
      </c>
      <c r="Q51" s="119">
        <v>500</v>
      </c>
      <c r="R51" s="321">
        <v>125</v>
      </c>
      <c r="S51" s="119">
        <v>200</v>
      </c>
      <c r="T51" s="51">
        <f t="shared" si="2"/>
        <v>75</v>
      </c>
      <c r="U51" s="322">
        <f t="shared" si="3"/>
        <v>0.375</v>
      </c>
      <c r="V51" s="323">
        <v>225</v>
      </c>
      <c r="W51" s="324">
        <f t="shared" si="4"/>
        <v>1.125</v>
      </c>
      <c r="X51" s="324">
        <f t="shared" si="9"/>
        <v>0.44444444444444442</v>
      </c>
      <c r="Y51" s="325">
        <f t="shared" si="5"/>
        <v>520</v>
      </c>
      <c r="Z51" s="325">
        <f t="shared" si="6"/>
        <v>500</v>
      </c>
      <c r="AA51" s="325">
        <f t="shared" si="7"/>
        <v>560</v>
      </c>
      <c r="AB51" s="326" t="e">
        <f t="shared" si="8"/>
        <v>#VALUE!</v>
      </c>
    </row>
    <row r="52" spans="1:28" s="328" customFormat="1" ht="15" hidden="1" customHeight="1">
      <c r="A52" s="114" t="s">
        <v>417</v>
      </c>
      <c r="B52" s="114" t="s">
        <v>1622</v>
      </c>
      <c r="C52" s="115" t="s">
        <v>249</v>
      </c>
      <c r="D52" s="114">
        <v>100</v>
      </c>
      <c r="E52" s="114">
        <v>4962644</v>
      </c>
      <c r="F52" s="116" t="s">
        <v>1627</v>
      </c>
      <c r="G52" s="114">
        <v>4962644938803</v>
      </c>
      <c r="H52" s="118" t="s">
        <v>1547</v>
      </c>
      <c r="I52" s="119">
        <v>345</v>
      </c>
      <c r="J52" s="119">
        <v>1015</v>
      </c>
      <c r="K52" s="119">
        <f t="shared" si="0"/>
        <v>0.33990147783251229</v>
      </c>
      <c r="L52" s="119">
        <f t="shared" si="1"/>
        <v>126875</v>
      </c>
      <c r="M52" s="119" t="s">
        <v>1547</v>
      </c>
      <c r="N52" s="119"/>
      <c r="O52" s="119">
        <v>468</v>
      </c>
      <c r="P52" s="119">
        <v>428</v>
      </c>
      <c r="Q52" s="119">
        <v>500</v>
      </c>
      <c r="R52" s="321">
        <v>125</v>
      </c>
      <c r="S52" s="119">
        <v>200</v>
      </c>
      <c r="T52" s="51">
        <f t="shared" si="2"/>
        <v>75</v>
      </c>
      <c r="U52" s="322">
        <f t="shared" si="3"/>
        <v>0.375</v>
      </c>
      <c r="V52" s="323">
        <v>225</v>
      </c>
      <c r="W52" s="324">
        <f t="shared" si="4"/>
        <v>1.125</v>
      </c>
      <c r="X52" s="324">
        <f t="shared" si="9"/>
        <v>0.44444444444444442</v>
      </c>
      <c r="Y52" s="325">
        <f t="shared" si="5"/>
        <v>520</v>
      </c>
      <c r="Z52" s="325">
        <f t="shared" si="6"/>
        <v>500</v>
      </c>
      <c r="AA52" s="325">
        <f t="shared" si="7"/>
        <v>560</v>
      </c>
      <c r="AB52" s="326" t="e">
        <f t="shared" si="8"/>
        <v>#VALUE!</v>
      </c>
    </row>
    <row r="53" spans="1:28" s="328" customFormat="1" ht="15" hidden="1" customHeight="1">
      <c r="A53" s="114" t="s">
        <v>420</v>
      </c>
      <c r="B53" s="114" t="s">
        <v>1622</v>
      </c>
      <c r="C53" s="115" t="s">
        <v>1372</v>
      </c>
      <c r="D53" s="114">
        <v>100</v>
      </c>
      <c r="E53" s="114">
        <v>4962644</v>
      </c>
      <c r="F53" s="116" t="s">
        <v>1628</v>
      </c>
      <c r="G53" s="114">
        <v>4962644938674</v>
      </c>
      <c r="H53" s="118" t="s">
        <v>1547</v>
      </c>
      <c r="I53" s="119">
        <v>232</v>
      </c>
      <c r="J53" s="119">
        <v>377</v>
      </c>
      <c r="K53" s="119">
        <f t="shared" si="0"/>
        <v>0.61538461538461542</v>
      </c>
      <c r="L53" s="119">
        <f t="shared" si="1"/>
        <v>47125</v>
      </c>
      <c r="M53" s="119" t="s">
        <v>1547</v>
      </c>
      <c r="N53" s="119"/>
      <c r="O53" s="119">
        <v>468</v>
      </c>
      <c r="P53" s="119">
        <v>428</v>
      </c>
      <c r="Q53" s="119">
        <v>500</v>
      </c>
      <c r="R53" s="321">
        <v>125</v>
      </c>
      <c r="S53" s="119">
        <v>200</v>
      </c>
      <c r="T53" s="51">
        <f t="shared" si="2"/>
        <v>75</v>
      </c>
      <c r="U53" s="322">
        <f t="shared" si="3"/>
        <v>0.375</v>
      </c>
      <c r="V53" s="323">
        <v>225</v>
      </c>
      <c r="W53" s="324">
        <f t="shared" si="4"/>
        <v>1.125</v>
      </c>
      <c r="X53" s="324">
        <f t="shared" si="9"/>
        <v>0.44444444444444442</v>
      </c>
      <c r="Y53" s="325">
        <f t="shared" si="5"/>
        <v>520</v>
      </c>
      <c r="Z53" s="325">
        <f t="shared" si="6"/>
        <v>500</v>
      </c>
      <c r="AA53" s="325">
        <f t="shared" si="7"/>
        <v>560</v>
      </c>
      <c r="AB53" s="326" t="e">
        <f t="shared" si="8"/>
        <v>#VALUE!</v>
      </c>
    </row>
    <row r="54" spans="1:28" s="328" customFormat="1" ht="15" hidden="1" customHeight="1">
      <c r="A54" s="114" t="s">
        <v>501</v>
      </c>
      <c r="B54" s="114" t="s">
        <v>1953</v>
      </c>
      <c r="C54" s="115"/>
      <c r="D54" s="114">
        <v>100</v>
      </c>
      <c r="E54" s="114">
        <v>4962644</v>
      </c>
      <c r="F54" s="116" t="s">
        <v>1954</v>
      </c>
      <c r="G54" s="114">
        <v>4962644941582</v>
      </c>
      <c r="H54" s="118">
        <v>500</v>
      </c>
      <c r="I54" s="119">
        <v>785</v>
      </c>
      <c r="J54" s="119">
        <v>569</v>
      </c>
      <c r="K54" s="119">
        <f t="shared" si="0"/>
        <v>1.3796133567662565</v>
      </c>
      <c r="L54" s="119">
        <f t="shared" si="1"/>
        <v>59745</v>
      </c>
      <c r="M54" s="119">
        <v>500</v>
      </c>
      <c r="N54" s="119"/>
      <c r="O54" s="119">
        <v>398</v>
      </c>
      <c r="P54" s="119">
        <v>298</v>
      </c>
      <c r="Q54" s="119">
        <v>500</v>
      </c>
      <c r="R54" s="321">
        <v>105</v>
      </c>
      <c r="S54" s="119">
        <v>170</v>
      </c>
      <c r="T54" s="51">
        <f t="shared" si="2"/>
        <v>65</v>
      </c>
      <c r="U54" s="322">
        <f t="shared" si="3"/>
        <v>0.38235294117647056</v>
      </c>
      <c r="V54" s="323">
        <v>225</v>
      </c>
      <c r="W54" s="324">
        <f t="shared" si="4"/>
        <v>1.3235294117647058</v>
      </c>
      <c r="X54" s="324">
        <f t="shared" si="9"/>
        <v>0.53333333333333333</v>
      </c>
      <c r="Y54" s="325">
        <f t="shared" si="5"/>
        <v>520</v>
      </c>
      <c r="Z54" s="325">
        <f t="shared" si="6"/>
        <v>500</v>
      </c>
      <c r="AA54" s="325">
        <f t="shared" si="7"/>
        <v>560</v>
      </c>
      <c r="AB54" s="326">
        <f t="shared" si="8"/>
        <v>700</v>
      </c>
    </row>
    <row r="55" spans="1:28" s="328" customFormat="1" ht="15" hidden="1" customHeight="1">
      <c r="A55" s="114" t="s">
        <v>502</v>
      </c>
      <c r="B55" s="114" t="s">
        <v>1953</v>
      </c>
      <c r="C55" s="115"/>
      <c r="D55" s="114">
        <v>100</v>
      </c>
      <c r="E55" s="114">
        <v>4962644</v>
      </c>
      <c r="F55" s="116" t="s">
        <v>1955</v>
      </c>
      <c r="G55" s="114">
        <v>4962644941599</v>
      </c>
      <c r="H55" s="118">
        <v>500</v>
      </c>
      <c r="I55" s="119">
        <v>522</v>
      </c>
      <c r="J55" s="119">
        <v>676</v>
      </c>
      <c r="K55" s="119">
        <f t="shared" si="0"/>
        <v>0.77218934911242598</v>
      </c>
      <c r="L55" s="119">
        <f t="shared" si="1"/>
        <v>70980</v>
      </c>
      <c r="M55" s="119">
        <v>500</v>
      </c>
      <c r="N55" s="119"/>
      <c r="O55" s="119">
        <v>398</v>
      </c>
      <c r="P55" s="119">
        <v>298</v>
      </c>
      <c r="Q55" s="119">
        <v>500</v>
      </c>
      <c r="R55" s="321">
        <v>105</v>
      </c>
      <c r="S55" s="119">
        <v>170</v>
      </c>
      <c r="T55" s="51">
        <f t="shared" si="2"/>
        <v>65</v>
      </c>
      <c r="U55" s="322">
        <f t="shared" si="3"/>
        <v>0.38235294117647056</v>
      </c>
      <c r="V55" s="323">
        <v>225</v>
      </c>
      <c r="W55" s="324">
        <f t="shared" si="4"/>
        <v>1.3235294117647058</v>
      </c>
      <c r="X55" s="324">
        <f t="shared" si="9"/>
        <v>0.53333333333333333</v>
      </c>
      <c r="Y55" s="325">
        <f t="shared" si="5"/>
        <v>520</v>
      </c>
      <c r="Z55" s="325">
        <f t="shared" si="6"/>
        <v>500</v>
      </c>
      <c r="AA55" s="325">
        <f t="shared" si="7"/>
        <v>560</v>
      </c>
      <c r="AB55" s="326">
        <f t="shared" si="8"/>
        <v>700</v>
      </c>
    </row>
    <row r="56" spans="1:28" s="328" customFormat="1" ht="15" hidden="1" customHeight="1">
      <c r="A56" s="114" t="s">
        <v>826</v>
      </c>
      <c r="B56" s="114" t="s">
        <v>1961</v>
      </c>
      <c r="C56" s="115"/>
      <c r="D56" s="114">
        <v>100</v>
      </c>
      <c r="E56" s="114">
        <v>4962644</v>
      </c>
      <c r="F56" s="116" t="s">
        <v>1963</v>
      </c>
      <c r="G56" s="114">
        <v>4962644942138</v>
      </c>
      <c r="H56" s="118">
        <v>500</v>
      </c>
      <c r="I56" s="119">
        <v>126</v>
      </c>
      <c r="J56" s="119">
        <v>760</v>
      </c>
      <c r="K56" s="119">
        <f t="shared" si="0"/>
        <v>0.16578947368421051</v>
      </c>
      <c r="L56" s="119">
        <f t="shared" si="1"/>
        <v>79800</v>
      </c>
      <c r="M56" s="119">
        <v>500</v>
      </c>
      <c r="N56" s="119"/>
      <c r="O56" s="119">
        <v>398</v>
      </c>
      <c r="P56" s="119">
        <v>298</v>
      </c>
      <c r="Q56" s="119">
        <v>500</v>
      </c>
      <c r="R56" s="321">
        <v>105</v>
      </c>
      <c r="S56" s="119">
        <v>170</v>
      </c>
      <c r="T56" s="119">
        <f t="shared" si="2"/>
        <v>65</v>
      </c>
      <c r="U56" s="342">
        <f t="shared" si="3"/>
        <v>0.38235294117647056</v>
      </c>
      <c r="V56" s="343">
        <v>225</v>
      </c>
      <c r="W56" s="344">
        <f t="shared" si="4"/>
        <v>1.3235294117647058</v>
      </c>
      <c r="X56" s="324">
        <f t="shared" si="9"/>
        <v>0.53333333333333333</v>
      </c>
      <c r="Y56" s="345">
        <f t="shared" si="5"/>
        <v>520</v>
      </c>
      <c r="Z56" s="345">
        <f t="shared" si="6"/>
        <v>500</v>
      </c>
      <c r="AA56" s="345">
        <f t="shared" si="7"/>
        <v>560</v>
      </c>
      <c r="AB56" s="346">
        <f t="shared" si="8"/>
        <v>700</v>
      </c>
    </row>
    <row r="57" spans="1:28" s="328" customFormat="1" ht="15" hidden="1" customHeight="1">
      <c r="A57" s="114" t="s">
        <v>789</v>
      </c>
      <c r="B57" s="114" t="s">
        <v>1824</v>
      </c>
      <c r="C57" s="115" t="s">
        <v>247</v>
      </c>
      <c r="D57" s="114">
        <v>100</v>
      </c>
      <c r="E57" s="114">
        <v>4962644</v>
      </c>
      <c r="F57" s="116" t="s">
        <v>1825</v>
      </c>
      <c r="G57" s="114">
        <v>4962644930241</v>
      </c>
      <c r="H57" s="118">
        <v>600</v>
      </c>
      <c r="I57" s="119" t="e">
        <v>#N/A</v>
      </c>
      <c r="J57" s="119">
        <v>111</v>
      </c>
      <c r="K57" s="119" t="e">
        <f t="shared" si="0"/>
        <v>#N/A</v>
      </c>
      <c r="L57" s="119">
        <f t="shared" si="1"/>
        <v>12765</v>
      </c>
      <c r="M57" s="119">
        <v>600</v>
      </c>
      <c r="N57" s="119"/>
      <c r="O57" s="119">
        <v>448</v>
      </c>
      <c r="P57" s="119">
        <v>448</v>
      </c>
      <c r="Q57" s="119">
        <v>600</v>
      </c>
      <c r="R57" s="321">
        <v>115</v>
      </c>
      <c r="S57" s="119">
        <v>210</v>
      </c>
      <c r="T57" s="51">
        <f t="shared" si="2"/>
        <v>95</v>
      </c>
      <c r="U57" s="322">
        <f t="shared" si="3"/>
        <v>0.45238095238095238</v>
      </c>
      <c r="V57" s="323">
        <v>235</v>
      </c>
      <c r="W57" s="324">
        <f t="shared" si="4"/>
        <v>1.1190476190476191</v>
      </c>
      <c r="X57" s="324">
        <f t="shared" si="9"/>
        <v>0.51063829787234039</v>
      </c>
      <c r="Y57" s="325">
        <f t="shared" si="5"/>
        <v>550</v>
      </c>
      <c r="Z57" s="325">
        <f t="shared" si="6"/>
        <v>520</v>
      </c>
      <c r="AA57" s="325">
        <f t="shared" si="7"/>
        <v>590</v>
      </c>
      <c r="AB57" s="326">
        <f t="shared" si="8"/>
        <v>700</v>
      </c>
    </row>
    <row r="58" spans="1:28" s="328" customFormat="1" ht="15" hidden="1" customHeight="1">
      <c r="A58" s="114" t="s">
        <v>496</v>
      </c>
      <c r="B58" s="114" t="s">
        <v>1939</v>
      </c>
      <c r="C58" s="115"/>
      <c r="D58" s="114">
        <v>100</v>
      </c>
      <c r="E58" s="114">
        <v>4962644</v>
      </c>
      <c r="F58" s="116" t="s">
        <v>1940</v>
      </c>
      <c r="G58" s="114">
        <v>4962644937462</v>
      </c>
      <c r="H58" s="118">
        <v>700</v>
      </c>
      <c r="I58" s="119">
        <v>0</v>
      </c>
      <c r="J58" s="119" t="e">
        <v>#N/A</v>
      </c>
      <c r="K58" s="119" t="e">
        <f t="shared" si="0"/>
        <v>#N/A</v>
      </c>
      <c r="L58" s="119" t="e">
        <f t="shared" si="1"/>
        <v>#N/A</v>
      </c>
      <c r="M58" s="119">
        <v>700</v>
      </c>
      <c r="N58" s="119"/>
      <c r="O58" s="119">
        <v>478</v>
      </c>
      <c r="P58" s="119">
        <v>438</v>
      </c>
      <c r="Q58" s="119">
        <v>500</v>
      </c>
      <c r="R58" s="321">
        <v>152</v>
      </c>
      <c r="S58" s="119">
        <v>205</v>
      </c>
      <c r="T58" s="51">
        <f t="shared" si="2"/>
        <v>53</v>
      </c>
      <c r="U58" s="322">
        <f t="shared" si="3"/>
        <v>0.25853658536585367</v>
      </c>
      <c r="V58" s="323">
        <v>248</v>
      </c>
      <c r="W58" s="324">
        <f t="shared" si="4"/>
        <v>1.2097560975609756</v>
      </c>
      <c r="X58" s="324">
        <f t="shared" si="9"/>
        <v>0.38709677419354838</v>
      </c>
      <c r="Y58" s="325">
        <f t="shared" si="5"/>
        <v>580</v>
      </c>
      <c r="Z58" s="325">
        <f t="shared" si="6"/>
        <v>550</v>
      </c>
      <c r="AA58" s="325">
        <f t="shared" si="7"/>
        <v>620</v>
      </c>
      <c r="AB58" s="326">
        <f t="shared" si="8"/>
        <v>900</v>
      </c>
    </row>
    <row r="59" spans="1:28" s="328" customFormat="1" ht="15" hidden="1" customHeight="1">
      <c r="A59" s="114" t="s">
        <v>496</v>
      </c>
      <c r="B59" s="114" t="s">
        <v>1941</v>
      </c>
      <c r="C59" s="115"/>
      <c r="D59" s="114">
        <v>100</v>
      </c>
      <c r="E59" s="114">
        <v>4962644</v>
      </c>
      <c r="F59" s="116" t="s">
        <v>1942</v>
      </c>
      <c r="G59" s="114">
        <v>4962644938056</v>
      </c>
      <c r="H59" s="118">
        <v>700</v>
      </c>
      <c r="I59" s="119">
        <v>0</v>
      </c>
      <c r="J59" s="119" t="e">
        <v>#N/A</v>
      </c>
      <c r="K59" s="119" t="e">
        <f t="shared" si="0"/>
        <v>#N/A</v>
      </c>
      <c r="L59" s="119" t="e">
        <f t="shared" si="1"/>
        <v>#N/A</v>
      </c>
      <c r="M59" s="119">
        <v>700</v>
      </c>
      <c r="N59" s="119"/>
      <c r="O59" s="119">
        <v>478</v>
      </c>
      <c r="P59" s="119">
        <v>438</v>
      </c>
      <c r="Q59" s="119">
        <v>500</v>
      </c>
      <c r="R59" s="321">
        <v>152</v>
      </c>
      <c r="S59" s="119">
        <v>205</v>
      </c>
      <c r="T59" s="51">
        <f t="shared" si="2"/>
        <v>53</v>
      </c>
      <c r="U59" s="322">
        <f t="shared" si="3"/>
        <v>0.25853658536585367</v>
      </c>
      <c r="V59" s="323">
        <v>248</v>
      </c>
      <c r="W59" s="324">
        <f t="shared" si="4"/>
        <v>1.2097560975609756</v>
      </c>
      <c r="X59" s="324">
        <f t="shared" si="9"/>
        <v>0.38709677419354838</v>
      </c>
      <c r="Y59" s="325">
        <f t="shared" si="5"/>
        <v>580</v>
      </c>
      <c r="Z59" s="325">
        <f t="shared" si="6"/>
        <v>550</v>
      </c>
      <c r="AA59" s="325">
        <f t="shared" si="7"/>
        <v>620</v>
      </c>
      <c r="AB59" s="326">
        <f t="shared" si="8"/>
        <v>900</v>
      </c>
    </row>
    <row r="60" spans="1:28" s="328" customFormat="1" ht="15" hidden="1" customHeight="1">
      <c r="A60" s="114" t="s">
        <v>514</v>
      </c>
      <c r="B60" s="114" t="s">
        <v>2078</v>
      </c>
      <c r="C60" s="115"/>
      <c r="D60" s="114">
        <v>100</v>
      </c>
      <c r="E60" s="114">
        <v>4962644</v>
      </c>
      <c r="F60" s="116" t="s">
        <v>2079</v>
      </c>
      <c r="G60" s="114">
        <v>4962644934300</v>
      </c>
      <c r="H60" s="118">
        <v>700</v>
      </c>
      <c r="I60" s="119">
        <v>7134</v>
      </c>
      <c r="J60" s="119">
        <v>1385</v>
      </c>
      <c r="K60" s="119">
        <f t="shared" si="0"/>
        <v>5.1509025270758126</v>
      </c>
      <c r="L60" s="119">
        <f t="shared" si="1"/>
        <v>156505</v>
      </c>
      <c r="M60" s="119">
        <v>700</v>
      </c>
      <c r="N60" s="119"/>
      <c r="O60" s="119">
        <v>528</v>
      </c>
      <c r="P60" s="119">
        <v>480</v>
      </c>
      <c r="Q60" s="119">
        <v>580</v>
      </c>
      <c r="R60" s="321">
        <v>113</v>
      </c>
      <c r="S60" s="119">
        <v>225</v>
      </c>
      <c r="T60" s="51">
        <f t="shared" si="2"/>
        <v>112</v>
      </c>
      <c r="U60" s="322">
        <f t="shared" si="3"/>
        <v>0.49777777777777776</v>
      </c>
      <c r="V60" s="323">
        <v>248</v>
      </c>
      <c r="W60" s="324">
        <f t="shared" si="4"/>
        <v>1.1022222222222222</v>
      </c>
      <c r="X60" s="324">
        <f t="shared" si="9"/>
        <v>0.54435483870967738</v>
      </c>
      <c r="Y60" s="325">
        <f t="shared" si="5"/>
        <v>580</v>
      </c>
      <c r="Z60" s="325">
        <f t="shared" si="6"/>
        <v>550</v>
      </c>
      <c r="AA60" s="325">
        <f t="shared" si="7"/>
        <v>620</v>
      </c>
      <c r="AB60" s="326">
        <f t="shared" si="8"/>
        <v>800</v>
      </c>
    </row>
    <row r="61" spans="1:28" s="328" customFormat="1" ht="15" hidden="1" customHeight="1">
      <c r="A61" s="114" t="s">
        <v>365</v>
      </c>
      <c r="B61" s="114" t="s">
        <v>1377</v>
      </c>
      <c r="C61" s="115"/>
      <c r="D61" s="114">
        <v>50</v>
      </c>
      <c r="E61" s="114">
        <v>4962644</v>
      </c>
      <c r="F61" s="116" t="s">
        <v>1378</v>
      </c>
      <c r="G61" s="114">
        <v>4962644783588</v>
      </c>
      <c r="H61" s="118">
        <v>700</v>
      </c>
      <c r="I61" s="119">
        <v>4933</v>
      </c>
      <c r="J61" s="119">
        <v>13747</v>
      </c>
      <c r="K61" s="119">
        <f t="shared" si="0"/>
        <v>0.35884192914817781</v>
      </c>
      <c r="L61" s="119">
        <f t="shared" si="1"/>
        <v>1828351</v>
      </c>
      <c r="M61" s="119">
        <v>700</v>
      </c>
      <c r="N61" s="119"/>
      <c r="O61" s="348">
        <v>548</v>
      </c>
      <c r="P61" s="119">
        <v>498</v>
      </c>
      <c r="Q61" s="119">
        <v>600</v>
      </c>
      <c r="R61" s="321">
        <v>133</v>
      </c>
      <c r="S61" s="119">
        <v>234</v>
      </c>
      <c r="T61" s="51">
        <f t="shared" si="2"/>
        <v>101</v>
      </c>
      <c r="U61" s="322">
        <f t="shared" si="3"/>
        <v>0.43162393162393164</v>
      </c>
      <c r="V61" s="323">
        <v>255</v>
      </c>
      <c r="W61" s="324">
        <f t="shared" si="4"/>
        <v>1.0897435897435896</v>
      </c>
      <c r="X61" s="324">
        <f t="shared" si="9"/>
        <v>0.47843137254901963</v>
      </c>
      <c r="Y61" s="325">
        <f t="shared" si="5"/>
        <v>590</v>
      </c>
      <c r="Z61" s="325">
        <f t="shared" si="6"/>
        <v>570</v>
      </c>
      <c r="AA61" s="325">
        <f t="shared" si="7"/>
        <v>640</v>
      </c>
      <c r="AB61" s="326">
        <f t="shared" si="8"/>
        <v>800</v>
      </c>
    </row>
    <row r="62" spans="1:28" s="328" customFormat="1" ht="15" hidden="1" customHeight="1">
      <c r="A62" s="114" t="s">
        <v>2955</v>
      </c>
      <c r="B62" s="349" t="s">
        <v>4617</v>
      </c>
      <c r="C62" s="115"/>
      <c r="D62" s="114">
        <v>60</v>
      </c>
      <c r="E62" s="114">
        <v>4962644</v>
      </c>
      <c r="F62" s="116" t="s">
        <v>4618</v>
      </c>
      <c r="G62" s="114">
        <v>4962644944231</v>
      </c>
      <c r="H62" s="118">
        <v>1000</v>
      </c>
      <c r="I62" s="119">
        <v>697</v>
      </c>
      <c r="J62" s="119">
        <v>371</v>
      </c>
      <c r="K62" s="119">
        <f t="shared" si="0"/>
        <v>1.8787061994609164</v>
      </c>
      <c r="L62" s="119">
        <f t="shared" si="1"/>
        <v>52682</v>
      </c>
      <c r="M62" s="119">
        <v>1000</v>
      </c>
      <c r="N62" s="119"/>
      <c r="O62" s="348">
        <v>580</v>
      </c>
      <c r="P62" s="119">
        <v>500</v>
      </c>
      <c r="Q62" s="119">
        <v>680</v>
      </c>
      <c r="R62" s="321">
        <v>142</v>
      </c>
      <c r="S62" s="119">
        <v>235</v>
      </c>
      <c r="T62" s="51">
        <f t="shared" si="2"/>
        <v>93</v>
      </c>
      <c r="U62" s="322">
        <f t="shared" si="3"/>
        <v>0.39574468085106385</v>
      </c>
      <c r="V62" s="323">
        <v>260</v>
      </c>
      <c r="W62" s="324">
        <f t="shared" si="4"/>
        <v>1.1063829787234043</v>
      </c>
      <c r="X62" s="324">
        <f t="shared" si="9"/>
        <v>0.45384615384615384</v>
      </c>
      <c r="Y62" s="325">
        <f t="shared" si="5"/>
        <v>600</v>
      </c>
      <c r="Z62" s="325">
        <f t="shared" si="6"/>
        <v>580</v>
      </c>
      <c r="AA62" s="325">
        <f t="shared" si="7"/>
        <v>650</v>
      </c>
      <c r="AB62" s="326">
        <f t="shared" si="8"/>
        <v>1200</v>
      </c>
    </row>
    <row r="63" spans="1:28" s="328" customFormat="1" ht="15" hidden="1" customHeight="1">
      <c r="A63" s="114" t="s">
        <v>587</v>
      </c>
      <c r="B63" s="114" t="s">
        <v>2571</v>
      </c>
      <c r="C63" s="349" t="s">
        <v>1372</v>
      </c>
      <c r="D63" s="114">
        <v>100</v>
      </c>
      <c r="E63" s="114">
        <v>4962644</v>
      </c>
      <c r="F63" s="116" t="s">
        <v>2574</v>
      </c>
      <c r="G63" s="114">
        <v>4962644938001</v>
      </c>
      <c r="H63" s="118">
        <v>700</v>
      </c>
      <c r="I63" s="119">
        <v>27</v>
      </c>
      <c r="J63" s="119">
        <v>658</v>
      </c>
      <c r="K63" s="119">
        <f t="shared" si="0"/>
        <v>4.1033434650455926E-2</v>
      </c>
      <c r="L63" s="119">
        <f t="shared" si="1"/>
        <v>93436</v>
      </c>
      <c r="M63" s="119">
        <v>700</v>
      </c>
      <c r="N63" s="119"/>
      <c r="O63" s="119">
        <v>538</v>
      </c>
      <c r="P63" s="119">
        <v>498</v>
      </c>
      <c r="Q63" s="119">
        <v>600</v>
      </c>
      <c r="R63" s="321">
        <v>142</v>
      </c>
      <c r="S63" s="119">
        <v>230</v>
      </c>
      <c r="T63" s="51">
        <f t="shared" si="2"/>
        <v>88</v>
      </c>
      <c r="U63" s="322">
        <f t="shared" si="3"/>
        <v>0.38260869565217392</v>
      </c>
      <c r="V63" s="323">
        <v>260</v>
      </c>
      <c r="W63" s="324">
        <f t="shared" si="4"/>
        <v>1.1304347826086956</v>
      </c>
      <c r="X63" s="324">
        <f t="shared" si="9"/>
        <v>0.45384615384615384</v>
      </c>
      <c r="Y63" s="325">
        <f t="shared" si="5"/>
        <v>600</v>
      </c>
      <c r="Z63" s="325">
        <f t="shared" si="6"/>
        <v>580</v>
      </c>
      <c r="AA63" s="325">
        <f t="shared" si="7"/>
        <v>650</v>
      </c>
      <c r="AB63" s="326">
        <f t="shared" si="8"/>
        <v>800</v>
      </c>
    </row>
    <row r="64" spans="1:28" s="328" customFormat="1" ht="15" hidden="1" customHeight="1">
      <c r="A64" s="114" t="s">
        <v>439</v>
      </c>
      <c r="B64" s="114" t="s">
        <v>1713</v>
      </c>
      <c r="C64" s="115"/>
      <c r="D64" s="114">
        <v>100</v>
      </c>
      <c r="E64" s="114">
        <v>4962644</v>
      </c>
      <c r="F64" s="116" t="s">
        <v>1714</v>
      </c>
      <c r="G64" s="114">
        <v>4962644950836</v>
      </c>
      <c r="H64" s="118">
        <v>800</v>
      </c>
      <c r="I64" s="119">
        <v>1989</v>
      </c>
      <c r="J64" s="119">
        <v>350</v>
      </c>
      <c r="K64" s="119">
        <f t="shared" si="0"/>
        <v>5.6828571428571433</v>
      </c>
      <c r="L64" s="119">
        <f t="shared" si="1"/>
        <v>59500</v>
      </c>
      <c r="M64" s="119">
        <v>800</v>
      </c>
      <c r="N64" s="119"/>
      <c r="O64" s="119">
        <v>500</v>
      </c>
      <c r="P64" s="119">
        <v>468</v>
      </c>
      <c r="Q64" s="119">
        <v>550</v>
      </c>
      <c r="R64" s="321">
        <v>170</v>
      </c>
      <c r="S64" s="119">
        <v>220</v>
      </c>
      <c r="T64" s="51">
        <f t="shared" si="2"/>
        <v>50</v>
      </c>
      <c r="U64" s="322">
        <f t="shared" si="3"/>
        <v>0.22727272727272727</v>
      </c>
      <c r="V64" s="323">
        <v>268</v>
      </c>
      <c r="W64" s="324">
        <f t="shared" si="4"/>
        <v>1.2181818181818183</v>
      </c>
      <c r="X64" s="324">
        <f t="shared" si="9"/>
        <v>0.36567164179104478</v>
      </c>
      <c r="Y64" s="325">
        <f t="shared" si="5"/>
        <v>620</v>
      </c>
      <c r="Z64" s="325">
        <f t="shared" si="6"/>
        <v>600</v>
      </c>
      <c r="AA64" s="325">
        <f t="shared" si="7"/>
        <v>670</v>
      </c>
      <c r="AB64" s="326">
        <f t="shared" si="8"/>
        <v>1000</v>
      </c>
    </row>
    <row r="65" spans="1:28" s="328" customFormat="1" ht="15" hidden="1" customHeight="1">
      <c r="A65" s="114" t="s">
        <v>440</v>
      </c>
      <c r="B65" s="114" t="s">
        <v>1715</v>
      </c>
      <c r="C65" s="115"/>
      <c r="D65" s="114">
        <v>100</v>
      </c>
      <c r="E65" s="114">
        <v>4962644</v>
      </c>
      <c r="F65" s="116" t="s">
        <v>1716</v>
      </c>
      <c r="G65" s="114">
        <v>4962644950843</v>
      </c>
      <c r="H65" s="118">
        <v>800</v>
      </c>
      <c r="I65" s="119">
        <v>820</v>
      </c>
      <c r="J65" s="119">
        <v>216</v>
      </c>
      <c r="K65" s="119">
        <f t="shared" si="0"/>
        <v>3.7962962962962963</v>
      </c>
      <c r="L65" s="119">
        <f t="shared" si="1"/>
        <v>37584</v>
      </c>
      <c r="M65" s="119">
        <v>800</v>
      </c>
      <c r="N65" s="119"/>
      <c r="O65" s="119">
        <v>500</v>
      </c>
      <c r="P65" s="119">
        <v>468</v>
      </c>
      <c r="Q65" s="119">
        <v>550</v>
      </c>
      <c r="R65" s="321">
        <v>174</v>
      </c>
      <c r="S65" s="119">
        <v>220</v>
      </c>
      <c r="T65" s="51">
        <f t="shared" si="2"/>
        <v>46</v>
      </c>
      <c r="U65" s="322">
        <f t="shared" si="3"/>
        <v>0.20909090909090908</v>
      </c>
      <c r="V65" s="323">
        <v>268</v>
      </c>
      <c r="W65" s="324">
        <f t="shared" si="4"/>
        <v>1.2181818181818183</v>
      </c>
      <c r="X65" s="324">
        <f t="shared" si="9"/>
        <v>0.35074626865671643</v>
      </c>
      <c r="Y65" s="325">
        <f t="shared" si="5"/>
        <v>620</v>
      </c>
      <c r="Z65" s="325">
        <f t="shared" si="6"/>
        <v>600</v>
      </c>
      <c r="AA65" s="325">
        <f t="shared" si="7"/>
        <v>670</v>
      </c>
      <c r="AB65" s="326">
        <f t="shared" si="8"/>
        <v>1000</v>
      </c>
    </row>
    <row r="66" spans="1:28" s="328" customFormat="1" ht="15" hidden="1" customHeight="1">
      <c r="A66" s="114" t="s">
        <v>441</v>
      </c>
      <c r="B66" s="114" t="s">
        <v>1717</v>
      </c>
      <c r="C66" s="115"/>
      <c r="D66" s="114">
        <v>100</v>
      </c>
      <c r="E66" s="114">
        <v>4962644</v>
      </c>
      <c r="F66" s="116" t="s">
        <v>1718</v>
      </c>
      <c r="G66" s="114">
        <v>4962644950850</v>
      </c>
      <c r="H66" s="118">
        <v>800</v>
      </c>
      <c r="I66" s="119">
        <v>96</v>
      </c>
      <c r="J66" s="119" t="e">
        <v>#N/A</v>
      </c>
      <c r="K66" s="119" t="e">
        <f t="shared" ref="K66:K129" si="12">I66/J66</f>
        <v>#N/A</v>
      </c>
      <c r="L66" s="119" t="e">
        <f t="shared" ref="L66:L129" si="13">J66*R66</f>
        <v>#N/A</v>
      </c>
      <c r="M66" s="119">
        <v>800</v>
      </c>
      <c r="N66" s="119"/>
      <c r="O66" s="119">
        <v>500</v>
      </c>
      <c r="P66" s="119">
        <v>468</v>
      </c>
      <c r="Q66" s="119">
        <v>550</v>
      </c>
      <c r="R66" s="321">
        <v>173</v>
      </c>
      <c r="S66" s="119">
        <v>220</v>
      </c>
      <c r="T66" s="51">
        <f t="shared" ref="T66:T129" si="14">S66-R66</f>
        <v>47</v>
      </c>
      <c r="U66" s="322">
        <f t="shared" ref="U66:U129" si="15">T66/S66</f>
        <v>0.21363636363636362</v>
      </c>
      <c r="V66" s="323">
        <v>268</v>
      </c>
      <c r="W66" s="324">
        <f t="shared" ref="W66:W129" si="16">V66/S66</f>
        <v>1.2181818181818183</v>
      </c>
      <c r="X66" s="324">
        <f t="shared" si="9"/>
        <v>0.35447761194029853</v>
      </c>
      <c r="Y66" s="325">
        <f t="shared" ref="Y66:Y129" si="17">ROUND((V66/0.43),-1)</f>
        <v>620</v>
      </c>
      <c r="Z66" s="325">
        <f t="shared" ref="Z66:Z129" si="18">ROUND((V66/0.45),-1)</f>
        <v>600</v>
      </c>
      <c r="AA66" s="325">
        <f t="shared" ref="AA66:AA129" si="19">ROUND((V66/0.4),-1)</f>
        <v>670</v>
      </c>
      <c r="AB66" s="326">
        <f t="shared" ref="AB66:AB129" si="20">ROUNDUP((W66*M66),-2)</f>
        <v>1000</v>
      </c>
    </row>
    <row r="67" spans="1:28" s="328" customFormat="1" ht="15" hidden="1" customHeight="1">
      <c r="A67" s="114" t="s">
        <v>442</v>
      </c>
      <c r="B67" s="114" t="s">
        <v>1719</v>
      </c>
      <c r="C67" s="115"/>
      <c r="D67" s="114">
        <v>100</v>
      </c>
      <c r="E67" s="114">
        <v>4962644</v>
      </c>
      <c r="F67" s="116" t="s">
        <v>1720</v>
      </c>
      <c r="G67" s="114">
        <v>4962644950904</v>
      </c>
      <c r="H67" s="118">
        <v>800</v>
      </c>
      <c r="I67" s="119">
        <v>0</v>
      </c>
      <c r="J67" s="119" t="e">
        <v>#N/A</v>
      </c>
      <c r="K67" s="119" t="e">
        <f t="shared" si="12"/>
        <v>#N/A</v>
      </c>
      <c r="L67" s="119" t="e">
        <f t="shared" si="13"/>
        <v>#N/A</v>
      </c>
      <c r="M67" s="119">
        <v>800</v>
      </c>
      <c r="N67" s="119"/>
      <c r="O67" s="119">
        <v>500</v>
      </c>
      <c r="P67" s="119">
        <v>468</v>
      </c>
      <c r="Q67" s="119">
        <v>550</v>
      </c>
      <c r="R67" s="321">
        <v>172</v>
      </c>
      <c r="S67" s="119">
        <v>220</v>
      </c>
      <c r="T67" s="51">
        <f t="shared" si="14"/>
        <v>48</v>
      </c>
      <c r="U67" s="322">
        <f t="shared" si="15"/>
        <v>0.21818181818181817</v>
      </c>
      <c r="V67" s="323">
        <v>268</v>
      </c>
      <c r="W67" s="324">
        <f t="shared" si="16"/>
        <v>1.2181818181818183</v>
      </c>
      <c r="X67" s="324">
        <f t="shared" ref="X67:X130" si="21">(V67-R67)/V67</f>
        <v>0.35820895522388058</v>
      </c>
      <c r="Y67" s="325">
        <f t="shared" si="17"/>
        <v>620</v>
      </c>
      <c r="Z67" s="325">
        <f t="shared" si="18"/>
        <v>600</v>
      </c>
      <c r="AA67" s="325">
        <f t="shared" si="19"/>
        <v>670</v>
      </c>
      <c r="AB67" s="326">
        <f t="shared" si="20"/>
        <v>1000</v>
      </c>
    </row>
    <row r="68" spans="1:28" s="328" customFormat="1" ht="15" hidden="1" customHeight="1">
      <c r="A68" s="114" t="s">
        <v>447</v>
      </c>
      <c r="B68" s="114" t="s">
        <v>1729</v>
      </c>
      <c r="C68" s="115"/>
      <c r="D68" s="114">
        <v>100</v>
      </c>
      <c r="E68" s="114">
        <v>4962644</v>
      </c>
      <c r="F68" s="116" t="s">
        <v>1730</v>
      </c>
      <c r="G68" s="114">
        <v>4962644950980</v>
      </c>
      <c r="H68" s="118">
        <v>800</v>
      </c>
      <c r="I68" s="119">
        <v>1441</v>
      </c>
      <c r="J68" s="119">
        <v>214</v>
      </c>
      <c r="K68" s="119">
        <f t="shared" si="12"/>
        <v>6.7336448598130838</v>
      </c>
      <c r="L68" s="119">
        <f t="shared" si="13"/>
        <v>41088</v>
      </c>
      <c r="M68" s="119">
        <v>800</v>
      </c>
      <c r="N68" s="119"/>
      <c r="O68" s="119">
        <v>500</v>
      </c>
      <c r="P68" s="119">
        <v>468</v>
      </c>
      <c r="Q68" s="119">
        <v>550</v>
      </c>
      <c r="R68" s="321">
        <v>192</v>
      </c>
      <c r="S68" s="119">
        <v>220</v>
      </c>
      <c r="T68" s="51">
        <f t="shared" si="14"/>
        <v>28</v>
      </c>
      <c r="U68" s="322">
        <f t="shared" si="15"/>
        <v>0.12727272727272726</v>
      </c>
      <c r="V68" s="323">
        <v>268</v>
      </c>
      <c r="W68" s="324">
        <f t="shared" si="16"/>
        <v>1.2181818181818183</v>
      </c>
      <c r="X68" s="324">
        <f t="shared" si="21"/>
        <v>0.28358208955223879</v>
      </c>
      <c r="Y68" s="325">
        <f t="shared" si="17"/>
        <v>620</v>
      </c>
      <c r="Z68" s="325">
        <f t="shared" si="18"/>
        <v>600</v>
      </c>
      <c r="AA68" s="325">
        <f t="shared" si="19"/>
        <v>670</v>
      </c>
      <c r="AB68" s="326">
        <f t="shared" si="20"/>
        <v>1000</v>
      </c>
    </row>
    <row r="69" spans="1:28" s="328" customFormat="1" ht="15" hidden="1" customHeight="1">
      <c r="A69" s="114" t="s">
        <v>451</v>
      </c>
      <c r="B69" s="114" t="s">
        <v>1737</v>
      </c>
      <c r="C69" s="115"/>
      <c r="D69" s="114">
        <v>100</v>
      </c>
      <c r="E69" s="114">
        <v>4962644</v>
      </c>
      <c r="F69" s="116" t="s">
        <v>1738</v>
      </c>
      <c r="G69" s="114">
        <v>4962644950997</v>
      </c>
      <c r="H69" s="118">
        <v>800</v>
      </c>
      <c r="I69" s="119">
        <v>1145</v>
      </c>
      <c r="J69" s="119">
        <v>718</v>
      </c>
      <c r="K69" s="119">
        <f t="shared" si="12"/>
        <v>1.5947075208913648</v>
      </c>
      <c r="L69" s="119">
        <f t="shared" si="13"/>
        <v>134266</v>
      </c>
      <c r="M69" s="119">
        <v>800</v>
      </c>
      <c r="N69" s="119"/>
      <c r="O69" s="119">
        <v>500</v>
      </c>
      <c r="P69" s="119">
        <v>468</v>
      </c>
      <c r="Q69" s="119">
        <v>550</v>
      </c>
      <c r="R69" s="321">
        <v>187</v>
      </c>
      <c r="S69" s="119">
        <v>220</v>
      </c>
      <c r="T69" s="51">
        <f t="shared" si="14"/>
        <v>33</v>
      </c>
      <c r="U69" s="322">
        <f t="shared" si="15"/>
        <v>0.15</v>
      </c>
      <c r="V69" s="323">
        <v>268</v>
      </c>
      <c r="W69" s="324">
        <f t="shared" si="16"/>
        <v>1.2181818181818183</v>
      </c>
      <c r="X69" s="324">
        <f t="shared" si="21"/>
        <v>0.30223880597014924</v>
      </c>
      <c r="Y69" s="325">
        <f t="shared" si="17"/>
        <v>620</v>
      </c>
      <c r="Z69" s="325">
        <f t="shared" si="18"/>
        <v>600</v>
      </c>
      <c r="AA69" s="325">
        <f t="shared" si="19"/>
        <v>670</v>
      </c>
      <c r="AB69" s="326">
        <f t="shared" si="20"/>
        <v>1000</v>
      </c>
    </row>
    <row r="70" spans="1:28" s="328" customFormat="1" ht="15" hidden="1" customHeight="1">
      <c r="A70" s="114" t="s">
        <v>795</v>
      </c>
      <c r="B70" s="114" t="s">
        <v>1832</v>
      </c>
      <c r="C70" s="115" t="s">
        <v>247</v>
      </c>
      <c r="D70" s="114">
        <v>100</v>
      </c>
      <c r="E70" s="114">
        <v>4962644</v>
      </c>
      <c r="F70" s="116" t="s">
        <v>1833</v>
      </c>
      <c r="G70" s="114">
        <v>4962644931064</v>
      </c>
      <c r="H70" s="118">
        <v>700</v>
      </c>
      <c r="I70" s="119" t="e">
        <v>#N/A</v>
      </c>
      <c r="J70" s="119">
        <v>1059</v>
      </c>
      <c r="K70" s="119" t="e">
        <f t="shared" si="12"/>
        <v>#N/A</v>
      </c>
      <c r="L70" s="119">
        <f t="shared" si="13"/>
        <v>148260</v>
      </c>
      <c r="M70" s="119">
        <v>700</v>
      </c>
      <c r="N70" s="119"/>
      <c r="O70" s="119">
        <v>528</v>
      </c>
      <c r="P70" s="119">
        <v>478</v>
      </c>
      <c r="Q70" s="119">
        <v>600</v>
      </c>
      <c r="R70" s="321">
        <v>140</v>
      </c>
      <c r="S70" s="119">
        <v>225</v>
      </c>
      <c r="T70" s="51">
        <f t="shared" si="14"/>
        <v>85</v>
      </c>
      <c r="U70" s="322">
        <f t="shared" si="15"/>
        <v>0.37777777777777777</v>
      </c>
      <c r="V70" s="323">
        <v>268</v>
      </c>
      <c r="W70" s="324">
        <f t="shared" si="16"/>
        <v>1.191111111111111</v>
      </c>
      <c r="X70" s="324">
        <f t="shared" si="21"/>
        <v>0.47761194029850745</v>
      </c>
      <c r="Y70" s="325">
        <f t="shared" si="17"/>
        <v>620</v>
      </c>
      <c r="Z70" s="325">
        <f t="shared" si="18"/>
        <v>600</v>
      </c>
      <c r="AA70" s="325">
        <f t="shared" si="19"/>
        <v>670</v>
      </c>
      <c r="AB70" s="326">
        <f t="shared" si="20"/>
        <v>900</v>
      </c>
    </row>
    <row r="71" spans="1:28" s="328" customFormat="1" ht="15" hidden="1" customHeight="1">
      <c r="A71" s="114" t="s">
        <v>796</v>
      </c>
      <c r="B71" s="114" t="s">
        <v>1832</v>
      </c>
      <c r="C71" s="115" t="s">
        <v>1834</v>
      </c>
      <c r="D71" s="114">
        <v>100</v>
      </c>
      <c r="E71" s="114">
        <v>4962644</v>
      </c>
      <c r="F71" s="116" t="s">
        <v>1835</v>
      </c>
      <c r="G71" s="114">
        <v>4962644931071</v>
      </c>
      <c r="H71" s="118">
        <v>700</v>
      </c>
      <c r="I71" s="119" t="e">
        <v>#N/A</v>
      </c>
      <c r="J71" s="119">
        <v>1639</v>
      </c>
      <c r="K71" s="119" t="e">
        <f t="shared" si="12"/>
        <v>#N/A</v>
      </c>
      <c r="L71" s="119">
        <f t="shared" si="13"/>
        <v>331078</v>
      </c>
      <c r="M71" s="119">
        <v>700</v>
      </c>
      <c r="N71" s="119"/>
      <c r="O71" s="119">
        <v>528</v>
      </c>
      <c r="P71" s="119">
        <v>478</v>
      </c>
      <c r="Q71" s="119">
        <v>600</v>
      </c>
      <c r="R71" s="321">
        <v>202</v>
      </c>
      <c r="S71" s="119">
        <v>225</v>
      </c>
      <c r="T71" s="51">
        <f t="shared" si="14"/>
        <v>23</v>
      </c>
      <c r="U71" s="322">
        <f t="shared" si="15"/>
        <v>0.10222222222222223</v>
      </c>
      <c r="V71" s="323">
        <v>268</v>
      </c>
      <c r="W71" s="324">
        <f t="shared" si="16"/>
        <v>1.191111111111111</v>
      </c>
      <c r="X71" s="324">
        <f t="shared" si="21"/>
        <v>0.2462686567164179</v>
      </c>
      <c r="Y71" s="325">
        <f t="shared" si="17"/>
        <v>620</v>
      </c>
      <c r="Z71" s="325">
        <f t="shared" si="18"/>
        <v>600</v>
      </c>
      <c r="AA71" s="325">
        <f t="shared" si="19"/>
        <v>670</v>
      </c>
      <c r="AB71" s="326">
        <f t="shared" si="20"/>
        <v>900</v>
      </c>
    </row>
    <row r="72" spans="1:28" s="328" customFormat="1" ht="15" hidden="1" customHeight="1">
      <c r="A72" s="114" t="s">
        <v>482</v>
      </c>
      <c r="B72" s="114" t="s">
        <v>1874</v>
      </c>
      <c r="C72" s="114"/>
      <c r="D72" s="114">
        <v>100</v>
      </c>
      <c r="E72" s="114">
        <v>4962644</v>
      </c>
      <c r="F72" s="116" t="s">
        <v>1875</v>
      </c>
      <c r="G72" s="114">
        <v>4962644932511</v>
      </c>
      <c r="H72" s="118">
        <v>800</v>
      </c>
      <c r="I72" s="119">
        <v>0</v>
      </c>
      <c r="J72" s="119" t="e">
        <v>#N/A</v>
      </c>
      <c r="K72" s="119" t="e">
        <f t="shared" si="12"/>
        <v>#N/A</v>
      </c>
      <c r="L72" s="119" t="e">
        <f t="shared" si="13"/>
        <v>#N/A</v>
      </c>
      <c r="M72" s="119">
        <v>800</v>
      </c>
      <c r="N72" s="119"/>
      <c r="O72" s="119">
        <v>528</v>
      </c>
      <c r="P72" s="119">
        <v>480</v>
      </c>
      <c r="Q72" s="119">
        <v>580</v>
      </c>
      <c r="R72" s="321">
        <v>144</v>
      </c>
      <c r="S72" s="119">
        <v>225</v>
      </c>
      <c r="T72" s="51">
        <f t="shared" si="14"/>
        <v>81</v>
      </c>
      <c r="U72" s="322">
        <f t="shared" si="15"/>
        <v>0.36</v>
      </c>
      <c r="V72" s="323">
        <v>268</v>
      </c>
      <c r="W72" s="324">
        <f t="shared" si="16"/>
        <v>1.191111111111111</v>
      </c>
      <c r="X72" s="324">
        <f t="shared" si="21"/>
        <v>0.46268656716417911</v>
      </c>
      <c r="Y72" s="325">
        <f t="shared" si="17"/>
        <v>620</v>
      </c>
      <c r="Z72" s="325">
        <f t="shared" si="18"/>
        <v>600</v>
      </c>
      <c r="AA72" s="325">
        <f t="shared" si="19"/>
        <v>670</v>
      </c>
      <c r="AB72" s="326">
        <f t="shared" si="20"/>
        <v>1000</v>
      </c>
    </row>
    <row r="73" spans="1:28" s="328" customFormat="1" ht="15" hidden="1" customHeight="1">
      <c r="A73" s="114" t="s">
        <v>4619</v>
      </c>
      <c r="B73" s="114" t="s">
        <v>4620</v>
      </c>
      <c r="C73" s="115"/>
      <c r="D73" s="114">
        <v>200</v>
      </c>
      <c r="E73" s="114">
        <v>4962644</v>
      </c>
      <c r="F73" s="116" t="s">
        <v>4621</v>
      </c>
      <c r="G73" s="114">
        <v>4962644939831</v>
      </c>
      <c r="H73" s="118" t="s">
        <v>1440</v>
      </c>
      <c r="I73" s="119">
        <v>4217</v>
      </c>
      <c r="J73" s="119">
        <v>2212</v>
      </c>
      <c r="K73" s="119">
        <f t="shared" si="12"/>
        <v>1.9064195298372513</v>
      </c>
      <c r="L73" s="119">
        <f t="shared" si="13"/>
        <v>340648</v>
      </c>
      <c r="M73" s="119" t="s">
        <v>1440</v>
      </c>
      <c r="N73" s="119"/>
      <c r="O73" s="119">
        <v>648</v>
      </c>
      <c r="P73" s="119"/>
      <c r="Q73" s="119"/>
      <c r="R73" s="321">
        <v>154</v>
      </c>
      <c r="S73" s="119">
        <v>235</v>
      </c>
      <c r="T73" s="51">
        <f t="shared" si="14"/>
        <v>81</v>
      </c>
      <c r="U73" s="322">
        <f t="shared" si="15"/>
        <v>0.34468085106382979</v>
      </c>
      <c r="V73" s="323">
        <v>268</v>
      </c>
      <c r="W73" s="324">
        <f t="shared" si="16"/>
        <v>1.1404255319148937</v>
      </c>
      <c r="X73" s="324">
        <f t="shared" si="21"/>
        <v>0.42537313432835822</v>
      </c>
      <c r="Y73" s="325">
        <f t="shared" si="17"/>
        <v>620</v>
      </c>
      <c r="Z73" s="325">
        <f t="shared" si="18"/>
        <v>600</v>
      </c>
      <c r="AA73" s="325">
        <f t="shared" si="19"/>
        <v>670</v>
      </c>
      <c r="AB73" s="326" t="e">
        <f t="shared" si="20"/>
        <v>#VALUE!</v>
      </c>
    </row>
    <row r="74" spans="1:28" s="328" customFormat="1" ht="15" hidden="1" customHeight="1">
      <c r="A74" s="114" t="s">
        <v>676</v>
      </c>
      <c r="B74" s="114" t="s">
        <v>1922</v>
      </c>
      <c r="C74" s="115" t="s">
        <v>247</v>
      </c>
      <c r="D74" s="114">
        <v>100</v>
      </c>
      <c r="E74" s="114">
        <v>4962644</v>
      </c>
      <c r="F74" s="116" t="s">
        <v>1923</v>
      </c>
      <c r="G74" s="114">
        <v>4962644932177</v>
      </c>
      <c r="H74" s="118">
        <v>700</v>
      </c>
      <c r="I74" s="119">
        <v>56</v>
      </c>
      <c r="J74" s="119">
        <v>175</v>
      </c>
      <c r="K74" s="119">
        <f t="shared" si="12"/>
        <v>0.32</v>
      </c>
      <c r="L74" s="119">
        <f t="shared" si="13"/>
        <v>15225</v>
      </c>
      <c r="M74" s="119">
        <v>700</v>
      </c>
      <c r="N74" s="119"/>
      <c r="O74" s="119">
        <v>528</v>
      </c>
      <c r="P74" s="119">
        <v>480</v>
      </c>
      <c r="Q74" s="119">
        <v>600</v>
      </c>
      <c r="R74" s="321">
        <v>87</v>
      </c>
      <c r="S74" s="119">
        <v>225</v>
      </c>
      <c r="T74" s="51">
        <f t="shared" si="14"/>
        <v>138</v>
      </c>
      <c r="U74" s="322">
        <f t="shared" si="15"/>
        <v>0.61333333333333329</v>
      </c>
      <c r="V74" s="323">
        <v>268</v>
      </c>
      <c r="W74" s="324">
        <f t="shared" si="16"/>
        <v>1.191111111111111</v>
      </c>
      <c r="X74" s="324">
        <f t="shared" si="21"/>
        <v>0.67537313432835822</v>
      </c>
      <c r="Y74" s="325">
        <f t="shared" si="17"/>
        <v>620</v>
      </c>
      <c r="Z74" s="325">
        <f t="shared" si="18"/>
        <v>600</v>
      </c>
      <c r="AA74" s="325">
        <f t="shared" si="19"/>
        <v>670</v>
      </c>
      <c r="AB74" s="326">
        <f t="shared" si="20"/>
        <v>900</v>
      </c>
    </row>
    <row r="75" spans="1:28" s="316" customFormat="1" ht="15" hidden="1" customHeight="1">
      <c r="A75" s="114" t="s">
        <v>677</v>
      </c>
      <c r="B75" s="114" t="s">
        <v>1922</v>
      </c>
      <c r="C75" s="115" t="s">
        <v>249</v>
      </c>
      <c r="D75" s="114">
        <v>100</v>
      </c>
      <c r="E75" s="114">
        <v>4962644</v>
      </c>
      <c r="F75" s="116" t="s">
        <v>1924</v>
      </c>
      <c r="G75" s="114">
        <v>4962644932184</v>
      </c>
      <c r="H75" s="118">
        <v>700</v>
      </c>
      <c r="I75" s="119">
        <v>17</v>
      </c>
      <c r="J75" s="119">
        <v>670</v>
      </c>
      <c r="K75" s="119">
        <f t="shared" si="12"/>
        <v>2.5373134328358207E-2</v>
      </c>
      <c r="L75" s="119">
        <f t="shared" si="13"/>
        <v>58290</v>
      </c>
      <c r="M75" s="119">
        <v>700</v>
      </c>
      <c r="N75" s="119"/>
      <c r="O75" s="119">
        <v>528</v>
      </c>
      <c r="P75" s="119">
        <v>480</v>
      </c>
      <c r="Q75" s="119">
        <v>600</v>
      </c>
      <c r="R75" s="321">
        <v>87</v>
      </c>
      <c r="S75" s="119">
        <v>225</v>
      </c>
      <c r="T75" s="119">
        <f t="shared" si="14"/>
        <v>138</v>
      </c>
      <c r="U75" s="342">
        <f t="shared" si="15"/>
        <v>0.61333333333333329</v>
      </c>
      <c r="V75" s="343">
        <v>268</v>
      </c>
      <c r="W75" s="344">
        <f t="shared" si="16"/>
        <v>1.191111111111111</v>
      </c>
      <c r="X75" s="344">
        <f t="shared" si="21"/>
        <v>0.67537313432835822</v>
      </c>
      <c r="Y75" s="345">
        <f t="shared" si="17"/>
        <v>620</v>
      </c>
      <c r="Z75" s="345">
        <f t="shared" si="18"/>
        <v>600</v>
      </c>
      <c r="AA75" s="345">
        <f t="shared" si="19"/>
        <v>670</v>
      </c>
      <c r="AB75" s="346">
        <f t="shared" si="20"/>
        <v>900</v>
      </c>
    </row>
    <row r="76" spans="1:28" s="328" customFormat="1" ht="15" hidden="1" customHeight="1">
      <c r="A76" s="114" t="s">
        <v>678</v>
      </c>
      <c r="B76" s="114" t="s">
        <v>1922</v>
      </c>
      <c r="C76" s="115" t="s">
        <v>1372</v>
      </c>
      <c r="D76" s="114">
        <v>100</v>
      </c>
      <c r="E76" s="114">
        <v>4962644</v>
      </c>
      <c r="F76" s="116" t="s">
        <v>1925</v>
      </c>
      <c r="G76" s="114">
        <v>4962644932160</v>
      </c>
      <c r="H76" s="118">
        <v>700</v>
      </c>
      <c r="I76" s="119">
        <v>394</v>
      </c>
      <c r="J76" s="119">
        <v>444</v>
      </c>
      <c r="K76" s="119">
        <f t="shared" si="12"/>
        <v>0.88738738738738743</v>
      </c>
      <c r="L76" s="119">
        <f t="shared" si="13"/>
        <v>38628</v>
      </c>
      <c r="M76" s="119">
        <v>700</v>
      </c>
      <c r="N76" s="119"/>
      <c r="O76" s="119">
        <v>528</v>
      </c>
      <c r="P76" s="119">
        <v>480</v>
      </c>
      <c r="Q76" s="119">
        <v>600</v>
      </c>
      <c r="R76" s="321">
        <v>87</v>
      </c>
      <c r="S76" s="119">
        <v>225</v>
      </c>
      <c r="T76" s="51">
        <f t="shared" si="14"/>
        <v>138</v>
      </c>
      <c r="U76" s="322">
        <f t="shared" si="15"/>
        <v>0.61333333333333329</v>
      </c>
      <c r="V76" s="323">
        <v>268</v>
      </c>
      <c r="W76" s="324">
        <f t="shared" si="16"/>
        <v>1.191111111111111</v>
      </c>
      <c r="X76" s="324">
        <f t="shared" si="21"/>
        <v>0.67537313432835822</v>
      </c>
      <c r="Y76" s="325">
        <f t="shared" si="17"/>
        <v>620</v>
      </c>
      <c r="Z76" s="325">
        <f t="shared" si="18"/>
        <v>600</v>
      </c>
      <c r="AA76" s="325">
        <f t="shared" si="19"/>
        <v>670</v>
      </c>
      <c r="AB76" s="326">
        <f t="shared" si="20"/>
        <v>900</v>
      </c>
    </row>
    <row r="77" spans="1:28" s="328" customFormat="1" ht="15" hidden="1" customHeight="1">
      <c r="A77" s="114" t="s">
        <v>819</v>
      </c>
      <c r="B77" s="114" t="s">
        <v>1926</v>
      </c>
      <c r="C77" s="115" t="s">
        <v>1528</v>
      </c>
      <c r="D77" s="114">
        <v>100</v>
      </c>
      <c r="E77" s="114">
        <v>4962644</v>
      </c>
      <c r="F77" s="116" t="s">
        <v>1927</v>
      </c>
      <c r="G77" s="114">
        <v>4962644935628</v>
      </c>
      <c r="H77" s="118">
        <v>700</v>
      </c>
      <c r="I77" s="119" t="e">
        <v>#N/A</v>
      </c>
      <c r="J77" s="119">
        <v>4828</v>
      </c>
      <c r="K77" s="119" t="e">
        <f t="shared" si="12"/>
        <v>#N/A</v>
      </c>
      <c r="L77" s="119">
        <f t="shared" si="13"/>
        <v>564876</v>
      </c>
      <c r="M77" s="119">
        <v>700</v>
      </c>
      <c r="N77" s="119"/>
      <c r="O77" s="119">
        <v>528</v>
      </c>
      <c r="P77" s="119">
        <v>480</v>
      </c>
      <c r="Q77" s="119">
        <v>600</v>
      </c>
      <c r="R77" s="321">
        <v>117</v>
      </c>
      <c r="S77" s="119">
        <v>225</v>
      </c>
      <c r="T77" s="51">
        <f t="shared" si="14"/>
        <v>108</v>
      </c>
      <c r="U77" s="322">
        <f t="shared" si="15"/>
        <v>0.48</v>
      </c>
      <c r="V77" s="323">
        <v>268</v>
      </c>
      <c r="W77" s="324">
        <f t="shared" si="16"/>
        <v>1.191111111111111</v>
      </c>
      <c r="X77" s="324">
        <f t="shared" si="21"/>
        <v>0.56343283582089554</v>
      </c>
      <c r="Y77" s="325">
        <f t="shared" si="17"/>
        <v>620</v>
      </c>
      <c r="Z77" s="325">
        <f t="shared" si="18"/>
        <v>600</v>
      </c>
      <c r="AA77" s="325">
        <f t="shared" si="19"/>
        <v>670</v>
      </c>
      <c r="AB77" s="326">
        <f t="shared" si="20"/>
        <v>900</v>
      </c>
    </row>
    <row r="78" spans="1:28" s="328" customFormat="1" ht="15" hidden="1" customHeight="1">
      <c r="A78" s="114" t="s">
        <v>559</v>
      </c>
      <c r="B78" s="114" t="s">
        <v>2403</v>
      </c>
      <c r="C78" s="115"/>
      <c r="D78" s="114" t="s">
        <v>1358</v>
      </c>
      <c r="E78" s="114">
        <v>4962644</v>
      </c>
      <c r="F78" s="116" t="s">
        <v>2404</v>
      </c>
      <c r="G78" s="114">
        <v>4962644520398</v>
      </c>
      <c r="H78" s="118">
        <v>700</v>
      </c>
      <c r="I78" s="119">
        <v>3675</v>
      </c>
      <c r="J78" s="119">
        <v>801</v>
      </c>
      <c r="K78" s="119">
        <f t="shared" si="12"/>
        <v>4.5880149812734086</v>
      </c>
      <c r="L78" s="119">
        <f t="shared" si="13"/>
        <v>110538</v>
      </c>
      <c r="M78" s="119">
        <v>700</v>
      </c>
      <c r="N78" s="119"/>
      <c r="O78" s="119">
        <v>550</v>
      </c>
      <c r="P78" s="119">
        <v>500</v>
      </c>
      <c r="Q78" s="119">
        <v>600</v>
      </c>
      <c r="R78" s="321">
        <v>138</v>
      </c>
      <c r="S78" s="119">
        <v>235</v>
      </c>
      <c r="T78" s="51">
        <f t="shared" si="14"/>
        <v>97</v>
      </c>
      <c r="U78" s="322">
        <f t="shared" si="15"/>
        <v>0.4127659574468085</v>
      </c>
      <c r="V78" s="323">
        <v>268</v>
      </c>
      <c r="W78" s="324">
        <f t="shared" si="16"/>
        <v>1.1404255319148937</v>
      </c>
      <c r="X78" s="324">
        <f t="shared" si="21"/>
        <v>0.48507462686567165</v>
      </c>
      <c r="Y78" s="325">
        <f t="shared" si="17"/>
        <v>620</v>
      </c>
      <c r="Z78" s="325">
        <f t="shared" si="18"/>
        <v>600</v>
      </c>
      <c r="AA78" s="325">
        <f t="shared" si="19"/>
        <v>670</v>
      </c>
      <c r="AB78" s="326">
        <f t="shared" si="20"/>
        <v>800</v>
      </c>
    </row>
    <row r="79" spans="1:28" s="328" customFormat="1" ht="15" hidden="1" customHeight="1">
      <c r="A79" s="114" t="s">
        <v>560</v>
      </c>
      <c r="B79" s="114" t="s">
        <v>2405</v>
      </c>
      <c r="C79" s="115"/>
      <c r="D79" s="114" t="s">
        <v>1358</v>
      </c>
      <c r="E79" s="114">
        <v>4962644</v>
      </c>
      <c r="F79" s="116" t="s">
        <v>2406</v>
      </c>
      <c r="G79" s="114">
        <v>4962644520480</v>
      </c>
      <c r="H79" s="118">
        <v>700</v>
      </c>
      <c r="I79" s="119">
        <v>102</v>
      </c>
      <c r="J79" s="119">
        <v>654</v>
      </c>
      <c r="K79" s="119">
        <f t="shared" si="12"/>
        <v>0.15596330275229359</v>
      </c>
      <c r="L79" s="119">
        <f t="shared" si="13"/>
        <v>68670</v>
      </c>
      <c r="M79" s="119">
        <v>700</v>
      </c>
      <c r="N79" s="119"/>
      <c r="O79" s="119">
        <v>550</v>
      </c>
      <c r="P79" s="119">
        <v>500</v>
      </c>
      <c r="Q79" s="119">
        <v>600</v>
      </c>
      <c r="R79" s="321">
        <v>105</v>
      </c>
      <c r="S79" s="119">
        <v>235</v>
      </c>
      <c r="T79" s="51">
        <f t="shared" si="14"/>
        <v>130</v>
      </c>
      <c r="U79" s="322">
        <f t="shared" si="15"/>
        <v>0.55319148936170215</v>
      </c>
      <c r="V79" s="323">
        <v>268</v>
      </c>
      <c r="W79" s="324">
        <f t="shared" si="16"/>
        <v>1.1404255319148937</v>
      </c>
      <c r="X79" s="324">
        <f t="shared" si="21"/>
        <v>0.60820895522388063</v>
      </c>
      <c r="Y79" s="325">
        <f t="shared" si="17"/>
        <v>620</v>
      </c>
      <c r="Z79" s="325">
        <f t="shared" si="18"/>
        <v>600</v>
      </c>
      <c r="AA79" s="325">
        <f t="shared" si="19"/>
        <v>670</v>
      </c>
      <c r="AB79" s="326">
        <f t="shared" si="20"/>
        <v>800</v>
      </c>
    </row>
    <row r="80" spans="1:28" s="316" customFormat="1" ht="15" hidden="1" customHeight="1">
      <c r="A80" s="114" t="s">
        <v>413</v>
      </c>
      <c r="B80" s="114" t="s">
        <v>1612</v>
      </c>
      <c r="C80" s="115"/>
      <c r="D80" s="114">
        <v>50</v>
      </c>
      <c r="E80" s="114">
        <v>4962644</v>
      </c>
      <c r="F80" s="116" t="s">
        <v>1613</v>
      </c>
      <c r="G80" s="114">
        <v>4962644938322</v>
      </c>
      <c r="H80" s="118">
        <v>1200</v>
      </c>
      <c r="I80" s="119">
        <v>1353</v>
      </c>
      <c r="J80" s="119">
        <v>2229</v>
      </c>
      <c r="K80" s="119">
        <f t="shared" si="12"/>
        <v>0.60699865410497977</v>
      </c>
      <c r="L80" s="119">
        <f t="shared" si="13"/>
        <v>376701</v>
      </c>
      <c r="M80" s="119">
        <v>1200</v>
      </c>
      <c r="N80" s="119"/>
      <c r="O80" s="119">
        <v>588</v>
      </c>
      <c r="P80" s="119">
        <v>538</v>
      </c>
      <c r="Q80" s="119">
        <v>680</v>
      </c>
      <c r="R80" s="321">
        <v>169</v>
      </c>
      <c r="S80" s="119">
        <v>252</v>
      </c>
      <c r="T80" s="51">
        <f t="shared" si="14"/>
        <v>83</v>
      </c>
      <c r="U80" s="322">
        <f t="shared" si="15"/>
        <v>0.32936507936507936</v>
      </c>
      <c r="V80" s="323">
        <v>280</v>
      </c>
      <c r="W80" s="324">
        <f t="shared" si="16"/>
        <v>1.1111111111111112</v>
      </c>
      <c r="X80" s="324">
        <f t="shared" si="21"/>
        <v>0.39642857142857141</v>
      </c>
      <c r="Y80" s="325">
        <f t="shared" si="17"/>
        <v>650</v>
      </c>
      <c r="Z80" s="325">
        <f t="shared" si="18"/>
        <v>620</v>
      </c>
      <c r="AA80" s="325">
        <f t="shared" si="19"/>
        <v>700</v>
      </c>
      <c r="AB80" s="326">
        <f t="shared" si="20"/>
        <v>1400</v>
      </c>
    </row>
    <row r="81" spans="1:33" ht="15" hidden="1" customHeight="1">
      <c r="A81" s="114" t="s">
        <v>1240</v>
      </c>
      <c r="B81" s="114" t="s">
        <v>4622</v>
      </c>
      <c r="C81" s="115"/>
      <c r="D81" s="114">
        <v>100</v>
      </c>
      <c r="E81" s="114">
        <v>4962644</v>
      </c>
      <c r="F81" s="116" t="s">
        <v>4623</v>
      </c>
      <c r="G81" s="114">
        <v>4962644943647</v>
      </c>
      <c r="H81" s="118" t="s">
        <v>1440</v>
      </c>
      <c r="I81" s="119">
        <v>37</v>
      </c>
      <c r="J81" s="119">
        <v>285</v>
      </c>
      <c r="K81" s="119">
        <f t="shared" si="12"/>
        <v>0.12982456140350876</v>
      </c>
      <c r="L81" s="119">
        <f t="shared" si="13"/>
        <v>49875</v>
      </c>
      <c r="M81" s="119" t="s">
        <v>1440</v>
      </c>
      <c r="O81" s="119">
        <v>500</v>
      </c>
      <c r="P81" s="119">
        <v>500</v>
      </c>
      <c r="Q81" s="119">
        <v>500</v>
      </c>
      <c r="R81" s="321">
        <v>175</v>
      </c>
      <c r="S81" s="119">
        <v>235</v>
      </c>
      <c r="T81" s="51">
        <f t="shared" si="14"/>
        <v>60</v>
      </c>
      <c r="U81" s="322">
        <f t="shared" si="15"/>
        <v>0.25531914893617019</v>
      </c>
      <c r="V81" s="323">
        <v>290</v>
      </c>
      <c r="W81" s="324">
        <f t="shared" si="16"/>
        <v>1.2340425531914894</v>
      </c>
      <c r="X81" s="324">
        <f t="shared" si="21"/>
        <v>0.39655172413793105</v>
      </c>
      <c r="Y81" s="325">
        <f t="shared" si="17"/>
        <v>670</v>
      </c>
      <c r="Z81" s="325">
        <f t="shared" si="18"/>
        <v>640</v>
      </c>
      <c r="AA81" s="325">
        <f t="shared" si="19"/>
        <v>730</v>
      </c>
      <c r="AB81" s="326" t="e">
        <f t="shared" si="20"/>
        <v>#VALUE!</v>
      </c>
      <c r="AD81" s="328"/>
      <c r="AE81" s="328"/>
      <c r="AF81" s="328"/>
      <c r="AG81" s="328"/>
    </row>
    <row r="82" spans="1:33" ht="15" hidden="1" customHeight="1">
      <c r="A82" s="114" t="s">
        <v>438</v>
      </c>
      <c r="B82" s="114" t="s">
        <v>1709</v>
      </c>
      <c r="C82" s="115"/>
      <c r="D82" s="114">
        <v>50</v>
      </c>
      <c r="E82" s="114">
        <v>4962644</v>
      </c>
      <c r="F82" s="116" t="s">
        <v>1710</v>
      </c>
      <c r="G82" s="114">
        <v>4962644213931</v>
      </c>
      <c r="H82" s="118">
        <v>900</v>
      </c>
      <c r="I82" s="119">
        <v>1881</v>
      </c>
      <c r="J82" s="119">
        <v>326</v>
      </c>
      <c r="K82" s="119">
        <f t="shared" si="12"/>
        <v>5.7699386503067487</v>
      </c>
      <c r="L82" s="119">
        <f t="shared" si="13"/>
        <v>49226</v>
      </c>
      <c r="M82" s="119">
        <v>900</v>
      </c>
      <c r="O82" s="119">
        <v>580</v>
      </c>
      <c r="P82" s="119">
        <v>580</v>
      </c>
      <c r="Q82" s="119">
        <v>680</v>
      </c>
      <c r="R82" s="321">
        <v>151</v>
      </c>
      <c r="S82" s="119">
        <v>270</v>
      </c>
      <c r="T82" s="51">
        <f t="shared" si="14"/>
        <v>119</v>
      </c>
      <c r="U82" s="322">
        <f t="shared" si="15"/>
        <v>0.44074074074074077</v>
      </c>
      <c r="V82" s="323">
        <v>300</v>
      </c>
      <c r="W82" s="324">
        <f t="shared" si="16"/>
        <v>1.1111111111111112</v>
      </c>
      <c r="X82" s="324">
        <f t="shared" si="21"/>
        <v>0.49666666666666665</v>
      </c>
      <c r="Y82" s="325">
        <f t="shared" si="17"/>
        <v>700</v>
      </c>
      <c r="Z82" s="325">
        <f t="shared" si="18"/>
        <v>670</v>
      </c>
      <c r="AA82" s="325">
        <f t="shared" si="19"/>
        <v>750</v>
      </c>
      <c r="AB82" s="326">
        <f t="shared" si="20"/>
        <v>1000</v>
      </c>
      <c r="AD82" s="328"/>
      <c r="AE82" s="328"/>
      <c r="AF82" s="328"/>
      <c r="AG82" s="328"/>
    </row>
    <row r="83" spans="1:33" s="316" customFormat="1" ht="15" hidden="1" customHeight="1">
      <c r="A83" s="114" t="s">
        <v>445</v>
      </c>
      <c r="B83" s="114" t="s">
        <v>1725</v>
      </c>
      <c r="C83" s="115"/>
      <c r="D83" s="114">
        <v>100</v>
      </c>
      <c r="E83" s="114">
        <v>4962644</v>
      </c>
      <c r="F83" s="116" t="s">
        <v>1726</v>
      </c>
      <c r="G83" s="114">
        <v>4962644951499</v>
      </c>
      <c r="H83" s="118">
        <v>600</v>
      </c>
      <c r="I83" s="119">
        <v>48</v>
      </c>
      <c r="J83" s="119">
        <v>536</v>
      </c>
      <c r="K83" s="119">
        <f t="shared" si="12"/>
        <v>8.9552238805970144E-2</v>
      </c>
      <c r="L83" s="119">
        <f t="shared" si="13"/>
        <v>53064</v>
      </c>
      <c r="M83" s="119">
        <v>600</v>
      </c>
      <c r="N83" s="119"/>
      <c r="O83" s="119">
        <v>498</v>
      </c>
      <c r="P83" s="119">
        <v>498</v>
      </c>
      <c r="Q83" s="119">
        <v>500</v>
      </c>
      <c r="R83" s="321">
        <v>99</v>
      </c>
      <c r="S83" s="119">
        <v>235</v>
      </c>
      <c r="T83" s="119">
        <f t="shared" si="14"/>
        <v>136</v>
      </c>
      <c r="U83" s="342">
        <f t="shared" si="15"/>
        <v>0.5787234042553191</v>
      </c>
      <c r="V83" s="343">
        <v>300</v>
      </c>
      <c r="W83" s="344">
        <f t="shared" si="16"/>
        <v>1.2765957446808511</v>
      </c>
      <c r="X83" s="344">
        <f t="shared" si="21"/>
        <v>0.67</v>
      </c>
      <c r="Y83" s="345">
        <f t="shared" si="17"/>
        <v>700</v>
      </c>
      <c r="Z83" s="345">
        <f t="shared" si="18"/>
        <v>670</v>
      </c>
      <c r="AA83" s="345">
        <f t="shared" si="19"/>
        <v>750</v>
      </c>
      <c r="AB83" s="346">
        <f t="shared" si="20"/>
        <v>800</v>
      </c>
    </row>
    <row r="84" spans="1:33" ht="15" hidden="1" customHeight="1">
      <c r="A84" s="329" t="s">
        <v>4624</v>
      </c>
      <c r="B84" s="114" t="s">
        <v>4625</v>
      </c>
      <c r="C84" s="115"/>
      <c r="D84" s="114">
        <v>72</v>
      </c>
      <c r="E84" s="114">
        <v>4962644</v>
      </c>
      <c r="F84" s="116" t="s">
        <v>4626</v>
      </c>
      <c r="G84" s="114">
        <v>4962644786305</v>
      </c>
      <c r="H84" s="118">
        <v>800</v>
      </c>
      <c r="I84" s="119">
        <v>147</v>
      </c>
      <c r="J84" s="119">
        <v>1122</v>
      </c>
      <c r="K84" s="119">
        <f t="shared" si="12"/>
        <v>0.13101604278074866</v>
      </c>
      <c r="L84" s="119">
        <f t="shared" si="13"/>
        <v>145860</v>
      </c>
      <c r="M84" s="119">
        <v>800</v>
      </c>
      <c r="O84" s="119">
        <v>580</v>
      </c>
      <c r="P84" s="119">
        <v>580</v>
      </c>
      <c r="Q84" s="119">
        <v>600</v>
      </c>
      <c r="R84" s="321">
        <v>130</v>
      </c>
      <c r="S84" s="119">
        <v>261</v>
      </c>
      <c r="T84" s="51">
        <f t="shared" si="14"/>
        <v>131</v>
      </c>
      <c r="U84" s="322">
        <f t="shared" si="15"/>
        <v>0.50191570881226055</v>
      </c>
      <c r="V84" s="323">
        <v>315</v>
      </c>
      <c r="W84" s="324">
        <f t="shared" si="16"/>
        <v>1.2068965517241379</v>
      </c>
      <c r="X84" s="324">
        <f t="shared" si="21"/>
        <v>0.58730158730158732</v>
      </c>
      <c r="Y84" s="325">
        <f t="shared" si="17"/>
        <v>730</v>
      </c>
      <c r="Z84" s="325">
        <f t="shared" si="18"/>
        <v>700</v>
      </c>
      <c r="AA84" s="325">
        <f t="shared" si="19"/>
        <v>790</v>
      </c>
      <c r="AB84" s="326">
        <f t="shared" si="20"/>
        <v>1000</v>
      </c>
      <c r="AD84" s="328"/>
      <c r="AE84" s="328"/>
      <c r="AF84" s="328"/>
      <c r="AG84" s="328"/>
    </row>
    <row r="85" spans="1:33" ht="15" hidden="1" customHeight="1">
      <c r="A85" s="114" t="s">
        <v>1933</v>
      </c>
      <c r="B85" s="114" t="s">
        <v>1934</v>
      </c>
      <c r="C85" s="115"/>
      <c r="D85" s="114">
        <v>150</v>
      </c>
      <c r="E85" s="114">
        <v>4962644</v>
      </c>
      <c r="F85" s="116" t="s">
        <v>1935</v>
      </c>
      <c r="G85" s="114">
        <v>4962644936724</v>
      </c>
      <c r="H85" s="118">
        <v>800</v>
      </c>
      <c r="I85" s="119">
        <v>253</v>
      </c>
      <c r="J85" s="119">
        <v>86</v>
      </c>
      <c r="K85" s="119">
        <f t="shared" si="12"/>
        <v>2.941860465116279</v>
      </c>
      <c r="L85" s="119">
        <f t="shared" si="13"/>
        <v>14792</v>
      </c>
      <c r="M85" s="119">
        <v>800</v>
      </c>
      <c r="O85" s="119">
        <v>638</v>
      </c>
      <c r="P85" s="119">
        <v>578</v>
      </c>
      <c r="Q85" s="119">
        <v>680</v>
      </c>
      <c r="R85" s="321">
        <v>172</v>
      </c>
      <c r="S85" s="119">
        <v>272</v>
      </c>
      <c r="T85" s="51">
        <f t="shared" si="14"/>
        <v>100</v>
      </c>
      <c r="U85" s="322">
        <f t="shared" si="15"/>
        <v>0.36764705882352944</v>
      </c>
      <c r="V85" s="323">
        <v>315</v>
      </c>
      <c r="W85" s="324">
        <f t="shared" si="16"/>
        <v>1.1580882352941178</v>
      </c>
      <c r="X85" s="324">
        <f t="shared" si="21"/>
        <v>0.45396825396825397</v>
      </c>
      <c r="Y85" s="325">
        <f t="shared" si="17"/>
        <v>730</v>
      </c>
      <c r="Z85" s="325">
        <f t="shared" si="18"/>
        <v>700</v>
      </c>
      <c r="AA85" s="325">
        <f t="shared" si="19"/>
        <v>790</v>
      </c>
      <c r="AB85" s="326">
        <f t="shared" si="20"/>
        <v>1000</v>
      </c>
      <c r="AD85" s="328"/>
      <c r="AE85" s="328"/>
      <c r="AF85" s="328"/>
      <c r="AG85" s="328"/>
    </row>
    <row r="86" spans="1:33" ht="15" hidden="1" customHeight="1">
      <c r="A86" s="114" t="s">
        <v>500</v>
      </c>
      <c r="B86" s="114" t="s">
        <v>1951</v>
      </c>
      <c r="C86" s="115"/>
      <c r="D86" s="114">
        <v>60</v>
      </c>
      <c r="E86" s="114">
        <v>4962644</v>
      </c>
      <c r="F86" s="116" t="s">
        <v>1952</v>
      </c>
      <c r="G86" s="114">
        <v>4962644941551</v>
      </c>
      <c r="H86" s="118">
        <v>900</v>
      </c>
      <c r="I86" s="119">
        <v>5852</v>
      </c>
      <c r="J86" s="119">
        <v>744</v>
      </c>
      <c r="K86" s="119">
        <f t="shared" si="12"/>
        <v>7.865591397849462</v>
      </c>
      <c r="L86" s="119">
        <f t="shared" si="13"/>
        <v>124248</v>
      </c>
      <c r="M86" s="119">
        <v>900</v>
      </c>
      <c r="O86" s="119">
        <v>658</v>
      </c>
      <c r="P86" s="119">
        <v>598</v>
      </c>
      <c r="Q86" s="119">
        <v>700</v>
      </c>
      <c r="R86" s="321">
        <v>167</v>
      </c>
      <c r="S86" s="119">
        <v>280</v>
      </c>
      <c r="T86" s="51">
        <f t="shared" si="14"/>
        <v>113</v>
      </c>
      <c r="U86" s="322">
        <f t="shared" si="15"/>
        <v>0.40357142857142858</v>
      </c>
      <c r="V86" s="323">
        <v>315</v>
      </c>
      <c r="W86" s="324">
        <f t="shared" si="16"/>
        <v>1.125</v>
      </c>
      <c r="X86" s="324">
        <f t="shared" si="21"/>
        <v>0.46984126984126984</v>
      </c>
      <c r="Y86" s="325">
        <f t="shared" si="17"/>
        <v>730</v>
      </c>
      <c r="Z86" s="325">
        <f t="shared" si="18"/>
        <v>700</v>
      </c>
      <c r="AA86" s="325">
        <f t="shared" si="19"/>
        <v>790</v>
      </c>
      <c r="AB86" s="326">
        <f t="shared" si="20"/>
        <v>1100</v>
      </c>
      <c r="AD86" s="328"/>
      <c r="AE86" s="328"/>
      <c r="AF86" s="328"/>
      <c r="AG86" s="328"/>
    </row>
    <row r="87" spans="1:33" ht="15" hidden="1" customHeight="1">
      <c r="A87" s="114" t="s">
        <v>824</v>
      </c>
      <c r="B87" s="114" t="s">
        <v>1959</v>
      </c>
      <c r="C87" s="115"/>
      <c r="D87" s="114">
        <v>60</v>
      </c>
      <c r="E87" s="114">
        <v>4962644</v>
      </c>
      <c r="F87" s="116" t="s">
        <v>1960</v>
      </c>
      <c r="G87" s="114">
        <v>4962644942114</v>
      </c>
      <c r="H87" s="118">
        <v>900</v>
      </c>
      <c r="I87" s="119">
        <v>288</v>
      </c>
      <c r="J87" s="119">
        <v>373</v>
      </c>
      <c r="K87" s="119">
        <f t="shared" si="12"/>
        <v>0.77211796246648789</v>
      </c>
      <c r="L87" s="119">
        <f t="shared" si="13"/>
        <v>62291</v>
      </c>
      <c r="M87" s="119">
        <v>900</v>
      </c>
      <c r="O87" s="119">
        <v>658</v>
      </c>
      <c r="P87" s="119">
        <v>598</v>
      </c>
      <c r="Q87" s="119">
        <v>700</v>
      </c>
      <c r="R87" s="321">
        <v>167</v>
      </c>
      <c r="S87" s="119">
        <v>280</v>
      </c>
      <c r="T87" s="51">
        <f t="shared" si="14"/>
        <v>113</v>
      </c>
      <c r="U87" s="322">
        <f t="shared" si="15"/>
        <v>0.40357142857142858</v>
      </c>
      <c r="V87" s="323">
        <v>315</v>
      </c>
      <c r="W87" s="324">
        <f t="shared" si="16"/>
        <v>1.125</v>
      </c>
      <c r="X87" s="324">
        <f t="shared" si="21"/>
        <v>0.46984126984126984</v>
      </c>
      <c r="Y87" s="325">
        <f t="shared" si="17"/>
        <v>730</v>
      </c>
      <c r="Z87" s="325">
        <f t="shared" si="18"/>
        <v>700</v>
      </c>
      <c r="AA87" s="325">
        <f t="shared" si="19"/>
        <v>790</v>
      </c>
      <c r="AB87" s="326">
        <f t="shared" si="20"/>
        <v>1100</v>
      </c>
      <c r="AD87" s="328"/>
      <c r="AE87" s="328"/>
      <c r="AF87" s="328"/>
      <c r="AG87" s="328"/>
    </row>
    <row r="88" spans="1:33" s="338" customFormat="1" ht="15" customHeight="1">
      <c r="A88" s="101" t="s">
        <v>827</v>
      </c>
      <c r="B88" s="101" t="s">
        <v>1964</v>
      </c>
      <c r="C88" s="102"/>
      <c r="D88" s="101">
        <v>60</v>
      </c>
      <c r="E88" s="101">
        <v>4962644</v>
      </c>
      <c r="F88" s="103" t="s">
        <v>1965</v>
      </c>
      <c r="G88" s="101">
        <v>4962644942176</v>
      </c>
      <c r="H88" s="104">
        <v>900</v>
      </c>
      <c r="I88" s="105">
        <v>109</v>
      </c>
      <c r="J88" s="105">
        <v>1208</v>
      </c>
      <c r="K88" s="105">
        <f t="shared" si="12"/>
        <v>9.0231788079470202E-2</v>
      </c>
      <c r="L88" s="105">
        <f t="shared" si="13"/>
        <v>201736</v>
      </c>
      <c r="M88" s="105">
        <v>900</v>
      </c>
      <c r="N88" s="105"/>
      <c r="O88" s="105">
        <v>658</v>
      </c>
      <c r="P88" s="105">
        <v>598</v>
      </c>
      <c r="Q88" s="105">
        <v>700</v>
      </c>
      <c r="R88" s="332">
        <v>167</v>
      </c>
      <c r="S88" s="105">
        <v>280</v>
      </c>
      <c r="T88" s="105">
        <f t="shared" si="14"/>
        <v>113</v>
      </c>
      <c r="U88" s="333">
        <f t="shared" si="15"/>
        <v>0.40357142857142858</v>
      </c>
      <c r="V88" s="334" t="s">
        <v>4613</v>
      </c>
      <c r="W88" s="335" t="e">
        <f t="shared" si="16"/>
        <v>#VALUE!</v>
      </c>
      <c r="X88" s="335" t="e">
        <f t="shared" si="21"/>
        <v>#VALUE!</v>
      </c>
      <c r="Y88" s="336" t="e">
        <f t="shared" si="17"/>
        <v>#VALUE!</v>
      </c>
      <c r="Z88" s="336" t="e">
        <f t="shared" si="18"/>
        <v>#VALUE!</v>
      </c>
      <c r="AA88" s="336" t="e">
        <f t="shared" si="19"/>
        <v>#VALUE!</v>
      </c>
      <c r="AB88" s="337" t="e">
        <f t="shared" si="20"/>
        <v>#VALUE!</v>
      </c>
      <c r="AD88" s="317">
        <f>VLOOKUP(A88,[1]Sheet1!$A$2:$Q$79,17,FALSE)</f>
        <v>200</v>
      </c>
      <c r="AE88" s="339">
        <f>AD88-R88</f>
        <v>33</v>
      </c>
      <c r="AF88" s="340">
        <f>AE88/AD88</f>
        <v>0.16500000000000001</v>
      </c>
      <c r="AG88" s="320"/>
    </row>
    <row r="89" spans="1:33" ht="15" hidden="1" customHeight="1">
      <c r="A89" s="114" t="s">
        <v>2113</v>
      </c>
      <c r="B89" s="114" t="s">
        <v>2114</v>
      </c>
      <c r="C89" s="114"/>
      <c r="D89" s="114">
        <v>100</v>
      </c>
      <c r="E89" s="114">
        <v>4962644</v>
      </c>
      <c r="F89" s="116" t="s">
        <v>2115</v>
      </c>
      <c r="G89" s="114">
        <v>4962644943418</v>
      </c>
      <c r="H89" s="118">
        <v>1200</v>
      </c>
      <c r="I89" s="119">
        <v>3329</v>
      </c>
      <c r="J89" s="119">
        <v>3599</v>
      </c>
      <c r="K89" s="119">
        <f t="shared" si="12"/>
        <v>0.92497916087802168</v>
      </c>
      <c r="L89" s="119">
        <f t="shared" si="13"/>
        <v>608231</v>
      </c>
      <c r="M89" s="119">
        <v>1200</v>
      </c>
      <c r="O89" s="119">
        <v>680</v>
      </c>
      <c r="P89" s="119">
        <v>580</v>
      </c>
      <c r="Q89" s="119">
        <v>800</v>
      </c>
      <c r="R89" s="321">
        <v>169</v>
      </c>
      <c r="S89" s="119">
        <v>270</v>
      </c>
      <c r="T89" s="51">
        <f t="shared" si="14"/>
        <v>101</v>
      </c>
      <c r="U89" s="322">
        <f t="shared" si="15"/>
        <v>0.37407407407407406</v>
      </c>
      <c r="V89" s="323">
        <v>315</v>
      </c>
      <c r="W89" s="324">
        <f t="shared" si="16"/>
        <v>1.1666666666666667</v>
      </c>
      <c r="X89" s="324">
        <f t="shared" si="21"/>
        <v>0.46349206349206351</v>
      </c>
      <c r="Y89" s="325">
        <f t="shared" si="17"/>
        <v>730</v>
      </c>
      <c r="Z89" s="325">
        <f t="shared" si="18"/>
        <v>700</v>
      </c>
      <c r="AA89" s="325">
        <f t="shared" si="19"/>
        <v>790</v>
      </c>
      <c r="AB89" s="326">
        <f t="shared" si="20"/>
        <v>1400</v>
      </c>
      <c r="AD89" s="328"/>
      <c r="AE89" s="328"/>
      <c r="AF89" s="328"/>
      <c r="AG89" s="328"/>
    </row>
    <row r="90" spans="1:33" ht="15" hidden="1" customHeight="1">
      <c r="A90" s="114" t="s">
        <v>2184</v>
      </c>
      <c r="B90" s="114" t="s">
        <v>2185</v>
      </c>
      <c r="C90" s="115" t="s">
        <v>116</v>
      </c>
      <c r="D90" s="114">
        <v>100</v>
      </c>
      <c r="E90" s="114">
        <v>4962644</v>
      </c>
      <c r="F90" s="116" t="s">
        <v>2186</v>
      </c>
      <c r="G90" s="114">
        <v>4962644942985</v>
      </c>
      <c r="H90" s="118">
        <v>1200</v>
      </c>
      <c r="I90" s="119" t="e">
        <v>#N/A</v>
      </c>
      <c r="J90" s="119">
        <v>313</v>
      </c>
      <c r="K90" s="119" t="e">
        <f t="shared" si="12"/>
        <v>#N/A</v>
      </c>
      <c r="L90" s="119">
        <f t="shared" si="13"/>
        <v>64165</v>
      </c>
      <c r="M90" s="119">
        <v>1200</v>
      </c>
      <c r="O90" s="119">
        <v>598</v>
      </c>
      <c r="P90" s="119">
        <v>598</v>
      </c>
      <c r="Q90" s="119">
        <v>698</v>
      </c>
      <c r="R90" s="321">
        <v>205</v>
      </c>
      <c r="S90" s="119">
        <v>280</v>
      </c>
      <c r="T90" s="51">
        <f t="shared" si="14"/>
        <v>75</v>
      </c>
      <c r="U90" s="322">
        <f t="shared" si="15"/>
        <v>0.26785714285714285</v>
      </c>
      <c r="V90" s="323">
        <v>315</v>
      </c>
      <c r="W90" s="324">
        <f t="shared" si="16"/>
        <v>1.125</v>
      </c>
      <c r="X90" s="324">
        <f t="shared" si="21"/>
        <v>0.34920634920634919</v>
      </c>
      <c r="Y90" s="325">
        <f t="shared" si="17"/>
        <v>730</v>
      </c>
      <c r="Z90" s="325">
        <f t="shared" si="18"/>
        <v>700</v>
      </c>
      <c r="AA90" s="325">
        <f t="shared" si="19"/>
        <v>790</v>
      </c>
      <c r="AB90" s="326">
        <f t="shared" si="20"/>
        <v>1400</v>
      </c>
      <c r="AD90" s="328"/>
      <c r="AE90" s="328"/>
      <c r="AF90" s="328"/>
      <c r="AG90" s="328"/>
    </row>
    <row r="91" spans="1:33" ht="15" hidden="1" customHeight="1">
      <c r="A91" s="114" t="s">
        <v>2187</v>
      </c>
      <c r="B91" s="114" t="s">
        <v>2185</v>
      </c>
      <c r="C91" s="115" t="s">
        <v>10</v>
      </c>
      <c r="D91" s="114">
        <v>100</v>
      </c>
      <c r="E91" s="114">
        <v>4962644</v>
      </c>
      <c r="F91" s="116" t="s">
        <v>2188</v>
      </c>
      <c r="G91" s="114">
        <v>4962644942930</v>
      </c>
      <c r="H91" s="118">
        <v>1200</v>
      </c>
      <c r="I91" s="119" t="e">
        <v>#N/A</v>
      </c>
      <c r="J91" s="119">
        <v>763</v>
      </c>
      <c r="K91" s="119" t="e">
        <f t="shared" si="12"/>
        <v>#N/A</v>
      </c>
      <c r="L91" s="119">
        <f t="shared" si="13"/>
        <v>156415</v>
      </c>
      <c r="M91" s="119">
        <v>1200</v>
      </c>
      <c r="O91" s="119">
        <v>598</v>
      </c>
      <c r="P91" s="119">
        <v>598</v>
      </c>
      <c r="Q91" s="119">
        <v>698</v>
      </c>
      <c r="R91" s="321">
        <v>205</v>
      </c>
      <c r="S91" s="119">
        <v>280</v>
      </c>
      <c r="T91" s="51">
        <f t="shared" si="14"/>
        <v>75</v>
      </c>
      <c r="U91" s="322">
        <f t="shared" si="15"/>
        <v>0.26785714285714285</v>
      </c>
      <c r="V91" s="323">
        <v>315</v>
      </c>
      <c r="W91" s="324">
        <f t="shared" si="16"/>
        <v>1.125</v>
      </c>
      <c r="X91" s="324">
        <f t="shared" si="21"/>
        <v>0.34920634920634919</v>
      </c>
      <c r="Y91" s="325">
        <f t="shared" si="17"/>
        <v>730</v>
      </c>
      <c r="Z91" s="325">
        <f t="shared" si="18"/>
        <v>700</v>
      </c>
      <c r="AA91" s="325">
        <f t="shared" si="19"/>
        <v>790</v>
      </c>
      <c r="AB91" s="326">
        <f t="shared" si="20"/>
        <v>1400</v>
      </c>
      <c r="AD91" s="328"/>
      <c r="AE91" s="328"/>
      <c r="AF91" s="328"/>
      <c r="AG91" s="328"/>
    </row>
    <row r="92" spans="1:33" ht="15" hidden="1" customHeight="1">
      <c r="A92" s="114" t="s">
        <v>2189</v>
      </c>
      <c r="B92" s="114" t="s">
        <v>2190</v>
      </c>
      <c r="C92" s="115" t="s">
        <v>116</v>
      </c>
      <c r="D92" s="114">
        <v>100</v>
      </c>
      <c r="E92" s="114">
        <v>4962644</v>
      </c>
      <c r="F92" s="116" t="s">
        <v>2191</v>
      </c>
      <c r="G92" s="114">
        <v>4962644943562</v>
      </c>
      <c r="H92" s="118">
        <v>1200</v>
      </c>
      <c r="I92" s="119" t="e">
        <v>#N/A</v>
      </c>
      <c r="J92" s="119">
        <v>379</v>
      </c>
      <c r="K92" s="119" t="e">
        <f t="shared" si="12"/>
        <v>#N/A</v>
      </c>
      <c r="L92" s="119">
        <f t="shared" si="13"/>
        <v>75421</v>
      </c>
      <c r="M92" s="119">
        <v>1200</v>
      </c>
      <c r="O92" s="119">
        <v>598</v>
      </c>
      <c r="P92" s="119">
        <v>598</v>
      </c>
      <c r="Q92" s="119">
        <v>698</v>
      </c>
      <c r="R92" s="321">
        <v>199</v>
      </c>
      <c r="S92" s="119">
        <v>280</v>
      </c>
      <c r="T92" s="51">
        <f t="shared" si="14"/>
        <v>81</v>
      </c>
      <c r="U92" s="322">
        <f t="shared" si="15"/>
        <v>0.28928571428571431</v>
      </c>
      <c r="V92" s="323">
        <v>315</v>
      </c>
      <c r="W92" s="324">
        <f t="shared" si="16"/>
        <v>1.125</v>
      </c>
      <c r="X92" s="324">
        <f t="shared" si="21"/>
        <v>0.36825396825396828</v>
      </c>
      <c r="Y92" s="325">
        <f t="shared" si="17"/>
        <v>730</v>
      </c>
      <c r="Z92" s="325">
        <f t="shared" si="18"/>
        <v>700</v>
      </c>
      <c r="AA92" s="325">
        <f t="shared" si="19"/>
        <v>790</v>
      </c>
      <c r="AB92" s="326">
        <f t="shared" si="20"/>
        <v>1400</v>
      </c>
      <c r="AD92" s="328"/>
      <c r="AE92" s="328"/>
      <c r="AF92" s="328"/>
      <c r="AG92" s="328"/>
    </row>
    <row r="93" spans="1:33" ht="15" hidden="1" customHeight="1">
      <c r="A93" s="114" t="s">
        <v>2192</v>
      </c>
      <c r="B93" s="114" t="s">
        <v>2190</v>
      </c>
      <c r="C93" s="115" t="s">
        <v>10</v>
      </c>
      <c r="D93" s="114">
        <v>100</v>
      </c>
      <c r="E93" s="114">
        <v>4962644</v>
      </c>
      <c r="F93" s="116" t="s">
        <v>2193</v>
      </c>
      <c r="G93" s="114">
        <v>4962644943555</v>
      </c>
      <c r="H93" s="118">
        <v>1200</v>
      </c>
      <c r="I93" s="119" t="e">
        <v>#N/A</v>
      </c>
      <c r="J93" s="119">
        <v>1357</v>
      </c>
      <c r="K93" s="119" t="e">
        <f t="shared" si="12"/>
        <v>#N/A</v>
      </c>
      <c r="L93" s="119">
        <f t="shared" si="13"/>
        <v>264615</v>
      </c>
      <c r="M93" s="119">
        <v>1200</v>
      </c>
      <c r="O93" s="119">
        <v>598</v>
      </c>
      <c r="P93" s="119">
        <v>598</v>
      </c>
      <c r="Q93" s="119">
        <v>698</v>
      </c>
      <c r="R93" s="321">
        <v>195</v>
      </c>
      <c r="S93" s="119">
        <v>280</v>
      </c>
      <c r="T93" s="51">
        <f t="shared" si="14"/>
        <v>85</v>
      </c>
      <c r="U93" s="322">
        <f t="shared" si="15"/>
        <v>0.30357142857142855</v>
      </c>
      <c r="V93" s="323">
        <v>315</v>
      </c>
      <c r="W93" s="324">
        <f t="shared" si="16"/>
        <v>1.125</v>
      </c>
      <c r="X93" s="324">
        <f t="shared" si="21"/>
        <v>0.38095238095238093</v>
      </c>
      <c r="Y93" s="325">
        <f t="shared" si="17"/>
        <v>730</v>
      </c>
      <c r="Z93" s="325">
        <f t="shared" si="18"/>
        <v>700</v>
      </c>
      <c r="AA93" s="325">
        <f t="shared" si="19"/>
        <v>790</v>
      </c>
      <c r="AB93" s="326">
        <f t="shared" si="20"/>
        <v>1400</v>
      </c>
      <c r="AD93" s="328"/>
      <c r="AE93" s="328"/>
      <c r="AF93" s="328"/>
      <c r="AG93" s="328"/>
    </row>
    <row r="94" spans="1:33" ht="15" hidden="1" customHeight="1">
      <c r="A94" s="114" t="s">
        <v>1001</v>
      </c>
      <c r="B94" s="114" t="s">
        <v>2519</v>
      </c>
      <c r="C94" s="115" t="s">
        <v>1580</v>
      </c>
      <c r="D94" s="114">
        <v>100</v>
      </c>
      <c r="E94" s="114">
        <v>4962644</v>
      </c>
      <c r="F94" s="116" t="s">
        <v>2520</v>
      </c>
      <c r="G94" s="114">
        <v>4962644665051</v>
      </c>
      <c r="H94" s="118">
        <v>1100</v>
      </c>
      <c r="I94" s="119" t="e">
        <v>#N/A</v>
      </c>
      <c r="J94" s="119">
        <v>2288</v>
      </c>
      <c r="K94" s="119" t="e">
        <f t="shared" si="12"/>
        <v>#N/A</v>
      </c>
      <c r="L94" s="119">
        <f t="shared" si="13"/>
        <v>411840</v>
      </c>
      <c r="M94" s="119">
        <v>1100</v>
      </c>
      <c r="O94" s="119">
        <v>700</v>
      </c>
      <c r="P94" s="119">
        <v>648</v>
      </c>
      <c r="Q94" s="119">
        <v>800</v>
      </c>
      <c r="R94" s="321">
        <v>180</v>
      </c>
      <c r="S94" s="119">
        <v>305</v>
      </c>
      <c r="T94" s="51">
        <f t="shared" si="14"/>
        <v>125</v>
      </c>
      <c r="U94" s="322">
        <f t="shared" si="15"/>
        <v>0.4098360655737705</v>
      </c>
      <c r="V94" s="323">
        <v>315</v>
      </c>
      <c r="W94" s="324">
        <f t="shared" si="16"/>
        <v>1.0327868852459017</v>
      </c>
      <c r="X94" s="324">
        <f t="shared" si="21"/>
        <v>0.42857142857142855</v>
      </c>
      <c r="Y94" s="325">
        <f t="shared" si="17"/>
        <v>730</v>
      </c>
      <c r="Z94" s="325">
        <f t="shared" si="18"/>
        <v>700</v>
      </c>
      <c r="AA94" s="325">
        <f t="shared" si="19"/>
        <v>790</v>
      </c>
      <c r="AB94" s="326">
        <f t="shared" si="20"/>
        <v>1200</v>
      </c>
      <c r="AD94" s="328"/>
      <c r="AE94" s="328"/>
      <c r="AF94" s="328"/>
      <c r="AG94" s="328"/>
    </row>
    <row r="95" spans="1:33" ht="15" hidden="1" customHeight="1">
      <c r="A95" s="114" t="s">
        <v>710</v>
      </c>
      <c r="B95" s="114" t="s">
        <v>2519</v>
      </c>
      <c r="C95" s="115" t="s">
        <v>2089</v>
      </c>
      <c r="D95" s="114">
        <v>100</v>
      </c>
      <c r="E95" s="114">
        <v>4962644</v>
      </c>
      <c r="F95" s="116" t="s">
        <v>2521</v>
      </c>
      <c r="G95" s="114">
        <v>4962644665044</v>
      </c>
      <c r="H95" s="118">
        <v>1100</v>
      </c>
      <c r="I95" s="119" t="e">
        <v>#N/A</v>
      </c>
      <c r="J95" s="119">
        <v>410</v>
      </c>
      <c r="K95" s="119" t="e">
        <f t="shared" si="12"/>
        <v>#N/A</v>
      </c>
      <c r="L95" s="119">
        <f t="shared" si="13"/>
        <v>70520</v>
      </c>
      <c r="M95" s="119">
        <v>1100</v>
      </c>
      <c r="O95" s="119">
        <v>700</v>
      </c>
      <c r="P95" s="119">
        <v>648</v>
      </c>
      <c r="Q95" s="119">
        <v>800</v>
      </c>
      <c r="R95" s="321">
        <v>172</v>
      </c>
      <c r="S95" s="119">
        <v>305</v>
      </c>
      <c r="T95" s="51">
        <f t="shared" si="14"/>
        <v>133</v>
      </c>
      <c r="U95" s="322">
        <f t="shared" si="15"/>
        <v>0.43606557377049182</v>
      </c>
      <c r="V95" s="323">
        <v>315</v>
      </c>
      <c r="W95" s="324">
        <f t="shared" si="16"/>
        <v>1.0327868852459017</v>
      </c>
      <c r="X95" s="324">
        <f t="shared" si="21"/>
        <v>0.45396825396825397</v>
      </c>
      <c r="Y95" s="325">
        <f t="shared" si="17"/>
        <v>730</v>
      </c>
      <c r="Z95" s="325">
        <f t="shared" si="18"/>
        <v>700</v>
      </c>
      <c r="AA95" s="325">
        <f t="shared" si="19"/>
        <v>790</v>
      </c>
      <c r="AB95" s="326">
        <f t="shared" si="20"/>
        <v>1200</v>
      </c>
      <c r="AD95" s="328"/>
      <c r="AE95" s="328"/>
      <c r="AF95" s="328"/>
      <c r="AG95" s="328"/>
    </row>
    <row r="96" spans="1:33" ht="15" hidden="1" customHeight="1">
      <c r="A96" s="114" t="s">
        <v>600</v>
      </c>
      <c r="B96" s="114" t="s">
        <v>2587</v>
      </c>
      <c r="C96" s="115"/>
      <c r="D96" s="114">
        <v>50</v>
      </c>
      <c r="E96" s="114">
        <v>4962644</v>
      </c>
      <c r="F96" s="116" t="s">
        <v>2588</v>
      </c>
      <c r="G96" s="114">
        <v>4962644941544</v>
      </c>
      <c r="H96" s="118">
        <v>1000</v>
      </c>
      <c r="I96" s="119">
        <v>138</v>
      </c>
      <c r="J96" s="119">
        <v>1070</v>
      </c>
      <c r="K96" s="119">
        <f t="shared" si="12"/>
        <v>0.12897196261682242</v>
      </c>
      <c r="L96" s="119">
        <f t="shared" si="13"/>
        <v>202230</v>
      </c>
      <c r="M96" s="119">
        <v>1000</v>
      </c>
      <c r="O96" s="350" t="s">
        <v>1358</v>
      </c>
      <c r="P96" s="119">
        <v>580</v>
      </c>
      <c r="Q96" s="119">
        <v>680</v>
      </c>
      <c r="R96" s="321">
        <v>189</v>
      </c>
      <c r="S96" s="119">
        <v>272</v>
      </c>
      <c r="T96" s="51">
        <f t="shared" si="14"/>
        <v>83</v>
      </c>
      <c r="U96" s="322">
        <f t="shared" si="15"/>
        <v>0.30514705882352944</v>
      </c>
      <c r="V96" s="323">
        <v>315</v>
      </c>
      <c r="W96" s="324">
        <f t="shared" si="16"/>
        <v>1.1580882352941178</v>
      </c>
      <c r="X96" s="324">
        <f t="shared" si="21"/>
        <v>0.4</v>
      </c>
      <c r="Y96" s="325">
        <f t="shared" si="17"/>
        <v>730</v>
      </c>
      <c r="Z96" s="325">
        <f t="shared" si="18"/>
        <v>700</v>
      </c>
      <c r="AA96" s="325">
        <f t="shared" si="19"/>
        <v>790</v>
      </c>
      <c r="AB96" s="326">
        <f t="shared" si="20"/>
        <v>1200</v>
      </c>
      <c r="AD96" s="328"/>
      <c r="AE96" s="328"/>
      <c r="AF96" s="328"/>
      <c r="AG96" s="328"/>
    </row>
    <row r="97" spans="1:33" ht="15" hidden="1" customHeight="1">
      <c r="A97" s="329" t="s">
        <v>4627</v>
      </c>
      <c r="B97" s="114" t="s">
        <v>4628</v>
      </c>
      <c r="C97" s="115"/>
      <c r="D97" s="114">
        <v>60</v>
      </c>
      <c r="E97" s="114">
        <v>4962644</v>
      </c>
      <c r="F97" s="116" t="s">
        <v>4629</v>
      </c>
      <c r="G97" s="114">
        <v>4962644786008</v>
      </c>
      <c r="H97" s="118">
        <v>800</v>
      </c>
      <c r="I97" s="119">
        <v>1810</v>
      </c>
      <c r="J97" s="119">
        <v>491</v>
      </c>
      <c r="K97" s="119">
        <f t="shared" si="12"/>
        <v>3.6863543788187374</v>
      </c>
      <c r="L97" s="119">
        <f t="shared" si="13"/>
        <v>79542</v>
      </c>
      <c r="M97" s="119">
        <v>800</v>
      </c>
      <c r="O97" s="119">
        <v>598</v>
      </c>
      <c r="P97" s="119">
        <v>598</v>
      </c>
      <c r="Q97" s="119">
        <v>680</v>
      </c>
      <c r="R97" s="321">
        <v>162</v>
      </c>
      <c r="S97" s="119">
        <v>280</v>
      </c>
      <c r="T97" s="51">
        <f t="shared" si="14"/>
        <v>118</v>
      </c>
      <c r="U97" s="322">
        <f t="shared" si="15"/>
        <v>0.42142857142857143</v>
      </c>
      <c r="V97" s="323">
        <v>324</v>
      </c>
      <c r="W97" s="324">
        <f t="shared" si="16"/>
        <v>1.1571428571428573</v>
      </c>
      <c r="X97" s="324">
        <f t="shared" si="21"/>
        <v>0.5</v>
      </c>
      <c r="Y97" s="325">
        <f t="shared" si="17"/>
        <v>750</v>
      </c>
      <c r="Z97" s="325">
        <f t="shared" si="18"/>
        <v>720</v>
      </c>
      <c r="AA97" s="325">
        <f t="shared" si="19"/>
        <v>810</v>
      </c>
      <c r="AB97" s="326">
        <f t="shared" si="20"/>
        <v>1000</v>
      </c>
      <c r="AD97" s="328"/>
      <c r="AE97" s="328"/>
      <c r="AF97" s="328"/>
      <c r="AG97" s="328"/>
    </row>
    <row r="98" spans="1:33" ht="15" hidden="1" customHeight="1">
      <c r="A98" s="114" t="s">
        <v>471</v>
      </c>
      <c r="B98" s="114" t="s">
        <v>1818</v>
      </c>
      <c r="C98" s="115"/>
      <c r="D98" s="114">
        <v>100</v>
      </c>
      <c r="E98" s="114">
        <v>4962644</v>
      </c>
      <c r="F98" s="116" t="s">
        <v>1819</v>
      </c>
      <c r="G98" s="114">
        <v>4962644939053</v>
      </c>
      <c r="H98" s="118">
        <v>1100</v>
      </c>
      <c r="I98" s="119">
        <v>2186</v>
      </c>
      <c r="J98" s="119">
        <v>870</v>
      </c>
      <c r="K98" s="119">
        <f t="shared" si="12"/>
        <v>2.5126436781609196</v>
      </c>
      <c r="L98" s="119">
        <f t="shared" si="13"/>
        <v>131370</v>
      </c>
      <c r="M98" s="119">
        <v>1100</v>
      </c>
      <c r="O98" s="119">
        <v>680</v>
      </c>
      <c r="P98" s="119">
        <v>598</v>
      </c>
      <c r="Q98" s="119">
        <v>700</v>
      </c>
      <c r="R98" s="321">
        <v>151</v>
      </c>
      <c r="S98" s="119">
        <v>279.5</v>
      </c>
      <c r="T98" s="51">
        <f t="shared" si="14"/>
        <v>128.5</v>
      </c>
      <c r="U98" s="322">
        <f t="shared" si="15"/>
        <v>0.4597495527728086</v>
      </c>
      <c r="V98" s="323">
        <v>325</v>
      </c>
      <c r="W98" s="324">
        <f t="shared" si="16"/>
        <v>1.1627906976744187</v>
      </c>
      <c r="X98" s="324">
        <f t="shared" si="21"/>
        <v>0.53538461538461535</v>
      </c>
      <c r="Y98" s="325">
        <f t="shared" si="17"/>
        <v>760</v>
      </c>
      <c r="Z98" s="325">
        <f t="shared" si="18"/>
        <v>720</v>
      </c>
      <c r="AA98" s="325">
        <f t="shared" si="19"/>
        <v>810</v>
      </c>
      <c r="AB98" s="326">
        <f t="shared" si="20"/>
        <v>1300</v>
      </c>
      <c r="AD98" s="328"/>
      <c r="AE98" s="328"/>
      <c r="AF98" s="328"/>
      <c r="AG98" s="328"/>
    </row>
    <row r="99" spans="1:33" ht="15" hidden="1" customHeight="1">
      <c r="A99" s="114" t="s">
        <v>486</v>
      </c>
      <c r="B99" s="114" t="s">
        <v>1886</v>
      </c>
      <c r="C99" s="115" t="s">
        <v>247</v>
      </c>
      <c r="D99" s="114">
        <v>100</v>
      </c>
      <c r="E99" s="114">
        <v>4962644</v>
      </c>
      <c r="F99" s="116" t="s">
        <v>1887</v>
      </c>
      <c r="G99" s="114">
        <v>4962644410002</v>
      </c>
      <c r="H99" s="118">
        <v>900</v>
      </c>
      <c r="I99" s="119">
        <v>973</v>
      </c>
      <c r="J99" s="119">
        <v>0</v>
      </c>
      <c r="K99" s="119" t="e">
        <f t="shared" si="12"/>
        <v>#DIV/0!</v>
      </c>
      <c r="L99" s="119">
        <f t="shared" si="13"/>
        <v>0</v>
      </c>
      <c r="M99" s="119">
        <v>900</v>
      </c>
      <c r="O99" s="119">
        <v>648</v>
      </c>
      <c r="P99" s="119">
        <v>598</v>
      </c>
      <c r="Q99" s="119">
        <v>700</v>
      </c>
      <c r="R99" s="321">
        <v>179</v>
      </c>
      <c r="S99" s="119">
        <v>280</v>
      </c>
      <c r="T99" s="51">
        <f t="shared" si="14"/>
        <v>101</v>
      </c>
      <c r="U99" s="322">
        <f t="shared" si="15"/>
        <v>0.36071428571428571</v>
      </c>
      <c r="V99" s="323">
        <v>330</v>
      </c>
      <c r="W99" s="324">
        <f t="shared" si="16"/>
        <v>1.1785714285714286</v>
      </c>
      <c r="X99" s="324">
        <f t="shared" si="21"/>
        <v>0.45757575757575758</v>
      </c>
      <c r="Y99" s="325">
        <f t="shared" si="17"/>
        <v>770</v>
      </c>
      <c r="Z99" s="325">
        <f t="shared" si="18"/>
        <v>730</v>
      </c>
      <c r="AA99" s="325">
        <f t="shared" si="19"/>
        <v>830</v>
      </c>
      <c r="AB99" s="326">
        <f t="shared" si="20"/>
        <v>1100</v>
      </c>
      <c r="AD99" s="328"/>
      <c r="AE99" s="328"/>
      <c r="AF99" s="328"/>
      <c r="AG99" s="328"/>
    </row>
    <row r="100" spans="1:33" ht="15" hidden="1" customHeight="1">
      <c r="A100" s="114" t="s">
        <v>488</v>
      </c>
      <c r="B100" s="114" t="s">
        <v>1914</v>
      </c>
      <c r="C100" s="115"/>
      <c r="D100" s="114">
        <v>150</v>
      </c>
      <c r="E100" s="114">
        <v>4962644</v>
      </c>
      <c r="F100" s="116" t="s">
        <v>1915</v>
      </c>
      <c r="G100" s="114">
        <v>4962644936694</v>
      </c>
      <c r="H100" s="118">
        <v>800</v>
      </c>
      <c r="I100" s="119">
        <v>333</v>
      </c>
      <c r="J100" s="119">
        <v>207</v>
      </c>
      <c r="K100" s="119">
        <f t="shared" si="12"/>
        <v>1.6086956521739131</v>
      </c>
      <c r="L100" s="119">
        <f t="shared" si="13"/>
        <v>32499</v>
      </c>
      <c r="M100" s="119">
        <v>800</v>
      </c>
      <c r="O100" s="119">
        <v>638</v>
      </c>
      <c r="P100" s="119">
        <v>578</v>
      </c>
      <c r="Q100" s="119">
        <v>680</v>
      </c>
      <c r="R100" s="321">
        <v>157</v>
      </c>
      <c r="S100" s="119">
        <v>272</v>
      </c>
      <c r="T100" s="51">
        <f t="shared" si="14"/>
        <v>115</v>
      </c>
      <c r="U100" s="322">
        <f t="shared" si="15"/>
        <v>0.42279411764705882</v>
      </c>
      <c r="V100" s="323">
        <v>330</v>
      </c>
      <c r="W100" s="324">
        <f t="shared" si="16"/>
        <v>1.213235294117647</v>
      </c>
      <c r="X100" s="324">
        <f t="shared" si="21"/>
        <v>0.52424242424242429</v>
      </c>
      <c r="Y100" s="325">
        <f t="shared" si="17"/>
        <v>770</v>
      </c>
      <c r="Z100" s="325">
        <f t="shared" si="18"/>
        <v>730</v>
      </c>
      <c r="AA100" s="325">
        <f t="shared" si="19"/>
        <v>830</v>
      </c>
      <c r="AB100" s="326">
        <f t="shared" si="20"/>
        <v>1000</v>
      </c>
      <c r="AD100" s="328"/>
      <c r="AE100" s="328"/>
      <c r="AF100" s="328"/>
      <c r="AG100" s="328"/>
    </row>
    <row r="101" spans="1:33" ht="15" hidden="1" customHeight="1">
      <c r="A101" s="114" t="s">
        <v>2595</v>
      </c>
      <c r="B101" s="114" t="s">
        <v>2596</v>
      </c>
      <c r="C101" s="115" t="s">
        <v>2597</v>
      </c>
      <c r="D101" s="114">
        <v>100</v>
      </c>
      <c r="E101" s="114">
        <v>4962644</v>
      </c>
      <c r="F101" s="116" t="s">
        <v>2598</v>
      </c>
      <c r="G101" s="114">
        <v>4962644942657</v>
      </c>
      <c r="H101" s="118">
        <v>1100</v>
      </c>
      <c r="I101" s="119" t="e">
        <v>#N/A</v>
      </c>
      <c r="J101" s="119">
        <v>1202</v>
      </c>
      <c r="K101" s="119" t="e">
        <f t="shared" si="12"/>
        <v>#N/A</v>
      </c>
      <c r="L101" s="119">
        <f t="shared" si="13"/>
        <v>195926</v>
      </c>
      <c r="M101" s="119">
        <v>1100</v>
      </c>
      <c r="O101" s="119">
        <v>648</v>
      </c>
      <c r="P101" s="119">
        <v>598</v>
      </c>
      <c r="Q101" s="119">
        <v>800</v>
      </c>
      <c r="R101" s="321">
        <v>163</v>
      </c>
      <c r="S101" s="119">
        <v>280</v>
      </c>
      <c r="T101" s="51">
        <f t="shared" si="14"/>
        <v>117</v>
      </c>
      <c r="U101" s="322">
        <f t="shared" si="15"/>
        <v>0.41785714285714287</v>
      </c>
      <c r="V101" s="323">
        <v>330</v>
      </c>
      <c r="W101" s="324">
        <f t="shared" si="16"/>
        <v>1.1785714285714286</v>
      </c>
      <c r="X101" s="324">
        <f t="shared" si="21"/>
        <v>0.5060606060606061</v>
      </c>
      <c r="Y101" s="325">
        <f t="shared" si="17"/>
        <v>770</v>
      </c>
      <c r="Z101" s="325">
        <f t="shared" si="18"/>
        <v>730</v>
      </c>
      <c r="AA101" s="325">
        <f t="shared" si="19"/>
        <v>830</v>
      </c>
      <c r="AB101" s="326">
        <f t="shared" si="20"/>
        <v>1300</v>
      </c>
      <c r="AD101" s="328"/>
      <c r="AE101" s="328"/>
      <c r="AF101" s="328"/>
      <c r="AG101" s="328"/>
    </row>
    <row r="102" spans="1:33" ht="15" hidden="1" customHeight="1">
      <c r="A102" s="114" t="s">
        <v>2599</v>
      </c>
      <c r="B102" s="114" t="s">
        <v>2596</v>
      </c>
      <c r="C102" s="115" t="s">
        <v>2600</v>
      </c>
      <c r="D102" s="114">
        <v>100</v>
      </c>
      <c r="E102" s="114">
        <v>4962644</v>
      </c>
      <c r="F102" s="116" t="s">
        <v>2601</v>
      </c>
      <c r="G102" s="114">
        <v>4962644942640</v>
      </c>
      <c r="H102" s="118">
        <v>1100</v>
      </c>
      <c r="I102" s="119" t="e">
        <v>#N/A</v>
      </c>
      <c r="J102" s="119">
        <v>776</v>
      </c>
      <c r="K102" s="119" t="e">
        <f t="shared" si="12"/>
        <v>#N/A</v>
      </c>
      <c r="L102" s="119">
        <f t="shared" si="13"/>
        <v>126488</v>
      </c>
      <c r="M102" s="119">
        <v>1100</v>
      </c>
      <c r="O102" s="119">
        <v>648</v>
      </c>
      <c r="P102" s="119">
        <v>598</v>
      </c>
      <c r="Q102" s="119">
        <v>800</v>
      </c>
      <c r="R102" s="321">
        <v>163</v>
      </c>
      <c r="S102" s="119">
        <v>280</v>
      </c>
      <c r="T102" s="51">
        <f t="shared" si="14"/>
        <v>117</v>
      </c>
      <c r="U102" s="322">
        <f t="shared" si="15"/>
        <v>0.41785714285714287</v>
      </c>
      <c r="V102" s="323">
        <v>330</v>
      </c>
      <c r="W102" s="324">
        <f t="shared" si="16"/>
        <v>1.1785714285714286</v>
      </c>
      <c r="X102" s="324">
        <f t="shared" si="21"/>
        <v>0.5060606060606061</v>
      </c>
      <c r="Y102" s="325">
        <f t="shared" si="17"/>
        <v>770</v>
      </c>
      <c r="Z102" s="325">
        <f t="shared" si="18"/>
        <v>730</v>
      </c>
      <c r="AA102" s="325">
        <f t="shared" si="19"/>
        <v>830</v>
      </c>
      <c r="AB102" s="326">
        <f t="shared" si="20"/>
        <v>1300</v>
      </c>
      <c r="AD102" s="328"/>
      <c r="AE102" s="328"/>
      <c r="AF102" s="328"/>
      <c r="AG102" s="328"/>
    </row>
    <row r="103" spans="1:33" s="338" customFormat="1" ht="15" customHeight="1">
      <c r="A103" s="101" t="s">
        <v>691</v>
      </c>
      <c r="B103" s="101" t="s">
        <v>2341</v>
      </c>
      <c r="C103" s="102" t="s">
        <v>2345</v>
      </c>
      <c r="D103" s="101">
        <v>80</v>
      </c>
      <c r="E103" s="101">
        <v>4962644</v>
      </c>
      <c r="F103" s="103" t="s">
        <v>2346</v>
      </c>
      <c r="G103" s="101">
        <v>4962644941940</v>
      </c>
      <c r="H103" s="104">
        <v>1000</v>
      </c>
      <c r="I103" s="105">
        <v>7</v>
      </c>
      <c r="J103" s="105">
        <v>1768</v>
      </c>
      <c r="K103" s="105">
        <f t="shared" si="12"/>
        <v>3.9592760180995473E-3</v>
      </c>
      <c r="L103" s="105">
        <f t="shared" si="13"/>
        <v>339456</v>
      </c>
      <c r="M103" s="105">
        <v>1000</v>
      </c>
      <c r="N103" s="105"/>
      <c r="O103" s="105">
        <v>698</v>
      </c>
      <c r="P103" s="105">
        <v>638</v>
      </c>
      <c r="Q103" s="105">
        <v>800</v>
      </c>
      <c r="R103" s="332">
        <v>192</v>
      </c>
      <c r="S103" s="105">
        <v>300</v>
      </c>
      <c r="T103" s="105">
        <f t="shared" si="14"/>
        <v>108</v>
      </c>
      <c r="U103" s="333">
        <f t="shared" si="15"/>
        <v>0.36</v>
      </c>
      <c r="V103" s="334" t="s">
        <v>4613</v>
      </c>
      <c r="W103" s="335" t="e">
        <f t="shared" si="16"/>
        <v>#VALUE!</v>
      </c>
      <c r="X103" s="335" t="e">
        <f t="shared" si="21"/>
        <v>#VALUE!</v>
      </c>
      <c r="Y103" s="336" t="e">
        <f t="shared" si="17"/>
        <v>#VALUE!</v>
      </c>
      <c r="Z103" s="336" t="e">
        <f t="shared" si="18"/>
        <v>#VALUE!</v>
      </c>
      <c r="AA103" s="336" t="e">
        <f t="shared" si="19"/>
        <v>#VALUE!</v>
      </c>
      <c r="AB103" s="337" t="e">
        <f t="shared" si="20"/>
        <v>#VALUE!</v>
      </c>
      <c r="AD103" s="317">
        <f>VLOOKUP(A103,[1]Sheet1!$A$2:$Q$79,17,FALSE)</f>
        <v>220</v>
      </c>
      <c r="AE103" s="339">
        <f t="shared" ref="AE103:AE104" si="22">AD103-R103</f>
        <v>28</v>
      </c>
      <c r="AF103" s="340">
        <f t="shared" ref="AF103:AF104" si="23">AE103/AD103</f>
        <v>0.12727272727272726</v>
      </c>
      <c r="AG103" s="320"/>
    </row>
    <row r="104" spans="1:33" s="338" customFormat="1" ht="15" customHeight="1">
      <c r="A104" s="101" t="s">
        <v>692</v>
      </c>
      <c r="B104" s="101" t="s">
        <v>2341</v>
      </c>
      <c r="C104" s="102" t="s">
        <v>249</v>
      </c>
      <c r="D104" s="101">
        <v>80</v>
      </c>
      <c r="E104" s="101">
        <v>4962644</v>
      </c>
      <c r="F104" s="103" t="s">
        <v>2348</v>
      </c>
      <c r="G104" s="101">
        <v>4962644941902</v>
      </c>
      <c r="H104" s="104">
        <v>1000</v>
      </c>
      <c r="I104" s="105">
        <v>12</v>
      </c>
      <c r="J104" s="105">
        <v>1765</v>
      </c>
      <c r="K104" s="105">
        <f t="shared" si="12"/>
        <v>6.7988668555240793E-3</v>
      </c>
      <c r="L104" s="105">
        <f t="shared" si="13"/>
        <v>338880</v>
      </c>
      <c r="M104" s="105">
        <v>1000</v>
      </c>
      <c r="N104" s="105"/>
      <c r="O104" s="105">
        <v>698</v>
      </c>
      <c r="P104" s="105">
        <v>638</v>
      </c>
      <c r="Q104" s="105">
        <v>800</v>
      </c>
      <c r="R104" s="332">
        <v>192</v>
      </c>
      <c r="S104" s="105">
        <v>300</v>
      </c>
      <c r="T104" s="105">
        <f t="shared" si="14"/>
        <v>108</v>
      </c>
      <c r="U104" s="333">
        <f t="shared" si="15"/>
        <v>0.36</v>
      </c>
      <c r="V104" s="334" t="s">
        <v>4613</v>
      </c>
      <c r="W104" s="335" t="e">
        <f t="shared" si="16"/>
        <v>#VALUE!</v>
      </c>
      <c r="X104" s="335" t="e">
        <f t="shared" si="21"/>
        <v>#VALUE!</v>
      </c>
      <c r="Y104" s="336" t="e">
        <f t="shared" si="17"/>
        <v>#VALUE!</v>
      </c>
      <c r="Z104" s="336" t="e">
        <f t="shared" si="18"/>
        <v>#VALUE!</v>
      </c>
      <c r="AA104" s="336" t="e">
        <f t="shared" si="19"/>
        <v>#VALUE!</v>
      </c>
      <c r="AB104" s="337" t="e">
        <f t="shared" si="20"/>
        <v>#VALUE!</v>
      </c>
      <c r="AD104" s="317">
        <f>VLOOKUP(A104,[1]Sheet1!$A$2:$Q$79,17,FALSE)</f>
        <v>220</v>
      </c>
      <c r="AE104" s="339">
        <f t="shared" si="22"/>
        <v>28</v>
      </c>
      <c r="AF104" s="340">
        <f t="shared" si="23"/>
        <v>0.12727272727272726</v>
      </c>
      <c r="AG104" s="320"/>
    </row>
    <row r="105" spans="1:33" ht="15" hidden="1" customHeight="1">
      <c r="A105" s="114" t="s">
        <v>693</v>
      </c>
      <c r="B105" s="114" t="s">
        <v>2341</v>
      </c>
      <c r="C105" s="115" t="s">
        <v>1834</v>
      </c>
      <c r="D105" s="114">
        <v>80</v>
      </c>
      <c r="E105" s="114">
        <v>4962644</v>
      </c>
      <c r="F105" s="116" t="s">
        <v>2349</v>
      </c>
      <c r="G105" s="114">
        <v>4962644941933</v>
      </c>
      <c r="H105" s="118">
        <v>1000</v>
      </c>
      <c r="I105" s="119">
        <v>355</v>
      </c>
      <c r="J105" s="119">
        <v>1636</v>
      </c>
      <c r="K105" s="119">
        <f t="shared" si="12"/>
        <v>0.2169926650366748</v>
      </c>
      <c r="L105" s="119">
        <f t="shared" si="13"/>
        <v>314112</v>
      </c>
      <c r="M105" s="119">
        <v>1000</v>
      </c>
      <c r="O105" s="119">
        <v>698</v>
      </c>
      <c r="P105" s="119">
        <v>638</v>
      </c>
      <c r="Q105" s="119">
        <v>800</v>
      </c>
      <c r="R105" s="321">
        <v>192</v>
      </c>
      <c r="S105" s="119">
        <v>300</v>
      </c>
      <c r="T105" s="51">
        <f t="shared" si="14"/>
        <v>108</v>
      </c>
      <c r="U105" s="322">
        <f t="shared" si="15"/>
        <v>0.36</v>
      </c>
      <c r="V105" s="323">
        <v>336</v>
      </c>
      <c r="W105" s="324">
        <f t="shared" si="16"/>
        <v>1.1200000000000001</v>
      </c>
      <c r="X105" s="324">
        <f t="shared" si="21"/>
        <v>0.42857142857142855</v>
      </c>
      <c r="Y105" s="325">
        <f t="shared" si="17"/>
        <v>780</v>
      </c>
      <c r="Z105" s="325">
        <f t="shared" si="18"/>
        <v>750</v>
      </c>
      <c r="AA105" s="325">
        <f t="shared" si="19"/>
        <v>840</v>
      </c>
      <c r="AB105" s="326">
        <f t="shared" si="20"/>
        <v>1200</v>
      </c>
      <c r="AD105" s="328"/>
      <c r="AE105" s="328"/>
      <c r="AF105" s="328"/>
      <c r="AG105" s="328"/>
    </row>
    <row r="106" spans="1:33" ht="15" hidden="1" customHeight="1">
      <c r="A106" s="114" t="s">
        <v>3791</v>
      </c>
      <c r="B106" s="114" t="s">
        <v>4630</v>
      </c>
      <c r="C106" s="115"/>
      <c r="D106" s="114">
        <v>80</v>
      </c>
      <c r="E106" s="114">
        <v>4962644</v>
      </c>
      <c r="F106" s="116" t="s">
        <v>4631</v>
      </c>
      <c r="G106" s="114">
        <v>4962644785919</v>
      </c>
      <c r="H106" s="118">
        <v>1500</v>
      </c>
      <c r="I106" s="119">
        <v>3429</v>
      </c>
      <c r="J106" s="119">
        <v>3365</v>
      </c>
      <c r="K106" s="119">
        <f t="shared" si="12"/>
        <v>1.0190193164933135</v>
      </c>
      <c r="L106" s="119">
        <f t="shared" si="13"/>
        <v>454275</v>
      </c>
      <c r="M106" s="119">
        <v>1500</v>
      </c>
      <c r="O106" s="119">
        <v>698</v>
      </c>
      <c r="P106" s="119">
        <v>698</v>
      </c>
      <c r="Q106" s="119">
        <v>800</v>
      </c>
      <c r="R106" s="321">
        <v>135</v>
      </c>
      <c r="S106" s="119">
        <v>328</v>
      </c>
      <c r="T106" s="51">
        <f t="shared" si="14"/>
        <v>193</v>
      </c>
      <c r="U106" s="322">
        <f t="shared" si="15"/>
        <v>0.58841463414634143</v>
      </c>
      <c r="V106" s="323">
        <v>345</v>
      </c>
      <c r="W106" s="324">
        <f t="shared" si="16"/>
        <v>1.0518292682926829</v>
      </c>
      <c r="X106" s="324">
        <f t="shared" si="21"/>
        <v>0.60869565217391308</v>
      </c>
      <c r="Y106" s="325">
        <f t="shared" si="17"/>
        <v>800</v>
      </c>
      <c r="Z106" s="325">
        <f t="shared" si="18"/>
        <v>770</v>
      </c>
      <c r="AA106" s="325">
        <f t="shared" si="19"/>
        <v>860</v>
      </c>
      <c r="AB106" s="326">
        <f t="shared" si="20"/>
        <v>1600</v>
      </c>
      <c r="AD106" s="328"/>
      <c r="AE106" s="328"/>
      <c r="AF106" s="328"/>
      <c r="AG106" s="328"/>
    </row>
    <row r="107" spans="1:33" ht="15" hidden="1" customHeight="1">
      <c r="A107" s="329" t="s">
        <v>4632</v>
      </c>
      <c r="B107" s="114" t="s">
        <v>4633</v>
      </c>
      <c r="C107" s="115"/>
      <c r="D107" s="114">
        <v>20</v>
      </c>
      <c r="E107" s="114">
        <v>4962644</v>
      </c>
      <c r="F107" s="116" t="s">
        <v>4634</v>
      </c>
      <c r="G107" s="114">
        <v>4962644785971</v>
      </c>
      <c r="H107" s="118">
        <v>1000</v>
      </c>
      <c r="I107" s="119">
        <v>533</v>
      </c>
      <c r="J107" s="119">
        <v>101</v>
      </c>
      <c r="K107" s="119">
        <f t="shared" si="12"/>
        <v>5.2772277227722775</v>
      </c>
      <c r="L107" s="119">
        <f t="shared" si="13"/>
        <v>18786</v>
      </c>
      <c r="M107" s="119">
        <v>1000</v>
      </c>
      <c r="O107" s="119">
        <v>698</v>
      </c>
      <c r="P107" s="119">
        <v>698</v>
      </c>
      <c r="Q107" s="119">
        <v>780</v>
      </c>
      <c r="R107" s="321">
        <v>186</v>
      </c>
      <c r="S107" s="119">
        <v>328</v>
      </c>
      <c r="T107" s="51">
        <f t="shared" si="14"/>
        <v>142</v>
      </c>
      <c r="U107" s="322">
        <f t="shared" si="15"/>
        <v>0.43292682926829268</v>
      </c>
      <c r="V107" s="323">
        <v>345</v>
      </c>
      <c r="W107" s="324">
        <f t="shared" si="16"/>
        <v>1.0518292682926829</v>
      </c>
      <c r="X107" s="324">
        <f t="shared" si="21"/>
        <v>0.46086956521739131</v>
      </c>
      <c r="Y107" s="325">
        <f t="shared" si="17"/>
        <v>800</v>
      </c>
      <c r="Z107" s="325">
        <f t="shared" si="18"/>
        <v>770</v>
      </c>
      <c r="AA107" s="325">
        <f t="shared" si="19"/>
        <v>860</v>
      </c>
      <c r="AB107" s="326">
        <f t="shared" si="20"/>
        <v>1100</v>
      </c>
      <c r="AD107" s="328"/>
      <c r="AE107" s="328"/>
      <c r="AF107" s="328"/>
      <c r="AG107" s="328"/>
    </row>
    <row r="108" spans="1:33" ht="15" hidden="1" customHeight="1">
      <c r="A108" s="114" t="s">
        <v>953</v>
      </c>
      <c r="B108" s="114" t="s">
        <v>2351</v>
      </c>
      <c r="C108" s="115" t="s">
        <v>2352</v>
      </c>
      <c r="D108" s="114">
        <v>100</v>
      </c>
      <c r="E108" s="114">
        <v>4962644</v>
      </c>
      <c r="F108" s="116" t="s">
        <v>2353</v>
      </c>
      <c r="G108" s="114">
        <v>4962644960651</v>
      </c>
      <c r="H108" s="118">
        <v>1100</v>
      </c>
      <c r="I108" s="119">
        <v>9</v>
      </c>
      <c r="J108" s="119">
        <v>43</v>
      </c>
      <c r="K108" s="119">
        <f t="shared" si="12"/>
        <v>0.20930232558139536</v>
      </c>
      <c r="L108" s="119">
        <f t="shared" si="13"/>
        <v>6407</v>
      </c>
      <c r="M108" s="119">
        <v>1100</v>
      </c>
      <c r="O108" s="119">
        <v>748</v>
      </c>
      <c r="P108" s="119">
        <v>680</v>
      </c>
      <c r="Q108" s="119">
        <v>800</v>
      </c>
      <c r="R108" s="321">
        <v>149</v>
      </c>
      <c r="S108" s="119">
        <v>320</v>
      </c>
      <c r="T108" s="51">
        <f t="shared" si="14"/>
        <v>171</v>
      </c>
      <c r="U108" s="322">
        <f t="shared" si="15"/>
        <v>0.53437500000000004</v>
      </c>
      <c r="V108" s="323">
        <v>345</v>
      </c>
      <c r="W108" s="324">
        <f t="shared" si="16"/>
        <v>1.078125</v>
      </c>
      <c r="X108" s="324">
        <f t="shared" si="21"/>
        <v>0.56811594202898552</v>
      </c>
      <c r="Y108" s="325">
        <f t="shared" si="17"/>
        <v>800</v>
      </c>
      <c r="Z108" s="325">
        <f t="shared" si="18"/>
        <v>770</v>
      </c>
      <c r="AA108" s="325">
        <f t="shared" si="19"/>
        <v>860</v>
      </c>
      <c r="AB108" s="326">
        <f t="shared" si="20"/>
        <v>1200</v>
      </c>
      <c r="AD108" s="328"/>
      <c r="AE108" s="328"/>
      <c r="AF108" s="328"/>
      <c r="AG108" s="328"/>
    </row>
    <row r="109" spans="1:33" ht="15" hidden="1" customHeight="1">
      <c r="A109" s="114" t="s">
        <v>954</v>
      </c>
      <c r="B109" s="114" t="s">
        <v>2351</v>
      </c>
      <c r="C109" s="115" t="s">
        <v>2354</v>
      </c>
      <c r="D109" s="114">
        <v>100</v>
      </c>
      <c r="E109" s="114">
        <v>4962644</v>
      </c>
      <c r="F109" s="116" t="s">
        <v>2355</v>
      </c>
      <c r="G109" s="114">
        <v>4962644960682</v>
      </c>
      <c r="H109" s="118">
        <v>1100</v>
      </c>
      <c r="I109" s="119">
        <v>8</v>
      </c>
      <c r="J109" s="119">
        <v>84</v>
      </c>
      <c r="K109" s="119">
        <f t="shared" si="12"/>
        <v>9.5238095238095233E-2</v>
      </c>
      <c r="L109" s="119">
        <f t="shared" si="13"/>
        <v>12516</v>
      </c>
      <c r="M109" s="119">
        <v>1100</v>
      </c>
      <c r="O109" s="119">
        <v>748</v>
      </c>
      <c r="P109" s="119">
        <v>680</v>
      </c>
      <c r="Q109" s="119">
        <v>800</v>
      </c>
      <c r="R109" s="321">
        <v>149</v>
      </c>
      <c r="S109" s="119">
        <v>320</v>
      </c>
      <c r="T109" s="51">
        <f t="shared" si="14"/>
        <v>171</v>
      </c>
      <c r="U109" s="322">
        <f t="shared" si="15"/>
        <v>0.53437500000000004</v>
      </c>
      <c r="V109" s="323">
        <v>345</v>
      </c>
      <c r="W109" s="324">
        <f t="shared" si="16"/>
        <v>1.078125</v>
      </c>
      <c r="X109" s="324">
        <f t="shared" si="21"/>
        <v>0.56811594202898552</v>
      </c>
      <c r="Y109" s="325">
        <f t="shared" si="17"/>
        <v>800</v>
      </c>
      <c r="Z109" s="325">
        <f t="shared" si="18"/>
        <v>770</v>
      </c>
      <c r="AA109" s="325">
        <f t="shared" si="19"/>
        <v>860</v>
      </c>
      <c r="AB109" s="326">
        <f t="shared" si="20"/>
        <v>1200</v>
      </c>
      <c r="AD109" s="328"/>
      <c r="AE109" s="328"/>
      <c r="AF109" s="328"/>
      <c r="AG109" s="328"/>
    </row>
    <row r="110" spans="1:33" ht="15" hidden="1" customHeight="1">
      <c r="A110" s="114" t="s">
        <v>956</v>
      </c>
      <c r="B110" s="114" t="s">
        <v>2351</v>
      </c>
      <c r="C110" s="115" t="s">
        <v>2366</v>
      </c>
      <c r="D110" s="114">
        <v>100</v>
      </c>
      <c r="E110" s="114">
        <v>4962644</v>
      </c>
      <c r="F110" s="116" t="s">
        <v>2368</v>
      </c>
      <c r="G110" s="114">
        <v>4962644960699</v>
      </c>
      <c r="H110" s="118">
        <v>1100</v>
      </c>
      <c r="I110" s="119">
        <v>13</v>
      </c>
      <c r="J110" s="119">
        <v>182</v>
      </c>
      <c r="K110" s="119">
        <f t="shared" si="12"/>
        <v>7.1428571428571425E-2</v>
      </c>
      <c r="L110" s="119">
        <f t="shared" si="13"/>
        <v>27118</v>
      </c>
      <c r="M110" s="119">
        <v>1100</v>
      </c>
      <c r="O110" s="119">
        <v>748</v>
      </c>
      <c r="P110" s="119">
        <v>680</v>
      </c>
      <c r="Q110" s="119">
        <v>800</v>
      </c>
      <c r="R110" s="321">
        <v>149</v>
      </c>
      <c r="S110" s="119">
        <v>320</v>
      </c>
      <c r="T110" s="51">
        <f t="shared" si="14"/>
        <v>171</v>
      </c>
      <c r="U110" s="322">
        <f t="shared" si="15"/>
        <v>0.53437500000000004</v>
      </c>
      <c r="V110" s="323">
        <v>345</v>
      </c>
      <c r="W110" s="324">
        <f t="shared" si="16"/>
        <v>1.078125</v>
      </c>
      <c r="X110" s="324">
        <f t="shared" si="21"/>
        <v>0.56811594202898552</v>
      </c>
      <c r="Y110" s="325">
        <f t="shared" si="17"/>
        <v>800</v>
      </c>
      <c r="Z110" s="325">
        <f t="shared" si="18"/>
        <v>770</v>
      </c>
      <c r="AA110" s="325">
        <f t="shared" si="19"/>
        <v>860</v>
      </c>
      <c r="AB110" s="326">
        <f t="shared" si="20"/>
        <v>1200</v>
      </c>
      <c r="AD110" s="328"/>
      <c r="AE110" s="328"/>
      <c r="AF110" s="328"/>
      <c r="AG110" s="328"/>
    </row>
    <row r="111" spans="1:33" ht="15" hidden="1" customHeight="1">
      <c r="A111" s="114" t="s">
        <v>1288</v>
      </c>
      <c r="B111" s="114" t="s">
        <v>1314</v>
      </c>
      <c r="C111" s="115"/>
      <c r="D111" s="114">
        <v>50</v>
      </c>
      <c r="E111" s="114">
        <v>4962644</v>
      </c>
      <c r="F111" s="116" t="s">
        <v>4635</v>
      </c>
      <c r="G111" s="114">
        <v>4962644785650</v>
      </c>
      <c r="H111" s="118">
        <v>1000</v>
      </c>
      <c r="I111" s="119">
        <v>1111</v>
      </c>
      <c r="J111" s="119">
        <v>8249</v>
      </c>
      <c r="K111" s="119">
        <f t="shared" si="12"/>
        <v>0.13468299187780336</v>
      </c>
      <c r="L111" s="119">
        <f t="shared" si="13"/>
        <v>1427077</v>
      </c>
      <c r="M111" s="119">
        <v>1000</v>
      </c>
      <c r="O111" s="119">
        <v>698</v>
      </c>
      <c r="P111" s="119">
        <v>698</v>
      </c>
      <c r="Q111" s="119">
        <v>780</v>
      </c>
      <c r="R111" s="321">
        <v>173</v>
      </c>
      <c r="S111" s="119">
        <v>328</v>
      </c>
      <c r="T111" s="51">
        <f t="shared" si="14"/>
        <v>155</v>
      </c>
      <c r="U111" s="322">
        <f t="shared" si="15"/>
        <v>0.47256097560975607</v>
      </c>
      <c r="V111" s="323">
        <v>348</v>
      </c>
      <c r="W111" s="324">
        <f t="shared" si="16"/>
        <v>1.0609756097560976</v>
      </c>
      <c r="X111" s="324">
        <f t="shared" si="21"/>
        <v>0.50287356321839083</v>
      </c>
      <c r="Y111" s="325">
        <f t="shared" si="17"/>
        <v>810</v>
      </c>
      <c r="Z111" s="325">
        <f t="shared" si="18"/>
        <v>770</v>
      </c>
      <c r="AA111" s="325">
        <f t="shared" si="19"/>
        <v>870</v>
      </c>
      <c r="AB111" s="326">
        <f t="shared" si="20"/>
        <v>1100</v>
      </c>
      <c r="AD111" s="328"/>
      <c r="AE111" s="328"/>
      <c r="AF111" s="328"/>
      <c r="AG111" s="328"/>
    </row>
    <row r="112" spans="1:33" ht="15" hidden="1" customHeight="1">
      <c r="A112" s="114" t="s">
        <v>852</v>
      </c>
      <c r="B112" s="114" t="s">
        <v>2008</v>
      </c>
      <c r="C112" s="115"/>
      <c r="D112" s="114">
        <v>100</v>
      </c>
      <c r="E112" s="114">
        <v>4962644</v>
      </c>
      <c r="F112" s="116" t="s">
        <v>2009</v>
      </c>
      <c r="G112" s="114">
        <v>4962644941865</v>
      </c>
      <c r="H112" s="118">
        <v>1000</v>
      </c>
      <c r="I112" s="119">
        <v>3481</v>
      </c>
      <c r="J112" s="119">
        <v>3052</v>
      </c>
      <c r="K112" s="119">
        <f t="shared" si="12"/>
        <v>1.1405635648754915</v>
      </c>
      <c r="L112" s="119">
        <f t="shared" si="13"/>
        <v>531048</v>
      </c>
      <c r="M112" s="119">
        <v>1000</v>
      </c>
      <c r="O112" s="119">
        <v>720</v>
      </c>
      <c r="P112" s="119">
        <v>648</v>
      </c>
      <c r="Q112" s="119">
        <v>800</v>
      </c>
      <c r="R112" s="321">
        <v>174</v>
      </c>
      <c r="S112" s="119">
        <v>305</v>
      </c>
      <c r="T112" s="51">
        <f t="shared" si="14"/>
        <v>131</v>
      </c>
      <c r="U112" s="322">
        <f t="shared" si="15"/>
        <v>0.42950819672131146</v>
      </c>
      <c r="V112" s="323">
        <v>355</v>
      </c>
      <c r="W112" s="324">
        <f t="shared" si="16"/>
        <v>1.1639344262295082</v>
      </c>
      <c r="X112" s="324">
        <f t="shared" si="21"/>
        <v>0.50985915492957745</v>
      </c>
      <c r="Y112" s="325">
        <f t="shared" si="17"/>
        <v>830</v>
      </c>
      <c r="Z112" s="325">
        <f t="shared" si="18"/>
        <v>790</v>
      </c>
      <c r="AA112" s="325">
        <f t="shared" si="19"/>
        <v>890</v>
      </c>
      <c r="AB112" s="326">
        <f t="shared" si="20"/>
        <v>1200</v>
      </c>
      <c r="AD112" s="328"/>
      <c r="AE112" s="328"/>
      <c r="AF112" s="328"/>
      <c r="AG112" s="328"/>
    </row>
    <row r="113" spans="1:28" s="328" customFormat="1" ht="15" hidden="1" customHeight="1">
      <c r="A113" s="114" t="s">
        <v>606</v>
      </c>
      <c r="B113" s="114" t="s">
        <v>2659</v>
      </c>
      <c r="C113" s="115" t="s">
        <v>249</v>
      </c>
      <c r="D113" s="114">
        <v>100</v>
      </c>
      <c r="E113" s="114">
        <v>4962644</v>
      </c>
      <c r="F113" s="116" t="s">
        <v>2660</v>
      </c>
      <c r="G113" s="114">
        <v>4962644939138</v>
      </c>
      <c r="H113" s="118">
        <v>1100</v>
      </c>
      <c r="I113" s="119">
        <v>7382</v>
      </c>
      <c r="J113" s="119">
        <v>9571</v>
      </c>
      <c r="K113" s="119">
        <f t="shared" si="12"/>
        <v>0.77128826663880468</v>
      </c>
      <c r="L113" s="119">
        <f t="shared" si="13"/>
        <v>1990768</v>
      </c>
      <c r="M113" s="119">
        <v>1100</v>
      </c>
      <c r="N113" s="119"/>
      <c r="O113" s="119">
        <v>630</v>
      </c>
      <c r="P113" s="119">
        <v>698</v>
      </c>
      <c r="Q113" s="119">
        <v>850</v>
      </c>
      <c r="R113" s="321">
        <v>208</v>
      </c>
      <c r="S113" s="119">
        <v>328</v>
      </c>
      <c r="T113" s="51">
        <f t="shared" si="14"/>
        <v>120</v>
      </c>
      <c r="U113" s="322">
        <f t="shared" si="15"/>
        <v>0.36585365853658536</v>
      </c>
      <c r="V113" s="323">
        <v>358</v>
      </c>
      <c r="W113" s="324">
        <f t="shared" si="16"/>
        <v>1.0914634146341464</v>
      </c>
      <c r="X113" s="324">
        <f t="shared" si="21"/>
        <v>0.41899441340782123</v>
      </c>
      <c r="Y113" s="325">
        <f t="shared" si="17"/>
        <v>830</v>
      </c>
      <c r="Z113" s="325">
        <f t="shared" si="18"/>
        <v>800</v>
      </c>
      <c r="AA113" s="325">
        <f t="shared" si="19"/>
        <v>900</v>
      </c>
      <c r="AB113" s="326">
        <f t="shared" si="20"/>
        <v>1300</v>
      </c>
    </row>
    <row r="114" spans="1:28" s="328" customFormat="1" ht="15" hidden="1" customHeight="1">
      <c r="A114" s="114" t="s">
        <v>607</v>
      </c>
      <c r="B114" s="114" t="s">
        <v>2659</v>
      </c>
      <c r="C114" s="115" t="s">
        <v>1372</v>
      </c>
      <c r="D114" s="114">
        <v>100</v>
      </c>
      <c r="E114" s="114">
        <v>4962644</v>
      </c>
      <c r="F114" s="116" t="s">
        <v>2661</v>
      </c>
      <c r="G114" s="114">
        <v>4962644939084</v>
      </c>
      <c r="H114" s="118">
        <v>1100</v>
      </c>
      <c r="I114" s="119">
        <v>196</v>
      </c>
      <c r="J114" s="119">
        <v>271</v>
      </c>
      <c r="K114" s="119">
        <f t="shared" si="12"/>
        <v>0.7232472324723247</v>
      </c>
      <c r="L114" s="119">
        <f t="shared" si="13"/>
        <v>56368</v>
      </c>
      <c r="M114" s="119">
        <v>1100</v>
      </c>
      <c r="N114" s="119"/>
      <c r="O114" s="119">
        <v>630</v>
      </c>
      <c r="P114" s="119">
        <v>698</v>
      </c>
      <c r="Q114" s="119">
        <v>850</v>
      </c>
      <c r="R114" s="321">
        <v>208</v>
      </c>
      <c r="S114" s="119">
        <v>328</v>
      </c>
      <c r="T114" s="51">
        <f t="shared" si="14"/>
        <v>120</v>
      </c>
      <c r="U114" s="322">
        <f t="shared" si="15"/>
        <v>0.36585365853658536</v>
      </c>
      <c r="V114" s="323">
        <v>358</v>
      </c>
      <c r="W114" s="324">
        <f t="shared" si="16"/>
        <v>1.0914634146341464</v>
      </c>
      <c r="X114" s="324">
        <f t="shared" si="21"/>
        <v>0.41899441340782123</v>
      </c>
      <c r="Y114" s="325">
        <f t="shared" si="17"/>
        <v>830</v>
      </c>
      <c r="Z114" s="325">
        <f t="shared" si="18"/>
        <v>800</v>
      </c>
      <c r="AA114" s="325">
        <f t="shared" si="19"/>
        <v>900</v>
      </c>
      <c r="AB114" s="326">
        <f t="shared" si="20"/>
        <v>1300</v>
      </c>
    </row>
    <row r="115" spans="1:28" s="328" customFormat="1" ht="15" hidden="1" customHeight="1">
      <c r="A115" s="114" t="s">
        <v>806</v>
      </c>
      <c r="B115" s="114" t="s">
        <v>1888</v>
      </c>
      <c r="C115" s="115" t="s">
        <v>1520</v>
      </c>
      <c r="D115" s="114">
        <v>100</v>
      </c>
      <c r="E115" s="114">
        <v>4962644</v>
      </c>
      <c r="F115" s="116" t="s">
        <v>1889</v>
      </c>
      <c r="G115" s="114">
        <v>4962644410040</v>
      </c>
      <c r="H115" s="118">
        <v>1300</v>
      </c>
      <c r="I115" s="119" t="e">
        <v>#N/A</v>
      </c>
      <c r="J115" s="119">
        <v>127</v>
      </c>
      <c r="K115" s="119" t="e">
        <f t="shared" si="12"/>
        <v>#N/A</v>
      </c>
      <c r="L115" s="119">
        <f t="shared" si="13"/>
        <v>25908</v>
      </c>
      <c r="M115" s="119">
        <v>1300</v>
      </c>
      <c r="N115" s="119"/>
      <c r="O115" s="119">
        <v>768</v>
      </c>
      <c r="P115" s="119">
        <v>698</v>
      </c>
      <c r="Q115" s="119">
        <v>850</v>
      </c>
      <c r="R115" s="321">
        <v>204</v>
      </c>
      <c r="S115" s="119">
        <v>328</v>
      </c>
      <c r="T115" s="51">
        <f t="shared" si="14"/>
        <v>124</v>
      </c>
      <c r="U115" s="322">
        <f t="shared" si="15"/>
        <v>0.37804878048780488</v>
      </c>
      <c r="V115" s="323">
        <v>360</v>
      </c>
      <c r="W115" s="324">
        <f t="shared" si="16"/>
        <v>1.0975609756097562</v>
      </c>
      <c r="X115" s="324">
        <f t="shared" si="21"/>
        <v>0.43333333333333335</v>
      </c>
      <c r="Y115" s="325">
        <f t="shared" si="17"/>
        <v>840</v>
      </c>
      <c r="Z115" s="325">
        <f t="shared" si="18"/>
        <v>800</v>
      </c>
      <c r="AA115" s="325">
        <f t="shared" si="19"/>
        <v>900</v>
      </c>
      <c r="AB115" s="326">
        <f t="shared" si="20"/>
        <v>1500</v>
      </c>
    </row>
    <row r="116" spans="1:28" s="328" customFormat="1" ht="15" hidden="1" customHeight="1">
      <c r="A116" s="114" t="s">
        <v>807</v>
      </c>
      <c r="B116" s="114" t="s">
        <v>1888</v>
      </c>
      <c r="C116" s="115" t="s">
        <v>247</v>
      </c>
      <c r="D116" s="114">
        <v>100</v>
      </c>
      <c r="E116" s="114">
        <v>4962644</v>
      </c>
      <c r="F116" s="116" t="s">
        <v>1890</v>
      </c>
      <c r="G116" s="114">
        <v>4962644409884</v>
      </c>
      <c r="H116" s="118">
        <v>1300</v>
      </c>
      <c r="I116" s="119" t="e">
        <v>#N/A</v>
      </c>
      <c r="J116" s="119">
        <v>172</v>
      </c>
      <c r="K116" s="119" t="e">
        <f t="shared" si="12"/>
        <v>#N/A</v>
      </c>
      <c r="L116" s="119">
        <f t="shared" si="13"/>
        <v>35088</v>
      </c>
      <c r="M116" s="119">
        <v>1300</v>
      </c>
      <c r="N116" s="119"/>
      <c r="O116" s="119">
        <v>768</v>
      </c>
      <c r="P116" s="119">
        <v>698</v>
      </c>
      <c r="Q116" s="119">
        <v>850</v>
      </c>
      <c r="R116" s="321">
        <v>204</v>
      </c>
      <c r="S116" s="119">
        <v>328</v>
      </c>
      <c r="T116" s="51">
        <f t="shared" si="14"/>
        <v>124</v>
      </c>
      <c r="U116" s="322">
        <f t="shared" si="15"/>
        <v>0.37804878048780488</v>
      </c>
      <c r="V116" s="323">
        <v>360</v>
      </c>
      <c r="W116" s="324">
        <f t="shared" si="16"/>
        <v>1.0975609756097562</v>
      </c>
      <c r="X116" s="324">
        <f t="shared" si="21"/>
        <v>0.43333333333333335</v>
      </c>
      <c r="Y116" s="325">
        <f t="shared" si="17"/>
        <v>840</v>
      </c>
      <c r="Z116" s="325">
        <f t="shared" si="18"/>
        <v>800</v>
      </c>
      <c r="AA116" s="325">
        <f t="shared" si="19"/>
        <v>900</v>
      </c>
      <c r="AB116" s="326">
        <f t="shared" si="20"/>
        <v>1500</v>
      </c>
    </row>
    <row r="117" spans="1:28" s="328" customFormat="1" ht="15" hidden="1" customHeight="1">
      <c r="A117" s="114" t="s">
        <v>808</v>
      </c>
      <c r="B117" s="114" t="s">
        <v>1888</v>
      </c>
      <c r="C117" s="115" t="s">
        <v>1891</v>
      </c>
      <c r="D117" s="114">
        <v>100</v>
      </c>
      <c r="E117" s="114">
        <v>4962644</v>
      </c>
      <c r="F117" s="116" t="s">
        <v>1892</v>
      </c>
      <c r="G117" s="114">
        <v>4962644409945</v>
      </c>
      <c r="H117" s="118">
        <v>1300</v>
      </c>
      <c r="I117" s="119" t="e">
        <v>#N/A</v>
      </c>
      <c r="J117" s="119">
        <v>612</v>
      </c>
      <c r="K117" s="119" t="e">
        <f t="shared" si="12"/>
        <v>#N/A</v>
      </c>
      <c r="L117" s="119">
        <f t="shared" si="13"/>
        <v>124848</v>
      </c>
      <c r="M117" s="119">
        <v>1300</v>
      </c>
      <c r="N117" s="119"/>
      <c r="O117" s="119">
        <v>768</v>
      </c>
      <c r="P117" s="119">
        <v>698</v>
      </c>
      <c r="Q117" s="119">
        <v>850</v>
      </c>
      <c r="R117" s="321">
        <v>204</v>
      </c>
      <c r="S117" s="119">
        <v>328</v>
      </c>
      <c r="T117" s="51">
        <f t="shared" si="14"/>
        <v>124</v>
      </c>
      <c r="U117" s="322">
        <f t="shared" si="15"/>
        <v>0.37804878048780488</v>
      </c>
      <c r="V117" s="323">
        <v>360</v>
      </c>
      <c r="W117" s="324">
        <f t="shared" si="16"/>
        <v>1.0975609756097562</v>
      </c>
      <c r="X117" s="324">
        <f t="shared" si="21"/>
        <v>0.43333333333333335</v>
      </c>
      <c r="Y117" s="325">
        <f t="shared" si="17"/>
        <v>840</v>
      </c>
      <c r="Z117" s="325">
        <f t="shared" si="18"/>
        <v>800</v>
      </c>
      <c r="AA117" s="325">
        <f t="shared" si="19"/>
        <v>900</v>
      </c>
      <c r="AB117" s="326">
        <f t="shared" si="20"/>
        <v>1500</v>
      </c>
    </row>
    <row r="118" spans="1:28" s="328" customFormat="1" ht="15" hidden="1" customHeight="1">
      <c r="A118" s="114" t="s">
        <v>809</v>
      </c>
      <c r="B118" s="114" t="s">
        <v>1888</v>
      </c>
      <c r="C118" s="115" t="s">
        <v>1834</v>
      </c>
      <c r="D118" s="114">
        <v>100</v>
      </c>
      <c r="E118" s="114">
        <v>4962644</v>
      </c>
      <c r="F118" s="116" t="s">
        <v>1893</v>
      </c>
      <c r="G118" s="114">
        <v>4962644409891</v>
      </c>
      <c r="H118" s="118">
        <v>1300</v>
      </c>
      <c r="I118" s="119" t="e">
        <v>#N/A</v>
      </c>
      <c r="J118" s="119">
        <v>178</v>
      </c>
      <c r="K118" s="119" t="e">
        <f t="shared" si="12"/>
        <v>#N/A</v>
      </c>
      <c r="L118" s="119">
        <f t="shared" si="13"/>
        <v>36312</v>
      </c>
      <c r="M118" s="119">
        <v>1300</v>
      </c>
      <c r="N118" s="119"/>
      <c r="O118" s="119">
        <v>768</v>
      </c>
      <c r="P118" s="119">
        <v>698</v>
      </c>
      <c r="Q118" s="119">
        <v>850</v>
      </c>
      <c r="R118" s="321">
        <v>204</v>
      </c>
      <c r="S118" s="119">
        <v>328</v>
      </c>
      <c r="T118" s="51">
        <f t="shared" si="14"/>
        <v>124</v>
      </c>
      <c r="U118" s="322">
        <f t="shared" si="15"/>
        <v>0.37804878048780488</v>
      </c>
      <c r="V118" s="323">
        <v>360</v>
      </c>
      <c r="W118" s="324">
        <f t="shared" si="16"/>
        <v>1.0975609756097562</v>
      </c>
      <c r="X118" s="324">
        <f t="shared" si="21"/>
        <v>0.43333333333333335</v>
      </c>
      <c r="Y118" s="325">
        <f t="shared" si="17"/>
        <v>840</v>
      </c>
      <c r="Z118" s="325">
        <f t="shared" si="18"/>
        <v>800</v>
      </c>
      <c r="AA118" s="325">
        <f t="shared" si="19"/>
        <v>900</v>
      </c>
      <c r="AB118" s="326">
        <f t="shared" si="20"/>
        <v>1500</v>
      </c>
    </row>
    <row r="119" spans="1:28" s="328" customFormat="1" ht="15" hidden="1" customHeight="1">
      <c r="A119" s="114" t="s">
        <v>4636</v>
      </c>
      <c r="B119" s="349" t="s">
        <v>4637</v>
      </c>
      <c r="C119" s="115" t="s">
        <v>247</v>
      </c>
      <c r="D119" s="114">
        <v>100</v>
      </c>
      <c r="E119" s="114">
        <v>4962644</v>
      </c>
      <c r="F119" s="116" t="s">
        <v>4638</v>
      </c>
      <c r="G119" s="114">
        <v>4962644943906</v>
      </c>
      <c r="H119" s="118">
        <v>800</v>
      </c>
      <c r="I119" s="119">
        <v>103</v>
      </c>
      <c r="J119" s="119">
        <v>48</v>
      </c>
      <c r="K119" s="119">
        <f t="shared" si="12"/>
        <v>2.1458333333333335</v>
      </c>
      <c r="L119" s="119">
        <f t="shared" si="13"/>
        <v>10080</v>
      </c>
      <c r="M119" s="119">
        <v>800</v>
      </c>
      <c r="N119" s="119"/>
      <c r="O119" s="119">
        <v>700</v>
      </c>
      <c r="P119" s="119">
        <v>648</v>
      </c>
      <c r="Q119" s="119">
        <v>780</v>
      </c>
      <c r="R119" s="321">
        <v>210</v>
      </c>
      <c r="S119" s="119">
        <v>304</v>
      </c>
      <c r="T119" s="119">
        <f t="shared" si="14"/>
        <v>94</v>
      </c>
      <c r="U119" s="342">
        <f t="shared" si="15"/>
        <v>0.30921052631578949</v>
      </c>
      <c r="V119" s="343">
        <v>360</v>
      </c>
      <c r="W119" s="344">
        <f t="shared" si="16"/>
        <v>1.1842105263157894</v>
      </c>
      <c r="X119" s="324">
        <f t="shared" si="21"/>
        <v>0.41666666666666669</v>
      </c>
      <c r="Y119" s="345">
        <f t="shared" si="17"/>
        <v>840</v>
      </c>
      <c r="Z119" s="345">
        <f t="shared" si="18"/>
        <v>800</v>
      </c>
      <c r="AA119" s="345">
        <f t="shared" si="19"/>
        <v>900</v>
      </c>
      <c r="AB119" s="346">
        <f t="shared" si="20"/>
        <v>1000</v>
      </c>
    </row>
    <row r="120" spans="1:28" s="338" customFormat="1" ht="15" hidden="1" customHeight="1">
      <c r="A120" s="114" t="s">
        <v>4639</v>
      </c>
      <c r="B120" s="349" t="s">
        <v>4637</v>
      </c>
      <c r="C120" s="115" t="s">
        <v>249</v>
      </c>
      <c r="D120" s="114">
        <v>100</v>
      </c>
      <c r="E120" s="114">
        <v>4962644</v>
      </c>
      <c r="F120" s="116" t="s">
        <v>4640</v>
      </c>
      <c r="G120" s="114">
        <v>4962644943883</v>
      </c>
      <c r="H120" s="118">
        <v>800</v>
      </c>
      <c r="I120" s="119">
        <v>1306</v>
      </c>
      <c r="J120" s="119">
        <v>379</v>
      </c>
      <c r="K120" s="119">
        <f t="shared" si="12"/>
        <v>3.445910290237467</v>
      </c>
      <c r="L120" s="119">
        <f t="shared" si="13"/>
        <v>79590</v>
      </c>
      <c r="M120" s="119">
        <v>800</v>
      </c>
      <c r="N120" s="119"/>
      <c r="O120" s="119">
        <v>700</v>
      </c>
      <c r="P120" s="119">
        <v>648</v>
      </c>
      <c r="Q120" s="119">
        <v>780</v>
      </c>
      <c r="R120" s="321">
        <v>210</v>
      </c>
      <c r="S120" s="119">
        <v>304</v>
      </c>
      <c r="T120" s="119">
        <f t="shared" si="14"/>
        <v>94</v>
      </c>
      <c r="U120" s="342">
        <f t="shared" si="15"/>
        <v>0.30921052631578949</v>
      </c>
      <c r="V120" s="343">
        <v>360</v>
      </c>
      <c r="W120" s="344">
        <f t="shared" si="16"/>
        <v>1.1842105263157894</v>
      </c>
      <c r="X120" s="324">
        <f t="shared" si="21"/>
        <v>0.41666666666666669</v>
      </c>
      <c r="Y120" s="345">
        <f t="shared" si="17"/>
        <v>840</v>
      </c>
      <c r="Z120" s="345">
        <f t="shared" si="18"/>
        <v>800</v>
      </c>
      <c r="AA120" s="345">
        <f t="shared" si="19"/>
        <v>900</v>
      </c>
      <c r="AB120" s="346">
        <f t="shared" si="20"/>
        <v>1000</v>
      </c>
    </row>
    <row r="121" spans="1:28" s="338" customFormat="1" ht="15" hidden="1" customHeight="1">
      <c r="A121" s="114" t="s">
        <v>4173</v>
      </c>
      <c r="B121" s="114" t="s">
        <v>4641</v>
      </c>
      <c r="C121" s="115"/>
      <c r="D121" s="114">
        <v>50</v>
      </c>
      <c r="E121" s="114">
        <v>4962644</v>
      </c>
      <c r="F121" s="116" t="s">
        <v>4642</v>
      </c>
      <c r="G121" s="114">
        <v>4962644786480</v>
      </c>
      <c r="H121" s="118">
        <v>1200</v>
      </c>
      <c r="I121" s="119">
        <v>160</v>
      </c>
      <c r="J121" s="119">
        <v>2786</v>
      </c>
      <c r="K121" s="119">
        <f t="shared" si="12"/>
        <v>5.7430007178750894E-2</v>
      </c>
      <c r="L121" s="119">
        <f t="shared" si="13"/>
        <v>501480</v>
      </c>
      <c r="M121" s="119">
        <v>1200</v>
      </c>
      <c r="N121" s="119"/>
      <c r="O121" s="119">
        <v>698</v>
      </c>
      <c r="P121" s="119">
        <v>698</v>
      </c>
      <c r="Q121" s="119">
        <v>880</v>
      </c>
      <c r="R121" s="321">
        <v>180</v>
      </c>
      <c r="S121" s="119">
        <v>314</v>
      </c>
      <c r="T121" s="51">
        <f t="shared" si="14"/>
        <v>134</v>
      </c>
      <c r="U121" s="322">
        <f t="shared" si="15"/>
        <v>0.42675159235668791</v>
      </c>
      <c r="V121" s="323">
        <v>380</v>
      </c>
      <c r="W121" s="324">
        <f t="shared" si="16"/>
        <v>1.2101910828025477</v>
      </c>
      <c r="X121" s="324">
        <f t="shared" si="21"/>
        <v>0.52631578947368418</v>
      </c>
      <c r="Y121" s="325">
        <f t="shared" si="17"/>
        <v>880</v>
      </c>
      <c r="Z121" s="325">
        <f t="shared" si="18"/>
        <v>840</v>
      </c>
      <c r="AA121" s="325">
        <f t="shared" si="19"/>
        <v>950</v>
      </c>
      <c r="AB121" s="326">
        <f t="shared" si="20"/>
        <v>1500</v>
      </c>
    </row>
    <row r="122" spans="1:28" s="338" customFormat="1" ht="15" hidden="1" customHeight="1">
      <c r="A122" s="114" t="s">
        <v>448</v>
      </c>
      <c r="B122" s="114" t="s">
        <v>1731</v>
      </c>
      <c r="C122" s="115"/>
      <c r="D122" s="114">
        <v>100</v>
      </c>
      <c r="E122" s="114">
        <v>4962644</v>
      </c>
      <c r="F122" s="116" t="s">
        <v>1732</v>
      </c>
      <c r="G122" s="114">
        <v>4962644951109</v>
      </c>
      <c r="H122" s="118">
        <v>1000</v>
      </c>
      <c r="I122" s="119">
        <v>1015</v>
      </c>
      <c r="J122" s="119">
        <v>207</v>
      </c>
      <c r="K122" s="119">
        <f t="shared" si="12"/>
        <v>4.9033816425120769</v>
      </c>
      <c r="L122" s="119">
        <f t="shared" si="13"/>
        <v>54648</v>
      </c>
      <c r="M122" s="119">
        <v>1000</v>
      </c>
      <c r="N122" s="119"/>
      <c r="O122" s="119">
        <v>748</v>
      </c>
      <c r="P122" s="119">
        <v>680</v>
      </c>
      <c r="Q122" s="119">
        <v>800</v>
      </c>
      <c r="R122" s="321">
        <v>264</v>
      </c>
      <c r="S122" s="119">
        <v>320</v>
      </c>
      <c r="T122" s="51">
        <f t="shared" si="14"/>
        <v>56</v>
      </c>
      <c r="U122" s="322">
        <f t="shared" si="15"/>
        <v>0.17499999999999999</v>
      </c>
      <c r="V122" s="323">
        <v>390</v>
      </c>
      <c r="W122" s="324">
        <f t="shared" si="16"/>
        <v>1.21875</v>
      </c>
      <c r="X122" s="324">
        <f t="shared" si="21"/>
        <v>0.32307692307692309</v>
      </c>
      <c r="Y122" s="325">
        <f t="shared" si="17"/>
        <v>910</v>
      </c>
      <c r="Z122" s="325">
        <f t="shared" si="18"/>
        <v>870</v>
      </c>
      <c r="AA122" s="325">
        <f t="shared" si="19"/>
        <v>980</v>
      </c>
      <c r="AB122" s="326">
        <f t="shared" si="20"/>
        <v>1300</v>
      </c>
    </row>
    <row r="123" spans="1:28" s="328" customFormat="1" ht="15" hidden="1" customHeight="1">
      <c r="A123" s="114" t="s">
        <v>449</v>
      </c>
      <c r="B123" s="114" t="s">
        <v>1733</v>
      </c>
      <c r="C123" s="115"/>
      <c r="D123" s="114">
        <v>100</v>
      </c>
      <c r="E123" s="114">
        <v>4962644</v>
      </c>
      <c r="F123" s="116" t="s">
        <v>1734</v>
      </c>
      <c r="G123" s="114">
        <v>4962644951116</v>
      </c>
      <c r="H123" s="118">
        <v>1000</v>
      </c>
      <c r="I123" s="119">
        <v>70</v>
      </c>
      <c r="J123" s="119">
        <v>115</v>
      </c>
      <c r="K123" s="119">
        <f t="shared" si="12"/>
        <v>0.60869565217391308</v>
      </c>
      <c r="L123" s="119">
        <f t="shared" si="13"/>
        <v>30360</v>
      </c>
      <c r="M123" s="119">
        <v>1000</v>
      </c>
      <c r="N123" s="119"/>
      <c r="O123" s="119">
        <v>748</v>
      </c>
      <c r="P123" s="119">
        <v>680</v>
      </c>
      <c r="Q123" s="119">
        <v>800</v>
      </c>
      <c r="R123" s="321">
        <v>264</v>
      </c>
      <c r="S123" s="119">
        <v>320</v>
      </c>
      <c r="T123" s="51">
        <f t="shared" si="14"/>
        <v>56</v>
      </c>
      <c r="U123" s="322">
        <f t="shared" si="15"/>
        <v>0.17499999999999999</v>
      </c>
      <c r="V123" s="323">
        <v>390</v>
      </c>
      <c r="W123" s="324">
        <f t="shared" si="16"/>
        <v>1.21875</v>
      </c>
      <c r="X123" s="324">
        <f t="shared" si="21"/>
        <v>0.32307692307692309</v>
      </c>
      <c r="Y123" s="325">
        <f t="shared" si="17"/>
        <v>910</v>
      </c>
      <c r="Z123" s="325">
        <f t="shared" si="18"/>
        <v>870</v>
      </c>
      <c r="AA123" s="325">
        <f t="shared" si="19"/>
        <v>980</v>
      </c>
      <c r="AB123" s="326">
        <f t="shared" si="20"/>
        <v>1300</v>
      </c>
    </row>
    <row r="124" spans="1:28" s="328" customFormat="1" ht="15" hidden="1" customHeight="1">
      <c r="A124" s="114" t="s">
        <v>450</v>
      </c>
      <c r="B124" s="114" t="s">
        <v>1735</v>
      </c>
      <c r="C124" s="115"/>
      <c r="D124" s="114">
        <v>100</v>
      </c>
      <c r="E124" s="114">
        <v>4962644</v>
      </c>
      <c r="F124" s="116" t="s">
        <v>1736</v>
      </c>
      <c r="G124" s="114">
        <v>4962644951123</v>
      </c>
      <c r="H124" s="118">
        <v>1000</v>
      </c>
      <c r="I124" s="119">
        <v>452</v>
      </c>
      <c r="J124" s="119">
        <v>92</v>
      </c>
      <c r="K124" s="119">
        <f t="shared" si="12"/>
        <v>4.9130434782608692</v>
      </c>
      <c r="L124" s="119">
        <f t="shared" si="13"/>
        <v>24288</v>
      </c>
      <c r="M124" s="119">
        <v>1000</v>
      </c>
      <c r="N124" s="119"/>
      <c r="O124" s="119">
        <v>748</v>
      </c>
      <c r="P124" s="119">
        <v>680</v>
      </c>
      <c r="Q124" s="119">
        <v>800</v>
      </c>
      <c r="R124" s="321">
        <v>264</v>
      </c>
      <c r="S124" s="119">
        <v>320</v>
      </c>
      <c r="T124" s="51">
        <f t="shared" si="14"/>
        <v>56</v>
      </c>
      <c r="U124" s="322">
        <f t="shared" si="15"/>
        <v>0.17499999999999999</v>
      </c>
      <c r="V124" s="323">
        <v>390</v>
      </c>
      <c r="W124" s="324">
        <f t="shared" si="16"/>
        <v>1.21875</v>
      </c>
      <c r="X124" s="324">
        <f t="shared" si="21"/>
        <v>0.32307692307692309</v>
      </c>
      <c r="Y124" s="325">
        <f t="shared" si="17"/>
        <v>910</v>
      </c>
      <c r="Z124" s="325">
        <f t="shared" si="18"/>
        <v>870</v>
      </c>
      <c r="AA124" s="325">
        <f t="shared" si="19"/>
        <v>980</v>
      </c>
      <c r="AB124" s="326">
        <f t="shared" si="20"/>
        <v>1300</v>
      </c>
    </row>
    <row r="125" spans="1:28" s="328" customFormat="1" ht="15" hidden="1" customHeight="1">
      <c r="A125" s="114" t="s">
        <v>711</v>
      </c>
      <c r="B125" s="114" t="s">
        <v>1693</v>
      </c>
      <c r="C125" s="115"/>
      <c r="D125" s="114">
        <v>40</v>
      </c>
      <c r="E125" s="114">
        <v>4962644</v>
      </c>
      <c r="F125" s="116" t="s">
        <v>1694</v>
      </c>
      <c r="G125" s="114">
        <v>4962644215478</v>
      </c>
      <c r="H125" s="118" t="s">
        <v>1547</v>
      </c>
      <c r="I125" s="119">
        <v>7422</v>
      </c>
      <c r="J125" s="119">
        <v>5143</v>
      </c>
      <c r="K125" s="119">
        <f t="shared" si="12"/>
        <v>1.4431265798172273</v>
      </c>
      <c r="L125" s="119">
        <f t="shared" si="13"/>
        <v>1296036</v>
      </c>
      <c r="M125" s="119" t="s">
        <v>1547</v>
      </c>
      <c r="N125" s="119"/>
      <c r="O125" s="119">
        <v>848</v>
      </c>
      <c r="P125" s="119">
        <v>780</v>
      </c>
      <c r="Q125" s="119">
        <v>1000</v>
      </c>
      <c r="R125" s="321">
        <v>252</v>
      </c>
      <c r="S125" s="119">
        <v>365</v>
      </c>
      <c r="T125" s="51">
        <f t="shared" si="14"/>
        <v>113</v>
      </c>
      <c r="U125" s="322">
        <f t="shared" si="15"/>
        <v>0.30958904109589042</v>
      </c>
      <c r="V125" s="323">
        <v>395</v>
      </c>
      <c r="W125" s="324">
        <f t="shared" si="16"/>
        <v>1.0821917808219179</v>
      </c>
      <c r="X125" s="324">
        <f t="shared" si="21"/>
        <v>0.36202531645569619</v>
      </c>
      <c r="Y125" s="325">
        <f t="shared" si="17"/>
        <v>920</v>
      </c>
      <c r="Z125" s="325">
        <f t="shared" si="18"/>
        <v>880</v>
      </c>
      <c r="AA125" s="325">
        <f t="shared" si="19"/>
        <v>990</v>
      </c>
      <c r="AB125" s="326" t="e">
        <f t="shared" si="20"/>
        <v>#VALUE!</v>
      </c>
    </row>
    <row r="126" spans="1:28" s="328" customFormat="1" ht="15" hidden="1" customHeight="1">
      <c r="A126" s="114" t="s">
        <v>4643</v>
      </c>
      <c r="B126" s="114" t="s">
        <v>1974</v>
      </c>
      <c r="C126" s="115" t="s">
        <v>1523</v>
      </c>
      <c r="D126" s="114">
        <v>40</v>
      </c>
      <c r="E126" s="114">
        <v>4962644</v>
      </c>
      <c r="F126" s="116" t="s">
        <v>4644</v>
      </c>
      <c r="G126" s="114">
        <v>4962644943722</v>
      </c>
      <c r="H126" s="118">
        <v>1000</v>
      </c>
      <c r="I126" s="119">
        <v>17825</v>
      </c>
      <c r="J126" s="119">
        <v>3495</v>
      </c>
      <c r="K126" s="119">
        <f t="shared" si="12"/>
        <v>5.1001430615164525</v>
      </c>
      <c r="L126" s="119">
        <f t="shared" si="13"/>
        <v>842295</v>
      </c>
      <c r="M126" s="119"/>
      <c r="N126" s="119"/>
      <c r="O126" s="119">
        <v>748</v>
      </c>
      <c r="P126" s="119">
        <v>680</v>
      </c>
      <c r="Q126" s="119">
        <v>800</v>
      </c>
      <c r="R126" s="321">
        <v>241</v>
      </c>
      <c r="S126" s="119">
        <v>320</v>
      </c>
      <c r="T126" s="51">
        <f t="shared" si="14"/>
        <v>79</v>
      </c>
      <c r="U126" s="322">
        <f t="shared" si="15"/>
        <v>0.24687500000000001</v>
      </c>
      <c r="V126" s="323">
        <v>396</v>
      </c>
      <c r="W126" s="324">
        <f t="shared" si="16"/>
        <v>1.2375</v>
      </c>
      <c r="X126" s="324">
        <f t="shared" si="21"/>
        <v>0.39141414141414144</v>
      </c>
      <c r="Y126" s="325">
        <f t="shared" si="17"/>
        <v>920</v>
      </c>
      <c r="Z126" s="325">
        <f t="shared" si="18"/>
        <v>880</v>
      </c>
      <c r="AA126" s="325">
        <f t="shared" si="19"/>
        <v>990</v>
      </c>
      <c r="AB126" s="326">
        <f t="shared" si="20"/>
        <v>0</v>
      </c>
    </row>
    <row r="127" spans="1:28" s="328" customFormat="1" ht="15" hidden="1" customHeight="1">
      <c r="A127" s="114" t="s">
        <v>4645</v>
      </c>
      <c r="B127" s="114" t="s">
        <v>1974</v>
      </c>
      <c r="C127" s="115" t="s">
        <v>1789</v>
      </c>
      <c r="D127" s="114">
        <v>40</v>
      </c>
      <c r="E127" s="114">
        <v>4962644</v>
      </c>
      <c r="F127" s="116" t="s">
        <v>4646</v>
      </c>
      <c r="G127" s="114">
        <v>4962644943739</v>
      </c>
      <c r="H127" s="118">
        <v>1000</v>
      </c>
      <c r="I127" s="119">
        <v>2389</v>
      </c>
      <c r="J127" s="119">
        <v>197</v>
      </c>
      <c r="K127" s="119">
        <f t="shared" si="12"/>
        <v>12.126903553299492</v>
      </c>
      <c r="L127" s="119">
        <f t="shared" si="13"/>
        <v>47477</v>
      </c>
      <c r="M127" s="119"/>
      <c r="N127" s="119"/>
      <c r="O127" s="119">
        <v>748</v>
      </c>
      <c r="P127" s="119">
        <v>680</v>
      </c>
      <c r="Q127" s="119">
        <v>800</v>
      </c>
      <c r="R127" s="321">
        <v>241</v>
      </c>
      <c r="S127" s="119">
        <v>320</v>
      </c>
      <c r="T127" s="51">
        <f t="shared" si="14"/>
        <v>79</v>
      </c>
      <c r="U127" s="322">
        <f t="shared" si="15"/>
        <v>0.24687500000000001</v>
      </c>
      <c r="V127" s="323">
        <v>396</v>
      </c>
      <c r="W127" s="324">
        <f t="shared" si="16"/>
        <v>1.2375</v>
      </c>
      <c r="X127" s="324">
        <f t="shared" si="21"/>
        <v>0.39141414141414144</v>
      </c>
      <c r="Y127" s="325">
        <f t="shared" si="17"/>
        <v>920</v>
      </c>
      <c r="Z127" s="325">
        <f t="shared" si="18"/>
        <v>880</v>
      </c>
      <c r="AA127" s="325">
        <f t="shared" si="19"/>
        <v>990</v>
      </c>
      <c r="AB127" s="326">
        <f t="shared" si="20"/>
        <v>0</v>
      </c>
    </row>
    <row r="128" spans="1:28" s="328" customFormat="1" ht="15" hidden="1" customHeight="1">
      <c r="A128" s="114" t="s">
        <v>4647</v>
      </c>
      <c r="B128" s="114" t="s">
        <v>1974</v>
      </c>
      <c r="C128" s="115" t="s">
        <v>133</v>
      </c>
      <c r="D128" s="114">
        <v>40</v>
      </c>
      <c r="E128" s="114">
        <v>4962644</v>
      </c>
      <c r="F128" s="116" t="s">
        <v>4648</v>
      </c>
      <c r="G128" s="114">
        <v>4962644943692</v>
      </c>
      <c r="H128" s="118">
        <v>1000</v>
      </c>
      <c r="I128" s="119">
        <v>2017</v>
      </c>
      <c r="J128" s="119">
        <v>857</v>
      </c>
      <c r="K128" s="119">
        <f t="shared" si="12"/>
        <v>2.3535589264877479</v>
      </c>
      <c r="L128" s="119">
        <f t="shared" si="13"/>
        <v>206537</v>
      </c>
      <c r="M128" s="119"/>
      <c r="N128" s="119"/>
      <c r="O128" s="119">
        <v>748</v>
      </c>
      <c r="P128" s="119">
        <v>680</v>
      </c>
      <c r="Q128" s="119">
        <v>800</v>
      </c>
      <c r="R128" s="321">
        <v>241</v>
      </c>
      <c r="S128" s="119">
        <v>320</v>
      </c>
      <c r="T128" s="51">
        <f t="shared" si="14"/>
        <v>79</v>
      </c>
      <c r="U128" s="322">
        <f t="shared" si="15"/>
        <v>0.24687500000000001</v>
      </c>
      <c r="V128" s="323">
        <v>396</v>
      </c>
      <c r="W128" s="324">
        <f t="shared" si="16"/>
        <v>1.2375</v>
      </c>
      <c r="X128" s="324">
        <f t="shared" si="21"/>
        <v>0.39141414141414144</v>
      </c>
      <c r="Y128" s="325">
        <f t="shared" si="17"/>
        <v>920</v>
      </c>
      <c r="Z128" s="325">
        <f t="shared" si="18"/>
        <v>880</v>
      </c>
      <c r="AA128" s="325">
        <f t="shared" si="19"/>
        <v>990</v>
      </c>
      <c r="AB128" s="326">
        <f t="shared" si="20"/>
        <v>0</v>
      </c>
    </row>
    <row r="129" spans="1:28" s="328" customFormat="1" ht="15" hidden="1" customHeight="1">
      <c r="A129" s="114" t="s">
        <v>4649</v>
      </c>
      <c r="B129" s="114" t="s">
        <v>1988</v>
      </c>
      <c r="C129" s="115" t="s">
        <v>1523</v>
      </c>
      <c r="D129" s="114">
        <v>40</v>
      </c>
      <c r="E129" s="114">
        <v>4962644</v>
      </c>
      <c r="F129" s="116" t="s">
        <v>4650</v>
      </c>
      <c r="G129" s="114">
        <v>4962644943760</v>
      </c>
      <c r="H129" s="118">
        <v>1000</v>
      </c>
      <c r="I129" s="119">
        <v>2979</v>
      </c>
      <c r="J129" s="119">
        <v>1339</v>
      </c>
      <c r="K129" s="119">
        <f t="shared" si="12"/>
        <v>2.2247946228528752</v>
      </c>
      <c r="L129" s="119">
        <f t="shared" si="13"/>
        <v>302614</v>
      </c>
      <c r="M129" s="119"/>
      <c r="N129" s="119"/>
      <c r="O129" s="119">
        <v>780</v>
      </c>
      <c r="P129" s="119">
        <v>698</v>
      </c>
      <c r="Q129" s="119">
        <v>880</v>
      </c>
      <c r="R129" s="321">
        <v>226</v>
      </c>
      <c r="S129" s="119">
        <v>330</v>
      </c>
      <c r="T129" s="51">
        <f t="shared" si="14"/>
        <v>104</v>
      </c>
      <c r="U129" s="322">
        <f t="shared" si="15"/>
        <v>0.31515151515151513</v>
      </c>
      <c r="V129" s="323">
        <v>396</v>
      </c>
      <c r="W129" s="324">
        <f t="shared" si="16"/>
        <v>1.2</v>
      </c>
      <c r="X129" s="324">
        <f t="shared" si="21"/>
        <v>0.42929292929292928</v>
      </c>
      <c r="Y129" s="325">
        <f t="shared" si="17"/>
        <v>920</v>
      </c>
      <c r="Z129" s="325">
        <f t="shared" si="18"/>
        <v>880</v>
      </c>
      <c r="AA129" s="325">
        <f t="shared" si="19"/>
        <v>990</v>
      </c>
      <c r="AB129" s="326">
        <f t="shared" si="20"/>
        <v>0</v>
      </c>
    </row>
    <row r="130" spans="1:28" s="328" customFormat="1" ht="15" hidden="1" customHeight="1">
      <c r="A130" s="114" t="s">
        <v>4651</v>
      </c>
      <c r="B130" s="114" t="s">
        <v>1988</v>
      </c>
      <c r="C130" s="115" t="s">
        <v>1789</v>
      </c>
      <c r="D130" s="114">
        <v>40</v>
      </c>
      <c r="E130" s="114">
        <v>4962644</v>
      </c>
      <c r="F130" s="116" t="s">
        <v>4652</v>
      </c>
      <c r="G130" s="114">
        <v>4962644943777</v>
      </c>
      <c r="H130" s="118">
        <v>1000</v>
      </c>
      <c r="I130" s="119">
        <v>2209</v>
      </c>
      <c r="J130" s="119">
        <v>1111</v>
      </c>
      <c r="K130" s="119">
        <f t="shared" ref="K130:K193" si="24">I130/J130</f>
        <v>1.9882988298829882</v>
      </c>
      <c r="L130" s="119">
        <f t="shared" ref="L130:L193" si="25">J130*R130</f>
        <v>251086</v>
      </c>
      <c r="M130" s="119"/>
      <c r="N130" s="119"/>
      <c r="O130" s="119">
        <v>780</v>
      </c>
      <c r="P130" s="119">
        <v>698</v>
      </c>
      <c r="Q130" s="119">
        <v>880</v>
      </c>
      <c r="R130" s="321">
        <v>226</v>
      </c>
      <c r="S130" s="119">
        <v>330</v>
      </c>
      <c r="T130" s="51">
        <f t="shared" ref="T130:T193" si="26">S130-R130</f>
        <v>104</v>
      </c>
      <c r="U130" s="322">
        <f t="shared" ref="U130:U193" si="27">T130/S130</f>
        <v>0.31515151515151513</v>
      </c>
      <c r="V130" s="323">
        <v>396</v>
      </c>
      <c r="W130" s="324">
        <f t="shared" ref="W130:W193" si="28">V130/S130</f>
        <v>1.2</v>
      </c>
      <c r="X130" s="324">
        <f t="shared" si="21"/>
        <v>0.42929292929292928</v>
      </c>
      <c r="Y130" s="325">
        <f t="shared" ref="Y130:Y193" si="29">ROUND((V130/0.43),-1)</f>
        <v>920</v>
      </c>
      <c r="Z130" s="325">
        <f t="shared" ref="Z130:Z193" si="30">ROUND((V130/0.45),-1)</f>
        <v>880</v>
      </c>
      <c r="AA130" s="325">
        <f t="shared" ref="AA130:AA193" si="31">ROUND((V130/0.4),-1)</f>
        <v>990</v>
      </c>
      <c r="AB130" s="326">
        <f t="shared" ref="AB130:AB193" si="32">ROUNDUP((W130*M130),-2)</f>
        <v>0</v>
      </c>
    </row>
    <row r="131" spans="1:28" s="328" customFormat="1" ht="15" hidden="1" customHeight="1">
      <c r="A131" s="114" t="s">
        <v>4653</v>
      </c>
      <c r="B131" s="114" t="s">
        <v>1988</v>
      </c>
      <c r="C131" s="115" t="s">
        <v>133</v>
      </c>
      <c r="D131" s="114">
        <v>40</v>
      </c>
      <c r="E131" s="114">
        <v>4962644</v>
      </c>
      <c r="F131" s="116" t="s">
        <v>4654</v>
      </c>
      <c r="G131" s="114">
        <v>4962644943715</v>
      </c>
      <c r="H131" s="118">
        <v>1000</v>
      </c>
      <c r="I131" s="119">
        <v>1733</v>
      </c>
      <c r="J131" s="119">
        <v>1709</v>
      </c>
      <c r="K131" s="119">
        <f t="shared" si="24"/>
        <v>1.0140433001755413</v>
      </c>
      <c r="L131" s="119">
        <f t="shared" si="25"/>
        <v>386234</v>
      </c>
      <c r="M131" s="119"/>
      <c r="N131" s="119"/>
      <c r="O131" s="119">
        <v>780</v>
      </c>
      <c r="P131" s="119">
        <v>698</v>
      </c>
      <c r="Q131" s="119">
        <v>880</v>
      </c>
      <c r="R131" s="321">
        <v>226</v>
      </c>
      <c r="S131" s="119">
        <v>330</v>
      </c>
      <c r="T131" s="51">
        <f t="shared" si="26"/>
        <v>104</v>
      </c>
      <c r="U131" s="322">
        <f t="shared" si="27"/>
        <v>0.31515151515151513</v>
      </c>
      <c r="V131" s="323">
        <v>396</v>
      </c>
      <c r="W131" s="324">
        <f t="shared" si="28"/>
        <v>1.2</v>
      </c>
      <c r="X131" s="324">
        <f t="shared" ref="X131:X194" si="33">(V131-R131)/V131</f>
        <v>0.42929292929292928</v>
      </c>
      <c r="Y131" s="325">
        <f t="shared" si="29"/>
        <v>920</v>
      </c>
      <c r="Z131" s="325">
        <f t="shared" si="30"/>
        <v>880</v>
      </c>
      <c r="AA131" s="325">
        <f t="shared" si="31"/>
        <v>990</v>
      </c>
      <c r="AB131" s="326">
        <f t="shared" si="32"/>
        <v>0</v>
      </c>
    </row>
    <row r="132" spans="1:28" s="328" customFormat="1" ht="15" hidden="1" customHeight="1">
      <c r="A132" s="114" t="s">
        <v>1991</v>
      </c>
      <c r="B132" s="114" t="s">
        <v>1992</v>
      </c>
      <c r="C132" s="115" t="s">
        <v>1789</v>
      </c>
      <c r="D132" s="114">
        <v>40</v>
      </c>
      <c r="E132" s="114">
        <v>4962644</v>
      </c>
      <c r="F132" s="116" t="s">
        <v>1993</v>
      </c>
      <c r="G132" s="114">
        <v>4962644943241</v>
      </c>
      <c r="H132" s="118">
        <v>1000</v>
      </c>
      <c r="I132" s="119" t="e">
        <v>#N/A</v>
      </c>
      <c r="J132" s="119">
        <v>925</v>
      </c>
      <c r="K132" s="119" t="e">
        <f t="shared" si="24"/>
        <v>#N/A</v>
      </c>
      <c r="L132" s="119">
        <f t="shared" si="25"/>
        <v>227550</v>
      </c>
      <c r="M132" s="119">
        <v>1000</v>
      </c>
      <c r="N132" s="119"/>
      <c r="O132" s="119">
        <v>780</v>
      </c>
      <c r="P132" s="119">
        <v>698</v>
      </c>
      <c r="Q132" s="119">
        <v>880</v>
      </c>
      <c r="R132" s="321">
        <v>246</v>
      </c>
      <c r="S132" s="119">
        <v>330</v>
      </c>
      <c r="T132" s="51">
        <f t="shared" si="26"/>
        <v>84</v>
      </c>
      <c r="U132" s="322">
        <f t="shared" si="27"/>
        <v>0.25454545454545452</v>
      </c>
      <c r="V132" s="323">
        <v>396</v>
      </c>
      <c r="W132" s="324">
        <f t="shared" si="28"/>
        <v>1.2</v>
      </c>
      <c r="X132" s="324">
        <f t="shared" si="33"/>
        <v>0.37878787878787878</v>
      </c>
      <c r="Y132" s="325">
        <f t="shared" si="29"/>
        <v>920</v>
      </c>
      <c r="Z132" s="325">
        <f t="shared" si="30"/>
        <v>880</v>
      </c>
      <c r="AA132" s="325">
        <f t="shared" si="31"/>
        <v>990</v>
      </c>
      <c r="AB132" s="326">
        <f t="shared" si="32"/>
        <v>1200</v>
      </c>
    </row>
    <row r="133" spans="1:28" s="316" customFormat="1" ht="15" hidden="1" customHeight="1">
      <c r="A133" s="114" t="s">
        <v>1994</v>
      </c>
      <c r="B133" s="114" t="s">
        <v>1992</v>
      </c>
      <c r="C133" s="115" t="s">
        <v>1523</v>
      </c>
      <c r="D133" s="114">
        <v>40</v>
      </c>
      <c r="E133" s="114">
        <v>4962644</v>
      </c>
      <c r="F133" s="116" t="s">
        <v>1995</v>
      </c>
      <c r="G133" s="114">
        <v>4962644943234</v>
      </c>
      <c r="H133" s="118">
        <v>1000</v>
      </c>
      <c r="I133" s="119" t="e">
        <v>#N/A</v>
      </c>
      <c r="J133" s="119">
        <v>617</v>
      </c>
      <c r="K133" s="119" t="e">
        <f t="shared" si="24"/>
        <v>#N/A</v>
      </c>
      <c r="L133" s="119">
        <f t="shared" si="25"/>
        <v>151782</v>
      </c>
      <c r="M133" s="119">
        <v>1000</v>
      </c>
      <c r="N133" s="119"/>
      <c r="O133" s="119">
        <v>780</v>
      </c>
      <c r="P133" s="119">
        <v>698</v>
      </c>
      <c r="Q133" s="119">
        <v>880</v>
      </c>
      <c r="R133" s="321">
        <v>246</v>
      </c>
      <c r="S133" s="119">
        <v>330</v>
      </c>
      <c r="T133" s="51">
        <f t="shared" si="26"/>
        <v>84</v>
      </c>
      <c r="U133" s="322">
        <f t="shared" si="27"/>
        <v>0.25454545454545452</v>
      </c>
      <c r="V133" s="323">
        <v>396</v>
      </c>
      <c r="W133" s="324">
        <f t="shared" si="28"/>
        <v>1.2</v>
      </c>
      <c r="X133" s="324">
        <f t="shared" si="33"/>
        <v>0.37878787878787878</v>
      </c>
      <c r="Y133" s="325">
        <f t="shared" si="29"/>
        <v>920</v>
      </c>
      <c r="Z133" s="325">
        <f t="shared" si="30"/>
        <v>880</v>
      </c>
      <c r="AA133" s="325">
        <f t="shared" si="31"/>
        <v>990</v>
      </c>
      <c r="AB133" s="326">
        <f t="shared" si="32"/>
        <v>1200</v>
      </c>
    </row>
    <row r="134" spans="1:28" s="328" customFormat="1" ht="15" hidden="1" customHeight="1">
      <c r="A134" s="114" t="s">
        <v>30</v>
      </c>
      <c r="B134" s="114" t="s">
        <v>1401</v>
      </c>
      <c r="C134" s="115"/>
      <c r="D134" s="114">
        <v>20</v>
      </c>
      <c r="E134" s="114">
        <v>4962644</v>
      </c>
      <c r="F134" s="116" t="s">
        <v>1402</v>
      </c>
      <c r="G134" s="114">
        <v>4962644783601</v>
      </c>
      <c r="H134" s="118">
        <v>1300</v>
      </c>
      <c r="I134" s="119">
        <v>5542</v>
      </c>
      <c r="J134" s="119">
        <v>7896</v>
      </c>
      <c r="K134" s="119">
        <f t="shared" si="24"/>
        <v>0.70187436676798376</v>
      </c>
      <c r="L134" s="119">
        <f t="shared" si="25"/>
        <v>1745016</v>
      </c>
      <c r="M134" s="119">
        <v>1300</v>
      </c>
      <c r="N134" s="119"/>
      <c r="O134" s="119">
        <v>880</v>
      </c>
      <c r="P134" s="119">
        <v>780</v>
      </c>
      <c r="Q134" s="119">
        <v>1000</v>
      </c>
      <c r="R134" s="321">
        <v>221</v>
      </c>
      <c r="S134" s="119">
        <v>365</v>
      </c>
      <c r="T134" s="51">
        <f t="shared" si="26"/>
        <v>144</v>
      </c>
      <c r="U134" s="322">
        <f t="shared" si="27"/>
        <v>0.39452054794520547</v>
      </c>
      <c r="V134" s="323">
        <v>400</v>
      </c>
      <c r="W134" s="324">
        <f t="shared" si="28"/>
        <v>1.095890410958904</v>
      </c>
      <c r="X134" s="324">
        <f t="shared" si="33"/>
        <v>0.44750000000000001</v>
      </c>
      <c r="Y134" s="325">
        <f t="shared" si="29"/>
        <v>930</v>
      </c>
      <c r="Z134" s="325">
        <f t="shared" si="30"/>
        <v>890</v>
      </c>
      <c r="AA134" s="325">
        <f t="shared" si="31"/>
        <v>1000</v>
      </c>
      <c r="AB134" s="326">
        <f t="shared" si="32"/>
        <v>1500</v>
      </c>
    </row>
    <row r="135" spans="1:28" s="316" customFormat="1" ht="15" hidden="1" customHeight="1">
      <c r="A135" s="114" t="s">
        <v>408</v>
      </c>
      <c r="B135" s="114" t="s">
        <v>1588</v>
      </c>
      <c r="C135" s="115"/>
      <c r="D135" s="114">
        <v>16</v>
      </c>
      <c r="E135" s="114">
        <v>4962644</v>
      </c>
      <c r="F135" s="116" t="s">
        <v>1589</v>
      </c>
      <c r="G135" s="114">
        <v>4962644938896</v>
      </c>
      <c r="H135" s="118">
        <v>1700</v>
      </c>
      <c r="I135" s="119">
        <v>853</v>
      </c>
      <c r="J135" s="119">
        <v>924</v>
      </c>
      <c r="K135" s="119">
        <f t="shared" si="24"/>
        <v>0.92316017316017318</v>
      </c>
      <c r="L135" s="119">
        <f t="shared" si="25"/>
        <v>467544</v>
      </c>
      <c r="M135" s="119">
        <v>1700</v>
      </c>
      <c r="N135" s="119"/>
      <c r="O135" s="119">
        <v>980</v>
      </c>
      <c r="P135" s="119">
        <v>980</v>
      </c>
      <c r="Q135" s="119">
        <v>1080</v>
      </c>
      <c r="R135" s="321">
        <v>506</v>
      </c>
      <c r="S135" s="351">
        <v>460</v>
      </c>
      <c r="T135" s="119">
        <f t="shared" si="26"/>
        <v>-46</v>
      </c>
      <c r="U135" s="342">
        <f t="shared" si="27"/>
        <v>-0.1</v>
      </c>
      <c r="V135" s="343">
        <v>930</v>
      </c>
      <c r="W135" s="344">
        <f t="shared" si="28"/>
        <v>2.0217391304347827</v>
      </c>
      <c r="X135" s="324">
        <f t="shared" si="33"/>
        <v>0.45591397849462367</v>
      </c>
      <c r="Y135" s="345">
        <f t="shared" si="29"/>
        <v>2160</v>
      </c>
      <c r="Z135" s="345">
        <f t="shared" si="30"/>
        <v>2070</v>
      </c>
      <c r="AA135" s="345">
        <f t="shared" si="31"/>
        <v>2330</v>
      </c>
      <c r="AB135" s="346">
        <f t="shared" si="32"/>
        <v>3500</v>
      </c>
    </row>
    <row r="136" spans="1:28" s="352" customFormat="1" ht="15" hidden="1" customHeight="1">
      <c r="A136" s="114" t="s">
        <v>332</v>
      </c>
      <c r="B136" s="114" t="s">
        <v>1711</v>
      </c>
      <c r="C136" s="115"/>
      <c r="D136" s="114">
        <v>50</v>
      </c>
      <c r="E136" s="114">
        <v>4962644</v>
      </c>
      <c r="F136" s="116" t="s">
        <v>1712</v>
      </c>
      <c r="G136" s="114">
        <v>4962644214204</v>
      </c>
      <c r="H136" s="118">
        <v>1100</v>
      </c>
      <c r="I136" s="119">
        <v>567</v>
      </c>
      <c r="J136" s="119">
        <v>210</v>
      </c>
      <c r="K136" s="119">
        <f t="shared" si="24"/>
        <v>2.7</v>
      </c>
      <c r="L136" s="119">
        <f t="shared" si="25"/>
        <v>22050</v>
      </c>
      <c r="M136" s="119">
        <v>1100</v>
      </c>
      <c r="N136" s="119"/>
      <c r="O136" s="119">
        <v>910</v>
      </c>
      <c r="P136" s="119">
        <v>830</v>
      </c>
      <c r="Q136" s="119">
        <v>1000</v>
      </c>
      <c r="R136" s="321">
        <v>105</v>
      </c>
      <c r="S136" s="119">
        <v>390</v>
      </c>
      <c r="T136" s="51">
        <f t="shared" si="26"/>
        <v>285</v>
      </c>
      <c r="U136" s="322">
        <f t="shared" si="27"/>
        <v>0.73076923076923073</v>
      </c>
      <c r="V136" s="323">
        <v>420</v>
      </c>
      <c r="W136" s="324">
        <f t="shared" si="28"/>
        <v>1.0769230769230769</v>
      </c>
      <c r="X136" s="324">
        <f t="shared" si="33"/>
        <v>0.75</v>
      </c>
      <c r="Y136" s="325">
        <f t="shared" si="29"/>
        <v>980</v>
      </c>
      <c r="Z136" s="325">
        <f t="shared" si="30"/>
        <v>930</v>
      </c>
      <c r="AA136" s="325">
        <f t="shared" si="31"/>
        <v>1050</v>
      </c>
      <c r="AB136" s="326">
        <f t="shared" si="32"/>
        <v>1200</v>
      </c>
    </row>
    <row r="137" spans="1:28" s="328" customFormat="1" ht="15" hidden="1" customHeight="1">
      <c r="A137" s="114" t="s">
        <v>947</v>
      </c>
      <c r="B137" s="114" t="s">
        <v>2334</v>
      </c>
      <c r="C137" s="115" t="s">
        <v>1525</v>
      </c>
      <c r="D137" s="114">
        <v>50</v>
      </c>
      <c r="E137" s="114">
        <v>4962644</v>
      </c>
      <c r="F137" s="116" t="s">
        <v>2335</v>
      </c>
      <c r="G137" s="114">
        <v>4962644941773</v>
      </c>
      <c r="H137" s="118">
        <v>1000</v>
      </c>
      <c r="I137" s="119">
        <v>1436</v>
      </c>
      <c r="J137" s="119">
        <v>534</v>
      </c>
      <c r="K137" s="119">
        <f t="shared" si="24"/>
        <v>2.6891385767790261</v>
      </c>
      <c r="L137" s="119">
        <f t="shared" si="25"/>
        <v>129228</v>
      </c>
      <c r="M137" s="119">
        <v>1000</v>
      </c>
      <c r="N137" s="119"/>
      <c r="O137" s="119">
        <v>700</v>
      </c>
      <c r="P137" s="119">
        <v>648</v>
      </c>
      <c r="Q137" s="119">
        <v>800</v>
      </c>
      <c r="R137" s="321">
        <v>242</v>
      </c>
      <c r="S137" s="119">
        <v>305</v>
      </c>
      <c r="T137" s="51">
        <f t="shared" si="26"/>
        <v>63</v>
      </c>
      <c r="U137" s="322">
        <f t="shared" si="27"/>
        <v>0.20655737704918034</v>
      </c>
      <c r="V137" s="323">
        <v>420</v>
      </c>
      <c r="W137" s="324">
        <f t="shared" si="28"/>
        <v>1.3770491803278688</v>
      </c>
      <c r="X137" s="324">
        <f t="shared" si="33"/>
        <v>0.4238095238095238</v>
      </c>
      <c r="Y137" s="325">
        <f t="shared" si="29"/>
        <v>980</v>
      </c>
      <c r="Z137" s="325">
        <f t="shared" si="30"/>
        <v>930</v>
      </c>
      <c r="AA137" s="325">
        <f t="shared" si="31"/>
        <v>1050</v>
      </c>
      <c r="AB137" s="326">
        <f t="shared" si="32"/>
        <v>1400</v>
      </c>
    </row>
    <row r="138" spans="1:28" s="328" customFormat="1" ht="15" hidden="1" customHeight="1">
      <c r="A138" s="114" t="s">
        <v>547</v>
      </c>
      <c r="B138" s="114" t="s">
        <v>2334</v>
      </c>
      <c r="C138" s="115" t="s">
        <v>249</v>
      </c>
      <c r="D138" s="114">
        <v>50</v>
      </c>
      <c r="E138" s="114">
        <v>4962644</v>
      </c>
      <c r="F138" s="116" t="s">
        <v>2336</v>
      </c>
      <c r="G138" s="114">
        <v>4962644941766</v>
      </c>
      <c r="H138" s="118">
        <v>1000</v>
      </c>
      <c r="I138" s="119">
        <v>646</v>
      </c>
      <c r="J138" s="119">
        <v>462</v>
      </c>
      <c r="K138" s="119">
        <f t="shared" si="24"/>
        <v>1.3982683982683983</v>
      </c>
      <c r="L138" s="119">
        <f t="shared" si="25"/>
        <v>111804</v>
      </c>
      <c r="M138" s="119">
        <v>1000</v>
      </c>
      <c r="N138" s="119"/>
      <c r="O138" s="119">
        <v>700</v>
      </c>
      <c r="P138" s="119">
        <v>648</v>
      </c>
      <c r="Q138" s="119">
        <v>800</v>
      </c>
      <c r="R138" s="321">
        <v>242</v>
      </c>
      <c r="S138" s="119">
        <v>305</v>
      </c>
      <c r="T138" s="51">
        <f t="shared" si="26"/>
        <v>63</v>
      </c>
      <c r="U138" s="322">
        <f t="shared" si="27"/>
        <v>0.20655737704918034</v>
      </c>
      <c r="V138" s="323">
        <v>420</v>
      </c>
      <c r="W138" s="324">
        <f t="shared" si="28"/>
        <v>1.3770491803278688</v>
      </c>
      <c r="X138" s="324">
        <f t="shared" si="33"/>
        <v>0.4238095238095238</v>
      </c>
      <c r="Y138" s="325">
        <f t="shared" si="29"/>
        <v>980</v>
      </c>
      <c r="Z138" s="325">
        <f t="shared" si="30"/>
        <v>930</v>
      </c>
      <c r="AA138" s="325">
        <f t="shared" si="31"/>
        <v>1050</v>
      </c>
      <c r="AB138" s="326">
        <f t="shared" si="32"/>
        <v>1400</v>
      </c>
    </row>
    <row r="139" spans="1:28" s="328" customFormat="1" ht="15" hidden="1" customHeight="1">
      <c r="A139" s="114" t="s">
        <v>546</v>
      </c>
      <c r="B139" s="114" t="s">
        <v>2334</v>
      </c>
      <c r="C139" s="115" t="s">
        <v>2089</v>
      </c>
      <c r="D139" s="114">
        <v>50</v>
      </c>
      <c r="E139" s="114">
        <v>4962644</v>
      </c>
      <c r="F139" s="116" t="s">
        <v>2337</v>
      </c>
      <c r="G139" s="114">
        <v>4962644941704</v>
      </c>
      <c r="H139" s="118">
        <v>1000</v>
      </c>
      <c r="I139" s="119">
        <v>761</v>
      </c>
      <c r="J139" s="119">
        <v>492</v>
      </c>
      <c r="K139" s="119">
        <f t="shared" si="24"/>
        <v>1.5467479674796747</v>
      </c>
      <c r="L139" s="119">
        <f t="shared" si="25"/>
        <v>119064</v>
      </c>
      <c r="M139" s="119">
        <v>1000</v>
      </c>
      <c r="N139" s="119"/>
      <c r="O139" s="119">
        <v>700</v>
      </c>
      <c r="P139" s="119">
        <v>648</v>
      </c>
      <c r="Q139" s="119">
        <v>800</v>
      </c>
      <c r="R139" s="321">
        <v>242</v>
      </c>
      <c r="S139" s="119">
        <v>305</v>
      </c>
      <c r="T139" s="51">
        <f t="shared" si="26"/>
        <v>63</v>
      </c>
      <c r="U139" s="322">
        <f t="shared" si="27"/>
        <v>0.20655737704918034</v>
      </c>
      <c r="V139" s="323">
        <v>420</v>
      </c>
      <c r="W139" s="324">
        <f t="shared" si="28"/>
        <v>1.3770491803278688</v>
      </c>
      <c r="X139" s="324">
        <f t="shared" si="33"/>
        <v>0.4238095238095238</v>
      </c>
      <c r="Y139" s="325">
        <f t="shared" si="29"/>
        <v>980</v>
      </c>
      <c r="Z139" s="325">
        <f t="shared" si="30"/>
        <v>930</v>
      </c>
      <c r="AA139" s="325">
        <f t="shared" si="31"/>
        <v>1050</v>
      </c>
      <c r="AB139" s="326">
        <f t="shared" si="32"/>
        <v>1400</v>
      </c>
    </row>
    <row r="140" spans="1:28" s="328" customFormat="1" ht="15" hidden="1" customHeight="1">
      <c r="A140" s="114" t="s">
        <v>891</v>
      </c>
      <c r="B140" s="114" t="s">
        <v>2125</v>
      </c>
      <c r="C140" s="115" t="s">
        <v>247</v>
      </c>
      <c r="D140" s="114">
        <v>100</v>
      </c>
      <c r="E140" s="114">
        <v>4962644</v>
      </c>
      <c r="F140" s="116" t="s">
        <v>2126</v>
      </c>
      <c r="G140" s="114">
        <v>4962644931347</v>
      </c>
      <c r="H140" s="118">
        <v>1200</v>
      </c>
      <c r="I140" s="119">
        <v>111</v>
      </c>
      <c r="J140" s="119">
        <v>44</v>
      </c>
      <c r="K140" s="119">
        <f t="shared" si="24"/>
        <v>2.5227272727272729</v>
      </c>
      <c r="L140" s="119">
        <f t="shared" si="25"/>
        <v>10472</v>
      </c>
      <c r="M140" s="119">
        <v>1200</v>
      </c>
      <c r="N140" s="119"/>
      <c r="O140" s="119">
        <v>980</v>
      </c>
      <c r="P140" s="119">
        <v>880</v>
      </c>
      <c r="Q140" s="119">
        <v>1000</v>
      </c>
      <c r="R140" s="321">
        <v>238</v>
      </c>
      <c r="S140" s="119">
        <v>415</v>
      </c>
      <c r="T140" s="119">
        <f t="shared" si="26"/>
        <v>177</v>
      </c>
      <c r="U140" s="342">
        <f t="shared" si="27"/>
        <v>0.42650602409638555</v>
      </c>
      <c r="V140" s="343">
        <v>425</v>
      </c>
      <c r="W140" s="344">
        <f t="shared" si="28"/>
        <v>1.0240963855421688</v>
      </c>
      <c r="X140" s="324">
        <f t="shared" si="33"/>
        <v>0.44</v>
      </c>
      <c r="Y140" s="345">
        <f t="shared" si="29"/>
        <v>990</v>
      </c>
      <c r="Z140" s="345">
        <f t="shared" si="30"/>
        <v>940</v>
      </c>
      <c r="AA140" s="345">
        <f t="shared" si="31"/>
        <v>1060</v>
      </c>
      <c r="AB140" s="346">
        <f t="shared" si="32"/>
        <v>1300</v>
      </c>
    </row>
    <row r="141" spans="1:28" s="328" customFormat="1" ht="15" hidden="1" customHeight="1">
      <c r="A141" s="114" t="s">
        <v>892</v>
      </c>
      <c r="B141" s="114" t="s">
        <v>2125</v>
      </c>
      <c r="C141" s="115" t="s">
        <v>249</v>
      </c>
      <c r="D141" s="114">
        <v>100</v>
      </c>
      <c r="E141" s="114">
        <v>4962644</v>
      </c>
      <c r="F141" s="116" t="s">
        <v>2127</v>
      </c>
      <c r="G141" s="114">
        <v>4962644931354</v>
      </c>
      <c r="H141" s="118">
        <v>1200</v>
      </c>
      <c r="I141" s="119">
        <v>91</v>
      </c>
      <c r="J141" s="119">
        <v>18</v>
      </c>
      <c r="K141" s="119">
        <f t="shared" si="24"/>
        <v>5.0555555555555554</v>
      </c>
      <c r="L141" s="119">
        <f t="shared" si="25"/>
        <v>4284</v>
      </c>
      <c r="M141" s="119">
        <v>1200</v>
      </c>
      <c r="N141" s="119"/>
      <c r="O141" s="119">
        <v>980</v>
      </c>
      <c r="P141" s="119">
        <v>880</v>
      </c>
      <c r="Q141" s="119">
        <v>1000</v>
      </c>
      <c r="R141" s="321">
        <v>238</v>
      </c>
      <c r="S141" s="119">
        <v>415</v>
      </c>
      <c r="T141" s="119">
        <f t="shared" si="26"/>
        <v>177</v>
      </c>
      <c r="U141" s="342">
        <f t="shared" si="27"/>
        <v>0.42650602409638555</v>
      </c>
      <c r="V141" s="343">
        <v>425</v>
      </c>
      <c r="W141" s="344">
        <f t="shared" si="28"/>
        <v>1.0240963855421688</v>
      </c>
      <c r="X141" s="324">
        <f t="shared" si="33"/>
        <v>0.44</v>
      </c>
      <c r="Y141" s="345">
        <f t="shared" si="29"/>
        <v>990</v>
      </c>
      <c r="Z141" s="345">
        <f t="shared" si="30"/>
        <v>940</v>
      </c>
      <c r="AA141" s="345">
        <f t="shared" si="31"/>
        <v>1060</v>
      </c>
      <c r="AB141" s="346">
        <f t="shared" si="32"/>
        <v>1300</v>
      </c>
    </row>
    <row r="142" spans="1:28" s="328" customFormat="1" ht="15" hidden="1" customHeight="1">
      <c r="A142" s="329" t="s">
        <v>4231</v>
      </c>
      <c r="B142" s="114" t="s">
        <v>4655</v>
      </c>
      <c r="C142" s="115"/>
      <c r="D142" s="114">
        <v>50</v>
      </c>
      <c r="E142" s="114">
        <v>4962644</v>
      </c>
      <c r="F142" s="116" t="s">
        <v>4656</v>
      </c>
      <c r="G142" s="114">
        <v>4962644786565</v>
      </c>
      <c r="H142" s="118" t="s">
        <v>1440</v>
      </c>
      <c r="I142" s="119">
        <v>150</v>
      </c>
      <c r="J142" s="119">
        <v>147</v>
      </c>
      <c r="K142" s="119">
        <f t="shared" si="24"/>
        <v>1.0204081632653061</v>
      </c>
      <c r="L142" s="119">
        <f t="shared" si="25"/>
        <v>22785</v>
      </c>
      <c r="M142" s="119" t="s">
        <v>1440</v>
      </c>
      <c r="N142" s="119"/>
      <c r="O142" s="119">
        <v>898</v>
      </c>
      <c r="P142" s="119">
        <v>898</v>
      </c>
      <c r="Q142" s="119">
        <v>998</v>
      </c>
      <c r="R142" s="321">
        <v>155</v>
      </c>
      <c r="S142" s="119">
        <v>404</v>
      </c>
      <c r="T142" s="51">
        <f t="shared" si="26"/>
        <v>249</v>
      </c>
      <c r="U142" s="322">
        <f t="shared" si="27"/>
        <v>0.61633663366336633</v>
      </c>
      <c r="V142" s="323">
        <v>435</v>
      </c>
      <c r="W142" s="324">
        <f t="shared" si="28"/>
        <v>1.0767326732673268</v>
      </c>
      <c r="X142" s="324">
        <f t="shared" si="33"/>
        <v>0.64367816091954022</v>
      </c>
      <c r="Y142" s="325">
        <f t="shared" si="29"/>
        <v>1010</v>
      </c>
      <c r="Z142" s="325">
        <f t="shared" si="30"/>
        <v>970</v>
      </c>
      <c r="AA142" s="325">
        <f t="shared" si="31"/>
        <v>1090</v>
      </c>
      <c r="AB142" s="326" t="e">
        <f t="shared" si="32"/>
        <v>#VALUE!</v>
      </c>
    </row>
    <row r="143" spans="1:28" s="328" customFormat="1" ht="15" hidden="1" customHeight="1">
      <c r="A143" s="114" t="s">
        <v>724</v>
      </c>
      <c r="B143" s="114" t="s">
        <v>1410</v>
      </c>
      <c r="C143" s="115"/>
      <c r="D143" s="114">
        <v>80</v>
      </c>
      <c r="E143" s="114">
        <v>4962644</v>
      </c>
      <c r="F143" s="116" t="s">
        <v>1411</v>
      </c>
      <c r="G143" s="114">
        <v>4962644785308</v>
      </c>
      <c r="H143" s="118">
        <v>1300</v>
      </c>
      <c r="I143" s="119">
        <v>258</v>
      </c>
      <c r="J143" s="119">
        <v>2896</v>
      </c>
      <c r="K143" s="119">
        <f t="shared" si="24"/>
        <v>8.9088397790055243E-2</v>
      </c>
      <c r="L143" s="119">
        <f t="shared" si="25"/>
        <v>663184</v>
      </c>
      <c r="M143" s="119">
        <v>1300</v>
      </c>
      <c r="N143" s="119"/>
      <c r="O143" s="119">
        <v>980</v>
      </c>
      <c r="P143" s="119">
        <v>880</v>
      </c>
      <c r="Q143" s="119">
        <v>1100</v>
      </c>
      <c r="R143" s="321">
        <v>229</v>
      </c>
      <c r="S143" s="119">
        <v>410</v>
      </c>
      <c r="T143" s="51">
        <f t="shared" si="26"/>
        <v>181</v>
      </c>
      <c r="U143" s="322">
        <f t="shared" si="27"/>
        <v>0.44146341463414634</v>
      </c>
      <c r="V143" s="323">
        <v>440</v>
      </c>
      <c r="W143" s="324">
        <f t="shared" si="28"/>
        <v>1.0731707317073171</v>
      </c>
      <c r="X143" s="324">
        <f t="shared" si="33"/>
        <v>0.47954545454545455</v>
      </c>
      <c r="Y143" s="325">
        <f t="shared" si="29"/>
        <v>1020</v>
      </c>
      <c r="Z143" s="325">
        <f t="shared" si="30"/>
        <v>980</v>
      </c>
      <c r="AA143" s="325">
        <f t="shared" si="31"/>
        <v>1100</v>
      </c>
      <c r="AB143" s="326">
        <f t="shared" si="32"/>
        <v>1400</v>
      </c>
    </row>
    <row r="144" spans="1:28" s="328" customFormat="1" ht="15" hidden="1" customHeight="1">
      <c r="A144" s="114" t="s">
        <v>4657</v>
      </c>
      <c r="B144" s="114" t="s">
        <v>4658</v>
      </c>
      <c r="C144" s="115"/>
      <c r="D144" s="114">
        <v>80</v>
      </c>
      <c r="E144" s="114">
        <v>4962644</v>
      </c>
      <c r="F144" s="116" t="s">
        <v>4659</v>
      </c>
      <c r="G144" s="114">
        <v>4962644786107</v>
      </c>
      <c r="H144" s="118">
        <v>1000</v>
      </c>
      <c r="I144" s="119">
        <v>7758</v>
      </c>
      <c r="J144" s="119">
        <v>13776</v>
      </c>
      <c r="K144" s="119">
        <f t="shared" si="24"/>
        <v>0.56315331010452963</v>
      </c>
      <c r="L144" s="119">
        <f t="shared" si="25"/>
        <v>2507232</v>
      </c>
      <c r="M144" s="119">
        <v>1000</v>
      </c>
      <c r="N144" s="119"/>
      <c r="O144" s="119">
        <v>880</v>
      </c>
      <c r="P144" s="119">
        <v>798</v>
      </c>
      <c r="Q144" s="119">
        <v>980</v>
      </c>
      <c r="R144" s="321">
        <v>182</v>
      </c>
      <c r="S144" s="119">
        <v>375</v>
      </c>
      <c r="T144" s="51">
        <f t="shared" si="26"/>
        <v>193</v>
      </c>
      <c r="U144" s="322">
        <f t="shared" si="27"/>
        <v>0.51466666666666672</v>
      </c>
      <c r="V144" s="323">
        <v>440</v>
      </c>
      <c r="W144" s="324">
        <f t="shared" si="28"/>
        <v>1.1733333333333333</v>
      </c>
      <c r="X144" s="324">
        <f t="shared" si="33"/>
        <v>0.58636363636363631</v>
      </c>
      <c r="Y144" s="325">
        <f t="shared" si="29"/>
        <v>1020</v>
      </c>
      <c r="Z144" s="325">
        <f t="shared" si="30"/>
        <v>980</v>
      </c>
      <c r="AA144" s="325">
        <f t="shared" si="31"/>
        <v>1100</v>
      </c>
      <c r="AB144" s="326">
        <f t="shared" si="32"/>
        <v>1200</v>
      </c>
    </row>
    <row r="145" spans="1:28" s="328" customFormat="1" ht="15" hidden="1" customHeight="1">
      <c r="A145" s="329" t="s">
        <v>4660</v>
      </c>
      <c r="B145" s="114" t="s">
        <v>4661</v>
      </c>
      <c r="C145" s="115"/>
      <c r="D145" s="114">
        <v>48</v>
      </c>
      <c r="E145" s="114">
        <v>4962644</v>
      </c>
      <c r="F145" s="116" t="s">
        <v>4662</v>
      </c>
      <c r="G145" s="114">
        <v>4962644786312</v>
      </c>
      <c r="H145" s="118">
        <v>1000</v>
      </c>
      <c r="I145" s="119">
        <v>25</v>
      </c>
      <c r="J145" s="119">
        <v>7</v>
      </c>
      <c r="K145" s="119">
        <f t="shared" si="24"/>
        <v>3.5714285714285716</v>
      </c>
      <c r="L145" s="119">
        <f t="shared" si="25"/>
        <v>1302</v>
      </c>
      <c r="M145" s="119">
        <v>1000</v>
      </c>
      <c r="N145" s="119"/>
      <c r="O145" s="119">
        <v>780</v>
      </c>
      <c r="P145" s="119">
        <v>780</v>
      </c>
      <c r="Q145" s="119">
        <v>880</v>
      </c>
      <c r="R145" s="321">
        <v>186</v>
      </c>
      <c r="S145" s="119">
        <v>351</v>
      </c>
      <c r="T145" s="51">
        <f t="shared" si="26"/>
        <v>165</v>
      </c>
      <c r="U145" s="322">
        <f t="shared" si="27"/>
        <v>0.47008547008547008</v>
      </c>
      <c r="V145" s="323">
        <v>440</v>
      </c>
      <c r="W145" s="324">
        <f t="shared" si="28"/>
        <v>1.2535612535612535</v>
      </c>
      <c r="X145" s="324">
        <f t="shared" si="33"/>
        <v>0.57727272727272727</v>
      </c>
      <c r="Y145" s="325">
        <f t="shared" si="29"/>
        <v>1020</v>
      </c>
      <c r="Z145" s="325">
        <f t="shared" si="30"/>
        <v>980</v>
      </c>
      <c r="AA145" s="325">
        <f t="shared" si="31"/>
        <v>1100</v>
      </c>
      <c r="AB145" s="326">
        <f t="shared" si="32"/>
        <v>1300</v>
      </c>
    </row>
    <row r="146" spans="1:28" s="328" customFormat="1" ht="15" hidden="1" customHeight="1">
      <c r="A146" s="114" t="s">
        <v>4663</v>
      </c>
      <c r="B146" s="349" t="s">
        <v>4664</v>
      </c>
      <c r="C146" s="115" t="s">
        <v>247</v>
      </c>
      <c r="D146" s="114">
        <v>100</v>
      </c>
      <c r="E146" s="114">
        <v>4962644</v>
      </c>
      <c r="F146" s="116" t="s">
        <v>4665</v>
      </c>
      <c r="G146" s="114">
        <v>4962644943982</v>
      </c>
      <c r="H146" s="118">
        <v>1000</v>
      </c>
      <c r="I146" s="119">
        <v>149</v>
      </c>
      <c r="J146" s="119">
        <v>210</v>
      </c>
      <c r="K146" s="119">
        <f t="shared" si="24"/>
        <v>0.70952380952380956</v>
      </c>
      <c r="L146" s="119">
        <f t="shared" si="25"/>
        <v>53550</v>
      </c>
      <c r="M146" s="119">
        <v>1000</v>
      </c>
      <c r="N146" s="119"/>
      <c r="O146" s="119">
        <v>880</v>
      </c>
      <c r="P146" s="119">
        <v>880</v>
      </c>
      <c r="Q146" s="119">
        <v>980</v>
      </c>
      <c r="R146" s="321">
        <v>255</v>
      </c>
      <c r="S146" s="119">
        <v>410</v>
      </c>
      <c r="T146" s="119">
        <f t="shared" si="26"/>
        <v>155</v>
      </c>
      <c r="U146" s="342">
        <f t="shared" si="27"/>
        <v>0.37804878048780488</v>
      </c>
      <c r="V146" s="343">
        <v>440</v>
      </c>
      <c r="W146" s="344">
        <f t="shared" si="28"/>
        <v>1.0731707317073171</v>
      </c>
      <c r="X146" s="324">
        <f t="shared" si="33"/>
        <v>0.42045454545454547</v>
      </c>
      <c r="Y146" s="345">
        <f t="shared" si="29"/>
        <v>1020</v>
      </c>
      <c r="Z146" s="345">
        <f t="shared" si="30"/>
        <v>980</v>
      </c>
      <c r="AA146" s="345">
        <f t="shared" si="31"/>
        <v>1100</v>
      </c>
      <c r="AB146" s="346">
        <f t="shared" si="32"/>
        <v>1100</v>
      </c>
    </row>
    <row r="147" spans="1:28" s="316" customFormat="1" ht="15" hidden="1" customHeight="1">
      <c r="A147" s="114" t="s">
        <v>4666</v>
      </c>
      <c r="B147" s="349" t="s">
        <v>4664</v>
      </c>
      <c r="C147" s="115" t="s">
        <v>249</v>
      </c>
      <c r="D147" s="114">
        <v>100</v>
      </c>
      <c r="E147" s="114">
        <v>4962644</v>
      </c>
      <c r="F147" s="116" t="s">
        <v>4667</v>
      </c>
      <c r="G147" s="114">
        <v>4962644943951</v>
      </c>
      <c r="H147" s="118">
        <v>1000</v>
      </c>
      <c r="I147" s="119">
        <v>1</v>
      </c>
      <c r="J147" s="119" t="e">
        <v>#N/A</v>
      </c>
      <c r="K147" s="119" t="e">
        <f t="shared" si="24"/>
        <v>#N/A</v>
      </c>
      <c r="L147" s="119" t="e">
        <f t="shared" si="25"/>
        <v>#N/A</v>
      </c>
      <c r="M147" s="119">
        <v>1000</v>
      </c>
      <c r="N147" s="119"/>
      <c r="O147" s="119">
        <v>880</v>
      </c>
      <c r="P147" s="119">
        <v>880</v>
      </c>
      <c r="Q147" s="119">
        <v>980</v>
      </c>
      <c r="R147" s="321">
        <v>255</v>
      </c>
      <c r="S147" s="119">
        <v>410</v>
      </c>
      <c r="T147" s="119">
        <f t="shared" si="26"/>
        <v>155</v>
      </c>
      <c r="U147" s="342">
        <f t="shared" si="27"/>
        <v>0.37804878048780488</v>
      </c>
      <c r="V147" s="343">
        <v>440</v>
      </c>
      <c r="W147" s="344">
        <f t="shared" si="28"/>
        <v>1.0731707317073171</v>
      </c>
      <c r="X147" s="324">
        <f t="shared" si="33"/>
        <v>0.42045454545454547</v>
      </c>
      <c r="Y147" s="345">
        <f t="shared" si="29"/>
        <v>1020</v>
      </c>
      <c r="Z147" s="345">
        <f t="shared" si="30"/>
        <v>980</v>
      </c>
      <c r="AA147" s="345">
        <f t="shared" si="31"/>
        <v>1100</v>
      </c>
      <c r="AB147" s="346">
        <f t="shared" si="32"/>
        <v>1100</v>
      </c>
    </row>
    <row r="148" spans="1:28" s="338" customFormat="1" ht="15" hidden="1" customHeight="1">
      <c r="A148" s="329" t="s">
        <v>4226</v>
      </c>
      <c r="B148" s="114" t="s">
        <v>4668</v>
      </c>
      <c r="C148" s="115"/>
      <c r="D148" s="114">
        <v>50</v>
      </c>
      <c r="E148" s="114">
        <v>4962644</v>
      </c>
      <c r="F148" s="116" t="s">
        <v>4669</v>
      </c>
      <c r="G148" s="114">
        <v>4962644786619</v>
      </c>
      <c r="H148" s="118" t="s">
        <v>1440</v>
      </c>
      <c r="I148" s="119">
        <v>6</v>
      </c>
      <c r="J148" s="119">
        <v>220</v>
      </c>
      <c r="K148" s="119">
        <f t="shared" si="24"/>
        <v>2.7272727272727271E-2</v>
      </c>
      <c r="L148" s="119">
        <f t="shared" si="25"/>
        <v>32340</v>
      </c>
      <c r="M148" s="119" t="s">
        <v>1440</v>
      </c>
      <c r="N148" s="119"/>
      <c r="O148" s="119">
        <v>1080</v>
      </c>
      <c r="P148" s="119">
        <v>1080</v>
      </c>
      <c r="Q148" s="119">
        <v>1280</v>
      </c>
      <c r="R148" s="321">
        <v>147</v>
      </c>
      <c r="S148" s="119">
        <v>486</v>
      </c>
      <c r="T148" s="51">
        <f t="shared" si="26"/>
        <v>339</v>
      </c>
      <c r="U148" s="322">
        <f t="shared" si="27"/>
        <v>0.69753086419753085</v>
      </c>
      <c r="V148" s="323">
        <v>486</v>
      </c>
      <c r="W148" s="324">
        <f t="shared" si="28"/>
        <v>1</v>
      </c>
      <c r="X148" s="324">
        <f t="shared" si="33"/>
        <v>0.69753086419753085</v>
      </c>
      <c r="Y148" s="325">
        <f t="shared" si="29"/>
        <v>1130</v>
      </c>
      <c r="Z148" s="325">
        <f t="shared" si="30"/>
        <v>1080</v>
      </c>
      <c r="AA148" s="325">
        <f t="shared" si="31"/>
        <v>1220</v>
      </c>
      <c r="AB148" s="326" t="e">
        <f t="shared" si="32"/>
        <v>#VALUE!</v>
      </c>
    </row>
    <row r="149" spans="1:28" s="328" customFormat="1" ht="15" hidden="1" customHeight="1">
      <c r="A149" s="329" t="s">
        <v>4670</v>
      </c>
      <c r="B149" s="114" t="s">
        <v>4671</v>
      </c>
      <c r="C149" s="115"/>
      <c r="D149" s="114">
        <v>40</v>
      </c>
      <c r="E149" s="114">
        <v>4962644</v>
      </c>
      <c r="F149" s="116" t="s">
        <v>4672</v>
      </c>
      <c r="G149" s="114">
        <v>4962644786015</v>
      </c>
      <c r="H149" s="118">
        <v>1000</v>
      </c>
      <c r="I149" s="119">
        <v>209</v>
      </c>
      <c r="J149" s="119">
        <v>252</v>
      </c>
      <c r="K149" s="119">
        <f t="shared" si="24"/>
        <v>0.82936507936507942</v>
      </c>
      <c r="L149" s="119">
        <f t="shared" si="25"/>
        <v>61488</v>
      </c>
      <c r="M149" s="119">
        <v>1000</v>
      </c>
      <c r="N149" s="119"/>
      <c r="O149" s="119">
        <v>880</v>
      </c>
      <c r="P149" s="119">
        <v>880</v>
      </c>
      <c r="Q149" s="119">
        <v>980</v>
      </c>
      <c r="R149" s="321">
        <v>244</v>
      </c>
      <c r="S149" s="119">
        <v>413</v>
      </c>
      <c r="T149" s="51">
        <f t="shared" si="26"/>
        <v>169</v>
      </c>
      <c r="U149" s="322">
        <f t="shared" si="27"/>
        <v>0.40920096852300242</v>
      </c>
      <c r="V149" s="323">
        <v>500</v>
      </c>
      <c r="W149" s="324">
        <f t="shared" si="28"/>
        <v>1.2106537530266344</v>
      </c>
      <c r="X149" s="324">
        <f t="shared" si="33"/>
        <v>0.51200000000000001</v>
      </c>
      <c r="Y149" s="325">
        <f t="shared" si="29"/>
        <v>1160</v>
      </c>
      <c r="Z149" s="325">
        <f t="shared" si="30"/>
        <v>1110</v>
      </c>
      <c r="AA149" s="325">
        <f t="shared" si="31"/>
        <v>1250</v>
      </c>
      <c r="AB149" s="326">
        <f t="shared" si="32"/>
        <v>1300</v>
      </c>
    </row>
    <row r="150" spans="1:28" s="328" customFormat="1" ht="15" hidden="1" customHeight="1">
      <c r="A150" s="114" t="s">
        <v>548</v>
      </c>
      <c r="B150" s="114" t="s">
        <v>2338</v>
      </c>
      <c r="C150" s="115" t="s">
        <v>1520</v>
      </c>
      <c r="D150" s="114">
        <v>50</v>
      </c>
      <c r="E150" s="114">
        <v>4962644</v>
      </c>
      <c r="F150" s="116" t="s">
        <v>2339</v>
      </c>
      <c r="G150" s="114">
        <v>4962644941711</v>
      </c>
      <c r="H150" s="118">
        <v>1300</v>
      </c>
      <c r="I150" s="119">
        <v>151</v>
      </c>
      <c r="J150" s="119">
        <v>470</v>
      </c>
      <c r="K150" s="119">
        <f t="shared" si="24"/>
        <v>0.32127659574468087</v>
      </c>
      <c r="L150" s="119">
        <f t="shared" si="25"/>
        <v>142410</v>
      </c>
      <c r="M150" s="119">
        <v>1300</v>
      </c>
      <c r="N150" s="119"/>
      <c r="O150" s="119">
        <v>980</v>
      </c>
      <c r="P150" s="119">
        <v>880</v>
      </c>
      <c r="Q150" s="119">
        <v>1100</v>
      </c>
      <c r="R150" s="321">
        <v>303</v>
      </c>
      <c r="S150" s="119">
        <v>415</v>
      </c>
      <c r="T150" s="51">
        <f t="shared" si="26"/>
        <v>112</v>
      </c>
      <c r="U150" s="322">
        <f t="shared" si="27"/>
        <v>0.26987951807228916</v>
      </c>
      <c r="V150" s="323">
        <v>500</v>
      </c>
      <c r="W150" s="324">
        <f t="shared" si="28"/>
        <v>1.2048192771084338</v>
      </c>
      <c r="X150" s="324">
        <f t="shared" si="33"/>
        <v>0.39400000000000002</v>
      </c>
      <c r="Y150" s="325">
        <f t="shared" si="29"/>
        <v>1160</v>
      </c>
      <c r="Z150" s="325">
        <f t="shared" si="30"/>
        <v>1110</v>
      </c>
      <c r="AA150" s="325">
        <f t="shared" si="31"/>
        <v>1250</v>
      </c>
      <c r="AB150" s="326">
        <f t="shared" si="32"/>
        <v>1600</v>
      </c>
    </row>
    <row r="151" spans="1:28" s="328" customFormat="1" ht="15" hidden="1" customHeight="1">
      <c r="A151" s="114" t="s">
        <v>549</v>
      </c>
      <c r="B151" s="114" t="s">
        <v>2338</v>
      </c>
      <c r="C151" s="115" t="s">
        <v>1580</v>
      </c>
      <c r="D151" s="114">
        <v>50</v>
      </c>
      <c r="E151" s="114">
        <v>4962644</v>
      </c>
      <c r="F151" s="116" t="s">
        <v>2340</v>
      </c>
      <c r="G151" s="114">
        <v>4962644941780</v>
      </c>
      <c r="H151" s="118">
        <v>1300</v>
      </c>
      <c r="I151" s="119">
        <v>363</v>
      </c>
      <c r="J151" s="119">
        <v>637</v>
      </c>
      <c r="K151" s="119">
        <f t="shared" si="24"/>
        <v>0.56985871271585553</v>
      </c>
      <c r="L151" s="119">
        <f t="shared" si="25"/>
        <v>193011</v>
      </c>
      <c r="M151" s="119">
        <v>1300</v>
      </c>
      <c r="N151" s="119"/>
      <c r="O151" s="119">
        <v>1020</v>
      </c>
      <c r="P151" s="119">
        <v>930</v>
      </c>
      <c r="Q151" s="119">
        <v>1100</v>
      </c>
      <c r="R151" s="321">
        <v>303</v>
      </c>
      <c r="S151" s="119">
        <v>415</v>
      </c>
      <c r="T151" s="51">
        <f t="shared" si="26"/>
        <v>112</v>
      </c>
      <c r="U151" s="322">
        <f t="shared" si="27"/>
        <v>0.26987951807228916</v>
      </c>
      <c r="V151" s="323">
        <v>500</v>
      </c>
      <c r="W151" s="324">
        <f t="shared" si="28"/>
        <v>1.2048192771084338</v>
      </c>
      <c r="X151" s="324">
        <f t="shared" si="33"/>
        <v>0.39400000000000002</v>
      </c>
      <c r="Y151" s="325">
        <f t="shared" si="29"/>
        <v>1160</v>
      </c>
      <c r="Z151" s="325">
        <f t="shared" si="30"/>
        <v>1110</v>
      </c>
      <c r="AA151" s="325">
        <f t="shared" si="31"/>
        <v>1250</v>
      </c>
      <c r="AB151" s="326">
        <f t="shared" si="32"/>
        <v>1600</v>
      </c>
    </row>
    <row r="152" spans="1:28" s="328" customFormat="1" ht="15" hidden="1" customHeight="1">
      <c r="A152" s="114" t="s">
        <v>4673</v>
      </c>
      <c r="B152" s="349" t="s">
        <v>4664</v>
      </c>
      <c r="C152" s="115" t="s">
        <v>247</v>
      </c>
      <c r="D152" s="114">
        <v>100</v>
      </c>
      <c r="E152" s="114">
        <v>4962644</v>
      </c>
      <c r="F152" s="116" t="s">
        <v>4674</v>
      </c>
      <c r="G152" s="114">
        <v>4962644943913</v>
      </c>
      <c r="H152" s="118">
        <v>1300</v>
      </c>
      <c r="I152" s="119">
        <v>38</v>
      </c>
      <c r="J152" s="119">
        <v>1</v>
      </c>
      <c r="K152" s="119">
        <f t="shared" si="24"/>
        <v>38</v>
      </c>
      <c r="L152" s="119">
        <f t="shared" si="25"/>
        <v>265</v>
      </c>
      <c r="M152" s="119">
        <v>1300</v>
      </c>
      <c r="N152" s="119"/>
      <c r="O152" s="119">
        <v>980</v>
      </c>
      <c r="P152" s="119">
        <v>980</v>
      </c>
      <c r="Q152" s="119">
        <v>1200</v>
      </c>
      <c r="R152" s="321">
        <v>265</v>
      </c>
      <c r="S152" s="119">
        <v>460</v>
      </c>
      <c r="T152" s="119">
        <f t="shared" si="26"/>
        <v>195</v>
      </c>
      <c r="U152" s="342">
        <f t="shared" si="27"/>
        <v>0.42391304347826086</v>
      </c>
      <c r="V152" s="343">
        <v>500</v>
      </c>
      <c r="W152" s="344">
        <f t="shared" si="28"/>
        <v>1.0869565217391304</v>
      </c>
      <c r="X152" s="324">
        <f t="shared" si="33"/>
        <v>0.47</v>
      </c>
      <c r="Y152" s="345">
        <f t="shared" si="29"/>
        <v>1160</v>
      </c>
      <c r="Z152" s="345">
        <f t="shared" si="30"/>
        <v>1110</v>
      </c>
      <c r="AA152" s="345">
        <f t="shared" si="31"/>
        <v>1250</v>
      </c>
      <c r="AB152" s="346">
        <f t="shared" si="32"/>
        <v>1500</v>
      </c>
    </row>
    <row r="153" spans="1:28" s="328" customFormat="1" ht="15" hidden="1" customHeight="1">
      <c r="A153" s="114" t="s">
        <v>4675</v>
      </c>
      <c r="B153" s="349" t="s">
        <v>4664</v>
      </c>
      <c r="C153" s="115" t="s">
        <v>249</v>
      </c>
      <c r="D153" s="114">
        <v>100</v>
      </c>
      <c r="E153" s="114">
        <v>4962644</v>
      </c>
      <c r="F153" s="116" t="s">
        <v>4676</v>
      </c>
      <c r="G153" s="114">
        <v>4962644943890</v>
      </c>
      <c r="H153" s="118">
        <v>1300</v>
      </c>
      <c r="I153" s="119">
        <v>69</v>
      </c>
      <c r="J153" s="119">
        <v>522</v>
      </c>
      <c r="K153" s="119">
        <f t="shared" si="24"/>
        <v>0.13218390804597702</v>
      </c>
      <c r="L153" s="119">
        <f t="shared" si="25"/>
        <v>138330</v>
      </c>
      <c r="M153" s="119">
        <v>1300</v>
      </c>
      <c r="N153" s="119"/>
      <c r="O153" s="119">
        <v>980</v>
      </c>
      <c r="P153" s="119">
        <v>980</v>
      </c>
      <c r="Q153" s="119">
        <v>1200</v>
      </c>
      <c r="R153" s="321">
        <v>265</v>
      </c>
      <c r="S153" s="119">
        <v>460</v>
      </c>
      <c r="T153" s="119">
        <f t="shared" si="26"/>
        <v>195</v>
      </c>
      <c r="U153" s="342">
        <f t="shared" si="27"/>
        <v>0.42391304347826086</v>
      </c>
      <c r="V153" s="343">
        <v>500</v>
      </c>
      <c r="W153" s="344">
        <f t="shared" si="28"/>
        <v>1.0869565217391304</v>
      </c>
      <c r="X153" s="324">
        <f t="shared" si="33"/>
        <v>0.47</v>
      </c>
      <c r="Y153" s="345">
        <f t="shared" si="29"/>
        <v>1160</v>
      </c>
      <c r="Z153" s="345">
        <f t="shared" si="30"/>
        <v>1110</v>
      </c>
      <c r="AA153" s="345">
        <f t="shared" si="31"/>
        <v>1250</v>
      </c>
      <c r="AB153" s="346">
        <f t="shared" si="32"/>
        <v>1500</v>
      </c>
    </row>
    <row r="154" spans="1:28" s="352" customFormat="1" ht="15" hidden="1" customHeight="1">
      <c r="A154" s="329" t="s">
        <v>4677</v>
      </c>
      <c r="B154" s="114" t="s">
        <v>4678</v>
      </c>
      <c r="C154" s="115"/>
      <c r="D154" s="114">
        <v>20</v>
      </c>
      <c r="E154" s="114">
        <v>4962644</v>
      </c>
      <c r="F154" s="116" t="s">
        <v>4679</v>
      </c>
      <c r="G154" s="114">
        <v>4962644785988</v>
      </c>
      <c r="H154" s="118">
        <v>1500</v>
      </c>
      <c r="I154" s="119">
        <v>106</v>
      </c>
      <c r="J154" s="119">
        <v>10</v>
      </c>
      <c r="K154" s="119">
        <f t="shared" si="24"/>
        <v>10.6</v>
      </c>
      <c r="L154" s="119">
        <f t="shared" si="25"/>
        <v>2810</v>
      </c>
      <c r="M154" s="119">
        <v>1500</v>
      </c>
      <c r="N154" s="119"/>
      <c r="O154" s="119">
        <v>1080</v>
      </c>
      <c r="P154" s="119">
        <v>980</v>
      </c>
      <c r="Q154" s="119">
        <v>1180</v>
      </c>
      <c r="R154" s="321">
        <v>281</v>
      </c>
      <c r="S154" s="119">
        <v>460</v>
      </c>
      <c r="T154" s="51">
        <f t="shared" si="26"/>
        <v>179</v>
      </c>
      <c r="U154" s="322">
        <f t="shared" si="27"/>
        <v>0.38913043478260867</v>
      </c>
      <c r="V154" s="323">
        <v>510</v>
      </c>
      <c r="W154" s="324">
        <f t="shared" si="28"/>
        <v>1.1086956521739131</v>
      </c>
      <c r="X154" s="324">
        <f t="shared" si="33"/>
        <v>0.44901960784313727</v>
      </c>
      <c r="Y154" s="325">
        <f t="shared" si="29"/>
        <v>1190</v>
      </c>
      <c r="Z154" s="325">
        <f t="shared" si="30"/>
        <v>1130</v>
      </c>
      <c r="AA154" s="325">
        <f t="shared" si="31"/>
        <v>1280</v>
      </c>
      <c r="AB154" s="326">
        <f t="shared" si="32"/>
        <v>1700</v>
      </c>
    </row>
    <row r="155" spans="1:28" s="352" customFormat="1" ht="15" hidden="1" customHeight="1">
      <c r="A155" s="114" t="s">
        <v>371</v>
      </c>
      <c r="B155" s="114" t="s">
        <v>1391</v>
      </c>
      <c r="C155" s="115"/>
      <c r="D155" s="114">
        <v>30</v>
      </c>
      <c r="E155" s="114">
        <v>4962644</v>
      </c>
      <c r="F155" s="116" t="s">
        <v>1392</v>
      </c>
      <c r="G155" s="114">
        <v>4962644784592</v>
      </c>
      <c r="H155" s="118">
        <v>2000</v>
      </c>
      <c r="I155" s="119">
        <v>2554</v>
      </c>
      <c r="J155" s="119">
        <v>6494</v>
      </c>
      <c r="K155" s="119">
        <f t="shared" si="24"/>
        <v>0.39328611025562055</v>
      </c>
      <c r="L155" s="119">
        <f t="shared" si="25"/>
        <v>1772862</v>
      </c>
      <c r="M155" s="119">
        <v>2000</v>
      </c>
      <c r="N155" s="119"/>
      <c r="O155" s="119">
        <v>1080</v>
      </c>
      <c r="P155" s="119">
        <v>980</v>
      </c>
      <c r="Q155" s="119">
        <v>1200</v>
      </c>
      <c r="R155" s="321">
        <v>273</v>
      </c>
      <c r="S155" s="119">
        <v>460</v>
      </c>
      <c r="T155" s="51">
        <f t="shared" si="26"/>
        <v>187</v>
      </c>
      <c r="U155" s="322">
        <f t="shared" si="27"/>
        <v>0.40652173913043477</v>
      </c>
      <c r="V155" s="323">
        <v>520</v>
      </c>
      <c r="W155" s="324">
        <f t="shared" si="28"/>
        <v>1.1304347826086956</v>
      </c>
      <c r="X155" s="324">
        <f t="shared" si="33"/>
        <v>0.47499999999999998</v>
      </c>
      <c r="Y155" s="325">
        <f t="shared" si="29"/>
        <v>1210</v>
      </c>
      <c r="Z155" s="325">
        <f t="shared" si="30"/>
        <v>1160</v>
      </c>
      <c r="AA155" s="325">
        <f t="shared" si="31"/>
        <v>1300</v>
      </c>
      <c r="AB155" s="326">
        <f t="shared" si="32"/>
        <v>2300</v>
      </c>
    </row>
    <row r="156" spans="1:28" s="352" customFormat="1" ht="15" hidden="1" customHeight="1">
      <c r="A156" s="114" t="s">
        <v>426</v>
      </c>
      <c r="B156" s="114" t="s">
        <v>1664</v>
      </c>
      <c r="C156" s="115"/>
      <c r="D156" s="114">
        <v>80</v>
      </c>
      <c r="E156" s="114">
        <v>4962644</v>
      </c>
      <c r="F156" s="116" t="s">
        <v>1665</v>
      </c>
      <c r="G156" s="114">
        <v>4962644664085</v>
      </c>
      <c r="H156" s="118">
        <v>2400</v>
      </c>
      <c r="I156" s="119">
        <v>4825</v>
      </c>
      <c r="J156" s="119">
        <v>346</v>
      </c>
      <c r="K156" s="119">
        <f t="shared" si="24"/>
        <v>13.945086705202312</v>
      </c>
      <c r="L156" s="119">
        <f t="shared" si="25"/>
        <v>105530</v>
      </c>
      <c r="M156" s="119">
        <v>2400</v>
      </c>
      <c r="N156" s="119"/>
      <c r="O156" s="119">
        <v>1080</v>
      </c>
      <c r="P156" s="119">
        <v>980</v>
      </c>
      <c r="Q156" s="119">
        <v>1200</v>
      </c>
      <c r="R156" s="321">
        <v>305</v>
      </c>
      <c r="S156" s="119">
        <v>460</v>
      </c>
      <c r="T156" s="51">
        <f t="shared" si="26"/>
        <v>155</v>
      </c>
      <c r="U156" s="322">
        <f t="shared" si="27"/>
        <v>0.33695652173913043</v>
      </c>
      <c r="V156" s="323">
        <v>520</v>
      </c>
      <c r="W156" s="324">
        <f t="shared" si="28"/>
        <v>1.1304347826086956</v>
      </c>
      <c r="X156" s="324">
        <f t="shared" si="33"/>
        <v>0.41346153846153844</v>
      </c>
      <c r="Y156" s="325">
        <f t="shared" si="29"/>
        <v>1210</v>
      </c>
      <c r="Z156" s="325">
        <f t="shared" si="30"/>
        <v>1160</v>
      </c>
      <c r="AA156" s="325">
        <f t="shared" si="31"/>
        <v>1300</v>
      </c>
      <c r="AB156" s="326">
        <f t="shared" si="32"/>
        <v>2800</v>
      </c>
    </row>
    <row r="157" spans="1:28" s="352" customFormat="1" ht="15" hidden="1" customHeight="1">
      <c r="A157" s="114" t="s">
        <v>4680</v>
      </c>
      <c r="B157" s="114" t="s">
        <v>4681</v>
      </c>
      <c r="C157" s="114"/>
      <c r="D157" s="114">
        <v>50</v>
      </c>
      <c r="E157" s="114">
        <v>4962644</v>
      </c>
      <c r="F157" s="116" t="s">
        <v>4682</v>
      </c>
      <c r="G157" s="114">
        <v>4962644943937</v>
      </c>
      <c r="H157" s="118" t="s">
        <v>1440</v>
      </c>
      <c r="I157" s="119">
        <v>2528</v>
      </c>
      <c r="J157" s="119">
        <v>3224</v>
      </c>
      <c r="K157" s="119">
        <f t="shared" si="24"/>
        <v>0.78411910669975182</v>
      </c>
      <c r="L157" s="119">
        <f t="shared" si="25"/>
        <v>747968</v>
      </c>
      <c r="M157" s="119" t="s">
        <v>1440</v>
      </c>
      <c r="N157" s="119"/>
      <c r="O157" s="119">
        <v>1280</v>
      </c>
      <c r="P157" s="119" t="s">
        <v>1440</v>
      </c>
      <c r="Q157" s="119">
        <v>1480</v>
      </c>
      <c r="R157" s="321">
        <v>232</v>
      </c>
      <c r="S157" s="119">
        <v>490</v>
      </c>
      <c r="T157" s="51">
        <f t="shared" si="26"/>
        <v>258</v>
      </c>
      <c r="U157" s="322">
        <f t="shared" si="27"/>
        <v>0.52653061224489794</v>
      </c>
      <c r="V157" s="323">
        <v>520</v>
      </c>
      <c r="W157" s="324">
        <f t="shared" si="28"/>
        <v>1.0612244897959184</v>
      </c>
      <c r="X157" s="324">
        <f t="shared" si="33"/>
        <v>0.55384615384615388</v>
      </c>
      <c r="Y157" s="325">
        <f t="shared" si="29"/>
        <v>1210</v>
      </c>
      <c r="Z157" s="325">
        <f t="shared" si="30"/>
        <v>1160</v>
      </c>
      <c r="AA157" s="325">
        <f t="shared" si="31"/>
        <v>1300</v>
      </c>
      <c r="AB157" s="326" t="e">
        <f t="shared" si="32"/>
        <v>#VALUE!</v>
      </c>
    </row>
    <row r="158" spans="1:28" s="352" customFormat="1" ht="15" hidden="1" customHeight="1">
      <c r="A158" s="114" t="s">
        <v>893</v>
      </c>
      <c r="B158" s="114" t="s">
        <v>2128</v>
      </c>
      <c r="C158" s="115" t="s">
        <v>247</v>
      </c>
      <c r="D158" s="114">
        <v>100</v>
      </c>
      <c r="E158" s="114">
        <v>4962644</v>
      </c>
      <c r="F158" s="116" t="s">
        <v>2129</v>
      </c>
      <c r="G158" s="114">
        <v>4962644933266</v>
      </c>
      <c r="H158" s="118">
        <v>1300</v>
      </c>
      <c r="I158" s="119">
        <v>103</v>
      </c>
      <c r="J158" s="119" t="e">
        <v>#N/A</v>
      </c>
      <c r="K158" s="119" t="e">
        <f t="shared" si="24"/>
        <v>#N/A</v>
      </c>
      <c r="L158" s="119" t="e">
        <f t="shared" si="25"/>
        <v>#N/A</v>
      </c>
      <c r="M158" s="119">
        <v>1300</v>
      </c>
      <c r="N158" s="119"/>
      <c r="O158" s="119">
        <v>1080</v>
      </c>
      <c r="P158" s="119">
        <v>980</v>
      </c>
      <c r="Q158" s="119">
        <v>1200</v>
      </c>
      <c r="R158" s="321">
        <v>251</v>
      </c>
      <c r="S158" s="119">
        <v>460</v>
      </c>
      <c r="T158" s="119">
        <f t="shared" si="26"/>
        <v>209</v>
      </c>
      <c r="U158" s="342">
        <f t="shared" si="27"/>
        <v>0.45434782608695651</v>
      </c>
      <c r="V158" s="343">
        <v>525</v>
      </c>
      <c r="W158" s="344">
        <f t="shared" si="28"/>
        <v>1.1413043478260869</v>
      </c>
      <c r="X158" s="324">
        <f t="shared" si="33"/>
        <v>0.52190476190476187</v>
      </c>
      <c r="Y158" s="345">
        <f t="shared" si="29"/>
        <v>1220</v>
      </c>
      <c r="Z158" s="345">
        <f t="shared" si="30"/>
        <v>1170</v>
      </c>
      <c r="AA158" s="345">
        <f t="shared" si="31"/>
        <v>1310</v>
      </c>
      <c r="AB158" s="346">
        <f t="shared" si="32"/>
        <v>1500</v>
      </c>
    </row>
    <row r="159" spans="1:28" s="352" customFormat="1" ht="15" hidden="1" customHeight="1">
      <c r="A159" s="114" t="s">
        <v>894</v>
      </c>
      <c r="B159" s="114" t="s">
        <v>2128</v>
      </c>
      <c r="C159" s="115" t="s">
        <v>249</v>
      </c>
      <c r="D159" s="114">
        <v>100</v>
      </c>
      <c r="E159" s="114">
        <v>4962644</v>
      </c>
      <c r="F159" s="116" t="s">
        <v>2130</v>
      </c>
      <c r="G159" s="114">
        <v>4962644933273</v>
      </c>
      <c r="H159" s="118">
        <v>1300</v>
      </c>
      <c r="I159" s="119">
        <v>270</v>
      </c>
      <c r="J159" s="119" t="e">
        <v>#N/A</v>
      </c>
      <c r="K159" s="119" t="e">
        <f t="shared" si="24"/>
        <v>#N/A</v>
      </c>
      <c r="L159" s="119" t="e">
        <f t="shared" si="25"/>
        <v>#N/A</v>
      </c>
      <c r="M159" s="119">
        <v>1300</v>
      </c>
      <c r="N159" s="119"/>
      <c r="O159" s="119">
        <v>1080</v>
      </c>
      <c r="P159" s="119">
        <v>980</v>
      </c>
      <c r="Q159" s="119">
        <v>1200</v>
      </c>
      <c r="R159" s="321">
        <v>251</v>
      </c>
      <c r="S159" s="119">
        <v>460</v>
      </c>
      <c r="T159" s="119">
        <f t="shared" si="26"/>
        <v>209</v>
      </c>
      <c r="U159" s="342">
        <f t="shared" si="27"/>
        <v>0.45434782608695651</v>
      </c>
      <c r="V159" s="343">
        <v>525</v>
      </c>
      <c r="W159" s="344">
        <f t="shared" si="28"/>
        <v>1.1413043478260869</v>
      </c>
      <c r="X159" s="324">
        <f t="shared" si="33"/>
        <v>0.52190476190476187</v>
      </c>
      <c r="Y159" s="345">
        <f t="shared" si="29"/>
        <v>1220</v>
      </c>
      <c r="Z159" s="345">
        <f t="shared" si="30"/>
        <v>1170</v>
      </c>
      <c r="AA159" s="345">
        <f t="shared" si="31"/>
        <v>1310</v>
      </c>
      <c r="AB159" s="346">
        <f t="shared" si="32"/>
        <v>1500</v>
      </c>
    </row>
    <row r="160" spans="1:28" s="316" customFormat="1" ht="15" hidden="1" customHeight="1">
      <c r="A160" s="114" t="s">
        <v>4683</v>
      </c>
      <c r="B160" s="114" t="s">
        <v>4684</v>
      </c>
      <c r="C160" s="115"/>
      <c r="D160" s="114">
        <v>100</v>
      </c>
      <c r="E160" s="114">
        <v>4962644</v>
      </c>
      <c r="F160" s="116" t="s">
        <v>4685</v>
      </c>
      <c r="G160" s="114">
        <v>4962644944392</v>
      </c>
      <c r="H160" s="118">
        <v>1200</v>
      </c>
      <c r="I160" s="119">
        <v>5652</v>
      </c>
      <c r="J160" s="119">
        <v>130</v>
      </c>
      <c r="K160" s="119">
        <f t="shared" si="24"/>
        <v>43.476923076923079</v>
      </c>
      <c r="L160" s="119">
        <f t="shared" si="25"/>
        <v>35490</v>
      </c>
      <c r="M160" s="119">
        <v>1200</v>
      </c>
      <c r="N160" s="119"/>
      <c r="O160" s="119">
        <v>980</v>
      </c>
      <c r="P160" s="119">
        <v>980</v>
      </c>
      <c r="Q160" s="119">
        <v>1200</v>
      </c>
      <c r="R160" s="321">
        <v>273</v>
      </c>
      <c r="S160" s="119">
        <v>460</v>
      </c>
      <c r="T160" s="51">
        <f t="shared" si="26"/>
        <v>187</v>
      </c>
      <c r="U160" s="322">
        <f t="shared" si="27"/>
        <v>0.40652173913043477</v>
      </c>
      <c r="V160" s="323">
        <v>530</v>
      </c>
      <c r="W160" s="324">
        <f t="shared" si="28"/>
        <v>1.1521739130434783</v>
      </c>
      <c r="X160" s="324">
        <f t="shared" si="33"/>
        <v>0.48490566037735849</v>
      </c>
      <c r="Y160" s="325">
        <f t="shared" si="29"/>
        <v>1230</v>
      </c>
      <c r="Z160" s="325">
        <f t="shared" si="30"/>
        <v>1180</v>
      </c>
      <c r="AA160" s="325">
        <f t="shared" si="31"/>
        <v>1330</v>
      </c>
      <c r="AB160" s="326">
        <f t="shared" si="32"/>
        <v>1400</v>
      </c>
    </row>
    <row r="161" spans="1:33" s="316" customFormat="1" ht="15" hidden="1" customHeight="1">
      <c r="A161" s="114" t="s">
        <v>4686</v>
      </c>
      <c r="B161" s="114" t="s">
        <v>1977</v>
      </c>
      <c r="C161" s="115" t="s">
        <v>1523</v>
      </c>
      <c r="D161" s="114">
        <v>30</v>
      </c>
      <c r="E161" s="114">
        <v>4962644</v>
      </c>
      <c r="F161" s="116" t="s">
        <v>4687</v>
      </c>
      <c r="G161" s="114">
        <v>4962644943746</v>
      </c>
      <c r="H161" s="118">
        <v>1500</v>
      </c>
      <c r="I161" s="119">
        <v>5609</v>
      </c>
      <c r="J161" s="119">
        <v>954</v>
      </c>
      <c r="K161" s="119">
        <f t="shared" si="24"/>
        <v>5.8794549266247378</v>
      </c>
      <c r="L161" s="119">
        <f t="shared" si="25"/>
        <v>298602</v>
      </c>
      <c r="M161" s="119"/>
      <c r="N161" s="119"/>
      <c r="O161" s="119">
        <v>980</v>
      </c>
      <c r="P161" s="119">
        <v>880</v>
      </c>
      <c r="Q161" s="119">
        <v>1200</v>
      </c>
      <c r="R161" s="321">
        <v>313</v>
      </c>
      <c r="S161" s="119">
        <v>415</v>
      </c>
      <c r="T161" s="119">
        <f t="shared" si="26"/>
        <v>102</v>
      </c>
      <c r="U161" s="342">
        <f t="shared" si="27"/>
        <v>0.24578313253012049</v>
      </c>
      <c r="V161" s="343">
        <v>530</v>
      </c>
      <c r="W161" s="344">
        <f t="shared" si="28"/>
        <v>1.2771084337349397</v>
      </c>
      <c r="X161" s="324">
        <f t="shared" si="33"/>
        <v>0.40943396226415096</v>
      </c>
      <c r="Y161" s="345">
        <f t="shared" si="29"/>
        <v>1230</v>
      </c>
      <c r="Z161" s="345">
        <f t="shared" si="30"/>
        <v>1180</v>
      </c>
      <c r="AA161" s="345">
        <f t="shared" si="31"/>
        <v>1330</v>
      </c>
      <c r="AB161" s="346">
        <f t="shared" si="32"/>
        <v>0</v>
      </c>
    </row>
    <row r="162" spans="1:33" s="316" customFormat="1" ht="15" hidden="1" customHeight="1">
      <c r="A162" s="114" t="s">
        <v>4688</v>
      </c>
      <c r="B162" s="114" t="s">
        <v>1977</v>
      </c>
      <c r="C162" s="115" t="s">
        <v>1789</v>
      </c>
      <c r="D162" s="114">
        <v>30</v>
      </c>
      <c r="E162" s="114">
        <v>4962644</v>
      </c>
      <c r="F162" s="116" t="s">
        <v>4689</v>
      </c>
      <c r="G162" s="114">
        <v>4962644943753</v>
      </c>
      <c r="H162" s="118">
        <v>1500</v>
      </c>
      <c r="I162" s="119">
        <v>1337</v>
      </c>
      <c r="J162" s="119">
        <v>1525</v>
      </c>
      <c r="K162" s="119">
        <f t="shared" si="24"/>
        <v>0.87672131147540988</v>
      </c>
      <c r="L162" s="119">
        <f t="shared" si="25"/>
        <v>477325</v>
      </c>
      <c r="M162" s="119"/>
      <c r="N162" s="119"/>
      <c r="O162" s="119">
        <v>980</v>
      </c>
      <c r="P162" s="119">
        <v>880</v>
      </c>
      <c r="Q162" s="119">
        <v>1200</v>
      </c>
      <c r="R162" s="321">
        <v>313</v>
      </c>
      <c r="S162" s="119">
        <v>415</v>
      </c>
      <c r="T162" s="119">
        <f t="shared" si="26"/>
        <v>102</v>
      </c>
      <c r="U162" s="342">
        <f t="shared" si="27"/>
        <v>0.24578313253012049</v>
      </c>
      <c r="V162" s="343">
        <v>530</v>
      </c>
      <c r="W162" s="344">
        <f t="shared" si="28"/>
        <v>1.2771084337349397</v>
      </c>
      <c r="X162" s="324">
        <f t="shared" si="33"/>
        <v>0.40943396226415096</v>
      </c>
      <c r="Y162" s="345">
        <f t="shared" si="29"/>
        <v>1230</v>
      </c>
      <c r="Z162" s="345">
        <f t="shared" si="30"/>
        <v>1180</v>
      </c>
      <c r="AA162" s="345">
        <f t="shared" si="31"/>
        <v>1330</v>
      </c>
      <c r="AB162" s="346">
        <f t="shared" si="32"/>
        <v>0</v>
      </c>
    </row>
    <row r="163" spans="1:33" s="316" customFormat="1" ht="15" hidden="1" customHeight="1">
      <c r="A163" s="114" t="s">
        <v>4690</v>
      </c>
      <c r="B163" s="114" t="s">
        <v>1977</v>
      </c>
      <c r="C163" s="115" t="s">
        <v>133</v>
      </c>
      <c r="D163" s="114">
        <v>30</v>
      </c>
      <c r="E163" s="114">
        <v>4962644</v>
      </c>
      <c r="F163" s="116" t="s">
        <v>4691</v>
      </c>
      <c r="G163" s="114">
        <v>4962644943708</v>
      </c>
      <c r="H163" s="118">
        <v>1500</v>
      </c>
      <c r="I163" s="119">
        <v>2994</v>
      </c>
      <c r="J163" s="119">
        <v>689</v>
      </c>
      <c r="K163" s="119">
        <f t="shared" si="24"/>
        <v>4.3454281567489117</v>
      </c>
      <c r="L163" s="119">
        <f t="shared" si="25"/>
        <v>215657</v>
      </c>
      <c r="M163" s="119"/>
      <c r="N163" s="119"/>
      <c r="O163" s="119">
        <v>980</v>
      </c>
      <c r="P163" s="119">
        <v>880</v>
      </c>
      <c r="Q163" s="119">
        <v>1200</v>
      </c>
      <c r="R163" s="321">
        <v>313</v>
      </c>
      <c r="S163" s="119">
        <v>415</v>
      </c>
      <c r="T163" s="119">
        <f t="shared" si="26"/>
        <v>102</v>
      </c>
      <c r="U163" s="342">
        <f t="shared" si="27"/>
        <v>0.24578313253012049</v>
      </c>
      <c r="V163" s="343">
        <v>530</v>
      </c>
      <c r="W163" s="344">
        <f t="shared" si="28"/>
        <v>1.2771084337349397</v>
      </c>
      <c r="X163" s="324">
        <f t="shared" si="33"/>
        <v>0.40943396226415096</v>
      </c>
      <c r="Y163" s="345">
        <f t="shared" si="29"/>
        <v>1230</v>
      </c>
      <c r="Z163" s="345">
        <f t="shared" si="30"/>
        <v>1180</v>
      </c>
      <c r="AA163" s="345">
        <f t="shared" si="31"/>
        <v>1330</v>
      </c>
      <c r="AB163" s="346">
        <f t="shared" si="32"/>
        <v>0</v>
      </c>
    </row>
    <row r="164" spans="1:33" ht="15" hidden="1" customHeight="1">
      <c r="A164" s="329" t="s">
        <v>4692</v>
      </c>
      <c r="B164" s="114" t="s">
        <v>4693</v>
      </c>
      <c r="C164" s="115"/>
      <c r="D164" s="114">
        <v>50</v>
      </c>
      <c r="E164" s="114">
        <v>4962644</v>
      </c>
      <c r="F164" s="116" t="s">
        <v>4694</v>
      </c>
      <c r="G164" s="114">
        <v>4962644786756</v>
      </c>
      <c r="H164" s="118" t="s">
        <v>1440</v>
      </c>
      <c r="I164" s="119">
        <v>200</v>
      </c>
      <c r="J164" s="119">
        <v>140</v>
      </c>
      <c r="K164" s="119">
        <f t="shared" si="24"/>
        <v>1.4285714285714286</v>
      </c>
      <c r="L164" s="119">
        <f t="shared" si="25"/>
        <v>27020</v>
      </c>
      <c r="M164" s="119" t="s">
        <v>1440</v>
      </c>
      <c r="O164" s="119"/>
      <c r="P164" s="119"/>
      <c r="Q164" s="119"/>
      <c r="R164" s="321">
        <v>193</v>
      </c>
      <c r="S164" s="119">
        <v>538</v>
      </c>
      <c r="T164" s="119">
        <f t="shared" si="26"/>
        <v>345</v>
      </c>
      <c r="U164" s="342">
        <f t="shared" si="27"/>
        <v>0.64126394052044611</v>
      </c>
      <c r="V164" s="343">
        <v>538</v>
      </c>
      <c r="W164" s="344">
        <f t="shared" si="28"/>
        <v>1</v>
      </c>
      <c r="X164" s="324">
        <f t="shared" si="33"/>
        <v>0.64126394052044611</v>
      </c>
      <c r="Y164" s="345">
        <f t="shared" si="29"/>
        <v>1250</v>
      </c>
      <c r="Z164" s="345">
        <f t="shared" si="30"/>
        <v>1200</v>
      </c>
      <c r="AA164" s="345">
        <f t="shared" si="31"/>
        <v>1350</v>
      </c>
      <c r="AB164" s="346" t="e">
        <f t="shared" si="32"/>
        <v>#VALUE!</v>
      </c>
      <c r="AD164" s="328"/>
      <c r="AE164" s="328"/>
      <c r="AF164" s="328"/>
      <c r="AG164" s="328"/>
    </row>
    <row r="165" spans="1:33" s="316" customFormat="1" ht="15" hidden="1" customHeight="1">
      <c r="A165" s="114" t="s">
        <v>476</v>
      </c>
      <c r="B165" s="114" t="s">
        <v>1836</v>
      </c>
      <c r="C165" s="115" t="s">
        <v>1789</v>
      </c>
      <c r="D165" s="114">
        <v>20</v>
      </c>
      <c r="E165" s="114">
        <v>4962644</v>
      </c>
      <c r="F165" s="116" t="s">
        <v>1837</v>
      </c>
      <c r="G165" s="114">
        <v>4962644937868</v>
      </c>
      <c r="H165" s="118">
        <v>1800</v>
      </c>
      <c r="I165" s="119">
        <v>1576</v>
      </c>
      <c r="J165" s="119">
        <v>746</v>
      </c>
      <c r="K165" s="119">
        <f t="shared" si="24"/>
        <v>2.1126005361930296</v>
      </c>
      <c r="L165" s="119">
        <f t="shared" si="25"/>
        <v>273782</v>
      </c>
      <c r="M165" s="119">
        <v>1800</v>
      </c>
      <c r="N165" s="119"/>
      <c r="O165" s="119">
        <v>1080</v>
      </c>
      <c r="P165" s="119">
        <v>980</v>
      </c>
      <c r="Q165" s="119">
        <v>1280</v>
      </c>
      <c r="R165" s="321">
        <v>367</v>
      </c>
      <c r="S165" s="119">
        <v>460</v>
      </c>
      <c r="T165" s="119">
        <f t="shared" si="26"/>
        <v>93</v>
      </c>
      <c r="U165" s="342">
        <f t="shared" si="27"/>
        <v>0.20217391304347826</v>
      </c>
      <c r="V165" s="343">
        <v>540</v>
      </c>
      <c r="W165" s="344">
        <f t="shared" si="28"/>
        <v>1.173913043478261</v>
      </c>
      <c r="X165" s="324">
        <f t="shared" si="33"/>
        <v>0.32037037037037036</v>
      </c>
      <c r="Y165" s="345">
        <f t="shared" si="29"/>
        <v>1260</v>
      </c>
      <c r="Z165" s="345">
        <f t="shared" si="30"/>
        <v>1200</v>
      </c>
      <c r="AA165" s="345">
        <f t="shared" si="31"/>
        <v>1350</v>
      </c>
      <c r="AB165" s="346">
        <f t="shared" si="32"/>
        <v>2200</v>
      </c>
    </row>
    <row r="166" spans="1:33" s="119" customFormat="1" ht="15" hidden="1" customHeight="1">
      <c r="A166" s="114" t="s">
        <v>475</v>
      </c>
      <c r="B166" s="114" t="s">
        <v>1836</v>
      </c>
      <c r="C166" s="115" t="s">
        <v>1523</v>
      </c>
      <c r="D166" s="114">
        <v>20</v>
      </c>
      <c r="E166" s="114">
        <v>4962644</v>
      </c>
      <c r="F166" s="116" t="s">
        <v>1838</v>
      </c>
      <c r="G166" s="114">
        <v>4962644937677</v>
      </c>
      <c r="H166" s="118">
        <v>1800</v>
      </c>
      <c r="I166" s="119">
        <v>4873</v>
      </c>
      <c r="J166" s="119">
        <v>521</v>
      </c>
      <c r="K166" s="119">
        <f t="shared" si="24"/>
        <v>9.3531669865642986</v>
      </c>
      <c r="L166" s="119">
        <f t="shared" si="25"/>
        <v>191207</v>
      </c>
      <c r="M166" s="119">
        <v>1800</v>
      </c>
      <c r="O166" s="119">
        <v>1080</v>
      </c>
      <c r="P166" s="119">
        <v>980</v>
      </c>
      <c r="Q166" s="119">
        <v>1280</v>
      </c>
      <c r="R166" s="321">
        <v>367</v>
      </c>
      <c r="S166" s="119">
        <v>460</v>
      </c>
      <c r="T166" s="119">
        <f t="shared" si="26"/>
        <v>93</v>
      </c>
      <c r="U166" s="342">
        <f t="shared" si="27"/>
        <v>0.20217391304347826</v>
      </c>
      <c r="V166" s="343">
        <v>540</v>
      </c>
      <c r="W166" s="344">
        <f t="shared" si="28"/>
        <v>1.173913043478261</v>
      </c>
      <c r="X166" s="324">
        <f t="shared" si="33"/>
        <v>0.32037037037037036</v>
      </c>
      <c r="Y166" s="345">
        <f t="shared" si="29"/>
        <v>1260</v>
      </c>
      <c r="Z166" s="345">
        <f t="shared" si="30"/>
        <v>1200</v>
      </c>
      <c r="AA166" s="345">
        <f t="shared" si="31"/>
        <v>1350</v>
      </c>
      <c r="AB166" s="346">
        <f t="shared" si="32"/>
        <v>2200</v>
      </c>
    </row>
    <row r="167" spans="1:33" s="119" customFormat="1" ht="15" hidden="1" customHeight="1">
      <c r="A167" s="114" t="s">
        <v>1839</v>
      </c>
      <c r="B167" s="114" t="s">
        <v>1836</v>
      </c>
      <c r="C167" s="115" t="s">
        <v>1840</v>
      </c>
      <c r="D167" s="114">
        <v>20</v>
      </c>
      <c r="E167" s="114">
        <v>4962644</v>
      </c>
      <c r="F167" s="116" t="s">
        <v>1841</v>
      </c>
      <c r="G167" s="114">
        <v>4962644942343</v>
      </c>
      <c r="H167" s="118">
        <v>1800</v>
      </c>
      <c r="I167" s="119">
        <v>180</v>
      </c>
      <c r="J167" s="119">
        <v>730</v>
      </c>
      <c r="K167" s="119">
        <f t="shared" si="24"/>
        <v>0.24657534246575341</v>
      </c>
      <c r="L167" s="119">
        <f t="shared" si="25"/>
        <v>267910</v>
      </c>
      <c r="M167" s="119">
        <v>1800</v>
      </c>
      <c r="O167" s="119">
        <v>1080</v>
      </c>
      <c r="P167" s="119">
        <v>980</v>
      </c>
      <c r="Q167" s="119">
        <v>1280</v>
      </c>
      <c r="R167" s="321">
        <v>367</v>
      </c>
      <c r="S167" s="119">
        <v>460</v>
      </c>
      <c r="T167" s="119">
        <f t="shared" si="26"/>
        <v>93</v>
      </c>
      <c r="U167" s="342">
        <f t="shared" si="27"/>
        <v>0.20217391304347826</v>
      </c>
      <c r="V167" s="343">
        <v>540</v>
      </c>
      <c r="W167" s="344">
        <f t="shared" si="28"/>
        <v>1.173913043478261</v>
      </c>
      <c r="X167" s="324">
        <f t="shared" si="33"/>
        <v>0.32037037037037036</v>
      </c>
      <c r="Y167" s="345">
        <f t="shared" si="29"/>
        <v>1260</v>
      </c>
      <c r="Z167" s="345">
        <f t="shared" si="30"/>
        <v>1200</v>
      </c>
      <c r="AA167" s="345">
        <f t="shared" si="31"/>
        <v>1350</v>
      </c>
      <c r="AB167" s="346">
        <f t="shared" si="32"/>
        <v>2200</v>
      </c>
    </row>
    <row r="168" spans="1:33" s="51" customFormat="1" ht="15" hidden="1" customHeight="1">
      <c r="A168" s="114" t="s">
        <v>3736</v>
      </c>
      <c r="B168" s="114" t="s">
        <v>4695</v>
      </c>
      <c r="C168" s="115"/>
      <c r="D168" s="353">
        <v>100</v>
      </c>
      <c r="E168" s="114">
        <v>4962644</v>
      </c>
      <c r="F168" s="116" t="s">
        <v>4696</v>
      </c>
      <c r="G168" s="114">
        <v>4962644944361</v>
      </c>
      <c r="H168" s="118">
        <v>1500</v>
      </c>
      <c r="I168" s="119">
        <v>112</v>
      </c>
      <c r="J168" s="119">
        <v>88</v>
      </c>
      <c r="K168" s="119">
        <f t="shared" si="24"/>
        <v>1.2727272727272727</v>
      </c>
      <c r="L168" s="119">
        <f t="shared" si="25"/>
        <v>26752</v>
      </c>
      <c r="M168" s="119">
        <v>1500</v>
      </c>
      <c r="N168" s="119"/>
      <c r="O168" s="119">
        <v>1280</v>
      </c>
      <c r="P168" s="119">
        <v>980</v>
      </c>
      <c r="Q168" s="119">
        <v>1280</v>
      </c>
      <c r="R168" s="321">
        <v>304</v>
      </c>
      <c r="S168" s="119">
        <v>460</v>
      </c>
      <c r="T168" s="51">
        <f t="shared" si="26"/>
        <v>156</v>
      </c>
      <c r="U168" s="322">
        <f t="shared" si="27"/>
        <v>0.33913043478260868</v>
      </c>
      <c r="V168" s="323">
        <v>540</v>
      </c>
      <c r="W168" s="324">
        <f t="shared" si="28"/>
        <v>1.173913043478261</v>
      </c>
      <c r="X168" s="324">
        <f t="shared" si="33"/>
        <v>0.43703703703703706</v>
      </c>
      <c r="Y168" s="325">
        <f t="shared" si="29"/>
        <v>1260</v>
      </c>
      <c r="Z168" s="325">
        <f t="shared" si="30"/>
        <v>1200</v>
      </c>
      <c r="AA168" s="325">
        <f t="shared" si="31"/>
        <v>1350</v>
      </c>
      <c r="AB168" s="326">
        <f t="shared" si="32"/>
        <v>1800</v>
      </c>
    </row>
    <row r="169" spans="1:33" s="51" customFormat="1" ht="15" hidden="1" customHeight="1">
      <c r="A169" s="114" t="s">
        <v>435</v>
      </c>
      <c r="B169" s="114" t="s">
        <v>1691</v>
      </c>
      <c r="C169" s="115"/>
      <c r="D169" s="114">
        <v>40</v>
      </c>
      <c r="E169" s="114">
        <v>4962644</v>
      </c>
      <c r="F169" s="116" t="s">
        <v>1692</v>
      </c>
      <c r="G169" s="114">
        <v>4962644215195</v>
      </c>
      <c r="H169" s="118">
        <v>1500</v>
      </c>
      <c r="I169" s="119">
        <v>6689</v>
      </c>
      <c r="J169" s="119">
        <v>12999</v>
      </c>
      <c r="K169" s="119">
        <f t="shared" si="24"/>
        <v>0.51457804446495881</v>
      </c>
      <c r="L169" s="119">
        <f t="shared" si="25"/>
        <v>4328667</v>
      </c>
      <c r="M169" s="119">
        <v>1500</v>
      </c>
      <c r="N169" s="119"/>
      <c r="O169" s="119">
        <v>1080</v>
      </c>
      <c r="P169" s="119">
        <v>980</v>
      </c>
      <c r="Q169" s="119">
        <v>1200</v>
      </c>
      <c r="R169" s="321">
        <v>333</v>
      </c>
      <c r="S169" s="119">
        <v>460</v>
      </c>
      <c r="T169" s="51">
        <f t="shared" si="26"/>
        <v>127</v>
      </c>
      <c r="U169" s="322">
        <f t="shared" si="27"/>
        <v>0.27608695652173915</v>
      </c>
      <c r="V169" s="323">
        <v>550</v>
      </c>
      <c r="W169" s="324">
        <f t="shared" si="28"/>
        <v>1.1956521739130435</v>
      </c>
      <c r="X169" s="324">
        <f t="shared" si="33"/>
        <v>0.39454545454545453</v>
      </c>
      <c r="Y169" s="325">
        <f t="shared" si="29"/>
        <v>1280</v>
      </c>
      <c r="Z169" s="325">
        <f t="shared" si="30"/>
        <v>1220</v>
      </c>
      <c r="AA169" s="325">
        <f t="shared" si="31"/>
        <v>1380</v>
      </c>
      <c r="AB169" s="326">
        <f t="shared" si="32"/>
        <v>1800</v>
      </c>
    </row>
    <row r="170" spans="1:33" ht="15" hidden="1" customHeight="1">
      <c r="A170" s="114" t="s">
        <v>2605</v>
      </c>
      <c r="B170" s="114" t="s">
        <v>2606</v>
      </c>
      <c r="C170" s="115" t="s">
        <v>2597</v>
      </c>
      <c r="D170" s="114">
        <v>60</v>
      </c>
      <c r="E170" s="114">
        <v>4962644</v>
      </c>
      <c r="F170" s="116" t="s">
        <v>2607</v>
      </c>
      <c r="G170" s="114">
        <v>4962644943326</v>
      </c>
      <c r="H170" s="118">
        <v>1600</v>
      </c>
      <c r="I170" s="119" t="e">
        <v>#N/A</v>
      </c>
      <c r="J170" s="119">
        <v>3029</v>
      </c>
      <c r="K170" s="119" t="e">
        <f t="shared" si="24"/>
        <v>#N/A</v>
      </c>
      <c r="L170" s="119">
        <f t="shared" si="25"/>
        <v>823888</v>
      </c>
      <c r="M170" s="119">
        <v>1600</v>
      </c>
      <c r="O170" s="119">
        <v>1000</v>
      </c>
      <c r="P170" s="119">
        <v>1000</v>
      </c>
      <c r="Q170" s="119">
        <v>1280</v>
      </c>
      <c r="R170" s="321">
        <v>272</v>
      </c>
      <c r="S170" s="119">
        <v>470</v>
      </c>
      <c r="T170" s="51">
        <f t="shared" si="26"/>
        <v>198</v>
      </c>
      <c r="U170" s="322">
        <f t="shared" si="27"/>
        <v>0.42127659574468085</v>
      </c>
      <c r="V170" s="323">
        <v>550</v>
      </c>
      <c r="W170" s="324">
        <f t="shared" si="28"/>
        <v>1.1702127659574468</v>
      </c>
      <c r="X170" s="324">
        <f t="shared" si="33"/>
        <v>0.50545454545454549</v>
      </c>
      <c r="Y170" s="325">
        <f t="shared" si="29"/>
        <v>1280</v>
      </c>
      <c r="Z170" s="325">
        <f t="shared" si="30"/>
        <v>1220</v>
      </c>
      <c r="AA170" s="325">
        <f t="shared" si="31"/>
        <v>1380</v>
      </c>
      <c r="AB170" s="326">
        <f t="shared" si="32"/>
        <v>1900</v>
      </c>
      <c r="AD170" s="328"/>
      <c r="AE170" s="328"/>
      <c r="AF170" s="328"/>
      <c r="AG170" s="328"/>
    </row>
    <row r="171" spans="1:33" ht="15" hidden="1" customHeight="1">
      <c r="A171" s="114" t="s">
        <v>2608</v>
      </c>
      <c r="B171" s="114" t="s">
        <v>2606</v>
      </c>
      <c r="C171" s="115" t="s">
        <v>2600</v>
      </c>
      <c r="D171" s="114">
        <v>60</v>
      </c>
      <c r="E171" s="114">
        <v>4962644</v>
      </c>
      <c r="F171" s="116" t="s">
        <v>2609</v>
      </c>
      <c r="G171" s="114">
        <v>4962644943333</v>
      </c>
      <c r="H171" s="118">
        <v>1600</v>
      </c>
      <c r="I171" s="119" t="e">
        <v>#N/A</v>
      </c>
      <c r="J171" s="119">
        <v>2749</v>
      </c>
      <c r="K171" s="119" t="e">
        <f t="shared" si="24"/>
        <v>#N/A</v>
      </c>
      <c r="L171" s="119">
        <f t="shared" si="25"/>
        <v>747728</v>
      </c>
      <c r="M171" s="119">
        <v>1600</v>
      </c>
      <c r="O171" s="119">
        <v>1000</v>
      </c>
      <c r="P171" s="119">
        <v>1000</v>
      </c>
      <c r="Q171" s="119">
        <v>1280</v>
      </c>
      <c r="R171" s="321">
        <v>272</v>
      </c>
      <c r="S171" s="119">
        <v>470</v>
      </c>
      <c r="T171" s="51">
        <f t="shared" si="26"/>
        <v>198</v>
      </c>
      <c r="U171" s="322">
        <f t="shared" si="27"/>
        <v>0.42127659574468085</v>
      </c>
      <c r="V171" s="323">
        <v>550</v>
      </c>
      <c r="W171" s="324">
        <f t="shared" si="28"/>
        <v>1.1702127659574468</v>
      </c>
      <c r="X171" s="324">
        <f t="shared" si="33"/>
        <v>0.50545454545454549</v>
      </c>
      <c r="Y171" s="325">
        <f t="shared" si="29"/>
        <v>1280</v>
      </c>
      <c r="Z171" s="325">
        <f t="shared" si="30"/>
        <v>1220</v>
      </c>
      <c r="AA171" s="325">
        <f t="shared" si="31"/>
        <v>1380</v>
      </c>
      <c r="AB171" s="326">
        <f t="shared" si="32"/>
        <v>1900</v>
      </c>
      <c r="AD171" s="328"/>
      <c r="AE171" s="328"/>
      <c r="AF171" s="328"/>
      <c r="AG171" s="328"/>
    </row>
    <row r="172" spans="1:33" ht="15" hidden="1" customHeight="1">
      <c r="A172" s="114" t="s">
        <v>519</v>
      </c>
      <c r="B172" s="354" t="s">
        <v>2146</v>
      </c>
      <c r="C172" s="115" t="s">
        <v>247</v>
      </c>
      <c r="D172" s="114">
        <v>100</v>
      </c>
      <c r="E172" s="114">
        <v>4962644</v>
      </c>
      <c r="F172" s="116" t="s">
        <v>2147</v>
      </c>
      <c r="G172" s="114">
        <v>4962644939091</v>
      </c>
      <c r="H172" s="118">
        <v>2500</v>
      </c>
      <c r="I172" s="119">
        <v>77</v>
      </c>
      <c r="J172" s="119">
        <v>90</v>
      </c>
      <c r="K172" s="119">
        <f t="shared" si="24"/>
        <v>0.85555555555555551</v>
      </c>
      <c r="L172" s="119">
        <f t="shared" si="25"/>
        <v>28620</v>
      </c>
      <c r="M172" s="119">
        <v>2500</v>
      </c>
      <c r="O172" s="355" t="s">
        <v>1358</v>
      </c>
      <c r="P172" s="119">
        <v>1080</v>
      </c>
      <c r="Q172" s="119">
        <v>1280</v>
      </c>
      <c r="R172" s="321">
        <v>318</v>
      </c>
      <c r="S172" s="119">
        <v>505</v>
      </c>
      <c r="T172" s="119">
        <f t="shared" si="26"/>
        <v>187</v>
      </c>
      <c r="U172" s="342">
        <f t="shared" si="27"/>
        <v>0.37029702970297029</v>
      </c>
      <c r="V172" s="343">
        <v>550</v>
      </c>
      <c r="W172" s="344">
        <f t="shared" si="28"/>
        <v>1.0891089108910892</v>
      </c>
      <c r="X172" s="324">
        <f t="shared" si="33"/>
        <v>0.42181818181818181</v>
      </c>
      <c r="Y172" s="345">
        <f t="shared" si="29"/>
        <v>1280</v>
      </c>
      <c r="Z172" s="345">
        <f t="shared" si="30"/>
        <v>1220</v>
      </c>
      <c r="AA172" s="345">
        <f t="shared" si="31"/>
        <v>1380</v>
      </c>
      <c r="AB172" s="346">
        <f t="shared" si="32"/>
        <v>2800</v>
      </c>
      <c r="AD172" s="328"/>
      <c r="AE172" s="328"/>
      <c r="AF172" s="328"/>
      <c r="AG172" s="328"/>
    </row>
    <row r="173" spans="1:33" s="338" customFormat="1" ht="15" hidden="1" customHeight="1">
      <c r="A173" s="114" t="s">
        <v>518</v>
      </c>
      <c r="B173" s="354" t="s">
        <v>2146</v>
      </c>
      <c r="C173" s="115" t="s">
        <v>249</v>
      </c>
      <c r="D173" s="114">
        <v>100</v>
      </c>
      <c r="E173" s="114">
        <v>4962644</v>
      </c>
      <c r="F173" s="116" t="s">
        <v>2148</v>
      </c>
      <c r="G173" s="114">
        <v>4962644939107</v>
      </c>
      <c r="H173" s="118">
        <v>2500</v>
      </c>
      <c r="I173" s="119">
        <v>5</v>
      </c>
      <c r="J173" s="119">
        <v>4</v>
      </c>
      <c r="K173" s="119">
        <f t="shared" si="24"/>
        <v>1.25</v>
      </c>
      <c r="L173" s="119">
        <f t="shared" si="25"/>
        <v>1272</v>
      </c>
      <c r="M173" s="119">
        <v>2500</v>
      </c>
      <c r="N173" s="119"/>
      <c r="O173" s="355" t="s">
        <v>1358</v>
      </c>
      <c r="P173" s="119">
        <v>1080</v>
      </c>
      <c r="Q173" s="119">
        <v>1280</v>
      </c>
      <c r="R173" s="321">
        <v>318</v>
      </c>
      <c r="S173" s="119">
        <v>505</v>
      </c>
      <c r="T173" s="119">
        <f t="shared" si="26"/>
        <v>187</v>
      </c>
      <c r="U173" s="342">
        <f t="shared" si="27"/>
        <v>0.37029702970297029</v>
      </c>
      <c r="V173" s="343">
        <v>550</v>
      </c>
      <c r="W173" s="344">
        <f t="shared" si="28"/>
        <v>1.0891089108910892</v>
      </c>
      <c r="X173" s="324">
        <f t="shared" si="33"/>
        <v>0.42181818181818181</v>
      </c>
      <c r="Y173" s="345">
        <f t="shared" si="29"/>
        <v>1280</v>
      </c>
      <c r="Z173" s="345">
        <f t="shared" si="30"/>
        <v>1220</v>
      </c>
      <c r="AA173" s="345">
        <f t="shared" si="31"/>
        <v>1380</v>
      </c>
      <c r="AB173" s="346">
        <f t="shared" si="32"/>
        <v>2800</v>
      </c>
    </row>
    <row r="174" spans="1:33" ht="15" hidden="1" customHeight="1">
      <c r="A174" s="114" t="s">
        <v>407</v>
      </c>
      <c r="B174" s="114" t="s">
        <v>1586</v>
      </c>
      <c r="C174" s="115"/>
      <c r="D174" s="114">
        <v>50</v>
      </c>
      <c r="E174" s="114">
        <v>4962644</v>
      </c>
      <c r="F174" s="116" t="s">
        <v>1587</v>
      </c>
      <c r="G174" s="114">
        <v>4962644930104</v>
      </c>
      <c r="H174" s="118">
        <v>1500</v>
      </c>
      <c r="I174" s="119">
        <v>68</v>
      </c>
      <c r="J174" s="119">
        <v>187</v>
      </c>
      <c r="K174" s="119">
        <f t="shared" si="24"/>
        <v>0.36363636363636365</v>
      </c>
      <c r="L174" s="119">
        <f t="shared" si="25"/>
        <v>62271</v>
      </c>
      <c r="M174" s="119">
        <v>1500</v>
      </c>
      <c r="O174" s="119">
        <v>1080</v>
      </c>
      <c r="P174" s="119">
        <v>980</v>
      </c>
      <c r="Q174" s="119">
        <v>1200</v>
      </c>
      <c r="R174" s="321">
        <v>333</v>
      </c>
      <c r="S174" s="119">
        <v>460</v>
      </c>
      <c r="T174" s="119">
        <f t="shared" si="26"/>
        <v>127</v>
      </c>
      <c r="U174" s="342">
        <f t="shared" si="27"/>
        <v>0.27608695652173915</v>
      </c>
      <c r="V174" s="343">
        <v>555</v>
      </c>
      <c r="W174" s="344">
        <f t="shared" si="28"/>
        <v>1.2065217391304348</v>
      </c>
      <c r="X174" s="324">
        <f t="shared" si="33"/>
        <v>0.4</v>
      </c>
      <c r="Y174" s="345">
        <f t="shared" si="29"/>
        <v>1290</v>
      </c>
      <c r="Z174" s="345">
        <f t="shared" si="30"/>
        <v>1230</v>
      </c>
      <c r="AA174" s="345">
        <f t="shared" si="31"/>
        <v>1390</v>
      </c>
      <c r="AB174" s="346">
        <f t="shared" si="32"/>
        <v>1900</v>
      </c>
      <c r="AD174" s="328"/>
      <c r="AE174" s="328"/>
      <c r="AF174" s="328"/>
      <c r="AG174" s="328"/>
    </row>
    <row r="175" spans="1:33" ht="15" hidden="1" customHeight="1">
      <c r="A175" s="114" t="s">
        <v>1996</v>
      </c>
      <c r="B175" s="114" t="s">
        <v>1997</v>
      </c>
      <c r="C175" s="115"/>
      <c r="D175" s="114">
        <v>40</v>
      </c>
      <c r="E175" s="114">
        <v>4962644</v>
      </c>
      <c r="F175" s="116" t="s">
        <v>1998</v>
      </c>
      <c r="G175" s="114">
        <v>4962644943258</v>
      </c>
      <c r="H175" s="118">
        <v>1700</v>
      </c>
      <c r="I175" s="119">
        <v>6477</v>
      </c>
      <c r="J175" s="119">
        <v>1145</v>
      </c>
      <c r="K175" s="119">
        <f t="shared" si="24"/>
        <v>5.6567685589519652</v>
      </c>
      <c r="L175" s="119">
        <f t="shared" si="25"/>
        <v>395025</v>
      </c>
      <c r="M175" s="119">
        <v>1700</v>
      </c>
      <c r="O175" s="119">
        <v>1080</v>
      </c>
      <c r="P175" s="119">
        <v>980</v>
      </c>
      <c r="Q175" s="119">
        <v>1200</v>
      </c>
      <c r="R175" s="321">
        <v>345</v>
      </c>
      <c r="S175" s="119">
        <v>460</v>
      </c>
      <c r="T175" s="51">
        <f t="shared" si="26"/>
        <v>115</v>
      </c>
      <c r="U175" s="322">
        <f t="shared" si="27"/>
        <v>0.25</v>
      </c>
      <c r="V175" s="323">
        <v>570</v>
      </c>
      <c r="W175" s="324">
        <f t="shared" si="28"/>
        <v>1.2391304347826086</v>
      </c>
      <c r="X175" s="324">
        <f t="shared" si="33"/>
        <v>0.39473684210526316</v>
      </c>
      <c r="Y175" s="325">
        <f t="shared" si="29"/>
        <v>1330</v>
      </c>
      <c r="Z175" s="325">
        <f t="shared" si="30"/>
        <v>1270</v>
      </c>
      <c r="AA175" s="325">
        <f t="shared" si="31"/>
        <v>1430</v>
      </c>
      <c r="AB175" s="326">
        <f t="shared" si="32"/>
        <v>2200</v>
      </c>
      <c r="AD175" s="328"/>
      <c r="AE175" s="328"/>
      <c r="AF175" s="328"/>
      <c r="AG175" s="328"/>
    </row>
    <row r="176" spans="1:33" s="338" customFormat="1" ht="15" customHeight="1">
      <c r="A176" s="101" t="s">
        <v>1531</v>
      </c>
      <c r="B176" s="101" t="s">
        <v>1532</v>
      </c>
      <c r="C176" s="102" t="s">
        <v>133</v>
      </c>
      <c r="D176" s="101">
        <v>30</v>
      </c>
      <c r="E176" s="101">
        <v>4962644</v>
      </c>
      <c r="F176" s="103" t="s">
        <v>1533</v>
      </c>
      <c r="G176" s="101">
        <v>4962644943470</v>
      </c>
      <c r="H176" s="104">
        <v>1800</v>
      </c>
      <c r="I176" s="105">
        <v>70</v>
      </c>
      <c r="J176" s="105">
        <v>3368</v>
      </c>
      <c r="K176" s="105">
        <f t="shared" si="24"/>
        <v>2.0783847980997625E-2</v>
      </c>
      <c r="L176" s="105">
        <f t="shared" si="25"/>
        <v>949776</v>
      </c>
      <c r="M176" s="105">
        <v>1800</v>
      </c>
      <c r="N176" s="105"/>
      <c r="O176" s="105">
        <v>1280</v>
      </c>
      <c r="P176" s="105">
        <v>1180</v>
      </c>
      <c r="Q176" s="105">
        <v>1400</v>
      </c>
      <c r="R176" s="332">
        <v>282</v>
      </c>
      <c r="S176" s="105">
        <v>550</v>
      </c>
      <c r="T176" s="105">
        <f t="shared" si="26"/>
        <v>268</v>
      </c>
      <c r="U176" s="333">
        <f t="shared" si="27"/>
        <v>0.48727272727272725</v>
      </c>
      <c r="V176" s="334" t="s">
        <v>4613</v>
      </c>
      <c r="W176" s="335" t="e">
        <f t="shared" si="28"/>
        <v>#VALUE!</v>
      </c>
      <c r="X176" s="335" t="e">
        <f t="shared" si="33"/>
        <v>#VALUE!</v>
      </c>
      <c r="Y176" s="336" t="e">
        <f t="shared" si="29"/>
        <v>#VALUE!</v>
      </c>
      <c r="Z176" s="336" t="e">
        <f t="shared" si="30"/>
        <v>#VALUE!</v>
      </c>
      <c r="AA176" s="336" t="e">
        <f t="shared" si="31"/>
        <v>#VALUE!</v>
      </c>
      <c r="AB176" s="337" t="e">
        <f t="shared" si="32"/>
        <v>#VALUE!</v>
      </c>
      <c r="AD176" s="317">
        <f>VLOOKUP(A176,[1]Sheet1!$A$2:$Q$79,17,FALSE)</f>
        <v>310</v>
      </c>
      <c r="AE176" s="339">
        <f>AD176-R176</f>
        <v>28</v>
      </c>
      <c r="AF176" s="340">
        <f>AE176/AD176</f>
        <v>9.0322580645161285E-2</v>
      </c>
      <c r="AG176" s="320"/>
    </row>
    <row r="177" spans="1:28" s="328" customFormat="1" ht="15" hidden="1" customHeight="1">
      <c r="A177" s="114" t="s">
        <v>1936</v>
      </c>
      <c r="B177" s="114" t="s">
        <v>1937</v>
      </c>
      <c r="C177" s="115"/>
      <c r="D177" s="114">
        <v>100</v>
      </c>
      <c r="E177" s="114">
        <v>4962644</v>
      </c>
      <c r="F177" s="116" t="s">
        <v>1938</v>
      </c>
      <c r="G177" s="114">
        <v>4962644936731</v>
      </c>
      <c r="H177" s="118">
        <v>1500</v>
      </c>
      <c r="I177" s="119">
        <v>262</v>
      </c>
      <c r="J177" s="119">
        <v>126</v>
      </c>
      <c r="K177" s="119">
        <f t="shared" si="24"/>
        <v>2.0793650793650795</v>
      </c>
      <c r="L177" s="119">
        <f t="shared" si="25"/>
        <v>41706</v>
      </c>
      <c r="M177" s="119">
        <v>1500</v>
      </c>
      <c r="N177" s="119"/>
      <c r="O177" s="119">
        <v>1180</v>
      </c>
      <c r="P177" s="119">
        <v>1080</v>
      </c>
      <c r="Q177" s="119">
        <v>1400</v>
      </c>
      <c r="R177" s="321">
        <v>331</v>
      </c>
      <c r="S177" s="119">
        <v>490</v>
      </c>
      <c r="T177" s="51">
        <f t="shared" si="26"/>
        <v>159</v>
      </c>
      <c r="U177" s="322">
        <f t="shared" si="27"/>
        <v>0.32448979591836735</v>
      </c>
      <c r="V177" s="323">
        <v>580</v>
      </c>
      <c r="W177" s="324">
        <f t="shared" si="28"/>
        <v>1.1836734693877551</v>
      </c>
      <c r="X177" s="324">
        <f t="shared" si="33"/>
        <v>0.42931034482758623</v>
      </c>
      <c r="Y177" s="325">
        <f t="shared" si="29"/>
        <v>1350</v>
      </c>
      <c r="Z177" s="325">
        <f t="shared" si="30"/>
        <v>1290</v>
      </c>
      <c r="AA177" s="325">
        <f t="shared" si="31"/>
        <v>1450</v>
      </c>
      <c r="AB177" s="326">
        <f t="shared" si="32"/>
        <v>1800</v>
      </c>
    </row>
    <row r="178" spans="1:28" s="328" customFormat="1" ht="15" hidden="1" customHeight="1">
      <c r="A178" s="329" t="s">
        <v>4697</v>
      </c>
      <c r="B178" s="114" t="s">
        <v>4698</v>
      </c>
      <c r="C178" s="115"/>
      <c r="D178" s="114">
        <v>40</v>
      </c>
      <c r="E178" s="114">
        <v>4962644</v>
      </c>
      <c r="F178" s="116" t="s">
        <v>4699</v>
      </c>
      <c r="G178" s="114">
        <v>4962644785797</v>
      </c>
      <c r="H178" s="118">
        <v>2000</v>
      </c>
      <c r="I178" s="119">
        <v>1139</v>
      </c>
      <c r="J178" s="119">
        <v>183</v>
      </c>
      <c r="K178" s="119">
        <f t="shared" si="24"/>
        <v>6.2240437158469941</v>
      </c>
      <c r="L178" s="119">
        <f t="shared" si="25"/>
        <v>66246</v>
      </c>
      <c r="M178" s="119">
        <v>2000</v>
      </c>
      <c r="N178" s="119"/>
      <c r="O178" s="119">
        <v>1280</v>
      </c>
      <c r="P178" s="119">
        <v>1280</v>
      </c>
      <c r="Q178" s="119">
        <v>1480</v>
      </c>
      <c r="R178" s="321">
        <v>362</v>
      </c>
      <c r="S178" s="119">
        <v>600</v>
      </c>
      <c r="T178" s="51">
        <f t="shared" si="26"/>
        <v>238</v>
      </c>
      <c r="U178" s="322">
        <f t="shared" si="27"/>
        <v>0.39666666666666667</v>
      </c>
      <c r="V178" s="323">
        <v>600</v>
      </c>
      <c r="W178" s="324">
        <f t="shared" si="28"/>
        <v>1</v>
      </c>
      <c r="X178" s="324">
        <f t="shared" si="33"/>
        <v>0.39666666666666667</v>
      </c>
      <c r="Y178" s="325">
        <f t="shared" si="29"/>
        <v>1400</v>
      </c>
      <c r="Z178" s="325">
        <f t="shared" si="30"/>
        <v>1330</v>
      </c>
      <c r="AA178" s="325">
        <f t="shared" si="31"/>
        <v>1500</v>
      </c>
      <c r="AB178" s="326">
        <f t="shared" si="32"/>
        <v>2000</v>
      </c>
    </row>
    <row r="179" spans="1:28" s="328" customFormat="1" ht="15" hidden="1" customHeight="1">
      <c r="A179" s="114" t="s">
        <v>414</v>
      </c>
      <c r="B179" s="114" t="s">
        <v>1614</v>
      </c>
      <c r="C179" s="115"/>
      <c r="D179" s="114">
        <v>30</v>
      </c>
      <c r="E179" s="114">
        <v>4962644</v>
      </c>
      <c r="F179" s="116" t="s">
        <v>1615</v>
      </c>
      <c r="G179" s="114">
        <v>4962644938346</v>
      </c>
      <c r="H179" s="118">
        <v>1900</v>
      </c>
      <c r="I179" s="119">
        <v>290</v>
      </c>
      <c r="J179" s="119">
        <v>1131</v>
      </c>
      <c r="K179" s="119">
        <f t="shared" si="24"/>
        <v>0.25641025641025639</v>
      </c>
      <c r="L179" s="119">
        <f t="shared" si="25"/>
        <v>358527</v>
      </c>
      <c r="M179" s="119">
        <v>1900</v>
      </c>
      <c r="N179" s="119"/>
      <c r="O179" s="119">
        <v>1180</v>
      </c>
      <c r="P179" s="119">
        <v>1080</v>
      </c>
      <c r="Q179" s="119">
        <v>1280</v>
      </c>
      <c r="R179" s="321">
        <v>317</v>
      </c>
      <c r="S179" s="119">
        <v>505</v>
      </c>
      <c r="T179" s="51">
        <f t="shared" si="26"/>
        <v>188</v>
      </c>
      <c r="U179" s="322">
        <f t="shared" si="27"/>
        <v>0.37227722772277227</v>
      </c>
      <c r="V179" s="323">
        <v>600</v>
      </c>
      <c r="W179" s="324">
        <f t="shared" si="28"/>
        <v>1.1881188118811881</v>
      </c>
      <c r="X179" s="324">
        <f t="shared" si="33"/>
        <v>0.47166666666666668</v>
      </c>
      <c r="Y179" s="325">
        <f t="shared" si="29"/>
        <v>1400</v>
      </c>
      <c r="Z179" s="325">
        <f t="shared" si="30"/>
        <v>1330</v>
      </c>
      <c r="AA179" s="325">
        <f t="shared" si="31"/>
        <v>1500</v>
      </c>
      <c r="AB179" s="326">
        <f t="shared" si="32"/>
        <v>2300</v>
      </c>
    </row>
    <row r="180" spans="1:28" s="328" customFormat="1" ht="15" hidden="1" customHeight="1">
      <c r="A180" s="114" t="s">
        <v>2591</v>
      </c>
      <c r="B180" s="114" t="s">
        <v>2592</v>
      </c>
      <c r="C180" s="115" t="s">
        <v>2593</v>
      </c>
      <c r="D180" s="114">
        <v>50</v>
      </c>
      <c r="E180" s="114">
        <v>4962644</v>
      </c>
      <c r="F180" s="116" t="s">
        <v>2594</v>
      </c>
      <c r="G180" s="114">
        <v>4962644942664</v>
      </c>
      <c r="H180" s="118">
        <v>2000</v>
      </c>
      <c r="I180" s="119">
        <v>3912</v>
      </c>
      <c r="J180" s="119">
        <v>948</v>
      </c>
      <c r="K180" s="119">
        <f t="shared" si="24"/>
        <v>4.1265822784810124</v>
      </c>
      <c r="L180" s="119">
        <f t="shared" si="25"/>
        <v>292932</v>
      </c>
      <c r="M180" s="119">
        <v>2000</v>
      </c>
      <c r="N180" s="119"/>
      <c r="O180" s="119">
        <v>1280</v>
      </c>
      <c r="P180" s="119">
        <v>1180</v>
      </c>
      <c r="Q180" s="119">
        <v>1500</v>
      </c>
      <c r="R180" s="321">
        <v>309</v>
      </c>
      <c r="S180" s="119">
        <v>555</v>
      </c>
      <c r="T180" s="51">
        <f t="shared" si="26"/>
        <v>246</v>
      </c>
      <c r="U180" s="322">
        <f t="shared" si="27"/>
        <v>0.44324324324324327</v>
      </c>
      <c r="V180" s="323">
        <v>630</v>
      </c>
      <c r="W180" s="324">
        <f t="shared" si="28"/>
        <v>1.1351351351351351</v>
      </c>
      <c r="X180" s="324">
        <f t="shared" si="33"/>
        <v>0.50952380952380949</v>
      </c>
      <c r="Y180" s="325">
        <f t="shared" si="29"/>
        <v>1470</v>
      </c>
      <c r="Z180" s="325">
        <f t="shared" si="30"/>
        <v>1400</v>
      </c>
      <c r="AA180" s="325">
        <f t="shared" si="31"/>
        <v>1580</v>
      </c>
      <c r="AB180" s="326">
        <f t="shared" si="32"/>
        <v>2300</v>
      </c>
    </row>
    <row r="181" spans="1:28" s="328" customFormat="1" ht="15" hidden="1" customHeight="1">
      <c r="A181" s="114" t="s">
        <v>748</v>
      </c>
      <c r="B181" s="114" t="s">
        <v>1519</v>
      </c>
      <c r="C181" s="115" t="s">
        <v>1520</v>
      </c>
      <c r="D181" s="114">
        <v>20</v>
      </c>
      <c r="E181" s="114">
        <v>4962644</v>
      </c>
      <c r="F181" s="116" t="s">
        <v>1521</v>
      </c>
      <c r="G181" s="114">
        <v>4962644937233</v>
      </c>
      <c r="H181" s="118">
        <v>1900</v>
      </c>
      <c r="I181" s="119">
        <v>486</v>
      </c>
      <c r="J181" s="119">
        <v>805</v>
      </c>
      <c r="K181" s="119">
        <f t="shared" si="24"/>
        <v>0.60372670807453421</v>
      </c>
      <c r="L181" s="119">
        <f t="shared" si="25"/>
        <v>281750</v>
      </c>
      <c r="M181" s="119">
        <v>1900</v>
      </c>
      <c r="N181" s="119"/>
      <c r="O181" s="119">
        <v>1280</v>
      </c>
      <c r="P181" s="119">
        <v>1180</v>
      </c>
      <c r="Q181" s="119">
        <v>1400</v>
      </c>
      <c r="R181" s="321">
        <v>350</v>
      </c>
      <c r="S181" s="119">
        <v>555</v>
      </c>
      <c r="T181" s="51">
        <f t="shared" si="26"/>
        <v>205</v>
      </c>
      <c r="U181" s="322">
        <f t="shared" si="27"/>
        <v>0.36936936936936937</v>
      </c>
      <c r="V181" s="323">
        <v>640</v>
      </c>
      <c r="W181" s="324">
        <f t="shared" si="28"/>
        <v>1.1531531531531531</v>
      </c>
      <c r="X181" s="324">
        <f t="shared" si="33"/>
        <v>0.453125</v>
      </c>
      <c r="Y181" s="325">
        <f t="shared" si="29"/>
        <v>1490</v>
      </c>
      <c r="Z181" s="325">
        <f t="shared" si="30"/>
        <v>1420</v>
      </c>
      <c r="AA181" s="325">
        <f t="shared" si="31"/>
        <v>1600</v>
      </c>
      <c r="AB181" s="326">
        <f t="shared" si="32"/>
        <v>2200</v>
      </c>
    </row>
    <row r="182" spans="1:28" s="328" customFormat="1" ht="15" hidden="1" customHeight="1">
      <c r="A182" s="114" t="s">
        <v>608</v>
      </c>
      <c r="B182" s="114" t="s">
        <v>2662</v>
      </c>
      <c r="C182" s="115" t="s">
        <v>249</v>
      </c>
      <c r="D182" s="114">
        <v>100</v>
      </c>
      <c r="E182" s="114">
        <v>4962644</v>
      </c>
      <c r="F182" s="116" t="s">
        <v>2663</v>
      </c>
      <c r="G182" s="114">
        <v>4962644941322</v>
      </c>
      <c r="H182" s="118">
        <v>1900</v>
      </c>
      <c r="I182" s="119">
        <v>35</v>
      </c>
      <c r="J182" s="119">
        <v>966</v>
      </c>
      <c r="K182" s="119">
        <f t="shared" si="24"/>
        <v>3.6231884057971016E-2</v>
      </c>
      <c r="L182" s="119">
        <f t="shared" si="25"/>
        <v>386400</v>
      </c>
      <c r="M182" s="119">
        <v>1900</v>
      </c>
      <c r="N182" s="119"/>
      <c r="O182" s="119">
        <v>1400</v>
      </c>
      <c r="P182" s="119">
        <v>1200</v>
      </c>
      <c r="Q182" s="119">
        <v>1500</v>
      </c>
      <c r="R182" s="321">
        <v>400</v>
      </c>
      <c r="S182" s="119">
        <v>560</v>
      </c>
      <c r="T182" s="51">
        <f t="shared" si="26"/>
        <v>160</v>
      </c>
      <c r="U182" s="322">
        <f t="shared" si="27"/>
        <v>0.2857142857142857</v>
      </c>
      <c r="V182" s="323">
        <v>640</v>
      </c>
      <c r="W182" s="324">
        <f t="shared" si="28"/>
        <v>1.1428571428571428</v>
      </c>
      <c r="X182" s="324">
        <f t="shared" si="33"/>
        <v>0.375</v>
      </c>
      <c r="Y182" s="325">
        <f t="shared" si="29"/>
        <v>1490</v>
      </c>
      <c r="Z182" s="325">
        <f t="shared" si="30"/>
        <v>1420</v>
      </c>
      <c r="AA182" s="325">
        <f t="shared" si="31"/>
        <v>1600</v>
      </c>
      <c r="AB182" s="326">
        <f t="shared" si="32"/>
        <v>2200</v>
      </c>
    </row>
    <row r="183" spans="1:28" s="328" customFormat="1" ht="15" hidden="1" customHeight="1">
      <c r="A183" s="114" t="s">
        <v>609</v>
      </c>
      <c r="B183" s="114" t="s">
        <v>2662</v>
      </c>
      <c r="C183" s="115" t="s">
        <v>1372</v>
      </c>
      <c r="D183" s="114">
        <v>100</v>
      </c>
      <c r="E183" s="114">
        <v>4962644</v>
      </c>
      <c r="F183" s="116" t="s">
        <v>2664</v>
      </c>
      <c r="G183" s="114">
        <v>4962644941612</v>
      </c>
      <c r="H183" s="118">
        <v>1900</v>
      </c>
      <c r="I183" s="119">
        <v>1057</v>
      </c>
      <c r="J183" s="119">
        <v>283</v>
      </c>
      <c r="K183" s="119">
        <f t="shared" si="24"/>
        <v>3.7349823321554769</v>
      </c>
      <c r="L183" s="119">
        <f t="shared" si="25"/>
        <v>113200</v>
      </c>
      <c r="M183" s="119">
        <v>1900</v>
      </c>
      <c r="N183" s="119"/>
      <c r="O183" s="119">
        <v>1400</v>
      </c>
      <c r="P183" s="119">
        <v>1200</v>
      </c>
      <c r="Q183" s="119">
        <v>1500</v>
      </c>
      <c r="R183" s="321">
        <v>400</v>
      </c>
      <c r="S183" s="119">
        <v>560</v>
      </c>
      <c r="T183" s="51">
        <f t="shared" si="26"/>
        <v>160</v>
      </c>
      <c r="U183" s="322">
        <f t="shared" si="27"/>
        <v>0.2857142857142857</v>
      </c>
      <c r="V183" s="323">
        <v>640</v>
      </c>
      <c r="W183" s="324">
        <f t="shared" si="28"/>
        <v>1.1428571428571428</v>
      </c>
      <c r="X183" s="324">
        <f t="shared" si="33"/>
        <v>0.375</v>
      </c>
      <c r="Y183" s="325">
        <f t="shared" si="29"/>
        <v>1490</v>
      </c>
      <c r="Z183" s="325">
        <f t="shared" si="30"/>
        <v>1420</v>
      </c>
      <c r="AA183" s="325">
        <f t="shared" si="31"/>
        <v>1600</v>
      </c>
      <c r="AB183" s="326">
        <f t="shared" si="32"/>
        <v>2200</v>
      </c>
    </row>
    <row r="184" spans="1:28" s="328" customFormat="1" ht="15" hidden="1" customHeight="1">
      <c r="A184" s="114" t="s">
        <v>4397</v>
      </c>
      <c r="B184" s="114" t="s">
        <v>4700</v>
      </c>
      <c r="C184" s="115"/>
      <c r="D184" s="114">
        <v>50</v>
      </c>
      <c r="E184" s="114">
        <v>4962644</v>
      </c>
      <c r="F184" s="116" t="s">
        <v>4701</v>
      </c>
      <c r="G184" s="114">
        <v>4962644786497</v>
      </c>
      <c r="H184" s="118">
        <v>2000</v>
      </c>
      <c r="I184" s="119">
        <v>10</v>
      </c>
      <c r="J184" s="119">
        <v>4967</v>
      </c>
      <c r="K184" s="119">
        <f t="shared" si="24"/>
        <v>2.0132876988121604E-3</v>
      </c>
      <c r="L184" s="119">
        <f t="shared" si="25"/>
        <v>1703681</v>
      </c>
      <c r="M184" s="119">
        <v>2000</v>
      </c>
      <c r="N184" s="119"/>
      <c r="O184" s="119">
        <v>1380</v>
      </c>
      <c r="P184" s="119">
        <v>1280</v>
      </c>
      <c r="Q184" s="119">
        <v>1480</v>
      </c>
      <c r="R184" s="321">
        <v>343</v>
      </c>
      <c r="S184" s="119">
        <v>576</v>
      </c>
      <c r="T184" s="51">
        <f t="shared" si="26"/>
        <v>233</v>
      </c>
      <c r="U184" s="322">
        <f t="shared" si="27"/>
        <v>0.4045138888888889</v>
      </c>
      <c r="V184" s="323">
        <v>660</v>
      </c>
      <c r="W184" s="324">
        <f t="shared" si="28"/>
        <v>1.1458333333333333</v>
      </c>
      <c r="X184" s="324">
        <f t="shared" si="33"/>
        <v>0.48030303030303029</v>
      </c>
      <c r="Y184" s="325">
        <f t="shared" si="29"/>
        <v>1530</v>
      </c>
      <c r="Z184" s="325">
        <f t="shared" si="30"/>
        <v>1470</v>
      </c>
      <c r="AA184" s="325">
        <f t="shared" si="31"/>
        <v>1650</v>
      </c>
      <c r="AB184" s="326">
        <f t="shared" si="32"/>
        <v>2300</v>
      </c>
    </row>
    <row r="185" spans="1:28" s="328" customFormat="1" ht="15" hidden="1" customHeight="1">
      <c r="A185" s="114" t="s">
        <v>375</v>
      </c>
      <c r="B185" s="114" t="s">
        <v>1405</v>
      </c>
      <c r="C185" s="115"/>
      <c r="D185" s="114">
        <v>20</v>
      </c>
      <c r="E185" s="114">
        <v>4962644</v>
      </c>
      <c r="F185" s="116" t="s">
        <v>1406</v>
      </c>
      <c r="G185" s="114">
        <v>4962644785018</v>
      </c>
      <c r="H185" s="118">
        <v>2400</v>
      </c>
      <c r="I185" s="119">
        <v>6073</v>
      </c>
      <c r="J185" s="119">
        <v>23695</v>
      </c>
      <c r="K185" s="119">
        <f t="shared" si="24"/>
        <v>0.25629879721460225</v>
      </c>
      <c r="L185" s="119">
        <f t="shared" si="25"/>
        <v>8790845</v>
      </c>
      <c r="M185" s="119">
        <v>2400</v>
      </c>
      <c r="N185" s="119"/>
      <c r="O185" s="119">
        <v>1380</v>
      </c>
      <c r="P185" s="119">
        <v>1280</v>
      </c>
      <c r="Q185" s="119">
        <v>1500</v>
      </c>
      <c r="R185" s="321">
        <v>371</v>
      </c>
      <c r="S185" s="119">
        <v>600</v>
      </c>
      <c r="T185" s="51">
        <f t="shared" si="26"/>
        <v>229</v>
      </c>
      <c r="U185" s="322">
        <f t="shared" si="27"/>
        <v>0.38166666666666665</v>
      </c>
      <c r="V185" s="323">
        <v>660</v>
      </c>
      <c r="W185" s="324">
        <f t="shared" si="28"/>
        <v>1.1000000000000001</v>
      </c>
      <c r="X185" s="324">
        <f t="shared" si="33"/>
        <v>0.43787878787878787</v>
      </c>
      <c r="Y185" s="325">
        <f t="shared" si="29"/>
        <v>1530</v>
      </c>
      <c r="Z185" s="325">
        <f t="shared" si="30"/>
        <v>1470</v>
      </c>
      <c r="AA185" s="325">
        <f t="shared" si="31"/>
        <v>1650</v>
      </c>
      <c r="AB185" s="326">
        <f t="shared" si="32"/>
        <v>2700</v>
      </c>
    </row>
    <row r="186" spans="1:28" s="328" customFormat="1" ht="15" hidden="1" customHeight="1">
      <c r="A186" s="114" t="s">
        <v>396</v>
      </c>
      <c r="B186" s="114" t="s">
        <v>1504</v>
      </c>
      <c r="C186" s="115"/>
      <c r="D186" s="114">
        <v>30</v>
      </c>
      <c r="E186" s="114">
        <v>4962644</v>
      </c>
      <c r="F186" s="116" t="s">
        <v>1505</v>
      </c>
      <c r="G186" s="114">
        <v>4962644213726</v>
      </c>
      <c r="H186" s="118">
        <v>2600</v>
      </c>
      <c r="I186" s="119">
        <v>6800</v>
      </c>
      <c r="J186" s="119">
        <v>573</v>
      </c>
      <c r="K186" s="119">
        <f t="shared" si="24"/>
        <v>11.867364746945899</v>
      </c>
      <c r="L186" s="119">
        <f t="shared" si="25"/>
        <v>253266</v>
      </c>
      <c r="M186" s="119">
        <v>2600</v>
      </c>
      <c r="N186" s="119"/>
      <c r="O186" s="119">
        <v>1380</v>
      </c>
      <c r="P186" s="119">
        <v>1280</v>
      </c>
      <c r="Q186" s="119">
        <v>1500</v>
      </c>
      <c r="R186" s="321">
        <v>442</v>
      </c>
      <c r="S186" s="119">
        <v>600</v>
      </c>
      <c r="T186" s="51">
        <f t="shared" si="26"/>
        <v>158</v>
      </c>
      <c r="U186" s="322">
        <f t="shared" si="27"/>
        <v>0.26333333333333331</v>
      </c>
      <c r="V186" s="323">
        <v>660</v>
      </c>
      <c r="W186" s="324">
        <f t="shared" si="28"/>
        <v>1.1000000000000001</v>
      </c>
      <c r="X186" s="324">
        <f t="shared" si="33"/>
        <v>0.33030303030303032</v>
      </c>
      <c r="Y186" s="325">
        <f t="shared" si="29"/>
        <v>1530</v>
      </c>
      <c r="Z186" s="325">
        <f t="shared" si="30"/>
        <v>1470</v>
      </c>
      <c r="AA186" s="325">
        <f t="shared" si="31"/>
        <v>1650</v>
      </c>
      <c r="AB186" s="326">
        <f t="shared" si="32"/>
        <v>2900</v>
      </c>
    </row>
    <row r="187" spans="1:28" s="328" customFormat="1" ht="15" hidden="1" customHeight="1">
      <c r="A187" s="114" t="s">
        <v>430</v>
      </c>
      <c r="B187" s="114" t="s">
        <v>1674</v>
      </c>
      <c r="C187" s="115"/>
      <c r="D187" s="114">
        <v>40</v>
      </c>
      <c r="E187" s="114">
        <v>4962644</v>
      </c>
      <c r="F187" s="116" t="s">
        <v>1675</v>
      </c>
      <c r="G187" s="114">
        <v>4962644214938</v>
      </c>
      <c r="H187" s="118">
        <v>1900</v>
      </c>
      <c r="I187" s="119">
        <v>5606</v>
      </c>
      <c r="J187" s="119">
        <v>4685</v>
      </c>
      <c r="K187" s="119">
        <f t="shared" si="24"/>
        <v>1.1965848452508003</v>
      </c>
      <c r="L187" s="119">
        <f t="shared" si="25"/>
        <v>1827150</v>
      </c>
      <c r="M187" s="119">
        <v>1900</v>
      </c>
      <c r="N187" s="119"/>
      <c r="O187" s="119">
        <v>1380</v>
      </c>
      <c r="P187" s="119">
        <v>1280</v>
      </c>
      <c r="Q187" s="119">
        <v>1500</v>
      </c>
      <c r="R187" s="321">
        <v>390</v>
      </c>
      <c r="S187" s="119">
        <v>600</v>
      </c>
      <c r="T187" s="51">
        <f t="shared" si="26"/>
        <v>210</v>
      </c>
      <c r="U187" s="322">
        <f t="shared" si="27"/>
        <v>0.35</v>
      </c>
      <c r="V187" s="323">
        <v>660</v>
      </c>
      <c r="W187" s="324">
        <f t="shared" si="28"/>
        <v>1.1000000000000001</v>
      </c>
      <c r="X187" s="324">
        <f t="shared" si="33"/>
        <v>0.40909090909090912</v>
      </c>
      <c r="Y187" s="325">
        <f t="shared" si="29"/>
        <v>1530</v>
      </c>
      <c r="Z187" s="325">
        <f t="shared" si="30"/>
        <v>1470</v>
      </c>
      <c r="AA187" s="325">
        <f t="shared" si="31"/>
        <v>1650</v>
      </c>
      <c r="AB187" s="326">
        <f t="shared" si="32"/>
        <v>2100</v>
      </c>
    </row>
    <row r="188" spans="1:28" s="328" customFormat="1" ht="15" hidden="1" customHeight="1">
      <c r="A188" s="114" t="s">
        <v>114</v>
      </c>
      <c r="B188" s="114" t="s">
        <v>1894</v>
      </c>
      <c r="C188" s="115" t="s">
        <v>247</v>
      </c>
      <c r="D188" s="114">
        <v>50</v>
      </c>
      <c r="E188" s="114">
        <v>4962644</v>
      </c>
      <c r="F188" s="116" t="s">
        <v>1895</v>
      </c>
      <c r="G188" s="114">
        <v>4962644942558</v>
      </c>
      <c r="H188" s="118">
        <v>2000</v>
      </c>
      <c r="I188" s="119" t="e">
        <v>#N/A</v>
      </c>
      <c r="J188" s="119">
        <v>3639</v>
      </c>
      <c r="K188" s="119" t="e">
        <f t="shared" si="24"/>
        <v>#N/A</v>
      </c>
      <c r="L188" s="119">
        <f t="shared" si="25"/>
        <v>1593882</v>
      </c>
      <c r="M188" s="119">
        <v>2000</v>
      </c>
      <c r="N188" s="119"/>
      <c r="O188" s="119">
        <v>1480</v>
      </c>
      <c r="P188" s="119">
        <v>1280</v>
      </c>
      <c r="Q188" s="119">
        <v>1500</v>
      </c>
      <c r="R188" s="321">
        <v>438</v>
      </c>
      <c r="S188" s="119">
        <v>600</v>
      </c>
      <c r="T188" s="51">
        <f t="shared" si="26"/>
        <v>162</v>
      </c>
      <c r="U188" s="322">
        <f t="shared" si="27"/>
        <v>0.27</v>
      </c>
      <c r="V188" s="323">
        <v>660</v>
      </c>
      <c r="W188" s="324">
        <f t="shared" si="28"/>
        <v>1.1000000000000001</v>
      </c>
      <c r="X188" s="324">
        <f t="shared" si="33"/>
        <v>0.33636363636363636</v>
      </c>
      <c r="Y188" s="325">
        <f t="shared" si="29"/>
        <v>1530</v>
      </c>
      <c r="Z188" s="325">
        <f t="shared" si="30"/>
        <v>1470</v>
      </c>
      <c r="AA188" s="325">
        <f t="shared" si="31"/>
        <v>1650</v>
      </c>
      <c r="AB188" s="326">
        <f t="shared" si="32"/>
        <v>2200</v>
      </c>
    </row>
    <row r="189" spans="1:28" s="51" customFormat="1" ht="15" hidden="1" customHeight="1">
      <c r="A189" s="114" t="s">
        <v>117</v>
      </c>
      <c r="B189" s="114" t="s">
        <v>1894</v>
      </c>
      <c r="C189" s="115" t="s">
        <v>249</v>
      </c>
      <c r="D189" s="114">
        <v>50</v>
      </c>
      <c r="E189" s="114">
        <v>4962644</v>
      </c>
      <c r="F189" s="116" t="s">
        <v>1896</v>
      </c>
      <c r="G189" s="114">
        <v>4962644942565</v>
      </c>
      <c r="H189" s="118">
        <v>2000</v>
      </c>
      <c r="I189" s="119" t="e">
        <v>#N/A</v>
      </c>
      <c r="J189" s="119">
        <v>3745</v>
      </c>
      <c r="K189" s="119" t="e">
        <f t="shared" si="24"/>
        <v>#N/A</v>
      </c>
      <c r="L189" s="119">
        <f t="shared" si="25"/>
        <v>1636565</v>
      </c>
      <c r="M189" s="119">
        <v>2000</v>
      </c>
      <c r="N189" s="119"/>
      <c r="O189" s="119">
        <v>1480</v>
      </c>
      <c r="P189" s="119">
        <v>1280</v>
      </c>
      <c r="Q189" s="119">
        <v>1500</v>
      </c>
      <c r="R189" s="321">
        <v>437</v>
      </c>
      <c r="S189" s="119">
        <v>600</v>
      </c>
      <c r="T189" s="51">
        <f t="shared" si="26"/>
        <v>163</v>
      </c>
      <c r="U189" s="322">
        <f t="shared" si="27"/>
        <v>0.27166666666666667</v>
      </c>
      <c r="V189" s="323">
        <v>660</v>
      </c>
      <c r="W189" s="324">
        <f t="shared" si="28"/>
        <v>1.1000000000000001</v>
      </c>
      <c r="X189" s="324">
        <f t="shared" si="33"/>
        <v>0.33787878787878789</v>
      </c>
      <c r="Y189" s="325">
        <f t="shared" si="29"/>
        <v>1530</v>
      </c>
      <c r="Z189" s="325">
        <f t="shared" si="30"/>
        <v>1470</v>
      </c>
      <c r="AA189" s="325">
        <f t="shared" si="31"/>
        <v>1650</v>
      </c>
      <c r="AB189" s="326">
        <f t="shared" si="32"/>
        <v>2200</v>
      </c>
    </row>
    <row r="190" spans="1:28" s="356" customFormat="1" ht="15" hidden="1" customHeight="1">
      <c r="A190" s="114" t="s">
        <v>489</v>
      </c>
      <c r="B190" s="114" t="s">
        <v>1916</v>
      </c>
      <c r="C190" s="115"/>
      <c r="D190" s="114">
        <v>100</v>
      </c>
      <c r="E190" s="114">
        <v>4962644</v>
      </c>
      <c r="F190" s="116" t="s">
        <v>1917</v>
      </c>
      <c r="G190" s="114">
        <v>4962644936700</v>
      </c>
      <c r="H190" s="118">
        <v>1500</v>
      </c>
      <c r="I190" s="119">
        <v>632</v>
      </c>
      <c r="J190" s="119">
        <v>56</v>
      </c>
      <c r="K190" s="119">
        <f t="shared" si="24"/>
        <v>11.285714285714286</v>
      </c>
      <c r="L190" s="119">
        <f t="shared" si="25"/>
        <v>14840</v>
      </c>
      <c r="M190" s="119">
        <v>1500</v>
      </c>
      <c r="N190" s="119"/>
      <c r="O190" s="119">
        <v>1180</v>
      </c>
      <c r="P190" s="119">
        <v>1080</v>
      </c>
      <c r="Q190" s="119">
        <v>1400</v>
      </c>
      <c r="R190" s="321">
        <v>265</v>
      </c>
      <c r="S190" s="119">
        <v>540</v>
      </c>
      <c r="T190" s="51">
        <f t="shared" si="26"/>
        <v>275</v>
      </c>
      <c r="U190" s="322">
        <f t="shared" si="27"/>
        <v>0.5092592592592593</v>
      </c>
      <c r="V190" s="323">
        <v>660</v>
      </c>
      <c r="W190" s="324">
        <f t="shared" si="28"/>
        <v>1.2222222222222223</v>
      </c>
      <c r="X190" s="324">
        <f t="shared" si="33"/>
        <v>0.59848484848484851</v>
      </c>
      <c r="Y190" s="325">
        <f t="shared" si="29"/>
        <v>1530</v>
      </c>
      <c r="Z190" s="325">
        <f t="shared" si="30"/>
        <v>1470</v>
      </c>
      <c r="AA190" s="325">
        <f t="shared" si="31"/>
        <v>1650</v>
      </c>
      <c r="AB190" s="326">
        <f t="shared" si="32"/>
        <v>1900</v>
      </c>
    </row>
    <row r="191" spans="1:28" s="328" customFormat="1" ht="15" hidden="1" customHeight="1">
      <c r="A191" s="114" t="s">
        <v>334</v>
      </c>
      <c r="B191" s="114" t="s">
        <v>2041</v>
      </c>
      <c r="C191" s="115"/>
      <c r="D191" s="114">
        <v>30</v>
      </c>
      <c r="E191" s="114">
        <v>4962644</v>
      </c>
      <c r="F191" s="116" t="s">
        <v>2042</v>
      </c>
      <c r="G191" s="114">
        <v>4962644213740</v>
      </c>
      <c r="H191" s="118">
        <v>2100</v>
      </c>
      <c r="I191" s="119">
        <v>559</v>
      </c>
      <c r="J191" s="119">
        <v>1130</v>
      </c>
      <c r="K191" s="119">
        <f t="shared" si="24"/>
        <v>0.49469026548672568</v>
      </c>
      <c r="L191" s="119">
        <f t="shared" si="25"/>
        <v>476860</v>
      </c>
      <c r="M191" s="119">
        <v>2100</v>
      </c>
      <c r="N191" s="119"/>
      <c r="O191" s="119">
        <v>1400</v>
      </c>
      <c r="P191" s="119">
        <v>1280</v>
      </c>
      <c r="Q191" s="119">
        <v>1500</v>
      </c>
      <c r="R191" s="321">
        <v>422</v>
      </c>
      <c r="S191" s="119">
        <v>600</v>
      </c>
      <c r="T191" s="51">
        <f t="shared" si="26"/>
        <v>178</v>
      </c>
      <c r="U191" s="322">
        <f t="shared" si="27"/>
        <v>0.29666666666666669</v>
      </c>
      <c r="V191" s="323">
        <v>660</v>
      </c>
      <c r="W191" s="324">
        <f t="shared" si="28"/>
        <v>1.1000000000000001</v>
      </c>
      <c r="X191" s="324">
        <f t="shared" si="33"/>
        <v>0.3606060606060606</v>
      </c>
      <c r="Y191" s="325">
        <f t="shared" si="29"/>
        <v>1530</v>
      </c>
      <c r="Z191" s="325">
        <f t="shared" si="30"/>
        <v>1470</v>
      </c>
      <c r="AA191" s="325">
        <f t="shared" si="31"/>
        <v>1650</v>
      </c>
      <c r="AB191" s="326">
        <f t="shared" si="32"/>
        <v>2400</v>
      </c>
    </row>
    <row r="192" spans="1:28" s="328" customFormat="1" ht="15" hidden="1" customHeight="1">
      <c r="A192" s="114" t="s">
        <v>2043</v>
      </c>
      <c r="B192" s="114" t="s">
        <v>2044</v>
      </c>
      <c r="C192" s="115" t="s">
        <v>1520</v>
      </c>
      <c r="D192" s="114">
        <v>100</v>
      </c>
      <c r="E192" s="114">
        <v>4962644</v>
      </c>
      <c r="F192" s="116" t="s">
        <v>2045</v>
      </c>
      <c r="G192" s="114">
        <v>4962644664177</v>
      </c>
      <c r="H192" s="118">
        <v>2200</v>
      </c>
      <c r="I192" s="119">
        <v>4162</v>
      </c>
      <c r="J192" s="119">
        <v>1031</v>
      </c>
      <c r="K192" s="119">
        <f t="shared" si="24"/>
        <v>4.0368574199806018</v>
      </c>
      <c r="L192" s="119">
        <f t="shared" si="25"/>
        <v>380439</v>
      </c>
      <c r="M192" s="119">
        <v>2200</v>
      </c>
      <c r="N192" s="119"/>
      <c r="O192" s="119">
        <v>1400</v>
      </c>
      <c r="P192" s="119">
        <v>1280</v>
      </c>
      <c r="Q192" s="119">
        <v>1500</v>
      </c>
      <c r="R192" s="321">
        <v>369</v>
      </c>
      <c r="S192" s="119">
        <v>600</v>
      </c>
      <c r="T192" s="51">
        <f t="shared" si="26"/>
        <v>231</v>
      </c>
      <c r="U192" s="322">
        <f t="shared" si="27"/>
        <v>0.38500000000000001</v>
      </c>
      <c r="V192" s="323">
        <v>660</v>
      </c>
      <c r="W192" s="324">
        <f t="shared" si="28"/>
        <v>1.1000000000000001</v>
      </c>
      <c r="X192" s="324">
        <f t="shared" si="33"/>
        <v>0.44090909090909092</v>
      </c>
      <c r="Y192" s="325">
        <f t="shared" si="29"/>
        <v>1530</v>
      </c>
      <c r="Z192" s="325">
        <f t="shared" si="30"/>
        <v>1470</v>
      </c>
      <c r="AA192" s="325">
        <f t="shared" si="31"/>
        <v>1650</v>
      </c>
      <c r="AB192" s="326">
        <f t="shared" si="32"/>
        <v>2500</v>
      </c>
    </row>
    <row r="193" spans="1:33" ht="15" hidden="1" customHeight="1">
      <c r="A193" s="114" t="s">
        <v>507</v>
      </c>
      <c r="B193" s="114" t="s">
        <v>2058</v>
      </c>
      <c r="C193" s="115"/>
      <c r="D193" s="114">
        <v>30</v>
      </c>
      <c r="E193" s="114">
        <v>4962644</v>
      </c>
      <c r="F193" s="116" t="s">
        <v>2059</v>
      </c>
      <c r="G193" s="114">
        <v>4962644214815</v>
      </c>
      <c r="H193" s="118">
        <v>2000</v>
      </c>
      <c r="I193" s="119">
        <v>4968</v>
      </c>
      <c r="J193" s="119">
        <v>245</v>
      </c>
      <c r="K193" s="119">
        <f t="shared" si="24"/>
        <v>20.277551020408165</v>
      </c>
      <c r="L193" s="119">
        <f t="shared" si="25"/>
        <v>99470</v>
      </c>
      <c r="M193" s="119">
        <v>2000</v>
      </c>
      <c r="O193" s="119">
        <v>1400</v>
      </c>
      <c r="P193" s="119">
        <v>1280</v>
      </c>
      <c r="Q193" s="119">
        <v>1500</v>
      </c>
      <c r="R193" s="321">
        <v>406</v>
      </c>
      <c r="S193" s="119">
        <v>600</v>
      </c>
      <c r="T193" s="51">
        <f t="shared" si="26"/>
        <v>194</v>
      </c>
      <c r="U193" s="322">
        <f t="shared" si="27"/>
        <v>0.32333333333333331</v>
      </c>
      <c r="V193" s="323">
        <v>660</v>
      </c>
      <c r="W193" s="324">
        <f t="shared" si="28"/>
        <v>1.1000000000000001</v>
      </c>
      <c r="X193" s="324">
        <f t="shared" si="33"/>
        <v>0.38484848484848483</v>
      </c>
      <c r="Y193" s="325">
        <f t="shared" si="29"/>
        <v>1530</v>
      </c>
      <c r="Z193" s="325">
        <f t="shared" si="30"/>
        <v>1470</v>
      </c>
      <c r="AA193" s="325">
        <f t="shared" si="31"/>
        <v>1650</v>
      </c>
      <c r="AB193" s="326">
        <f t="shared" si="32"/>
        <v>2200</v>
      </c>
      <c r="AD193" s="328"/>
      <c r="AE193" s="328"/>
      <c r="AF193" s="328"/>
      <c r="AG193" s="328"/>
    </row>
    <row r="194" spans="1:33" ht="15" hidden="1" customHeight="1">
      <c r="A194" s="114" t="s">
        <v>532</v>
      </c>
      <c r="B194" s="114" t="s">
        <v>2239</v>
      </c>
      <c r="C194" s="115"/>
      <c r="D194" s="114">
        <v>60</v>
      </c>
      <c r="E194" s="114">
        <v>4962644</v>
      </c>
      <c r="F194" s="116" t="s">
        <v>2240</v>
      </c>
      <c r="G194" s="114">
        <v>4962644941445</v>
      </c>
      <c r="H194" s="118">
        <v>2000</v>
      </c>
      <c r="I194" s="119">
        <v>420</v>
      </c>
      <c r="J194" s="119">
        <v>3010</v>
      </c>
      <c r="K194" s="119">
        <f t="shared" ref="K194:K257" si="34">I194/J194</f>
        <v>0.13953488372093023</v>
      </c>
      <c r="L194" s="119">
        <f t="shared" ref="L194:L257" si="35">J194*R194</f>
        <v>728420</v>
      </c>
      <c r="M194" s="119">
        <v>2000</v>
      </c>
      <c r="O194" s="119">
        <v>1400</v>
      </c>
      <c r="P194" s="119">
        <v>1280</v>
      </c>
      <c r="Q194" s="119">
        <v>1500</v>
      </c>
      <c r="R194" s="321">
        <v>242</v>
      </c>
      <c r="S194" s="119">
        <v>600</v>
      </c>
      <c r="T194" s="51">
        <f t="shared" ref="T194:T257" si="36">S194-R194</f>
        <v>358</v>
      </c>
      <c r="U194" s="322">
        <f t="shared" ref="U194:U257" si="37">T194/S194</f>
        <v>0.59666666666666668</v>
      </c>
      <c r="V194" s="323">
        <v>660</v>
      </c>
      <c r="W194" s="324">
        <f t="shared" ref="W194:W257" si="38">V194/S194</f>
        <v>1.1000000000000001</v>
      </c>
      <c r="X194" s="324">
        <f t="shared" si="33"/>
        <v>0.6333333333333333</v>
      </c>
      <c r="Y194" s="325">
        <f t="shared" ref="Y194:Y257" si="39">ROUND((V194/0.43),-1)</f>
        <v>1530</v>
      </c>
      <c r="Z194" s="325">
        <f t="shared" ref="Z194:Z257" si="40">ROUND((V194/0.45),-1)</f>
        <v>1470</v>
      </c>
      <c r="AA194" s="325">
        <f t="shared" ref="AA194:AA257" si="41">ROUND((V194/0.4),-1)</f>
        <v>1650</v>
      </c>
      <c r="AB194" s="326">
        <f t="shared" ref="AB194:AB257" si="42">ROUNDUP((W194*M194),-2)</f>
        <v>2200</v>
      </c>
      <c r="AD194" s="328"/>
      <c r="AE194" s="328"/>
      <c r="AF194" s="328"/>
      <c r="AG194" s="328"/>
    </row>
    <row r="195" spans="1:33" ht="15" hidden="1" customHeight="1">
      <c r="A195" s="114" t="s">
        <v>534</v>
      </c>
      <c r="B195" s="114" t="s">
        <v>2248</v>
      </c>
      <c r="C195" s="115"/>
      <c r="D195" s="114">
        <v>60</v>
      </c>
      <c r="E195" s="114">
        <v>4962644</v>
      </c>
      <c r="F195" s="116" t="s">
        <v>2249</v>
      </c>
      <c r="G195" s="114">
        <v>4962644941636</v>
      </c>
      <c r="H195" s="118">
        <v>1900</v>
      </c>
      <c r="I195" s="119">
        <v>1707</v>
      </c>
      <c r="J195" s="119">
        <v>1720</v>
      </c>
      <c r="K195" s="119">
        <f t="shared" si="34"/>
        <v>0.99244186046511629</v>
      </c>
      <c r="L195" s="119">
        <f t="shared" si="35"/>
        <v>569320</v>
      </c>
      <c r="M195" s="119">
        <v>1900</v>
      </c>
      <c r="O195" s="119">
        <v>1400</v>
      </c>
      <c r="P195" s="119">
        <v>1280</v>
      </c>
      <c r="Q195" s="119">
        <v>1500</v>
      </c>
      <c r="R195" s="321">
        <v>331</v>
      </c>
      <c r="S195" s="119">
        <v>600</v>
      </c>
      <c r="T195" s="51">
        <f t="shared" si="36"/>
        <v>269</v>
      </c>
      <c r="U195" s="322">
        <f t="shared" si="37"/>
        <v>0.44833333333333331</v>
      </c>
      <c r="V195" s="323">
        <v>660</v>
      </c>
      <c r="W195" s="324">
        <f t="shared" si="38"/>
        <v>1.1000000000000001</v>
      </c>
      <c r="X195" s="324">
        <f t="shared" ref="X195:X258" si="43">(V195-R195)/V195</f>
        <v>0.49848484848484848</v>
      </c>
      <c r="Y195" s="325">
        <f t="shared" si="39"/>
        <v>1530</v>
      </c>
      <c r="Z195" s="325">
        <f t="shared" si="40"/>
        <v>1470</v>
      </c>
      <c r="AA195" s="325">
        <f t="shared" si="41"/>
        <v>1650</v>
      </c>
      <c r="AB195" s="326">
        <f t="shared" si="42"/>
        <v>2100</v>
      </c>
      <c r="AD195" s="328"/>
      <c r="AE195" s="328"/>
      <c r="AF195" s="328"/>
      <c r="AG195" s="328"/>
    </row>
    <row r="196" spans="1:33" ht="15" hidden="1" customHeight="1">
      <c r="A196" s="114" t="s">
        <v>561</v>
      </c>
      <c r="B196" s="114" t="s">
        <v>2498</v>
      </c>
      <c r="C196" s="115"/>
      <c r="D196" s="114">
        <v>100</v>
      </c>
      <c r="E196" s="114">
        <v>4962644</v>
      </c>
      <c r="F196" s="116" t="s">
        <v>2499</v>
      </c>
      <c r="G196" s="114">
        <v>4962644520497</v>
      </c>
      <c r="H196" s="118">
        <v>2000</v>
      </c>
      <c r="I196" s="119">
        <v>3551</v>
      </c>
      <c r="J196" s="119">
        <v>1908</v>
      </c>
      <c r="K196" s="119">
        <f t="shared" si="34"/>
        <v>1.8611111111111112</v>
      </c>
      <c r="L196" s="119">
        <f t="shared" si="35"/>
        <v>726948</v>
      </c>
      <c r="M196" s="119">
        <v>2000</v>
      </c>
      <c r="O196" s="119">
        <v>1400</v>
      </c>
      <c r="P196" s="119">
        <v>1280</v>
      </c>
      <c r="Q196" s="119">
        <v>1500</v>
      </c>
      <c r="R196" s="321">
        <v>381</v>
      </c>
      <c r="S196" s="119">
        <v>600</v>
      </c>
      <c r="T196" s="51">
        <f t="shared" si="36"/>
        <v>219</v>
      </c>
      <c r="U196" s="322">
        <f t="shared" si="37"/>
        <v>0.36499999999999999</v>
      </c>
      <c r="V196" s="323">
        <v>660</v>
      </c>
      <c r="W196" s="324">
        <f t="shared" si="38"/>
        <v>1.1000000000000001</v>
      </c>
      <c r="X196" s="324">
        <f t="shared" si="43"/>
        <v>0.42272727272727273</v>
      </c>
      <c r="Y196" s="325">
        <f t="shared" si="39"/>
        <v>1530</v>
      </c>
      <c r="Z196" s="325">
        <f t="shared" si="40"/>
        <v>1470</v>
      </c>
      <c r="AA196" s="325">
        <f t="shared" si="41"/>
        <v>1650</v>
      </c>
      <c r="AB196" s="326">
        <f t="shared" si="42"/>
        <v>2200</v>
      </c>
      <c r="AD196" s="328"/>
      <c r="AE196" s="328"/>
      <c r="AF196" s="328"/>
      <c r="AG196" s="328"/>
    </row>
    <row r="197" spans="1:33" ht="15" hidden="1" customHeight="1">
      <c r="A197" s="114" t="s">
        <v>634</v>
      </c>
      <c r="B197" s="114" t="s">
        <v>2306</v>
      </c>
      <c r="C197" s="115" t="s">
        <v>1523</v>
      </c>
      <c r="D197" s="114">
        <v>30</v>
      </c>
      <c r="E197" s="114">
        <v>4962644</v>
      </c>
      <c r="F197" s="116" t="s">
        <v>2307</v>
      </c>
      <c r="G197" s="114">
        <v>4962644941414</v>
      </c>
      <c r="H197" s="118">
        <v>2000</v>
      </c>
      <c r="I197" s="119" t="e">
        <v>#N/A</v>
      </c>
      <c r="J197" s="119">
        <v>346</v>
      </c>
      <c r="K197" s="119" t="e">
        <f t="shared" si="34"/>
        <v>#N/A</v>
      </c>
      <c r="L197" s="119">
        <f t="shared" si="35"/>
        <v>116256</v>
      </c>
      <c r="M197" s="119">
        <v>2000</v>
      </c>
      <c r="O197" s="119">
        <v>1400</v>
      </c>
      <c r="P197" s="119">
        <v>1280</v>
      </c>
      <c r="Q197" s="119">
        <v>1500</v>
      </c>
      <c r="R197" s="321">
        <v>336</v>
      </c>
      <c r="S197" s="119">
        <v>600</v>
      </c>
      <c r="T197" s="51">
        <f t="shared" si="36"/>
        <v>264</v>
      </c>
      <c r="U197" s="322">
        <f t="shared" si="37"/>
        <v>0.44</v>
      </c>
      <c r="V197" s="323">
        <v>660</v>
      </c>
      <c r="W197" s="324">
        <f t="shared" si="38"/>
        <v>1.1000000000000001</v>
      </c>
      <c r="X197" s="324">
        <f t="shared" si="43"/>
        <v>0.49090909090909091</v>
      </c>
      <c r="Y197" s="325">
        <f t="shared" si="39"/>
        <v>1530</v>
      </c>
      <c r="Z197" s="325">
        <f t="shared" si="40"/>
        <v>1470</v>
      </c>
      <c r="AA197" s="325">
        <f t="shared" si="41"/>
        <v>1650</v>
      </c>
      <c r="AB197" s="326">
        <f t="shared" si="42"/>
        <v>2200</v>
      </c>
      <c r="AD197" s="328"/>
      <c r="AE197" s="328"/>
      <c r="AF197" s="328"/>
      <c r="AG197" s="328"/>
    </row>
    <row r="198" spans="1:33" ht="15" hidden="1" customHeight="1">
      <c r="A198" s="114" t="s">
        <v>929</v>
      </c>
      <c r="B198" s="114" t="s">
        <v>2243</v>
      </c>
      <c r="C198" s="115" t="s">
        <v>1849</v>
      </c>
      <c r="D198" s="114">
        <v>30</v>
      </c>
      <c r="E198" s="114">
        <v>4962644</v>
      </c>
      <c r="F198" s="116" t="s">
        <v>2244</v>
      </c>
      <c r="G198" s="114">
        <v>4962644934737</v>
      </c>
      <c r="H198" s="118">
        <v>1900</v>
      </c>
      <c r="I198" s="119" t="e">
        <v>#N/A</v>
      </c>
      <c r="J198" s="119">
        <v>64</v>
      </c>
      <c r="K198" s="119" t="e">
        <f t="shared" si="34"/>
        <v>#N/A</v>
      </c>
      <c r="L198" s="119">
        <f t="shared" si="35"/>
        <v>24768</v>
      </c>
      <c r="M198" s="119">
        <v>1900</v>
      </c>
      <c r="O198" s="119">
        <v>1380</v>
      </c>
      <c r="P198" s="119">
        <v>1280</v>
      </c>
      <c r="Q198" s="119">
        <v>1500</v>
      </c>
      <c r="R198" s="321">
        <v>387</v>
      </c>
      <c r="S198" s="119">
        <v>570</v>
      </c>
      <c r="T198" s="51">
        <f t="shared" si="36"/>
        <v>183</v>
      </c>
      <c r="U198" s="322">
        <f t="shared" si="37"/>
        <v>0.32105263157894737</v>
      </c>
      <c r="V198" s="323">
        <v>670</v>
      </c>
      <c r="W198" s="324">
        <f t="shared" si="38"/>
        <v>1.1754385964912282</v>
      </c>
      <c r="X198" s="324">
        <f t="shared" si="43"/>
        <v>0.42238805970149251</v>
      </c>
      <c r="Y198" s="325">
        <f t="shared" si="39"/>
        <v>1560</v>
      </c>
      <c r="Z198" s="325">
        <f t="shared" si="40"/>
        <v>1490</v>
      </c>
      <c r="AA198" s="325">
        <f t="shared" si="41"/>
        <v>1680</v>
      </c>
      <c r="AB198" s="326">
        <f t="shared" si="42"/>
        <v>2300</v>
      </c>
      <c r="AD198" s="328"/>
      <c r="AE198" s="328"/>
      <c r="AF198" s="328"/>
      <c r="AG198" s="328"/>
    </row>
    <row r="199" spans="1:33" s="316" customFormat="1" ht="15" hidden="1" customHeight="1">
      <c r="A199" s="114" t="s">
        <v>932</v>
      </c>
      <c r="B199" s="114" t="s">
        <v>2243</v>
      </c>
      <c r="C199" s="115" t="s">
        <v>10</v>
      </c>
      <c r="D199" s="114">
        <v>30</v>
      </c>
      <c r="E199" s="114">
        <v>4962644</v>
      </c>
      <c r="F199" s="116" t="s">
        <v>2247</v>
      </c>
      <c r="G199" s="114">
        <v>4962644934720</v>
      </c>
      <c r="H199" s="118">
        <v>1900</v>
      </c>
      <c r="I199" s="119" t="e">
        <v>#N/A</v>
      </c>
      <c r="J199" s="119">
        <v>59</v>
      </c>
      <c r="K199" s="119" t="e">
        <f t="shared" si="34"/>
        <v>#N/A</v>
      </c>
      <c r="L199" s="119">
        <f t="shared" si="35"/>
        <v>22833</v>
      </c>
      <c r="M199" s="119">
        <v>1900</v>
      </c>
      <c r="N199" s="119"/>
      <c r="O199" s="119">
        <v>1380</v>
      </c>
      <c r="P199" s="119">
        <v>1280</v>
      </c>
      <c r="Q199" s="119">
        <v>1500</v>
      </c>
      <c r="R199" s="321">
        <v>387</v>
      </c>
      <c r="S199" s="119">
        <v>570</v>
      </c>
      <c r="T199" s="51">
        <f t="shared" si="36"/>
        <v>183</v>
      </c>
      <c r="U199" s="322">
        <f t="shared" si="37"/>
        <v>0.32105263157894737</v>
      </c>
      <c r="V199" s="323">
        <v>670</v>
      </c>
      <c r="W199" s="324">
        <f t="shared" si="38"/>
        <v>1.1754385964912282</v>
      </c>
      <c r="X199" s="324">
        <f t="shared" si="43"/>
        <v>0.42238805970149251</v>
      </c>
      <c r="Y199" s="325">
        <f t="shared" si="39"/>
        <v>1560</v>
      </c>
      <c r="Z199" s="325">
        <f t="shared" si="40"/>
        <v>1490</v>
      </c>
      <c r="AA199" s="325">
        <f t="shared" si="41"/>
        <v>1680</v>
      </c>
      <c r="AB199" s="326">
        <f t="shared" si="42"/>
        <v>2300</v>
      </c>
    </row>
    <row r="200" spans="1:33" ht="15" hidden="1" customHeight="1">
      <c r="A200" s="114" t="s">
        <v>3792</v>
      </c>
      <c r="B200" s="114" t="s">
        <v>4702</v>
      </c>
      <c r="C200" s="115"/>
      <c r="D200" s="114">
        <v>60</v>
      </c>
      <c r="E200" s="114">
        <v>4962644</v>
      </c>
      <c r="F200" s="116" t="s">
        <v>4703</v>
      </c>
      <c r="G200" s="114">
        <v>4962644786046</v>
      </c>
      <c r="H200" s="118">
        <v>2000</v>
      </c>
      <c r="I200" s="119">
        <v>2996</v>
      </c>
      <c r="J200" s="119">
        <v>6210</v>
      </c>
      <c r="K200" s="119">
        <f t="shared" si="34"/>
        <v>0.48244766505636072</v>
      </c>
      <c r="L200" s="119">
        <f t="shared" si="35"/>
        <v>1974780</v>
      </c>
      <c r="M200" s="119">
        <v>2000</v>
      </c>
      <c r="O200" s="119">
        <v>1280</v>
      </c>
      <c r="P200" s="119">
        <v>1280</v>
      </c>
      <c r="Q200" s="119">
        <v>1500</v>
      </c>
      <c r="R200" s="321">
        <v>318</v>
      </c>
      <c r="S200" s="119">
        <v>600</v>
      </c>
      <c r="T200" s="51">
        <f t="shared" si="36"/>
        <v>282</v>
      </c>
      <c r="U200" s="322">
        <f t="shared" si="37"/>
        <v>0.47</v>
      </c>
      <c r="V200" s="323">
        <v>680</v>
      </c>
      <c r="W200" s="324">
        <f t="shared" si="38"/>
        <v>1.1333333333333333</v>
      </c>
      <c r="X200" s="324">
        <f t="shared" si="43"/>
        <v>0.53235294117647058</v>
      </c>
      <c r="Y200" s="325">
        <f t="shared" si="39"/>
        <v>1580</v>
      </c>
      <c r="Z200" s="325">
        <f t="shared" si="40"/>
        <v>1510</v>
      </c>
      <c r="AA200" s="325">
        <f t="shared" si="41"/>
        <v>1700</v>
      </c>
      <c r="AB200" s="326">
        <f t="shared" si="42"/>
        <v>2300</v>
      </c>
      <c r="AD200" s="328"/>
      <c r="AE200" s="328"/>
      <c r="AF200" s="328"/>
      <c r="AG200" s="328"/>
    </row>
    <row r="201" spans="1:33" s="338" customFormat="1" ht="15" customHeight="1">
      <c r="A201" s="101" t="s">
        <v>443</v>
      </c>
      <c r="B201" s="101" t="s">
        <v>1721</v>
      </c>
      <c r="C201" s="102"/>
      <c r="D201" s="101">
        <v>50</v>
      </c>
      <c r="E201" s="101">
        <v>4962644</v>
      </c>
      <c r="F201" s="103" t="s">
        <v>1722</v>
      </c>
      <c r="G201" s="101">
        <v>4962644950898</v>
      </c>
      <c r="H201" s="104">
        <v>1500</v>
      </c>
      <c r="I201" s="105">
        <v>13</v>
      </c>
      <c r="J201" s="105">
        <v>946</v>
      </c>
      <c r="K201" s="105">
        <f t="shared" si="34"/>
        <v>1.3742071881606765E-2</v>
      </c>
      <c r="L201" s="105">
        <f t="shared" si="35"/>
        <v>403942</v>
      </c>
      <c r="M201" s="105">
        <v>1500</v>
      </c>
      <c r="N201" s="105"/>
      <c r="O201" s="105">
        <v>1400</v>
      </c>
      <c r="P201" s="105">
        <v>1280</v>
      </c>
      <c r="Q201" s="105">
        <v>1500</v>
      </c>
      <c r="R201" s="332">
        <v>427</v>
      </c>
      <c r="S201" s="105">
        <v>600</v>
      </c>
      <c r="T201" s="105">
        <f t="shared" si="36"/>
        <v>173</v>
      </c>
      <c r="U201" s="333">
        <f t="shared" si="37"/>
        <v>0.28833333333333333</v>
      </c>
      <c r="V201" s="334" t="s">
        <v>4613</v>
      </c>
      <c r="W201" s="335" t="e">
        <f t="shared" si="38"/>
        <v>#VALUE!</v>
      </c>
      <c r="X201" s="335" t="e">
        <f t="shared" si="43"/>
        <v>#VALUE!</v>
      </c>
      <c r="Y201" s="336" t="e">
        <f t="shared" si="39"/>
        <v>#VALUE!</v>
      </c>
      <c r="Z201" s="336" t="e">
        <f t="shared" si="40"/>
        <v>#VALUE!</v>
      </c>
      <c r="AA201" s="336" t="e">
        <f t="shared" si="41"/>
        <v>#VALUE!</v>
      </c>
      <c r="AB201" s="337" t="e">
        <f t="shared" si="42"/>
        <v>#VALUE!</v>
      </c>
      <c r="AD201" s="317">
        <f>VLOOKUP(A201,[1]Sheet1!$A$2:$Q$79,17,FALSE)</f>
        <v>480</v>
      </c>
      <c r="AE201" s="339">
        <f>AD201-R201</f>
        <v>53</v>
      </c>
      <c r="AF201" s="340">
        <f>AE201/AD201</f>
        <v>0.11041666666666666</v>
      </c>
      <c r="AG201" s="320"/>
    </row>
    <row r="202" spans="1:33" ht="15" hidden="1" customHeight="1">
      <c r="A202" s="114" t="s">
        <v>444</v>
      </c>
      <c r="B202" s="114" t="s">
        <v>1723</v>
      </c>
      <c r="C202" s="115"/>
      <c r="D202" s="114">
        <v>50</v>
      </c>
      <c r="E202" s="114">
        <v>4962644</v>
      </c>
      <c r="F202" s="116" t="s">
        <v>1724</v>
      </c>
      <c r="G202" s="114">
        <v>4962644950812</v>
      </c>
      <c r="H202" s="118">
        <v>1500</v>
      </c>
      <c r="I202" s="119">
        <v>41</v>
      </c>
      <c r="J202" s="119">
        <v>140</v>
      </c>
      <c r="K202" s="119">
        <f t="shared" si="34"/>
        <v>0.29285714285714287</v>
      </c>
      <c r="L202" s="119">
        <f t="shared" si="35"/>
        <v>46480</v>
      </c>
      <c r="M202" s="119">
        <v>1500</v>
      </c>
      <c r="O202" s="119">
        <v>1400</v>
      </c>
      <c r="P202" s="119">
        <v>1280</v>
      </c>
      <c r="Q202" s="119">
        <v>1500</v>
      </c>
      <c r="R202" s="321">
        <v>332</v>
      </c>
      <c r="S202" s="119">
        <v>600</v>
      </c>
      <c r="T202" s="51">
        <f t="shared" si="36"/>
        <v>268</v>
      </c>
      <c r="U202" s="322">
        <f t="shared" si="37"/>
        <v>0.44666666666666666</v>
      </c>
      <c r="V202" s="323">
        <v>720</v>
      </c>
      <c r="W202" s="324">
        <f t="shared" si="38"/>
        <v>1.2</v>
      </c>
      <c r="X202" s="324">
        <f t="shared" si="43"/>
        <v>0.53888888888888886</v>
      </c>
      <c r="Y202" s="325">
        <f t="shared" si="39"/>
        <v>1670</v>
      </c>
      <c r="Z202" s="325">
        <f t="shared" si="40"/>
        <v>1600</v>
      </c>
      <c r="AA202" s="325">
        <f t="shared" si="41"/>
        <v>1800</v>
      </c>
      <c r="AB202" s="326">
        <f t="shared" si="42"/>
        <v>1800</v>
      </c>
      <c r="AD202" s="328"/>
      <c r="AE202" s="328"/>
      <c r="AF202" s="328"/>
      <c r="AG202" s="328"/>
    </row>
    <row r="203" spans="1:33" s="338" customFormat="1" ht="15" customHeight="1">
      <c r="A203" s="101" t="s">
        <v>446</v>
      </c>
      <c r="B203" s="101" t="s">
        <v>1727</v>
      </c>
      <c r="C203" s="102"/>
      <c r="D203" s="101">
        <v>50</v>
      </c>
      <c r="E203" s="101">
        <v>4962644</v>
      </c>
      <c r="F203" s="103" t="s">
        <v>1728</v>
      </c>
      <c r="G203" s="101">
        <v>4962644951512</v>
      </c>
      <c r="H203" s="104">
        <v>1600</v>
      </c>
      <c r="I203" s="105">
        <v>2</v>
      </c>
      <c r="J203" s="105">
        <v>521</v>
      </c>
      <c r="K203" s="105">
        <f t="shared" si="34"/>
        <v>3.838771593090211E-3</v>
      </c>
      <c r="L203" s="105">
        <f t="shared" si="35"/>
        <v>225593</v>
      </c>
      <c r="M203" s="105">
        <v>1600</v>
      </c>
      <c r="N203" s="105"/>
      <c r="O203" s="105">
        <v>1400</v>
      </c>
      <c r="P203" s="105">
        <v>1280</v>
      </c>
      <c r="Q203" s="105">
        <v>1500</v>
      </c>
      <c r="R203" s="332">
        <v>433</v>
      </c>
      <c r="S203" s="105">
        <v>600</v>
      </c>
      <c r="T203" s="105">
        <f t="shared" si="36"/>
        <v>167</v>
      </c>
      <c r="U203" s="333">
        <f t="shared" si="37"/>
        <v>0.27833333333333332</v>
      </c>
      <c r="V203" s="334" t="s">
        <v>4613</v>
      </c>
      <c r="W203" s="335" t="e">
        <f t="shared" si="38"/>
        <v>#VALUE!</v>
      </c>
      <c r="X203" s="335" t="e">
        <f t="shared" si="43"/>
        <v>#VALUE!</v>
      </c>
      <c r="Y203" s="336" t="e">
        <f t="shared" si="39"/>
        <v>#VALUE!</v>
      </c>
      <c r="Z203" s="336" t="e">
        <f t="shared" si="40"/>
        <v>#VALUE!</v>
      </c>
      <c r="AA203" s="336" t="e">
        <f t="shared" si="41"/>
        <v>#VALUE!</v>
      </c>
      <c r="AB203" s="337" t="e">
        <f t="shared" si="42"/>
        <v>#VALUE!</v>
      </c>
      <c r="AD203" s="317">
        <f>VLOOKUP(A203,[1]Sheet1!$A$2:$Q$79,17,FALSE)</f>
        <v>480</v>
      </c>
      <c r="AE203" s="339">
        <f>AD203-R203</f>
        <v>47</v>
      </c>
      <c r="AF203" s="340">
        <f>AE203/AD203</f>
        <v>9.7916666666666666E-2</v>
      </c>
      <c r="AG203" s="320"/>
    </row>
    <row r="204" spans="1:33" ht="15" hidden="1" customHeight="1">
      <c r="A204" s="114" t="s">
        <v>695</v>
      </c>
      <c r="B204" s="114" t="s">
        <v>2407</v>
      </c>
      <c r="C204" s="115" t="s">
        <v>247</v>
      </c>
      <c r="D204" s="114">
        <v>40</v>
      </c>
      <c r="E204" s="114">
        <v>4962644</v>
      </c>
      <c r="F204" s="116" t="s">
        <v>2408</v>
      </c>
      <c r="G204" s="114">
        <v>4962644520114</v>
      </c>
      <c r="H204" s="118">
        <v>2200</v>
      </c>
      <c r="I204" s="119" t="e">
        <v>#N/A</v>
      </c>
      <c r="J204" s="119">
        <v>15632</v>
      </c>
      <c r="K204" s="119" t="e">
        <f t="shared" si="34"/>
        <v>#N/A</v>
      </c>
      <c r="L204" s="119">
        <f t="shared" si="35"/>
        <v>4142480</v>
      </c>
      <c r="M204" s="119">
        <v>2200</v>
      </c>
      <c r="O204" s="119">
        <v>1580</v>
      </c>
      <c r="P204" s="119" t="s">
        <v>1358</v>
      </c>
      <c r="Q204" s="119">
        <v>1800</v>
      </c>
      <c r="R204" s="321">
        <v>265</v>
      </c>
      <c r="S204" s="119">
        <v>680</v>
      </c>
      <c r="T204" s="51">
        <f t="shared" si="36"/>
        <v>415</v>
      </c>
      <c r="U204" s="322">
        <f t="shared" si="37"/>
        <v>0.61029411764705888</v>
      </c>
      <c r="V204" s="323">
        <v>720</v>
      </c>
      <c r="W204" s="324">
        <f t="shared" si="38"/>
        <v>1.0588235294117647</v>
      </c>
      <c r="X204" s="324">
        <f t="shared" si="43"/>
        <v>0.63194444444444442</v>
      </c>
      <c r="Y204" s="325">
        <f t="shared" si="39"/>
        <v>1670</v>
      </c>
      <c r="Z204" s="325">
        <f t="shared" si="40"/>
        <v>1600</v>
      </c>
      <c r="AA204" s="325">
        <f t="shared" si="41"/>
        <v>1800</v>
      </c>
      <c r="AB204" s="326">
        <f t="shared" si="42"/>
        <v>2400</v>
      </c>
      <c r="AD204" s="328"/>
      <c r="AE204" s="328"/>
      <c r="AF204" s="328"/>
      <c r="AG204" s="328"/>
    </row>
    <row r="205" spans="1:33" ht="15" hidden="1" customHeight="1">
      <c r="A205" s="114" t="s">
        <v>696</v>
      </c>
      <c r="B205" s="114" t="s">
        <v>2407</v>
      </c>
      <c r="C205" s="115" t="s">
        <v>249</v>
      </c>
      <c r="D205" s="114">
        <v>40</v>
      </c>
      <c r="E205" s="114">
        <v>4962644</v>
      </c>
      <c r="F205" s="116" t="s">
        <v>2412</v>
      </c>
      <c r="G205" s="114">
        <v>4962644520121</v>
      </c>
      <c r="H205" s="118">
        <v>2200</v>
      </c>
      <c r="I205" s="119" t="e">
        <v>#N/A</v>
      </c>
      <c r="J205" s="119">
        <v>11104</v>
      </c>
      <c r="K205" s="119" t="e">
        <f t="shared" si="34"/>
        <v>#N/A</v>
      </c>
      <c r="L205" s="119">
        <f t="shared" si="35"/>
        <v>2931456</v>
      </c>
      <c r="M205" s="119">
        <v>2200</v>
      </c>
      <c r="O205" s="119">
        <v>1580</v>
      </c>
      <c r="P205" s="119" t="s">
        <v>1358</v>
      </c>
      <c r="Q205" s="119">
        <v>1800</v>
      </c>
      <c r="R205" s="321">
        <v>264</v>
      </c>
      <c r="S205" s="119">
        <v>680</v>
      </c>
      <c r="T205" s="51">
        <f t="shared" si="36"/>
        <v>416</v>
      </c>
      <c r="U205" s="322">
        <f t="shared" si="37"/>
        <v>0.61176470588235299</v>
      </c>
      <c r="V205" s="323">
        <v>720</v>
      </c>
      <c r="W205" s="324">
        <f t="shared" si="38"/>
        <v>1.0588235294117647</v>
      </c>
      <c r="X205" s="324">
        <f t="shared" si="43"/>
        <v>0.6333333333333333</v>
      </c>
      <c r="Y205" s="325">
        <f t="shared" si="39"/>
        <v>1670</v>
      </c>
      <c r="Z205" s="325">
        <f t="shared" si="40"/>
        <v>1600</v>
      </c>
      <c r="AA205" s="325">
        <f t="shared" si="41"/>
        <v>1800</v>
      </c>
      <c r="AB205" s="326">
        <f t="shared" si="42"/>
        <v>2400</v>
      </c>
      <c r="AD205" s="328"/>
      <c r="AE205" s="328"/>
      <c r="AF205" s="328"/>
      <c r="AG205" s="328"/>
    </row>
    <row r="206" spans="1:33" ht="15" hidden="1" customHeight="1">
      <c r="A206" s="114" t="s">
        <v>4704</v>
      </c>
      <c r="B206" s="114" t="s">
        <v>2419</v>
      </c>
      <c r="C206" s="115" t="s">
        <v>247</v>
      </c>
      <c r="D206" s="114">
        <v>40</v>
      </c>
      <c r="E206" s="114">
        <v>4962644</v>
      </c>
      <c r="F206" s="116" t="s">
        <v>2420</v>
      </c>
      <c r="G206" s="114">
        <v>4962644520428</v>
      </c>
      <c r="H206" s="118">
        <v>2100</v>
      </c>
      <c r="I206" s="119" t="e">
        <v>#N/A</v>
      </c>
      <c r="J206" s="119" t="e">
        <v>#N/A</v>
      </c>
      <c r="K206" s="119" t="e">
        <f t="shared" si="34"/>
        <v>#N/A</v>
      </c>
      <c r="L206" s="119" t="e">
        <f t="shared" si="35"/>
        <v>#N/A</v>
      </c>
      <c r="M206" s="119">
        <v>2100</v>
      </c>
      <c r="O206" s="119">
        <v>1400</v>
      </c>
      <c r="P206" s="119">
        <v>1280</v>
      </c>
      <c r="Q206" s="119">
        <v>1500</v>
      </c>
      <c r="R206" s="321">
        <v>442</v>
      </c>
      <c r="S206" s="119">
        <v>600</v>
      </c>
      <c r="T206" s="51">
        <f t="shared" si="36"/>
        <v>158</v>
      </c>
      <c r="U206" s="322">
        <f t="shared" si="37"/>
        <v>0.26333333333333331</v>
      </c>
      <c r="V206" s="323">
        <v>720</v>
      </c>
      <c r="W206" s="324">
        <f t="shared" si="38"/>
        <v>1.2</v>
      </c>
      <c r="X206" s="324">
        <f t="shared" si="43"/>
        <v>0.38611111111111113</v>
      </c>
      <c r="Y206" s="325">
        <f t="shared" si="39"/>
        <v>1670</v>
      </c>
      <c r="Z206" s="325">
        <f t="shared" si="40"/>
        <v>1600</v>
      </c>
      <c r="AA206" s="325">
        <f t="shared" si="41"/>
        <v>1800</v>
      </c>
      <c r="AB206" s="326">
        <f t="shared" si="42"/>
        <v>2600</v>
      </c>
      <c r="AD206" s="328"/>
      <c r="AE206" s="328"/>
      <c r="AF206" s="328"/>
      <c r="AG206" s="328"/>
    </row>
    <row r="207" spans="1:33" ht="15" hidden="1" customHeight="1">
      <c r="A207" s="114" t="s">
        <v>4704</v>
      </c>
      <c r="B207" s="114" t="s">
        <v>2422</v>
      </c>
      <c r="C207" s="115" t="s">
        <v>247</v>
      </c>
      <c r="D207" s="114">
        <v>40</v>
      </c>
      <c r="E207" s="114">
        <v>4962644</v>
      </c>
      <c r="F207" s="116" t="s">
        <v>2423</v>
      </c>
      <c r="G207" s="114">
        <v>4962644520459</v>
      </c>
      <c r="H207" s="118">
        <v>2100</v>
      </c>
      <c r="I207" s="119" t="e">
        <v>#N/A</v>
      </c>
      <c r="J207" s="119" t="e">
        <v>#N/A</v>
      </c>
      <c r="K207" s="119" t="e">
        <f t="shared" si="34"/>
        <v>#N/A</v>
      </c>
      <c r="L207" s="119" t="e">
        <f t="shared" si="35"/>
        <v>#N/A</v>
      </c>
      <c r="M207" s="119">
        <v>2100</v>
      </c>
      <c r="O207" s="119" t="s">
        <v>1358</v>
      </c>
      <c r="P207" s="119">
        <v>1280</v>
      </c>
      <c r="Q207" s="119" t="s">
        <v>1358</v>
      </c>
      <c r="R207" s="321">
        <v>471</v>
      </c>
      <c r="S207" s="119">
        <v>600</v>
      </c>
      <c r="T207" s="51">
        <f t="shared" si="36"/>
        <v>129</v>
      </c>
      <c r="U207" s="322">
        <f t="shared" si="37"/>
        <v>0.215</v>
      </c>
      <c r="V207" s="323">
        <v>720</v>
      </c>
      <c r="W207" s="324">
        <f t="shared" si="38"/>
        <v>1.2</v>
      </c>
      <c r="X207" s="324">
        <f t="shared" si="43"/>
        <v>0.34583333333333333</v>
      </c>
      <c r="Y207" s="325">
        <f t="shared" si="39"/>
        <v>1670</v>
      </c>
      <c r="Z207" s="325">
        <f t="shared" si="40"/>
        <v>1600</v>
      </c>
      <c r="AA207" s="325">
        <f t="shared" si="41"/>
        <v>1800</v>
      </c>
      <c r="AB207" s="326">
        <f t="shared" si="42"/>
        <v>2600</v>
      </c>
      <c r="AD207" s="328"/>
      <c r="AE207" s="328"/>
      <c r="AF207" s="328"/>
      <c r="AG207" s="328"/>
    </row>
    <row r="208" spans="1:33" ht="15" hidden="1" customHeight="1">
      <c r="A208" s="114" t="s">
        <v>4705</v>
      </c>
      <c r="B208" s="114" t="s">
        <v>2434</v>
      </c>
      <c r="C208" s="115" t="s">
        <v>247</v>
      </c>
      <c r="D208" s="114">
        <v>40</v>
      </c>
      <c r="E208" s="114">
        <v>4962644</v>
      </c>
      <c r="F208" s="116" t="s">
        <v>2435</v>
      </c>
      <c r="G208" s="114">
        <v>4962644520138</v>
      </c>
      <c r="H208" s="118">
        <v>2200</v>
      </c>
      <c r="I208" s="119" t="e">
        <v>#N/A</v>
      </c>
      <c r="J208" s="119" t="e">
        <v>#N/A</v>
      </c>
      <c r="K208" s="119" t="e">
        <f t="shared" si="34"/>
        <v>#N/A</v>
      </c>
      <c r="L208" s="119" t="e">
        <f t="shared" si="35"/>
        <v>#N/A</v>
      </c>
      <c r="M208" s="119">
        <v>2200</v>
      </c>
      <c r="O208" s="119">
        <v>1580</v>
      </c>
      <c r="P208" s="119">
        <v>1480</v>
      </c>
      <c r="Q208" s="119">
        <v>1800</v>
      </c>
      <c r="R208" s="321">
        <v>403</v>
      </c>
      <c r="S208" s="119">
        <v>680</v>
      </c>
      <c r="T208" s="51">
        <f t="shared" si="36"/>
        <v>277</v>
      </c>
      <c r="U208" s="322">
        <f t="shared" si="37"/>
        <v>0.40735294117647058</v>
      </c>
      <c r="V208" s="323">
        <v>720</v>
      </c>
      <c r="W208" s="324">
        <f t="shared" si="38"/>
        <v>1.0588235294117647</v>
      </c>
      <c r="X208" s="324">
        <f t="shared" si="43"/>
        <v>0.44027777777777777</v>
      </c>
      <c r="Y208" s="325">
        <f t="shared" si="39"/>
        <v>1670</v>
      </c>
      <c r="Z208" s="325">
        <f t="shared" si="40"/>
        <v>1600</v>
      </c>
      <c r="AA208" s="325">
        <f t="shared" si="41"/>
        <v>1800</v>
      </c>
      <c r="AB208" s="326">
        <f t="shared" si="42"/>
        <v>2400</v>
      </c>
      <c r="AD208" s="328"/>
      <c r="AE208" s="328"/>
      <c r="AF208" s="328"/>
      <c r="AG208" s="328"/>
    </row>
    <row r="209" spans="1:28" s="328" customFormat="1" ht="15" hidden="1" customHeight="1">
      <c r="A209" s="114" t="s">
        <v>4705</v>
      </c>
      <c r="B209" s="114" t="s">
        <v>2437</v>
      </c>
      <c r="C209" s="115" t="s">
        <v>247</v>
      </c>
      <c r="D209" s="114">
        <v>40</v>
      </c>
      <c r="E209" s="114">
        <v>4962644</v>
      </c>
      <c r="F209" s="116" t="s">
        <v>2438</v>
      </c>
      <c r="G209" s="114">
        <v>4962644520275</v>
      </c>
      <c r="H209" s="118">
        <v>2200</v>
      </c>
      <c r="I209" s="119" t="e">
        <v>#N/A</v>
      </c>
      <c r="J209" s="119" t="e">
        <v>#N/A</v>
      </c>
      <c r="K209" s="119" t="e">
        <f t="shared" si="34"/>
        <v>#N/A</v>
      </c>
      <c r="L209" s="119" t="e">
        <f t="shared" si="35"/>
        <v>#N/A</v>
      </c>
      <c r="M209" s="119">
        <v>2200</v>
      </c>
      <c r="N209" s="119"/>
      <c r="O209" s="119">
        <v>1580</v>
      </c>
      <c r="P209" s="119">
        <v>1480</v>
      </c>
      <c r="Q209" s="119">
        <v>1800</v>
      </c>
      <c r="R209" s="321">
        <v>401</v>
      </c>
      <c r="S209" s="119">
        <v>680</v>
      </c>
      <c r="T209" s="51">
        <f t="shared" si="36"/>
        <v>279</v>
      </c>
      <c r="U209" s="322">
        <f t="shared" si="37"/>
        <v>0.41029411764705881</v>
      </c>
      <c r="V209" s="323">
        <v>720</v>
      </c>
      <c r="W209" s="324">
        <f t="shared" si="38"/>
        <v>1.0588235294117647</v>
      </c>
      <c r="X209" s="324">
        <f t="shared" si="43"/>
        <v>0.44305555555555554</v>
      </c>
      <c r="Y209" s="325">
        <f t="shared" si="39"/>
        <v>1670</v>
      </c>
      <c r="Z209" s="325">
        <f t="shared" si="40"/>
        <v>1600</v>
      </c>
      <c r="AA209" s="325">
        <f t="shared" si="41"/>
        <v>1800</v>
      </c>
      <c r="AB209" s="326">
        <f t="shared" si="42"/>
        <v>2400</v>
      </c>
    </row>
    <row r="210" spans="1:28" s="328" customFormat="1" ht="15" hidden="1" customHeight="1">
      <c r="A210" s="114" t="s">
        <v>4706</v>
      </c>
      <c r="B210" s="114" t="s">
        <v>2452</v>
      </c>
      <c r="C210" s="115" t="s">
        <v>247</v>
      </c>
      <c r="D210" s="114">
        <v>40</v>
      </c>
      <c r="E210" s="114">
        <v>4962644</v>
      </c>
      <c r="F210" s="116" t="s">
        <v>2453</v>
      </c>
      <c r="G210" s="114">
        <v>4962644520169</v>
      </c>
      <c r="H210" s="118">
        <v>2200</v>
      </c>
      <c r="I210" s="119" t="e">
        <v>#N/A</v>
      </c>
      <c r="J210" s="119" t="e">
        <v>#N/A</v>
      </c>
      <c r="K210" s="119" t="e">
        <f t="shared" si="34"/>
        <v>#N/A</v>
      </c>
      <c r="L210" s="119" t="e">
        <f t="shared" si="35"/>
        <v>#N/A</v>
      </c>
      <c r="M210" s="119">
        <v>2200</v>
      </c>
      <c r="N210" s="119"/>
      <c r="O210" s="119">
        <v>1580</v>
      </c>
      <c r="P210" s="119">
        <v>1480</v>
      </c>
      <c r="Q210" s="119">
        <v>1800</v>
      </c>
      <c r="R210" s="321">
        <v>244</v>
      </c>
      <c r="S210" s="119">
        <v>680</v>
      </c>
      <c r="T210" s="51">
        <f t="shared" si="36"/>
        <v>436</v>
      </c>
      <c r="U210" s="322">
        <f t="shared" si="37"/>
        <v>0.64117647058823535</v>
      </c>
      <c r="V210" s="323">
        <v>720</v>
      </c>
      <c r="W210" s="324">
        <f t="shared" si="38"/>
        <v>1.0588235294117647</v>
      </c>
      <c r="X210" s="324">
        <f t="shared" si="43"/>
        <v>0.66111111111111109</v>
      </c>
      <c r="Y210" s="325">
        <f t="shared" si="39"/>
        <v>1670</v>
      </c>
      <c r="Z210" s="325">
        <f t="shared" si="40"/>
        <v>1600</v>
      </c>
      <c r="AA210" s="325">
        <f t="shared" si="41"/>
        <v>1800</v>
      </c>
      <c r="AB210" s="326">
        <f t="shared" si="42"/>
        <v>2400</v>
      </c>
    </row>
    <row r="211" spans="1:28" s="328" customFormat="1" ht="15" hidden="1" customHeight="1">
      <c r="A211" s="114" t="s">
        <v>4707</v>
      </c>
      <c r="B211" s="114" t="s">
        <v>2452</v>
      </c>
      <c r="C211" s="115" t="s">
        <v>249</v>
      </c>
      <c r="D211" s="114">
        <v>40</v>
      </c>
      <c r="E211" s="114">
        <v>4962644</v>
      </c>
      <c r="F211" s="116" t="s">
        <v>2458</v>
      </c>
      <c r="G211" s="114">
        <v>4962644520176</v>
      </c>
      <c r="H211" s="118">
        <v>2200</v>
      </c>
      <c r="I211" s="119" t="e">
        <v>#N/A</v>
      </c>
      <c r="J211" s="119" t="e">
        <v>#N/A</v>
      </c>
      <c r="K211" s="119" t="e">
        <f t="shared" si="34"/>
        <v>#N/A</v>
      </c>
      <c r="L211" s="119" t="e">
        <f t="shared" si="35"/>
        <v>#N/A</v>
      </c>
      <c r="M211" s="119">
        <v>2200</v>
      </c>
      <c r="N211" s="119"/>
      <c r="O211" s="119">
        <v>1580</v>
      </c>
      <c r="P211" s="119">
        <v>1480</v>
      </c>
      <c r="Q211" s="119">
        <v>1800</v>
      </c>
      <c r="R211" s="321">
        <v>220</v>
      </c>
      <c r="S211" s="119">
        <v>680</v>
      </c>
      <c r="T211" s="51">
        <f t="shared" si="36"/>
        <v>460</v>
      </c>
      <c r="U211" s="322">
        <f t="shared" si="37"/>
        <v>0.67647058823529416</v>
      </c>
      <c r="V211" s="323">
        <v>720</v>
      </c>
      <c r="W211" s="324">
        <f t="shared" si="38"/>
        <v>1.0588235294117647</v>
      </c>
      <c r="X211" s="324">
        <f t="shared" si="43"/>
        <v>0.69444444444444442</v>
      </c>
      <c r="Y211" s="325">
        <f t="shared" si="39"/>
        <v>1670</v>
      </c>
      <c r="Z211" s="325">
        <f t="shared" si="40"/>
        <v>1600</v>
      </c>
      <c r="AA211" s="325">
        <f t="shared" si="41"/>
        <v>1800</v>
      </c>
      <c r="AB211" s="326">
        <f t="shared" si="42"/>
        <v>2400</v>
      </c>
    </row>
    <row r="212" spans="1:28" s="328" customFormat="1" ht="15" hidden="1" customHeight="1">
      <c r="A212" s="114" t="s">
        <v>4708</v>
      </c>
      <c r="B212" s="114" t="s">
        <v>2470</v>
      </c>
      <c r="C212" s="115" t="s">
        <v>247</v>
      </c>
      <c r="D212" s="114">
        <v>60</v>
      </c>
      <c r="E212" s="114">
        <v>4962644</v>
      </c>
      <c r="F212" s="116" t="s">
        <v>2471</v>
      </c>
      <c r="G212" s="114">
        <v>4962644520664</v>
      </c>
      <c r="H212" s="118">
        <v>2000</v>
      </c>
      <c r="I212" s="119" t="e">
        <v>#N/A</v>
      </c>
      <c r="J212" s="119" t="e">
        <v>#N/A</v>
      </c>
      <c r="K212" s="119" t="e">
        <f t="shared" si="34"/>
        <v>#N/A</v>
      </c>
      <c r="L212" s="119" t="e">
        <f t="shared" si="35"/>
        <v>#N/A</v>
      </c>
      <c r="M212" s="119">
        <v>2000</v>
      </c>
      <c r="N212" s="119"/>
      <c r="O212" s="119">
        <v>1400</v>
      </c>
      <c r="P212" s="119">
        <v>1280</v>
      </c>
      <c r="Q212" s="119">
        <v>1500</v>
      </c>
      <c r="R212" s="321">
        <v>433</v>
      </c>
      <c r="S212" s="119">
        <v>600</v>
      </c>
      <c r="T212" s="51">
        <f t="shared" si="36"/>
        <v>167</v>
      </c>
      <c r="U212" s="322">
        <f t="shared" si="37"/>
        <v>0.27833333333333332</v>
      </c>
      <c r="V212" s="323">
        <v>720</v>
      </c>
      <c r="W212" s="324">
        <f t="shared" si="38"/>
        <v>1.2</v>
      </c>
      <c r="X212" s="324">
        <f t="shared" si="43"/>
        <v>0.39861111111111114</v>
      </c>
      <c r="Y212" s="325">
        <f t="shared" si="39"/>
        <v>1670</v>
      </c>
      <c r="Z212" s="325">
        <f t="shared" si="40"/>
        <v>1600</v>
      </c>
      <c r="AA212" s="325">
        <f t="shared" si="41"/>
        <v>1800</v>
      </c>
      <c r="AB212" s="326">
        <f t="shared" si="42"/>
        <v>2400</v>
      </c>
    </row>
    <row r="213" spans="1:28" s="328" customFormat="1" ht="15" hidden="1" customHeight="1">
      <c r="A213" s="114" t="s">
        <v>4708</v>
      </c>
      <c r="B213" s="114" t="s">
        <v>2473</v>
      </c>
      <c r="C213" s="115" t="s">
        <v>247</v>
      </c>
      <c r="D213" s="114">
        <v>60</v>
      </c>
      <c r="E213" s="114">
        <v>4962644</v>
      </c>
      <c r="F213" s="116" t="s">
        <v>2474</v>
      </c>
      <c r="G213" s="114">
        <v>4962644520640</v>
      </c>
      <c r="H213" s="118">
        <v>2000</v>
      </c>
      <c r="I213" s="119" t="e">
        <v>#N/A</v>
      </c>
      <c r="J213" s="119" t="e">
        <v>#N/A</v>
      </c>
      <c r="K213" s="119" t="e">
        <f t="shared" si="34"/>
        <v>#N/A</v>
      </c>
      <c r="L213" s="119" t="e">
        <f t="shared" si="35"/>
        <v>#N/A</v>
      </c>
      <c r="M213" s="119">
        <v>2000</v>
      </c>
      <c r="N213" s="119"/>
      <c r="O213" s="119">
        <v>1400</v>
      </c>
      <c r="P213" s="119">
        <v>1280</v>
      </c>
      <c r="Q213" s="119">
        <v>1500</v>
      </c>
      <c r="R213" s="321">
        <v>383</v>
      </c>
      <c r="S213" s="119">
        <v>600</v>
      </c>
      <c r="T213" s="51">
        <f t="shared" si="36"/>
        <v>217</v>
      </c>
      <c r="U213" s="322">
        <f t="shared" si="37"/>
        <v>0.36166666666666669</v>
      </c>
      <c r="V213" s="323">
        <v>720</v>
      </c>
      <c r="W213" s="324">
        <f t="shared" si="38"/>
        <v>1.2</v>
      </c>
      <c r="X213" s="324">
        <f t="shared" si="43"/>
        <v>0.46805555555555556</v>
      </c>
      <c r="Y213" s="325">
        <f t="shared" si="39"/>
        <v>1670</v>
      </c>
      <c r="Z213" s="325">
        <f t="shared" si="40"/>
        <v>1600</v>
      </c>
      <c r="AA213" s="325">
        <f t="shared" si="41"/>
        <v>1800</v>
      </c>
      <c r="AB213" s="326">
        <f t="shared" si="42"/>
        <v>2400</v>
      </c>
    </row>
    <row r="214" spans="1:28" s="328" customFormat="1" ht="15" hidden="1" customHeight="1">
      <c r="A214" s="114" t="s">
        <v>4709</v>
      </c>
      <c r="B214" s="114" t="s">
        <v>2470</v>
      </c>
      <c r="C214" s="115" t="s">
        <v>249</v>
      </c>
      <c r="D214" s="114">
        <v>60</v>
      </c>
      <c r="E214" s="114">
        <v>4962644</v>
      </c>
      <c r="F214" s="116" t="s">
        <v>2476</v>
      </c>
      <c r="G214" s="114">
        <v>4962644520657</v>
      </c>
      <c r="H214" s="118">
        <v>2000</v>
      </c>
      <c r="I214" s="119" t="e">
        <v>#N/A</v>
      </c>
      <c r="J214" s="119" t="e">
        <v>#N/A</v>
      </c>
      <c r="K214" s="119" t="e">
        <f t="shared" si="34"/>
        <v>#N/A</v>
      </c>
      <c r="L214" s="119" t="e">
        <f t="shared" si="35"/>
        <v>#N/A</v>
      </c>
      <c r="M214" s="119">
        <v>2000</v>
      </c>
      <c r="N214" s="119"/>
      <c r="O214" s="119">
        <v>1400</v>
      </c>
      <c r="P214" s="119">
        <v>1280</v>
      </c>
      <c r="Q214" s="119">
        <v>1500</v>
      </c>
      <c r="R214" s="321">
        <v>433</v>
      </c>
      <c r="S214" s="119">
        <v>600</v>
      </c>
      <c r="T214" s="51">
        <f t="shared" si="36"/>
        <v>167</v>
      </c>
      <c r="U214" s="322">
        <f t="shared" si="37"/>
        <v>0.27833333333333332</v>
      </c>
      <c r="V214" s="323">
        <v>720</v>
      </c>
      <c r="W214" s="324">
        <f t="shared" si="38"/>
        <v>1.2</v>
      </c>
      <c r="X214" s="324">
        <f t="shared" si="43"/>
        <v>0.39861111111111114</v>
      </c>
      <c r="Y214" s="325">
        <f t="shared" si="39"/>
        <v>1670</v>
      </c>
      <c r="Z214" s="325">
        <f t="shared" si="40"/>
        <v>1600</v>
      </c>
      <c r="AA214" s="325">
        <f t="shared" si="41"/>
        <v>1800</v>
      </c>
      <c r="AB214" s="326">
        <f t="shared" si="42"/>
        <v>2400</v>
      </c>
    </row>
    <row r="215" spans="1:28" s="328" customFormat="1" ht="15" hidden="1" customHeight="1">
      <c r="A215" s="114" t="s">
        <v>4709</v>
      </c>
      <c r="B215" s="114" t="s">
        <v>2473</v>
      </c>
      <c r="C215" s="115" t="s">
        <v>249</v>
      </c>
      <c r="D215" s="114">
        <v>60</v>
      </c>
      <c r="E215" s="114">
        <v>4962644</v>
      </c>
      <c r="F215" s="116" t="s">
        <v>2478</v>
      </c>
      <c r="G215" s="114">
        <v>4962644520633</v>
      </c>
      <c r="H215" s="118">
        <v>2000</v>
      </c>
      <c r="I215" s="119" t="e">
        <v>#N/A</v>
      </c>
      <c r="J215" s="119" t="e">
        <v>#N/A</v>
      </c>
      <c r="K215" s="119" t="e">
        <f t="shared" si="34"/>
        <v>#N/A</v>
      </c>
      <c r="L215" s="119" t="e">
        <f t="shared" si="35"/>
        <v>#N/A</v>
      </c>
      <c r="M215" s="119">
        <v>2000</v>
      </c>
      <c r="N215" s="119"/>
      <c r="O215" s="119">
        <v>1400</v>
      </c>
      <c r="P215" s="119">
        <v>1280</v>
      </c>
      <c r="Q215" s="119">
        <v>1500</v>
      </c>
      <c r="R215" s="321">
        <v>383</v>
      </c>
      <c r="S215" s="119">
        <v>600</v>
      </c>
      <c r="T215" s="51">
        <f t="shared" si="36"/>
        <v>217</v>
      </c>
      <c r="U215" s="322">
        <f t="shared" si="37"/>
        <v>0.36166666666666669</v>
      </c>
      <c r="V215" s="323">
        <v>720</v>
      </c>
      <c r="W215" s="324">
        <f t="shared" si="38"/>
        <v>1.2</v>
      </c>
      <c r="X215" s="324">
        <f t="shared" si="43"/>
        <v>0.46805555555555556</v>
      </c>
      <c r="Y215" s="325">
        <f t="shared" si="39"/>
        <v>1670</v>
      </c>
      <c r="Z215" s="325">
        <f t="shared" si="40"/>
        <v>1600</v>
      </c>
      <c r="AA215" s="325">
        <f t="shared" si="41"/>
        <v>1800</v>
      </c>
      <c r="AB215" s="326">
        <f t="shared" si="42"/>
        <v>2400</v>
      </c>
    </row>
    <row r="216" spans="1:28" s="328" customFormat="1" ht="15" hidden="1" customHeight="1">
      <c r="A216" s="114" t="s">
        <v>4710</v>
      </c>
      <c r="B216" s="114" t="s">
        <v>2485</v>
      </c>
      <c r="C216" s="115" t="s">
        <v>247</v>
      </c>
      <c r="D216" s="114">
        <v>60</v>
      </c>
      <c r="E216" s="114">
        <v>4962644</v>
      </c>
      <c r="F216" s="116" t="s">
        <v>2486</v>
      </c>
      <c r="G216" s="114">
        <v>4962644520756</v>
      </c>
      <c r="H216" s="118">
        <v>2000</v>
      </c>
      <c r="I216" s="119" t="e">
        <v>#N/A</v>
      </c>
      <c r="J216" s="119">
        <v>233</v>
      </c>
      <c r="K216" s="119" t="e">
        <f t="shared" si="34"/>
        <v>#N/A</v>
      </c>
      <c r="L216" s="119">
        <f t="shared" si="35"/>
        <v>112772</v>
      </c>
      <c r="M216" s="119">
        <v>2000</v>
      </c>
      <c r="N216" s="119"/>
      <c r="O216" s="355" t="s">
        <v>1358</v>
      </c>
      <c r="P216" s="355" t="s">
        <v>1358</v>
      </c>
      <c r="Q216" s="119">
        <v>1500</v>
      </c>
      <c r="R216" s="321">
        <v>484</v>
      </c>
      <c r="S216" s="119">
        <v>600</v>
      </c>
      <c r="T216" s="51">
        <f t="shared" si="36"/>
        <v>116</v>
      </c>
      <c r="U216" s="322">
        <f t="shared" si="37"/>
        <v>0.19333333333333333</v>
      </c>
      <c r="V216" s="323">
        <v>720</v>
      </c>
      <c r="W216" s="324">
        <f t="shared" si="38"/>
        <v>1.2</v>
      </c>
      <c r="X216" s="324">
        <f t="shared" si="43"/>
        <v>0.32777777777777778</v>
      </c>
      <c r="Y216" s="325">
        <f t="shared" si="39"/>
        <v>1670</v>
      </c>
      <c r="Z216" s="325">
        <f t="shared" si="40"/>
        <v>1600</v>
      </c>
      <c r="AA216" s="325">
        <f t="shared" si="41"/>
        <v>1800</v>
      </c>
      <c r="AB216" s="326">
        <f t="shared" si="42"/>
        <v>2400</v>
      </c>
    </row>
    <row r="217" spans="1:28" s="328" customFormat="1" ht="15" hidden="1" customHeight="1">
      <c r="A217" s="114" t="s">
        <v>4710</v>
      </c>
      <c r="B217" s="114" t="s">
        <v>2488</v>
      </c>
      <c r="C217" s="115" t="s">
        <v>247</v>
      </c>
      <c r="D217" s="114">
        <v>60</v>
      </c>
      <c r="E217" s="114">
        <v>4962644</v>
      </c>
      <c r="F217" s="116" t="s">
        <v>2489</v>
      </c>
      <c r="G217" s="114">
        <v>4962644520725</v>
      </c>
      <c r="H217" s="118">
        <v>2000</v>
      </c>
      <c r="I217" s="119" t="e">
        <v>#N/A</v>
      </c>
      <c r="J217" s="119">
        <v>233</v>
      </c>
      <c r="K217" s="119" t="e">
        <f t="shared" si="34"/>
        <v>#N/A</v>
      </c>
      <c r="L217" s="119">
        <f t="shared" si="35"/>
        <v>105782</v>
      </c>
      <c r="M217" s="119">
        <v>2000</v>
      </c>
      <c r="N217" s="119"/>
      <c r="O217" s="119">
        <v>1400</v>
      </c>
      <c r="P217" s="119">
        <v>1280</v>
      </c>
      <c r="Q217" s="355" t="s">
        <v>1358</v>
      </c>
      <c r="R217" s="321">
        <v>454</v>
      </c>
      <c r="S217" s="119">
        <v>600</v>
      </c>
      <c r="T217" s="51">
        <f t="shared" si="36"/>
        <v>146</v>
      </c>
      <c r="U217" s="322">
        <f t="shared" si="37"/>
        <v>0.24333333333333335</v>
      </c>
      <c r="V217" s="323">
        <v>720</v>
      </c>
      <c r="W217" s="324">
        <f t="shared" si="38"/>
        <v>1.2</v>
      </c>
      <c r="X217" s="324">
        <f t="shared" si="43"/>
        <v>0.36944444444444446</v>
      </c>
      <c r="Y217" s="325">
        <f t="shared" si="39"/>
        <v>1670</v>
      </c>
      <c r="Z217" s="325">
        <f t="shared" si="40"/>
        <v>1600</v>
      </c>
      <c r="AA217" s="325">
        <f t="shared" si="41"/>
        <v>1800</v>
      </c>
      <c r="AB217" s="326">
        <f t="shared" si="42"/>
        <v>2400</v>
      </c>
    </row>
    <row r="218" spans="1:28" s="328" customFormat="1" ht="15" hidden="1" customHeight="1">
      <c r="A218" s="114" t="s">
        <v>4711</v>
      </c>
      <c r="B218" s="114" t="s">
        <v>2485</v>
      </c>
      <c r="C218" s="115" t="s">
        <v>249</v>
      </c>
      <c r="D218" s="114">
        <v>60</v>
      </c>
      <c r="E218" s="114">
        <v>4962644</v>
      </c>
      <c r="F218" s="116" t="s">
        <v>2491</v>
      </c>
      <c r="G218" s="114">
        <v>4962644520763</v>
      </c>
      <c r="H218" s="118">
        <v>2000</v>
      </c>
      <c r="I218" s="119" t="e">
        <v>#N/A</v>
      </c>
      <c r="J218" s="119">
        <v>36</v>
      </c>
      <c r="K218" s="119" t="e">
        <f t="shared" si="34"/>
        <v>#N/A</v>
      </c>
      <c r="L218" s="119">
        <f t="shared" si="35"/>
        <v>17424</v>
      </c>
      <c r="M218" s="119">
        <v>2000</v>
      </c>
      <c r="N218" s="119"/>
      <c r="O218" s="355" t="s">
        <v>1358</v>
      </c>
      <c r="P218" s="355" t="s">
        <v>1358</v>
      </c>
      <c r="Q218" s="119">
        <v>1500</v>
      </c>
      <c r="R218" s="321">
        <v>484</v>
      </c>
      <c r="S218" s="119">
        <v>600</v>
      </c>
      <c r="T218" s="51">
        <f t="shared" si="36"/>
        <v>116</v>
      </c>
      <c r="U218" s="322">
        <f t="shared" si="37"/>
        <v>0.19333333333333333</v>
      </c>
      <c r="V218" s="323">
        <v>720</v>
      </c>
      <c r="W218" s="324">
        <f t="shared" si="38"/>
        <v>1.2</v>
      </c>
      <c r="X218" s="324">
        <f t="shared" si="43"/>
        <v>0.32777777777777778</v>
      </c>
      <c r="Y218" s="325">
        <f t="shared" si="39"/>
        <v>1670</v>
      </c>
      <c r="Z218" s="325">
        <f t="shared" si="40"/>
        <v>1600</v>
      </c>
      <c r="AA218" s="325">
        <f t="shared" si="41"/>
        <v>1800</v>
      </c>
      <c r="AB218" s="326">
        <f t="shared" si="42"/>
        <v>2400</v>
      </c>
    </row>
    <row r="219" spans="1:28" s="328" customFormat="1" ht="15" hidden="1" customHeight="1">
      <c r="A219" s="114" t="s">
        <v>4711</v>
      </c>
      <c r="B219" s="114" t="s">
        <v>2488</v>
      </c>
      <c r="C219" s="115" t="s">
        <v>249</v>
      </c>
      <c r="D219" s="114">
        <v>60</v>
      </c>
      <c r="E219" s="114">
        <v>4962644</v>
      </c>
      <c r="F219" s="116" t="s">
        <v>2493</v>
      </c>
      <c r="G219" s="114">
        <v>4962644520732</v>
      </c>
      <c r="H219" s="118">
        <v>2000</v>
      </c>
      <c r="I219" s="119" t="e">
        <v>#N/A</v>
      </c>
      <c r="J219" s="119">
        <v>36</v>
      </c>
      <c r="K219" s="119" t="e">
        <f t="shared" si="34"/>
        <v>#N/A</v>
      </c>
      <c r="L219" s="119">
        <f t="shared" si="35"/>
        <v>16344</v>
      </c>
      <c r="M219" s="119">
        <v>2000</v>
      </c>
      <c r="N219" s="119"/>
      <c r="O219" s="119">
        <v>1400</v>
      </c>
      <c r="P219" s="119">
        <v>1280</v>
      </c>
      <c r="Q219" s="355" t="s">
        <v>1358</v>
      </c>
      <c r="R219" s="321">
        <v>454</v>
      </c>
      <c r="S219" s="119">
        <v>600</v>
      </c>
      <c r="T219" s="51">
        <f t="shared" si="36"/>
        <v>146</v>
      </c>
      <c r="U219" s="322">
        <f t="shared" si="37"/>
        <v>0.24333333333333335</v>
      </c>
      <c r="V219" s="323">
        <v>720</v>
      </c>
      <c r="W219" s="324">
        <f t="shared" si="38"/>
        <v>1.2</v>
      </c>
      <c r="X219" s="324">
        <f t="shared" si="43"/>
        <v>0.36944444444444446</v>
      </c>
      <c r="Y219" s="325">
        <f t="shared" si="39"/>
        <v>1670</v>
      </c>
      <c r="Z219" s="325">
        <f t="shared" si="40"/>
        <v>1600</v>
      </c>
      <c r="AA219" s="325">
        <f t="shared" si="41"/>
        <v>1800</v>
      </c>
      <c r="AB219" s="326">
        <f t="shared" si="42"/>
        <v>2400</v>
      </c>
    </row>
    <row r="220" spans="1:28" s="328" customFormat="1" ht="15" hidden="1" customHeight="1">
      <c r="A220" s="114" t="s">
        <v>2623</v>
      </c>
      <c r="B220" s="114" t="s">
        <v>2624</v>
      </c>
      <c r="C220" s="115"/>
      <c r="D220" s="114">
        <v>20</v>
      </c>
      <c r="E220" s="114">
        <v>4962644</v>
      </c>
      <c r="F220" s="116" t="s">
        <v>2625</v>
      </c>
      <c r="G220" s="114">
        <v>4962644942336</v>
      </c>
      <c r="H220" s="118">
        <v>2200</v>
      </c>
      <c r="I220" s="119">
        <v>31</v>
      </c>
      <c r="J220" s="119">
        <v>657</v>
      </c>
      <c r="K220" s="119">
        <f t="shared" si="34"/>
        <v>4.7184170471841702E-2</v>
      </c>
      <c r="L220" s="119">
        <f t="shared" si="35"/>
        <v>317988</v>
      </c>
      <c r="M220" s="119">
        <v>2200</v>
      </c>
      <c r="N220" s="119"/>
      <c r="O220" s="119">
        <v>1400</v>
      </c>
      <c r="P220" s="119">
        <v>1280</v>
      </c>
      <c r="Q220" s="119">
        <v>1500</v>
      </c>
      <c r="R220" s="321">
        <v>484</v>
      </c>
      <c r="S220" s="119">
        <v>600</v>
      </c>
      <c r="T220" s="51">
        <f t="shared" si="36"/>
        <v>116</v>
      </c>
      <c r="U220" s="322">
        <f t="shared" si="37"/>
        <v>0.19333333333333333</v>
      </c>
      <c r="V220" s="323">
        <v>720</v>
      </c>
      <c r="W220" s="324">
        <f t="shared" si="38"/>
        <v>1.2</v>
      </c>
      <c r="X220" s="324">
        <f t="shared" si="43"/>
        <v>0.32777777777777778</v>
      </c>
      <c r="Y220" s="325">
        <f t="shared" si="39"/>
        <v>1670</v>
      </c>
      <c r="Z220" s="325">
        <f t="shared" si="40"/>
        <v>1600</v>
      </c>
      <c r="AA220" s="325">
        <f t="shared" si="41"/>
        <v>1800</v>
      </c>
      <c r="AB220" s="326">
        <f t="shared" si="42"/>
        <v>2700</v>
      </c>
    </row>
    <row r="221" spans="1:28" s="352" customFormat="1" ht="15" hidden="1" customHeight="1">
      <c r="A221" s="114" t="s">
        <v>2626</v>
      </c>
      <c r="B221" s="114" t="s">
        <v>2627</v>
      </c>
      <c r="C221" s="115"/>
      <c r="D221" s="114">
        <v>20</v>
      </c>
      <c r="E221" s="114">
        <v>4962644</v>
      </c>
      <c r="F221" s="116" t="s">
        <v>2628</v>
      </c>
      <c r="G221" s="114">
        <v>4962644943067</v>
      </c>
      <c r="H221" s="118">
        <v>2200</v>
      </c>
      <c r="I221" s="119">
        <v>204</v>
      </c>
      <c r="J221" s="119">
        <v>377</v>
      </c>
      <c r="K221" s="119">
        <f t="shared" si="34"/>
        <v>0.54111405835543769</v>
      </c>
      <c r="L221" s="119">
        <f t="shared" si="35"/>
        <v>182468</v>
      </c>
      <c r="M221" s="119">
        <v>2200</v>
      </c>
      <c r="N221" s="119"/>
      <c r="O221" s="119">
        <v>1400</v>
      </c>
      <c r="P221" s="119">
        <v>1280</v>
      </c>
      <c r="Q221" s="119">
        <v>1500</v>
      </c>
      <c r="R221" s="321">
        <v>484</v>
      </c>
      <c r="S221" s="119">
        <v>600</v>
      </c>
      <c r="T221" s="51">
        <f t="shared" si="36"/>
        <v>116</v>
      </c>
      <c r="U221" s="322">
        <f t="shared" si="37"/>
        <v>0.19333333333333333</v>
      </c>
      <c r="V221" s="323">
        <v>720</v>
      </c>
      <c r="W221" s="324">
        <f t="shared" si="38"/>
        <v>1.2</v>
      </c>
      <c r="X221" s="324">
        <f t="shared" si="43"/>
        <v>0.32777777777777778</v>
      </c>
      <c r="Y221" s="325">
        <f t="shared" si="39"/>
        <v>1670</v>
      </c>
      <c r="Z221" s="325">
        <f t="shared" si="40"/>
        <v>1600</v>
      </c>
      <c r="AA221" s="325">
        <f t="shared" si="41"/>
        <v>1800</v>
      </c>
      <c r="AB221" s="326">
        <f t="shared" si="42"/>
        <v>2700</v>
      </c>
    </row>
    <row r="222" spans="1:28" s="352" customFormat="1" ht="15" hidden="1" customHeight="1">
      <c r="A222" s="114" t="s">
        <v>550</v>
      </c>
      <c r="B222" s="114" t="s">
        <v>2356</v>
      </c>
      <c r="C222" s="115" t="s">
        <v>2357</v>
      </c>
      <c r="D222" s="114">
        <v>30</v>
      </c>
      <c r="E222" s="114">
        <v>4962644</v>
      </c>
      <c r="F222" s="116" t="s">
        <v>2358</v>
      </c>
      <c r="G222" s="114">
        <v>4962644961320</v>
      </c>
      <c r="H222" s="118">
        <v>2800</v>
      </c>
      <c r="I222" s="119">
        <v>469</v>
      </c>
      <c r="J222" s="119">
        <v>1047</v>
      </c>
      <c r="K222" s="119">
        <f t="shared" si="34"/>
        <v>0.44794651384909262</v>
      </c>
      <c r="L222" s="119">
        <f t="shared" si="35"/>
        <v>468009</v>
      </c>
      <c r="M222" s="119">
        <v>2800</v>
      </c>
      <c r="N222" s="119"/>
      <c r="O222" s="119">
        <v>1400</v>
      </c>
      <c r="P222" s="119">
        <v>1280</v>
      </c>
      <c r="Q222" s="119">
        <v>1500</v>
      </c>
      <c r="R222" s="321">
        <v>447</v>
      </c>
      <c r="S222" s="119">
        <v>600</v>
      </c>
      <c r="T222" s="51">
        <f t="shared" si="36"/>
        <v>153</v>
      </c>
      <c r="U222" s="322">
        <f t="shared" si="37"/>
        <v>0.255</v>
      </c>
      <c r="V222" s="323">
        <v>740</v>
      </c>
      <c r="W222" s="324">
        <f t="shared" si="38"/>
        <v>1.2333333333333334</v>
      </c>
      <c r="X222" s="324">
        <f t="shared" si="43"/>
        <v>0.39594594594594595</v>
      </c>
      <c r="Y222" s="325">
        <f t="shared" si="39"/>
        <v>1720</v>
      </c>
      <c r="Z222" s="325">
        <f t="shared" si="40"/>
        <v>1640</v>
      </c>
      <c r="AA222" s="325">
        <f t="shared" si="41"/>
        <v>1850</v>
      </c>
      <c r="AB222" s="326">
        <f t="shared" si="42"/>
        <v>3500</v>
      </c>
    </row>
    <row r="223" spans="1:28" s="352" customFormat="1" ht="15" hidden="1" customHeight="1">
      <c r="A223" s="114" t="s">
        <v>551</v>
      </c>
      <c r="B223" s="114" t="s">
        <v>2359</v>
      </c>
      <c r="C223" s="115" t="s">
        <v>2357</v>
      </c>
      <c r="D223" s="114">
        <v>30</v>
      </c>
      <c r="E223" s="114">
        <v>4962644</v>
      </c>
      <c r="F223" s="116" t="s">
        <v>2360</v>
      </c>
      <c r="G223" s="114">
        <v>4962644961399</v>
      </c>
      <c r="H223" s="118">
        <v>2900</v>
      </c>
      <c r="I223" s="119">
        <v>19</v>
      </c>
      <c r="J223" s="119">
        <v>330</v>
      </c>
      <c r="K223" s="119">
        <f t="shared" si="34"/>
        <v>5.7575757575757579E-2</v>
      </c>
      <c r="L223" s="119">
        <f t="shared" si="35"/>
        <v>147510</v>
      </c>
      <c r="M223" s="119">
        <v>2900</v>
      </c>
      <c r="N223" s="119"/>
      <c r="O223" s="119">
        <v>1400</v>
      </c>
      <c r="P223" s="119">
        <v>1280</v>
      </c>
      <c r="Q223" s="119">
        <v>1500</v>
      </c>
      <c r="R223" s="321">
        <v>447</v>
      </c>
      <c r="S223" s="119">
        <v>600</v>
      </c>
      <c r="T223" s="51">
        <f t="shared" si="36"/>
        <v>153</v>
      </c>
      <c r="U223" s="322">
        <f t="shared" si="37"/>
        <v>0.255</v>
      </c>
      <c r="V223" s="323">
        <v>740</v>
      </c>
      <c r="W223" s="324">
        <f t="shared" si="38"/>
        <v>1.2333333333333334</v>
      </c>
      <c r="X223" s="324">
        <f t="shared" si="43"/>
        <v>0.39594594594594595</v>
      </c>
      <c r="Y223" s="325">
        <f t="shared" si="39"/>
        <v>1720</v>
      </c>
      <c r="Z223" s="325">
        <f t="shared" si="40"/>
        <v>1640</v>
      </c>
      <c r="AA223" s="325">
        <f t="shared" si="41"/>
        <v>1850</v>
      </c>
      <c r="AB223" s="326">
        <f t="shared" si="42"/>
        <v>3600</v>
      </c>
    </row>
    <row r="224" spans="1:28" s="328" customFormat="1" ht="15" hidden="1" customHeight="1">
      <c r="A224" s="114" t="s">
        <v>4712</v>
      </c>
      <c r="B224" s="114" t="s">
        <v>2359</v>
      </c>
      <c r="C224" s="115" t="s">
        <v>2352</v>
      </c>
      <c r="D224" s="114">
        <v>30</v>
      </c>
      <c r="E224" s="114">
        <v>4962644</v>
      </c>
      <c r="F224" s="116" t="s">
        <v>2362</v>
      </c>
      <c r="G224" s="114">
        <v>4962644961382</v>
      </c>
      <c r="H224" s="118">
        <v>2900</v>
      </c>
      <c r="I224" s="119" t="e">
        <v>#N/A</v>
      </c>
      <c r="J224" s="119" t="e">
        <v>#N/A</v>
      </c>
      <c r="K224" s="119" t="e">
        <f t="shared" si="34"/>
        <v>#N/A</v>
      </c>
      <c r="L224" s="119" t="e">
        <f t="shared" si="35"/>
        <v>#N/A</v>
      </c>
      <c r="M224" s="119">
        <v>2900</v>
      </c>
      <c r="N224" s="119"/>
      <c r="O224" s="119">
        <v>1400</v>
      </c>
      <c r="P224" s="119">
        <v>1280</v>
      </c>
      <c r="Q224" s="119">
        <v>1500</v>
      </c>
      <c r="R224" s="321">
        <v>447</v>
      </c>
      <c r="S224" s="119">
        <v>600</v>
      </c>
      <c r="T224" s="51">
        <f t="shared" si="36"/>
        <v>153</v>
      </c>
      <c r="U224" s="322">
        <f t="shared" si="37"/>
        <v>0.255</v>
      </c>
      <c r="V224" s="323">
        <v>740</v>
      </c>
      <c r="W224" s="324">
        <f t="shared" si="38"/>
        <v>1.2333333333333334</v>
      </c>
      <c r="X224" s="324">
        <f t="shared" si="43"/>
        <v>0.39594594594594595</v>
      </c>
      <c r="Y224" s="325">
        <f t="shared" si="39"/>
        <v>1720</v>
      </c>
      <c r="Z224" s="325">
        <f t="shared" si="40"/>
        <v>1640</v>
      </c>
      <c r="AA224" s="325">
        <f t="shared" si="41"/>
        <v>1850</v>
      </c>
      <c r="AB224" s="326">
        <f t="shared" si="42"/>
        <v>3600</v>
      </c>
    </row>
    <row r="225" spans="1:33" ht="15" hidden="1" customHeight="1">
      <c r="A225" s="114" t="s">
        <v>4713</v>
      </c>
      <c r="B225" s="114" t="s">
        <v>2359</v>
      </c>
      <c r="C225" s="115" t="s">
        <v>2354</v>
      </c>
      <c r="D225" s="114">
        <v>30</v>
      </c>
      <c r="E225" s="114">
        <v>4962644</v>
      </c>
      <c r="F225" s="116" t="s">
        <v>2364</v>
      </c>
      <c r="G225" s="114">
        <v>4962644961375</v>
      </c>
      <c r="H225" s="118">
        <v>2900</v>
      </c>
      <c r="I225" s="119" t="e">
        <v>#N/A</v>
      </c>
      <c r="J225" s="119" t="e">
        <v>#N/A</v>
      </c>
      <c r="K225" s="119" t="e">
        <f t="shared" si="34"/>
        <v>#N/A</v>
      </c>
      <c r="L225" s="119" t="e">
        <f t="shared" si="35"/>
        <v>#N/A</v>
      </c>
      <c r="M225" s="119">
        <v>2900</v>
      </c>
      <c r="O225" s="119">
        <v>1400</v>
      </c>
      <c r="P225" s="119">
        <v>1280</v>
      </c>
      <c r="Q225" s="119">
        <v>1500</v>
      </c>
      <c r="R225" s="321">
        <v>447</v>
      </c>
      <c r="S225" s="119">
        <v>600</v>
      </c>
      <c r="T225" s="51">
        <f t="shared" si="36"/>
        <v>153</v>
      </c>
      <c r="U225" s="322">
        <f t="shared" si="37"/>
        <v>0.255</v>
      </c>
      <c r="V225" s="323">
        <v>740</v>
      </c>
      <c r="W225" s="324">
        <f t="shared" si="38"/>
        <v>1.2333333333333334</v>
      </c>
      <c r="X225" s="324">
        <f t="shared" si="43"/>
        <v>0.39594594594594595</v>
      </c>
      <c r="Y225" s="325">
        <f t="shared" si="39"/>
        <v>1720</v>
      </c>
      <c r="Z225" s="325">
        <f t="shared" si="40"/>
        <v>1640</v>
      </c>
      <c r="AA225" s="325">
        <f t="shared" si="41"/>
        <v>1850</v>
      </c>
      <c r="AB225" s="326">
        <f t="shared" si="42"/>
        <v>3600</v>
      </c>
      <c r="AD225" s="328"/>
      <c r="AE225" s="328"/>
      <c r="AF225" s="328"/>
      <c r="AG225" s="328"/>
    </row>
    <row r="226" spans="1:33" ht="15" hidden="1" customHeight="1">
      <c r="A226" s="114" t="s">
        <v>4714</v>
      </c>
      <c r="B226" s="114" t="s">
        <v>2359</v>
      </c>
      <c r="C226" s="115" t="s">
        <v>2366</v>
      </c>
      <c r="D226" s="114">
        <v>30</v>
      </c>
      <c r="E226" s="114">
        <v>4962644</v>
      </c>
      <c r="F226" s="116" t="s">
        <v>2367</v>
      </c>
      <c r="G226" s="114">
        <v>4962644961368</v>
      </c>
      <c r="H226" s="118">
        <v>2900</v>
      </c>
      <c r="I226" s="119" t="e">
        <v>#N/A</v>
      </c>
      <c r="J226" s="119" t="e">
        <v>#N/A</v>
      </c>
      <c r="K226" s="119" t="e">
        <f t="shared" si="34"/>
        <v>#N/A</v>
      </c>
      <c r="L226" s="119" t="e">
        <f t="shared" si="35"/>
        <v>#N/A</v>
      </c>
      <c r="M226" s="119">
        <v>2900</v>
      </c>
      <c r="O226" s="119">
        <v>1400</v>
      </c>
      <c r="P226" s="119">
        <v>1280</v>
      </c>
      <c r="Q226" s="119">
        <v>1500</v>
      </c>
      <c r="R226" s="321">
        <v>447</v>
      </c>
      <c r="S226" s="119">
        <v>600</v>
      </c>
      <c r="T226" s="51">
        <f t="shared" si="36"/>
        <v>153</v>
      </c>
      <c r="U226" s="322">
        <f t="shared" si="37"/>
        <v>0.255</v>
      </c>
      <c r="V226" s="323">
        <v>740</v>
      </c>
      <c r="W226" s="324">
        <f t="shared" si="38"/>
        <v>1.2333333333333334</v>
      </c>
      <c r="X226" s="324">
        <f t="shared" si="43"/>
        <v>0.39594594594594595</v>
      </c>
      <c r="Y226" s="325">
        <f t="shared" si="39"/>
        <v>1720</v>
      </c>
      <c r="Z226" s="325">
        <f t="shared" si="40"/>
        <v>1640</v>
      </c>
      <c r="AA226" s="325">
        <f t="shared" si="41"/>
        <v>1850</v>
      </c>
      <c r="AB226" s="326">
        <f t="shared" si="42"/>
        <v>3600</v>
      </c>
      <c r="AD226" s="328"/>
      <c r="AE226" s="328"/>
      <c r="AF226" s="328"/>
      <c r="AG226" s="328"/>
    </row>
    <row r="227" spans="1:33" ht="15" hidden="1" customHeight="1">
      <c r="A227" s="114" t="s">
        <v>2689</v>
      </c>
      <c r="B227" s="114" t="s">
        <v>2690</v>
      </c>
      <c r="C227" s="115" t="s">
        <v>193</v>
      </c>
      <c r="D227" s="114">
        <v>40</v>
      </c>
      <c r="E227" s="114">
        <v>4962644</v>
      </c>
      <c r="F227" s="116" t="s">
        <v>2691</v>
      </c>
      <c r="G227" s="114">
        <v>4962644943425</v>
      </c>
      <c r="H227" s="118">
        <v>2000</v>
      </c>
      <c r="I227" s="119">
        <v>11751</v>
      </c>
      <c r="J227" s="119">
        <v>19799</v>
      </c>
      <c r="K227" s="119">
        <f t="shared" si="34"/>
        <v>0.59351482398100919</v>
      </c>
      <c r="L227" s="119">
        <f t="shared" si="35"/>
        <v>9166937</v>
      </c>
      <c r="M227" s="119">
        <v>2000</v>
      </c>
      <c r="O227" s="119">
        <v>1480</v>
      </c>
      <c r="P227" s="119">
        <v>1480</v>
      </c>
      <c r="Q227" s="119">
        <v>1680</v>
      </c>
      <c r="R227" s="321">
        <v>463</v>
      </c>
      <c r="S227" s="119">
        <v>695</v>
      </c>
      <c r="T227" s="51">
        <f t="shared" si="36"/>
        <v>232</v>
      </c>
      <c r="U227" s="322">
        <f t="shared" si="37"/>
        <v>0.33381294964028779</v>
      </c>
      <c r="V227" s="323">
        <v>740</v>
      </c>
      <c r="W227" s="324">
        <f t="shared" si="38"/>
        <v>1.064748201438849</v>
      </c>
      <c r="X227" s="324">
        <f t="shared" si="43"/>
        <v>0.37432432432432433</v>
      </c>
      <c r="Y227" s="325">
        <f t="shared" si="39"/>
        <v>1720</v>
      </c>
      <c r="Z227" s="325">
        <f t="shared" si="40"/>
        <v>1640</v>
      </c>
      <c r="AA227" s="325">
        <f t="shared" si="41"/>
        <v>1850</v>
      </c>
      <c r="AB227" s="326">
        <f t="shared" si="42"/>
        <v>2200</v>
      </c>
      <c r="AD227" s="328"/>
      <c r="AE227" s="328"/>
      <c r="AF227" s="328"/>
      <c r="AG227" s="328"/>
    </row>
    <row r="228" spans="1:33" ht="15" hidden="1" customHeight="1">
      <c r="A228" s="114" t="s">
        <v>1697</v>
      </c>
      <c r="B228" s="114" t="s">
        <v>1698</v>
      </c>
      <c r="C228" s="115"/>
      <c r="D228" s="114">
        <v>20</v>
      </c>
      <c r="E228" s="114">
        <v>4962644</v>
      </c>
      <c r="F228" s="116" t="s">
        <v>1699</v>
      </c>
      <c r="G228" s="114">
        <v>4962644215416</v>
      </c>
      <c r="H228" s="118" t="s">
        <v>1547</v>
      </c>
      <c r="I228" s="119">
        <v>172</v>
      </c>
      <c r="J228" s="119">
        <v>33</v>
      </c>
      <c r="K228" s="119">
        <f t="shared" si="34"/>
        <v>5.2121212121212119</v>
      </c>
      <c r="L228" s="119">
        <f t="shared" si="35"/>
        <v>13332</v>
      </c>
      <c r="M228" s="119" t="s">
        <v>1547</v>
      </c>
      <c r="O228" s="119">
        <v>1350</v>
      </c>
      <c r="P228" s="119">
        <v>1200</v>
      </c>
      <c r="Q228" s="119">
        <v>1480</v>
      </c>
      <c r="R228" s="321">
        <v>404</v>
      </c>
      <c r="S228" s="119">
        <v>562</v>
      </c>
      <c r="T228" s="51">
        <f t="shared" si="36"/>
        <v>158</v>
      </c>
      <c r="U228" s="322">
        <f t="shared" si="37"/>
        <v>0.28113879003558717</v>
      </c>
      <c r="V228" s="323">
        <v>740</v>
      </c>
      <c r="W228" s="324">
        <f t="shared" si="38"/>
        <v>1.3167259786476868</v>
      </c>
      <c r="X228" s="324">
        <f t="shared" si="43"/>
        <v>0.45405405405405408</v>
      </c>
      <c r="Y228" s="325">
        <f t="shared" si="39"/>
        <v>1720</v>
      </c>
      <c r="Z228" s="325">
        <f t="shared" si="40"/>
        <v>1640</v>
      </c>
      <c r="AA228" s="325">
        <f t="shared" si="41"/>
        <v>1850</v>
      </c>
      <c r="AB228" s="326" t="e">
        <f t="shared" si="42"/>
        <v>#VALUE!</v>
      </c>
      <c r="AD228" s="328"/>
      <c r="AE228" s="328"/>
      <c r="AF228" s="328"/>
      <c r="AG228" s="328"/>
    </row>
    <row r="229" spans="1:33" ht="15" hidden="1" customHeight="1">
      <c r="A229" s="114" t="s">
        <v>542</v>
      </c>
      <c r="B229" s="114" t="s">
        <v>2303</v>
      </c>
      <c r="C229" s="115" t="s">
        <v>1523</v>
      </c>
      <c r="D229" s="114">
        <v>30</v>
      </c>
      <c r="E229" s="114">
        <v>4962644</v>
      </c>
      <c r="F229" s="116" t="s">
        <v>2304</v>
      </c>
      <c r="G229" s="114">
        <v>4962644930401</v>
      </c>
      <c r="H229" s="118">
        <v>2400</v>
      </c>
      <c r="I229" s="119">
        <v>10014</v>
      </c>
      <c r="J229" s="119">
        <v>9325</v>
      </c>
      <c r="K229" s="119">
        <f t="shared" si="34"/>
        <v>1.073887399463807</v>
      </c>
      <c r="L229" s="119">
        <f t="shared" si="35"/>
        <v>3944475</v>
      </c>
      <c r="M229" s="119">
        <v>2400</v>
      </c>
      <c r="O229" s="119">
        <v>1680</v>
      </c>
      <c r="P229" s="119">
        <v>1480</v>
      </c>
      <c r="Q229" s="119">
        <v>1800</v>
      </c>
      <c r="R229" s="321">
        <v>423</v>
      </c>
      <c r="S229" s="119">
        <v>695</v>
      </c>
      <c r="T229" s="51">
        <f t="shared" si="36"/>
        <v>272</v>
      </c>
      <c r="U229" s="322">
        <f t="shared" si="37"/>
        <v>0.39136690647482014</v>
      </c>
      <c r="V229" s="323">
        <v>770</v>
      </c>
      <c r="W229" s="324">
        <f t="shared" si="38"/>
        <v>1.1079136690647482</v>
      </c>
      <c r="X229" s="324">
        <f t="shared" si="43"/>
        <v>0.45064935064935063</v>
      </c>
      <c r="Y229" s="325">
        <f t="shared" si="39"/>
        <v>1790</v>
      </c>
      <c r="Z229" s="325">
        <f t="shared" si="40"/>
        <v>1710</v>
      </c>
      <c r="AA229" s="325">
        <f t="shared" si="41"/>
        <v>1930</v>
      </c>
      <c r="AB229" s="326">
        <f t="shared" si="42"/>
        <v>2700</v>
      </c>
      <c r="AD229" s="328"/>
      <c r="AE229" s="328"/>
      <c r="AF229" s="328"/>
      <c r="AG229" s="328"/>
    </row>
    <row r="230" spans="1:33" ht="15" hidden="1" customHeight="1">
      <c r="A230" s="114" t="s">
        <v>635</v>
      </c>
      <c r="B230" s="114" t="s">
        <v>2306</v>
      </c>
      <c r="C230" s="115" t="s">
        <v>2286</v>
      </c>
      <c r="D230" s="114">
        <v>30</v>
      </c>
      <c r="E230" s="114">
        <v>4962644</v>
      </c>
      <c r="F230" s="116" t="s">
        <v>2308</v>
      </c>
      <c r="G230" s="114">
        <v>4962644941407</v>
      </c>
      <c r="H230" s="118">
        <v>2200</v>
      </c>
      <c r="I230" s="119" t="e">
        <v>#N/A</v>
      </c>
      <c r="J230" s="119">
        <v>278</v>
      </c>
      <c r="K230" s="119" t="e">
        <f t="shared" si="34"/>
        <v>#N/A</v>
      </c>
      <c r="L230" s="119">
        <f t="shared" si="35"/>
        <v>113702</v>
      </c>
      <c r="M230" s="119">
        <v>2200</v>
      </c>
      <c r="O230" s="119">
        <v>1680</v>
      </c>
      <c r="P230" s="119">
        <v>1480</v>
      </c>
      <c r="Q230" s="119">
        <v>1800</v>
      </c>
      <c r="R230" s="321">
        <v>409</v>
      </c>
      <c r="S230" s="119">
        <v>695</v>
      </c>
      <c r="T230" s="51">
        <f t="shared" si="36"/>
        <v>286</v>
      </c>
      <c r="U230" s="322">
        <f t="shared" si="37"/>
        <v>0.41151079136690649</v>
      </c>
      <c r="V230" s="323">
        <v>770</v>
      </c>
      <c r="W230" s="324">
        <f t="shared" si="38"/>
        <v>1.1079136690647482</v>
      </c>
      <c r="X230" s="324">
        <f t="shared" si="43"/>
        <v>0.46883116883116882</v>
      </c>
      <c r="Y230" s="325">
        <f t="shared" si="39"/>
        <v>1790</v>
      </c>
      <c r="Z230" s="325">
        <f t="shared" si="40"/>
        <v>1710</v>
      </c>
      <c r="AA230" s="325">
        <f t="shared" si="41"/>
        <v>1930</v>
      </c>
      <c r="AB230" s="326">
        <f t="shared" si="42"/>
        <v>2500</v>
      </c>
      <c r="AD230" s="328"/>
      <c r="AE230" s="328"/>
      <c r="AF230" s="328"/>
      <c r="AG230" s="328"/>
    </row>
    <row r="231" spans="1:33" s="338" customFormat="1" ht="15" hidden="1" customHeight="1">
      <c r="A231" s="114" t="s">
        <v>544</v>
      </c>
      <c r="B231" s="114" t="s">
        <v>2303</v>
      </c>
      <c r="C231" s="115" t="s">
        <v>1372</v>
      </c>
      <c r="D231" s="114">
        <v>30</v>
      </c>
      <c r="E231" s="114">
        <v>4962644</v>
      </c>
      <c r="F231" s="116" t="s">
        <v>2309</v>
      </c>
      <c r="G231" s="114">
        <v>4962644930395</v>
      </c>
      <c r="H231" s="118">
        <v>2400</v>
      </c>
      <c r="I231" s="119">
        <v>1148</v>
      </c>
      <c r="J231" s="119">
        <v>94</v>
      </c>
      <c r="K231" s="119">
        <f t="shared" si="34"/>
        <v>12.212765957446809</v>
      </c>
      <c r="L231" s="119">
        <f t="shared" si="35"/>
        <v>39762</v>
      </c>
      <c r="M231" s="119">
        <v>2400</v>
      </c>
      <c r="N231" s="119"/>
      <c r="O231" s="119">
        <v>1680</v>
      </c>
      <c r="P231" s="119">
        <v>1480</v>
      </c>
      <c r="Q231" s="119">
        <v>1800</v>
      </c>
      <c r="R231" s="321">
        <v>423</v>
      </c>
      <c r="S231" s="119">
        <v>695</v>
      </c>
      <c r="T231" s="51">
        <f t="shared" si="36"/>
        <v>272</v>
      </c>
      <c r="U231" s="322">
        <f t="shared" si="37"/>
        <v>0.39136690647482014</v>
      </c>
      <c r="V231" s="323">
        <v>770</v>
      </c>
      <c r="W231" s="324">
        <f t="shared" si="38"/>
        <v>1.1079136690647482</v>
      </c>
      <c r="X231" s="324">
        <f t="shared" si="43"/>
        <v>0.45064935064935063</v>
      </c>
      <c r="Y231" s="325">
        <f t="shared" si="39"/>
        <v>1790</v>
      </c>
      <c r="Z231" s="325">
        <f t="shared" si="40"/>
        <v>1710</v>
      </c>
      <c r="AA231" s="325">
        <f t="shared" si="41"/>
        <v>1930</v>
      </c>
      <c r="AB231" s="326">
        <f t="shared" si="42"/>
        <v>2700</v>
      </c>
    </row>
    <row r="232" spans="1:33" ht="15" hidden="1" customHeight="1">
      <c r="A232" s="114" t="s">
        <v>2318</v>
      </c>
      <c r="B232" s="114" t="s">
        <v>2319</v>
      </c>
      <c r="C232" s="115" t="s">
        <v>1523</v>
      </c>
      <c r="D232" s="114">
        <v>30</v>
      </c>
      <c r="E232" s="114">
        <v>4962644</v>
      </c>
      <c r="F232" s="116" t="s">
        <v>2320</v>
      </c>
      <c r="G232" s="114">
        <v>4962644942824</v>
      </c>
      <c r="H232" s="118">
        <v>2200</v>
      </c>
      <c r="I232" s="119" t="e">
        <v>#N/A</v>
      </c>
      <c r="J232" s="119">
        <v>30</v>
      </c>
      <c r="K232" s="119" t="e">
        <f t="shared" si="34"/>
        <v>#N/A</v>
      </c>
      <c r="L232" s="119">
        <f t="shared" si="35"/>
        <v>10770</v>
      </c>
      <c r="M232" s="119">
        <v>2200</v>
      </c>
      <c r="O232" s="119">
        <v>1680</v>
      </c>
      <c r="P232" s="119">
        <v>1480</v>
      </c>
      <c r="Q232" s="119">
        <v>1800</v>
      </c>
      <c r="R232" s="321">
        <v>359</v>
      </c>
      <c r="S232" s="119">
        <v>695</v>
      </c>
      <c r="T232" s="51">
        <f t="shared" si="36"/>
        <v>336</v>
      </c>
      <c r="U232" s="322">
        <f t="shared" si="37"/>
        <v>0.48345323741007196</v>
      </c>
      <c r="V232" s="323">
        <v>770</v>
      </c>
      <c r="W232" s="324">
        <f t="shared" si="38"/>
        <v>1.1079136690647482</v>
      </c>
      <c r="X232" s="324">
        <f t="shared" si="43"/>
        <v>0.53376623376623378</v>
      </c>
      <c r="Y232" s="325">
        <f t="shared" si="39"/>
        <v>1790</v>
      </c>
      <c r="Z232" s="325">
        <f t="shared" si="40"/>
        <v>1710</v>
      </c>
      <c r="AA232" s="325">
        <f t="shared" si="41"/>
        <v>1930</v>
      </c>
      <c r="AB232" s="326">
        <f t="shared" si="42"/>
        <v>2500</v>
      </c>
      <c r="AD232" s="328"/>
      <c r="AE232" s="328"/>
      <c r="AF232" s="328"/>
      <c r="AG232" s="328"/>
    </row>
    <row r="233" spans="1:33" s="338" customFormat="1" ht="15" hidden="1" customHeight="1">
      <c r="A233" s="114" t="s">
        <v>930</v>
      </c>
      <c r="B233" s="114" t="s">
        <v>2243</v>
      </c>
      <c r="C233" s="115" t="s">
        <v>2245</v>
      </c>
      <c r="D233" s="114">
        <v>30</v>
      </c>
      <c r="E233" s="114">
        <v>4962644</v>
      </c>
      <c r="F233" s="116" t="s">
        <v>2246</v>
      </c>
      <c r="G233" s="114">
        <v>4962644934744</v>
      </c>
      <c r="H233" s="118">
        <v>2200</v>
      </c>
      <c r="I233" s="119" t="e">
        <v>#N/A</v>
      </c>
      <c r="J233" s="119">
        <v>112</v>
      </c>
      <c r="K233" s="119" t="e">
        <f t="shared" si="34"/>
        <v>#N/A</v>
      </c>
      <c r="L233" s="119">
        <f t="shared" si="35"/>
        <v>52304</v>
      </c>
      <c r="M233" s="119">
        <v>2200</v>
      </c>
      <c r="N233" s="119"/>
      <c r="O233" s="119">
        <v>1680</v>
      </c>
      <c r="P233" s="119">
        <v>1500</v>
      </c>
      <c r="Q233" s="119">
        <v>1800</v>
      </c>
      <c r="R233" s="321">
        <v>467</v>
      </c>
      <c r="S233" s="119">
        <v>700</v>
      </c>
      <c r="T233" s="51">
        <f t="shared" si="36"/>
        <v>233</v>
      </c>
      <c r="U233" s="322">
        <f t="shared" si="37"/>
        <v>0.33285714285714285</v>
      </c>
      <c r="V233" s="323">
        <v>800</v>
      </c>
      <c r="W233" s="324">
        <f t="shared" si="38"/>
        <v>1.1428571428571428</v>
      </c>
      <c r="X233" s="324">
        <f t="shared" si="43"/>
        <v>0.41625000000000001</v>
      </c>
      <c r="Y233" s="325">
        <f t="shared" si="39"/>
        <v>1860</v>
      </c>
      <c r="Z233" s="325">
        <f t="shared" si="40"/>
        <v>1780</v>
      </c>
      <c r="AA233" s="325">
        <f t="shared" si="41"/>
        <v>2000</v>
      </c>
      <c r="AB233" s="326">
        <f t="shared" si="42"/>
        <v>2600</v>
      </c>
    </row>
    <row r="234" spans="1:33" s="316" customFormat="1" ht="15" hidden="1" customHeight="1">
      <c r="A234" s="114" t="s">
        <v>409</v>
      </c>
      <c r="B234" s="114" t="s">
        <v>1590</v>
      </c>
      <c r="C234" s="115"/>
      <c r="D234" s="114">
        <v>8</v>
      </c>
      <c r="E234" s="114">
        <v>4962644</v>
      </c>
      <c r="F234" s="116" t="s">
        <v>1591</v>
      </c>
      <c r="G234" s="114">
        <v>4962644938902</v>
      </c>
      <c r="H234" s="118">
        <v>3300</v>
      </c>
      <c r="I234" s="119">
        <v>4487</v>
      </c>
      <c r="J234" s="119">
        <v>3004</v>
      </c>
      <c r="K234" s="119">
        <f t="shared" si="34"/>
        <v>1.4936750998668442</v>
      </c>
      <c r="L234" s="119">
        <f t="shared" si="35"/>
        <v>3034040</v>
      </c>
      <c r="M234" s="119">
        <v>3300</v>
      </c>
      <c r="N234" s="119"/>
      <c r="O234" s="351">
        <v>1880</v>
      </c>
      <c r="P234" s="351">
        <v>1880</v>
      </c>
      <c r="Q234" s="351">
        <v>2100</v>
      </c>
      <c r="R234" s="321">
        <v>1010</v>
      </c>
      <c r="S234" s="351">
        <v>880</v>
      </c>
      <c r="T234" s="119">
        <f t="shared" si="36"/>
        <v>-130</v>
      </c>
      <c r="U234" s="342">
        <f t="shared" si="37"/>
        <v>-0.14772727272727273</v>
      </c>
      <c r="V234" s="343">
        <v>1640</v>
      </c>
      <c r="W234" s="344">
        <f t="shared" si="38"/>
        <v>1.8636363636363635</v>
      </c>
      <c r="X234" s="324">
        <f t="shared" si="43"/>
        <v>0.38414634146341464</v>
      </c>
      <c r="Y234" s="345">
        <f t="shared" si="39"/>
        <v>3810</v>
      </c>
      <c r="Z234" s="345">
        <f t="shared" si="40"/>
        <v>3640</v>
      </c>
      <c r="AA234" s="345">
        <f t="shared" si="41"/>
        <v>4100</v>
      </c>
      <c r="AB234" s="346">
        <f t="shared" si="42"/>
        <v>6200</v>
      </c>
    </row>
    <row r="235" spans="1:33" s="316" customFormat="1" ht="15" hidden="1" customHeight="1">
      <c r="A235" s="114" t="s">
        <v>1842</v>
      </c>
      <c r="B235" s="114" t="s">
        <v>1843</v>
      </c>
      <c r="C235" s="115" t="s">
        <v>1844</v>
      </c>
      <c r="D235" s="114">
        <v>15</v>
      </c>
      <c r="E235" s="114">
        <v>4962644</v>
      </c>
      <c r="F235" s="116" t="s">
        <v>1845</v>
      </c>
      <c r="G235" s="114">
        <v>4962644942749</v>
      </c>
      <c r="H235" s="118">
        <v>2100</v>
      </c>
      <c r="I235" s="119" t="e">
        <v>#N/A</v>
      </c>
      <c r="J235" s="119">
        <v>162</v>
      </c>
      <c r="K235" s="119" t="e">
        <f t="shared" si="34"/>
        <v>#N/A</v>
      </c>
      <c r="L235" s="119">
        <f t="shared" si="35"/>
        <v>85860</v>
      </c>
      <c r="M235" s="119">
        <v>2100</v>
      </c>
      <c r="N235" s="119"/>
      <c r="O235" s="119">
        <v>1680</v>
      </c>
      <c r="P235" s="119">
        <v>1480</v>
      </c>
      <c r="Q235" s="119">
        <v>1800</v>
      </c>
      <c r="R235" s="321">
        <v>530</v>
      </c>
      <c r="S235" s="119">
        <v>695</v>
      </c>
      <c r="T235" s="119">
        <f t="shared" si="36"/>
        <v>165</v>
      </c>
      <c r="U235" s="342">
        <f t="shared" si="37"/>
        <v>0.23741007194244604</v>
      </c>
      <c r="V235" s="343">
        <v>820</v>
      </c>
      <c r="W235" s="344">
        <f t="shared" si="38"/>
        <v>1.1798561151079137</v>
      </c>
      <c r="X235" s="324">
        <f t="shared" si="43"/>
        <v>0.35365853658536583</v>
      </c>
      <c r="Y235" s="345">
        <f t="shared" si="39"/>
        <v>1910</v>
      </c>
      <c r="Z235" s="345">
        <f t="shared" si="40"/>
        <v>1820</v>
      </c>
      <c r="AA235" s="345">
        <f t="shared" si="41"/>
        <v>2050</v>
      </c>
      <c r="AB235" s="346">
        <f t="shared" si="42"/>
        <v>2500</v>
      </c>
    </row>
    <row r="236" spans="1:33" s="316" customFormat="1" ht="15" hidden="1" customHeight="1">
      <c r="A236" s="114" t="s">
        <v>1846</v>
      </c>
      <c r="B236" s="114" t="s">
        <v>1843</v>
      </c>
      <c r="C236" s="115" t="s">
        <v>133</v>
      </c>
      <c r="D236" s="114">
        <v>15</v>
      </c>
      <c r="E236" s="114">
        <v>4962644</v>
      </c>
      <c r="F236" s="116" t="s">
        <v>1847</v>
      </c>
      <c r="G236" s="114">
        <v>4962644942756</v>
      </c>
      <c r="H236" s="118">
        <v>2100</v>
      </c>
      <c r="I236" s="119" t="e">
        <v>#N/A</v>
      </c>
      <c r="J236" s="119">
        <v>379</v>
      </c>
      <c r="K236" s="119" t="e">
        <f t="shared" si="34"/>
        <v>#N/A</v>
      </c>
      <c r="L236" s="119">
        <f t="shared" si="35"/>
        <v>200870</v>
      </c>
      <c r="M236" s="119">
        <v>2100</v>
      </c>
      <c r="N236" s="119"/>
      <c r="O236" s="119">
        <v>1680</v>
      </c>
      <c r="P236" s="119">
        <v>1480</v>
      </c>
      <c r="Q236" s="119">
        <v>1800</v>
      </c>
      <c r="R236" s="321">
        <v>530</v>
      </c>
      <c r="S236" s="119">
        <v>695</v>
      </c>
      <c r="T236" s="119">
        <f t="shared" si="36"/>
        <v>165</v>
      </c>
      <c r="U236" s="342">
        <f t="shared" si="37"/>
        <v>0.23741007194244604</v>
      </c>
      <c r="V236" s="343">
        <v>820</v>
      </c>
      <c r="W236" s="344">
        <f t="shared" si="38"/>
        <v>1.1798561151079137</v>
      </c>
      <c r="X236" s="324">
        <f t="shared" si="43"/>
        <v>0.35365853658536583</v>
      </c>
      <c r="Y236" s="345">
        <f t="shared" si="39"/>
        <v>1910</v>
      </c>
      <c r="Z236" s="345">
        <f t="shared" si="40"/>
        <v>1820</v>
      </c>
      <c r="AA236" s="345">
        <f t="shared" si="41"/>
        <v>2050</v>
      </c>
      <c r="AB236" s="346">
        <f t="shared" si="42"/>
        <v>2500</v>
      </c>
    </row>
    <row r="237" spans="1:33" s="316" customFormat="1" ht="15" hidden="1" customHeight="1">
      <c r="A237" s="114" t="s">
        <v>1848</v>
      </c>
      <c r="B237" s="114" t="s">
        <v>1843</v>
      </c>
      <c r="C237" s="115" t="s">
        <v>1849</v>
      </c>
      <c r="D237" s="114">
        <v>15</v>
      </c>
      <c r="E237" s="114">
        <v>4962644</v>
      </c>
      <c r="F237" s="116" t="s">
        <v>1850</v>
      </c>
      <c r="G237" s="114">
        <v>4962644942732</v>
      </c>
      <c r="H237" s="118">
        <v>2100</v>
      </c>
      <c r="I237" s="119" t="e">
        <v>#N/A</v>
      </c>
      <c r="J237" s="119">
        <v>469</v>
      </c>
      <c r="K237" s="119" t="e">
        <f t="shared" si="34"/>
        <v>#N/A</v>
      </c>
      <c r="L237" s="119">
        <f t="shared" si="35"/>
        <v>248570</v>
      </c>
      <c r="M237" s="119">
        <v>2100</v>
      </c>
      <c r="N237" s="119"/>
      <c r="O237" s="119">
        <v>1680</v>
      </c>
      <c r="P237" s="119">
        <v>1480</v>
      </c>
      <c r="Q237" s="119">
        <v>1800</v>
      </c>
      <c r="R237" s="321">
        <v>530</v>
      </c>
      <c r="S237" s="119">
        <v>695</v>
      </c>
      <c r="T237" s="119">
        <f t="shared" si="36"/>
        <v>165</v>
      </c>
      <c r="U237" s="342">
        <f t="shared" si="37"/>
        <v>0.23741007194244604</v>
      </c>
      <c r="V237" s="343">
        <v>820</v>
      </c>
      <c r="W237" s="344">
        <f t="shared" si="38"/>
        <v>1.1798561151079137</v>
      </c>
      <c r="X237" s="324">
        <f t="shared" si="43"/>
        <v>0.35365853658536583</v>
      </c>
      <c r="Y237" s="345">
        <f t="shared" si="39"/>
        <v>1910</v>
      </c>
      <c r="Z237" s="345">
        <f t="shared" si="40"/>
        <v>1820</v>
      </c>
      <c r="AA237" s="345">
        <f t="shared" si="41"/>
        <v>2050</v>
      </c>
      <c r="AB237" s="346">
        <f t="shared" si="42"/>
        <v>2500</v>
      </c>
    </row>
    <row r="238" spans="1:33" ht="15" hidden="1" customHeight="1">
      <c r="A238" s="114" t="s">
        <v>48</v>
      </c>
      <c r="B238" s="114" t="s">
        <v>1508</v>
      </c>
      <c r="C238" s="115"/>
      <c r="D238" s="114">
        <v>60</v>
      </c>
      <c r="E238" s="114">
        <v>4962644</v>
      </c>
      <c r="F238" s="116" t="s">
        <v>1509</v>
      </c>
      <c r="G238" s="114">
        <v>4962644215423</v>
      </c>
      <c r="H238" s="118">
        <v>2600</v>
      </c>
      <c r="I238" s="119">
        <v>108</v>
      </c>
      <c r="J238" s="119">
        <v>499</v>
      </c>
      <c r="K238" s="119">
        <f t="shared" si="34"/>
        <v>0.21643286573146292</v>
      </c>
      <c r="L238" s="119">
        <f t="shared" si="35"/>
        <v>147704</v>
      </c>
      <c r="M238" s="119">
        <v>2600</v>
      </c>
      <c r="O238" s="119">
        <v>1880</v>
      </c>
      <c r="P238" s="119">
        <v>1680</v>
      </c>
      <c r="Q238" s="119">
        <v>2000</v>
      </c>
      <c r="R238" s="321">
        <v>296</v>
      </c>
      <c r="S238" s="119">
        <v>780</v>
      </c>
      <c r="T238" s="51">
        <f t="shared" si="36"/>
        <v>484</v>
      </c>
      <c r="U238" s="322">
        <f t="shared" si="37"/>
        <v>0.62051282051282053</v>
      </c>
      <c r="V238" s="323">
        <v>840</v>
      </c>
      <c r="W238" s="324">
        <f t="shared" si="38"/>
        <v>1.0769230769230769</v>
      </c>
      <c r="X238" s="324">
        <f t="shared" si="43"/>
        <v>0.64761904761904765</v>
      </c>
      <c r="Y238" s="325">
        <f t="shared" si="39"/>
        <v>1950</v>
      </c>
      <c r="Z238" s="325">
        <f t="shared" si="40"/>
        <v>1870</v>
      </c>
      <c r="AA238" s="325">
        <f t="shared" si="41"/>
        <v>2100</v>
      </c>
      <c r="AB238" s="326">
        <f t="shared" si="42"/>
        <v>2800</v>
      </c>
      <c r="AD238" s="328"/>
      <c r="AE238" s="328"/>
      <c r="AF238" s="328"/>
      <c r="AG238" s="328"/>
    </row>
    <row r="239" spans="1:33" s="338" customFormat="1" ht="15" customHeight="1">
      <c r="A239" s="101" t="s">
        <v>452</v>
      </c>
      <c r="B239" s="101" t="s">
        <v>1739</v>
      </c>
      <c r="C239" s="102"/>
      <c r="D239" s="101">
        <v>50</v>
      </c>
      <c r="E239" s="101">
        <v>4962644</v>
      </c>
      <c r="F239" s="103" t="s">
        <v>1740</v>
      </c>
      <c r="G239" s="101">
        <v>4962644951178</v>
      </c>
      <c r="H239" s="104">
        <v>1800</v>
      </c>
      <c r="I239" s="105">
        <v>10</v>
      </c>
      <c r="J239" s="105">
        <v>205</v>
      </c>
      <c r="K239" s="105">
        <f t="shared" si="34"/>
        <v>4.878048780487805E-2</v>
      </c>
      <c r="L239" s="105">
        <f t="shared" si="35"/>
        <v>121360</v>
      </c>
      <c r="M239" s="105">
        <v>1800</v>
      </c>
      <c r="N239" s="105"/>
      <c r="O239" s="105">
        <v>1680</v>
      </c>
      <c r="P239" s="105">
        <v>1480</v>
      </c>
      <c r="Q239" s="105">
        <v>1780</v>
      </c>
      <c r="R239" s="332">
        <v>592</v>
      </c>
      <c r="S239" s="105">
        <v>695</v>
      </c>
      <c r="T239" s="105">
        <f t="shared" si="36"/>
        <v>103</v>
      </c>
      <c r="U239" s="333">
        <f t="shared" si="37"/>
        <v>0.14820143884892087</v>
      </c>
      <c r="V239" s="334" t="s">
        <v>4613</v>
      </c>
      <c r="W239" s="335" t="e">
        <f t="shared" si="38"/>
        <v>#VALUE!</v>
      </c>
      <c r="X239" s="335" t="e">
        <f t="shared" si="43"/>
        <v>#VALUE!</v>
      </c>
      <c r="Y239" s="336" t="e">
        <f t="shared" si="39"/>
        <v>#VALUE!</v>
      </c>
      <c r="Z239" s="336" t="e">
        <f t="shared" si="40"/>
        <v>#VALUE!</v>
      </c>
      <c r="AA239" s="336" t="e">
        <f t="shared" si="41"/>
        <v>#VALUE!</v>
      </c>
      <c r="AB239" s="337" t="e">
        <f t="shared" si="42"/>
        <v>#VALUE!</v>
      </c>
      <c r="AD239" s="317">
        <f>VLOOKUP(A239,[1]Sheet1!$A$2:$Q$79,17,FALSE)</f>
        <v>650</v>
      </c>
      <c r="AE239" s="339">
        <f>AD239-R239</f>
        <v>58</v>
      </c>
      <c r="AF239" s="340">
        <f>AE239/AD239</f>
        <v>8.9230769230769225E-2</v>
      </c>
      <c r="AG239" s="320"/>
    </row>
    <row r="240" spans="1:33" s="338" customFormat="1" ht="15" hidden="1" customHeight="1">
      <c r="A240" s="114" t="s">
        <v>4715</v>
      </c>
      <c r="B240" s="114" t="s">
        <v>4716</v>
      </c>
      <c r="C240" s="115"/>
      <c r="D240" s="114">
        <v>20</v>
      </c>
      <c r="E240" s="114">
        <v>4962644</v>
      </c>
      <c r="F240" s="116" t="s">
        <v>4717</v>
      </c>
      <c r="G240" s="114">
        <v>4962644944019</v>
      </c>
      <c r="H240" s="118">
        <v>2000</v>
      </c>
      <c r="I240" s="119">
        <v>274</v>
      </c>
      <c r="J240" s="119">
        <v>334</v>
      </c>
      <c r="K240" s="119">
        <f t="shared" si="34"/>
        <v>0.82035928143712578</v>
      </c>
      <c r="L240" s="119">
        <f t="shared" si="35"/>
        <v>128590</v>
      </c>
      <c r="M240" s="119">
        <v>2000</v>
      </c>
      <c r="N240" s="119"/>
      <c r="O240" s="119">
        <v>1580</v>
      </c>
      <c r="P240" s="119">
        <v>1480</v>
      </c>
      <c r="Q240" s="119">
        <v>1680</v>
      </c>
      <c r="R240" s="321">
        <v>385</v>
      </c>
      <c r="S240" s="119">
        <v>695</v>
      </c>
      <c r="T240" s="51">
        <f t="shared" si="36"/>
        <v>310</v>
      </c>
      <c r="U240" s="322">
        <f t="shared" si="37"/>
        <v>0.4460431654676259</v>
      </c>
      <c r="V240" s="323">
        <v>840</v>
      </c>
      <c r="W240" s="324">
        <f t="shared" si="38"/>
        <v>1.2086330935251799</v>
      </c>
      <c r="X240" s="324">
        <f t="shared" si="43"/>
        <v>0.54166666666666663</v>
      </c>
      <c r="Y240" s="325">
        <f t="shared" si="39"/>
        <v>1950</v>
      </c>
      <c r="Z240" s="325">
        <f t="shared" si="40"/>
        <v>1870</v>
      </c>
      <c r="AA240" s="325">
        <f t="shared" si="41"/>
        <v>2100</v>
      </c>
      <c r="AB240" s="326">
        <f t="shared" si="42"/>
        <v>2500</v>
      </c>
    </row>
    <row r="241" spans="1:28" s="328" customFormat="1" ht="15" hidden="1" customHeight="1">
      <c r="A241" s="114" t="s">
        <v>575</v>
      </c>
      <c r="B241" s="114" t="s">
        <v>2531</v>
      </c>
      <c r="C241" s="115"/>
      <c r="D241" s="114">
        <v>60</v>
      </c>
      <c r="E241" s="114">
        <v>4962644</v>
      </c>
      <c r="F241" s="116" t="s">
        <v>2532</v>
      </c>
      <c r="G241" s="114">
        <v>4962644664924</v>
      </c>
      <c r="H241" s="118">
        <v>3900</v>
      </c>
      <c r="I241" s="119">
        <v>7722</v>
      </c>
      <c r="J241" s="119">
        <v>9430</v>
      </c>
      <c r="K241" s="119">
        <f t="shared" si="34"/>
        <v>0.81887592788971364</v>
      </c>
      <c r="L241" s="119">
        <f t="shared" si="35"/>
        <v>5299660</v>
      </c>
      <c r="M241" s="119">
        <v>3900</v>
      </c>
      <c r="N241" s="119"/>
      <c r="O241" s="119">
        <v>1780</v>
      </c>
      <c r="P241" s="119">
        <v>1680</v>
      </c>
      <c r="Q241" s="119">
        <v>2000</v>
      </c>
      <c r="R241" s="321">
        <v>562</v>
      </c>
      <c r="S241" s="119">
        <v>780</v>
      </c>
      <c r="T241" s="51">
        <f t="shared" si="36"/>
        <v>218</v>
      </c>
      <c r="U241" s="322">
        <f t="shared" si="37"/>
        <v>0.27948717948717949</v>
      </c>
      <c r="V241" s="323">
        <v>850</v>
      </c>
      <c r="W241" s="324">
        <f t="shared" si="38"/>
        <v>1.0897435897435896</v>
      </c>
      <c r="X241" s="324">
        <f t="shared" si="43"/>
        <v>0.33882352941176469</v>
      </c>
      <c r="Y241" s="325">
        <f t="shared" si="39"/>
        <v>1980</v>
      </c>
      <c r="Z241" s="325">
        <f t="shared" si="40"/>
        <v>1890</v>
      </c>
      <c r="AA241" s="325">
        <f t="shared" si="41"/>
        <v>2130</v>
      </c>
      <c r="AB241" s="326">
        <f t="shared" si="42"/>
        <v>4300</v>
      </c>
    </row>
    <row r="242" spans="1:28" s="338" customFormat="1" ht="15" hidden="1" customHeight="1">
      <c r="A242" s="114" t="s">
        <v>4718</v>
      </c>
      <c r="B242" s="114" t="s">
        <v>4719</v>
      </c>
      <c r="C242" s="115"/>
      <c r="D242" s="114">
        <v>40</v>
      </c>
      <c r="E242" s="114">
        <v>4962644</v>
      </c>
      <c r="F242" s="116" t="s">
        <v>4720</v>
      </c>
      <c r="G242" s="114">
        <v>4962644943999</v>
      </c>
      <c r="H242" s="118">
        <v>3000</v>
      </c>
      <c r="I242" s="119">
        <v>489</v>
      </c>
      <c r="J242" s="119">
        <v>563</v>
      </c>
      <c r="K242" s="119">
        <f t="shared" si="34"/>
        <v>0.86856127886323264</v>
      </c>
      <c r="L242" s="119">
        <f t="shared" si="35"/>
        <v>275870</v>
      </c>
      <c r="M242" s="119">
        <v>3000</v>
      </c>
      <c r="N242" s="119"/>
      <c r="O242" s="119">
        <v>1780</v>
      </c>
      <c r="P242" s="119">
        <v>1680</v>
      </c>
      <c r="Q242" s="119">
        <v>1980</v>
      </c>
      <c r="R242" s="321">
        <v>490</v>
      </c>
      <c r="S242" s="119">
        <v>756</v>
      </c>
      <c r="T242" s="51">
        <f t="shared" si="36"/>
        <v>266</v>
      </c>
      <c r="U242" s="322">
        <f t="shared" si="37"/>
        <v>0.35185185185185186</v>
      </c>
      <c r="V242" s="323">
        <v>850</v>
      </c>
      <c r="W242" s="324">
        <f t="shared" si="38"/>
        <v>1.1243386243386244</v>
      </c>
      <c r="X242" s="324">
        <f t="shared" si="43"/>
        <v>0.42352941176470588</v>
      </c>
      <c r="Y242" s="325">
        <f t="shared" si="39"/>
        <v>1980</v>
      </c>
      <c r="Z242" s="325">
        <f t="shared" si="40"/>
        <v>1890</v>
      </c>
      <c r="AA242" s="325">
        <f t="shared" si="41"/>
        <v>2130</v>
      </c>
      <c r="AB242" s="326">
        <f t="shared" si="42"/>
        <v>3400</v>
      </c>
    </row>
    <row r="243" spans="1:28" s="328" customFormat="1" ht="15" hidden="1" customHeight="1">
      <c r="A243" s="357" t="s">
        <v>4721</v>
      </c>
      <c r="B243" s="357" t="s">
        <v>4722</v>
      </c>
      <c r="C243" s="358"/>
      <c r="D243" s="357">
        <v>12</v>
      </c>
      <c r="E243" s="357">
        <v>4962644</v>
      </c>
      <c r="F243" s="359" t="s">
        <v>4723</v>
      </c>
      <c r="G243" s="357">
        <v>4962644943920</v>
      </c>
      <c r="H243" s="360">
        <v>2500</v>
      </c>
      <c r="I243" s="119">
        <v>3720</v>
      </c>
      <c r="J243" s="119">
        <v>6616</v>
      </c>
      <c r="K243" s="119">
        <f t="shared" si="34"/>
        <v>0.56227327690447404</v>
      </c>
      <c r="L243" s="119">
        <f t="shared" si="35"/>
        <v>3460168</v>
      </c>
      <c r="M243" s="361">
        <v>2500</v>
      </c>
      <c r="N243" s="361"/>
      <c r="O243" s="361">
        <v>1780</v>
      </c>
      <c r="P243" s="361">
        <v>1680</v>
      </c>
      <c r="Q243" s="361">
        <v>2000</v>
      </c>
      <c r="R243" s="321">
        <v>523</v>
      </c>
      <c r="S243" s="361">
        <v>785</v>
      </c>
      <c r="T243" s="51">
        <f t="shared" si="36"/>
        <v>262</v>
      </c>
      <c r="U243" s="322">
        <f t="shared" si="37"/>
        <v>0.33375796178343947</v>
      </c>
      <c r="V243" s="323">
        <v>880</v>
      </c>
      <c r="W243" s="324">
        <f t="shared" si="38"/>
        <v>1.1210191082802548</v>
      </c>
      <c r="X243" s="324">
        <f t="shared" si="43"/>
        <v>0.4056818181818182</v>
      </c>
      <c r="Y243" s="325">
        <f t="shared" si="39"/>
        <v>2050</v>
      </c>
      <c r="Z243" s="325">
        <f t="shared" si="40"/>
        <v>1960</v>
      </c>
      <c r="AA243" s="325">
        <f t="shared" si="41"/>
        <v>2200</v>
      </c>
      <c r="AB243" s="326">
        <f t="shared" si="42"/>
        <v>2900</v>
      </c>
    </row>
    <row r="244" spans="1:28" s="338" customFormat="1" ht="15" hidden="1" customHeight="1">
      <c r="A244" s="114" t="s">
        <v>543</v>
      </c>
      <c r="B244" s="114" t="s">
        <v>2303</v>
      </c>
      <c r="C244" s="115" t="s">
        <v>2286</v>
      </c>
      <c r="D244" s="114">
        <v>30</v>
      </c>
      <c r="E244" s="114">
        <v>4962644</v>
      </c>
      <c r="F244" s="116" t="s">
        <v>2305</v>
      </c>
      <c r="G244" s="114">
        <v>4962644930418</v>
      </c>
      <c r="H244" s="118">
        <v>2600</v>
      </c>
      <c r="I244" s="119">
        <v>1671</v>
      </c>
      <c r="J244" s="119">
        <v>120</v>
      </c>
      <c r="K244" s="119">
        <f t="shared" si="34"/>
        <v>13.925000000000001</v>
      </c>
      <c r="L244" s="119">
        <f t="shared" si="35"/>
        <v>59520</v>
      </c>
      <c r="M244" s="119">
        <v>2600</v>
      </c>
      <c r="N244" s="119"/>
      <c r="O244" s="119">
        <v>1880</v>
      </c>
      <c r="P244" s="119">
        <v>1680</v>
      </c>
      <c r="Q244" s="119">
        <v>2000</v>
      </c>
      <c r="R244" s="321">
        <v>496</v>
      </c>
      <c r="S244" s="119">
        <v>790</v>
      </c>
      <c r="T244" s="51">
        <f t="shared" si="36"/>
        <v>294</v>
      </c>
      <c r="U244" s="322">
        <f t="shared" si="37"/>
        <v>0.3721518987341772</v>
      </c>
      <c r="V244" s="323">
        <v>880</v>
      </c>
      <c r="W244" s="324">
        <f t="shared" si="38"/>
        <v>1.1139240506329113</v>
      </c>
      <c r="X244" s="324">
        <f t="shared" si="43"/>
        <v>0.43636363636363634</v>
      </c>
      <c r="Y244" s="325">
        <f t="shared" si="39"/>
        <v>2050</v>
      </c>
      <c r="Z244" s="325">
        <f t="shared" si="40"/>
        <v>1960</v>
      </c>
      <c r="AA244" s="325">
        <f t="shared" si="41"/>
        <v>2200</v>
      </c>
      <c r="AB244" s="326">
        <f t="shared" si="42"/>
        <v>2900</v>
      </c>
    </row>
    <row r="245" spans="1:28" s="316" customFormat="1" ht="15" hidden="1" customHeight="1">
      <c r="A245" s="114" t="s">
        <v>970</v>
      </c>
      <c r="B245" s="114" t="s">
        <v>4724</v>
      </c>
      <c r="C245" s="115" t="s">
        <v>1523</v>
      </c>
      <c r="D245" s="114">
        <v>30</v>
      </c>
      <c r="E245" s="114">
        <v>4962644</v>
      </c>
      <c r="F245" s="116" t="s">
        <v>4725</v>
      </c>
      <c r="G245" s="114">
        <v>4962644943500</v>
      </c>
      <c r="H245" s="118">
        <v>2000</v>
      </c>
      <c r="I245" s="119">
        <v>1345</v>
      </c>
      <c r="J245" s="119">
        <v>29</v>
      </c>
      <c r="K245" s="119">
        <f t="shared" si="34"/>
        <v>46.379310344827587</v>
      </c>
      <c r="L245" s="119">
        <f t="shared" si="35"/>
        <v>13804</v>
      </c>
      <c r="M245" s="119">
        <v>2000</v>
      </c>
      <c r="N245" s="119"/>
      <c r="O245" s="119">
        <v>1880</v>
      </c>
      <c r="P245" s="119">
        <v>1680</v>
      </c>
      <c r="Q245" s="119">
        <v>2000</v>
      </c>
      <c r="R245" s="321">
        <v>476</v>
      </c>
      <c r="S245" s="119">
        <v>790</v>
      </c>
      <c r="T245" s="51">
        <f t="shared" si="36"/>
        <v>314</v>
      </c>
      <c r="U245" s="322">
        <f t="shared" si="37"/>
        <v>0.39746835443037976</v>
      </c>
      <c r="V245" s="323">
        <v>880</v>
      </c>
      <c r="W245" s="324">
        <f t="shared" si="38"/>
        <v>1.1139240506329113</v>
      </c>
      <c r="X245" s="324">
        <f t="shared" si="43"/>
        <v>0.45909090909090911</v>
      </c>
      <c r="Y245" s="325">
        <f t="shared" si="39"/>
        <v>2050</v>
      </c>
      <c r="Z245" s="325">
        <f t="shared" si="40"/>
        <v>1960</v>
      </c>
      <c r="AA245" s="325">
        <f t="shared" si="41"/>
        <v>2200</v>
      </c>
      <c r="AB245" s="326">
        <f t="shared" si="42"/>
        <v>2300</v>
      </c>
    </row>
    <row r="246" spans="1:28" s="316" customFormat="1" ht="15" hidden="1" customHeight="1">
      <c r="A246" s="114" t="s">
        <v>432</v>
      </c>
      <c r="B246" s="114" t="s">
        <v>1678</v>
      </c>
      <c r="C246" s="115"/>
      <c r="D246" s="114">
        <v>20</v>
      </c>
      <c r="E246" s="114">
        <v>4962644</v>
      </c>
      <c r="F246" s="116" t="s">
        <v>1679</v>
      </c>
      <c r="G246" s="114">
        <v>4962644214945</v>
      </c>
      <c r="H246" s="118" t="s">
        <v>1547</v>
      </c>
      <c r="I246" s="119">
        <v>10613</v>
      </c>
      <c r="J246" s="119">
        <v>8221</v>
      </c>
      <c r="K246" s="119">
        <f t="shared" si="34"/>
        <v>1.2909621700523051</v>
      </c>
      <c r="L246" s="119">
        <f t="shared" si="35"/>
        <v>5343650</v>
      </c>
      <c r="M246" s="119" t="s">
        <v>1547</v>
      </c>
      <c r="N246" s="119"/>
      <c r="O246" s="119">
        <v>1800</v>
      </c>
      <c r="P246" s="119" t="s">
        <v>1547</v>
      </c>
      <c r="Q246" s="119">
        <v>1980</v>
      </c>
      <c r="R246" s="321">
        <v>650</v>
      </c>
      <c r="S246" s="119">
        <v>775</v>
      </c>
      <c r="T246" s="51">
        <f t="shared" si="36"/>
        <v>125</v>
      </c>
      <c r="U246" s="322">
        <f t="shared" si="37"/>
        <v>0.16129032258064516</v>
      </c>
      <c r="V246" s="323">
        <v>900</v>
      </c>
      <c r="W246" s="324">
        <f t="shared" si="38"/>
        <v>1.1612903225806452</v>
      </c>
      <c r="X246" s="324">
        <f t="shared" si="43"/>
        <v>0.27777777777777779</v>
      </c>
      <c r="Y246" s="325">
        <f t="shared" si="39"/>
        <v>2090</v>
      </c>
      <c r="Z246" s="325">
        <f t="shared" si="40"/>
        <v>2000</v>
      </c>
      <c r="AA246" s="325">
        <f t="shared" si="41"/>
        <v>2250</v>
      </c>
      <c r="AB246" s="326" t="e">
        <f t="shared" si="42"/>
        <v>#VALUE!</v>
      </c>
    </row>
    <row r="247" spans="1:28" s="328" customFormat="1" ht="15" hidden="1" customHeight="1">
      <c r="A247" s="114" t="s">
        <v>4726</v>
      </c>
      <c r="B247" s="114" t="s">
        <v>4727</v>
      </c>
      <c r="C247" s="115"/>
      <c r="D247" s="114">
        <v>40</v>
      </c>
      <c r="E247" s="114">
        <v>4962644</v>
      </c>
      <c r="F247" s="116" t="s">
        <v>4728</v>
      </c>
      <c r="G247" s="114">
        <v>4962644215720</v>
      </c>
      <c r="H247" s="118">
        <v>3200</v>
      </c>
      <c r="I247" s="119">
        <v>1650</v>
      </c>
      <c r="J247" s="119">
        <v>177</v>
      </c>
      <c r="K247" s="119">
        <f t="shared" si="34"/>
        <v>9.3220338983050848</v>
      </c>
      <c r="L247" s="119">
        <f t="shared" si="35"/>
        <v>80181</v>
      </c>
      <c r="M247" s="119">
        <v>3200</v>
      </c>
      <c r="N247" s="119"/>
      <c r="O247" s="119">
        <v>1980</v>
      </c>
      <c r="P247" s="119">
        <v>1780</v>
      </c>
      <c r="Q247" s="119">
        <v>2200</v>
      </c>
      <c r="R247" s="321">
        <v>453</v>
      </c>
      <c r="S247" s="119">
        <v>835</v>
      </c>
      <c r="T247" s="51">
        <f t="shared" si="36"/>
        <v>382</v>
      </c>
      <c r="U247" s="322">
        <f t="shared" si="37"/>
        <v>0.45748502994011975</v>
      </c>
      <c r="V247" s="323">
        <v>900</v>
      </c>
      <c r="W247" s="324">
        <f t="shared" si="38"/>
        <v>1.0778443113772456</v>
      </c>
      <c r="X247" s="324">
        <f t="shared" si="43"/>
        <v>0.49666666666666665</v>
      </c>
      <c r="Y247" s="325">
        <f t="shared" si="39"/>
        <v>2090</v>
      </c>
      <c r="Z247" s="325">
        <f t="shared" si="40"/>
        <v>2000</v>
      </c>
      <c r="AA247" s="325">
        <f t="shared" si="41"/>
        <v>2250</v>
      </c>
      <c r="AB247" s="326">
        <f t="shared" si="42"/>
        <v>3500</v>
      </c>
    </row>
    <row r="248" spans="1:28" s="328" customFormat="1" ht="15" hidden="1" customHeight="1">
      <c r="A248" s="114" t="s">
        <v>2312</v>
      </c>
      <c r="B248" s="114" t="s">
        <v>2313</v>
      </c>
      <c r="C248" s="115" t="s">
        <v>1523</v>
      </c>
      <c r="D248" s="114">
        <v>30</v>
      </c>
      <c r="E248" s="114">
        <v>4962644</v>
      </c>
      <c r="F248" s="116" t="s">
        <v>2314</v>
      </c>
      <c r="G248" s="114">
        <v>4962644942619</v>
      </c>
      <c r="H248" s="118">
        <v>2600</v>
      </c>
      <c r="I248" s="119" t="e">
        <v>#N/A</v>
      </c>
      <c r="J248" s="119">
        <v>152</v>
      </c>
      <c r="K248" s="119" t="e">
        <f t="shared" si="34"/>
        <v>#N/A</v>
      </c>
      <c r="L248" s="119">
        <f t="shared" si="35"/>
        <v>67640</v>
      </c>
      <c r="M248" s="119">
        <v>2600</v>
      </c>
      <c r="N248" s="119"/>
      <c r="O248" s="119">
        <v>1980</v>
      </c>
      <c r="P248" s="119">
        <v>1780</v>
      </c>
      <c r="Q248" s="119">
        <v>2200</v>
      </c>
      <c r="R248" s="321">
        <v>445</v>
      </c>
      <c r="S248" s="119">
        <v>835</v>
      </c>
      <c r="T248" s="51">
        <f t="shared" si="36"/>
        <v>390</v>
      </c>
      <c r="U248" s="322">
        <f t="shared" si="37"/>
        <v>0.46706586826347307</v>
      </c>
      <c r="V248" s="323">
        <v>920</v>
      </c>
      <c r="W248" s="324">
        <f t="shared" si="38"/>
        <v>1.1017964071856288</v>
      </c>
      <c r="X248" s="324">
        <f t="shared" si="43"/>
        <v>0.51630434782608692</v>
      </c>
      <c r="Y248" s="325">
        <f t="shared" si="39"/>
        <v>2140</v>
      </c>
      <c r="Z248" s="325">
        <f t="shared" si="40"/>
        <v>2040</v>
      </c>
      <c r="AA248" s="325">
        <f t="shared" si="41"/>
        <v>2300</v>
      </c>
      <c r="AB248" s="326">
        <f t="shared" si="42"/>
        <v>2900</v>
      </c>
    </row>
    <row r="249" spans="1:28" s="328" customFormat="1" ht="15" hidden="1" customHeight="1">
      <c r="A249" s="114" t="s">
        <v>2321</v>
      </c>
      <c r="B249" s="114" t="s">
        <v>2319</v>
      </c>
      <c r="C249" s="115" t="s">
        <v>2286</v>
      </c>
      <c r="D249" s="114">
        <v>30</v>
      </c>
      <c r="E249" s="114">
        <v>4962644</v>
      </c>
      <c r="F249" s="116" t="s">
        <v>2322</v>
      </c>
      <c r="G249" s="114">
        <v>4962644942831</v>
      </c>
      <c r="H249" s="118">
        <v>2600</v>
      </c>
      <c r="I249" s="119" t="e">
        <v>#N/A</v>
      </c>
      <c r="J249" s="119">
        <v>85</v>
      </c>
      <c r="K249" s="119" t="e">
        <f t="shared" si="34"/>
        <v>#N/A</v>
      </c>
      <c r="L249" s="119">
        <f t="shared" si="35"/>
        <v>36720</v>
      </c>
      <c r="M249" s="119">
        <v>2600</v>
      </c>
      <c r="N249" s="119"/>
      <c r="O249" s="119">
        <v>1980</v>
      </c>
      <c r="P249" s="119">
        <v>1780</v>
      </c>
      <c r="Q249" s="119">
        <v>2200</v>
      </c>
      <c r="R249" s="321">
        <v>432</v>
      </c>
      <c r="S249" s="119">
        <v>835</v>
      </c>
      <c r="T249" s="51">
        <f t="shared" si="36"/>
        <v>403</v>
      </c>
      <c r="U249" s="322">
        <f t="shared" si="37"/>
        <v>0.48263473053892214</v>
      </c>
      <c r="V249" s="323">
        <v>920</v>
      </c>
      <c r="W249" s="324">
        <f t="shared" si="38"/>
        <v>1.1017964071856288</v>
      </c>
      <c r="X249" s="324">
        <f t="shared" si="43"/>
        <v>0.5304347826086957</v>
      </c>
      <c r="Y249" s="325">
        <f t="shared" si="39"/>
        <v>2140</v>
      </c>
      <c r="Z249" s="325">
        <f t="shared" si="40"/>
        <v>2040</v>
      </c>
      <c r="AA249" s="325">
        <f t="shared" si="41"/>
        <v>2300</v>
      </c>
      <c r="AB249" s="326">
        <f t="shared" si="42"/>
        <v>2900</v>
      </c>
    </row>
    <row r="250" spans="1:28" s="328" customFormat="1" ht="15" hidden="1" customHeight="1">
      <c r="A250" s="114" t="s">
        <v>781</v>
      </c>
      <c r="B250" s="114" t="s">
        <v>1695</v>
      </c>
      <c r="C250" s="115"/>
      <c r="D250" s="114">
        <v>20</v>
      </c>
      <c r="E250" s="114">
        <v>4962644</v>
      </c>
      <c r="F250" s="116" t="s">
        <v>1696</v>
      </c>
      <c r="G250" s="114">
        <v>4962644215386</v>
      </c>
      <c r="H250" s="118" t="s">
        <v>1547</v>
      </c>
      <c r="I250" s="119">
        <v>892</v>
      </c>
      <c r="J250" s="119">
        <v>139</v>
      </c>
      <c r="K250" s="119">
        <f t="shared" si="34"/>
        <v>6.4172661870503598</v>
      </c>
      <c r="L250" s="119">
        <f t="shared" si="35"/>
        <v>86875</v>
      </c>
      <c r="M250" s="119" t="s">
        <v>1547</v>
      </c>
      <c r="N250" s="119"/>
      <c r="O250" s="119">
        <v>1880</v>
      </c>
      <c r="P250" s="119">
        <v>1680</v>
      </c>
      <c r="Q250" s="119">
        <v>2000</v>
      </c>
      <c r="R250" s="321">
        <v>625</v>
      </c>
      <c r="S250" s="119">
        <v>795</v>
      </c>
      <c r="T250" s="51">
        <f t="shared" si="36"/>
        <v>170</v>
      </c>
      <c r="U250" s="322">
        <f t="shared" si="37"/>
        <v>0.21383647798742139</v>
      </c>
      <c r="V250" s="323">
        <v>930</v>
      </c>
      <c r="W250" s="324">
        <f t="shared" si="38"/>
        <v>1.1698113207547169</v>
      </c>
      <c r="X250" s="324">
        <f t="shared" si="43"/>
        <v>0.32795698924731181</v>
      </c>
      <c r="Y250" s="325">
        <f t="shared" si="39"/>
        <v>2160</v>
      </c>
      <c r="Z250" s="325">
        <f t="shared" si="40"/>
        <v>2070</v>
      </c>
      <c r="AA250" s="325">
        <f t="shared" si="41"/>
        <v>2330</v>
      </c>
      <c r="AB250" s="326" t="e">
        <f t="shared" si="42"/>
        <v>#VALUE!</v>
      </c>
    </row>
    <row r="251" spans="1:28" s="328" customFormat="1" ht="15" hidden="1" customHeight="1">
      <c r="A251" s="114" t="s">
        <v>2315</v>
      </c>
      <c r="B251" s="114" t="s">
        <v>2316</v>
      </c>
      <c r="C251" s="115" t="s">
        <v>2286</v>
      </c>
      <c r="D251" s="114">
        <v>30</v>
      </c>
      <c r="E251" s="114">
        <v>4962644</v>
      </c>
      <c r="F251" s="116" t="s">
        <v>2317</v>
      </c>
      <c r="G251" s="114">
        <v>4962644942602</v>
      </c>
      <c r="H251" s="118">
        <v>3000</v>
      </c>
      <c r="I251" s="119" t="e">
        <v>#N/A</v>
      </c>
      <c r="J251" s="119">
        <v>48</v>
      </c>
      <c r="K251" s="119" t="e">
        <f t="shared" si="34"/>
        <v>#N/A</v>
      </c>
      <c r="L251" s="119">
        <f t="shared" si="35"/>
        <v>24912</v>
      </c>
      <c r="M251" s="119">
        <v>3000</v>
      </c>
      <c r="N251" s="119"/>
      <c r="O251" s="119">
        <v>2180</v>
      </c>
      <c r="P251" s="119">
        <v>1980</v>
      </c>
      <c r="Q251" s="119">
        <v>2300</v>
      </c>
      <c r="R251" s="321">
        <v>519</v>
      </c>
      <c r="S251" s="119">
        <v>930</v>
      </c>
      <c r="T251" s="51">
        <f t="shared" si="36"/>
        <v>411</v>
      </c>
      <c r="U251" s="322">
        <f t="shared" si="37"/>
        <v>0.44193548387096776</v>
      </c>
      <c r="V251" s="323">
        <v>1020</v>
      </c>
      <c r="W251" s="324">
        <f t="shared" si="38"/>
        <v>1.096774193548387</v>
      </c>
      <c r="X251" s="324">
        <f t="shared" si="43"/>
        <v>0.49117647058823527</v>
      </c>
      <c r="Y251" s="325">
        <f t="shared" si="39"/>
        <v>2370</v>
      </c>
      <c r="Z251" s="325">
        <f t="shared" si="40"/>
        <v>2270</v>
      </c>
      <c r="AA251" s="325">
        <f t="shared" si="41"/>
        <v>2550</v>
      </c>
      <c r="AB251" s="326">
        <f t="shared" si="42"/>
        <v>3300</v>
      </c>
    </row>
    <row r="252" spans="1:28" s="328" customFormat="1" ht="15" hidden="1" customHeight="1">
      <c r="A252" s="114" t="s">
        <v>2602</v>
      </c>
      <c r="B252" s="114" t="s">
        <v>2603</v>
      </c>
      <c r="C252" s="115" t="s">
        <v>2593</v>
      </c>
      <c r="D252" s="114">
        <v>30</v>
      </c>
      <c r="E252" s="114">
        <v>4962644</v>
      </c>
      <c r="F252" s="116" t="s">
        <v>2604</v>
      </c>
      <c r="G252" s="114">
        <v>4962644943364</v>
      </c>
      <c r="H252" s="118">
        <v>2800</v>
      </c>
      <c r="I252" s="119">
        <v>1508</v>
      </c>
      <c r="J252" s="119">
        <v>447</v>
      </c>
      <c r="K252" s="119">
        <f t="shared" si="34"/>
        <v>3.3736017897091721</v>
      </c>
      <c r="L252" s="119">
        <f t="shared" si="35"/>
        <v>237357</v>
      </c>
      <c r="M252" s="119">
        <v>2800</v>
      </c>
      <c r="N252" s="119"/>
      <c r="O252" s="119">
        <v>1980</v>
      </c>
      <c r="P252" s="119">
        <v>1980</v>
      </c>
      <c r="Q252" s="119">
        <v>2480</v>
      </c>
      <c r="R252" s="321">
        <v>531</v>
      </c>
      <c r="S252" s="119">
        <v>930</v>
      </c>
      <c r="T252" s="51">
        <f t="shared" si="36"/>
        <v>399</v>
      </c>
      <c r="U252" s="322">
        <f t="shared" si="37"/>
        <v>0.42903225806451611</v>
      </c>
      <c r="V252" s="323">
        <v>1060</v>
      </c>
      <c r="W252" s="324">
        <f t="shared" si="38"/>
        <v>1.1397849462365592</v>
      </c>
      <c r="X252" s="324">
        <f t="shared" si="43"/>
        <v>0.49905660377358491</v>
      </c>
      <c r="Y252" s="325">
        <f t="shared" si="39"/>
        <v>2470</v>
      </c>
      <c r="Z252" s="325">
        <f t="shared" si="40"/>
        <v>2360</v>
      </c>
      <c r="AA252" s="325">
        <f t="shared" si="41"/>
        <v>2650</v>
      </c>
      <c r="AB252" s="326">
        <f t="shared" si="42"/>
        <v>3200</v>
      </c>
    </row>
    <row r="253" spans="1:28" s="328" customFormat="1" ht="15" hidden="1" customHeight="1">
      <c r="A253" s="114" t="s">
        <v>1608</v>
      </c>
      <c r="B253" s="114" t="s">
        <v>1607</v>
      </c>
      <c r="C253" s="115" t="s">
        <v>133</v>
      </c>
      <c r="D253" s="114">
        <v>15</v>
      </c>
      <c r="E253" s="114">
        <v>4962644</v>
      </c>
      <c r="F253" s="116" t="s">
        <v>1609</v>
      </c>
      <c r="G253" s="114">
        <v>4962644943685</v>
      </c>
      <c r="H253" s="118">
        <v>3000</v>
      </c>
      <c r="I253" s="119">
        <v>2265</v>
      </c>
      <c r="J253" s="119">
        <v>576</v>
      </c>
      <c r="K253" s="119">
        <f t="shared" si="34"/>
        <v>3.9322916666666665</v>
      </c>
      <c r="L253" s="119">
        <f t="shared" si="35"/>
        <v>348480</v>
      </c>
      <c r="M253" s="119">
        <v>3000</v>
      </c>
      <c r="N253" s="119"/>
      <c r="O253" s="119">
        <v>1980</v>
      </c>
      <c r="P253" s="119">
        <v>1980</v>
      </c>
      <c r="Q253" s="119">
        <v>2500</v>
      </c>
      <c r="R253" s="321">
        <v>605</v>
      </c>
      <c r="S253" s="119">
        <v>930</v>
      </c>
      <c r="T253" s="51">
        <f t="shared" si="36"/>
        <v>325</v>
      </c>
      <c r="U253" s="322">
        <f t="shared" si="37"/>
        <v>0.34946236559139787</v>
      </c>
      <c r="V253" s="323">
        <v>1070</v>
      </c>
      <c r="W253" s="324">
        <f t="shared" si="38"/>
        <v>1.1505376344086022</v>
      </c>
      <c r="X253" s="324">
        <f t="shared" si="43"/>
        <v>0.43457943925233644</v>
      </c>
      <c r="Y253" s="325">
        <f t="shared" si="39"/>
        <v>2490</v>
      </c>
      <c r="Z253" s="325">
        <f t="shared" si="40"/>
        <v>2380</v>
      </c>
      <c r="AA253" s="325">
        <f t="shared" si="41"/>
        <v>2680</v>
      </c>
      <c r="AB253" s="326">
        <f t="shared" si="42"/>
        <v>3500</v>
      </c>
    </row>
    <row r="254" spans="1:28" s="328" customFormat="1" ht="15" hidden="1" customHeight="1">
      <c r="A254" s="114" t="s">
        <v>1610</v>
      </c>
      <c r="B254" s="114" t="s">
        <v>1607</v>
      </c>
      <c r="C254" s="115" t="s">
        <v>10</v>
      </c>
      <c r="D254" s="114">
        <v>15</v>
      </c>
      <c r="E254" s="114">
        <v>4962644</v>
      </c>
      <c r="F254" s="116" t="s">
        <v>1611</v>
      </c>
      <c r="G254" s="114">
        <v>4962644943678</v>
      </c>
      <c r="H254" s="118">
        <v>3000</v>
      </c>
      <c r="I254" s="119">
        <v>1734</v>
      </c>
      <c r="J254" s="119">
        <v>2507</v>
      </c>
      <c r="K254" s="119">
        <f t="shared" si="34"/>
        <v>0.69166334264060625</v>
      </c>
      <c r="L254" s="119">
        <f t="shared" si="35"/>
        <v>1734844</v>
      </c>
      <c r="M254" s="119">
        <v>3000</v>
      </c>
      <c r="N254" s="119"/>
      <c r="O254" s="119">
        <v>1980</v>
      </c>
      <c r="P254" s="119">
        <v>1980</v>
      </c>
      <c r="Q254" s="119">
        <v>2500</v>
      </c>
      <c r="R254" s="321">
        <v>692</v>
      </c>
      <c r="S254" s="119">
        <v>930</v>
      </c>
      <c r="T254" s="51">
        <f t="shared" si="36"/>
        <v>238</v>
      </c>
      <c r="U254" s="322">
        <f t="shared" si="37"/>
        <v>0.25591397849462366</v>
      </c>
      <c r="V254" s="323">
        <v>1070</v>
      </c>
      <c r="W254" s="324">
        <f t="shared" si="38"/>
        <v>1.1505376344086022</v>
      </c>
      <c r="X254" s="324">
        <f t="shared" si="43"/>
        <v>0.35327102803738319</v>
      </c>
      <c r="Y254" s="325">
        <f t="shared" si="39"/>
        <v>2490</v>
      </c>
      <c r="Z254" s="325">
        <f t="shared" si="40"/>
        <v>2380</v>
      </c>
      <c r="AA254" s="325">
        <f t="shared" si="41"/>
        <v>2680</v>
      </c>
      <c r="AB254" s="326">
        <f t="shared" si="42"/>
        <v>3500</v>
      </c>
    </row>
    <row r="255" spans="1:28" s="328" customFormat="1" ht="15" hidden="1" customHeight="1">
      <c r="A255" s="114" t="s">
        <v>687</v>
      </c>
      <c r="B255" s="114" t="s">
        <v>2209</v>
      </c>
      <c r="C255" s="115"/>
      <c r="D255" s="114">
        <v>10</v>
      </c>
      <c r="E255" s="114">
        <v>4962644</v>
      </c>
      <c r="F255" s="116" t="s">
        <v>2210</v>
      </c>
      <c r="G255" s="114">
        <v>4962644942374</v>
      </c>
      <c r="H255" s="118">
        <v>3000</v>
      </c>
      <c r="I255" s="119">
        <v>5065</v>
      </c>
      <c r="J255" s="119">
        <v>2288</v>
      </c>
      <c r="K255" s="119">
        <f t="shared" si="34"/>
        <v>2.2137237762237763</v>
      </c>
      <c r="L255" s="119">
        <f t="shared" si="35"/>
        <v>1153152</v>
      </c>
      <c r="M255" s="119">
        <v>3000</v>
      </c>
      <c r="N255" s="119"/>
      <c r="O255" s="119">
        <v>2180</v>
      </c>
      <c r="P255" s="119">
        <v>1980</v>
      </c>
      <c r="Q255" s="119">
        <v>2500</v>
      </c>
      <c r="R255" s="321">
        <v>504</v>
      </c>
      <c r="S255" s="119">
        <v>930</v>
      </c>
      <c r="T255" s="51">
        <f t="shared" si="36"/>
        <v>426</v>
      </c>
      <c r="U255" s="322">
        <f t="shared" si="37"/>
        <v>0.45806451612903226</v>
      </c>
      <c r="V255" s="323">
        <v>1070</v>
      </c>
      <c r="W255" s="324">
        <f t="shared" si="38"/>
        <v>1.1505376344086022</v>
      </c>
      <c r="X255" s="324">
        <f t="shared" si="43"/>
        <v>0.52897196261682244</v>
      </c>
      <c r="Y255" s="325">
        <f t="shared" si="39"/>
        <v>2490</v>
      </c>
      <c r="Z255" s="325">
        <f t="shared" si="40"/>
        <v>2380</v>
      </c>
      <c r="AA255" s="325">
        <f t="shared" si="41"/>
        <v>2680</v>
      </c>
      <c r="AB255" s="326">
        <f t="shared" si="42"/>
        <v>3500</v>
      </c>
    </row>
    <row r="256" spans="1:28" s="328" customFormat="1" ht="15" hidden="1" customHeight="1">
      <c r="A256" s="329" t="s">
        <v>4214</v>
      </c>
      <c r="B256" s="114" t="s">
        <v>4729</v>
      </c>
      <c r="C256" s="115"/>
      <c r="D256" s="114">
        <v>12</v>
      </c>
      <c r="E256" s="114">
        <v>4962644</v>
      </c>
      <c r="F256" s="116" t="s">
        <v>4730</v>
      </c>
      <c r="G256" s="114">
        <v>4962644786572</v>
      </c>
      <c r="H256" s="118" t="s">
        <v>1440</v>
      </c>
      <c r="I256" s="119">
        <v>666</v>
      </c>
      <c r="J256" s="119">
        <v>22</v>
      </c>
      <c r="K256" s="119">
        <f t="shared" si="34"/>
        <v>30.272727272727273</v>
      </c>
      <c r="L256" s="119">
        <f t="shared" si="35"/>
        <v>9350</v>
      </c>
      <c r="M256" s="119" t="s">
        <v>1440</v>
      </c>
      <c r="N256" s="119"/>
      <c r="O256" s="119">
        <v>2280</v>
      </c>
      <c r="P256" s="119">
        <v>2280</v>
      </c>
      <c r="Q256" s="119">
        <v>2480</v>
      </c>
      <c r="R256" s="321">
        <v>425</v>
      </c>
      <c r="S256" s="119">
        <v>1026</v>
      </c>
      <c r="T256" s="51">
        <f t="shared" si="36"/>
        <v>601</v>
      </c>
      <c r="U256" s="322">
        <f t="shared" si="37"/>
        <v>0.58576998050682261</v>
      </c>
      <c r="V256" s="323">
        <v>1080</v>
      </c>
      <c r="W256" s="324">
        <f t="shared" si="38"/>
        <v>1.0526315789473684</v>
      </c>
      <c r="X256" s="324">
        <f t="shared" si="43"/>
        <v>0.60648148148148151</v>
      </c>
      <c r="Y256" s="325">
        <f t="shared" si="39"/>
        <v>2510</v>
      </c>
      <c r="Z256" s="325">
        <f t="shared" si="40"/>
        <v>2400</v>
      </c>
      <c r="AA256" s="325">
        <f t="shared" si="41"/>
        <v>2700</v>
      </c>
      <c r="AB256" s="326" t="e">
        <f t="shared" si="42"/>
        <v>#VALUE!</v>
      </c>
    </row>
    <row r="257" spans="1:28" s="328" customFormat="1" ht="15" hidden="1" customHeight="1">
      <c r="A257" s="114" t="s">
        <v>4731</v>
      </c>
      <c r="B257" s="114" t="s">
        <v>1980</v>
      </c>
      <c r="C257" s="115" t="s">
        <v>1789</v>
      </c>
      <c r="D257" s="114">
        <v>20</v>
      </c>
      <c r="E257" s="114">
        <v>4962644</v>
      </c>
      <c r="F257" s="116" t="s">
        <v>1981</v>
      </c>
      <c r="G257" s="114">
        <v>4962644936960</v>
      </c>
      <c r="H257" s="118">
        <v>3400</v>
      </c>
      <c r="I257" s="119">
        <v>256</v>
      </c>
      <c r="J257" s="119">
        <v>368</v>
      </c>
      <c r="K257" s="119">
        <f t="shared" si="34"/>
        <v>0.69565217391304346</v>
      </c>
      <c r="L257" s="119">
        <f t="shared" si="35"/>
        <v>187312</v>
      </c>
      <c r="M257" s="119">
        <v>3400</v>
      </c>
      <c r="N257" s="119"/>
      <c r="O257" s="119">
        <v>2080</v>
      </c>
      <c r="P257" s="119">
        <v>1880</v>
      </c>
      <c r="Q257" s="119">
        <v>2200</v>
      </c>
      <c r="R257" s="321">
        <v>509</v>
      </c>
      <c r="S257" s="119">
        <v>880</v>
      </c>
      <c r="T257" s="51">
        <f t="shared" si="36"/>
        <v>371</v>
      </c>
      <c r="U257" s="322">
        <f t="shared" si="37"/>
        <v>0.42159090909090907</v>
      </c>
      <c r="V257" s="323">
        <v>1080</v>
      </c>
      <c r="W257" s="324">
        <f t="shared" si="38"/>
        <v>1.2272727272727273</v>
      </c>
      <c r="X257" s="324">
        <f t="shared" si="43"/>
        <v>0.52870370370370368</v>
      </c>
      <c r="Y257" s="325">
        <f t="shared" si="39"/>
        <v>2510</v>
      </c>
      <c r="Z257" s="325">
        <f t="shared" si="40"/>
        <v>2400</v>
      </c>
      <c r="AA257" s="325">
        <f t="shared" si="41"/>
        <v>2700</v>
      </c>
      <c r="AB257" s="326">
        <f t="shared" si="42"/>
        <v>4200</v>
      </c>
    </row>
    <row r="258" spans="1:28" s="328" customFormat="1" ht="15" hidden="1" customHeight="1">
      <c r="A258" s="114" t="s">
        <v>837</v>
      </c>
      <c r="B258" s="114" t="s">
        <v>1980</v>
      </c>
      <c r="C258" s="115" t="s">
        <v>1523</v>
      </c>
      <c r="D258" s="114">
        <v>20</v>
      </c>
      <c r="E258" s="114">
        <v>4962644</v>
      </c>
      <c r="F258" s="116" t="s">
        <v>1985</v>
      </c>
      <c r="G258" s="114">
        <v>4962644936953</v>
      </c>
      <c r="H258" s="118">
        <v>3400</v>
      </c>
      <c r="I258" s="119">
        <v>331</v>
      </c>
      <c r="J258" s="119">
        <v>281</v>
      </c>
      <c r="K258" s="119">
        <f t="shared" ref="K258:K321" si="44">I258/J258</f>
        <v>1.1779359430604983</v>
      </c>
      <c r="L258" s="119">
        <f t="shared" ref="L258:L321" si="45">J258*R258</f>
        <v>143029</v>
      </c>
      <c r="M258" s="119">
        <v>3400</v>
      </c>
      <c r="N258" s="119"/>
      <c r="O258" s="119">
        <v>2080</v>
      </c>
      <c r="P258" s="119">
        <v>1880</v>
      </c>
      <c r="Q258" s="119">
        <v>2200</v>
      </c>
      <c r="R258" s="321">
        <v>509</v>
      </c>
      <c r="S258" s="119">
        <v>880</v>
      </c>
      <c r="T258" s="51">
        <f t="shared" ref="T258:T321" si="46">S258-R258</f>
        <v>371</v>
      </c>
      <c r="U258" s="322">
        <f t="shared" ref="U258:U321" si="47">T258/S258</f>
        <v>0.42159090909090907</v>
      </c>
      <c r="V258" s="323">
        <v>1080</v>
      </c>
      <c r="W258" s="324">
        <f t="shared" ref="W258:W321" si="48">V258/S258</f>
        <v>1.2272727272727273</v>
      </c>
      <c r="X258" s="324">
        <f t="shared" si="43"/>
        <v>0.52870370370370368</v>
      </c>
      <c r="Y258" s="325">
        <f t="shared" ref="Y258:Y321" si="49">ROUND((V258/0.43),-1)</f>
        <v>2510</v>
      </c>
      <c r="Z258" s="325">
        <f t="shared" ref="Z258:Z321" si="50">ROUND((V258/0.45),-1)</f>
        <v>2400</v>
      </c>
      <c r="AA258" s="325">
        <f t="shared" ref="AA258:AA321" si="51">ROUND((V258/0.4),-1)</f>
        <v>2700</v>
      </c>
      <c r="AB258" s="326">
        <f t="shared" ref="AB258:AB321" si="52">ROUNDUP((W258*M258),-2)</f>
        <v>4200</v>
      </c>
    </row>
    <row r="259" spans="1:28" s="328" customFormat="1" ht="15" hidden="1" customHeight="1">
      <c r="A259" s="114" t="s">
        <v>2001</v>
      </c>
      <c r="B259" s="114" t="s">
        <v>2002</v>
      </c>
      <c r="C259" s="115" t="s">
        <v>1789</v>
      </c>
      <c r="D259" s="114">
        <v>20</v>
      </c>
      <c r="E259" s="114">
        <v>4962644</v>
      </c>
      <c r="F259" s="116" t="s">
        <v>2003</v>
      </c>
      <c r="G259" s="114">
        <v>4962644943388</v>
      </c>
      <c r="H259" s="118">
        <v>2500</v>
      </c>
      <c r="I259" s="119" t="e">
        <v>#N/A</v>
      </c>
      <c r="J259" s="119">
        <v>112</v>
      </c>
      <c r="K259" s="119" t="e">
        <f t="shared" si="44"/>
        <v>#N/A</v>
      </c>
      <c r="L259" s="119">
        <f t="shared" si="45"/>
        <v>59920</v>
      </c>
      <c r="M259" s="119">
        <v>2500</v>
      </c>
      <c r="N259" s="119"/>
      <c r="O259" s="119">
        <v>2080</v>
      </c>
      <c r="P259" s="119">
        <v>1880</v>
      </c>
      <c r="Q259" s="119">
        <v>2200</v>
      </c>
      <c r="R259" s="321">
        <v>535</v>
      </c>
      <c r="S259" s="119">
        <v>880</v>
      </c>
      <c r="T259" s="51">
        <f t="shared" si="46"/>
        <v>345</v>
      </c>
      <c r="U259" s="322">
        <f t="shared" si="47"/>
        <v>0.39204545454545453</v>
      </c>
      <c r="V259" s="323">
        <v>1080</v>
      </c>
      <c r="W259" s="324">
        <f t="shared" si="48"/>
        <v>1.2272727272727273</v>
      </c>
      <c r="X259" s="324">
        <f t="shared" ref="X259:X322" si="53">(V259-R259)/V259</f>
        <v>0.50462962962962965</v>
      </c>
      <c r="Y259" s="325">
        <f t="shared" si="49"/>
        <v>2510</v>
      </c>
      <c r="Z259" s="325">
        <f t="shared" si="50"/>
        <v>2400</v>
      </c>
      <c r="AA259" s="325">
        <f t="shared" si="51"/>
        <v>2700</v>
      </c>
      <c r="AB259" s="326">
        <f t="shared" si="52"/>
        <v>3100</v>
      </c>
    </row>
    <row r="260" spans="1:28" s="328" customFormat="1" ht="15" hidden="1" customHeight="1">
      <c r="A260" s="114" t="s">
        <v>2004</v>
      </c>
      <c r="B260" s="114" t="s">
        <v>2002</v>
      </c>
      <c r="C260" s="115" t="s">
        <v>1523</v>
      </c>
      <c r="D260" s="114">
        <v>20</v>
      </c>
      <c r="E260" s="114">
        <v>4962644</v>
      </c>
      <c r="F260" s="116" t="s">
        <v>2005</v>
      </c>
      <c r="G260" s="114">
        <v>4962644943371</v>
      </c>
      <c r="H260" s="118">
        <v>2500</v>
      </c>
      <c r="I260" s="119" t="e">
        <v>#N/A</v>
      </c>
      <c r="J260" s="119">
        <v>246</v>
      </c>
      <c r="K260" s="119" t="e">
        <f t="shared" si="44"/>
        <v>#N/A</v>
      </c>
      <c r="L260" s="119">
        <f t="shared" si="45"/>
        <v>131610</v>
      </c>
      <c r="M260" s="119">
        <v>2500</v>
      </c>
      <c r="N260" s="119"/>
      <c r="O260" s="119">
        <v>2080</v>
      </c>
      <c r="P260" s="119">
        <v>1880</v>
      </c>
      <c r="Q260" s="119">
        <v>2200</v>
      </c>
      <c r="R260" s="321">
        <v>535</v>
      </c>
      <c r="S260" s="119">
        <v>880</v>
      </c>
      <c r="T260" s="51">
        <f t="shared" si="46"/>
        <v>345</v>
      </c>
      <c r="U260" s="322">
        <f t="shared" si="47"/>
        <v>0.39204545454545453</v>
      </c>
      <c r="V260" s="323">
        <v>1080</v>
      </c>
      <c r="W260" s="324">
        <f t="shared" si="48"/>
        <v>1.2272727272727273</v>
      </c>
      <c r="X260" s="324">
        <f t="shared" si="53"/>
        <v>0.50462962962962965</v>
      </c>
      <c r="Y260" s="325">
        <f t="shared" si="49"/>
        <v>2510</v>
      </c>
      <c r="Z260" s="325">
        <f t="shared" si="50"/>
        <v>2400</v>
      </c>
      <c r="AA260" s="325">
        <f t="shared" si="51"/>
        <v>2700</v>
      </c>
      <c r="AB260" s="326">
        <f t="shared" si="52"/>
        <v>3100</v>
      </c>
    </row>
    <row r="261" spans="1:28" s="328" customFormat="1" ht="15" hidden="1" customHeight="1">
      <c r="A261" s="114" t="s">
        <v>503</v>
      </c>
      <c r="B261" s="114" t="s">
        <v>2031</v>
      </c>
      <c r="C261" s="115"/>
      <c r="D261" s="114">
        <v>20</v>
      </c>
      <c r="E261" s="114">
        <v>4962644</v>
      </c>
      <c r="F261" s="116" t="s">
        <v>2032</v>
      </c>
      <c r="G261" s="114">
        <v>4962644939305</v>
      </c>
      <c r="H261" s="118">
        <v>2500</v>
      </c>
      <c r="I261" s="119">
        <v>2778</v>
      </c>
      <c r="J261" s="119">
        <v>403</v>
      </c>
      <c r="K261" s="119">
        <f t="shared" si="44"/>
        <v>6.8933002481389583</v>
      </c>
      <c r="L261" s="119">
        <f t="shared" si="45"/>
        <v>253487</v>
      </c>
      <c r="M261" s="119">
        <v>2500</v>
      </c>
      <c r="N261" s="119"/>
      <c r="O261" s="119">
        <v>2180</v>
      </c>
      <c r="P261" s="119">
        <v>1980</v>
      </c>
      <c r="Q261" s="119">
        <v>2500</v>
      </c>
      <c r="R261" s="321">
        <v>629</v>
      </c>
      <c r="S261" s="119">
        <v>930</v>
      </c>
      <c r="T261" s="51">
        <f t="shared" si="46"/>
        <v>301</v>
      </c>
      <c r="U261" s="322">
        <f t="shared" si="47"/>
        <v>0.32365591397849464</v>
      </c>
      <c r="V261" s="323">
        <v>1080</v>
      </c>
      <c r="W261" s="324">
        <f t="shared" si="48"/>
        <v>1.1612903225806452</v>
      </c>
      <c r="X261" s="324">
        <f t="shared" si="53"/>
        <v>0.41759259259259257</v>
      </c>
      <c r="Y261" s="325">
        <f t="shared" si="49"/>
        <v>2510</v>
      </c>
      <c r="Z261" s="325">
        <f t="shared" si="50"/>
        <v>2400</v>
      </c>
      <c r="AA261" s="325">
        <f t="shared" si="51"/>
        <v>2700</v>
      </c>
      <c r="AB261" s="326">
        <f t="shared" si="52"/>
        <v>3000</v>
      </c>
    </row>
    <row r="262" spans="1:28" s="328" customFormat="1" ht="15" hidden="1" customHeight="1">
      <c r="A262" s="114" t="s">
        <v>2033</v>
      </c>
      <c r="B262" s="114" t="s">
        <v>2034</v>
      </c>
      <c r="C262" s="115"/>
      <c r="D262" s="114">
        <v>20</v>
      </c>
      <c r="E262" s="114">
        <v>4962644</v>
      </c>
      <c r="F262" s="116" t="s">
        <v>2035</v>
      </c>
      <c r="G262" s="114">
        <v>4962644943395</v>
      </c>
      <c r="H262" s="118">
        <v>2500</v>
      </c>
      <c r="I262" s="119">
        <v>1502</v>
      </c>
      <c r="J262" s="119" t="e">
        <v>#N/A</v>
      </c>
      <c r="K262" s="119" t="e">
        <f t="shared" si="44"/>
        <v>#N/A</v>
      </c>
      <c r="L262" s="119" t="e">
        <f t="shared" si="45"/>
        <v>#N/A</v>
      </c>
      <c r="M262" s="119">
        <v>2500</v>
      </c>
      <c r="N262" s="119"/>
      <c r="O262" s="119">
        <v>1980</v>
      </c>
      <c r="P262" s="119">
        <v>1880</v>
      </c>
      <c r="Q262" s="119">
        <v>2200</v>
      </c>
      <c r="R262" s="321">
        <v>659</v>
      </c>
      <c r="S262" s="119">
        <v>880</v>
      </c>
      <c r="T262" s="51">
        <f t="shared" si="46"/>
        <v>221</v>
      </c>
      <c r="U262" s="322">
        <f t="shared" si="47"/>
        <v>0.25113636363636366</v>
      </c>
      <c r="V262" s="323">
        <v>1080</v>
      </c>
      <c r="W262" s="324">
        <f t="shared" si="48"/>
        <v>1.2272727272727273</v>
      </c>
      <c r="X262" s="324">
        <f t="shared" si="53"/>
        <v>0.38981481481481484</v>
      </c>
      <c r="Y262" s="325">
        <f t="shared" si="49"/>
        <v>2510</v>
      </c>
      <c r="Z262" s="325">
        <f t="shared" si="50"/>
        <v>2400</v>
      </c>
      <c r="AA262" s="325">
        <f t="shared" si="51"/>
        <v>2700</v>
      </c>
      <c r="AB262" s="326">
        <f t="shared" si="52"/>
        <v>3100</v>
      </c>
    </row>
    <row r="263" spans="1:28" s="328" customFormat="1" ht="15" hidden="1" customHeight="1">
      <c r="A263" s="114" t="s">
        <v>2036</v>
      </c>
      <c r="B263" s="114" t="s">
        <v>2037</v>
      </c>
      <c r="C263" s="115"/>
      <c r="D263" s="114">
        <v>20</v>
      </c>
      <c r="E263" s="114">
        <v>4962644</v>
      </c>
      <c r="F263" s="116" t="s">
        <v>2038</v>
      </c>
      <c r="G263" s="114">
        <v>4962644943401</v>
      </c>
      <c r="H263" s="118">
        <v>2500</v>
      </c>
      <c r="I263" s="119">
        <v>384</v>
      </c>
      <c r="J263" s="119" t="e">
        <v>#N/A</v>
      </c>
      <c r="K263" s="119" t="e">
        <f t="shared" si="44"/>
        <v>#N/A</v>
      </c>
      <c r="L263" s="119" t="e">
        <f t="shared" si="45"/>
        <v>#N/A</v>
      </c>
      <c r="M263" s="119">
        <v>2500</v>
      </c>
      <c r="N263" s="119"/>
      <c r="O263" s="119">
        <v>1980</v>
      </c>
      <c r="P263" s="119">
        <v>1880</v>
      </c>
      <c r="Q263" s="119">
        <v>2200</v>
      </c>
      <c r="R263" s="321">
        <v>659</v>
      </c>
      <c r="S263" s="119">
        <v>880</v>
      </c>
      <c r="T263" s="51">
        <f t="shared" si="46"/>
        <v>221</v>
      </c>
      <c r="U263" s="322">
        <f t="shared" si="47"/>
        <v>0.25113636363636366</v>
      </c>
      <c r="V263" s="323">
        <v>1080</v>
      </c>
      <c r="W263" s="324">
        <f t="shared" si="48"/>
        <v>1.2272727272727273</v>
      </c>
      <c r="X263" s="324">
        <f t="shared" si="53"/>
        <v>0.38981481481481484</v>
      </c>
      <c r="Y263" s="325">
        <f t="shared" si="49"/>
        <v>2510</v>
      </c>
      <c r="Z263" s="325">
        <f t="shared" si="50"/>
        <v>2400</v>
      </c>
      <c r="AA263" s="325">
        <f t="shared" si="51"/>
        <v>2700</v>
      </c>
      <c r="AB263" s="326">
        <f t="shared" si="52"/>
        <v>3100</v>
      </c>
    </row>
    <row r="264" spans="1:28" s="328" customFormat="1" ht="15" hidden="1" customHeight="1">
      <c r="A264" s="114" t="s">
        <v>504</v>
      </c>
      <c r="B264" s="114" t="s">
        <v>2039</v>
      </c>
      <c r="C264" s="115"/>
      <c r="D264" s="114">
        <v>20</v>
      </c>
      <c r="E264" s="114">
        <v>4962644</v>
      </c>
      <c r="F264" s="116" t="s">
        <v>2040</v>
      </c>
      <c r="G264" s="114">
        <v>4962644940134</v>
      </c>
      <c r="H264" s="118">
        <v>2500</v>
      </c>
      <c r="I264" s="119">
        <v>247</v>
      </c>
      <c r="J264" s="119">
        <v>768</v>
      </c>
      <c r="K264" s="119">
        <f t="shared" si="44"/>
        <v>0.32161458333333331</v>
      </c>
      <c r="L264" s="119">
        <f t="shared" si="45"/>
        <v>483072</v>
      </c>
      <c r="M264" s="119">
        <v>2500</v>
      </c>
      <c r="N264" s="119"/>
      <c r="O264" s="119">
        <v>2180</v>
      </c>
      <c r="P264" s="119">
        <v>1980</v>
      </c>
      <c r="Q264" s="119">
        <v>2500</v>
      </c>
      <c r="R264" s="321">
        <v>629</v>
      </c>
      <c r="S264" s="119">
        <v>930</v>
      </c>
      <c r="T264" s="51">
        <f t="shared" si="46"/>
        <v>301</v>
      </c>
      <c r="U264" s="322">
        <f t="shared" si="47"/>
        <v>0.32365591397849464</v>
      </c>
      <c r="V264" s="323">
        <v>1080</v>
      </c>
      <c r="W264" s="324">
        <f t="shared" si="48"/>
        <v>1.1612903225806452</v>
      </c>
      <c r="X264" s="324">
        <f t="shared" si="53"/>
        <v>0.41759259259259257</v>
      </c>
      <c r="Y264" s="325">
        <f t="shared" si="49"/>
        <v>2510</v>
      </c>
      <c r="Z264" s="325">
        <f t="shared" si="50"/>
        <v>2400</v>
      </c>
      <c r="AA264" s="325">
        <f t="shared" si="51"/>
        <v>2700</v>
      </c>
      <c r="AB264" s="326">
        <f t="shared" si="52"/>
        <v>3000</v>
      </c>
    </row>
    <row r="265" spans="1:28" s="328" customFormat="1" ht="15" hidden="1" customHeight="1">
      <c r="A265" s="114" t="s">
        <v>601</v>
      </c>
      <c r="B265" s="114" t="s">
        <v>2612</v>
      </c>
      <c r="C265" s="115"/>
      <c r="D265" s="114">
        <v>30</v>
      </c>
      <c r="E265" s="114">
        <v>4962644</v>
      </c>
      <c r="F265" s="116" t="s">
        <v>2613</v>
      </c>
      <c r="G265" s="114">
        <v>4962644940349</v>
      </c>
      <c r="H265" s="118">
        <v>3300</v>
      </c>
      <c r="I265" s="119">
        <v>2948</v>
      </c>
      <c r="J265" s="119">
        <v>3832</v>
      </c>
      <c r="K265" s="119">
        <f t="shared" si="44"/>
        <v>0.7693110647181628</v>
      </c>
      <c r="L265" s="119">
        <f t="shared" si="45"/>
        <v>1988808</v>
      </c>
      <c r="M265" s="119">
        <v>3300</v>
      </c>
      <c r="N265" s="119"/>
      <c r="O265" s="119">
        <v>2180</v>
      </c>
      <c r="P265" s="119">
        <v>1980</v>
      </c>
      <c r="Q265" s="119">
        <v>2300</v>
      </c>
      <c r="R265" s="321">
        <v>519</v>
      </c>
      <c r="S265" s="119">
        <v>910</v>
      </c>
      <c r="T265" s="51">
        <f t="shared" si="46"/>
        <v>391</v>
      </c>
      <c r="U265" s="322">
        <f t="shared" si="47"/>
        <v>0.42967032967032964</v>
      </c>
      <c r="V265" s="323">
        <v>1080</v>
      </c>
      <c r="W265" s="324">
        <f t="shared" si="48"/>
        <v>1.1868131868131868</v>
      </c>
      <c r="X265" s="324">
        <f t="shared" si="53"/>
        <v>0.51944444444444449</v>
      </c>
      <c r="Y265" s="325">
        <f t="shared" si="49"/>
        <v>2510</v>
      </c>
      <c r="Z265" s="325">
        <f t="shared" si="50"/>
        <v>2400</v>
      </c>
      <c r="AA265" s="325">
        <f t="shared" si="51"/>
        <v>2700</v>
      </c>
      <c r="AB265" s="326">
        <f t="shared" si="52"/>
        <v>4000</v>
      </c>
    </row>
    <row r="266" spans="1:28" s="328" customFormat="1" ht="15" hidden="1" customHeight="1">
      <c r="A266" s="114" t="s">
        <v>971</v>
      </c>
      <c r="B266" s="114" t="s">
        <v>4732</v>
      </c>
      <c r="C266" s="115" t="s">
        <v>2245</v>
      </c>
      <c r="D266" s="114">
        <v>30</v>
      </c>
      <c r="E266" s="114">
        <v>4962644</v>
      </c>
      <c r="F266" s="116" t="s">
        <v>4733</v>
      </c>
      <c r="G266" s="114">
        <v>4962644943517</v>
      </c>
      <c r="H266" s="118">
        <v>2500</v>
      </c>
      <c r="I266" s="119">
        <v>479</v>
      </c>
      <c r="J266" s="119">
        <v>145</v>
      </c>
      <c r="K266" s="119">
        <f t="shared" si="44"/>
        <v>3.3034482758620691</v>
      </c>
      <c r="L266" s="119">
        <f t="shared" si="45"/>
        <v>89175</v>
      </c>
      <c r="M266" s="119">
        <v>2500</v>
      </c>
      <c r="N266" s="119"/>
      <c r="O266" s="119">
        <v>2180</v>
      </c>
      <c r="P266" s="119">
        <v>1980</v>
      </c>
      <c r="Q266" s="119">
        <v>2480</v>
      </c>
      <c r="R266" s="321">
        <v>615</v>
      </c>
      <c r="S266" s="119">
        <v>930</v>
      </c>
      <c r="T266" s="51">
        <f t="shared" si="46"/>
        <v>315</v>
      </c>
      <c r="U266" s="322">
        <f t="shared" si="47"/>
        <v>0.33870967741935482</v>
      </c>
      <c r="V266" s="323">
        <v>1080</v>
      </c>
      <c r="W266" s="324">
        <f t="shared" si="48"/>
        <v>1.1612903225806452</v>
      </c>
      <c r="X266" s="324">
        <f t="shared" si="53"/>
        <v>0.43055555555555558</v>
      </c>
      <c r="Y266" s="325">
        <f t="shared" si="49"/>
        <v>2510</v>
      </c>
      <c r="Z266" s="325">
        <f t="shared" si="50"/>
        <v>2400</v>
      </c>
      <c r="AA266" s="325">
        <f t="shared" si="51"/>
        <v>2700</v>
      </c>
      <c r="AB266" s="326">
        <f t="shared" si="52"/>
        <v>3000</v>
      </c>
    </row>
    <row r="267" spans="1:28" s="328" customFormat="1" ht="15" hidden="1" customHeight="1">
      <c r="A267" s="114" t="s">
        <v>966</v>
      </c>
      <c r="B267" s="114" t="s">
        <v>4734</v>
      </c>
      <c r="C267" s="115" t="s">
        <v>1523</v>
      </c>
      <c r="D267" s="114">
        <v>30</v>
      </c>
      <c r="E267" s="114">
        <v>4962644</v>
      </c>
      <c r="F267" s="116" t="s">
        <v>4735</v>
      </c>
      <c r="G267" s="114">
        <v>4962644943654</v>
      </c>
      <c r="H267" s="118">
        <v>3000</v>
      </c>
      <c r="I267" s="119">
        <v>2637</v>
      </c>
      <c r="J267" s="119">
        <v>219</v>
      </c>
      <c r="K267" s="119">
        <f t="shared" si="44"/>
        <v>12.04109589041096</v>
      </c>
      <c r="L267" s="119">
        <f t="shared" si="45"/>
        <v>137532</v>
      </c>
      <c r="M267" s="119">
        <v>3000</v>
      </c>
      <c r="N267" s="119"/>
      <c r="O267" s="119">
        <v>2480</v>
      </c>
      <c r="P267" s="119">
        <v>1980</v>
      </c>
      <c r="Q267" s="119">
        <v>2980</v>
      </c>
      <c r="R267" s="321">
        <v>628</v>
      </c>
      <c r="S267" s="119">
        <v>930</v>
      </c>
      <c r="T267" s="51">
        <f t="shared" si="46"/>
        <v>302</v>
      </c>
      <c r="U267" s="322">
        <f t="shared" si="47"/>
        <v>0.3247311827956989</v>
      </c>
      <c r="V267" s="323">
        <v>1100</v>
      </c>
      <c r="W267" s="324">
        <f t="shared" si="48"/>
        <v>1.1827956989247312</v>
      </c>
      <c r="X267" s="324">
        <f t="shared" si="53"/>
        <v>0.42909090909090908</v>
      </c>
      <c r="Y267" s="325">
        <f t="shared" si="49"/>
        <v>2560</v>
      </c>
      <c r="Z267" s="325">
        <f t="shared" si="50"/>
        <v>2440</v>
      </c>
      <c r="AA267" s="325">
        <f t="shared" si="51"/>
        <v>2750</v>
      </c>
      <c r="AB267" s="326">
        <f t="shared" si="52"/>
        <v>3600</v>
      </c>
    </row>
    <row r="268" spans="1:28" s="328" customFormat="1" ht="15" hidden="1" customHeight="1">
      <c r="A268" s="114" t="s">
        <v>4736</v>
      </c>
      <c r="B268" s="114" t="s">
        <v>4737</v>
      </c>
      <c r="C268" s="115"/>
      <c r="D268" s="114">
        <v>10</v>
      </c>
      <c r="E268" s="114">
        <v>4962644</v>
      </c>
      <c r="F268" s="116" t="s">
        <v>4738</v>
      </c>
      <c r="G268" s="114">
        <v>4962644785827</v>
      </c>
      <c r="H268" s="118">
        <v>3000</v>
      </c>
      <c r="I268" s="119">
        <v>50</v>
      </c>
      <c r="J268" s="119">
        <v>50</v>
      </c>
      <c r="K268" s="119">
        <f t="shared" si="44"/>
        <v>1</v>
      </c>
      <c r="L268" s="119">
        <f t="shared" si="45"/>
        <v>24600</v>
      </c>
      <c r="M268" s="119">
        <v>3000</v>
      </c>
      <c r="N268" s="119"/>
      <c r="O268" s="119">
        <v>1980</v>
      </c>
      <c r="P268" s="119">
        <v>1980</v>
      </c>
      <c r="Q268" s="119">
        <v>2480</v>
      </c>
      <c r="R268" s="321">
        <v>492</v>
      </c>
      <c r="S268" s="119">
        <v>930</v>
      </c>
      <c r="T268" s="51">
        <f t="shared" si="46"/>
        <v>438</v>
      </c>
      <c r="U268" s="322">
        <f t="shared" si="47"/>
        <v>0.47096774193548385</v>
      </c>
      <c r="V268" s="323">
        <v>1120</v>
      </c>
      <c r="W268" s="324">
        <f t="shared" si="48"/>
        <v>1.2043010752688172</v>
      </c>
      <c r="X268" s="324">
        <f t="shared" si="53"/>
        <v>0.56071428571428572</v>
      </c>
      <c r="Y268" s="325">
        <f t="shared" si="49"/>
        <v>2600</v>
      </c>
      <c r="Z268" s="325">
        <f t="shared" si="50"/>
        <v>2490</v>
      </c>
      <c r="AA268" s="325">
        <f t="shared" si="51"/>
        <v>2800</v>
      </c>
      <c r="AB268" s="326">
        <f t="shared" si="52"/>
        <v>3700</v>
      </c>
    </row>
    <row r="269" spans="1:28" s="328" customFormat="1" ht="15" hidden="1" customHeight="1">
      <c r="A269" s="114" t="s">
        <v>4739</v>
      </c>
      <c r="B269" s="114" t="s">
        <v>4740</v>
      </c>
      <c r="C269" s="115"/>
      <c r="D269" s="114">
        <v>60</v>
      </c>
      <c r="E269" s="114">
        <v>4962644</v>
      </c>
      <c r="F269" s="116" t="s">
        <v>4741</v>
      </c>
      <c r="G269" s="114">
        <v>4962644785803</v>
      </c>
      <c r="H269" s="118">
        <v>3000</v>
      </c>
      <c r="I269" s="119">
        <v>10</v>
      </c>
      <c r="J269" s="119">
        <v>90</v>
      </c>
      <c r="K269" s="119">
        <f t="shared" si="44"/>
        <v>0.1111111111111111</v>
      </c>
      <c r="L269" s="119">
        <f t="shared" si="45"/>
        <v>57510</v>
      </c>
      <c r="M269" s="119">
        <v>3000</v>
      </c>
      <c r="N269" s="119"/>
      <c r="O269" s="119">
        <v>2280</v>
      </c>
      <c r="P269" s="119">
        <v>1980</v>
      </c>
      <c r="Q269" s="119">
        <v>2480</v>
      </c>
      <c r="R269" s="321">
        <v>639</v>
      </c>
      <c r="S269" s="119">
        <v>930</v>
      </c>
      <c r="T269" s="51">
        <f t="shared" si="46"/>
        <v>291</v>
      </c>
      <c r="U269" s="322">
        <f t="shared" si="47"/>
        <v>0.31290322580645163</v>
      </c>
      <c r="V269" s="323">
        <v>1150</v>
      </c>
      <c r="W269" s="324">
        <f t="shared" si="48"/>
        <v>1.2365591397849462</v>
      </c>
      <c r="X269" s="324">
        <f t="shared" si="53"/>
        <v>0.4443478260869565</v>
      </c>
      <c r="Y269" s="325">
        <f t="shared" si="49"/>
        <v>2670</v>
      </c>
      <c r="Z269" s="325">
        <f t="shared" si="50"/>
        <v>2560</v>
      </c>
      <c r="AA269" s="325">
        <f t="shared" si="51"/>
        <v>2880</v>
      </c>
      <c r="AB269" s="326">
        <f t="shared" si="52"/>
        <v>3800</v>
      </c>
    </row>
    <row r="270" spans="1:28" s="328" customFormat="1" ht="15" hidden="1" customHeight="1">
      <c r="A270" s="329" t="s">
        <v>4219</v>
      </c>
      <c r="B270" s="114" t="s">
        <v>4742</v>
      </c>
      <c r="C270" s="115"/>
      <c r="D270" s="114">
        <v>12</v>
      </c>
      <c r="E270" s="114">
        <v>4962644</v>
      </c>
      <c r="F270" s="116" t="s">
        <v>4743</v>
      </c>
      <c r="G270" s="114">
        <v>4962644786626</v>
      </c>
      <c r="H270" s="118" t="s">
        <v>1440</v>
      </c>
      <c r="I270" s="119">
        <v>59</v>
      </c>
      <c r="J270" s="119">
        <v>13</v>
      </c>
      <c r="K270" s="119">
        <f t="shared" si="44"/>
        <v>4.5384615384615383</v>
      </c>
      <c r="L270" s="119">
        <f t="shared" si="45"/>
        <v>5239</v>
      </c>
      <c r="M270" s="119" t="s">
        <v>1440</v>
      </c>
      <c r="N270" s="119"/>
      <c r="O270" s="119">
        <v>2480</v>
      </c>
      <c r="P270" s="119">
        <v>2480</v>
      </c>
      <c r="Q270" s="119">
        <v>2980</v>
      </c>
      <c r="R270" s="321">
        <v>403</v>
      </c>
      <c r="S270" s="119">
        <v>1116</v>
      </c>
      <c r="T270" s="51">
        <f t="shared" si="46"/>
        <v>713</v>
      </c>
      <c r="U270" s="322">
        <f t="shared" si="47"/>
        <v>0.63888888888888884</v>
      </c>
      <c r="V270" s="323">
        <v>1200</v>
      </c>
      <c r="W270" s="324">
        <f t="shared" si="48"/>
        <v>1.075268817204301</v>
      </c>
      <c r="X270" s="324">
        <f t="shared" si="53"/>
        <v>0.66416666666666668</v>
      </c>
      <c r="Y270" s="325">
        <f t="shared" si="49"/>
        <v>2790</v>
      </c>
      <c r="Z270" s="325">
        <f t="shared" si="50"/>
        <v>2670</v>
      </c>
      <c r="AA270" s="325">
        <f t="shared" si="51"/>
        <v>3000</v>
      </c>
      <c r="AB270" s="326" t="e">
        <f t="shared" si="52"/>
        <v>#VALUE!</v>
      </c>
    </row>
    <row r="271" spans="1:28" s="328" customFormat="1" ht="15" hidden="1" customHeight="1">
      <c r="A271" s="114" t="s">
        <v>1289</v>
      </c>
      <c r="B271" s="114" t="s">
        <v>4744</v>
      </c>
      <c r="C271" s="349" t="s">
        <v>4745</v>
      </c>
      <c r="D271" s="114">
        <v>12</v>
      </c>
      <c r="E271" s="114">
        <v>4962644</v>
      </c>
      <c r="F271" s="116" t="s">
        <v>4746</v>
      </c>
      <c r="G271" s="114">
        <v>4962644943579</v>
      </c>
      <c r="H271" s="118">
        <v>3000</v>
      </c>
      <c r="I271" s="119">
        <v>459</v>
      </c>
      <c r="J271" s="119">
        <v>2892</v>
      </c>
      <c r="K271" s="119">
        <f t="shared" si="44"/>
        <v>0.15871369294605808</v>
      </c>
      <c r="L271" s="119">
        <f t="shared" si="45"/>
        <v>1981020</v>
      </c>
      <c r="M271" s="119">
        <v>3000</v>
      </c>
      <c r="N271" s="119"/>
      <c r="O271" s="119" t="s">
        <v>1440</v>
      </c>
      <c r="P271" s="119">
        <v>2180</v>
      </c>
      <c r="Q271" s="119">
        <v>2500</v>
      </c>
      <c r="R271" s="321">
        <v>685</v>
      </c>
      <c r="S271" s="119">
        <v>995</v>
      </c>
      <c r="T271" s="51">
        <f t="shared" si="46"/>
        <v>310</v>
      </c>
      <c r="U271" s="322">
        <f t="shared" si="47"/>
        <v>0.31155778894472363</v>
      </c>
      <c r="V271" s="323">
        <v>1200</v>
      </c>
      <c r="W271" s="324">
        <f t="shared" si="48"/>
        <v>1.2060301507537687</v>
      </c>
      <c r="X271" s="324">
        <f t="shared" si="53"/>
        <v>0.42916666666666664</v>
      </c>
      <c r="Y271" s="325">
        <f t="shared" si="49"/>
        <v>2790</v>
      </c>
      <c r="Z271" s="325">
        <f t="shared" si="50"/>
        <v>2670</v>
      </c>
      <c r="AA271" s="325">
        <f t="shared" si="51"/>
        <v>3000</v>
      </c>
      <c r="AB271" s="326">
        <f t="shared" si="52"/>
        <v>3700</v>
      </c>
    </row>
    <row r="272" spans="1:28" s="328" customFormat="1" ht="15" hidden="1" customHeight="1">
      <c r="A272" s="114" t="s">
        <v>1280</v>
      </c>
      <c r="B272" s="114" t="s">
        <v>4747</v>
      </c>
      <c r="C272" s="115"/>
      <c r="D272" s="114">
        <v>80</v>
      </c>
      <c r="E272" s="114">
        <v>4962644</v>
      </c>
      <c r="F272" s="116" t="s">
        <v>4748</v>
      </c>
      <c r="G272" s="114">
        <v>4962644943784</v>
      </c>
      <c r="H272" s="118">
        <v>4000</v>
      </c>
      <c r="I272" s="119">
        <v>19740</v>
      </c>
      <c r="J272" s="119">
        <v>0</v>
      </c>
      <c r="K272" s="119" t="e">
        <f t="shared" si="44"/>
        <v>#DIV/0!</v>
      </c>
      <c r="L272" s="119">
        <f t="shared" si="45"/>
        <v>0</v>
      </c>
      <c r="M272" s="119"/>
      <c r="N272" s="119"/>
      <c r="O272" s="119">
        <v>2380</v>
      </c>
      <c r="P272" s="119">
        <v>2280</v>
      </c>
      <c r="Q272" s="119">
        <v>2800</v>
      </c>
      <c r="R272" s="321">
        <v>567</v>
      </c>
      <c r="S272" s="119">
        <v>1070</v>
      </c>
      <c r="T272" s="51">
        <f t="shared" si="46"/>
        <v>503</v>
      </c>
      <c r="U272" s="322">
        <f t="shared" si="47"/>
        <v>0.47009345794392521</v>
      </c>
      <c r="V272" s="323">
        <v>1200</v>
      </c>
      <c r="W272" s="324">
        <f t="shared" si="48"/>
        <v>1.1214953271028036</v>
      </c>
      <c r="X272" s="324">
        <f t="shared" si="53"/>
        <v>0.52749999999999997</v>
      </c>
      <c r="Y272" s="325">
        <f t="shared" si="49"/>
        <v>2790</v>
      </c>
      <c r="Z272" s="325">
        <f t="shared" si="50"/>
        <v>2670</v>
      </c>
      <c r="AA272" s="325">
        <f t="shared" si="51"/>
        <v>3000</v>
      </c>
      <c r="AB272" s="326">
        <f t="shared" si="52"/>
        <v>0</v>
      </c>
    </row>
    <row r="273" spans="1:28" s="328" customFormat="1" ht="15" hidden="1" customHeight="1">
      <c r="A273" s="114" t="s">
        <v>4749</v>
      </c>
      <c r="B273" s="114" t="s">
        <v>4750</v>
      </c>
      <c r="C273" s="115"/>
      <c r="D273" s="114">
        <v>10</v>
      </c>
      <c r="E273" s="114">
        <v>4962644</v>
      </c>
      <c r="F273" s="116" t="s">
        <v>4751</v>
      </c>
      <c r="G273" s="114">
        <v>4962644785766</v>
      </c>
      <c r="H273" s="118">
        <v>4000</v>
      </c>
      <c r="I273" s="119">
        <v>2809</v>
      </c>
      <c r="J273" s="119">
        <v>1047</v>
      </c>
      <c r="K273" s="119">
        <f t="shared" si="44"/>
        <v>2.6829035339063991</v>
      </c>
      <c r="L273" s="119">
        <f t="shared" si="45"/>
        <v>515124</v>
      </c>
      <c r="M273" s="119">
        <v>4000</v>
      </c>
      <c r="N273" s="119"/>
      <c r="O273" s="119">
        <v>2480</v>
      </c>
      <c r="P273" s="119">
        <v>2480</v>
      </c>
      <c r="Q273" s="119">
        <v>2980</v>
      </c>
      <c r="R273" s="321">
        <v>492</v>
      </c>
      <c r="S273" s="119">
        <v>1166</v>
      </c>
      <c r="T273" s="51">
        <f t="shared" si="46"/>
        <v>674</v>
      </c>
      <c r="U273" s="322">
        <f t="shared" si="47"/>
        <v>0.57804459691252141</v>
      </c>
      <c r="V273" s="323">
        <v>1240</v>
      </c>
      <c r="W273" s="324">
        <f t="shared" si="48"/>
        <v>1.0634648370497428</v>
      </c>
      <c r="X273" s="324">
        <f t="shared" si="53"/>
        <v>0.60322580645161294</v>
      </c>
      <c r="Y273" s="325">
        <f t="shared" si="49"/>
        <v>2880</v>
      </c>
      <c r="Z273" s="325">
        <f t="shared" si="50"/>
        <v>2760</v>
      </c>
      <c r="AA273" s="325">
        <f t="shared" si="51"/>
        <v>3100</v>
      </c>
      <c r="AB273" s="326">
        <f t="shared" si="52"/>
        <v>4300</v>
      </c>
    </row>
    <row r="274" spans="1:28" s="328" customFormat="1" ht="15" hidden="1" customHeight="1">
      <c r="A274" s="329" t="s">
        <v>6</v>
      </c>
      <c r="B274" s="329" t="s">
        <v>1345</v>
      </c>
      <c r="C274" s="115"/>
      <c r="D274" s="114">
        <v>40</v>
      </c>
      <c r="E274" s="329">
        <v>4962644</v>
      </c>
      <c r="F274" s="362" t="s">
        <v>1346</v>
      </c>
      <c r="G274" s="114">
        <v>4962644942107</v>
      </c>
      <c r="H274" s="118">
        <v>4000</v>
      </c>
      <c r="I274" s="119">
        <v>516</v>
      </c>
      <c r="J274" s="119">
        <v>376</v>
      </c>
      <c r="K274" s="119">
        <f t="shared" si="44"/>
        <v>1.3723404255319149</v>
      </c>
      <c r="L274" s="119">
        <f t="shared" si="45"/>
        <v>139496</v>
      </c>
      <c r="M274" s="119">
        <v>4000</v>
      </c>
      <c r="N274" s="119"/>
      <c r="O274" s="330">
        <v>2580</v>
      </c>
      <c r="P274" s="330">
        <v>2380</v>
      </c>
      <c r="Q274" s="330">
        <v>2800</v>
      </c>
      <c r="R274" s="321">
        <v>371</v>
      </c>
      <c r="S274" s="119">
        <v>1100</v>
      </c>
      <c r="T274" s="51">
        <f t="shared" si="46"/>
        <v>729</v>
      </c>
      <c r="U274" s="322">
        <f t="shared" si="47"/>
        <v>0.66272727272727272</v>
      </c>
      <c r="V274" s="323">
        <v>1280</v>
      </c>
      <c r="W274" s="324">
        <f t="shared" si="48"/>
        <v>1.1636363636363636</v>
      </c>
      <c r="X274" s="324">
        <f t="shared" si="53"/>
        <v>0.71015625000000004</v>
      </c>
      <c r="Y274" s="325">
        <f t="shared" si="49"/>
        <v>2980</v>
      </c>
      <c r="Z274" s="325">
        <f t="shared" si="50"/>
        <v>2840</v>
      </c>
      <c r="AA274" s="325">
        <f t="shared" si="51"/>
        <v>3200</v>
      </c>
      <c r="AB274" s="326">
        <f t="shared" si="52"/>
        <v>4700</v>
      </c>
    </row>
    <row r="275" spans="1:28" s="328" customFormat="1" ht="15" hidden="1" customHeight="1">
      <c r="A275" s="329" t="s">
        <v>4752</v>
      </c>
      <c r="B275" s="114" t="s">
        <v>4753</v>
      </c>
      <c r="C275" s="115"/>
      <c r="D275" s="114">
        <v>10</v>
      </c>
      <c r="E275" s="114">
        <v>4962644</v>
      </c>
      <c r="F275" s="116" t="s">
        <v>4754</v>
      </c>
      <c r="G275" s="114">
        <v>4962644786138</v>
      </c>
      <c r="H275" s="118">
        <v>5000</v>
      </c>
      <c r="I275" s="119">
        <v>1493</v>
      </c>
      <c r="J275" s="119">
        <v>522</v>
      </c>
      <c r="K275" s="119">
        <f t="shared" si="44"/>
        <v>2.8601532567049808</v>
      </c>
      <c r="L275" s="119">
        <f t="shared" si="45"/>
        <v>267264</v>
      </c>
      <c r="M275" s="119">
        <v>5000</v>
      </c>
      <c r="N275" s="119"/>
      <c r="O275" s="119">
        <v>2680</v>
      </c>
      <c r="P275" s="119">
        <v>2680</v>
      </c>
      <c r="Q275" s="119">
        <v>3500</v>
      </c>
      <c r="R275" s="321">
        <v>512</v>
      </c>
      <c r="S275" s="119">
        <v>1180</v>
      </c>
      <c r="T275" s="51">
        <f t="shared" si="46"/>
        <v>668</v>
      </c>
      <c r="U275" s="322">
        <f t="shared" si="47"/>
        <v>0.56610169491525419</v>
      </c>
      <c r="V275" s="323">
        <v>1280</v>
      </c>
      <c r="W275" s="324">
        <f t="shared" si="48"/>
        <v>1.0847457627118644</v>
      </c>
      <c r="X275" s="324">
        <f t="shared" si="53"/>
        <v>0.6</v>
      </c>
      <c r="Y275" s="325">
        <f t="shared" si="49"/>
        <v>2980</v>
      </c>
      <c r="Z275" s="325">
        <f t="shared" si="50"/>
        <v>2840</v>
      </c>
      <c r="AA275" s="325">
        <f t="shared" si="51"/>
        <v>3200</v>
      </c>
      <c r="AB275" s="326">
        <f t="shared" si="52"/>
        <v>5500</v>
      </c>
    </row>
    <row r="276" spans="1:28" s="328" customFormat="1" ht="15" hidden="1" customHeight="1">
      <c r="A276" s="114" t="s">
        <v>768</v>
      </c>
      <c r="B276" s="114" t="s">
        <v>4755</v>
      </c>
      <c r="C276" s="349" t="s">
        <v>4745</v>
      </c>
      <c r="D276" s="114">
        <v>12</v>
      </c>
      <c r="E276" s="114">
        <v>4962644</v>
      </c>
      <c r="F276" s="116" t="s">
        <v>4756</v>
      </c>
      <c r="G276" s="114">
        <v>4962644943593</v>
      </c>
      <c r="H276" s="118">
        <v>3000</v>
      </c>
      <c r="I276" s="119">
        <v>304</v>
      </c>
      <c r="J276" s="119">
        <v>2604</v>
      </c>
      <c r="K276" s="119">
        <f t="shared" si="44"/>
        <v>0.11674347158218126</v>
      </c>
      <c r="L276" s="119">
        <f t="shared" si="45"/>
        <v>1966020</v>
      </c>
      <c r="M276" s="119">
        <v>3000</v>
      </c>
      <c r="N276" s="119"/>
      <c r="O276" s="119" t="s">
        <v>1440</v>
      </c>
      <c r="P276" s="119">
        <v>2180</v>
      </c>
      <c r="Q276" s="119">
        <v>2500</v>
      </c>
      <c r="R276" s="321">
        <v>755</v>
      </c>
      <c r="S276" s="119">
        <v>995</v>
      </c>
      <c r="T276" s="51">
        <f t="shared" si="46"/>
        <v>240</v>
      </c>
      <c r="U276" s="322">
        <f t="shared" si="47"/>
        <v>0.24120603015075376</v>
      </c>
      <c r="V276" s="323">
        <v>1280</v>
      </c>
      <c r="W276" s="324">
        <f t="shared" si="48"/>
        <v>1.2864321608040201</v>
      </c>
      <c r="X276" s="324">
        <f t="shared" si="53"/>
        <v>0.41015625</v>
      </c>
      <c r="Y276" s="325">
        <f t="shared" si="49"/>
        <v>2980</v>
      </c>
      <c r="Z276" s="325">
        <f t="shared" si="50"/>
        <v>2840</v>
      </c>
      <c r="AA276" s="325">
        <f t="shared" si="51"/>
        <v>3200</v>
      </c>
      <c r="AB276" s="326">
        <f t="shared" si="52"/>
        <v>3900</v>
      </c>
    </row>
    <row r="277" spans="1:28" s="328" customFormat="1" ht="15" hidden="1" customHeight="1">
      <c r="A277" s="114" t="s">
        <v>4757</v>
      </c>
      <c r="B277" s="114" t="s">
        <v>4758</v>
      </c>
      <c r="C277" s="115"/>
      <c r="D277" s="114">
        <v>20</v>
      </c>
      <c r="E277" s="114">
        <v>4962644</v>
      </c>
      <c r="F277" s="116" t="s">
        <v>4759</v>
      </c>
      <c r="G277" s="114">
        <v>4962644944163</v>
      </c>
      <c r="H277" s="118" t="s">
        <v>1440</v>
      </c>
      <c r="I277" s="119">
        <v>1797</v>
      </c>
      <c r="J277" s="119">
        <v>1303</v>
      </c>
      <c r="K277" s="119">
        <f t="shared" si="44"/>
        <v>1.3791250959324635</v>
      </c>
      <c r="L277" s="119">
        <f t="shared" si="45"/>
        <v>1000704</v>
      </c>
      <c r="M277" s="119" t="s">
        <v>1440</v>
      </c>
      <c r="N277" s="119"/>
      <c r="O277" s="119">
        <v>2780</v>
      </c>
      <c r="P277" s="119">
        <v>2480</v>
      </c>
      <c r="Q277" s="119">
        <v>2980</v>
      </c>
      <c r="R277" s="321">
        <v>768</v>
      </c>
      <c r="S277" s="119">
        <v>1165</v>
      </c>
      <c r="T277" s="51">
        <f t="shared" si="46"/>
        <v>397</v>
      </c>
      <c r="U277" s="322">
        <f t="shared" si="47"/>
        <v>0.34077253218884118</v>
      </c>
      <c r="V277" s="323">
        <v>1280</v>
      </c>
      <c r="W277" s="324">
        <f t="shared" si="48"/>
        <v>1.0987124463519313</v>
      </c>
      <c r="X277" s="324">
        <f t="shared" si="53"/>
        <v>0.4</v>
      </c>
      <c r="Y277" s="325">
        <f t="shared" si="49"/>
        <v>2980</v>
      </c>
      <c r="Z277" s="325">
        <f t="shared" si="50"/>
        <v>2840</v>
      </c>
      <c r="AA277" s="325">
        <f t="shared" si="51"/>
        <v>3200</v>
      </c>
      <c r="AB277" s="326" t="e">
        <f t="shared" si="52"/>
        <v>#VALUE!</v>
      </c>
    </row>
    <row r="278" spans="1:28" s="338" customFormat="1" ht="15" hidden="1" customHeight="1">
      <c r="A278" s="114" t="s">
        <v>592</v>
      </c>
      <c r="B278" s="114" t="s">
        <v>2575</v>
      </c>
      <c r="C278" s="115"/>
      <c r="D278" s="114">
        <v>20</v>
      </c>
      <c r="E278" s="114">
        <v>4962644</v>
      </c>
      <c r="F278" s="116" t="s">
        <v>2576</v>
      </c>
      <c r="G278" s="363">
        <v>4962644961344</v>
      </c>
      <c r="H278" s="118">
        <v>3500</v>
      </c>
      <c r="I278" s="119">
        <v>1031</v>
      </c>
      <c r="J278" s="119">
        <v>74</v>
      </c>
      <c r="K278" s="119">
        <f t="shared" si="44"/>
        <v>13.932432432432432</v>
      </c>
      <c r="L278" s="119">
        <f t="shared" si="45"/>
        <v>61790</v>
      </c>
      <c r="M278" s="119">
        <v>3500</v>
      </c>
      <c r="N278" s="119"/>
      <c r="O278" s="119">
        <v>2480</v>
      </c>
      <c r="P278" s="119">
        <v>2480</v>
      </c>
      <c r="Q278" s="119">
        <v>2680</v>
      </c>
      <c r="R278" s="321">
        <v>835</v>
      </c>
      <c r="S278" s="119">
        <v>1120</v>
      </c>
      <c r="T278" s="51">
        <f t="shared" si="46"/>
        <v>285</v>
      </c>
      <c r="U278" s="322">
        <f t="shared" si="47"/>
        <v>0.2544642857142857</v>
      </c>
      <c r="V278" s="323">
        <v>1280</v>
      </c>
      <c r="W278" s="324">
        <f t="shared" si="48"/>
        <v>1.1428571428571428</v>
      </c>
      <c r="X278" s="324">
        <f t="shared" si="53"/>
        <v>0.34765625</v>
      </c>
      <c r="Y278" s="325">
        <f t="shared" si="49"/>
        <v>2980</v>
      </c>
      <c r="Z278" s="325">
        <f t="shared" si="50"/>
        <v>2840</v>
      </c>
      <c r="AA278" s="325">
        <f t="shared" si="51"/>
        <v>3200</v>
      </c>
      <c r="AB278" s="326">
        <f t="shared" si="52"/>
        <v>4000</v>
      </c>
    </row>
    <row r="279" spans="1:28" s="328" customFormat="1" ht="15" hidden="1" customHeight="1">
      <c r="A279" s="114" t="s">
        <v>2722</v>
      </c>
      <c r="B279" s="114" t="s">
        <v>2723</v>
      </c>
      <c r="C279" s="115"/>
      <c r="D279" s="114">
        <v>50</v>
      </c>
      <c r="E279" s="114">
        <v>4962644</v>
      </c>
      <c r="F279" s="116" t="s">
        <v>4760</v>
      </c>
      <c r="G279" s="114">
        <v>4962644215645</v>
      </c>
      <c r="H279" s="118">
        <v>3300</v>
      </c>
      <c r="I279" s="119">
        <v>4729</v>
      </c>
      <c r="J279" s="119">
        <v>475</v>
      </c>
      <c r="K279" s="119">
        <f t="shared" si="44"/>
        <v>9.9557894736842112</v>
      </c>
      <c r="L279" s="119">
        <f t="shared" si="45"/>
        <v>331075</v>
      </c>
      <c r="M279" s="119">
        <v>3300</v>
      </c>
      <c r="N279" s="119"/>
      <c r="O279" s="119">
        <v>2680</v>
      </c>
      <c r="P279" s="119">
        <v>2480</v>
      </c>
      <c r="Q279" s="119">
        <v>2980</v>
      </c>
      <c r="R279" s="321">
        <v>697</v>
      </c>
      <c r="S279" s="119">
        <v>1165</v>
      </c>
      <c r="T279" s="51">
        <f t="shared" si="46"/>
        <v>468</v>
      </c>
      <c r="U279" s="322">
        <f t="shared" si="47"/>
        <v>0.40171673819742487</v>
      </c>
      <c r="V279" s="323">
        <v>1280</v>
      </c>
      <c r="W279" s="324">
        <f t="shared" si="48"/>
        <v>1.0987124463519313</v>
      </c>
      <c r="X279" s="324">
        <f t="shared" si="53"/>
        <v>0.45546874999999998</v>
      </c>
      <c r="Y279" s="325">
        <f t="shared" si="49"/>
        <v>2980</v>
      </c>
      <c r="Z279" s="325">
        <f t="shared" si="50"/>
        <v>2840</v>
      </c>
      <c r="AA279" s="325">
        <f t="shared" si="51"/>
        <v>3200</v>
      </c>
      <c r="AB279" s="326">
        <f t="shared" si="52"/>
        <v>3700</v>
      </c>
    </row>
    <row r="280" spans="1:28" s="328" customFormat="1" ht="15" hidden="1" customHeight="1">
      <c r="A280" s="114" t="s">
        <v>967</v>
      </c>
      <c r="B280" s="114" t="s">
        <v>4734</v>
      </c>
      <c r="C280" s="115" t="s">
        <v>2245</v>
      </c>
      <c r="D280" s="114">
        <v>30</v>
      </c>
      <c r="E280" s="114">
        <v>4962644</v>
      </c>
      <c r="F280" s="116" t="s">
        <v>4761</v>
      </c>
      <c r="G280" s="114">
        <v>4962644943661</v>
      </c>
      <c r="H280" s="118">
        <v>3500</v>
      </c>
      <c r="I280" s="119">
        <v>994</v>
      </c>
      <c r="J280" s="119">
        <v>314</v>
      </c>
      <c r="K280" s="119">
        <f t="shared" si="44"/>
        <v>3.1656050955414012</v>
      </c>
      <c r="L280" s="119">
        <f t="shared" si="45"/>
        <v>243350</v>
      </c>
      <c r="M280" s="119">
        <v>3500</v>
      </c>
      <c r="N280" s="119"/>
      <c r="O280" s="119">
        <v>2980</v>
      </c>
      <c r="P280" s="119">
        <v>2480</v>
      </c>
      <c r="Q280" s="119">
        <v>3480</v>
      </c>
      <c r="R280" s="321">
        <v>775</v>
      </c>
      <c r="S280" s="119">
        <v>1150</v>
      </c>
      <c r="T280" s="51">
        <f t="shared" si="46"/>
        <v>375</v>
      </c>
      <c r="U280" s="322">
        <f t="shared" si="47"/>
        <v>0.32608695652173914</v>
      </c>
      <c r="V280" s="323">
        <v>1280</v>
      </c>
      <c r="W280" s="324">
        <f t="shared" si="48"/>
        <v>1.1130434782608696</v>
      </c>
      <c r="X280" s="324">
        <f t="shared" si="53"/>
        <v>0.39453125</v>
      </c>
      <c r="Y280" s="325">
        <f t="shared" si="49"/>
        <v>2980</v>
      </c>
      <c r="Z280" s="325">
        <f t="shared" si="50"/>
        <v>2840</v>
      </c>
      <c r="AA280" s="325">
        <f t="shared" si="51"/>
        <v>3200</v>
      </c>
      <c r="AB280" s="326">
        <f t="shared" si="52"/>
        <v>3900</v>
      </c>
    </row>
    <row r="281" spans="1:28" s="328" customFormat="1" ht="15" hidden="1" customHeight="1">
      <c r="A281" s="114" t="s">
        <v>3735</v>
      </c>
      <c r="B281" s="114" t="s">
        <v>4762</v>
      </c>
      <c r="C281" s="115"/>
      <c r="D281" s="114">
        <v>20</v>
      </c>
      <c r="E281" s="114">
        <v>4962644</v>
      </c>
      <c r="F281" s="116" t="s">
        <v>4763</v>
      </c>
      <c r="G281" s="114">
        <v>4962644944071</v>
      </c>
      <c r="H281" s="118">
        <v>3500</v>
      </c>
      <c r="I281" s="119">
        <v>463</v>
      </c>
      <c r="J281" s="119">
        <v>118</v>
      </c>
      <c r="K281" s="119">
        <f t="shared" si="44"/>
        <v>3.9237288135593222</v>
      </c>
      <c r="L281" s="119">
        <f t="shared" si="45"/>
        <v>74222</v>
      </c>
      <c r="M281" s="119">
        <v>3500</v>
      </c>
      <c r="N281" s="119"/>
      <c r="O281" s="119">
        <v>2480</v>
      </c>
      <c r="P281" s="119">
        <v>2480</v>
      </c>
      <c r="Q281" s="119">
        <v>2980</v>
      </c>
      <c r="R281" s="321">
        <v>629</v>
      </c>
      <c r="S281" s="119">
        <v>1165</v>
      </c>
      <c r="T281" s="51">
        <f t="shared" si="46"/>
        <v>536</v>
      </c>
      <c r="U281" s="322">
        <f t="shared" si="47"/>
        <v>0.46008583690987126</v>
      </c>
      <c r="V281" s="323">
        <v>1340</v>
      </c>
      <c r="W281" s="324">
        <f t="shared" si="48"/>
        <v>1.150214592274678</v>
      </c>
      <c r="X281" s="324">
        <f t="shared" si="53"/>
        <v>0.53059701492537314</v>
      </c>
      <c r="Y281" s="325">
        <f t="shared" si="49"/>
        <v>3120</v>
      </c>
      <c r="Z281" s="325">
        <f t="shared" si="50"/>
        <v>2980</v>
      </c>
      <c r="AA281" s="325">
        <f t="shared" si="51"/>
        <v>3350</v>
      </c>
      <c r="AB281" s="326">
        <f t="shared" si="52"/>
        <v>4100</v>
      </c>
    </row>
    <row r="282" spans="1:28" s="338" customFormat="1" ht="15" hidden="1" customHeight="1">
      <c r="A282" s="114" t="s">
        <v>576</v>
      </c>
      <c r="B282" s="114" t="s">
        <v>2533</v>
      </c>
      <c r="C282" s="115"/>
      <c r="D282" s="114">
        <v>20</v>
      </c>
      <c r="E282" s="114">
        <v>4962644</v>
      </c>
      <c r="F282" s="116" t="s">
        <v>2534</v>
      </c>
      <c r="G282" s="114">
        <v>4962644664795</v>
      </c>
      <c r="H282" s="118">
        <v>5300</v>
      </c>
      <c r="I282" s="119">
        <v>15008</v>
      </c>
      <c r="J282" s="119">
        <v>16120</v>
      </c>
      <c r="K282" s="119">
        <f t="shared" si="44"/>
        <v>0.93101736972704718</v>
      </c>
      <c r="L282" s="119">
        <f t="shared" si="45"/>
        <v>14685320</v>
      </c>
      <c r="M282" s="119">
        <v>5300</v>
      </c>
      <c r="N282" s="119"/>
      <c r="O282" s="119">
        <v>2800</v>
      </c>
      <c r="P282" s="119">
        <v>2580</v>
      </c>
      <c r="Q282" s="119">
        <v>3000</v>
      </c>
      <c r="R282" s="321">
        <v>911</v>
      </c>
      <c r="S282" s="119">
        <v>1210</v>
      </c>
      <c r="T282" s="51">
        <f t="shared" si="46"/>
        <v>299</v>
      </c>
      <c r="U282" s="322">
        <f t="shared" si="47"/>
        <v>0.24710743801652893</v>
      </c>
      <c r="V282" s="323">
        <v>1350</v>
      </c>
      <c r="W282" s="324">
        <f t="shared" si="48"/>
        <v>1.115702479338843</v>
      </c>
      <c r="X282" s="324">
        <f t="shared" si="53"/>
        <v>0.32518518518518519</v>
      </c>
      <c r="Y282" s="325">
        <f t="shared" si="49"/>
        <v>3140</v>
      </c>
      <c r="Z282" s="325">
        <f t="shared" si="50"/>
        <v>3000</v>
      </c>
      <c r="AA282" s="325">
        <f t="shared" si="51"/>
        <v>3380</v>
      </c>
      <c r="AB282" s="326">
        <f t="shared" si="52"/>
        <v>6000</v>
      </c>
    </row>
    <row r="283" spans="1:28" s="328" customFormat="1" ht="15" hidden="1" customHeight="1">
      <c r="A283" s="114" t="s">
        <v>254</v>
      </c>
      <c r="B283" s="114" t="s">
        <v>2683</v>
      </c>
      <c r="C283" s="114"/>
      <c r="D283" s="114">
        <v>80</v>
      </c>
      <c r="E283" s="114">
        <v>4962644</v>
      </c>
      <c r="F283" s="116" t="s">
        <v>2684</v>
      </c>
      <c r="G283" s="114">
        <v>4962644215515</v>
      </c>
      <c r="H283" s="118" t="s">
        <v>1547</v>
      </c>
      <c r="I283" s="119">
        <v>1115</v>
      </c>
      <c r="J283" s="119">
        <v>2524</v>
      </c>
      <c r="K283" s="119">
        <f t="shared" si="44"/>
        <v>0.44175911251980982</v>
      </c>
      <c r="L283" s="119">
        <f t="shared" si="45"/>
        <v>2503808</v>
      </c>
      <c r="M283" s="119" t="s">
        <v>1547</v>
      </c>
      <c r="N283" s="119"/>
      <c r="O283" s="119">
        <v>2800</v>
      </c>
      <c r="P283" s="119">
        <v>2580</v>
      </c>
      <c r="Q283" s="119">
        <v>3000</v>
      </c>
      <c r="R283" s="321">
        <v>992</v>
      </c>
      <c r="S283" s="119">
        <v>1209</v>
      </c>
      <c r="T283" s="51">
        <f t="shared" si="46"/>
        <v>217</v>
      </c>
      <c r="U283" s="322">
        <f t="shared" si="47"/>
        <v>0.17948717948717949</v>
      </c>
      <c r="V283" s="323">
        <v>1360</v>
      </c>
      <c r="W283" s="324">
        <f t="shared" si="48"/>
        <v>1.1248966087675765</v>
      </c>
      <c r="X283" s="324">
        <f t="shared" si="53"/>
        <v>0.27058823529411763</v>
      </c>
      <c r="Y283" s="325">
        <f t="shared" si="49"/>
        <v>3160</v>
      </c>
      <c r="Z283" s="325">
        <f t="shared" si="50"/>
        <v>3020</v>
      </c>
      <c r="AA283" s="325">
        <f t="shared" si="51"/>
        <v>3400</v>
      </c>
      <c r="AB283" s="326" t="e">
        <f t="shared" si="52"/>
        <v>#VALUE!</v>
      </c>
    </row>
    <row r="284" spans="1:28" s="316" customFormat="1" ht="15" hidden="1" customHeight="1">
      <c r="A284" s="114" t="s">
        <v>1640</v>
      </c>
      <c r="B284" s="114" t="s">
        <v>1641</v>
      </c>
      <c r="C284" s="115"/>
      <c r="D284" s="114">
        <v>50</v>
      </c>
      <c r="E284" s="114">
        <v>4962644</v>
      </c>
      <c r="F284" s="116" t="s">
        <v>1642</v>
      </c>
      <c r="G284" s="114">
        <v>4962644942794</v>
      </c>
      <c r="H284" s="118">
        <v>4100</v>
      </c>
      <c r="I284" s="119">
        <v>159</v>
      </c>
      <c r="J284" s="119">
        <v>936</v>
      </c>
      <c r="K284" s="119">
        <f t="shared" si="44"/>
        <v>0.16987179487179488</v>
      </c>
      <c r="L284" s="119">
        <f t="shared" si="45"/>
        <v>514800</v>
      </c>
      <c r="M284" s="119">
        <v>4100</v>
      </c>
      <c r="N284" s="119"/>
      <c r="O284" s="119">
        <v>2880</v>
      </c>
      <c r="P284" s="119">
        <v>2680</v>
      </c>
      <c r="Q284" s="119">
        <v>3200</v>
      </c>
      <c r="R284" s="321">
        <v>550</v>
      </c>
      <c r="S284" s="119">
        <v>1250</v>
      </c>
      <c r="T284" s="119">
        <f t="shared" si="46"/>
        <v>700</v>
      </c>
      <c r="U284" s="342">
        <f t="shared" si="47"/>
        <v>0.56000000000000005</v>
      </c>
      <c r="V284" s="343">
        <v>980</v>
      </c>
      <c r="W284" s="344">
        <f t="shared" si="48"/>
        <v>0.78400000000000003</v>
      </c>
      <c r="X284" s="324">
        <f t="shared" si="53"/>
        <v>0.43877551020408162</v>
      </c>
      <c r="Y284" s="345">
        <f t="shared" si="49"/>
        <v>2280</v>
      </c>
      <c r="Z284" s="345">
        <f t="shared" si="50"/>
        <v>2180</v>
      </c>
      <c r="AA284" s="345">
        <f t="shared" si="51"/>
        <v>2450</v>
      </c>
      <c r="AB284" s="346">
        <f t="shared" si="52"/>
        <v>3300</v>
      </c>
    </row>
    <row r="285" spans="1:28" s="328" customFormat="1" ht="15" hidden="1" customHeight="1">
      <c r="A285" s="114" t="s">
        <v>73</v>
      </c>
      <c r="B285" s="114" t="s">
        <v>74</v>
      </c>
      <c r="C285" s="115"/>
      <c r="D285" s="114">
        <v>10</v>
      </c>
      <c r="E285" s="114">
        <v>4962644</v>
      </c>
      <c r="F285" s="116" t="s">
        <v>1700</v>
      </c>
      <c r="G285" s="114">
        <v>4962644932009</v>
      </c>
      <c r="H285" s="118">
        <v>5400</v>
      </c>
      <c r="I285" s="119">
        <v>6909</v>
      </c>
      <c r="J285" s="119">
        <v>5424</v>
      </c>
      <c r="K285" s="119">
        <f t="shared" si="44"/>
        <v>1.273783185840708</v>
      </c>
      <c r="L285" s="119">
        <f t="shared" si="45"/>
        <v>4008336</v>
      </c>
      <c r="M285" s="119">
        <v>5400</v>
      </c>
      <c r="N285" s="119"/>
      <c r="O285" s="119">
        <v>2980</v>
      </c>
      <c r="P285" s="119">
        <v>2680</v>
      </c>
      <c r="Q285" s="119">
        <v>3300</v>
      </c>
      <c r="R285" s="321">
        <v>739</v>
      </c>
      <c r="S285" s="119">
        <v>1260</v>
      </c>
      <c r="T285" s="51">
        <f t="shared" si="46"/>
        <v>521</v>
      </c>
      <c r="U285" s="322">
        <f t="shared" si="47"/>
        <v>0.41349206349206347</v>
      </c>
      <c r="V285" s="323">
        <v>1400</v>
      </c>
      <c r="W285" s="324">
        <f t="shared" si="48"/>
        <v>1.1111111111111112</v>
      </c>
      <c r="X285" s="324">
        <f t="shared" si="53"/>
        <v>0.47214285714285714</v>
      </c>
      <c r="Y285" s="325">
        <f t="shared" si="49"/>
        <v>3260</v>
      </c>
      <c r="Z285" s="325">
        <f t="shared" si="50"/>
        <v>3110</v>
      </c>
      <c r="AA285" s="325">
        <f t="shared" si="51"/>
        <v>3500</v>
      </c>
      <c r="AB285" s="326">
        <f t="shared" si="52"/>
        <v>6000</v>
      </c>
    </row>
    <row r="286" spans="1:28" s="328" customFormat="1" ht="15" hidden="1" customHeight="1">
      <c r="A286" s="329" t="s">
        <v>4225</v>
      </c>
      <c r="B286" s="114" t="s">
        <v>4764</v>
      </c>
      <c r="C286" s="115"/>
      <c r="D286" s="114">
        <v>6</v>
      </c>
      <c r="E286" s="114">
        <v>4962644</v>
      </c>
      <c r="F286" s="116" t="s">
        <v>4765</v>
      </c>
      <c r="G286" s="114">
        <v>4962644786589</v>
      </c>
      <c r="H286" s="118" t="s">
        <v>1440</v>
      </c>
      <c r="I286" s="119">
        <v>186</v>
      </c>
      <c r="J286" s="119">
        <v>58</v>
      </c>
      <c r="K286" s="119">
        <f t="shared" si="44"/>
        <v>3.2068965517241379</v>
      </c>
      <c r="L286" s="119">
        <f t="shared" si="45"/>
        <v>38106</v>
      </c>
      <c r="M286" s="119" t="s">
        <v>1440</v>
      </c>
      <c r="N286" s="119"/>
      <c r="O286" s="119">
        <v>3280</v>
      </c>
      <c r="P286" s="119">
        <v>3280</v>
      </c>
      <c r="Q286" s="119">
        <v>3480</v>
      </c>
      <c r="R286" s="321">
        <v>657</v>
      </c>
      <c r="S286" s="119">
        <v>1476</v>
      </c>
      <c r="T286" s="51">
        <f t="shared" si="46"/>
        <v>819</v>
      </c>
      <c r="U286" s="322">
        <f t="shared" si="47"/>
        <v>0.55487804878048785</v>
      </c>
      <c r="V286" s="323">
        <v>1550</v>
      </c>
      <c r="W286" s="324">
        <f t="shared" si="48"/>
        <v>1.0501355013550135</v>
      </c>
      <c r="X286" s="324">
        <f t="shared" si="53"/>
        <v>0.57612903225806456</v>
      </c>
      <c r="Y286" s="325">
        <f t="shared" si="49"/>
        <v>3600</v>
      </c>
      <c r="Z286" s="325">
        <f t="shared" si="50"/>
        <v>3440</v>
      </c>
      <c r="AA286" s="325">
        <f t="shared" si="51"/>
        <v>3880</v>
      </c>
      <c r="AB286" s="326" t="e">
        <f t="shared" si="52"/>
        <v>#VALUE!</v>
      </c>
    </row>
    <row r="287" spans="1:28" s="328" customFormat="1" ht="15" hidden="1" customHeight="1">
      <c r="A287" s="114" t="s">
        <v>1035</v>
      </c>
      <c r="B287" s="114" t="s">
        <v>2685</v>
      </c>
      <c r="C287" s="114"/>
      <c r="D287" s="114">
        <v>80</v>
      </c>
      <c r="E287" s="114">
        <v>4962644</v>
      </c>
      <c r="F287" s="116" t="s">
        <v>2686</v>
      </c>
      <c r="G287" s="114">
        <v>4962644215522</v>
      </c>
      <c r="H287" s="118" t="s">
        <v>1547</v>
      </c>
      <c r="I287" s="119">
        <v>463</v>
      </c>
      <c r="J287" s="119">
        <v>1807</v>
      </c>
      <c r="K287" s="119">
        <f t="shared" si="44"/>
        <v>0.25622578859988931</v>
      </c>
      <c r="L287" s="119">
        <f t="shared" si="45"/>
        <v>1779895</v>
      </c>
      <c r="M287" s="119" t="s">
        <v>1547</v>
      </c>
      <c r="N287" s="119"/>
      <c r="O287" s="119">
        <v>3500</v>
      </c>
      <c r="P287" s="119">
        <v>3220</v>
      </c>
      <c r="Q287" s="119">
        <v>3800</v>
      </c>
      <c r="R287" s="321">
        <v>985</v>
      </c>
      <c r="S287" s="119">
        <v>1514.5</v>
      </c>
      <c r="T287" s="51">
        <f t="shared" si="46"/>
        <v>529.5</v>
      </c>
      <c r="U287" s="322">
        <f t="shared" si="47"/>
        <v>0.34962033674480025</v>
      </c>
      <c r="V287" s="323">
        <v>1570</v>
      </c>
      <c r="W287" s="324">
        <f t="shared" si="48"/>
        <v>1.0366457576758006</v>
      </c>
      <c r="X287" s="324">
        <f t="shared" si="53"/>
        <v>0.37261146496815284</v>
      </c>
      <c r="Y287" s="325">
        <f t="shared" si="49"/>
        <v>3650</v>
      </c>
      <c r="Z287" s="325">
        <f t="shared" si="50"/>
        <v>3490</v>
      </c>
      <c r="AA287" s="325">
        <f t="shared" si="51"/>
        <v>3930</v>
      </c>
      <c r="AB287" s="326" t="e">
        <f t="shared" si="52"/>
        <v>#VALUE!</v>
      </c>
    </row>
    <row r="288" spans="1:28" s="338" customFormat="1" ht="15" hidden="1" customHeight="1">
      <c r="A288" s="114" t="s">
        <v>524</v>
      </c>
      <c r="B288" s="114" t="s">
        <v>4766</v>
      </c>
      <c r="C288" s="115"/>
      <c r="D288" s="364" t="s">
        <v>1358</v>
      </c>
      <c r="E288" s="114">
        <v>4962644</v>
      </c>
      <c r="F288" s="116" t="s">
        <v>2181</v>
      </c>
      <c r="G288" s="114">
        <v>4962644940103</v>
      </c>
      <c r="H288" s="118">
        <v>4000</v>
      </c>
      <c r="I288" s="119">
        <v>69</v>
      </c>
      <c r="J288" s="119">
        <v>306</v>
      </c>
      <c r="K288" s="119">
        <f t="shared" si="44"/>
        <v>0.22549019607843138</v>
      </c>
      <c r="L288" s="119">
        <f t="shared" si="45"/>
        <v>111384</v>
      </c>
      <c r="M288" s="119">
        <v>4000</v>
      </c>
      <c r="N288" s="119"/>
      <c r="O288" s="119">
        <v>3070</v>
      </c>
      <c r="P288" s="119">
        <v>2800</v>
      </c>
      <c r="Q288" s="119">
        <v>3300</v>
      </c>
      <c r="R288" s="321">
        <v>364</v>
      </c>
      <c r="S288" s="119">
        <v>1320</v>
      </c>
      <c r="T288" s="51">
        <f t="shared" si="46"/>
        <v>956</v>
      </c>
      <c r="U288" s="322">
        <f t="shared" si="47"/>
        <v>0.72424242424242424</v>
      </c>
      <c r="V288" s="323">
        <v>1600</v>
      </c>
      <c r="W288" s="324">
        <f t="shared" si="48"/>
        <v>1.2121212121212122</v>
      </c>
      <c r="X288" s="324">
        <f t="shared" si="53"/>
        <v>0.77249999999999996</v>
      </c>
      <c r="Y288" s="325">
        <f t="shared" si="49"/>
        <v>3720</v>
      </c>
      <c r="Z288" s="325">
        <f t="shared" si="50"/>
        <v>3560</v>
      </c>
      <c r="AA288" s="325">
        <f t="shared" si="51"/>
        <v>4000</v>
      </c>
      <c r="AB288" s="326">
        <f t="shared" si="52"/>
        <v>4900</v>
      </c>
    </row>
    <row r="289" spans="1:28" s="316" customFormat="1" ht="15" hidden="1" customHeight="1">
      <c r="A289" s="114" t="s">
        <v>410</v>
      </c>
      <c r="B289" s="114" t="s">
        <v>1592</v>
      </c>
      <c r="C289" s="115"/>
      <c r="D289" s="114">
        <v>4</v>
      </c>
      <c r="E289" s="114">
        <v>4962644</v>
      </c>
      <c r="F289" s="116" t="s">
        <v>1593</v>
      </c>
      <c r="G289" s="114">
        <v>4962644940318</v>
      </c>
      <c r="H289" s="118">
        <v>4400</v>
      </c>
      <c r="I289" s="119">
        <v>1163</v>
      </c>
      <c r="J289" s="119">
        <v>301</v>
      </c>
      <c r="K289" s="119">
        <f t="shared" si="44"/>
        <v>3.8637873754152823</v>
      </c>
      <c r="L289" s="119">
        <f t="shared" si="45"/>
        <v>541800</v>
      </c>
      <c r="M289" s="119">
        <v>4400</v>
      </c>
      <c r="N289" s="119"/>
      <c r="O289" s="119">
        <v>3680</v>
      </c>
      <c r="P289" s="119">
        <v>3380</v>
      </c>
      <c r="Q289" s="119">
        <v>4000</v>
      </c>
      <c r="R289" s="321">
        <v>1800</v>
      </c>
      <c r="S289" s="119">
        <v>1573</v>
      </c>
      <c r="T289" s="119">
        <f t="shared" si="46"/>
        <v>-227</v>
      </c>
      <c r="U289" s="342">
        <f t="shared" si="47"/>
        <v>-0.14431023521932612</v>
      </c>
      <c r="V289" s="343">
        <v>2900</v>
      </c>
      <c r="W289" s="344">
        <f t="shared" si="48"/>
        <v>1.8436109345200253</v>
      </c>
      <c r="X289" s="324">
        <f t="shared" si="53"/>
        <v>0.37931034482758619</v>
      </c>
      <c r="Y289" s="345">
        <f t="shared" si="49"/>
        <v>6740</v>
      </c>
      <c r="Z289" s="345">
        <f t="shared" si="50"/>
        <v>6440</v>
      </c>
      <c r="AA289" s="345">
        <f t="shared" si="51"/>
        <v>7250</v>
      </c>
      <c r="AB289" s="346">
        <f t="shared" si="52"/>
        <v>8200</v>
      </c>
    </row>
    <row r="290" spans="1:28" s="328" customFormat="1" ht="15" hidden="1" customHeight="1">
      <c r="A290" s="329" t="s">
        <v>2993</v>
      </c>
      <c r="B290" s="114" t="s">
        <v>4767</v>
      </c>
      <c r="C290" s="115"/>
      <c r="D290" s="114">
        <v>20</v>
      </c>
      <c r="E290" s="114">
        <v>4962644</v>
      </c>
      <c r="F290" s="116" t="s">
        <v>4768</v>
      </c>
      <c r="G290" s="114">
        <v>4962644785858</v>
      </c>
      <c r="H290" s="118" t="s">
        <v>1440</v>
      </c>
      <c r="I290" s="119">
        <v>1602</v>
      </c>
      <c r="J290" s="119">
        <v>167</v>
      </c>
      <c r="K290" s="119">
        <f t="shared" si="44"/>
        <v>9.5928143712574858</v>
      </c>
      <c r="L290" s="119">
        <f t="shared" si="45"/>
        <v>149298</v>
      </c>
      <c r="M290" s="119" t="s">
        <v>1440</v>
      </c>
      <c r="N290" s="119"/>
      <c r="O290" s="119" t="s">
        <v>1440</v>
      </c>
      <c r="P290" s="119" t="s">
        <v>1440</v>
      </c>
      <c r="Q290" s="119" t="s">
        <v>1440</v>
      </c>
      <c r="R290" s="321">
        <v>894</v>
      </c>
      <c r="S290" s="119">
        <v>1550</v>
      </c>
      <c r="T290" s="51">
        <f t="shared" si="46"/>
        <v>656</v>
      </c>
      <c r="U290" s="322">
        <f t="shared" si="47"/>
        <v>0.4232258064516129</v>
      </c>
      <c r="V290" s="323">
        <v>1680</v>
      </c>
      <c r="W290" s="324">
        <f t="shared" si="48"/>
        <v>1.0838709677419356</v>
      </c>
      <c r="X290" s="324">
        <f t="shared" si="53"/>
        <v>0.46785714285714286</v>
      </c>
      <c r="Y290" s="325">
        <f t="shared" si="49"/>
        <v>3910</v>
      </c>
      <c r="Z290" s="325">
        <f t="shared" si="50"/>
        <v>3730</v>
      </c>
      <c r="AA290" s="325">
        <f t="shared" si="51"/>
        <v>4200</v>
      </c>
      <c r="AB290" s="326" t="e">
        <f t="shared" si="52"/>
        <v>#VALUE!</v>
      </c>
    </row>
    <row r="291" spans="1:28" s="328" customFormat="1" ht="15" hidden="1" customHeight="1">
      <c r="A291" s="329" t="s">
        <v>4235</v>
      </c>
      <c r="B291" s="114" t="s">
        <v>4769</v>
      </c>
      <c r="C291" s="115"/>
      <c r="D291" s="114">
        <v>6</v>
      </c>
      <c r="E291" s="114">
        <v>4962644</v>
      </c>
      <c r="F291" s="116" t="s">
        <v>4770</v>
      </c>
      <c r="G291" s="114">
        <v>4962644786633</v>
      </c>
      <c r="H291" s="118" t="s">
        <v>1440</v>
      </c>
      <c r="I291" s="119">
        <v>359</v>
      </c>
      <c r="J291" s="119">
        <v>24</v>
      </c>
      <c r="K291" s="119">
        <f t="shared" si="44"/>
        <v>14.958333333333334</v>
      </c>
      <c r="L291" s="119">
        <f t="shared" si="45"/>
        <v>14856</v>
      </c>
      <c r="M291" s="119" t="s">
        <v>1440</v>
      </c>
      <c r="N291" s="119"/>
      <c r="O291" s="119">
        <v>3480</v>
      </c>
      <c r="P291" s="119">
        <v>3480</v>
      </c>
      <c r="Q291" s="119">
        <v>3980</v>
      </c>
      <c r="R291" s="321">
        <v>619</v>
      </c>
      <c r="S291" s="119">
        <v>1566</v>
      </c>
      <c r="T291" s="51">
        <f t="shared" si="46"/>
        <v>947</v>
      </c>
      <c r="U291" s="322">
        <f t="shared" si="47"/>
        <v>0.60472541507024269</v>
      </c>
      <c r="V291" s="323">
        <v>1680</v>
      </c>
      <c r="W291" s="324">
        <f t="shared" si="48"/>
        <v>1.0727969348659003</v>
      </c>
      <c r="X291" s="324">
        <f t="shared" si="53"/>
        <v>0.63154761904761902</v>
      </c>
      <c r="Y291" s="325">
        <f t="shared" si="49"/>
        <v>3910</v>
      </c>
      <c r="Z291" s="325">
        <f t="shared" si="50"/>
        <v>3730</v>
      </c>
      <c r="AA291" s="325">
        <f t="shared" si="51"/>
        <v>4200</v>
      </c>
      <c r="AB291" s="326" t="e">
        <f t="shared" si="52"/>
        <v>#VALUE!</v>
      </c>
    </row>
    <row r="292" spans="1:28" s="328" customFormat="1" ht="15" hidden="1" customHeight="1">
      <c r="A292" s="114" t="s">
        <v>77</v>
      </c>
      <c r="B292" s="114" t="s">
        <v>1703</v>
      </c>
      <c r="C292" s="115"/>
      <c r="D292" s="114">
        <v>10</v>
      </c>
      <c r="E292" s="114">
        <v>4962644</v>
      </c>
      <c r="F292" s="116" t="s">
        <v>1704</v>
      </c>
      <c r="G292" s="114">
        <v>4962644936090</v>
      </c>
      <c r="H292" s="118">
        <v>7900</v>
      </c>
      <c r="I292" s="119">
        <v>4114</v>
      </c>
      <c r="J292" s="119">
        <v>1972</v>
      </c>
      <c r="K292" s="119">
        <f t="shared" si="44"/>
        <v>2.0862068965517242</v>
      </c>
      <c r="L292" s="119">
        <f t="shared" si="45"/>
        <v>1782688</v>
      </c>
      <c r="M292" s="119">
        <v>7900</v>
      </c>
      <c r="N292" s="119"/>
      <c r="O292" s="119">
        <v>3580</v>
      </c>
      <c r="P292" s="119">
        <v>3280</v>
      </c>
      <c r="Q292" s="119">
        <v>4000</v>
      </c>
      <c r="R292" s="321">
        <v>904</v>
      </c>
      <c r="S292" s="119">
        <v>1540</v>
      </c>
      <c r="T292" s="51">
        <f t="shared" si="46"/>
        <v>636</v>
      </c>
      <c r="U292" s="322">
        <f t="shared" si="47"/>
        <v>0.41298701298701301</v>
      </c>
      <c r="V292" s="323">
        <v>1700</v>
      </c>
      <c r="W292" s="324">
        <f t="shared" si="48"/>
        <v>1.1038961038961039</v>
      </c>
      <c r="X292" s="324">
        <f t="shared" si="53"/>
        <v>0.46823529411764708</v>
      </c>
      <c r="Y292" s="325">
        <f t="shared" si="49"/>
        <v>3950</v>
      </c>
      <c r="Z292" s="325">
        <f t="shared" si="50"/>
        <v>3780</v>
      </c>
      <c r="AA292" s="325">
        <f t="shared" si="51"/>
        <v>4250</v>
      </c>
      <c r="AB292" s="326">
        <f t="shared" si="52"/>
        <v>8800</v>
      </c>
    </row>
    <row r="293" spans="1:28" s="328" customFormat="1" ht="15" hidden="1" customHeight="1">
      <c r="A293" s="114" t="s">
        <v>911</v>
      </c>
      <c r="B293" s="114" t="s">
        <v>2167</v>
      </c>
      <c r="C293" s="115"/>
      <c r="D293" s="364" t="s">
        <v>1358</v>
      </c>
      <c r="E293" s="114">
        <v>4962644</v>
      </c>
      <c r="F293" s="116" t="s">
        <v>2168</v>
      </c>
      <c r="G293" s="114">
        <v>4962644941803</v>
      </c>
      <c r="H293" s="118">
        <v>4000</v>
      </c>
      <c r="I293" s="119">
        <v>75</v>
      </c>
      <c r="J293" s="119">
        <v>99</v>
      </c>
      <c r="K293" s="119">
        <f t="shared" si="44"/>
        <v>0.75757575757575757</v>
      </c>
      <c r="L293" s="119">
        <f t="shared" si="45"/>
        <v>97614</v>
      </c>
      <c r="M293" s="119">
        <v>4000</v>
      </c>
      <c r="N293" s="119"/>
      <c r="O293" s="119">
        <v>3450</v>
      </c>
      <c r="P293" s="119">
        <v>3160</v>
      </c>
      <c r="Q293" s="119">
        <v>3700</v>
      </c>
      <c r="R293" s="321">
        <v>986</v>
      </c>
      <c r="S293" s="119">
        <v>1485</v>
      </c>
      <c r="T293" s="51">
        <f t="shared" si="46"/>
        <v>499</v>
      </c>
      <c r="U293" s="322">
        <f t="shared" si="47"/>
        <v>0.33602693602693601</v>
      </c>
      <c r="V293" s="323">
        <v>1700</v>
      </c>
      <c r="W293" s="324">
        <f t="shared" si="48"/>
        <v>1.1447811447811447</v>
      </c>
      <c r="X293" s="324">
        <f t="shared" si="53"/>
        <v>0.42</v>
      </c>
      <c r="Y293" s="325">
        <f t="shared" si="49"/>
        <v>3950</v>
      </c>
      <c r="Z293" s="325">
        <f t="shared" si="50"/>
        <v>3780</v>
      </c>
      <c r="AA293" s="325">
        <f t="shared" si="51"/>
        <v>4250</v>
      </c>
      <c r="AB293" s="326">
        <f t="shared" si="52"/>
        <v>4600</v>
      </c>
    </row>
    <row r="294" spans="1:28" s="328" customFormat="1" ht="14.25" hidden="1" customHeight="1">
      <c r="A294" s="329" t="s">
        <v>4771</v>
      </c>
      <c r="B294" s="114" t="s">
        <v>4772</v>
      </c>
      <c r="C294" s="115"/>
      <c r="D294" s="114">
        <v>10</v>
      </c>
      <c r="E294" s="114">
        <v>4962644</v>
      </c>
      <c r="F294" s="116" t="s">
        <v>4773</v>
      </c>
      <c r="G294" s="114">
        <v>4962646786091</v>
      </c>
      <c r="H294" s="118">
        <v>7000</v>
      </c>
      <c r="I294" s="119">
        <v>3435</v>
      </c>
      <c r="J294" s="119">
        <v>737</v>
      </c>
      <c r="K294" s="119">
        <f t="shared" si="44"/>
        <v>4.6607869742198105</v>
      </c>
      <c r="L294" s="119">
        <f t="shared" si="45"/>
        <v>598444</v>
      </c>
      <c r="M294" s="119">
        <v>7000</v>
      </c>
      <c r="N294" s="119"/>
      <c r="O294" s="119">
        <v>3980</v>
      </c>
      <c r="P294" s="119">
        <v>3980</v>
      </c>
      <c r="Q294" s="119">
        <v>4800</v>
      </c>
      <c r="R294" s="321">
        <v>812</v>
      </c>
      <c r="S294" s="119">
        <v>1790</v>
      </c>
      <c r="T294" s="51">
        <f t="shared" si="46"/>
        <v>978</v>
      </c>
      <c r="U294" s="322">
        <f t="shared" si="47"/>
        <v>0.54636871508379892</v>
      </c>
      <c r="V294" s="323">
        <v>1900</v>
      </c>
      <c r="W294" s="324">
        <f t="shared" si="48"/>
        <v>1.0614525139664805</v>
      </c>
      <c r="X294" s="324">
        <f t="shared" si="53"/>
        <v>0.57263157894736838</v>
      </c>
      <c r="Y294" s="325">
        <f t="shared" si="49"/>
        <v>4420</v>
      </c>
      <c r="Z294" s="325">
        <f t="shared" si="50"/>
        <v>4220</v>
      </c>
      <c r="AA294" s="325">
        <f t="shared" si="51"/>
        <v>4750</v>
      </c>
      <c r="AB294" s="326">
        <f t="shared" si="52"/>
        <v>7500</v>
      </c>
    </row>
    <row r="295" spans="1:28" s="328" customFormat="1" ht="15" hidden="1" customHeight="1">
      <c r="A295" s="114" t="s">
        <v>79</v>
      </c>
      <c r="B295" s="114" t="s">
        <v>1705</v>
      </c>
      <c r="C295" s="115"/>
      <c r="D295" s="114">
        <v>10</v>
      </c>
      <c r="E295" s="114">
        <v>4962644</v>
      </c>
      <c r="F295" s="116" t="s">
        <v>1706</v>
      </c>
      <c r="G295" s="114">
        <v>4962644938308</v>
      </c>
      <c r="H295" s="118">
        <v>9100</v>
      </c>
      <c r="I295" s="119">
        <v>1333</v>
      </c>
      <c r="J295" s="119">
        <v>749</v>
      </c>
      <c r="K295" s="119">
        <f t="shared" si="44"/>
        <v>1.7797062750333779</v>
      </c>
      <c r="L295" s="119">
        <f t="shared" si="45"/>
        <v>691327</v>
      </c>
      <c r="M295" s="119">
        <v>9100</v>
      </c>
      <c r="N295" s="119"/>
      <c r="O295" s="119">
        <v>4000</v>
      </c>
      <c r="P295" s="119">
        <v>3680</v>
      </c>
      <c r="Q295" s="119">
        <v>4300</v>
      </c>
      <c r="R295" s="321">
        <v>923</v>
      </c>
      <c r="S295" s="119">
        <v>1729</v>
      </c>
      <c r="T295" s="51">
        <f t="shared" si="46"/>
        <v>806</v>
      </c>
      <c r="U295" s="322">
        <f t="shared" si="47"/>
        <v>0.46616541353383456</v>
      </c>
      <c r="V295" s="323">
        <v>1900</v>
      </c>
      <c r="W295" s="324">
        <f t="shared" si="48"/>
        <v>1.098901098901099</v>
      </c>
      <c r="X295" s="324">
        <f t="shared" si="53"/>
        <v>0.51421052631578945</v>
      </c>
      <c r="Y295" s="325">
        <f t="shared" si="49"/>
        <v>4420</v>
      </c>
      <c r="Z295" s="325">
        <f t="shared" si="50"/>
        <v>4220</v>
      </c>
      <c r="AA295" s="325">
        <f t="shared" si="51"/>
        <v>4750</v>
      </c>
      <c r="AB295" s="326">
        <f t="shared" si="52"/>
        <v>10000</v>
      </c>
    </row>
    <row r="296" spans="1:28" s="316" customFormat="1" ht="15" hidden="1" customHeight="1">
      <c r="A296" s="114" t="s">
        <v>4241</v>
      </c>
      <c r="B296" s="114" t="s">
        <v>4774</v>
      </c>
      <c r="C296" s="114"/>
      <c r="D296" s="114">
        <v>20</v>
      </c>
      <c r="E296" s="114">
        <v>4962644</v>
      </c>
      <c r="F296" s="116" t="s">
        <v>4775</v>
      </c>
      <c r="G296" s="114">
        <v>4962644215706</v>
      </c>
      <c r="H296" s="118" t="s">
        <v>1547</v>
      </c>
      <c r="I296" s="119">
        <v>20</v>
      </c>
      <c r="J296" s="119">
        <v>1461</v>
      </c>
      <c r="K296" s="119">
        <f t="shared" si="44"/>
        <v>1.3689253935660506E-2</v>
      </c>
      <c r="L296" s="119">
        <f t="shared" si="45"/>
        <v>1655313</v>
      </c>
      <c r="M296" s="119" t="s">
        <v>1547</v>
      </c>
      <c r="N296" s="119"/>
      <c r="O296" s="119">
        <v>4500</v>
      </c>
      <c r="P296" s="119">
        <v>3980</v>
      </c>
      <c r="Q296" s="119">
        <v>4980</v>
      </c>
      <c r="R296" s="321">
        <v>1133</v>
      </c>
      <c r="S296" s="119">
        <v>1870</v>
      </c>
      <c r="T296" s="119">
        <f t="shared" si="46"/>
        <v>737</v>
      </c>
      <c r="U296" s="342">
        <f t="shared" si="47"/>
        <v>0.39411764705882352</v>
      </c>
      <c r="V296" s="343">
        <v>1940</v>
      </c>
      <c r="W296" s="344">
        <f t="shared" si="48"/>
        <v>1.0374331550802138</v>
      </c>
      <c r="X296" s="344">
        <f t="shared" si="53"/>
        <v>0.41597938144329899</v>
      </c>
      <c r="Y296" s="345">
        <f t="shared" si="49"/>
        <v>4510</v>
      </c>
      <c r="Z296" s="345">
        <f t="shared" si="50"/>
        <v>4310</v>
      </c>
      <c r="AA296" s="345">
        <f t="shared" si="51"/>
        <v>4850</v>
      </c>
      <c r="AB296" s="346" t="e">
        <f t="shared" si="52"/>
        <v>#VALUE!</v>
      </c>
    </row>
    <row r="297" spans="1:28" s="328" customFormat="1" ht="15" hidden="1" customHeight="1">
      <c r="A297" s="114" t="s">
        <v>1618</v>
      </c>
      <c r="B297" s="114" t="s">
        <v>1619</v>
      </c>
      <c r="C297" s="115"/>
      <c r="D297" s="114">
        <v>10</v>
      </c>
      <c r="E297" s="114">
        <v>4962644</v>
      </c>
      <c r="F297" s="116" t="s">
        <v>1620</v>
      </c>
      <c r="G297" s="114">
        <v>4962644938827</v>
      </c>
      <c r="H297" s="118" t="s">
        <v>1547</v>
      </c>
      <c r="I297" s="119">
        <v>0</v>
      </c>
      <c r="J297" s="119">
        <v>14</v>
      </c>
      <c r="K297" s="119">
        <f t="shared" si="44"/>
        <v>0</v>
      </c>
      <c r="L297" s="119">
        <f t="shared" si="45"/>
        <v>17444</v>
      </c>
      <c r="M297" s="119" t="s">
        <v>1547</v>
      </c>
      <c r="N297" s="119"/>
      <c r="O297" s="119">
        <v>3800</v>
      </c>
      <c r="P297" s="119">
        <v>3480</v>
      </c>
      <c r="Q297" s="119">
        <v>4000</v>
      </c>
      <c r="R297" s="321">
        <v>1246</v>
      </c>
      <c r="S297" s="119">
        <v>1635</v>
      </c>
      <c r="T297" s="51">
        <f t="shared" si="46"/>
        <v>389</v>
      </c>
      <c r="U297" s="322">
        <f t="shared" si="47"/>
        <v>0.23792048929663609</v>
      </c>
      <c r="V297" s="323">
        <v>2000</v>
      </c>
      <c r="W297" s="324">
        <f t="shared" si="48"/>
        <v>1.2232415902140672</v>
      </c>
      <c r="X297" s="324">
        <f t="shared" si="53"/>
        <v>0.377</v>
      </c>
      <c r="Y297" s="325">
        <f t="shared" si="49"/>
        <v>4650</v>
      </c>
      <c r="Z297" s="325">
        <f t="shared" si="50"/>
        <v>4440</v>
      </c>
      <c r="AA297" s="325">
        <f t="shared" si="51"/>
        <v>5000</v>
      </c>
      <c r="AB297" s="326" t="e">
        <f t="shared" si="52"/>
        <v>#VALUE!</v>
      </c>
    </row>
    <row r="298" spans="1:28" s="356" customFormat="1" ht="15" hidden="1" customHeight="1">
      <c r="A298" s="114" t="s">
        <v>2724</v>
      </c>
      <c r="B298" s="114" t="s">
        <v>4776</v>
      </c>
      <c r="C298" s="115"/>
      <c r="D298" s="114">
        <v>8</v>
      </c>
      <c r="E298" s="114">
        <v>4962644</v>
      </c>
      <c r="F298" s="116" t="s">
        <v>4777</v>
      </c>
      <c r="G298" s="114">
        <v>4962644785575</v>
      </c>
      <c r="H298" s="118">
        <v>5000</v>
      </c>
      <c r="I298" s="119">
        <v>2739</v>
      </c>
      <c r="J298" s="119">
        <v>503</v>
      </c>
      <c r="K298" s="119">
        <f t="shared" si="44"/>
        <v>5.4453280318091455</v>
      </c>
      <c r="L298" s="119">
        <f t="shared" si="45"/>
        <v>585492</v>
      </c>
      <c r="M298" s="119">
        <v>5000</v>
      </c>
      <c r="N298" s="119"/>
      <c r="O298" s="355" t="s">
        <v>1361</v>
      </c>
      <c r="P298" s="119">
        <v>3980</v>
      </c>
      <c r="Q298" s="119">
        <v>5000</v>
      </c>
      <c r="R298" s="321">
        <v>1164</v>
      </c>
      <c r="S298" s="119">
        <v>1880</v>
      </c>
      <c r="T298" s="51">
        <f t="shared" si="46"/>
        <v>716</v>
      </c>
      <c r="U298" s="322">
        <f t="shared" si="47"/>
        <v>0.38085106382978723</v>
      </c>
      <c r="V298" s="323">
        <v>2040</v>
      </c>
      <c r="W298" s="324">
        <f t="shared" si="48"/>
        <v>1.0851063829787233</v>
      </c>
      <c r="X298" s="324">
        <f t="shared" si="53"/>
        <v>0.42941176470588233</v>
      </c>
      <c r="Y298" s="325">
        <f t="shared" si="49"/>
        <v>4740</v>
      </c>
      <c r="Z298" s="325">
        <f t="shared" si="50"/>
        <v>4530</v>
      </c>
      <c r="AA298" s="325">
        <f t="shared" si="51"/>
        <v>5100</v>
      </c>
      <c r="AB298" s="326">
        <f t="shared" si="52"/>
        <v>5500</v>
      </c>
    </row>
    <row r="299" spans="1:28" s="356" customFormat="1" ht="15" hidden="1" customHeight="1">
      <c r="A299" s="114" t="s">
        <v>1680</v>
      </c>
      <c r="B299" s="114" t="s">
        <v>1681</v>
      </c>
      <c r="C299" s="115"/>
      <c r="D299" s="114">
        <v>10</v>
      </c>
      <c r="E299" s="114">
        <v>4962644</v>
      </c>
      <c r="F299" s="116" t="s">
        <v>1682</v>
      </c>
      <c r="G299" s="114">
        <v>4962644201587</v>
      </c>
      <c r="H299" s="118" t="s">
        <v>1547</v>
      </c>
      <c r="I299" s="119">
        <v>217</v>
      </c>
      <c r="J299" s="119">
        <v>103</v>
      </c>
      <c r="K299" s="119">
        <f t="shared" si="44"/>
        <v>2.1067961165048543</v>
      </c>
      <c r="L299" s="119">
        <f t="shared" si="45"/>
        <v>142861</v>
      </c>
      <c r="M299" s="119" t="s">
        <v>1547</v>
      </c>
      <c r="N299" s="119"/>
      <c r="O299" s="119">
        <v>3980</v>
      </c>
      <c r="P299" s="119">
        <v>3980</v>
      </c>
      <c r="Q299" s="119">
        <v>4980</v>
      </c>
      <c r="R299" s="321">
        <v>1387</v>
      </c>
      <c r="S299" s="119">
        <v>1870</v>
      </c>
      <c r="T299" s="51">
        <f t="shared" si="46"/>
        <v>483</v>
      </c>
      <c r="U299" s="322">
        <f t="shared" si="47"/>
        <v>0.25828877005347595</v>
      </c>
      <c r="V299" s="323">
        <v>2250</v>
      </c>
      <c r="W299" s="324">
        <f t="shared" si="48"/>
        <v>1.2032085561497325</v>
      </c>
      <c r="X299" s="324">
        <f t="shared" si="53"/>
        <v>0.38355555555555554</v>
      </c>
      <c r="Y299" s="325">
        <f t="shared" si="49"/>
        <v>5230</v>
      </c>
      <c r="Z299" s="325">
        <f t="shared" si="50"/>
        <v>5000</v>
      </c>
      <c r="AA299" s="325">
        <f t="shared" si="51"/>
        <v>5630</v>
      </c>
      <c r="AB299" s="326" t="e">
        <f t="shared" si="52"/>
        <v>#VALUE!</v>
      </c>
    </row>
    <row r="300" spans="1:28" s="356" customFormat="1" ht="15" hidden="1" customHeight="1">
      <c r="A300" s="114" t="s">
        <v>1450</v>
      </c>
      <c r="B300" s="114" t="s">
        <v>1451</v>
      </c>
      <c r="C300" s="115"/>
      <c r="D300" s="114">
        <v>4</v>
      </c>
      <c r="E300" s="114">
        <v>4962644</v>
      </c>
      <c r="F300" s="116" t="s">
        <v>1452</v>
      </c>
      <c r="G300" s="114">
        <v>4962644785445</v>
      </c>
      <c r="H300" s="118" t="s">
        <v>1547</v>
      </c>
      <c r="I300" s="119">
        <v>3274</v>
      </c>
      <c r="J300" s="119">
        <v>285</v>
      </c>
      <c r="K300" s="119">
        <f t="shared" si="44"/>
        <v>11.487719298245613</v>
      </c>
      <c r="L300" s="119">
        <f t="shared" si="45"/>
        <v>247380</v>
      </c>
      <c r="M300" s="119" t="s">
        <v>1547</v>
      </c>
      <c r="N300" s="119"/>
      <c r="O300" s="119">
        <v>3980</v>
      </c>
      <c r="P300" s="119">
        <v>3980</v>
      </c>
      <c r="Q300" s="119">
        <v>4800</v>
      </c>
      <c r="R300" s="321">
        <v>868</v>
      </c>
      <c r="S300" s="119">
        <v>1870</v>
      </c>
      <c r="T300" s="51">
        <f t="shared" si="46"/>
        <v>1002</v>
      </c>
      <c r="U300" s="322">
        <f t="shared" si="47"/>
        <v>0.53582887700534765</v>
      </c>
      <c r="V300" s="323">
        <v>2250</v>
      </c>
      <c r="W300" s="324">
        <f t="shared" si="48"/>
        <v>1.2032085561497325</v>
      </c>
      <c r="X300" s="324">
        <f t="shared" si="53"/>
        <v>0.61422222222222222</v>
      </c>
      <c r="Y300" s="325">
        <f t="shared" si="49"/>
        <v>5230</v>
      </c>
      <c r="Z300" s="325">
        <f t="shared" si="50"/>
        <v>5000</v>
      </c>
      <c r="AA300" s="325">
        <f t="shared" si="51"/>
        <v>5630</v>
      </c>
      <c r="AB300" s="326" t="e">
        <f t="shared" si="52"/>
        <v>#VALUE!</v>
      </c>
    </row>
    <row r="301" spans="1:28" s="356" customFormat="1" ht="15" hidden="1" customHeight="1">
      <c r="A301" s="114" t="s">
        <v>1290</v>
      </c>
      <c r="B301" s="114" t="s">
        <v>4778</v>
      </c>
      <c r="C301" s="349" t="s">
        <v>4745</v>
      </c>
      <c r="D301" s="114">
        <v>4</v>
      </c>
      <c r="E301" s="114">
        <v>4962644</v>
      </c>
      <c r="F301" s="116" t="s">
        <v>4779</v>
      </c>
      <c r="G301" s="114">
        <v>4962644943586</v>
      </c>
      <c r="H301" s="118">
        <v>6000</v>
      </c>
      <c r="I301" s="119">
        <v>327</v>
      </c>
      <c r="J301" s="119">
        <v>388</v>
      </c>
      <c r="K301" s="119">
        <f t="shared" si="44"/>
        <v>0.84278350515463918</v>
      </c>
      <c r="L301" s="119">
        <f t="shared" si="45"/>
        <v>512548</v>
      </c>
      <c r="M301" s="119">
        <v>6000</v>
      </c>
      <c r="N301" s="119"/>
      <c r="O301" s="119" t="s">
        <v>1440</v>
      </c>
      <c r="P301" s="119">
        <v>4180</v>
      </c>
      <c r="Q301" s="119">
        <v>5000</v>
      </c>
      <c r="R301" s="321">
        <v>1321</v>
      </c>
      <c r="S301" s="119">
        <v>1935</v>
      </c>
      <c r="T301" s="51">
        <f t="shared" si="46"/>
        <v>614</v>
      </c>
      <c r="U301" s="322">
        <f t="shared" si="47"/>
        <v>0.31731266149870802</v>
      </c>
      <c r="V301" s="323">
        <v>2300</v>
      </c>
      <c r="W301" s="324">
        <f t="shared" si="48"/>
        <v>1.1886304909560723</v>
      </c>
      <c r="X301" s="324">
        <f t="shared" si="53"/>
        <v>0.4256521739130435</v>
      </c>
      <c r="Y301" s="325">
        <f t="shared" si="49"/>
        <v>5350</v>
      </c>
      <c r="Z301" s="325">
        <f t="shared" si="50"/>
        <v>5110</v>
      </c>
      <c r="AA301" s="325">
        <f t="shared" si="51"/>
        <v>5750</v>
      </c>
      <c r="AB301" s="326">
        <f t="shared" si="52"/>
        <v>7200</v>
      </c>
    </row>
    <row r="302" spans="1:28" s="356" customFormat="1" ht="15" hidden="1" customHeight="1">
      <c r="A302" s="114" t="s">
        <v>769</v>
      </c>
      <c r="B302" s="114" t="s">
        <v>4780</v>
      </c>
      <c r="C302" s="349" t="s">
        <v>4745</v>
      </c>
      <c r="D302" s="114">
        <v>4</v>
      </c>
      <c r="E302" s="114">
        <v>4962644</v>
      </c>
      <c r="F302" s="116" t="s">
        <v>4781</v>
      </c>
      <c r="G302" s="114">
        <v>4962644943609</v>
      </c>
      <c r="H302" s="118">
        <v>6000</v>
      </c>
      <c r="I302" s="119">
        <v>155</v>
      </c>
      <c r="J302" s="119">
        <v>269</v>
      </c>
      <c r="K302" s="119">
        <f t="shared" si="44"/>
        <v>0.57620817843866168</v>
      </c>
      <c r="L302" s="119">
        <f t="shared" si="45"/>
        <v>400003</v>
      </c>
      <c r="M302" s="119">
        <v>6000</v>
      </c>
      <c r="N302" s="119"/>
      <c r="O302" s="119" t="s">
        <v>1440</v>
      </c>
      <c r="P302" s="119">
        <v>4180</v>
      </c>
      <c r="Q302" s="119">
        <v>5000</v>
      </c>
      <c r="R302" s="321">
        <v>1487</v>
      </c>
      <c r="S302" s="119">
        <v>1935</v>
      </c>
      <c r="T302" s="51">
        <f t="shared" si="46"/>
        <v>448</v>
      </c>
      <c r="U302" s="322">
        <f t="shared" si="47"/>
        <v>0.23152454780361756</v>
      </c>
      <c r="V302" s="323">
        <v>2400</v>
      </c>
      <c r="W302" s="324">
        <f t="shared" si="48"/>
        <v>1.2403100775193798</v>
      </c>
      <c r="X302" s="324">
        <f t="shared" si="53"/>
        <v>0.38041666666666668</v>
      </c>
      <c r="Y302" s="325">
        <f t="shared" si="49"/>
        <v>5580</v>
      </c>
      <c r="Z302" s="325">
        <f t="shared" si="50"/>
        <v>5330</v>
      </c>
      <c r="AA302" s="325">
        <f t="shared" si="51"/>
        <v>6000</v>
      </c>
      <c r="AB302" s="326">
        <f t="shared" si="52"/>
        <v>7500</v>
      </c>
    </row>
    <row r="303" spans="1:28" s="356" customFormat="1" ht="15" hidden="1" customHeight="1">
      <c r="A303" s="114" t="s">
        <v>913</v>
      </c>
      <c r="B303" s="114" t="s">
        <v>2178</v>
      </c>
      <c r="C303" s="115"/>
      <c r="D303" s="114">
        <v>20</v>
      </c>
      <c r="E303" s="114">
        <v>4962644</v>
      </c>
      <c r="F303" s="116" t="s">
        <v>2179</v>
      </c>
      <c r="G303" s="114">
        <v>4962644943449</v>
      </c>
      <c r="H303" s="118">
        <v>9200</v>
      </c>
      <c r="I303" s="119">
        <v>883</v>
      </c>
      <c r="J303" s="119">
        <v>657</v>
      </c>
      <c r="K303" s="119">
        <f t="shared" si="44"/>
        <v>1.3439878234398783</v>
      </c>
      <c r="L303" s="119">
        <f t="shared" si="45"/>
        <v>486180</v>
      </c>
      <c r="M303" s="119">
        <v>9200</v>
      </c>
      <c r="N303" s="119"/>
      <c r="O303" s="119">
        <v>5980</v>
      </c>
      <c r="P303" s="119">
        <v>5480</v>
      </c>
      <c r="Q303" s="119">
        <v>6500</v>
      </c>
      <c r="R303" s="321">
        <v>740</v>
      </c>
      <c r="S303" s="119">
        <v>2575</v>
      </c>
      <c r="T303" s="51">
        <f t="shared" si="46"/>
        <v>1835</v>
      </c>
      <c r="U303" s="322">
        <f t="shared" si="47"/>
        <v>0.71262135922330094</v>
      </c>
      <c r="V303" s="323">
        <v>2575</v>
      </c>
      <c r="W303" s="324">
        <f t="shared" si="48"/>
        <v>1</v>
      </c>
      <c r="X303" s="324">
        <f t="shared" si="53"/>
        <v>0.71262135922330094</v>
      </c>
      <c r="Y303" s="325">
        <f t="shared" si="49"/>
        <v>5990</v>
      </c>
      <c r="Z303" s="325">
        <f t="shared" si="50"/>
        <v>5720</v>
      </c>
      <c r="AA303" s="325">
        <f t="shared" si="51"/>
        <v>6440</v>
      </c>
      <c r="AB303" s="326">
        <f t="shared" si="52"/>
        <v>9200</v>
      </c>
    </row>
    <row r="304" spans="1:28" s="328" customFormat="1" ht="15" hidden="1" customHeight="1">
      <c r="A304" s="329" t="s">
        <v>4472</v>
      </c>
      <c r="B304" s="114" t="s">
        <v>4782</v>
      </c>
      <c r="C304" s="115"/>
      <c r="D304" s="114">
        <v>3</v>
      </c>
      <c r="E304" s="114">
        <v>4962644</v>
      </c>
      <c r="F304" s="116" t="s">
        <v>4783</v>
      </c>
      <c r="G304" s="114">
        <v>4962644786596</v>
      </c>
      <c r="H304" s="118" t="s">
        <v>1440</v>
      </c>
      <c r="I304" s="119">
        <v>7</v>
      </c>
      <c r="J304" s="119">
        <v>12</v>
      </c>
      <c r="K304" s="119">
        <f t="shared" si="44"/>
        <v>0.58333333333333337</v>
      </c>
      <c r="L304" s="119">
        <f t="shared" si="45"/>
        <v>13500</v>
      </c>
      <c r="M304" s="119" t="s">
        <v>1440</v>
      </c>
      <c r="N304" s="119"/>
      <c r="O304" s="119">
        <v>5980</v>
      </c>
      <c r="P304" s="119">
        <v>5980</v>
      </c>
      <c r="Q304" s="119">
        <v>6480</v>
      </c>
      <c r="R304" s="321">
        <v>1125</v>
      </c>
      <c r="S304" s="119">
        <v>2691</v>
      </c>
      <c r="T304" s="51">
        <f t="shared" si="46"/>
        <v>1566</v>
      </c>
      <c r="U304" s="322">
        <f t="shared" si="47"/>
        <v>0.58193979933110362</v>
      </c>
      <c r="V304" s="323">
        <v>2700</v>
      </c>
      <c r="W304" s="324">
        <f t="shared" si="48"/>
        <v>1.0033444816053512</v>
      </c>
      <c r="X304" s="324">
        <f t="shared" si="53"/>
        <v>0.58333333333333337</v>
      </c>
      <c r="Y304" s="325">
        <f t="shared" si="49"/>
        <v>6280</v>
      </c>
      <c r="Z304" s="325">
        <f t="shared" si="50"/>
        <v>6000</v>
      </c>
      <c r="AA304" s="325">
        <f t="shared" si="51"/>
        <v>6750</v>
      </c>
      <c r="AB304" s="326" t="e">
        <f t="shared" si="52"/>
        <v>#VALUE!</v>
      </c>
    </row>
    <row r="305" spans="1:33" ht="15" hidden="1" customHeight="1">
      <c r="A305" s="329" t="s">
        <v>4448</v>
      </c>
      <c r="B305" s="114" t="s">
        <v>4784</v>
      </c>
      <c r="C305" s="115"/>
      <c r="D305" s="114">
        <v>3</v>
      </c>
      <c r="E305" s="114">
        <v>4962644</v>
      </c>
      <c r="F305" s="116" t="s">
        <v>4785</v>
      </c>
      <c r="G305" s="114">
        <v>4962644786640</v>
      </c>
      <c r="H305" s="118" t="s">
        <v>1440</v>
      </c>
      <c r="I305" s="119">
        <v>6</v>
      </c>
      <c r="J305" s="119">
        <v>12</v>
      </c>
      <c r="K305" s="119">
        <f t="shared" si="44"/>
        <v>0.5</v>
      </c>
      <c r="L305" s="119">
        <f t="shared" si="45"/>
        <v>14424</v>
      </c>
      <c r="M305" s="119" t="s">
        <v>1440</v>
      </c>
      <c r="O305" s="119">
        <v>6480</v>
      </c>
      <c r="P305" s="119">
        <v>6480</v>
      </c>
      <c r="Q305" s="119">
        <v>6980</v>
      </c>
      <c r="R305" s="321">
        <v>1202</v>
      </c>
      <c r="S305" s="119">
        <v>2916</v>
      </c>
      <c r="T305" s="51">
        <f t="shared" si="46"/>
        <v>1714</v>
      </c>
      <c r="U305" s="322">
        <f t="shared" si="47"/>
        <v>0.58779149519890261</v>
      </c>
      <c r="V305" s="323">
        <v>3150</v>
      </c>
      <c r="W305" s="324">
        <f t="shared" si="48"/>
        <v>1.0802469135802468</v>
      </c>
      <c r="X305" s="324">
        <f t="shared" si="53"/>
        <v>0.61841269841269841</v>
      </c>
      <c r="Y305" s="325">
        <f t="shared" si="49"/>
        <v>7330</v>
      </c>
      <c r="Z305" s="325">
        <f t="shared" si="50"/>
        <v>7000</v>
      </c>
      <c r="AA305" s="325">
        <f t="shared" si="51"/>
        <v>7880</v>
      </c>
      <c r="AB305" s="326" t="e">
        <f t="shared" si="52"/>
        <v>#VALUE!</v>
      </c>
      <c r="AD305" s="328"/>
      <c r="AE305" s="328"/>
      <c r="AF305" s="328"/>
      <c r="AG305" s="328"/>
    </row>
    <row r="306" spans="1:33" ht="15" hidden="1" customHeight="1">
      <c r="A306" s="329" t="s">
        <v>4786</v>
      </c>
      <c r="B306" s="114" t="s">
        <v>4787</v>
      </c>
      <c r="C306" s="115"/>
      <c r="D306" s="114">
        <v>6</v>
      </c>
      <c r="E306" s="114">
        <v>4962644</v>
      </c>
      <c r="F306" s="116" t="s">
        <v>4788</v>
      </c>
      <c r="G306" s="114">
        <v>4962644786671</v>
      </c>
      <c r="H306" s="118" t="s">
        <v>1547</v>
      </c>
      <c r="I306" s="119">
        <v>476</v>
      </c>
      <c r="J306" s="119">
        <v>176</v>
      </c>
      <c r="K306" s="119">
        <f t="shared" si="44"/>
        <v>2.7045454545454546</v>
      </c>
      <c r="L306" s="119">
        <f t="shared" si="45"/>
        <v>341792</v>
      </c>
      <c r="M306" s="119" t="s">
        <v>1547</v>
      </c>
      <c r="O306" s="119">
        <v>6980</v>
      </c>
      <c r="P306" s="119">
        <v>6480</v>
      </c>
      <c r="Q306" s="119">
        <v>7980</v>
      </c>
      <c r="R306" s="321">
        <v>1942</v>
      </c>
      <c r="S306" s="119">
        <v>3050</v>
      </c>
      <c r="T306" s="51">
        <f t="shared" si="46"/>
        <v>1108</v>
      </c>
      <c r="U306" s="322">
        <f t="shared" si="47"/>
        <v>0.36327868852459017</v>
      </c>
      <c r="V306" s="323">
        <v>3480</v>
      </c>
      <c r="W306" s="324">
        <f t="shared" si="48"/>
        <v>1.1409836065573771</v>
      </c>
      <c r="X306" s="324">
        <f t="shared" si="53"/>
        <v>0.44195402298850572</v>
      </c>
      <c r="Y306" s="325">
        <f t="shared" si="49"/>
        <v>8090</v>
      </c>
      <c r="Z306" s="325">
        <f t="shared" si="50"/>
        <v>7730</v>
      </c>
      <c r="AA306" s="325">
        <f t="shared" si="51"/>
        <v>8700</v>
      </c>
      <c r="AB306" s="326" t="e">
        <f t="shared" si="52"/>
        <v>#VALUE!</v>
      </c>
      <c r="AD306" s="328"/>
      <c r="AE306" s="328"/>
      <c r="AF306" s="328"/>
      <c r="AG306" s="328"/>
    </row>
    <row r="307" spans="1:33" ht="15" hidden="1" customHeight="1">
      <c r="A307" s="114" t="s">
        <v>81</v>
      </c>
      <c r="B307" s="114" t="s">
        <v>1707</v>
      </c>
      <c r="C307" s="115"/>
      <c r="D307" s="114">
        <v>10</v>
      </c>
      <c r="E307" s="114">
        <v>4962644</v>
      </c>
      <c r="F307" s="116" t="s">
        <v>1708</v>
      </c>
      <c r="G307" s="114">
        <v>4962644942817</v>
      </c>
      <c r="H307" s="118">
        <v>9400</v>
      </c>
      <c r="I307" s="119">
        <v>1515</v>
      </c>
      <c r="J307" s="119">
        <v>4021</v>
      </c>
      <c r="K307" s="119">
        <f t="shared" si="44"/>
        <v>0.3767719472767968</v>
      </c>
      <c r="L307" s="119">
        <f t="shared" si="45"/>
        <v>8226966</v>
      </c>
      <c r="M307" s="119">
        <v>9400</v>
      </c>
      <c r="O307" s="119">
        <v>7680</v>
      </c>
      <c r="P307" s="119">
        <v>6980</v>
      </c>
      <c r="Q307" s="119">
        <v>8200</v>
      </c>
      <c r="R307" s="321">
        <v>2046</v>
      </c>
      <c r="S307" s="119">
        <v>3280</v>
      </c>
      <c r="T307" s="51">
        <f t="shared" si="46"/>
        <v>1234</v>
      </c>
      <c r="U307" s="322">
        <f t="shared" si="47"/>
        <v>0.37621951219512195</v>
      </c>
      <c r="V307" s="323">
        <v>3600</v>
      </c>
      <c r="W307" s="324">
        <f t="shared" si="48"/>
        <v>1.0975609756097562</v>
      </c>
      <c r="X307" s="324">
        <f t="shared" si="53"/>
        <v>0.43166666666666664</v>
      </c>
      <c r="Y307" s="325">
        <f t="shared" si="49"/>
        <v>8370</v>
      </c>
      <c r="Z307" s="325">
        <f t="shared" si="50"/>
        <v>8000</v>
      </c>
      <c r="AA307" s="325">
        <f t="shared" si="51"/>
        <v>9000</v>
      </c>
      <c r="AB307" s="326">
        <f t="shared" si="52"/>
        <v>10400</v>
      </c>
      <c r="AD307" s="328"/>
      <c r="AE307" s="328"/>
      <c r="AF307" s="328"/>
      <c r="AG307" s="328"/>
    </row>
    <row r="308" spans="1:33" ht="15" hidden="1" customHeight="1">
      <c r="A308" s="114" t="s">
        <v>2270</v>
      </c>
      <c r="B308" s="114" t="s">
        <v>2271</v>
      </c>
      <c r="C308" s="115"/>
      <c r="D308" s="114">
        <v>10</v>
      </c>
      <c r="E308" s="114">
        <v>4962644</v>
      </c>
      <c r="F308" s="116" t="s">
        <v>2272</v>
      </c>
      <c r="G308" s="114">
        <v>4962644942541</v>
      </c>
      <c r="H308" s="118">
        <v>12100</v>
      </c>
      <c r="I308" s="119">
        <v>203</v>
      </c>
      <c r="J308" s="119">
        <v>33</v>
      </c>
      <c r="K308" s="119">
        <f t="shared" si="44"/>
        <v>6.1515151515151514</v>
      </c>
      <c r="L308" s="119">
        <f t="shared" si="45"/>
        <v>105006</v>
      </c>
      <c r="M308" s="119">
        <v>12100</v>
      </c>
      <c r="O308" s="119">
        <v>11000</v>
      </c>
      <c r="P308" s="119">
        <v>10000</v>
      </c>
      <c r="Q308" s="119">
        <v>12000</v>
      </c>
      <c r="R308" s="321">
        <v>3182</v>
      </c>
      <c r="S308" s="119">
        <v>4743</v>
      </c>
      <c r="T308" s="51">
        <f t="shared" si="46"/>
        <v>1561</v>
      </c>
      <c r="U308" s="322">
        <f t="shared" si="47"/>
        <v>0.32911659287370865</v>
      </c>
      <c r="V308" s="323">
        <v>6000</v>
      </c>
      <c r="W308" s="324">
        <f t="shared" si="48"/>
        <v>1.2650221378874131</v>
      </c>
      <c r="X308" s="324">
        <f t="shared" si="53"/>
        <v>0.46966666666666668</v>
      </c>
      <c r="Y308" s="325">
        <f t="shared" si="49"/>
        <v>13950</v>
      </c>
      <c r="Z308" s="325">
        <f t="shared" si="50"/>
        <v>13330</v>
      </c>
      <c r="AA308" s="325">
        <f t="shared" si="51"/>
        <v>15000</v>
      </c>
      <c r="AB308" s="326">
        <f t="shared" si="52"/>
        <v>15400</v>
      </c>
      <c r="AD308" s="328"/>
      <c r="AE308" s="328"/>
      <c r="AF308" s="328"/>
      <c r="AG308" s="328"/>
    </row>
    <row r="309" spans="1:33" s="338" customFormat="1" ht="15" customHeight="1">
      <c r="A309" s="101" t="s">
        <v>682</v>
      </c>
      <c r="B309" s="101" t="s">
        <v>2048</v>
      </c>
      <c r="C309" s="102"/>
      <c r="D309" s="101">
        <v>40</v>
      </c>
      <c r="E309" s="101">
        <v>4962644</v>
      </c>
      <c r="F309" s="103" t="s">
        <v>2049</v>
      </c>
      <c r="G309" s="101">
        <v>4962644215232</v>
      </c>
      <c r="H309" s="104">
        <v>2000</v>
      </c>
      <c r="I309" s="105">
        <v>394</v>
      </c>
      <c r="J309" s="105">
        <v>7015</v>
      </c>
      <c r="K309" s="105">
        <f t="shared" si="44"/>
        <v>5.6165359942979332E-2</v>
      </c>
      <c r="L309" s="105">
        <f t="shared" si="45"/>
        <v>2202710</v>
      </c>
      <c r="M309" s="105">
        <v>2000</v>
      </c>
      <c r="N309" s="105"/>
      <c r="O309" s="105">
        <v>1400</v>
      </c>
      <c r="P309" s="105">
        <v>1280</v>
      </c>
      <c r="Q309" s="105">
        <v>1500</v>
      </c>
      <c r="R309" s="332">
        <v>314</v>
      </c>
      <c r="S309" s="105">
        <v>600</v>
      </c>
      <c r="T309" s="105">
        <f t="shared" si="46"/>
        <v>286</v>
      </c>
      <c r="U309" s="333">
        <f t="shared" si="47"/>
        <v>0.47666666666666668</v>
      </c>
      <c r="V309" s="334" t="s">
        <v>4613</v>
      </c>
      <c r="W309" s="335" t="e">
        <f t="shared" si="48"/>
        <v>#VALUE!</v>
      </c>
      <c r="X309" s="335" t="e">
        <f t="shared" si="53"/>
        <v>#VALUE!</v>
      </c>
      <c r="Y309" s="336" t="e">
        <f t="shared" si="49"/>
        <v>#VALUE!</v>
      </c>
      <c r="Z309" s="336" t="e">
        <f t="shared" si="50"/>
        <v>#VALUE!</v>
      </c>
      <c r="AA309" s="336" t="e">
        <f t="shared" si="51"/>
        <v>#VALUE!</v>
      </c>
      <c r="AB309" s="337" t="e">
        <f t="shared" si="52"/>
        <v>#VALUE!</v>
      </c>
      <c r="AD309" s="317">
        <f>VLOOKUP(A309,[1]Sheet1!$A$2:$Q$79,17,FALSE)</f>
        <v>380</v>
      </c>
      <c r="AE309" s="339">
        <f t="shared" ref="AE309:AE329" si="54">AD309-R309</f>
        <v>66</v>
      </c>
      <c r="AF309" s="340">
        <f t="shared" ref="AF309:AF329" si="55">AE309/AD309</f>
        <v>0.1736842105263158</v>
      </c>
      <c r="AG309" s="320"/>
    </row>
    <row r="310" spans="1:33" s="338" customFormat="1" ht="15" customHeight="1">
      <c r="A310" s="101" t="s">
        <v>867</v>
      </c>
      <c r="B310" s="101" t="s">
        <v>2050</v>
      </c>
      <c r="C310" s="102"/>
      <c r="D310" s="101">
        <v>30</v>
      </c>
      <c r="E310" s="101">
        <v>4962644</v>
      </c>
      <c r="F310" s="103" t="s">
        <v>2051</v>
      </c>
      <c r="G310" s="101">
        <v>4962644215461</v>
      </c>
      <c r="H310" s="104">
        <v>2400</v>
      </c>
      <c r="I310" s="105">
        <v>172</v>
      </c>
      <c r="J310" s="105">
        <v>174</v>
      </c>
      <c r="K310" s="105">
        <f t="shared" si="44"/>
        <v>0.9885057471264368</v>
      </c>
      <c r="L310" s="105">
        <f t="shared" si="45"/>
        <v>67860</v>
      </c>
      <c r="M310" s="105">
        <v>2400</v>
      </c>
      <c r="N310" s="105"/>
      <c r="O310" s="105">
        <v>1880</v>
      </c>
      <c r="P310" s="105">
        <v>1680</v>
      </c>
      <c r="Q310" s="105">
        <v>2000</v>
      </c>
      <c r="R310" s="332">
        <v>390</v>
      </c>
      <c r="S310" s="105">
        <v>790</v>
      </c>
      <c r="T310" s="105">
        <f t="shared" si="46"/>
        <v>400</v>
      </c>
      <c r="U310" s="333">
        <f t="shared" si="47"/>
        <v>0.50632911392405067</v>
      </c>
      <c r="V310" s="334" t="s">
        <v>4613</v>
      </c>
      <c r="W310" s="335" t="e">
        <f t="shared" si="48"/>
        <v>#VALUE!</v>
      </c>
      <c r="X310" s="335" t="e">
        <f t="shared" si="53"/>
        <v>#VALUE!</v>
      </c>
      <c r="Y310" s="336" t="e">
        <f t="shared" si="49"/>
        <v>#VALUE!</v>
      </c>
      <c r="Z310" s="336" t="e">
        <f t="shared" si="50"/>
        <v>#VALUE!</v>
      </c>
      <c r="AA310" s="336" t="e">
        <f t="shared" si="51"/>
        <v>#VALUE!</v>
      </c>
      <c r="AB310" s="337" t="e">
        <f t="shared" si="52"/>
        <v>#VALUE!</v>
      </c>
      <c r="AD310" s="317">
        <v>460</v>
      </c>
      <c r="AE310" s="339">
        <f t="shared" si="54"/>
        <v>70</v>
      </c>
      <c r="AF310" s="340">
        <f t="shared" si="55"/>
        <v>0.15217391304347827</v>
      </c>
      <c r="AG310" s="320"/>
    </row>
    <row r="311" spans="1:33" s="338" customFormat="1" ht="15" customHeight="1">
      <c r="A311" s="101" t="s">
        <v>2052</v>
      </c>
      <c r="B311" s="101" t="s">
        <v>2053</v>
      </c>
      <c r="C311" s="102" t="s">
        <v>2054</v>
      </c>
      <c r="D311" s="101">
        <v>30</v>
      </c>
      <c r="E311" s="101">
        <v>4962644</v>
      </c>
      <c r="F311" s="103" t="s">
        <v>2055</v>
      </c>
      <c r="G311" s="101">
        <v>4962644215607</v>
      </c>
      <c r="H311" s="104">
        <v>1500</v>
      </c>
      <c r="I311" s="105">
        <v>356</v>
      </c>
      <c r="J311" s="105">
        <v>44</v>
      </c>
      <c r="K311" s="105">
        <f t="shared" si="44"/>
        <v>8.0909090909090917</v>
      </c>
      <c r="L311" s="105">
        <f t="shared" si="45"/>
        <v>13684</v>
      </c>
      <c r="M311" s="105">
        <v>1500</v>
      </c>
      <c r="N311" s="105"/>
      <c r="O311" s="105">
        <v>1280</v>
      </c>
      <c r="P311" s="105">
        <v>1180</v>
      </c>
      <c r="Q311" s="105">
        <v>1500</v>
      </c>
      <c r="R311" s="332">
        <v>311</v>
      </c>
      <c r="S311" s="105">
        <v>555</v>
      </c>
      <c r="T311" s="105">
        <f t="shared" si="46"/>
        <v>244</v>
      </c>
      <c r="U311" s="333">
        <f t="shared" si="47"/>
        <v>0.43963963963963965</v>
      </c>
      <c r="V311" s="334" t="s">
        <v>4613</v>
      </c>
      <c r="W311" s="335" t="e">
        <f t="shared" si="48"/>
        <v>#VALUE!</v>
      </c>
      <c r="X311" s="335" t="e">
        <f t="shared" si="53"/>
        <v>#VALUE!</v>
      </c>
      <c r="Y311" s="336" t="e">
        <f t="shared" si="49"/>
        <v>#VALUE!</v>
      </c>
      <c r="Z311" s="336" t="e">
        <f t="shared" si="50"/>
        <v>#VALUE!</v>
      </c>
      <c r="AA311" s="336" t="e">
        <f t="shared" si="51"/>
        <v>#VALUE!</v>
      </c>
      <c r="AB311" s="337" t="e">
        <f t="shared" si="52"/>
        <v>#VALUE!</v>
      </c>
      <c r="AD311" s="317" t="e">
        <f>VLOOKUP(A311,[1]Sheet1!$A$2:$Q$79,17,FALSE)</f>
        <v>#N/A</v>
      </c>
      <c r="AE311" s="339" t="e">
        <f t="shared" si="54"/>
        <v>#N/A</v>
      </c>
      <c r="AF311" s="340" t="e">
        <f t="shared" si="55"/>
        <v>#N/A</v>
      </c>
      <c r="AG311" s="320" t="s">
        <v>4789</v>
      </c>
    </row>
    <row r="312" spans="1:33" s="338" customFormat="1" ht="15" customHeight="1">
      <c r="A312" s="101" t="s">
        <v>431</v>
      </c>
      <c r="B312" s="101" t="s">
        <v>1676</v>
      </c>
      <c r="C312" s="102"/>
      <c r="D312" s="101">
        <v>40</v>
      </c>
      <c r="E312" s="101">
        <v>4962644</v>
      </c>
      <c r="F312" s="103" t="s">
        <v>1677</v>
      </c>
      <c r="G312" s="101">
        <v>4962644215188</v>
      </c>
      <c r="H312" s="104">
        <v>1600</v>
      </c>
      <c r="I312" s="105">
        <v>1234</v>
      </c>
      <c r="J312" s="105">
        <v>268</v>
      </c>
      <c r="K312" s="105">
        <f t="shared" si="44"/>
        <v>4.6044776119402986</v>
      </c>
      <c r="L312" s="105">
        <f t="shared" si="45"/>
        <v>72092</v>
      </c>
      <c r="M312" s="105">
        <v>1600</v>
      </c>
      <c r="N312" s="105"/>
      <c r="O312" s="105">
        <v>1180</v>
      </c>
      <c r="P312" s="105">
        <v>1080</v>
      </c>
      <c r="Q312" s="105">
        <v>1300</v>
      </c>
      <c r="R312" s="332">
        <v>269</v>
      </c>
      <c r="S312" s="105">
        <v>510</v>
      </c>
      <c r="T312" s="105">
        <f t="shared" si="46"/>
        <v>241</v>
      </c>
      <c r="U312" s="333">
        <f t="shared" si="47"/>
        <v>0.47254901960784312</v>
      </c>
      <c r="V312" s="334" t="s">
        <v>4613</v>
      </c>
      <c r="W312" s="335" t="e">
        <f t="shared" si="48"/>
        <v>#VALUE!</v>
      </c>
      <c r="X312" s="335" t="e">
        <f t="shared" si="53"/>
        <v>#VALUE!</v>
      </c>
      <c r="Y312" s="336" t="e">
        <f t="shared" si="49"/>
        <v>#VALUE!</v>
      </c>
      <c r="Z312" s="336" t="e">
        <f t="shared" si="50"/>
        <v>#VALUE!</v>
      </c>
      <c r="AA312" s="336" t="e">
        <f t="shared" si="51"/>
        <v>#VALUE!</v>
      </c>
      <c r="AB312" s="337" t="e">
        <f t="shared" si="52"/>
        <v>#VALUE!</v>
      </c>
      <c r="AD312" s="317" t="e">
        <f>VLOOKUP(A312,[1]Sheet1!$A$2:$Q$79,17,FALSE)</f>
        <v>#N/A</v>
      </c>
      <c r="AE312" s="339" t="e">
        <f t="shared" si="54"/>
        <v>#N/A</v>
      </c>
      <c r="AF312" s="340" t="e">
        <f t="shared" si="55"/>
        <v>#N/A</v>
      </c>
      <c r="AG312" s="320" t="s">
        <v>4789</v>
      </c>
    </row>
    <row r="313" spans="1:33" s="338" customFormat="1" ht="15" customHeight="1">
      <c r="A313" s="101" t="s">
        <v>467</v>
      </c>
      <c r="B313" s="365" t="s">
        <v>1761</v>
      </c>
      <c r="C313" s="102" t="s">
        <v>1762</v>
      </c>
      <c r="D313" s="101">
        <v>100</v>
      </c>
      <c r="E313" s="101">
        <v>4962644</v>
      </c>
      <c r="F313" s="103" t="s">
        <v>1763</v>
      </c>
      <c r="G313" s="101">
        <v>4962644951482</v>
      </c>
      <c r="H313" s="104">
        <v>800</v>
      </c>
      <c r="I313" s="105">
        <v>62</v>
      </c>
      <c r="J313" s="105">
        <v>123</v>
      </c>
      <c r="K313" s="105">
        <f t="shared" si="44"/>
        <v>0.50406504065040647</v>
      </c>
      <c r="L313" s="105">
        <f t="shared" si="45"/>
        <v>17466</v>
      </c>
      <c r="M313" s="105">
        <v>800</v>
      </c>
      <c r="N313" s="105"/>
      <c r="O313" s="321">
        <v>428</v>
      </c>
      <c r="P313" s="321">
        <v>468</v>
      </c>
      <c r="Q313" s="321">
        <v>550</v>
      </c>
      <c r="R313" s="332">
        <v>142</v>
      </c>
      <c r="S313" s="105">
        <v>220</v>
      </c>
      <c r="T313" s="105">
        <f t="shared" si="46"/>
        <v>78</v>
      </c>
      <c r="U313" s="333">
        <f t="shared" si="47"/>
        <v>0.35454545454545455</v>
      </c>
      <c r="V313" s="334" t="s">
        <v>4613</v>
      </c>
      <c r="W313" s="335" t="e">
        <f t="shared" si="48"/>
        <v>#VALUE!</v>
      </c>
      <c r="X313" s="335" t="e">
        <f t="shared" si="53"/>
        <v>#VALUE!</v>
      </c>
      <c r="Y313" s="336" t="e">
        <f t="shared" si="49"/>
        <v>#VALUE!</v>
      </c>
      <c r="Z313" s="336" t="e">
        <f t="shared" si="50"/>
        <v>#VALUE!</v>
      </c>
      <c r="AA313" s="336" t="e">
        <f t="shared" si="51"/>
        <v>#VALUE!</v>
      </c>
      <c r="AB313" s="337" t="e">
        <f t="shared" si="52"/>
        <v>#VALUE!</v>
      </c>
      <c r="AD313" s="317">
        <v>160</v>
      </c>
      <c r="AE313" s="339">
        <f t="shared" si="54"/>
        <v>18</v>
      </c>
      <c r="AF313" s="340">
        <f t="shared" si="55"/>
        <v>0.1125</v>
      </c>
      <c r="AG313" s="320"/>
    </row>
    <row r="314" spans="1:33" s="338" customFormat="1" ht="15" customHeight="1">
      <c r="A314" s="101" t="s">
        <v>465</v>
      </c>
      <c r="B314" s="365" t="s">
        <v>1761</v>
      </c>
      <c r="C314" s="102" t="s">
        <v>1764</v>
      </c>
      <c r="D314" s="101">
        <v>100</v>
      </c>
      <c r="E314" s="101">
        <v>4962644</v>
      </c>
      <c r="F314" s="103" t="s">
        <v>1765</v>
      </c>
      <c r="G314" s="101">
        <v>4962644951468</v>
      </c>
      <c r="H314" s="104">
        <v>800</v>
      </c>
      <c r="I314" s="105">
        <v>28</v>
      </c>
      <c r="J314" s="105">
        <v>26</v>
      </c>
      <c r="K314" s="105">
        <f t="shared" si="44"/>
        <v>1.0769230769230769</v>
      </c>
      <c r="L314" s="105">
        <f t="shared" si="45"/>
        <v>3692</v>
      </c>
      <c r="M314" s="105">
        <v>800</v>
      </c>
      <c r="N314" s="105"/>
      <c r="O314" s="321">
        <v>428</v>
      </c>
      <c r="P314" s="321">
        <v>468</v>
      </c>
      <c r="Q314" s="321">
        <v>550</v>
      </c>
      <c r="R314" s="332">
        <v>142</v>
      </c>
      <c r="S314" s="105">
        <v>220</v>
      </c>
      <c r="T314" s="105">
        <f t="shared" si="46"/>
        <v>78</v>
      </c>
      <c r="U314" s="333">
        <f t="shared" si="47"/>
        <v>0.35454545454545455</v>
      </c>
      <c r="V314" s="334" t="s">
        <v>4613</v>
      </c>
      <c r="W314" s="335" t="e">
        <f t="shared" si="48"/>
        <v>#VALUE!</v>
      </c>
      <c r="X314" s="335" t="e">
        <f t="shared" si="53"/>
        <v>#VALUE!</v>
      </c>
      <c r="Y314" s="336" t="e">
        <f t="shared" si="49"/>
        <v>#VALUE!</v>
      </c>
      <c r="Z314" s="336" t="e">
        <f t="shared" si="50"/>
        <v>#VALUE!</v>
      </c>
      <c r="AA314" s="336" t="e">
        <f t="shared" si="51"/>
        <v>#VALUE!</v>
      </c>
      <c r="AB314" s="337" t="e">
        <f t="shared" si="52"/>
        <v>#VALUE!</v>
      </c>
      <c r="AD314" s="317">
        <v>160</v>
      </c>
      <c r="AE314" s="339">
        <f t="shared" si="54"/>
        <v>18</v>
      </c>
      <c r="AF314" s="340">
        <f t="shared" si="55"/>
        <v>0.1125</v>
      </c>
      <c r="AG314" s="320"/>
    </row>
    <row r="315" spans="1:33" s="338" customFormat="1" ht="15" customHeight="1">
      <c r="A315" s="101" t="s">
        <v>466</v>
      </c>
      <c r="B315" s="365" t="s">
        <v>1761</v>
      </c>
      <c r="C315" s="102" t="s">
        <v>1766</v>
      </c>
      <c r="D315" s="101">
        <v>100</v>
      </c>
      <c r="E315" s="101">
        <v>4962644</v>
      </c>
      <c r="F315" s="103" t="s">
        <v>1767</v>
      </c>
      <c r="G315" s="101">
        <v>4962644951475</v>
      </c>
      <c r="H315" s="104">
        <v>800</v>
      </c>
      <c r="I315" s="105">
        <v>93</v>
      </c>
      <c r="J315" s="105">
        <v>673</v>
      </c>
      <c r="K315" s="105">
        <f t="shared" si="44"/>
        <v>0.13818722139673106</v>
      </c>
      <c r="L315" s="105">
        <f t="shared" si="45"/>
        <v>95566</v>
      </c>
      <c r="M315" s="105">
        <v>800</v>
      </c>
      <c r="N315" s="105"/>
      <c r="O315" s="321">
        <v>428</v>
      </c>
      <c r="P315" s="321">
        <v>468</v>
      </c>
      <c r="Q315" s="321">
        <v>550</v>
      </c>
      <c r="R315" s="332">
        <v>142</v>
      </c>
      <c r="S315" s="105">
        <v>220</v>
      </c>
      <c r="T315" s="105">
        <f t="shared" si="46"/>
        <v>78</v>
      </c>
      <c r="U315" s="333">
        <f t="shared" si="47"/>
        <v>0.35454545454545455</v>
      </c>
      <c r="V315" s="334" t="s">
        <v>4613</v>
      </c>
      <c r="W315" s="335" t="e">
        <f t="shared" si="48"/>
        <v>#VALUE!</v>
      </c>
      <c r="X315" s="335" t="e">
        <f t="shared" si="53"/>
        <v>#VALUE!</v>
      </c>
      <c r="Y315" s="336" t="e">
        <f t="shared" si="49"/>
        <v>#VALUE!</v>
      </c>
      <c r="Z315" s="336" t="e">
        <f t="shared" si="50"/>
        <v>#VALUE!</v>
      </c>
      <c r="AA315" s="336" t="e">
        <f t="shared" si="51"/>
        <v>#VALUE!</v>
      </c>
      <c r="AB315" s="337" t="e">
        <f t="shared" si="52"/>
        <v>#VALUE!</v>
      </c>
      <c r="AD315" s="317">
        <v>160</v>
      </c>
      <c r="AE315" s="339">
        <f t="shared" si="54"/>
        <v>18</v>
      </c>
      <c r="AF315" s="340">
        <f t="shared" si="55"/>
        <v>0.1125</v>
      </c>
      <c r="AG315" s="320"/>
    </row>
    <row r="316" spans="1:33" s="338" customFormat="1" ht="15" customHeight="1">
      <c r="A316" s="101" t="s">
        <v>464</v>
      </c>
      <c r="B316" s="365" t="s">
        <v>1761</v>
      </c>
      <c r="C316" s="102" t="s">
        <v>1768</v>
      </c>
      <c r="D316" s="101">
        <v>100</v>
      </c>
      <c r="E316" s="101">
        <v>4962644</v>
      </c>
      <c r="F316" s="103" t="s">
        <v>1769</v>
      </c>
      <c r="G316" s="101">
        <v>4962644951451</v>
      </c>
      <c r="H316" s="104">
        <v>800</v>
      </c>
      <c r="I316" s="105">
        <v>94</v>
      </c>
      <c r="J316" s="105">
        <v>501</v>
      </c>
      <c r="K316" s="105">
        <f t="shared" si="44"/>
        <v>0.18762475049900199</v>
      </c>
      <c r="L316" s="105">
        <f t="shared" si="45"/>
        <v>71142</v>
      </c>
      <c r="M316" s="105">
        <v>800</v>
      </c>
      <c r="N316" s="105"/>
      <c r="O316" s="321">
        <v>428</v>
      </c>
      <c r="P316" s="321">
        <v>468</v>
      </c>
      <c r="Q316" s="321">
        <v>550</v>
      </c>
      <c r="R316" s="332">
        <v>142</v>
      </c>
      <c r="S316" s="105">
        <v>220</v>
      </c>
      <c r="T316" s="105">
        <f t="shared" si="46"/>
        <v>78</v>
      </c>
      <c r="U316" s="333">
        <f t="shared" si="47"/>
        <v>0.35454545454545455</v>
      </c>
      <c r="V316" s="334" t="s">
        <v>4613</v>
      </c>
      <c r="W316" s="335" t="e">
        <f t="shared" si="48"/>
        <v>#VALUE!</v>
      </c>
      <c r="X316" s="335" t="e">
        <f t="shared" si="53"/>
        <v>#VALUE!</v>
      </c>
      <c r="Y316" s="336" t="e">
        <f t="shared" si="49"/>
        <v>#VALUE!</v>
      </c>
      <c r="Z316" s="336" t="e">
        <f t="shared" si="50"/>
        <v>#VALUE!</v>
      </c>
      <c r="AA316" s="336" t="e">
        <f t="shared" si="51"/>
        <v>#VALUE!</v>
      </c>
      <c r="AB316" s="337" t="e">
        <f t="shared" si="52"/>
        <v>#VALUE!</v>
      </c>
      <c r="AD316" s="317">
        <v>160</v>
      </c>
      <c r="AE316" s="339">
        <f t="shared" si="54"/>
        <v>18</v>
      </c>
      <c r="AF316" s="340">
        <f t="shared" si="55"/>
        <v>0.1125</v>
      </c>
      <c r="AG316" s="320"/>
    </row>
    <row r="317" spans="1:33" s="338" customFormat="1" ht="15" customHeight="1">
      <c r="A317" s="101" t="s">
        <v>1770</v>
      </c>
      <c r="B317" s="365" t="s">
        <v>1771</v>
      </c>
      <c r="C317" s="102" t="s">
        <v>1772</v>
      </c>
      <c r="D317" s="101">
        <v>100</v>
      </c>
      <c r="E317" s="101">
        <v>4962644</v>
      </c>
      <c r="F317" s="103" t="s">
        <v>1773</v>
      </c>
      <c r="G317" s="101">
        <v>4962644951536</v>
      </c>
      <c r="H317" s="104">
        <v>800</v>
      </c>
      <c r="I317" s="105" t="e">
        <v>#N/A</v>
      </c>
      <c r="J317" s="105">
        <v>240</v>
      </c>
      <c r="K317" s="105" t="e">
        <f t="shared" si="44"/>
        <v>#N/A</v>
      </c>
      <c r="L317" s="105">
        <f t="shared" si="45"/>
        <v>40560</v>
      </c>
      <c r="M317" s="105">
        <v>800</v>
      </c>
      <c r="N317" s="105"/>
      <c r="O317" s="321">
        <v>518</v>
      </c>
      <c r="P317" s="321">
        <v>478</v>
      </c>
      <c r="Q317" s="321">
        <v>550</v>
      </c>
      <c r="R317" s="332">
        <v>169</v>
      </c>
      <c r="S317" s="105">
        <v>224</v>
      </c>
      <c r="T317" s="105">
        <f t="shared" si="46"/>
        <v>55</v>
      </c>
      <c r="U317" s="333">
        <f t="shared" si="47"/>
        <v>0.24553571428571427</v>
      </c>
      <c r="V317" s="334" t="s">
        <v>4613</v>
      </c>
      <c r="W317" s="335" t="e">
        <f t="shared" si="48"/>
        <v>#VALUE!</v>
      </c>
      <c r="X317" s="335" t="e">
        <f t="shared" si="53"/>
        <v>#VALUE!</v>
      </c>
      <c r="Y317" s="336" t="e">
        <f t="shared" si="49"/>
        <v>#VALUE!</v>
      </c>
      <c r="Z317" s="336" t="e">
        <f t="shared" si="50"/>
        <v>#VALUE!</v>
      </c>
      <c r="AA317" s="336" t="e">
        <f t="shared" si="51"/>
        <v>#VALUE!</v>
      </c>
      <c r="AB317" s="337" t="e">
        <f t="shared" si="52"/>
        <v>#VALUE!</v>
      </c>
      <c r="AD317" s="317">
        <v>190</v>
      </c>
      <c r="AE317" s="339">
        <f t="shared" si="54"/>
        <v>21</v>
      </c>
      <c r="AF317" s="340">
        <f t="shared" si="55"/>
        <v>0.11052631578947368</v>
      </c>
      <c r="AG317" s="320"/>
    </row>
    <row r="318" spans="1:33" s="338" customFormat="1" ht="15" customHeight="1">
      <c r="A318" s="101" t="s">
        <v>1774</v>
      </c>
      <c r="B318" s="365" t="s">
        <v>1771</v>
      </c>
      <c r="C318" s="102" t="s">
        <v>1775</v>
      </c>
      <c r="D318" s="101">
        <v>100</v>
      </c>
      <c r="E318" s="101">
        <v>4962644</v>
      </c>
      <c r="F318" s="103" t="s">
        <v>1776</v>
      </c>
      <c r="G318" s="101">
        <v>4962644951543</v>
      </c>
      <c r="H318" s="104">
        <v>800</v>
      </c>
      <c r="I318" s="105" t="e">
        <v>#N/A</v>
      </c>
      <c r="J318" s="105">
        <v>721</v>
      </c>
      <c r="K318" s="105" t="e">
        <f t="shared" si="44"/>
        <v>#N/A</v>
      </c>
      <c r="L318" s="105">
        <f t="shared" si="45"/>
        <v>121849</v>
      </c>
      <c r="M318" s="105">
        <v>800</v>
      </c>
      <c r="N318" s="105"/>
      <c r="O318" s="321">
        <v>518</v>
      </c>
      <c r="P318" s="321">
        <v>478</v>
      </c>
      <c r="Q318" s="321">
        <v>550</v>
      </c>
      <c r="R318" s="332">
        <v>169</v>
      </c>
      <c r="S318" s="105">
        <v>224</v>
      </c>
      <c r="T318" s="105">
        <f t="shared" si="46"/>
        <v>55</v>
      </c>
      <c r="U318" s="333">
        <f t="shared" si="47"/>
        <v>0.24553571428571427</v>
      </c>
      <c r="V318" s="334" t="s">
        <v>4613</v>
      </c>
      <c r="W318" s="335" t="e">
        <f t="shared" si="48"/>
        <v>#VALUE!</v>
      </c>
      <c r="X318" s="335" t="e">
        <f t="shared" si="53"/>
        <v>#VALUE!</v>
      </c>
      <c r="Y318" s="336" t="e">
        <f t="shared" si="49"/>
        <v>#VALUE!</v>
      </c>
      <c r="Z318" s="336" t="e">
        <f t="shared" si="50"/>
        <v>#VALUE!</v>
      </c>
      <c r="AA318" s="336" t="e">
        <f t="shared" si="51"/>
        <v>#VALUE!</v>
      </c>
      <c r="AB318" s="337" t="e">
        <f t="shared" si="52"/>
        <v>#VALUE!</v>
      </c>
      <c r="AD318" s="317">
        <v>190</v>
      </c>
      <c r="AE318" s="339">
        <f t="shared" si="54"/>
        <v>21</v>
      </c>
      <c r="AF318" s="340">
        <f t="shared" si="55"/>
        <v>0.11052631578947368</v>
      </c>
      <c r="AG318" s="320"/>
    </row>
    <row r="319" spans="1:33" s="338" customFormat="1" ht="15" customHeight="1">
      <c r="A319" s="101" t="s">
        <v>1777</v>
      </c>
      <c r="B319" s="365" t="s">
        <v>1771</v>
      </c>
      <c r="C319" s="102" t="s">
        <v>1778</v>
      </c>
      <c r="D319" s="101">
        <v>100</v>
      </c>
      <c r="E319" s="101">
        <v>4962644</v>
      </c>
      <c r="F319" s="103" t="s">
        <v>1779</v>
      </c>
      <c r="G319" s="101">
        <v>4962644951529</v>
      </c>
      <c r="H319" s="104">
        <v>800</v>
      </c>
      <c r="I319" s="105" t="e">
        <v>#N/A</v>
      </c>
      <c r="J319" s="105">
        <v>567</v>
      </c>
      <c r="K319" s="105" t="e">
        <f t="shared" si="44"/>
        <v>#N/A</v>
      </c>
      <c r="L319" s="105">
        <f t="shared" si="45"/>
        <v>95823</v>
      </c>
      <c r="M319" s="105">
        <v>800</v>
      </c>
      <c r="N319" s="105"/>
      <c r="O319" s="321">
        <v>518</v>
      </c>
      <c r="P319" s="321">
        <v>478</v>
      </c>
      <c r="Q319" s="321">
        <v>550</v>
      </c>
      <c r="R319" s="332">
        <v>169</v>
      </c>
      <c r="S319" s="105">
        <v>224</v>
      </c>
      <c r="T319" s="105">
        <f t="shared" si="46"/>
        <v>55</v>
      </c>
      <c r="U319" s="333">
        <f t="shared" si="47"/>
        <v>0.24553571428571427</v>
      </c>
      <c r="V319" s="334" t="s">
        <v>4613</v>
      </c>
      <c r="W319" s="335" t="e">
        <f t="shared" si="48"/>
        <v>#VALUE!</v>
      </c>
      <c r="X319" s="335" t="e">
        <f t="shared" si="53"/>
        <v>#VALUE!</v>
      </c>
      <c r="Y319" s="336" t="e">
        <f t="shared" si="49"/>
        <v>#VALUE!</v>
      </c>
      <c r="Z319" s="336" t="e">
        <f t="shared" si="50"/>
        <v>#VALUE!</v>
      </c>
      <c r="AA319" s="336" t="e">
        <f t="shared" si="51"/>
        <v>#VALUE!</v>
      </c>
      <c r="AB319" s="337" t="e">
        <f t="shared" si="52"/>
        <v>#VALUE!</v>
      </c>
      <c r="AD319" s="317">
        <v>190</v>
      </c>
      <c r="AE319" s="339">
        <f t="shared" si="54"/>
        <v>21</v>
      </c>
      <c r="AF319" s="340">
        <f t="shared" si="55"/>
        <v>0.11052631578947368</v>
      </c>
      <c r="AG319" s="320"/>
    </row>
    <row r="320" spans="1:33" s="338" customFormat="1" ht="15" customHeight="1">
      <c r="A320" s="101" t="s">
        <v>498</v>
      </c>
      <c r="B320" s="101" t="s">
        <v>1946</v>
      </c>
      <c r="C320" s="102"/>
      <c r="D320" s="101">
        <v>100</v>
      </c>
      <c r="E320" s="101">
        <v>4962644</v>
      </c>
      <c r="F320" s="103" t="s">
        <v>1947</v>
      </c>
      <c r="G320" s="101">
        <v>4962644937707</v>
      </c>
      <c r="H320" s="104" t="s">
        <v>1547</v>
      </c>
      <c r="I320" s="105">
        <v>807</v>
      </c>
      <c r="J320" s="105">
        <v>3029</v>
      </c>
      <c r="K320" s="105">
        <f t="shared" si="44"/>
        <v>0.26642456256190161</v>
      </c>
      <c r="L320" s="105">
        <f t="shared" si="45"/>
        <v>554307</v>
      </c>
      <c r="M320" s="105" t="s">
        <v>1547</v>
      </c>
      <c r="N320" s="105"/>
      <c r="O320" s="105">
        <v>690</v>
      </c>
      <c r="P320" s="105">
        <v>620</v>
      </c>
      <c r="Q320" s="105">
        <v>750</v>
      </c>
      <c r="R320" s="332">
        <v>183</v>
      </c>
      <c r="S320" s="366">
        <v>292.5</v>
      </c>
      <c r="T320" s="105">
        <f t="shared" si="46"/>
        <v>109.5</v>
      </c>
      <c r="U320" s="333">
        <f t="shared" si="47"/>
        <v>0.37435897435897436</v>
      </c>
      <c r="V320" s="334" t="s">
        <v>4613</v>
      </c>
      <c r="W320" s="335" t="e">
        <f t="shared" si="48"/>
        <v>#VALUE!</v>
      </c>
      <c r="X320" s="335" t="e">
        <f t="shared" si="53"/>
        <v>#VALUE!</v>
      </c>
      <c r="Y320" s="336" t="e">
        <f t="shared" si="49"/>
        <v>#VALUE!</v>
      </c>
      <c r="Z320" s="336" t="e">
        <f t="shared" si="50"/>
        <v>#VALUE!</v>
      </c>
      <c r="AA320" s="336" t="e">
        <f t="shared" si="51"/>
        <v>#VALUE!</v>
      </c>
      <c r="AB320" s="337" t="e">
        <f t="shared" si="52"/>
        <v>#VALUE!</v>
      </c>
      <c r="AD320" s="317">
        <f>VLOOKUP(A320,[1]Sheet1!$A$2:$Q$79,17,FALSE)</f>
        <v>220</v>
      </c>
      <c r="AE320" s="339">
        <f t="shared" si="54"/>
        <v>37</v>
      </c>
      <c r="AF320" s="340">
        <f t="shared" si="55"/>
        <v>0.16818181818181818</v>
      </c>
      <c r="AG320" s="320"/>
    </row>
    <row r="321" spans="1:33" s="338" customFormat="1" ht="15" customHeight="1">
      <c r="A321" s="101" t="s">
        <v>512</v>
      </c>
      <c r="B321" s="101" t="s">
        <v>2067</v>
      </c>
      <c r="C321" s="102" t="s">
        <v>2068</v>
      </c>
      <c r="D321" s="101">
        <v>20</v>
      </c>
      <c r="E321" s="101">
        <v>4962644</v>
      </c>
      <c r="F321" s="103" t="s">
        <v>2069</v>
      </c>
      <c r="G321" s="101">
        <v>4962644214976</v>
      </c>
      <c r="H321" s="104">
        <v>2600</v>
      </c>
      <c r="I321" s="105">
        <v>130</v>
      </c>
      <c r="J321" s="105">
        <v>1831</v>
      </c>
      <c r="K321" s="105">
        <f t="shared" si="44"/>
        <v>7.0999453850354999E-2</v>
      </c>
      <c r="L321" s="105">
        <f t="shared" si="45"/>
        <v>446764</v>
      </c>
      <c r="M321" s="105">
        <v>2600</v>
      </c>
      <c r="N321" s="105"/>
      <c r="O321" s="105">
        <v>1580</v>
      </c>
      <c r="P321" s="105">
        <v>1480</v>
      </c>
      <c r="Q321" s="105">
        <v>1800</v>
      </c>
      <c r="R321" s="332">
        <v>244</v>
      </c>
      <c r="S321" s="105">
        <v>695</v>
      </c>
      <c r="T321" s="105">
        <f t="shared" si="46"/>
        <v>451</v>
      </c>
      <c r="U321" s="333">
        <f t="shared" si="47"/>
        <v>0.6489208633093525</v>
      </c>
      <c r="V321" s="334" t="s">
        <v>4613</v>
      </c>
      <c r="W321" s="335" t="e">
        <f t="shared" si="48"/>
        <v>#VALUE!</v>
      </c>
      <c r="X321" s="335" t="e">
        <f t="shared" si="53"/>
        <v>#VALUE!</v>
      </c>
      <c r="Y321" s="336" t="e">
        <f t="shared" si="49"/>
        <v>#VALUE!</v>
      </c>
      <c r="Z321" s="336" t="e">
        <f t="shared" si="50"/>
        <v>#VALUE!</v>
      </c>
      <c r="AA321" s="336" t="e">
        <f t="shared" si="51"/>
        <v>#VALUE!</v>
      </c>
      <c r="AB321" s="337" t="e">
        <f t="shared" si="52"/>
        <v>#VALUE!</v>
      </c>
      <c r="AD321" s="317">
        <f>VLOOKUP(A321,[1]Sheet1!$A$2:$Q$79,17,FALSE)</f>
        <v>280</v>
      </c>
      <c r="AE321" s="339">
        <f t="shared" si="54"/>
        <v>36</v>
      </c>
      <c r="AF321" s="340">
        <f t="shared" si="55"/>
        <v>0.12857142857142856</v>
      </c>
      <c r="AG321" s="320"/>
    </row>
    <row r="322" spans="1:33" s="338" customFormat="1" ht="15" customHeight="1">
      <c r="A322" s="101" t="s">
        <v>513</v>
      </c>
      <c r="B322" s="101" t="s">
        <v>2072</v>
      </c>
      <c r="C322" s="102" t="s">
        <v>2070</v>
      </c>
      <c r="D322" s="101">
        <v>20</v>
      </c>
      <c r="E322" s="101">
        <v>4962644</v>
      </c>
      <c r="F322" s="103" t="s">
        <v>2073</v>
      </c>
      <c r="G322" s="101">
        <v>4962644215119</v>
      </c>
      <c r="H322" s="104">
        <v>3200</v>
      </c>
      <c r="I322" s="105">
        <v>32</v>
      </c>
      <c r="J322" s="105">
        <v>1944</v>
      </c>
      <c r="K322" s="105">
        <f t="shared" ref="K322:K331" si="56">I322/J322</f>
        <v>1.646090534979424E-2</v>
      </c>
      <c r="L322" s="105">
        <f t="shared" ref="L322:L331" si="57">J322*R322</f>
        <v>732888</v>
      </c>
      <c r="M322" s="105">
        <v>3200</v>
      </c>
      <c r="N322" s="105"/>
      <c r="O322" s="105">
        <v>2080</v>
      </c>
      <c r="P322" s="105">
        <v>1880</v>
      </c>
      <c r="Q322" s="105">
        <v>2200</v>
      </c>
      <c r="R322" s="332">
        <v>377</v>
      </c>
      <c r="S322" s="105">
        <v>880</v>
      </c>
      <c r="T322" s="105">
        <f t="shared" ref="T322:T331" si="58">S322-R322</f>
        <v>503</v>
      </c>
      <c r="U322" s="333">
        <f t="shared" ref="U322:U331" si="59">T322/S322</f>
        <v>0.57159090909090904</v>
      </c>
      <c r="V322" s="334" t="s">
        <v>4613</v>
      </c>
      <c r="W322" s="335" t="e">
        <f t="shared" ref="W322:W331" si="60">V322/S322</f>
        <v>#VALUE!</v>
      </c>
      <c r="X322" s="335" t="e">
        <f t="shared" si="53"/>
        <v>#VALUE!</v>
      </c>
      <c r="Y322" s="336" t="e">
        <f t="shared" ref="Y322:Y331" si="61">ROUND((V322/0.43),-1)</f>
        <v>#VALUE!</v>
      </c>
      <c r="Z322" s="336" t="e">
        <f t="shared" ref="Z322:Z331" si="62">ROUND((V322/0.45),-1)</f>
        <v>#VALUE!</v>
      </c>
      <c r="AA322" s="336" t="e">
        <f t="shared" ref="AA322:AA331" si="63">ROUND((V322/0.4),-1)</f>
        <v>#VALUE!</v>
      </c>
      <c r="AB322" s="337" t="e">
        <f t="shared" ref="AB322:AB331" si="64">ROUNDUP((W322*M322),-2)</f>
        <v>#VALUE!</v>
      </c>
      <c r="AD322" s="317">
        <f>VLOOKUP(A322,[1]Sheet1!$A$2:$Q$79,17,FALSE)</f>
        <v>420</v>
      </c>
      <c r="AE322" s="339">
        <f t="shared" si="54"/>
        <v>43</v>
      </c>
      <c r="AF322" s="340">
        <f t="shared" si="55"/>
        <v>0.10238095238095238</v>
      </c>
      <c r="AG322" s="320"/>
    </row>
    <row r="323" spans="1:33" s="338" customFormat="1" ht="15" customHeight="1">
      <c r="A323" s="101" t="s">
        <v>871</v>
      </c>
      <c r="B323" s="101" t="s">
        <v>2074</v>
      </c>
      <c r="C323" s="102"/>
      <c r="D323" s="101">
        <v>40</v>
      </c>
      <c r="E323" s="101">
        <v>4962644</v>
      </c>
      <c r="F323" s="103" t="s">
        <v>2075</v>
      </c>
      <c r="G323" s="101">
        <v>4962644215270</v>
      </c>
      <c r="H323" s="104">
        <v>3300</v>
      </c>
      <c r="I323" s="105">
        <v>127</v>
      </c>
      <c r="J323" s="105">
        <v>2394</v>
      </c>
      <c r="K323" s="105">
        <f t="shared" si="56"/>
        <v>5.3049289891395152E-2</v>
      </c>
      <c r="L323" s="105">
        <f t="shared" si="57"/>
        <v>971964</v>
      </c>
      <c r="M323" s="105">
        <v>3300</v>
      </c>
      <c r="N323" s="105"/>
      <c r="O323" s="105">
        <v>1780</v>
      </c>
      <c r="P323" s="105">
        <v>1680</v>
      </c>
      <c r="Q323" s="105">
        <v>2000</v>
      </c>
      <c r="R323" s="332">
        <v>406</v>
      </c>
      <c r="S323" s="105">
        <v>790</v>
      </c>
      <c r="T323" s="105">
        <f t="shared" si="58"/>
        <v>384</v>
      </c>
      <c r="U323" s="333">
        <f t="shared" si="59"/>
        <v>0.48607594936708859</v>
      </c>
      <c r="V323" s="334" t="s">
        <v>4613</v>
      </c>
      <c r="W323" s="335" t="e">
        <f t="shared" si="60"/>
        <v>#VALUE!</v>
      </c>
      <c r="X323" s="335" t="e">
        <f t="shared" ref="X323:X386" si="65">(V323-R323)/V323</f>
        <v>#VALUE!</v>
      </c>
      <c r="Y323" s="336" t="e">
        <f t="shared" si="61"/>
        <v>#VALUE!</v>
      </c>
      <c r="Z323" s="336" t="e">
        <f t="shared" si="62"/>
        <v>#VALUE!</v>
      </c>
      <c r="AA323" s="336" t="e">
        <f t="shared" si="63"/>
        <v>#VALUE!</v>
      </c>
      <c r="AB323" s="337" t="e">
        <f t="shared" si="64"/>
        <v>#VALUE!</v>
      </c>
      <c r="AD323" s="317">
        <f>VLOOKUP(A323,[1]Sheet1!$A$2:$Q$79,17,FALSE)</f>
        <v>460</v>
      </c>
      <c r="AE323" s="339">
        <f t="shared" si="54"/>
        <v>54</v>
      </c>
      <c r="AF323" s="340">
        <f t="shared" si="55"/>
        <v>0.11739130434782609</v>
      </c>
      <c r="AG323" s="320"/>
    </row>
    <row r="324" spans="1:33" s="338" customFormat="1" ht="15" customHeight="1">
      <c r="A324" s="101" t="s">
        <v>4790</v>
      </c>
      <c r="B324" s="101" t="s">
        <v>4791</v>
      </c>
      <c r="C324" s="102"/>
      <c r="D324" s="101">
        <v>40</v>
      </c>
      <c r="E324" s="101">
        <v>4962644</v>
      </c>
      <c r="F324" s="103" t="s">
        <v>4792</v>
      </c>
      <c r="G324" s="101">
        <v>4962644215676</v>
      </c>
      <c r="H324" s="104">
        <v>2000</v>
      </c>
      <c r="I324" s="105">
        <v>2241</v>
      </c>
      <c r="J324" s="105">
        <v>128</v>
      </c>
      <c r="K324" s="105">
        <f t="shared" si="56"/>
        <v>17.5078125</v>
      </c>
      <c r="L324" s="105">
        <f t="shared" si="57"/>
        <v>36992</v>
      </c>
      <c r="M324" s="105">
        <v>2000</v>
      </c>
      <c r="N324" s="105"/>
      <c r="O324" s="105">
        <v>980</v>
      </c>
      <c r="P324" s="105">
        <v>1080</v>
      </c>
      <c r="Q324" s="105">
        <v>1280</v>
      </c>
      <c r="R324" s="332">
        <v>289</v>
      </c>
      <c r="S324" s="105">
        <v>508</v>
      </c>
      <c r="T324" s="105">
        <f t="shared" si="58"/>
        <v>219</v>
      </c>
      <c r="U324" s="333">
        <f t="shared" si="59"/>
        <v>0.43110236220472442</v>
      </c>
      <c r="V324" s="334" t="s">
        <v>4613</v>
      </c>
      <c r="W324" s="335" t="e">
        <f t="shared" si="60"/>
        <v>#VALUE!</v>
      </c>
      <c r="X324" s="335" t="e">
        <f t="shared" si="65"/>
        <v>#VALUE!</v>
      </c>
      <c r="Y324" s="336" t="e">
        <f t="shared" si="61"/>
        <v>#VALUE!</v>
      </c>
      <c r="Z324" s="336" t="e">
        <f t="shared" si="62"/>
        <v>#VALUE!</v>
      </c>
      <c r="AA324" s="336" t="e">
        <f t="shared" si="63"/>
        <v>#VALUE!</v>
      </c>
      <c r="AB324" s="337" t="e">
        <f t="shared" si="64"/>
        <v>#VALUE!</v>
      </c>
      <c r="AD324" s="317">
        <f>VLOOKUP(A324,[1]Sheet1!$A$2:$Q$79,17,FALSE)</f>
        <v>0</v>
      </c>
      <c r="AE324" s="339">
        <f t="shared" si="54"/>
        <v>-289</v>
      </c>
      <c r="AF324" s="340" t="e">
        <f t="shared" si="55"/>
        <v>#DIV/0!</v>
      </c>
      <c r="AG324" s="320" t="s">
        <v>4793</v>
      </c>
    </row>
    <row r="325" spans="1:33" s="338" customFormat="1" ht="15" customHeight="1">
      <c r="A325" s="101" t="s">
        <v>854</v>
      </c>
      <c r="B325" s="101" t="s">
        <v>2010</v>
      </c>
      <c r="C325" s="102" t="s">
        <v>2014</v>
      </c>
      <c r="D325" s="101">
        <v>40</v>
      </c>
      <c r="E325" s="101">
        <v>4962644</v>
      </c>
      <c r="F325" s="103" t="s">
        <v>2015</v>
      </c>
      <c r="G325" s="101">
        <v>4962644931187</v>
      </c>
      <c r="H325" s="104">
        <v>1700</v>
      </c>
      <c r="I325" s="105" t="e">
        <v>#N/A</v>
      </c>
      <c r="J325" s="105">
        <v>293</v>
      </c>
      <c r="K325" s="105" t="e">
        <f t="shared" si="56"/>
        <v>#N/A</v>
      </c>
      <c r="L325" s="105">
        <f t="shared" si="57"/>
        <v>102843</v>
      </c>
      <c r="M325" s="105">
        <v>1700</v>
      </c>
      <c r="N325" s="105"/>
      <c r="O325" s="105">
        <v>1280</v>
      </c>
      <c r="P325" s="105">
        <v>1180</v>
      </c>
      <c r="Q325" s="105">
        <v>1380</v>
      </c>
      <c r="R325" s="332">
        <v>351</v>
      </c>
      <c r="S325" s="105">
        <v>555</v>
      </c>
      <c r="T325" s="105">
        <f t="shared" si="58"/>
        <v>204</v>
      </c>
      <c r="U325" s="333">
        <f t="shared" si="59"/>
        <v>0.36756756756756759</v>
      </c>
      <c r="V325" s="334" t="s">
        <v>4613</v>
      </c>
      <c r="W325" s="335" t="e">
        <f t="shared" si="60"/>
        <v>#VALUE!</v>
      </c>
      <c r="X325" s="335" t="e">
        <f t="shared" si="65"/>
        <v>#VALUE!</v>
      </c>
      <c r="Y325" s="336" t="e">
        <f t="shared" si="61"/>
        <v>#VALUE!</v>
      </c>
      <c r="Z325" s="336" t="e">
        <f t="shared" si="62"/>
        <v>#VALUE!</v>
      </c>
      <c r="AA325" s="336" t="e">
        <f t="shared" si="63"/>
        <v>#VALUE!</v>
      </c>
      <c r="AB325" s="337" t="e">
        <f t="shared" si="64"/>
        <v>#VALUE!</v>
      </c>
      <c r="AD325" s="317" t="e">
        <f>VLOOKUP(A325,[1]Sheet1!$A$2:$Q$79,17,FALSE)</f>
        <v>#N/A</v>
      </c>
      <c r="AE325" s="339" t="e">
        <f t="shared" si="54"/>
        <v>#N/A</v>
      </c>
      <c r="AF325" s="340" t="e">
        <f t="shared" si="55"/>
        <v>#N/A</v>
      </c>
      <c r="AG325" s="320" t="s">
        <v>4794</v>
      </c>
    </row>
    <row r="326" spans="1:33" s="338" customFormat="1" ht="15" customHeight="1">
      <c r="A326" s="101" t="s">
        <v>1466</v>
      </c>
      <c r="B326" s="101" t="s">
        <v>1467</v>
      </c>
      <c r="C326" s="102"/>
      <c r="D326" s="101">
        <v>10</v>
      </c>
      <c r="E326" s="101">
        <v>4962644</v>
      </c>
      <c r="F326" s="103" t="s">
        <v>1468</v>
      </c>
      <c r="G326" s="101">
        <v>4962644785360</v>
      </c>
      <c r="H326" s="104">
        <v>1200</v>
      </c>
      <c r="I326" s="105">
        <v>259</v>
      </c>
      <c r="J326" s="105">
        <v>114</v>
      </c>
      <c r="K326" s="105">
        <f t="shared" si="56"/>
        <v>2.2719298245614037</v>
      </c>
      <c r="L326" s="105">
        <f t="shared" si="57"/>
        <v>35682</v>
      </c>
      <c r="M326" s="105">
        <v>1200</v>
      </c>
      <c r="N326" s="105"/>
      <c r="O326" s="105">
        <v>1080</v>
      </c>
      <c r="P326" s="105">
        <v>980</v>
      </c>
      <c r="Q326" s="105">
        <v>1200</v>
      </c>
      <c r="R326" s="332">
        <v>313</v>
      </c>
      <c r="S326" s="105">
        <v>460</v>
      </c>
      <c r="T326" s="105">
        <f t="shared" si="58"/>
        <v>147</v>
      </c>
      <c r="U326" s="333">
        <f t="shared" si="59"/>
        <v>0.31956521739130433</v>
      </c>
      <c r="V326" s="334" t="s">
        <v>4613</v>
      </c>
      <c r="W326" s="335" t="e">
        <f t="shared" si="60"/>
        <v>#VALUE!</v>
      </c>
      <c r="X326" s="335" t="e">
        <f t="shared" si="65"/>
        <v>#VALUE!</v>
      </c>
      <c r="Y326" s="336" t="e">
        <f t="shared" si="61"/>
        <v>#VALUE!</v>
      </c>
      <c r="Z326" s="336" t="e">
        <f t="shared" si="62"/>
        <v>#VALUE!</v>
      </c>
      <c r="AA326" s="336" t="e">
        <f t="shared" si="63"/>
        <v>#VALUE!</v>
      </c>
      <c r="AB326" s="337" t="e">
        <f t="shared" si="64"/>
        <v>#VALUE!</v>
      </c>
      <c r="AD326" s="317" t="e">
        <f>VLOOKUP(A326,[1]Sheet1!$A$2:$Q$79,17,FALSE)</f>
        <v>#N/A</v>
      </c>
      <c r="AE326" s="339" t="e">
        <f t="shared" si="54"/>
        <v>#N/A</v>
      </c>
      <c r="AF326" s="340" t="e">
        <f t="shared" si="55"/>
        <v>#N/A</v>
      </c>
      <c r="AG326" s="320" t="s">
        <v>4789</v>
      </c>
    </row>
    <row r="327" spans="1:33" s="338" customFormat="1" ht="15" customHeight="1">
      <c r="A327" s="101" t="s">
        <v>383</v>
      </c>
      <c r="B327" s="101" t="s">
        <v>1469</v>
      </c>
      <c r="C327" s="102"/>
      <c r="D327" s="101">
        <v>8</v>
      </c>
      <c r="E327" s="101">
        <v>4962644</v>
      </c>
      <c r="F327" s="103" t="s">
        <v>1470</v>
      </c>
      <c r="G327" s="101">
        <v>4962644785117</v>
      </c>
      <c r="H327" s="104">
        <v>6000</v>
      </c>
      <c r="I327" s="105">
        <v>1</v>
      </c>
      <c r="J327" s="105" t="e">
        <v>#N/A</v>
      </c>
      <c r="K327" s="105" t="e">
        <f t="shared" si="56"/>
        <v>#N/A</v>
      </c>
      <c r="L327" s="105" t="e">
        <f t="shared" si="57"/>
        <v>#N/A</v>
      </c>
      <c r="M327" s="105">
        <v>6000</v>
      </c>
      <c r="N327" s="105"/>
      <c r="O327" s="105">
        <v>2980</v>
      </c>
      <c r="P327" s="105">
        <v>2980</v>
      </c>
      <c r="Q327" s="105">
        <v>3500</v>
      </c>
      <c r="R327" s="332">
        <v>816</v>
      </c>
      <c r="S327" s="105">
        <v>1400</v>
      </c>
      <c r="T327" s="105">
        <f t="shared" si="58"/>
        <v>584</v>
      </c>
      <c r="U327" s="333">
        <f t="shared" si="59"/>
        <v>0.41714285714285715</v>
      </c>
      <c r="V327" s="334" t="s">
        <v>4613</v>
      </c>
      <c r="W327" s="335" t="e">
        <f t="shared" si="60"/>
        <v>#VALUE!</v>
      </c>
      <c r="X327" s="335" t="e">
        <f t="shared" si="65"/>
        <v>#VALUE!</v>
      </c>
      <c r="Y327" s="336" t="e">
        <f t="shared" si="61"/>
        <v>#VALUE!</v>
      </c>
      <c r="Z327" s="336" t="e">
        <f t="shared" si="62"/>
        <v>#VALUE!</v>
      </c>
      <c r="AA327" s="336" t="e">
        <f t="shared" si="63"/>
        <v>#VALUE!</v>
      </c>
      <c r="AB327" s="337" t="e">
        <f t="shared" si="64"/>
        <v>#VALUE!</v>
      </c>
      <c r="AD327" s="317" t="e">
        <f>VLOOKUP(A327,[1]Sheet1!$A$2:$Q$79,17,FALSE)</f>
        <v>#N/A</v>
      </c>
      <c r="AE327" s="339" t="e">
        <f t="shared" si="54"/>
        <v>#N/A</v>
      </c>
      <c r="AF327" s="340" t="e">
        <f t="shared" si="55"/>
        <v>#N/A</v>
      </c>
      <c r="AG327" s="320" t="s">
        <v>4794</v>
      </c>
    </row>
    <row r="328" spans="1:33" s="338" customFormat="1" ht="15" customHeight="1">
      <c r="A328" s="101" t="s">
        <v>1473</v>
      </c>
      <c r="B328" s="101" t="s">
        <v>1474</v>
      </c>
      <c r="C328" s="102"/>
      <c r="D328" s="101">
        <v>8</v>
      </c>
      <c r="E328" s="101">
        <v>4962644</v>
      </c>
      <c r="F328" s="103" t="s">
        <v>1475</v>
      </c>
      <c r="G328" s="101">
        <v>4962644785476</v>
      </c>
      <c r="H328" s="104">
        <v>3300</v>
      </c>
      <c r="I328" s="105">
        <v>89</v>
      </c>
      <c r="J328" s="105">
        <v>66</v>
      </c>
      <c r="K328" s="105">
        <f t="shared" si="56"/>
        <v>1.3484848484848484</v>
      </c>
      <c r="L328" s="105">
        <f t="shared" si="57"/>
        <v>41580</v>
      </c>
      <c r="M328" s="105">
        <v>3300</v>
      </c>
      <c r="N328" s="105"/>
      <c r="O328" s="105">
        <v>2480</v>
      </c>
      <c r="P328" s="105">
        <v>2180</v>
      </c>
      <c r="Q328" s="105">
        <v>2500</v>
      </c>
      <c r="R328" s="332">
        <v>630</v>
      </c>
      <c r="S328" s="105">
        <v>1023</v>
      </c>
      <c r="T328" s="105">
        <f t="shared" si="58"/>
        <v>393</v>
      </c>
      <c r="U328" s="333">
        <f t="shared" si="59"/>
        <v>0.38416422287390029</v>
      </c>
      <c r="V328" s="334" t="s">
        <v>4613</v>
      </c>
      <c r="W328" s="335" t="e">
        <f t="shared" si="60"/>
        <v>#VALUE!</v>
      </c>
      <c r="X328" s="335" t="e">
        <f t="shared" si="65"/>
        <v>#VALUE!</v>
      </c>
      <c r="Y328" s="336" t="e">
        <f t="shared" si="61"/>
        <v>#VALUE!</v>
      </c>
      <c r="Z328" s="336" t="e">
        <f t="shared" si="62"/>
        <v>#VALUE!</v>
      </c>
      <c r="AA328" s="336" t="e">
        <f t="shared" si="63"/>
        <v>#VALUE!</v>
      </c>
      <c r="AB328" s="337" t="e">
        <f t="shared" si="64"/>
        <v>#VALUE!</v>
      </c>
      <c r="AD328" s="317" t="e">
        <f>VLOOKUP(A328,[1]Sheet1!$A$2:$Q$79,17,FALSE)</f>
        <v>#N/A</v>
      </c>
      <c r="AE328" s="339" t="e">
        <f t="shared" si="54"/>
        <v>#N/A</v>
      </c>
      <c r="AF328" s="340" t="e">
        <f t="shared" si="55"/>
        <v>#N/A</v>
      </c>
      <c r="AG328" s="320" t="s">
        <v>4789</v>
      </c>
    </row>
    <row r="329" spans="1:33" s="338" customFormat="1" ht="15" customHeight="1">
      <c r="A329" s="101" t="s">
        <v>2714</v>
      </c>
      <c r="B329" s="101" t="s">
        <v>1474</v>
      </c>
      <c r="C329" s="102"/>
      <c r="D329" s="101">
        <v>10</v>
      </c>
      <c r="E329" s="101">
        <v>4962644</v>
      </c>
      <c r="F329" s="103" t="s">
        <v>4795</v>
      </c>
      <c r="G329" s="101">
        <v>4962644785681</v>
      </c>
      <c r="H329" s="104">
        <v>3000</v>
      </c>
      <c r="I329" s="105">
        <v>190</v>
      </c>
      <c r="J329" s="105">
        <v>112</v>
      </c>
      <c r="K329" s="105">
        <f t="shared" si="56"/>
        <v>1.6964285714285714</v>
      </c>
      <c r="L329" s="105">
        <f t="shared" si="57"/>
        <v>61152</v>
      </c>
      <c r="M329" s="105">
        <v>3000</v>
      </c>
      <c r="N329" s="105"/>
      <c r="O329" s="105"/>
      <c r="P329" s="105"/>
      <c r="Q329" s="105"/>
      <c r="R329" s="332">
        <v>546</v>
      </c>
      <c r="S329" s="105">
        <v>992</v>
      </c>
      <c r="T329" s="105">
        <f t="shared" si="58"/>
        <v>446</v>
      </c>
      <c r="U329" s="333">
        <f t="shared" si="59"/>
        <v>0.44959677419354838</v>
      </c>
      <c r="V329" s="334" t="s">
        <v>4613</v>
      </c>
      <c r="W329" s="335" t="e">
        <f t="shared" si="60"/>
        <v>#VALUE!</v>
      </c>
      <c r="X329" s="335" t="e">
        <f t="shared" si="65"/>
        <v>#VALUE!</v>
      </c>
      <c r="Y329" s="336" t="e">
        <f t="shared" si="61"/>
        <v>#VALUE!</v>
      </c>
      <c r="Z329" s="336" t="e">
        <f t="shared" si="62"/>
        <v>#VALUE!</v>
      </c>
      <c r="AA329" s="336" t="e">
        <f t="shared" si="63"/>
        <v>#VALUE!</v>
      </c>
      <c r="AB329" s="337" t="e">
        <f t="shared" si="64"/>
        <v>#VALUE!</v>
      </c>
      <c r="AD329" s="317" t="e">
        <f>VLOOKUP(A329,[1]Sheet1!$A$2:$Q$79,17,FALSE)</f>
        <v>#N/A</v>
      </c>
      <c r="AE329" s="339" t="e">
        <f t="shared" si="54"/>
        <v>#N/A</v>
      </c>
      <c r="AF329" s="340" t="e">
        <f t="shared" si="55"/>
        <v>#N/A</v>
      </c>
      <c r="AG329" s="320" t="s">
        <v>4789</v>
      </c>
    </row>
    <row r="330" spans="1:33" ht="15" hidden="1" customHeight="1">
      <c r="A330" s="114" t="s">
        <v>4796</v>
      </c>
      <c r="B330" s="114" t="s">
        <v>4797</v>
      </c>
      <c r="C330" s="115"/>
      <c r="D330" s="114">
        <v>20</v>
      </c>
      <c r="E330" s="114">
        <v>4962644</v>
      </c>
      <c r="F330" s="116" t="s">
        <v>4798</v>
      </c>
      <c r="G330" s="114">
        <v>4962644944132</v>
      </c>
      <c r="H330" s="118" t="s">
        <v>1440</v>
      </c>
      <c r="I330" s="119">
        <v>266</v>
      </c>
      <c r="J330" s="119" t="e">
        <v>#N/A</v>
      </c>
      <c r="K330" s="119" t="e">
        <f t="shared" si="56"/>
        <v>#N/A</v>
      </c>
      <c r="L330" s="119" t="e">
        <f t="shared" si="57"/>
        <v>#N/A</v>
      </c>
      <c r="M330" s="119" t="s">
        <v>1440</v>
      </c>
      <c r="O330" s="119">
        <v>1944</v>
      </c>
      <c r="P330" s="119">
        <v>2094</v>
      </c>
      <c r="Q330" s="119">
        <v>2400</v>
      </c>
      <c r="R330" s="321">
        <v>517</v>
      </c>
      <c r="S330" s="119">
        <v>913</v>
      </c>
      <c r="T330" s="51">
        <f t="shared" si="58"/>
        <v>396</v>
      </c>
      <c r="U330" s="322">
        <f t="shared" si="59"/>
        <v>0.43373493975903615</v>
      </c>
      <c r="V330" s="323" t="s">
        <v>4799</v>
      </c>
      <c r="W330" s="324" t="e">
        <f t="shared" si="60"/>
        <v>#VALUE!</v>
      </c>
      <c r="X330" s="324" t="e">
        <f t="shared" si="65"/>
        <v>#VALUE!</v>
      </c>
      <c r="Y330" s="325" t="e">
        <f t="shared" si="61"/>
        <v>#VALUE!</v>
      </c>
      <c r="Z330" s="325" t="e">
        <f t="shared" si="62"/>
        <v>#VALUE!</v>
      </c>
      <c r="AA330" s="325" t="e">
        <f t="shared" si="63"/>
        <v>#VALUE!</v>
      </c>
      <c r="AB330" s="326" t="e">
        <f t="shared" si="64"/>
        <v>#VALUE!</v>
      </c>
      <c r="AD330" s="328"/>
      <c r="AE330" s="328"/>
      <c r="AF330" s="328"/>
      <c r="AG330" s="328"/>
    </row>
    <row r="331" spans="1:33" s="367" customFormat="1" ht="15" hidden="1" customHeight="1">
      <c r="A331" s="114" t="s">
        <v>4800</v>
      </c>
      <c r="B331" s="114" t="s">
        <v>4801</v>
      </c>
      <c r="C331" s="115"/>
      <c r="D331" s="114">
        <v>20</v>
      </c>
      <c r="E331" s="114">
        <v>4962644</v>
      </c>
      <c r="F331" s="116" t="s">
        <v>4802</v>
      </c>
      <c r="G331" s="114">
        <v>4962644944095</v>
      </c>
      <c r="H331" s="118" t="s">
        <v>1440</v>
      </c>
      <c r="I331" s="119" t="e">
        <v>#N/A</v>
      </c>
      <c r="J331" s="119" t="e">
        <v>#N/A</v>
      </c>
      <c r="K331" s="119" t="e">
        <f t="shared" si="56"/>
        <v>#N/A</v>
      </c>
      <c r="L331" s="119" t="e">
        <f t="shared" si="57"/>
        <v>#N/A</v>
      </c>
      <c r="M331" s="119" t="s">
        <v>1440</v>
      </c>
      <c r="N331" s="119"/>
      <c r="O331" s="119">
        <v>3490</v>
      </c>
      <c r="P331" s="119" t="s">
        <v>1440</v>
      </c>
      <c r="Q331" s="119">
        <v>4000</v>
      </c>
      <c r="R331" s="321">
        <v>845</v>
      </c>
      <c r="S331" s="119">
        <v>1800</v>
      </c>
      <c r="T331" s="51">
        <f t="shared" si="58"/>
        <v>955</v>
      </c>
      <c r="U331" s="322">
        <f t="shared" si="59"/>
        <v>0.53055555555555556</v>
      </c>
      <c r="V331" s="323" t="s">
        <v>4799</v>
      </c>
      <c r="W331" s="324" t="e">
        <f t="shared" si="60"/>
        <v>#VALUE!</v>
      </c>
      <c r="X331" s="324" t="e">
        <f t="shared" si="65"/>
        <v>#VALUE!</v>
      </c>
      <c r="Y331" s="325" t="e">
        <f t="shared" si="61"/>
        <v>#VALUE!</v>
      </c>
      <c r="Z331" s="325" t="e">
        <f t="shared" si="62"/>
        <v>#VALUE!</v>
      </c>
      <c r="AA331" s="325" t="e">
        <f t="shared" si="63"/>
        <v>#VALUE!</v>
      </c>
      <c r="AB331" s="326" t="e">
        <f t="shared" si="64"/>
        <v>#VALUE!</v>
      </c>
    </row>
    <row r="332" spans="1:33" ht="15" hidden="1" customHeight="1">
      <c r="J332" s="370"/>
      <c r="K332" s="370"/>
      <c r="M332" s="119"/>
      <c r="O332" s="119"/>
      <c r="P332" s="119"/>
      <c r="Q332" s="119"/>
      <c r="R332" s="105"/>
      <c r="S332" s="119"/>
      <c r="X332" s="324" t="e">
        <f t="shared" si="65"/>
        <v>#DIV/0!</v>
      </c>
      <c r="AD332" s="328"/>
      <c r="AE332" s="328"/>
      <c r="AF332" s="328"/>
      <c r="AG332" s="328"/>
    </row>
    <row r="333" spans="1:33" s="367" customFormat="1" ht="15" hidden="1" customHeight="1">
      <c r="A333" s="114" t="s">
        <v>297</v>
      </c>
      <c r="B333" s="114" t="s">
        <v>298</v>
      </c>
      <c r="C333" s="115"/>
      <c r="D333" s="114">
        <v>20</v>
      </c>
      <c r="E333" s="114">
        <v>4962644</v>
      </c>
      <c r="F333" s="116" t="s">
        <v>1347</v>
      </c>
      <c r="G333" s="114">
        <v>4962644931408</v>
      </c>
      <c r="H333" s="118">
        <v>5200</v>
      </c>
      <c r="I333" s="119">
        <v>271</v>
      </c>
      <c r="J333" s="119">
        <v>198</v>
      </c>
      <c r="K333" s="119">
        <f t="shared" ref="K333:K396" si="66">I333/J333</f>
        <v>1.3686868686868687</v>
      </c>
      <c r="L333" s="119">
        <f t="shared" ref="L333:L396" si="67">J333*R333</f>
        <v>99990</v>
      </c>
      <c r="M333" s="119">
        <v>5200</v>
      </c>
      <c r="N333" s="119"/>
      <c r="O333" s="119">
        <v>3580</v>
      </c>
      <c r="P333" s="119">
        <v>3280</v>
      </c>
      <c r="Q333" s="119">
        <v>4000</v>
      </c>
      <c r="R333" s="321">
        <v>505</v>
      </c>
      <c r="S333" s="119">
        <v>1540</v>
      </c>
      <c r="T333" s="51">
        <f t="shared" ref="T333:T396" si="68">S333-R333</f>
        <v>1035</v>
      </c>
      <c r="U333" s="322">
        <f t="shared" ref="U333:U396" si="69">T333/S333</f>
        <v>0.67207792207792205</v>
      </c>
      <c r="V333" s="323" t="s">
        <v>4803</v>
      </c>
      <c r="W333" s="324" t="e">
        <f t="shared" ref="W333:W396" si="70">V333/S333</f>
        <v>#VALUE!</v>
      </c>
      <c r="X333" s="324" t="e">
        <f t="shared" si="65"/>
        <v>#VALUE!</v>
      </c>
      <c r="Y333" s="325" t="e">
        <f t="shared" ref="Y333:Y396" si="71">ROUND((V333/0.43),-1)</f>
        <v>#VALUE!</v>
      </c>
      <c r="Z333" s="325" t="e">
        <f t="shared" ref="Z333:Z396" si="72">ROUND((V333/0.45),-1)</f>
        <v>#VALUE!</v>
      </c>
      <c r="AA333" s="325" t="e">
        <f t="shared" ref="AA333:AA396" si="73">ROUND((V333/0.4),-1)</f>
        <v>#VALUE!</v>
      </c>
      <c r="AB333" s="326" t="e">
        <f t="shared" ref="AB333:AB396" si="74">ROUNDUP((W333*M333),-2)</f>
        <v>#VALUE!</v>
      </c>
    </row>
    <row r="334" spans="1:33" s="367" customFormat="1" ht="15" hidden="1" customHeight="1">
      <c r="A334" s="114" t="s">
        <v>4421</v>
      </c>
      <c r="B334" s="114" t="s">
        <v>4804</v>
      </c>
      <c r="C334" s="115"/>
      <c r="D334" s="114">
        <v>100</v>
      </c>
      <c r="E334" s="114">
        <v>4962644</v>
      </c>
      <c r="F334" s="116" t="s">
        <v>4805</v>
      </c>
      <c r="G334" s="114">
        <v>4962644944897</v>
      </c>
      <c r="H334" s="118">
        <v>3000</v>
      </c>
      <c r="I334" s="119">
        <v>730</v>
      </c>
      <c r="J334" s="119">
        <v>279</v>
      </c>
      <c r="K334" s="119">
        <f t="shared" si="66"/>
        <v>2.6164874551971327</v>
      </c>
      <c r="L334" s="119">
        <f t="shared" si="67"/>
        <v>144801</v>
      </c>
      <c r="M334" s="119">
        <v>3000</v>
      </c>
      <c r="N334" s="119"/>
      <c r="O334" s="119">
        <v>2180</v>
      </c>
      <c r="P334" s="119">
        <v>1980</v>
      </c>
      <c r="Q334" s="119">
        <v>2480</v>
      </c>
      <c r="R334" s="321">
        <v>519</v>
      </c>
      <c r="S334" s="119">
        <v>891</v>
      </c>
      <c r="T334" s="51">
        <f t="shared" si="68"/>
        <v>372</v>
      </c>
      <c r="U334" s="322">
        <f t="shared" si="69"/>
        <v>0.4175084175084175</v>
      </c>
      <c r="V334" s="323" t="s">
        <v>4803</v>
      </c>
      <c r="W334" s="324" t="e">
        <f t="shared" si="70"/>
        <v>#VALUE!</v>
      </c>
      <c r="X334" s="324" t="e">
        <f t="shared" si="65"/>
        <v>#VALUE!</v>
      </c>
      <c r="Y334" s="325" t="e">
        <f t="shared" si="71"/>
        <v>#VALUE!</v>
      </c>
      <c r="Z334" s="325" t="e">
        <f t="shared" si="72"/>
        <v>#VALUE!</v>
      </c>
      <c r="AA334" s="325" t="e">
        <f t="shared" si="73"/>
        <v>#VALUE!</v>
      </c>
      <c r="AB334" s="326" t="e">
        <f t="shared" si="74"/>
        <v>#VALUE!</v>
      </c>
    </row>
    <row r="335" spans="1:33" s="316" customFormat="1" ht="15" hidden="1" customHeight="1">
      <c r="A335" s="114" t="s">
        <v>1362</v>
      </c>
      <c r="B335" s="114" t="s">
        <v>1363</v>
      </c>
      <c r="C335" s="115" t="s">
        <v>133</v>
      </c>
      <c r="D335" s="114">
        <v>100</v>
      </c>
      <c r="E335" s="114">
        <v>4962644</v>
      </c>
      <c r="F335" s="116" t="s">
        <v>1364</v>
      </c>
      <c r="G335" s="114">
        <v>4962644942893</v>
      </c>
      <c r="H335" s="118">
        <v>900</v>
      </c>
      <c r="I335" s="119">
        <v>6260</v>
      </c>
      <c r="J335" s="119">
        <v>2800</v>
      </c>
      <c r="K335" s="119">
        <f t="shared" si="66"/>
        <v>2.2357142857142858</v>
      </c>
      <c r="L335" s="119">
        <f t="shared" si="67"/>
        <v>313600</v>
      </c>
      <c r="M335" s="119">
        <v>900</v>
      </c>
      <c r="N335" s="119"/>
      <c r="O335" s="119">
        <v>498</v>
      </c>
      <c r="P335" s="119">
        <v>548</v>
      </c>
      <c r="Q335" s="119">
        <v>680</v>
      </c>
      <c r="R335" s="321">
        <v>112</v>
      </c>
      <c r="S335" s="119">
        <v>258</v>
      </c>
      <c r="T335" s="51">
        <f t="shared" si="68"/>
        <v>146</v>
      </c>
      <c r="U335" s="322">
        <f t="shared" si="69"/>
        <v>0.56589147286821706</v>
      </c>
      <c r="V335" s="323" t="s">
        <v>4803</v>
      </c>
      <c r="W335" s="324" t="e">
        <f t="shared" si="70"/>
        <v>#VALUE!</v>
      </c>
      <c r="X335" s="324" t="e">
        <f t="shared" si="65"/>
        <v>#VALUE!</v>
      </c>
      <c r="Y335" s="325" t="e">
        <f t="shared" si="71"/>
        <v>#VALUE!</v>
      </c>
      <c r="Z335" s="325" t="e">
        <f t="shared" si="72"/>
        <v>#VALUE!</v>
      </c>
      <c r="AA335" s="325" t="e">
        <f t="shared" si="73"/>
        <v>#VALUE!</v>
      </c>
      <c r="AB335" s="326" t="e">
        <f t="shared" si="74"/>
        <v>#VALUE!</v>
      </c>
    </row>
    <row r="336" spans="1:33" s="316" customFormat="1" ht="15" hidden="1" customHeight="1">
      <c r="A336" s="114" t="s">
        <v>1365</v>
      </c>
      <c r="B336" s="114" t="s">
        <v>1363</v>
      </c>
      <c r="C336" s="115" t="s">
        <v>10</v>
      </c>
      <c r="D336" s="114">
        <v>100</v>
      </c>
      <c r="E336" s="114">
        <v>4962644</v>
      </c>
      <c r="F336" s="116" t="s">
        <v>1366</v>
      </c>
      <c r="G336" s="114">
        <v>4962644942923</v>
      </c>
      <c r="H336" s="118">
        <v>900</v>
      </c>
      <c r="I336" s="119">
        <v>3598</v>
      </c>
      <c r="J336" s="119">
        <v>3129</v>
      </c>
      <c r="K336" s="119">
        <f t="shared" si="66"/>
        <v>1.1498881431767338</v>
      </c>
      <c r="L336" s="119">
        <f t="shared" si="67"/>
        <v>350448</v>
      </c>
      <c r="M336" s="119">
        <v>900</v>
      </c>
      <c r="N336" s="119"/>
      <c r="O336" s="119">
        <v>498</v>
      </c>
      <c r="P336" s="119">
        <v>550</v>
      </c>
      <c r="Q336" s="119">
        <v>680</v>
      </c>
      <c r="R336" s="321">
        <v>112</v>
      </c>
      <c r="S336" s="119">
        <v>258</v>
      </c>
      <c r="T336" s="51">
        <f t="shared" si="68"/>
        <v>146</v>
      </c>
      <c r="U336" s="322">
        <f t="shared" si="69"/>
        <v>0.56589147286821706</v>
      </c>
      <c r="V336" s="323" t="s">
        <v>4803</v>
      </c>
      <c r="W336" s="324" t="e">
        <f t="shared" si="70"/>
        <v>#VALUE!</v>
      </c>
      <c r="X336" s="324" t="e">
        <f t="shared" si="65"/>
        <v>#VALUE!</v>
      </c>
      <c r="Y336" s="325" t="e">
        <f t="shared" si="71"/>
        <v>#VALUE!</v>
      </c>
      <c r="Z336" s="325" t="e">
        <f t="shared" si="72"/>
        <v>#VALUE!</v>
      </c>
      <c r="AA336" s="325" t="e">
        <f t="shared" si="73"/>
        <v>#VALUE!</v>
      </c>
      <c r="AB336" s="326" t="e">
        <f t="shared" si="74"/>
        <v>#VALUE!</v>
      </c>
    </row>
    <row r="337" spans="1:33" s="316" customFormat="1" ht="15" hidden="1" customHeight="1">
      <c r="A337" s="329" t="s">
        <v>4806</v>
      </c>
      <c r="B337" s="329" t="s">
        <v>4807</v>
      </c>
      <c r="C337" s="371"/>
      <c r="D337" s="329">
        <v>100</v>
      </c>
      <c r="E337" s="329">
        <v>4962644</v>
      </c>
      <c r="F337" s="362" t="s">
        <v>4808</v>
      </c>
      <c r="G337" s="114">
        <v>4962644944866</v>
      </c>
      <c r="H337" s="118">
        <v>2000</v>
      </c>
      <c r="I337" s="119">
        <v>134</v>
      </c>
      <c r="J337" s="119">
        <v>0</v>
      </c>
      <c r="K337" s="119" t="e">
        <f t="shared" si="66"/>
        <v>#DIV/0!</v>
      </c>
      <c r="L337" s="119">
        <f t="shared" si="67"/>
        <v>0</v>
      </c>
      <c r="M337" s="119">
        <v>2000</v>
      </c>
      <c r="N337" s="119"/>
      <c r="O337" s="119">
        <v>1580</v>
      </c>
      <c r="P337" s="119">
        <v>1480</v>
      </c>
      <c r="Q337" s="119">
        <v>1880</v>
      </c>
      <c r="R337" s="321">
        <v>374</v>
      </c>
      <c r="S337" s="372">
        <v>666</v>
      </c>
      <c r="T337" s="51">
        <f t="shared" si="68"/>
        <v>292</v>
      </c>
      <c r="U337" s="322">
        <f t="shared" si="69"/>
        <v>0.43843843843843844</v>
      </c>
      <c r="V337" s="323" t="s">
        <v>4803</v>
      </c>
      <c r="W337" s="324" t="e">
        <f t="shared" si="70"/>
        <v>#VALUE!</v>
      </c>
      <c r="X337" s="324" t="e">
        <f t="shared" si="65"/>
        <v>#VALUE!</v>
      </c>
      <c r="Y337" s="325" t="e">
        <f t="shared" si="71"/>
        <v>#VALUE!</v>
      </c>
      <c r="Z337" s="325" t="e">
        <f t="shared" si="72"/>
        <v>#VALUE!</v>
      </c>
      <c r="AA337" s="325" t="e">
        <f t="shared" si="73"/>
        <v>#VALUE!</v>
      </c>
      <c r="AB337" s="326" t="e">
        <f t="shared" si="74"/>
        <v>#VALUE!</v>
      </c>
    </row>
    <row r="338" spans="1:33" s="316" customFormat="1" ht="15" hidden="1" customHeight="1">
      <c r="A338" s="114" t="s">
        <v>2865</v>
      </c>
      <c r="B338" s="114" t="s">
        <v>1324</v>
      </c>
      <c r="C338" s="115"/>
      <c r="D338" s="114">
        <v>144</v>
      </c>
      <c r="E338" s="114">
        <v>4962644</v>
      </c>
      <c r="F338" s="116" t="s">
        <v>4809</v>
      </c>
      <c r="G338" s="114">
        <v>4962644785742</v>
      </c>
      <c r="H338" s="118">
        <v>500</v>
      </c>
      <c r="I338" s="119">
        <v>358</v>
      </c>
      <c r="J338" s="119">
        <v>7121</v>
      </c>
      <c r="K338" s="119">
        <f t="shared" si="66"/>
        <v>5.0273837944108973E-2</v>
      </c>
      <c r="L338" s="119">
        <f t="shared" si="67"/>
        <v>562559</v>
      </c>
      <c r="M338" s="119">
        <v>500</v>
      </c>
      <c r="N338" s="119"/>
      <c r="O338" s="119">
        <v>398</v>
      </c>
      <c r="P338" s="119">
        <v>298</v>
      </c>
      <c r="Q338" s="119">
        <v>398</v>
      </c>
      <c r="R338" s="321">
        <v>79</v>
      </c>
      <c r="S338" s="119">
        <v>140</v>
      </c>
      <c r="T338" s="51">
        <f t="shared" si="68"/>
        <v>61</v>
      </c>
      <c r="U338" s="322">
        <f t="shared" si="69"/>
        <v>0.43571428571428572</v>
      </c>
      <c r="V338" s="323" t="s">
        <v>4803</v>
      </c>
      <c r="W338" s="324" t="e">
        <f t="shared" si="70"/>
        <v>#VALUE!</v>
      </c>
      <c r="X338" s="324" t="e">
        <f t="shared" si="65"/>
        <v>#VALUE!</v>
      </c>
      <c r="Y338" s="325" t="e">
        <f t="shared" si="71"/>
        <v>#VALUE!</v>
      </c>
      <c r="Z338" s="325" t="e">
        <f t="shared" si="72"/>
        <v>#VALUE!</v>
      </c>
      <c r="AA338" s="325" t="e">
        <f t="shared" si="73"/>
        <v>#VALUE!</v>
      </c>
      <c r="AB338" s="326" t="e">
        <f t="shared" si="74"/>
        <v>#VALUE!</v>
      </c>
    </row>
    <row r="339" spans="1:33" s="316" customFormat="1" ht="15" hidden="1" customHeight="1">
      <c r="A339" s="114" t="s">
        <v>366</v>
      </c>
      <c r="B339" s="114" t="s">
        <v>1381</v>
      </c>
      <c r="C339" s="115"/>
      <c r="D339" s="114">
        <v>50</v>
      </c>
      <c r="E339" s="114">
        <v>4962644</v>
      </c>
      <c r="F339" s="116" t="s">
        <v>1382</v>
      </c>
      <c r="G339" s="114">
        <v>4962644783540</v>
      </c>
      <c r="H339" s="118">
        <v>1000</v>
      </c>
      <c r="I339" s="119">
        <v>3610</v>
      </c>
      <c r="J339" s="119">
        <v>39</v>
      </c>
      <c r="K339" s="119">
        <f t="shared" si="66"/>
        <v>92.564102564102569</v>
      </c>
      <c r="L339" s="119">
        <f t="shared" si="67"/>
        <v>6864</v>
      </c>
      <c r="M339" s="119">
        <v>1000</v>
      </c>
      <c r="N339" s="119"/>
      <c r="O339" s="119">
        <v>580</v>
      </c>
      <c r="P339" s="119">
        <v>498</v>
      </c>
      <c r="Q339" s="119">
        <v>680</v>
      </c>
      <c r="R339" s="321">
        <v>176</v>
      </c>
      <c r="S339" s="119">
        <v>268</v>
      </c>
      <c r="T339" s="51">
        <f t="shared" si="68"/>
        <v>92</v>
      </c>
      <c r="U339" s="322">
        <f t="shared" si="69"/>
        <v>0.34328358208955223</v>
      </c>
      <c r="V339" s="323" t="s">
        <v>4803</v>
      </c>
      <c r="W339" s="324" t="e">
        <f t="shared" si="70"/>
        <v>#VALUE!</v>
      </c>
      <c r="X339" s="324" t="e">
        <f t="shared" si="65"/>
        <v>#VALUE!</v>
      </c>
      <c r="Y339" s="325" t="e">
        <f t="shared" si="71"/>
        <v>#VALUE!</v>
      </c>
      <c r="Z339" s="325" t="e">
        <f t="shared" si="72"/>
        <v>#VALUE!</v>
      </c>
      <c r="AA339" s="325" t="e">
        <f t="shared" si="73"/>
        <v>#VALUE!</v>
      </c>
      <c r="AB339" s="326" t="e">
        <f t="shared" si="74"/>
        <v>#VALUE!</v>
      </c>
    </row>
    <row r="340" spans="1:33" s="316" customFormat="1" ht="15" hidden="1" customHeight="1">
      <c r="A340" s="114" t="s">
        <v>4810</v>
      </c>
      <c r="B340" s="114" t="s">
        <v>4811</v>
      </c>
      <c r="C340" s="115"/>
      <c r="D340" s="114">
        <v>20</v>
      </c>
      <c r="E340" s="114">
        <v>4962644</v>
      </c>
      <c r="F340" s="116" t="s">
        <v>4812</v>
      </c>
      <c r="G340" s="114">
        <v>4962644786770</v>
      </c>
      <c r="H340" s="118">
        <v>3000</v>
      </c>
      <c r="I340" s="119" t="e">
        <v>#N/A</v>
      </c>
      <c r="J340" s="119">
        <v>2976</v>
      </c>
      <c r="K340" s="119" t="e">
        <f t="shared" si="66"/>
        <v>#N/A</v>
      </c>
      <c r="L340" s="119">
        <f t="shared" si="67"/>
        <v>1803456</v>
      </c>
      <c r="M340" s="119">
        <v>3000</v>
      </c>
      <c r="N340" s="119"/>
      <c r="O340" s="119">
        <v>2380</v>
      </c>
      <c r="P340" s="119">
        <v>1980</v>
      </c>
      <c r="Q340" s="119">
        <v>2480</v>
      </c>
      <c r="R340" s="321">
        <v>606</v>
      </c>
      <c r="S340" s="119">
        <v>891</v>
      </c>
      <c r="T340" s="51">
        <f t="shared" si="68"/>
        <v>285</v>
      </c>
      <c r="U340" s="322">
        <f t="shared" si="69"/>
        <v>0.31986531986531985</v>
      </c>
      <c r="V340" s="323" t="s">
        <v>4803</v>
      </c>
      <c r="W340" s="324" t="e">
        <f t="shared" si="70"/>
        <v>#VALUE!</v>
      </c>
      <c r="X340" s="324" t="e">
        <f t="shared" si="65"/>
        <v>#VALUE!</v>
      </c>
      <c r="Y340" s="325" t="e">
        <f t="shared" si="71"/>
        <v>#VALUE!</v>
      </c>
      <c r="Z340" s="325" t="e">
        <f t="shared" si="72"/>
        <v>#VALUE!</v>
      </c>
      <c r="AA340" s="325" t="e">
        <f t="shared" si="73"/>
        <v>#VALUE!</v>
      </c>
      <c r="AB340" s="326" t="e">
        <f t="shared" si="74"/>
        <v>#VALUE!</v>
      </c>
    </row>
    <row r="341" spans="1:33" s="316" customFormat="1" ht="15" hidden="1" customHeight="1">
      <c r="A341" s="114" t="s">
        <v>4517</v>
      </c>
      <c r="B341" s="114" t="s">
        <v>4813</v>
      </c>
      <c r="C341" s="115"/>
      <c r="D341" s="114">
        <v>25</v>
      </c>
      <c r="E341" s="114">
        <v>4962644</v>
      </c>
      <c r="F341" s="116" t="s">
        <v>4814</v>
      </c>
      <c r="G341" s="114">
        <v>4962644786763</v>
      </c>
      <c r="H341" s="118">
        <v>2000</v>
      </c>
      <c r="I341" s="119" t="e">
        <v>#N/A</v>
      </c>
      <c r="J341" s="119">
        <v>5089</v>
      </c>
      <c r="K341" s="119" t="e">
        <f t="shared" si="66"/>
        <v>#N/A</v>
      </c>
      <c r="L341" s="119">
        <f t="shared" si="67"/>
        <v>2228982</v>
      </c>
      <c r="M341" s="119">
        <v>2000</v>
      </c>
      <c r="N341" s="119"/>
      <c r="O341" s="119">
        <v>1680</v>
      </c>
      <c r="P341" s="119">
        <v>1580</v>
      </c>
      <c r="Q341" s="119">
        <v>1800</v>
      </c>
      <c r="R341" s="321">
        <v>438</v>
      </c>
      <c r="S341" s="119">
        <v>711</v>
      </c>
      <c r="T341" s="51">
        <f t="shared" si="68"/>
        <v>273</v>
      </c>
      <c r="U341" s="322">
        <f t="shared" si="69"/>
        <v>0.38396624472573837</v>
      </c>
      <c r="V341" s="323" t="s">
        <v>4803</v>
      </c>
      <c r="W341" s="324" t="e">
        <f t="shared" si="70"/>
        <v>#VALUE!</v>
      </c>
      <c r="X341" s="324" t="e">
        <f t="shared" si="65"/>
        <v>#VALUE!</v>
      </c>
      <c r="Y341" s="325" t="e">
        <f t="shared" si="71"/>
        <v>#VALUE!</v>
      </c>
      <c r="Z341" s="325" t="e">
        <f t="shared" si="72"/>
        <v>#VALUE!</v>
      </c>
      <c r="AA341" s="325" t="e">
        <f t="shared" si="73"/>
        <v>#VALUE!</v>
      </c>
      <c r="AB341" s="326" t="e">
        <f t="shared" si="74"/>
        <v>#VALUE!</v>
      </c>
    </row>
    <row r="342" spans="1:33" s="338" customFormat="1" ht="15" hidden="1" customHeight="1">
      <c r="A342" s="329" t="s">
        <v>4815</v>
      </c>
      <c r="B342" s="114" t="s">
        <v>4816</v>
      </c>
      <c r="C342" s="115"/>
      <c r="D342" s="114">
        <v>100</v>
      </c>
      <c r="E342" s="114">
        <v>4962644</v>
      </c>
      <c r="F342" s="116" t="s">
        <v>4817</v>
      </c>
      <c r="G342" s="114">
        <v>4962644786558</v>
      </c>
      <c r="H342" s="118" t="s">
        <v>1440</v>
      </c>
      <c r="I342" s="119">
        <v>25</v>
      </c>
      <c r="J342" s="119">
        <v>5</v>
      </c>
      <c r="K342" s="119">
        <f t="shared" si="66"/>
        <v>5</v>
      </c>
      <c r="L342" s="119">
        <f t="shared" si="67"/>
        <v>485</v>
      </c>
      <c r="M342" s="119" t="s">
        <v>1440</v>
      </c>
      <c r="N342" s="119"/>
      <c r="O342" s="119">
        <v>498</v>
      </c>
      <c r="P342" s="119">
        <v>498</v>
      </c>
      <c r="Q342" s="119">
        <v>600</v>
      </c>
      <c r="R342" s="321">
        <v>97</v>
      </c>
      <c r="S342" s="119">
        <v>224</v>
      </c>
      <c r="T342" s="51">
        <f t="shared" si="68"/>
        <v>127</v>
      </c>
      <c r="U342" s="322">
        <f t="shared" si="69"/>
        <v>0.5669642857142857</v>
      </c>
      <c r="V342" s="323" t="s">
        <v>4803</v>
      </c>
      <c r="W342" s="324" t="e">
        <f t="shared" si="70"/>
        <v>#VALUE!</v>
      </c>
      <c r="X342" s="324" t="e">
        <f t="shared" si="65"/>
        <v>#VALUE!</v>
      </c>
      <c r="Y342" s="325" t="e">
        <f t="shared" si="71"/>
        <v>#VALUE!</v>
      </c>
      <c r="Z342" s="325" t="e">
        <f t="shared" si="72"/>
        <v>#VALUE!</v>
      </c>
      <c r="AA342" s="325" t="e">
        <f t="shared" si="73"/>
        <v>#VALUE!</v>
      </c>
      <c r="AB342" s="326" t="e">
        <f t="shared" si="74"/>
        <v>#VALUE!</v>
      </c>
    </row>
    <row r="343" spans="1:33" s="316" customFormat="1" ht="15" hidden="1" customHeight="1">
      <c r="A343" s="329" t="s">
        <v>4234</v>
      </c>
      <c r="B343" s="114" t="s">
        <v>4818</v>
      </c>
      <c r="C343" s="115"/>
      <c r="D343" s="114">
        <v>100</v>
      </c>
      <c r="E343" s="114">
        <v>4962644</v>
      </c>
      <c r="F343" s="116" t="s">
        <v>4819</v>
      </c>
      <c r="G343" s="114">
        <v>4962644786602</v>
      </c>
      <c r="H343" s="118" t="s">
        <v>1440</v>
      </c>
      <c r="I343" s="119">
        <v>16</v>
      </c>
      <c r="J343" s="119">
        <v>177</v>
      </c>
      <c r="K343" s="119">
        <f t="shared" si="66"/>
        <v>9.03954802259887E-2</v>
      </c>
      <c r="L343" s="119">
        <f t="shared" si="67"/>
        <v>16461</v>
      </c>
      <c r="M343" s="119" t="s">
        <v>1440</v>
      </c>
      <c r="N343" s="119"/>
      <c r="O343" s="119">
        <v>598</v>
      </c>
      <c r="P343" s="119">
        <v>598</v>
      </c>
      <c r="Q343" s="119">
        <v>698</v>
      </c>
      <c r="R343" s="321">
        <v>93</v>
      </c>
      <c r="S343" s="119">
        <v>269</v>
      </c>
      <c r="T343" s="51">
        <f t="shared" si="68"/>
        <v>176</v>
      </c>
      <c r="U343" s="322">
        <f t="shared" si="69"/>
        <v>0.65427509293680297</v>
      </c>
      <c r="V343" s="323" t="s">
        <v>4803</v>
      </c>
      <c r="W343" s="324" t="e">
        <f t="shared" si="70"/>
        <v>#VALUE!</v>
      </c>
      <c r="X343" s="324" t="e">
        <f t="shared" si="65"/>
        <v>#VALUE!</v>
      </c>
      <c r="Y343" s="325" t="e">
        <f t="shared" si="71"/>
        <v>#VALUE!</v>
      </c>
      <c r="Z343" s="325" t="e">
        <f t="shared" si="72"/>
        <v>#VALUE!</v>
      </c>
      <c r="AA343" s="325" t="e">
        <f t="shared" si="73"/>
        <v>#VALUE!</v>
      </c>
      <c r="AB343" s="326" t="e">
        <f t="shared" si="74"/>
        <v>#VALUE!</v>
      </c>
    </row>
    <row r="344" spans="1:33" s="316" customFormat="1" ht="15" hidden="1" customHeight="1">
      <c r="A344" s="114" t="s">
        <v>4096</v>
      </c>
      <c r="B344" s="114" t="s">
        <v>4820</v>
      </c>
      <c r="C344" s="115"/>
      <c r="D344" s="114">
        <v>100</v>
      </c>
      <c r="E344" s="114">
        <v>4962644</v>
      </c>
      <c r="F344" s="116" t="s">
        <v>4821</v>
      </c>
      <c r="G344" s="114">
        <v>4962644944743</v>
      </c>
      <c r="H344" s="118">
        <v>1800</v>
      </c>
      <c r="I344" s="119">
        <v>1217</v>
      </c>
      <c r="J344" s="119">
        <v>5092</v>
      </c>
      <c r="K344" s="119">
        <f t="shared" si="66"/>
        <v>0.23900235663786332</v>
      </c>
      <c r="L344" s="119">
        <f t="shared" si="67"/>
        <v>1227172</v>
      </c>
      <c r="M344" s="119">
        <v>1800</v>
      </c>
      <c r="N344" s="119"/>
      <c r="O344" s="119">
        <v>980</v>
      </c>
      <c r="P344" s="119">
        <v>980</v>
      </c>
      <c r="Q344" s="119">
        <v>1280</v>
      </c>
      <c r="R344" s="321">
        <v>241</v>
      </c>
      <c r="S344" s="119">
        <v>460</v>
      </c>
      <c r="T344" s="51">
        <f t="shared" si="68"/>
        <v>219</v>
      </c>
      <c r="U344" s="322">
        <f t="shared" si="69"/>
        <v>0.47608695652173916</v>
      </c>
      <c r="V344" s="323" t="s">
        <v>4803</v>
      </c>
      <c r="W344" s="324" t="e">
        <f t="shared" si="70"/>
        <v>#VALUE!</v>
      </c>
      <c r="X344" s="324" t="e">
        <f t="shared" si="65"/>
        <v>#VALUE!</v>
      </c>
      <c r="Y344" s="325" t="e">
        <f t="shared" si="71"/>
        <v>#VALUE!</v>
      </c>
      <c r="Z344" s="325" t="e">
        <f t="shared" si="72"/>
        <v>#VALUE!</v>
      </c>
      <c r="AA344" s="325" t="e">
        <f t="shared" si="73"/>
        <v>#VALUE!</v>
      </c>
      <c r="AB344" s="326" t="e">
        <f t="shared" si="74"/>
        <v>#VALUE!</v>
      </c>
    </row>
    <row r="345" spans="1:33" s="316" customFormat="1" ht="15" hidden="1" customHeight="1">
      <c r="A345" s="114" t="s">
        <v>4822</v>
      </c>
      <c r="B345" s="114" t="s">
        <v>4823</v>
      </c>
      <c r="C345" s="115"/>
      <c r="D345" s="114">
        <v>48</v>
      </c>
      <c r="E345" s="114">
        <v>4962644</v>
      </c>
      <c r="F345" s="116" t="s">
        <v>4824</v>
      </c>
      <c r="G345" s="114">
        <v>4962644944767</v>
      </c>
      <c r="H345" s="118" t="s">
        <v>1440</v>
      </c>
      <c r="I345" s="119">
        <v>109</v>
      </c>
      <c r="J345" s="119">
        <v>2910</v>
      </c>
      <c r="K345" s="119">
        <f t="shared" si="66"/>
        <v>3.7457044673539518E-2</v>
      </c>
      <c r="L345" s="119">
        <f t="shared" si="67"/>
        <v>1565580</v>
      </c>
      <c r="M345" s="119" t="s">
        <v>1440</v>
      </c>
      <c r="N345" s="119"/>
      <c r="O345" s="119" t="s">
        <v>1361</v>
      </c>
      <c r="P345" s="119">
        <v>1980</v>
      </c>
      <c r="Q345" s="119" t="s">
        <v>1440</v>
      </c>
      <c r="R345" s="321">
        <v>538</v>
      </c>
      <c r="S345" s="119">
        <v>930</v>
      </c>
      <c r="T345" s="119">
        <f t="shared" si="68"/>
        <v>392</v>
      </c>
      <c r="U345" s="342">
        <f t="shared" si="69"/>
        <v>0.42150537634408602</v>
      </c>
      <c r="V345" s="343" t="s">
        <v>4803</v>
      </c>
      <c r="W345" s="344" t="e">
        <f t="shared" si="70"/>
        <v>#VALUE!</v>
      </c>
      <c r="X345" s="324" t="e">
        <f t="shared" si="65"/>
        <v>#VALUE!</v>
      </c>
      <c r="Y345" s="345" t="e">
        <f t="shared" si="71"/>
        <v>#VALUE!</v>
      </c>
      <c r="Z345" s="345" t="e">
        <f t="shared" si="72"/>
        <v>#VALUE!</v>
      </c>
      <c r="AA345" s="345" t="e">
        <f t="shared" si="73"/>
        <v>#VALUE!</v>
      </c>
      <c r="AB345" s="346" t="e">
        <f t="shared" si="74"/>
        <v>#VALUE!</v>
      </c>
    </row>
    <row r="346" spans="1:33" s="316" customFormat="1" ht="15" hidden="1" customHeight="1">
      <c r="A346" s="114" t="s">
        <v>4825</v>
      </c>
      <c r="B346" s="114" t="s">
        <v>1325</v>
      </c>
      <c r="C346" s="115" t="s">
        <v>133</v>
      </c>
      <c r="D346" s="114">
        <v>20</v>
      </c>
      <c r="E346" s="114">
        <v>4962644</v>
      </c>
      <c r="F346" s="116" t="s">
        <v>4826</v>
      </c>
      <c r="G346" s="114">
        <v>4962644944859</v>
      </c>
      <c r="H346" s="118">
        <v>2500</v>
      </c>
      <c r="I346" s="119">
        <v>31</v>
      </c>
      <c r="J346" s="119">
        <v>378</v>
      </c>
      <c r="K346" s="119">
        <f t="shared" si="66"/>
        <v>8.2010582010582006E-2</v>
      </c>
      <c r="L346" s="119">
        <f t="shared" si="67"/>
        <v>157626</v>
      </c>
      <c r="M346" s="119">
        <v>2500</v>
      </c>
      <c r="N346" s="119"/>
      <c r="O346" s="119">
        <v>1980</v>
      </c>
      <c r="P346" s="119">
        <v>1780</v>
      </c>
      <c r="Q346" s="119">
        <v>2200</v>
      </c>
      <c r="R346" s="321">
        <v>417</v>
      </c>
      <c r="S346" s="119">
        <v>835</v>
      </c>
      <c r="T346" s="51">
        <f t="shared" si="68"/>
        <v>418</v>
      </c>
      <c r="U346" s="322">
        <f t="shared" si="69"/>
        <v>0.5005988023952096</v>
      </c>
      <c r="V346" s="323" t="s">
        <v>4803</v>
      </c>
      <c r="W346" s="324" t="e">
        <f t="shared" si="70"/>
        <v>#VALUE!</v>
      </c>
      <c r="X346" s="324" t="e">
        <f t="shared" si="65"/>
        <v>#VALUE!</v>
      </c>
      <c r="Y346" s="325" t="e">
        <f t="shared" si="71"/>
        <v>#VALUE!</v>
      </c>
      <c r="Z346" s="325" t="e">
        <f t="shared" si="72"/>
        <v>#VALUE!</v>
      </c>
      <c r="AA346" s="325" t="e">
        <f t="shared" si="73"/>
        <v>#VALUE!</v>
      </c>
      <c r="AB346" s="326" t="e">
        <f t="shared" si="74"/>
        <v>#VALUE!</v>
      </c>
    </row>
    <row r="347" spans="1:33" s="316" customFormat="1" ht="15" hidden="1" customHeight="1">
      <c r="A347" s="114" t="s">
        <v>4827</v>
      </c>
      <c r="B347" s="114" t="s">
        <v>1325</v>
      </c>
      <c r="C347" s="115" t="s">
        <v>10</v>
      </c>
      <c r="D347" s="114">
        <v>20</v>
      </c>
      <c r="E347" s="114">
        <v>4962644</v>
      </c>
      <c r="F347" s="116" t="s">
        <v>4828</v>
      </c>
      <c r="G347" s="114">
        <v>4962644944842</v>
      </c>
      <c r="H347" s="118">
        <v>2500</v>
      </c>
      <c r="I347" s="119">
        <v>21</v>
      </c>
      <c r="J347" s="119">
        <v>415</v>
      </c>
      <c r="K347" s="119">
        <f t="shared" si="66"/>
        <v>5.0602409638554217E-2</v>
      </c>
      <c r="L347" s="119">
        <f t="shared" si="67"/>
        <v>173055</v>
      </c>
      <c r="M347" s="119">
        <v>2500</v>
      </c>
      <c r="N347" s="119"/>
      <c r="O347" s="119">
        <v>1980</v>
      </c>
      <c r="P347" s="119">
        <v>1780</v>
      </c>
      <c r="Q347" s="119">
        <v>2200</v>
      </c>
      <c r="R347" s="321">
        <v>417</v>
      </c>
      <c r="S347" s="119">
        <v>835</v>
      </c>
      <c r="T347" s="51">
        <f t="shared" si="68"/>
        <v>418</v>
      </c>
      <c r="U347" s="322">
        <f t="shared" si="69"/>
        <v>0.5005988023952096</v>
      </c>
      <c r="V347" s="323" t="s">
        <v>4803</v>
      </c>
      <c r="W347" s="324" t="e">
        <f t="shared" si="70"/>
        <v>#VALUE!</v>
      </c>
      <c r="X347" s="324" t="e">
        <f t="shared" si="65"/>
        <v>#VALUE!</v>
      </c>
      <c r="Y347" s="325" t="e">
        <f t="shared" si="71"/>
        <v>#VALUE!</v>
      </c>
      <c r="Z347" s="325" t="e">
        <f t="shared" si="72"/>
        <v>#VALUE!</v>
      </c>
      <c r="AA347" s="325" t="e">
        <f t="shared" si="73"/>
        <v>#VALUE!</v>
      </c>
      <c r="AB347" s="326" t="e">
        <f t="shared" si="74"/>
        <v>#VALUE!</v>
      </c>
    </row>
    <row r="348" spans="1:33" ht="15" hidden="1" customHeight="1">
      <c r="A348" s="114" t="s">
        <v>317</v>
      </c>
      <c r="B348" s="114" t="s">
        <v>1537</v>
      </c>
      <c r="C348" s="115"/>
      <c r="D348" s="114">
        <v>80</v>
      </c>
      <c r="E348" s="114">
        <v>4962644</v>
      </c>
      <c r="F348" s="116" t="s">
        <v>1538</v>
      </c>
      <c r="G348" s="114">
        <v>4962644937424</v>
      </c>
      <c r="H348" s="118">
        <v>2400</v>
      </c>
      <c r="I348" s="119">
        <v>8801</v>
      </c>
      <c r="J348" s="119">
        <v>2211</v>
      </c>
      <c r="K348" s="119">
        <f t="shared" si="66"/>
        <v>3.9805517865219358</v>
      </c>
      <c r="L348" s="119">
        <f t="shared" si="67"/>
        <v>716364</v>
      </c>
      <c r="M348" s="119">
        <v>2400</v>
      </c>
      <c r="O348" s="119">
        <v>1780</v>
      </c>
      <c r="P348" s="119">
        <v>1580</v>
      </c>
      <c r="Q348" s="119">
        <v>2000</v>
      </c>
      <c r="R348" s="321">
        <v>324</v>
      </c>
      <c r="S348" s="119">
        <v>740</v>
      </c>
      <c r="T348" s="51">
        <f t="shared" si="68"/>
        <v>416</v>
      </c>
      <c r="U348" s="322">
        <f t="shared" si="69"/>
        <v>0.56216216216216219</v>
      </c>
      <c r="V348" s="323" t="s">
        <v>4803</v>
      </c>
      <c r="W348" s="324" t="e">
        <f t="shared" si="70"/>
        <v>#VALUE!</v>
      </c>
      <c r="X348" s="324" t="e">
        <f t="shared" si="65"/>
        <v>#VALUE!</v>
      </c>
      <c r="Y348" s="325" t="e">
        <f t="shared" si="71"/>
        <v>#VALUE!</v>
      </c>
      <c r="Z348" s="325" t="e">
        <f t="shared" si="72"/>
        <v>#VALUE!</v>
      </c>
      <c r="AA348" s="325" t="e">
        <f t="shared" si="73"/>
        <v>#VALUE!</v>
      </c>
      <c r="AB348" s="326" t="e">
        <f t="shared" si="74"/>
        <v>#VALUE!</v>
      </c>
      <c r="AD348" s="328"/>
      <c r="AE348" s="328"/>
      <c r="AF348" s="328"/>
      <c r="AG348" s="328"/>
    </row>
    <row r="349" spans="1:33" ht="15" hidden="1" customHeight="1">
      <c r="A349" s="114" t="s">
        <v>4829</v>
      </c>
      <c r="B349" s="114" t="s">
        <v>1562</v>
      </c>
      <c r="C349" s="115"/>
      <c r="D349" s="114">
        <v>100</v>
      </c>
      <c r="E349" s="114">
        <v>4962644</v>
      </c>
      <c r="F349" s="116" t="s">
        <v>1563</v>
      </c>
      <c r="G349" s="114">
        <v>4962644937509</v>
      </c>
      <c r="H349" s="118">
        <v>800</v>
      </c>
      <c r="I349" s="119" t="e">
        <v>#N/A</v>
      </c>
      <c r="J349" s="119" t="e">
        <v>#N/A</v>
      </c>
      <c r="K349" s="119" t="e">
        <f t="shared" si="66"/>
        <v>#N/A</v>
      </c>
      <c r="L349" s="119" t="e">
        <f t="shared" si="67"/>
        <v>#N/A</v>
      </c>
      <c r="M349" s="119">
        <v>800</v>
      </c>
      <c r="O349" s="119">
        <v>490</v>
      </c>
      <c r="P349" s="119">
        <v>448</v>
      </c>
      <c r="Q349" s="119">
        <v>550</v>
      </c>
      <c r="R349" s="321">
        <v>69</v>
      </c>
      <c r="S349" s="119">
        <v>210</v>
      </c>
      <c r="T349" s="51">
        <f t="shared" si="68"/>
        <v>141</v>
      </c>
      <c r="U349" s="322">
        <f t="shared" si="69"/>
        <v>0.67142857142857137</v>
      </c>
      <c r="V349" s="323" t="s">
        <v>4803</v>
      </c>
      <c r="W349" s="324" t="e">
        <f t="shared" si="70"/>
        <v>#VALUE!</v>
      </c>
      <c r="X349" s="324" t="e">
        <f t="shared" si="65"/>
        <v>#VALUE!</v>
      </c>
      <c r="Y349" s="325" t="e">
        <f t="shared" si="71"/>
        <v>#VALUE!</v>
      </c>
      <c r="Z349" s="325" t="e">
        <f t="shared" si="72"/>
        <v>#VALUE!</v>
      </c>
      <c r="AA349" s="325" t="e">
        <f t="shared" si="73"/>
        <v>#VALUE!</v>
      </c>
      <c r="AB349" s="326" t="e">
        <f t="shared" si="74"/>
        <v>#VALUE!</v>
      </c>
      <c r="AD349" s="328"/>
      <c r="AE349" s="328"/>
      <c r="AF349" s="328"/>
      <c r="AG349" s="328"/>
    </row>
    <row r="350" spans="1:33" ht="16.5" hidden="1" customHeight="1">
      <c r="A350" s="114" t="s">
        <v>4230</v>
      </c>
      <c r="B350" s="114" t="s">
        <v>4830</v>
      </c>
      <c r="C350" s="115" t="s">
        <v>247</v>
      </c>
      <c r="D350" s="114">
        <v>100</v>
      </c>
      <c r="E350" s="114">
        <v>4962644</v>
      </c>
      <c r="F350" s="116" t="s">
        <v>4831</v>
      </c>
      <c r="G350" s="114">
        <v>4962644944835</v>
      </c>
      <c r="H350" s="118">
        <v>600</v>
      </c>
      <c r="I350" s="119">
        <v>73</v>
      </c>
      <c r="J350" s="119">
        <v>9631</v>
      </c>
      <c r="K350" s="119">
        <f t="shared" si="66"/>
        <v>7.5796905824940296E-3</v>
      </c>
      <c r="L350" s="119">
        <f t="shared" si="67"/>
        <v>789742</v>
      </c>
      <c r="M350" s="119">
        <v>600</v>
      </c>
      <c r="O350" s="119">
        <v>398</v>
      </c>
      <c r="P350" s="119">
        <v>358</v>
      </c>
      <c r="Q350" s="119">
        <v>420</v>
      </c>
      <c r="R350" s="321">
        <v>82</v>
      </c>
      <c r="S350" s="119">
        <v>161</v>
      </c>
      <c r="T350" s="51">
        <f t="shared" si="68"/>
        <v>79</v>
      </c>
      <c r="U350" s="322">
        <f t="shared" si="69"/>
        <v>0.49068322981366458</v>
      </c>
      <c r="V350" s="323" t="s">
        <v>4803</v>
      </c>
      <c r="W350" s="324" t="e">
        <f t="shared" si="70"/>
        <v>#VALUE!</v>
      </c>
      <c r="X350" s="324" t="e">
        <f t="shared" si="65"/>
        <v>#VALUE!</v>
      </c>
      <c r="Y350" s="325" t="e">
        <f t="shared" si="71"/>
        <v>#VALUE!</v>
      </c>
      <c r="Z350" s="325" t="e">
        <f t="shared" si="72"/>
        <v>#VALUE!</v>
      </c>
      <c r="AA350" s="325" t="e">
        <f t="shared" si="73"/>
        <v>#VALUE!</v>
      </c>
      <c r="AB350" s="326" t="e">
        <f t="shared" si="74"/>
        <v>#VALUE!</v>
      </c>
      <c r="AD350" s="328"/>
      <c r="AE350" s="328"/>
      <c r="AF350" s="328"/>
      <c r="AG350" s="328"/>
    </row>
    <row r="351" spans="1:33" ht="16.5" hidden="1" customHeight="1">
      <c r="A351" s="114" t="s">
        <v>4832</v>
      </c>
      <c r="B351" s="349" t="s">
        <v>4833</v>
      </c>
      <c r="C351" s="115" t="s">
        <v>1644</v>
      </c>
      <c r="D351" s="114">
        <v>6</v>
      </c>
      <c r="E351" s="114">
        <v>4962644</v>
      </c>
      <c r="F351" s="116" t="s">
        <v>4834</v>
      </c>
      <c r="G351" s="114">
        <v>4962644944668</v>
      </c>
      <c r="H351" s="118">
        <v>8000</v>
      </c>
      <c r="I351" s="119" t="e">
        <v>#N/A</v>
      </c>
      <c r="J351" s="119">
        <v>32</v>
      </c>
      <c r="K351" s="119" t="e">
        <f t="shared" si="66"/>
        <v>#N/A</v>
      </c>
      <c r="L351" s="119">
        <f t="shared" si="67"/>
        <v>46432</v>
      </c>
      <c r="M351" s="119">
        <v>8000</v>
      </c>
      <c r="O351" s="119">
        <v>6480</v>
      </c>
      <c r="P351" s="119">
        <v>5980</v>
      </c>
      <c r="Q351" s="119">
        <v>7500</v>
      </c>
      <c r="R351" s="321">
        <v>1451</v>
      </c>
      <c r="S351" s="119">
        <v>2691</v>
      </c>
      <c r="T351" s="51">
        <f t="shared" si="68"/>
        <v>1240</v>
      </c>
      <c r="U351" s="322">
        <f t="shared" si="69"/>
        <v>0.46079524340393907</v>
      </c>
      <c r="V351" s="323" t="s">
        <v>4803</v>
      </c>
      <c r="W351" s="324" t="e">
        <f t="shared" si="70"/>
        <v>#VALUE!</v>
      </c>
      <c r="X351" s="324" t="e">
        <f t="shared" si="65"/>
        <v>#VALUE!</v>
      </c>
      <c r="Y351" s="325" t="e">
        <f t="shared" si="71"/>
        <v>#VALUE!</v>
      </c>
      <c r="Z351" s="325" t="e">
        <f t="shared" si="72"/>
        <v>#VALUE!</v>
      </c>
      <c r="AA351" s="325" t="e">
        <f t="shared" si="73"/>
        <v>#VALUE!</v>
      </c>
      <c r="AB351" s="326" t="e">
        <f t="shared" si="74"/>
        <v>#VALUE!</v>
      </c>
      <c r="AD351" s="328"/>
      <c r="AE351" s="328"/>
      <c r="AF351" s="328"/>
      <c r="AG351" s="328"/>
    </row>
    <row r="352" spans="1:33" s="338" customFormat="1" ht="15" hidden="1" customHeight="1">
      <c r="A352" s="114" t="s">
        <v>4835</v>
      </c>
      <c r="B352" s="349" t="s">
        <v>4833</v>
      </c>
      <c r="C352" s="115" t="s">
        <v>1646</v>
      </c>
      <c r="D352" s="114">
        <v>6</v>
      </c>
      <c r="E352" s="114">
        <v>4962644</v>
      </c>
      <c r="F352" s="116" t="s">
        <v>4836</v>
      </c>
      <c r="G352" s="114">
        <v>4962644944675</v>
      </c>
      <c r="H352" s="118">
        <v>9000</v>
      </c>
      <c r="I352" s="119" t="e">
        <v>#N/A</v>
      </c>
      <c r="J352" s="119">
        <v>32</v>
      </c>
      <c r="K352" s="119" t="e">
        <f t="shared" si="66"/>
        <v>#N/A</v>
      </c>
      <c r="L352" s="119">
        <f t="shared" si="67"/>
        <v>52896</v>
      </c>
      <c r="M352" s="119">
        <v>9000</v>
      </c>
      <c r="N352" s="119"/>
      <c r="O352" s="119">
        <v>6980</v>
      </c>
      <c r="P352" s="119">
        <v>6480</v>
      </c>
      <c r="Q352" s="119">
        <v>8000</v>
      </c>
      <c r="R352" s="321">
        <v>1653</v>
      </c>
      <c r="S352" s="119">
        <v>2916</v>
      </c>
      <c r="T352" s="51">
        <f t="shared" si="68"/>
        <v>1263</v>
      </c>
      <c r="U352" s="322">
        <f t="shared" si="69"/>
        <v>0.4331275720164609</v>
      </c>
      <c r="V352" s="323" t="s">
        <v>4803</v>
      </c>
      <c r="W352" s="324" t="e">
        <f t="shared" si="70"/>
        <v>#VALUE!</v>
      </c>
      <c r="X352" s="324" t="e">
        <f t="shared" si="65"/>
        <v>#VALUE!</v>
      </c>
      <c r="Y352" s="325" t="e">
        <f t="shared" si="71"/>
        <v>#VALUE!</v>
      </c>
      <c r="Z352" s="325" t="e">
        <f t="shared" si="72"/>
        <v>#VALUE!</v>
      </c>
      <c r="AA352" s="325" t="e">
        <f t="shared" si="73"/>
        <v>#VALUE!</v>
      </c>
      <c r="AB352" s="326" t="e">
        <f t="shared" si="74"/>
        <v>#VALUE!</v>
      </c>
    </row>
    <row r="353" spans="1:33" s="338" customFormat="1" ht="15" hidden="1" customHeight="1">
      <c r="A353" s="114" t="s">
        <v>4837</v>
      </c>
      <c r="B353" s="329" t="s">
        <v>4838</v>
      </c>
      <c r="C353" s="115"/>
      <c r="D353" s="114">
        <v>100</v>
      </c>
      <c r="E353" s="114">
        <v>4962644</v>
      </c>
      <c r="F353" s="116" t="s">
        <v>4839</v>
      </c>
      <c r="G353" s="114">
        <v>4962644944750</v>
      </c>
      <c r="H353" s="118">
        <v>1200</v>
      </c>
      <c r="I353" s="119">
        <v>556</v>
      </c>
      <c r="J353" s="119">
        <v>3332</v>
      </c>
      <c r="K353" s="119">
        <f t="shared" si="66"/>
        <v>0.16686674669867949</v>
      </c>
      <c r="L353" s="119">
        <f t="shared" si="67"/>
        <v>583100</v>
      </c>
      <c r="M353" s="119">
        <v>1200</v>
      </c>
      <c r="N353" s="119"/>
      <c r="O353" s="330">
        <v>880</v>
      </c>
      <c r="P353" s="330">
        <v>780</v>
      </c>
      <c r="Q353" s="330">
        <v>980</v>
      </c>
      <c r="R353" s="321">
        <v>175</v>
      </c>
      <c r="S353" s="119">
        <v>350</v>
      </c>
      <c r="T353" s="51">
        <f t="shared" si="68"/>
        <v>175</v>
      </c>
      <c r="U353" s="322">
        <f t="shared" si="69"/>
        <v>0.5</v>
      </c>
      <c r="V353" s="323" t="s">
        <v>4803</v>
      </c>
      <c r="W353" s="324" t="e">
        <f t="shared" si="70"/>
        <v>#VALUE!</v>
      </c>
      <c r="X353" s="324" t="e">
        <f t="shared" si="65"/>
        <v>#VALUE!</v>
      </c>
      <c r="Y353" s="325" t="e">
        <f t="shared" si="71"/>
        <v>#VALUE!</v>
      </c>
      <c r="Z353" s="325" t="e">
        <f t="shared" si="72"/>
        <v>#VALUE!</v>
      </c>
      <c r="AA353" s="325" t="e">
        <f t="shared" si="73"/>
        <v>#VALUE!</v>
      </c>
      <c r="AB353" s="326" t="e">
        <f t="shared" si="74"/>
        <v>#VALUE!</v>
      </c>
    </row>
    <row r="354" spans="1:33" s="51" customFormat="1" ht="15" hidden="1" customHeight="1">
      <c r="A354" s="114" t="s">
        <v>4253</v>
      </c>
      <c r="B354" s="114" t="s">
        <v>4840</v>
      </c>
      <c r="C354" s="115"/>
      <c r="D354" s="114">
        <v>40</v>
      </c>
      <c r="E354" s="114">
        <v>4962644</v>
      </c>
      <c r="F354" s="116" t="s">
        <v>4841</v>
      </c>
      <c r="G354" s="114">
        <v>4962644944774</v>
      </c>
      <c r="H354" s="118">
        <v>5000</v>
      </c>
      <c r="I354" s="119">
        <v>180</v>
      </c>
      <c r="J354" s="119">
        <v>294</v>
      </c>
      <c r="K354" s="119">
        <f t="shared" si="66"/>
        <v>0.61224489795918369</v>
      </c>
      <c r="L354" s="119">
        <f t="shared" si="67"/>
        <v>206388</v>
      </c>
      <c r="M354" s="119">
        <v>5000</v>
      </c>
      <c r="N354" s="119"/>
      <c r="O354" s="119">
        <v>2980</v>
      </c>
      <c r="P354" s="119">
        <v>2980</v>
      </c>
      <c r="Q354" s="119">
        <v>3480</v>
      </c>
      <c r="R354" s="321">
        <v>702</v>
      </c>
      <c r="S354" s="119">
        <v>1341</v>
      </c>
      <c r="T354" s="51">
        <f t="shared" si="68"/>
        <v>639</v>
      </c>
      <c r="U354" s="322">
        <f t="shared" si="69"/>
        <v>0.47651006711409394</v>
      </c>
      <c r="V354" s="323" t="s">
        <v>4803</v>
      </c>
      <c r="W354" s="324" t="e">
        <f t="shared" si="70"/>
        <v>#VALUE!</v>
      </c>
      <c r="X354" s="324" t="e">
        <f t="shared" si="65"/>
        <v>#VALUE!</v>
      </c>
      <c r="Y354" s="325" t="e">
        <f t="shared" si="71"/>
        <v>#VALUE!</v>
      </c>
      <c r="Z354" s="325" t="e">
        <f t="shared" si="72"/>
        <v>#VALUE!</v>
      </c>
      <c r="AA354" s="325" t="e">
        <f t="shared" si="73"/>
        <v>#VALUE!</v>
      </c>
      <c r="AB354" s="326" t="e">
        <f t="shared" si="74"/>
        <v>#VALUE!</v>
      </c>
    </row>
    <row r="355" spans="1:33" s="119" customFormat="1" ht="15" hidden="1" customHeight="1">
      <c r="A355" s="114" t="s">
        <v>485</v>
      </c>
      <c r="B355" s="114" t="s">
        <v>1880</v>
      </c>
      <c r="C355" s="115"/>
      <c r="D355" s="114">
        <v>200</v>
      </c>
      <c r="E355" s="114">
        <v>4962644</v>
      </c>
      <c r="F355" s="116" t="s">
        <v>1881</v>
      </c>
      <c r="G355" s="114">
        <v>4962644941575</v>
      </c>
      <c r="H355" s="118">
        <v>1100</v>
      </c>
      <c r="I355" s="119">
        <v>558</v>
      </c>
      <c r="J355" s="119">
        <v>8738</v>
      </c>
      <c r="K355" s="119">
        <f t="shared" si="66"/>
        <v>6.385900663767452E-2</v>
      </c>
      <c r="L355" s="119">
        <f t="shared" si="67"/>
        <v>1441770</v>
      </c>
      <c r="M355" s="119">
        <v>1100</v>
      </c>
      <c r="O355" s="119">
        <v>698</v>
      </c>
      <c r="P355" s="119">
        <v>648</v>
      </c>
      <c r="Q355" s="119">
        <v>800</v>
      </c>
      <c r="R355" s="321">
        <v>165</v>
      </c>
      <c r="S355" s="119">
        <v>305</v>
      </c>
      <c r="T355" s="119">
        <f t="shared" si="68"/>
        <v>140</v>
      </c>
      <c r="U355" s="342">
        <f t="shared" si="69"/>
        <v>0.45901639344262296</v>
      </c>
      <c r="V355" s="343" t="s">
        <v>4803</v>
      </c>
      <c r="W355" s="344" t="e">
        <f t="shared" si="70"/>
        <v>#VALUE!</v>
      </c>
      <c r="X355" s="344" t="e">
        <f t="shared" si="65"/>
        <v>#VALUE!</v>
      </c>
      <c r="Y355" s="345" t="e">
        <f t="shared" si="71"/>
        <v>#VALUE!</v>
      </c>
      <c r="Z355" s="345" t="e">
        <f t="shared" si="72"/>
        <v>#VALUE!</v>
      </c>
      <c r="AA355" s="345" t="e">
        <f t="shared" si="73"/>
        <v>#VALUE!</v>
      </c>
      <c r="AB355" s="346" t="e">
        <f t="shared" si="74"/>
        <v>#VALUE!</v>
      </c>
    </row>
    <row r="356" spans="1:33" s="51" customFormat="1" ht="15" hidden="1" customHeight="1">
      <c r="A356" s="114" t="s">
        <v>4842</v>
      </c>
      <c r="B356" s="114" t="s">
        <v>4843</v>
      </c>
      <c r="C356" s="115"/>
      <c r="D356" s="114">
        <v>200</v>
      </c>
      <c r="E356" s="114">
        <v>4962644</v>
      </c>
      <c r="F356" s="116" t="s">
        <v>4844</v>
      </c>
      <c r="G356" s="114">
        <v>49692644944972</v>
      </c>
      <c r="H356" s="118">
        <v>400</v>
      </c>
      <c r="I356" s="119" t="e">
        <v>#N/A</v>
      </c>
      <c r="J356" s="119">
        <v>1960</v>
      </c>
      <c r="K356" s="119" t="e">
        <f t="shared" si="66"/>
        <v>#N/A</v>
      </c>
      <c r="L356" s="119">
        <f t="shared" si="67"/>
        <v>99960</v>
      </c>
      <c r="M356" s="119">
        <v>400</v>
      </c>
      <c r="N356" s="119"/>
      <c r="O356" s="119">
        <v>248</v>
      </c>
      <c r="P356" s="119">
        <v>198</v>
      </c>
      <c r="Q356" s="119">
        <v>248</v>
      </c>
      <c r="R356" s="321">
        <v>51</v>
      </c>
      <c r="S356" s="119">
        <v>89</v>
      </c>
      <c r="T356" s="51">
        <f t="shared" si="68"/>
        <v>38</v>
      </c>
      <c r="U356" s="322">
        <f t="shared" si="69"/>
        <v>0.42696629213483145</v>
      </c>
      <c r="V356" s="323" t="s">
        <v>4803</v>
      </c>
      <c r="W356" s="324" t="e">
        <f t="shared" si="70"/>
        <v>#VALUE!</v>
      </c>
      <c r="X356" s="324" t="e">
        <f t="shared" si="65"/>
        <v>#VALUE!</v>
      </c>
      <c r="Y356" s="325" t="e">
        <f t="shared" si="71"/>
        <v>#VALUE!</v>
      </c>
      <c r="Z356" s="325" t="e">
        <f t="shared" si="72"/>
        <v>#VALUE!</v>
      </c>
      <c r="AA356" s="325" t="e">
        <f t="shared" si="73"/>
        <v>#VALUE!</v>
      </c>
      <c r="AB356" s="326" t="e">
        <f t="shared" si="74"/>
        <v>#VALUE!</v>
      </c>
    </row>
    <row r="357" spans="1:33" s="51" customFormat="1" ht="15" hidden="1" customHeight="1">
      <c r="A357" s="114" t="s">
        <v>4845</v>
      </c>
      <c r="B357" s="114" t="s">
        <v>4846</v>
      </c>
      <c r="C357" s="115"/>
      <c r="D357" s="114">
        <v>200</v>
      </c>
      <c r="E357" s="114">
        <v>4962644</v>
      </c>
      <c r="F357" s="116" t="s">
        <v>4847</v>
      </c>
      <c r="G357" s="114">
        <v>4962644944989</v>
      </c>
      <c r="H357" s="118">
        <v>500</v>
      </c>
      <c r="I357" s="119" t="e">
        <v>#N/A</v>
      </c>
      <c r="J357" s="119">
        <v>1971</v>
      </c>
      <c r="K357" s="119" t="e">
        <f t="shared" si="66"/>
        <v>#N/A</v>
      </c>
      <c r="L357" s="119">
        <f t="shared" si="67"/>
        <v>100521</v>
      </c>
      <c r="M357" s="119">
        <v>500</v>
      </c>
      <c r="N357" s="119"/>
      <c r="O357" s="119">
        <v>298</v>
      </c>
      <c r="P357" s="119">
        <v>248</v>
      </c>
      <c r="Q357" s="119">
        <v>348</v>
      </c>
      <c r="R357" s="321">
        <v>51</v>
      </c>
      <c r="S357" s="119">
        <v>112</v>
      </c>
      <c r="T357" s="51">
        <f t="shared" si="68"/>
        <v>61</v>
      </c>
      <c r="U357" s="322">
        <f t="shared" si="69"/>
        <v>0.5446428571428571</v>
      </c>
      <c r="V357" s="323" t="s">
        <v>4803</v>
      </c>
      <c r="W357" s="324" t="e">
        <f t="shared" si="70"/>
        <v>#VALUE!</v>
      </c>
      <c r="X357" s="324" t="e">
        <f t="shared" si="65"/>
        <v>#VALUE!</v>
      </c>
      <c r="Y357" s="325" t="e">
        <f t="shared" si="71"/>
        <v>#VALUE!</v>
      </c>
      <c r="Z357" s="325" t="e">
        <f t="shared" si="72"/>
        <v>#VALUE!</v>
      </c>
      <c r="AA357" s="325" t="e">
        <f t="shared" si="73"/>
        <v>#VALUE!</v>
      </c>
      <c r="AB357" s="326" t="e">
        <f t="shared" si="74"/>
        <v>#VALUE!</v>
      </c>
    </row>
    <row r="358" spans="1:33" ht="15" hidden="1" customHeight="1">
      <c r="A358" s="114" t="s">
        <v>4848</v>
      </c>
      <c r="B358" s="114" t="s">
        <v>4849</v>
      </c>
      <c r="C358" s="115"/>
      <c r="D358" s="114">
        <v>200</v>
      </c>
      <c r="E358" s="114">
        <v>4962644</v>
      </c>
      <c r="F358" s="116" t="s">
        <v>4850</v>
      </c>
      <c r="G358" s="114">
        <v>4962644944590</v>
      </c>
      <c r="H358" s="118">
        <v>1000</v>
      </c>
      <c r="I358" s="119">
        <v>2227</v>
      </c>
      <c r="J358" s="119">
        <v>6664</v>
      </c>
      <c r="K358" s="119">
        <f t="shared" si="66"/>
        <v>0.33418367346938777</v>
      </c>
      <c r="L358" s="119">
        <f t="shared" si="67"/>
        <v>606424</v>
      </c>
      <c r="M358" s="119">
        <v>1000</v>
      </c>
      <c r="O358" s="119">
        <v>698</v>
      </c>
      <c r="P358" s="119">
        <v>698</v>
      </c>
      <c r="Q358" s="119">
        <v>698</v>
      </c>
      <c r="R358" s="321">
        <v>91</v>
      </c>
      <c r="S358" s="119">
        <v>328</v>
      </c>
      <c r="T358" s="51">
        <f t="shared" si="68"/>
        <v>237</v>
      </c>
      <c r="U358" s="322">
        <f t="shared" si="69"/>
        <v>0.72256097560975607</v>
      </c>
      <c r="V358" s="323" t="s">
        <v>4803</v>
      </c>
      <c r="W358" s="324" t="e">
        <f t="shared" si="70"/>
        <v>#VALUE!</v>
      </c>
      <c r="X358" s="324" t="e">
        <f t="shared" si="65"/>
        <v>#VALUE!</v>
      </c>
      <c r="Y358" s="325" t="e">
        <f t="shared" si="71"/>
        <v>#VALUE!</v>
      </c>
      <c r="Z358" s="325" t="e">
        <f t="shared" si="72"/>
        <v>#VALUE!</v>
      </c>
      <c r="AA358" s="325" t="e">
        <f t="shared" si="73"/>
        <v>#VALUE!</v>
      </c>
      <c r="AB358" s="326" t="e">
        <f t="shared" si="74"/>
        <v>#VALUE!</v>
      </c>
      <c r="AD358" s="328"/>
      <c r="AE358" s="328"/>
      <c r="AF358" s="328"/>
      <c r="AG358" s="328"/>
    </row>
    <row r="359" spans="1:33" ht="15" hidden="1" customHeight="1">
      <c r="A359" s="114" t="s">
        <v>4851</v>
      </c>
      <c r="B359" s="114" t="s">
        <v>4852</v>
      </c>
      <c r="C359" s="115"/>
      <c r="D359" s="114">
        <v>50</v>
      </c>
      <c r="E359" s="114">
        <v>4962644</v>
      </c>
      <c r="F359" s="116" t="s">
        <v>4853</v>
      </c>
      <c r="G359" s="114">
        <v>4962644944958</v>
      </c>
      <c r="H359" s="118">
        <v>1200</v>
      </c>
      <c r="I359" s="119">
        <v>174</v>
      </c>
      <c r="J359" s="119">
        <v>5417</v>
      </c>
      <c r="K359" s="119">
        <f t="shared" si="66"/>
        <v>3.2121100239985233E-2</v>
      </c>
      <c r="L359" s="119">
        <f t="shared" si="67"/>
        <v>937141</v>
      </c>
      <c r="M359" s="119">
        <v>1200</v>
      </c>
      <c r="O359" s="119">
        <v>698</v>
      </c>
      <c r="P359" s="119">
        <v>698</v>
      </c>
      <c r="Q359" s="119">
        <v>798</v>
      </c>
      <c r="R359" s="321">
        <v>173</v>
      </c>
      <c r="S359" s="119">
        <v>314</v>
      </c>
      <c r="T359" s="51">
        <f t="shared" si="68"/>
        <v>141</v>
      </c>
      <c r="U359" s="322">
        <f t="shared" si="69"/>
        <v>0.44904458598726116</v>
      </c>
      <c r="V359" s="323" t="s">
        <v>4803</v>
      </c>
      <c r="W359" s="324" t="e">
        <f t="shared" si="70"/>
        <v>#VALUE!</v>
      </c>
      <c r="X359" s="324" t="e">
        <f t="shared" si="65"/>
        <v>#VALUE!</v>
      </c>
      <c r="Y359" s="325" t="e">
        <f t="shared" si="71"/>
        <v>#VALUE!</v>
      </c>
      <c r="Z359" s="325" t="e">
        <f t="shared" si="72"/>
        <v>#VALUE!</v>
      </c>
      <c r="AA359" s="325" t="e">
        <f t="shared" si="73"/>
        <v>#VALUE!</v>
      </c>
      <c r="AB359" s="326" t="e">
        <f t="shared" si="74"/>
        <v>#VALUE!</v>
      </c>
      <c r="AD359" s="328"/>
      <c r="AE359" s="328"/>
      <c r="AF359" s="328"/>
      <c r="AG359" s="328"/>
    </row>
    <row r="360" spans="1:33" s="338" customFormat="1" ht="15" hidden="1" customHeight="1">
      <c r="A360" s="114" t="s">
        <v>4854</v>
      </c>
      <c r="B360" s="114" t="s">
        <v>4855</v>
      </c>
      <c r="C360" s="115" t="s">
        <v>116</v>
      </c>
      <c r="D360" s="114">
        <v>50</v>
      </c>
      <c r="E360" s="114">
        <v>4962644</v>
      </c>
      <c r="F360" s="116" t="s">
        <v>4856</v>
      </c>
      <c r="G360" s="114">
        <v>4962644944873</v>
      </c>
      <c r="H360" s="118">
        <v>1500</v>
      </c>
      <c r="I360" s="119">
        <v>197</v>
      </c>
      <c r="J360" s="119">
        <v>183</v>
      </c>
      <c r="K360" s="119">
        <f t="shared" si="66"/>
        <v>1.0765027322404372</v>
      </c>
      <c r="L360" s="119">
        <f t="shared" si="67"/>
        <v>44286</v>
      </c>
      <c r="M360" s="119">
        <v>1500</v>
      </c>
      <c r="N360" s="119"/>
      <c r="O360" s="119">
        <v>980</v>
      </c>
      <c r="P360" s="119">
        <v>980</v>
      </c>
      <c r="Q360" s="119">
        <v>1280</v>
      </c>
      <c r="R360" s="321">
        <v>242</v>
      </c>
      <c r="S360" s="119">
        <v>441</v>
      </c>
      <c r="T360" s="51">
        <f t="shared" si="68"/>
        <v>199</v>
      </c>
      <c r="U360" s="322">
        <f t="shared" si="69"/>
        <v>0.4512471655328798</v>
      </c>
      <c r="V360" s="323" t="s">
        <v>4803</v>
      </c>
      <c r="W360" s="324" t="e">
        <f t="shared" si="70"/>
        <v>#VALUE!</v>
      </c>
      <c r="X360" s="324" t="e">
        <f t="shared" si="65"/>
        <v>#VALUE!</v>
      </c>
      <c r="Y360" s="325" t="e">
        <f t="shared" si="71"/>
        <v>#VALUE!</v>
      </c>
      <c r="Z360" s="325" t="e">
        <f t="shared" si="72"/>
        <v>#VALUE!</v>
      </c>
      <c r="AA360" s="325" t="e">
        <f t="shared" si="73"/>
        <v>#VALUE!</v>
      </c>
      <c r="AB360" s="326" t="e">
        <f t="shared" si="74"/>
        <v>#VALUE!</v>
      </c>
    </row>
    <row r="361" spans="1:33" s="119" customFormat="1" ht="15" hidden="1" customHeight="1">
      <c r="A361" s="114" t="s">
        <v>4857</v>
      </c>
      <c r="B361" s="114" t="s">
        <v>4855</v>
      </c>
      <c r="C361" s="115" t="s">
        <v>118</v>
      </c>
      <c r="D361" s="114">
        <v>50</v>
      </c>
      <c r="E361" s="114">
        <v>4962644</v>
      </c>
      <c r="F361" s="116" t="s">
        <v>4858</v>
      </c>
      <c r="G361" s="114">
        <v>4962644944880</v>
      </c>
      <c r="H361" s="118">
        <v>1500</v>
      </c>
      <c r="I361" s="119">
        <v>145</v>
      </c>
      <c r="J361" s="119">
        <v>1</v>
      </c>
      <c r="K361" s="119">
        <f t="shared" si="66"/>
        <v>145</v>
      </c>
      <c r="L361" s="119">
        <f t="shared" si="67"/>
        <v>242</v>
      </c>
      <c r="M361" s="119">
        <v>1500</v>
      </c>
      <c r="O361" s="119">
        <v>980</v>
      </c>
      <c r="P361" s="119">
        <v>980</v>
      </c>
      <c r="Q361" s="119">
        <v>1280</v>
      </c>
      <c r="R361" s="321">
        <v>242</v>
      </c>
      <c r="S361" s="119">
        <v>441</v>
      </c>
      <c r="T361" s="51">
        <f t="shared" si="68"/>
        <v>199</v>
      </c>
      <c r="U361" s="322">
        <f t="shared" si="69"/>
        <v>0.4512471655328798</v>
      </c>
      <c r="V361" s="323" t="s">
        <v>4803</v>
      </c>
      <c r="W361" s="324" t="e">
        <f t="shared" si="70"/>
        <v>#VALUE!</v>
      </c>
      <c r="X361" s="324" t="e">
        <f t="shared" si="65"/>
        <v>#VALUE!</v>
      </c>
      <c r="Y361" s="325" t="e">
        <f t="shared" si="71"/>
        <v>#VALUE!</v>
      </c>
      <c r="Z361" s="325" t="e">
        <f t="shared" si="72"/>
        <v>#VALUE!</v>
      </c>
      <c r="AA361" s="325" t="e">
        <f t="shared" si="73"/>
        <v>#VALUE!</v>
      </c>
      <c r="AB361" s="326" t="e">
        <f t="shared" si="74"/>
        <v>#VALUE!</v>
      </c>
    </row>
    <row r="362" spans="1:33" s="105" customFormat="1" ht="15" hidden="1" customHeight="1">
      <c r="A362" s="114" t="s">
        <v>4859</v>
      </c>
      <c r="B362" s="114" t="s">
        <v>4860</v>
      </c>
      <c r="C362" s="115"/>
      <c r="D362" s="114">
        <v>100</v>
      </c>
      <c r="E362" s="114">
        <v>4962644</v>
      </c>
      <c r="F362" s="116" t="s">
        <v>4861</v>
      </c>
      <c r="G362" s="114">
        <v>4962644944965</v>
      </c>
      <c r="H362" s="118">
        <v>800</v>
      </c>
      <c r="I362" s="119">
        <v>943</v>
      </c>
      <c r="J362" s="119">
        <v>1716</v>
      </c>
      <c r="K362" s="119">
        <f t="shared" si="66"/>
        <v>0.54953379953379955</v>
      </c>
      <c r="L362" s="119">
        <f t="shared" si="67"/>
        <v>151008</v>
      </c>
      <c r="M362" s="119">
        <v>800</v>
      </c>
      <c r="N362" s="119"/>
      <c r="O362" s="119">
        <v>598</v>
      </c>
      <c r="P362" s="119">
        <v>498</v>
      </c>
      <c r="Q362" s="119">
        <v>598</v>
      </c>
      <c r="R362" s="321">
        <v>88</v>
      </c>
      <c r="S362" s="119">
        <v>224</v>
      </c>
      <c r="T362" s="51">
        <f t="shared" si="68"/>
        <v>136</v>
      </c>
      <c r="U362" s="322">
        <f t="shared" si="69"/>
        <v>0.6071428571428571</v>
      </c>
      <c r="V362" s="323" t="s">
        <v>4803</v>
      </c>
      <c r="W362" s="324" t="e">
        <f t="shared" si="70"/>
        <v>#VALUE!</v>
      </c>
      <c r="X362" s="324" t="e">
        <f t="shared" si="65"/>
        <v>#VALUE!</v>
      </c>
      <c r="Y362" s="325" t="e">
        <f t="shared" si="71"/>
        <v>#VALUE!</v>
      </c>
      <c r="Z362" s="325" t="e">
        <f t="shared" si="72"/>
        <v>#VALUE!</v>
      </c>
      <c r="AA362" s="325" t="e">
        <f t="shared" si="73"/>
        <v>#VALUE!</v>
      </c>
      <c r="AB362" s="326" t="e">
        <f t="shared" si="74"/>
        <v>#VALUE!</v>
      </c>
    </row>
    <row r="363" spans="1:33" s="105" customFormat="1" ht="15" hidden="1" customHeight="1">
      <c r="A363" s="114" t="s">
        <v>2213</v>
      </c>
      <c r="B363" s="114" t="s">
        <v>2214</v>
      </c>
      <c r="C363" s="115"/>
      <c r="D363" s="364" t="s">
        <v>1361</v>
      </c>
      <c r="E363" s="114">
        <v>4962644</v>
      </c>
      <c r="F363" s="116" t="s">
        <v>2215</v>
      </c>
      <c r="G363" s="114">
        <v>4962644215577</v>
      </c>
      <c r="H363" s="118" t="s">
        <v>1547</v>
      </c>
      <c r="I363" s="119">
        <v>0</v>
      </c>
      <c r="J363" s="119">
        <v>10</v>
      </c>
      <c r="K363" s="119">
        <f t="shared" si="66"/>
        <v>0</v>
      </c>
      <c r="L363" s="119">
        <f t="shared" si="67"/>
        <v>910</v>
      </c>
      <c r="M363" s="119" t="s">
        <v>1547</v>
      </c>
      <c r="N363" s="119"/>
      <c r="O363" s="119">
        <v>560</v>
      </c>
      <c r="P363" s="119">
        <v>510</v>
      </c>
      <c r="Q363" s="119">
        <v>600</v>
      </c>
      <c r="R363" s="321">
        <v>91</v>
      </c>
      <c r="S363" s="119">
        <v>240.5</v>
      </c>
      <c r="T363" s="51">
        <f t="shared" si="68"/>
        <v>149.5</v>
      </c>
      <c r="U363" s="322">
        <f t="shared" si="69"/>
        <v>0.6216216216216216</v>
      </c>
      <c r="V363" s="323" t="s">
        <v>4803</v>
      </c>
      <c r="W363" s="324" t="e">
        <f t="shared" si="70"/>
        <v>#VALUE!</v>
      </c>
      <c r="X363" s="324" t="e">
        <f t="shared" si="65"/>
        <v>#VALUE!</v>
      </c>
      <c r="Y363" s="325" t="e">
        <f t="shared" si="71"/>
        <v>#VALUE!</v>
      </c>
      <c r="Z363" s="325" t="e">
        <f t="shared" si="72"/>
        <v>#VALUE!</v>
      </c>
      <c r="AA363" s="325" t="e">
        <f t="shared" si="73"/>
        <v>#VALUE!</v>
      </c>
      <c r="AB363" s="326" t="e">
        <f t="shared" si="74"/>
        <v>#VALUE!</v>
      </c>
    </row>
    <row r="364" spans="1:33" s="338" customFormat="1" ht="15" hidden="1" customHeight="1">
      <c r="A364" s="114" t="s">
        <v>2216</v>
      </c>
      <c r="B364" s="114" t="s">
        <v>2217</v>
      </c>
      <c r="C364" s="115"/>
      <c r="D364" s="114">
        <v>100</v>
      </c>
      <c r="E364" s="114">
        <v>4962644</v>
      </c>
      <c r="F364" s="116" t="s">
        <v>2218</v>
      </c>
      <c r="G364" s="114">
        <v>4962644215560</v>
      </c>
      <c r="H364" s="118">
        <v>1200</v>
      </c>
      <c r="I364" s="119" t="e">
        <v>#N/A</v>
      </c>
      <c r="J364" s="119">
        <v>20</v>
      </c>
      <c r="K364" s="119" t="e">
        <f t="shared" si="66"/>
        <v>#N/A</v>
      </c>
      <c r="L364" s="119">
        <f t="shared" si="67"/>
        <v>4580</v>
      </c>
      <c r="M364" s="119">
        <v>1200</v>
      </c>
      <c r="N364" s="119"/>
      <c r="O364" s="119">
        <v>980</v>
      </c>
      <c r="P364" s="119">
        <v>880</v>
      </c>
      <c r="Q364" s="119">
        <v>1200</v>
      </c>
      <c r="R364" s="321">
        <v>229</v>
      </c>
      <c r="S364" s="119">
        <v>415</v>
      </c>
      <c r="T364" s="51">
        <f t="shared" si="68"/>
        <v>186</v>
      </c>
      <c r="U364" s="322">
        <f t="shared" si="69"/>
        <v>0.44819277108433736</v>
      </c>
      <c r="V364" s="323" t="s">
        <v>4803</v>
      </c>
      <c r="W364" s="324" t="e">
        <f t="shared" si="70"/>
        <v>#VALUE!</v>
      </c>
      <c r="X364" s="324" t="e">
        <f t="shared" si="65"/>
        <v>#VALUE!</v>
      </c>
      <c r="Y364" s="325" t="e">
        <f t="shared" si="71"/>
        <v>#VALUE!</v>
      </c>
      <c r="Z364" s="325" t="e">
        <f t="shared" si="72"/>
        <v>#VALUE!</v>
      </c>
      <c r="AA364" s="325" t="e">
        <f t="shared" si="73"/>
        <v>#VALUE!</v>
      </c>
      <c r="AB364" s="326" t="e">
        <f t="shared" si="74"/>
        <v>#VALUE!</v>
      </c>
    </row>
    <row r="365" spans="1:33" ht="15" hidden="1" customHeight="1">
      <c r="A365" s="114" t="s">
        <v>2219</v>
      </c>
      <c r="B365" s="114" t="s">
        <v>2217</v>
      </c>
      <c r="C365" s="115"/>
      <c r="D365" s="114">
        <v>100</v>
      </c>
      <c r="E365" s="114">
        <v>4962644</v>
      </c>
      <c r="F365" s="116" t="s">
        <v>2220</v>
      </c>
      <c r="G365" s="114">
        <v>4962644215591</v>
      </c>
      <c r="H365" s="118">
        <v>1200</v>
      </c>
      <c r="I365" s="119" t="e">
        <v>#N/A</v>
      </c>
      <c r="J365" s="119">
        <v>9</v>
      </c>
      <c r="K365" s="119" t="e">
        <f t="shared" si="66"/>
        <v>#N/A</v>
      </c>
      <c r="L365" s="119">
        <f t="shared" si="67"/>
        <v>2061</v>
      </c>
      <c r="M365" s="119">
        <v>1200</v>
      </c>
      <c r="O365" s="119">
        <v>980</v>
      </c>
      <c r="P365" s="119">
        <v>880</v>
      </c>
      <c r="Q365" s="119">
        <v>1200</v>
      </c>
      <c r="R365" s="321">
        <v>229</v>
      </c>
      <c r="S365" s="119">
        <v>415</v>
      </c>
      <c r="T365" s="51">
        <f t="shared" si="68"/>
        <v>186</v>
      </c>
      <c r="U365" s="322">
        <f t="shared" si="69"/>
        <v>0.44819277108433736</v>
      </c>
      <c r="V365" s="323" t="s">
        <v>4803</v>
      </c>
      <c r="W365" s="324" t="e">
        <f t="shared" si="70"/>
        <v>#VALUE!</v>
      </c>
      <c r="X365" s="324" t="e">
        <f t="shared" si="65"/>
        <v>#VALUE!</v>
      </c>
      <c r="Y365" s="325" t="e">
        <f t="shared" si="71"/>
        <v>#VALUE!</v>
      </c>
      <c r="Z365" s="325" t="e">
        <f t="shared" si="72"/>
        <v>#VALUE!</v>
      </c>
      <c r="AA365" s="325" t="e">
        <f t="shared" si="73"/>
        <v>#VALUE!</v>
      </c>
      <c r="AB365" s="326" t="e">
        <f t="shared" si="74"/>
        <v>#VALUE!</v>
      </c>
      <c r="AD365" s="328"/>
      <c r="AE365" s="328"/>
      <c r="AF365" s="328"/>
      <c r="AG365" s="328"/>
    </row>
    <row r="366" spans="1:33" ht="15" hidden="1" customHeight="1">
      <c r="A366" s="114" t="s">
        <v>4862</v>
      </c>
      <c r="B366" s="114" t="s">
        <v>4863</v>
      </c>
      <c r="C366" s="115"/>
      <c r="D366" s="114">
        <v>30</v>
      </c>
      <c r="E366" s="114">
        <v>4962644</v>
      </c>
      <c r="F366" s="116" t="s">
        <v>4864</v>
      </c>
      <c r="G366" s="114">
        <v>4962644944729</v>
      </c>
      <c r="H366" s="118">
        <v>3000</v>
      </c>
      <c r="I366" s="119" t="e">
        <v>#N/A</v>
      </c>
      <c r="J366" s="119">
        <v>3105</v>
      </c>
      <c r="K366" s="119" t="e">
        <f t="shared" si="66"/>
        <v>#N/A</v>
      </c>
      <c r="L366" s="119">
        <f t="shared" si="67"/>
        <v>1065015</v>
      </c>
      <c r="M366" s="119">
        <v>3000</v>
      </c>
      <c r="O366" s="119">
        <v>1680</v>
      </c>
      <c r="P366" s="119">
        <v>1580</v>
      </c>
      <c r="Q366" s="119">
        <v>1780</v>
      </c>
      <c r="R366" s="321">
        <v>343</v>
      </c>
      <c r="S366" s="119">
        <v>711</v>
      </c>
      <c r="T366" s="51">
        <f t="shared" si="68"/>
        <v>368</v>
      </c>
      <c r="U366" s="322">
        <f t="shared" si="69"/>
        <v>0.5175808720112518</v>
      </c>
      <c r="V366" s="323" t="s">
        <v>4803</v>
      </c>
      <c r="W366" s="324" t="e">
        <f t="shared" si="70"/>
        <v>#VALUE!</v>
      </c>
      <c r="X366" s="324" t="e">
        <f t="shared" si="65"/>
        <v>#VALUE!</v>
      </c>
      <c r="Y366" s="325" t="e">
        <f t="shared" si="71"/>
        <v>#VALUE!</v>
      </c>
      <c r="Z366" s="325" t="e">
        <f t="shared" si="72"/>
        <v>#VALUE!</v>
      </c>
      <c r="AA366" s="325" t="e">
        <f t="shared" si="73"/>
        <v>#VALUE!</v>
      </c>
      <c r="AB366" s="326" t="e">
        <f t="shared" si="74"/>
        <v>#VALUE!</v>
      </c>
      <c r="AD366" s="328"/>
      <c r="AE366" s="328"/>
      <c r="AF366" s="328"/>
      <c r="AG366" s="328"/>
    </row>
    <row r="367" spans="1:33" ht="15" hidden="1" customHeight="1">
      <c r="A367" s="114" t="s">
        <v>4865</v>
      </c>
      <c r="B367" s="114" t="s">
        <v>4866</v>
      </c>
      <c r="C367" s="115"/>
      <c r="D367" s="114">
        <v>100</v>
      </c>
      <c r="E367" s="114">
        <v>4962644</v>
      </c>
      <c r="F367" s="116" t="s">
        <v>4867</v>
      </c>
      <c r="G367" s="114">
        <v>4962644944927</v>
      </c>
      <c r="H367" s="118">
        <v>800</v>
      </c>
      <c r="I367" s="119">
        <v>1452</v>
      </c>
      <c r="J367" s="119">
        <v>934</v>
      </c>
      <c r="K367" s="119">
        <f t="shared" si="66"/>
        <v>1.5546038543897216</v>
      </c>
      <c r="L367" s="119">
        <f t="shared" si="67"/>
        <v>89664</v>
      </c>
      <c r="M367" s="119">
        <v>800</v>
      </c>
      <c r="O367" s="119">
        <v>480</v>
      </c>
      <c r="P367" s="119">
        <v>480</v>
      </c>
      <c r="Q367" s="119">
        <v>580</v>
      </c>
      <c r="R367" s="321">
        <v>96</v>
      </c>
      <c r="S367" s="119">
        <v>178</v>
      </c>
      <c r="T367" s="51">
        <f t="shared" si="68"/>
        <v>82</v>
      </c>
      <c r="U367" s="322">
        <f t="shared" si="69"/>
        <v>0.4606741573033708</v>
      </c>
      <c r="V367" s="323" t="s">
        <v>4803</v>
      </c>
      <c r="W367" s="324" t="e">
        <f t="shared" si="70"/>
        <v>#VALUE!</v>
      </c>
      <c r="X367" s="324" t="e">
        <f t="shared" si="65"/>
        <v>#VALUE!</v>
      </c>
      <c r="Y367" s="325" t="e">
        <f t="shared" si="71"/>
        <v>#VALUE!</v>
      </c>
      <c r="Z367" s="325" t="e">
        <f t="shared" si="72"/>
        <v>#VALUE!</v>
      </c>
      <c r="AA367" s="325" t="e">
        <f t="shared" si="73"/>
        <v>#VALUE!</v>
      </c>
      <c r="AB367" s="326" t="e">
        <f t="shared" si="74"/>
        <v>#VALUE!</v>
      </c>
      <c r="AD367" s="328"/>
      <c r="AE367" s="328"/>
      <c r="AF367" s="328"/>
      <c r="AG367" s="328"/>
    </row>
    <row r="368" spans="1:33" ht="15" hidden="1" customHeight="1">
      <c r="A368" s="114" t="s">
        <v>4419</v>
      </c>
      <c r="B368" s="114" t="s">
        <v>4868</v>
      </c>
      <c r="C368" s="115"/>
      <c r="D368" s="114">
        <v>100</v>
      </c>
      <c r="E368" s="114">
        <v>4962644</v>
      </c>
      <c r="F368" s="116" t="s">
        <v>4869</v>
      </c>
      <c r="G368" s="114">
        <v>4962644944934</v>
      </c>
      <c r="H368" s="118">
        <v>800</v>
      </c>
      <c r="I368" s="119">
        <v>142</v>
      </c>
      <c r="J368" s="119">
        <v>1257</v>
      </c>
      <c r="K368" s="119">
        <f t="shared" si="66"/>
        <v>0.11296738265712013</v>
      </c>
      <c r="L368" s="119">
        <f t="shared" si="67"/>
        <v>137013</v>
      </c>
      <c r="M368" s="119">
        <v>800</v>
      </c>
      <c r="O368" s="119">
        <v>480</v>
      </c>
      <c r="P368" s="119">
        <v>480</v>
      </c>
      <c r="Q368" s="119">
        <v>580</v>
      </c>
      <c r="R368" s="321">
        <v>109</v>
      </c>
      <c r="S368" s="119">
        <v>178</v>
      </c>
      <c r="T368" s="51">
        <f t="shared" si="68"/>
        <v>69</v>
      </c>
      <c r="U368" s="322">
        <f t="shared" si="69"/>
        <v>0.38764044943820225</v>
      </c>
      <c r="V368" s="323" t="s">
        <v>4803</v>
      </c>
      <c r="W368" s="324" t="e">
        <f t="shared" si="70"/>
        <v>#VALUE!</v>
      </c>
      <c r="X368" s="324" t="e">
        <f t="shared" si="65"/>
        <v>#VALUE!</v>
      </c>
      <c r="Y368" s="325" t="e">
        <f t="shared" si="71"/>
        <v>#VALUE!</v>
      </c>
      <c r="Z368" s="325" t="e">
        <f t="shared" si="72"/>
        <v>#VALUE!</v>
      </c>
      <c r="AA368" s="325" t="e">
        <f t="shared" si="73"/>
        <v>#VALUE!</v>
      </c>
      <c r="AB368" s="326" t="e">
        <f t="shared" si="74"/>
        <v>#VALUE!</v>
      </c>
      <c r="AD368" s="328"/>
      <c r="AE368" s="328"/>
      <c r="AF368" s="328"/>
      <c r="AG368" s="328"/>
    </row>
    <row r="369" spans="1:33" ht="15" hidden="1" customHeight="1">
      <c r="A369" s="114" t="s">
        <v>4420</v>
      </c>
      <c r="B369" s="114" t="s">
        <v>4870</v>
      </c>
      <c r="C369" s="115"/>
      <c r="D369" s="114">
        <v>100</v>
      </c>
      <c r="E369" s="114">
        <v>4962644</v>
      </c>
      <c r="F369" s="116" t="s">
        <v>4871</v>
      </c>
      <c r="G369" s="114">
        <v>4962644944941</v>
      </c>
      <c r="H369" s="118">
        <v>800</v>
      </c>
      <c r="I369" s="119">
        <v>623</v>
      </c>
      <c r="J369" s="119">
        <v>1174</v>
      </c>
      <c r="K369" s="119">
        <f t="shared" si="66"/>
        <v>0.53066439522998299</v>
      </c>
      <c r="L369" s="119">
        <f t="shared" si="67"/>
        <v>105660</v>
      </c>
      <c r="M369" s="119">
        <v>800</v>
      </c>
      <c r="O369" s="119">
        <v>480</v>
      </c>
      <c r="P369" s="119">
        <v>480</v>
      </c>
      <c r="Q369" s="119">
        <v>580</v>
      </c>
      <c r="R369" s="321">
        <v>90</v>
      </c>
      <c r="S369" s="119">
        <v>178</v>
      </c>
      <c r="T369" s="51">
        <f t="shared" si="68"/>
        <v>88</v>
      </c>
      <c r="U369" s="322">
        <f t="shared" si="69"/>
        <v>0.4943820224719101</v>
      </c>
      <c r="V369" s="323" t="s">
        <v>4803</v>
      </c>
      <c r="W369" s="324" t="e">
        <f t="shared" si="70"/>
        <v>#VALUE!</v>
      </c>
      <c r="X369" s="324" t="e">
        <f t="shared" si="65"/>
        <v>#VALUE!</v>
      </c>
      <c r="Y369" s="325" t="e">
        <f t="shared" si="71"/>
        <v>#VALUE!</v>
      </c>
      <c r="Z369" s="325" t="e">
        <f t="shared" si="72"/>
        <v>#VALUE!</v>
      </c>
      <c r="AA369" s="325" t="e">
        <f t="shared" si="73"/>
        <v>#VALUE!</v>
      </c>
      <c r="AB369" s="326" t="e">
        <f t="shared" si="74"/>
        <v>#VALUE!</v>
      </c>
      <c r="AD369" s="328"/>
      <c r="AE369" s="328"/>
      <c r="AF369" s="328"/>
      <c r="AG369" s="328"/>
    </row>
    <row r="370" spans="1:33" ht="15" hidden="1" customHeight="1">
      <c r="A370" s="114" t="s">
        <v>4872</v>
      </c>
      <c r="B370" s="114" t="s">
        <v>2518</v>
      </c>
      <c r="C370" s="115" t="s">
        <v>2089</v>
      </c>
      <c r="D370" s="114">
        <v>200</v>
      </c>
      <c r="E370" s="114">
        <v>4962644</v>
      </c>
      <c r="F370" s="116" t="s">
        <v>4873</v>
      </c>
      <c r="G370" s="114">
        <v>4962644665495</v>
      </c>
      <c r="H370" s="118">
        <v>800</v>
      </c>
      <c r="I370" s="119">
        <v>17</v>
      </c>
      <c r="J370" s="119">
        <v>1955</v>
      </c>
      <c r="K370" s="119">
        <f t="shared" si="66"/>
        <v>8.6956521739130436E-3</v>
      </c>
      <c r="L370" s="119">
        <f t="shared" si="67"/>
        <v>215050</v>
      </c>
      <c r="M370" s="119">
        <v>800</v>
      </c>
      <c r="O370" s="119">
        <v>498</v>
      </c>
      <c r="P370" s="119">
        <v>498</v>
      </c>
      <c r="Q370" s="119">
        <v>598</v>
      </c>
      <c r="R370" s="321">
        <v>110</v>
      </c>
      <c r="S370" s="119">
        <v>234</v>
      </c>
      <c r="T370" s="51">
        <f t="shared" si="68"/>
        <v>124</v>
      </c>
      <c r="U370" s="322">
        <f t="shared" si="69"/>
        <v>0.52991452991452992</v>
      </c>
      <c r="V370" s="323" t="s">
        <v>4803</v>
      </c>
      <c r="W370" s="324" t="e">
        <f t="shared" si="70"/>
        <v>#VALUE!</v>
      </c>
      <c r="X370" s="324" t="e">
        <f t="shared" si="65"/>
        <v>#VALUE!</v>
      </c>
      <c r="Y370" s="325" t="e">
        <f t="shared" si="71"/>
        <v>#VALUE!</v>
      </c>
      <c r="Z370" s="325" t="e">
        <f t="shared" si="72"/>
        <v>#VALUE!</v>
      </c>
      <c r="AA370" s="325" t="e">
        <f t="shared" si="73"/>
        <v>#VALUE!</v>
      </c>
      <c r="AB370" s="326" t="e">
        <f t="shared" si="74"/>
        <v>#VALUE!</v>
      </c>
      <c r="AD370" s="328"/>
      <c r="AE370" s="328"/>
      <c r="AF370" s="328"/>
      <c r="AG370" s="328"/>
    </row>
    <row r="371" spans="1:33" ht="15" hidden="1" customHeight="1">
      <c r="A371" s="114" t="s">
        <v>610</v>
      </c>
      <c r="B371" s="114" t="s">
        <v>2665</v>
      </c>
      <c r="C371" s="115"/>
      <c r="D371" s="114">
        <v>30</v>
      </c>
      <c r="E371" s="114">
        <v>4962644</v>
      </c>
      <c r="F371" s="116" t="s">
        <v>2666</v>
      </c>
      <c r="G371" s="114">
        <v>4962644936076</v>
      </c>
      <c r="H371" s="118">
        <v>1600</v>
      </c>
      <c r="I371" s="119">
        <v>17</v>
      </c>
      <c r="J371" s="119">
        <v>826</v>
      </c>
      <c r="K371" s="119">
        <f t="shared" si="66"/>
        <v>2.0581113801452784E-2</v>
      </c>
      <c r="L371" s="119">
        <f t="shared" si="67"/>
        <v>273406</v>
      </c>
      <c r="M371" s="119">
        <v>1600</v>
      </c>
      <c r="O371" s="119">
        <v>1280</v>
      </c>
      <c r="P371" s="119">
        <v>1180</v>
      </c>
      <c r="Q371" s="119">
        <v>1400</v>
      </c>
      <c r="R371" s="321">
        <v>331</v>
      </c>
      <c r="S371" s="119">
        <v>538</v>
      </c>
      <c r="T371" s="51">
        <f t="shared" si="68"/>
        <v>207</v>
      </c>
      <c r="U371" s="322">
        <f t="shared" si="69"/>
        <v>0.38475836431226768</v>
      </c>
      <c r="V371" s="323" t="s">
        <v>4803</v>
      </c>
      <c r="W371" s="324" t="e">
        <f t="shared" si="70"/>
        <v>#VALUE!</v>
      </c>
      <c r="X371" s="324" t="e">
        <f t="shared" si="65"/>
        <v>#VALUE!</v>
      </c>
      <c r="Y371" s="325" t="e">
        <f t="shared" si="71"/>
        <v>#VALUE!</v>
      </c>
      <c r="Z371" s="325" t="e">
        <f t="shared" si="72"/>
        <v>#VALUE!</v>
      </c>
      <c r="AA371" s="325" t="e">
        <f t="shared" si="73"/>
        <v>#VALUE!</v>
      </c>
      <c r="AB371" s="326" t="e">
        <f t="shared" si="74"/>
        <v>#VALUE!</v>
      </c>
      <c r="AD371" s="328"/>
      <c r="AE371" s="328"/>
      <c r="AF371" s="328"/>
      <c r="AG371" s="328"/>
    </row>
    <row r="372" spans="1:33" ht="15" hidden="1" customHeight="1">
      <c r="A372" s="114" t="s">
        <v>611</v>
      </c>
      <c r="B372" s="114" t="s">
        <v>2667</v>
      </c>
      <c r="C372" s="115"/>
      <c r="D372" s="114">
        <v>30</v>
      </c>
      <c r="E372" s="114">
        <v>4962644</v>
      </c>
      <c r="F372" s="116" t="s">
        <v>2668</v>
      </c>
      <c r="G372" s="114">
        <v>4962644936403</v>
      </c>
      <c r="H372" s="118">
        <v>1200</v>
      </c>
      <c r="I372" s="119">
        <v>20</v>
      </c>
      <c r="J372" s="119">
        <v>174</v>
      </c>
      <c r="K372" s="119">
        <f t="shared" si="66"/>
        <v>0.11494252873563218</v>
      </c>
      <c r="L372" s="119">
        <f t="shared" si="67"/>
        <v>23838</v>
      </c>
      <c r="M372" s="119">
        <v>1200</v>
      </c>
      <c r="O372" s="119">
        <v>848</v>
      </c>
      <c r="P372" s="119">
        <v>768</v>
      </c>
      <c r="Q372" s="119">
        <v>900</v>
      </c>
      <c r="R372" s="321">
        <v>137</v>
      </c>
      <c r="S372" s="119">
        <v>360</v>
      </c>
      <c r="T372" s="51">
        <f t="shared" si="68"/>
        <v>223</v>
      </c>
      <c r="U372" s="322">
        <f t="shared" si="69"/>
        <v>0.61944444444444446</v>
      </c>
      <c r="V372" s="323" t="s">
        <v>4803</v>
      </c>
      <c r="W372" s="324" t="e">
        <f t="shared" si="70"/>
        <v>#VALUE!</v>
      </c>
      <c r="X372" s="324" t="e">
        <f t="shared" si="65"/>
        <v>#VALUE!</v>
      </c>
      <c r="Y372" s="325" t="e">
        <f t="shared" si="71"/>
        <v>#VALUE!</v>
      </c>
      <c r="Z372" s="325" t="e">
        <f t="shared" si="72"/>
        <v>#VALUE!</v>
      </c>
      <c r="AA372" s="325" t="e">
        <f t="shared" si="73"/>
        <v>#VALUE!</v>
      </c>
      <c r="AB372" s="326" t="e">
        <f t="shared" si="74"/>
        <v>#VALUE!</v>
      </c>
      <c r="AD372" s="328"/>
      <c r="AE372" s="328"/>
      <c r="AF372" s="328"/>
      <c r="AG372" s="328"/>
    </row>
    <row r="373" spans="1:33" ht="15" hidden="1" customHeight="1">
      <c r="A373" s="114" t="s">
        <v>612</v>
      </c>
      <c r="B373" s="114" t="s">
        <v>2669</v>
      </c>
      <c r="C373" s="115"/>
      <c r="D373" s="114">
        <v>30</v>
      </c>
      <c r="E373" s="114">
        <v>4962644</v>
      </c>
      <c r="F373" s="116" t="s">
        <v>2670</v>
      </c>
      <c r="G373" s="114">
        <v>4962644936922</v>
      </c>
      <c r="H373" s="118">
        <v>500</v>
      </c>
      <c r="I373" s="119">
        <v>30</v>
      </c>
      <c r="J373" s="119">
        <v>39</v>
      </c>
      <c r="K373" s="119">
        <f t="shared" si="66"/>
        <v>0.76923076923076927</v>
      </c>
      <c r="L373" s="119">
        <f t="shared" si="67"/>
        <v>3666</v>
      </c>
      <c r="M373" s="119">
        <v>500</v>
      </c>
      <c r="O373" s="119">
        <v>468</v>
      </c>
      <c r="P373" s="119">
        <v>428</v>
      </c>
      <c r="Q373" s="119">
        <v>500</v>
      </c>
      <c r="R373" s="321">
        <v>94</v>
      </c>
      <c r="S373" s="119">
        <v>200</v>
      </c>
      <c r="T373" s="51">
        <f t="shared" si="68"/>
        <v>106</v>
      </c>
      <c r="U373" s="322">
        <f t="shared" si="69"/>
        <v>0.53</v>
      </c>
      <c r="V373" s="323" t="s">
        <v>4803</v>
      </c>
      <c r="W373" s="324" t="e">
        <f t="shared" si="70"/>
        <v>#VALUE!</v>
      </c>
      <c r="X373" s="324" t="e">
        <f t="shared" si="65"/>
        <v>#VALUE!</v>
      </c>
      <c r="Y373" s="325" t="e">
        <f t="shared" si="71"/>
        <v>#VALUE!</v>
      </c>
      <c r="Z373" s="325" t="e">
        <f t="shared" si="72"/>
        <v>#VALUE!</v>
      </c>
      <c r="AA373" s="325" t="e">
        <f t="shared" si="73"/>
        <v>#VALUE!</v>
      </c>
      <c r="AB373" s="326" t="e">
        <f t="shared" si="74"/>
        <v>#VALUE!</v>
      </c>
      <c r="AD373" s="328"/>
      <c r="AE373" s="328"/>
      <c r="AF373" s="328"/>
      <c r="AG373" s="328"/>
    </row>
    <row r="374" spans="1:33" ht="15" hidden="1" customHeight="1">
      <c r="A374" s="114" t="s">
        <v>2671</v>
      </c>
      <c r="B374" s="114" t="s">
        <v>2672</v>
      </c>
      <c r="C374" s="115"/>
      <c r="D374" s="114">
        <v>30</v>
      </c>
      <c r="E374" s="114">
        <v>4962644</v>
      </c>
      <c r="F374" s="116" t="s">
        <v>2673</v>
      </c>
      <c r="G374" s="114">
        <v>4962644936939</v>
      </c>
      <c r="H374" s="118">
        <v>1000</v>
      </c>
      <c r="I374" s="119">
        <v>0</v>
      </c>
      <c r="J374" s="119">
        <v>1</v>
      </c>
      <c r="K374" s="119">
        <f t="shared" si="66"/>
        <v>0</v>
      </c>
      <c r="L374" s="119">
        <f t="shared" si="67"/>
        <v>141</v>
      </c>
      <c r="M374" s="119">
        <v>1000</v>
      </c>
      <c r="O374" s="119">
        <v>698</v>
      </c>
      <c r="P374" s="119">
        <v>638</v>
      </c>
      <c r="Q374" s="119">
        <v>800</v>
      </c>
      <c r="R374" s="321">
        <v>141</v>
      </c>
      <c r="S374" s="119">
        <v>300</v>
      </c>
      <c r="T374" s="51">
        <f t="shared" si="68"/>
        <v>159</v>
      </c>
      <c r="U374" s="322">
        <f t="shared" si="69"/>
        <v>0.53</v>
      </c>
      <c r="V374" s="323" t="s">
        <v>4803</v>
      </c>
      <c r="W374" s="324" t="e">
        <f t="shared" si="70"/>
        <v>#VALUE!</v>
      </c>
      <c r="X374" s="324" t="e">
        <f t="shared" si="65"/>
        <v>#VALUE!</v>
      </c>
      <c r="Y374" s="325" t="e">
        <f t="shared" si="71"/>
        <v>#VALUE!</v>
      </c>
      <c r="Z374" s="325" t="e">
        <f t="shared" si="72"/>
        <v>#VALUE!</v>
      </c>
      <c r="AA374" s="325" t="e">
        <f t="shared" si="73"/>
        <v>#VALUE!</v>
      </c>
      <c r="AB374" s="326" t="e">
        <f t="shared" si="74"/>
        <v>#VALUE!</v>
      </c>
      <c r="AD374" s="328"/>
      <c r="AE374" s="328"/>
      <c r="AF374" s="328"/>
      <c r="AG374" s="328"/>
    </row>
    <row r="375" spans="1:33" ht="15" hidden="1" customHeight="1">
      <c r="A375" s="114" t="s">
        <v>1030</v>
      </c>
      <c r="B375" s="114" t="s">
        <v>2674</v>
      </c>
      <c r="C375" s="114"/>
      <c r="D375" s="114">
        <v>50</v>
      </c>
      <c r="E375" s="114">
        <v>4962644</v>
      </c>
      <c r="F375" s="116" t="s">
        <v>2675</v>
      </c>
      <c r="G375" s="114">
        <v>4962644785513</v>
      </c>
      <c r="H375" s="118" t="s">
        <v>1547</v>
      </c>
      <c r="I375" s="119">
        <v>1621</v>
      </c>
      <c r="J375" s="119">
        <v>31</v>
      </c>
      <c r="K375" s="119">
        <f t="shared" si="66"/>
        <v>52.29032258064516</v>
      </c>
      <c r="L375" s="119">
        <f t="shared" si="67"/>
        <v>4247</v>
      </c>
      <c r="M375" s="119" t="s">
        <v>1547</v>
      </c>
      <c r="O375" s="355" t="s">
        <v>1361</v>
      </c>
      <c r="P375" s="355" t="s">
        <v>1361</v>
      </c>
      <c r="Q375" s="119">
        <v>820</v>
      </c>
      <c r="R375" s="321">
        <v>137</v>
      </c>
      <c r="S375" s="119">
        <v>285</v>
      </c>
      <c r="T375" s="51">
        <f t="shared" si="68"/>
        <v>148</v>
      </c>
      <c r="U375" s="322">
        <f t="shared" si="69"/>
        <v>0.51929824561403504</v>
      </c>
      <c r="V375" s="323" t="s">
        <v>4803</v>
      </c>
      <c r="W375" s="324" t="e">
        <f t="shared" si="70"/>
        <v>#VALUE!</v>
      </c>
      <c r="X375" s="324" t="e">
        <f t="shared" si="65"/>
        <v>#VALUE!</v>
      </c>
      <c r="Y375" s="325" t="e">
        <f t="shared" si="71"/>
        <v>#VALUE!</v>
      </c>
      <c r="Z375" s="325" t="e">
        <f t="shared" si="72"/>
        <v>#VALUE!</v>
      </c>
      <c r="AA375" s="325" t="e">
        <f t="shared" si="73"/>
        <v>#VALUE!</v>
      </c>
      <c r="AB375" s="326" t="e">
        <f t="shared" si="74"/>
        <v>#VALUE!</v>
      </c>
      <c r="AD375" s="328"/>
      <c r="AE375" s="328"/>
      <c r="AF375" s="328"/>
      <c r="AG375" s="328"/>
    </row>
    <row r="376" spans="1:33" ht="15" hidden="1" customHeight="1">
      <c r="A376" s="114" t="s">
        <v>1031</v>
      </c>
      <c r="B376" s="114" t="s">
        <v>2677</v>
      </c>
      <c r="C376" s="114"/>
      <c r="D376" s="114">
        <v>3</v>
      </c>
      <c r="E376" s="114">
        <v>4962644</v>
      </c>
      <c r="F376" s="116" t="s">
        <v>2678</v>
      </c>
      <c r="G376" s="114">
        <v>4962644785506</v>
      </c>
      <c r="H376" s="118" t="s">
        <v>1547</v>
      </c>
      <c r="I376" s="119">
        <v>1367</v>
      </c>
      <c r="J376" s="119">
        <v>3</v>
      </c>
      <c r="K376" s="119">
        <f t="shared" si="66"/>
        <v>455.66666666666669</v>
      </c>
      <c r="L376" s="119">
        <f t="shared" si="67"/>
        <v>5382</v>
      </c>
      <c r="M376" s="119" t="s">
        <v>1547</v>
      </c>
      <c r="O376" s="355" t="s">
        <v>1361</v>
      </c>
      <c r="P376" s="355" t="s">
        <v>1361</v>
      </c>
      <c r="Q376" s="119">
        <v>14500</v>
      </c>
      <c r="R376" s="321">
        <v>1794</v>
      </c>
      <c r="S376" s="119">
        <v>3630</v>
      </c>
      <c r="T376" s="51">
        <f t="shared" si="68"/>
        <v>1836</v>
      </c>
      <c r="U376" s="322">
        <f t="shared" si="69"/>
        <v>0.5057851239669422</v>
      </c>
      <c r="V376" s="323" t="s">
        <v>4803</v>
      </c>
      <c r="W376" s="324" t="e">
        <f t="shared" si="70"/>
        <v>#VALUE!</v>
      </c>
      <c r="X376" s="324" t="e">
        <f t="shared" si="65"/>
        <v>#VALUE!</v>
      </c>
      <c r="Y376" s="325" t="e">
        <f t="shared" si="71"/>
        <v>#VALUE!</v>
      </c>
      <c r="Z376" s="325" t="e">
        <f t="shared" si="72"/>
        <v>#VALUE!</v>
      </c>
      <c r="AA376" s="325" t="e">
        <f t="shared" si="73"/>
        <v>#VALUE!</v>
      </c>
      <c r="AB376" s="326" t="e">
        <f t="shared" si="74"/>
        <v>#VALUE!</v>
      </c>
      <c r="AD376" s="328"/>
      <c r="AE376" s="328"/>
      <c r="AF376" s="328"/>
      <c r="AG376" s="328"/>
    </row>
    <row r="377" spans="1:33" ht="15" hidden="1" customHeight="1">
      <c r="A377" s="114" t="s">
        <v>1032</v>
      </c>
      <c r="B377" s="114" t="s">
        <v>2679</v>
      </c>
      <c r="C377" s="114"/>
      <c r="D377" s="114">
        <v>50</v>
      </c>
      <c r="E377" s="114">
        <v>4962644</v>
      </c>
      <c r="F377" s="116" t="s">
        <v>2680</v>
      </c>
      <c r="G377" s="114">
        <v>4962644785490</v>
      </c>
      <c r="H377" s="118" t="s">
        <v>1547</v>
      </c>
      <c r="I377" s="119">
        <v>3089</v>
      </c>
      <c r="J377" s="119">
        <v>0</v>
      </c>
      <c r="K377" s="119" t="e">
        <f t="shared" si="66"/>
        <v>#DIV/0!</v>
      </c>
      <c r="L377" s="119">
        <f t="shared" si="67"/>
        <v>0</v>
      </c>
      <c r="M377" s="119" t="s">
        <v>1547</v>
      </c>
      <c r="O377" s="355" t="s">
        <v>1361</v>
      </c>
      <c r="P377" s="355" t="s">
        <v>1361</v>
      </c>
      <c r="Q377" s="119">
        <v>880</v>
      </c>
      <c r="R377" s="321">
        <v>165</v>
      </c>
      <c r="S377" s="119">
        <v>308</v>
      </c>
      <c r="T377" s="51">
        <f t="shared" si="68"/>
        <v>143</v>
      </c>
      <c r="U377" s="322">
        <f t="shared" si="69"/>
        <v>0.4642857142857143</v>
      </c>
      <c r="V377" s="323" t="s">
        <v>4803</v>
      </c>
      <c r="W377" s="324" t="e">
        <f t="shared" si="70"/>
        <v>#VALUE!</v>
      </c>
      <c r="X377" s="324" t="e">
        <f t="shared" si="65"/>
        <v>#VALUE!</v>
      </c>
      <c r="Y377" s="325" t="e">
        <f t="shared" si="71"/>
        <v>#VALUE!</v>
      </c>
      <c r="Z377" s="325" t="e">
        <f t="shared" si="72"/>
        <v>#VALUE!</v>
      </c>
      <c r="AA377" s="325" t="e">
        <f t="shared" si="73"/>
        <v>#VALUE!</v>
      </c>
      <c r="AB377" s="326" t="e">
        <f t="shared" si="74"/>
        <v>#VALUE!</v>
      </c>
      <c r="AD377" s="328"/>
      <c r="AE377" s="328"/>
      <c r="AF377" s="328"/>
      <c r="AG377" s="328"/>
    </row>
    <row r="378" spans="1:33" ht="15" hidden="1" customHeight="1">
      <c r="A378" s="114" t="s">
        <v>1033</v>
      </c>
      <c r="B378" s="114" t="s">
        <v>2681</v>
      </c>
      <c r="C378" s="114"/>
      <c r="D378" s="114">
        <v>3</v>
      </c>
      <c r="E378" s="114">
        <v>4962644</v>
      </c>
      <c r="F378" s="116" t="s">
        <v>2682</v>
      </c>
      <c r="G378" s="114">
        <v>4962644785483</v>
      </c>
      <c r="H378" s="118" t="s">
        <v>1547</v>
      </c>
      <c r="I378" s="119">
        <v>852</v>
      </c>
      <c r="J378" s="119">
        <v>71</v>
      </c>
      <c r="K378" s="119">
        <f t="shared" si="66"/>
        <v>12</v>
      </c>
      <c r="L378" s="119">
        <f t="shared" si="67"/>
        <v>155561</v>
      </c>
      <c r="M378" s="119" t="s">
        <v>1547</v>
      </c>
      <c r="O378" s="355" t="s">
        <v>1361</v>
      </c>
      <c r="P378" s="355" t="s">
        <v>1361</v>
      </c>
      <c r="Q378" s="119">
        <v>15850</v>
      </c>
      <c r="R378" s="321">
        <v>2191</v>
      </c>
      <c r="S378" s="119">
        <v>3960</v>
      </c>
      <c r="T378" s="51">
        <f t="shared" si="68"/>
        <v>1769</v>
      </c>
      <c r="U378" s="322">
        <f t="shared" si="69"/>
        <v>0.44671717171717173</v>
      </c>
      <c r="V378" s="323" t="s">
        <v>4803</v>
      </c>
      <c r="W378" s="324" t="e">
        <f t="shared" si="70"/>
        <v>#VALUE!</v>
      </c>
      <c r="X378" s="324" t="e">
        <f t="shared" si="65"/>
        <v>#VALUE!</v>
      </c>
      <c r="Y378" s="325" t="e">
        <f t="shared" si="71"/>
        <v>#VALUE!</v>
      </c>
      <c r="Z378" s="325" t="e">
        <f t="shared" si="72"/>
        <v>#VALUE!</v>
      </c>
      <c r="AA378" s="325" t="e">
        <f t="shared" si="73"/>
        <v>#VALUE!</v>
      </c>
      <c r="AB378" s="326" t="e">
        <f t="shared" si="74"/>
        <v>#VALUE!</v>
      </c>
      <c r="AD378" s="328"/>
      <c r="AE378" s="328"/>
      <c r="AF378" s="328"/>
      <c r="AG378" s="328"/>
    </row>
    <row r="379" spans="1:33" ht="15" hidden="1" customHeight="1">
      <c r="A379" s="114" t="s">
        <v>4874</v>
      </c>
      <c r="B379" s="114" t="s">
        <v>4875</v>
      </c>
      <c r="C379" s="114"/>
      <c r="D379" s="114">
        <v>1</v>
      </c>
      <c r="E379" s="114">
        <v>4962644</v>
      </c>
      <c r="F379" s="116" t="s">
        <v>4876</v>
      </c>
      <c r="G379" s="114">
        <v>4962644786824</v>
      </c>
      <c r="H379" s="118">
        <v>25000</v>
      </c>
      <c r="I379" s="119">
        <v>4</v>
      </c>
      <c r="J379" s="119" t="e">
        <v>#N/A</v>
      </c>
      <c r="K379" s="119" t="e">
        <f t="shared" si="66"/>
        <v>#N/A</v>
      </c>
      <c r="L379" s="119" t="e">
        <f t="shared" si="67"/>
        <v>#N/A</v>
      </c>
      <c r="M379" s="119">
        <v>25000</v>
      </c>
      <c r="O379" s="355">
        <v>20000</v>
      </c>
      <c r="P379" s="355">
        <v>20000</v>
      </c>
      <c r="Q379" s="119">
        <v>25000</v>
      </c>
      <c r="R379" s="321">
        <v>5210</v>
      </c>
      <c r="S379" s="119">
        <v>9000</v>
      </c>
      <c r="T379" s="51">
        <f t="shared" si="68"/>
        <v>3790</v>
      </c>
      <c r="U379" s="322">
        <f t="shared" si="69"/>
        <v>0.4211111111111111</v>
      </c>
      <c r="V379" s="323" t="s">
        <v>4803</v>
      </c>
      <c r="W379" s="324" t="e">
        <f t="shared" si="70"/>
        <v>#VALUE!</v>
      </c>
      <c r="X379" s="324" t="e">
        <f t="shared" si="65"/>
        <v>#VALUE!</v>
      </c>
      <c r="Y379" s="325" t="e">
        <f t="shared" si="71"/>
        <v>#VALUE!</v>
      </c>
      <c r="Z379" s="325" t="e">
        <f t="shared" si="72"/>
        <v>#VALUE!</v>
      </c>
      <c r="AA379" s="325" t="e">
        <f t="shared" si="73"/>
        <v>#VALUE!</v>
      </c>
      <c r="AB379" s="326" t="e">
        <f t="shared" si="74"/>
        <v>#VALUE!</v>
      </c>
      <c r="AD379" s="328"/>
      <c r="AE379" s="328"/>
      <c r="AF379" s="328"/>
      <c r="AG379" s="328"/>
    </row>
    <row r="380" spans="1:33" s="338" customFormat="1" ht="15" customHeight="1">
      <c r="A380" s="101" t="s">
        <v>800</v>
      </c>
      <c r="B380" s="101" t="s">
        <v>1876</v>
      </c>
      <c r="C380" s="102" t="s">
        <v>1559</v>
      </c>
      <c r="D380" s="101">
        <v>100</v>
      </c>
      <c r="E380" s="101">
        <v>4962644</v>
      </c>
      <c r="F380" s="103" t="s">
        <v>1879</v>
      </c>
      <c r="G380" s="101">
        <v>4962644932559</v>
      </c>
      <c r="H380" s="104">
        <v>400</v>
      </c>
      <c r="I380" s="105" t="e">
        <v>#N/A</v>
      </c>
      <c r="J380" s="105">
        <v>71</v>
      </c>
      <c r="K380" s="105" t="e">
        <f t="shared" si="66"/>
        <v>#N/A</v>
      </c>
      <c r="L380" s="105">
        <f t="shared" si="67"/>
        <v>6177</v>
      </c>
      <c r="M380" s="105">
        <v>400</v>
      </c>
      <c r="N380" s="105"/>
      <c r="O380" s="105">
        <v>290</v>
      </c>
      <c r="P380" s="105">
        <v>268</v>
      </c>
      <c r="Q380" s="105">
        <v>300</v>
      </c>
      <c r="R380" s="332">
        <v>87</v>
      </c>
      <c r="S380" s="105">
        <v>125</v>
      </c>
      <c r="T380" s="105">
        <f t="shared" si="68"/>
        <v>38</v>
      </c>
      <c r="U380" s="333">
        <f t="shared" si="69"/>
        <v>0.30399999999999999</v>
      </c>
      <c r="V380" s="334" t="s">
        <v>4613</v>
      </c>
      <c r="W380" s="335" t="e">
        <f t="shared" si="70"/>
        <v>#VALUE!</v>
      </c>
      <c r="X380" s="335" t="e">
        <f t="shared" si="65"/>
        <v>#VALUE!</v>
      </c>
      <c r="Y380" s="336" t="e">
        <f t="shared" si="71"/>
        <v>#VALUE!</v>
      </c>
      <c r="Z380" s="336" t="e">
        <f t="shared" si="72"/>
        <v>#VALUE!</v>
      </c>
      <c r="AA380" s="336" t="e">
        <f t="shared" si="73"/>
        <v>#VALUE!</v>
      </c>
      <c r="AB380" s="337" t="e">
        <f t="shared" si="74"/>
        <v>#VALUE!</v>
      </c>
      <c r="AD380" s="317" t="e">
        <f>VLOOKUP(A380,[1]Sheet1!$A$2:$Q$79,17,FALSE)</f>
        <v>#N/A</v>
      </c>
      <c r="AE380" s="339" t="e">
        <f t="shared" ref="AE380:AE443" si="75">AD380-R380</f>
        <v>#N/A</v>
      </c>
      <c r="AF380" s="340" t="e">
        <f t="shared" ref="AF380:AF443" si="76">AE380/AD380</f>
        <v>#N/A</v>
      </c>
      <c r="AG380" s="320" t="s">
        <v>4794</v>
      </c>
    </row>
    <row r="381" spans="1:33" s="338" customFormat="1" ht="15" customHeight="1">
      <c r="A381" s="101" t="s">
        <v>799</v>
      </c>
      <c r="B381" s="101" t="s">
        <v>1876</v>
      </c>
      <c r="C381" s="102" t="s">
        <v>1557</v>
      </c>
      <c r="D381" s="101">
        <v>100</v>
      </c>
      <c r="E381" s="101">
        <v>4962644</v>
      </c>
      <c r="F381" s="103" t="s">
        <v>1878</v>
      </c>
      <c r="G381" s="101">
        <v>4962644932566</v>
      </c>
      <c r="H381" s="104">
        <v>400</v>
      </c>
      <c r="I381" s="105" t="e">
        <v>#N/A</v>
      </c>
      <c r="J381" s="105">
        <v>54</v>
      </c>
      <c r="K381" s="105" t="e">
        <f t="shared" si="66"/>
        <v>#N/A</v>
      </c>
      <c r="L381" s="105">
        <f t="shared" si="67"/>
        <v>4698</v>
      </c>
      <c r="M381" s="105">
        <v>400</v>
      </c>
      <c r="N381" s="105"/>
      <c r="O381" s="105">
        <v>290</v>
      </c>
      <c r="P381" s="105">
        <v>268</v>
      </c>
      <c r="Q381" s="105">
        <v>300</v>
      </c>
      <c r="R381" s="332">
        <v>87</v>
      </c>
      <c r="S381" s="105">
        <v>125</v>
      </c>
      <c r="T381" s="105">
        <f t="shared" si="68"/>
        <v>38</v>
      </c>
      <c r="U381" s="333">
        <f t="shared" si="69"/>
        <v>0.30399999999999999</v>
      </c>
      <c r="V381" s="334" t="s">
        <v>4613</v>
      </c>
      <c r="W381" s="335" t="e">
        <f t="shared" si="70"/>
        <v>#VALUE!</v>
      </c>
      <c r="X381" s="335" t="e">
        <f t="shared" si="65"/>
        <v>#VALUE!</v>
      </c>
      <c r="Y381" s="336" t="e">
        <f t="shared" si="71"/>
        <v>#VALUE!</v>
      </c>
      <c r="Z381" s="336" t="e">
        <f t="shared" si="72"/>
        <v>#VALUE!</v>
      </c>
      <c r="AA381" s="336" t="e">
        <f t="shared" si="73"/>
        <v>#VALUE!</v>
      </c>
      <c r="AB381" s="337" t="e">
        <f t="shared" si="74"/>
        <v>#VALUE!</v>
      </c>
      <c r="AD381" s="317" t="e">
        <f>VLOOKUP(A381,[1]Sheet1!$A$2:$Q$79,17,FALSE)</f>
        <v>#N/A</v>
      </c>
      <c r="AE381" s="339" t="e">
        <f t="shared" si="75"/>
        <v>#N/A</v>
      </c>
      <c r="AF381" s="340" t="e">
        <f t="shared" si="76"/>
        <v>#N/A</v>
      </c>
      <c r="AG381" s="320" t="s">
        <v>4794</v>
      </c>
    </row>
    <row r="382" spans="1:33" s="338" customFormat="1" ht="15" customHeight="1">
      <c r="A382" s="101" t="s">
        <v>802</v>
      </c>
      <c r="B382" s="101" t="s">
        <v>1882</v>
      </c>
      <c r="C382" s="102" t="s">
        <v>1557</v>
      </c>
      <c r="D382" s="101">
        <v>100</v>
      </c>
      <c r="E382" s="101">
        <v>4962644</v>
      </c>
      <c r="F382" s="103" t="s">
        <v>1884</v>
      </c>
      <c r="G382" s="101">
        <v>4962644932580</v>
      </c>
      <c r="H382" s="104">
        <v>400</v>
      </c>
      <c r="I382" s="105" t="e">
        <v>#N/A</v>
      </c>
      <c r="J382" s="105" t="e">
        <v>#N/A</v>
      </c>
      <c r="K382" s="105" t="e">
        <f t="shared" si="66"/>
        <v>#N/A</v>
      </c>
      <c r="L382" s="105" t="e">
        <f t="shared" si="67"/>
        <v>#N/A</v>
      </c>
      <c r="M382" s="105">
        <v>400</v>
      </c>
      <c r="N382" s="105"/>
      <c r="O382" s="105">
        <v>240</v>
      </c>
      <c r="P382" s="105">
        <v>210</v>
      </c>
      <c r="Q382" s="105">
        <v>250</v>
      </c>
      <c r="R382" s="332">
        <v>84</v>
      </c>
      <c r="S382" s="105">
        <v>100.10000000000001</v>
      </c>
      <c r="T382" s="105">
        <f t="shared" si="68"/>
        <v>16.100000000000009</v>
      </c>
      <c r="U382" s="333">
        <f t="shared" si="69"/>
        <v>0.16083916083916092</v>
      </c>
      <c r="V382" s="334" t="s">
        <v>4613</v>
      </c>
      <c r="W382" s="335" t="e">
        <f t="shared" si="70"/>
        <v>#VALUE!</v>
      </c>
      <c r="X382" s="335" t="e">
        <f t="shared" si="65"/>
        <v>#VALUE!</v>
      </c>
      <c r="Y382" s="336" t="e">
        <f t="shared" si="71"/>
        <v>#VALUE!</v>
      </c>
      <c r="Z382" s="336" t="e">
        <f t="shared" si="72"/>
        <v>#VALUE!</v>
      </c>
      <c r="AA382" s="336" t="e">
        <f t="shared" si="73"/>
        <v>#VALUE!</v>
      </c>
      <c r="AB382" s="337" t="e">
        <f t="shared" si="74"/>
        <v>#VALUE!</v>
      </c>
      <c r="AD382" s="317" t="e">
        <f>VLOOKUP(A382,[1]Sheet1!$A$2:$Q$79,17,FALSE)</f>
        <v>#N/A</v>
      </c>
      <c r="AE382" s="339" t="e">
        <f t="shared" si="75"/>
        <v>#N/A</v>
      </c>
      <c r="AF382" s="340" t="e">
        <f t="shared" si="76"/>
        <v>#N/A</v>
      </c>
      <c r="AG382" s="320" t="s">
        <v>4794</v>
      </c>
    </row>
    <row r="383" spans="1:33" s="338" customFormat="1" ht="15" customHeight="1">
      <c r="A383" s="101" t="s">
        <v>803</v>
      </c>
      <c r="B383" s="101" t="s">
        <v>1882</v>
      </c>
      <c r="C383" s="102" t="s">
        <v>1559</v>
      </c>
      <c r="D383" s="101">
        <v>100</v>
      </c>
      <c r="E383" s="101">
        <v>4962644</v>
      </c>
      <c r="F383" s="103" t="s">
        <v>1885</v>
      </c>
      <c r="G383" s="101">
        <v>4962644932573</v>
      </c>
      <c r="H383" s="104">
        <v>400</v>
      </c>
      <c r="I383" s="105" t="e">
        <v>#N/A</v>
      </c>
      <c r="J383" s="105" t="e">
        <v>#N/A</v>
      </c>
      <c r="K383" s="105" t="e">
        <f t="shared" si="66"/>
        <v>#N/A</v>
      </c>
      <c r="L383" s="105" t="e">
        <f t="shared" si="67"/>
        <v>#N/A</v>
      </c>
      <c r="M383" s="105">
        <v>400</v>
      </c>
      <c r="N383" s="105"/>
      <c r="O383" s="105">
        <v>240</v>
      </c>
      <c r="P383" s="105">
        <v>210</v>
      </c>
      <c r="Q383" s="105">
        <v>250</v>
      </c>
      <c r="R383" s="332">
        <v>84</v>
      </c>
      <c r="S383" s="105">
        <v>100.10000000000001</v>
      </c>
      <c r="T383" s="105">
        <f t="shared" si="68"/>
        <v>16.100000000000009</v>
      </c>
      <c r="U383" s="333">
        <f t="shared" si="69"/>
        <v>0.16083916083916092</v>
      </c>
      <c r="V383" s="334" t="s">
        <v>4613</v>
      </c>
      <c r="W383" s="335" t="e">
        <f t="shared" si="70"/>
        <v>#VALUE!</v>
      </c>
      <c r="X383" s="335" t="e">
        <f t="shared" si="65"/>
        <v>#VALUE!</v>
      </c>
      <c r="Y383" s="336" t="e">
        <f t="shared" si="71"/>
        <v>#VALUE!</v>
      </c>
      <c r="Z383" s="336" t="e">
        <f t="shared" si="72"/>
        <v>#VALUE!</v>
      </c>
      <c r="AA383" s="336" t="e">
        <f t="shared" si="73"/>
        <v>#VALUE!</v>
      </c>
      <c r="AB383" s="337" t="e">
        <f t="shared" si="74"/>
        <v>#VALUE!</v>
      </c>
      <c r="AD383" s="317" t="e">
        <f>VLOOKUP(A383,[1]Sheet1!$A$2:$Q$79,17,FALSE)</f>
        <v>#N/A</v>
      </c>
      <c r="AE383" s="339" t="e">
        <f t="shared" si="75"/>
        <v>#N/A</v>
      </c>
      <c r="AF383" s="340" t="e">
        <f t="shared" si="76"/>
        <v>#N/A</v>
      </c>
      <c r="AG383" s="320" t="s">
        <v>4794</v>
      </c>
    </row>
    <row r="384" spans="1:33" s="338" customFormat="1" ht="15" customHeight="1">
      <c r="A384" s="101" t="s">
        <v>372</v>
      </c>
      <c r="B384" s="101" t="s">
        <v>1393</v>
      </c>
      <c r="C384" s="102"/>
      <c r="D384" s="101">
        <v>30</v>
      </c>
      <c r="E384" s="101">
        <v>4962644</v>
      </c>
      <c r="F384" s="103" t="s">
        <v>1394</v>
      </c>
      <c r="G384" s="101">
        <v>4962644784530</v>
      </c>
      <c r="H384" s="104">
        <v>2200</v>
      </c>
      <c r="I384" s="105">
        <v>107</v>
      </c>
      <c r="J384" s="105">
        <v>900</v>
      </c>
      <c r="K384" s="105">
        <f t="shared" si="66"/>
        <v>0.11888888888888889</v>
      </c>
      <c r="L384" s="105">
        <f t="shared" si="67"/>
        <v>372600</v>
      </c>
      <c r="M384" s="105">
        <v>2200</v>
      </c>
      <c r="N384" s="105"/>
      <c r="O384" s="105">
        <v>1480</v>
      </c>
      <c r="P384" s="105">
        <v>1280</v>
      </c>
      <c r="Q384" s="105">
        <v>1680</v>
      </c>
      <c r="R384" s="332">
        <v>414</v>
      </c>
      <c r="S384" s="105">
        <v>600</v>
      </c>
      <c r="T384" s="105">
        <f t="shared" si="68"/>
        <v>186</v>
      </c>
      <c r="U384" s="333">
        <f t="shared" si="69"/>
        <v>0.31</v>
      </c>
      <c r="V384" s="334" t="s">
        <v>4613</v>
      </c>
      <c r="W384" s="335" t="e">
        <f t="shared" si="70"/>
        <v>#VALUE!</v>
      </c>
      <c r="X384" s="335" t="e">
        <f t="shared" si="65"/>
        <v>#VALUE!</v>
      </c>
      <c r="Y384" s="336" t="e">
        <f t="shared" si="71"/>
        <v>#VALUE!</v>
      </c>
      <c r="Z384" s="336" t="e">
        <f t="shared" si="72"/>
        <v>#VALUE!</v>
      </c>
      <c r="AA384" s="336" t="e">
        <f t="shared" si="73"/>
        <v>#VALUE!</v>
      </c>
      <c r="AB384" s="337" t="e">
        <f t="shared" si="74"/>
        <v>#VALUE!</v>
      </c>
      <c r="AD384" s="317">
        <v>490</v>
      </c>
      <c r="AE384" s="339">
        <f t="shared" si="75"/>
        <v>76</v>
      </c>
      <c r="AF384" s="340">
        <f t="shared" si="76"/>
        <v>0.15510204081632653</v>
      </c>
      <c r="AG384" s="320"/>
    </row>
    <row r="385" spans="1:33" s="338" customFormat="1" ht="15" customHeight="1">
      <c r="A385" s="101" t="s">
        <v>373</v>
      </c>
      <c r="B385" s="101" t="s">
        <v>1396</v>
      </c>
      <c r="C385" s="102" t="s">
        <v>1397</v>
      </c>
      <c r="D385" s="101">
        <v>32</v>
      </c>
      <c r="E385" s="101">
        <v>4962644</v>
      </c>
      <c r="F385" s="103" t="s">
        <v>1398</v>
      </c>
      <c r="G385" s="101">
        <v>4962644784615</v>
      </c>
      <c r="H385" s="104">
        <v>2600</v>
      </c>
      <c r="I385" s="105">
        <v>1066</v>
      </c>
      <c r="J385" s="105">
        <v>358</v>
      </c>
      <c r="K385" s="105">
        <f t="shared" si="66"/>
        <v>2.977653631284916</v>
      </c>
      <c r="L385" s="105">
        <f t="shared" si="67"/>
        <v>249884</v>
      </c>
      <c r="M385" s="105">
        <v>2600</v>
      </c>
      <c r="N385" s="105"/>
      <c r="O385" s="105">
        <v>2080</v>
      </c>
      <c r="P385" s="105">
        <v>1880</v>
      </c>
      <c r="Q385" s="105">
        <v>2200</v>
      </c>
      <c r="R385" s="332">
        <v>698</v>
      </c>
      <c r="S385" s="105">
        <v>880</v>
      </c>
      <c r="T385" s="105">
        <f t="shared" si="68"/>
        <v>182</v>
      </c>
      <c r="U385" s="333">
        <f t="shared" si="69"/>
        <v>0.20681818181818182</v>
      </c>
      <c r="V385" s="334" t="s">
        <v>4613</v>
      </c>
      <c r="W385" s="335" t="e">
        <f t="shared" si="70"/>
        <v>#VALUE!</v>
      </c>
      <c r="X385" s="335" t="e">
        <f t="shared" si="65"/>
        <v>#VALUE!</v>
      </c>
      <c r="Y385" s="336" t="e">
        <f t="shared" si="71"/>
        <v>#VALUE!</v>
      </c>
      <c r="Z385" s="336" t="e">
        <f t="shared" si="72"/>
        <v>#VALUE!</v>
      </c>
      <c r="AA385" s="336" t="e">
        <f t="shared" si="73"/>
        <v>#VALUE!</v>
      </c>
      <c r="AB385" s="337" t="e">
        <f t="shared" si="74"/>
        <v>#VALUE!</v>
      </c>
      <c r="AD385" s="317" t="e">
        <f>VLOOKUP(A385,[1]Sheet1!$A$2:$Q$79,17,FALSE)</f>
        <v>#N/A</v>
      </c>
      <c r="AE385" s="339" t="e">
        <f t="shared" si="75"/>
        <v>#N/A</v>
      </c>
      <c r="AF385" s="340" t="e">
        <f t="shared" si="76"/>
        <v>#N/A</v>
      </c>
      <c r="AG385" s="320" t="s">
        <v>4789</v>
      </c>
    </row>
    <row r="386" spans="1:33" s="338" customFormat="1" ht="15" customHeight="1">
      <c r="A386" s="101" t="s">
        <v>376</v>
      </c>
      <c r="B386" s="101" t="s">
        <v>1408</v>
      </c>
      <c r="C386" s="102"/>
      <c r="D386" s="101">
        <v>30</v>
      </c>
      <c r="E386" s="101">
        <v>4962644</v>
      </c>
      <c r="F386" s="103" t="s">
        <v>1409</v>
      </c>
      <c r="G386" s="101">
        <v>4962644784547</v>
      </c>
      <c r="H386" s="104">
        <v>2800</v>
      </c>
      <c r="I386" s="105">
        <v>100</v>
      </c>
      <c r="J386" s="105">
        <v>217</v>
      </c>
      <c r="K386" s="105">
        <f t="shared" si="66"/>
        <v>0.46082949308755761</v>
      </c>
      <c r="L386" s="105">
        <f t="shared" si="67"/>
        <v>123039</v>
      </c>
      <c r="M386" s="105">
        <v>2800</v>
      </c>
      <c r="N386" s="105"/>
      <c r="O386" s="105">
        <v>2080</v>
      </c>
      <c r="P386" s="105">
        <v>1880</v>
      </c>
      <c r="Q386" s="105">
        <v>2200</v>
      </c>
      <c r="R386" s="332">
        <v>567</v>
      </c>
      <c r="S386" s="105">
        <v>880</v>
      </c>
      <c r="T386" s="105">
        <f t="shared" si="68"/>
        <v>313</v>
      </c>
      <c r="U386" s="333">
        <f t="shared" si="69"/>
        <v>0.35568181818181815</v>
      </c>
      <c r="V386" s="334" t="s">
        <v>4613</v>
      </c>
      <c r="W386" s="335" t="e">
        <f t="shared" si="70"/>
        <v>#VALUE!</v>
      </c>
      <c r="X386" s="335" t="e">
        <f t="shared" si="65"/>
        <v>#VALUE!</v>
      </c>
      <c r="Y386" s="336" t="e">
        <f t="shared" si="71"/>
        <v>#VALUE!</v>
      </c>
      <c r="Z386" s="336" t="e">
        <f t="shared" si="72"/>
        <v>#VALUE!</v>
      </c>
      <c r="AA386" s="336" t="e">
        <f t="shared" si="73"/>
        <v>#VALUE!</v>
      </c>
      <c r="AB386" s="337" t="e">
        <f t="shared" si="74"/>
        <v>#VALUE!</v>
      </c>
      <c r="AD386" s="317">
        <v>650</v>
      </c>
      <c r="AE386" s="339">
        <f t="shared" si="75"/>
        <v>83</v>
      </c>
      <c r="AF386" s="340">
        <f t="shared" si="76"/>
        <v>0.12769230769230769</v>
      </c>
      <c r="AG386" s="320"/>
    </row>
    <row r="387" spans="1:33" s="338" customFormat="1" ht="15" customHeight="1">
      <c r="A387" s="101" t="s">
        <v>377</v>
      </c>
      <c r="B387" s="101" t="s">
        <v>1412</v>
      </c>
      <c r="C387" s="102"/>
      <c r="D387" s="101">
        <v>50</v>
      </c>
      <c r="E387" s="101">
        <v>4962644</v>
      </c>
      <c r="F387" s="103" t="s">
        <v>1413</v>
      </c>
      <c r="G387" s="101">
        <v>4962644784004</v>
      </c>
      <c r="H387" s="104">
        <v>500</v>
      </c>
      <c r="I387" s="105">
        <v>0</v>
      </c>
      <c r="J387" s="105">
        <v>57</v>
      </c>
      <c r="K387" s="105">
        <f t="shared" si="66"/>
        <v>0</v>
      </c>
      <c r="L387" s="105">
        <f t="shared" si="67"/>
        <v>5358</v>
      </c>
      <c r="M387" s="105">
        <v>500</v>
      </c>
      <c r="N387" s="105"/>
      <c r="O387" s="105">
        <v>480</v>
      </c>
      <c r="P387" s="105">
        <v>398</v>
      </c>
      <c r="Q387" s="105">
        <v>500</v>
      </c>
      <c r="R387" s="332">
        <v>94</v>
      </c>
      <c r="S387" s="105">
        <v>180</v>
      </c>
      <c r="T387" s="105">
        <f t="shared" si="68"/>
        <v>86</v>
      </c>
      <c r="U387" s="333">
        <f t="shared" si="69"/>
        <v>0.4777777777777778</v>
      </c>
      <c r="V387" s="334" t="s">
        <v>4613</v>
      </c>
      <c r="W387" s="335" t="e">
        <f t="shared" si="70"/>
        <v>#VALUE!</v>
      </c>
      <c r="X387" s="335" t="e">
        <f t="shared" ref="X387:X450" si="77">(V387-R387)/V387</f>
        <v>#VALUE!</v>
      </c>
      <c r="Y387" s="336" t="e">
        <f t="shared" si="71"/>
        <v>#VALUE!</v>
      </c>
      <c r="Z387" s="336" t="e">
        <f t="shared" si="72"/>
        <v>#VALUE!</v>
      </c>
      <c r="AA387" s="336" t="e">
        <f t="shared" si="73"/>
        <v>#VALUE!</v>
      </c>
      <c r="AB387" s="337" t="e">
        <f t="shared" si="74"/>
        <v>#VALUE!</v>
      </c>
      <c r="AD387" s="317">
        <v>120</v>
      </c>
      <c r="AE387" s="339">
        <f t="shared" si="75"/>
        <v>26</v>
      </c>
      <c r="AF387" s="340">
        <f t="shared" si="76"/>
        <v>0.21666666666666667</v>
      </c>
      <c r="AG387" s="320"/>
    </row>
    <row r="388" spans="1:33" s="338" customFormat="1" ht="15" customHeight="1">
      <c r="A388" s="101" t="s">
        <v>385</v>
      </c>
      <c r="B388" s="101" t="s">
        <v>1476</v>
      </c>
      <c r="C388" s="102"/>
      <c r="D388" s="101">
        <v>6</v>
      </c>
      <c r="E388" s="101">
        <v>4962644</v>
      </c>
      <c r="F388" s="103" t="s">
        <v>1477</v>
      </c>
      <c r="G388" s="101">
        <v>4962644783458</v>
      </c>
      <c r="H388" s="104">
        <v>4000</v>
      </c>
      <c r="I388" s="105">
        <v>0</v>
      </c>
      <c r="J388" s="105" t="e">
        <v>#N/A</v>
      </c>
      <c r="K388" s="105" t="e">
        <f t="shared" si="66"/>
        <v>#N/A</v>
      </c>
      <c r="L388" s="105" t="e">
        <f t="shared" si="67"/>
        <v>#N/A</v>
      </c>
      <c r="M388" s="105">
        <v>4000</v>
      </c>
      <c r="N388" s="105"/>
      <c r="O388" s="105">
        <v>3780</v>
      </c>
      <c r="P388" s="105">
        <v>3480</v>
      </c>
      <c r="Q388" s="105">
        <v>4000</v>
      </c>
      <c r="R388" s="332">
        <v>1003</v>
      </c>
      <c r="S388" s="105">
        <v>1600</v>
      </c>
      <c r="T388" s="105">
        <f t="shared" si="68"/>
        <v>597</v>
      </c>
      <c r="U388" s="333">
        <f t="shared" si="69"/>
        <v>0.37312499999999998</v>
      </c>
      <c r="V388" s="334" t="s">
        <v>4613</v>
      </c>
      <c r="W388" s="335" t="e">
        <f t="shared" si="70"/>
        <v>#VALUE!</v>
      </c>
      <c r="X388" s="335" t="e">
        <f t="shared" si="77"/>
        <v>#VALUE!</v>
      </c>
      <c r="Y388" s="336" t="e">
        <f t="shared" si="71"/>
        <v>#VALUE!</v>
      </c>
      <c r="Z388" s="336" t="e">
        <f t="shared" si="72"/>
        <v>#VALUE!</v>
      </c>
      <c r="AA388" s="336" t="e">
        <f t="shared" si="73"/>
        <v>#VALUE!</v>
      </c>
      <c r="AB388" s="337" t="e">
        <f t="shared" si="74"/>
        <v>#VALUE!</v>
      </c>
      <c r="AD388" s="317" t="e">
        <f>VLOOKUP(A388,[1]Sheet1!$A$2:$Q$79,17,FALSE)</f>
        <v>#N/A</v>
      </c>
      <c r="AE388" s="339" t="e">
        <f t="shared" si="75"/>
        <v>#N/A</v>
      </c>
      <c r="AF388" s="340" t="e">
        <f t="shared" si="76"/>
        <v>#N/A</v>
      </c>
      <c r="AG388" s="320" t="s">
        <v>4794</v>
      </c>
    </row>
    <row r="389" spans="1:33" s="338" customFormat="1" ht="15" customHeight="1">
      <c r="A389" s="101" t="s">
        <v>386</v>
      </c>
      <c r="B389" s="101" t="s">
        <v>1481</v>
      </c>
      <c r="C389" s="102"/>
      <c r="D389" s="101">
        <v>10</v>
      </c>
      <c r="E389" s="101">
        <v>4962644</v>
      </c>
      <c r="F389" s="103" t="s">
        <v>1482</v>
      </c>
      <c r="G389" s="101">
        <v>4962644784394</v>
      </c>
      <c r="H389" s="104">
        <v>3000</v>
      </c>
      <c r="I389" s="105">
        <v>12</v>
      </c>
      <c r="J389" s="105">
        <v>22</v>
      </c>
      <c r="K389" s="105">
        <f t="shared" si="66"/>
        <v>0.54545454545454541</v>
      </c>
      <c r="L389" s="105">
        <f t="shared" si="67"/>
        <v>18964</v>
      </c>
      <c r="M389" s="105">
        <v>3000</v>
      </c>
      <c r="N389" s="105"/>
      <c r="O389" s="105">
        <v>2980</v>
      </c>
      <c r="P389" s="105">
        <v>2980</v>
      </c>
      <c r="Q389" s="105">
        <v>3150</v>
      </c>
      <c r="R389" s="332">
        <v>862</v>
      </c>
      <c r="S389" s="105">
        <v>1330</v>
      </c>
      <c r="T389" s="105">
        <f t="shared" si="68"/>
        <v>468</v>
      </c>
      <c r="U389" s="333">
        <f t="shared" si="69"/>
        <v>0.35187969924812029</v>
      </c>
      <c r="V389" s="334" t="s">
        <v>4613</v>
      </c>
      <c r="W389" s="335" t="e">
        <f t="shared" si="70"/>
        <v>#VALUE!</v>
      </c>
      <c r="X389" s="335" t="e">
        <f t="shared" si="77"/>
        <v>#VALUE!</v>
      </c>
      <c r="Y389" s="336" t="e">
        <f t="shared" si="71"/>
        <v>#VALUE!</v>
      </c>
      <c r="Z389" s="336" t="e">
        <f t="shared" si="72"/>
        <v>#VALUE!</v>
      </c>
      <c r="AA389" s="336" t="e">
        <f t="shared" si="73"/>
        <v>#VALUE!</v>
      </c>
      <c r="AB389" s="337" t="e">
        <f t="shared" si="74"/>
        <v>#VALUE!</v>
      </c>
      <c r="AD389" s="317">
        <v>990</v>
      </c>
      <c r="AE389" s="339">
        <f t="shared" si="75"/>
        <v>128</v>
      </c>
      <c r="AF389" s="340">
        <f t="shared" si="76"/>
        <v>0.12929292929292929</v>
      </c>
      <c r="AG389" s="320"/>
    </row>
    <row r="390" spans="1:33" s="338" customFormat="1" ht="15" customHeight="1">
      <c r="A390" s="101" t="s">
        <v>388</v>
      </c>
      <c r="B390" s="101" t="s">
        <v>1481</v>
      </c>
      <c r="C390" s="102"/>
      <c r="D390" s="101">
        <v>10</v>
      </c>
      <c r="E390" s="101">
        <v>4962644</v>
      </c>
      <c r="F390" s="103" t="s">
        <v>1484</v>
      </c>
      <c r="G390" s="101">
        <v>4962644784554</v>
      </c>
      <c r="H390" s="104">
        <v>4000</v>
      </c>
      <c r="I390" s="105">
        <v>36</v>
      </c>
      <c r="J390" s="105">
        <v>14</v>
      </c>
      <c r="K390" s="105">
        <f t="shared" si="66"/>
        <v>2.5714285714285716</v>
      </c>
      <c r="L390" s="105">
        <f t="shared" si="67"/>
        <v>16968</v>
      </c>
      <c r="M390" s="105">
        <v>4000</v>
      </c>
      <c r="N390" s="105"/>
      <c r="O390" s="105">
        <v>3980</v>
      </c>
      <c r="P390" s="105">
        <v>3980</v>
      </c>
      <c r="Q390" s="105">
        <v>4200</v>
      </c>
      <c r="R390" s="332">
        <v>1212</v>
      </c>
      <c r="S390" s="105">
        <v>1780</v>
      </c>
      <c r="T390" s="105">
        <f t="shared" si="68"/>
        <v>568</v>
      </c>
      <c r="U390" s="333">
        <f t="shared" si="69"/>
        <v>0.31910112359550563</v>
      </c>
      <c r="V390" s="334" t="s">
        <v>4613</v>
      </c>
      <c r="W390" s="335" t="e">
        <f t="shared" si="70"/>
        <v>#VALUE!</v>
      </c>
      <c r="X390" s="335" t="e">
        <f t="shared" si="77"/>
        <v>#VALUE!</v>
      </c>
      <c r="Y390" s="336" t="e">
        <f t="shared" si="71"/>
        <v>#VALUE!</v>
      </c>
      <c r="Z390" s="336" t="e">
        <f t="shared" si="72"/>
        <v>#VALUE!</v>
      </c>
      <c r="AA390" s="336" t="e">
        <f t="shared" si="73"/>
        <v>#VALUE!</v>
      </c>
      <c r="AB390" s="337" t="e">
        <f t="shared" si="74"/>
        <v>#VALUE!</v>
      </c>
      <c r="AD390" s="317" t="e">
        <f>VLOOKUP(A390,[1]Sheet1!$A$2:$Q$79,17,FALSE)</f>
        <v>#N/A</v>
      </c>
      <c r="AE390" s="339" t="e">
        <f t="shared" si="75"/>
        <v>#N/A</v>
      </c>
      <c r="AF390" s="340" t="e">
        <f t="shared" si="76"/>
        <v>#N/A</v>
      </c>
      <c r="AG390" s="320" t="s">
        <v>4789</v>
      </c>
    </row>
    <row r="391" spans="1:33" s="338" customFormat="1" ht="15" customHeight="1">
      <c r="A391" s="101" t="s">
        <v>389</v>
      </c>
      <c r="B391" s="101" t="s">
        <v>1476</v>
      </c>
      <c r="C391" s="102"/>
      <c r="D391" s="101">
        <v>6</v>
      </c>
      <c r="E391" s="101">
        <v>4962644</v>
      </c>
      <c r="F391" s="103" t="s">
        <v>1485</v>
      </c>
      <c r="G391" s="101">
        <v>4962644783465</v>
      </c>
      <c r="H391" s="104">
        <v>7000</v>
      </c>
      <c r="I391" s="105">
        <v>0</v>
      </c>
      <c r="J391" s="105" t="e">
        <v>#N/A</v>
      </c>
      <c r="K391" s="105" t="e">
        <f t="shared" si="66"/>
        <v>#N/A</v>
      </c>
      <c r="L391" s="105" t="e">
        <f t="shared" si="67"/>
        <v>#N/A</v>
      </c>
      <c r="M391" s="105">
        <v>7000</v>
      </c>
      <c r="N391" s="105"/>
      <c r="O391" s="105">
        <v>5880</v>
      </c>
      <c r="P391" s="105">
        <v>5380</v>
      </c>
      <c r="Q391" s="105">
        <v>6300</v>
      </c>
      <c r="R391" s="332">
        <v>1589</v>
      </c>
      <c r="S391" s="105">
        <v>2520</v>
      </c>
      <c r="T391" s="105">
        <f t="shared" si="68"/>
        <v>931</v>
      </c>
      <c r="U391" s="333">
        <f t="shared" si="69"/>
        <v>0.36944444444444446</v>
      </c>
      <c r="V391" s="334" t="s">
        <v>4613</v>
      </c>
      <c r="W391" s="335" t="e">
        <f t="shared" si="70"/>
        <v>#VALUE!</v>
      </c>
      <c r="X391" s="335" t="e">
        <f t="shared" si="77"/>
        <v>#VALUE!</v>
      </c>
      <c r="Y391" s="336" t="e">
        <f t="shared" si="71"/>
        <v>#VALUE!</v>
      </c>
      <c r="Z391" s="336" t="e">
        <f t="shared" si="72"/>
        <v>#VALUE!</v>
      </c>
      <c r="AA391" s="336" t="e">
        <f t="shared" si="73"/>
        <v>#VALUE!</v>
      </c>
      <c r="AB391" s="337" t="e">
        <f t="shared" si="74"/>
        <v>#VALUE!</v>
      </c>
      <c r="AD391" s="317" t="e">
        <f>VLOOKUP(A391,[1]Sheet1!$A$2:$Q$79,17,FALSE)</f>
        <v>#N/A</v>
      </c>
      <c r="AE391" s="339" t="e">
        <f t="shared" si="75"/>
        <v>#N/A</v>
      </c>
      <c r="AF391" s="340" t="e">
        <f t="shared" si="76"/>
        <v>#N/A</v>
      </c>
      <c r="AG391" s="320" t="s">
        <v>4794</v>
      </c>
    </row>
    <row r="392" spans="1:33" s="338" customFormat="1" ht="15" customHeight="1">
      <c r="A392" s="101" t="s">
        <v>392</v>
      </c>
      <c r="B392" s="101" t="s">
        <v>1481</v>
      </c>
      <c r="C392" s="102"/>
      <c r="D392" s="101">
        <v>10</v>
      </c>
      <c r="E392" s="101">
        <v>4962644</v>
      </c>
      <c r="F392" s="103" t="s">
        <v>1490</v>
      </c>
      <c r="G392" s="101">
        <v>4962644784561</v>
      </c>
      <c r="H392" s="104">
        <v>5500</v>
      </c>
      <c r="I392" s="105">
        <v>78</v>
      </c>
      <c r="J392" s="105">
        <v>17</v>
      </c>
      <c r="K392" s="105">
        <f t="shared" si="66"/>
        <v>4.5882352941176467</v>
      </c>
      <c r="L392" s="105">
        <f t="shared" si="67"/>
        <v>31195</v>
      </c>
      <c r="M392" s="105">
        <v>5500</v>
      </c>
      <c r="N392" s="105"/>
      <c r="O392" s="105">
        <v>4980</v>
      </c>
      <c r="P392" s="105">
        <v>4980</v>
      </c>
      <c r="Q392" s="105">
        <v>5250</v>
      </c>
      <c r="R392" s="332">
        <v>1835</v>
      </c>
      <c r="S392" s="105">
        <v>2230</v>
      </c>
      <c r="T392" s="105">
        <f t="shared" si="68"/>
        <v>395</v>
      </c>
      <c r="U392" s="333">
        <f t="shared" si="69"/>
        <v>0.17713004484304934</v>
      </c>
      <c r="V392" s="334" t="s">
        <v>4613</v>
      </c>
      <c r="W392" s="335" t="e">
        <f t="shared" si="70"/>
        <v>#VALUE!</v>
      </c>
      <c r="X392" s="335" t="e">
        <f t="shared" si="77"/>
        <v>#VALUE!</v>
      </c>
      <c r="Y392" s="336" t="e">
        <f t="shared" si="71"/>
        <v>#VALUE!</v>
      </c>
      <c r="Z392" s="336" t="e">
        <f t="shared" si="72"/>
        <v>#VALUE!</v>
      </c>
      <c r="AA392" s="336" t="e">
        <f t="shared" si="73"/>
        <v>#VALUE!</v>
      </c>
      <c r="AB392" s="337" t="e">
        <f t="shared" si="74"/>
        <v>#VALUE!</v>
      </c>
      <c r="AD392" s="317" t="e">
        <f>VLOOKUP(A392,[1]Sheet1!$A$2:$Q$79,17,FALSE)</f>
        <v>#N/A</v>
      </c>
      <c r="AE392" s="339" t="e">
        <f t="shared" si="75"/>
        <v>#N/A</v>
      </c>
      <c r="AF392" s="340" t="e">
        <f t="shared" si="76"/>
        <v>#N/A</v>
      </c>
      <c r="AG392" s="320" t="s">
        <v>4789</v>
      </c>
    </row>
    <row r="393" spans="1:33" s="105" customFormat="1" ht="15" customHeight="1">
      <c r="A393" s="101" t="s">
        <v>765</v>
      </c>
      <c r="B393" s="101" t="s">
        <v>1594</v>
      </c>
      <c r="C393" s="102" t="s">
        <v>1523</v>
      </c>
      <c r="D393" s="101">
        <v>3</v>
      </c>
      <c r="E393" s="101">
        <v>4962644</v>
      </c>
      <c r="F393" s="103" t="s">
        <v>1595</v>
      </c>
      <c r="G393" s="101">
        <v>4962644941483</v>
      </c>
      <c r="H393" s="104">
        <v>7500</v>
      </c>
      <c r="I393" s="105" t="e">
        <v>#N/A</v>
      </c>
      <c r="J393" s="105">
        <v>14</v>
      </c>
      <c r="K393" s="105" t="e">
        <f t="shared" si="66"/>
        <v>#N/A</v>
      </c>
      <c r="L393" s="105">
        <f t="shared" si="67"/>
        <v>27104</v>
      </c>
      <c r="M393" s="105">
        <v>7500</v>
      </c>
      <c r="O393" s="105">
        <v>6980</v>
      </c>
      <c r="P393" s="105">
        <v>6000</v>
      </c>
      <c r="Q393" s="105">
        <v>7000</v>
      </c>
      <c r="R393" s="332">
        <v>1936</v>
      </c>
      <c r="S393" s="105">
        <v>2950</v>
      </c>
      <c r="T393" s="105">
        <f t="shared" si="68"/>
        <v>1014</v>
      </c>
      <c r="U393" s="333">
        <f t="shared" si="69"/>
        <v>0.34372881355932206</v>
      </c>
      <c r="V393" s="334" t="s">
        <v>4613</v>
      </c>
      <c r="W393" s="335" t="e">
        <f t="shared" si="70"/>
        <v>#VALUE!</v>
      </c>
      <c r="X393" s="335" t="e">
        <f t="shared" si="77"/>
        <v>#VALUE!</v>
      </c>
      <c r="Y393" s="336" t="e">
        <f t="shared" si="71"/>
        <v>#VALUE!</v>
      </c>
      <c r="Z393" s="336" t="e">
        <f t="shared" si="72"/>
        <v>#VALUE!</v>
      </c>
      <c r="AA393" s="336" t="e">
        <f t="shared" si="73"/>
        <v>#VALUE!</v>
      </c>
      <c r="AB393" s="337" t="e">
        <f t="shared" si="74"/>
        <v>#VALUE!</v>
      </c>
      <c r="AD393" s="317" t="e">
        <f>VLOOKUP(A393,[1]Sheet1!$A$2:$Q$79,17,FALSE)</f>
        <v>#N/A</v>
      </c>
      <c r="AE393" s="339" t="e">
        <f t="shared" si="75"/>
        <v>#N/A</v>
      </c>
      <c r="AF393" s="340" t="e">
        <f t="shared" si="76"/>
        <v>#N/A</v>
      </c>
      <c r="AG393" s="320" t="s">
        <v>4794</v>
      </c>
    </row>
    <row r="394" spans="1:33" s="105" customFormat="1" ht="15" customHeight="1">
      <c r="A394" s="101" t="s">
        <v>767</v>
      </c>
      <c r="B394" s="101" t="s">
        <v>1596</v>
      </c>
      <c r="C394" s="102" t="s">
        <v>1372</v>
      </c>
      <c r="D394" s="101">
        <v>3</v>
      </c>
      <c r="E394" s="101">
        <v>4962644</v>
      </c>
      <c r="F394" s="103" t="s">
        <v>1598</v>
      </c>
      <c r="G394" s="101">
        <v>4962644941476</v>
      </c>
      <c r="H394" s="104">
        <v>7500</v>
      </c>
      <c r="I394" s="105" t="e">
        <v>#N/A</v>
      </c>
      <c r="J394" s="105">
        <v>1</v>
      </c>
      <c r="K394" s="105" t="e">
        <f t="shared" si="66"/>
        <v>#N/A</v>
      </c>
      <c r="L394" s="105">
        <f t="shared" si="67"/>
        <v>1936</v>
      </c>
      <c r="M394" s="105">
        <v>7500</v>
      </c>
      <c r="O394" s="105">
        <v>6980</v>
      </c>
      <c r="P394" s="105">
        <v>6000</v>
      </c>
      <c r="Q394" s="105">
        <v>7000</v>
      </c>
      <c r="R394" s="332">
        <v>1936</v>
      </c>
      <c r="S394" s="105">
        <v>2950</v>
      </c>
      <c r="T394" s="105">
        <f t="shared" si="68"/>
        <v>1014</v>
      </c>
      <c r="U394" s="333">
        <f t="shared" si="69"/>
        <v>0.34372881355932206</v>
      </c>
      <c r="V394" s="334" t="s">
        <v>4613</v>
      </c>
      <c r="W394" s="335" t="e">
        <f t="shared" si="70"/>
        <v>#VALUE!</v>
      </c>
      <c r="X394" s="335" t="e">
        <f t="shared" si="77"/>
        <v>#VALUE!</v>
      </c>
      <c r="Y394" s="336" t="e">
        <f t="shared" si="71"/>
        <v>#VALUE!</v>
      </c>
      <c r="Z394" s="336" t="e">
        <f t="shared" si="72"/>
        <v>#VALUE!</v>
      </c>
      <c r="AA394" s="336" t="e">
        <f t="shared" si="73"/>
        <v>#VALUE!</v>
      </c>
      <c r="AB394" s="337" t="e">
        <f t="shared" si="74"/>
        <v>#VALUE!</v>
      </c>
      <c r="AD394" s="317" t="e">
        <f>VLOOKUP(A394,[1]Sheet1!$A$2:$Q$79,17,FALSE)</f>
        <v>#N/A</v>
      </c>
      <c r="AE394" s="339" t="e">
        <f t="shared" si="75"/>
        <v>#N/A</v>
      </c>
      <c r="AF394" s="340" t="e">
        <f t="shared" si="76"/>
        <v>#N/A</v>
      </c>
      <c r="AG394" s="320" t="s">
        <v>4794</v>
      </c>
    </row>
    <row r="395" spans="1:33" s="338" customFormat="1" ht="15" customHeight="1">
      <c r="A395" s="101" t="s">
        <v>57</v>
      </c>
      <c r="B395" s="101" t="s">
        <v>58</v>
      </c>
      <c r="C395" s="102"/>
      <c r="D395" s="101">
        <v>10</v>
      </c>
      <c r="E395" s="101">
        <v>4962644</v>
      </c>
      <c r="F395" s="103" t="s">
        <v>1599</v>
      </c>
      <c r="G395" s="101">
        <v>4962644942459</v>
      </c>
      <c r="H395" s="104">
        <v>4500</v>
      </c>
      <c r="I395" s="105">
        <v>472</v>
      </c>
      <c r="J395" s="105">
        <v>2656</v>
      </c>
      <c r="K395" s="105">
        <f t="shared" si="66"/>
        <v>0.17771084337349397</v>
      </c>
      <c r="L395" s="105">
        <f t="shared" si="67"/>
        <v>2172608</v>
      </c>
      <c r="M395" s="105">
        <v>4500</v>
      </c>
      <c r="N395" s="105"/>
      <c r="O395" s="105">
        <v>2680</v>
      </c>
      <c r="P395" s="105">
        <v>2980</v>
      </c>
      <c r="Q395" s="105">
        <v>3500</v>
      </c>
      <c r="R395" s="332">
        <v>818</v>
      </c>
      <c r="S395" s="105">
        <v>1400</v>
      </c>
      <c r="T395" s="105">
        <f t="shared" si="68"/>
        <v>582</v>
      </c>
      <c r="U395" s="333">
        <f t="shared" si="69"/>
        <v>0.4157142857142857</v>
      </c>
      <c r="V395" s="334" t="s">
        <v>4613</v>
      </c>
      <c r="W395" s="335" t="e">
        <f t="shared" si="70"/>
        <v>#VALUE!</v>
      </c>
      <c r="X395" s="335" t="e">
        <f t="shared" si="77"/>
        <v>#VALUE!</v>
      </c>
      <c r="Y395" s="336" t="e">
        <f t="shared" si="71"/>
        <v>#VALUE!</v>
      </c>
      <c r="Z395" s="336" t="e">
        <f t="shared" si="72"/>
        <v>#VALUE!</v>
      </c>
      <c r="AA395" s="336" t="e">
        <f t="shared" si="73"/>
        <v>#VALUE!</v>
      </c>
      <c r="AB395" s="337" t="e">
        <f t="shared" si="74"/>
        <v>#VALUE!</v>
      </c>
      <c r="AD395" s="317" t="e">
        <f>VLOOKUP(A395,[1]Sheet1!$A$2:$Q$79,17,FALSE)</f>
        <v>#N/A</v>
      </c>
      <c r="AE395" s="339" t="e">
        <f t="shared" si="75"/>
        <v>#N/A</v>
      </c>
      <c r="AF395" s="340" t="e">
        <f t="shared" si="76"/>
        <v>#N/A</v>
      </c>
      <c r="AG395" s="320" t="s">
        <v>4877</v>
      </c>
    </row>
    <row r="396" spans="1:33" s="338" customFormat="1" ht="15" customHeight="1">
      <c r="A396" s="101" t="s">
        <v>411</v>
      </c>
      <c r="B396" s="101" t="s">
        <v>1600</v>
      </c>
      <c r="C396" s="102"/>
      <c r="D396" s="101">
        <v>40</v>
      </c>
      <c r="E396" s="101">
        <v>4962644</v>
      </c>
      <c r="F396" s="103" t="s">
        <v>1601</v>
      </c>
      <c r="G396" s="101">
        <v>4962644665143</v>
      </c>
      <c r="H396" s="104">
        <v>3500</v>
      </c>
      <c r="I396" s="105">
        <v>260</v>
      </c>
      <c r="J396" s="105">
        <v>3656</v>
      </c>
      <c r="K396" s="105">
        <f t="shared" si="66"/>
        <v>7.1115973741794306E-2</v>
      </c>
      <c r="L396" s="105">
        <f t="shared" si="67"/>
        <v>1689072</v>
      </c>
      <c r="M396" s="105">
        <v>3500</v>
      </c>
      <c r="N396" s="105"/>
      <c r="O396" s="105">
        <v>1980</v>
      </c>
      <c r="P396" s="105">
        <v>1980</v>
      </c>
      <c r="Q396" s="105">
        <v>2500</v>
      </c>
      <c r="R396" s="332">
        <v>462</v>
      </c>
      <c r="S396" s="105">
        <v>930</v>
      </c>
      <c r="T396" s="105">
        <f t="shared" si="68"/>
        <v>468</v>
      </c>
      <c r="U396" s="333">
        <f t="shared" si="69"/>
        <v>0.50322580645161286</v>
      </c>
      <c r="V396" s="334" t="s">
        <v>4613</v>
      </c>
      <c r="W396" s="335" t="e">
        <f t="shared" si="70"/>
        <v>#VALUE!</v>
      </c>
      <c r="X396" s="335" t="e">
        <f t="shared" si="77"/>
        <v>#VALUE!</v>
      </c>
      <c r="Y396" s="336" t="e">
        <f t="shared" si="71"/>
        <v>#VALUE!</v>
      </c>
      <c r="Z396" s="336" t="e">
        <f t="shared" si="72"/>
        <v>#VALUE!</v>
      </c>
      <c r="AA396" s="336" t="e">
        <f t="shared" si="73"/>
        <v>#VALUE!</v>
      </c>
      <c r="AB396" s="337" t="e">
        <f t="shared" si="74"/>
        <v>#VALUE!</v>
      </c>
      <c r="AD396" s="317">
        <f>VLOOKUP(A396,[1]Sheet1!$A$2:$Q$79,17,FALSE)</f>
        <v>580</v>
      </c>
      <c r="AE396" s="339">
        <f t="shared" si="75"/>
        <v>118</v>
      </c>
      <c r="AF396" s="340">
        <f t="shared" si="76"/>
        <v>0.20344827586206896</v>
      </c>
      <c r="AG396" s="320"/>
    </row>
    <row r="397" spans="1:33" s="338" customFormat="1" ht="15" customHeight="1">
      <c r="A397" s="101" t="s">
        <v>411</v>
      </c>
      <c r="B397" s="101" t="s">
        <v>1603</v>
      </c>
      <c r="C397" s="102"/>
      <c r="D397" s="101">
        <v>40</v>
      </c>
      <c r="E397" s="101">
        <v>4962644</v>
      </c>
      <c r="F397" s="103" t="s">
        <v>1601</v>
      </c>
      <c r="G397" s="101">
        <v>4962644665143</v>
      </c>
      <c r="H397" s="104">
        <v>3500</v>
      </c>
      <c r="I397" s="105">
        <v>260</v>
      </c>
      <c r="J397" s="105">
        <v>3656</v>
      </c>
      <c r="K397" s="105">
        <f t="shared" ref="K397:K460" si="78">I397/J397</f>
        <v>7.1115973741794306E-2</v>
      </c>
      <c r="L397" s="105">
        <f t="shared" ref="L397:L435" si="79">J397*R397</f>
        <v>1689072</v>
      </c>
      <c r="M397" s="105">
        <v>3500</v>
      </c>
      <c r="N397" s="105"/>
      <c r="O397" s="105">
        <v>1980</v>
      </c>
      <c r="P397" s="105">
        <v>1980</v>
      </c>
      <c r="Q397" s="105">
        <v>2500</v>
      </c>
      <c r="R397" s="332">
        <v>462</v>
      </c>
      <c r="S397" s="105">
        <v>930</v>
      </c>
      <c r="T397" s="105">
        <f t="shared" ref="T397:T460" si="80">S397-R397</f>
        <v>468</v>
      </c>
      <c r="U397" s="333">
        <f t="shared" ref="U397:U460" si="81">T397/S397</f>
        <v>0.50322580645161286</v>
      </c>
      <c r="V397" s="334" t="s">
        <v>4613</v>
      </c>
      <c r="W397" s="335" t="e">
        <f t="shared" ref="W397:W460" si="82">V397/S397</f>
        <v>#VALUE!</v>
      </c>
      <c r="X397" s="335" t="e">
        <f t="shared" si="77"/>
        <v>#VALUE!</v>
      </c>
      <c r="Y397" s="336" t="e">
        <f t="shared" ref="Y397:Y460" si="83">ROUND((V397/0.43),-1)</f>
        <v>#VALUE!</v>
      </c>
      <c r="Z397" s="336" t="e">
        <f t="shared" ref="Z397:Z460" si="84">ROUND((V397/0.45),-1)</f>
        <v>#VALUE!</v>
      </c>
      <c r="AA397" s="336" t="e">
        <f t="shared" ref="AA397:AA460" si="85">ROUND((V397/0.4),-1)</f>
        <v>#VALUE!</v>
      </c>
      <c r="AB397" s="337" t="e">
        <f t="shared" ref="AB397:AB460" si="86">ROUNDUP((W397*M397),-2)</f>
        <v>#VALUE!</v>
      </c>
      <c r="AD397" s="317">
        <f>VLOOKUP(A397,[1]Sheet1!$A$2:$Q$79,17,FALSE)</f>
        <v>580</v>
      </c>
      <c r="AE397" s="339">
        <f t="shared" si="75"/>
        <v>118</v>
      </c>
      <c r="AF397" s="340">
        <f t="shared" si="76"/>
        <v>0.20344827586206896</v>
      </c>
      <c r="AG397" s="320"/>
    </row>
    <row r="398" spans="1:33" s="338" customFormat="1" ht="15" customHeight="1">
      <c r="A398" s="101" t="s">
        <v>412</v>
      </c>
      <c r="B398" s="101" t="s">
        <v>1604</v>
      </c>
      <c r="C398" s="102"/>
      <c r="D398" s="101">
        <v>80</v>
      </c>
      <c r="E398" s="101">
        <v>4962644</v>
      </c>
      <c r="F398" s="103" t="s">
        <v>1605</v>
      </c>
      <c r="G398" s="101">
        <v>4962644665150</v>
      </c>
      <c r="H398" s="104">
        <v>1500</v>
      </c>
      <c r="I398" s="105">
        <v>7</v>
      </c>
      <c r="J398" s="105">
        <v>4557</v>
      </c>
      <c r="K398" s="105">
        <f t="shared" si="78"/>
        <v>1.5360983102918587E-3</v>
      </c>
      <c r="L398" s="105">
        <f t="shared" si="79"/>
        <v>1093680</v>
      </c>
      <c r="M398" s="105">
        <v>1500</v>
      </c>
      <c r="N398" s="105"/>
      <c r="O398" s="105">
        <v>980</v>
      </c>
      <c r="P398" s="105">
        <v>980</v>
      </c>
      <c r="Q398" s="105">
        <v>1000</v>
      </c>
      <c r="R398" s="332">
        <v>240</v>
      </c>
      <c r="S398" s="105">
        <v>460</v>
      </c>
      <c r="T398" s="105">
        <f t="shared" si="80"/>
        <v>220</v>
      </c>
      <c r="U398" s="333">
        <f t="shared" si="81"/>
        <v>0.47826086956521741</v>
      </c>
      <c r="V398" s="334" t="s">
        <v>4613</v>
      </c>
      <c r="W398" s="335" t="e">
        <f t="shared" si="82"/>
        <v>#VALUE!</v>
      </c>
      <c r="X398" s="335" t="e">
        <f t="shared" si="77"/>
        <v>#VALUE!</v>
      </c>
      <c r="Y398" s="336" t="e">
        <f t="shared" si="83"/>
        <v>#VALUE!</v>
      </c>
      <c r="Z398" s="336" t="e">
        <f t="shared" si="84"/>
        <v>#VALUE!</v>
      </c>
      <c r="AA398" s="336" t="e">
        <f t="shared" si="85"/>
        <v>#VALUE!</v>
      </c>
      <c r="AB398" s="337" t="e">
        <f t="shared" si="86"/>
        <v>#VALUE!</v>
      </c>
      <c r="AD398" s="317">
        <f>VLOOKUP(A398,[1]Sheet1!$A$2:$Q$79,17,FALSE)</f>
        <v>300</v>
      </c>
      <c r="AE398" s="339">
        <f t="shared" si="75"/>
        <v>60</v>
      </c>
      <c r="AF398" s="340">
        <f t="shared" si="76"/>
        <v>0.2</v>
      </c>
      <c r="AG398" s="320"/>
    </row>
    <row r="399" spans="1:33" s="338" customFormat="1" ht="15" customHeight="1">
      <c r="A399" s="101" t="s">
        <v>4878</v>
      </c>
      <c r="B399" s="101" t="s">
        <v>1630</v>
      </c>
      <c r="C399" s="102" t="s">
        <v>1547</v>
      </c>
      <c r="D399" s="101">
        <v>100</v>
      </c>
      <c r="E399" s="101">
        <v>4962644</v>
      </c>
      <c r="F399" s="103" t="s">
        <v>1631</v>
      </c>
      <c r="G399" s="101">
        <v>4962644938964</v>
      </c>
      <c r="H399" s="104" t="s">
        <v>1547</v>
      </c>
      <c r="I399" s="105" t="e">
        <v>#N/A</v>
      </c>
      <c r="J399" s="105" t="e">
        <v>#N/A</v>
      </c>
      <c r="K399" s="105" t="e">
        <f t="shared" si="78"/>
        <v>#N/A</v>
      </c>
      <c r="L399" s="105" t="e">
        <f t="shared" si="79"/>
        <v>#N/A</v>
      </c>
      <c r="M399" s="105" t="s">
        <v>1547</v>
      </c>
      <c r="N399" s="105"/>
      <c r="O399" s="105">
        <v>398</v>
      </c>
      <c r="P399" s="105">
        <v>398</v>
      </c>
      <c r="Q399" s="105">
        <v>498</v>
      </c>
      <c r="R399" s="332">
        <v>142</v>
      </c>
      <c r="S399" s="105">
        <v>180</v>
      </c>
      <c r="T399" s="105">
        <f t="shared" si="80"/>
        <v>38</v>
      </c>
      <c r="U399" s="333">
        <f t="shared" si="81"/>
        <v>0.21111111111111111</v>
      </c>
      <c r="V399" s="334" t="s">
        <v>4613</v>
      </c>
      <c r="W399" s="335" t="e">
        <f t="shared" si="82"/>
        <v>#VALUE!</v>
      </c>
      <c r="X399" s="335" t="e">
        <f t="shared" si="77"/>
        <v>#VALUE!</v>
      </c>
      <c r="Y399" s="336" t="e">
        <f t="shared" si="83"/>
        <v>#VALUE!</v>
      </c>
      <c r="Z399" s="336" t="e">
        <f t="shared" si="84"/>
        <v>#VALUE!</v>
      </c>
      <c r="AA399" s="336" t="e">
        <f t="shared" si="85"/>
        <v>#VALUE!</v>
      </c>
      <c r="AB399" s="337" t="e">
        <f t="shared" si="86"/>
        <v>#VALUE!</v>
      </c>
      <c r="AD399" s="317" t="e">
        <f>VLOOKUP(A399,[1]Sheet1!$A$2:$Q$79,17,FALSE)</f>
        <v>#N/A</v>
      </c>
      <c r="AE399" s="339" t="e">
        <f t="shared" si="75"/>
        <v>#N/A</v>
      </c>
      <c r="AF399" s="340" t="e">
        <f t="shared" si="76"/>
        <v>#N/A</v>
      </c>
      <c r="AG399" s="320" t="s">
        <v>4794</v>
      </c>
    </row>
    <row r="400" spans="1:33" s="338" customFormat="1" ht="15" customHeight="1">
      <c r="A400" s="101" t="s">
        <v>4879</v>
      </c>
      <c r="B400" s="101" t="s">
        <v>1630</v>
      </c>
      <c r="C400" s="102" t="s">
        <v>1547</v>
      </c>
      <c r="D400" s="101">
        <v>100</v>
      </c>
      <c r="E400" s="101">
        <v>4962644</v>
      </c>
      <c r="F400" s="103" t="s">
        <v>1634</v>
      </c>
      <c r="G400" s="101">
        <v>4962644938919</v>
      </c>
      <c r="H400" s="104" t="s">
        <v>1547</v>
      </c>
      <c r="I400" s="105" t="e">
        <v>#N/A</v>
      </c>
      <c r="J400" s="105" t="e">
        <v>#N/A</v>
      </c>
      <c r="K400" s="105" t="e">
        <f t="shared" si="78"/>
        <v>#N/A</v>
      </c>
      <c r="L400" s="105" t="e">
        <f t="shared" si="79"/>
        <v>#N/A</v>
      </c>
      <c r="M400" s="105" t="s">
        <v>1547</v>
      </c>
      <c r="N400" s="105"/>
      <c r="O400" s="105">
        <v>398</v>
      </c>
      <c r="P400" s="105">
        <v>398</v>
      </c>
      <c r="Q400" s="105">
        <v>498</v>
      </c>
      <c r="R400" s="332">
        <v>142</v>
      </c>
      <c r="S400" s="105">
        <v>180</v>
      </c>
      <c r="T400" s="105">
        <f t="shared" si="80"/>
        <v>38</v>
      </c>
      <c r="U400" s="333">
        <f t="shared" si="81"/>
        <v>0.21111111111111111</v>
      </c>
      <c r="V400" s="334" t="s">
        <v>4613</v>
      </c>
      <c r="W400" s="335" t="e">
        <f t="shared" si="82"/>
        <v>#VALUE!</v>
      </c>
      <c r="X400" s="335" t="e">
        <f t="shared" si="77"/>
        <v>#VALUE!</v>
      </c>
      <c r="Y400" s="336" t="e">
        <f t="shared" si="83"/>
        <v>#VALUE!</v>
      </c>
      <c r="Z400" s="336" t="e">
        <f t="shared" si="84"/>
        <v>#VALUE!</v>
      </c>
      <c r="AA400" s="336" t="e">
        <f t="shared" si="85"/>
        <v>#VALUE!</v>
      </c>
      <c r="AB400" s="337" t="e">
        <f t="shared" si="86"/>
        <v>#VALUE!</v>
      </c>
      <c r="AD400" s="317" t="e">
        <f>VLOOKUP(A400,[1]Sheet1!$A$2:$Q$79,17,FALSE)</f>
        <v>#N/A</v>
      </c>
      <c r="AE400" s="339" t="e">
        <f t="shared" si="75"/>
        <v>#N/A</v>
      </c>
      <c r="AF400" s="340" t="e">
        <f t="shared" si="76"/>
        <v>#N/A</v>
      </c>
      <c r="AG400" s="320" t="s">
        <v>4794</v>
      </c>
    </row>
    <row r="401" spans="1:33" s="338" customFormat="1" ht="15" customHeight="1">
      <c r="A401" s="101" t="s">
        <v>4880</v>
      </c>
      <c r="B401" s="101" t="s">
        <v>1636</v>
      </c>
      <c r="C401" s="102" t="s">
        <v>1547</v>
      </c>
      <c r="D401" s="101">
        <v>100</v>
      </c>
      <c r="E401" s="101">
        <v>4962644</v>
      </c>
      <c r="F401" s="103" t="s">
        <v>1637</v>
      </c>
      <c r="G401" s="101">
        <v>4962644938971</v>
      </c>
      <c r="H401" s="104" t="s">
        <v>1547</v>
      </c>
      <c r="I401" s="105" t="e">
        <v>#N/A</v>
      </c>
      <c r="J401" s="105" t="e">
        <v>#N/A</v>
      </c>
      <c r="K401" s="105" t="e">
        <f t="shared" si="78"/>
        <v>#N/A</v>
      </c>
      <c r="L401" s="105" t="e">
        <f t="shared" si="79"/>
        <v>#N/A</v>
      </c>
      <c r="M401" s="105" t="s">
        <v>1547</v>
      </c>
      <c r="N401" s="105"/>
      <c r="O401" s="105">
        <v>398</v>
      </c>
      <c r="P401" s="105">
        <v>398</v>
      </c>
      <c r="Q401" s="105">
        <v>498</v>
      </c>
      <c r="R401" s="332">
        <v>140</v>
      </c>
      <c r="S401" s="105">
        <v>180</v>
      </c>
      <c r="T401" s="105">
        <f t="shared" si="80"/>
        <v>40</v>
      </c>
      <c r="U401" s="333">
        <f t="shared" si="81"/>
        <v>0.22222222222222221</v>
      </c>
      <c r="V401" s="334" t="s">
        <v>4613</v>
      </c>
      <c r="W401" s="335" t="e">
        <f t="shared" si="82"/>
        <v>#VALUE!</v>
      </c>
      <c r="X401" s="335" t="e">
        <f t="shared" si="77"/>
        <v>#VALUE!</v>
      </c>
      <c r="Y401" s="336" t="e">
        <f t="shared" si="83"/>
        <v>#VALUE!</v>
      </c>
      <c r="Z401" s="336" t="e">
        <f t="shared" si="84"/>
        <v>#VALUE!</v>
      </c>
      <c r="AA401" s="336" t="e">
        <f t="shared" si="85"/>
        <v>#VALUE!</v>
      </c>
      <c r="AB401" s="337" t="e">
        <f t="shared" si="86"/>
        <v>#VALUE!</v>
      </c>
      <c r="AD401" s="317" t="e">
        <f>VLOOKUP(A401,[1]Sheet1!$A$2:$Q$79,17,FALSE)</f>
        <v>#N/A</v>
      </c>
      <c r="AE401" s="339" t="e">
        <f t="shared" si="75"/>
        <v>#N/A</v>
      </c>
      <c r="AF401" s="340" t="e">
        <f t="shared" si="76"/>
        <v>#N/A</v>
      </c>
      <c r="AG401" s="320" t="s">
        <v>4794</v>
      </c>
    </row>
    <row r="402" spans="1:33" s="338" customFormat="1" ht="15" customHeight="1">
      <c r="A402" s="101" t="s">
        <v>4881</v>
      </c>
      <c r="B402" s="101" t="s">
        <v>1636</v>
      </c>
      <c r="C402" s="102" t="s">
        <v>1547</v>
      </c>
      <c r="D402" s="101">
        <v>100</v>
      </c>
      <c r="E402" s="101">
        <v>4962644</v>
      </c>
      <c r="F402" s="103" t="s">
        <v>1639</v>
      </c>
      <c r="G402" s="101">
        <v>4962644938926</v>
      </c>
      <c r="H402" s="104" t="s">
        <v>1547</v>
      </c>
      <c r="I402" s="105" t="e">
        <v>#N/A</v>
      </c>
      <c r="J402" s="105" t="e">
        <v>#N/A</v>
      </c>
      <c r="K402" s="105" t="e">
        <f t="shared" si="78"/>
        <v>#N/A</v>
      </c>
      <c r="L402" s="105" t="e">
        <f t="shared" si="79"/>
        <v>#N/A</v>
      </c>
      <c r="M402" s="105" t="s">
        <v>1547</v>
      </c>
      <c r="N402" s="105"/>
      <c r="O402" s="105">
        <v>398</v>
      </c>
      <c r="P402" s="105">
        <v>398</v>
      </c>
      <c r="Q402" s="105">
        <v>498</v>
      </c>
      <c r="R402" s="332">
        <v>140</v>
      </c>
      <c r="S402" s="105">
        <v>180</v>
      </c>
      <c r="T402" s="105">
        <f t="shared" si="80"/>
        <v>40</v>
      </c>
      <c r="U402" s="333">
        <f t="shared" si="81"/>
        <v>0.22222222222222221</v>
      </c>
      <c r="V402" s="334" t="s">
        <v>4613</v>
      </c>
      <c r="W402" s="335" t="e">
        <f t="shared" si="82"/>
        <v>#VALUE!</v>
      </c>
      <c r="X402" s="335" t="e">
        <f t="shared" si="77"/>
        <v>#VALUE!</v>
      </c>
      <c r="Y402" s="336" t="e">
        <f t="shared" si="83"/>
        <v>#VALUE!</v>
      </c>
      <c r="Z402" s="336" t="e">
        <f t="shared" si="84"/>
        <v>#VALUE!</v>
      </c>
      <c r="AA402" s="336" t="e">
        <f t="shared" si="85"/>
        <v>#VALUE!</v>
      </c>
      <c r="AB402" s="337" t="e">
        <f t="shared" si="86"/>
        <v>#VALUE!</v>
      </c>
      <c r="AD402" s="317">
        <f>VLOOKUP(A402,[1]Sheet1!$A$2:$Q$79,17,FALSE)</f>
        <v>0</v>
      </c>
      <c r="AE402" s="339">
        <f t="shared" si="75"/>
        <v>-140</v>
      </c>
      <c r="AF402" s="340" t="e">
        <f t="shared" si="76"/>
        <v>#DIV/0!</v>
      </c>
      <c r="AG402" s="320" t="s">
        <v>4794</v>
      </c>
    </row>
    <row r="403" spans="1:33" s="338" customFormat="1" ht="15" customHeight="1">
      <c r="A403" s="101" t="s">
        <v>774</v>
      </c>
      <c r="B403" s="101" t="s">
        <v>1643</v>
      </c>
      <c r="C403" s="102" t="s">
        <v>1644</v>
      </c>
      <c r="D403" s="101">
        <v>6</v>
      </c>
      <c r="E403" s="101">
        <v>4962644</v>
      </c>
      <c r="F403" s="103" t="s">
        <v>1645</v>
      </c>
      <c r="G403" s="101">
        <v>4962644931958</v>
      </c>
      <c r="H403" s="104">
        <v>6400</v>
      </c>
      <c r="I403" s="105" t="e">
        <v>#N/A</v>
      </c>
      <c r="J403" s="105" t="e">
        <v>#N/A</v>
      </c>
      <c r="K403" s="105" t="e">
        <f t="shared" si="78"/>
        <v>#N/A</v>
      </c>
      <c r="L403" s="105" t="e">
        <f t="shared" si="79"/>
        <v>#N/A</v>
      </c>
      <c r="M403" s="105">
        <v>6400</v>
      </c>
      <c r="N403" s="105"/>
      <c r="O403" s="105">
        <v>5480</v>
      </c>
      <c r="P403" s="105">
        <v>4980</v>
      </c>
      <c r="Q403" s="105">
        <v>6000</v>
      </c>
      <c r="R403" s="332">
        <v>1398</v>
      </c>
      <c r="S403" s="105">
        <v>2340</v>
      </c>
      <c r="T403" s="105">
        <f t="shared" si="80"/>
        <v>942</v>
      </c>
      <c r="U403" s="333">
        <f t="shared" si="81"/>
        <v>0.40256410256410258</v>
      </c>
      <c r="V403" s="334" t="s">
        <v>4613</v>
      </c>
      <c r="W403" s="335" t="e">
        <f t="shared" si="82"/>
        <v>#VALUE!</v>
      </c>
      <c r="X403" s="335" t="e">
        <f t="shared" si="77"/>
        <v>#VALUE!</v>
      </c>
      <c r="Y403" s="336" t="e">
        <f t="shared" si="83"/>
        <v>#VALUE!</v>
      </c>
      <c r="Z403" s="336" t="e">
        <f t="shared" si="84"/>
        <v>#VALUE!</v>
      </c>
      <c r="AA403" s="336" t="e">
        <f t="shared" si="85"/>
        <v>#VALUE!</v>
      </c>
      <c r="AB403" s="337" t="e">
        <f t="shared" si="86"/>
        <v>#VALUE!</v>
      </c>
      <c r="AD403" s="317" t="e">
        <f>VLOOKUP(A403,[1]Sheet1!$A$2:$Q$79,17,FALSE)</f>
        <v>#N/A</v>
      </c>
      <c r="AE403" s="339" t="e">
        <f t="shared" si="75"/>
        <v>#N/A</v>
      </c>
      <c r="AF403" s="340" t="e">
        <f t="shared" si="76"/>
        <v>#N/A</v>
      </c>
      <c r="AG403" s="320" t="s">
        <v>4794</v>
      </c>
    </row>
    <row r="404" spans="1:33" s="338" customFormat="1" ht="15" customHeight="1">
      <c r="A404" s="101" t="s">
        <v>775</v>
      </c>
      <c r="B404" s="101" t="s">
        <v>1643</v>
      </c>
      <c r="C404" s="102" t="s">
        <v>1646</v>
      </c>
      <c r="D404" s="101">
        <v>6</v>
      </c>
      <c r="E404" s="101">
        <v>4962644</v>
      </c>
      <c r="F404" s="103" t="s">
        <v>1647</v>
      </c>
      <c r="G404" s="101">
        <v>4962644931965</v>
      </c>
      <c r="H404" s="104">
        <v>7000</v>
      </c>
      <c r="I404" s="105" t="e">
        <v>#N/A</v>
      </c>
      <c r="J404" s="105" t="e">
        <v>#N/A</v>
      </c>
      <c r="K404" s="105" t="e">
        <f t="shared" si="78"/>
        <v>#N/A</v>
      </c>
      <c r="L404" s="105" t="e">
        <f t="shared" si="79"/>
        <v>#N/A</v>
      </c>
      <c r="M404" s="105">
        <v>7000</v>
      </c>
      <c r="N404" s="105"/>
      <c r="O404" s="105">
        <v>5980</v>
      </c>
      <c r="P404" s="105">
        <v>5480</v>
      </c>
      <c r="Q404" s="105">
        <v>6500</v>
      </c>
      <c r="R404" s="332">
        <v>1516</v>
      </c>
      <c r="S404" s="105">
        <v>2540</v>
      </c>
      <c r="T404" s="105">
        <f t="shared" si="80"/>
        <v>1024</v>
      </c>
      <c r="U404" s="333">
        <f t="shared" si="81"/>
        <v>0.40314960629921259</v>
      </c>
      <c r="V404" s="334" t="s">
        <v>4613</v>
      </c>
      <c r="W404" s="335" t="e">
        <f t="shared" si="82"/>
        <v>#VALUE!</v>
      </c>
      <c r="X404" s="335" t="e">
        <f t="shared" si="77"/>
        <v>#VALUE!</v>
      </c>
      <c r="Y404" s="336" t="e">
        <f t="shared" si="83"/>
        <v>#VALUE!</v>
      </c>
      <c r="Z404" s="336" t="e">
        <f t="shared" si="84"/>
        <v>#VALUE!</v>
      </c>
      <c r="AA404" s="336" t="e">
        <f t="shared" si="85"/>
        <v>#VALUE!</v>
      </c>
      <c r="AB404" s="337" t="e">
        <f t="shared" si="86"/>
        <v>#VALUE!</v>
      </c>
      <c r="AD404" s="317" t="e">
        <f>VLOOKUP(A404,[1]Sheet1!$A$2:$Q$79,17,FALSE)</f>
        <v>#N/A</v>
      </c>
      <c r="AE404" s="339" t="e">
        <f t="shared" si="75"/>
        <v>#N/A</v>
      </c>
      <c r="AF404" s="340" t="e">
        <f t="shared" si="76"/>
        <v>#N/A</v>
      </c>
      <c r="AG404" s="320" t="s">
        <v>4794</v>
      </c>
    </row>
    <row r="405" spans="1:33" s="338" customFormat="1" ht="15" customHeight="1">
      <c r="A405" s="101" t="s">
        <v>1293</v>
      </c>
      <c r="B405" s="373" t="s">
        <v>1648</v>
      </c>
      <c r="C405" s="102" t="s">
        <v>1644</v>
      </c>
      <c r="D405" s="101">
        <v>6</v>
      </c>
      <c r="E405" s="101">
        <v>4962644</v>
      </c>
      <c r="F405" s="103" t="s">
        <v>1649</v>
      </c>
      <c r="G405" s="101">
        <v>4962644931972</v>
      </c>
      <c r="H405" s="104">
        <v>8000</v>
      </c>
      <c r="I405" s="105" t="e">
        <v>#N/A</v>
      </c>
      <c r="J405" s="105" t="e">
        <v>#N/A</v>
      </c>
      <c r="K405" s="105" t="e">
        <f t="shared" si="78"/>
        <v>#N/A</v>
      </c>
      <c r="L405" s="105" t="e">
        <f t="shared" si="79"/>
        <v>#N/A</v>
      </c>
      <c r="M405" s="105">
        <v>8000</v>
      </c>
      <c r="N405" s="105"/>
      <c r="O405" s="105">
        <v>6680</v>
      </c>
      <c r="P405" s="105">
        <v>6180</v>
      </c>
      <c r="Q405" s="105">
        <v>7500</v>
      </c>
      <c r="R405" s="332">
        <v>1743</v>
      </c>
      <c r="S405" s="105">
        <v>2880</v>
      </c>
      <c r="T405" s="105">
        <f t="shared" si="80"/>
        <v>1137</v>
      </c>
      <c r="U405" s="333">
        <f t="shared" si="81"/>
        <v>0.39479166666666665</v>
      </c>
      <c r="V405" s="334" t="s">
        <v>4613</v>
      </c>
      <c r="W405" s="335" t="e">
        <f t="shared" si="82"/>
        <v>#VALUE!</v>
      </c>
      <c r="X405" s="335" t="e">
        <f t="shared" si="77"/>
        <v>#VALUE!</v>
      </c>
      <c r="Y405" s="336" t="e">
        <f t="shared" si="83"/>
        <v>#VALUE!</v>
      </c>
      <c r="Z405" s="336" t="e">
        <f t="shared" si="84"/>
        <v>#VALUE!</v>
      </c>
      <c r="AA405" s="336" t="e">
        <f t="shared" si="85"/>
        <v>#VALUE!</v>
      </c>
      <c r="AB405" s="337" t="e">
        <f t="shared" si="86"/>
        <v>#VALUE!</v>
      </c>
      <c r="AD405" s="317" t="e">
        <f>VLOOKUP(A405,[1]Sheet1!$A$2:$Q$79,17,FALSE)</f>
        <v>#N/A</v>
      </c>
      <c r="AE405" s="339" t="e">
        <f t="shared" si="75"/>
        <v>#N/A</v>
      </c>
      <c r="AF405" s="340" t="e">
        <f t="shared" si="76"/>
        <v>#N/A</v>
      </c>
      <c r="AG405" s="320" t="s">
        <v>4794</v>
      </c>
    </row>
    <row r="406" spans="1:33" s="338" customFormat="1" ht="15" customHeight="1">
      <c r="A406" s="101" t="s">
        <v>776</v>
      </c>
      <c r="B406" s="373" t="s">
        <v>1648</v>
      </c>
      <c r="C406" s="102" t="s">
        <v>1646</v>
      </c>
      <c r="D406" s="101">
        <v>6</v>
      </c>
      <c r="E406" s="101">
        <v>4962644</v>
      </c>
      <c r="F406" s="103" t="s">
        <v>1650</v>
      </c>
      <c r="G406" s="101">
        <v>4962644931989</v>
      </c>
      <c r="H406" s="104">
        <v>9000</v>
      </c>
      <c r="I406" s="105" t="e">
        <v>#N/A</v>
      </c>
      <c r="J406" s="105">
        <v>42</v>
      </c>
      <c r="K406" s="105" t="e">
        <f t="shared" si="78"/>
        <v>#N/A</v>
      </c>
      <c r="L406" s="105">
        <f t="shared" si="79"/>
        <v>79674</v>
      </c>
      <c r="M406" s="105">
        <v>9000</v>
      </c>
      <c r="N406" s="105"/>
      <c r="O406" s="105">
        <v>7180</v>
      </c>
      <c r="P406" s="105">
        <v>6580</v>
      </c>
      <c r="Q406" s="105">
        <v>8000</v>
      </c>
      <c r="R406" s="332">
        <v>1897</v>
      </c>
      <c r="S406" s="105">
        <v>3080</v>
      </c>
      <c r="T406" s="105">
        <f t="shared" si="80"/>
        <v>1183</v>
      </c>
      <c r="U406" s="333">
        <f t="shared" si="81"/>
        <v>0.38409090909090909</v>
      </c>
      <c r="V406" s="334" t="s">
        <v>4613</v>
      </c>
      <c r="W406" s="335" t="e">
        <f t="shared" si="82"/>
        <v>#VALUE!</v>
      </c>
      <c r="X406" s="335" t="e">
        <f t="shared" si="77"/>
        <v>#VALUE!</v>
      </c>
      <c r="Y406" s="336" t="e">
        <f t="shared" si="83"/>
        <v>#VALUE!</v>
      </c>
      <c r="Z406" s="336" t="e">
        <f t="shared" si="84"/>
        <v>#VALUE!</v>
      </c>
      <c r="AA406" s="336" t="e">
        <f t="shared" si="85"/>
        <v>#VALUE!</v>
      </c>
      <c r="AB406" s="337" t="e">
        <f t="shared" si="86"/>
        <v>#VALUE!</v>
      </c>
      <c r="AD406" s="317" t="e">
        <f>VLOOKUP(A406,[1]Sheet1!$A$2:$Q$79,17,FALSE)</f>
        <v>#N/A</v>
      </c>
      <c r="AE406" s="339" t="e">
        <f t="shared" si="75"/>
        <v>#N/A</v>
      </c>
      <c r="AF406" s="340" t="e">
        <f t="shared" si="76"/>
        <v>#N/A</v>
      </c>
      <c r="AG406" s="320" t="s">
        <v>4794</v>
      </c>
    </row>
    <row r="407" spans="1:33" s="338" customFormat="1" ht="15" customHeight="1">
      <c r="A407" s="101" t="s">
        <v>1651</v>
      </c>
      <c r="B407" s="373" t="s">
        <v>1652</v>
      </c>
      <c r="C407" s="102" t="s">
        <v>1644</v>
      </c>
      <c r="D407" s="101">
        <v>6</v>
      </c>
      <c r="E407" s="101">
        <v>4962644</v>
      </c>
      <c r="F407" s="103" t="s">
        <v>1653</v>
      </c>
      <c r="G407" s="101">
        <v>4962644942671</v>
      </c>
      <c r="H407" s="104">
        <v>8000</v>
      </c>
      <c r="I407" s="105" t="e">
        <v>#N/A</v>
      </c>
      <c r="J407" s="105" t="e">
        <v>#N/A</v>
      </c>
      <c r="K407" s="105" t="e">
        <f t="shared" si="78"/>
        <v>#N/A</v>
      </c>
      <c r="L407" s="105" t="e">
        <f t="shared" si="79"/>
        <v>#N/A</v>
      </c>
      <c r="M407" s="105">
        <v>8000</v>
      </c>
      <c r="N407" s="105"/>
      <c r="O407" s="105">
        <v>7180</v>
      </c>
      <c r="P407" s="105">
        <v>6580</v>
      </c>
      <c r="Q407" s="105">
        <v>7800</v>
      </c>
      <c r="R407" s="332">
        <v>2079</v>
      </c>
      <c r="S407" s="105">
        <v>3090</v>
      </c>
      <c r="T407" s="105">
        <f t="shared" si="80"/>
        <v>1011</v>
      </c>
      <c r="U407" s="333">
        <f t="shared" si="81"/>
        <v>0.32718446601941747</v>
      </c>
      <c r="V407" s="334" t="s">
        <v>4613</v>
      </c>
      <c r="W407" s="335" t="e">
        <f t="shared" si="82"/>
        <v>#VALUE!</v>
      </c>
      <c r="X407" s="335" t="e">
        <f t="shared" si="77"/>
        <v>#VALUE!</v>
      </c>
      <c r="Y407" s="336" t="e">
        <f t="shared" si="83"/>
        <v>#VALUE!</v>
      </c>
      <c r="Z407" s="336" t="e">
        <f t="shared" si="84"/>
        <v>#VALUE!</v>
      </c>
      <c r="AA407" s="336" t="e">
        <f t="shared" si="85"/>
        <v>#VALUE!</v>
      </c>
      <c r="AB407" s="337" t="e">
        <f t="shared" si="86"/>
        <v>#VALUE!</v>
      </c>
      <c r="AD407" s="317" t="e">
        <f>VLOOKUP(A407,[1]Sheet1!$A$2:$Q$79,17,FALSE)</f>
        <v>#N/A</v>
      </c>
      <c r="AE407" s="339" t="e">
        <f t="shared" si="75"/>
        <v>#N/A</v>
      </c>
      <c r="AF407" s="340" t="e">
        <f t="shared" si="76"/>
        <v>#N/A</v>
      </c>
      <c r="AG407" s="320" t="s">
        <v>4794</v>
      </c>
    </row>
    <row r="408" spans="1:33" s="338" customFormat="1" ht="15" customHeight="1">
      <c r="A408" s="101" t="s">
        <v>1654</v>
      </c>
      <c r="B408" s="373" t="s">
        <v>1652</v>
      </c>
      <c r="C408" s="102" t="s">
        <v>1646</v>
      </c>
      <c r="D408" s="101">
        <v>6</v>
      </c>
      <c r="E408" s="101">
        <v>4962644</v>
      </c>
      <c r="F408" s="103" t="s">
        <v>1655</v>
      </c>
      <c r="G408" s="101">
        <v>4962644942688</v>
      </c>
      <c r="H408" s="104">
        <v>10000</v>
      </c>
      <c r="I408" s="105" t="e">
        <v>#N/A</v>
      </c>
      <c r="J408" s="105">
        <v>0</v>
      </c>
      <c r="K408" s="105" t="e">
        <f t="shared" si="78"/>
        <v>#N/A</v>
      </c>
      <c r="L408" s="105">
        <f t="shared" si="79"/>
        <v>0</v>
      </c>
      <c r="M408" s="105">
        <v>10000</v>
      </c>
      <c r="N408" s="105"/>
      <c r="O408" s="105">
        <v>8580</v>
      </c>
      <c r="P408" s="105">
        <v>7880</v>
      </c>
      <c r="Q408" s="105">
        <v>9200</v>
      </c>
      <c r="R408" s="332">
        <v>2158</v>
      </c>
      <c r="S408" s="105">
        <v>3680</v>
      </c>
      <c r="T408" s="105">
        <f t="shared" si="80"/>
        <v>1522</v>
      </c>
      <c r="U408" s="333">
        <f t="shared" si="81"/>
        <v>0.41358695652173916</v>
      </c>
      <c r="V408" s="334" t="s">
        <v>4613</v>
      </c>
      <c r="W408" s="335" t="e">
        <f t="shared" si="82"/>
        <v>#VALUE!</v>
      </c>
      <c r="X408" s="335" t="e">
        <f t="shared" si="77"/>
        <v>#VALUE!</v>
      </c>
      <c r="Y408" s="336" t="e">
        <f t="shared" si="83"/>
        <v>#VALUE!</v>
      </c>
      <c r="Z408" s="336" t="e">
        <f t="shared" si="84"/>
        <v>#VALUE!</v>
      </c>
      <c r="AA408" s="336" t="e">
        <f t="shared" si="85"/>
        <v>#VALUE!</v>
      </c>
      <c r="AB408" s="337" t="e">
        <f t="shared" si="86"/>
        <v>#VALUE!</v>
      </c>
      <c r="AD408" s="317" t="e">
        <f>VLOOKUP(A408,[1]Sheet1!$A$2:$Q$79,17,FALSE)</f>
        <v>#N/A</v>
      </c>
      <c r="AE408" s="339" t="e">
        <f t="shared" si="75"/>
        <v>#N/A</v>
      </c>
      <c r="AF408" s="340" t="e">
        <f t="shared" si="76"/>
        <v>#N/A</v>
      </c>
      <c r="AG408" s="320" t="s">
        <v>4794</v>
      </c>
    </row>
    <row r="409" spans="1:33" s="338" customFormat="1" ht="15" customHeight="1">
      <c r="A409" s="101" t="s">
        <v>453</v>
      </c>
      <c r="B409" s="101" t="s">
        <v>1741</v>
      </c>
      <c r="C409" s="102"/>
      <c r="D409" s="101">
        <v>100</v>
      </c>
      <c r="E409" s="101">
        <v>4962644</v>
      </c>
      <c r="F409" s="103" t="s">
        <v>1742</v>
      </c>
      <c r="G409" s="101">
        <v>4962644951000</v>
      </c>
      <c r="H409" s="104">
        <v>800</v>
      </c>
      <c r="I409" s="105">
        <v>30</v>
      </c>
      <c r="J409" s="105">
        <v>252</v>
      </c>
      <c r="K409" s="105">
        <f t="shared" si="78"/>
        <v>0.11904761904761904</v>
      </c>
      <c r="L409" s="105">
        <f t="shared" si="79"/>
        <v>47880</v>
      </c>
      <c r="M409" s="105">
        <v>800</v>
      </c>
      <c r="N409" s="105"/>
      <c r="O409" s="105">
        <v>500</v>
      </c>
      <c r="P409" s="105">
        <v>468</v>
      </c>
      <c r="Q409" s="105">
        <v>550</v>
      </c>
      <c r="R409" s="332">
        <v>190</v>
      </c>
      <c r="S409" s="105">
        <v>220</v>
      </c>
      <c r="T409" s="105">
        <f t="shared" si="80"/>
        <v>30</v>
      </c>
      <c r="U409" s="333">
        <f t="shared" si="81"/>
        <v>0.13636363636363635</v>
      </c>
      <c r="V409" s="334" t="s">
        <v>4613</v>
      </c>
      <c r="W409" s="335" t="e">
        <f t="shared" si="82"/>
        <v>#VALUE!</v>
      </c>
      <c r="X409" s="335" t="e">
        <f t="shared" si="77"/>
        <v>#VALUE!</v>
      </c>
      <c r="Y409" s="336" t="e">
        <f t="shared" si="83"/>
        <v>#VALUE!</v>
      </c>
      <c r="Z409" s="336" t="e">
        <f t="shared" si="84"/>
        <v>#VALUE!</v>
      </c>
      <c r="AA409" s="336" t="e">
        <f t="shared" si="85"/>
        <v>#VALUE!</v>
      </c>
      <c r="AB409" s="337" t="e">
        <f t="shared" si="86"/>
        <v>#VALUE!</v>
      </c>
      <c r="AD409" s="317">
        <v>200</v>
      </c>
      <c r="AE409" s="339">
        <f t="shared" si="75"/>
        <v>10</v>
      </c>
      <c r="AF409" s="340">
        <f t="shared" si="76"/>
        <v>0.05</v>
      </c>
      <c r="AG409" s="320"/>
    </row>
    <row r="410" spans="1:33" s="338" customFormat="1" ht="15" customHeight="1">
      <c r="A410" s="101" t="s">
        <v>454</v>
      </c>
      <c r="B410" s="101" t="s">
        <v>1743</v>
      </c>
      <c r="C410" s="102"/>
      <c r="D410" s="101">
        <v>100</v>
      </c>
      <c r="E410" s="101">
        <v>4962644</v>
      </c>
      <c r="F410" s="103" t="s">
        <v>1744</v>
      </c>
      <c r="G410" s="101">
        <v>4962644951017</v>
      </c>
      <c r="H410" s="104">
        <v>800</v>
      </c>
      <c r="I410" s="105">
        <v>35</v>
      </c>
      <c r="J410" s="105">
        <v>52</v>
      </c>
      <c r="K410" s="105">
        <f t="shared" si="78"/>
        <v>0.67307692307692313</v>
      </c>
      <c r="L410" s="105">
        <f t="shared" si="79"/>
        <v>9620</v>
      </c>
      <c r="M410" s="105">
        <v>800</v>
      </c>
      <c r="N410" s="105"/>
      <c r="O410" s="105">
        <v>500</v>
      </c>
      <c r="P410" s="105">
        <v>468</v>
      </c>
      <c r="Q410" s="105">
        <v>550</v>
      </c>
      <c r="R410" s="332">
        <v>185</v>
      </c>
      <c r="S410" s="105">
        <v>220</v>
      </c>
      <c r="T410" s="105">
        <f t="shared" si="80"/>
        <v>35</v>
      </c>
      <c r="U410" s="333">
        <f t="shared" si="81"/>
        <v>0.15909090909090909</v>
      </c>
      <c r="V410" s="334" t="s">
        <v>4613</v>
      </c>
      <c r="W410" s="335" t="e">
        <f t="shared" si="82"/>
        <v>#VALUE!</v>
      </c>
      <c r="X410" s="335" t="e">
        <f t="shared" si="77"/>
        <v>#VALUE!</v>
      </c>
      <c r="Y410" s="336" t="e">
        <f t="shared" si="83"/>
        <v>#VALUE!</v>
      </c>
      <c r="Z410" s="336" t="e">
        <f t="shared" si="84"/>
        <v>#VALUE!</v>
      </c>
      <c r="AA410" s="336" t="e">
        <f t="shared" si="85"/>
        <v>#VALUE!</v>
      </c>
      <c r="AB410" s="337" t="e">
        <f t="shared" si="86"/>
        <v>#VALUE!</v>
      </c>
      <c r="AD410" s="317">
        <v>200</v>
      </c>
      <c r="AE410" s="339">
        <f t="shared" si="75"/>
        <v>15</v>
      </c>
      <c r="AF410" s="340">
        <f t="shared" si="76"/>
        <v>7.4999999999999997E-2</v>
      </c>
      <c r="AG410" s="320"/>
    </row>
    <row r="411" spans="1:33" s="338" customFormat="1" ht="15" customHeight="1">
      <c r="A411" s="101" t="s">
        <v>455</v>
      </c>
      <c r="B411" s="101" t="s">
        <v>1745</v>
      </c>
      <c r="C411" s="102"/>
      <c r="D411" s="101">
        <v>100</v>
      </c>
      <c r="E411" s="101">
        <v>4962644</v>
      </c>
      <c r="F411" s="103" t="s">
        <v>1746</v>
      </c>
      <c r="G411" s="101">
        <v>4962644951024</v>
      </c>
      <c r="H411" s="104">
        <v>800</v>
      </c>
      <c r="I411" s="105">
        <v>0</v>
      </c>
      <c r="J411" s="105" t="e">
        <v>#N/A</v>
      </c>
      <c r="K411" s="105" t="e">
        <f t="shared" si="78"/>
        <v>#N/A</v>
      </c>
      <c r="L411" s="105" t="e">
        <f t="shared" si="79"/>
        <v>#N/A</v>
      </c>
      <c r="M411" s="105">
        <v>800</v>
      </c>
      <c r="N411" s="105"/>
      <c r="O411" s="105">
        <v>500</v>
      </c>
      <c r="P411" s="105">
        <v>468</v>
      </c>
      <c r="Q411" s="105">
        <v>550</v>
      </c>
      <c r="R411" s="332">
        <v>179</v>
      </c>
      <c r="S411" s="105">
        <v>220</v>
      </c>
      <c r="T411" s="105">
        <f t="shared" si="80"/>
        <v>41</v>
      </c>
      <c r="U411" s="333">
        <f t="shared" si="81"/>
        <v>0.18636363636363637</v>
      </c>
      <c r="V411" s="334" t="s">
        <v>4613</v>
      </c>
      <c r="W411" s="335" t="e">
        <f t="shared" si="82"/>
        <v>#VALUE!</v>
      </c>
      <c r="X411" s="335" t="e">
        <f t="shared" si="77"/>
        <v>#VALUE!</v>
      </c>
      <c r="Y411" s="336" t="e">
        <f t="shared" si="83"/>
        <v>#VALUE!</v>
      </c>
      <c r="Z411" s="336" t="e">
        <f t="shared" si="84"/>
        <v>#VALUE!</v>
      </c>
      <c r="AA411" s="336" t="e">
        <f t="shared" si="85"/>
        <v>#VALUE!</v>
      </c>
      <c r="AB411" s="337" t="e">
        <f t="shared" si="86"/>
        <v>#VALUE!</v>
      </c>
      <c r="AD411" s="317">
        <v>200</v>
      </c>
      <c r="AE411" s="339">
        <f t="shared" si="75"/>
        <v>21</v>
      </c>
      <c r="AF411" s="340">
        <f t="shared" si="76"/>
        <v>0.105</v>
      </c>
      <c r="AG411" s="320"/>
    </row>
    <row r="412" spans="1:33" s="338" customFormat="1" ht="15" customHeight="1">
      <c r="A412" s="101" t="s">
        <v>456</v>
      </c>
      <c r="B412" s="365" t="s">
        <v>1747</v>
      </c>
      <c r="C412" s="102"/>
      <c r="D412" s="101">
        <v>100</v>
      </c>
      <c r="E412" s="101">
        <v>4962644</v>
      </c>
      <c r="F412" s="103" t="s">
        <v>1748</v>
      </c>
      <c r="G412" s="101">
        <v>4962644951376</v>
      </c>
      <c r="H412" s="104">
        <v>600</v>
      </c>
      <c r="I412" s="105">
        <v>6</v>
      </c>
      <c r="J412" s="105">
        <v>32</v>
      </c>
      <c r="K412" s="105">
        <f t="shared" si="78"/>
        <v>0.1875</v>
      </c>
      <c r="L412" s="105">
        <f t="shared" si="79"/>
        <v>5696</v>
      </c>
      <c r="M412" s="105">
        <v>600</v>
      </c>
      <c r="N412" s="105"/>
      <c r="O412" s="321">
        <v>398</v>
      </c>
      <c r="P412" s="321">
        <v>398</v>
      </c>
      <c r="Q412" s="321">
        <v>498</v>
      </c>
      <c r="R412" s="332">
        <v>178</v>
      </c>
      <c r="S412" s="105">
        <v>185</v>
      </c>
      <c r="T412" s="105">
        <f t="shared" si="80"/>
        <v>7</v>
      </c>
      <c r="U412" s="333">
        <f t="shared" si="81"/>
        <v>3.783783783783784E-2</v>
      </c>
      <c r="V412" s="334" t="s">
        <v>4613</v>
      </c>
      <c r="W412" s="335" t="e">
        <f t="shared" si="82"/>
        <v>#VALUE!</v>
      </c>
      <c r="X412" s="335" t="e">
        <f t="shared" si="77"/>
        <v>#VALUE!</v>
      </c>
      <c r="Y412" s="336" t="e">
        <f t="shared" si="83"/>
        <v>#VALUE!</v>
      </c>
      <c r="Z412" s="336" t="e">
        <f t="shared" si="84"/>
        <v>#VALUE!</v>
      </c>
      <c r="AA412" s="336" t="e">
        <f t="shared" si="85"/>
        <v>#VALUE!</v>
      </c>
      <c r="AB412" s="337" t="e">
        <f t="shared" si="86"/>
        <v>#VALUE!</v>
      </c>
      <c r="AD412" s="317">
        <v>200</v>
      </c>
      <c r="AE412" s="339">
        <f t="shared" si="75"/>
        <v>22</v>
      </c>
      <c r="AF412" s="340">
        <f t="shared" si="76"/>
        <v>0.11</v>
      </c>
      <c r="AG412" s="320"/>
    </row>
    <row r="413" spans="1:33" s="338" customFormat="1" ht="15" customHeight="1">
      <c r="A413" s="101" t="s">
        <v>457</v>
      </c>
      <c r="B413" s="365" t="s">
        <v>1749</v>
      </c>
      <c r="C413" s="102"/>
      <c r="D413" s="101">
        <v>100</v>
      </c>
      <c r="E413" s="101">
        <v>4962644</v>
      </c>
      <c r="F413" s="103" t="s">
        <v>1750</v>
      </c>
      <c r="G413" s="101">
        <v>4962644951383</v>
      </c>
      <c r="H413" s="104">
        <v>600</v>
      </c>
      <c r="I413" s="105">
        <v>7</v>
      </c>
      <c r="J413" s="105">
        <v>33</v>
      </c>
      <c r="K413" s="105">
        <f t="shared" si="78"/>
        <v>0.21212121212121213</v>
      </c>
      <c r="L413" s="105">
        <f t="shared" si="79"/>
        <v>3861</v>
      </c>
      <c r="M413" s="105">
        <v>600</v>
      </c>
      <c r="N413" s="105"/>
      <c r="O413" s="321">
        <v>398</v>
      </c>
      <c r="P413" s="321">
        <v>398</v>
      </c>
      <c r="Q413" s="321">
        <v>498</v>
      </c>
      <c r="R413" s="332">
        <v>117</v>
      </c>
      <c r="S413" s="105">
        <v>185</v>
      </c>
      <c r="T413" s="105">
        <f t="shared" si="80"/>
        <v>68</v>
      </c>
      <c r="U413" s="333">
        <f t="shared" si="81"/>
        <v>0.36756756756756759</v>
      </c>
      <c r="V413" s="334" t="s">
        <v>4613</v>
      </c>
      <c r="W413" s="335" t="e">
        <f t="shared" si="82"/>
        <v>#VALUE!</v>
      </c>
      <c r="X413" s="335" t="e">
        <f t="shared" si="77"/>
        <v>#VALUE!</v>
      </c>
      <c r="Y413" s="336" t="e">
        <f t="shared" si="83"/>
        <v>#VALUE!</v>
      </c>
      <c r="Z413" s="336" t="e">
        <f t="shared" si="84"/>
        <v>#VALUE!</v>
      </c>
      <c r="AA413" s="336" t="e">
        <f t="shared" si="85"/>
        <v>#VALUE!</v>
      </c>
      <c r="AB413" s="337" t="e">
        <f t="shared" si="86"/>
        <v>#VALUE!</v>
      </c>
      <c r="AD413" s="317">
        <v>200</v>
      </c>
      <c r="AE413" s="339">
        <f t="shared" si="75"/>
        <v>83</v>
      </c>
      <c r="AF413" s="340">
        <f t="shared" si="76"/>
        <v>0.41499999999999998</v>
      </c>
      <c r="AG413" s="320" t="s">
        <v>4882</v>
      </c>
    </row>
    <row r="414" spans="1:33" s="338" customFormat="1" ht="15" customHeight="1">
      <c r="A414" s="101" t="s">
        <v>460</v>
      </c>
      <c r="B414" s="365" t="s">
        <v>1755</v>
      </c>
      <c r="C414" s="102"/>
      <c r="D414" s="101">
        <v>100</v>
      </c>
      <c r="E414" s="101">
        <v>4962644</v>
      </c>
      <c r="F414" s="103" t="s">
        <v>1756</v>
      </c>
      <c r="G414" s="101">
        <v>4962644951413</v>
      </c>
      <c r="H414" s="104">
        <v>700</v>
      </c>
      <c r="I414" s="105">
        <v>20</v>
      </c>
      <c r="J414" s="105">
        <v>41</v>
      </c>
      <c r="K414" s="105">
        <f t="shared" si="78"/>
        <v>0.48780487804878048</v>
      </c>
      <c r="L414" s="105">
        <f t="shared" si="79"/>
        <v>10496</v>
      </c>
      <c r="M414" s="105">
        <v>700</v>
      </c>
      <c r="N414" s="105"/>
      <c r="O414" s="321">
        <v>580</v>
      </c>
      <c r="P414" s="321">
        <v>498</v>
      </c>
      <c r="Q414" s="321">
        <v>580</v>
      </c>
      <c r="R414" s="332">
        <v>256</v>
      </c>
      <c r="S414" s="105">
        <v>235</v>
      </c>
      <c r="T414" s="105">
        <f t="shared" si="80"/>
        <v>-21</v>
      </c>
      <c r="U414" s="333">
        <f t="shared" si="81"/>
        <v>-8.9361702127659579E-2</v>
      </c>
      <c r="V414" s="334" t="s">
        <v>4613</v>
      </c>
      <c r="W414" s="335" t="e">
        <f t="shared" si="82"/>
        <v>#VALUE!</v>
      </c>
      <c r="X414" s="335" t="e">
        <f t="shared" si="77"/>
        <v>#VALUE!</v>
      </c>
      <c r="Y414" s="336" t="e">
        <f t="shared" si="83"/>
        <v>#VALUE!</v>
      </c>
      <c r="Z414" s="336" t="e">
        <f t="shared" si="84"/>
        <v>#VALUE!</v>
      </c>
      <c r="AA414" s="336" t="e">
        <f t="shared" si="85"/>
        <v>#VALUE!</v>
      </c>
      <c r="AB414" s="337" t="e">
        <f t="shared" si="86"/>
        <v>#VALUE!</v>
      </c>
      <c r="AD414" s="317" t="e">
        <f>VLOOKUP(A414,[1]Sheet1!$A$2:$Q$79,17,FALSE)</f>
        <v>#N/A</v>
      </c>
      <c r="AE414" s="339" t="e">
        <f t="shared" si="75"/>
        <v>#N/A</v>
      </c>
      <c r="AF414" s="340" t="e">
        <f t="shared" si="76"/>
        <v>#N/A</v>
      </c>
      <c r="AG414" s="320" t="s">
        <v>4789</v>
      </c>
    </row>
    <row r="415" spans="1:33" s="338" customFormat="1" ht="15" customHeight="1">
      <c r="A415" s="101" t="s">
        <v>268</v>
      </c>
      <c r="B415" s="101" t="s">
        <v>269</v>
      </c>
      <c r="C415" s="102"/>
      <c r="D415" s="101">
        <v>20</v>
      </c>
      <c r="E415" s="101">
        <v>4962644</v>
      </c>
      <c r="F415" s="103" t="s">
        <v>1805</v>
      </c>
      <c r="G415" s="101">
        <v>4962644931385</v>
      </c>
      <c r="H415" s="104">
        <v>4600</v>
      </c>
      <c r="I415" s="105">
        <v>184</v>
      </c>
      <c r="J415" s="105" t="e">
        <v>#N/A</v>
      </c>
      <c r="K415" s="105" t="e">
        <f t="shared" si="78"/>
        <v>#N/A</v>
      </c>
      <c r="L415" s="105" t="e">
        <f t="shared" si="79"/>
        <v>#N/A</v>
      </c>
      <c r="M415" s="105">
        <v>4600</v>
      </c>
      <c r="N415" s="105"/>
      <c r="O415" s="105">
        <v>2880</v>
      </c>
      <c r="P415" s="105">
        <v>2680</v>
      </c>
      <c r="Q415" s="105">
        <v>3100</v>
      </c>
      <c r="R415" s="332">
        <v>344</v>
      </c>
      <c r="S415" s="105">
        <v>1235</v>
      </c>
      <c r="T415" s="105">
        <f t="shared" si="80"/>
        <v>891</v>
      </c>
      <c r="U415" s="333">
        <f t="shared" si="81"/>
        <v>0.72145748987854252</v>
      </c>
      <c r="V415" s="334" t="s">
        <v>4613</v>
      </c>
      <c r="W415" s="335" t="e">
        <f t="shared" si="82"/>
        <v>#VALUE!</v>
      </c>
      <c r="X415" s="335" t="e">
        <f t="shared" si="77"/>
        <v>#VALUE!</v>
      </c>
      <c r="Y415" s="336" t="e">
        <f t="shared" si="83"/>
        <v>#VALUE!</v>
      </c>
      <c r="Z415" s="336" t="e">
        <f t="shared" si="84"/>
        <v>#VALUE!</v>
      </c>
      <c r="AA415" s="336" t="e">
        <f t="shared" si="85"/>
        <v>#VALUE!</v>
      </c>
      <c r="AB415" s="337" t="e">
        <f t="shared" si="86"/>
        <v>#VALUE!</v>
      </c>
      <c r="AD415" s="317" t="e">
        <f>VLOOKUP(A415,[1]Sheet1!$A$2:$Q$79,17,FALSE)</f>
        <v>#N/A</v>
      </c>
      <c r="AE415" s="339" t="e">
        <f t="shared" si="75"/>
        <v>#N/A</v>
      </c>
      <c r="AF415" s="340" t="e">
        <f t="shared" si="76"/>
        <v>#N/A</v>
      </c>
      <c r="AG415" s="320" t="s">
        <v>4794</v>
      </c>
    </row>
    <row r="416" spans="1:33" s="338" customFormat="1" ht="15" customHeight="1">
      <c r="A416" s="101" t="s">
        <v>272</v>
      </c>
      <c r="B416" s="101" t="s">
        <v>1808</v>
      </c>
      <c r="C416" s="102"/>
      <c r="D416" s="101">
        <v>20</v>
      </c>
      <c r="E416" s="101">
        <v>4962644</v>
      </c>
      <c r="F416" s="103" t="s">
        <v>1809</v>
      </c>
      <c r="G416" s="101">
        <v>4962644937325</v>
      </c>
      <c r="H416" s="104">
        <v>4000</v>
      </c>
      <c r="I416" s="105">
        <v>0</v>
      </c>
      <c r="J416" s="105">
        <v>181</v>
      </c>
      <c r="K416" s="105">
        <f t="shared" si="78"/>
        <v>0</v>
      </c>
      <c r="L416" s="105">
        <f t="shared" si="79"/>
        <v>131949</v>
      </c>
      <c r="M416" s="105">
        <v>4000</v>
      </c>
      <c r="N416" s="105"/>
      <c r="O416" s="105">
        <v>2580</v>
      </c>
      <c r="P416" s="105">
        <v>2380</v>
      </c>
      <c r="Q416" s="105">
        <v>2800</v>
      </c>
      <c r="R416" s="332">
        <v>729</v>
      </c>
      <c r="S416" s="105">
        <v>1115</v>
      </c>
      <c r="T416" s="105">
        <f t="shared" si="80"/>
        <v>386</v>
      </c>
      <c r="U416" s="333">
        <f t="shared" si="81"/>
        <v>0.34618834080717487</v>
      </c>
      <c r="V416" s="334" t="s">
        <v>4613</v>
      </c>
      <c r="W416" s="335" t="e">
        <f t="shared" si="82"/>
        <v>#VALUE!</v>
      </c>
      <c r="X416" s="335" t="e">
        <f t="shared" si="77"/>
        <v>#VALUE!</v>
      </c>
      <c r="Y416" s="336" t="e">
        <f t="shared" si="83"/>
        <v>#VALUE!</v>
      </c>
      <c r="Z416" s="336" t="e">
        <f t="shared" si="84"/>
        <v>#VALUE!</v>
      </c>
      <c r="AA416" s="336" t="e">
        <f t="shared" si="85"/>
        <v>#VALUE!</v>
      </c>
      <c r="AB416" s="337" t="e">
        <f t="shared" si="86"/>
        <v>#VALUE!</v>
      </c>
      <c r="AD416" s="317">
        <f>VLOOKUP(A416,[1]Sheet1!$A$2:$Q$79,17,FALSE)</f>
        <v>820</v>
      </c>
      <c r="AE416" s="339">
        <f t="shared" si="75"/>
        <v>91</v>
      </c>
      <c r="AF416" s="340">
        <f t="shared" si="76"/>
        <v>0.11097560975609756</v>
      </c>
      <c r="AG416" s="320"/>
    </row>
    <row r="417" spans="1:33" s="338" customFormat="1" ht="15" customHeight="1">
      <c r="A417" s="101" t="s">
        <v>469</v>
      </c>
      <c r="B417" s="101" t="s">
        <v>1812</v>
      </c>
      <c r="C417" s="102"/>
      <c r="D417" s="101">
        <v>20</v>
      </c>
      <c r="E417" s="101">
        <v>4962644</v>
      </c>
      <c r="F417" s="103" t="s">
        <v>1813</v>
      </c>
      <c r="G417" s="101">
        <v>4962644665099</v>
      </c>
      <c r="H417" s="104">
        <v>9100</v>
      </c>
      <c r="I417" s="105">
        <v>1</v>
      </c>
      <c r="J417" s="105">
        <v>69</v>
      </c>
      <c r="K417" s="105">
        <f t="shared" si="78"/>
        <v>1.4492753623188406E-2</v>
      </c>
      <c r="L417" s="105">
        <f t="shared" si="79"/>
        <v>72588</v>
      </c>
      <c r="M417" s="105">
        <v>9100</v>
      </c>
      <c r="N417" s="105"/>
      <c r="O417" s="105">
        <v>7280</v>
      </c>
      <c r="P417" s="105">
        <v>6680</v>
      </c>
      <c r="Q417" s="105">
        <v>7800</v>
      </c>
      <c r="R417" s="332">
        <v>1052</v>
      </c>
      <c r="S417" s="105">
        <v>3120</v>
      </c>
      <c r="T417" s="105">
        <f t="shared" si="80"/>
        <v>2068</v>
      </c>
      <c r="U417" s="333">
        <f t="shared" si="81"/>
        <v>0.6628205128205128</v>
      </c>
      <c r="V417" s="334" t="s">
        <v>4613</v>
      </c>
      <c r="W417" s="335" t="e">
        <f t="shared" si="82"/>
        <v>#VALUE!</v>
      </c>
      <c r="X417" s="335" t="e">
        <f t="shared" si="77"/>
        <v>#VALUE!</v>
      </c>
      <c r="Y417" s="336" t="e">
        <f t="shared" si="83"/>
        <v>#VALUE!</v>
      </c>
      <c r="Z417" s="336" t="e">
        <f t="shared" si="84"/>
        <v>#VALUE!</v>
      </c>
      <c r="AA417" s="336" t="e">
        <f t="shared" si="85"/>
        <v>#VALUE!</v>
      </c>
      <c r="AB417" s="337" t="e">
        <f t="shared" si="86"/>
        <v>#VALUE!</v>
      </c>
      <c r="AD417" s="317">
        <f>VLOOKUP(A417,[1]Sheet1!$A$2:$Q$79,17,FALSE)</f>
        <v>1400</v>
      </c>
      <c r="AE417" s="339">
        <f t="shared" si="75"/>
        <v>348</v>
      </c>
      <c r="AF417" s="340">
        <f t="shared" si="76"/>
        <v>0.24857142857142858</v>
      </c>
      <c r="AG417" s="320"/>
    </row>
    <row r="418" spans="1:33" s="338" customFormat="1" ht="15" customHeight="1">
      <c r="A418" s="101" t="s">
        <v>787</v>
      </c>
      <c r="B418" s="101" t="s">
        <v>1816</v>
      </c>
      <c r="C418" s="102"/>
      <c r="D418" s="101">
        <v>20</v>
      </c>
      <c r="E418" s="101">
        <v>4962644</v>
      </c>
      <c r="F418" s="103" t="s">
        <v>1817</v>
      </c>
      <c r="G418" s="101">
        <v>4962644665167</v>
      </c>
      <c r="H418" s="104">
        <v>13000</v>
      </c>
      <c r="I418" s="105">
        <v>0</v>
      </c>
      <c r="J418" s="105" t="e">
        <v>#N/A</v>
      </c>
      <c r="K418" s="105" t="e">
        <f t="shared" si="78"/>
        <v>#N/A</v>
      </c>
      <c r="L418" s="105" t="e">
        <f t="shared" si="79"/>
        <v>#N/A</v>
      </c>
      <c r="M418" s="105">
        <v>13000</v>
      </c>
      <c r="N418" s="105"/>
      <c r="O418" s="105">
        <v>10580</v>
      </c>
      <c r="P418" s="105">
        <v>9680</v>
      </c>
      <c r="Q418" s="105">
        <v>12000</v>
      </c>
      <c r="R418" s="332">
        <v>1970</v>
      </c>
      <c r="S418" s="105">
        <v>4550</v>
      </c>
      <c r="T418" s="105">
        <f t="shared" si="80"/>
        <v>2580</v>
      </c>
      <c r="U418" s="333">
        <f t="shared" si="81"/>
        <v>0.56703296703296702</v>
      </c>
      <c r="V418" s="334" t="s">
        <v>4613</v>
      </c>
      <c r="W418" s="335" t="e">
        <f t="shared" si="82"/>
        <v>#VALUE!</v>
      </c>
      <c r="X418" s="335" t="e">
        <f t="shared" si="77"/>
        <v>#VALUE!</v>
      </c>
      <c r="Y418" s="336" t="e">
        <f t="shared" si="83"/>
        <v>#VALUE!</v>
      </c>
      <c r="Z418" s="336" t="e">
        <f t="shared" si="84"/>
        <v>#VALUE!</v>
      </c>
      <c r="AA418" s="336" t="e">
        <f t="shared" si="85"/>
        <v>#VALUE!</v>
      </c>
      <c r="AB418" s="337" t="e">
        <f t="shared" si="86"/>
        <v>#VALUE!</v>
      </c>
      <c r="AD418" s="317" t="e">
        <f>VLOOKUP(A418,[1]Sheet1!$A$2:$Q$79,17,FALSE)</f>
        <v>#N/A</v>
      </c>
      <c r="AE418" s="339" t="e">
        <f t="shared" si="75"/>
        <v>#N/A</v>
      </c>
      <c r="AF418" s="340" t="e">
        <f t="shared" si="76"/>
        <v>#N/A</v>
      </c>
      <c r="AG418" s="320" t="s">
        <v>4794</v>
      </c>
    </row>
    <row r="419" spans="1:33" s="338" customFormat="1" ht="15" customHeight="1">
      <c r="A419" s="101" t="s">
        <v>4883</v>
      </c>
      <c r="B419" s="101" t="s">
        <v>4884</v>
      </c>
      <c r="C419" s="102"/>
      <c r="D419" s="101">
        <v>100</v>
      </c>
      <c r="E419" s="101">
        <v>4962644</v>
      </c>
      <c r="F419" s="103" t="s">
        <v>4885</v>
      </c>
      <c r="G419" s="101">
        <v>4962644941346</v>
      </c>
      <c r="H419" s="104" t="s">
        <v>1440</v>
      </c>
      <c r="I419" s="105">
        <v>300</v>
      </c>
      <c r="J419" s="105">
        <v>713</v>
      </c>
      <c r="K419" s="105">
        <f t="shared" si="78"/>
        <v>0.42075736325385693</v>
      </c>
      <c r="L419" s="105">
        <f t="shared" si="79"/>
        <v>84134</v>
      </c>
      <c r="M419" s="105" t="s">
        <v>1440</v>
      </c>
      <c r="N419" s="105"/>
      <c r="O419" s="105">
        <v>548</v>
      </c>
      <c r="P419" s="105"/>
      <c r="Q419" s="105"/>
      <c r="R419" s="332">
        <v>118</v>
      </c>
      <c r="S419" s="105"/>
      <c r="T419" s="105">
        <f t="shared" si="80"/>
        <v>-118</v>
      </c>
      <c r="U419" s="333" t="e">
        <f t="shared" si="81"/>
        <v>#DIV/0!</v>
      </c>
      <c r="V419" s="334" t="s">
        <v>4613</v>
      </c>
      <c r="W419" s="335" t="e">
        <f t="shared" si="82"/>
        <v>#VALUE!</v>
      </c>
      <c r="X419" s="335" t="e">
        <f t="shared" si="77"/>
        <v>#VALUE!</v>
      </c>
      <c r="Y419" s="336" t="e">
        <f t="shared" si="83"/>
        <v>#VALUE!</v>
      </c>
      <c r="Z419" s="336" t="e">
        <f t="shared" si="84"/>
        <v>#VALUE!</v>
      </c>
      <c r="AA419" s="336" t="e">
        <f t="shared" si="85"/>
        <v>#VALUE!</v>
      </c>
      <c r="AB419" s="337" t="e">
        <f t="shared" si="86"/>
        <v>#VALUE!</v>
      </c>
      <c r="AD419" s="317">
        <v>150</v>
      </c>
      <c r="AE419" s="339">
        <f t="shared" si="75"/>
        <v>32</v>
      </c>
      <c r="AF419" s="340">
        <f t="shared" si="76"/>
        <v>0.21333333333333335</v>
      </c>
      <c r="AG419" s="320"/>
    </row>
    <row r="420" spans="1:33" s="338" customFormat="1" ht="15" customHeight="1">
      <c r="A420" s="101" t="s">
        <v>814</v>
      </c>
      <c r="B420" s="101" t="s">
        <v>1901</v>
      </c>
      <c r="C420" s="102" t="s">
        <v>1559</v>
      </c>
      <c r="D420" s="101">
        <v>100</v>
      </c>
      <c r="E420" s="101">
        <v>4962644</v>
      </c>
      <c r="F420" s="103" t="s">
        <v>1907</v>
      </c>
      <c r="G420" s="101">
        <v>4962644931002</v>
      </c>
      <c r="H420" s="104">
        <v>400</v>
      </c>
      <c r="I420" s="105" t="e">
        <v>#N/A</v>
      </c>
      <c r="J420" s="105">
        <v>481</v>
      </c>
      <c r="K420" s="105" t="e">
        <f t="shared" si="78"/>
        <v>#N/A</v>
      </c>
      <c r="L420" s="105">
        <f t="shared" si="79"/>
        <v>40404</v>
      </c>
      <c r="M420" s="105">
        <v>400</v>
      </c>
      <c r="N420" s="105"/>
      <c r="O420" s="105">
        <v>278</v>
      </c>
      <c r="P420" s="105">
        <v>248</v>
      </c>
      <c r="Q420" s="105">
        <v>300</v>
      </c>
      <c r="R420" s="332">
        <v>84</v>
      </c>
      <c r="S420" s="105">
        <v>117</v>
      </c>
      <c r="T420" s="105">
        <f t="shared" si="80"/>
        <v>33</v>
      </c>
      <c r="U420" s="333">
        <f t="shared" si="81"/>
        <v>0.28205128205128205</v>
      </c>
      <c r="V420" s="334" t="s">
        <v>4613</v>
      </c>
      <c r="W420" s="335" t="e">
        <f t="shared" si="82"/>
        <v>#VALUE!</v>
      </c>
      <c r="X420" s="335" t="e">
        <f t="shared" si="77"/>
        <v>#VALUE!</v>
      </c>
      <c r="Y420" s="336" t="e">
        <f t="shared" si="83"/>
        <v>#VALUE!</v>
      </c>
      <c r="Z420" s="336" t="e">
        <f t="shared" si="84"/>
        <v>#VALUE!</v>
      </c>
      <c r="AA420" s="336" t="e">
        <f t="shared" si="85"/>
        <v>#VALUE!</v>
      </c>
      <c r="AB420" s="337" t="e">
        <f t="shared" si="86"/>
        <v>#VALUE!</v>
      </c>
      <c r="AD420" s="317">
        <f>VLOOKUP(A420,[1]Sheet1!$A$2:$Q$79,17,FALSE)</f>
        <v>95</v>
      </c>
      <c r="AE420" s="339">
        <f t="shared" si="75"/>
        <v>11</v>
      </c>
      <c r="AF420" s="340">
        <f t="shared" si="76"/>
        <v>0.11578947368421053</v>
      </c>
      <c r="AG420" s="320"/>
    </row>
    <row r="421" spans="1:33" s="338" customFormat="1" ht="15" customHeight="1">
      <c r="A421" s="101" t="s">
        <v>816</v>
      </c>
      <c r="B421" s="101" t="s">
        <v>1908</v>
      </c>
      <c r="C421" s="102" t="s">
        <v>1557</v>
      </c>
      <c r="D421" s="101">
        <v>200</v>
      </c>
      <c r="E421" s="101">
        <v>4962644</v>
      </c>
      <c r="F421" s="103" t="s">
        <v>1910</v>
      </c>
      <c r="G421" s="101">
        <v>4962644930999</v>
      </c>
      <c r="H421" s="104">
        <v>400</v>
      </c>
      <c r="I421" s="105" t="e">
        <v>#N/A</v>
      </c>
      <c r="J421" s="105">
        <v>7</v>
      </c>
      <c r="K421" s="105" t="e">
        <f t="shared" si="78"/>
        <v>#N/A</v>
      </c>
      <c r="L421" s="105">
        <f t="shared" si="79"/>
        <v>532</v>
      </c>
      <c r="M421" s="105">
        <v>400</v>
      </c>
      <c r="N421" s="105"/>
      <c r="O421" s="105">
        <v>248</v>
      </c>
      <c r="P421" s="105">
        <v>228</v>
      </c>
      <c r="Q421" s="105">
        <v>280</v>
      </c>
      <c r="R421" s="332">
        <v>76</v>
      </c>
      <c r="S421" s="105">
        <v>107</v>
      </c>
      <c r="T421" s="105">
        <f t="shared" si="80"/>
        <v>31</v>
      </c>
      <c r="U421" s="333">
        <f t="shared" si="81"/>
        <v>0.28971962616822428</v>
      </c>
      <c r="V421" s="334" t="s">
        <v>4613</v>
      </c>
      <c r="W421" s="335" t="e">
        <f t="shared" si="82"/>
        <v>#VALUE!</v>
      </c>
      <c r="X421" s="335" t="e">
        <f t="shared" si="77"/>
        <v>#VALUE!</v>
      </c>
      <c r="Y421" s="336" t="e">
        <f t="shared" si="83"/>
        <v>#VALUE!</v>
      </c>
      <c r="Z421" s="336" t="e">
        <f t="shared" si="84"/>
        <v>#VALUE!</v>
      </c>
      <c r="AA421" s="336" t="e">
        <f t="shared" si="85"/>
        <v>#VALUE!</v>
      </c>
      <c r="AB421" s="337" t="e">
        <f t="shared" si="86"/>
        <v>#VALUE!</v>
      </c>
      <c r="AD421" s="317" t="e">
        <f>VLOOKUP(A421,[1]Sheet1!$A$2:$Q$79,17,FALSE)</f>
        <v>#N/A</v>
      </c>
      <c r="AE421" s="339" t="e">
        <f t="shared" si="75"/>
        <v>#N/A</v>
      </c>
      <c r="AF421" s="340" t="e">
        <f t="shared" si="76"/>
        <v>#N/A</v>
      </c>
      <c r="AG421" s="320" t="s">
        <v>4794</v>
      </c>
    </row>
    <row r="422" spans="1:33" s="338" customFormat="1" ht="15" customHeight="1">
      <c r="A422" s="101" t="s">
        <v>817</v>
      </c>
      <c r="B422" s="101" t="s">
        <v>1908</v>
      </c>
      <c r="C422" s="102" t="s">
        <v>1559</v>
      </c>
      <c r="D422" s="101">
        <v>200</v>
      </c>
      <c r="E422" s="101">
        <v>4962644</v>
      </c>
      <c r="F422" s="103" t="s">
        <v>1911</v>
      </c>
      <c r="G422" s="101">
        <v>4962644930982</v>
      </c>
      <c r="H422" s="104">
        <v>400</v>
      </c>
      <c r="I422" s="105" t="e">
        <v>#N/A</v>
      </c>
      <c r="J422" s="105">
        <v>1</v>
      </c>
      <c r="K422" s="105" t="e">
        <f t="shared" si="78"/>
        <v>#N/A</v>
      </c>
      <c r="L422" s="105">
        <f t="shared" si="79"/>
        <v>76</v>
      </c>
      <c r="M422" s="105">
        <v>400</v>
      </c>
      <c r="N422" s="105"/>
      <c r="O422" s="105">
        <v>248</v>
      </c>
      <c r="P422" s="105">
        <v>228</v>
      </c>
      <c r="Q422" s="105">
        <v>280</v>
      </c>
      <c r="R422" s="332">
        <v>76</v>
      </c>
      <c r="S422" s="105">
        <v>107</v>
      </c>
      <c r="T422" s="105">
        <f t="shared" si="80"/>
        <v>31</v>
      </c>
      <c r="U422" s="333">
        <f t="shared" si="81"/>
        <v>0.28971962616822428</v>
      </c>
      <c r="V422" s="334" t="s">
        <v>4613</v>
      </c>
      <c r="W422" s="335" t="e">
        <f t="shared" si="82"/>
        <v>#VALUE!</v>
      </c>
      <c r="X422" s="335" t="e">
        <f t="shared" si="77"/>
        <v>#VALUE!</v>
      </c>
      <c r="Y422" s="336" t="e">
        <f t="shared" si="83"/>
        <v>#VALUE!</v>
      </c>
      <c r="Z422" s="336" t="e">
        <f t="shared" si="84"/>
        <v>#VALUE!</v>
      </c>
      <c r="AA422" s="336" t="e">
        <f t="shared" si="85"/>
        <v>#VALUE!</v>
      </c>
      <c r="AB422" s="337" t="e">
        <f t="shared" si="86"/>
        <v>#VALUE!</v>
      </c>
      <c r="AD422" s="317" t="e">
        <f>VLOOKUP(A422,[1]Sheet1!$A$2:$Q$79,17,FALSE)</f>
        <v>#N/A</v>
      </c>
      <c r="AE422" s="339" t="e">
        <f t="shared" si="75"/>
        <v>#N/A</v>
      </c>
      <c r="AF422" s="340" t="e">
        <f t="shared" si="76"/>
        <v>#N/A</v>
      </c>
      <c r="AG422" s="320" t="s">
        <v>4794</v>
      </c>
    </row>
    <row r="423" spans="1:33" s="338" customFormat="1" ht="15" customHeight="1">
      <c r="A423" s="101" t="s">
        <v>822</v>
      </c>
      <c r="B423" s="101" t="s">
        <v>1956</v>
      </c>
      <c r="C423" s="102"/>
      <c r="D423" s="101">
        <v>100</v>
      </c>
      <c r="E423" s="101">
        <v>4962644</v>
      </c>
      <c r="F423" s="103" t="s">
        <v>1957</v>
      </c>
      <c r="G423" s="101">
        <v>4962644941858</v>
      </c>
      <c r="H423" s="104" t="s">
        <v>1547</v>
      </c>
      <c r="I423" s="105">
        <v>120</v>
      </c>
      <c r="J423" s="105">
        <v>112</v>
      </c>
      <c r="K423" s="105">
        <f t="shared" si="78"/>
        <v>1.0714285714285714</v>
      </c>
      <c r="L423" s="105">
        <f t="shared" si="79"/>
        <v>19376</v>
      </c>
      <c r="M423" s="105" t="s">
        <v>1547</v>
      </c>
      <c r="N423" s="105"/>
      <c r="O423" s="105">
        <v>548</v>
      </c>
      <c r="P423" s="105">
        <v>498</v>
      </c>
      <c r="Q423" s="105">
        <v>600</v>
      </c>
      <c r="R423" s="332">
        <v>173</v>
      </c>
      <c r="S423" s="105">
        <v>234</v>
      </c>
      <c r="T423" s="105">
        <f t="shared" si="80"/>
        <v>61</v>
      </c>
      <c r="U423" s="333">
        <f t="shared" si="81"/>
        <v>0.2606837606837607</v>
      </c>
      <c r="V423" s="334" t="s">
        <v>4613</v>
      </c>
      <c r="W423" s="335" t="e">
        <f t="shared" si="82"/>
        <v>#VALUE!</v>
      </c>
      <c r="X423" s="335" t="e">
        <f t="shared" si="77"/>
        <v>#VALUE!</v>
      </c>
      <c r="Y423" s="336" t="e">
        <f t="shared" si="83"/>
        <v>#VALUE!</v>
      </c>
      <c r="Z423" s="336" t="e">
        <f t="shared" si="84"/>
        <v>#VALUE!</v>
      </c>
      <c r="AA423" s="336" t="e">
        <f t="shared" si="85"/>
        <v>#VALUE!</v>
      </c>
      <c r="AB423" s="337" t="e">
        <f t="shared" si="86"/>
        <v>#VALUE!</v>
      </c>
      <c r="AD423" s="317" t="e">
        <f>VLOOKUP(A423,[1]Sheet1!$A$2:$Q$79,17,FALSE)</f>
        <v>#N/A</v>
      </c>
      <c r="AE423" s="339" t="e">
        <f t="shared" si="75"/>
        <v>#N/A</v>
      </c>
      <c r="AF423" s="340" t="e">
        <f t="shared" si="76"/>
        <v>#N/A</v>
      </c>
      <c r="AG423" s="320" t="s">
        <v>4789</v>
      </c>
    </row>
    <row r="424" spans="1:33" s="338" customFormat="1" ht="15" customHeight="1">
      <c r="A424" s="101" t="s">
        <v>823</v>
      </c>
      <c r="B424" s="101" t="s">
        <v>1956</v>
      </c>
      <c r="C424" s="102" t="s">
        <v>1520</v>
      </c>
      <c r="D424" s="101">
        <v>100</v>
      </c>
      <c r="E424" s="101">
        <v>4962644</v>
      </c>
      <c r="F424" s="103" t="s">
        <v>1958</v>
      </c>
      <c r="G424" s="101">
        <v>4962644941841</v>
      </c>
      <c r="H424" s="104" t="s">
        <v>1547</v>
      </c>
      <c r="I424" s="105">
        <v>0</v>
      </c>
      <c r="J424" s="105" t="e">
        <v>#N/A</v>
      </c>
      <c r="K424" s="105" t="e">
        <f t="shared" si="78"/>
        <v>#N/A</v>
      </c>
      <c r="L424" s="105" t="e">
        <f t="shared" si="79"/>
        <v>#N/A</v>
      </c>
      <c r="M424" s="105" t="s">
        <v>1547</v>
      </c>
      <c r="N424" s="105"/>
      <c r="O424" s="105">
        <v>548</v>
      </c>
      <c r="P424" s="105">
        <v>498</v>
      </c>
      <c r="Q424" s="105">
        <v>600</v>
      </c>
      <c r="R424" s="332">
        <v>173</v>
      </c>
      <c r="S424" s="105">
        <v>234</v>
      </c>
      <c r="T424" s="105">
        <f t="shared" si="80"/>
        <v>61</v>
      </c>
      <c r="U424" s="333">
        <f t="shared" si="81"/>
        <v>0.2606837606837607</v>
      </c>
      <c r="V424" s="334" t="s">
        <v>4613</v>
      </c>
      <c r="W424" s="335" t="e">
        <f t="shared" si="82"/>
        <v>#VALUE!</v>
      </c>
      <c r="X424" s="335" t="e">
        <f t="shared" si="77"/>
        <v>#VALUE!</v>
      </c>
      <c r="Y424" s="336" t="e">
        <f t="shared" si="83"/>
        <v>#VALUE!</v>
      </c>
      <c r="Z424" s="336" t="e">
        <f t="shared" si="84"/>
        <v>#VALUE!</v>
      </c>
      <c r="AA424" s="336" t="e">
        <f t="shared" si="85"/>
        <v>#VALUE!</v>
      </c>
      <c r="AB424" s="337" t="e">
        <f t="shared" si="86"/>
        <v>#VALUE!</v>
      </c>
      <c r="AD424" s="317" t="e">
        <f>VLOOKUP(A424,[1]Sheet1!$A$2:$Q$79,17,FALSE)</f>
        <v>#N/A</v>
      </c>
      <c r="AE424" s="339" t="e">
        <f t="shared" si="75"/>
        <v>#N/A</v>
      </c>
      <c r="AF424" s="340" t="e">
        <f t="shared" si="76"/>
        <v>#N/A</v>
      </c>
      <c r="AG424" s="320" t="s">
        <v>4794</v>
      </c>
    </row>
    <row r="425" spans="1:33" s="338" customFormat="1" ht="15" customHeight="1">
      <c r="A425" s="101" t="s">
        <v>831</v>
      </c>
      <c r="B425" s="101" t="s">
        <v>1971</v>
      </c>
      <c r="C425" s="102"/>
      <c r="D425" s="101">
        <v>100</v>
      </c>
      <c r="E425" s="101">
        <v>4962644</v>
      </c>
      <c r="F425" s="103" t="s">
        <v>1972</v>
      </c>
      <c r="G425" s="101">
        <v>4962644942213</v>
      </c>
      <c r="H425" s="104">
        <v>400</v>
      </c>
      <c r="I425" s="105">
        <v>4</v>
      </c>
      <c r="J425" s="105">
        <v>42</v>
      </c>
      <c r="K425" s="105">
        <f t="shared" si="78"/>
        <v>9.5238095238095233E-2</v>
      </c>
      <c r="L425" s="105">
        <f t="shared" si="79"/>
        <v>1680</v>
      </c>
      <c r="M425" s="105">
        <v>400</v>
      </c>
      <c r="N425" s="105"/>
      <c r="O425" s="105">
        <v>298</v>
      </c>
      <c r="P425" s="105">
        <v>298</v>
      </c>
      <c r="Q425" s="105">
        <v>400</v>
      </c>
      <c r="R425" s="332">
        <v>40</v>
      </c>
      <c r="S425" s="105">
        <v>140</v>
      </c>
      <c r="T425" s="105">
        <f t="shared" si="80"/>
        <v>100</v>
      </c>
      <c r="U425" s="333">
        <f t="shared" si="81"/>
        <v>0.7142857142857143</v>
      </c>
      <c r="V425" s="334" t="s">
        <v>4613</v>
      </c>
      <c r="W425" s="335" t="e">
        <f t="shared" si="82"/>
        <v>#VALUE!</v>
      </c>
      <c r="X425" s="335" t="e">
        <f t="shared" si="77"/>
        <v>#VALUE!</v>
      </c>
      <c r="Y425" s="336" t="e">
        <f t="shared" si="83"/>
        <v>#VALUE!</v>
      </c>
      <c r="Z425" s="336" t="e">
        <f t="shared" si="84"/>
        <v>#VALUE!</v>
      </c>
      <c r="AA425" s="336" t="e">
        <f t="shared" si="85"/>
        <v>#VALUE!</v>
      </c>
      <c r="AB425" s="337" t="e">
        <f t="shared" si="86"/>
        <v>#VALUE!</v>
      </c>
      <c r="AD425" s="317">
        <f>VLOOKUP(A425,[1]Sheet1!$A$2:$Q$79,17,FALSE)</f>
        <v>50</v>
      </c>
      <c r="AE425" s="339">
        <f t="shared" si="75"/>
        <v>10</v>
      </c>
      <c r="AF425" s="340">
        <f t="shared" si="76"/>
        <v>0.2</v>
      </c>
      <c r="AG425" s="320"/>
    </row>
    <row r="426" spans="1:33" s="338" customFormat="1" ht="15" customHeight="1">
      <c r="A426" s="101" t="s">
        <v>832</v>
      </c>
      <c r="B426" s="101" t="s">
        <v>1971</v>
      </c>
      <c r="C426" s="102"/>
      <c r="D426" s="101">
        <v>100</v>
      </c>
      <c r="E426" s="101">
        <v>4962644</v>
      </c>
      <c r="F426" s="103" t="s">
        <v>1973</v>
      </c>
      <c r="G426" s="101">
        <v>4962644942220</v>
      </c>
      <c r="H426" s="104">
        <v>400</v>
      </c>
      <c r="I426" s="105">
        <v>3</v>
      </c>
      <c r="J426" s="105">
        <v>84</v>
      </c>
      <c r="K426" s="105">
        <f t="shared" si="78"/>
        <v>3.5714285714285712E-2</v>
      </c>
      <c r="L426" s="105">
        <f t="shared" si="79"/>
        <v>3360</v>
      </c>
      <c r="M426" s="105">
        <v>400</v>
      </c>
      <c r="N426" s="105"/>
      <c r="O426" s="105">
        <v>298</v>
      </c>
      <c r="P426" s="105">
        <v>298</v>
      </c>
      <c r="Q426" s="105">
        <v>400</v>
      </c>
      <c r="R426" s="332">
        <v>40</v>
      </c>
      <c r="S426" s="105">
        <v>140</v>
      </c>
      <c r="T426" s="105">
        <f t="shared" si="80"/>
        <v>100</v>
      </c>
      <c r="U426" s="333">
        <f t="shared" si="81"/>
        <v>0.7142857142857143</v>
      </c>
      <c r="V426" s="334" t="s">
        <v>4613</v>
      </c>
      <c r="W426" s="335" t="e">
        <f t="shared" si="82"/>
        <v>#VALUE!</v>
      </c>
      <c r="X426" s="335" t="e">
        <f t="shared" si="77"/>
        <v>#VALUE!</v>
      </c>
      <c r="Y426" s="336" t="e">
        <f t="shared" si="83"/>
        <v>#VALUE!</v>
      </c>
      <c r="Z426" s="336" t="e">
        <f t="shared" si="84"/>
        <v>#VALUE!</v>
      </c>
      <c r="AA426" s="336" t="e">
        <f t="shared" si="85"/>
        <v>#VALUE!</v>
      </c>
      <c r="AB426" s="337" t="e">
        <f t="shared" si="86"/>
        <v>#VALUE!</v>
      </c>
      <c r="AD426" s="317">
        <f>VLOOKUP(A426,[1]Sheet1!$A$2:$Q$79,17,FALSE)</f>
        <v>50</v>
      </c>
      <c r="AE426" s="339">
        <f t="shared" si="75"/>
        <v>10</v>
      </c>
      <c r="AF426" s="340">
        <f t="shared" si="76"/>
        <v>0.2</v>
      </c>
      <c r="AG426" s="320"/>
    </row>
    <row r="427" spans="1:33" s="338" customFormat="1" ht="15" customHeight="1">
      <c r="A427" s="101" t="s">
        <v>833</v>
      </c>
      <c r="B427" s="101" t="s">
        <v>1974</v>
      </c>
      <c r="C427" s="102" t="s">
        <v>1523</v>
      </c>
      <c r="D427" s="101">
        <v>40</v>
      </c>
      <c r="E427" s="101">
        <v>4962644</v>
      </c>
      <c r="F427" s="103" t="s">
        <v>1976</v>
      </c>
      <c r="G427" s="101">
        <v>4962644931743</v>
      </c>
      <c r="H427" s="104">
        <v>1000</v>
      </c>
      <c r="I427" s="105" t="e">
        <v>#N/A</v>
      </c>
      <c r="J427" s="105">
        <v>49</v>
      </c>
      <c r="K427" s="105" t="e">
        <f t="shared" si="78"/>
        <v>#N/A</v>
      </c>
      <c r="L427" s="105">
        <f t="shared" si="79"/>
        <v>12005</v>
      </c>
      <c r="M427" s="105">
        <v>1000</v>
      </c>
      <c r="N427" s="105"/>
      <c r="O427" s="105">
        <v>748</v>
      </c>
      <c r="P427" s="105">
        <v>680</v>
      </c>
      <c r="Q427" s="105">
        <v>800</v>
      </c>
      <c r="R427" s="332">
        <v>245</v>
      </c>
      <c r="S427" s="105">
        <v>320</v>
      </c>
      <c r="T427" s="105">
        <f t="shared" si="80"/>
        <v>75</v>
      </c>
      <c r="U427" s="333">
        <f t="shared" si="81"/>
        <v>0.234375</v>
      </c>
      <c r="V427" s="334" t="s">
        <v>4613</v>
      </c>
      <c r="W427" s="335" t="e">
        <f t="shared" si="82"/>
        <v>#VALUE!</v>
      </c>
      <c r="X427" s="335" t="e">
        <f t="shared" si="77"/>
        <v>#VALUE!</v>
      </c>
      <c r="Y427" s="336" t="e">
        <f t="shared" si="83"/>
        <v>#VALUE!</v>
      </c>
      <c r="Z427" s="336" t="e">
        <f t="shared" si="84"/>
        <v>#VALUE!</v>
      </c>
      <c r="AA427" s="336" t="e">
        <f t="shared" si="85"/>
        <v>#VALUE!</v>
      </c>
      <c r="AB427" s="337" t="e">
        <f t="shared" si="86"/>
        <v>#VALUE!</v>
      </c>
      <c r="AD427" s="317" t="e">
        <f>VLOOKUP(A427,[1]Sheet1!$A$2:$Q$79,17,FALSE)</f>
        <v>#N/A</v>
      </c>
      <c r="AE427" s="339" t="e">
        <f t="shared" si="75"/>
        <v>#N/A</v>
      </c>
      <c r="AF427" s="340" t="e">
        <f t="shared" si="76"/>
        <v>#N/A</v>
      </c>
      <c r="AG427" s="320" t="s">
        <v>4789</v>
      </c>
    </row>
    <row r="428" spans="1:33" s="338" customFormat="1" ht="15" customHeight="1">
      <c r="A428" s="101" t="s">
        <v>124</v>
      </c>
      <c r="B428" s="101" t="s">
        <v>1999</v>
      </c>
      <c r="C428" s="102" t="s">
        <v>1523</v>
      </c>
      <c r="D428" s="101">
        <v>40</v>
      </c>
      <c r="E428" s="101">
        <v>4962644</v>
      </c>
      <c r="F428" s="103" t="s">
        <v>2000</v>
      </c>
      <c r="G428" s="101">
        <v>4962644942398</v>
      </c>
      <c r="H428" s="104">
        <v>1300</v>
      </c>
      <c r="I428" s="105">
        <v>454</v>
      </c>
      <c r="J428" s="105">
        <v>3770</v>
      </c>
      <c r="K428" s="105">
        <f t="shared" si="78"/>
        <v>0.12042440318302387</v>
      </c>
      <c r="L428" s="105">
        <f t="shared" si="79"/>
        <v>686140</v>
      </c>
      <c r="M428" s="105">
        <v>1300</v>
      </c>
      <c r="N428" s="105"/>
      <c r="O428" s="105">
        <v>980</v>
      </c>
      <c r="P428" s="105">
        <v>880</v>
      </c>
      <c r="Q428" s="105">
        <v>1100</v>
      </c>
      <c r="R428" s="332">
        <v>182</v>
      </c>
      <c r="S428" s="105">
        <v>410</v>
      </c>
      <c r="T428" s="105">
        <f t="shared" si="80"/>
        <v>228</v>
      </c>
      <c r="U428" s="333">
        <f t="shared" si="81"/>
        <v>0.55609756097560981</v>
      </c>
      <c r="V428" s="334" t="s">
        <v>4613</v>
      </c>
      <c r="W428" s="335" t="e">
        <f t="shared" si="82"/>
        <v>#VALUE!</v>
      </c>
      <c r="X428" s="335" t="e">
        <f t="shared" si="77"/>
        <v>#VALUE!</v>
      </c>
      <c r="Y428" s="336" t="e">
        <f t="shared" si="83"/>
        <v>#VALUE!</v>
      </c>
      <c r="Z428" s="336" t="e">
        <f t="shared" si="84"/>
        <v>#VALUE!</v>
      </c>
      <c r="AA428" s="336" t="e">
        <f t="shared" si="85"/>
        <v>#VALUE!</v>
      </c>
      <c r="AB428" s="337" t="e">
        <f t="shared" si="86"/>
        <v>#VALUE!</v>
      </c>
      <c r="AD428" s="317">
        <f>VLOOKUP(A428,[1]Sheet1!$A$2:$Q$79,17,FALSE)</f>
        <v>240</v>
      </c>
      <c r="AE428" s="339">
        <f t="shared" si="75"/>
        <v>58</v>
      </c>
      <c r="AF428" s="340">
        <f t="shared" si="76"/>
        <v>0.24166666666666667</v>
      </c>
      <c r="AG428" s="320"/>
    </row>
    <row r="429" spans="1:33" s="338" customFormat="1" ht="15" customHeight="1">
      <c r="A429" s="101" t="s">
        <v>853</v>
      </c>
      <c r="B429" s="101" t="s">
        <v>2010</v>
      </c>
      <c r="C429" s="102" t="s">
        <v>247</v>
      </c>
      <c r="D429" s="101">
        <v>40</v>
      </c>
      <c r="E429" s="101">
        <v>4962644</v>
      </c>
      <c r="F429" s="103" t="s">
        <v>2011</v>
      </c>
      <c r="G429" s="101">
        <v>4962644931422</v>
      </c>
      <c r="H429" s="104">
        <v>1700</v>
      </c>
      <c r="I429" s="105" t="e">
        <v>#N/A</v>
      </c>
      <c r="J429" s="105" t="e">
        <v>#N/A</v>
      </c>
      <c r="K429" s="105" t="e">
        <f t="shared" si="78"/>
        <v>#N/A</v>
      </c>
      <c r="L429" s="105" t="e">
        <f t="shared" si="79"/>
        <v>#N/A</v>
      </c>
      <c r="M429" s="105">
        <v>1700</v>
      </c>
      <c r="N429" s="105"/>
      <c r="O429" s="105">
        <v>1280</v>
      </c>
      <c r="P429" s="105">
        <v>1180</v>
      </c>
      <c r="Q429" s="105">
        <v>1380</v>
      </c>
      <c r="R429" s="332">
        <v>351</v>
      </c>
      <c r="S429" s="105">
        <v>555</v>
      </c>
      <c r="T429" s="105">
        <f t="shared" si="80"/>
        <v>204</v>
      </c>
      <c r="U429" s="333">
        <f t="shared" si="81"/>
        <v>0.36756756756756759</v>
      </c>
      <c r="V429" s="334" t="s">
        <v>4613</v>
      </c>
      <c r="W429" s="335" t="e">
        <f t="shared" si="82"/>
        <v>#VALUE!</v>
      </c>
      <c r="X429" s="335" t="e">
        <f t="shared" si="77"/>
        <v>#VALUE!</v>
      </c>
      <c r="Y429" s="336" t="e">
        <f t="shared" si="83"/>
        <v>#VALUE!</v>
      </c>
      <c r="Z429" s="336" t="e">
        <f t="shared" si="84"/>
        <v>#VALUE!</v>
      </c>
      <c r="AA429" s="336" t="e">
        <f t="shared" si="85"/>
        <v>#VALUE!</v>
      </c>
      <c r="AB429" s="337" t="e">
        <f t="shared" si="86"/>
        <v>#VALUE!</v>
      </c>
      <c r="AD429" s="317" t="e">
        <f>VLOOKUP(A429,[1]Sheet1!$A$2:$Q$79,17,FALSE)</f>
        <v>#N/A</v>
      </c>
      <c r="AE429" s="339" t="e">
        <f t="shared" si="75"/>
        <v>#N/A</v>
      </c>
      <c r="AF429" s="340" t="e">
        <f t="shared" si="76"/>
        <v>#N/A</v>
      </c>
      <c r="AG429" s="320" t="s">
        <v>4794</v>
      </c>
    </row>
    <row r="430" spans="1:33" s="338" customFormat="1" ht="15" customHeight="1">
      <c r="A430" s="101" t="s">
        <v>4886</v>
      </c>
      <c r="B430" s="101" t="s">
        <v>2010</v>
      </c>
      <c r="C430" s="102" t="s">
        <v>1525</v>
      </c>
      <c r="D430" s="101">
        <v>40</v>
      </c>
      <c r="E430" s="101">
        <v>4962644</v>
      </c>
      <c r="F430" s="103" t="s">
        <v>2013</v>
      </c>
      <c r="G430" s="101">
        <v>4962644931286</v>
      </c>
      <c r="H430" s="104">
        <v>1700</v>
      </c>
      <c r="I430" s="105" t="e">
        <v>#N/A</v>
      </c>
      <c r="J430" s="105" t="e">
        <v>#N/A</v>
      </c>
      <c r="K430" s="105" t="e">
        <f t="shared" si="78"/>
        <v>#N/A</v>
      </c>
      <c r="L430" s="105" t="e">
        <f t="shared" si="79"/>
        <v>#N/A</v>
      </c>
      <c r="M430" s="105">
        <v>1700</v>
      </c>
      <c r="N430" s="105"/>
      <c r="O430" s="105">
        <v>1280</v>
      </c>
      <c r="P430" s="105">
        <v>1180</v>
      </c>
      <c r="Q430" s="105">
        <v>1380</v>
      </c>
      <c r="R430" s="332">
        <v>351</v>
      </c>
      <c r="S430" s="105">
        <v>555</v>
      </c>
      <c r="T430" s="105">
        <f t="shared" si="80"/>
        <v>204</v>
      </c>
      <c r="U430" s="333">
        <f t="shared" si="81"/>
        <v>0.36756756756756759</v>
      </c>
      <c r="V430" s="334" t="s">
        <v>4613</v>
      </c>
      <c r="W430" s="335" t="e">
        <f t="shared" si="82"/>
        <v>#VALUE!</v>
      </c>
      <c r="X430" s="335" t="e">
        <f t="shared" si="77"/>
        <v>#VALUE!</v>
      </c>
      <c r="Y430" s="336" t="e">
        <f t="shared" si="83"/>
        <v>#VALUE!</v>
      </c>
      <c r="Z430" s="336" t="e">
        <f t="shared" si="84"/>
        <v>#VALUE!</v>
      </c>
      <c r="AA430" s="336" t="e">
        <f t="shared" si="85"/>
        <v>#VALUE!</v>
      </c>
      <c r="AB430" s="337" t="e">
        <f t="shared" si="86"/>
        <v>#VALUE!</v>
      </c>
      <c r="AD430" s="317" t="e">
        <f>VLOOKUP(A430,[1]Sheet1!$A$2:$Q$79,17,FALSE)</f>
        <v>#N/A</v>
      </c>
      <c r="AE430" s="339" t="e">
        <f t="shared" si="75"/>
        <v>#N/A</v>
      </c>
      <c r="AF430" s="340" t="e">
        <f t="shared" si="76"/>
        <v>#N/A</v>
      </c>
      <c r="AG430" s="320" t="s">
        <v>4794</v>
      </c>
    </row>
    <row r="431" spans="1:33" s="338" customFormat="1" ht="15" customHeight="1">
      <c r="A431" s="101" t="s">
        <v>855</v>
      </c>
      <c r="B431" s="101" t="s">
        <v>2016</v>
      </c>
      <c r="C431" s="102" t="s">
        <v>247</v>
      </c>
      <c r="D431" s="101">
        <v>40</v>
      </c>
      <c r="E431" s="101">
        <v>4962644</v>
      </c>
      <c r="F431" s="103" t="s">
        <v>2017</v>
      </c>
      <c r="G431" s="101">
        <v>4962644931439</v>
      </c>
      <c r="H431" s="104">
        <v>1800</v>
      </c>
      <c r="I431" s="105" t="e">
        <v>#N/A</v>
      </c>
      <c r="J431" s="105" t="e">
        <v>#N/A</v>
      </c>
      <c r="K431" s="105" t="e">
        <f t="shared" si="78"/>
        <v>#N/A</v>
      </c>
      <c r="L431" s="105" t="e">
        <f t="shared" si="79"/>
        <v>#N/A</v>
      </c>
      <c r="M431" s="105">
        <v>1800</v>
      </c>
      <c r="N431" s="105"/>
      <c r="O431" s="105">
        <v>1080</v>
      </c>
      <c r="P431" s="105">
        <v>980</v>
      </c>
      <c r="Q431" s="105">
        <v>1200</v>
      </c>
      <c r="R431" s="332">
        <v>254</v>
      </c>
      <c r="S431" s="105">
        <v>460</v>
      </c>
      <c r="T431" s="105">
        <f t="shared" si="80"/>
        <v>206</v>
      </c>
      <c r="U431" s="333">
        <f t="shared" si="81"/>
        <v>0.44782608695652176</v>
      </c>
      <c r="V431" s="334" t="s">
        <v>4613</v>
      </c>
      <c r="W431" s="335" t="e">
        <f t="shared" si="82"/>
        <v>#VALUE!</v>
      </c>
      <c r="X431" s="335" t="e">
        <f t="shared" si="77"/>
        <v>#VALUE!</v>
      </c>
      <c r="Y431" s="336" t="e">
        <f t="shared" si="83"/>
        <v>#VALUE!</v>
      </c>
      <c r="Z431" s="336" t="e">
        <f t="shared" si="84"/>
        <v>#VALUE!</v>
      </c>
      <c r="AA431" s="336" t="e">
        <f t="shared" si="85"/>
        <v>#VALUE!</v>
      </c>
      <c r="AB431" s="337" t="e">
        <f t="shared" si="86"/>
        <v>#VALUE!</v>
      </c>
      <c r="AD431" s="317" t="e">
        <f>VLOOKUP(A431,[1]Sheet1!$A$2:$Q$79,17,FALSE)</f>
        <v>#N/A</v>
      </c>
      <c r="AE431" s="339" t="e">
        <f t="shared" si="75"/>
        <v>#N/A</v>
      </c>
      <c r="AF431" s="340" t="e">
        <f t="shared" si="76"/>
        <v>#N/A</v>
      </c>
      <c r="AG431" s="320" t="s">
        <v>4794</v>
      </c>
    </row>
    <row r="432" spans="1:33" s="338" customFormat="1" ht="15" customHeight="1">
      <c r="A432" s="101" t="s">
        <v>4887</v>
      </c>
      <c r="B432" s="101" t="s">
        <v>2016</v>
      </c>
      <c r="C432" s="102" t="s">
        <v>1525</v>
      </c>
      <c r="D432" s="101">
        <v>40</v>
      </c>
      <c r="E432" s="101">
        <v>4962644</v>
      </c>
      <c r="F432" s="103" t="s">
        <v>2019</v>
      </c>
      <c r="G432" s="101">
        <v>4962644931293</v>
      </c>
      <c r="H432" s="104">
        <v>1800</v>
      </c>
      <c r="I432" s="105" t="e">
        <v>#N/A</v>
      </c>
      <c r="J432" s="105" t="e">
        <v>#N/A</v>
      </c>
      <c r="K432" s="105" t="e">
        <f t="shared" si="78"/>
        <v>#N/A</v>
      </c>
      <c r="L432" s="105" t="e">
        <f t="shared" si="79"/>
        <v>#N/A</v>
      </c>
      <c r="M432" s="105">
        <v>1800</v>
      </c>
      <c r="N432" s="105"/>
      <c r="O432" s="105">
        <v>1080</v>
      </c>
      <c r="P432" s="105">
        <v>980</v>
      </c>
      <c r="Q432" s="105">
        <v>1200</v>
      </c>
      <c r="R432" s="332">
        <v>254</v>
      </c>
      <c r="S432" s="105">
        <v>460</v>
      </c>
      <c r="T432" s="105">
        <f t="shared" si="80"/>
        <v>206</v>
      </c>
      <c r="U432" s="333">
        <f t="shared" si="81"/>
        <v>0.44782608695652176</v>
      </c>
      <c r="V432" s="334" t="s">
        <v>4613</v>
      </c>
      <c r="W432" s="335" t="e">
        <f t="shared" si="82"/>
        <v>#VALUE!</v>
      </c>
      <c r="X432" s="335" t="e">
        <f t="shared" si="77"/>
        <v>#VALUE!</v>
      </c>
      <c r="Y432" s="336" t="e">
        <f t="shared" si="83"/>
        <v>#VALUE!</v>
      </c>
      <c r="Z432" s="336" t="e">
        <f t="shared" si="84"/>
        <v>#VALUE!</v>
      </c>
      <c r="AA432" s="336" t="e">
        <f t="shared" si="85"/>
        <v>#VALUE!</v>
      </c>
      <c r="AB432" s="337" t="e">
        <f t="shared" si="86"/>
        <v>#VALUE!</v>
      </c>
      <c r="AD432" s="317" t="e">
        <f>VLOOKUP(A432,[1]Sheet1!$A$2:$Q$79,17,FALSE)</f>
        <v>#N/A</v>
      </c>
      <c r="AE432" s="339" t="e">
        <f t="shared" si="75"/>
        <v>#N/A</v>
      </c>
      <c r="AF432" s="340" t="e">
        <f t="shared" si="76"/>
        <v>#N/A</v>
      </c>
      <c r="AG432" s="320" t="s">
        <v>4794</v>
      </c>
    </row>
    <row r="433" spans="1:33" s="338" customFormat="1" ht="15" customHeight="1">
      <c r="A433" s="101" t="s">
        <v>4888</v>
      </c>
      <c r="B433" s="101" t="s">
        <v>2016</v>
      </c>
      <c r="C433" s="102" t="s">
        <v>1372</v>
      </c>
      <c r="D433" s="101">
        <v>40</v>
      </c>
      <c r="E433" s="101">
        <v>4962644</v>
      </c>
      <c r="F433" s="103" t="s">
        <v>2022</v>
      </c>
      <c r="G433" s="101">
        <v>4962644931194</v>
      </c>
      <c r="H433" s="104">
        <v>1800</v>
      </c>
      <c r="I433" s="105" t="e">
        <v>#N/A</v>
      </c>
      <c r="J433" s="105" t="e">
        <v>#N/A</v>
      </c>
      <c r="K433" s="105" t="e">
        <f t="shared" si="78"/>
        <v>#N/A</v>
      </c>
      <c r="L433" s="105" t="e">
        <f t="shared" si="79"/>
        <v>#N/A</v>
      </c>
      <c r="M433" s="105">
        <v>1800</v>
      </c>
      <c r="N433" s="105"/>
      <c r="O433" s="105">
        <v>1080</v>
      </c>
      <c r="P433" s="105">
        <v>980</v>
      </c>
      <c r="Q433" s="105">
        <v>1200</v>
      </c>
      <c r="R433" s="332">
        <v>254</v>
      </c>
      <c r="S433" s="105">
        <v>460</v>
      </c>
      <c r="T433" s="105">
        <f t="shared" si="80"/>
        <v>206</v>
      </c>
      <c r="U433" s="333">
        <f t="shared" si="81"/>
        <v>0.44782608695652176</v>
      </c>
      <c r="V433" s="334" t="s">
        <v>4613</v>
      </c>
      <c r="W433" s="335" t="e">
        <f t="shared" si="82"/>
        <v>#VALUE!</v>
      </c>
      <c r="X433" s="335" t="e">
        <f t="shared" si="77"/>
        <v>#VALUE!</v>
      </c>
      <c r="Y433" s="336" t="e">
        <f t="shared" si="83"/>
        <v>#VALUE!</v>
      </c>
      <c r="Z433" s="336" t="e">
        <f t="shared" si="84"/>
        <v>#VALUE!</v>
      </c>
      <c r="AA433" s="336" t="e">
        <f t="shared" si="85"/>
        <v>#VALUE!</v>
      </c>
      <c r="AB433" s="337" t="e">
        <f t="shared" si="86"/>
        <v>#VALUE!</v>
      </c>
      <c r="AD433" s="317" t="e">
        <f>VLOOKUP(A433,[1]Sheet1!$A$2:$Q$79,17,FALSE)</f>
        <v>#N/A</v>
      </c>
      <c r="AE433" s="339" t="e">
        <f t="shared" si="75"/>
        <v>#N/A</v>
      </c>
      <c r="AF433" s="340" t="e">
        <f t="shared" si="76"/>
        <v>#N/A</v>
      </c>
      <c r="AG433" s="320" t="s">
        <v>4794</v>
      </c>
    </row>
    <row r="434" spans="1:33" s="338" customFormat="1" ht="15" customHeight="1">
      <c r="A434" s="101" t="s">
        <v>857</v>
      </c>
      <c r="B434" s="101" t="s">
        <v>2023</v>
      </c>
      <c r="C434" s="102" t="s">
        <v>247</v>
      </c>
      <c r="D434" s="101">
        <v>40</v>
      </c>
      <c r="E434" s="101">
        <v>4962644</v>
      </c>
      <c r="F434" s="103" t="s">
        <v>2024</v>
      </c>
      <c r="G434" s="101">
        <v>4962644933648</v>
      </c>
      <c r="H434" s="104">
        <v>2500</v>
      </c>
      <c r="I434" s="105">
        <v>2</v>
      </c>
      <c r="J434" s="105">
        <v>7</v>
      </c>
      <c r="K434" s="105">
        <f t="shared" si="78"/>
        <v>0.2857142857142857</v>
      </c>
      <c r="L434" s="105">
        <f t="shared" si="79"/>
        <v>3696</v>
      </c>
      <c r="M434" s="105">
        <v>2500</v>
      </c>
      <c r="N434" s="105"/>
      <c r="O434" s="105">
        <v>1980</v>
      </c>
      <c r="P434" s="105">
        <v>1780</v>
      </c>
      <c r="Q434" s="105">
        <v>2200</v>
      </c>
      <c r="R434" s="332">
        <v>528</v>
      </c>
      <c r="S434" s="105">
        <v>835</v>
      </c>
      <c r="T434" s="105">
        <f t="shared" si="80"/>
        <v>307</v>
      </c>
      <c r="U434" s="333">
        <f t="shared" si="81"/>
        <v>0.36766467065868264</v>
      </c>
      <c r="V434" s="334" t="s">
        <v>4613</v>
      </c>
      <c r="W434" s="335" t="e">
        <f t="shared" si="82"/>
        <v>#VALUE!</v>
      </c>
      <c r="X434" s="335" t="e">
        <f t="shared" si="77"/>
        <v>#VALUE!</v>
      </c>
      <c r="Y434" s="336" t="e">
        <f t="shared" si="83"/>
        <v>#VALUE!</v>
      </c>
      <c r="Z434" s="336" t="e">
        <f t="shared" si="84"/>
        <v>#VALUE!</v>
      </c>
      <c r="AA434" s="336" t="e">
        <f t="shared" si="85"/>
        <v>#VALUE!</v>
      </c>
      <c r="AB434" s="337" t="e">
        <f t="shared" si="86"/>
        <v>#VALUE!</v>
      </c>
      <c r="AD434" s="317" t="e">
        <f>VLOOKUP(A434,[1]Sheet1!$A$2:$Q$79,17,FALSE)</f>
        <v>#N/A</v>
      </c>
      <c r="AE434" s="339" t="e">
        <f t="shared" si="75"/>
        <v>#N/A</v>
      </c>
      <c r="AF434" s="340" t="e">
        <f t="shared" si="76"/>
        <v>#N/A</v>
      </c>
      <c r="AG434" s="320" t="s">
        <v>4794</v>
      </c>
    </row>
    <row r="435" spans="1:33" s="338" customFormat="1" ht="15" customHeight="1">
      <c r="A435" s="101" t="s">
        <v>858</v>
      </c>
      <c r="B435" s="101" t="s">
        <v>2023</v>
      </c>
      <c r="C435" s="102" t="s">
        <v>1523</v>
      </c>
      <c r="D435" s="101">
        <v>40</v>
      </c>
      <c r="E435" s="101">
        <v>4962644</v>
      </c>
      <c r="F435" s="103" t="s">
        <v>2025</v>
      </c>
      <c r="G435" s="101">
        <v>4962644933679</v>
      </c>
      <c r="H435" s="104">
        <v>2500</v>
      </c>
      <c r="I435" s="105">
        <v>40</v>
      </c>
      <c r="J435" s="105">
        <v>446</v>
      </c>
      <c r="K435" s="105">
        <f t="shared" si="78"/>
        <v>8.9686098654708515E-2</v>
      </c>
      <c r="L435" s="105">
        <f t="shared" si="79"/>
        <v>235488</v>
      </c>
      <c r="M435" s="105">
        <v>2500</v>
      </c>
      <c r="N435" s="105"/>
      <c r="O435" s="105">
        <v>1980</v>
      </c>
      <c r="P435" s="105">
        <v>1780</v>
      </c>
      <c r="Q435" s="105">
        <v>2200</v>
      </c>
      <c r="R435" s="332">
        <v>528</v>
      </c>
      <c r="S435" s="105">
        <v>835</v>
      </c>
      <c r="T435" s="105">
        <f t="shared" si="80"/>
        <v>307</v>
      </c>
      <c r="U435" s="333">
        <f t="shared" si="81"/>
        <v>0.36766467065868264</v>
      </c>
      <c r="V435" s="334" t="s">
        <v>4613</v>
      </c>
      <c r="W435" s="335" t="e">
        <f t="shared" si="82"/>
        <v>#VALUE!</v>
      </c>
      <c r="X435" s="335" t="e">
        <f t="shared" si="77"/>
        <v>#VALUE!</v>
      </c>
      <c r="Y435" s="336" t="e">
        <f t="shared" si="83"/>
        <v>#VALUE!</v>
      </c>
      <c r="Z435" s="336" t="e">
        <f t="shared" si="84"/>
        <v>#VALUE!</v>
      </c>
      <c r="AA435" s="336" t="e">
        <f t="shared" si="85"/>
        <v>#VALUE!</v>
      </c>
      <c r="AB435" s="337" t="e">
        <f t="shared" si="86"/>
        <v>#VALUE!</v>
      </c>
      <c r="AD435" s="317">
        <f>VLOOKUP(A435,[1]Sheet1!$A$2:$Q$79,17,FALSE)</f>
        <v>600</v>
      </c>
      <c r="AE435" s="339">
        <f t="shared" si="75"/>
        <v>72</v>
      </c>
      <c r="AF435" s="340">
        <f t="shared" si="76"/>
        <v>0.12</v>
      </c>
      <c r="AG435" s="320"/>
    </row>
    <row r="436" spans="1:33" s="338" customFormat="1" ht="15" customHeight="1">
      <c r="A436" s="101" t="s">
        <v>864</v>
      </c>
      <c r="B436" s="101" t="s">
        <v>2023</v>
      </c>
      <c r="C436" s="102" t="s">
        <v>1580</v>
      </c>
      <c r="D436" s="101">
        <v>40</v>
      </c>
      <c r="E436" s="101">
        <v>4962644</v>
      </c>
      <c r="F436" s="103" t="s">
        <v>2026</v>
      </c>
      <c r="G436" s="101">
        <v>4962644933655</v>
      </c>
      <c r="H436" s="104">
        <v>2500</v>
      </c>
      <c r="I436" s="105">
        <v>0</v>
      </c>
      <c r="J436" s="105" t="e">
        <v>#N/A</v>
      </c>
      <c r="K436" s="105" t="e">
        <f t="shared" si="78"/>
        <v>#N/A</v>
      </c>
      <c r="L436" s="105"/>
      <c r="M436" s="105">
        <v>2500</v>
      </c>
      <c r="N436" s="105"/>
      <c r="O436" s="105">
        <v>1980</v>
      </c>
      <c r="P436" s="105">
        <v>1780</v>
      </c>
      <c r="Q436" s="105">
        <v>2200</v>
      </c>
      <c r="R436" s="332">
        <v>528</v>
      </c>
      <c r="S436" s="105">
        <v>835</v>
      </c>
      <c r="T436" s="105">
        <f t="shared" si="80"/>
        <v>307</v>
      </c>
      <c r="U436" s="333">
        <f t="shared" si="81"/>
        <v>0.36766467065868264</v>
      </c>
      <c r="V436" s="334" t="s">
        <v>4613</v>
      </c>
      <c r="W436" s="335" t="e">
        <f t="shared" si="82"/>
        <v>#VALUE!</v>
      </c>
      <c r="X436" s="335" t="e">
        <f t="shared" si="77"/>
        <v>#VALUE!</v>
      </c>
      <c r="Y436" s="336" t="e">
        <f t="shared" si="83"/>
        <v>#VALUE!</v>
      </c>
      <c r="Z436" s="336" t="e">
        <f t="shared" si="84"/>
        <v>#VALUE!</v>
      </c>
      <c r="AA436" s="336" t="e">
        <f t="shared" si="85"/>
        <v>#VALUE!</v>
      </c>
      <c r="AB436" s="337" t="e">
        <f t="shared" si="86"/>
        <v>#VALUE!</v>
      </c>
      <c r="AD436" s="317" t="e">
        <f>VLOOKUP(A436,[1]Sheet1!$A$2:$Q$79,17,FALSE)</f>
        <v>#N/A</v>
      </c>
      <c r="AE436" s="339" t="e">
        <f t="shared" si="75"/>
        <v>#N/A</v>
      </c>
      <c r="AF436" s="340" t="e">
        <f t="shared" si="76"/>
        <v>#N/A</v>
      </c>
      <c r="AG436" s="320" t="s">
        <v>4794</v>
      </c>
    </row>
    <row r="437" spans="1:33" s="338" customFormat="1" ht="15" customHeight="1">
      <c r="A437" s="101" t="s">
        <v>2027</v>
      </c>
      <c r="B437" s="101" t="s">
        <v>2023</v>
      </c>
      <c r="C437" s="102" t="s">
        <v>118</v>
      </c>
      <c r="D437" s="101">
        <v>40</v>
      </c>
      <c r="E437" s="101">
        <v>4962644</v>
      </c>
      <c r="F437" s="103" t="s">
        <v>2028</v>
      </c>
      <c r="G437" s="101">
        <v>4962644935901</v>
      </c>
      <c r="H437" s="104">
        <v>2500</v>
      </c>
      <c r="I437" s="105">
        <v>0</v>
      </c>
      <c r="J437" s="105">
        <v>3</v>
      </c>
      <c r="K437" s="105">
        <f t="shared" si="78"/>
        <v>0</v>
      </c>
      <c r="L437" s="105">
        <f t="shared" ref="L437:L442" si="87">J437*R437</f>
        <v>1584</v>
      </c>
      <c r="M437" s="105">
        <v>2500</v>
      </c>
      <c r="N437" s="105"/>
      <c r="O437" s="105">
        <v>1980</v>
      </c>
      <c r="P437" s="105">
        <v>1780</v>
      </c>
      <c r="Q437" s="105">
        <v>2200</v>
      </c>
      <c r="R437" s="332">
        <v>528</v>
      </c>
      <c r="S437" s="105">
        <v>835</v>
      </c>
      <c r="T437" s="105">
        <f t="shared" si="80"/>
        <v>307</v>
      </c>
      <c r="U437" s="333">
        <f t="shared" si="81"/>
        <v>0.36766467065868264</v>
      </c>
      <c r="V437" s="334" t="s">
        <v>4613</v>
      </c>
      <c r="W437" s="335" t="e">
        <f t="shared" si="82"/>
        <v>#VALUE!</v>
      </c>
      <c r="X437" s="335" t="e">
        <f t="shared" si="77"/>
        <v>#VALUE!</v>
      </c>
      <c r="Y437" s="336" t="e">
        <f t="shared" si="83"/>
        <v>#VALUE!</v>
      </c>
      <c r="Z437" s="336" t="e">
        <f t="shared" si="84"/>
        <v>#VALUE!</v>
      </c>
      <c r="AA437" s="336" t="e">
        <f t="shared" si="85"/>
        <v>#VALUE!</v>
      </c>
      <c r="AB437" s="337" t="e">
        <f t="shared" si="86"/>
        <v>#VALUE!</v>
      </c>
      <c r="AD437" s="317" t="e">
        <f>VLOOKUP(A437,[1]Sheet1!$A$2:$Q$79,17,FALSE)</f>
        <v>#N/A</v>
      </c>
      <c r="AE437" s="339" t="e">
        <f t="shared" si="75"/>
        <v>#N/A</v>
      </c>
      <c r="AF437" s="340" t="e">
        <f t="shared" si="76"/>
        <v>#N/A</v>
      </c>
      <c r="AG437" s="320" t="s">
        <v>4794</v>
      </c>
    </row>
    <row r="438" spans="1:33" s="338" customFormat="1" ht="15" customHeight="1">
      <c r="A438" s="101" t="s">
        <v>2029</v>
      </c>
      <c r="B438" s="101" t="s">
        <v>2023</v>
      </c>
      <c r="C438" s="102" t="s">
        <v>1782</v>
      </c>
      <c r="D438" s="101">
        <v>40</v>
      </c>
      <c r="E438" s="101">
        <v>4962644</v>
      </c>
      <c r="F438" s="103" t="s">
        <v>2030</v>
      </c>
      <c r="G438" s="101">
        <v>4962644933662</v>
      </c>
      <c r="H438" s="104">
        <v>2500</v>
      </c>
      <c r="I438" s="105" t="e">
        <v>#N/A</v>
      </c>
      <c r="J438" s="105" t="e">
        <v>#N/A</v>
      </c>
      <c r="K438" s="105" t="e">
        <f t="shared" si="78"/>
        <v>#N/A</v>
      </c>
      <c r="L438" s="105" t="e">
        <f t="shared" si="87"/>
        <v>#N/A</v>
      </c>
      <c r="M438" s="105">
        <v>2500</v>
      </c>
      <c r="N438" s="105"/>
      <c r="O438" s="105">
        <v>1980</v>
      </c>
      <c r="P438" s="105">
        <v>1780</v>
      </c>
      <c r="Q438" s="105">
        <v>2200</v>
      </c>
      <c r="R438" s="332">
        <v>528</v>
      </c>
      <c r="S438" s="105">
        <v>835</v>
      </c>
      <c r="T438" s="105">
        <f t="shared" si="80"/>
        <v>307</v>
      </c>
      <c r="U438" s="333">
        <f t="shared" si="81"/>
        <v>0.36766467065868264</v>
      </c>
      <c r="V438" s="334" t="s">
        <v>4613</v>
      </c>
      <c r="W438" s="335" t="e">
        <f t="shared" si="82"/>
        <v>#VALUE!</v>
      </c>
      <c r="X438" s="335" t="e">
        <f t="shared" si="77"/>
        <v>#VALUE!</v>
      </c>
      <c r="Y438" s="336" t="e">
        <f t="shared" si="83"/>
        <v>#VALUE!</v>
      </c>
      <c r="Z438" s="336" t="e">
        <f t="shared" si="84"/>
        <v>#VALUE!</v>
      </c>
      <c r="AA438" s="336" t="e">
        <f t="shared" si="85"/>
        <v>#VALUE!</v>
      </c>
      <c r="AB438" s="337" t="e">
        <f t="shared" si="86"/>
        <v>#VALUE!</v>
      </c>
      <c r="AD438" s="317" t="e">
        <f>VLOOKUP(A438,[1]Sheet1!$A$2:$Q$79,17,FALSE)</f>
        <v>#N/A</v>
      </c>
      <c r="AE438" s="339" t="e">
        <f t="shared" si="75"/>
        <v>#N/A</v>
      </c>
      <c r="AF438" s="340" t="e">
        <f t="shared" si="76"/>
        <v>#N/A</v>
      </c>
      <c r="AG438" s="320" t="s">
        <v>4794</v>
      </c>
    </row>
    <row r="439" spans="1:33" s="338" customFormat="1" ht="15" customHeight="1">
      <c r="A439" s="101" t="s">
        <v>2164</v>
      </c>
      <c r="B439" s="101" t="s">
        <v>2165</v>
      </c>
      <c r="C439" s="102"/>
      <c r="D439" s="101">
        <v>12</v>
      </c>
      <c r="E439" s="101">
        <v>4962644</v>
      </c>
      <c r="F439" s="103" t="s">
        <v>2166</v>
      </c>
      <c r="G439" s="101">
        <v>4962644941377</v>
      </c>
      <c r="H439" s="104">
        <v>10000</v>
      </c>
      <c r="I439" s="105">
        <v>0</v>
      </c>
      <c r="J439" s="105">
        <v>99</v>
      </c>
      <c r="K439" s="105">
        <f t="shared" si="78"/>
        <v>0</v>
      </c>
      <c r="L439" s="105">
        <f t="shared" si="87"/>
        <v>224532</v>
      </c>
      <c r="M439" s="105">
        <v>10000</v>
      </c>
      <c r="N439" s="105"/>
      <c r="O439" s="105">
        <v>6980</v>
      </c>
      <c r="P439" s="105">
        <v>6980</v>
      </c>
      <c r="Q439" s="105">
        <v>8000</v>
      </c>
      <c r="R439" s="332">
        <v>2268</v>
      </c>
      <c r="S439" s="105">
        <v>3200</v>
      </c>
      <c r="T439" s="105">
        <f t="shared" si="80"/>
        <v>932</v>
      </c>
      <c r="U439" s="333">
        <f t="shared" si="81"/>
        <v>0.29125000000000001</v>
      </c>
      <c r="V439" s="334" t="s">
        <v>4613</v>
      </c>
      <c r="W439" s="335" t="e">
        <f t="shared" si="82"/>
        <v>#VALUE!</v>
      </c>
      <c r="X439" s="335" t="e">
        <f t="shared" si="77"/>
        <v>#VALUE!</v>
      </c>
      <c r="Y439" s="336" t="e">
        <f t="shared" si="83"/>
        <v>#VALUE!</v>
      </c>
      <c r="Z439" s="336" t="e">
        <f t="shared" si="84"/>
        <v>#VALUE!</v>
      </c>
      <c r="AA439" s="336" t="e">
        <f t="shared" si="85"/>
        <v>#VALUE!</v>
      </c>
      <c r="AB439" s="337" t="e">
        <f t="shared" si="86"/>
        <v>#VALUE!</v>
      </c>
      <c r="AD439" s="317">
        <f>VLOOKUP(A439,[1]Sheet1!$A$2:$Q$79,17,FALSE)</f>
        <v>2600</v>
      </c>
      <c r="AE439" s="339">
        <f t="shared" si="75"/>
        <v>332</v>
      </c>
      <c r="AF439" s="340">
        <f t="shared" si="76"/>
        <v>0.12769230769230769</v>
      </c>
      <c r="AG439" s="320"/>
    </row>
    <row r="440" spans="1:33" s="338" customFormat="1" ht="15" customHeight="1">
      <c r="A440" s="101" t="s">
        <v>2169</v>
      </c>
      <c r="B440" s="101" t="s">
        <v>2170</v>
      </c>
      <c r="C440" s="102"/>
      <c r="D440" s="101">
        <v>20</v>
      </c>
      <c r="E440" s="101">
        <v>4962644</v>
      </c>
      <c r="F440" s="103" t="s">
        <v>2171</v>
      </c>
      <c r="G440" s="101">
        <v>4962644937714</v>
      </c>
      <c r="H440" s="104">
        <v>4000</v>
      </c>
      <c r="I440" s="105">
        <v>56</v>
      </c>
      <c r="J440" s="105">
        <v>530</v>
      </c>
      <c r="K440" s="105">
        <f t="shared" si="78"/>
        <v>0.10566037735849057</v>
      </c>
      <c r="L440" s="105">
        <f t="shared" si="87"/>
        <v>392200</v>
      </c>
      <c r="M440" s="105">
        <v>4000</v>
      </c>
      <c r="N440" s="105"/>
      <c r="O440" s="105">
        <v>2480</v>
      </c>
      <c r="P440" s="105">
        <v>1980</v>
      </c>
      <c r="Q440" s="105">
        <v>2780</v>
      </c>
      <c r="R440" s="332">
        <v>740</v>
      </c>
      <c r="S440" s="105">
        <v>980</v>
      </c>
      <c r="T440" s="105">
        <f t="shared" si="80"/>
        <v>240</v>
      </c>
      <c r="U440" s="333">
        <f t="shared" si="81"/>
        <v>0.24489795918367346</v>
      </c>
      <c r="V440" s="334" t="s">
        <v>4613</v>
      </c>
      <c r="W440" s="335" t="e">
        <f t="shared" si="82"/>
        <v>#VALUE!</v>
      </c>
      <c r="X440" s="335" t="e">
        <f t="shared" si="77"/>
        <v>#VALUE!</v>
      </c>
      <c r="Y440" s="336" t="e">
        <f t="shared" si="83"/>
        <v>#VALUE!</v>
      </c>
      <c r="Z440" s="336" t="e">
        <f t="shared" si="84"/>
        <v>#VALUE!</v>
      </c>
      <c r="AA440" s="336" t="e">
        <f t="shared" si="85"/>
        <v>#VALUE!</v>
      </c>
      <c r="AB440" s="337" t="e">
        <f t="shared" si="86"/>
        <v>#VALUE!</v>
      </c>
      <c r="AD440" s="317">
        <f>VLOOKUP(A440,[1]Sheet1!$A$2:$Q$79,17,FALSE)</f>
        <v>820</v>
      </c>
      <c r="AE440" s="339">
        <f t="shared" si="75"/>
        <v>80</v>
      </c>
      <c r="AF440" s="340">
        <f t="shared" si="76"/>
        <v>9.7560975609756101E-2</v>
      </c>
      <c r="AG440" s="320"/>
    </row>
    <row r="441" spans="1:33" s="338" customFormat="1" ht="15" customHeight="1">
      <c r="A441" s="101" t="s">
        <v>522</v>
      </c>
      <c r="B441" s="101" t="s">
        <v>2174</v>
      </c>
      <c r="C441" s="102"/>
      <c r="D441" s="101">
        <v>20</v>
      </c>
      <c r="E441" s="101">
        <v>4962644</v>
      </c>
      <c r="F441" s="103" t="s">
        <v>2175</v>
      </c>
      <c r="G441" s="101">
        <v>4962644938957</v>
      </c>
      <c r="H441" s="104">
        <v>7000</v>
      </c>
      <c r="I441" s="105">
        <v>0</v>
      </c>
      <c r="J441" s="105" t="e">
        <v>#N/A</v>
      </c>
      <c r="K441" s="105" t="e">
        <f t="shared" si="78"/>
        <v>#N/A</v>
      </c>
      <c r="L441" s="105" t="e">
        <f t="shared" si="87"/>
        <v>#N/A</v>
      </c>
      <c r="M441" s="105">
        <v>7000</v>
      </c>
      <c r="N441" s="105"/>
      <c r="O441" s="105">
        <v>4980</v>
      </c>
      <c r="P441" s="105">
        <v>4980</v>
      </c>
      <c r="Q441" s="105">
        <v>4980</v>
      </c>
      <c r="R441" s="332">
        <v>1000</v>
      </c>
      <c r="S441" s="105">
        <v>2150</v>
      </c>
      <c r="T441" s="105">
        <f t="shared" si="80"/>
        <v>1150</v>
      </c>
      <c r="U441" s="333">
        <f t="shared" si="81"/>
        <v>0.53488372093023251</v>
      </c>
      <c r="V441" s="334" t="s">
        <v>4613</v>
      </c>
      <c r="W441" s="335" t="e">
        <f t="shared" si="82"/>
        <v>#VALUE!</v>
      </c>
      <c r="X441" s="335" t="e">
        <f t="shared" si="77"/>
        <v>#VALUE!</v>
      </c>
      <c r="Y441" s="336" t="e">
        <f t="shared" si="83"/>
        <v>#VALUE!</v>
      </c>
      <c r="Z441" s="336" t="e">
        <f t="shared" si="84"/>
        <v>#VALUE!</v>
      </c>
      <c r="AA441" s="336" t="e">
        <f t="shared" si="85"/>
        <v>#VALUE!</v>
      </c>
      <c r="AB441" s="337" t="e">
        <f t="shared" si="86"/>
        <v>#VALUE!</v>
      </c>
      <c r="AD441" s="317" t="e">
        <f>VLOOKUP(A441,[1]Sheet1!$A$2:$Q$79,17,FALSE)</f>
        <v>#N/A</v>
      </c>
      <c r="AE441" s="339" t="e">
        <f t="shared" si="75"/>
        <v>#N/A</v>
      </c>
      <c r="AF441" s="340" t="e">
        <f t="shared" si="76"/>
        <v>#N/A</v>
      </c>
      <c r="AG441" s="320" t="s">
        <v>4794</v>
      </c>
    </row>
    <row r="442" spans="1:33" s="338" customFormat="1" ht="15" customHeight="1">
      <c r="A442" s="101" t="s">
        <v>523</v>
      </c>
      <c r="B442" s="101" t="s">
        <v>2176</v>
      </c>
      <c r="C442" s="102"/>
      <c r="D442" s="101">
        <v>20</v>
      </c>
      <c r="E442" s="101">
        <v>4962644</v>
      </c>
      <c r="F442" s="103" t="s">
        <v>2177</v>
      </c>
      <c r="G442" s="101">
        <v>4962644940110</v>
      </c>
      <c r="H442" s="104">
        <v>7000</v>
      </c>
      <c r="I442" s="105">
        <v>68</v>
      </c>
      <c r="J442" s="105">
        <v>32</v>
      </c>
      <c r="K442" s="105">
        <f t="shared" si="78"/>
        <v>2.125</v>
      </c>
      <c r="L442" s="105">
        <f t="shared" si="87"/>
        <v>32640</v>
      </c>
      <c r="M442" s="105">
        <v>7000</v>
      </c>
      <c r="N442" s="105"/>
      <c r="O442" s="105">
        <v>4980</v>
      </c>
      <c r="P442" s="105">
        <v>4980</v>
      </c>
      <c r="Q442" s="105">
        <v>5000</v>
      </c>
      <c r="R442" s="332">
        <v>1020</v>
      </c>
      <c r="S442" s="105">
        <v>2340</v>
      </c>
      <c r="T442" s="105">
        <f t="shared" si="80"/>
        <v>1320</v>
      </c>
      <c r="U442" s="333">
        <f t="shared" si="81"/>
        <v>0.5641025641025641</v>
      </c>
      <c r="V442" s="334" t="s">
        <v>4613</v>
      </c>
      <c r="W442" s="335" t="e">
        <f t="shared" si="82"/>
        <v>#VALUE!</v>
      </c>
      <c r="X442" s="335" t="e">
        <f t="shared" si="77"/>
        <v>#VALUE!</v>
      </c>
      <c r="Y442" s="336" t="e">
        <f t="shared" si="83"/>
        <v>#VALUE!</v>
      </c>
      <c r="Z442" s="336" t="e">
        <f t="shared" si="84"/>
        <v>#VALUE!</v>
      </c>
      <c r="AA442" s="336" t="e">
        <f t="shared" si="85"/>
        <v>#VALUE!</v>
      </c>
      <c r="AB442" s="337" t="e">
        <f t="shared" si="86"/>
        <v>#VALUE!</v>
      </c>
      <c r="AD442" s="317" t="e">
        <f>VLOOKUP(A442,[1]Sheet1!$A$2:$Q$79,17,FALSE)</f>
        <v>#N/A</v>
      </c>
      <c r="AE442" s="339" t="e">
        <f t="shared" si="75"/>
        <v>#N/A</v>
      </c>
      <c r="AF442" s="340" t="e">
        <f t="shared" si="76"/>
        <v>#N/A</v>
      </c>
      <c r="AG442" s="320" t="s">
        <v>4789</v>
      </c>
    </row>
    <row r="443" spans="1:33" s="338" customFormat="1" ht="15" customHeight="1">
      <c r="A443" s="101" t="s">
        <v>916</v>
      </c>
      <c r="B443" s="101" t="s">
        <v>2197</v>
      </c>
      <c r="C443" s="102" t="s">
        <v>247</v>
      </c>
      <c r="D443" s="101">
        <v>100</v>
      </c>
      <c r="E443" s="101">
        <v>4962644</v>
      </c>
      <c r="F443" s="103" t="s">
        <v>2198</v>
      </c>
      <c r="G443" s="101">
        <v>4962644931774</v>
      </c>
      <c r="H443" s="104">
        <v>400</v>
      </c>
      <c r="I443" s="105">
        <v>89</v>
      </c>
      <c r="J443" s="105" t="e">
        <v>#N/A</v>
      </c>
      <c r="K443" s="105" t="e">
        <f t="shared" si="78"/>
        <v>#N/A</v>
      </c>
      <c r="L443" s="105"/>
      <c r="M443" s="105">
        <v>400</v>
      </c>
      <c r="N443" s="105"/>
      <c r="O443" s="105">
        <v>240</v>
      </c>
      <c r="P443" s="105">
        <v>220</v>
      </c>
      <c r="Q443" s="105">
        <v>280</v>
      </c>
      <c r="R443" s="332">
        <v>74</v>
      </c>
      <c r="S443" s="105">
        <v>103</v>
      </c>
      <c r="T443" s="105">
        <f t="shared" si="80"/>
        <v>29</v>
      </c>
      <c r="U443" s="333">
        <f t="shared" si="81"/>
        <v>0.28155339805825241</v>
      </c>
      <c r="V443" s="334" t="s">
        <v>4613</v>
      </c>
      <c r="W443" s="335" t="e">
        <f t="shared" si="82"/>
        <v>#VALUE!</v>
      </c>
      <c r="X443" s="335" t="e">
        <f t="shared" si="77"/>
        <v>#VALUE!</v>
      </c>
      <c r="Y443" s="336" t="e">
        <f t="shared" si="83"/>
        <v>#VALUE!</v>
      </c>
      <c r="Z443" s="336" t="e">
        <f t="shared" si="84"/>
        <v>#VALUE!</v>
      </c>
      <c r="AA443" s="336" t="e">
        <f t="shared" si="85"/>
        <v>#VALUE!</v>
      </c>
      <c r="AB443" s="337" t="e">
        <f t="shared" si="86"/>
        <v>#VALUE!</v>
      </c>
      <c r="AD443" s="317" t="e">
        <f>VLOOKUP(A443,[1]Sheet1!$A$2:$Q$79,17,FALSE)</f>
        <v>#N/A</v>
      </c>
      <c r="AE443" s="339" t="e">
        <f t="shared" si="75"/>
        <v>#N/A</v>
      </c>
      <c r="AF443" s="340" t="e">
        <f t="shared" si="76"/>
        <v>#N/A</v>
      </c>
      <c r="AG443" s="320" t="s">
        <v>4789</v>
      </c>
    </row>
    <row r="444" spans="1:33" s="338" customFormat="1" ht="15" customHeight="1">
      <c r="A444" s="101" t="s">
        <v>917</v>
      </c>
      <c r="B444" s="101" t="s">
        <v>2197</v>
      </c>
      <c r="C444" s="102" t="s">
        <v>1557</v>
      </c>
      <c r="D444" s="101">
        <v>100</v>
      </c>
      <c r="E444" s="101">
        <v>4962644</v>
      </c>
      <c r="F444" s="103" t="s">
        <v>2199</v>
      </c>
      <c r="G444" s="101">
        <v>4962644931804</v>
      </c>
      <c r="H444" s="104">
        <v>400</v>
      </c>
      <c r="I444" s="105">
        <v>73</v>
      </c>
      <c r="J444" s="105">
        <v>13</v>
      </c>
      <c r="K444" s="105">
        <f t="shared" si="78"/>
        <v>5.615384615384615</v>
      </c>
      <c r="L444" s="105">
        <f t="shared" ref="L444:L507" si="88">J444*R444</f>
        <v>962</v>
      </c>
      <c r="M444" s="105">
        <v>400</v>
      </c>
      <c r="N444" s="105"/>
      <c r="O444" s="105">
        <v>240</v>
      </c>
      <c r="P444" s="105">
        <v>220</v>
      </c>
      <c r="Q444" s="105">
        <v>280</v>
      </c>
      <c r="R444" s="332">
        <v>74</v>
      </c>
      <c r="S444" s="105">
        <v>103</v>
      </c>
      <c r="T444" s="105">
        <f t="shared" si="80"/>
        <v>29</v>
      </c>
      <c r="U444" s="333">
        <f t="shared" si="81"/>
        <v>0.28155339805825241</v>
      </c>
      <c r="V444" s="334" t="s">
        <v>4613</v>
      </c>
      <c r="W444" s="335" t="e">
        <f t="shared" si="82"/>
        <v>#VALUE!</v>
      </c>
      <c r="X444" s="335" t="e">
        <f t="shared" si="77"/>
        <v>#VALUE!</v>
      </c>
      <c r="Y444" s="336" t="e">
        <f t="shared" si="83"/>
        <v>#VALUE!</v>
      </c>
      <c r="Z444" s="336" t="e">
        <f t="shared" si="84"/>
        <v>#VALUE!</v>
      </c>
      <c r="AA444" s="336" t="e">
        <f t="shared" si="85"/>
        <v>#VALUE!</v>
      </c>
      <c r="AB444" s="337" t="e">
        <f t="shared" si="86"/>
        <v>#VALUE!</v>
      </c>
      <c r="AD444" s="317" t="e">
        <f>VLOOKUP(A444,[1]Sheet1!$A$2:$Q$79,17,FALSE)</f>
        <v>#N/A</v>
      </c>
      <c r="AE444" s="339" t="e">
        <f t="shared" ref="AE444:AE507" si="89">AD444-R444</f>
        <v>#N/A</v>
      </c>
      <c r="AF444" s="340" t="e">
        <f t="shared" ref="AF444:AF507" si="90">AE444/AD444</f>
        <v>#N/A</v>
      </c>
      <c r="AG444" s="320" t="s">
        <v>4789</v>
      </c>
    </row>
    <row r="445" spans="1:33" s="338" customFormat="1" ht="15" customHeight="1">
      <c r="A445" s="101" t="s">
        <v>918</v>
      </c>
      <c r="B445" s="101" t="s">
        <v>2197</v>
      </c>
      <c r="C445" s="102" t="s">
        <v>1559</v>
      </c>
      <c r="D445" s="101">
        <v>100</v>
      </c>
      <c r="E445" s="101">
        <v>4962644</v>
      </c>
      <c r="F445" s="103" t="s">
        <v>2200</v>
      </c>
      <c r="G445" s="101">
        <v>4962644931798</v>
      </c>
      <c r="H445" s="104">
        <v>400</v>
      </c>
      <c r="I445" s="105">
        <v>90</v>
      </c>
      <c r="J445" s="105">
        <v>2</v>
      </c>
      <c r="K445" s="105">
        <f t="shared" si="78"/>
        <v>45</v>
      </c>
      <c r="L445" s="105">
        <f t="shared" si="88"/>
        <v>148</v>
      </c>
      <c r="M445" s="105">
        <v>400</v>
      </c>
      <c r="N445" s="105"/>
      <c r="O445" s="105">
        <v>240</v>
      </c>
      <c r="P445" s="105">
        <v>220</v>
      </c>
      <c r="Q445" s="105">
        <v>280</v>
      </c>
      <c r="R445" s="332">
        <v>74</v>
      </c>
      <c r="S445" s="105">
        <v>103</v>
      </c>
      <c r="T445" s="105">
        <f t="shared" si="80"/>
        <v>29</v>
      </c>
      <c r="U445" s="333">
        <f t="shared" si="81"/>
        <v>0.28155339805825241</v>
      </c>
      <c r="V445" s="334" t="s">
        <v>4613</v>
      </c>
      <c r="W445" s="335" t="e">
        <f t="shared" si="82"/>
        <v>#VALUE!</v>
      </c>
      <c r="X445" s="335" t="e">
        <f t="shared" si="77"/>
        <v>#VALUE!</v>
      </c>
      <c r="Y445" s="336" t="e">
        <f t="shared" si="83"/>
        <v>#VALUE!</v>
      </c>
      <c r="Z445" s="336" t="e">
        <f t="shared" si="84"/>
        <v>#VALUE!</v>
      </c>
      <c r="AA445" s="336" t="e">
        <f t="shared" si="85"/>
        <v>#VALUE!</v>
      </c>
      <c r="AB445" s="337" t="e">
        <f t="shared" si="86"/>
        <v>#VALUE!</v>
      </c>
      <c r="AD445" s="317" t="e">
        <f>VLOOKUP(A445,[1]Sheet1!$A$2:$Q$79,17,FALSE)</f>
        <v>#N/A</v>
      </c>
      <c r="AE445" s="339" t="e">
        <f t="shared" si="89"/>
        <v>#N/A</v>
      </c>
      <c r="AF445" s="340" t="e">
        <f t="shared" si="90"/>
        <v>#N/A</v>
      </c>
      <c r="AG445" s="320" t="s">
        <v>4789</v>
      </c>
    </row>
    <row r="446" spans="1:33" s="338" customFormat="1" ht="15" customHeight="1">
      <c r="A446" s="101" t="s">
        <v>920</v>
      </c>
      <c r="B446" s="101" t="s">
        <v>2197</v>
      </c>
      <c r="C446" s="102" t="s">
        <v>1372</v>
      </c>
      <c r="D446" s="101">
        <v>100</v>
      </c>
      <c r="E446" s="101">
        <v>4962644</v>
      </c>
      <c r="F446" s="103" t="s">
        <v>2202</v>
      </c>
      <c r="G446" s="101">
        <v>4962644931811</v>
      </c>
      <c r="H446" s="104">
        <v>400</v>
      </c>
      <c r="I446" s="105">
        <v>34</v>
      </c>
      <c r="J446" s="105">
        <v>47</v>
      </c>
      <c r="K446" s="105">
        <f t="shared" si="78"/>
        <v>0.72340425531914898</v>
      </c>
      <c r="L446" s="105">
        <f t="shared" si="88"/>
        <v>3478</v>
      </c>
      <c r="M446" s="105">
        <v>400</v>
      </c>
      <c r="N446" s="105"/>
      <c r="O446" s="105">
        <v>240</v>
      </c>
      <c r="P446" s="105">
        <v>220</v>
      </c>
      <c r="Q446" s="105">
        <v>280</v>
      </c>
      <c r="R446" s="332">
        <v>74</v>
      </c>
      <c r="S446" s="105">
        <v>103</v>
      </c>
      <c r="T446" s="105">
        <f t="shared" si="80"/>
        <v>29</v>
      </c>
      <c r="U446" s="333">
        <f t="shared" si="81"/>
        <v>0.28155339805825241</v>
      </c>
      <c r="V446" s="334" t="s">
        <v>4613</v>
      </c>
      <c r="W446" s="335" t="e">
        <f t="shared" si="82"/>
        <v>#VALUE!</v>
      </c>
      <c r="X446" s="335" t="e">
        <f t="shared" si="77"/>
        <v>#VALUE!</v>
      </c>
      <c r="Y446" s="336" t="e">
        <f t="shared" si="83"/>
        <v>#VALUE!</v>
      </c>
      <c r="Z446" s="336" t="e">
        <f t="shared" si="84"/>
        <v>#VALUE!</v>
      </c>
      <c r="AA446" s="336" t="e">
        <f t="shared" si="85"/>
        <v>#VALUE!</v>
      </c>
      <c r="AB446" s="337" t="e">
        <f t="shared" si="86"/>
        <v>#VALUE!</v>
      </c>
      <c r="AD446" s="317" t="e">
        <f>VLOOKUP(A446,[1]Sheet1!$A$2:$Q$79,17,FALSE)</f>
        <v>#N/A</v>
      </c>
      <c r="AE446" s="339" t="e">
        <f t="shared" si="89"/>
        <v>#N/A</v>
      </c>
      <c r="AF446" s="340" t="e">
        <f t="shared" si="90"/>
        <v>#N/A</v>
      </c>
      <c r="AG446" s="320" t="s">
        <v>4789</v>
      </c>
    </row>
    <row r="447" spans="1:33" s="338" customFormat="1" ht="15" customHeight="1">
      <c r="A447" s="101" t="s">
        <v>528</v>
      </c>
      <c r="B447" s="101" t="s">
        <v>2222</v>
      </c>
      <c r="C447" s="102" t="s">
        <v>2223</v>
      </c>
      <c r="D447" s="101">
        <v>30</v>
      </c>
      <c r="E447" s="101">
        <v>4962644</v>
      </c>
      <c r="F447" s="103" t="s">
        <v>2224</v>
      </c>
      <c r="G447" s="101">
        <v>4962644215287</v>
      </c>
      <c r="H447" s="104">
        <v>2700</v>
      </c>
      <c r="I447" s="105">
        <v>19</v>
      </c>
      <c r="J447" s="105">
        <v>6852</v>
      </c>
      <c r="K447" s="105">
        <f t="shared" si="78"/>
        <v>2.772913018096906E-3</v>
      </c>
      <c r="L447" s="105">
        <f t="shared" si="88"/>
        <v>1651332</v>
      </c>
      <c r="M447" s="105">
        <v>2700</v>
      </c>
      <c r="N447" s="105"/>
      <c r="O447" s="105">
        <v>1400</v>
      </c>
      <c r="P447" s="105">
        <v>1280</v>
      </c>
      <c r="Q447" s="105">
        <v>1500</v>
      </c>
      <c r="R447" s="332">
        <v>241</v>
      </c>
      <c r="S447" s="105">
        <v>600</v>
      </c>
      <c r="T447" s="105">
        <f t="shared" si="80"/>
        <v>359</v>
      </c>
      <c r="U447" s="333">
        <f t="shared" si="81"/>
        <v>0.59833333333333338</v>
      </c>
      <c r="V447" s="334" t="s">
        <v>4613</v>
      </c>
      <c r="W447" s="335" t="e">
        <f t="shared" si="82"/>
        <v>#VALUE!</v>
      </c>
      <c r="X447" s="335" t="e">
        <f t="shared" si="77"/>
        <v>#VALUE!</v>
      </c>
      <c r="Y447" s="336" t="e">
        <f t="shared" si="83"/>
        <v>#VALUE!</v>
      </c>
      <c r="Z447" s="336" t="e">
        <f t="shared" si="84"/>
        <v>#VALUE!</v>
      </c>
      <c r="AA447" s="336" t="e">
        <f t="shared" si="85"/>
        <v>#VALUE!</v>
      </c>
      <c r="AB447" s="337" t="e">
        <f t="shared" si="86"/>
        <v>#VALUE!</v>
      </c>
      <c r="AD447" s="317">
        <f>VLOOKUP(A447,[1]Sheet1!$A$2:$Q$79,17,FALSE)</f>
        <v>300</v>
      </c>
      <c r="AE447" s="339">
        <f t="shared" si="89"/>
        <v>59</v>
      </c>
      <c r="AF447" s="340">
        <f t="shared" si="90"/>
        <v>0.19666666666666666</v>
      </c>
      <c r="AG447" s="320"/>
    </row>
    <row r="448" spans="1:33" s="338" customFormat="1" ht="15" customHeight="1">
      <c r="A448" s="101" t="s">
        <v>528</v>
      </c>
      <c r="B448" s="101" t="s">
        <v>2226</v>
      </c>
      <c r="C448" s="102" t="s">
        <v>2227</v>
      </c>
      <c r="D448" s="101">
        <v>60</v>
      </c>
      <c r="E448" s="101">
        <v>4962644</v>
      </c>
      <c r="F448" s="103" t="s">
        <v>2228</v>
      </c>
      <c r="G448" s="101">
        <v>4962644215263</v>
      </c>
      <c r="H448" s="104">
        <v>2700</v>
      </c>
      <c r="I448" s="105">
        <v>19</v>
      </c>
      <c r="J448" s="105">
        <v>6852</v>
      </c>
      <c r="K448" s="105">
        <f t="shared" si="78"/>
        <v>2.772913018096906E-3</v>
      </c>
      <c r="L448" s="105">
        <f t="shared" si="88"/>
        <v>1637628</v>
      </c>
      <c r="M448" s="105">
        <v>2700</v>
      </c>
      <c r="N448" s="105"/>
      <c r="O448" s="105">
        <v>1400</v>
      </c>
      <c r="P448" s="105">
        <v>1280</v>
      </c>
      <c r="Q448" s="105">
        <v>1500</v>
      </c>
      <c r="R448" s="332">
        <v>239</v>
      </c>
      <c r="S448" s="105">
        <v>600</v>
      </c>
      <c r="T448" s="105">
        <f t="shared" si="80"/>
        <v>361</v>
      </c>
      <c r="U448" s="333">
        <f t="shared" si="81"/>
        <v>0.60166666666666668</v>
      </c>
      <c r="V448" s="334" t="s">
        <v>4613</v>
      </c>
      <c r="W448" s="335" t="e">
        <f t="shared" si="82"/>
        <v>#VALUE!</v>
      </c>
      <c r="X448" s="335" t="e">
        <f t="shared" si="77"/>
        <v>#VALUE!</v>
      </c>
      <c r="Y448" s="336" t="e">
        <f t="shared" si="83"/>
        <v>#VALUE!</v>
      </c>
      <c r="Z448" s="336" t="e">
        <f t="shared" si="84"/>
        <v>#VALUE!</v>
      </c>
      <c r="AA448" s="336" t="e">
        <f t="shared" si="85"/>
        <v>#VALUE!</v>
      </c>
      <c r="AB448" s="337" t="e">
        <f t="shared" si="86"/>
        <v>#VALUE!</v>
      </c>
      <c r="AD448" s="317">
        <f>VLOOKUP(A448,[1]Sheet1!$A$2:$Q$79,17,FALSE)</f>
        <v>300</v>
      </c>
      <c r="AE448" s="339">
        <f t="shared" si="89"/>
        <v>61</v>
      </c>
      <c r="AF448" s="340">
        <f t="shared" si="90"/>
        <v>0.20333333333333334</v>
      </c>
      <c r="AG448" s="320"/>
    </row>
    <row r="449" spans="1:33" s="338" customFormat="1" ht="15" customHeight="1">
      <c r="A449" s="101" t="s">
        <v>688</v>
      </c>
      <c r="B449" s="101" t="s">
        <v>2230</v>
      </c>
      <c r="C449" s="102" t="s">
        <v>2223</v>
      </c>
      <c r="D449" s="101">
        <v>30</v>
      </c>
      <c r="E449" s="101">
        <v>4962644</v>
      </c>
      <c r="F449" s="103" t="s">
        <v>2231</v>
      </c>
      <c r="G449" s="101">
        <v>4962644215362</v>
      </c>
      <c r="H449" s="104">
        <v>3300</v>
      </c>
      <c r="I449" s="105">
        <v>31</v>
      </c>
      <c r="J449" s="105">
        <v>1219</v>
      </c>
      <c r="K449" s="105">
        <f t="shared" si="78"/>
        <v>2.5430680885972109E-2</v>
      </c>
      <c r="L449" s="105">
        <f t="shared" si="88"/>
        <v>293779</v>
      </c>
      <c r="M449" s="105">
        <v>3300</v>
      </c>
      <c r="N449" s="105"/>
      <c r="O449" s="105">
        <v>1850</v>
      </c>
      <c r="P449" s="105">
        <v>1680</v>
      </c>
      <c r="Q449" s="105">
        <v>2000</v>
      </c>
      <c r="R449" s="332">
        <v>241</v>
      </c>
      <c r="S449" s="105">
        <v>790</v>
      </c>
      <c r="T449" s="105">
        <f t="shared" si="80"/>
        <v>549</v>
      </c>
      <c r="U449" s="333">
        <f t="shared" si="81"/>
        <v>0.69493670886075953</v>
      </c>
      <c r="V449" s="334" t="s">
        <v>4613</v>
      </c>
      <c r="W449" s="335" t="e">
        <f t="shared" si="82"/>
        <v>#VALUE!</v>
      </c>
      <c r="X449" s="335" t="e">
        <f t="shared" si="77"/>
        <v>#VALUE!</v>
      </c>
      <c r="Y449" s="336" t="e">
        <f t="shared" si="83"/>
        <v>#VALUE!</v>
      </c>
      <c r="Z449" s="336" t="e">
        <f t="shared" si="84"/>
        <v>#VALUE!</v>
      </c>
      <c r="AA449" s="336" t="e">
        <f t="shared" si="85"/>
        <v>#VALUE!</v>
      </c>
      <c r="AB449" s="337" t="e">
        <f t="shared" si="86"/>
        <v>#VALUE!</v>
      </c>
      <c r="AD449" s="317">
        <f>VLOOKUP(A449,[1]Sheet1!$A$2:$Q$79,17,FALSE)</f>
        <v>400</v>
      </c>
      <c r="AE449" s="339">
        <f t="shared" si="89"/>
        <v>159</v>
      </c>
      <c r="AF449" s="340">
        <f t="shared" si="90"/>
        <v>0.39750000000000002</v>
      </c>
      <c r="AG449" s="320"/>
    </row>
    <row r="450" spans="1:33" s="338" customFormat="1" ht="15" customHeight="1">
      <c r="A450" s="101" t="s">
        <v>688</v>
      </c>
      <c r="B450" s="101" t="s">
        <v>2230</v>
      </c>
      <c r="C450" s="102" t="s">
        <v>2227</v>
      </c>
      <c r="D450" s="101">
        <v>60</v>
      </c>
      <c r="E450" s="101">
        <v>4962644</v>
      </c>
      <c r="F450" s="103" t="s">
        <v>2233</v>
      </c>
      <c r="G450" s="101">
        <v>4962644215324</v>
      </c>
      <c r="H450" s="104">
        <v>3300</v>
      </c>
      <c r="I450" s="105">
        <v>31</v>
      </c>
      <c r="J450" s="105">
        <v>1219</v>
      </c>
      <c r="K450" s="105">
        <f t="shared" si="78"/>
        <v>2.5430680885972109E-2</v>
      </c>
      <c r="L450" s="105">
        <f t="shared" si="88"/>
        <v>419336</v>
      </c>
      <c r="M450" s="105">
        <v>3300</v>
      </c>
      <c r="N450" s="105"/>
      <c r="O450" s="105">
        <v>1850</v>
      </c>
      <c r="P450" s="105">
        <v>1680</v>
      </c>
      <c r="Q450" s="105">
        <v>2000</v>
      </c>
      <c r="R450" s="332">
        <v>344</v>
      </c>
      <c r="S450" s="105">
        <v>790</v>
      </c>
      <c r="T450" s="105">
        <f t="shared" si="80"/>
        <v>446</v>
      </c>
      <c r="U450" s="333">
        <f t="shared" si="81"/>
        <v>0.56455696202531647</v>
      </c>
      <c r="V450" s="334" t="s">
        <v>4613</v>
      </c>
      <c r="W450" s="335" t="e">
        <f t="shared" si="82"/>
        <v>#VALUE!</v>
      </c>
      <c r="X450" s="335" t="e">
        <f t="shared" si="77"/>
        <v>#VALUE!</v>
      </c>
      <c r="Y450" s="336" t="e">
        <f t="shared" si="83"/>
        <v>#VALUE!</v>
      </c>
      <c r="Z450" s="336" t="e">
        <f t="shared" si="84"/>
        <v>#VALUE!</v>
      </c>
      <c r="AA450" s="336" t="e">
        <f t="shared" si="85"/>
        <v>#VALUE!</v>
      </c>
      <c r="AB450" s="337" t="e">
        <f t="shared" si="86"/>
        <v>#VALUE!</v>
      </c>
      <c r="AD450" s="317">
        <f>VLOOKUP(A450,[1]Sheet1!$A$2:$Q$79,17,FALSE)</f>
        <v>400</v>
      </c>
      <c r="AE450" s="339">
        <f t="shared" si="89"/>
        <v>56</v>
      </c>
      <c r="AF450" s="340">
        <f t="shared" si="90"/>
        <v>0.14000000000000001</v>
      </c>
      <c r="AG450" s="320"/>
    </row>
    <row r="451" spans="1:33" s="338" customFormat="1" ht="15" customHeight="1">
      <c r="A451" s="101" t="s">
        <v>2262</v>
      </c>
      <c r="B451" s="101" t="s">
        <v>2260</v>
      </c>
      <c r="C451" s="102" t="s">
        <v>2254</v>
      </c>
      <c r="D451" s="101">
        <v>30</v>
      </c>
      <c r="E451" s="101">
        <v>4962644</v>
      </c>
      <c r="F451" s="103" t="s">
        <v>2263</v>
      </c>
      <c r="G451" s="101">
        <v>4962644941698</v>
      </c>
      <c r="H451" s="104">
        <v>3500</v>
      </c>
      <c r="I451" s="105">
        <v>0</v>
      </c>
      <c r="J451" s="105">
        <v>30</v>
      </c>
      <c r="K451" s="105">
        <f t="shared" si="78"/>
        <v>0</v>
      </c>
      <c r="L451" s="105">
        <f t="shared" si="88"/>
        <v>13590</v>
      </c>
      <c r="M451" s="105">
        <v>3500</v>
      </c>
      <c r="N451" s="105"/>
      <c r="O451" s="105">
        <v>2780</v>
      </c>
      <c r="P451" s="105">
        <v>2500</v>
      </c>
      <c r="Q451" s="105">
        <v>3000</v>
      </c>
      <c r="R451" s="332">
        <v>453</v>
      </c>
      <c r="S451" s="105">
        <v>1175</v>
      </c>
      <c r="T451" s="105">
        <f t="shared" si="80"/>
        <v>722</v>
      </c>
      <c r="U451" s="333">
        <f t="shared" si="81"/>
        <v>0.61446808510638296</v>
      </c>
      <c r="V451" s="334" t="s">
        <v>4613</v>
      </c>
      <c r="W451" s="335" t="e">
        <f t="shared" si="82"/>
        <v>#VALUE!</v>
      </c>
      <c r="X451" s="335" t="e">
        <f t="shared" ref="X451:X514" si="91">(V451-R451)/V451</f>
        <v>#VALUE!</v>
      </c>
      <c r="Y451" s="336" t="e">
        <f t="shared" si="83"/>
        <v>#VALUE!</v>
      </c>
      <c r="Z451" s="336" t="e">
        <f t="shared" si="84"/>
        <v>#VALUE!</v>
      </c>
      <c r="AA451" s="336" t="e">
        <f t="shared" si="85"/>
        <v>#VALUE!</v>
      </c>
      <c r="AB451" s="337" t="e">
        <f t="shared" si="86"/>
        <v>#VALUE!</v>
      </c>
      <c r="AD451" s="317">
        <v>600</v>
      </c>
      <c r="AE451" s="339">
        <f t="shared" si="89"/>
        <v>147</v>
      </c>
      <c r="AF451" s="340">
        <f t="shared" si="90"/>
        <v>0.245</v>
      </c>
      <c r="AG451" s="320"/>
    </row>
    <row r="452" spans="1:33" s="338" customFormat="1" ht="15" customHeight="1">
      <c r="A452" s="101" t="s">
        <v>2330</v>
      </c>
      <c r="B452" s="101" t="s">
        <v>2326</v>
      </c>
      <c r="C452" s="102" t="s">
        <v>1372</v>
      </c>
      <c r="D452" s="101">
        <v>100</v>
      </c>
      <c r="E452" s="101">
        <v>4962644</v>
      </c>
      <c r="F452" s="103" t="s">
        <v>2331</v>
      </c>
      <c r="G452" s="101">
        <v>4962644941728</v>
      </c>
      <c r="H452" s="104">
        <v>600</v>
      </c>
      <c r="I452" s="105" t="e">
        <v>#N/A</v>
      </c>
      <c r="J452" s="105" t="e">
        <v>#N/A</v>
      </c>
      <c r="K452" s="105" t="e">
        <f t="shared" si="78"/>
        <v>#N/A</v>
      </c>
      <c r="L452" s="105" t="e">
        <f t="shared" si="88"/>
        <v>#N/A</v>
      </c>
      <c r="M452" s="105">
        <v>600</v>
      </c>
      <c r="N452" s="105"/>
      <c r="O452" s="105">
        <v>380</v>
      </c>
      <c r="P452" s="105">
        <v>298</v>
      </c>
      <c r="Q452" s="105">
        <v>400</v>
      </c>
      <c r="R452" s="332">
        <v>93</v>
      </c>
      <c r="S452" s="105">
        <v>140</v>
      </c>
      <c r="T452" s="105">
        <f t="shared" si="80"/>
        <v>47</v>
      </c>
      <c r="U452" s="333">
        <f t="shared" si="81"/>
        <v>0.33571428571428569</v>
      </c>
      <c r="V452" s="334" t="s">
        <v>4613</v>
      </c>
      <c r="W452" s="335" t="e">
        <f t="shared" si="82"/>
        <v>#VALUE!</v>
      </c>
      <c r="X452" s="335" t="e">
        <f t="shared" si="91"/>
        <v>#VALUE!</v>
      </c>
      <c r="Y452" s="336" t="e">
        <f t="shared" si="83"/>
        <v>#VALUE!</v>
      </c>
      <c r="Z452" s="336" t="e">
        <f t="shared" si="84"/>
        <v>#VALUE!</v>
      </c>
      <c r="AA452" s="336" t="e">
        <f t="shared" si="85"/>
        <v>#VALUE!</v>
      </c>
      <c r="AB452" s="337" t="e">
        <f t="shared" si="86"/>
        <v>#VALUE!</v>
      </c>
      <c r="AD452" s="317" t="e">
        <f>VLOOKUP(A452,[1]Sheet1!$A$2:$Q$79,17,FALSE)</f>
        <v>#N/A</v>
      </c>
      <c r="AE452" s="339" t="e">
        <f t="shared" si="89"/>
        <v>#N/A</v>
      </c>
      <c r="AF452" s="340" t="e">
        <f t="shared" si="90"/>
        <v>#N/A</v>
      </c>
      <c r="AG452" s="320" t="s">
        <v>4794</v>
      </c>
    </row>
    <row r="453" spans="1:33" s="338" customFormat="1" ht="15" customHeight="1">
      <c r="A453" s="101" t="s">
        <v>2332</v>
      </c>
      <c r="B453" s="101" t="s">
        <v>2326</v>
      </c>
      <c r="C453" s="102" t="s">
        <v>2089</v>
      </c>
      <c r="D453" s="101">
        <v>100</v>
      </c>
      <c r="E453" s="101">
        <v>4962644</v>
      </c>
      <c r="F453" s="103" t="s">
        <v>2333</v>
      </c>
      <c r="G453" s="101">
        <v>4962644961436</v>
      </c>
      <c r="H453" s="104">
        <v>600</v>
      </c>
      <c r="I453" s="105" t="e">
        <v>#N/A</v>
      </c>
      <c r="J453" s="105">
        <v>97</v>
      </c>
      <c r="K453" s="105" t="e">
        <f t="shared" si="78"/>
        <v>#N/A</v>
      </c>
      <c r="L453" s="105">
        <f t="shared" si="88"/>
        <v>9021</v>
      </c>
      <c r="M453" s="105">
        <v>600</v>
      </c>
      <c r="N453" s="105"/>
      <c r="O453" s="105">
        <v>380</v>
      </c>
      <c r="P453" s="105">
        <v>298</v>
      </c>
      <c r="Q453" s="105">
        <v>400</v>
      </c>
      <c r="R453" s="332">
        <v>93</v>
      </c>
      <c r="S453" s="105">
        <v>140</v>
      </c>
      <c r="T453" s="105">
        <f t="shared" si="80"/>
        <v>47</v>
      </c>
      <c r="U453" s="333">
        <f t="shared" si="81"/>
        <v>0.33571428571428569</v>
      </c>
      <c r="V453" s="334" t="s">
        <v>4613</v>
      </c>
      <c r="W453" s="335" t="e">
        <f t="shared" si="82"/>
        <v>#VALUE!</v>
      </c>
      <c r="X453" s="335" t="e">
        <f t="shared" si="91"/>
        <v>#VALUE!</v>
      </c>
      <c r="Y453" s="336" t="e">
        <f t="shared" si="83"/>
        <v>#VALUE!</v>
      </c>
      <c r="Z453" s="336" t="e">
        <f t="shared" si="84"/>
        <v>#VALUE!</v>
      </c>
      <c r="AA453" s="336" t="e">
        <f t="shared" si="85"/>
        <v>#VALUE!</v>
      </c>
      <c r="AB453" s="337" t="e">
        <f t="shared" si="86"/>
        <v>#VALUE!</v>
      </c>
      <c r="AD453" s="317" t="e">
        <f>VLOOKUP(A453,[1]Sheet1!$A$2:$Q$79,17,FALSE)</f>
        <v>#N/A</v>
      </c>
      <c r="AE453" s="339" t="e">
        <f t="shared" si="89"/>
        <v>#N/A</v>
      </c>
      <c r="AF453" s="340" t="e">
        <f t="shared" si="90"/>
        <v>#N/A</v>
      </c>
      <c r="AG453" s="320" t="s">
        <v>4794</v>
      </c>
    </row>
    <row r="454" spans="1:33" s="338" customFormat="1" ht="15" customHeight="1">
      <c r="A454" s="101" t="s">
        <v>948</v>
      </c>
      <c r="B454" s="101" t="s">
        <v>2341</v>
      </c>
      <c r="C454" s="102" t="s">
        <v>1520</v>
      </c>
      <c r="D454" s="101">
        <v>80</v>
      </c>
      <c r="E454" s="101">
        <v>4962644</v>
      </c>
      <c r="F454" s="103" t="s">
        <v>2342</v>
      </c>
      <c r="G454" s="101">
        <v>4962644941926</v>
      </c>
      <c r="H454" s="104">
        <v>1000</v>
      </c>
      <c r="I454" s="105">
        <v>0</v>
      </c>
      <c r="J454" s="105" t="e">
        <v>#N/A</v>
      </c>
      <c r="K454" s="105" t="e">
        <f t="shared" si="78"/>
        <v>#N/A</v>
      </c>
      <c r="L454" s="105" t="e">
        <f t="shared" si="88"/>
        <v>#N/A</v>
      </c>
      <c r="M454" s="105">
        <v>1000</v>
      </c>
      <c r="N454" s="105"/>
      <c r="O454" s="105">
        <v>698</v>
      </c>
      <c r="P454" s="105">
        <v>638</v>
      </c>
      <c r="Q454" s="105">
        <v>800</v>
      </c>
      <c r="R454" s="332">
        <v>192</v>
      </c>
      <c r="S454" s="105">
        <v>300</v>
      </c>
      <c r="T454" s="105">
        <f t="shared" si="80"/>
        <v>108</v>
      </c>
      <c r="U454" s="333">
        <f t="shared" si="81"/>
        <v>0.36</v>
      </c>
      <c r="V454" s="334" t="s">
        <v>4613</v>
      </c>
      <c r="W454" s="335" t="e">
        <f t="shared" si="82"/>
        <v>#VALUE!</v>
      </c>
      <c r="X454" s="335" t="e">
        <f t="shared" si="91"/>
        <v>#VALUE!</v>
      </c>
      <c r="Y454" s="336" t="e">
        <f t="shared" si="83"/>
        <v>#VALUE!</v>
      </c>
      <c r="Z454" s="336" t="e">
        <f t="shared" si="84"/>
        <v>#VALUE!</v>
      </c>
      <c r="AA454" s="336" t="e">
        <f t="shared" si="85"/>
        <v>#VALUE!</v>
      </c>
      <c r="AB454" s="337" t="e">
        <f t="shared" si="86"/>
        <v>#VALUE!</v>
      </c>
      <c r="AD454" s="317" t="e">
        <f>VLOOKUP(A454,[1]Sheet1!$A$2:$Q$79,17,FALSE)</f>
        <v>#N/A</v>
      </c>
      <c r="AE454" s="339" t="e">
        <f t="shared" si="89"/>
        <v>#N/A</v>
      </c>
      <c r="AF454" s="340" t="e">
        <f t="shared" si="90"/>
        <v>#N/A</v>
      </c>
      <c r="AG454" s="320" t="s">
        <v>4794</v>
      </c>
    </row>
    <row r="455" spans="1:33" s="338" customFormat="1" ht="15" customHeight="1">
      <c r="A455" s="101" t="s">
        <v>949</v>
      </c>
      <c r="B455" s="101" t="s">
        <v>2341</v>
      </c>
      <c r="C455" s="102" t="s">
        <v>247</v>
      </c>
      <c r="D455" s="101">
        <v>80</v>
      </c>
      <c r="E455" s="101">
        <v>4962644</v>
      </c>
      <c r="F455" s="103" t="s">
        <v>2343</v>
      </c>
      <c r="G455" s="101">
        <v>4962644941919</v>
      </c>
      <c r="H455" s="104">
        <v>1000</v>
      </c>
      <c r="I455" s="105">
        <v>0</v>
      </c>
      <c r="J455" s="105" t="e">
        <v>#N/A</v>
      </c>
      <c r="K455" s="105" t="e">
        <f t="shared" si="78"/>
        <v>#N/A</v>
      </c>
      <c r="L455" s="105" t="e">
        <f t="shared" si="88"/>
        <v>#N/A</v>
      </c>
      <c r="M455" s="105">
        <v>1000</v>
      </c>
      <c r="N455" s="105"/>
      <c r="O455" s="105">
        <v>698</v>
      </c>
      <c r="P455" s="105">
        <v>638</v>
      </c>
      <c r="Q455" s="105">
        <v>800</v>
      </c>
      <c r="R455" s="332">
        <v>192</v>
      </c>
      <c r="S455" s="105">
        <v>300</v>
      </c>
      <c r="T455" s="105">
        <f t="shared" si="80"/>
        <v>108</v>
      </c>
      <c r="U455" s="333">
        <f t="shared" si="81"/>
        <v>0.36</v>
      </c>
      <c r="V455" s="334" t="s">
        <v>4613</v>
      </c>
      <c r="W455" s="335" t="e">
        <f t="shared" si="82"/>
        <v>#VALUE!</v>
      </c>
      <c r="X455" s="335" t="e">
        <f t="shared" si="91"/>
        <v>#VALUE!</v>
      </c>
      <c r="Y455" s="336" t="e">
        <f t="shared" si="83"/>
        <v>#VALUE!</v>
      </c>
      <c r="Z455" s="336" t="e">
        <f t="shared" si="84"/>
        <v>#VALUE!</v>
      </c>
      <c r="AA455" s="336" t="e">
        <f t="shared" si="85"/>
        <v>#VALUE!</v>
      </c>
      <c r="AB455" s="337" t="e">
        <f t="shared" si="86"/>
        <v>#VALUE!</v>
      </c>
      <c r="AD455" s="317" t="e">
        <f>VLOOKUP(A455,[1]Sheet1!$A$2:$Q$79,17,FALSE)</f>
        <v>#N/A</v>
      </c>
      <c r="AE455" s="339" t="e">
        <f t="shared" si="89"/>
        <v>#N/A</v>
      </c>
      <c r="AF455" s="340" t="e">
        <f t="shared" si="90"/>
        <v>#N/A</v>
      </c>
      <c r="AG455" s="320" t="s">
        <v>4794</v>
      </c>
    </row>
    <row r="456" spans="1:33" s="338" customFormat="1" ht="15" customHeight="1">
      <c r="A456" s="101" t="s">
        <v>950</v>
      </c>
      <c r="B456" s="101" t="s">
        <v>2341</v>
      </c>
      <c r="C456" s="102" t="s">
        <v>1525</v>
      </c>
      <c r="D456" s="101">
        <v>80</v>
      </c>
      <c r="E456" s="101">
        <v>4962644</v>
      </c>
      <c r="F456" s="103" t="s">
        <v>2344</v>
      </c>
      <c r="G456" s="101">
        <v>4962644941896</v>
      </c>
      <c r="H456" s="104">
        <v>1000</v>
      </c>
      <c r="I456" s="105">
        <v>21</v>
      </c>
      <c r="J456" s="105" t="e">
        <v>#N/A</v>
      </c>
      <c r="K456" s="105" t="e">
        <f t="shared" si="78"/>
        <v>#N/A</v>
      </c>
      <c r="L456" s="105" t="e">
        <f t="shared" si="88"/>
        <v>#N/A</v>
      </c>
      <c r="M456" s="105">
        <v>1000</v>
      </c>
      <c r="N456" s="105"/>
      <c r="O456" s="105">
        <v>698</v>
      </c>
      <c r="P456" s="105">
        <v>638</v>
      </c>
      <c r="Q456" s="105">
        <v>800</v>
      </c>
      <c r="R456" s="332">
        <v>192</v>
      </c>
      <c r="S456" s="105">
        <v>300</v>
      </c>
      <c r="T456" s="105">
        <f t="shared" si="80"/>
        <v>108</v>
      </c>
      <c r="U456" s="333">
        <f t="shared" si="81"/>
        <v>0.36</v>
      </c>
      <c r="V456" s="334" t="s">
        <v>4613</v>
      </c>
      <c r="W456" s="335" t="e">
        <f t="shared" si="82"/>
        <v>#VALUE!</v>
      </c>
      <c r="X456" s="335" t="e">
        <f t="shared" si="91"/>
        <v>#VALUE!</v>
      </c>
      <c r="Y456" s="336" t="e">
        <f t="shared" si="83"/>
        <v>#VALUE!</v>
      </c>
      <c r="Z456" s="336" t="e">
        <f t="shared" si="84"/>
        <v>#VALUE!</v>
      </c>
      <c r="AA456" s="336" t="e">
        <f t="shared" si="85"/>
        <v>#VALUE!</v>
      </c>
      <c r="AB456" s="337" t="e">
        <f t="shared" si="86"/>
        <v>#VALUE!</v>
      </c>
      <c r="AD456" s="317" t="e">
        <f>VLOOKUP(A456,[1]Sheet1!$A$2:$Q$79,17,FALSE)</f>
        <v>#N/A</v>
      </c>
      <c r="AE456" s="339" t="e">
        <f t="shared" si="89"/>
        <v>#N/A</v>
      </c>
      <c r="AF456" s="340" t="e">
        <f t="shared" si="90"/>
        <v>#N/A</v>
      </c>
      <c r="AG456" s="320" t="s">
        <v>4794</v>
      </c>
    </row>
    <row r="457" spans="1:33" s="338" customFormat="1" ht="15" customHeight="1">
      <c r="A457" s="101" t="s">
        <v>951</v>
      </c>
      <c r="B457" s="101" t="s">
        <v>2341</v>
      </c>
      <c r="C457" s="102" t="s">
        <v>1580</v>
      </c>
      <c r="D457" s="101">
        <v>80</v>
      </c>
      <c r="E457" s="101">
        <v>4962644</v>
      </c>
      <c r="F457" s="103" t="s">
        <v>2347</v>
      </c>
      <c r="G457" s="101">
        <v>4962644941889</v>
      </c>
      <c r="H457" s="104">
        <v>1000</v>
      </c>
      <c r="I457" s="105">
        <v>0</v>
      </c>
      <c r="J457" s="105" t="e">
        <v>#N/A</v>
      </c>
      <c r="K457" s="105" t="e">
        <f t="shared" si="78"/>
        <v>#N/A</v>
      </c>
      <c r="L457" s="105" t="e">
        <f t="shared" si="88"/>
        <v>#N/A</v>
      </c>
      <c r="M457" s="105">
        <v>1000</v>
      </c>
      <c r="N457" s="105"/>
      <c r="O457" s="105">
        <v>698</v>
      </c>
      <c r="P457" s="105">
        <v>638</v>
      </c>
      <c r="Q457" s="105">
        <v>800</v>
      </c>
      <c r="R457" s="332">
        <v>192</v>
      </c>
      <c r="S457" s="105">
        <v>300</v>
      </c>
      <c r="T457" s="105">
        <f t="shared" si="80"/>
        <v>108</v>
      </c>
      <c r="U457" s="333">
        <f t="shared" si="81"/>
        <v>0.36</v>
      </c>
      <c r="V457" s="334" t="s">
        <v>4613</v>
      </c>
      <c r="W457" s="335" t="e">
        <f t="shared" si="82"/>
        <v>#VALUE!</v>
      </c>
      <c r="X457" s="335" t="e">
        <f t="shared" si="91"/>
        <v>#VALUE!</v>
      </c>
      <c r="Y457" s="336" t="e">
        <f t="shared" si="83"/>
        <v>#VALUE!</v>
      </c>
      <c r="Z457" s="336" t="e">
        <f t="shared" si="84"/>
        <v>#VALUE!</v>
      </c>
      <c r="AA457" s="336" t="e">
        <f t="shared" si="85"/>
        <v>#VALUE!</v>
      </c>
      <c r="AB457" s="337" t="e">
        <f t="shared" si="86"/>
        <v>#VALUE!</v>
      </c>
      <c r="AD457" s="317" t="e">
        <f>VLOOKUP(A457,[1]Sheet1!$A$2:$Q$79,17,FALSE)</f>
        <v>#N/A</v>
      </c>
      <c r="AE457" s="339" t="e">
        <f t="shared" si="89"/>
        <v>#N/A</v>
      </c>
      <c r="AF457" s="340" t="e">
        <f t="shared" si="90"/>
        <v>#N/A</v>
      </c>
      <c r="AG457" s="320" t="s">
        <v>4794</v>
      </c>
    </row>
    <row r="458" spans="1:33" s="338" customFormat="1" ht="15" customHeight="1">
      <c r="A458" s="101" t="s">
        <v>952</v>
      </c>
      <c r="B458" s="101" t="s">
        <v>2341</v>
      </c>
      <c r="C458" s="102" t="s">
        <v>2089</v>
      </c>
      <c r="D458" s="101">
        <v>80</v>
      </c>
      <c r="E458" s="101">
        <v>4962644</v>
      </c>
      <c r="F458" s="103" t="s">
        <v>2350</v>
      </c>
      <c r="G458" s="101">
        <v>4962644941834</v>
      </c>
      <c r="H458" s="104">
        <v>1000</v>
      </c>
      <c r="I458" s="105">
        <v>0</v>
      </c>
      <c r="J458" s="105" t="e">
        <v>#N/A</v>
      </c>
      <c r="K458" s="105" t="e">
        <f t="shared" si="78"/>
        <v>#N/A</v>
      </c>
      <c r="L458" s="105" t="e">
        <f t="shared" si="88"/>
        <v>#N/A</v>
      </c>
      <c r="M458" s="105">
        <v>1000</v>
      </c>
      <c r="N458" s="105"/>
      <c r="O458" s="105">
        <v>698</v>
      </c>
      <c r="P458" s="105">
        <v>638</v>
      </c>
      <c r="Q458" s="105">
        <v>800</v>
      </c>
      <c r="R458" s="332">
        <v>192</v>
      </c>
      <c r="S458" s="105">
        <v>300</v>
      </c>
      <c r="T458" s="105">
        <f t="shared" si="80"/>
        <v>108</v>
      </c>
      <c r="U458" s="333">
        <f t="shared" si="81"/>
        <v>0.36</v>
      </c>
      <c r="V458" s="334" t="s">
        <v>4613</v>
      </c>
      <c r="W458" s="335" t="e">
        <f t="shared" si="82"/>
        <v>#VALUE!</v>
      </c>
      <c r="X458" s="335" t="e">
        <f t="shared" si="91"/>
        <v>#VALUE!</v>
      </c>
      <c r="Y458" s="336" t="e">
        <f t="shared" si="83"/>
        <v>#VALUE!</v>
      </c>
      <c r="Z458" s="336" t="e">
        <f t="shared" si="84"/>
        <v>#VALUE!</v>
      </c>
      <c r="AA458" s="336" t="e">
        <f t="shared" si="85"/>
        <v>#VALUE!</v>
      </c>
      <c r="AB458" s="337" t="e">
        <f t="shared" si="86"/>
        <v>#VALUE!</v>
      </c>
      <c r="AD458" s="317" t="e">
        <f>VLOOKUP(A458,[1]Sheet1!$A$2:$Q$79,17,FALSE)</f>
        <v>#N/A</v>
      </c>
      <c r="AE458" s="339" t="e">
        <f t="shared" si="89"/>
        <v>#N/A</v>
      </c>
      <c r="AF458" s="340" t="e">
        <f t="shared" si="90"/>
        <v>#N/A</v>
      </c>
      <c r="AG458" s="320" t="s">
        <v>4794</v>
      </c>
    </row>
    <row r="459" spans="1:33" s="338" customFormat="1" ht="15" customHeight="1">
      <c r="A459" s="101" t="s">
        <v>554</v>
      </c>
      <c r="B459" s="101" t="s">
        <v>2369</v>
      </c>
      <c r="C459" s="102" t="s">
        <v>247</v>
      </c>
      <c r="D459" s="101">
        <v>20</v>
      </c>
      <c r="E459" s="101">
        <v>4962644</v>
      </c>
      <c r="F459" s="103" t="s">
        <v>2370</v>
      </c>
      <c r="G459" s="101">
        <v>4962644936007</v>
      </c>
      <c r="H459" s="104">
        <v>4400</v>
      </c>
      <c r="I459" s="105">
        <v>7</v>
      </c>
      <c r="J459" s="105">
        <v>174</v>
      </c>
      <c r="K459" s="105">
        <f t="shared" si="78"/>
        <v>4.0229885057471264E-2</v>
      </c>
      <c r="L459" s="105">
        <f t="shared" si="88"/>
        <v>132588</v>
      </c>
      <c r="M459" s="105">
        <v>4400</v>
      </c>
      <c r="N459" s="105"/>
      <c r="O459" s="105">
        <v>3200</v>
      </c>
      <c r="P459" s="105">
        <v>2980</v>
      </c>
      <c r="Q459" s="105">
        <v>3600</v>
      </c>
      <c r="R459" s="332">
        <v>762</v>
      </c>
      <c r="S459" s="105">
        <v>1380</v>
      </c>
      <c r="T459" s="105">
        <f t="shared" si="80"/>
        <v>618</v>
      </c>
      <c r="U459" s="333">
        <f t="shared" si="81"/>
        <v>0.44782608695652176</v>
      </c>
      <c r="V459" s="334" t="s">
        <v>4613</v>
      </c>
      <c r="W459" s="335" t="e">
        <f t="shared" si="82"/>
        <v>#VALUE!</v>
      </c>
      <c r="X459" s="335" t="e">
        <f t="shared" si="91"/>
        <v>#VALUE!</v>
      </c>
      <c r="Y459" s="336" t="e">
        <f t="shared" si="83"/>
        <v>#VALUE!</v>
      </c>
      <c r="Z459" s="336" t="e">
        <f t="shared" si="84"/>
        <v>#VALUE!</v>
      </c>
      <c r="AA459" s="336" t="e">
        <f t="shared" si="85"/>
        <v>#VALUE!</v>
      </c>
      <c r="AB459" s="337" t="e">
        <f t="shared" si="86"/>
        <v>#VALUE!</v>
      </c>
      <c r="AD459" s="317">
        <f>VLOOKUP(A459,[1]Sheet1!$A$2:$Q$79,17,FALSE)</f>
        <v>880</v>
      </c>
      <c r="AE459" s="339">
        <f t="shared" si="89"/>
        <v>118</v>
      </c>
      <c r="AF459" s="340">
        <f t="shared" si="90"/>
        <v>0.13409090909090909</v>
      </c>
      <c r="AG459" s="320"/>
    </row>
    <row r="460" spans="1:33" s="338" customFormat="1" ht="15" customHeight="1">
      <c r="A460" s="101" t="s">
        <v>555</v>
      </c>
      <c r="B460" s="101" t="s">
        <v>2371</v>
      </c>
      <c r="C460" s="102"/>
      <c r="D460" s="101">
        <v>100</v>
      </c>
      <c r="E460" s="101">
        <v>4962644</v>
      </c>
      <c r="F460" s="103" t="s">
        <v>2372</v>
      </c>
      <c r="G460" s="101">
        <v>4962644850235</v>
      </c>
      <c r="H460" s="104">
        <v>700</v>
      </c>
      <c r="I460" s="105">
        <v>17</v>
      </c>
      <c r="J460" s="105" t="e">
        <v>#N/A</v>
      </c>
      <c r="K460" s="105" t="e">
        <f t="shared" si="78"/>
        <v>#N/A</v>
      </c>
      <c r="L460" s="105" t="e">
        <f t="shared" si="88"/>
        <v>#N/A</v>
      </c>
      <c r="M460" s="105">
        <v>700</v>
      </c>
      <c r="N460" s="105"/>
      <c r="O460" s="105">
        <v>548</v>
      </c>
      <c r="P460" s="105">
        <v>498</v>
      </c>
      <c r="Q460" s="105">
        <v>600</v>
      </c>
      <c r="R460" s="332">
        <v>174</v>
      </c>
      <c r="S460" s="105">
        <v>235</v>
      </c>
      <c r="T460" s="105">
        <f t="shared" si="80"/>
        <v>61</v>
      </c>
      <c r="U460" s="333">
        <f t="shared" si="81"/>
        <v>0.25957446808510637</v>
      </c>
      <c r="V460" s="334" t="s">
        <v>4613</v>
      </c>
      <c r="W460" s="335" t="e">
        <f t="shared" si="82"/>
        <v>#VALUE!</v>
      </c>
      <c r="X460" s="335" t="e">
        <f t="shared" si="91"/>
        <v>#VALUE!</v>
      </c>
      <c r="Y460" s="336" t="e">
        <f t="shared" si="83"/>
        <v>#VALUE!</v>
      </c>
      <c r="Z460" s="336" t="e">
        <f t="shared" si="84"/>
        <v>#VALUE!</v>
      </c>
      <c r="AA460" s="336" t="e">
        <f t="shared" si="85"/>
        <v>#VALUE!</v>
      </c>
      <c r="AB460" s="337" t="e">
        <f t="shared" si="86"/>
        <v>#VALUE!</v>
      </c>
      <c r="AD460" s="317" t="e">
        <f>VLOOKUP(A460,[1]Sheet1!$A$2:$Q$79,17,FALSE)</f>
        <v>#N/A</v>
      </c>
      <c r="AE460" s="339" t="e">
        <f t="shared" si="89"/>
        <v>#N/A</v>
      </c>
      <c r="AF460" s="340" t="e">
        <f t="shared" si="90"/>
        <v>#N/A</v>
      </c>
      <c r="AG460" s="320" t="s">
        <v>4794</v>
      </c>
    </row>
    <row r="461" spans="1:33" s="338" customFormat="1" ht="15" customHeight="1">
      <c r="A461" s="101" t="s">
        <v>556</v>
      </c>
      <c r="B461" s="101" t="s">
        <v>2373</v>
      </c>
      <c r="C461" s="102"/>
      <c r="D461" s="101">
        <v>100</v>
      </c>
      <c r="E461" s="101">
        <v>4962644</v>
      </c>
      <c r="F461" s="103" t="s">
        <v>2374</v>
      </c>
      <c r="G461" s="101">
        <v>4962644850242</v>
      </c>
      <c r="H461" s="104">
        <v>700</v>
      </c>
      <c r="I461" s="105">
        <v>12</v>
      </c>
      <c r="J461" s="105">
        <v>61</v>
      </c>
      <c r="K461" s="105">
        <f t="shared" ref="K461:K524" si="92">I461/J461</f>
        <v>0.19672131147540983</v>
      </c>
      <c r="L461" s="105">
        <f t="shared" si="88"/>
        <v>10614</v>
      </c>
      <c r="M461" s="105">
        <v>700</v>
      </c>
      <c r="N461" s="105"/>
      <c r="O461" s="105">
        <v>548</v>
      </c>
      <c r="P461" s="105">
        <v>498</v>
      </c>
      <c r="Q461" s="105">
        <v>600</v>
      </c>
      <c r="R461" s="332">
        <v>174</v>
      </c>
      <c r="S461" s="105">
        <v>235</v>
      </c>
      <c r="T461" s="105">
        <f t="shared" ref="T461:T524" si="93">S461-R461</f>
        <v>61</v>
      </c>
      <c r="U461" s="333">
        <f t="shared" ref="U461:U524" si="94">T461/S461</f>
        <v>0.25957446808510637</v>
      </c>
      <c r="V461" s="334" t="s">
        <v>4613</v>
      </c>
      <c r="W461" s="335" t="e">
        <f t="shared" ref="W461:W524" si="95">V461/S461</f>
        <v>#VALUE!</v>
      </c>
      <c r="X461" s="335" t="e">
        <f t="shared" si="91"/>
        <v>#VALUE!</v>
      </c>
      <c r="Y461" s="336" t="e">
        <f t="shared" ref="Y461:Y524" si="96">ROUND((V461/0.43),-1)</f>
        <v>#VALUE!</v>
      </c>
      <c r="Z461" s="336" t="e">
        <f t="shared" ref="Z461:Z524" si="97">ROUND((V461/0.45),-1)</f>
        <v>#VALUE!</v>
      </c>
      <c r="AA461" s="336" t="e">
        <f t="shared" ref="AA461:AA524" si="98">ROUND((V461/0.4),-1)</f>
        <v>#VALUE!</v>
      </c>
      <c r="AB461" s="337" t="e">
        <f t="shared" ref="AB461:AB524" si="99">ROUNDUP((W461*M461),-2)</f>
        <v>#VALUE!</v>
      </c>
      <c r="AD461" s="317">
        <f>VLOOKUP(A461,[1]Sheet1!$A$2:$Q$79,17,FALSE)</f>
        <v>200</v>
      </c>
      <c r="AE461" s="339">
        <f t="shared" si="89"/>
        <v>26</v>
      </c>
      <c r="AF461" s="340">
        <f t="shared" si="90"/>
        <v>0.13</v>
      </c>
      <c r="AG461" s="320"/>
    </row>
    <row r="462" spans="1:33" s="338" customFormat="1" ht="15" customHeight="1">
      <c r="A462" s="101" t="s">
        <v>4889</v>
      </c>
      <c r="B462" s="101" t="s">
        <v>2485</v>
      </c>
      <c r="C462" s="102" t="s">
        <v>1372</v>
      </c>
      <c r="D462" s="101">
        <v>60</v>
      </c>
      <c r="E462" s="101">
        <v>4962644</v>
      </c>
      <c r="F462" s="103" t="s">
        <v>2495</v>
      </c>
      <c r="G462" s="101">
        <v>4962644520770</v>
      </c>
      <c r="H462" s="104">
        <v>2000</v>
      </c>
      <c r="I462" s="105" t="e">
        <v>#N/A</v>
      </c>
      <c r="J462" s="105">
        <v>102</v>
      </c>
      <c r="K462" s="105" t="e">
        <f t="shared" si="92"/>
        <v>#N/A</v>
      </c>
      <c r="L462" s="105">
        <f t="shared" si="88"/>
        <v>49368</v>
      </c>
      <c r="M462" s="105">
        <v>2000</v>
      </c>
      <c r="N462" s="105"/>
      <c r="O462" s="374" t="s">
        <v>1358</v>
      </c>
      <c r="P462" s="374" t="s">
        <v>1358</v>
      </c>
      <c r="Q462" s="105">
        <v>1500</v>
      </c>
      <c r="R462" s="332">
        <v>484</v>
      </c>
      <c r="S462" s="105">
        <v>600</v>
      </c>
      <c r="T462" s="105">
        <f t="shared" si="93"/>
        <v>116</v>
      </c>
      <c r="U462" s="333">
        <f t="shared" si="94"/>
        <v>0.19333333333333333</v>
      </c>
      <c r="V462" s="334" t="s">
        <v>4613</v>
      </c>
      <c r="W462" s="335" t="e">
        <f t="shared" si="95"/>
        <v>#VALUE!</v>
      </c>
      <c r="X462" s="335" t="e">
        <f t="shared" si="91"/>
        <v>#VALUE!</v>
      </c>
      <c r="Y462" s="336" t="e">
        <f t="shared" si="96"/>
        <v>#VALUE!</v>
      </c>
      <c r="Z462" s="336" t="e">
        <f t="shared" si="97"/>
        <v>#VALUE!</v>
      </c>
      <c r="AA462" s="336" t="e">
        <f t="shared" si="98"/>
        <v>#VALUE!</v>
      </c>
      <c r="AB462" s="337" t="e">
        <f t="shared" si="99"/>
        <v>#VALUE!</v>
      </c>
      <c r="AD462" s="317" t="e">
        <f>VLOOKUP(A462,[1]Sheet1!$A$2:$Q$79,17,FALSE)</f>
        <v>#N/A</v>
      </c>
      <c r="AE462" s="339" t="e">
        <f t="shared" si="89"/>
        <v>#N/A</v>
      </c>
      <c r="AF462" s="340" t="e">
        <f t="shared" si="90"/>
        <v>#N/A</v>
      </c>
      <c r="AG462" s="320" t="s">
        <v>4789</v>
      </c>
    </row>
    <row r="463" spans="1:33" s="338" customFormat="1" ht="15" customHeight="1">
      <c r="A463" s="101" t="s">
        <v>4889</v>
      </c>
      <c r="B463" s="101" t="s">
        <v>2488</v>
      </c>
      <c r="C463" s="102" t="s">
        <v>1372</v>
      </c>
      <c r="D463" s="101">
        <v>60</v>
      </c>
      <c r="E463" s="101">
        <v>4962644</v>
      </c>
      <c r="F463" s="103" t="s">
        <v>2497</v>
      </c>
      <c r="G463" s="101">
        <v>4962644520749</v>
      </c>
      <c r="H463" s="104">
        <v>2000</v>
      </c>
      <c r="I463" s="105" t="e">
        <v>#N/A</v>
      </c>
      <c r="J463" s="105">
        <v>102</v>
      </c>
      <c r="K463" s="105" t="e">
        <f t="shared" si="92"/>
        <v>#N/A</v>
      </c>
      <c r="L463" s="105">
        <f t="shared" si="88"/>
        <v>46308</v>
      </c>
      <c r="M463" s="105">
        <v>2000</v>
      </c>
      <c r="N463" s="105"/>
      <c r="O463" s="105">
        <v>1400</v>
      </c>
      <c r="P463" s="105">
        <v>1280</v>
      </c>
      <c r="Q463" s="374" t="s">
        <v>1358</v>
      </c>
      <c r="R463" s="332">
        <v>454</v>
      </c>
      <c r="S463" s="105">
        <v>600</v>
      </c>
      <c r="T463" s="105">
        <f t="shared" si="93"/>
        <v>146</v>
      </c>
      <c r="U463" s="333">
        <f t="shared" si="94"/>
        <v>0.24333333333333335</v>
      </c>
      <c r="V463" s="334" t="s">
        <v>4613</v>
      </c>
      <c r="W463" s="335" t="e">
        <f t="shared" si="95"/>
        <v>#VALUE!</v>
      </c>
      <c r="X463" s="335" t="e">
        <f t="shared" si="91"/>
        <v>#VALUE!</v>
      </c>
      <c r="Y463" s="336" t="e">
        <f t="shared" si="96"/>
        <v>#VALUE!</v>
      </c>
      <c r="Z463" s="336" t="e">
        <f t="shared" si="97"/>
        <v>#VALUE!</v>
      </c>
      <c r="AA463" s="336" t="e">
        <f t="shared" si="98"/>
        <v>#VALUE!</v>
      </c>
      <c r="AB463" s="337" t="e">
        <f t="shared" si="99"/>
        <v>#VALUE!</v>
      </c>
      <c r="AD463" s="317" t="e">
        <f>VLOOKUP(A463,[1]Sheet1!$A$2:$Q$79,17,FALSE)</f>
        <v>#N/A</v>
      </c>
      <c r="AE463" s="339" t="e">
        <f t="shared" si="89"/>
        <v>#N/A</v>
      </c>
      <c r="AF463" s="340" t="e">
        <f t="shared" si="90"/>
        <v>#N/A</v>
      </c>
      <c r="AG463" s="320" t="s">
        <v>4789</v>
      </c>
    </row>
    <row r="464" spans="1:33" s="338" customFormat="1" ht="15" customHeight="1">
      <c r="A464" s="101" t="s">
        <v>564</v>
      </c>
      <c r="B464" s="101" t="s">
        <v>2504</v>
      </c>
      <c r="C464" s="102" t="s">
        <v>2505</v>
      </c>
      <c r="D464" s="101">
        <v>100</v>
      </c>
      <c r="E464" s="101">
        <v>4962644</v>
      </c>
      <c r="F464" s="103" t="s">
        <v>2506</v>
      </c>
      <c r="G464" s="101">
        <v>4962644664573</v>
      </c>
      <c r="H464" s="104">
        <v>800</v>
      </c>
      <c r="I464" s="105">
        <v>23</v>
      </c>
      <c r="J464" s="105">
        <v>231</v>
      </c>
      <c r="K464" s="105">
        <f t="shared" si="92"/>
        <v>9.9567099567099568E-2</v>
      </c>
      <c r="L464" s="105">
        <f t="shared" si="88"/>
        <v>38115</v>
      </c>
      <c r="M464" s="105">
        <v>800</v>
      </c>
      <c r="N464" s="105"/>
      <c r="O464" s="105">
        <v>498</v>
      </c>
      <c r="P464" s="105">
        <v>498</v>
      </c>
      <c r="Q464" s="105">
        <v>630</v>
      </c>
      <c r="R464" s="332">
        <v>165</v>
      </c>
      <c r="S464" s="105">
        <v>220</v>
      </c>
      <c r="T464" s="105">
        <f t="shared" si="93"/>
        <v>55</v>
      </c>
      <c r="U464" s="333">
        <f t="shared" si="94"/>
        <v>0.25</v>
      </c>
      <c r="V464" s="334" t="s">
        <v>4613</v>
      </c>
      <c r="W464" s="335" t="e">
        <f t="shared" si="95"/>
        <v>#VALUE!</v>
      </c>
      <c r="X464" s="335" t="e">
        <f t="shared" si="91"/>
        <v>#VALUE!</v>
      </c>
      <c r="Y464" s="336" t="e">
        <f t="shared" si="96"/>
        <v>#VALUE!</v>
      </c>
      <c r="Z464" s="336" t="e">
        <f t="shared" si="97"/>
        <v>#VALUE!</v>
      </c>
      <c r="AA464" s="336" t="e">
        <f t="shared" si="98"/>
        <v>#VALUE!</v>
      </c>
      <c r="AB464" s="337" t="e">
        <f t="shared" si="99"/>
        <v>#VALUE!</v>
      </c>
      <c r="AD464" s="317">
        <f>VLOOKUP(A464,[1]Sheet1!$A$2:$Q$79,17,FALSE)</f>
        <v>180</v>
      </c>
      <c r="AE464" s="339">
        <f t="shared" si="89"/>
        <v>15</v>
      </c>
      <c r="AF464" s="340">
        <f t="shared" si="90"/>
        <v>8.3333333333333329E-2</v>
      </c>
      <c r="AG464" s="320"/>
    </row>
    <row r="465" spans="1:33" s="338" customFormat="1" ht="15" customHeight="1">
      <c r="A465" s="101" t="s">
        <v>2507</v>
      </c>
      <c r="B465" s="101" t="s">
        <v>2504</v>
      </c>
      <c r="C465" s="102" t="s">
        <v>2089</v>
      </c>
      <c r="D465" s="101">
        <v>100</v>
      </c>
      <c r="E465" s="101">
        <v>4962644</v>
      </c>
      <c r="F465" s="103" t="s">
        <v>2508</v>
      </c>
      <c r="G465" s="101">
        <v>4962644664580</v>
      </c>
      <c r="H465" s="104">
        <v>800</v>
      </c>
      <c r="I465" s="105">
        <v>0</v>
      </c>
      <c r="J465" s="105" t="e">
        <v>#N/A</v>
      </c>
      <c r="K465" s="105" t="e">
        <f t="shared" si="92"/>
        <v>#N/A</v>
      </c>
      <c r="L465" s="105" t="e">
        <f t="shared" si="88"/>
        <v>#N/A</v>
      </c>
      <c r="M465" s="105">
        <v>800</v>
      </c>
      <c r="N465" s="105"/>
      <c r="O465" s="105">
        <v>498</v>
      </c>
      <c r="P465" s="105">
        <v>498</v>
      </c>
      <c r="Q465" s="105">
        <v>630</v>
      </c>
      <c r="R465" s="332">
        <v>165</v>
      </c>
      <c r="S465" s="105">
        <v>220</v>
      </c>
      <c r="T465" s="105">
        <f t="shared" si="93"/>
        <v>55</v>
      </c>
      <c r="U465" s="333">
        <f t="shared" si="94"/>
        <v>0.25</v>
      </c>
      <c r="V465" s="334" t="s">
        <v>4613</v>
      </c>
      <c r="W465" s="335" t="e">
        <f t="shared" si="95"/>
        <v>#VALUE!</v>
      </c>
      <c r="X465" s="335" t="e">
        <f t="shared" si="91"/>
        <v>#VALUE!</v>
      </c>
      <c r="Y465" s="336" t="e">
        <f t="shared" si="96"/>
        <v>#VALUE!</v>
      </c>
      <c r="Z465" s="336" t="e">
        <f t="shared" si="97"/>
        <v>#VALUE!</v>
      </c>
      <c r="AA465" s="336" t="e">
        <f t="shared" si="98"/>
        <v>#VALUE!</v>
      </c>
      <c r="AB465" s="337" t="e">
        <f t="shared" si="99"/>
        <v>#VALUE!</v>
      </c>
      <c r="AD465" s="317">
        <f>VLOOKUP(A465,[1]Sheet1!$A$2:$Q$79,17,FALSE)</f>
        <v>180</v>
      </c>
      <c r="AE465" s="339">
        <f t="shared" si="89"/>
        <v>15</v>
      </c>
      <c r="AF465" s="340">
        <f t="shared" si="90"/>
        <v>8.3333333333333329E-2</v>
      </c>
      <c r="AG465" s="320"/>
    </row>
    <row r="466" spans="1:33" s="338" customFormat="1" ht="15" customHeight="1">
      <c r="A466" s="101" t="s">
        <v>566</v>
      </c>
      <c r="B466" s="101" t="s">
        <v>2509</v>
      </c>
      <c r="C466" s="102" t="s">
        <v>2505</v>
      </c>
      <c r="D466" s="101">
        <v>100</v>
      </c>
      <c r="E466" s="101">
        <v>4962644</v>
      </c>
      <c r="F466" s="103" t="s">
        <v>2510</v>
      </c>
      <c r="G466" s="101">
        <v>4962644664597</v>
      </c>
      <c r="H466" s="104">
        <v>600</v>
      </c>
      <c r="I466" s="105">
        <v>208</v>
      </c>
      <c r="J466" s="105">
        <v>656</v>
      </c>
      <c r="K466" s="105">
        <f t="shared" si="92"/>
        <v>0.31707317073170732</v>
      </c>
      <c r="L466" s="105">
        <f t="shared" si="88"/>
        <v>26240</v>
      </c>
      <c r="M466" s="105">
        <v>600</v>
      </c>
      <c r="N466" s="105"/>
      <c r="O466" s="105">
        <v>380</v>
      </c>
      <c r="P466" s="105">
        <v>348</v>
      </c>
      <c r="Q466" s="105">
        <v>400</v>
      </c>
      <c r="R466" s="332">
        <v>40</v>
      </c>
      <c r="S466" s="366">
        <v>162.5</v>
      </c>
      <c r="T466" s="105">
        <f t="shared" si="93"/>
        <v>122.5</v>
      </c>
      <c r="U466" s="333">
        <f t="shared" si="94"/>
        <v>0.75384615384615383</v>
      </c>
      <c r="V466" s="334" t="s">
        <v>4613</v>
      </c>
      <c r="W466" s="335" t="e">
        <f t="shared" si="95"/>
        <v>#VALUE!</v>
      </c>
      <c r="X466" s="335" t="e">
        <f t="shared" si="91"/>
        <v>#VALUE!</v>
      </c>
      <c r="Y466" s="336" t="e">
        <f t="shared" si="96"/>
        <v>#VALUE!</v>
      </c>
      <c r="Z466" s="336" t="e">
        <f t="shared" si="97"/>
        <v>#VALUE!</v>
      </c>
      <c r="AA466" s="336" t="e">
        <f t="shared" si="98"/>
        <v>#VALUE!</v>
      </c>
      <c r="AB466" s="337" t="e">
        <f t="shared" si="99"/>
        <v>#VALUE!</v>
      </c>
      <c r="AD466" s="317">
        <v>60</v>
      </c>
      <c r="AE466" s="339">
        <f t="shared" si="89"/>
        <v>20</v>
      </c>
      <c r="AF466" s="340">
        <f t="shared" si="90"/>
        <v>0.33333333333333331</v>
      </c>
      <c r="AG466" s="320"/>
    </row>
    <row r="467" spans="1:33" s="338" customFormat="1" ht="15" customHeight="1">
      <c r="A467" s="101" t="s">
        <v>569</v>
      </c>
      <c r="B467" s="101" t="s">
        <v>2512</v>
      </c>
      <c r="C467" s="102"/>
      <c r="D467" s="101">
        <v>100</v>
      </c>
      <c r="E467" s="101">
        <v>4962644</v>
      </c>
      <c r="F467" s="103" t="s">
        <v>2513</v>
      </c>
      <c r="G467" s="101">
        <v>4962644664863</v>
      </c>
      <c r="H467" s="104">
        <v>800</v>
      </c>
      <c r="I467" s="105">
        <v>19</v>
      </c>
      <c r="J467" s="105">
        <v>3643</v>
      </c>
      <c r="K467" s="105">
        <f t="shared" si="92"/>
        <v>5.2154817458138899E-3</v>
      </c>
      <c r="L467" s="105">
        <f t="shared" si="88"/>
        <v>531878</v>
      </c>
      <c r="M467" s="105">
        <v>800</v>
      </c>
      <c r="N467" s="105"/>
      <c r="O467" s="105">
        <v>498</v>
      </c>
      <c r="P467" s="105">
        <v>498</v>
      </c>
      <c r="Q467" s="105">
        <v>550</v>
      </c>
      <c r="R467" s="332">
        <v>146</v>
      </c>
      <c r="S467" s="105">
        <v>235</v>
      </c>
      <c r="T467" s="105">
        <f t="shared" si="93"/>
        <v>89</v>
      </c>
      <c r="U467" s="333">
        <f t="shared" si="94"/>
        <v>0.37872340425531914</v>
      </c>
      <c r="V467" s="334" t="s">
        <v>4613</v>
      </c>
      <c r="W467" s="335" t="e">
        <f t="shared" si="95"/>
        <v>#VALUE!</v>
      </c>
      <c r="X467" s="335" t="e">
        <f t="shared" si="91"/>
        <v>#VALUE!</v>
      </c>
      <c r="Y467" s="336" t="e">
        <f t="shared" si="96"/>
        <v>#VALUE!</v>
      </c>
      <c r="Z467" s="336" t="e">
        <f t="shared" si="97"/>
        <v>#VALUE!</v>
      </c>
      <c r="AA467" s="336" t="e">
        <f t="shared" si="98"/>
        <v>#VALUE!</v>
      </c>
      <c r="AB467" s="337" t="e">
        <f t="shared" si="99"/>
        <v>#VALUE!</v>
      </c>
      <c r="AD467" s="317">
        <f>VLOOKUP(A467,[1]Sheet1!$A$2:$Q$79,17,FALSE)</f>
        <v>170</v>
      </c>
      <c r="AE467" s="339">
        <f t="shared" si="89"/>
        <v>24</v>
      </c>
      <c r="AF467" s="340">
        <f t="shared" si="90"/>
        <v>0.14117647058823529</v>
      </c>
      <c r="AG467" s="320"/>
    </row>
    <row r="468" spans="1:33" s="338" customFormat="1" ht="15" customHeight="1">
      <c r="A468" s="101" t="s">
        <v>567</v>
      </c>
      <c r="B468" s="101" t="s">
        <v>2514</v>
      </c>
      <c r="C468" s="102"/>
      <c r="D468" s="101">
        <v>100</v>
      </c>
      <c r="E468" s="101">
        <v>4962644</v>
      </c>
      <c r="F468" s="103" t="s">
        <v>2515</v>
      </c>
      <c r="G468" s="101">
        <v>4962644664849</v>
      </c>
      <c r="H468" s="104">
        <v>800</v>
      </c>
      <c r="I468" s="105">
        <v>22</v>
      </c>
      <c r="J468" s="105">
        <v>1580</v>
      </c>
      <c r="K468" s="105">
        <f t="shared" si="92"/>
        <v>1.3924050632911392E-2</v>
      </c>
      <c r="L468" s="105">
        <f t="shared" si="88"/>
        <v>221200</v>
      </c>
      <c r="M468" s="105">
        <v>800</v>
      </c>
      <c r="N468" s="105"/>
      <c r="O468" s="105">
        <v>498</v>
      </c>
      <c r="P468" s="105">
        <v>498</v>
      </c>
      <c r="Q468" s="105">
        <v>550</v>
      </c>
      <c r="R468" s="332">
        <v>140</v>
      </c>
      <c r="S468" s="105">
        <v>235</v>
      </c>
      <c r="T468" s="105">
        <f t="shared" si="93"/>
        <v>95</v>
      </c>
      <c r="U468" s="333">
        <f t="shared" si="94"/>
        <v>0.40425531914893614</v>
      </c>
      <c r="V468" s="334" t="s">
        <v>4613</v>
      </c>
      <c r="W468" s="335" t="e">
        <f t="shared" si="95"/>
        <v>#VALUE!</v>
      </c>
      <c r="X468" s="335" t="e">
        <f t="shared" si="91"/>
        <v>#VALUE!</v>
      </c>
      <c r="Y468" s="336" t="e">
        <f t="shared" si="96"/>
        <v>#VALUE!</v>
      </c>
      <c r="Z468" s="336" t="e">
        <f t="shared" si="97"/>
        <v>#VALUE!</v>
      </c>
      <c r="AA468" s="336" t="e">
        <f t="shared" si="98"/>
        <v>#VALUE!</v>
      </c>
      <c r="AB468" s="337" t="e">
        <f t="shared" si="99"/>
        <v>#VALUE!</v>
      </c>
      <c r="AD468" s="317">
        <f>VLOOKUP(A468,[1]Sheet1!$A$2:$Q$79,17,FALSE)</f>
        <v>170</v>
      </c>
      <c r="AE468" s="339">
        <f t="shared" si="89"/>
        <v>30</v>
      </c>
      <c r="AF468" s="340">
        <f t="shared" si="90"/>
        <v>0.17647058823529413</v>
      </c>
      <c r="AG468" s="320"/>
    </row>
    <row r="469" spans="1:33" s="338" customFormat="1" ht="15" customHeight="1">
      <c r="A469" s="101" t="s">
        <v>568</v>
      </c>
      <c r="B469" s="101" t="s">
        <v>2516</v>
      </c>
      <c r="C469" s="102"/>
      <c r="D469" s="101">
        <v>100</v>
      </c>
      <c r="E469" s="101">
        <v>4962644</v>
      </c>
      <c r="F469" s="103" t="s">
        <v>2517</v>
      </c>
      <c r="G469" s="101">
        <v>4962644664856</v>
      </c>
      <c r="H469" s="104">
        <v>800</v>
      </c>
      <c r="I469" s="105">
        <v>30</v>
      </c>
      <c r="J469" s="105">
        <v>544</v>
      </c>
      <c r="K469" s="105">
        <f t="shared" si="92"/>
        <v>5.514705882352941E-2</v>
      </c>
      <c r="L469" s="105">
        <f t="shared" si="88"/>
        <v>79424</v>
      </c>
      <c r="M469" s="105">
        <v>800</v>
      </c>
      <c r="N469" s="105"/>
      <c r="O469" s="105">
        <v>498</v>
      </c>
      <c r="P469" s="105">
        <v>498</v>
      </c>
      <c r="Q469" s="105">
        <v>550</v>
      </c>
      <c r="R469" s="332">
        <v>146</v>
      </c>
      <c r="S469" s="105">
        <v>235</v>
      </c>
      <c r="T469" s="105">
        <f t="shared" si="93"/>
        <v>89</v>
      </c>
      <c r="U469" s="333">
        <f t="shared" si="94"/>
        <v>0.37872340425531914</v>
      </c>
      <c r="V469" s="334" t="s">
        <v>4613</v>
      </c>
      <c r="W469" s="335" t="e">
        <f t="shared" si="95"/>
        <v>#VALUE!</v>
      </c>
      <c r="X469" s="335" t="e">
        <f t="shared" si="91"/>
        <v>#VALUE!</v>
      </c>
      <c r="Y469" s="336" t="e">
        <f t="shared" si="96"/>
        <v>#VALUE!</v>
      </c>
      <c r="Z469" s="336" t="e">
        <f t="shared" si="97"/>
        <v>#VALUE!</v>
      </c>
      <c r="AA469" s="336" t="e">
        <f t="shared" si="98"/>
        <v>#VALUE!</v>
      </c>
      <c r="AB469" s="337" t="e">
        <f t="shared" si="99"/>
        <v>#VALUE!</v>
      </c>
      <c r="AD469" s="317">
        <f>VLOOKUP(A469,[1]Sheet1!$A$2:$Q$79,17,FALSE)</f>
        <v>170</v>
      </c>
      <c r="AE469" s="339">
        <f t="shared" si="89"/>
        <v>24</v>
      </c>
      <c r="AF469" s="340">
        <f t="shared" si="90"/>
        <v>0.14117647058823529</v>
      </c>
      <c r="AG469" s="320"/>
    </row>
    <row r="470" spans="1:33" s="338" customFormat="1" ht="15" customHeight="1">
      <c r="A470" s="101" t="s">
        <v>571</v>
      </c>
      <c r="B470" s="101" t="s">
        <v>2518</v>
      </c>
      <c r="C470" s="102" t="s">
        <v>2505</v>
      </c>
      <c r="D470" s="101">
        <v>100</v>
      </c>
      <c r="E470" s="101">
        <v>4962644</v>
      </c>
      <c r="F470" s="103"/>
      <c r="G470" s="101">
        <v>4962644664887</v>
      </c>
      <c r="H470" s="104">
        <v>1100</v>
      </c>
      <c r="I470" s="105">
        <v>0</v>
      </c>
      <c r="J470" s="105">
        <v>552</v>
      </c>
      <c r="K470" s="105">
        <f t="shared" si="92"/>
        <v>0</v>
      </c>
      <c r="L470" s="105">
        <f t="shared" si="88"/>
        <v>81696</v>
      </c>
      <c r="M470" s="105">
        <v>1100</v>
      </c>
      <c r="N470" s="105"/>
      <c r="O470" s="105">
        <v>720</v>
      </c>
      <c r="P470" s="105">
        <v>648</v>
      </c>
      <c r="Q470" s="105">
        <v>800</v>
      </c>
      <c r="R470" s="332">
        <v>148</v>
      </c>
      <c r="S470" s="105">
        <v>305</v>
      </c>
      <c r="T470" s="105">
        <f t="shared" si="93"/>
        <v>157</v>
      </c>
      <c r="U470" s="333">
        <f t="shared" si="94"/>
        <v>0.51475409836065578</v>
      </c>
      <c r="V470" s="334" t="s">
        <v>4613</v>
      </c>
      <c r="W470" s="335" t="e">
        <f t="shared" si="95"/>
        <v>#VALUE!</v>
      </c>
      <c r="X470" s="335" t="e">
        <f t="shared" si="91"/>
        <v>#VALUE!</v>
      </c>
      <c r="Y470" s="336" t="e">
        <f t="shared" si="96"/>
        <v>#VALUE!</v>
      </c>
      <c r="Z470" s="336" t="e">
        <f t="shared" si="97"/>
        <v>#VALUE!</v>
      </c>
      <c r="AA470" s="336" t="e">
        <f t="shared" si="98"/>
        <v>#VALUE!</v>
      </c>
      <c r="AB470" s="337" t="e">
        <f t="shared" si="99"/>
        <v>#VALUE!</v>
      </c>
      <c r="AD470" s="317">
        <f>VLOOKUP(A470,[1]Sheet1!$A$2:$Q$79,17,FALSE)</f>
        <v>180</v>
      </c>
      <c r="AE470" s="339">
        <f t="shared" si="89"/>
        <v>32</v>
      </c>
      <c r="AF470" s="340">
        <f t="shared" si="90"/>
        <v>0.17777777777777778</v>
      </c>
      <c r="AG470" s="320"/>
    </row>
    <row r="471" spans="1:33" s="338" customFormat="1" ht="15" customHeight="1">
      <c r="A471" s="101" t="s">
        <v>570</v>
      </c>
      <c r="B471" s="101" t="s">
        <v>2518</v>
      </c>
      <c r="C471" s="102" t="s">
        <v>2089</v>
      </c>
      <c r="D471" s="101">
        <v>100</v>
      </c>
      <c r="E471" s="101">
        <v>4962644</v>
      </c>
      <c r="F471" s="103"/>
      <c r="G471" s="101">
        <v>4962644664870</v>
      </c>
      <c r="H471" s="104">
        <v>1100</v>
      </c>
      <c r="I471" s="105">
        <v>2</v>
      </c>
      <c r="J471" s="105">
        <v>1</v>
      </c>
      <c r="K471" s="105">
        <f t="shared" si="92"/>
        <v>2</v>
      </c>
      <c r="L471" s="105">
        <f t="shared" si="88"/>
        <v>166</v>
      </c>
      <c r="M471" s="105">
        <v>1100</v>
      </c>
      <c r="N471" s="105"/>
      <c r="O471" s="105">
        <v>720</v>
      </c>
      <c r="P471" s="105">
        <v>648</v>
      </c>
      <c r="Q471" s="105">
        <v>800</v>
      </c>
      <c r="R471" s="332">
        <v>166</v>
      </c>
      <c r="S471" s="105">
        <v>305</v>
      </c>
      <c r="T471" s="105">
        <f t="shared" si="93"/>
        <v>139</v>
      </c>
      <c r="U471" s="333">
        <f t="shared" si="94"/>
        <v>0.45573770491803278</v>
      </c>
      <c r="V471" s="334" t="s">
        <v>4613</v>
      </c>
      <c r="W471" s="335" t="e">
        <f t="shared" si="95"/>
        <v>#VALUE!</v>
      </c>
      <c r="X471" s="335" t="e">
        <f t="shared" si="91"/>
        <v>#VALUE!</v>
      </c>
      <c r="Y471" s="336" t="e">
        <f t="shared" si="96"/>
        <v>#VALUE!</v>
      </c>
      <c r="Z471" s="336" t="e">
        <f t="shared" si="97"/>
        <v>#VALUE!</v>
      </c>
      <c r="AA471" s="336" t="e">
        <f t="shared" si="98"/>
        <v>#VALUE!</v>
      </c>
      <c r="AB471" s="337" t="e">
        <f t="shared" si="99"/>
        <v>#VALUE!</v>
      </c>
      <c r="AD471" s="317" t="e">
        <f>VLOOKUP(A471,[1]Sheet1!$A$2:$Q$79,17,FALSE)</f>
        <v>#N/A</v>
      </c>
      <c r="AE471" s="339" t="e">
        <f t="shared" si="89"/>
        <v>#N/A</v>
      </c>
      <c r="AF471" s="340" t="e">
        <f t="shared" si="90"/>
        <v>#N/A</v>
      </c>
      <c r="AG471" s="320" t="s">
        <v>4794</v>
      </c>
    </row>
    <row r="472" spans="1:33" s="338" customFormat="1" ht="15" customHeight="1">
      <c r="A472" s="101" t="s">
        <v>574</v>
      </c>
      <c r="B472" s="101" t="s">
        <v>2522</v>
      </c>
      <c r="C472" s="102" t="s">
        <v>2523</v>
      </c>
      <c r="D472" s="101">
        <v>100</v>
      </c>
      <c r="E472" s="101">
        <v>4962644</v>
      </c>
      <c r="F472" s="103" t="s">
        <v>2524</v>
      </c>
      <c r="G472" s="101">
        <v>4962644664993</v>
      </c>
      <c r="H472" s="104">
        <v>800</v>
      </c>
      <c r="I472" s="105">
        <v>0</v>
      </c>
      <c r="J472" s="105" t="e">
        <v>#N/A</v>
      </c>
      <c r="K472" s="105" t="e">
        <f t="shared" si="92"/>
        <v>#N/A</v>
      </c>
      <c r="L472" s="105" t="e">
        <f t="shared" si="88"/>
        <v>#N/A</v>
      </c>
      <c r="M472" s="105">
        <v>800</v>
      </c>
      <c r="N472" s="105"/>
      <c r="O472" s="105">
        <v>498</v>
      </c>
      <c r="P472" s="105">
        <v>498</v>
      </c>
      <c r="Q472" s="105">
        <v>500</v>
      </c>
      <c r="R472" s="332">
        <v>123</v>
      </c>
      <c r="S472" s="105">
        <v>235</v>
      </c>
      <c r="T472" s="105">
        <f t="shared" si="93"/>
        <v>112</v>
      </c>
      <c r="U472" s="333">
        <f t="shared" si="94"/>
        <v>0.47659574468085109</v>
      </c>
      <c r="V472" s="334" t="s">
        <v>4613</v>
      </c>
      <c r="W472" s="335" t="e">
        <f t="shared" si="95"/>
        <v>#VALUE!</v>
      </c>
      <c r="X472" s="335" t="e">
        <f t="shared" si="91"/>
        <v>#VALUE!</v>
      </c>
      <c r="Y472" s="336" t="e">
        <f t="shared" si="96"/>
        <v>#VALUE!</v>
      </c>
      <c r="Z472" s="336" t="e">
        <f t="shared" si="97"/>
        <v>#VALUE!</v>
      </c>
      <c r="AA472" s="336" t="e">
        <f t="shared" si="98"/>
        <v>#VALUE!</v>
      </c>
      <c r="AB472" s="337" t="e">
        <f t="shared" si="99"/>
        <v>#VALUE!</v>
      </c>
      <c r="AD472" s="317" t="e">
        <f>VLOOKUP(A472,[1]Sheet1!$A$2:$Q$79,17,FALSE)</f>
        <v>#N/A</v>
      </c>
      <c r="AE472" s="339" t="e">
        <f t="shared" si="89"/>
        <v>#N/A</v>
      </c>
      <c r="AF472" s="340" t="e">
        <f t="shared" si="90"/>
        <v>#N/A</v>
      </c>
      <c r="AG472" s="320" t="s">
        <v>4794</v>
      </c>
    </row>
    <row r="473" spans="1:33" s="338" customFormat="1" ht="15" customHeight="1">
      <c r="A473" s="101" t="s">
        <v>572</v>
      </c>
      <c r="B473" s="101" t="s">
        <v>2525</v>
      </c>
      <c r="C473" s="102" t="s">
        <v>2526</v>
      </c>
      <c r="D473" s="101">
        <v>100</v>
      </c>
      <c r="E473" s="101">
        <v>4962644</v>
      </c>
      <c r="F473" s="103" t="s">
        <v>2527</v>
      </c>
      <c r="G473" s="101">
        <v>4962644664979</v>
      </c>
      <c r="H473" s="104">
        <v>800</v>
      </c>
      <c r="I473" s="105">
        <v>0</v>
      </c>
      <c r="J473" s="105" t="e">
        <v>#N/A</v>
      </c>
      <c r="K473" s="105" t="e">
        <f t="shared" si="92"/>
        <v>#N/A</v>
      </c>
      <c r="L473" s="105" t="e">
        <f t="shared" si="88"/>
        <v>#N/A</v>
      </c>
      <c r="M473" s="105">
        <v>800</v>
      </c>
      <c r="N473" s="105"/>
      <c r="O473" s="105">
        <v>498</v>
      </c>
      <c r="P473" s="105">
        <v>498</v>
      </c>
      <c r="Q473" s="105">
        <v>500</v>
      </c>
      <c r="R473" s="332">
        <v>123</v>
      </c>
      <c r="S473" s="105">
        <v>235</v>
      </c>
      <c r="T473" s="105">
        <f t="shared" si="93"/>
        <v>112</v>
      </c>
      <c r="U473" s="333">
        <f t="shared" si="94"/>
        <v>0.47659574468085109</v>
      </c>
      <c r="V473" s="334" t="s">
        <v>4613</v>
      </c>
      <c r="W473" s="335" t="e">
        <f t="shared" si="95"/>
        <v>#VALUE!</v>
      </c>
      <c r="X473" s="335" t="e">
        <f t="shared" si="91"/>
        <v>#VALUE!</v>
      </c>
      <c r="Y473" s="336" t="e">
        <f t="shared" si="96"/>
        <v>#VALUE!</v>
      </c>
      <c r="Z473" s="336" t="e">
        <f t="shared" si="97"/>
        <v>#VALUE!</v>
      </c>
      <c r="AA473" s="336" t="e">
        <f t="shared" si="98"/>
        <v>#VALUE!</v>
      </c>
      <c r="AB473" s="337" t="e">
        <f t="shared" si="99"/>
        <v>#VALUE!</v>
      </c>
      <c r="AD473" s="317" t="e">
        <f>VLOOKUP(A473,[1]Sheet1!$A$2:$Q$79,17,FALSE)</f>
        <v>#N/A</v>
      </c>
      <c r="AE473" s="339" t="e">
        <f t="shared" si="89"/>
        <v>#N/A</v>
      </c>
      <c r="AF473" s="340" t="e">
        <f t="shared" si="90"/>
        <v>#N/A</v>
      </c>
      <c r="AG473" s="320" t="s">
        <v>4794</v>
      </c>
    </row>
    <row r="474" spans="1:33" s="338" customFormat="1" ht="15" customHeight="1">
      <c r="A474" s="101" t="s">
        <v>573</v>
      </c>
      <c r="B474" s="101" t="s">
        <v>2528</v>
      </c>
      <c r="C474" s="102" t="s">
        <v>2529</v>
      </c>
      <c r="D474" s="101">
        <v>100</v>
      </c>
      <c r="E474" s="101">
        <v>4962644</v>
      </c>
      <c r="F474" s="103" t="s">
        <v>2530</v>
      </c>
      <c r="G474" s="101">
        <v>4962644664986</v>
      </c>
      <c r="H474" s="104">
        <v>800</v>
      </c>
      <c r="I474" s="105">
        <v>42</v>
      </c>
      <c r="J474" s="105">
        <v>1208</v>
      </c>
      <c r="K474" s="105">
        <f t="shared" si="92"/>
        <v>3.4768211920529798E-2</v>
      </c>
      <c r="L474" s="105">
        <f t="shared" si="88"/>
        <v>143752</v>
      </c>
      <c r="M474" s="105">
        <v>800</v>
      </c>
      <c r="N474" s="105"/>
      <c r="O474" s="105">
        <v>498</v>
      </c>
      <c r="P474" s="105">
        <v>498</v>
      </c>
      <c r="Q474" s="105">
        <v>500</v>
      </c>
      <c r="R474" s="332">
        <v>119</v>
      </c>
      <c r="S474" s="105">
        <v>235</v>
      </c>
      <c r="T474" s="105">
        <f t="shared" si="93"/>
        <v>116</v>
      </c>
      <c r="U474" s="333">
        <f t="shared" si="94"/>
        <v>0.49361702127659574</v>
      </c>
      <c r="V474" s="334" t="s">
        <v>4613</v>
      </c>
      <c r="W474" s="335" t="e">
        <f t="shared" si="95"/>
        <v>#VALUE!</v>
      </c>
      <c r="X474" s="335" t="e">
        <f t="shared" si="91"/>
        <v>#VALUE!</v>
      </c>
      <c r="Y474" s="336" t="e">
        <f t="shared" si="96"/>
        <v>#VALUE!</v>
      </c>
      <c r="Z474" s="336" t="e">
        <f t="shared" si="97"/>
        <v>#VALUE!</v>
      </c>
      <c r="AA474" s="336" t="e">
        <f t="shared" si="98"/>
        <v>#VALUE!</v>
      </c>
      <c r="AB474" s="337" t="e">
        <f t="shared" si="99"/>
        <v>#VALUE!</v>
      </c>
      <c r="AD474" s="317">
        <f>VLOOKUP(A474,[1]Sheet1!$A$2:$Q$79,17,FALSE)</f>
        <v>140</v>
      </c>
      <c r="AE474" s="339">
        <f t="shared" si="89"/>
        <v>21</v>
      </c>
      <c r="AF474" s="340">
        <f t="shared" si="90"/>
        <v>0.15</v>
      </c>
      <c r="AG474" s="320"/>
    </row>
    <row r="475" spans="1:33" s="338" customFormat="1" ht="15" customHeight="1">
      <c r="A475" s="101" t="s">
        <v>1002</v>
      </c>
      <c r="B475" s="101" t="s">
        <v>2537</v>
      </c>
      <c r="C475" s="102"/>
      <c r="D475" s="101">
        <v>40</v>
      </c>
      <c r="E475" s="101">
        <v>4962644</v>
      </c>
      <c r="F475" s="103" t="s">
        <v>2538</v>
      </c>
      <c r="G475" s="101">
        <v>4962644665242</v>
      </c>
      <c r="H475" s="104">
        <v>4000</v>
      </c>
      <c r="I475" s="105">
        <v>394</v>
      </c>
      <c r="J475" s="105">
        <v>944</v>
      </c>
      <c r="K475" s="105">
        <f t="shared" si="92"/>
        <v>0.4173728813559322</v>
      </c>
      <c r="L475" s="105">
        <f t="shared" si="88"/>
        <v>494656</v>
      </c>
      <c r="M475" s="105">
        <v>4000</v>
      </c>
      <c r="N475" s="105"/>
      <c r="O475" s="374" t="s">
        <v>1361</v>
      </c>
      <c r="P475" s="105">
        <v>2480</v>
      </c>
      <c r="Q475" s="105">
        <v>3000</v>
      </c>
      <c r="R475" s="332">
        <v>524</v>
      </c>
      <c r="S475" s="105">
        <v>1165</v>
      </c>
      <c r="T475" s="105">
        <f t="shared" si="93"/>
        <v>641</v>
      </c>
      <c r="U475" s="333">
        <f t="shared" si="94"/>
        <v>0.55021459227467806</v>
      </c>
      <c r="V475" s="334" t="s">
        <v>4613</v>
      </c>
      <c r="W475" s="335" t="e">
        <f t="shared" si="95"/>
        <v>#VALUE!</v>
      </c>
      <c r="X475" s="335" t="e">
        <f t="shared" si="91"/>
        <v>#VALUE!</v>
      </c>
      <c r="Y475" s="336" t="e">
        <f t="shared" si="96"/>
        <v>#VALUE!</v>
      </c>
      <c r="Z475" s="336" t="e">
        <f t="shared" si="97"/>
        <v>#VALUE!</v>
      </c>
      <c r="AA475" s="336" t="e">
        <f t="shared" si="98"/>
        <v>#VALUE!</v>
      </c>
      <c r="AB475" s="337" t="e">
        <f t="shared" si="99"/>
        <v>#VALUE!</v>
      </c>
      <c r="AD475" s="317">
        <f>VLOOKUP(A475,[1]Sheet1!$A$2:$Q$79,17,FALSE)</f>
        <v>620</v>
      </c>
      <c r="AE475" s="339">
        <f t="shared" si="89"/>
        <v>96</v>
      </c>
      <c r="AF475" s="340">
        <f t="shared" si="90"/>
        <v>0.15483870967741936</v>
      </c>
      <c r="AG475" s="320"/>
    </row>
    <row r="476" spans="1:33" s="105" customFormat="1" ht="15" customHeight="1">
      <c r="A476" s="101" t="s">
        <v>704</v>
      </c>
      <c r="B476" s="101" t="s">
        <v>2541</v>
      </c>
      <c r="C476" s="102"/>
      <c r="D476" s="101">
        <v>40</v>
      </c>
      <c r="E476" s="101">
        <v>4962644</v>
      </c>
      <c r="F476" s="103" t="s">
        <v>2542</v>
      </c>
      <c r="G476" s="101">
        <v>4962644665181</v>
      </c>
      <c r="H476" s="104">
        <v>3900</v>
      </c>
      <c r="I476" s="105">
        <v>287</v>
      </c>
      <c r="J476" s="105">
        <v>3445</v>
      </c>
      <c r="K476" s="105">
        <f t="shared" si="92"/>
        <v>8.3309143686502177E-2</v>
      </c>
      <c r="L476" s="105">
        <f t="shared" si="88"/>
        <v>2222025</v>
      </c>
      <c r="M476" s="105">
        <v>3900</v>
      </c>
      <c r="O476" s="105">
        <v>2880</v>
      </c>
      <c r="P476" s="105">
        <v>2680</v>
      </c>
      <c r="Q476" s="105">
        <v>3200</v>
      </c>
      <c r="R476" s="332">
        <v>645</v>
      </c>
      <c r="S476" s="105">
        <v>1210</v>
      </c>
      <c r="T476" s="105">
        <f t="shared" si="93"/>
        <v>565</v>
      </c>
      <c r="U476" s="333">
        <f t="shared" si="94"/>
        <v>0.46694214876033058</v>
      </c>
      <c r="V476" s="334" t="s">
        <v>4613</v>
      </c>
      <c r="W476" s="335" t="e">
        <f t="shared" si="95"/>
        <v>#VALUE!</v>
      </c>
      <c r="X476" s="335" t="e">
        <f t="shared" si="91"/>
        <v>#VALUE!</v>
      </c>
      <c r="Y476" s="336" t="e">
        <f t="shared" si="96"/>
        <v>#VALUE!</v>
      </c>
      <c r="Z476" s="336" t="e">
        <f t="shared" si="97"/>
        <v>#VALUE!</v>
      </c>
      <c r="AA476" s="336" t="e">
        <f t="shared" si="98"/>
        <v>#VALUE!</v>
      </c>
      <c r="AB476" s="337" t="e">
        <f t="shared" si="99"/>
        <v>#VALUE!</v>
      </c>
      <c r="AD476" s="317">
        <v>850</v>
      </c>
      <c r="AE476" s="339">
        <f t="shared" si="89"/>
        <v>205</v>
      </c>
      <c r="AF476" s="340">
        <f t="shared" si="90"/>
        <v>0.2411764705882353</v>
      </c>
      <c r="AG476" s="320"/>
    </row>
    <row r="477" spans="1:33" s="105" customFormat="1" ht="15" customHeight="1">
      <c r="A477" s="101" t="s">
        <v>1009</v>
      </c>
      <c r="B477" s="101" t="s">
        <v>2545</v>
      </c>
      <c r="C477" s="102" t="s">
        <v>212</v>
      </c>
      <c r="D477" s="101">
        <v>40</v>
      </c>
      <c r="E477" s="101">
        <v>4962644</v>
      </c>
      <c r="F477" s="103" t="s">
        <v>2546</v>
      </c>
      <c r="G477" s="101">
        <v>4962644665334</v>
      </c>
      <c r="H477" s="104">
        <v>4600</v>
      </c>
      <c r="I477" s="105">
        <v>12</v>
      </c>
      <c r="J477" s="105">
        <v>989</v>
      </c>
      <c r="K477" s="105">
        <f t="shared" si="92"/>
        <v>1.2133468149646108E-2</v>
      </c>
      <c r="L477" s="105">
        <f t="shared" si="88"/>
        <v>498456</v>
      </c>
      <c r="M477" s="105">
        <v>4600</v>
      </c>
      <c r="O477" s="105">
        <v>2800</v>
      </c>
      <c r="P477" s="105">
        <v>2580</v>
      </c>
      <c r="Q477" s="105">
        <v>3000</v>
      </c>
      <c r="R477" s="332">
        <v>504</v>
      </c>
      <c r="S477" s="105">
        <v>1210</v>
      </c>
      <c r="T477" s="105">
        <f t="shared" si="93"/>
        <v>706</v>
      </c>
      <c r="U477" s="333">
        <f t="shared" si="94"/>
        <v>0.58347107438016532</v>
      </c>
      <c r="V477" s="334" t="s">
        <v>4613</v>
      </c>
      <c r="W477" s="335" t="e">
        <f t="shared" si="95"/>
        <v>#VALUE!</v>
      </c>
      <c r="X477" s="335" t="e">
        <f t="shared" si="91"/>
        <v>#VALUE!</v>
      </c>
      <c r="Y477" s="336" t="e">
        <f t="shared" si="96"/>
        <v>#VALUE!</v>
      </c>
      <c r="Z477" s="336" t="e">
        <f t="shared" si="97"/>
        <v>#VALUE!</v>
      </c>
      <c r="AA477" s="336" t="e">
        <f t="shared" si="98"/>
        <v>#VALUE!</v>
      </c>
      <c r="AB477" s="337" t="e">
        <f t="shared" si="99"/>
        <v>#VALUE!</v>
      </c>
      <c r="AD477" s="317">
        <f>VLOOKUP(A477,[1]Sheet1!$A$2:$Q$79,17,FALSE)</f>
        <v>600</v>
      </c>
      <c r="AE477" s="339">
        <f t="shared" si="89"/>
        <v>96</v>
      </c>
      <c r="AF477" s="340">
        <f t="shared" si="90"/>
        <v>0.16</v>
      </c>
      <c r="AG477" s="320"/>
    </row>
    <row r="478" spans="1:33" s="105" customFormat="1" ht="15" customHeight="1">
      <c r="A478" s="101" t="s">
        <v>1009</v>
      </c>
      <c r="B478" s="101" t="s">
        <v>2548</v>
      </c>
      <c r="C478" s="102" t="s">
        <v>212</v>
      </c>
      <c r="D478" s="101">
        <v>40</v>
      </c>
      <c r="E478" s="101">
        <v>4962644</v>
      </c>
      <c r="F478" s="103" t="s">
        <v>2549</v>
      </c>
      <c r="G478" s="101">
        <v>4962644665280</v>
      </c>
      <c r="H478" s="104">
        <v>4600</v>
      </c>
      <c r="I478" s="105">
        <v>12</v>
      </c>
      <c r="J478" s="105">
        <v>989</v>
      </c>
      <c r="K478" s="105">
        <f t="shared" si="92"/>
        <v>1.2133468149646108E-2</v>
      </c>
      <c r="L478" s="105">
        <f t="shared" si="88"/>
        <v>498456</v>
      </c>
      <c r="M478" s="105">
        <v>4600</v>
      </c>
      <c r="O478" s="105">
        <v>2800</v>
      </c>
      <c r="P478" s="105">
        <v>2580</v>
      </c>
      <c r="Q478" s="105">
        <v>3000</v>
      </c>
      <c r="R478" s="332">
        <v>504</v>
      </c>
      <c r="S478" s="105">
        <v>1210</v>
      </c>
      <c r="T478" s="105">
        <f t="shared" si="93"/>
        <v>706</v>
      </c>
      <c r="U478" s="333">
        <f t="shared" si="94"/>
        <v>0.58347107438016532</v>
      </c>
      <c r="V478" s="334" t="s">
        <v>4613</v>
      </c>
      <c r="W478" s="335" t="e">
        <f t="shared" si="95"/>
        <v>#VALUE!</v>
      </c>
      <c r="X478" s="335" t="e">
        <f t="shared" si="91"/>
        <v>#VALUE!</v>
      </c>
      <c r="Y478" s="336" t="e">
        <f t="shared" si="96"/>
        <v>#VALUE!</v>
      </c>
      <c r="Z478" s="336" t="e">
        <f t="shared" si="97"/>
        <v>#VALUE!</v>
      </c>
      <c r="AA478" s="336" t="e">
        <f t="shared" si="98"/>
        <v>#VALUE!</v>
      </c>
      <c r="AB478" s="337" t="e">
        <f t="shared" si="99"/>
        <v>#VALUE!</v>
      </c>
      <c r="AD478" s="317">
        <f>VLOOKUP(A478,[1]Sheet1!$A$2:$Q$79,17,FALSE)</f>
        <v>600</v>
      </c>
      <c r="AE478" s="339">
        <f t="shared" si="89"/>
        <v>96</v>
      </c>
      <c r="AF478" s="340">
        <f t="shared" si="90"/>
        <v>0.16</v>
      </c>
      <c r="AG478" s="320"/>
    </row>
    <row r="479" spans="1:33" s="338" customFormat="1" ht="15" customHeight="1">
      <c r="A479" s="101" t="s">
        <v>1010</v>
      </c>
      <c r="B479" s="101" t="s">
        <v>2545</v>
      </c>
      <c r="C479" s="102" t="s">
        <v>214</v>
      </c>
      <c r="D479" s="101">
        <v>40</v>
      </c>
      <c r="E479" s="101">
        <v>4962644</v>
      </c>
      <c r="F479" s="103" t="s">
        <v>2550</v>
      </c>
      <c r="G479" s="101">
        <v>4962644665358</v>
      </c>
      <c r="H479" s="104">
        <v>4600</v>
      </c>
      <c r="I479" s="105">
        <v>25</v>
      </c>
      <c r="J479" s="105">
        <v>39</v>
      </c>
      <c r="K479" s="105">
        <f t="shared" si="92"/>
        <v>0.64102564102564108</v>
      </c>
      <c r="L479" s="105">
        <f t="shared" si="88"/>
        <v>20085</v>
      </c>
      <c r="M479" s="105">
        <v>4600</v>
      </c>
      <c r="N479" s="105"/>
      <c r="O479" s="105">
        <v>2800</v>
      </c>
      <c r="P479" s="105">
        <v>2580</v>
      </c>
      <c r="Q479" s="105">
        <v>3000</v>
      </c>
      <c r="R479" s="332">
        <v>515</v>
      </c>
      <c r="S479" s="105">
        <v>1210</v>
      </c>
      <c r="T479" s="105">
        <f t="shared" si="93"/>
        <v>695</v>
      </c>
      <c r="U479" s="333">
        <f t="shared" si="94"/>
        <v>0.57438016528925617</v>
      </c>
      <c r="V479" s="334" t="s">
        <v>4613</v>
      </c>
      <c r="W479" s="335" t="e">
        <f t="shared" si="95"/>
        <v>#VALUE!</v>
      </c>
      <c r="X479" s="335" t="e">
        <f t="shared" si="91"/>
        <v>#VALUE!</v>
      </c>
      <c r="Y479" s="336" t="e">
        <f t="shared" si="96"/>
        <v>#VALUE!</v>
      </c>
      <c r="Z479" s="336" t="e">
        <f t="shared" si="97"/>
        <v>#VALUE!</v>
      </c>
      <c r="AA479" s="336" t="e">
        <f t="shared" si="98"/>
        <v>#VALUE!</v>
      </c>
      <c r="AB479" s="337" t="e">
        <f t="shared" si="99"/>
        <v>#VALUE!</v>
      </c>
      <c r="AD479" s="317">
        <v>600</v>
      </c>
      <c r="AE479" s="339">
        <f t="shared" si="89"/>
        <v>85</v>
      </c>
      <c r="AF479" s="340">
        <f t="shared" si="90"/>
        <v>0.14166666666666666</v>
      </c>
      <c r="AG479" s="320"/>
    </row>
    <row r="480" spans="1:33" s="338" customFormat="1" ht="15" customHeight="1">
      <c r="A480" s="101" t="s">
        <v>1010</v>
      </c>
      <c r="B480" s="101" t="s">
        <v>2548</v>
      </c>
      <c r="C480" s="102" t="s">
        <v>214</v>
      </c>
      <c r="D480" s="101">
        <v>40</v>
      </c>
      <c r="E480" s="101">
        <v>4962644</v>
      </c>
      <c r="F480" s="103" t="s">
        <v>2552</v>
      </c>
      <c r="G480" s="101">
        <v>4962644665310</v>
      </c>
      <c r="H480" s="104">
        <v>4600</v>
      </c>
      <c r="I480" s="105">
        <v>25</v>
      </c>
      <c r="J480" s="105">
        <v>39</v>
      </c>
      <c r="K480" s="105">
        <f t="shared" si="92"/>
        <v>0.64102564102564108</v>
      </c>
      <c r="L480" s="105">
        <f t="shared" si="88"/>
        <v>20085</v>
      </c>
      <c r="M480" s="105">
        <v>4600</v>
      </c>
      <c r="N480" s="105"/>
      <c r="O480" s="105">
        <v>2800</v>
      </c>
      <c r="P480" s="105">
        <v>2580</v>
      </c>
      <c r="Q480" s="105">
        <v>3000</v>
      </c>
      <c r="R480" s="332">
        <v>515</v>
      </c>
      <c r="S480" s="105">
        <v>1210</v>
      </c>
      <c r="T480" s="105">
        <f t="shared" si="93"/>
        <v>695</v>
      </c>
      <c r="U480" s="333">
        <f t="shared" si="94"/>
        <v>0.57438016528925617</v>
      </c>
      <c r="V480" s="334" t="s">
        <v>4613</v>
      </c>
      <c r="W480" s="335" t="e">
        <f t="shared" si="95"/>
        <v>#VALUE!</v>
      </c>
      <c r="X480" s="335" t="e">
        <f t="shared" si="91"/>
        <v>#VALUE!</v>
      </c>
      <c r="Y480" s="336" t="e">
        <f t="shared" si="96"/>
        <v>#VALUE!</v>
      </c>
      <c r="Z480" s="336" t="e">
        <f t="shared" si="97"/>
        <v>#VALUE!</v>
      </c>
      <c r="AA480" s="336" t="e">
        <f t="shared" si="98"/>
        <v>#VALUE!</v>
      </c>
      <c r="AB480" s="337" t="e">
        <f t="shared" si="99"/>
        <v>#VALUE!</v>
      </c>
      <c r="AD480" s="317">
        <v>600</v>
      </c>
      <c r="AE480" s="339">
        <f t="shared" si="89"/>
        <v>85</v>
      </c>
      <c r="AF480" s="340">
        <f t="shared" si="90"/>
        <v>0.14166666666666666</v>
      </c>
      <c r="AG480" s="320"/>
    </row>
    <row r="481" spans="1:33" s="338" customFormat="1" ht="15" customHeight="1">
      <c r="A481" s="101" t="s">
        <v>1011</v>
      </c>
      <c r="B481" s="101" t="s">
        <v>2545</v>
      </c>
      <c r="C481" s="102" t="s">
        <v>216</v>
      </c>
      <c r="D481" s="101">
        <v>40</v>
      </c>
      <c r="E481" s="101">
        <v>4962644</v>
      </c>
      <c r="F481" s="103" t="s">
        <v>2553</v>
      </c>
      <c r="G481" s="101">
        <v>4962644665365</v>
      </c>
      <c r="H481" s="104">
        <v>4600</v>
      </c>
      <c r="I481" s="105">
        <v>0</v>
      </c>
      <c r="J481" s="105">
        <v>1</v>
      </c>
      <c r="K481" s="105">
        <f t="shared" si="92"/>
        <v>0</v>
      </c>
      <c r="L481" s="105">
        <f t="shared" si="88"/>
        <v>523</v>
      </c>
      <c r="M481" s="105">
        <v>4600</v>
      </c>
      <c r="N481" s="105"/>
      <c r="O481" s="105">
        <v>2800</v>
      </c>
      <c r="P481" s="105">
        <v>2580</v>
      </c>
      <c r="Q481" s="105">
        <v>3000</v>
      </c>
      <c r="R481" s="332">
        <v>523</v>
      </c>
      <c r="S481" s="105">
        <v>1210</v>
      </c>
      <c r="T481" s="105">
        <f t="shared" si="93"/>
        <v>687</v>
      </c>
      <c r="U481" s="333">
        <f t="shared" si="94"/>
        <v>0.56776859504132227</v>
      </c>
      <c r="V481" s="334" t="s">
        <v>4613</v>
      </c>
      <c r="W481" s="335" t="e">
        <f t="shared" si="95"/>
        <v>#VALUE!</v>
      </c>
      <c r="X481" s="335" t="e">
        <f t="shared" si="91"/>
        <v>#VALUE!</v>
      </c>
      <c r="Y481" s="336" t="e">
        <f t="shared" si="96"/>
        <v>#VALUE!</v>
      </c>
      <c r="Z481" s="336" t="e">
        <f t="shared" si="97"/>
        <v>#VALUE!</v>
      </c>
      <c r="AA481" s="336" t="e">
        <f t="shared" si="98"/>
        <v>#VALUE!</v>
      </c>
      <c r="AB481" s="337" t="e">
        <f t="shared" si="99"/>
        <v>#VALUE!</v>
      </c>
      <c r="AD481" s="317" t="e">
        <f>VLOOKUP(A481,[1]Sheet1!$A$2:$Q$79,17,FALSE)</f>
        <v>#N/A</v>
      </c>
      <c r="AE481" s="339" t="e">
        <f t="shared" si="89"/>
        <v>#N/A</v>
      </c>
      <c r="AF481" s="340" t="e">
        <f t="shared" si="90"/>
        <v>#N/A</v>
      </c>
      <c r="AG481" s="320" t="s">
        <v>4794</v>
      </c>
    </row>
    <row r="482" spans="1:33" s="338" customFormat="1" ht="15" customHeight="1">
      <c r="A482" s="101" t="s">
        <v>1011</v>
      </c>
      <c r="B482" s="101" t="s">
        <v>2548</v>
      </c>
      <c r="C482" s="102" t="s">
        <v>216</v>
      </c>
      <c r="D482" s="101">
        <v>40</v>
      </c>
      <c r="E482" s="101">
        <v>4962644</v>
      </c>
      <c r="F482" s="103" t="s">
        <v>2555</v>
      </c>
      <c r="G482" s="101">
        <v>4962644665327</v>
      </c>
      <c r="H482" s="104">
        <v>4600</v>
      </c>
      <c r="I482" s="105">
        <v>0</v>
      </c>
      <c r="J482" s="105">
        <v>1</v>
      </c>
      <c r="K482" s="105">
        <f t="shared" si="92"/>
        <v>0</v>
      </c>
      <c r="L482" s="105">
        <f t="shared" si="88"/>
        <v>411</v>
      </c>
      <c r="M482" s="105">
        <v>4600</v>
      </c>
      <c r="N482" s="105"/>
      <c r="O482" s="105">
        <v>2800</v>
      </c>
      <c r="P482" s="105">
        <v>2580</v>
      </c>
      <c r="Q482" s="105">
        <v>3000</v>
      </c>
      <c r="R482" s="332">
        <v>411</v>
      </c>
      <c r="S482" s="105">
        <v>1210</v>
      </c>
      <c r="T482" s="105">
        <f t="shared" si="93"/>
        <v>799</v>
      </c>
      <c r="U482" s="333">
        <f t="shared" si="94"/>
        <v>0.66033057851239674</v>
      </c>
      <c r="V482" s="334" t="s">
        <v>4613</v>
      </c>
      <c r="W482" s="335" t="e">
        <f t="shared" si="95"/>
        <v>#VALUE!</v>
      </c>
      <c r="X482" s="335" t="e">
        <f t="shared" si="91"/>
        <v>#VALUE!</v>
      </c>
      <c r="Y482" s="336" t="e">
        <f t="shared" si="96"/>
        <v>#VALUE!</v>
      </c>
      <c r="Z482" s="336" t="e">
        <f t="shared" si="97"/>
        <v>#VALUE!</v>
      </c>
      <c r="AA482" s="336" t="e">
        <f t="shared" si="98"/>
        <v>#VALUE!</v>
      </c>
      <c r="AB482" s="337" t="e">
        <f t="shared" si="99"/>
        <v>#VALUE!</v>
      </c>
      <c r="AD482" s="317" t="e">
        <f>VLOOKUP(A482,[1]Sheet1!$A$2:$Q$79,17,FALSE)</f>
        <v>#N/A</v>
      </c>
      <c r="AE482" s="339" t="e">
        <f t="shared" si="89"/>
        <v>#N/A</v>
      </c>
      <c r="AF482" s="340" t="e">
        <f t="shared" si="90"/>
        <v>#N/A</v>
      </c>
      <c r="AG482" s="320" t="s">
        <v>4794</v>
      </c>
    </row>
    <row r="483" spans="1:33" s="338" customFormat="1" ht="15" customHeight="1">
      <c r="A483" s="101" t="s">
        <v>1012</v>
      </c>
      <c r="B483" s="101" t="s">
        <v>2545</v>
      </c>
      <c r="C483" s="102" t="s">
        <v>218</v>
      </c>
      <c r="D483" s="101">
        <v>40</v>
      </c>
      <c r="E483" s="101">
        <v>4962644</v>
      </c>
      <c r="F483" s="103" t="s">
        <v>2556</v>
      </c>
      <c r="G483" s="101">
        <v>4962644665341</v>
      </c>
      <c r="H483" s="104">
        <v>4600</v>
      </c>
      <c r="I483" s="105">
        <v>1</v>
      </c>
      <c r="J483" s="105">
        <v>744</v>
      </c>
      <c r="K483" s="105">
        <f t="shared" si="92"/>
        <v>1.3440860215053765E-3</v>
      </c>
      <c r="L483" s="105">
        <f t="shared" si="88"/>
        <v>374976</v>
      </c>
      <c r="M483" s="105">
        <v>4600</v>
      </c>
      <c r="N483" s="105"/>
      <c r="O483" s="105">
        <v>2800</v>
      </c>
      <c r="P483" s="105">
        <v>2580</v>
      </c>
      <c r="Q483" s="105">
        <v>3000</v>
      </c>
      <c r="R483" s="332">
        <v>504</v>
      </c>
      <c r="S483" s="105">
        <v>1210</v>
      </c>
      <c r="T483" s="105">
        <f t="shared" si="93"/>
        <v>706</v>
      </c>
      <c r="U483" s="333">
        <f t="shared" si="94"/>
        <v>0.58347107438016532</v>
      </c>
      <c r="V483" s="334" t="s">
        <v>4613</v>
      </c>
      <c r="W483" s="335" t="e">
        <f t="shared" si="95"/>
        <v>#VALUE!</v>
      </c>
      <c r="X483" s="335" t="e">
        <f t="shared" si="91"/>
        <v>#VALUE!</v>
      </c>
      <c r="Y483" s="336" t="e">
        <f t="shared" si="96"/>
        <v>#VALUE!</v>
      </c>
      <c r="Z483" s="336" t="e">
        <f t="shared" si="97"/>
        <v>#VALUE!</v>
      </c>
      <c r="AA483" s="336" t="e">
        <f t="shared" si="98"/>
        <v>#VALUE!</v>
      </c>
      <c r="AB483" s="337" t="e">
        <f t="shared" si="99"/>
        <v>#VALUE!</v>
      </c>
      <c r="AD483" s="317">
        <f>VLOOKUP(A483,[1]Sheet1!$A$2:$Q$79,17,FALSE)</f>
        <v>600</v>
      </c>
      <c r="AE483" s="339">
        <f t="shared" si="89"/>
        <v>96</v>
      </c>
      <c r="AF483" s="340">
        <f t="shared" si="90"/>
        <v>0.16</v>
      </c>
      <c r="AG483" s="320"/>
    </row>
    <row r="484" spans="1:33" s="338" customFormat="1" ht="15" customHeight="1">
      <c r="A484" s="101" t="s">
        <v>1012</v>
      </c>
      <c r="B484" s="101" t="s">
        <v>2548</v>
      </c>
      <c r="C484" s="102" t="s">
        <v>218</v>
      </c>
      <c r="D484" s="101">
        <v>40</v>
      </c>
      <c r="E484" s="101">
        <v>4962644</v>
      </c>
      <c r="F484" s="103" t="s">
        <v>2558</v>
      </c>
      <c r="G484" s="101">
        <v>4962644665303</v>
      </c>
      <c r="H484" s="104">
        <v>4600</v>
      </c>
      <c r="I484" s="105">
        <v>1</v>
      </c>
      <c r="J484" s="105">
        <v>744</v>
      </c>
      <c r="K484" s="105">
        <f t="shared" si="92"/>
        <v>1.3440860215053765E-3</v>
      </c>
      <c r="L484" s="105">
        <f t="shared" si="88"/>
        <v>374976</v>
      </c>
      <c r="M484" s="105">
        <v>4600</v>
      </c>
      <c r="N484" s="105"/>
      <c r="O484" s="105">
        <v>2800</v>
      </c>
      <c r="P484" s="105">
        <v>2580</v>
      </c>
      <c r="Q484" s="105">
        <v>3000</v>
      </c>
      <c r="R484" s="332">
        <v>504</v>
      </c>
      <c r="S484" s="105">
        <v>1210</v>
      </c>
      <c r="T484" s="105">
        <f t="shared" si="93"/>
        <v>706</v>
      </c>
      <c r="U484" s="333">
        <f t="shared" si="94"/>
        <v>0.58347107438016532</v>
      </c>
      <c r="V484" s="334" t="s">
        <v>4613</v>
      </c>
      <c r="W484" s="335" t="e">
        <f t="shared" si="95"/>
        <v>#VALUE!</v>
      </c>
      <c r="X484" s="335" t="e">
        <f t="shared" si="91"/>
        <v>#VALUE!</v>
      </c>
      <c r="Y484" s="336" t="e">
        <f t="shared" si="96"/>
        <v>#VALUE!</v>
      </c>
      <c r="Z484" s="336" t="e">
        <f t="shared" si="97"/>
        <v>#VALUE!</v>
      </c>
      <c r="AA484" s="336" t="e">
        <f t="shared" si="98"/>
        <v>#VALUE!</v>
      </c>
      <c r="AB484" s="337" t="e">
        <f t="shared" si="99"/>
        <v>#VALUE!</v>
      </c>
      <c r="AD484" s="317">
        <f>VLOOKUP(A484,[1]Sheet1!$A$2:$Q$79,17,FALSE)</f>
        <v>600</v>
      </c>
      <c r="AE484" s="339">
        <f t="shared" si="89"/>
        <v>96</v>
      </c>
      <c r="AF484" s="340">
        <f t="shared" si="90"/>
        <v>0.16</v>
      </c>
      <c r="AG484" s="320"/>
    </row>
    <row r="485" spans="1:33" s="338" customFormat="1" ht="15" customHeight="1">
      <c r="A485" s="101" t="s">
        <v>4890</v>
      </c>
      <c r="B485" s="101" t="s">
        <v>4891</v>
      </c>
      <c r="C485" s="102"/>
      <c r="D485" s="101">
        <v>100</v>
      </c>
      <c r="E485" s="101">
        <v>4962644</v>
      </c>
      <c r="F485" s="103" t="s">
        <v>4892</v>
      </c>
      <c r="G485" s="101">
        <v>4962644944033</v>
      </c>
      <c r="H485" s="104">
        <v>400</v>
      </c>
      <c r="I485" s="105">
        <v>2988</v>
      </c>
      <c r="J485" s="105">
        <v>2</v>
      </c>
      <c r="K485" s="105">
        <f t="shared" si="92"/>
        <v>1494</v>
      </c>
      <c r="L485" s="105">
        <f t="shared" si="88"/>
        <v>80</v>
      </c>
      <c r="M485" s="105">
        <v>400</v>
      </c>
      <c r="N485" s="105"/>
      <c r="O485" s="105">
        <v>298</v>
      </c>
      <c r="P485" s="105">
        <v>248</v>
      </c>
      <c r="Q485" s="105">
        <v>298</v>
      </c>
      <c r="R485" s="332">
        <v>40</v>
      </c>
      <c r="S485" s="105">
        <v>116</v>
      </c>
      <c r="T485" s="105">
        <f t="shared" si="93"/>
        <v>76</v>
      </c>
      <c r="U485" s="333">
        <f t="shared" si="94"/>
        <v>0.65517241379310343</v>
      </c>
      <c r="V485" s="334" t="s">
        <v>4613</v>
      </c>
      <c r="W485" s="335" t="e">
        <f t="shared" si="95"/>
        <v>#VALUE!</v>
      </c>
      <c r="X485" s="335" t="e">
        <f t="shared" si="91"/>
        <v>#VALUE!</v>
      </c>
      <c r="Y485" s="336" t="e">
        <f t="shared" si="96"/>
        <v>#VALUE!</v>
      </c>
      <c r="Z485" s="336" t="e">
        <f t="shared" si="97"/>
        <v>#VALUE!</v>
      </c>
      <c r="AA485" s="336" t="e">
        <f t="shared" si="98"/>
        <v>#VALUE!</v>
      </c>
      <c r="AB485" s="337" t="e">
        <f t="shared" si="99"/>
        <v>#VALUE!</v>
      </c>
      <c r="AD485" s="317" t="e">
        <f>VLOOKUP(A485,[1]Sheet1!$A$2:$Q$79,17,FALSE)</f>
        <v>#N/A</v>
      </c>
      <c r="AE485" s="339" t="e">
        <f t="shared" si="89"/>
        <v>#N/A</v>
      </c>
      <c r="AF485" s="340" t="e">
        <f t="shared" si="90"/>
        <v>#N/A</v>
      </c>
      <c r="AG485" s="320" t="s">
        <v>4794</v>
      </c>
    </row>
    <row r="486" spans="1:33" s="338" customFormat="1" ht="15" customHeight="1">
      <c r="A486" s="101" t="s">
        <v>223</v>
      </c>
      <c r="B486" s="101" t="s">
        <v>2563</v>
      </c>
      <c r="C486" s="102"/>
      <c r="D486" s="101">
        <v>50</v>
      </c>
      <c r="E486" s="101">
        <v>4962644</v>
      </c>
      <c r="F486" s="103" t="s">
        <v>2564</v>
      </c>
      <c r="G486" s="101">
        <v>4962644215140</v>
      </c>
      <c r="H486" s="104">
        <v>2700</v>
      </c>
      <c r="I486" s="105">
        <v>178</v>
      </c>
      <c r="J486" s="105">
        <v>2220</v>
      </c>
      <c r="K486" s="105">
        <f t="shared" si="92"/>
        <v>8.018018018018018E-2</v>
      </c>
      <c r="L486" s="105">
        <f t="shared" si="88"/>
        <v>546120</v>
      </c>
      <c r="M486" s="105">
        <v>2700</v>
      </c>
      <c r="N486" s="105"/>
      <c r="O486" s="105">
        <v>1880</v>
      </c>
      <c r="P486" s="105">
        <v>1680</v>
      </c>
      <c r="Q486" s="105">
        <v>2000</v>
      </c>
      <c r="R486" s="332">
        <v>246</v>
      </c>
      <c r="S486" s="105">
        <v>790</v>
      </c>
      <c r="T486" s="105">
        <f t="shared" si="93"/>
        <v>544</v>
      </c>
      <c r="U486" s="333">
        <f t="shared" si="94"/>
        <v>0.68860759493670887</v>
      </c>
      <c r="V486" s="334" t="s">
        <v>4613</v>
      </c>
      <c r="W486" s="335" t="e">
        <f t="shared" si="95"/>
        <v>#VALUE!</v>
      </c>
      <c r="X486" s="335" t="e">
        <f t="shared" si="91"/>
        <v>#VALUE!</v>
      </c>
      <c r="Y486" s="336" t="e">
        <f t="shared" si="96"/>
        <v>#VALUE!</v>
      </c>
      <c r="Z486" s="336" t="e">
        <f t="shared" si="97"/>
        <v>#VALUE!</v>
      </c>
      <c r="AA486" s="336" t="e">
        <f t="shared" si="98"/>
        <v>#VALUE!</v>
      </c>
      <c r="AB486" s="337" t="e">
        <f t="shared" si="99"/>
        <v>#VALUE!</v>
      </c>
      <c r="AD486" s="317">
        <v>300</v>
      </c>
      <c r="AE486" s="339">
        <f t="shared" si="89"/>
        <v>54</v>
      </c>
      <c r="AF486" s="340">
        <f t="shared" si="90"/>
        <v>0.18</v>
      </c>
      <c r="AG486" s="320"/>
    </row>
    <row r="487" spans="1:33" s="338" customFormat="1" ht="15" customHeight="1">
      <c r="A487" s="101" t="s">
        <v>590</v>
      </c>
      <c r="B487" s="101" t="s">
        <v>2571</v>
      </c>
      <c r="C487" s="373" t="s">
        <v>1891</v>
      </c>
      <c r="D487" s="101">
        <v>100</v>
      </c>
      <c r="E487" s="101">
        <v>4962644</v>
      </c>
      <c r="F487" s="103">
        <v>938476</v>
      </c>
      <c r="G487" s="101">
        <v>4962644938476</v>
      </c>
      <c r="H487" s="104">
        <v>700</v>
      </c>
      <c r="I487" s="105">
        <v>26</v>
      </c>
      <c r="J487" s="105">
        <v>549</v>
      </c>
      <c r="K487" s="105">
        <f t="shared" si="92"/>
        <v>4.7358834244080147E-2</v>
      </c>
      <c r="L487" s="105">
        <f t="shared" si="88"/>
        <v>77958</v>
      </c>
      <c r="M487" s="105">
        <v>700</v>
      </c>
      <c r="N487" s="105"/>
      <c r="O487" s="105">
        <v>538</v>
      </c>
      <c r="P487" s="105">
        <v>498</v>
      </c>
      <c r="Q487" s="105">
        <v>600</v>
      </c>
      <c r="R487" s="332">
        <v>142</v>
      </c>
      <c r="S487" s="105">
        <v>230</v>
      </c>
      <c r="T487" s="105">
        <f t="shared" si="93"/>
        <v>88</v>
      </c>
      <c r="U487" s="333">
        <f t="shared" si="94"/>
        <v>0.38260869565217392</v>
      </c>
      <c r="V487" s="334" t="s">
        <v>4613</v>
      </c>
      <c r="W487" s="335" t="e">
        <f t="shared" si="95"/>
        <v>#VALUE!</v>
      </c>
      <c r="X487" s="335" t="e">
        <f t="shared" si="91"/>
        <v>#VALUE!</v>
      </c>
      <c r="Y487" s="336" t="e">
        <f t="shared" si="96"/>
        <v>#VALUE!</v>
      </c>
      <c r="Z487" s="336" t="e">
        <f t="shared" si="97"/>
        <v>#VALUE!</v>
      </c>
      <c r="AA487" s="336" t="e">
        <f t="shared" si="98"/>
        <v>#VALUE!</v>
      </c>
      <c r="AB487" s="337" t="e">
        <f t="shared" si="99"/>
        <v>#VALUE!</v>
      </c>
      <c r="AD487" s="317">
        <f>VLOOKUP(A487,[1]Sheet1!$A$2:$Q$79,17,FALSE)</f>
        <v>160</v>
      </c>
      <c r="AE487" s="339">
        <f t="shared" si="89"/>
        <v>18</v>
      </c>
      <c r="AF487" s="340">
        <f t="shared" si="90"/>
        <v>0.1125</v>
      </c>
      <c r="AG487" s="320"/>
    </row>
    <row r="488" spans="1:33" s="338" customFormat="1" ht="15" customHeight="1">
      <c r="A488" s="101" t="s">
        <v>346</v>
      </c>
      <c r="B488" s="101" t="s">
        <v>347</v>
      </c>
      <c r="C488" s="102"/>
      <c r="D488" s="101">
        <v>40</v>
      </c>
      <c r="E488" s="101">
        <v>4962644</v>
      </c>
      <c r="F488" s="103" t="s">
        <v>2614</v>
      </c>
      <c r="G488" s="101">
        <v>4962644213979</v>
      </c>
      <c r="H488" s="104">
        <v>3200</v>
      </c>
      <c r="I488" s="105">
        <v>13</v>
      </c>
      <c r="J488" s="105">
        <v>168</v>
      </c>
      <c r="K488" s="105">
        <f t="shared" si="92"/>
        <v>7.7380952380952384E-2</v>
      </c>
      <c r="L488" s="105">
        <f t="shared" si="88"/>
        <v>82320</v>
      </c>
      <c r="M488" s="105">
        <v>3200</v>
      </c>
      <c r="N488" s="105"/>
      <c r="O488" s="105">
        <v>1980</v>
      </c>
      <c r="P488" s="105">
        <v>1780</v>
      </c>
      <c r="Q488" s="105">
        <v>2200</v>
      </c>
      <c r="R488" s="332">
        <v>490</v>
      </c>
      <c r="S488" s="105">
        <v>835</v>
      </c>
      <c r="T488" s="105">
        <f t="shared" si="93"/>
        <v>345</v>
      </c>
      <c r="U488" s="333">
        <f t="shared" si="94"/>
        <v>0.41317365269461076</v>
      </c>
      <c r="V488" s="334" t="s">
        <v>4613</v>
      </c>
      <c r="W488" s="335" t="e">
        <f t="shared" si="95"/>
        <v>#VALUE!</v>
      </c>
      <c r="X488" s="335" t="e">
        <f t="shared" si="91"/>
        <v>#VALUE!</v>
      </c>
      <c r="Y488" s="336" t="e">
        <f t="shared" si="96"/>
        <v>#VALUE!</v>
      </c>
      <c r="Z488" s="336" t="e">
        <f t="shared" si="97"/>
        <v>#VALUE!</v>
      </c>
      <c r="AA488" s="336" t="e">
        <f t="shared" si="98"/>
        <v>#VALUE!</v>
      </c>
      <c r="AB488" s="337" t="e">
        <f t="shared" si="99"/>
        <v>#VALUE!</v>
      </c>
      <c r="AD488" s="317">
        <v>600</v>
      </c>
      <c r="AE488" s="339">
        <f t="shared" si="89"/>
        <v>110</v>
      </c>
      <c r="AF488" s="340">
        <f t="shared" si="90"/>
        <v>0.18333333333333332</v>
      </c>
      <c r="AG488" s="320"/>
    </row>
    <row r="489" spans="1:33" s="338" customFormat="1" ht="15" customHeight="1">
      <c r="A489" s="101" t="s">
        <v>1036</v>
      </c>
      <c r="B489" s="101" t="s">
        <v>2687</v>
      </c>
      <c r="C489" s="101"/>
      <c r="D489" s="101">
        <v>40</v>
      </c>
      <c r="E489" s="101">
        <v>4962644</v>
      </c>
      <c r="F489" s="103" t="s">
        <v>2688</v>
      </c>
      <c r="G489" s="101">
        <v>4962644215539</v>
      </c>
      <c r="H489" s="104" t="s">
        <v>1547</v>
      </c>
      <c r="I489" s="105">
        <v>54</v>
      </c>
      <c r="J489" s="105">
        <v>771</v>
      </c>
      <c r="K489" s="105">
        <f t="shared" si="92"/>
        <v>7.0038910505836577E-2</v>
      </c>
      <c r="L489" s="105">
        <f t="shared" si="88"/>
        <v>828054</v>
      </c>
      <c r="M489" s="105" t="s">
        <v>1547</v>
      </c>
      <c r="N489" s="105"/>
      <c r="O489" s="105">
        <v>4950</v>
      </c>
      <c r="P489" s="105">
        <v>4520</v>
      </c>
      <c r="Q489" s="105">
        <v>5300</v>
      </c>
      <c r="R489" s="332">
        <v>1074</v>
      </c>
      <c r="S489" s="105">
        <v>2125.5</v>
      </c>
      <c r="T489" s="105">
        <f t="shared" si="93"/>
        <v>1051.5</v>
      </c>
      <c r="U489" s="333">
        <f t="shared" si="94"/>
        <v>0.4947071277346507</v>
      </c>
      <c r="V489" s="334" t="s">
        <v>4613</v>
      </c>
      <c r="W489" s="335" t="e">
        <f t="shared" si="95"/>
        <v>#VALUE!</v>
      </c>
      <c r="X489" s="335" t="e">
        <f t="shared" si="91"/>
        <v>#VALUE!</v>
      </c>
      <c r="Y489" s="336" t="e">
        <f t="shared" si="96"/>
        <v>#VALUE!</v>
      </c>
      <c r="Z489" s="336" t="e">
        <f t="shared" si="97"/>
        <v>#VALUE!</v>
      </c>
      <c r="AA489" s="336" t="e">
        <f t="shared" si="98"/>
        <v>#VALUE!</v>
      </c>
      <c r="AB489" s="337" t="e">
        <f t="shared" si="99"/>
        <v>#VALUE!</v>
      </c>
      <c r="AD489" s="317">
        <f>VLOOKUP(A489,[1]Sheet1!$A$2:$Q$79,17,FALSE)</f>
        <v>1400</v>
      </c>
      <c r="AE489" s="339">
        <f t="shared" si="89"/>
        <v>326</v>
      </c>
      <c r="AF489" s="340">
        <f t="shared" si="90"/>
        <v>0.23285714285714285</v>
      </c>
      <c r="AG489" s="320"/>
    </row>
    <row r="490" spans="1:33" s="338" customFormat="1" ht="15" customHeight="1">
      <c r="A490" s="101" t="s">
        <v>1302</v>
      </c>
      <c r="B490" s="101" t="s">
        <v>2116</v>
      </c>
      <c r="C490" s="102"/>
      <c r="D490" s="375" t="s">
        <v>1361</v>
      </c>
      <c r="E490" s="101">
        <v>4962644</v>
      </c>
      <c r="F490" s="103" t="s">
        <v>2117</v>
      </c>
      <c r="G490" s="101">
        <v>4962644936588</v>
      </c>
      <c r="H490" s="104">
        <v>400</v>
      </c>
      <c r="I490" s="105">
        <v>52</v>
      </c>
      <c r="J490" s="105">
        <v>5</v>
      </c>
      <c r="K490" s="105">
        <f t="shared" si="92"/>
        <v>10.4</v>
      </c>
      <c r="L490" s="105">
        <f t="shared" si="88"/>
        <v>235</v>
      </c>
      <c r="M490" s="105">
        <v>400</v>
      </c>
      <c r="N490" s="105"/>
      <c r="O490" s="105">
        <v>298</v>
      </c>
      <c r="P490" s="105">
        <v>298</v>
      </c>
      <c r="Q490" s="105">
        <v>300</v>
      </c>
      <c r="R490" s="332">
        <v>47</v>
      </c>
      <c r="S490" s="105">
        <v>140</v>
      </c>
      <c r="T490" s="105">
        <f t="shared" si="93"/>
        <v>93</v>
      </c>
      <c r="U490" s="333">
        <f t="shared" si="94"/>
        <v>0.66428571428571426</v>
      </c>
      <c r="V490" s="334" t="s">
        <v>4613</v>
      </c>
      <c r="W490" s="335" t="e">
        <f t="shared" si="95"/>
        <v>#VALUE!</v>
      </c>
      <c r="X490" s="335" t="e">
        <f t="shared" si="91"/>
        <v>#VALUE!</v>
      </c>
      <c r="Y490" s="336" t="e">
        <f t="shared" si="96"/>
        <v>#VALUE!</v>
      </c>
      <c r="Z490" s="336" t="e">
        <f t="shared" si="97"/>
        <v>#VALUE!</v>
      </c>
      <c r="AA490" s="336" t="e">
        <f t="shared" si="98"/>
        <v>#VALUE!</v>
      </c>
      <c r="AB490" s="337" t="e">
        <f t="shared" si="99"/>
        <v>#VALUE!</v>
      </c>
      <c r="AD490" s="317" t="e">
        <f>VLOOKUP(A490,[1]Sheet1!$A$2:$Q$79,17,FALSE)</f>
        <v>#N/A</v>
      </c>
      <c r="AE490" s="339" t="e">
        <f t="shared" si="89"/>
        <v>#N/A</v>
      </c>
      <c r="AF490" s="340" t="e">
        <f t="shared" si="90"/>
        <v>#N/A</v>
      </c>
      <c r="AG490" s="320" t="s">
        <v>4789</v>
      </c>
    </row>
    <row r="491" spans="1:33" s="338" customFormat="1" ht="15" customHeight="1">
      <c r="A491" s="101" t="s">
        <v>516</v>
      </c>
      <c r="B491" s="101" t="s">
        <v>2118</v>
      </c>
      <c r="C491" s="102"/>
      <c r="D491" s="375" t="s">
        <v>1361</v>
      </c>
      <c r="E491" s="101">
        <v>4962644</v>
      </c>
      <c r="F491" s="103" t="s">
        <v>2119</v>
      </c>
      <c r="G491" s="101">
        <v>4962644936595</v>
      </c>
      <c r="H491" s="104">
        <v>400</v>
      </c>
      <c r="I491" s="105">
        <v>0</v>
      </c>
      <c r="J491" s="105">
        <v>42</v>
      </c>
      <c r="K491" s="105">
        <f t="shared" si="92"/>
        <v>0</v>
      </c>
      <c r="L491" s="105">
        <f t="shared" si="88"/>
        <v>4410</v>
      </c>
      <c r="M491" s="105">
        <v>400</v>
      </c>
      <c r="N491" s="105"/>
      <c r="O491" s="105">
        <v>398</v>
      </c>
      <c r="P491" s="105">
        <v>348</v>
      </c>
      <c r="Q491" s="105">
        <v>400</v>
      </c>
      <c r="R491" s="332">
        <v>105</v>
      </c>
      <c r="S491" s="105">
        <v>160</v>
      </c>
      <c r="T491" s="105">
        <f t="shared" si="93"/>
        <v>55</v>
      </c>
      <c r="U491" s="333">
        <f t="shared" si="94"/>
        <v>0.34375</v>
      </c>
      <c r="V491" s="334" t="s">
        <v>4613</v>
      </c>
      <c r="W491" s="335" t="e">
        <f t="shared" si="95"/>
        <v>#VALUE!</v>
      </c>
      <c r="X491" s="335" t="e">
        <f t="shared" si="91"/>
        <v>#VALUE!</v>
      </c>
      <c r="Y491" s="336" t="e">
        <f t="shared" si="96"/>
        <v>#VALUE!</v>
      </c>
      <c r="Z491" s="336" t="e">
        <f t="shared" si="97"/>
        <v>#VALUE!</v>
      </c>
      <c r="AA491" s="336" t="e">
        <f t="shared" si="98"/>
        <v>#VALUE!</v>
      </c>
      <c r="AB491" s="337" t="e">
        <f t="shared" si="99"/>
        <v>#VALUE!</v>
      </c>
      <c r="AD491" s="317">
        <f>VLOOKUP(A491,[1]Sheet1!$A$2:$Q$79,17,FALSE)</f>
        <v>0</v>
      </c>
      <c r="AE491" s="339">
        <f t="shared" si="89"/>
        <v>-105</v>
      </c>
      <c r="AF491" s="340" t="e">
        <f t="shared" si="90"/>
        <v>#DIV/0!</v>
      </c>
      <c r="AG491" s="320" t="s">
        <v>4789</v>
      </c>
    </row>
    <row r="492" spans="1:33" s="338" customFormat="1" ht="15" customHeight="1">
      <c r="A492" s="101" t="s">
        <v>888</v>
      </c>
      <c r="B492" s="101" t="s">
        <v>2120</v>
      </c>
      <c r="C492" s="102"/>
      <c r="D492" s="375" t="s">
        <v>1361</v>
      </c>
      <c r="E492" s="101">
        <v>4962644</v>
      </c>
      <c r="F492" s="103" t="s">
        <v>2121</v>
      </c>
      <c r="G492" s="101">
        <v>4962644942329</v>
      </c>
      <c r="H492" s="104">
        <v>400</v>
      </c>
      <c r="I492" s="105">
        <v>6</v>
      </c>
      <c r="J492" s="105">
        <v>7</v>
      </c>
      <c r="K492" s="105">
        <f t="shared" si="92"/>
        <v>0.8571428571428571</v>
      </c>
      <c r="L492" s="105">
        <f t="shared" si="88"/>
        <v>490</v>
      </c>
      <c r="M492" s="105">
        <v>400</v>
      </c>
      <c r="N492" s="105"/>
      <c r="O492" s="105">
        <v>0</v>
      </c>
      <c r="P492" s="105">
        <v>0</v>
      </c>
      <c r="Q492" s="105">
        <v>0</v>
      </c>
      <c r="R492" s="332">
        <v>70</v>
      </c>
      <c r="S492" s="105">
        <v>0</v>
      </c>
      <c r="T492" s="105">
        <f t="shared" si="93"/>
        <v>-70</v>
      </c>
      <c r="U492" s="333" t="e">
        <f t="shared" si="94"/>
        <v>#DIV/0!</v>
      </c>
      <c r="V492" s="334" t="s">
        <v>4613</v>
      </c>
      <c r="W492" s="335" t="e">
        <f t="shared" si="95"/>
        <v>#VALUE!</v>
      </c>
      <c r="X492" s="335" t="e">
        <f t="shared" si="91"/>
        <v>#VALUE!</v>
      </c>
      <c r="Y492" s="336" t="e">
        <f t="shared" si="96"/>
        <v>#VALUE!</v>
      </c>
      <c r="Z492" s="336" t="e">
        <f t="shared" si="97"/>
        <v>#VALUE!</v>
      </c>
      <c r="AA492" s="336" t="e">
        <f t="shared" si="98"/>
        <v>#VALUE!</v>
      </c>
      <c r="AB492" s="337" t="e">
        <f t="shared" si="99"/>
        <v>#VALUE!</v>
      </c>
      <c r="AD492" s="317" t="e">
        <f>VLOOKUP(A492,[1]Sheet1!$A$2:$Q$79,17,FALSE)</f>
        <v>#N/A</v>
      </c>
      <c r="AE492" s="339" t="e">
        <f t="shared" si="89"/>
        <v>#N/A</v>
      </c>
      <c r="AF492" s="340" t="e">
        <f t="shared" si="90"/>
        <v>#N/A</v>
      </c>
      <c r="AG492" s="320" t="s">
        <v>4789</v>
      </c>
    </row>
    <row r="493" spans="1:33" s="338" customFormat="1" ht="15" customHeight="1">
      <c r="A493" s="101" t="s">
        <v>889</v>
      </c>
      <c r="B493" s="101" t="s">
        <v>2122</v>
      </c>
      <c r="C493" s="102" t="s">
        <v>247</v>
      </c>
      <c r="D493" s="101">
        <v>100</v>
      </c>
      <c r="E493" s="101">
        <v>4962644</v>
      </c>
      <c r="F493" s="103" t="s">
        <v>2123</v>
      </c>
      <c r="G493" s="101">
        <v>4962644930043</v>
      </c>
      <c r="H493" s="104">
        <v>800</v>
      </c>
      <c r="I493" s="105">
        <v>0</v>
      </c>
      <c r="J493" s="105" t="e">
        <v>#N/A</v>
      </c>
      <c r="K493" s="105" t="e">
        <f t="shared" si="92"/>
        <v>#N/A</v>
      </c>
      <c r="L493" s="105" t="e">
        <f t="shared" si="88"/>
        <v>#N/A</v>
      </c>
      <c r="M493" s="105">
        <v>800</v>
      </c>
      <c r="N493" s="105"/>
      <c r="O493" s="105">
        <v>678</v>
      </c>
      <c r="P493" s="105">
        <v>620</v>
      </c>
      <c r="Q493" s="105">
        <v>750</v>
      </c>
      <c r="R493" s="332">
        <v>191</v>
      </c>
      <c r="S493" s="105">
        <v>291</v>
      </c>
      <c r="T493" s="105">
        <f t="shared" si="93"/>
        <v>100</v>
      </c>
      <c r="U493" s="333">
        <f t="shared" si="94"/>
        <v>0.3436426116838488</v>
      </c>
      <c r="V493" s="334" t="s">
        <v>4613</v>
      </c>
      <c r="W493" s="335" t="e">
        <f t="shared" si="95"/>
        <v>#VALUE!</v>
      </c>
      <c r="X493" s="335" t="e">
        <f t="shared" si="91"/>
        <v>#VALUE!</v>
      </c>
      <c r="Y493" s="336" t="e">
        <f t="shared" si="96"/>
        <v>#VALUE!</v>
      </c>
      <c r="Z493" s="336" t="e">
        <f t="shared" si="97"/>
        <v>#VALUE!</v>
      </c>
      <c r="AA493" s="336" t="e">
        <f t="shared" si="98"/>
        <v>#VALUE!</v>
      </c>
      <c r="AB493" s="337" t="e">
        <f t="shared" si="99"/>
        <v>#VALUE!</v>
      </c>
      <c r="AD493" s="317" t="e">
        <f>VLOOKUP(A493,[1]Sheet1!$A$2:$Q$79,17,FALSE)</f>
        <v>#N/A</v>
      </c>
      <c r="AE493" s="339" t="e">
        <f t="shared" si="89"/>
        <v>#N/A</v>
      </c>
      <c r="AF493" s="340" t="e">
        <f t="shared" si="90"/>
        <v>#N/A</v>
      </c>
      <c r="AG493" s="320" t="s">
        <v>4794</v>
      </c>
    </row>
    <row r="494" spans="1:33" s="338" customFormat="1" ht="15" customHeight="1">
      <c r="A494" s="101" t="s">
        <v>890</v>
      </c>
      <c r="B494" s="101" t="s">
        <v>2122</v>
      </c>
      <c r="C494" s="102" t="s">
        <v>249</v>
      </c>
      <c r="D494" s="101">
        <v>100</v>
      </c>
      <c r="E494" s="101">
        <v>4962644</v>
      </c>
      <c r="F494" s="103" t="s">
        <v>2124</v>
      </c>
      <c r="G494" s="101">
        <v>4962644930036</v>
      </c>
      <c r="H494" s="104">
        <v>800</v>
      </c>
      <c r="I494" s="105">
        <v>65</v>
      </c>
      <c r="J494" s="105" t="e">
        <v>#N/A</v>
      </c>
      <c r="K494" s="105" t="e">
        <f t="shared" si="92"/>
        <v>#N/A</v>
      </c>
      <c r="L494" s="105" t="e">
        <f t="shared" si="88"/>
        <v>#N/A</v>
      </c>
      <c r="M494" s="105">
        <v>800</v>
      </c>
      <c r="N494" s="105"/>
      <c r="O494" s="105">
        <v>678</v>
      </c>
      <c r="P494" s="105">
        <v>620</v>
      </c>
      <c r="Q494" s="105">
        <v>750</v>
      </c>
      <c r="R494" s="332">
        <v>191</v>
      </c>
      <c r="S494" s="105">
        <v>291</v>
      </c>
      <c r="T494" s="105">
        <f t="shared" si="93"/>
        <v>100</v>
      </c>
      <c r="U494" s="333">
        <f t="shared" si="94"/>
        <v>0.3436426116838488</v>
      </c>
      <c r="V494" s="334" t="s">
        <v>4613</v>
      </c>
      <c r="W494" s="335" t="e">
        <f t="shared" si="95"/>
        <v>#VALUE!</v>
      </c>
      <c r="X494" s="335" t="e">
        <f t="shared" si="91"/>
        <v>#VALUE!</v>
      </c>
      <c r="Y494" s="336" t="e">
        <f t="shared" si="96"/>
        <v>#VALUE!</v>
      </c>
      <c r="Z494" s="336" t="e">
        <f t="shared" si="97"/>
        <v>#VALUE!</v>
      </c>
      <c r="AA494" s="336" t="e">
        <f t="shared" si="98"/>
        <v>#VALUE!</v>
      </c>
      <c r="AB494" s="337" t="e">
        <f t="shared" si="99"/>
        <v>#VALUE!</v>
      </c>
      <c r="AD494" s="317" t="e">
        <f>VLOOKUP(A494,[1]Sheet1!$A$2:$Q$79,17,FALSE)</f>
        <v>#N/A</v>
      </c>
      <c r="AE494" s="339" t="e">
        <f t="shared" si="89"/>
        <v>#N/A</v>
      </c>
      <c r="AF494" s="340" t="e">
        <f t="shared" si="90"/>
        <v>#N/A</v>
      </c>
      <c r="AG494" s="320" t="s">
        <v>4794</v>
      </c>
    </row>
    <row r="495" spans="1:33" s="338" customFormat="1" ht="15" customHeight="1">
      <c r="A495" s="101" t="s">
        <v>895</v>
      </c>
      <c r="B495" s="101" t="s">
        <v>2131</v>
      </c>
      <c r="C495" s="102" t="s">
        <v>247</v>
      </c>
      <c r="D495" s="101">
        <v>100</v>
      </c>
      <c r="E495" s="101">
        <v>4962644</v>
      </c>
      <c r="F495" s="103" t="s">
        <v>2132</v>
      </c>
      <c r="G495" s="101">
        <v>4962644935710</v>
      </c>
      <c r="H495" s="104">
        <v>1300</v>
      </c>
      <c r="I495" s="105">
        <v>65</v>
      </c>
      <c r="J495" s="105">
        <v>41</v>
      </c>
      <c r="K495" s="105">
        <f t="shared" si="92"/>
        <v>1.5853658536585367</v>
      </c>
      <c r="L495" s="105">
        <f t="shared" si="88"/>
        <v>11890</v>
      </c>
      <c r="M495" s="105">
        <v>1300</v>
      </c>
      <c r="N495" s="105"/>
      <c r="O495" s="105">
        <v>980</v>
      </c>
      <c r="P495" s="105">
        <v>980</v>
      </c>
      <c r="Q495" s="105">
        <v>1200</v>
      </c>
      <c r="R495" s="332">
        <v>290</v>
      </c>
      <c r="S495" s="105">
        <v>460</v>
      </c>
      <c r="T495" s="105">
        <f t="shared" si="93"/>
        <v>170</v>
      </c>
      <c r="U495" s="333">
        <f t="shared" si="94"/>
        <v>0.36956521739130432</v>
      </c>
      <c r="V495" s="334" t="s">
        <v>4613</v>
      </c>
      <c r="W495" s="335" t="e">
        <f t="shared" si="95"/>
        <v>#VALUE!</v>
      </c>
      <c r="X495" s="335" t="e">
        <f t="shared" si="91"/>
        <v>#VALUE!</v>
      </c>
      <c r="Y495" s="336" t="e">
        <f t="shared" si="96"/>
        <v>#VALUE!</v>
      </c>
      <c r="Z495" s="336" t="e">
        <f t="shared" si="97"/>
        <v>#VALUE!</v>
      </c>
      <c r="AA495" s="336" t="e">
        <f t="shared" si="98"/>
        <v>#VALUE!</v>
      </c>
      <c r="AB495" s="337" t="e">
        <f t="shared" si="99"/>
        <v>#VALUE!</v>
      </c>
      <c r="AD495" s="317">
        <f>VLOOKUP(A495,[1]Sheet1!$A$2:$Q$79,17,FALSE)</f>
        <v>340</v>
      </c>
      <c r="AE495" s="339">
        <f t="shared" si="89"/>
        <v>50</v>
      </c>
      <c r="AF495" s="340">
        <f t="shared" si="90"/>
        <v>0.14705882352941177</v>
      </c>
      <c r="AG495" s="320"/>
    </row>
    <row r="496" spans="1:33" s="338" customFormat="1" ht="15" customHeight="1">
      <c r="A496" s="101" t="s">
        <v>896</v>
      </c>
      <c r="B496" s="101" t="s">
        <v>2131</v>
      </c>
      <c r="C496" s="102" t="s">
        <v>1525</v>
      </c>
      <c r="D496" s="101">
        <v>100</v>
      </c>
      <c r="E496" s="101">
        <v>4962644</v>
      </c>
      <c r="F496" s="103" t="s">
        <v>2133</v>
      </c>
      <c r="G496" s="101">
        <v>4962644935789</v>
      </c>
      <c r="H496" s="104">
        <v>1300</v>
      </c>
      <c r="I496" s="105">
        <v>5</v>
      </c>
      <c r="J496" s="105">
        <v>32</v>
      </c>
      <c r="K496" s="105">
        <f t="shared" si="92"/>
        <v>0.15625</v>
      </c>
      <c r="L496" s="105">
        <f t="shared" si="88"/>
        <v>9280</v>
      </c>
      <c r="M496" s="105">
        <v>1300</v>
      </c>
      <c r="N496" s="105"/>
      <c r="O496" s="105">
        <v>980</v>
      </c>
      <c r="P496" s="105">
        <v>980</v>
      </c>
      <c r="Q496" s="105">
        <v>1200</v>
      </c>
      <c r="R496" s="332">
        <v>290</v>
      </c>
      <c r="S496" s="105">
        <v>460</v>
      </c>
      <c r="T496" s="105">
        <f t="shared" si="93"/>
        <v>170</v>
      </c>
      <c r="U496" s="333">
        <f t="shared" si="94"/>
        <v>0.36956521739130432</v>
      </c>
      <c r="V496" s="334" t="s">
        <v>4613</v>
      </c>
      <c r="W496" s="335" t="e">
        <f t="shared" si="95"/>
        <v>#VALUE!</v>
      </c>
      <c r="X496" s="335" t="e">
        <f t="shared" si="91"/>
        <v>#VALUE!</v>
      </c>
      <c r="Y496" s="336" t="e">
        <f t="shared" si="96"/>
        <v>#VALUE!</v>
      </c>
      <c r="Z496" s="336" t="e">
        <f t="shared" si="97"/>
        <v>#VALUE!</v>
      </c>
      <c r="AA496" s="336" t="e">
        <f t="shared" si="98"/>
        <v>#VALUE!</v>
      </c>
      <c r="AB496" s="337" t="e">
        <f t="shared" si="99"/>
        <v>#VALUE!</v>
      </c>
      <c r="AD496" s="317">
        <f>VLOOKUP(A496,[1]Sheet1!$A$2:$Q$79,17,FALSE)</f>
        <v>340</v>
      </c>
      <c r="AE496" s="339">
        <f t="shared" si="89"/>
        <v>50</v>
      </c>
      <c r="AF496" s="340">
        <f t="shared" si="90"/>
        <v>0.14705882352941177</v>
      </c>
      <c r="AG496" s="320"/>
    </row>
    <row r="497" spans="1:33" s="338" customFormat="1" ht="15" customHeight="1">
      <c r="A497" s="101" t="s">
        <v>897</v>
      </c>
      <c r="B497" s="101" t="s">
        <v>2131</v>
      </c>
      <c r="C497" s="102" t="s">
        <v>1580</v>
      </c>
      <c r="D497" s="101">
        <v>100</v>
      </c>
      <c r="E497" s="101">
        <v>4962644</v>
      </c>
      <c r="F497" s="103" t="s">
        <v>2134</v>
      </c>
      <c r="G497" s="101">
        <v>4962644935796</v>
      </c>
      <c r="H497" s="104">
        <v>1300</v>
      </c>
      <c r="I497" s="105">
        <v>0</v>
      </c>
      <c r="J497" s="105">
        <v>48</v>
      </c>
      <c r="K497" s="105">
        <f t="shared" si="92"/>
        <v>0</v>
      </c>
      <c r="L497" s="105">
        <f t="shared" si="88"/>
        <v>13920</v>
      </c>
      <c r="M497" s="105">
        <v>1300</v>
      </c>
      <c r="N497" s="105"/>
      <c r="O497" s="105">
        <v>980</v>
      </c>
      <c r="P497" s="105">
        <v>980</v>
      </c>
      <c r="Q497" s="105">
        <v>1200</v>
      </c>
      <c r="R497" s="332">
        <v>290</v>
      </c>
      <c r="S497" s="105">
        <v>460</v>
      </c>
      <c r="T497" s="105">
        <f t="shared" si="93"/>
        <v>170</v>
      </c>
      <c r="U497" s="333">
        <f t="shared" si="94"/>
        <v>0.36956521739130432</v>
      </c>
      <c r="V497" s="334" t="s">
        <v>4613</v>
      </c>
      <c r="W497" s="335" t="e">
        <f t="shared" si="95"/>
        <v>#VALUE!</v>
      </c>
      <c r="X497" s="335" t="e">
        <f t="shared" si="91"/>
        <v>#VALUE!</v>
      </c>
      <c r="Y497" s="336" t="e">
        <f t="shared" si="96"/>
        <v>#VALUE!</v>
      </c>
      <c r="Z497" s="336" t="e">
        <f t="shared" si="97"/>
        <v>#VALUE!</v>
      </c>
      <c r="AA497" s="336" t="e">
        <f t="shared" si="98"/>
        <v>#VALUE!</v>
      </c>
      <c r="AB497" s="337" t="e">
        <f t="shared" si="99"/>
        <v>#VALUE!</v>
      </c>
      <c r="AD497" s="317">
        <f>VLOOKUP(A497,[1]Sheet1!$A$2:$Q$79,17,FALSE)</f>
        <v>340</v>
      </c>
      <c r="AE497" s="339">
        <f t="shared" si="89"/>
        <v>50</v>
      </c>
      <c r="AF497" s="340">
        <f t="shared" si="90"/>
        <v>0.14705882352941177</v>
      </c>
      <c r="AG497" s="320"/>
    </row>
    <row r="498" spans="1:33" s="338" customFormat="1" ht="15" customHeight="1">
      <c r="A498" s="101" t="s">
        <v>898</v>
      </c>
      <c r="B498" s="101" t="s">
        <v>2131</v>
      </c>
      <c r="C498" s="102" t="s">
        <v>249</v>
      </c>
      <c r="D498" s="101">
        <v>100</v>
      </c>
      <c r="E498" s="101">
        <v>4962644</v>
      </c>
      <c r="F498" s="103" t="s">
        <v>2135</v>
      </c>
      <c r="G498" s="101">
        <v>4962644935734</v>
      </c>
      <c r="H498" s="104">
        <v>1300</v>
      </c>
      <c r="I498" s="105">
        <v>17</v>
      </c>
      <c r="J498" s="105">
        <v>134</v>
      </c>
      <c r="K498" s="105">
        <f t="shared" si="92"/>
        <v>0.12686567164179105</v>
      </c>
      <c r="L498" s="105">
        <f t="shared" si="88"/>
        <v>38860</v>
      </c>
      <c r="M498" s="105">
        <v>1300</v>
      </c>
      <c r="N498" s="105"/>
      <c r="O498" s="105">
        <v>980</v>
      </c>
      <c r="P498" s="105">
        <v>980</v>
      </c>
      <c r="Q498" s="105">
        <v>1200</v>
      </c>
      <c r="R498" s="332">
        <v>290</v>
      </c>
      <c r="S498" s="105">
        <v>460</v>
      </c>
      <c r="T498" s="105">
        <f t="shared" si="93"/>
        <v>170</v>
      </c>
      <c r="U498" s="333">
        <f t="shared" si="94"/>
        <v>0.36956521739130432</v>
      </c>
      <c r="V498" s="334" t="s">
        <v>4613</v>
      </c>
      <c r="W498" s="335" t="e">
        <f t="shared" si="95"/>
        <v>#VALUE!</v>
      </c>
      <c r="X498" s="335" t="e">
        <f t="shared" si="91"/>
        <v>#VALUE!</v>
      </c>
      <c r="Y498" s="336" t="e">
        <f t="shared" si="96"/>
        <v>#VALUE!</v>
      </c>
      <c r="Z498" s="336" t="e">
        <f t="shared" si="97"/>
        <v>#VALUE!</v>
      </c>
      <c r="AA498" s="336" t="e">
        <f t="shared" si="98"/>
        <v>#VALUE!</v>
      </c>
      <c r="AB498" s="337" t="e">
        <f t="shared" si="99"/>
        <v>#VALUE!</v>
      </c>
      <c r="AD498" s="317">
        <f>VLOOKUP(A498,[1]Sheet1!$A$2:$Q$79,17,FALSE)</f>
        <v>340</v>
      </c>
      <c r="AE498" s="339">
        <f t="shared" si="89"/>
        <v>50</v>
      </c>
      <c r="AF498" s="340">
        <f t="shared" si="90"/>
        <v>0.14705882352941177</v>
      </c>
      <c r="AG498" s="320"/>
    </row>
    <row r="499" spans="1:33" s="338" customFormat="1" ht="15" customHeight="1">
      <c r="A499" s="101" t="s">
        <v>517</v>
      </c>
      <c r="B499" s="101" t="s">
        <v>2136</v>
      </c>
      <c r="C499" s="102"/>
      <c r="D499" s="101">
        <v>100</v>
      </c>
      <c r="E499" s="101">
        <v>4962644</v>
      </c>
      <c r="F499" s="103" t="s">
        <v>2137</v>
      </c>
      <c r="G499" s="101">
        <v>4962644935727</v>
      </c>
      <c r="H499" s="104" t="s">
        <v>1434</v>
      </c>
      <c r="I499" s="105">
        <v>688</v>
      </c>
      <c r="J499" s="105">
        <v>41</v>
      </c>
      <c r="K499" s="105">
        <f t="shared" si="92"/>
        <v>16.780487804878049</v>
      </c>
      <c r="L499" s="105">
        <f t="shared" si="88"/>
        <v>18655</v>
      </c>
      <c r="M499" s="105" t="s">
        <v>1434</v>
      </c>
      <c r="N499" s="105"/>
      <c r="O499" s="105">
        <v>1580</v>
      </c>
      <c r="P499" s="105">
        <v>1480</v>
      </c>
      <c r="Q499" s="105">
        <v>1680</v>
      </c>
      <c r="R499" s="332">
        <v>455</v>
      </c>
      <c r="S499" s="105">
        <v>695</v>
      </c>
      <c r="T499" s="105">
        <f t="shared" si="93"/>
        <v>240</v>
      </c>
      <c r="U499" s="333">
        <f t="shared" si="94"/>
        <v>0.34532374100719426</v>
      </c>
      <c r="V499" s="334" t="s">
        <v>4613</v>
      </c>
      <c r="W499" s="335" t="e">
        <f t="shared" si="95"/>
        <v>#VALUE!</v>
      </c>
      <c r="X499" s="335" t="e">
        <f t="shared" si="91"/>
        <v>#VALUE!</v>
      </c>
      <c r="Y499" s="336" t="e">
        <f t="shared" si="96"/>
        <v>#VALUE!</v>
      </c>
      <c r="Z499" s="336" t="e">
        <f t="shared" si="97"/>
        <v>#VALUE!</v>
      </c>
      <c r="AA499" s="336" t="e">
        <f t="shared" si="98"/>
        <v>#VALUE!</v>
      </c>
      <c r="AB499" s="337" t="e">
        <f t="shared" si="99"/>
        <v>#VALUE!</v>
      </c>
      <c r="AD499" s="317" t="e">
        <f>VLOOKUP(A499,[1]Sheet1!$A$2:$Q$79,17,FALSE)</f>
        <v>#N/A</v>
      </c>
      <c r="AE499" s="339" t="e">
        <f t="shared" si="89"/>
        <v>#N/A</v>
      </c>
      <c r="AF499" s="340" t="e">
        <f t="shared" si="90"/>
        <v>#N/A</v>
      </c>
      <c r="AG499" s="320" t="s">
        <v>4789</v>
      </c>
    </row>
    <row r="500" spans="1:33" s="338" customFormat="1" ht="15" customHeight="1">
      <c r="A500" s="101" t="s">
        <v>899</v>
      </c>
      <c r="B500" s="101" t="s">
        <v>2138</v>
      </c>
      <c r="C500" s="102" t="s">
        <v>247</v>
      </c>
      <c r="D500" s="101">
        <v>100</v>
      </c>
      <c r="E500" s="101">
        <v>4962644</v>
      </c>
      <c r="F500" s="103" t="s">
        <v>2139</v>
      </c>
      <c r="G500" s="101">
        <v>4962644937011</v>
      </c>
      <c r="H500" s="104">
        <v>2500</v>
      </c>
      <c r="I500" s="105" t="e">
        <v>#N/A</v>
      </c>
      <c r="J500" s="105">
        <v>13</v>
      </c>
      <c r="K500" s="105" t="e">
        <f t="shared" si="92"/>
        <v>#N/A</v>
      </c>
      <c r="L500" s="105">
        <f t="shared" si="88"/>
        <v>4199</v>
      </c>
      <c r="M500" s="105">
        <v>2500</v>
      </c>
      <c r="N500" s="105"/>
      <c r="O500" s="105">
        <v>1780</v>
      </c>
      <c r="P500" s="374" t="s">
        <v>1361</v>
      </c>
      <c r="Q500" s="105">
        <v>2000</v>
      </c>
      <c r="R500" s="332">
        <v>323</v>
      </c>
      <c r="S500" s="105">
        <v>800</v>
      </c>
      <c r="T500" s="105">
        <f t="shared" si="93"/>
        <v>477</v>
      </c>
      <c r="U500" s="333">
        <f t="shared" si="94"/>
        <v>0.59624999999999995</v>
      </c>
      <c r="V500" s="334" t="s">
        <v>4613</v>
      </c>
      <c r="W500" s="335" t="e">
        <f t="shared" si="95"/>
        <v>#VALUE!</v>
      </c>
      <c r="X500" s="335" t="e">
        <f t="shared" si="91"/>
        <v>#VALUE!</v>
      </c>
      <c r="Y500" s="336" t="e">
        <f t="shared" si="96"/>
        <v>#VALUE!</v>
      </c>
      <c r="Z500" s="336" t="e">
        <f t="shared" si="97"/>
        <v>#VALUE!</v>
      </c>
      <c r="AA500" s="336" t="e">
        <f t="shared" si="98"/>
        <v>#VALUE!</v>
      </c>
      <c r="AB500" s="337" t="e">
        <f t="shared" si="99"/>
        <v>#VALUE!</v>
      </c>
      <c r="AD500" s="317">
        <f>VLOOKUP(A500,[1]Sheet1!$A$2:$Q$79,17,FALSE)</f>
        <v>380</v>
      </c>
      <c r="AE500" s="339">
        <f t="shared" si="89"/>
        <v>57</v>
      </c>
      <c r="AF500" s="340">
        <f t="shared" si="90"/>
        <v>0.15</v>
      </c>
      <c r="AG500" s="320"/>
    </row>
    <row r="501" spans="1:33" s="338" customFormat="1" ht="15" customHeight="1">
      <c r="A501" s="101" t="s">
        <v>902</v>
      </c>
      <c r="B501" s="101" t="s">
        <v>2138</v>
      </c>
      <c r="C501" s="102" t="s">
        <v>249</v>
      </c>
      <c r="D501" s="101">
        <v>100</v>
      </c>
      <c r="E501" s="101">
        <v>4962644</v>
      </c>
      <c r="F501" s="103" t="s">
        <v>2142</v>
      </c>
      <c r="G501" s="101">
        <v>4962644937271</v>
      </c>
      <c r="H501" s="104">
        <v>2500</v>
      </c>
      <c r="I501" s="105" t="e">
        <v>#N/A</v>
      </c>
      <c r="J501" s="105">
        <v>33</v>
      </c>
      <c r="K501" s="105" t="e">
        <f t="shared" si="92"/>
        <v>#N/A</v>
      </c>
      <c r="L501" s="105">
        <f t="shared" si="88"/>
        <v>10659</v>
      </c>
      <c r="M501" s="105">
        <v>2500</v>
      </c>
      <c r="N501" s="105"/>
      <c r="O501" s="105">
        <v>1780</v>
      </c>
      <c r="P501" s="374" t="s">
        <v>1361</v>
      </c>
      <c r="Q501" s="105">
        <v>2000</v>
      </c>
      <c r="R501" s="332">
        <v>323</v>
      </c>
      <c r="S501" s="105">
        <v>800</v>
      </c>
      <c r="T501" s="105">
        <f t="shared" si="93"/>
        <v>477</v>
      </c>
      <c r="U501" s="333">
        <f t="shared" si="94"/>
        <v>0.59624999999999995</v>
      </c>
      <c r="V501" s="334" t="s">
        <v>4613</v>
      </c>
      <c r="W501" s="335" t="e">
        <f t="shared" si="95"/>
        <v>#VALUE!</v>
      </c>
      <c r="X501" s="335" t="e">
        <f t="shared" si="91"/>
        <v>#VALUE!</v>
      </c>
      <c r="Y501" s="336" t="e">
        <f t="shared" si="96"/>
        <v>#VALUE!</v>
      </c>
      <c r="Z501" s="336" t="e">
        <f t="shared" si="97"/>
        <v>#VALUE!</v>
      </c>
      <c r="AA501" s="336" t="e">
        <f t="shared" si="98"/>
        <v>#VALUE!</v>
      </c>
      <c r="AB501" s="337" t="e">
        <f t="shared" si="99"/>
        <v>#VALUE!</v>
      </c>
      <c r="AD501" s="317">
        <f>VLOOKUP(A501,[1]Sheet1!$A$2:$Q$79,17,FALSE)</f>
        <v>380</v>
      </c>
      <c r="AE501" s="339">
        <f t="shared" si="89"/>
        <v>57</v>
      </c>
      <c r="AF501" s="340">
        <f t="shared" si="90"/>
        <v>0.15</v>
      </c>
      <c r="AG501" s="320"/>
    </row>
    <row r="502" spans="1:33" s="338" customFormat="1" ht="15" customHeight="1">
      <c r="A502" s="101" t="s">
        <v>903</v>
      </c>
      <c r="B502" s="101" t="s">
        <v>2143</v>
      </c>
      <c r="C502" s="102" t="s">
        <v>247</v>
      </c>
      <c r="D502" s="101">
        <v>100</v>
      </c>
      <c r="E502" s="101">
        <v>4962644</v>
      </c>
      <c r="F502" s="103" t="s">
        <v>2144</v>
      </c>
      <c r="G502" s="101">
        <v>4962644937134</v>
      </c>
      <c r="H502" s="104">
        <v>1400</v>
      </c>
      <c r="I502" s="105" t="e">
        <v>#N/A</v>
      </c>
      <c r="J502" s="105">
        <v>66</v>
      </c>
      <c r="K502" s="105" t="e">
        <f t="shared" si="92"/>
        <v>#N/A</v>
      </c>
      <c r="L502" s="105">
        <f t="shared" si="88"/>
        <v>19668</v>
      </c>
      <c r="M502" s="105">
        <v>1400</v>
      </c>
      <c r="N502" s="105"/>
      <c r="O502" s="105">
        <v>1180</v>
      </c>
      <c r="P502" s="105">
        <v>1080</v>
      </c>
      <c r="Q502" s="105">
        <v>1280</v>
      </c>
      <c r="R502" s="332">
        <v>298</v>
      </c>
      <c r="S502" s="105">
        <v>505</v>
      </c>
      <c r="T502" s="105">
        <f t="shared" si="93"/>
        <v>207</v>
      </c>
      <c r="U502" s="333">
        <f t="shared" si="94"/>
        <v>0.40990099009900988</v>
      </c>
      <c r="V502" s="334" t="s">
        <v>4613</v>
      </c>
      <c r="W502" s="335" t="e">
        <f t="shared" si="95"/>
        <v>#VALUE!</v>
      </c>
      <c r="X502" s="335" t="e">
        <f t="shared" si="91"/>
        <v>#VALUE!</v>
      </c>
      <c r="Y502" s="336" t="e">
        <f t="shared" si="96"/>
        <v>#VALUE!</v>
      </c>
      <c r="Z502" s="336" t="e">
        <f t="shared" si="97"/>
        <v>#VALUE!</v>
      </c>
      <c r="AA502" s="336" t="e">
        <f t="shared" si="98"/>
        <v>#VALUE!</v>
      </c>
      <c r="AB502" s="337" t="e">
        <f t="shared" si="99"/>
        <v>#VALUE!</v>
      </c>
      <c r="AD502" s="317">
        <f>VLOOKUP(A502,[1]Sheet1!$A$2:$Q$79,17,FALSE)</f>
        <v>340</v>
      </c>
      <c r="AE502" s="339">
        <f t="shared" si="89"/>
        <v>42</v>
      </c>
      <c r="AF502" s="340">
        <f t="shared" si="90"/>
        <v>0.12352941176470589</v>
      </c>
      <c r="AG502" s="320"/>
    </row>
    <row r="503" spans="1:33" s="338" customFormat="1" ht="15" customHeight="1">
      <c r="A503" s="101" t="s">
        <v>904</v>
      </c>
      <c r="B503" s="101" t="s">
        <v>2143</v>
      </c>
      <c r="C503" s="102" t="s">
        <v>249</v>
      </c>
      <c r="D503" s="101">
        <v>100</v>
      </c>
      <c r="E503" s="101">
        <v>4962644</v>
      </c>
      <c r="F503" s="103" t="s">
        <v>2145</v>
      </c>
      <c r="G503" s="101">
        <v>4962644937141</v>
      </c>
      <c r="H503" s="104">
        <v>1400</v>
      </c>
      <c r="I503" s="105" t="e">
        <v>#N/A</v>
      </c>
      <c r="J503" s="105">
        <v>860</v>
      </c>
      <c r="K503" s="105" t="e">
        <f t="shared" si="92"/>
        <v>#N/A</v>
      </c>
      <c r="L503" s="105">
        <f t="shared" si="88"/>
        <v>256280</v>
      </c>
      <c r="M503" s="105">
        <v>1400</v>
      </c>
      <c r="N503" s="105"/>
      <c r="O503" s="105">
        <v>1180</v>
      </c>
      <c r="P503" s="105">
        <v>1080</v>
      </c>
      <c r="Q503" s="105">
        <v>1280</v>
      </c>
      <c r="R503" s="332">
        <v>298</v>
      </c>
      <c r="S503" s="105">
        <v>505</v>
      </c>
      <c r="T503" s="105">
        <f t="shared" si="93"/>
        <v>207</v>
      </c>
      <c r="U503" s="333">
        <f t="shared" si="94"/>
        <v>0.40990099009900988</v>
      </c>
      <c r="V503" s="334" t="s">
        <v>4613</v>
      </c>
      <c r="W503" s="335" t="e">
        <f t="shared" si="95"/>
        <v>#VALUE!</v>
      </c>
      <c r="X503" s="335" t="e">
        <f t="shared" si="91"/>
        <v>#VALUE!</v>
      </c>
      <c r="Y503" s="336" t="e">
        <f t="shared" si="96"/>
        <v>#VALUE!</v>
      </c>
      <c r="Z503" s="336" t="e">
        <f t="shared" si="97"/>
        <v>#VALUE!</v>
      </c>
      <c r="AA503" s="336" t="e">
        <f t="shared" si="98"/>
        <v>#VALUE!</v>
      </c>
      <c r="AB503" s="337" t="e">
        <f t="shared" si="99"/>
        <v>#VALUE!</v>
      </c>
      <c r="AD503" s="317">
        <f>VLOOKUP(A503,[1]Sheet1!$A$2:$Q$79,17,FALSE)</f>
        <v>340</v>
      </c>
      <c r="AE503" s="339">
        <f t="shared" si="89"/>
        <v>42</v>
      </c>
      <c r="AF503" s="340">
        <f t="shared" si="90"/>
        <v>0.12352941176470589</v>
      </c>
      <c r="AG503" s="320"/>
    </row>
    <row r="504" spans="1:33" s="338" customFormat="1" ht="15" customHeight="1">
      <c r="A504" s="101" t="s">
        <v>520</v>
      </c>
      <c r="B504" s="101" t="s">
        <v>2149</v>
      </c>
      <c r="C504" s="102"/>
      <c r="D504" s="101">
        <v>100</v>
      </c>
      <c r="E504" s="101">
        <v>4962644</v>
      </c>
      <c r="F504" s="103" t="s">
        <v>2150</v>
      </c>
      <c r="G504" s="101">
        <v>4962644939046</v>
      </c>
      <c r="H504" s="104">
        <v>1200</v>
      </c>
      <c r="I504" s="105">
        <v>4</v>
      </c>
      <c r="J504" s="105">
        <v>88</v>
      </c>
      <c r="K504" s="105">
        <f t="shared" si="92"/>
        <v>4.5454545454545456E-2</v>
      </c>
      <c r="L504" s="105">
        <f t="shared" si="88"/>
        <v>21296</v>
      </c>
      <c r="M504" s="105">
        <v>1200</v>
      </c>
      <c r="N504" s="105"/>
      <c r="O504" s="105">
        <v>880</v>
      </c>
      <c r="P504" s="105">
        <v>798</v>
      </c>
      <c r="Q504" s="105">
        <v>980</v>
      </c>
      <c r="R504" s="332">
        <v>242</v>
      </c>
      <c r="S504" s="105">
        <v>375</v>
      </c>
      <c r="T504" s="105">
        <f t="shared" si="93"/>
        <v>133</v>
      </c>
      <c r="U504" s="333">
        <f t="shared" si="94"/>
        <v>0.35466666666666669</v>
      </c>
      <c r="V504" s="334" t="s">
        <v>4613</v>
      </c>
      <c r="W504" s="335" t="e">
        <f t="shared" si="95"/>
        <v>#VALUE!</v>
      </c>
      <c r="X504" s="335" t="e">
        <f t="shared" si="91"/>
        <v>#VALUE!</v>
      </c>
      <c r="Y504" s="336" t="e">
        <f t="shared" si="96"/>
        <v>#VALUE!</v>
      </c>
      <c r="Z504" s="336" t="e">
        <f t="shared" si="97"/>
        <v>#VALUE!</v>
      </c>
      <c r="AA504" s="336" t="e">
        <f t="shared" si="98"/>
        <v>#VALUE!</v>
      </c>
      <c r="AB504" s="337" t="e">
        <f t="shared" si="99"/>
        <v>#VALUE!</v>
      </c>
      <c r="AD504" s="317">
        <f>VLOOKUP(A504,[1]Sheet1!$A$2:$Q$79,17,FALSE)</f>
        <v>250</v>
      </c>
      <c r="AE504" s="339">
        <f t="shared" si="89"/>
        <v>8</v>
      </c>
      <c r="AF504" s="340">
        <f t="shared" si="90"/>
        <v>3.2000000000000001E-2</v>
      </c>
      <c r="AG504" s="320"/>
    </row>
    <row r="505" spans="1:33" s="338" customFormat="1" ht="15" customHeight="1">
      <c r="A505" s="101" t="s">
        <v>905</v>
      </c>
      <c r="B505" s="101" t="s">
        <v>2151</v>
      </c>
      <c r="C505" s="102" t="s">
        <v>247</v>
      </c>
      <c r="D505" s="101">
        <v>100</v>
      </c>
      <c r="E505" s="101">
        <v>4962644</v>
      </c>
      <c r="F505" s="103" t="s">
        <v>2152</v>
      </c>
      <c r="G505" s="101">
        <v>4962644941988</v>
      </c>
      <c r="H505" s="104">
        <v>1800</v>
      </c>
      <c r="I505" s="105">
        <v>11</v>
      </c>
      <c r="J505" s="105">
        <v>23</v>
      </c>
      <c r="K505" s="105">
        <f t="shared" si="92"/>
        <v>0.47826086956521741</v>
      </c>
      <c r="L505" s="105">
        <f t="shared" si="88"/>
        <v>9545</v>
      </c>
      <c r="M505" s="105">
        <v>1800</v>
      </c>
      <c r="N505" s="105"/>
      <c r="O505" s="105">
        <v>1480</v>
      </c>
      <c r="P505" s="105">
        <v>1380</v>
      </c>
      <c r="Q505" s="105">
        <v>1600</v>
      </c>
      <c r="R505" s="332">
        <v>415</v>
      </c>
      <c r="S505" s="105">
        <v>630</v>
      </c>
      <c r="T505" s="105">
        <f t="shared" si="93"/>
        <v>215</v>
      </c>
      <c r="U505" s="333">
        <f t="shared" si="94"/>
        <v>0.34126984126984128</v>
      </c>
      <c r="V505" s="334" t="s">
        <v>4613</v>
      </c>
      <c r="W505" s="335" t="e">
        <f t="shared" si="95"/>
        <v>#VALUE!</v>
      </c>
      <c r="X505" s="335" t="e">
        <f t="shared" si="91"/>
        <v>#VALUE!</v>
      </c>
      <c r="Y505" s="336" t="e">
        <f t="shared" si="96"/>
        <v>#VALUE!</v>
      </c>
      <c r="Z505" s="336" t="e">
        <f t="shared" si="97"/>
        <v>#VALUE!</v>
      </c>
      <c r="AA505" s="336" t="e">
        <f t="shared" si="98"/>
        <v>#VALUE!</v>
      </c>
      <c r="AB505" s="337" t="e">
        <f t="shared" si="99"/>
        <v>#VALUE!</v>
      </c>
      <c r="AD505" s="317" t="e">
        <f>VLOOKUP(A505,[1]Sheet1!$A$2:$Q$79,17,FALSE)</f>
        <v>#N/A</v>
      </c>
      <c r="AE505" s="339" t="e">
        <f t="shared" si="89"/>
        <v>#N/A</v>
      </c>
      <c r="AF505" s="340" t="e">
        <f t="shared" si="90"/>
        <v>#N/A</v>
      </c>
      <c r="AG505" s="320" t="s">
        <v>4789</v>
      </c>
    </row>
    <row r="506" spans="1:33" s="338" customFormat="1" ht="15" customHeight="1">
      <c r="A506" s="101" t="s">
        <v>906</v>
      </c>
      <c r="B506" s="101" t="s">
        <v>2151</v>
      </c>
      <c r="C506" s="102" t="s">
        <v>249</v>
      </c>
      <c r="D506" s="101">
        <v>100</v>
      </c>
      <c r="E506" s="101">
        <v>4962644</v>
      </c>
      <c r="F506" s="103" t="s">
        <v>2153</v>
      </c>
      <c r="G506" s="101">
        <v>4962644941995</v>
      </c>
      <c r="H506" s="104">
        <v>1800</v>
      </c>
      <c r="I506" s="105">
        <v>4</v>
      </c>
      <c r="J506" s="105">
        <v>17</v>
      </c>
      <c r="K506" s="105">
        <f t="shared" si="92"/>
        <v>0.23529411764705882</v>
      </c>
      <c r="L506" s="105">
        <f t="shared" si="88"/>
        <v>7055</v>
      </c>
      <c r="M506" s="105">
        <v>1800</v>
      </c>
      <c r="N506" s="105"/>
      <c r="O506" s="105">
        <v>1480</v>
      </c>
      <c r="P506" s="105">
        <v>1380</v>
      </c>
      <c r="Q506" s="105">
        <v>1600</v>
      </c>
      <c r="R506" s="332">
        <v>415</v>
      </c>
      <c r="S506" s="105">
        <v>630</v>
      </c>
      <c r="T506" s="105">
        <f t="shared" si="93"/>
        <v>215</v>
      </c>
      <c r="U506" s="333">
        <f t="shared" si="94"/>
        <v>0.34126984126984128</v>
      </c>
      <c r="V506" s="334" t="s">
        <v>4613</v>
      </c>
      <c r="W506" s="335" t="e">
        <f t="shared" si="95"/>
        <v>#VALUE!</v>
      </c>
      <c r="X506" s="335" t="e">
        <f t="shared" si="91"/>
        <v>#VALUE!</v>
      </c>
      <c r="Y506" s="336" t="e">
        <f t="shared" si="96"/>
        <v>#VALUE!</v>
      </c>
      <c r="Z506" s="336" t="e">
        <f t="shared" si="97"/>
        <v>#VALUE!</v>
      </c>
      <c r="AA506" s="336" t="e">
        <f t="shared" si="98"/>
        <v>#VALUE!</v>
      </c>
      <c r="AB506" s="337" t="e">
        <f t="shared" si="99"/>
        <v>#VALUE!</v>
      </c>
      <c r="AD506" s="317" t="e">
        <f>VLOOKUP(A506,[1]Sheet1!$A$2:$Q$79,17,FALSE)</f>
        <v>#N/A</v>
      </c>
      <c r="AE506" s="339" t="e">
        <f t="shared" si="89"/>
        <v>#N/A</v>
      </c>
      <c r="AF506" s="340" t="e">
        <f t="shared" si="90"/>
        <v>#N/A</v>
      </c>
      <c r="AG506" s="320" t="s">
        <v>4789</v>
      </c>
    </row>
    <row r="507" spans="1:33" s="338" customFormat="1" ht="15" customHeight="1">
      <c r="A507" s="101" t="s">
        <v>907</v>
      </c>
      <c r="B507" s="373" t="s">
        <v>2154</v>
      </c>
      <c r="C507" s="102" t="s">
        <v>247</v>
      </c>
      <c r="D507" s="101">
        <v>100</v>
      </c>
      <c r="E507" s="101">
        <v>4962644</v>
      </c>
      <c r="F507" s="103" t="s">
        <v>2155</v>
      </c>
      <c r="G507" s="101">
        <v>4962644942084</v>
      </c>
      <c r="H507" s="104">
        <v>2200</v>
      </c>
      <c r="I507" s="105">
        <v>142</v>
      </c>
      <c r="J507" s="105">
        <v>2</v>
      </c>
      <c r="K507" s="105">
        <f t="shared" si="92"/>
        <v>71</v>
      </c>
      <c r="L507" s="105">
        <f t="shared" si="88"/>
        <v>838</v>
      </c>
      <c r="M507" s="105">
        <v>2200</v>
      </c>
      <c r="N507" s="105"/>
      <c r="O507" s="105">
        <v>1580</v>
      </c>
      <c r="P507" s="105">
        <v>1480</v>
      </c>
      <c r="Q507" s="105">
        <v>1800</v>
      </c>
      <c r="R507" s="332">
        <v>419</v>
      </c>
      <c r="S507" s="105">
        <v>660</v>
      </c>
      <c r="T507" s="105">
        <f t="shared" si="93"/>
        <v>241</v>
      </c>
      <c r="U507" s="333">
        <f t="shared" si="94"/>
        <v>0.36515151515151517</v>
      </c>
      <c r="V507" s="334" t="s">
        <v>4613</v>
      </c>
      <c r="W507" s="335" t="e">
        <f t="shared" si="95"/>
        <v>#VALUE!</v>
      </c>
      <c r="X507" s="335" t="e">
        <f t="shared" si="91"/>
        <v>#VALUE!</v>
      </c>
      <c r="Y507" s="336" t="e">
        <f t="shared" si="96"/>
        <v>#VALUE!</v>
      </c>
      <c r="Z507" s="336" t="e">
        <f t="shared" si="97"/>
        <v>#VALUE!</v>
      </c>
      <c r="AA507" s="336" t="e">
        <f t="shared" si="98"/>
        <v>#VALUE!</v>
      </c>
      <c r="AB507" s="337" t="e">
        <f t="shared" si="99"/>
        <v>#VALUE!</v>
      </c>
      <c r="AD507" s="317" t="e">
        <f>VLOOKUP(A507,[1]Sheet1!$A$2:$Q$79,17,FALSE)</f>
        <v>#N/A</v>
      </c>
      <c r="AE507" s="339" t="e">
        <f t="shared" si="89"/>
        <v>#N/A</v>
      </c>
      <c r="AF507" s="340" t="e">
        <f t="shared" si="90"/>
        <v>#N/A</v>
      </c>
      <c r="AG507" s="320" t="s">
        <v>4789</v>
      </c>
    </row>
    <row r="508" spans="1:33" s="338" customFormat="1" ht="15" customHeight="1">
      <c r="A508" s="101" t="s">
        <v>908</v>
      </c>
      <c r="B508" s="373" t="s">
        <v>2154</v>
      </c>
      <c r="C508" s="102" t="s">
        <v>249</v>
      </c>
      <c r="D508" s="101">
        <v>100</v>
      </c>
      <c r="E508" s="101">
        <v>4962644</v>
      </c>
      <c r="F508" s="103" t="s">
        <v>2156</v>
      </c>
      <c r="G508" s="101">
        <v>4962644942091</v>
      </c>
      <c r="H508" s="104">
        <v>2200</v>
      </c>
      <c r="I508" s="105">
        <v>34</v>
      </c>
      <c r="J508" s="105">
        <v>48</v>
      </c>
      <c r="K508" s="105">
        <f t="shared" si="92"/>
        <v>0.70833333333333337</v>
      </c>
      <c r="L508" s="105">
        <f t="shared" ref="L508:L571" si="100">J508*R508</f>
        <v>20112</v>
      </c>
      <c r="M508" s="105">
        <v>2200</v>
      </c>
      <c r="N508" s="105"/>
      <c r="O508" s="105">
        <v>1580</v>
      </c>
      <c r="P508" s="105">
        <v>1480</v>
      </c>
      <c r="Q508" s="105">
        <v>1800</v>
      </c>
      <c r="R508" s="332">
        <v>419</v>
      </c>
      <c r="S508" s="105">
        <v>660</v>
      </c>
      <c r="T508" s="105">
        <f t="shared" si="93"/>
        <v>241</v>
      </c>
      <c r="U508" s="333">
        <f t="shared" si="94"/>
        <v>0.36515151515151517</v>
      </c>
      <c r="V508" s="334" t="s">
        <v>4613</v>
      </c>
      <c r="W508" s="335" t="e">
        <f t="shared" si="95"/>
        <v>#VALUE!</v>
      </c>
      <c r="X508" s="335" t="e">
        <f t="shared" si="91"/>
        <v>#VALUE!</v>
      </c>
      <c r="Y508" s="336" t="e">
        <f t="shared" si="96"/>
        <v>#VALUE!</v>
      </c>
      <c r="Z508" s="336" t="e">
        <f t="shared" si="97"/>
        <v>#VALUE!</v>
      </c>
      <c r="AA508" s="336" t="e">
        <f t="shared" si="98"/>
        <v>#VALUE!</v>
      </c>
      <c r="AB508" s="337" t="e">
        <f t="shared" si="99"/>
        <v>#VALUE!</v>
      </c>
      <c r="AD508" s="317" t="e">
        <f>VLOOKUP(A508,[1]Sheet1!$A$2:$Q$79,17,FALSE)</f>
        <v>#N/A</v>
      </c>
      <c r="AE508" s="339" t="e">
        <f t="shared" ref="AE508:AE529" si="101">AD508-R508</f>
        <v>#N/A</v>
      </c>
      <c r="AF508" s="340" t="e">
        <f t="shared" ref="AF508:AF529" si="102">AE508/AD508</f>
        <v>#N/A</v>
      </c>
      <c r="AG508" s="320" t="s">
        <v>4789</v>
      </c>
    </row>
    <row r="509" spans="1:33" s="338" customFormat="1" ht="15" customHeight="1">
      <c r="A509" s="101" t="s">
        <v>909</v>
      </c>
      <c r="B509" s="373" t="s">
        <v>2157</v>
      </c>
      <c r="C509" s="102" t="s">
        <v>247</v>
      </c>
      <c r="D509" s="101">
        <v>100</v>
      </c>
      <c r="E509" s="101">
        <v>4962644</v>
      </c>
      <c r="F509" s="103" t="s">
        <v>2158</v>
      </c>
      <c r="G509" s="101">
        <v>4962644942145</v>
      </c>
      <c r="H509" s="104">
        <v>2200</v>
      </c>
      <c r="I509" s="105">
        <v>6</v>
      </c>
      <c r="J509" s="105">
        <v>21</v>
      </c>
      <c r="K509" s="105">
        <f t="shared" si="92"/>
        <v>0.2857142857142857</v>
      </c>
      <c r="L509" s="105">
        <f t="shared" si="100"/>
        <v>9051</v>
      </c>
      <c r="M509" s="105">
        <v>2200</v>
      </c>
      <c r="N509" s="105"/>
      <c r="O509" s="105">
        <v>1580</v>
      </c>
      <c r="P509" s="105">
        <v>1480</v>
      </c>
      <c r="Q509" s="105">
        <v>1800</v>
      </c>
      <c r="R509" s="332">
        <v>431</v>
      </c>
      <c r="S509" s="105">
        <v>660</v>
      </c>
      <c r="T509" s="105">
        <f t="shared" si="93"/>
        <v>229</v>
      </c>
      <c r="U509" s="333">
        <f t="shared" si="94"/>
        <v>0.34696969696969698</v>
      </c>
      <c r="V509" s="334" t="s">
        <v>4613</v>
      </c>
      <c r="W509" s="335" t="e">
        <f t="shared" si="95"/>
        <v>#VALUE!</v>
      </c>
      <c r="X509" s="335" t="e">
        <f t="shared" si="91"/>
        <v>#VALUE!</v>
      </c>
      <c r="Y509" s="336" t="e">
        <f t="shared" si="96"/>
        <v>#VALUE!</v>
      </c>
      <c r="Z509" s="336" t="e">
        <f t="shared" si="97"/>
        <v>#VALUE!</v>
      </c>
      <c r="AA509" s="336" t="e">
        <f t="shared" si="98"/>
        <v>#VALUE!</v>
      </c>
      <c r="AB509" s="337" t="e">
        <f t="shared" si="99"/>
        <v>#VALUE!</v>
      </c>
      <c r="AD509" s="317" t="e">
        <f>VLOOKUP(A509,[1]Sheet1!$A$2:$Q$79,17,FALSE)</f>
        <v>#N/A</v>
      </c>
      <c r="AE509" s="339" t="e">
        <f t="shared" si="101"/>
        <v>#N/A</v>
      </c>
      <c r="AF509" s="340" t="e">
        <f t="shared" si="102"/>
        <v>#N/A</v>
      </c>
      <c r="AG509" s="320" t="s">
        <v>4789</v>
      </c>
    </row>
    <row r="510" spans="1:33" s="338" customFormat="1" ht="15" customHeight="1">
      <c r="A510" s="101" t="s">
        <v>910</v>
      </c>
      <c r="B510" s="373" t="s">
        <v>2157</v>
      </c>
      <c r="C510" s="102" t="s">
        <v>249</v>
      </c>
      <c r="D510" s="101">
        <v>100</v>
      </c>
      <c r="E510" s="101">
        <v>4962644</v>
      </c>
      <c r="F510" s="103" t="s">
        <v>2159</v>
      </c>
      <c r="G510" s="101">
        <v>4962644942152</v>
      </c>
      <c r="H510" s="104">
        <v>2200</v>
      </c>
      <c r="I510" s="105">
        <v>6</v>
      </c>
      <c r="J510" s="105">
        <v>36</v>
      </c>
      <c r="K510" s="105">
        <f t="shared" si="92"/>
        <v>0.16666666666666666</v>
      </c>
      <c r="L510" s="105">
        <f t="shared" si="100"/>
        <v>15516</v>
      </c>
      <c r="M510" s="105">
        <v>2200</v>
      </c>
      <c r="N510" s="105"/>
      <c r="O510" s="105">
        <v>1580</v>
      </c>
      <c r="P510" s="105">
        <v>1480</v>
      </c>
      <c r="Q510" s="105">
        <v>1800</v>
      </c>
      <c r="R510" s="332">
        <v>431</v>
      </c>
      <c r="S510" s="105">
        <v>660</v>
      </c>
      <c r="T510" s="105">
        <f t="shared" si="93"/>
        <v>229</v>
      </c>
      <c r="U510" s="333">
        <f t="shared" si="94"/>
        <v>0.34696969696969698</v>
      </c>
      <c r="V510" s="334" t="s">
        <v>4613</v>
      </c>
      <c r="W510" s="335" t="e">
        <f t="shared" si="95"/>
        <v>#VALUE!</v>
      </c>
      <c r="X510" s="335" t="e">
        <f t="shared" si="91"/>
        <v>#VALUE!</v>
      </c>
      <c r="Y510" s="336" t="e">
        <f t="shared" si="96"/>
        <v>#VALUE!</v>
      </c>
      <c r="Z510" s="336" t="e">
        <f t="shared" si="97"/>
        <v>#VALUE!</v>
      </c>
      <c r="AA510" s="336" t="e">
        <f t="shared" si="98"/>
        <v>#VALUE!</v>
      </c>
      <c r="AB510" s="337" t="e">
        <f t="shared" si="99"/>
        <v>#VALUE!</v>
      </c>
      <c r="AD510" s="317" t="e">
        <f>VLOOKUP(A510,[1]Sheet1!$A$2:$Q$79,17,FALSE)</f>
        <v>#N/A</v>
      </c>
      <c r="AE510" s="339" t="e">
        <f t="shared" si="101"/>
        <v>#N/A</v>
      </c>
      <c r="AF510" s="340" t="e">
        <f t="shared" si="102"/>
        <v>#N/A</v>
      </c>
      <c r="AG510" s="320" t="s">
        <v>4789</v>
      </c>
    </row>
    <row r="511" spans="1:33" s="338" customFormat="1" ht="15" customHeight="1">
      <c r="A511" s="101" t="s">
        <v>968</v>
      </c>
      <c r="B511" s="101" t="s">
        <v>2397</v>
      </c>
      <c r="C511" s="102" t="s">
        <v>1523</v>
      </c>
      <c r="D511" s="101">
        <v>30</v>
      </c>
      <c r="E511" s="101">
        <v>4962644</v>
      </c>
      <c r="F511" s="103" t="s">
        <v>2398</v>
      </c>
      <c r="G511" s="101">
        <v>4962644931712</v>
      </c>
      <c r="H511" s="104">
        <v>2900</v>
      </c>
      <c r="I511" s="105">
        <v>5225</v>
      </c>
      <c r="J511" s="105" t="e">
        <v>#N/A</v>
      </c>
      <c r="K511" s="105" t="e">
        <f t="shared" si="92"/>
        <v>#N/A</v>
      </c>
      <c r="L511" s="105" t="e">
        <f t="shared" si="100"/>
        <v>#N/A</v>
      </c>
      <c r="M511" s="105">
        <v>2900</v>
      </c>
      <c r="N511" s="105"/>
      <c r="O511" s="105">
        <v>2380</v>
      </c>
      <c r="P511" s="105">
        <v>2180</v>
      </c>
      <c r="Q511" s="105">
        <v>2600</v>
      </c>
      <c r="R511" s="332">
        <v>563</v>
      </c>
      <c r="S511" s="105">
        <v>1025</v>
      </c>
      <c r="T511" s="105">
        <f t="shared" si="93"/>
        <v>462</v>
      </c>
      <c r="U511" s="333">
        <f t="shared" si="94"/>
        <v>0.45073170731707318</v>
      </c>
      <c r="V511" s="334" t="s">
        <v>4613</v>
      </c>
      <c r="W511" s="335" t="e">
        <f t="shared" si="95"/>
        <v>#VALUE!</v>
      </c>
      <c r="X511" s="335" t="e">
        <f t="shared" si="91"/>
        <v>#VALUE!</v>
      </c>
      <c r="Y511" s="336" t="e">
        <f t="shared" si="96"/>
        <v>#VALUE!</v>
      </c>
      <c r="Z511" s="336" t="e">
        <f t="shared" si="97"/>
        <v>#VALUE!</v>
      </c>
      <c r="AA511" s="336" t="e">
        <f t="shared" si="98"/>
        <v>#VALUE!</v>
      </c>
      <c r="AB511" s="337" t="e">
        <f t="shared" si="99"/>
        <v>#VALUE!</v>
      </c>
      <c r="AD511" s="317" t="e">
        <f>VLOOKUP(A511,[1]Sheet1!$A$2:$Q$79,17,FALSE)</f>
        <v>#N/A</v>
      </c>
      <c r="AE511" s="339" t="e">
        <f t="shared" si="101"/>
        <v>#N/A</v>
      </c>
      <c r="AF511" s="340" t="e">
        <f t="shared" si="102"/>
        <v>#N/A</v>
      </c>
      <c r="AG511" s="320" t="s">
        <v>4794</v>
      </c>
    </row>
    <row r="512" spans="1:33" s="338" customFormat="1" ht="15" customHeight="1">
      <c r="A512" s="101" t="s">
        <v>969</v>
      </c>
      <c r="B512" s="101" t="s">
        <v>2397</v>
      </c>
      <c r="C512" s="102" t="s">
        <v>2245</v>
      </c>
      <c r="D512" s="101">
        <v>30</v>
      </c>
      <c r="E512" s="101">
        <v>4962644</v>
      </c>
      <c r="F512" s="103" t="s">
        <v>2399</v>
      </c>
      <c r="G512" s="101">
        <v>4962644931668</v>
      </c>
      <c r="H512" s="104">
        <v>3400</v>
      </c>
      <c r="I512" s="105">
        <v>778</v>
      </c>
      <c r="J512" s="105" t="e">
        <v>#N/A</v>
      </c>
      <c r="K512" s="105" t="e">
        <f t="shared" si="92"/>
        <v>#N/A</v>
      </c>
      <c r="L512" s="105" t="e">
        <f t="shared" si="100"/>
        <v>#N/A</v>
      </c>
      <c r="M512" s="105">
        <v>3400</v>
      </c>
      <c r="N512" s="105"/>
      <c r="O512" s="105">
        <v>2700</v>
      </c>
      <c r="P512" s="105">
        <v>2480</v>
      </c>
      <c r="Q512" s="105">
        <v>3000</v>
      </c>
      <c r="R512" s="332">
        <v>709</v>
      </c>
      <c r="S512" s="105">
        <v>1165</v>
      </c>
      <c r="T512" s="105">
        <f t="shared" si="93"/>
        <v>456</v>
      </c>
      <c r="U512" s="333">
        <f t="shared" si="94"/>
        <v>0.39141630901287555</v>
      </c>
      <c r="V512" s="334" t="s">
        <v>4613</v>
      </c>
      <c r="W512" s="335" t="e">
        <f t="shared" si="95"/>
        <v>#VALUE!</v>
      </c>
      <c r="X512" s="335" t="e">
        <f t="shared" si="91"/>
        <v>#VALUE!</v>
      </c>
      <c r="Y512" s="336" t="e">
        <f t="shared" si="96"/>
        <v>#VALUE!</v>
      </c>
      <c r="Z512" s="336" t="e">
        <f t="shared" si="97"/>
        <v>#VALUE!</v>
      </c>
      <c r="AA512" s="336" t="e">
        <f t="shared" si="98"/>
        <v>#VALUE!</v>
      </c>
      <c r="AB512" s="337" t="e">
        <f t="shared" si="99"/>
        <v>#VALUE!</v>
      </c>
      <c r="AD512" s="317" t="e">
        <f>VLOOKUP(A512,[1]Sheet1!$A$2:$Q$79,17,FALSE)</f>
        <v>#N/A</v>
      </c>
      <c r="AE512" s="339" t="e">
        <f t="shared" si="101"/>
        <v>#N/A</v>
      </c>
      <c r="AF512" s="340" t="e">
        <f t="shared" si="102"/>
        <v>#N/A</v>
      </c>
      <c r="AG512" s="320" t="s">
        <v>4794</v>
      </c>
    </row>
    <row r="513" spans="1:33" s="338" customFormat="1" ht="15" customHeight="1">
      <c r="A513" s="101" t="s">
        <v>557</v>
      </c>
      <c r="B513" s="101" t="s">
        <v>2400</v>
      </c>
      <c r="C513" s="102" t="s">
        <v>1523</v>
      </c>
      <c r="D513" s="101">
        <v>30</v>
      </c>
      <c r="E513" s="101">
        <v>4962644</v>
      </c>
      <c r="F513" s="103" t="s">
        <v>2401</v>
      </c>
      <c r="G513" s="101">
        <v>4962644941438</v>
      </c>
      <c r="H513" s="104">
        <v>2500</v>
      </c>
      <c r="I513" s="105">
        <v>121</v>
      </c>
      <c r="J513" s="105" t="e">
        <v>#N/A</v>
      </c>
      <c r="K513" s="105" t="e">
        <f t="shared" si="92"/>
        <v>#N/A</v>
      </c>
      <c r="L513" s="105" t="e">
        <f t="shared" si="100"/>
        <v>#N/A</v>
      </c>
      <c r="M513" s="105">
        <v>2500</v>
      </c>
      <c r="N513" s="105"/>
      <c r="O513" s="105">
        <v>2180</v>
      </c>
      <c r="P513" s="105">
        <v>1980</v>
      </c>
      <c r="Q513" s="105">
        <v>2300</v>
      </c>
      <c r="R513" s="332">
        <v>473</v>
      </c>
      <c r="S513" s="105">
        <v>930</v>
      </c>
      <c r="T513" s="105">
        <f t="shared" si="93"/>
        <v>457</v>
      </c>
      <c r="U513" s="333">
        <f t="shared" si="94"/>
        <v>0.49139784946236559</v>
      </c>
      <c r="V513" s="334" t="s">
        <v>4613</v>
      </c>
      <c r="W513" s="335" t="e">
        <f t="shared" si="95"/>
        <v>#VALUE!</v>
      </c>
      <c r="X513" s="335" t="e">
        <f t="shared" si="91"/>
        <v>#VALUE!</v>
      </c>
      <c r="Y513" s="336" t="e">
        <f t="shared" si="96"/>
        <v>#VALUE!</v>
      </c>
      <c r="Z513" s="336" t="e">
        <f t="shared" si="97"/>
        <v>#VALUE!</v>
      </c>
      <c r="AA513" s="336" t="e">
        <f t="shared" si="98"/>
        <v>#VALUE!</v>
      </c>
      <c r="AB513" s="337" t="e">
        <f t="shared" si="99"/>
        <v>#VALUE!</v>
      </c>
      <c r="AD513" s="317" t="e">
        <f>VLOOKUP(A513,[1]Sheet1!$A$2:$Q$79,17,FALSE)</f>
        <v>#N/A</v>
      </c>
      <c r="AE513" s="339" t="e">
        <f t="shared" si="101"/>
        <v>#N/A</v>
      </c>
      <c r="AF513" s="340" t="e">
        <f t="shared" si="102"/>
        <v>#N/A</v>
      </c>
      <c r="AG513" s="320" t="s">
        <v>4794</v>
      </c>
    </row>
    <row r="514" spans="1:33" s="338" customFormat="1" ht="15" customHeight="1">
      <c r="A514" s="101" t="s">
        <v>558</v>
      </c>
      <c r="B514" s="101" t="s">
        <v>2400</v>
      </c>
      <c r="C514" s="102" t="s">
        <v>2245</v>
      </c>
      <c r="D514" s="101">
        <v>30</v>
      </c>
      <c r="E514" s="101">
        <v>4962644</v>
      </c>
      <c r="F514" s="103" t="s">
        <v>2402</v>
      </c>
      <c r="G514" s="101">
        <v>4962644941421</v>
      </c>
      <c r="H514" s="104">
        <v>2900</v>
      </c>
      <c r="I514" s="105">
        <v>16</v>
      </c>
      <c r="J514" s="105" t="e">
        <v>#N/A</v>
      </c>
      <c r="K514" s="105" t="e">
        <f t="shared" si="92"/>
        <v>#N/A</v>
      </c>
      <c r="L514" s="105" t="e">
        <f t="shared" si="100"/>
        <v>#N/A</v>
      </c>
      <c r="M514" s="105">
        <v>2900</v>
      </c>
      <c r="N514" s="105"/>
      <c r="O514" s="105">
        <v>2500</v>
      </c>
      <c r="P514" s="105">
        <v>2280</v>
      </c>
      <c r="Q514" s="105">
        <v>2800</v>
      </c>
      <c r="R514" s="332">
        <v>620</v>
      </c>
      <c r="S514" s="105">
        <v>1070</v>
      </c>
      <c r="T514" s="105">
        <f t="shared" si="93"/>
        <v>450</v>
      </c>
      <c r="U514" s="333">
        <f t="shared" si="94"/>
        <v>0.42056074766355139</v>
      </c>
      <c r="V514" s="334" t="s">
        <v>4613</v>
      </c>
      <c r="W514" s="335" t="e">
        <f t="shared" si="95"/>
        <v>#VALUE!</v>
      </c>
      <c r="X514" s="335" t="e">
        <f t="shared" si="91"/>
        <v>#VALUE!</v>
      </c>
      <c r="Y514" s="336" t="e">
        <f t="shared" si="96"/>
        <v>#VALUE!</v>
      </c>
      <c r="Z514" s="336" t="e">
        <f t="shared" si="97"/>
        <v>#VALUE!</v>
      </c>
      <c r="AA514" s="336" t="e">
        <f t="shared" si="98"/>
        <v>#VALUE!</v>
      </c>
      <c r="AB514" s="337" t="e">
        <f t="shared" si="99"/>
        <v>#VALUE!</v>
      </c>
      <c r="AD514" s="317" t="e">
        <f>VLOOKUP(A514,[1]Sheet1!$A$2:$Q$79,17,FALSE)</f>
        <v>#N/A</v>
      </c>
      <c r="AE514" s="339" t="e">
        <f t="shared" si="101"/>
        <v>#N/A</v>
      </c>
      <c r="AF514" s="340" t="e">
        <f t="shared" si="102"/>
        <v>#N/A</v>
      </c>
      <c r="AG514" s="320" t="s">
        <v>4794</v>
      </c>
    </row>
    <row r="515" spans="1:33" s="338" customFormat="1" ht="15" customHeight="1">
      <c r="A515" s="101" t="s">
        <v>348</v>
      </c>
      <c r="B515" s="101" t="s">
        <v>2640</v>
      </c>
      <c r="C515" s="102"/>
      <c r="D515" s="101">
        <v>50</v>
      </c>
      <c r="E515" s="101">
        <v>4962644</v>
      </c>
      <c r="F515" s="103" t="s">
        <v>2641</v>
      </c>
      <c r="G515" s="101">
        <v>4962644932054</v>
      </c>
      <c r="H515" s="104">
        <v>2000</v>
      </c>
      <c r="I515" s="105">
        <v>341</v>
      </c>
      <c r="J515" s="105">
        <v>323</v>
      </c>
      <c r="K515" s="105">
        <f t="shared" si="92"/>
        <v>1.0557275541795665</v>
      </c>
      <c r="L515" s="105">
        <f t="shared" si="100"/>
        <v>166668</v>
      </c>
      <c r="M515" s="105">
        <v>2000</v>
      </c>
      <c r="N515" s="105"/>
      <c r="O515" s="105">
        <v>2170</v>
      </c>
      <c r="P515" s="105">
        <v>1980</v>
      </c>
      <c r="Q515" s="105">
        <v>2300</v>
      </c>
      <c r="R515" s="332">
        <v>516</v>
      </c>
      <c r="S515" s="105">
        <v>930</v>
      </c>
      <c r="T515" s="105">
        <f t="shared" si="93"/>
        <v>414</v>
      </c>
      <c r="U515" s="333">
        <f t="shared" si="94"/>
        <v>0.44516129032258067</v>
      </c>
      <c r="V515" s="334" t="s">
        <v>4613</v>
      </c>
      <c r="W515" s="335" t="e">
        <f t="shared" si="95"/>
        <v>#VALUE!</v>
      </c>
      <c r="X515" s="335" t="e">
        <f t="shared" ref="X515:X578" si="103">(V515-R515)/V515</f>
        <v>#VALUE!</v>
      </c>
      <c r="Y515" s="336" t="e">
        <f t="shared" si="96"/>
        <v>#VALUE!</v>
      </c>
      <c r="Z515" s="336" t="e">
        <f t="shared" si="97"/>
        <v>#VALUE!</v>
      </c>
      <c r="AA515" s="336" t="e">
        <f t="shared" si="98"/>
        <v>#VALUE!</v>
      </c>
      <c r="AB515" s="337" t="e">
        <f t="shared" si="99"/>
        <v>#VALUE!</v>
      </c>
      <c r="AD515" s="317" t="e">
        <f>VLOOKUP(A515,[1]Sheet1!$A$2:$Q$79,17,FALSE)</f>
        <v>#N/A</v>
      </c>
      <c r="AE515" s="339" t="e">
        <f t="shared" si="101"/>
        <v>#N/A</v>
      </c>
      <c r="AF515" s="340" t="e">
        <f t="shared" si="102"/>
        <v>#N/A</v>
      </c>
      <c r="AG515" s="320" t="s">
        <v>4789</v>
      </c>
    </row>
    <row r="516" spans="1:33" s="338" customFormat="1" ht="15" customHeight="1">
      <c r="A516" s="101" t="s">
        <v>2692</v>
      </c>
      <c r="B516" s="101" t="s">
        <v>2693</v>
      </c>
      <c r="C516" s="102"/>
      <c r="D516" s="101">
        <v>100</v>
      </c>
      <c r="E516" s="101">
        <v>4962644</v>
      </c>
      <c r="F516" s="103" t="s">
        <v>2694</v>
      </c>
      <c r="G516" s="101">
        <v>4962644938575</v>
      </c>
      <c r="H516" s="104" t="s">
        <v>1547</v>
      </c>
      <c r="I516" s="105">
        <v>160</v>
      </c>
      <c r="J516" s="105">
        <v>969</v>
      </c>
      <c r="K516" s="105">
        <f t="shared" si="92"/>
        <v>0.1651186790505676</v>
      </c>
      <c r="L516" s="105">
        <f t="shared" si="100"/>
        <v>66861</v>
      </c>
      <c r="M516" s="105" t="s">
        <v>1547</v>
      </c>
      <c r="N516" s="105"/>
      <c r="O516" s="105">
        <v>0</v>
      </c>
      <c r="P516" s="105">
        <v>0</v>
      </c>
      <c r="Q516" s="105">
        <v>0</v>
      </c>
      <c r="R516" s="332">
        <v>69</v>
      </c>
      <c r="S516" s="105">
        <v>0</v>
      </c>
      <c r="T516" s="105">
        <f t="shared" si="93"/>
        <v>-69</v>
      </c>
      <c r="U516" s="333" t="e">
        <f t="shared" si="94"/>
        <v>#DIV/0!</v>
      </c>
      <c r="V516" s="334" t="s">
        <v>4613</v>
      </c>
      <c r="W516" s="335" t="e">
        <f t="shared" si="95"/>
        <v>#VALUE!</v>
      </c>
      <c r="X516" s="335" t="e">
        <f t="shared" si="103"/>
        <v>#VALUE!</v>
      </c>
      <c r="Y516" s="336" t="e">
        <f t="shared" si="96"/>
        <v>#VALUE!</v>
      </c>
      <c r="Z516" s="336" t="e">
        <f t="shared" si="97"/>
        <v>#VALUE!</v>
      </c>
      <c r="AA516" s="336" t="e">
        <f t="shared" si="98"/>
        <v>#VALUE!</v>
      </c>
      <c r="AB516" s="337" t="e">
        <f t="shared" si="99"/>
        <v>#VALUE!</v>
      </c>
      <c r="AD516" s="317">
        <v>80</v>
      </c>
      <c r="AE516" s="339">
        <f t="shared" si="101"/>
        <v>11</v>
      </c>
      <c r="AF516" s="340">
        <f t="shared" si="102"/>
        <v>0.13750000000000001</v>
      </c>
      <c r="AG516" s="320"/>
    </row>
    <row r="517" spans="1:33" s="338" customFormat="1" ht="15" customHeight="1">
      <c r="A517" s="101" t="s">
        <v>961</v>
      </c>
      <c r="B517" s="101" t="s">
        <v>2378</v>
      </c>
      <c r="C517" s="102" t="s">
        <v>2254</v>
      </c>
      <c r="D517" s="101">
        <v>30</v>
      </c>
      <c r="E517" s="101">
        <v>4962644</v>
      </c>
      <c r="F517" s="103" t="s">
        <v>2381</v>
      </c>
      <c r="G517" s="101">
        <v>4962644934010</v>
      </c>
      <c r="H517" s="104">
        <v>4500</v>
      </c>
      <c r="I517" s="105">
        <v>44</v>
      </c>
      <c r="J517" s="105" t="e">
        <v>#N/A</v>
      </c>
      <c r="K517" s="105" t="e">
        <f t="shared" si="92"/>
        <v>#N/A</v>
      </c>
      <c r="L517" s="105" t="e">
        <f t="shared" si="100"/>
        <v>#N/A</v>
      </c>
      <c r="M517" s="105">
        <v>4500</v>
      </c>
      <c r="N517" s="105"/>
      <c r="O517" s="105">
        <v>3180</v>
      </c>
      <c r="P517" s="105">
        <v>2980</v>
      </c>
      <c r="Q517" s="105">
        <v>3500</v>
      </c>
      <c r="R517" s="332">
        <v>852</v>
      </c>
      <c r="S517" s="105">
        <v>1370</v>
      </c>
      <c r="T517" s="105">
        <f t="shared" si="93"/>
        <v>518</v>
      </c>
      <c r="U517" s="333">
        <f t="shared" si="94"/>
        <v>0.37810218978102189</v>
      </c>
      <c r="V517" s="334" t="s">
        <v>4613</v>
      </c>
      <c r="W517" s="335" t="e">
        <f t="shared" si="95"/>
        <v>#VALUE!</v>
      </c>
      <c r="X517" s="335" t="e">
        <f t="shared" si="103"/>
        <v>#VALUE!</v>
      </c>
      <c r="Y517" s="336" t="e">
        <f t="shared" si="96"/>
        <v>#VALUE!</v>
      </c>
      <c r="Z517" s="336" t="e">
        <f t="shared" si="97"/>
        <v>#VALUE!</v>
      </c>
      <c r="AA517" s="336" t="e">
        <f t="shared" si="98"/>
        <v>#VALUE!</v>
      </c>
      <c r="AB517" s="337" t="e">
        <f t="shared" si="99"/>
        <v>#VALUE!</v>
      </c>
      <c r="AD517" s="317" t="e">
        <f>VLOOKUP(A517,[1]Sheet1!$A$2:$Q$79,17,FALSE)</f>
        <v>#N/A</v>
      </c>
      <c r="AE517" s="339" t="e">
        <f t="shared" si="101"/>
        <v>#N/A</v>
      </c>
      <c r="AF517" s="340" t="e">
        <f t="shared" si="102"/>
        <v>#N/A</v>
      </c>
      <c r="AG517" s="320" t="s">
        <v>4794</v>
      </c>
    </row>
    <row r="518" spans="1:33" s="338" customFormat="1" ht="15" customHeight="1">
      <c r="A518" s="101" t="s">
        <v>763</v>
      </c>
      <c r="B518" s="101" t="s">
        <v>1568</v>
      </c>
      <c r="C518" s="102" t="s">
        <v>1559</v>
      </c>
      <c r="D518" s="101">
        <v>100</v>
      </c>
      <c r="E518" s="101">
        <v>4962644</v>
      </c>
      <c r="F518" s="103" t="s">
        <v>1571</v>
      </c>
      <c r="G518" s="101">
        <v>4962644931514</v>
      </c>
      <c r="H518" s="104">
        <v>400</v>
      </c>
      <c r="I518" s="105">
        <v>794</v>
      </c>
      <c r="J518" s="105">
        <v>55</v>
      </c>
      <c r="K518" s="105">
        <f t="shared" si="92"/>
        <v>14.436363636363636</v>
      </c>
      <c r="L518" s="105">
        <f t="shared" si="100"/>
        <v>4950</v>
      </c>
      <c r="M518" s="105">
        <v>400</v>
      </c>
      <c r="N518" s="105"/>
      <c r="O518" s="105">
        <v>298</v>
      </c>
      <c r="P518" s="105">
        <v>278</v>
      </c>
      <c r="Q518" s="105">
        <v>300</v>
      </c>
      <c r="R518" s="332">
        <v>90</v>
      </c>
      <c r="S518" s="105">
        <v>127</v>
      </c>
      <c r="T518" s="105">
        <f t="shared" si="93"/>
        <v>37</v>
      </c>
      <c r="U518" s="333">
        <f t="shared" si="94"/>
        <v>0.29133858267716534</v>
      </c>
      <c r="V518" s="334" t="s">
        <v>4613</v>
      </c>
      <c r="W518" s="335" t="e">
        <f t="shared" si="95"/>
        <v>#VALUE!</v>
      </c>
      <c r="X518" s="335" t="e">
        <f t="shared" si="103"/>
        <v>#VALUE!</v>
      </c>
      <c r="Y518" s="336" t="e">
        <f t="shared" si="96"/>
        <v>#VALUE!</v>
      </c>
      <c r="Z518" s="336" t="e">
        <f t="shared" si="97"/>
        <v>#VALUE!</v>
      </c>
      <c r="AA518" s="336" t="e">
        <f t="shared" si="98"/>
        <v>#VALUE!</v>
      </c>
      <c r="AB518" s="337" t="e">
        <f t="shared" si="99"/>
        <v>#VALUE!</v>
      </c>
      <c r="AD518" s="317" t="e">
        <f>VLOOKUP(A518,[1]Sheet1!$A$2:$Q$79,17,FALSE)</f>
        <v>#N/A</v>
      </c>
      <c r="AE518" s="339" t="e">
        <f t="shared" si="101"/>
        <v>#N/A</v>
      </c>
      <c r="AF518" s="340" t="e">
        <f t="shared" si="102"/>
        <v>#N/A</v>
      </c>
      <c r="AG518" s="320" t="s">
        <v>4789</v>
      </c>
    </row>
    <row r="519" spans="1:33" s="338" customFormat="1" ht="15" customHeight="1">
      <c r="A519" s="101" t="s">
        <v>405</v>
      </c>
      <c r="B519" s="101" t="s">
        <v>1572</v>
      </c>
      <c r="C519" s="102" t="s">
        <v>1557</v>
      </c>
      <c r="D519" s="101">
        <v>100</v>
      </c>
      <c r="E519" s="101">
        <v>4962644</v>
      </c>
      <c r="F519" s="103" t="s">
        <v>1574</v>
      </c>
      <c r="G519" s="101">
        <v>4962644931910</v>
      </c>
      <c r="H519" s="104">
        <v>500</v>
      </c>
      <c r="I519" s="105">
        <v>27</v>
      </c>
      <c r="J519" s="105">
        <v>79</v>
      </c>
      <c r="K519" s="105">
        <f t="shared" si="92"/>
        <v>0.34177215189873417</v>
      </c>
      <c r="L519" s="105">
        <f t="shared" si="100"/>
        <v>6399</v>
      </c>
      <c r="M519" s="105">
        <v>500</v>
      </c>
      <c r="N519" s="105"/>
      <c r="O519" s="105">
        <v>268</v>
      </c>
      <c r="P519" s="105">
        <v>248</v>
      </c>
      <c r="Q519" s="105">
        <v>300</v>
      </c>
      <c r="R519" s="332">
        <v>81</v>
      </c>
      <c r="S519" s="105">
        <v>115</v>
      </c>
      <c r="T519" s="105">
        <f t="shared" si="93"/>
        <v>34</v>
      </c>
      <c r="U519" s="333">
        <f t="shared" si="94"/>
        <v>0.29565217391304349</v>
      </c>
      <c r="V519" s="334" t="s">
        <v>4613</v>
      </c>
      <c r="W519" s="335" t="e">
        <f t="shared" si="95"/>
        <v>#VALUE!</v>
      </c>
      <c r="X519" s="335" t="e">
        <f t="shared" si="103"/>
        <v>#VALUE!</v>
      </c>
      <c r="Y519" s="336" t="e">
        <f t="shared" si="96"/>
        <v>#VALUE!</v>
      </c>
      <c r="Z519" s="336" t="e">
        <f t="shared" si="97"/>
        <v>#VALUE!</v>
      </c>
      <c r="AA519" s="336" t="e">
        <f t="shared" si="98"/>
        <v>#VALUE!</v>
      </c>
      <c r="AB519" s="337" t="e">
        <f t="shared" si="99"/>
        <v>#VALUE!</v>
      </c>
      <c r="AD519" s="317" t="e">
        <f>VLOOKUP(A519,[1]Sheet1!$A$2:$Q$79,17,FALSE)</f>
        <v>#N/A</v>
      </c>
      <c r="AE519" s="339" t="e">
        <f t="shared" si="101"/>
        <v>#N/A</v>
      </c>
      <c r="AF519" s="340" t="e">
        <f t="shared" si="102"/>
        <v>#N/A</v>
      </c>
      <c r="AG519" s="320" t="s">
        <v>4789</v>
      </c>
    </row>
    <row r="520" spans="1:33" s="338" customFormat="1" ht="15" customHeight="1">
      <c r="A520" s="101" t="s">
        <v>404</v>
      </c>
      <c r="B520" s="101" t="s">
        <v>1572</v>
      </c>
      <c r="C520" s="102" t="s">
        <v>1559</v>
      </c>
      <c r="D520" s="101">
        <v>100</v>
      </c>
      <c r="E520" s="101">
        <v>4962644</v>
      </c>
      <c r="F520" s="103" t="s">
        <v>1575</v>
      </c>
      <c r="G520" s="101">
        <v>4962644931927</v>
      </c>
      <c r="H520" s="104">
        <v>500</v>
      </c>
      <c r="I520" s="105">
        <v>254</v>
      </c>
      <c r="J520" s="105">
        <v>766</v>
      </c>
      <c r="K520" s="105">
        <f t="shared" si="92"/>
        <v>0.33159268929503916</v>
      </c>
      <c r="L520" s="105">
        <f t="shared" si="100"/>
        <v>62046</v>
      </c>
      <c r="M520" s="105">
        <v>500</v>
      </c>
      <c r="N520" s="105"/>
      <c r="O520" s="105">
        <v>268</v>
      </c>
      <c r="P520" s="105">
        <v>248</v>
      </c>
      <c r="Q520" s="105">
        <v>300</v>
      </c>
      <c r="R520" s="332">
        <v>81</v>
      </c>
      <c r="S520" s="105">
        <v>115</v>
      </c>
      <c r="T520" s="105">
        <f t="shared" si="93"/>
        <v>34</v>
      </c>
      <c r="U520" s="333">
        <f t="shared" si="94"/>
        <v>0.29565217391304349</v>
      </c>
      <c r="V520" s="334" t="s">
        <v>4613</v>
      </c>
      <c r="W520" s="335" t="e">
        <f t="shared" si="95"/>
        <v>#VALUE!</v>
      </c>
      <c r="X520" s="335" t="e">
        <f t="shared" si="103"/>
        <v>#VALUE!</v>
      </c>
      <c r="Y520" s="336" t="e">
        <f t="shared" si="96"/>
        <v>#VALUE!</v>
      </c>
      <c r="Z520" s="336" t="e">
        <f t="shared" si="97"/>
        <v>#VALUE!</v>
      </c>
      <c r="AA520" s="336" t="e">
        <f t="shared" si="98"/>
        <v>#VALUE!</v>
      </c>
      <c r="AB520" s="337" t="e">
        <f t="shared" si="99"/>
        <v>#VALUE!</v>
      </c>
      <c r="AD520" s="317" t="e">
        <f>VLOOKUP(A520,[1]Sheet1!$A$2:$Q$79,17,FALSE)</f>
        <v>#N/A</v>
      </c>
      <c r="AE520" s="339" t="e">
        <f t="shared" si="101"/>
        <v>#N/A</v>
      </c>
      <c r="AF520" s="340" t="e">
        <f t="shared" si="102"/>
        <v>#N/A</v>
      </c>
      <c r="AG520" s="320" t="s">
        <v>4789</v>
      </c>
    </row>
    <row r="521" spans="1:33" s="338" customFormat="1" ht="15" customHeight="1">
      <c r="A521" s="101" t="s">
        <v>1982</v>
      </c>
      <c r="B521" s="101" t="s">
        <v>1983</v>
      </c>
      <c r="C521" s="102" t="s">
        <v>133</v>
      </c>
      <c r="D521" s="101">
        <v>20</v>
      </c>
      <c r="E521" s="101">
        <v>4962644</v>
      </c>
      <c r="F521" s="103" t="s">
        <v>1984</v>
      </c>
      <c r="G521" s="101">
        <v>4962644943319</v>
      </c>
      <c r="H521" s="104">
        <v>3400</v>
      </c>
      <c r="I521" s="105">
        <v>8</v>
      </c>
      <c r="J521" s="105">
        <v>426</v>
      </c>
      <c r="K521" s="105">
        <f t="shared" si="92"/>
        <v>1.8779342723004695E-2</v>
      </c>
      <c r="L521" s="105">
        <f t="shared" si="100"/>
        <v>216834</v>
      </c>
      <c r="M521" s="105">
        <v>3400</v>
      </c>
      <c r="N521" s="105"/>
      <c r="O521" s="105">
        <v>2080</v>
      </c>
      <c r="P521" s="105">
        <v>1880</v>
      </c>
      <c r="Q521" s="105">
        <v>2200</v>
      </c>
      <c r="R521" s="332">
        <v>509</v>
      </c>
      <c r="S521" s="105">
        <v>880</v>
      </c>
      <c r="T521" s="105">
        <f t="shared" si="93"/>
        <v>371</v>
      </c>
      <c r="U521" s="333">
        <f t="shared" si="94"/>
        <v>0.42159090909090907</v>
      </c>
      <c r="V521" s="334" t="s">
        <v>4613</v>
      </c>
      <c r="W521" s="335" t="e">
        <f t="shared" si="95"/>
        <v>#VALUE!</v>
      </c>
      <c r="X521" s="335" t="e">
        <f t="shared" si="103"/>
        <v>#VALUE!</v>
      </c>
      <c r="Y521" s="336" t="e">
        <f t="shared" si="96"/>
        <v>#VALUE!</v>
      </c>
      <c r="Z521" s="336" t="e">
        <f t="shared" si="97"/>
        <v>#VALUE!</v>
      </c>
      <c r="AA521" s="336" t="e">
        <f t="shared" si="98"/>
        <v>#VALUE!</v>
      </c>
      <c r="AB521" s="337" t="e">
        <f t="shared" si="99"/>
        <v>#VALUE!</v>
      </c>
      <c r="AD521" s="317">
        <f>VLOOKUP(A521,[1]Sheet1!$A$2:$Q$79,17,FALSE)</f>
        <v>640</v>
      </c>
      <c r="AE521" s="339">
        <f t="shared" si="101"/>
        <v>131</v>
      </c>
      <c r="AF521" s="340">
        <f t="shared" si="102"/>
        <v>0.20468749999999999</v>
      </c>
      <c r="AG521" s="320"/>
    </row>
    <row r="522" spans="1:33" s="338" customFormat="1" ht="15" customHeight="1">
      <c r="A522" s="101" t="s">
        <v>1986</v>
      </c>
      <c r="B522" s="101" t="s">
        <v>1980</v>
      </c>
      <c r="C522" s="102" t="s">
        <v>10</v>
      </c>
      <c r="D522" s="101">
        <v>20</v>
      </c>
      <c r="E522" s="101">
        <v>4962644</v>
      </c>
      <c r="F522" s="103" t="s">
        <v>1987</v>
      </c>
      <c r="G522" s="101">
        <v>4962644943302</v>
      </c>
      <c r="H522" s="104">
        <v>3400</v>
      </c>
      <c r="I522" s="105">
        <v>5</v>
      </c>
      <c r="J522" s="105">
        <v>1002</v>
      </c>
      <c r="K522" s="105">
        <f t="shared" si="92"/>
        <v>4.9900199600798403E-3</v>
      </c>
      <c r="L522" s="105">
        <f t="shared" si="100"/>
        <v>510018</v>
      </c>
      <c r="M522" s="105">
        <v>3400</v>
      </c>
      <c r="N522" s="105"/>
      <c r="O522" s="105">
        <v>2080</v>
      </c>
      <c r="P522" s="105">
        <v>1880</v>
      </c>
      <c r="Q522" s="105">
        <v>2200</v>
      </c>
      <c r="R522" s="332">
        <v>509</v>
      </c>
      <c r="S522" s="105">
        <v>880</v>
      </c>
      <c r="T522" s="105">
        <f t="shared" si="93"/>
        <v>371</v>
      </c>
      <c r="U522" s="333">
        <f t="shared" si="94"/>
        <v>0.42159090909090907</v>
      </c>
      <c r="V522" s="334" t="s">
        <v>4613</v>
      </c>
      <c r="W522" s="335" t="e">
        <f t="shared" si="95"/>
        <v>#VALUE!</v>
      </c>
      <c r="X522" s="335" t="e">
        <f t="shared" si="103"/>
        <v>#VALUE!</v>
      </c>
      <c r="Y522" s="336" t="e">
        <f t="shared" si="96"/>
        <v>#VALUE!</v>
      </c>
      <c r="Z522" s="336" t="e">
        <f t="shared" si="97"/>
        <v>#VALUE!</v>
      </c>
      <c r="AA522" s="336" t="e">
        <f t="shared" si="98"/>
        <v>#VALUE!</v>
      </c>
      <c r="AB522" s="337" t="e">
        <f t="shared" si="99"/>
        <v>#VALUE!</v>
      </c>
      <c r="AD522" s="317">
        <f>VLOOKUP(A522,[1]Sheet1!$A$2:$Q$79,17,FALSE)</f>
        <v>640</v>
      </c>
      <c r="AE522" s="339">
        <f t="shared" si="101"/>
        <v>131</v>
      </c>
      <c r="AF522" s="340">
        <f t="shared" si="102"/>
        <v>0.20468749999999999</v>
      </c>
      <c r="AG522" s="320"/>
    </row>
    <row r="523" spans="1:33" s="338" customFormat="1" ht="15" customHeight="1">
      <c r="A523" s="101" t="s">
        <v>758</v>
      </c>
      <c r="B523" s="101" t="s">
        <v>1564</v>
      </c>
      <c r="C523" s="102" t="s">
        <v>1557</v>
      </c>
      <c r="D523" s="101">
        <v>100</v>
      </c>
      <c r="E523" s="101">
        <v>4962644</v>
      </c>
      <c r="F523" s="103" t="s">
        <v>1566</v>
      </c>
      <c r="G523" s="101">
        <v>4962644930890</v>
      </c>
      <c r="H523" s="104">
        <v>400</v>
      </c>
      <c r="I523" s="105">
        <v>219</v>
      </c>
      <c r="J523" s="105">
        <v>362</v>
      </c>
      <c r="K523" s="105">
        <f t="shared" si="92"/>
        <v>0.60497237569060769</v>
      </c>
      <c r="L523" s="105">
        <f t="shared" si="100"/>
        <v>23168</v>
      </c>
      <c r="M523" s="105">
        <v>400</v>
      </c>
      <c r="N523" s="105"/>
      <c r="O523" s="105">
        <v>228</v>
      </c>
      <c r="P523" s="105">
        <v>208</v>
      </c>
      <c r="Q523" s="105">
        <v>250</v>
      </c>
      <c r="R523" s="332">
        <v>64</v>
      </c>
      <c r="S523" s="105">
        <v>97</v>
      </c>
      <c r="T523" s="105">
        <f t="shared" si="93"/>
        <v>33</v>
      </c>
      <c r="U523" s="333">
        <f t="shared" si="94"/>
        <v>0.34020618556701032</v>
      </c>
      <c r="V523" s="334" t="s">
        <v>4613</v>
      </c>
      <c r="W523" s="335" t="e">
        <f t="shared" si="95"/>
        <v>#VALUE!</v>
      </c>
      <c r="X523" s="335" t="e">
        <f t="shared" si="103"/>
        <v>#VALUE!</v>
      </c>
      <c r="Y523" s="336" t="e">
        <f t="shared" si="96"/>
        <v>#VALUE!</v>
      </c>
      <c r="Z523" s="336" t="e">
        <f t="shared" si="97"/>
        <v>#VALUE!</v>
      </c>
      <c r="AA523" s="336" t="e">
        <f t="shared" si="98"/>
        <v>#VALUE!</v>
      </c>
      <c r="AB523" s="337" t="e">
        <f t="shared" si="99"/>
        <v>#VALUE!</v>
      </c>
      <c r="AD523" s="317" t="e">
        <f>VLOOKUP(A523,[1]Sheet1!$A$2:$Q$79,17,FALSE)</f>
        <v>#N/A</v>
      </c>
      <c r="AE523" s="339" t="e">
        <f t="shared" si="101"/>
        <v>#N/A</v>
      </c>
      <c r="AF523" s="340" t="e">
        <f t="shared" si="102"/>
        <v>#N/A</v>
      </c>
      <c r="AG523" s="320" t="s">
        <v>4789</v>
      </c>
    </row>
    <row r="524" spans="1:33" s="338" customFormat="1" ht="15" customHeight="1">
      <c r="A524" s="101" t="s">
        <v>759</v>
      </c>
      <c r="B524" s="101" t="s">
        <v>1564</v>
      </c>
      <c r="C524" s="102" t="s">
        <v>1559</v>
      </c>
      <c r="D524" s="101">
        <v>100</v>
      </c>
      <c r="E524" s="101">
        <v>4962644</v>
      </c>
      <c r="F524" s="103" t="s">
        <v>1567</v>
      </c>
      <c r="G524" s="101">
        <v>4962644930906</v>
      </c>
      <c r="H524" s="104">
        <v>400</v>
      </c>
      <c r="I524" s="105">
        <v>602</v>
      </c>
      <c r="J524" s="105">
        <v>381</v>
      </c>
      <c r="K524" s="105">
        <f t="shared" si="92"/>
        <v>1.5800524934383202</v>
      </c>
      <c r="L524" s="105">
        <f t="shared" si="100"/>
        <v>24384</v>
      </c>
      <c r="M524" s="105">
        <v>400</v>
      </c>
      <c r="N524" s="105"/>
      <c r="O524" s="105">
        <v>228</v>
      </c>
      <c r="P524" s="105">
        <v>208</v>
      </c>
      <c r="Q524" s="105">
        <v>250</v>
      </c>
      <c r="R524" s="332">
        <v>64</v>
      </c>
      <c r="S524" s="105">
        <v>97</v>
      </c>
      <c r="T524" s="105">
        <f t="shared" si="93"/>
        <v>33</v>
      </c>
      <c r="U524" s="333">
        <f t="shared" si="94"/>
        <v>0.34020618556701032</v>
      </c>
      <c r="V524" s="334" t="s">
        <v>4613</v>
      </c>
      <c r="W524" s="335" t="e">
        <f t="shared" si="95"/>
        <v>#VALUE!</v>
      </c>
      <c r="X524" s="335" t="e">
        <f t="shared" si="103"/>
        <v>#VALUE!</v>
      </c>
      <c r="Y524" s="336" t="e">
        <f t="shared" si="96"/>
        <v>#VALUE!</v>
      </c>
      <c r="Z524" s="336" t="e">
        <f t="shared" si="97"/>
        <v>#VALUE!</v>
      </c>
      <c r="AA524" s="336" t="e">
        <f t="shared" si="98"/>
        <v>#VALUE!</v>
      </c>
      <c r="AB524" s="337" t="e">
        <f t="shared" si="99"/>
        <v>#VALUE!</v>
      </c>
      <c r="AD524" s="317" t="e">
        <f>VLOOKUP(A524,[1]Sheet1!$A$2:$Q$79,17,FALSE)</f>
        <v>#N/A</v>
      </c>
      <c r="AE524" s="339" t="e">
        <f t="shared" si="101"/>
        <v>#N/A</v>
      </c>
      <c r="AF524" s="340" t="e">
        <f t="shared" si="102"/>
        <v>#N/A</v>
      </c>
      <c r="AG524" s="320" t="s">
        <v>4789</v>
      </c>
    </row>
    <row r="525" spans="1:33" s="338" customFormat="1" ht="15" customHeight="1">
      <c r="A525" s="101" t="s">
        <v>387</v>
      </c>
      <c r="B525" s="101" t="s">
        <v>1476</v>
      </c>
      <c r="C525" s="102"/>
      <c r="D525" s="101">
        <v>6</v>
      </c>
      <c r="E525" s="101">
        <v>4962644</v>
      </c>
      <c r="F525" s="103" t="s">
        <v>1483</v>
      </c>
      <c r="G525" s="101">
        <v>4962644784387</v>
      </c>
      <c r="H525" s="104">
        <v>5500</v>
      </c>
      <c r="I525" s="105">
        <v>0</v>
      </c>
      <c r="J525" s="105" t="e">
        <v>#N/A</v>
      </c>
      <c r="K525" s="105" t="e">
        <f t="shared" ref="K525:K588" si="104">I525/J525</f>
        <v>#N/A</v>
      </c>
      <c r="L525" s="105" t="e">
        <f t="shared" si="100"/>
        <v>#N/A</v>
      </c>
      <c r="M525" s="105">
        <v>5500</v>
      </c>
      <c r="N525" s="105"/>
      <c r="O525" s="105">
        <v>4980</v>
      </c>
      <c r="P525" s="105">
        <v>4480</v>
      </c>
      <c r="Q525" s="105">
        <v>5300</v>
      </c>
      <c r="R525" s="332">
        <v>1206</v>
      </c>
      <c r="S525" s="105">
        <v>2105</v>
      </c>
      <c r="T525" s="105">
        <f t="shared" ref="T525:T588" si="105">S525-R525</f>
        <v>899</v>
      </c>
      <c r="U525" s="333">
        <f t="shared" ref="U525:U588" si="106">T525/S525</f>
        <v>0.42707838479809979</v>
      </c>
      <c r="V525" s="334" t="s">
        <v>4613</v>
      </c>
      <c r="W525" s="335" t="e">
        <f t="shared" ref="W525:W588" si="107">V525/S525</f>
        <v>#VALUE!</v>
      </c>
      <c r="X525" s="335" t="e">
        <f t="shared" si="103"/>
        <v>#VALUE!</v>
      </c>
      <c r="Y525" s="336" t="e">
        <f t="shared" ref="Y525:Y588" si="108">ROUND((V525/0.43),-1)</f>
        <v>#VALUE!</v>
      </c>
      <c r="Z525" s="336" t="e">
        <f t="shared" ref="Z525:Z588" si="109">ROUND((V525/0.45),-1)</f>
        <v>#VALUE!</v>
      </c>
      <c r="AA525" s="336" t="e">
        <f t="shared" ref="AA525:AA588" si="110">ROUND((V525/0.4),-1)</f>
        <v>#VALUE!</v>
      </c>
      <c r="AB525" s="337" t="e">
        <f t="shared" ref="AB525:AB588" si="111">ROUNDUP((W525*M525),-2)</f>
        <v>#VALUE!</v>
      </c>
      <c r="AD525" s="317" t="e">
        <f>VLOOKUP(A525,[1]Sheet1!$A$2:$Q$79,17,FALSE)</f>
        <v>#N/A</v>
      </c>
      <c r="AE525" s="339" t="e">
        <f t="shared" si="101"/>
        <v>#N/A</v>
      </c>
      <c r="AF525" s="340" t="e">
        <f t="shared" si="102"/>
        <v>#N/A</v>
      </c>
      <c r="AG525" s="320" t="s">
        <v>4794</v>
      </c>
    </row>
    <row r="526" spans="1:33" s="338" customFormat="1" ht="15" customHeight="1">
      <c r="A526" s="101" t="s">
        <v>395</v>
      </c>
      <c r="B526" s="101" t="s">
        <v>1501</v>
      </c>
      <c r="C526" s="102"/>
      <c r="D526" s="101">
        <v>60</v>
      </c>
      <c r="E526" s="101">
        <v>4962644</v>
      </c>
      <c r="F526" s="103" t="s">
        <v>1502</v>
      </c>
      <c r="G526" s="101">
        <v>4962644214693</v>
      </c>
      <c r="H526" s="104">
        <v>2400</v>
      </c>
      <c r="I526" s="105">
        <v>883</v>
      </c>
      <c r="J526" s="105">
        <v>12954</v>
      </c>
      <c r="K526" s="105">
        <f t="shared" si="104"/>
        <v>6.8164273583449134E-2</v>
      </c>
      <c r="L526" s="105">
        <f t="shared" si="100"/>
        <v>6995160</v>
      </c>
      <c r="M526" s="105">
        <v>2400</v>
      </c>
      <c r="N526" s="105"/>
      <c r="O526" s="105">
        <v>1980</v>
      </c>
      <c r="P526" s="105">
        <v>1780</v>
      </c>
      <c r="Q526" s="105">
        <v>2000</v>
      </c>
      <c r="R526" s="332">
        <v>540</v>
      </c>
      <c r="S526" s="105">
        <v>765</v>
      </c>
      <c r="T526" s="105">
        <f t="shared" si="105"/>
        <v>225</v>
      </c>
      <c r="U526" s="333">
        <f t="shared" si="106"/>
        <v>0.29411764705882354</v>
      </c>
      <c r="V526" s="334" t="s">
        <v>4613</v>
      </c>
      <c r="W526" s="335" t="e">
        <f t="shared" si="107"/>
        <v>#VALUE!</v>
      </c>
      <c r="X526" s="335" t="e">
        <f t="shared" si="103"/>
        <v>#VALUE!</v>
      </c>
      <c r="Y526" s="336" t="e">
        <f t="shared" si="108"/>
        <v>#VALUE!</v>
      </c>
      <c r="Z526" s="336" t="e">
        <f t="shared" si="109"/>
        <v>#VALUE!</v>
      </c>
      <c r="AA526" s="336" t="e">
        <f t="shared" si="110"/>
        <v>#VALUE!</v>
      </c>
      <c r="AB526" s="337" t="e">
        <f t="shared" si="111"/>
        <v>#VALUE!</v>
      </c>
      <c r="AD526" s="317">
        <f>VLOOKUP(A526,[1]Sheet1!$A$2:$Q$79,17,FALSE)</f>
        <v>640</v>
      </c>
      <c r="AE526" s="339">
        <f t="shared" si="101"/>
        <v>100</v>
      </c>
      <c r="AF526" s="340">
        <f t="shared" si="102"/>
        <v>0.15625</v>
      </c>
      <c r="AG526" s="320"/>
    </row>
    <row r="527" spans="1:33" s="338" customFormat="1" ht="15" customHeight="1">
      <c r="A527" s="101" t="s">
        <v>270</v>
      </c>
      <c r="B527" s="101" t="s">
        <v>1806</v>
      </c>
      <c r="C527" s="102"/>
      <c r="D527" s="101">
        <v>20</v>
      </c>
      <c r="E527" s="101">
        <v>4962644</v>
      </c>
      <c r="F527" s="103" t="s">
        <v>1807</v>
      </c>
      <c r="G527" s="101">
        <v>4962644936663</v>
      </c>
      <c r="H527" s="104">
        <v>5300</v>
      </c>
      <c r="I527" s="105">
        <v>1295</v>
      </c>
      <c r="J527" s="105">
        <v>107</v>
      </c>
      <c r="K527" s="105">
        <f t="shared" si="104"/>
        <v>12.102803738317757</v>
      </c>
      <c r="L527" s="105">
        <f t="shared" si="100"/>
        <v>70299</v>
      </c>
      <c r="M527" s="105">
        <v>5300</v>
      </c>
      <c r="N527" s="105"/>
      <c r="O527" s="105">
        <v>3980</v>
      </c>
      <c r="P527" s="105">
        <v>3680</v>
      </c>
      <c r="Q527" s="105">
        <v>4500</v>
      </c>
      <c r="R527" s="332">
        <v>657</v>
      </c>
      <c r="S527" s="105">
        <v>1730</v>
      </c>
      <c r="T527" s="105">
        <f t="shared" si="105"/>
        <v>1073</v>
      </c>
      <c r="U527" s="333">
        <f t="shared" si="106"/>
        <v>0.62023121387283242</v>
      </c>
      <c r="V527" s="334" t="s">
        <v>4613</v>
      </c>
      <c r="W527" s="335" t="e">
        <f t="shared" si="107"/>
        <v>#VALUE!</v>
      </c>
      <c r="X527" s="335" t="e">
        <f t="shared" si="103"/>
        <v>#VALUE!</v>
      </c>
      <c r="Y527" s="336" t="e">
        <f t="shared" si="108"/>
        <v>#VALUE!</v>
      </c>
      <c r="Z527" s="336" t="e">
        <f t="shared" si="109"/>
        <v>#VALUE!</v>
      </c>
      <c r="AA527" s="336" t="e">
        <f t="shared" si="110"/>
        <v>#VALUE!</v>
      </c>
      <c r="AB527" s="337" t="e">
        <f t="shared" si="111"/>
        <v>#VALUE!</v>
      </c>
      <c r="AD527" s="317" t="e">
        <f>VLOOKUP(A527,[1]Sheet1!$A$2:$Q$79,17,FALSE)</f>
        <v>#N/A</v>
      </c>
      <c r="AE527" s="339" t="e">
        <f t="shared" si="101"/>
        <v>#N/A</v>
      </c>
      <c r="AF527" s="340" t="e">
        <f t="shared" si="102"/>
        <v>#N/A</v>
      </c>
      <c r="AG527" s="320" t="s">
        <v>4789</v>
      </c>
    </row>
    <row r="528" spans="1:33" s="338" customFormat="1" ht="15" customHeight="1">
      <c r="A528" s="101" t="s">
        <v>468</v>
      </c>
      <c r="B528" s="101" t="s">
        <v>1810</v>
      </c>
      <c r="C528" s="102"/>
      <c r="D528" s="101">
        <v>20</v>
      </c>
      <c r="E528" s="101">
        <v>4962644</v>
      </c>
      <c r="F528" s="103" t="s">
        <v>1811</v>
      </c>
      <c r="G528" s="101">
        <v>4962644664818</v>
      </c>
      <c r="H528" s="104">
        <v>5200</v>
      </c>
      <c r="I528" s="105">
        <v>668</v>
      </c>
      <c r="J528" s="105">
        <v>314</v>
      </c>
      <c r="K528" s="105">
        <f t="shared" si="104"/>
        <v>2.1273885350318471</v>
      </c>
      <c r="L528" s="105">
        <f t="shared" si="100"/>
        <v>311174</v>
      </c>
      <c r="M528" s="105">
        <v>5200</v>
      </c>
      <c r="N528" s="105"/>
      <c r="O528" s="105">
        <v>4280</v>
      </c>
      <c r="P528" s="105">
        <v>3880</v>
      </c>
      <c r="Q528" s="105">
        <v>4800</v>
      </c>
      <c r="R528" s="332">
        <v>991</v>
      </c>
      <c r="S528" s="105">
        <v>1820</v>
      </c>
      <c r="T528" s="105">
        <f t="shared" si="105"/>
        <v>829</v>
      </c>
      <c r="U528" s="333">
        <f t="shared" si="106"/>
        <v>0.45549450549450549</v>
      </c>
      <c r="V528" s="334" t="s">
        <v>4613</v>
      </c>
      <c r="W528" s="335" t="e">
        <f t="shared" si="107"/>
        <v>#VALUE!</v>
      </c>
      <c r="X528" s="335" t="e">
        <f t="shared" si="103"/>
        <v>#VALUE!</v>
      </c>
      <c r="Y528" s="336" t="e">
        <f t="shared" si="108"/>
        <v>#VALUE!</v>
      </c>
      <c r="Z528" s="336" t="e">
        <f t="shared" si="109"/>
        <v>#VALUE!</v>
      </c>
      <c r="AA528" s="336" t="e">
        <f t="shared" si="110"/>
        <v>#VALUE!</v>
      </c>
      <c r="AB528" s="337" t="e">
        <f t="shared" si="111"/>
        <v>#VALUE!</v>
      </c>
      <c r="AD528" s="317" t="e">
        <f>VLOOKUP(A528,[1]Sheet1!$A$2:$Q$79,17,FALSE)</f>
        <v>#N/A</v>
      </c>
      <c r="AE528" s="339" t="e">
        <f t="shared" si="101"/>
        <v>#N/A</v>
      </c>
      <c r="AF528" s="340" t="e">
        <f t="shared" si="102"/>
        <v>#N/A</v>
      </c>
      <c r="AG528" s="320" t="s">
        <v>4789</v>
      </c>
    </row>
    <row r="529" spans="1:33" s="338" customFormat="1" ht="15" customHeight="1">
      <c r="A529" s="101" t="s">
        <v>470</v>
      </c>
      <c r="B529" s="101" t="s">
        <v>1814</v>
      </c>
      <c r="C529" s="102"/>
      <c r="D529" s="101">
        <v>20</v>
      </c>
      <c r="E529" s="101">
        <v>4962644</v>
      </c>
      <c r="F529" s="103" t="s">
        <v>1815</v>
      </c>
      <c r="G529" s="101">
        <v>4962644665174</v>
      </c>
      <c r="H529" s="104">
        <v>9100</v>
      </c>
      <c r="I529" s="105">
        <v>148</v>
      </c>
      <c r="J529" s="105">
        <v>372</v>
      </c>
      <c r="K529" s="105">
        <f t="shared" si="104"/>
        <v>0.39784946236559138</v>
      </c>
      <c r="L529" s="105">
        <f t="shared" si="100"/>
        <v>412920</v>
      </c>
      <c r="M529" s="105">
        <v>9100</v>
      </c>
      <c r="N529" s="105"/>
      <c r="O529" s="105">
        <v>7280</v>
      </c>
      <c r="P529" s="105">
        <v>6680</v>
      </c>
      <c r="Q529" s="105">
        <v>7800</v>
      </c>
      <c r="R529" s="332">
        <v>1110</v>
      </c>
      <c r="S529" s="105">
        <v>3120</v>
      </c>
      <c r="T529" s="105">
        <f t="shared" si="105"/>
        <v>2010</v>
      </c>
      <c r="U529" s="333">
        <f t="shared" si="106"/>
        <v>0.64423076923076927</v>
      </c>
      <c r="V529" s="334" t="s">
        <v>4613</v>
      </c>
      <c r="W529" s="335" t="e">
        <f t="shared" si="107"/>
        <v>#VALUE!</v>
      </c>
      <c r="X529" s="335" t="e">
        <f t="shared" si="103"/>
        <v>#VALUE!</v>
      </c>
      <c r="Y529" s="336" t="e">
        <f t="shared" si="108"/>
        <v>#VALUE!</v>
      </c>
      <c r="Z529" s="336" t="e">
        <f t="shared" si="109"/>
        <v>#VALUE!</v>
      </c>
      <c r="AA529" s="336" t="e">
        <f t="shared" si="110"/>
        <v>#VALUE!</v>
      </c>
      <c r="AB529" s="337" t="e">
        <f t="shared" si="111"/>
        <v>#VALUE!</v>
      </c>
      <c r="AD529" s="317" t="e">
        <f>VLOOKUP(A529,[1]Sheet1!$A$2:$Q$79,17,FALSE)</f>
        <v>#N/A</v>
      </c>
      <c r="AE529" s="339" t="e">
        <f t="shared" si="101"/>
        <v>#N/A</v>
      </c>
      <c r="AF529" s="340" t="e">
        <f t="shared" si="102"/>
        <v>#N/A</v>
      </c>
      <c r="AG529" s="320" t="s">
        <v>4789</v>
      </c>
    </row>
    <row r="530" spans="1:33" ht="15" hidden="1" customHeight="1">
      <c r="A530" s="114" t="s">
        <v>4893</v>
      </c>
      <c r="B530" s="114" t="s">
        <v>4894</v>
      </c>
      <c r="C530" s="115" t="s">
        <v>1849</v>
      </c>
      <c r="D530" s="114">
        <v>50</v>
      </c>
      <c r="E530" s="114">
        <v>4962644</v>
      </c>
      <c r="F530" s="116" t="s">
        <v>4895</v>
      </c>
      <c r="G530" s="114">
        <v>4962644944149</v>
      </c>
      <c r="H530" s="118">
        <v>3000</v>
      </c>
      <c r="I530" s="119">
        <v>4127</v>
      </c>
      <c r="J530" s="119">
        <v>870</v>
      </c>
      <c r="K530" s="119">
        <f t="shared" si="104"/>
        <v>4.74367816091954</v>
      </c>
      <c r="L530" s="119">
        <f t="shared" si="100"/>
        <v>371490</v>
      </c>
      <c r="M530" s="119">
        <v>3000</v>
      </c>
      <c r="O530" s="119">
        <v>1680</v>
      </c>
      <c r="P530" s="119">
        <v>1680</v>
      </c>
      <c r="Q530" s="119">
        <v>2180</v>
      </c>
      <c r="R530" s="321">
        <v>427</v>
      </c>
      <c r="S530" s="119">
        <v>790</v>
      </c>
      <c r="T530" s="51">
        <f t="shared" si="105"/>
        <v>363</v>
      </c>
      <c r="U530" s="322">
        <f t="shared" si="106"/>
        <v>0.45949367088607596</v>
      </c>
      <c r="V530" s="323" t="s">
        <v>4896</v>
      </c>
      <c r="W530" s="324" t="e">
        <f t="shared" si="107"/>
        <v>#VALUE!</v>
      </c>
      <c r="X530" s="324" t="e">
        <f t="shared" si="103"/>
        <v>#VALUE!</v>
      </c>
      <c r="Y530" s="325" t="e">
        <f t="shared" si="108"/>
        <v>#VALUE!</v>
      </c>
      <c r="Z530" s="325" t="e">
        <f t="shared" si="109"/>
        <v>#VALUE!</v>
      </c>
      <c r="AA530" s="325" t="e">
        <f t="shared" si="110"/>
        <v>#VALUE!</v>
      </c>
      <c r="AB530" s="326" t="e">
        <f t="shared" si="111"/>
        <v>#VALUE!</v>
      </c>
      <c r="AD530" s="328"/>
      <c r="AE530" s="328"/>
      <c r="AF530" s="328"/>
      <c r="AG530" s="328"/>
    </row>
    <row r="531" spans="1:33" s="367" customFormat="1" ht="15" hidden="1" customHeight="1">
      <c r="A531" s="114" t="s">
        <v>4897</v>
      </c>
      <c r="B531" s="114" t="s">
        <v>4894</v>
      </c>
      <c r="C531" s="115" t="s">
        <v>10</v>
      </c>
      <c r="D531" s="114">
        <v>50</v>
      </c>
      <c r="E531" s="114">
        <v>4962644</v>
      </c>
      <c r="F531" s="116" t="s">
        <v>4898</v>
      </c>
      <c r="G531" s="114">
        <v>4962644944385</v>
      </c>
      <c r="H531" s="118">
        <v>3000</v>
      </c>
      <c r="I531" s="119">
        <v>41</v>
      </c>
      <c r="J531" s="119">
        <v>123</v>
      </c>
      <c r="K531" s="119">
        <f t="shared" si="104"/>
        <v>0.33333333333333331</v>
      </c>
      <c r="L531" s="119">
        <f t="shared" si="100"/>
        <v>53751</v>
      </c>
      <c r="M531" s="119">
        <v>3000</v>
      </c>
      <c r="N531" s="119"/>
      <c r="O531" s="119">
        <v>1680</v>
      </c>
      <c r="P531" s="119">
        <v>1680</v>
      </c>
      <c r="Q531" s="119">
        <v>2180</v>
      </c>
      <c r="R531" s="321">
        <v>437</v>
      </c>
      <c r="S531" s="119">
        <v>790</v>
      </c>
      <c r="T531" s="51">
        <f t="shared" si="105"/>
        <v>353</v>
      </c>
      <c r="U531" s="322">
        <f t="shared" si="106"/>
        <v>0.44683544303797468</v>
      </c>
      <c r="V531" s="323" t="s">
        <v>4896</v>
      </c>
      <c r="W531" s="324" t="e">
        <f t="shared" si="107"/>
        <v>#VALUE!</v>
      </c>
      <c r="X531" s="324" t="e">
        <f t="shared" si="103"/>
        <v>#VALUE!</v>
      </c>
      <c r="Y531" s="325" t="e">
        <f t="shared" si="108"/>
        <v>#VALUE!</v>
      </c>
      <c r="Z531" s="325" t="e">
        <f t="shared" si="109"/>
        <v>#VALUE!</v>
      </c>
      <c r="AA531" s="325" t="e">
        <f t="shared" si="110"/>
        <v>#VALUE!</v>
      </c>
      <c r="AB531" s="326" t="e">
        <f t="shared" si="111"/>
        <v>#VALUE!</v>
      </c>
    </row>
    <row r="532" spans="1:33" s="367" customFormat="1" ht="15" hidden="1" customHeight="1">
      <c r="A532" s="114" t="s">
        <v>4899</v>
      </c>
      <c r="B532" s="114" t="s">
        <v>4894</v>
      </c>
      <c r="C532" s="115" t="s">
        <v>2245</v>
      </c>
      <c r="D532" s="114">
        <v>50</v>
      </c>
      <c r="E532" s="114">
        <v>4962644</v>
      </c>
      <c r="F532" s="116" t="s">
        <v>4900</v>
      </c>
      <c r="G532" s="114">
        <v>4962644944156</v>
      </c>
      <c r="H532" s="118">
        <v>3500</v>
      </c>
      <c r="I532" s="119">
        <v>978</v>
      </c>
      <c r="J532" s="119">
        <v>864</v>
      </c>
      <c r="K532" s="119">
        <f t="shared" si="104"/>
        <v>1.1319444444444444</v>
      </c>
      <c r="L532" s="119">
        <f t="shared" si="100"/>
        <v>439776</v>
      </c>
      <c r="M532" s="119">
        <v>3500</v>
      </c>
      <c r="N532" s="119"/>
      <c r="O532" s="119">
        <v>1980</v>
      </c>
      <c r="P532" s="119">
        <v>1980</v>
      </c>
      <c r="Q532" s="119">
        <v>2480</v>
      </c>
      <c r="R532" s="321">
        <v>509</v>
      </c>
      <c r="S532" s="119">
        <v>930</v>
      </c>
      <c r="T532" s="51">
        <f t="shared" si="105"/>
        <v>421</v>
      </c>
      <c r="U532" s="322">
        <f t="shared" si="106"/>
        <v>0.45268817204301076</v>
      </c>
      <c r="V532" s="323" t="s">
        <v>4896</v>
      </c>
      <c r="W532" s="324" t="e">
        <f t="shared" si="107"/>
        <v>#VALUE!</v>
      </c>
      <c r="X532" s="324" t="e">
        <f t="shared" si="103"/>
        <v>#VALUE!</v>
      </c>
      <c r="Y532" s="325" t="e">
        <f t="shared" si="108"/>
        <v>#VALUE!</v>
      </c>
      <c r="Z532" s="325" t="e">
        <f t="shared" si="109"/>
        <v>#VALUE!</v>
      </c>
      <c r="AA532" s="325" t="e">
        <f t="shared" si="110"/>
        <v>#VALUE!</v>
      </c>
      <c r="AB532" s="326" t="e">
        <f t="shared" si="111"/>
        <v>#VALUE!</v>
      </c>
    </row>
    <row r="533" spans="1:33" s="367" customFormat="1" ht="15" hidden="1" customHeight="1">
      <c r="A533" s="114" t="s">
        <v>933</v>
      </c>
      <c r="B533" s="114" t="s">
        <v>2251</v>
      </c>
      <c r="C533" s="115" t="s">
        <v>1849</v>
      </c>
      <c r="D533" s="114">
        <v>30</v>
      </c>
      <c r="E533" s="114">
        <v>4962644</v>
      </c>
      <c r="F533" s="116" t="s">
        <v>2252</v>
      </c>
      <c r="G533" s="114">
        <v>4962644933457</v>
      </c>
      <c r="H533" s="118">
        <v>3100</v>
      </c>
      <c r="I533" s="119" t="e">
        <v>#N/A</v>
      </c>
      <c r="J533" s="119">
        <v>145</v>
      </c>
      <c r="K533" s="119" t="e">
        <f t="shared" si="104"/>
        <v>#N/A</v>
      </c>
      <c r="L533" s="119">
        <f t="shared" si="100"/>
        <v>66120</v>
      </c>
      <c r="M533" s="119">
        <v>3100</v>
      </c>
      <c r="N533" s="119"/>
      <c r="O533" s="119">
        <v>2500</v>
      </c>
      <c r="P533" s="119">
        <v>2300</v>
      </c>
      <c r="Q533" s="119">
        <v>2700</v>
      </c>
      <c r="R533" s="321">
        <v>456</v>
      </c>
      <c r="S533" s="119">
        <v>1080</v>
      </c>
      <c r="T533" s="51">
        <f t="shared" si="105"/>
        <v>624</v>
      </c>
      <c r="U533" s="322">
        <f t="shared" si="106"/>
        <v>0.57777777777777772</v>
      </c>
      <c r="V533" s="323" t="s">
        <v>4896</v>
      </c>
      <c r="W533" s="324" t="e">
        <f t="shared" si="107"/>
        <v>#VALUE!</v>
      </c>
      <c r="X533" s="324" t="e">
        <f t="shared" si="103"/>
        <v>#VALUE!</v>
      </c>
      <c r="Y533" s="325" t="e">
        <f t="shared" si="108"/>
        <v>#VALUE!</v>
      </c>
      <c r="Z533" s="325" t="e">
        <f t="shared" si="109"/>
        <v>#VALUE!</v>
      </c>
      <c r="AA533" s="325" t="e">
        <f t="shared" si="110"/>
        <v>#VALUE!</v>
      </c>
      <c r="AB533" s="326" t="e">
        <f t="shared" si="111"/>
        <v>#VALUE!</v>
      </c>
    </row>
    <row r="534" spans="1:33" s="338" customFormat="1" ht="15" hidden="1" customHeight="1">
      <c r="A534" s="114" t="s">
        <v>2256</v>
      </c>
      <c r="B534" s="114" t="s">
        <v>2257</v>
      </c>
      <c r="C534" s="115" t="s">
        <v>1849</v>
      </c>
      <c r="D534" s="114">
        <v>30</v>
      </c>
      <c r="E534" s="114">
        <v>4962644</v>
      </c>
      <c r="F534" s="116" t="s">
        <v>2258</v>
      </c>
      <c r="G534" s="114">
        <v>4962644940264</v>
      </c>
      <c r="H534" s="118">
        <v>3000</v>
      </c>
      <c r="I534" s="119">
        <v>1614</v>
      </c>
      <c r="J534" s="119">
        <v>481</v>
      </c>
      <c r="K534" s="119">
        <f t="shared" si="104"/>
        <v>3.3555093555093554</v>
      </c>
      <c r="L534" s="119">
        <f t="shared" si="100"/>
        <v>163540</v>
      </c>
      <c r="M534" s="119">
        <v>3000</v>
      </c>
      <c r="N534" s="119"/>
      <c r="O534" s="119">
        <v>2480</v>
      </c>
      <c r="P534" s="119">
        <v>2280</v>
      </c>
      <c r="Q534" s="119">
        <v>2800</v>
      </c>
      <c r="R534" s="321">
        <v>340</v>
      </c>
      <c r="S534" s="119">
        <v>1045</v>
      </c>
      <c r="T534" s="51">
        <f t="shared" si="105"/>
        <v>705</v>
      </c>
      <c r="U534" s="322">
        <f t="shared" si="106"/>
        <v>0.67464114832535882</v>
      </c>
      <c r="V534" s="323" t="s">
        <v>4896</v>
      </c>
      <c r="W534" s="324" t="e">
        <f t="shared" si="107"/>
        <v>#VALUE!</v>
      </c>
      <c r="X534" s="324" t="e">
        <f t="shared" si="103"/>
        <v>#VALUE!</v>
      </c>
      <c r="Y534" s="325" t="e">
        <f t="shared" si="108"/>
        <v>#VALUE!</v>
      </c>
      <c r="Z534" s="325" t="e">
        <f t="shared" si="109"/>
        <v>#VALUE!</v>
      </c>
      <c r="AA534" s="325" t="e">
        <f t="shared" si="110"/>
        <v>#VALUE!</v>
      </c>
      <c r="AB534" s="326" t="e">
        <f t="shared" si="111"/>
        <v>#VALUE!</v>
      </c>
    </row>
    <row r="535" spans="1:33" s="367" customFormat="1" ht="15" hidden="1" customHeight="1">
      <c r="A535" s="114" t="s">
        <v>2264</v>
      </c>
      <c r="B535" s="114" t="s">
        <v>2260</v>
      </c>
      <c r="C535" s="115" t="s">
        <v>10</v>
      </c>
      <c r="D535" s="114">
        <v>30</v>
      </c>
      <c r="E535" s="114">
        <v>4962644</v>
      </c>
      <c r="F535" s="116" t="s">
        <v>2265</v>
      </c>
      <c r="G535" s="114">
        <v>4962644941674</v>
      </c>
      <c r="H535" s="118">
        <v>3000</v>
      </c>
      <c r="I535" s="119">
        <v>27</v>
      </c>
      <c r="J535" s="119">
        <v>55</v>
      </c>
      <c r="K535" s="119">
        <f t="shared" si="104"/>
        <v>0.49090909090909091</v>
      </c>
      <c r="L535" s="119">
        <f t="shared" si="100"/>
        <v>18700</v>
      </c>
      <c r="M535" s="119">
        <v>3000</v>
      </c>
      <c r="N535" s="119"/>
      <c r="O535" s="119">
        <v>2480</v>
      </c>
      <c r="P535" s="119">
        <v>2280</v>
      </c>
      <c r="Q535" s="119">
        <v>2800</v>
      </c>
      <c r="R535" s="321">
        <v>340</v>
      </c>
      <c r="S535" s="119">
        <v>1045</v>
      </c>
      <c r="T535" s="51">
        <f t="shared" si="105"/>
        <v>705</v>
      </c>
      <c r="U535" s="322">
        <f t="shared" si="106"/>
        <v>0.67464114832535882</v>
      </c>
      <c r="V535" s="323" t="s">
        <v>4896</v>
      </c>
      <c r="W535" s="324" t="e">
        <f t="shared" si="107"/>
        <v>#VALUE!</v>
      </c>
      <c r="X535" s="324" t="e">
        <f t="shared" si="103"/>
        <v>#VALUE!</v>
      </c>
      <c r="Y535" s="325" t="e">
        <f t="shared" si="108"/>
        <v>#VALUE!</v>
      </c>
      <c r="Z535" s="325" t="e">
        <f t="shared" si="109"/>
        <v>#VALUE!</v>
      </c>
      <c r="AA535" s="325" t="e">
        <f t="shared" si="110"/>
        <v>#VALUE!</v>
      </c>
      <c r="AB535" s="326" t="e">
        <f t="shared" si="111"/>
        <v>#VALUE!</v>
      </c>
    </row>
    <row r="536" spans="1:33" s="338" customFormat="1" ht="15" hidden="1" customHeight="1">
      <c r="A536" s="114" t="s">
        <v>934</v>
      </c>
      <c r="B536" s="114" t="s">
        <v>2251</v>
      </c>
      <c r="C536" s="115" t="s">
        <v>2245</v>
      </c>
      <c r="D536" s="114">
        <v>30</v>
      </c>
      <c r="E536" s="114">
        <v>4962644</v>
      </c>
      <c r="F536" s="116" t="s">
        <v>2253</v>
      </c>
      <c r="G536" s="114">
        <v>4962644933389</v>
      </c>
      <c r="H536" s="118">
        <v>3700</v>
      </c>
      <c r="I536" s="119" t="e">
        <v>#N/A</v>
      </c>
      <c r="J536" s="119">
        <v>61</v>
      </c>
      <c r="K536" s="119" t="e">
        <f t="shared" si="104"/>
        <v>#N/A</v>
      </c>
      <c r="L536" s="119">
        <f t="shared" si="100"/>
        <v>36661</v>
      </c>
      <c r="M536" s="119">
        <v>3700</v>
      </c>
      <c r="N536" s="119"/>
      <c r="O536" s="119">
        <v>2880</v>
      </c>
      <c r="P536" s="119">
        <v>2680</v>
      </c>
      <c r="Q536" s="119">
        <v>3200</v>
      </c>
      <c r="R536" s="321">
        <v>601</v>
      </c>
      <c r="S536" s="119">
        <v>1240</v>
      </c>
      <c r="T536" s="51">
        <f t="shared" si="105"/>
        <v>639</v>
      </c>
      <c r="U536" s="322">
        <f t="shared" si="106"/>
        <v>0.51532258064516134</v>
      </c>
      <c r="V536" s="323" t="s">
        <v>4896</v>
      </c>
      <c r="W536" s="324" t="e">
        <f t="shared" si="107"/>
        <v>#VALUE!</v>
      </c>
      <c r="X536" s="324" t="e">
        <f t="shared" si="103"/>
        <v>#VALUE!</v>
      </c>
      <c r="Y536" s="325" t="e">
        <f t="shared" si="108"/>
        <v>#VALUE!</v>
      </c>
      <c r="Z536" s="325" t="e">
        <f t="shared" si="109"/>
        <v>#VALUE!</v>
      </c>
      <c r="AA536" s="325" t="e">
        <f t="shared" si="110"/>
        <v>#VALUE!</v>
      </c>
      <c r="AB536" s="326" t="e">
        <f t="shared" si="111"/>
        <v>#VALUE!</v>
      </c>
    </row>
    <row r="537" spans="1:33" ht="15" hidden="1" customHeight="1">
      <c r="A537" s="114" t="s">
        <v>935</v>
      </c>
      <c r="B537" s="114" t="s">
        <v>2251</v>
      </c>
      <c r="C537" s="115" t="s">
        <v>2254</v>
      </c>
      <c r="D537" s="114">
        <v>30</v>
      </c>
      <c r="E537" s="114">
        <v>4962644</v>
      </c>
      <c r="F537" s="116" t="s">
        <v>2255</v>
      </c>
      <c r="G537" s="114">
        <v>4962644934027</v>
      </c>
      <c r="H537" s="118">
        <v>3700</v>
      </c>
      <c r="I537" s="119" t="e">
        <v>#N/A</v>
      </c>
      <c r="J537" s="119">
        <v>14</v>
      </c>
      <c r="K537" s="119" t="e">
        <f t="shared" si="104"/>
        <v>#N/A</v>
      </c>
      <c r="L537" s="119">
        <f t="shared" si="100"/>
        <v>6384</v>
      </c>
      <c r="M537" s="119">
        <v>3700</v>
      </c>
      <c r="O537" s="119">
        <v>2880</v>
      </c>
      <c r="P537" s="119">
        <v>2680</v>
      </c>
      <c r="Q537" s="119">
        <v>3200</v>
      </c>
      <c r="R537" s="321">
        <v>456</v>
      </c>
      <c r="S537" s="119">
        <v>1240</v>
      </c>
      <c r="T537" s="51">
        <f t="shared" si="105"/>
        <v>784</v>
      </c>
      <c r="U537" s="322">
        <f t="shared" si="106"/>
        <v>0.63225806451612898</v>
      </c>
      <c r="V537" s="323" t="s">
        <v>4896</v>
      </c>
      <c r="W537" s="324" t="e">
        <f t="shared" si="107"/>
        <v>#VALUE!</v>
      </c>
      <c r="X537" s="324" t="e">
        <f t="shared" si="103"/>
        <v>#VALUE!</v>
      </c>
      <c r="Y537" s="325" t="e">
        <f t="shared" si="108"/>
        <v>#VALUE!</v>
      </c>
      <c r="Z537" s="325" t="e">
        <f t="shared" si="109"/>
        <v>#VALUE!</v>
      </c>
      <c r="AA537" s="325" t="e">
        <f t="shared" si="110"/>
        <v>#VALUE!</v>
      </c>
      <c r="AB537" s="326" t="e">
        <f t="shared" si="111"/>
        <v>#VALUE!</v>
      </c>
      <c r="AD537" s="328"/>
      <c r="AE537" s="328"/>
      <c r="AF537" s="328"/>
      <c r="AG537" s="328"/>
    </row>
    <row r="538" spans="1:33" s="367" customFormat="1" ht="15" hidden="1" customHeight="1">
      <c r="A538" s="114" t="s">
        <v>2259</v>
      </c>
      <c r="B538" s="114" t="s">
        <v>2260</v>
      </c>
      <c r="C538" s="115" t="s">
        <v>2245</v>
      </c>
      <c r="D538" s="114">
        <v>30</v>
      </c>
      <c r="E538" s="114">
        <v>4962644</v>
      </c>
      <c r="F538" s="116" t="s">
        <v>2261</v>
      </c>
      <c r="G538" s="114">
        <v>4962644940257</v>
      </c>
      <c r="H538" s="118">
        <v>3500</v>
      </c>
      <c r="I538" s="119">
        <v>469</v>
      </c>
      <c r="J538" s="119">
        <v>209</v>
      </c>
      <c r="K538" s="119">
        <f t="shared" si="104"/>
        <v>2.2440191387559807</v>
      </c>
      <c r="L538" s="119">
        <f t="shared" si="100"/>
        <v>92587</v>
      </c>
      <c r="M538" s="119">
        <v>3500</v>
      </c>
      <c r="N538" s="119"/>
      <c r="O538" s="119">
        <v>2780</v>
      </c>
      <c r="P538" s="119">
        <v>2500</v>
      </c>
      <c r="Q538" s="119">
        <v>3000</v>
      </c>
      <c r="R538" s="321">
        <v>443</v>
      </c>
      <c r="S538" s="119">
        <v>1175</v>
      </c>
      <c r="T538" s="51">
        <f t="shared" si="105"/>
        <v>732</v>
      </c>
      <c r="U538" s="322">
        <f t="shared" si="106"/>
        <v>0.62297872340425531</v>
      </c>
      <c r="V538" s="323" t="s">
        <v>4896</v>
      </c>
      <c r="W538" s="324" t="e">
        <f t="shared" si="107"/>
        <v>#VALUE!</v>
      </c>
      <c r="X538" s="324" t="e">
        <f t="shared" si="103"/>
        <v>#VALUE!</v>
      </c>
      <c r="Y538" s="325" t="e">
        <f t="shared" si="108"/>
        <v>#VALUE!</v>
      </c>
      <c r="Z538" s="325" t="e">
        <f t="shared" si="109"/>
        <v>#VALUE!</v>
      </c>
      <c r="AA538" s="325" t="e">
        <f t="shared" si="110"/>
        <v>#VALUE!</v>
      </c>
      <c r="AB538" s="326" t="e">
        <f t="shared" si="111"/>
        <v>#VALUE!</v>
      </c>
    </row>
    <row r="539" spans="1:33" ht="15" hidden="1" customHeight="1">
      <c r="A539" s="114" t="s">
        <v>939</v>
      </c>
      <c r="B539" s="114" t="s">
        <v>2251</v>
      </c>
      <c r="C539" s="115" t="s">
        <v>10</v>
      </c>
      <c r="D539" s="114">
        <v>30</v>
      </c>
      <c r="E539" s="114">
        <v>4962644</v>
      </c>
      <c r="F539" s="116" t="s">
        <v>2266</v>
      </c>
      <c r="G539" s="114">
        <v>4962644933433</v>
      </c>
      <c r="H539" s="118">
        <v>3100</v>
      </c>
      <c r="I539" s="119" t="e">
        <v>#N/A</v>
      </c>
      <c r="J539" s="119">
        <v>46</v>
      </c>
      <c r="K539" s="119" t="e">
        <f t="shared" si="104"/>
        <v>#N/A</v>
      </c>
      <c r="L539" s="119">
        <f t="shared" si="100"/>
        <v>18814</v>
      </c>
      <c r="M539" s="119">
        <v>3100</v>
      </c>
      <c r="O539" s="119">
        <v>2500</v>
      </c>
      <c r="P539" s="119">
        <v>2300</v>
      </c>
      <c r="Q539" s="119">
        <v>2700</v>
      </c>
      <c r="R539" s="321">
        <v>409</v>
      </c>
      <c r="S539" s="119">
        <v>1080</v>
      </c>
      <c r="T539" s="51">
        <f t="shared" si="105"/>
        <v>671</v>
      </c>
      <c r="U539" s="322">
        <f t="shared" si="106"/>
        <v>0.62129629629629635</v>
      </c>
      <c r="V539" s="323" t="s">
        <v>4896</v>
      </c>
      <c r="W539" s="324" t="e">
        <f t="shared" si="107"/>
        <v>#VALUE!</v>
      </c>
      <c r="X539" s="324" t="e">
        <f t="shared" si="103"/>
        <v>#VALUE!</v>
      </c>
      <c r="Y539" s="325" t="e">
        <f t="shared" si="108"/>
        <v>#VALUE!</v>
      </c>
      <c r="Z539" s="325" t="e">
        <f t="shared" si="109"/>
        <v>#VALUE!</v>
      </c>
      <c r="AA539" s="325" t="e">
        <f t="shared" si="110"/>
        <v>#VALUE!</v>
      </c>
      <c r="AB539" s="326" t="e">
        <f t="shared" si="111"/>
        <v>#VALUE!</v>
      </c>
      <c r="AD539" s="328"/>
      <c r="AE539" s="328"/>
      <c r="AF539" s="328"/>
      <c r="AG539" s="328"/>
    </row>
    <row r="540" spans="1:33" ht="15" hidden="1" customHeight="1">
      <c r="A540" s="114" t="s">
        <v>2267</v>
      </c>
      <c r="B540" s="114" t="s">
        <v>2268</v>
      </c>
      <c r="C540" s="115"/>
      <c r="D540" s="114">
        <v>30</v>
      </c>
      <c r="E540" s="114">
        <v>4962644</v>
      </c>
      <c r="F540" s="116" t="s">
        <v>2269</v>
      </c>
      <c r="G540" s="114">
        <v>4962644943098</v>
      </c>
      <c r="H540" s="118">
        <v>3300</v>
      </c>
      <c r="I540" s="119" t="e">
        <v>#N/A</v>
      </c>
      <c r="J540" s="119">
        <v>833</v>
      </c>
      <c r="K540" s="119" t="e">
        <f t="shared" si="104"/>
        <v>#N/A</v>
      </c>
      <c r="L540" s="119">
        <f t="shared" si="100"/>
        <v>341530</v>
      </c>
      <c r="M540" s="119">
        <v>3300</v>
      </c>
      <c r="O540" s="119">
        <v>2480</v>
      </c>
      <c r="P540" s="119">
        <v>2280</v>
      </c>
      <c r="Q540" s="119">
        <v>2800</v>
      </c>
      <c r="R540" s="321">
        <v>410</v>
      </c>
      <c r="S540" s="119">
        <v>1070</v>
      </c>
      <c r="T540" s="51">
        <f t="shared" si="105"/>
        <v>660</v>
      </c>
      <c r="U540" s="322">
        <f t="shared" si="106"/>
        <v>0.61682242990654201</v>
      </c>
      <c r="V540" s="323" t="s">
        <v>4896</v>
      </c>
      <c r="W540" s="324" t="e">
        <f t="shared" si="107"/>
        <v>#VALUE!</v>
      </c>
      <c r="X540" s="324" t="e">
        <f t="shared" si="103"/>
        <v>#VALUE!</v>
      </c>
      <c r="Y540" s="325" t="e">
        <f t="shared" si="108"/>
        <v>#VALUE!</v>
      </c>
      <c r="Z540" s="325" t="e">
        <f t="shared" si="109"/>
        <v>#VALUE!</v>
      </c>
      <c r="AA540" s="325" t="e">
        <f t="shared" si="110"/>
        <v>#VALUE!</v>
      </c>
      <c r="AB540" s="326" t="e">
        <f t="shared" si="111"/>
        <v>#VALUE!</v>
      </c>
      <c r="AD540" s="328"/>
      <c r="AE540" s="328"/>
      <c r="AF540" s="328"/>
      <c r="AG540" s="328"/>
    </row>
    <row r="541" spans="1:33" s="338" customFormat="1" ht="15" customHeight="1">
      <c r="A541" s="101" t="s">
        <v>744</v>
      </c>
      <c r="B541" s="101" t="s">
        <v>1497</v>
      </c>
      <c r="C541" s="102"/>
      <c r="D541" s="101">
        <v>100</v>
      </c>
      <c r="E541" s="101">
        <v>4962644</v>
      </c>
      <c r="F541" s="103" t="s">
        <v>1498</v>
      </c>
      <c r="G541" s="101">
        <v>4962644215355</v>
      </c>
      <c r="H541" s="104">
        <v>700</v>
      </c>
      <c r="I541" s="105">
        <v>317</v>
      </c>
      <c r="J541" s="105">
        <v>127</v>
      </c>
      <c r="K541" s="105">
        <f t="shared" si="104"/>
        <v>2.4960629921259843</v>
      </c>
      <c r="L541" s="105">
        <f t="shared" si="100"/>
        <v>24765</v>
      </c>
      <c r="M541" s="105">
        <v>700</v>
      </c>
      <c r="N541" s="105"/>
      <c r="O541" s="105">
        <v>498</v>
      </c>
      <c r="P541" s="105">
        <v>498</v>
      </c>
      <c r="Q541" s="105">
        <v>500</v>
      </c>
      <c r="R541" s="332">
        <v>195</v>
      </c>
      <c r="S541" s="105">
        <v>234</v>
      </c>
      <c r="T541" s="105">
        <f t="shared" si="105"/>
        <v>39</v>
      </c>
      <c r="U541" s="333">
        <f t="shared" si="106"/>
        <v>0.16666666666666666</v>
      </c>
      <c r="V541" s="334" t="s">
        <v>4901</v>
      </c>
      <c r="W541" s="335" t="e">
        <f t="shared" si="107"/>
        <v>#VALUE!</v>
      </c>
      <c r="X541" s="335" t="e">
        <f t="shared" si="103"/>
        <v>#VALUE!</v>
      </c>
      <c r="Y541" s="336" t="e">
        <f t="shared" si="108"/>
        <v>#VALUE!</v>
      </c>
      <c r="Z541" s="336" t="e">
        <f t="shared" si="109"/>
        <v>#VALUE!</v>
      </c>
      <c r="AA541" s="336" t="e">
        <f t="shared" si="110"/>
        <v>#VALUE!</v>
      </c>
      <c r="AB541" s="337" t="e">
        <f t="shared" si="111"/>
        <v>#VALUE!</v>
      </c>
      <c r="AD541" s="317" t="e">
        <f>VLOOKUP(A541,[1]Sheet1!$A$2:$Q$79,17,FALSE)</f>
        <v>#N/A</v>
      </c>
      <c r="AE541" s="339" t="e">
        <f>AD541-R541</f>
        <v>#N/A</v>
      </c>
      <c r="AF541" s="340" t="e">
        <f>AE541/AD541</f>
        <v>#N/A</v>
      </c>
      <c r="AG541" s="320" t="s">
        <v>4789</v>
      </c>
    </row>
    <row r="542" spans="1:33" ht="15" hidden="1" customHeight="1">
      <c r="A542" s="114" t="s">
        <v>4902</v>
      </c>
      <c r="B542" s="114" t="s">
        <v>4903</v>
      </c>
      <c r="C542" s="115"/>
      <c r="D542" s="114">
        <v>40</v>
      </c>
      <c r="E542" s="114">
        <v>4962644</v>
      </c>
      <c r="F542" s="116" t="s">
        <v>4904</v>
      </c>
      <c r="G542" s="114">
        <v>4962644944910</v>
      </c>
      <c r="H542" s="118">
        <v>2500</v>
      </c>
      <c r="I542" s="119">
        <v>49</v>
      </c>
      <c r="J542" s="119">
        <v>980</v>
      </c>
      <c r="K542" s="119">
        <f t="shared" si="104"/>
        <v>0.05</v>
      </c>
      <c r="L542" s="119">
        <f t="shared" si="100"/>
        <v>358680</v>
      </c>
      <c r="M542" s="119">
        <v>2500</v>
      </c>
      <c r="O542" s="119">
        <v>1580</v>
      </c>
      <c r="P542" s="119">
        <v>1480</v>
      </c>
      <c r="Q542" s="119">
        <v>1800</v>
      </c>
      <c r="R542" s="321">
        <v>366</v>
      </c>
      <c r="S542" s="119">
        <v>666</v>
      </c>
      <c r="T542" s="51">
        <f t="shared" si="105"/>
        <v>300</v>
      </c>
      <c r="U542" s="322">
        <f t="shared" si="106"/>
        <v>0.45045045045045046</v>
      </c>
      <c r="V542" s="323" t="s">
        <v>4905</v>
      </c>
      <c r="W542" s="324" t="e">
        <f t="shared" si="107"/>
        <v>#VALUE!</v>
      </c>
      <c r="X542" s="324" t="e">
        <f t="shared" si="103"/>
        <v>#VALUE!</v>
      </c>
      <c r="Y542" s="325" t="e">
        <f t="shared" si="108"/>
        <v>#VALUE!</v>
      </c>
      <c r="Z542" s="325" t="e">
        <f t="shared" si="109"/>
        <v>#VALUE!</v>
      </c>
      <c r="AA542" s="325" t="e">
        <f t="shared" si="110"/>
        <v>#VALUE!</v>
      </c>
      <c r="AB542" s="326" t="e">
        <f t="shared" si="111"/>
        <v>#VALUE!</v>
      </c>
      <c r="AD542" s="328"/>
      <c r="AE542" s="328"/>
      <c r="AF542" s="328"/>
      <c r="AG542" s="328"/>
    </row>
    <row r="543" spans="1:33" ht="15" hidden="1" customHeight="1">
      <c r="A543" s="114" t="s">
        <v>4906</v>
      </c>
      <c r="B543" s="114" t="s">
        <v>4907</v>
      </c>
      <c r="C543" s="115"/>
      <c r="D543" s="114">
        <v>100</v>
      </c>
      <c r="E543" s="114">
        <v>4962644</v>
      </c>
      <c r="F543" s="116" t="s">
        <v>4908</v>
      </c>
      <c r="G543" s="114">
        <v>4962644944736</v>
      </c>
      <c r="H543" s="118">
        <v>1500</v>
      </c>
      <c r="I543" s="119">
        <v>2574</v>
      </c>
      <c r="J543" s="119">
        <v>600</v>
      </c>
      <c r="K543" s="119">
        <f t="shared" si="104"/>
        <v>4.29</v>
      </c>
      <c r="L543" s="119">
        <f t="shared" si="100"/>
        <v>145800</v>
      </c>
      <c r="M543" s="119">
        <v>1500</v>
      </c>
      <c r="O543" s="341">
        <v>880</v>
      </c>
      <c r="P543" s="119">
        <v>880</v>
      </c>
      <c r="Q543" s="119">
        <v>980</v>
      </c>
      <c r="R543" s="321">
        <v>243</v>
      </c>
      <c r="S543" s="341">
        <v>396</v>
      </c>
      <c r="T543" s="51">
        <f t="shared" si="105"/>
        <v>153</v>
      </c>
      <c r="U543" s="322">
        <f t="shared" si="106"/>
        <v>0.38636363636363635</v>
      </c>
      <c r="V543" s="323" t="s">
        <v>4905</v>
      </c>
      <c r="W543" s="324" t="e">
        <f t="shared" si="107"/>
        <v>#VALUE!</v>
      </c>
      <c r="X543" s="324" t="e">
        <f t="shared" si="103"/>
        <v>#VALUE!</v>
      </c>
      <c r="Y543" s="325" t="e">
        <f t="shared" si="108"/>
        <v>#VALUE!</v>
      </c>
      <c r="Z543" s="325" t="e">
        <f t="shared" si="109"/>
        <v>#VALUE!</v>
      </c>
      <c r="AA543" s="325" t="e">
        <f t="shared" si="110"/>
        <v>#VALUE!</v>
      </c>
      <c r="AB543" s="326" t="e">
        <f t="shared" si="111"/>
        <v>#VALUE!</v>
      </c>
      <c r="AD543" s="328"/>
      <c r="AE543" s="328"/>
      <c r="AF543" s="328"/>
      <c r="AG543" s="328"/>
    </row>
    <row r="544" spans="1:33" ht="15" hidden="1" customHeight="1">
      <c r="A544" s="114" t="s">
        <v>4909</v>
      </c>
      <c r="B544" s="114" t="s">
        <v>4910</v>
      </c>
      <c r="C544" s="115"/>
      <c r="D544" s="114">
        <v>300</v>
      </c>
      <c r="E544" s="114">
        <v>4962644</v>
      </c>
      <c r="F544" s="116" t="s">
        <v>4911</v>
      </c>
      <c r="G544" s="114">
        <v>4962644944415</v>
      </c>
      <c r="H544" s="118">
        <v>800</v>
      </c>
      <c r="I544" s="119">
        <v>2706</v>
      </c>
      <c r="J544" s="119">
        <v>1219</v>
      </c>
      <c r="K544" s="119">
        <f t="shared" si="104"/>
        <v>2.2198523379819526</v>
      </c>
      <c r="L544" s="119">
        <f t="shared" si="100"/>
        <v>76797</v>
      </c>
      <c r="M544" s="119">
        <v>800</v>
      </c>
      <c r="O544" s="119">
        <v>500</v>
      </c>
      <c r="P544" s="119">
        <v>578</v>
      </c>
      <c r="Q544" s="119">
        <v>500</v>
      </c>
      <c r="R544" s="321">
        <v>63</v>
      </c>
      <c r="S544" s="119">
        <v>234</v>
      </c>
      <c r="T544" s="51">
        <f t="shared" si="105"/>
        <v>171</v>
      </c>
      <c r="U544" s="322">
        <f t="shared" si="106"/>
        <v>0.73076923076923073</v>
      </c>
      <c r="V544" s="323" t="s">
        <v>4905</v>
      </c>
      <c r="W544" s="324" t="e">
        <f t="shared" si="107"/>
        <v>#VALUE!</v>
      </c>
      <c r="X544" s="324" t="e">
        <f t="shared" si="103"/>
        <v>#VALUE!</v>
      </c>
      <c r="Y544" s="325" t="e">
        <f t="shared" si="108"/>
        <v>#VALUE!</v>
      </c>
      <c r="Z544" s="325" t="e">
        <f t="shared" si="109"/>
        <v>#VALUE!</v>
      </c>
      <c r="AA544" s="325" t="e">
        <f t="shared" si="110"/>
        <v>#VALUE!</v>
      </c>
      <c r="AB544" s="326" t="e">
        <f t="shared" si="111"/>
        <v>#VALUE!</v>
      </c>
      <c r="AD544" s="328"/>
      <c r="AE544" s="328"/>
      <c r="AF544" s="328"/>
      <c r="AG544" s="328"/>
    </row>
    <row r="545" spans="1:33" ht="15" hidden="1" customHeight="1">
      <c r="A545" s="114" t="s">
        <v>3799</v>
      </c>
      <c r="B545" s="114" t="s">
        <v>4912</v>
      </c>
      <c r="C545" s="115"/>
      <c r="D545" s="114">
        <v>300</v>
      </c>
      <c r="E545" s="114">
        <v>4962644</v>
      </c>
      <c r="F545" s="116" t="s">
        <v>4913</v>
      </c>
      <c r="G545" s="114">
        <v>4962644944422</v>
      </c>
      <c r="H545" s="118">
        <v>800</v>
      </c>
      <c r="I545" s="119">
        <v>2891</v>
      </c>
      <c r="J545" s="119">
        <v>1348</v>
      </c>
      <c r="K545" s="119">
        <f t="shared" si="104"/>
        <v>2.1446587537091988</v>
      </c>
      <c r="L545" s="119">
        <f t="shared" si="100"/>
        <v>114580</v>
      </c>
      <c r="M545" s="119">
        <v>800</v>
      </c>
      <c r="O545" s="119">
        <v>500</v>
      </c>
      <c r="P545" s="119">
        <v>578</v>
      </c>
      <c r="Q545" s="119">
        <v>500</v>
      </c>
      <c r="R545" s="321">
        <v>85</v>
      </c>
      <c r="S545" s="119">
        <v>234</v>
      </c>
      <c r="T545" s="51">
        <f t="shared" si="105"/>
        <v>149</v>
      </c>
      <c r="U545" s="322">
        <f t="shared" si="106"/>
        <v>0.63675213675213671</v>
      </c>
      <c r="V545" s="323" t="s">
        <v>4905</v>
      </c>
      <c r="W545" s="324" t="e">
        <f t="shared" si="107"/>
        <v>#VALUE!</v>
      </c>
      <c r="X545" s="324" t="e">
        <f t="shared" si="103"/>
        <v>#VALUE!</v>
      </c>
      <c r="Y545" s="325" t="e">
        <f t="shared" si="108"/>
        <v>#VALUE!</v>
      </c>
      <c r="Z545" s="325" t="e">
        <f t="shared" si="109"/>
        <v>#VALUE!</v>
      </c>
      <c r="AA545" s="325" t="e">
        <f t="shared" si="110"/>
        <v>#VALUE!</v>
      </c>
      <c r="AB545" s="326" t="e">
        <f t="shared" si="111"/>
        <v>#VALUE!</v>
      </c>
      <c r="AD545" s="328"/>
      <c r="AE545" s="328"/>
      <c r="AF545" s="328"/>
      <c r="AG545" s="328"/>
    </row>
    <row r="546" spans="1:33" ht="15" hidden="1" customHeight="1">
      <c r="A546" s="114" t="s">
        <v>3800</v>
      </c>
      <c r="B546" s="114" t="s">
        <v>4914</v>
      </c>
      <c r="C546" s="115"/>
      <c r="D546" s="114">
        <v>300</v>
      </c>
      <c r="E546" s="114">
        <v>4962644</v>
      </c>
      <c r="F546" s="116" t="s">
        <v>4915</v>
      </c>
      <c r="G546" s="114">
        <v>4962644944439</v>
      </c>
      <c r="H546" s="118">
        <v>800</v>
      </c>
      <c r="I546" s="119">
        <v>573</v>
      </c>
      <c r="J546" s="119">
        <v>1957</v>
      </c>
      <c r="K546" s="119">
        <f t="shared" si="104"/>
        <v>0.29279509453244762</v>
      </c>
      <c r="L546" s="119">
        <f t="shared" si="100"/>
        <v>97850</v>
      </c>
      <c r="M546" s="119">
        <v>800</v>
      </c>
      <c r="O546" s="119">
        <v>500</v>
      </c>
      <c r="P546" s="119">
        <v>578</v>
      </c>
      <c r="Q546" s="119">
        <v>500</v>
      </c>
      <c r="R546" s="321">
        <v>50</v>
      </c>
      <c r="S546" s="119">
        <v>234</v>
      </c>
      <c r="T546" s="51">
        <f t="shared" si="105"/>
        <v>184</v>
      </c>
      <c r="U546" s="322">
        <f t="shared" si="106"/>
        <v>0.78632478632478631</v>
      </c>
      <c r="V546" s="323" t="s">
        <v>4905</v>
      </c>
      <c r="W546" s="324" t="e">
        <f t="shared" si="107"/>
        <v>#VALUE!</v>
      </c>
      <c r="X546" s="324" t="e">
        <f t="shared" si="103"/>
        <v>#VALUE!</v>
      </c>
      <c r="Y546" s="325" t="e">
        <f t="shared" si="108"/>
        <v>#VALUE!</v>
      </c>
      <c r="Z546" s="325" t="e">
        <f t="shared" si="109"/>
        <v>#VALUE!</v>
      </c>
      <c r="AA546" s="325" t="e">
        <f t="shared" si="110"/>
        <v>#VALUE!</v>
      </c>
      <c r="AB546" s="326" t="e">
        <f t="shared" si="111"/>
        <v>#VALUE!</v>
      </c>
      <c r="AD546" s="328"/>
      <c r="AE546" s="328"/>
      <c r="AF546" s="328"/>
      <c r="AG546" s="328"/>
    </row>
    <row r="547" spans="1:33" s="338" customFormat="1" ht="15" customHeight="1">
      <c r="A547" s="101" t="s">
        <v>533</v>
      </c>
      <c r="B547" s="101" t="s">
        <v>2241</v>
      </c>
      <c r="C547" s="102"/>
      <c r="D547" s="101">
        <v>40</v>
      </c>
      <c r="E547" s="101">
        <v>4962644</v>
      </c>
      <c r="F547" s="103" t="s">
        <v>2242</v>
      </c>
      <c r="G547" s="101">
        <v>4962644215249</v>
      </c>
      <c r="H547" s="104">
        <v>7900</v>
      </c>
      <c r="I547" s="105">
        <v>48</v>
      </c>
      <c r="J547" s="105">
        <v>1869</v>
      </c>
      <c r="K547" s="105">
        <f t="shared" si="104"/>
        <v>2.5682182985553772E-2</v>
      </c>
      <c r="L547" s="105">
        <f t="shared" si="100"/>
        <v>2934330</v>
      </c>
      <c r="M547" s="105">
        <v>7900</v>
      </c>
      <c r="N547" s="105"/>
      <c r="O547" s="105">
        <v>6200</v>
      </c>
      <c r="P547" s="105">
        <v>5680</v>
      </c>
      <c r="Q547" s="105">
        <v>7000</v>
      </c>
      <c r="R547" s="332">
        <v>1570</v>
      </c>
      <c r="S547" s="105">
        <v>2670</v>
      </c>
      <c r="T547" s="105">
        <f t="shared" si="105"/>
        <v>1100</v>
      </c>
      <c r="U547" s="333">
        <f t="shared" si="106"/>
        <v>0.41198501872659177</v>
      </c>
      <c r="V547" s="334" t="s">
        <v>4905</v>
      </c>
      <c r="W547" s="335" t="e">
        <f t="shared" si="107"/>
        <v>#VALUE!</v>
      </c>
      <c r="X547" s="335" t="e">
        <f t="shared" si="103"/>
        <v>#VALUE!</v>
      </c>
      <c r="Y547" s="336" t="e">
        <f t="shared" si="108"/>
        <v>#VALUE!</v>
      </c>
      <c r="Z547" s="336" t="e">
        <f t="shared" si="109"/>
        <v>#VALUE!</v>
      </c>
      <c r="AA547" s="336" t="e">
        <f t="shared" si="110"/>
        <v>#VALUE!</v>
      </c>
      <c r="AB547" s="337" t="e">
        <f t="shared" si="111"/>
        <v>#VALUE!</v>
      </c>
      <c r="AD547" s="317">
        <f>VLOOKUP(A547,[1]Sheet1!$A$2:$Q$79,17,FALSE)</f>
        <v>1900</v>
      </c>
      <c r="AE547" s="339">
        <f t="shared" ref="AE547:AE557" si="112">AD547-R547</f>
        <v>330</v>
      </c>
      <c r="AF547" s="340">
        <f t="shared" ref="AF547:AF557" si="113">AE547/AD547</f>
        <v>0.1736842105263158</v>
      </c>
      <c r="AG547" s="320"/>
    </row>
    <row r="548" spans="1:33" s="338" customFormat="1" ht="15" customHeight="1">
      <c r="A548" s="101" t="s">
        <v>309</v>
      </c>
      <c r="B548" s="101" t="s">
        <v>310</v>
      </c>
      <c r="C548" s="102"/>
      <c r="D548" s="101">
        <v>30</v>
      </c>
      <c r="E548" s="101">
        <v>4962644</v>
      </c>
      <c r="F548" s="103" t="s">
        <v>1503</v>
      </c>
      <c r="G548" s="101">
        <v>4962644213528</v>
      </c>
      <c r="H548" s="104">
        <v>2000</v>
      </c>
      <c r="I548" s="105">
        <v>485</v>
      </c>
      <c r="J548" s="105">
        <v>50</v>
      </c>
      <c r="K548" s="105">
        <f t="shared" si="104"/>
        <v>9.6999999999999993</v>
      </c>
      <c r="L548" s="105">
        <f t="shared" si="100"/>
        <v>14700</v>
      </c>
      <c r="M548" s="105">
        <v>2000</v>
      </c>
      <c r="N548" s="105"/>
      <c r="O548" s="105">
        <v>1280</v>
      </c>
      <c r="P548" s="105">
        <v>1180</v>
      </c>
      <c r="Q548" s="105">
        <v>1400</v>
      </c>
      <c r="R548" s="332">
        <v>294</v>
      </c>
      <c r="S548" s="105">
        <v>555</v>
      </c>
      <c r="T548" s="105">
        <f t="shared" si="105"/>
        <v>261</v>
      </c>
      <c r="U548" s="333">
        <f t="shared" si="106"/>
        <v>0.4702702702702703</v>
      </c>
      <c r="V548" s="334" t="s">
        <v>4613</v>
      </c>
      <c r="W548" s="335" t="e">
        <f t="shared" si="107"/>
        <v>#VALUE!</v>
      </c>
      <c r="X548" s="335" t="e">
        <f t="shared" si="103"/>
        <v>#VALUE!</v>
      </c>
      <c r="Y548" s="336" t="e">
        <f t="shared" si="108"/>
        <v>#VALUE!</v>
      </c>
      <c r="Z548" s="336" t="e">
        <f t="shared" si="109"/>
        <v>#VALUE!</v>
      </c>
      <c r="AA548" s="336" t="e">
        <f t="shared" si="110"/>
        <v>#VALUE!</v>
      </c>
      <c r="AB548" s="337" t="e">
        <f t="shared" si="111"/>
        <v>#VALUE!</v>
      </c>
      <c r="AD548" s="317" t="e">
        <f>VLOOKUP(A548,[1]Sheet1!$A$2:$Q$79,17,FALSE)</f>
        <v>#N/A</v>
      </c>
      <c r="AE548" s="339" t="e">
        <f t="shared" si="112"/>
        <v>#N/A</v>
      </c>
      <c r="AF548" s="340" t="e">
        <f t="shared" si="113"/>
        <v>#N/A</v>
      </c>
      <c r="AG548" s="320" t="s">
        <v>4789</v>
      </c>
    </row>
    <row r="549" spans="1:33" s="338" customFormat="1" ht="15" customHeight="1">
      <c r="A549" s="101" t="s">
        <v>4916</v>
      </c>
      <c r="B549" s="101" t="s">
        <v>4917</v>
      </c>
      <c r="C549" s="102"/>
      <c r="D549" s="101">
        <v>50</v>
      </c>
      <c r="E549" s="101">
        <v>4962644</v>
      </c>
      <c r="F549" s="103" t="s">
        <v>4918</v>
      </c>
      <c r="G549" s="101">
        <v>4962644944477</v>
      </c>
      <c r="H549" s="104">
        <v>1800</v>
      </c>
      <c r="I549" s="105">
        <v>1973</v>
      </c>
      <c r="J549" s="105">
        <v>2</v>
      </c>
      <c r="K549" s="105">
        <f t="shared" si="104"/>
        <v>986.5</v>
      </c>
      <c r="L549" s="105">
        <f t="shared" si="100"/>
        <v>550</v>
      </c>
      <c r="M549" s="105">
        <v>1800</v>
      </c>
      <c r="N549" s="105"/>
      <c r="O549" s="105">
        <v>980</v>
      </c>
      <c r="P549" s="105">
        <v>980</v>
      </c>
      <c r="Q549" s="105">
        <v>1280</v>
      </c>
      <c r="R549" s="332">
        <v>275</v>
      </c>
      <c r="S549" s="105">
        <v>460</v>
      </c>
      <c r="T549" s="105">
        <f t="shared" si="105"/>
        <v>185</v>
      </c>
      <c r="U549" s="333">
        <f t="shared" si="106"/>
        <v>0.40217391304347827</v>
      </c>
      <c r="V549" s="334" t="s">
        <v>4613</v>
      </c>
      <c r="W549" s="335" t="e">
        <f t="shared" si="107"/>
        <v>#VALUE!</v>
      </c>
      <c r="X549" s="335" t="e">
        <f t="shared" si="103"/>
        <v>#VALUE!</v>
      </c>
      <c r="Y549" s="336" t="e">
        <f t="shared" si="108"/>
        <v>#VALUE!</v>
      </c>
      <c r="Z549" s="336" t="e">
        <f t="shared" si="109"/>
        <v>#VALUE!</v>
      </c>
      <c r="AA549" s="336" t="e">
        <f t="shared" si="110"/>
        <v>#VALUE!</v>
      </c>
      <c r="AB549" s="337" t="e">
        <f t="shared" si="111"/>
        <v>#VALUE!</v>
      </c>
      <c r="AD549" s="317" t="e">
        <f>VLOOKUP(A549,[1]Sheet1!$A$2:$Q$79,17,FALSE)</f>
        <v>#N/A</v>
      </c>
      <c r="AE549" s="339" t="e">
        <f t="shared" si="112"/>
        <v>#N/A</v>
      </c>
      <c r="AF549" s="340" t="e">
        <f t="shared" si="113"/>
        <v>#N/A</v>
      </c>
      <c r="AG549" s="320" t="s">
        <v>4789</v>
      </c>
    </row>
    <row r="550" spans="1:33" s="338" customFormat="1" ht="15" customHeight="1">
      <c r="A550" s="101" t="s">
        <v>423</v>
      </c>
      <c r="B550" s="373" t="s">
        <v>1656</v>
      </c>
      <c r="C550" s="102"/>
      <c r="D550" s="101">
        <v>60</v>
      </c>
      <c r="E550" s="101">
        <v>4962644</v>
      </c>
      <c r="F550" s="103" t="s">
        <v>1657</v>
      </c>
      <c r="G550" s="101">
        <v>4962644941452</v>
      </c>
      <c r="H550" s="104">
        <v>1000</v>
      </c>
      <c r="I550" s="105">
        <v>4</v>
      </c>
      <c r="J550" s="105">
        <v>19</v>
      </c>
      <c r="K550" s="105">
        <f t="shared" si="104"/>
        <v>0.21052631578947367</v>
      </c>
      <c r="L550" s="105">
        <f t="shared" si="100"/>
        <v>3116</v>
      </c>
      <c r="M550" s="105">
        <v>1000</v>
      </c>
      <c r="N550" s="105"/>
      <c r="O550" s="105">
        <v>658</v>
      </c>
      <c r="P550" s="105">
        <v>598</v>
      </c>
      <c r="Q550" s="105">
        <v>700</v>
      </c>
      <c r="R550" s="332">
        <v>164</v>
      </c>
      <c r="S550" s="105">
        <v>280</v>
      </c>
      <c r="T550" s="105">
        <f t="shared" si="105"/>
        <v>116</v>
      </c>
      <c r="U550" s="333">
        <f t="shared" si="106"/>
        <v>0.41428571428571431</v>
      </c>
      <c r="V550" s="334" t="s">
        <v>4613</v>
      </c>
      <c r="W550" s="335" t="e">
        <f t="shared" si="107"/>
        <v>#VALUE!</v>
      </c>
      <c r="X550" s="335" t="e">
        <f t="shared" si="103"/>
        <v>#VALUE!</v>
      </c>
      <c r="Y550" s="336" t="e">
        <f t="shared" si="108"/>
        <v>#VALUE!</v>
      </c>
      <c r="Z550" s="336" t="e">
        <f t="shared" si="109"/>
        <v>#VALUE!</v>
      </c>
      <c r="AA550" s="336" t="e">
        <f t="shared" si="110"/>
        <v>#VALUE!</v>
      </c>
      <c r="AB550" s="337" t="e">
        <f t="shared" si="111"/>
        <v>#VALUE!</v>
      </c>
      <c r="AD550" s="317" t="e">
        <f>VLOOKUP(A550,[1]Sheet1!$A$2:$Q$79,17,FALSE)</f>
        <v>#N/A</v>
      </c>
      <c r="AE550" s="339" t="e">
        <f t="shared" si="112"/>
        <v>#N/A</v>
      </c>
      <c r="AF550" s="340" t="e">
        <f t="shared" si="113"/>
        <v>#N/A</v>
      </c>
      <c r="AG550" s="320" t="s">
        <v>4789</v>
      </c>
    </row>
    <row r="551" spans="1:33" s="338" customFormat="1" ht="15" customHeight="1">
      <c r="A551" s="101" t="s">
        <v>429</v>
      </c>
      <c r="B551" s="101" t="s">
        <v>1672</v>
      </c>
      <c r="C551" s="102"/>
      <c r="D551" s="101">
        <v>50</v>
      </c>
      <c r="E551" s="101">
        <v>4962644</v>
      </c>
      <c r="F551" s="103" t="s">
        <v>1673</v>
      </c>
      <c r="G551" s="101">
        <v>4962644664801</v>
      </c>
      <c r="H551" s="104">
        <v>2500</v>
      </c>
      <c r="I551" s="105">
        <v>77</v>
      </c>
      <c r="J551" s="105">
        <v>107</v>
      </c>
      <c r="K551" s="105">
        <f t="shared" si="104"/>
        <v>0.71962616822429903</v>
      </c>
      <c r="L551" s="105">
        <f t="shared" si="100"/>
        <v>40125</v>
      </c>
      <c r="M551" s="105">
        <v>2500</v>
      </c>
      <c r="N551" s="105"/>
      <c r="O551" s="105">
        <v>1980</v>
      </c>
      <c r="P551" s="105">
        <v>1680</v>
      </c>
      <c r="Q551" s="105">
        <v>2000</v>
      </c>
      <c r="R551" s="332">
        <v>375</v>
      </c>
      <c r="S551" s="105">
        <v>790</v>
      </c>
      <c r="T551" s="105">
        <f t="shared" si="105"/>
        <v>415</v>
      </c>
      <c r="U551" s="333">
        <f t="shared" si="106"/>
        <v>0.52531645569620256</v>
      </c>
      <c r="V551" s="334" t="s">
        <v>4613</v>
      </c>
      <c r="W551" s="335" t="e">
        <f t="shared" si="107"/>
        <v>#VALUE!</v>
      </c>
      <c r="X551" s="335" t="e">
        <f t="shared" si="103"/>
        <v>#VALUE!</v>
      </c>
      <c r="Y551" s="336" t="e">
        <f t="shared" si="108"/>
        <v>#VALUE!</v>
      </c>
      <c r="Z551" s="336" t="e">
        <f t="shared" si="109"/>
        <v>#VALUE!</v>
      </c>
      <c r="AA551" s="336" t="e">
        <f t="shared" si="110"/>
        <v>#VALUE!</v>
      </c>
      <c r="AB551" s="337" t="e">
        <f t="shared" si="111"/>
        <v>#VALUE!</v>
      </c>
      <c r="AD551" s="317">
        <v>400</v>
      </c>
      <c r="AE551" s="339">
        <f t="shared" si="112"/>
        <v>25</v>
      </c>
      <c r="AF551" s="340">
        <f t="shared" si="113"/>
        <v>6.25E-2</v>
      </c>
      <c r="AG551" s="320"/>
    </row>
    <row r="552" spans="1:33" s="338" customFormat="1" ht="15" customHeight="1">
      <c r="A552" s="101" t="s">
        <v>433</v>
      </c>
      <c r="B552" s="101" t="s">
        <v>1683</v>
      </c>
      <c r="C552" s="102"/>
      <c r="D552" s="101">
        <v>10</v>
      </c>
      <c r="E552" s="101">
        <v>4962644</v>
      </c>
      <c r="F552" s="103" t="s">
        <v>1684</v>
      </c>
      <c r="G552" s="101">
        <v>4962644201501</v>
      </c>
      <c r="H552" s="104">
        <v>3600</v>
      </c>
      <c r="I552" s="105">
        <v>51</v>
      </c>
      <c r="J552" s="105">
        <v>12</v>
      </c>
      <c r="K552" s="105">
        <f t="shared" si="104"/>
        <v>4.25</v>
      </c>
      <c r="L552" s="105">
        <f t="shared" si="100"/>
        <v>11544</v>
      </c>
      <c r="M552" s="105">
        <v>3600</v>
      </c>
      <c r="N552" s="105"/>
      <c r="O552" s="105" t="s">
        <v>1547</v>
      </c>
      <c r="P552" s="105" t="s">
        <v>1547</v>
      </c>
      <c r="Q552" s="105" t="s">
        <v>1547</v>
      </c>
      <c r="R552" s="332">
        <v>962</v>
      </c>
      <c r="S552" s="105">
        <v>1400</v>
      </c>
      <c r="T552" s="105">
        <f t="shared" si="105"/>
        <v>438</v>
      </c>
      <c r="U552" s="333">
        <f t="shared" si="106"/>
        <v>0.31285714285714283</v>
      </c>
      <c r="V552" s="334" t="s">
        <v>4613</v>
      </c>
      <c r="W552" s="335" t="e">
        <f t="shared" si="107"/>
        <v>#VALUE!</v>
      </c>
      <c r="X552" s="335" t="e">
        <f t="shared" si="103"/>
        <v>#VALUE!</v>
      </c>
      <c r="Y552" s="336" t="e">
        <f t="shared" si="108"/>
        <v>#VALUE!</v>
      </c>
      <c r="Z552" s="336" t="e">
        <f t="shared" si="109"/>
        <v>#VALUE!</v>
      </c>
      <c r="AA552" s="336" t="e">
        <f t="shared" si="110"/>
        <v>#VALUE!</v>
      </c>
      <c r="AB552" s="337" t="e">
        <f t="shared" si="111"/>
        <v>#VALUE!</v>
      </c>
      <c r="AD552" s="317" t="e">
        <f>VLOOKUP(A552,[1]Sheet1!$A$2:$Q$79,17,FALSE)</f>
        <v>#N/A</v>
      </c>
      <c r="AE552" s="339" t="e">
        <f t="shared" si="112"/>
        <v>#N/A</v>
      </c>
      <c r="AF552" s="340" t="e">
        <f t="shared" si="113"/>
        <v>#N/A</v>
      </c>
      <c r="AG552" s="320" t="s">
        <v>4789</v>
      </c>
    </row>
    <row r="553" spans="1:33" s="338" customFormat="1" ht="15" customHeight="1">
      <c r="A553" s="101" t="s">
        <v>307</v>
      </c>
      <c r="B553" s="101" t="s">
        <v>1324</v>
      </c>
      <c r="C553" s="102"/>
      <c r="D553" s="101">
        <v>50</v>
      </c>
      <c r="E553" s="101">
        <v>4962644</v>
      </c>
      <c r="F553" s="103" t="s">
        <v>1379</v>
      </c>
      <c r="G553" s="101">
        <v>4962644783571</v>
      </c>
      <c r="H553" s="104">
        <v>700</v>
      </c>
      <c r="I553" s="105">
        <v>701</v>
      </c>
      <c r="J553" s="105">
        <v>111</v>
      </c>
      <c r="K553" s="105">
        <f t="shared" si="104"/>
        <v>6.3153153153153152</v>
      </c>
      <c r="L553" s="105">
        <f t="shared" si="100"/>
        <v>13875</v>
      </c>
      <c r="M553" s="105">
        <v>700</v>
      </c>
      <c r="N553" s="105"/>
      <c r="O553" s="105">
        <v>548</v>
      </c>
      <c r="P553" s="105">
        <v>498</v>
      </c>
      <c r="Q553" s="105">
        <v>600</v>
      </c>
      <c r="R553" s="332">
        <v>125</v>
      </c>
      <c r="S553" s="105">
        <v>234</v>
      </c>
      <c r="T553" s="105">
        <f t="shared" si="105"/>
        <v>109</v>
      </c>
      <c r="U553" s="333">
        <f t="shared" si="106"/>
        <v>0.46581196581196582</v>
      </c>
      <c r="V553" s="334" t="s">
        <v>4919</v>
      </c>
      <c r="W553" s="335" t="e">
        <f t="shared" si="107"/>
        <v>#VALUE!</v>
      </c>
      <c r="X553" s="335" t="e">
        <f t="shared" si="103"/>
        <v>#VALUE!</v>
      </c>
      <c r="Y553" s="336" t="e">
        <f t="shared" si="108"/>
        <v>#VALUE!</v>
      </c>
      <c r="Z553" s="336" t="e">
        <f t="shared" si="109"/>
        <v>#VALUE!</v>
      </c>
      <c r="AA553" s="336" t="e">
        <f t="shared" si="110"/>
        <v>#VALUE!</v>
      </c>
      <c r="AB553" s="337" t="e">
        <f t="shared" si="111"/>
        <v>#VALUE!</v>
      </c>
      <c r="AD553" s="317" t="e">
        <f>VLOOKUP(A553,[1]Sheet1!$A$2:$Q$79,17,FALSE)</f>
        <v>#N/A</v>
      </c>
      <c r="AE553" s="339" t="e">
        <f t="shared" si="112"/>
        <v>#N/A</v>
      </c>
      <c r="AF553" s="340" t="e">
        <f t="shared" si="113"/>
        <v>#N/A</v>
      </c>
      <c r="AG553" s="320" t="s">
        <v>4789</v>
      </c>
    </row>
    <row r="554" spans="1:33" s="338" customFormat="1" ht="15" customHeight="1">
      <c r="A554" s="101" t="s">
        <v>369</v>
      </c>
      <c r="B554" s="101" t="s">
        <v>1386</v>
      </c>
      <c r="C554" s="102"/>
      <c r="D554" s="101">
        <v>100</v>
      </c>
      <c r="E554" s="101">
        <v>4962644</v>
      </c>
      <c r="F554" s="103" t="s">
        <v>1387</v>
      </c>
      <c r="G554" s="101">
        <v>4962644784523</v>
      </c>
      <c r="H554" s="104">
        <v>600</v>
      </c>
      <c r="I554" s="105">
        <v>1817</v>
      </c>
      <c r="J554" s="105">
        <v>3422</v>
      </c>
      <c r="K554" s="105">
        <f t="shared" si="104"/>
        <v>0.5309760374050263</v>
      </c>
      <c r="L554" s="105">
        <f t="shared" si="100"/>
        <v>383264</v>
      </c>
      <c r="M554" s="105">
        <v>600</v>
      </c>
      <c r="N554" s="105"/>
      <c r="O554" s="105">
        <v>500</v>
      </c>
      <c r="P554" s="105">
        <v>458</v>
      </c>
      <c r="Q554" s="105">
        <v>580</v>
      </c>
      <c r="R554" s="332">
        <v>112</v>
      </c>
      <c r="S554" s="366">
        <v>214.5</v>
      </c>
      <c r="T554" s="105">
        <f t="shared" si="105"/>
        <v>102.5</v>
      </c>
      <c r="U554" s="333">
        <f t="shared" si="106"/>
        <v>0.47785547785547783</v>
      </c>
      <c r="V554" s="334" t="s">
        <v>4920</v>
      </c>
      <c r="W554" s="335" t="e">
        <f t="shared" si="107"/>
        <v>#VALUE!</v>
      </c>
      <c r="X554" s="335" t="e">
        <f t="shared" si="103"/>
        <v>#VALUE!</v>
      </c>
      <c r="Y554" s="336" t="e">
        <f t="shared" si="108"/>
        <v>#VALUE!</v>
      </c>
      <c r="Z554" s="336" t="e">
        <f t="shared" si="109"/>
        <v>#VALUE!</v>
      </c>
      <c r="AA554" s="336" t="e">
        <f t="shared" si="110"/>
        <v>#VALUE!</v>
      </c>
      <c r="AB554" s="337" t="e">
        <f t="shared" si="111"/>
        <v>#VALUE!</v>
      </c>
      <c r="AD554" s="317" t="e">
        <f>VLOOKUP(A554,[1]Sheet1!$A$2:$Q$79,17,FALSE)</f>
        <v>#N/A</v>
      </c>
      <c r="AE554" s="339" t="e">
        <f t="shared" si="112"/>
        <v>#N/A</v>
      </c>
      <c r="AF554" s="340" t="e">
        <f t="shared" si="113"/>
        <v>#N/A</v>
      </c>
      <c r="AG554" s="320" t="s">
        <v>4789</v>
      </c>
    </row>
    <row r="555" spans="1:33" s="338" customFormat="1" ht="15" customHeight="1">
      <c r="A555" s="101" t="s">
        <v>754</v>
      </c>
      <c r="B555" s="101" t="s">
        <v>1555</v>
      </c>
      <c r="C555" s="102" t="s">
        <v>247</v>
      </c>
      <c r="D555" s="101">
        <v>100</v>
      </c>
      <c r="E555" s="101">
        <v>4962644</v>
      </c>
      <c r="F555" s="103" t="s">
        <v>1556</v>
      </c>
      <c r="G555" s="101">
        <v>4962644930852</v>
      </c>
      <c r="H555" s="104">
        <v>600</v>
      </c>
      <c r="I555" s="105">
        <v>10640</v>
      </c>
      <c r="J555" s="105">
        <v>355</v>
      </c>
      <c r="K555" s="105">
        <f t="shared" si="104"/>
        <v>29.971830985915492</v>
      </c>
      <c r="L555" s="105">
        <f t="shared" si="100"/>
        <v>51475</v>
      </c>
      <c r="M555" s="105">
        <v>600</v>
      </c>
      <c r="N555" s="105"/>
      <c r="O555" s="105">
        <v>398</v>
      </c>
      <c r="P555" s="105">
        <v>358</v>
      </c>
      <c r="Q555" s="105">
        <v>420</v>
      </c>
      <c r="R555" s="332">
        <v>145</v>
      </c>
      <c r="S555" s="105">
        <v>168</v>
      </c>
      <c r="T555" s="105">
        <f t="shared" si="105"/>
        <v>23</v>
      </c>
      <c r="U555" s="333">
        <f t="shared" si="106"/>
        <v>0.13690476190476192</v>
      </c>
      <c r="V555" s="334" t="s">
        <v>4921</v>
      </c>
      <c r="W555" s="335" t="e">
        <f t="shared" si="107"/>
        <v>#VALUE!</v>
      </c>
      <c r="X555" s="335" t="e">
        <f t="shared" si="103"/>
        <v>#VALUE!</v>
      </c>
      <c r="Y555" s="336" t="e">
        <f t="shared" si="108"/>
        <v>#VALUE!</v>
      </c>
      <c r="Z555" s="336" t="e">
        <f t="shared" si="109"/>
        <v>#VALUE!</v>
      </c>
      <c r="AA555" s="336" t="e">
        <f t="shared" si="110"/>
        <v>#VALUE!</v>
      </c>
      <c r="AB555" s="337" t="e">
        <f t="shared" si="111"/>
        <v>#VALUE!</v>
      </c>
      <c r="AD555" s="317" t="e">
        <f>VLOOKUP(A555,[1]Sheet1!$A$2:$Q$79,17,FALSE)</f>
        <v>#N/A</v>
      </c>
      <c r="AE555" s="339" t="e">
        <f t="shared" si="112"/>
        <v>#N/A</v>
      </c>
      <c r="AF555" s="340" t="e">
        <f t="shared" si="113"/>
        <v>#N/A</v>
      </c>
      <c r="AG555" s="320" t="s">
        <v>4789</v>
      </c>
    </row>
    <row r="556" spans="1:33" s="338" customFormat="1" ht="15" customHeight="1">
      <c r="A556" s="101" t="s">
        <v>755</v>
      </c>
      <c r="B556" s="101" t="s">
        <v>1555</v>
      </c>
      <c r="C556" s="102" t="s">
        <v>1557</v>
      </c>
      <c r="D556" s="101">
        <v>100</v>
      </c>
      <c r="E556" s="101">
        <v>4962644</v>
      </c>
      <c r="F556" s="103" t="s">
        <v>1558</v>
      </c>
      <c r="G556" s="101">
        <v>4962644930869</v>
      </c>
      <c r="H556" s="104">
        <v>600</v>
      </c>
      <c r="I556" s="105">
        <v>144</v>
      </c>
      <c r="J556" s="105">
        <v>111</v>
      </c>
      <c r="K556" s="105">
        <f t="shared" si="104"/>
        <v>1.2972972972972974</v>
      </c>
      <c r="L556" s="105">
        <f t="shared" si="100"/>
        <v>16095</v>
      </c>
      <c r="M556" s="105">
        <v>600</v>
      </c>
      <c r="N556" s="105"/>
      <c r="O556" s="105">
        <v>398</v>
      </c>
      <c r="P556" s="105">
        <v>358</v>
      </c>
      <c r="Q556" s="105">
        <v>420</v>
      </c>
      <c r="R556" s="332">
        <v>145</v>
      </c>
      <c r="S556" s="105">
        <v>168</v>
      </c>
      <c r="T556" s="105">
        <f t="shared" si="105"/>
        <v>23</v>
      </c>
      <c r="U556" s="333">
        <f t="shared" si="106"/>
        <v>0.13690476190476192</v>
      </c>
      <c r="V556" s="334" t="s">
        <v>4921</v>
      </c>
      <c r="W556" s="335" t="e">
        <f t="shared" si="107"/>
        <v>#VALUE!</v>
      </c>
      <c r="X556" s="335" t="e">
        <f t="shared" si="103"/>
        <v>#VALUE!</v>
      </c>
      <c r="Y556" s="336" t="e">
        <f t="shared" si="108"/>
        <v>#VALUE!</v>
      </c>
      <c r="Z556" s="336" t="e">
        <f t="shared" si="109"/>
        <v>#VALUE!</v>
      </c>
      <c r="AA556" s="336" t="e">
        <f t="shared" si="110"/>
        <v>#VALUE!</v>
      </c>
      <c r="AB556" s="337" t="e">
        <f t="shared" si="111"/>
        <v>#VALUE!</v>
      </c>
      <c r="AD556" s="317" t="e">
        <f>VLOOKUP(A556,[1]Sheet1!$A$2:$Q$79,17,FALSE)</f>
        <v>#N/A</v>
      </c>
      <c r="AE556" s="339" t="e">
        <f t="shared" si="112"/>
        <v>#N/A</v>
      </c>
      <c r="AF556" s="340" t="e">
        <f t="shared" si="113"/>
        <v>#N/A</v>
      </c>
      <c r="AG556" s="320" t="s">
        <v>4789</v>
      </c>
    </row>
    <row r="557" spans="1:33" s="338" customFormat="1" ht="15" customHeight="1">
      <c r="A557" s="101" t="s">
        <v>756</v>
      </c>
      <c r="B557" s="101" t="s">
        <v>1555</v>
      </c>
      <c r="C557" s="102" t="s">
        <v>1559</v>
      </c>
      <c r="D557" s="101">
        <v>100</v>
      </c>
      <c r="E557" s="101">
        <v>4962644</v>
      </c>
      <c r="F557" s="103" t="s">
        <v>1560</v>
      </c>
      <c r="G557" s="101">
        <v>4962644930876</v>
      </c>
      <c r="H557" s="104">
        <v>600</v>
      </c>
      <c r="I557" s="105">
        <v>26</v>
      </c>
      <c r="J557" s="105">
        <v>1626</v>
      </c>
      <c r="K557" s="105">
        <f t="shared" si="104"/>
        <v>1.5990159901599015E-2</v>
      </c>
      <c r="L557" s="105">
        <f t="shared" si="100"/>
        <v>235770</v>
      </c>
      <c r="M557" s="105">
        <v>600</v>
      </c>
      <c r="N557" s="105"/>
      <c r="O557" s="105">
        <v>398</v>
      </c>
      <c r="P557" s="105">
        <v>358</v>
      </c>
      <c r="Q557" s="105">
        <v>420</v>
      </c>
      <c r="R557" s="332">
        <v>145</v>
      </c>
      <c r="S557" s="105">
        <v>168</v>
      </c>
      <c r="T557" s="105">
        <f t="shared" si="105"/>
        <v>23</v>
      </c>
      <c r="U557" s="333">
        <f t="shared" si="106"/>
        <v>0.13690476190476192</v>
      </c>
      <c r="V557" s="334" t="s">
        <v>4921</v>
      </c>
      <c r="W557" s="335" t="e">
        <f t="shared" si="107"/>
        <v>#VALUE!</v>
      </c>
      <c r="X557" s="335" t="e">
        <f t="shared" si="103"/>
        <v>#VALUE!</v>
      </c>
      <c r="Y557" s="336" t="e">
        <f t="shared" si="108"/>
        <v>#VALUE!</v>
      </c>
      <c r="Z557" s="336" t="e">
        <f t="shared" si="109"/>
        <v>#VALUE!</v>
      </c>
      <c r="AA557" s="336" t="e">
        <f t="shared" si="110"/>
        <v>#VALUE!</v>
      </c>
      <c r="AB557" s="337" t="e">
        <f t="shared" si="111"/>
        <v>#VALUE!</v>
      </c>
      <c r="AD557" s="317">
        <f>VLOOKUP(A557,[1]Sheet1!$A$2:$Q$79,17,FALSE)</f>
        <v>150</v>
      </c>
      <c r="AE557" s="339">
        <f t="shared" si="112"/>
        <v>5</v>
      </c>
      <c r="AF557" s="340">
        <f t="shared" si="113"/>
        <v>3.3333333333333333E-2</v>
      </c>
      <c r="AG557" s="320"/>
    </row>
    <row r="558" spans="1:33" ht="15" hidden="1" customHeight="1">
      <c r="A558" s="114" t="s">
        <v>299</v>
      </c>
      <c r="B558" s="114" t="s">
        <v>300</v>
      </c>
      <c r="C558" s="115"/>
      <c r="D558" s="114">
        <v>100</v>
      </c>
      <c r="E558" s="114">
        <v>4962644</v>
      </c>
      <c r="F558" s="116" t="s">
        <v>1348</v>
      </c>
      <c r="G558" s="114">
        <v>4962644931255</v>
      </c>
      <c r="H558" s="118">
        <v>1600</v>
      </c>
      <c r="I558" s="119">
        <v>3568</v>
      </c>
      <c r="J558" s="119">
        <v>1845</v>
      </c>
      <c r="K558" s="119">
        <f t="shared" si="104"/>
        <v>1.9338753387533876</v>
      </c>
      <c r="L558" s="119">
        <f t="shared" si="100"/>
        <v>496305</v>
      </c>
      <c r="M558" s="119">
        <v>1600</v>
      </c>
      <c r="O558" s="119">
        <v>1400</v>
      </c>
      <c r="P558" s="119">
        <v>1280</v>
      </c>
      <c r="Q558" s="119">
        <v>1500</v>
      </c>
      <c r="R558" s="321">
        <v>269</v>
      </c>
      <c r="S558" s="119">
        <v>600</v>
      </c>
      <c r="T558" s="51">
        <f t="shared" si="105"/>
        <v>331</v>
      </c>
      <c r="U558" s="322">
        <f t="shared" si="106"/>
        <v>0.55166666666666664</v>
      </c>
      <c r="V558" s="323" t="s">
        <v>4922</v>
      </c>
      <c r="W558" s="324" t="e">
        <f t="shared" si="107"/>
        <v>#VALUE!</v>
      </c>
      <c r="X558" s="324" t="e">
        <f t="shared" si="103"/>
        <v>#VALUE!</v>
      </c>
      <c r="Y558" s="325" t="e">
        <f t="shared" si="108"/>
        <v>#VALUE!</v>
      </c>
      <c r="Z558" s="325" t="e">
        <f t="shared" si="109"/>
        <v>#VALUE!</v>
      </c>
      <c r="AA558" s="325" t="e">
        <f t="shared" si="110"/>
        <v>#VALUE!</v>
      </c>
      <c r="AB558" s="326" t="e">
        <f t="shared" si="111"/>
        <v>#VALUE!</v>
      </c>
      <c r="AD558" s="328"/>
      <c r="AE558" s="328"/>
      <c r="AF558" s="328"/>
      <c r="AG558" s="328"/>
    </row>
    <row r="559" spans="1:33" ht="15" hidden="1" customHeight="1">
      <c r="A559" s="114" t="s">
        <v>1352</v>
      </c>
      <c r="B559" s="114" t="s">
        <v>1353</v>
      </c>
      <c r="C559" s="115"/>
      <c r="D559" s="114">
        <v>100</v>
      </c>
      <c r="E559" s="114">
        <v>4962644</v>
      </c>
      <c r="F559" s="116" t="s">
        <v>1354</v>
      </c>
      <c r="G559" s="114">
        <v>4962644942350</v>
      </c>
      <c r="H559" s="118">
        <v>1200</v>
      </c>
      <c r="I559" s="119">
        <v>5754</v>
      </c>
      <c r="J559" s="119">
        <v>5461</v>
      </c>
      <c r="K559" s="119">
        <f t="shared" si="104"/>
        <v>1.053653177073796</v>
      </c>
      <c r="L559" s="119">
        <f t="shared" si="100"/>
        <v>857377</v>
      </c>
      <c r="M559" s="119">
        <v>1200</v>
      </c>
      <c r="O559" s="119">
        <v>848</v>
      </c>
      <c r="P559" s="119">
        <v>748</v>
      </c>
      <c r="Q559" s="119">
        <v>900</v>
      </c>
      <c r="R559" s="321">
        <v>157</v>
      </c>
      <c r="S559" s="119">
        <v>350</v>
      </c>
      <c r="T559" s="51">
        <f t="shared" si="105"/>
        <v>193</v>
      </c>
      <c r="U559" s="322">
        <f t="shared" si="106"/>
        <v>0.55142857142857138</v>
      </c>
      <c r="V559" s="323" t="s">
        <v>4923</v>
      </c>
      <c r="W559" s="324" t="e">
        <f t="shared" si="107"/>
        <v>#VALUE!</v>
      </c>
      <c r="X559" s="324" t="e">
        <f t="shared" si="103"/>
        <v>#VALUE!</v>
      </c>
      <c r="Y559" s="325" t="e">
        <f t="shared" si="108"/>
        <v>#VALUE!</v>
      </c>
      <c r="Z559" s="325" t="e">
        <f t="shared" si="109"/>
        <v>#VALUE!</v>
      </c>
      <c r="AA559" s="325" t="e">
        <f t="shared" si="110"/>
        <v>#VALUE!</v>
      </c>
      <c r="AB559" s="326" t="e">
        <f t="shared" si="111"/>
        <v>#VALUE!</v>
      </c>
      <c r="AD559" s="328"/>
      <c r="AE559" s="328"/>
      <c r="AF559" s="328"/>
      <c r="AG559" s="328"/>
    </row>
    <row r="560" spans="1:33" ht="15" hidden="1" customHeight="1">
      <c r="A560" s="329" t="s">
        <v>364</v>
      </c>
      <c r="B560" s="329" t="s">
        <v>1370</v>
      </c>
      <c r="C560" s="371" t="s">
        <v>1372</v>
      </c>
      <c r="D560" s="329">
        <v>50</v>
      </c>
      <c r="E560" s="329">
        <v>4962644</v>
      </c>
      <c r="F560" s="362" t="s">
        <v>1373</v>
      </c>
      <c r="G560" s="114">
        <v>4962644940325</v>
      </c>
      <c r="H560" s="118">
        <v>1600</v>
      </c>
      <c r="I560" s="119">
        <v>3518</v>
      </c>
      <c r="J560" s="119">
        <v>1802</v>
      </c>
      <c r="K560" s="119">
        <f t="shared" si="104"/>
        <v>1.9522752497225304</v>
      </c>
      <c r="L560" s="119">
        <f t="shared" si="100"/>
        <v>592858</v>
      </c>
      <c r="M560" s="119">
        <v>1600</v>
      </c>
      <c r="O560" s="119">
        <v>1260</v>
      </c>
      <c r="P560" s="119">
        <v>1150</v>
      </c>
      <c r="Q560" s="119">
        <v>1350</v>
      </c>
      <c r="R560" s="321">
        <v>329</v>
      </c>
      <c r="S560" s="372">
        <v>539.5</v>
      </c>
      <c r="T560" s="51">
        <f t="shared" si="105"/>
        <v>210.5</v>
      </c>
      <c r="U560" s="322">
        <f t="shared" si="106"/>
        <v>0.39017608897126971</v>
      </c>
      <c r="V560" s="323" t="s">
        <v>4922</v>
      </c>
      <c r="W560" s="324" t="e">
        <f t="shared" si="107"/>
        <v>#VALUE!</v>
      </c>
      <c r="X560" s="324" t="e">
        <f t="shared" si="103"/>
        <v>#VALUE!</v>
      </c>
      <c r="Y560" s="325" t="e">
        <f t="shared" si="108"/>
        <v>#VALUE!</v>
      </c>
      <c r="Z560" s="325" t="e">
        <f t="shared" si="109"/>
        <v>#VALUE!</v>
      </c>
      <c r="AA560" s="325" t="e">
        <f t="shared" si="110"/>
        <v>#VALUE!</v>
      </c>
      <c r="AB560" s="326" t="e">
        <f t="shared" si="111"/>
        <v>#VALUE!</v>
      </c>
      <c r="AD560" s="328"/>
      <c r="AE560" s="328"/>
      <c r="AF560" s="328"/>
      <c r="AG560" s="328"/>
    </row>
    <row r="561" spans="1:33" ht="15" hidden="1" customHeight="1">
      <c r="A561" s="114" t="s">
        <v>303</v>
      </c>
      <c r="B561" s="114" t="s">
        <v>304</v>
      </c>
      <c r="C561" s="115"/>
      <c r="D561" s="114">
        <v>50</v>
      </c>
      <c r="E561" s="114">
        <v>4962644</v>
      </c>
      <c r="F561" s="116" t="s">
        <v>1374</v>
      </c>
      <c r="G561" s="114">
        <v>4962644783496</v>
      </c>
      <c r="H561" s="118">
        <v>1600</v>
      </c>
      <c r="I561" s="119">
        <v>2025</v>
      </c>
      <c r="J561" s="119">
        <v>10</v>
      </c>
      <c r="K561" s="119">
        <f t="shared" si="104"/>
        <v>202.5</v>
      </c>
      <c r="L561" s="119">
        <f t="shared" si="100"/>
        <v>2090</v>
      </c>
      <c r="M561" s="119">
        <v>1600</v>
      </c>
      <c r="O561" s="119">
        <v>1280</v>
      </c>
      <c r="P561" s="119">
        <v>1180</v>
      </c>
      <c r="Q561" s="119">
        <v>1400</v>
      </c>
      <c r="R561" s="321">
        <v>209</v>
      </c>
      <c r="S561" s="119">
        <v>555</v>
      </c>
      <c r="T561" s="51">
        <f t="shared" si="105"/>
        <v>346</v>
      </c>
      <c r="U561" s="322">
        <f t="shared" si="106"/>
        <v>0.62342342342342338</v>
      </c>
      <c r="V561" s="323" t="s">
        <v>4922</v>
      </c>
      <c r="W561" s="324" t="e">
        <f t="shared" si="107"/>
        <v>#VALUE!</v>
      </c>
      <c r="X561" s="324" t="e">
        <f t="shared" si="103"/>
        <v>#VALUE!</v>
      </c>
      <c r="Y561" s="325" t="e">
        <f t="shared" si="108"/>
        <v>#VALUE!</v>
      </c>
      <c r="Z561" s="325" t="e">
        <f t="shared" si="109"/>
        <v>#VALUE!</v>
      </c>
      <c r="AA561" s="325" t="e">
        <f t="shared" si="110"/>
        <v>#VALUE!</v>
      </c>
      <c r="AB561" s="326" t="e">
        <f t="shared" si="111"/>
        <v>#VALUE!</v>
      </c>
      <c r="AD561" s="328"/>
      <c r="AE561" s="328"/>
      <c r="AF561" s="328"/>
      <c r="AG561" s="328"/>
    </row>
    <row r="562" spans="1:33" ht="15" hidden="1" customHeight="1">
      <c r="A562" s="114" t="s">
        <v>305</v>
      </c>
      <c r="B562" s="114" t="s">
        <v>1375</v>
      </c>
      <c r="C562" s="115"/>
      <c r="D562" s="114">
        <v>100</v>
      </c>
      <c r="E562" s="114">
        <v>4962644</v>
      </c>
      <c r="F562" s="116" t="s">
        <v>1376</v>
      </c>
      <c r="G562" s="114">
        <v>4962644934270</v>
      </c>
      <c r="H562" s="118">
        <v>700</v>
      </c>
      <c r="I562" s="119">
        <v>9919</v>
      </c>
      <c r="J562" s="119">
        <v>220</v>
      </c>
      <c r="K562" s="119">
        <f t="shared" si="104"/>
        <v>45.086363636363636</v>
      </c>
      <c r="L562" s="119">
        <f t="shared" si="100"/>
        <v>17380</v>
      </c>
      <c r="M562" s="119">
        <v>700</v>
      </c>
      <c r="O562" s="119">
        <v>548</v>
      </c>
      <c r="P562" s="119">
        <v>498</v>
      </c>
      <c r="Q562" s="119">
        <v>600</v>
      </c>
      <c r="R562" s="321">
        <v>79</v>
      </c>
      <c r="S562" s="119">
        <v>234</v>
      </c>
      <c r="T562" s="51">
        <f t="shared" si="105"/>
        <v>155</v>
      </c>
      <c r="U562" s="322">
        <f t="shared" si="106"/>
        <v>0.66239316239316237</v>
      </c>
      <c r="V562" s="323" t="s">
        <v>4922</v>
      </c>
      <c r="W562" s="324" t="e">
        <f t="shared" si="107"/>
        <v>#VALUE!</v>
      </c>
      <c r="X562" s="324" t="e">
        <f t="shared" si="103"/>
        <v>#VALUE!</v>
      </c>
      <c r="Y562" s="325" t="e">
        <f t="shared" si="108"/>
        <v>#VALUE!</v>
      </c>
      <c r="Z562" s="325" t="e">
        <f t="shared" si="109"/>
        <v>#VALUE!</v>
      </c>
      <c r="AA562" s="325" t="e">
        <f t="shared" si="110"/>
        <v>#VALUE!</v>
      </c>
      <c r="AB562" s="326" t="e">
        <f t="shared" si="111"/>
        <v>#VALUE!</v>
      </c>
      <c r="AD562" s="328"/>
      <c r="AE562" s="328"/>
      <c r="AF562" s="328"/>
      <c r="AG562" s="328"/>
    </row>
    <row r="563" spans="1:33" ht="15" hidden="1" customHeight="1">
      <c r="A563" s="114" t="s">
        <v>368</v>
      </c>
      <c r="B563" s="114" t="s">
        <v>1383</v>
      </c>
      <c r="C563" s="115" t="s">
        <v>247</v>
      </c>
      <c r="D563" s="114">
        <v>100</v>
      </c>
      <c r="E563" s="114">
        <v>4962644</v>
      </c>
      <c r="F563" s="116" t="s">
        <v>1384</v>
      </c>
      <c r="G563" s="114">
        <v>4962644784509</v>
      </c>
      <c r="H563" s="118">
        <v>700</v>
      </c>
      <c r="I563" s="119">
        <v>772</v>
      </c>
      <c r="J563" s="119">
        <v>6102</v>
      </c>
      <c r="K563" s="119">
        <f t="shared" si="104"/>
        <v>0.12651589642740085</v>
      </c>
      <c r="L563" s="119">
        <f t="shared" si="100"/>
        <v>317304</v>
      </c>
      <c r="M563" s="119">
        <v>700</v>
      </c>
      <c r="O563" s="119">
        <v>548</v>
      </c>
      <c r="P563" s="119">
        <v>498</v>
      </c>
      <c r="Q563" s="119">
        <v>600</v>
      </c>
      <c r="R563" s="321">
        <v>52</v>
      </c>
      <c r="S563" s="119">
        <v>234</v>
      </c>
      <c r="T563" s="51">
        <f t="shared" si="105"/>
        <v>182</v>
      </c>
      <c r="U563" s="322">
        <f t="shared" si="106"/>
        <v>0.77777777777777779</v>
      </c>
      <c r="V563" s="323" t="s">
        <v>4922</v>
      </c>
      <c r="W563" s="324" t="e">
        <f t="shared" si="107"/>
        <v>#VALUE!</v>
      </c>
      <c r="X563" s="324" t="e">
        <f t="shared" si="103"/>
        <v>#VALUE!</v>
      </c>
      <c r="Y563" s="325" t="e">
        <f t="shared" si="108"/>
        <v>#VALUE!</v>
      </c>
      <c r="Z563" s="325" t="e">
        <f t="shared" si="109"/>
        <v>#VALUE!</v>
      </c>
      <c r="AA563" s="325" t="e">
        <f t="shared" si="110"/>
        <v>#VALUE!</v>
      </c>
      <c r="AB563" s="326" t="e">
        <f t="shared" si="111"/>
        <v>#VALUE!</v>
      </c>
      <c r="AD563" s="328"/>
      <c r="AE563" s="328"/>
      <c r="AF563" s="328"/>
      <c r="AG563" s="328"/>
    </row>
    <row r="564" spans="1:33" ht="15" hidden="1" customHeight="1">
      <c r="A564" s="114" t="s">
        <v>367</v>
      </c>
      <c r="B564" s="114" t="s">
        <v>1383</v>
      </c>
      <c r="C564" s="115" t="s">
        <v>249</v>
      </c>
      <c r="D564" s="114">
        <v>100</v>
      </c>
      <c r="E564" s="114">
        <v>4962644</v>
      </c>
      <c r="F564" s="116" t="s">
        <v>1385</v>
      </c>
      <c r="G564" s="114">
        <v>4962644784516</v>
      </c>
      <c r="H564" s="118">
        <v>700</v>
      </c>
      <c r="I564" s="119">
        <v>14976</v>
      </c>
      <c r="J564" s="119">
        <v>49107</v>
      </c>
      <c r="K564" s="119">
        <f t="shared" si="104"/>
        <v>0.30496670535768833</v>
      </c>
      <c r="L564" s="119">
        <f t="shared" si="100"/>
        <v>2406243</v>
      </c>
      <c r="M564" s="119">
        <v>700</v>
      </c>
      <c r="O564" s="119">
        <v>548</v>
      </c>
      <c r="P564" s="119">
        <v>500</v>
      </c>
      <c r="Q564" s="119">
        <v>600</v>
      </c>
      <c r="R564" s="321">
        <v>49</v>
      </c>
      <c r="S564" s="119">
        <v>234</v>
      </c>
      <c r="T564" s="51">
        <f t="shared" si="105"/>
        <v>185</v>
      </c>
      <c r="U564" s="322">
        <f t="shared" si="106"/>
        <v>0.79059829059829057</v>
      </c>
      <c r="V564" s="323" t="s">
        <v>4923</v>
      </c>
      <c r="W564" s="324" t="e">
        <f t="shared" si="107"/>
        <v>#VALUE!</v>
      </c>
      <c r="X564" s="324" t="e">
        <f t="shared" si="103"/>
        <v>#VALUE!</v>
      </c>
      <c r="Y564" s="325" t="e">
        <f t="shared" si="108"/>
        <v>#VALUE!</v>
      </c>
      <c r="Z564" s="325" t="e">
        <f t="shared" si="109"/>
        <v>#VALUE!</v>
      </c>
      <c r="AA564" s="325" t="e">
        <f t="shared" si="110"/>
        <v>#VALUE!</v>
      </c>
      <c r="AB564" s="326" t="e">
        <f t="shared" si="111"/>
        <v>#VALUE!</v>
      </c>
      <c r="AD564" s="328"/>
      <c r="AE564" s="328"/>
      <c r="AF564" s="328"/>
      <c r="AG564" s="328"/>
    </row>
    <row r="565" spans="1:33" ht="15" hidden="1" customHeight="1">
      <c r="A565" s="114" t="s">
        <v>2960</v>
      </c>
      <c r="B565" s="114" t="s">
        <v>4924</v>
      </c>
      <c r="C565" s="115"/>
      <c r="D565" s="114">
        <v>200</v>
      </c>
      <c r="E565" s="114">
        <v>4962644</v>
      </c>
      <c r="F565" s="116" t="s">
        <v>4925</v>
      </c>
      <c r="G565" s="114">
        <v>4962644785810</v>
      </c>
      <c r="H565" s="118">
        <v>1000</v>
      </c>
      <c r="I565" s="119">
        <v>8118</v>
      </c>
      <c r="J565" s="119">
        <v>2952</v>
      </c>
      <c r="K565" s="119">
        <f t="shared" si="104"/>
        <v>2.75</v>
      </c>
      <c r="L565" s="119">
        <f t="shared" si="100"/>
        <v>540216</v>
      </c>
      <c r="M565" s="119">
        <v>1000</v>
      </c>
      <c r="O565" s="119">
        <v>680</v>
      </c>
      <c r="P565" s="119">
        <v>598</v>
      </c>
      <c r="Q565" s="119">
        <v>780</v>
      </c>
      <c r="R565" s="321">
        <v>183</v>
      </c>
      <c r="S565" s="119">
        <v>280</v>
      </c>
      <c r="T565" s="51">
        <f t="shared" si="105"/>
        <v>97</v>
      </c>
      <c r="U565" s="322">
        <f t="shared" si="106"/>
        <v>0.34642857142857142</v>
      </c>
      <c r="V565" s="323" t="s">
        <v>4922</v>
      </c>
      <c r="W565" s="324" t="e">
        <f t="shared" si="107"/>
        <v>#VALUE!</v>
      </c>
      <c r="X565" s="324" t="e">
        <f t="shared" si="103"/>
        <v>#VALUE!</v>
      </c>
      <c r="Y565" s="325" t="e">
        <f t="shared" si="108"/>
        <v>#VALUE!</v>
      </c>
      <c r="Z565" s="325" t="e">
        <f t="shared" si="109"/>
        <v>#VALUE!</v>
      </c>
      <c r="AA565" s="325" t="e">
        <f t="shared" si="110"/>
        <v>#VALUE!</v>
      </c>
      <c r="AB565" s="326" t="e">
        <f t="shared" si="111"/>
        <v>#VALUE!</v>
      </c>
      <c r="AD565" s="328"/>
      <c r="AE565" s="328"/>
      <c r="AF565" s="328"/>
      <c r="AG565" s="328"/>
    </row>
    <row r="566" spans="1:33" ht="15" hidden="1" customHeight="1">
      <c r="A566" s="114" t="s">
        <v>3907</v>
      </c>
      <c r="B566" s="114" t="s">
        <v>4926</v>
      </c>
      <c r="C566" s="115"/>
      <c r="D566" s="114">
        <v>100</v>
      </c>
      <c r="E566" s="114">
        <v>4962644</v>
      </c>
      <c r="F566" s="116" t="s">
        <v>4927</v>
      </c>
      <c r="G566" s="114">
        <v>4962644786060</v>
      </c>
      <c r="H566" s="118">
        <v>1500</v>
      </c>
      <c r="I566" s="119">
        <v>411</v>
      </c>
      <c r="J566" s="119">
        <v>3230</v>
      </c>
      <c r="K566" s="119">
        <f t="shared" si="104"/>
        <v>0.12724458204334366</v>
      </c>
      <c r="L566" s="119">
        <f t="shared" si="100"/>
        <v>852720</v>
      </c>
      <c r="M566" s="119">
        <v>1500</v>
      </c>
      <c r="O566" s="119">
        <v>980</v>
      </c>
      <c r="P566" s="119">
        <v>980</v>
      </c>
      <c r="Q566" s="119">
        <v>1280</v>
      </c>
      <c r="R566" s="321">
        <v>264</v>
      </c>
      <c r="S566" s="119">
        <v>460</v>
      </c>
      <c r="T566" s="51">
        <f t="shared" si="105"/>
        <v>196</v>
      </c>
      <c r="U566" s="322">
        <f t="shared" si="106"/>
        <v>0.42608695652173911</v>
      </c>
      <c r="V566" s="323" t="s">
        <v>4922</v>
      </c>
      <c r="W566" s="324" t="e">
        <f t="shared" si="107"/>
        <v>#VALUE!</v>
      </c>
      <c r="X566" s="324" t="e">
        <f t="shared" si="103"/>
        <v>#VALUE!</v>
      </c>
      <c r="Y566" s="325" t="e">
        <f t="shared" si="108"/>
        <v>#VALUE!</v>
      </c>
      <c r="Z566" s="325" t="e">
        <f t="shared" si="109"/>
        <v>#VALUE!</v>
      </c>
      <c r="AA566" s="325" t="e">
        <f t="shared" si="110"/>
        <v>#VALUE!</v>
      </c>
      <c r="AB566" s="326" t="e">
        <f t="shared" si="111"/>
        <v>#VALUE!</v>
      </c>
      <c r="AD566" s="328"/>
      <c r="AE566" s="328"/>
      <c r="AF566" s="328"/>
      <c r="AG566" s="328"/>
    </row>
    <row r="567" spans="1:33" ht="15" hidden="1" customHeight="1">
      <c r="A567" s="114" t="s">
        <v>3908</v>
      </c>
      <c r="B567" s="114" t="s">
        <v>4928</v>
      </c>
      <c r="C567" s="115"/>
      <c r="D567" s="114">
        <v>60</v>
      </c>
      <c r="E567" s="114">
        <v>4962644</v>
      </c>
      <c r="F567" s="116" t="s">
        <v>4929</v>
      </c>
      <c r="G567" s="114">
        <v>4962644786077</v>
      </c>
      <c r="H567" s="118">
        <v>1500</v>
      </c>
      <c r="I567" s="119">
        <v>3310</v>
      </c>
      <c r="J567" s="119">
        <v>4684</v>
      </c>
      <c r="K567" s="119">
        <f t="shared" si="104"/>
        <v>0.70666097352690005</v>
      </c>
      <c r="L567" s="119">
        <f t="shared" si="100"/>
        <v>1236576</v>
      </c>
      <c r="M567" s="119">
        <v>1500</v>
      </c>
      <c r="O567" s="119">
        <v>980</v>
      </c>
      <c r="P567" s="119">
        <v>980</v>
      </c>
      <c r="Q567" s="119">
        <v>1280</v>
      </c>
      <c r="R567" s="321">
        <v>264</v>
      </c>
      <c r="S567" s="119">
        <v>460</v>
      </c>
      <c r="T567" s="51">
        <f t="shared" si="105"/>
        <v>196</v>
      </c>
      <c r="U567" s="322">
        <f t="shared" si="106"/>
        <v>0.42608695652173911</v>
      </c>
      <c r="V567" s="323" t="s">
        <v>4922</v>
      </c>
      <c r="W567" s="324" t="e">
        <f t="shared" si="107"/>
        <v>#VALUE!</v>
      </c>
      <c r="X567" s="324" t="e">
        <f t="shared" si="103"/>
        <v>#VALUE!</v>
      </c>
      <c r="Y567" s="325" t="e">
        <f t="shared" si="108"/>
        <v>#VALUE!</v>
      </c>
      <c r="Z567" s="325" t="e">
        <f t="shared" si="109"/>
        <v>#VALUE!</v>
      </c>
      <c r="AA567" s="325" t="e">
        <f t="shared" si="110"/>
        <v>#VALUE!</v>
      </c>
      <c r="AB567" s="326" t="e">
        <f t="shared" si="111"/>
        <v>#VALUE!</v>
      </c>
      <c r="AD567" s="328"/>
      <c r="AE567" s="328"/>
      <c r="AF567" s="328"/>
      <c r="AG567" s="328"/>
    </row>
    <row r="568" spans="1:33" ht="15" hidden="1" customHeight="1">
      <c r="A568" s="114" t="s">
        <v>4930</v>
      </c>
      <c r="B568" s="114" t="s">
        <v>4931</v>
      </c>
      <c r="C568" s="115"/>
      <c r="D568" s="114">
        <v>20</v>
      </c>
      <c r="E568" s="114">
        <v>4962644</v>
      </c>
      <c r="F568" s="116" t="s">
        <v>4932</v>
      </c>
      <c r="G568" s="114">
        <v>4962644786503</v>
      </c>
      <c r="H568" s="118">
        <v>3000</v>
      </c>
      <c r="I568" s="119">
        <v>139</v>
      </c>
      <c r="J568" s="119">
        <v>5069</v>
      </c>
      <c r="K568" s="119">
        <f t="shared" si="104"/>
        <v>2.7421582166107714E-2</v>
      </c>
      <c r="L568" s="119">
        <f t="shared" si="100"/>
        <v>2808226</v>
      </c>
      <c r="M568" s="119">
        <v>3000</v>
      </c>
      <c r="O568" s="119">
        <v>2480</v>
      </c>
      <c r="P568" s="119">
        <v>2380</v>
      </c>
      <c r="Q568" s="119">
        <v>2580</v>
      </c>
      <c r="R568" s="321">
        <v>554</v>
      </c>
      <c r="S568" s="119">
        <v>1071</v>
      </c>
      <c r="T568" s="51">
        <f t="shared" si="105"/>
        <v>517</v>
      </c>
      <c r="U568" s="322">
        <f t="shared" si="106"/>
        <v>0.4827264239028945</v>
      </c>
      <c r="V568" s="323" t="s">
        <v>4923</v>
      </c>
      <c r="W568" s="324" t="e">
        <f t="shared" si="107"/>
        <v>#VALUE!</v>
      </c>
      <c r="X568" s="324" t="e">
        <f t="shared" si="103"/>
        <v>#VALUE!</v>
      </c>
      <c r="Y568" s="325" t="e">
        <f t="shared" si="108"/>
        <v>#VALUE!</v>
      </c>
      <c r="Z568" s="325" t="e">
        <f t="shared" si="109"/>
        <v>#VALUE!</v>
      </c>
      <c r="AA568" s="325" t="e">
        <f t="shared" si="110"/>
        <v>#VALUE!</v>
      </c>
      <c r="AB568" s="326" t="e">
        <f t="shared" si="111"/>
        <v>#VALUE!</v>
      </c>
      <c r="AD568" s="328"/>
      <c r="AE568" s="328"/>
      <c r="AF568" s="328"/>
      <c r="AG568" s="328"/>
    </row>
    <row r="569" spans="1:33" ht="15" hidden="1" customHeight="1">
      <c r="A569" s="114" t="s">
        <v>370</v>
      </c>
      <c r="B569" s="114" t="s">
        <v>1388</v>
      </c>
      <c r="C569" s="115"/>
      <c r="D569" s="114">
        <v>30</v>
      </c>
      <c r="E569" s="114">
        <v>4962644</v>
      </c>
      <c r="F569" s="116" t="s">
        <v>1389</v>
      </c>
      <c r="G569" s="114">
        <v>4962644784585</v>
      </c>
      <c r="H569" s="118">
        <v>3000</v>
      </c>
      <c r="I569" s="119">
        <v>652</v>
      </c>
      <c r="J569" s="119">
        <v>3464</v>
      </c>
      <c r="K569" s="119">
        <f t="shared" si="104"/>
        <v>0.18822170900692842</v>
      </c>
      <c r="L569" s="119">
        <f t="shared" si="100"/>
        <v>1513768</v>
      </c>
      <c r="M569" s="119">
        <v>3000</v>
      </c>
      <c r="O569" s="119">
        <v>1980</v>
      </c>
      <c r="P569" s="119">
        <v>1980</v>
      </c>
      <c r="Q569" s="119">
        <v>2480</v>
      </c>
      <c r="R569" s="321">
        <v>437</v>
      </c>
      <c r="S569" s="119">
        <v>885</v>
      </c>
      <c r="T569" s="51">
        <f t="shared" si="105"/>
        <v>448</v>
      </c>
      <c r="U569" s="322">
        <f t="shared" si="106"/>
        <v>0.5062146892655367</v>
      </c>
      <c r="V569" s="323" t="s">
        <v>4923</v>
      </c>
      <c r="W569" s="324" t="e">
        <f t="shared" si="107"/>
        <v>#VALUE!</v>
      </c>
      <c r="X569" s="324" t="e">
        <f t="shared" si="103"/>
        <v>#VALUE!</v>
      </c>
      <c r="Y569" s="325" t="e">
        <f t="shared" si="108"/>
        <v>#VALUE!</v>
      </c>
      <c r="Z569" s="325" t="e">
        <f t="shared" si="109"/>
        <v>#VALUE!</v>
      </c>
      <c r="AA569" s="325" t="e">
        <f t="shared" si="110"/>
        <v>#VALUE!</v>
      </c>
      <c r="AB569" s="326" t="e">
        <f t="shared" si="111"/>
        <v>#VALUE!</v>
      </c>
      <c r="AD569" s="328"/>
      <c r="AE569" s="328"/>
      <c r="AF569" s="328"/>
      <c r="AG569" s="328"/>
    </row>
    <row r="570" spans="1:33" s="376" customFormat="1" ht="15" hidden="1" customHeight="1">
      <c r="A570" s="114" t="s">
        <v>32</v>
      </c>
      <c r="B570" s="114" t="s">
        <v>1403</v>
      </c>
      <c r="C570" s="115"/>
      <c r="D570" s="114">
        <v>40</v>
      </c>
      <c r="E570" s="114">
        <v>4962644</v>
      </c>
      <c r="F570" s="116" t="s">
        <v>1404</v>
      </c>
      <c r="G570" s="114">
        <v>4962644783717</v>
      </c>
      <c r="H570" s="118">
        <v>1600</v>
      </c>
      <c r="I570" s="119">
        <v>4347</v>
      </c>
      <c r="J570" s="119">
        <v>8858</v>
      </c>
      <c r="K570" s="119">
        <f t="shared" si="104"/>
        <v>0.49074283133890267</v>
      </c>
      <c r="L570" s="119">
        <f t="shared" si="100"/>
        <v>1904470</v>
      </c>
      <c r="M570" s="119">
        <v>1600</v>
      </c>
      <c r="N570" s="119"/>
      <c r="O570" s="119">
        <v>1080</v>
      </c>
      <c r="P570" s="119">
        <v>980</v>
      </c>
      <c r="Q570" s="119">
        <v>1200</v>
      </c>
      <c r="R570" s="321">
        <v>215</v>
      </c>
      <c r="S570" s="119">
        <v>460</v>
      </c>
      <c r="T570" s="51">
        <f t="shared" si="105"/>
        <v>245</v>
      </c>
      <c r="U570" s="322">
        <f t="shared" si="106"/>
        <v>0.53260869565217395</v>
      </c>
      <c r="V570" s="323" t="s">
        <v>4923</v>
      </c>
      <c r="W570" s="324" t="e">
        <f t="shared" si="107"/>
        <v>#VALUE!</v>
      </c>
      <c r="X570" s="324" t="e">
        <f t="shared" si="103"/>
        <v>#VALUE!</v>
      </c>
      <c r="Y570" s="325" t="e">
        <f t="shared" si="108"/>
        <v>#VALUE!</v>
      </c>
      <c r="Z570" s="325" t="e">
        <f t="shared" si="109"/>
        <v>#VALUE!</v>
      </c>
      <c r="AA570" s="325" t="e">
        <f t="shared" si="110"/>
        <v>#VALUE!</v>
      </c>
      <c r="AB570" s="326" t="e">
        <f t="shared" si="111"/>
        <v>#VALUE!</v>
      </c>
    </row>
    <row r="571" spans="1:33" s="376" customFormat="1" ht="15" hidden="1" customHeight="1">
      <c r="A571" s="114" t="s">
        <v>3890</v>
      </c>
      <c r="B571" s="114" t="s">
        <v>4933</v>
      </c>
      <c r="C571" s="115"/>
      <c r="D571" s="114">
        <v>50</v>
      </c>
      <c r="E571" s="114">
        <v>4962644</v>
      </c>
      <c r="F571" s="116" t="s">
        <v>4934</v>
      </c>
      <c r="G571" s="114">
        <v>4962644786053</v>
      </c>
      <c r="H571" s="118">
        <v>2800</v>
      </c>
      <c r="I571" s="119">
        <v>831</v>
      </c>
      <c r="J571" s="119">
        <v>4643</v>
      </c>
      <c r="K571" s="119">
        <f t="shared" si="104"/>
        <v>0.17897910833512815</v>
      </c>
      <c r="L571" s="119">
        <f t="shared" si="100"/>
        <v>2038277</v>
      </c>
      <c r="M571" s="119">
        <v>2800</v>
      </c>
      <c r="N571" s="119"/>
      <c r="O571" s="119">
        <v>1680</v>
      </c>
      <c r="P571" s="119">
        <v>1480</v>
      </c>
      <c r="Q571" s="119">
        <v>1800</v>
      </c>
      <c r="R571" s="321">
        <v>439</v>
      </c>
      <c r="S571" s="119">
        <v>695</v>
      </c>
      <c r="T571" s="51">
        <f t="shared" si="105"/>
        <v>256</v>
      </c>
      <c r="U571" s="322">
        <f t="shared" si="106"/>
        <v>0.3683453237410072</v>
      </c>
      <c r="V571" s="323" t="s">
        <v>4922</v>
      </c>
      <c r="W571" s="324" t="e">
        <f t="shared" si="107"/>
        <v>#VALUE!</v>
      </c>
      <c r="X571" s="324" t="e">
        <f t="shared" si="103"/>
        <v>#VALUE!</v>
      </c>
      <c r="Y571" s="325" t="e">
        <f t="shared" si="108"/>
        <v>#VALUE!</v>
      </c>
      <c r="Z571" s="325" t="e">
        <f t="shared" si="109"/>
        <v>#VALUE!</v>
      </c>
      <c r="AA571" s="325" t="e">
        <f t="shared" si="110"/>
        <v>#VALUE!</v>
      </c>
      <c r="AB571" s="326" t="e">
        <f t="shared" si="111"/>
        <v>#VALUE!</v>
      </c>
    </row>
    <row r="572" spans="1:33" s="376" customFormat="1" ht="15" hidden="1" customHeight="1">
      <c r="A572" s="114" t="s">
        <v>730</v>
      </c>
      <c r="B572" s="114" t="s">
        <v>1435</v>
      </c>
      <c r="C572" s="115"/>
      <c r="D572" s="114">
        <v>50</v>
      </c>
      <c r="E572" s="114">
        <v>4962644</v>
      </c>
      <c r="F572" s="116" t="s">
        <v>1436</v>
      </c>
      <c r="G572" s="114">
        <v>4962644785391</v>
      </c>
      <c r="H572" s="118">
        <v>500</v>
      </c>
      <c r="I572" s="119">
        <v>917</v>
      </c>
      <c r="J572" s="119">
        <v>2</v>
      </c>
      <c r="K572" s="119">
        <f t="shared" si="104"/>
        <v>458.5</v>
      </c>
      <c r="L572" s="119">
        <f t="shared" ref="L572:L635" si="114">J572*R572</f>
        <v>172</v>
      </c>
      <c r="M572" s="119">
        <v>500</v>
      </c>
      <c r="N572" s="119"/>
      <c r="O572" s="119">
        <v>398</v>
      </c>
      <c r="P572" s="119">
        <v>398</v>
      </c>
      <c r="Q572" s="119">
        <v>500</v>
      </c>
      <c r="R572" s="321">
        <v>86</v>
      </c>
      <c r="S572" s="119">
        <v>180</v>
      </c>
      <c r="T572" s="51">
        <f t="shared" si="105"/>
        <v>94</v>
      </c>
      <c r="U572" s="322">
        <f t="shared" si="106"/>
        <v>0.52222222222222225</v>
      </c>
      <c r="V572" s="323" t="s">
        <v>4923</v>
      </c>
      <c r="W572" s="324" t="e">
        <f t="shared" si="107"/>
        <v>#VALUE!</v>
      </c>
      <c r="X572" s="324" t="e">
        <f t="shared" si="103"/>
        <v>#VALUE!</v>
      </c>
      <c r="Y572" s="325" t="e">
        <f t="shared" si="108"/>
        <v>#VALUE!</v>
      </c>
      <c r="Z572" s="325" t="e">
        <f t="shared" si="109"/>
        <v>#VALUE!</v>
      </c>
      <c r="AA572" s="325" t="e">
        <f t="shared" si="110"/>
        <v>#VALUE!</v>
      </c>
      <c r="AB572" s="326" t="e">
        <f t="shared" si="111"/>
        <v>#VALUE!</v>
      </c>
    </row>
    <row r="573" spans="1:33" s="376" customFormat="1" ht="15" hidden="1" customHeight="1">
      <c r="A573" s="114" t="s">
        <v>1437</v>
      </c>
      <c r="B573" s="114" t="s">
        <v>1438</v>
      </c>
      <c r="C573" s="115"/>
      <c r="D573" s="114">
        <v>4</v>
      </c>
      <c r="E573" s="114">
        <v>4962644</v>
      </c>
      <c r="F573" s="116" t="s">
        <v>1439</v>
      </c>
      <c r="G573" s="114">
        <v>4962644785469</v>
      </c>
      <c r="H573" s="118" t="s">
        <v>1547</v>
      </c>
      <c r="I573" s="119">
        <v>1946</v>
      </c>
      <c r="J573" s="119">
        <v>73</v>
      </c>
      <c r="K573" s="119">
        <f t="shared" si="104"/>
        <v>26.657534246575342</v>
      </c>
      <c r="L573" s="119">
        <f t="shared" si="114"/>
        <v>110303</v>
      </c>
      <c r="M573" s="119" t="s">
        <v>1547</v>
      </c>
      <c r="N573" s="119"/>
      <c r="O573" s="119">
        <v>6980</v>
      </c>
      <c r="P573" s="119">
        <v>5980</v>
      </c>
      <c r="Q573" s="119">
        <v>7800</v>
      </c>
      <c r="R573" s="321">
        <v>1511</v>
      </c>
      <c r="S573" s="119">
        <v>2800</v>
      </c>
      <c r="T573" s="51">
        <f t="shared" si="105"/>
        <v>1289</v>
      </c>
      <c r="U573" s="322">
        <f t="shared" si="106"/>
        <v>0.46035714285714285</v>
      </c>
      <c r="V573" s="323" t="s">
        <v>4923</v>
      </c>
      <c r="W573" s="324" t="e">
        <f t="shared" si="107"/>
        <v>#VALUE!</v>
      </c>
      <c r="X573" s="324" t="e">
        <f t="shared" si="103"/>
        <v>#VALUE!</v>
      </c>
      <c r="Y573" s="325" t="e">
        <f t="shared" si="108"/>
        <v>#VALUE!</v>
      </c>
      <c r="Z573" s="325" t="e">
        <f t="shared" si="109"/>
        <v>#VALUE!</v>
      </c>
      <c r="AA573" s="325" t="e">
        <f t="shared" si="110"/>
        <v>#VALUE!</v>
      </c>
      <c r="AB573" s="326" t="e">
        <f t="shared" si="111"/>
        <v>#VALUE!</v>
      </c>
    </row>
    <row r="574" spans="1:33" ht="15" hidden="1" customHeight="1">
      <c r="A574" s="114" t="s">
        <v>1441</v>
      </c>
      <c r="B574" s="114" t="s">
        <v>1442</v>
      </c>
      <c r="C574" s="115"/>
      <c r="D574" s="114">
        <v>8</v>
      </c>
      <c r="E574" s="114">
        <v>4962644</v>
      </c>
      <c r="F574" s="116" t="s">
        <v>1443</v>
      </c>
      <c r="G574" s="114">
        <v>4962644785452</v>
      </c>
      <c r="H574" s="118" t="s">
        <v>1547</v>
      </c>
      <c r="I574" s="119">
        <v>421</v>
      </c>
      <c r="J574" s="119">
        <v>147</v>
      </c>
      <c r="K574" s="119">
        <f t="shared" si="104"/>
        <v>2.8639455782312924</v>
      </c>
      <c r="L574" s="119">
        <f t="shared" si="114"/>
        <v>120393</v>
      </c>
      <c r="M574" s="119" t="s">
        <v>1547</v>
      </c>
      <c r="O574" s="119">
        <v>3480</v>
      </c>
      <c r="P574" s="119">
        <v>2980</v>
      </c>
      <c r="Q574" s="119">
        <v>3800</v>
      </c>
      <c r="R574" s="321">
        <v>819</v>
      </c>
      <c r="S574" s="119">
        <v>1400</v>
      </c>
      <c r="T574" s="51">
        <f t="shared" si="105"/>
        <v>581</v>
      </c>
      <c r="U574" s="322">
        <f t="shared" si="106"/>
        <v>0.41499999999999998</v>
      </c>
      <c r="V574" s="323" t="s">
        <v>4923</v>
      </c>
      <c r="W574" s="324" t="e">
        <f t="shared" si="107"/>
        <v>#VALUE!</v>
      </c>
      <c r="X574" s="324" t="e">
        <f t="shared" si="103"/>
        <v>#VALUE!</v>
      </c>
      <c r="Y574" s="325" t="e">
        <f t="shared" si="108"/>
        <v>#VALUE!</v>
      </c>
      <c r="Z574" s="325" t="e">
        <f t="shared" si="109"/>
        <v>#VALUE!</v>
      </c>
      <c r="AA574" s="325" t="e">
        <f t="shared" si="110"/>
        <v>#VALUE!</v>
      </c>
      <c r="AB574" s="326" t="e">
        <f t="shared" si="111"/>
        <v>#VALUE!</v>
      </c>
      <c r="AD574" s="328"/>
      <c r="AE574" s="328"/>
      <c r="AF574" s="328"/>
      <c r="AG574" s="328"/>
    </row>
    <row r="575" spans="1:33" ht="15" hidden="1" customHeight="1">
      <c r="A575" s="114" t="s">
        <v>1453</v>
      </c>
      <c r="B575" s="114" t="s">
        <v>1454</v>
      </c>
      <c r="C575" s="115"/>
      <c r="D575" s="114">
        <v>20</v>
      </c>
      <c r="E575" s="114">
        <v>4962644</v>
      </c>
      <c r="F575" s="116" t="s">
        <v>1455</v>
      </c>
      <c r="G575" s="114">
        <v>4962644785438</v>
      </c>
      <c r="H575" s="118" t="s">
        <v>1547</v>
      </c>
      <c r="I575" s="119">
        <v>2053</v>
      </c>
      <c r="J575" s="119">
        <v>23</v>
      </c>
      <c r="K575" s="119">
        <f t="shared" si="104"/>
        <v>89.260869565217391</v>
      </c>
      <c r="L575" s="119">
        <f t="shared" si="114"/>
        <v>9660</v>
      </c>
      <c r="M575" s="119" t="s">
        <v>1547</v>
      </c>
      <c r="O575" s="119">
        <v>1780</v>
      </c>
      <c r="P575" s="119">
        <v>1680</v>
      </c>
      <c r="Q575" s="119">
        <v>2000</v>
      </c>
      <c r="R575" s="321">
        <v>420</v>
      </c>
      <c r="S575" s="119">
        <v>765</v>
      </c>
      <c r="T575" s="51">
        <f t="shared" si="105"/>
        <v>345</v>
      </c>
      <c r="U575" s="322">
        <f t="shared" si="106"/>
        <v>0.45098039215686275</v>
      </c>
      <c r="V575" s="323" t="s">
        <v>4923</v>
      </c>
      <c r="W575" s="324" t="e">
        <f t="shared" si="107"/>
        <v>#VALUE!</v>
      </c>
      <c r="X575" s="324" t="e">
        <f t="shared" si="103"/>
        <v>#VALUE!</v>
      </c>
      <c r="Y575" s="325" t="e">
        <f t="shared" si="108"/>
        <v>#VALUE!</v>
      </c>
      <c r="Z575" s="325" t="e">
        <f t="shared" si="109"/>
        <v>#VALUE!</v>
      </c>
      <c r="AA575" s="325" t="e">
        <f t="shared" si="110"/>
        <v>#VALUE!</v>
      </c>
      <c r="AB575" s="326" t="e">
        <f t="shared" si="111"/>
        <v>#VALUE!</v>
      </c>
      <c r="AD575" s="328"/>
      <c r="AE575" s="328"/>
      <c r="AF575" s="328"/>
      <c r="AG575" s="328"/>
    </row>
    <row r="576" spans="1:33" ht="15" hidden="1" customHeight="1">
      <c r="A576" s="114" t="s">
        <v>1463</v>
      </c>
      <c r="B576" s="114" t="s">
        <v>1464</v>
      </c>
      <c r="C576" s="115"/>
      <c r="D576" s="114">
        <v>14</v>
      </c>
      <c r="E576" s="114">
        <v>4962644</v>
      </c>
      <c r="F576" s="116" t="s">
        <v>1465</v>
      </c>
      <c r="G576" s="114">
        <v>4962644785568</v>
      </c>
      <c r="H576" s="118">
        <v>3000</v>
      </c>
      <c r="I576" s="119">
        <v>12386</v>
      </c>
      <c r="J576" s="119">
        <v>21032</v>
      </c>
      <c r="K576" s="119">
        <f t="shared" si="104"/>
        <v>0.58891213389121344</v>
      </c>
      <c r="L576" s="119">
        <f t="shared" si="114"/>
        <v>11967208</v>
      </c>
      <c r="M576" s="119">
        <v>3000</v>
      </c>
      <c r="O576" s="119">
        <v>2480</v>
      </c>
      <c r="P576" s="119">
        <v>1980</v>
      </c>
      <c r="Q576" s="119">
        <v>2500</v>
      </c>
      <c r="R576" s="321">
        <v>569</v>
      </c>
      <c r="S576" s="119">
        <v>930</v>
      </c>
      <c r="T576" s="51">
        <f t="shared" si="105"/>
        <v>361</v>
      </c>
      <c r="U576" s="322">
        <f t="shared" si="106"/>
        <v>0.3881720430107527</v>
      </c>
      <c r="V576" s="323" t="s">
        <v>4922</v>
      </c>
      <c r="W576" s="324" t="e">
        <f t="shared" si="107"/>
        <v>#VALUE!</v>
      </c>
      <c r="X576" s="324" t="e">
        <f t="shared" si="103"/>
        <v>#VALUE!</v>
      </c>
      <c r="Y576" s="325" t="e">
        <f t="shared" si="108"/>
        <v>#VALUE!</v>
      </c>
      <c r="Z576" s="325" t="e">
        <f t="shared" si="109"/>
        <v>#VALUE!</v>
      </c>
      <c r="AA576" s="325" t="e">
        <f t="shared" si="110"/>
        <v>#VALUE!</v>
      </c>
      <c r="AB576" s="326" t="e">
        <f t="shared" si="111"/>
        <v>#VALUE!</v>
      </c>
      <c r="AD576" s="328"/>
      <c r="AE576" s="328"/>
      <c r="AF576" s="328"/>
      <c r="AG576" s="328"/>
    </row>
    <row r="577" spans="1:33" ht="15" hidden="1" customHeight="1">
      <c r="A577" s="114" t="s">
        <v>4935</v>
      </c>
      <c r="B577" s="114" t="s">
        <v>4936</v>
      </c>
      <c r="C577" s="115"/>
      <c r="D577" s="114">
        <v>40</v>
      </c>
      <c r="E577" s="114">
        <v>4962644</v>
      </c>
      <c r="F577" s="116" t="s">
        <v>4937</v>
      </c>
      <c r="G577" s="114">
        <v>4962644786220</v>
      </c>
      <c r="H577" s="118">
        <v>1500</v>
      </c>
      <c r="I577" s="119">
        <v>117</v>
      </c>
      <c r="J577" s="119">
        <v>113</v>
      </c>
      <c r="K577" s="119">
        <f t="shared" si="104"/>
        <v>1.0353982300884956</v>
      </c>
      <c r="L577" s="119">
        <f t="shared" si="114"/>
        <v>26555</v>
      </c>
      <c r="M577" s="119">
        <v>1500</v>
      </c>
      <c r="O577" s="119">
        <v>880</v>
      </c>
      <c r="P577" s="119">
        <v>880</v>
      </c>
      <c r="Q577" s="119">
        <v>1280</v>
      </c>
      <c r="R577" s="321">
        <v>235</v>
      </c>
      <c r="S577" s="119">
        <v>415</v>
      </c>
      <c r="T577" s="51">
        <f t="shared" si="105"/>
        <v>180</v>
      </c>
      <c r="U577" s="322">
        <f t="shared" si="106"/>
        <v>0.43373493975903615</v>
      </c>
      <c r="V577" s="323" t="s">
        <v>4923</v>
      </c>
      <c r="W577" s="324" t="e">
        <f t="shared" si="107"/>
        <v>#VALUE!</v>
      </c>
      <c r="X577" s="324" t="e">
        <f t="shared" si="103"/>
        <v>#VALUE!</v>
      </c>
      <c r="Y577" s="325" t="e">
        <f t="shared" si="108"/>
        <v>#VALUE!</v>
      </c>
      <c r="Z577" s="325" t="e">
        <f t="shared" si="109"/>
        <v>#VALUE!</v>
      </c>
      <c r="AA577" s="325" t="e">
        <f t="shared" si="110"/>
        <v>#VALUE!</v>
      </c>
      <c r="AB577" s="326" t="e">
        <f t="shared" si="111"/>
        <v>#VALUE!</v>
      </c>
      <c r="AD577" s="328"/>
      <c r="AE577" s="328"/>
      <c r="AF577" s="328"/>
      <c r="AG577" s="328"/>
    </row>
    <row r="578" spans="1:33" ht="15" hidden="1" customHeight="1">
      <c r="A578" s="114" t="s">
        <v>4938</v>
      </c>
      <c r="B578" s="114" t="s">
        <v>4939</v>
      </c>
      <c r="C578" s="115"/>
      <c r="D578" s="114">
        <v>100</v>
      </c>
      <c r="E578" s="114">
        <v>4962644</v>
      </c>
      <c r="F578" s="116" t="s">
        <v>4940</v>
      </c>
      <c r="G578" s="114">
        <v>4962644786657</v>
      </c>
      <c r="H578" s="118" t="s">
        <v>1547</v>
      </c>
      <c r="I578" s="119">
        <v>14</v>
      </c>
      <c r="J578" s="119">
        <v>35</v>
      </c>
      <c r="K578" s="119">
        <f t="shared" si="104"/>
        <v>0.4</v>
      </c>
      <c r="L578" s="119">
        <f t="shared" si="114"/>
        <v>6020</v>
      </c>
      <c r="M578" s="119" t="s">
        <v>1547</v>
      </c>
      <c r="O578" s="119">
        <v>648</v>
      </c>
      <c r="P578" s="119">
        <v>598</v>
      </c>
      <c r="Q578" s="119">
        <v>698</v>
      </c>
      <c r="R578" s="321">
        <v>172</v>
      </c>
      <c r="S578" s="119">
        <v>269</v>
      </c>
      <c r="T578" s="51">
        <f t="shared" si="105"/>
        <v>97</v>
      </c>
      <c r="U578" s="322">
        <f t="shared" si="106"/>
        <v>0.36059479553903345</v>
      </c>
      <c r="V578" s="323" t="s">
        <v>4923</v>
      </c>
      <c r="W578" s="324" t="e">
        <f t="shared" si="107"/>
        <v>#VALUE!</v>
      </c>
      <c r="X578" s="324" t="e">
        <f t="shared" si="103"/>
        <v>#VALUE!</v>
      </c>
      <c r="Y578" s="325" t="e">
        <f t="shared" si="108"/>
        <v>#VALUE!</v>
      </c>
      <c r="Z578" s="325" t="e">
        <f t="shared" si="109"/>
        <v>#VALUE!</v>
      </c>
      <c r="AA578" s="325" t="e">
        <f t="shared" si="110"/>
        <v>#VALUE!</v>
      </c>
      <c r="AB578" s="326" t="e">
        <f t="shared" si="111"/>
        <v>#VALUE!</v>
      </c>
      <c r="AD578" s="328"/>
      <c r="AE578" s="328"/>
      <c r="AF578" s="328"/>
      <c r="AG578" s="328"/>
    </row>
    <row r="579" spans="1:33" ht="15" hidden="1" customHeight="1">
      <c r="A579" s="114" t="s">
        <v>4941</v>
      </c>
      <c r="B579" s="114" t="s">
        <v>4942</v>
      </c>
      <c r="C579" s="115"/>
      <c r="D579" s="114">
        <v>50</v>
      </c>
      <c r="E579" s="114">
        <v>4962644</v>
      </c>
      <c r="F579" s="116" t="s">
        <v>4943</v>
      </c>
      <c r="G579" s="114">
        <v>4962644786398</v>
      </c>
      <c r="H579" s="118" t="s">
        <v>1547</v>
      </c>
      <c r="I579" s="119">
        <v>2055</v>
      </c>
      <c r="J579" s="119">
        <v>410</v>
      </c>
      <c r="K579" s="119">
        <f t="shared" si="104"/>
        <v>5.0121951219512191</v>
      </c>
      <c r="L579" s="119">
        <f t="shared" si="114"/>
        <v>67240</v>
      </c>
      <c r="M579" s="119" t="s">
        <v>1547</v>
      </c>
      <c r="O579" s="119">
        <v>680</v>
      </c>
      <c r="P579" s="119">
        <v>680</v>
      </c>
      <c r="Q579" s="119">
        <v>780</v>
      </c>
      <c r="R579" s="321">
        <v>164</v>
      </c>
      <c r="S579" s="119">
        <v>306</v>
      </c>
      <c r="T579" s="51">
        <f t="shared" si="105"/>
        <v>142</v>
      </c>
      <c r="U579" s="322">
        <f t="shared" si="106"/>
        <v>0.46405228758169936</v>
      </c>
      <c r="V579" s="323" t="s">
        <v>4923</v>
      </c>
      <c r="W579" s="324" t="e">
        <f t="shared" si="107"/>
        <v>#VALUE!</v>
      </c>
      <c r="X579" s="324" t="e">
        <f t="shared" ref="X579:X642" si="115">(V579-R579)/V579</f>
        <v>#VALUE!</v>
      </c>
      <c r="Y579" s="325" t="e">
        <f t="shared" si="108"/>
        <v>#VALUE!</v>
      </c>
      <c r="Z579" s="325" t="e">
        <f t="shared" si="109"/>
        <v>#VALUE!</v>
      </c>
      <c r="AA579" s="325" t="e">
        <f t="shared" si="110"/>
        <v>#VALUE!</v>
      </c>
      <c r="AB579" s="326" t="e">
        <f t="shared" si="111"/>
        <v>#VALUE!</v>
      </c>
      <c r="AD579" s="328"/>
      <c r="AE579" s="328"/>
      <c r="AF579" s="328"/>
      <c r="AG579" s="328"/>
    </row>
    <row r="580" spans="1:33" ht="15" hidden="1" customHeight="1">
      <c r="A580" s="114" t="s">
        <v>4944</v>
      </c>
      <c r="B580" s="114" t="s">
        <v>4945</v>
      </c>
      <c r="C580" s="115"/>
      <c r="D580" s="114">
        <v>30</v>
      </c>
      <c r="E580" s="114">
        <v>4962644</v>
      </c>
      <c r="F580" s="116" t="s">
        <v>4946</v>
      </c>
      <c r="G580" s="114">
        <v>4962644786404</v>
      </c>
      <c r="H580" s="118" t="s">
        <v>1547</v>
      </c>
      <c r="I580" s="119">
        <v>1325</v>
      </c>
      <c r="J580" s="119">
        <v>349</v>
      </c>
      <c r="K580" s="119">
        <f t="shared" si="104"/>
        <v>3.7965616045845274</v>
      </c>
      <c r="L580" s="119">
        <f t="shared" si="114"/>
        <v>107143</v>
      </c>
      <c r="M580" s="119" t="s">
        <v>1547</v>
      </c>
      <c r="O580" s="119">
        <v>1280</v>
      </c>
      <c r="P580" s="119">
        <v>1280</v>
      </c>
      <c r="Q580" s="119">
        <v>1480</v>
      </c>
      <c r="R580" s="321">
        <v>307</v>
      </c>
      <c r="S580" s="119">
        <v>576</v>
      </c>
      <c r="T580" s="51">
        <f t="shared" si="105"/>
        <v>269</v>
      </c>
      <c r="U580" s="322">
        <f t="shared" si="106"/>
        <v>0.4670138888888889</v>
      </c>
      <c r="V580" s="323" t="s">
        <v>4923</v>
      </c>
      <c r="W580" s="324" t="e">
        <f t="shared" si="107"/>
        <v>#VALUE!</v>
      </c>
      <c r="X580" s="324" t="e">
        <f t="shared" si="115"/>
        <v>#VALUE!</v>
      </c>
      <c r="Y580" s="325" t="e">
        <f t="shared" si="108"/>
        <v>#VALUE!</v>
      </c>
      <c r="Z580" s="325" t="e">
        <f t="shared" si="109"/>
        <v>#VALUE!</v>
      </c>
      <c r="AA580" s="325" t="e">
        <f t="shared" si="110"/>
        <v>#VALUE!</v>
      </c>
      <c r="AB580" s="326" t="e">
        <f t="shared" si="111"/>
        <v>#VALUE!</v>
      </c>
      <c r="AD580" s="328"/>
      <c r="AE580" s="328"/>
      <c r="AF580" s="328"/>
      <c r="AG580" s="328"/>
    </row>
    <row r="581" spans="1:33" ht="15" hidden="1" customHeight="1">
      <c r="A581" s="114" t="s">
        <v>4947</v>
      </c>
      <c r="B581" s="114" t="s">
        <v>4948</v>
      </c>
      <c r="C581" s="115"/>
      <c r="D581" s="114">
        <v>12</v>
      </c>
      <c r="E581" s="114">
        <v>4962644</v>
      </c>
      <c r="F581" s="116" t="s">
        <v>4949</v>
      </c>
      <c r="G581" s="114">
        <v>4962644786411</v>
      </c>
      <c r="H581" s="118" t="s">
        <v>1547</v>
      </c>
      <c r="I581" s="119">
        <v>2190</v>
      </c>
      <c r="J581" s="119">
        <v>208</v>
      </c>
      <c r="K581" s="119">
        <f t="shared" si="104"/>
        <v>10.528846153846153</v>
      </c>
      <c r="L581" s="119">
        <f t="shared" si="114"/>
        <v>169520</v>
      </c>
      <c r="M581" s="119" t="s">
        <v>1547</v>
      </c>
      <c r="O581" s="119">
        <v>3480</v>
      </c>
      <c r="P581" s="119">
        <v>3480</v>
      </c>
      <c r="Q581" s="119">
        <v>3980</v>
      </c>
      <c r="R581" s="321">
        <v>815</v>
      </c>
      <c r="S581" s="119">
        <v>1566</v>
      </c>
      <c r="T581" s="51">
        <f t="shared" si="105"/>
        <v>751</v>
      </c>
      <c r="U581" s="322">
        <f t="shared" si="106"/>
        <v>0.47956577266922096</v>
      </c>
      <c r="V581" s="323" t="s">
        <v>4923</v>
      </c>
      <c r="W581" s="324" t="e">
        <f t="shared" si="107"/>
        <v>#VALUE!</v>
      </c>
      <c r="X581" s="324" t="e">
        <f t="shared" si="115"/>
        <v>#VALUE!</v>
      </c>
      <c r="Y581" s="325" t="e">
        <f t="shared" si="108"/>
        <v>#VALUE!</v>
      </c>
      <c r="Z581" s="325" t="e">
        <f t="shared" si="109"/>
        <v>#VALUE!</v>
      </c>
      <c r="AA581" s="325" t="e">
        <f t="shared" si="110"/>
        <v>#VALUE!</v>
      </c>
      <c r="AB581" s="326" t="e">
        <f t="shared" si="111"/>
        <v>#VALUE!</v>
      </c>
      <c r="AD581" s="328"/>
      <c r="AE581" s="328"/>
      <c r="AF581" s="328"/>
      <c r="AG581" s="328"/>
    </row>
    <row r="582" spans="1:33" ht="15" hidden="1" customHeight="1">
      <c r="A582" s="114" t="s">
        <v>4109</v>
      </c>
      <c r="B582" s="114" t="s">
        <v>4950</v>
      </c>
      <c r="C582" s="115"/>
      <c r="D582" s="114">
        <v>20</v>
      </c>
      <c r="E582" s="114">
        <v>4962644</v>
      </c>
      <c r="F582" s="116" t="s">
        <v>4951</v>
      </c>
      <c r="G582" s="114">
        <v>4962644786251</v>
      </c>
      <c r="H582" s="118">
        <v>3500</v>
      </c>
      <c r="I582" s="119">
        <v>9</v>
      </c>
      <c r="J582" s="119">
        <v>2602</v>
      </c>
      <c r="K582" s="119">
        <f t="shared" si="104"/>
        <v>3.4588777863182167E-3</v>
      </c>
      <c r="L582" s="119">
        <f t="shared" si="114"/>
        <v>1529976</v>
      </c>
      <c r="M582" s="119">
        <v>3500</v>
      </c>
      <c r="O582" s="119">
        <v>2280</v>
      </c>
      <c r="P582" s="119">
        <v>2180</v>
      </c>
      <c r="Q582" s="119">
        <v>2680</v>
      </c>
      <c r="R582" s="321">
        <v>588</v>
      </c>
      <c r="S582" s="119">
        <v>981</v>
      </c>
      <c r="T582" s="51">
        <f t="shared" si="105"/>
        <v>393</v>
      </c>
      <c r="U582" s="322">
        <f t="shared" si="106"/>
        <v>0.40061162079510704</v>
      </c>
      <c r="V582" s="323" t="s">
        <v>4922</v>
      </c>
      <c r="W582" s="324" t="e">
        <f t="shared" si="107"/>
        <v>#VALUE!</v>
      </c>
      <c r="X582" s="324" t="e">
        <f t="shared" si="115"/>
        <v>#VALUE!</v>
      </c>
      <c r="Y582" s="325" t="e">
        <f t="shared" si="108"/>
        <v>#VALUE!</v>
      </c>
      <c r="Z582" s="325" t="e">
        <f t="shared" si="109"/>
        <v>#VALUE!</v>
      </c>
      <c r="AA582" s="325" t="e">
        <f t="shared" si="110"/>
        <v>#VALUE!</v>
      </c>
      <c r="AB582" s="326" t="e">
        <f t="shared" si="111"/>
        <v>#VALUE!</v>
      </c>
      <c r="AD582" s="328"/>
      <c r="AE582" s="328"/>
      <c r="AF582" s="328"/>
      <c r="AG582" s="328"/>
    </row>
    <row r="583" spans="1:33" ht="15" hidden="1" customHeight="1">
      <c r="A583" s="114" t="s">
        <v>4110</v>
      </c>
      <c r="B583" s="114" t="s">
        <v>4952</v>
      </c>
      <c r="C583" s="115"/>
      <c r="D583" s="114">
        <v>30</v>
      </c>
      <c r="E583" s="114">
        <v>4962644</v>
      </c>
      <c r="F583" s="116" t="s">
        <v>4953</v>
      </c>
      <c r="G583" s="114">
        <v>4962644786268</v>
      </c>
      <c r="H583" s="118">
        <v>3000</v>
      </c>
      <c r="I583" s="119">
        <v>15</v>
      </c>
      <c r="J583" s="119">
        <v>3207</v>
      </c>
      <c r="K583" s="119">
        <f t="shared" si="104"/>
        <v>4.6772684752104769E-3</v>
      </c>
      <c r="L583" s="119">
        <f t="shared" si="114"/>
        <v>1520118</v>
      </c>
      <c r="M583" s="119">
        <v>3000</v>
      </c>
      <c r="O583" s="119">
        <v>1780</v>
      </c>
      <c r="P583" s="119">
        <v>1780</v>
      </c>
      <c r="Q583" s="119">
        <v>2200</v>
      </c>
      <c r="R583" s="321">
        <v>474</v>
      </c>
      <c r="S583" s="119">
        <v>801</v>
      </c>
      <c r="T583" s="51">
        <f t="shared" si="105"/>
        <v>327</v>
      </c>
      <c r="U583" s="322">
        <f t="shared" si="106"/>
        <v>0.40823970037453183</v>
      </c>
      <c r="V583" s="323" t="s">
        <v>4923</v>
      </c>
      <c r="W583" s="324" t="e">
        <f t="shared" si="107"/>
        <v>#VALUE!</v>
      </c>
      <c r="X583" s="324" t="e">
        <f t="shared" si="115"/>
        <v>#VALUE!</v>
      </c>
      <c r="Y583" s="325" t="e">
        <f t="shared" si="108"/>
        <v>#VALUE!</v>
      </c>
      <c r="Z583" s="325" t="e">
        <f t="shared" si="109"/>
        <v>#VALUE!</v>
      </c>
      <c r="AA583" s="325" t="e">
        <f t="shared" si="110"/>
        <v>#VALUE!</v>
      </c>
      <c r="AB583" s="326" t="e">
        <f t="shared" si="111"/>
        <v>#VALUE!</v>
      </c>
      <c r="AD583" s="328"/>
      <c r="AE583" s="328"/>
      <c r="AF583" s="328"/>
      <c r="AG583" s="328"/>
    </row>
    <row r="584" spans="1:33" ht="15" hidden="1" customHeight="1">
      <c r="A584" s="114" t="s">
        <v>1478</v>
      </c>
      <c r="B584" s="114" t="s">
        <v>4954</v>
      </c>
      <c r="C584" s="115"/>
      <c r="D584" s="114">
        <v>6</v>
      </c>
      <c r="E584" s="114">
        <v>4962644</v>
      </c>
      <c r="F584" s="116" t="s">
        <v>1480</v>
      </c>
      <c r="G584" s="114">
        <v>4962644785520</v>
      </c>
      <c r="H584" s="118">
        <v>4000</v>
      </c>
      <c r="I584" s="119">
        <v>129</v>
      </c>
      <c r="J584" s="119">
        <v>164</v>
      </c>
      <c r="K584" s="119">
        <f t="shared" si="104"/>
        <v>0.78658536585365857</v>
      </c>
      <c r="L584" s="119">
        <f t="shared" si="114"/>
        <v>155800</v>
      </c>
      <c r="M584" s="119">
        <v>4000</v>
      </c>
      <c r="O584" s="119">
        <v>3480</v>
      </c>
      <c r="P584" s="119">
        <v>3480</v>
      </c>
      <c r="Q584" s="119">
        <v>4000</v>
      </c>
      <c r="R584" s="321">
        <v>950</v>
      </c>
      <c r="S584" s="119">
        <v>1565</v>
      </c>
      <c r="T584" s="51">
        <f t="shared" si="105"/>
        <v>615</v>
      </c>
      <c r="U584" s="322">
        <f t="shared" si="106"/>
        <v>0.39297124600638977</v>
      </c>
      <c r="V584" s="323" t="s">
        <v>4923</v>
      </c>
      <c r="W584" s="324" t="e">
        <f t="shared" si="107"/>
        <v>#VALUE!</v>
      </c>
      <c r="X584" s="324" t="e">
        <f t="shared" si="115"/>
        <v>#VALUE!</v>
      </c>
      <c r="Y584" s="325" t="e">
        <f t="shared" si="108"/>
        <v>#VALUE!</v>
      </c>
      <c r="Z584" s="325" t="e">
        <f t="shared" si="109"/>
        <v>#VALUE!</v>
      </c>
      <c r="AA584" s="325" t="e">
        <f t="shared" si="110"/>
        <v>#VALUE!</v>
      </c>
      <c r="AB584" s="326" t="e">
        <f t="shared" si="111"/>
        <v>#VALUE!</v>
      </c>
      <c r="AD584" s="328"/>
      <c r="AE584" s="328"/>
      <c r="AF584" s="328"/>
      <c r="AG584" s="328"/>
    </row>
    <row r="585" spans="1:33" ht="15" hidden="1" customHeight="1">
      <c r="A585" s="114" t="s">
        <v>1486</v>
      </c>
      <c r="B585" s="114" t="s">
        <v>4955</v>
      </c>
      <c r="C585" s="115"/>
      <c r="D585" s="114">
        <v>6</v>
      </c>
      <c r="E585" s="114">
        <v>4962644</v>
      </c>
      <c r="F585" s="116" t="s">
        <v>1488</v>
      </c>
      <c r="G585" s="114">
        <v>4962644785537</v>
      </c>
      <c r="H585" s="118">
        <v>7000</v>
      </c>
      <c r="I585" s="119">
        <v>37</v>
      </c>
      <c r="J585" s="119">
        <v>315</v>
      </c>
      <c r="K585" s="119">
        <f t="shared" si="104"/>
        <v>0.11746031746031746</v>
      </c>
      <c r="L585" s="119">
        <f t="shared" si="114"/>
        <v>408870</v>
      </c>
      <c r="M585" s="119">
        <v>7000</v>
      </c>
      <c r="O585" s="119">
        <v>4800</v>
      </c>
      <c r="P585" s="119">
        <v>4800</v>
      </c>
      <c r="Q585" s="119">
        <v>7000</v>
      </c>
      <c r="R585" s="321">
        <v>1298</v>
      </c>
      <c r="S585" s="119">
        <v>2160</v>
      </c>
      <c r="T585" s="51">
        <f t="shared" si="105"/>
        <v>862</v>
      </c>
      <c r="U585" s="322">
        <f t="shared" si="106"/>
        <v>0.39907407407407408</v>
      </c>
      <c r="V585" s="323" t="s">
        <v>4923</v>
      </c>
      <c r="W585" s="324" t="e">
        <f t="shared" si="107"/>
        <v>#VALUE!</v>
      </c>
      <c r="X585" s="324" t="e">
        <f t="shared" si="115"/>
        <v>#VALUE!</v>
      </c>
      <c r="Y585" s="325" t="e">
        <f t="shared" si="108"/>
        <v>#VALUE!</v>
      </c>
      <c r="Z585" s="325" t="e">
        <f t="shared" si="109"/>
        <v>#VALUE!</v>
      </c>
      <c r="AA585" s="325" t="e">
        <f t="shared" si="110"/>
        <v>#VALUE!</v>
      </c>
      <c r="AB585" s="326" t="e">
        <f t="shared" si="111"/>
        <v>#VALUE!</v>
      </c>
      <c r="AD585" s="328"/>
      <c r="AE585" s="328"/>
      <c r="AF585" s="328"/>
      <c r="AG585" s="328"/>
    </row>
    <row r="586" spans="1:33" ht="15" hidden="1" customHeight="1">
      <c r="A586" s="114" t="s">
        <v>391</v>
      </c>
      <c r="B586" s="114" t="s">
        <v>1476</v>
      </c>
      <c r="C586" s="115"/>
      <c r="D586" s="114">
        <v>6</v>
      </c>
      <c r="E586" s="114">
        <v>4962644</v>
      </c>
      <c r="F586" s="116" t="s">
        <v>1489</v>
      </c>
      <c r="G586" s="114">
        <v>4962644783618</v>
      </c>
      <c r="H586" s="118">
        <v>8000</v>
      </c>
      <c r="I586" s="119">
        <v>133</v>
      </c>
      <c r="J586" s="119">
        <v>228</v>
      </c>
      <c r="K586" s="119">
        <f t="shared" si="104"/>
        <v>0.58333333333333337</v>
      </c>
      <c r="L586" s="119">
        <f t="shared" si="114"/>
        <v>445056</v>
      </c>
      <c r="M586" s="119">
        <v>8000</v>
      </c>
      <c r="O586" s="119">
        <v>7180</v>
      </c>
      <c r="P586" s="119">
        <v>6580</v>
      </c>
      <c r="Q586" s="119">
        <v>7800</v>
      </c>
      <c r="R586" s="321">
        <v>1952</v>
      </c>
      <c r="S586" s="119">
        <v>3085</v>
      </c>
      <c r="T586" s="51">
        <f t="shared" si="105"/>
        <v>1133</v>
      </c>
      <c r="U586" s="322">
        <f t="shared" si="106"/>
        <v>0.36726094003241488</v>
      </c>
      <c r="V586" s="323" t="s">
        <v>4923</v>
      </c>
      <c r="W586" s="324" t="e">
        <f t="shared" si="107"/>
        <v>#VALUE!</v>
      </c>
      <c r="X586" s="324" t="e">
        <f t="shared" si="115"/>
        <v>#VALUE!</v>
      </c>
      <c r="Y586" s="325" t="e">
        <f t="shared" si="108"/>
        <v>#VALUE!</v>
      </c>
      <c r="Z586" s="325" t="e">
        <f t="shared" si="109"/>
        <v>#VALUE!</v>
      </c>
      <c r="AA586" s="325" t="e">
        <f t="shared" si="110"/>
        <v>#VALUE!</v>
      </c>
      <c r="AB586" s="326" t="e">
        <f t="shared" si="111"/>
        <v>#VALUE!</v>
      </c>
      <c r="AD586" s="328"/>
      <c r="AE586" s="328"/>
      <c r="AF586" s="328"/>
      <c r="AG586" s="328"/>
    </row>
    <row r="587" spans="1:33" ht="15" hidden="1" customHeight="1">
      <c r="A587" s="114" t="s">
        <v>393</v>
      </c>
      <c r="B587" s="114" t="s">
        <v>1491</v>
      </c>
      <c r="C587" s="115"/>
      <c r="D587" s="114">
        <v>6</v>
      </c>
      <c r="E587" s="114">
        <v>4962644</v>
      </c>
      <c r="F587" s="116" t="s">
        <v>1492</v>
      </c>
      <c r="G587" s="114">
        <v>4962644784578</v>
      </c>
      <c r="H587" s="118">
        <v>6000</v>
      </c>
      <c r="I587" s="119">
        <v>0</v>
      </c>
      <c r="J587" s="119" t="e">
        <v>#N/A</v>
      </c>
      <c r="K587" s="119" t="e">
        <f t="shared" si="104"/>
        <v>#N/A</v>
      </c>
      <c r="L587" s="119" t="e">
        <f t="shared" si="114"/>
        <v>#N/A</v>
      </c>
      <c r="M587" s="119">
        <v>6000</v>
      </c>
      <c r="O587" s="119">
        <v>5980</v>
      </c>
      <c r="P587" s="119">
        <v>5780</v>
      </c>
      <c r="Q587" s="119">
        <v>5980</v>
      </c>
      <c r="R587" s="321">
        <v>1516</v>
      </c>
      <c r="S587" s="119">
        <v>2585</v>
      </c>
      <c r="T587" s="51">
        <f t="shared" si="105"/>
        <v>1069</v>
      </c>
      <c r="U587" s="322">
        <f t="shared" si="106"/>
        <v>0.41353965183752417</v>
      </c>
      <c r="V587" s="323" t="s">
        <v>4923</v>
      </c>
      <c r="W587" s="324" t="e">
        <f t="shared" si="107"/>
        <v>#VALUE!</v>
      </c>
      <c r="X587" s="324" t="e">
        <f t="shared" si="115"/>
        <v>#VALUE!</v>
      </c>
      <c r="Y587" s="325" t="e">
        <f t="shared" si="108"/>
        <v>#VALUE!</v>
      </c>
      <c r="Z587" s="325" t="e">
        <f t="shared" si="109"/>
        <v>#VALUE!</v>
      </c>
      <c r="AA587" s="325" t="e">
        <f t="shared" si="110"/>
        <v>#VALUE!</v>
      </c>
      <c r="AB587" s="326" t="e">
        <f t="shared" si="111"/>
        <v>#VALUE!</v>
      </c>
      <c r="AD587" s="328"/>
      <c r="AE587" s="328"/>
      <c r="AF587" s="328"/>
      <c r="AG587" s="328"/>
    </row>
    <row r="588" spans="1:33" ht="15" hidden="1" customHeight="1">
      <c r="A588" s="329" t="s">
        <v>742</v>
      </c>
      <c r="B588" s="114" t="s">
        <v>1493</v>
      </c>
      <c r="C588" s="115"/>
      <c r="D588" s="114">
        <v>6</v>
      </c>
      <c r="E588" s="114">
        <v>4962644</v>
      </c>
      <c r="F588" s="116" t="s">
        <v>1494</v>
      </c>
      <c r="G588" s="114">
        <v>4962644785148</v>
      </c>
      <c r="H588" s="118">
        <v>5500</v>
      </c>
      <c r="I588" s="119">
        <v>4</v>
      </c>
      <c r="J588" s="119">
        <v>14</v>
      </c>
      <c r="K588" s="119">
        <f t="shared" si="104"/>
        <v>0.2857142857142857</v>
      </c>
      <c r="L588" s="119">
        <f t="shared" si="114"/>
        <v>15428</v>
      </c>
      <c r="M588" s="119">
        <v>5500</v>
      </c>
      <c r="O588" s="119">
        <v>4780</v>
      </c>
      <c r="P588" s="119">
        <v>4380</v>
      </c>
      <c r="Q588" s="119">
        <v>5500</v>
      </c>
      <c r="R588" s="321">
        <v>1102</v>
      </c>
      <c r="S588" s="119">
        <v>2057</v>
      </c>
      <c r="T588" s="51">
        <f t="shared" si="105"/>
        <v>955</v>
      </c>
      <c r="U588" s="322">
        <f t="shared" si="106"/>
        <v>0.46426835196888672</v>
      </c>
      <c r="V588" s="323" t="s">
        <v>4923</v>
      </c>
      <c r="W588" s="324" t="e">
        <f t="shared" si="107"/>
        <v>#VALUE!</v>
      </c>
      <c r="X588" s="324" t="e">
        <f t="shared" si="115"/>
        <v>#VALUE!</v>
      </c>
      <c r="Y588" s="325" t="e">
        <f t="shared" si="108"/>
        <v>#VALUE!</v>
      </c>
      <c r="Z588" s="325" t="e">
        <f t="shared" si="109"/>
        <v>#VALUE!</v>
      </c>
      <c r="AA588" s="325" t="e">
        <f t="shared" si="110"/>
        <v>#VALUE!</v>
      </c>
      <c r="AB588" s="326" t="e">
        <f t="shared" si="111"/>
        <v>#VALUE!</v>
      </c>
      <c r="AD588" s="328"/>
      <c r="AE588" s="328"/>
      <c r="AF588" s="328"/>
      <c r="AG588" s="328"/>
    </row>
    <row r="589" spans="1:33" ht="15" hidden="1" customHeight="1">
      <c r="A589" s="329" t="s">
        <v>743</v>
      </c>
      <c r="B589" s="114" t="s">
        <v>1495</v>
      </c>
      <c r="C589" s="115"/>
      <c r="D589" s="114">
        <v>6</v>
      </c>
      <c r="E589" s="114">
        <v>4962644</v>
      </c>
      <c r="F589" s="116" t="s">
        <v>1496</v>
      </c>
      <c r="G589" s="114">
        <v>4962644785155</v>
      </c>
      <c r="H589" s="118">
        <v>8800</v>
      </c>
      <c r="I589" s="119">
        <v>3</v>
      </c>
      <c r="J589" s="119">
        <v>45</v>
      </c>
      <c r="K589" s="119">
        <f t="shared" ref="K589:K652" si="116">I589/J589</f>
        <v>6.6666666666666666E-2</v>
      </c>
      <c r="L589" s="119">
        <f t="shared" si="114"/>
        <v>78705</v>
      </c>
      <c r="M589" s="119">
        <v>8800</v>
      </c>
      <c r="O589" s="119">
        <v>7180</v>
      </c>
      <c r="P589" s="119">
        <v>6580</v>
      </c>
      <c r="Q589" s="119">
        <v>7800</v>
      </c>
      <c r="R589" s="321">
        <v>1749</v>
      </c>
      <c r="S589" s="119">
        <v>3080</v>
      </c>
      <c r="T589" s="51">
        <f t="shared" ref="T589:T652" si="117">S589-R589</f>
        <v>1331</v>
      </c>
      <c r="U589" s="322">
        <f t="shared" ref="U589:U652" si="118">T589/S589</f>
        <v>0.43214285714285716</v>
      </c>
      <c r="V589" s="323" t="s">
        <v>4923</v>
      </c>
      <c r="W589" s="324" t="e">
        <f t="shared" ref="W589:W652" si="119">V589/S589</f>
        <v>#VALUE!</v>
      </c>
      <c r="X589" s="324" t="e">
        <f t="shared" si="115"/>
        <v>#VALUE!</v>
      </c>
      <c r="Y589" s="325" t="e">
        <f t="shared" ref="Y589:Y652" si="120">ROUND((V589/0.43),-1)</f>
        <v>#VALUE!</v>
      </c>
      <c r="Z589" s="325" t="e">
        <f t="shared" ref="Z589:Z652" si="121">ROUND((V589/0.45),-1)</f>
        <v>#VALUE!</v>
      </c>
      <c r="AA589" s="325" t="e">
        <f t="shared" ref="AA589:AA652" si="122">ROUND((V589/0.4),-1)</f>
        <v>#VALUE!</v>
      </c>
      <c r="AB589" s="326" t="e">
        <f t="shared" ref="AB589:AB652" si="123">ROUNDUP((W589*M589),-2)</f>
        <v>#VALUE!</v>
      </c>
      <c r="AD589" s="328"/>
      <c r="AE589" s="328"/>
      <c r="AF589" s="328"/>
      <c r="AG589" s="328"/>
    </row>
    <row r="590" spans="1:33" ht="15" hidden="1" customHeight="1">
      <c r="A590" s="329" t="s">
        <v>4956</v>
      </c>
      <c r="B590" s="114" t="s">
        <v>4957</v>
      </c>
      <c r="C590" s="115"/>
      <c r="D590" s="114">
        <v>6</v>
      </c>
      <c r="E590" s="114">
        <v>4962644</v>
      </c>
      <c r="F590" s="116" t="s">
        <v>4958</v>
      </c>
      <c r="G590" s="114">
        <v>4962644785780</v>
      </c>
      <c r="H590" s="118">
        <v>6900</v>
      </c>
      <c r="I590" s="119">
        <v>82</v>
      </c>
      <c r="J590" s="119">
        <v>644</v>
      </c>
      <c r="K590" s="119">
        <f t="shared" si="116"/>
        <v>0.12732919254658384</v>
      </c>
      <c r="L590" s="119">
        <f t="shared" si="114"/>
        <v>871332</v>
      </c>
      <c r="M590" s="119">
        <v>6900</v>
      </c>
      <c r="O590" s="119" t="s">
        <v>1440</v>
      </c>
      <c r="P590" s="119"/>
      <c r="Q590" s="119"/>
      <c r="R590" s="321">
        <v>1353</v>
      </c>
      <c r="S590" s="119">
        <v>2790</v>
      </c>
      <c r="T590" s="51">
        <f t="shared" si="117"/>
        <v>1437</v>
      </c>
      <c r="U590" s="322">
        <f t="shared" si="118"/>
        <v>0.51505376344086018</v>
      </c>
      <c r="V590" s="323" t="s">
        <v>4923</v>
      </c>
      <c r="W590" s="324" t="e">
        <f t="shared" si="119"/>
        <v>#VALUE!</v>
      </c>
      <c r="X590" s="324" t="e">
        <f t="shared" si="115"/>
        <v>#VALUE!</v>
      </c>
      <c r="Y590" s="325" t="e">
        <f t="shared" si="120"/>
        <v>#VALUE!</v>
      </c>
      <c r="Z590" s="325" t="e">
        <f t="shared" si="121"/>
        <v>#VALUE!</v>
      </c>
      <c r="AA590" s="325" t="e">
        <f t="shared" si="122"/>
        <v>#VALUE!</v>
      </c>
      <c r="AB590" s="326" t="e">
        <f t="shared" si="123"/>
        <v>#VALUE!</v>
      </c>
      <c r="AD590" s="328"/>
      <c r="AE590" s="328"/>
      <c r="AF590" s="328"/>
      <c r="AG590" s="328"/>
    </row>
    <row r="591" spans="1:33" ht="15" hidden="1" customHeight="1">
      <c r="A591" s="329" t="s">
        <v>4959</v>
      </c>
      <c r="B591" s="114" t="s">
        <v>4960</v>
      </c>
      <c r="C591" s="115"/>
      <c r="D591" s="114">
        <v>6</v>
      </c>
      <c r="E591" s="114">
        <v>4962644</v>
      </c>
      <c r="F591" s="116" t="s">
        <v>4961</v>
      </c>
      <c r="G591" s="114">
        <v>4962644786664</v>
      </c>
      <c r="H591" s="118" t="s">
        <v>1547</v>
      </c>
      <c r="I591" s="119">
        <v>95</v>
      </c>
      <c r="J591" s="119">
        <v>29</v>
      </c>
      <c r="K591" s="119">
        <f t="shared" si="116"/>
        <v>3.2758620689655173</v>
      </c>
      <c r="L591" s="119">
        <f t="shared" si="114"/>
        <v>53418</v>
      </c>
      <c r="M591" s="119" t="s">
        <v>1547</v>
      </c>
      <c r="O591" s="119">
        <v>7480</v>
      </c>
      <c r="P591" s="119">
        <v>6980</v>
      </c>
      <c r="Q591" s="119">
        <v>8500</v>
      </c>
      <c r="R591" s="321">
        <v>1842</v>
      </c>
      <c r="S591" s="119">
        <v>3280</v>
      </c>
      <c r="T591" s="51">
        <f t="shared" si="117"/>
        <v>1438</v>
      </c>
      <c r="U591" s="322">
        <f t="shared" si="118"/>
        <v>0.43841463414634146</v>
      </c>
      <c r="V591" s="323" t="s">
        <v>4923</v>
      </c>
      <c r="W591" s="324" t="e">
        <f t="shared" si="119"/>
        <v>#VALUE!</v>
      </c>
      <c r="X591" s="324" t="e">
        <f t="shared" si="115"/>
        <v>#VALUE!</v>
      </c>
      <c r="Y591" s="325" t="e">
        <f t="shared" si="120"/>
        <v>#VALUE!</v>
      </c>
      <c r="Z591" s="325" t="e">
        <f t="shared" si="121"/>
        <v>#VALUE!</v>
      </c>
      <c r="AA591" s="325" t="e">
        <f t="shared" si="122"/>
        <v>#VALUE!</v>
      </c>
      <c r="AB591" s="326" t="e">
        <f t="shared" si="123"/>
        <v>#VALUE!</v>
      </c>
      <c r="AD591" s="328"/>
      <c r="AE591" s="328"/>
      <c r="AF591" s="328"/>
      <c r="AG591" s="328"/>
    </row>
    <row r="592" spans="1:33" ht="15" hidden="1" customHeight="1">
      <c r="A592" s="329" t="s">
        <v>4962</v>
      </c>
      <c r="B592" s="114" t="s">
        <v>4963</v>
      </c>
      <c r="C592" s="115"/>
      <c r="D592" s="114">
        <v>8</v>
      </c>
      <c r="E592" s="114">
        <v>4962644</v>
      </c>
      <c r="F592" s="116" t="s">
        <v>4964</v>
      </c>
      <c r="G592" s="114">
        <v>4962644786213</v>
      </c>
      <c r="H592" s="118">
        <v>4500</v>
      </c>
      <c r="I592" s="119">
        <v>117</v>
      </c>
      <c r="J592" s="119">
        <v>2660</v>
      </c>
      <c r="K592" s="119">
        <f t="shared" si="116"/>
        <v>4.3984962406015037E-2</v>
      </c>
      <c r="L592" s="119">
        <f t="shared" si="114"/>
        <v>2391340</v>
      </c>
      <c r="M592" s="119">
        <v>4500</v>
      </c>
      <c r="O592" s="119">
        <v>3780</v>
      </c>
      <c r="P592" s="119">
        <v>3480</v>
      </c>
      <c r="Q592" s="119">
        <v>3980</v>
      </c>
      <c r="R592" s="321">
        <v>899</v>
      </c>
      <c r="S592" s="119">
        <v>1566</v>
      </c>
      <c r="T592" s="51">
        <f t="shared" si="117"/>
        <v>667</v>
      </c>
      <c r="U592" s="322">
        <f t="shared" si="118"/>
        <v>0.42592592592592593</v>
      </c>
      <c r="V592" s="323" t="s">
        <v>4922</v>
      </c>
      <c r="W592" s="324" t="e">
        <f t="shared" si="119"/>
        <v>#VALUE!</v>
      </c>
      <c r="X592" s="324" t="e">
        <f t="shared" si="115"/>
        <v>#VALUE!</v>
      </c>
      <c r="Y592" s="325" t="e">
        <f t="shared" si="120"/>
        <v>#VALUE!</v>
      </c>
      <c r="Z592" s="325" t="e">
        <f t="shared" si="121"/>
        <v>#VALUE!</v>
      </c>
      <c r="AA592" s="325" t="e">
        <f t="shared" si="122"/>
        <v>#VALUE!</v>
      </c>
      <c r="AB592" s="326" t="e">
        <f t="shared" si="123"/>
        <v>#VALUE!</v>
      </c>
      <c r="AD592" s="328"/>
      <c r="AE592" s="328"/>
      <c r="AF592" s="328"/>
      <c r="AG592" s="328"/>
    </row>
    <row r="593" spans="1:33" ht="15" hidden="1" customHeight="1">
      <c r="A593" s="329" t="s">
        <v>4965</v>
      </c>
      <c r="B593" s="114" t="s">
        <v>4966</v>
      </c>
      <c r="C593" s="115"/>
      <c r="D593" s="114">
        <v>9</v>
      </c>
      <c r="E593" s="114">
        <v>4962644</v>
      </c>
      <c r="F593" s="116" t="s">
        <v>4967</v>
      </c>
      <c r="G593" s="114">
        <v>4962644786510</v>
      </c>
      <c r="H593" s="118">
        <v>4500</v>
      </c>
      <c r="I593" s="119">
        <v>101</v>
      </c>
      <c r="J593" s="119">
        <v>2432</v>
      </c>
      <c r="K593" s="119">
        <f t="shared" si="116"/>
        <v>4.1529605263157895E-2</v>
      </c>
      <c r="L593" s="119">
        <f t="shared" si="114"/>
        <v>2169344</v>
      </c>
      <c r="M593" s="119">
        <v>4500</v>
      </c>
      <c r="O593" s="119">
        <v>3780</v>
      </c>
      <c r="P593" s="119">
        <v>3480</v>
      </c>
      <c r="Q593" s="119">
        <v>3980</v>
      </c>
      <c r="R593" s="321">
        <v>892</v>
      </c>
      <c r="S593" s="119">
        <v>1566</v>
      </c>
      <c r="T593" s="51">
        <f t="shared" si="117"/>
        <v>674</v>
      </c>
      <c r="U593" s="322">
        <f t="shared" si="118"/>
        <v>0.43039591315453385</v>
      </c>
      <c r="V593" s="323" t="s">
        <v>4922</v>
      </c>
      <c r="W593" s="324" t="e">
        <f t="shared" si="119"/>
        <v>#VALUE!</v>
      </c>
      <c r="X593" s="324" t="e">
        <f t="shared" si="115"/>
        <v>#VALUE!</v>
      </c>
      <c r="Y593" s="325" t="e">
        <f t="shared" si="120"/>
        <v>#VALUE!</v>
      </c>
      <c r="Z593" s="325" t="e">
        <f t="shared" si="121"/>
        <v>#VALUE!</v>
      </c>
      <c r="AA593" s="325" t="e">
        <f t="shared" si="122"/>
        <v>#VALUE!</v>
      </c>
      <c r="AB593" s="326" t="e">
        <f t="shared" si="123"/>
        <v>#VALUE!</v>
      </c>
      <c r="AD593" s="328"/>
      <c r="AE593" s="328"/>
      <c r="AF593" s="328"/>
      <c r="AG593" s="328"/>
    </row>
    <row r="594" spans="1:33" ht="15" hidden="1" customHeight="1">
      <c r="A594" s="329" t="s">
        <v>4968</v>
      </c>
      <c r="B594" s="114" t="s">
        <v>4969</v>
      </c>
      <c r="C594" s="115"/>
      <c r="D594" s="114">
        <v>5</v>
      </c>
      <c r="E594" s="114">
        <v>4962644</v>
      </c>
      <c r="F594" s="116" t="s">
        <v>4970</v>
      </c>
      <c r="G594" s="114">
        <v>4962644786541</v>
      </c>
      <c r="H594" s="118">
        <v>7000</v>
      </c>
      <c r="I594" s="119">
        <v>42</v>
      </c>
      <c r="J594" s="119">
        <v>2878</v>
      </c>
      <c r="K594" s="119">
        <f t="shared" si="116"/>
        <v>1.4593467685892982E-2</v>
      </c>
      <c r="L594" s="119">
        <f t="shared" si="114"/>
        <v>2849220</v>
      </c>
      <c r="M594" s="119">
        <v>7000</v>
      </c>
      <c r="O594" s="119">
        <v>4980</v>
      </c>
      <c r="P594" s="119">
        <v>4980</v>
      </c>
      <c r="Q594" s="119">
        <v>5480</v>
      </c>
      <c r="R594" s="321">
        <v>990</v>
      </c>
      <c r="S594" s="119">
        <v>2241</v>
      </c>
      <c r="T594" s="51">
        <f t="shared" si="117"/>
        <v>1251</v>
      </c>
      <c r="U594" s="322">
        <f t="shared" si="118"/>
        <v>0.55823293172690758</v>
      </c>
      <c r="V594" s="323" t="s">
        <v>4922</v>
      </c>
      <c r="W594" s="324" t="e">
        <f t="shared" si="119"/>
        <v>#VALUE!</v>
      </c>
      <c r="X594" s="324" t="e">
        <f t="shared" si="115"/>
        <v>#VALUE!</v>
      </c>
      <c r="Y594" s="325" t="e">
        <f t="shared" si="120"/>
        <v>#VALUE!</v>
      </c>
      <c r="Z594" s="325" t="e">
        <f t="shared" si="121"/>
        <v>#VALUE!</v>
      </c>
      <c r="AA594" s="325" t="e">
        <f t="shared" si="122"/>
        <v>#VALUE!</v>
      </c>
      <c r="AB594" s="326" t="e">
        <f t="shared" si="123"/>
        <v>#VALUE!</v>
      </c>
      <c r="AD594" s="328"/>
      <c r="AE594" s="328"/>
      <c r="AF594" s="328"/>
      <c r="AG594" s="328"/>
    </row>
    <row r="595" spans="1:33" ht="15" hidden="1" customHeight="1">
      <c r="A595" s="329" t="s">
        <v>4971</v>
      </c>
      <c r="B595" s="114" t="s">
        <v>4972</v>
      </c>
      <c r="C595" s="115"/>
      <c r="D595" s="114">
        <v>24</v>
      </c>
      <c r="E595" s="114">
        <v>4962644</v>
      </c>
      <c r="F595" s="116" t="s">
        <v>4973</v>
      </c>
      <c r="G595" s="114">
        <v>4962644944064</v>
      </c>
      <c r="H595" s="118">
        <v>4000</v>
      </c>
      <c r="I595" s="119">
        <v>728</v>
      </c>
      <c r="J595" s="119">
        <v>149</v>
      </c>
      <c r="K595" s="119">
        <f t="shared" si="116"/>
        <v>4.8859060402684564</v>
      </c>
      <c r="L595" s="119">
        <f t="shared" si="114"/>
        <v>98340</v>
      </c>
      <c r="M595" s="119">
        <v>4000</v>
      </c>
      <c r="O595" s="119">
        <v>2480</v>
      </c>
      <c r="P595" s="119">
        <v>2580</v>
      </c>
      <c r="Q595" s="119">
        <v>2980</v>
      </c>
      <c r="R595" s="321">
        <v>660</v>
      </c>
      <c r="S595" s="119">
        <v>1210</v>
      </c>
      <c r="T595" s="51">
        <f t="shared" si="117"/>
        <v>550</v>
      </c>
      <c r="U595" s="322">
        <f t="shared" si="118"/>
        <v>0.45454545454545453</v>
      </c>
      <c r="V595" s="323" t="s">
        <v>4923</v>
      </c>
      <c r="W595" s="324" t="e">
        <f t="shared" si="119"/>
        <v>#VALUE!</v>
      </c>
      <c r="X595" s="324" t="e">
        <f t="shared" si="115"/>
        <v>#VALUE!</v>
      </c>
      <c r="Y595" s="325" t="e">
        <f t="shared" si="120"/>
        <v>#VALUE!</v>
      </c>
      <c r="Z595" s="325" t="e">
        <f t="shared" si="121"/>
        <v>#VALUE!</v>
      </c>
      <c r="AA595" s="325" t="e">
        <f t="shared" si="122"/>
        <v>#VALUE!</v>
      </c>
      <c r="AB595" s="326" t="e">
        <f t="shared" si="123"/>
        <v>#VALUE!</v>
      </c>
      <c r="AD595" s="328"/>
      <c r="AE595" s="328"/>
      <c r="AF595" s="328"/>
      <c r="AG595" s="328"/>
    </row>
    <row r="596" spans="1:33" s="338" customFormat="1" ht="15" customHeight="1">
      <c r="A596" s="101" t="s">
        <v>745</v>
      </c>
      <c r="B596" s="101" t="s">
        <v>1499</v>
      </c>
      <c r="C596" s="102"/>
      <c r="D596" s="101">
        <v>200</v>
      </c>
      <c r="E596" s="101">
        <v>4962644</v>
      </c>
      <c r="F596" s="103" t="s">
        <v>1500</v>
      </c>
      <c r="G596" s="101">
        <v>4962644215300</v>
      </c>
      <c r="H596" s="104">
        <v>1600</v>
      </c>
      <c r="I596" s="105">
        <v>122</v>
      </c>
      <c r="J596" s="105">
        <v>3666</v>
      </c>
      <c r="K596" s="105">
        <f t="shared" si="116"/>
        <v>3.3278777959629025E-2</v>
      </c>
      <c r="L596" s="105">
        <f t="shared" si="114"/>
        <v>678210</v>
      </c>
      <c r="M596" s="105">
        <v>1600</v>
      </c>
      <c r="N596" s="105"/>
      <c r="O596" s="105">
        <v>980</v>
      </c>
      <c r="P596" s="105">
        <v>880</v>
      </c>
      <c r="Q596" s="105">
        <v>1100</v>
      </c>
      <c r="R596" s="332">
        <v>185</v>
      </c>
      <c r="S596" s="105">
        <v>415</v>
      </c>
      <c r="T596" s="105">
        <f t="shared" si="117"/>
        <v>230</v>
      </c>
      <c r="U596" s="333">
        <f t="shared" si="118"/>
        <v>0.55421686746987953</v>
      </c>
      <c r="V596" s="334" t="s">
        <v>4613</v>
      </c>
      <c r="W596" s="335" t="e">
        <f t="shared" si="119"/>
        <v>#VALUE!</v>
      </c>
      <c r="X596" s="335" t="e">
        <f t="shared" si="115"/>
        <v>#VALUE!</v>
      </c>
      <c r="Y596" s="336" t="e">
        <f t="shared" si="120"/>
        <v>#VALUE!</v>
      </c>
      <c r="Z596" s="336" t="e">
        <f t="shared" si="121"/>
        <v>#VALUE!</v>
      </c>
      <c r="AA596" s="336" t="e">
        <f t="shared" si="122"/>
        <v>#VALUE!</v>
      </c>
      <c r="AB596" s="337" t="e">
        <f t="shared" si="123"/>
        <v>#VALUE!</v>
      </c>
      <c r="AD596" s="317">
        <f>VLOOKUP(A596,[1]Sheet1!$A$2:$Q$79,17,FALSE)</f>
        <v>210</v>
      </c>
      <c r="AE596" s="339">
        <f>AD596-R596</f>
        <v>25</v>
      </c>
      <c r="AF596" s="340">
        <f>AE596/AD596</f>
        <v>0.11904761904761904</v>
      </c>
      <c r="AG596" s="320"/>
    </row>
    <row r="597" spans="1:33" ht="15" hidden="1" customHeight="1">
      <c r="A597" s="114" t="s">
        <v>397</v>
      </c>
      <c r="B597" s="114" t="s">
        <v>1506</v>
      </c>
      <c r="C597" s="115"/>
      <c r="D597" s="114">
        <v>30</v>
      </c>
      <c r="E597" s="114">
        <v>4962644</v>
      </c>
      <c r="F597" s="116" t="s">
        <v>1507</v>
      </c>
      <c r="G597" s="114">
        <v>4962644215218</v>
      </c>
      <c r="H597" s="118">
        <v>2000</v>
      </c>
      <c r="I597" s="119">
        <v>8581</v>
      </c>
      <c r="J597" s="119">
        <v>21349</v>
      </c>
      <c r="K597" s="119">
        <f t="shared" si="116"/>
        <v>0.40193920089933954</v>
      </c>
      <c r="L597" s="119">
        <f t="shared" si="114"/>
        <v>6127163</v>
      </c>
      <c r="M597" s="119">
        <v>2000</v>
      </c>
      <c r="O597" s="119">
        <v>1380</v>
      </c>
      <c r="P597" s="119">
        <v>1280</v>
      </c>
      <c r="Q597" s="119">
        <v>1500</v>
      </c>
      <c r="R597" s="321">
        <v>287</v>
      </c>
      <c r="S597" s="119">
        <v>600</v>
      </c>
      <c r="T597" s="51">
        <f t="shared" si="117"/>
        <v>313</v>
      </c>
      <c r="U597" s="322">
        <f t="shared" si="118"/>
        <v>0.52166666666666661</v>
      </c>
      <c r="V597" s="323" t="s">
        <v>4922</v>
      </c>
      <c r="W597" s="324" t="e">
        <f t="shared" si="119"/>
        <v>#VALUE!</v>
      </c>
      <c r="X597" s="324" t="e">
        <f t="shared" si="115"/>
        <v>#VALUE!</v>
      </c>
      <c r="Y597" s="325" t="e">
        <f t="shared" si="120"/>
        <v>#VALUE!</v>
      </c>
      <c r="Z597" s="325" t="e">
        <f t="shared" si="121"/>
        <v>#VALUE!</v>
      </c>
      <c r="AA597" s="325" t="e">
        <f t="shared" si="122"/>
        <v>#VALUE!</v>
      </c>
      <c r="AB597" s="326" t="e">
        <f t="shared" si="123"/>
        <v>#VALUE!</v>
      </c>
      <c r="AD597" s="328"/>
      <c r="AE597" s="328"/>
      <c r="AF597" s="328"/>
      <c r="AG597" s="328"/>
    </row>
    <row r="598" spans="1:33" ht="15" hidden="1" customHeight="1">
      <c r="A598" s="114" t="s">
        <v>49</v>
      </c>
      <c r="B598" s="114" t="s">
        <v>1510</v>
      </c>
      <c r="C598" s="115"/>
      <c r="D598" s="114">
        <v>80</v>
      </c>
      <c r="E598" s="114">
        <v>4962644</v>
      </c>
      <c r="F598" s="116" t="s">
        <v>1511</v>
      </c>
      <c r="G598" s="114">
        <v>4962644215492</v>
      </c>
      <c r="H598" s="118">
        <v>3300</v>
      </c>
      <c r="I598" s="119">
        <v>2567</v>
      </c>
      <c r="J598" s="119">
        <v>9301</v>
      </c>
      <c r="K598" s="119">
        <f t="shared" si="116"/>
        <v>0.27599182883560908</v>
      </c>
      <c r="L598" s="119">
        <f t="shared" si="114"/>
        <v>3766905</v>
      </c>
      <c r="M598" s="119">
        <v>3300</v>
      </c>
      <c r="O598" s="119">
        <v>1780</v>
      </c>
      <c r="P598" s="119">
        <v>1680</v>
      </c>
      <c r="Q598" s="119">
        <v>2000</v>
      </c>
      <c r="R598" s="321">
        <v>405</v>
      </c>
      <c r="S598" s="119">
        <v>780</v>
      </c>
      <c r="T598" s="51">
        <f t="shared" si="117"/>
        <v>375</v>
      </c>
      <c r="U598" s="322">
        <f t="shared" si="118"/>
        <v>0.48076923076923078</v>
      </c>
      <c r="V598" s="323" t="s">
        <v>4923</v>
      </c>
      <c r="W598" s="324" t="e">
        <f t="shared" si="119"/>
        <v>#VALUE!</v>
      </c>
      <c r="X598" s="324" t="e">
        <f t="shared" si="115"/>
        <v>#VALUE!</v>
      </c>
      <c r="Y598" s="325" t="e">
        <f t="shared" si="120"/>
        <v>#VALUE!</v>
      </c>
      <c r="Z598" s="325" t="e">
        <f t="shared" si="121"/>
        <v>#VALUE!</v>
      </c>
      <c r="AA598" s="325" t="e">
        <f t="shared" si="122"/>
        <v>#VALUE!</v>
      </c>
      <c r="AB598" s="326" t="e">
        <f t="shared" si="123"/>
        <v>#VALUE!</v>
      </c>
      <c r="AD598" s="328"/>
      <c r="AE598" s="328"/>
      <c r="AF598" s="328"/>
      <c r="AG598" s="328"/>
    </row>
    <row r="599" spans="1:33" ht="15" hidden="1" customHeight="1">
      <c r="A599" s="114" t="s">
        <v>4223</v>
      </c>
      <c r="B599" s="114" t="s">
        <v>4974</v>
      </c>
      <c r="C599" s="115"/>
      <c r="D599" s="114">
        <v>100</v>
      </c>
      <c r="E599" s="114">
        <v>4962644</v>
      </c>
      <c r="F599" s="116" t="s">
        <v>4975</v>
      </c>
      <c r="G599" s="114">
        <v>4962644215805</v>
      </c>
      <c r="H599" s="118">
        <v>2200</v>
      </c>
      <c r="I599" s="119">
        <v>1929</v>
      </c>
      <c r="J599" s="119">
        <v>4721</v>
      </c>
      <c r="K599" s="119">
        <f t="shared" si="116"/>
        <v>0.40859987290828215</v>
      </c>
      <c r="L599" s="119">
        <f t="shared" si="114"/>
        <v>1317159</v>
      </c>
      <c r="M599" s="119">
        <v>2200</v>
      </c>
      <c r="O599" s="355" t="s">
        <v>1361</v>
      </c>
      <c r="P599" s="119">
        <v>1000</v>
      </c>
      <c r="Q599" s="119">
        <v>1280</v>
      </c>
      <c r="R599" s="321">
        <v>279</v>
      </c>
      <c r="S599" s="119">
        <v>450</v>
      </c>
      <c r="T599" s="51">
        <f t="shared" si="117"/>
        <v>171</v>
      </c>
      <c r="U599" s="322">
        <f t="shared" si="118"/>
        <v>0.38</v>
      </c>
      <c r="V599" s="323" t="s">
        <v>4923</v>
      </c>
      <c r="W599" s="324" t="e">
        <f t="shared" si="119"/>
        <v>#VALUE!</v>
      </c>
      <c r="X599" s="324" t="e">
        <f t="shared" si="115"/>
        <v>#VALUE!</v>
      </c>
      <c r="Y599" s="325" t="e">
        <f t="shared" si="120"/>
        <v>#VALUE!</v>
      </c>
      <c r="Z599" s="325" t="e">
        <f t="shared" si="121"/>
        <v>#VALUE!</v>
      </c>
      <c r="AA599" s="325" t="e">
        <f t="shared" si="122"/>
        <v>#VALUE!</v>
      </c>
      <c r="AB599" s="326" t="e">
        <f t="shared" si="123"/>
        <v>#VALUE!</v>
      </c>
      <c r="AD599" s="328"/>
      <c r="AE599" s="328"/>
      <c r="AF599" s="328"/>
      <c r="AG599" s="328"/>
    </row>
    <row r="600" spans="1:33" ht="15" hidden="1" customHeight="1">
      <c r="A600" s="114" t="s">
        <v>666</v>
      </c>
      <c r="B600" s="114" t="s">
        <v>52</v>
      </c>
      <c r="C600" s="115"/>
      <c r="D600" s="114">
        <v>60</v>
      </c>
      <c r="E600" s="114">
        <v>4962644</v>
      </c>
      <c r="F600" s="116" t="s">
        <v>1512</v>
      </c>
      <c r="G600" s="114">
        <v>4962644942596</v>
      </c>
      <c r="H600" s="118">
        <v>800</v>
      </c>
      <c r="I600" s="119">
        <v>1962</v>
      </c>
      <c r="J600" s="119">
        <v>4628</v>
      </c>
      <c r="K600" s="119">
        <f t="shared" si="116"/>
        <v>0.42394122731201384</v>
      </c>
      <c r="L600" s="119">
        <f t="shared" si="114"/>
        <v>467428</v>
      </c>
      <c r="M600" s="119">
        <v>800</v>
      </c>
      <c r="O600" s="119">
        <v>548</v>
      </c>
      <c r="P600" s="119">
        <v>498</v>
      </c>
      <c r="Q600" s="119">
        <v>600</v>
      </c>
      <c r="R600" s="321">
        <v>101</v>
      </c>
      <c r="S600" s="119">
        <v>234</v>
      </c>
      <c r="T600" s="51">
        <f t="shared" si="117"/>
        <v>133</v>
      </c>
      <c r="U600" s="322">
        <f t="shared" si="118"/>
        <v>0.56837606837606836</v>
      </c>
      <c r="V600" s="323" t="s">
        <v>4923</v>
      </c>
      <c r="W600" s="324" t="e">
        <f t="shared" si="119"/>
        <v>#VALUE!</v>
      </c>
      <c r="X600" s="324" t="e">
        <f t="shared" si="115"/>
        <v>#VALUE!</v>
      </c>
      <c r="Y600" s="325" t="e">
        <f t="shared" si="120"/>
        <v>#VALUE!</v>
      </c>
      <c r="Z600" s="325" t="e">
        <f t="shared" si="121"/>
        <v>#VALUE!</v>
      </c>
      <c r="AA600" s="325" t="e">
        <f t="shared" si="122"/>
        <v>#VALUE!</v>
      </c>
      <c r="AB600" s="326" t="e">
        <f t="shared" si="123"/>
        <v>#VALUE!</v>
      </c>
      <c r="AD600" s="328"/>
      <c r="AE600" s="328"/>
      <c r="AF600" s="328"/>
      <c r="AG600" s="328"/>
    </row>
    <row r="601" spans="1:33" ht="15" hidden="1" customHeight="1">
      <c r="A601" s="114" t="s">
        <v>313</v>
      </c>
      <c r="B601" s="114" t="s">
        <v>1325</v>
      </c>
      <c r="C601" s="115"/>
      <c r="D601" s="114">
        <v>20</v>
      </c>
      <c r="E601" s="114">
        <v>4962644</v>
      </c>
      <c r="F601" s="116" t="s">
        <v>1534</v>
      </c>
      <c r="G601" s="114">
        <v>4962644932443</v>
      </c>
      <c r="H601" s="118">
        <v>2500</v>
      </c>
      <c r="I601" s="119">
        <v>20656</v>
      </c>
      <c r="J601" s="119">
        <v>123</v>
      </c>
      <c r="K601" s="119">
        <f t="shared" si="116"/>
        <v>167.9349593495935</v>
      </c>
      <c r="L601" s="119">
        <f t="shared" si="114"/>
        <v>56334</v>
      </c>
      <c r="M601" s="119">
        <v>2500</v>
      </c>
      <c r="O601" s="119">
        <v>1980</v>
      </c>
      <c r="P601" s="119">
        <v>1780</v>
      </c>
      <c r="Q601" s="119">
        <v>2200</v>
      </c>
      <c r="R601" s="321">
        <v>458</v>
      </c>
      <c r="S601" s="119">
        <v>835</v>
      </c>
      <c r="T601" s="51">
        <f t="shared" si="117"/>
        <v>377</v>
      </c>
      <c r="U601" s="322">
        <f t="shared" si="118"/>
        <v>0.45149700598802395</v>
      </c>
      <c r="V601" s="323" t="s">
        <v>4922</v>
      </c>
      <c r="W601" s="324" t="e">
        <f t="shared" si="119"/>
        <v>#VALUE!</v>
      </c>
      <c r="X601" s="324" t="e">
        <f t="shared" si="115"/>
        <v>#VALUE!</v>
      </c>
      <c r="Y601" s="325" t="e">
        <f t="shared" si="120"/>
        <v>#VALUE!</v>
      </c>
      <c r="Z601" s="325" t="e">
        <f t="shared" si="121"/>
        <v>#VALUE!</v>
      </c>
      <c r="AA601" s="325" t="e">
        <f t="shared" si="122"/>
        <v>#VALUE!</v>
      </c>
      <c r="AB601" s="326" t="e">
        <f t="shared" si="123"/>
        <v>#VALUE!</v>
      </c>
      <c r="AD601" s="328"/>
      <c r="AE601" s="328"/>
      <c r="AF601" s="328"/>
      <c r="AG601" s="328"/>
    </row>
    <row r="602" spans="1:33" ht="15" hidden="1" customHeight="1">
      <c r="A602" s="114" t="s">
        <v>319</v>
      </c>
      <c r="B602" s="114" t="s">
        <v>1539</v>
      </c>
      <c r="C602" s="115"/>
      <c r="D602" s="114">
        <v>50</v>
      </c>
      <c r="E602" s="114">
        <v>4962644</v>
      </c>
      <c r="F602" s="116" t="s">
        <v>1540</v>
      </c>
      <c r="G602" s="114">
        <v>4962644932399</v>
      </c>
      <c r="H602" s="118">
        <v>2000</v>
      </c>
      <c r="I602" s="119">
        <v>3621</v>
      </c>
      <c r="J602" s="119">
        <v>148</v>
      </c>
      <c r="K602" s="119">
        <f t="shared" si="116"/>
        <v>24.466216216216218</v>
      </c>
      <c r="L602" s="119">
        <f t="shared" si="114"/>
        <v>50764</v>
      </c>
      <c r="M602" s="119">
        <v>2000</v>
      </c>
      <c r="O602" s="119">
        <v>1580</v>
      </c>
      <c r="P602" s="119">
        <v>1380</v>
      </c>
      <c r="Q602" s="119">
        <v>1680</v>
      </c>
      <c r="R602" s="321">
        <v>343</v>
      </c>
      <c r="S602" s="119">
        <v>650</v>
      </c>
      <c r="T602" s="51">
        <f t="shared" si="117"/>
        <v>307</v>
      </c>
      <c r="U602" s="322">
        <f t="shared" si="118"/>
        <v>0.47230769230769232</v>
      </c>
      <c r="V602" s="323" t="s">
        <v>4922</v>
      </c>
      <c r="W602" s="324" t="e">
        <f t="shared" si="119"/>
        <v>#VALUE!</v>
      </c>
      <c r="X602" s="324" t="e">
        <f t="shared" si="115"/>
        <v>#VALUE!</v>
      </c>
      <c r="Y602" s="325" t="e">
        <f t="shared" si="120"/>
        <v>#VALUE!</v>
      </c>
      <c r="Z602" s="325" t="e">
        <f t="shared" si="121"/>
        <v>#VALUE!</v>
      </c>
      <c r="AA602" s="325" t="e">
        <f t="shared" si="122"/>
        <v>#VALUE!</v>
      </c>
      <c r="AB602" s="326" t="e">
        <f t="shared" si="123"/>
        <v>#VALUE!</v>
      </c>
      <c r="AD602" s="328"/>
      <c r="AE602" s="328"/>
      <c r="AF602" s="328"/>
      <c r="AG602" s="328"/>
    </row>
    <row r="603" spans="1:33" ht="15" hidden="1" customHeight="1">
      <c r="A603" s="114" t="s">
        <v>321</v>
      </c>
      <c r="B603" s="114" t="s">
        <v>322</v>
      </c>
      <c r="C603" s="115"/>
      <c r="D603" s="114">
        <v>20</v>
      </c>
      <c r="E603" s="114">
        <v>4962644</v>
      </c>
      <c r="F603" s="116" t="s">
        <v>1541</v>
      </c>
      <c r="G603" s="114">
        <v>4962644934607</v>
      </c>
      <c r="H603" s="118">
        <v>3000</v>
      </c>
      <c r="I603" s="119">
        <v>5195</v>
      </c>
      <c r="J603" s="119">
        <v>0</v>
      </c>
      <c r="K603" s="119" t="e">
        <f t="shared" si="116"/>
        <v>#DIV/0!</v>
      </c>
      <c r="L603" s="119">
        <f t="shared" si="114"/>
        <v>0</v>
      </c>
      <c r="M603" s="119">
        <v>3000</v>
      </c>
      <c r="O603" s="119">
        <v>2380</v>
      </c>
      <c r="P603" s="119">
        <v>2180</v>
      </c>
      <c r="Q603" s="119">
        <v>2580</v>
      </c>
      <c r="R603" s="321">
        <v>635</v>
      </c>
      <c r="S603" s="119">
        <v>1025</v>
      </c>
      <c r="T603" s="51">
        <f t="shared" si="117"/>
        <v>390</v>
      </c>
      <c r="U603" s="322">
        <f t="shared" si="118"/>
        <v>0.38048780487804879</v>
      </c>
      <c r="V603" s="323" t="s">
        <v>4922</v>
      </c>
      <c r="W603" s="324" t="e">
        <f t="shared" si="119"/>
        <v>#VALUE!</v>
      </c>
      <c r="X603" s="324" t="e">
        <f t="shared" si="115"/>
        <v>#VALUE!</v>
      </c>
      <c r="Y603" s="325" t="e">
        <f t="shared" si="120"/>
        <v>#VALUE!</v>
      </c>
      <c r="Z603" s="325" t="e">
        <f t="shared" si="121"/>
        <v>#VALUE!</v>
      </c>
      <c r="AA603" s="325" t="e">
        <f t="shared" si="122"/>
        <v>#VALUE!</v>
      </c>
      <c r="AB603" s="326" t="e">
        <f t="shared" si="123"/>
        <v>#VALUE!</v>
      </c>
      <c r="AD603" s="328"/>
      <c r="AE603" s="328"/>
      <c r="AF603" s="328"/>
      <c r="AG603" s="328"/>
    </row>
    <row r="604" spans="1:33" ht="15" hidden="1" customHeight="1">
      <c r="A604" s="114" t="s">
        <v>260</v>
      </c>
      <c r="B604" s="114" t="s">
        <v>1552</v>
      </c>
      <c r="C604" s="115"/>
      <c r="D604" s="114">
        <v>20</v>
      </c>
      <c r="E604" s="114">
        <v>4962644</v>
      </c>
      <c r="F604" s="116" t="s">
        <v>1553</v>
      </c>
      <c r="G604" s="114">
        <v>4962644942633</v>
      </c>
      <c r="H604" s="118">
        <v>4300</v>
      </c>
      <c r="I604" s="119">
        <v>1404</v>
      </c>
      <c r="J604" s="119">
        <v>8</v>
      </c>
      <c r="K604" s="119">
        <f t="shared" si="116"/>
        <v>175.5</v>
      </c>
      <c r="L604" s="119">
        <f t="shared" si="114"/>
        <v>5872</v>
      </c>
      <c r="M604" s="119">
        <v>4300</v>
      </c>
      <c r="O604" s="119">
        <v>3280</v>
      </c>
      <c r="P604" s="119">
        <v>2980</v>
      </c>
      <c r="Q604" s="119">
        <v>3500</v>
      </c>
      <c r="R604" s="321">
        <v>734</v>
      </c>
      <c r="S604" s="119">
        <v>1400</v>
      </c>
      <c r="T604" s="51">
        <f t="shared" si="117"/>
        <v>666</v>
      </c>
      <c r="U604" s="322">
        <f t="shared" si="118"/>
        <v>0.4757142857142857</v>
      </c>
      <c r="V604" s="323" t="s">
        <v>4922</v>
      </c>
      <c r="W604" s="324" t="e">
        <f t="shared" si="119"/>
        <v>#VALUE!</v>
      </c>
      <c r="X604" s="324" t="e">
        <f t="shared" si="115"/>
        <v>#VALUE!</v>
      </c>
      <c r="Y604" s="325" t="e">
        <f t="shared" si="120"/>
        <v>#VALUE!</v>
      </c>
      <c r="Z604" s="325" t="e">
        <f t="shared" si="121"/>
        <v>#VALUE!</v>
      </c>
      <c r="AA604" s="325" t="e">
        <f t="shared" si="122"/>
        <v>#VALUE!</v>
      </c>
      <c r="AB604" s="326" t="e">
        <f t="shared" si="123"/>
        <v>#VALUE!</v>
      </c>
      <c r="AD604" s="328"/>
      <c r="AE604" s="328"/>
      <c r="AF604" s="328"/>
      <c r="AG604" s="328"/>
    </row>
    <row r="605" spans="1:33" ht="15" hidden="1" customHeight="1">
      <c r="A605" s="114" t="s">
        <v>325</v>
      </c>
      <c r="B605" s="114" t="s">
        <v>1658</v>
      </c>
      <c r="C605" s="115"/>
      <c r="D605" s="114">
        <v>40</v>
      </c>
      <c r="E605" s="114">
        <v>4962644</v>
      </c>
      <c r="F605" s="116" t="s">
        <v>1659</v>
      </c>
      <c r="G605" s="114">
        <v>4962644664115</v>
      </c>
      <c r="H605" s="118">
        <v>2400</v>
      </c>
      <c r="I605" s="119">
        <v>0</v>
      </c>
      <c r="J605" s="119" t="e">
        <v>#N/A</v>
      </c>
      <c r="K605" s="119" t="e">
        <f t="shared" si="116"/>
        <v>#N/A</v>
      </c>
      <c r="L605" s="119" t="e">
        <f t="shared" si="114"/>
        <v>#N/A</v>
      </c>
      <c r="M605" s="119">
        <v>2400</v>
      </c>
      <c r="O605" s="119">
        <v>1280</v>
      </c>
      <c r="P605" s="119">
        <v>1200</v>
      </c>
      <c r="Q605" s="119">
        <v>1400</v>
      </c>
      <c r="R605" s="321">
        <v>295</v>
      </c>
      <c r="S605" s="372">
        <v>565.5</v>
      </c>
      <c r="T605" s="51">
        <f t="shared" si="117"/>
        <v>270.5</v>
      </c>
      <c r="U605" s="322">
        <f t="shared" si="118"/>
        <v>0.47833775419982316</v>
      </c>
      <c r="V605" s="323" t="s">
        <v>4923</v>
      </c>
      <c r="W605" s="324" t="e">
        <f t="shared" si="119"/>
        <v>#VALUE!</v>
      </c>
      <c r="X605" s="324" t="e">
        <f t="shared" si="115"/>
        <v>#VALUE!</v>
      </c>
      <c r="Y605" s="325" t="e">
        <f t="shared" si="120"/>
        <v>#VALUE!</v>
      </c>
      <c r="Z605" s="325" t="e">
        <f t="shared" si="121"/>
        <v>#VALUE!</v>
      </c>
      <c r="AA605" s="325" t="e">
        <f t="shared" si="122"/>
        <v>#VALUE!</v>
      </c>
      <c r="AB605" s="326" t="e">
        <f t="shared" si="123"/>
        <v>#VALUE!</v>
      </c>
      <c r="AD605" s="328"/>
      <c r="AE605" s="328"/>
      <c r="AF605" s="328"/>
      <c r="AG605" s="328"/>
    </row>
    <row r="606" spans="1:33" ht="15" hidden="1" customHeight="1">
      <c r="A606" s="114" t="s">
        <v>424</v>
      </c>
      <c r="B606" s="114" t="s">
        <v>1660</v>
      </c>
      <c r="C606" s="115"/>
      <c r="D606" s="114">
        <v>40</v>
      </c>
      <c r="E606" s="114">
        <v>4962644</v>
      </c>
      <c r="F606" s="116" t="s">
        <v>1661</v>
      </c>
      <c r="G606" s="114">
        <v>4962644664160</v>
      </c>
      <c r="H606" s="118">
        <v>2400</v>
      </c>
      <c r="I606" s="119">
        <v>643</v>
      </c>
      <c r="J606" s="119">
        <v>148</v>
      </c>
      <c r="K606" s="119">
        <f t="shared" si="116"/>
        <v>4.3445945945945947</v>
      </c>
      <c r="L606" s="119">
        <f t="shared" si="114"/>
        <v>37740</v>
      </c>
      <c r="M606" s="119">
        <v>2400</v>
      </c>
      <c r="O606" s="119">
        <v>1280</v>
      </c>
      <c r="P606" s="119">
        <v>1200</v>
      </c>
      <c r="Q606" s="119">
        <v>1400</v>
      </c>
      <c r="R606" s="321">
        <v>255</v>
      </c>
      <c r="S606" s="372">
        <v>565.5</v>
      </c>
      <c r="T606" s="51">
        <f t="shared" si="117"/>
        <v>310.5</v>
      </c>
      <c r="U606" s="322">
        <f t="shared" si="118"/>
        <v>0.54907161803713533</v>
      </c>
      <c r="V606" s="323" t="s">
        <v>4923</v>
      </c>
      <c r="W606" s="324" t="e">
        <f t="shared" si="119"/>
        <v>#VALUE!</v>
      </c>
      <c r="X606" s="324" t="e">
        <f t="shared" si="115"/>
        <v>#VALUE!</v>
      </c>
      <c r="Y606" s="325" t="e">
        <f t="shared" si="120"/>
        <v>#VALUE!</v>
      </c>
      <c r="Z606" s="325" t="e">
        <f t="shared" si="121"/>
        <v>#VALUE!</v>
      </c>
      <c r="AA606" s="325" t="e">
        <f t="shared" si="122"/>
        <v>#VALUE!</v>
      </c>
      <c r="AB606" s="326" t="e">
        <f t="shared" si="123"/>
        <v>#VALUE!</v>
      </c>
      <c r="AD606" s="328"/>
      <c r="AE606" s="328"/>
      <c r="AF606" s="328"/>
      <c r="AG606" s="328"/>
    </row>
    <row r="607" spans="1:33" ht="15" hidden="1" customHeight="1">
      <c r="A607" s="114" t="s">
        <v>425</v>
      </c>
      <c r="B607" s="114" t="s">
        <v>1662</v>
      </c>
      <c r="C607" s="115"/>
      <c r="D607" s="114">
        <v>40</v>
      </c>
      <c r="E607" s="114">
        <v>4962644</v>
      </c>
      <c r="F607" s="116" t="s">
        <v>1663</v>
      </c>
      <c r="G607" s="114">
        <v>4962644664542</v>
      </c>
      <c r="H607" s="118">
        <v>2500</v>
      </c>
      <c r="I607" s="119">
        <v>901</v>
      </c>
      <c r="J607" s="119">
        <v>260</v>
      </c>
      <c r="K607" s="119">
        <f t="shared" si="116"/>
        <v>3.4653846153846155</v>
      </c>
      <c r="L607" s="119">
        <f t="shared" si="114"/>
        <v>78260</v>
      </c>
      <c r="M607" s="119">
        <v>2500</v>
      </c>
      <c r="O607" s="119">
        <v>1280</v>
      </c>
      <c r="P607" s="119">
        <v>1200</v>
      </c>
      <c r="Q607" s="119">
        <v>1400</v>
      </c>
      <c r="R607" s="321">
        <v>301</v>
      </c>
      <c r="S607" s="372">
        <v>565.5</v>
      </c>
      <c r="T607" s="51">
        <f t="shared" si="117"/>
        <v>264.5</v>
      </c>
      <c r="U607" s="322">
        <f t="shared" si="118"/>
        <v>0.46772767462422637</v>
      </c>
      <c r="V607" s="323" t="s">
        <v>4923</v>
      </c>
      <c r="W607" s="324" t="e">
        <f t="shared" si="119"/>
        <v>#VALUE!</v>
      </c>
      <c r="X607" s="324" t="e">
        <f t="shared" si="115"/>
        <v>#VALUE!</v>
      </c>
      <c r="Y607" s="325" t="e">
        <f t="shared" si="120"/>
        <v>#VALUE!</v>
      </c>
      <c r="Z607" s="325" t="e">
        <f t="shared" si="121"/>
        <v>#VALUE!</v>
      </c>
      <c r="AA607" s="325" t="e">
        <f t="shared" si="122"/>
        <v>#VALUE!</v>
      </c>
      <c r="AB607" s="326" t="e">
        <f t="shared" si="123"/>
        <v>#VALUE!</v>
      </c>
      <c r="AD607" s="328"/>
      <c r="AE607" s="328"/>
      <c r="AF607" s="328"/>
      <c r="AG607" s="328"/>
    </row>
    <row r="608" spans="1:33" ht="15" hidden="1" customHeight="1">
      <c r="A608" s="114" t="s">
        <v>428</v>
      </c>
      <c r="B608" s="114" t="s">
        <v>1667</v>
      </c>
      <c r="C608" s="115"/>
      <c r="D608" s="114">
        <v>30</v>
      </c>
      <c r="E608" s="114">
        <v>4962644</v>
      </c>
      <c r="F608" s="116" t="s">
        <v>1668</v>
      </c>
      <c r="G608" s="114">
        <v>4962644664962</v>
      </c>
      <c r="H608" s="118">
        <v>4000</v>
      </c>
      <c r="I608" s="119">
        <v>1648</v>
      </c>
      <c r="J608" s="119">
        <v>2410</v>
      </c>
      <c r="K608" s="119">
        <f t="shared" si="116"/>
        <v>0.68381742738589213</v>
      </c>
      <c r="L608" s="119">
        <f t="shared" si="114"/>
        <v>1438770</v>
      </c>
      <c r="M608" s="119">
        <v>4000</v>
      </c>
      <c r="O608" s="119" t="s">
        <v>1358</v>
      </c>
      <c r="P608" s="119">
        <v>3280</v>
      </c>
      <c r="Q608" s="119" t="s">
        <v>1358</v>
      </c>
      <c r="R608" s="321">
        <v>597</v>
      </c>
      <c r="S608" s="119">
        <v>1148</v>
      </c>
      <c r="T608" s="51">
        <f t="shared" si="117"/>
        <v>551</v>
      </c>
      <c r="U608" s="322">
        <f t="shared" si="118"/>
        <v>0.47996515679442509</v>
      </c>
      <c r="V608" s="323" t="s">
        <v>4923</v>
      </c>
      <c r="W608" s="324" t="e">
        <f t="shared" si="119"/>
        <v>#VALUE!</v>
      </c>
      <c r="X608" s="324" t="e">
        <f t="shared" si="115"/>
        <v>#VALUE!</v>
      </c>
      <c r="Y608" s="325" t="e">
        <f t="shared" si="120"/>
        <v>#VALUE!</v>
      </c>
      <c r="Z608" s="325" t="e">
        <f t="shared" si="121"/>
        <v>#VALUE!</v>
      </c>
      <c r="AA608" s="325" t="e">
        <f t="shared" si="122"/>
        <v>#VALUE!</v>
      </c>
      <c r="AB608" s="326" t="e">
        <f t="shared" si="123"/>
        <v>#VALUE!</v>
      </c>
      <c r="AD608" s="328"/>
      <c r="AE608" s="328"/>
      <c r="AF608" s="328"/>
      <c r="AG608" s="328"/>
    </row>
    <row r="609" spans="1:33" ht="15" hidden="1" customHeight="1">
      <c r="A609" s="114" t="s">
        <v>428</v>
      </c>
      <c r="B609" s="114" t="s">
        <v>1669</v>
      </c>
      <c r="C609" s="115"/>
      <c r="D609" s="114">
        <v>30</v>
      </c>
      <c r="E609" s="114">
        <v>4962644</v>
      </c>
      <c r="F609" s="116" t="s">
        <v>1668</v>
      </c>
      <c r="G609" s="114">
        <v>4962644664962</v>
      </c>
      <c r="H609" s="118">
        <v>4000</v>
      </c>
      <c r="I609" s="119">
        <v>1648</v>
      </c>
      <c r="J609" s="119">
        <v>2410</v>
      </c>
      <c r="K609" s="119">
        <f t="shared" si="116"/>
        <v>0.68381742738589213</v>
      </c>
      <c r="L609" s="119">
        <f t="shared" si="114"/>
        <v>1438770</v>
      </c>
      <c r="M609" s="119">
        <v>4000</v>
      </c>
      <c r="O609" s="119">
        <v>2700</v>
      </c>
      <c r="P609" s="119">
        <v>2480</v>
      </c>
      <c r="Q609" s="119">
        <v>3000</v>
      </c>
      <c r="R609" s="321">
        <v>597</v>
      </c>
      <c r="S609" s="119">
        <v>1165</v>
      </c>
      <c r="T609" s="51">
        <f t="shared" si="117"/>
        <v>568</v>
      </c>
      <c r="U609" s="322">
        <f t="shared" si="118"/>
        <v>0.48755364806866952</v>
      </c>
      <c r="V609" s="323" t="s">
        <v>4923</v>
      </c>
      <c r="W609" s="324" t="e">
        <f t="shared" si="119"/>
        <v>#VALUE!</v>
      </c>
      <c r="X609" s="324" t="e">
        <f t="shared" si="115"/>
        <v>#VALUE!</v>
      </c>
      <c r="Y609" s="325" t="e">
        <f t="shared" si="120"/>
        <v>#VALUE!</v>
      </c>
      <c r="Z609" s="325" t="e">
        <f t="shared" si="121"/>
        <v>#VALUE!</v>
      </c>
      <c r="AA609" s="325" t="e">
        <f t="shared" si="122"/>
        <v>#VALUE!</v>
      </c>
      <c r="AB609" s="326" t="e">
        <f t="shared" si="123"/>
        <v>#VALUE!</v>
      </c>
      <c r="AD609" s="328"/>
      <c r="AE609" s="328"/>
      <c r="AF609" s="328"/>
      <c r="AG609" s="328"/>
    </row>
    <row r="610" spans="1:33" ht="15" hidden="1" customHeight="1">
      <c r="A610" s="114" t="s">
        <v>670</v>
      </c>
      <c r="B610" s="114" t="s">
        <v>1670</v>
      </c>
      <c r="C610" s="115"/>
      <c r="D610" s="114">
        <v>30</v>
      </c>
      <c r="E610" s="114">
        <v>4962644</v>
      </c>
      <c r="F610" s="116" t="s">
        <v>1671</v>
      </c>
      <c r="G610" s="114">
        <v>4962644664627</v>
      </c>
      <c r="H610" s="118">
        <v>3900</v>
      </c>
      <c r="I610" s="119">
        <v>820</v>
      </c>
      <c r="J610" s="119">
        <v>942</v>
      </c>
      <c r="K610" s="119">
        <f t="shared" si="116"/>
        <v>0.87048832271762211</v>
      </c>
      <c r="L610" s="119">
        <f t="shared" si="114"/>
        <v>457812</v>
      </c>
      <c r="M610" s="119">
        <v>3900</v>
      </c>
      <c r="O610" s="119">
        <v>2280</v>
      </c>
      <c r="P610" s="119">
        <v>2080</v>
      </c>
      <c r="Q610" s="119">
        <v>2400</v>
      </c>
      <c r="R610" s="321">
        <v>486</v>
      </c>
      <c r="S610" s="119">
        <v>975</v>
      </c>
      <c r="T610" s="51">
        <f t="shared" si="117"/>
        <v>489</v>
      </c>
      <c r="U610" s="322">
        <f t="shared" si="118"/>
        <v>0.50153846153846149</v>
      </c>
      <c r="V610" s="323" t="s">
        <v>4923</v>
      </c>
      <c r="W610" s="324" t="e">
        <f t="shared" si="119"/>
        <v>#VALUE!</v>
      </c>
      <c r="X610" s="324" t="e">
        <f t="shared" si="115"/>
        <v>#VALUE!</v>
      </c>
      <c r="Y610" s="325" t="e">
        <f t="shared" si="120"/>
        <v>#VALUE!</v>
      </c>
      <c r="Z610" s="325" t="e">
        <f t="shared" si="121"/>
        <v>#VALUE!</v>
      </c>
      <c r="AA610" s="325" t="e">
        <f t="shared" si="122"/>
        <v>#VALUE!</v>
      </c>
      <c r="AB610" s="326" t="e">
        <f t="shared" si="123"/>
        <v>#VALUE!</v>
      </c>
      <c r="AD610" s="328"/>
      <c r="AE610" s="328"/>
      <c r="AF610" s="328"/>
      <c r="AG610" s="328"/>
    </row>
    <row r="611" spans="1:33" ht="15" hidden="1" customHeight="1">
      <c r="A611" s="114" t="s">
        <v>75</v>
      </c>
      <c r="B611" s="114" t="s">
        <v>1701</v>
      </c>
      <c r="C611" s="115"/>
      <c r="D611" s="114">
        <v>20</v>
      </c>
      <c r="E611" s="114">
        <v>4962644</v>
      </c>
      <c r="F611" s="116" t="s">
        <v>1702</v>
      </c>
      <c r="G611" s="114">
        <v>4962644933747</v>
      </c>
      <c r="H611" s="118">
        <v>4000</v>
      </c>
      <c r="I611" s="119">
        <v>2547</v>
      </c>
      <c r="J611" s="119">
        <v>2909</v>
      </c>
      <c r="K611" s="119">
        <f t="shared" si="116"/>
        <v>0.87555861120660017</v>
      </c>
      <c r="L611" s="119">
        <f t="shared" si="114"/>
        <v>2013028</v>
      </c>
      <c r="M611" s="119">
        <v>4000</v>
      </c>
      <c r="O611" s="119">
        <v>2800</v>
      </c>
      <c r="P611" s="119">
        <v>2580</v>
      </c>
      <c r="Q611" s="119">
        <v>3000</v>
      </c>
      <c r="R611" s="321">
        <v>692</v>
      </c>
      <c r="S611" s="119">
        <v>1210</v>
      </c>
      <c r="T611" s="51">
        <f t="shared" si="117"/>
        <v>518</v>
      </c>
      <c r="U611" s="322">
        <f t="shared" si="118"/>
        <v>0.42809917355371901</v>
      </c>
      <c r="V611" s="323" t="s">
        <v>4922</v>
      </c>
      <c r="W611" s="324" t="e">
        <f t="shared" si="119"/>
        <v>#VALUE!</v>
      </c>
      <c r="X611" s="324" t="e">
        <f t="shared" si="115"/>
        <v>#VALUE!</v>
      </c>
      <c r="Y611" s="325" t="e">
        <f t="shared" si="120"/>
        <v>#VALUE!</v>
      </c>
      <c r="Z611" s="325" t="e">
        <f t="shared" si="121"/>
        <v>#VALUE!</v>
      </c>
      <c r="AA611" s="325" t="e">
        <f t="shared" si="122"/>
        <v>#VALUE!</v>
      </c>
      <c r="AB611" s="326" t="e">
        <f t="shared" si="123"/>
        <v>#VALUE!</v>
      </c>
      <c r="AD611" s="328"/>
      <c r="AE611" s="328"/>
      <c r="AF611" s="328"/>
      <c r="AG611" s="328"/>
    </row>
    <row r="612" spans="1:33" ht="15" hidden="1" customHeight="1">
      <c r="A612" s="114" t="s">
        <v>4976</v>
      </c>
      <c r="B612" s="329" t="s">
        <v>4977</v>
      </c>
      <c r="C612" s="115"/>
      <c r="D612" s="114">
        <v>20</v>
      </c>
      <c r="E612" s="114">
        <v>4962644</v>
      </c>
      <c r="F612" s="116" t="s">
        <v>4978</v>
      </c>
      <c r="G612" s="114">
        <v>4962644944583</v>
      </c>
      <c r="H612" s="118">
        <v>2500</v>
      </c>
      <c r="I612" s="119">
        <v>99</v>
      </c>
      <c r="J612" s="119">
        <v>1296</v>
      </c>
      <c r="K612" s="119">
        <f t="shared" si="116"/>
        <v>7.6388888888888895E-2</v>
      </c>
      <c r="L612" s="119">
        <f t="shared" si="114"/>
        <v>562464</v>
      </c>
      <c r="M612" s="119">
        <v>2500</v>
      </c>
      <c r="O612" s="330">
        <v>1980</v>
      </c>
      <c r="P612" s="330">
        <v>1980</v>
      </c>
      <c r="Q612" s="330">
        <v>2200</v>
      </c>
      <c r="R612" s="321">
        <v>434</v>
      </c>
      <c r="S612" s="119">
        <v>930</v>
      </c>
      <c r="T612" s="51">
        <f t="shared" si="117"/>
        <v>496</v>
      </c>
      <c r="U612" s="322">
        <f t="shared" si="118"/>
        <v>0.53333333333333333</v>
      </c>
      <c r="V612" s="323" t="s">
        <v>4923</v>
      </c>
      <c r="W612" s="324" t="e">
        <f t="shared" si="119"/>
        <v>#VALUE!</v>
      </c>
      <c r="X612" s="324" t="e">
        <f t="shared" si="115"/>
        <v>#VALUE!</v>
      </c>
      <c r="Y612" s="325" t="e">
        <f t="shared" si="120"/>
        <v>#VALUE!</v>
      </c>
      <c r="Z612" s="325" t="e">
        <f t="shared" si="121"/>
        <v>#VALUE!</v>
      </c>
      <c r="AA612" s="325" t="e">
        <f t="shared" si="122"/>
        <v>#VALUE!</v>
      </c>
      <c r="AB612" s="326" t="e">
        <f t="shared" si="123"/>
        <v>#VALUE!</v>
      </c>
      <c r="AD612" s="328"/>
      <c r="AE612" s="328"/>
      <c r="AF612" s="328"/>
      <c r="AG612" s="328"/>
    </row>
    <row r="613" spans="1:33" ht="15" hidden="1" customHeight="1">
      <c r="A613" s="114" t="s">
        <v>642</v>
      </c>
      <c r="B613" s="329" t="s">
        <v>1780</v>
      </c>
      <c r="C613" s="115" t="s">
        <v>1523</v>
      </c>
      <c r="D613" s="114">
        <v>30</v>
      </c>
      <c r="E613" s="114">
        <v>4962644</v>
      </c>
      <c r="F613" s="116" t="s">
        <v>1781</v>
      </c>
      <c r="G613" s="114">
        <v>4962644937172</v>
      </c>
      <c r="H613" s="118">
        <v>1800</v>
      </c>
      <c r="I613" s="119" t="e">
        <v>#N/A</v>
      </c>
      <c r="J613" s="119">
        <v>2750</v>
      </c>
      <c r="K613" s="119" t="e">
        <f t="shared" si="116"/>
        <v>#N/A</v>
      </c>
      <c r="L613" s="119">
        <f t="shared" si="114"/>
        <v>684750</v>
      </c>
      <c r="M613" s="119">
        <v>1800</v>
      </c>
      <c r="O613" s="330">
        <v>1280</v>
      </c>
      <c r="P613" s="330">
        <v>1180</v>
      </c>
      <c r="Q613" s="330">
        <v>1500</v>
      </c>
      <c r="R613" s="321">
        <v>249</v>
      </c>
      <c r="S613" s="119">
        <v>555</v>
      </c>
      <c r="T613" s="51">
        <f t="shared" si="117"/>
        <v>306</v>
      </c>
      <c r="U613" s="322">
        <f t="shared" si="118"/>
        <v>0.55135135135135138</v>
      </c>
      <c r="V613" s="323" t="s">
        <v>4923</v>
      </c>
      <c r="W613" s="324" t="e">
        <f t="shared" si="119"/>
        <v>#VALUE!</v>
      </c>
      <c r="X613" s="324" t="e">
        <f t="shared" si="115"/>
        <v>#VALUE!</v>
      </c>
      <c r="Y613" s="325" t="e">
        <f t="shared" si="120"/>
        <v>#VALUE!</v>
      </c>
      <c r="Z613" s="325" t="e">
        <f t="shared" si="121"/>
        <v>#VALUE!</v>
      </c>
      <c r="AA613" s="325" t="e">
        <f t="shared" si="122"/>
        <v>#VALUE!</v>
      </c>
      <c r="AB613" s="326" t="e">
        <f t="shared" si="123"/>
        <v>#VALUE!</v>
      </c>
      <c r="AD613" s="328"/>
      <c r="AE613" s="328"/>
      <c r="AF613" s="328"/>
      <c r="AG613" s="328"/>
    </row>
    <row r="614" spans="1:33" ht="15" hidden="1" customHeight="1">
      <c r="A614" s="114" t="s">
        <v>641</v>
      </c>
      <c r="B614" s="329" t="s">
        <v>1780</v>
      </c>
      <c r="C614" s="115" t="s">
        <v>1782</v>
      </c>
      <c r="D614" s="114">
        <v>30</v>
      </c>
      <c r="E614" s="114">
        <v>4962644</v>
      </c>
      <c r="F614" s="116" t="s">
        <v>1783</v>
      </c>
      <c r="G614" s="114">
        <v>4962644937301</v>
      </c>
      <c r="H614" s="118">
        <v>1800</v>
      </c>
      <c r="I614" s="119" t="e">
        <v>#N/A</v>
      </c>
      <c r="J614" s="119">
        <v>8014</v>
      </c>
      <c r="K614" s="119" t="e">
        <f t="shared" si="116"/>
        <v>#N/A</v>
      </c>
      <c r="L614" s="119">
        <f t="shared" si="114"/>
        <v>1947402</v>
      </c>
      <c r="M614" s="119">
        <v>1800</v>
      </c>
      <c r="O614" s="330">
        <v>1280</v>
      </c>
      <c r="P614" s="330">
        <v>1180</v>
      </c>
      <c r="Q614" s="330">
        <v>1500</v>
      </c>
      <c r="R614" s="321">
        <v>243</v>
      </c>
      <c r="S614" s="119">
        <v>555</v>
      </c>
      <c r="T614" s="51">
        <f t="shared" si="117"/>
        <v>312</v>
      </c>
      <c r="U614" s="322">
        <f t="shared" si="118"/>
        <v>0.56216216216216219</v>
      </c>
      <c r="V614" s="323" t="s">
        <v>4923</v>
      </c>
      <c r="W614" s="324" t="e">
        <f t="shared" si="119"/>
        <v>#VALUE!</v>
      </c>
      <c r="X614" s="324" t="e">
        <f t="shared" si="115"/>
        <v>#VALUE!</v>
      </c>
      <c r="Y614" s="325" t="e">
        <f t="shared" si="120"/>
        <v>#VALUE!</v>
      </c>
      <c r="Z614" s="325" t="e">
        <f t="shared" si="121"/>
        <v>#VALUE!</v>
      </c>
      <c r="AA614" s="325" t="e">
        <f t="shared" si="122"/>
        <v>#VALUE!</v>
      </c>
      <c r="AB614" s="326" t="e">
        <f t="shared" si="123"/>
        <v>#VALUE!</v>
      </c>
      <c r="AD614" s="328"/>
      <c r="AE614" s="328"/>
      <c r="AF614" s="328"/>
      <c r="AG614" s="328"/>
    </row>
    <row r="615" spans="1:33" ht="15" hidden="1" customHeight="1">
      <c r="A615" s="114" t="s">
        <v>4979</v>
      </c>
      <c r="B615" s="329" t="s">
        <v>1785</v>
      </c>
      <c r="C615" s="115"/>
      <c r="D615" s="114">
        <v>60</v>
      </c>
      <c r="E615" s="114">
        <v>4962644</v>
      </c>
      <c r="F615" s="116" t="s">
        <v>1786</v>
      </c>
      <c r="G615" s="114">
        <v>4962644937189</v>
      </c>
      <c r="H615" s="118">
        <v>800</v>
      </c>
      <c r="I615" s="119">
        <v>1435</v>
      </c>
      <c r="J615" s="119" t="e">
        <v>#N/A</v>
      </c>
      <c r="K615" s="119" t="e">
        <f t="shared" si="116"/>
        <v>#N/A</v>
      </c>
      <c r="L615" s="119" t="e">
        <f t="shared" si="114"/>
        <v>#N/A</v>
      </c>
      <c r="M615" s="119">
        <v>800</v>
      </c>
      <c r="O615" s="330">
        <v>658</v>
      </c>
      <c r="P615" s="330">
        <v>598</v>
      </c>
      <c r="Q615" s="330">
        <v>700</v>
      </c>
      <c r="R615" s="321">
        <v>123</v>
      </c>
      <c r="S615" s="119">
        <v>280</v>
      </c>
      <c r="T615" s="51">
        <f t="shared" si="117"/>
        <v>157</v>
      </c>
      <c r="U615" s="322">
        <f t="shared" si="118"/>
        <v>0.56071428571428572</v>
      </c>
      <c r="V615" s="323" t="s">
        <v>4923</v>
      </c>
      <c r="W615" s="324" t="e">
        <f t="shared" si="119"/>
        <v>#VALUE!</v>
      </c>
      <c r="X615" s="324" t="e">
        <f t="shared" si="115"/>
        <v>#VALUE!</v>
      </c>
      <c r="Y615" s="325" t="e">
        <f t="shared" si="120"/>
        <v>#VALUE!</v>
      </c>
      <c r="Z615" s="325" t="e">
        <f t="shared" si="121"/>
        <v>#VALUE!</v>
      </c>
      <c r="AA615" s="325" t="e">
        <f t="shared" si="122"/>
        <v>#VALUE!</v>
      </c>
      <c r="AB615" s="326" t="e">
        <f t="shared" si="123"/>
        <v>#VALUE!</v>
      </c>
      <c r="AD615" s="328"/>
      <c r="AE615" s="328"/>
      <c r="AF615" s="328"/>
      <c r="AG615" s="328"/>
    </row>
    <row r="616" spans="1:33" ht="15" hidden="1" customHeight="1">
      <c r="A616" s="114" t="s">
        <v>1787</v>
      </c>
      <c r="B616" s="329" t="s">
        <v>1788</v>
      </c>
      <c r="C616" s="115" t="s">
        <v>1789</v>
      </c>
      <c r="D616" s="114">
        <v>80</v>
      </c>
      <c r="E616" s="114">
        <v>4962644</v>
      </c>
      <c r="F616" s="116" t="s">
        <v>1790</v>
      </c>
      <c r="G616" s="114">
        <v>4962644937745</v>
      </c>
      <c r="H616" s="118">
        <v>600</v>
      </c>
      <c r="I616" s="119" t="e">
        <v>#N/A</v>
      </c>
      <c r="J616" s="119">
        <v>4722</v>
      </c>
      <c r="K616" s="119" t="e">
        <f t="shared" si="116"/>
        <v>#N/A</v>
      </c>
      <c r="L616" s="119">
        <f t="shared" si="114"/>
        <v>509976</v>
      </c>
      <c r="M616" s="119">
        <v>600</v>
      </c>
      <c r="O616" s="330">
        <v>420</v>
      </c>
      <c r="P616" s="330">
        <v>378</v>
      </c>
      <c r="Q616" s="330">
        <v>450</v>
      </c>
      <c r="R616" s="321">
        <v>108</v>
      </c>
      <c r="S616" s="119">
        <v>175</v>
      </c>
      <c r="T616" s="51">
        <f t="shared" si="117"/>
        <v>67</v>
      </c>
      <c r="U616" s="322">
        <f t="shared" si="118"/>
        <v>0.38285714285714284</v>
      </c>
      <c r="V616" s="323" t="s">
        <v>4923</v>
      </c>
      <c r="W616" s="324" t="e">
        <f t="shared" si="119"/>
        <v>#VALUE!</v>
      </c>
      <c r="X616" s="324" t="e">
        <f t="shared" si="115"/>
        <v>#VALUE!</v>
      </c>
      <c r="Y616" s="325" t="e">
        <f t="shared" si="120"/>
        <v>#VALUE!</v>
      </c>
      <c r="Z616" s="325" t="e">
        <f t="shared" si="121"/>
        <v>#VALUE!</v>
      </c>
      <c r="AA616" s="325" t="e">
        <f t="shared" si="122"/>
        <v>#VALUE!</v>
      </c>
      <c r="AB616" s="326" t="e">
        <f t="shared" si="123"/>
        <v>#VALUE!</v>
      </c>
      <c r="AD616" s="328"/>
      <c r="AE616" s="328"/>
      <c r="AF616" s="328"/>
      <c r="AG616" s="328"/>
    </row>
    <row r="617" spans="1:33" ht="15" hidden="1" customHeight="1">
      <c r="A617" s="114" t="s">
        <v>639</v>
      </c>
      <c r="B617" s="329" t="s">
        <v>1788</v>
      </c>
      <c r="C617" s="115" t="s">
        <v>1523</v>
      </c>
      <c r="D617" s="114">
        <v>80</v>
      </c>
      <c r="E617" s="114">
        <v>4962644</v>
      </c>
      <c r="F617" s="116" t="s">
        <v>1791</v>
      </c>
      <c r="G617" s="114">
        <v>4962644937646</v>
      </c>
      <c r="H617" s="118">
        <v>600</v>
      </c>
      <c r="I617" s="119" t="e">
        <v>#N/A</v>
      </c>
      <c r="J617" s="119">
        <v>4223</v>
      </c>
      <c r="K617" s="119" t="e">
        <f t="shared" si="116"/>
        <v>#N/A</v>
      </c>
      <c r="L617" s="119">
        <f t="shared" si="114"/>
        <v>430746</v>
      </c>
      <c r="M617" s="119">
        <v>600</v>
      </c>
      <c r="O617" s="330">
        <v>420</v>
      </c>
      <c r="P617" s="330">
        <v>378</v>
      </c>
      <c r="Q617" s="330">
        <v>450</v>
      </c>
      <c r="R617" s="321">
        <v>102</v>
      </c>
      <c r="S617" s="119">
        <v>175</v>
      </c>
      <c r="T617" s="51">
        <f t="shared" si="117"/>
        <v>73</v>
      </c>
      <c r="U617" s="322">
        <f t="shared" si="118"/>
        <v>0.41714285714285715</v>
      </c>
      <c r="V617" s="323" t="s">
        <v>4923</v>
      </c>
      <c r="W617" s="324" t="e">
        <f t="shared" si="119"/>
        <v>#VALUE!</v>
      </c>
      <c r="X617" s="324" t="e">
        <f t="shared" si="115"/>
        <v>#VALUE!</v>
      </c>
      <c r="Y617" s="325" t="e">
        <f t="shared" si="120"/>
        <v>#VALUE!</v>
      </c>
      <c r="Z617" s="325" t="e">
        <f t="shared" si="121"/>
        <v>#VALUE!</v>
      </c>
      <c r="AA617" s="325" t="e">
        <f t="shared" si="122"/>
        <v>#VALUE!</v>
      </c>
      <c r="AB617" s="326" t="e">
        <f t="shared" si="123"/>
        <v>#VALUE!</v>
      </c>
      <c r="AD617" s="328"/>
      <c r="AE617" s="328"/>
      <c r="AF617" s="328"/>
      <c r="AG617" s="328"/>
    </row>
    <row r="618" spans="1:33" ht="15" hidden="1" customHeight="1">
      <c r="A618" s="114" t="s">
        <v>644</v>
      </c>
      <c r="B618" s="329" t="s">
        <v>1788</v>
      </c>
      <c r="C618" s="115" t="s">
        <v>1782</v>
      </c>
      <c r="D618" s="114">
        <v>80</v>
      </c>
      <c r="E618" s="114">
        <v>4962644</v>
      </c>
      <c r="F618" s="116" t="s">
        <v>1792</v>
      </c>
      <c r="G618" s="114">
        <v>4962644937653</v>
      </c>
      <c r="H618" s="118">
        <v>600</v>
      </c>
      <c r="I618" s="119" t="e">
        <v>#N/A</v>
      </c>
      <c r="J618" s="119">
        <v>1886</v>
      </c>
      <c r="K618" s="119" t="e">
        <f t="shared" si="116"/>
        <v>#N/A</v>
      </c>
      <c r="L618" s="119">
        <f t="shared" si="114"/>
        <v>199916</v>
      </c>
      <c r="M618" s="119">
        <v>600</v>
      </c>
      <c r="O618" s="330">
        <v>420</v>
      </c>
      <c r="P618" s="330">
        <v>378</v>
      </c>
      <c r="Q618" s="330">
        <v>450</v>
      </c>
      <c r="R618" s="321">
        <v>106</v>
      </c>
      <c r="S618" s="119">
        <v>175</v>
      </c>
      <c r="T618" s="51">
        <f t="shared" si="117"/>
        <v>69</v>
      </c>
      <c r="U618" s="322">
        <f t="shared" si="118"/>
        <v>0.39428571428571429</v>
      </c>
      <c r="V618" s="323" t="s">
        <v>4923</v>
      </c>
      <c r="W618" s="324" t="e">
        <f t="shared" si="119"/>
        <v>#VALUE!</v>
      </c>
      <c r="X618" s="324" t="e">
        <f t="shared" si="115"/>
        <v>#VALUE!</v>
      </c>
      <c r="Y618" s="325" t="e">
        <f t="shared" si="120"/>
        <v>#VALUE!</v>
      </c>
      <c r="Z618" s="325" t="e">
        <f t="shared" si="121"/>
        <v>#VALUE!</v>
      </c>
      <c r="AA618" s="325" t="e">
        <f t="shared" si="122"/>
        <v>#VALUE!</v>
      </c>
      <c r="AB618" s="326" t="e">
        <f t="shared" si="123"/>
        <v>#VALUE!</v>
      </c>
      <c r="AD618" s="328"/>
      <c r="AE618" s="328"/>
      <c r="AF618" s="328"/>
      <c r="AG618" s="328"/>
    </row>
    <row r="619" spans="1:33" ht="15" hidden="1" customHeight="1">
      <c r="A619" s="114" t="s">
        <v>646</v>
      </c>
      <c r="B619" s="329" t="s">
        <v>1793</v>
      </c>
      <c r="C619" s="115" t="s">
        <v>1789</v>
      </c>
      <c r="D619" s="114">
        <v>60</v>
      </c>
      <c r="E619" s="114">
        <v>4962644</v>
      </c>
      <c r="F619" s="116" t="s">
        <v>1794</v>
      </c>
      <c r="G619" s="114">
        <v>4962644942251</v>
      </c>
      <c r="H619" s="118">
        <v>1800</v>
      </c>
      <c r="I619" s="119" t="e">
        <v>#N/A</v>
      </c>
      <c r="J619" s="119">
        <v>2903</v>
      </c>
      <c r="K619" s="119" t="e">
        <f t="shared" si="116"/>
        <v>#N/A</v>
      </c>
      <c r="L619" s="119">
        <f t="shared" si="114"/>
        <v>934766</v>
      </c>
      <c r="M619" s="119">
        <v>1800</v>
      </c>
      <c r="O619" s="330">
        <v>1400</v>
      </c>
      <c r="P619" s="330">
        <v>1280</v>
      </c>
      <c r="Q619" s="330">
        <v>1500</v>
      </c>
      <c r="R619" s="321">
        <v>322</v>
      </c>
      <c r="S619" s="119">
        <v>600</v>
      </c>
      <c r="T619" s="51">
        <f t="shared" si="117"/>
        <v>278</v>
      </c>
      <c r="U619" s="322">
        <f t="shared" si="118"/>
        <v>0.46333333333333332</v>
      </c>
      <c r="V619" s="323" t="s">
        <v>4923</v>
      </c>
      <c r="W619" s="324" t="e">
        <f t="shared" si="119"/>
        <v>#VALUE!</v>
      </c>
      <c r="X619" s="324" t="e">
        <f t="shared" si="115"/>
        <v>#VALUE!</v>
      </c>
      <c r="Y619" s="325" t="e">
        <f t="shared" si="120"/>
        <v>#VALUE!</v>
      </c>
      <c r="Z619" s="325" t="e">
        <f t="shared" si="121"/>
        <v>#VALUE!</v>
      </c>
      <c r="AA619" s="325" t="e">
        <f t="shared" si="122"/>
        <v>#VALUE!</v>
      </c>
      <c r="AB619" s="326" t="e">
        <f t="shared" si="123"/>
        <v>#VALUE!</v>
      </c>
      <c r="AD619" s="328"/>
      <c r="AE619" s="328"/>
      <c r="AF619" s="328"/>
      <c r="AG619" s="328"/>
    </row>
    <row r="620" spans="1:33" ht="15" hidden="1" customHeight="1">
      <c r="A620" s="114" t="s">
        <v>647</v>
      </c>
      <c r="B620" s="329" t="s">
        <v>1793</v>
      </c>
      <c r="C620" s="115" t="s">
        <v>1523</v>
      </c>
      <c r="D620" s="114">
        <v>60</v>
      </c>
      <c r="E620" s="114">
        <v>4962644</v>
      </c>
      <c r="F620" s="116" t="s">
        <v>1795</v>
      </c>
      <c r="G620" s="114">
        <v>4962644942237</v>
      </c>
      <c r="H620" s="118">
        <v>1800</v>
      </c>
      <c r="I620" s="119" t="e">
        <v>#N/A</v>
      </c>
      <c r="J620" s="119">
        <v>1298</v>
      </c>
      <c r="K620" s="119" t="e">
        <f t="shared" si="116"/>
        <v>#N/A</v>
      </c>
      <c r="L620" s="119">
        <f t="shared" si="114"/>
        <v>380314</v>
      </c>
      <c r="M620" s="119">
        <v>1800</v>
      </c>
      <c r="O620" s="330">
        <v>1400</v>
      </c>
      <c r="P620" s="330">
        <v>1280</v>
      </c>
      <c r="Q620" s="330">
        <v>1500</v>
      </c>
      <c r="R620" s="321">
        <v>293</v>
      </c>
      <c r="S620" s="119">
        <v>600</v>
      </c>
      <c r="T620" s="51">
        <f t="shared" si="117"/>
        <v>307</v>
      </c>
      <c r="U620" s="322">
        <f t="shared" si="118"/>
        <v>0.51166666666666671</v>
      </c>
      <c r="V620" s="323" t="s">
        <v>4923</v>
      </c>
      <c r="W620" s="324" t="e">
        <f t="shared" si="119"/>
        <v>#VALUE!</v>
      </c>
      <c r="X620" s="324" t="e">
        <f t="shared" si="115"/>
        <v>#VALUE!</v>
      </c>
      <c r="Y620" s="325" t="e">
        <f t="shared" si="120"/>
        <v>#VALUE!</v>
      </c>
      <c r="Z620" s="325" t="e">
        <f t="shared" si="121"/>
        <v>#VALUE!</v>
      </c>
      <c r="AA620" s="325" t="e">
        <f t="shared" si="122"/>
        <v>#VALUE!</v>
      </c>
      <c r="AB620" s="326" t="e">
        <f t="shared" si="123"/>
        <v>#VALUE!</v>
      </c>
      <c r="AD620" s="328"/>
      <c r="AE620" s="328"/>
      <c r="AF620" s="328"/>
      <c r="AG620" s="328"/>
    </row>
    <row r="621" spans="1:33" ht="15" hidden="1" customHeight="1">
      <c r="A621" s="114" t="s">
        <v>648</v>
      </c>
      <c r="B621" s="329" t="s">
        <v>1793</v>
      </c>
      <c r="C621" s="115" t="s">
        <v>1782</v>
      </c>
      <c r="D621" s="114">
        <v>60</v>
      </c>
      <c r="E621" s="114">
        <v>4962644</v>
      </c>
      <c r="F621" s="116" t="s">
        <v>1796</v>
      </c>
      <c r="G621" s="114">
        <v>4962644942244</v>
      </c>
      <c r="H621" s="118">
        <v>1800</v>
      </c>
      <c r="I621" s="119" t="e">
        <v>#N/A</v>
      </c>
      <c r="J621" s="119">
        <v>462</v>
      </c>
      <c r="K621" s="119" t="e">
        <f t="shared" si="116"/>
        <v>#N/A</v>
      </c>
      <c r="L621" s="119">
        <f t="shared" si="114"/>
        <v>115962</v>
      </c>
      <c r="M621" s="119">
        <v>1800</v>
      </c>
      <c r="O621" s="330">
        <v>1400</v>
      </c>
      <c r="P621" s="330">
        <v>1280</v>
      </c>
      <c r="Q621" s="330">
        <v>1500</v>
      </c>
      <c r="R621" s="321">
        <v>251</v>
      </c>
      <c r="S621" s="119">
        <v>600</v>
      </c>
      <c r="T621" s="51">
        <f t="shared" si="117"/>
        <v>349</v>
      </c>
      <c r="U621" s="322">
        <f t="shared" si="118"/>
        <v>0.58166666666666667</v>
      </c>
      <c r="V621" s="323" t="s">
        <v>4923</v>
      </c>
      <c r="W621" s="324" t="e">
        <f t="shared" si="119"/>
        <v>#VALUE!</v>
      </c>
      <c r="X621" s="324" t="e">
        <f t="shared" si="115"/>
        <v>#VALUE!</v>
      </c>
      <c r="Y621" s="325" t="e">
        <f t="shared" si="120"/>
        <v>#VALUE!</v>
      </c>
      <c r="Z621" s="325" t="e">
        <f t="shared" si="121"/>
        <v>#VALUE!</v>
      </c>
      <c r="AA621" s="325" t="e">
        <f t="shared" si="122"/>
        <v>#VALUE!</v>
      </c>
      <c r="AB621" s="326" t="e">
        <f t="shared" si="123"/>
        <v>#VALUE!</v>
      </c>
      <c r="AD621" s="328"/>
      <c r="AE621" s="328"/>
      <c r="AF621" s="328"/>
      <c r="AG621" s="328"/>
    </row>
    <row r="622" spans="1:33" ht="15" hidden="1" customHeight="1">
      <c r="A622" s="114" t="s">
        <v>649</v>
      </c>
      <c r="B622" s="329" t="s">
        <v>1797</v>
      </c>
      <c r="C622" s="115" t="s">
        <v>1789</v>
      </c>
      <c r="D622" s="114">
        <v>80</v>
      </c>
      <c r="E622" s="114">
        <v>4962644</v>
      </c>
      <c r="F622" s="116" t="s">
        <v>1798</v>
      </c>
      <c r="G622" s="114">
        <v>4962644942282</v>
      </c>
      <c r="H622" s="118">
        <v>600</v>
      </c>
      <c r="I622" s="119" t="e">
        <v>#N/A</v>
      </c>
      <c r="J622" s="119">
        <v>2480</v>
      </c>
      <c r="K622" s="119" t="e">
        <f t="shared" si="116"/>
        <v>#N/A</v>
      </c>
      <c r="L622" s="119">
        <f t="shared" si="114"/>
        <v>225680</v>
      </c>
      <c r="M622" s="119">
        <v>600</v>
      </c>
      <c r="O622" s="330">
        <v>438</v>
      </c>
      <c r="P622" s="330">
        <v>398</v>
      </c>
      <c r="Q622" s="330">
        <v>500</v>
      </c>
      <c r="R622" s="321">
        <v>91</v>
      </c>
      <c r="S622" s="119">
        <v>187</v>
      </c>
      <c r="T622" s="51">
        <f t="shared" si="117"/>
        <v>96</v>
      </c>
      <c r="U622" s="322">
        <f t="shared" si="118"/>
        <v>0.5133689839572193</v>
      </c>
      <c r="V622" s="323" t="s">
        <v>4923</v>
      </c>
      <c r="W622" s="324" t="e">
        <f t="shared" si="119"/>
        <v>#VALUE!</v>
      </c>
      <c r="X622" s="324" t="e">
        <f t="shared" si="115"/>
        <v>#VALUE!</v>
      </c>
      <c r="Y622" s="325" t="e">
        <f t="shared" si="120"/>
        <v>#VALUE!</v>
      </c>
      <c r="Z622" s="325" t="e">
        <f t="shared" si="121"/>
        <v>#VALUE!</v>
      </c>
      <c r="AA622" s="325" t="e">
        <f t="shared" si="122"/>
        <v>#VALUE!</v>
      </c>
      <c r="AB622" s="326" t="e">
        <f t="shared" si="123"/>
        <v>#VALUE!</v>
      </c>
      <c r="AD622" s="328"/>
      <c r="AE622" s="328"/>
      <c r="AF622" s="328"/>
      <c r="AG622" s="328"/>
    </row>
    <row r="623" spans="1:33" ht="15" hidden="1" customHeight="1">
      <c r="A623" s="114" t="s">
        <v>640</v>
      </c>
      <c r="B623" s="329" t="s">
        <v>1797</v>
      </c>
      <c r="C623" s="115" t="s">
        <v>1523</v>
      </c>
      <c r="D623" s="114">
        <v>80</v>
      </c>
      <c r="E623" s="114">
        <v>4962644</v>
      </c>
      <c r="F623" s="116" t="s">
        <v>1799</v>
      </c>
      <c r="G623" s="114">
        <v>4962644942268</v>
      </c>
      <c r="H623" s="118">
        <v>600</v>
      </c>
      <c r="I623" s="119" t="e">
        <v>#N/A</v>
      </c>
      <c r="J623" s="119">
        <v>199</v>
      </c>
      <c r="K623" s="119" t="e">
        <f t="shared" si="116"/>
        <v>#N/A</v>
      </c>
      <c r="L623" s="119">
        <f t="shared" si="114"/>
        <v>15721</v>
      </c>
      <c r="M623" s="119">
        <v>600</v>
      </c>
      <c r="O623" s="330">
        <v>438</v>
      </c>
      <c r="P623" s="330">
        <v>398</v>
      </c>
      <c r="Q623" s="330">
        <v>500</v>
      </c>
      <c r="R623" s="321">
        <v>79</v>
      </c>
      <c r="S623" s="119">
        <v>187</v>
      </c>
      <c r="T623" s="51">
        <f t="shared" si="117"/>
        <v>108</v>
      </c>
      <c r="U623" s="322">
        <f t="shared" si="118"/>
        <v>0.57754010695187163</v>
      </c>
      <c r="V623" s="323" t="s">
        <v>4923</v>
      </c>
      <c r="W623" s="324" t="e">
        <f t="shared" si="119"/>
        <v>#VALUE!</v>
      </c>
      <c r="X623" s="324" t="e">
        <f t="shared" si="115"/>
        <v>#VALUE!</v>
      </c>
      <c r="Y623" s="325" t="e">
        <f t="shared" si="120"/>
        <v>#VALUE!</v>
      </c>
      <c r="Z623" s="325" t="e">
        <f t="shared" si="121"/>
        <v>#VALUE!</v>
      </c>
      <c r="AA623" s="325" t="e">
        <f t="shared" si="122"/>
        <v>#VALUE!</v>
      </c>
      <c r="AB623" s="326" t="e">
        <f t="shared" si="123"/>
        <v>#VALUE!</v>
      </c>
      <c r="AD623" s="328"/>
      <c r="AE623" s="328"/>
      <c r="AF623" s="328"/>
      <c r="AG623" s="328"/>
    </row>
    <row r="624" spans="1:33" ht="15" hidden="1" customHeight="1">
      <c r="A624" s="114" t="s">
        <v>650</v>
      </c>
      <c r="B624" s="329" t="s">
        <v>1797</v>
      </c>
      <c r="C624" s="115" t="s">
        <v>1782</v>
      </c>
      <c r="D624" s="114">
        <v>80</v>
      </c>
      <c r="E624" s="114">
        <v>4962644</v>
      </c>
      <c r="F624" s="116" t="s">
        <v>1800</v>
      </c>
      <c r="G624" s="114">
        <v>4962644942275</v>
      </c>
      <c r="H624" s="118">
        <v>600</v>
      </c>
      <c r="I624" s="119" t="e">
        <v>#N/A</v>
      </c>
      <c r="J624" s="119">
        <v>3763</v>
      </c>
      <c r="K624" s="119" t="e">
        <f t="shared" si="116"/>
        <v>#N/A</v>
      </c>
      <c r="L624" s="119">
        <f t="shared" si="114"/>
        <v>289751</v>
      </c>
      <c r="M624" s="119">
        <v>600</v>
      </c>
      <c r="O624" s="330">
        <v>438</v>
      </c>
      <c r="P624" s="330">
        <v>398</v>
      </c>
      <c r="Q624" s="330">
        <v>500</v>
      </c>
      <c r="R624" s="321">
        <v>77</v>
      </c>
      <c r="S624" s="119">
        <v>187</v>
      </c>
      <c r="T624" s="51">
        <f t="shared" si="117"/>
        <v>110</v>
      </c>
      <c r="U624" s="322">
        <f t="shared" si="118"/>
        <v>0.58823529411764708</v>
      </c>
      <c r="V624" s="323" t="s">
        <v>4923</v>
      </c>
      <c r="W624" s="324" t="e">
        <f t="shared" si="119"/>
        <v>#VALUE!</v>
      </c>
      <c r="X624" s="324" t="e">
        <f t="shared" si="115"/>
        <v>#VALUE!</v>
      </c>
      <c r="Y624" s="325" t="e">
        <f t="shared" si="120"/>
        <v>#VALUE!</v>
      </c>
      <c r="Z624" s="325" t="e">
        <f t="shared" si="121"/>
        <v>#VALUE!</v>
      </c>
      <c r="AA624" s="325" t="e">
        <f t="shared" si="122"/>
        <v>#VALUE!</v>
      </c>
      <c r="AB624" s="326" t="e">
        <f t="shared" si="123"/>
        <v>#VALUE!</v>
      </c>
      <c r="AD624" s="328"/>
      <c r="AE624" s="328"/>
      <c r="AF624" s="328"/>
      <c r="AG624" s="328"/>
    </row>
    <row r="625" spans="1:33" ht="15" hidden="1" customHeight="1">
      <c r="A625" s="114" t="s">
        <v>651</v>
      </c>
      <c r="B625" s="329" t="s">
        <v>1801</v>
      </c>
      <c r="C625" s="115" t="s">
        <v>1789</v>
      </c>
      <c r="D625" s="114">
        <v>80</v>
      </c>
      <c r="E625" s="114">
        <v>4962644</v>
      </c>
      <c r="F625" s="116" t="s">
        <v>1802</v>
      </c>
      <c r="G625" s="114">
        <v>4962644942312</v>
      </c>
      <c r="H625" s="118">
        <v>1200</v>
      </c>
      <c r="I625" s="119" t="e">
        <v>#N/A</v>
      </c>
      <c r="J625" s="119">
        <v>3070</v>
      </c>
      <c r="K625" s="119" t="e">
        <f t="shared" si="116"/>
        <v>#N/A</v>
      </c>
      <c r="L625" s="119">
        <f t="shared" si="114"/>
        <v>546460</v>
      </c>
      <c r="M625" s="119">
        <v>1200</v>
      </c>
      <c r="O625" s="330">
        <v>850</v>
      </c>
      <c r="P625" s="330">
        <v>780</v>
      </c>
      <c r="Q625" s="330">
        <v>900</v>
      </c>
      <c r="R625" s="321">
        <v>178</v>
      </c>
      <c r="S625" s="119">
        <v>365</v>
      </c>
      <c r="T625" s="51">
        <f t="shared" si="117"/>
        <v>187</v>
      </c>
      <c r="U625" s="322">
        <f t="shared" si="118"/>
        <v>0.51232876712328768</v>
      </c>
      <c r="V625" s="323" t="s">
        <v>4923</v>
      </c>
      <c r="W625" s="324" t="e">
        <f t="shared" si="119"/>
        <v>#VALUE!</v>
      </c>
      <c r="X625" s="324" t="e">
        <f t="shared" si="115"/>
        <v>#VALUE!</v>
      </c>
      <c r="Y625" s="325" t="e">
        <f t="shared" si="120"/>
        <v>#VALUE!</v>
      </c>
      <c r="Z625" s="325" t="e">
        <f t="shared" si="121"/>
        <v>#VALUE!</v>
      </c>
      <c r="AA625" s="325" t="e">
        <f t="shared" si="122"/>
        <v>#VALUE!</v>
      </c>
      <c r="AB625" s="326" t="e">
        <f t="shared" si="123"/>
        <v>#VALUE!</v>
      </c>
      <c r="AD625" s="328"/>
      <c r="AE625" s="328"/>
      <c r="AF625" s="328"/>
      <c r="AG625" s="328"/>
    </row>
    <row r="626" spans="1:33" ht="15" hidden="1" customHeight="1">
      <c r="A626" s="114" t="s">
        <v>652</v>
      </c>
      <c r="B626" s="329" t="s">
        <v>1801</v>
      </c>
      <c r="C626" s="115" t="s">
        <v>1523</v>
      </c>
      <c r="D626" s="114">
        <v>80</v>
      </c>
      <c r="E626" s="114">
        <v>4962644</v>
      </c>
      <c r="F626" s="116" t="s">
        <v>1803</v>
      </c>
      <c r="G626" s="114">
        <v>4962644942299</v>
      </c>
      <c r="H626" s="118">
        <v>1200</v>
      </c>
      <c r="I626" s="119" t="e">
        <v>#N/A</v>
      </c>
      <c r="J626" s="119">
        <v>1051</v>
      </c>
      <c r="K626" s="119" t="e">
        <f t="shared" si="116"/>
        <v>#N/A</v>
      </c>
      <c r="L626" s="119">
        <f t="shared" si="114"/>
        <v>166058</v>
      </c>
      <c r="M626" s="119">
        <v>1200</v>
      </c>
      <c r="O626" s="330">
        <v>850</v>
      </c>
      <c r="P626" s="330">
        <v>780</v>
      </c>
      <c r="Q626" s="330">
        <v>900</v>
      </c>
      <c r="R626" s="321">
        <v>158</v>
      </c>
      <c r="S626" s="119">
        <v>365</v>
      </c>
      <c r="T626" s="51">
        <f t="shared" si="117"/>
        <v>207</v>
      </c>
      <c r="U626" s="322">
        <f t="shared" si="118"/>
        <v>0.56712328767123288</v>
      </c>
      <c r="V626" s="323" t="s">
        <v>4923</v>
      </c>
      <c r="W626" s="324" t="e">
        <f t="shared" si="119"/>
        <v>#VALUE!</v>
      </c>
      <c r="X626" s="324" t="e">
        <f t="shared" si="115"/>
        <v>#VALUE!</v>
      </c>
      <c r="Y626" s="325" t="e">
        <f t="shared" si="120"/>
        <v>#VALUE!</v>
      </c>
      <c r="Z626" s="325" t="e">
        <f t="shared" si="121"/>
        <v>#VALUE!</v>
      </c>
      <c r="AA626" s="325" t="e">
        <f t="shared" si="122"/>
        <v>#VALUE!</v>
      </c>
      <c r="AB626" s="326" t="e">
        <f t="shared" si="123"/>
        <v>#VALUE!</v>
      </c>
      <c r="AD626" s="328"/>
      <c r="AE626" s="328"/>
      <c r="AF626" s="328"/>
      <c r="AG626" s="328"/>
    </row>
    <row r="627" spans="1:33" ht="15" hidden="1" customHeight="1">
      <c r="A627" s="114" t="s">
        <v>653</v>
      </c>
      <c r="B627" s="329" t="s">
        <v>1801</v>
      </c>
      <c r="C627" s="115" t="s">
        <v>1782</v>
      </c>
      <c r="D627" s="114">
        <v>80</v>
      </c>
      <c r="E627" s="114">
        <v>4962644</v>
      </c>
      <c r="F627" s="116" t="s">
        <v>1804</v>
      </c>
      <c r="G627" s="114">
        <v>4962644942305</v>
      </c>
      <c r="H627" s="118">
        <v>1200</v>
      </c>
      <c r="I627" s="119" t="e">
        <v>#N/A</v>
      </c>
      <c r="J627" s="119">
        <v>2942</v>
      </c>
      <c r="K627" s="119" t="e">
        <f t="shared" si="116"/>
        <v>#N/A</v>
      </c>
      <c r="L627" s="119">
        <f t="shared" si="114"/>
        <v>376576</v>
      </c>
      <c r="M627" s="119">
        <v>1200</v>
      </c>
      <c r="O627" s="330">
        <v>850</v>
      </c>
      <c r="P627" s="330">
        <v>780</v>
      </c>
      <c r="Q627" s="330">
        <v>900</v>
      </c>
      <c r="R627" s="321">
        <v>128</v>
      </c>
      <c r="S627" s="119">
        <v>365</v>
      </c>
      <c r="T627" s="51">
        <f t="shared" si="117"/>
        <v>237</v>
      </c>
      <c r="U627" s="322">
        <f t="shared" si="118"/>
        <v>0.64931506849315068</v>
      </c>
      <c r="V627" s="323" t="s">
        <v>4923</v>
      </c>
      <c r="W627" s="324" t="e">
        <f t="shared" si="119"/>
        <v>#VALUE!</v>
      </c>
      <c r="X627" s="324" t="e">
        <f t="shared" si="115"/>
        <v>#VALUE!</v>
      </c>
      <c r="Y627" s="325" t="e">
        <f t="shared" si="120"/>
        <v>#VALUE!</v>
      </c>
      <c r="Z627" s="325" t="e">
        <f t="shared" si="121"/>
        <v>#VALUE!</v>
      </c>
      <c r="AA627" s="325" t="e">
        <f t="shared" si="122"/>
        <v>#VALUE!</v>
      </c>
      <c r="AB627" s="326" t="e">
        <f t="shared" si="123"/>
        <v>#VALUE!</v>
      </c>
      <c r="AD627" s="328"/>
      <c r="AE627" s="328"/>
      <c r="AF627" s="328"/>
      <c r="AG627" s="328"/>
    </row>
    <row r="628" spans="1:33" ht="15" hidden="1" customHeight="1">
      <c r="A628" s="114" t="s">
        <v>4980</v>
      </c>
      <c r="B628" s="329" t="s">
        <v>4981</v>
      </c>
      <c r="C628" s="115" t="s">
        <v>1523</v>
      </c>
      <c r="D628" s="114">
        <v>80</v>
      </c>
      <c r="E628" s="114">
        <v>4962644</v>
      </c>
      <c r="F628" s="116" t="s">
        <v>4982</v>
      </c>
      <c r="G628" s="114">
        <v>4962644944606</v>
      </c>
      <c r="H628" s="118">
        <v>800</v>
      </c>
      <c r="I628" s="119">
        <v>526</v>
      </c>
      <c r="J628" s="119">
        <v>3643</v>
      </c>
      <c r="K628" s="119">
        <f t="shared" si="116"/>
        <v>0.14438649464726874</v>
      </c>
      <c r="L628" s="119">
        <f t="shared" si="114"/>
        <v>408016</v>
      </c>
      <c r="M628" s="119">
        <v>800</v>
      </c>
      <c r="O628" s="330">
        <v>548</v>
      </c>
      <c r="P628" s="330">
        <v>498</v>
      </c>
      <c r="Q628" s="330">
        <v>598</v>
      </c>
      <c r="R628" s="321">
        <v>112</v>
      </c>
      <c r="S628" s="119">
        <v>234</v>
      </c>
      <c r="T628" s="51">
        <f t="shared" si="117"/>
        <v>122</v>
      </c>
      <c r="U628" s="322">
        <f t="shared" si="118"/>
        <v>0.5213675213675214</v>
      </c>
      <c r="V628" s="323" t="s">
        <v>4923</v>
      </c>
      <c r="W628" s="324" t="e">
        <f t="shared" si="119"/>
        <v>#VALUE!</v>
      </c>
      <c r="X628" s="324" t="e">
        <f t="shared" si="115"/>
        <v>#VALUE!</v>
      </c>
      <c r="Y628" s="325" t="e">
        <f t="shared" si="120"/>
        <v>#VALUE!</v>
      </c>
      <c r="Z628" s="325" t="e">
        <f t="shared" si="121"/>
        <v>#VALUE!</v>
      </c>
      <c r="AA628" s="325" t="e">
        <f t="shared" si="122"/>
        <v>#VALUE!</v>
      </c>
      <c r="AB628" s="326" t="e">
        <f t="shared" si="123"/>
        <v>#VALUE!</v>
      </c>
      <c r="AD628" s="328"/>
      <c r="AE628" s="328"/>
      <c r="AF628" s="328"/>
      <c r="AG628" s="328"/>
    </row>
    <row r="629" spans="1:33" ht="15" hidden="1" customHeight="1">
      <c r="A629" s="114" t="s">
        <v>4983</v>
      </c>
      <c r="B629" s="329" t="s">
        <v>4981</v>
      </c>
      <c r="C629" s="115" t="s">
        <v>1844</v>
      </c>
      <c r="D629" s="114">
        <v>80</v>
      </c>
      <c r="E629" s="114">
        <v>4962644</v>
      </c>
      <c r="F629" s="116" t="s">
        <v>4984</v>
      </c>
      <c r="G629" s="114">
        <v>4962644944613</v>
      </c>
      <c r="H629" s="118">
        <v>800</v>
      </c>
      <c r="I629" s="119">
        <v>440</v>
      </c>
      <c r="J629" s="119">
        <v>3801</v>
      </c>
      <c r="K629" s="119">
        <f t="shared" si="116"/>
        <v>0.1157590107866351</v>
      </c>
      <c r="L629" s="119">
        <f t="shared" si="114"/>
        <v>425712</v>
      </c>
      <c r="M629" s="119">
        <v>800</v>
      </c>
      <c r="O629" s="330">
        <v>548</v>
      </c>
      <c r="P629" s="330">
        <v>498</v>
      </c>
      <c r="Q629" s="330">
        <v>598</v>
      </c>
      <c r="R629" s="321">
        <v>112</v>
      </c>
      <c r="S629" s="119">
        <v>234</v>
      </c>
      <c r="T629" s="51">
        <f t="shared" si="117"/>
        <v>122</v>
      </c>
      <c r="U629" s="322">
        <f t="shared" si="118"/>
        <v>0.5213675213675214</v>
      </c>
      <c r="V629" s="323" t="s">
        <v>4923</v>
      </c>
      <c r="W629" s="324" t="e">
        <f t="shared" si="119"/>
        <v>#VALUE!</v>
      </c>
      <c r="X629" s="324" t="e">
        <f t="shared" si="115"/>
        <v>#VALUE!</v>
      </c>
      <c r="Y629" s="325" t="e">
        <f t="shared" si="120"/>
        <v>#VALUE!</v>
      </c>
      <c r="Z629" s="325" t="e">
        <f t="shared" si="121"/>
        <v>#VALUE!</v>
      </c>
      <c r="AA629" s="325" t="e">
        <f t="shared" si="122"/>
        <v>#VALUE!</v>
      </c>
      <c r="AB629" s="326" t="e">
        <f t="shared" si="123"/>
        <v>#VALUE!</v>
      </c>
      <c r="AD629" s="328"/>
      <c r="AE629" s="328"/>
      <c r="AF629" s="328"/>
      <c r="AG629" s="328"/>
    </row>
    <row r="630" spans="1:33" ht="15" hidden="1" customHeight="1">
      <c r="A630" s="114" t="s">
        <v>3797</v>
      </c>
      <c r="B630" s="114" t="s">
        <v>4985</v>
      </c>
      <c r="C630" s="115"/>
      <c r="D630" s="114">
        <v>20</v>
      </c>
      <c r="E630" s="114">
        <v>4962644</v>
      </c>
      <c r="F630" s="116" t="s">
        <v>4986</v>
      </c>
      <c r="G630" s="114">
        <v>4962644665501</v>
      </c>
      <c r="H630" s="118">
        <v>9100</v>
      </c>
      <c r="I630" s="119">
        <v>1507</v>
      </c>
      <c r="J630" s="119">
        <v>0</v>
      </c>
      <c r="K630" s="119" t="e">
        <f t="shared" si="116"/>
        <v>#DIV/0!</v>
      </c>
      <c r="L630" s="119">
        <f t="shared" si="114"/>
        <v>0</v>
      </c>
      <c r="M630" s="119">
        <v>9100</v>
      </c>
      <c r="O630" s="119">
        <v>5980</v>
      </c>
      <c r="P630" s="119">
        <v>5980</v>
      </c>
      <c r="Q630" s="119">
        <v>5980</v>
      </c>
      <c r="R630" s="321">
        <v>1150</v>
      </c>
      <c r="S630" s="119">
        <v>2690</v>
      </c>
      <c r="T630" s="51">
        <f t="shared" si="117"/>
        <v>1540</v>
      </c>
      <c r="U630" s="322">
        <f t="shared" si="118"/>
        <v>0.57249070631970256</v>
      </c>
      <c r="V630" s="323" t="s">
        <v>4923</v>
      </c>
      <c r="W630" s="324" t="e">
        <f t="shared" si="119"/>
        <v>#VALUE!</v>
      </c>
      <c r="X630" s="324" t="e">
        <f t="shared" si="115"/>
        <v>#VALUE!</v>
      </c>
      <c r="Y630" s="325" t="e">
        <f t="shared" si="120"/>
        <v>#VALUE!</v>
      </c>
      <c r="Z630" s="325" t="e">
        <f t="shared" si="121"/>
        <v>#VALUE!</v>
      </c>
      <c r="AA630" s="325" t="e">
        <f t="shared" si="122"/>
        <v>#VALUE!</v>
      </c>
      <c r="AB630" s="326" t="e">
        <f t="shared" si="123"/>
        <v>#VALUE!</v>
      </c>
      <c r="AD630" s="328"/>
      <c r="AE630" s="328"/>
      <c r="AF630" s="328"/>
      <c r="AG630" s="328"/>
    </row>
    <row r="631" spans="1:33" s="338" customFormat="1" ht="15" customHeight="1">
      <c r="A631" s="101" t="s">
        <v>473</v>
      </c>
      <c r="B631" s="101" t="s">
        <v>1822</v>
      </c>
      <c r="C631" s="102"/>
      <c r="D631" s="101">
        <v>100</v>
      </c>
      <c r="E631" s="101">
        <v>4962644</v>
      </c>
      <c r="F631" s="103" t="s">
        <v>1823</v>
      </c>
      <c r="G631" s="101">
        <v>4962644941308</v>
      </c>
      <c r="H631" s="104">
        <v>1100</v>
      </c>
      <c r="I631" s="105">
        <v>434</v>
      </c>
      <c r="J631" s="105">
        <v>5819</v>
      </c>
      <c r="K631" s="105">
        <f t="shared" si="116"/>
        <v>7.4583261728819392E-2</v>
      </c>
      <c r="L631" s="105">
        <f t="shared" si="114"/>
        <v>913583</v>
      </c>
      <c r="M631" s="105">
        <v>1100</v>
      </c>
      <c r="N631" s="105"/>
      <c r="O631" s="105">
        <v>748</v>
      </c>
      <c r="P631" s="105">
        <v>680</v>
      </c>
      <c r="Q631" s="105">
        <v>800</v>
      </c>
      <c r="R631" s="332">
        <v>157</v>
      </c>
      <c r="S631" s="105">
        <v>320</v>
      </c>
      <c r="T631" s="105">
        <f t="shared" si="117"/>
        <v>163</v>
      </c>
      <c r="U631" s="333">
        <f t="shared" si="118"/>
        <v>0.50937500000000002</v>
      </c>
      <c r="V631" s="334" t="s">
        <v>4613</v>
      </c>
      <c r="W631" s="335" t="e">
        <f t="shared" si="119"/>
        <v>#VALUE!</v>
      </c>
      <c r="X631" s="335" t="e">
        <f t="shared" si="115"/>
        <v>#VALUE!</v>
      </c>
      <c r="Y631" s="336" t="e">
        <f t="shared" si="120"/>
        <v>#VALUE!</v>
      </c>
      <c r="Z631" s="336" t="e">
        <f t="shared" si="121"/>
        <v>#VALUE!</v>
      </c>
      <c r="AA631" s="336" t="e">
        <f t="shared" si="122"/>
        <v>#VALUE!</v>
      </c>
      <c r="AB631" s="337" t="e">
        <f t="shared" si="123"/>
        <v>#VALUE!</v>
      </c>
      <c r="AD631" s="317">
        <f>VLOOKUP(A631,[1]Sheet1!$A$2:$Q$79,17,FALSE)</f>
        <v>200</v>
      </c>
      <c r="AE631" s="339">
        <f>AD631-R631</f>
        <v>43</v>
      </c>
      <c r="AF631" s="340">
        <f>AE631/AD631</f>
        <v>0.215</v>
      </c>
      <c r="AG631" s="320"/>
    </row>
    <row r="632" spans="1:33" ht="15" hidden="1" customHeight="1">
      <c r="A632" s="114" t="s">
        <v>1858</v>
      </c>
      <c r="B632" s="114" t="s">
        <v>1859</v>
      </c>
      <c r="C632" s="115" t="s">
        <v>1520</v>
      </c>
      <c r="D632" s="114">
        <v>40</v>
      </c>
      <c r="E632" s="114">
        <v>4962644</v>
      </c>
      <c r="F632" s="116" t="s">
        <v>1860</v>
      </c>
      <c r="G632" s="114">
        <v>4962644943531</v>
      </c>
      <c r="H632" s="118">
        <v>1400</v>
      </c>
      <c r="I632" s="119" t="e">
        <v>#N/A</v>
      </c>
      <c r="J632" s="119">
        <v>1192</v>
      </c>
      <c r="K632" s="119" t="e">
        <f t="shared" si="116"/>
        <v>#N/A</v>
      </c>
      <c r="L632" s="119">
        <f t="shared" si="114"/>
        <v>343296</v>
      </c>
      <c r="M632" s="119">
        <v>1400</v>
      </c>
      <c r="O632" s="119">
        <v>598</v>
      </c>
      <c r="P632" s="119">
        <v>598</v>
      </c>
      <c r="Q632" s="119">
        <v>680</v>
      </c>
      <c r="R632" s="321">
        <v>288</v>
      </c>
      <c r="S632" s="119">
        <v>269</v>
      </c>
      <c r="T632" s="377">
        <f t="shared" si="117"/>
        <v>-19</v>
      </c>
      <c r="U632" s="378">
        <f t="shared" si="118"/>
        <v>-7.0631970260223054E-2</v>
      </c>
      <c r="V632" s="379">
        <v>420</v>
      </c>
      <c r="W632" s="380">
        <f t="shared" si="119"/>
        <v>1.5613382899628252</v>
      </c>
      <c r="X632" s="324">
        <f t="shared" si="115"/>
        <v>0.31428571428571428</v>
      </c>
      <c r="Y632" s="381">
        <f t="shared" si="120"/>
        <v>980</v>
      </c>
      <c r="Z632" s="381">
        <f t="shared" si="121"/>
        <v>930</v>
      </c>
      <c r="AA632" s="381">
        <f t="shared" si="122"/>
        <v>1050</v>
      </c>
      <c r="AB632" s="382">
        <f t="shared" si="123"/>
        <v>2200</v>
      </c>
      <c r="AD632" s="328"/>
      <c r="AE632" s="328"/>
      <c r="AF632" s="328"/>
      <c r="AG632" s="328"/>
    </row>
    <row r="633" spans="1:33" ht="15" hidden="1" customHeight="1">
      <c r="A633" s="114" t="s">
        <v>1861</v>
      </c>
      <c r="B633" s="114" t="s">
        <v>1859</v>
      </c>
      <c r="C633" s="115" t="s">
        <v>1523</v>
      </c>
      <c r="D633" s="114">
        <v>40</v>
      </c>
      <c r="E633" s="114">
        <v>4962644</v>
      </c>
      <c r="F633" s="116" t="s">
        <v>1862</v>
      </c>
      <c r="G633" s="114">
        <v>4962644943494</v>
      </c>
      <c r="H633" s="118">
        <v>1400</v>
      </c>
      <c r="I633" s="119">
        <v>14</v>
      </c>
      <c r="J633" s="119">
        <v>846</v>
      </c>
      <c r="K633" s="119">
        <f t="shared" si="116"/>
        <v>1.6548463356973995E-2</v>
      </c>
      <c r="L633" s="119">
        <f t="shared" si="114"/>
        <v>243648</v>
      </c>
      <c r="M633" s="119">
        <v>1400</v>
      </c>
      <c r="O633" s="119">
        <v>598</v>
      </c>
      <c r="P633" s="119">
        <v>598</v>
      </c>
      <c r="Q633" s="119">
        <v>680</v>
      </c>
      <c r="R633" s="321">
        <v>288</v>
      </c>
      <c r="S633" s="119">
        <v>269</v>
      </c>
      <c r="T633" s="377">
        <f t="shared" si="117"/>
        <v>-19</v>
      </c>
      <c r="U633" s="378">
        <f t="shared" si="118"/>
        <v>-7.0631970260223054E-2</v>
      </c>
      <c r="V633" s="379">
        <v>420</v>
      </c>
      <c r="W633" s="380">
        <f t="shared" si="119"/>
        <v>1.5613382899628252</v>
      </c>
      <c r="X633" s="324">
        <f t="shared" si="115"/>
        <v>0.31428571428571428</v>
      </c>
      <c r="Y633" s="381">
        <f t="shared" si="120"/>
        <v>980</v>
      </c>
      <c r="Z633" s="381">
        <f t="shared" si="121"/>
        <v>930</v>
      </c>
      <c r="AA633" s="381">
        <f t="shared" si="122"/>
        <v>1050</v>
      </c>
      <c r="AB633" s="382">
        <f t="shared" si="123"/>
        <v>2200</v>
      </c>
      <c r="AD633" s="328"/>
      <c r="AE633" s="328"/>
      <c r="AF633" s="328"/>
      <c r="AG633" s="328"/>
    </row>
    <row r="634" spans="1:33" s="338" customFormat="1" ht="15" hidden="1" customHeight="1">
      <c r="A634" s="114" t="s">
        <v>1863</v>
      </c>
      <c r="B634" s="114" t="s">
        <v>1859</v>
      </c>
      <c r="C634" s="115" t="s">
        <v>1372</v>
      </c>
      <c r="D634" s="114">
        <v>40</v>
      </c>
      <c r="E634" s="114">
        <v>4962644</v>
      </c>
      <c r="F634" s="116" t="s">
        <v>1864</v>
      </c>
      <c r="G634" s="114">
        <v>4962644943548</v>
      </c>
      <c r="H634" s="118">
        <v>1400</v>
      </c>
      <c r="I634" s="119">
        <v>101</v>
      </c>
      <c r="J634" s="119">
        <v>1240</v>
      </c>
      <c r="K634" s="119">
        <f t="shared" si="116"/>
        <v>8.1451612903225806E-2</v>
      </c>
      <c r="L634" s="119">
        <f t="shared" si="114"/>
        <v>357120</v>
      </c>
      <c r="M634" s="119">
        <v>1400</v>
      </c>
      <c r="N634" s="119"/>
      <c r="O634" s="119">
        <v>598</v>
      </c>
      <c r="P634" s="119">
        <v>598</v>
      </c>
      <c r="Q634" s="119">
        <v>680</v>
      </c>
      <c r="R634" s="321">
        <v>288</v>
      </c>
      <c r="S634" s="119">
        <v>269</v>
      </c>
      <c r="T634" s="377">
        <f t="shared" si="117"/>
        <v>-19</v>
      </c>
      <c r="U634" s="378">
        <f t="shared" si="118"/>
        <v>-7.0631970260223054E-2</v>
      </c>
      <c r="V634" s="379">
        <v>420</v>
      </c>
      <c r="W634" s="380">
        <f t="shared" si="119"/>
        <v>1.5613382899628252</v>
      </c>
      <c r="X634" s="324">
        <f t="shared" si="115"/>
        <v>0.31428571428571428</v>
      </c>
      <c r="Y634" s="381">
        <f t="shared" si="120"/>
        <v>980</v>
      </c>
      <c r="Z634" s="381">
        <f t="shared" si="121"/>
        <v>930</v>
      </c>
      <c r="AA634" s="381">
        <f t="shared" si="122"/>
        <v>1050</v>
      </c>
      <c r="AB634" s="382">
        <f t="shared" si="123"/>
        <v>2200</v>
      </c>
    </row>
    <row r="635" spans="1:33" ht="15" hidden="1" customHeight="1">
      <c r="A635" s="114" t="s">
        <v>1865</v>
      </c>
      <c r="B635" s="114" t="s">
        <v>4987</v>
      </c>
      <c r="C635" s="115" t="s">
        <v>1520</v>
      </c>
      <c r="D635" s="114">
        <v>60</v>
      </c>
      <c r="E635" s="114">
        <v>4962644</v>
      </c>
      <c r="F635" s="116" t="s">
        <v>1867</v>
      </c>
      <c r="G635" s="114">
        <v>4962644943845</v>
      </c>
      <c r="H635" s="118">
        <v>1200</v>
      </c>
      <c r="I635" s="119">
        <v>193</v>
      </c>
      <c r="J635" s="119">
        <v>884</v>
      </c>
      <c r="K635" s="119">
        <f t="shared" si="116"/>
        <v>0.21832579185520362</v>
      </c>
      <c r="L635" s="119">
        <f t="shared" si="114"/>
        <v>166192</v>
      </c>
      <c r="M635" s="119">
        <v>1200</v>
      </c>
      <c r="O635" s="119">
        <v>498</v>
      </c>
      <c r="P635" s="119">
        <v>498</v>
      </c>
      <c r="Q635" s="119">
        <v>580</v>
      </c>
      <c r="R635" s="321">
        <v>188</v>
      </c>
      <c r="S635" s="119">
        <v>224</v>
      </c>
      <c r="T635" s="377">
        <f t="shared" si="117"/>
        <v>36</v>
      </c>
      <c r="U635" s="378">
        <f t="shared" si="118"/>
        <v>0.16071428571428573</v>
      </c>
      <c r="V635" s="379" t="s">
        <v>4923</v>
      </c>
      <c r="W635" s="380" t="e">
        <f t="shared" si="119"/>
        <v>#VALUE!</v>
      </c>
      <c r="X635" s="324" t="e">
        <f t="shared" si="115"/>
        <v>#VALUE!</v>
      </c>
      <c r="Y635" s="381" t="e">
        <f t="shared" si="120"/>
        <v>#VALUE!</v>
      </c>
      <c r="Z635" s="381" t="e">
        <f t="shared" si="121"/>
        <v>#VALUE!</v>
      </c>
      <c r="AA635" s="381" t="e">
        <f t="shared" si="122"/>
        <v>#VALUE!</v>
      </c>
      <c r="AB635" s="382" t="e">
        <f t="shared" si="123"/>
        <v>#VALUE!</v>
      </c>
      <c r="AD635" s="328"/>
      <c r="AE635" s="328"/>
      <c r="AF635" s="328"/>
      <c r="AG635" s="328"/>
    </row>
    <row r="636" spans="1:33" ht="15" hidden="1" customHeight="1">
      <c r="A636" s="114" t="s">
        <v>1868</v>
      </c>
      <c r="B636" s="114" t="s">
        <v>4987</v>
      </c>
      <c r="C636" s="115" t="s">
        <v>1523</v>
      </c>
      <c r="D636" s="114">
        <v>60</v>
      </c>
      <c r="E636" s="114">
        <v>4962644</v>
      </c>
      <c r="F636" s="116" t="s">
        <v>1870</v>
      </c>
      <c r="G636" s="114">
        <v>4962644943869</v>
      </c>
      <c r="H636" s="118">
        <v>1200</v>
      </c>
      <c r="I636" s="119">
        <v>21</v>
      </c>
      <c r="J636" s="119">
        <v>432</v>
      </c>
      <c r="K636" s="119">
        <f t="shared" si="116"/>
        <v>4.8611111111111112E-2</v>
      </c>
      <c r="L636" s="119">
        <f t="shared" ref="L636:L699" si="124">J636*R636</f>
        <v>81216</v>
      </c>
      <c r="M636" s="119">
        <v>1200</v>
      </c>
      <c r="O636" s="119">
        <v>498</v>
      </c>
      <c r="P636" s="119">
        <v>498</v>
      </c>
      <c r="Q636" s="119">
        <v>580</v>
      </c>
      <c r="R636" s="321">
        <v>188</v>
      </c>
      <c r="S636" s="119">
        <v>224</v>
      </c>
      <c r="T636" s="377">
        <f t="shared" si="117"/>
        <v>36</v>
      </c>
      <c r="U636" s="378">
        <f t="shared" si="118"/>
        <v>0.16071428571428573</v>
      </c>
      <c r="V636" s="379" t="s">
        <v>4923</v>
      </c>
      <c r="W636" s="380" t="e">
        <f t="shared" si="119"/>
        <v>#VALUE!</v>
      </c>
      <c r="X636" s="324" t="e">
        <f t="shared" si="115"/>
        <v>#VALUE!</v>
      </c>
      <c r="Y636" s="381" t="e">
        <f t="shared" si="120"/>
        <v>#VALUE!</v>
      </c>
      <c r="Z636" s="381" t="e">
        <f t="shared" si="121"/>
        <v>#VALUE!</v>
      </c>
      <c r="AA636" s="381" t="e">
        <f t="shared" si="122"/>
        <v>#VALUE!</v>
      </c>
      <c r="AB636" s="382" t="e">
        <f t="shared" si="123"/>
        <v>#VALUE!</v>
      </c>
      <c r="AD636" s="328"/>
      <c r="AE636" s="328"/>
      <c r="AF636" s="328"/>
      <c r="AG636" s="328"/>
    </row>
    <row r="637" spans="1:33" s="338" customFormat="1" ht="15" hidden="1" customHeight="1">
      <c r="A637" s="114" t="s">
        <v>1871</v>
      </c>
      <c r="B637" s="114" t="s">
        <v>4987</v>
      </c>
      <c r="C637" s="115" t="s">
        <v>1372</v>
      </c>
      <c r="D637" s="114">
        <v>60</v>
      </c>
      <c r="E637" s="114">
        <v>4962644</v>
      </c>
      <c r="F637" s="116" t="s">
        <v>1873</v>
      </c>
      <c r="G637" s="114">
        <v>4962644943852</v>
      </c>
      <c r="H637" s="118">
        <v>1200</v>
      </c>
      <c r="I637" s="119">
        <v>233</v>
      </c>
      <c r="J637" s="119">
        <v>853</v>
      </c>
      <c r="K637" s="119">
        <f t="shared" si="116"/>
        <v>0.27315357561547482</v>
      </c>
      <c r="L637" s="119">
        <f t="shared" si="124"/>
        <v>160364</v>
      </c>
      <c r="M637" s="119">
        <v>1200</v>
      </c>
      <c r="N637" s="119"/>
      <c r="O637" s="119">
        <v>498</v>
      </c>
      <c r="P637" s="119">
        <v>498</v>
      </c>
      <c r="Q637" s="119">
        <v>580</v>
      </c>
      <c r="R637" s="321">
        <v>188</v>
      </c>
      <c r="S637" s="119">
        <v>224</v>
      </c>
      <c r="T637" s="377">
        <f t="shared" si="117"/>
        <v>36</v>
      </c>
      <c r="U637" s="378">
        <f t="shared" si="118"/>
        <v>0.16071428571428573</v>
      </c>
      <c r="V637" s="379" t="s">
        <v>4923</v>
      </c>
      <c r="W637" s="380" t="e">
        <f t="shared" si="119"/>
        <v>#VALUE!</v>
      </c>
      <c r="X637" s="324" t="e">
        <f t="shared" si="115"/>
        <v>#VALUE!</v>
      </c>
      <c r="Y637" s="381" t="e">
        <f t="shared" si="120"/>
        <v>#VALUE!</v>
      </c>
      <c r="Z637" s="381" t="e">
        <f t="shared" si="121"/>
        <v>#VALUE!</v>
      </c>
      <c r="AA637" s="381" t="e">
        <f t="shared" si="122"/>
        <v>#VALUE!</v>
      </c>
      <c r="AB637" s="382" t="e">
        <f t="shared" si="123"/>
        <v>#VALUE!</v>
      </c>
    </row>
    <row r="638" spans="1:33" s="338" customFormat="1" ht="15" hidden="1" customHeight="1">
      <c r="A638" s="114" t="s">
        <v>119</v>
      </c>
      <c r="B638" s="114" t="s">
        <v>1897</v>
      </c>
      <c r="C638" s="115" t="s">
        <v>247</v>
      </c>
      <c r="D638" s="114">
        <v>50</v>
      </c>
      <c r="E638" s="114">
        <v>4962644</v>
      </c>
      <c r="F638" s="116" t="s">
        <v>1898</v>
      </c>
      <c r="G638" s="114">
        <v>4962644942572</v>
      </c>
      <c r="H638" s="118">
        <v>2600</v>
      </c>
      <c r="I638" s="119" t="e">
        <v>#N/A</v>
      </c>
      <c r="J638" s="119">
        <v>3636</v>
      </c>
      <c r="K638" s="119" t="e">
        <f t="shared" si="116"/>
        <v>#N/A</v>
      </c>
      <c r="L638" s="119">
        <f t="shared" si="124"/>
        <v>1701648</v>
      </c>
      <c r="M638" s="119">
        <v>2600</v>
      </c>
      <c r="N638" s="119"/>
      <c r="O638" s="119">
        <v>1980</v>
      </c>
      <c r="P638" s="119">
        <v>1880</v>
      </c>
      <c r="Q638" s="119">
        <v>2180</v>
      </c>
      <c r="R638" s="321">
        <v>468</v>
      </c>
      <c r="S638" s="119">
        <v>880</v>
      </c>
      <c r="T638" s="51">
        <f t="shared" si="117"/>
        <v>412</v>
      </c>
      <c r="U638" s="322">
        <f t="shared" si="118"/>
        <v>0.4681818181818182</v>
      </c>
      <c r="V638" s="323" t="s">
        <v>4923</v>
      </c>
      <c r="W638" s="324" t="e">
        <f t="shared" si="119"/>
        <v>#VALUE!</v>
      </c>
      <c r="X638" s="324" t="e">
        <f t="shared" si="115"/>
        <v>#VALUE!</v>
      </c>
      <c r="Y638" s="325" t="e">
        <f t="shared" si="120"/>
        <v>#VALUE!</v>
      </c>
      <c r="Z638" s="325" t="e">
        <f t="shared" si="121"/>
        <v>#VALUE!</v>
      </c>
      <c r="AA638" s="325" t="e">
        <f t="shared" si="122"/>
        <v>#VALUE!</v>
      </c>
      <c r="AB638" s="326" t="e">
        <f t="shared" si="123"/>
        <v>#VALUE!</v>
      </c>
    </row>
    <row r="639" spans="1:33" s="338" customFormat="1" ht="15" hidden="1" customHeight="1">
      <c r="A639" s="114" t="s">
        <v>121</v>
      </c>
      <c r="B639" s="114" t="s">
        <v>1897</v>
      </c>
      <c r="C639" s="115" t="s">
        <v>249</v>
      </c>
      <c r="D639" s="114">
        <v>50</v>
      </c>
      <c r="E639" s="114">
        <v>4962644</v>
      </c>
      <c r="F639" s="116" t="s">
        <v>1899</v>
      </c>
      <c r="G639" s="114">
        <v>4962644942589</v>
      </c>
      <c r="H639" s="118">
        <v>2600</v>
      </c>
      <c r="I639" s="119" t="e">
        <v>#N/A</v>
      </c>
      <c r="J639" s="119">
        <v>2097</v>
      </c>
      <c r="K639" s="119" t="e">
        <f t="shared" si="116"/>
        <v>#N/A</v>
      </c>
      <c r="L639" s="119">
        <f t="shared" si="124"/>
        <v>765405</v>
      </c>
      <c r="M639" s="119">
        <v>2600</v>
      </c>
      <c r="N639" s="119"/>
      <c r="O639" s="119">
        <v>1980</v>
      </c>
      <c r="P639" s="119">
        <v>1880</v>
      </c>
      <c r="Q639" s="119">
        <v>2180</v>
      </c>
      <c r="R639" s="321">
        <v>365</v>
      </c>
      <c r="S639" s="119">
        <v>880</v>
      </c>
      <c r="T639" s="51">
        <f t="shared" si="117"/>
        <v>515</v>
      </c>
      <c r="U639" s="322">
        <f t="shared" si="118"/>
        <v>0.58522727272727271</v>
      </c>
      <c r="V639" s="323" t="s">
        <v>4923</v>
      </c>
      <c r="W639" s="324" t="e">
        <f t="shared" si="119"/>
        <v>#VALUE!</v>
      </c>
      <c r="X639" s="324" t="e">
        <f t="shared" si="115"/>
        <v>#VALUE!</v>
      </c>
      <c r="Y639" s="325" t="e">
        <f t="shared" si="120"/>
        <v>#VALUE!</v>
      </c>
      <c r="Z639" s="325" t="e">
        <f t="shared" si="121"/>
        <v>#VALUE!</v>
      </c>
      <c r="AA639" s="325" t="e">
        <f t="shared" si="122"/>
        <v>#VALUE!</v>
      </c>
      <c r="AB639" s="326" t="e">
        <f t="shared" si="123"/>
        <v>#VALUE!</v>
      </c>
    </row>
    <row r="640" spans="1:33" s="338" customFormat="1" ht="15" hidden="1" customHeight="1">
      <c r="A640" s="114" t="s">
        <v>4988</v>
      </c>
      <c r="B640" s="114" t="s">
        <v>4989</v>
      </c>
      <c r="C640" s="115"/>
      <c r="D640" s="114">
        <v>100</v>
      </c>
      <c r="E640" s="114">
        <v>4962644</v>
      </c>
      <c r="F640" s="116" t="s">
        <v>4990</v>
      </c>
      <c r="G640" s="114">
        <v>4962644944002</v>
      </c>
      <c r="H640" s="118">
        <v>1500</v>
      </c>
      <c r="I640" s="119">
        <v>163</v>
      </c>
      <c r="J640" s="119">
        <v>407</v>
      </c>
      <c r="K640" s="119">
        <f t="shared" si="116"/>
        <v>0.40049140049140047</v>
      </c>
      <c r="L640" s="119">
        <f t="shared" si="124"/>
        <v>74888</v>
      </c>
      <c r="M640" s="119">
        <v>1500</v>
      </c>
      <c r="N640" s="119"/>
      <c r="O640" s="119">
        <v>880</v>
      </c>
      <c r="P640" s="119">
        <v>780</v>
      </c>
      <c r="Q640" s="119">
        <v>980</v>
      </c>
      <c r="R640" s="321">
        <v>184</v>
      </c>
      <c r="S640" s="119">
        <v>367</v>
      </c>
      <c r="T640" s="51">
        <f t="shared" si="117"/>
        <v>183</v>
      </c>
      <c r="U640" s="322">
        <f t="shared" si="118"/>
        <v>0.49863760217983649</v>
      </c>
      <c r="V640" s="323" t="s">
        <v>4923</v>
      </c>
      <c r="W640" s="324" t="e">
        <f t="shared" si="119"/>
        <v>#VALUE!</v>
      </c>
      <c r="X640" s="324" t="e">
        <f t="shared" si="115"/>
        <v>#VALUE!</v>
      </c>
      <c r="Y640" s="325" t="e">
        <f t="shared" si="120"/>
        <v>#VALUE!</v>
      </c>
      <c r="Z640" s="325" t="e">
        <f t="shared" si="121"/>
        <v>#VALUE!</v>
      </c>
      <c r="AA640" s="325" t="e">
        <f t="shared" si="122"/>
        <v>#VALUE!</v>
      </c>
      <c r="AB640" s="326" t="e">
        <f t="shared" si="123"/>
        <v>#VALUE!</v>
      </c>
    </row>
    <row r="641" spans="1:33" s="338" customFormat="1" ht="15" hidden="1" customHeight="1">
      <c r="A641" s="114" t="s">
        <v>3769</v>
      </c>
      <c r="B641" s="114" t="s">
        <v>4991</v>
      </c>
      <c r="C641" s="115"/>
      <c r="D641" s="114">
        <v>100</v>
      </c>
      <c r="E641" s="114">
        <v>4962644</v>
      </c>
      <c r="F641" s="116" t="s">
        <v>4992</v>
      </c>
      <c r="G641" s="114">
        <v>4962644944408</v>
      </c>
      <c r="H641" s="118">
        <v>2000</v>
      </c>
      <c r="I641" s="119">
        <v>201</v>
      </c>
      <c r="J641" s="119">
        <v>2660</v>
      </c>
      <c r="K641" s="119">
        <f t="shared" si="116"/>
        <v>7.5563909774436097E-2</v>
      </c>
      <c r="L641" s="119">
        <f t="shared" si="124"/>
        <v>622440</v>
      </c>
      <c r="M641" s="119">
        <v>2000</v>
      </c>
      <c r="N641" s="119"/>
      <c r="O641" s="119">
        <v>980</v>
      </c>
      <c r="P641" s="119">
        <v>980</v>
      </c>
      <c r="Q641" s="119">
        <v>1280</v>
      </c>
      <c r="R641" s="321">
        <v>234</v>
      </c>
      <c r="S641" s="119">
        <v>460</v>
      </c>
      <c r="T641" s="51">
        <f t="shared" si="117"/>
        <v>226</v>
      </c>
      <c r="U641" s="322">
        <f t="shared" si="118"/>
        <v>0.49130434782608695</v>
      </c>
      <c r="V641" s="323" t="s">
        <v>4923</v>
      </c>
      <c r="W641" s="324" t="e">
        <f t="shared" si="119"/>
        <v>#VALUE!</v>
      </c>
      <c r="X641" s="324" t="e">
        <f t="shared" si="115"/>
        <v>#VALUE!</v>
      </c>
      <c r="Y641" s="325" t="e">
        <f t="shared" si="120"/>
        <v>#VALUE!</v>
      </c>
      <c r="Z641" s="325" t="e">
        <f t="shared" si="121"/>
        <v>#VALUE!</v>
      </c>
      <c r="AA641" s="325" t="e">
        <f t="shared" si="122"/>
        <v>#VALUE!</v>
      </c>
      <c r="AB641" s="326" t="e">
        <f t="shared" si="123"/>
        <v>#VALUE!</v>
      </c>
    </row>
    <row r="642" spans="1:33" ht="15" hidden="1" customHeight="1">
      <c r="A642" s="114" t="s">
        <v>712</v>
      </c>
      <c r="B642" s="114" t="s">
        <v>2006</v>
      </c>
      <c r="C642" s="115"/>
      <c r="D642" s="114">
        <v>100</v>
      </c>
      <c r="E642" s="114">
        <v>4962644</v>
      </c>
      <c r="F642" s="116" t="s">
        <v>2007</v>
      </c>
      <c r="G642" s="114">
        <v>4962644941872</v>
      </c>
      <c r="H642" s="118">
        <v>800</v>
      </c>
      <c r="I642" s="119">
        <v>6132</v>
      </c>
      <c r="J642" s="119">
        <v>2376</v>
      </c>
      <c r="K642" s="119">
        <f t="shared" si="116"/>
        <v>2.5808080808080809</v>
      </c>
      <c r="L642" s="119">
        <f t="shared" si="124"/>
        <v>275616</v>
      </c>
      <c r="M642" s="119">
        <v>800</v>
      </c>
      <c r="O642" s="119">
        <v>700</v>
      </c>
      <c r="P642" s="119">
        <v>638</v>
      </c>
      <c r="Q642" s="119">
        <v>750</v>
      </c>
      <c r="R642" s="321">
        <v>116</v>
      </c>
      <c r="S642" s="119">
        <v>300</v>
      </c>
      <c r="T642" s="51">
        <f t="shared" si="117"/>
        <v>184</v>
      </c>
      <c r="U642" s="322">
        <f t="shared" si="118"/>
        <v>0.61333333333333329</v>
      </c>
      <c r="V642" s="323" t="s">
        <v>4922</v>
      </c>
      <c r="W642" s="324" t="e">
        <f t="shared" si="119"/>
        <v>#VALUE!</v>
      </c>
      <c r="X642" s="324" t="e">
        <f t="shared" si="115"/>
        <v>#VALUE!</v>
      </c>
      <c r="Y642" s="325" t="e">
        <f t="shared" si="120"/>
        <v>#VALUE!</v>
      </c>
      <c r="Z642" s="325" t="e">
        <f t="shared" si="121"/>
        <v>#VALUE!</v>
      </c>
      <c r="AA642" s="325" t="e">
        <f t="shared" si="122"/>
        <v>#VALUE!</v>
      </c>
      <c r="AB642" s="326" t="e">
        <f t="shared" si="123"/>
        <v>#VALUE!</v>
      </c>
      <c r="AD642" s="328"/>
      <c r="AE642" s="328"/>
      <c r="AF642" s="328"/>
      <c r="AG642" s="328"/>
    </row>
    <row r="643" spans="1:33" ht="15" hidden="1" customHeight="1">
      <c r="A643" s="114" t="s">
        <v>2056</v>
      </c>
      <c r="B643" s="114" t="s">
        <v>2053</v>
      </c>
      <c r="C643" s="115" t="s">
        <v>193</v>
      </c>
      <c r="D643" s="114">
        <v>30</v>
      </c>
      <c r="E643" s="114">
        <v>4962644</v>
      </c>
      <c r="F643" s="116" t="s">
        <v>2057</v>
      </c>
      <c r="G643" s="114">
        <v>4962644215584</v>
      </c>
      <c r="H643" s="118">
        <v>1500</v>
      </c>
      <c r="I643" s="119">
        <v>2809</v>
      </c>
      <c r="J643" s="119">
        <v>89</v>
      </c>
      <c r="K643" s="119">
        <f t="shared" si="116"/>
        <v>31.561797752808989</v>
      </c>
      <c r="L643" s="119">
        <f t="shared" si="124"/>
        <v>34087</v>
      </c>
      <c r="M643" s="119">
        <v>1500</v>
      </c>
      <c r="O643" s="119">
        <v>1280</v>
      </c>
      <c r="P643" s="119">
        <v>1180</v>
      </c>
      <c r="Q643" s="119">
        <v>1500</v>
      </c>
      <c r="R643" s="321">
        <v>383</v>
      </c>
      <c r="S643" s="119">
        <v>555</v>
      </c>
      <c r="T643" s="51">
        <f t="shared" si="117"/>
        <v>172</v>
      </c>
      <c r="U643" s="322">
        <f t="shared" si="118"/>
        <v>0.30990990990990991</v>
      </c>
      <c r="V643" s="323" t="s">
        <v>4922</v>
      </c>
      <c r="W643" s="324" t="e">
        <f t="shared" si="119"/>
        <v>#VALUE!</v>
      </c>
      <c r="X643" s="324" t="e">
        <f t="shared" ref="X643:X706" si="125">(V643-R643)/V643</f>
        <v>#VALUE!</v>
      </c>
      <c r="Y643" s="325" t="e">
        <f t="shared" si="120"/>
        <v>#VALUE!</v>
      </c>
      <c r="Z643" s="325" t="e">
        <f t="shared" si="121"/>
        <v>#VALUE!</v>
      </c>
      <c r="AA643" s="325" t="e">
        <f t="shared" si="122"/>
        <v>#VALUE!</v>
      </c>
      <c r="AB643" s="326" t="e">
        <f t="shared" si="123"/>
        <v>#VALUE!</v>
      </c>
      <c r="AD643" s="328"/>
      <c r="AE643" s="328"/>
      <c r="AF643" s="328"/>
      <c r="AG643" s="328"/>
    </row>
    <row r="644" spans="1:33" ht="15" hidden="1" customHeight="1">
      <c r="A644" s="114" t="s">
        <v>288</v>
      </c>
      <c r="B644" s="114" t="s">
        <v>2060</v>
      </c>
      <c r="C644" s="115"/>
      <c r="D644" s="114">
        <v>20</v>
      </c>
      <c r="E644" s="114">
        <v>4962644</v>
      </c>
      <c r="F644" s="116" t="s">
        <v>2061</v>
      </c>
      <c r="G644" s="114">
        <v>4962644215454</v>
      </c>
      <c r="H644" s="118">
        <v>2700</v>
      </c>
      <c r="I644" s="119">
        <v>568</v>
      </c>
      <c r="J644" s="119">
        <v>1421</v>
      </c>
      <c r="K644" s="119">
        <f t="shared" si="116"/>
        <v>0.39971850809289233</v>
      </c>
      <c r="L644" s="119">
        <f t="shared" si="124"/>
        <v>699132</v>
      </c>
      <c r="M644" s="119">
        <v>2700</v>
      </c>
      <c r="O644" s="119">
        <v>2180</v>
      </c>
      <c r="P644" s="119">
        <v>1980</v>
      </c>
      <c r="Q644" s="119">
        <v>2300</v>
      </c>
      <c r="R644" s="321">
        <v>492</v>
      </c>
      <c r="S644" s="119">
        <v>930</v>
      </c>
      <c r="T644" s="51">
        <f t="shared" si="117"/>
        <v>438</v>
      </c>
      <c r="U644" s="322">
        <f t="shared" si="118"/>
        <v>0.47096774193548385</v>
      </c>
      <c r="V644" s="323" t="s">
        <v>4923</v>
      </c>
      <c r="W644" s="324" t="e">
        <f t="shared" si="119"/>
        <v>#VALUE!</v>
      </c>
      <c r="X644" s="324" t="e">
        <f t="shared" si="125"/>
        <v>#VALUE!</v>
      </c>
      <c r="Y644" s="325" t="e">
        <f t="shared" si="120"/>
        <v>#VALUE!</v>
      </c>
      <c r="Z644" s="325" t="e">
        <f t="shared" si="121"/>
        <v>#VALUE!</v>
      </c>
      <c r="AA644" s="325" t="e">
        <f t="shared" si="122"/>
        <v>#VALUE!</v>
      </c>
      <c r="AB644" s="326" t="e">
        <f t="shared" si="123"/>
        <v>#VALUE!</v>
      </c>
      <c r="AD644" s="328"/>
      <c r="AE644" s="328"/>
      <c r="AF644" s="328"/>
      <c r="AG644" s="328"/>
    </row>
    <row r="645" spans="1:33" ht="15" hidden="1" customHeight="1">
      <c r="A645" s="114" t="s">
        <v>508</v>
      </c>
      <c r="B645" s="114" t="s">
        <v>2062</v>
      </c>
      <c r="C645" s="115"/>
      <c r="D645" s="114">
        <v>100</v>
      </c>
      <c r="E645" s="114">
        <v>4962644</v>
      </c>
      <c r="F645" s="116" t="s">
        <v>2063</v>
      </c>
      <c r="G645" s="114">
        <v>4962644214952</v>
      </c>
      <c r="H645" s="118">
        <v>1500</v>
      </c>
      <c r="I645" s="119">
        <v>1955</v>
      </c>
      <c r="J645" s="119">
        <v>24</v>
      </c>
      <c r="K645" s="119">
        <f t="shared" si="116"/>
        <v>81.458333333333329</v>
      </c>
      <c r="L645" s="119">
        <f t="shared" si="124"/>
        <v>5736</v>
      </c>
      <c r="M645" s="119">
        <v>1500</v>
      </c>
      <c r="O645" s="119">
        <v>980</v>
      </c>
      <c r="P645" s="119">
        <v>880</v>
      </c>
      <c r="Q645" s="119">
        <v>1100</v>
      </c>
      <c r="R645" s="321">
        <v>239</v>
      </c>
      <c r="S645" s="119">
        <v>415</v>
      </c>
      <c r="T645" s="51">
        <f t="shared" si="117"/>
        <v>176</v>
      </c>
      <c r="U645" s="322">
        <f t="shared" si="118"/>
        <v>0.42409638554216866</v>
      </c>
      <c r="V645" s="323" t="s">
        <v>4923</v>
      </c>
      <c r="W645" s="324" t="e">
        <f t="shared" si="119"/>
        <v>#VALUE!</v>
      </c>
      <c r="X645" s="324" t="e">
        <f t="shared" si="125"/>
        <v>#VALUE!</v>
      </c>
      <c r="Y645" s="325" t="e">
        <f t="shared" si="120"/>
        <v>#VALUE!</v>
      </c>
      <c r="Z645" s="325" t="e">
        <f t="shared" si="121"/>
        <v>#VALUE!</v>
      </c>
      <c r="AA645" s="325" t="e">
        <f t="shared" si="122"/>
        <v>#VALUE!</v>
      </c>
      <c r="AB645" s="326" t="e">
        <f t="shared" si="123"/>
        <v>#VALUE!</v>
      </c>
      <c r="AD645" s="328"/>
      <c r="AE645" s="328"/>
      <c r="AF645" s="328"/>
      <c r="AG645" s="328"/>
    </row>
    <row r="646" spans="1:33" s="338" customFormat="1" ht="15" customHeight="1">
      <c r="A646" s="101" t="s">
        <v>511</v>
      </c>
      <c r="B646" s="101" t="s">
        <v>2067</v>
      </c>
      <c r="C646" s="102" t="s">
        <v>2070</v>
      </c>
      <c r="D646" s="101">
        <v>20</v>
      </c>
      <c r="E646" s="101">
        <v>4962644</v>
      </c>
      <c r="F646" s="103" t="s">
        <v>2071</v>
      </c>
      <c r="G646" s="101">
        <v>4962644214969</v>
      </c>
      <c r="H646" s="104">
        <v>2600</v>
      </c>
      <c r="I646" s="105">
        <v>112</v>
      </c>
      <c r="J646" s="105">
        <v>5062</v>
      </c>
      <c r="K646" s="105">
        <f t="shared" si="116"/>
        <v>2.2125642038719872E-2</v>
      </c>
      <c r="L646" s="105">
        <f t="shared" si="124"/>
        <v>1918498</v>
      </c>
      <c r="M646" s="105">
        <v>2600</v>
      </c>
      <c r="N646" s="105"/>
      <c r="O646" s="105">
        <v>1580</v>
      </c>
      <c r="P646" s="105">
        <v>1480</v>
      </c>
      <c r="Q646" s="105">
        <v>1800</v>
      </c>
      <c r="R646" s="332">
        <v>379</v>
      </c>
      <c r="S646" s="105">
        <v>695</v>
      </c>
      <c r="T646" s="105">
        <f t="shared" si="117"/>
        <v>316</v>
      </c>
      <c r="U646" s="333">
        <f t="shared" si="118"/>
        <v>0.45467625899280578</v>
      </c>
      <c r="V646" s="334" t="s">
        <v>4613</v>
      </c>
      <c r="W646" s="335" t="e">
        <f t="shared" si="119"/>
        <v>#VALUE!</v>
      </c>
      <c r="X646" s="335" t="e">
        <f t="shared" si="125"/>
        <v>#VALUE!</v>
      </c>
      <c r="Y646" s="336" t="e">
        <f t="shared" si="120"/>
        <v>#VALUE!</v>
      </c>
      <c r="Z646" s="336" t="e">
        <f t="shared" si="121"/>
        <v>#VALUE!</v>
      </c>
      <c r="AA646" s="336" t="e">
        <f t="shared" si="122"/>
        <v>#VALUE!</v>
      </c>
      <c r="AB646" s="337" t="e">
        <f t="shared" si="123"/>
        <v>#VALUE!</v>
      </c>
      <c r="AD646" s="317">
        <f>VLOOKUP(A646,[1]Sheet1!$A$2:$Q$79,17,FALSE)</f>
        <v>450</v>
      </c>
      <c r="AE646" s="339">
        <f>AD646-R646</f>
        <v>71</v>
      </c>
      <c r="AF646" s="340">
        <f>AE646/AD646</f>
        <v>0.15777777777777777</v>
      </c>
      <c r="AG646" s="320"/>
    </row>
    <row r="647" spans="1:33" s="338" customFormat="1" ht="15" hidden="1" customHeight="1">
      <c r="A647" s="114" t="s">
        <v>872</v>
      </c>
      <c r="B647" s="114" t="s">
        <v>2076</v>
      </c>
      <c r="C647" s="115"/>
      <c r="D647" s="114">
        <v>40</v>
      </c>
      <c r="E647" s="114">
        <v>4962644</v>
      </c>
      <c r="F647" s="116" t="s">
        <v>2077</v>
      </c>
      <c r="G647" s="114">
        <v>4962644215379</v>
      </c>
      <c r="H647" s="118">
        <v>1900</v>
      </c>
      <c r="I647" s="119">
        <v>780</v>
      </c>
      <c r="J647" s="119">
        <v>2707</v>
      </c>
      <c r="K647" s="119">
        <f t="shared" si="116"/>
        <v>0.28814185445142226</v>
      </c>
      <c r="L647" s="119">
        <f t="shared" si="124"/>
        <v>996176</v>
      </c>
      <c r="M647" s="119">
        <v>1900</v>
      </c>
      <c r="N647" s="119"/>
      <c r="O647" s="119">
        <v>1280</v>
      </c>
      <c r="P647" s="119">
        <v>1180</v>
      </c>
      <c r="Q647" s="119">
        <v>1400</v>
      </c>
      <c r="R647" s="321">
        <v>368</v>
      </c>
      <c r="S647" s="119">
        <v>555</v>
      </c>
      <c r="T647" s="51">
        <f t="shared" si="117"/>
        <v>187</v>
      </c>
      <c r="U647" s="322">
        <f t="shared" si="118"/>
        <v>0.33693693693693694</v>
      </c>
      <c r="V647" s="323" t="s">
        <v>4923</v>
      </c>
      <c r="W647" s="324" t="e">
        <f t="shared" si="119"/>
        <v>#VALUE!</v>
      </c>
      <c r="X647" s="324" t="e">
        <f t="shared" si="125"/>
        <v>#VALUE!</v>
      </c>
      <c r="Y647" s="325" t="e">
        <f t="shared" si="120"/>
        <v>#VALUE!</v>
      </c>
      <c r="Z647" s="325" t="e">
        <f t="shared" si="121"/>
        <v>#VALUE!</v>
      </c>
      <c r="AA647" s="325" t="e">
        <f t="shared" si="122"/>
        <v>#VALUE!</v>
      </c>
      <c r="AB647" s="326" t="e">
        <f t="shared" si="123"/>
        <v>#VALUE!</v>
      </c>
    </row>
    <row r="648" spans="1:33" ht="15" hidden="1" customHeight="1">
      <c r="A648" s="114" t="s">
        <v>148</v>
      </c>
      <c r="B648" s="114" t="s">
        <v>2160</v>
      </c>
      <c r="C648" s="115"/>
      <c r="D648" s="114">
        <v>40</v>
      </c>
      <c r="E648" s="114">
        <v>4962644</v>
      </c>
      <c r="F648" s="116" t="s">
        <v>2161</v>
      </c>
      <c r="G648" s="114">
        <v>4962644942718</v>
      </c>
      <c r="H648" s="118">
        <v>5300</v>
      </c>
      <c r="I648" s="119">
        <v>5643</v>
      </c>
      <c r="J648" s="119">
        <v>8795</v>
      </c>
      <c r="K648" s="119">
        <f t="shared" si="116"/>
        <v>0.64161455372370668</v>
      </c>
      <c r="L648" s="119">
        <f t="shared" si="124"/>
        <v>8355250</v>
      </c>
      <c r="M648" s="119">
        <v>5300</v>
      </c>
      <c r="O648" s="119">
        <v>2980</v>
      </c>
      <c r="P648" s="119">
        <v>2980</v>
      </c>
      <c r="Q648" s="119">
        <v>3480</v>
      </c>
      <c r="R648" s="321">
        <v>950</v>
      </c>
      <c r="S648" s="119">
        <v>1400</v>
      </c>
      <c r="T648" s="51">
        <f t="shared" si="117"/>
        <v>450</v>
      </c>
      <c r="U648" s="322">
        <f t="shared" si="118"/>
        <v>0.32142857142857145</v>
      </c>
      <c r="V648" s="323" t="s">
        <v>4923</v>
      </c>
      <c r="W648" s="324" t="e">
        <f t="shared" si="119"/>
        <v>#VALUE!</v>
      </c>
      <c r="X648" s="324" t="e">
        <f t="shared" si="125"/>
        <v>#VALUE!</v>
      </c>
      <c r="Y648" s="325" t="e">
        <f t="shared" si="120"/>
        <v>#VALUE!</v>
      </c>
      <c r="Z648" s="325" t="e">
        <f t="shared" si="121"/>
        <v>#VALUE!</v>
      </c>
      <c r="AA648" s="325" t="e">
        <f t="shared" si="122"/>
        <v>#VALUE!</v>
      </c>
      <c r="AB648" s="326" t="e">
        <f t="shared" si="123"/>
        <v>#VALUE!</v>
      </c>
      <c r="AD648" s="328"/>
      <c r="AE648" s="328"/>
      <c r="AF648" s="328"/>
      <c r="AG648" s="328"/>
    </row>
    <row r="649" spans="1:33" ht="15" hidden="1" customHeight="1">
      <c r="A649" s="114" t="s">
        <v>2162</v>
      </c>
      <c r="B649" s="114" t="s">
        <v>2160</v>
      </c>
      <c r="C649" s="115"/>
      <c r="D649" s="114">
        <v>40</v>
      </c>
      <c r="E649" s="114">
        <v>4962644</v>
      </c>
      <c r="F649" s="116" t="s">
        <v>2163</v>
      </c>
      <c r="G649" s="114">
        <v>4962644943487</v>
      </c>
      <c r="H649" s="118">
        <v>5300</v>
      </c>
      <c r="I649" s="119">
        <v>2149</v>
      </c>
      <c r="J649" s="119">
        <v>4353</v>
      </c>
      <c r="K649" s="119">
        <f t="shared" si="116"/>
        <v>0.49368251780381345</v>
      </c>
      <c r="L649" s="119">
        <f t="shared" si="124"/>
        <v>4043937</v>
      </c>
      <c r="M649" s="119">
        <v>5300</v>
      </c>
      <c r="O649" s="119">
        <v>2980</v>
      </c>
      <c r="P649" s="119">
        <v>2980</v>
      </c>
      <c r="Q649" s="119">
        <v>3480</v>
      </c>
      <c r="R649" s="321">
        <v>929</v>
      </c>
      <c r="S649" s="119">
        <v>1400</v>
      </c>
      <c r="T649" s="51">
        <f t="shared" si="117"/>
        <v>471</v>
      </c>
      <c r="U649" s="322">
        <f t="shared" si="118"/>
        <v>0.33642857142857141</v>
      </c>
      <c r="V649" s="323" t="s">
        <v>4923</v>
      </c>
      <c r="W649" s="324" t="e">
        <f t="shared" si="119"/>
        <v>#VALUE!</v>
      </c>
      <c r="X649" s="324" t="e">
        <f t="shared" si="125"/>
        <v>#VALUE!</v>
      </c>
      <c r="Y649" s="325" t="e">
        <f t="shared" si="120"/>
        <v>#VALUE!</v>
      </c>
      <c r="Z649" s="325" t="e">
        <f t="shared" si="121"/>
        <v>#VALUE!</v>
      </c>
      <c r="AA649" s="325" t="e">
        <f t="shared" si="122"/>
        <v>#VALUE!</v>
      </c>
      <c r="AB649" s="326" t="e">
        <f t="shared" si="123"/>
        <v>#VALUE!</v>
      </c>
      <c r="AD649" s="328"/>
      <c r="AE649" s="328"/>
      <c r="AF649" s="328"/>
      <c r="AG649" s="328"/>
    </row>
    <row r="650" spans="1:33" s="338" customFormat="1" ht="15" hidden="1" customHeight="1">
      <c r="A650" s="114" t="s">
        <v>912</v>
      </c>
      <c r="B650" s="114" t="s">
        <v>2172</v>
      </c>
      <c r="C650" s="115"/>
      <c r="D650" s="114">
        <v>40</v>
      </c>
      <c r="E650" s="114">
        <v>4962644</v>
      </c>
      <c r="F650" s="116" t="s">
        <v>2173</v>
      </c>
      <c r="G650" s="114">
        <v>4962644943432</v>
      </c>
      <c r="H650" s="118">
        <v>5300</v>
      </c>
      <c r="I650" s="119">
        <v>934</v>
      </c>
      <c r="J650" s="119">
        <v>3336</v>
      </c>
      <c r="K650" s="119">
        <f t="shared" si="116"/>
        <v>0.27997601918465226</v>
      </c>
      <c r="L650" s="119">
        <f t="shared" si="124"/>
        <v>2255136</v>
      </c>
      <c r="M650" s="119">
        <v>5300</v>
      </c>
      <c r="N650" s="119"/>
      <c r="O650" s="119">
        <v>2980</v>
      </c>
      <c r="P650" s="119">
        <v>2780</v>
      </c>
      <c r="Q650" s="119">
        <v>3300</v>
      </c>
      <c r="R650" s="321">
        <v>676</v>
      </c>
      <c r="S650" s="119">
        <v>1305</v>
      </c>
      <c r="T650" s="51">
        <f t="shared" si="117"/>
        <v>629</v>
      </c>
      <c r="U650" s="322">
        <f t="shared" si="118"/>
        <v>0.48199233716475098</v>
      </c>
      <c r="V650" s="323" t="s">
        <v>4923</v>
      </c>
      <c r="W650" s="324" t="e">
        <f t="shared" si="119"/>
        <v>#VALUE!</v>
      </c>
      <c r="X650" s="324" t="e">
        <f t="shared" si="125"/>
        <v>#VALUE!</v>
      </c>
      <c r="Y650" s="325" t="e">
        <f t="shared" si="120"/>
        <v>#VALUE!</v>
      </c>
      <c r="Z650" s="325" t="e">
        <f t="shared" si="121"/>
        <v>#VALUE!</v>
      </c>
      <c r="AA650" s="325" t="e">
        <f t="shared" si="122"/>
        <v>#VALUE!</v>
      </c>
      <c r="AB650" s="326" t="e">
        <f t="shared" si="123"/>
        <v>#VALUE!</v>
      </c>
    </row>
    <row r="651" spans="1:33" s="338" customFormat="1" ht="15" customHeight="1">
      <c r="A651" s="101" t="s">
        <v>525</v>
      </c>
      <c r="B651" s="101" t="s">
        <v>2182</v>
      </c>
      <c r="C651" s="102"/>
      <c r="D651" s="101">
        <v>12</v>
      </c>
      <c r="E651" s="101">
        <v>4962644</v>
      </c>
      <c r="F651" s="103" t="s">
        <v>2183</v>
      </c>
      <c r="G651" s="101">
        <v>4962644941360</v>
      </c>
      <c r="H651" s="104">
        <v>9200</v>
      </c>
      <c r="I651" s="105">
        <v>90</v>
      </c>
      <c r="J651" s="105">
        <v>2038</v>
      </c>
      <c r="K651" s="105">
        <f t="shared" si="116"/>
        <v>4.4160942100098133E-2</v>
      </c>
      <c r="L651" s="105">
        <f t="shared" si="124"/>
        <v>2975480</v>
      </c>
      <c r="M651" s="105">
        <v>9200</v>
      </c>
      <c r="N651" s="105"/>
      <c r="O651" s="105">
        <v>6980</v>
      </c>
      <c r="P651" s="105">
        <v>6480</v>
      </c>
      <c r="Q651" s="105">
        <v>7800</v>
      </c>
      <c r="R651" s="332">
        <v>1460</v>
      </c>
      <c r="S651" s="105">
        <v>3045</v>
      </c>
      <c r="T651" s="105">
        <f t="shared" si="117"/>
        <v>1585</v>
      </c>
      <c r="U651" s="333">
        <f t="shared" si="118"/>
        <v>0.52052545155993435</v>
      </c>
      <c r="V651" s="334" t="s">
        <v>4613</v>
      </c>
      <c r="W651" s="335" t="e">
        <f t="shared" si="119"/>
        <v>#VALUE!</v>
      </c>
      <c r="X651" s="335" t="e">
        <f t="shared" si="125"/>
        <v>#VALUE!</v>
      </c>
      <c r="Y651" s="336" t="e">
        <f t="shared" si="120"/>
        <v>#VALUE!</v>
      </c>
      <c r="Z651" s="336" t="e">
        <f t="shared" si="121"/>
        <v>#VALUE!</v>
      </c>
      <c r="AA651" s="336" t="e">
        <f t="shared" si="122"/>
        <v>#VALUE!</v>
      </c>
      <c r="AB651" s="337" t="e">
        <f t="shared" si="123"/>
        <v>#VALUE!</v>
      </c>
      <c r="AD651" s="317">
        <f>VLOOKUP(A651,[1]Sheet1!$A$2:$Q$79,17,FALSE)</f>
        <v>1800</v>
      </c>
      <c r="AE651" s="339">
        <f>AD651-R651</f>
        <v>340</v>
      </c>
      <c r="AF651" s="340">
        <f>AE651/AD651</f>
        <v>0.18888888888888888</v>
      </c>
      <c r="AG651" s="320"/>
    </row>
    <row r="652" spans="1:33" s="338" customFormat="1" ht="15" hidden="1" customHeight="1">
      <c r="A652" s="114" t="s">
        <v>2194</v>
      </c>
      <c r="B652" s="114" t="s">
        <v>2195</v>
      </c>
      <c r="C652" s="115"/>
      <c r="D652" s="114">
        <v>80</v>
      </c>
      <c r="E652" s="114">
        <v>4962644</v>
      </c>
      <c r="F652" s="116" t="s">
        <v>2196</v>
      </c>
      <c r="G652" s="114">
        <v>4962644942725</v>
      </c>
      <c r="H652" s="118">
        <v>4600</v>
      </c>
      <c r="I652" s="119">
        <v>849</v>
      </c>
      <c r="J652" s="119">
        <v>1956</v>
      </c>
      <c r="K652" s="119">
        <f t="shared" si="116"/>
        <v>0.43404907975460122</v>
      </c>
      <c r="L652" s="119">
        <f t="shared" si="124"/>
        <v>1275312</v>
      </c>
      <c r="M652" s="119">
        <v>4600</v>
      </c>
      <c r="N652" s="119"/>
      <c r="O652" s="119">
        <v>2800</v>
      </c>
      <c r="P652" s="119">
        <v>2580</v>
      </c>
      <c r="Q652" s="119">
        <v>3000</v>
      </c>
      <c r="R652" s="321">
        <v>652</v>
      </c>
      <c r="S652" s="119">
        <v>1210</v>
      </c>
      <c r="T652" s="51">
        <f t="shared" si="117"/>
        <v>558</v>
      </c>
      <c r="U652" s="322">
        <f t="shared" si="118"/>
        <v>0.46115702479338844</v>
      </c>
      <c r="V652" s="323" t="s">
        <v>4923</v>
      </c>
      <c r="W652" s="324" t="e">
        <f t="shared" si="119"/>
        <v>#VALUE!</v>
      </c>
      <c r="X652" s="324" t="e">
        <f t="shared" si="125"/>
        <v>#VALUE!</v>
      </c>
      <c r="Y652" s="325" t="e">
        <f t="shared" si="120"/>
        <v>#VALUE!</v>
      </c>
      <c r="Z652" s="325" t="e">
        <f t="shared" si="121"/>
        <v>#VALUE!</v>
      </c>
      <c r="AA652" s="325" t="e">
        <f t="shared" si="122"/>
        <v>#VALUE!</v>
      </c>
      <c r="AB652" s="326" t="e">
        <f t="shared" si="123"/>
        <v>#VALUE!</v>
      </c>
    </row>
    <row r="653" spans="1:33" s="338" customFormat="1" ht="15" hidden="1" customHeight="1">
      <c r="A653" s="114" t="s">
        <v>4993</v>
      </c>
      <c r="B653" s="114" t="s">
        <v>4994</v>
      </c>
      <c r="C653" s="115"/>
      <c r="D653" s="114">
        <v>100</v>
      </c>
      <c r="E653" s="114">
        <v>4962644</v>
      </c>
      <c r="F653" s="116" t="s">
        <v>4995</v>
      </c>
      <c r="G653" s="114">
        <v>4962644215690</v>
      </c>
      <c r="H653" s="118">
        <v>1800</v>
      </c>
      <c r="I653" s="119">
        <v>9</v>
      </c>
      <c r="J653" s="119">
        <v>1632</v>
      </c>
      <c r="K653" s="119">
        <f t="shared" ref="K653:K716" si="126">I653/J653</f>
        <v>5.5147058823529415E-3</v>
      </c>
      <c r="L653" s="119">
        <f t="shared" si="124"/>
        <v>527136</v>
      </c>
      <c r="M653" s="119">
        <v>1800</v>
      </c>
      <c r="N653" s="119"/>
      <c r="O653" s="119">
        <v>1280</v>
      </c>
      <c r="P653" s="119">
        <v>1280</v>
      </c>
      <c r="Q653" s="119">
        <v>1480</v>
      </c>
      <c r="R653" s="321">
        <v>323</v>
      </c>
      <c r="S653" s="119">
        <v>600</v>
      </c>
      <c r="T653" s="51">
        <f t="shared" ref="T653:T716" si="127">S653-R653</f>
        <v>277</v>
      </c>
      <c r="U653" s="322">
        <f t="shared" ref="U653:U716" si="128">T653/S653</f>
        <v>0.46166666666666667</v>
      </c>
      <c r="V653" s="323" t="s">
        <v>4923</v>
      </c>
      <c r="W653" s="324" t="e">
        <f t="shared" ref="W653:W716" si="129">V653/S653</f>
        <v>#VALUE!</v>
      </c>
      <c r="X653" s="324" t="e">
        <f t="shared" si="125"/>
        <v>#VALUE!</v>
      </c>
      <c r="Y653" s="325" t="e">
        <f t="shared" ref="Y653:Y716" si="130">ROUND((V653/0.43),-1)</f>
        <v>#VALUE!</v>
      </c>
      <c r="Z653" s="325" t="e">
        <f t="shared" ref="Z653:Z716" si="131">ROUND((V653/0.45),-1)</f>
        <v>#VALUE!</v>
      </c>
      <c r="AA653" s="325" t="e">
        <f t="shared" ref="AA653:AA716" si="132">ROUND((V653/0.4),-1)</f>
        <v>#VALUE!</v>
      </c>
      <c r="AB653" s="326" t="e">
        <f t="shared" ref="AB653:AB716" si="133">ROUNDUP((W653*M653),-2)</f>
        <v>#VALUE!</v>
      </c>
    </row>
    <row r="654" spans="1:33" s="105" customFormat="1" ht="15" hidden="1" customHeight="1">
      <c r="A654" s="114" t="s">
        <v>529</v>
      </c>
      <c r="B654" s="114" t="s">
        <v>2234</v>
      </c>
      <c r="C654" s="115"/>
      <c r="D654" s="114">
        <v>100</v>
      </c>
      <c r="E654" s="114">
        <v>4962644</v>
      </c>
      <c r="F654" s="116" t="s">
        <v>2235</v>
      </c>
      <c r="G654" s="114">
        <v>4962644214785</v>
      </c>
      <c r="H654" s="118">
        <v>1900</v>
      </c>
      <c r="I654" s="119">
        <v>247</v>
      </c>
      <c r="J654" s="119">
        <v>3064</v>
      </c>
      <c r="K654" s="119">
        <f t="shared" si="126"/>
        <v>8.0613577023498695E-2</v>
      </c>
      <c r="L654" s="119">
        <f t="shared" si="124"/>
        <v>753744</v>
      </c>
      <c r="M654" s="119">
        <v>1900</v>
      </c>
      <c r="N654" s="119"/>
      <c r="O654" s="119">
        <v>1080</v>
      </c>
      <c r="P654" s="119">
        <v>980</v>
      </c>
      <c r="Q654" s="119">
        <v>1200</v>
      </c>
      <c r="R654" s="321">
        <v>246</v>
      </c>
      <c r="S654" s="119">
        <v>460</v>
      </c>
      <c r="T654" s="51">
        <f t="shared" si="127"/>
        <v>214</v>
      </c>
      <c r="U654" s="322">
        <f t="shared" si="128"/>
        <v>0.4652173913043478</v>
      </c>
      <c r="V654" s="323" t="s">
        <v>4923</v>
      </c>
      <c r="W654" s="324" t="e">
        <f t="shared" si="129"/>
        <v>#VALUE!</v>
      </c>
      <c r="X654" s="324" t="e">
        <f t="shared" si="125"/>
        <v>#VALUE!</v>
      </c>
      <c r="Y654" s="325" t="e">
        <f t="shared" si="130"/>
        <v>#VALUE!</v>
      </c>
      <c r="Z654" s="325" t="e">
        <f t="shared" si="131"/>
        <v>#VALUE!</v>
      </c>
      <c r="AA654" s="325" t="e">
        <f t="shared" si="132"/>
        <v>#VALUE!</v>
      </c>
      <c r="AB654" s="326" t="e">
        <f t="shared" si="133"/>
        <v>#VALUE!</v>
      </c>
    </row>
    <row r="655" spans="1:33" s="316" customFormat="1" ht="15" hidden="1" customHeight="1">
      <c r="A655" s="114" t="s">
        <v>531</v>
      </c>
      <c r="B655" s="114" t="s">
        <v>2236</v>
      </c>
      <c r="C655" s="115" t="s">
        <v>247</v>
      </c>
      <c r="D655" s="114">
        <v>50</v>
      </c>
      <c r="E655" s="114">
        <v>4962644</v>
      </c>
      <c r="F655" s="116" t="s">
        <v>2237</v>
      </c>
      <c r="G655" s="114">
        <v>4962644940004</v>
      </c>
      <c r="H655" s="118">
        <v>2700</v>
      </c>
      <c r="I655" s="119">
        <v>596</v>
      </c>
      <c r="J655" s="119">
        <v>969</v>
      </c>
      <c r="K655" s="119">
        <f t="shared" si="126"/>
        <v>0.61506707946336425</v>
      </c>
      <c r="L655" s="119">
        <f t="shared" si="124"/>
        <v>249033</v>
      </c>
      <c r="M655" s="119">
        <v>2700</v>
      </c>
      <c r="N655" s="119"/>
      <c r="O655" s="119">
        <v>1400</v>
      </c>
      <c r="P655" s="119">
        <v>1280</v>
      </c>
      <c r="Q655" s="119">
        <v>1500</v>
      </c>
      <c r="R655" s="321">
        <v>257</v>
      </c>
      <c r="S655" s="119">
        <v>600</v>
      </c>
      <c r="T655" s="51">
        <f t="shared" si="127"/>
        <v>343</v>
      </c>
      <c r="U655" s="322">
        <f t="shared" si="128"/>
        <v>0.57166666666666666</v>
      </c>
      <c r="V655" s="323" t="s">
        <v>4923</v>
      </c>
      <c r="W655" s="324" t="e">
        <f t="shared" si="129"/>
        <v>#VALUE!</v>
      </c>
      <c r="X655" s="324" t="e">
        <f t="shared" si="125"/>
        <v>#VALUE!</v>
      </c>
      <c r="Y655" s="325" t="e">
        <f t="shared" si="130"/>
        <v>#VALUE!</v>
      </c>
      <c r="Z655" s="325" t="e">
        <f t="shared" si="131"/>
        <v>#VALUE!</v>
      </c>
      <c r="AA655" s="325" t="e">
        <f t="shared" si="132"/>
        <v>#VALUE!</v>
      </c>
      <c r="AB655" s="326" t="e">
        <f t="shared" si="133"/>
        <v>#VALUE!</v>
      </c>
    </row>
    <row r="656" spans="1:33" s="316" customFormat="1" ht="15" hidden="1" customHeight="1">
      <c r="A656" s="114" t="s">
        <v>530</v>
      </c>
      <c r="B656" s="114" t="s">
        <v>2236</v>
      </c>
      <c r="C656" s="115" t="s">
        <v>249</v>
      </c>
      <c r="D656" s="114">
        <v>50</v>
      </c>
      <c r="E656" s="114">
        <v>4962644</v>
      </c>
      <c r="F656" s="116" t="s">
        <v>2238</v>
      </c>
      <c r="G656" s="114">
        <v>4962644940011</v>
      </c>
      <c r="H656" s="118">
        <v>2700</v>
      </c>
      <c r="I656" s="119">
        <v>1406</v>
      </c>
      <c r="J656" s="119">
        <v>2598</v>
      </c>
      <c r="K656" s="119">
        <f t="shared" si="126"/>
        <v>0.54118552732871439</v>
      </c>
      <c r="L656" s="119">
        <f t="shared" si="124"/>
        <v>688470</v>
      </c>
      <c r="M656" s="119">
        <v>2700</v>
      </c>
      <c r="N656" s="119"/>
      <c r="O656" s="119">
        <v>1400</v>
      </c>
      <c r="P656" s="119">
        <v>1280</v>
      </c>
      <c r="Q656" s="119">
        <v>1500</v>
      </c>
      <c r="R656" s="321">
        <v>265</v>
      </c>
      <c r="S656" s="119">
        <v>600</v>
      </c>
      <c r="T656" s="51">
        <f t="shared" si="127"/>
        <v>335</v>
      </c>
      <c r="U656" s="322">
        <f t="shared" si="128"/>
        <v>0.55833333333333335</v>
      </c>
      <c r="V656" s="323" t="s">
        <v>4923</v>
      </c>
      <c r="W656" s="324" t="e">
        <f t="shared" si="129"/>
        <v>#VALUE!</v>
      </c>
      <c r="X656" s="324" t="e">
        <f t="shared" si="125"/>
        <v>#VALUE!</v>
      </c>
      <c r="Y656" s="325" t="e">
        <f t="shared" si="130"/>
        <v>#VALUE!</v>
      </c>
      <c r="Z656" s="325" t="e">
        <f t="shared" si="131"/>
        <v>#VALUE!</v>
      </c>
      <c r="AA656" s="325" t="e">
        <f t="shared" si="132"/>
        <v>#VALUE!</v>
      </c>
      <c r="AB656" s="326" t="e">
        <f t="shared" si="133"/>
        <v>#VALUE!</v>
      </c>
    </row>
    <row r="657" spans="1:33" s="316" customFormat="1" ht="15" hidden="1" customHeight="1">
      <c r="A657" s="114" t="s">
        <v>562</v>
      </c>
      <c r="B657" s="114" t="s">
        <v>2500</v>
      </c>
      <c r="C657" s="115"/>
      <c r="D657" s="114">
        <v>100</v>
      </c>
      <c r="E657" s="114">
        <v>4962644</v>
      </c>
      <c r="F657" s="116" t="s">
        <v>2501</v>
      </c>
      <c r="G657" s="114">
        <v>4962644664559</v>
      </c>
      <c r="H657" s="118">
        <v>1100</v>
      </c>
      <c r="I657" s="119">
        <v>2391</v>
      </c>
      <c r="J657" s="119">
        <v>2094</v>
      </c>
      <c r="K657" s="119">
        <f t="shared" si="126"/>
        <v>1.1418338108882522</v>
      </c>
      <c r="L657" s="119">
        <f t="shared" si="124"/>
        <v>307818</v>
      </c>
      <c r="M657" s="119">
        <v>1100</v>
      </c>
      <c r="N657" s="119"/>
      <c r="O657" s="119">
        <v>680</v>
      </c>
      <c r="P657" s="119">
        <v>598</v>
      </c>
      <c r="Q657" s="119">
        <v>700</v>
      </c>
      <c r="R657" s="321">
        <v>147</v>
      </c>
      <c r="S657" s="119">
        <v>280</v>
      </c>
      <c r="T657" s="51">
        <f t="shared" si="127"/>
        <v>133</v>
      </c>
      <c r="U657" s="322">
        <f t="shared" si="128"/>
        <v>0.47499999999999998</v>
      </c>
      <c r="V657" s="323" t="s">
        <v>4923</v>
      </c>
      <c r="W657" s="324" t="e">
        <f t="shared" si="129"/>
        <v>#VALUE!</v>
      </c>
      <c r="X657" s="324" t="e">
        <f t="shared" si="125"/>
        <v>#VALUE!</v>
      </c>
      <c r="Y657" s="325" t="e">
        <f t="shared" si="130"/>
        <v>#VALUE!</v>
      </c>
      <c r="Z657" s="325" t="e">
        <f t="shared" si="131"/>
        <v>#VALUE!</v>
      </c>
      <c r="AA657" s="325" t="e">
        <f t="shared" si="132"/>
        <v>#VALUE!</v>
      </c>
      <c r="AB657" s="326" t="e">
        <f t="shared" si="133"/>
        <v>#VALUE!</v>
      </c>
    </row>
    <row r="658" spans="1:33" s="316" customFormat="1" ht="15" hidden="1" customHeight="1">
      <c r="A658" s="114" t="s">
        <v>563</v>
      </c>
      <c r="B658" s="114" t="s">
        <v>2502</v>
      </c>
      <c r="C658" s="115"/>
      <c r="D658" s="114">
        <v>100</v>
      </c>
      <c r="E658" s="114">
        <v>4962644</v>
      </c>
      <c r="F658" s="116" t="s">
        <v>2503</v>
      </c>
      <c r="G658" s="114">
        <v>4962644664566</v>
      </c>
      <c r="H658" s="118">
        <v>1100</v>
      </c>
      <c r="I658" s="119">
        <v>1304</v>
      </c>
      <c r="J658" s="119">
        <v>1588</v>
      </c>
      <c r="K658" s="119">
        <f t="shared" si="126"/>
        <v>0.82115869017632237</v>
      </c>
      <c r="L658" s="119">
        <f t="shared" si="124"/>
        <v>181032</v>
      </c>
      <c r="M658" s="119">
        <v>1100</v>
      </c>
      <c r="N658" s="119"/>
      <c r="O658" s="119">
        <v>680</v>
      </c>
      <c r="P658" s="119">
        <v>598</v>
      </c>
      <c r="Q658" s="119">
        <v>700</v>
      </c>
      <c r="R658" s="321">
        <v>114</v>
      </c>
      <c r="S658" s="119">
        <v>280</v>
      </c>
      <c r="T658" s="51">
        <f t="shared" si="127"/>
        <v>166</v>
      </c>
      <c r="U658" s="322">
        <f t="shared" si="128"/>
        <v>0.59285714285714286</v>
      </c>
      <c r="V658" s="323" t="s">
        <v>4923</v>
      </c>
      <c r="W658" s="324" t="e">
        <f t="shared" si="129"/>
        <v>#VALUE!</v>
      </c>
      <c r="X658" s="324" t="e">
        <f t="shared" si="125"/>
        <v>#VALUE!</v>
      </c>
      <c r="Y658" s="325" t="e">
        <f t="shared" si="130"/>
        <v>#VALUE!</v>
      </c>
      <c r="Z658" s="325" t="e">
        <f t="shared" si="131"/>
        <v>#VALUE!</v>
      </c>
      <c r="AA658" s="325" t="e">
        <f t="shared" si="132"/>
        <v>#VALUE!</v>
      </c>
      <c r="AB658" s="326" t="e">
        <f t="shared" si="133"/>
        <v>#VALUE!</v>
      </c>
    </row>
    <row r="659" spans="1:33" s="338" customFormat="1" ht="15" customHeight="1">
      <c r="A659" s="101" t="s">
        <v>565</v>
      </c>
      <c r="B659" s="101" t="s">
        <v>2509</v>
      </c>
      <c r="C659" s="102" t="s">
        <v>2089</v>
      </c>
      <c r="D659" s="101">
        <v>100</v>
      </c>
      <c r="E659" s="101">
        <v>4962644</v>
      </c>
      <c r="F659" s="103" t="s">
        <v>2511</v>
      </c>
      <c r="G659" s="101">
        <v>4962644664603</v>
      </c>
      <c r="H659" s="104">
        <v>600</v>
      </c>
      <c r="I659" s="105">
        <v>118</v>
      </c>
      <c r="J659" s="105">
        <v>2206</v>
      </c>
      <c r="K659" s="105">
        <f t="shared" si="126"/>
        <v>5.3490480507706259E-2</v>
      </c>
      <c r="L659" s="105">
        <f t="shared" si="124"/>
        <v>132360</v>
      </c>
      <c r="M659" s="105">
        <v>600</v>
      </c>
      <c r="N659" s="105"/>
      <c r="O659" s="105">
        <v>380</v>
      </c>
      <c r="P659" s="105">
        <v>348</v>
      </c>
      <c r="Q659" s="105">
        <v>400</v>
      </c>
      <c r="R659" s="332">
        <v>60</v>
      </c>
      <c r="S659" s="366">
        <v>162.5</v>
      </c>
      <c r="T659" s="105">
        <f t="shared" si="127"/>
        <v>102.5</v>
      </c>
      <c r="U659" s="333">
        <f t="shared" si="128"/>
        <v>0.63076923076923075</v>
      </c>
      <c r="V659" s="334" t="s">
        <v>4613</v>
      </c>
      <c r="W659" s="335" t="e">
        <f t="shared" si="129"/>
        <v>#VALUE!</v>
      </c>
      <c r="X659" s="335" t="e">
        <f t="shared" si="125"/>
        <v>#VALUE!</v>
      </c>
      <c r="Y659" s="336" t="e">
        <f t="shared" si="130"/>
        <v>#VALUE!</v>
      </c>
      <c r="Z659" s="336" t="e">
        <f t="shared" si="131"/>
        <v>#VALUE!</v>
      </c>
      <c r="AA659" s="336" t="e">
        <f t="shared" si="132"/>
        <v>#VALUE!</v>
      </c>
      <c r="AB659" s="337" t="e">
        <f t="shared" si="133"/>
        <v>#VALUE!</v>
      </c>
      <c r="AD659" s="317">
        <f>VLOOKUP(A659,[1]Sheet1!$A$2:$Q$79,17,FALSE)</f>
        <v>90</v>
      </c>
      <c r="AE659" s="339">
        <f>AD659-R659</f>
        <v>30</v>
      </c>
      <c r="AF659" s="340">
        <f>AE659/AD659</f>
        <v>0.33333333333333331</v>
      </c>
      <c r="AG659" s="320"/>
    </row>
    <row r="660" spans="1:33" ht="15" hidden="1" customHeight="1">
      <c r="A660" s="114" t="s">
        <v>577</v>
      </c>
      <c r="B660" s="114" t="s">
        <v>2535</v>
      </c>
      <c r="C660" s="115"/>
      <c r="D660" s="114">
        <v>40</v>
      </c>
      <c r="E660" s="114">
        <v>4962644</v>
      </c>
      <c r="F660" s="116" t="s">
        <v>2536</v>
      </c>
      <c r="G660" s="114">
        <v>4962644665068</v>
      </c>
      <c r="H660" s="118">
        <v>4600</v>
      </c>
      <c r="I660" s="119">
        <v>2141</v>
      </c>
      <c r="J660" s="119">
        <v>4978</v>
      </c>
      <c r="K660" s="119">
        <f t="shared" si="126"/>
        <v>0.43009240658899156</v>
      </c>
      <c r="L660" s="119">
        <f t="shared" si="124"/>
        <v>2922086</v>
      </c>
      <c r="M660" s="119">
        <v>4600</v>
      </c>
      <c r="O660" s="119">
        <v>2800</v>
      </c>
      <c r="P660" s="119">
        <v>2580</v>
      </c>
      <c r="Q660" s="119">
        <v>3000</v>
      </c>
      <c r="R660" s="321">
        <v>587</v>
      </c>
      <c r="S660" s="119">
        <v>1210</v>
      </c>
      <c r="T660" s="51">
        <f t="shared" si="127"/>
        <v>623</v>
      </c>
      <c r="U660" s="322">
        <f t="shared" si="128"/>
        <v>0.51487603305785123</v>
      </c>
      <c r="V660" s="323" t="s">
        <v>4922</v>
      </c>
      <c r="W660" s="324" t="e">
        <f t="shared" si="129"/>
        <v>#VALUE!</v>
      </c>
      <c r="X660" s="324" t="e">
        <f t="shared" si="125"/>
        <v>#VALUE!</v>
      </c>
      <c r="Y660" s="325" t="e">
        <f t="shared" si="130"/>
        <v>#VALUE!</v>
      </c>
      <c r="Z660" s="325" t="e">
        <f t="shared" si="131"/>
        <v>#VALUE!</v>
      </c>
      <c r="AA660" s="325" t="e">
        <f t="shared" si="132"/>
        <v>#VALUE!</v>
      </c>
      <c r="AB660" s="326" t="e">
        <f t="shared" si="133"/>
        <v>#VALUE!</v>
      </c>
      <c r="AD660" s="328"/>
      <c r="AE660" s="328"/>
      <c r="AF660" s="328"/>
      <c r="AG660" s="328"/>
    </row>
    <row r="661" spans="1:33" s="338" customFormat="1" ht="15" customHeight="1">
      <c r="A661" s="101" t="s">
        <v>578</v>
      </c>
      <c r="B661" s="101" t="s">
        <v>2539</v>
      </c>
      <c r="C661" s="102"/>
      <c r="D661" s="101">
        <v>20</v>
      </c>
      <c r="E661" s="101">
        <v>4962644</v>
      </c>
      <c r="F661" s="103" t="s">
        <v>2540</v>
      </c>
      <c r="G661" s="101">
        <v>4962644664955</v>
      </c>
      <c r="H661" s="104">
        <v>3000</v>
      </c>
      <c r="I661" s="105">
        <v>19</v>
      </c>
      <c r="J661" s="105">
        <v>1008</v>
      </c>
      <c r="K661" s="105">
        <f t="shared" si="126"/>
        <v>1.8849206349206348E-2</v>
      </c>
      <c r="L661" s="105">
        <f t="shared" si="124"/>
        <v>598752</v>
      </c>
      <c r="M661" s="105">
        <v>3000</v>
      </c>
      <c r="N661" s="105"/>
      <c r="O661" s="105">
        <v>2480</v>
      </c>
      <c r="P661" s="105">
        <v>1980</v>
      </c>
      <c r="Q661" s="105">
        <v>2500</v>
      </c>
      <c r="R661" s="332">
        <v>594</v>
      </c>
      <c r="S661" s="105">
        <v>930</v>
      </c>
      <c r="T661" s="105">
        <f t="shared" si="127"/>
        <v>336</v>
      </c>
      <c r="U661" s="333">
        <f t="shared" si="128"/>
        <v>0.36129032258064514</v>
      </c>
      <c r="V661" s="334" t="s">
        <v>4613</v>
      </c>
      <c r="W661" s="335" t="e">
        <f t="shared" si="129"/>
        <v>#VALUE!</v>
      </c>
      <c r="X661" s="335" t="e">
        <f t="shared" si="125"/>
        <v>#VALUE!</v>
      </c>
      <c r="Y661" s="336" t="e">
        <f t="shared" si="130"/>
        <v>#VALUE!</v>
      </c>
      <c r="Z661" s="336" t="e">
        <f t="shared" si="131"/>
        <v>#VALUE!</v>
      </c>
      <c r="AA661" s="336" t="e">
        <f t="shared" si="132"/>
        <v>#VALUE!</v>
      </c>
      <c r="AB661" s="337" t="e">
        <f t="shared" si="133"/>
        <v>#VALUE!</v>
      </c>
      <c r="AD661" s="317">
        <f>VLOOKUP(A661,[1]Sheet1!$A$2:$Q$79,17,FALSE)</f>
        <v>740</v>
      </c>
      <c r="AE661" s="339">
        <f>AD661-R661</f>
        <v>146</v>
      </c>
      <c r="AF661" s="340">
        <f>AE661/AD661</f>
        <v>0.19729729729729731</v>
      </c>
      <c r="AG661" s="320"/>
    </row>
    <row r="662" spans="1:33" s="338" customFormat="1" ht="15" hidden="1" customHeight="1">
      <c r="A662" s="114" t="s">
        <v>1003</v>
      </c>
      <c r="B662" s="114" t="s">
        <v>2543</v>
      </c>
      <c r="C662" s="115"/>
      <c r="D662" s="114">
        <v>48</v>
      </c>
      <c r="E662" s="114">
        <v>4962644</v>
      </c>
      <c r="F662" s="116" t="s">
        <v>2544</v>
      </c>
      <c r="G662" s="114">
        <v>4962644665273</v>
      </c>
      <c r="H662" s="118">
        <v>4600</v>
      </c>
      <c r="I662" s="119">
        <v>6071</v>
      </c>
      <c r="J662" s="119">
        <v>2814</v>
      </c>
      <c r="K662" s="119">
        <f t="shared" si="126"/>
        <v>2.1574271499644633</v>
      </c>
      <c r="L662" s="119">
        <f t="shared" si="124"/>
        <v>1750308</v>
      </c>
      <c r="M662" s="119">
        <v>4600</v>
      </c>
      <c r="N662" s="119"/>
      <c r="O662" s="119">
        <v>2980</v>
      </c>
      <c r="P662" s="119">
        <v>2580</v>
      </c>
      <c r="Q662" s="119">
        <v>3000</v>
      </c>
      <c r="R662" s="321">
        <v>622</v>
      </c>
      <c r="S662" s="119">
        <v>1210</v>
      </c>
      <c r="T662" s="51">
        <f t="shared" si="127"/>
        <v>588</v>
      </c>
      <c r="U662" s="322">
        <f t="shared" si="128"/>
        <v>0.48595041322314048</v>
      </c>
      <c r="V662" s="323" t="s">
        <v>4923</v>
      </c>
      <c r="W662" s="324" t="e">
        <f t="shared" si="129"/>
        <v>#VALUE!</v>
      </c>
      <c r="X662" s="324" t="e">
        <f t="shared" si="125"/>
        <v>#VALUE!</v>
      </c>
      <c r="Y662" s="325" t="e">
        <f t="shared" si="130"/>
        <v>#VALUE!</v>
      </c>
      <c r="Z662" s="325" t="e">
        <f t="shared" si="131"/>
        <v>#VALUE!</v>
      </c>
      <c r="AA662" s="325" t="e">
        <f t="shared" si="132"/>
        <v>#VALUE!</v>
      </c>
      <c r="AB662" s="326" t="e">
        <f t="shared" si="133"/>
        <v>#VALUE!</v>
      </c>
    </row>
    <row r="663" spans="1:33" s="338" customFormat="1" ht="15" hidden="1" customHeight="1">
      <c r="A663" s="114" t="s">
        <v>1013</v>
      </c>
      <c r="B663" s="114" t="s">
        <v>2559</v>
      </c>
      <c r="C663" s="115"/>
      <c r="D663" s="114">
        <v>20</v>
      </c>
      <c r="E663" s="114">
        <v>4962644</v>
      </c>
      <c r="F663" s="116" t="s">
        <v>2560</v>
      </c>
      <c r="G663" s="114">
        <v>4962644665372</v>
      </c>
      <c r="H663" s="118">
        <v>4700</v>
      </c>
      <c r="I663" s="119">
        <v>499</v>
      </c>
      <c r="J663" s="119">
        <v>3377</v>
      </c>
      <c r="K663" s="119">
        <f t="shared" si="126"/>
        <v>0.1477642878294344</v>
      </c>
      <c r="L663" s="119">
        <f t="shared" si="124"/>
        <v>2691469</v>
      </c>
      <c r="M663" s="119">
        <v>4700</v>
      </c>
      <c r="N663" s="119"/>
      <c r="O663" s="119">
        <v>3580</v>
      </c>
      <c r="P663" s="119">
        <v>3280</v>
      </c>
      <c r="Q663" s="119">
        <v>3800</v>
      </c>
      <c r="R663" s="321">
        <v>797</v>
      </c>
      <c r="S663" s="119">
        <v>1540</v>
      </c>
      <c r="T663" s="51">
        <f t="shared" si="127"/>
        <v>743</v>
      </c>
      <c r="U663" s="322">
        <f t="shared" si="128"/>
        <v>0.48246753246753249</v>
      </c>
      <c r="V663" s="323" t="s">
        <v>4923</v>
      </c>
      <c r="W663" s="324" t="e">
        <f t="shared" si="129"/>
        <v>#VALUE!</v>
      </c>
      <c r="X663" s="324" t="e">
        <f t="shared" si="125"/>
        <v>#VALUE!</v>
      </c>
      <c r="Y663" s="325" t="e">
        <f t="shared" si="130"/>
        <v>#VALUE!</v>
      </c>
      <c r="Z663" s="325" t="e">
        <f t="shared" si="131"/>
        <v>#VALUE!</v>
      </c>
      <c r="AA663" s="325" t="e">
        <f t="shared" si="132"/>
        <v>#VALUE!</v>
      </c>
      <c r="AB663" s="326" t="e">
        <f t="shared" si="133"/>
        <v>#VALUE!</v>
      </c>
    </row>
    <row r="664" spans="1:33" s="338" customFormat="1" ht="15" customHeight="1">
      <c r="A664" s="101" t="s">
        <v>1014</v>
      </c>
      <c r="B664" s="101" t="s">
        <v>2561</v>
      </c>
      <c r="C664" s="102"/>
      <c r="D664" s="101">
        <v>40</v>
      </c>
      <c r="E664" s="101">
        <v>4962644</v>
      </c>
      <c r="F664" s="103" t="s">
        <v>2562</v>
      </c>
      <c r="G664" s="101">
        <v>4962644665426</v>
      </c>
      <c r="H664" s="104">
        <v>4100</v>
      </c>
      <c r="I664" s="105">
        <v>113</v>
      </c>
      <c r="J664" s="105">
        <v>4397</v>
      </c>
      <c r="K664" s="105">
        <f t="shared" si="126"/>
        <v>2.5699340459404141E-2</v>
      </c>
      <c r="L664" s="105">
        <f t="shared" si="124"/>
        <v>2101766</v>
      </c>
      <c r="M664" s="105">
        <v>4100</v>
      </c>
      <c r="N664" s="105"/>
      <c r="O664" s="105">
        <v>2180</v>
      </c>
      <c r="P664" s="105">
        <v>1980</v>
      </c>
      <c r="Q664" s="105">
        <v>2300</v>
      </c>
      <c r="R664" s="332">
        <v>478</v>
      </c>
      <c r="S664" s="105">
        <v>930</v>
      </c>
      <c r="T664" s="105">
        <f t="shared" si="127"/>
        <v>452</v>
      </c>
      <c r="U664" s="333">
        <f t="shared" si="128"/>
        <v>0.48602150537634409</v>
      </c>
      <c r="V664" s="334" t="s">
        <v>4613</v>
      </c>
      <c r="W664" s="335" t="e">
        <f t="shared" si="129"/>
        <v>#VALUE!</v>
      </c>
      <c r="X664" s="335" t="e">
        <f t="shared" si="125"/>
        <v>#VALUE!</v>
      </c>
      <c r="Y664" s="336" t="e">
        <f t="shared" si="130"/>
        <v>#VALUE!</v>
      </c>
      <c r="Z664" s="336" t="e">
        <f t="shared" si="131"/>
        <v>#VALUE!</v>
      </c>
      <c r="AA664" s="336" t="e">
        <f t="shared" si="132"/>
        <v>#VALUE!</v>
      </c>
      <c r="AB664" s="337" t="e">
        <f t="shared" si="133"/>
        <v>#VALUE!</v>
      </c>
      <c r="AD664" s="317">
        <f>VLOOKUP(A664,[1]Sheet1!$A$2:$Q$79,17,FALSE)</f>
        <v>640</v>
      </c>
      <c r="AE664" s="339">
        <f>AD664-R664</f>
        <v>162</v>
      </c>
      <c r="AF664" s="340">
        <f>AE664/AD664</f>
        <v>0.25312499999999999</v>
      </c>
      <c r="AG664" s="320"/>
    </row>
    <row r="665" spans="1:33" s="338" customFormat="1" ht="15" hidden="1" customHeight="1">
      <c r="A665" s="114" t="s">
        <v>4996</v>
      </c>
      <c r="B665" s="114" t="s">
        <v>4997</v>
      </c>
      <c r="C665" s="115"/>
      <c r="D665" s="114">
        <v>80</v>
      </c>
      <c r="E665" s="114">
        <v>4962644</v>
      </c>
      <c r="F665" s="116" t="s">
        <v>4998</v>
      </c>
      <c r="G665" s="114">
        <v>4962644665464</v>
      </c>
      <c r="H665" s="118">
        <v>3000</v>
      </c>
      <c r="I665" s="119">
        <v>422</v>
      </c>
      <c r="J665" s="119">
        <v>1250</v>
      </c>
      <c r="K665" s="119">
        <f t="shared" si="126"/>
        <v>0.33760000000000001</v>
      </c>
      <c r="L665" s="119">
        <f t="shared" si="124"/>
        <v>598750</v>
      </c>
      <c r="M665" s="119">
        <v>3000</v>
      </c>
      <c r="N665" s="119"/>
      <c r="O665" s="355" t="s">
        <v>1361</v>
      </c>
      <c r="P665" s="119">
        <v>1680</v>
      </c>
      <c r="Q665" s="119">
        <v>1980</v>
      </c>
      <c r="R665" s="321">
        <v>479</v>
      </c>
      <c r="S665" s="119">
        <v>790</v>
      </c>
      <c r="T665" s="51">
        <f t="shared" si="127"/>
        <v>311</v>
      </c>
      <c r="U665" s="322">
        <f t="shared" si="128"/>
        <v>0.39367088607594936</v>
      </c>
      <c r="V665" s="323" t="s">
        <v>4923</v>
      </c>
      <c r="W665" s="324" t="e">
        <f t="shared" si="129"/>
        <v>#VALUE!</v>
      </c>
      <c r="X665" s="324" t="e">
        <f t="shared" si="125"/>
        <v>#VALUE!</v>
      </c>
      <c r="Y665" s="325" t="e">
        <f t="shared" si="130"/>
        <v>#VALUE!</v>
      </c>
      <c r="Z665" s="325" t="e">
        <f t="shared" si="131"/>
        <v>#VALUE!</v>
      </c>
      <c r="AA665" s="325" t="e">
        <f t="shared" si="132"/>
        <v>#VALUE!</v>
      </c>
      <c r="AB665" s="326" t="e">
        <f t="shared" si="133"/>
        <v>#VALUE!</v>
      </c>
    </row>
    <row r="666" spans="1:33" ht="15" hidden="1" customHeight="1">
      <c r="A666" s="114" t="s">
        <v>4095</v>
      </c>
      <c r="B666" s="114" t="s">
        <v>4999</v>
      </c>
      <c r="C666" s="115"/>
      <c r="D666" s="114">
        <v>40</v>
      </c>
      <c r="E666" s="114">
        <v>4962644</v>
      </c>
      <c r="F666" s="116" t="s">
        <v>5000</v>
      </c>
      <c r="G666" s="114">
        <v>4962644944798</v>
      </c>
      <c r="H666" s="118">
        <v>1800</v>
      </c>
      <c r="I666" s="119">
        <v>7290</v>
      </c>
      <c r="J666" s="119">
        <v>11465</v>
      </c>
      <c r="K666" s="119">
        <f t="shared" si="126"/>
        <v>0.63584823375490629</v>
      </c>
      <c r="L666" s="119">
        <f t="shared" si="124"/>
        <v>3347780</v>
      </c>
      <c r="M666" s="119">
        <v>1800</v>
      </c>
      <c r="O666" s="119">
        <v>980</v>
      </c>
      <c r="P666" s="119">
        <v>980</v>
      </c>
      <c r="Q666" s="119">
        <v>1280</v>
      </c>
      <c r="R666" s="321">
        <v>292</v>
      </c>
      <c r="S666" s="119">
        <v>460</v>
      </c>
      <c r="T666" s="51">
        <f t="shared" si="127"/>
        <v>168</v>
      </c>
      <c r="U666" s="322">
        <f t="shared" si="128"/>
        <v>0.36521739130434783</v>
      </c>
      <c r="V666" s="323" t="s">
        <v>4923</v>
      </c>
      <c r="W666" s="324" t="e">
        <f t="shared" si="129"/>
        <v>#VALUE!</v>
      </c>
      <c r="X666" s="324" t="e">
        <f t="shared" si="125"/>
        <v>#VALUE!</v>
      </c>
      <c r="Y666" s="325" t="e">
        <f t="shared" si="130"/>
        <v>#VALUE!</v>
      </c>
      <c r="Z666" s="325" t="e">
        <f t="shared" si="131"/>
        <v>#VALUE!</v>
      </c>
      <c r="AA666" s="325" t="e">
        <f t="shared" si="132"/>
        <v>#VALUE!</v>
      </c>
      <c r="AB666" s="326" t="e">
        <f t="shared" si="133"/>
        <v>#VALUE!</v>
      </c>
      <c r="AD666" s="328"/>
      <c r="AE666" s="328"/>
      <c r="AF666" s="328"/>
      <c r="AG666" s="328"/>
    </row>
    <row r="667" spans="1:33" ht="15" hidden="1" customHeight="1">
      <c r="A667" s="114" t="s">
        <v>3894</v>
      </c>
      <c r="B667" s="114" t="s">
        <v>5001</v>
      </c>
      <c r="C667" s="115"/>
      <c r="D667" s="114">
        <v>50</v>
      </c>
      <c r="E667" s="114">
        <v>4962644</v>
      </c>
      <c r="F667" s="116" t="s">
        <v>5002</v>
      </c>
      <c r="G667" s="114">
        <v>4962644944538</v>
      </c>
      <c r="H667" s="118">
        <v>800</v>
      </c>
      <c r="I667" s="119">
        <v>984</v>
      </c>
      <c r="J667" s="119">
        <v>1896</v>
      </c>
      <c r="K667" s="119">
        <f t="shared" si="126"/>
        <v>0.51898734177215189</v>
      </c>
      <c r="L667" s="119">
        <f t="shared" si="124"/>
        <v>238896</v>
      </c>
      <c r="M667" s="119">
        <v>800</v>
      </c>
      <c r="O667" s="119">
        <v>598</v>
      </c>
      <c r="P667" s="119">
        <v>598</v>
      </c>
      <c r="Q667" s="119">
        <v>600</v>
      </c>
      <c r="R667" s="321">
        <v>126</v>
      </c>
      <c r="S667" s="119">
        <v>269</v>
      </c>
      <c r="T667" s="51">
        <f t="shared" si="127"/>
        <v>143</v>
      </c>
      <c r="U667" s="322">
        <f t="shared" si="128"/>
        <v>0.53159851301115246</v>
      </c>
      <c r="V667" s="323" t="s">
        <v>4923</v>
      </c>
      <c r="W667" s="324" t="e">
        <f t="shared" si="129"/>
        <v>#VALUE!</v>
      </c>
      <c r="X667" s="324" t="e">
        <f t="shared" si="125"/>
        <v>#VALUE!</v>
      </c>
      <c r="Y667" s="325" t="e">
        <f t="shared" si="130"/>
        <v>#VALUE!</v>
      </c>
      <c r="Z667" s="325" t="e">
        <f t="shared" si="131"/>
        <v>#VALUE!</v>
      </c>
      <c r="AA667" s="325" t="e">
        <f t="shared" si="132"/>
        <v>#VALUE!</v>
      </c>
      <c r="AB667" s="326" t="e">
        <f t="shared" si="133"/>
        <v>#VALUE!</v>
      </c>
      <c r="AD667" s="328"/>
      <c r="AE667" s="328"/>
      <c r="AF667" s="328"/>
      <c r="AG667" s="328"/>
    </row>
    <row r="668" spans="1:33" s="316" customFormat="1" ht="15" hidden="1" customHeight="1">
      <c r="A668" s="114" t="s">
        <v>3895</v>
      </c>
      <c r="B668" s="114" t="s">
        <v>5003</v>
      </c>
      <c r="C668" s="115"/>
      <c r="D668" s="114">
        <v>50</v>
      </c>
      <c r="E668" s="114">
        <v>4962644</v>
      </c>
      <c r="F668" s="116" t="s">
        <v>5004</v>
      </c>
      <c r="G668" s="114">
        <v>4962644944545</v>
      </c>
      <c r="H668" s="118">
        <v>1200</v>
      </c>
      <c r="I668" s="119">
        <v>1332</v>
      </c>
      <c r="J668" s="119">
        <v>1001</v>
      </c>
      <c r="K668" s="119">
        <f t="shared" si="126"/>
        <v>1.3306693306693307</v>
      </c>
      <c r="L668" s="119">
        <f t="shared" si="124"/>
        <v>221221</v>
      </c>
      <c r="M668" s="119">
        <v>1200</v>
      </c>
      <c r="N668" s="119"/>
      <c r="O668" s="119">
        <v>898</v>
      </c>
      <c r="P668" s="119">
        <v>898</v>
      </c>
      <c r="Q668" s="119">
        <v>980</v>
      </c>
      <c r="R668" s="321">
        <v>221</v>
      </c>
      <c r="S668" s="119">
        <v>404</v>
      </c>
      <c r="T668" s="51">
        <f t="shared" si="127"/>
        <v>183</v>
      </c>
      <c r="U668" s="322">
        <f t="shared" si="128"/>
        <v>0.45297029702970298</v>
      </c>
      <c r="V668" s="323" t="s">
        <v>4923</v>
      </c>
      <c r="W668" s="324" t="e">
        <f t="shared" si="129"/>
        <v>#VALUE!</v>
      </c>
      <c r="X668" s="324" t="e">
        <f t="shared" si="125"/>
        <v>#VALUE!</v>
      </c>
      <c r="Y668" s="325" t="e">
        <f t="shared" si="130"/>
        <v>#VALUE!</v>
      </c>
      <c r="Z668" s="325" t="e">
        <f t="shared" si="131"/>
        <v>#VALUE!</v>
      </c>
      <c r="AA668" s="325" t="e">
        <f t="shared" si="132"/>
        <v>#VALUE!</v>
      </c>
      <c r="AB668" s="326" t="e">
        <f t="shared" si="133"/>
        <v>#VALUE!</v>
      </c>
    </row>
    <row r="669" spans="1:33" s="316" customFormat="1" ht="15" hidden="1" customHeight="1">
      <c r="A669" s="114" t="s">
        <v>3896</v>
      </c>
      <c r="B669" s="114" t="s">
        <v>5005</v>
      </c>
      <c r="C669" s="115"/>
      <c r="D669" s="114">
        <v>50</v>
      </c>
      <c r="E669" s="114">
        <v>4962644</v>
      </c>
      <c r="F669" s="116" t="s">
        <v>5006</v>
      </c>
      <c r="G669" s="114">
        <v>4962644944552</v>
      </c>
      <c r="H669" s="118">
        <v>800</v>
      </c>
      <c r="I669" s="119">
        <v>776</v>
      </c>
      <c r="J669" s="119">
        <v>1718</v>
      </c>
      <c r="K669" s="119">
        <f t="shared" si="126"/>
        <v>0.45168800931315484</v>
      </c>
      <c r="L669" s="119">
        <f t="shared" si="124"/>
        <v>231930</v>
      </c>
      <c r="M669" s="119">
        <v>800</v>
      </c>
      <c r="N669" s="119"/>
      <c r="O669" s="119">
        <v>598</v>
      </c>
      <c r="P669" s="119">
        <v>598</v>
      </c>
      <c r="Q669" s="119">
        <v>680</v>
      </c>
      <c r="R669" s="321">
        <v>135</v>
      </c>
      <c r="S669" s="119">
        <v>269</v>
      </c>
      <c r="T669" s="51">
        <f t="shared" si="127"/>
        <v>134</v>
      </c>
      <c r="U669" s="322">
        <f t="shared" si="128"/>
        <v>0.49814126394052044</v>
      </c>
      <c r="V669" s="323" t="s">
        <v>4923</v>
      </c>
      <c r="W669" s="324" t="e">
        <f t="shared" si="129"/>
        <v>#VALUE!</v>
      </c>
      <c r="X669" s="324" t="e">
        <f t="shared" si="125"/>
        <v>#VALUE!</v>
      </c>
      <c r="Y669" s="325" t="e">
        <f t="shared" si="130"/>
        <v>#VALUE!</v>
      </c>
      <c r="Z669" s="325" t="e">
        <f t="shared" si="131"/>
        <v>#VALUE!</v>
      </c>
      <c r="AA669" s="325" t="e">
        <f t="shared" si="132"/>
        <v>#VALUE!</v>
      </c>
      <c r="AB669" s="326" t="e">
        <f t="shared" si="133"/>
        <v>#VALUE!</v>
      </c>
    </row>
    <row r="670" spans="1:33" ht="15" hidden="1" customHeight="1">
      <c r="A670" s="114" t="s">
        <v>3897</v>
      </c>
      <c r="B670" s="114" t="s">
        <v>5007</v>
      </c>
      <c r="C670" s="115"/>
      <c r="D670" s="114">
        <v>50</v>
      </c>
      <c r="E670" s="114">
        <v>4962644</v>
      </c>
      <c r="F670" s="116" t="s">
        <v>5008</v>
      </c>
      <c r="G670" s="114">
        <v>4962644944569</v>
      </c>
      <c r="H670" s="118">
        <v>1000</v>
      </c>
      <c r="I670" s="119">
        <v>1095</v>
      </c>
      <c r="J670" s="119">
        <v>1644</v>
      </c>
      <c r="K670" s="119">
        <f t="shared" si="126"/>
        <v>0.66605839416058399</v>
      </c>
      <c r="L670" s="119">
        <f t="shared" si="124"/>
        <v>261396</v>
      </c>
      <c r="M670" s="119">
        <v>1000</v>
      </c>
      <c r="O670" s="119">
        <v>698</v>
      </c>
      <c r="P670" s="119">
        <v>698</v>
      </c>
      <c r="Q670" s="119">
        <v>700</v>
      </c>
      <c r="R670" s="321">
        <v>159</v>
      </c>
      <c r="S670" s="119">
        <v>314</v>
      </c>
      <c r="T670" s="51">
        <f t="shared" si="127"/>
        <v>155</v>
      </c>
      <c r="U670" s="322">
        <f t="shared" si="128"/>
        <v>0.49363057324840764</v>
      </c>
      <c r="V670" s="323" t="s">
        <v>4923</v>
      </c>
      <c r="W670" s="324" t="e">
        <f t="shared" si="129"/>
        <v>#VALUE!</v>
      </c>
      <c r="X670" s="324" t="e">
        <f t="shared" si="125"/>
        <v>#VALUE!</v>
      </c>
      <c r="Y670" s="325" t="e">
        <f t="shared" si="130"/>
        <v>#VALUE!</v>
      </c>
      <c r="Z670" s="325" t="e">
        <f t="shared" si="131"/>
        <v>#VALUE!</v>
      </c>
      <c r="AA670" s="325" t="e">
        <f t="shared" si="132"/>
        <v>#VALUE!</v>
      </c>
      <c r="AB670" s="326" t="e">
        <f t="shared" si="133"/>
        <v>#VALUE!</v>
      </c>
      <c r="AD670" s="328"/>
      <c r="AE670" s="328"/>
      <c r="AF670" s="328"/>
      <c r="AG670" s="328"/>
    </row>
    <row r="671" spans="1:33" ht="15" hidden="1" customHeight="1">
      <c r="A671" s="114" t="s">
        <v>3891</v>
      </c>
      <c r="B671" s="114" t="s">
        <v>5009</v>
      </c>
      <c r="C671" s="115"/>
      <c r="D671" s="114">
        <v>100</v>
      </c>
      <c r="E671" s="114">
        <v>4962644</v>
      </c>
      <c r="F671" s="116" t="s">
        <v>5010</v>
      </c>
      <c r="G671" s="114">
        <v>4962644944576</v>
      </c>
      <c r="H671" s="118">
        <v>500</v>
      </c>
      <c r="I671" s="119">
        <v>2427</v>
      </c>
      <c r="J671" s="119">
        <v>911</v>
      </c>
      <c r="K671" s="119">
        <f t="shared" si="126"/>
        <v>2.6641053787047202</v>
      </c>
      <c r="L671" s="119">
        <f t="shared" si="124"/>
        <v>66503</v>
      </c>
      <c r="M671" s="119">
        <v>500</v>
      </c>
      <c r="O671" s="119">
        <v>298</v>
      </c>
      <c r="P671" s="119">
        <v>298</v>
      </c>
      <c r="Q671" s="119">
        <v>380</v>
      </c>
      <c r="R671" s="321">
        <v>73</v>
      </c>
      <c r="S671" s="119">
        <v>134</v>
      </c>
      <c r="T671" s="51">
        <f t="shared" si="127"/>
        <v>61</v>
      </c>
      <c r="U671" s="322">
        <f t="shared" si="128"/>
        <v>0.45522388059701491</v>
      </c>
      <c r="V671" s="323" t="s">
        <v>4923</v>
      </c>
      <c r="W671" s="324" t="e">
        <f t="shared" si="129"/>
        <v>#VALUE!</v>
      </c>
      <c r="X671" s="324" t="e">
        <f t="shared" si="125"/>
        <v>#VALUE!</v>
      </c>
      <c r="Y671" s="325" t="e">
        <f t="shared" si="130"/>
        <v>#VALUE!</v>
      </c>
      <c r="Z671" s="325" t="e">
        <f t="shared" si="131"/>
        <v>#VALUE!</v>
      </c>
      <c r="AA671" s="325" t="e">
        <f t="shared" si="132"/>
        <v>#VALUE!</v>
      </c>
      <c r="AB671" s="326" t="e">
        <f t="shared" si="133"/>
        <v>#VALUE!</v>
      </c>
      <c r="AD671" s="328"/>
      <c r="AE671" s="328"/>
      <c r="AF671" s="328"/>
      <c r="AG671" s="328"/>
    </row>
    <row r="672" spans="1:33" ht="15" hidden="1" customHeight="1">
      <c r="A672" s="114" t="s">
        <v>5011</v>
      </c>
      <c r="B672" s="114" t="s">
        <v>5012</v>
      </c>
      <c r="C672" s="115"/>
      <c r="D672" s="114">
        <v>100</v>
      </c>
      <c r="E672" s="114">
        <v>4962644</v>
      </c>
      <c r="F672" s="116" t="s">
        <v>5013</v>
      </c>
      <c r="G672" s="114">
        <v>4962644944811</v>
      </c>
      <c r="H672" s="118">
        <v>1500</v>
      </c>
      <c r="I672" s="119">
        <v>271</v>
      </c>
      <c r="J672" s="119">
        <v>8370</v>
      </c>
      <c r="K672" s="119">
        <f t="shared" si="126"/>
        <v>3.2377538829151731E-2</v>
      </c>
      <c r="L672" s="119">
        <f t="shared" si="124"/>
        <v>1280610</v>
      </c>
      <c r="M672" s="119">
        <v>1500</v>
      </c>
      <c r="O672" s="119">
        <v>880</v>
      </c>
      <c r="P672" s="119">
        <v>780</v>
      </c>
      <c r="Q672" s="119">
        <v>980</v>
      </c>
      <c r="R672" s="321">
        <v>153</v>
      </c>
      <c r="S672" s="119">
        <v>365</v>
      </c>
      <c r="T672" s="51">
        <f t="shared" si="127"/>
        <v>212</v>
      </c>
      <c r="U672" s="322">
        <f t="shared" si="128"/>
        <v>0.58082191780821912</v>
      </c>
      <c r="V672" s="323" t="s">
        <v>4923</v>
      </c>
      <c r="W672" s="324" t="e">
        <f t="shared" si="129"/>
        <v>#VALUE!</v>
      </c>
      <c r="X672" s="324" t="e">
        <f t="shared" si="125"/>
        <v>#VALUE!</v>
      </c>
      <c r="Y672" s="325" t="e">
        <f t="shared" si="130"/>
        <v>#VALUE!</v>
      </c>
      <c r="Z672" s="325" t="e">
        <f t="shared" si="131"/>
        <v>#VALUE!</v>
      </c>
      <c r="AA672" s="325" t="e">
        <f t="shared" si="132"/>
        <v>#VALUE!</v>
      </c>
      <c r="AB672" s="326" t="e">
        <f t="shared" si="133"/>
        <v>#VALUE!</v>
      </c>
      <c r="AD672" s="328"/>
      <c r="AE672" s="328"/>
      <c r="AF672" s="328"/>
      <c r="AG672" s="328"/>
    </row>
    <row r="673" spans="1:33" s="338" customFormat="1" ht="15" hidden="1" customHeight="1">
      <c r="A673" s="114" t="s">
        <v>593</v>
      </c>
      <c r="B673" s="114" t="s">
        <v>2577</v>
      </c>
      <c r="C673" s="115"/>
      <c r="D673" s="114">
        <v>40</v>
      </c>
      <c r="E673" s="114">
        <v>4962644</v>
      </c>
      <c r="F673" s="116" t="s">
        <v>2578</v>
      </c>
      <c r="G673" s="114">
        <v>4962644214723</v>
      </c>
      <c r="H673" s="118">
        <v>2400</v>
      </c>
      <c r="I673" s="119">
        <v>2613</v>
      </c>
      <c r="J673" s="119">
        <v>3652</v>
      </c>
      <c r="K673" s="119">
        <f t="shared" si="126"/>
        <v>0.71549835706462217</v>
      </c>
      <c r="L673" s="119">
        <f t="shared" si="124"/>
        <v>1329328</v>
      </c>
      <c r="M673" s="119">
        <v>2400</v>
      </c>
      <c r="N673" s="119"/>
      <c r="O673" s="119">
        <v>1400</v>
      </c>
      <c r="P673" s="119">
        <v>1280</v>
      </c>
      <c r="Q673" s="119">
        <v>1500</v>
      </c>
      <c r="R673" s="321">
        <v>364</v>
      </c>
      <c r="S673" s="119">
        <v>600</v>
      </c>
      <c r="T673" s="51">
        <f t="shared" si="127"/>
        <v>236</v>
      </c>
      <c r="U673" s="322">
        <f t="shared" si="128"/>
        <v>0.39333333333333331</v>
      </c>
      <c r="V673" s="323" t="s">
        <v>4923</v>
      </c>
      <c r="W673" s="324" t="e">
        <f t="shared" si="129"/>
        <v>#VALUE!</v>
      </c>
      <c r="X673" s="324" t="e">
        <f t="shared" si="125"/>
        <v>#VALUE!</v>
      </c>
      <c r="Y673" s="325" t="e">
        <f t="shared" si="130"/>
        <v>#VALUE!</v>
      </c>
      <c r="Z673" s="325" t="e">
        <f t="shared" si="131"/>
        <v>#VALUE!</v>
      </c>
      <c r="AA673" s="325" t="e">
        <f t="shared" si="132"/>
        <v>#VALUE!</v>
      </c>
      <c r="AB673" s="326" t="e">
        <f t="shared" si="133"/>
        <v>#VALUE!</v>
      </c>
    </row>
    <row r="674" spans="1:33" s="338" customFormat="1" ht="15" hidden="1" customHeight="1">
      <c r="A674" s="114" t="s">
        <v>227</v>
      </c>
      <c r="B674" s="114" t="s">
        <v>2579</v>
      </c>
      <c r="C674" s="115"/>
      <c r="D674" s="114">
        <v>40</v>
      </c>
      <c r="E674" s="114">
        <v>4962644</v>
      </c>
      <c r="F674" s="116" t="s">
        <v>2580</v>
      </c>
      <c r="G674" s="114">
        <v>4962644215447</v>
      </c>
      <c r="H674" s="118">
        <v>3300</v>
      </c>
      <c r="I674" s="119">
        <v>10620</v>
      </c>
      <c r="J674" s="119">
        <v>12595</v>
      </c>
      <c r="K674" s="119">
        <f t="shared" si="126"/>
        <v>0.84319174275506148</v>
      </c>
      <c r="L674" s="119">
        <f t="shared" si="124"/>
        <v>5239520</v>
      </c>
      <c r="M674" s="119">
        <v>3300</v>
      </c>
      <c r="N674" s="119"/>
      <c r="O674" s="119">
        <v>1400</v>
      </c>
      <c r="P674" s="119">
        <v>1280</v>
      </c>
      <c r="Q674" s="119">
        <v>1500</v>
      </c>
      <c r="R674" s="321">
        <v>416</v>
      </c>
      <c r="S674" s="119">
        <v>600</v>
      </c>
      <c r="T674" s="51">
        <f t="shared" si="127"/>
        <v>184</v>
      </c>
      <c r="U674" s="322">
        <f t="shared" si="128"/>
        <v>0.30666666666666664</v>
      </c>
      <c r="V674" s="323" t="s">
        <v>4923</v>
      </c>
      <c r="W674" s="324" t="e">
        <f t="shared" si="129"/>
        <v>#VALUE!</v>
      </c>
      <c r="X674" s="324" t="e">
        <f t="shared" si="125"/>
        <v>#VALUE!</v>
      </c>
      <c r="Y674" s="325" t="e">
        <f t="shared" si="130"/>
        <v>#VALUE!</v>
      </c>
      <c r="Z674" s="325" t="e">
        <f t="shared" si="131"/>
        <v>#VALUE!</v>
      </c>
      <c r="AA674" s="325" t="e">
        <f t="shared" si="132"/>
        <v>#VALUE!</v>
      </c>
      <c r="AB674" s="326" t="e">
        <f t="shared" si="133"/>
        <v>#VALUE!</v>
      </c>
    </row>
    <row r="675" spans="1:33" ht="15" hidden="1" customHeight="1">
      <c r="A675" s="114" t="s">
        <v>594</v>
      </c>
      <c r="B675" s="114" t="s">
        <v>2581</v>
      </c>
      <c r="C675" s="115"/>
      <c r="D675" s="114">
        <v>40</v>
      </c>
      <c r="E675" s="114">
        <v>4962644</v>
      </c>
      <c r="F675" s="116" t="s">
        <v>2582</v>
      </c>
      <c r="G675" s="114">
        <v>4962644214631</v>
      </c>
      <c r="H675" s="118">
        <v>2000</v>
      </c>
      <c r="I675" s="119">
        <v>11209</v>
      </c>
      <c r="J675" s="119">
        <v>12843</v>
      </c>
      <c r="K675" s="119">
        <f t="shared" si="126"/>
        <v>0.87277115938643623</v>
      </c>
      <c r="L675" s="119">
        <f t="shared" si="124"/>
        <v>4970241</v>
      </c>
      <c r="M675" s="119">
        <v>2000</v>
      </c>
      <c r="O675" s="119">
        <v>1080</v>
      </c>
      <c r="P675" s="119">
        <v>1180</v>
      </c>
      <c r="Q675" s="119">
        <v>1400</v>
      </c>
      <c r="R675" s="321">
        <v>387</v>
      </c>
      <c r="S675" s="119">
        <v>550</v>
      </c>
      <c r="T675" s="51">
        <f t="shared" si="127"/>
        <v>163</v>
      </c>
      <c r="U675" s="322">
        <f t="shared" si="128"/>
        <v>0.29636363636363638</v>
      </c>
      <c r="V675" s="323" t="s">
        <v>4923</v>
      </c>
      <c r="W675" s="324" t="e">
        <f t="shared" si="129"/>
        <v>#VALUE!</v>
      </c>
      <c r="X675" s="324" t="e">
        <f t="shared" si="125"/>
        <v>#VALUE!</v>
      </c>
      <c r="Y675" s="325" t="e">
        <f t="shared" si="130"/>
        <v>#VALUE!</v>
      </c>
      <c r="Z675" s="325" t="e">
        <f t="shared" si="131"/>
        <v>#VALUE!</v>
      </c>
      <c r="AA675" s="325" t="e">
        <f t="shared" si="132"/>
        <v>#VALUE!</v>
      </c>
      <c r="AB675" s="326" t="e">
        <f t="shared" si="133"/>
        <v>#VALUE!</v>
      </c>
      <c r="AD675" s="328"/>
      <c r="AE675" s="328"/>
      <c r="AF675" s="328"/>
      <c r="AG675" s="328"/>
    </row>
    <row r="676" spans="1:33" ht="15" hidden="1" customHeight="1">
      <c r="A676" s="114" t="s">
        <v>231</v>
      </c>
      <c r="B676" s="114" t="s">
        <v>2583</v>
      </c>
      <c r="C676" s="115"/>
      <c r="D676" s="114">
        <v>40</v>
      </c>
      <c r="E676" s="114">
        <v>4962644</v>
      </c>
      <c r="F676" s="116" t="s">
        <v>2584</v>
      </c>
      <c r="G676" s="114">
        <v>4962644214686</v>
      </c>
      <c r="H676" s="118">
        <v>2000</v>
      </c>
      <c r="I676" s="119">
        <v>1320</v>
      </c>
      <c r="J676" s="119">
        <v>8604</v>
      </c>
      <c r="K676" s="119">
        <f t="shared" si="126"/>
        <v>0.15341701534170155</v>
      </c>
      <c r="L676" s="119">
        <f t="shared" si="124"/>
        <v>3054420</v>
      </c>
      <c r="M676" s="119">
        <v>2000</v>
      </c>
      <c r="O676" s="119">
        <v>1080</v>
      </c>
      <c r="P676" s="119">
        <v>1180</v>
      </c>
      <c r="Q676" s="119">
        <v>1400</v>
      </c>
      <c r="R676" s="321">
        <v>355</v>
      </c>
      <c r="S676" s="119">
        <v>550</v>
      </c>
      <c r="T676" s="51">
        <f t="shared" si="127"/>
        <v>195</v>
      </c>
      <c r="U676" s="322">
        <f t="shared" si="128"/>
        <v>0.35454545454545455</v>
      </c>
      <c r="V676" s="323" t="s">
        <v>4923</v>
      </c>
      <c r="W676" s="324" t="e">
        <f t="shared" si="129"/>
        <v>#VALUE!</v>
      </c>
      <c r="X676" s="324" t="e">
        <f t="shared" si="125"/>
        <v>#VALUE!</v>
      </c>
      <c r="Y676" s="325" t="e">
        <f t="shared" si="130"/>
        <v>#VALUE!</v>
      </c>
      <c r="Z676" s="325" t="e">
        <f t="shared" si="131"/>
        <v>#VALUE!</v>
      </c>
      <c r="AA676" s="325" t="e">
        <f t="shared" si="132"/>
        <v>#VALUE!</v>
      </c>
      <c r="AB676" s="326" t="e">
        <f t="shared" si="133"/>
        <v>#VALUE!</v>
      </c>
      <c r="AD676" s="328"/>
      <c r="AE676" s="328"/>
      <c r="AF676" s="328"/>
      <c r="AG676" s="328"/>
    </row>
    <row r="677" spans="1:33" s="338" customFormat="1" ht="15" customHeight="1">
      <c r="A677" s="101" t="s">
        <v>2741</v>
      </c>
      <c r="B677" s="101" t="s">
        <v>5014</v>
      </c>
      <c r="C677" s="102"/>
      <c r="D677" s="101">
        <v>40</v>
      </c>
      <c r="E677" s="101">
        <v>4962644</v>
      </c>
      <c r="F677" s="103" t="s">
        <v>5015</v>
      </c>
      <c r="G677" s="101">
        <v>4962644215669</v>
      </c>
      <c r="H677" s="104">
        <v>2400</v>
      </c>
      <c r="I677" s="105">
        <v>323</v>
      </c>
      <c r="J677" s="105">
        <v>990</v>
      </c>
      <c r="K677" s="105">
        <f t="shared" si="126"/>
        <v>0.32626262626262625</v>
      </c>
      <c r="L677" s="105">
        <f t="shared" si="124"/>
        <v>305910</v>
      </c>
      <c r="M677" s="105">
        <v>2400</v>
      </c>
      <c r="N677" s="105"/>
      <c r="O677" s="105">
        <v>1280</v>
      </c>
      <c r="P677" s="105">
        <v>1280</v>
      </c>
      <c r="Q677" s="105">
        <v>1500</v>
      </c>
      <c r="R677" s="332">
        <v>309</v>
      </c>
      <c r="S677" s="105">
        <v>600</v>
      </c>
      <c r="T677" s="105">
        <f t="shared" si="127"/>
        <v>291</v>
      </c>
      <c r="U677" s="333">
        <f t="shared" si="128"/>
        <v>0.48499999999999999</v>
      </c>
      <c r="V677" s="334" t="s">
        <v>4613</v>
      </c>
      <c r="W677" s="335" t="e">
        <f t="shared" si="129"/>
        <v>#VALUE!</v>
      </c>
      <c r="X677" s="335" t="e">
        <f t="shared" si="125"/>
        <v>#VALUE!</v>
      </c>
      <c r="Y677" s="336" t="e">
        <f t="shared" si="130"/>
        <v>#VALUE!</v>
      </c>
      <c r="Z677" s="336" t="e">
        <f t="shared" si="131"/>
        <v>#VALUE!</v>
      </c>
      <c r="AA677" s="336" t="e">
        <f t="shared" si="132"/>
        <v>#VALUE!</v>
      </c>
      <c r="AB677" s="337" t="e">
        <f t="shared" si="133"/>
        <v>#VALUE!</v>
      </c>
      <c r="AD677" s="317">
        <f>VLOOKUP(A677,[1]Sheet1!$A$2:$Q$79,17,FALSE)</f>
        <v>400</v>
      </c>
      <c r="AE677" s="339">
        <f>AD677-R677</f>
        <v>91</v>
      </c>
      <c r="AF677" s="340">
        <f>AE677/AD677</f>
        <v>0.22750000000000001</v>
      </c>
      <c r="AG677" s="320"/>
    </row>
    <row r="678" spans="1:33" ht="15" hidden="1" customHeight="1">
      <c r="A678" s="114" t="s">
        <v>344</v>
      </c>
      <c r="B678" s="114" t="s">
        <v>2610</v>
      </c>
      <c r="C678" s="115"/>
      <c r="D678" s="114">
        <v>30</v>
      </c>
      <c r="E678" s="114">
        <v>4962644</v>
      </c>
      <c r="F678" s="116" t="s">
        <v>2611</v>
      </c>
      <c r="G678" s="114">
        <v>4962644936397</v>
      </c>
      <c r="H678" s="118">
        <v>3300</v>
      </c>
      <c r="I678" s="119">
        <v>7882</v>
      </c>
      <c r="J678" s="119">
        <v>1209</v>
      </c>
      <c r="K678" s="119">
        <f t="shared" si="126"/>
        <v>6.5194375516956162</v>
      </c>
      <c r="L678" s="119">
        <f t="shared" si="124"/>
        <v>407433</v>
      </c>
      <c r="M678" s="119">
        <v>3300</v>
      </c>
      <c r="O678" s="119">
        <v>2280</v>
      </c>
      <c r="P678" s="119">
        <v>2080</v>
      </c>
      <c r="Q678" s="119">
        <v>2500</v>
      </c>
      <c r="R678" s="321">
        <v>337</v>
      </c>
      <c r="S678" s="119">
        <v>975</v>
      </c>
      <c r="T678" s="51">
        <f t="shared" si="127"/>
        <v>638</v>
      </c>
      <c r="U678" s="322">
        <f t="shared" si="128"/>
        <v>0.65435897435897439</v>
      </c>
      <c r="V678" s="323" t="s">
        <v>4923</v>
      </c>
      <c r="W678" s="324" t="e">
        <f t="shared" si="129"/>
        <v>#VALUE!</v>
      </c>
      <c r="X678" s="324" t="e">
        <f t="shared" si="125"/>
        <v>#VALUE!</v>
      </c>
      <c r="Y678" s="325" t="e">
        <f t="shared" si="130"/>
        <v>#VALUE!</v>
      </c>
      <c r="Z678" s="325" t="e">
        <f t="shared" si="131"/>
        <v>#VALUE!</v>
      </c>
      <c r="AA678" s="325" t="e">
        <f t="shared" si="132"/>
        <v>#VALUE!</v>
      </c>
      <c r="AB678" s="326" t="e">
        <f t="shared" si="133"/>
        <v>#VALUE!</v>
      </c>
      <c r="AD678" s="328"/>
      <c r="AE678" s="328"/>
      <c r="AF678" s="328"/>
      <c r="AG678" s="328"/>
    </row>
    <row r="679" spans="1:33" ht="15" hidden="1" customHeight="1">
      <c r="A679" s="114" t="s">
        <v>5016</v>
      </c>
      <c r="B679" s="114" t="s">
        <v>2616</v>
      </c>
      <c r="C679" s="115" t="s">
        <v>1528</v>
      </c>
      <c r="D679" s="114">
        <v>30</v>
      </c>
      <c r="E679" s="114">
        <v>4962644</v>
      </c>
      <c r="F679" s="116" t="s">
        <v>2617</v>
      </c>
      <c r="G679" s="114">
        <v>4962644663224</v>
      </c>
      <c r="H679" s="118">
        <v>1500</v>
      </c>
      <c r="I679" s="119">
        <v>1</v>
      </c>
      <c r="J679" s="119" t="e">
        <v>#N/A</v>
      </c>
      <c r="K679" s="119" t="e">
        <f t="shared" si="126"/>
        <v>#N/A</v>
      </c>
      <c r="L679" s="119" t="e">
        <f t="shared" si="124"/>
        <v>#N/A</v>
      </c>
      <c r="M679" s="119">
        <v>1500</v>
      </c>
      <c r="O679" s="119">
        <v>1300</v>
      </c>
      <c r="P679" s="119">
        <v>1180</v>
      </c>
      <c r="Q679" s="119">
        <v>1400</v>
      </c>
      <c r="R679" s="321">
        <v>258</v>
      </c>
      <c r="S679" s="119">
        <v>555</v>
      </c>
      <c r="T679" s="51">
        <f t="shared" si="127"/>
        <v>297</v>
      </c>
      <c r="U679" s="322">
        <f t="shared" si="128"/>
        <v>0.53513513513513511</v>
      </c>
      <c r="V679" s="323" t="s">
        <v>4923</v>
      </c>
      <c r="W679" s="324" t="e">
        <f t="shared" si="129"/>
        <v>#VALUE!</v>
      </c>
      <c r="X679" s="324" t="e">
        <f t="shared" si="125"/>
        <v>#VALUE!</v>
      </c>
      <c r="Y679" s="325" t="e">
        <f t="shared" si="130"/>
        <v>#VALUE!</v>
      </c>
      <c r="Z679" s="325" t="e">
        <f t="shared" si="131"/>
        <v>#VALUE!</v>
      </c>
      <c r="AA679" s="325" t="e">
        <f t="shared" si="132"/>
        <v>#VALUE!</v>
      </c>
      <c r="AB679" s="326" t="e">
        <f t="shared" si="133"/>
        <v>#VALUE!</v>
      </c>
      <c r="AD679" s="328"/>
      <c r="AE679" s="328"/>
      <c r="AF679" s="328"/>
      <c r="AG679" s="328"/>
    </row>
    <row r="680" spans="1:33" s="367" customFormat="1" ht="15" hidden="1" customHeight="1">
      <c r="A680" s="114" t="s">
        <v>2618</v>
      </c>
      <c r="B680" s="114" t="s">
        <v>2619</v>
      </c>
      <c r="C680" s="115" t="s">
        <v>1528</v>
      </c>
      <c r="D680" s="114">
        <v>30</v>
      </c>
      <c r="E680" s="114">
        <v>4962644</v>
      </c>
      <c r="F680" s="116" t="s">
        <v>2620</v>
      </c>
      <c r="G680" s="114">
        <v>4962644215003</v>
      </c>
      <c r="H680" s="118">
        <v>1200</v>
      </c>
      <c r="I680" s="119" t="e">
        <v>#N/A</v>
      </c>
      <c r="J680" s="119" t="e">
        <v>#N/A</v>
      </c>
      <c r="K680" s="119" t="e">
        <f t="shared" si="126"/>
        <v>#N/A</v>
      </c>
      <c r="L680" s="119" t="e">
        <f t="shared" si="124"/>
        <v>#N/A</v>
      </c>
      <c r="M680" s="119">
        <v>1200</v>
      </c>
      <c r="N680" s="119"/>
      <c r="O680" s="119">
        <v>1080</v>
      </c>
      <c r="P680" s="119">
        <v>980</v>
      </c>
      <c r="Q680" s="119">
        <v>1200</v>
      </c>
      <c r="R680" s="321">
        <v>231</v>
      </c>
      <c r="S680" s="119">
        <v>460</v>
      </c>
      <c r="T680" s="51">
        <f t="shared" si="127"/>
        <v>229</v>
      </c>
      <c r="U680" s="322">
        <f t="shared" si="128"/>
        <v>0.49782608695652175</v>
      </c>
      <c r="V680" s="323" t="s">
        <v>4923</v>
      </c>
      <c r="W680" s="324" t="e">
        <f t="shared" si="129"/>
        <v>#VALUE!</v>
      </c>
      <c r="X680" s="324" t="e">
        <f t="shared" si="125"/>
        <v>#VALUE!</v>
      </c>
      <c r="Y680" s="325" t="e">
        <f t="shared" si="130"/>
        <v>#VALUE!</v>
      </c>
      <c r="Z680" s="325" t="e">
        <f t="shared" si="131"/>
        <v>#VALUE!</v>
      </c>
      <c r="AA680" s="325" t="e">
        <f t="shared" si="132"/>
        <v>#VALUE!</v>
      </c>
      <c r="AB680" s="326" t="e">
        <f t="shared" si="133"/>
        <v>#VALUE!</v>
      </c>
    </row>
    <row r="681" spans="1:33" s="367" customFormat="1" ht="15" hidden="1" customHeight="1">
      <c r="A681" s="114" t="s">
        <v>5017</v>
      </c>
      <c r="B681" s="114" t="s">
        <v>5018</v>
      </c>
      <c r="C681" s="115"/>
      <c r="D681" s="114">
        <v>200</v>
      </c>
      <c r="E681" s="114">
        <v>4962644</v>
      </c>
      <c r="F681" s="116" t="s">
        <v>5019</v>
      </c>
      <c r="G681" s="114">
        <v>4962644944903</v>
      </c>
      <c r="H681" s="118">
        <v>1000</v>
      </c>
      <c r="I681" s="119">
        <v>23</v>
      </c>
      <c r="J681" s="119">
        <v>3200</v>
      </c>
      <c r="K681" s="119">
        <f t="shared" si="126"/>
        <v>7.1875000000000003E-3</v>
      </c>
      <c r="L681" s="119">
        <f t="shared" si="124"/>
        <v>505600</v>
      </c>
      <c r="M681" s="119">
        <v>1000</v>
      </c>
      <c r="N681" s="119"/>
      <c r="O681" s="119">
        <v>698</v>
      </c>
      <c r="P681" s="119">
        <v>598</v>
      </c>
      <c r="Q681" s="119">
        <v>798</v>
      </c>
      <c r="R681" s="321">
        <v>158</v>
      </c>
      <c r="S681" s="119">
        <v>269</v>
      </c>
      <c r="T681" s="51">
        <f t="shared" si="127"/>
        <v>111</v>
      </c>
      <c r="U681" s="322">
        <f t="shared" si="128"/>
        <v>0.41263940520446096</v>
      </c>
      <c r="V681" s="323" t="s">
        <v>4923</v>
      </c>
      <c r="W681" s="324" t="e">
        <f t="shared" si="129"/>
        <v>#VALUE!</v>
      </c>
      <c r="X681" s="324" t="e">
        <f t="shared" si="125"/>
        <v>#VALUE!</v>
      </c>
      <c r="Y681" s="325" t="e">
        <f t="shared" si="130"/>
        <v>#VALUE!</v>
      </c>
      <c r="Z681" s="325" t="e">
        <f t="shared" si="131"/>
        <v>#VALUE!</v>
      </c>
      <c r="AA681" s="325" t="e">
        <f t="shared" si="132"/>
        <v>#VALUE!</v>
      </c>
      <c r="AB681" s="326" t="e">
        <f t="shared" si="133"/>
        <v>#VALUE!</v>
      </c>
    </row>
    <row r="682" spans="1:33" s="367" customFormat="1" ht="15" hidden="1" customHeight="1">
      <c r="A682" s="114" t="s">
        <v>5020</v>
      </c>
      <c r="B682" s="114" t="s">
        <v>5021</v>
      </c>
      <c r="C682" s="115"/>
      <c r="D682" s="114">
        <v>50</v>
      </c>
      <c r="E682" s="114">
        <v>4962644</v>
      </c>
      <c r="F682" s="116" t="s">
        <v>5022</v>
      </c>
      <c r="G682" s="114">
        <v>4962644215553</v>
      </c>
      <c r="H682" s="118">
        <v>2800</v>
      </c>
      <c r="I682" s="119">
        <v>55</v>
      </c>
      <c r="J682" s="119">
        <v>2395</v>
      </c>
      <c r="K682" s="119">
        <f t="shared" si="126"/>
        <v>2.2964509394572025E-2</v>
      </c>
      <c r="L682" s="119">
        <f t="shared" si="124"/>
        <v>1202290</v>
      </c>
      <c r="M682" s="119">
        <v>2800</v>
      </c>
      <c r="N682" s="119"/>
      <c r="O682" s="355"/>
      <c r="P682" s="119"/>
      <c r="Q682" s="119"/>
      <c r="R682" s="321">
        <v>502</v>
      </c>
      <c r="S682" s="119">
        <v>930</v>
      </c>
      <c r="T682" s="51">
        <f t="shared" si="127"/>
        <v>428</v>
      </c>
      <c r="U682" s="322">
        <f t="shared" si="128"/>
        <v>0.46021505376344085</v>
      </c>
      <c r="V682" s="323" t="s">
        <v>4923</v>
      </c>
      <c r="W682" s="324" t="e">
        <f t="shared" si="129"/>
        <v>#VALUE!</v>
      </c>
      <c r="X682" s="324" t="e">
        <f t="shared" si="125"/>
        <v>#VALUE!</v>
      </c>
      <c r="Y682" s="325" t="e">
        <f t="shared" si="130"/>
        <v>#VALUE!</v>
      </c>
      <c r="Z682" s="325" t="e">
        <f t="shared" si="131"/>
        <v>#VALUE!</v>
      </c>
      <c r="AA682" s="325" t="e">
        <f t="shared" si="132"/>
        <v>#VALUE!</v>
      </c>
      <c r="AB682" s="326" t="e">
        <f t="shared" si="133"/>
        <v>#VALUE!</v>
      </c>
    </row>
    <row r="683" spans="1:33" s="367" customFormat="1" ht="15" hidden="1" customHeight="1">
      <c r="A683" s="114" t="s">
        <v>5023</v>
      </c>
      <c r="B683" s="114" t="s">
        <v>5021</v>
      </c>
      <c r="C683" s="115"/>
      <c r="D683" s="114">
        <v>50</v>
      </c>
      <c r="E683" s="114">
        <v>4962644</v>
      </c>
      <c r="F683" s="116" t="s">
        <v>5024</v>
      </c>
      <c r="G683" s="114">
        <v>4962644215683</v>
      </c>
      <c r="H683" s="118">
        <v>2800</v>
      </c>
      <c r="I683" s="119">
        <v>41</v>
      </c>
      <c r="J683" s="119">
        <v>294</v>
      </c>
      <c r="K683" s="119">
        <f t="shared" si="126"/>
        <v>0.13945578231292516</v>
      </c>
      <c r="L683" s="119">
        <f t="shared" si="124"/>
        <v>158172</v>
      </c>
      <c r="M683" s="119">
        <v>2800</v>
      </c>
      <c r="N683" s="119"/>
      <c r="O683" s="355"/>
      <c r="P683" s="119"/>
      <c r="Q683" s="119"/>
      <c r="R683" s="321">
        <v>538</v>
      </c>
      <c r="S683" s="119">
        <v>930</v>
      </c>
      <c r="T683" s="51">
        <f t="shared" si="127"/>
        <v>392</v>
      </c>
      <c r="U683" s="322">
        <f t="shared" si="128"/>
        <v>0.42150537634408602</v>
      </c>
      <c r="V683" s="323" t="s">
        <v>4923</v>
      </c>
      <c r="W683" s="324" t="e">
        <f t="shared" si="129"/>
        <v>#VALUE!</v>
      </c>
      <c r="X683" s="324" t="e">
        <f t="shared" si="125"/>
        <v>#VALUE!</v>
      </c>
      <c r="Y683" s="325" t="e">
        <f t="shared" si="130"/>
        <v>#VALUE!</v>
      </c>
      <c r="Z683" s="325" t="e">
        <f t="shared" si="131"/>
        <v>#VALUE!</v>
      </c>
      <c r="AA683" s="325" t="e">
        <f t="shared" si="132"/>
        <v>#VALUE!</v>
      </c>
      <c r="AB683" s="326" t="e">
        <f t="shared" si="133"/>
        <v>#VALUE!</v>
      </c>
    </row>
    <row r="684" spans="1:33" ht="15" hidden="1" customHeight="1">
      <c r="A684" s="114" t="s">
        <v>2642</v>
      </c>
      <c r="B684" s="114" t="s">
        <v>2640</v>
      </c>
      <c r="C684" s="115"/>
      <c r="D684" s="114">
        <v>50</v>
      </c>
      <c r="E684" s="114">
        <v>4962644</v>
      </c>
      <c r="F684" s="116" t="s">
        <v>2644</v>
      </c>
      <c r="G684" s="114">
        <v>4962644943616</v>
      </c>
      <c r="H684" s="118">
        <v>2500</v>
      </c>
      <c r="I684" s="119">
        <v>1643</v>
      </c>
      <c r="J684" s="119">
        <v>760</v>
      </c>
      <c r="K684" s="119">
        <f t="shared" si="126"/>
        <v>2.1618421052631578</v>
      </c>
      <c r="L684" s="119">
        <f t="shared" si="124"/>
        <v>390640</v>
      </c>
      <c r="M684" s="119">
        <v>2500</v>
      </c>
      <c r="O684" s="119">
        <v>2180</v>
      </c>
      <c r="P684" s="119">
        <v>1980</v>
      </c>
      <c r="Q684" s="119">
        <v>2300</v>
      </c>
      <c r="R684" s="321">
        <v>514</v>
      </c>
      <c r="S684" s="119">
        <v>930</v>
      </c>
      <c r="T684" s="51">
        <f t="shared" si="127"/>
        <v>416</v>
      </c>
      <c r="U684" s="322">
        <f t="shared" si="128"/>
        <v>0.44731182795698926</v>
      </c>
      <c r="V684" s="323" t="s">
        <v>4923</v>
      </c>
      <c r="W684" s="324" t="e">
        <f t="shared" si="129"/>
        <v>#VALUE!</v>
      </c>
      <c r="X684" s="324" t="e">
        <f t="shared" si="125"/>
        <v>#VALUE!</v>
      </c>
      <c r="Y684" s="325" t="e">
        <f t="shared" si="130"/>
        <v>#VALUE!</v>
      </c>
      <c r="Z684" s="325" t="e">
        <f t="shared" si="131"/>
        <v>#VALUE!</v>
      </c>
      <c r="AA684" s="325" t="e">
        <f t="shared" si="132"/>
        <v>#VALUE!</v>
      </c>
      <c r="AB684" s="326" t="e">
        <f t="shared" si="133"/>
        <v>#VALUE!</v>
      </c>
      <c r="AD684" s="328"/>
      <c r="AE684" s="328"/>
      <c r="AF684" s="328"/>
      <c r="AG684" s="328"/>
    </row>
    <row r="685" spans="1:33" ht="15" hidden="1" customHeight="1">
      <c r="A685" s="114" t="s">
        <v>708</v>
      </c>
      <c r="B685" s="114" t="s">
        <v>2645</v>
      </c>
      <c r="C685" s="115" t="s">
        <v>247</v>
      </c>
      <c r="D685" s="114">
        <v>20</v>
      </c>
      <c r="E685" s="114">
        <v>4962644</v>
      </c>
      <c r="F685" s="116" t="s">
        <v>2646</v>
      </c>
      <c r="G685" s="114">
        <v>4962644932320</v>
      </c>
      <c r="H685" s="118">
        <v>2000</v>
      </c>
      <c r="I685" s="119" t="e">
        <v>#N/A</v>
      </c>
      <c r="J685" s="119">
        <v>1396</v>
      </c>
      <c r="K685" s="119" t="e">
        <f t="shared" si="126"/>
        <v>#N/A</v>
      </c>
      <c r="L685" s="119">
        <f t="shared" si="124"/>
        <v>534668</v>
      </c>
      <c r="M685" s="119">
        <v>2000</v>
      </c>
      <c r="O685" s="119">
        <v>1500</v>
      </c>
      <c r="P685" s="119">
        <v>1380</v>
      </c>
      <c r="Q685" s="119">
        <v>1600</v>
      </c>
      <c r="R685" s="321">
        <v>383</v>
      </c>
      <c r="S685" s="119">
        <v>648</v>
      </c>
      <c r="T685" s="51">
        <f t="shared" si="127"/>
        <v>265</v>
      </c>
      <c r="U685" s="322">
        <f t="shared" si="128"/>
        <v>0.4089506172839506</v>
      </c>
      <c r="V685" s="323" t="s">
        <v>4923</v>
      </c>
      <c r="W685" s="324" t="e">
        <f t="shared" si="129"/>
        <v>#VALUE!</v>
      </c>
      <c r="X685" s="324" t="e">
        <f t="shared" si="125"/>
        <v>#VALUE!</v>
      </c>
      <c r="Y685" s="325" t="e">
        <f t="shared" si="130"/>
        <v>#VALUE!</v>
      </c>
      <c r="Z685" s="325" t="e">
        <f t="shared" si="131"/>
        <v>#VALUE!</v>
      </c>
      <c r="AA685" s="325" t="e">
        <f t="shared" si="132"/>
        <v>#VALUE!</v>
      </c>
      <c r="AB685" s="326" t="e">
        <f t="shared" si="133"/>
        <v>#VALUE!</v>
      </c>
      <c r="AD685" s="328"/>
      <c r="AE685" s="328"/>
      <c r="AF685" s="328"/>
      <c r="AG685" s="328"/>
    </row>
    <row r="686" spans="1:33" ht="15" hidden="1" customHeight="1">
      <c r="A686" s="114" t="s">
        <v>1028</v>
      </c>
      <c r="B686" s="114" t="s">
        <v>2645</v>
      </c>
      <c r="C686" s="115" t="s">
        <v>249</v>
      </c>
      <c r="D686" s="114">
        <v>20</v>
      </c>
      <c r="E686" s="114">
        <v>4962644</v>
      </c>
      <c r="F686" s="116" t="s">
        <v>2647</v>
      </c>
      <c r="G686" s="114">
        <v>4962644932412</v>
      </c>
      <c r="H686" s="118">
        <v>2000</v>
      </c>
      <c r="I686" s="119" t="e">
        <v>#N/A</v>
      </c>
      <c r="J686" s="119">
        <v>1692</v>
      </c>
      <c r="K686" s="119" t="e">
        <f t="shared" si="126"/>
        <v>#N/A</v>
      </c>
      <c r="L686" s="119">
        <f t="shared" si="124"/>
        <v>673416</v>
      </c>
      <c r="M686" s="119">
        <v>2000</v>
      </c>
      <c r="O686" s="119">
        <v>1500</v>
      </c>
      <c r="P686" s="119">
        <v>1360</v>
      </c>
      <c r="Q686" s="119">
        <v>1600</v>
      </c>
      <c r="R686" s="321">
        <v>398</v>
      </c>
      <c r="S686" s="119">
        <v>648</v>
      </c>
      <c r="T686" s="51">
        <f t="shared" si="127"/>
        <v>250</v>
      </c>
      <c r="U686" s="322">
        <f t="shared" si="128"/>
        <v>0.38580246913580246</v>
      </c>
      <c r="V686" s="323" t="s">
        <v>4923</v>
      </c>
      <c r="W686" s="324" t="e">
        <f t="shared" si="129"/>
        <v>#VALUE!</v>
      </c>
      <c r="X686" s="324" t="e">
        <f t="shared" si="125"/>
        <v>#VALUE!</v>
      </c>
      <c r="Y686" s="325" t="e">
        <f t="shared" si="130"/>
        <v>#VALUE!</v>
      </c>
      <c r="Z686" s="325" t="e">
        <f t="shared" si="131"/>
        <v>#VALUE!</v>
      </c>
      <c r="AA686" s="325" t="e">
        <f t="shared" si="132"/>
        <v>#VALUE!</v>
      </c>
      <c r="AB686" s="326" t="e">
        <f t="shared" si="133"/>
        <v>#VALUE!</v>
      </c>
      <c r="AD686" s="328"/>
      <c r="AE686" s="328"/>
      <c r="AF686" s="328"/>
      <c r="AG686" s="328"/>
    </row>
    <row r="687" spans="1:33" ht="15" hidden="1" customHeight="1">
      <c r="A687" s="114" t="s">
        <v>250</v>
      </c>
      <c r="B687" s="114" t="s">
        <v>2648</v>
      </c>
      <c r="C687" s="115"/>
      <c r="D687" s="114" t="s">
        <v>1361</v>
      </c>
      <c r="E687" s="114">
        <v>4962644</v>
      </c>
      <c r="F687" s="116" t="s">
        <v>2649</v>
      </c>
      <c r="G687" s="114">
        <v>4962644935345</v>
      </c>
      <c r="H687" s="118">
        <v>2600</v>
      </c>
      <c r="I687" s="119">
        <v>594</v>
      </c>
      <c r="J687" s="119">
        <v>86</v>
      </c>
      <c r="K687" s="119">
        <f t="shared" si="126"/>
        <v>6.9069767441860463</v>
      </c>
      <c r="L687" s="119">
        <f t="shared" si="124"/>
        <v>39646</v>
      </c>
      <c r="M687" s="119">
        <v>2600</v>
      </c>
      <c r="O687" s="119">
        <v>2400</v>
      </c>
      <c r="P687" s="119">
        <v>2200</v>
      </c>
      <c r="Q687" s="119">
        <v>2600</v>
      </c>
      <c r="R687" s="321">
        <v>461</v>
      </c>
      <c r="S687" s="119">
        <v>1035</v>
      </c>
      <c r="T687" s="51">
        <f t="shared" si="127"/>
        <v>574</v>
      </c>
      <c r="U687" s="322">
        <f t="shared" si="128"/>
        <v>0.55458937198067637</v>
      </c>
      <c r="V687" s="323" t="s">
        <v>4923</v>
      </c>
      <c r="W687" s="324" t="e">
        <f t="shared" si="129"/>
        <v>#VALUE!</v>
      </c>
      <c r="X687" s="324" t="e">
        <f t="shared" si="125"/>
        <v>#VALUE!</v>
      </c>
      <c r="Y687" s="325" t="e">
        <f t="shared" si="130"/>
        <v>#VALUE!</v>
      </c>
      <c r="Z687" s="325" t="e">
        <f t="shared" si="131"/>
        <v>#VALUE!</v>
      </c>
      <c r="AA687" s="325" t="e">
        <f t="shared" si="132"/>
        <v>#VALUE!</v>
      </c>
      <c r="AB687" s="326" t="e">
        <f t="shared" si="133"/>
        <v>#VALUE!</v>
      </c>
      <c r="AD687" s="328"/>
      <c r="AE687" s="328"/>
      <c r="AF687" s="328"/>
      <c r="AG687" s="328"/>
    </row>
    <row r="688" spans="1:33" ht="15" hidden="1" customHeight="1">
      <c r="A688" s="114" t="s">
        <v>604</v>
      </c>
      <c r="B688" s="329" t="s">
        <v>2650</v>
      </c>
      <c r="C688" s="115"/>
      <c r="D688" s="114">
        <v>60</v>
      </c>
      <c r="E688" s="329">
        <v>4962644</v>
      </c>
      <c r="F688" s="362" t="s">
        <v>2651</v>
      </c>
      <c r="G688" s="114">
        <v>4962644940059</v>
      </c>
      <c r="H688" s="383">
        <v>5300</v>
      </c>
      <c r="I688" s="119">
        <v>3016</v>
      </c>
      <c r="J688" s="119">
        <v>1451</v>
      </c>
      <c r="K688" s="119">
        <f t="shared" si="126"/>
        <v>2.0785665058580292</v>
      </c>
      <c r="L688" s="119">
        <f t="shared" si="124"/>
        <v>1041818</v>
      </c>
      <c r="M688" s="330">
        <v>5300</v>
      </c>
      <c r="O688" s="330">
        <v>3150</v>
      </c>
      <c r="P688" s="330">
        <v>2880</v>
      </c>
      <c r="Q688" s="330">
        <v>3480</v>
      </c>
      <c r="R688" s="321">
        <v>718</v>
      </c>
      <c r="S688" s="119">
        <v>1340</v>
      </c>
      <c r="T688" s="51">
        <f t="shared" si="127"/>
        <v>622</v>
      </c>
      <c r="U688" s="322">
        <f t="shared" si="128"/>
        <v>0.46417910447761196</v>
      </c>
      <c r="V688" s="323" t="s">
        <v>4923</v>
      </c>
      <c r="W688" s="324" t="e">
        <f t="shared" si="129"/>
        <v>#VALUE!</v>
      </c>
      <c r="X688" s="324" t="e">
        <f t="shared" si="125"/>
        <v>#VALUE!</v>
      </c>
      <c r="Y688" s="325" t="e">
        <f t="shared" si="130"/>
        <v>#VALUE!</v>
      </c>
      <c r="Z688" s="325" t="e">
        <f t="shared" si="131"/>
        <v>#VALUE!</v>
      </c>
      <c r="AA688" s="325" t="e">
        <f t="shared" si="132"/>
        <v>#VALUE!</v>
      </c>
      <c r="AB688" s="326" t="e">
        <f t="shared" si="133"/>
        <v>#VALUE!</v>
      </c>
      <c r="AD688" s="328"/>
      <c r="AE688" s="328"/>
      <c r="AF688" s="328"/>
      <c r="AG688" s="328"/>
    </row>
    <row r="689" spans="1:33" ht="15" hidden="1" customHeight="1">
      <c r="A689" s="114" t="s">
        <v>1029</v>
      </c>
      <c r="B689" s="329" t="s">
        <v>2653</v>
      </c>
      <c r="C689" s="115"/>
      <c r="D689" s="114">
        <v>80</v>
      </c>
      <c r="E689" s="329">
        <v>4962644</v>
      </c>
      <c r="F689" s="362" t="s">
        <v>2654</v>
      </c>
      <c r="G689" s="114">
        <v>4962644942800</v>
      </c>
      <c r="H689" s="383">
        <v>5200</v>
      </c>
      <c r="I689" s="119">
        <v>1805</v>
      </c>
      <c r="J689" s="119">
        <v>210</v>
      </c>
      <c r="K689" s="119">
        <f t="shared" si="126"/>
        <v>8.5952380952380949</v>
      </c>
      <c r="L689" s="119">
        <f t="shared" si="124"/>
        <v>157710</v>
      </c>
      <c r="M689" s="330">
        <v>5200</v>
      </c>
      <c r="O689" s="330">
        <v>4280</v>
      </c>
      <c r="P689" s="330">
        <v>3880</v>
      </c>
      <c r="Q689" s="330">
        <v>4800</v>
      </c>
      <c r="R689" s="321">
        <v>751</v>
      </c>
      <c r="S689" s="119">
        <v>1820</v>
      </c>
      <c r="T689" s="51">
        <f t="shared" si="127"/>
        <v>1069</v>
      </c>
      <c r="U689" s="322">
        <f t="shared" si="128"/>
        <v>0.58736263736263739</v>
      </c>
      <c r="V689" s="323" t="s">
        <v>4923</v>
      </c>
      <c r="W689" s="324" t="e">
        <f t="shared" si="129"/>
        <v>#VALUE!</v>
      </c>
      <c r="X689" s="324" t="e">
        <f t="shared" si="125"/>
        <v>#VALUE!</v>
      </c>
      <c r="Y689" s="325" t="e">
        <f t="shared" si="130"/>
        <v>#VALUE!</v>
      </c>
      <c r="Z689" s="325" t="e">
        <f t="shared" si="131"/>
        <v>#VALUE!</v>
      </c>
      <c r="AA689" s="325" t="e">
        <f t="shared" si="132"/>
        <v>#VALUE!</v>
      </c>
      <c r="AB689" s="326" t="e">
        <f t="shared" si="133"/>
        <v>#VALUE!</v>
      </c>
      <c r="AD689" s="328"/>
      <c r="AE689" s="328"/>
      <c r="AF689" s="328"/>
      <c r="AG689" s="328"/>
    </row>
    <row r="690" spans="1:33" s="338" customFormat="1" ht="15" hidden="1" customHeight="1">
      <c r="A690" s="114" t="s">
        <v>349</v>
      </c>
      <c r="B690" s="114" t="s">
        <v>2655</v>
      </c>
      <c r="C690" s="115"/>
      <c r="D690" s="114">
        <v>30</v>
      </c>
      <c r="E690" s="114">
        <v>4962644</v>
      </c>
      <c r="F690" s="116" t="s">
        <v>2656</v>
      </c>
      <c r="G690" s="114">
        <v>4962644931552</v>
      </c>
      <c r="H690" s="118">
        <v>1600</v>
      </c>
      <c r="I690" s="119">
        <v>41</v>
      </c>
      <c r="J690" s="119" t="e">
        <v>#N/A</v>
      </c>
      <c r="K690" s="119" t="e">
        <f t="shared" si="126"/>
        <v>#N/A</v>
      </c>
      <c r="L690" s="119" t="e">
        <f t="shared" si="124"/>
        <v>#N/A</v>
      </c>
      <c r="M690" s="119">
        <v>1600</v>
      </c>
      <c r="N690" s="119"/>
      <c r="O690" s="119">
        <v>1180</v>
      </c>
      <c r="P690" s="119">
        <v>1080</v>
      </c>
      <c r="Q690" s="119">
        <v>1300</v>
      </c>
      <c r="R690" s="321">
        <v>250</v>
      </c>
      <c r="S690" s="119">
        <v>507</v>
      </c>
      <c r="T690" s="51">
        <f t="shared" si="127"/>
        <v>257</v>
      </c>
      <c r="U690" s="322">
        <f t="shared" si="128"/>
        <v>0.50690335305719925</v>
      </c>
      <c r="V690" s="323" t="s">
        <v>4923</v>
      </c>
      <c r="W690" s="324" t="e">
        <f t="shared" si="129"/>
        <v>#VALUE!</v>
      </c>
      <c r="X690" s="324" t="e">
        <f t="shared" si="125"/>
        <v>#VALUE!</v>
      </c>
      <c r="Y690" s="325" t="e">
        <f t="shared" si="130"/>
        <v>#VALUE!</v>
      </c>
      <c r="Z690" s="325" t="e">
        <f t="shared" si="131"/>
        <v>#VALUE!</v>
      </c>
      <c r="AA690" s="325" t="e">
        <f t="shared" si="132"/>
        <v>#VALUE!</v>
      </c>
      <c r="AB690" s="326" t="e">
        <f t="shared" si="133"/>
        <v>#VALUE!</v>
      </c>
    </row>
    <row r="691" spans="1:33" s="338" customFormat="1" ht="15" hidden="1" customHeight="1">
      <c r="A691" s="114" t="s">
        <v>354</v>
      </c>
      <c r="B691" s="114" t="s">
        <v>2657</v>
      </c>
      <c r="C691" s="115"/>
      <c r="D691" s="114">
        <v>100</v>
      </c>
      <c r="E691" s="114">
        <v>4962644</v>
      </c>
      <c r="F691" s="116" t="s">
        <v>2658</v>
      </c>
      <c r="G691" s="114">
        <v>4962644933709</v>
      </c>
      <c r="H691" s="118">
        <v>1200</v>
      </c>
      <c r="I691" s="119">
        <v>2286</v>
      </c>
      <c r="J691" s="119">
        <v>558</v>
      </c>
      <c r="K691" s="119">
        <f t="shared" si="126"/>
        <v>4.096774193548387</v>
      </c>
      <c r="L691" s="119">
        <f t="shared" si="124"/>
        <v>40734</v>
      </c>
      <c r="M691" s="119">
        <v>1200</v>
      </c>
      <c r="N691" s="119"/>
      <c r="O691" s="119">
        <v>480</v>
      </c>
      <c r="P691" s="119">
        <v>480</v>
      </c>
      <c r="Q691" s="119">
        <v>580</v>
      </c>
      <c r="R691" s="321">
        <v>73</v>
      </c>
      <c r="S691" s="119">
        <v>225</v>
      </c>
      <c r="T691" s="51">
        <f t="shared" si="127"/>
        <v>152</v>
      </c>
      <c r="U691" s="322">
        <f t="shared" si="128"/>
        <v>0.67555555555555558</v>
      </c>
      <c r="V691" s="323" t="s">
        <v>4923</v>
      </c>
      <c r="W691" s="324" t="e">
        <f t="shared" si="129"/>
        <v>#VALUE!</v>
      </c>
      <c r="X691" s="324" t="e">
        <f t="shared" si="125"/>
        <v>#VALUE!</v>
      </c>
      <c r="Y691" s="325" t="e">
        <f t="shared" si="130"/>
        <v>#VALUE!</v>
      </c>
      <c r="Z691" s="325" t="e">
        <f t="shared" si="131"/>
        <v>#VALUE!</v>
      </c>
      <c r="AA691" s="325" t="e">
        <f t="shared" si="132"/>
        <v>#VALUE!</v>
      </c>
      <c r="AB691" s="326" t="e">
        <f t="shared" si="133"/>
        <v>#VALUE!</v>
      </c>
    </row>
    <row r="692" spans="1:33" ht="15" hidden="1" customHeight="1">
      <c r="A692" s="114" t="s">
        <v>5025</v>
      </c>
      <c r="B692" s="114" t="s">
        <v>5026</v>
      </c>
      <c r="C692" s="114"/>
      <c r="D692" s="114">
        <v>100</v>
      </c>
      <c r="E692" s="114">
        <v>4962644</v>
      </c>
      <c r="F692" s="116" t="s">
        <v>5027</v>
      </c>
      <c r="G692" s="114">
        <v>4962644215713</v>
      </c>
      <c r="H692" s="118" t="s">
        <v>1547</v>
      </c>
      <c r="I692" s="119">
        <v>5</v>
      </c>
      <c r="J692" s="119">
        <v>90</v>
      </c>
      <c r="K692" s="119">
        <f t="shared" si="126"/>
        <v>5.5555555555555552E-2</v>
      </c>
      <c r="L692" s="119">
        <f t="shared" si="124"/>
        <v>15210</v>
      </c>
      <c r="M692" s="119" t="s">
        <v>1547</v>
      </c>
      <c r="O692" s="119" t="s">
        <v>1547</v>
      </c>
      <c r="P692" s="119" t="s">
        <v>1547</v>
      </c>
      <c r="Q692" s="119" t="s">
        <v>1547</v>
      </c>
      <c r="R692" s="321">
        <v>169</v>
      </c>
      <c r="S692" s="119">
        <v>400</v>
      </c>
      <c r="T692" s="51">
        <f t="shared" si="127"/>
        <v>231</v>
      </c>
      <c r="U692" s="322">
        <f t="shared" si="128"/>
        <v>0.57750000000000001</v>
      </c>
      <c r="V692" s="323" t="s">
        <v>4923</v>
      </c>
      <c r="W692" s="324" t="e">
        <f t="shared" si="129"/>
        <v>#VALUE!</v>
      </c>
      <c r="X692" s="324" t="e">
        <f t="shared" si="125"/>
        <v>#VALUE!</v>
      </c>
      <c r="Y692" s="325" t="e">
        <f t="shared" si="130"/>
        <v>#VALUE!</v>
      </c>
      <c r="Z692" s="325" t="e">
        <f t="shared" si="131"/>
        <v>#VALUE!</v>
      </c>
      <c r="AA692" s="325" t="e">
        <f t="shared" si="132"/>
        <v>#VALUE!</v>
      </c>
      <c r="AB692" s="326" t="e">
        <f t="shared" si="133"/>
        <v>#VALUE!</v>
      </c>
      <c r="AD692" s="328"/>
      <c r="AE692" s="328"/>
      <c r="AF692" s="328"/>
      <c r="AG692" s="328"/>
    </row>
    <row r="693" spans="1:33" ht="15" hidden="1" customHeight="1">
      <c r="A693" s="114" t="s">
        <v>1444</v>
      </c>
      <c r="B693" s="114" t="s">
        <v>1445</v>
      </c>
      <c r="C693" s="115"/>
      <c r="D693" s="114">
        <v>30</v>
      </c>
      <c r="E693" s="114">
        <v>4962644</v>
      </c>
      <c r="F693" s="116" t="s">
        <v>1446</v>
      </c>
      <c r="G693" s="114">
        <v>4962644785414</v>
      </c>
      <c r="H693" s="118">
        <v>1700</v>
      </c>
      <c r="I693" s="119">
        <v>9188</v>
      </c>
      <c r="J693" s="119">
        <v>0</v>
      </c>
      <c r="K693" s="119" t="e">
        <f t="shared" si="126"/>
        <v>#DIV/0!</v>
      </c>
      <c r="L693" s="119">
        <f t="shared" si="124"/>
        <v>0</v>
      </c>
      <c r="M693" s="119">
        <v>1700</v>
      </c>
      <c r="O693" s="119">
        <v>1080</v>
      </c>
      <c r="P693" s="119">
        <v>980</v>
      </c>
      <c r="Q693" s="119">
        <v>1200</v>
      </c>
      <c r="R693" s="321">
        <v>211</v>
      </c>
      <c r="S693" s="119">
        <v>460</v>
      </c>
      <c r="T693" s="51">
        <f t="shared" si="127"/>
        <v>249</v>
      </c>
      <c r="U693" s="322">
        <f t="shared" si="128"/>
        <v>0.54130434782608694</v>
      </c>
      <c r="V693" s="323" t="s">
        <v>4923</v>
      </c>
      <c r="W693" s="324" t="e">
        <f t="shared" si="129"/>
        <v>#VALUE!</v>
      </c>
      <c r="X693" s="324" t="e">
        <f t="shared" si="125"/>
        <v>#VALUE!</v>
      </c>
      <c r="Y693" s="325" t="e">
        <f t="shared" si="130"/>
        <v>#VALUE!</v>
      </c>
      <c r="Z693" s="325" t="e">
        <f t="shared" si="131"/>
        <v>#VALUE!</v>
      </c>
      <c r="AA693" s="325" t="e">
        <f t="shared" si="132"/>
        <v>#VALUE!</v>
      </c>
      <c r="AB693" s="326" t="e">
        <f t="shared" si="133"/>
        <v>#VALUE!</v>
      </c>
      <c r="AD693" s="328"/>
      <c r="AE693" s="328"/>
      <c r="AF693" s="328"/>
      <c r="AG693" s="328"/>
    </row>
    <row r="694" spans="1:33" ht="15" hidden="1" customHeight="1">
      <c r="A694" s="114" t="s">
        <v>1447</v>
      </c>
      <c r="B694" s="114" t="s">
        <v>1448</v>
      </c>
      <c r="C694" s="115"/>
      <c r="D694" s="114">
        <v>100</v>
      </c>
      <c r="E694" s="114">
        <v>4962644</v>
      </c>
      <c r="F694" s="116" t="s">
        <v>1449</v>
      </c>
      <c r="G694" s="114">
        <v>4962644785407</v>
      </c>
      <c r="H694" s="118">
        <v>900</v>
      </c>
      <c r="I694" s="119">
        <v>11158</v>
      </c>
      <c r="J694" s="119">
        <v>245</v>
      </c>
      <c r="K694" s="119">
        <f t="shared" si="126"/>
        <v>45.542857142857144</v>
      </c>
      <c r="L694" s="119">
        <f t="shared" si="124"/>
        <v>41405</v>
      </c>
      <c r="M694" s="119">
        <v>900</v>
      </c>
      <c r="O694" s="119">
        <v>598</v>
      </c>
      <c r="P694" s="119">
        <v>548</v>
      </c>
      <c r="Q694" s="119">
        <v>680</v>
      </c>
      <c r="R694" s="321">
        <v>169</v>
      </c>
      <c r="S694" s="119">
        <v>257</v>
      </c>
      <c r="T694" s="51">
        <f t="shared" si="127"/>
        <v>88</v>
      </c>
      <c r="U694" s="322">
        <f t="shared" si="128"/>
        <v>0.34241245136186771</v>
      </c>
      <c r="V694" s="323" t="s">
        <v>4923</v>
      </c>
      <c r="W694" s="324" t="e">
        <f t="shared" si="129"/>
        <v>#VALUE!</v>
      </c>
      <c r="X694" s="324" t="e">
        <f t="shared" si="125"/>
        <v>#VALUE!</v>
      </c>
      <c r="Y694" s="325" t="e">
        <f t="shared" si="130"/>
        <v>#VALUE!</v>
      </c>
      <c r="Z694" s="325" t="e">
        <f t="shared" si="131"/>
        <v>#VALUE!</v>
      </c>
      <c r="AA694" s="325" t="e">
        <f t="shared" si="132"/>
        <v>#VALUE!</v>
      </c>
      <c r="AB694" s="326" t="e">
        <f t="shared" si="133"/>
        <v>#VALUE!</v>
      </c>
      <c r="AD694" s="328"/>
      <c r="AE694" s="328"/>
      <c r="AF694" s="328"/>
      <c r="AG694" s="328"/>
    </row>
    <row r="695" spans="1:33" ht="15" hidden="1" customHeight="1">
      <c r="A695" s="114" t="s">
        <v>1456</v>
      </c>
      <c r="B695" s="114" t="s">
        <v>5028</v>
      </c>
      <c r="C695" s="115"/>
      <c r="D695" s="114">
        <v>30</v>
      </c>
      <c r="E695" s="114">
        <v>4962644</v>
      </c>
      <c r="F695" s="116" t="s">
        <v>1458</v>
      </c>
      <c r="G695" s="114">
        <v>4962644785421</v>
      </c>
      <c r="H695" s="118">
        <v>2000</v>
      </c>
      <c r="I695" s="119">
        <v>18300</v>
      </c>
      <c r="J695" s="119">
        <v>612</v>
      </c>
      <c r="K695" s="119">
        <f t="shared" si="126"/>
        <v>29.901960784313726</v>
      </c>
      <c r="L695" s="119">
        <f t="shared" si="124"/>
        <v>154224</v>
      </c>
      <c r="M695" s="119">
        <v>2000</v>
      </c>
      <c r="O695" s="119">
        <v>1080</v>
      </c>
      <c r="P695" s="119">
        <v>980</v>
      </c>
      <c r="Q695" s="119">
        <v>1400</v>
      </c>
      <c r="R695" s="321">
        <v>252</v>
      </c>
      <c r="S695" s="119">
        <v>460</v>
      </c>
      <c r="T695" s="51">
        <f t="shared" si="127"/>
        <v>208</v>
      </c>
      <c r="U695" s="322">
        <f t="shared" si="128"/>
        <v>0.45217391304347826</v>
      </c>
      <c r="V695" s="323" t="s">
        <v>4923</v>
      </c>
      <c r="W695" s="324" t="e">
        <f t="shared" si="129"/>
        <v>#VALUE!</v>
      </c>
      <c r="X695" s="324" t="e">
        <f t="shared" si="125"/>
        <v>#VALUE!</v>
      </c>
      <c r="Y695" s="325" t="e">
        <f t="shared" si="130"/>
        <v>#VALUE!</v>
      </c>
      <c r="Z695" s="325" t="e">
        <f t="shared" si="131"/>
        <v>#VALUE!</v>
      </c>
      <c r="AA695" s="325" t="e">
        <f t="shared" si="132"/>
        <v>#VALUE!</v>
      </c>
      <c r="AB695" s="326" t="e">
        <f t="shared" si="133"/>
        <v>#VALUE!</v>
      </c>
      <c r="AD695" s="328"/>
      <c r="AE695" s="328"/>
      <c r="AF695" s="328"/>
      <c r="AG695" s="328"/>
    </row>
    <row r="696" spans="1:33" ht="15" hidden="1" customHeight="1">
      <c r="A696" s="114" t="s">
        <v>5029</v>
      </c>
      <c r="B696" s="114" t="s">
        <v>5030</v>
      </c>
      <c r="C696" s="115"/>
      <c r="D696" s="114">
        <v>12</v>
      </c>
      <c r="E696" s="114">
        <v>4962644</v>
      </c>
      <c r="F696" s="116" t="s">
        <v>1461</v>
      </c>
      <c r="G696" s="114">
        <v>4962644785698</v>
      </c>
      <c r="H696" s="118">
        <v>4000</v>
      </c>
      <c r="I696" s="119">
        <v>6678</v>
      </c>
      <c r="J696" s="119">
        <v>5014</v>
      </c>
      <c r="K696" s="119">
        <f t="shared" si="126"/>
        <v>1.3318707618667731</v>
      </c>
      <c r="L696" s="119">
        <f t="shared" si="124"/>
        <v>3499772</v>
      </c>
      <c r="M696" s="119">
        <v>4000</v>
      </c>
      <c r="O696" s="119">
        <v>2980</v>
      </c>
      <c r="P696" s="119">
        <v>2800</v>
      </c>
      <c r="Q696" s="119">
        <v>3980</v>
      </c>
      <c r="R696" s="321">
        <v>698</v>
      </c>
      <c r="S696" s="119">
        <v>1315</v>
      </c>
      <c r="T696" s="51">
        <f t="shared" si="127"/>
        <v>617</v>
      </c>
      <c r="U696" s="322">
        <f t="shared" si="128"/>
        <v>0.46920152091254752</v>
      </c>
      <c r="V696" s="323" t="s">
        <v>4923</v>
      </c>
      <c r="W696" s="324" t="e">
        <f t="shared" si="129"/>
        <v>#VALUE!</v>
      </c>
      <c r="X696" s="324" t="e">
        <f t="shared" si="125"/>
        <v>#VALUE!</v>
      </c>
      <c r="Y696" s="325" t="e">
        <f t="shared" si="130"/>
        <v>#VALUE!</v>
      </c>
      <c r="Z696" s="325" t="e">
        <f t="shared" si="131"/>
        <v>#VALUE!</v>
      </c>
      <c r="AA696" s="325" t="e">
        <f t="shared" si="132"/>
        <v>#VALUE!</v>
      </c>
      <c r="AB696" s="326" t="e">
        <f t="shared" si="133"/>
        <v>#VALUE!</v>
      </c>
      <c r="AD696" s="328"/>
      <c r="AE696" s="328"/>
      <c r="AF696" s="328"/>
      <c r="AG696" s="328"/>
    </row>
    <row r="697" spans="1:33" ht="15" hidden="1" customHeight="1">
      <c r="A697" s="114" t="s">
        <v>5031</v>
      </c>
      <c r="B697" s="114" t="s">
        <v>5032</v>
      </c>
      <c r="C697" s="115"/>
      <c r="D697" s="114">
        <v>25</v>
      </c>
      <c r="E697" s="114">
        <v>4962644</v>
      </c>
      <c r="F697" s="116" t="s">
        <v>5033</v>
      </c>
      <c r="G697" s="114">
        <v>4962644786022</v>
      </c>
      <c r="H697" s="118">
        <v>2500</v>
      </c>
      <c r="I697" s="119">
        <v>1019</v>
      </c>
      <c r="J697" s="119">
        <v>0</v>
      </c>
      <c r="K697" s="119" t="e">
        <f t="shared" si="126"/>
        <v>#DIV/0!</v>
      </c>
      <c r="L697" s="119">
        <f t="shared" si="124"/>
        <v>0</v>
      </c>
      <c r="M697" s="119">
        <v>2500</v>
      </c>
      <c r="O697" s="119">
        <v>1480</v>
      </c>
      <c r="P697" s="119">
        <v>1480</v>
      </c>
      <c r="Q697" s="119">
        <v>1680</v>
      </c>
      <c r="R697" s="321">
        <v>371</v>
      </c>
      <c r="S697" s="119">
        <v>695</v>
      </c>
      <c r="T697" s="51">
        <f t="shared" si="127"/>
        <v>324</v>
      </c>
      <c r="U697" s="322">
        <f t="shared" si="128"/>
        <v>0.46618705035971225</v>
      </c>
      <c r="V697" s="323" t="s">
        <v>4923</v>
      </c>
      <c r="W697" s="324" t="e">
        <f t="shared" si="129"/>
        <v>#VALUE!</v>
      </c>
      <c r="X697" s="324" t="e">
        <f t="shared" si="125"/>
        <v>#VALUE!</v>
      </c>
      <c r="Y697" s="325" t="e">
        <f t="shared" si="130"/>
        <v>#VALUE!</v>
      </c>
      <c r="Z697" s="325" t="e">
        <f t="shared" si="131"/>
        <v>#VALUE!</v>
      </c>
      <c r="AA697" s="325" t="e">
        <f t="shared" si="132"/>
        <v>#VALUE!</v>
      </c>
      <c r="AB697" s="326" t="e">
        <f t="shared" si="133"/>
        <v>#VALUE!</v>
      </c>
      <c r="AD697" s="328"/>
      <c r="AE697" s="328"/>
      <c r="AF697" s="328"/>
      <c r="AG697" s="328"/>
    </row>
    <row r="698" spans="1:33" ht="15" hidden="1" customHeight="1">
      <c r="A698" s="114" t="s">
        <v>5034</v>
      </c>
      <c r="B698" s="114" t="s">
        <v>5035</v>
      </c>
      <c r="C698" s="115"/>
      <c r="D698" s="114">
        <v>20</v>
      </c>
      <c r="E698" s="114">
        <v>4962644</v>
      </c>
      <c r="F698" s="116" t="s">
        <v>5036</v>
      </c>
      <c r="G698" s="114">
        <v>4962644786039</v>
      </c>
      <c r="H698" s="118">
        <v>4000</v>
      </c>
      <c r="I698" s="119">
        <v>414</v>
      </c>
      <c r="J698" s="119">
        <v>18</v>
      </c>
      <c r="K698" s="119">
        <f t="shared" si="126"/>
        <v>23</v>
      </c>
      <c r="L698" s="119">
        <f t="shared" si="124"/>
        <v>10638</v>
      </c>
      <c r="M698" s="119">
        <v>4000</v>
      </c>
      <c r="O698" s="119">
        <v>2280</v>
      </c>
      <c r="P698" s="119">
        <v>2280</v>
      </c>
      <c r="Q698" s="119">
        <v>2680</v>
      </c>
      <c r="R698" s="321">
        <v>591</v>
      </c>
      <c r="S698" s="119">
        <v>1070</v>
      </c>
      <c r="T698" s="51">
        <f t="shared" si="127"/>
        <v>479</v>
      </c>
      <c r="U698" s="322">
        <f t="shared" si="128"/>
        <v>0.44766355140186914</v>
      </c>
      <c r="V698" s="323" t="s">
        <v>4923</v>
      </c>
      <c r="W698" s="324" t="e">
        <f t="shared" si="129"/>
        <v>#VALUE!</v>
      </c>
      <c r="X698" s="324" t="e">
        <f t="shared" si="125"/>
        <v>#VALUE!</v>
      </c>
      <c r="Y698" s="325" t="e">
        <f t="shared" si="130"/>
        <v>#VALUE!</v>
      </c>
      <c r="Z698" s="325" t="e">
        <f t="shared" si="131"/>
        <v>#VALUE!</v>
      </c>
      <c r="AA698" s="325" t="e">
        <f t="shared" si="132"/>
        <v>#VALUE!</v>
      </c>
      <c r="AB698" s="326" t="e">
        <f t="shared" si="133"/>
        <v>#VALUE!</v>
      </c>
      <c r="AD698" s="328"/>
      <c r="AE698" s="328"/>
      <c r="AF698" s="328"/>
      <c r="AG698" s="328"/>
    </row>
    <row r="699" spans="1:33" ht="15" hidden="1" customHeight="1">
      <c r="A699" s="114" t="s">
        <v>5037</v>
      </c>
      <c r="B699" s="114" t="s">
        <v>5038</v>
      </c>
      <c r="C699" s="115"/>
      <c r="D699" s="114">
        <v>12</v>
      </c>
      <c r="E699" s="114">
        <v>4962644</v>
      </c>
      <c r="F699" s="116" t="s">
        <v>5039</v>
      </c>
      <c r="G699" s="114">
        <v>4962644785940</v>
      </c>
      <c r="H699" s="384">
        <v>3500</v>
      </c>
      <c r="I699" s="119">
        <v>377</v>
      </c>
      <c r="J699" s="119">
        <v>38</v>
      </c>
      <c r="K699" s="119">
        <f t="shared" si="126"/>
        <v>9.9210526315789469</v>
      </c>
      <c r="L699" s="119">
        <f t="shared" si="124"/>
        <v>25954</v>
      </c>
      <c r="M699" s="385">
        <v>3500</v>
      </c>
      <c r="O699" s="119">
        <v>2580</v>
      </c>
      <c r="P699" s="119">
        <v>2480</v>
      </c>
      <c r="Q699" s="119">
        <v>2980</v>
      </c>
      <c r="R699" s="321">
        <v>683</v>
      </c>
      <c r="S699" s="119">
        <v>1165</v>
      </c>
      <c r="T699" s="51">
        <f t="shared" si="127"/>
        <v>482</v>
      </c>
      <c r="U699" s="322">
        <f t="shared" si="128"/>
        <v>0.41373390557939915</v>
      </c>
      <c r="V699" s="323" t="s">
        <v>4923</v>
      </c>
      <c r="W699" s="324" t="e">
        <f t="shared" si="129"/>
        <v>#VALUE!</v>
      </c>
      <c r="X699" s="324" t="e">
        <f t="shared" si="125"/>
        <v>#VALUE!</v>
      </c>
      <c r="Y699" s="325" t="e">
        <f t="shared" si="130"/>
        <v>#VALUE!</v>
      </c>
      <c r="Z699" s="325" t="e">
        <f t="shared" si="131"/>
        <v>#VALUE!</v>
      </c>
      <c r="AA699" s="325" t="e">
        <f t="shared" si="132"/>
        <v>#VALUE!</v>
      </c>
      <c r="AB699" s="326" t="e">
        <f t="shared" si="133"/>
        <v>#VALUE!</v>
      </c>
      <c r="AD699" s="328"/>
      <c r="AE699" s="328"/>
      <c r="AF699" s="328"/>
      <c r="AG699" s="328"/>
    </row>
    <row r="700" spans="1:33" ht="15" hidden="1" customHeight="1">
      <c r="A700" s="114" t="s">
        <v>5040</v>
      </c>
      <c r="B700" s="114" t="s">
        <v>5041</v>
      </c>
      <c r="C700" s="115"/>
      <c r="D700" s="114">
        <v>6</v>
      </c>
      <c r="E700" s="114">
        <v>4962644</v>
      </c>
      <c r="F700" s="116" t="s">
        <v>5042</v>
      </c>
      <c r="G700" s="114">
        <v>4962644785889</v>
      </c>
      <c r="H700" s="384">
        <v>5500</v>
      </c>
      <c r="I700" s="119">
        <v>41</v>
      </c>
      <c r="J700" s="119">
        <v>139</v>
      </c>
      <c r="K700" s="119">
        <f t="shared" si="126"/>
        <v>0.29496402877697842</v>
      </c>
      <c r="L700" s="119">
        <f t="shared" ref="L700:L763" si="134">J700*R700</f>
        <v>147618</v>
      </c>
      <c r="M700" s="385">
        <v>5500</v>
      </c>
      <c r="O700" s="119">
        <v>3980</v>
      </c>
      <c r="P700" s="119">
        <v>3980</v>
      </c>
      <c r="Q700" s="119">
        <v>4500</v>
      </c>
      <c r="R700" s="321">
        <v>1062</v>
      </c>
      <c r="S700" s="119">
        <v>1870</v>
      </c>
      <c r="T700" s="51">
        <f t="shared" si="127"/>
        <v>808</v>
      </c>
      <c r="U700" s="322">
        <f t="shared" si="128"/>
        <v>0.43208556149732619</v>
      </c>
      <c r="V700" s="323" t="s">
        <v>4923</v>
      </c>
      <c r="W700" s="324" t="e">
        <f t="shared" si="129"/>
        <v>#VALUE!</v>
      </c>
      <c r="X700" s="324" t="e">
        <f t="shared" si="125"/>
        <v>#VALUE!</v>
      </c>
      <c r="Y700" s="325" t="e">
        <f t="shared" si="130"/>
        <v>#VALUE!</v>
      </c>
      <c r="Z700" s="325" t="e">
        <f t="shared" si="131"/>
        <v>#VALUE!</v>
      </c>
      <c r="AA700" s="325" t="e">
        <f t="shared" si="132"/>
        <v>#VALUE!</v>
      </c>
      <c r="AB700" s="326" t="e">
        <f t="shared" si="133"/>
        <v>#VALUE!</v>
      </c>
      <c r="AD700" s="328"/>
      <c r="AE700" s="328"/>
      <c r="AF700" s="328"/>
      <c r="AG700" s="328"/>
    </row>
    <row r="701" spans="1:33" ht="15" hidden="1" customHeight="1">
      <c r="A701" s="114" t="s">
        <v>5043</v>
      </c>
      <c r="B701" s="114" t="s">
        <v>5044</v>
      </c>
      <c r="C701" s="115"/>
      <c r="D701" s="114">
        <v>3</v>
      </c>
      <c r="E701" s="114">
        <v>4962644</v>
      </c>
      <c r="F701" s="116" t="s">
        <v>5045</v>
      </c>
      <c r="G701" s="114">
        <v>4962644785896</v>
      </c>
      <c r="H701" s="384">
        <v>11000</v>
      </c>
      <c r="I701" s="119">
        <v>76</v>
      </c>
      <c r="J701" s="119">
        <v>8</v>
      </c>
      <c r="K701" s="119">
        <f t="shared" si="126"/>
        <v>9.5</v>
      </c>
      <c r="L701" s="119">
        <f t="shared" si="134"/>
        <v>16584</v>
      </c>
      <c r="M701" s="385">
        <v>11000</v>
      </c>
      <c r="O701" s="119">
        <v>7880</v>
      </c>
      <c r="P701" s="119">
        <v>7480</v>
      </c>
      <c r="Q701" s="119">
        <v>8800</v>
      </c>
      <c r="R701" s="321">
        <v>2073</v>
      </c>
      <c r="S701" s="119">
        <v>3515</v>
      </c>
      <c r="T701" s="51">
        <f t="shared" si="127"/>
        <v>1442</v>
      </c>
      <c r="U701" s="322">
        <f t="shared" si="128"/>
        <v>0.41024182076813653</v>
      </c>
      <c r="V701" s="323" t="s">
        <v>4923</v>
      </c>
      <c r="W701" s="324" t="e">
        <f t="shared" si="129"/>
        <v>#VALUE!</v>
      </c>
      <c r="X701" s="324" t="e">
        <f t="shared" si="125"/>
        <v>#VALUE!</v>
      </c>
      <c r="Y701" s="325" t="e">
        <f t="shared" si="130"/>
        <v>#VALUE!</v>
      </c>
      <c r="Z701" s="325" t="e">
        <f t="shared" si="131"/>
        <v>#VALUE!</v>
      </c>
      <c r="AA701" s="325" t="e">
        <f t="shared" si="132"/>
        <v>#VALUE!</v>
      </c>
      <c r="AB701" s="326" t="e">
        <f t="shared" si="133"/>
        <v>#VALUE!</v>
      </c>
      <c r="AD701" s="328"/>
      <c r="AE701" s="328"/>
      <c r="AF701" s="328"/>
      <c r="AG701" s="328"/>
    </row>
    <row r="702" spans="1:33" ht="15" hidden="1" customHeight="1">
      <c r="A702" s="114" t="s">
        <v>5046</v>
      </c>
      <c r="B702" s="114" t="s">
        <v>5047</v>
      </c>
      <c r="C702" s="115"/>
      <c r="D702" s="114">
        <v>6</v>
      </c>
      <c r="E702" s="114">
        <v>4962644</v>
      </c>
      <c r="F702" s="116" t="s">
        <v>5048</v>
      </c>
      <c r="G702" s="114">
        <v>4962644785865</v>
      </c>
      <c r="H702" s="118">
        <v>6000</v>
      </c>
      <c r="I702" s="119">
        <v>773</v>
      </c>
      <c r="J702" s="119">
        <v>104</v>
      </c>
      <c r="K702" s="119">
        <f t="shared" si="126"/>
        <v>7.4326923076923075</v>
      </c>
      <c r="L702" s="119">
        <f t="shared" si="134"/>
        <v>121992</v>
      </c>
      <c r="M702" s="119">
        <v>6000</v>
      </c>
      <c r="O702" s="119">
        <v>4800</v>
      </c>
      <c r="P702" s="119">
        <v>4480</v>
      </c>
      <c r="Q702" s="119">
        <v>4980</v>
      </c>
      <c r="R702" s="321">
        <v>1173</v>
      </c>
      <c r="S702" s="119">
        <v>2105</v>
      </c>
      <c r="T702" s="51">
        <f t="shared" si="127"/>
        <v>932</v>
      </c>
      <c r="U702" s="322">
        <f t="shared" si="128"/>
        <v>0.44275534441805225</v>
      </c>
      <c r="V702" s="323" t="s">
        <v>4923</v>
      </c>
      <c r="W702" s="324" t="e">
        <f t="shared" si="129"/>
        <v>#VALUE!</v>
      </c>
      <c r="X702" s="324" t="e">
        <f t="shared" si="125"/>
        <v>#VALUE!</v>
      </c>
      <c r="Y702" s="325" t="e">
        <f t="shared" si="130"/>
        <v>#VALUE!</v>
      </c>
      <c r="Z702" s="325" t="e">
        <f t="shared" si="131"/>
        <v>#VALUE!</v>
      </c>
      <c r="AA702" s="325" t="e">
        <f t="shared" si="132"/>
        <v>#VALUE!</v>
      </c>
      <c r="AB702" s="326" t="e">
        <f t="shared" si="133"/>
        <v>#VALUE!</v>
      </c>
      <c r="AD702" s="328"/>
      <c r="AE702" s="328"/>
      <c r="AF702" s="328"/>
      <c r="AG702" s="328"/>
    </row>
    <row r="703" spans="1:33" ht="15" hidden="1" customHeight="1">
      <c r="A703" s="114" t="s">
        <v>5049</v>
      </c>
      <c r="B703" s="114" t="s">
        <v>5050</v>
      </c>
      <c r="C703" s="115"/>
      <c r="D703" s="114">
        <v>3</v>
      </c>
      <c r="E703" s="114">
        <v>4962644</v>
      </c>
      <c r="F703" s="116" t="s">
        <v>5051</v>
      </c>
      <c r="G703" s="114">
        <v>4962644785872</v>
      </c>
      <c r="H703" s="118">
        <v>12000</v>
      </c>
      <c r="I703" s="119">
        <v>416</v>
      </c>
      <c r="J703" s="119">
        <v>0</v>
      </c>
      <c r="K703" s="119" t="e">
        <f t="shared" si="126"/>
        <v>#DIV/0!</v>
      </c>
      <c r="L703" s="119">
        <f t="shared" si="134"/>
        <v>0</v>
      </c>
      <c r="M703" s="119">
        <v>12000</v>
      </c>
      <c r="O703" s="119">
        <v>8980</v>
      </c>
      <c r="P703" s="119">
        <v>8480</v>
      </c>
      <c r="Q703" s="119">
        <v>9800</v>
      </c>
      <c r="R703" s="321">
        <v>2246</v>
      </c>
      <c r="S703" s="119">
        <v>3985</v>
      </c>
      <c r="T703" s="51">
        <f t="shared" si="127"/>
        <v>1739</v>
      </c>
      <c r="U703" s="322">
        <f t="shared" si="128"/>
        <v>0.43638644918444164</v>
      </c>
      <c r="V703" s="323" t="s">
        <v>4923</v>
      </c>
      <c r="W703" s="324" t="e">
        <f t="shared" si="129"/>
        <v>#VALUE!</v>
      </c>
      <c r="X703" s="324" t="e">
        <f t="shared" si="125"/>
        <v>#VALUE!</v>
      </c>
      <c r="Y703" s="325" t="e">
        <f t="shared" si="130"/>
        <v>#VALUE!</v>
      </c>
      <c r="Z703" s="325" t="e">
        <f t="shared" si="131"/>
        <v>#VALUE!</v>
      </c>
      <c r="AA703" s="325" t="e">
        <f t="shared" si="132"/>
        <v>#VALUE!</v>
      </c>
      <c r="AB703" s="326" t="e">
        <f t="shared" si="133"/>
        <v>#VALUE!</v>
      </c>
      <c r="AD703" s="328"/>
      <c r="AE703" s="328"/>
      <c r="AF703" s="328"/>
      <c r="AG703" s="328"/>
    </row>
    <row r="704" spans="1:33" ht="15" hidden="1" customHeight="1">
      <c r="A704" s="114" t="s">
        <v>5052</v>
      </c>
      <c r="B704" s="114" t="s">
        <v>4820</v>
      </c>
      <c r="C704" s="115"/>
      <c r="D704" s="114">
        <v>100</v>
      </c>
      <c r="E704" s="114">
        <v>4962644</v>
      </c>
      <c r="F704" s="116" t="s">
        <v>5053</v>
      </c>
      <c r="G704" s="114">
        <v>4962644944996</v>
      </c>
      <c r="H704" s="118">
        <v>1800</v>
      </c>
      <c r="I704" s="119" t="e">
        <v>#N/A</v>
      </c>
      <c r="J704" s="119">
        <v>37</v>
      </c>
      <c r="K704" s="119" t="e">
        <f t="shared" si="126"/>
        <v>#N/A</v>
      </c>
      <c r="L704" s="119">
        <f t="shared" si="134"/>
        <v>9583</v>
      </c>
      <c r="M704" s="119">
        <v>1800</v>
      </c>
      <c r="O704" s="119">
        <v>980</v>
      </c>
      <c r="P704" s="119">
        <v>980</v>
      </c>
      <c r="Q704" s="119">
        <v>1280</v>
      </c>
      <c r="R704" s="321">
        <v>259</v>
      </c>
      <c r="S704" s="119">
        <v>460</v>
      </c>
      <c r="T704" s="51">
        <f t="shared" si="127"/>
        <v>201</v>
      </c>
      <c r="U704" s="322">
        <f t="shared" si="128"/>
        <v>0.43695652173913041</v>
      </c>
      <c r="V704" s="323" t="s">
        <v>4923</v>
      </c>
      <c r="W704" s="324" t="e">
        <f t="shared" si="129"/>
        <v>#VALUE!</v>
      </c>
      <c r="X704" s="324" t="e">
        <f t="shared" si="125"/>
        <v>#VALUE!</v>
      </c>
      <c r="Y704" s="325" t="e">
        <f t="shared" si="130"/>
        <v>#VALUE!</v>
      </c>
      <c r="Z704" s="325" t="e">
        <f t="shared" si="131"/>
        <v>#VALUE!</v>
      </c>
      <c r="AA704" s="325" t="e">
        <f t="shared" si="132"/>
        <v>#VALUE!</v>
      </c>
      <c r="AB704" s="326" t="e">
        <f t="shared" si="133"/>
        <v>#VALUE!</v>
      </c>
      <c r="AD704" s="328"/>
      <c r="AE704" s="328"/>
      <c r="AF704" s="328"/>
      <c r="AG704" s="328"/>
    </row>
    <row r="705" spans="1:33" ht="15" hidden="1" customHeight="1">
      <c r="A705" s="114" t="s">
        <v>535</v>
      </c>
      <c r="B705" s="114" t="s">
        <v>2273</v>
      </c>
      <c r="C705" s="115"/>
      <c r="D705" s="114">
        <v>30</v>
      </c>
      <c r="E705" s="114">
        <v>4962644</v>
      </c>
      <c r="F705" s="116" t="s">
        <v>2274</v>
      </c>
      <c r="G705" s="114">
        <v>4962644930050</v>
      </c>
      <c r="H705" s="118">
        <v>4300</v>
      </c>
      <c r="I705" s="119">
        <v>648</v>
      </c>
      <c r="J705" s="119">
        <v>43</v>
      </c>
      <c r="K705" s="119">
        <f t="shared" si="126"/>
        <v>15.069767441860465</v>
      </c>
      <c r="L705" s="119">
        <f t="shared" si="134"/>
        <v>27735</v>
      </c>
      <c r="M705" s="119">
        <v>4300</v>
      </c>
      <c r="O705" s="119">
        <v>3580</v>
      </c>
      <c r="P705" s="119">
        <v>3280</v>
      </c>
      <c r="Q705" s="119">
        <v>3800</v>
      </c>
      <c r="R705" s="321">
        <v>645</v>
      </c>
      <c r="S705" s="119">
        <v>1520</v>
      </c>
      <c r="T705" s="51">
        <f t="shared" si="127"/>
        <v>875</v>
      </c>
      <c r="U705" s="322">
        <f t="shared" si="128"/>
        <v>0.57565789473684215</v>
      </c>
      <c r="V705" s="323" t="s">
        <v>4923</v>
      </c>
      <c r="W705" s="324" t="e">
        <f t="shared" si="129"/>
        <v>#VALUE!</v>
      </c>
      <c r="X705" s="324" t="e">
        <f t="shared" si="125"/>
        <v>#VALUE!</v>
      </c>
      <c r="Y705" s="325" t="e">
        <f t="shared" si="130"/>
        <v>#VALUE!</v>
      </c>
      <c r="Z705" s="325" t="e">
        <f t="shared" si="131"/>
        <v>#VALUE!</v>
      </c>
      <c r="AA705" s="325" t="e">
        <f t="shared" si="132"/>
        <v>#VALUE!</v>
      </c>
      <c r="AB705" s="326" t="e">
        <f t="shared" si="133"/>
        <v>#VALUE!</v>
      </c>
      <c r="AD705" s="328"/>
      <c r="AE705" s="328"/>
      <c r="AF705" s="328"/>
      <c r="AG705" s="328"/>
    </row>
    <row r="706" spans="1:33" ht="15" hidden="1" customHeight="1">
      <c r="A706" s="114" t="s">
        <v>2275</v>
      </c>
      <c r="B706" s="114" t="s">
        <v>2276</v>
      </c>
      <c r="C706" s="115"/>
      <c r="D706" s="114">
        <v>30</v>
      </c>
      <c r="E706" s="114">
        <v>4962644</v>
      </c>
      <c r="F706" s="116" t="s">
        <v>2277</v>
      </c>
      <c r="G706" s="114">
        <v>4962644940240</v>
      </c>
      <c r="H706" s="118">
        <v>3600</v>
      </c>
      <c r="I706" s="119">
        <v>237</v>
      </c>
      <c r="J706" s="119">
        <v>184</v>
      </c>
      <c r="K706" s="119">
        <f t="shared" si="126"/>
        <v>1.2880434782608696</v>
      </c>
      <c r="L706" s="119">
        <f t="shared" si="134"/>
        <v>113344</v>
      </c>
      <c r="M706" s="119">
        <v>3600</v>
      </c>
      <c r="O706" s="119">
        <v>3380</v>
      </c>
      <c r="P706" s="119">
        <v>3080</v>
      </c>
      <c r="Q706" s="119">
        <v>3600</v>
      </c>
      <c r="R706" s="321">
        <v>616</v>
      </c>
      <c r="S706" s="119">
        <v>1445</v>
      </c>
      <c r="T706" s="51">
        <f t="shared" si="127"/>
        <v>829</v>
      </c>
      <c r="U706" s="322">
        <f t="shared" si="128"/>
        <v>0.57370242214532874</v>
      </c>
      <c r="V706" s="323" t="s">
        <v>4923</v>
      </c>
      <c r="W706" s="324" t="e">
        <f t="shared" si="129"/>
        <v>#VALUE!</v>
      </c>
      <c r="X706" s="324" t="e">
        <f t="shared" si="125"/>
        <v>#VALUE!</v>
      </c>
      <c r="Y706" s="325" t="e">
        <f t="shared" si="130"/>
        <v>#VALUE!</v>
      </c>
      <c r="Z706" s="325" t="e">
        <f t="shared" si="131"/>
        <v>#VALUE!</v>
      </c>
      <c r="AA706" s="325" t="e">
        <f t="shared" si="132"/>
        <v>#VALUE!</v>
      </c>
      <c r="AB706" s="326" t="e">
        <f t="shared" si="133"/>
        <v>#VALUE!</v>
      </c>
      <c r="AD706" s="328"/>
      <c r="AE706" s="328"/>
      <c r="AF706" s="328"/>
      <c r="AG706" s="328"/>
    </row>
    <row r="707" spans="1:33" ht="15" hidden="1" customHeight="1">
      <c r="A707" s="114" t="s">
        <v>941</v>
      </c>
      <c r="B707" s="114" t="s">
        <v>2278</v>
      </c>
      <c r="C707" s="115" t="s">
        <v>1849</v>
      </c>
      <c r="D707" s="114">
        <v>30</v>
      </c>
      <c r="E707" s="114">
        <v>4962644</v>
      </c>
      <c r="F707" s="116" t="s">
        <v>2279</v>
      </c>
      <c r="G707" s="114">
        <v>4962644933532</v>
      </c>
      <c r="H707" s="118">
        <v>2500</v>
      </c>
      <c r="I707" s="119">
        <v>4434</v>
      </c>
      <c r="J707" s="119">
        <v>300</v>
      </c>
      <c r="K707" s="119">
        <f t="shared" si="126"/>
        <v>14.78</v>
      </c>
      <c r="L707" s="119">
        <f t="shared" si="134"/>
        <v>135900</v>
      </c>
      <c r="M707" s="119">
        <v>2500</v>
      </c>
      <c r="O707" s="119">
        <v>2180</v>
      </c>
      <c r="P707" s="119">
        <v>1980</v>
      </c>
      <c r="Q707" s="119">
        <v>2300</v>
      </c>
      <c r="R707" s="321">
        <v>453</v>
      </c>
      <c r="S707" s="119">
        <v>930</v>
      </c>
      <c r="T707" s="51">
        <f t="shared" si="127"/>
        <v>477</v>
      </c>
      <c r="U707" s="322">
        <f t="shared" si="128"/>
        <v>0.51290322580645165</v>
      </c>
      <c r="V707" s="323" t="s">
        <v>4923</v>
      </c>
      <c r="W707" s="324" t="e">
        <f t="shared" si="129"/>
        <v>#VALUE!</v>
      </c>
      <c r="X707" s="324" t="e">
        <f t="shared" ref="X707:X770" si="135">(V707-R707)/V707</f>
        <v>#VALUE!</v>
      </c>
      <c r="Y707" s="325" t="e">
        <f t="shared" si="130"/>
        <v>#VALUE!</v>
      </c>
      <c r="Z707" s="325" t="e">
        <f t="shared" si="131"/>
        <v>#VALUE!</v>
      </c>
      <c r="AA707" s="325" t="e">
        <f t="shared" si="132"/>
        <v>#VALUE!</v>
      </c>
      <c r="AB707" s="326" t="e">
        <f t="shared" si="133"/>
        <v>#VALUE!</v>
      </c>
      <c r="AD707" s="328"/>
      <c r="AE707" s="328"/>
      <c r="AF707" s="328"/>
      <c r="AG707" s="328"/>
    </row>
    <row r="708" spans="1:33" ht="15" hidden="1" customHeight="1">
      <c r="A708" s="114" t="s">
        <v>537</v>
      </c>
      <c r="B708" s="114" t="s">
        <v>2278</v>
      </c>
      <c r="C708" s="115" t="s">
        <v>2245</v>
      </c>
      <c r="D708" s="114">
        <v>30</v>
      </c>
      <c r="E708" s="114">
        <v>4962644</v>
      </c>
      <c r="F708" s="116" t="s">
        <v>2280</v>
      </c>
      <c r="G708" s="114">
        <v>4962644933396</v>
      </c>
      <c r="H708" s="118">
        <v>3000</v>
      </c>
      <c r="I708" s="119">
        <v>518</v>
      </c>
      <c r="J708" s="119">
        <v>58</v>
      </c>
      <c r="K708" s="119">
        <f t="shared" si="126"/>
        <v>8.931034482758621</v>
      </c>
      <c r="L708" s="119">
        <f t="shared" si="134"/>
        <v>31146</v>
      </c>
      <c r="M708" s="119">
        <v>3000</v>
      </c>
      <c r="O708" s="119">
        <v>2500</v>
      </c>
      <c r="P708" s="119">
        <v>2280</v>
      </c>
      <c r="Q708" s="119">
        <v>2700</v>
      </c>
      <c r="R708" s="321">
        <v>537</v>
      </c>
      <c r="S708" s="119">
        <v>1070</v>
      </c>
      <c r="T708" s="51">
        <f t="shared" si="127"/>
        <v>533</v>
      </c>
      <c r="U708" s="322">
        <f t="shared" si="128"/>
        <v>0.4981308411214953</v>
      </c>
      <c r="V708" s="323" t="s">
        <v>4923</v>
      </c>
      <c r="W708" s="324" t="e">
        <f t="shared" si="129"/>
        <v>#VALUE!</v>
      </c>
      <c r="X708" s="324" t="e">
        <f t="shared" si="135"/>
        <v>#VALUE!</v>
      </c>
      <c r="Y708" s="325" t="e">
        <f t="shared" si="130"/>
        <v>#VALUE!</v>
      </c>
      <c r="Z708" s="325" t="e">
        <f t="shared" si="131"/>
        <v>#VALUE!</v>
      </c>
      <c r="AA708" s="325" t="e">
        <f t="shared" si="132"/>
        <v>#VALUE!</v>
      </c>
      <c r="AB708" s="326" t="e">
        <f t="shared" si="133"/>
        <v>#VALUE!</v>
      </c>
      <c r="AD708" s="328"/>
      <c r="AE708" s="328"/>
      <c r="AF708" s="328"/>
      <c r="AG708" s="328"/>
    </row>
    <row r="709" spans="1:33" ht="15" hidden="1" customHeight="1">
      <c r="A709" s="114" t="s">
        <v>538</v>
      </c>
      <c r="B709" s="114" t="s">
        <v>2278</v>
      </c>
      <c r="C709" s="115" t="s">
        <v>2254</v>
      </c>
      <c r="D709" s="114">
        <v>30</v>
      </c>
      <c r="E709" s="114">
        <v>4962644</v>
      </c>
      <c r="F709" s="116" t="s">
        <v>2281</v>
      </c>
      <c r="G709" s="114">
        <v>4962644934034</v>
      </c>
      <c r="H709" s="118">
        <v>3000</v>
      </c>
      <c r="I709" s="119">
        <v>3</v>
      </c>
      <c r="J709" s="119">
        <v>27</v>
      </c>
      <c r="K709" s="119">
        <f t="shared" si="126"/>
        <v>0.1111111111111111</v>
      </c>
      <c r="L709" s="119">
        <f t="shared" si="134"/>
        <v>15876</v>
      </c>
      <c r="M709" s="119">
        <v>3000</v>
      </c>
      <c r="O709" s="119">
        <v>2500</v>
      </c>
      <c r="P709" s="119">
        <v>2280</v>
      </c>
      <c r="Q709" s="119">
        <v>2700</v>
      </c>
      <c r="R709" s="321">
        <v>588</v>
      </c>
      <c r="S709" s="119">
        <v>1070</v>
      </c>
      <c r="T709" s="51">
        <f t="shared" si="127"/>
        <v>482</v>
      </c>
      <c r="U709" s="322">
        <f t="shared" si="128"/>
        <v>0.45046728971962618</v>
      </c>
      <c r="V709" s="323" t="s">
        <v>4923</v>
      </c>
      <c r="W709" s="324" t="e">
        <f t="shared" si="129"/>
        <v>#VALUE!</v>
      </c>
      <c r="X709" s="324" t="e">
        <f t="shared" si="135"/>
        <v>#VALUE!</v>
      </c>
      <c r="Y709" s="325" t="e">
        <f t="shared" si="130"/>
        <v>#VALUE!</v>
      </c>
      <c r="Z709" s="325" t="e">
        <f t="shared" si="131"/>
        <v>#VALUE!</v>
      </c>
      <c r="AA709" s="325" t="e">
        <f t="shared" si="132"/>
        <v>#VALUE!</v>
      </c>
      <c r="AB709" s="326" t="e">
        <f t="shared" si="133"/>
        <v>#VALUE!</v>
      </c>
      <c r="AD709" s="328"/>
      <c r="AE709" s="328"/>
      <c r="AF709" s="328"/>
      <c r="AG709" s="328"/>
    </row>
    <row r="710" spans="1:33" ht="15" hidden="1" customHeight="1">
      <c r="A710" s="114" t="s">
        <v>2282</v>
      </c>
      <c r="B710" s="114" t="s">
        <v>2283</v>
      </c>
      <c r="C710" s="115" t="s">
        <v>1523</v>
      </c>
      <c r="D710" s="114">
        <v>30</v>
      </c>
      <c r="E710" s="114">
        <v>4962644</v>
      </c>
      <c r="F710" s="116" t="s">
        <v>2284</v>
      </c>
      <c r="G710" s="114">
        <v>4962644940288</v>
      </c>
      <c r="H710" s="118">
        <v>2500</v>
      </c>
      <c r="I710" s="119">
        <v>1572</v>
      </c>
      <c r="J710" s="119">
        <v>600</v>
      </c>
      <c r="K710" s="119">
        <f t="shared" si="126"/>
        <v>2.62</v>
      </c>
      <c r="L710" s="119">
        <f t="shared" si="134"/>
        <v>249000</v>
      </c>
      <c r="M710" s="119">
        <v>2500</v>
      </c>
      <c r="O710" s="119">
        <v>1980</v>
      </c>
      <c r="P710" s="119">
        <v>1780</v>
      </c>
      <c r="Q710" s="119">
        <v>2100</v>
      </c>
      <c r="R710" s="321">
        <v>415</v>
      </c>
      <c r="S710" s="119">
        <v>835</v>
      </c>
      <c r="T710" s="51">
        <f t="shared" si="127"/>
        <v>420</v>
      </c>
      <c r="U710" s="322">
        <f t="shared" si="128"/>
        <v>0.50299401197604787</v>
      </c>
      <c r="V710" s="323" t="s">
        <v>4923</v>
      </c>
      <c r="W710" s="324" t="e">
        <f t="shared" si="129"/>
        <v>#VALUE!</v>
      </c>
      <c r="X710" s="324" t="e">
        <f t="shared" si="135"/>
        <v>#VALUE!</v>
      </c>
      <c r="Y710" s="325" t="e">
        <f t="shared" si="130"/>
        <v>#VALUE!</v>
      </c>
      <c r="Z710" s="325" t="e">
        <f t="shared" si="131"/>
        <v>#VALUE!</v>
      </c>
      <c r="AA710" s="325" t="e">
        <f t="shared" si="132"/>
        <v>#VALUE!</v>
      </c>
      <c r="AB710" s="326" t="e">
        <f t="shared" si="133"/>
        <v>#VALUE!</v>
      </c>
      <c r="AD710" s="328"/>
      <c r="AE710" s="328"/>
      <c r="AF710" s="328"/>
      <c r="AG710" s="328"/>
    </row>
    <row r="711" spans="1:33" s="386" customFormat="1" ht="15" hidden="1" customHeight="1">
      <c r="A711" s="114" t="s">
        <v>2285</v>
      </c>
      <c r="B711" s="114" t="s">
        <v>2283</v>
      </c>
      <c r="C711" s="115" t="s">
        <v>2286</v>
      </c>
      <c r="D711" s="114">
        <v>30</v>
      </c>
      <c r="E711" s="114">
        <v>4962644</v>
      </c>
      <c r="F711" s="116" t="s">
        <v>2287</v>
      </c>
      <c r="G711" s="114">
        <v>4962644940271</v>
      </c>
      <c r="H711" s="118">
        <v>3000</v>
      </c>
      <c r="I711" s="119">
        <v>397</v>
      </c>
      <c r="J711" s="119">
        <v>66</v>
      </c>
      <c r="K711" s="119">
        <f t="shared" si="126"/>
        <v>6.0151515151515156</v>
      </c>
      <c r="L711" s="119">
        <f t="shared" si="134"/>
        <v>34122</v>
      </c>
      <c r="M711" s="119">
        <v>3000</v>
      </c>
      <c r="N711" s="119"/>
      <c r="O711" s="119">
        <v>2400</v>
      </c>
      <c r="P711" s="119">
        <v>2180</v>
      </c>
      <c r="Q711" s="119">
        <v>2600</v>
      </c>
      <c r="R711" s="321">
        <v>517</v>
      </c>
      <c r="S711" s="119">
        <v>1030</v>
      </c>
      <c r="T711" s="51">
        <f t="shared" si="127"/>
        <v>513</v>
      </c>
      <c r="U711" s="322">
        <f t="shared" si="128"/>
        <v>0.49805825242718449</v>
      </c>
      <c r="V711" s="323" t="s">
        <v>4923</v>
      </c>
      <c r="W711" s="324" t="e">
        <f t="shared" si="129"/>
        <v>#VALUE!</v>
      </c>
      <c r="X711" s="324" t="e">
        <f t="shared" si="135"/>
        <v>#VALUE!</v>
      </c>
      <c r="Y711" s="325" t="e">
        <f t="shared" si="130"/>
        <v>#VALUE!</v>
      </c>
      <c r="Z711" s="325" t="e">
        <f t="shared" si="131"/>
        <v>#VALUE!</v>
      </c>
      <c r="AA711" s="325" t="e">
        <f t="shared" si="132"/>
        <v>#VALUE!</v>
      </c>
      <c r="AB711" s="326" t="e">
        <f t="shared" si="133"/>
        <v>#VALUE!</v>
      </c>
    </row>
    <row r="712" spans="1:33" ht="15" hidden="1" customHeight="1">
      <c r="A712" s="114" t="s">
        <v>2288</v>
      </c>
      <c r="B712" s="114" t="s">
        <v>2283</v>
      </c>
      <c r="C712" s="115" t="s">
        <v>2254</v>
      </c>
      <c r="D712" s="114">
        <v>30</v>
      </c>
      <c r="E712" s="114">
        <v>4962644</v>
      </c>
      <c r="F712" s="116" t="s">
        <v>2289</v>
      </c>
      <c r="G712" s="114">
        <v>4962644941667</v>
      </c>
      <c r="H712" s="118">
        <v>3000</v>
      </c>
      <c r="I712" s="119">
        <v>0</v>
      </c>
      <c r="J712" s="119">
        <v>34</v>
      </c>
      <c r="K712" s="119">
        <f t="shared" si="126"/>
        <v>0</v>
      </c>
      <c r="L712" s="119">
        <f t="shared" si="134"/>
        <v>17952</v>
      </c>
      <c r="M712" s="119">
        <v>3000</v>
      </c>
      <c r="O712" s="119">
        <v>2400</v>
      </c>
      <c r="P712" s="119">
        <v>2180</v>
      </c>
      <c r="Q712" s="119">
        <v>2600</v>
      </c>
      <c r="R712" s="321">
        <v>528</v>
      </c>
      <c r="S712" s="119">
        <v>1030</v>
      </c>
      <c r="T712" s="51">
        <f t="shared" si="127"/>
        <v>502</v>
      </c>
      <c r="U712" s="322">
        <f t="shared" si="128"/>
        <v>0.48737864077669901</v>
      </c>
      <c r="V712" s="323" t="s">
        <v>4923</v>
      </c>
      <c r="W712" s="324" t="e">
        <f t="shared" si="129"/>
        <v>#VALUE!</v>
      </c>
      <c r="X712" s="324" t="e">
        <f t="shared" si="135"/>
        <v>#VALUE!</v>
      </c>
      <c r="Y712" s="325" t="e">
        <f t="shared" si="130"/>
        <v>#VALUE!</v>
      </c>
      <c r="Z712" s="325" t="e">
        <f t="shared" si="131"/>
        <v>#VALUE!</v>
      </c>
      <c r="AA712" s="325" t="e">
        <f t="shared" si="132"/>
        <v>#VALUE!</v>
      </c>
      <c r="AB712" s="326" t="e">
        <f t="shared" si="133"/>
        <v>#VALUE!</v>
      </c>
      <c r="AD712" s="328"/>
      <c r="AE712" s="328"/>
      <c r="AF712" s="328"/>
      <c r="AG712" s="328"/>
    </row>
    <row r="713" spans="1:33" ht="15" hidden="1" customHeight="1">
      <c r="A713" s="114" t="s">
        <v>2290</v>
      </c>
      <c r="B713" s="114" t="s">
        <v>2283</v>
      </c>
      <c r="C713" s="115" t="s">
        <v>1372</v>
      </c>
      <c r="D713" s="114">
        <v>30</v>
      </c>
      <c r="E713" s="114">
        <v>4962644</v>
      </c>
      <c r="F713" s="116" t="s">
        <v>2291</v>
      </c>
      <c r="G713" s="114">
        <v>4962644941643</v>
      </c>
      <c r="H713" s="118">
        <v>2500</v>
      </c>
      <c r="I713" s="119" t="e">
        <v>#N/A</v>
      </c>
      <c r="J713" s="119">
        <v>63</v>
      </c>
      <c r="K713" s="119" t="e">
        <f t="shared" si="126"/>
        <v>#N/A</v>
      </c>
      <c r="L713" s="119">
        <f t="shared" si="134"/>
        <v>26145</v>
      </c>
      <c r="M713" s="119">
        <v>2500</v>
      </c>
      <c r="O713" s="119">
        <v>1980</v>
      </c>
      <c r="P713" s="119">
        <v>1780</v>
      </c>
      <c r="Q713" s="119">
        <v>2100</v>
      </c>
      <c r="R713" s="321">
        <v>415</v>
      </c>
      <c r="S713" s="119">
        <v>835</v>
      </c>
      <c r="T713" s="51">
        <f t="shared" si="127"/>
        <v>420</v>
      </c>
      <c r="U713" s="322">
        <f t="shared" si="128"/>
        <v>0.50299401197604787</v>
      </c>
      <c r="V713" s="323" t="s">
        <v>4923</v>
      </c>
      <c r="W713" s="324" t="e">
        <f t="shared" si="129"/>
        <v>#VALUE!</v>
      </c>
      <c r="X713" s="324" t="e">
        <f t="shared" si="135"/>
        <v>#VALUE!</v>
      </c>
      <c r="Y713" s="325" t="e">
        <f t="shared" si="130"/>
        <v>#VALUE!</v>
      </c>
      <c r="Z713" s="325" t="e">
        <f t="shared" si="131"/>
        <v>#VALUE!</v>
      </c>
      <c r="AA713" s="325" t="e">
        <f t="shared" si="132"/>
        <v>#VALUE!</v>
      </c>
      <c r="AB713" s="326" t="e">
        <f t="shared" si="133"/>
        <v>#VALUE!</v>
      </c>
      <c r="AD713" s="328"/>
      <c r="AE713" s="328"/>
      <c r="AF713" s="328"/>
      <c r="AG713" s="328"/>
    </row>
    <row r="714" spans="1:33" ht="15" hidden="1" customHeight="1">
      <c r="A714" s="114" t="s">
        <v>942</v>
      </c>
      <c r="B714" s="114" t="s">
        <v>2278</v>
      </c>
      <c r="C714" s="115" t="s">
        <v>10</v>
      </c>
      <c r="D714" s="114">
        <v>30</v>
      </c>
      <c r="E714" s="114">
        <v>4962644</v>
      </c>
      <c r="F714" s="116" t="s">
        <v>2292</v>
      </c>
      <c r="G714" s="114">
        <v>4962644933518</v>
      </c>
      <c r="H714" s="118">
        <v>2500</v>
      </c>
      <c r="I714" s="119">
        <v>356</v>
      </c>
      <c r="J714" s="119">
        <v>35</v>
      </c>
      <c r="K714" s="119">
        <f t="shared" si="126"/>
        <v>10.171428571428571</v>
      </c>
      <c r="L714" s="119">
        <f t="shared" si="134"/>
        <v>15855</v>
      </c>
      <c r="M714" s="119">
        <v>2500</v>
      </c>
      <c r="O714" s="119">
        <v>2180</v>
      </c>
      <c r="P714" s="119">
        <v>1980</v>
      </c>
      <c r="Q714" s="119">
        <v>2300</v>
      </c>
      <c r="R714" s="321">
        <v>453</v>
      </c>
      <c r="S714" s="119">
        <v>930</v>
      </c>
      <c r="T714" s="51">
        <f t="shared" si="127"/>
        <v>477</v>
      </c>
      <c r="U714" s="322">
        <f t="shared" si="128"/>
        <v>0.51290322580645165</v>
      </c>
      <c r="V714" s="323" t="s">
        <v>4923</v>
      </c>
      <c r="W714" s="324" t="e">
        <f t="shared" si="129"/>
        <v>#VALUE!</v>
      </c>
      <c r="X714" s="324" t="e">
        <f t="shared" si="135"/>
        <v>#VALUE!</v>
      </c>
      <c r="Y714" s="325" t="e">
        <f t="shared" si="130"/>
        <v>#VALUE!</v>
      </c>
      <c r="Z714" s="325" t="e">
        <f t="shared" si="131"/>
        <v>#VALUE!</v>
      </c>
      <c r="AA714" s="325" t="e">
        <f t="shared" si="132"/>
        <v>#VALUE!</v>
      </c>
      <c r="AB714" s="326" t="e">
        <f t="shared" si="133"/>
        <v>#VALUE!</v>
      </c>
      <c r="AD714" s="328"/>
      <c r="AE714" s="328"/>
      <c r="AF714" s="328"/>
      <c r="AG714" s="328"/>
    </row>
    <row r="715" spans="1:33" ht="15" hidden="1" customHeight="1">
      <c r="A715" s="114" t="s">
        <v>539</v>
      </c>
      <c r="B715" s="114" t="s">
        <v>2293</v>
      </c>
      <c r="C715" s="115"/>
      <c r="D715" s="114">
        <v>30</v>
      </c>
      <c r="E715" s="114">
        <v>4962644</v>
      </c>
      <c r="F715" s="116" t="s">
        <v>2294</v>
      </c>
      <c r="G715" s="114">
        <v>4962644936984</v>
      </c>
      <c r="H715" s="118">
        <v>2500</v>
      </c>
      <c r="I715" s="119">
        <v>1626</v>
      </c>
      <c r="J715" s="119">
        <v>32</v>
      </c>
      <c r="K715" s="119">
        <f t="shared" si="126"/>
        <v>50.8125</v>
      </c>
      <c r="L715" s="119">
        <f t="shared" si="134"/>
        <v>10976</v>
      </c>
      <c r="M715" s="119">
        <v>2500</v>
      </c>
      <c r="O715" s="119">
        <v>1680</v>
      </c>
      <c r="P715" s="119">
        <v>1480</v>
      </c>
      <c r="Q715" s="119">
        <v>1800</v>
      </c>
      <c r="R715" s="321">
        <v>343</v>
      </c>
      <c r="S715" s="119">
        <v>695</v>
      </c>
      <c r="T715" s="51">
        <f t="shared" si="127"/>
        <v>352</v>
      </c>
      <c r="U715" s="322">
        <f t="shared" si="128"/>
        <v>0.5064748201438849</v>
      </c>
      <c r="V715" s="323" t="s">
        <v>4923</v>
      </c>
      <c r="W715" s="324" t="e">
        <f t="shared" si="129"/>
        <v>#VALUE!</v>
      </c>
      <c r="X715" s="324" t="e">
        <f t="shared" si="135"/>
        <v>#VALUE!</v>
      </c>
      <c r="Y715" s="325" t="e">
        <f t="shared" si="130"/>
        <v>#VALUE!</v>
      </c>
      <c r="Z715" s="325" t="e">
        <f t="shared" si="131"/>
        <v>#VALUE!</v>
      </c>
      <c r="AA715" s="325" t="e">
        <f t="shared" si="132"/>
        <v>#VALUE!</v>
      </c>
      <c r="AB715" s="326" t="e">
        <f t="shared" si="133"/>
        <v>#VALUE!</v>
      </c>
      <c r="AD715" s="328"/>
      <c r="AE715" s="328"/>
      <c r="AF715" s="328"/>
      <c r="AG715" s="328"/>
    </row>
    <row r="716" spans="1:33" ht="15" hidden="1" customHeight="1">
      <c r="A716" s="114" t="s">
        <v>2295</v>
      </c>
      <c r="B716" s="114" t="s">
        <v>2296</v>
      </c>
      <c r="C716" s="115" t="s">
        <v>1523</v>
      </c>
      <c r="D716" s="114">
        <v>30</v>
      </c>
      <c r="E716" s="114">
        <v>4962644</v>
      </c>
      <c r="F716" s="116" t="s">
        <v>2297</v>
      </c>
      <c r="G716" s="114">
        <v>4962644943081</v>
      </c>
      <c r="H716" s="118">
        <v>3100</v>
      </c>
      <c r="I716" s="119" t="e">
        <v>#N/A</v>
      </c>
      <c r="J716" s="119">
        <v>14</v>
      </c>
      <c r="K716" s="119" t="e">
        <f t="shared" si="126"/>
        <v>#N/A</v>
      </c>
      <c r="L716" s="119">
        <f t="shared" si="134"/>
        <v>5418</v>
      </c>
      <c r="M716" s="119">
        <v>3100</v>
      </c>
      <c r="O716" s="119">
        <v>2400</v>
      </c>
      <c r="P716" s="119">
        <v>2180</v>
      </c>
      <c r="Q716" s="119">
        <v>2600</v>
      </c>
      <c r="R716" s="321">
        <v>387</v>
      </c>
      <c r="S716" s="119">
        <v>1030</v>
      </c>
      <c r="T716" s="51">
        <f t="shared" si="127"/>
        <v>643</v>
      </c>
      <c r="U716" s="322">
        <f t="shared" si="128"/>
        <v>0.62427184466019414</v>
      </c>
      <c r="V716" s="323" t="s">
        <v>4923</v>
      </c>
      <c r="W716" s="324" t="e">
        <f t="shared" si="129"/>
        <v>#VALUE!</v>
      </c>
      <c r="X716" s="324" t="e">
        <f t="shared" si="135"/>
        <v>#VALUE!</v>
      </c>
      <c r="Y716" s="325" t="e">
        <f t="shared" si="130"/>
        <v>#VALUE!</v>
      </c>
      <c r="Z716" s="325" t="e">
        <f t="shared" si="131"/>
        <v>#VALUE!</v>
      </c>
      <c r="AA716" s="325" t="e">
        <f t="shared" si="132"/>
        <v>#VALUE!</v>
      </c>
      <c r="AB716" s="326" t="e">
        <f t="shared" si="133"/>
        <v>#VALUE!</v>
      </c>
      <c r="AD716" s="328"/>
      <c r="AE716" s="328"/>
      <c r="AF716" s="328"/>
      <c r="AG716" s="328"/>
    </row>
    <row r="717" spans="1:33" s="338" customFormat="1" ht="15" hidden="1" customHeight="1">
      <c r="A717" s="114" t="s">
        <v>5054</v>
      </c>
      <c r="B717" s="114" t="s">
        <v>5055</v>
      </c>
      <c r="C717" s="115"/>
      <c r="D717" s="114">
        <v>50</v>
      </c>
      <c r="E717" s="114">
        <v>4962644</v>
      </c>
      <c r="F717" s="116" t="s">
        <v>5056</v>
      </c>
      <c r="G717" s="114">
        <v>4962644944781</v>
      </c>
      <c r="H717" s="118">
        <v>1800</v>
      </c>
      <c r="I717" s="119">
        <v>2633</v>
      </c>
      <c r="J717" s="119">
        <v>4552</v>
      </c>
      <c r="K717" s="119">
        <f t="shared" ref="K717:K780" si="136">I717/J717</f>
        <v>0.57842706502636199</v>
      </c>
      <c r="L717" s="119">
        <f t="shared" si="134"/>
        <v>1515816</v>
      </c>
      <c r="M717" s="119">
        <v>1800</v>
      </c>
      <c r="N717" s="119"/>
      <c r="O717" s="119">
        <v>1380</v>
      </c>
      <c r="P717" s="119">
        <v>1280</v>
      </c>
      <c r="Q717" s="119">
        <v>1480</v>
      </c>
      <c r="R717" s="321">
        <v>333</v>
      </c>
      <c r="S717" s="119">
        <v>600</v>
      </c>
      <c r="T717" s="51">
        <f t="shared" ref="T717:T780" si="137">S717-R717</f>
        <v>267</v>
      </c>
      <c r="U717" s="322">
        <f t="shared" ref="U717:U780" si="138">T717/S717</f>
        <v>0.44500000000000001</v>
      </c>
      <c r="V717" s="323" t="s">
        <v>4923</v>
      </c>
      <c r="W717" s="324" t="e">
        <f t="shared" ref="W717:W748" si="139">V717/S717</f>
        <v>#VALUE!</v>
      </c>
      <c r="X717" s="324" t="e">
        <f t="shared" si="135"/>
        <v>#VALUE!</v>
      </c>
      <c r="Y717" s="325" t="e">
        <f t="shared" ref="Y717:Y781" si="140">ROUND((V717/0.43),-1)</f>
        <v>#VALUE!</v>
      </c>
      <c r="Z717" s="325" t="e">
        <f t="shared" ref="Z717:Z781" si="141">ROUND((V717/0.45),-1)</f>
        <v>#VALUE!</v>
      </c>
      <c r="AA717" s="325" t="e">
        <f t="shared" ref="AA717:AA781" si="142">ROUND((V717/0.4),-1)</f>
        <v>#VALUE!</v>
      </c>
      <c r="AB717" s="326" t="e">
        <f t="shared" ref="AB717:AB781" si="143">ROUNDUP((W717*M717),-2)</f>
        <v>#VALUE!</v>
      </c>
    </row>
    <row r="718" spans="1:33" s="338" customFormat="1" ht="15" hidden="1" customHeight="1">
      <c r="A718" s="114" t="s">
        <v>540</v>
      </c>
      <c r="B718" s="114" t="s">
        <v>2298</v>
      </c>
      <c r="C718" s="115"/>
      <c r="D718" s="114">
        <v>30</v>
      </c>
      <c r="E718" s="114">
        <v>4962644</v>
      </c>
      <c r="F718" s="116" t="s">
        <v>2299</v>
      </c>
      <c r="G718" s="114">
        <v>4962644929856</v>
      </c>
      <c r="H718" s="118">
        <v>4500</v>
      </c>
      <c r="I718" s="119">
        <v>699</v>
      </c>
      <c r="J718" s="119">
        <v>61</v>
      </c>
      <c r="K718" s="119">
        <f t="shared" si="136"/>
        <v>11.459016393442623</v>
      </c>
      <c r="L718" s="119">
        <f t="shared" si="134"/>
        <v>45201</v>
      </c>
      <c r="M718" s="119">
        <v>4500</v>
      </c>
      <c r="N718" s="119"/>
      <c r="O718" s="119">
        <v>3580</v>
      </c>
      <c r="P718" s="119">
        <v>3280</v>
      </c>
      <c r="Q718" s="119">
        <v>4000</v>
      </c>
      <c r="R718" s="321">
        <v>741</v>
      </c>
      <c r="S718" s="119">
        <v>1540</v>
      </c>
      <c r="T718" s="51">
        <f t="shared" si="137"/>
        <v>799</v>
      </c>
      <c r="U718" s="322">
        <f t="shared" si="138"/>
        <v>0.51883116883116887</v>
      </c>
      <c r="V718" s="323" t="s">
        <v>4923</v>
      </c>
      <c r="W718" s="324" t="e">
        <f t="shared" si="139"/>
        <v>#VALUE!</v>
      </c>
      <c r="X718" s="324" t="e">
        <f t="shared" si="135"/>
        <v>#VALUE!</v>
      </c>
      <c r="Y718" s="325" t="e">
        <f t="shared" si="140"/>
        <v>#VALUE!</v>
      </c>
      <c r="Z718" s="325" t="e">
        <f t="shared" si="141"/>
        <v>#VALUE!</v>
      </c>
      <c r="AA718" s="325" t="e">
        <f t="shared" si="142"/>
        <v>#VALUE!</v>
      </c>
      <c r="AB718" s="326" t="e">
        <f t="shared" si="143"/>
        <v>#VALUE!</v>
      </c>
    </row>
    <row r="719" spans="1:33" ht="15" hidden="1" customHeight="1">
      <c r="A719" s="114" t="s">
        <v>2300</v>
      </c>
      <c r="B719" s="114" t="s">
        <v>2301</v>
      </c>
      <c r="C719" s="115"/>
      <c r="D719" s="114">
        <v>30</v>
      </c>
      <c r="E719" s="114">
        <v>4962644</v>
      </c>
      <c r="F719" s="116" t="s">
        <v>2302</v>
      </c>
      <c r="G719" s="114">
        <v>4962644941391</v>
      </c>
      <c r="H719" s="118">
        <v>4000</v>
      </c>
      <c r="I719" s="119">
        <v>485</v>
      </c>
      <c r="J719" s="119">
        <v>102</v>
      </c>
      <c r="K719" s="119">
        <f t="shared" si="136"/>
        <v>4.7549019607843137</v>
      </c>
      <c r="L719" s="119">
        <f t="shared" si="134"/>
        <v>58548</v>
      </c>
      <c r="M719" s="119">
        <v>4000</v>
      </c>
      <c r="O719" s="119">
        <v>3480</v>
      </c>
      <c r="P719" s="119">
        <v>3180</v>
      </c>
      <c r="Q719" s="119">
        <v>3800</v>
      </c>
      <c r="R719" s="321">
        <v>574</v>
      </c>
      <c r="S719" s="119">
        <v>1495</v>
      </c>
      <c r="T719" s="51">
        <f t="shared" si="137"/>
        <v>921</v>
      </c>
      <c r="U719" s="322">
        <f t="shared" si="138"/>
        <v>0.61605351170568556</v>
      </c>
      <c r="V719" s="323" t="s">
        <v>4923</v>
      </c>
      <c r="W719" s="324" t="e">
        <f t="shared" si="139"/>
        <v>#VALUE!</v>
      </c>
      <c r="X719" s="324" t="e">
        <f t="shared" si="135"/>
        <v>#VALUE!</v>
      </c>
      <c r="Y719" s="325" t="e">
        <f t="shared" si="140"/>
        <v>#VALUE!</v>
      </c>
      <c r="Z719" s="325" t="e">
        <f t="shared" si="141"/>
        <v>#VALUE!</v>
      </c>
      <c r="AA719" s="325" t="e">
        <f t="shared" si="142"/>
        <v>#VALUE!</v>
      </c>
      <c r="AB719" s="326" t="e">
        <f t="shared" si="143"/>
        <v>#VALUE!</v>
      </c>
      <c r="AD719" s="328"/>
      <c r="AE719" s="328"/>
      <c r="AF719" s="328"/>
      <c r="AG719" s="328"/>
    </row>
    <row r="720" spans="1:33" ht="15" hidden="1" customHeight="1">
      <c r="A720" s="114" t="s">
        <v>545</v>
      </c>
      <c r="B720" s="114" t="s">
        <v>2310</v>
      </c>
      <c r="C720" s="115"/>
      <c r="D720" s="114">
        <v>30</v>
      </c>
      <c r="E720" s="114">
        <v>4962644</v>
      </c>
      <c r="F720" s="116" t="s">
        <v>2311</v>
      </c>
      <c r="G720" s="114">
        <v>4962644936977</v>
      </c>
      <c r="H720" s="118">
        <v>2500</v>
      </c>
      <c r="I720" s="119">
        <v>628</v>
      </c>
      <c r="J720" s="119">
        <v>33</v>
      </c>
      <c r="K720" s="119">
        <f t="shared" si="136"/>
        <v>19.030303030303031</v>
      </c>
      <c r="L720" s="119">
        <f t="shared" si="134"/>
        <v>13068</v>
      </c>
      <c r="M720" s="119">
        <v>2500</v>
      </c>
      <c r="O720" s="119">
        <v>1680</v>
      </c>
      <c r="P720" s="119">
        <v>1480</v>
      </c>
      <c r="Q720" s="119">
        <v>1800</v>
      </c>
      <c r="R720" s="321">
        <v>396</v>
      </c>
      <c r="S720" s="119">
        <v>695</v>
      </c>
      <c r="T720" s="51">
        <f t="shared" si="137"/>
        <v>299</v>
      </c>
      <c r="U720" s="322">
        <f t="shared" si="138"/>
        <v>0.43021582733812952</v>
      </c>
      <c r="V720" s="323" t="s">
        <v>4923</v>
      </c>
      <c r="W720" s="324" t="e">
        <f t="shared" si="139"/>
        <v>#VALUE!</v>
      </c>
      <c r="X720" s="324" t="e">
        <f t="shared" si="135"/>
        <v>#VALUE!</v>
      </c>
      <c r="Y720" s="325" t="e">
        <f t="shared" si="140"/>
        <v>#VALUE!</v>
      </c>
      <c r="Z720" s="325" t="e">
        <f t="shared" si="141"/>
        <v>#VALUE!</v>
      </c>
      <c r="AA720" s="325" t="e">
        <f t="shared" si="142"/>
        <v>#VALUE!</v>
      </c>
      <c r="AB720" s="326" t="e">
        <f t="shared" si="143"/>
        <v>#VALUE!</v>
      </c>
      <c r="AD720" s="328"/>
      <c r="AE720" s="328"/>
      <c r="AF720" s="328"/>
      <c r="AG720" s="328"/>
    </row>
    <row r="721" spans="1:33" ht="15" hidden="1" customHeight="1">
      <c r="A721" s="114" t="s">
        <v>174</v>
      </c>
      <c r="B721" s="114" t="s">
        <v>2323</v>
      </c>
      <c r="C721" s="115" t="s">
        <v>1849</v>
      </c>
      <c r="D721" s="114">
        <v>60</v>
      </c>
      <c r="E721" s="114">
        <v>4962644</v>
      </c>
      <c r="F721" s="116" t="s">
        <v>2324</v>
      </c>
      <c r="G721" s="114">
        <v>4961644940080</v>
      </c>
      <c r="H721" s="118">
        <v>3900</v>
      </c>
      <c r="I721" s="119" t="e">
        <v>#N/A</v>
      </c>
      <c r="J721" s="119">
        <v>2980</v>
      </c>
      <c r="K721" s="119" t="e">
        <f t="shared" si="136"/>
        <v>#N/A</v>
      </c>
      <c r="L721" s="119">
        <f t="shared" si="134"/>
        <v>1776080</v>
      </c>
      <c r="M721" s="119">
        <v>3900</v>
      </c>
      <c r="O721" s="119">
        <v>2880</v>
      </c>
      <c r="P721" s="119">
        <v>2680</v>
      </c>
      <c r="Q721" s="119">
        <v>3000</v>
      </c>
      <c r="R721" s="321">
        <v>596</v>
      </c>
      <c r="S721" s="119">
        <v>1235</v>
      </c>
      <c r="T721" s="51">
        <f t="shared" si="137"/>
        <v>639</v>
      </c>
      <c r="U721" s="322">
        <f t="shared" si="138"/>
        <v>0.51740890688259111</v>
      </c>
      <c r="V721" s="323" t="s">
        <v>4923</v>
      </c>
      <c r="W721" s="324" t="e">
        <f t="shared" si="139"/>
        <v>#VALUE!</v>
      </c>
      <c r="X721" s="324" t="e">
        <f t="shared" si="135"/>
        <v>#VALUE!</v>
      </c>
      <c r="Y721" s="325" t="e">
        <f t="shared" si="140"/>
        <v>#VALUE!</v>
      </c>
      <c r="Z721" s="325" t="e">
        <f t="shared" si="141"/>
        <v>#VALUE!</v>
      </c>
      <c r="AA721" s="325" t="e">
        <f t="shared" si="142"/>
        <v>#VALUE!</v>
      </c>
      <c r="AB721" s="326" t="e">
        <f t="shared" si="143"/>
        <v>#VALUE!</v>
      </c>
      <c r="AD721" s="328"/>
      <c r="AE721" s="328"/>
      <c r="AF721" s="328"/>
      <c r="AG721" s="328"/>
    </row>
    <row r="722" spans="1:33" ht="15" hidden="1" customHeight="1">
      <c r="A722" s="114" t="s">
        <v>177</v>
      </c>
      <c r="B722" s="114" t="s">
        <v>2323</v>
      </c>
      <c r="C722" s="115" t="s">
        <v>2245</v>
      </c>
      <c r="D722" s="114">
        <v>60</v>
      </c>
      <c r="E722" s="114">
        <v>4962644</v>
      </c>
      <c r="F722" s="116" t="s">
        <v>2325</v>
      </c>
      <c r="G722" s="114">
        <v>4962644941315</v>
      </c>
      <c r="H722" s="118">
        <v>4600</v>
      </c>
      <c r="I722" s="119" t="e">
        <v>#N/A</v>
      </c>
      <c r="J722" s="119">
        <v>902</v>
      </c>
      <c r="K722" s="119" t="e">
        <f t="shared" si="136"/>
        <v>#N/A</v>
      </c>
      <c r="L722" s="119">
        <f t="shared" si="134"/>
        <v>451902</v>
      </c>
      <c r="M722" s="119">
        <v>4600</v>
      </c>
      <c r="O722" s="119">
        <v>3480</v>
      </c>
      <c r="P722" s="119">
        <v>3180</v>
      </c>
      <c r="Q722" s="119">
        <v>3800</v>
      </c>
      <c r="R722" s="321">
        <v>501</v>
      </c>
      <c r="S722" s="119">
        <v>1495</v>
      </c>
      <c r="T722" s="51">
        <f t="shared" si="137"/>
        <v>994</v>
      </c>
      <c r="U722" s="322">
        <f t="shared" si="138"/>
        <v>0.66488294314381269</v>
      </c>
      <c r="V722" s="323" t="s">
        <v>4923</v>
      </c>
      <c r="W722" s="324" t="e">
        <f t="shared" si="139"/>
        <v>#VALUE!</v>
      </c>
      <c r="X722" s="324" t="e">
        <f t="shared" si="135"/>
        <v>#VALUE!</v>
      </c>
      <c r="Y722" s="325" t="e">
        <f t="shared" si="140"/>
        <v>#VALUE!</v>
      </c>
      <c r="Z722" s="325" t="e">
        <f t="shared" si="141"/>
        <v>#VALUE!</v>
      </c>
      <c r="AA722" s="325" t="e">
        <f t="shared" si="142"/>
        <v>#VALUE!</v>
      </c>
      <c r="AB722" s="326" t="e">
        <f t="shared" si="143"/>
        <v>#VALUE!</v>
      </c>
      <c r="AD722" s="328"/>
      <c r="AE722" s="328"/>
      <c r="AF722" s="328"/>
      <c r="AG722" s="328"/>
    </row>
    <row r="723" spans="1:33" ht="15" hidden="1" customHeight="1">
      <c r="A723" s="114" t="s">
        <v>957</v>
      </c>
      <c r="B723" s="114" t="s">
        <v>2375</v>
      </c>
      <c r="C723" s="115" t="s">
        <v>1523</v>
      </c>
      <c r="D723" s="114">
        <v>30</v>
      </c>
      <c r="E723" s="114">
        <v>4962644</v>
      </c>
      <c r="F723" s="116" t="s">
        <v>2376</v>
      </c>
      <c r="G723" s="114">
        <v>4962644934768</v>
      </c>
      <c r="H723" s="118">
        <v>2500</v>
      </c>
      <c r="I723" s="119">
        <v>260</v>
      </c>
      <c r="J723" s="119">
        <v>21</v>
      </c>
      <c r="K723" s="119">
        <f t="shared" si="136"/>
        <v>12.380952380952381</v>
      </c>
      <c r="L723" s="119">
        <f t="shared" si="134"/>
        <v>9996</v>
      </c>
      <c r="M723" s="119">
        <v>2500</v>
      </c>
      <c r="O723" s="119">
        <v>2080</v>
      </c>
      <c r="P723" s="119">
        <v>1880</v>
      </c>
      <c r="Q723" s="119">
        <v>2200</v>
      </c>
      <c r="R723" s="321">
        <v>476</v>
      </c>
      <c r="S723" s="119">
        <v>880</v>
      </c>
      <c r="T723" s="51">
        <f t="shared" si="137"/>
        <v>404</v>
      </c>
      <c r="U723" s="322">
        <f t="shared" si="138"/>
        <v>0.45909090909090911</v>
      </c>
      <c r="V723" s="323" t="s">
        <v>4923</v>
      </c>
      <c r="W723" s="324" t="e">
        <f t="shared" si="139"/>
        <v>#VALUE!</v>
      </c>
      <c r="X723" s="324" t="e">
        <f t="shared" si="135"/>
        <v>#VALUE!</v>
      </c>
      <c r="Y723" s="325" t="e">
        <f t="shared" si="140"/>
        <v>#VALUE!</v>
      </c>
      <c r="Z723" s="325" t="e">
        <f t="shared" si="141"/>
        <v>#VALUE!</v>
      </c>
      <c r="AA723" s="325" t="e">
        <f t="shared" si="142"/>
        <v>#VALUE!</v>
      </c>
      <c r="AB723" s="326" t="e">
        <f t="shared" si="143"/>
        <v>#VALUE!</v>
      </c>
      <c r="AD723" s="328"/>
      <c r="AE723" s="328"/>
      <c r="AF723" s="328"/>
      <c r="AG723" s="328"/>
    </row>
    <row r="724" spans="1:33" ht="15" hidden="1" customHeight="1">
      <c r="A724" s="114" t="s">
        <v>958</v>
      </c>
      <c r="B724" s="114" t="s">
        <v>2375</v>
      </c>
      <c r="C724" s="115" t="s">
        <v>2286</v>
      </c>
      <c r="D724" s="114">
        <v>30</v>
      </c>
      <c r="E724" s="114">
        <v>4962644</v>
      </c>
      <c r="F724" s="116" t="s">
        <v>2377</v>
      </c>
      <c r="G724" s="114">
        <v>4962644934775</v>
      </c>
      <c r="H724" s="118">
        <v>3000</v>
      </c>
      <c r="I724" s="119">
        <v>92</v>
      </c>
      <c r="J724" s="119">
        <v>24</v>
      </c>
      <c r="K724" s="119">
        <f t="shared" si="136"/>
        <v>3.8333333333333335</v>
      </c>
      <c r="L724" s="119">
        <f t="shared" si="134"/>
        <v>13896</v>
      </c>
      <c r="M724" s="119">
        <v>3000</v>
      </c>
      <c r="O724" s="119">
        <v>2380</v>
      </c>
      <c r="P724" s="119">
        <v>2180</v>
      </c>
      <c r="Q724" s="119">
        <v>2500</v>
      </c>
      <c r="R724" s="321">
        <v>579</v>
      </c>
      <c r="S724" s="119">
        <v>1000</v>
      </c>
      <c r="T724" s="51">
        <f t="shared" si="137"/>
        <v>421</v>
      </c>
      <c r="U724" s="322">
        <f t="shared" si="138"/>
        <v>0.42099999999999999</v>
      </c>
      <c r="V724" s="323" t="s">
        <v>4923</v>
      </c>
      <c r="W724" s="324" t="e">
        <f t="shared" si="139"/>
        <v>#VALUE!</v>
      </c>
      <c r="X724" s="324" t="e">
        <f t="shared" si="135"/>
        <v>#VALUE!</v>
      </c>
      <c r="Y724" s="325" t="e">
        <f t="shared" si="140"/>
        <v>#VALUE!</v>
      </c>
      <c r="Z724" s="325" t="e">
        <f t="shared" si="141"/>
        <v>#VALUE!</v>
      </c>
      <c r="AA724" s="325" t="e">
        <f t="shared" si="142"/>
        <v>#VALUE!</v>
      </c>
      <c r="AB724" s="326" t="e">
        <f t="shared" si="143"/>
        <v>#VALUE!</v>
      </c>
      <c r="AD724" s="328"/>
      <c r="AE724" s="328"/>
      <c r="AF724" s="328"/>
      <c r="AG724" s="328"/>
    </row>
    <row r="725" spans="1:33" ht="15" hidden="1" customHeight="1">
      <c r="A725" s="114" t="s">
        <v>959</v>
      </c>
      <c r="B725" s="114" t="s">
        <v>2378</v>
      </c>
      <c r="C725" s="115" t="s">
        <v>1523</v>
      </c>
      <c r="D725" s="114">
        <v>30</v>
      </c>
      <c r="E725" s="114">
        <v>4962644</v>
      </c>
      <c r="F725" s="116" t="s">
        <v>2379</v>
      </c>
      <c r="G725" s="114">
        <v>4962644934003</v>
      </c>
      <c r="H725" s="118">
        <v>3900</v>
      </c>
      <c r="I725" s="119">
        <v>189</v>
      </c>
      <c r="J725" s="119">
        <v>0</v>
      </c>
      <c r="K725" s="119" t="e">
        <f t="shared" si="136"/>
        <v>#DIV/0!</v>
      </c>
      <c r="L725" s="119">
        <f t="shared" si="134"/>
        <v>0</v>
      </c>
      <c r="M725" s="119">
        <v>3900</v>
      </c>
      <c r="O725" s="119">
        <v>3000</v>
      </c>
      <c r="P725" s="119">
        <v>2780</v>
      </c>
      <c r="Q725" s="119">
        <v>3300</v>
      </c>
      <c r="R725" s="321">
        <v>632</v>
      </c>
      <c r="S725" s="119">
        <v>1305</v>
      </c>
      <c r="T725" s="51">
        <f t="shared" si="137"/>
        <v>673</v>
      </c>
      <c r="U725" s="322">
        <f t="shared" si="138"/>
        <v>0.51570881226053644</v>
      </c>
      <c r="V725" s="323" t="s">
        <v>4923</v>
      </c>
      <c r="W725" s="324" t="e">
        <f t="shared" si="139"/>
        <v>#VALUE!</v>
      </c>
      <c r="X725" s="324" t="e">
        <f t="shared" si="135"/>
        <v>#VALUE!</v>
      </c>
      <c r="Y725" s="325" t="e">
        <f t="shared" si="140"/>
        <v>#VALUE!</v>
      </c>
      <c r="Z725" s="325" t="e">
        <f t="shared" si="141"/>
        <v>#VALUE!</v>
      </c>
      <c r="AA725" s="325" t="e">
        <f t="shared" si="142"/>
        <v>#VALUE!</v>
      </c>
      <c r="AB725" s="326" t="e">
        <f t="shared" si="143"/>
        <v>#VALUE!</v>
      </c>
      <c r="AD725" s="328"/>
      <c r="AE725" s="328"/>
      <c r="AF725" s="328"/>
      <c r="AG725" s="328"/>
    </row>
    <row r="726" spans="1:33" ht="15" hidden="1" customHeight="1">
      <c r="A726" s="114" t="s">
        <v>960</v>
      </c>
      <c r="B726" s="114" t="s">
        <v>2378</v>
      </c>
      <c r="C726" s="115" t="s">
        <v>2286</v>
      </c>
      <c r="D726" s="114">
        <v>30</v>
      </c>
      <c r="E726" s="114">
        <v>4962644</v>
      </c>
      <c r="F726" s="116" t="s">
        <v>2380</v>
      </c>
      <c r="G726" s="114">
        <v>4962644933983</v>
      </c>
      <c r="H726" s="118">
        <v>4500</v>
      </c>
      <c r="I726" s="119">
        <v>333</v>
      </c>
      <c r="J726" s="119" t="e">
        <v>#N/A</v>
      </c>
      <c r="K726" s="119" t="e">
        <f t="shared" si="136"/>
        <v>#N/A</v>
      </c>
      <c r="L726" s="119" t="e">
        <f t="shared" si="134"/>
        <v>#N/A</v>
      </c>
      <c r="M726" s="119">
        <v>4500</v>
      </c>
      <c r="O726" s="119">
        <v>3180</v>
      </c>
      <c r="P726" s="119">
        <v>2980</v>
      </c>
      <c r="Q726" s="119">
        <v>3500</v>
      </c>
      <c r="R726" s="321">
        <v>785</v>
      </c>
      <c r="S726" s="119">
        <v>1370</v>
      </c>
      <c r="T726" s="51">
        <f t="shared" si="137"/>
        <v>585</v>
      </c>
      <c r="U726" s="322">
        <f t="shared" si="138"/>
        <v>0.42700729927007297</v>
      </c>
      <c r="V726" s="323" t="s">
        <v>4923</v>
      </c>
      <c r="W726" s="324" t="e">
        <f t="shared" si="139"/>
        <v>#VALUE!</v>
      </c>
      <c r="X726" s="324" t="e">
        <f t="shared" si="135"/>
        <v>#VALUE!</v>
      </c>
      <c r="Y726" s="325" t="e">
        <f t="shared" si="140"/>
        <v>#VALUE!</v>
      </c>
      <c r="Z726" s="325" t="e">
        <f t="shared" si="141"/>
        <v>#VALUE!</v>
      </c>
      <c r="AA726" s="325" t="e">
        <f t="shared" si="142"/>
        <v>#VALUE!</v>
      </c>
      <c r="AB726" s="326" t="e">
        <f t="shared" si="143"/>
        <v>#VALUE!</v>
      </c>
      <c r="AD726" s="328"/>
      <c r="AE726" s="328"/>
      <c r="AF726" s="328"/>
      <c r="AG726" s="328"/>
    </row>
    <row r="727" spans="1:33" ht="15" hidden="1" customHeight="1">
      <c r="A727" s="114" t="s">
        <v>2382</v>
      </c>
      <c r="B727" s="114" t="s">
        <v>2383</v>
      </c>
      <c r="C727" s="115" t="s">
        <v>1523</v>
      </c>
      <c r="D727" s="114">
        <v>30</v>
      </c>
      <c r="E727" s="114">
        <v>4962644</v>
      </c>
      <c r="F727" s="116" t="s">
        <v>2384</v>
      </c>
      <c r="G727" s="114">
        <v>4962644940301</v>
      </c>
      <c r="H727" s="118">
        <v>3500</v>
      </c>
      <c r="I727" s="119">
        <v>188</v>
      </c>
      <c r="J727" s="119" t="e">
        <v>#N/A</v>
      </c>
      <c r="K727" s="119" t="e">
        <f t="shared" si="136"/>
        <v>#N/A</v>
      </c>
      <c r="L727" s="119" t="e">
        <f t="shared" si="134"/>
        <v>#N/A</v>
      </c>
      <c r="M727" s="119">
        <v>3500</v>
      </c>
      <c r="O727" s="119">
        <v>2780</v>
      </c>
      <c r="P727" s="119">
        <v>2580</v>
      </c>
      <c r="Q727" s="119">
        <v>3000</v>
      </c>
      <c r="R727" s="321">
        <v>597</v>
      </c>
      <c r="S727" s="119">
        <v>1200</v>
      </c>
      <c r="T727" s="51">
        <f t="shared" si="137"/>
        <v>603</v>
      </c>
      <c r="U727" s="322">
        <f t="shared" si="138"/>
        <v>0.50249999999999995</v>
      </c>
      <c r="V727" s="323" t="s">
        <v>4923</v>
      </c>
      <c r="W727" s="324" t="e">
        <f t="shared" si="139"/>
        <v>#VALUE!</v>
      </c>
      <c r="X727" s="324" t="e">
        <f t="shared" si="135"/>
        <v>#VALUE!</v>
      </c>
      <c r="Y727" s="325" t="e">
        <f t="shared" si="140"/>
        <v>#VALUE!</v>
      </c>
      <c r="Z727" s="325" t="e">
        <f t="shared" si="141"/>
        <v>#VALUE!</v>
      </c>
      <c r="AA727" s="325" t="e">
        <f t="shared" si="142"/>
        <v>#VALUE!</v>
      </c>
      <c r="AB727" s="326" t="e">
        <f t="shared" si="143"/>
        <v>#VALUE!</v>
      </c>
      <c r="AD727" s="328"/>
      <c r="AE727" s="328"/>
      <c r="AF727" s="328"/>
      <c r="AG727" s="328"/>
    </row>
    <row r="728" spans="1:33" ht="15" hidden="1" customHeight="1">
      <c r="A728" s="114" t="s">
        <v>2385</v>
      </c>
      <c r="B728" s="114" t="s">
        <v>2383</v>
      </c>
      <c r="C728" s="115" t="s">
        <v>2286</v>
      </c>
      <c r="D728" s="114">
        <v>30</v>
      </c>
      <c r="E728" s="114">
        <v>4962644</v>
      </c>
      <c r="F728" s="116" t="s">
        <v>2386</v>
      </c>
      <c r="G728" s="114">
        <v>4962644940295</v>
      </c>
      <c r="H728" s="118">
        <v>4200</v>
      </c>
      <c r="I728" s="119">
        <v>55</v>
      </c>
      <c r="J728" s="119">
        <v>0</v>
      </c>
      <c r="K728" s="119" t="e">
        <f t="shared" si="136"/>
        <v>#DIV/0!</v>
      </c>
      <c r="L728" s="119">
        <f t="shared" si="134"/>
        <v>0</v>
      </c>
      <c r="M728" s="119">
        <v>4200</v>
      </c>
      <c r="O728" s="119">
        <v>2980</v>
      </c>
      <c r="P728" s="119">
        <v>2780</v>
      </c>
      <c r="Q728" s="119">
        <v>3200</v>
      </c>
      <c r="R728" s="321">
        <v>751</v>
      </c>
      <c r="S728" s="119">
        <v>1280</v>
      </c>
      <c r="T728" s="51">
        <f t="shared" si="137"/>
        <v>529</v>
      </c>
      <c r="U728" s="322">
        <f t="shared" si="138"/>
        <v>0.41328124999999999</v>
      </c>
      <c r="V728" s="323" t="s">
        <v>4923</v>
      </c>
      <c r="W728" s="324" t="e">
        <f t="shared" si="139"/>
        <v>#VALUE!</v>
      </c>
      <c r="X728" s="324" t="e">
        <f t="shared" si="135"/>
        <v>#VALUE!</v>
      </c>
      <c r="Y728" s="325" t="e">
        <f t="shared" si="140"/>
        <v>#VALUE!</v>
      </c>
      <c r="Z728" s="325" t="e">
        <f t="shared" si="141"/>
        <v>#VALUE!</v>
      </c>
      <c r="AA728" s="325" t="e">
        <f t="shared" si="142"/>
        <v>#VALUE!</v>
      </c>
      <c r="AB728" s="326" t="e">
        <f t="shared" si="143"/>
        <v>#VALUE!</v>
      </c>
      <c r="AD728" s="328"/>
      <c r="AE728" s="328"/>
      <c r="AF728" s="328"/>
      <c r="AG728" s="328"/>
    </row>
    <row r="729" spans="1:33" ht="15" hidden="1" customHeight="1">
      <c r="A729" s="114" t="s">
        <v>963</v>
      </c>
      <c r="B729" s="114" t="s">
        <v>2387</v>
      </c>
      <c r="C729" s="115" t="s">
        <v>1523</v>
      </c>
      <c r="D729" s="114">
        <v>30</v>
      </c>
      <c r="E729" s="114">
        <v>4962644</v>
      </c>
      <c r="F729" s="116" t="s">
        <v>2388</v>
      </c>
      <c r="G729" s="114">
        <v>4962644942008</v>
      </c>
      <c r="H729" s="118">
        <v>3800</v>
      </c>
      <c r="I729" s="119">
        <v>209</v>
      </c>
      <c r="J729" s="119" t="e">
        <v>#N/A</v>
      </c>
      <c r="K729" s="119" t="e">
        <f t="shared" si="136"/>
        <v>#N/A</v>
      </c>
      <c r="L729" s="119" t="e">
        <f t="shared" si="134"/>
        <v>#N/A</v>
      </c>
      <c r="M729" s="119">
        <v>3800</v>
      </c>
      <c r="O729" s="119">
        <v>2680</v>
      </c>
      <c r="P729" s="119">
        <v>2480</v>
      </c>
      <c r="Q729" s="119">
        <v>3000</v>
      </c>
      <c r="R729" s="321">
        <v>573</v>
      </c>
      <c r="S729" s="119">
        <v>1150</v>
      </c>
      <c r="T729" s="51">
        <f t="shared" si="137"/>
        <v>577</v>
      </c>
      <c r="U729" s="322">
        <f t="shared" si="138"/>
        <v>0.50173913043478258</v>
      </c>
      <c r="V729" s="323" t="s">
        <v>4923</v>
      </c>
      <c r="W729" s="324" t="e">
        <f t="shared" si="139"/>
        <v>#VALUE!</v>
      </c>
      <c r="X729" s="324" t="e">
        <f t="shared" si="135"/>
        <v>#VALUE!</v>
      </c>
      <c r="Y729" s="325" t="e">
        <f t="shared" si="140"/>
        <v>#VALUE!</v>
      </c>
      <c r="Z729" s="325" t="e">
        <f t="shared" si="141"/>
        <v>#VALUE!</v>
      </c>
      <c r="AA729" s="325" t="e">
        <f t="shared" si="142"/>
        <v>#VALUE!</v>
      </c>
      <c r="AB729" s="326" t="e">
        <f t="shared" si="143"/>
        <v>#VALUE!</v>
      </c>
      <c r="AD729" s="328"/>
      <c r="AE729" s="328"/>
      <c r="AF729" s="328"/>
      <c r="AG729" s="328"/>
    </row>
    <row r="730" spans="1:33" ht="15" hidden="1" customHeight="1">
      <c r="A730" s="114" t="s">
        <v>964</v>
      </c>
      <c r="B730" s="114" t="s">
        <v>2387</v>
      </c>
      <c r="C730" s="115" t="s">
        <v>2286</v>
      </c>
      <c r="D730" s="114">
        <v>30</v>
      </c>
      <c r="E730" s="114">
        <v>4962644</v>
      </c>
      <c r="F730" s="116" t="s">
        <v>2389</v>
      </c>
      <c r="G730" s="114">
        <v>4962644942015</v>
      </c>
      <c r="H730" s="118">
        <v>4300</v>
      </c>
      <c r="I730" s="119">
        <v>177</v>
      </c>
      <c r="J730" s="119" t="e">
        <v>#N/A</v>
      </c>
      <c r="K730" s="119" t="e">
        <f t="shared" si="136"/>
        <v>#N/A</v>
      </c>
      <c r="L730" s="119" t="e">
        <f t="shared" si="134"/>
        <v>#N/A</v>
      </c>
      <c r="M730" s="119">
        <v>4300</v>
      </c>
      <c r="O730" s="119">
        <v>3280</v>
      </c>
      <c r="P730" s="119">
        <v>2980</v>
      </c>
      <c r="Q730" s="119">
        <v>3500</v>
      </c>
      <c r="R730" s="321">
        <v>720</v>
      </c>
      <c r="S730" s="119">
        <v>1400</v>
      </c>
      <c r="T730" s="51">
        <f t="shared" si="137"/>
        <v>680</v>
      </c>
      <c r="U730" s="322">
        <f t="shared" si="138"/>
        <v>0.48571428571428571</v>
      </c>
      <c r="V730" s="323" t="s">
        <v>4923</v>
      </c>
      <c r="W730" s="324" t="e">
        <f t="shared" si="139"/>
        <v>#VALUE!</v>
      </c>
      <c r="X730" s="324" t="e">
        <f t="shared" si="135"/>
        <v>#VALUE!</v>
      </c>
      <c r="Y730" s="325" t="e">
        <f t="shared" si="140"/>
        <v>#VALUE!</v>
      </c>
      <c r="Z730" s="325" t="e">
        <f t="shared" si="141"/>
        <v>#VALUE!</v>
      </c>
      <c r="AA730" s="325" t="e">
        <f t="shared" si="142"/>
        <v>#VALUE!</v>
      </c>
      <c r="AB730" s="326" t="e">
        <f t="shared" si="143"/>
        <v>#VALUE!</v>
      </c>
      <c r="AD730" s="328"/>
      <c r="AE730" s="328"/>
      <c r="AF730" s="328"/>
      <c r="AG730" s="328"/>
    </row>
    <row r="731" spans="1:33" ht="15" hidden="1" customHeight="1">
      <c r="A731" s="114" t="s">
        <v>965</v>
      </c>
      <c r="B731" s="114" t="s">
        <v>2387</v>
      </c>
      <c r="C731" s="115" t="s">
        <v>2390</v>
      </c>
      <c r="D731" s="114">
        <v>30</v>
      </c>
      <c r="E731" s="114">
        <v>4962644</v>
      </c>
      <c r="F731" s="116" t="s">
        <v>2391</v>
      </c>
      <c r="G731" s="114">
        <v>4962644942022</v>
      </c>
      <c r="H731" s="118">
        <v>3800</v>
      </c>
      <c r="I731" s="119">
        <v>60</v>
      </c>
      <c r="J731" s="119" t="e">
        <v>#N/A</v>
      </c>
      <c r="K731" s="119" t="e">
        <f t="shared" si="136"/>
        <v>#N/A</v>
      </c>
      <c r="L731" s="119" t="e">
        <f t="shared" si="134"/>
        <v>#N/A</v>
      </c>
      <c r="M731" s="119">
        <v>3800</v>
      </c>
      <c r="O731" s="119">
        <v>2680</v>
      </c>
      <c r="P731" s="119">
        <v>2480</v>
      </c>
      <c r="Q731" s="119">
        <v>3000</v>
      </c>
      <c r="R731" s="321">
        <v>573</v>
      </c>
      <c r="S731" s="119">
        <v>1150</v>
      </c>
      <c r="T731" s="51">
        <f t="shared" si="137"/>
        <v>577</v>
      </c>
      <c r="U731" s="322">
        <f t="shared" si="138"/>
        <v>0.50173913043478258</v>
      </c>
      <c r="V731" s="323" t="s">
        <v>4923</v>
      </c>
      <c r="W731" s="324" t="e">
        <f t="shared" si="139"/>
        <v>#VALUE!</v>
      </c>
      <c r="X731" s="324" t="e">
        <f t="shared" si="135"/>
        <v>#VALUE!</v>
      </c>
      <c r="Y731" s="325" t="e">
        <f t="shared" si="140"/>
        <v>#VALUE!</v>
      </c>
      <c r="Z731" s="325" t="e">
        <f t="shared" si="141"/>
        <v>#VALUE!</v>
      </c>
      <c r="AA731" s="325" t="e">
        <f t="shared" si="142"/>
        <v>#VALUE!</v>
      </c>
      <c r="AB731" s="326" t="e">
        <f t="shared" si="143"/>
        <v>#VALUE!</v>
      </c>
      <c r="AD731" s="328"/>
      <c r="AE731" s="328"/>
      <c r="AF731" s="328"/>
      <c r="AG731" s="328"/>
    </row>
    <row r="732" spans="1:33" ht="15" hidden="1" customHeight="1">
      <c r="A732" s="114" t="s">
        <v>2392</v>
      </c>
      <c r="B732" s="114" t="s">
        <v>2393</v>
      </c>
      <c r="C732" s="115" t="s">
        <v>1523</v>
      </c>
      <c r="D732" s="114">
        <v>30</v>
      </c>
      <c r="E732" s="114">
        <v>4962644</v>
      </c>
      <c r="F732" s="116" t="s">
        <v>2394</v>
      </c>
      <c r="G732" s="114">
        <v>4962644942466</v>
      </c>
      <c r="H732" s="118">
        <v>3700</v>
      </c>
      <c r="I732" s="119">
        <v>4727</v>
      </c>
      <c r="J732" s="119">
        <v>489</v>
      </c>
      <c r="K732" s="119">
        <f t="shared" si="136"/>
        <v>9.6666666666666661</v>
      </c>
      <c r="L732" s="119">
        <f t="shared" si="134"/>
        <v>286065</v>
      </c>
      <c r="M732" s="119">
        <v>3700</v>
      </c>
      <c r="O732" s="119">
        <v>2880</v>
      </c>
      <c r="P732" s="119">
        <v>2680</v>
      </c>
      <c r="Q732" s="119">
        <v>3200</v>
      </c>
      <c r="R732" s="321">
        <v>585</v>
      </c>
      <c r="S732" s="119">
        <v>1240</v>
      </c>
      <c r="T732" s="51">
        <f t="shared" si="137"/>
        <v>655</v>
      </c>
      <c r="U732" s="322">
        <f t="shared" si="138"/>
        <v>0.52822580645161288</v>
      </c>
      <c r="V732" s="323" t="s">
        <v>4923</v>
      </c>
      <c r="W732" s="324" t="e">
        <f t="shared" si="139"/>
        <v>#VALUE!</v>
      </c>
      <c r="X732" s="324" t="e">
        <f t="shared" si="135"/>
        <v>#VALUE!</v>
      </c>
      <c r="Y732" s="325" t="e">
        <f t="shared" si="140"/>
        <v>#VALUE!</v>
      </c>
      <c r="Z732" s="325" t="e">
        <f t="shared" si="141"/>
        <v>#VALUE!</v>
      </c>
      <c r="AA732" s="325" t="e">
        <f t="shared" si="142"/>
        <v>#VALUE!</v>
      </c>
      <c r="AB732" s="326" t="e">
        <f t="shared" si="143"/>
        <v>#VALUE!</v>
      </c>
      <c r="AD732" s="328"/>
      <c r="AE732" s="328"/>
      <c r="AF732" s="328"/>
      <c r="AG732" s="328"/>
    </row>
    <row r="733" spans="1:33" ht="15" hidden="1" customHeight="1">
      <c r="A733" s="114" t="s">
        <v>2395</v>
      </c>
      <c r="B733" s="114" t="s">
        <v>2393</v>
      </c>
      <c r="C733" s="115" t="s">
        <v>2245</v>
      </c>
      <c r="D733" s="114">
        <v>30</v>
      </c>
      <c r="E733" s="114">
        <v>4962644</v>
      </c>
      <c r="F733" s="116" t="s">
        <v>2396</v>
      </c>
      <c r="G733" s="114">
        <v>4962644942473</v>
      </c>
      <c r="H733" s="118">
        <v>4300</v>
      </c>
      <c r="I733" s="119">
        <v>748</v>
      </c>
      <c r="J733" s="119">
        <v>241</v>
      </c>
      <c r="K733" s="119">
        <f t="shared" si="136"/>
        <v>3.103734439834025</v>
      </c>
      <c r="L733" s="119">
        <f t="shared" si="134"/>
        <v>176412</v>
      </c>
      <c r="M733" s="119">
        <v>4300</v>
      </c>
      <c r="O733" s="119">
        <v>3080</v>
      </c>
      <c r="P733" s="119">
        <v>2780</v>
      </c>
      <c r="Q733" s="119">
        <v>3500</v>
      </c>
      <c r="R733" s="321">
        <v>732</v>
      </c>
      <c r="S733" s="119">
        <v>1305</v>
      </c>
      <c r="T733" s="51">
        <f t="shared" si="137"/>
        <v>573</v>
      </c>
      <c r="U733" s="322">
        <f t="shared" si="138"/>
        <v>0.43908045977011495</v>
      </c>
      <c r="V733" s="323" t="s">
        <v>4923</v>
      </c>
      <c r="W733" s="324" t="e">
        <f t="shared" si="139"/>
        <v>#VALUE!</v>
      </c>
      <c r="X733" s="324" t="e">
        <f t="shared" si="135"/>
        <v>#VALUE!</v>
      </c>
      <c r="Y733" s="325" t="e">
        <f t="shared" si="140"/>
        <v>#VALUE!</v>
      </c>
      <c r="Z733" s="325" t="e">
        <f t="shared" si="141"/>
        <v>#VALUE!</v>
      </c>
      <c r="AA733" s="325" t="e">
        <f t="shared" si="142"/>
        <v>#VALUE!</v>
      </c>
      <c r="AB733" s="326" t="e">
        <f t="shared" si="143"/>
        <v>#VALUE!</v>
      </c>
      <c r="AD733" s="328"/>
      <c r="AE733" s="328"/>
      <c r="AF733" s="328"/>
      <c r="AG733" s="328"/>
    </row>
    <row r="734" spans="1:33" ht="15" hidden="1" customHeight="1">
      <c r="A734" s="114" t="s">
        <v>5057</v>
      </c>
      <c r="B734" s="114" t="s">
        <v>5058</v>
      </c>
      <c r="C734" s="115" t="s">
        <v>1523</v>
      </c>
      <c r="D734" s="114">
        <v>50</v>
      </c>
      <c r="E734" s="114">
        <v>4962644</v>
      </c>
      <c r="F734" s="116" t="s">
        <v>5059</v>
      </c>
      <c r="G734" s="114">
        <v>4962644944514</v>
      </c>
      <c r="H734" s="118">
        <v>3000</v>
      </c>
      <c r="I734" s="119">
        <v>1936</v>
      </c>
      <c r="J734" s="119">
        <v>465</v>
      </c>
      <c r="K734" s="119">
        <f t="shared" si="136"/>
        <v>4.1634408602150534</v>
      </c>
      <c r="L734" s="119">
        <f t="shared" si="134"/>
        <v>217620</v>
      </c>
      <c r="M734" s="119">
        <v>3000</v>
      </c>
      <c r="O734" s="119">
        <v>2280</v>
      </c>
      <c r="P734" s="119">
        <v>2280</v>
      </c>
      <c r="Q734" s="119">
        <v>2680</v>
      </c>
      <c r="R734" s="321">
        <v>468</v>
      </c>
      <c r="S734" s="119">
        <v>1070</v>
      </c>
      <c r="T734" s="51">
        <f t="shared" si="137"/>
        <v>602</v>
      </c>
      <c r="U734" s="322">
        <f t="shared" si="138"/>
        <v>0.56261682242990652</v>
      </c>
      <c r="V734" s="323" t="s">
        <v>4923</v>
      </c>
      <c r="W734" s="324" t="e">
        <f t="shared" si="139"/>
        <v>#VALUE!</v>
      </c>
      <c r="X734" s="324" t="e">
        <f t="shared" si="135"/>
        <v>#VALUE!</v>
      </c>
      <c r="Y734" s="325" t="e">
        <f t="shared" si="140"/>
        <v>#VALUE!</v>
      </c>
      <c r="Z734" s="325" t="e">
        <f t="shared" si="141"/>
        <v>#VALUE!</v>
      </c>
      <c r="AA734" s="325" t="e">
        <f t="shared" si="142"/>
        <v>#VALUE!</v>
      </c>
      <c r="AB734" s="326" t="e">
        <f t="shared" si="143"/>
        <v>#VALUE!</v>
      </c>
      <c r="AD734" s="328"/>
      <c r="AE734" s="328"/>
      <c r="AF734" s="328"/>
      <c r="AG734" s="328"/>
    </row>
    <row r="735" spans="1:33" ht="15" hidden="1" customHeight="1">
      <c r="A735" s="114" t="s">
        <v>5060</v>
      </c>
      <c r="B735" s="114" t="s">
        <v>5058</v>
      </c>
      <c r="C735" s="115" t="s">
        <v>2245</v>
      </c>
      <c r="D735" s="114">
        <v>50</v>
      </c>
      <c r="E735" s="114">
        <v>4962644</v>
      </c>
      <c r="F735" s="116" t="s">
        <v>5061</v>
      </c>
      <c r="G735" s="114">
        <v>4962644944521</v>
      </c>
      <c r="H735" s="118">
        <v>3500</v>
      </c>
      <c r="I735" s="119">
        <v>1082</v>
      </c>
      <c r="J735" s="119">
        <v>319</v>
      </c>
      <c r="K735" s="119">
        <f t="shared" si="136"/>
        <v>3.3918495297805644</v>
      </c>
      <c r="L735" s="119">
        <f t="shared" si="134"/>
        <v>182787</v>
      </c>
      <c r="M735" s="119">
        <v>3500</v>
      </c>
      <c r="O735" s="119">
        <v>2480</v>
      </c>
      <c r="P735" s="119">
        <v>2480</v>
      </c>
      <c r="Q735" s="119">
        <v>2980</v>
      </c>
      <c r="R735" s="321">
        <v>573</v>
      </c>
      <c r="S735" s="119">
        <v>1165</v>
      </c>
      <c r="T735" s="51">
        <f t="shared" si="137"/>
        <v>592</v>
      </c>
      <c r="U735" s="322">
        <f t="shared" si="138"/>
        <v>0.50815450643776827</v>
      </c>
      <c r="V735" s="323" t="s">
        <v>4923</v>
      </c>
      <c r="W735" s="324" t="e">
        <f t="shared" si="139"/>
        <v>#VALUE!</v>
      </c>
      <c r="X735" s="324" t="e">
        <f t="shared" si="135"/>
        <v>#VALUE!</v>
      </c>
      <c r="Y735" s="325" t="e">
        <f t="shared" si="140"/>
        <v>#VALUE!</v>
      </c>
      <c r="Z735" s="325" t="e">
        <f t="shared" si="141"/>
        <v>#VALUE!</v>
      </c>
      <c r="AA735" s="325" t="e">
        <f t="shared" si="142"/>
        <v>#VALUE!</v>
      </c>
      <c r="AB735" s="326" t="e">
        <f t="shared" si="143"/>
        <v>#VALUE!</v>
      </c>
      <c r="AD735" s="328"/>
      <c r="AE735" s="328"/>
      <c r="AF735" s="328"/>
      <c r="AG735" s="328"/>
    </row>
    <row r="736" spans="1:33" ht="15" hidden="1" customHeight="1">
      <c r="A736" s="114" t="s">
        <v>3898</v>
      </c>
      <c r="B736" s="114" t="s">
        <v>5062</v>
      </c>
      <c r="C736" s="115" t="s">
        <v>5063</v>
      </c>
      <c r="D736" s="114">
        <v>30</v>
      </c>
      <c r="E736" s="114">
        <v>4962644</v>
      </c>
      <c r="F736" s="116" t="s">
        <v>5064</v>
      </c>
      <c r="G736" s="114">
        <v>4962644944491</v>
      </c>
      <c r="H736" s="118">
        <v>2500</v>
      </c>
      <c r="I736" s="119">
        <v>8382</v>
      </c>
      <c r="J736" s="119">
        <v>1732</v>
      </c>
      <c r="K736" s="119">
        <f t="shared" si="136"/>
        <v>4.8394919168591226</v>
      </c>
      <c r="L736" s="119">
        <f t="shared" si="134"/>
        <v>775936</v>
      </c>
      <c r="M736" s="119">
        <v>2500</v>
      </c>
      <c r="O736" s="119">
        <v>1980</v>
      </c>
      <c r="P736" s="119">
        <v>1980</v>
      </c>
      <c r="Q736" s="119">
        <v>2280</v>
      </c>
      <c r="R736" s="321">
        <v>448</v>
      </c>
      <c r="S736" s="119">
        <v>930</v>
      </c>
      <c r="T736" s="51">
        <f t="shared" si="137"/>
        <v>482</v>
      </c>
      <c r="U736" s="322">
        <f t="shared" si="138"/>
        <v>0.51827956989247315</v>
      </c>
      <c r="V736" s="323" t="s">
        <v>4923</v>
      </c>
      <c r="W736" s="324" t="e">
        <f t="shared" si="139"/>
        <v>#VALUE!</v>
      </c>
      <c r="X736" s="324" t="e">
        <f t="shared" si="135"/>
        <v>#VALUE!</v>
      </c>
      <c r="Y736" s="325" t="e">
        <f t="shared" si="140"/>
        <v>#VALUE!</v>
      </c>
      <c r="Z736" s="325" t="e">
        <f t="shared" si="141"/>
        <v>#VALUE!</v>
      </c>
      <c r="AA736" s="325" t="e">
        <f t="shared" si="142"/>
        <v>#VALUE!</v>
      </c>
      <c r="AB736" s="326" t="e">
        <f t="shared" si="143"/>
        <v>#VALUE!</v>
      </c>
      <c r="AD736" s="328"/>
      <c r="AE736" s="328"/>
      <c r="AF736" s="328"/>
      <c r="AG736" s="328"/>
    </row>
    <row r="737" spans="1:33" ht="15" hidden="1" customHeight="1">
      <c r="A737" s="114" t="s">
        <v>3899</v>
      </c>
      <c r="B737" s="114" t="s">
        <v>5065</v>
      </c>
      <c r="C737" s="115" t="s">
        <v>2245</v>
      </c>
      <c r="D737" s="114">
        <v>30</v>
      </c>
      <c r="E737" s="114">
        <v>4962644</v>
      </c>
      <c r="F737" s="116" t="s">
        <v>5066</v>
      </c>
      <c r="G737" s="114">
        <v>4962644944507</v>
      </c>
      <c r="H737" s="118">
        <v>2900</v>
      </c>
      <c r="I737" s="119">
        <v>1377</v>
      </c>
      <c r="J737" s="119">
        <v>132</v>
      </c>
      <c r="K737" s="119">
        <f t="shared" si="136"/>
        <v>10.431818181818182</v>
      </c>
      <c r="L737" s="119">
        <f t="shared" si="134"/>
        <v>71148</v>
      </c>
      <c r="M737" s="119">
        <v>2900</v>
      </c>
      <c r="O737" s="119">
        <v>2280</v>
      </c>
      <c r="P737" s="119">
        <v>2280</v>
      </c>
      <c r="Q737" s="119">
        <v>2680</v>
      </c>
      <c r="R737" s="321">
        <v>539</v>
      </c>
      <c r="S737" s="119">
        <v>1070</v>
      </c>
      <c r="T737" s="51">
        <f t="shared" si="137"/>
        <v>531</v>
      </c>
      <c r="U737" s="322">
        <f t="shared" si="138"/>
        <v>0.49626168224299066</v>
      </c>
      <c r="V737" s="323" t="s">
        <v>4923</v>
      </c>
      <c r="W737" s="324" t="e">
        <f t="shared" si="139"/>
        <v>#VALUE!</v>
      </c>
      <c r="X737" s="324" t="e">
        <f t="shared" si="135"/>
        <v>#VALUE!</v>
      </c>
      <c r="Y737" s="325" t="e">
        <f t="shared" si="140"/>
        <v>#VALUE!</v>
      </c>
      <c r="Z737" s="325" t="e">
        <f t="shared" si="141"/>
        <v>#VALUE!</v>
      </c>
      <c r="AA737" s="325" t="e">
        <f t="shared" si="142"/>
        <v>#VALUE!</v>
      </c>
      <c r="AB737" s="326" t="e">
        <f t="shared" si="143"/>
        <v>#VALUE!</v>
      </c>
      <c r="AD737" s="328"/>
      <c r="AE737" s="328"/>
      <c r="AF737" s="328"/>
      <c r="AG737" s="328"/>
    </row>
    <row r="738" spans="1:33" ht="15" hidden="1" customHeight="1">
      <c r="A738" s="114" t="s">
        <v>5067</v>
      </c>
      <c r="B738" s="114" t="s">
        <v>5068</v>
      </c>
      <c r="C738" s="115"/>
      <c r="D738" s="114">
        <v>100</v>
      </c>
      <c r="E738" s="114">
        <v>4962644</v>
      </c>
      <c r="F738" s="116" t="s">
        <v>5069</v>
      </c>
      <c r="G738" s="114">
        <v>4962644944170</v>
      </c>
      <c r="H738" s="118">
        <v>800</v>
      </c>
      <c r="I738" s="119">
        <v>1745</v>
      </c>
      <c r="J738" s="119">
        <v>5557</v>
      </c>
      <c r="K738" s="119">
        <f t="shared" si="136"/>
        <v>0.31401835522764082</v>
      </c>
      <c r="L738" s="119">
        <f t="shared" si="134"/>
        <v>783537</v>
      </c>
      <c r="M738" s="119">
        <v>800</v>
      </c>
      <c r="O738" s="355" t="s">
        <v>1361</v>
      </c>
      <c r="P738" s="119">
        <v>550</v>
      </c>
      <c r="Q738" s="119">
        <v>680</v>
      </c>
      <c r="R738" s="321">
        <v>141</v>
      </c>
      <c r="S738" s="119">
        <v>258</v>
      </c>
      <c r="T738" s="51">
        <f t="shared" si="137"/>
        <v>117</v>
      </c>
      <c r="U738" s="322">
        <f t="shared" si="138"/>
        <v>0.45348837209302323</v>
      </c>
      <c r="V738" s="323" t="s">
        <v>4923</v>
      </c>
      <c r="W738" s="324" t="e">
        <f t="shared" si="139"/>
        <v>#VALUE!</v>
      </c>
      <c r="X738" s="324" t="e">
        <f t="shared" si="135"/>
        <v>#VALUE!</v>
      </c>
      <c r="Y738" s="325" t="e">
        <f t="shared" si="140"/>
        <v>#VALUE!</v>
      </c>
      <c r="Z738" s="325" t="e">
        <f t="shared" si="141"/>
        <v>#VALUE!</v>
      </c>
      <c r="AA738" s="325" t="e">
        <f t="shared" si="142"/>
        <v>#VALUE!</v>
      </c>
      <c r="AB738" s="326" t="e">
        <f t="shared" si="143"/>
        <v>#VALUE!</v>
      </c>
      <c r="AD738" s="328"/>
      <c r="AE738" s="328"/>
      <c r="AF738" s="328"/>
      <c r="AG738" s="328"/>
    </row>
    <row r="739" spans="1:33" ht="15" hidden="1" customHeight="1">
      <c r="A739" s="114" t="s">
        <v>3754</v>
      </c>
      <c r="B739" s="114" t="s">
        <v>5070</v>
      </c>
      <c r="C739" s="115"/>
      <c r="D739" s="114">
        <v>60</v>
      </c>
      <c r="E739" s="114">
        <v>4962644</v>
      </c>
      <c r="F739" s="116" t="s">
        <v>5071</v>
      </c>
      <c r="G739" s="114">
        <v>4962644944187</v>
      </c>
      <c r="H739" s="118">
        <v>1500</v>
      </c>
      <c r="I739" s="119">
        <v>326</v>
      </c>
      <c r="J739" s="119">
        <v>1230</v>
      </c>
      <c r="K739" s="119">
        <f t="shared" si="136"/>
        <v>0.26504065040650404</v>
      </c>
      <c r="L739" s="119">
        <f t="shared" si="134"/>
        <v>311190</v>
      </c>
      <c r="M739" s="119">
        <v>1500</v>
      </c>
      <c r="O739" s="355" t="s">
        <v>1361</v>
      </c>
      <c r="P739" s="119">
        <v>980</v>
      </c>
      <c r="Q739" s="119">
        <v>1180</v>
      </c>
      <c r="R739" s="321">
        <v>253</v>
      </c>
      <c r="S739" s="119">
        <v>460</v>
      </c>
      <c r="T739" s="51">
        <f t="shared" si="137"/>
        <v>207</v>
      </c>
      <c r="U739" s="322">
        <f t="shared" si="138"/>
        <v>0.45</v>
      </c>
      <c r="V739" s="323" t="s">
        <v>4923</v>
      </c>
      <c r="W739" s="324" t="e">
        <f t="shared" si="139"/>
        <v>#VALUE!</v>
      </c>
      <c r="X739" s="324" t="e">
        <f t="shared" si="135"/>
        <v>#VALUE!</v>
      </c>
      <c r="Y739" s="325" t="e">
        <f t="shared" si="140"/>
        <v>#VALUE!</v>
      </c>
      <c r="Z739" s="325" t="e">
        <f t="shared" si="141"/>
        <v>#VALUE!</v>
      </c>
      <c r="AA739" s="325" t="e">
        <f t="shared" si="142"/>
        <v>#VALUE!</v>
      </c>
      <c r="AB739" s="326" t="e">
        <f t="shared" si="143"/>
        <v>#VALUE!</v>
      </c>
      <c r="AD739" s="328"/>
      <c r="AE739" s="328"/>
      <c r="AF739" s="328"/>
      <c r="AG739" s="328"/>
    </row>
    <row r="740" spans="1:33" ht="15" hidden="1" customHeight="1">
      <c r="A740" s="114" t="s">
        <v>3755</v>
      </c>
      <c r="B740" s="114" t="s">
        <v>5072</v>
      </c>
      <c r="C740" s="115"/>
      <c r="D740" s="114">
        <v>30</v>
      </c>
      <c r="E740" s="114">
        <v>4962644</v>
      </c>
      <c r="F740" s="116" t="s">
        <v>5073</v>
      </c>
      <c r="G740" s="114">
        <v>4962644944194</v>
      </c>
      <c r="H740" s="118">
        <v>2000</v>
      </c>
      <c r="I740" s="119">
        <v>605</v>
      </c>
      <c r="J740" s="119">
        <v>908</v>
      </c>
      <c r="K740" s="119">
        <f t="shared" si="136"/>
        <v>0.66629955947136565</v>
      </c>
      <c r="L740" s="119">
        <f t="shared" si="134"/>
        <v>331420</v>
      </c>
      <c r="M740" s="119">
        <v>2000</v>
      </c>
      <c r="O740" s="355" t="s">
        <v>1361</v>
      </c>
      <c r="P740" s="119">
        <v>1380</v>
      </c>
      <c r="Q740" s="119">
        <v>1680</v>
      </c>
      <c r="R740" s="321">
        <v>365</v>
      </c>
      <c r="S740" s="119">
        <v>648</v>
      </c>
      <c r="T740" s="51">
        <f t="shared" si="137"/>
        <v>283</v>
      </c>
      <c r="U740" s="322">
        <f t="shared" si="138"/>
        <v>0.43672839506172839</v>
      </c>
      <c r="V740" s="323" t="s">
        <v>4923</v>
      </c>
      <c r="W740" s="324" t="e">
        <f t="shared" si="139"/>
        <v>#VALUE!</v>
      </c>
      <c r="X740" s="324" t="e">
        <f t="shared" si="135"/>
        <v>#VALUE!</v>
      </c>
      <c r="Y740" s="325" t="e">
        <f t="shared" si="140"/>
        <v>#VALUE!</v>
      </c>
      <c r="Z740" s="325" t="e">
        <f t="shared" si="141"/>
        <v>#VALUE!</v>
      </c>
      <c r="AA740" s="325" t="e">
        <f t="shared" si="142"/>
        <v>#VALUE!</v>
      </c>
      <c r="AB740" s="326" t="e">
        <f t="shared" si="143"/>
        <v>#VALUE!</v>
      </c>
      <c r="AD740" s="328"/>
      <c r="AE740" s="328"/>
      <c r="AF740" s="328"/>
      <c r="AG740" s="328"/>
    </row>
    <row r="741" spans="1:33" ht="15" hidden="1" customHeight="1">
      <c r="A741" s="114" t="s">
        <v>5074</v>
      </c>
      <c r="B741" s="114" t="s">
        <v>5075</v>
      </c>
      <c r="C741" s="115"/>
      <c r="D741" s="114">
        <v>100</v>
      </c>
      <c r="E741" s="114">
        <v>4962644</v>
      </c>
      <c r="F741" s="116" t="s">
        <v>5076</v>
      </c>
      <c r="G741" s="114">
        <v>4962644944200</v>
      </c>
      <c r="H741" s="118">
        <v>800</v>
      </c>
      <c r="I741" s="119">
        <v>1016</v>
      </c>
      <c r="J741" s="119">
        <v>4034</v>
      </c>
      <c r="K741" s="119">
        <f t="shared" si="136"/>
        <v>0.25185919682697072</v>
      </c>
      <c r="L741" s="119">
        <f t="shared" si="134"/>
        <v>609134</v>
      </c>
      <c r="M741" s="119">
        <v>800</v>
      </c>
      <c r="O741" s="355" t="s">
        <v>1361</v>
      </c>
      <c r="P741" s="119">
        <v>550</v>
      </c>
      <c r="Q741" s="119">
        <v>680</v>
      </c>
      <c r="R741" s="321">
        <v>151</v>
      </c>
      <c r="S741" s="119">
        <v>258</v>
      </c>
      <c r="T741" s="51">
        <f t="shared" si="137"/>
        <v>107</v>
      </c>
      <c r="U741" s="322">
        <f t="shared" si="138"/>
        <v>0.41472868217054265</v>
      </c>
      <c r="V741" s="323" t="s">
        <v>4923</v>
      </c>
      <c r="W741" s="324" t="e">
        <f t="shared" si="139"/>
        <v>#VALUE!</v>
      </c>
      <c r="X741" s="324" t="e">
        <f t="shared" si="135"/>
        <v>#VALUE!</v>
      </c>
      <c r="Y741" s="325" t="e">
        <f t="shared" si="140"/>
        <v>#VALUE!</v>
      </c>
      <c r="Z741" s="325" t="e">
        <f t="shared" si="141"/>
        <v>#VALUE!</v>
      </c>
      <c r="AA741" s="325" t="e">
        <f t="shared" si="142"/>
        <v>#VALUE!</v>
      </c>
      <c r="AB741" s="326" t="e">
        <f t="shared" si="143"/>
        <v>#VALUE!</v>
      </c>
      <c r="AD741" s="328"/>
      <c r="AE741" s="328"/>
      <c r="AF741" s="328"/>
      <c r="AG741" s="328"/>
    </row>
    <row r="742" spans="1:33" ht="15" hidden="1" customHeight="1">
      <c r="A742" s="114" t="s">
        <v>3756</v>
      </c>
      <c r="B742" s="114" t="s">
        <v>5077</v>
      </c>
      <c r="C742" s="115"/>
      <c r="D742" s="114">
        <v>60</v>
      </c>
      <c r="E742" s="114">
        <v>4962644</v>
      </c>
      <c r="F742" s="116" t="s">
        <v>5078</v>
      </c>
      <c r="G742" s="114">
        <v>4962644944217</v>
      </c>
      <c r="H742" s="118">
        <v>1500</v>
      </c>
      <c r="I742" s="119">
        <v>283</v>
      </c>
      <c r="J742" s="119">
        <v>546</v>
      </c>
      <c r="K742" s="119">
        <f t="shared" si="136"/>
        <v>0.51831501831501836</v>
      </c>
      <c r="L742" s="119">
        <f t="shared" si="134"/>
        <v>149058</v>
      </c>
      <c r="M742" s="119">
        <v>1500</v>
      </c>
      <c r="O742" s="355" t="s">
        <v>1361</v>
      </c>
      <c r="P742" s="119">
        <v>980</v>
      </c>
      <c r="Q742" s="119">
        <v>1180</v>
      </c>
      <c r="R742" s="321">
        <v>273</v>
      </c>
      <c r="S742" s="119">
        <v>460</v>
      </c>
      <c r="T742" s="51">
        <f t="shared" si="137"/>
        <v>187</v>
      </c>
      <c r="U742" s="322">
        <f t="shared" si="138"/>
        <v>0.40652173913043477</v>
      </c>
      <c r="V742" s="323" t="s">
        <v>4923</v>
      </c>
      <c r="W742" s="324" t="e">
        <f t="shared" si="139"/>
        <v>#VALUE!</v>
      </c>
      <c r="X742" s="324" t="e">
        <f t="shared" si="135"/>
        <v>#VALUE!</v>
      </c>
      <c r="Y742" s="325" t="e">
        <f t="shared" si="140"/>
        <v>#VALUE!</v>
      </c>
      <c r="Z742" s="325" t="e">
        <f t="shared" si="141"/>
        <v>#VALUE!</v>
      </c>
      <c r="AA742" s="325" t="e">
        <f t="shared" si="142"/>
        <v>#VALUE!</v>
      </c>
      <c r="AB742" s="326" t="e">
        <f t="shared" si="143"/>
        <v>#VALUE!</v>
      </c>
      <c r="AD742" s="328"/>
      <c r="AE742" s="328"/>
      <c r="AF742" s="328"/>
      <c r="AG742" s="328"/>
    </row>
    <row r="743" spans="1:33" ht="15" hidden="1" customHeight="1">
      <c r="A743" s="114" t="s">
        <v>3757</v>
      </c>
      <c r="B743" s="114" t="s">
        <v>5079</v>
      </c>
      <c r="C743" s="115"/>
      <c r="D743" s="114">
        <v>30</v>
      </c>
      <c r="E743" s="114">
        <v>4962644</v>
      </c>
      <c r="F743" s="116" t="s">
        <v>5080</v>
      </c>
      <c r="G743" s="114">
        <v>4962644944224</v>
      </c>
      <c r="H743" s="118">
        <v>2000</v>
      </c>
      <c r="I743" s="119">
        <v>1113</v>
      </c>
      <c r="J743" s="119">
        <v>637</v>
      </c>
      <c r="K743" s="119">
        <f t="shared" si="136"/>
        <v>1.7472527472527473</v>
      </c>
      <c r="L743" s="119">
        <f t="shared" si="134"/>
        <v>252252</v>
      </c>
      <c r="M743" s="119">
        <v>2000</v>
      </c>
      <c r="O743" s="355" t="s">
        <v>1361</v>
      </c>
      <c r="P743" s="119">
        <v>1380</v>
      </c>
      <c r="Q743" s="119">
        <v>1680</v>
      </c>
      <c r="R743" s="321">
        <v>396</v>
      </c>
      <c r="S743" s="119">
        <v>648</v>
      </c>
      <c r="T743" s="51">
        <f t="shared" si="137"/>
        <v>252</v>
      </c>
      <c r="U743" s="322">
        <f t="shared" si="138"/>
        <v>0.3888888888888889</v>
      </c>
      <c r="V743" s="323" t="s">
        <v>4923</v>
      </c>
      <c r="W743" s="324" t="e">
        <f t="shared" si="139"/>
        <v>#VALUE!</v>
      </c>
      <c r="X743" s="324" t="e">
        <f t="shared" si="135"/>
        <v>#VALUE!</v>
      </c>
      <c r="Y743" s="325" t="e">
        <f t="shared" si="140"/>
        <v>#VALUE!</v>
      </c>
      <c r="Z743" s="325" t="e">
        <f t="shared" si="141"/>
        <v>#VALUE!</v>
      </c>
      <c r="AA743" s="325" t="e">
        <f t="shared" si="142"/>
        <v>#VALUE!</v>
      </c>
      <c r="AB743" s="326" t="e">
        <f t="shared" si="143"/>
        <v>#VALUE!</v>
      </c>
      <c r="AD743" s="328"/>
      <c r="AE743" s="328"/>
      <c r="AF743" s="328"/>
      <c r="AG743" s="328"/>
    </row>
    <row r="744" spans="1:33" s="338" customFormat="1" ht="15" hidden="1" customHeight="1">
      <c r="A744" s="114" t="s">
        <v>5081</v>
      </c>
      <c r="B744" s="114" t="s">
        <v>5082</v>
      </c>
      <c r="C744" s="115"/>
      <c r="D744" s="114">
        <v>100</v>
      </c>
      <c r="E744" s="114">
        <v>4962644</v>
      </c>
      <c r="F744" s="116" t="s">
        <v>5083</v>
      </c>
      <c r="G744" s="114">
        <v>4962644944248</v>
      </c>
      <c r="H744" s="118">
        <v>800</v>
      </c>
      <c r="I744" s="119">
        <v>564</v>
      </c>
      <c r="J744" s="119">
        <v>4410</v>
      </c>
      <c r="K744" s="119">
        <f t="shared" si="136"/>
        <v>0.12789115646258503</v>
      </c>
      <c r="L744" s="119">
        <f t="shared" si="134"/>
        <v>665910</v>
      </c>
      <c r="M744" s="119">
        <v>800</v>
      </c>
      <c r="N744" s="119"/>
      <c r="O744" s="355" t="s">
        <v>1361</v>
      </c>
      <c r="P744" s="119">
        <v>550</v>
      </c>
      <c r="Q744" s="119">
        <v>680</v>
      </c>
      <c r="R744" s="321">
        <v>151</v>
      </c>
      <c r="S744" s="119">
        <v>258</v>
      </c>
      <c r="T744" s="51">
        <f t="shared" si="137"/>
        <v>107</v>
      </c>
      <c r="U744" s="322">
        <f t="shared" si="138"/>
        <v>0.41472868217054265</v>
      </c>
      <c r="V744" s="323" t="s">
        <v>4923</v>
      </c>
      <c r="W744" s="324" t="e">
        <f t="shared" si="139"/>
        <v>#VALUE!</v>
      </c>
      <c r="X744" s="324" t="e">
        <f t="shared" si="135"/>
        <v>#VALUE!</v>
      </c>
      <c r="Y744" s="325" t="e">
        <f t="shared" si="140"/>
        <v>#VALUE!</v>
      </c>
      <c r="Z744" s="325" t="e">
        <f t="shared" si="141"/>
        <v>#VALUE!</v>
      </c>
      <c r="AA744" s="325" t="e">
        <f t="shared" si="142"/>
        <v>#VALUE!</v>
      </c>
      <c r="AB744" s="326" t="e">
        <f t="shared" si="143"/>
        <v>#VALUE!</v>
      </c>
    </row>
    <row r="745" spans="1:33" s="338" customFormat="1" ht="15" hidden="1" customHeight="1">
      <c r="A745" s="114" t="s">
        <v>3758</v>
      </c>
      <c r="B745" s="114" t="s">
        <v>5084</v>
      </c>
      <c r="C745" s="115"/>
      <c r="D745" s="114">
        <v>60</v>
      </c>
      <c r="E745" s="114">
        <v>4962644</v>
      </c>
      <c r="F745" s="116" t="s">
        <v>5085</v>
      </c>
      <c r="G745" s="114">
        <v>4962644944255</v>
      </c>
      <c r="H745" s="118">
        <v>1500</v>
      </c>
      <c r="I745" s="119">
        <v>257</v>
      </c>
      <c r="J745" s="119">
        <v>546</v>
      </c>
      <c r="K745" s="119">
        <f t="shared" si="136"/>
        <v>0.47069597069597069</v>
      </c>
      <c r="L745" s="119">
        <f t="shared" si="134"/>
        <v>149058</v>
      </c>
      <c r="M745" s="119">
        <v>1500</v>
      </c>
      <c r="N745" s="119"/>
      <c r="O745" s="355" t="s">
        <v>1361</v>
      </c>
      <c r="P745" s="119">
        <v>980</v>
      </c>
      <c r="Q745" s="119">
        <v>1180</v>
      </c>
      <c r="R745" s="321">
        <v>273</v>
      </c>
      <c r="S745" s="119">
        <v>460</v>
      </c>
      <c r="T745" s="51">
        <f t="shared" si="137"/>
        <v>187</v>
      </c>
      <c r="U745" s="322">
        <f t="shared" si="138"/>
        <v>0.40652173913043477</v>
      </c>
      <c r="V745" s="323" t="s">
        <v>4923</v>
      </c>
      <c r="W745" s="324" t="e">
        <f t="shared" si="139"/>
        <v>#VALUE!</v>
      </c>
      <c r="X745" s="324" t="e">
        <f t="shared" si="135"/>
        <v>#VALUE!</v>
      </c>
      <c r="Y745" s="325" t="e">
        <f t="shared" si="140"/>
        <v>#VALUE!</v>
      </c>
      <c r="Z745" s="325" t="e">
        <f t="shared" si="141"/>
        <v>#VALUE!</v>
      </c>
      <c r="AA745" s="325" t="e">
        <f t="shared" si="142"/>
        <v>#VALUE!</v>
      </c>
      <c r="AB745" s="326" t="e">
        <f t="shared" si="143"/>
        <v>#VALUE!</v>
      </c>
    </row>
    <row r="746" spans="1:33" ht="15" hidden="1" customHeight="1">
      <c r="A746" s="114" t="s">
        <v>3759</v>
      </c>
      <c r="B746" s="114" t="s">
        <v>5086</v>
      </c>
      <c r="C746" s="115"/>
      <c r="D746" s="114">
        <v>30</v>
      </c>
      <c r="E746" s="114">
        <v>4962644</v>
      </c>
      <c r="F746" s="116" t="s">
        <v>5087</v>
      </c>
      <c r="G746" s="114">
        <v>4962644944262</v>
      </c>
      <c r="H746" s="118">
        <v>2000</v>
      </c>
      <c r="I746" s="119">
        <v>537</v>
      </c>
      <c r="J746" s="119">
        <v>206</v>
      </c>
      <c r="K746" s="119">
        <f t="shared" si="136"/>
        <v>2.6067961165048543</v>
      </c>
      <c r="L746" s="119">
        <f t="shared" si="134"/>
        <v>81576</v>
      </c>
      <c r="M746" s="119">
        <v>2000</v>
      </c>
      <c r="O746" s="355" t="s">
        <v>1361</v>
      </c>
      <c r="P746" s="119">
        <v>1380</v>
      </c>
      <c r="Q746" s="119">
        <v>1680</v>
      </c>
      <c r="R746" s="321">
        <v>396</v>
      </c>
      <c r="S746" s="119">
        <v>648</v>
      </c>
      <c r="T746" s="51">
        <f t="shared" si="137"/>
        <v>252</v>
      </c>
      <c r="U746" s="322">
        <f t="shared" si="138"/>
        <v>0.3888888888888889</v>
      </c>
      <c r="V746" s="323" t="s">
        <v>4923</v>
      </c>
      <c r="W746" s="324" t="e">
        <f t="shared" si="139"/>
        <v>#VALUE!</v>
      </c>
      <c r="X746" s="324" t="e">
        <f t="shared" si="135"/>
        <v>#VALUE!</v>
      </c>
      <c r="Y746" s="325" t="e">
        <f t="shared" si="140"/>
        <v>#VALUE!</v>
      </c>
      <c r="Z746" s="325" t="e">
        <f t="shared" si="141"/>
        <v>#VALUE!</v>
      </c>
      <c r="AA746" s="325" t="e">
        <f t="shared" si="142"/>
        <v>#VALUE!</v>
      </c>
      <c r="AB746" s="326" t="e">
        <f t="shared" si="143"/>
        <v>#VALUE!</v>
      </c>
      <c r="AD746" s="328"/>
      <c r="AE746" s="328"/>
      <c r="AF746" s="328"/>
      <c r="AG746" s="328"/>
    </row>
    <row r="747" spans="1:33" ht="15" hidden="1" customHeight="1">
      <c r="A747" s="114" t="s">
        <v>5088</v>
      </c>
      <c r="B747" s="114" t="s">
        <v>5089</v>
      </c>
      <c r="C747" s="115"/>
      <c r="D747" s="114">
        <v>60</v>
      </c>
      <c r="E747" s="114">
        <v>4962644</v>
      </c>
      <c r="F747" s="116" t="s">
        <v>5090</v>
      </c>
      <c r="G747" s="114">
        <v>4962644944279</v>
      </c>
      <c r="H747" s="118">
        <v>600</v>
      </c>
      <c r="I747" s="119">
        <v>249</v>
      </c>
      <c r="J747" s="119">
        <v>6189</v>
      </c>
      <c r="K747" s="119">
        <f t="shared" si="136"/>
        <v>4.0232670867668442E-2</v>
      </c>
      <c r="L747" s="119">
        <f t="shared" si="134"/>
        <v>686979</v>
      </c>
      <c r="M747" s="119">
        <v>600</v>
      </c>
      <c r="O747" s="355" t="s">
        <v>1361</v>
      </c>
      <c r="P747" s="119">
        <v>398</v>
      </c>
      <c r="Q747" s="119">
        <v>500</v>
      </c>
      <c r="R747" s="321">
        <v>111</v>
      </c>
      <c r="S747" s="119">
        <v>187</v>
      </c>
      <c r="T747" s="51">
        <f t="shared" si="137"/>
        <v>76</v>
      </c>
      <c r="U747" s="322">
        <f t="shared" si="138"/>
        <v>0.40641711229946526</v>
      </c>
      <c r="V747" s="323" t="s">
        <v>4923</v>
      </c>
      <c r="W747" s="324" t="e">
        <f t="shared" si="139"/>
        <v>#VALUE!</v>
      </c>
      <c r="X747" s="324" t="e">
        <f t="shared" si="135"/>
        <v>#VALUE!</v>
      </c>
      <c r="Y747" s="325" t="e">
        <f t="shared" si="140"/>
        <v>#VALUE!</v>
      </c>
      <c r="Z747" s="325" t="e">
        <f t="shared" si="141"/>
        <v>#VALUE!</v>
      </c>
      <c r="AA747" s="325" t="e">
        <f t="shared" si="142"/>
        <v>#VALUE!</v>
      </c>
      <c r="AB747" s="326" t="e">
        <f t="shared" si="143"/>
        <v>#VALUE!</v>
      </c>
      <c r="AD747" s="328"/>
      <c r="AE747" s="328"/>
      <c r="AF747" s="328"/>
      <c r="AG747" s="328"/>
    </row>
    <row r="748" spans="1:33" ht="15" hidden="1" customHeight="1">
      <c r="A748" s="114" t="s">
        <v>3760</v>
      </c>
      <c r="B748" s="114" t="s">
        <v>5091</v>
      </c>
      <c r="C748" s="115"/>
      <c r="D748" s="114">
        <v>30</v>
      </c>
      <c r="E748" s="114">
        <v>4962644</v>
      </c>
      <c r="F748" s="116" t="s">
        <v>5092</v>
      </c>
      <c r="G748" s="114">
        <v>4962644944286</v>
      </c>
      <c r="H748" s="118">
        <v>1000</v>
      </c>
      <c r="I748" s="119">
        <v>389</v>
      </c>
      <c r="J748" s="119">
        <v>1046</v>
      </c>
      <c r="K748" s="119">
        <f t="shared" si="136"/>
        <v>0.37189292543021035</v>
      </c>
      <c r="L748" s="119">
        <f t="shared" si="134"/>
        <v>150624</v>
      </c>
      <c r="M748" s="119">
        <v>1000</v>
      </c>
      <c r="O748" s="355" t="s">
        <v>1361</v>
      </c>
      <c r="P748" s="119">
        <v>698</v>
      </c>
      <c r="Q748" s="119">
        <v>880</v>
      </c>
      <c r="R748" s="321">
        <v>144</v>
      </c>
      <c r="S748" s="119">
        <v>328</v>
      </c>
      <c r="T748" s="51">
        <f t="shared" si="137"/>
        <v>184</v>
      </c>
      <c r="U748" s="322">
        <f t="shared" si="138"/>
        <v>0.56097560975609762</v>
      </c>
      <c r="V748" s="323" t="s">
        <v>4923</v>
      </c>
      <c r="W748" s="324" t="e">
        <f t="shared" si="139"/>
        <v>#VALUE!</v>
      </c>
      <c r="X748" s="324" t="e">
        <f t="shared" si="135"/>
        <v>#VALUE!</v>
      </c>
      <c r="Y748" s="325" t="e">
        <f t="shared" si="140"/>
        <v>#VALUE!</v>
      </c>
      <c r="Z748" s="325" t="e">
        <f t="shared" si="141"/>
        <v>#VALUE!</v>
      </c>
      <c r="AA748" s="325" t="e">
        <f t="shared" si="142"/>
        <v>#VALUE!</v>
      </c>
      <c r="AB748" s="326" t="e">
        <f t="shared" si="143"/>
        <v>#VALUE!</v>
      </c>
      <c r="AD748" s="328"/>
      <c r="AE748" s="328"/>
      <c r="AF748" s="328"/>
      <c r="AG748" s="328"/>
    </row>
    <row r="749" spans="1:33" ht="15" hidden="1" customHeight="1">
      <c r="I749" s="119" t="e">
        <v>#N/A</v>
      </c>
      <c r="J749" s="119" t="e">
        <v>#N/A</v>
      </c>
      <c r="K749" s="119" t="e">
        <f t="shared" si="136"/>
        <v>#N/A</v>
      </c>
      <c r="L749" s="119" t="e">
        <f t="shared" si="134"/>
        <v>#N/A</v>
      </c>
      <c r="M749" s="119"/>
      <c r="O749" s="119"/>
      <c r="P749" s="119"/>
      <c r="Q749" s="119"/>
      <c r="R749" s="105"/>
      <c r="S749" s="119"/>
      <c r="T749" s="51">
        <f t="shared" si="137"/>
        <v>0</v>
      </c>
      <c r="U749" s="322" t="e">
        <f t="shared" si="138"/>
        <v>#DIV/0!</v>
      </c>
      <c r="X749" s="324" t="e">
        <f t="shared" si="135"/>
        <v>#DIV/0!</v>
      </c>
      <c r="Y749" s="325">
        <f t="shared" si="140"/>
        <v>0</v>
      </c>
      <c r="Z749" s="325">
        <f t="shared" si="141"/>
        <v>0</v>
      </c>
      <c r="AA749" s="325">
        <f t="shared" si="142"/>
        <v>0</v>
      </c>
      <c r="AB749" s="326">
        <f t="shared" si="143"/>
        <v>0</v>
      </c>
      <c r="AD749" s="328"/>
      <c r="AE749" s="328"/>
      <c r="AF749" s="328"/>
      <c r="AG749" s="328"/>
    </row>
    <row r="750" spans="1:33" ht="15" hidden="1" customHeight="1">
      <c r="I750" s="119" t="e">
        <v>#N/A</v>
      </c>
      <c r="J750" s="119" t="e">
        <v>#N/A</v>
      </c>
      <c r="K750" s="119" t="e">
        <f t="shared" si="136"/>
        <v>#N/A</v>
      </c>
      <c r="L750" s="119" t="e">
        <f t="shared" si="134"/>
        <v>#N/A</v>
      </c>
      <c r="M750" s="119"/>
      <c r="O750" s="119"/>
      <c r="P750" s="119"/>
      <c r="Q750" s="119"/>
      <c r="R750" s="105"/>
      <c r="S750" s="119"/>
      <c r="T750" s="51">
        <f t="shared" si="137"/>
        <v>0</v>
      </c>
      <c r="U750" s="322" t="e">
        <f t="shared" si="138"/>
        <v>#DIV/0!</v>
      </c>
      <c r="X750" s="324" t="e">
        <f t="shared" si="135"/>
        <v>#DIV/0!</v>
      </c>
      <c r="Y750" s="325">
        <f t="shared" si="140"/>
        <v>0</v>
      </c>
      <c r="Z750" s="325">
        <f t="shared" si="141"/>
        <v>0</v>
      </c>
      <c r="AA750" s="325">
        <f t="shared" si="142"/>
        <v>0</v>
      </c>
      <c r="AB750" s="326">
        <f t="shared" si="143"/>
        <v>0</v>
      </c>
      <c r="AD750" s="328"/>
      <c r="AE750" s="328"/>
      <c r="AF750" s="328"/>
      <c r="AG750" s="328"/>
    </row>
    <row r="751" spans="1:33" ht="15" hidden="1" customHeight="1">
      <c r="I751" s="119" t="e">
        <v>#N/A</v>
      </c>
      <c r="J751" s="119" t="e">
        <v>#N/A</v>
      </c>
      <c r="K751" s="119" t="e">
        <f t="shared" si="136"/>
        <v>#N/A</v>
      </c>
      <c r="L751" s="119" t="e">
        <f t="shared" si="134"/>
        <v>#N/A</v>
      </c>
      <c r="M751" s="119"/>
      <c r="O751" s="119"/>
      <c r="P751" s="119"/>
      <c r="Q751" s="119"/>
      <c r="R751" s="105"/>
      <c r="S751" s="119"/>
      <c r="T751" s="51">
        <f t="shared" si="137"/>
        <v>0</v>
      </c>
      <c r="U751" s="322" t="e">
        <f t="shared" si="138"/>
        <v>#DIV/0!</v>
      </c>
      <c r="X751" s="324" t="e">
        <f t="shared" si="135"/>
        <v>#DIV/0!</v>
      </c>
      <c r="Y751" s="325">
        <f t="shared" si="140"/>
        <v>0</v>
      </c>
      <c r="Z751" s="325">
        <f t="shared" si="141"/>
        <v>0</v>
      </c>
      <c r="AA751" s="325">
        <f t="shared" si="142"/>
        <v>0</v>
      </c>
      <c r="AB751" s="326">
        <f t="shared" si="143"/>
        <v>0</v>
      </c>
      <c r="AD751" s="328"/>
      <c r="AE751" s="328"/>
      <c r="AF751" s="328"/>
      <c r="AG751" s="328"/>
    </row>
    <row r="752" spans="1:33" ht="15" hidden="1" customHeight="1">
      <c r="I752" s="119" t="e">
        <v>#N/A</v>
      </c>
      <c r="J752" s="119" t="e">
        <v>#N/A</v>
      </c>
      <c r="K752" s="119" t="e">
        <f t="shared" si="136"/>
        <v>#N/A</v>
      </c>
      <c r="L752" s="119" t="e">
        <f t="shared" si="134"/>
        <v>#N/A</v>
      </c>
      <c r="M752" s="119"/>
      <c r="O752" s="119"/>
      <c r="P752" s="119"/>
      <c r="Q752" s="119"/>
      <c r="R752" s="105"/>
      <c r="S752" s="119"/>
      <c r="T752" s="51">
        <f t="shared" si="137"/>
        <v>0</v>
      </c>
      <c r="U752" s="322" t="e">
        <f t="shared" si="138"/>
        <v>#DIV/0!</v>
      </c>
      <c r="X752" s="324" t="e">
        <f t="shared" si="135"/>
        <v>#DIV/0!</v>
      </c>
      <c r="Y752" s="325">
        <f t="shared" si="140"/>
        <v>0</v>
      </c>
      <c r="Z752" s="325">
        <f t="shared" si="141"/>
        <v>0</v>
      </c>
      <c r="AA752" s="325">
        <f t="shared" si="142"/>
        <v>0</v>
      </c>
      <c r="AB752" s="326">
        <f t="shared" si="143"/>
        <v>0</v>
      </c>
      <c r="AD752" s="328"/>
      <c r="AE752" s="328"/>
      <c r="AF752" s="328"/>
      <c r="AG752" s="328"/>
    </row>
    <row r="753" spans="9:33" ht="15" hidden="1" customHeight="1">
      <c r="I753" s="119" t="e">
        <v>#N/A</v>
      </c>
      <c r="J753" s="119" t="e">
        <v>#N/A</v>
      </c>
      <c r="K753" s="119" t="e">
        <f t="shared" si="136"/>
        <v>#N/A</v>
      </c>
      <c r="L753" s="119" t="e">
        <f t="shared" si="134"/>
        <v>#N/A</v>
      </c>
      <c r="M753" s="119"/>
      <c r="O753" s="119"/>
      <c r="P753" s="119"/>
      <c r="Q753" s="119"/>
      <c r="R753" s="105"/>
      <c r="S753" s="119"/>
      <c r="T753" s="51">
        <f t="shared" si="137"/>
        <v>0</v>
      </c>
      <c r="U753" s="322" t="e">
        <f t="shared" si="138"/>
        <v>#DIV/0!</v>
      </c>
      <c r="X753" s="324" t="e">
        <f t="shared" si="135"/>
        <v>#DIV/0!</v>
      </c>
      <c r="Y753" s="325">
        <f t="shared" si="140"/>
        <v>0</v>
      </c>
      <c r="Z753" s="325">
        <f t="shared" si="141"/>
        <v>0</v>
      </c>
      <c r="AA753" s="325">
        <f t="shared" si="142"/>
        <v>0</v>
      </c>
      <c r="AB753" s="326">
        <f t="shared" si="143"/>
        <v>0</v>
      </c>
      <c r="AD753" s="328"/>
      <c r="AE753" s="328"/>
      <c r="AF753" s="328"/>
      <c r="AG753" s="328"/>
    </row>
    <row r="754" spans="9:33" ht="15" hidden="1" customHeight="1">
      <c r="I754" s="119" t="e">
        <v>#N/A</v>
      </c>
      <c r="J754" s="119" t="e">
        <v>#N/A</v>
      </c>
      <c r="K754" s="119" t="e">
        <f t="shared" si="136"/>
        <v>#N/A</v>
      </c>
      <c r="L754" s="119" t="e">
        <f t="shared" si="134"/>
        <v>#N/A</v>
      </c>
      <c r="M754" s="119"/>
      <c r="O754" s="119"/>
      <c r="P754" s="119"/>
      <c r="Q754" s="119"/>
      <c r="R754" s="105"/>
      <c r="S754" s="119"/>
      <c r="T754" s="51">
        <f t="shared" si="137"/>
        <v>0</v>
      </c>
      <c r="U754" s="322" t="e">
        <f t="shared" si="138"/>
        <v>#DIV/0!</v>
      </c>
      <c r="X754" s="324" t="e">
        <f t="shared" si="135"/>
        <v>#DIV/0!</v>
      </c>
      <c r="Y754" s="325">
        <f t="shared" si="140"/>
        <v>0</v>
      </c>
      <c r="Z754" s="325">
        <f t="shared" si="141"/>
        <v>0</v>
      </c>
      <c r="AA754" s="325">
        <f t="shared" si="142"/>
        <v>0</v>
      </c>
      <c r="AB754" s="326">
        <f t="shared" si="143"/>
        <v>0</v>
      </c>
      <c r="AD754" s="328"/>
      <c r="AE754" s="328"/>
      <c r="AF754" s="328"/>
      <c r="AG754" s="328"/>
    </row>
    <row r="755" spans="9:33" ht="15" hidden="1" customHeight="1">
      <c r="I755" s="119" t="e">
        <v>#N/A</v>
      </c>
      <c r="J755" s="119" t="e">
        <v>#N/A</v>
      </c>
      <c r="K755" s="119" t="e">
        <f t="shared" si="136"/>
        <v>#N/A</v>
      </c>
      <c r="L755" s="119" t="e">
        <f t="shared" si="134"/>
        <v>#N/A</v>
      </c>
      <c r="M755" s="119"/>
      <c r="O755" s="119"/>
      <c r="P755" s="119"/>
      <c r="Q755" s="119"/>
      <c r="R755" s="105"/>
      <c r="S755" s="119"/>
      <c r="T755" s="51">
        <f t="shared" si="137"/>
        <v>0</v>
      </c>
      <c r="U755" s="322" t="e">
        <f t="shared" si="138"/>
        <v>#DIV/0!</v>
      </c>
      <c r="X755" s="324" t="e">
        <f t="shared" si="135"/>
        <v>#DIV/0!</v>
      </c>
      <c r="Y755" s="325">
        <f t="shared" si="140"/>
        <v>0</v>
      </c>
      <c r="Z755" s="325">
        <f t="shared" si="141"/>
        <v>0</v>
      </c>
      <c r="AA755" s="325">
        <f t="shared" si="142"/>
        <v>0</v>
      </c>
      <c r="AB755" s="326">
        <f t="shared" si="143"/>
        <v>0</v>
      </c>
      <c r="AD755" s="328"/>
      <c r="AE755" s="328"/>
      <c r="AF755" s="328"/>
      <c r="AG755" s="328"/>
    </row>
    <row r="756" spans="9:33" ht="15" hidden="1" customHeight="1">
      <c r="I756" s="119" t="e">
        <v>#N/A</v>
      </c>
      <c r="J756" s="119" t="e">
        <v>#N/A</v>
      </c>
      <c r="K756" s="119" t="e">
        <f t="shared" si="136"/>
        <v>#N/A</v>
      </c>
      <c r="L756" s="119" t="e">
        <f t="shared" si="134"/>
        <v>#N/A</v>
      </c>
      <c r="M756" s="119"/>
      <c r="O756" s="119"/>
      <c r="P756" s="119"/>
      <c r="Q756" s="119"/>
      <c r="R756" s="105"/>
      <c r="S756" s="119"/>
      <c r="T756" s="51">
        <f t="shared" si="137"/>
        <v>0</v>
      </c>
      <c r="U756" s="322" t="e">
        <f t="shared" si="138"/>
        <v>#DIV/0!</v>
      </c>
      <c r="X756" s="324" t="e">
        <f t="shared" si="135"/>
        <v>#DIV/0!</v>
      </c>
      <c r="Y756" s="325">
        <f t="shared" si="140"/>
        <v>0</v>
      </c>
      <c r="Z756" s="325">
        <f t="shared" si="141"/>
        <v>0</v>
      </c>
      <c r="AA756" s="325">
        <f t="shared" si="142"/>
        <v>0</v>
      </c>
      <c r="AB756" s="326">
        <f t="shared" si="143"/>
        <v>0</v>
      </c>
      <c r="AD756" s="328"/>
      <c r="AE756" s="328"/>
      <c r="AF756" s="328"/>
      <c r="AG756" s="328"/>
    </row>
    <row r="757" spans="9:33" ht="15" hidden="1" customHeight="1">
      <c r="I757" s="119" t="e">
        <v>#N/A</v>
      </c>
      <c r="J757" s="119" t="e">
        <v>#N/A</v>
      </c>
      <c r="K757" s="119" t="e">
        <f t="shared" si="136"/>
        <v>#N/A</v>
      </c>
      <c r="L757" s="119" t="e">
        <f t="shared" si="134"/>
        <v>#N/A</v>
      </c>
      <c r="M757" s="119"/>
      <c r="O757" s="119"/>
      <c r="P757" s="119"/>
      <c r="Q757" s="119"/>
      <c r="R757" s="105"/>
      <c r="S757" s="119"/>
      <c r="T757" s="51">
        <f t="shared" si="137"/>
        <v>0</v>
      </c>
      <c r="U757" s="322" t="e">
        <f t="shared" si="138"/>
        <v>#DIV/0!</v>
      </c>
      <c r="X757" s="324" t="e">
        <f t="shared" si="135"/>
        <v>#DIV/0!</v>
      </c>
      <c r="Y757" s="325">
        <f t="shared" si="140"/>
        <v>0</v>
      </c>
      <c r="Z757" s="325">
        <f t="shared" si="141"/>
        <v>0</v>
      </c>
      <c r="AA757" s="325">
        <f t="shared" si="142"/>
        <v>0</v>
      </c>
      <c r="AB757" s="326">
        <f t="shared" si="143"/>
        <v>0</v>
      </c>
      <c r="AD757" s="328"/>
      <c r="AE757" s="328"/>
      <c r="AF757" s="328"/>
      <c r="AG757" s="328"/>
    </row>
    <row r="758" spans="9:33" ht="15" hidden="1" customHeight="1">
      <c r="I758" s="119" t="e">
        <v>#N/A</v>
      </c>
      <c r="J758" s="119" t="e">
        <v>#N/A</v>
      </c>
      <c r="K758" s="119" t="e">
        <f t="shared" si="136"/>
        <v>#N/A</v>
      </c>
      <c r="L758" s="119" t="e">
        <f t="shared" si="134"/>
        <v>#N/A</v>
      </c>
      <c r="M758" s="119"/>
      <c r="O758" s="119"/>
      <c r="P758" s="119"/>
      <c r="Q758" s="119"/>
      <c r="R758" s="105"/>
      <c r="S758" s="119"/>
      <c r="T758" s="51">
        <f t="shared" si="137"/>
        <v>0</v>
      </c>
      <c r="U758" s="322" t="e">
        <f t="shared" si="138"/>
        <v>#DIV/0!</v>
      </c>
      <c r="X758" s="324" t="e">
        <f t="shared" si="135"/>
        <v>#DIV/0!</v>
      </c>
      <c r="Y758" s="325">
        <f t="shared" si="140"/>
        <v>0</v>
      </c>
      <c r="Z758" s="325">
        <f t="shared" si="141"/>
        <v>0</v>
      </c>
      <c r="AA758" s="325">
        <f t="shared" si="142"/>
        <v>0</v>
      </c>
      <c r="AB758" s="326">
        <f t="shared" si="143"/>
        <v>0</v>
      </c>
      <c r="AD758" s="328"/>
      <c r="AE758" s="328"/>
      <c r="AF758" s="328"/>
      <c r="AG758" s="328"/>
    </row>
    <row r="759" spans="9:33" ht="15" hidden="1" customHeight="1">
      <c r="I759" s="119" t="e">
        <v>#N/A</v>
      </c>
      <c r="J759" s="119" t="e">
        <v>#N/A</v>
      </c>
      <c r="K759" s="119" t="e">
        <f t="shared" si="136"/>
        <v>#N/A</v>
      </c>
      <c r="L759" s="119" t="e">
        <f t="shared" si="134"/>
        <v>#N/A</v>
      </c>
      <c r="M759" s="119"/>
      <c r="O759" s="119"/>
      <c r="P759" s="119"/>
      <c r="Q759" s="119"/>
      <c r="R759" s="105"/>
      <c r="S759" s="119"/>
      <c r="T759" s="51">
        <f t="shared" si="137"/>
        <v>0</v>
      </c>
      <c r="U759" s="322" t="e">
        <f t="shared" si="138"/>
        <v>#DIV/0!</v>
      </c>
      <c r="X759" s="324" t="e">
        <f t="shared" si="135"/>
        <v>#DIV/0!</v>
      </c>
      <c r="Y759" s="325">
        <f t="shared" si="140"/>
        <v>0</v>
      </c>
      <c r="Z759" s="325">
        <f t="shared" si="141"/>
        <v>0</v>
      </c>
      <c r="AA759" s="325">
        <f t="shared" si="142"/>
        <v>0</v>
      </c>
      <c r="AB759" s="326">
        <f t="shared" si="143"/>
        <v>0</v>
      </c>
      <c r="AD759" s="328"/>
      <c r="AE759" s="328"/>
      <c r="AF759" s="328"/>
      <c r="AG759" s="328"/>
    </row>
    <row r="760" spans="9:33" ht="15" hidden="1" customHeight="1">
      <c r="I760" s="119" t="e">
        <v>#N/A</v>
      </c>
      <c r="J760" s="119" t="e">
        <v>#N/A</v>
      </c>
      <c r="K760" s="119" t="e">
        <f t="shared" si="136"/>
        <v>#N/A</v>
      </c>
      <c r="L760" s="119" t="e">
        <f t="shared" si="134"/>
        <v>#N/A</v>
      </c>
      <c r="M760" s="119"/>
      <c r="O760" s="119"/>
      <c r="P760" s="119"/>
      <c r="Q760" s="119"/>
      <c r="R760" s="105"/>
      <c r="S760" s="119"/>
      <c r="T760" s="51">
        <f t="shared" si="137"/>
        <v>0</v>
      </c>
      <c r="U760" s="322" t="e">
        <f t="shared" si="138"/>
        <v>#DIV/0!</v>
      </c>
      <c r="X760" s="324" t="e">
        <f t="shared" si="135"/>
        <v>#DIV/0!</v>
      </c>
      <c r="Y760" s="325">
        <f t="shared" si="140"/>
        <v>0</v>
      </c>
      <c r="Z760" s="325">
        <f t="shared" si="141"/>
        <v>0</v>
      </c>
      <c r="AA760" s="325">
        <f t="shared" si="142"/>
        <v>0</v>
      </c>
      <c r="AB760" s="326">
        <f t="shared" si="143"/>
        <v>0</v>
      </c>
      <c r="AD760" s="328"/>
      <c r="AE760" s="328"/>
      <c r="AF760" s="328"/>
      <c r="AG760" s="328"/>
    </row>
    <row r="761" spans="9:33" ht="15" hidden="1" customHeight="1">
      <c r="I761" s="119" t="e">
        <v>#N/A</v>
      </c>
      <c r="J761" s="119" t="e">
        <v>#N/A</v>
      </c>
      <c r="K761" s="119" t="e">
        <f t="shared" si="136"/>
        <v>#N/A</v>
      </c>
      <c r="L761" s="119" t="e">
        <f t="shared" si="134"/>
        <v>#N/A</v>
      </c>
      <c r="M761" s="119"/>
      <c r="O761" s="119"/>
      <c r="P761" s="119"/>
      <c r="Q761" s="119"/>
      <c r="R761" s="105"/>
      <c r="S761" s="119"/>
      <c r="T761" s="51">
        <f t="shared" si="137"/>
        <v>0</v>
      </c>
      <c r="U761" s="322" t="e">
        <f t="shared" si="138"/>
        <v>#DIV/0!</v>
      </c>
      <c r="X761" s="324" t="e">
        <f t="shared" si="135"/>
        <v>#DIV/0!</v>
      </c>
      <c r="Y761" s="325">
        <f t="shared" si="140"/>
        <v>0</v>
      </c>
      <c r="Z761" s="325">
        <f t="shared" si="141"/>
        <v>0</v>
      </c>
      <c r="AA761" s="325">
        <f t="shared" si="142"/>
        <v>0</v>
      </c>
      <c r="AB761" s="326">
        <f t="shared" si="143"/>
        <v>0</v>
      </c>
      <c r="AD761" s="328"/>
      <c r="AE761" s="328"/>
      <c r="AF761" s="328"/>
      <c r="AG761" s="328"/>
    </row>
    <row r="762" spans="9:33" ht="15" hidden="1" customHeight="1">
      <c r="I762" s="119" t="e">
        <v>#N/A</v>
      </c>
      <c r="J762" s="119" t="e">
        <v>#N/A</v>
      </c>
      <c r="K762" s="119" t="e">
        <f t="shared" si="136"/>
        <v>#N/A</v>
      </c>
      <c r="L762" s="119" t="e">
        <f t="shared" si="134"/>
        <v>#N/A</v>
      </c>
      <c r="M762" s="119"/>
      <c r="O762" s="119"/>
      <c r="P762" s="119"/>
      <c r="Q762" s="119"/>
      <c r="R762" s="105"/>
      <c r="S762" s="119"/>
      <c r="T762" s="51">
        <f t="shared" si="137"/>
        <v>0</v>
      </c>
      <c r="U762" s="322" t="e">
        <f t="shared" si="138"/>
        <v>#DIV/0!</v>
      </c>
      <c r="X762" s="324" t="e">
        <f t="shared" si="135"/>
        <v>#DIV/0!</v>
      </c>
      <c r="Y762" s="325">
        <f t="shared" si="140"/>
        <v>0</v>
      </c>
      <c r="Z762" s="325">
        <f t="shared" si="141"/>
        <v>0</v>
      </c>
      <c r="AA762" s="325">
        <f t="shared" si="142"/>
        <v>0</v>
      </c>
      <c r="AB762" s="326">
        <f t="shared" si="143"/>
        <v>0</v>
      </c>
      <c r="AD762" s="328"/>
      <c r="AE762" s="328"/>
      <c r="AF762" s="328"/>
      <c r="AG762" s="328"/>
    </row>
    <row r="763" spans="9:33" ht="15" hidden="1" customHeight="1">
      <c r="I763" s="119" t="e">
        <v>#N/A</v>
      </c>
      <c r="J763" s="119" t="e">
        <v>#N/A</v>
      </c>
      <c r="K763" s="119" t="e">
        <f t="shared" si="136"/>
        <v>#N/A</v>
      </c>
      <c r="L763" s="119" t="e">
        <f t="shared" si="134"/>
        <v>#N/A</v>
      </c>
      <c r="M763" s="119"/>
      <c r="O763" s="119"/>
      <c r="P763" s="119"/>
      <c r="Q763" s="119"/>
      <c r="R763" s="105"/>
      <c r="S763" s="119"/>
      <c r="T763" s="51">
        <f t="shared" si="137"/>
        <v>0</v>
      </c>
      <c r="U763" s="322" t="e">
        <f t="shared" si="138"/>
        <v>#DIV/0!</v>
      </c>
      <c r="X763" s="324" t="e">
        <f t="shared" si="135"/>
        <v>#DIV/0!</v>
      </c>
      <c r="Y763" s="325">
        <f t="shared" si="140"/>
        <v>0</v>
      </c>
      <c r="Z763" s="325">
        <f t="shared" si="141"/>
        <v>0</v>
      </c>
      <c r="AA763" s="325">
        <f t="shared" si="142"/>
        <v>0</v>
      </c>
      <c r="AB763" s="326">
        <f t="shared" si="143"/>
        <v>0</v>
      </c>
      <c r="AD763" s="328"/>
      <c r="AE763" s="328"/>
      <c r="AF763" s="328"/>
      <c r="AG763" s="328"/>
    </row>
    <row r="764" spans="9:33" ht="15" hidden="1" customHeight="1">
      <c r="I764" s="119" t="e">
        <v>#N/A</v>
      </c>
      <c r="J764" s="119" t="e">
        <v>#N/A</v>
      </c>
      <c r="K764" s="119" t="e">
        <f t="shared" si="136"/>
        <v>#N/A</v>
      </c>
      <c r="L764" s="119" t="e">
        <f t="shared" ref="L764:L827" si="144">J764*R764</f>
        <v>#N/A</v>
      </c>
      <c r="M764" s="119"/>
      <c r="O764" s="119"/>
      <c r="P764" s="119"/>
      <c r="Q764" s="119"/>
      <c r="R764" s="105"/>
      <c r="S764" s="119"/>
      <c r="T764" s="51">
        <f t="shared" si="137"/>
        <v>0</v>
      </c>
      <c r="U764" s="322" t="e">
        <f t="shared" si="138"/>
        <v>#DIV/0!</v>
      </c>
      <c r="X764" s="324" t="e">
        <f t="shared" si="135"/>
        <v>#DIV/0!</v>
      </c>
      <c r="Y764" s="325">
        <f t="shared" si="140"/>
        <v>0</v>
      </c>
      <c r="Z764" s="325">
        <f t="shared" si="141"/>
        <v>0</v>
      </c>
      <c r="AA764" s="325">
        <f t="shared" si="142"/>
        <v>0</v>
      </c>
      <c r="AB764" s="326">
        <f t="shared" si="143"/>
        <v>0</v>
      </c>
      <c r="AD764" s="328"/>
      <c r="AE764" s="328"/>
      <c r="AF764" s="328"/>
      <c r="AG764" s="328"/>
    </row>
    <row r="765" spans="9:33" ht="15" hidden="1" customHeight="1">
      <c r="I765" s="119" t="e">
        <v>#N/A</v>
      </c>
      <c r="J765" s="119" t="e">
        <v>#N/A</v>
      </c>
      <c r="K765" s="119" t="e">
        <f t="shared" si="136"/>
        <v>#N/A</v>
      </c>
      <c r="L765" s="119" t="e">
        <f t="shared" si="144"/>
        <v>#N/A</v>
      </c>
      <c r="M765" s="119"/>
      <c r="O765" s="119"/>
      <c r="P765" s="119"/>
      <c r="Q765" s="119"/>
      <c r="R765" s="105"/>
      <c r="S765" s="119"/>
      <c r="T765" s="51">
        <f t="shared" si="137"/>
        <v>0</v>
      </c>
      <c r="U765" s="322" t="e">
        <f t="shared" si="138"/>
        <v>#DIV/0!</v>
      </c>
      <c r="X765" s="324" t="e">
        <f t="shared" si="135"/>
        <v>#DIV/0!</v>
      </c>
      <c r="Y765" s="325">
        <f t="shared" si="140"/>
        <v>0</v>
      </c>
      <c r="Z765" s="325">
        <f t="shared" si="141"/>
        <v>0</v>
      </c>
      <c r="AA765" s="325">
        <f t="shared" si="142"/>
        <v>0</v>
      </c>
      <c r="AB765" s="326">
        <f t="shared" si="143"/>
        <v>0</v>
      </c>
      <c r="AD765" s="328"/>
      <c r="AE765" s="328"/>
      <c r="AF765" s="328"/>
      <c r="AG765" s="328"/>
    </row>
    <row r="766" spans="9:33" ht="15" hidden="1" customHeight="1">
      <c r="I766" s="119" t="e">
        <v>#N/A</v>
      </c>
      <c r="J766" s="119" t="e">
        <v>#N/A</v>
      </c>
      <c r="K766" s="119" t="e">
        <f t="shared" si="136"/>
        <v>#N/A</v>
      </c>
      <c r="L766" s="119" t="e">
        <f t="shared" si="144"/>
        <v>#N/A</v>
      </c>
      <c r="M766" s="119"/>
      <c r="O766" s="119"/>
      <c r="P766" s="119"/>
      <c r="Q766" s="119"/>
      <c r="R766" s="105"/>
      <c r="S766" s="119"/>
      <c r="T766" s="51">
        <f t="shared" si="137"/>
        <v>0</v>
      </c>
      <c r="U766" s="322" t="e">
        <f t="shared" si="138"/>
        <v>#DIV/0!</v>
      </c>
      <c r="X766" s="324" t="e">
        <f t="shared" si="135"/>
        <v>#DIV/0!</v>
      </c>
      <c r="Y766" s="325">
        <f t="shared" si="140"/>
        <v>0</v>
      </c>
      <c r="Z766" s="325">
        <f t="shared" si="141"/>
        <v>0</v>
      </c>
      <c r="AA766" s="325">
        <f t="shared" si="142"/>
        <v>0</v>
      </c>
      <c r="AB766" s="326">
        <f t="shared" si="143"/>
        <v>0</v>
      </c>
      <c r="AD766" s="328"/>
      <c r="AE766" s="328"/>
      <c r="AF766" s="328"/>
      <c r="AG766" s="328"/>
    </row>
    <row r="767" spans="9:33" ht="15" hidden="1" customHeight="1">
      <c r="I767" s="119" t="e">
        <v>#N/A</v>
      </c>
      <c r="J767" s="119" t="e">
        <v>#N/A</v>
      </c>
      <c r="K767" s="119" t="e">
        <f t="shared" si="136"/>
        <v>#N/A</v>
      </c>
      <c r="L767" s="119" t="e">
        <f t="shared" si="144"/>
        <v>#N/A</v>
      </c>
      <c r="M767" s="119"/>
      <c r="O767" s="119"/>
      <c r="P767" s="119"/>
      <c r="Q767" s="119"/>
      <c r="R767" s="105"/>
      <c r="S767" s="119"/>
      <c r="T767" s="51">
        <f t="shared" si="137"/>
        <v>0</v>
      </c>
      <c r="U767" s="322" t="e">
        <f t="shared" si="138"/>
        <v>#DIV/0!</v>
      </c>
      <c r="X767" s="324" t="e">
        <f t="shared" si="135"/>
        <v>#DIV/0!</v>
      </c>
      <c r="Y767" s="325">
        <f t="shared" si="140"/>
        <v>0</v>
      </c>
      <c r="Z767" s="325">
        <f t="shared" si="141"/>
        <v>0</v>
      </c>
      <c r="AA767" s="325">
        <f t="shared" si="142"/>
        <v>0</v>
      </c>
      <c r="AB767" s="326">
        <f t="shared" si="143"/>
        <v>0</v>
      </c>
      <c r="AD767" s="328"/>
      <c r="AE767" s="328"/>
      <c r="AF767" s="328"/>
      <c r="AG767" s="328"/>
    </row>
    <row r="768" spans="9:33" ht="15" hidden="1" customHeight="1">
      <c r="I768" s="119" t="e">
        <v>#N/A</v>
      </c>
      <c r="J768" s="119" t="e">
        <v>#N/A</v>
      </c>
      <c r="K768" s="119" t="e">
        <f t="shared" si="136"/>
        <v>#N/A</v>
      </c>
      <c r="L768" s="119" t="e">
        <f t="shared" si="144"/>
        <v>#N/A</v>
      </c>
      <c r="M768" s="119"/>
      <c r="O768" s="119"/>
      <c r="P768" s="119"/>
      <c r="Q768" s="119"/>
      <c r="R768" s="105"/>
      <c r="S768" s="119"/>
      <c r="T768" s="51">
        <f t="shared" si="137"/>
        <v>0</v>
      </c>
      <c r="U768" s="322" t="e">
        <f t="shared" si="138"/>
        <v>#DIV/0!</v>
      </c>
      <c r="X768" s="324" t="e">
        <f t="shared" si="135"/>
        <v>#DIV/0!</v>
      </c>
      <c r="Y768" s="325">
        <f t="shared" si="140"/>
        <v>0</v>
      </c>
      <c r="Z768" s="325">
        <f t="shared" si="141"/>
        <v>0</v>
      </c>
      <c r="AA768" s="325">
        <f t="shared" si="142"/>
        <v>0</v>
      </c>
      <c r="AB768" s="326">
        <f t="shared" si="143"/>
        <v>0</v>
      </c>
      <c r="AD768" s="328"/>
      <c r="AE768" s="328"/>
      <c r="AF768" s="328"/>
      <c r="AG768" s="328"/>
    </row>
    <row r="769" spans="9:33" ht="15" hidden="1" customHeight="1">
      <c r="I769" s="119" t="e">
        <v>#N/A</v>
      </c>
      <c r="J769" s="119" t="e">
        <v>#N/A</v>
      </c>
      <c r="K769" s="119" t="e">
        <f t="shared" si="136"/>
        <v>#N/A</v>
      </c>
      <c r="L769" s="119" t="e">
        <f t="shared" si="144"/>
        <v>#N/A</v>
      </c>
      <c r="M769" s="119"/>
      <c r="O769" s="119"/>
      <c r="P769" s="119"/>
      <c r="Q769" s="119"/>
      <c r="R769" s="105"/>
      <c r="S769" s="119"/>
      <c r="T769" s="51">
        <f t="shared" si="137"/>
        <v>0</v>
      </c>
      <c r="U769" s="322" t="e">
        <f t="shared" si="138"/>
        <v>#DIV/0!</v>
      </c>
      <c r="X769" s="324" t="e">
        <f t="shared" si="135"/>
        <v>#DIV/0!</v>
      </c>
      <c r="Y769" s="325">
        <f t="shared" si="140"/>
        <v>0</v>
      </c>
      <c r="Z769" s="325">
        <f t="shared" si="141"/>
        <v>0</v>
      </c>
      <c r="AA769" s="325">
        <f t="shared" si="142"/>
        <v>0</v>
      </c>
      <c r="AB769" s="326">
        <f t="shared" si="143"/>
        <v>0</v>
      </c>
      <c r="AD769" s="328"/>
      <c r="AE769" s="328"/>
      <c r="AF769" s="328"/>
      <c r="AG769" s="328"/>
    </row>
    <row r="770" spans="9:33" ht="15" hidden="1" customHeight="1">
      <c r="I770" s="119" t="e">
        <v>#N/A</v>
      </c>
      <c r="J770" s="119" t="e">
        <v>#N/A</v>
      </c>
      <c r="K770" s="119" t="e">
        <f t="shared" si="136"/>
        <v>#N/A</v>
      </c>
      <c r="L770" s="119" t="e">
        <f t="shared" si="144"/>
        <v>#N/A</v>
      </c>
      <c r="M770" s="119"/>
      <c r="O770" s="119"/>
      <c r="P770" s="119"/>
      <c r="Q770" s="119"/>
      <c r="R770" s="105"/>
      <c r="S770" s="119"/>
      <c r="T770" s="51">
        <f t="shared" si="137"/>
        <v>0</v>
      </c>
      <c r="U770" s="322" t="e">
        <f t="shared" si="138"/>
        <v>#DIV/0!</v>
      </c>
      <c r="X770" s="324" t="e">
        <f t="shared" si="135"/>
        <v>#DIV/0!</v>
      </c>
      <c r="Y770" s="325">
        <f t="shared" si="140"/>
        <v>0</v>
      </c>
      <c r="Z770" s="325">
        <f t="shared" si="141"/>
        <v>0</v>
      </c>
      <c r="AA770" s="325">
        <f t="shared" si="142"/>
        <v>0</v>
      </c>
      <c r="AB770" s="326">
        <f t="shared" si="143"/>
        <v>0</v>
      </c>
      <c r="AD770" s="328"/>
      <c r="AE770" s="328"/>
      <c r="AF770" s="328"/>
      <c r="AG770" s="328"/>
    </row>
    <row r="771" spans="9:33" ht="15" hidden="1" customHeight="1">
      <c r="I771" s="119" t="e">
        <v>#N/A</v>
      </c>
      <c r="J771" s="119" t="e">
        <v>#N/A</v>
      </c>
      <c r="K771" s="119" t="e">
        <f t="shared" si="136"/>
        <v>#N/A</v>
      </c>
      <c r="L771" s="119" t="e">
        <f t="shared" si="144"/>
        <v>#N/A</v>
      </c>
      <c r="M771" s="119"/>
      <c r="O771" s="119"/>
      <c r="P771" s="119"/>
      <c r="Q771" s="119"/>
      <c r="R771" s="105"/>
      <c r="S771" s="119"/>
      <c r="T771" s="51">
        <f t="shared" si="137"/>
        <v>0</v>
      </c>
      <c r="U771" s="322" t="e">
        <f t="shared" si="138"/>
        <v>#DIV/0!</v>
      </c>
      <c r="X771" s="324" t="e">
        <f t="shared" ref="X771:X834" si="145">(V771-R771)/V771</f>
        <v>#DIV/0!</v>
      </c>
      <c r="Y771" s="325">
        <f t="shared" si="140"/>
        <v>0</v>
      </c>
      <c r="Z771" s="325">
        <f t="shared" si="141"/>
        <v>0</v>
      </c>
      <c r="AA771" s="325">
        <f t="shared" si="142"/>
        <v>0</v>
      </c>
      <c r="AB771" s="326">
        <f t="shared" si="143"/>
        <v>0</v>
      </c>
      <c r="AD771" s="328"/>
      <c r="AE771" s="328"/>
      <c r="AF771" s="328"/>
      <c r="AG771" s="328"/>
    </row>
    <row r="772" spans="9:33" ht="15" hidden="1" customHeight="1">
      <c r="I772" s="119" t="e">
        <v>#N/A</v>
      </c>
      <c r="J772" s="119" t="e">
        <v>#N/A</v>
      </c>
      <c r="K772" s="119" t="e">
        <f t="shared" si="136"/>
        <v>#N/A</v>
      </c>
      <c r="L772" s="119" t="e">
        <f t="shared" si="144"/>
        <v>#N/A</v>
      </c>
      <c r="M772" s="119"/>
      <c r="O772" s="119"/>
      <c r="P772" s="119"/>
      <c r="Q772" s="119"/>
      <c r="R772" s="105"/>
      <c r="S772" s="119"/>
      <c r="T772" s="51">
        <f t="shared" si="137"/>
        <v>0</v>
      </c>
      <c r="U772" s="322" t="e">
        <f t="shared" si="138"/>
        <v>#DIV/0!</v>
      </c>
      <c r="X772" s="324" t="e">
        <f t="shared" si="145"/>
        <v>#DIV/0!</v>
      </c>
      <c r="Y772" s="325">
        <f t="shared" si="140"/>
        <v>0</v>
      </c>
      <c r="Z772" s="325">
        <f t="shared" si="141"/>
        <v>0</v>
      </c>
      <c r="AA772" s="325">
        <f t="shared" si="142"/>
        <v>0</v>
      </c>
      <c r="AB772" s="326">
        <f t="shared" si="143"/>
        <v>0</v>
      </c>
      <c r="AD772" s="328"/>
      <c r="AE772" s="328"/>
      <c r="AF772" s="328"/>
      <c r="AG772" s="328"/>
    </row>
    <row r="773" spans="9:33" ht="15" hidden="1" customHeight="1">
      <c r="I773" s="119" t="e">
        <v>#N/A</v>
      </c>
      <c r="J773" s="119" t="e">
        <v>#N/A</v>
      </c>
      <c r="K773" s="119" t="e">
        <f t="shared" si="136"/>
        <v>#N/A</v>
      </c>
      <c r="L773" s="119" t="e">
        <f t="shared" si="144"/>
        <v>#N/A</v>
      </c>
      <c r="M773" s="119"/>
      <c r="O773" s="119"/>
      <c r="P773" s="119"/>
      <c r="Q773" s="119"/>
      <c r="R773" s="105"/>
      <c r="S773" s="119"/>
      <c r="T773" s="51">
        <f t="shared" si="137"/>
        <v>0</v>
      </c>
      <c r="U773" s="322" t="e">
        <f t="shared" si="138"/>
        <v>#DIV/0!</v>
      </c>
      <c r="X773" s="324" t="e">
        <f t="shared" si="145"/>
        <v>#DIV/0!</v>
      </c>
      <c r="Y773" s="325">
        <f t="shared" si="140"/>
        <v>0</v>
      </c>
      <c r="Z773" s="325">
        <f t="shared" si="141"/>
        <v>0</v>
      </c>
      <c r="AA773" s="325">
        <f t="shared" si="142"/>
        <v>0</v>
      </c>
      <c r="AB773" s="326">
        <f t="shared" si="143"/>
        <v>0</v>
      </c>
      <c r="AD773" s="328"/>
      <c r="AE773" s="328"/>
      <c r="AF773" s="328"/>
      <c r="AG773" s="328"/>
    </row>
    <row r="774" spans="9:33" ht="15" hidden="1" customHeight="1">
      <c r="I774" s="119" t="e">
        <v>#N/A</v>
      </c>
      <c r="J774" s="119" t="e">
        <v>#N/A</v>
      </c>
      <c r="K774" s="119" t="e">
        <f t="shared" si="136"/>
        <v>#N/A</v>
      </c>
      <c r="L774" s="119" t="e">
        <f t="shared" si="144"/>
        <v>#N/A</v>
      </c>
      <c r="M774" s="119"/>
      <c r="O774" s="119"/>
      <c r="P774" s="119"/>
      <c r="Q774" s="119"/>
      <c r="R774" s="105"/>
      <c r="S774" s="119"/>
      <c r="T774" s="51">
        <f t="shared" si="137"/>
        <v>0</v>
      </c>
      <c r="U774" s="322" t="e">
        <f t="shared" si="138"/>
        <v>#DIV/0!</v>
      </c>
      <c r="X774" s="324" t="e">
        <f t="shared" si="145"/>
        <v>#DIV/0!</v>
      </c>
      <c r="Y774" s="325">
        <f t="shared" si="140"/>
        <v>0</v>
      </c>
      <c r="Z774" s="325">
        <f t="shared" si="141"/>
        <v>0</v>
      </c>
      <c r="AA774" s="325">
        <f t="shared" si="142"/>
        <v>0</v>
      </c>
      <c r="AB774" s="326">
        <f t="shared" si="143"/>
        <v>0</v>
      </c>
      <c r="AD774" s="328"/>
      <c r="AE774" s="328"/>
      <c r="AF774" s="328"/>
      <c r="AG774" s="328"/>
    </row>
    <row r="775" spans="9:33" ht="15" hidden="1" customHeight="1">
      <c r="I775" s="119" t="e">
        <v>#N/A</v>
      </c>
      <c r="J775" s="119" t="e">
        <v>#N/A</v>
      </c>
      <c r="K775" s="119" t="e">
        <f t="shared" si="136"/>
        <v>#N/A</v>
      </c>
      <c r="L775" s="119" t="e">
        <f t="shared" si="144"/>
        <v>#N/A</v>
      </c>
      <c r="M775" s="119"/>
      <c r="O775" s="119"/>
      <c r="P775" s="119"/>
      <c r="Q775" s="119"/>
      <c r="R775" s="105"/>
      <c r="S775" s="119"/>
      <c r="T775" s="51">
        <f t="shared" si="137"/>
        <v>0</v>
      </c>
      <c r="U775" s="322" t="e">
        <f t="shared" si="138"/>
        <v>#DIV/0!</v>
      </c>
      <c r="X775" s="324" t="e">
        <f t="shared" si="145"/>
        <v>#DIV/0!</v>
      </c>
      <c r="Y775" s="325">
        <f t="shared" si="140"/>
        <v>0</v>
      </c>
      <c r="Z775" s="325">
        <f t="shared" si="141"/>
        <v>0</v>
      </c>
      <c r="AA775" s="325">
        <f t="shared" si="142"/>
        <v>0</v>
      </c>
      <c r="AB775" s="326">
        <f t="shared" si="143"/>
        <v>0</v>
      </c>
      <c r="AD775" s="328"/>
      <c r="AE775" s="328"/>
      <c r="AF775" s="328"/>
      <c r="AG775" s="328"/>
    </row>
    <row r="776" spans="9:33" ht="15" hidden="1" customHeight="1">
      <c r="I776" s="119" t="e">
        <v>#N/A</v>
      </c>
      <c r="J776" s="119" t="e">
        <v>#N/A</v>
      </c>
      <c r="K776" s="119" t="e">
        <f t="shared" si="136"/>
        <v>#N/A</v>
      </c>
      <c r="L776" s="119" t="e">
        <f t="shared" si="144"/>
        <v>#N/A</v>
      </c>
      <c r="M776" s="119"/>
      <c r="O776" s="119"/>
      <c r="P776" s="119"/>
      <c r="Q776" s="119"/>
      <c r="R776" s="105"/>
      <c r="S776" s="119"/>
      <c r="T776" s="51">
        <f t="shared" si="137"/>
        <v>0</v>
      </c>
      <c r="U776" s="322" t="e">
        <f t="shared" si="138"/>
        <v>#DIV/0!</v>
      </c>
      <c r="X776" s="324" t="e">
        <f t="shared" si="145"/>
        <v>#DIV/0!</v>
      </c>
      <c r="Y776" s="325">
        <f t="shared" si="140"/>
        <v>0</v>
      </c>
      <c r="Z776" s="325">
        <f t="shared" si="141"/>
        <v>0</v>
      </c>
      <c r="AA776" s="325">
        <f t="shared" si="142"/>
        <v>0</v>
      </c>
      <c r="AB776" s="326">
        <f t="shared" si="143"/>
        <v>0</v>
      </c>
      <c r="AD776" s="328"/>
      <c r="AE776" s="328"/>
      <c r="AF776" s="328"/>
      <c r="AG776" s="328"/>
    </row>
    <row r="777" spans="9:33" ht="15" hidden="1" customHeight="1">
      <c r="I777" s="119" t="e">
        <v>#N/A</v>
      </c>
      <c r="J777" s="119" t="e">
        <v>#N/A</v>
      </c>
      <c r="K777" s="119" t="e">
        <f t="shared" si="136"/>
        <v>#N/A</v>
      </c>
      <c r="L777" s="119" t="e">
        <f t="shared" si="144"/>
        <v>#N/A</v>
      </c>
      <c r="M777" s="119"/>
      <c r="O777" s="119"/>
      <c r="P777" s="119"/>
      <c r="Q777" s="119"/>
      <c r="R777" s="105"/>
      <c r="S777" s="119"/>
      <c r="T777" s="51">
        <f t="shared" si="137"/>
        <v>0</v>
      </c>
      <c r="U777" s="322" t="e">
        <f t="shared" si="138"/>
        <v>#DIV/0!</v>
      </c>
      <c r="X777" s="324" t="e">
        <f t="shared" si="145"/>
        <v>#DIV/0!</v>
      </c>
      <c r="Y777" s="325">
        <f t="shared" si="140"/>
        <v>0</v>
      </c>
      <c r="Z777" s="325">
        <f t="shared" si="141"/>
        <v>0</v>
      </c>
      <c r="AA777" s="325">
        <f t="shared" si="142"/>
        <v>0</v>
      </c>
      <c r="AB777" s="326">
        <f t="shared" si="143"/>
        <v>0</v>
      </c>
      <c r="AD777" s="328"/>
      <c r="AE777" s="328"/>
      <c r="AF777" s="328"/>
      <c r="AG777" s="328"/>
    </row>
    <row r="778" spans="9:33" ht="15" hidden="1" customHeight="1">
      <c r="I778" s="119" t="e">
        <v>#N/A</v>
      </c>
      <c r="J778" s="119" t="e">
        <v>#N/A</v>
      </c>
      <c r="K778" s="119" t="e">
        <f t="shared" si="136"/>
        <v>#N/A</v>
      </c>
      <c r="L778" s="119" t="e">
        <f t="shared" si="144"/>
        <v>#N/A</v>
      </c>
      <c r="M778" s="119"/>
      <c r="O778" s="119"/>
      <c r="P778" s="119"/>
      <c r="Q778" s="119"/>
      <c r="R778" s="105"/>
      <c r="S778" s="119"/>
      <c r="T778" s="51">
        <f t="shared" si="137"/>
        <v>0</v>
      </c>
      <c r="U778" s="322" t="e">
        <f t="shared" si="138"/>
        <v>#DIV/0!</v>
      </c>
      <c r="X778" s="324" t="e">
        <f t="shared" si="145"/>
        <v>#DIV/0!</v>
      </c>
      <c r="Y778" s="325">
        <f t="shared" si="140"/>
        <v>0</v>
      </c>
      <c r="Z778" s="325">
        <f t="shared" si="141"/>
        <v>0</v>
      </c>
      <c r="AA778" s="325">
        <f t="shared" si="142"/>
        <v>0</v>
      </c>
      <c r="AB778" s="326">
        <f t="shared" si="143"/>
        <v>0</v>
      </c>
      <c r="AD778" s="328"/>
      <c r="AE778" s="328"/>
      <c r="AF778" s="328"/>
      <c r="AG778" s="328"/>
    </row>
    <row r="779" spans="9:33" ht="15" hidden="1" customHeight="1">
      <c r="I779" s="119" t="e">
        <v>#N/A</v>
      </c>
      <c r="J779" s="119" t="e">
        <v>#N/A</v>
      </c>
      <c r="K779" s="119" t="e">
        <f t="shared" si="136"/>
        <v>#N/A</v>
      </c>
      <c r="L779" s="119" t="e">
        <f t="shared" si="144"/>
        <v>#N/A</v>
      </c>
      <c r="M779" s="119"/>
      <c r="O779" s="119"/>
      <c r="P779" s="119"/>
      <c r="Q779" s="119"/>
      <c r="R779" s="105"/>
      <c r="S779" s="119"/>
      <c r="T779" s="51">
        <f t="shared" si="137"/>
        <v>0</v>
      </c>
      <c r="U779" s="322" t="e">
        <f t="shared" si="138"/>
        <v>#DIV/0!</v>
      </c>
      <c r="X779" s="324" t="e">
        <f t="shared" si="145"/>
        <v>#DIV/0!</v>
      </c>
      <c r="Y779" s="325">
        <f t="shared" si="140"/>
        <v>0</v>
      </c>
      <c r="Z779" s="325">
        <f t="shared" si="141"/>
        <v>0</v>
      </c>
      <c r="AA779" s="325">
        <f t="shared" si="142"/>
        <v>0</v>
      </c>
      <c r="AB779" s="326">
        <f t="shared" si="143"/>
        <v>0</v>
      </c>
      <c r="AD779" s="328"/>
      <c r="AE779" s="328"/>
      <c r="AF779" s="328"/>
      <c r="AG779" s="328"/>
    </row>
    <row r="780" spans="9:33" ht="15" hidden="1" customHeight="1">
      <c r="I780" s="119" t="e">
        <v>#N/A</v>
      </c>
      <c r="J780" s="119" t="e">
        <v>#N/A</v>
      </c>
      <c r="K780" s="119" t="e">
        <f t="shared" si="136"/>
        <v>#N/A</v>
      </c>
      <c r="L780" s="119" t="e">
        <f t="shared" si="144"/>
        <v>#N/A</v>
      </c>
      <c r="M780" s="119"/>
      <c r="O780" s="119"/>
      <c r="P780" s="119"/>
      <c r="Q780" s="119"/>
      <c r="R780" s="105"/>
      <c r="S780" s="119"/>
      <c r="T780" s="51">
        <f t="shared" si="137"/>
        <v>0</v>
      </c>
      <c r="U780" s="322" t="e">
        <f t="shared" si="138"/>
        <v>#DIV/0!</v>
      </c>
      <c r="X780" s="324" t="e">
        <f t="shared" si="145"/>
        <v>#DIV/0!</v>
      </c>
      <c r="Y780" s="325">
        <f t="shared" si="140"/>
        <v>0</v>
      </c>
      <c r="Z780" s="325">
        <f t="shared" si="141"/>
        <v>0</v>
      </c>
      <c r="AA780" s="325">
        <f t="shared" si="142"/>
        <v>0</v>
      </c>
      <c r="AB780" s="326">
        <f t="shared" si="143"/>
        <v>0</v>
      </c>
      <c r="AD780" s="328"/>
      <c r="AE780" s="328"/>
      <c r="AF780" s="328"/>
      <c r="AG780" s="328"/>
    </row>
    <row r="781" spans="9:33" ht="15" hidden="1" customHeight="1">
      <c r="I781" s="119" t="e">
        <v>#N/A</v>
      </c>
      <c r="J781" s="119" t="e">
        <v>#N/A</v>
      </c>
      <c r="K781" s="119" t="e">
        <f t="shared" ref="K781:K844" si="146">I781/J781</f>
        <v>#N/A</v>
      </c>
      <c r="L781" s="119" t="e">
        <f t="shared" si="144"/>
        <v>#N/A</v>
      </c>
      <c r="M781" s="119"/>
      <c r="O781" s="119"/>
      <c r="P781" s="119"/>
      <c r="Q781" s="119"/>
      <c r="R781" s="105"/>
      <c r="S781" s="119"/>
      <c r="T781" s="51">
        <f t="shared" ref="T781:T844" si="147">S781-R781</f>
        <v>0</v>
      </c>
      <c r="U781" s="322" t="e">
        <f t="shared" ref="U781:U844" si="148">T781/S781</f>
        <v>#DIV/0!</v>
      </c>
      <c r="X781" s="324" t="e">
        <f t="shared" si="145"/>
        <v>#DIV/0!</v>
      </c>
      <c r="Y781" s="325">
        <f t="shared" si="140"/>
        <v>0</v>
      </c>
      <c r="Z781" s="325">
        <f t="shared" si="141"/>
        <v>0</v>
      </c>
      <c r="AA781" s="325">
        <f t="shared" si="142"/>
        <v>0</v>
      </c>
      <c r="AB781" s="326">
        <f t="shared" si="143"/>
        <v>0</v>
      </c>
      <c r="AD781" s="328"/>
      <c r="AE781" s="328"/>
      <c r="AF781" s="328"/>
      <c r="AG781" s="328"/>
    </row>
    <row r="782" spans="9:33" ht="15" hidden="1" customHeight="1">
      <c r="I782" s="119" t="e">
        <v>#N/A</v>
      </c>
      <c r="J782" s="119" t="e">
        <v>#N/A</v>
      </c>
      <c r="K782" s="119" t="e">
        <f t="shared" si="146"/>
        <v>#N/A</v>
      </c>
      <c r="L782" s="119" t="e">
        <f t="shared" si="144"/>
        <v>#N/A</v>
      </c>
      <c r="M782" s="119"/>
      <c r="O782" s="119"/>
      <c r="P782" s="119"/>
      <c r="Q782" s="119"/>
      <c r="R782" s="105"/>
      <c r="S782" s="119"/>
      <c r="T782" s="51">
        <f t="shared" si="147"/>
        <v>0</v>
      </c>
      <c r="U782" s="322" t="e">
        <f t="shared" si="148"/>
        <v>#DIV/0!</v>
      </c>
      <c r="X782" s="324" t="e">
        <f t="shared" si="145"/>
        <v>#DIV/0!</v>
      </c>
      <c r="Y782" s="325">
        <f t="shared" ref="Y782:Y845" si="149">ROUND((V782/0.43),-1)</f>
        <v>0</v>
      </c>
      <c r="Z782" s="325">
        <f t="shared" ref="Z782:Z845" si="150">ROUND((V782/0.45),-1)</f>
        <v>0</v>
      </c>
      <c r="AA782" s="325">
        <f t="shared" ref="AA782:AA845" si="151">ROUND((V782/0.4),-1)</f>
        <v>0</v>
      </c>
      <c r="AB782" s="326">
        <f t="shared" ref="AB782:AB845" si="152">ROUNDUP((W782*M782),-2)</f>
        <v>0</v>
      </c>
      <c r="AD782" s="328"/>
      <c r="AE782" s="328"/>
      <c r="AF782" s="328"/>
      <c r="AG782" s="328"/>
    </row>
    <row r="783" spans="9:33" ht="15" hidden="1" customHeight="1">
      <c r="I783" s="119" t="e">
        <v>#N/A</v>
      </c>
      <c r="J783" s="119" t="e">
        <v>#N/A</v>
      </c>
      <c r="K783" s="119" t="e">
        <f t="shared" si="146"/>
        <v>#N/A</v>
      </c>
      <c r="L783" s="119" t="e">
        <f t="shared" si="144"/>
        <v>#N/A</v>
      </c>
      <c r="M783" s="119"/>
      <c r="O783" s="119"/>
      <c r="P783" s="119"/>
      <c r="Q783" s="119"/>
      <c r="R783" s="105"/>
      <c r="S783" s="119"/>
      <c r="T783" s="51">
        <f t="shared" si="147"/>
        <v>0</v>
      </c>
      <c r="U783" s="322" t="e">
        <f t="shared" si="148"/>
        <v>#DIV/0!</v>
      </c>
      <c r="X783" s="324" t="e">
        <f t="shared" si="145"/>
        <v>#DIV/0!</v>
      </c>
      <c r="Y783" s="325">
        <f t="shared" si="149"/>
        <v>0</v>
      </c>
      <c r="Z783" s="325">
        <f t="shared" si="150"/>
        <v>0</v>
      </c>
      <c r="AA783" s="325">
        <f t="shared" si="151"/>
        <v>0</v>
      </c>
      <c r="AB783" s="326">
        <f t="shared" si="152"/>
        <v>0</v>
      </c>
      <c r="AD783" s="328"/>
      <c r="AE783" s="328"/>
      <c r="AF783" s="328"/>
      <c r="AG783" s="328"/>
    </row>
    <row r="784" spans="9:33" ht="15" hidden="1" customHeight="1">
      <c r="I784" s="119" t="e">
        <v>#N/A</v>
      </c>
      <c r="J784" s="119" t="e">
        <v>#N/A</v>
      </c>
      <c r="K784" s="119" t="e">
        <f t="shared" si="146"/>
        <v>#N/A</v>
      </c>
      <c r="L784" s="119" t="e">
        <f t="shared" si="144"/>
        <v>#N/A</v>
      </c>
      <c r="M784" s="119"/>
      <c r="O784" s="119"/>
      <c r="P784" s="119"/>
      <c r="Q784" s="119"/>
      <c r="R784" s="105"/>
      <c r="S784" s="119"/>
      <c r="T784" s="51">
        <f t="shared" si="147"/>
        <v>0</v>
      </c>
      <c r="U784" s="322" t="e">
        <f t="shared" si="148"/>
        <v>#DIV/0!</v>
      </c>
      <c r="X784" s="324" t="e">
        <f t="shared" si="145"/>
        <v>#DIV/0!</v>
      </c>
      <c r="Y784" s="325">
        <f t="shared" si="149"/>
        <v>0</v>
      </c>
      <c r="Z784" s="325">
        <f t="shared" si="150"/>
        <v>0</v>
      </c>
      <c r="AA784" s="325">
        <f t="shared" si="151"/>
        <v>0</v>
      </c>
      <c r="AB784" s="326">
        <f t="shared" si="152"/>
        <v>0</v>
      </c>
      <c r="AD784" s="328"/>
      <c r="AE784" s="328"/>
      <c r="AF784" s="328"/>
      <c r="AG784" s="328"/>
    </row>
    <row r="785" spans="9:33" ht="15" hidden="1" customHeight="1">
      <c r="I785" s="119" t="e">
        <v>#N/A</v>
      </c>
      <c r="J785" s="119" t="e">
        <v>#N/A</v>
      </c>
      <c r="K785" s="119" t="e">
        <f t="shared" si="146"/>
        <v>#N/A</v>
      </c>
      <c r="L785" s="119" t="e">
        <f t="shared" si="144"/>
        <v>#N/A</v>
      </c>
      <c r="M785" s="119"/>
      <c r="O785" s="119"/>
      <c r="P785" s="119"/>
      <c r="Q785" s="119"/>
      <c r="R785" s="105"/>
      <c r="S785" s="119"/>
      <c r="T785" s="51">
        <f t="shared" si="147"/>
        <v>0</v>
      </c>
      <c r="U785" s="322" t="e">
        <f t="shared" si="148"/>
        <v>#DIV/0!</v>
      </c>
      <c r="X785" s="324" t="e">
        <f t="shared" si="145"/>
        <v>#DIV/0!</v>
      </c>
      <c r="Y785" s="325">
        <f t="shared" si="149"/>
        <v>0</v>
      </c>
      <c r="Z785" s="325">
        <f t="shared" si="150"/>
        <v>0</v>
      </c>
      <c r="AA785" s="325">
        <f t="shared" si="151"/>
        <v>0</v>
      </c>
      <c r="AB785" s="326">
        <f t="shared" si="152"/>
        <v>0</v>
      </c>
      <c r="AD785" s="328"/>
      <c r="AE785" s="328"/>
      <c r="AF785" s="328"/>
      <c r="AG785" s="328"/>
    </row>
    <row r="786" spans="9:33" ht="15" hidden="1" customHeight="1">
      <c r="I786" s="119" t="e">
        <v>#N/A</v>
      </c>
      <c r="J786" s="119" t="e">
        <v>#N/A</v>
      </c>
      <c r="K786" s="119" t="e">
        <f t="shared" si="146"/>
        <v>#N/A</v>
      </c>
      <c r="L786" s="119" t="e">
        <f t="shared" si="144"/>
        <v>#N/A</v>
      </c>
      <c r="M786" s="119"/>
      <c r="O786" s="119"/>
      <c r="P786" s="119"/>
      <c r="Q786" s="119"/>
      <c r="R786" s="105"/>
      <c r="S786" s="119"/>
      <c r="T786" s="51">
        <f t="shared" si="147"/>
        <v>0</v>
      </c>
      <c r="U786" s="322" t="e">
        <f t="shared" si="148"/>
        <v>#DIV/0!</v>
      </c>
      <c r="X786" s="324" t="e">
        <f t="shared" si="145"/>
        <v>#DIV/0!</v>
      </c>
      <c r="Y786" s="325">
        <f t="shared" si="149"/>
        <v>0</v>
      </c>
      <c r="Z786" s="325">
        <f t="shared" si="150"/>
        <v>0</v>
      </c>
      <c r="AA786" s="325">
        <f t="shared" si="151"/>
        <v>0</v>
      </c>
      <c r="AB786" s="326">
        <f t="shared" si="152"/>
        <v>0</v>
      </c>
      <c r="AD786" s="328"/>
      <c r="AE786" s="328"/>
      <c r="AF786" s="328"/>
      <c r="AG786" s="328"/>
    </row>
    <row r="787" spans="9:33" ht="15" hidden="1" customHeight="1">
      <c r="I787" s="119" t="e">
        <v>#N/A</v>
      </c>
      <c r="J787" s="119" t="e">
        <v>#N/A</v>
      </c>
      <c r="K787" s="119" t="e">
        <f t="shared" si="146"/>
        <v>#N/A</v>
      </c>
      <c r="L787" s="119" t="e">
        <f t="shared" si="144"/>
        <v>#N/A</v>
      </c>
      <c r="M787" s="119"/>
      <c r="O787" s="119"/>
      <c r="P787" s="119"/>
      <c r="Q787" s="119"/>
      <c r="R787" s="105"/>
      <c r="S787" s="119"/>
      <c r="T787" s="51">
        <f t="shared" si="147"/>
        <v>0</v>
      </c>
      <c r="U787" s="322" t="e">
        <f t="shared" si="148"/>
        <v>#DIV/0!</v>
      </c>
      <c r="X787" s="324" t="e">
        <f t="shared" si="145"/>
        <v>#DIV/0!</v>
      </c>
      <c r="Y787" s="325">
        <f t="shared" si="149"/>
        <v>0</v>
      </c>
      <c r="Z787" s="325">
        <f t="shared" si="150"/>
        <v>0</v>
      </c>
      <c r="AA787" s="325">
        <f t="shared" si="151"/>
        <v>0</v>
      </c>
      <c r="AB787" s="326">
        <f t="shared" si="152"/>
        <v>0</v>
      </c>
      <c r="AD787" s="328"/>
      <c r="AE787" s="328"/>
      <c r="AF787" s="328"/>
      <c r="AG787" s="328"/>
    </row>
    <row r="788" spans="9:33" ht="15" hidden="1" customHeight="1">
      <c r="I788" s="119" t="e">
        <v>#N/A</v>
      </c>
      <c r="J788" s="119" t="e">
        <v>#N/A</v>
      </c>
      <c r="K788" s="119" t="e">
        <f t="shared" si="146"/>
        <v>#N/A</v>
      </c>
      <c r="L788" s="119" t="e">
        <f t="shared" si="144"/>
        <v>#N/A</v>
      </c>
      <c r="M788" s="119"/>
      <c r="O788" s="119"/>
      <c r="P788" s="119"/>
      <c r="Q788" s="119"/>
      <c r="R788" s="105"/>
      <c r="S788" s="119"/>
      <c r="T788" s="51">
        <f t="shared" si="147"/>
        <v>0</v>
      </c>
      <c r="U788" s="322" t="e">
        <f t="shared" si="148"/>
        <v>#DIV/0!</v>
      </c>
      <c r="X788" s="324" t="e">
        <f t="shared" si="145"/>
        <v>#DIV/0!</v>
      </c>
      <c r="Y788" s="325">
        <f t="shared" si="149"/>
        <v>0</v>
      </c>
      <c r="Z788" s="325">
        <f t="shared" si="150"/>
        <v>0</v>
      </c>
      <c r="AA788" s="325">
        <f t="shared" si="151"/>
        <v>0</v>
      </c>
      <c r="AB788" s="326">
        <f t="shared" si="152"/>
        <v>0</v>
      </c>
      <c r="AD788" s="328"/>
      <c r="AE788" s="328"/>
      <c r="AF788" s="328"/>
      <c r="AG788" s="328"/>
    </row>
    <row r="789" spans="9:33" ht="15" hidden="1" customHeight="1">
      <c r="I789" s="119" t="e">
        <v>#N/A</v>
      </c>
      <c r="J789" s="119" t="e">
        <v>#N/A</v>
      </c>
      <c r="K789" s="119" t="e">
        <f t="shared" si="146"/>
        <v>#N/A</v>
      </c>
      <c r="L789" s="119" t="e">
        <f t="shared" si="144"/>
        <v>#N/A</v>
      </c>
      <c r="M789" s="119"/>
      <c r="O789" s="119"/>
      <c r="P789" s="119"/>
      <c r="Q789" s="119"/>
      <c r="R789" s="105"/>
      <c r="S789" s="119"/>
      <c r="T789" s="51">
        <f t="shared" si="147"/>
        <v>0</v>
      </c>
      <c r="U789" s="322" t="e">
        <f t="shared" si="148"/>
        <v>#DIV/0!</v>
      </c>
      <c r="X789" s="324" t="e">
        <f t="shared" si="145"/>
        <v>#DIV/0!</v>
      </c>
      <c r="Y789" s="325">
        <f t="shared" si="149"/>
        <v>0</v>
      </c>
      <c r="Z789" s="325">
        <f t="shared" si="150"/>
        <v>0</v>
      </c>
      <c r="AA789" s="325">
        <f t="shared" si="151"/>
        <v>0</v>
      </c>
      <c r="AB789" s="326">
        <f t="shared" si="152"/>
        <v>0</v>
      </c>
      <c r="AD789" s="328"/>
      <c r="AE789" s="328"/>
      <c r="AF789" s="328"/>
      <c r="AG789" s="328"/>
    </row>
    <row r="790" spans="9:33" ht="15" hidden="1" customHeight="1">
      <c r="I790" s="119" t="e">
        <v>#N/A</v>
      </c>
      <c r="J790" s="119" t="e">
        <v>#N/A</v>
      </c>
      <c r="K790" s="119" t="e">
        <f t="shared" si="146"/>
        <v>#N/A</v>
      </c>
      <c r="L790" s="119" t="e">
        <f t="shared" si="144"/>
        <v>#N/A</v>
      </c>
      <c r="M790" s="119"/>
      <c r="O790" s="119"/>
      <c r="P790" s="119"/>
      <c r="Q790" s="119"/>
      <c r="R790" s="105"/>
      <c r="S790" s="119"/>
      <c r="T790" s="51">
        <f t="shared" si="147"/>
        <v>0</v>
      </c>
      <c r="U790" s="322" t="e">
        <f t="shared" si="148"/>
        <v>#DIV/0!</v>
      </c>
      <c r="X790" s="324" t="e">
        <f t="shared" si="145"/>
        <v>#DIV/0!</v>
      </c>
      <c r="Y790" s="325">
        <f t="shared" si="149"/>
        <v>0</v>
      </c>
      <c r="Z790" s="325">
        <f t="shared" si="150"/>
        <v>0</v>
      </c>
      <c r="AA790" s="325">
        <f t="shared" si="151"/>
        <v>0</v>
      </c>
      <c r="AB790" s="326">
        <f t="shared" si="152"/>
        <v>0</v>
      </c>
      <c r="AD790" s="328"/>
      <c r="AE790" s="328"/>
      <c r="AF790" s="328"/>
      <c r="AG790" s="328"/>
    </row>
    <row r="791" spans="9:33" ht="15" hidden="1" customHeight="1">
      <c r="I791" s="119" t="e">
        <v>#N/A</v>
      </c>
      <c r="J791" s="119" t="e">
        <v>#N/A</v>
      </c>
      <c r="K791" s="119" t="e">
        <f t="shared" si="146"/>
        <v>#N/A</v>
      </c>
      <c r="L791" s="119" t="e">
        <f t="shared" si="144"/>
        <v>#N/A</v>
      </c>
      <c r="M791" s="119"/>
      <c r="O791" s="119"/>
      <c r="P791" s="119"/>
      <c r="Q791" s="119"/>
      <c r="R791" s="105"/>
      <c r="S791" s="119"/>
      <c r="T791" s="51">
        <f t="shared" si="147"/>
        <v>0</v>
      </c>
      <c r="U791" s="322" t="e">
        <f t="shared" si="148"/>
        <v>#DIV/0!</v>
      </c>
      <c r="X791" s="324" t="e">
        <f t="shared" si="145"/>
        <v>#DIV/0!</v>
      </c>
      <c r="Y791" s="325">
        <f t="shared" si="149"/>
        <v>0</v>
      </c>
      <c r="Z791" s="325">
        <f t="shared" si="150"/>
        <v>0</v>
      </c>
      <c r="AA791" s="325">
        <f t="shared" si="151"/>
        <v>0</v>
      </c>
      <c r="AB791" s="326">
        <f t="shared" si="152"/>
        <v>0</v>
      </c>
      <c r="AD791" s="328"/>
      <c r="AE791" s="328"/>
      <c r="AF791" s="328"/>
      <c r="AG791" s="328"/>
    </row>
    <row r="792" spans="9:33" ht="15" hidden="1" customHeight="1">
      <c r="I792" s="119" t="e">
        <v>#N/A</v>
      </c>
      <c r="J792" s="119" t="e">
        <v>#N/A</v>
      </c>
      <c r="K792" s="119" t="e">
        <f t="shared" si="146"/>
        <v>#N/A</v>
      </c>
      <c r="L792" s="119" t="e">
        <f t="shared" si="144"/>
        <v>#N/A</v>
      </c>
      <c r="M792" s="119"/>
      <c r="O792" s="119"/>
      <c r="P792" s="119"/>
      <c r="Q792" s="119"/>
      <c r="R792" s="105"/>
      <c r="S792" s="119"/>
      <c r="T792" s="51">
        <f t="shared" si="147"/>
        <v>0</v>
      </c>
      <c r="U792" s="322" t="e">
        <f t="shared" si="148"/>
        <v>#DIV/0!</v>
      </c>
      <c r="X792" s="324" t="e">
        <f t="shared" si="145"/>
        <v>#DIV/0!</v>
      </c>
      <c r="Y792" s="325">
        <f t="shared" si="149"/>
        <v>0</v>
      </c>
      <c r="Z792" s="325">
        <f t="shared" si="150"/>
        <v>0</v>
      </c>
      <c r="AA792" s="325">
        <f t="shared" si="151"/>
        <v>0</v>
      </c>
      <c r="AB792" s="326">
        <f t="shared" si="152"/>
        <v>0</v>
      </c>
      <c r="AD792" s="328"/>
      <c r="AE792" s="328"/>
      <c r="AF792" s="328"/>
      <c r="AG792" s="328"/>
    </row>
    <row r="793" spans="9:33" ht="15" hidden="1" customHeight="1">
      <c r="I793" s="119" t="e">
        <v>#N/A</v>
      </c>
      <c r="J793" s="119" t="e">
        <v>#N/A</v>
      </c>
      <c r="K793" s="119" t="e">
        <f t="shared" si="146"/>
        <v>#N/A</v>
      </c>
      <c r="L793" s="119" t="e">
        <f t="shared" si="144"/>
        <v>#N/A</v>
      </c>
      <c r="M793" s="119"/>
      <c r="O793" s="119"/>
      <c r="P793" s="119"/>
      <c r="Q793" s="119"/>
      <c r="R793" s="105"/>
      <c r="S793" s="119"/>
      <c r="T793" s="51">
        <f t="shared" si="147"/>
        <v>0</v>
      </c>
      <c r="U793" s="322" t="e">
        <f t="shared" si="148"/>
        <v>#DIV/0!</v>
      </c>
      <c r="X793" s="324" t="e">
        <f t="shared" si="145"/>
        <v>#DIV/0!</v>
      </c>
      <c r="Y793" s="325">
        <f t="shared" si="149"/>
        <v>0</v>
      </c>
      <c r="Z793" s="325">
        <f t="shared" si="150"/>
        <v>0</v>
      </c>
      <c r="AA793" s="325">
        <f t="shared" si="151"/>
        <v>0</v>
      </c>
      <c r="AB793" s="326">
        <f t="shared" si="152"/>
        <v>0</v>
      </c>
      <c r="AD793" s="328"/>
      <c r="AE793" s="328"/>
      <c r="AF793" s="328"/>
      <c r="AG793" s="328"/>
    </row>
    <row r="794" spans="9:33" ht="15" hidden="1" customHeight="1">
      <c r="I794" s="119" t="e">
        <v>#N/A</v>
      </c>
      <c r="J794" s="119" t="e">
        <v>#N/A</v>
      </c>
      <c r="K794" s="119" t="e">
        <f t="shared" si="146"/>
        <v>#N/A</v>
      </c>
      <c r="L794" s="119" t="e">
        <f t="shared" si="144"/>
        <v>#N/A</v>
      </c>
      <c r="M794" s="119"/>
      <c r="O794" s="119"/>
      <c r="P794" s="119"/>
      <c r="Q794" s="119"/>
      <c r="R794" s="105"/>
      <c r="S794" s="119"/>
      <c r="T794" s="51">
        <f t="shared" si="147"/>
        <v>0</v>
      </c>
      <c r="U794" s="322" t="e">
        <f t="shared" si="148"/>
        <v>#DIV/0!</v>
      </c>
      <c r="X794" s="324" t="e">
        <f t="shared" si="145"/>
        <v>#DIV/0!</v>
      </c>
      <c r="Y794" s="325">
        <f t="shared" si="149"/>
        <v>0</v>
      </c>
      <c r="Z794" s="325">
        <f t="shared" si="150"/>
        <v>0</v>
      </c>
      <c r="AA794" s="325">
        <f t="shared" si="151"/>
        <v>0</v>
      </c>
      <c r="AB794" s="326">
        <f t="shared" si="152"/>
        <v>0</v>
      </c>
      <c r="AD794" s="328"/>
      <c r="AE794" s="328"/>
      <c r="AF794" s="328"/>
      <c r="AG794" s="328"/>
    </row>
    <row r="795" spans="9:33" ht="15" hidden="1" customHeight="1">
      <c r="I795" s="119" t="e">
        <v>#N/A</v>
      </c>
      <c r="J795" s="119" t="e">
        <v>#N/A</v>
      </c>
      <c r="K795" s="119" t="e">
        <f t="shared" si="146"/>
        <v>#N/A</v>
      </c>
      <c r="L795" s="119" t="e">
        <f t="shared" si="144"/>
        <v>#N/A</v>
      </c>
      <c r="M795" s="119"/>
      <c r="O795" s="119"/>
      <c r="P795" s="119"/>
      <c r="Q795" s="119"/>
      <c r="R795" s="105"/>
      <c r="S795" s="119"/>
      <c r="T795" s="51">
        <f t="shared" si="147"/>
        <v>0</v>
      </c>
      <c r="U795" s="322" t="e">
        <f t="shared" si="148"/>
        <v>#DIV/0!</v>
      </c>
      <c r="X795" s="324" t="e">
        <f t="shared" si="145"/>
        <v>#DIV/0!</v>
      </c>
      <c r="Y795" s="325">
        <f t="shared" si="149"/>
        <v>0</v>
      </c>
      <c r="Z795" s="325">
        <f t="shared" si="150"/>
        <v>0</v>
      </c>
      <c r="AA795" s="325">
        <f t="shared" si="151"/>
        <v>0</v>
      </c>
      <c r="AB795" s="326">
        <f t="shared" si="152"/>
        <v>0</v>
      </c>
      <c r="AD795" s="328"/>
      <c r="AE795" s="328"/>
      <c r="AF795" s="328"/>
      <c r="AG795" s="328"/>
    </row>
    <row r="796" spans="9:33" ht="15" hidden="1" customHeight="1">
      <c r="I796" s="119" t="e">
        <v>#N/A</v>
      </c>
      <c r="J796" s="119" t="e">
        <v>#N/A</v>
      </c>
      <c r="K796" s="119" t="e">
        <f t="shared" si="146"/>
        <v>#N/A</v>
      </c>
      <c r="L796" s="119" t="e">
        <f t="shared" si="144"/>
        <v>#N/A</v>
      </c>
      <c r="M796" s="119"/>
      <c r="O796" s="119"/>
      <c r="P796" s="119"/>
      <c r="Q796" s="119"/>
      <c r="R796" s="105"/>
      <c r="S796" s="119"/>
      <c r="T796" s="51">
        <f t="shared" si="147"/>
        <v>0</v>
      </c>
      <c r="U796" s="322" t="e">
        <f t="shared" si="148"/>
        <v>#DIV/0!</v>
      </c>
      <c r="X796" s="324" t="e">
        <f t="shared" si="145"/>
        <v>#DIV/0!</v>
      </c>
      <c r="Y796" s="325">
        <f t="shared" si="149"/>
        <v>0</v>
      </c>
      <c r="Z796" s="325">
        <f t="shared" si="150"/>
        <v>0</v>
      </c>
      <c r="AA796" s="325">
        <f t="shared" si="151"/>
        <v>0</v>
      </c>
      <c r="AB796" s="326">
        <f t="shared" si="152"/>
        <v>0</v>
      </c>
      <c r="AD796" s="328"/>
      <c r="AE796" s="328"/>
      <c r="AF796" s="328"/>
      <c r="AG796" s="328"/>
    </row>
    <row r="797" spans="9:33" ht="15" hidden="1" customHeight="1">
      <c r="I797" s="119" t="e">
        <v>#N/A</v>
      </c>
      <c r="J797" s="119" t="e">
        <v>#N/A</v>
      </c>
      <c r="K797" s="119" t="e">
        <f t="shared" si="146"/>
        <v>#N/A</v>
      </c>
      <c r="L797" s="119" t="e">
        <f t="shared" si="144"/>
        <v>#N/A</v>
      </c>
      <c r="M797" s="119"/>
      <c r="O797" s="119"/>
      <c r="P797" s="119"/>
      <c r="Q797" s="119"/>
      <c r="R797" s="105"/>
      <c r="S797" s="119"/>
      <c r="T797" s="51">
        <f t="shared" si="147"/>
        <v>0</v>
      </c>
      <c r="U797" s="322" t="e">
        <f t="shared" si="148"/>
        <v>#DIV/0!</v>
      </c>
      <c r="X797" s="324" t="e">
        <f t="shared" si="145"/>
        <v>#DIV/0!</v>
      </c>
      <c r="Y797" s="325">
        <f t="shared" si="149"/>
        <v>0</v>
      </c>
      <c r="Z797" s="325">
        <f t="shared" si="150"/>
        <v>0</v>
      </c>
      <c r="AA797" s="325">
        <f t="shared" si="151"/>
        <v>0</v>
      </c>
      <c r="AB797" s="326">
        <f t="shared" si="152"/>
        <v>0</v>
      </c>
      <c r="AD797" s="328"/>
      <c r="AE797" s="328"/>
      <c r="AF797" s="328"/>
      <c r="AG797" s="328"/>
    </row>
    <row r="798" spans="9:33" ht="15" hidden="1" customHeight="1">
      <c r="I798" s="119" t="e">
        <v>#N/A</v>
      </c>
      <c r="J798" s="119" t="e">
        <v>#N/A</v>
      </c>
      <c r="K798" s="119" t="e">
        <f t="shared" si="146"/>
        <v>#N/A</v>
      </c>
      <c r="L798" s="119" t="e">
        <f t="shared" si="144"/>
        <v>#N/A</v>
      </c>
      <c r="M798" s="119"/>
      <c r="O798" s="119"/>
      <c r="P798" s="119"/>
      <c r="Q798" s="119"/>
      <c r="R798" s="105"/>
      <c r="S798" s="119"/>
      <c r="T798" s="51">
        <f t="shared" si="147"/>
        <v>0</v>
      </c>
      <c r="U798" s="322" t="e">
        <f t="shared" si="148"/>
        <v>#DIV/0!</v>
      </c>
      <c r="X798" s="324" t="e">
        <f t="shared" si="145"/>
        <v>#DIV/0!</v>
      </c>
      <c r="Y798" s="325">
        <f t="shared" si="149"/>
        <v>0</v>
      </c>
      <c r="Z798" s="325">
        <f t="shared" si="150"/>
        <v>0</v>
      </c>
      <c r="AA798" s="325">
        <f t="shared" si="151"/>
        <v>0</v>
      </c>
      <c r="AB798" s="326">
        <f t="shared" si="152"/>
        <v>0</v>
      </c>
      <c r="AD798" s="328"/>
      <c r="AE798" s="328"/>
      <c r="AF798" s="328"/>
      <c r="AG798" s="328"/>
    </row>
    <row r="799" spans="9:33" ht="15" hidden="1" customHeight="1">
      <c r="I799" s="119" t="e">
        <v>#N/A</v>
      </c>
      <c r="J799" s="119" t="e">
        <v>#N/A</v>
      </c>
      <c r="K799" s="119" t="e">
        <f t="shared" si="146"/>
        <v>#N/A</v>
      </c>
      <c r="L799" s="119" t="e">
        <f t="shared" si="144"/>
        <v>#N/A</v>
      </c>
      <c r="M799" s="119"/>
      <c r="O799" s="119"/>
      <c r="P799" s="119"/>
      <c r="Q799" s="119"/>
      <c r="R799" s="105"/>
      <c r="S799" s="119"/>
      <c r="T799" s="51">
        <f t="shared" si="147"/>
        <v>0</v>
      </c>
      <c r="U799" s="322" t="e">
        <f t="shared" si="148"/>
        <v>#DIV/0!</v>
      </c>
      <c r="X799" s="324" t="e">
        <f t="shared" si="145"/>
        <v>#DIV/0!</v>
      </c>
      <c r="Y799" s="325">
        <f t="shared" si="149"/>
        <v>0</v>
      </c>
      <c r="Z799" s="325">
        <f t="shared" si="150"/>
        <v>0</v>
      </c>
      <c r="AA799" s="325">
        <f t="shared" si="151"/>
        <v>0</v>
      </c>
      <c r="AB799" s="326">
        <f t="shared" si="152"/>
        <v>0</v>
      </c>
      <c r="AD799" s="328"/>
      <c r="AE799" s="328"/>
      <c r="AF799" s="328"/>
      <c r="AG799" s="328"/>
    </row>
    <row r="800" spans="9:33" ht="15" hidden="1" customHeight="1">
      <c r="I800" s="119" t="e">
        <v>#N/A</v>
      </c>
      <c r="J800" s="119" t="e">
        <v>#N/A</v>
      </c>
      <c r="K800" s="119" t="e">
        <f t="shared" si="146"/>
        <v>#N/A</v>
      </c>
      <c r="L800" s="119" t="e">
        <f t="shared" si="144"/>
        <v>#N/A</v>
      </c>
      <c r="M800" s="119"/>
      <c r="O800" s="119"/>
      <c r="P800" s="119"/>
      <c r="Q800" s="119"/>
      <c r="R800" s="105"/>
      <c r="S800" s="119"/>
      <c r="T800" s="51">
        <f t="shared" si="147"/>
        <v>0</v>
      </c>
      <c r="U800" s="322" t="e">
        <f t="shared" si="148"/>
        <v>#DIV/0!</v>
      </c>
      <c r="X800" s="324" t="e">
        <f t="shared" si="145"/>
        <v>#DIV/0!</v>
      </c>
      <c r="Y800" s="325">
        <f t="shared" si="149"/>
        <v>0</v>
      </c>
      <c r="Z800" s="325">
        <f t="shared" si="150"/>
        <v>0</v>
      </c>
      <c r="AA800" s="325">
        <f t="shared" si="151"/>
        <v>0</v>
      </c>
      <c r="AB800" s="326">
        <f t="shared" si="152"/>
        <v>0</v>
      </c>
      <c r="AD800" s="328"/>
      <c r="AE800" s="328"/>
      <c r="AF800" s="328"/>
      <c r="AG800" s="328"/>
    </row>
    <row r="801" spans="9:33" ht="15" hidden="1" customHeight="1">
      <c r="I801" s="119" t="e">
        <v>#N/A</v>
      </c>
      <c r="J801" s="119" t="e">
        <v>#N/A</v>
      </c>
      <c r="K801" s="119" t="e">
        <f t="shared" si="146"/>
        <v>#N/A</v>
      </c>
      <c r="L801" s="119" t="e">
        <f t="shared" si="144"/>
        <v>#N/A</v>
      </c>
      <c r="M801" s="119"/>
      <c r="O801" s="119"/>
      <c r="P801" s="119"/>
      <c r="Q801" s="119"/>
      <c r="R801" s="105"/>
      <c r="S801" s="119"/>
      <c r="T801" s="51">
        <f t="shared" si="147"/>
        <v>0</v>
      </c>
      <c r="U801" s="322" t="e">
        <f t="shared" si="148"/>
        <v>#DIV/0!</v>
      </c>
      <c r="X801" s="324" t="e">
        <f t="shared" si="145"/>
        <v>#DIV/0!</v>
      </c>
      <c r="Y801" s="325">
        <f t="shared" si="149"/>
        <v>0</v>
      </c>
      <c r="Z801" s="325">
        <f t="shared" si="150"/>
        <v>0</v>
      </c>
      <c r="AA801" s="325">
        <f t="shared" si="151"/>
        <v>0</v>
      </c>
      <c r="AB801" s="326">
        <f t="shared" si="152"/>
        <v>0</v>
      </c>
      <c r="AD801" s="328"/>
      <c r="AE801" s="328"/>
      <c r="AF801" s="328"/>
      <c r="AG801" s="328"/>
    </row>
    <row r="802" spans="9:33" ht="15" hidden="1" customHeight="1">
      <c r="I802" s="119" t="e">
        <v>#N/A</v>
      </c>
      <c r="J802" s="119" t="e">
        <v>#N/A</v>
      </c>
      <c r="K802" s="119" t="e">
        <f t="shared" si="146"/>
        <v>#N/A</v>
      </c>
      <c r="L802" s="119" t="e">
        <f t="shared" si="144"/>
        <v>#N/A</v>
      </c>
      <c r="M802" s="119"/>
      <c r="O802" s="119"/>
      <c r="P802" s="119"/>
      <c r="Q802" s="119"/>
      <c r="R802" s="105"/>
      <c r="S802" s="119"/>
      <c r="T802" s="51">
        <f t="shared" si="147"/>
        <v>0</v>
      </c>
      <c r="U802" s="322" t="e">
        <f t="shared" si="148"/>
        <v>#DIV/0!</v>
      </c>
      <c r="X802" s="324" t="e">
        <f t="shared" si="145"/>
        <v>#DIV/0!</v>
      </c>
      <c r="Y802" s="325">
        <f t="shared" si="149"/>
        <v>0</v>
      </c>
      <c r="Z802" s="325">
        <f t="shared" si="150"/>
        <v>0</v>
      </c>
      <c r="AA802" s="325">
        <f t="shared" si="151"/>
        <v>0</v>
      </c>
      <c r="AB802" s="326">
        <f t="shared" si="152"/>
        <v>0</v>
      </c>
      <c r="AD802" s="328"/>
      <c r="AE802" s="328"/>
      <c r="AF802" s="328"/>
      <c r="AG802" s="328"/>
    </row>
    <row r="803" spans="9:33" ht="15" hidden="1" customHeight="1">
      <c r="I803" s="119" t="e">
        <v>#N/A</v>
      </c>
      <c r="J803" s="119" t="e">
        <v>#N/A</v>
      </c>
      <c r="K803" s="119" t="e">
        <f t="shared" si="146"/>
        <v>#N/A</v>
      </c>
      <c r="L803" s="119" t="e">
        <f t="shared" si="144"/>
        <v>#N/A</v>
      </c>
      <c r="M803" s="119"/>
      <c r="O803" s="119"/>
      <c r="P803" s="119"/>
      <c r="Q803" s="119"/>
      <c r="R803" s="105"/>
      <c r="S803" s="119"/>
      <c r="T803" s="51">
        <f t="shared" si="147"/>
        <v>0</v>
      </c>
      <c r="U803" s="322" t="e">
        <f t="shared" si="148"/>
        <v>#DIV/0!</v>
      </c>
      <c r="X803" s="324" t="e">
        <f t="shared" si="145"/>
        <v>#DIV/0!</v>
      </c>
      <c r="Y803" s="325">
        <f t="shared" si="149"/>
        <v>0</v>
      </c>
      <c r="Z803" s="325">
        <f t="shared" si="150"/>
        <v>0</v>
      </c>
      <c r="AA803" s="325">
        <f t="shared" si="151"/>
        <v>0</v>
      </c>
      <c r="AB803" s="326">
        <f t="shared" si="152"/>
        <v>0</v>
      </c>
      <c r="AD803" s="328"/>
      <c r="AE803" s="328"/>
      <c r="AF803" s="328"/>
      <c r="AG803" s="328"/>
    </row>
    <row r="804" spans="9:33" ht="15" hidden="1" customHeight="1">
      <c r="I804" s="119" t="e">
        <v>#N/A</v>
      </c>
      <c r="J804" s="119" t="e">
        <v>#N/A</v>
      </c>
      <c r="K804" s="119" t="e">
        <f t="shared" si="146"/>
        <v>#N/A</v>
      </c>
      <c r="L804" s="119" t="e">
        <f t="shared" si="144"/>
        <v>#N/A</v>
      </c>
      <c r="M804" s="119"/>
      <c r="O804" s="119"/>
      <c r="P804" s="119"/>
      <c r="Q804" s="119"/>
      <c r="R804" s="105"/>
      <c r="S804" s="119"/>
      <c r="T804" s="51">
        <f t="shared" si="147"/>
        <v>0</v>
      </c>
      <c r="U804" s="322" t="e">
        <f t="shared" si="148"/>
        <v>#DIV/0!</v>
      </c>
      <c r="X804" s="324" t="e">
        <f t="shared" si="145"/>
        <v>#DIV/0!</v>
      </c>
      <c r="Y804" s="325">
        <f t="shared" si="149"/>
        <v>0</v>
      </c>
      <c r="Z804" s="325">
        <f t="shared" si="150"/>
        <v>0</v>
      </c>
      <c r="AA804" s="325">
        <f t="shared" si="151"/>
        <v>0</v>
      </c>
      <c r="AB804" s="326">
        <f t="shared" si="152"/>
        <v>0</v>
      </c>
      <c r="AD804" s="328"/>
      <c r="AE804" s="328"/>
      <c r="AF804" s="328"/>
      <c r="AG804" s="328"/>
    </row>
    <row r="805" spans="9:33" ht="15" hidden="1" customHeight="1">
      <c r="I805" s="119" t="e">
        <v>#N/A</v>
      </c>
      <c r="J805" s="119" t="e">
        <v>#N/A</v>
      </c>
      <c r="K805" s="119" t="e">
        <f t="shared" si="146"/>
        <v>#N/A</v>
      </c>
      <c r="L805" s="119" t="e">
        <f t="shared" si="144"/>
        <v>#N/A</v>
      </c>
      <c r="M805" s="119"/>
      <c r="O805" s="119"/>
      <c r="P805" s="119"/>
      <c r="Q805" s="119"/>
      <c r="R805" s="105"/>
      <c r="S805" s="119"/>
      <c r="T805" s="51">
        <f t="shared" si="147"/>
        <v>0</v>
      </c>
      <c r="U805" s="322" t="e">
        <f t="shared" si="148"/>
        <v>#DIV/0!</v>
      </c>
      <c r="X805" s="324" t="e">
        <f t="shared" si="145"/>
        <v>#DIV/0!</v>
      </c>
      <c r="Y805" s="325">
        <f t="shared" si="149"/>
        <v>0</v>
      </c>
      <c r="Z805" s="325">
        <f t="shared" si="150"/>
        <v>0</v>
      </c>
      <c r="AA805" s="325">
        <f t="shared" si="151"/>
        <v>0</v>
      </c>
      <c r="AB805" s="326">
        <f t="shared" si="152"/>
        <v>0</v>
      </c>
      <c r="AD805" s="328"/>
      <c r="AE805" s="328"/>
      <c r="AF805" s="328"/>
      <c r="AG805" s="328"/>
    </row>
    <row r="806" spans="9:33" ht="15" hidden="1" customHeight="1">
      <c r="I806" s="119" t="e">
        <v>#N/A</v>
      </c>
      <c r="J806" s="119" t="e">
        <v>#N/A</v>
      </c>
      <c r="K806" s="119" t="e">
        <f t="shared" si="146"/>
        <v>#N/A</v>
      </c>
      <c r="L806" s="119" t="e">
        <f t="shared" si="144"/>
        <v>#N/A</v>
      </c>
      <c r="M806" s="119"/>
      <c r="O806" s="119"/>
      <c r="P806" s="119"/>
      <c r="Q806" s="119"/>
      <c r="R806" s="105"/>
      <c r="S806" s="119"/>
      <c r="T806" s="51">
        <f t="shared" si="147"/>
        <v>0</v>
      </c>
      <c r="U806" s="322" t="e">
        <f t="shared" si="148"/>
        <v>#DIV/0!</v>
      </c>
      <c r="X806" s="324" t="e">
        <f t="shared" si="145"/>
        <v>#DIV/0!</v>
      </c>
      <c r="Y806" s="325">
        <f t="shared" si="149"/>
        <v>0</v>
      </c>
      <c r="Z806" s="325">
        <f t="shared" si="150"/>
        <v>0</v>
      </c>
      <c r="AA806" s="325">
        <f t="shared" si="151"/>
        <v>0</v>
      </c>
      <c r="AB806" s="326">
        <f t="shared" si="152"/>
        <v>0</v>
      </c>
      <c r="AD806" s="328"/>
      <c r="AE806" s="328"/>
      <c r="AF806" s="328"/>
      <c r="AG806" s="328"/>
    </row>
    <row r="807" spans="9:33" ht="15" hidden="1" customHeight="1">
      <c r="I807" s="119" t="e">
        <v>#N/A</v>
      </c>
      <c r="J807" s="119" t="e">
        <v>#N/A</v>
      </c>
      <c r="K807" s="119" t="e">
        <f t="shared" si="146"/>
        <v>#N/A</v>
      </c>
      <c r="L807" s="119" t="e">
        <f t="shared" si="144"/>
        <v>#N/A</v>
      </c>
      <c r="M807" s="119"/>
      <c r="O807" s="119"/>
      <c r="P807" s="119"/>
      <c r="Q807" s="119"/>
      <c r="R807" s="105"/>
      <c r="S807" s="119"/>
      <c r="T807" s="51">
        <f t="shared" si="147"/>
        <v>0</v>
      </c>
      <c r="U807" s="322" t="e">
        <f t="shared" si="148"/>
        <v>#DIV/0!</v>
      </c>
      <c r="X807" s="324" t="e">
        <f t="shared" si="145"/>
        <v>#DIV/0!</v>
      </c>
      <c r="Y807" s="325">
        <f t="shared" si="149"/>
        <v>0</v>
      </c>
      <c r="Z807" s="325">
        <f t="shared" si="150"/>
        <v>0</v>
      </c>
      <c r="AA807" s="325">
        <f t="shared" si="151"/>
        <v>0</v>
      </c>
      <c r="AB807" s="326">
        <f t="shared" si="152"/>
        <v>0</v>
      </c>
      <c r="AD807" s="328"/>
      <c r="AE807" s="328"/>
      <c r="AF807" s="328"/>
      <c r="AG807" s="328"/>
    </row>
    <row r="808" spans="9:33" ht="15" hidden="1" customHeight="1">
      <c r="I808" s="119" t="e">
        <v>#N/A</v>
      </c>
      <c r="J808" s="119" t="e">
        <v>#N/A</v>
      </c>
      <c r="K808" s="119" t="e">
        <f t="shared" si="146"/>
        <v>#N/A</v>
      </c>
      <c r="L808" s="119" t="e">
        <f t="shared" si="144"/>
        <v>#N/A</v>
      </c>
      <c r="M808" s="119"/>
      <c r="O808" s="119"/>
      <c r="P808" s="119"/>
      <c r="Q808" s="119"/>
      <c r="R808" s="105"/>
      <c r="S808" s="119"/>
      <c r="T808" s="51">
        <f t="shared" si="147"/>
        <v>0</v>
      </c>
      <c r="U808" s="322" t="e">
        <f t="shared" si="148"/>
        <v>#DIV/0!</v>
      </c>
      <c r="X808" s="324" t="e">
        <f t="shared" si="145"/>
        <v>#DIV/0!</v>
      </c>
      <c r="Y808" s="325">
        <f t="shared" si="149"/>
        <v>0</v>
      </c>
      <c r="Z808" s="325">
        <f t="shared" si="150"/>
        <v>0</v>
      </c>
      <c r="AA808" s="325">
        <f t="shared" si="151"/>
        <v>0</v>
      </c>
      <c r="AB808" s="326">
        <f t="shared" si="152"/>
        <v>0</v>
      </c>
      <c r="AD808" s="328"/>
      <c r="AE808" s="328"/>
      <c r="AF808" s="328"/>
      <c r="AG808" s="328"/>
    </row>
    <row r="809" spans="9:33" ht="15" hidden="1" customHeight="1">
      <c r="I809" s="119" t="e">
        <v>#N/A</v>
      </c>
      <c r="J809" s="119" t="e">
        <v>#N/A</v>
      </c>
      <c r="K809" s="119" t="e">
        <f t="shared" si="146"/>
        <v>#N/A</v>
      </c>
      <c r="L809" s="119" t="e">
        <f t="shared" si="144"/>
        <v>#N/A</v>
      </c>
      <c r="M809" s="119"/>
      <c r="O809" s="119"/>
      <c r="P809" s="119"/>
      <c r="Q809" s="119"/>
      <c r="R809" s="105"/>
      <c r="S809" s="119"/>
      <c r="T809" s="51">
        <f t="shared" si="147"/>
        <v>0</v>
      </c>
      <c r="U809" s="322" t="e">
        <f t="shared" si="148"/>
        <v>#DIV/0!</v>
      </c>
      <c r="X809" s="324" t="e">
        <f t="shared" si="145"/>
        <v>#DIV/0!</v>
      </c>
      <c r="Y809" s="325">
        <f t="shared" si="149"/>
        <v>0</v>
      </c>
      <c r="Z809" s="325">
        <f t="shared" si="150"/>
        <v>0</v>
      </c>
      <c r="AA809" s="325">
        <f t="shared" si="151"/>
        <v>0</v>
      </c>
      <c r="AB809" s="326">
        <f t="shared" si="152"/>
        <v>0</v>
      </c>
      <c r="AD809" s="328"/>
      <c r="AE809" s="328"/>
      <c r="AF809" s="328"/>
      <c r="AG809" s="328"/>
    </row>
    <row r="810" spans="9:33" ht="15" hidden="1" customHeight="1">
      <c r="I810" s="119" t="e">
        <v>#N/A</v>
      </c>
      <c r="J810" s="119" t="e">
        <v>#N/A</v>
      </c>
      <c r="K810" s="119" t="e">
        <f t="shared" si="146"/>
        <v>#N/A</v>
      </c>
      <c r="L810" s="119" t="e">
        <f t="shared" si="144"/>
        <v>#N/A</v>
      </c>
      <c r="M810" s="119"/>
      <c r="O810" s="119"/>
      <c r="P810" s="119"/>
      <c r="Q810" s="119"/>
      <c r="R810" s="105"/>
      <c r="S810" s="119"/>
      <c r="T810" s="51">
        <f t="shared" si="147"/>
        <v>0</v>
      </c>
      <c r="U810" s="322" t="e">
        <f t="shared" si="148"/>
        <v>#DIV/0!</v>
      </c>
      <c r="X810" s="324" t="e">
        <f t="shared" si="145"/>
        <v>#DIV/0!</v>
      </c>
      <c r="Y810" s="325">
        <f t="shared" si="149"/>
        <v>0</v>
      </c>
      <c r="Z810" s="325">
        <f t="shared" si="150"/>
        <v>0</v>
      </c>
      <c r="AA810" s="325">
        <f t="shared" si="151"/>
        <v>0</v>
      </c>
      <c r="AB810" s="326">
        <f t="shared" si="152"/>
        <v>0</v>
      </c>
      <c r="AD810" s="328"/>
      <c r="AE810" s="328"/>
      <c r="AF810" s="328"/>
      <c r="AG810" s="328"/>
    </row>
    <row r="811" spans="9:33" ht="15" hidden="1" customHeight="1">
      <c r="I811" s="119" t="e">
        <v>#N/A</v>
      </c>
      <c r="J811" s="119" t="e">
        <v>#N/A</v>
      </c>
      <c r="K811" s="119" t="e">
        <f t="shared" si="146"/>
        <v>#N/A</v>
      </c>
      <c r="L811" s="119" t="e">
        <f t="shared" si="144"/>
        <v>#N/A</v>
      </c>
      <c r="M811" s="119"/>
      <c r="O811" s="119"/>
      <c r="P811" s="119"/>
      <c r="Q811" s="119"/>
      <c r="R811" s="105"/>
      <c r="S811" s="119"/>
      <c r="T811" s="51">
        <f t="shared" si="147"/>
        <v>0</v>
      </c>
      <c r="U811" s="322" t="e">
        <f t="shared" si="148"/>
        <v>#DIV/0!</v>
      </c>
      <c r="X811" s="324" t="e">
        <f t="shared" si="145"/>
        <v>#DIV/0!</v>
      </c>
      <c r="Y811" s="325">
        <f t="shared" si="149"/>
        <v>0</v>
      </c>
      <c r="Z811" s="325">
        <f t="shared" si="150"/>
        <v>0</v>
      </c>
      <c r="AA811" s="325">
        <f t="shared" si="151"/>
        <v>0</v>
      </c>
      <c r="AB811" s="326">
        <f t="shared" si="152"/>
        <v>0</v>
      </c>
      <c r="AD811" s="328"/>
      <c r="AE811" s="328"/>
      <c r="AF811" s="328"/>
      <c r="AG811" s="328"/>
    </row>
    <row r="812" spans="9:33" ht="15" hidden="1" customHeight="1">
      <c r="I812" s="119" t="e">
        <v>#N/A</v>
      </c>
      <c r="J812" s="119" t="e">
        <v>#N/A</v>
      </c>
      <c r="K812" s="119" t="e">
        <f t="shared" si="146"/>
        <v>#N/A</v>
      </c>
      <c r="L812" s="119" t="e">
        <f t="shared" si="144"/>
        <v>#N/A</v>
      </c>
      <c r="M812" s="119"/>
      <c r="O812" s="119"/>
      <c r="P812" s="119"/>
      <c r="Q812" s="119"/>
      <c r="R812" s="105"/>
      <c r="S812" s="119"/>
      <c r="T812" s="51">
        <f t="shared" si="147"/>
        <v>0</v>
      </c>
      <c r="U812" s="322" t="e">
        <f t="shared" si="148"/>
        <v>#DIV/0!</v>
      </c>
      <c r="X812" s="324" t="e">
        <f t="shared" si="145"/>
        <v>#DIV/0!</v>
      </c>
      <c r="Y812" s="325">
        <f t="shared" si="149"/>
        <v>0</v>
      </c>
      <c r="Z812" s="325">
        <f t="shared" si="150"/>
        <v>0</v>
      </c>
      <c r="AA812" s="325">
        <f t="shared" si="151"/>
        <v>0</v>
      </c>
      <c r="AB812" s="326">
        <f t="shared" si="152"/>
        <v>0</v>
      </c>
      <c r="AD812" s="328"/>
      <c r="AE812" s="328"/>
      <c r="AF812" s="328"/>
      <c r="AG812" s="328"/>
    </row>
    <row r="813" spans="9:33" ht="15" hidden="1" customHeight="1">
      <c r="I813" s="119" t="e">
        <v>#N/A</v>
      </c>
      <c r="J813" s="119" t="e">
        <v>#N/A</v>
      </c>
      <c r="K813" s="119" t="e">
        <f t="shared" si="146"/>
        <v>#N/A</v>
      </c>
      <c r="L813" s="119" t="e">
        <f t="shared" si="144"/>
        <v>#N/A</v>
      </c>
      <c r="M813" s="119"/>
      <c r="O813" s="119"/>
      <c r="P813" s="119"/>
      <c r="Q813" s="119"/>
      <c r="R813" s="105"/>
      <c r="S813" s="119"/>
      <c r="T813" s="51">
        <f t="shared" si="147"/>
        <v>0</v>
      </c>
      <c r="U813" s="322" t="e">
        <f t="shared" si="148"/>
        <v>#DIV/0!</v>
      </c>
      <c r="X813" s="324" t="e">
        <f t="shared" si="145"/>
        <v>#DIV/0!</v>
      </c>
      <c r="Y813" s="325">
        <f t="shared" si="149"/>
        <v>0</v>
      </c>
      <c r="Z813" s="325">
        <f t="shared" si="150"/>
        <v>0</v>
      </c>
      <c r="AA813" s="325">
        <f t="shared" si="151"/>
        <v>0</v>
      </c>
      <c r="AB813" s="326">
        <f t="shared" si="152"/>
        <v>0</v>
      </c>
      <c r="AD813" s="328"/>
      <c r="AE813" s="328"/>
      <c r="AF813" s="328"/>
      <c r="AG813" s="328"/>
    </row>
    <row r="814" spans="9:33" ht="15" hidden="1" customHeight="1">
      <c r="I814" s="119" t="e">
        <v>#N/A</v>
      </c>
      <c r="J814" s="119" t="e">
        <v>#N/A</v>
      </c>
      <c r="K814" s="119" t="e">
        <f t="shared" si="146"/>
        <v>#N/A</v>
      </c>
      <c r="L814" s="119" t="e">
        <f t="shared" si="144"/>
        <v>#N/A</v>
      </c>
      <c r="M814" s="119"/>
      <c r="O814" s="119"/>
      <c r="P814" s="119"/>
      <c r="Q814" s="119"/>
      <c r="R814" s="105"/>
      <c r="S814" s="119"/>
      <c r="T814" s="51">
        <f t="shared" si="147"/>
        <v>0</v>
      </c>
      <c r="U814" s="322" t="e">
        <f t="shared" si="148"/>
        <v>#DIV/0!</v>
      </c>
      <c r="X814" s="324" t="e">
        <f t="shared" si="145"/>
        <v>#DIV/0!</v>
      </c>
      <c r="Y814" s="325">
        <f t="shared" si="149"/>
        <v>0</v>
      </c>
      <c r="Z814" s="325">
        <f t="shared" si="150"/>
        <v>0</v>
      </c>
      <c r="AA814" s="325">
        <f t="shared" si="151"/>
        <v>0</v>
      </c>
      <c r="AB814" s="326">
        <f t="shared" si="152"/>
        <v>0</v>
      </c>
      <c r="AD814" s="328"/>
      <c r="AE814" s="328"/>
      <c r="AF814" s="328"/>
      <c r="AG814" s="328"/>
    </row>
    <row r="815" spans="9:33" ht="15" hidden="1" customHeight="1">
      <c r="I815" s="119" t="e">
        <v>#N/A</v>
      </c>
      <c r="J815" s="119" t="e">
        <v>#N/A</v>
      </c>
      <c r="K815" s="119" t="e">
        <f t="shared" si="146"/>
        <v>#N/A</v>
      </c>
      <c r="L815" s="119" t="e">
        <f t="shared" si="144"/>
        <v>#N/A</v>
      </c>
      <c r="M815" s="119"/>
      <c r="O815" s="119"/>
      <c r="P815" s="119"/>
      <c r="Q815" s="119"/>
      <c r="R815" s="105"/>
      <c r="S815" s="119"/>
      <c r="T815" s="51">
        <f t="shared" si="147"/>
        <v>0</v>
      </c>
      <c r="U815" s="322" t="e">
        <f t="shared" si="148"/>
        <v>#DIV/0!</v>
      </c>
      <c r="X815" s="324" t="e">
        <f t="shared" si="145"/>
        <v>#DIV/0!</v>
      </c>
      <c r="Y815" s="325">
        <f t="shared" si="149"/>
        <v>0</v>
      </c>
      <c r="Z815" s="325">
        <f t="shared" si="150"/>
        <v>0</v>
      </c>
      <c r="AA815" s="325">
        <f t="shared" si="151"/>
        <v>0</v>
      </c>
      <c r="AB815" s="326">
        <f t="shared" si="152"/>
        <v>0</v>
      </c>
      <c r="AD815" s="328"/>
      <c r="AE815" s="328"/>
      <c r="AF815" s="328"/>
      <c r="AG815" s="328"/>
    </row>
    <row r="816" spans="9:33" ht="15" hidden="1" customHeight="1">
      <c r="I816" s="119" t="e">
        <v>#N/A</v>
      </c>
      <c r="J816" s="119" t="e">
        <v>#N/A</v>
      </c>
      <c r="K816" s="119" t="e">
        <f t="shared" si="146"/>
        <v>#N/A</v>
      </c>
      <c r="L816" s="119" t="e">
        <f t="shared" si="144"/>
        <v>#N/A</v>
      </c>
      <c r="M816" s="119"/>
      <c r="O816" s="119"/>
      <c r="P816" s="119"/>
      <c r="Q816" s="119"/>
      <c r="R816" s="105"/>
      <c r="S816" s="119"/>
      <c r="T816" s="51">
        <f t="shared" si="147"/>
        <v>0</v>
      </c>
      <c r="U816" s="322" t="e">
        <f t="shared" si="148"/>
        <v>#DIV/0!</v>
      </c>
      <c r="X816" s="324" t="e">
        <f t="shared" si="145"/>
        <v>#DIV/0!</v>
      </c>
      <c r="Y816" s="325">
        <f t="shared" si="149"/>
        <v>0</v>
      </c>
      <c r="Z816" s="325">
        <f t="shared" si="150"/>
        <v>0</v>
      </c>
      <c r="AA816" s="325">
        <f t="shared" si="151"/>
        <v>0</v>
      </c>
      <c r="AB816" s="326">
        <f t="shared" si="152"/>
        <v>0</v>
      </c>
      <c r="AD816" s="328"/>
      <c r="AE816" s="328"/>
      <c r="AF816" s="328"/>
      <c r="AG816" s="328"/>
    </row>
    <row r="817" spans="9:33" ht="15" hidden="1" customHeight="1">
      <c r="I817" s="119" t="e">
        <v>#N/A</v>
      </c>
      <c r="J817" s="119" t="e">
        <v>#N/A</v>
      </c>
      <c r="K817" s="119" t="e">
        <f t="shared" si="146"/>
        <v>#N/A</v>
      </c>
      <c r="L817" s="119" t="e">
        <f t="shared" si="144"/>
        <v>#N/A</v>
      </c>
      <c r="M817" s="119"/>
      <c r="O817" s="119"/>
      <c r="P817" s="119"/>
      <c r="Q817" s="119"/>
      <c r="R817" s="105"/>
      <c r="S817" s="119"/>
      <c r="T817" s="51">
        <f t="shared" si="147"/>
        <v>0</v>
      </c>
      <c r="U817" s="322" t="e">
        <f t="shared" si="148"/>
        <v>#DIV/0!</v>
      </c>
      <c r="X817" s="324" t="e">
        <f t="shared" si="145"/>
        <v>#DIV/0!</v>
      </c>
      <c r="Y817" s="325">
        <f t="shared" si="149"/>
        <v>0</v>
      </c>
      <c r="Z817" s="325">
        <f t="shared" si="150"/>
        <v>0</v>
      </c>
      <c r="AA817" s="325">
        <f t="shared" si="151"/>
        <v>0</v>
      </c>
      <c r="AB817" s="326">
        <f t="shared" si="152"/>
        <v>0</v>
      </c>
      <c r="AD817" s="328"/>
      <c r="AE817" s="328"/>
      <c r="AF817" s="328"/>
      <c r="AG817" s="328"/>
    </row>
    <row r="818" spans="9:33" ht="15" hidden="1" customHeight="1">
      <c r="I818" s="119" t="e">
        <v>#N/A</v>
      </c>
      <c r="J818" s="119" t="e">
        <v>#N/A</v>
      </c>
      <c r="K818" s="119" t="e">
        <f t="shared" si="146"/>
        <v>#N/A</v>
      </c>
      <c r="L818" s="119" t="e">
        <f t="shared" si="144"/>
        <v>#N/A</v>
      </c>
      <c r="M818" s="119"/>
      <c r="O818" s="119"/>
      <c r="P818" s="119"/>
      <c r="Q818" s="119"/>
      <c r="R818" s="105"/>
      <c r="S818" s="119"/>
      <c r="T818" s="51">
        <f t="shared" si="147"/>
        <v>0</v>
      </c>
      <c r="U818" s="322" t="e">
        <f t="shared" si="148"/>
        <v>#DIV/0!</v>
      </c>
      <c r="X818" s="324" t="e">
        <f t="shared" si="145"/>
        <v>#DIV/0!</v>
      </c>
      <c r="Y818" s="325">
        <f t="shared" si="149"/>
        <v>0</v>
      </c>
      <c r="Z818" s="325">
        <f t="shared" si="150"/>
        <v>0</v>
      </c>
      <c r="AA818" s="325">
        <f t="shared" si="151"/>
        <v>0</v>
      </c>
      <c r="AB818" s="326">
        <f t="shared" si="152"/>
        <v>0</v>
      </c>
      <c r="AD818" s="328"/>
      <c r="AE818" s="328"/>
      <c r="AF818" s="328"/>
      <c r="AG818" s="328"/>
    </row>
    <row r="819" spans="9:33" ht="15" hidden="1" customHeight="1">
      <c r="I819" s="119" t="e">
        <v>#N/A</v>
      </c>
      <c r="J819" s="119" t="e">
        <v>#N/A</v>
      </c>
      <c r="K819" s="119" t="e">
        <f t="shared" si="146"/>
        <v>#N/A</v>
      </c>
      <c r="L819" s="119" t="e">
        <f t="shared" si="144"/>
        <v>#N/A</v>
      </c>
      <c r="M819" s="119"/>
      <c r="O819" s="119"/>
      <c r="P819" s="119"/>
      <c r="Q819" s="119"/>
      <c r="R819" s="105"/>
      <c r="S819" s="119"/>
      <c r="T819" s="51">
        <f t="shared" si="147"/>
        <v>0</v>
      </c>
      <c r="U819" s="322" t="e">
        <f t="shared" si="148"/>
        <v>#DIV/0!</v>
      </c>
      <c r="X819" s="324" t="e">
        <f t="shared" si="145"/>
        <v>#DIV/0!</v>
      </c>
      <c r="Y819" s="325">
        <f t="shared" si="149"/>
        <v>0</v>
      </c>
      <c r="Z819" s="325">
        <f t="shared" si="150"/>
        <v>0</v>
      </c>
      <c r="AA819" s="325">
        <f t="shared" si="151"/>
        <v>0</v>
      </c>
      <c r="AB819" s="326">
        <f t="shared" si="152"/>
        <v>0</v>
      </c>
      <c r="AD819" s="328"/>
      <c r="AE819" s="328"/>
      <c r="AF819" s="328"/>
      <c r="AG819" s="328"/>
    </row>
    <row r="820" spans="9:33" ht="15" hidden="1" customHeight="1">
      <c r="I820" s="119" t="e">
        <v>#N/A</v>
      </c>
      <c r="J820" s="119" t="e">
        <v>#N/A</v>
      </c>
      <c r="K820" s="119" t="e">
        <f t="shared" si="146"/>
        <v>#N/A</v>
      </c>
      <c r="L820" s="119" t="e">
        <f t="shared" si="144"/>
        <v>#N/A</v>
      </c>
      <c r="M820" s="119"/>
      <c r="O820" s="119"/>
      <c r="P820" s="119"/>
      <c r="Q820" s="119"/>
      <c r="R820" s="105"/>
      <c r="S820" s="119"/>
      <c r="T820" s="51">
        <f t="shared" si="147"/>
        <v>0</v>
      </c>
      <c r="U820" s="322" t="e">
        <f t="shared" si="148"/>
        <v>#DIV/0!</v>
      </c>
      <c r="X820" s="324" t="e">
        <f t="shared" si="145"/>
        <v>#DIV/0!</v>
      </c>
      <c r="Y820" s="325">
        <f t="shared" si="149"/>
        <v>0</v>
      </c>
      <c r="Z820" s="325">
        <f t="shared" si="150"/>
        <v>0</v>
      </c>
      <c r="AA820" s="325">
        <f t="shared" si="151"/>
        <v>0</v>
      </c>
      <c r="AB820" s="326">
        <f t="shared" si="152"/>
        <v>0</v>
      </c>
      <c r="AD820" s="328"/>
      <c r="AE820" s="328"/>
      <c r="AF820" s="328"/>
      <c r="AG820" s="328"/>
    </row>
    <row r="821" spans="9:33" ht="15" hidden="1" customHeight="1">
      <c r="I821" s="119" t="e">
        <v>#N/A</v>
      </c>
      <c r="J821" s="119" t="e">
        <v>#N/A</v>
      </c>
      <c r="K821" s="119" t="e">
        <f t="shared" si="146"/>
        <v>#N/A</v>
      </c>
      <c r="L821" s="119" t="e">
        <f t="shared" si="144"/>
        <v>#N/A</v>
      </c>
      <c r="M821" s="119"/>
      <c r="O821" s="119"/>
      <c r="P821" s="119"/>
      <c r="Q821" s="119"/>
      <c r="R821" s="105"/>
      <c r="S821" s="119"/>
      <c r="T821" s="51">
        <f t="shared" si="147"/>
        <v>0</v>
      </c>
      <c r="U821" s="322" t="e">
        <f t="shared" si="148"/>
        <v>#DIV/0!</v>
      </c>
      <c r="X821" s="324" t="e">
        <f t="shared" si="145"/>
        <v>#DIV/0!</v>
      </c>
      <c r="Y821" s="325">
        <f t="shared" si="149"/>
        <v>0</v>
      </c>
      <c r="Z821" s="325">
        <f t="shared" si="150"/>
        <v>0</v>
      </c>
      <c r="AA821" s="325">
        <f t="shared" si="151"/>
        <v>0</v>
      </c>
      <c r="AB821" s="326">
        <f t="shared" si="152"/>
        <v>0</v>
      </c>
      <c r="AD821" s="328"/>
      <c r="AE821" s="328"/>
      <c r="AF821" s="328"/>
      <c r="AG821" s="328"/>
    </row>
    <row r="822" spans="9:33" ht="15" hidden="1" customHeight="1">
      <c r="I822" s="119" t="e">
        <v>#N/A</v>
      </c>
      <c r="J822" s="119" t="e">
        <v>#N/A</v>
      </c>
      <c r="K822" s="119" t="e">
        <f t="shared" si="146"/>
        <v>#N/A</v>
      </c>
      <c r="L822" s="119" t="e">
        <f t="shared" si="144"/>
        <v>#N/A</v>
      </c>
      <c r="M822" s="119"/>
      <c r="O822" s="119"/>
      <c r="P822" s="119"/>
      <c r="Q822" s="119"/>
      <c r="R822" s="105"/>
      <c r="S822" s="119"/>
      <c r="T822" s="51">
        <f t="shared" si="147"/>
        <v>0</v>
      </c>
      <c r="U822" s="322" t="e">
        <f t="shared" si="148"/>
        <v>#DIV/0!</v>
      </c>
      <c r="X822" s="324" t="e">
        <f t="shared" si="145"/>
        <v>#DIV/0!</v>
      </c>
      <c r="Y822" s="325">
        <f t="shared" si="149"/>
        <v>0</v>
      </c>
      <c r="Z822" s="325">
        <f t="shared" si="150"/>
        <v>0</v>
      </c>
      <c r="AA822" s="325">
        <f t="shared" si="151"/>
        <v>0</v>
      </c>
      <c r="AB822" s="326">
        <f t="shared" si="152"/>
        <v>0</v>
      </c>
      <c r="AD822" s="328"/>
      <c r="AE822" s="328"/>
      <c r="AF822" s="328"/>
      <c r="AG822" s="328"/>
    </row>
    <row r="823" spans="9:33" ht="15" hidden="1" customHeight="1">
      <c r="I823" s="119" t="e">
        <v>#N/A</v>
      </c>
      <c r="J823" s="119" t="e">
        <v>#N/A</v>
      </c>
      <c r="K823" s="119" t="e">
        <f t="shared" si="146"/>
        <v>#N/A</v>
      </c>
      <c r="L823" s="119" t="e">
        <f t="shared" si="144"/>
        <v>#N/A</v>
      </c>
      <c r="M823" s="119"/>
      <c r="O823" s="119"/>
      <c r="P823" s="119"/>
      <c r="Q823" s="119"/>
      <c r="R823" s="105"/>
      <c r="S823" s="119"/>
      <c r="T823" s="51">
        <f t="shared" si="147"/>
        <v>0</v>
      </c>
      <c r="U823" s="322" t="e">
        <f t="shared" si="148"/>
        <v>#DIV/0!</v>
      </c>
      <c r="X823" s="324" t="e">
        <f t="shared" si="145"/>
        <v>#DIV/0!</v>
      </c>
      <c r="Y823" s="325">
        <f t="shared" si="149"/>
        <v>0</v>
      </c>
      <c r="Z823" s="325">
        <f t="shared" si="150"/>
        <v>0</v>
      </c>
      <c r="AA823" s="325">
        <f t="shared" si="151"/>
        <v>0</v>
      </c>
      <c r="AB823" s="326">
        <f t="shared" si="152"/>
        <v>0</v>
      </c>
      <c r="AD823" s="328"/>
      <c r="AE823" s="328"/>
      <c r="AF823" s="328"/>
      <c r="AG823" s="328"/>
    </row>
    <row r="824" spans="9:33" ht="15" hidden="1" customHeight="1">
      <c r="I824" s="119" t="e">
        <v>#N/A</v>
      </c>
      <c r="J824" s="119" t="e">
        <v>#N/A</v>
      </c>
      <c r="K824" s="119" t="e">
        <f t="shared" si="146"/>
        <v>#N/A</v>
      </c>
      <c r="L824" s="119" t="e">
        <f t="shared" si="144"/>
        <v>#N/A</v>
      </c>
      <c r="M824" s="119"/>
      <c r="O824" s="119"/>
      <c r="P824" s="119"/>
      <c r="Q824" s="119"/>
      <c r="R824" s="105"/>
      <c r="S824" s="119"/>
      <c r="T824" s="51">
        <f t="shared" si="147"/>
        <v>0</v>
      </c>
      <c r="U824" s="322" t="e">
        <f t="shared" si="148"/>
        <v>#DIV/0!</v>
      </c>
      <c r="X824" s="324" t="e">
        <f t="shared" si="145"/>
        <v>#DIV/0!</v>
      </c>
      <c r="Y824" s="325">
        <f t="shared" si="149"/>
        <v>0</v>
      </c>
      <c r="Z824" s="325">
        <f t="shared" si="150"/>
        <v>0</v>
      </c>
      <c r="AA824" s="325">
        <f t="shared" si="151"/>
        <v>0</v>
      </c>
      <c r="AB824" s="326">
        <f t="shared" si="152"/>
        <v>0</v>
      </c>
      <c r="AD824" s="328"/>
      <c r="AE824" s="328"/>
      <c r="AF824" s="328"/>
      <c r="AG824" s="328"/>
    </row>
    <row r="825" spans="9:33" ht="15" hidden="1" customHeight="1">
      <c r="I825" s="119" t="e">
        <v>#N/A</v>
      </c>
      <c r="J825" s="119" t="e">
        <v>#N/A</v>
      </c>
      <c r="K825" s="119" t="e">
        <f t="shared" si="146"/>
        <v>#N/A</v>
      </c>
      <c r="L825" s="119" t="e">
        <f t="shared" si="144"/>
        <v>#N/A</v>
      </c>
      <c r="M825" s="119"/>
      <c r="O825" s="119"/>
      <c r="P825" s="119"/>
      <c r="Q825" s="119"/>
      <c r="R825" s="105"/>
      <c r="S825" s="119"/>
      <c r="T825" s="51">
        <f t="shared" si="147"/>
        <v>0</v>
      </c>
      <c r="U825" s="322" t="e">
        <f t="shared" si="148"/>
        <v>#DIV/0!</v>
      </c>
      <c r="X825" s="324" t="e">
        <f t="shared" si="145"/>
        <v>#DIV/0!</v>
      </c>
      <c r="Y825" s="325">
        <f t="shared" si="149"/>
        <v>0</v>
      </c>
      <c r="Z825" s="325">
        <f t="shared" si="150"/>
        <v>0</v>
      </c>
      <c r="AA825" s="325">
        <f t="shared" si="151"/>
        <v>0</v>
      </c>
      <c r="AB825" s="326">
        <f t="shared" si="152"/>
        <v>0</v>
      </c>
      <c r="AD825" s="328"/>
      <c r="AE825" s="328"/>
      <c r="AF825" s="328"/>
      <c r="AG825" s="328"/>
    </row>
    <row r="826" spans="9:33" ht="15" hidden="1" customHeight="1">
      <c r="I826" s="119" t="e">
        <v>#N/A</v>
      </c>
      <c r="J826" s="119" t="e">
        <v>#N/A</v>
      </c>
      <c r="K826" s="119" t="e">
        <f t="shared" si="146"/>
        <v>#N/A</v>
      </c>
      <c r="L826" s="119" t="e">
        <f t="shared" si="144"/>
        <v>#N/A</v>
      </c>
      <c r="M826" s="119"/>
      <c r="O826" s="119"/>
      <c r="P826" s="119"/>
      <c r="Q826" s="119"/>
      <c r="R826" s="105"/>
      <c r="S826" s="119"/>
      <c r="T826" s="51">
        <f t="shared" si="147"/>
        <v>0</v>
      </c>
      <c r="U826" s="322" t="e">
        <f t="shared" si="148"/>
        <v>#DIV/0!</v>
      </c>
      <c r="X826" s="324" t="e">
        <f t="shared" si="145"/>
        <v>#DIV/0!</v>
      </c>
      <c r="Y826" s="325">
        <f t="shared" si="149"/>
        <v>0</v>
      </c>
      <c r="Z826" s="325">
        <f t="shared" si="150"/>
        <v>0</v>
      </c>
      <c r="AA826" s="325">
        <f t="shared" si="151"/>
        <v>0</v>
      </c>
      <c r="AB826" s="326">
        <f t="shared" si="152"/>
        <v>0</v>
      </c>
      <c r="AD826" s="328"/>
      <c r="AE826" s="328"/>
      <c r="AF826" s="328"/>
      <c r="AG826" s="328"/>
    </row>
    <row r="827" spans="9:33" ht="15" hidden="1" customHeight="1">
      <c r="I827" s="119" t="e">
        <v>#N/A</v>
      </c>
      <c r="J827" s="119" t="e">
        <v>#N/A</v>
      </c>
      <c r="K827" s="119" t="e">
        <f t="shared" si="146"/>
        <v>#N/A</v>
      </c>
      <c r="L827" s="119" t="e">
        <f t="shared" si="144"/>
        <v>#N/A</v>
      </c>
      <c r="M827" s="119"/>
      <c r="O827" s="119"/>
      <c r="P827" s="119"/>
      <c r="Q827" s="119"/>
      <c r="R827" s="105"/>
      <c r="S827" s="119"/>
      <c r="T827" s="51">
        <f t="shared" si="147"/>
        <v>0</v>
      </c>
      <c r="U827" s="322" t="e">
        <f t="shared" si="148"/>
        <v>#DIV/0!</v>
      </c>
      <c r="X827" s="324" t="e">
        <f t="shared" si="145"/>
        <v>#DIV/0!</v>
      </c>
      <c r="Y827" s="325">
        <f t="shared" si="149"/>
        <v>0</v>
      </c>
      <c r="Z827" s="325">
        <f t="shared" si="150"/>
        <v>0</v>
      </c>
      <c r="AA827" s="325">
        <f t="shared" si="151"/>
        <v>0</v>
      </c>
      <c r="AB827" s="326">
        <f t="shared" si="152"/>
        <v>0</v>
      </c>
      <c r="AD827" s="328"/>
      <c r="AE827" s="328"/>
      <c r="AF827" s="328"/>
      <c r="AG827" s="328"/>
    </row>
    <row r="828" spans="9:33" ht="15" hidden="1" customHeight="1">
      <c r="I828" s="119" t="e">
        <v>#N/A</v>
      </c>
      <c r="J828" s="119" t="e">
        <v>#N/A</v>
      </c>
      <c r="K828" s="119" t="e">
        <f t="shared" si="146"/>
        <v>#N/A</v>
      </c>
      <c r="L828" s="119" t="e">
        <f t="shared" ref="L828:L891" si="153">J828*R828</f>
        <v>#N/A</v>
      </c>
      <c r="M828" s="119"/>
      <c r="O828" s="119"/>
      <c r="P828" s="119"/>
      <c r="Q828" s="119"/>
      <c r="R828" s="105"/>
      <c r="S828" s="119"/>
      <c r="T828" s="51">
        <f t="shared" si="147"/>
        <v>0</v>
      </c>
      <c r="U828" s="322" t="e">
        <f t="shared" si="148"/>
        <v>#DIV/0!</v>
      </c>
      <c r="X828" s="324" t="e">
        <f t="shared" si="145"/>
        <v>#DIV/0!</v>
      </c>
      <c r="Y828" s="325">
        <f t="shared" si="149"/>
        <v>0</v>
      </c>
      <c r="Z828" s="325">
        <f t="shared" si="150"/>
        <v>0</v>
      </c>
      <c r="AA828" s="325">
        <f t="shared" si="151"/>
        <v>0</v>
      </c>
      <c r="AB828" s="326">
        <f t="shared" si="152"/>
        <v>0</v>
      </c>
      <c r="AD828" s="328"/>
      <c r="AE828" s="328"/>
      <c r="AF828" s="328"/>
      <c r="AG828" s="328"/>
    </row>
    <row r="829" spans="9:33" ht="15" hidden="1" customHeight="1">
      <c r="I829" s="119" t="e">
        <v>#N/A</v>
      </c>
      <c r="J829" s="119" t="e">
        <v>#N/A</v>
      </c>
      <c r="K829" s="119" t="e">
        <f t="shared" si="146"/>
        <v>#N/A</v>
      </c>
      <c r="L829" s="119" t="e">
        <f t="shared" si="153"/>
        <v>#N/A</v>
      </c>
      <c r="M829" s="119"/>
      <c r="O829" s="119"/>
      <c r="P829" s="119"/>
      <c r="Q829" s="119"/>
      <c r="R829" s="105"/>
      <c r="S829" s="119"/>
      <c r="T829" s="51">
        <f t="shared" si="147"/>
        <v>0</v>
      </c>
      <c r="U829" s="322" t="e">
        <f t="shared" si="148"/>
        <v>#DIV/0!</v>
      </c>
      <c r="X829" s="324" t="e">
        <f t="shared" si="145"/>
        <v>#DIV/0!</v>
      </c>
      <c r="Y829" s="325">
        <f t="shared" si="149"/>
        <v>0</v>
      </c>
      <c r="Z829" s="325">
        <f t="shared" si="150"/>
        <v>0</v>
      </c>
      <c r="AA829" s="325">
        <f t="shared" si="151"/>
        <v>0</v>
      </c>
      <c r="AB829" s="326">
        <f t="shared" si="152"/>
        <v>0</v>
      </c>
      <c r="AD829" s="328"/>
      <c r="AE829" s="328"/>
      <c r="AF829" s="328"/>
      <c r="AG829" s="328"/>
    </row>
    <row r="830" spans="9:33" ht="15" hidden="1" customHeight="1">
      <c r="I830" s="119" t="e">
        <v>#N/A</v>
      </c>
      <c r="J830" s="119" t="e">
        <v>#N/A</v>
      </c>
      <c r="K830" s="119" t="e">
        <f t="shared" si="146"/>
        <v>#N/A</v>
      </c>
      <c r="L830" s="119" t="e">
        <f t="shared" si="153"/>
        <v>#N/A</v>
      </c>
      <c r="M830" s="119"/>
      <c r="O830" s="119"/>
      <c r="P830" s="119"/>
      <c r="Q830" s="119"/>
      <c r="R830" s="105"/>
      <c r="S830" s="119"/>
      <c r="T830" s="51">
        <f t="shared" si="147"/>
        <v>0</v>
      </c>
      <c r="U830" s="322" t="e">
        <f t="shared" si="148"/>
        <v>#DIV/0!</v>
      </c>
      <c r="X830" s="324" t="e">
        <f t="shared" si="145"/>
        <v>#DIV/0!</v>
      </c>
      <c r="Y830" s="325">
        <f t="shared" si="149"/>
        <v>0</v>
      </c>
      <c r="Z830" s="325">
        <f t="shared" si="150"/>
        <v>0</v>
      </c>
      <c r="AA830" s="325">
        <f t="shared" si="151"/>
        <v>0</v>
      </c>
      <c r="AB830" s="326">
        <f t="shared" si="152"/>
        <v>0</v>
      </c>
      <c r="AD830" s="328"/>
      <c r="AE830" s="328"/>
      <c r="AF830" s="328"/>
      <c r="AG830" s="328"/>
    </row>
    <row r="831" spans="9:33" ht="15" hidden="1" customHeight="1">
      <c r="I831" s="119" t="e">
        <v>#N/A</v>
      </c>
      <c r="J831" s="119" t="e">
        <v>#N/A</v>
      </c>
      <c r="K831" s="119" t="e">
        <f t="shared" si="146"/>
        <v>#N/A</v>
      </c>
      <c r="L831" s="119" t="e">
        <f t="shared" si="153"/>
        <v>#N/A</v>
      </c>
      <c r="M831" s="119"/>
      <c r="O831" s="119"/>
      <c r="P831" s="119"/>
      <c r="Q831" s="119"/>
      <c r="R831" s="105"/>
      <c r="S831" s="119"/>
      <c r="T831" s="51">
        <f t="shared" si="147"/>
        <v>0</v>
      </c>
      <c r="U831" s="322" t="e">
        <f t="shared" si="148"/>
        <v>#DIV/0!</v>
      </c>
      <c r="X831" s="324" t="e">
        <f t="shared" si="145"/>
        <v>#DIV/0!</v>
      </c>
      <c r="Y831" s="325">
        <f t="shared" si="149"/>
        <v>0</v>
      </c>
      <c r="Z831" s="325">
        <f t="shared" si="150"/>
        <v>0</v>
      </c>
      <c r="AA831" s="325">
        <f t="shared" si="151"/>
        <v>0</v>
      </c>
      <c r="AB831" s="326">
        <f t="shared" si="152"/>
        <v>0</v>
      </c>
      <c r="AD831" s="328"/>
      <c r="AE831" s="328"/>
      <c r="AF831" s="328"/>
      <c r="AG831" s="328"/>
    </row>
    <row r="832" spans="9:33" ht="15" hidden="1" customHeight="1">
      <c r="I832" s="119" t="e">
        <v>#N/A</v>
      </c>
      <c r="J832" s="119" t="e">
        <v>#N/A</v>
      </c>
      <c r="K832" s="119" t="e">
        <f t="shared" si="146"/>
        <v>#N/A</v>
      </c>
      <c r="L832" s="119" t="e">
        <f t="shared" si="153"/>
        <v>#N/A</v>
      </c>
      <c r="M832" s="119"/>
      <c r="O832" s="119"/>
      <c r="P832" s="119"/>
      <c r="Q832" s="119"/>
      <c r="R832" s="105"/>
      <c r="S832" s="119"/>
      <c r="T832" s="51">
        <f t="shared" si="147"/>
        <v>0</v>
      </c>
      <c r="U832" s="322" t="e">
        <f t="shared" si="148"/>
        <v>#DIV/0!</v>
      </c>
      <c r="X832" s="324" t="e">
        <f t="shared" si="145"/>
        <v>#DIV/0!</v>
      </c>
      <c r="Y832" s="325">
        <f t="shared" si="149"/>
        <v>0</v>
      </c>
      <c r="Z832" s="325">
        <f t="shared" si="150"/>
        <v>0</v>
      </c>
      <c r="AA832" s="325">
        <f t="shared" si="151"/>
        <v>0</v>
      </c>
      <c r="AB832" s="326">
        <f t="shared" si="152"/>
        <v>0</v>
      </c>
      <c r="AD832" s="328"/>
      <c r="AE832" s="328"/>
      <c r="AF832" s="328"/>
      <c r="AG832" s="328"/>
    </row>
    <row r="833" spans="9:33" ht="15" hidden="1" customHeight="1">
      <c r="I833" s="119" t="e">
        <v>#N/A</v>
      </c>
      <c r="J833" s="119" t="e">
        <v>#N/A</v>
      </c>
      <c r="K833" s="119" t="e">
        <f t="shared" si="146"/>
        <v>#N/A</v>
      </c>
      <c r="L833" s="119" t="e">
        <f t="shared" si="153"/>
        <v>#N/A</v>
      </c>
      <c r="M833" s="119"/>
      <c r="O833" s="119"/>
      <c r="P833" s="119"/>
      <c r="Q833" s="119"/>
      <c r="R833" s="105"/>
      <c r="S833" s="119"/>
      <c r="T833" s="51">
        <f t="shared" si="147"/>
        <v>0</v>
      </c>
      <c r="U833" s="322" t="e">
        <f t="shared" si="148"/>
        <v>#DIV/0!</v>
      </c>
      <c r="X833" s="324" t="e">
        <f t="shared" si="145"/>
        <v>#DIV/0!</v>
      </c>
      <c r="Y833" s="325">
        <f t="shared" si="149"/>
        <v>0</v>
      </c>
      <c r="Z833" s="325">
        <f t="shared" si="150"/>
        <v>0</v>
      </c>
      <c r="AA833" s="325">
        <f t="shared" si="151"/>
        <v>0</v>
      </c>
      <c r="AB833" s="326">
        <f t="shared" si="152"/>
        <v>0</v>
      </c>
      <c r="AD833" s="328"/>
      <c r="AE833" s="328"/>
      <c r="AF833" s="328"/>
      <c r="AG833" s="328"/>
    </row>
    <row r="834" spans="9:33" ht="15" hidden="1" customHeight="1">
      <c r="I834" s="119" t="e">
        <v>#N/A</v>
      </c>
      <c r="J834" s="119" t="e">
        <v>#N/A</v>
      </c>
      <c r="K834" s="119" t="e">
        <f t="shared" si="146"/>
        <v>#N/A</v>
      </c>
      <c r="L834" s="119" t="e">
        <f t="shared" si="153"/>
        <v>#N/A</v>
      </c>
      <c r="M834" s="119"/>
      <c r="O834" s="119"/>
      <c r="P834" s="119"/>
      <c r="Q834" s="119"/>
      <c r="R834" s="105"/>
      <c r="S834" s="119"/>
      <c r="T834" s="51">
        <f t="shared" si="147"/>
        <v>0</v>
      </c>
      <c r="U834" s="322" t="e">
        <f t="shared" si="148"/>
        <v>#DIV/0!</v>
      </c>
      <c r="X834" s="324" t="e">
        <f t="shared" si="145"/>
        <v>#DIV/0!</v>
      </c>
      <c r="Y834" s="325">
        <f t="shared" si="149"/>
        <v>0</v>
      </c>
      <c r="Z834" s="325">
        <f t="shared" si="150"/>
        <v>0</v>
      </c>
      <c r="AA834" s="325">
        <f t="shared" si="151"/>
        <v>0</v>
      </c>
      <c r="AB834" s="326">
        <f t="shared" si="152"/>
        <v>0</v>
      </c>
      <c r="AD834" s="328"/>
      <c r="AE834" s="328"/>
      <c r="AF834" s="328"/>
      <c r="AG834" s="328"/>
    </row>
    <row r="835" spans="9:33" ht="15" hidden="1" customHeight="1">
      <c r="I835" s="119" t="e">
        <v>#N/A</v>
      </c>
      <c r="J835" s="119" t="e">
        <v>#N/A</v>
      </c>
      <c r="K835" s="119" t="e">
        <f t="shared" si="146"/>
        <v>#N/A</v>
      </c>
      <c r="L835" s="119" t="e">
        <f t="shared" si="153"/>
        <v>#N/A</v>
      </c>
      <c r="M835" s="119"/>
      <c r="O835" s="119"/>
      <c r="P835" s="119"/>
      <c r="Q835" s="119"/>
      <c r="R835" s="105"/>
      <c r="S835" s="119"/>
      <c r="T835" s="51">
        <f t="shared" si="147"/>
        <v>0</v>
      </c>
      <c r="U835" s="322" t="e">
        <f t="shared" si="148"/>
        <v>#DIV/0!</v>
      </c>
      <c r="X835" s="324" t="e">
        <f t="shared" ref="X835:X898" si="154">(V835-R835)/V835</f>
        <v>#DIV/0!</v>
      </c>
      <c r="Y835" s="325">
        <f t="shared" si="149"/>
        <v>0</v>
      </c>
      <c r="Z835" s="325">
        <f t="shared" si="150"/>
        <v>0</v>
      </c>
      <c r="AA835" s="325">
        <f t="shared" si="151"/>
        <v>0</v>
      </c>
      <c r="AB835" s="326">
        <f t="shared" si="152"/>
        <v>0</v>
      </c>
      <c r="AD835" s="328"/>
      <c r="AE835" s="328"/>
      <c r="AF835" s="328"/>
      <c r="AG835" s="328"/>
    </row>
    <row r="836" spans="9:33" ht="15" hidden="1" customHeight="1">
      <c r="I836" s="119" t="e">
        <v>#N/A</v>
      </c>
      <c r="J836" s="119" t="e">
        <v>#N/A</v>
      </c>
      <c r="K836" s="119" t="e">
        <f t="shared" si="146"/>
        <v>#N/A</v>
      </c>
      <c r="L836" s="119" t="e">
        <f t="shared" si="153"/>
        <v>#N/A</v>
      </c>
      <c r="M836" s="119"/>
      <c r="O836" s="119"/>
      <c r="P836" s="119"/>
      <c r="Q836" s="119"/>
      <c r="R836" s="105"/>
      <c r="S836" s="119"/>
      <c r="T836" s="51">
        <f t="shared" si="147"/>
        <v>0</v>
      </c>
      <c r="U836" s="322" t="e">
        <f t="shared" si="148"/>
        <v>#DIV/0!</v>
      </c>
      <c r="X836" s="324" t="e">
        <f t="shared" si="154"/>
        <v>#DIV/0!</v>
      </c>
      <c r="Y836" s="325">
        <f t="shared" si="149"/>
        <v>0</v>
      </c>
      <c r="Z836" s="325">
        <f t="shared" si="150"/>
        <v>0</v>
      </c>
      <c r="AA836" s="325">
        <f t="shared" si="151"/>
        <v>0</v>
      </c>
      <c r="AB836" s="326">
        <f t="shared" si="152"/>
        <v>0</v>
      </c>
      <c r="AD836" s="328"/>
      <c r="AE836" s="328"/>
      <c r="AF836" s="328"/>
      <c r="AG836" s="328"/>
    </row>
    <row r="837" spans="9:33" ht="15" hidden="1" customHeight="1">
      <c r="I837" s="119" t="e">
        <v>#N/A</v>
      </c>
      <c r="J837" s="119" t="e">
        <v>#N/A</v>
      </c>
      <c r="K837" s="119" t="e">
        <f t="shared" si="146"/>
        <v>#N/A</v>
      </c>
      <c r="L837" s="119" t="e">
        <f t="shared" si="153"/>
        <v>#N/A</v>
      </c>
      <c r="M837" s="119"/>
      <c r="O837" s="119"/>
      <c r="P837" s="119"/>
      <c r="Q837" s="119"/>
      <c r="R837" s="105"/>
      <c r="S837" s="119"/>
      <c r="T837" s="51">
        <f t="shared" si="147"/>
        <v>0</v>
      </c>
      <c r="U837" s="322" t="e">
        <f t="shared" si="148"/>
        <v>#DIV/0!</v>
      </c>
      <c r="X837" s="324" t="e">
        <f t="shared" si="154"/>
        <v>#DIV/0!</v>
      </c>
      <c r="Y837" s="325">
        <f t="shared" si="149"/>
        <v>0</v>
      </c>
      <c r="Z837" s="325">
        <f t="shared" si="150"/>
        <v>0</v>
      </c>
      <c r="AA837" s="325">
        <f t="shared" si="151"/>
        <v>0</v>
      </c>
      <c r="AB837" s="326">
        <f t="shared" si="152"/>
        <v>0</v>
      </c>
      <c r="AD837" s="328"/>
      <c r="AE837" s="328"/>
      <c r="AF837" s="328"/>
      <c r="AG837" s="328"/>
    </row>
    <row r="838" spans="9:33" ht="15" hidden="1" customHeight="1">
      <c r="I838" s="119" t="e">
        <v>#N/A</v>
      </c>
      <c r="J838" s="119" t="e">
        <v>#N/A</v>
      </c>
      <c r="K838" s="119" t="e">
        <f t="shared" si="146"/>
        <v>#N/A</v>
      </c>
      <c r="L838" s="119" t="e">
        <f t="shared" si="153"/>
        <v>#N/A</v>
      </c>
      <c r="M838" s="119"/>
      <c r="O838" s="119"/>
      <c r="P838" s="119"/>
      <c r="Q838" s="119"/>
      <c r="R838" s="105"/>
      <c r="S838" s="119"/>
      <c r="T838" s="51">
        <f t="shared" si="147"/>
        <v>0</v>
      </c>
      <c r="U838" s="322" t="e">
        <f t="shared" si="148"/>
        <v>#DIV/0!</v>
      </c>
      <c r="X838" s="324" t="e">
        <f t="shared" si="154"/>
        <v>#DIV/0!</v>
      </c>
      <c r="Y838" s="325">
        <f t="shared" si="149"/>
        <v>0</v>
      </c>
      <c r="Z838" s="325">
        <f t="shared" si="150"/>
        <v>0</v>
      </c>
      <c r="AA838" s="325">
        <f t="shared" si="151"/>
        <v>0</v>
      </c>
      <c r="AB838" s="326">
        <f t="shared" si="152"/>
        <v>0</v>
      </c>
      <c r="AD838" s="328"/>
      <c r="AE838" s="328"/>
      <c r="AF838" s="328"/>
      <c r="AG838" s="328"/>
    </row>
    <row r="839" spans="9:33" ht="15" hidden="1" customHeight="1">
      <c r="I839" s="119" t="e">
        <v>#N/A</v>
      </c>
      <c r="J839" s="119" t="e">
        <v>#N/A</v>
      </c>
      <c r="K839" s="119" t="e">
        <f t="shared" si="146"/>
        <v>#N/A</v>
      </c>
      <c r="L839" s="119" t="e">
        <f t="shared" si="153"/>
        <v>#N/A</v>
      </c>
      <c r="M839" s="119"/>
      <c r="O839" s="119"/>
      <c r="P839" s="119"/>
      <c r="Q839" s="119"/>
      <c r="R839" s="105"/>
      <c r="S839" s="119"/>
      <c r="T839" s="51">
        <f t="shared" si="147"/>
        <v>0</v>
      </c>
      <c r="U839" s="322" t="e">
        <f t="shared" si="148"/>
        <v>#DIV/0!</v>
      </c>
      <c r="X839" s="324" t="e">
        <f t="shared" si="154"/>
        <v>#DIV/0!</v>
      </c>
      <c r="Y839" s="325">
        <f t="shared" si="149"/>
        <v>0</v>
      </c>
      <c r="Z839" s="325">
        <f t="shared" si="150"/>
        <v>0</v>
      </c>
      <c r="AA839" s="325">
        <f t="shared" si="151"/>
        <v>0</v>
      </c>
      <c r="AB839" s="326">
        <f t="shared" si="152"/>
        <v>0</v>
      </c>
      <c r="AD839" s="328"/>
      <c r="AE839" s="328"/>
      <c r="AF839" s="328"/>
      <c r="AG839" s="328"/>
    </row>
    <row r="840" spans="9:33" ht="15" hidden="1" customHeight="1">
      <c r="I840" s="119" t="e">
        <v>#N/A</v>
      </c>
      <c r="J840" s="119" t="e">
        <v>#N/A</v>
      </c>
      <c r="K840" s="119" t="e">
        <f t="shared" si="146"/>
        <v>#N/A</v>
      </c>
      <c r="L840" s="119" t="e">
        <f t="shared" si="153"/>
        <v>#N/A</v>
      </c>
      <c r="M840" s="119"/>
      <c r="O840" s="119"/>
      <c r="P840" s="119"/>
      <c r="Q840" s="119"/>
      <c r="R840" s="105"/>
      <c r="S840" s="119"/>
      <c r="T840" s="51">
        <f t="shared" si="147"/>
        <v>0</v>
      </c>
      <c r="U840" s="322" t="e">
        <f t="shared" si="148"/>
        <v>#DIV/0!</v>
      </c>
      <c r="X840" s="324" t="e">
        <f t="shared" si="154"/>
        <v>#DIV/0!</v>
      </c>
      <c r="Y840" s="325">
        <f t="shared" si="149"/>
        <v>0</v>
      </c>
      <c r="Z840" s="325">
        <f t="shared" si="150"/>
        <v>0</v>
      </c>
      <c r="AA840" s="325">
        <f t="shared" si="151"/>
        <v>0</v>
      </c>
      <c r="AB840" s="326">
        <f t="shared" si="152"/>
        <v>0</v>
      </c>
      <c r="AD840" s="328"/>
      <c r="AE840" s="328"/>
      <c r="AF840" s="328"/>
      <c r="AG840" s="328"/>
    </row>
    <row r="841" spans="9:33" ht="15" hidden="1" customHeight="1">
      <c r="I841" s="119" t="e">
        <v>#N/A</v>
      </c>
      <c r="J841" s="119" t="e">
        <v>#N/A</v>
      </c>
      <c r="K841" s="119" t="e">
        <f t="shared" si="146"/>
        <v>#N/A</v>
      </c>
      <c r="L841" s="119" t="e">
        <f t="shared" si="153"/>
        <v>#N/A</v>
      </c>
      <c r="M841" s="119"/>
      <c r="O841" s="119"/>
      <c r="P841" s="119"/>
      <c r="Q841" s="119"/>
      <c r="R841" s="105"/>
      <c r="S841" s="119"/>
      <c r="T841" s="51">
        <f t="shared" si="147"/>
        <v>0</v>
      </c>
      <c r="U841" s="322" t="e">
        <f t="shared" si="148"/>
        <v>#DIV/0!</v>
      </c>
      <c r="X841" s="324" t="e">
        <f t="shared" si="154"/>
        <v>#DIV/0!</v>
      </c>
      <c r="Y841" s="325">
        <f t="shared" si="149"/>
        <v>0</v>
      </c>
      <c r="Z841" s="325">
        <f t="shared" si="150"/>
        <v>0</v>
      </c>
      <c r="AA841" s="325">
        <f t="shared" si="151"/>
        <v>0</v>
      </c>
      <c r="AB841" s="326">
        <f t="shared" si="152"/>
        <v>0</v>
      </c>
      <c r="AD841" s="328"/>
      <c r="AE841" s="328"/>
      <c r="AF841" s="328"/>
      <c r="AG841" s="328"/>
    </row>
    <row r="842" spans="9:33" ht="15" hidden="1" customHeight="1">
      <c r="I842" s="119" t="e">
        <v>#N/A</v>
      </c>
      <c r="J842" s="119" t="e">
        <v>#N/A</v>
      </c>
      <c r="K842" s="119" t="e">
        <f t="shared" si="146"/>
        <v>#N/A</v>
      </c>
      <c r="L842" s="119" t="e">
        <f t="shared" si="153"/>
        <v>#N/A</v>
      </c>
      <c r="M842" s="119"/>
      <c r="O842" s="119"/>
      <c r="P842" s="119"/>
      <c r="Q842" s="119"/>
      <c r="R842" s="105"/>
      <c r="S842" s="119"/>
      <c r="T842" s="51">
        <f t="shared" si="147"/>
        <v>0</v>
      </c>
      <c r="U842" s="322" t="e">
        <f t="shared" si="148"/>
        <v>#DIV/0!</v>
      </c>
      <c r="X842" s="324" t="e">
        <f t="shared" si="154"/>
        <v>#DIV/0!</v>
      </c>
      <c r="Y842" s="325">
        <f t="shared" si="149"/>
        <v>0</v>
      </c>
      <c r="Z842" s="325">
        <f t="shared" si="150"/>
        <v>0</v>
      </c>
      <c r="AA842" s="325">
        <f t="shared" si="151"/>
        <v>0</v>
      </c>
      <c r="AB842" s="326">
        <f t="shared" si="152"/>
        <v>0</v>
      </c>
      <c r="AD842" s="328"/>
      <c r="AE842" s="328"/>
      <c r="AF842" s="328"/>
      <c r="AG842" s="328"/>
    </row>
    <row r="843" spans="9:33" ht="15" hidden="1" customHeight="1">
      <c r="I843" s="119" t="e">
        <v>#N/A</v>
      </c>
      <c r="J843" s="119" t="e">
        <v>#N/A</v>
      </c>
      <c r="K843" s="119" t="e">
        <f t="shared" si="146"/>
        <v>#N/A</v>
      </c>
      <c r="L843" s="119" t="e">
        <f t="shared" si="153"/>
        <v>#N/A</v>
      </c>
      <c r="M843" s="119"/>
      <c r="O843" s="119"/>
      <c r="P843" s="119"/>
      <c r="Q843" s="119"/>
      <c r="R843" s="105"/>
      <c r="S843" s="119"/>
      <c r="T843" s="51">
        <f t="shared" si="147"/>
        <v>0</v>
      </c>
      <c r="U843" s="322" t="e">
        <f t="shared" si="148"/>
        <v>#DIV/0!</v>
      </c>
      <c r="X843" s="324" t="e">
        <f t="shared" si="154"/>
        <v>#DIV/0!</v>
      </c>
      <c r="Y843" s="325">
        <f t="shared" si="149"/>
        <v>0</v>
      </c>
      <c r="Z843" s="325">
        <f t="shared" si="150"/>
        <v>0</v>
      </c>
      <c r="AA843" s="325">
        <f t="shared" si="151"/>
        <v>0</v>
      </c>
      <c r="AB843" s="326">
        <f t="shared" si="152"/>
        <v>0</v>
      </c>
      <c r="AD843" s="328"/>
      <c r="AE843" s="328"/>
      <c r="AF843" s="328"/>
      <c r="AG843" s="328"/>
    </row>
    <row r="844" spans="9:33" ht="15" hidden="1" customHeight="1">
      <c r="I844" s="119" t="e">
        <v>#N/A</v>
      </c>
      <c r="J844" s="119" t="e">
        <v>#N/A</v>
      </c>
      <c r="K844" s="119" t="e">
        <f t="shared" si="146"/>
        <v>#N/A</v>
      </c>
      <c r="L844" s="119" t="e">
        <f t="shared" si="153"/>
        <v>#N/A</v>
      </c>
      <c r="M844" s="119"/>
      <c r="O844" s="119"/>
      <c r="P844" s="119"/>
      <c r="Q844" s="119"/>
      <c r="R844" s="105"/>
      <c r="S844" s="119"/>
      <c r="T844" s="51">
        <f t="shared" si="147"/>
        <v>0</v>
      </c>
      <c r="U844" s="322" t="e">
        <f t="shared" si="148"/>
        <v>#DIV/0!</v>
      </c>
      <c r="X844" s="324" t="e">
        <f t="shared" si="154"/>
        <v>#DIV/0!</v>
      </c>
      <c r="Y844" s="325">
        <f t="shared" si="149"/>
        <v>0</v>
      </c>
      <c r="Z844" s="325">
        <f t="shared" si="150"/>
        <v>0</v>
      </c>
      <c r="AA844" s="325">
        <f t="shared" si="151"/>
        <v>0</v>
      </c>
      <c r="AB844" s="326">
        <f t="shared" si="152"/>
        <v>0</v>
      </c>
      <c r="AD844" s="328"/>
      <c r="AE844" s="328"/>
      <c r="AF844" s="328"/>
      <c r="AG844" s="328"/>
    </row>
    <row r="845" spans="9:33" ht="15" hidden="1" customHeight="1">
      <c r="I845" s="119" t="e">
        <v>#N/A</v>
      </c>
      <c r="J845" s="119" t="e">
        <v>#N/A</v>
      </c>
      <c r="K845" s="119" t="e">
        <f t="shared" ref="K845:K908" si="155">I845/J845</f>
        <v>#N/A</v>
      </c>
      <c r="L845" s="119" t="e">
        <f t="shared" si="153"/>
        <v>#N/A</v>
      </c>
      <c r="M845" s="119"/>
      <c r="O845" s="119"/>
      <c r="P845" s="119"/>
      <c r="Q845" s="119"/>
      <c r="R845" s="105"/>
      <c r="S845" s="119"/>
      <c r="T845" s="51">
        <f t="shared" ref="T845:T908" si="156">S845-R845</f>
        <v>0</v>
      </c>
      <c r="U845" s="322" t="e">
        <f t="shared" ref="U845:U908" si="157">T845/S845</f>
        <v>#DIV/0!</v>
      </c>
      <c r="X845" s="324" t="e">
        <f t="shared" si="154"/>
        <v>#DIV/0!</v>
      </c>
      <c r="Y845" s="325">
        <f t="shared" si="149"/>
        <v>0</v>
      </c>
      <c r="Z845" s="325">
        <f t="shared" si="150"/>
        <v>0</v>
      </c>
      <c r="AA845" s="325">
        <f t="shared" si="151"/>
        <v>0</v>
      </c>
      <c r="AB845" s="326">
        <f t="shared" si="152"/>
        <v>0</v>
      </c>
      <c r="AD845" s="328"/>
      <c r="AE845" s="328"/>
      <c r="AF845" s="328"/>
      <c r="AG845" s="328"/>
    </row>
    <row r="846" spans="9:33" ht="15" hidden="1" customHeight="1">
      <c r="I846" s="119" t="e">
        <v>#N/A</v>
      </c>
      <c r="J846" s="119" t="e">
        <v>#N/A</v>
      </c>
      <c r="K846" s="119" t="e">
        <f t="shared" si="155"/>
        <v>#N/A</v>
      </c>
      <c r="L846" s="119" t="e">
        <f t="shared" si="153"/>
        <v>#N/A</v>
      </c>
      <c r="M846" s="119"/>
      <c r="O846" s="119"/>
      <c r="P846" s="119"/>
      <c r="Q846" s="119"/>
      <c r="R846" s="105"/>
      <c r="S846" s="119"/>
      <c r="T846" s="51">
        <f t="shared" si="156"/>
        <v>0</v>
      </c>
      <c r="U846" s="322" t="e">
        <f t="shared" si="157"/>
        <v>#DIV/0!</v>
      </c>
      <c r="X846" s="324" t="e">
        <f t="shared" si="154"/>
        <v>#DIV/0!</v>
      </c>
      <c r="Y846" s="325">
        <f t="shared" ref="Y846:Y909" si="158">ROUND((V846/0.43),-1)</f>
        <v>0</v>
      </c>
      <c r="Z846" s="325">
        <f t="shared" ref="Z846:Z909" si="159">ROUND((V846/0.45),-1)</f>
        <v>0</v>
      </c>
      <c r="AA846" s="325">
        <f t="shared" ref="AA846:AA909" si="160">ROUND((V846/0.4),-1)</f>
        <v>0</v>
      </c>
      <c r="AB846" s="326">
        <f t="shared" ref="AB846:AB909" si="161">ROUNDUP((W846*M846),-2)</f>
        <v>0</v>
      </c>
      <c r="AD846" s="328"/>
      <c r="AE846" s="328"/>
      <c r="AF846" s="328"/>
      <c r="AG846" s="328"/>
    </row>
    <row r="847" spans="9:33" ht="15" hidden="1" customHeight="1">
      <c r="I847" s="119" t="e">
        <v>#N/A</v>
      </c>
      <c r="J847" s="119" t="e">
        <v>#N/A</v>
      </c>
      <c r="K847" s="119" t="e">
        <f t="shared" si="155"/>
        <v>#N/A</v>
      </c>
      <c r="L847" s="119" t="e">
        <f t="shared" si="153"/>
        <v>#N/A</v>
      </c>
      <c r="M847" s="119"/>
      <c r="O847" s="119"/>
      <c r="P847" s="119"/>
      <c r="Q847" s="119"/>
      <c r="R847" s="105"/>
      <c r="S847" s="119"/>
      <c r="T847" s="51">
        <f t="shared" si="156"/>
        <v>0</v>
      </c>
      <c r="U847" s="322" t="e">
        <f t="shared" si="157"/>
        <v>#DIV/0!</v>
      </c>
      <c r="X847" s="324" t="e">
        <f t="shared" si="154"/>
        <v>#DIV/0!</v>
      </c>
      <c r="Y847" s="325">
        <f t="shared" si="158"/>
        <v>0</v>
      </c>
      <c r="Z847" s="325">
        <f t="shared" si="159"/>
        <v>0</v>
      </c>
      <c r="AA847" s="325">
        <f t="shared" si="160"/>
        <v>0</v>
      </c>
      <c r="AB847" s="326">
        <f t="shared" si="161"/>
        <v>0</v>
      </c>
      <c r="AD847" s="328"/>
      <c r="AE847" s="328"/>
      <c r="AF847" s="328"/>
      <c r="AG847" s="328"/>
    </row>
    <row r="848" spans="9:33" ht="15" hidden="1" customHeight="1">
      <c r="I848" s="119" t="e">
        <v>#N/A</v>
      </c>
      <c r="J848" s="119" t="e">
        <v>#N/A</v>
      </c>
      <c r="K848" s="119" t="e">
        <f t="shared" si="155"/>
        <v>#N/A</v>
      </c>
      <c r="L848" s="119" t="e">
        <f t="shared" si="153"/>
        <v>#N/A</v>
      </c>
      <c r="M848" s="119"/>
      <c r="O848" s="119"/>
      <c r="P848" s="119"/>
      <c r="Q848" s="119"/>
      <c r="R848" s="105"/>
      <c r="S848" s="119"/>
      <c r="T848" s="51">
        <f t="shared" si="156"/>
        <v>0</v>
      </c>
      <c r="U848" s="322" t="e">
        <f t="shared" si="157"/>
        <v>#DIV/0!</v>
      </c>
      <c r="X848" s="324" t="e">
        <f t="shared" si="154"/>
        <v>#DIV/0!</v>
      </c>
      <c r="Y848" s="325">
        <f t="shared" si="158"/>
        <v>0</v>
      </c>
      <c r="Z848" s="325">
        <f t="shared" si="159"/>
        <v>0</v>
      </c>
      <c r="AA848" s="325">
        <f t="shared" si="160"/>
        <v>0</v>
      </c>
      <c r="AB848" s="326">
        <f t="shared" si="161"/>
        <v>0</v>
      </c>
      <c r="AD848" s="328"/>
      <c r="AE848" s="328"/>
      <c r="AF848" s="328"/>
      <c r="AG848" s="328"/>
    </row>
    <row r="849" spans="9:33" ht="15" hidden="1" customHeight="1">
      <c r="I849" s="119" t="e">
        <v>#N/A</v>
      </c>
      <c r="J849" s="119" t="e">
        <v>#N/A</v>
      </c>
      <c r="K849" s="119" t="e">
        <f t="shared" si="155"/>
        <v>#N/A</v>
      </c>
      <c r="L849" s="119" t="e">
        <f t="shared" si="153"/>
        <v>#N/A</v>
      </c>
      <c r="M849" s="119"/>
      <c r="O849" s="119"/>
      <c r="P849" s="119"/>
      <c r="Q849" s="119"/>
      <c r="R849" s="105"/>
      <c r="S849" s="119"/>
      <c r="T849" s="51">
        <f t="shared" si="156"/>
        <v>0</v>
      </c>
      <c r="U849" s="322" t="e">
        <f t="shared" si="157"/>
        <v>#DIV/0!</v>
      </c>
      <c r="X849" s="324" t="e">
        <f t="shared" si="154"/>
        <v>#DIV/0!</v>
      </c>
      <c r="Y849" s="325">
        <f t="shared" si="158"/>
        <v>0</v>
      </c>
      <c r="Z849" s="325">
        <f t="shared" si="159"/>
        <v>0</v>
      </c>
      <c r="AA849" s="325">
        <f t="shared" si="160"/>
        <v>0</v>
      </c>
      <c r="AB849" s="326">
        <f t="shared" si="161"/>
        <v>0</v>
      </c>
      <c r="AD849" s="328"/>
      <c r="AE849" s="328"/>
      <c r="AF849" s="328"/>
      <c r="AG849" s="328"/>
    </row>
    <row r="850" spans="9:33" ht="15" hidden="1" customHeight="1">
      <c r="I850" s="119" t="e">
        <v>#N/A</v>
      </c>
      <c r="J850" s="119" t="e">
        <v>#N/A</v>
      </c>
      <c r="K850" s="119" t="e">
        <f t="shared" si="155"/>
        <v>#N/A</v>
      </c>
      <c r="L850" s="119" t="e">
        <f t="shared" si="153"/>
        <v>#N/A</v>
      </c>
      <c r="M850" s="119"/>
      <c r="O850" s="119"/>
      <c r="P850" s="119"/>
      <c r="Q850" s="119"/>
      <c r="R850" s="105"/>
      <c r="S850" s="119"/>
      <c r="T850" s="51">
        <f t="shared" si="156"/>
        <v>0</v>
      </c>
      <c r="U850" s="322" t="e">
        <f t="shared" si="157"/>
        <v>#DIV/0!</v>
      </c>
      <c r="X850" s="324" t="e">
        <f t="shared" si="154"/>
        <v>#DIV/0!</v>
      </c>
      <c r="Y850" s="325">
        <f t="shared" si="158"/>
        <v>0</v>
      </c>
      <c r="Z850" s="325">
        <f t="shared" si="159"/>
        <v>0</v>
      </c>
      <c r="AA850" s="325">
        <f t="shared" si="160"/>
        <v>0</v>
      </c>
      <c r="AB850" s="326">
        <f t="shared" si="161"/>
        <v>0</v>
      </c>
      <c r="AD850" s="328"/>
      <c r="AE850" s="328"/>
      <c r="AF850" s="328"/>
      <c r="AG850" s="328"/>
    </row>
    <row r="851" spans="9:33" ht="15" hidden="1" customHeight="1">
      <c r="I851" s="119" t="e">
        <v>#N/A</v>
      </c>
      <c r="J851" s="119" t="e">
        <v>#N/A</v>
      </c>
      <c r="K851" s="119" t="e">
        <f t="shared" si="155"/>
        <v>#N/A</v>
      </c>
      <c r="L851" s="119" t="e">
        <f t="shared" si="153"/>
        <v>#N/A</v>
      </c>
      <c r="M851" s="119"/>
      <c r="O851" s="119"/>
      <c r="P851" s="119"/>
      <c r="Q851" s="119"/>
      <c r="R851" s="105"/>
      <c r="S851" s="119"/>
      <c r="T851" s="51">
        <f t="shared" si="156"/>
        <v>0</v>
      </c>
      <c r="U851" s="322" t="e">
        <f t="shared" si="157"/>
        <v>#DIV/0!</v>
      </c>
      <c r="X851" s="324" t="e">
        <f t="shared" si="154"/>
        <v>#DIV/0!</v>
      </c>
      <c r="Y851" s="325">
        <f t="shared" si="158"/>
        <v>0</v>
      </c>
      <c r="Z851" s="325">
        <f t="shared" si="159"/>
        <v>0</v>
      </c>
      <c r="AA851" s="325">
        <f t="shared" si="160"/>
        <v>0</v>
      </c>
      <c r="AB851" s="326">
        <f t="shared" si="161"/>
        <v>0</v>
      </c>
      <c r="AD851" s="328"/>
      <c r="AE851" s="328"/>
      <c r="AF851" s="328"/>
      <c r="AG851" s="328"/>
    </row>
    <row r="852" spans="9:33" ht="15" hidden="1" customHeight="1">
      <c r="I852" s="119" t="e">
        <v>#N/A</v>
      </c>
      <c r="J852" s="119" t="e">
        <v>#N/A</v>
      </c>
      <c r="K852" s="119" t="e">
        <f t="shared" si="155"/>
        <v>#N/A</v>
      </c>
      <c r="L852" s="119" t="e">
        <f t="shared" si="153"/>
        <v>#N/A</v>
      </c>
      <c r="M852" s="119"/>
      <c r="O852" s="119"/>
      <c r="P852" s="119"/>
      <c r="Q852" s="119"/>
      <c r="R852" s="105"/>
      <c r="S852" s="119"/>
      <c r="T852" s="51">
        <f t="shared" si="156"/>
        <v>0</v>
      </c>
      <c r="U852" s="322" t="e">
        <f t="shared" si="157"/>
        <v>#DIV/0!</v>
      </c>
      <c r="X852" s="324" t="e">
        <f t="shared" si="154"/>
        <v>#DIV/0!</v>
      </c>
      <c r="Y852" s="325">
        <f t="shared" si="158"/>
        <v>0</v>
      </c>
      <c r="Z852" s="325">
        <f t="shared" si="159"/>
        <v>0</v>
      </c>
      <c r="AA852" s="325">
        <f t="shared" si="160"/>
        <v>0</v>
      </c>
      <c r="AB852" s="326">
        <f t="shared" si="161"/>
        <v>0</v>
      </c>
      <c r="AD852" s="328"/>
      <c r="AE852" s="328"/>
      <c r="AF852" s="328"/>
      <c r="AG852" s="328"/>
    </row>
    <row r="853" spans="9:33" ht="15" hidden="1" customHeight="1">
      <c r="I853" s="119" t="e">
        <v>#N/A</v>
      </c>
      <c r="J853" s="119" t="e">
        <v>#N/A</v>
      </c>
      <c r="K853" s="119" t="e">
        <f t="shared" si="155"/>
        <v>#N/A</v>
      </c>
      <c r="L853" s="119" t="e">
        <f t="shared" si="153"/>
        <v>#N/A</v>
      </c>
      <c r="M853" s="119"/>
      <c r="O853" s="119"/>
      <c r="P853" s="119"/>
      <c r="Q853" s="119"/>
      <c r="R853" s="105"/>
      <c r="S853" s="119"/>
      <c r="T853" s="51">
        <f t="shared" si="156"/>
        <v>0</v>
      </c>
      <c r="U853" s="322" t="e">
        <f t="shared" si="157"/>
        <v>#DIV/0!</v>
      </c>
      <c r="X853" s="324" t="e">
        <f t="shared" si="154"/>
        <v>#DIV/0!</v>
      </c>
      <c r="Y853" s="325">
        <f t="shared" si="158"/>
        <v>0</v>
      </c>
      <c r="Z853" s="325">
        <f t="shared" si="159"/>
        <v>0</v>
      </c>
      <c r="AA853" s="325">
        <f t="shared" si="160"/>
        <v>0</v>
      </c>
      <c r="AB853" s="326">
        <f t="shared" si="161"/>
        <v>0</v>
      </c>
      <c r="AD853" s="328"/>
      <c r="AE853" s="328"/>
      <c r="AF853" s="328"/>
      <c r="AG853" s="328"/>
    </row>
    <row r="854" spans="9:33" ht="15" hidden="1" customHeight="1">
      <c r="I854" s="119" t="e">
        <v>#N/A</v>
      </c>
      <c r="J854" s="119" t="e">
        <v>#N/A</v>
      </c>
      <c r="K854" s="119" t="e">
        <f t="shared" si="155"/>
        <v>#N/A</v>
      </c>
      <c r="L854" s="119" t="e">
        <f t="shared" si="153"/>
        <v>#N/A</v>
      </c>
      <c r="M854" s="119"/>
      <c r="O854" s="119"/>
      <c r="P854" s="119"/>
      <c r="Q854" s="119"/>
      <c r="R854" s="105"/>
      <c r="S854" s="119"/>
      <c r="T854" s="51">
        <f t="shared" si="156"/>
        <v>0</v>
      </c>
      <c r="U854" s="322" t="e">
        <f t="shared" si="157"/>
        <v>#DIV/0!</v>
      </c>
      <c r="X854" s="324" t="e">
        <f t="shared" si="154"/>
        <v>#DIV/0!</v>
      </c>
      <c r="Y854" s="325">
        <f t="shared" si="158"/>
        <v>0</v>
      </c>
      <c r="Z854" s="325">
        <f t="shared" si="159"/>
        <v>0</v>
      </c>
      <c r="AA854" s="325">
        <f t="shared" si="160"/>
        <v>0</v>
      </c>
      <c r="AB854" s="326">
        <f t="shared" si="161"/>
        <v>0</v>
      </c>
      <c r="AD854" s="328"/>
      <c r="AE854" s="328"/>
      <c r="AF854" s="328"/>
      <c r="AG854" s="328"/>
    </row>
    <row r="855" spans="9:33" ht="15" hidden="1" customHeight="1">
      <c r="I855" s="119" t="e">
        <v>#N/A</v>
      </c>
      <c r="J855" s="119" t="e">
        <v>#N/A</v>
      </c>
      <c r="K855" s="119" t="e">
        <f t="shared" si="155"/>
        <v>#N/A</v>
      </c>
      <c r="L855" s="119" t="e">
        <f t="shared" si="153"/>
        <v>#N/A</v>
      </c>
      <c r="M855" s="119"/>
      <c r="O855" s="119"/>
      <c r="P855" s="119"/>
      <c r="Q855" s="119"/>
      <c r="R855" s="105"/>
      <c r="S855" s="119"/>
      <c r="T855" s="51">
        <f t="shared" si="156"/>
        <v>0</v>
      </c>
      <c r="U855" s="322" t="e">
        <f t="shared" si="157"/>
        <v>#DIV/0!</v>
      </c>
      <c r="X855" s="324" t="e">
        <f t="shared" si="154"/>
        <v>#DIV/0!</v>
      </c>
      <c r="Y855" s="325">
        <f t="shared" si="158"/>
        <v>0</v>
      </c>
      <c r="Z855" s="325">
        <f t="shared" si="159"/>
        <v>0</v>
      </c>
      <c r="AA855" s="325">
        <f t="shared" si="160"/>
        <v>0</v>
      </c>
      <c r="AB855" s="326">
        <f t="shared" si="161"/>
        <v>0</v>
      </c>
      <c r="AD855" s="328"/>
      <c r="AE855" s="328"/>
      <c r="AF855" s="328"/>
      <c r="AG855" s="328"/>
    </row>
    <row r="856" spans="9:33" ht="15" hidden="1" customHeight="1">
      <c r="I856" s="119" t="e">
        <v>#N/A</v>
      </c>
      <c r="J856" s="119" t="e">
        <v>#N/A</v>
      </c>
      <c r="K856" s="119" t="e">
        <f t="shared" si="155"/>
        <v>#N/A</v>
      </c>
      <c r="L856" s="119" t="e">
        <f t="shared" si="153"/>
        <v>#N/A</v>
      </c>
      <c r="M856" s="119"/>
      <c r="O856" s="119"/>
      <c r="P856" s="119"/>
      <c r="Q856" s="119"/>
      <c r="R856" s="105"/>
      <c r="S856" s="119"/>
      <c r="T856" s="51">
        <f t="shared" si="156"/>
        <v>0</v>
      </c>
      <c r="U856" s="322" t="e">
        <f t="shared" si="157"/>
        <v>#DIV/0!</v>
      </c>
      <c r="X856" s="324" t="e">
        <f t="shared" si="154"/>
        <v>#DIV/0!</v>
      </c>
      <c r="Y856" s="325">
        <f t="shared" si="158"/>
        <v>0</v>
      </c>
      <c r="Z856" s="325">
        <f t="shared" si="159"/>
        <v>0</v>
      </c>
      <c r="AA856" s="325">
        <f t="shared" si="160"/>
        <v>0</v>
      </c>
      <c r="AB856" s="326">
        <f t="shared" si="161"/>
        <v>0</v>
      </c>
      <c r="AD856" s="328"/>
      <c r="AE856" s="328"/>
      <c r="AF856" s="328"/>
      <c r="AG856" s="328"/>
    </row>
    <row r="857" spans="9:33" ht="15" hidden="1" customHeight="1">
      <c r="I857" s="119" t="e">
        <v>#N/A</v>
      </c>
      <c r="J857" s="119" t="e">
        <v>#N/A</v>
      </c>
      <c r="K857" s="119" t="e">
        <f t="shared" si="155"/>
        <v>#N/A</v>
      </c>
      <c r="L857" s="119" t="e">
        <f t="shared" si="153"/>
        <v>#N/A</v>
      </c>
      <c r="M857" s="119"/>
      <c r="O857" s="119"/>
      <c r="P857" s="119"/>
      <c r="Q857" s="119"/>
      <c r="R857" s="105"/>
      <c r="S857" s="119"/>
      <c r="T857" s="51">
        <f t="shared" si="156"/>
        <v>0</v>
      </c>
      <c r="U857" s="322" t="e">
        <f t="shared" si="157"/>
        <v>#DIV/0!</v>
      </c>
      <c r="X857" s="324" t="e">
        <f t="shared" si="154"/>
        <v>#DIV/0!</v>
      </c>
      <c r="Y857" s="325">
        <f t="shared" si="158"/>
        <v>0</v>
      </c>
      <c r="Z857" s="325">
        <f t="shared" si="159"/>
        <v>0</v>
      </c>
      <c r="AA857" s="325">
        <f t="shared" si="160"/>
        <v>0</v>
      </c>
      <c r="AB857" s="326">
        <f t="shared" si="161"/>
        <v>0</v>
      </c>
      <c r="AD857" s="328"/>
      <c r="AE857" s="328"/>
      <c r="AF857" s="328"/>
      <c r="AG857" s="328"/>
    </row>
    <row r="858" spans="9:33" ht="15" hidden="1" customHeight="1">
      <c r="I858" s="119" t="e">
        <v>#N/A</v>
      </c>
      <c r="J858" s="119" t="e">
        <v>#N/A</v>
      </c>
      <c r="K858" s="119" t="e">
        <f t="shared" si="155"/>
        <v>#N/A</v>
      </c>
      <c r="L858" s="119" t="e">
        <f t="shared" si="153"/>
        <v>#N/A</v>
      </c>
      <c r="M858" s="119"/>
      <c r="O858" s="119"/>
      <c r="P858" s="119"/>
      <c r="Q858" s="119"/>
      <c r="R858" s="105"/>
      <c r="S858" s="119"/>
      <c r="T858" s="51">
        <f t="shared" si="156"/>
        <v>0</v>
      </c>
      <c r="U858" s="322" t="e">
        <f t="shared" si="157"/>
        <v>#DIV/0!</v>
      </c>
      <c r="X858" s="324" t="e">
        <f t="shared" si="154"/>
        <v>#DIV/0!</v>
      </c>
      <c r="Y858" s="325">
        <f t="shared" si="158"/>
        <v>0</v>
      </c>
      <c r="Z858" s="325">
        <f t="shared" si="159"/>
        <v>0</v>
      </c>
      <c r="AA858" s="325">
        <f t="shared" si="160"/>
        <v>0</v>
      </c>
      <c r="AB858" s="326">
        <f t="shared" si="161"/>
        <v>0</v>
      </c>
      <c r="AD858" s="328"/>
      <c r="AE858" s="328"/>
      <c r="AF858" s="328"/>
      <c r="AG858" s="328"/>
    </row>
    <row r="859" spans="9:33" ht="15" hidden="1" customHeight="1">
      <c r="I859" s="119" t="e">
        <v>#N/A</v>
      </c>
      <c r="J859" s="119" t="e">
        <v>#N/A</v>
      </c>
      <c r="K859" s="119" t="e">
        <f t="shared" si="155"/>
        <v>#N/A</v>
      </c>
      <c r="L859" s="119" t="e">
        <f t="shared" si="153"/>
        <v>#N/A</v>
      </c>
      <c r="M859" s="119"/>
      <c r="O859" s="119"/>
      <c r="P859" s="119"/>
      <c r="Q859" s="119"/>
      <c r="R859" s="105"/>
      <c r="S859" s="119"/>
      <c r="T859" s="51">
        <f t="shared" si="156"/>
        <v>0</v>
      </c>
      <c r="U859" s="322" t="e">
        <f t="shared" si="157"/>
        <v>#DIV/0!</v>
      </c>
      <c r="X859" s="324" t="e">
        <f t="shared" si="154"/>
        <v>#DIV/0!</v>
      </c>
      <c r="Y859" s="325">
        <f t="shared" si="158"/>
        <v>0</v>
      </c>
      <c r="Z859" s="325">
        <f t="shared" si="159"/>
        <v>0</v>
      </c>
      <c r="AA859" s="325">
        <f t="shared" si="160"/>
        <v>0</v>
      </c>
      <c r="AB859" s="326">
        <f t="shared" si="161"/>
        <v>0</v>
      </c>
      <c r="AD859" s="328"/>
      <c r="AE859" s="328"/>
      <c r="AF859" s="328"/>
      <c r="AG859" s="328"/>
    </row>
    <row r="860" spans="9:33" ht="15" hidden="1" customHeight="1">
      <c r="I860" s="119" t="e">
        <v>#N/A</v>
      </c>
      <c r="J860" s="119" t="e">
        <v>#N/A</v>
      </c>
      <c r="K860" s="119" t="e">
        <f t="shared" si="155"/>
        <v>#N/A</v>
      </c>
      <c r="L860" s="119" t="e">
        <f t="shared" si="153"/>
        <v>#N/A</v>
      </c>
      <c r="M860" s="119"/>
      <c r="O860" s="119"/>
      <c r="P860" s="119"/>
      <c r="Q860" s="119"/>
      <c r="R860" s="105"/>
      <c r="S860" s="119"/>
      <c r="T860" s="51">
        <f t="shared" si="156"/>
        <v>0</v>
      </c>
      <c r="U860" s="322" t="e">
        <f t="shared" si="157"/>
        <v>#DIV/0!</v>
      </c>
      <c r="X860" s="324" t="e">
        <f t="shared" si="154"/>
        <v>#DIV/0!</v>
      </c>
      <c r="Y860" s="325">
        <f t="shared" si="158"/>
        <v>0</v>
      </c>
      <c r="Z860" s="325">
        <f t="shared" si="159"/>
        <v>0</v>
      </c>
      <c r="AA860" s="325">
        <f t="shared" si="160"/>
        <v>0</v>
      </c>
      <c r="AB860" s="326">
        <f t="shared" si="161"/>
        <v>0</v>
      </c>
      <c r="AD860" s="328"/>
      <c r="AE860" s="328"/>
      <c r="AF860" s="328"/>
      <c r="AG860" s="328"/>
    </row>
    <row r="861" spans="9:33" ht="15" hidden="1" customHeight="1">
      <c r="I861" s="119" t="e">
        <v>#N/A</v>
      </c>
      <c r="J861" s="119" t="e">
        <v>#N/A</v>
      </c>
      <c r="K861" s="119" t="e">
        <f t="shared" si="155"/>
        <v>#N/A</v>
      </c>
      <c r="L861" s="119" t="e">
        <f t="shared" si="153"/>
        <v>#N/A</v>
      </c>
      <c r="M861" s="119"/>
      <c r="O861" s="119"/>
      <c r="P861" s="119"/>
      <c r="Q861" s="119"/>
      <c r="R861" s="105"/>
      <c r="S861" s="119"/>
      <c r="T861" s="51">
        <f t="shared" si="156"/>
        <v>0</v>
      </c>
      <c r="U861" s="322" t="e">
        <f t="shared" si="157"/>
        <v>#DIV/0!</v>
      </c>
      <c r="X861" s="324" t="e">
        <f t="shared" si="154"/>
        <v>#DIV/0!</v>
      </c>
      <c r="Y861" s="325">
        <f t="shared" si="158"/>
        <v>0</v>
      </c>
      <c r="Z861" s="325">
        <f t="shared" si="159"/>
        <v>0</v>
      </c>
      <c r="AA861" s="325">
        <f t="shared" si="160"/>
        <v>0</v>
      </c>
      <c r="AB861" s="326">
        <f t="shared" si="161"/>
        <v>0</v>
      </c>
      <c r="AD861" s="328"/>
      <c r="AE861" s="328"/>
      <c r="AF861" s="328"/>
      <c r="AG861" s="328"/>
    </row>
    <row r="862" spans="9:33" ht="15" hidden="1" customHeight="1">
      <c r="I862" s="119" t="e">
        <v>#N/A</v>
      </c>
      <c r="J862" s="119" t="e">
        <v>#N/A</v>
      </c>
      <c r="K862" s="119" t="e">
        <f t="shared" si="155"/>
        <v>#N/A</v>
      </c>
      <c r="L862" s="119" t="e">
        <f t="shared" si="153"/>
        <v>#N/A</v>
      </c>
      <c r="M862" s="119"/>
      <c r="O862" s="119"/>
      <c r="P862" s="119"/>
      <c r="Q862" s="119"/>
      <c r="R862" s="105"/>
      <c r="S862" s="119"/>
      <c r="T862" s="51">
        <f t="shared" si="156"/>
        <v>0</v>
      </c>
      <c r="U862" s="322" t="e">
        <f t="shared" si="157"/>
        <v>#DIV/0!</v>
      </c>
      <c r="X862" s="324" t="e">
        <f t="shared" si="154"/>
        <v>#DIV/0!</v>
      </c>
      <c r="Y862" s="325">
        <f t="shared" si="158"/>
        <v>0</v>
      </c>
      <c r="Z862" s="325">
        <f t="shared" si="159"/>
        <v>0</v>
      </c>
      <c r="AA862" s="325">
        <f t="shared" si="160"/>
        <v>0</v>
      </c>
      <c r="AB862" s="326">
        <f t="shared" si="161"/>
        <v>0</v>
      </c>
      <c r="AD862" s="328"/>
      <c r="AE862" s="328"/>
      <c r="AF862" s="328"/>
      <c r="AG862" s="328"/>
    </row>
    <row r="863" spans="9:33" ht="15" hidden="1" customHeight="1">
      <c r="I863" s="119" t="e">
        <v>#N/A</v>
      </c>
      <c r="J863" s="119" t="e">
        <v>#N/A</v>
      </c>
      <c r="K863" s="119" t="e">
        <f t="shared" si="155"/>
        <v>#N/A</v>
      </c>
      <c r="L863" s="119" t="e">
        <f t="shared" si="153"/>
        <v>#N/A</v>
      </c>
      <c r="M863" s="119"/>
      <c r="O863" s="119"/>
      <c r="P863" s="119"/>
      <c r="Q863" s="119"/>
      <c r="R863" s="105"/>
      <c r="S863" s="119"/>
      <c r="T863" s="51">
        <f t="shared" si="156"/>
        <v>0</v>
      </c>
      <c r="U863" s="322" t="e">
        <f t="shared" si="157"/>
        <v>#DIV/0!</v>
      </c>
      <c r="X863" s="324" t="e">
        <f t="shared" si="154"/>
        <v>#DIV/0!</v>
      </c>
      <c r="Y863" s="325">
        <f t="shared" si="158"/>
        <v>0</v>
      </c>
      <c r="Z863" s="325">
        <f t="shared" si="159"/>
        <v>0</v>
      </c>
      <c r="AA863" s="325">
        <f t="shared" si="160"/>
        <v>0</v>
      </c>
      <c r="AB863" s="326">
        <f t="shared" si="161"/>
        <v>0</v>
      </c>
      <c r="AD863" s="328"/>
      <c r="AE863" s="328"/>
      <c r="AF863" s="328"/>
      <c r="AG863" s="328"/>
    </row>
    <row r="864" spans="9:33" ht="15" hidden="1" customHeight="1">
      <c r="I864" s="119" t="e">
        <v>#N/A</v>
      </c>
      <c r="J864" s="119" t="e">
        <v>#N/A</v>
      </c>
      <c r="K864" s="119" t="e">
        <f t="shared" si="155"/>
        <v>#N/A</v>
      </c>
      <c r="L864" s="119" t="e">
        <f t="shared" si="153"/>
        <v>#N/A</v>
      </c>
      <c r="M864" s="119"/>
      <c r="O864" s="119"/>
      <c r="P864" s="119"/>
      <c r="Q864" s="119"/>
      <c r="R864" s="105"/>
      <c r="S864" s="119"/>
      <c r="T864" s="51">
        <f t="shared" si="156"/>
        <v>0</v>
      </c>
      <c r="U864" s="322" t="e">
        <f t="shared" si="157"/>
        <v>#DIV/0!</v>
      </c>
      <c r="X864" s="324" t="e">
        <f t="shared" si="154"/>
        <v>#DIV/0!</v>
      </c>
      <c r="Y864" s="325">
        <f t="shared" si="158"/>
        <v>0</v>
      </c>
      <c r="Z864" s="325">
        <f t="shared" si="159"/>
        <v>0</v>
      </c>
      <c r="AA864" s="325">
        <f t="shared" si="160"/>
        <v>0</v>
      </c>
      <c r="AB864" s="326">
        <f t="shared" si="161"/>
        <v>0</v>
      </c>
      <c r="AD864" s="328"/>
      <c r="AE864" s="328"/>
      <c r="AF864" s="328"/>
      <c r="AG864" s="328"/>
    </row>
    <row r="865" spans="9:33" ht="15" hidden="1" customHeight="1">
      <c r="I865" s="119" t="e">
        <v>#N/A</v>
      </c>
      <c r="J865" s="119" t="e">
        <v>#N/A</v>
      </c>
      <c r="K865" s="119" t="e">
        <f t="shared" si="155"/>
        <v>#N/A</v>
      </c>
      <c r="L865" s="119" t="e">
        <f t="shared" si="153"/>
        <v>#N/A</v>
      </c>
      <c r="M865" s="119"/>
      <c r="O865" s="119"/>
      <c r="P865" s="119"/>
      <c r="Q865" s="119"/>
      <c r="R865" s="105"/>
      <c r="S865" s="119"/>
      <c r="T865" s="51">
        <f t="shared" si="156"/>
        <v>0</v>
      </c>
      <c r="U865" s="322" t="e">
        <f t="shared" si="157"/>
        <v>#DIV/0!</v>
      </c>
      <c r="X865" s="324" t="e">
        <f t="shared" si="154"/>
        <v>#DIV/0!</v>
      </c>
      <c r="Y865" s="325">
        <f t="shared" si="158"/>
        <v>0</v>
      </c>
      <c r="Z865" s="325">
        <f t="shared" si="159"/>
        <v>0</v>
      </c>
      <c r="AA865" s="325">
        <f t="shared" si="160"/>
        <v>0</v>
      </c>
      <c r="AB865" s="326">
        <f t="shared" si="161"/>
        <v>0</v>
      </c>
      <c r="AD865" s="328"/>
      <c r="AE865" s="328"/>
      <c r="AF865" s="328"/>
      <c r="AG865" s="328"/>
    </row>
    <row r="866" spans="9:33" ht="15" hidden="1" customHeight="1">
      <c r="I866" s="119" t="e">
        <v>#N/A</v>
      </c>
      <c r="J866" s="119" t="e">
        <v>#N/A</v>
      </c>
      <c r="K866" s="119" t="e">
        <f t="shared" si="155"/>
        <v>#N/A</v>
      </c>
      <c r="L866" s="119" t="e">
        <f t="shared" si="153"/>
        <v>#N/A</v>
      </c>
      <c r="M866" s="119"/>
      <c r="O866" s="119"/>
      <c r="P866" s="119"/>
      <c r="Q866" s="119"/>
      <c r="R866" s="105"/>
      <c r="S866" s="119"/>
      <c r="T866" s="51">
        <f t="shared" si="156"/>
        <v>0</v>
      </c>
      <c r="U866" s="322" t="e">
        <f t="shared" si="157"/>
        <v>#DIV/0!</v>
      </c>
      <c r="X866" s="324" t="e">
        <f t="shared" si="154"/>
        <v>#DIV/0!</v>
      </c>
      <c r="Y866" s="325">
        <f t="shared" si="158"/>
        <v>0</v>
      </c>
      <c r="Z866" s="325">
        <f t="shared" si="159"/>
        <v>0</v>
      </c>
      <c r="AA866" s="325">
        <f t="shared" si="160"/>
        <v>0</v>
      </c>
      <c r="AB866" s="326">
        <f t="shared" si="161"/>
        <v>0</v>
      </c>
      <c r="AD866" s="328"/>
      <c r="AE866" s="328"/>
      <c r="AF866" s="328"/>
      <c r="AG866" s="328"/>
    </row>
    <row r="867" spans="9:33" ht="15" hidden="1" customHeight="1">
      <c r="I867" s="119" t="e">
        <v>#N/A</v>
      </c>
      <c r="J867" s="119" t="e">
        <v>#N/A</v>
      </c>
      <c r="K867" s="119" t="e">
        <f t="shared" si="155"/>
        <v>#N/A</v>
      </c>
      <c r="L867" s="119" t="e">
        <f t="shared" si="153"/>
        <v>#N/A</v>
      </c>
      <c r="M867" s="119"/>
      <c r="O867" s="119"/>
      <c r="P867" s="119"/>
      <c r="Q867" s="119"/>
      <c r="R867" s="105"/>
      <c r="S867" s="119"/>
      <c r="T867" s="51">
        <f t="shared" si="156"/>
        <v>0</v>
      </c>
      <c r="U867" s="322" t="e">
        <f t="shared" si="157"/>
        <v>#DIV/0!</v>
      </c>
      <c r="X867" s="324" t="e">
        <f t="shared" si="154"/>
        <v>#DIV/0!</v>
      </c>
      <c r="Y867" s="325">
        <f t="shared" si="158"/>
        <v>0</v>
      </c>
      <c r="Z867" s="325">
        <f t="shared" si="159"/>
        <v>0</v>
      </c>
      <c r="AA867" s="325">
        <f t="shared" si="160"/>
        <v>0</v>
      </c>
      <c r="AB867" s="326">
        <f t="shared" si="161"/>
        <v>0</v>
      </c>
      <c r="AD867" s="328"/>
      <c r="AE867" s="328"/>
      <c r="AF867" s="328"/>
      <c r="AG867" s="328"/>
    </row>
    <row r="868" spans="9:33" ht="15" hidden="1" customHeight="1">
      <c r="I868" s="119" t="e">
        <v>#N/A</v>
      </c>
      <c r="J868" s="119" t="e">
        <v>#N/A</v>
      </c>
      <c r="K868" s="119" t="e">
        <f t="shared" si="155"/>
        <v>#N/A</v>
      </c>
      <c r="L868" s="119" t="e">
        <f t="shared" si="153"/>
        <v>#N/A</v>
      </c>
      <c r="M868" s="119"/>
      <c r="O868" s="119"/>
      <c r="P868" s="119"/>
      <c r="Q868" s="119"/>
      <c r="R868" s="105"/>
      <c r="S868" s="119"/>
      <c r="T868" s="51">
        <f t="shared" si="156"/>
        <v>0</v>
      </c>
      <c r="U868" s="322" t="e">
        <f t="shared" si="157"/>
        <v>#DIV/0!</v>
      </c>
      <c r="X868" s="324" t="e">
        <f t="shared" si="154"/>
        <v>#DIV/0!</v>
      </c>
      <c r="Y868" s="325">
        <f t="shared" si="158"/>
        <v>0</v>
      </c>
      <c r="Z868" s="325">
        <f t="shared" si="159"/>
        <v>0</v>
      </c>
      <c r="AA868" s="325">
        <f t="shared" si="160"/>
        <v>0</v>
      </c>
      <c r="AB868" s="326">
        <f t="shared" si="161"/>
        <v>0</v>
      </c>
      <c r="AD868" s="328"/>
      <c r="AE868" s="328"/>
      <c r="AF868" s="328"/>
      <c r="AG868" s="328"/>
    </row>
    <row r="869" spans="9:33" ht="15" hidden="1" customHeight="1">
      <c r="I869" s="119" t="e">
        <v>#N/A</v>
      </c>
      <c r="J869" s="119" t="e">
        <v>#N/A</v>
      </c>
      <c r="K869" s="119" t="e">
        <f t="shared" si="155"/>
        <v>#N/A</v>
      </c>
      <c r="L869" s="119" t="e">
        <f t="shared" si="153"/>
        <v>#N/A</v>
      </c>
      <c r="M869" s="119"/>
      <c r="O869" s="119"/>
      <c r="P869" s="119"/>
      <c r="Q869" s="119"/>
      <c r="R869" s="105"/>
      <c r="S869" s="119"/>
      <c r="T869" s="51">
        <f t="shared" si="156"/>
        <v>0</v>
      </c>
      <c r="U869" s="322" t="e">
        <f t="shared" si="157"/>
        <v>#DIV/0!</v>
      </c>
      <c r="X869" s="324" t="e">
        <f t="shared" si="154"/>
        <v>#DIV/0!</v>
      </c>
      <c r="Y869" s="325">
        <f t="shared" si="158"/>
        <v>0</v>
      </c>
      <c r="Z869" s="325">
        <f t="shared" si="159"/>
        <v>0</v>
      </c>
      <c r="AA869" s="325">
        <f t="shared" si="160"/>
        <v>0</v>
      </c>
      <c r="AB869" s="326">
        <f t="shared" si="161"/>
        <v>0</v>
      </c>
      <c r="AD869" s="328"/>
      <c r="AE869" s="328"/>
      <c r="AF869" s="328"/>
      <c r="AG869" s="328"/>
    </row>
    <row r="870" spans="9:33" ht="15" hidden="1" customHeight="1">
      <c r="I870" s="119" t="e">
        <v>#N/A</v>
      </c>
      <c r="J870" s="119" t="e">
        <v>#N/A</v>
      </c>
      <c r="K870" s="119" t="e">
        <f t="shared" si="155"/>
        <v>#N/A</v>
      </c>
      <c r="L870" s="119" t="e">
        <f t="shared" si="153"/>
        <v>#N/A</v>
      </c>
      <c r="M870" s="119"/>
      <c r="O870" s="119"/>
      <c r="P870" s="119"/>
      <c r="Q870" s="119"/>
      <c r="R870" s="105"/>
      <c r="S870" s="119"/>
      <c r="T870" s="51">
        <f t="shared" si="156"/>
        <v>0</v>
      </c>
      <c r="U870" s="322" t="e">
        <f t="shared" si="157"/>
        <v>#DIV/0!</v>
      </c>
      <c r="X870" s="324" t="e">
        <f t="shared" si="154"/>
        <v>#DIV/0!</v>
      </c>
      <c r="Y870" s="325">
        <f t="shared" si="158"/>
        <v>0</v>
      </c>
      <c r="Z870" s="325">
        <f t="shared" si="159"/>
        <v>0</v>
      </c>
      <c r="AA870" s="325">
        <f t="shared" si="160"/>
        <v>0</v>
      </c>
      <c r="AB870" s="326">
        <f t="shared" si="161"/>
        <v>0</v>
      </c>
      <c r="AD870" s="328"/>
      <c r="AE870" s="328"/>
      <c r="AF870" s="328"/>
      <c r="AG870" s="328"/>
    </row>
    <row r="871" spans="9:33" ht="15" hidden="1" customHeight="1">
      <c r="I871" s="119" t="e">
        <v>#N/A</v>
      </c>
      <c r="J871" s="119" t="e">
        <v>#N/A</v>
      </c>
      <c r="K871" s="119" t="e">
        <f t="shared" si="155"/>
        <v>#N/A</v>
      </c>
      <c r="L871" s="119" t="e">
        <f t="shared" si="153"/>
        <v>#N/A</v>
      </c>
      <c r="M871" s="119"/>
      <c r="O871" s="119"/>
      <c r="P871" s="119"/>
      <c r="Q871" s="119"/>
      <c r="R871" s="105"/>
      <c r="S871" s="119"/>
      <c r="T871" s="51">
        <f t="shared" si="156"/>
        <v>0</v>
      </c>
      <c r="U871" s="322" t="e">
        <f t="shared" si="157"/>
        <v>#DIV/0!</v>
      </c>
      <c r="X871" s="324" t="e">
        <f t="shared" si="154"/>
        <v>#DIV/0!</v>
      </c>
      <c r="Y871" s="325">
        <f t="shared" si="158"/>
        <v>0</v>
      </c>
      <c r="Z871" s="325">
        <f t="shared" si="159"/>
        <v>0</v>
      </c>
      <c r="AA871" s="325">
        <f t="shared" si="160"/>
        <v>0</v>
      </c>
      <c r="AB871" s="326">
        <f t="shared" si="161"/>
        <v>0</v>
      </c>
      <c r="AD871" s="328"/>
      <c r="AE871" s="328"/>
      <c r="AF871" s="328"/>
      <c r="AG871" s="328"/>
    </row>
    <row r="872" spans="9:33" ht="15" hidden="1" customHeight="1">
      <c r="I872" s="119" t="e">
        <v>#N/A</v>
      </c>
      <c r="J872" s="119" t="e">
        <v>#N/A</v>
      </c>
      <c r="K872" s="119" t="e">
        <f t="shared" si="155"/>
        <v>#N/A</v>
      </c>
      <c r="L872" s="119" t="e">
        <f t="shared" si="153"/>
        <v>#N/A</v>
      </c>
      <c r="M872" s="119"/>
      <c r="O872" s="119"/>
      <c r="P872" s="119"/>
      <c r="Q872" s="119"/>
      <c r="R872" s="105"/>
      <c r="S872" s="119"/>
      <c r="T872" s="51">
        <f t="shared" si="156"/>
        <v>0</v>
      </c>
      <c r="U872" s="322" t="e">
        <f t="shared" si="157"/>
        <v>#DIV/0!</v>
      </c>
      <c r="X872" s="324" t="e">
        <f t="shared" si="154"/>
        <v>#DIV/0!</v>
      </c>
      <c r="Y872" s="325">
        <f t="shared" si="158"/>
        <v>0</v>
      </c>
      <c r="Z872" s="325">
        <f t="shared" si="159"/>
        <v>0</v>
      </c>
      <c r="AA872" s="325">
        <f t="shared" si="160"/>
        <v>0</v>
      </c>
      <c r="AB872" s="326">
        <f t="shared" si="161"/>
        <v>0</v>
      </c>
      <c r="AD872" s="328"/>
      <c r="AE872" s="328"/>
      <c r="AF872" s="328"/>
      <c r="AG872" s="328"/>
    </row>
    <row r="873" spans="9:33" ht="15" hidden="1" customHeight="1">
      <c r="I873" s="119" t="e">
        <v>#N/A</v>
      </c>
      <c r="J873" s="119" t="e">
        <v>#N/A</v>
      </c>
      <c r="K873" s="119" t="e">
        <f t="shared" si="155"/>
        <v>#N/A</v>
      </c>
      <c r="L873" s="119" t="e">
        <f t="shared" si="153"/>
        <v>#N/A</v>
      </c>
      <c r="M873" s="119"/>
      <c r="O873" s="119"/>
      <c r="P873" s="119"/>
      <c r="Q873" s="119"/>
      <c r="R873" s="105"/>
      <c r="S873" s="119"/>
      <c r="T873" s="51">
        <f t="shared" si="156"/>
        <v>0</v>
      </c>
      <c r="U873" s="322" t="e">
        <f t="shared" si="157"/>
        <v>#DIV/0!</v>
      </c>
      <c r="X873" s="324" t="e">
        <f t="shared" si="154"/>
        <v>#DIV/0!</v>
      </c>
      <c r="Y873" s="325">
        <f t="shared" si="158"/>
        <v>0</v>
      </c>
      <c r="Z873" s="325">
        <f t="shared" si="159"/>
        <v>0</v>
      </c>
      <c r="AA873" s="325">
        <f t="shared" si="160"/>
        <v>0</v>
      </c>
      <c r="AB873" s="326">
        <f t="shared" si="161"/>
        <v>0</v>
      </c>
      <c r="AD873" s="328"/>
      <c r="AE873" s="328"/>
      <c r="AF873" s="328"/>
      <c r="AG873" s="328"/>
    </row>
    <row r="874" spans="9:33" ht="15" hidden="1" customHeight="1">
      <c r="I874" s="119" t="e">
        <v>#N/A</v>
      </c>
      <c r="J874" s="119" t="e">
        <v>#N/A</v>
      </c>
      <c r="K874" s="119" t="e">
        <f t="shared" si="155"/>
        <v>#N/A</v>
      </c>
      <c r="L874" s="119" t="e">
        <f t="shared" si="153"/>
        <v>#N/A</v>
      </c>
      <c r="M874" s="119"/>
      <c r="O874" s="119"/>
      <c r="P874" s="119"/>
      <c r="Q874" s="119"/>
      <c r="R874" s="105"/>
      <c r="S874" s="119"/>
      <c r="T874" s="51">
        <f t="shared" si="156"/>
        <v>0</v>
      </c>
      <c r="U874" s="322" t="e">
        <f t="shared" si="157"/>
        <v>#DIV/0!</v>
      </c>
      <c r="X874" s="324" t="e">
        <f t="shared" si="154"/>
        <v>#DIV/0!</v>
      </c>
      <c r="Y874" s="325">
        <f t="shared" si="158"/>
        <v>0</v>
      </c>
      <c r="Z874" s="325">
        <f t="shared" si="159"/>
        <v>0</v>
      </c>
      <c r="AA874" s="325">
        <f t="shared" si="160"/>
        <v>0</v>
      </c>
      <c r="AB874" s="326">
        <f t="shared" si="161"/>
        <v>0</v>
      </c>
      <c r="AD874" s="328"/>
      <c r="AE874" s="328"/>
      <c r="AF874" s="328"/>
      <c r="AG874" s="328"/>
    </row>
    <row r="875" spans="9:33" ht="15" hidden="1" customHeight="1">
      <c r="I875" s="119" t="e">
        <v>#N/A</v>
      </c>
      <c r="J875" s="119" t="e">
        <v>#N/A</v>
      </c>
      <c r="K875" s="119" t="e">
        <f t="shared" si="155"/>
        <v>#N/A</v>
      </c>
      <c r="L875" s="119" t="e">
        <f t="shared" si="153"/>
        <v>#N/A</v>
      </c>
      <c r="M875" s="119"/>
      <c r="O875" s="119"/>
      <c r="P875" s="119"/>
      <c r="Q875" s="119"/>
      <c r="R875" s="105"/>
      <c r="S875" s="119"/>
      <c r="T875" s="51">
        <f t="shared" si="156"/>
        <v>0</v>
      </c>
      <c r="U875" s="322" t="e">
        <f t="shared" si="157"/>
        <v>#DIV/0!</v>
      </c>
      <c r="X875" s="324" t="e">
        <f t="shared" si="154"/>
        <v>#DIV/0!</v>
      </c>
      <c r="Y875" s="325">
        <f t="shared" si="158"/>
        <v>0</v>
      </c>
      <c r="Z875" s="325">
        <f t="shared" si="159"/>
        <v>0</v>
      </c>
      <c r="AA875" s="325">
        <f t="shared" si="160"/>
        <v>0</v>
      </c>
      <c r="AB875" s="326">
        <f t="shared" si="161"/>
        <v>0</v>
      </c>
      <c r="AD875" s="328"/>
      <c r="AE875" s="328"/>
      <c r="AF875" s="328"/>
      <c r="AG875" s="328"/>
    </row>
    <row r="876" spans="9:33" ht="15" hidden="1" customHeight="1">
      <c r="I876" s="119" t="e">
        <v>#N/A</v>
      </c>
      <c r="J876" s="119" t="e">
        <v>#N/A</v>
      </c>
      <c r="K876" s="119" t="e">
        <f t="shared" si="155"/>
        <v>#N/A</v>
      </c>
      <c r="L876" s="119" t="e">
        <f t="shared" si="153"/>
        <v>#N/A</v>
      </c>
      <c r="M876" s="119"/>
      <c r="O876" s="119"/>
      <c r="P876" s="119"/>
      <c r="Q876" s="119"/>
      <c r="R876" s="105"/>
      <c r="S876" s="119"/>
      <c r="T876" s="51">
        <f t="shared" si="156"/>
        <v>0</v>
      </c>
      <c r="U876" s="322" t="e">
        <f t="shared" si="157"/>
        <v>#DIV/0!</v>
      </c>
      <c r="X876" s="324" t="e">
        <f t="shared" si="154"/>
        <v>#DIV/0!</v>
      </c>
      <c r="Y876" s="325">
        <f t="shared" si="158"/>
        <v>0</v>
      </c>
      <c r="Z876" s="325">
        <f t="shared" si="159"/>
        <v>0</v>
      </c>
      <c r="AA876" s="325">
        <f t="shared" si="160"/>
        <v>0</v>
      </c>
      <c r="AB876" s="326">
        <f t="shared" si="161"/>
        <v>0</v>
      </c>
      <c r="AD876" s="328"/>
      <c r="AE876" s="328"/>
      <c r="AF876" s="328"/>
      <c r="AG876" s="328"/>
    </row>
    <row r="877" spans="9:33" ht="15" hidden="1" customHeight="1">
      <c r="I877" s="119" t="e">
        <v>#N/A</v>
      </c>
      <c r="J877" s="119" t="e">
        <v>#N/A</v>
      </c>
      <c r="K877" s="119" t="e">
        <f t="shared" si="155"/>
        <v>#N/A</v>
      </c>
      <c r="L877" s="119" t="e">
        <f t="shared" si="153"/>
        <v>#N/A</v>
      </c>
      <c r="M877" s="119"/>
      <c r="O877" s="119"/>
      <c r="P877" s="119"/>
      <c r="Q877" s="119"/>
      <c r="R877" s="105"/>
      <c r="S877" s="119"/>
      <c r="T877" s="51">
        <f t="shared" si="156"/>
        <v>0</v>
      </c>
      <c r="U877" s="322" t="e">
        <f t="shared" si="157"/>
        <v>#DIV/0!</v>
      </c>
      <c r="X877" s="324" t="e">
        <f t="shared" si="154"/>
        <v>#DIV/0!</v>
      </c>
      <c r="Y877" s="325">
        <f t="shared" si="158"/>
        <v>0</v>
      </c>
      <c r="Z877" s="325">
        <f t="shared" si="159"/>
        <v>0</v>
      </c>
      <c r="AA877" s="325">
        <f t="shared" si="160"/>
        <v>0</v>
      </c>
      <c r="AB877" s="326">
        <f t="shared" si="161"/>
        <v>0</v>
      </c>
      <c r="AD877" s="328"/>
      <c r="AE877" s="328"/>
      <c r="AF877" s="328"/>
      <c r="AG877" s="328"/>
    </row>
    <row r="878" spans="9:33" ht="15" hidden="1" customHeight="1">
      <c r="I878" s="119" t="e">
        <v>#N/A</v>
      </c>
      <c r="J878" s="119" t="e">
        <v>#N/A</v>
      </c>
      <c r="K878" s="119" t="e">
        <f t="shared" si="155"/>
        <v>#N/A</v>
      </c>
      <c r="L878" s="119" t="e">
        <f t="shared" si="153"/>
        <v>#N/A</v>
      </c>
      <c r="M878" s="119"/>
      <c r="O878" s="119"/>
      <c r="P878" s="119"/>
      <c r="Q878" s="119"/>
      <c r="R878" s="105"/>
      <c r="S878" s="119"/>
      <c r="T878" s="51">
        <f t="shared" si="156"/>
        <v>0</v>
      </c>
      <c r="U878" s="322" t="e">
        <f t="shared" si="157"/>
        <v>#DIV/0!</v>
      </c>
      <c r="X878" s="324" t="e">
        <f t="shared" si="154"/>
        <v>#DIV/0!</v>
      </c>
      <c r="Y878" s="325">
        <f t="shared" si="158"/>
        <v>0</v>
      </c>
      <c r="Z878" s="325">
        <f t="shared" si="159"/>
        <v>0</v>
      </c>
      <c r="AA878" s="325">
        <f t="shared" si="160"/>
        <v>0</v>
      </c>
      <c r="AB878" s="326">
        <f t="shared" si="161"/>
        <v>0</v>
      </c>
      <c r="AD878" s="328"/>
      <c r="AE878" s="328"/>
      <c r="AF878" s="328"/>
      <c r="AG878" s="328"/>
    </row>
    <row r="879" spans="9:33" ht="15" hidden="1" customHeight="1">
      <c r="I879" s="119" t="e">
        <v>#N/A</v>
      </c>
      <c r="J879" s="119" t="e">
        <v>#N/A</v>
      </c>
      <c r="K879" s="119" t="e">
        <f t="shared" si="155"/>
        <v>#N/A</v>
      </c>
      <c r="L879" s="119" t="e">
        <f t="shared" si="153"/>
        <v>#N/A</v>
      </c>
      <c r="M879" s="119"/>
      <c r="O879" s="119"/>
      <c r="P879" s="119"/>
      <c r="Q879" s="119"/>
      <c r="R879" s="105"/>
      <c r="S879" s="119"/>
      <c r="T879" s="51">
        <f t="shared" si="156"/>
        <v>0</v>
      </c>
      <c r="U879" s="322" t="e">
        <f t="shared" si="157"/>
        <v>#DIV/0!</v>
      </c>
      <c r="X879" s="324" t="e">
        <f t="shared" si="154"/>
        <v>#DIV/0!</v>
      </c>
      <c r="Y879" s="325">
        <f t="shared" si="158"/>
        <v>0</v>
      </c>
      <c r="Z879" s="325">
        <f t="shared" si="159"/>
        <v>0</v>
      </c>
      <c r="AA879" s="325">
        <f t="shared" si="160"/>
        <v>0</v>
      </c>
      <c r="AB879" s="326">
        <f t="shared" si="161"/>
        <v>0</v>
      </c>
      <c r="AD879" s="328"/>
      <c r="AE879" s="328"/>
      <c r="AF879" s="328"/>
      <c r="AG879" s="328"/>
    </row>
    <row r="880" spans="9:33" ht="15" hidden="1" customHeight="1">
      <c r="I880" s="119" t="e">
        <v>#N/A</v>
      </c>
      <c r="J880" s="119" t="e">
        <v>#N/A</v>
      </c>
      <c r="K880" s="119" t="e">
        <f t="shared" si="155"/>
        <v>#N/A</v>
      </c>
      <c r="L880" s="119" t="e">
        <f t="shared" si="153"/>
        <v>#N/A</v>
      </c>
      <c r="M880" s="119"/>
      <c r="O880" s="119"/>
      <c r="P880" s="119"/>
      <c r="Q880" s="119"/>
      <c r="R880" s="105"/>
      <c r="S880" s="119"/>
      <c r="T880" s="51">
        <f t="shared" si="156"/>
        <v>0</v>
      </c>
      <c r="U880" s="322" t="e">
        <f t="shared" si="157"/>
        <v>#DIV/0!</v>
      </c>
      <c r="X880" s="324" t="e">
        <f t="shared" si="154"/>
        <v>#DIV/0!</v>
      </c>
      <c r="Y880" s="325">
        <f t="shared" si="158"/>
        <v>0</v>
      </c>
      <c r="Z880" s="325">
        <f t="shared" si="159"/>
        <v>0</v>
      </c>
      <c r="AA880" s="325">
        <f t="shared" si="160"/>
        <v>0</v>
      </c>
      <c r="AB880" s="326">
        <f t="shared" si="161"/>
        <v>0</v>
      </c>
      <c r="AD880" s="328"/>
      <c r="AE880" s="328"/>
      <c r="AF880" s="328"/>
      <c r="AG880" s="328"/>
    </row>
    <row r="881" spans="9:33" ht="15" hidden="1" customHeight="1">
      <c r="I881" s="119" t="e">
        <v>#N/A</v>
      </c>
      <c r="J881" s="119" t="e">
        <v>#N/A</v>
      </c>
      <c r="K881" s="119" t="e">
        <f t="shared" si="155"/>
        <v>#N/A</v>
      </c>
      <c r="L881" s="119" t="e">
        <f t="shared" si="153"/>
        <v>#N/A</v>
      </c>
      <c r="M881" s="119"/>
      <c r="O881" s="119"/>
      <c r="P881" s="119"/>
      <c r="Q881" s="119"/>
      <c r="R881" s="105"/>
      <c r="S881" s="119"/>
      <c r="T881" s="51">
        <f t="shared" si="156"/>
        <v>0</v>
      </c>
      <c r="U881" s="322" t="e">
        <f t="shared" si="157"/>
        <v>#DIV/0!</v>
      </c>
      <c r="X881" s="324" t="e">
        <f t="shared" si="154"/>
        <v>#DIV/0!</v>
      </c>
      <c r="Y881" s="325">
        <f t="shared" si="158"/>
        <v>0</v>
      </c>
      <c r="Z881" s="325">
        <f t="shared" si="159"/>
        <v>0</v>
      </c>
      <c r="AA881" s="325">
        <f t="shared" si="160"/>
        <v>0</v>
      </c>
      <c r="AB881" s="326">
        <f t="shared" si="161"/>
        <v>0</v>
      </c>
      <c r="AD881" s="328"/>
      <c r="AE881" s="328"/>
      <c r="AF881" s="328"/>
      <c r="AG881" s="328"/>
    </row>
    <row r="882" spans="9:33" ht="15" hidden="1" customHeight="1">
      <c r="I882" s="119" t="e">
        <v>#N/A</v>
      </c>
      <c r="J882" s="119" t="e">
        <v>#N/A</v>
      </c>
      <c r="K882" s="119" t="e">
        <f t="shared" si="155"/>
        <v>#N/A</v>
      </c>
      <c r="L882" s="119" t="e">
        <f t="shared" si="153"/>
        <v>#N/A</v>
      </c>
      <c r="M882" s="119"/>
      <c r="O882" s="119"/>
      <c r="P882" s="119"/>
      <c r="Q882" s="119"/>
      <c r="R882" s="105"/>
      <c r="S882" s="119"/>
      <c r="T882" s="51">
        <f t="shared" si="156"/>
        <v>0</v>
      </c>
      <c r="U882" s="322" t="e">
        <f t="shared" si="157"/>
        <v>#DIV/0!</v>
      </c>
      <c r="X882" s="324" t="e">
        <f t="shared" si="154"/>
        <v>#DIV/0!</v>
      </c>
      <c r="Y882" s="325">
        <f t="shared" si="158"/>
        <v>0</v>
      </c>
      <c r="Z882" s="325">
        <f t="shared" si="159"/>
        <v>0</v>
      </c>
      <c r="AA882" s="325">
        <f t="shared" si="160"/>
        <v>0</v>
      </c>
      <c r="AB882" s="326">
        <f t="shared" si="161"/>
        <v>0</v>
      </c>
      <c r="AD882" s="328"/>
      <c r="AE882" s="328"/>
      <c r="AF882" s="328"/>
      <c r="AG882" s="328"/>
    </row>
    <row r="883" spans="9:33" ht="15" hidden="1" customHeight="1">
      <c r="I883" s="119" t="e">
        <v>#N/A</v>
      </c>
      <c r="J883" s="119" t="e">
        <v>#N/A</v>
      </c>
      <c r="K883" s="119" t="e">
        <f t="shared" si="155"/>
        <v>#N/A</v>
      </c>
      <c r="L883" s="119" t="e">
        <f t="shared" si="153"/>
        <v>#N/A</v>
      </c>
      <c r="M883" s="119"/>
      <c r="O883" s="119"/>
      <c r="P883" s="119"/>
      <c r="Q883" s="119"/>
      <c r="R883" s="105"/>
      <c r="S883" s="119"/>
      <c r="T883" s="51">
        <f t="shared" si="156"/>
        <v>0</v>
      </c>
      <c r="U883" s="322" t="e">
        <f t="shared" si="157"/>
        <v>#DIV/0!</v>
      </c>
      <c r="X883" s="324" t="e">
        <f t="shared" si="154"/>
        <v>#DIV/0!</v>
      </c>
      <c r="Y883" s="325">
        <f t="shared" si="158"/>
        <v>0</v>
      </c>
      <c r="Z883" s="325">
        <f t="shared" si="159"/>
        <v>0</v>
      </c>
      <c r="AA883" s="325">
        <f t="shared" si="160"/>
        <v>0</v>
      </c>
      <c r="AB883" s="326">
        <f t="shared" si="161"/>
        <v>0</v>
      </c>
      <c r="AD883" s="328"/>
      <c r="AE883" s="328"/>
      <c r="AF883" s="328"/>
      <c r="AG883" s="328"/>
    </row>
    <row r="884" spans="9:33" ht="15" hidden="1" customHeight="1">
      <c r="I884" s="119" t="e">
        <v>#N/A</v>
      </c>
      <c r="J884" s="119" t="e">
        <v>#N/A</v>
      </c>
      <c r="K884" s="119" t="e">
        <f t="shared" si="155"/>
        <v>#N/A</v>
      </c>
      <c r="L884" s="119" t="e">
        <f t="shared" si="153"/>
        <v>#N/A</v>
      </c>
      <c r="M884" s="119"/>
      <c r="O884" s="119"/>
      <c r="P884" s="119"/>
      <c r="Q884" s="119"/>
      <c r="R884" s="105"/>
      <c r="S884" s="119"/>
      <c r="T884" s="51">
        <f t="shared" si="156"/>
        <v>0</v>
      </c>
      <c r="U884" s="322" t="e">
        <f t="shared" si="157"/>
        <v>#DIV/0!</v>
      </c>
      <c r="X884" s="324" t="e">
        <f t="shared" si="154"/>
        <v>#DIV/0!</v>
      </c>
      <c r="Y884" s="325">
        <f t="shared" si="158"/>
        <v>0</v>
      </c>
      <c r="Z884" s="325">
        <f t="shared" si="159"/>
        <v>0</v>
      </c>
      <c r="AA884" s="325">
        <f t="shared" si="160"/>
        <v>0</v>
      </c>
      <c r="AB884" s="326">
        <f t="shared" si="161"/>
        <v>0</v>
      </c>
      <c r="AD884" s="328"/>
      <c r="AE884" s="328"/>
      <c r="AF884" s="328"/>
      <c r="AG884" s="328"/>
    </row>
    <row r="885" spans="9:33" ht="15" hidden="1" customHeight="1">
      <c r="I885" s="119" t="e">
        <v>#N/A</v>
      </c>
      <c r="J885" s="119" t="e">
        <v>#N/A</v>
      </c>
      <c r="K885" s="119" t="e">
        <f t="shared" si="155"/>
        <v>#N/A</v>
      </c>
      <c r="L885" s="119" t="e">
        <f t="shared" si="153"/>
        <v>#N/A</v>
      </c>
      <c r="M885" s="119"/>
      <c r="O885" s="119"/>
      <c r="P885" s="119"/>
      <c r="Q885" s="119"/>
      <c r="R885" s="105"/>
      <c r="S885" s="119"/>
      <c r="T885" s="51">
        <f t="shared" si="156"/>
        <v>0</v>
      </c>
      <c r="U885" s="322" t="e">
        <f t="shared" si="157"/>
        <v>#DIV/0!</v>
      </c>
      <c r="X885" s="324" t="e">
        <f t="shared" si="154"/>
        <v>#DIV/0!</v>
      </c>
      <c r="Y885" s="325">
        <f t="shared" si="158"/>
        <v>0</v>
      </c>
      <c r="Z885" s="325">
        <f t="shared" si="159"/>
        <v>0</v>
      </c>
      <c r="AA885" s="325">
        <f t="shared" si="160"/>
        <v>0</v>
      </c>
      <c r="AB885" s="326">
        <f t="shared" si="161"/>
        <v>0</v>
      </c>
      <c r="AD885" s="328"/>
      <c r="AE885" s="328"/>
      <c r="AF885" s="328"/>
      <c r="AG885" s="328"/>
    </row>
    <row r="886" spans="9:33" ht="15" hidden="1" customHeight="1">
      <c r="I886" s="119" t="e">
        <v>#N/A</v>
      </c>
      <c r="J886" s="119" t="e">
        <v>#N/A</v>
      </c>
      <c r="K886" s="119" t="e">
        <f t="shared" si="155"/>
        <v>#N/A</v>
      </c>
      <c r="L886" s="119" t="e">
        <f t="shared" si="153"/>
        <v>#N/A</v>
      </c>
      <c r="M886" s="119"/>
      <c r="O886" s="119"/>
      <c r="P886" s="119"/>
      <c r="Q886" s="119"/>
      <c r="R886" s="105"/>
      <c r="S886" s="119"/>
      <c r="T886" s="51">
        <f t="shared" si="156"/>
        <v>0</v>
      </c>
      <c r="U886" s="322" t="e">
        <f t="shared" si="157"/>
        <v>#DIV/0!</v>
      </c>
      <c r="X886" s="324" t="e">
        <f t="shared" si="154"/>
        <v>#DIV/0!</v>
      </c>
      <c r="Y886" s="325">
        <f t="shared" si="158"/>
        <v>0</v>
      </c>
      <c r="Z886" s="325">
        <f t="shared" si="159"/>
        <v>0</v>
      </c>
      <c r="AA886" s="325">
        <f t="shared" si="160"/>
        <v>0</v>
      </c>
      <c r="AB886" s="326">
        <f t="shared" si="161"/>
        <v>0</v>
      </c>
      <c r="AD886" s="328"/>
      <c r="AE886" s="328"/>
      <c r="AF886" s="328"/>
      <c r="AG886" s="328"/>
    </row>
    <row r="887" spans="9:33" ht="15" hidden="1" customHeight="1">
      <c r="I887" s="119" t="e">
        <v>#N/A</v>
      </c>
      <c r="J887" s="119" t="e">
        <v>#N/A</v>
      </c>
      <c r="K887" s="119" t="e">
        <f t="shared" si="155"/>
        <v>#N/A</v>
      </c>
      <c r="L887" s="119" t="e">
        <f t="shared" si="153"/>
        <v>#N/A</v>
      </c>
      <c r="M887" s="119"/>
      <c r="O887" s="119"/>
      <c r="P887" s="119"/>
      <c r="Q887" s="119"/>
      <c r="R887" s="105"/>
      <c r="S887" s="119"/>
      <c r="T887" s="51">
        <f t="shared" si="156"/>
        <v>0</v>
      </c>
      <c r="U887" s="322" t="e">
        <f t="shared" si="157"/>
        <v>#DIV/0!</v>
      </c>
      <c r="X887" s="324" t="e">
        <f t="shared" si="154"/>
        <v>#DIV/0!</v>
      </c>
      <c r="Y887" s="325">
        <f t="shared" si="158"/>
        <v>0</v>
      </c>
      <c r="Z887" s="325">
        <f t="shared" si="159"/>
        <v>0</v>
      </c>
      <c r="AA887" s="325">
        <f t="shared" si="160"/>
        <v>0</v>
      </c>
      <c r="AB887" s="326">
        <f t="shared" si="161"/>
        <v>0</v>
      </c>
      <c r="AD887" s="328"/>
      <c r="AE887" s="328"/>
      <c r="AF887" s="328"/>
      <c r="AG887" s="328"/>
    </row>
    <row r="888" spans="9:33" ht="15" hidden="1" customHeight="1">
      <c r="I888" s="119" t="e">
        <v>#N/A</v>
      </c>
      <c r="J888" s="119" t="e">
        <v>#N/A</v>
      </c>
      <c r="K888" s="119" t="e">
        <f t="shared" si="155"/>
        <v>#N/A</v>
      </c>
      <c r="L888" s="119" t="e">
        <f t="shared" si="153"/>
        <v>#N/A</v>
      </c>
      <c r="M888" s="119"/>
      <c r="O888" s="119"/>
      <c r="P888" s="119"/>
      <c r="Q888" s="119"/>
      <c r="R888" s="105"/>
      <c r="S888" s="119"/>
      <c r="T888" s="51">
        <f t="shared" si="156"/>
        <v>0</v>
      </c>
      <c r="U888" s="322" t="e">
        <f t="shared" si="157"/>
        <v>#DIV/0!</v>
      </c>
      <c r="X888" s="324" t="e">
        <f t="shared" si="154"/>
        <v>#DIV/0!</v>
      </c>
      <c r="Y888" s="325">
        <f t="shared" si="158"/>
        <v>0</v>
      </c>
      <c r="Z888" s="325">
        <f t="shared" si="159"/>
        <v>0</v>
      </c>
      <c r="AA888" s="325">
        <f t="shared" si="160"/>
        <v>0</v>
      </c>
      <c r="AB888" s="326">
        <f t="shared" si="161"/>
        <v>0</v>
      </c>
      <c r="AD888" s="328"/>
      <c r="AE888" s="328"/>
      <c r="AF888" s="328"/>
      <c r="AG888" s="328"/>
    </row>
    <row r="889" spans="9:33" ht="15" hidden="1" customHeight="1">
      <c r="I889" s="119" t="e">
        <v>#N/A</v>
      </c>
      <c r="J889" s="119" t="e">
        <v>#N/A</v>
      </c>
      <c r="K889" s="119" t="e">
        <f t="shared" si="155"/>
        <v>#N/A</v>
      </c>
      <c r="L889" s="119" t="e">
        <f t="shared" si="153"/>
        <v>#N/A</v>
      </c>
      <c r="M889" s="119"/>
      <c r="O889" s="119"/>
      <c r="P889" s="119"/>
      <c r="Q889" s="119"/>
      <c r="R889" s="105"/>
      <c r="S889" s="119"/>
      <c r="T889" s="51">
        <f t="shared" si="156"/>
        <v>0</v>
      </c>
      <c r="U889" s="322" t="e">
        <f t="shared" si="157"/>
        <v>#DIV/0!</v>
      </c>
      <c r="X889" s="324" t="e">
        <f t="shared" si="154"/>
        <v>#DIV/0!</v>
      </c>
      <c r="Y889" s="325">
        <f t="shared" si="158"/>
        <v>0</v>
      </c>
      <c r="Z889" s="325">
        <f t="shared" si="159"/>
        <v>0</v>
      </c>
      <c r="AA889" s="325">
        <f t="shared" si="160"/>
        <v>0</v>
      </c>
      <c r="AB889" s="326">
        <f t="shared" si="161"/>
        <v>0</v>
      </c>
      <c r="AD889" s="328"/>
      <c r="AE889" s="328"/>
      <c r="AF889" s="328"/>
      <c r="AG889" s="328"/>
    </row>
    <row r="890" spans="9:33" ht="15" hidden="1" customHeight="1">
      <c r="I890" s="119" t="e">
        <v>#N/A</v>
      </c>
      <c r="J890" s="119" t="e">
        <v>#N/A</v>
      </c>
      <c r="K890" s="119" t="e">
        <f t="shared" si="155"/>
        <v>#N/A</v>
      </c>
      <c r="L890" s="119" t="e">
        <f t="shared" si="153"/>
        <v>#N/A</v>
      </c>
      <c r="M890" s="119"/>
      <c r="O890" s="119"/>
      <c r="P890" s="119"/>
      <c r="Q890" s="119"/>
      <c r="R890" s="105"/>
      <c r="S890" s="119"/>
      <c r="T890" s="51">
        <f t="shared" si="156"/>
        <v>0</v>
      </c>
      <c r="U890" s="322" t="e">
        <f t="shared" si="157"/>
        <v>#DIV/0!</v>
      </c>
      <c r="X890" s="324" t="e">
        <f t="shared" si="154"/>
        <v>#DIV/0!</v>
      </c>
      <c r="Y890" s="325">
        <f t="shared" si="158"/>
        <v>0</v>
      </c>
      <c r="Z890" s="325">
        <f t="shared" si="159"/>
        <v>0</v>
      </c>
      <c r="AA890" s="325">
        <f t="shared" si="160"/>
        <v>0</v>
      </c>
      <c r="AB890" s="326">
        <f t="shared" si="161"/>
        <v>0</v>
      </c>
      <c r="AD890" s="328"/>
      <c r="AE890" s="328"/>
      <c r="AF890" s="328"/>
      <c r="AG890" s="328"/>
    </row>
    <row r="891" spans="9:33" ht="15" hidden="1" customHeight="1">
      <c r="I891" s="119" t="e">
        <v>#N/A</v>
      </c>
      <c r="J891" s="119" t="e">
        <v>#N/A</v>
      </c>
      <c r="K891" s="119" t="e">
        <f t="shared" si="155"/>
        <v>#N/A</v>
      </c>
      <c r="L891" s="119" t="e">
        <f t="shared" si="153"/>
        <v>#N/A</v>
      </c>
      <c r="M891" s="119"/>
      <c r="O891" s="119"/>
      <c r="P891" s="119"/>
      <c r="Q891" s="119"/>
      <c r="R891" s="105"/>
      <c r="S891" s="119"/>
      <c r="T891" s="51">
        <f t="shared" si="156"/>
        <v>0</v>
      </c>
      <c r="U891" s="322" t="e">
        <f t="shared" si="157"/>
        <v>#DIV/0!</v>
      </c>
      <c r="X891" s="324" t="e">
        <f t="shared" si="154"/>
        <v>#DIV/0!</v>
      </c>
      <c r="Y891" s="325">
        <f t="shared" si="158"/>
        <v>0</v>
      </c>
      <c r="Z891" s="325">
        <f t="shared" si="159"/>
        <v>0</v>
      </c>
      <c r="AA891" s="325">
        <f t="shared" si="160"/>
        <v>0</v>
      </c>
      <c r="AB891" s="326">
        <f t="shared" si="161"/>
        <v>0</v>
      </c>
      <c r="AD891" s="328"/>
      <c r="AE891" s="328"/>
      <c r="AF891" s="328"/>
      <c r="AG891" s="328"/>
    </row>
    <row r="892" spans="9:33" ht="15" hidden="1" customHeight="1">
      <c r="I892" s="119" t="e">
        <v>#N/A</v>
      </c>
      <c r="J892" s="119" t="e">
        <v>#N/A</v>
      </c>
      <c r="K892" s="119" t="e">
        <f t="shared" si="155"/>
        <v>#N/A</v>
      </c>
      <c r="L892" s="119" t="e">
        <f t="shared" ref="L892:L955" si="162">J892*R892</f>
        <v>#N/A</v>
      </c>
      <c r="M892" s="119"/>
      <c r="O892" s="119"/>
      <c r="P892" s="119"/>
      <c r="Q892" s="119"/>
      <c r="R892" s="105"/>
      <c r="S892" s="119"/>
      <c r="T892" s="51">
        <f t="shared" si="156"/>
        <v>0</v>
      </c>
      <c r="U892" s="322" t="e">
        <f t="shared" si="157"/>
        <v>#DIV/0!</v>
      </c>
      <c r="X892" s="324" t="e">
        <f t="shared" si="154"/>
        <v>#DIV/0!</v>
      </c>
      <c r="Y892" s="325">
        <f t="shared" si="158"/>
        <v>0</v>
      </c>
      <c r="Z892" s="325">
        <f t="shared" si="159"/>
        <v>0</v>
      </c>
      <c r="AA892" s="325">
        <f t="shared" si="160"/>
        <v>0</v>
      </c>
      <c r="AB892" s="326">
        <f t="shared" si="161"/>
        <v>0</v>
      </c>
      <c r="AD892" s="328"/>
      <c r="AE892" s="328"/>
      <c r="AF892" s="328"/>
      <c r="AG892" s="328"/>
    </row>
    <row r="893" spans="9:33" ht="15" hidden="1" customHeight="1">
      <c r="I893" s="119" t="e">
        <v>#N/A</v>
      </c>
      <c r="J893" s="119" t="e">
        <v>#N/A</v>
      </c>
      <c r="K893" s="119" t="e">
        <f t="shared" si="155"/>
        <v>#N/A</v>
      </c>
      <c r="L893" s="119" t="e">
        <f t="shared" si="162"/>
        <v>#N/A</v>
      </c>
      <c r="M893" s="119"/>
      <c r="O893" s="119"/>
      <c r="P893" s="119"/>
      <c r="Q893" s="119"/>
      <c r="R893" s="105"/>
      <c r="S893" s="119"/>
      <c r="T893" s="51">
        <f t="shared" si="156"/>
        <v>0</v>
      </c>
      <c r="U893" s="322" t="e">
        <f t="shared" si="157"/>
        <v>#DIV/0!</v>
      </c>
      <c r="X893" s="324" t="e">
        <f t="shared" si="154"/>
        <v>#DIV/0!</v>
      </c>
      <c r="Y893" s="325">
        <f t="shared" si="158"/>
        <v>0</v>
      </c>
      <c r="Z893" s="325">
        <f t="shared" si="159"/>
        <v>0</v>
      </c>
      <c r="AA893" s="325">
        <f t="shared" si="160"/>
        <v>0</v>
      </c>
      <c r="AB893" s="326">
        <f t="shared" si="161"/>
        <v>0</v>
      </c>
      <c r="AD893" s="328"/>
      <c r="AE893" s="328"/>
      <c r="AF893" s="328"/>
      <c r="AG893" s="328"/>
    </row>
    <row r="894" spans="9:33" ht="15" hidden="1" customHeight="1">
      <c r="I894" s="119" t="e">
        <v>#N/A</v>
      </c>
      <c r="J894" s="119" t="e">
        <v>#N/A</v>
      </c>
      <c r="K894" s="119" t="e">
        <f t="shared" si="155"/>
        <v>#N/A</v>
      </c>
      <c r="L894" s="119" t="e">
        <f t="shared" si="162"/>
        <v>#N/A</v>
      </c>
      <c r="M894" s="119"/>
      <c r="O894" s="119"/>
      <c r="P894" s="119"/>
      <c r="Q894" s="119"/>
      <c r="R894" s="105"/>
      <c r="S894" s="119"/>
      <c r="T894" s="51">
        <f t="shared" si="156"/>
        <v>0</v>
      </c>
      <c r="U894" s="322" t="e">
        <f t="shared" si="157"/>
        <v>#DIV/0!</v>
      </c>
      <c r="X894" s="324" t="e">
        <f t="shared" si="154"/>
        <v>#DIV/0!</v>
      </c>
      <c r="Y894" s="325">
        <f t="shared" si="158"/>
        <v>0</v>
      </c>
      <c r="Z894" s="325">
        <f t="shared" si="159"/>
        <v>0</v>
      </c>
      <c r="AA894" s="325">
        <f t="shared" si="160"/>
        <v>0</v>
      </c>
      <c r="AB894" s="326">
        <f t="shared" si="161"/>
        <v>0</v>
      </c>
      <c r="AD894" s="328"/>
      <c r="AE894" s="328"/>
      <c r="AF894" s="328"/>
      <c r="AG894" s="328"/>
    </row>
    <row r="895" spans="9:33" ht="15" hidden="1" customHeight="1">
      <c r="I895" s="119" t="e">
        <v>#N/A</v>
      </c>
      <c r="J895" s="119" t="e">
        <v>#N/A</v>
      </c>
      <c r="K895" s="119" t="e">
        <f t="shared" si="155"/>
        <v>#N/A</v>
      </c>
      <c r="L895" s="119" t="e">
        <f t="shared" si="162"/>
        <v>#N/A</v>
      </c>
      <c r="M895" s="119"/>
      <c r="O895" s="119"/>
      <c r="P895" s="119"/>
      <c r="Q895" s="119"/>
      <c r="R895" s="105"/>
      <c r="S895" s="119"/>
      <c r="T895" s="51">
        <f t="shared" si="156"/>
        <v>0</v>
      </c>
      <c r="U895" s="322" t="e">
        <f t="shared" si="157"/>
        <v>#DIV/0!</v>
      </c>
      <c r="X895" s="324" t="e">
        <f t="shared" si="154"/>
        <v>#DIV/0!</v>
      </c>
      <c r="Y895" s="325">
        <f t="shared" si="158"/>
        <v>0</v>
      </c>
      <c r="Z895" s="325">
        <f t="shared" si="159"/>
        <v>0</v>
      </c>
      <c r="AA895" s="325">
        <f t="shared" si="160"/>
        <v>0</v>
      </c>
      <c r="AB895" s="326">
        <f t="shared" si="161"/>
        <v>0</v>
      </c>
      <c r="AD895" s="328"/>
      <c r="AE895" s="328"/>
      <c r="AF895" s="328"/>
      <c r="AG895" s="328"/>
    </row>
    <row r="896" spans="9:33" ht="15" hidden="1" customHeight="1">
      <c r="I896" s="119" t="e">
        <v>#N/A</v>
      </c>
      <c r="J896" s="119" t="e">
        <v>#N/A</v>
      </c>
      <c r="K896" s="119" t="e">
        <f t="shared" si="155"/>
        <v>#N/A</v>
      </c>
      <c r="L896" s="119" t="e">
        <f t="shared" si="162"/>
        <v>#N/A</v>
      </c>
      <c r="M896" s="119"/>
      <c r="O896" s="119"/>
      <c r="P896" s="119"/>
      <c r="Q896" s="119"/>
      <c r="R896" s="105"/>
      <c r="S896" s="119"/>
      <c r="T896" s="51">
        <f t="shared" si="156"/>
        <v>0</v>
      </c>
      <c r="U896" s="322" t="e">
        <f t="shared" si="157"/>
        <v>#DIV/0!</v>
      </c>
      <c r="X896" s="324" t="e">
        <f t="shared" si="154"/>
        <v>#DIV/0!</v>
      </c>
      <c r="Y896" s="325">
        <f t="shared" si="158"/>
        <v>0</v>
      </c>
      <c r="Z896" s="325">
        <f t="shared" si="159"/>
        <v>0</v>
      </c>
      <c r="AA896" s="325">
        <f t="shared" si="160"/>
        <v>0</v>
      </c>
      <c r="AB896" s="326">
        <f t="shared" si="161"/>
        <v>0</v>
      </c>
      <c r="AD896" s="328"/>
      <c r="AE896" s="328"/>
      <c r="AF896" s="328"/>
      <c r="AG896" s="328"/>
    </row>
    <row r="897" spans="9:33" ht="15" hidden="1" customHeight="1">
      <c r="I897" s="119" t="e">
        <v>#N/A</v>
      </c>
      <c r="J897" s="119" t="e">
        <v>#N/A</v>
      </c>
      <c r="K897" s="119" t="e">
        <f t="shared" si="155"/>
        <v>#N/A</v>
      </c>
      <c r="L897" s="119" t="e">
        <f t="shared" si="162"/>
        <v>#N/A</v>
      </c>
      <c r="M897" s="119"/>
      <c r="O897" s="119"/>
      <c r="P897" s="119"/>
      <c r="Q897" s="119"/>
      <c r="R897" s="105"/>
      <c r="S897" s="119"/>
      <c r="T897" s="51">
        <f t="shared" si="156"/>
        <v>0</v>
      </c>
      <c r="U897" s="322" t="e">
        <f t="shared" si="157"/>
        <v>#DIV/0!</v>
      </c>
      <c r="X897" s="324" t="e">
        <f t="shared" si="154"/>
        <v>#DIV/0!</v>
      </c>
      <c r="Y897" s="325">
        <f t="shared" si="158"/>
        <v>0</v>
      </c>
      <c r="Z897" s="325">
        <f t="shared" si="159"/>
        <v>0</v>
      </c>
      <c r="AA897" s="325">
        <f t="shared" si="160"/>
        <v>0</v>
      </c>
      <c r="AB897" s="326">
        <f t="shared" si="161"/>
        <v>0</v>
      </c>
      <c r="AD897" s="328"/>
      <c r="AE897" s="328"/>
      <c r="AF897" s="328"/>
      <c r="AG897" s="328"/>
    </row>
    <row r="898" spans="9:33" ht="15" hidden="1" customHeight="1">
      <c r="I898" s="119" t="e">
        <v>#N/A</v>
      </c>
      <c r="J898" s="119" t="e">
        <v>#N/A</v>
      </c>
      <c r="K898" s="119" t="e">
        <f t="shared" si="155"/>
        <v>#N/A</v>
      </c>
      <c r="L898" s="119" t="e">
        <f t="shared" si="162"/>
        <v>#N/A</v>
      </c>
      <c r="M898" s="119"/>
      <c r="O898" s="119"/>
      <c r="P898" s="119"/>
      <c r="Q898" s="119"/>
      <c r="R898" s="105"/>
      <c r="S898" s="119"/>
      <c r="T898" s="51">
        <f t="shared" si="156"/>
        <v>0</v>
      </c>
      <c r="U898" s="322" t="e">
        <f t="shared" si="157"/>
        <v>#DIV/0!</v>
      </c>
      <c r="X898" s="324" t="e">
        <f t="shared" si="154"/>
        <v>#DIV/0!</v>
      </c>
      <c r="Y898" s="325">
        <f t="shared" si="158"/>
        <v>0</v>
      </c>
      <c r="Z898" s="325">
        <f t="shared" si="159"/>
        <v>0</v>
      </c>
      <c r="AA898" s="325">
        <f t="shared" si="160"/>
        <v>0</v>
      </c>
      <c r="AB898" s="326">
        <f t="shared" si="161"/>
        <v>0</v>
      </c>
      <c r="AD898" s="328"/>
      <c r="AE898" s="328"/>
      <c r="AF898" s="328"/>
      <c r="AG898" s="328"/>
    </row>
    <row r="899" spans="9:33" ht="15" hidden="1" customHeight="1">
      <c r="I899" s="119" t="e">
        <v>#N/A</v>
      </c>
      <c r="J899" s="119" t="e">
        <v>#N/A</v>
      </c>
      <c r="K899" s="119" t="e">
        <f t="shared" si="155"/>
        <v>#N/A</v>
      </c>
      <c r="L899" s="119" t="e">
        <f t="shared" si="162"/>
        <v>#N/A</v>
      </c>
      <c r="M899" s="119"/>
      <c r="O899" s="119"/>
      <c r="P899" s="119"/>
      <c r="Q899" s="119"/>
      <c r="R899" s="105"/>
      <c r="S899" s="119"/>
      <c r="T899" s="51">
        <f t="shared" si="156"/>
        <v>0</v>
      </c>
      <c r="U899" s="322" t="e">
        <f t="shared" si="157"/>
        <v>#DIV/0!</v>
      </c>
      <c r="X899" s="324" t="e">
        <f t="shared" ref="X899:X962" si="163">(V899-R899)/V899</f>
        <v>#DIV/0!</v>
      </c>
      <c r="Y899" s="325">
        <f t="shared" si="158"/>
        <v>0</v>
      </c>
      <c r="Z899" s="325">
        <f t="shared" si="159"/>
        <v>0</v>
      </c>
      <c r="AA899" s="325">
        <f t="shared" si="160"/>
        <v>0</v>
      </c>
      <c r="AB899" s="326">
        <f t="shared" si="161"/>
        <v>0</v>
      </c>
      <c r="AD899" s="328"/>
      <c r="AE899" s="328"/>
      <c r="AF899" s="328"/>
      <c r="AG899" s="328"/>
    </row>
    <row r="900" spans="9:33" ht="15" hidden="1" customHeight="1">
      <c r="I900" s="119" t="e">
        <v>#N/A</v>
      </c>
      <c r="J900" s="119" t="e">
        <v>#N/A</v>
      </c>
      <c r="K900" s="119" t="e">
        <f t="shared" si="155"/>
        <v>#N/A</v>
      </c>
      <c r="L900" s="119" t="e">
        <f t="shared" si="162"/>
        <v>#N/A</v>
      </c>
      <c r="M900" s="119"/>
      <c r="O900" s="119"/>
      <c r="P900" s="119"/>
      <c r="Q900" s="119"/>
      <c r="R900" s="105"/>
      <c r="S900" s="119"/>
      <c r="T900" s="51">
        <f t="shared" si="156"/>
        <v>0</v>
      </c>
      <c r="U900" s="322" t="e">
        <f t="shared" si="157"/>
        <v>#DIV/0!</v>
      </c>
      <c r="X900" s="324" t="e">
        <f t="shared" si="163"/>
        <v>#DIV/0!</v>
      </c>
      <c r="Y900" s="325">
        <f t="shared" si="158"/>
        <v>0</v>
      </c>
      <c r="Z900" s="325">
        <f t="shared" si="159"/>
        <v>0</v>
      </c>
      <c r="AA900" s="325">
        <f t="shared" si="160"/>
        <v>0</v>
      </c>
      <c r="AB900" s="326">
        <f t="shared" si="161"/>
        <v>0</v>
      </c>
      <c r="AD900" s="328"/>
      <c r="AE900" s="328"/>
      <c r="AF900" s="328"/>
      <c r="AG900" s="328"/>
    </row>
    <row r="901" spans="9:33" ht="15" hidden="1" customHeight="1">
      <c r="I901" s="119" t="e">
        <v>#N/A</v>
      </c>
      <c r="J901" s="119" t="e">
        <v>#N/A</v>
      </c>
      <c r="K901" s="119" t="e">
        <f t="shared" si="155"/>
        <v>#N/A</v>
      </c>
      <c r="L901" s="119" t="e">
        <f t="shared" si="162"/>
        <v>#N/A</v>
      </c>
      <c r="M901" s="119"/>
      <c r="O901" s="119"/>
      <c r="P901" s="119"/>
      <c r="Q901" s="119"/>
      <c r="R901" s="105"/>
      <c r="S901" s="119"/>
      <c r="T901" s="51">
        <f t="shared" si="156"/>
        <v>0</v>
      </c>
      <c r="U901" s="322" t="e">
        <f t="shared" si="157"/>
        <v>#DIV/0!</v>
      </c>
      <c r="X901" s="324" t="e">
        <f t="shared" si="163"/>
        <v>#DIV/0!</v>
      </c>
      <c r="Y901" s="325">
        <f t="shared" si="158"/>
        <v>0</v>
      </c>
      <c r="Z901" s="325">
        <f t="shared" si="159"/>
        <v>0</v>
      </c>
      <c r="AA901" s="325">
        <f t="shared" si="160"/>
        <v>0</v>
      </c>
      <c r="AB901" s="326">
        <f t="shared" si="161"/>
        <v>0</v>
      </c>
      <c r="AD901" s="328"/>
      <c r="AE901" s="328"/>
      <c r="AF901" s="328"/>
      <c r="AG901" s="328"/>
    </row>
    <row r="902" spans="9:33" ht="15" hidden="1" customHeight="1">
      <c r="I902" s="119" t="e">
        <v>#N/A</v>
      </c>
      <c r="J902" s="119" t="e">
        <v>#N/A</v>
      </c>
      <c r="K902" s="119" t="e">
        <f t="shared" si="155"/>
        <v>#N/A</v>
      </c>
      <c r="L902" s="119" t="e">
        <f t="shared" si="162"/>
        <v>#N/A</v>
      </c>
      <c r="M902" s="119"/>
      <c r="O902" s="119"/>
      <c r="P902" s="119"/>
      <c r="Q902" s="119"/>
      <c r="R902" s="105"/>
      <c r="S902" s="119"/>
      <c r="T902" s="51">
        <f t="shared" si="156"/>
        <v>0</v>
      </c>
      <c r="U902" s="322" t="e">
        <f t="shared" si="157"/>
        <v>#DIV/0!</v>
      </c>
      <c r="X902" s="324" t="e">
        <f t="shared" si="163"/>
        <v>#DIV/0!</v>
      </c>
      <c r="Y902" s="325">
        <f t="shared" si="158"/>
        <v>0</v>
      </c>
      <c r="Z902" s="325">
        <f t="shared" si="159"/>
        <v>0</v>
      </c>
      <c r="AA902" s="325">
        <f t="shared" si="160"/>
        <v>0</v>
      </c>
      <c r="AB902" s="326">
        <f t="shared" si="161"/>
        <v>0</v>
      </c>
      <c r="AD902" s="328"/>
      <c r="AE902" s="328"/>
      <c r="AF902" s="328"/>
      <c r="AG902" s="328"/>
    </row>
    <row r="903" spans="9:33" ht="15" hidden="1" customHeight="1">
      <c r="I903" s="119" t="e">
        <v>#N/A</v>
      </c>
      <c r="J903" s="119" t="e">
        <v>#N/A</v>
      </c>
      <c r="K903" s="119" t="e">
        <f t="shared" si="155"/>
        <v>#N/A</v>
      </c>
      <c r="L903" s="119" t="e">
        <f t="shared" si="162"/>
        <v>#N/A</v>
      </c>
      <c r="M903" s="119"/>
      <c r="O903" s="119"/>
      <c r="P903" s="119"/>
      <c r="Q903" s="119"/>
      <c r="R903" s="105"/>
      <c r="S903" s="119"/>
      <c r="T903" s="51">
        <f t="shared" si="156"/>
        <v>0</v>
      </c>
      <c r="U903" s="322" t="e">
        <f t="shared" si="157"/>
        <v>#DIV/0!</v>
      </c>
      <c r="X903" s="324" t="e">
        <f t="shared" si="163"/>
        <v>#DIV/0!</v>
      </c>
      <c r="Y903" s="325">
        <f t="shared" si="158"/>
        <v>0</v>
      </c>
      <c r="Z903" s="325">
        <f t="shared" si="159"/>
        <v>0</v>
      </c>
      <c r="AA903" s="325">
        <f t="shared" si="160"/>
        <v>0</v>
      </c>
      <c r="AB903" s="326">
        <f t="shared" si="161"/>
        <v>0</v>
      </c>
      <c r="AD903" s="328"/>
      <c r="AE903" s="328"/>
      <c r="AF903" s="328"/>
      <c r="AG903" s="328"/>
    </row>
    <row r="904" spans="9:33" ht="15" hidden="1" customHeight="1">
      <c r="I904" s="119" t="e">
        <v>#N/A</v>
      </c>
      <c r="J904" s="119" t="e">
        <v>#N/A</v>
      </c>
      <c r="K904" s="119" t="e">
        <f t="shared" si="155"/>
        <v>#N/A</v>
      </c>
      <c r="L904" s="119" t="e">
        <f t="shared" si="162"/>
        <v>#N/A</v>
      </c>
      <c r="M904" s="119"/>
      <c r="O904" s="119"/>
      <c r="P904" s="119"/>
      <c r="Q904" s="119"/>
      <c r="R904" s="105"/>
      <c r="S904" s="119"/>
      <c r="T904" s="51">
        <f t="shared" si="156"/>
        <v>0</v>
      </c>
      <c r="U904" s="322" t="e">
        <f t="shared" si="157"/>
        <v>#DIV/0!</v>
      </c>
      <c r="X904" s="324" t="e">
        <f t="shared" si="163"/>
        <v>#DIV/0!</v>
      </c>
      <c r="Y904" s="325">
        <f t="shared" si="158"/>
        <v>0</v>
      </c>
      <c r="Z904" s="325">
        <f t="shared" si="159"/>
        <v>0</v>
      </c>
      <c r="AA904" s="325">
        <f t="shared" si="160"/>
        <v>0</v>
      </c>
      <c r="AB904" s="326">
        <f t="shared" si="161"/>
        <v>0</v>
      </c>
      <c r="AD904" s="328"/>
      <c r="AE904" s="328"/>
      <c r="AF904" s="328"/>
      <c r="AG904" s="328"/>
    </row>
    <row r="905" spans="9:33" ht="15" hidden="1" customHeight="1">
      <c r="I905" s="119" t="e">
        <v>#N/A</v>
      </c>
      <c r="J905" s="119" t="e">
        <v>#N/A</v>
      </c>
      <c r="K905" s="119" t="e">
        <f t="shared" si="155"/>
        <v>#N/A</v>
      </c>
      <c r="L905" s="119" t="e">
        <f t="shared" si="162"/>
        <v>#N/A</v>
      </c>
      <c r="M905" s="119"/>
      <c r="O905" s="119"/>
      <c r="P905" s="119"/>
      <c r="Q905" s="119"/>
      <c r="R905" s="105"/>
      <c r="S905" s="119"/>
      <c r="T905" s="51">
        <f t="shared" si="156"/>
        <v>0</v>
      </c>
      <c r="U905" s="322" t="e">
        <f t="shared" si="157"/>
        <v>#DIV/0!</v>
      </c>
      <c r="X905" s="324" t="e">
        <f t="shared" si="163"/>
        <v>#DIV/0!</v>
      </c>
      <c r="Y905" s="325">
        <f t="shared" si="158"/>
        <v>0</v>
      </c>
      <c r="Z905" s="325">
        <f t="shared" si="159"/>
        <v>0</v>
      </c>
      <c r="AA905" s="325">
        <f t="shared" si="160"/>
        <v>0</v>
      </c>
      <c r="AB905" s="326">
        <f t="shared" si="161"/>
        <v>0</v>
      </c>
      <c r="AD905" s="328"/>
      <c r="AE905" s="328"/>
      <c r="AF905" s="328"/>
      <c r="AG905" s="328"/>
    </row>
    <row r="906" spans="9:33" ht="15" hidden="1" customHeight="1">
      <c r="I906" s="119" t="e">
        <v>#N/A</v>
      </c>
      <c r="J906" s="119" t="e">
        <v>#N/A</v>
      </c>
      <c r="K906" s="119" t="e">
        <f t="shared" si="155"/>
        <v>#N/A</v>
      </c>
      <c r="L906" s="119" t="e">
        <f t="shared" si="162"/>
        <v>#N/A</v>
      </c>
      <c r="M906" s="119"/>
      <c r="O906" s="119"/>
      <c r="P906" s="119"/>
      <c r="Q906" s="119"/>
      <c r="R906" s="105"/>
      <c r="S906" s="119"/>
      <c r="T906" s="51">
        <f t="shared" si="156"/>
        <v>0</v>
      </c>
      <c r="U906" s="322" t="e">
        <f t="shared" si="157"/>
        <v>#DIV/0!</v>
      </c>
      <c r="X906" s="324" t="e">
        <f t="shared" si="163"/>
        <v>#DIV/0!</v>
      </c>
      <c r="Y906" s="325">
        <f t="shared" si="158"/>
        <v>0</v>
      </c>
      <c r="Z906" s="325">
        <f t="shared" si="159"/>
        <v>0</v>
      </c>
      <c r="AA906" s="325">
        <f t="shared" si="160"/>
        <v>0</v>
      </c>
      <c r="AB906" s="326">
        <f t="shared" si="161"/>
        <v>0</v>
      </c>
      <c r="AD906" s="328"/>
      <c r="AE906" s="328"/>
      <c r="AF906" s="328"/>
      <c r="AG906" s="328"/>
    </row>
    <row r="907" spans="9:33" ht="15" hidden="1" customHeight="1">
      <c r="I907" s="119" t="e">
        <v>#N/A</v>
      </c>
      <c r="J907" s="119" t="e">
        <v>#N/A</v>
      </c>
      <c r="K907" s="119" t="e">
        <f t="shared" si="155"/>
        <v>#N/A</v>
      </c>
      <c r="L907" s="119" t="e">
        <f t="shared" si="162"/>
        <v>#N/A</v>
      </c>
      <c r="M907" s="119"/>
      <c r="O907" s="119"/>
      <c r="P907" s="119"/>
      <c r="Q907" s="119"/>
      <c r="R907" s="105"/>
      <c r="S907" s="119"/>
      <c r="T907" s="51">
        <f t="shared" si="156"/>
        <v>0</v>
      </c>
      <c r="U907" s="322" t="e">
        <f t="shared" si="157"/>
        <v>#DIV/0!</v>
      </c>
      <c r="X907" s="324" t="e">
        <f t="shared" si="163"/>
        <v>#DIV/0!</v>
      </c>
      <c r="Y907" s="325">
        <f t="shared" si="158"/>
        <v>0</v>
      </c>
      <c r="Z907" s="325">
        <f t="shared" si="159"/>
        <v>0</v>
      </c>
      <c r="AA907" s="325">
        <f t="shared" si="160"/>
        <v>0</v>
      </c>
      <c r="AB907" s="326">
        <f t="shared" si="161"/>
        <v>0</v>
      </c>
      <c r="AD907" s="328"/>
      <c r="AE907" s="328"/>
      <c r="AF907" s="328"/>
      <c r="AG907" s="328"/>
    </row>
    <row r="908" spans="9:33" ht="15" hidden="1" customHeight="1">
      <c r="I908" s="119" t="e">
        <v>#N/A</v>
      </c>
      <c r="J908" s="119" t="e">
        <v>#N/A</v>
      </c>
      <c r="K908" s="119" t="e">
        <f t="shared" si="155"/>
        <v>#N/A</v>
      </c>
      <c r="L908" s="119" t="e">
        <f t="shared" si="162"/>
        <v>#N/A</v>
      </c>
      <c r="M908" s="119"/>
      <c r="O908" s="119"/>
      <c r="P908" s="119"/>
      <c r="Q908" s="119"/>
      <c r="R908" s="105"/>
      <c r="S908" s="119"/>
      <c r="T908" s="51">
        <f t="shared" si="156"/>
        <v>0</v>
      </c>
      <c r="U908" s="322" t="e">
        <f t="shared" si="157"/>
        <v>#DIV/0!</v>
      </c>
      <c r="X908" s="324" t="e">
        <f t="shared" si="163"/>
        <v>#DIV/0!</v>
      </c>
      <c r="Y908" s="325">
        <f t="shared" si="158"/>
        <v>0</v>
      </c>
      <c r="Z908" s="325">
        <f t="shared" si="159"/>
        <v>0</v>
      </c>
      <c r="AA908" s="325">
        <f t="shared" si="160"/>
        <v>0</v>
      </c>
      <c r="AB908" s="326">
        <f t="shared" si="161"/>
        <v>0</v>
      </c>
      <c r="AD908" s="328"/>
      <c r="AE908" s="328"/>
      <c r="AF908" s="328"/>
      <c r="AG908" s="328"/>
    </row>
    <row r="909" spans="9:33" ht="15" hidden="1" customHeight="1">
      <c r="I909" s="119" t="e">
        <v>#N/A</v>
      </c>
      <c r="J909" s="119" t="e">
        <v>#N/A</v>
      </c>
      <c r="K909" s="119" t="e">
        <f t="shared" ref="K909:K972" si="164">I909/J909</f>
        <v>#N/A</v>
      </c>
      <c r="L909" s="119" t="e">
        <f t="shared" si="162"/>
        <v>#N/A</v>
      </c>
      <c r="M909" s="119"/>
      <c r="O909" s="119"/>
      <c r="P909" s="119"/>
      <c r="Q909" s="119"/>
      <c r="R909" s="105"/>
      <c r="S909" s="119"/>
      <c r="T909" s="51">
        <f t="shared" ref="T909:T972" si="165">S909-R909</f>
        <v>0</v>
      </c>
      <c r="U909" s="322" t="e">
        <f t="shared" ref="U909:U972" si="166">T909/S909</f>
        <v>#DIV/0!</v>
      </c>
      <c r="X909" s="324" t="e">
        <f t="shared" si="163"/>
        <v>#DIV/0!</v>
      </c>
      <c r="Y909" s="325">
        <f t="shared" si="158"/>
        <v>0</v>
      </c>
      <c r="Z909" s="325">
        <f t="shared" si="159"/>
        <v>0</v>
      </c>
      <c r="AA909" s="325">
        <f t="shared" si="160"/>
        <v>0</v>
      </c>
      <c r="AB909" s="326">
        <f t="shared" si="161"/>
        <v>0</v>
      </c>
      <c r="AD909" s="328"/>
      <c r="AE909" s="328"/>
      <c r="AF909" s="328"/>
      <c r="AG909" s="328"/>
    </row>
    <row r="910" spans="9:33" ht="15" hidden="1" customHeight="1">
      <c r="I910" s="119" t="e">
        <v>#N/A</v>
      </c>
      <c r="J910" s="119" t="e">
        <v>#N/A</v>
      </c>
      <c r="K910" s="119" t="e">
        <f t="shared" si="164"/>
        <v>#N/A</v>
      </c>
      <c r="L910" s="119" t="e">
        <f t="shared" si="162"/>
        <v>#N/A</v>
      </c>
      <c r="M910" s="119"/>
      <c r="O910" s="119"/>
      <c r="P910" s="119"/>
      <c r="Q910" s="119"/>
      <c r="R910" s="105"/>
      <c r="S910" s="119"/>
      <c r="T910" s="51">
        <f t="shared" si="165"/>
        <v>0</v>
      </c>
      <c r="U910" s="322" t="e">
        <f t="shared" si="166"/>
        <v>#DIV/0!</v>
      </c>
      <c r="X910" s="324" t="e">
        <f t="shared" si="163"/>
        <v>#DIV/0!</v>
      </c>
      <c r="Y910" s="325">
        <f t="shared" ref="Y910:Y973" si="167">ROUND((V910/0.43),-1)</f>
        <v>0</v>
      </c>
      <c r="Z910" s="325">
        <f t="shared" ref="Z910:Z973" si="168">ROUND((V910/0.45),-1)</f>
        <v>0</v>
      </c>
      <c r="AA910" s="325">
        <f t="shared" ref="AA910:AA973" si="169">ROUND((V910/0.4),-1)</f>
        <v>0</v>
      </c>
      <c r="AB910" s="326">
        <f t="shared" ref="AB910:AB973" si="170">ROUNDUP((W910*M910),-2)</f>
        <v>0</v>
      </c>
      <c r="AD910" s="328"/>
      <c r="AE910" s="328"/>
      <c r="AF910" s="328"/>
      <c r="AG910" s="328"/>
    </row>
    <row r="911" spans="9:33" ht="15" hidden="1" customHeight="1">
      <c r="I911" s="119" t="e">
        <v>#N/A</v>
      </c>
      <c r="J911" s="119" t="e">
        <v>#N/A</v>
      </c>
      <c r="K911" s="119" t="e">
        <f t="shared" si="164"/>
        <v>#N/A</v>
      </c>
      <c r="L911" s="119" t="e">
        <f t="shared" si="162"/>
        <v>#N/A</v>
      </c>
      <c r="M911" s="119"/>
      <c r="O911" s="119"/>
      <c r="P911" s="119"/>
      <c r="Q911" s="119"/>
      <c r="R911" s="105"/>
      <c r="S911" s="119"/>
      <c r="T911" s="51">
        <f t="shared" si="165"/>
        <v>0</v>
      </c>
      <c r="U911" s="322" t="e">
        <f t="shared" si="166"/>
        <v>#DIV/0!</v>
      </c>
      <c r="X911" s="324" t="e">
        <f t="shared" si="163"/>
        <v>#DIV/0!</v>
      </c>
      <c r="Y911" s="325">
        <f t="shared" si="167"/>
        <v>0</v>
      </c>
      <c r="Z911" s="325">
        <f t="shared" si="168"/>
        <v>0</v>
      </c>
      <c r="AA911" s="325">
        <f t="shared" si="169"/>
        <v>0</v>
      </c>
      <c r="AB911" s="326">
        <f t="shared" si="170"/>
        <v>0</v>
      </c>
      <c r="AD911" s="328"/>
      <c r="AE911" s="328"/>
      <c r="AF911" s="328"/>
      <c r="AG911" s="328"/>
    </row>
    <row r="912" spans="9:33" ht="15" hidden="1" customHeight="1">
      <c r="I912" s="119" t="e">
        <v>#N/A</v>
      </c>
      <c r="J912" s="119" t="e">
        <v>#N/A</v>
      </c>
      <c r="K912" s="119" t="e">
        <f t="shared" si="164"/>
        <v>#N/A</v>
      </c>
      <c r="L912" s="119" t="e">
        <f t="shared" si="162"/>
        <v>#N/A</v>
      </c>
      <c r="M912" s="119"/>
      <c r="O912" s="119"/>
      <c r="P912" s="119"/>
      <c r="Q912" s="119"/>
      <c r="R912" s="105"/>
      <c r="S912" s="119"/>
      <c r="T912" s="51">
        <f t="shared" si="165"/>
        <v>0</v>
      </c>
      <c r="U912" s="322" t="e">
        <f t="shared" si="166"/>
        <v>#DIV/0!</v>
      </c>
      <c r="X912" s="324" t="e">
        <f t="shared" si="163"/>
        <v>#DIV/0!</v>
      </c>
      <c r="Y912" s="325">
        <f t="shared" si="167"/>
        <v>0</v>
      </c>
      <c r="Z912" s="325">
        <f t="shared" si="168"/>
        <v>0</v>
      </c>
      <c r="AA912" s="325">
        <f t="shared" si="169"/>
        <v>0</v>
      </c>
      <c r="AB912" s="326">
        <f t="shared" si="170"/>
        <v>0</v>
      </c>
      <c r="AD912" s="328"/>
      <c r="AE912" s="328"/>
      <c r="AF912" s="328"/>
      <c r="AG912" s="328"/>
    </row>
    <row r="913" spans="9:33" ht="15" hidden="1" customHeight="1">
      <c r="I913" s="119" t="e">
        <v>#N/A</v>
      </c>
      <c r="J913" s="119" t="e">
        <v>#N/A</v>
      </c>
      <c r="K913" s="119" t="e">
        <f t="shared" si="164"/>
        <v>#N/A</v>
      </c>
      <c r="L913" s="119" t="e">
        <f t="shared" si="162"/>
        <v>#N/A</v>
      </c>
      <c r="M913" s="119"/>
      <c r="O913" s="119"/>
      <c r="P913" s="119"/>
      <c r="Q913" s="119"/>
      <c r="R913" s="105"/>
      <c r="S913" s="119"/>
      <c r="T913" s="51">
        <f t="shared" si="165"/>
        <v>0</v>
      </c>
      <c r="U913" s="322" t="e">
        <f t="shared" si="166"/>
        <v>#DIV/0!</v>
      </c>
      <c r="X913" s="324" t="e">
        <f t="shared" si="163"/>
        <v>#DIV/0!</v>
      </c>
      <c r="Y913" s="325">
        <f t="shared" si="167"/>
        <v>0</v>
      </c>
      <c r="Z913" s="325">
        <f t="shared" si="168"/>
        <v>0</v>
      </c>
      <c r="AA913" s="325">
        <f t="shared" si="169"/>
        <v>0</v>
      </c>
      <c r="AB913" s="326">
        <f t="shared" si="170"/>
        <v>0</v>
      </c>
      <c r="AD913" s="328"/>
      <c r="AE913" s="328"/>
      <c r="AF913" s="328"/>
      <c r="AG913" s="328"/>
    </row>
    <row r="914" spans="9:33" ht="15" hidden="1" customHeight="1">
      <c r="I914" s="119" t="e">
        <v>#N/A</v>
      </c>
      <c r="J914" s="119" t="e">
        <v>#N/A</v>
      </c>
      <c r="K914" s="119" t="e">
        <f t="shared" si="164"/>
        <v>#N/A</v>
      </c>
      <c r="L914" s="119" t="e">
        <f t="shared" si="162"/>
        <v>#N/A</v>
      </c>
      <c r="M914" s="119"/>
      <c r="O914" s="119"/>
      <c r="P914" s="119"/>
      <c r="Q914" s="119"/>
      <c r="R914" s="105"/>
      <c r="S914" s="119"/>
      <c r="T914" s="51">
        <f t="shared" si="165"/>
        <v>0</v>
      </c>
      <c r="U914" s="322" t="e">
        <f t="shared" si="166"/>
        <v>#DIV/0!</v>
      </c>
      <c r="X914" s="324" t="e">
        <f t="shared" si="163"/>
        <v>#DIV/0!</v>
      </c>
      <c r="Y914" s="325">
        <f t="shared" si="167"/>
        <v>0</v>
      </c>
      <c r="Z914" s="325">
        <f t="shared" si="168"/>
        <v>0</v>
      </c>
      <c r="AA914" s="325">
        <f t="shared" si="169"/>
        <v>0</v>
      </c>
      <c r="AB914" s="326">
        <f t="shared" si="170"/>
        <v>0</v>
      </c>
      <c r="AD914" s="328"/>
      <c r="AE914" s="328"/>
      <c r="AF914" s="328"/>
      <c r="AG914" s="328"/>
    </row>
    <row r="915" spans="9:33" ht="15" hidden="1" customHeight="1">
      <c r="I915" s="119" t="e">
        <v>#N/A</v>
      </c>
      <c r="J915" s="119" t="e">
        <v>#N/A</v>
      </c>
      <c r="K915" s="119" t="e">
        <f t="shared" si="164"/>
        <v>#N/A</v>
      </c>
      <c r="L915" s="119" t="e">
        <f t="shared" si="162"/>
        <v>#N/A</v>
      </c>
      <c r="M915" s="119"/>
      <c r="O915" s="119"/>
      <c r="P915" s="119"/>
      <c r="Q915" s="119"/>
      <c r="R915" s="105"/>
      <c r="S915" s="119"/>
      <c r="T915" s="51">
        <f t="shared" si="165"/>
        <v>0</v>
      </c>
      <c r="U915" s="322" t="e">
        <f t="shared" si="166"/>
        <v>#DIV/0!</v>
      </c>
      <c r="X915" s="324" t="e">
        <f t="shared" si="163"/>
        <v>#DIV/0!</v>
      </c>
      <c r="Y915" s="325">
        <f t="shared" si="167"/>
        <v>0</v>
      </c>
      <c r="Z915" s="325">
        <f t="shared" si="168"/>
        <v>0</v>
      </c>
      <c r="AA915" s="325">
        <f t="shared" si="169"/>
        <v>0</v>
      </c>
      <c r="AB915" s="326">
        <f t="shared" si="170"/>
        <v>0</v>
      </c>
      <c r="AD915" s="328"/>
      <c r="AE915" s="328"/>
      <c r="AF915" s="328"/>
      <c r="AG915" s="328"/>
    </row>
    <row r="916" spans="9:33" ht="15" hidden="1" customHeight="1">
      <c r="I916" s="119" t="e">
        <v>#N/A</v>
      </c>
      <c r="J916" s="119" t="e">
        <v>#N/A</v>
      </c>
      <c r="K916" s="119" t="e">
        <f t="shared" si="164"/>
        <v>#N/A</v>
      </c>
      <c r="L916" s="119" t="e">
        <f t="shared" si="162"/>
        <v>#N/A</v>
      </c>
      <c r="M916" s="119"/>
      <c r="O916" s="119"/>
      <c r="P916" s="119"/>
      <c r="Q916" s="119"/>
      <c r="R916" s="105"/>
      <c r="S916" s="119"/>
      <c r="T916" s="51">
        <f t="shared" si="165"/>
        <v>0</v>
      </c>
      <c r="U916" s="322" t="e">
        <f t="shared" si="166"/>
        <v>#DIV/0!</v>
      </c>
      <c r="X916" s="324" t="e">
        <f t="shared" si="163"/>
        <v>#DIV/0!</v>
      </c>
      <c r="Y916" s="325">
        <f t="shared" si="167"/>
        <v>0</v>
      </c>
      <c r="Z916" s="325">
        <f t="shared" si="168"/>
        <v>0</v>
      </c>
      <c r="AA916" s="325">
        <f t="shared" si="169"/>
        <v>0</v>
      </c>
      <c r="AB916" s="326">
        <f t="shared" si="170"/>
        <v>0</v>
      </c>
      <c r="AD916" s="328"/>
      <c r="AE916" s="328"/>
      <c r="AF916" s="328"/>
      <c r="AG916" s="328"/>
    </row>
    <row r="917" spans="9:33" ht="15" hidden="1" customHeight="1">
      <c r="I917" s="119" t="e">
        <v>#N/A</v>
      </c>
      <c r="J917" s="119" t="e">
        <v>#N/A</v>
      </c>
      <c r="K917" s="119" t="e">
        <f t="shared" si="164"/>
        <v>#N/A</v>
      </c>
      <c r="L917" s="119" t="e">
        <f t="shared" si="162"/>
        <v>#N/A</v>
      </c>
      <c r="M917" s="119"/>
      <c r="O917" s="119"/>
      <c r="P917" s="119"/>
      <c r="Q917" s="119"/>
      <c r="R917" s="105"/>
      <c r="S917" s="119"/>
      <c r="T917" s="51">
        <f t="shared" si="165"/>
        <v>0</v>
      </c>
      <c r="U917" s="322" t="e">
        <f t="shared" si="166"/>
        <v>#DIV/0!</v>
      </c>
      <c r="X917" s="324" t="e">
        <f t="shared" si="163"/>
        <v>#DIV/0!</v>
      </c>
      <c r="Y917" s="325">
        <f t="shared" si="167"/>
        <v>0</v>
      </c>
      <c r="Z917" s="325">
        <f t="shared" si="168"/>
        <v>0</v>
      </c>
      <c r="AA917" s="325">
        <f t="shared" si="169"/>
        <v>0</v>
      </c>
      <c r="AB917" s="326">
        <f t="shared" si="170"/>
        <v>0</v>
      </c>
      <c r="AD917" s="328"/>
      <c r="AE917" s="328"/>
      <c r="AF917" s="328"/>
      <c r="AG917" s="328"/>
    </row>
    <row r="918" spans="9:33" ht="15" hidden="1" customHeight="1">
      <c r="I918" s="119" t="e">
        <v>#N/A</v>
      </c>
      <c r="J918" s="119" t="e">
        <v>#N/A</v>
      </c>
      <c r="K918" s="119" t="e">
        <f t="shared" si="164"/>
        <v>#N/A</v>
      </c>
      <c r="L918" s="119" t="e">
        <f t="shared" si="162"/>
        <v>#N/A</v>
      </c>
      <c r="M918" s="119"/>
      <c r="O918" s="119"/>
      <c r="P918" s="119"/>
      <c r="Q918" s="119"/>
      <c r="R918" s="105"/>
      <c r="S918" s="119"/>
      <c r="T918" s="51">
        <f t="shared" si="165"/>
        <v>0</v>
      </c>
      <c r="U918" s="322" t="e">
        <f t="shared" si="166"/>
        <v>#DIV/0!</v>
      </c>
      <c r="X918" s="324" t="e">
        <f t="shared" si="163"/>
        <v>#DIV/0!</v>
      </c>
      <c r="Y918" s="325">
        <f t="shared" si="167"/>
        <v>0</v>
      </c>
      <c r="Z918" s="325">
        <f t="shared" si="168"/>
        <v>0</v>
      </c>
      <c r="AA918" s="325">
        <f t="shared" si="169"/>
        <v>0</v>
      </c>
      <c r="AB918" s="326">
        <f t="shared" si="170"/>
        <v>0</v>
      </c>
      <c r="AD918" s="328"/>
      <c r="AE918" s="328"/>
      <c r="AF918" s="328"/>
      <c r="AG918" s="328"/>
    </row>
    <row r="919" spans="9:33" ht="15" hidden="1" customHeight="1">
      <c r="I919" s="119" t="e">
        <v>#N/A</v>
      </c>
      <c r="J919" s="119" t="e">
        <v>#N/A</v>
      </c>
      <c r="K919" s="119" t="e">
        <f t="shared" si="164"/>
        <v>#N/A</v>
      </c>
      <c r="L919" s="119" t="e">
        <f t="shared" si="162"/>
        <v>#N/A</v>
      </c>
      <c r="M919" s="119"/>
      <c r="O919" s="119"/>
      <c r="P919" s="119"/>
      <c r="Q919" s="119"/>
      <c r="R919" s="105"/>
      <c r="S919" s="119"/>
      <c r="T919" s="51">
        <f t="shared" si="165"/>
        <v>0</v>
      </c>
      <c r="U919" s="322" t="e">
        <f t="shared" si="166"/>
        <v>#DIV/0!</v>
      </c>
      <c r="X919" s="324" t="e">
        <f t="shared" si="163"/>
        <v>#DIV/0!</v>
      </c>
      <c r="Y919" s="325">
        <f t="shared" si="167"/>
        <v>0</v>
      </c>
      <c r="Z919" s="325">
        <f t="shared" si="168"/>
        <v>0</v>
      </c>
      <c r="AA919" s="325">
        <f t="shared" si="169"/>
        <v>0</v>
      </c>
      <c r="AB919" s="326">
        <f t="shared" si="170"/>
        <v>0</v>
      </c>
      <c r="AD919" s="328"/>
      <c r="AE919" s="328"/>
      <c r="AF919" s="328"/>
      <c r="AG919" s="328"/>
    </row>
    <row r="920" spans="9:33" ht="15" hidden="1" customHeight="1">
      <c r="I920" s="119" t="e">
        <v>#N/A</v>
      </c>
      <c r="J920" s="119" t="e">
        <v>#N/A</v>
      </c>
      <c r="K920" s="119" t="e">
        <f t="shared" si="164"/>
        <v>#N/A</v>
      </c>
      <c r="L920" s="119" t="e">
        <f t="shared" si="162"/>
        <v>#N/A</v>
      </c>
      <c r="M920" s="119"/>
      <c r="O920" s="119"/>
      <c r="P920" s="119"/>
      <c r="Q920" s="119"/>
      <c r="R920" s="105"/>
      <c r="S920" s="119"/>
      <c r="T920" s="51">
        <f t="shared" si="165"/>
        <v>0</v>
      </c>
      <c r="U920" s="322" t="e">
        <f t="shared" si="166"/>
        <v>#DIV/0!</v>
      </c>
      <c r="X920" s="324" t="e">
        <f t="shared" si="163"/>
        <v>#DIV/0!</v>
      </c>
      <c r="Y920" s="325">
        <f t="shared" si="167"/>
        <v>0</v>
      </c>
      <c r="Z920" s="325">
        <f t="shared" si="168"/>
        <v>0</v>
      </c>
      <c r="AA920" s="325">
        <f t="shared" si="169"/>
        <v>0</v>
      </c>
      <c r="AB920" s="326">
        <f t="shared" si="170"/>
        <v>0</v>
      </c>
      <c r="AD920" s="328"/>
      <c r="AE920" s="328"/>
      <c r="AF920" s="328"/>
      <c r="AG920" s="328"/>
    </row>
    <row r="921" spans="9:33" ht="15" hidden="1" customHeight="1">
      <c r="I921" s="119" t="e">
        <v>#N/A</v>
      </c>
      <c r="J921" s="119" t="e">
        <v>#N/A</v>
      </c>
      <c r="K921" s="119" t="e">
        <f t="shared" si="164"/>
        <v>#N/A</v>
      </c>
      <c r="L921" s="119" t="e">
        <f t="shared" si="162"/>
        <v>#N/A</v>
      </c>
      <c r="M921" s="119"/>
      <c r="O921" s="119"/>
      <c r="P921" s="119"/>
      <c r="Q921" s="119"/>
      <c r="R921" s="105"/>
      <c r="S921" s="119"/>
      <c r="T921" s="51">
        <f t="shared" si="165"/>
        <v>0</v>
      </c>
      <c r="U921" s="322" t="e">
        <f t="shared" si="166"/>
        <v>#DIV/0!</v>
      </c>
      <c r="X921" s="324" t="e">
        <f t="shared" si="163"/>
        <v>#DIV/0!</v>
      </c>
      <c r="Y921" s="325">
        <f t="shared" si="167"/>
        <v>0</v>
      </c>
      <c r="Z921" s="325">
        <f t="shared" si="168"/>
        <v>0</v>
      </c>
      <c r="AA921" s="325">
        <f t="shared" si="169"/>
        <v>0</v>
      </c>
      <c r="AB921" s="326">
        <f t="shared" si="170"/>
        <v>0</v>
      </c>
      <c r="AD921" s="328"/>
      <c r="AE921" s="328"/>
      <c r="AF921" s="328"/>
      <c r="AG921" s="328"/>
    </row>
    <row r="922" spans="9:33" ht="15" hidden="1" customHeight="1">
      <c r="I922" s="119" t="e">
        <v>#N/A</v>
      </c>
      <c r="J922" s="119" t="e">
        <v>#N/A</v>
      </c>
      <c r="K922" s="119" t="e">
        <f t="shared" si="164"/>
        <v>#N/A</v>
      </c>
      <c r="L922" s="119" t="e">
        <f t="shared" si="162"/>
        <v>#N/A</v>
      </c>
      <c r="M922" s="119"/>
      <c r="O922" s="119"/>
      <c r="P922" s="119"/>
      <c r="Q922" s="119"/>
      <c r="R922" s="105"/>
      <c r="S922" s="119"/>
      <c r="T922" s="51">
        <f t="shared" si="165"/>
        <v>0</v>
      </c>
      <c r="U922" s="322" t="e">
        <f t="shared" si="166"/>
        <v>#DIV/0!</v>
      </c>
      <c r="X922" s="324" t="e">
        <f t="shared" si="163"/>
        <v>#DIV/0!</v>
      </c>
      <c r="Y922" s="325">
        <f t="shared" si="167"/>
        <v>0</v>
      </c>
      <c r="Z922" s="325">
        <f t="shared" si="168"/>
        <v>0</v>
      </c>
      <c r="AA922" s="325">
        <f t="shared" si="169"/>
        <v>0</v>
      </c>
      <c r="AB922" s="326">
        <f t="shared" si="170"/>
        <v>0</v>
      </c>
      <c r="AD922" s="328"/>
      <c r="AE922" s="328"/>
      <c r="AF922" s="328"/>
      <c r="AG922" s="328"/>
    </row>
    <row r="923" spans="9:33" ht="15" hidden="1" customHeight="1">
      <c r="I923" s="119" t="e">
        <v>#N/A</v>
      </c>
      <c r="J923" s="119" t="e">
        <v>#N/A</v>
      </c>
      <c r="K923" s="119" t="e">
        <f t="shared" si="164"/>
        <v>#N/A</v>
      </c>
      <c r="L923" s="119" t="e">
        <f t="shared" si="162"/>
        <v>#N/A</v>
      </c>
      <c r="M923" s="119"/>
      <c r="O923" s="119"/>
      <c r="P923" s="119"/>
      <c r="Q923" s="119"/>
      <c r="R923" s="105"/>
      <c r="S923" s="119"/>
      <c r="T923" s="51">
        <f t="shared" si="165"/>
        <v>0</v>
      </c>
      <c r="U923" s="322" t="e">
        <f t="shared" si="166"/>
        <v>#DIV/0!</v>
      </c>
      <c r="X923" s="324" t="e">
        <f t="shared" si="163"/>
        <v>#DIV/0!</v>
      </c>
      <c r="Y923" s="325">
        <f t="shared" si="167"/>
        <v>0</v>
      </c>
      <c r="Z923" s="325">
        <f t="shared" si="168"/>
        <v>0</v>
      </c>
      <c r="AA923" s="325">
        <f t="shared" si="169"/>
        <v>0</v>
      </c>
      <c r="AB923" s="326">
        <f t="shared" si="170"/>
        <v>0</v>
      </c>
      <c r="AD923" s="328"/>
      <c r="AE923" s="328"/>
      <c r="AF923" s="328"/>
      <c r="AG923" s="328"/>
    </row>
    <row r="924" spans="9:33" ht="15" hidden="1" customHeight="1">
      <c r="I924" s="119" t="e">
        <v>#N/A</v>
      </c>
      <c r="J924" s="119" t="e">
        <v>#N/A</v>
      </c>
      <c r="K924" s="119" t="e">
        <f t="shared" si="164"/>
        <v>#N/A</v>
      </c>
      <c r="L924" s="119" t="e">
        <f t="shared" si="162"/>
        <v>#N/A</v>
      </c>
      <c r="M924" s="119"/>
      <c r="O924" s="119"/>
      <c r="P924" s="119"/>
      <c r="Q924" s="119"/>
      <c r="R924" s="105"/>
      <c r="S924" s="119"/>
      <c r="T924" s="51">
        <f t="shared" si="165"/>
        <v>0</v>
      </c>
      <c r="U924" s="322" t="e">
        <f t="shared" si="166"/>
        <v>#DIV/0!</v>
      </c>
      <c r="X924" s="324" t="e">
        <f t="shared" si="163"/>
        <v>#DIV/0!</v>
      </c>
      <c r="Y924" s="325">
        <f t="shared" si="167"/>
        <v>0</v>
      </c>
      <c r="Z924" s="325">
        <f t="shared" si="168"/>
        <v>0</v>
      </c>
      <c r="AA924" s="325">
        <f t="shared" si="169"/>
        <v>0</v>
      </c>
      <c r="AB924" s="326">
        <f t="shared" si="170"/>
        <v>0</v>
      </c>
      <c r="AD924" s="328"/>
      <c r="AE924" s="328"/>
      <c r="AF924" s="328"/>
      <c r="AG924" s="328"/>
    </row>
    <row r="925" spans="9:33" ht="15" hidden="1" customHeight="1">
      <c r="I925" s="119" t="e">
        <v>#N/A</v>
      </c>
      <c r="J925" s="119" t="e">
        <v>#N/A</v>
      </c>
      <c r="K925" s="119" t="e">
        <f t="shared" si="164"/>
        <v>#N/A</v>
      </c>
      <c r="L925" s="119" t="e">
        <f t="shared" si="162"/>
        <v>#N/A</v>
      </c>
      <c r="M925" s="119"/>
      <c r="O925" s="119"/>
      <c r="P925" s="119"/>
      <c r="Q925" s="119"/>
      <c r="R925" s="105"/>
      <c r="S925" s="119"/>
      <c r="T925" s="51">
        <f t="shared" si="165"/>
        <v>0</v>
      </c>
      <c r="U925" s="322" t="e">
        <f t="shared" si="166"/>
        <v>#DIV/0!</v>
      </c>
      <c r="X925" s="324" t="e">
        <f t="shared" si="163"/>
        <v>#DIV/0!</v>
      </c>
      <c r="Y925" s="325">
        <f t="shared" si="167"/>
        <v>0</v>
      </c>
      <c r="Z925" s="325">
        <f t="shared" si="168"/>
        <v>0</v>
      </c>
      <c r="AA925" s="325">
        <f t="shared" si="169"/>
        <v>0</v>
      </c>
      <c r="AB925" s="326">
        <f t="shared" si="170"/>
        <v>0</v>
      </c>
      <c r="AD925" s="328"/>
      <c r="AE925" s="328"/>
      <c r="AF925" s="328"/>
      <c r="AG925" s="328"/>
    </row>
    <row r="926" spans="9:33" ht="15" hidden="1" customHeight="1">
      <c r="I926" s="119" t="e">
        <v>#N/A</v>
      </c>
      <c r="J926" s="119" t="e">
        <v>#N/A</v>
      </c>
      <c r="K926" s="119" t="e">
        <f t="shared" si="164"/>
        <v>#N/A</v>
      </c>
      <c r="L926" s="119" t="e">
        <f t="shared" si="162"/>
        <v>#N/A</v>
      </c>
      <c r="M926" s="119"/>
      <c r="O926" s="119"/>
      <c r="P926" s="119"/>
      <c r="Q926" s="119"/>
      <c r="R926" s="105"/>
      <c r="S926" s="119"/>
      <c r="T926" s="51">
        <f t="shared" si="165"/>
        <v>0</v>
      </c>
      <c r="U926" s="322" t="e">
        <f t="shared" si="166"/>
        <v>#DIV/0!</v>
      </c>
      <c r="X926" s="324" t="e">
        <f t="shared" si="163"/>
        <v>#DIV/0!</v>
      </c>
      <c r="Y926" s="325">
        <f t="shared" si="167"/>
        <v>0</v>
      </c>
      <c r="Z926" s="325">
        <f t="shared" si="168"/>
        <v>0</v>
      </c>
      <c r="AA926" s="325">
        <f t="shared" si="169"/>
        <v>0</v>
      </c>
      <c r="AB926" s="326">
        <f t="shared" si="170"/>
        <v>0</v>
      </c>
      <c r="AD926" s="328"/>
      <c r="AE926" s="328"/>
      <c r="AF926" s="328"/>
      <c r="AG926" s="328"/>
    </row>
    <row r="927" spans="9:33" ht="15" hidden="1" customHeight="1">
      <c r="I927" s="119" t="e">
        <v>#N/A</v>
      </c>
      <c r="J927" s="119" t="e">
        <v>#N/A</v>
      </c>
      <c r="K927" s="119" t="e">
        <f t="shared" si="164"/>
        <v>#N/A</v>
      </c>
      <c r="L927" s="119" t="e">
        <f t="shared" si="162"/>
        <v>#N/A</v>
      </c>
      <c r="M927" s="119"/>
      <c r="O927" s="119"/>
      <c r="P927" s="119"/>
      <c r="Q927" s="119"/>
      <c r="R927" s="105"/>
      <c r="S927" s="119"/>
      <c r="T927" s="51">
        <f t="shared" si="165"/>
        <v>0</v>
      </c>
      <c r="U927" s="322" t="e">
        <f t="shared" si="166"/>
        <v>#DIV/0!</v>
      </c>
      <c r="X927" s="324" t="e">
        <f t="shared" si="163"/>
        <v>#DIV/0!</v>
      </c>
      <c r="Y927" s="325">
        <f t="shared" si="167"/>
        <v>0</v>
      </c>
      <c r="Z927" s="325">
        <f t="shared" si="168"/>
        <v>0</v>
      </c>
      <c r="AA927" s="325">
        <f t="shared" si="169"/>
        <v>0</v>
      </c>
      <c r="AB927" s="326">
        <f t="shared" si="170"/>
        <v>0</v>
      </c>
      <c r="AD927" s="328"/>
      <c r="AE927" s="328"/>
      <c r="AF927" s="328"/>
      <c r="AG927" s="328"/>
    </row>
    <row r="928" spans="9:33" ht="15" hidden="1" customHeight="1">
      <c r="I928" s="119" t="e">
        <v>#N/A</v>
      </c>
      <c r="J928" s="119" t="e">
        <v>#N/A</v>
      </c>
      <c r="K928" s="119" t="e">
        <f t="shared" si="164"/>
        <v>#N/A</v>
      </c>
      <c r="L928" s="119" t="e">
        <f t="shared" si="162"/>
        <v>#N/A</v>
      </c>
      <c r="M928" s="119"/>
      <c r="O928" s="119"/>
      <c r="P928" s="119"/>
      <c r="Q928" s="119"/>
      <c r="R928" s="105"/>
      <c r="S928" s="119"/>
      <c r="T928" s="51">
        <f t="shared" si="165"/>
        <v>0</v>
      </c>
      <c r="U928" s="322" t="e">
        <f t="shared" si="166"/>
        <v>#DIV/0!</v>
      </c>
      <c r="X928" s="324" t="e">
        <f t="shared" si="163"/>
        <v>#DIV/0!</v>
      </c>
      <c r="Y928" s="325">
        <f t="shared" si="167"/>
        <v>0</v>
      </c>
      <c r="Z928" s="325">
        <f t="shared" si="168"/>
        <v>0</v>
      </c>
      <c r="AA928" s="325">
        <f t="shared" si="169"/>
        <v>0</v>
      </c>
      <c r="AB928" s="326">
        <f t="shared" si="170"/>
        <v>0</v>
      </c>
      <c r="AD928" s="328"/>
      <c r="AE928" s="328"/>
      <c r="AF928" s="328"/>
      <c r="AG928" s="328"/>
    </row>
    <row r="929" spans="9:33" ht="15" hidden="1" customHeight="1">
      <c r="I929" s="119" t="e">
        <v>#N/A</v>
      </c>
      <c r="J929" s="119" t="e">
        <v>#N/A</v>
      </c>
      <c r="K929" s="119" t="e">
        <f t="shared" si="164"/>
        <v>#N/A</v>
      </c>
      <c r="L929" s="119" t="e">
        <f t="shared" si="162"/>
        <v>#N/A</v>
      </c>
      <c r="M929" s="119"/>
      <c r="O929" s="119"/>
      <c r="P929" s="119"/>
      <c r="Q929" s="119"/>
      <c r="R929" s="105"/>
      <c r="S929" s="119"/>
      <c r="T929" s="51">
        <f t="shared" si="165"/>
        <v>0</v>
      </c>
      <c r="U929" s="322" t="e">
        <f t="shared" si="166"/>
        <v>#DIV/0!</v>
      </c>
      <c r="X929" s="324" t="e">
        <f t="shared" si="163"/>
        <v>#DIV/0!</v>
      </c>
      <c r="Y929" s="325">
        <f t="shared" si="167"/>
        <v>0</v>
      </c>
      <c r="Z929" s="325">
        <f t="shared" si="168"/>
        <v>0</v>
      </c>
      <c r="AA929" s="325">
        <f t="shared" si="169"/>
        <v>0</v>
      </c>
      <c r="AB929" s="326">
        <f t="shared" si="170"/>
        <v>0</v>
      </c>
      <c r="AD929" s="328"/>
      <c r="AE929" s="328"/>
      <c r="AF929" s="328"/>
      <c r="AG929" s="328"/>
    </row>
    <row r="930" spans="9:33" ht="15" hidden="1" customHeight="1">
      <c r="I930" s="119" t="e">
        <v>#N/A</v>
      </c>
      <c r="J930" s="119" t="e">
        <v>#N/A</v>
      </c>
      <c r="K930" s="119" t="e">
        <f t="shared" si="164"/>
        <v>#N/A</v>
      </c>
      <c r="L930" s="119" t="e">
        <f t="shared" si="162"/>
        <v>#N/A</v>
      </c>
      <c r="M930" s="119"/>
      <c r="O930" s="119"/>
      <c r="P930" s="119"/>
      <c r="Q930" s="119"/>
      <c r="R930" s="105"/>
      <c r="S930" s="119"/>
      <c r="T930" s="51">
        <f t="shared" si="165"/>
        <v>0</v>
      </c>
      <c r="U930" s="322" t="e">
        <f t="shared" si="166"/>
        <v>#DIV/0!</v>
      </c>
      <c r="X930" s="324" t="e">
        <f t="shared" si="163"/>
        <v>#DIV/0!</v>
      </c>
      <c r="Y930" s="325">
        <f t="shared" si="167"/>
        <v>0</v>
      </c>
      <c r="Z930" s="325">
        <f t="shared" si="168"/>
        <v>0</v>
      </c>
      <c r="AA930" s="325">
        <f t="shared" si="169"/>
        <v>0</v>
      </c>
      <c r="AB930" s="326">
        <f t="shared" si="170"/>
        <v>0</v>
      </c>
      <c r="AD930" s="328"/>
      <c r="AE930" s="328"/>
      <c r="AF930" s="328"/>
      <c r="AG930" s="328"/>
    </row>
    <row r="931" spans="9:33" ht="15" hidden="1" customHeight="1">
      <c r="I931" s="119" t="e">
        <v>#N/A</v>
      </c>
      <c r="J931" s="119" t="e">
        <v>#N/A</v>
      </c>
      <c r="K931" s="119" t="e">
        <f t="shared" si="164"/>
        <v>#N/A</v>
      </c>
      <c r="L931" s="119" t="e">
        <f t="shared" si="162"/>
        <v>#N/A</v>
      </c>
      <c r="M931" s="119"/>
      <c r="O931" s="119"/>
      <c r="P931" s="119"/>
      <c r="Q931" s="119"/>
      <c r="R931" s="105"/>
      <c r="S931" s="119"/>
      <c r="T931" s="51">
        <f t="shared" si="165"/>
        <v>0</v>
      </c>
      <c r="U931" s="322" t="e">
        <f t="shared" si="166"/>
        <v>#DIV/0!</v>
      </c>
      <c r="X931" s="324" t="e">
        <f t="shared" si="163"/>
        <v>#DIV/0!</v>
      </c>
      <c r="Y931" s="325">
        <f t="shared" si="167"/>
        <v>0</v>
      </c>
      <c r="Z931" s="325">
        <f t="shared" si="168"/>
        <v>0</v>
      </c>
      <c r="AA931" s="325">
        <f t="shared" si="169"/>
        <v>0</v>
      </c>
      <c r="AB931" s="326">
        <f t="shared" si="170"/>
        <v>0</v>
      </c>
      <c r="AD931" s="328"/>
      <c r="AE931" s="328"/>
      <c r="AF931" s="328"/>
      <c r="AG931" s="328"/>
    </row>
    <row r="932" spans="9:33" ht="15" hidden="1" customHeight="1">
      <c r="I932" s="119" t="e">
        <v>#N/A</v>
      </c>
      <c r="J932" s="119" t="e">
        <v>#N/A</v>
      </c>
      <c r="K932" s="119" t="e">
        <f t="shared" si="164"/>
        <v>#N/A</v>
      </c>
      <c r="L932" s="119" t="e">
        <f t="shared" si="162"/>
        <v>#N/A</v>
      </c>
      <c r="M932" s="119"/>
      <c r="O932" s="119"/>
      <c r="P932" s="119"/>
      <c r="Q932" s="119"/>
      <c r="R932" s="105"/>
      <c r="S932" s="119"/>
      <c r="T932" s="51">
        <f t="shared" si="165"/>
        <v>0</v>
      </c>
      <c r="U932" s="322" t="e">
        <f t="shared" si="166"/>
        <v>#DIV/0!</v>
      </c>
      <c r="X932" s="324" t="e">
        <f t="shared" si="163"/>
        <v>#DIV/0!</v>
      </c>
      <c r="Y932" s="325">
        <f t="shared" si="167"/>
        <v>0</v>
      </c>
      <c r="Z932" s="325">
        <f t="shared" si="168"/>
        <v>0</v>
      </c>
      <c r="AA932" s="325">
        <f t="shared" si="169"/>
        <v>0</v>
      </c>
      <c r="AB932" s="326">
        <f t="shared" si="170"/>
        <v>0</v>
      </c>
      <c r="AD932" s="328"/>
      <c r="AE932" s="328"/>
      <c r="AF932" s="328"/>
      <c r="AG932" s="328"/>
    </row>
    <row r="933" spans="9:33" ht="15" hidden="1" customHeight="1">
      <c r="I933" s="119" t="e">
        <v>#N/A</v>
      </c>
      <c r="J933" s="119" t="e">
        <v>#N/A</v>
      </c>
      <c r="K933" s="119" t="e">
        <f t="shared" si="164"/>
        <v>#N/A</v>
      </c>
      <c r="L933" s="119" t="e">
        <f t="shared" si="162"/>
        <v>#N/A</v>
      </c>
      <c r="M933" s="119"/>
      <c r="O933" s="119"/>
      <c r="P933" s="119"/>
      <c r="Q933" s="119"/>
      <c r="R933" s="105"/>
      <c r="S933" s="119"/>
      <c r="T933" s="51">
        <f t="shared" si="165"/>
        <v>0</v>
      </c>
      <c r="U933" s="322" t="e">
        <f t="shared" si="166"/>
        <v>#DIV/0!</v>
      </c>
      <c r="X933" s="324" t="e">
        <f t="shared" si="163"/>
        <v>#DIV/0!</v>
      </c>
      <c r="Y933" s="325">
        <f t="shared" si="167"/>
        <v>0</v>
      </c>
      <c r="Z933" s="325">
        <f t="shared" si="168"/>
        <v>0</v>
      </c>
      <c r="AA933" s="325">
        <f t="shared" si="169"/>
        <v>0</v>
      </c>
      <c r="AB933" s="326">
        <f t="shared" si="170"/>
        <v>0</v>
      </c>
      <c r="AD933" s="328"/>
      <c r="AE933" s="328"/>
      <c r="AF933" s="328"/>
      <c r="AG933" s="328"/>
    </row>
    <row r="934" spans="9:33" ht="15" hidden="1" customHeight="1">
      <c r="I934" s="119" t="e">
        <v>#N/A</v>
      </c>
      <c r="J934" s="119" t="e">
        <v>#N/A</v>
      </c>
      <c r="K934" s="119" t="e">
        <f t="shared" si="164"/>
        <v>#N/A</v>
      </c>
      <c r="L934" s="119" t="e">
        <f t="shared" si="162"/>
        <v>#N/A</v>
      </c>
      <c r="M934" s="119"/>
      <c r="O934" s="119"/>
      <c r="P934" s="119"/>
      <c r="Q934" s="119"/>
      <c r="R934" s="105"/>
      <c r="S934" s="119"/>
      <c r="T934" s="51">
        <f t="shared" si="165"/>
        <v>0</v>
      </c>
      <c r="U934" s="322" t="e">
        <f t="shared" si="166"/>
        <v>#DIV/0!</v>
      </c>
      <c r="X934" s="324" t="e">
        <f t="shared" si="163"/>
        <v>#DIV/0!</v>
      </c>
      <c r="Y934" s="325">
        <f t="shared" si="167"/>
        <v>0</v>
      </c>
      <c r="Z934" s="325">
        <f t="shared" si="168"/>
        <v>0</v>
      </c>
      <c r="AA934" s="325">
        <f t="shared" si="169"/>
        <v>0</v>
      </c>
      <c r="AB934" s="326">
        <f t="shared" si="170"/>
        <v>0</v>
      </c>
      <c r="AD934" s="328"/>
      <c r="AE934" s="328"/>
      <c r="AF934" s="328"/>
      <c r="AG934" s="328"/>
    </row>
    <row r="935" spans="9:33" ht="15" hidden="1" customHeight="1">
      <c r="I935" s="119" t="e">
        <v>#N/A</v>
      </c>
      <c r="J935" s="119" t="e">
        <v>#N/A</v>
      </c>
      <c r="K935" s="119" t="e">
        <f t="shared" si="164"/>
        <v>#N/A</v>
      </c>
      <c r="L935" s="119" t="e">
        <f t="shared" si="162"/>
        <v>#N/A</v>
      </c>
      <c r="M935" s="119"/>
      <c r="O935" s="119"/>
      <c r="P935" s="119"/>
      <c r="Q935" s="119"/>
      <c r="R935" s="105"/>
      <c r="S935" s="119"/>
      <c r="T935" s="51">
        <f t="shared" si="165"/>
        <v>0</v>
      </c>
      <c r="U935" s="322" t="e">
        <f t="shared" si="166"/>
        <v>#DIV/0!</v>
      </c>
      <c r="X935" s="324" t="e">
        <f t="shared" si="163"/>
        <v>#DIV/0!</v>
      </c>
      <c r="Y935" s="325">
        <f t="shared" si="167"/>
        <v>0</v>
      </c>
      <c r="Z935" s="325">
        <f t="shared" si="168"/>
        <v>0</v>
      </c>
      <c r="AA935" s="325">
        <f t="shared" si="169"/>
        <v>0</v>
      </c>
      <c r="AB935" s="326">
        <f t="shared" si="170"/>
        <v>0</v>
      </c>
      <c r="AD935" s="328"/>
      <c r="AE935" s="328"/>
      <c r="AF935" s="328"/>
      <c r="AG935" s="328"/>
    </row>
    <row r="936" spans="9:33" ht="15" hidden="1" customHeight="1">
      <c r="I936" s="119" t="e">
        <v>#N/A</v>
      </c>
      <c r="J936" s="119" t="e">
        <v>#N/A</v>
      </c>
      <c r="K936" s="119" t="e">
        <f t="shared" si="164"/>
        <v>#N/A</v>
      </c>
      <c r="L936" s="119" t="e">
        <f t="shared" si="162"/>
        <v>#N/A</v>
      </c>
      <c r="M936" s="119"/>
      <c r="O936" s="119"/>
      <c r="P936" s="119"/>
      <c r="Q936" s="119"/>
      <c r="R936" s="105"/>
      <c r="S936" s="119"/>
      <c r="T936" s="51">
        <f t="shared" si="165"/>
        <v>0</v>
      </c>
      <c r="U936" s="322" t="e">
        <f t="shared" si="166"/>
        <v>#DIV/0!</v>
      </c>
      <c r="X936" s="324" t="e">
        <f t="shared" si="163"/>
        <v>#DIV/0!</v>
      </c>
      <c r="Y936" s="325">
        <f t="shared" si="167"/>
        <v>0</v>
      </c>
      <c r="Z936" s="325">
        <f t="shared" si="168"/>
        <v>0</v>
      </c>
      <c r="AA936" s="325">
        <f t="shared" si="169"/>
        <v>0</v>
      </c>
      <c r="AB936" s="326">
        <f t="shared" si="170"/>
        <v>0</v>
      </c>
      <c r="AD936" s="328"/>
      <c r="AE936" s="328"/>
      <c r="AF936" s="328"/>
      <c r="AG936" s="328"/>
    </row>
    <row r="937" spans="9:33" ht="15" hidden="1" customHeight="1">
      <c r="I937" s="119" t="e">
        <v>#N/A</v>
      </c>
      <c r="J937" s="119" t="e">
        <v>#N/A</v>
      </c>
      <c r="K937" s="119" t="e">
        <f t="shared" si="164"/>
        <v>#N/A</v>
      </c>
      <c r="L937" s="119" t="e">
        <f t="shared" si="162"/>
        <v>#N/A</v>
      </c>
      <c r="M937" s="119"/>
      <c r="O937" s="119"/>
      <c r="P937" s="119"/>
      <c r="Q937" s="119"/>
      <c r="R937" s="105"/>
      <c r="S937" s="119"/>
      <c r="T937" s="51">
        <f t="shared" si="165"/>
        <v>0</v>
      </c>
      <c r="U937" s="322" t="e">
        <f t="shared" si="166"/>
        <v>#DIV/0!</v>
      </c>
      <c r="X937" s="324" t="e">
        <f t="shared" si="163"/>
        <v>#DIV/0!</v>
      </c>
      <c r="Y937" s="325">
        <f t="shared" si="167"/>
        <v>0</v>
      </c>
      <c r="Z937" s="325">
        <f t="shared" si="168"/>
        <v>0</v>
      </c>
      <c r="AA937" s="325">
        <f t="shared" si="169"/>
        <v>0</v>
      </c>
      <c r="AB937" s="326">
        <f t="shared" si="170"/>
        <v>0</v>
      </c>
      <c r="AD937" s="328"/>
      <c r="AE937" s="328"/>
      <c r="AF937" s="328"/>
      <c r="AG937" s="328"/>
    </row>
    <row r="938" spans="9:33" ht="15" hidden="1" customHeight="1">
      <c r="I938" s="119" t="e">
        <v>#N/A</v>
      </c>
      <c r="J938" s="119" t="e">
        <v>#N/A</v>
      </c>
      <c r="K938" s="119" t="e">
        <f t="shared" si="164"/>
        <v>#N/A</v>
      </c>
      <c r="L938" s="119" t="e">
        <f t="shared" si="162"/>
        <v>#N/A</v>
      </c>
      <c r="M938" s="119"/>
      <c r="O938" s="119"/>
      <c r="P938" s="119"/>
      <c r="Q938" s="119"/>
      <c r="R938" s="105"/>
      <c r="S938" s="119"/>
      <c r="T938" s="51">
        <f t="shared" si="165"/>
        <v>0</v>
      </c>
      <c r="U938" s="322" t="e">
        <f t="shared" si="166"/>
        <v>#DIV/0!</v>
      </c>
      <c r="X938" s="324" t="e">
        <f t="shared" si="163"/>
        <v>#DIV/0!</v>
      </c>
      <c r="Y938" s="325">
        <f t="shared" si="167"/>
        <v>0</v>
      </c>
      <c r="Z938" s="325">
        <f t="shared" si="168"/>
        <v>0</v>
      </c>
      <c r="AA938" s="325">
        <f t="shared" si="169"/>
        <v>0</v>
      </c>
      <c r="AB938" s="326">
        <f t="shared" si="170"/>
        <v>0</v>
      </c>
      <c r="AD938" s="328"/>
      <c r="AE938" s="328"/>
      <c r="AF938" s="328"/>
      <c r="AG938" s="328"/>
    </row>
    <row r="939" spans="9:33" ht="15" hidden="1" customHeight="1">
      <c r="I939" s="119" t="e">
        <v>#N/A</v>
      </c>
      <c r="J939" s="119" t="e">
        <v>#N/A</v>
      </c>
      <c r="K939" s="119" t="e">
        <f t="shared" si="164"/>
        <v>#N/A</v>
      </c>
      <c r="L939" s="119" t="e">
        <f t="shared" si="162"/>
        <v>#N/A</v>
      </c>
      <c r="M939" s="119"/>
      <c r="O939" s="119"/>
      <c r="P939" s="119"/>
      <c r="Q939" s="119"/>
      <c r="R939" s="105"/>
      <c r="S939" s="119"/>
      <c r="T939" s="51">
        <f t="shared" si="165"/>
        <v>0</v>
      </c>
      <c r="U939" s="322" t="e">
        <f t="shared" si="166"/>
        <v>#DIV/0!</v>
      </c>
      <c r="X939" s="324" t="e">
        <f t="shared" si="163"/>
        <v>#DIV/0!</v>
      </c>
      <c r="Y939" s="325">
        <f t="shared" si="167"/>
        <v>0</v>
      </c>
      <c r="Z939" s="325">
        <f t="shared" si="168"/>
        <v>0</v>
      </c>
      <c r="AA939" s="325">
        <f t="shared" si="169"/>
        <v>0</v>
      </c>
      <c r="AB939" s="326">
        <f t="shared" si="170"/>
        <v>0</v>
      </c>
      <c r="AD939" s="328"/>
      <c r="AE939" s="328"/>
      <c r="AF939" s="328"/>
      <c r="AG939" s="328"/>
    </row>
    <row r="940" spans="9:33" ht="15" hidden="1" customHeight="1">
      <c r="I940" s="119" t="e">
        <v>#N/A</v>
      </c>
      <c r="J940" s="119" t="e">
        <v>#N/A</v>
      </c>
      <c r="K940" s="119" t="e">
        <f t="shared" si="164"/>
        <v>#N/A</v>
      </c>
      <c r="L940" s="119" t="e">
        <f t="shared" si="162"/>
        <v>#N/A</v>
      </c>
      <c r="M940" s="119"/>
      <c r="O940" s="119"/>
      <c r="P940" s="119"/>
      <c r="Q940" s="119"/>
      <c r="R940" s="105"/>
      <c r="S940" s="119"/>
      <c r="T940" s="51">
        <f t="shared" si="165"/>
        <v>0</v>
      </c>
      <c r="U940" s="322" t="e">
        <f t="shared" si="166"/>
        <v>#DIV/0!</v>
      </c>
      <c r="X940" s="324" t="e">
        <f t="shared" si="163"/>
        <v>#DIV/0!</v>
      </c>
      <c r="Y940" s="325">
        <f t="shared" si="167"/>
        <v>0</v>
      </c>
      <c r="Z940" s="325">
        <f t="shared" si="168"/>
        <v>0</v>
      </c>
      <c r="AA940" s="325">
        <f t="shared" si="169"/>
        <v>0</v>
      </c>
      <c r="AB940" s="326">
        <f t="shared" si="170"/>
        <v>0</v>
      </c>
      <c r="AD940" s="328"/>
      <c r="AE940" s="328"/>
      <c r="AF940" s="328"/>
      <c r="AG940" s="328"/>
    </row>
    <row r="941" spans="9:33" ht="15" hidden="1" customHeight="1">
      <c r="I941" s="119" t="e">
        <v>#N/A</v>
      </c>
      <c r="J941" s="119" t="e">
        <v>#N/A</v>
      </c>
      <c r="K941" s="119" t="e">
        <f t="shared" si="164"/>
        <v>#N/A</v>
      </c>
      <c r="L941" s="119" t="e">
        <f t="shared" si="162"/>
        <v>#N/A</v>
      </c>
      <c r="M941" s="119"/>
      <c r="O941" s="119"/>
      <c r="P941" s="119"/>
      <c r="Q941" s="119"/>
      <c r="R941" s="105"/>
      <c r="S941" s="119"/>
      <c r="T941" s="51">
        <f t="shared" si="165"/>
        <v>0</v>
      </c>
      <c r="U941" s="322" t="e">
        <f t="shared" si="166"/>
        <v>#DIV/0!</v>
      </c>
      <c r="X941" s="324" t="e">
        <f t="shared" si="163"/>
        <v>#DIV/0!</v>
      </c>
      <c r="Y941" s="325">
        <f t="shared" si="167"/>
        <v>0</v>
      </c>
      <c r="Z941" s="325">
        <f t="shared" si="168"/>
        <v>0</v>
      </c>
      <c r="AA941" s="325">
        <f t="shared" si="169"/>
        <v>0</v>
      </c>
      <c r="AB941" s="326">
        <f t="shared" si="170"/>
        <v>0</v>
      </c>
      <c r="AD941" s="328"/>
      <c r="AE941" s="328"/>
      <c r="AF941" s="328"/>
      <c r="AG941" s="328"/>
    </row>
    <row r="942" spans="9:33" ht="15" hidden="1" customHeight="1">
      <c r="I942" s="119" t="e">
        <v>#N/A</v>
      </c>
      <c r="J942" s="119" t="e">
        <v>#N/A</v>
      </c>
      <c r="K942" s="119" t="e">
        <f t="shared" si="164"/>
        <v>#N/A</v>
      </c>
      <c r="L942" s="119" t="e">
        <f t="shared" si="162"/>
        <v>#N/A</v>
      </c>
      <c r="M942" s="119"/>
      <c r="O942" s="119"/>
      <c r="P942" s="119"/>
      <c r="Q942" s="119"/>
      <c r="R942" s="105"/>
      <c r="S942" s="119"/>
      <c r="T942" s="51">
        <f t="shared" si="165"/>
        <v>0</v>
      </c>
      <c r="U942" s="322" t="e">
        <f t="shared" si="166"/>
        <v>#DIV/0!</v>
      </c>
      <c r="X942" s="324" t="e">
        <f t="shared" si="163"/>
        <v>#DIV/0!</v>
      </c>
      <c r="Y942" s="325">
        <f t="shared" si="167"/>
        <v>0</v>
      </c>
      <c r="Z942" s="325">
        <f t="shared" si="168"/>
        <v>0</v>
      </c>
      <c r="AA942" s="325">
        <f t="shared" si="169"/>
        <v>0</v>
      </c>
      <c r="AB942" s="326">
        <f t="shared" si="170"/>
        <v>0</v>
      </c>
      <c r="AD942" s="328"/>
      <c r="AE942" s="328"/>
      <c r="AF942" s="328"/>
      <c r="AG942" s="328"/>
    </row>
    <row r="943" spans="9:33" ht="15" hidden="1" customHeight="1">
      <c r="I943" s="119" t="e">
        <v>#N/A</v>
      </c>
      <c r="J943" s="119" t="e">
        <v>#N/A</v>
      </c>
      <c r="K943" s="119" t="e">
        <f t="shared" si="164"/>
        <v>#N/A</v>
      </c>
      <c r="L943" s="119" t="e">
        <f t="shared" si="162"/>
        <v>#N/A</v>
      </c>
      <c r="M943" s="119"/>
      <c r="O943" s="119"/>
      <c r="P943" s="119"/>
      <c r="Q943" s="119"/>
      <c r="R943" s="105"/>
      <c r="S943" s="119"/>
      <c r="T943" s="51">
        <f t="shared" si="165"/>
        <v>0</v>
      </c>
      <c r="U943" s="322" t="e">
        <f t="shared" si="166"/>
        <v>#DIV/0!</v>
      </c>
      <c r="X943" s="324" t="e">
        <f t="shared" si="163"/>
        <v>#DIV/0!</v>
      </c>
      <c r="Y943" s="325">
        <f t="shared" si="167"/>
        <v>0</v>
      </c>
      <c r="Z943" s="325">
        <f t="shared" si="168"/>
        <v>0</v>
      </c>
      <c r="AA943" s="325">
        <f t="shared" si="169"/>
        <v>0</v>
      </c>
      <c r="AB943" s="326">
        <f t="shared" si="170"/>
        <v>0</v>
      </c>
      <c r="AD943" s="328"/>
      <c r="AE943" s="328"/>
      <c r="AF943" s="328"/>
      <c r="AG943" s="328"/>
    </row>
    <row r="944" spans="9:33" ht="15" hidden="1" customHeight="1">
      <c r="I944" s="119" t="e">
        <v>#N/A</v>
      </c>
      <c r="J944" s="119" t="e">
        <v>#N/A</v>
      </c>
      <c r="K944" s="119" t="e">
        <f t="shared" si="164"/>
        <v>#N/A</v>
      </c>
      <c r="L944" s="119" t="e">
        <f t="shared" si="162"/>
        <v>#N/A</v>
      </c>
      <c r="M944" s="119"/>
      <c r="O944" s="119"/>
      <c r="P944" s="119"/>
      <c r="Q944" s="119"/>
      <c r="R944" s="105"/>
      <c r="S944" s="119"/>
      <c r="T944" s="51">
        <f t="shared" si="165"/>
        <v>0</v>
      </c>
      <c r="U944" s="322" t="e">
        <f t="shared" si="166"/>
        <v>#DIV/0!</v>
      </c>
      <c r="X944" s="324" t="e">
        <f t="shared" si="163"/>
        <v>#DIV/0!</v>
      </c>
      <c r="Y944" s="325">
        <f t="shared" si="167"/>
        <v>0</v>
      </c>
      <c r="Z944" s="325">
        <f t="shared" si="168"/>
        <v>0</v>
      </c>
      <c r="AA944" s="325">
        <f t="shared" si="169"/>
        <v>0</v>
      </c>
      <c r="AB944" s="326">
        <f t="shared" si="170"/>
        <v>0</v>
      </c>
      <c r="AD944" s="328"/>
      <c r="AE944" s="328"/>
      <c r="AF944" s="328"/>
      <c r="AG944" s="328"/>
    </row>
    <row r="945" spans="9:33" ht="15" hidden="1" customHeight="1">
      <c r="I945" s="119" t="e">
        <v>#N/A</v>
      </c>
      <c r="J945" s="119" t="e">
        <v>#N/A</v>
      </c>
      <c r="K945" s="119" t="e">
        <f t="shared" si="164"/>
        <v>#N/A</v>
      </c>
      <c r="L945" s="119" t="e">
        <f t="shared" si="162"/>
        <v>#N/A</v>
      </c>
      <c r="M945" s="119"/>
      <c r="O945" s="119"/>
      <c r="P945" s="119"/>
      <c r="Q945" s="119"/>
      <c r="R945" s="105"/>
      <c r="S945" s="119"/>
      <c r="T945" s="51">
        <f t="shared" si="165"/>
        <v>0</v>
      </c>
      <c r="U945" s="322" t="e">
        <f t="shared" si="166"/>
        <v>#DIV/0!</v>
      </c>
      <c r="X945" s="324" t="e">
        <f t="shared" si="163"/>
        <v>#DIV/0!</v>
      </c>
      <c r="Y945" s="325">
        <f t="shared" si="167"/>
        <v>0</v>
      </c>
      <c r="Z945" s="325">
        <f t="shared" si="168"/>
        <v>0</v>
      </c>
      <c r="AA945" s="325">
        <f t="shared" si="169"/>
        <v>0</v>
      </c>
      <c r="AB945" s="326">
        <f t="shared" si="170"/>
        <v>0</v>
      </c>
      <c r="AD945" s="328"/>
      <c r="AE945" s="328"/>
      <c r="AF945" s="328"/>
      <c r="AG945" s="328"/>
    </row>
    <row r="946" spans="9:33" ht="15" hidden="1" customHeight="1">
      <c r="I946" s="119" t="e">
        <v>#N/A</v>
      </c>
      <c r="J946" s="119" t="e">
        <v>#N/A</v>
      </c>
      <c r="K946" s="119" t="e">
        <f t="shared" si="164"/>
        <v>#N/A</v>
      </c>
      <c r="L946" s="119" t="e">
        <f t="shared" si="162"/>
        <v>#N/A</v>
      </c>
      <c r="M946" s="119"/>
      <c r="O946" s="119"/>
      <c r="P946" s="119"/>
      <c r="Q946" s="119"/>
      <c r="R946" s="105"/>
      <c r="S946" s="119"/>
      <c r="T946" s="51">
        <f t="shared" si="165"/>
        <v>0</v>
      </c>
      <c r="U946" s="322" t="e">
        <f t="shared" si="166"/>
        <v>#DIV/0!</v>
      </c>
      <c r="X946" s="324" t="e">
        <f t="shared" si="163"/>
        <v>#DIV/0!</v>
      </c>
      <c r="Y946" s="325">
        <f t="shared" si="167"/>
        <v>0</v>
      </c>
      <c r="Z946" s="325">
        <f t="shared" si="168"/>
        <v>0</v>
      </c>
      <c r="AA946" s="325">
        <f t="shared" si="169"/>
        <v>0</v>
      </c>
      <c r="AB946" s="326">
        <f t="shared" si="170"/>
        <v>0</v>
      </c>
      <c r="AD946" s="328"/>
      <c r="AE946" s="328"/>
      <c r="AF946" s="328"/>
      <c r="AG946" s="328"/>
    </row>
    <row r="947" spans="9:33" ht="15" hidden="1" customHeight="1">
      <c r="I947" s="119" t="e">
        <v>#N/A</v>
      </c>
      <c r="J947" s="119" t="e">
        <v>#N/A</v>
      </c>
      <c r="K947" s="119" t="e">
        <f t="shared" si="164"/>
        <v>#N/A</v>
      </c>
      <c r="L947" s="119" t="e">
        <f t="shared" si="162"/>
        <v>#N/A</v>
      </c>
      <c r="M947" s="119"/>
      <c r="O947" s="119"/>
      <c r="P947" s="119"/>
      <c r="Q947" s="119"/>
      <c r="R947" s="105"/>
      <c r="S947" s="119"/>
      <c r="T947" s="51">
        <f t="shared" si="165"/>
        <v>0</v>
      </c>
      <c r="U947" s="322" t="e">
        <f t="shared" si="166"/>
        <v>#DIV/0!</v>
      </c>
      <c r="X947" s="324" t="e">
        <f t="shared" si="163"/>
        <v>#DIV/0!</v>
      </c>
      <c r="Y947" s="325">
        <f t="shared" si="167"/>
        <v>0</v>
      </c>
      <c r="Z947" s="325">
        <f t="shared" si="168"/>
        <v>0</v>
      </c>
      <c r="AA947" s="325">
        <f t="shared" si="169"/>
        <v>0</v>
      </c>
      <c r="AB947" s="326">
        <f t="shared" si="170"/>
        <v>0</v>
      </c>
      <c r="AD947" s="328"/>
      <c r="AE947" s="328"/>
      <c r="AF947" s="328"/>
      <c r="AG947" s="328"/>
    </row>
    <row r="948" spans="9:33" ht="15" hidden="1" customHeight="1">
      <c r="I948" s="119" t="e">
        <v>#N/A</v>
      </c>
      <c r="J948" s="119" t="e">
        <v>#N/A</v>
      </c>
      <c r="K948" s="119" t="e">
        <f t="shared" si="164"/>
        <v>#N/A</v>
      </c>
      <c r="L948" s="119" t="e">
        <f t="shared" si="162"/>
        <v>#N/A</v>
      </c>
      <c r="M948" s="119"/>
      <c r="O948" s="119"/>
      <c r="P948" s="119"/>
      <c r="Q948" s="119"/>
      <c r="R948" s="105"/>
      <c r="S948" s="119"/>
      <c r="T948" s="51">
        <f t="shared" si="165"/>
        <v>0</v>
      </c>
      <c r="U948" s="322" t="e">
        <f t="shared" si="166"/>
        <v>#DIV/0!</v>
      </c>
      <c r="X948" s="324" t="e">
        <f t="shared" si="163"/>
        <v>#DIV/0!</v>
      </c>
      <c r="Y948" s="325">
        <f t="shared" si="167"/>
        <v>0</v>
      </c>
      <c r="Z948" s="325">
        <f t="shared" si="168"/>
        <v>0</v>
      </c>
      <c r="AA948" s="325">
        <f t="shared" si="169"/>
        <v>0</v>
      </c>
      <c r="AB948" s="326">
        <f t="shared" si="170"/>
        <v>0</v>
      </c>
      <c r="AD948" s="328"/>
      <c r="AE948" s="328"/>
      <c r="AF948" s="328"/>
      <c r="AG948" s="328"/>
    </row>
    <row r="949" spans="9:33" ht="15" hidden="1" customHeight="1">
      <c r="I949" s="119" t="e">
        <v>#N/A</v>
      </c>
      <c r="J949" s="119" t="e">
        <v>#N/A</v>
      </c>
      <c r="K949" s="119" t="e">
        <f t="shared" si="164"/>
        <v>#N/A</v>
      </c>
      <c r="L949" s="119" t="e">
        <f t="shared" si="162"/>
        <v>#N/A</v>
      </c>
      <c r="M949" s="119"/>
      <c r="O949" s="119"/>
      <c r="P949" s="119"/>
      <c r="Q949" s="119"/>
      <c r="R949" s="105"/>
      <c r="S949" s="119"/>
      <c r="T949" s="51">
        <f t="shared" si="165"/>
        <v>0</v>
      </c>
      <c r="U949" s="322" t="e">
        <f t="shared" si="166"/>
        <v>#DIV/0!</v>
      </c>
      <c r="X949" s="324" t="e">
        <f t="shared" si="163"/>
        <v>#DIV/0!</v>
      </c>
      <c r="Y949" s="325">
        <f t="shared" si="167"/>
        <v>0</v>
      </c>
      <c r="Z949" s="325">
        <f t="shared" si="168"/>
        <v>0</v>
      </c>
      <c r="AA949" s="325">
        <f t="shared" si="169"/>
        <v>0</v>
      </c>
      <c r="AB949" s="326">
        <f t="shared" si="170"/>
        <v>0</v>
      </c>
      <c r="AD949" s="328"/>
      <c r="AE949" s="328"/>
      <c r="AF949" s="328"/>
      <c r="AG949" s="328"/>
    </row>
    <row r="950" spans="9:33" ht="15" hidden="1" customHeight="1">
      <c r="I950" s="119" t="e">
        <v>#N/A</v>
      </c>
      <c r="J950" s="119" t="e">
        <v>#N/A</v>
      </c>
      <c r="K950" s="119" t="e">
        <f t="shared" si="164"/>
        <v>#N/A</v>
      </c>
      <c r="L950" s="119" t="e">
        <f t="shared" si="162"/>
        <v>#N/A</v>
      </c>
      <c r="M950" s="119"/>
      <c r="O950" s="119"/>
      <c r="P950" s="119"/>
      <c r="Q950" s="119"/>
      <c r="R950" s="105"/>
      <c r="S950" s="119"/>
      <c r="T950" s="51">
        <f t="shared" si="165"/>
        <v>0</v>
      </c>
      <c r="U950" s="322" t="e">
        <f t="shared" si="166"/>
        <v>#DIV/0!</v>
      </c>
      <c r="X950" s="324" t="e">
        <f t="shared" si="163"/>
        <v>#DIV/0!</v>
      </c>
      <c r="Y950" s="325">
        <f t="shared" si="167"/>
        <v>0</v>
      </c>
      <c r="Z950" s="325">
        <f t="shared" si="168"/>
        <v>0</v>
      </c>
      <c r="AA950" s="325">
        <f t="shared" si="169"/>
        <v>0</v>
      </c>
      <c r="AB950" s="326">
        <f t="shared" si="170"/>
        <v>0</v>
      </c>
      <c r="AD950" s="328"/>
      <c r="AE950" s="328"/>
      <c r="AF950" s="328"/>
      <c r="AG950" s="328"/>
    </row>
    <row r="951" spans="9:33" ht="15" hidden="1" customHeight="1">
      <c r="I951" s="119" t="e">
        <v>#N/A</v>
      </c>
      <c r="J951" s="119" t="e">
        <v>#N/A</v>
      </c>
      <c r="K951" s="119" t="e">
        <f t="shared" si="164"/>
        <v>#N/A</v>
      </c>
      <c r="L951" s="119" t="e">
        <f t="shared" si="162"/>
        <v>#N/A</v>
      </c>
      <c r="M951" s="119"/>
      <c r="O951" s="119"/>
      <c r="P951" s="119"/>
      <c r="Q951" s="119"/>
      <c r="R951" s="105"/>
      <c r="S951" s="119"/>
      <c r="T951" s="51">
        <f t="shared" si="165"/>
        <v>0</v>
      </c>
      <c r="U951" s="322" t="e">
        <f t="shared" si="166"/>
        <v>#DIV/0!</v>
      </c>
      <c r="X951" s="324" t="e">
        <f t="shared" si="163"/>
        <v>#DIV/0!</v>
      </c>
      <c r="Y951" s="325">
        <f t="shared" si="167"/>
        <v>0</v>
      </c>
      <c r="Z951" s="325">
        <f t="shared" si="168"/>
        <v>0</v>
      </c>
      <c r="AA951" s="325">
        <f t="shared" si="169"/>
        <v>0</v>
      </c>
      <c r="AB951" s="326">
        <f t="shared" si="170"/>
        <v>0</v>
      </c>
      <c r="AD951" s="328"/>
      <c r="AE951" s="328"/>
      <c r="AF951" s="328"/>
      <c r="AG951" s="328"/>
    </row>
    <row r="952" spans="9:33" ht="15" hidden="1" customHeight="1">
      <c r="I952" s="119" t="e">
        <v>#N/A</v>
      </c>
      <c r="J952" s="119" t="e">
        <v>#N/A</v>
      </c>
      <c r="K952" s="119" t="e">
        <f t="shared" si="164"/>
        <v>#N/A</v>
      </c>
      <c r="L952" s="119" t="e">
        <f t="shared" si="162"/>
        <v>#N/A</v>
      </c>
      <c r="M952" s="119"/>
      <c r="O952" s="119"/>
      <c r="P952" s="119"/>
      <c r="Q952" s="119"/>
      <c r="R952" s="105"/>
      <c r="S952" s="119"/>
      <c r="T952" s="51">
        <f t="shared" si="165"/>
        <v>0</v>
      </c>
      <c r="U952" s="322" t="e">
        <f t="shared" si="166"/>
        <v>#DIV/0!</v>
      </c>
      <c r="X952" s="324" t="e">
        <f t="shared" si="163"/>
        <v>#DIV/0!</v>
      </c>
      <c r="Y952" s="325">
        <f t="shared" si="167"/>
        <v>0</v>
      </c>
      <c r="Z952" s="325">
        <f t="shared" si="168"/>
        <v>0</v>
      </c>
      <c r="AA952" s="325">
        <f t="shared" si="169"/>
        <v>0</v>
      </c>
      <c r="AB952" s="326">
        <f t="shared" si="170"/>
        <v>0</v>
      </c>
      <c r="AD952" s="328"/>
      <c r="AE952" s="328"/>
      <c r="AF952" s="328"/>
      <c r="AG952" s="328"/>
    </row>
    <row r="953" spans="9:33" ht="15" hidden="1" customHeight="1">
      <c r="I953" s="119" t="e">
        <v>#N/A</v>
      </c>
      <c r="J953" s="119" t="e">
        <v>#N/A</v>
      </c>
      <c r="K953" s="119" t="e">
        <f t="shared" si="164"/>
        <v>#N/A</v>
      </c>
      <c r="L953" s="119" t="e">
        <f t="shared" si="162"/>
        <v>#N/A</v>
      </c>
      <c r="M953" s="119"/>
      <c r="O953" s="119"/>
      <c r="P953" s="119"/>
      <c r="Q953" s="119"/>
      <c r="R953" s="105"/>
      <c r="S953" s="119"/>
      <c r="T953" s="51">
        <f t="shared" si="165"/>
        <v>0</v>
      </c>
      <c r="U953" s="322" t="e">
        <f t="shared" si="166"/>
        <v>#DIV/0!</v>
      </c>
      <c r="X953" s="324" t="e">
        <f t="shared" si="163"/>
        <v>#DIV/0!</v>
      </c>
      <c r="Y953" s="325">
        <f t="shared" si="167"/>
        <v>0</v>
      </c>
      <c r="Z953" s="325">
        <f t="shared" si="168"/>
        <v>0</v>
      </c>
      <c r="AA953" s="325">
        <f t="shared" si="169"/>
        <v>0</v>
      </c>
      <c r="AB953" s="326">
        <f t="shared" si="170"/>
        <v>0</v>
      </c>
      <c r="AD953" s="328"/>
      <c r="AE953" s="328"/>
      <c r="AF953" s="328"/>
      <c r="AG953" s="328"/>
    </row>
    <row r="954" spans="9:33" ht="15" hidden="1" customHeight="1">
      <c r="I954" s="119" t="e">
        <v>#N/A</v>
      </c>
      <c r="J954" s="119" t="e">
        <v>#N/A</v>
      </c>
      <c r="K954" s="119" t="e">
        <f t="shared" si="164"/>
        <v>#N/A</v>
      </c>
      <c r="L954" s="119" t="e">
        <f t="shared" si="162"/>
        <v>#N/A</v>
      </c>
      <c r="M954" s="119"/>
      <c r="O954" s="119"/>
      <c r="P954" s="119"/>
      <c r="Q954" s="119"/>
      <c r="R954" s="105"/>
      <c r="S954" s="119"/>
      <c r="T954" s="51">
        <f t="shared" si="165"/>
        <v>0</v>
      </c>
      <c r="U954" s="322" t="e">
        <f t="shared" si="166"/>
        <v>#DIV/0!</v>
      </c>
      <c r="X954" s="324" t="e">
        <f t="shared" si="163"/>
        <v>#DIV/0!</v>
      </c>
      <c r="Y954" s="325">
        <f t="shared" si="167"/>
        <v>0</v>
      </c>
      <c r="Z954" s="325">
        <f t="shared" si="168"/>
        <v>0</v>
      </c>
      <c r="AA954" s="325">
        <f t="shared" si="169"/>
        <v>0</v>
      </c>
      <c r="AB954" s="326">
        <f t="shared" si="170"/>
        <v>0</v>
      </c>
      <c r="AD954" s="328"/>
      <c r="AE954" s="328"/>
      <c r="AF954" s="328"/>
      <c r="AG954" s="328"/>
    </row>
    <row r="955" spans="9:33" ht="15" hidden="1" customHeight="1">
      <c r="I955" s="119" t="e">
        <v>#N/A</v>
      </c>
      <c r="J955" s="119" t="e">
        <v>#N/A</v>
      </c>
      <c r="K955" s="119" t="e">
        <f t="shared" si="164"/>
        <v>#N/A</v>
      </c>
      <c r="L955" s="119" t="e">
        <f t="shared" si="162"/>
        <v>#N/A</v>
      </c>
      <c r="M955" s="119"/>
      <c r="O955" s="119"/>
      <c r="P955" s="119"/>
      <c r="Q955" s="119"/>
      <c r="R955" s="105"/>
      <c r="S955" s="119"/>
      <c r="T955" s="51">
        <f t="shared" si="165"/>
        <v>0</v>
      </c>
      <c r="U955" s="322" t="e">
        <f t="shared" si="166"/>
        <v>#DIV/0!</v>
      </c>
      <c r="X955" s="324" t="e">
        <f t="shared" si="163"/>
        <v>#DIV/0!</v>
      </c>
      <c r="Y955" s="325">
        <f t="shared" si="167"/>
        <v>0</v>
      </c>
      <c r="Z955" s="325">
        <f t="shared" si="168"/>
        <v>0</v>
      </c>
      <c r="AA955" s="325">
        <f t="shared" si="169"/>
        <v>0</v>
      </c>
      <c r="AB955" s="326">
        <f t="shared" si="170"/>
        <v>0</v>
      </c>
      <c r="AD955" s="328"/>
      <c r="AE955" s="328"/>
      <c r="AF955" s="328"/>
      <c r="AG955" s="328"/>
    </row>
    <row r="956" spans="9:33" ht="15" hidden="1" customHeight="1">
      <c r="I956" s="119" t="e">
        <v>#N/A</v>
      </c>
      <c r="J956" s="119" t="e">
        <v>#N/A</v>
      </c>
      <c r="K956" s="119" t="e">
        <f t="shared" si="164"/>
        <v>#N/A</v>
      </c>
      <c r="L956" s="119" t="e">
        <f t="shared" ref="L956:L1019" si="171">J956*R956</f>
        <v>#N/A</v>
      </c>
      <c r="M956" s="119"/>
      <c r="O956" s="119"/>
      <c r="P956" s="119"/>
      <c r="Q956" s="119"/>
      <c r="R956" s="105"/>
      <c r="S956" s="119"/>
      <c r="T956" s="51">
        <f t="shared" si="165"/>
        <v>0</v>
      </c>
      <c r="U956" s="322" t="e">
        <f t="shared" si="166"/>
        <v>#DIV/0!</v>
      </c>
      <c r="X956" s="324" t="e">
        <f t="shared" si="163"/>
        <v>#DIV/0!</v>
      </c>
      <c r="Y956" s="325">
        <f t="shared" si="167"/>
        <v>0</v>
      </c>
      <c r="Z956" s="325">
        <f t="shared" si="168"/>
        <v>0</v>
      </c>
      <c r="AA956" s="325">
        <f t="shared" si="169"/>
        <v>0</v>
      </c>
      <c r="AB956" s="326">
        <f t="shared" si="170"/>
        <v>0</v>
      </c>
      <c r="AD956" s="328"/>
      <c r="AE956" s="328"/>
      <c r="AF956" s="328"/>
      <c r="AG956" s="328"/>
    </row>
    <row r="957" spans="9:33" ht="15" hidden="1" customHeight="1">
      <c r="I957" s="119" t="e">
        <v>#N/A</v>
      </c>
      <c r="J957" s="119" t="e">
        <v>#N/A</v>
      </c>
      <c r="K957" s="119" t="e">
        <f t="shared" si="164"/>
        <v>#N/A</v>
      </c>
      <c r="L957" s="119" t="e">
        <f t="shared" si="171"/>
        <v>#N/A</v>
      </c>
      <c r="M957" s="119"/>
      <c r="O957" s="119"/>
      <c r="P957" s="119"/>
      <c r="Q957" s="119"/>
      <c r="R957" s="105"/>
      <c r="S957" s="119"/>
      <c r="T957" s="51">
        <f t="shared" si="165"/>
        <v>0</v>
      </c>
      <c r="U957" s="322" t="e">
        <f t="shared" si="166"/>
        <v>#DIV/0!</v>
      </c>
      <c r="X957" s="324" t="e">
        <f t="shared" si="163"/>
        <v>#DIV/0!</v>
      </c>
      <c r="Y957" s="325">
        <f t="shared" si="167"/>
        <v>0</v>
      </c>
      <c r="Z957" s="325">
        <f t="shared" si="168"/>
        <v>0</v>
      </c>
      <c r="AA957" s="325">
        <f t="shared" si="169"/>
        <v>0</v>
      </c>
      <c r="AB957" s="326">
        <f t="shared" si="170"/>
        <v>0</v>
      </c>
      <c r="AD957" s="328"/>
      <c r="AE957" s="328"/>
      <c r="AF957" s="328"/>
      <c r="AG957" s="328"/>
    </row>
    <row r="958" spans="9:33" ht="15" hidden="1" customHeight="1">
      <c r="I958" s="119" t="e">
        <v>#N/A</v>
      </c>
      <c r="J958" s="119" t="e">
        <v>#N/A</v>
      </c>
      <c r="K958" s="119" t="e">
        <f t="shared" si="164"/>
        <v>#N/A</v>
      </c>
      <c r="L958" s="119" t="e">
        <f t="shared" si="171"/>
        <v>#N/A</v>
      </c>
      <c r="M958" s="119"/>
      <c r="O958" s="119"/>
      <c r="P958" s="119"/>
      <c r="Q958" s="119"/>
      <c r="R958" s="105"/>
      <c r="S958" s="119"/>
      <c r="T958" s="51">
        <f t="shared" si="165"/>
        <v>0</v>
      </c>
      <c r="U958" s="322" t="e">
        <f t="shared" si="166"/>
        <v>#DIV/0!</v>
      </c>
      <c r="X958" s="324" t="e">
        <f t="shared" si="163"/>
        <v>#DIV/0!</v>
      </c>
      <c r="Y958" s="325">
        <f t="shared" si="167"/>
        <v>0</v>
      </c>
      <c r="Z958" s="325">
        <f t="shared" si="168"/>
        <v>0</v>
      </c>
      <c r="AA958" s="325">
        <f t="shared" si="169"/>
        <v>0</v>
      </c>
      <c r="AB958" s="326">
        <f t="shared" si="170"/>
        <v>0</v>
      </c>
      <c r="AD958" s="328"/>
      <c r="AE958" s="328"/>
      <c r="AF958" s="328"/>
      <c r="AG958" s="328"/>
    </row>
    <row r="959" spans="9:33" ht="15" hidden="1" customHeight="1">
      <c r="I959" s="119" t="e">
        <v>#N/A</v>
      </c>
      <c r="J959" s="119" t="e">
        <v>#N/A</v>
      </c>
      <c r="K959" s="119" t="e">
        <f t="shared" si="164"/>
        <v>#N/A</v>
      </c>
      <c r="L959" s="119" t="e">
        <f t="shared" si="171"/>
        <v>#N/A</v>
      </c>
      <c r="M959" s="119"/>
      <c r="O959" s="119"/>
      <c r="P959" s="119"/>
      <c r="Q959" s="119"/>
      <c r="R959" s="105"/>
      <c r="S959" s="119"/>
      <c r="T959" s="51">
        <f t="shared" si="165"/>
        <v>0</v>
      </c>
      <c r="U959" s="322" t="e">
        <f t="shared" si="166"/>
        <v>#DIV/0!</v>
      </c>
      <c r="X959" s="324" t="e">
        <f t="shared" si="163"/>
        <v>#DIV/0!</v>
      </c>
      <c r="Y959" s="325">
        <f t="shared" si="167"/>
        <v>0</v>
      </c>
      <c r="Z959" s="325">
        <f t="shared" si="168"/>
        <v>0</v>
      </c>
      <c r="AA959" s="325">
        <f t="shared" si="169"/>
        <v>0</v>
      </c>
      <c r="AB959" s="326">
        <f t="shared" si="170"/>
        <v>0</v>
      </c>
      <c r="AD959" s="328"/>
      <c r="AE959" s="328"/>
      <c r="AF959" s="328"/>
      <c r="AG959" s="328"/>
    </row>
    <row r="960" spans="9:33" ht="15" hidden="1" customHeight="1">
      <c r="I960" s="119" t="e">
        <v>#N/A</v>
      </c>
      <c r="J960" s="119" t="e">
        <v>#N/A</v>
      </c>
      <c r="K960" s="119" t="e">
        <f t="shared" si="164"/>
        <v>#N/A</v>
      </c>
      <c r="L960" s="119" t="e">
        <f t="shared" si="171"/>
        <v>#N/A</v>
      </c>
      <c r="M960" s="119"/>
      <c r="O960" s="119"/>
      <c r="P960" s="119"/>
      <c r="Q960" s="119"/>
      <c r="R960" s="105"/>
      <c r="S960" s="119"/>
      <c r="T960" s="51">
        <f t="shared" si="165"/>
        <v>0</v>
      </c>
      <c r="U960" s="322" t="e">
        <f t="shared" si="166"/>
        <v>#DIV/0!</v>
      </c>
      <c r="X960" s="324" t="e">
        <f t="shared" si="163"/>
        <v>#DIV/0!</v>
      </c>
      <c r="Y960" s="325">
        <f t="shared" si="167"/>
        <v>0</v>
      </c>
      <c r="Z960" s="325">
        <f t="shared" si="168"/>
        <v>0</v>
      </c>
      <c r="AA960" s="325">
        <f t="shared" si="169"/>
        <v>0</v>
      </c>
      <c r="AB960" s="326">
        <f t="shared" si="170"/>
        <v>0</v>
      </c>
      <c r="AD960" s="328"/>
      <c r="AE960" s="328"/>
      <c r="AF960" s="328"/>
      <c r="AG960" s="328"/>
    </row>
    <row r="961" spans="9:33" ht="15" hidden="1" customHeight="1">
      <c r="I961" s="119" t="e">
        <v>#N/A</v>
      </c>
      <c r="J961" s="119" t="e">
        <v>#N/A</v>
      </c>
      <c r="K961" s="119" t="e">
        <f t="shared" si="164"/>
        <v>#N/A</v>
      </c>
      <c r="L961" s="119" t="e">
        <f t="shared" si="171"/>
        <v>#N/A</v>
      </c>
      <c r="M961" s="119"/>
      <c r="O961" s="119"/>
      <c r="P961" s="119"/>
      <c r="Q961" s="119"/>
      <c r="R961" s="105"/>
      <c r="S961" s="119"/>
      <c r="T961" s="51">
        <f t="shared" si="165"/>
        <v>0</v>
      </c>
      <c r="U961" s="322" t="e">
        <f t="shared" si="166"/>
        <v>#DIV/0!</v>
      </c>
      <c r="X961" s="324" t="e">
        <f t="shared" si="163"/>
        <v>#DIV/0!</v>
      </c>
      <c r="Y961" s="325">
        <f t="shared" si="167"/>
        <v>0</v>
      </c>
      <c r="Z961" s="325">
        <f t="shared" si="168"/>
        <v>0</v>
      </c>
      <c r="AA961" s="325">
        <f t="shared" si="169"/>
        <v>0</v>
      </c>
      <c r="AB961" s="326">
        <f t="shared" si="170"/>
        <v>0</v>
      </c>
      <c r="AD961" s="328"/>
      <c r="AE961" s="328"/>
      <c r="AF961" s="328"/>
      <c r="AG961" s="328"/>
    </row>
    <row r="962" spans="9:33" ht="15" hidden="1" customHeight="1">
      <c r="I962" s="119" t="e">
        <v>#N/A</v>
      </c>
      <c r="J962" s="119" t="e">
        <v>#N/A</v>
      </c>
      <c r="K962" s="119" t="e">
        <f t="shared" si="164"/>
        <v>#N/A</v>
      </c>
      <c r="L962" s="119" t="e">
        <f t="shared" si="171"/>
        <v>#N/A</v>
      </c>
      <c r="M962" s="119"/>
      <c r="O962" s="119"/>
      <c r="P962" s="119"/>
      <c r="Q962" s="119"/>
      <c r="R962" s="105"/>
      <c r="S962" s="119"/>
      <c r="T962" s="51">
        <f t="shared" si="165"/>
        <v>0</v>
      </c>
      <c r="U962" s="322" t="e">
        <f t="shared" si="166"/>
        <v>#DIV/0!</v>
      </c>
      <c r="X962" s="324" t="e">
        <f t="shared" si="163"/>
        <v>#DIV/0!</v>
      </c>
      <c r="Y962" s="325">
        <f t="shared" si="167"/>
        <v>0</v>
      </c>
      <c r="Z962" s="325">
        <f t="shared" si="168"/>
        <v>0</v>
      </c>
      <c r="AA962" s="325">
        <f t="shared" si="169"/>
        <v>0</v>
      </c>
      <c r="AB962" s="326">
        <f t="shared" si="170"/>
        <v>0</v>
      </c>
      <c r="AD962" s="328"/>
      <c r="AE962" s="328"/>
      <c r="AF962" s="328"/>
      <c r="AG962" s="328"/>
    </row>
    <row r="963" spans="9:33" ht="15" hidden="1" customHeight="1">
      <c r="I963" s="119" t="e">
        <v>#N/A</v>
      </c>
      <c r="J963" s="119" t="e">
        <v>#N/A</v>
      </c>
      <c r="K963" s="119" t="e">
        <f t="shared" si="164"/>
        <v>#N/A</v>
      </c>
      <c r="L963" s="119" t="e">
        <f t="shared" si="171"/>
        <v>#N/A</v>
      </c>
      <c r="M963" s="119"/>
      <c r="O963" s="119"/>
      <c r="P963" s="119"/>
      <c r="Q963" s="119"/>
      <c r="R963" s="105"/>
      <c r="S963" s="119"/>
      <c r="T963" s="51">
        <f t="shared" si="165"/>
        <v>0</v>
      </c>
      <c r="U963" s="322" t="e">
        <f t="shared" si="166"/>
        <v>#DIV/0!</v>
      </c>
      <c r="X963" s="324" t="e">
        <f t="shared" ref="X963:X1026" si="172">(V963-R963)/V963</f>
        <v>#DIV/0!</v>
      </c>
      <c r="Y963" s="325">
        <f t="shared" si="167"/>
        <v>0</v>
      </c>
      <c r="Z963" s="325">
        <f t="shared" si="168"/>
        <v>0</v>
      </c>
      <c r="AA963" s="325">
        <f t="shared" si="169"/>
        <v>0</v>
      </c>
      <c r="AB963" s="326">
        <f t="shared" si="170"/>
        <v>0</v>
      </c>
      <c r="AD963" s="328"/>
      <c r="AE963" s="328"/>
      <c r="AF963" s="328"/>
      <c r="AG963" s="328"/>
    </row>
    <row r="964" spans="9:33" ht="15" hidden="1" customHeight="1">
      <c r="I964" s="119" t="e">
        <v>#N/A</v>
      </c>
      <c r="J964" s="119" t="e">
        <v>#N/A</v>
      </c>
      <c r="K964" s="119" t="e">
        <f t="shared" si="164"/>
        <v>#N/A</v>
      </c>
      <c r="L964" s="119" t="e">
        <f t="shared" si="171"/>
        <v>#N/A</v>
      </c>
      <c r="M964" s="119"/>
      <c r="O964" s="119"/>
      <c r="P964" s="119"/>
      <c r="Q964" s="119"/>
      <c r="R964" s="105"/>
      <c r="S964" s="119"/>
      <c r="T964" s="51">
        <f t="shared" si="165"/>
        <v>0</v>
      </c>
      <c r="U964" s="322" t="e">
        <f t="shared" si="166"/>
        <v>#DIV/0!</v>
      </c>
      <c r="X964" s="324" t="e">
        <f t="shared" si="172"/>
        <v>#DIV/0!</v>
      </c>
      <c r="Y964" s="325">
        <f t="shared" si="167"/>
        <v>0</v>
      </c>
      <c r="Z964" s="325">
        <f t="shared" si="168"/>
        <v>0</v>
      </c>
      <c r="AA964" s="325">
        <f t="shared" si="169"/>
        <v>0</v>
      </c>
      <c r="AB964" s="326">
        <f t="shared" si="170"/>
        <v>0</v>
      </c>
      <c r="AD964" s="328"/>
      <c r="AE964" s="328"/>
      <c r="AF964" s="328"/>
      <c r="AG964" s="328"/>
    </row>
    <row r="965" spans="9:33" ht="15" hidden="1" customHeight="1">
      <c r="I965" s="119" t="e">
        <v>#N/A</v>
      </c>
      <c r="J965" s="119" t="e">
        <v>#N/A</v>
      </c>
      <c r="K965" s="119" t="e">
        <f t="shared" si="164"/>
        <v>#N/A</v>
      </c>
      <c r="L965" s="119" t="e">
        <f t="shared" si="171"/>
        <v>#N/A</v>
      </c>
      <c r="M965" s="119"/>
      <c r="O965" s="119"/>
      <c r="P965" s="119"/>
      <c r="Q965" s="119"/>
      <c r="R965" s="105"/>
      <c r="S965" s="119"/>
      <c r="T965" s="51">
        <f t="shared" si="165"/>
        <v>0</v>
      </c>
      <c r="U965" s="322" t="e">
        <f t="shared" si="166"/>
        <v>#DIV/0!</v>
      </c>
      <c r="X965" s="324" t="e">
        <f t="shared" si="172"/>
        <v>#DIV/0!</v>
      </c>
      <c r="Y965" s="325">
        <f t="shared" si="167"/>
        <v>0</v>
      </c>
      <c r="Z965" s="325">
        <f t="shared" si="168"/>
        <v>0</v>
      </c>
      <c r="AA965" s="325">
        <f t="shared" si="169"/>
        <v>0</v>
      </c>
      <c r="AB965" s="326">
        <f t="shared" si="170"/>
        <v>0</v>
      </c>
      <c r="AD965" s="328"/>
      <c r="AE965" s="328"/>
      <c r="AF965" s="328"/>
      <c r="AG965" s="328"/>
    </row>
    <row r="966" spans="9:33" ht="15" hidden="1" customHeight="1">
      <c r="I966" s="119" t="e">
        <v>#N/A</v>
      </c>
      <c r="J966" s="119" t="e">
        <v>#N/A</v>
      </c>
      <c r="K966" s="119" t="e">
        <f t="shared" si="164"/>
        <v>#N/A</v>
      </c>
      <c r="L966" s="119" t="e">
        <f t="shared" si="171"/>
        <v>#N/A</v>
      </c>
      <c r="M966" s="119"/>
      <c r="O966" s="119"/>
      <c r="P966" s="119"/>
      <c r="Q966" s="119"/>
      <c r="R966" s="105"/>
      <c r="S966" s="119"/>
      <c r="T966" s="51">
        <f t="shared" si="165"/>
        <v>0</v>
      </c>
      <c r="U966" s="322" t="e">
        <f t="shared" si="166"/>
        <v>#DIV/0!</v>
      </c>
      <c r="X966" s="324" t="e">
        <f t="shared" si="172"/>
        <v>#DIV/0!</v>
      </c>
      <c r="Y966" s="325">
        <f t="shared" si="167"/>
        <v>0</v>
      </c>
      <c r="Z966" s="325">
        <f t="shared" si="168"/>
        <v>0</v>
      </c>
      <c r="AA966" s="325">
        <f t="shared" si="169"/>
        <v>0</v>
      </c>
      <c r="AB966" s="326">
        <f t="shared" si="170"/>
        <v>0</v>
      </c>
      <c r="AD966" s="328"/>
      <c r="AE966" s="328"/>
      <c r="AF966" s="328"/>
      <c r="AG966" s="328"/>
    </row>
    <row r="967" spans="9:33" ht="15" hidden="1" customHeight="1">
      <c r="I967" s="119" t="e">
        <v>#N/A</v>
      </c>
      <c r="J967" s="119" t="e">
        <v>#N/A</v>
      </c>
      <c r="K967" s="119" t="e">
        <f t="shared" si="164"/>
        <v>#N/A</v>
      </c>
      <c r="L967" s="119" t="e">
        <f t="shared" si="171"/>
        <v>#N/A</v>
      </c>
      <c r="M967" s="119"/>
      <c r="O967" s="119"/>
      <c r="P967" s="119"/>
      <c r="Q967" s="119"/>
      <c r="R967" s="105"/>
      <c r="S967" s="119"/>
      <c r="T967" s="51">
        <f t="shared" si="165"/>
        <v>0</v>
      </c>
      <c r="U967" s="322" t="e">
        <f t="shared" si="166"/>
        <v>#DIV/0!</v>
      </c>
      <c r="X967" s="324" t="e">
        <f t="shared" si="172"/>
        <v>#DIV/0!</v>
      </c>
      <c r="Y967" s="325">
        <f t="shared" si="167"/>
        <v>0</v>
      </c>
      <c r="Z967" s="325">
        <f t="shared" si="168"/>
        <v>0</v>
      </c>
      <c r="AA967" s="325">
        <f t="shared" si="169"/>
        <v>0</v>
      </c>
      <c r="AB967" s="326">
        <f t="shared" si="170"/>
        <v>0</v>
      </c>
      <c r="AD967" s="328"/>
      <c r="AE967" s="328"/>
      <c r="AF967" s="328"/>
      <c r="AG967" s="328"/>
    </row>
    <row r="968" spans="9:33" ht="15" hidden="1" customHeight="1">
      <c r="I968" s="119" t="e">
        <v>#N/A</v>
      </c>
      <c r="J968" s="119" t="e">
        <v>#N/A</v>
      </c>
      <c r="K968" s="119" t="e">
        <f t="shared" si="164"/>
        <v>#N/A</v>
      </c>
      <c r="L968" s="119" t="e">
        <f t="shared" si="171"/>
        <v>#N/A</v>
      </c>
      <c r="M968" s="119"/>
      <c r="O968" s="119"/>
      <c r="P968" s="119"/>
      <c r="Q968" s="119"/>
      <c r="R968" s="105"/>
      <c r="S968" s="119"/>
      <c r="T968" s="51">
        <f t="shared" si="165"/>
        <v>0</v>
      </c>
      <c r="U968" s="322" t="e">
        <f t="shared" si="166"/>
        <v>#DIV/0!</v>
      </c>
      <c r="X968" s="324" t="e">
        <f t="shared" si="172"/>
        <v>#DIV/0!</v>
      </c>
      <c r="Y968" s="325">
        <f t="shared" si="167"/>
        <v>0</v>
      </c>
      <c r="Z968" s="325">
        <f t="shared" si="168"/>
        <v>0</v>
      </c>
      <c r="AA968" s="325">
        <f t="shared" si="169"/>
        <v>0</v>
      </c>
      <c r="AB968" s="326">
        <f t="shared" si="170"/>
        <v>0</v>
      </c>
      <c r="AD968" s="328"/>
      <c r="AE968" s="328"/>
      <c r="AF968" s="328"/>
      <c r="AG968" s="328"/>
    </row>
    <row r="969" spans="9:33" ht="15" hidden="1" customHeight="1">
      <c r="I969" s="119" t="e">
        <v>#N/A</v>
      </c>
      <c r="J969" s="119" t="e">
        <v>#N/A</v>
      </c>
      <c r="K969" s="119" t="e">
        <f t="shared" si="164"/>
        <v>#N/A</v>
      </c>
      <c r="L969" s="119" t="e">
        <f t="shared" si="171"/>
        <v>#N/A</v>
      </c>
      <c r="M969" s="119"/>
      <c r="O969" s="119"/>
      <c r="P969" s="119"/>
      <c r="Q969" s="119"/>
      <c r="R969" s="105"/>
      <c r="S969" s="119"/>
      <c r="T969" s="51">
        <f t="shared" si="165"/>
        <v>0</v>
      </c>
      <c r="U969" s="322" t="e">
        <f t="shared" si="166"/>
        <v>#DIV/0!</v>
      </c>
      <c r="X969" s="324" t="e">
        <f t="shared" si="172"/>
        <v>#DIV/0!</v>
      </c>
      <c r="Y969" s="325">
        <f t="shared" si="167"/>
        <v>0</v>
      </c>
      <c r="Z969" s="325">
        <f t="shared" si="168"/>
        <v>0</v>
      </c>
      <c r="AA969" s="325">
        <f t="shared" si="169"/>
        <v>0</v>
      </c>
      <c r="AB969" s="326">
        <f t="shared" si="170"/>
        <v>0</v>
      </c>
      <c r="AD969" s="328"/>
      <c r="AE969" s="328"/>
      <c r="AF969" s="328"/>
      <c r="AG969" s="328"/>
    </row>
    <row r="970" spans="9:33" ht="15" hidden="1" customHeight="1">
      <c r="I970" s="119" t="e">
        <v>#N/A</v>
      </c>
      <c r="J970" s="119" t="e">
        <v>#N/A</v>
      </c>
      <c r="K970" s="119" t="e">
        <f t="shared" si="164"/>
        <v>#N/A</v>
      </c>
      <c r="L970" s="119" t="e">
        <f t="shared" si="171"/>
        <v>#N/A</v>
      </c>
      <c r="M970" s="119"/>
      <c r="O970" s="119"/>
      <c r="P970" s="119"/>
      <c r="Q970" s="119"/>
      <c r="R970" s="105"/>
      <c r="S970" s="119"/>
      <c r="T970" s="51">
        <f t="shared" si="165"/>
        <v>0</v>
      </c>
      <c r="U970" s="322" t="e">
        <f t="shared" si="166"/>
        <v>#DIV/0!</v>
      </c>
      <c r="X970" s="324" t="e">
        <f t="shared" si="172"/>
        <v>#DIV/0!</v>
      </c>
      <c r="Y970" s="325">
        <f t="shared" si="167"/>
        <v>0</v>
      </c>
      <c r="Z970" s="325">
        <f t="shared" si="168"/>
        <v>0</v>
      </c>
      <c r="AA970" s="325">
        <f t="shared" si="169"/>
        <v>0</v>
      </c>
      <c r="AB970" s="326">
        <f t="shared" si="170"/>
        <v>0</v>
      </c>
      <c r="AD970" s="328"/>
      <c r="AE970" s="328"/>
      <c r="AF970" s="328"/>
      <c r="AG970" s="328"/>
    </row>
    <row r="971" spans="9:33" ht="15" hidden="1" customHeight="1">
      <c r="I971" s="119" t="e">
        <v>#N/A</v>
      </c>
      <c r="J971" s="119" t="e">
        <v>#N/A</v>
      </c>
      <c r="K971" s="119" t="e">
        <f t="shared" si="164"/>
        <v>#N/A</v>
      </c>
      <c r="L971" s="119" t="e">
        <f t="shared" si="171"/>
        <v>#N/A</v>
      </c>
      <c r="M971" s="119"/>
      <c r="O971" s="119"/>
      <c r="P971" s="119"/>
      <c r="Q971" s="119"/>
      <c r="R971" s="105"/>
      <c r="S971" s="119"/>
      <c r="T971" s="51">
        <f t="shared" si="165"/>
        <v>0</v>
      </c>
      <c r="U971" s="322" t="e">
        <f t="shared" si="166"/>
        <v>#DIV/0!</v>
      </c>
      <c r="X971" s="324" t="e">
        <f t="shared" si="172"/>
        <v>#DIV/0!</v>
      </c>
      <c r="Y971" s="325">
        <f t="shared" si="167"/>
        <v>0</v>
      </c>
      <c r="Z971" s="325">
        <f t="shared" si="168"/>
        <v>0</v>
      </c>
      <c r="AA971" s="325">
        <f t="shared" si="169"/>
        <v>0</v>
      </c>
      <c r="AB971" s="326">
        <f t="shared" si="170"/>
        <v>0</v>
      </c>
      <c r="AD971" s="328"/>
      <c r="AE971" s="328"/>
      <c r="AF971" s="328"/>
      <c r="AG971" s="328"/>
    </row>
    <row r="972" spans="9:33" ht="15" hidden="1" customHeight="1">
      <c r="I972" s="119" t="e">
        <v>#N/A</v>
      </c>
      <c r="J972" s="119" t="e">
        <v>#N/A</v>
      </c>
      <c r="K972" s="119" t="e">
        <f t="shared" si="164"/>
        <v>#N/A</v>
      </c>
      <c r="L972" s="119" t="e">
        <f t="shared" si="171"/>
        <v>#N/A</v>
      </c>
      <c r="M972" s="119"/>
      <c r="O972" s="119"/>
      <c r="P972" s="119"/>
      <c r="Q972" s="119"/>
      <c r="R972" s="105"/>
      <c r="S972" s="119"/>
      <c r="T972" s="51">
        <f t="shared" si="165"/>
        <v>0</v>
      </c>
      <c r="U972" s="322" t="e">
        <f t="shared" si="166"/>
        <v>#DIV/0!</v>
      </c>
      <c r="X972" s="324" t="e">
        <f t="shared" si="172"/>
        <v>#DIV/0!</v>
      </c>
      <c r="Y972" s="325">
        <f t="shared" si="167"/>
        <v>0</v>
      </c>
      <c r="Z972" s="325">
        <f t="shared" si="168"/>
        <v>0</v>
      </c>
      <c r="AA972" s="325">
        <f t="shared" si="169"/>
        <v>0</v>
      </c>
      <c r="AB972" s="326">
        <f t="shared" si="170"/>
        <v>0</v>
      </c>
      <c r="AD972" s="328"/>
      <c r="AE972" s="328"/>
      <c r="AF972" s="328"/>
      <c r="AG972" s="328"/>
    </row>
    <row r="973" spans="9:33" ht="15" hidden="1" customHeight="1">
      <c r="I973" s="119" t="e">
        <v>#N/A</v>
      </c>
      <c r="J973" s="119" t="e">
        <v>#N/A</v>
      </c>
      <c r="K973" s="119" t="e">
        <f t="shared" ref="K973:K1036" si="173">I973/J973</f>
        <v>#N/A</v>
      </c>
      <c r="L973" s="119" t="e">
        <f t="shared" si="171"/>
        <v>#N/A</v>
      </c>
      <c r="M973" s="119"/>
      <c r="O973" s="119"/>
      <c r="P973" s="119"/>
      <c r="Q973" s="119"/>
      <c r="R973" s="105"/>
      <c r="S973" s="119"/>
      <c r="T973" s="51">
        <f t="shared" ref="T973:T1036" si="174">S973-R973</f>
        <v>0</v>
      </c>
      <c r="U973" s="322" t="e">
        <f t="shared" ref="U973:U1036" si="175">T973/S973</f>
        <v>#DIV/0!</v>
      </c>
      <c r="X973" s="324" t="e">
        <f t="shared" si="172"/>
        <v>#DIV/0!</v>
      </c>
      <c r="Y973" s="325">
        <f t="shared" si="167"/>
        <v>0</v>
      </c>
      <c r="Z973" s="325">
        <f t="shared" si="168"/>
        <v>0</v>
      </c>
      <c r="AA973" s="325">
        <f t="shared" si="169"/>
        <v>0</v>
      </c>
      <c r="AB973" s="326">
        <f t="shared" si="170"/>
        <v>0</v>
      </c>
      <c r="AD973" s="328"/>
      <c r="AE973" s="328"/>
      <c r="AF973" s="328"/>
      <c r="AG973" s="328"/>
    </row>
    <row r="974" spans="9:33" ht="15" hidden="1" customHeight="1">
      <c r="I974" s="119" t="e">
        <v>#N/A</v>
      </c>
      <c r="J974" s="119" t="e">
        <v>#N/A</v>
      </c>
      <c r="K974" s="119" t="e">
        <f t="shared" si="173"/>
        <v>#N/A</v>
      </c>
      <c r="L974" s="119" t="e">
        <f t="shared" si="171"/>
        <v>#N/A</v>
      </c>
      <c r="M974" s="119"/>
      <c r="O974" s="119"/>
      <c r="P974" s="119"/>
      <c r="Q974" s="119"/>
      <c r="R974" s="105"/>
      <c r="S974" s="119"/>
      <c r="T974" s="51">
        <f t="shared" si="174"/>
        <v>0</v>
      </c>
      <c r="U974" s="322" t="e">
        <f t="shared" si="175"/>
        <v>#DIV/0!</v>
      </c>
      <c r="X974" s="324" t="e">
        <f t="shared" si="172"/>
        <v>#DIV/0!</v>
      </c>
      <c r="Y974" s="325">
        <f t="shared" ref="Y974:Y1037" si="176">ROUND((V974/0.43),-1)</f>
        <v>0</v>
      </c>
      <c r="Z974" s="325">
        <f t="shared" ref="Z974:Z1037" si="177">ROUND((V974/0.45),-1)</f>
        <v>0</v>
      </c>
      <c r="AA974" s="325">
        <f t="shared" ref="AA974:AA1037" si="178">ROUND((V974/0.4),-1)</f>
        <v>0</v>
      </c>
      <c r="AB974" s="326">
        <f t="shared" ref="AB974:AB1037" si="179">ROUNDUP((W974*M974),-2)</f>
        <v>0</v>
      </c>
      <c r="AD974" s="328"/>
      <c r="AE974" s="328"/>
      <c r="AF974" s="328"/>
      <c r="AG974" s="328"/>
    </row>
    <row r="975" spans="9:33" ht="15" hidden="1" customHeight="1">
      <c r="I975" s="119" t="e">
        <v>#N/A</v>
      </c>
      <c r="J975" s="119" t="e">
        <v>#N/A</v>
      </c>
      <c r="K975" s="119" t="e">
        <f t="shared" si="173"/>
        <v>#N/A</v>
      </c>
      <c r="L975" s="119" t="e">
        <f t="shared" si="171"/>
        <v>#N/A</v>
      </c>
      <c r="M975" s="119"/>
      <c r="O975" s="119"/>
      <c r="P975" s="119"/>
      <c r="Q975" s="119"/>
      <c r="R975" s="105"/>
      <c r="S975" s="119"/>
      <c r="T975" s="51">
        <f t="shared" si="174"/>
        <v>0</v>
      </c>
      <c r="U975" s="322" t="e">
        <f t="shared" si="175"/>
        <v>#DIV/0!</v>
      </c>
      <c r="X975" s="324" t="e">
        <f t="shared" si="172"/>
        <v>#DIV/0!</v>
      </c>
      <c r="Y975" s="325">
        <f t="shared" si="176"/>
        <v>0</v>
      </c>
      <c r="Z975" s="325">
        <f t="shared" si="177"/>
        <v>0</v>
      </c>
      <c r="AA975" s="325">
        <f t="shared" si="178"/>
        <v>0</v>
      </c>
      <c r="AB975" s="326">
        <f t="shared" si="179"/>
        <v>0</v>
      </c>
      <c r="AD975" s="328"/>
      <c r="AE975" s="328"/>
      <c r="AF975" s="328"/>
      <c r="AG975" s="328"/>
    </row>
    <row r="976" spans="9:33" ht="15" hidden="1" customHeight="1">
      <c r="I976" s="119" t="e">
        <v>#N/A</v>
      </c>
      <c r="J976" s="119" t="e">
        <v>#N/A</v>
      </c>
      <c r="K976" s="119" t="e">
        <f t="shared" si="173"/>
        <v>#N/A</v>
      </c>
      <c r="L976" s="119" t="e">
        <f t="shared" si="171"/>
        <v>#N/A</v>
      </c>
      <c r="M976" s="119"/>
      <c r="O976" s="119"/>
      <c r="P976" s="119"/>
      <c r="Q976" s="119"/>
      <c r="R976" s="105"/>
      <c r="S976" s="119"/>
      <c r="T976" s="51">
        <f t="shared" si="174"/>
        <v>0</v>
      </c>
      <c r="U976" s="322" t="e">
        <f t="shared" si="175"/>
        <v>#DIV/0!</v>
      </c>
      <c r="X976" s="324" t="e">
        <f t="shared" si="172"/>
        <v>#DIV/0!</v>
      </c>
      <c r="Y976" s="325">
        <f t="shared" si="176"/>
        <v>0</v>
      </c>
      <c r="Z976" s="325">
        <f t="shared" si="177"/>
        <v>0</v>
      </c>
      <c r="AA976" s="325">
        <f t="shared" si="178"/>
        <v>0</v>
      </c>
      <c r="AB976" s="326">
        <f t="shared" si="179"/>
        <v>0</v>
      </c>
      <c r="AD976" s="328"/>
      <c r="AE976" s="328"/>
      <c r="AF976" s="328"/>
      <c r="AG976" s="328"/>
    </row>
    <row r="977" spans="9:33" ht="15" hidden="1" customHeight="1">
      <c r="I977" s="119" t="e">
        <v>#N/A</v>
      </c>
      <c r="J977" s="119" t="e">
        <v>#N/A</v>
      </c>
      <c r="K977" s="119" t="e">
        <f t="shared" si="173"/>
        <v>#N/A</v>
      </c>
      <c r="L977" s="119" t="e">
        <f t="shared" si="171"/>
        <v>#N/A</v>
      </c>
      <c r="M977" s="119"/>
      <c r="O977" s="119"/>
      <c r="P977" s="119"/>
      <c r="Q977" s="119"/>
      <c r="R977" s="105"/>
      <c r="S977" s="119"/>
      <c r="T977" s="51">
        <f t="shared" si="174"/>
        <v>0</v>
      </c>
      <c r="U977" s="322" t="e">
        <f t="shared" si="175"/>
        <v>#DIV/0!</v>
      </c>
      <c r="X977" s="324" t="e">
        <f t="shared" si="172"/>
        <v>#DIV/0!</v>
      </c>
      <c r="Y977" s="325">
        <f t="shared" si="176"/>
        <v>0</v>
      </c>
      <c r="Z977" s="325">
        <f t="shared" si="177"/>
        <v>0</v>
      </c>
      <c r="AA977" s="325">
        <f t="shared" si="178"/>
        <v>0</v>
      </c>
      <c r="AB977" s="326">
        <f t="shared" si="179"/>
        <v>0</v>
      </c>
      <c r="AD977" s="328"/>
      <c r="AE977" s="328"/>
      <c r="AF977" s="328"/>
      <c r="AG977" s="328"/>
    </row>
    <row r="978" spans="9:33" ht="15" hidden="1" customHeight="1">
      <c r="I978" s="119" t="e">
        <v>#N/A</v>
      </c>
      <c r="J978" s="119" t="e">
        <v>#N/A</v>
      </c>
      <c r="K978" s="119" t="e">
        <f t="shared" si="173"/>
        <v>#N/A</v>
      </c>
      <c r="L978" s="119" t="e">
        <f t="shared" si="171"/>
        <v>#N/A</v>
      </c>
      <c r="M978" s="119"/>
      <c r="O978" s="119"/>
      <c r="P978" s="119"/>
      <c r="Q978" s="119"/>
      <c r="R978" s="105"/>
      <c r="S978" s="119"/>
      <c r="T978" s="51">
        <f t="shared" si="174"/>
        <v>0</v>
      </c>
      <c r="U978" s="322" t="e">
        <f t="shared" si="175"/>
        <v>#DIV/0!</v>
      </c>
      <c r="X978" s="324" t="e">
        <f t="shared" si="172"/>
        <v>#DIV/0!</v>
      </c>
      <c r="Y978" s="325">
        <f t="shared" si="176"/>
        <v>0</v>
      </c>
      <c r="Z978" s="325">
        <f t="shared" si="177"/>
        <v>0</v>
      </c>
      <c r="AA978" s="325">
        <f t="shared" si="178"/>
        <v>0</v>
      </c>
      <c r="AB978" s="326">
        <f t="shared" si="179"/>
        <v>0</v>
      </c>
      <c r="AD978" s="328"/>
      <c r="AE978" s="328"/>
      <c r="AF978" s="328"/>
      <c r="AG978" s="328"/>
    </row>
    <row r="979" spans="9:33" ht="15" hidden="1" customHeight="1">
      <c r="I979" s="119" t="e">
        <v>#N/A</v>
      </c>
      <c r="J979" s="119" t="e">
        <v>#N/A</v>
      </c>
      <c r="K979" s="119" t="e">
        <f t="shared" si="173"/>
        <v>#N/A</v>
      </c>
      <c r="L979" s="119" t="e">
        <f t="shared" si="171"/>
        <v>#N/A</v>
      </c>
      <c r="M979" s="119"/>
      <c r="O979" s="119"/>
      <c r="P979" s="119"/>
      <c r="Q979" s="119"/>
      <c r="R979" s="105"/>
      <c r="S979" s="119"/>
      <c r="T979" s="51">
        <f t="shared" si="174"/>
        <v>0</v>
      </c>
      <c r="U979" s="322" t="e">
        <f t="shared" si="175"/>
        <v>#DIV/0!</v>
      </c>
      <c r="X979" s="324" t="e">
        <f t="shared" si="172"/>
        <v>#DIV/0!</v>
      </c>
      <c r="Y979" s="325">
        <f t="shared" si="176"/>
        <v>0</v>
      </c>
      <c r="Z979" s="325">
        <f t="shared" si="177"/>
        <v>0</v>
      </c>
      <c r="AA979" s="325">
        <f t="shared" si="178"/>
        <v>0</v>
      </c>
      <c r="AB979" s="326">
        <f t="shared" si="179"/>
        <v>0</v>
      </c>
      <c r="AD979" s="328"/>
      <c r="AE979" s="328"/>
      <c r="AF979" s="328"/>
      <c r="AG979" s="328"/>
    </row>
    <row r="980" spans="9:33" ht="15" hidden="1" customHeight="1">
      <c r="I980" s="119" t="e">
        <v>#N/A</v>
      </c>
      <c r="J980" s="119" t="e">
        <v>#N/A</v>
      </c>
      <c r="K980" s="119" t="e">
        <f t="shared" si="173"/>
        <v>#N/A</v>
      </c>
      <c r="L980" s="119" t="e">
        <f t="shared" si="171"/>
        <v>#N/A</v>
      </c>
      <c r="M980" s="119"/>
      <c r="O980" s="119"/>
      <c r="P980" s="119"/>
      <c r="Q980" s="119"/>
      <c r="R980" s="105"/>
      <c r="S980" s="119"/>
      <c r="T980" s="51">
        <f t="shared" si="174"/>
        <v>0</v>
      </c>
      <c r="U980" s="322" t="e">
        <f t="shared" si="175"/>
        <v>#DIV/0!</v>
      </c>
      <c r="X980" s="324" t="e">
        <f t="shared" si="172"/>
        <v>#DIV/0!</v>
      </c>
      <c r="Y980" s="325">
        <f t="shared" si="176"/>
        <v>0</v>
      </c>
      <c r="Z980" s="325">
        <f t="shared" si="177"/>
        <v>0</v>
      </c>
      <c r="AA980" s="325">
        <f t="shared" si="178"/>
        <v>0</v>
      </c>
      <c r="AB980" s="326">
        <f t="shared" si="179"/>
        <v>0</v>
      </c>
      <c r="AD980" s="328"/>
      <c r="AE980" s="328"/>
      <c r="AF980" s="328"/>
      <c r="AG980" s="328"/>
    </row>
    <row r="981" spans="9:33" ht="15" hidden="1" customHeight="1">
      <c r="I981" s="119" t="e">
        <v>#N/A</v>
      </c>
      <c r="J981" s="119" t="e">
        <v>#N/A</v>
      </c>
      <c r="K981" s="119" t="e">
        <f t="shared" si="173"/>
        <v>#N/A</v>
      </c>
      <c r="L981" s="119" t="e">
        <f t="shared" si="171"/>
        <v>#N/A</v>
      </c>
      <c r="M981" s="119"/>
      <c r="O981" s="119"/>
      <c r="P981" s="119"/>
      <c r="Q981" s="119"/>
      <c r="R981" s="105"/>
      <c r="S981" s="119"/>
      <c r="T981" s="51">
        <f t="shared" si="174"/>
        <v>0</v>
      </c>
      <c r="U981" s="322" t="e">
        <f t="shared" si="175"/>
        <v>#DIV/0!</v>
      </c>
      <c r="X981" s="324" t="e">
        <f t="shared" si="172"/>
        <v>#DIV/0!</v>
      </c>
      <c r="Y981" s="325">
        <f t="shared" si="176"/>
        <v>0</v>
      </c>
      <c r="Z981" s="325">
        <f t="shared" si="177"/>
        <v>0</v>
      </c>
      <c r="AA981" s="325">
        <f t="shared" si="178"/>
        <v>0</v>
      </c>
      <c r="AB981" s="326">
        <f t="shared" si="179"/>
        <v>0</v>
      </c>
      <c r="AD981" s="328"/>
      <c r="AE981" s="328"/>
      <c r="AF981" s="328"/>
      <c r="AG981" s="328"/>
    </row>
    <row r="982" spans="9:33" ht="15" hidden="1" customHeight="1">
      <c r="I982" s="119" t="e">
        <v>#N/A</v>
      </c>
      <c r="J982" s="119" t="e">
        <v>#N/A</v>
      </c>
      <c r="K982" s="119" t="e">
        <f t="shared" si="173"/>
        <v>#N/A</v>
      </c>
      <c r="L982" s="119" t="e">
        <f t="shared" si="171"/>
        <v>#N/A</v>
      </c>
      <c r="M982" s="119"/>
      <c r="O982" s="119"/>
      <c r="P982" s="119"/>
      <c r="Q982" s="119"/>
      <c r="R982" s="105"/>
      <c r="S982" s="119"/>
      <c r="T982" s="51">
        <f t="shared" si="174"/>
        <v>0</v>
      </c>
      <c r="U982" s="322" t="e">
        <f t="shared" si="175"/>
        <v>#DIV/0!</v>
      </c>
      <c r="X982" s="324" t="e">
        <f t="shared" si="172"/>
        <v>#DIV/0!</v>
      </c>
      <c r="Y982" s="325">
        <f t="shared" si="176"/>
        <v>0</v>
      </c>
      <c r="Z982" s="325">
        <f t="shared" si="177"/>
        <v>0</v>
      </c>
      <c r="AA982" s="325">
        <f t="shared" si="178"/>
        <v>0</v>
      </c>
      <c r="AB982" s="326">
        <f t="shared" si="179"/>
        <v>0</v>
      </c>
      <c r="AD982" s="328"/>
      <c r="AE982" s="328"/>
      <c r="AF982" s="328"/>
      <c r="AG982" s="328"/>
    </row>
    <row r="983" spans="9:33" ht="15" hidden="1" customHeight="1">
      <c r="I983" s="119" t="e">
        <v>#N/A</v>
      </c>
      <c r="J983" s="119" t="e">
        <v>#N/A</v>
      </c>
      <c r="K983" s="119" t="e">
        <f t="shared" si="173"/>
        <v>#N/A</v>
      </c>
      <c r="L983" s="119" t="e">
        <f t="shared" si="171"/>
        <v>#N/A</v>
      </c>
      <c r="M983" s="119"/>
      <c r="O983" s="119"/>
      <c r="P983" s="119"/>
      <c r="Q983" s="119"/>
      <c r="R983" s="105"/>
      <c r="S983" s="119"/>
      <c r="T983" s="51">
        <f t="shared" si="174"/>
        <v>0</v>
      </c>
      <c r="U983" s="322" t="e">
        <f t="shared" si="175"/>
        <v>#DIV/0!</v>
      </c>
      <c r="X983" s="324" t="e">
        <f t="shared" si="172"/>
        <v>#DIV/0!</v>
      </c>
      <c r="Y983" s="325">
        <f t="shared" si="176"/>
        <v>0</v>
      </c>
      <c r="Z983" s="325">
        <f t="shared" si="177"/>
        <v>0</v>
      </c>
      <c r="AA983" s="325">
        <f t="shared" si="178"/>
        <v>0</v>
      </c>
      <c r="AB983" s="326">
        <f t="shared" si="179"/>
        <v>0</v>
      </c>
      <c r="AD983" s="328"/>
      <c r="AE983" s="328"/>
      <c r="AF983" s="328"/>
      <c r="AG983" s="328"/>
    </row>
    <row r="984" spans="9:33" ht="15" hidden="1" customHeight="1">
      <c r="I984" s="119" t="e">
        <v>#N/A</v>
      </c>
      <c r="J984" s="119" t="e">
        <v>#N/A</v>
      </c>
      <c r="K984" s="119" t="e">
        <f t="shared" si="173"/>
        <v>#N/A</v>
      </c>
      <c r="L984" s="119" t="e">
        <f t="shared" si="171"/>
        <v>#N/A</v>
      </c>
      <c r="M984" s="119"/>
      <c r="O984" s="119"/>
      <c r="P984" s="119"/>
      <c r="Q984" s="119"/>
      <c r="R984" s="105"/>
      <c r="S984" s="119"/>
      <c r="T984" s="51">
        <f t="shared" si="174"/>
        <v>0</v>
      </c>
      <c r="U984" s="322" t="e">
        <f t="shared" si="175"/>
        <v>#DIV/0!</v>
      </c>
      <c r="X984" s="324" t="e">
        <f t="shared" si="172"/>
        <v>#DIV/0!</v>
      </c>
      <c r="Y984" s="325">
        <f t="shared" si="176"/>
        <v>0</v>
      </c>
      <c r="Z984" s="325">
        <f t="shared" si="177"/>
        <v>0</v>
      </c>
      <c r="AA984" s="325">
        <f t="shared" si="178"/>
        <v>0</v>
      </c>
      <c r="AB984" s="326">
        <f t="shared" si="179"/>
        <v>0</v>
      </c>
      <c r="AD984" s="328"/>
      <c r="AE984" s="328"/>
      <c r="AF984" s="328"/>
      <c r="AG984" s="328"/>
    </row>
    <row r="985" spans="9:33" ht="15" hidden="1" customHeight="1">
      <c r="I985" s="119" t="e">
        <v>#N/A</v>
      </c>
      <c r="J985" s="119" t="e">
        <v>#N/A</v>
      </c>
      <c r="K985" s="119" t="e">
        <f t="shared" si="173"/>
        <v>#N/A</v>
      </c>
      <c r="L985" s="119" t="e">
        <f t="shared" si="171"/>
        <v>#N/A</v>
      </c>
      <c r="M985" s="119"/>
      <c r="O985" s="119"/>
      <c r="P985" s="119"/>
      <c r="Q985" s="119"/>
      <c r="R985" s="105"/>
      <c r="S985" s="119"/>
      <c r="T985" s="51">
        <f t="shared" si="174"/>
        <v>0</v>
      </c>
      <c r="U985" s="322" t="e">
        <f t="shared" si="175"/>
        <v>#DIV/0!</v>
      </c>
      <c r="X985" s="324" t="e">
        <f t="shared" si="172"/>
        <v>#DIV/0!</v>
      </c>
      <c r="Y985" s="325">
        <f t="shared" si="176"/>
        <v>0</v>
      </c>
      <c r="Z985" s="325">
        <f t="shared" si="177"/>
        <v>0</v>
      </c>
      <c r="AA985" s="325">
        <f t="shared" si="178"/>
        <v>0</v>
      </c>
      <c r="AB985" s="326">
        <f t="shared" si="179"/>
        <v>0</v>
      </c>
      <c r="AD985" s="328"/>
      <c r="AE985" s="328"/>
      <c r="AF985" s="328"/>
      <c r="AG985" s="328"/>
    </row>
    <row r="986" spans="9:33" ht="15" hidden="1" customHeight="1">
      <c r="I986" s="119" t="e">
        <v>#N/A</v>
      </c>
      <c r="J986" s="119" t="e">
        <v>#N/A</v>
      </c>
      <c r="K986" s="119" t="e">
        <f t="shared" si="173"/>
        <v>#N/A</v>
      </c>
      <c r="L986" s="119" t="e">
        <f t="shared" si="171"/>
        <v>#N/A</v>
      </c>
      <c r="M986" s="119"/>
      <c r="O986" s="119"/>
      <c r="P986" s="119"/>
      <c r="Q986" s="119"/>
      <c r="R986" s="105"/>
      <c r="S986" s="119"/>
      <c r="T986" s="51">
        <f t="shared" si="174"/>
        <v>0</v>
      </c>
      <c r="U986" s="322" t="e">
        <f t="shared" si="175"/>
        <v>#DIV/0!</v>
      </c>
      <c r="X986" s="324" t="e">
        <f t="shared" si="172"/>
        <v>#DIV/0!</v>
      </c>
      <c r="Y986" s="325">
        <f t="shared" si="176"/>
        <v>0</v>
      </c>
      <c r="Z986" s="325">
        <f t="shared" si="177"/>
        <v>0</v>
      </c>
      <c r="AA986" s="325">
        <f t="shared" si="178"/>
        <v>0</v>
      </c>
      <c r="AB986" s="326">
        <f t="shared" si="179"/>
        <v>0</v>
      </c>
      <c r="AD986" s="328"/>
      <c r="AE986" s="328"/>
      <c r="AF986" s="328"/>
      <c r="AG986" s="328"/>
    </row>
    <row r="987" spans="9:33" ht="15" hidden="1" customHeight="1">
      <c r="I987" s="119" t="e">
        <v>#N/A</v>
      </c>
      <c r="J987" s="119" t="e">
        <v>#N/A</v>
      </c>
      <c r="K987" s="119" t="e">
        <f t="shared" si="173"/>
        <v>#N/A</v>
      </c>
      <c r="L987" s="119" t="e">
        <f t="shared" si="171"/>
        <v>#N/A</v>
      </c>
      <c r="M987" s="119"/>
      <c r="O987" s="119"/>
      <c r="P987" s="119"/>
      <c r="Q987" s="119"/>
      <c r="R987" s="105"/>
      <c r="S987" s="119"/>
      <c r="T987" s="51">
        <f t="shared" si="174"/>
        <v>0</v>
      </c>
      <c r="U987" s="322" t="e">
        <f t="shared" si="175"/>
        <v>#DIV/0!</v>
      </c>
      <c r="X987" s="324" t="e">
        <f t="shared" si="172"/>
        <v>#DIV/0!</v>
      </c>
      <c r="Y987" s="325">
        <f t="shared" si="176"/>
        <v>0</v>
      </c>
      <c r="Z987" s="325">
        <f t="shared" si="177"/>
        <v>0</v>
      </c>
      <c r="AA987" s="325">
        <f t="shared" si="178"/>
        <v>0</v>
      </c>
      <c r="AB987" s="326">
        <f t="shared" si="179"/>
        <v>0</v>
      </c>
      <c r="AD987" s="328"/>
      <c r="AE987" s="328"/>
      <c r="AF987" s="328"/>
      <c r="AG987" s="328"/>
    </row>
    <row r="988" spans="9:33" ht="15" hidden="1" customHeight="1">
      <c r="I988" s="119" t="e">
        <v>#N/A</v>
      </c>
      <c r="J988" s="119" t="e">
        <v>#N/A</v>
      </c>
      <c r="K988" s="119" t="e">
        <f t="shared" si="173"/>
        <v>#N/A</v>
      </c>
      <c r="L988" s="119" t="e">
        <f t="shared" si="171"/>
        <v>#N/A</v>
      </c>
      <c r="M988" s="119"/>
      <c r="O988" s="119"/>
      <c r="P988" s="119"/>
      <c r="Q988" s="119"/>
      <c r="R988" s="105"/>
      <c r="S988" s="119"/>
      <c r="T988" s="51">
        <f t="shared" si="174"/>
        <v>0</v>
      </c>
      <c r="U988" s="322" t="e">
        <f t="shared" si="175"/>
        <v>#DIV/0!</v>
      </c>
      <c r="X988" s="324" t="e">
        <f t="shared" si="172"/>
        <v>#DIV/0!</v>
      </c>
      <c r="Y988" s="325">
        <f t="shared" si="176"/>
        <v>0</v>
      </c>
      <c r="Z988" s="325">
        <f t="shared" si="177"/>
        <v>0</v>
      </c>
      <c r="AA988" s="325">
        <f t="shared" si="178"/>
        <v>0</v>
      </c>
      <c r="AB988" s="326">
        <f t="shared" si="179"/>
        <v>0</v>
      </c>
      <c r="AD988" s="328"/>
      <c r="AE988" s="328"/>
      <c r="AF988" s="328"/>
      <c r="AG988" s="328"/>
    </row>
    <row r="989" spans="9:33" ht="15" hidden="1" customHeight="1">
      <c r="I989" s="119" t="e">
        <v>#N/A</v>
      </c>
      <c r="J989" s="119" t="e">
        <v>#N/A</v>
      </c>
      <c r="K989" s="119" t="e">
        <f t="shared" si="173"/>
        <v>#N/A</v>
      </c>
      <c r="L989" s="119" t="e">
        <f t="shared" si="171"/>
        <v>#N/A</v>
      </c>
      <c r="M989" s="119"/>
      <c r="O989" s="119"/>
      <c r="P989" s="119"/>
      <c r="Q989" s="119"/>
      <c r="R989" s="105"/>
      <c r="S989" s="119"/>
      <c r="T989" s="51">
        <f t="shared" si="174"/>
        <v>0</v>
      </c>
      <c r="U989" s="322" t="e">
        <f t="shared" si="175"/>
        <v>#DIV/0!</v>
      </c>
      <c r="X989" s="324" t="e">
        <f t="shared" si="172"/>
        <v>#DIV/0!</v>
      </c>
      <c r="Y989" s="325">
        <f t="shared" si="176"/>
        <v>0</v>
      </c>
      <c r="Z989" s="325">
        <f t="shared" si="177"/>
        <v>0</v>
      </c>
      <c r="AA989" s="325">
        <f t="shared" si="178"/>
        <v>0</v>
      </c>
      <c r="AB989" s="326">
        <f t="shared" si="179"/>
        <v>0</v>
      </c>
      <c r="AD989" s="328"/>
      <c r="AE989" s="328"/>
      <c r="AF989" s="328"/>
      <c r="AG989" s="328"/>
    </row>
    <row r="990" spans="9:33" ht="15" hidden="1" customHeight="1">
      <c r="I990" s="119" t="e">
        <v>#N/A</v>
      </c>
      <c r="J990" s="119" t="e">
        <v>#N/A</v>
      </c>
      <c r="K990" s="119" t="e">
        <f t="shared" si="173"/>
        <v>#N/A</v>
      </c>
      <c r="L990" s="119" t="e">
        <f t="shared" si="171"/>
        <v>#N/A</v>
      </c>
      <c r="M990" s="119"/>
      <c r="O990" s="119"/>
      <c r="P990" s="119"/>
      <c r="Q990" s="119"/>
      <c r="R990" s="105"/>
      <c r="S990" s="119"/>
      <c r="T990" s="51">
        <f t="shared" si="174"/>
        <v>0</v>
      </c>
      <c r="U990" s="322" t="e">
        <f t="shared" si="175"/>
        <v>#DIV/0!</v>
      </c>
      <c r="X990" s="324" t="e">
        <f t="shared" si="172"/>
        <v>#DIV/0!</v>
      </c>
      <c r="Y990" s="325">
        <f t="shared" si="176"/>
        <v>0</v>
      </c>
      <c r="Z990" s="325">
        <f t="shared" si="177"/>
        <v>0</v>
      </c>
      <c r="AA990" s="325">
        <f t="shared" si="178"/>
        <v>0</v>
      </c>
      <c r="AB990" s="326">
        <f t="shared" si="179"/>
        <v>0</v>
      </c>
      <c r="AD990" s="328"/>
      <c r="AE990" s="328"/>
      <c r="AF990" s="328"/>
      <c r="AG990" s="328"/>
    </row>
    <row r="991" spans="9:33" ht="15" hidden="1" customHeight="1">
      <c r="I991" s="119" t="e">
        <v>#N/A</v>
      </c>
      <c r="J991" s="119" t="e">
        <v>#N/A</v>
      </c>
      <c r="K991" s="119" t="e">
        <f t="shared" si="173"/>
        <v>#N/A</v>
      </c>
      <c r="L991" s="119" t="e">
        <f t="shared" si="171"/>
        <v>#N/A</v>
      </c>
      <c r="M991" s="119"/>
      <c r="O991" s="119"/>
      <c r="P991" s="119"/>
      <c r="Q991" s="119"/>
      <c r="R991" s="105"/>
      <c r="S991" s="119"/>
      <c r="T991" s="51">
        <f t="shared" si="174"/>
        <v>0</v>
      </c>
      <c r="U991" s="322" t="e">
        <f t="shared" si="175"/>
        <v>#DIV/0!</v>
      </c>
      <c r="X991" s="324" t="e">
        <f t="shared" si="172"/>
        <v>#DIV/0!</v>
      </c>
      <c r="Y991" s="325">
        <f t="shared" si="176"/>
        <v>0</v>
      </c>
      <c r="Z991" s="325">
        <f t="shared" si="177"/>
        <v>0</v>
      </c>
      <c r="AA991" s="325">
        <f t="shared" si="178"/>
        <v>0</v>
      </c>
      <c r="AB991" s="326">
        <f t="shared" si="179"/>
        <v>0</v>
      </c>
      <c r="AD991" s="328"/>
      <c r="AE991" s="328"/>
      <c r="AF991" s="328"/>
      <c r="AG991" s="328"/>
    </row>
    <row r="992" spans="9:33" ht="15" hidden="1" customHeight="1">
      <c r="I992" s="119" t="e">
        <v>#N/A</v>
      </c>
      <c r="J992" s="119" t="e">
        <v>#N/A</v>
      </c>
      <c r="K992" s="119" t="e">
        <f t="shared" si="173"/>
        <v>#N/A</v>
      </c>
      <c r="L992" s="119" t="e">
        <f t="shared" si="171"/>
        <v>#N/A</v>
      </c>
      <c r="M992" s="119"/>
      <c r="O992" s="119"/>
      <c r="P992" s="119"/>
      <c r="Q992" s="119"/>
      <c r="R992" s="105"/>
      <c r="S992" s="119"/>
      <c r="T992" s="51">
        <f t="shared" si="174"/>
        <v>0</v>
      </c>
      <c r="U992" s="322" t="e">
        <f t="shared" si="175"/>
        <v>#DIV/0!</v>
      </c>
      <c r="X992" s="324" t="e">
        <f t="shared" si="172"/>
        <v>#DIV/0!</v>
      </c>
      <c r="Y992" s="325">
        <f t="shared" si="176"/>
        <v>0</v>
      </c>
      <c r="Z992" s="325">
        <f t="shared" si="177"/>
        <v>0</v>
      </c>
      <c r="AA992" s="325">
        <f t="shared" si="178"/>
        <v>0</v>
      </c>
      <c r="AB992" s="326">
        <f t="shared" si="179"/>
        <v>0</v>
      </c>
      <c r="AD992" s="328"/>
      <c r="AE992" s="328"/>
      <c r="AF992" s="328"/>
      <c r="AG992" s="328"/>
    </row>
    <row r="993" spans="9:33" ht="15" hidden="1" customHeight="1">
      <c r="I993" s="119" t="e">
        <v>#N/A</v>
      </c>
      <c r="J993" s="119" t="e">
        <v>#N/A</v>
      </c>
      <c r="K993" s="119" t="e">
        <f t="shared" si="173"/>
        <v>#N/A</v>
      </c>
      <c r="L993" s="119" t="e">
        <f t="shared" si="171"/>
        <v>#N/A</v>
      </c>
      <c r="M993" s="119"/>
      <c r="O993" s="119"/>
      <c r="P993" s="119"/>
      <c r="Q993" s="119"/>
      <c r="R993" s="105"/>
      <c r="S993" s="119"/>
      <c r="T993" s="51">
        <f t="shared" si="174"/>
        <v>0</v>
      </c>
      <c r="U993" s="322" t="e">
        <f t="shared" si="175"/>
        <v>#DIV/0!</v>
      </c>
      <c r="X993" s="324" t="e">
        <f t="shared" si="172"/>
        <v>#DIV/0!</v>
      </c>
      <c r="Y993" s="325">
        <f t="shared" si="176"/>
        <v>0</v>
      </c>
      <c r="Z993" s="325">
        <f t="shared" si="177"/>
        <v>0</v>
      </c>
      <c r="AA993" s="325">
        <f t="shared" si="178"/>
        <v>0</v>
      </c>
      <c r="AB993" s="326">
        <f t="shared" si="179"/>
        <v>0</v>
      </c>
      <c r="AD993" s="328"/>
      <c r="AE993" s="328"/>
      <c r="AF993" s="328"/>
      <c r="AG993" s="328"/>
    </row>
    <row r="994" spans="9:33" ht="15" hidden="1" customHeight="1">
      <c r="I994" s="119" t="e">
        <v>#N/A</v>
      </c>
      <c r="J994" s="119" t="e">
        <v>#N/A</v>
      </c>
      <c r="K994" s="119" t="e">
        <f t="shared" si="173"/>
        <v>#N/A</v>
      </c>
      <c r="L994" s="119" t="e">
        <f t="shared" si="171"/>
        <v>#N/A</v>
      </c>
      <c r="M994" s="119"/>
      <c r="O994" s="119"/>
      <c r="P994" s="119"/>
      <c r="Q994" s="119"/>
      <c r="R994" s="105"/>
      <c r="S994" s="119"/>
      <c r="T994" s="51">
        <f t="shared" si="174"/>
        <v>0</v>
      </c>
      <c r="U994" s="322" t="e">
        <f t="shared" si="175"/>
        <v>#DIV/0!</v>
      </c>
      <c r="X994" s="324" t="e">
        <f t="shared" si="172"/>
        <v>#DIV/0!</v>
      </c>
      <c r="Y994" s="325">
        <f t="shared" si="176"/>
        <v>0</v>
      </c>
      <c r="Z994" s="325">
        <f t="shared" si="177"/>
        <v>0</v>
      </c>
      <c r="AA994" s="325">
        <f t="shared" si="178"/>
        <v>0</v>
      </c>
      <c r="AB994" s="326">
        <f t="shared" si="179"/>
        <v>0</v>
      </c>
      <c r="AD994" s="328"/>
      <c r="AE994" s="328"/>
      <c r="AF994" s="328"/>
      <c r="AG994" s="328"/>
    </row>
    <row r="995" spans="9:33" ht="15" hidden="1" customHeight="1">
      <c r="I995" s="119" t="e">
        <v>#N/A</v>
      </c>
      <c r="J995" s="119" t="e">
        <v>#N/A</v>
      </c>
      <c r="K995" s="119" t="e">
        <f t="shared" si="173"/>
        <v>#N/A</v>
      </c>
      <c r="L995" s="119" t="e">
        <f t="shared" si="171"/>
        <v>#N/A</v>
      </c>
      <c r="M995" s="119"/>
      <c r="O995" s="119"/>
      <c r="P995" s="119"/>
      <c r="Q995" s="119"/>
      <c r="R995" s="105"/>
      <c r="S995" s="119"/>
      <c r="T995" s="51">
        <f t="shared" si="174"/>
        <v>0</v>
      </c>
      <c r="U995" s="322" t="e">
        <f t="shared" si="175"/>
        <v>#DIV/0!</v>
      </c>
      <c r="X995" s="324" t="e">
        <f t="shared" si="172"/>
        <v>#DIV/0!</v>
      </c>
      <c r="Y995" s="325">
        <f t="shared" si="176"/>
        <v>0</v>
      </c>
      <c r="Z995" s="325">
        <f t="shared" si="177"/>
        <v>0</v>
      </c>
      <c r="AA995" s="325">
        <f t="shared" si="178"/>
        <v>0</v>
      </c>
      <c r="AB995" s="326">
        <f t="shared" si="179"/>
        <v>0</v>
      </c>
      <c r="AD995" s="328"/>
      <c r="AE995" s="328"/>
      <c r="AF995" s="328"/>
      <c r="AG995" s="328"/>
    </row>
    <row r="996" spans="9:33" ht="15" hidden="1" customHeight="1">
      <c r="I996" s="119" t="e">
        <v>#N/A</v>
      </c>
      <c r="J996" s="119" t="e">
        <v>#N/A</v>
      </c>
      <c r="K996" s="119" t="e">
        <f t="shared" si="173"/>
        <v>#N/A</v>
      </c>
      <c r="L996" s="119" t="e">
        <f t="shared" si="171"/>
        <v>#N/A</v>
      </c>
      <c r="M996" s="119"/>
      <c r="O996" s="119"/>
      <c r="P996" s="119"/>
      <c r="Q996" s="119"/>
      <c r="R996" s="105"/>
      <c r="S996" s="119"/>
      <c r="T996" s="51">
        <f t="shared" si="174"/>
        <v>0</v>
      </c>
      <c r="U996" s="322" t="e">
        <f t="shared" si="175"/>
        <v>#DIV/0!</v>
      </c>
      <c r="X996" s="324" t="e">
        <f t="shared" si="172"/>
        <v>#DIV/0!</v>
      </c>
      <c r="Y996" s="325">
        <f t="shared" si="176"/>
        <v>0</v>
      </c>
      <c r="Z996" s="325">
        <f t="shared" si="177"/>
        <v>0</v>
      </c>
      <c r="AA996" s="325">
        <f t="shared" si="178"/>
        <v>0</v>
      </c>
      <c r="AB996" s="326">
        <f t="shared" si="179"/>
        <v>0</v>
      </c>
      <c r="AD996" s="328"/>
      <c r="AE996" s="328"/>
      <c r="AF996" s="328"/>
      <c r="AG996" s="328"/>
    </row>
    <row r="997" spans="9:33" ht="15" hidden="1" customHeight="1">
      <c r="I997" s="119" t="e">
        <v>#N/A</v>
      </c>
      <c r="J997" s="119" t="e">
        <v>#N/A</v>
      </c>
      <c r="K997" s="119" t="e">
        <f t="shared" si="173"/>
        <v>#N/A</v>
      </c>
      <c r="L997" s="119" t="e">
        <f t="shared" si="171"/>
        <v>#N/A</v>
      </c>
      <c r="M997" s="119"/>
      <c r="O997" s="119"/>
      <c r="P997" s="119"/>
      <c r="Q997" s="119"/>
      <c r="R997" s="105"/>
      <c r="S997" s="119"/>
      <c r="T997" s="51">
        <f t="shared" si="174"/>
        <v>0</v>
      </c>
      <c r="U997" s="322" t="e">
        <f t="shared" si="175"/>
        <v>#DIV/0!</v>
      </c>
      <c r="X997" s="324" t="e">
        <f t="shared" si="172"/>
        <v>#DIV/0!</v>
      </c>
      <c r="Y997" s="325">
        <f t="shared" si="176"/>
        <v>0</v>
      </c>
      <c r="Z997" s="325">
        <f t="shared" si="177"/>
        <v>0</v>
      </c>
      <c r="AA997" s="325">
        <f t="shared" si="178"/>
        <v>0</v>
      </c>
      <c r="AB997" s="326">
        <f t="shared" si="179"/>
        <v>0</v>
      </c>
      <c r="AD997" s="328"/>
      <c r="AE997" s="328"/>
      <c r="AF997" s="328"/>
      <c r="AG997" s="328"/>
    </row>
    <row r="998" spans="9:33" ht="15" hidden="1" customHeight="1">
      <c r="I998" s="119" t="e">
        <v>#N/A</v>
      </c>
      <c r="J998" s="119" t="e">
        <v>#N/A</v>
      </c>
      <c r="K998" s="119" t="e">
        <f t="shared" si="173"/>
        <v>#N/A</v>
      </c>
      <c r="L998" s="119" t="e">
        <f t="shared" si="171"/>
        <v>#N/A</v>
      </c>
      <c r="M998" s="119"/>
      <c r="O998" s="119"/>
      <c r="P998" s="119"/>
      <c r="Q998" s="119"/>
      <c r="R998" s="105"/>
      <c r="S998" s="119"/>
      <c r="T998" s="51">
        <f t="shared" si="174"/>
        <v>0</v>
      </c>
      <c r="U998" s="322" t="e">
        <f t="shared" si="175"/>
        <v>#DIV/0!</v>
      </c>
      <c r="X998" s="324" t="e">
        <f t="shared" si="172"/>
        <v>#DIV/0!</v>
      </c>
      <c r="Y998" s="325">
        <f t="shared" si="176"/>
        <v>0</v>
      </c>
      <c r="Z998" s="325">
        <f t="shared" si="177"/>
        <v>0</v>
      </c>
      <c r="AA998" s="325">
        <f t="shared" si="178"/>
        <v>0</v>
      </c>
      <c r="AB998" s="326">
        <f t="shared" si="179"/>
        <v>0</v>
      </c>
      <c r="AD998" s="328"/>
      <c r="AE998" s="328"/>
      <c r="AF998" s="328"/>
      <c r="AG998" s="328"/>
    </row>
    <row r="999" spans="9:33" ht="15" hidden="1" customHeight="1">
      <c r="I999" s="119" t="e">
        <v>#N/A</v>
      </c>
      <c r="J999" s="119" t="e">
        <v>#N/A</v>
      </c>
      <c r="K999" s="119" t="e">
        <f t="shared" si="173"/>
        <v>#N/A</v>
      </c>
      <c r="L999" s="119" t="e">
        <f t="shared" si="171"/>
        <v>#N/A</v>
      </c>
      <c r="M999" s="119"/>
      <c r="O999" s="119"/>
      <c r="P999" s="119"/>
      <c r="Q999" s="119"/>
      <c r="R999" s="105"/>
      <c r="S999" s="119"/>
      <c r="T999" s="51">
        <f t="shared" si="174"/>
        <v>0</v>
      </c>
      <c r="U999" s="322" t="e">
        <f t="shared" si="175"/>
        <v>#DIV/0!</v>
      </c>
      <c r="X999" s="324" t="e">
        <f t="shared" si="172"/>
        <v>#DIV/0!</v>
      </c>
      <c r="Y999" s="325">
        <f t="shared" si="176"/>
        <v>0</v>
      </c>
      <c r="Z999" s="325">
        <f t="shared" si="177"/>
        <v>0</v>
      </c>
      <c r="AA999" s="325">
        <f t="shared" si="178"/>
        <v>0</v>
      </c>
      <c r="AB999" s="326">
        <f t="shared" si="179"/>
        <v>0</v>
      </c>
      <c r="AD999" s="328"/>
      <c r="AE999" s="328"/>
      <c r="AF999" s="328"/>
      <c r="AG999" s="328"/>
    </row>
    <row r="1000" spans="9:33" ht="15" hidden="1" customHeight="1">
      <c r="I1000" s="119" t="e">
        <v>#N/A</v>
      </c>
      <c r="J1000" s="119" t="e">
        <v>#N/A</v>
      </c>
      <c r="K1000" s="119" t="e">
        <f t="shared" si="173"/>
        <v>#N/A</v>
      </c>
      <c r="L1000" s="119" t="e">
        <f t="shared" si="171"/>
        <v>#N/A</v>
      </c>
      <c r="M1000" s="119"/>
      <c r="O1000" s="119"/>
      <c r="P1000" s="119"/>
      <c r="Q1000" s="119"/>
      <c r="R1000" s="105"/>
      <c r="S1000" s="119"/>
      <c r="T1000" s="51">
        <f t="shared" si="174"/>
        <v>0</v>
      </c>
      <c r="U1000" s="322" t="e">
        <f t="shared" si="175"/>
        <v>#DIV/0!</v>
      </c>
      <c r="X1000" s="324" t="e">
        <f t="shared" si="172"/>
        <v>#DIV/0!</v>
      </c>
      <c r="Y1000" s="325">
        <f t="shared" si="176"/>
        <v>0</v>
      </c>
      <c r="Z1000" s="325">
        <f t="shared" si="177"/>
        <v>0</v>
      </c>
      <c r="AA1000" s="325">
        <f t="shared" si="178"/>
        <v>0</v>
      </c>
      <c r="AB1000" s="326">
        <f t="shared" si="179"/>
        <v>0</v>
      </c>
      <c r="AD1000" s="328"/>
      <c r="AE1000" s="328"/>
      <c r="AF1000" s="328"/>
      <c r="AG1000" s="328"/>
    </row>
    <row r="1001" spans="9:33" ht="15" hidden="1" customHeight="1">
      <c r="I1001" s="119" t="e">
        <v>#N/A</v>
      </c>
      <c r="J1001" s="119" t="e">
        <v>#N/A</v>
      </c>
      <c r="K1001" s="119" t="e">
        <f t="shared" si="173"/>
        <v>#N/A</v>
      </c>
      <c r="L1001" s="119" t="e">
        <f t="shared" si="171"/>
        <v>#N/A</v>
      </c>
      <c r="M1001" s="119"/>
      <c r="O1001" s="119"/>
      <c r="P1001" s="119"/>
      <c r="Q1001" s="119"/>
      <c r="R1001" s="105"/>
      <c r="S1001" s="119"/>
      <c r="T1001" s="51">
        <f t="shared" si="174"/>
        <v>0</v>
      </c>
      <c r="U1001" s="322" t="e">
        <f t="shared" si="175"/>
        <v>#DIV/0!</v>
      </c>
      <c r="X1001" s="324" t="e">
        <f t="shared" si="172"/>
        <v>#DIV/0!</v>
      </c>
      <c r="Y1001" s="325">
        <f t="shared" si="176"/>
        <v>0</v>
      </c>
      <c r="Z1001" s="325">
        <f t="shared" si="177"/>
        <v>0</v>
      </c>
      <c r="AA1001" s="325">
        <f t="shared" si="178"/>
        <v>0</v>
      </c>
      <c r="AB1001" s="326">
        <f t="shared" si="179"/>
        <v>0</v>
      </c>
      <c r="AD1001" s="328"/>
      <c r="AE1001" s="328"/>
      <c r="AF1001" s="328"/>
      <c r="AG1001" s="328"/>
    </row>
    <row r="1002" spans="9:33" ht="15" hidden="1" customHeight="1">
      <c r="I1002" s="119" t="e">
        <v>#N/A</v>
      </c>
      <c r="J1002" s="119" t="e">
        <v>#N/A</v>
      </c>
      <c r="K1002" s="119" t="e">
        <f t="shared" si="173"/>
        <v>#N/A</v>
      </c>
      <c r="L1002" s="119" t="e">
        <f t="shared" si="171"/>
        <v>#N/A</v>
      </c>
      <c r="M1002" s="119"/>
      <c r="O1002" s="119"/>
      <c r="P1002" s="119"/>
      <c r="Q1002" s="119"/>
      <c r="R1002" s="105"/>
      <c r="S1002" s="119"/>
      <c r="T1002" s="51">
        <f t="shared" si="174"/>
        <v>0</v>
      </c>
      <c r="U1002" s="322" t="e">
        <f t="shared" si="175"/>
        <v>#DIV/0!</v>
      </c>
      <c r="X1002" s="324" t="e">
        <f t="shared" si="172"/>
        <v>#DIV/0!</v>
      </c>
      <c r="Y1002" s="325">
        <f t="shared" si="176"/>
        <v>0</v>
      </c>
      <c r="Z1002" s="325">
        <f t="shared" si="177"/>
        <v>0</v>
      </c>
      <c r="AA1002" s="325">
        <f t="shared" si="178"/>
        <v>0</v>
      </c>
      <c r="AB1002" s="326">
        <f t="shared" si="179"/>
        <v>0</v>
      </c>
      <c r="AD1002" s="328"/>
      <c r="AE1002" s="328"/>
      <c r="AF1002" s="328"/>
      <c r="AG1002" s="328"/>
    </row>
    <row r="1003" spans="9:33" ht="15" hidden="1" customHeight="1">
      <c r="I1003" s="119" t="e">
        <v>#N/A</v>
      </c>
      <c r="J1003" s="119" t="e">
        <v>#N/A</v>
      </c>
      <c r="K1003" s="119" t="e">
        <f t="shared" si="173"/>
        <v>#N/A</v>
      </c>
      <c r="L1003" s="119" t="e">
        <f t="shared" si="171"/>
        <v>#N/A</v>
      </c>
      <c r="M1003" s="119"/>
      <c r="O1003" s="119"/>
      <c r="P1003" s="119"/>
      <c r="Q1003" s="119"/>
      <c r="R1003" s="105"/>
      <c r="S1003" s="119"/>
      <c r="T1003" s="51">
        <f t="shared" si="174"/>
        <v>0</v>
      </c>
      <c r="U1003" s="322" t="e">
        <f t="shared" si="175"/>
        <v>#DIV/0!</v>
      </c>
      <c r="X1003" s="324" t="e">
        <f t="shared" si="172"/>
        <v>#DIV/0!</v>
      </c>
      <c r="Y1003" s="325">
        <f t="shared" si="176"/>
        <v>0</v>
      </c>
      <c r="Z1003" s="325">
        <f t="shared" si="177"/>
        <v>0</v>
      </c>
      <c r="AA1003" s="325">
        <f t="shared" si="178"/>
        <v>0</v>
      </c>
      <c r="AB1003" s="326">
        <f t="shared" si="179"/>
        <v>0</v>
      </c>
      <c r="AD1003" s="328"/>
      <c r="AE1003" s="328"/>
      <c r="AF1003" s="328"/>
      <c r="AG1003" s="328"/>
    </row>
    <row r="1004" spans="9:33" ht="15" hidden="1" customHeight="1">
      <c r="I1004" s="119" t="e">
        <v>#N/A</v>
      </c>
      <c r="J1004" s="119" t="e">
        <v>#N/A</v>
      </c>
      <c r="K1004" s="119" t="e">
        <f t="shared" si="173"/>
        <v>#N/A</v>
      </c>
      <c r="L1004" s="119" t="e">
        <f t="shared" si="171"/>
        <v>#N/A</v>
      </c>
      <c r="M1004" s="119"/>
      <c r="O1004" s="119"/>
      <c r="P1004" s="119"/>
      <c r="Q1004" s="119"/>
      <c r="R1004" s="105"/>
      <c r="S1004" s="119"/>
      <c r="T1004" s="51">
        <f t="shared" si="174"/>
        <v>0</v>
      </c>
      <c r="U1004" s="322" t="e">
        <f t="shared" si="175"/>
        <v>#DIV/0!</v>
      </c>
      <c r="X1004" s="324" t="e">
        <f t="shared" si="172"/>
        <v>#DIV/0!</v>
      </c>
      <c r="Y1004" s="325">
        <f t="shared" si="176"/>
        <v>0</v>
      </c>
      <c r="Z1004" s="325">
        <f t="shared" si="177"/>
        <v>0</v>
      </c>
      <c r="AA1004" s="325">
        <f t="shared" si="178"/>
        <v>0</v>
      </c>
      <c r="AB1004" s="326">
        <f t="shared" si="179"/>
        <v>0</v>
      </c>
      <c r="AD1004" s="328"/>
      <c r="AE1004" s="328"/>
      <c r="AF1004" s="328"/>
      <c r="AG1004" s="328"/>
    </row>
    <row r="1005" spans="9:33" ht="15" hidden="1" customHeight="1">
      <c r="I1005" s="119" t="e">
        <v>#N/A</v>
      </c>
      <c r="J1005" s="119" t="e">
        <v>#N/A</v>
      </c>
      <c r="K1005" s="119" t="e">
        <f t="shared" si="173"/>
        <v>#N/A</v>
      </c>
      <c r="L1005" s="119" t="e">
        <f t="shared" si="171"/>
        <v>#N/A</v>
      </c>
      <c r="M1005" s="119"/>
      <c r="O1005" s="119"/>
      <c r="P1005" s="119"/>
      <c r="Q1005" s="119"/>
      <c r="R1005" s="105"/>
      <c r="S1005" s="119"/>
      <c r="T1005" s="51">
        <f t="shared" si="174"/>
        <v>0</v>
      </c>
      <c r="U1005" s="322" t="e">
        <f t="shared" si="175"/>
        <v>#DIV/0!</v>
      </c>
      <c r="X1005" s="324" t="e">
        <f t="shared" si="172"/>
        <v>#DIV/0!</v>
      </c>
      <c r="Y1005" s="325">
        <f t="shared" si="176"/>
        <v>0</v>
      </c>
      <c r="Z1005" s="325">
        <f t="shared" si="177"/>
        <v>0</v>
      </c>
      <c r="AA1005" s="325">
        <f t="shared" si="178"/>
        <v>0</v>
      </c>
      <c r="AB1005" s="326">
        <f t="shared" si="179"/>
        <v>0</v>
      </c>
      <c r="AD1005" s="328"/>
      <c r="AE1005" s="328"/>
      <c r="AF1005" s="328"/>
      <c r="AG1005" s="328"/>
    </row>
    <row r="1006" spans="9:33" ht="15" hidden="1" customHeight="1">
      <c r="I1006" s="119" t="e">
        <v>#N/A</v>
      </c>
      <c r="J1006" s="119" t="e">
        <v>#N/A</v>
      </c>
      <c r="K1006" s="119" t="e">
        <f t="shared" si="173"/>
        <v>#N/A</v>
      </c>
      <c r="L1006" s="119" t="e">
        <f t="shared" si="171"/>
        <v>#N/A</v>
      </c>
      <c r="M1006" s="119"/>
      <c r="O1006" s="119"/>
      <c r="P1006" s="119"/>
      <c r="Q1006" s="119"/>
      <c r="R1006" s="105"/>
      <c r="S1006" s="119"/>
      <c r="T1006" s="51">
        <f t="shared" si="174"/>
        <v>0</v>
      </c>
      <c r="U1006" s="322" t="e">
        <f t="shared" si="175"/>
        <v>#DIV/0!</v>
      </c>
      <c r="X1006" s="324" t="e">
        <f t="shared" si="172"/>
        <v>#DIV/0!</v>
      </c>
      <c r="Y1006" s="325">
        <f t="shared" si="176"/>
        <v>0</v>
      </c>
      <c r="Z1006" s="325">
        <f t="shared" si="177"/>
        <v>0</v>
      </c>
      <c r="AA1006" s="325">
        <f t="shared" si="178"/>
        <v>0</v>
      </c>
      <c r="AB1006" s="326">
        <f t="shared" si="179"/>
        <v>0</v>
      </c>
      <c r="AD1006" s="328"/>
      <c r="AE1006" s="328"/>
      <c r="AF1006" s="328"/>
      <c r="AG1006" s="328"/>
    </row>
    <row r="1007" spans="9:33" ht="15" hidden="1" customHeight="1">
      <c r="I1007" s="119" t="e">
        <v>#N/A</v>
      </c>
      <c r="J1007" s="119" t="e">
        <v>#N/A</v>
      </c>
      <c r="K1007" s="119" t="e">
        <f t="shared" si="173"/>
        <v>#N/A</v>
      </c>
      <c r="L1007" s="119" t="e">
        <f t="shared" si="171"/>
        <v>#N/A</v>
      </c>
      <c r="M1007" s="119"/>
      <c r="O1007" s="119"/>
      <c r="P1007" s="119"/>
      <c r="Q1007" s="119"/>
      <c r="R1007" s="105"/>
      <c r="S1007" s="119"/>
      <c r="T1007" s="51">
        <f t="shared" si="174"/>
        <v>0</v>
      </c>
      <c r="U1007" s="322" t="e">
        <f t="shared" si="175"/>
        <v>#DIV/0!</v>
      </c>
      <c r="X1007" s="324" t="e">
        <f t="shared" si="172"/>
        <v>#DIV/0!</v>
      </c>
      <c r="Y1007" s="325">
        <f t="shared" si="176"/>
        <v>0</v>
      </c>
      <c r="Z1007" s="325">
        <f t="shared" si="177"/>
        <v>0</v>
      </c>
      <c r="AA1007" s="325">
        <f t="shared" si="178"/>
        <v>0</v>
      </c>
      <c r="AB1007" s="326">
        <f t="shared" si="179"/>
        <v>0</v>
      </c>
      <c r="AD1007" s="328"/>
      <c r="AE1007" s="328"/>
      <c r="AF1007" s="328"/>
      <c r="AG1007" s="328"/>
    </row>
    <row r="1008" spans="9:33" ht="15" hidden="1" customHeight="1">
      <c r="I1008" s="119" t="e">
        <v>#N/A</v>
      </c>
      <c r="J1008" s="119" t="e">
        <v>#N/A</v>
      </c>
      <c r="K1008" s="119" t="e">
        <f t="shared" si="173"/>
        <v>#N/A</v>
      </c>
      <c r="L1008" s="119" t="e">
        <f t="shared" si="171"/>
        <v>#N/A</v>
      </c>
      <c r="M1008" s="119"/>
      <c r="O1008" s="119"/>
      <c r="P1008" s="119"/>
      <c r="Q1008" s="119"/>
      <c r="R1008" s="105"/>
      <c r="S1008" s="119"/>
      <c r="T1008" s="51">
        <f t="shared" si="174"/>
        <v>0</v>
      </c>
      <c r="U1008" s="322" t="e">
        <f t="shared" si="175"/>
        <v>#DIV/0!</v>
      </c>
      <c r="X1008" s="324" t="e">
        <f t="shared" si="172"/>
        <v>#DIV/0!</v>
      </c>
      <c r="Y1008" s="325">
        <f t="shared" si="176"/>
        <v>0</v>
      </c>
      <c r="Z1008" s="325">
        <f t="shared" si="177"/>
        <v>0</v>
      </c>
      <c r="AA1008" s="325">
        <f t="shared" si="178"/>
        <v>0</v>
      </c>
      <c r="AB1008" s="326">
        <f t="shared" si="179"/>
        <v>0</v>
      </c>
      <c r="AD1008" s="328"/>
      <c r="AE1008" s="328"/>
      <c r="AF1008" s="328"/>
      <c r="AG1008" s="328"/>
    </row>
    <row r="1009" spans="9:33" ht="15" hidden="1" customHeight="1">
      <c r="I1009" s="119" t="e">
        <v>#N/A</v>
      </c>
      <c r="J1009" s="119" t="e">
        <v>#N/A</v>
      </c>
      <c r="K1009" s="119" t="e">
        <f t="shared" si="173"/>
        <v>#N/A</v>
      </c>
      <c r="L1009" s="119" t="e">
        <f t="shared" si="171"/>
        <v>#N/A</v>
      </c>
      <c r="M1009" s="119"/>
      <c r="O1009" s="119"/>
      <c r="P1009" s="119"/>
      <c r="Q1009" s="119"/>
      <c r="R1009" s="105"/>
      <c r="S1009" s="119"/>
      <c r="T1009" s="51">
        <f t="shared" si="174"/>
        <v>0</v>
      </c>
      <c r="U1009" s="322" t="e">
        <f t="shared" si="175"/>
        <v>#DIV/0!</v>
      </c>
      <c r="X1009" s="324" t="e">
        <f t="shared" si="172"/>
        <v>#DIV/0!</v>
      </c>
      <c r="Y1009" s="325">
        <f t="shared" si="176"/>
        <v>0</v>
      </c>
      <c r="Z1009" s="325">
        <f t="shared" si="177"/>
        <v>0</v>
      </c>
      <c r="AA1009" s="325">
        <f t="shared" si="178"/>
        <v>0</v>
      </c>
      <c r="AB1009" s="326">
        <f t="shared" si="179"/>
        <v>0</v>
      </c>
      <c r="AD1009" s="328"/>
      <c r="AE1009" s="328"/>
      <c r="AF1009" s="328"/>
      <c r="AG1009" s="328"/>
    </row>
    <row r="1010" spans="9:33" ht="15" hidden="1" customHeight="1">
      <c r="I1010" s="119" t="e">
        <v>#N/A</v>
      </c>
      <c r="J1010" s="119" t="e">
        <v>#N/A</v>
      </c>
      <c r="K1010" s="119" t="e">
        <f t="shared" si="173"/>
        <v>#N/A</v>
      </c>
      <c r="L1010" s="119" t="e">
        <f t="shared" si="171"/>
        <v>#N/A</v>
      </c>
      <c r="M1010" s="119"/>
      <c r="O1010" s="119"/>
      <c r="P1010" s="119"/>
      <c r="Q1010" s="119"/>
      <c r="R1010" s="105"/>
      <c r="S1010" s="119"/>
      <c r="T1010" s="51">
        <f t="shared" si="174"/>
        <v>0</v>
      </c>
      <c r="U1010" s="322" t="e">
        <f t="shared" si="175"/>
        <v>#DIV/0!</v>
      </c>
      <c r="X1010" s="324" t="e">
        <f t="shared" si="172"/>
        <v>#DIV/0!</v>
      </c>
      <c r="Y1010" s="325">
        <f t="shared" si="176"/>
        <v>0</v>
      </c>
      <c r="Z1010" s="325">
        <f t="shared" si="177"/>
        <v>0</v>
      </c>
      <c r="AA1010" s="325">
        <f t="shared" si="178"/>
        <v>0</v>
      </c>
      <c r="AB1010" s="326">
        <f t="shared" si="179"/>
        <v>0</v>
      </c>
      <c r="AD1010" s="328"/>
      <c r="AE1010" s="328"/>
      <c r="AF1010" s="328"/>
      <c r="AG1010" s="328"/>
    </row>
    <row r="1011" spans="9:33" ht="15" hidden="1" customHeight="1">
      <c r="I1011" s="119" t="e">
        <v>#N/A</v>
      </c>
      <c r="J1011" s="119" t="e">
        <v>#N/A</v>
      </c>
      <c r="K1011" s="119" t="e">
        <f t="shared" si="173"/>
        <v>#N/A</v>
      </c>
      <c r="L1011" s="119" t="e">
        <f t="shared" si="171"/>
        <v>#N/A</v>
      </c>
      <c r="M1011" s="119"/>
      <c r="O1011" s="119"/>
      <c r="P1011" s="119"/>
      <c r="Q1011" s="119"/>
      <c r="R1011" s="105"/>
      <c r="S1011" s="119"/>
      <c r="T1011" s="51">
        <f t="shared" si="174"/>
        <v>0</v>
      </c>
      <c r="U1011" s="322" t="e">
        <f t="shared" si="175"/>
        <v>#DIV/0!</v>
      </c>
      <c r="X1011" s="324" t="e">
        <f t="shared" si="172"/>
        <v>#DIV/0!</v>
      </c>
      <c r="Y1011" s="325">
        <f t="shared" si="176"/>
        <v>0</v>
      </c>
      <c r="Z1011" s="325">
        <f t="shared" si="177"/>
        <v>0</v>
      </c>
      <c r="AA1011" s="325">
        <f t="shared" si="178"/>
        <v>0</v>
      </c>
      <c r="AB1011" s="326">
        <f t="shared" si="179"/>
        <v>0</v>
      </c>
      <c r="AD1011" s="328"/>
      <c r="AE1011" s="328"/>
      <c r="AF1011" s="328"/>
      <c r="AG1011" s="328"/>
    </row>
    <row r="1012" spans="9:33" ht="15" hidden="1" customHeight="1">
      <c r="I1012" s="119" t="e">
        <v>#N/A</v>
      </c>
      <c r="J1012" s="119" t="e">
        <v>#N/A</v>
      </c>
      <c r="K1012" s="119" t="e">
        <f t="shared" si="173"/>
        <v>#N/A</v>
      </c>
      <c r="L1012" s="119" t="e">
        <f t="shared" si="171"/>
        <v>#N/A</v>
      </c>
      <c r="M1012" s="119"/>
      <c r="O1012" s="119"/>
      <c r="P1012" s="119"/>
      <c r="Q1012" s="119"/>
      <c r="R1012" s="105"/>
      <c r="S1012" s="119"/>
      <c r="T1012" s="51">
        <f t="shared" si="174"/>
        <v>0</v>
      </c>
      <c r="U1012" s="322" t="e">
        <f t="shared" si="175"/>
        <v>#DIV/0!</v>
      </c>
      <c r="X1012" s="324" t="e">
        <f t="shared" si="172"/>
        <v>#DIV/0!</v>
      </c>
      <c r="Y1012" s="325">
        <f t="shared" si="176"/>
        <v>0</v>
      </c>
      <c r="Z1012" s="325">
        <f t="shared" si="177"/>
        <v>0</v>
      </c>
      <c r="AA1012" s="325">
        <f t="shared" si="178"/>
        <v>0</v>
      </c>
      <c r="AB1012" s="326">
        <f t="shared" si="179"/>
        <v>0</v>
      </c>
      <c r="AD1012" s="328"/>
      <c r="AE1012" s="328"/>
      <c r="AF1012" s="328"/>
      <c r="AG1012" s="328"/>
    </row>
    <row r="1013" spans="9:33" ht="15" hidden="1" customHeight="1">
      <c r="I1013" s="119" t="e">
        <v>#N/A</v>
      </c>
      <c r="J1013" s="119" t="e">
        <v>#N/A</v>
      </c>
      <c r="K1013" s="119" t="e">
        <f t="shared" si="173"/>
        <v>#N/A</v>
      </c>
      <c r="L1013" s="119" t="e">
        <f t="shared" si="171"/>
        <v>#N/A</v>
      </c>
      <c r="M1013" s="119"/>
      <c r="O1013" s="119"/>
      <c r="P1013" s="119"/>
      <c r="Q1013" s="119"/>
      <c r="R1013" s="105"/>
      <c r="S1013" s="119"/>
      <c r="T1013" s="51">
        <f t="shared" si="174"/>
        <v>0</v>
      </c>
      <c r="U1013" s="322" t="e">
        <f t="shared" si="175"/>
        <v>#DIV/0!</v>
      </c>
      <c r="X1013" s="324" t="e">
        <f t="shared" si="172"/>
        <v>#DIV/0!</v>
      </c>
      <c r="Y1013" s="325">
        <f t="shared" si="176"/>
        <v>0</v>
      </c>
      <c r="Z1013" s="325">
        <f t="shared" si="177"/>
        <v>0</v>
      </c>
      <c r="AA1013" s="325">
        <f t="shared" si="178"/>
        <v>0</v>
      </c>
      <c r="AB1013" s="326">
        <f t="shared" si="179"/>
        <v>0</v>
      </c>
      <c r="AD1013" s="328"/>
      <c r="AE1013" s="328"/>
      <c r="AF1013" s="328"/>
      <c r="AG1013" s="328"/>
    </row>
    <row r="1014" spans="9:33" ht="15" hidden="1" customHeight="1">
      <c r="I1014" s="119" t="e">
        <v>#N/A</v>
      </c>
      <c r="J1014" s="119" t="e">
        <v>#N/A</v>
      </c>
      <c r="K1014" s="119" t="e">
        <f t="shared" si="173"/>
        <v>#N/A</v>
      </c>
      <c r="L1014" s="119" t="e">
        <f t="shared" si="171"/>
        <v>#N/A</v>
      </c>
      <c r="M1014" s="119"/>
      <c r="O1014" s="119"/>
      <c r="P1014" s="119"/>
      <c r="Q1014" s="119"/>
      <c r="R1014" s="105"/>
      <c r="S1014" s="119"/>
      <c r="T1014" s="51">
        <f t="shared" si="174"/>
        <v>0</v>
      </c>
      <c r="U1014" s="322" t="e">
        <f t="shared" si="175"/>
        <v>#DIV/0!</v>
      </c>
      <c r="X1014" s="324" t="e">
        <f t="shared" si="172"/>
        <v>#DIV/0!</v>
      </c>
      <c r="Y1014" s="325">
        <f t="shared" si="176"/>
        <v>0</v>
      </c>
      <c r="Z1014" s="325">
        <f t="shared" si="177"/>
        <v>0</v>
      </c>
      <c r="AA1014" s="325">
        <f t="shared" si="178"/>
        <v>0</v>
      </c>
      <c r="AB1014" s="326">
        <f t="shared" si="179"/>
        <v>0</v>
      </c>
      <c r="AD1014" s="328"/>
      <c r="AE1014" s="328"/>
      <c r="AF1014" s="328"/>
      <c r="AG1014" s="328"/>
    </row>
    <row r="1015" spans="9:33" ht="15" hidden="1" customHeight="1">
      <c r="I1015" s="119" t="e">
        <v>#N/A</v>
      </c>
      <c r="J1015" s="119" t="e">
        <v>#N/A</v>
      </c>
      <c r="K1015" s="119" t="e">
        <f t="shared" si="173"/>
        <v>#N/A</v>
      </c>
      <c r="L1015" s="119" t="e">
        <f t="shared" si="171"/>
        <v>#N/A</v>
      </c>
      <c r="M1015" s="119"/>
      <c r="O1015" s="119"/>
      <c r="P1015" s="119"/>
      <c r="Q1015" s="119"/>
      <c r="R1015" s="105"/>
      <c r="S1015" s="119"/>
      <c r="T1015" s="51">
        <f t="shared" si="174"/>
        <v>0</v>
      </c>
      <c r="U1015" s="322" t="e">
        <f t="shared" si="175"/>
        <v>#DIV/0!</v>
      </c>
      <c r="X1015" s="324" t="e">
        <f t="shared" si="172"/>
        <v>#DIV/0!</v>
      </c>
      <c r="Y1015" s="325">
        <f t="shared" si="176"/>
        <v>0</v>
      </c>
      <c r="Z1015" s="325">
        <f t="shared" si="177"/>
        <v>0</v>
      </c>
      <c r="AA1015" s="325">
        <f t="shared" si="178"/>
        <v>0</v>
      </c>
      <c r="AB1015" s="326">
        <f t="shared" si="179"/>
        <v>0</v>
      </c>
      <c r="AD1015" s="328"/>
      <c r="AE1015" s="328"/>
      <c r="AF1015" s="328"/>
      <c r="AG1015" s="328"/>
    </row>
    <row r="1016" spans="9:33" ht="15" hidden="1" customHeight="1">
      <c r="I1016" s="119" t="e">
        <v>#N/A</v>
      </c>
      <c r="J1016" s="119" t="e">
        <v>#N/A</v>
      </c>
      <c r="K1016" s="119" t="e">
        <f t="shared" si="173"/>
        <v>#N/A</v>
      </c>
      <c r="L1016" s="119" t="e">
        <f t="shared" si="171"/>
        <v>#N/A</v>
      </c>
      <c r="M1016" s="119"/>
      <c r="O1016" s="119"/>
      <c r="P1016" s="119"/>
      <c r="Q1016" s="119"/>
      <c r="R1016" s="105"/>
      <c r="S1016" s="119"/>
      <c r="T1016" s="51">
        <f t="shared" si="174"/>
        <v>0</v>
      </c>
      <c r="U1016" s="322" t="e">
        <f t="shared" si="175"/>
        <v>#DIV/0!</v>
      </c>
      <c r="X1016" s="324" t="e">
        <f t="shared" si="172"/>
        <v>#DIV/0!</v>
      </c>
      <c r="Y1016" s="325">
        <f t="shared" si="176"/>
        <v>0</v>
      </c>
      <c r="Z1016" s="325">
        <f t="shared" si="177"/>
        <v>0</v>
      </c>
      <c r="AA1016" s="325">
        <f t="shared" si="178"/>
        <v>0</v>
      </c>
      <c r="AB1016" s="326">
        <f t="shared" si="179"/>
        <v>0</v>
      </c>
      <c r="AD1016" s="328"/>
      <c r="AE1016" s="328"/>
      <c r="AF1016" s="328"/>
      <c r="AG1016" s="328"/>
    </row>
    <row r="1017" spans="9:33" ht="15" hidden="1" customHeight="1">
      <c r="I1017" s="119" t="e">
        <v>#N/A</v>
      </c>
      <c r="J1017" s="119" t="e">
        <v>#N/A</v>
      </c>
      <c r="K1017" s="119" t="e">
        <f t="shared" si="173"/>
        <v>#N/A</v>
      </c>
      <c r="L1017" s="119" t="e">
        <f t="shared" si="171"/>
        <v>#N/A</v>
      </c>
      <c r="M1017" s="119"/>
      <c r="O1017" s="119"/>
      <c r="P1017" s="119"/>
      <c r="Q1017" s="119"/>
      <c r="R1017" s="105"/>
      <c r="S1017" s="119"/>
      <c r="T1017" s="51">
        <f t="shared" si="174"/>
        <v>0</v>
      </c>
      <c r="U1017" s="322" t="e">
        <f t="shared" si="175"/>
        <v>#DIV/0!</v>
      </c>
      <c r="X1017" s="324" t="e">
        <f t="shared" si="172"/>
        <v>#DIV/0!</v>
      </c>
      <c r="Y1017" s="325">
        <f t="shared" si="176"/>
        <v>0</v>
      </c>
      <c r="Z1017" s="325">
        <f t="shared" si="177"/>
        <v>0</v>
      </c>
      <c r="AA1017" s="325">
        <f t="shared" si="178"/>
        <v>0</v>
      </c>
      <c r="AB1017" s="326">
        <f t="shared" si="179"/>
        <v>0</v>
      </c>
      <c r="AD1017" s="328"/>
      <c r="AE1017" s="328"/>
      <c r="AF1017" s="328"/>
      <c r="AG1017" s="328"/>
    </row>
    <row r="1018" spans="9:33" ht="15" hidden="1" customHeight="1">
      <c r="I1018" s="119" t="e">
        <v>#N/A</v>
      </c>
      <c r="J1018" s="119" t="e">
        <v>#N/A</v>
      </c>
      <c r="K1018" s="119" t="e">
        <f t="shared" si="173"/>
        <v>#N/A</v>
      </c>
      <c r="L1018" s="119" t="e">
        <f t="shared" si="171"/>
        <v>#N/A</v>
      </c>
      <c r="M1018" s="119"/>
      <c r="O1018" s="119"/>
      <c r="P1018" s="119"/>
      <c r="Q1018" s="119"/>
      <c r="R1018" s="105"/>
      <c r="S1018" s="119"/>
      <c r="T1018" s="51">
        <f t="shared" si="174"/>
        <v>0</v>
      </c>
      <c r="U1018" s="322" t="e">
        <f t="shared" si="175"/>
        <v>#DIV/0!</v>
      </c>
      <c r="X1018" s="324" t="e">
        <f t="shared" si="172"/>
        <v>#DIV/0!</v>
      </c>
      <c r="Y1018" s="325">
        <f t="shared" si="176"/>
        <v>0</v>
      </c>
      <c r="Z1018" s="325">
        <f t="shared" si="177"/>
        <v>0</v>
      </c>
      <c r="AA1018" s="325">
        <f t="shared" si="178"/>
        <v>0</v>
      </c>
      <c r="AB1018" s="326">
        <f t="shared" si="179"/>
        <v>0</v>
      </c>
      <c r="AD1018" s="328"/>
      <c r="AE1018" s="328"/>
      <c r="AF1018" s="328"/>
      <c r="AG1018" s="328"/>
    </row>
    <row r="1019" spans="9:33" ht="15" hidden="1" customHeight="1">
      <c r="I1019" s="119" t="e">
        <v>#N/A</v>
      </c>
      <c r="J1019" s="119" t="e">
        <v>#N/A</v>
      </c>
      <c r="K1019" s="119" t="e">
        <f t="shared" si="173"/>
        <v>#N/A</v>
      </c>
      <c r="L1019" s="119" t="e">
        <f t="shared" si="171"/>
        <v>#N/A</v>
      </c>
      <c r="M1019" s="119"/>
      <c r="O1019" s="119"/>
      <c r="P1019" s="119"/>
      <c r="Q1019" s="119"/>
      <c r="R1019" s="105"/>
      <c r="S1019" s="119"/>
      <c r="T1019" s="51">
        <f t="shared" si="174"/>
        <v>0</v>
      </c>
      <c r="U1019" s="322" t="e">
        <f t="shared" si="175"/>
        <v>#DIV/0!</v>
      </c>
      <c r="X1019" s="324" t="e">
        <f t="shared" si="172"/>
        <v>#DIV/0!</v>
      </c>
      <c r="Y1019" s="325">
        <f t="shared" si="176"/>
        <v>0</v>
      </c>
      <c r="Z1019" s="325">
        <f t="shared" si="177"/>
        <v>0</v>
      </c>
      <c r="AA1019" s="325">
        <f t="shared" si="178"/>
        <v>0</v>
      </c>
      <c r="AB1019" s="326">
        <f t="shared" si="179"/>
        <v>0</v>
      </c>
      <c r="AD1019" s="328"/>
      <c r="AE1019" s="328"/>
      <c r="AF1019" s="328"/>
      <c r="AG1019" s="328"/>
    </row>
    <row r="1020" spans="9:33" ht="15" hidden="1" customHeight="1">
      <c r="I1020" s="119" t="e">
        <v>#N/A</v>
      </c>
      <c r="J1020" s="119" t="e">
        <v>#N/A</v>
      </c>
      <c r="K1020" s="119" t="e">
        <f t="shared" si="173"/>
        <v>#N/A</v>
      </c>
      <c r="L1020" s="119" t="e">
        <f t="shared" ref="L1020:L1083" si="180">J1020*R1020</f>
        <v>#N/A</v>
      </c>
      <c r="M1020" s="119"/>
      <c r="O1020" s="119"/>
      <c r="P1020" s="119"/>
      <c r="Q1020" s="119"/>
      <c r="R1020" s="105"/>
      <c r="S1020" s="119"/>
      <c r="T1020" s="51">
        <f t="shared" si="174"/>
        <v>0</v>
      </c>
      <c r="U1020" s="322" t="e">
        <f t="shared" si="175"/>
        <v>#DIV/0!</v>
      </c>
      <c r="X1020" s="324" t="e">
        <f t="shared" si="172"/>
        <v>#DIV/0!</v>
      </c>
      <c r="Y1020" s="325">
        <f t="shared" si="176"/>
        <v>0</v>
      </c>
      <c r="Z1020" s="325">
        <f t="shared" si="177"/>
        <v>0</v>
      </c>
      <c r="AA1020" s="325">
        <f t="shared" si="178"/>
        <v>0</v>
      </c>
      <c r="AB1020" s="326">
        <f t="shared" si="179"/>
        <v>0</v>
      </c>
      <c r="AD1020" s="328"/>
      <c r="AE1020" s="328"/>
      <c r="AF1020" s="328"/>
      <c r="AG1020" s="328"/>
    </row>
    <row r="1021" spans="9:33" ht="15" hidden="1" customHeight="1">
      <c r="I1021" s="119" t="e">
        <v>#N/A</v>
      </c>
      <c r="J1021" s="119" t="e">
        <v>#N/A</v>
      </c>
      <c r="K1021" s="119" t="e">
        <f t="shared" si="173"/>
        <v>#N/A</v>
      </c>
      <c r="L1021" s="119" t="e">
        <f t="shared" si="180"/>
        <v>#N/A</v>
      </c>
      <c r="M1021" s="119"/>
      <c r="O1021" s="119"/>
      <c r="P1021" s="119"/>
      <c r="Q1021" s="119"/>
      <c r="R1021" s="105"/>
      <c r="S1021" s="119"/>
      <c r="T1021" s="51">
        <f t="shared" si="174"/>
        <v>0</v>
      </c>
      <c r="U1021" s="322" t="e">
        <f t="shared" si="175"/>
        <v>#DIV/0!</v>
      </c>
      <c r="X1021" s="324" t="e">
        <f t="shared" si="172"/>
        <v>#DIV/0!</v>
      </c>
      <c r="Y1021" s="325">
        <f t="shared" si="176"/>
        <v>0</v>
      </c>
      <c r="Z1021" s="325">
        <f t="shared" si="177"/>
        <v>0</v>
      </c>
      <c r="AA1021" s="325">
        <f t="shared" si="178"/>
        <v>0</v>
      </c>
      <c r="AB1021" s="326">
        <f t="shared" si="179"/>
        <v>0</v>
      </c>
      <c r="AD1021" s="328"/>
      <c r="AE1021" s="328"/>
      <c r="AF1021" s="328"/>
      <c r="AG1021" s="328"/>
    </row>
    <row r="1022" spans="9:33" ht="15" hidden="1" customHeight="1">
      <c r="I1022" s="119" t="e">
        <v>#N/A</v>
      </c>
      <c r="J1022" s="119" t="e">
        <v>#N/A</v>
      </c>
      <c r="K1022" s="119" t="e">
        <f t="shared" si="173"/>
        <v>#N/A</v>
      </c>
      <c r="L1022" s="119" t="e">
        <f t="shared" si="180"/>
        <v>#N/A</v>
      </c>
      <c r="M1022" s="119"/>
      <c r="O1022" s="119"/>
      <c r="P1022" s="119"/>
      <c r="Q1022" s="119"/>
      <c r="R1022" s="105"/>
      <c r="S1022" s="119"/>
      <c r="T1022" s="51">
        <f t="shared" si="174"/>
        <v>0</v>
      </c>
      <c r="U1022" s="322" t="e">
        <f t="shared" si="175"/>
        <v>#DIV/0!</v>
      </c>
      <c r="X1022" s="324" t="e">
        <f t="shared" si="172"/>
        <v>#DIV/0!</v>
      </c>
      <c r="Y1022" s="325">
        <f t="shared" si="176"/>
        <v>0</v>
      </c>
      <c r="Z1022" s="325">
        <f t="shared" si="177"/>
        <v>0</v>
      </c>
      <c r="AA1022" s="325">
        <f t="shared" si="178"/>
        <v>0</v>
      </c>
      <c r="AB1022" s="326">
        <f t="shared" si="179"/>
        <v>0</v>
      </c>
      <c r="AD1022" s="328"/>
      <c r="AE1022" s="328"/>
      <c r="AF1022" s="328"/>
      <c r="AG1022" s="328"/>
    </row>
    <row r="1023" spans="9:33" ht="15" hidden="1" customHeight="1">
      <c r="I1023" s="119" t="e">
        <v>#N/A</v>
      </c>
      <c r="J1023" s="119" t="e">
        <v>#N/A</v>
      </c>
      <c r="K1023" s="119" t="e">
        <f t="shared" si="173"/>
        <v>#N/A</v>
      </c>
      <c r="L1023" s="119" t="e">
        <f t="shared" si="180"/>
        <v>#N/A</v>
      </c>
      <c r="M1023" s="119"/>
      <c r="O1023" s="119"/>
      <c r="P1023" s="119"/>
      <c r="Q1023" s="119"/>
      <c r="R1023" s="105"/>
      <c r="S1023" s="119"/>
      <c r="T1023" s="51">
        <f t="shared" si="174"/>
        <v>0</v>
      </c>
      <c r="U1023" s="322" t="e">
        <f t="shared" si="175"/>
        <v>#DIV/0!</v>
      </c>
      <c r="X1023" s="324" t="e">
        <f t="shared" si="172"/>
        <v>#DIV/0!</v>
      </c>
      <c r="Y1023" s="325">
        <f t="shared" si="176"/>
        <v>0</v>
      </c>
      <c r="Z1023" s="325">
        <f t="shared" si="177"/>
        <v>0</v>
      </c>
      <c r="AA1023" s="325">
        <f t="shared" si="178"/>
        <v>0</v>
      </c>
      <c r="AB1023" s="326">
        <f t="shared" si="179"/>
        <v>0</v>
      </c>
      <c r="AD1023" s="328"/>
      <c r="AE1023" s="328"/>
      <c r="AF1023" s="328"/>
      <c r="AG1023" s="328"/>
    </row>
    <row r="1024" spans="9:33" ht="15" hidden="1" customHeight="1">
      <c r="I1024" s="119" t="e">
        <v>#N/A</v>
      </c>
      <c r="J1024" s="119" t="e">
        <v>#N/A</v>
      </c>
      <c r="K1024" s="119" t="e">
        <f t="shared" si="173"/>
        <v>#N/A</v>
      </c>
      <c r="L1024" s="119" t="e">
        <f t="shared" si="180"/>
        <v>#N/A</v>
      </c>
      <c r="M1024" s="119"/>
      <c r="O1024" s="119"/>
      <c r="P1024" s="119"/>
      <c r="Q1024" s="119"/>
      <c r="R1024" s="105"/>
      <c r="S1024" s="119"/>
      <c r="T1024" s="51">
        <f t="shared" si="174"/>
        <v>0</v>
      </c>
      <c r="U1024" s="322" t="e">
        <f t="shared" si="175"/>
        <v>#DIV/0!</v>
      </c>
      <c r="X1024" s="324" t="e">
        <f t="shared" si="172"/>
        <v>#DIV/0!</v>
      </c>
      <c r="Y1024" s="325">
        <f t="shared" si="176"/>
        <v>0</v>
      </c>
      <c r="Z1024" s="325">
        <f t="shared" si="177"/>
        <v>0</v>
      </c>
      <c r="AA1024" s="325">
        <f t="shared" si="178"/>
        <v>0</v>
      </c>
      <c r="AB1024" s="326">
        <f t="shared" si="179"/>
        <v>0</v>
      </c>
      <c r="AD1024" s="328"/>
      <c r="AE1024" s="328"/>
      <c r="AF1024" s="328"/>
      <c r="AG1024" s="328"/>
    </row>
    <row r="1025" spans="9:33" ht="15" hidden="1" customHeight="1">
      <c r="I1025" s="119" t="e">
        <v>#N/A</v>
      </c>
      <c r="J1025" s="119" t="e">
        <v>#N/A</v>
      </c>
      <c r="K1025" s="119" t="e">
        <f t="shared" si="173"/>
        <v>#N/A</v>
      </c>
      <c r="L1025" s="119" t="e">
        <f t="shared" si="180"/>
        <v>#N/A</v>
      </c>
      <c r="M1025" s="119"/>
      <c r="O1025" s="119"/>
      <c r="P1025" s="119"/>
      <c r="Q1025" s="119"/>
      <c r="R1025" s="105"/>
      <c r="S1025" s="119"/>
      <c r="T1025" s="51">
        <f t="shared" si="174"/>
        <v>0</v>
      </c>
      <c r="U1025" s="322" t="e">
        <f t="shared" si="175"/>
        <v>#DIV/0!</v>
      </c>
      <c r="X1025" s="324" t="e">
        <f t="shared" si="172"/>
        <v>#DIV/0!</v>
      </c>
      <c r="Y1025" s="325">
        <f t="shared" si="176"/>
        <v>0</v>
      </c>
      <c r="Z1025" s="325">
        <f t="shared" si="177"/>
        <v>0</v>
      </c>
      <c r="AA1025" s="325">
        <f t="shared" si="178"/>
        <v>0</v>
      </c>
      <c r="AB1025" s="326">
        <f t="shared" si="179"/>
        <v>0</v>
      </c>
      <c r="AD1025" s="328"/>
      <c r="AE1025" s="328"/>
      <c r="AF1025" s="328"/>
      <c r="AG1025" s="328"/>
    </row>
    <row r="1026" spans="9:33" ht="15" hidden="1" customHeight="1">
      <c r="I1026" s="119" t="e">
        <v>#N/A</v>
      </c>
      <c r="J1026" s="119" t="e">
        <v>#N/A</v>
      </c>
      <c r="K1026" s="119" t="e">
        <f t="shared" si="173"/>
        <v>#N/A</v>
      </c>
      <c r="L1026" s="119" t="e">
        <f t="shared" si="180"/>
        <v>#N/A</v>
      </c>
      <c r="M1026" s="119"/>
      <c r="O1026" s="119"/>
      <c r="P1026" s="119"/>
      <c r="Q1026" s="119"/>
      <c r="R1026" s="105"/>
      <c r="S1026" s="119"/>
      <c r="T1026" s="51">
        <f t="shared" si="174"/>
        <v>0</v>
      </c>
      <c r="U1026" s="322" t="e">
        <f t="shared" si="175"/>
        <v>#DIV/0!</v>
      </c>
      <c r="X1026" s="324" t="e">
        <f t="shared" si="172"/>
        <v>#DIV/0!</v>
      </c>
      <c r="Y1026" s="325">
        <f t="shared" si="176"/>
        <v>0</v>
      </c>
      <c r="Z1026" s="325">
        <f t="shared" si="177"/>
        <v>0</v>
      </c>
      <c r="AA1026" s="325">
        <f t="shared" si="178"/>
        <v>0</v>
      </c>
      <c r="AB1026" s="326">
        <f t="shared" si="179"/>
        <v>0</v>
      </c>
      <c r="AD1026" s="328"/>
      <c r="AE1026" s="328"/>
      <c r="AF1026" s="328"/>
      <c r="AG1026" s="328"/>
    </row>
    <row r="1027" spans="9:33" ht="15" hidden="1" customHeight="1">
      <c r="I1027" s="119" t="e">
        <v>#N/A</v>
      </c>
      <c r="J1027" s="119" t="e">
        <v>#N/A</v>
      </c>
      <c r="K1027" s="119" t="e">
        <f t="shared" si="173"/>
        <v>#N/A</v>
      </c>
      <c r="L1027" s="119" t="e">
        <f t="shared" si="180"/>
        <v>#N/A</v>
      </c>
      <c r="M1027" s="119"/>
      <c r="O1027" s="119"/>
      <c r="P1027" s="119"/>
      <c r="Q1027" s="119"/>
      <c r="R1027" s="105"/>
      <c r="S1027" s="119"/>
      <c r="T1027" s="51">
        <f t="shared" si="174"/>
        <v>0</v>
      </c>
      <c r="U1027" s="322" t="e">
        <f t="shared" si="175"/>
        <v>#DIV/0!</v>
      </c>
      <c r="X1027" s="324" t="e">
        <f t="shared" ref="X1027:X1090" si="181">(V1027-R1027)/V1027</f>
        <v>#DIV/0!</v>
      </c>
      <c r="Y1027" s="325">
        <f t="shared" si="176"/>
        <v>0</v>
      </c>
      <c r="Z1027" s="325">
        <f t="shared" si="177"/>
        <v>0</v>
      </c>
      <c r="AA1027" s="325">
        <f t="shared" si="178"/>
        <v>0</v>
      </c>
      <c r="AB1027" s="326">
        <f t="shared" si="179"/>
        <v>0</v>
      </c>
      <c r="AD1027" s="328"/>
      <c r="AE1027" s="328"/>
      <c r="AF1027" s="328"/>
      <c r="AG1027" s="328"/>
    </row>
    <row r="1028" spans="9:33" ht="15" hidden="1" customHeight="1">
      <c r="I1028" s="119" t="e">
        <v>#N/A</v>
      </c>
      <c r="J1028" s="119" t="e">
        <v>#N/A</v>
      </c>
      <c r="K1028" s="119" t="e">
        <f t="shared" si="173"/>
        <v>#N/A</v>
      </c>
      <c r="L1028" s="119" t="e">
        <f t="shared" si="180"/>
        <v>#N/A</v>
      </c>
      <c r="M1028" s="119"/>
      <c r="O1028" s="119"/>
      <c r="P1028" s="119"/>
      <c r="Q1028" s="119"/>
      <c r="R1028" s="105"/>
      <c r="S1028" s="119"/>
      <c r="T1028" s="51">
        <f t="shared" si="174"/>
        <v>0</v>
      </c>
      <c r="U1028" s="322" t="e">
        <f t="shared" si="175"/>
        <v>#DIV/0!</v>
      </c>
      <c r="X1028" s="324" t="e">
        <f t="shared" si="181"/>
        <v>#DIV/0!</v>
      </c>
      <c r="Y1028" s="325">
        <f t="shared" si="176"/>
        <v>0</v>
      </c>
      <c r="Z1028" s="325">
        <f t="shared" si="177"/>
        <v>0</v>
      </c>
      <c r="AA1028" s="325">
        <f t="shared" si="178"/>
        <v>0</v>
      </c>
      <c r="AB1028" s="326">
        <f t="shared" si="179"/>
        <v>0</v>
      </c>
      <c r="AD1028" s="328"/>
      <c r="AE1028" s="328"/>
      <c r="AF1028" s="328"/>
      <c r="AG1028" s="328"/>
    </row>
    <row r="1029" spans="9:33" ht="15" hidden="1" customHeight="1">
      <c r="I1029" s="119" t="e">
        <v>#N/A</v>
      </c>
      <c r="J1029" s="119" t="e">
        <v>#N/A</v>
      </c>
      <c r="K1029" s="119" t="e">
        <f t="shared" si="173"/>
        <v>#N/A</v>
      </c>
      <c r="L1029" s="119" t="e">
        <f t="shared" si="180"/>
        <v>#N/A</v>
      </c>
      <c r="M1029" s="119"/>
      <c r="O1029" s="119"/>
      <c r="P1029" s="119"/>
      <c r="Q1029" s="119"/>
      <c r="R1029" s="105"/>
      <c r="S1029" s="119"/>
      <c r="T1029" s="51">
        <f t="shared" si="174"/>
        <v>0</v>
      </c>
      <c r="U1029" s="322" t="e">
        <f t="shared" si="175"/>
        <v>#DIV/0!</v>
      </c>
      <c r="X1029" s="324" t="e">
        <f t="shared" si="181"/>
        <v>#DIV/0!</v>
      </c>
      <c r="Y1029" s="325">
        <f t="shared" si="176"/>
        <v>0</v>
      </c>
      <c r="Z1029" s="325">
        <f t="shared" si="177"/>
        <v>0</v>
      </c>
      <c r="AA1029" s="325">
        <f t="shared" si="178"/>
        <v>0</v>
      </c>
      <c r="AB1029" s="326">
        <f t="shared" si="179"/>
        <v>0</v>
      </c>
      <c r="AD1029" s="328"/>
      <c r="AE1029" s="328"/>
      <c r="AF1029" s="328"/>
      <c r="AG1029" s="328"/>
    </row>
    <row r="1030" spans="9:33" ht="15" hidden="1" customHeight="1">
      <c r="I1030" s="119" t="e">
        <v>#N/A</v>
      </c>
      <c r="J1030" s="119" t="e">
        <v>#N/A</v>
      </c>
      <c r="K1030" s="119" t="e">
        <f t="shared" si="173"/>
        <v>#N/A</v>
      </c>
      <c r="L1030" s="119" t="e">
        <f t="shared" si="180"/>
        <v>#N/A</v>
      </c>
      <c r="M1030" s="119"/>
      <c r="O1030" s="119"/>
      <c r="P1030" s="119"/>
      <c r="Q1030" s="119"/>
      <c r="R1030" s="105"/>
      <c r="S1030" s="119"/>
      <c r="T1030" s="51">
        <f t="shared" si="174"/>
        <v>0</v>
      </c>
      <c r="U1030" s="322" t="e">
        <f t="shared" si="175"/>
        <v>#DIV/0!</v>
      </c>
      <c r="X1030" s="324" t="e">
        <f t="shared" si="181"/>
        <v>#DIV/0!</v>
      </c>
      <c r="Y1030" s="325">
        <f t="shared" si="176"/>
        <v>0</v>
      </c>
      <c r="Z1030" s="325">
        <f t="shared" si="177"/>
        <v>0</v>
      </c>
      <c r="AA1030" s="325">
        <f t="shared" si="178"/>
        <v>0</v>
      </c>
      <c r="AB1030" s="326">
        <f t="shared" si="179"/>
        <v>0</v>
      </c>
      <c r="AD1030" s="328"/>
      <c r="AE1030" s="328"/>
      <c r="AF1030" s="328"/>
      <c r="AG1030" s="328"/>
    </row>
    <row r="1031" spans="9:33" ht="15" hidden="1" customHeight="1">
      <c r="I1031" s="119" t="e">
        <v>#N/A</v>
      </c>
      <c r="J1031" s="119" t="e">
        <v>#N/A</v>
      </c>
      <c r="K1031" s="119" t="e">
        <f t="shared" si="173"/>
        <v>#N/A</v>
      </c>
      <c r="L1031" s="119" t="e">
        <f t="shared" si="180"/>
        <v>#N/A</v>
      </c>
      <c r="M1031" s="119"/>
      <c r="O1031" s="119"/>
      <c r="P1031" s="119"/>
      <c r="Q1031" s="119"/>
      <c r="R1031" s="105"/>
      <c r="S1031" s="119"/>
      <c r="T1031" s="51">
        <f t="shared" si="174"/>
        <v>0</v>
      </c>
      <c r="U1031" s="322" t="e">
        <f t="shared" si="175"/>
        <v>#DIV/0!</v>
      </c>
      <c r="X1031" s="324" t="e">
        <f t="shared" si="181"/>
        <v>#DIV/0!</v>
      </c>
      <c r="Y1031" s="325">
        <f t="shared" si="176"/>
        <v>0</v>
      </c>
      <c r="Z1031" s="325">
        <f t="shared" si="177"/>
        <v>0</v>
      </c>
      <c r="AA1031" s="325">
        <f t="shared" si="178"/>
        <v>0</v>
      </c>
      <c r="AB1031" s="326">
        <f t="shared" si="179"/>
        <v>0</v>
      </c>
      <c r="AD1031" s="328"/>
      <c r="AE1031" s="328"/>
      <c r="AF1031" s="328"/>
      <c r="AG1031" s="328"/>
    </row>
    <row r="1032" spans="9:33" ht="15" hidden="1" customHeight="1">
      <c r="I1032" s="119" t="e">
        <v>#N/A</v>
      </c>
      <c r="J1032" s="119" t="e">
        <v>#N/A</v>
      </c>
      <c r="K1032" s="119" t="e">
        <f t="shared" si="173"/>
        <v>#N/A</v>
      </c>
      <c r="L1032" s="119" t="e">
        <f t="shared" si="180"/>
        <v>#N/A</v>
      </c>
      <c r="M1032" s="119"/>
      <c r="O1032" s="119"/>
      <c r="P1032" s="119"/>
      <c r="Q1032" s="119"/>
      <c r="R1032" s="105"/>
      <c r="S1032" s="119"/>
      <c r="T1032" s="51">
        <f t="shared" si="174"/>
        <v>0</v>
      </c>
      <c r="U1032" s="322" t="e">
        <f t="shared" si="175"/>
        <v>#DIV/0!</v>
      </c>
      <c r="X1032" s="324" t="e">
        <f t="shared" si="181"/>
        <v>#DIV/0!</v>
      </c>
      <c r="Y1032" s="325">
        <f t="shared" si="176"/>
        <v>0</v>
      </c>
      <c r="Z1032" s="325">
        <f t="shared" si="177"/>
        <v>0</v>
      </c>
      <c r="AA1032" s="325">
        <f t="shared" si="178"/>
        <v>0</v>
      </c>
      <c r="AB1032" s="326">
        <f t="shared" si="179"/>
        <v>0</v>
      </c>
      <c r="AD1032" s="328"/>
      <c r="AE1032" s="328"/>
      <c r="AF1032" s="328"/>
      <c r="AG1032" s="328"/>
    </row>
    <row r="1033" spans="9:33" ht="15" hidden="1" customHeight="1">
      <c r="I1033" s="119" t="e">
        <v>#N/A</v>
      </c>
      <c r="J1033" s="119" t="e">
        <v>#N/A</v>
      </c>
      <c r="K1033" s="119" t="e">
        <f t="shared" si="173"/>
        <v>#N/A</v>
      </c>
      <c r="L1033" s="119" t="e">
        <f t="shared" si="180"/>
        <v>#N/A</v>
      </c>
      <c r="M1033" s="119"/>
      <c r="O1033" s="119"/>
      <c r="P1033" s="119"/>
      <c r="Q1033" s="119"/>
      <c r="R1033" s="105"/>
      <c r="S1033" s="119"/>
      <c r="T1033" s="51">
        <f t="shared" si="174"/>
        <v>0</v>
      </c>
      <c r="U1033" s="322" t="e">
        <f t="shared" si="175"/>
        <v>#DIV/0!</v>
      </c>
      <c r="X1033" s="324" t="e">
        <f t="shared" si="181"/>
        <v>#DIV/0!</v>
      </c>
      <c r="Y1033" s="325">
        <f t="shared" si="176"/>
        <v>0</v>
      </c>
      <c r="Z1033" s="325">
        <f t="shared" si="177"/>
        <v>0</v>
      </c>
      <c r="AA1033" s="325">
        <f t="shared" si="178"/>
        <v>0</v>
      </c>
      <c r="AB1033" s="326">
        <f t="shared" si="179"/>
        <v>0</v>
      </c>
      <c r="AD1033" s="328"/>
      <c r="AE1033" s="328"/>
      <c r="AF1033" s="328"/>
      <c r="AG1033" s="328"/>
    </row>
    <row r="1034" spans="9:33" ht="15" hidden="1" customHeight="1">
      <c r="I1034" s="119" t="e">
        <v>#N/A</v>
      </c>
      <c r="J1034" s="119" t="e">
        <v>#N/A</v>
      </c>
      <c r="K1034" s="119" t="e">
        <f t="shared" si="173"/>
        <v>#N/A</v>
      </c>
      <c r="L1034" s="119" t="e">
        <f t="shared" si="180"/>
        <v>#N/A</v>
      </c>
      <c r="M1034" s="119"/>
      <c r="O1034" s="119"/>
      <c r="P1034" s="119"/>
      <c r="Q1034" s="119"/>
      <c r="R1034" s="105"/>
      <c r="S1034" s="119"/>
      <c r="T1034" s="51">
        <f t="shared" si="174"/>
        <v>0</v>
      </c>
      <c r="U1034" s="322" t="e">
        <f t="shared" si="175"/>
        <v>#DIV/0!</v>
      </c>
      <c r="X1034" s="324" t="e">
        <f t="shared" si="181"/>
        <v>#DIV/0!</v>
      </c>
      <c r="Y1034" s="325">
        <f t="shared" si="176"/>
        <v>0</v>
      </c>
      <c r="Z1034" s="325">
        <f t="shared" si="177"/>
        <v>0</v>
      </c>
      <c r="AA1034" s="325">
        <f t="shared" si="178"/>
        <v>0</v>
      </c>
      <c r="AB1034" s="326">
        <f t="shared" si="179"/>
        <v>0</v>
      </c>
      <c r="AD1034" s="328"/>
      <c r="AE1034" s="328"/>
      <c r="AF1034" s="328"/>
      <c r="AG1034" s="328"/>
    </row>
    <row r="1035" spans="9:33" ht="15" hidden="1" customHeight="1">
      <c r="I1035" s="119" t="e">
        <v>#N/A</v>
      </c>
      <c r="J1035" s="119" t="e">
        <v>#N/A</v>
      </c>
      <c r="K1035" s="119" t="e">
        <f t="shared" si="173"/>
        <v>#N/A</v>
      </c>
      <c r="L1035" s="119" t="e">
        <f t="shared" si="180"/>
        <v>#N/A</v>
      </c>
      <c r="M1035" s="119"/>
      <c r="O1035" s="119"/>
      <c r="P1035" s="119"/>
      <c r="Q1035" s="119"/>
      <c r="R1035" s="105"/>
      <c r="S1035" s="119"/>
      <c r="T1035" s="51">
        <f t="shared" si="174"/>
        <v>0</v>
      </c>
      <c r="U1035" s="322" t="e">
        <f t="shared" si="175"/>
        <v>#DIV/0!</v>
      </c>
      <c r="X1035" s="324" t="e">
        <f t="shared" si="181"/>
        <v>#DIV/0!</v>
      </c>
      <c r="Y1035" s="325">
        <f t="shared" si="176"/>
        <v>0</v>
      </c>
      <c r="Z1035" s="325">
        <f t="shared" si="177"/>
        <v>0</v>
      </c>
      <c r="AA1035" s="325">
        <f t="shared" si="178"/>
        <v>0</v>
      </c>
      <c r="AB1035" s="326">
        <f t="shared" si="179"/>
        <v>0</v>
      </c>
      <c r="AD1035" s="328"/>
      <c r="AE1035" s="328"/>
      <c r="AF1035" s="328"/>
      <c r="AG1035" s="328"/>
    </row>
    <row r="1036" spans="9:33" ht="15" hidden="1" customHeight="1">
      <c r="I1036" s="119" t="e">
        <v>#N/A</v>
      </c>
      <c r="J1036" s="119" t="e">
        <v>#N/A</v>
      </c>
      <c r="K1036" s="119" t="e">
        <f t="shared" si="173"/>
        <v>#N/A</v>
      </c>
      <c r="L1036" s="119" t="e">
        <f t="shared" si="180"/>
        <v>#N/A</v>
      </c>
      <c r="M1036" s="119"/>
      <c r="O1036" s="119"/>
      <c r="P1036" s="119"/>
      <c r="Q1036" s="119"/>
      <c r="R1036" s="105"/>
      <c r="S1036" s="119"/>
      <c r="T1036" s="51">
        <f t="shared" si="174"/>
        <v>0</v>
      </c>
      <c r="U1036" s="322" t="e">
        <f t="shared" si="175"/>
        <v>#DIV/0!</v>
      </c>
      <c r="X1036" s="324" t="e">
        <f t="shared" si="181"/>
        <v>#DIV/0!</v>
      </c>
      <c r="Y1036" s="325">
        <f t="shared" si="176"/>
        <v>0</v>
      </c>
      <c r="Z1036" s="325">
        <f t="shared" si="177"/>
        <v>0</v>
      </c>
      <c r="AA1036" s="325">
        <f t="shared" si="178"/>
        <v>0</v>
      </c>
      <c r="AB1036" s="326">
        <f t="shared" si="179"/>
        <v>0</v>
      </c>
      <c r="AD1036" s="328"/>
      <c r="AE1036" s="328"/>
      <c r="AF1036" s="328"/>
      <c r="AG1036" s="328"/>
    </row>
    <row r="1037" spans="9:33" ht="15" hidden="1" customHeight="1">
      <c r="I1037" s="119" t="e">
        <v>#N/A</v>
      </c>
      <c r="J1037" s="119" t="e">
        <v>#N/A</v>
      </c>
      <c r="K1037" s="119" t="e">
        <f t="shared" ref="K1037:K1100" si="182">I1037/J1037</f>
        <v>#N/A</v>
      </c>
      <c r="L1037" s="119" t="e">
        <f t="shared" si="180"/>
        <v>#N/A</v>
      </c>
      <c r="M1037" s="119"/>
      <c r="O1037" s="119"/>
      <c r="P1037" s="119"/>
      <c r="Q1037" s="119"/>
      <c r="R1037" s="105"/>
      <c r="S1037" s="119"/>
      <c r="T1037" s="51">
        <f t="shared" ref="T1037:T1100" si="183">S1037-R1037</f>
        <v>0</v>
      </c>
      <c r="U1037" s="322" t="e">
        <f t="shared" ref="U1037:U1100" si="184">T1037/S1037</f>
        <v>#DIV/0!</v>
      </c>
      <c r="X1037" s="324" t="e">
        <f t="shared" si="181"/>
        <v>#DIV/0!</v>
      </c>
      <c r="Y1037" s="325">
        <f t="shared" si="176"/>
        <v>0</v>
      </c>
      <c r="Z1037" s="325">
        <f t="shared" si="177"/>
        <v>0</v>
      </c>
      <c r="AA1037" s="325">
        <f t="shared" si="178"/>
        <v>0</v>
      </c>
      <c r="AB1037" s="326">
        <f t="shared" si="179"/>
        <v>0</v>
      </c>
      <c r="AD1037" s="328"/>
      <c r="AE1037" s="328"/>
      <c r="AF1037" s="328"/>
      <c r="AG1037" s="328"/>
    </row>
    <row r="1038" spans="9:33" ht="15" hidden="1" customHeight="1">
      <c r="I1038" s="119" t="e">
        <v>#N/A</v>
      </c>
      <c r="J1038" s="119" t="e">
        <v>#N/A</v>
      </c>
      <c r="K1038" s="119" t="e">
        <f t="shared" si="182"/>
        <v>#N/A</v>
      </c>
      <c r="L1038" s="119" t="e">
        <f t="shared" si="180"/>
        <v>#N/A</v>
      </c>
      <c r="M1038" s="119"/>
      <c r="O1038" s="119"/>
      <c r="P1038" s="119"/>
      <c r="Q1038" s="119"/>
      <c r="R1038" s="105"/>
      <c r="S1038" s="119"/>
      <c r="T1038" s="51">
        <f t="shared" si="183"/>
        <v>0</v>
      </c>
      <c r="U1038" s="322" t="e">
        <f t="shared" si="184"/>
        <v>#DIV/0!</v>
      </c>
      <c r="X1038" s="324" t="e">
        <f t="shared" si="181"/>
        <v>#DIV/0!</v>
      </c>
      <c r="Y1038" s="325">
        <f t="shared" ref="Y1038:Y1101" si="185">ROUND((V1038/0.43),-1)</f>
        <v>0</v>
      </c>
      <c r="Z1038" s="325">
        <f t="shared" ref="Z1038:Z1101" si="186">ROUND((V1038/0.45),-1)</f>
        <v>0</v>
      </c>
      <c r="AA1038" s="325">
        <f t="shared" ref="AA1038:AA1101" si="187">ROUND((V1038/0.4),-1)</f>
        <v>0</v>
      </c>
      <c r="AB1038" s="326">
        <f t="shared" ref="AB1038:AB1101" si="188">ROUNDUP((W1038*M1038),-2)</f>
        <v>0</v>
      </c>
      <c r="AD1038" s="328"/>
      <c r="AE1038" s="328"/>
      <c r="AF1038" s="328"/>
      <c r="AG1038" s="328"/>
    </row>
    <row r="1039" spans="9:33" ht="15" hidden="1" customHeight="1">
      <c r="I1039" s="119" t="e">
        <v>#N/A</v>
      </c>
      <c r="J1039" s="119" t="e">
        <v>#N/A</v>
      </c>
      <c r="K1039" s="119" t="e">
        <f t="shared" si="182"/>
        <v>#N/A</v>
      </c>
      <c r="L1039" s="119" t="e">
        <f t="shared" si="180"/>
        <v>#N/A</v>
      </c>
      <c r="M1039" s="119"/>
      <c r="O1039" s="119"/>
      <c r="P1039" s="119"/>
      <c r="Q1039" s="119"/>
      <c r="R1039" s="105"/>
      <c r="S1039" s="119"/>
      <c r="T1039" s="51">
        <f t="shared" si="183"/>
        <v>0</v>
      </c>
      <c r="U1039" s="322" t="e">
        <f t="shared" si="184"/>
        <v>#DIV/0!</v>
      </c>
      <c r="X1039" s="324" t="e">
        <f t="shared" si="181"/>
        <v>#DIV/0!</v>
      </c>
      <c r="Y1039" s="325">
        <f t="shared" si="185"/>
        <v>0</v>
      </c>
      <c r="Z1039" s="325">
        <f t="shared" si="186"/>
        <v>0</v>
      </c>
      <c r="AA1039" s="325">
        <f t="shared" si="187"/>
        <v>0</v>
      </c>
      <c r="AB1039" s="326">
        <f t="shared" si="188"/>
        <v>0</v>
      </c>
      <c r="AD1039" s="328"/>
      <c r="AE1039" s="328"/>
      <c r="AF1039" s="328"/>
      <c r="AG1039" s="328"/>
    </row>
    <row r="1040" spans="9:33" ht="15" hidden="1" customHeight="1">
      <c r="I1040" s="119" t="e">
        <v>#N/A</v>
      </c>
      <c r="J1040" s="119" t="e">
        <v>#N/A</v>
      </c>
      <c r="K1040" s="119" t="e">
        <f t="shared" si="182"/>
        <v>#N/A</v>
      </c>
      <c r="L1040" s="119" t="e">
        <f t="shared" si="180"/>
        <v>#N/A</v>
      </c>
      <c r="M1040" s="119"/>
      <c r="O1040" s="119"/>
      <c r="P1040" s="119"/>
      <c r="Q1040" s="119"/>
      <c r="R1040" s="105"/>
      <c r="S1040" s="119"/>
      <c r="T1040" s="51">
        <f t="shared" si="183"/>
        <v>0</v>
      </c>
      <c r="U1040" s="322" t="e">
        <f t="shared" si="184"/>
        <v>#DIV/0!</v>
      </c>
      <c r="X1040" s="324" t="e">
        <f t="shared" si="181"/>
        <v>#DIV/0!</v>
      </c>
      <c r="Y1040" s="325">
        <f t="shared" si="185"/>
        <v>0</v>
      </c>
      <c r="Z1040" s="325">
        <f t="shared" si="186"/>
        <v>0</v>
      </c>
      <c r="AA1040" s="325">
        <f t="shared" si="187"/>
        <v>0</v>
      </c>
      <c r="AB1040" s="326">
        <f t="shared" si="188"/>
        <v>0</v>
      </c>
      <c r="AD1040" s="328"/>
      <c r="AE1040" s="328"/>
      <c r="AF1040" s="328"/>
      <c r="AG1040" s="328"/>
    </row>
    <row r="1041" spans="9:33" ht="15" hidden="1" customHeight="1">
      <c r="I1041" s="119" t="e">
        <v>#N/A</v>
      </c>
      <c r="J1041" s="119" t="e">
        <v>#N/A</v>
      </c>
      <c r="K1041" s="119" t="e">
        <f t="shared" si="182"/>
        <v>#N/A</v>
      </c>
      <c r="L1041" s="119" t="e">
        <f t="shared" si="180"/>
        <v>#N/A</v>
      </c>
      <c r="M1041" s="119"/>
      <c r="O1041" s="119"/>
      <c r="P1041" s="119"/>
      <c r="Q1041" s="119"/>
      <c r="R1041" s="105"/>
      <c r="S1041" s="119"/>
      <c r="T1041" s="51">
        <f t="shared" si="183"/>
        <v>0</v>
      </c>
      <c r="U1041" s="322" t="e">
        <f t="shared" si="184"/>
        <v>#DIV/0!</v>
      </c>
      <c r="X1041" s="324" t="e">
        <f t="shared" si="181"/>
        <v>#DIV/0!</v>
      </c>
      <c r="Y1041" s="325">
        <f t="shared" si="185"/>
        <v>0</v>
      </c>
      <c r="Z1041" s="325">
        <f t="shared" si="186"/>
        <v>0</v>
      </c>
      <c r="AA1041" s="325">
        <f t="shared" si="187"/>
        <v>0</v>
      </c>
      <c r="AB1041" s="326">
        <f t="shared" si="188"/>
        <v>0</v>
      </c>
      <c r="AD1041" s="328"/>
      <c r="AE1041" s="328"/>
      <c r="AF1041" s="328"/>
      <c r="AG1041" s="328"/>
    </row>
    <row r="1042" spans="9:33" ht="15" hidden="1" customHeight="1">
      <c r="I1042" s="119" t="e">
        <v>#N/A</v>
      </c>
      <c r="J1042" s="119" t="e">
        <v>#N/A</v>
      </c>
      <c r="K1042" s="119" t="e">
        <f t="shared" si="182"/>
        <v>#N/A</v>
      </c>
      <c r="L1042" s="119" t="e">
        <f t="shared" si="180"/>
        <v>#N/A</v>
      </c>
      <c r="M1042" s="119"/>
      <c r="O1042" s="119"/>
      <c r="P1042" s="119"/>
      <c r="Q1042" s="119"/>
      <c r="R1042" s="105"/>
      <c r="S1042" s="119"/>
      <c r="T1042" s="51">
        <f t="shared" si="183"/>
        <v>0</v>
      </c>
      <c r="U1042" s="322" t="e">
        <f t="shared" si="184"/>
        <v>#DIV/0!</v>
      </c>
      <c r="X1042" s="324" t="e">
        <f t="shared" si="181"/>
        <v>#DIV/0!</v>
      </c>
      <c r="Y1042" s="325">
        <f t="shared" si="185"/>
        <v>0</v>
      </c>
      <c r="Z1042" s="325">
        <f t="shared" si="186"/>
        <v>0</v>
      </c>
      <c r="AA1042" s="325">
        <f t="shared" si="187"/>
        <v>0</v>
      </c>
      <c r="AB1042" s="326">
        <f t="shared" si="188"/>
        <v>0</v>
      </c>
      <c r="AD1042" s="328"/>
      <c r="AE1042" s="328"/>
      <c r="AF1042" s="328"/>
      <c r="AG1042" s="328"/>
    </row>
    <row r="1043" spans="9:33" ht="15" hidden="1" customHeight="1">
      <c r="I1043" s="119" t="e">
        <v>#N/A</v>
      </c>
      <c r="J1043" s="119" t="e">
        <v>#N/A</v>
      </c>
      <c r="K1043" s="119" t="e">
        <f t="shared" si="182"/>
        <v>#N/A</v>
      </c>
      <c r="L1043" s="119" t="e">
        <f t="shared" si="180"/>
        <v>#N/A</v>
      </c>
      <c r="M1043" s="119"/>
      <c r="O1043" s="119"/>
      <c r="P1043" s="119"/>
      <c r="Q1043" s="119"/>
      <c r="R1043" s="105"/>
      <c r="S1043" s="119"/>
      <c r="T1043" s="51">
        <f t="shared" si="183"/>
        <v>0</v>
      </c>
      <c r="U1043" s="322" t="e">
        <f t="shared" si="184"/>
        <v>#DIV/0!</v>
      </c>
      <c r="X1043" s="324" t="e">
        <f t="shared" si="181"/>
        <v>#DIV/0!</v>
      </c>
      <c r="Y1043" s="325">
        <f t="shared" si="185"/>
        <v>0</v>
      </c>
      <c r="Z1043" s="325">
        <f t="shared" si="186"/>
        <v>0</v>
      </c>
      <c r="AA1043" s="325">
        <f t="shared" si="187"/>
        <v>0</v>
      </c>
      <c r="AB1043" s="326">
        <f t="shared" si="188"/>
        <v>0</v>
      </c>
      <c r="AD1043" s="328"/>
      <c r="AE1043" s="328"/>
      <c r="AF1043" s="328"/>
      <c r="AG1043" s="328"/>
    </row>
    <row r="1044" spans="9:33" ht="15" hidden="1" customHeight="1">
      <c r="I1044" s="119" t="e">
        <v>#N/A</v>
      </c>
      <c r="J1044" s="119" t="e">
        <v>#N/A</v>
      </c>
      <c r="K1044" s="119" t="e">
        <f t="shared" si="182"/>
        <v>#N/A</v>
      </c>
      <c r="L1044" s="119" t="e">
        <f t="shared" si="180"/>
        <v>#N/A</v>
      </c>
      <c r="M1044" s="119"/>
      <c r="O1044" s="119"/>
      <c r="P1044" s="119"/>
      <c r="Q1044" s="119"/>
      <c r="R1044" s="105"/>
      <c r="S1044" s="119"/>
      <c r="T1044" s="51">
        <f t="shared" si="183"/>
        <v>0</v>
      </c>
      <c r="U1044" s="322" t="e">
        <f t="shared" si="184"/>
        <v>#DIV/0!</v>
      </c>
      <c r="X1044" s="324" t="e">
        <f t="shared" si="181"/>
        <v>#DIV/0!</v>
      </c>
      <c r="Y1044" s="325">
        <f t="shared" si="185"/>
        <v>0</v>
      </c>
      <c r="Z1044" s="325">
        <f t="shared" si="186"/>
        <v>0</v>
      </c>
      <c r="AA1044" s="325">
        <f t="shared" si="187"/>
        <v>0</v>
      </c>
      <c r="AB1044" s="326">
        <f t="shared" si="188"/>
        <v>0</v>
      </c>
      <c r="AD1044" s="328"/>
      <c r="AE1044" s="328"/>
      <c r="AF1044" s="328"/>
      <c r="AG1044" s="328"/>
    </row>
    <row r="1045" spans="9:33" ht="15" hidden="1" customHeight="1">
      <c r="I1045" s="119" t="e">
        <v>#N/A</v>
      </c>
      <c r="J1045" s="119" t="e">
        <v>#N/A</v>
      </c>
      <c r="K1045" s="119" t="e">
        <f t="shared" si="182"/>
        <v>#N/A</v>
      </c>
      <c r="L1045" s="119" t="e">
        <f t="shared" si="180"/>
        <v>#N/A</v>
      </c>
      <c r="M1045" s="119"/>
      <c r="O1045" s="119"/>
      <c r="P1045" s="119"/>
      <c r="Q1045" s="119"/>
      <c r="R1045" s="105"/>
      <c r="S1045" s="119"/>
      <c r="T1045" s="51">
        <f t="shared" si="183"/>
        <v>0</v>
      </c>
      <c r="U1045" s="322" t="e">
        <f t="shared" si="184"/>
        <v>#DIV/0!</v>
      </c>
      <c r="X1045" s="324" t="e">
        <f t="shared" si="181"/>
        <v>#DIV/0!</v>
      </c>
      <c r="Y1045" s="325">
        <f t="shared" si="185"/>
        <v>0</v>
      </c>
      <c r="Z1045" s="325">
        <f t="shared" si="186"/>
        <v>0</v>
      </c>
      <c r="AA1045" s="325">
        <f t="shared" si="187"/>
        <v>0</v>
      </c>
      <c r="AB1045" s="326">
        <f t="shared" si="188"/>
        <v>0</v>
      </c>
      <c r="AD1045" s="328"/>
      <c r="AE1045" s="328"/>
      <c r="AF1045" s="328"/>
      <c r="AG1045" s="328"/>
    </row>
    <row r="1046" spans="9:33" ht="15" hidden="1" customHeight="1">
      <c r="I1046" s="119" t="e">
        <v>#N/A</v>
      </c>
      <c r="J1046" s="119" t="e">
        <v>#N/A</v>
      </c>
      <c r="K1046" s="119" t="e">
        <f t="shared" si="182"/>
        <v>#N/A</v>
      </c>
      <c r="L1046" s="119" t="e">
        <f t="shared" si="180"/>
        <v>#N/A</v>
      </c>
      <c r="M1046" s="119"/>
      <c r="O1046" s="119"/>
      <c r="P1046" s="119"/>
      <c r="Q1046" s="119"/>
      <c r="R1046" s="105"/>
      <c r="S1046" s="119"/>
      <c r="T1046" s="51">
        <f t="shared" si="183"/>
        <v>0</v>
      </c>
      <c r="U1046" s="322" t="e">
        <f t="shared" si="184"/>
        <v>#DIV/0!</v>
      </c>
      <c r="X1046" s="324" t="e">
        <f t="shared" si="181"/>
        <v>#DIV/0!</v>
      </c>
      <c r="Y1046" s="325">
        <f t="shared" si="185"/>
        <v>0</v>
      </c>
      <c r="Z1046" s="325">
        <f t="shared" si="186"/>
        <v>0</v>
      </c>
      <c r="AA1046" s="325">
        <f t="shared" si="187"/>
        <v>0</v>
      </c>
      <c r="AB1046" s="326">
        <f t="shared" si="188"/>
        <v>0</v>
      </c>
      <c r="AD1046" s="328"/>
      <c r="AE1046" s="328"/>
      <c r="AF1046" s="328"/>
      <c r="AG1046" s="328"/>
    </row>
    <row r="1047" spans="9:33" ht="15" hidden="1" customHeight="1">
      <c r="I1047" s="119" t="e">
        <v>#N/A</v>
      </c>
      <c r="J1047" s="119" t="e">
        <v>#N/A</v>
      </c>
      <c r="K1047" s="119" t="e">
        <f t="shared" si="182"/>
        <v>#N/A</v>
      </c>
      <c r="L1047" s="119" t="e">
        <f t="shared" si="180"/>
        <v>#N/A</v>
      </c>
      <c r="M1047" s="119"/>
      <c r="O1047" s="119"/>
      <c r="P1047" s="119"/>
      <c r="Q1047" s="119"/>
      <c r="R1047" s="105"/>
      <c r="S1047" s="119"/>
      <c r="T1047" s="51">
        <f t="shared" si="183"/>
        <v>0</v>
      </c>
      <c r="U1047" s="322" t="e">
        <f t="shared" si="184"/>
        <v>#DIV/0!</v>
      </c>
      <c r="X1047" s="324" t="e">
        <f t="shared" si="181"/>
        <v>#DIV/0!</v>
      </c>
      <c r="Y1047" s="325">
        <f t="shared" si="185"/>
        <v>0</v>
      </c>
      <c r="Z1047" s="325">
        <f t="shared" si="186"/>
        <v>0</v>
      </c>
      <c r="AA1047" s="325">
        <f t="shared" si="187"/>
        <v>0</v>
      </c>
      <c r="AB1047" s="326">
        <f t="shared" si="188"/>
        <v>0</v>
      </c>
      <c r="AD1047" s="328"/>
      <c r="AE1047" s="328"/>
      <c r="AF1047" s="328"/>
      <c r="AG1047" s="328"/>
    </row>
    <row r="1048" spans="9:33" ht="15" hidden="1" customHeight="1">
      <c r="I1048" s="119" t="e">
        <v>#N/A</v>
      </c>
      <c r="J1048" s="119" t="e">
        <v>#N/A</v>
      </c>
      <c r="K1048" s="119" t="e">
        <f t="shared" si="182"/>
        <v>#N/A</v>
      </c>
      <c r="L1048" s="119" t="e">
        <f t="shared" si="180"/>
        <v>#N/A</v>
      </c>
      <c r="M1048" s="119"/>
      <c r="O1048" s="119"/>
      <c r="P1048" s="119"/>
      <c r="Q1048" s="119"/>
      <c r="R1048" s="105"/>
      <c r="S1048" s="119"/>
      <c r="T1048" s="51">
        <f t="shared" si="183"/>
        <v>0</v>
      </c>
      <c r="U1048" s="322" t="e">
        <f t="shared" si="184"/>
        <v>#DIV/0!</v>
      </c>
      <c r="X1048" s="324" t="e">
        <f t="shared" si="181"/>
        <v>#DIV/0!</v>
      </c>
      <c r="Y1048" s="325">
        <f t="shared" si="185"/>
        <v>0</v>
      </c>
      <c r="Z1048" s="325">
        <f t="shared" si="186"/>
        <v>0</v>
      </c>
      <c r="AA1048" s="325">
        <f t="shared" si="187"/>
        <v>0</v>
      </c>
      <c r="AB1048" s="326">
        <f t="shared" si="188"/>
        <v>0</v>
      </c>
      <c r="AD1048" s="328"/>
      <c r="AE1048" s="328"/>
      <c r="AF1048" s="328"/>
      <c r="AG1048" s="328"/>
    </row>
    <row r="1049" spans="9:33" ht="15" hidden="1" customHeight="1">
      <c r="I1049" s="119" t="e">
        <v>#N/A</v>
      </c>
      <c r="J1049" s="119" t="e">
        <v>#N/A</v>
      </c>
      <c r="K1049" s="119" t="e">
        <f t="shared" si="182"/>
        <v>#N/A</v>
      </c>
      <c r="L1049" s="119" t="e">
        <f t="shared" si="180"/>
        <v>#N/A</v>
      </c>
      <c r="M1049" s="119"/>
      <c r="O1049" s="119"/>
      <c r="P1049" s="119"/>
      <c r="Q1049" s="119"/>
      <c r="R1049" s="105"/>
      <c r="S1049" s="119"/>
      <c r="T1049" s="51">
        <f t="shared" si="183"/>
        <v>0</v>
      </c>
      <c r="U1049" s="322" t="e">
        <f t="shared" si="184"/>
        <v>#DIV/0!</v>
      </c>
      <c r="X1049" s="324" t="e">
        <f t="shared" si="181"/>
        <v>#DIV/0!</v>
      </c>
      <c r="Y1049" s="325">
        <f t="shared" si="185"/>
        <v>0</v>
      </c>
      <c r="Z1049" s="325">
        <f t="shared" si="186"/>
        <v>0</v>
      </c>
      <c r="AA1049" s="325">
        <f t="shared" si="187"/>
        <v>0</v>
      </c>
      <c r="AB1049" s="326">
        <f t="shared" si="188"/>
        <v>0</v>
      </c>
      <c r="AD1049" s="328"/>
      <c r="AE1049" s="328"/>
      <c r="AF1049" s="328"/>
      <c r="AG1049" s="328"/>
    </row>
    <row r="1050" spans="9:33" ht="15" hidden="1" customHeight="1">
      <c r="I1050" s="119" t="e">
        <v>#N/A</v>
      </c>
      <c r="J1050" s="119" t="e">
        <v>#N/A</v>
      </c>
      <c r="K1050" s="119" t="e">
        <f t="shared" si="182"/>
        <v>#N/A</v>
      </c>
      <c r="L1050" s="119" t="e">
        <f t="shared" si="180"/>
        <v>#N/A</v>
      </c>
      <c r="M1050" s="119"/>
      <c r="O1050" s="119"/>
      <c r="P1050" s="119"/>
      <c r="Q1050" s="119"/>
      <c r="R1050" s="105"/>
      <c r="S1050" s="119"/>
      <c r="T1050" s="51">
        <f t="shared" si="183"/>
        <v>0</v>
      </c>
      <c r="U1050" s="322" t="e">
        <f t="shared" si="184"/>
        <v>#DIV/0!</v>
      </c>
      <c r="X1050" s="324" t="e">
        <f t="shared" si="181"/>
        <v>#DIV/0!</v>
      </c>
      <c r="Y1050" s="325">
        <f t="shared" si="185"/>
        <v>0</v>
      </c>
      <c r="Z1050" s="325">
        <f t="shared" si="186"/>
        <v>0</v>
      </c>
      <c r="AA1050" s="325">
        <f t="shared" si="187"/>
        <v>0</v>
      </c>
      <c r="AB1050" s="326">
        <f t="shared" si="188"/>
        <v>0</v>
      </c>
      <c r="AD1050" s="328"/>
      <c r="AE1050" s="328"/>
      <c r="AF1050" s="328"/>
      <c r="AG1050" s="328"/>
    </row>
    <row r="1051" spans="9:33" ht="15" hidden="1" customHeight="1">
      <c r="I1051" s="119" t="e">
        <v>#N/A</v>
      </c>
      <c r="J1051" s="119" t="e">
        <v>#N/A</v>
      </c>
      <c r="K1051" s="119" t="e">
        <f t="shared" si="182"/>
        <v>#N/A</v>
      </c>
      <c r="L1051" s="119" t="e">
        <f t="shared" si="180"/>
        <v>#N/A</v>
      </c>
      <c r="M1051" s="119"/>
      <c r="O1051" s="119"/>
      <c r="P1051" s="119"/>
      <c r="Q1051" s="119"/>
      <c r="R1051" s="105"/>
      <c r="S1051" s="119"/>
      <c r="T1051" s="51">
        <f t="shared" si="183"/>
        <v>0</v>
      </c>
      <c r="U1051" s="322" t="e">
        <f t="shared" si="184"/>
        <v>#DIV/0!</v>
      </c>
      <c r="X1051" s="324" t="e">
        <f t="shared" si="181"/>
        <v>#DIV/0!</v>
      </c>
      <c r="Y1051" s="325">
        <f t="shared" si="185"/>
        <v>0</v>
      </c>
      <c r="Z1051" s="325">
        <f t="shared" si="186"/>
        <v>0</v>
      </c>
      <c r="AA1051" s="325">
        <f t="shared" si="187"/>
        <v>0</v>
      </c>
      <c r="AB1051" s="326">
        <f t="shared" si="188"/>
        <v>0</v>
      </c>
      <c r="AD1051" s="328"/>
      <c r="AE1051" s="328"/>
      <c r="AF1051" s="328"/>
      <c r="AG1051" s="328"/>
    </row>
    <row r="1052" spans="9:33" ht="15" hidden="1" customHeight="1">
      <c r="I1052" s="119" t="e">
        <v>#N/A</v>
      </c>
      <c r="J1052" s="119" t="e">
        <v>#N/A</v>
      </c>
      <c r="K1052" s="119" t="e">
        <f t="shared" si="182"/>
        <v>#N/A</v>
      </c>
      <c r="L1052" s="119" t="e">
        <f t="shared" si="180"/>
        <v>#N/A</v>
      </c>
      <c r="M1052" s="119"/>
      <c r="O1052" s="119"/>
      <c r="P1052" s="119"/>
      <c r="Q1052" s="119"/>
      <c r="R1052" s="105"/>
      <c r="S1052" s="119"/>
      <c r="T1052" s="51">
        <f t="shared" si="183"/>
        <v>0</v>
      </c>
      <c r="U1052" s="322" t="e">
        <f t="shared" si="184"/>
        <v>#DIV/0!</v>
      </c>
      <c r="X1052" s="324" t="e">
        <f t="shared" si="181"/>
        <v>#DIV/0!</v>
      </c>
      <c r="Y1052" s="325">
        <f t="shared" si="185"/>
        <v>0</v>
      </c>
      <c r="Z1052" s="325">
        <f t="shared" si="186"/>
        <v>0</v>
      </c>
      <c r="AA1052" s="325">
        <f t="shared" si="187"/>
        <v>0</v>
      </c>
      <c r="AB1052" s="326">
        <f t="shared" si="188"/>
        <v>0</v>
      </c>
      <c r="AD1052" s="328"/>
      <c r="AE1052" s="328"/>
      <c r="AF1052" s="328"/>
      <c r="AG1052" s="328"/>
    </row>
    <row r="1053" spans="9:33" ht="15" hidden="1" customHeight="1">
      <c r="I1053" s="119" t="e">
        <v>#N/A</v>
      </c>
      <c r="J1053" s="119" t="e">
        <v>#N/A</v>
      </c>
      <c r="K1053" s="119" t="e">
        <f t="shared" si="182"/>
        <v>#N/A</v>
      </c>
      <c r="L1053" s="119" t="e">
        <f t="shared" si="180"/>
        <v>#N/A</v>
      </c>
      <c r="M1053" s="119"/>
      <c r="O1053" s="119"/>
      <c r="P1053" s="119"/>
      <c r="Q1053" s="119"/>
      <c r="R1053" s="105"/>
      <c r="S1053" s="119"/>
      <c r="T1053" s="51">
        <f t="shared" si="183"/>
        <v>0</v>
      </c>
      <c r="U1053" s="322" t="e">
        <f t="shared" si="184"/>
        <v>#DIV/0!</v>
      </c>
      <c r="X1053" s="324" t="e">
        <f t="shared" si="181"/>
        <v>#DIV/0!</v>
      </c>
      <c r="Y1053" s="325">
        <f t="shared" si="185"/>
        <v>0</v>
      </c>
      <c r="Z1053" s="325">
        <f t="shared" si="186"/>
        <v>0</v>
      </c>
      <c r="AA1053" s="325">
        <f t="shared" si="187"/>
        <v>0</v>
      </c>
      <c r="AB1053" s="326">
        <f t="shared" si="188"/>
        <v>0</v>
      </c>
      <c r="AD1053" s="328"/>
      <c r="AE1053" s="328"/>
      <c r="AF1053" s="328"/>
      <c r="AG1053" s="328"/>
    </row>
    <row r="1054" spans="9:33" ht="15" hidden="1" customHeight="1">
      <c r="I1054" s="119" t="e">
        <v>#N/A</v>
      </c>
      <c r="J1054" s="119" t="e">
        <v>#N/A</v>
      </c>
      <c r="K1054" s="119" t="e">
        <f t="shared" si="182"/>
        <v>#N/A</v>
      </c>
      <c r="L1054" s="119" t="e">
        <f t="shared" si="180"/>
        <v>#N/A</v>
      </c>
      <c r="M1054" s="119"/>
      <c r="O1054" s="119"/>
      <c r="P1054" s="119"/>
      <c r="Q1054" s="119"/>
      <c r="R1054" s="105"/>
      <c r="S1054" s="119"/>
      <c r="T1054" s="51">
        <f t="shared" si="183"/>
        <v>0</v>
      </c>
      <c r="U1054" s="322" t="e">
        <f t="shared" si="184"/>
        <v>#DIV/0!</v>
      </c>
      <c r="X1054" s="324" t="e">
        <f t="shared" si="181"/>
        <v>#DIV/0!</v>
      </c>
      <c r="Y1054" s="325">
        <f t="shared" si="185"/>
        <v>0</v>
      </c>
      <c r="Z1054" s="325">
        <f t="shared" si="186"/>
        <v>0</v>
      </c>
      <c r="AA1054" s="325">
        <f t="shared" si="187"/>
        <v>0</v>
      </c>
      <c r="AB1054" s="326">
        <f t="shared" si="188"/>
        <v>0</v>
      </c>
      <c r="AD1054" s="328"/>
      <c r="AE1054" s="328"/>
      <c r="AF1054" s="328"/>
      <c r="AG1054" s="328"/>
    </row>
    <row r="1055" spans="9:33" ht="15" hidden="1" customHeight="1">
      <c r="I1055" s="119" t="e">
        <v>#N/A</v>
      </c>
      <c r="J1055" s="119" t="e">
        <v>#N/A</v>
      </c>
      <c r="K1055" s="119" t="e">
        <f t="shared" si="182"/>
        <v>#N/A</v>
      </c>
      <c r="L1055" s="119" t="e">
        <f t="shared" si="180"/>
        <v>#N/A</v>
      </c>
      <c r="M1055" s="119"/>
      <c r="O1055" s="119"/>
      <c r="P1055" s="119"/>
      <c r="Q1055" s="119"/>
      <c r="R1055" s="105"/>
      <c r="S1055" s="119"/>
      <c r="T1055" s="51">
        <f t="shared" si="183"/>
        <v>0</v>
      </c>
      <c r="U1055" s="322" t="e">
        <f t="shared" si="184"/>
        <v>#DIV/0!</v>
      </c>
      <c r="X1055" s="324" t="e">
        <f t="shared" si="181"/>
        <v>#DIV/0!</v>
      </c>
      <c r="Y1055" s="325">
        <f t="shared" si="185"/>
        <v>0</v>
      </c>
      <c r="Z1055" s="325">
        <f t="shared" si="186"/>
        <v>0</v>
      </c>
      <c r="AA1055" s="325">
        <f t="shared" si="187"/>
        <v>0</v>
      </c>
      <c r="AB1055" s="326">
        <f t="shared" si="188"/>
        <v>0</v>
      </c>
      <c r="AD1055" s="328"/>
      <c r="AE1055" s="328"/>
      <c r="AF1055" s="328"/>
      <c r="AG1055" s="328"/>
    </row>
    <row r="1056" spans="9:33" ht="15" hidden="1" customHeight="1">
      <c r="I1056" s="119" t="e">
        <v>#N/A</v>
      </c>
      <c r="J1056" s="119" t="e">
        <v>#N/A</v>
      </c>
      <c r="K1056" s="119" t="e">
        <f t="shared" si="182"/>
        <v>#N/A</v>
      </c>
      <c r="L1056" s="119" t="e">
        <f t="shared" si="180"/>
        <v>#N/A</v>
      </c>
      <c r="M1056" s="119"/>
      <c r="O1056" s="119"/>
      <c r="P1056" s="119"/>
      <c r="Q1056" s="119"/>
      <c r="R1056" s="105"/>
      <c r="S1056" s="119"/>
      <c r="T1056" s="51">
        <f t="shared" si="183"/>
        <v>0</v>
      </c>
      <c r="U1056" s="322" t="e">
        <f t="shared" si="184"/>
        <v>#DIV/0!</v>
      </c>
      <c r="X1056" s="324" t="e">
        <f t="shared" si="181"/>
        <v>#DIV/0!</v>
      </c>
      <c r="Y1056" s="325">
        <f t="shared" si="185"/>
        <v>0</v>
      </c>
      <c r="Z1056" s="325">
        <f t="shared" si="186"/>
        <v>0</v>
      </c>
      <c r="AA1056" s="325">
        <f t="shared" si="187"/>
        <v>0</v>
      </c>
      <c r="AB1056" s="326">
        <f t="shared" si="188"/>
        <v>0</v>
      </c>
      <c r="AD1056" s="328"/>
      <c r="AE1056" s="328"/>
      <c r="AF1056" s="328"/>
      <c r="AG1056" s="328"/>
    </row>
    <row r="1057" spans="9:33" ht="15" hidden="1" customHeight="1">
      <c r="I1057" s="119" t="e">
        <v>#N/A</v>
      </c>
      <c r="J1057" s="119" t="e">
        <v>#N/A</v>
      </c>
      <c r="K1057" s="119" t="e">
        <f t="shared" si="182"/>
        <v>#N/A</v>
      </c>
      <c r="L1057" s="119" t="e">
        <f t="shared" si="180"/>
        <v>#N/A</v>
      </c>
      <c r="M1057" s="119"/>
      <c r="O1057" s="119"/>
      <c r="P1057" s="119"/>
      <c r="Q1057" s="119"/>
      <c r="R1057" s="105"/>
      <c r="S1057" s="119"/>
      <c r="T1057" s="51">
        <f t="shared" si="183"/>
        <v>0</v>
      </c>
      <c r="U1057" s="322" t="e">
        <f t="shared" si="184"/>
        <v>#DIV/0!</v>
      </c>
      <c r="X1057" s="324" t="e">
        <f t="shared" si="181"/>
        <v>#DIV/0!</v>
      </c>
      <c r="Y1057" s="325">
        <f t="shared" si="185"/>
        <v>0</v>
      </c>
      <c r="Z1057" s="325">
        <f t="shared" si="186"/>
        <v>0</v>
      </c>
      <c r="AA1057" s="325">
        <f t="shared" si="187"/>
        <v>0</v>
      </c>
      <c r="AB1057" s="326">
        <f t="shared" si="188"/>
        <v>0</v>
      </c>
      <c r="AD1057" s="328"/>
      <c r="AE1057" s="328"/>
      <c r="AF1057" s="328"/>
      <c r="AG1057" s="328"/>
    </row>
    <row r="1058" spans="9:33" ht="15" hidden="1" customHeight="1">
      <c r="I1058" s="119" t="e">
        <v>#N/A</v>
      </c>
      <c r="J1058" s="119" t="e">
        <v>#N/A</v>
      </c>
      <c r="K1058" s="119" t="e">
        <f t="shared" si="182"/>
        <v>#N/A</v>
      </c>
      <c r="L1058" s="119" t="e">
        <f t="shared" si="180"/>
        <v>#N/A</v>
      </c>
      <c r="M1058" s="119"/>
      <c r="O1058" s="119"/>
      <c r="P1058" s="119"/>
      <c r="Q1058" s="119"/>
      <c r="R1058" s="105"/>
      <c r="S1058" s="119"/>
      <c r="T1058" s="51">
        <f t="shared" si="183"/>
        <v>0</v>
      </c>
      <c r="U1058" s="322" t="e">
        <f t="shared" si="184"/>
        <v>#DIV/0!</v>
      </c>
      <c r="X1058" s="324" t="e">
        <f t="shared" si="181"/>
        <v>#DIV/0!</v>
      </c>
      <c r="Y1058" s="325">
        <f t="shared" si="185"/>
        <v>0</v>
      </c>
      <c r="Z1058" s="325">
        <f t="shared" si="186"/>
        <v>0</v>
      </c>
      <c r="AA1058" s="325">
        <f t="shared" si="187"/>
        <v>0</v>
      </c>
      <c r="AB1058" s="326">
        <f t="shared" si="188"/>
        <v>0</v>
      </c>
      <c r="AD1058" s="328"/>
      <c r="AE1058" s="328"/>
      <c r="AF1058" s="328"/>
      <c r="AG1058" s="328"/>
    </row>
    <row r="1059" spans="9:33" ht="15" hidden="1" customHeight="1">
      <c r="I1059" s="119" t="e">
        <v>#N/A</v>
      </c>
      <c r="J1059" s="119" t="e">
        <v>#N/A</v>
      </c>
      <c r="K1059" s="119" t="e">
        <f t="shared" si="182"/>
        <v>#N/A</v>
      </c>
      <c r="L1059" s="119" t="e">
        <f t="shared" si="180"/>
        <v>#N/A</v>
      </c>
      <c r="M1059" s="119"/>
      <c r="O1059" s="119"/>
      <c r="P1059" s="119"/>
      <c r="Q1059" s="119"/>
      <c r="R1059" s="105"/>
      <c r="S1059" s="119"/>
      <c r="T1059" s="51">
        <f t="shared" si="183"/>
        <v>0</v>
      </c>
      <c r="U1059" s="322" t="e">
        <f t="shared" si="184"/>
        <v>#DIV/0!</v>
      </c>
      <c r="X1059" s="324" t="e">
        <f t="shared" si="181"/>
        <v>#DIV/0!</v>
      </c>
      <c r="Y1059" s="325">
        <f t="shared" si="185"/>
        <v>0</v>
      </c>
      <c r="Z1059" s="325">
        <f t="shared" si="186"/>
        <v>0</v>
      </c>
      <c r="AA1059" s="325">
        <f t="shared" si="187"/>
        <v>0</v>
      </c>
      <c r="AB1059" s="326">
        <f t="shared" si="188"/>
        <v>0</v>
      </c>
      <c r="AD1059" s="328"/>
      <c r="AE1059" s="328"/>
      <c r="AF1059" s="328"/>
      <c r="AG1059" s="328"/>
    </row>
    <row r="1060" spans="9:33" ht="15" hidden="1" customHeight="1">
      <c r="I1060" s="119" t="e">
        <v>#N/A</v>
      </c>
      <c r="J1060" s="119" t="e">
        <v>#N/A</v>
      </c>
      <c r="K1060" s="119" t="e">
        <f t="shared" si="182"/>
        <v>#N/A</v>
      </c>
      <c r="L1060" s="119" t="e">
        <f t="shared" si="180"/>
        <v>#N/A</v>
      </c>
      <c r="M1060" s="119"/>
      <c r="O1060" s="119"/>
      <c r="P1060" s="119"/>
      <c r="Q1060" s="119"/>
      <c r="R1060" s="105"/>
      <c r="S1060" s="119"/>
      <c r="T1060" s="51">
        <f t="shared" si="183"/>
        <v>0</v>
      </c>
      <c r="U1060" s="322" t="e">
        <f t="shared" si="184"/>
        <v>#DIV/0!</v>
      </c>
      <c r="X1060" s="324" t="e">
        <f t="shared" si="181"/>
        <v>#DIV/0!</v>
      </c>
      <c r="Y1060" s="325">
        <f t="shared" si="185"/>
        <v>0</v>
      </c>
      <c r="Z1060" s="325">
        <f t="shared" si="186"/>
        <v>0</v>
      </c>
      <c r="AA1060" s="325">
        <f t="shared" si="187"/>
        <v>0</v>
      </c>
      <c r="AB1060" s="326">
        <f t="shared" si="188"/>
        <v>0</v>
      </c>
      <c r="AD1060" s="328"/>
      <c r="AE1060" s="328"/>
      <c r="AF1060" s="328"/>
      <c r="AG1060" s="328"/>
    </row>
    <row r="1061" spans="9:33" ht="15" hidden="1" customHeight="1">
      <c r="I1061" s="119" t="e">
        <v>#N/A</v>
      </c>
      <c r="J1061" s="119" t="e">
        <v>#N/A</v>
      </c>
      <c r="K1061" s="119" t="e">
        <f t="shared" si="182"/>
        <v>#N/A</v>
      </c>
      <c r="L1061" s="119" t="e">
        <f t="shared" si="180"/>
        <v>#N/A</v>
      </c>
      <c r="M1061" s="119"/>
      <c r="O1061" s="119"/>
      <c r="P1061" s="119"/>
      <c r="Q1061" s="119"/>
      <c r="R1061" s="105"/>
      <c r="S1061" s="119"/>
      <c r="T1061" s="51">
        <f t="shared" si="183"/>
        <v>0</v>
      </c>
      <c r="U1061" s="322" t="e">
        <f t="shared" si="184"/>
        <v>#DIV/0!</v>
      </c>
      <c r="X1061" s="324" t="e">
        <f t="shared" si="181"/>
        <v>#DIV/0!</v>
      </c>
      <c r="Y1061" s="325">
        <f t="shared" si="185"/>
        <v>0</v>
      </c>
      <c r="Z1061" s="325">
        <f t="shared" si="186"/>
        <v>0</v>
      </c>
      <c r="AA1061" s="325">
        <f t="shared" si="187"/>
        <v>0</v>
      </c>
      <c r="AB1061" s="326">
        <f t="shared" si="188"/>
        <v>0</v>
      </c>
      <c r="AD1061" s="328"/>
      <c r="AE1061" s="328"/>
      <c r="AF1061" s="328"/>
      <c r="AG1061" s="328"/>
    </row>
    <row r="1062" spans="9:33" ht="15" hidden="1" customHeight="1">
      <c r="I1062" s="119" t="e">
        <v>#N/A</v>
      </c>
      <c r="J1062" s="119" t="e">
        <v>#N/A</v>
      </c>
      <c r="K1062" s="119" t="e">
        <f t="shared" si="182"/>
        <v>#N/A</v>
      </c>
      <c r="L1062" s="119" t="e">
        <f t="shared" si="180"/>
        <v>#N/A</v>
      </c>
      <c r="M1062" s="119"/>
      <c r="O1062" s="119"/>
      <c r="P1062" s="119"/>
      <c r="Q1062" s="119"/>
      <c r="R1062" s="105"/>
      <c r="S1062" s="119"/>
      <c r="T1062" s="51">
        <f t="shared" si="183"/>
        <v>0</v>
      </c>
      <c r="U1062" s="322" t="e">
        <f t="shared" si="184"/>
        <v>#DIV/0!</v>
      </c>
      <c r="X1062" s="324" t="e">
        <f t="shared" si="181"/>
        <v>#DIV/0!</v>
      </c>
      <c r="Y1062" s="325">
        <f t="shared" si="185"/>
        <v>0</v>
      </c>
      <c r="Z1062" s="325">
        <f t="shared" si="186"/>
        <v>0</v>
      </c>
      <c r="AA1062" s="325">
        <f t="shared" si="187"/>
        <v>0</v>
      </c>
      <c r="AB1062" s="326">
        <f t="shared" si="188"/>
        <v>0</v>
      </c>
      <c r="AD1062" s="328"/>
      <c r="AE1062" s="328"/>
      <c r="AF1062" s="328"/>
      <c r="AG1062" s="328"/>
    </row>
    <row r="1063" spans="9:33" ht="15" hidden="1" customHeight="1">
      <c r="I1063" s="119" t="e">
        <v>#N/A</v>
      </c>
      <c r="J1063" s="119" t="e">
        <v>#N/A</v>
      </c>
      <c r="K1063" s="119" t="e">
        <f t="shared" si="182"/>
        <v>#N/A</v>
      </c>
      <c r="L1063" s="119" t="e">
        <f t="shared" si="180"/>
        <v>#N/A</v>
      </c>
      <c r="M1063" s="119"/>
      <c r="O1063" s="119"/>
      <c r="P1063" s="119"/>
      <c r="Q1063" s="119"/>
      <c r="R1063" s="105"/>
      <c r="S1063" s="119"/>
      <c r="T1063" s="51">
        <f t="shared" si="183"/>
        <v>0</v>
      </c>
      <c r="U1063" s="322" t="e">
        <f t="shared" si="184"/>
        <v>#DIV/0!</v>
      </c>
      <c r="X1063" s="324" t="e">
        <f t="shared" si="181"/>
        <v>#DIV/0!</v>
      </c>
      <c r="Y1063" s="325">
        <f t="shared" si="185"/>
        <v>0</v>
      </c>
      <c r="Z1063" s="325">
        <f t="shared" si="186"/>
        <v>0</v>
      </c>
      <c r="AA1063" s="325">
        <f t="shared" si="187"/>
        <v>0</v>
      </c>
      <c r="AB1063" s="326">
        <f t="shared" si="188"/>
        <v>0</v>
      </c>
      <c r="AD1063" s="328"/>
      <c r="AE1063" s="328"/>
      <c r="AF1063" s="328"/>
      <c r="AG1063" s="328"/>
    </row>
    <row r="1064" spans="9:33" ht="15" hidden="1" customHeight="1">
      <c r="I1064" s="119" t="e">
        <v>#N/A</v>
      </c>
      <c r="J1064" s="119" t="e">
        <v>#N/A</v>
      </c>
      <c r="K1064" s="119" t="e">
        <f t="shared" si="182"/>
        <v>#N/A</v>
      </c>
      <c r="L1064" s="119" t="e">
        <f t="shared" si="180"/>
        <v>#N/A</v>
      </c>
      <c r="M1064" s="119"/>
      <c r="O1064" s="119"/>
      <c r="P1064" s="119"/>
      <c r="Q1064" s="119"/>
      <c r="R1064" s="105"/>
      <c r="S1064" s="119"/>
      <c r="T1064" s="51">
        <f t="shared" si="183"/>
        <v>0</v>
      </c>
      <c r="U1064" s="322" t="e">
        <f t="shared" si="184"/>
        <v>#DIV/0!</v>
      </c>
      <c r="X1064" s="324" t="e">
        <f t="shared" si="181"/>
        <v>#DIV/0!</v>
      </c>
      <c r="Y1064" s="325">
        <f t="shared" si="185"/>
        <v>0</v>
      </c>
      <c r="Z1064" s="325">
        <f t="shared" si="186"/>
        <v>0</v>
      </c>
      <c r="AA1064" s="325">
        <f t="shared" si="187"/>
        <v>0</v>
      </c>
      <c r="AB1064" s="326">
        <f t="shared" si="188"/>
        <v>0</v>
      </c>
      <c r="AD1064" s="328"/>
      <c r="AE1064" s="328"/>
      <c r="AF1064" s="328"/>
      <c r="AG1064" s="328"/>
    </row>
    <row r="1065" spans="9:33" ht="15" hidden="1" customHeight="1">
      <c r="I1065" s="119" t="e">
        <v>#N/A</v>
      </c>
      <c r="J1065" s="119" t="e">
        <v>#N/A</v>
      </c>
      <c r="K1065" s="119" t="e">
        <f t="shared" si="182"/>
        <v>#N/A</v>
      </c>
      <c r="L1065" s="119" t="e">
        <f t="shared" si="180"/>
        <v>#N/A</v>
      </c>
      <c r="M1065" s="119"/>
      <c r="O1065" s="119"/>
      <c r="P1065" s="119"/>
      <c r="Q1065" s="119"/>
      <c r="R1065" s="105"/>
      <c r="S1065" s="119"/>
      <c r="T1065" s="51">
        <f t="shared" si="183"/>
        <v>0</v>
      </c>
      <c r="U1065" s="322" t="e">
        <f t="shared" si="184"/>
        <v>#DIV/0!</v>
      </c>
      <c r="X1065" s="324" t="e">
        <f t="shared" si="181"/>
        <v>#DIV/0!</v>
      </c>
      <c r="Y1065" s="325">
        <f t="shared" si="185"/>
        <v>0</v>
      </c>
      <c r="Z1065" s="325">
        <f t="shared" si="186"/>
        <v>0</v>
      </c>
      <c r="AA1065" s="325">
        <f t="shared" si="187"/>
        <v>0</v>
      </c>
      <c r="AB1065" s="326">
        <f t="shared" si="188"/>
        <v>0</v>
      </c>
      <c r="AD1065" s="328"/>
      <c r="AE1065" s="328"/>
      <c r="AF1065" s="328"/>
      <c r="AG1065" s="328"/>
    </row>
    <row r="1066" spans="9:33" ht="15" hidden="1" customHeight="1">
      <c r="I1066" s="119" t="e">
        <v>#N/A</v>
      </c>
      <c r="J1066" s="119" t="e">
        <v>#N/A</v>
      </c>
      <c r="K1066" s="119" t="e">
        <f t="shared" si="182"/>
        <v>#N/A</v>
      </c>
      <c r="L1066" s="119" t="e">
        <f t="shared" si="180"/>
        <v>#N/A</v>
      </c>
      <c r="M1066" s="119"/>
      <c r="O1066" s="119"/>
      <c r="P1066" s="119"/>
      <c r="Q1066" s="119"/>
      <c r="R1066" s="105"/>
      <c r="S1066" s="119"/>
      <c r="T1066" s="51">
        <f t="shared" si="183"/>
        <v>0</v>
      </c>
      <c r="U1066" s="322" t="e">
        <f t="shared" si="184"/>
        <v>#DIV/0!</v>
      </c>
      <c r="X1066" s="324" t="e">
        <f t="shared" si="181"/>
        <v>#DIV/0!</v>
      </c>
      <c r="Y1066" s="325">
        <f t="shared" si="185"/>
        <v>0</v>
      </c>
      <c r="Z1066" s="325">
        <f t="shared" si="186"/>
        <v>0</v>
      </c>
      <c r="AA1066" s="325">
        <f t="shared" si="187"/>
        <v>0</v>
      </c>
      <c r="AB1066" s="326">
        <f t="shared" si="188"/>
        <v>0</v>
      </c>
      <c r="AD1066" s="328"/>
      <c r="AE1066" s="328"/>
      <c r="AF1066" s="328"/>
      <c r="AG1066" s="328"/>
    </row>
    <row r="1067" spans="9:33" ht="15" hidden="1" customHeight="1">
      <c r="I1067" s="119" t="e">
        <v>#N/A</v>
      </c>
      <c r="J1067" s="119" t="e">
        <v>#N/A</v>
      </c>
      <c r="K1067" s="119" t="e">
        <f t="shared" si="182"/>
        <v>#N/A</v>
      </c>
      <c r="L1067" s="119" t="e">
        <f t="shared" si="180"/>
        <v>#N/A</v>
      </c>
      <c r="M1067" s="119"/>
      <c r="O1067" s="119"/>
      <c r="P1067" s="119"/>
      <c r="Q1067" s="119"/>
      <c r="R1067" s="105"/>
      <c r="S1067" s="119"/>
      <c r="T1067" s="51">
        <f t="shared" si="183"/>
        <v>0</v>
      </c>
      <c r="U1067" s="322" t="e">
        <f t="shared" si="184"/>
        <v>#DIV/0!</v>
      </c>
      <c r="X1067" s="324" t="e">
        <f t="shared" si="181"/>
        <v>#DIV/0!</v>
      </c>
      <c r="Y1067" s="325">
        <f t="shared" si="185"/>
        <v>0</v>
      </c>
      <c r="Z1067" s="325">
        <f t="shared" si="186"/>
        <v>0</v>
      </c>
      <c r="AA1067" s="325">
        <f t="shared" si="187"/>
        <v>0</v>
      </c>
      <c r="AB1067" s="326">
        <f t="shared" si="188"/>
        <v>0</v>
      </c>
      <c r="AD1067" s="328"/>
      <c r="AE1067" s="328"/>
      <c r="AF1067" s="328"/>
      <c r="AG1067" s="328"/>
    </row>
    <row r="1068" spans="9:33" ht="15" hidden="1" customHeight="1">
      <c r="I1068" s="119" t="e">
        <v>#N/A</v>
      </c>
      <c r="J1068" s="119" t="e">
        <v>#N/A</v>
      </c>
      <c r="K1068" s="119" t="e">
        <f t="shared" si="182"/>
        <v>#N/A</v>
      </c>
      <c r="L1068" s="119" t="e">
        <f t="shared" si="180"/>
        <v>#N/A</v>
      </c>
      <c r="M1068" s="119"/>
      <c r="O1068" s="119"/>
      <c r="P1068" s="119"/>
      <c r="Q1068" s="119"/>
      <c r="R1068" s="105"/>
      <c r="S1068" s="119"/>
      <c r="T1068" s="51">
        <f t="shared" si="183"/>
        <v>0</v>
      </c>
      <c r="U1068" s="322" t="e">
        <f t="shared" si="184"/>
        <v>#DIV/0!</v>
      </c>
      <c r="X1068" s="324" t="e">
        <f t="shared" si="181"/>
        <v>#DIV/0!</v>
      </c>
      <c r="Y1068" s="325">
        <f t="shared" si="185"/>
        <v>0</v>
      </c>
      <c r="Z1068" s="325">
        <f t="shared" si="186"/>
        <v>0</v>
      </c>
      <c r="AA1068" s="325">
        <f t="shared" si="187"/>
        <v>0</v>
      </c>
      <c r="AB1068" s="326">
        <f t="shared" si="188"/>
        <v>0</v>
      </c>
      <c r="AD1068" s="328"/>
      <c r="AE1068" s="328"/>
      <c r="AF1068" s="328"/>
      <c r="AG1068" s="328"/>
    </row>
    <row r="1069" spans="9:33" ht="15" hidden="1" customHeight="1">
      <c r="I1069" s="119" t="e">
        <v>#N/A</v>
      </c>
      <c r="J1069" s="119" t="e">
        <v>#N/A</v>
      </c>
      <c r="K1069" s="119" t="e">
        <f t="shared" si="182"/>
        <v>#N/A</v>
      </c>
      <c r="L1069" s="119" t="e">
        <f t="shared" si="180"/>
        <v>#N/A</v>
      </c>
      <c r="M1069" s="119"/>
      <c r="O1069" s="119"/>
      <c r="P1069" s="119"/>
      <c r="Q1069" s="119"/>
      <c r="R1069" s="105"/>
      <c r="S1069" s="119"/>
      <c r="T1069" s="51">
        <f t="shared" si="183"/>
        <v>0</v>
      </c>
      <c r="U1069" s="322" t="e">
        <f t="shared" si="184"/>
        <v>#DIV/0!</v>
      </c>
      <c r="X1069" s="324" t="e">
        <f t="shared" si="181"/>
        <v>#DIV/0!</v>
      </c>
      <c r="Y1069" s="325">
        <f t="shared" si="185"/>
        <v>0</v>
      </c>
      <c r="Z1069" s="325">
        <f t="shared" si="186"/>
        <v>0</v>
      </c>
      <c r="AA1069" s="325">
        <f t="shared" si="187"/>
        <v>0</v>
      </c>
      <c r="AB1069" s="326">
        <f t="shared" si="188"/>
        <v>0</v>
      </c>
      <c r="AD1069" s="328"/>
      <c r="AE1069" s="328"/>
      <c r="AF1069" s="328"/>
      <c r="AG1069" s="328"/>
    </row>
    <row r="1070" spans="9:33" ht="15" hidden="1" customHeight="1">
      <c r="I1070" s="119" t="e">
        <v>#N/A</v>
      </c>
      <c r="J1070" s="119" t="e">
        <v>#N/A</v>
      </c>
      <c r="K1070" s="119" t="e">
        <f t="shared" si="182"/>
        <v>#N/A</v>
      </c>
      <c r="L1070" s="119" t="e">
        <f t="shared" si="180"/>
        <v>#N/A</v>
      </c>
      <c r="M1070" s="119"/>
      <c r="O1070" s="119"/>
      <c r="P1070" s="119"/>
      <c r="Q1070" s="119"/>
      <c r="R1070" s="105"/>
      <c r="S1070" s="119"/>
      <c r="T1070" s="51">
        <f t="shared" si="183"/>
        <v>0</v>
      </c>
      <c r="U1070" s="322" t="e">
        <f t="shared" si="184"/>
        <v>#DIV/0!</v>
      </c>
      <c r="X1070" s="324" t="e">
        <f t="shared" si="181"/>
        <v>#DIV/0!</v>
      </c>
      <c r="Y1070" s="325">
        <f t="shared" si="185"/>
        <v>0</v>
      </c>
      <c r="Z1070" s="325">
        <f t="shared" si="186"/>
        <v>0</v>
      </c>
      <c r="AA1070" s="325">
        <f t="shared" si="187"/>
        <v>0</v>
      </c>
      <c r="AB1070" s="326">
        <f t="shared" si="188"/>
        <v>0</v>
      </c>
      <c r="AD1070" s="328"/>
      <c r="AE1070" s="328"/>
      <c r="AF1070" s="328"/>
      <c r="AG1070" s="328"/>
    </row>
    <row r="1071" spans="9:33" ht="15" hidden="1" customHeight="1">
      <c r="I1071" s="119" t="e">
        <v>#N/A</v>
      </c>
      <c r="J1071" s="119" t="e">
        <v>#N/A</v>
      </c>
      <c r="K1071" s="119" t="e">
        <f t="shared" si="182"/>
        <v>#N/A</v>
      </c>
      <c r="L1071" s="119" t="e">
        <f t="shared" si="180"/>
        <v>#N/A</v>
      </c>
      <c r="M1071" s="119"/>
      <c r="O1071" s="119"/>
      <c r="P1071" s="119"/>
      <c r="Q1071" s="119"/>
      <c r="R1071" s="105"/>
      <c r="S1071" s="119"/>
      <c r="T1071" s="51">
        <f t="shared" si="183"/>
        <v>0</v>
      </c>
      <c r="U1071" s="322" t="e">
        <f t="shared" si="184"/>
        <v>#DIV/0!</v>
      </c>
      <c r="X1071" s="324" t="e">
        <f t="shared" si="181"/>
        <v>#DIV/0!</v>
      </c>
      <c r="Y1071" s="325">
        <f t="shared" si="185"/>
        <v>0</v>
      </c>
      <c r="Z1071" s="325">
        <f t="shared" si="186"/>
        <v>0</v>
      </c>
      <c r="AA1071" s="325">
        <f t="shared" si="187"/>
        <v>0</v>
      </c>
      <c r="AB1071" s="326">
        <f t="shared" si="188"/>
        <v>0</v>
      </c>
      <c r="AD1071" s="328"/>
      <c r="AE1071" s="328"/>
      <c r="AF1071" s="328"/>
      <c r="AG1071" s="328"/>
    </row>
    <row r="1072" spans="9:33" ht="15" hidden="1" customHeight="1">
      <c r="I1072" s="119" t="e">
        <v>#N/A</v>
      </c>
      <c r="J1072" s="119" t="e">
        <v>#N/A</v>
      </c>
      <c r="K1072" s="119" t="e">
        <f t="shared" si="182"/>
        <v>#N/A</v>
      </c>
      <c r="L1072" s="119" t="e">
        <f t="shared" si="180"/>
        <v>#N/A</v>
      </c>
      <c r="M1072" s="119"/>
      <c r="O1072" s="119"/>
      <c r="P1072" s="119"/>
      <c r="Q1072" s="119"/>
      <c r="R1072" s="105"/>
      <c r="S1072" s="119"/>
      <c r="T1072" s="51">
        <f t="shared" si="183"/>
        <v>0</v>
      </c>
      <c r="U1072" s="322" t="e">
        <f t="shared" si="184"/>
        <v>#DIV/0!</v>
      </c>
      <c r="X1072" s="324" t="e">
        <f t="shared" si="181"/>
        <v>#DIV/0!</v>
      </c>
      <c r="Y1072" s="325">
        <f t="shared" si="185"/>
        <v>0</v>
      </c>
      <c r="Z1072" s="325">
        <f t="shared" si="186"/>
        <v>0</v>
      </c>
      <c r="AA1072" s="325">
        <f t="shared" si="187"/>
        <v>0</v>
      </c>
      <c r="AB1072" s="326">
        <f t="shared" si="188"/>
        <v>0</v>
      </c>
      <c r="AD1072" s="328"/>
      <c r="AE1072" s="328"/>
      <c r="AF1072" s="328"/>
      <c r="AG1072" s="328"/>
    </row>
    <row r="1073" spans="1:33" ht="15" hidden="1" customHeight="1">
      <c r="I1073" s="119" t="e">
        <v>#N/A</v>
      </c>
      <c r="J1073" s="119" t="e">
        <v>#N/A</v>
      </c>
      <c r="K1073" s="119" t="e">
        <f t="shared" si="182"/>
        <v>#N/A</v>
      </c>
      <c r="L1073" s="119" t="e">
        <f t="shared" si="180"/>
        <v>#N/A</v>
      </c>
      <c r="M1073" s="119"/>
      <c r="O1073" s="119"/>
      <c r="P1073" s="119"/>
      <c r="Q1073" s="119"/>
      <c r="R1073" s="105"/>
      <c r="S1073" s="119"/>
      <c r="T1073" s="51">
        <f t="shared" si="183"/>
        <v>0</v>
      </c>
      <c r="U1073" s="322" t="e">
        <f t="shared" si="184"/>
        <v>#DIV/0!</v>
      </c>
      <c r="X1073" s="324" t="e">
        <f t="shared" si="181"/>
        <v>#DIV/0!</v>
      </c>
      <c r="Y1073" s="325">
        <f t="shared" si="185"/>
        <v>0</v>
      </c>
      <c r="Z1073" s="325">
        <f t="shared" si="186"/>
        <v>0</v>
      </c>
      <c r="AA1073" s="325">
        <f t="shared" si="187"/>
        <v>0</v>
      </c>
      <c r="AB1073" s="326">
        <f t="shared" si="188"/>
        <v>0</v>
      </c>
      <c r="AD1073" s="328"/>
      <c r="AE1073" s="328"/>
      <c r="AF1073" s="328"/>
      <c r="AG1073" s="328"/>
    </row>
    <row r="1074" spans="1:33" ht="15" hidden="1" customHeight="1">
      <c r="I1074" s="119" t="e">
        <v>#N/A</v>
      </c>
      <c r="J1074" s="119" t="e">
        <v>#N/A</v>
      </c>
      <c r="K1074" s="119" t="e">
        <f t="shared" si="182"/>
        <v>#N/A</v>
      </c>
      <c r="L1074" s="119" t="e">
        <f t="shared" si="180"/>
        <v>#N/A</v>
      </c>
      <c r="M1074" s="119"/>
      <c r="O1074" s="119"/>
      <c r="P1074" s="119"/>
      <c r="Q1074" s="119"/>
      <c r="R1074" s="105"/>
      <c r="S1074" s="119"/>
      <c r="T1074" s="51">
        <f t="shared" si="183"/>
        <v>0</v>
      </c>
      <c r="U1074" s="322" t="e">
        <f t="shared" si="184"/>
        <v>#DIV/0!</v>
      </c>
      <c r="X1074" s="324" t="e">
        <f t="shared" si="181"/>
        <v>#DIV/0!</v>
      </c>
      <c r="Y1074" s="325">
        <f t="shared" si="185"/>
        <v>0</v>
      </c>
      <c r="Z1074" s="325">
        <f t="shared" si="186"/>
        <v>0</v>
      </c>
      <c r="AA1074" s="325">
        <f t="shared" si="187"/>
        <v>0</v>
      </c>
      <c r="AB1074" s="326">
        <f t="shared" si="188"/>
        <v>0</v>
      </c>
      <c r="AD1074" s="328"/>
      <c r="AE1074" s="328"/>
      <c r="AF1074" s="328"/>
      <c r="AG1074" s="328"/>
    </row>
    <row r="1075" spans="1:33" ht="15" hidden="1" customHeight="1">
      <c r="I1075" s="119" t="e">
        <v>#N/A</v>
      </c>
      <c r="J1075" s="119" t="e">
        <v>#N/A</v>
      </c>
      <c r="K1075" s="119" t="e">
        <f t="shared" si="182"/>
        <v>#N/A</v>
      </c>
      <c r="L1075" s="119" t="e">
        <f t="shared" si="180"/>
        <v>#N/A</v>
      </c>
      <c r="M1075" s="119"/>
      <c r="O1075" s="119"/>
      <c r="P1075" s="119"/>
      <c r="Q1075" s="119"/>
      <c r="R1075" s="105"/>
      <c r="S1075" s="119"/>
      <c r="T1075" s="51">
        <f t="shared" si="183"/>
        <v>0</v>
      </c>
      <c r="U1075" s="322" t="e">
        <f t="shared" si="184"/>
        <v>#DIV/0!</v>
      </c>
      <c r="X1075" s="324" t="e">
        <f t="shared" si="181"/>
        <v>#DIV/0!</v>
      </c>
      <c r="Y1075" s="325">
        <f t="shared" si="185"/>
        <v>0</v>
      </c>
      <c r="Z1075" s="325">
        <f t="shared" si="186"/>
        <v>0</v>
      </c>
      <c r="AA1075" s="325">
        <f t="shared" si="187"/>
        <v>0</v>
      </c>
      <c r="AB1075" s="326">
        <f t="shared" si="188"/>
        <v>0</v>
      </c>
      <c r="AD1075" s="328"/>
      <c r="AE1075" s="328"/>
      <c r="AF1075" s="328"/>
      <c r="AG1075" s="328"/>
    </row>
    <row r="1076" spans="1:33" ht="15" hidden="1" customHeight="1">
      <c r="I1076" s="119" t="e">
        <v>#N/A</v>
      </c>
      <c r="J1076" s="119" t="e">
        <v>#N/A</v>
      </c>
      <c r="K1076" s="119" t="e">
        <f t="shared" si="182"/>
        <v>#N/A</v>
      </c>
      <c r="L1076" s="119" t="e">
        <f t="shared" si="180"/>
        <v>#N/A</v>
      </c>
      <c r="M1076" s="119"/>
      <c r="O1076" s="119"/>
      <c r="P1076" s="119"/>
      <c r="Q1076" s="119"/>
      <c r="R1076" s="105"/>
      <c r="S1076" s="119"/>
      <c r="T1076" s="51">
        <f t="shared" si="183"/>
        <v>0</v>
      </c>
      <c r="U1076" s="322" t="e">
        <f t="shared" si="184"/>
        <v>#DIV/0!</v>
      </c>
      <c r="X1076" s="324" t="e">
        <f t="shared" si="181"/>
        <v>#DIV/0!</v>
      </c>
      <c r="Y1076" s="325">
        <f t="shared" si="185"/>
        <v>0</v>
      </c>
      <c r="Z1076" s="325">
        <f t="shared" si="186"/>
        <v>0</v>
      </c>
      <c r="AA1076" s="325">
        <f t="shared" si="187"/>
        <v>0</v>
      </c>
      <c r="AB1076" s="326">
        <f t="shared" si="188"/>
        <v>0</v>
      </c>
      <c r="AD1076" s="328"/>
      <c r="AE1076" s="328"/>
      <c r="AF1076" s="328"/>
      <c r="AG1076" s="328"/>
    </row>
    <row r="1077" spans="1:33" ht="15" hidden="1" customHeight="1">
      <c r="I1077" s="119" t="e">
        <v>#N/A</v>
      </c>
      <c r="J1077" s="119" t="e">
        <v>#N/A</v>
      </c>
      <c r="K1077" s="119" t="e">
        <f t="shared" si="182"/>
        <v>#N/A</v>
      </c>
      <c r="L1077" s="119" t="e">
        <f t="shared" si="180"/>
        <v>#N/A</v>
      </c>
      <c r="M1077" s="119"/>
      <c r="O1077" s="119"/>
      <c r="P1077" s="119"/>
      <c r="Q1077" s="119"/>
      <c r="R1077" s="105"/>
      <c r="S1077" s="119"/>
      <c r="T1077" s="51">
        <f t="shared" si="183"/>
        <v>0</v>
      </c>
      <c r="U1077" s="322" t="e">
        <f t="shared" si="184"/>
        <v>#DIV/0!</v>
      </c>
      <c r="X1077" s="324" t="e">
        <f t="shared" si="181"/>
        <v>#DIV/0!</v>
      </c>
      <c r="Y1077" s="325">
        <f t="shared" si="185"/>
        <v>0</v>
      </c>
      <c r="Z1077" s="325">
        <f t="shared" si="186"/>
        <v>0</v>
      </c>
      <c r="AA1077" s="325">
        <f t="shared" si="187"/>
        <v>0</v>
      </c>
      <c r="AB1077" s="326">
        <f t="shared" si="188"/>
        <v>0</v>
      </c>
      <c r="AD1077" s="328"/>
      <c r="AE1077" s="328"/>
      <c r="AF1077" s="328"/>
      <c r="AG1077" s="328"/>
    </row>
    <row r="1078" spans="1:33" ht="15" hidden="1" customHeight="1">
      <c r="I1078" s="119" t="e">
        <v>#N/A</v>
      </c>
      <c r="J1078" s="119" t="e">
        <v>#N/A</v>
      </c>
      <c r="K1078" s="119" t="e">
        <f t="shared" si="182"/>
        <v>#N/A</v>
      </c>
      <c r="L1078" s="119" t="e">
        <f t="shared" si="180"/>
        <v>#N/A</v>
      </c>
      <c r="M1078" s="119"/>
      <c r="O1078" s="119"/>
      <c r="P1078" s="119"/>
      <c r="Q1078" s="119"/>
      <c r="R1078" s="105"/>
      <c r="S1078" s="119"/>
      <c r="T1078" s="51">
        <f t="shared" si="183"/>
        <v>0</v>
      </c>
      <c r="U1078" s="322" t="e">
        <f t="shared" si="184"/>
        <v>#DIV/0!</v>
      </c>
      <c r="X1078" s="324" t="e">
        <f t="shared" si="181"/>
        <v>#DIV/0!</v>
      </c>
      <c r="Y1078" s="325">
        <f t="shared" si="185"/>
        <v>0</v>
      </c>
      <c r="Z1078" s="325">
        <f t="shared" si="186"/>
        <v>0</v>
      </c>
      <c r="AA1078" s="325">
        <f t="shared" si="187"/>
        <v>0</v>
      </c>
      <c r="AB1078" s="326">
        <f t="shared" si="188"/>
        <v>0</v>
      </c>
      <c r="AD1078" s="328"/>
      <c r="AE1078" s="328"/>
      <c r="AF1078" s="328"/>
      <c r="AG1078" s="328"/>
    </row>
    <row r="1079" spans="1:33" ht="15" hidden="1" customHeight="1">
      <c r="I1079" s="119" t="e">
        <v>#N/A</v>
      </c>
      <c r="J1079" s="119" t="e">
        <v>#N/A</v>
      </c>
      <c r="K1079" s="119" t="e">
        <f t="shared" si="182"/>
        <v>#N/A</v>
      </c>
      <c r="L1079" s="119" t="e">
        <f t="shared" si="180"/>
        <v>#N/A</v>
      </c>
      <c r="M1079" s="119"/>
      <c r="O1079" s="119"/>
      <c r="P1079" s="119"/>
      <c r="Q1079" s="119"/>
      <c r="R1079" s="105"/>
      <c r="S1079" s="119"/>
      <c r="T1079" s="51">
        <f t="shared" si="183"/>
        <v>0</v>
      </c>
      <c r="U1079" s="322" t="e">
        <f t="shared" si="184"/>
        <v>#DIV/0!</v>
      </c>
      <c r="X1079" s="324" t="e">
        <f t="shared" si="181"/>
        <v>#DIV/0!</v>
      </c>
      <c r="Y1079" s="325">
        <f t="shared" si="185"/>
        <v>0</v>
      </c>
      <c r="Z1079" s="325">
        <f t="shared" si="186"/>
        <v>0</v>
      </c>
      <c r="AA1079" s="325">
        <f t="shared" si="187"/>
        <v>0</v>
      </c>
      <c r="AB1079" s="326">
        <f t="shared" si="188"/>
        <v>0</v>
      </c>
      <c r="AD1079" s="328"/>
      <c r="AE1079" s="328"/>
      <c r="AF1079" s="328"/>
      <c r="AG1079" s="328"/>
    </row>
    <row r="1080" spans="1:33" ht="15" hidden="1" customHeight="1">
      <c r="I1080" s="119" t="e">
        <v>#N/A</v>
      </c>
      <c r="J1080" s="119" t="e">
        <v>#N/A</v>
      </c>
      <c r="K1080" s="119" t="e">
        <f t="shared" si="182"/>
        <v>#N/A</v>
      </c>
      <c r="L1080" s="119" t="e">
        <f t="shared" si="180"/>
        <v>#N/A</v>
      </c>
      <c r="M1080" s="119"/>
      <c r="O1080" s="119"/>
      <c r="P1080" s="119"/>
      <c r="Q1080" s="119"/>
      <c r="R1080" s="105"/>
      <c r="S1080" s="119"/>
      <c r="T1080" s="51">
        <f t="shared" si="183"/>
        <v>0</v>
      </c>
      <c r="U1080" s="322" t="e">
        <f t="shared" si="184"/>
        <v>#DIV/0!</v>
      </c>
      <c r="X1080" s="324" t="e">
        <f t="shared" si="181"/>
        <v>#DIV/0!</v>
      </c>
      <c r="Y1080" s="325">
        <f t="shared" si="185"/>
        <v>0</v>
      </c>
      <c r="Z1080" s="325">
        <f t="shared" si="186"/>
        <v>0</v>
      </c>
      <c r="AA1080" s="325">
        <f t="shared" si="187"/>
        <v>0</v>
      </c>
      <c r="AB1080" s="326">
        <f t="shared" si="188"/>
        <v>0</v>
      </c>
      <c r="AD1080" s="328"/>
      <c r="AE1080" s="328"/>
      <c r="AF1080" s="328"/>
      <c r="AG1080" s="328"/>
    </row>
    <row r="1081" spans="1:33" ht="15" hidden="1" customHeight="1">
      <c r="I1081" s="119" t="e">
        <v>#N/A</v>
      </c>
      <c r="J1081" s="119" t="e">
        <v>#N/A</v>
      </c>
      <c r="K1081" s="119" t="e">
        <f t="shared" si="182"/>
        <v>#N/A</v>
      </c>
      <c r="L1081" s="119" t="e">
        <f t="shared" si="180"/>
        <v>#N/A</v>
      </c>
      <c r="M1081" s="119"/>
      <c r="O1081" s="119"/>
      <c r="P1081" s="119"/>
      <c r="Q1081" s="119"/>
      <c r="R1081" s="105"/>
      <c r="S1081" s="119"/>
      <c r="T1081" s="51">
        <f t="shared" si="183"/>
        <v>0</v>
      </c>
      <c r="U1081" s="322" t="e">
        <f t="shared" si="184"/>
        <v>#DIV/0!</v>
      </c>
      <c r="X1081" s="324" t="e">
        <f t="shared" si="181"/>
        <v>#DIV/0!</v>
      </c>
      <c r="Y1081" s="325">
        <f t="shared" si="185"/>
        <v>0</v>
      </c>
      <c r="Z1081" s="325">
        <f t="shared" si="186"/>
        <v>0</v>
      </c>
      <c r="AA1081" s="325">
        <f t="shared" si="187"/>
        <v>0</v>
      </c>
      <c r="AB1081" s="326">
        <f t="shared" si="188"/>
        <v>0</v>
      </c>
      <c r="AD1081" s="328"/>
      <c r="AE1081" s="328"/>
      <c r="AF1081" s="328"/>
      <c r="AG1081" s="328"/>
    </row>
    <row r="1082" spans="1:33" ht="15" hidden="1" customHeight="1">
      <c r="I1082" s="119" t="e">
        <v>#N/A</v>
      </c>
      <c r="J1082" s="119" t="e">
        <v>#N/A</v>
      </c>
      <c r="K1082" s="119" t="e">
        <f t="shared" si="182"/>
        <v>#N/A</v>
      </c>
      <c r="L1082" s="119" t="e">
        <f t="shared" si="180"/>
        <v>#N/A</v>
      </c>
      <c r="M1082" s="119"/>
      <c r="O1082" s="119"/>
      <c r="P1082" s="119"/>
      <c r="Q1082" s="119"/>
      <c r="R1082" s="105"/>
      <c r="S1082" s="119"/>
      <c r="T1082" s="51">
        <f t="shared" si="183"/>
        <v>0</v>
      </c>
      <c r="U1082" s="322" t="e">
        <f t="shared" si="184"/>
        <v>#DIV/0!</v>
      </c>
      <c r="X1082" s="324" t="e">
        <f t="shared" si="181"/>
        <v>#DIV/0!</v>
      </c>
      <c r="Y1082" s="325">
        <f t="shared" si="185"/>
        <v>0</v>
      </c>
      <c r="Z1082" s="325">
        <f t="shared" si="186"/>
        <v>0</v>
      </c>
      <c r="AA1082" s="325">
        <f t="shared" si="187"/>
        <v>0</v>
      </c>
      <c r="AB1082" s="326">
        <f t="shared" si="188"/>
        <v>0</v>
      </c>
      <c r="AD1082" s="328"/>
      <c r="AE1082" s="328"/>
      <c r="AF1082" s="328"/>
      <c r="AG1082" s="328"/>
    </row>
    <row r="1083" spans="1:33" ht="15" hidden="1" customHeight="1">
      <c r="I1083" s="119" t="e">
        <v>#N/A</v>
      </c>
      <c r="J1083" s="119" t="e">
        <v>#N/A</v>
      </c>
      <c r="K1083" s="119" t="e">
        <f t="shared" si="182"/>
        <v>#N/A</v>
      </c>
      <c r="L1083" s="119" t="e">
        <f t="shared" si="180"/>
        <v>#N/A</v>
      </c>
      <c r="M1083" s="119"/>
      <c r="O1083" s="119"/>
      <c r="P1083" s="119"/>
      <c r="Q1083" s="119"/>
      <c r="R1083" s="105"/>
      <c r="S1083" s="119"/>
      <c r="T1083" s="51">
        <f t="shared" si="183"/>
        <v>0</v>
      </c>
      <c r="U1083" s="322" t="e">
        <f t="shared" si="184"/>
        <v>#DIV/0!</v>
      </c>
      <c r="X1083" s="324" t="e">
        <f t="shared" si="181"/>
        <v>#DIV/0!</v>
      </c>
      <c r="Y1083" s="325">
        <f t="shared" si="185"/>
        <v>0</v>
      </c>
      <c r="Z1083" s="325">
        <f t="shared" si="186"/>
        <v>0</v>
      </c>
      <c r="AA1083" s="325">
        <f t="shared" si="187"/>
        <v>0</v>
      </c>
      <c r="AB1083" s="326">
        <f t="shared" si="188"/>
        <v>0</v>
      </c>
      <c r="AD1083" s="328"/>
      <c r="AE1083" s="328"/>
      <c r="AF1083" s="328"/>
      <c r="AG1083" s="328"/>
    </row>
    <row r="1084" spans="1:33" ht="15" hidden="1" customHeight="1">
      <c r="I1084" s="119" t="e">
        <v>#N/A</v>
      </c>
      <c r="J1084" s="119" t="e">
        <v>#N/A</v>
      </c>
      <c r="K1084" s="119" t="e">
        <f t="shared" si="182"/>
        <v>#N/A</v>
      </c>
      <c r="L1084" s="119" t="e">
        <f t="shared" ref="L1084:L1147" si="189">J1084*R1084</f>
        <v>#N/A</v>
      </c>
      <c r="M1084" s="119"/>
      <c r="O1084" s="119"/>
      <c r="P1084" s="119"/>
      <c r="Q1084" s="119"/>
      <c r="R1084" s="105"/>
      <c r="S1084" s="119"/>
      <c r="T1084" s="51">
        <f t="shared" si="183"/>
        <v>0</v>
      </c>
      <c r="U1084" s="322" t="e">
        <f t="shared" si="184"/>
        <v>#DIV/0!</v>
      </c>
      <c r="X1084" s="324" t="e">
        <f t="shared" si="181"/>
        <v>#DIV/0!</v>
      </c>
      <c r="Y1084" s="325">
        <f t="shared" si="185"/>
        <v>0</v>
      </c>
      <c r="Z1084" s="325">
        <f t="shared" si="186"/>
        <v>0</v>
      </c>
      <c r="AA1084" s="325">
        <f t="shared" si="187"/>
        <v>0</v>
      </c>
      <c r="AB1084" s="326">
        <f t="shared" si="188"/>
        <v>0</v>
      </c>
      <c r="AD1084" s="328"/>
      <c r="AE1084" s="328"/>
      <c r="AF1084" s="328"/>
      <c r="AG1084" s="328"/>
    </row>
    <row r="1085" spans="1:33" s="51" customFormat="1" ht="15" hidden="1" customHeight="1">
      <c r="A1085" s="119"/>
      <c r="B1085" s="119"/>
      <c r="C1085" s="119"/>
      <c r="D1085" s="119"/>
      <c r="E1085" s="119"/>
      <c r="F1085" s="368"/>
      <c r="G1085" s="368"/>
      <c r="H1085" s="369"/>
      <c r="I1085" s="119" t="e">
        <v>#N/A</v>
      </c>
      <c r="J1085" s="119" t="e">
        <v>#N/A</v>
      </c>
      <c r="K1085" s="119" t="e">
        <f t="shared" si="182"/>
        <v>#N/A</v>
      </c>
      <c r="L1085" s="119" t="e">
        <f t="shared" si="189"/>
        <v>#N/A</v>
      </c>
      <c r="M1085" s="119"/>
      <c r="N1085" s="119"/>
      <c r="O1085" s="119"/>
      <c r="P1085" s="119"/>
      <c r="Q1085" s="119"/>
      <c r="R1085" s="105"/>
      <c r="S1085" s="119"/>
      <c r="T1085" s="51">
        <f t="shared" si="183"/>
        <v>0</v>
      </c>
      <c r="U1085" s="322" t="e">
        <f t="shared" si="184"/>
        <v>#DIV/0!</v>
      </c>
      <c r="V1085" s="110"/>
      <c r="W1085" s="110"/>
      <c r="X1085" s="324" t="e">
        <f t="shared" si="181"/>
        <v>#DIV/0!</v>
      </c>
      <c r="Y1085" s="325">
        <f t="shared" si="185"/>
        <v>0</v>
      </c>
      <c r="Z1085" s="325">
        <f t="shared" si="186"/>
        <v>0</v>
      </c>
      <c r="AA1085" s="325">
        <f t="shared" si="187"/>
        <v>0</v>
      </c>
      <c r="AB1085" s="326">
        <f t="shared" si="188"/>
        <v>0</v>
      </c>
    </row>
    <row r="1086" spans="1:33" ht="15" hidden="1" customHeight="1">
      <c r="I1086" s="119" t="e">
        <v>#N/A</v>
      </c>
      <c r="J1086" s="119" t="e">
        <v>#N/A</v>
      </c>
      <c r="K1086" s="119" t="e">
        <f t="shared" si="182"/>
        <v>#N/A</v>
      </c>
      <c r="L1086" s="119" t="e">
        <f t="shared" si="189"/>
        <v>#N/A</v>
      </c>
      <c r="M1086" s="119"/>
      <c r="O1086" s="119"/>
      <c r="P1086" s="119"/>
      <c r="Q1086" s="119"/>
      <c r="R1086" s="105"/>
      <c r="S1086" s="119"/>
      <c r="T1086" s="51">
        <f t="shared" si="183"/>
        <v>0</v>
      </c>
      <c r="U1086" s="322" t="e">
        <f t="shared" si="184"/>
        <v>#DIV/0!</v>
      </c>
      <c r="X1086" s="324" t="e">
        <f t="shared" si="181"/>
        <v>#DIV/0!</v>
      </c>
      <c r="Y1086" s="325">
        <f t="shared" si="185"/>
        <v>0</v>
      </c>
      <c r="Z1086" s="325">
        <f t="shared" si="186"/>
        <v>0</v>
      </c>
      <c r="AA1086" s="325">
        <f t="shared" si="187"/>
        <v>0</v>
      </c>
      <c r="AB1086" s="326">
        <f t="shared" si="188"/>
        <v>0</v>
      </c>
      <c r="AD1086" s="328"/>
      <c r="AE1086" s="328"/>
      <c r="AF1086" s="328"/>
      <c r="AG1086" s="328"/>
    </row>
    <row r="1087" spans="1:33" ht="15" hidden="1" customHeight="1">
      <c r="I1087" s="119" t="e">
        <v>#N/A</v>
      </c>
      <c r="J1087" s="119" t="e">
        <v>#N/A</v>
      </c>
      <c r="K1087" s="119" t="e">
        <f t="shared" si="182"/>
        <v>#N/A</v>
      </c>
      <c r="L1087" s="119" t="e">
        <f t="shared" si="189"/>
        <v>#N/A</v>
      </c>
      <c r="M1087" s="119"/>
      <c r="O1087" s="119"/>
      <c r="P1087" s="119"/>
      <c r="Q1087" s="119"/>
      <c r="R1087" s="105"/>
      <c r="S1087" s="119"/>
      <c r="T1087" s="51">
        <f t="shared" si="183"/>
        <v>0</v>
      </c>
      <c r="U1087" s="322" t="e">
        <f t="shared" si="184"/>
        <v>#DIV/0!</v>
      </c>
      <c r="X1087" s="324" t="e">
        <f t="shared" si="181"/>
        <v>#DIV/0!</v>
      </c>
      <c r="Y1087" s="325">
        <f t="shared" si="185"/>
        <v>0</v>
      </c>
      <c r="Z1087" s="325">
        <f t="shared" si="186"/>
        <v>0</v>
      </c>
      <c r="AA1087" s="325">
        <f t="shared" si="187"/>
        <v>0</v>
      </c>
      <c r="AB1087" s="326">
        <f t="shared" si="188"/>
        <v>0</v>
      </c>
      <c r="AD1087" s="328"/>
      <c r="AE1087" s="328"/>
      <c r="AF1087" s="328"/>
      <c r="AG1087" s="328"/>
    </row>
    <row r="1088" spans="1:33" s="51" customFormat="1" ht="15" hidden="1" customHeight="1">
      <c r="A1088" s="119"/>
      <c r="B1088" s="119"/>
      <c r="C1088" s="119"/>
      <c r="D1088" s="119"/>
      <c r="E1088" s="119"/>
      <c r="F1088" s="368"/>
      <c r="G1088" s="368"/>
      <c r="H1088" s="369"/>
      <c r="I1088" s="119" t="e">
        <v>#N/A</v>
      </c>
      <c r="J1088" s="119" t="e">
        <v>#N/A</v>
      </c>
      <c r="K1088" s="119" t="e">
        <f t="shared" si="182"/>
        <v>#N/A</v>
      </c>
      <c r="L1088" s="119" t="e">
        <f t="shared" si="189"/>
        <v>#N/A</v>
      </c>
      <c r="M1088" s="119"/>
      <c r="N1088" s="119"/>
      <c r="O1088" s="119"/>
      <c r="P1088" s="119"/>
      <c r="Q1088" s="119"/>
      <c r="R1088" s="105"/>
      <c r="S1088" s="119"/>
      <c r="T1088" s="51">
        <f t="shared" si="183"/>
        <v>0</v>
      </c>
      <c r="U1088" s="322" t="e">
        <f t="shared" si="184"/>
        <v>#DIV/0!</v>
      </c>
      <c r="V1088" s="110"/>
      <c r="W1088" s="110"/>
      <c r="X1088" s="324" t="e">
        <f t="shared" si="181"/>
        <v>#DIV/0!</v>
      </c>
      <c r="Y1088" s="325">
        <f t="shared" si="185"/>
        <v>0</v>
      </c>
      <c r="Z1088" s="325">
        <f t="shared" si="186"/>
        <v>0</v>
      </c>
      <c r="AA1088" s="325">
        <f t="shared" si="187"/>
        <v>0</v>
      </c>
      <c r="AB1088" s="326">
        <f t="shared" si="188"/>
        <v>0</v>
      </c>
    </row>
    <row r="1089" spans="1:33" ht="15" hidden="1" customHeight="1">
      <c r="I1089" s="119" t="e">
        <v>#N/A</v>
      </c>
      <c r="J1089" s="119" t="e">
        <v>#N/A</v>
      </c>
      <c r="K1089" s="119" t="e">
        <f t="shared" si="182"/>
        <v>#N/A</v>
      </c>
      <c r="L1089" s="119" t="e">
        <f t="shared" si="189"/>
        <v>#N/A</v>
      </c>
      <c r="M1089" s="119"/>
      <c r="O1089" s="119"/>
      <c r="P1089" s="119"/>
      <c r="Q1089" s="119"/>
      <c r="R1089" s="105"/>
      <c r="S1089" s="119"/>
      <c r="T1089" s="51">
        <f t="shared" si="183"/>
        <v>0</v>
      </c>
      <c r="U1089" s="322" t="e">
        <f t="shared" si="184"/>
        <v>#DIV/0!</v>
      </c>
      <c r="X1089" s="324" t="e">
        <f t="shared" si="181"/>
        <v>#DIV/0!</v>
      </c>
      <c r="Y1089" s="325">
        <f t="shared" si="185"/>
        <v>0</v>
      </c>
      <c r="Z1089" s="325">
        <f t="shared" si="186"/>
        <v>0</v>
      </c>
      <c r="AA1089" s="325">
        <f t="shared" si="187"/>
        <v>0</v>
      </c>
      <c r="AB1089" s="326">
        <f t="shared" si="188"/>
        <v>0</v>
      </c>
      <c r="AD1089" s="328"/>
      <c r="AE1089" s="328"/>
      <c r="AF1089" s="328"/>
      <c r="AG1089" s="328"/>
    </row>
    <row r="1090" spans="1:33" s="51" customFormat="1" ht="15" hidden="1" customHeight="1">
      <c r="A1090" s="119"/>
      <c r="B1090" s="119"/>
      <c r="C1090" s="119"/>
      <c r="D1090" s="119"/>
      <c r="E1090" s="119"/>
      <c r="F1090" s="368"/>
      <c r="G1090" s="368"/>
      <c r="H1090" s="369"/>
      <c r="I1090" s="119" t="e">
        <v>#N/A</v>
      </c>
      <c r="J1090" s="119" t="e">
        <v>#N/A</v>
      </c>
      <c r="K1090" s="119" t="e">
        <f t="shared" si="182"/>
        <v>#N/A</v>
      </c>
      <c r="L1090" s="119" t="e">
        <f t="shared" si="189"/>
        <v>#N/A</v>
      </c>
      <c r="M1090" s="119"/>
      <c r="N1090" s="119"/>
      <c r="O1090" s="119"/>
      <c r="P1090" s="119"/>
      <c r="Q1090" s="119"/>
      <c r="R1090" s="105"/>
      <c r="S1090" s="119"/>
      <c r="T1090" s="51">
        <f t="shared" si="183"/>
        <v>0</v>
      </c>
      <c r="U1090" s="322" t="e">
        <f t="shared" si="184"/>
        <v>#DIV/0!</v>
      </c>
      <c r="V1090" s="110"/>
      <c r="W1090" s="110"/>
      <c r="X1090" s="324" t="e">
        <f t="shared" si="181"/>
        <v>#DIV/0!</v>
      </c>
      <c r="Y1090" s="325">
        <f t="shared" si="185"/>
        <v>0</v>
      </c>
      <c r="Z1090" s="325">
        <f t="shared" si="186"/>
        <v>0</v>
      </c>
      <c r="AA1090" s="325">
        <f t="shared" si="187"/>
        <v>0</v>
      </c>
      <c r="AB1090" s="326">
        <f t="shared" si="188"/>
        <v>0</v>
      </c>
    </row>
    <row r="1091" spans="1:33" ht="15" hidden="1" customHeight="1">
      <c r="I1091" s="119" t="e">
        <v>#N/A</v>
      </c>
      <c r="J1091" s="119" t="e">
        <v>#N/A</v>
      </c>
      <c r="K1091" s="119" t="e">
        <f t="shared" si="182"/>
        <v>#N/A</v>
      </c>
      <c r="L1091" s="119" t="e">
        <f t="shared" si="189"/>
        <v>#N/A</v>
      </c>
      <c r="M1091" s="119"/>
      <c r="O1091" s="119"/>
      <c r="P1091" s="119"/>
      <c r="Q1091" s="119"/>
      <c r="R1091" s="105"/>
      <c r="S1091" s="119"/>
      <c r="T1091" s="51">
        <f t="shared" si="183"/>
        <v>0</v>
      </c>
      <c r="U1091" s="322" t="e">
        <f t="shared" si="184"/>
        <v>#DIV/0!</v>
      </c>
      <c r="X1091" s="324" t="e">
        <f t="shared" ref="X1091:X1154" si="190">(V1091-R1091)/V1091</f>
        <v>#DIV/0!</v>
      </c>
      <c r="Y1091" s="325">
        <f t="shared" si="185"/>
        <v>0</v>
      </c>
      <c r="Z1091" s="325">
        <f t="shared" si="186"/>
        <v>0</v>
      </c>
      <c r="AA1091" s="325">
        <f t="shared" si="187"/>
        <v>0</v>
      </c>
      <c r="AB1091" s="326">
        <f t="shared" si="188"/>
        <v>0</v>
      </c>
      <c r="AD1091" s="328"/>
      <c r="AE1091" s="328"/>
      <c r="AF1091" s="328"/>
      <c r="AG1091" s="328"/>
    </row>
    <row r="1092" spans="1:33" ht="15" hidden="1" customHeight="1">
      <c r="I1092" s="119" t="e">
        <v>#N/A</v>
      </c>
      <c r="J1092" s="119" t="e">
        <v>#N/A</v>
      </c>
      <c r="K1092" s="119" t="e">
        <f t="shared" si="182"/>
        <v>#N/A</v>
      </c>
      <c r="L1092" s="119" t="e">
        <f t="shared" si="189"/>
        <v>#N/A</v>
      </c>
      <c r="M1092" s="119"/>
      <c r="O1092" s="119"/>
      <c r="P1092" s="119"/>
      <c r="Q1092" s="119"/>
      <c r="R1092" s="105"/>
      <c r="S1092" s="119"/>
      <c r="T1092" s="51">
        <f t="shared" si="183"/>
        <v>0</v>
      </c>
      <c r="U1092" s="322" t="e">
        <f t="shared" si="184"/>
        <v>#DIV/0!</v>
      </c>
      <c r="X1092" s="324" t="e">
        <f t="shared" si="190"/>
        <v>#DIV/0!</v>
      </c>
      <c r="Y1092" s="325">
        <f t="shared" si="185"/>
        <v>0</v>
      </c>
      <c r="Z1092" s="325">
        <f t="shared" si="186"/>
        <v>0</v>
      </c>
      <c r="AA1092" s="325">
        <f t="shared" si="187"/>
        <v>0</v>
      </c>
      <c r="AB1092" s="326">
        <f t="shared" si="188"/>
        <v>0</v>
      </c>
      <c r="AD1092" s="328"/>
      <c r="AE1092" s="328"/>
      <c r="AF1092" s="328"/>
      <c r="AG1092" s="328"/>
    </row>
    <row r="1093" spans="1:33" ht="15" hidden="1" customHeight="1">
      <c r="I1093" s="119" t="e">
        <v>#N/A</v>
      </c>
      <c r="J1093" s="119" t="e">
        <v>#N/A</v>
      </c>
      <c r="K1093" s="119" t="e">
        <f t="shared" si="182"/>
        <v>#N/A</v>
      </c>
      <c r="L1093" s="119" t="e">
        <f t="shared" si="189"/>
        <v>#N/A</v>
      </c>
      <c r="M1093" s="119"/>
      <c r="O1093" s="119"/>
      <c r="P1093" s="119"/>
      <c r="Q1093" s="119"/>
      <c r="R1093" s="105"/>
      <c r="S1093" s="119"/>
      <c r="T1093" s="51">
        <f t="shared" si="183"/>
        <v>0</v>
      </c>
      <c r="U1093" s="322" t="e">
        <f t="shared" si="184"/>
        <v>#DIV/0!</v>
      </c>
      <c r="X1093" s="324" t="e">
        <f t="shared" si="190"/>
        <v>#DIV/0!</v>
      </c>
      <c r="Y1093" s="325">
        <f t="shared" si="185"/>
        <v>0</v>
      </c>
      <c r="Z1093" s="325">
        <f t="shared" si="186"/>
        <v>0</v>
      </c>
      <c r="AA1093" s="325">
        <f t="shared" si="187"/>
        <v>0</v>
      </c>
      <c r="AB1093" s="326">
        <f t="shared" si="188"/>
        <v>0</v>
      </c>
      <c r="AD1093" s="328"/>
      <c r="AE1093" s="328"/>
      <c r="AF1093" s="328"/>
      <c r="AG1093" s="328"/>
    </row>
    <row r="1094" spans="1:33" ht="15" hidden="1" customHeight="1">
      <c r="I1094" s="119" t="e">
        <v>#N/A</v>
      </c>
      <c r="J1094" s="119" t="e">
        <v>#N/A</v>
      </c>
      <c r="K1094" s="119" t="e">
        <f t="shared" si="182"/>
        <v>#N/A</v>
      </c>
      <c r="L1094" s="119" t="e">
        <f t="shared" si="189"/>
        <v>#N/A</v>
      </c>
      <c r="M1094" s="119"/>
      <c r="O1094" s="119"/>
      <c r="P1094" s="119"/>
      <c r="Q1094" s="119"/>
      <c r="R1094" s="105"/>
      <c r="S1094" s="119"/>
      <c r="T1094" s="51">
        <f t="shared" si="183"/>
        <v>0</v>
      </c>
      <c r="U1094" s="322" t="e">
        <f t="shared" si="184"/>
        <v>#DIV/0!</v>
      </c>
      <c r="X1094" s="324" t="e">
        <f t="shared" si="190"/>
        <v>#DIV/0!</v>
      </c>
      <c r="Y1094" s="325">
        <f t="shared" si="185"/>
        <v>0</v>
      </c>
      <c r="Z1094" s="325">
        <f t="shared" si="186"/>
        <v>0</v>
      </c>
      <c r="AA1094" s="325">
        <f t="shared" si="187"/>
        <v>0</v>
      </c>
      <c r="AB1094" s="326">
        <f t="shared" si="188"/>
        <v>0</v>
      </c>
      <c r="AD1094" s="328"/>
      <c r="AE1094" s="328"/>
      <c r="AF1094" s="328"/>
      <c r="AG1094" s="328"/>
    </row>
    <row r="1095" spans="1:33" ht="15" hidden="1" customHeight="1">
      <c r="I1095" s="119" t="e">
        <v>#N/A</v>
      </c>
      <c r="J1095" s="119" t="e">
        <v>#N/A</v>
      </c>
      <c r="K1095" s="119" t="e">
        <f t="shared" si="182"/>
        <v>#N/A</v>
      </c>
      <c r="L1095" s="119" t="e">
        <f t="shared" si="189"/>
        <v>#N/A</v>
      </c>
      <c r="M1095" s="119"/>
      <c r="O1095" s="119"/>
      <c r="P1095" s="119"/>
      <c r="Q1095" s="119"/>
      <c r="R1095" s="105"/>
      <c r="S1095" s="119"/>
      <c r="T1095" s="51">
        <f t="shared" si="183"/>
        <v>0</v>
      </c>
      <c r="U1095" s="322" t="e">
        <f t="shared" si="184"/>
        <v>#DIV/0!</v>
      </c>
      <c r="X1095" s="324" t="e">
        <f t="shared" si="190"/>
        <v>#DIV/0!</v>
      </c>
      <c r="Y1095" s="325">
        <f t="shared" si="185"/>
        <v>0</v>
      </c>
      <c r="Z1095" s="325">
        <f t="shared" si="186"/>
        <v>0</v>
      </c>
      <c r="AA1095" s="325">
        <f t="shared" si="187"/>
        <v>0</v>
      </c>
      <c r="AB1095" s="326">
        <f t="shared" si="188"/>
        <v>0</v>
      </c>
      <c r="AD1095" s="328"/>
      <c r="AE1095" s="328"/>
      <c r="AF1095" s="328"/>
      <c r="AG1095" s="328"/>
    </row>
    <row r="1096" spans="1:33" ht="15" hidden="1" customHeight="1">
      <c r="I1096" s="119" t="e">
        <v>#N/A</v>
      </c>
      <c r="J1096" s="119" t="e">
        <v>#N/A</v>
      </c>
      <c r="K1096" s="119" t="e">
        <f t="shared" si="182"/>
        <v>#N/A</v>
      </c>
      <c r="L1096" s="119" t="e">
        <f t="shared" si="189"/>
        <v>#N/A</v>
      </c>
      <c r="M1096" s="119"/>
      <c r="O1096" s="119"/>
      <c r="P1096" s="119"/>
      <c r="Q1096" s="119"/>
      <c r="R1096" s="105"/>
      <c r="S1096" s="119"/>
      <c r="T1096" s="51">
        <f t="shared" si="183"/>
        <v>0</v>
      </c>
      <c r="U1096" s="322" t="e">
        <f t="shared" si="184"/>
        <v>#DIV/0!</v>
      </c>
      <c r="X1096" s="324" t="e">
        <f t="shared" si="190"/>
        <v>#DIV/0!</v>
      </c>
      <c r="Y1096" s="325">
        <f t="shared" si="185"/>
        <v>0</v>
      </c>
      <c r="Z1096" s="325">
        <f t="shared" si="186"/>
        <v>0</v>
      </c>
      <c r="AA1096" s="325">
        <f t="shared" si="187"/>
        <v>0</v>
      </c>
      <c r="AB1096" s="326">
        <f t="shared" si="188"/>
        <v>0</v>
      </c>
      <c r="AD1096" s="328"/>
      <c r="AE1096" s="328"/>
      <c r="AF1096" s="328"/>
      <c r="AG1096" s="328"/>
    </row>
    <row r="1097" spans="1:33" ht="15" hidden="1" customHeight="1">
      <c r="I1097" s="119" t="e">
        <v>#N/A</v>
      </c>
      <c r="J1097" s="119" t="e">
        <v>#N/A</v>
      </c>
      <c r="K1097" s="119" t="e">
        <f t="shared" si="182"/>
        <v>#N/A</v>
      </c>
      <c r="L1097" s="119" t="e">
        <f t="shared" si="189"/>
        <v>#N/A</v>
      </c>
      <c r="M1097" s="119"/>
      <c r="O1097" s="119"/>
      <c r="P1097" s="119"/>
      <c r="Q1097" s="119"/>
      <c r="R1097" s="105"/>
      <c r="S1097" s="119"/>
      <c r="T1097" s="51">
        <f t="shared" si="183"/>
        <v>0</v>
      </c>
      <c r="U1097" s="322" t="e">
        <f t="shared" si="184"/>
        <v>#DIV/0!</v>
      </c>
      <c r="X1097" s="324" t="e">
        <f t="shared" si="190"/>
        <v>#DIV/0!</v>
      </c>
      <c r="Y1097" s="325">
        <f t="shared" si="185"/>
        <v>0</v>
      </c>
      <c r="Z1097" s="325">
        <f t="shared" si="186"/>
        <v>0</v>
      </c>
      <c r="AA1097" s="325">
        <f t="shared" si="187"/>
        <v>0</v>
      </c>
      <c r="AB1097" s="326">
        <f t="shared" si="188"/>
        <v>0</v>
      </c>
      <c r="AD1097" s="328"/>
      <c r="AE1097" s="328"/>
      <c r="AF1097" s="328"/>
      <c r="AG1097" s="328"/>
    </row>
    <row r="1098" spans="1:33" ht="15" hidden="1" customHeight="1">
      <c r="I1098" s="119" t="e">
        <v>#N/A</v>
      </c>
      <c r="J1098" s="119" t="e">
        <v>#N/A</v>
      </c>
      <c r="K1098" s="119" t="e">
        <f t="shared" si="182"/>
        <v>#N/A</v>
      </c>
      <c r="L1098" s="119" t="e">
        <f t="shared" si="189"/>
        <v>#N/A</v>
      </c>
      <c r="M1098" s="119"/>
      <c r="O1098" s="119"/>
      <c r="P1098" s="119"/>
      <c r="Q1098" s="119"/>
      <c r="R1098" s="105"/>
      <c r="S1098" s="119"/>
      <c r="T1098" s="51">
        <f t="shared" si="183"/>
        <v>0</v>
      </c>
      <c r="U1098" s="322" t="e">
        <f t="shared" si="184"/>
        <v>#DIV/0!</v>
      </c>
      <c r="X1098" s="324" t="e">
        <f t="shared" si="190"/>
        <v>#DIV/0!</v>
      </c>
      <c r="Y1098" s="325">
        <f t="shared" si="185"/>
        <v>0</v>
      </c>
      <c r="Z1098" s="325">
        <f t="shared" si="186"/>
        <v>0</v>
      </c>
      <c r="AA1098" s="325">
        <f t="shared" si="187"/>
        <v>0</v>
      </c>
      <c r="AB1098" s="326">
        <f t="shared" si="188"/>
        <v>0</v>
      </c>
      <c r="AD1098" s="328"/>
      <c r="AE1098" s="328"/>
      <c r="AF1098" s="328"/>
      <c r="AG1098" s="328"/>
    </row>
    <row r="1099" spans="1:33" ht="15" hidden="1" customHeight="1">
      <c r="I1099" s="119" t="e">
        <v>#N/A</v>
      </c>
      <c r="J1099" s="119" t="e">
        <v>#N/A</v>
      </c>
      <c r="K1099" s="119" t="e">
        <f t="shared" si="182"/>
        <v>#N/A</v>
      </c>
      <c r="L1099" s="119" t="e">
        <f t="shared" si="189"/>
        <v>#N/A</v>
      </c>
      <c r="M1099" s="119"/>
      <c r="O1099" s="119"/>
      <c r="P1099" s="119"/>
      <c r="Q1099" s="119"/>
      <c r="R1099" s="105"/>
      <c r="S1099" s="119"/>
      <c r="T1099" s="51">
        <f t="shared" si="183"/>
        <v>0</v>
      </c>
      <c r="U1099" s="322" t="e">
        <f t="shared" si="184"/>
        <v>#DIV/0!</v>
      </c>
      <c r="X1099" s="324" t="e">
        <f t="shared" si="190"/>
        <v>#DIV/0!</v>
      </c>
      <c r="Y1099" s="325">
        <f t="shared" si="185"/>
        <v>0</v>
      </c>
      <c r="Z1099" s="325">
        <f t="shared" si="186"/>
        <v>0</v>
      </c>
      <c r="AA1099" s="325">
        <f t="shared" si="187"/>
        <v>0</v>
      </c>
      <c r="AB1099" s="326">
        <f t="shared" si="188"/>
        <v>0</v>
      </c>
      <c r="AD1099" s="328"/>
      <c r="AE1099" s="328"/>
      <c r="AF1099" s="328"/>
      <c r="AG1099" s="328"/>
    </row>
    <row r="1100" spans="1:33" ht="15" hidden="1" customHeight="1">
      <c r="I1100" s="119" t="e">
        <v>#N/A</v>
      </c>
      <c r="J1100" s="119" t="e">
        <v>#N/A</v>
      </c>
      <c r="K1100" s="119" t="e">
        <f t="shared" si="182"/>
        <v>#N/A</v>
      </c>
      <c r="L1100" s="119" t="e">
        <f t="shared" si="189"/>
        <v>#N/A</v>
      </c>
      <c r="M1100" s="119"/>
      <c r="O1100" s="119"/>
      <c r="P1100" s="119"/>
      <c r="Q1100" s="119"/>
      <c r="R1100" s="105"/>
      <c r="S1100" s="119"/>
      <c r="T1100" s="51">
        <f t="shared" si="183"/>
        <v>0</v>
      </c>
      <c r="U1100" s="322" t="e">
        <f t="shared" si="184"/>
        <v>#DIV/0!</v>
      </c>
      <c r="X1100" s="324" t="e">
        <f t="shared" si="190"/>
        <v>#DIV/0!</v>
      </c>
      <c r="Y1100" s="325">
        <f t="shared" si="185"/>
        <v>0</v>
      </c>
      <c r="Z1100" s="325">
        <f t="shared" si="186"/>
        <v>0</v>
      </c>
      <c r="AA1100" s="325">
        <f t="shared" si="187"/>
        <v>0</v>
      </c>
      <c r="AB1100" s="326">
        <f t="shared" si="188"/>
        <v>0</v>
      </c>
      <c r="AD1100" s="328"/>
      <c r="AE1100" s="328"/>
      <c r="AF1100" s="328"/>
      <c r="AG1100" s="328"/>
    </row>
    <row r="1101" spans="1:33" ht="15" hidden="1" customHeight="1">
      <c r="I1101" s="119" t="e">
        <v>#N/A</v>
      </c>
      <c r="J1101" s="119" t="e">
        <v>#N/A</v>
      </c>
      <c r="K1101" s="119" t="e">
        <f t="shared" ref="K1101:K1164" si="191">I1101/J1101</f>
        <v>#N/A</v>
      </c>
      <c r="L1101" s="119" t="e">
        <f t="shared" si="189"/>
        <v>#N/A</v>
      </c>
      <c r="M1101" s="119"/>
      <c r="O1101" s="119"/>
      <c r="P1101" s="119"/>
      <c r="Q1101" s="119"/>
      <c r="R1101" s="105"/>
      <c r="S1101" s="119"/>
      <c r="T1101" s="51">
        <f t="shared" ref="T1101:T1164" si="192">S1101-R1101</f>
        <v>0</v>
      </c>
      <c r="U1101" s="322" t="e">
        <f t="shared" ref="U1101:U1164" si="193">T1101/S1101</f>
        <v>#DIV/0!</v>
      </c>
      <c r="X1101" s="324" t="e">
        <f t="shared" si="190"/>
        <v>#DIV/0!</v>
      </c>
      <c r="Y1101" s="325">
        <f t="shared" si="185"/>
        <v>0</v>
      </c>
      <c r="Z1101" s="325">
        <f t="shared" si="186"/>
        <v>0</v>
      </c>
      <c r="AA1101" s="325">
        <f t="shared" si="187"/>
        <v>0</v>
      </c>
      <c r="AB1101" s="326">
        <f t="shared" si="188"/>
        <v>0</v>
      </c>
      <c r="AD1101" s="328"/>
      <c r="AE1101" s="328"/>
      <c r="AF1101" s="328"/>
      <c r="AG1101" s="328"/>
    </row>
    <row r="1102" spans="1:33" ht="15" hidden="1" customHeight="1">
      <c r="I1102" s="119" t="e">
        <v>#N/A</v>
      </c>
      <c r="J1102" s="119" t="e">
        <v>#N/A</v>
      </c>
      <c r="K1102" s="119" t="e">
        <f t="shared" si="191"/>
        <v>#N/A</v>
      </c>
      <c r="L1102" s="119" t="e">
        <f t="shared" si="189"/>
        <v>#N/A</v>
      </c>
      <c r="M1102" s="119"/>
      <c r="O1102" s="119"/>
      <c r="P1102" s="119"/>
      <c r="Q1102" s="119"/>
      <c r="R1102" s="105"/>
      <c r="S1102" s="119"/>
      <c r="T1102" s="51">
        <f t="shared" si="192"/>
        <v>0</v>
      </c>
      <c r="U1102" s="322" t="e">
        <f t="shared" si="193"/>
        <v>#DIV/0!</v>
      </c>
      <c r="X1102" s="324" t="e">
        <f t="shared" si="190"/>
        <v>#DIV/0!</v>
      </c>
      <c r="Y1102" s="325">
        <f t="shared" ref="Y1102:Y1165" si="194">ROUND((V1102/0.43),-1)</f>
        <v>0</v>
      </c>
      <c r="Z1102" s="325">
        <f t="shared" ref="Z1102:Z1165" si="195">ROUND((V1102/0.45),-1)</f>
        <v>0</v>
      </c>
      <c r="AA1102" s="325">
        <f t="shared" ref="AA1102:AA1165" si="196">ROUND((V1102/0.4),-1)</f>
        <v>0</v>
      </c>
      <c r="AB1102" s="326">
        <f t="shared" ref="AB1102:AB1165" si="197">ROUNDUP((W1102*M1102),-2)</f>
        <v>0</v>
      </c>
      <c r="AD1102" s="328"/>
      <c r="AE1102" s="328"/>
      <c r="AF1102" s="328"/>
      <c r="AG1102" s="328"/>
    </row>
    <row r="1103" spans="1:33" ht="15" hidden="1" customHeight="1">
      <c r="I1103" s="119" t="e">
        <v>#N/A</v>
      </c>
      <c r="J1103" s="119" t="e">
        <v>#N/A</v>
      </c>
      <c r="K1103" s="119" t="e">
        <f t="shared" si="191"/>
        <v>#N/A</v>
      </c>
      <c r="L1103" s="119" t="e">
        <f t="shared" si="189"/>
        <v>#N/A</v>
      </c>
      <c r="M1103" s="119"/>
      <c r="O1103" s="119"/>
      <c r="P1103" s="119"/>
      <c r="Q1103" s="119"/>
      <c r="R1103" s="105"/>
      <c r="S1103" s="119"/>
      <c r="T1103" s="51">
        <f t="shared" si="192"/>
        <v>0</v>
      </c>
      <c r="U1103" s="322" t="e">
        <f t="shared" si="193"/>
        <v>#DIV/0!</v>
      </c>
      <c r="X1103" s="324" t="e">
        <f t="shared" si="190"/>
        <v>#DIV/0!</v>
      </c>
      <c r="Y1103" s="325">
        <f t="shared" si="194"/>
        <v>0</v>
      </c>
      <c r="Z1103" s="325">
        <f t="shared" si="195"/>
        <v>0</v>
      </c>
      <c r="AA1103" s="325">
        <f t="shared" si="196"/>
        <v>0</v>
      </c>
      <c r="AB1103" s="326">
        <f t="shared" si="197"/>
        <v>0</v>
      </c>
      <c r="AD1103" s="328"/>
      <c r="AE1103" s="328"/>
      <c r="AF1103" s="328"/>
      <c r="AG1103" s="328"/>
    </row>
    <row r="1104" spans="1:33" ht="15" hidden="1" customHeight="1">
      <c r="I1104" s="119" t="e">
        <v>#N/A</v>
      </c>
      <c r="J1104" s="119" t="e">
        <v>#N/A</v>
      </c>
      <c r="K1104" s="119" t="e">
        <f t="shared" si="191"/>
        <v>#N/A</v>
      </c>
      <c r="L1104" s="119" t="e">
        <f t="shared" si="189"/>
        <v>#N/A</v>
      </c>
      <c r="M1104" s="119"/>
      <c r="O1104" s="119"/>
      <c r="P1104" s="119"/>
      <c r="Q1104" s="119"/>
      <c r="R1104" s="105"/>
      <c r="S1104" s="119"/>
      <c r="T1104" s="51">
        <f t="shared" si="192"/>
        <v>0</v>
      </c>
      <c r="U1104" s="322" t="e">
        <f t="shared" si="193"/>
        <v>#DIV/0!</v>
      </c>
      <c r="X1104" s="324" t="e">
        <f t="shared" si="190"/>
        <v>#DIV/0!</v>
      </c>
      <c r="Y1104" s="325">
        <f t="shared" si="194"/>
        <v>0</v>
      </c>
      <c r="Z1104" s="325">
        <f t="shared" si="195"/>
        <v>0</v>
      </c>
      <c r="AA1104" s="325">
        <f t="shared" si="196"/>
        <v>0</v>
      </c>
      <c r="AB1104" s="326">
        <f t="shared" si="197"/>
        <v>0</v>
      </c>
      <c r="AD1104" s="328"/>
      <c r="AE1104" s="328"/>
      <c r="AF1104" s="328"/>
      <c r="AG1104" s="328"/>
    </row>
    <row r="1105" spans="9:33" ht="15" hidden="1" customHeight="1">
      <c r="I1105" s="119" t="e">
        <v>#N/A</v>
      </c>
      <c r="J1105" s="119" t="e">
        <v>#N/A</v>
      </c>
      <c r="K1105" s="119" t="e">
        <f t="shared" si="191"/>
        <v>#N/A</v>
      </c>
      <c r="L1105" s="119" t="e">
        <f t="shared" si="189"/>
        <v>#N/A</v>
      </c>
      <c r="M1105" s="119"/>
      <c r="O1105" s="119"/>
      <c r="P1105" s="119"/>
      <c r="Q1105" s="119"/>
      <c r="R1105" s="105"/>
      <c r="S1105" s="119"/>
      <c r="T1105" s="51">
        <f t="shared" si="192"/>
        <v>0</v>
      </c>
      <c r="U1105" s="322" t="e">
        <f t="shared" si="193"/>
        <v>#DIV/0!</v>
      </c>
      <c r="X1105" s="324" t="e">
        <f t="shared" si="190"/>
        <v>#DIV/0!</v>
      </c>
      <c r="Y1105" s="325">
        <f t="shared" si="194"/>
        <v>0</v>
      </c>
      <c r="Z1105" s="325">
        <f t="shared" si="195"/>
        <v>0</v>
      </c>
      <c r="AA1105" s="325">
        <f t="shared" si="196"/>
        <v>0</v>
      </c>
      <c r="AB1105" s="326">
        <f t="shared" si="197"/>
        <v>0</v>
      </c>
      <c r="AD1105" s="328"/>
      <c r="AE1105" s="328"/>
      <c r="AF1105" s="328"/>
      <c r="AG1105" s="328"/>
    </row>
    <row r="1106" spans="9:33" ht="15" hidden="1" customHeight="1">
      <c r="I1106" s="119" t="e">
        <v>#N/A</v>
      </c>
      <c r="J1106" s="119" t="e">
        <v>#N/A</v>
      </c>
      <c r="K1106" s="119" t="e">
        <f t="shared" si="191"/>
        <v>#N/A</v>
      </c>
      <c r="L1106" s="119" t="e">
        <f t="shared" si="189"/>
        <v>#N/A</v>
      </c>
      <c r="M1106" s="119"/>
      <c r="O1106" s="119"/>
      <c r="P1106" s="119"/>
      <c r="Q1106" s="119"/>
      <c r="R1106" s="105"/>
      <c r="S1106" s="119"/>
      <c r="T1106" s="51">
        <f t="shared" si="192"/>
        <v>0</v>
      </c>
      <c r="U1106" s="322" t="e">
        <f t="shared" si="193"/>
        <v>#DIV/0!</v>
      </c>
      <c r="X1106" s="324" t="e">
        <f t="shared" si="190"/>
        <v>#DIV/0!</v>
      </c>
      <c r="Y1106" s="325">
        <f t="shared" si="194"/>
        <v>0</v>
      </c>
      <c r="Z1106" s="325">
        <f t="shared" si="195"/>
        <v>0</v>
      </c>
      <c r="AA1106" s="325">
        <f t="shared" si="196"/>
        <v>0</v>
      </c>
      <c r="AB1106" s="326">
        <f t="shared" si="197"/>
        <v>0</v>
      </c>
      <c r="AD1106" s="328"/>
      <c r="AE1106" s="328"/>
      <c r="AF1106" s="328"/>
      <c r="AG1106" s="328"/>
    </row>
    <row r="1107" spans="9:33" ht="15" hidden="1" customHeight="1">
      <c r="I1107" s="119" t="e">
        <v>#N/A</v>
      </c>
      <c r="J1107" s="119" t="e">
        <v>#N/A</v>
      </c>
      <c r="K1107" s="119" t="e">
        <f t="shared" si="191"/>
        <v>#N/A</v>
      </c>
      <c r="L1107" s="119" t="e">
        <f t="shared" si="189"/>
        <v>#N/A</v>
      </c>
      <c r="M1107" s="119"/>
      <c r="O1107" s="119"/>
      <c r="P1107" s="119"/>
      <c r="Q1107" s="119"/>
      <c r="R1107" s="105"/>
      <c r="S1107" s="119"/>
      <c r="T1107" s="51">
        <f t="shared" si="192"/>
        <v>0</v>
      </c>
      <c r="U1107" s="322" t="e">
        <f t="shared" si="193"/>
        <v>#DIV/0!</v>
      </c>
      <c r="X1107" s="324" t="e">
        <f t="shared" si="190"/>
        <v>#DIV/0!</v>
      </c>
      <c r="Y1107" s="325">
        <f t="shared" si="194"/>
        <v>0</v>
      </c>
      <c r="Z1107" s="325">
        <f t="shared" si="195"/>
        <v>0</v>
      </c>
      <c r="AA1107" s="325">
        <f t="shared" si="196"/>
        <v>0</v>
      </c>
      <c r="AB1107" s="326">
        <f t="shared" si="197"/>
        <v>0</v>
      </c>
      <c r="AD1107" s="328"/>
      <c r="AE1107" s="328"/>
      <c r="AF1107" s="328"/>
      <c r="AG1107" s="328"/>
    </row>
    <row r="1108" spans="9:33" ht="15" hidden="1" customHeight="1">
      <c r="I1108" s="119" t="e">
        <v>#N/A</v>
      </c>
      <c r="J1108" s="119" t="e">
        <v>#N/A</v>
      </c>
      <c r="K1108" s="119" t="e">
        <f t="shared" si="191"/>
        <v>#N/A</v>
      </c>
      <c r="L1108" s="119" t="e">
        <f t="shared" si="189"/>
        <v>#N/A</v>
      </c>
      <c r="M1108" s="119"/>
      <c r="O1108" s="119"/>
      <c r="P1108" s="119"/>
      <c r="Q1108" s="119"/>
      <c r="R1108" s="105"/>
      <c r="S1108" s="119"/>
      <c r="T1108" s="51">
        <f t="shared" si="192"/>
        <v>0</v>
      </c>
      <c r="U1108" s="322" t="e">
        <f t="shared" si="193"/>
        <v>#DIV/0!</v>
      </c>
      <c r="X1108" s="324" t="e">
        <f t="shared" si="190"/>
        <v>#DIV/0!</v>
      </c>
      <c r="Y1108" s="325">
        <f t="shared" si="194"/>
        <v>0</v>
      </c>
      <c r="Z1108" s="325">
        <f t="shared" si="195"/>
        <v>0</v>
      </c>
      <c r="AA1108" s="325">
        <f t="shared" si="196"/>
        <v>0</v>
      </c>
      <c r="AB1108" s="326">
        <f t="shared" si="197"/>
        <v>0</v>
      </c>
      <c r="AD1108" s="328"/>
      <c r="AE1108" s="328"/>
      <c r="AF1108" s="328"/>
      <c r="AG1108" s="328"/>
    </row>
    <row r="1109" spans="9:33" ht="15" hidden="1" customHeight="1">
      <c r="I1109" s="119" t="e">
        <v>#N/A</v>
      </c>
      <c r="J1109" s="119" t="e">
        <v>#N/A</v>
      </c>
      <c r="K1109" s="119" t="e">
        <f t="shared" si="191"/>
        <v>#N/A</v>
      </c>
      <c r="L1109" s="119" t="e">
        <f t="shared" si="189"/>
        <v>#N/A</v>
      </c>
      <c r="M1109" s="119"/>
      <c r="O1109" s="119"/>
      <c r="P1109" s="119"/>
      <c r="Q1109" s="119"/>
      <c r="R1109" s="105"/>
      <c r="S1109" s="119"/>
      <c r="T1109" s="51">
        <f t="shared" si="192"/>
        <v>0</v>
      </c>
      <c r="U1109" s="322" t="e">
        <f t="shared" si="193"/>
        <v>#DIV/0!</v>
      </c>
      <c r="X1109" s="324" t="e">
        <f t="shared" si="190"/>
        <v>#DIV/0!</v>
      </c>
      <c r="Y1109" s="325">
        <f t="shared" si="194"/>
        <v>0</v>
      </c>
      <c r="Z1109" s="325">
        <f t="shared" si="195"/>
        <v>0</v>
      </c>
      <c r="AA1109" s="325">
        <f t="shared" si="196"/>
        <v>0</v>
      </c>
      <c r="AB1109" s="326">
        <f t="shared" si="197"/>
        <v>0</v>
      </c>
      <c r="AD1109" s="328"/>
      <c r="AE1109" s="328"/>
      <c r="AF1109" s="328"/>
      <c r="AG1109" s="328"/>
    </row>
    <row r="1110" spans="9:33" ht="15" hidden="1" customHeight="1">
      <c r="I1110" s="119" t="e">
        <v>#N/A</v>
      </c>
      <c r="J1110" s="119" t="e">
        <v>#N/A</v>
      </c>
      <c r="K1110" s="119" t="e">
        <f t="shared" si="191"/>
        <v>#N/A</v>
      </c>
      <c r="L1110" s="119" t="e">
        <f t="shared" si="189"/>
        <v>#N/A</v>
      </c>
      <c r="M1110" s="119"/>
      <c r="O1110" s="119"/>
      <c r="P1110" s="119"/>
      <c r="Q1110" s="119"/>
      <c r="R1110" s="105"/>
      <c r="S1110" s="119"/>
      <c r="T1110" s="51">
        <f t="shared" si="192"/>
        <v>0</v>
      </c>
      <c r="U1110" s="322" t="e">
        <f t="shared" si="193"/>
        <v>#DIV/0!</v>
      </c>
      <c r="X1110" s="324" t="e">
        <f t="shared" si="190"/>
        <v>#DIV/0!</v>
      </c>
      <c r="Y1110" s="325">
        <f t="shared" si="194"/>
        <v>0</v>
      </c>
      <c r="Z1110" s="325">
        <f t="shared" si="195"/>
        <v>0</v>
      </c>
      <c r="AA1110" s="325">
        <f t="shared" si="196"/>
        <v>0</v>
      </c>
      <c r="AB1110" s="326">
        <f t="shared" si="197"/>
        <v>0</v>
      </c>
      <c r="AD1110" s="328"/>
      <c r="AE1110" s="328"/>
      <c r="AF1110" s="328"/>
      <c r="AG1110" s="328"/>
    </row>
    <row r="1111" spans="9:33" ht="15" hidden="1" customHeight="1">
      <c r="I1111" s="119" t="e">
        <v>#N/A</v>
      </c>
      <c r="J1111" s="119" t="e">
        <v>#N/A</v>
      </c>
      <c r="K1111" s="119" t="e">
        <f t="shared" si="191"/>
        <v>#N/A</v>
      </c>
      <c r="L1111" s="119" t="e">
        <f t="shared" si="189"/>
        <v>#N/A</v>
      </c>
      <c r="M1111" s="119"/>
      <c r="O1111" s="119"/>
      <c r="P1111" s="119"/>
      <c r="Q1111" s="119"/>
      <c r="R1111" s="105"/>
      <c r="S1111" s="119"/>
      <c r="T1111" s="51">
        <f t="shared" si="192"/>
        <v>0</v>
      </c>
      <c r="U1111" s="322" t="e">
        <f t="shared" si="193"/>
        <v>#DIV/0!</v>
      </c>
      <c r="X1111" s="324" t="e">
        <f t="shared" si="190"/>
        <v>#DIV/0!</v>
      </c>
      <c r="Y1111" s="325">
        <f t="shared" si="194"/>
        <v>0</v>
      </c>
      <c r="Z1111" s="325">
        <f t="shared" si="195"/>
        <v>0</v>
      </c>
      <c r="AA1111" s="325">
        <f t="shared" si="196"/>
        <v>0</v>
      </c>
      <c r="AB1111" s="326">
        <f t="shared" si="197"/>
        <v>0</v>
      </c>
      <c r="AD1111" s="328"/>
      <c r="AE1111" s="328"/>
      <c r="AF1111" s="328"/>
      <c r="AG1111" s="328"/>
    </row>
    <row r="1112" spans="9:33" ht="15" hidden="1" customHeight="1">
      <c r="I1112" s="119" t="e">
        <v>#N/A</v>
      </c>
      <c r="J1112" s="119" t="e">
        <v>#N/A</v>
      </c>
      <c r="K1112" s="119" t="e">
        <f t="shared" si="191"/>
        <v>#N/A</v>
      </c>
      <c r="L1112" s="119" t="e">
        <f t="shared" si="189"/>
        <v>#N/A</v>
      </c>
      <c r="M1112" s="119"/>
      <c r="O1112" s="119"/>
      <c r="P1112" s="119"/>
      <c r="Q1112" s="119"/>
      <c r="R1112" s="105"/>
      <c r="S1112" s="119"/>
      <c r="T1112" s="51">
        <f t="shared" si="192"/>
        <v>0</v>
      </c>
      <c r="U1112" s="322" t="e">
        <f t="shared" si="193"/>
        <v>#DIV/0!</v>
      </c>
      <c r="X1112" s="324" t="e">
        <f t="shared" si="190"/>
        <v>#DIV/0!</v>
      </c>
      <c r="Y1112" s="325">
        <f t="shared" si="194"/>
        <v>0</v>
      </c>
      <c r="Z1112" s="325">
        <f t="shared" si="195"/>
        <v>0</v>
      </c>
      <c r="AA1112" s="325">
        <f t="shared" si="196"/>
        <v>0</v>
      </c>
      <c r="AB1112" s="326">
        <f t="shared" si="197"/>
        <v>0</v>
      </c>
      <c r="AD1112" s="328"/>
      <c r="AE1112" s="328"/>
      <c r="AF1112" s="328"/>
      <c r="AG1112" s="328"/>
    </row>
    <row r="1113" spans="9:33" ht="15" hidden="1" customHeight="1">
      <c r="I1113" s="119" t="e">
        <v>#N/A</v>
      </c>
      <c r="J1113" s="119" t="e">
        <v>#N/A</v>
      </c>
      <c r="K1113" s="119" t="e">
        <f t="shared" si="191"/>
        <v>#N/A</v>
      </c>
      <c r="L1113" s="119" t="e">
        <f t="shared" si="189"/>
        <v>#N/A</v>
      </c>
      <c r="M1113" s="119"/>
      <c r="O1113" s="119"/>
      <c r="P1113" s="119"/>
      <c r="Q1113" s="119"/>
      <c r="R1113" s="105"/>
      <c r="S1113" s="119"/>
      <c r="T1113" s="51">
        <f t="shared" si="192"/>
        <v>0</v>
      </c>
      <c r="U1113" s="322" t="e">
        <f t="shared" si="193"/>
        <v>#DIV/0!</v>
      </c>
      <c r="X1113" s="324" t="e">
        <f t="shared" si="190"/>
        <v>#DIV/0!</v>
      </c>
      <c r="Y1113" s="325">
        <f t="shared" si="194"/>
        <v>0</v>
      </c>
      <c r="Z1113" s="325">
        <f t="shared" si="195"/>
        <v>0</v>
      </c>
      <c r="AA1113" s="325">
        <f t="shared" si="196"/>
        <v>0</v>
      </c>
      <c r="AB1113" s="326">
        <f t="shared" si="197"/>
        <v>0</v>
      </c>
      <c r="AD1113" s="328"/>
      <c r="AE1113" s="328"/>
      <c r="AF1113" s="328"/>
      <c r="AG1113" s="328"/>
    </row>
    <row r="1114" spans="9:33" ht="15" hidden="1" customHeight="1">
      <c r="I1114" s="119" t="e">
        <v>#N/A</v>
      </c>
      <c r="J1114" s="119" t="e">
        <v>#N/A</v>
      </c>
      <c r="K1114" s="119" t="e">
        <f t="shared" si="191"/>
        <v>#N/A</v>
      </c>
      <c r="L1114" s="119" t="e">
        <f t="shared" si="189"/>
        <v>#N/A</v>
      </c>
      <c r="M1114" s="119"/>
      <c r="O1114" s="119"/>
      <c r="P1114" s="119"/>
      <c r="Q1114" s="119"/>
      <c r="R1114" s="105"/>
      <c r="S1114" s="119"/>
      <c r="T1114" s="51">
        <f t="shared" si="192"/>
        <v>0</v>
      </c>
      <c r="U1114" s="322" t="e">
        <f t="shared" si="193"/>
        <v>#DIV/0!</v>
      </c>
      <c r="X1114" s="324" t="e">
        <f t="shared" si="190"/>
        <v>#DIV/0!</v>
      </c>
      <c r="Y1114" s="325">
        <f t="shared" si="194"/>
        <v>0</v>
      </c>
      <c r="Z1114" s="325">
        <f t="shared" si="195"/>
        <v>0</v>
      </c>
      <c r="AA1114" s="325">
        <f t="shared" si="196"/>
        <v>0</v>
      </c>
      <c r="AB1114" s="326">
        <f t="shared" si="197"/>
        <v>0</v>
      </c>
      <c r="AD1114" s="328"/>
      <c r="AE1114" s="328"/>
      <c r="AF1114" s="328"/>
      <c r="AG1114" s="328"/>
    </row>
    <row r="1115" spans="9:33" ht="15" hidden="1" customHeight="1">
      <c r="I1115" s="119" t="e">
        <v>#N/A</v>
      </c>
      <c r="J1115" s="119" t="e">
        <v>#N/A</v>
      </c>
      <c r="K1115" s="119" t="e">
        <f t="shared" si="191"/>
        <v>#N/A</v>
      </c>
      <c r="L1115" s="119" t="e">
        <f t="shared" si="189"/>
        <v>#N/A</v>
      </c>
      <c r="M1115" s="119"/>
      <c r="O1115" s="119"/>
      <c r="P1115" s="119"/>
      <c r="Q1115" s="119"/>
      <c r="R1115" s="105"/>
      <c r="S1115" s="119"/>
      <c r="T1115" s="51">
        <f t="shared" si="192"/>
        <v>0</v>
      </c>
      <c r="U1115" s="322" t="e">
        <f t="shared" si="193"/>
        <v>#DIV/0!</v>
      </c>
      <c r="X1115" s="324" t="e">
        <f t="shared" si="190"/>
        <v>#DIV/0!</v>
      </c>
      <c r="Y1115" s="325">
        <f t="shared" si="194"/>
        <v>0</v>
      </c>
      <c r="Z1115" s="325">
        <f t="shared" si="195"/>
        <v>0</v>
      </c>
      <c r="AA1115" s="325">
        <f t="shared" si="196"/>
        <v>0</v>
      </c>
      <c r="AB1115" s="326">
        <f t="shared" si="197"/>
        <v>0</v>
      </c>
      <c r="AD1115" s="328"/>
      <c r="AE1115" s="328"/>
      <c r="AF1115" s="328"/>
      <c r="AG1115" s="328"/>
    </row>
    <row r="1116" spans="9:33" ht="15" hidden="1" customHeight="1">
      <c r="I1116" s="119" t="e">
        <v>#N/A</v>
      </c>
      <c r="J1116" s="119" t="e">
        <v>#N/A</v>
      </c>
      <c r="K1116" s="119" t="e">
        <f t="shared" si="191"/>
        <v>#N/A</v>
      </c>
      <c r="L1116" s="119" t="e">
        <f t="shared" si="189"/>
        <v>#N/A</v>
      </c>
      <c r="M1116" s="119"/>
      <c r="O1116" s="119"/>
      <c r="P1116" s="119"/>
      <c r="Q1116" s="119"/>
      <c r="R1116" s="105"/>
      <c r="S1116" s="119"/>
      <c r="T1116" s="51">
        <f t="shared" si="192"/>
        <v>0</v>
      </c>
      <c r="U1116" s="322" t="e">
        <f t="shared" si="193"/>
        <v>#DIV/0!</v>
      </c>
      <c r="X1116" s="324" t="e">
        <f t="shared" si="190"/>
        <v>#DIV/0!</v>
      </c>
      <c r="Y1116" s="325">
        <f t="shared" si="194"/>
        <v>0</v>
      </c>
      <c r="Z1116" s="325">
        <f t="shared" si="195"/>
        <v>0</v>
      </c>
      <c r="AA1116" s="325">
        <f t="shared" si="196"/>
        <v>0</v>
      </c>
      <c r="AB1116" s="326">
        <f t="shared" si="197"/>
        <v>0</v>
      </c>
      <c r="AD1116" s="328"/>
      <c r="AE1116" s="328"/>
      <c r="AF1116" s="328"/>
      <c r="AG1116" s="328"/>
    </row>
    <row r="1117" spans="9:33" ht="15" hidden="1" customHeight="1">
      <c r="I1117" s="119" t="e">
        <v>#N/A</v>
      </c>
      <c r="J1117" s="119" t="e">
        <v>#N/A</v>
      </c>
      <c r="K1117" s="119" t="e">
        <f t="shared" si="191"/>
        <v>#N/A</v>
      </c>
      <c r="L1117" s="119" t="e">
        <f t="shared" si="189"/>
        <v>#N/A</v>
      </c>
      <c r="M1117" s="119"/>
      <c r="O1117" s="119"/>
      <c r="P1117" s="119"/>
      <c r="Q1117" s="119"/>
      <c r="R1117" s="105"/>
      <c r="S1117" s="119"/>
      <c r="T1117" s="51">
        <f t="shared" si="192"/>
        <v>0</v>
      </c>
      <c r="U1117" s="322" t="e">
        <f t="shared" si="193"/>
        <v>#DIV/0!</v>
      </c>
      <c r="X1117" s="324" t="e">
        <f t="shared" si="190"/>
        <v>#DIV/0!</v>
      </c>
      <c r="Y1117" s="325">
        <f t="shared" si="194"/>
        <v>0</v>
      </c>
      <c r="Z1117" s="325">
        <f t="shared" si="195"/>
        <v>0</v>
      </c>
      <c r="AA1117" s="325">
        <f t="shared" si="196"/>
        <v>0</v>
      </c>
      <c r="AB1117" s="326">
        <f t="shared" si="197"/>
        <v>0</v>
      </c>
      <c r="AD1117" s="328"/>
      <c r="AE1117" s="328"/>
      <c r="AF1117" s="328"/>
      <c r="AG1117" s="328"/>
    </row>
    <row r="1118" spans="9:33" ht="15" hidden="1" customHeight="1">
      <c r="I1118" s="119" t="e">
        <v>#N/A</v>
      </c>
      <c r="J1118" s="119" t="e">
        <v>#N/A</v>
      </c>
      <c r="K1118" s="119" t="e">
        <f t="shared" si="191"/>
        <v>#N/A</v>
      </c>
      <c r="L1118" s="119" t="e">
        <f t="shared" si="189"/>
        <v>#N/A</v>
      </c>
      <c r="M1118" s="119"/>
      <c r="O1118" s="119"/>
      <c r="P1118" s="119"/>
      <c r="Q1118" s="119"/>
      <c r="R1118" s="105"/>
      <c r="S1118" s="119"/>
      <c r="T1118" s="51">
        <f t="shared" si="192"/>
        <v>0</v>
      </c>
      <c r="U1118" s="322" t="e">
        <f t="shared" si="193"/>
        <v>#DIV/0!</v>
      </c>
      <c r="X1118" s="324" t="e">
        <f t="shared" si="190"/>
        <v>#DIV/0!</v>
      </c>
      <c r="Y1118" s="325">
        <f t="shared" si="194"/>
        <v>0</v>
      </c>
      <c r="Z1118" s="325">
        <f t="shared" si="195"/>
        <v>0</v>
      </c>
      <c r="AA1118" s="325">
        <f t="shared" si="196"/>
        <v>0</v>
      </c>
      <c r="AB1118" s="326">
        <f t="shared" si="197"/>
        <v>0</v>
      </c>
      <c r="AD1118" s="328"/>
      <c r="AE1118" s="328"/>
      <c r="AF1118" s="328"/>
      <c r="AG1118" s="328"/>
    </row>
    <row r="1119" spans="9:33" ht="15" hidden="1" customHeight="1">
      <c r="I1119" s="119" t="e">
        <v>#N/A</v>
      </c>
      <c r="J1119" s="119" t="e">
        <v>#N/A</v>
      </c>
      <c r="K1119" s="119" t="e">
        <f t="shared" si="191"/>
        <v>#N/A</v>
      </c>
      <c r="L1119" s="119" t="e">
        <f t="shared" si="189"/>
        <v>#N/A</v>
      </c>
      <c r="M1119" s="119"/>
      <c r="O1119" s="119"/>
      <c r="P1119" s="119"/>
      <c r="Q1119" s="119"/>
      <c r="R1119" s="105"/>
      <c r="S1119" s="119"/>
      <c r="T1119" s="51">
        <f t="shared" si="192"/>
        <v>0</v>
      </c>
      <c r="U1119" s="322" t="e">
        <f t="shared" si="193"/>
        <v>#DIV/0!</v>
      </c>
      <c r="X1119" s="324" t="e">
        <f t="shared" si="190"/>
        <v>#DIV/0!</v>
      </c>
      <c r="Y1119" s="325">
        <f t="shared" si="194"/>
        <v>0</v>
      </c>
      <c r="Z1119" s="325">
        <f t="shared" si="195"/>
        <v>0</v>
      </c>
      <c r="AA1119" s="325">
        <f t="shared" si="196"/>
        <v>0</v>
      </c>
      <c r="AB1119" s="326">
        <f t="shared" si="197"/>
        <v>0</v>
      </c>
      <c r="AD1119" s="328"/>
      <c r="AE1119" s="328"/>
      <c r="AF1119" s="328"/>
      <c r="AG1119" s="328"/>
    </row>
    <row r="1120" spans="9:33" ht="15" hidden="1" customHeight="1">
      <c r="I1120" s="119" t="e">
        <v>#N/A</v>
      </c>
      <c r="J1120" s="119" t="e">
        <v>#N/A</v>
      </c>
      <c r="K1120" s="119" t="e">
        <f t="shared" si="191"/>
        <v>#N/A</v>
      </c>
      <c r="L1120" s="119" t="e">
        <f t="shared" si="189"/>
        <v>#N/A</v>
      </c>
      <c r="M1120" s="119"/>
      <c r="O1120" s="119"/>
      <c r="P1120" s="119"/>
      <c r="Q1120" s="119"/>
      <c r="R1120" s="105"/>
      <c r="S1120" s="119"/>
      <c r="T1120" s="51">
        <f t="shared" si="192"/>
        <v>0</v>
      </c>
      <c r="U1120" s="322" t="e">
        <f t="shared" si="193"/>
        <v>#DIV/0!</v>
      </c>
      <c r="X1120" s="324" t="e">
        <f t="shared" si="190"/>
        <v>#DIV/0!</v>
      </c>
      <c r="Y1120" s="325">
        <f t="shared" si="194"/>
        <v>0</v>
      </c>
      <c r="Z1120" s="325">
        <f t="shared" si="195"/>
        <v>0</v>
      </c>
      <c r="AA1120" s="325">
        <f t="shared" si="196"/>
        <v>0</v>
      </c>
      <c r="AB1120" s="326">
        <f t="shared" si="197"/>
        <v>0</v>
      </c>
      <c r="AD1120" s="328"/>
      <c r="AE1120" s="328"/>
      <c r="AF1120" s="328"/>
      <c r="AG1120" s="328"/>
    </row>
    <row r="1121" spans="9:33" ht="15" hidden="1" customHeight="1">
      <c r="I1121" s="119" t="e">
        <v>#N/A</v>
      </c>
      <c r="J1121" s="119" t="e">
        <v>#N/A</v>
      </c>
      <c r="K1121" s="119" t="e">
        <f t="shared" si="191"/>
        <v>#N/A</v>
      </c>
      <c r="L1121" s="119" t="e">
        <f t="shared" si="189"/>
        <v>#N/A</v>
      </c>
      <c r="M1121" s="119"/>
      <c r="O1121" s="119"/>
      <c r="P1121" s="119"/>
      <c r="Q1121" s="119"/>
      <c r="R1121" s="105"/>
      <c r="S1121" s="119"/>
      <c r="T1121" s="51">
        <f t="shared" si="192"/>
        <v>0</v>
      </c>
      <c r="U1121" s="322" t="e">
        <f t="shared" si="193"/>
        <v>#DIV/0!</v>
      </c>
      <c r="X1121" s="324" t="e">
        <f t="shared" si="190"/>
        <v>#DIV/0!</v>
      </c>
      <c r="Y1121" s="325">
        <f t="shared" si="194"/>
        <v>0</v>
      </c>
      <c r="Z1121" s="325">
        <f t="shared" si="195"/>
        <v>0</v>
      </c>
      <c r="AA1121" s="325">
        <f t="shared" si="196"/>
        <v>0</v>
      </c>
      <c r="AB1121" s="326">
        <f t="shared" si="197"/>
        <v>0</v>
      </c>
      <c r="AD1121" s="328"/>
      <c r="AE1121" s="328"/>
      <c r="AF1121" s="328"/>
      <c r="AG1121" s="328"/>
    </row>
    <row r="1122" spans="9:33" ht="15" hidden="1" customHeight="1">
      <c r="I1122" s="119" t="e">
        <v>#N/A</v>
      </c>
      <c r="J1122" s="119" t="e">
        <v>#N/A</v>
      </c>
      <c r="K1122" s="119" t="e">
        <f t="shared" si="191"/>
        <v>#N/A</v>
      </c>
      <c r="L1122" s="119" t="e">
        <f t="shared" si="189"/>
        <v>#N/A</v>
      </c>
      <c r="M1122" s="119"/>
      <c r="O1122" s="119"/>
      <c r="P1122" s="119"/>
      <c r="Q1122" s="119"/>
      <c r="R1122" s="105"/>
      <c r="S1122" s="119"/>
      <c r="T1122" s="51">
        <f t="shared" si="192"/>
        <v>0</v>
      </c>
      <c r="U1122" s="322" t="e">
        <f t="shared" si="193"/>
        <v>#DIV/0!</v>
      </c>
      <c r="X1122" s="324" t="e">
        <f t="shared" si="190"/>
        <v>#DIV/0!</v>
      </c>
      <c r="Y1122" s="325">
        <f t="shared" si="194"/>
        <v>0</v>
      </c>
      <c r="Z1122" s="325">
        <f t="shared" si="195"/>
        <v>0</v>
      </c>
      <c r="AA1122" s="325">
        <f t="shared" si="196"/>
        <v>0</v>
      </c>
      <c r="AB1122" s="326">
        <f t="shared" si="197"/>
        <v>0</v>
      </c>
      <c r="AD1122" s="328"/>
      <c r="AE1122" s="328"/>
      <c r="AF1122" s="328"/>
      <c r="AG1122" s="328"/>
    </row>
    <row r="1123" spans="9:33" ht="15" hidden="1" customHeight="1">
      <c r="I1123" s="119" t="e">
        <v>#N/A</v>
      </c>
      <c r="J1123" s="119" t="e">
        <v>#N/A</v>
      </c>
      <c r="K1123" s="119" t="e">
        <f t="shared" si="191"/>
        <v>#N/A</v>
      </c>
      <c r="L1123" s="119" t="e">
        <f t="shared" si="189"/>
        <v>#N/A</v>
      </c>
      <c r="M1123" s="119"/>
      <c r="O1123" s="119"/>
      <c r="P1123" s="119"/>
      <c r="Q1123" s="119"/>
      <c r="R1123" s="105"/>
      <c r="S1123" s="119"/>
      <c r="T1123" s="51">
        <f t="shared" si="192"/>
        <v>0</v>
      </c>
      <c r="U1123" s="322" t="e">
        <f t="shared" si="193"/>
        <v>#DIV/0!</v>
      </c>
      <c r="X1123" s="324" t="e">
        <f t="shared" si="190"/>
        <v>#DIV/0!</v>
      </c>
      <c r="Y1123" s="325">
        <f t="shared" si="194"/>
        <v>0</v>
      </c>
      <c r="Z1123" s="325">
        <f t="shared" si="195"/>
        <v>0</v>
      </c>
      <c r="AA1123" s="325">
        <f t="shared" si="196"/>
        <v>0</v>
      </c>
      <c r="AB1123" s="326">
        <f t="shared" si="197"/>
        <v>0</v>
      </c>
      <c r="AD1123" s="328"/>
      <c r="AE1123" s="328"/>
      <c r="AF1123" s="328"/>
      <c r="AG1123" s="328"/>
    </row>
    <row r="1124" spans="9:33" ht="15" hidden="1" customHeight="1">
      <c r="I1124" s="119" t="e">
        <v>#N/A</v>
      </c>
      <c r="J1124" s="119" t="e">
        <v>#N/A</v>
      </c>
      <c r="K1124" s="119" t="e">
        <f t="shared" si="191"/>
        <v>#N/A</v>
      </c>
      <c r="L1124" s="119" t="e">
        <f t="shared" si="189"/>
        <v>#N/A</v>
      </c>
      <c r="M1124" s="119"/>
      <c r="O1124" s="119"/>
      <c r="P1124" s="119"/>
      <c r="Q1124" s="119"/>
      <c r="R1124" s="105"/>
      <c r="S1124" s="119"/>
      <c r="T1124" s="51">
        <f t="shared" si="192"/>
        <v>0</v>
      </c>
      <c r="U1124" s="322" t="e">
        <f t="shared" si="193"/>
        <v>#DIV/0!</v>
      </c>
      <c r="X1124" s="324" t="e">
        <f t="shared" si="190"/>
        <v>#DIV/0!</v>
      </c>
      <c r="Y1124" s="325">
        <f t="shared" si="194"/>
        <v>0</v>
      </c>
      <c r="Z1124" s="325">
        <f t="shared" si="195"/>
        <v>0</v>
      </c>
      <c r="AA1124" s="325">
        <f t="shared" si="196"/>
        <v>0</v>
      </c>
      <c r="AB1124" s="326">
        <f t="shared" si="197"/>
        <v>0</v>
      </c>
      <c r="AD1124" s="328"/>
      <c r="AE1124" s="328"/>
      <c r="AF1124" s="328"/>
      <c r="AG1124" s="328"/>
    </row>
    <row r="1125" spans="9:33" ht="15" hidden="1" customHeight="1">
      <c r="I1125" s="119" t="e">
        <v>#N/A</v>
      </c>
      <c r="J1125" s="119" t="e">
        <v>#N/A</v>
      </c>
      <c r="K1125" s="119" t="e">
        <f t="shared" si="191"/>
        <v>#N/A</v>
      </c>
      <c r="L1125" s="119" t="e">
        <f t="shared" si="189"/>
        <v>#N/A</v>
      </c>
      <c r="M1125" s="119"/>
      <c r="O1125" s="119"/>
      <c r="P1125" s="119"/>
      <c r="Q1125" s="119"/>
      <c r="R1125" s="105"/>
      <c r="S1125" s="119"/>
      <c r="T1125" s="51">
        <f t="shared" si="192"/>
        <v>0</v>
      </c>
      <c r="U1125" s="322" t="e">
        <f t="shared" si="193"/>
        <v>#DIV/0!</v>
      </c>
      <c r="X1125" s="324" t="e">
        <f t="shared" si="190"/>
        <v>#DIV/0!</v>
      </c>
      <c r="Y1125" s="325">
        <f t="shared" si="194"/>
        <v>0</v>
      </c>
      <c r="Z1125" s="325">
        <f t="shared" si="195"/>
        <v>0</v>
      </c>
      <c r="AA1125" s="325">
        <f t="shared" si="196"/>
        <v>0</v>
      </c>
      <c r="AB1125" s="326">
        <f t="shared" si="197"/>
        <v>0</v>
      </c>
      <c r="AD1125" s="328"/>
      <c r="AE1125" s="328"/>
      <c r="AF1125" s="328"/>
      <c r="AG1125" s="328"/>
    </row>
    <row r="1126" spans="9:33" ht="15" hidden="1" customHeight="1">
      <c r="I1126" s="119" t="e">
        <v>#N/A</v>
      </c>
      <c r="J1126" s="119" t="e">
        <v>#N/A</v>
      </c>
      <c r="K1126" s="119" t="e">
        <f t="shared" si="191"/>
        <v>#N/A</v>
      </c>
      <c r="L1126" s="119" t="e">
        <f t="shared" si="189"/>
        <v>#N/A</v>
      </c>
      <c r="M1126" s="119"/>
      <c r="O1126" s="119"/>
      <c r="P1126" s="119"/>
      <c r="Q1126" s="119"/>
      <c r="R1126" s="105"/>
      <c r="S1126" s="119"/>
      <c r="T1126" s="51">
        <f t="shared" si="192"/>
        <v>0</v>
      </c>
      <c r="U1126" s="322" t="e">
        <f t="shared" si="193"/>
        <v>#DIV/0!</v>
      </c>
      <c r="X1126" s="324" t="e">
        <f t="shared" si="190"/>
        <v>#DIV/0!</v>
      </c>
      <c r="Y1126" s="325">
        <f t="shared" si="194"/>
        <v>0</v>
      </c>
      <c r="Z1126" s="325">
        <f t="shared" si="195"/>
        <v>0</v>
      </c>
      <c r="AA1126" s="325">
        <f t="shared" si="196"/>
        <v>0</v>
      </c>
      <c r="AB1126" s="326">
        <f t="shared" si="197"/>
        <v>0</v>
      </c>
      <c r="AD1126" s="328"/>
      <c r="AE1126" s="328"/>
      <c r="AF1126" s="328"/>
      <c r="AG1126" s="328"/>
    </row>
    <row r="1127" spans="9:33" ht="15" hidden="1" customHeight="1">
      <c r="I1127" s="119" t="e">
        <v>#N/A</v>
      </c>
      <c r="J1127" s="119" t="e">
        <v>#N/A</v>
      </c>
      <c r="K1127" s="119" t="e">
        <f t="shared" si="191"/>
        <v>#N/A</v>
      </c>
      <c r="L1127" s="119" t="e">
        <f t="shared" si="189"/>
        <v>#N/A</v>
      </c>
      <c r="M1127" s="119"/>
      <c r="O1127" s="119"/>
      <c r="P1127" s="119"/>
      <c r="Q1127" s="119"/>
      <c r="R1127" s="105"/>
      <c r="S1127" s="119"/>
      <c r="T1127" s="51">
        <f t="shared" si="192"/>
        <v>0</v>
      </c>
      <c r="U1127" s="322" t="e">
        <f t="shared" si="193"/>
        <v>#DIV/0!</v>
      </c>
      <c r="X1127" s="324" t="e">
        <f t="shared" si="190"/>
        <v>#DIV/0!</v>
      </c>
      <c r="Y1127" s="325">
        <f t="shared" si="194"/>
        <v>0</v>
      </c>
      <c r="Z1127" s="325">
        <f t="shared" si="195"/>
        <v>0</v>
      </c>
      <c r="AA1127" s="325">
        <f t="shared" si="196"/>
        <v>0</v>
      </c>
      <c r="AB1127" s="326">
        <f t="shared" si="197"/>
        <v>0</v>
      </c>
      <c r="AD1127" s="328"/>
      <c r="AE1127" s="328"/>
      <c r="AF1127" s="328"/>
      <c r="AG1127" s="328"/>
    </row>
    <row r="1128" spans="9:33" ht="15" hidden="1" customHeight="1">
      <c r="I1128" s="119" t="e">
        <v>#N/A</v>
      </c>
      <c r="J1128" s="119" t="e">
        <v>#N/A</v>
      </c>
      <c r="K1128" s="119" t="e">
        <f t="shared" si="191"/>
        <v>#N/A</v>
      </c>
      <c r="L1128" s="119" t="e">
        <f t="shared" si="189"/>
        <v>#N/A</v>
      </c>
      <c r="M1128" s="119"/>
      <c r="O1128" s="119"/>
      <c r="P1128" s="119"/>
      <c r="Q1128" s="119"/>
      <c r="R1128" s="105"/>
      <c r="S1128" s="119"/>
      <c r="T1128" s="51">
        <f t="shared" si="192"/>
        <v>0</v>
      </c>
      <c r="U1128" s="322" t="e">
        <f t="shared" si="193"/>
        <v>#DIV/0!</v>
      </c>
      <c r="X1128" s="324" t="e">
        <f t="shared" si="190"/>
        <v>#DIV/0!</v>
      </c>
      <c r="Y1128" s="325">
        <f t="shared" si="194"/>
        <v>0</v>
      </c>
      <c r="Z1128" s="325">
        <f t="shared" si="195"/>
        <v>0</v>
      </c>
      <c r="AA1128" s="325">
        <f t="shared" si="196"/>
        <v>0</v>
      </c>
      <c r="AB1128" s="326">
        <f t="shared" si="197"/>
        <v>0</v>
      </c>
      <c r="AD1128" s="328"/>
      <c r="AE1128" s="328"/>
      <c r="AF1128" s="328"/>
      <c r="AG1128" s="328"/>
    </row>
    <row r="1129" spans="9:33" ht="15" hidden="1" customHeight="1">
      <c r="I1129" s="119" t="e">
        <v>#N/A</v>
      </c>
      <c r="J1129" s="119" t="e">
        <v>#N/A</v>
      </c>
      <c r="K1129" s="119" t="e">
        <f t="shared" si="191"/>
        <v>#N/A</v>
      </c>
      <c r="L1129" s="119" t="e">
        <f t="shared" si="189"/>
        <v>#N/A</v>
      </c>
      <c r="M1129" s="119"/>
      <c r="O1129" s="119"/>
      <c r="P1129" s="119"/>
      <c r="Q1129" s="119"/>
      <c r="R1129" s="105"/>
      <c r="S1129" s="119"/>
      <c r="T1129" s="51">
        <f t="shared" si="192"/>
        <v>0</v>
      </c>
      <c r="U1129" s="322" t="e">
        <f t="shared" si="193"/>
        <v>#DIV/0!</v>
      </c>
      <c r="X1129" s="324" t="e">
        <f t="shared" si="190"/>
        <v>#DIV/0!</v>
      </c>
      <c r="Y1129" s="325">
        <f t="shared" si="194"/>
        <v>0</v>
      </c>
      <c r="Z1129" s="325">
        <f t="shared" si="195"/>
        <v>0</v>
      </c>
      <c r="AA1129" s="325">
        <f t="shared" si="196"/>
        <v>0</v>
      </c>
      <c r="AB1129" s="326">
        <f t="shared" si="197"/>
        <v>0</v>
      </c>
      <c r="AD1129" s="328"/>
      <c r="AE1129" s="328"/>
      <c r="AF1129" s="328"/>
      <c r="AG1129" s="328"/>
    </row>
    <row r="1130" spans="9:33" ht="15" hidden="1" customHeight="1">
      <c r="I1130" s="119" t="e">
        <v>#N/A</v>
      </c>
      <c r="J1130" s="119" t="e">
        <v>#N/A</v>
      </c>
      <c r="K1130" s="119" t="e">
        <f t="shared" si="191"/>
        <v>#N/A</v>
      </c>
      <c r="L1130" s="119" t="e">
        <f t="shared" si="189"/>
        <v>#N/A</v>
      </c>
      <c r="M1130" s="119"/>
      <c r="O1130" s="119"/>
      <c r="P1130" s="119"/>
      <c r="Q1130" s="119"/>
      <c r="R1130" s="105"/>
      <c r="S1130" s="119"/>
      <c r="T1130" s="51">
        <f t="shared" si="192"/>
        <v>0</v>
      </c>
      <c r="U1130" s="322" t="e">
        <f t="shared" si="193"/>
        <v>#DIV/0!</v>
      </c>
      <c r="X1130" s="324" t="e">
        <f t="shared" si="190"/>
        <v>#DIV/0!</v>
      </c>
      <c r="Y1130" s="325">
        <f t="shared" si="194"/>
        <v>0</v>
      </c>
      <c r="Z1130" s="325">
        <f t="shared" si="195"/>
        <v>0</v>
      </c>
      <c r="AA1130" s="325">
        <f t="shared" si="196"/>
        <v>0</v>
      </c>
      <c r="AB1130" s="326">
        <f t="shared" si="197"/>
        <v>0</v>
      </c>
      <c r="AD1130" s="328"/>
      <c r="AE1130" s="328"/>
      <c r="AF1130" s="328"/>
      <c r="AG1130" s="328"/>
    </row>
    <row r="1131" spans="9:33" ht="15" hidden="1" customHeight="1">
      <c r="I1131" s="119" t="e">
        <v>#N/A</v>
      </c>
      <c r="J1131" s="119" t="e">
        <v>#N/A</v>
      </c>
      <c r="K1131" s="119" t="e">
        <f t="shared" si="191"/>
        <v>#N/A</v>
      </c>
      <c r="L1131" s="119" t="e">
        <f t="shared" si="189"/>
        <v>#N/A</v>
      </c>
      <c r="M1131" s="119"/>
      <c r="O1131" s="119"/>
      <c r="P1131" s="119"/>
      <c r="Q1131" s="119"/>
      <c r="R1131" s="105"/>
      <c r="S1131" s="119"/>
      <c r="T1131" s="51">
        <f t="shared" si="192"/>
        <v>0</v>
      </c>
      <c r="U1131" s="322" t="e">
        <f t="shared" si="193"/>
        <v>#DIV/0!</v>
      </c>
      <c r="X1131" s="324" t="e">
        <f t="shared" si="190"/>
        <v>#DIV/0!</v>
      </c>
      <c r="Y1131" s="325">
        <f t="shared" si="194"/>
        <v>0</v>
      </c>
      <c r="Z1131" s="325">
        <f t="shared" si="195"/>
        <v>0</v>
      </c>
      <c r="AA1131" s="325">
        <f t="shared" si="196"/>
        <v>0</v>
      </c>
      <c r="AB1131" s="326">
        <f t="shared" si="197"/>
        <v>0</v>
      </c>
      <c r="AD1131" s="328"/>
      <c r="AE1131" s="328"/>
      <c r="AF1131" s="328"/>
      <c r="AG1131" s="328"/>
    </row>
    <row r="1132" spans="9:33" ht="15" hidden="1" customHeight="1">
      <c r="I1132" s="119" t="e">
        <v>#N/A</v>
      </c>
      <c r="J1132" s="119" t="e">
        <v>#N/A</v>
      </c>
      <c r="K1132" s="119" t="e">
        <f t="shared" si="191"/>
        <v>#N/A</v>
      </c>
      <c r="L1132" s="119" t="e">
        <f t="shared" si="189"/>
        <v>#N/A</v>
      </c>
      <c r="M1132" s="119"/>
      <c r="O1132" s="119"/>
      <c r="P1132" s="119"/>
      <c r="Q1132" s="119"/>
      <c r="R1132" s="105"/>
      <c r="S1132" s="119"/>
      <c r="T1132" s="51">
        <f t="shared" si="192"/>
        <v>0</v>
      </c>
      <c r="U1132" s="322" t="e">
        <f t="shared" si="193"/>
        <v>#DIV/0!</v>
      </c>
      <c r="X1132" s="324" t="e">
        <f t="shared" si="190"/>
        <v>#DIV/0!</v>
      </c>
      <c r="Y1132" s="325">
        <f t="shared" si="194"/>
        <v>0</v>
      </c>
      <c r="Z1132" s="325">
        <f t="shared" si="195"/>
        <v>0</v>
      </c>
      <c r="AA1132" s="325">
        <f t="shared" si="196"/>
        <v>0</v>
      </c>
      <c r="AB1132" s="326">
        <f t="shared" si="197"/>
        <v>0</v>
      </c>
      <c r="AD1132" s="328"/>
      <c r="AE1132" s="328"/>
      <c r="AF1132" s="328"/>
      <c r="AG1132" s="328"/>
    </row>
    <row r="1133" spans="9:33" ht="15" hidden="1" customHeight="1">
      <c r="I1133" s="119" t="e">
        <v>#N/A</v>
      </c>
      <c r="J1133" s="119" t="e">
        <v>#N/A</v>
      </c>
      <c r="K1133" s="119" t="e">
        <f t="shared" si="191"/>
        <v>#N/A</v>
      </c>
      <c r="L1133" s="119" t="e">
        <f t="shared" si="189"/>
        <v>#N/A</v>
      </c>
      <c r="M1133" s="119"/>
      <c r="O1133" s="119"/>
      <c r="P1133" s="119"/>
      <c r="Q1133" s="119"/>
      <c r="R1133" s="105"/>
      <c r="S1133" s="119"/>
      <c r="T1133" s="51">
        <f t="shared" si="192"/>
        <v>0</v>
      </c>
      <c r="U1133" s="322" t="e">
        <f t="shared" si="193"/>
        <v>#DIV/0!</v>
      </c>
      <c r="X1133" s="324" t="e">
        <f t="shared" si="190"/>
        <v>#DIV/0!</v>
      </c>
      <c r="Y1133" s="325">
        <f t="shared" si="194"/>
        <v>0</v>
      </c>
      <c r="Z1133" s="325">
        <f t="shared" si="195"/>
        <v>0</v>
      </c>
      <c r="AA1133" s="325">
        <f t="shared" si="196"/>
        <v>0</v>
      </c>
      <c r="AB1133" s="326">
        <f t="shared" si="197"/>
        <v>0</v>
      </c>
      <c r="AD1133" s="328"/>
      <c r="AE1133" s="328"/>
      <c r="AF1133" s="328"/>
      <c r="AG1133" s="328"/>
    </row>
    <row r="1134" spans="9:33" ht="15" hidden="1" customHeight="1">
      <c r="I1134" s="119" t="e">
        <v>#N/A</v>
      </c>
      <c r="J1134" s="119" t="e">
        <v>#N/A</v>
      </c>
      <c r="K1134" s="119" t="e">
        <f t="shared" si="191"/>
        <v>#N/A</v>
      </c>
      <c r="L1134" s="119" t="e">
        <f t="shared" si="189"/>
        <v>#N/A</v>
      </c>
      <c r="M1134" s="119"/>
      <c r="O1134" s="119"/>
      <c r="P1134" s="119"/>
      <c r="Q1134" s="119"/>
      <c r="R1134" s="105"/>
      <c r="S1134" s="119"/>
      <c r="T1134" s="51">
        <f t="shared" si="192"/>
        <v>0</v>
      </c>
      <c r="U1134" s="322" t="e">
        <f t="shared" si="193"/>
        <v>#DIV/0!</v>
      </c>
      <c r="X1134" s="324" t="e">
        <f t="shared" si="190"/>
        <v>#DIV/0!</v>
      </c>
      <c r="Y1134" s="325">
        <f t="shared" si="194"/>
        <v>0</v>
      </c>
      <c r="Z1134" s="325">
        <f t="shared" si="195"/>
        <v>0</v>
      </c>
      <c r="AA1134" s="325">
        <f t="shared" si="196"/>
        <v>0</v>
      </c>
      <c r="AB1134" s="326">
        <f t="shared" si="197"/>
        <v>0</v>
      </c>
      <c r="AD1134" s="328"/>
      <c r="AE1134" s="328"/>
      <c r="AF1134" s="328"/>
      <c r="AG1134" s="328"/>
    </row>
    <row r="1135" spans="9:33" ht="15" hidden="1" customHeight="1">
      <c r="I1135" s="119" t="e">
        <v>#N/A</v>
      </c>
      <c r="J1135" s="119" t="e">
        <v>#N/A</v>
      </c>
      <c r="K1135" s="119" t="e">
        <f t="shared" si="191"/>
        <v>#N/A</v>
      </c>
      <c r="L1135" s="119" t="e">
        <f t="shared" si="189"/>
        <v>#N/A</v>
      </c>
      <c r="M1135" s="119"/>
      <c r="O1135" s="119"/>
      <c r="P1135" s="119"/>
      <c r="Q1135" s="119"/>
      <c r="R1135" s="105"/>
      <c r="S1135" s="119"/>
      <c r="T1135" s="51">
        <f t="shared" si="192"/>
        <v>0</v>
      </c>
      <c r="U1135" s="322" t="e">
        <f t="shared" si="193"/>
        <v>#DIV/0!</v>
      </c>
      <c r="X1135" s="324" t="e">
        <f t="shared" si="190"/>
        <v>#DIV/0!</v>
      </c>
      <c r="Y1135" s="325">
        <f t="shared" si="194"/>
        <v>0</v>
      </c>
      <c r="Z1135" s="325">
        <f t="shared" si="195"/>
        <v>0</v>
      </c>
      <c r="AA1135" s="325">
        <f t="shared" si="196"/>
        <v>0</v>
      </c>
      <c r="AB1135" s="326">
        <f t="shared" si="197"/>
        <v>0</v>
      </c>
      <c r="AD1135" s="328"/>
      <c r="AE1135" s="328"/>
      <c r="AF1135" s="328"/>
      <c r="AG1135" s="328"/>
    </row>
    <row r="1136" spans="9:33" ht="15" hidden="1" customHeight="1">
      <c r="I1136" s="119" t="e">
        <v>#N/A</v>
      </c>
      <c r="J1136" s="119" t="e">
        <v>#N/A</v>
      </c>
      <c r="K1136" s="119" t="e">
        <f t="shared" si="191"/>
        <v>#N/A</v>
      </c>
      <c r="L1136" s="119" t="e">
        <f t="shared" si="189"/>
        <v>#N/A</v>
      </c>
      <c r="M1136" s="119"/>
      <c r="O1136" s="119"/>
      <c r="P1136" s="119"/>
      <c r="Q1136" s="119"/>
      <c r="R1136" s="105"/>
      <c r="S1136" s="119"/>
      <c r="T1136" s="51">
        <f t="shared" si="192"/>
        <v>0</v>
      </c>
      <c r="U1136" s="322" t="e">
        <f t="shared" si="193"/>
        <v>#DIV/0!</v>
      </c>
      <c r="X1136" s="324" t="e">
        <f t="shared" si="190"/>
        <v>#DIV/0!</v>
      </c>
      <c r="Y1136" s="325">
        <f t="shared" si="194"/>
        <v>0</v>
      </c>
      <c r="Z1136" s="325">
        <f t="shared" si="195"/>
        <v>0</v>
      </c>
      <c r="AA1136" s="325">
        <f t="shared" si="196"/>
        <v>0</v>
      </c>
      <c r="AB1136" s="326">
        <f t="shared" si="197"/>
        <v>0</v>
      </c>
      <c r="AD1136" s="328"/>
      <c r="AE1136" s="328"/>
      <c r="AF1136" s="328"/>
      <c r="AG1136" s="328"/>
    </row>
    <row r="1137" spans="9:33" ht="15" hidden="1" customHeight="1">
      <c r="I1137" s="119" t="e">
        <v>#N/A</v>
      </c>
      <c r="J1137" s="119" t="e">
        <v>#N/A</v>
      </c>
      <c r="K1137" s="119" t="e">
        <f t="shared" si="191"/>
        <v>#N/A</v>
      </c>
      <c r="L1137" s="119" t="e">
        <f t="shared" si="189"/>
        <v>#N/A</v>
      </c>
      <c r="M1137" s="119"/>
      <c r="O1137" s="119"/>
      <c r="P1137" s="119"/>
      <c r="Q1137" s="119"/>
      <c r="R1137" s="105"/>
      <c r="S1137" s="119"/>
      <c r="T1137" s="51">
        <f t="shared" si="192"/>
        <v>0</v>
      </c>
      <c r="U1137" s="322" t="e">
        <f t="shared" si="193"/>
        <v>#DIV/0!</v>
      </c>
      <c r="X1137" s="324" t="e">
        <f t="shared" si="190"/>
        <v>#DIV/0!</v>
      </c>
      <c r="Y1137" s="325">
        <f t="shared" si="194"/>
        <v>0</v>
      </c>
      <c r="Z1137" s="325">
        <f t="shared" si="195"/>
        <v>0</v>
      </c>
      <c r="AA1137" s="325">
        <f t="shared" si="196"/>
        <v>0</v>
      </c>
      <c r="AB1137" s="326">
        <f t="shared" si="197"/>
        <v>0</v>
      </c>
      <c r="AD1137" s="328"/>
      <c r="AE1137" s="328"/>
      <c r="AF1137" s="328"/>
      <c r="AG1137" s="328"/>
    </row>
    <row r="1138" spans="9:33" ht="15" hidden="1" customHeight="1">
      <c r="I1138" s="119" t="e">
        <v>#N/A</v>
      </c>
      <c r="J1138" s="119" t="e">
        <v>#N/A</v>
      </c>
      <c r="K1138" s="119" t="e">
        <f t="shared" si="191"/>
        <v>#N/A</v>
      </c>
      <c r="L1138" s="119" t="e">
        <f t="shared" si="189"/>
        <v>#N/A</v>
      </c>
      <c r="M1138" s="119"/>
      <c r="O1138" s="119"/>
      <c r="P1138" s="119"/>
      <c r="Q1138" s="119"/>
      <c r="R1138" s="105"/>
      <c r="S1138" s="119"/>
      <c r="T1138" s="51">
        <f t="shared" si="192"/>
        <v>0</v>
      </c>
      <c r="U1138" s="322" t="e">
        <f t="shared" si="193"/>
        <v>#DIV/0!</v>
      </c>
      <c r="X1138" s="324" t="e">
        <f t="shared" si="190"/>
        <v>#DIV/0!</v>
      </c>
      <c r="Y1138" s="325">
        <f t="shared" si="194"/>
        <v>0</v>
      </c>
      <c r="Z1138" s="325">
        <f t="shared" si="195"/>
        <v>0</v>
      </c>
      <c r="AA1138" s="325">
        <f t="shared" si="196"/>
        <v>0</v>
      </c>
      <c r="AB1138" s="326">
        <f t="shared" si="197"/>
        <v>0</v>
      </c>
      <c r="AD1138" s="328"/>
      <c r="AE1138" s="328"/>
      <c r="AF1138" s="328"/>
      <c r="AG1138" s="328"/>
    </row>
    <row r="1139" spans="9:33" ht="15" hidden="1" customHeight="1">
      <c r="I1139" s="119" t="e">
        <v>#N/A</v>
      </c>
      <c r="J1139" s="119" t="e">
        <v>#N/A</v>
      </c>
      <c r="K1139" s="119" t="e">
        <f t="shared" si="191"/>
        <v>#N/A</v>
      </c>
      <c r="L1139" s="119" t="e">
        <f t="shared" si="189"/>
        <v>#N/A</v>
      </c>
      <c r="M1139" s="119"/>
      <c r="O1139" s="119"/>
      <c r="P1139" s="119"/>
      <c r="Q1139" s="119"/>
      <c r="R1139" s="105"/>
      <c r="S1139" s="119"/>
      <c r="T1139" s="51">
        <f t="shared" si="192"/>
        <v>0</v>
      </c>
      <c r="U1139" s="322" t="e">
        <f t="shared" si="193"/>
        <v>#DIV/0!</v>
      </c>
      <c r="X1139" s="324" t="e">
        <f t="shared" si="190"/>
        <v>#DIV/0!</v>
      </c>
      <c r="Y1139" s="325">
        <f t="shared" si="194"/>
        <v>0</v>
      </c>
      <c r="Z1139" s="325">
        <f t="shared" si="195"/>
        <v>0</v>
      </c>
      <c r="AA1139" s="325">
        <f t="shared" si="196"/>
        <v>0</v>
      </c>
      <c r="AB1139" s="326">
        <f t="shared" si="197"/>
        <v>0</v>
      </c>
      <c r="AD1139" s="328"/>
      <c r="AE1139" s="328"/>
      <c r="AF1139" s="328"/>
      <c r="AG1139" s="328"/>
    </row>
    <row r="1140" spans="9:33" ht="15" hidden="1" customHeight="1">
      <c r="I1140" s="119" t="e">
        <v>#N/A</v>
      </c>
      <c r="J1140" s="119" t="e">
        <v>#N/A</v>
      </c>
      <c r="K1140" s="119" t="e">
        <f t="shared" si="191"/>
        <v>#N/A</v>
      </c>
      <c r="L1140" s="119" t="e">
        <f t="shared" si="189"/>
        <v>#N/A</v>
      </c>
      <c r="M1140" s="119"/>
      <c r="O1140" s="119"/>
      <c r="P1140" s="119"/>
      <c r="Q1140" s="119"/>
      <c r="R1140" s="105"/>
      <c r="S1140" s="119"/>
      <c r="T1140" s="51">
        <f t="shared" si="192"/>
        <v>0</v>
      </c>
      <c r="U1140" s="322" t="e">
        <f t="shared" si="193"/>
        <v>#DIV/0!</v>
      </c>
      <c r="X1140" s="324" t="e">
        <f t="shared" si="190"/>
        <v>#DIV/0!</v>
      </c>
      <c r="Y1140" s="325">
        <f t="shared" si="194"/>
        <v>0</v>
      </c>
      <c r="Z1140" s="325">
        <f t="shared" si="195"/>
        <v>0</v>
      </c>
      <c r="AA1140" s="325">
        <f t="shared" si="196"/>
        <v>0</v>
      </c>
      <c r="AB1140" s="326">
        <f t="shared" si="197"/>
        <v>0</v>
      </c>
      <c r="AD1140" s="328"/>
      <c r="AE1140" s="328"/>
      <c r="AF1140" s="328"/>
      <c r="AG1140" s="328"/>
    </row>
    <row r="1141" spans="9:33" ht="15" hidden="1" customHeight="1">
      <c r="I1141" s="119" t="e">
        <v>#N/A</v>
      </c>
      <c r="J1141" s="119" t="e">
        <v>#N/A</v>
      </c>
      <c r="K1141" s="119" t="e">
        <f t="shared" si="191"/>
        <v>#N/A</v>
      </c>
      <c r="L1141" s="119" t="e">
        <f t="shared" si="189"/>
        <v>#N/A</v>
      </c>
      <c r="M1141" s="119"/>
      <c r="O1141" s="119"/>
      <c r="P1141" s="119"/>
      <c r="Q1141" s="119"/>
      <c r="R1141" s="105"/>
      <c r="S1141" s="119"/>
      <c r="T1141" s="51">
        <f t="shared" si="192"/>
        <v>0</v>
      </c>
      <c r="U1141" s="322" t="e">
        <f t="shared" si="193"/>
        <v>#DIV/0!</v>
      </c>
      <c r="X1141" s="324" t="e">
        <f t="shared" si="190"/>
        <v>#DIV/0!</v>
      </c>
      <c r="Y1141" s="325">
        <f t="shared" si="194"/>
        <v>0</v>
      </c>
      <c r="Z1141" s="325">
        <f t="shared" si="195"/>
        <v>0</v>
      </c>
      <c r="AA1141" s="325">
        <f t="shared" si="196"/>
        <v>0</v>
      </c>
      <c r="AB1141" s="326">
        <f t="shared" si="197"/>
        <v>0</v>
      </c>
      <c r="AD1141" s="328"/>
      <c r="AE1141" s="328"/>
      <c r="AF1141" s="328"/>
      <c r="AG1141" s="328"/>
    </row>
    <row r="1142" spans="9:33" ht="15" hidden="1" customHeight="1">
      <c r="I1142" s="119" t="e">
        <v>#N/A</v>
      </c>
      <c r="J1142" s="119" t="e">
        <v>#N/A</v>
      </c>
      <c r="K1142" s="119" t="e">
        <f t="shared" si="191"/>
        <v>#N/A</v>
      </c>
      <c r="L1142" s="119" t="e">
        <f t="shared" si="189"/>
        <v>#N/A</v>
      </c>
      <c r="M1142" s="119"/>
      <c r="O1142" s="119"/>
      <c r="P1142" s="119"/>
      <c r="Q1142" s="119"/>
      <c r="R1142" s="105"/>
      <c r="S1142" s="119"/>
      <c r="T1142" s="51">
        <f t="shared" si="192"/>
        <v>0</v>
      </c>
      <c r="U1142" s="322" t="e">
        <f t="shared" si="193"/>
        <v>#DIV/0!</v>
      </c>
      <c r="X1142" s="324" t="e">
        <f t="shared" si="190"/>
        <v>#DIV/0!</v>
      </c>
      <c r="Y1142" s="325">
        <f t="shared" si="194"/>
        <v>0</v>
      </c>
      <c r="Z1142" s="325">
        <f t="shared" si="195"/>
        <v>0</v>
      </c>
      <c r="AA1142" s="325">
        <f t="shared" si="196"/>
        <v>0</v>
      </c>
      <c r="AB1142" s="326">
        <f t="shared" si="197"/>
        <v>0</v>
      </c>
      <c r="AD1142" s="328"/>
      <c r="AE1142" s="328"/>
      <c r="AF1142" s="328"/>
      <c r="AG1142" s="328"/>
    </row>
    <row r="1143" spans="9:33" ht="15" hidden="1" customHeight="1">
      <c r="I1143" s="119" t="e">
        <v>#N/A</v>
      </c>
      <c r="J1143" s="119" t="e">
        <v>#N/A</v>
      </c>
      <c r="K1143" s="119" t="e">
        <f t="shared" si="191"/>
        <v>#N/A</v>
      </c>
      <c r="L1143" s="119" t="e">
        <f t="shared" si="189"/>
        <v>#N/A</v>
      </c>
      <c r="M1143" s="119"/>
      <c r="O1143" s="119"/>
      <c r="P1143" s="119"/>
      <c r="Q1143" s="119"/>
      <c r="R1143" s="105"/>
      <c r="S1143" s="119"/>
      <c r="T1143" s="51">
        <f t="shared" si="192"/>
        <v>0</v>
      </c>
      <c r="U1143" s="322" t="e">
        <f t="shared" si="193"/>
        <v>#DIV/0!</v>
      </c>
      <c r="X1143" s="324" t="e">
        <f t="shared" si="190"/>
        <v>#DIV/0!</v>
      </c>
      <c r="Y1143" s="325">
        <f t="shared" si="194"/>
        <v>0</v>
      </c>
      <c r="Z1143" s="325">
        <f t="shared" si="195"/>
        <v>0</v>
      </c>
      <c r="AA1143" s="325">
        <f t="shared" si="196"/>
        <v>0</v>
      </c>
      <c r="AB1143" s="326">
        <f t="shared" si="197"/>
        <v>0</v>
      </c>
      <c r="AD1143" s="328"/>
      <c r="AE1143" s="328"/>
      <c r="AF1143" s="328"/>
      <c r="AG1143" s="328"/>
    </row>
    <row r="1144" spans="9:33" ht="15" hidden="1" customHeight="1">
      <c r="I1144" s="119" t="e">
        <v>#N/A</v>
      </c>
      <c r="J1144" s="119" t="e">
        <v>#N/A</v>
      </c>
      <c r="K1144" s="119" t="e">
        <f t="shared" si="191"/>
        <v>#N/A</v>
      </c>
      <c r="L1144" s="119" t="e">
        <f t="shared" si="189"/>
        <v>#N/A</v>
      </c>
      <c r="M1144" s="119"/>
      <c r="O1144" s="119"/>
      <c r="P1144" s="119"/>
      <c r="Q1144" s="119"/>
      <c r="R1144" s="105"/>
      <c r="S1144" s="119"/>
      <c r="T1144" s="51">
        <f t="shared" si="192"/>
        <v>0</v>
      </c>
      <c r="U1144" s="322" t="e">
        <f t="shared" si="193"/>
        <v>#DIV/0!</v>
      </c>
      <c r="X1144" s="324" t="e">
        <f t="shared" si="190"/>
        <v>#DIV/0!</v>
      </c>
      <c r="Y1144" s="325">
        <f t="shared" si="194"/>
        <v>0</v>
      </c>
      <c r="Z1144" s="325">
        <f t="shared" si="195"/>
        <v>0</v>
      </c>
      <c r="AA1144" s="325">
        <f t="shared" si="196"/>
        <v>0</v>
      </c>
      <c r="AB1144" s="326">
        <f t="shared" si="197"/>
        <v>0</v>
      </c>
      <c r="AD1144" s="328"/>
      <c r="AE1144" s="328"/>
      <c r="AF1144" s="328"/>
      <c r="AG1144" s="328"/>
    </row>
    <row r="1145" spans="9:33" ht="15" hidden="1" customHeight="1">
      <c r="I1145" s="119" t="e">
        <v>#N/A</v>
      </c>
      <c r="J1145" s="119" t="e">
        <v>#N/A</v>
      </c>
      <c r="K1145" s="119" t="e">
        <f t="shared" si="191"/>
        <v>#N/A</v>
      </c>
      <c r="L1145" s="119" t="e">
        <f t="shared" si="189"/>
        <v>#N/A</v>
      </c>
      <c r="M1145" s="119"/>
      <c r="O1145" s="119"/>
      <c r="P1145" s="119"/>
      <c r="Q1145" s="119"/>
      <c r="R1145" s="105"/>
      <c r="S1145" s="119"/>
      <c r="T1145" s="51">
        <f t="shared" si="192"/>
        <v>0</v>
      </c>
      <c r="U1145" s="322" t="e">
        <f t="shared" si="193"/>
        <v>#DIV/0!</v>
      </c>
      <c r="X1145" s="324" t="e">
        <f t="shared" si="190"/>
        <v>#DIV/0!</v>
      </c>
      <c r="Y1145" s="325">
        <f t="shared" si="194"/>
        <v>0</v>
      </c>
      <c r="Z1145" s="325">
        <f t="shared" si="195"/>
        <v>0</v>
      </c>
      <c r="AA1145" s="325">
        <f t="shared" si="196"/>
        <v>0</v>
      </c>
      <c r="AB1145" s="326">
        <f t="shared" si="197"/>
        <v>0</v>
      </c>
      <c r="AD1145" s="328"/>
      <c r="AE1145" s="328"/>
      <c r="AF1145" s="328"/>
      <c r="AG1145" s="328"/>
    </row>
    <row r="1146" spans="9:33" ht="15" hidden="1" customHeight="1">
      <c r="I1146" s="119" t="e">
        <v>#N/A</v>
      </c>
      <c r="J1146" s="119" t="e">
        <v>#N/A</v>
      </c>
      <c r="K1146" s="119" t="e">
        <f t="shared" si="191"/>
        <v>#N/A</v>
      </c>
      <c r="L1146" s="119" t="e">
        <f t="shared" si="189"/>
        <v>#N/A</v>
      </c>
      <c r="M1146" s="119"/>
      <c r="O1146" s="119"/>
      <c r="P1146" s="119"/>
      <c r="Q1146" s="119"/>
      <c r="R1146" s="105"/>
      <c r="S1146" s="119"/>
      <c r="T1146" s="51">
        <f t="shared" si="192"/>
        <v>0</v>
      </c>
      <c r="U1146" s="322" t="e">
        <f t="shared" si="193"/>
        <v>#DIV/0!</v>
      </c>
      <c r="X1146" s="324" t="e">
        <f t="shared" si="190"/>
        <v>#DIV/0!</v>
      </c>
      <c r="Y1146" s="325">
        <f t="shared" si="194"/>
        <v>0</v>
      </c>
      <c r="Z1146" s="325">
        <f t="shared" si="195"/>
        <v>0</v>
      </c>
      <c r="AA1146" s="325">
        <f t="shared" si="196"/>
        <v>0</v>
      </c>
      <c r="AB1146" s="326">
        <f t="shared" si="197"/>
        <v>0</v>
      </c>
      <c r="AD1146" s="328"/>
      <c r="AE1146" s="328"/>
      <c r="AF1146" s="328"/>
      <c r="AG1146" s="328"/>
    </row>
    <row r="1147" spans="9:33" ht="15" hidden="1" customHeight="1">
      <c r="I1147" s="119" t="e">
        <v>#N/A</v>
      </c>
      <c r="J1147" s="119" t="e">
        <v>#N/A</v>
      </c>
      <c r="K1147" s="119" t="e">
        <f t="shared" si="191"/>
        <v>#N/A</v>
      </c>
      <c r="L1147" s="119" t="e">
        <f t="shared" si="189"/>
        <v>#N/A</v>
      </c>
      <c r="M1147" s="119"/>
      <c r="O1147" s="119"/>
      <c r="P1147" s="119"/>
      <c r="Q1147" s="119"/>
      <c r="R1147" s="105"/>
      <c r="S1147" s="119"/>
      <c r="T1147" s="51">
        <f t="shared" si="192"/>
        <v>0</v>
      </c>
      <c r="U1147" s="322" t="e">
        <f t="shared" si="193"/>
        <v>#DIV/0!</v>
      </c>
      <c r="X1147" s="324" t="e">
        <f t="shared" si="190"/>
        <v>#DIV/0!</v>
      </c>
      <c r="Y1147" s="325">
        <f t="shared" si="194"/>
        <v>0</v>
      </c>
      <c r="Z1147" s="325">
        <f t="shared" si="195"/>
        <v>0</v>
      </c>
      <c r="AA1147" s="325">
        <f t="shared" si="196"/>
        <v>0</v>
      </c>
      <c r="AB1147" s="326">
        <f t="shared" si="197"/>
        <v>0</v>
      </c>
      <c r="AD1147" s="328"/>
      <c r="AE1147" s="328"/>
      <c r="AF1147" s="328"/>
      <c r="AG1147" s="328"/>
    </row>
    <row r="1148" spans="9:33" ht="15" hidden="1" customHeight="1">
      <c r="I1148" s="119" t="e">
        <v>#N/A</v>
      </c>
      <c r="J1148" s="119" t="e">
        <v>#N/A</v>
      </c>
      <c r="K1148" s="119" t="e">
        <f t="shared" si="191"/>
        <v>#N/A</v>
      </c>
      <c r="L1148" s="119" t="e">
        <f t="shared" ref="L1148:L1211" si="198">J1148*R1148</f>
        <v>#N/A</v>
      </c>
      <c r="M1148" s="119"/>
      <c r="O1148" s="119"/>
      <c r="P1148" s="119"/>
      <c r="Q1148" s="119"/>
      <c r="R1148" s="105"/>
      <c r="S1148" s="119"/>
      <c r="T1148" s="51">
        <f t="shared" si="192"/>
        <v>0</v>
      </c>
      <c r="U1148" s="322" t="e">
        <f t="shared" si="193"/>
        <v>#DIV/0!</v>
      </c>
      <c r="X1148" s="324" t="e">
        <f t="shared" si="190"/>
        <v>#DIV/0!</v>
      </c>
      <c r="Y1148" s="325">
        <f t="shared" si="194"/>
        <v>0</v>
      </c>
      <c r="Z1148" s="325">
        <f t="shared" si="195"/>
        <v>0</v>
      </c>
      <c r="AA1148" s="325">
        <f t="shared" si="196"/>
        <v>0</v>
      </c>
      <c r="AB1148" s="326">
        <f t="shared" si="197"/>
        <v>0</v>
      </c>
      <c r="AD1148" s="328"/>
      <c r="AE1148" s="328"/>
      <c r="AF1148" s="328"/>
      <c r="AG1148" s="328"/>
    </row>
    <row r="1149" spans="9:33" ht="15" hidden="1" customHeight="1">
      <c r="I1149" s="119" t="e">
        <v>#N/A</v>
      </c>
      <c r="J1149" s="119" t="e">
        <v>#N/A</v>
      </c>
      <c r="K1149" s="119" t="e">
        <f t="shared" si="191"/>
        <v>#N/A</v>
      </c>
      <c r="L1149" s="119" t="e">
        <f t="shared" si="198"/>
        <v>#N/A</v>
      </c>
      <c r="M1149" s="119"/>
      <c r="O1149" s="119"/>
      <c r="P1149" s="119"/>
      <c r="Q1149" s="119"/>
      <c r="R1149" s="105"/>
      <c r="S1149" s="119"/>
      <c r="T1149" s="51">
        <f t="shared" si="192"/>
        <v>0</v>
      </c>
      <c r="U1149" s="322" t="e">
        <f t="shared" si="193"/>
        <v>#DIV/0!</v>
      </c>
      <c r="X1149" s="324" t="e">
        <f t="shared" si="190"/>
        <v>#DIV/0!</v>
      </c>
      <c r="Y1149" s="325">
        <f t="shared" si="194"/>
        <v>0</v>
      </c>
      <c r="Z1149" s="325">
        <f t="shared" si="195"/>
        <v>0</v>
      </c>
      <c r="AA1149" s="325">
        <f t="shared" si="196"/>
        <v>0</v>
      </c>
      <c r="AB1149" s="326">
        <f t="shared" si="197"/>
        <v>0</v>
      </c>
      <c r="AD1149" s="328"/>
      <c r="AE1149" s="328"/>
      <c r="AF1149" s="328"/>
      <c r="AG1149" s="328"/>
    </row>
    <row r="1150" spans="9:33" ht="15" hidden="1" customHeight="1">
      <c r="I1150" s="119" t="e">
        <v>#N/A</v>
      </c>
      <c r="J1150" s="119" t="e">
        <v>#N/A</v>
      </c>
      <c r="K1150" s="119" t="e">
        <f t="shared" si="191"/>
        <v>#N/A</v>
      </c>
      <c r="L1150" s="119" t="e">
        <f t="shared" si="198"/>
        <v>#N/A</v>
      </c>
      <c r="M1150" s="119"/>
      <c r="O1150" s="119"/>
      <c r="P1150" s="119"/>
      <c r="Q1150" s="119"/>
      <c r="R1150" s="105"/>
      <c r="S1150" s="119"/>
      <c r="T1150" s="51">
        <f t="shared" si="192"/>
        <v>0</v>
      </c>
      <c r="U1150" s="322" t="e">
        <f t="shared" si="193"/>
        <v>#DIV/0!</v>
      </c>
      <c r="X1150" s="324" t="e">
        <f t="shared" si="190"/>
        <v>#DIV/0!</v>
      </c>
      <c r="Y1150" s="325">
        <f t="shared" si="194"/>
        <v>0</v>
      </c>
      <c r="Z1150" s="325">
        <f t="shared" si="195"/>
        <v>0</v>
      </c>
      <c r="AA1150" s="325">
        <f t="shared" si="196"/>
        <v>0</v>
      </c>
      <c r="AB1150" s="326">
        <f t="shared" si="197"/>
        <v>0</v>
      </c>
      <c r="AD1150" s="328"/>
      <c r="AE1150" s="328"/>
      <c r="AF1150" s="328"/>
      <c r="AG1150" s="328"/>
    </row>
    <row r="1151" spans="9:33" ht="15.75" hidden="1" customHeight="1">
      <c r="I1151" s="119" t="e">
        <v>#N/A</v>
      </c>
      <c r="J1151" s="119" t="e">
        <v>#N/A</v>
      </c>
      <c r="K1151" s="119" t="e">
        <f t="shared" si="191"/>
        <v>#N/A</v>
      </c>
      <c r="L1151" s="119" t="e">
        <f t="shared" si="198"/>
        <v>#N/A</v>
      </c>
      <c r="M1151" s="119"/>
      <c r="O1151" s="119"/>
      <c r="P1151" s="119"/>
      <c r="Q1151" s="119"/>
      <c r="R1151" s="105"/>
      <c r="S1151" s="119"/>
      <c r="T1151" s="51">
        <f t="shared" si="192"/>
        <v>0</v>
      </c>
      <c r="U1151" s="322" t="e">
        <f t="shared" si="193"/>
        <v>#DIV/0!</v>
      </c>
      <c r="X1151" s="324" t="e">
        <f t="shared" si="190"/>
        <v>#DIV/0!</v>
      </c>
      <c r="Y1151" s="325">
        <f t="shared" si="194"/>
        <v>0</v>
      </c>
      <c r="Z1151" s="325">
        <f t="shared" si="195"/>
        <v>0</v>
      </c>
      <c r="AA1151" s="325">
        <f t="shared" si="196"/>
        <v>0</v>
      </c>
      <c r="AB1151" s="326">
        <f t="shared" si="197"/>
        <v>0</v>
      </c>
      <c r="AD1151" s="328"/>
      <c r="AE1151" s="328"/>
      <c r="AF1151" s="328"/>
      <c r="AG1151" s="328"/>
    </row>
    <row r="1152" spans="9:33" ht="15" hidden="1" customHeight="1">
      <c r="I1152" s="119" t="e">
        <v>#N/A</v>
      </c>
      <c r="J1152" s="119" t="e">
        <v>#N/A</v>
      </c>
      <c r="K1152" s="119" t="e">
        <f t="shared" si="191"/>
        <v>#N/A</v>
      </c>
      <c r="L1152" s="119" t="e">
        <f t="shared" si="198"/>
        <v>#N/A</v>
      </c>
      <c r="M1152" s="119"/>
      <c r="O1152" s="119"/>
      <c r="P1152" s="119"/>
      <c r="Q1152" s="119"/>
      <c r="R1152" s="105"/>
      <c r="S1152" s="119"/>
      <c r="T1152" s="51">
        <f t="shared" si="192"/>
        <v>0</v>
      </c>
      <c r="U1152" s="322" t="e">
        <f t="shared" si="193"/>
        <v>#DIV/0!</v>
      </c>
      <c r="X1152" s="324" t="e">
        <f t="shared" si="190"/>
        <v>#DIV/0!</v>
      </c>
      <c r="Y1152" s="325">
        <f t="shared" si="194"/>
        <v>0</v>
      </c>
      <c r="Z1152" s="325">
        <f t="shared" si="195"/>
        <v>0</v>
      </c>
      <c r="AA1152" s="325">
        <f t="shared" si="196"/>
        <v>0</v>
      </c>
      <c r="AB1152" s="326">
        <f t="shared" si="197"/>
        <v>0</v>
      </c>
      <c r="AD1152" s="328"/>
      <c r="AE1152" s="328"/>
      <c r="AF1152" s="328"/>
      <c r="AG1152" s="328"/>
    </row>
    <row r="1153" spans="9:33" ht="15" hidden="1" customHeight="1">
      <c r="I1153" s="119" t="e">
        <v>#N/A</v>
      </c>
      <c r="J1153" s="119" t="e">
        <v>#N/A</v>
      </c>
      <c r="K1153" s="119" t="e">
        <f t="shared" si="191"/>
        <v>#N/A</v>
      </c>
      <c r="L1153" s="119" t="e">
        <f t="shared" si="198"/>
        <v>#N/A</v>
      </c>
      <c r="M1153" s="119"/>
      <c r="O1153" s="119"/>
      <c r="P1153" s="119"/>
      <c r="Q1153" s="119"/>
      <c r="R1153" s="105"/>
      <c r="S1153" s="119"/>
      <c r="T1153" s="51">
        <f t="shared" si="192"/>
        <v>0</v>
      </c>
      <c r="U1153" s="322" t="e">
        <f t="shared" si="193"/>
        <v>#DIV/0!</v>
      </c>
      <c r="X1153" s="324" t="e">
        <f t="shared" si="190"/>
        <v>#DIV/0!</v>
      </c>
      <c r="Y1153" s="325">
        <f t="shared" si="194"/>
        <v>0</v>
      </c>
      <c r="Z1153" s="325">
        <f t="shared" si="195"/>
        <v>0</v>
      </c>
      <c r="AA1153" s="325">
        <f t="shared" si="196"/>
        <v>0</v>
      </c>
      <c r="AB1153" s="326">
        <f t="shared" si="197"/>
        <v>0</v>
      </c>
      <c r="AD1153" s="328"/>
      <c r="AE1153" s="328"/>
      <c r="AF1153" s="328"/>
      <c r="AG1153" s="328"/>
    </row>
    <row r="1154" spans="9:33" ht="15" hidden="1" customHeight="1">
      <c r="I1154" s="119" t="e">
        <v>#N/A</v>
      </c>
      <c r="J1154" s="119" t="e">
        <v>#N/A</v>
      </c>
      <c r="K1154" s="119" t="e">
        <f t="shared" si="191"/>
        <v>#N/A</v>
      </c>
      <c r="L1154" s="119" t="e">
        <f t="shared" si="198"/>
        <v>#N/A</v>
      </c>
      <c r="M1154" s="119"/>
      <c r="O1154" s="119"/>
      <c r="P1154" s="119"/>
      <c r="Q1154" s="119"/>
      <c r="R1154" s="105"/>
      <c r="S1154" s="119"/>
      <c r="T1154" s="51">
        <f t="shared" si="192"/>
        <v>0</v>
      </c>
      <c r="U1154" s="322" t="e">
        <f t="shared" si="193"/>
        <v>#DIV/0!</v>
      </c>
      <c r="X1154" s="324" t="e">
        <f t="shared" si="190"/>
        <v>#DIV/0!</v>
      </c>
      <c r="Y1154" s="325">
        <f t="shared" si="194"/>
        <v>0</v>
      </c>
      <c r="Z1154" s="325">
        <f t="shared" si="195"/>
        <v>0</v>
      </c>
      <c r="AA1154" s="325">
        <f t="shared" si="196"/>
        <v>0</v>
      </c>
      <c r="AB1154" s="326">
        <f t="shared" si="197"/>
        <v>0</v>
      </c>
      <c r="AD1154" s="328"/>
      <c r="AE1154" s="328"/>
      <c r="AF1154" s="328"/>
      <c r="AG1154" s="328"/>
    </row>
    <row r="1155" spans="9:33" ht="15" hidden="1" customHeight="1">
      <c r="I1155" s="119" t="e">
        <v>#N/A</v>
      </c>
      <c r="J1155" s="119" t="e">
        <v>#N/A</v>
      </c>
      <c r="K1155" s="119" t="e">
        <f t="shared" si="191"/>
        <v>#N/A</v>
      </c>
      <c r="L1155" s="119" t="e">
        <f t="shared" si="198"/>
        <v>#N/A</v>
      </c>
      <c r="M1155" s="119"/>
      <c r="O1155" s="119"/>
      <c r="P1155" s="119"/>
      <c r="Q1155" s="119"/>
      <c r="R1155" s="105"/>
      <c r="S1155" s="119"/>
      <c r="T1155" s="51">
        <f t="shared" si="192"/>
        <v>0</v>
      </c>
      <c r="U1155" s="322" t="e">
        <f t="shared" si="193"/>
        <v>#DIV/0!</v>
      </c>
      <c r="X1155" s="324" t="e">
        <f t="shared" ref="X1155:X1218" si="199">(V1155-R1155)/V1155</f>
        <v>#DIV/0!</v>
      </c>
      <c r="Y1155" s="325">
        <f t="shared" si="194"/>
        <v>0</v>
      </c>
      <c r="Z1155" s="325">
        <f t="shared" si="195"/>
        <v>0</v>
      </c>
      <c r="AA1155" s="325">
        <f t="shared" si="196"/>
        <v>0</v>
      </c>
      <c r="AB1155" s="326">
        <f t="shared" si="197"/>
        <v>0</v>
      </c>
      <c r="AD1155" s="328"/>
      <c r="AE1155" s="328"/>
      <c r="AF1155" s="328"/>
      <c r="AG1155" s="328"/>
    </row>
    <row r="1156" spans="9:33" ht="15" hidden="1" customHeight="1">
      <c r="I1156" s="119" t="e">
        <v>#N/A</v>
      </c>
      <c r="J1156" s="119" t="e">
        <v>#N/A</v>
      </c>
      <c r="K1156" s="119" t="e">
        <f t="shared" si="191"/>
        <v>#N/A</v>
      </c>
      <c r="L1156" s="119" t="e">
        <f t="shared" si="198"/>
        <v>#N/A</v>
      </c>
      <c r="M1156" s="119"/>
      <c r="O1156" s="119"/>
      <c r="P1156" s="119"/>
      <c r="Q1156" s="119"/>
      <c r="R1156" s="105"/>
      <c r="S1156" s="119"/>
      <c r="T1156" s="51">
        <f t="shared" si="192"/>
        <v>0</v>
      </c>
      <c r="U1156" s="322" t="e">
        <f t="shared" si="193"/>
        <v>#DIV/0!</v>
      </c>
      <c r="X1156" s="324" t="e">
        <f t="shared" si="199"/>
        <v>#DIV/0!</v>
      </c>
      <c r="Y1156" s="325">
        <f t="shared" si="194"/>
        <v>0</v>
      </c>
      <c r="Z1156" s="325">
        <f t="shared" si="195"/>
        <v>0</v>
      </c>
      <c r="AA1156" s="325">
        <f t="shared" si="196"/>
        <v>0</v>
      </c>
      <c r="AB1156" s="326">
        <f t="shared" si="197"/>
        <v>0</v>
      </c>
      <c r="AD1156" s="328"/>
      <c r="AE1156" s="328"/>
      <c r="AF1156" s="328"/>
      <c r="AG1156" s="328"/>
    </row>
    <row r="1157" spans="9:33" ht="15" hidden="1" customHeight="1">
      <c r="I1157" s="119" t="e">
        <v>#N/A</v>
      </c>
      <c r="J1157" s="119" t="e">
        <v>#N/A</v>
      </c>
      <c r="K1157" s="119" t="e">
        <f t="shared" si="191"/>
        <v>#N/A</v>
      </c>
      <c r="L1157" s="119" t="e">
        <f t="shared" si="198"/>
        <v>#N/A</v>
      </c>
      <c r="M1157" s="119"/>
      <c r="O1157" s="119"/>
      <c r="P1157" s="119"/>
      <c r="Q1157" s="119"/>
      <c r="R1157" s="105"/>
      <c r="S1157" s="119"/>
      <c r="T1157" s="51">
        <f t="shared" si="192"/>
        <v>0</v>
      </c>
      <c r="U1157" s="322" t="e">
        <f t="shared" si="193"/>
        <v>#DIV/0!</v>
      </c>
      <c r="X1157" s="324" t="e">
        <f t="shared" si="199"/>
        <v>#DIV/0!</v>
      </c>
      <c r="Y1157" s="325">
        <f t="shared" si="194"/>
        <v>0</v>
      </c>
      <c r="Z1157" s="325">
        <f t="shared" si="195"/>
        <v>0</v>
      </c>
      <c r="AA1157" s="325">
        <f t="shared" si="196"/>
        <v>0</v>
      </c>
      <c r="AB1157" s="326">
        <f t="shared" si="197"/>
        <v>0</v>
      </c>
      <c r="AD1157" s="328"/>
      <c r="AE1157" s="328"/>
      <c r="AF1157" s="328"/>
      <c r="AG1157" s="328"/>
    </row>
    <row r="1158" spans="9:33" ht="15" hidden="1" customHeight="1">
      <c r="I1158" s="119" t="e">
        <v>#N/A</v>
      </c>
      <c r="J1158" s="119" t="e">
        <v>#N/A</v>
      </c>
      <c r="K1158" s="119" t="e">
        <f t="shared" si="191"/>
        <v>#N/A</v>
      </c>
      <c r="L1158" s="119" t="e">
        <f t="shared" si="198"/>
        <v>#N/A</v>
      </c>
      <c r="M1158" s="119"/>
      <c r="O1158" s="119"/>
      <c r="P1158" s="119"/>
      <c r="Q1158" s="119"/>
      <c r="R1158" s="105"/>
      <c r="S1158" s="119"/>
      <c r="T1158" s="51">
        <f t="shared" si="192"/>
        <v>0</v>
      </c>
      <c r="U1158" s="322" t="e">
        <f t="shared" si="193"/>
        <v>#DIV/0!</v>
      </c>
      <c r="X1158" s="324" t="e">
        <f t="shared" si="199"/>
        <v>#DIV/0!</v>
      </c>
      <c r="Y1158" s="325">
        <f t="shared" si="194"/>
        <v>0</v>
      </c>
      <c r="Z1158" s="325">
        <f t="shared" si="195"/>
        <v>0</v>
      </c>
      <c r="AA1158" s="325">
        <f t="shared" si="196"/>
        <v>0</v>
      </c>
      <c r="AB1158" s="326">
        <f t="shared" si="197"/>
        <v>0</v>
      </c>
      <c r="AD1158" s="328"/>
      <c r="AE1158" s="328"/>
      <c r="AF1158" s="328"/>
      <c r="AG1158" s="328"/>
    </row>
    <row r="1159" spans="9:33" ht="15" hidden="1" customHeight="1">
      <c r="I1159" s="119" t="e">
        <v>#N/A</v>
      </c>
      <c r="J1159" s="119" t="e">
        <v>#N/A</v>
      </c>
      <c r="K1159" s="119" t="e">
        <f t="shared" si="191"/>
        <v>#N/A</v>
      </c>
      <c r="L1159" s="119" t="e">
        <f t="shared" si="198"/>
        <v>#N/A</v>
      </c>
      <c r="M1159" s="119"/>
      <c r="O1159" s="119"/>
      <c r="P1159" s="119"/>
      <c r="Q1159" s="119"/>
      <c r="R1159" s="105"/>
      <c r="S1159" s="119"/>
      <c r="T1159" s="51">
        <f t="shared" si="192"/>
        <v>0</v>
      </c>
      <c r="U1159" s="322" t="e">
        <f t="shared" si="193"/>
        <v>#DIV/0!</v>
      </c>
      <c r="X1159" s="324" t="e">
        <f t="shared" si="199"/>
        <v>#DIV/0!</v>
      </c>
      <c r="Y1159" s="325">
        <f t="shared" si="194"/>
        <v>0</v>
      </c>
      <c r="Z1159" s="325">
        <f t="shared" si="195"/>
        <v>0</v>
      </c>
      <c r="AA1159" s="325">
        <f t="shared" si="196"/>
        <v>0</v>
      </c>
      <c r="AB1159" s="326">
        <f t="shared" si="197"/>
        <v>0</v>
      </c>
      <c r="AD1159" s="328"/>
      <c r="AE1159" s="328"/>
      <c r="AF1159" s="328"/>
      <c r="AG1159" s="328"/>
    </row>
    <row r="1160" spans="9:33" ht="15" hidden="1" customHeight="1">
      <c r="I1160" s="119" t="e">
        <v>#N/A</v>
      </c>
      <c r="J1160" s="119" t="e">
        <v>#N/A</v>
      </c>
      <c r="K1160" s="119" t="e">
        <f t="shared" si="191"/>
        <v>#N/A</v>
      </c>
      <c r="L1160" s="119" t="e">
        <f t="shared" si="198"/>
        <v>#N/A</v>
      </c>
      <c r="M1160" s="119"/>
      <c r="O1160" s="119"/>
      <c r="P1160" s="119"/>
      <c r="Q1160" s="119"/>
      <c r="R1160" s="105"/>
      <c r="S1160" s="119"/>
      <c r="T1160" s="51">
        <f t="shared" si="192"/>
        <v>0</v>
      </c>
      <c r="U1160" s="322" t="e">
        <f t="shared" si="193"/>
        <v>#DIV/0!</v>
      </c>
      <c r="X1160" s="324" t="e">
        <f t="shared" si="199"/>
        <v>#DIV/0!</v>
      </c>
      <c r="Y1160" s="325">
        <f t="shared" si="194"/>
        <v>0</v>
      </c>
      <c r="Z1160" s="325">
        <f t="shared" si="195"/>
        <v>0</v>
      </c>
      <c r="AA1160" s="325">
        <f t="shared" si="196"/>
        <v>0</v>
      </c>
      <c r="AB1160" s="326">
        <f t="shared" si="197"/>
        <v>0</v>
      </c>
      <c r="AD1160" s="328"/>
      <c r="AE1160" s="328"/>
      <c r="AF1160" s="328"/>
      <c r="AG1160" s="328"/>
    </row>
    <row r="1161" spans="9:33" ht="15" hidden="1" customHeight="1">
      <c r="I1161" s="119" t="e">
        <v>#N/A</v>
      </c>
      <c r="J1161" s="119" t="e">
        <v>#N/A</v>
      </c>
      <c r="K1161" s="119" t="e">
        <f t="shared" si="191"/>
        <v>#N/A</v>
      </c>
      <c r="L1161" s="119" t="e">
        <f t="shared" si="198"/>
        <v>#N/A</v>
      </c>
      <c r="M1161" s="119"/>
      <c r="O1161" s="119"/>
      <c r="P1161" s="119"/>
      <c r="Q1161" s="119"/>
      <c r="R1161" s="105"/>
      <c r="S1161" s="119"/>
      <c r="T1161" s="51">
        <f t="shared" si="192"/>
        <v>0</v>
      </c>
      <c r="U1161" s="322" t="e">
        <f t="shared" si="193"/>
        <v>#DIV/0!</v>
      </c>
      <c r="X1161" s="324" t="e">
        <f t="shared" si="199"/>
        <v>#DIV/0!</v>
      </c>
      <c r="Y1161" s="325">
        <f t="shared" si="194"/>
        <v>0</v>
      </c>
      <c r="Z1161" s="325">
        <f t="shared" si="195"/>
        <v>0</v>
      </c>
      <c r="AA1161" s="325">
        <f t="shared" si="196"/>
        <v>0</v>
      </c>
      <c r="AB1161" s="326">
        <f t="shared" si="197"/>
        <v>0</v>
      </c>
      <c r="AD1161" s="328"/>
      <c r="AE1161" s="328"/>
      <c r="AF1161" s="328"/>
      <c r="AG1161" s="328"/>
    </row>
    <row r="1162" spans="9:33" ht="15" hidden="1" customHeight="1">
      <c r="I1162" s="119" t="e">
        <v>#N/A</v>
      </c>
      <c r="J1162" s="119" t="e">
        <v>#N/A</v>
      </c>
      <c r="K1162" s="119" t="e">
        <f t="shared" si="191"/>
        <v>#N/A</v>
      </c>
      <c r="L1162" s="119" t="e">
        <f t="shared" si="198"/>
        <v>#N/A</v>
      </c>
      <c r="M1162" s="119"/>
      <c r="O1162" s="119"/>
      <c r="P1162" s="119"/>
      <c r="Q1162" s="119"/>
      <c r="R1162" s="105"/>
      <c r="S1162" s="119"/>
      <c r="T1162" s="51">
        <f t="shared" si="192"/>
        <v>0</v>
      </c>
      <c r="U1162" s="322" t="e">
        <f t="shared" si="193"/>
        <v>#DIV/0!</v>
      </c>
      <c r="X1162" s="324" t="e">
        <f t="shared" si="199"/>
        <v>#DIV/0!</v>
      </c>
      <c r="Y1162" s="325">
        <f t="shared" si="194"/>
        <v>0</v>
      </c>
      <c r="Z1162" s="325">
        <f t="shared" si="195"/>
        <v>0</v>
      </c>
      <c r="AA1162" s="325">
        <f t="shared" si="196"/>
        <v>0</v>
      </c>
      <c r="AB1162" s="326">
        <f t="shared" si="197"/>
        <v>0</v>
      </c>
      <c r="AD1162" s="328"/>
      <c r="AE1162" s="328"/>
      <c r="AF1162" s="328"/>
      <c r="AG1162" s="328"/>
    </row>
    <row r="1163" spans="9:33" ht="15" hidden="1" customHeight="1">
      <c r="I1163" s="119" t="e">
        <v>#N/A</v>
      </c>
      <c r="J1163" s="119" t="e">
        <v>#N/A</v>
      </c>
      <c r="K1163" s="119" t="e">
        <f t="shared" si="191"/>
        <v>#N/A</v>
      </c>
      <c r="L1163" s="119" t="e">
        <f t="shared" si="198"/>
        <v>#N/A</v>
      </c>
      <c r="M1163" s="119"/>
      <c r="O1163" s="119"/>
      <c r="P1163" s="119"/>
      <c r="Q1163" s="119"/>
      <c r="R1163" s="105"/>
      <c r="S1163" s="119"/>
      <c r="T1163" s="51">
        <f t="shared" si="192"/>
        <v>0</v>
      </c>
      <c r="U1163" s="322" t="e">
        <f t="shared" si="193"/>
        <v>#DIV/0!</v>
      </c>
      <c r="X1163" s="324" t="e">
        <f t="shared" si="199"/>
        <v>#DIV/0!</v>
      </c>
      <c r="Y1163" s="325">
        <f t="shared" si="194"/>
        <v>0</v>
      </c>
      <c r="Z1163" s="325">
        <f t="shared" si="195"/>
        <v>0</v>
      </c>
      <c r="AA1163" s="325">
        <f t="shared" si="196"/>
        <v>0</v>
      </c>
      <c r="AB1163" s="326">
        <f t="shared" si="197"/>
        <v>0</v>
      </c>
      <c r="AD1163" s="328"/>
      <c r="AE1163" s="328"/>
      <c r="AF1163" s="328"/>
      <c r="AG1163" s="328"/>
    </row>
    <row r="1164" spans="9:33" ht="15" hidden="1" customHeight="1">
      <c r="I1164" s="119" t="e">
        <v>#N/A</v>
      </c>
      <c r="J1164" s="119" t="e">
        <v>#N/A</v>
      </c>
      <c r="K1164" s="119" t="e">
        <f t="shared" si="191"/>
        <v>#N/A</v>
      </c>
      <c r="L1164" s="119" t="e">
        <f t="shared" si="198"/>
        <v>#N/A</v>
      </c>
      <c r="M1164" s="119"/>
      <c r="O1164" s="119"/>
      <c r="P1164" s="119"/>
      <c r="Q1164" s="119"/>
      <c r="R1164" s="105"/>
      <c r="S1164" s="119"/>
      <c r="T1164" s="51">
        <f t="shared" si="192"/>
        <v>0</v>
      </c>
      <c r="U1164" s="322" t="e">
        <f t="shared" si="193"/>
        <v>#DIV/0!</v>
      </c>
      <c r="X1164" s="324" t="e">
        <f t="shared" si="199"/>
        <v>#DIV/0!</v>
      </c>
      <c r="Y1164" s="325">
        <f t="shared" si="194"/>
        <v>0</v>
      </c>
      <c r="Z1164" s="325">
        <f t="shared" si="195"/>
        <v>0</v>
      </c>
      <c r="AA1164" s="325">
        <f t="shared" si="196"/>
        <v>0</v>
      </c>
      <c r="AB1164" s="326">
        <f t="shared" si="197"/>
        <v>0</v>
      </c>
      <c r="AD1164" s="328"/>
      <c r="AE1164" s="328"/>
      <c r="AF1164" s="328"/>
      <c r="AG1164" s="328"/>
    </row>
    <row r="1165" spans="9:33" ht="15" hidden="1" customHeight="1">
      <c r="I1165" s="119" t="e">
        <v>#N/A</v>
      </c>
      <c r="J1165" s="119" t="e">
        <v>#N/A</v>
      </c>
      <c r="K1165" s="119" t="e">
        <f t="shared" ref="K1165:K1228" si="200">I1165/J1165</f>
        <v>#N/A</v>
      </c>
      <c r="L1165" s="119" t="e">
        <f t="shared" si="198"/>
        <v>#N/A</v>
      </c>
      <c r="M1165" s="119"/>
      <c r="O1165" s="119"/>
      <c r="P1165" s="119"/>
      <c r="Q1165" s="119"/>
      <c r="R1165" s="105"/>
      <c r="S1165" s="119"/>
      <c r="T1165" s="51">
        <f t="shared" ref="T1165:T1228" si="201">S1165-R1165</f>
        <v>0</v>
      </c>
      <c r="U1165" s="322" t="e">
        <f t="shared" ref="U1165:U1228" si="202">T1165/S1165</f>
        <v>#DIV/0!</v>
      </c>
      <c r="X1165" s="324" t="e">
        <f t="shared" si="199"/>
        <v>#DIV/0!</v>
      </c>
      <c r="Y1165" s="325">
        <f t="shared" si="194"/>
        <v>0</v>
      </c>
      <c r="Z1165" s="325">
        <f t="shared" si="195"/>
        <v>0</v>
      </c>
      <c r="AA1165" s="325">
        <f t="shared" si="196"/>
        <v>0</v>
      </c>
      <c r="AB1165" s="326">
        <f t="shared" si="197"/>
        <v>0</v>
      </c>
      <c r="AD1165" s="328"/>
      <c r="AE1165" s="328"/>
      <c r="AF1165" s="328"/>
      <c r="AG1165" s="328"/>
    </row>
    <row r="1166" spans="9:33" ht="15" hidden="1" customHeight="1">
      <c r="I1166" s="119" t="e">
        <v>#N/A</v>
      </c>
      <c r="J1166" s="119" t="e">
        <v>#N/A</v>
      </c>
      <c r="K1166" s="119" t="e">
        <f t="shared" si="200"/>
        <v>#N/A</v>
      </c>
      <c r="L1166" s="119" t="e">
        <f t="shared" si="198"/>
        <v>#N/A</v>
      </c>
      <c r="M1166" s="119"/>
      <c r="O1166" s="119"/>
      <c r="P1166" s="119"/>
      <c r="Q1166" s="119"/>
      <c r="R1166" s="105"/>
      <c r="S1166" s="119"/>
      <c r="T1166" s="51">
        <f t="shared" si="201"/>
        <v>0</v>
      </c>
      <c r="U1166" s="322" t="e">
        <f t="shared" si="202"/>
        <v>#DIV/0!</v>
      </c>
      <c r="X1166" s="324" t="e">
        <f t="shared" si="199"/>
        <v>#DIV/0!</v>
      </c>
      <c r="Y1166" s="325">
        <f t="shared" ref="Y1166:Y1229" si="203">ROUND((V1166/0.43),-1)</f>
        <v>0</v>
      </c>
      <c r="Z1166" s="325">
        <f t="shared" ref="Z1166:Z1229" si="204">ROUND((V1166/0.45),-1)</f>
        <v>0</v>
      </c>
      <c r="AA1166" s="325">
        <f t="shared" ref="AA1166:AA1229" si="205">ROUND((V1166/0.4),-1)</f>
        <v>0</v>
      </c>
      <c r="AB1166" s="326">
        <f t="shared" ref="AB1166:AB1229" si="206">ROUNDUP((W1166*M1166),-2)</f>
        <v>0</v>
      </c>
      <c r="AD1166" s="328"/>
      <c r="AE1166" s="328"/>
      <c r="AF1166" s="328"/>
      <c r="AG1166" s="328"/>
    </row>
    <row r="1167" spans="9:33" ht="15" hidden="1" customHeight="1">
      <c r="I1167" s="119" t="e">
        <v>#N/A</v>
      </c>
      <c r="J1167" s="119" t="e">
        <v>#N/A</v>
      </c>
      <c r="K1167" s="119" t="e">
        <f t="shared" si="200"/>
        <v>#N/A</v>
      </c>
      <c r="L1167" s="119" t="e">
        <f t="shared" si="198"/>
        <v>#N/A</v>
      </c>
      <c r="M1167" s="119"/>
      <c r="O1167" s="119"/>
      <c r="P1167" s="119"/>
      <c r="Q1167" s="119"/>
      <c r="R1167" s="105"/>
      <c r="S1167" s="119"/>
      <c r="T1167" s="51">
        <f t="shared" si="201"/>
        <v>0</v>
      </c>
      <c r="U1167" s="322" t="e">
        <f t="shared" si="202"/>
        <v>#DIV/0!</v>
      </c>
      <c r="X1167" s="324" t="e">
        <f t="shared" si="199"/>
        <v>#DIV/0!</v>
      </c>
      <c r="Y1167" s="325">
        <f t="shared" si="203"/>
        <v>0</v>
      </c>
      <c r="Z1167" s="325">
        <f t="shared" si="204"/>
        <v>0</v>
      </c>
      <c r="AA1167" s="325">
        <f t="shared" si="205"/>
        <v>0</v>
      </c>
      <c r="AB1167" s="326">
        <f t="shared" si="206"/>
        <v>0</v>
      </c>
      <c r="AD1167" s="328"/>
      <c r="AE1167" s="328"/>
      <c r="AF1167" s="328"/>
      <c r="AG1167" s="328"/>
    </row>
    <row r="1168" spans="9:33" ht="15" hidden="1" customHeight="1">
      <c r="I1168" s="119" t="e">
        <v>#N/A</v>
      </c>
      <c r="J1168" s="119" t="e">
        <v>#N/A</v>
      </c>
      <c r="K1168" s="119" t="e">
        <f t="shared" si="200"/>
        <v>#N/A</v>
      </c>
      <c r="L1168" s="119" t="e">
        <f t="shared" si="198"/>
        <v>#N/A</v>
      </c>
      <c r="M1168" s="119"/>
      <c r="O1168" s="119"/>
      <c r="P1168" s="119"/>
      <c r="Q1168" s="119"/>
      <c r="R1168" s="105"/>
      <c r="S1168" s="119"/>
      <c r="T1168" s="51">
        <f t="shared" si="201"/>
        <v>0</v>
      </c>
      <c r="U1168" s="322" t="e">
        <f t="shared" si="202"/>
        <v>#DIV/0!</v>
      </c>
      <c r="X1168" s="324" t="e">
        <f t="shared" si="199"/>
        <v>#DIV/0!</v>
      </c>
      <c r="Y1168" s="325">
        <f t="shared" si="203"/>
        <v>0</v>
      </c>
      <c r="Z1168" s="325">
        <f t="shared" si="204"/>
        <v>0</v>
      </c>
      <c r="AA1168" s="325">
        <f t="shared" si="205"/>
        <v>0</v>
      </c>
      <c r="AB1168" s="326">
        <f t="shared" si="206"/>
        <v>0</v>
      </c>
      <c r="AD1168" s="328"/>
      <c r="AE1168" s="328"/>
      <c r="AF1168" s="328"/>
      <c r="AG1168" s="328"/>
    </row>
    <row r="1169" spans="9:33" ht="15" hidden="1" customHeight="1">
      <c r="I1169" s="119" t="e">
        <v>#N/A</v>
      </c>
      <c r="J1169" s="119" t="e">
        <v>#N/A</v>
      </c>
      <c r="K1169" s="119" t="e">
        <f t="shared" si="200"/>
        <v>#N/A</v>
      </c>
      <c r="L1169" s="119" t="e">
        <f t="shared" si="198"/>
        <v>#N/A</v>
      </c>
      <c r="M1169" s="119"/>
      <c r="O1169" s="119"/>
      <c r="P1169" s="119"/>
      <c r="Q1169" s="119"/>
      <c r="R1169" s="105"/>
      <c r="S1169" s="119"/>
      <c r="T1169" s="51">
        <f t="shared" si="201"/>
        <v>0</v>
      </c>
      <c r="U1169" s="322" t="e">
        <f t="shared" si="202"/>
        <v>#DIV/0!</v>
      </c>
      <c r="X1169" s="324" t="e">
        <f t="shared" si="199"/>
        <v>#DIV/0!</v>
      </c>
      <c r="Y1169" s="325">
        <f t="shared" si="203"/>
        <v>0</v>
      </c>
      <c r="Z1169" s="325">
        <f t="shared" si="204"/>
        <v>0</v>
      </c>
      <c r="AA1169" s="325">
        <f t="shared" si="205"/>
        <v>0</v>
      </c>
      <c r="AB1169" s="326">
        <f t="shared" si="206"/>
        <v>0</v>
      </c>
      <c r="AD1169" s="328"/>
      <c r="AE1169" s="328"/>
      <c r="AF1169" s="328"/>
      <c r="AG1169" s="328"/>
    </row>
    <row r="1170" spans="9:33" ht="15" hidden="1" customHeight="1">
      <c r="I1170" s="119" t="e">
        <v>#N/A</v>
      </c>
      <c r="J1170" s="119" t="e">
        <v>#N/A</v>
      </c>
      <c r="K1170" s="119" t="e">
        <f t="shared" si="200"/>
        <v>#N/A</v>
      </c>
      <c r="L1170" s="119" t="e">
        <f t="shared" si="198"/>
        <v>#N/A</v>
      </c>
      <c r="M1170" s="119"/>
      <c r="O1170" s="119"/>
      <c r="P1170" s="119"/>
      <c r="Q1170" s="119"/>
      <c r="R1170" s="105"/>
      <c r="S1170" s="119"/>
      <c r="T1170" s="51">
        <f t="shared" si="201"/>
        <v>0</v>
      </c>
      <c r="U1170" s="322" t="e">
        <f t="shared" si="202"/>
        <v>#DIV/0!</v>
      </c>
      <c r="X1170" s="324" t="e">
        <f t="shared" si="199"/>
        <v>#DIV/0!</v>
      </c>
      <c r="Y1170" s="325">
        <f t="shared" si="203"/>
        <v>0</v>
      </c>
      <c r="Z1170" s="325">
        <f t="shared" si="204"/>
        <v>0</v>
      </c>
      <c r="AA1170" s="325">
        <f t="shared" si="205"/>
        <v>0</v>
      </c>
      <c r="AB1170" s="326">
        <f t="shared" si="206"/>
        <v>0</v>
      </c>
      <c r="AD1170" s="328"/>
      <c r="AE1170" s="328"/>
      <c r="AF1170" s="328"/>
      <c r="AG1170" s="328"/>
    </row>
    <row r="1171" spans="9:33" ht="15" hidden="1" customHeight="1">
      <c r="I1171" s="119" t="e">
        <v>#N/A</v>
      </c>
      <c r="J1171" s="119" t="e">
        <v>#N/A</v>
      </c>
      <c r="K1171" s="119" t="e">
        <f t="shared" si="200"/>
        <v>#N/A</v>
      </c>
      <c r="L1171" s="119" t="e">
        <f t="shared" si="198"/>
        <v>#N/A</v>
      </c>
      <c r="M1171" s="119"/>
      <c r="O1171" s="119"/>
      <c r="P1171" s="119"/>
      <c r="Q1171" s="119"/>
      <c r="R1171" s="105"/>
      <c r="S1171" s="119"/>
      <c r="T1171" s="51">
        <f t="shared" si="201"/>
        <v>0</v>
      </c>
      <c r="U1171" s="322" t="e">
        <f t="shared" si="202"/>
        <v>#DIV/0!</v>
      </c>
      <c r="X1171" s="324" t="e">
        <f t="shared" si="199"/>
        <v>#DIV/0!</v>
      </c>
      <c r="Y1171" s="325">
        <f t="shared" si="203"/>
        <v>0</v>
      </c>
      <c r="Z1171" s="325">
        <f t="shared" si="204"/>
        <v>0</v>
      </c>
      <c r="AA1171" s="325">
        <f t="shared" si="205"/>
        <v>0</v>
      </c>
      <c r="AB1171" s="326">
        <f t="shared" si="206"/>
        <v>0</v>
      </c>
      <c r="AD1171" s="328"/>
      <c r="AE1171" s="328"/>
      <c r="AF1171" s="328"/>
      <c r="AG1171" s="328"/>
    </row>
    <row r="1172" spans="9:33" ht="15" hidden="1" customHeight="1">
      <c r="I1172" s="119" t="e">
        <v>#N/A</v>
      </c>
      <c r="J1172" s="119" t="e">
        <v>#N/A</v>
      </c>
      <c r="K1172" s="119" t="e">
        <f t="shared" si="200"/>
        <v>#N/A</v>
      </c>
      <c r="L1172" s="119" t="e">
        <f t="shared" si="198"/>
        <v>#N/A</v>
      </c>
      <c r="M1172" s="119"/>
      <c r="O1172" s="119"/>
      <c r="P1172" s="119"/>
      <c r="Q1172" s="119"/>
      <c r="R1172" s="105"/>
      <c r="S1172" s="119"/>
      <c r="T1172" s="51">
        <f t="shared" si="201"/>
        <v>0</v>
      </c>
      <c r="U1172" s="322" t="e">
        <f t="shared" si="202"/>
        <v>#DIV/0!</v>
      </c>
      <c r="X1172" s="324" t="e">
        <f t="shared" si="199"/>
        <v>#DIV/0!</v>
      </c>
      <c r="Y1172" s="325">
        <f t="shared" si="203"/>
        <v>0</v>
      </c>
      <c r="Z1172" s="325">
        <f t="shared" si="204"/>
        <v>0</v>
      </c>
      <c r="AA1172" s="325">
        <f t="shared" si="205"/>
        <v>0</v>
      </c>
      <c r="AB1172" s="326">
        <f t="shared" si="206"/>
        <v>0</v>
      </c>
      <c r="AD1172" s="328"/>
      <c r="AE1172" s="328"/>
      <c r="AF1172" s="328"/>
      <c r="AG1172" s="328"/>
    </row>
    <row r="1173" spans="9:33" ht="15" hidden="1" customHeight="1">
      <c r="I1173" s="119" t="e">
        <v>#N/A</v>
      </c>
      <c r="J1173" s="119" t="e">
        <v>#N/A</v>
      </c>
      <c r="K1173" s="119" t="e">
        <f t="shared" si="200"/>
        <v>#N/A</v>
      </c>
      <c r="L1173" s="119" t="e">
        <f t="shared" si="198"/>
        <v>#N/A</v>
      </c>
      <c r="M1173" s="119"/>
      <c r="O1173" s="119"/>
      <c r="P1173" s="119"/>
      <c r="Q1173" s="119"/>
      <c r="R1173" s="105"/>
      <c r="S1173" s="119"/>
      <c r="T1173" s="51">
        <f t="shared" si="201"/>
        <v>0</v>
      </c>
      <c r="U1173" s="322" t="e">
        <f t="shared" si="202"/>
        <v>#DIV/0!</v>
      </c>
      <c r="X1173" s="324" t="e">
        <f t="shared" si="199"/>
        <v>#DIV/0!</v>
      </c>
      <c r="Y1173" s="325">
        <f t="shared" si="203"/>
        <v>0</v>
      </c>
      <c r="Z1173" s="325">
        <f t="shared" si="204"/>
        <v>0</v>
      </c>
      <c r="AA1173" s="325">
        <f t="shared" si="205"/>
        <v>0</v>
      </c>
      <c r="AB1173" s="326">
        <f t="shared" si="206"/>
        <v>0</v>
      </c>
      <c r="AD1173" s="328"/>
      <c r="AE1173" s="328"/>
      <c r="AF1173" s="328"/>
      <c r="AG1173" s="328"/>
    </row>
    <row r="1174" spans="9:33" ht="15" hidden="1" customHeight="1">
      <c r="I1174" s="119" t="e">
        <v>#N/A</v>
      </c>
      <c r="J1174" s="119" t="e">
        <v>#N/A</v>
      </c>
      <c r="K1174" s="119" t="e">
        <f t="shared" si="200"/>
        <v>#N/A</v>
      </c>
      <c r="L1174" s="119" t="e">
        <f t="shared" si="198"/>
        <v>#N/A</v>
      </c>
      <c r="M1174" s="119"/>
      <c r="O1174" s="119"/>
      <c r="P1174" s="119"/>
      <c r="Q1174" s="119"/>
      <c r="R1174" s="105"/>
      <c r="S1174" s="119"/>
      <c r="T1174" s="51">
        <f t="shared" si="201"/>
        <v>0</v>
      </c>
      <c r="U1174" s="322" t="e">
        <f t="shared" si="202"/>
        <v>#DIV/0!</v>
      </c>
      <c r="X1174" s="324" t="e">
        <f t="shared" si="199"/>
        <v>#DIV/0!</v>
      </c>
      <c r="Y1174" s="325">
        <f t="shared" si="203"/>
        <v>0</v>
      </c>
      <c r="Z1174" s="325">
        <f t="shared" si="204"/>
        <v>0</v>
      </c>
      <c r="AA1174" s="325">
        <f t="shared" si="205"/>
        <v>0</v>
      </c>
      <c r="AB1174" s="326">
        <f t="shared" si="206"/>
        <v>0</v>
      </c>
      <c r="AD1174" s="328"/>
      <c r="AE1174" s="328"/>
      <c r="AF1174" s="328"/>
      <c r="AG1174" s="328"/>
    </row>
    <row r="1175" spans="9:33" ht="15" hidden="1" customHeight="1">
      <c r="I1175" s="119" t="e">
        <v>#N/A</v>
      </c>
      <c r="J1175" s="119" t="e">
        <v>#N/A</v>
      </c>
      <c r="K1175" s="119" t="e">
        <f t="shared" si="200"/>
        <v>#N/A</v>
      </c>
      <c r="L1175" s="119" t="e">
        <f t="shared" si="198"/>
        <v>#N/A</v>
      </c>
      <c r="M1175" s="119"/>
      <c r="O1175" s="119"/>
      <c r="P1175" s="119"/>
      <c r="Q1175" s="119"/>
      <c r="R1175" s="105"/>
      <c r="S1175" s="119"/>
      <c r="T1175" s="51">
        <f t="shared" si="201"/>
        <v>0</v>
      </c>
      <c r="U1175" s="322" t="e">
        <f t="shared" si="202"/>
        <v>#DIV/0!</v>
      </c>
      <c r="X1175" s="324" t="e">
        <f t="shared" si="199"/>
        <v>#DIV/0!</v>
      </c>
      <c r="Y1175" s="325">
        <f t="shared" si="203"/>
        <v>0</v>
      </c>
      <c r="Z1175" s="325">
        <f t="shared" si="204"/>
        <v>0</v>
      </c>
      <c r="AA1175" s="325">
        <f t="shared" si="205"/>
        <v>0</v>
      </c>
      <c r="AB1175" s="326">
        <f t="shared" si="206"/>
        <v>0</v>
      </c>
      <c r="AD1175" s="328"/>
      <c r="AE1175" s="328"/>
      <c r="AF1175" s="328"/>
      <c r="AG1175" s="328"/>
    </row>
    <row r="1176" spans="9:33" ht="15" hidden="1" customHeight="1">
      <c r="I1176" s="119" t="e">
        <v>#N/A</v>
      </c>
      <c r="J1176" s="119" t="e">
        <v>#N/A</v>
      </c>
      <c r="K1176" s="119" t="e">
        <f t="shared" si="200"/>
        <v>#N/A</v>
      </c>
      <c r="L1176" s="119" t="e">
        <f t="shared" si="198"/>
        <v>#N/A</v>
      </c>
      <c r="M1176" s="119"/>
      <c r="O1176" s="119"/>
      <c r="P1176" s="119"/>
      <c r="Q1176" s="119"/>
      <c r="R1176" s="105"/>
      <c r="S1176" s="119"/>
      <c r="T1176" s="51">
        <f t="shared" si="201"/>
        <v>0</v>
      </c>
      <c r="U1176" s="322" t="e">
        <f t="shared" si="202"/>
        <v>#DIV/0!</v>
      </c>
      <c r="X1176" s="324" t="e">
        <f t="shared" si="199"/>
        <v>#DIV/0!</v>
      </c>
      <c r="Y1176" s="325">
        <f t="shared" si="203"/>
        <v>0</v>
      </c>
      <c r="Z1176" s="325">
        <f t="shared" si="204"/>
        <v>0</v>
      </c>
      <c r="AA1176" s="325">
        <f t="shared" si="205"/>
        <v>0</v>
      </c>
      <c r="AB1176" s="326">
        <f t="shared" si="206"/>
        <v>0</v>
      </c>
      <c r="AD1176" s="328"/>
      <c r="AE1176" s="328"/>
      <c r="AF1176" s="328"/>
      <c r="AG1176" s="328"/>
    </row>
    <row r="1177" spans="9:33" ht="15" hidden="1" customHeight="1">
      <c r="I1177" s="119" t="e">
        <v>#N/A</v>
      </c>
      <c r="J1177" s="119" t="e">
        <v>#N/A</v>
      </c>
      <c r="K1177" s="119" t="e">
        <f t="shared" si="200"/>
        <v>#N/A</v>
      </c>
      <c r="L1177" s="119" t="e">
        <f t="shared" si="198"/>
        <v>#N/A</v>
      </c>
      <c r="M1177" s="119"/>
      <c r="O1177" s="119"/>
      <c r="P1177" s="119"/>
      <c r="Q1177" s="119"/>
      <c r="R1177" s="105"/>
      <c r="S1177" s="119"/>
      <c r="T1177" s="51">
        <f t="shared" si="201"/>
        <v>0</v>
      </c>
      <c r="U1177" s="322" t="e">
        <f t="shared" si="202"/>
        <v>#DIV/0!</v>
      </c>
      <c r="X1177" s="324" t="e">
        <f t="shared" si="199"/>
        <v>#DIV/0!</v>
      </c>
      <c r="Y1177" s="325">
        <f t="shared" si="203"/>
        <v>0</v>
      </c>
      <c r="Z1177" s="325">
        <f t="shared" si="204"/>
        <v>0</v>
      </c>
      <c r="AA1177" s="325">
        <f t="shared" si="205"/>
        <v>0</v>
      </c>
      <c r="AB1177" s="326">
        <f t="shared" si="206"/>
        <v>0</v>
      </c>
      <c r="AD1177" s="328"/>
      <c r="AE1177" s="328"/>
      <c r="AF1177" s="328"/>
      <c r="AG1177" s="328"/>
    </row>
    <row r="1178" spans="9:33" ht="15" hidden="1" customHeight="1">
      <c r="I1178" s="119" t="e">
        <v>#N/A</v>
      </c>
      <c r="J1178" s="119" t="e">
        <v>#N/A</v>
      </c>
      <c r="K1178" s="119" t="e">
        <f t="shared" si="200"/>
        <v>#N/A</v>
      </c>
      <c r="L1178" s="119" t="e">
        <f t="shared" si="198"/>
        <v>#N/A</v>
      </c>
      <c r="M1178" s="119"/>
      <c r="O1178" s="119"/>
      <c r="P1178" s="119"/>
      <c r="Q1178" s="119"/>
      <c r="R1178" s="105"/>
      <c r="S1178" s="119"/>
      <c r="T1178" s="51">
        <f t="shared" si="201"/>
        <v>0</v>
      </c>
      <c r="U1178" s="322" t="e">
        <f t="shared" si="202"/>
        <v>#DIV/0!</v>
      </c>
      <c r="X1178" s="324" t="e">
        <f t="shared" si="199"/>
        <v>#DIV/0!</v>
      </c>
      <c r="Y1178" s="325">
        <f t="shared" si="203"/>
        <v>0</v>
      </c>
      <c r="Z1178" s="325">
        <f t="shared" si="204"/>
        <v>0</v>
      </c>
      <c r="AA1178" s="325">
        <f t="shared" si="205"/>
        <v>0</v>
      </c>
      <c r="AB1178" s="326">
        <f t="shared" si="206"/>
        <v>0</v>
      </c>
      <c r="AD1178" s="328"/>
      <c r="AE1178" s="328"/>
      <c r="AF1178" s="328"/>
      <c r="AG1178" s="328"/>
    </row>
    <row r="1179" spans="9:33" ht="15" hidden="1" customHeight="1">
      <c r="I1179" s="119" t="e">
        <v>#N/A</v>
      </c>
      <c r="J1179" s="119" t="e">
        <v>#N/A</v>
      </c>
      <c r="K1179" s="119" t="e">
        <f t="shared" si="200"/>
        <v>#N/A</v>
      </c>
      <c r="L1179" s="119" t="e">
        <f t="shared" si="198"/>
        <v>#N/A</v>
      </c>
      <c r="M1179" s="119"/>
      <c r="O1179" s="119"/>
      <c r="P1179" s="119"/>
      <c r="Q1179" s="119"/>
      <c r="R1179" s="105"/>
      <c r="S1179" s="119"/>
      <c r="T1179" s="51">
        <f t="shared" si="201"/>
        <v>0</v>
      </c>
      <c r="U1179" s="322" t="e">
        <f t="shared" si="202"/>
        <v>#DIV/0!</v>
      </c>
      <c r="X1179" s="324" t="e">
        <f t="shared" si="199"/>
        <v>#DIV/0!</v>
      </c>
      <c r="Y1179" s="325">
        <f t="shared" si="203"/>
        <v>0</v>
      </c>
      <c r="Z1179" s="325">
        <f t="shared" si="204"/>
        <v>0</v>
      </c>
      <c r="AA1179" s="325">
        <f t="shared" si="205"/>
        <v>0</v>
      </c>
      <c r="AB1179" s="326">
        <f t="shared" si="206"/>
        <v>0</v>
      </c>
      <c r="AD1179" s="328"/>
      <c r="AE1179" s="328"/>
      <c r="AF1179" s="328"/>
      <c r="AG1179" s="328"/>
    </row>
    <row r="1180" spans="9:33" ht="15" hidden="1" customHeight="1">
      <c r="I1180" s="119" t="e">
        <v>#N/A</v>
      </c>
      <c r="J1180" s="119" t="e">
        <v>#N/A</v>
      </c>
      <c r="K1180" s="119" t="e">
        <f t="shared" si="200"/>
        <v>#N/A</v>
      </c>
      <c r="L1180" s="119" t="e">
        <f t="shared" si="198"/>
        <v>#N/A</v>
      </c>
      <c r="M1180" s="119"/>
      <c r="O1180" s="119"/>
      <c r="P1180" s="119"/>
      <c r="Q1180" s="119"/>
      <c r="R1180" s="105"/>
      <c r="S1180" s="119"/>
      <c r="T1180" s="51">
        <f t="shared" si="201"/>
        <v>0</v>
      </c>
      <c r="U1180" s="322" t="e">
        <f t="shared" si="202"/>
        <v>#DIV/0!</v>
      </c>
      <c r="X1180" s="324" t="e">
        <f t="shared" si="199"/>
        <v>#DIV/0!</v>
      </c>
      <c r="Y1180" s="325">
        <f t="shared" si="203"/>
        <v>0</v>
      </c>
      <c r="Z1180" s="325">
        <f t="shared" si="204"/>
        <v>0</v>
      </c>
      <c r="AA1180" s="325">
        <f t="shared" si="205"/>
        <v>0</v>
      </c>
      <c r="AB1180" s="326">
        <f t="shared" si="206"/>
        <v>0</v>
      </c>
      <c r="AD1180" s="328"/>
      <c r="AE1180" s="328"/>
      <c r="AF1180" s="328"/>
      <c r="AG1180" s="328"/>
    </row>
    <row r="1181" spans="9:33" ht="15" hidden="1" customHeight="1">
      <c r="I1181" s="119" t="e">
        <v>#N/A</v>
      </c>
      <c r="J1181" s="119" t="e">
        <v>#N/A</v>
      </c>
      <c r="K1181" s="119" t="e">
        <f t="shared" si="200"/>
        <v>#N/A</v>
      </c>
      <c r="L1181" s="119" t="e">
        <f t="shared" si="198"/>
        <v>#N/A</v>
      </c>
      <c r="M1181" s="119"/>
      <c r="O1181" s="119"/>
      <c r="P1181" s="119"/>
      <c r="Q1181" s="119"/>
      <c r="R1181" s="105"/>
      <c r="S1181" s="119"/>
      <c r="T1181" s="51">
        <f t="shared" si="201"/>
        <v>0</v>
      </c>
      <c r="U1181" s="322" t="e">
        <f t="shared" si="202"/>
        <v>#DIV/0!</v>
      </c>
      <c r="X1181" s="324" t="e">
        <f t="shared" si="199"/>
        <v>#DIV/0!</v>
      </c>
      <c r="Y1181" s="325">
        <f t="shared" si="203"/>
        <v>0</v>
      </c>
      <c r="Z1181" s="325">
        <f t="shared" si="204"/>
        <v>0</v>
      </c>
      <c r="AA1181" s="325">
        <f t="shared" si="205"/>
        <v>0</v>
      </c>
      <c r="AB1181" s="326">
        <f t="shared" si="206"/>
        <v>0</v>
      </c>
      <c r="AD1181" s="328"/>
      <c r="AE1181" s="328"/>
      <c r="AF1181" s="328"/>
      <c r="AG1181" s="328"/>
    </row>
    <row r="1182" spans="9:33" ht="15" hidden="1" customHeight="1">
      <c r="I1182" s="119" t="e">
        <v>#N/A</v>
      </c>
      <c r="J1182" s="119" t="e">
        <v>#N/A</v>
      </c>
      <c r="K1182" s="119" t="e">
        <f t="shared" si="200"/>
        <v>#N/A</v>
      </c>
      <c r="L1182" s="119" t="e">
        <f t="shared" si="198"/>
        <v>#N/A</v>
      </c>
      <c r="M1182" s="119"/>
      <c r="O1182" s="119"/>
      <c r="P1182" s="119"/>
      <c r="Q1182" s="119"/>
      <c r="R1182" s="105"/>
      <c r="S1182" s="119"/>
      <c r="T1182" s="51">
        <f t="shared" si="201"/>
        <v>0</v>
      </c>
      <c r="U1182" s="322" t="e">
        <f t="shared" si="202"/>
        <v>#DIV/0!</v>
      </c>
      <c r="X1182" s="324" t="e">
        <f t="shared" si="199"/>
        <v>#DIV/0!</v>
      </c>
      <c r="Y1182" s="325">
        <f t="shared" si="203"/>
        <v>0</v>
      </c>
      <c r="Z1182" s="325">
        <f t="shared" si="204"/>
        <v>0</v>
      </c>
      <c r="AA1182" s="325">
        <f t="shared" si="205"/>
        <v>0</v>
      </c>
      <c r="AB1182" s="326">
        <f t="shared" si="206"/>
        <v>0</v>
      </c>
      <c r="AD1182" s="328"/>
      <c r="AE1182" s="328"/>
      <c r="AF1182" s="328"/>
      <c r="AG1182" s="328"/>
    </row>
    <row r="1183" spans="9:33" ht="15" hidden="1" customHeight="1">
      <c r="I1183" s="119" t="e">
        <v>#N/A</v>
      </c>
      <c r="J1183" s="119" t="e">
        <v>#N/A</v>
      </c>
      <c r="K1183" s="119" t="e">
        <f t="shared" si="200"/>
        <v>#N/A</v>
      </c>
      <c r="L1183" s="119" t="e">
        <f t="shared" si="198"/>
        <v>#N/A</v>
      </c>
      <c r="M1183" s="119"/>
      <c r="O1183" s="119"/>
      <c r="P1183" s="119"/>
      <c r="Q1183" s="119"/>
      <c r="R1183" s="105"/>
      <c r="S1183" s="119"/>
      <c r="T1183" s="51">
        <f t="shared" si="201"/>
        <v>0</v>
      </c>
      <c r="U1183" s="322" t="e">
        <f t="shared" si="202"/>
        <v>#DIV/0!</v>
      </c>
      <c r="X1183" s="324" t="e">
        <f t="shared" si="199"/>
        <v>#DIV/0!</v>
      </c>
      <c r="Y1183" s="325">
        <f t="shared" si="203"/>
        <v>0</v>
      </c>
      <c r="Z1183" s="325">
        <f t="shared" si="204"/>
        <v>0</v>
      </c>
      <c r="AA1183" s="325">
        <f t="shared" si="205"/>
        <v>0</v>
      </c>
      <c r="AB1183" s="326">
        <f t="shared" si="206"/>
        <v>0</v>
      </c>
      <c r="AD1183" s="328"/>
      <c r="AE1183" s="328"/>
      <c r="AF1183" s="328"/>
      <c r="AG1183" s="328"/>
    </row>
    <row r="1184" spans="9:33" ht="15" hidden="1" customHeight="1">
      <c r="I1184" s="119" t="e">
        <v>#N/A</v>
      </c>
      <c r="J1184" s="119" t="e">
        <v>#N/A</v>
      </c>
      <c r="K1184" s="119" t="e">
        <f t="shared" si="200"/>
        <v>#N/A</v>
      </c>
      <c r="L1184" s="119" t="e">
        <f t="shared" si="198"/>
        <v>#N/A</v>
      </c>
      <c r="M1184" s="119"/>
      <c r="O1184" s="119"/>
      <c r="P1184" s="119"/>
      <c r="Q1184" s="119"/>
      <c r="R1184" s="105"/>
      <c r="S1184" s="119"/>
      <c r="T1184" s="51">
        <f t="shared" si="201"/>
        <v>0</v>
      </c>
      <c r="U1184" s="322" t="e">
        <f t="shared" si="202"/>
        <v>#DIV/0!</v>
      </c>
      <c r="X1184" s="324" t="e">
        <f t="shared" si="199"/>
        <v>#DIV/0!</v>
      </c>
      <c r="Y1184" s="325">
        <f t="shared" si="203"/>
        <v>0</v>
      </c>
      <c r="Z1184" s="325">
        <f t="shared" si="204"/>
        <v>0</v>
      </c>
      <c r="AA1184" s="325">
        <f t="shared" si="205"/>
        <v>0</v>
      </c>
      <c r="AB1184" s="326">
        <f t="shared" si="206"/>
        <v>0</v>
      </c>
      <c r="AD1184" s="328"/>
      <c r="AE1184" s="328"/>
      <c r="AF1184" s="328"/>
      <c r="AG1184" s="328"/>
    </row>
    <row r="1185" spans="9:33" ht="15" hidden="1" customHeight="1">
      <c r="I1185" s="119" t="e">
        <v>#N/A</v>
      </c>
      <c r="J1185" s="119" t="e">
        <v>#N/A</v>
      </c>
      <c r="K1185" s="119" t="e">
        <f t="shared" si="200"/>
        <v>#N/A</v>
      </c>
      <c r="L1185" s="119" t="e">
        <f t="shared" si="198"/>
        <v>#N/A</v>
      </c>
      <c r="M1185" s="119"/>
      <c r="O1185" s="119"/>
      <c r="P1185" s="119"/>
      <c r="Q1185" s="119"/>
      <c r="R1185" s="105"/>
      <c r="S1185" s="119"/>
      <c r="T1185" s="51">
        <f t="shared" si="201"/>
        <v>0</v>
      </c>
      <c r="U1185" s="322" t="e">
        <f t="shared" si="202"/>
        <v>#DIV/0!</v>
      </c>
      <c r="X1185" s="324" t="e">
        <f t="shared" si="199"/>
        <v>#DIV/0!</v>
      </c>
      <c r="Y1185" s="325">
        <f t="shared" si="203"/>
        <v>0</v>
      </c>
      <c r="Z1185" s="325">
        <f t="shared" si="204"/>
        <v>0</v>
      </c>
      <c r="AA1185" s="325">
        <f t="shared" si="205"/>
        <v>0</v>
      </c>
      <c r="AB1185" s="326">
        <f t="shared" si="206"/>
        <v>0</v>
      </c>
      <c r="AD1185" s="328"/>
      <c r="AE1185" s="328"/>
      <c r="AF1185" s="328"/>
      <c r="AG1185" s="328"/>
    </row>
    <row r="1186" spans="9:33" ht="15" hidden="1" customHeight="1">
      <c r="I1186" s="119" t="e">
        <v>#N/A</v>
      </c>
      <c r="J1186" s="119" t="e">
        <v>#N/A</v>
      </c>
      <c r="K1186" s="119" t="e">
        <f t="shared" si="200"/>
        <v>#N/A</v>
      </c>
      <c r="L1186" s="119" t="e">
        <f t="shared" si="198"/>
        <v>#N/A</v>
      </c>
      <c r="M1186" s="119"/>
      <c r="O1186" s="119"/>
      <c r="P1186" s="119"/>
      <c r="Q1186" s="119"/>
      <c r="R1186" s="105"/>
      <c r="S1186" s="119"/>
      <c r="T1186" s="51">
        <f t="shared" si="201"/>
        <v>0</v>
      </c>
      <c r="U1186" s="322" t="e">
        <f t="shared" si="202"/>
        <v>#DIV/0!</v>
      </c>
      <c r="X1186" s="324" t="e">
        <f t="shared" si="199"/>
        <v>#DIV/0!</v>
      </c>
      <c r="Y1186" s="325">
        <f t="shared" si="203"/>
        <v>0</v>
      </c>
      <c r="Z1186" s="325">
        <f t="shared" si="204"/>
        <v>0</v>
      </c>
      <c r="AA1186" s="325">
        <f t="shared" si="205"/>
        <v>0</v>
      </c>
      <c r="AB1186" s="326">
        <f t="shared" si="206"/>
        <v>0</v>
      </c>
      <c r="AD1186" s="328"/>
      <c r="AE1186" s="328"/>
      <c r="AF1186" s="328"/>
      <c r="AG1186" s="328"/>
    </row>
    <row r="1187" spans="9:33" ht="15" hidden="1" customHeight="1">
      <c r="I1187" s="119" t="e">
        <v>#N/A</v>
      </c>
      <c r="J1187" s="119" t="e">
        <v>#N/A</v>
      </c>
      <c r="K1187" s="119" t="e">
        <f t="shared" si="200"/>
        <v>#N/A</v>
      </c>
      <c r="L1187" s="119" t="e">
        <f t="shared" si="198"/>
        <v>#N/A</v>
      </c>
      <c r="M1187" s="119"/>
      <c r="O1187" s="119"/>
      <c r="P1187" s="119"/>
      <c r="Q1187" s="119"/>
      <c r="R1187" s="105"/>
      <c r="S1187" s="119"/>
      <c r="T1187" s="51">
        <f t="shared" si="201"/>
        <v>0</v>
      </c>
      <c r="U1187" s="322" t="e">
        <f t="shared" si="202"/>
        <v>#DIV/0!</v>
      </c>
      <c r="X1187" s="324" t="e">
        <f t="shared" si="199"/>
        <v>#DIV/0!</v>
      </c>
      <c r="Y1187" s="325">
        <f t="shared" si="203"/>
        <v>0</v>
      </c>
      <c r="Z1187" s="325">
        <f t="shared" si="204"/>
        <v>0</v>
      </c>
      <c r="AA1187" s="325">
        <f t="shared" si="205"/>
        <v>0</v>
      </c>
      <c r="AB1187" s="326">
        <f t="shared" si="206"/>
        <v>0</v>
      </c>
      <c r="AD1187" s="328"/>
      <c r="AE1187" s="328"/>
      <c r="AF1187" s="328"/>
      <c r="AG1187" s="328"/>
    </row>
    <row r="1188" spans="9:33" ht="15" hidden="1" customHeight="1">
      <c r="I1188" s="119" t="e">
        <v>#N/A</v>
      </c>
      <c r="J1188" s="119" t="e">
        <v>#N/A</v>
      </c>
      <c r="K1188" s="119" t="e">
        <f t="shared" si="200"/>
        <v>#N/A</v>
      </c>
      <c r="L1188" s="119" t="e">
        <f t="shared" si="198"/>
        <v>#N/A</v>
      </c>
      <c r="M1188" s="119"/>
      <c r="O1188" s="119"/>
      <c r="P1188" s="119"/>
      <c r="Q1188" s="119"/>
      <c r="R1188" s="105"/>
      <c r="S1188" s="119"/>
      <c r="T1188" s="51">
        <f t="shared" si="201"/>
        <v>0</v>
      </c>
      <c r="U1188" s="322" t="e">
        <f t="shared" si="202"/>
        <v>#DIV/0!</v>
      </c>
      <c r="X1188" s="324" t="e">
        <f t="shared" si="199"/>
        <v>#DIV/0!</v>
      </c>
      <c r="Y1188" s="325">
        <f t="shared" si="203"/>
        <v>0</v>
      </c>
      <c r="Z1188" s="325">
        <f t="shared" si="204"/>
        <v>0</v>
      </c>
      <c r="AA1188" s="325">
        <f t="shared" si="205"/>
        <v>0</v>
      </c>
      <c r="AB1188" s="326">
        <f t="shared" si="206"/>
        <v>0</v>
      </c>
      <c r="AD1188" s="328"/>
      <c r="AE1188" s="328"/>
      <c r="AF1188" s="328"/>
      <c r="AG1188" s="328"/>
    </row>
    <row r="1189" spans="9:33" ht="15" hidden="1" customHeight="1">
      <c r="I1189" s="119" t="e">
        <v>#N/A</v>
      </c>
      <c r="J1189" s="119" t="e">
        <v>#N/A</v>
      </c>
      <c r="K1189" s="119" t="e">
        <f t="shared" si="200"/>
        <v>#N/A</v>
      </c>
      <c r="L1189" s="119" t="e">
        <f t="shared" si="198"/>
        <v>#N/A</v>
      </c>
      <c r="M1189" s="119"/>
      <c r="O1189" s="119"/>
      <c r="P1189" s="119"/>
      <c r="Q1189" s="119"/>
      <c r="R1189" s="105"/>
      <c r="S1189" s="119"/>
      <c r="T1189" s="51">
        <f t="shared" si="201"/>
        <v>0</v>
      </c>
      <c r="U1189" s="322" t="e">
        <f t="shared" si="202"/>
        <v>#DIV/0!</v>
      </c>
      <c r="X1189" s="324" t="e">
        <f t="shared" si="199"/>
        <v>#DIV/0!</v>
      </c>
      <c r="Y1189" s="325">
        <f t="shared" si="203"/>
        <v>0</v>
      </c>
      <c r="Z1189" s="325">
        <f t="shared" si="204"/>
        <v>0</v>
      </c>
      <c r="AA1189" s="325">
        <f t="shared" si="205"/>
        <v>0</v>
      </c>
      <c r="AB1189" s="326">
        <f t="shared" si="206"/>
        <v>0</v>
      </c>
      <c r="AD1189" s="328"/>
      <c r="AE1189" s="328"/>
      <c r="AF1189" s="328"/>
      <c r="AG1189" s="328"/>
    </row>
    <row r="1190" spans="9:33" ht="15" hidden="1" customHeight="1">
      <c r="I1190" s="119" t="e">
        <v>#N/A</v>
      </c>
      <c r="J1190" s="119" t="e">
        <v>#N/A</v>
      </c>
      <c r="K1190" s="119" t="e">
        <f t="shared" si="200"/>
        <v>#N/A</v>
      </c>
      <c r="L1190" s="119" t="e">
        <f t="shared" si="198"/>
        <v>#N/A</v>
      </c>
      <c r="M1190" s="119"/>
      <c r="O1190" s="119"/>
      <c r="P1190" s="119"/>
      <c r="Q1190" s="119"/>
      <c r="R1190" s="105"/>
      <c r="S1190" s="119"/>
      <c r="T1190" s="51">
        <f t="shared" si="201"/>
        <v>0</v>
      </c>
      <c r="U1190" s="322" t="e">
        <f t="shared" si="202"/>
        <v>#DIV/0!</v>
      </c>
      <c r="X1190" s="324" t="e">
        <f t="shared" si="199"/>
        <v>#DIV/0!</v>
      </c>
      <c r="Y1190" s="325">
        <f t="shared" si="203"/>
        <v>0</v>
      </c>
      <c r="Z1190" s="325">
        <f t="shared" si="204"/>
        <v>0</v>
      </c>
      <c r="AA1190" s="325">
        <f t="shared" si="205"/>
        <v>0</v>
      </c>
      <c r="AB1190" s="326">
        <f t="shared" si="206"/>
        <v>0</v>
      </c>
      <c r="AD1190" s="328"/>
      <c r="AE1190" s="328"/>
      <c r="AF1190" s="328"/>
      <c r="AG1190" s="328"/>
    </row>
    <row r="1191" spans="9:33" ht="15" hidden="1" customHeight="1">
      <c r="I1191" s="119" t="e">
        <v>#N/A</v>
      </c>
      <c r="J1191" s="119" t="e">
        <v>#N/A</v>
      </c>
      <c r="K1191" s="119" t="e">
        <f t="shared" si="200"/>
        <v>#N/A</v>
      </c>
      <c r="L1191" s="119" t="e">
        <f t="shared" si="198"/>
        <v>#N/A</v>
      </c>
      <c r="M1191" s="119"/>
      <c r="O1191" s="119"/>
      <c r="P1191" s="119"/>
      <c r="Q1191" s="119"/>
      <c r="R1191" s="105"/>
      <c r="S1191" s="119"/>
      <c r="T1191" s="51">
        <f t="shared" si="201"/>
        <v>0</v>
      </c>
      <c r="U1191" s="322" t="e">
        <f t="shared" si="202"/>
        <v>#DIV/0!</v>
      </c>
      <c r="X1191" s="324" t="e">
        <f t="shared" si="199"/>
        <v>#DIV/0!</v>
      </c>
      <c r="Y1191" s="325">
        <f t="shared" si="203"/>
        <v>0</v>
      </c>
      <c r="Z1191" s="325">
        <f t="shared" si="204"/>
        <v>0</v>
      </c>
      <c r="AA1191" s="325">
        <f t="shared" si="205"/>
        <v>0</v>
      </c>
      <c r="AB1191" s="326">
        <f t="shared" si="206"/>
        <v>0</v>
      </c>
      <c r="AD1191" s="328"/>
      <c r="AE1191" s="328"/>
      <c r="AF1191" s="328"/>
      <c r="AG1191" s="328"/>
    </row>
    <row r="1192" spans="9:33" ht="15" hidden="1" customHeight="1">
      <c r="I1192" s="119" t="e">
        <v>#N/A</v>
      </c>
      <c r="J1192" s="119" t="e">
        <v>#N/A</v>
      </c>
      <c r="K1192" s="119" t="e">
        <f t="shared" si="200"/>
        <v>#N/A</v>
      </c>
      <c r="L1192" s="119" t="e">
        <f t="shared" si="198"/>
        <v>#N/A</v>
      </c>
      <c r="M1192" s="119"/>
      <c r="O1192" s="119"/>
      <c r="P1192" s="119"/>
      <c r="Q1192" s="119"/>
      <c r="R1192" s="105"/>
      <c r="S1192" s="119"/>
      <c r="T1192" s="51">
        <f t="shared" si="201"/>
        <v>0</v>
      </c>
      <c r="U1192" s="322" t="e">
        <f t="shared" si="202"/>
        <v>#DIV/0!</v>
      </c>
      <c r="X1192" s="324" t="e">
        <f t="shared" si="199"/>
        <v>#DIV/0!</v>
      </c>
      <c r="Y1192" s="325">
        <f t="shared" si="203"/>
        <v>0</v>
      </c>
      <c r="Z1192" s="325">
        <f t="shared" si="204"/>
        <v>0</v>
      </c>
      <c r="AA1192" s="325">
        <f t="shared" si="205"/>
        <v>0</v>
      </c>
      <c r="AB1192" s="326">
        <f t="shared" si="206"/>
        <v>0</v>
      </c>
      <c r="AD1192" s="328"/>
      <c r="AE1192" s="328"/>
      <c r="AF1192" s="328"/>
      <c r="AG1192" s="328"/>
    </row>
    <row r="1193" spans="9:33" ht="15" hidden="1" customHeight="1">
      <c r="I1193" s="119" t="e">
        <v>#N/A</v>
      </c>
      <c r="J1193" s="119" t="e">
        <v>#N/A</v>
      </c>
      <c r="K1193" s="119" t="e">
        <f t="shared" si="200"/>
        <v>#N/A</v>
      </c>
      <c r="L1193" s="119" t="e">
        <f t="shared" si="198"/>
        <v>#N/A</v>
      </c>
      <c r="M1193" s="119"/>
      <c r="O1193" s="119"/>
      <c r="P1193" s="119"/>
      <c r="Q1193" s="119"/>
      <c r="R1193" s="105"/>
      <c r="S1193" s="119"/>
      <c r="T1193" s="51">
        <f t="shared" si="201"/>
        <v>0</v>
      </c>
      <c r="U1193" s="322" t="e">
        <f t="shared" si="202"/>
        <v>#DIV/0!</v>
      </c>
      <c r="X1193" s="324" t="e">
        <f t="shared" si="199"/>
        <v>#DIV/0!</v>
      </c>
      <c r="Y1193" s="325">
        <f t="shared" si="203"/>
        <v>0</v>
      </c>
      <c r="Z1193" s="325">
        <f t="shared" si="204"/>
        <v>0</v>
      </c>
      <c r="AA1193" s="325">
        <f t="shared" si="205"/>
        <v>0</v>
      </c>
      <c r="AB1193" s="326">
        <f t="shared" si="206"/>
        <v>0</v>
      </c>
      <c r="AD1193" s="328"/>
      <c r="AE1193" s="328"/>
      <c r="AF1193" s="328"/>
      <c r="AG1193" s="328"/>
    </row>
    <row r="1194" spans="9:33" ht="15" hidden="1" customHeight="1">
      <c r="I1194" s="119" t="e">
        <v>#N/A</v>
      </c>
      <c r="J1194" s="119" t="e">
        <v>#N/A</v>
      </c>
      <c r="K1194" s="119" t="e">
        <f t="shared" si="200"/>
        <v>#N/A</v>
      </c>
      <c r="L1194" s="119" t="e">
        <f t="shared" si="198"/>
        <v>#N/A</v>
      </c>
      <c r="M1194" s="119"/>
      <c r="O1194" s="119"/>
      <c r="P1194" s="119"/>
      <c r="Q1194" s="119"/>
      <c r="R1194" s="105"/>
      <c r="S1194" s="119"/>
      <c r="T1194" s="51">
        <f t="shared" si="201"/>
        <v>0</v>
      </c>
      <c r="U1194" s="322" t="e">
        <f t="shared" si="202"/>
        <v>#DIV/0!</v>
      </c>
      <c r="X1194" s="324" t="e">
        <f t="shared" si="199"/>
        <v>#DIV/0!</v>
      </c>
      <c r="Y1194" s="325">
        <f t="shared" si="203"/>
        <v>0</v>
      </c>
      <c r="Z1194" s="325">
        <f t="shared" si="204"/>
        <v>0</v>
      </c>
      <c r="AA1194" s="325">
        <f t="shared" si="205"/>
        <v>0</v>
      </c>
      <c r="AB1194" s="326">
        <f t="shared" si="206"/>
        <v>0</v>
      </c>
      <c r="AD1194" s="328"/>
      <c r="AE1194" s="328"/>
      <c r="AF1194" s="328"/>
      <c r="AG1194" s="328"/>
    </row>
    <row r="1195" spans="9:33" ht="15" hidden="1" customHeight="1">
      <c r="I1195" s="119" t="e">
        <v>#N/A</v>
      </c>
      <c r="J1195" s="119" t="e">
        <v>#N/A</v>
      </c>
      <c r="K1195" s="119" t="e">
        <f t="shared" si="200"/>
        <v>#N/A</v>
      </c>
      <c r="L1195" s="119" t="e">
        <f t="shared" si="198"/>
        <v>#N/A</v>
      </c>
      <c r="M1195" s="119"/>
      <c r="O1195" s="119"/>
      <c r="P1195" s="119"/>
      <c r="Q1195" s="119"/>
      <c r="R1195" s="105"/>
      <c r="S1195" s="119"/>
      <c r="T1195" s="51">
        <f t="shared" si="201"/>
        <v>0</v>
      </c>
      <c r="U1195" s="322" t="e">
        <f t="shared" si="202"/>
        <v>#DIV/0!</v>
      </c>
      <c r="X1195" s="324" t="e">
        <f t="shared" si="199"/>
        <v>#DIV/0!</v>
      </c>
      <c r="Y1195" s="325">
        <f t="shared" si="203"/>
        <v>0</v>
      </c>
      <c r="Z1195" s="325">
        <f t="shared" si="204"/>
        <v>0</v>
      </c>
      <c r="AA1195" s="325">
        <f t="shared" si="205"/>
        <v>0</v>
      </c>
      <c r="AB1195" s="326">
        <f t="shared" si="206"/>
        <v>0</v>
      </c>
      <c r="AD1195" s="328"/>
      <c r="AE1195" s="328"/>
      <c r="AF1195" s="328"/>
      <c r="AG1195" s="328"/>
    </row>
    <row r="1196" spans="9:33" ht="15" hidden="1" customHeight="1">
      <c r="I1196" s="119" t="e">
        <v>#N/A</v>
      </c>
      <c r="J1196" s="119" t="e">
        <v>#N/A</v>
      </c>
      <c r="K1196" s="119" t="e">
        <f t="shared" si="200"/>
        <v>#N/A</v>
      </c>
      <c r="L1196" s="119" t="e">
        <f t="shared" si="198"/>
        <v>#N/A</v>
      </c>
      <c r="M1196" s="119"/>
      <c r="O1196" s="119"/>
      <c r="P1196" s="119"/>
      <c r="Q1196" s="119"/>
      <c r="R1196" s="105"/>
      <c r="S1196" s="119"/>
      <c r="T1196" s="51">
        <f t="shared" si="201"/>
        <v>0</v>
      </c>
      <c r="U1196" s="322" t="e">
        <f t="shared" si="202"/>
        <v>#DIV/0!</v>
      </c>
      <c r="X1196" s="324" t="e">
        <f t="shared" si="199"/>
        <v>#DIV/0!</v>
      </c>
      <c r="Y1196" s="325">
        <f t="shared" si="203"/>
        <v>0</v>
      </c>
      <c r="Z1196" s="325">
        <f t="shared" si="204"/>
        <v>0</v>
      </c>
      <c r="AA1196" s="325">
        <f t="shared" si="205"/>
        <v>0</v>
      </c>
      <c r="AB1196" s="326">
        <f t="shared" si="206"/>
        <v>0</v>
      </c>
      <c r="AD1196" s="328"/>
      <c r="AE1196" s="328"/>
      <c r="AF1196" s="328"/>
      <c r="AG1196" s="328"/>
    </row>
    <row r="1197" spans="9:33" ht="15" hidden="1" customHeight="1">
      <c r="I1197" s="119" t="e">
        <v>#N/A</v>
      </c>
      <c r="J1197" s="119" t="e">
        <v>#N/A</v>
      </c>
      <c r="K1197" s="119" t="e">
        <f t="shared" si="200"/>
        <v>#N/A</v>
      </c>
      <c r="L1197" s="119" t="e">
        <f t="shared" si="198"/>
        <v>#N/A</v>
      </c>
      <c r="M1197" s="119"/>
      <c r="O1197" s="119"/>
      <c r="P1197" s="119"/>
      <c r="Q1197" s="119"/>
      <c r="R1197" s="105"/>
      <c r="S1197" s="119"/>
      <c r="T1197" s="51">
        <f t="shared" si="201"/>
        <v>0</v>
      </c>
      <c r="U1197" s="322" t="e">
        <f t="shared" si="202"/>
        <v>#DIV/0!</v>
      </c>
      <c r="X1197" s="324" t="e">
        <f t="shared" si="199"/>
        <v>#DIV/0!</v>
      </c>
      <c r="Y1197" s="325">
        <f t="shared" si="203"/>
        <v>0</v>
      </c>
      <c r="Z1197" s="325">
        <f t="shared" si="204"/>
        <v>0</v>
      </c>
      <c r="AA1197" s="325">
        <f t="shared" si="205"/>
        <v>0</v>
      </c>
      <c r="AB1197" s="326">
        <f t="shared" si="206"/>
        <v>0</v>
      </c>
      <c r="AD1197" s="328"/>
      <c r="AE1197" s="328"/>
      <c r="AF1197" s="328"/>
      <c r="AG1197" s="328"/>
    </row>
    <row r="1198" spans="9:33" ht="15" hidden="1" customHeight="1">
      <c r="I1198" s="119" t="e">
        <v>#N/A</v>
      </c>
      <c r="J1198" s="119" t="e">
        <v>#N/A</v>
      </c>
      <c r="K1198" s="119" t="e">
        <f t="shared" si="200"/>
        <v>#N/A</v>
      </c>
      <c r="L1198" s="119" t="e">
        <f t="shared" si="198"/>
        <v>#N/A</v>
      </c>
      <c r="M1198" s="119"/>
      <c r="O1198" s="119"/>
      <c r="P1198" s="119"/>
      <c r="Q1198" s="119"/>
      <c r="R1198" s="105"/>
      <c r="S1198" s="119"/>
      <c r="T1198" s="51">
        <f t="shared" si="201"/>
        <v>0</v>
      </c>
      <c r="U1198" s="322" t="e">
        <f t="shared" si="202"/>
        <v>#DIV/0!</v>
      </c>
      <c r="X1198" s="324" t="e">
        <f t="shared" si="199"/>
        <v>#DIV/0!</v>
      </c>
      <c r="Y1198" s="325">
        <f t="shared" si="203"/>
        <v>0</v>
      </c>
      <c r="Z1198" s="325">
        <f t="shared" si="204"/>
        <v>0</v>
      </c>
      <c r="AA1198" s="325">
        <f t="shared" si="205"/>
        <v>0</v>
      </c>
      <c r="AB1198" s="326">
        <f t="shared" si="206"/>
        <v>0</v>
      </c>
      <c r="AD1198" s="328"/>
      <c r="AE1198" s="328"/>
      <c r="AF1198" s="328"/>
      <c r="AG1198" s="328"/>
    </row>
    <row r="1199" spans="9:33" ht="15" hidden="1" customHeight="1">
      <c r="I1199" s="119" t="e">
        <v>#N/A</v>
      </c>
      <c r="J1199" s="119" t="e">
        <v>#N/A</v>
      </c>
      <c r="K1199" s="119" t="e">
        <f t="shared" si="200"/>
        <v>#N/A</v>
      </c>
      <c r="L1199" s="119" t="e">
        <f t="shared" si="198"/>
        <v>#N/A</v>
      </c>
      <c r="M1199" s="119"/>
      <c r="O1199" s="119"/>
      <c r="P1199" s="119"/>
      <c r="Q1199" s="119"/>
      <c r="R1199" s="105"/>
      <c r="S1199" s="119"/>
      <c r="T1199" s="51">
        <f t="shared" si="201"/>
        <v>0</v>
      </c>
      <c r="U1199" s="322" t="e">
        <f t="shared" si="202"/>
        <v>#DIV/0!</v>
      </c>
      <c r="X1199" s="324" t="e">
        <f t="shared" si="199"/>
        <v>#DIV/0!</v>
      </c>
      <c r="Y1199" s="325">
        <f t="shared" si="203"/>
        <v>0</v>
      </c>
      <c r="Z1199" s="325">
        <f t="shared" si="204"/>
        <v>0</v>
      </c>
      <c r="AA1199" s="325">
        <f t="shared" si="205"/>
        <v>0</v>
      </c>
      <c r="AB1199" s="326">
        <f t="shared" si="206"/>
        <v>0</v>
      </c>
      <c r="AD1199" s="328"/>
      <c r="AE1199" s="328"/>
      <c r="AF1199" s="328"/>
      <c r="AG1199" s="328"/>
    </row>
    <row r="1200" spans="9:33" ht="15" hidden="1" customHeight="1">
      <c r="I1200" s="119" t="e">
        <v>#N/A</v>
      </c>
      <c r="J1200" s="119" t="e">
        <v>#N/A</v>
      </c>
      <c r="K1200" s="119" t="e">
        <f t="shared" si="200"/>
        <v>#N/A</v>
      </c>
      <c r="L1200" s="119" t="e">
        <f t="shared" si="198"/>
        <v>#N/A</v>
      </c>
      <c r="M1200" s="119"/>
      <c r="O1200" s="119"/>
      <c r="P1200" s="119"/>
      <c r="Q1200" s="119"/>
      <c r="R1200" s="105"/>
      <c r="S1200" s="119"/>
      <c r="T1200" s="51">
        <f t="shared" si="201"/>
        <v>0</v>
      </c>
      <c r="U1200" s="322" t="e">
        <f t="shared" si="202"/>
        <v>#DIV/0!</v>
      </c>
      <c r="X1200" s="324" t="e">
        <f t="shared" si="199"/>
        <v>#DIV/0!</v>
      </c>
      <c r="Y1200" s="325">
        <f t="shared" si="203"/>
        <v>0</v>
      </c>
      <c r="Z1200" s="325">
        <f t="shared" si="204"/>
        <v>0</v>
      </c>
      <c r="AA1200" s="325">
        <f t="shared" si="205"/>
        <v>0</v>
      </c>
      <c r="AB1200" s="326">
        <f t="shared" si="206"/>
        <v>0</v>
      </c>
      <c r="AD1200" s="328"/>
      <c r="AE1200" s="328"/>
      <c r="AF1200" s="328"/>
      <c r="AG1200" s="328"/>
    </row>
    <row r="1201" spans="9:33" ht="15" hidden="1" customHeight="1">
      <c r="I1201" s="119" t="e">
        <v>#N/A</v>
      </c>
      <c r="J1201" s="119" t="e">
        <v>#N/A</v>
      </c>
      <c r="K1201" s="119" t="e">
        <f t="shared" si="200"/>
        <v>#N/A</v>
      </c>
      <c r="L1201" s="119" t="e">
        <f t="shared" si="198"/>
        <v>#N/A</v>
      </c>
      <c r="M1201" s="119"/>
      <c r="O1201" s="119"/>
      <c r="P1201" s="119"/>
      <c r="Q1201" s="119"/>
      <c r="R1201" s="105"/>
      <c r="S1201" s="119"/>
      <c r="T1201" s="51">
        <f t="shared" si="201"/>
        <v>0</v>
      </c>
      <c r="U1201" s="322" t="e">
        <f t="shared" si="202"/>
        <v>#DIV/0!</v>
      </c>
      <c r="X1201" s="324" t="e">
        <f t="shared" si="199"/>
        <v>#DIV/0!</v>
      </c>
      <c r="Y1201" s="325">
        <f t="shared" si="203"/>
        <v>0</v>
      </c>
      <c r="Z1201" s="325">
        <f t="shared" si="204"/>
        <v>0</v>
      </c>
      <c r="AA1201" s="325">
        <f t="shared" si="205"/>
        <v>0</v>
      </c>
      <c r="AB1201" s="326">
        <f t="shared" si="206"/>
        <v>0</v>
      </c>
      <c r="AD1201" s="328"/>
      <c r="AE1201" s="328"/>
      <c r="AF1201" s="328"/>
      <c r="AG1201" s="328"/>
    </row>
    <row r="1202" spans="9:33" ht="15" hidden="1" customHeight="1">
      <c r="I1202" s="119" t="e">
        <v>#N/A</v>
      </c>
      <c r="J1202" s="119" t="e">
        <v>#N/A</v>
      </c>
      <c r="K1202" s="119" t="e">
        <f t="shared" si="200"/>
        <v>#N/A</v>
      </c>
      <c r="L1202" s="119" t="e">
        <f t="shared" si="198"/>
        <v>#N/A</v>
      </c>
      <c r="M1202" s="119"/>
      <c r="O1202" s="119"/>
      <c r="P1202" s="119"/>
      <c r="Q1202" s="119"/>
      <c r="R1202" s="105"/>
      <c r="S1202" s="119"/>
      <c r="T1202" s="51">
        <f t="shared" si="201"/>
        <v>0</v>
      </c>
      <c r="U1202" s="322" t="e">
        <f t="shared" si="202"/>
        <v>#DIV/0!</v>
      </c>
      <c r="X1202" s="324" t="e">
        <f t="shared" si="199"/>
        <v>#DIV/0!</v>
      </c>
      <c r="Y1202" s="325">
        <f t="shared" si="203"/>
        <v>0</v>
      </c>
      <c r="Z1202" s="325">
        <f t="shared" si="204"/>
        <v>0</v>
      </c>
      <c r="AA1202" s="325">
        <f t="shared" si="205"/>
        <v>0</v>
      </c>
      <c r="AB1202" s="326">
        <f t="shared" si="206"/>
        <v>0</v>
      </c>
      <c r="AD1202" s="328"/>
      <c r="AE1202" s="328"/>
      <c r="AF1202" s="328"/>
      <c r="AG1202" s="328"/>
    </row>
    <row r="1203" spans="9:33" ht="15" hidden="1" customHeight="1">
      <c r="I1203" s="119" t="e">
        <v>#N/A</v>
      </c>
      <c r="J1203" s="119" t="e">
        <v>#N/A</v>
      </c>
      <c r="K1203" s="119" t="e">
        <f t="shared" si="200"/>
        <v>#N/A</v>
      </c>
      <c r="L1203" s="119" t="e">
        <f t="shared" si="198"/>
        <v>#N/A</v>
      </c>
      <c r="M1203" s="119"/>
      <c r="O1203" s="119"/>
      <c r="P1203" s="119"/>
      <c r="Q1203" s="119"/>
      <c r="R1203" s="105"/>
      <c r="S1203" s="119"/>
      <c r="T1203" s="51">
        <f t="shared" si="201"/>
        <v>0</v>
      </c>
      <c r="U1203" s="322" t="e">
        <f t="shared" si="202"/>
        <v>#DIV/0!</v>
      </c>
      <c r="X1203" s="324" t="e">
        <f t="shared" si="199"/>
        <v>#DIV/0!</v>
      </c>
      <c r="Y1203" s="325">
        <f t="shared" si="203"/>
        <v>0</v>
      </c>
      <c r="Z1203" s="325">
        <f t="shared" si="204"/>
        <v>0</v>
      </c>
      <c r="AA1203" s="325">
        <f t="shared" si="205"/>
        <v>0</v>
      </c>
      <c r="AB1203" s="326">
        <f t="shared" si="206"/>
        <v>0</v>
      </c>
      <c r="AD1203" s="328"/>
      <c r="AE1203" s="328"/>
      <c r="AF1203" s="328"/>
      <c r="AG1203" s="328"/>
    </row>
    <row r="1204" spans="9:33" ht="15" hidden="1" customHeight="1">
      <c r="I1204" s="119" t="e">
        <v>#N/A</v>
      </c>
      <c r="J1204" s="119" t="e">
        <v>#N/A</v>
      </c>
      <c r="K1204" s="119" t="e">
        <f t="shared" si="200"/>
        <v>#N/A</v>
      </c>
      <c r="L1204" s="119" t="e">
        <f t="shared" si="198"/>
        <v>#N/A</v>
      </c>
      <c r="M1204" s="119"/>
      <c r="O1204" s="119"/>
      <c r="P1204" s="119"/>
      <c r="Q1204" s="119"/>
      <c r="R1204" s="105"/>
      <c r="S1204" s="119"/>
      <c r="T1204" s="51">
        <f t="shared" si="201"/>
        <v>0</v>
      </c>
      <c r="U1204" s="322" t="e">
        <f t="shared" si="202"/>
        <v>#DIV/0!</v>
      </c>
      <c r="X1204" s="324" t="e">
        <f t="shared" si="199"/>
        <v>#DIV/0!</v>
      </c>
      <c r="Y1204" s="325">
        <f t="shared" si="203"/>
        <v>0</v>
      </c>
      <c r="Z1204" s="325">
        <f t="shared" si="204"/>
        <v>0</v>
      </c>
      <c r="AA1204" s="325">
        <f t="shared" si="205"/>
        <v>0</v>
      </c>
      <c r="AB1204" s="326">
        <f t="shared" si="206"/>
        <v>0</v>
      </c>
      <c r="AD1204" s="328"/>
      <c r="AE1204" s="328"/>
      <c r="AF1204" s="328"/>
      <c r="AG1204" s="328"/>
    </row>
    <row r="1205" spans="9:33" ht="15" hidden="1" customHeight="1">
      <c r="I1205" s="119" t="e">
        <v>#N/A</v>
      </c>
      <c r="J1205" s="119" t="e">
        <v>#N/A</v>
      </c>
      <c r="K1205" s="119" t="e">
        <f t="shared" si="200"/>
        <v>#N/A</v>
      </c>
      <c r="L1205" s="119" t="e">
        <f t="shared" si="198"/>
        <v>#N/A</v>
      </c>
      <c r="M1205" s="119"/>
      <c r="O1205" s="119"/>
      <c r="P1205" s="119"/>
      <c r="Q1205" s="119"/>
      <c r="R1205" s="105"/>
      <c r="S1205" s="119"/>
      <c r="T1205" s="51">
        <f t="shared" si="201"/>
        <v>0</v>
      </c>
      <c r="U1205" s="322" t="e">
        <f t="shared" si="202"/>
        <v>#DIV/0!</v>
      </c>
      <c r="X1205" s="324" t="e">
        <f t="shared" si="199"/>
        <v>#DIV/0!</v>
      </c>
      <c r="Y1205" s="325">
        <f t="shared" si="203"/>
        <v>0</v>
      </c>
      <c r="Z1205" s="325">
        <f t="shared" si="204"/>
        <v>0</v>
      </c>
      <c r="AA1205" s="325">
        <f t="shared" si="205"/>
        <v>0</v>
      </c>
      <c r="AB1205" s="326">
        <f t="shared" si="206"/>
        <v>0</v>
      </c>
      <c r="AD1205" s="328"/>
      <c r="AE1205" s="328"/>
      <c r="AF1205" s="328"/>
      <c r="AG1205" s="328"/>
    </row>
    <row r="1206" spans="9:33" ht="15" hidden="1" customHeight="1">
      <c r="I1206" s="119" t="e">
        <v>#N/A</v>
      </c>
      <c r="J1206" s="119" t="e">
        <v>#N/A</v>
      </c>
      <c r="K1206" s="119" t="e">
        <f t="shared" si="200"/>
        <v>#N/A</v>
      </c>
      <c r="L1206" s="119" t="e">
        <f t="shared" si="198"/>
        <v>#N/A</v>
      </c>
      <c r="M1206" s="119"/>
      <c r="O1206" s="119"/>
      <c r="P1206" s="119"/>
      <c r="Q1206" s="119"/>
      <c r="R1206" s="105"/>
      <c r="S1206" s="119"/>
      <c r="T1206" s="51">
        <f t="shared" si="201"/>
        <v>0</v>
      </c>
      <c r="U1206" s="322" t="e">
        <f t="shared" si="202"/>
        <v>#DIV/0!</v>
      </c>
      <c r="X1206" s="324" t="e">
        <f t="shared" si="199"/>
        <v>#DIV/0!</v>
      </c>
      <c r="Y1206" s="325">
        <f t="shared" si="203"/>
        <v>0</v>
      </c>
      <c r="Z1206" s="325">
        <f t="shared" si="204"/>
        <v>0</v>
      </c>
      <c r="AA1206" s="325">
        <f t="shared" si="205"/>
        <v>0</v>
      </c>
      <c r="AB1206" s="326">
        <f t="shared" si="206"/>
        <v>0</v>
      </c>
      <c r="AD1206" s="328"/>
      <c r="AE1206" s="328"/>
      <c r="AF1206" s="328"/>
      <c r="AG1206" s="328"/>
    </row>
    <row r="1207" spans="9:33" ht="15" hidden="1" customHeight="1">
      <c r="I1207" s="119" t="e">
        <v>#N/A</v>
      </c>
      <c r="J1207" s="119" t="e">
        <v>#N/A</v>
      </c>
      <c r="K1207" s="119" t="e">
        <f t="shared" si="200"/>
        <v>#N/A</v>
      </c>
      <c r="L1207" s="119" t="e">
        <f t="shared" si="198"/>
        <v>#N/A</v>
      </c>
      <c r="M1207" s="119"/>
      <c r="O1207" s="119"/>
      <c r="P1207" s="119"/>
      <c r="Q1207" s="119"/>
      <c r="R1207" s="105"/>
      <c r="S1207" s="119"/>
      <c r="T1207" s="51">
        <f t="shared" si="201"/>
        <v>0</v>
      </c>
      <c r="U1207" s="322" t="e">
        <f t="shared" si="202"/>
        <v>#DIV/0!</v>
      </c>
      <c r="X1207" s="324" t="e">
        <f t="shared" si="199"/>
        <v>#DIV/0!</v>
      </c>
      <c r="Y1207" s="325">
        <f t="shared" si="203"/>
        <v>0</v>
      </c>
      <c r="Z1207" s="325">
        <f t="shared" si="204"/>
        <v>0</v>
      </c>
      <c r="AA1207" s="325">
        <f t="shared" si="205"/>
        <v>0</v>
      </c>
      <c r="AB1207" s="326">
        <f t="shared" si="206"/>
        <v>0</v>
      </c>
      <c r="AD1207" s="328"/>
      <c r="AE1207" s="328"/>
      <c r="AF1207" s="328"/>
      <c r="AG1207" s="328"/>
    </row>
    <row r="1208" spans="9:33" ht="15" hidden="1" customHeight="1">
      <c r="I1208" s="119" t="e">
        <v>#N/A</v>
      </c>
      <c r="J1208" s="119" t="e">
        <v>#N/A</v>
      </c>
      <c r="K1208" s="119" t="e">
        <f t="shared" si="200"/>
        <v>#N/A</v>
      </c>
      <c r="L1208" s="119" t="e">
        <f t="shared" si="198"/>
        <v>#N/A</v>
      </c>
      <c r="M1208" s="119"/>
      <c r="O1208" s="119"/>
      <c r="P1208" s="119"/>
      <c r="Q1208" s="119"/>
      <c r="R1208" s="105"/>
      <c r="S1208" s="119"/>
      <c r="T1208" s="51">
        <f t="shared" si="201"/>
        <v>0</v>
      </c>
      <c r="U1208" s="322" t="e">
        <f t="shared" si="202"/>
        <v>#DIV/0!</v>
      </c>
      <c r="X1208" s="324" t="e">
        <f t="shared" si="199"/>
        <v>#DIV/0!</v>
      </c>
      <c r="Y1208" s="325">
        <f t="shared" si="203"/>
        <v>0</v>
      </c>
      <c r="Z1208" s="325">
        <f t="shared" si="204"/>
        <v>0</v>
      </c>
      <c r="AA1208" s="325">
        <f t="shared" si="205"/>
        <v>0</v>
      </c>
      <c r="AB1208" s="326">
        <f t="shared" si="206"/>
        <v>0</v>
      </c>
      <c r="AD1208" s="328"/>
      <c r="AE1208" s="328"/>
      <c r="AF1208" s="328"/>
      <c r="AG1208" s="328"/>
    </row>
    <row r="1209" spans="9:33" ht="15" hidden="1" customHeight="1">
      <c r="I1209" s="119" t="e">
        <v>#N/A</v>
      </c>
      <c r="J1209" s="119" t="e">
        <v>#N/A</v>
      </c>
      <c r="K1209" s="119" t="e">
        <f t="shared" si="200"/>
        <v>#N/A</v>
      </c>
      <c r="L1209" s="119" t="e">
        <f t="shared" si="198"/>
        <v>#N/A</v>
      </c>
      <c r="M1209" s="119"/>
      <c r="O1209" s="119"/>
      <c r="P1209" s="119"/>
      <c r="Q1209" s="119"/>
      <c r="R1209" s="105"/>
      <c r="S1209" s="119"/>
      <c r="T1209" s="51">
        <f t="shared" si="201"/>
        <v>0</v>
      </c>
      <c r="U1209" s="322" t="e">
        <f t="shared" si="202"/>
        <v>#DIV/0!</v>
      </c>
      <c r="X1209" s="324" t="e">
        <f t="shared" si="199"/>
        <v>#DIV/0!</v>
      </c>
      <c r="Y1209" s="325">
        <f t="shared" si="203"/>
        <v>0</v>
      </c>
      <c r="Z1209" s="325">
        <f t="shared" si="204"/>
        <v>0</v>
      </c>
      <c r="AA1209" s="325">
        <f t="shared" si="205"/>
        <v>0</v>
      </c>
      <c r="AB1209" s="326">
        <f t="shared" si="206"/>
        <v>0</v>
      </c>
      <c r="AD1209" s="328"/>
      <c r="AE1209" s="328"/>
      <c r="AF1209" s="328"/>
      <c r="AG1209" s="328"/>
    </row>
    <row r="1210" spans="9:33" ht="15" hidden="1" customHeight="1">
      <c r="I1210" s="119" t="e">
        <v>#N/A</v>
      </c>
      <c r="J1210" s="119" t="e">
        <v>#N/A</v>
      </c>
      <c r="K1210" s="119" t="e">
        <f t="shared" si="200"/>
        <v>#N/A</v>
      </c>
      <c r="L1210" s="119" t="e">
        <f t="shared" si="198"/>
        <v>#N/A</v>
      </c>
      <c r="M1210" s="119"/>
      <c r="O1210" s="119"/>
      <c r="P1210" s="119"/>
      <c r="Q1210" s="119"/>
      <c r="R1210" s="105"/>
      <c r="S1210" s="119"/>
      <c r="T1210" s="51">
        <f t="shared" si="201"/>
        <v>0</v>
      </c>
      <c r="U1210" s="322" t="e">
        <f t="shared" si="202"/>
        <v>#DIV/0!</v>
      </c>
      <c r="X1210" s="324" t="e">
        <f t="shared" si="199"/>
        <v>#DIV/0!</v>
      </c>
      <c r="Y1210" s="325">
        <f t="shared" si="203"/>
        <v>0</v>
      </c>
      <c r="Z1210" s="325">
        <f t="shared" si="204"/>
        <v>0</v>
      </c>
      <c r="AA1210" s="325">
        <f t="shared" si="205"/>
        <v>0</v>
      </c>
      <c r="AB1210" s="326">
        <f t="shared" si="206"/>
        <v>0</v>
      </c>
      <c r="AD1210" s="328"/>
      <c r="AE1210" s="328"/>
      <c r="AF1210" s="328"/>
      <c r="AG1210" s="328"/>
    </row>
    <row r="1211" spans="9:33" ht="15" hidden="1" customHeight="1">
      <c r="I1211" s="119" t="e">
        <v>#N/A</v>
      </c>
      <c r="J1211" s="119" t="e">
        <v>#N/A</v>
      </c>
      <c r="K1211" s="119" t="e">
        <f t="shared" si="200"/>
        <v>#N/A</v>
      </c>
      <c r="L1211" s="119" t="e">
        <f t="shared" si="198"/>
        <v>#N/A</v>
      </c>
      <c r="M1211" s="119"/>
      <c r="O1211" s="119"/>
      <c r="P1211" s="119"/>
      <c r="Q1211" s="119"/>
      <c r="R1211" s="105"/>
      <c r="S1211" s="119"/>
      <c r="T1211" s="51">
        <f t="shared" si="201"/>
        <v>0</v>
      </c>
      <c r="U1211" s="322" t="e">
        <f t="shared" si="202"/>
        <v>#DIV/0!</v>
      </c>
      <c r="X1211" s="324" t="e">
        <f t="shared" si="199"/>
        <v>#DIV/0!</v>
      </c>
      <c r="Y1211" s="325">
        <f t="shared" si="203"/>
        <v>0</v>
      </c>
      <c r="Z1211" s="325">
        <f t="shared" si="204"/>
        <v>0</v>
      </c>
      <c r="AA1211" s="325">
        <f t="shared" si="205"/>
        <v>0</v>
      </c>
      <c r="AB1211" s="326">
        <f t="shared" si="206"/>
        <v>0</v>
      </c>
      <c r="AD1211" s="328"/>
      <c r="AE1211" s="328"/>
      <c r="AF1211" s="328"/>
      <c r="AG1211" s="328"/>
    </row>
    <row r="1212" spans="9:33" ht="15" hidden="1" customHeight="1">
      <c r="I1212" s="119" t="e">
        <v>#N/A</v>
      </c>
      <c r="J1212" s="119" t="e">
        <v>#N/A</v>
      </c>
      <c r="K1212" s="119" t="e">
        <f t="shared" si="200"/>
        <v>#N/A</v>
      </c>
      <c r="L1212" s="119" t="e">
        <f t="shared" ref="L1212:L1275" si="207">J1212*R1212</f>
        <v>#N/A</v>
      </c>
      <c r="M1212" s="119"/>
      <c r="O1212" s="119"/>
      <c r="P1212" s="119"/>
      <c r="Q1212" s="119"/>
      <c r="R1212" s="105"/>
      <c r="S1212" s="119"/>
      <c r="T1212" s="51">
        <f t="shared" si="201"/>
        <v>0</v>
      </c>
      <c r="U1212" s="322" t="e">
        <f t="shared" si="202"/>
        <v>#DIV/0!</v>
      </c>
      <c r="X1212" s="324" t="e">
        <f t="shared" si="199"/>
        <v>#DIV/0!</v>
      </c>
      <c r="Y1212" s="325">
        <f t="shared" si="203"/>
        <v>0</v>
      </c>
      <c r="Z1212" s="325">
        <f t="shared" si="204"/>
        <v>0</v>
      </c>
      <c r="AA1212" s="325">
        <f t="shared" si="205"/>
        <v>0</v>
      </c>
      <c r="AB1212" s="326">
        <f t="shared" si="206"/>
        <v>0</v>
      </c>
      <c r="AD1212" s="328"/>
      <c r="AE1212" s="328"/>
      <c r="AF1212" s="328"/>
      <c r="AG1212" s="328"/>
    </row>
    <row r="1213" spans="9:33" ht="15" hidden="1" customHeight="1">
      <c r="I1213" s="119" t="e">
        <v>#N/A</v>
      </c>
      <c r="J1213" s="119" t="e">
        <v>#N/A</v>
      </c>
      <c r="K1213" s="119" t="e">
        <f t="shared" si="200"/>
        <v>#N/A</v>
      </c>
      <c r="L1213" s="119" t="e">
        <f t="shared" si="207"/>
        <v>#N/A</v>
      </c>
      <c r="M1213" s="119"/>
      <c r="O1213" s="119"/>
      <c r="P1213" s="119"/>
      <c r="Q1213" s="119"/>
      <c r="R1213" s="105"/>
      <c r="S1213" s="119"/>
      <c r="T1213" s="51">
        <f t="shared" si="201"/>
        <v>0</v>
      </c>
      <c r="U1213" s="322" t="e">
        <f t="shared" si="202"/>
        <v>#DIV/0!</v>
      </c>
      <c r="X1213" s="324" t="e">
        <f t="shared" si="199"/>
        <v>#DIV/0!</v>
      </c>
      <c r="Y1213" s="325">
        <f t="shared" si="203"/>
        <v>0</v>
      </c>
      <c r="Z1213" s="325">
        <f t="shared" si="204"/>
        <v>0</v>
      </c>
      <c r="AA1213" s="325">
        <f t="shared" si="205"/>
        <v>0</v>
      </c>
      <c r="AB1213" s="326">
        <f t="shared" si="206"/>
        <v>0</v>
      </c>
      <c r="AD1213" s="328"/>
      <c r="AE1213" s="328"/>
      <c r="AF1213" s="328"/>
      <c r="AG1213" s="328"/>
    </row>
    <row r="1214" spans="9:33" ht="15" hidden="1" customHeight="1">
      <c r="I1214" s="119" t="e">
        <v>#N/A</v>
      </c>
      <c r="J1214" s="119" t="e">
        <v>#N/A</v>
      </c>
      <c r="K1214" s="119" t="e">
        <f t="shared" si="200"/>
        <v>#N/A</v>
      </c>
      <c r="L1214" s="119" t="e">
        <f t="shared" si="207"/>
        <v>#N/A</v>
      </c>
      <c r="M1214" s="119"/>
      <c r="O1214" s="119"/>
      <c r="P1214" s="119"/>
      <c r="Q1214" s="119"/>
      <c r="R1214" s="105"/>
      <c r="S1214" s="119"/>
      <c r="T1214" s="51">
        <f t="shared" si="201"/>
        <v>0</v>
      </c>
      <c r="U1214" s="322" t="e">
        <f t="shared" si="202"/>
        <v>#DIV/0!</v>
      </c>
      <c r="X1214" s="324" t="e">
        <f t="shared" si="199"/>
        <v>#DIV/0!</v>
      </c>
      <c r="Y1214" s="325">
        <f t="shared" si="203"/>
        <v>0</v>
      </c>
      <c r="Z1214" s="325">
        <f t="shared" si="204"/>
        <v>0</v>
      </c>
      <c r="AA1214" s="325">
        <f t="shared" si="205"/>
        <v>0</v>
      </c>
      <c r="AB1214" s="326">
        <f t="shared" si="206"/>
        <v>0</v>
      </c>
      <c r="AD1214" s="328"/>
      <c r="AE1214" s="328"/>
      <c r="AF1214" s="328"/>
      <c r="AG1214" s="328"/>
    </row>
    <row r="1215" spans="9:33" ht="15" hidden="1" customHeight="1">
      <c r="I1215" s="119" t="e">
        <v>#N/A</v>
      </c>
      <c r="J1215" s="119" t="e">
        <v>#N/A</v>
      </c>
      <c r="K1215" s="119" t="e">
        <f t="shared" si="200"/>
        <v>#N/A</v>
      </c>
      <c r="L1215" s="119" t="e">
        <f t="shared" si="207"/>
        <v>#N/A</v>
      </c>
      <c r="M1215" s="119"/>
      <c r="O1215" s="119"/>
      <c r="P1215" s="119"/>
      <c r="Q1215" s="119"/>
      <c r="R1215" s="105"/>
      <c r="S1215" s="119"/>
      <c r="T1215" s="51">
        <f t="shared" si="201"/>
        <v>0</v>
      </c>
      <c r="U1215" s="322" t="e">
        <f t="shared" si="202"/>
        <v>#DIV/0!</v>
      </c>
      <c r="X1215" s="324" t="e">
        <f t="shared" si="199"/>
        <v>#DIV/0!</v>
      </c>
      <c r="Y1215" s="325">
        <f t="shared" si="203"/>
        <v>0</v>
      </c>
      <c r="Z1215" s="325">
        <f t="shared" si="204"/>
        <v>0</v>
      </c>
      <c r="AA1215" s="325">
        <f t="shared" si="205"/>
        <v>0</v>
      </c>
      <c r="AB1215" s="326">
        <f t="shared" si="206"/>
        <v>0</v>
      </c>
      <c r="AD1215" s="328"/>
      <c r="AE1215" s="328"/>
      <c r="AF1215" s="328"/>
      <c r="AG1215" s="328"/>
    </row>
    <row r="1216" spans="9:33" ht="15" hidden="1" customHeight="1">
      <c r="I1216" s="119" t="e">
        <v>#N/A</v>
      </c>
      <c r="J1216" s="119" t="e">
        <v>#N/A</v>
      </c>
      <c r="K1216" s="119" t="e">
        <f t="shared" si="200"/>
        <v>#N/A</v>
      </c>
      <c r="L1216" s="119" t="e">
        <f t="shared" si="207"/>
        <v>#N/A</v>
      </c>
      <c r="M1216" s="119"/>
      <c r="O1216" s="119"/>
      <c r="P1216" s="119"/>
      <c r="Q1216" s="119"/>
      <c r="R1216" s="105"/>
      <c r="S1216" s="119"/>
      <c r="T1216" s="51">
        <f t="shared" si="201"/>
        <v>0</v>
      </c>
      <c r="U1216" s="322" t="e">
        <f t="shared" si="202"/>
        <v>#DIV/0!</v>
      </c>
      <c r="X1216" s="324" t="e">
        <f t="shared" si="199"/>
        <v>#DIV/0!</v>
      </c>
      <c r="Y1216" s="325">
        <f t="shared" si="203"/>
        <v>0</v>
      </c>
      <c r="Z1216" s="325">
        <f t="shared" si="204"/>
        <v>0</v>
      </c>
      <c r="AA1216" s="325">
        <f t="shared" si="205"/>
        <v>0</v>
      </c>
      <c r="AB1216" s="326">
        <f t="shared" si="206"/>
        <v>0</v>
      </c>
      <c r="AD1216" s="328"/>
      <c r="AE1216" s="328"/>
      <c r="AF1216" s="328"/>
      <c r="AG1216" s="328"/>
    </row>
    <row r="1217" spans="9:33" ht="15" hidden="1" customHeight="1">
      <c r="I1217" s="119" t="e">
        <v>#N/A</v>
      </c>
      <c r="J1217" s="119" t="e">
        <v>#N/A</v>
      </c>
      <c r="K1217" s="119" t="e">
        <f t="shared" si="200"/>
        <v>#N/A</v>
      </c>
      <c r="L1217" s="119" t="e">
        <f t="shared" si="207"/>
        <v>#N/A</v>
      </c>
      <c r="M1217" s="119"/>
      <c r="O1217" s="119"/>
      <c r="P1217" s="119"/>
      <c r="Q1217" s="119"/>
      <c r="R1217" s="105"/>
      <c r="S1217" s="119"/>
      <c r="T1217" s="51">
        <f t="shared" si="201"/>
        <v>0</v>
      </c>
      <c r="U1217" s="322" t="e">
        <f t="shared" si="202"/>
        <v>#DIV/0!</v>
      </c>
      <c r="X1217" s="324" t="e">
        <f t="shared" si="199"/>
        <v>#DIV/0!</v>
      </c>
      <c r="Y1217" s="325">
        <f t="shared" si="203"/>
        <v>0</v>
      </c>
      <c r="Z1217" s="325">
        <f t="shared" si="204"/>
        <v>0</v>
      </c>
      <c r="AA1217" s="325">
        <f t="shared" si="205"/>
        <v>0</v>
      </c>
      <c r="AB1217" s="326">
        <f t="shared" si="206"/>
        <v>0</v>
      </c>
      <c r="AD1217" s="328"/>
      <c r="AE1217" s="328"/>
      <c r="AF1217" s="328"/>
      <c r="AG1217" s="328"/>
    </row>
    <row r="1218" spans="9:33" ht="15" hidden="1" customHeight="1">
      <c r="I1218" s="119" t="e">
        <v>#N/A</v>
      </c>
      <c r="J1218" s="119" t="e">
        <v>#N/A</v>
      </c>
      <c r="K1218" s="119" t="e">
        <f t="shared" si="200"/>
        <v>#N/A</v>
      </c>
      <c r="L1218" s="119" t="e">
        <f t="shared" si="207"/>
        <v>#N/A</v>
      </c>
      <c r="M1218" s="119"/>
      <c r="O1218" s="119"/>
      <c r="P1218" s="119"/>
      <c r="Q1218" s="119"/>
      <c r="R1218" s="105"/>
      <c r="S1218" s="119"/>
      <c r="T1218" s="51">
        <f t="shared" si="201"/>
        <v>0</v>
      </c>
      <c r="U1218" s="322" t="e">
        <f t="shared" si="202"/>
        <v>#DIV/0!</v>
      </c>
      <c r="X1218" s="324" t="e">
        <f t="shared" si="199"/>
        <v>#DIV/0!</v>
      </c>
      <c r="Y1218" s="325">
        <f t="shared" si="203"/>
        <v>0</v>
      </c>
      <c r="Z1218" s="325">
        <f t="shared" si="204"/>
        <v>0</v>
      </c>
      <c r="AA1218" s="325">
        <f t="shared" si="205"/>
        <v>0</v>
      </c>
      <c r="AB1218" s="326">
        <f t="shared" si="206"/>
        <v>0</v>
      </c>
      <c r="AD1218" s="328"/>
      <c r="AE1218" s="328"/>
      <c r="AF1218" s="328"/>
      <c r="AG1218" s="328"/>
    </row>
    <row r="1219" spans="9:33" ht="15" hidden="1" customHeight="1">
      <c r="I1219" s="119" t="e">
        <v>#N/A</v>
      </c>
      <c r="J1219" s="119" t="e">
        <v>#N/A</v>
      </c>
      <c r="K1219" s="119" t="e">
        <f t="shared" si="200"/>
        <v>#N/A</v>
      </c>
      <c r="L1219" s="119" t="e">
        <f t="shared" si="207"/>
        <v>#N/A</v>
      </c>
      <c r="M1219" s="119"/>
      <c r="O1219" s="119"/>
      <c r="P1219" s="119"/>
      <c r="Q1219" s="119"/>
      <c r="R1219" s="105"/>
      <c r="S1219" s="119"/>
      <c r="T1219" s="51">
        <f t="shared" si="201"/>
        <v>0</v>
      </c>
      <c r="U1219" s="322" t="e">
        <f t="shared" si="202"/>
        <v>#DIV/0!</v>
      </c>
      <c r="X1219" s="324" t="e">
        <f t="shared" ref="X1219:X1282" si="208">(V1219-R1219)/V1219</f>
        <v>#DIV/0!</v>
      </c>
      <c r="Y1219" s="325">
        <f t="shared" si="203"/>
        <v>0</v>
      </c>
      <c r="Z1219" s="325">
        <f t="shared" si="204"/>
        <v>0</v>
      </c>
      <c r="AA1219" s="325">
        <f t="shared" si="205"/>
        <v>0</v>
      </c>
      <c r="AB1219" s="326">
        <f t="shared" si="206"/>
        <v>0</v>
      </c>
      <c r="AD1219" s="328"/>
      <c r="AE1219" s="328"/>
      <c r="AF1219" s="328"/>
      <c r="AG1219" s="328"/>
    </row>
    <row r="1220" spans="9:33" ht="15" hidden="1" customHeight="1">
      <c r="I1220" s="119" t="e">
        <v>#N/A</v>
      </c>
      <c r="J1220" s="119" t="e">
        <v>#N/A</v>
      </c>
      <c r="K1220" s="119" t="e">
        <f t="shared" si="200"/>
        <v>#N/A</v>
      </c>
      <c r="L1220" s="119" t="e">
        <f t="shared" si="207"/>
        <v>#N/A</v>
      </c>
      <c r="M1220" s="119"/>
      <c r="O1220" s="119"/>
      <c r="P1220" s="119"/>
      <c r="Q1220" s="119"/>
      <c r="R1220" s="105"/>
      <c r="S1220" s="119"/>
      <c r="T1220" s="51">
        <f t="shared" si="201"/>
        <v>0</v>
      </c>
      <c r="U1220" s="322" t="e">
        <f t="shared" si="202"/>
        <v>#DIV/0!</v>
      </c>
      <c r="X1220" s="324" t="e">
        <f t="shared" si="208"/>
        <v>#DIV/0!</v>
      </c>
      <c r="Y1220" s="325">
        <f t="shared" si="203"/>
        <v>0</v>
      </c>
      <c r="Z1220" s="325">
        <f t="shared" si="204"/>
        <v>0</v>
      </c>
      <c r="AA1220" s="325">
        <f t="shared" si="205"/>
        <v>0</v>
      </c>
      <c r="AB1220" s="326">
        <f t="shared" si="206"/>
        <v>0</v>
      </c>
      <c r="AD1220" s="328"/>
      <c r="AE1220" s="328"/>
      <c r="AF1220" s="328"/>
      <c r="AG1220" s="328"/>
    </row>
    <row r="1221" spans="9:33" ht="15" hidden="1" customHeight="1">
      <c r="I1221" s="119" t="e">
        <v>#N/A</v>
      </c>
      <c r="J1221" s="119" t="e">
        <v>#N/A</v>
      </c>
      <c r="K1221" s="119" t="e">
        <f t="shared" si="200"/>
        <v>#N/A</v>
      </c>
      <c r="L1221" s="119" t="e">
        <f t="shared" si="207"/>
        <v>#N/A</v>
      </c>
      <c r="M1221" s="119"/>
      <c r="O1221" s="119"/>
      <c r="P1221" s="119"/>
      <c r="Q1221" s="119"/>
      <c r="R1221" s="105"/>
      <c r="S1221" s="119"/>
      <c r="T1221" s="51">
        <f t="shared" si="201"/>
        <v>0</v>
      </c>
      <c r="U1221" s="322" t="e">
        <f t="shared" si="202"/>
        <v>#DIV/0!</v>
      </c>
      <c r="X1221" s="324" t="e">
        <f t="shared" si="208"/>
        <v>#DIV/0!</v>
      </c>
      <c r="Y1221" s="325">
        <f t="shared" si="203"/>
        <v>0</v>
      </c>
      <c r="Z1221" s="325">
        <f t="shared" si="204"/>
        <v>0</v>
      </c>
      <c r="AA1221" s="325">
        <f t="shared" si="205"/>
        <v>0</v>
      </c>
      <c r="AB1221" s="326">
        <f t="shared" si="206"/>
        <v>0</v>
      </c>
      <c r="AD1221" s="328"/>
      <c r="AE1221" s="328"/>
      <c r="AF1221" s="328"/>
      <c r="AG1221" s="328"/>
    </row>
    <row r="1222" spans="9:33" ht="15" hidden="1" customHeight="1">
      <c r="I1222" s="119" t="e">
        <v>#N/A</v>
      </c>
      <c r="J1222" s="119" t="e">
        <v>#N/A</v>
      </c>
      <c r="K1222" s="119" t="e">
        <f t="shared" si="200"/>
        <v>#N/A</v>
      </c>
      <c r="L1222" s="119" t="e">
        <f t="shared" si="207"/>
        <v>#N/A</v>
      </c>
      <c r="M1222" s="119"/>
      <c r="O1222" s="119"/>
      <c r="P1222" s="119"/>
      <c r="Q1222" s="119"/>
      <c r="R1222" s="105"/>
      <c r="S1222" s="119"/>
      <c r="T1222" s="51">
        <f t="shared" si="201"/>
        <v>0</v>
      </c>
      <c r="U1222" s="322" t="e">
        <f t="shared" si="202"/>
        <v>#DIV/0!</v>
      </c>
      <c r="X1222" s="324" t="e">
        <f t="shared" si="208"/>
        <v>#DIV/0!</v>
      </c>
      <c r="Y1222" s="325">
        <f t="shared" si="203"/>
        <v>0</v>
      </c>
      <c r="Z1222" s="325">
        <f t="shared" si="204"/>
        <v>0</v>
      </c>
      <c r="AA1222" s="325">
        <f t="shared" si="205"/>
        <v>0</v>
      </c>
      <c r="AB1222" s="326">
        <f t="shared" si="206"/>
        <v>0</v>
      </c>
      <c r="AD1222" s="328"/>
      <c r="AE1222" s="328"/>
      <c r="AF1222" s="328"/>
      <c r="AG1222" s="328"/>
    </row>
    <row r="1223" spans="9:33" ht="15" hidden="1" customHeight="1">
      <c r="I1223" s="119" t="e">
        <v>#N/A</v>
      </c>
      <c r="J1223" s="119" t="e">
        <v>#N/A</v>
      </c>
      <c r="K1223" s="119" t="e">
        <f t="shared" si="200"/>
        <v>#N/A</v>
      </c>
      <c r="L1223" s="119" t="e">
        <f t="shared" si="207"/>
        <v>#N/A</v>
      </c>
      <c r="M1223" s="119"/>
      <c r="O1223" s="119"/>
      <c r="P1223" s="119"/>
      <c r="Q1223" s="119"/>
      <c r="R1223" s="105"/>
      <c r="S1223" s="119"/>
      <c r="T1223" s="51">
        <f t="shared" si="201"/>
        <v>0</v>
      </c>
      <c r="U1223" s="322" t="e">
        <f t="shared" si="202"/>
        <v>#DIV/0!</v>
      </c>
      <c r="X1223" s="324" t="e">
        <f t="shared" si="208"/>
        <v>#DIV/0!</v>
      </c>
      <c r="Y1223" s="325">
        <f t="shared" si="203"/>
        <v>0</v>
      </c>
      <c r="Z1223" s="325">
        <f t="shared" si="204"/>
        <v>0</v>
      </c>
      <c r="AA1223" s="325">
        <f t="shared" si="205"/>
        <v>0</v>
      </c>
      <c r="AB1223" s="326">
        <f t="shared" si="206"/>
        <v>0</v>
      </c>
      <c r="AD1223" s="328"/>
      <c r="AE1223" s="328"/>
      <c r="AF1223" s="328"/>
      <c r="AG1223" s="328"/>
    </row>
    <row r="1224" spans="9:33" ht="15" hidden="1" customHeight="1">
      <c r="I1224" s="119" t="e">
        <v>#N/A</v>
      </c>
      <c r="J1224" s="119" t="e">
        <v>#N/A</v>
      </c>
      <c r="K1224" s="119" t="e">
        <f t="shared" si="200"/>
        <v>#N/A</v>
      </c>
      <c r="L1224" s="119" t="e">
        <f t="shared" si="207"/>
        <v>#N/A</v>
      </c>
      <c r="M1224" s="119"/>
      <c r="O1224" s="119"/>
      <c r="P1224" s="119"/>
      <c r="Q1224" s="119"/>
      <c r="R1224" s="105"/>
      <c r="S1224" s="119"/>
      <c r="T1224" s="51">
        <f t="shared" si="201"/>
        <v>0</v>
      </c>
      <c r="U1224" s="322" t="e">
        <f t="shared" si="202"/>
        <v>#DIV/0!</v>
      </c>
      <c r="X1224" s="324" t="e">
        <f t="shared" si="208"/>
        <v>#DIV/0!</v>
      </c>
      <c r="Y1224" s="325">
        <f t="shared" si="203"/>
        <v>0</v>
      </c>
      <c r="Z1224" s="325">
        <f t="shared" si="204"/>
        <v>0</v>
      </c>
      <c r="AA1224" s="325">
        <f t="shared" si="205"/>
        <v>0</v>
      </c>
      <c r="AB1224" s="326">
        <f t="shared" si="206"/>
        <v>0</v>
      </c>
      <c r="AD1224" s="328"/>
      <c r="AE1224" s="328"/>
      <c r="AF1224" s="328"/>
      <c r="AG1224" s="328"/>
    </row>
    <row r="1225" spans="9:33" ht="15" hidden="1" customHeight="1">
      <c r="I1225" s="119" t="e">
        <v>#N/A</v>
      </c>
      <c r="J1225" s="119" t="e">
        <v>#N/A</v>
      </c>
      <c r="K1225" s="119" t="e">
        <f t="shared" si="200"/>
        <v>#N/A</v>
      </c>
      <c r="L1225" s="119" t="e">
        <f t="shared" si="207"/>
        <v>#N/A</v>
      </c>
      <c r="M1225" s="119"/>
      <c r="O1225" s="119"/>
      <c r="P1225" s="119"/>
      <c r="Q1225" s="119"/>
      <c r="R1225" s="105"/>
      <c r="S1225" s="119"/>
      <c r="T1225" s="51">
        <f t="shared" si="201"/>
        <v>0</v>
      </c>
      <c r="U1225" s="322" t="e">
        <f t="shared" si="202"/>
        <v>#DIV/0!</v>
      </c>
      <c r="X1225" s="324" t="e">
        <f t="shared" si="208"/>
        <v>#DIV/0!</v>
      </c>
      <c r="Y1225" s="325">
        <f t="shared" si="203"/>
        <v>0</v>
      </c>
      <c r="Z1225" s="325">
        <f t="shared" si="204"/>
        <v>0</v>
      </c>
      <c r="AA1225" s="325">
        <f t="shared" si="205"/>
        <v>0</v>
      </c>
      <c r="AB1225" s="326">
        <f t="shared" si="206"/>
        <v>0</v>
      </c>
      <c r="AD1225" s="328"/>
      <c r="AE1225" s="328"/>
      <c r="AF1225" s="328"/>
      <c r="AG1225" s="328"/>
    </row>
    <row r="1226" spans="9:33" ht="15" hidden="1" customHeight="1">
      <c r="I1226" s="119" t="e">
        <v>#N/A</v>
      </c>
      <c r="J1226" s="119" t="e">
        <v>#N/A</v>
      </c>
      <c r="K1226" s="119" t="e">
        <f t="shared" si="200"/>
        <v>#N/A</v>
      </c>
      <c r="L1226" s="119" t="e">
        <f t="shared" si="207"/>
        <v>#N/A</v>
      </c>
      <c r="M1226" s="119"/>
      <c r="O1226" s="119"/>
      <c r="P1226" s="119"/>
      <c r="Q1226" s="119"/>
      <c r="R1226" s="105"/>
      <c r="S1226" s="119"/>
      <c r="T1226" s="51">
        <f t="shared" si="201"/>
        <v>0</v>
      </c>
      <c r="U1226" s="322" t="e">
        <f t="shared" si="202"/>
        <v>#DIV/0!</v>
      </c>
      <c r="X1226" s="324" t="e">
        <f t="shared" si="208"/>
        <v>#DIV/0!</v>
      </c>
      <c r="Y1226" s="325">
        <f t="shared" si="203"/>
        <v>0</v>
      </c>
      <c r="Z1226" s="325">
        <f t="shared" si="204"/>
        <v>0</v>
      </c>
      <c r="AA1226" s="325">
        <f t="shared" si="205"/>
        <v>0</v>
      </c>
      <c r="AB1226" s="326">
        <f t="shared" si="206"/>
        <v>0</v>
      </c>
      <c r="AD1226" s="328"/>
      <c r="AE1226" s="328"/>
      <c r="AF1226" s="328"/>
      <c r="AG1226" s="328"/>
    </row>
    <row r="1227" spans="9:33" ht="15" hidden="1" customHeight="1">
      <c r="I1227" s="119" t="e">
        <v>#N/A</v>
      </c>
      <c r="J1227" s="119" t="e">
        <v>#N/A</v>
      </c>
      <c r="K1227" s="119" t="e">
        <f t="shared" si="200"/>
        <v>#N/A</v>
      </c>
      <c r="L1227" s="119" t="e">
        <f t="shared" si="207"/>
        <v>#N/A</v>
      </c>
      <c r="M1227" s="119"/>
      <c r="O1227" s="119"/>
      <c r="P1227" s="119"/>
      <c r="Q1227" s="119"/>
      <c r="R1227" s="105"/>
      <c r="S1227" s="119"/>
      <c r="T1227" s="51">
        <f t="shared" si="201"/>
        <v>0</v>
      </c>
      <c r="U1227" s="322" t="e">
        <f t="shared" si="202"/>
        <v>#DIV/0!</v>
      </c>
      <c r="X1227" s="324" t="e">
        <f t="shared" si="208"/>
        <v>#DIV/0!</v>
      </c>
      <c r="Y1227" s="325">
        <f t="shared" si="203"/>
        <v>0</v>
      </c>
      <c r="Z1227" s="325">
        <f t="shared" si="204"/>
        <v>0</v>
      </c>
      <c r="AA1227" s="325">
        <f t="shared" si="205"/>
        <v>0</v>
      </c>
      <c r="AB1227" s="326">
        <f t="shared" si="206"/>
        <v>0</v>
      </c>
      <c r="AD1227" s="328"/>
      <c r="AE1227" s="328"/>
      <c r="AF1227" s="328"/>
      <c r="AG1227" s="328"/>
    </row>
    <row r="1228" spans="9:33" ht="15" hidden="1" customHeight="1">
      <c r="I1228" s="119" t="e">
        <v>#N/A</v>
      </c>
      <c r="J1228" s="119" t="e">
        <v>#N/A</v>
      </c>
      <c r="K1228" s="119" t="e">
        <f t="shared" si="200"/>
        <v>#N/A</v>
      </c>
      <c r="L1228" s="119" t="e">
        <f t="shared" si="207"/>
        <v>#N/A</v>
      </c>
      <c r="M1228" s="119"/>
      <c r="O1228" s="119"/>
      <c r="P1228" s="119"/>
      <c r="Q1228" s="119"/>
      <c r="R1228" s="105"/>
      <c r="S1228" s="119"/>
      <c r="T1228" s="51">
        <f t="shared" si="201"/>
        <v>0</v>
      </c>
      <c r="U1228" s="322" t="e">
        <f t="shared" si="202"/>
        <v>#DIV/0!</v>
      </c>
      <c r="X1228" s="324" t="e">
        <f t="shared" si="208"/>
        <v>#DIV/0!</v>
      </c>
      <c r="Y1228" s="325">
        <f t="shared" si="203"/>
        <v>0</v>
      </c>
      <c r="Z1228" s="325">
        <f t="shared" si="204"/>
        <v>0</v>
      </c>
      <c r="AA1228" s="325">
        <f t="shared" si="205"/>
        <v>0</v>
      </c>
      <c r="AB1228" s="326">
        <f t="shared" si="206"/>
        <v>0</v>
      </c>
      <c r="AD1228" s="328"/>
      <c r="AE1228" s="328"/>
      <c r="AF1228" s="328"/>
      <c r="AG1228" s="328"/>
    </row>
    <row r="1229" spans="9:33" ht="15" hidden="1" customHeight="1">
      <c r="I1229" s="119" t="e">
        <v>#N/A</v>
      </c>
      <c r="J1229" s="119" t="e">
        <v>#N/A</v>
      </c>
      <c r="K1229" s="119" t="e">
        <f t="shared" ref="K1229:K1292" si="209">I1229/J1229</f>
        <v>#N/A</v>
      </c>
      <c r="L1229" s="119" t="e">
        <f t="shared" si="207"/>
        <v>#N/A</v>
      </c>
      <c r="M1229" s="119"/>
      <c r="O1229" s="119"/>
      <c r="P1229" s="119"/>
      <c r="Q1229" s="119"/>
      <c r="R1229" s="105"/>
      <c r="S1229" s="119"/>
      <c r="T1229" s="51">
        <f t="shared" ref="T1229:T1292" si="210">S1229-R1229</f>
        <v>0</v>
      </c>
      <c r="U1229" s="322" t="e">
        <f t="shared" ref="U1229:U1292" si="211">T1229/S1229</f>
        <v>#DIV/0!</v>
      </c>
      <c r="X1229" s="324" t="e">
        <f t="shared" si="208"/>
        <v>#DIV/0!</v>
      </c>
      <c r="Y1229" s="325">
        <f t="shared" si="203"/>
        <v>0</v>
      </c>
      <c r="Z1229" s="325">
        <f t="shared" si="204"/>
        <v>0</v>
      </c>
      <c r="AA1229" s="325">
        <f t="shared" si="205"/>
        <v>0</v>
      </c>
      <c r="AB1229" s="326">
        <f t="shared" si="206"/>
        <v>0</v>
      </c>
      <c r="AD1229" s="328"/>
      <c r="AE1229" s="328"/>
      <c r="AF1229" s="328"/>
      <c r="AG1229" s="328"/>
    </row>
    <row r="1230" spans="9:33" ht="15" hidden="1" customHeight="1">
      <c r="I1230" s="119" t="e">
        <v>#N/A</v>
      </c>
      <c r="J1230" s="119" t="e">
        <v>#N/A</v>
      </c>
      <c r="K1230" s="119" t="e">
        <f t="shared" si="209"/>
        <v>#N/A</v>
      </c>
      <c r="L1230" s="119" t="e">
        <f t="shared" si="207"/>
        <v>#N/A</v>
      </c>
      <c r="M1230" s="119"/>
      <c r="O1230" s="119"/>
      <c r="P1230" s="119"/>
      <c r="Q1230" s="119"/>
      <c r="R1230" s="105"/>
      <c r="S1230" s="119"/>
      <c r="T1230" s="51">
        <f t="shared" si="210"/>
        <v>0</v>
      </c>
      <c r="U1230" s="322" t="e">
        <f t="shared" si="211"/>
        <v>#DIV/0!</v>
      </c>
      <c r="X1230" s="324" t="e">
        <f t="shared" si="208"/>
        <v>#DIV/0!</v>
      </c>
      <c r="Y1230" s="325">
        <f t="shared" ref="Y1230:Y1293" si="212">ROUND((V1230/0.43),-1)</f>
        <v>0</v>
      </c>
      <c r="Z1230" s="325">
        <f t="shared" ref="Z1230:Z1293" si="213">ROUND((V1230/0.45),-1)</f>
        <v>0</v>
      </c>
      <c r="AA1230" s="325">
        <f t="shared" ref="AA1230:AA1293" si="214">ROUND((V1230/0.4),-1)</f>
        <v>0</v>
      </c>
      <c r="AB1230" s="326">
        <f t="shared" ref="AB1230:AB1293" si="215">ROUNDUP((W1230*M1230),-2)</f>
        <v>0</v>
      </c>
      <c r="AD1230" s="328"/>
      <c r="AE1230" s="328"/>
      <c r="AF1230" s="328"/>
      <c r="AG1230" s="328"/>
    </row>
    <row r="1231" spans="9:33" ht="15" hidden="1" customHeight="1">
      <c r="I1231" s="119" t="e">
        <v>#N/A</v>
      </c>
      <c r="J1231" s="119" t="e">
        <v>#N/A</v>
      </c>
      <c r="K1231" s="119" t="e">
        <f t="shared" si="209"/>
        <v>#N/A</v>
      </c>
      <c r="L1231" s="119" t="e">
        <f t="shared" si="207"/>
        <v>#N/A</v>
      </c>
      <c r="M1231" s="119"/>
      <c r="O1231" s="119"/>
      <c r="P1231" s="119"/>
      <c r="Q1231" s="119"/>
      <c r="R1231" s="105"/>
      <c r="S1231" s="119"/>
      <c r="T1231" s="51">
        <f t="shared" si="210"/>
        <v>0</v>
      </c>
      <c r="U1231" s="322" t="e">
        <f t="shared" si="211"/>
        <v>#DIV/0!</v>
      </c>
      <c r="X1231" s="324" t="e">
        <f t="shared" si="208"/>
        <v>#DIV/0!</v>
      </c>
      <c r="Y1231" s="325">
        <f t="shared" si="212"/>
        <v>0</v>
      </c>
      <c r="Z1231" s="325">
        <f t="shared" si="213"/>
        <v>0</v>
      </c>
      <c r="AA1231" s="325">
        <f t="shared" si="214"/>
        <v>0</v>
      </c>
      <c r="AB1231" s="326">
        <f t="shared" si="215"/>
        <v>0</v>
      </c>
      <c r="AD1231" s="328"/>
      <c r="AE1231" s="328"/>
      <c r="AF1231" s="328"/>
      <c r="AG1231" s="328"/>
    </row>
    <row r="1232" spans="9:33" ht="15" hidden="1" customHeight="1">
      <c r="I1232" s="119" t="e">
        <v>#N/A</v>
      </c>
      <c r="J1232" s="119" t="e">
        <v>#N/A</v>
      </c>
      <c r="K1232" s="119" t="e">
        <f t="shared" si="209"/>
        <v>#N/A</v>
      </c>
      <c r="L1232" s="119" t="e">
        <f t="shared" si="207"/>
        <v>#N/A</v>
      </c>
      <c r="M1232" s="119"/>
      <c r="O1232" s="119"/>
      <c r="P1232" s="119"/>
      <c r="Q1232" s="119"/>
      <c r="R1232" s="105"/>
      <c r="S1232" s="119"/>
      <c r="T1232" s="51">
        <f t="shared" si="210"/>
        <v>0</v>
      </c>
      <c r="U1232" s="322" t="e">
        <f t="shared" si="211"/>
        <v>#DIV/0!</v>
      </c>
      <c r="X1232" s="324" t="e">
        <f t="shared" si="208"/>
        <v>#DIV/0!</v>
      </c>
      <c r="Y1232" s="325">
        <f t="shared" si="212"/>
        <v>0</v>
      </c>
      <c r="Z1232" s="325">
        <f t="shared" si="213"/>
        <v>0</v>
      </c>
      <c r="AA1232" s="325">
        <f t="shared" si="214"/>
        <v>0</v>
      </c>
      <c r="AB1232" s="326">
        <f t="shared" si="215"/>
        <v>0</v>
      </c>
      <c r="AD1232" s="328"/>
      <c r="AE1232" s="328"/>
      <c r="AF1232" s="328"/>
      <c r="AG1232" s="328"/>
    </row>
    <row r="1233" spans="9:33" ht="15" hidden="1" customHeight="1">
      <c r="I1233" s="119" t="e">
        <v>#N/A</v>
      </c>
      <c r="J1233" s="119" t="e">
        <v>#N/A</v>
      </c>
      <c r="K1233" s="119" t="e">
        <f t="shared" si="209"/>
        <v>#N/A</v>
      </c>
      <c r="L1233" s="119" t="e">
        <f t="shared" si="207"/>
        <v>#N/A</v>
      </c>
      <c r="M1233" s="119"/>
      <c r="O1233" s="119"/>
      <c r="P1233" s="119"/>
      <c r="Q1233" s="119"/>
      <c r="R1233" s="105"/>
      <c r="S1233" s="119"/>
      <c r="T1233" s="51">
        <f t="shared" si="210"/>
        <v>0</v>
      </c>
      <c r="U1233" s="322" t="e">
        <f t="shared" si="211"/>
        <v>#DIV/0!</v>
      </c>
      <c r="X1233" s="324" t="e">
        <f t="shared" si="208"/>
        <v>#DIV/0!</v>
      </c>
      <c r="Y1233" s="325">
        <f t="shared" si="212"/>
        <v>0</v>
      </c>
      <c r="Z1233" s="325">
        <f t="shared" si="213"/>
        <v>0</v>
      </c>
      <c r="AA1233" s="325">
        <f t="shared" si="214"/>
        <v>0</v>
      </c>
      <c r="AB1233" s="326">
        <f t="shared" si="215"/>
        <v>0</v>
      </c>
      <c r="AD1233" s="328"/>
      <c r="AE1233" s="328"/>
      <c r="AF1233" s="328"/>
      <c r="AG1233" s="328"/>
    </row>
    <row r="1234" spans="9:33" ht="15" hidden="1" customHeight="1">
      <c r="I1234" s="119" t="e">
        <v>#N/A</v>
      </c>
      <c r="J1234" s="119" t="e">
        <v>#N/A</v>
      </c>
      <c r="K1234" s="119" t="e">
        <f t="shared" si="209"/>
        <v>#N/A</v>
      </c>
      <c r="L1234" s="119" t="e">
        <f t="shared" si="207"/>
        <v>#N/A</v>
      </c>
      <c r="M1234" s="119"/>
      <c r="O1234" s="119"/>
      <c r="P1234" s="119"/>
      <c r="Q1234" s="119"/>
      <c r="R1234" s="105"/>
      <c r="S1234" s="119"/>
      <c r="T1234" s="51">
        <f t="shared" si="210"/>
        <v>0</v>
      </c>
      <c r="U1234" s="322" t="e">
        <f t="shared" si="211"/>
        <v>#DIV/0!</v>
      </c>
      <c r="X1234" s="324" t="e">
        <f t="shared" si="208"/>
        <v>#DIV/0!</v>
      </c>
      <c r="Y1234" s="325">
        <f t="shared" si="212"/>
        <v>0</v>
      </c>
      <c r="Z1234" s="325">
        <f t="shared" si="213"/>
        <v>0</v>
      </c>
      <c r="AA1234" s="325">
        <f t="shared" si="214"/>
        <v>0</v>
      </c>
      <c r="AB1234" s="326">
        <f t="shared" si="215"/>
        <v>0</v>
      </c>
      <c r="AD1234" s="328"/>
      <c r="AE1234" s="328"/>
      <c r="AF1234" s="328"/>
      <c r="AG1234" s="328"/>
    </row>
    <row r="1235" spans="9:33" ht="15" hidden="1" customHeight="1">
      <c r="I1235" s="119" t="e">
        <v>#N/A</v>
      </c>
      <c r="J1235" s="119" t="e">
        <v>#N/A</v>
      </c>
      <c r="K1235" s="119" t="e">
        <f t="shared" si="209"/>
        <v>#N/A</v>
      </c>
      <c r="L1235" s="119" t="e">
        <f t="shared" si="207"/>
        <v>#N/A</v>
      </c>
      <c r="M1235" s="119"/>
      <c r="O1235" s="119"/>
      <c r="P1235" s="119"/>
      <c r="Q1235" s="119"/>
      <c r="R1235" s="105"/>
      <c r="S1235" s="119"/>
      <c r="T1235" s="51">
        <f t="shared" si="210"/>
        <v>0</v>
      </c>
      <c r="U1235" s="322" t="e">
        <f t="shared" si="211"/>
        <v>#DIV/0!</v>
      </c>
      <c r="X1235" s="324" t="e">
        <f t="shared" si="208"/>
        <v>#DIV/0!</v>
      </c>
      <c r="Y1235" s="325">
        <f t="shared" si="212"/>
        <v>0</v>
      </c>
      <c r="Z1235" s="325">
        <f t="shared" si="213"/>
        <v>0</v>
      </c>
      <c r="AA1235" s="325">
        <f t="shared" si="214"/>
        <v>0</v>
      </c>
      <c r="AB1235" s="326">
        <f t="shared" si="215"/>
        <v>0</v>
      </c>
      <c r="AD1235" s="328"/>
      <c r="AE1235" s="328"/>
      <c r="AF1235" s="328"/>
      <c r="AG1235" s="328"/>
    </row>
    <row r="1236" spans="9:33" ht="15" hidden="1" customHeight="1">
      <c r="I1236" s="119" t="e">
        <v>#N/A</v>
      </c>
      <c r="J1236" s="119" t="e">
        <v>#N/A</v>
      </c>
      <c r="K1236" s="119" t="e">
        <f t="shared" si="209"/>
        <v>#N/A</v>
      </c>
      <c r="L1236" s="119" t="e">
        <f t="shared" si="207"/>
        <v>#N/A</v>
      </c>
      <c r="M1236" s="119"/>
      <c r="O1236" s="119"/>
      <c r="P1236" s="119"/>
      <c r="Q1236" s="119"/>
      <c r="R1236" s="105"/>
      <c r="S1236" s="119"/>
      <c r="T1236" s="51">
        <f t="shared" si="210"/>
        <v>0</v>
      </c>
      <c r="U1236" s="322" t="e">
        <f t="shared" si="211"/>
        <v>#DIV/0!</v>
      </c>
      <c r="X1236" s="324" t="e">
        <f t="shared" si="208"/>
        <v>#DIV/0!</v>
      </c>
      <c r="Y1236" s="325">
        <f t="shared" si="212"/>
        <v>0</v>
      </c>
      <c r="Z1236" s="325">
        <f t="shared" si="213"/>
        <v>0</v>
      </c>
      <c r="AA1236" s="325">
        <f t="shared" si="214"/>
        <v>0</v>
      </c>
      <c r="AB1236" s="326">
        <f t="shared" si="215"/>
        <v>0</v>
      </c>
      <c r="AD1236" s="328"/>
      <c r="AE1236" s="328"/>
      <c r="AF1236" s="328"/>
      <c r="AG1236" s="328"/>
    </row>
    <row r="1237" spans="9:33" ht="15" hidden="1" customHeight="1">
      <c r="I1237" s="119" t="e">
        <v>#N/A</v>
      </c>
      <c r="J1237" s="119" t="e">
        <v>#N/A</v>
      </c>
      <c r="K1237" s="119" t="e">
        <f t="shared" si="209"/>
        <v>#N/A</v>
      </c>
      <c r="L1237" s="119" t="e">
        <f t="shared" si="207"/>
        <v>#N/A</v>
      </c>
      <c r="M1237" s="119"/>
      <c r="O1237" s="119"/>
      <c r="P1237" s="119"/>
      <c r="Q1237" s="119"/>
      <c r="R1237" s="105"/>
      <c r="S1237" s="119"/>
      <c r="T1237" s="51">
        <f t="shared" si="210"/>
        <v>0</v>
      </c>
      <c r="U1237" s="322" t="e">
        <f t="shared" si="211"/>
        <v>#DIV/0!</v>
      </c>
      <c r="X1237" s="324" t="e">
        <f t="shared" si="208"/>
        <v>#DIV/0!</v>
      </c>
      <c r="Y1237" s="325">
        <f t="shared" si="212"/>
        <v>0</v>
      </c>
      <c r="Z1237" s="325">
        <f t="shared" si="213"/>
        <v>0</v>
      </c>
      <c r="AA1237" s="325">
        <f t="shared" si="214"/>
        <v>0</v>
      </c>
      <c r="AB1237" s="326">
        <f t="shared" si="215"/>
        <v>0</v>
      </c>
      <c r="AD1237" s="328"/>
      <c r="AE1237" s="328"/>
      <c r="AF1237" s="328"/>
      <c r="AG1237" s="328"/>
    </row>
    <row r="1238" spans="9:33" ht="15" hidden="1" customHeight="1">
      <c r="I1238" s="119" t="e">
        <v>#N/A</v>
      </c>
      <c r="J1238" s="119" t="e">
        <v>#N/A</v>
      </c>
      <c r="K1238" s="119" t="e">
        <f t="shared" si="209"/>
        <v>#N/A</v>
      </c>
      <c r="L1238" s="119" t="e">
        <f t="shared" si="207"/>
        <v>#N/A</v>
      </c>
      <c r="M1238" s="119"/>
      <c r="O1238" s="119"/>
      <c r="P1238" s="119"/>
      <c r="Q1238" s="119"/>
      <c r="R1238" s="105"/>
      <c r="S1238" s="119"/>
      <c r="T1238" s="51">
        <f t="shared" si="210"/>
        <v>0</v>
      </c>
      <c r="U1238" s="322" t="e">
        <f t="shared" si="211"/>
        <v>#DIV/0!</v>
      </c>
      <c r="X1238" s="324" t="e">
        <f t="shared" si="208"/>
        <v>#DIV/0!</v>
      </c>
      <c r="Y1238" s="325">
        <f t="shared" si="212"/>
        <v>0</v>
      </c>
      <c r="Z1238" s="325">
        <f t="shared" si="213"/>
        <v>0</v>
      </c>
      <c r="AA1238" s="325">
        <f t="shared" si="214"/>
        <v>0</v>
      </c>
      <c r="AB1238" s="326">
        <f t="shared" si="215"/>
        <v>0</v>
      </c>
      <c r="AD1238" s="328"/>
      <c r="AE1238" s="328"/>
      <c r="AF1238" s="328"/>
      <c r="AG1238" s="328"/>
    </row>
    <row r="1239" spans="9:33" ht="15" hidden="1" customHeight="1">
      <c r="I1239" s="119" t="e">
        <v>#N/A</v>
      </c>
      <c r="J1239" s="119" t="e">
        <v>#N/A</v>
      </c>
      <c r="K1239" s="119" t="e">
        <f t="shared" si="209"/>
        <v>#N/A</v>
      </c>
      <c r="L1239" s="119" t="e">
        <f t="shared" si="207"/>
        <v>#N/A</v>
      </c>
      <c r="M1239" s="119"/>
      <c r="O1239" s="119"/>
      <c r="P1239" s="119"/>
      <c r="Q1239" s="119"/>
      <c r="R1239" s="105"/>
      <c r="S1239" s="119"/>
      <c r="T1239" s="51">
        <f t="shared" si="210"/>
        <v>0</v>
      </c>
      <c r="U1239" s="322" t="e">
        <f t="shared" si="211"/>
        <v>#DIV/0!</v>
      </c>
      <c r="X1239" s="324" t="e">
        <f t="shared" si="208"/>
        <v>#DIV/0!</v>
      </c>
      <c r="Y1239" s="325">
        <f t="shared" si="212"/>
        <v>0</v>
      </c>
      <c r="Z1239" s="325">
        <f t="shared" si="213"/>
        <v>0</v>
      </c>
      <c r="AA1239" s="325">
        <f t="shared" si="214"/>
        <v>0</v>
      </c>
      <c r="AB1239" s="326">
        <f t="shared" si="215"/>
        <v>0</v>
      </c>
      <c r="AD1239" s="328"/>
      <c r="AE1239" s="328"/>
      <c r="AF1239" s="328"/>
      <c r="AG1239" s="328"/>
    </row>
    <row r="1240" spans="9:33" ht="15" hidden="1" customHeight="1">
      <c r="I1240" s="119" t="e">
        <v>#N/A</v>
      </c>
      <c r="J1240" s="119" t="e">
        <v>#N/A</v>
      </c>
      <c r="K1240" s="119" t="e">
        <f t="shared" si="209"/>
        <v>#N/A</v>
      </c>
      <c r="L1240" s="119" t="e">
        <f t="shared" si="207"/>
        <v>#N/A</v>
      </c>
      <c r="M1240" s="119"/>
      <c r="O1240" s="119"/>
      <c r="P1240" s="119"/>
      <c r="Q1240" s="119"/>
      <c r="R1240" s="105"/>
      <c r="S1240" s="119"/>
      <c r="T1240" s="51">
        <f t="shared" si="210"/>
        <v>0</v>
      </c>
      <c r="U1240" s="322" t="e">
        <f t="shared" si="211"/>
        <v>#DIV/0!</v>
      </c>
      <c r="X1240" s="324" t="e">
        <f t="shared" si="208"/>
        <v>#DIV/0!</v>
      </c>
      <c r="Y1240" s="325">
        <f t="shared" si="212"/>
        <v>0</v>
      </c>
      <c r="Z1240" s="325">
        <f t="shared" si="213"/>
        <v>0</v>
      </c>
      <c r="AA1240" s="325">
        <f t="shared" si="214"/>
        <v>0</v>
      </c>
      <c r="AB1240" s="326">
        <f t="shared" si="215"/>
        <v>0</v>
      </c>
      <c r="AD1240" s="328"/>
      <c r="AE1240" s="328"/>
      <c r="AF1240" s="328"/>
      <c r="AG1240" s="328"/>
    </row>
    <row r="1241" spans="9:33" ht="15" hidden="1" customHeight="1">
      <c r="I1241" s="119" t="e">
        <v>#N/A</v>
      </c>
      <c r="J1241" s="119" t="e">
        <v>#N/A</v>
      </c>
      <c r="K1241" s="119" t="e">
        <f t="shared" si="209"/>
        <v>#N/A</v>
      </c>
      <c r="L1241" s="119" t="e">
        <f t="shared" si="207"/>
        <v>#N/A</v>
      </c>
      <c r="M1241" s="119"/>
      <c r="O1241" s="119"/>
      <c r="P1241" s="119"/>
      <c r="Q1241" s="119"/>
      <c r="R1241" s="105"/>
      <c r="S1241" s="119"/>
      <c r="T1241" s="51">
        <f t="shared" si="210"/>
        <v>0</v>
      </c>
      <c r="U1241" s="322" t="e">
        <f t="shared" si="211"/>
        <v>#DIV/0!</v>
      </c>
      <c r="X1241" s="324" t="e">
        <f t="shared" si="208"/>
        <v>#DIV/0!</v>
      </c>
      <c r="Y1241" s="325">
        <f t="shared" si="212"/>
        <v>0</v>
      </c>
      <c r="Z1241" s="325">
        <f t="shared" si="213"/>
        <v>0</v>
      </c>
      <c r="AA1241" s="325">
        <f t="shared" si="214"/>
        <v>0</v>
      </c>
      <c r="AB1241" s="326">
        <f t="shared" si="215"/>
        <v>0</v>
      </c>
      <c r="AD1241" s="328"/>
      <c r="AE1241" s="328"/>
      <c r="AF1241" s="328"/>
      <c r="AG1241" s="328"/>
    </row>
    <row r="1242" spans="9:33" ht="15" hidden="1" customHeight="1">
      <c r="I1242" s="119" t="e">
        <v>#N/A</v>
      </c>
      <c r="J1242" s="119" t="e">
        <v>#N/A</v>
      </c>
      <c r="K1242" s="119" t="e">
        <f t="shared" si="209"/>
        <v>#N/A</v>
      </c>
      <c r="L1242" s="119" t="e">
        <f t="shared" si="207"/>
        <v>#N/A</v>
      </c>
      <c r="M1242" s="119"/>
      <c r="O1242" s="119"/>
      <c r="P1242" s="119"/>
      <c r="Q1242" s="119"/>
      <c r="R1242" s="105"/>
      <c r="S1242" s="119"/>
      <c r="T1242" s="51">
        <f t="shared" si="210"/>
        <v>0</v>
      </c>
      <c r="U1242" s="322" t="e">
        <f t="shared" si="211"/>
        <v>#DIV/0!</v>
      </c>
      <c r="X1242" s="324" t="e">
        <f t="shared" si="208"/>
        <v>#DIV/0!</v>
      </c>
      <c r="Y1242" s="325">
        <f t="shared" si="212"/>
        <v>0</v>
      </c>
      <c r="Z1242" s="325">
        <f t="shared" si="213"/>
        <v>0</v>
      </c>
      <c r="AA1242" s="325">
        <f t="shared" si="214"/>
        <v>0</v>
      </c>
      <c r="AB1242" s="326">
        <f t="shared" si="215"/>
        <v>0</v>
      </c>
      <c r="AD1242" s="328"/>
      <c r="AE1242" s="328"/>
      <c r="AF1242" s="328"/>
      <c r="AG1242" s="328"/>
    </row>
    <row r="1243" spans="9:33" ht="15" hidden="1" customHeight="1">
      <c r="I1243" s="119" t="e">
        <v>#N/A</v>
      </c>
      <c r="J1243" s="119" t="e">
        <v>#N/A</v>
      </c>
      <c r="K1243" s="119" t="e">
        <f t="shared" si="209"/>
        <v>#N/A</v>
      </c>
      <c r="L1243" s="119" t="e">
        <f t="shared" si="207"/>
        <v>#N/A</v>
      </c>
      <c r="M1243" s="119"/>
      <c r="O1243" s="119"/>
      <c r="P1243" s="119"/>
      <c r="Q1243" s="119"/>
      <c r="R1243" s="105"/>
      <c r="S1243" s="119"/>
      <c r="T1243" s="51">
        <f t="shared" si="210"/>
        <v>0</v>
      </c>
      <c r="U1243" s="322" t="e">
        <f t="shared" si="211"/>
        <v>#DIV/0!</v>
      </c>
      <c r="X1243" s="324" t="e">
        <f t="shared" si="208"/>
        <v>#DIV/0!</v>
      </c>
      <c r="Y1243" s="325">
        <f t="shared" si="212"/>
        <v>0</v>
      </c>
      <c r="Z1243" s="325">
        <f t="shared" si="213"/>
        <v>0</v>
      </c>
      <c r="AA1243" s="325">
        <f t="shared" si="214"/>
        <v>0</v>
      </c>
      <c r="AB1243" s="326">
        <f t="shared" si="215"/>
        <v>0</v>
      </c>
      <c r="AD1243" s="328"/>
      <c r="AE1243" s="328"/>
      <c r="AF1243" s="328"/>
      <c r="AG1243" s="328"/>
    </row>
    <row r="1244" spans="9:33" ht="15" hidden="1" customHeight="1">
      <c r="I1244" s="119" t="e">
        <v>#N/A</v>
      </c>
      <c r="J1244" s="119" t="e">
        <v>#N/A</v>
      </c>
      <c r="K1244" s="119" t="e">
        <f t="shared" si="209"/>
        <v>#N/A</v>
      </c>
      <c r="L1244" s="119" t="e">
        <f t="shared" si="207"/>
        <v>#N/A</v>
      </c>
      <c r="M1244" s="119"/>
      <c r="O1244" s="119"/>
      <c r="P1244" s="119"/>
      <c r="Q1244" s="119"/>
      <c r="R1244" s="105"/>
      <c r="S1244" s="119"/>
      <c r="T1244" s="51">
        <f t="shared" si="210"/>
        <v>0</v>
      </c>
      <c r="U1244" s="322" t="e">
        <f t="shared" si="211"/>
        <v>#DIV/0!</v>
      </c>
      <c r="X1244" s="324" t="e">
        <f t="shared" si="208"/>
        <v>#DIV/0!</v>
      </c>
      <c r="Y1244" s="325">
        <f t="shared" si="212"/>
        <v>0</v>
      </c>
      <c r="Z1244" s="325">
        <f t="shared" si="213"/>
        <v>0</v>
      </c>
      <c r="AA1244" s="325">
        <f t="shared" si="214"/>
        <v>0</v>
      </c>
      <c r="AB1244" s="326">
        <f t="shared" si="215"/>
        <v>0</v>
      </c>
      <c r="AD1244" s="328"/>
      <c r="AE1244" s="328"/>
      <c r="AF1244" s="328"/>
      <c r="AG1244" s="328"/>
    </row>
    <row r="1245" spans="9:33" ht="15" hidden="1" customHeight="1">
      <c r="I1245" s="119" t="e">
        <v>#N/A</v>
      </c>
      <c r="J1245" s="119" t="e">
        <v>#N/A</v>
      </c>
      <c r="K1245" s="119" t="e">
        <f t="shared" si="209"/>
        <v>#N/A</v>
      </c>
      <c r="L1245" s="119" t="e">
        <f t="shared" si="207"/>
        <v>#N/A</v>
      </c>
      <c r="M1245" s="119"/>
      <c r="O1245" s="119"/>
      <c r="P1245" s="119"/>
      <c r="Q1245" s="119"/>
      <c r="R1245" s="105"/>
      <c r="S1245" s="119"/>
      <c r="T1245" s="51">
        <f t="shared" si="210"/>
        <v>0</v>
      </c>
      <c r="U1245" s="322" t="e">
        <f t="shared" si="211"/>
        <v>#DIV/0!</v>
      </c>
      <c r="X1245" s="324" t="e">
        <f t="shared" si="208"/>
        <v>#DIV/0!</v>
      </c>
      <c r="Y1245" s="325">
        <f t="shared" si="212"/>
        <v>0</v>
      </c>
      <c r="Z1245" s="325">
        <f t="shared" si="213"/>
        <v>0</v>
      </c>
      <c r="AA1245" s="325">
        <f t="shared" si="214"/>
        <v>0</v>
      </c>
      <c r="AB1245" s="326">
        <f t="shared" si="215"/>
        <v>0</v>
      </c>
      <c r="AD1245" s="328"/>
      <c r="AE1245" s="328"/>
      <c r="AF1245" s="328"/>
      <c r="AG1245" s="328"/>
    </row>
    <row r="1246" spans="9:33" ht="15" hidden="1" customHeight="1">
      <c r="I1246" s="119" t="e">
        <v>#N/A</v>
      </c>
      <c r="J1246" s="119" t="e">
        <v>#N/A</v>
      </c>
      <c r="K1246" s="119" t="e">
        <f t="shared" si="209"/>
        <v>#N/A</v>
      </c>
      <c r="L1246" s="119" t="e">
        <f t="shared" si="207"/>
        <v>#N/A</v>
      </c>
      <c r="M1246" s="119"/>
      <c r="O1246" s="119"/>
      <c r="P1246" s="119"/>
      <c r="Q1246" s="119"/>
      <c r="R1246" s="105"/>
      <c r="S1246" s="119"/>
      <c r="T1246" s="51">
        <f t="shared" si="210"/>
        <v>0</v>
      </c>
      <c r="U1246" s="322" t="e">
        <f t="shared" si="211"/>
        <v>#DIV/0!</v>
      </c>
      <c r="X1246" s="324" t="e">
        <f t="shared" si="208"/>
        <v>#DIV/0!</v>
      </c>
      <c r="Y1246" s="325">
        <f t="shared" si="212"/>
        <v>0</v>
      </c>
      <c r="Z1246" s="325">
        <f t="shared" si="213"/>
        <v>0</v>
      </c>
      <c r="AA1246" s="325">
        <f t="shared" si="214"/>
        <v>0</v>
      </c>
      <c r="AB1246" s="326">
        <f t="shared" si="215"/>
        <v>0</v>
      </c>
      <c r="AD1246" s="328"/>
      <c r="AE1246" s="328"/>
      <c r="AF1246" s="328"/>
      <c r="AG1246" s="328"/>
    </row>
    <row r="1247" spans="9:33" ht="15" hidden="1" customHeight="1">
      <c r="I1247" s="119" t="e">
        <v>#N/A</v>
      </c>
      <c r="J1247" s="119" t="e">
        <v>#N/A</v>
      </c>
      <c r="K1247" s="119" t="e">
        <f t="shared" si="209"/>
        <v>#N/A</v>
      </c>
      <c r="L1247" s="119" t="e">
        <f t="shared" si="207"/>
        <v>#N/A</v>
      </c>
      <c r="M1247" s="119"/>
      <c r="O1247" s="119"/>
      <c r="P1247" s="119"/>
      <c r="Q1247" s="119"/>
      <c r="R1247" s="105"/>
      <c r="S1247" s="119"/>
      <c r="T1247" s="51">
        <f t="shared" si="210"/>
        <v>0</v>
      </c>
      <c r="U1247" s="322" t="e">
        <f t="shared" si="211"/>
        <v>#DIV/0!</v>
      </c>
      <c r="X1247" s="324" t="e">
        <f t="shared" si="208"/>
        <v>#DIV/0!</v>
      </c>
      <c r="Y1247" s="325">
        <f t="shared" si="212"/>
        <v>0</v>
      </c>
      <c r="Z1247" s="325">
        <f t="shared" si="213"/>
        <v>0</v>
      </c>
      <c r="AA1247" s="325">
        <f t="shared" si="214"/>
        <v>0</v>
      </c>
      <c r="AB1247" s="326">
        <f t="shared" si="215"/>
        <v>0</v>
      </c>
      <c r="AD1247" s="328"/>
      <c r="AE1247" s="328"/>
      <c r="AF1247" s="328"/>
      <c r="AG1247" s="328"/>
    </row>
    <row r="1248" spans="9:33" ht="15" hidden="1" customHeight="1">
      <c r="I1248" s="119" t="e">
        <v>#N/A</v>
      </c>
      <c r="J1248" s="119" t="e">
        <v>#N/A</v>
      </c>
      <c r="K1248" s="119" t="e">
        <f t="shared" si="209"/>
        <v>#N/A</v>
      </c>
      <c r="L1248" s="119" t="e">
        <f t="shared" si="207"/>
        <v>#N/A</v>
      </c>
      <c r="M1248" s="119"/>
      <c r="O1248" s="119"/>
      <c r="P1248" s="119"/>
      <c r="Q1248" s="119"/>
      <c r="R1248" s="105"/>
      <c r="S1248" s="119"/>
      <c r="T1248" s="51">
        <f t="shared" si="210"/>
        <v>0</v>
      </c>
      <c r="U1248" s="322" t="e">
        <f t="shared" si="211"/>
        <v>#DIV/0!</v>
      </c>
      <c r="X1248" s="324" t="e">
        <f t="shared" si="208"/>
        <v>#DIV/0!</v>
      </c>
      <c r="Y1248" s="325">
        <f t="shared" si="212"/>
        <v>0</v>
      </c>
      <c r="Z1248" s="325">
        <f t="shared" si="213"/>
        <v>0</v>
      </c>
      <c r="AA1248" s="325">
        <f t="shared" si="214"/>
        <v>0</v>
      </c>
      <c r="AB1248" s="326">
        <f t="shared" si="215"/>
        <v>0</v>
      </c>
      <c r="AD1248" s="328"/>
      <c r="AE1248" s="328"/>
      <c r="AF1248" s="328"/>
      <c r="AG1248" s="328"/>
    </row>
    <row r="1249" spans="9:33" ht="15" hidden="1" customHeight="1">
      <c r="I1249" s="119" t="e">
        <v>#N/A</v>
      </c>
      <c r="J1249" s="119" t="e">
        <v>#N/A</v>
      </c>
      <c r="K1249" s="119" t="e">
        <f t="shared" si="209"/>
        <v>#N/A</v>
      </c>
      <c r="L1249" s="119" t="e">
        <f t="shared" si="207"/>
        <v>#N/A</v>
      </c>
      <c r="M1249" s="119"/>
      <c r="O1249" s="119"/>
      <c r="P1249" s="119"/>
      <c r="Q1249" s="119"/>
      <c r="R1249" s="105"/>
      <c r="S1249" s="119"/>
      <c r="T1249" s="51">
        <f t="shared" si="210"/>
        <v>0</v>
      </c>
      <c r="U1249" s="322" t="e">
        <f t="shared" si="211"/>
        <v>#DIV/0!</v>
      </c>
      <c r="X1249" s="324" t="e">
        <f t="shared" si="208"/>
        <v>#DIV/0!</v>
      </c>
      <c r="Y1249" s="325">
        <f t="shared" si="212"/>
        <v>0</v>
      </c>
      <c r="Z1249" s="325">
        <f t="shared" si="213"/>
        <v>0</v>
      </c>
      <c r="AA1249" s="325">
        <f t="shared" si="214"/>
        <v>0</v>
      </c>
      <c r="AB1249" s="326">
        <f t="shared" si="215"/>
        <v>0</v>
      </c>
      <c r="AD1249" s="328"/>
      <c r="AE1249" s="328"/>
      <c r="AF1249" s="328"/>
      <c r="AG1249" s="328"/>
    </row>
    <row r="1250" spans="9:33" ht="15" hidden="1" customHeight="1">
      <c r="I1250" s="119" t="e">
        <v>#N/A</v>
      </c>
      <c r="J1250" s="119" t="e">
        <v>#N/A</v>
      </c>
      <c r="K1250" s="119" t="e">
        <f t="shared" si="209"/>
        <v>#N/A</v>
      </c>
      <c r="L1250" s="119" t="e">
        <f t="shared" si="207"/>
        <v>#N/A</v>
      </c>
      <c r="M1250" s="119"/>
      <c r="O1250" s="119"/>
      <c r="P1250" s="119"/>
      <c r="Q1250" s="119"/>
      <c r="R1250" s="105"/>
      <c r="S1250" s="119"/>
      <c r="T1250" s="51">
        <f t="shared" si="210"/>
        <v>0</v>
      </c>
      <c r="U1250" s="322" t="e">
        <f t="shared" si="211"/>
        <v>#DIV/0!</v>
      </c>
      <c r="X1250" s="324" t="e">
        <f t="shared" si="208"/>
        <v>#DIV/0!</v>
      </c>
      <c r="Y1250" s="325">
        <f t="shared" si="212"/>
        <v>0</v>
      </c>
      <c r="Z1250" s="325">
        <f t="shared" si="213"/>
        <v>0</v>
      </c>
      <c r="AA1250" s="325">
        <f t="shared" si="214"/>
        <v>0</v>
      </c>
      <c r="AB1250" s="326">
        <f t="shared" si="215"/>
        <v>0</v>
      </c>
      <c r="AD1250" s="328"/>
      <c r="AE1250" s="328"/>
      <c r="AF1250" s="328"/>
      <c r="AG1250" s="328"/>
    </row>
    <row r="1251" spans="9:33" ht="15" hidden="1" customHeight="1">
      <c r="I1251" s="119" t="e">
        <v>#N/A</v>
      </c>
      <c r="J1251" s="119" t="e">
        <v>#N/A</v>
      </c>
      <c r="K1251" s="119" t="e">
        <f t="shared" si="209"/>
        <v>#N/A</v>
      </c>
      <c r="L1251" s="119" t="e">
        <f t="shared" si="207"/>
        <v>#N/A</v>
      </c>
      <c r="M1251" s="119"/>
      <c r="O1251" s="119"/>
      <c r="P1251" s="119"/>
      <c r="Q1251" s="119"/>
      <c r="R1251" s="105"/>
      <c r="S1251" s="119"/>
      <c r="T1251" s="51">
        <f t="shared" si="210"/>
        <v>0</v>
      </c>
      <c r="U1251" s="322" t="e">
        <f t="shared" si="211"/>
        <v>#DIV/0!</v>
      </c>
      <c r="X1251" s="324" t="e">
        <f t="shared" si="208"/>
        <v>#DIV/0!</v>
      </c>
      <c r="Y1251" s="325">
        <f t="shared" si="212"/>
        <v>0</v>
      </c>
      <c r="Z1251" s="325">
        <f t="shared" si="213"/>
        <v>0</v>
      </c>
      <c r="AA1251" s="325">
        <f t="shared" si="214"/>
        <v>0</v>
      </c>
      <c r="AB1251" s="326">
        <f t="shared" si="215"/>
        <v>0</v>
      </c>
      <c r="AD1251" s="328"/>
      <c r="AE1251" s="328"/>
      <c r="AF1251" s="328"/>
      <c r="AG1251" s="328"/>
    </row>
    <row r="1252" spans="9:33" ht="15" hidden="1" customHeight="1">
      <c r="I1252" s="119" t="e">
        <v>#N/A</v>
      </c>
      <c r="J1252" s="119" t="e">
        <v>#N/A</v>
      </c>
      <c r="K1252" s="119" t="e">
        <f t="shared" si="209"/>
        <v>#N/A</v>
      </c>
      <c r="L1252" s="119" t="e">
        <f t="shared" si="207"/>
        <v>#N/A</v>
      </c>
      <c r="M1252" s="119"/>
      <c r="O1252" s="119"/>
      <c r="P1252" s="119"/>
      <c r="Q1252" s="119"/>
      <c r="R1252" s="105"/>
      <c r="S1252" s="119"/>
      <c r="T1252" s="51">
        <f t="shared" si="210"/>
        <v>0</v>
      </c>
      <c r="U1252" s="322" t="e">
        <f t="shared" si="211"/>
        <v>#DIV/0!</v>
      </c>
      <c r="X1252" s="324" t="e">
        <f t="shared" si="208"/>
        <v>#DIV/0!</v>
      </c>
      <c r="Y1252" s="325">
        <f t="shared" si="212"/>
        <v>0</v>
      </c>
      <c r="Z1252" s="325">
        <f t="shared" si="213"/>
        <v>0</v>
      </c>
      <c r="AA1252" s="325">
        <f t="shared" si="214"/>
        <v>0</v>
      </c>
      <c r="AB1252" s="326">
        <f t="shared" si="215"/>
        <v>0</v>
      </c>
      <c r="AD1252" s="328"/>
      <c r="AE1252" s="328"/>
      <c r="AF1252" s="328"/>
      <c r="AG1252" s="328"/>
    </row>
    <row r="1253" spans="9:33" ht="15" hidden="1" customHeight="1">
      <c r="I1253" s="119" t="e">
        <v>#N/A</v>
      </c>
      <c r="J1253" s="119" t="e">
        <v>#N/A</v>
      </c>
      <c r="K1253" s="119" t="e">
        <f t="shared" si="209"/>
        <v>#N/A</v>
      </c>
      <c r="L1253" s="119" t="e">
        <f t="shared" si="207"/>
        <v>#N/A</v>
      </c>
      <c r="M1253" s="119"/>
      <c r="O1253" s="119"/>
      <c r="P1253" s="119"/>
      <c r="Q1253" s="119"/>
      <c r="R1253" s="105"/>
      <c r="S1253" s="119"/>
      <c r="T1253" s="51">
        <f t="shared" si="210"/>
        <v>0</v>
      </c>
      <c r="U1253" s="322" t="e">
        <f t="shared" si="211"/>
        <v>#DIV/0!</v>
      </c>
      <c r="X1253" s="324" t="e">
        <f t="shared" si="208"/>
        <v>#DIV/0!</v>
      </c>
      <c r="Y1253" s="325">
        <f t="shared" si="212"/>
        <v>0</v>
      </c>
      <c r="Z1253" s="325">
        <f t="shared" si="213"/>
        <v>0</v>
      </c>
      <c r="AA1253" s="325">
        <f t="shared" si="214"/>
        <v>0</v>
      </c>
      <c r="AB1253" s="326">
        <f t="shared" si="215"/>
        <v>0</v>
      </c>
      <c r="AD1253" s="328"/>
      <c r="AE1253" s="328"/>
      <c r="AF1253" s="328"/>
      <c r="AG1253" s="328"/>
    </row>
    <row r="1254" spans="9:33" ht="15" hidden="1" customHeight="1">
      <c r="I1254" s="119" t="e">
        <v>#N/A</v>
      </c>
      <c r="J1254" s="119" t="e">
        <v>#N/A</v>
      </c>
      <c r="K1254" s="119" t="e">
        <f t="shared" si="209"/>
        <v>#N/A</v>
      </c>
      <c r="L1254" s="119" t="e">
        <f t="shared" si="207"/>
        <v>#N/A</v>
      </c>
      <c r="M1254" s="119"/>
      <c r="O1254" s="119"/>
      <c r="P1254" s="119"/>
      <c r="Q1254" s="119"/>
      <c r="R1254" s="105"/>
      <c r="S1254" s="119"/>
      <c r="T1254" s="51">
        <f t="shared" si="210"/>
        <v>0</v>
      </c>
      <c r="U1254" s="322" t="e">
        <f t="shared" si="211"/>
        <v>#DIV/0!</v>
      </c>
      <c r="X1254" s="324" t="e">
        <f t="shared" si="208"/>
        <v>#DIV/0!</v>
      </c>
      <c r="Y1254" s="325">
        <f t="shared" si="212"/>
        <v>0</v>
      </c>
      <c r="Z1254" s="325">
        <f t="shared" si="213"/>
        <v>0</v>
      </c>
      <c r="AA1254" s="325">
        <f t="shared" si="214"/>
        <v>0</v>
      </c>
      <c r="AB1254" s="326">
        <f t="shared" si="215"/>
        <v>0</v>
      </c>
      <c r="AD1254" s="328"/>
      <c r="AE1254" s="328"/>
      <c r="AF1254" s="328"/>
      <c r="AG1254" s="328"/>
    </row>
    <row r="1255" spans="9:33" ht="15" hidden="1" customHeight="1">
      <c r="I1255" s="119" t="e">
        <v>#N/A</v>
      </c>
      <c r="J1255" s="119" t="e">
        <v>#N/A</v>
      </c>
      <c r="K1255" s="119" t="e">
        <f t="shared" si="209"/>
        <v>#N/A</v>
      </c>
      <c r="L1255" s="119" t="e">
        <f t="shared" si="207"/>
        <v>#N/A</v>
      </c>
      <c r="M1255" s="119"/>
      <c r="O1255" s="119"/>
      <c r="P1255" s="119"/>
      <c r="Q1255" s="119"/>
      <c r="R1255" s="105"/>
      <c r="S1255" s="119"/>
      <c r="T1255" s="51">
        <f t="shared" si="210"/>
        <v>0</v>
      </c>
      <c r="U1255" s="322" t="e">
        <f t="shared" si="211"/>
        <v>#DIV/0!</v>
      </c>
      <c r="X1255" s="324" t="e">
        <f t="shared" si="208"/>
        <v>#DIV/0!</v>
      </c>
      <c r="Y1255" s="325">
        <f t="shared" si="212"/>
        <v>0</v>
      </c>
      <c r="Z1255" s="325">
        <f t="shared" si="213"/>
        <v>0</v>
      </c>
      <c r="AA1255" s="325">
        <f t="shared" si="214"/>
        <v>0</v>
      </c>
      <c r="AB1255" s="326">
        <f t="shared" si="215"/>
        <v>0</v>
      </c>
      <c r="AD1255" s="328"/>
      <c r="AE1255" s="328"/>
      <c r="AF1255" s="328"/>
      <c r="AG1255" s="328"/>
    </row>
    <row r="1256" spans="9:33" ht="15" hidden="1" customHeight="1">
      <c r="I1256" s="119" t="e">
        <v>#N/A</v>
      </c>
      <c r="J1256" s="119" t="e">
        <v>#N/A</v>
      </c>
      <c r="K1256" s="119" t="e">
        <f t="shared" si="209"/>
        <v>#N/A</v>
      </c>
      <c r="L1256" s="119" t="e">
        <f t="shared" si="207"/>
        <v>#N/A</v>
      </c>
      <c r="M1256" s="119"/>
      <c r="O1256" s="119"/>
      <c r="P1256" s="119"/>
      <c r="Q1256" s="119"/>
      <c r="R1256" s="105"/>
      <c r="S1256" s="119"/>
      <c r="T1256" s="51">
        <f t="shared" si="210"/>
        <v>0</v>
      </c>
      <c r="U1256" s="322" t="e">
        <f t="shared" si="211"/>
        <v>#DIV/0!</v>
      </c>
      <c r="X1256" s="324" t="e">
        <f t="shared" si="208"/>
        <v>#DIV/0!</v>
      </c>
      <c r="Y1256" s="325">
        <f t="shared" si="212"/>
        <v>0</v>
      </c>
      <c r="Z1256" s="325">
        <f t="shared" si="213"/>
        <v>0</v>
      </c>
      <c r="AA1256" s="325">
        <f t="shared" si="214"/>
        <v>0</v>
      </c>
      <c r="AB1256" s="326">
        <f t="shared" si="215"/>
        <v>0</v>
      </c>
      <c r="AD1256" s="328"/>
      <c r="AE1256" s="328"/>
      <c r="AF1256" s="328"/>
      <c r="AG1256" s="328"/>
    </row>
    <row r="1257" spans="9:33" ht="15" hidden="1" customHeight="1">
      <c r="I1257" s="119" t="e">
        <v>#N/A</v>
      </c>
      <c r="J1257" s="119" t="e">
        <v>#N/A</v>
      </c>
      <c r="K1257" s="119" t="e">
        <f t="shared" si="209"/>
        <v>#N/A</v>
      </c>
      <c r="L1257" s="119" t="e">
        <f t="shared" si="207"/>
        <v>#N/A</v>
      </c>
      <c r="M1257" s="119"/>
      <c r="O1257" s="119"/>
      <c r="P1257" s="119"/>
      <c r="Q1257" s="119"/>
      <c r="R1257" s="105"/>
      <c r="S1257" s="119"/>
      <c r="T1257" s="51">
        <f t="shared" si="210"/>
        <v>0</v>
      </c>
      <c r="U1257" s="322" t="e">
        <f t="shared" si="211"/>
        <v>#DIV/0!</v>
      </c>
      <c r="X1257" s="324" t="e">
        <f t="shared" si="208"/>
        <v>#DIV/0!</v>
      </c>
      <c r="Y1257" s="325">
        <f t="shared" si="212"/>
        <v>0</v>
      </c>
      <c r="Z1257" s="325">
        <f t="shared" si="213"/>
        <v>0</v>
      </c>
      <c r="AA1257" s="325">
        <f t="shared" si="214"/>
        <v>0</v>
      </c>
      <c r="AB1257" s="326">
        <f t="shared" si="215"/>
        <v>0</v>
      </c>
      <c r="AD1257" s="328"/>
      <c r="AE1257" s="328"/>
      <c r="AF1257" s="328"/>
      <c r="AG1257" s="328"/>
    </row>
    <row r="1258" spans="9:33" ht="15" hidden="1" customHeight="1">
      <c r="I1258" s="119" t="e">
        <v>#N/A</v>
      </c>
      <c r="J1258" s="119" t="e">
        <v>#N/A</v>
      </c>
      <c r="K1258" s="119" t="e">
        <f t="shared" si="209"/>
        <v>#N/A</v>
      </c>
      <c r="L1258" s="119" t="e">
        <f t="shared" si="207"/>
        <v>#N/A</v>
      </c>
      <c r="M1258" s="119"/>
      <c r="O1258" s="119"/>
      <c r="P1258" s="119"/>
      <c r="Q1258" s="119"/>
      <c r="R1258" s="105"/>
      <c r="S1258" s="119"/>
      <c r="T1258" s="51">
        <f t="shared" si="210"/>
        <v>0</v>
      </c>
      <c r="U1258" s="322" t="e">
        <f t="shared" si="211"/>
        <v>#DIV/0!</v>
      </c>
      <c r="X1258" s="324" t="e">
        <f t="shared" si="208"/>
        <v>#DIV/0!</v>
      </c>
      <c r="Y1258" s="325">
        <f t="shared" si="212"/>
        <v>0</v>
      </c>
      <c r="Z1258" s="325">
        <f t="shared" si="213"/>
        <v>0</v>
      </c>
      <c r="AA1258" s="325">
        <f t="shared" si="214"/>
        <v>0</v>
      </c>
      <c r="AB1258" s="326">
        <f t="shared" si="215"/>
        <v>0</v>
      </c>
      <c r="AD1258" s="328"/>
      <c r="AE1258" s="328"/>
      <c r="AF1258" s="328"/>
      <c r="AG1258" s="328"/>
    </row>
    <row r="1259" spans="9:33" ht="15" hidden="1" customHeight="1">
      <c r="I1259" s="119" t="e">
        <v>#N/A</v>
      </c>
      <c r="J1259" s="119" t="e">
        <v>#N/A</v>
      </c>
      <c r="K1259" s="119" t="e">
        <f t="shared" si="209"/>
        <v>#N/A</v>
      </c>
      <c r="L1259" s="119" t="e">
        <f t="shared" si="207"/>
        <v>#N/A</v>
      </c>
      <c r="M1259" s="119"/>
      <c r="O1259" s="119"/>
      <c r="P1259" s="119"/>
      <c r="Q1259" s="119"/>
      <c r="R1259" s="105"/>
      <c r="S1259" s="119"/>
      <c r="T1259" s="51">
        <f t="shared" si="210"/>
        <v>0</v>
      </c>
      <c r="U1259" s="322" t="e">
        <f t="shared" si="211"/>
        <v>#DIV/0!</v>
      </c>
      <c r="X1259" s="324" t="e">
        <f t="shared" si="208"/>
        <v>#DIV/0!</v>
      </c>
      <c r="Y1259" s="325">
        <f t="shared" si="212"/>
        <v>0</v>
      </c>
      <c r="Z1259" s="325">
        <f t="shared" si="213"/>
        <v>0</v>
      </c>
      <c r="AA1259" s="325">
        <f t="shared" si="214"/>
        <v>0</v>
      </c>
      <c r="AB1259" s="326">
        <f t="shared" si="215"/>
        <v>0</v>
      </c>
      <c r="AD1259" s="328"/>
      <c r="AE1259" s="328"/>
      <c r="AF1259" s="328"/>
      <c r="AG1259" s="328"/>
    </row>
    <row r="1260" spans="9:33" ht="15" hidden="1" customHeight="1">
      <c r="I1260" s="119" t="e">
        <v>#N/A</v>
      </c>
      <c r="J1260" s="119" t="e">
        <v>#N/A</v>
      </c>
      <c r="K1260" s="119" t="e">
        <f t="shared" si="209"/>
        <v>#N/A</v>
      </c>
      <c r="L1260" s="119" t="e">
        <f t="shared" si="207"/>
        <v>#N/A</v>
      </c>
      <c r="M1260" s="119"/>
      <c r="O1260" s="119"/>
      <c r="P1260" s="119"/>
      <c r="Q1260" s="119"/>
      <c r="R1260" s="105"/>
      <c r="S1260" s="119"/>
      <c r="T1260" s="51">
        <f t="shared" si="210"/>
        <v>0</v>
      </c>
      <c r="U1260" s="322" t="e">
        <f t="shared" si="211"/>
        <v>#DIV/0!</v>
      </c>
      <c r="X1260" s="324" t="e">
        <f t="shared" si="208"/>
        <v>#DIV/0!</v>
      </c>
      <c r="Y1260" s="325">
        <f t="shared" si="212"/>
        <v>0</v>
      </c>
      <c r="Z1260" s="325">
        <f t="shared" si="213"/>
        <v>0</v>
      </c>
      <c r="AA1260" s="325">
        <f t="shared" si="214"/>
        <v>0</v>
      </c>
      <c r="AB1260" s="326">
        <f t="shared" si="215"/>
        <v>0</v>
      </c>
      <c r="AD1260" s="328"/>
      <c r="AE1260" s="328"/>
      <c r="AF1260" s="328"/>
      <c r="AG1260" s="328"/>
    </row>
    <row r="1261" spans="9:33" ht="15" hidden="1" customHeight="1">
      <c r="I1261" s="119" t="e">
        <v>#N/A</v>
      </c>
      <c r="J1261" s="119" t="e">
        <v>#N/A</v>
      </c>
      <c r="K1261" s="119" t="e">
        <f t="shared" si="209"/>
        <v>#N/A</v>
      </c>
      <c r="L1261" s="119" t="e">
        <f t="shared" si="207"/>
        <v>#N/A</v>
      </c>
      <c r="M1261" s="119"/>
      <c r="O1261" s="119"/>
      <c r="P1261" s="119"/>
      <c r="Q1261" s="119"/>
      <c r="R1261" s="105"/>
      <c r="S1261" s="119"/>
      <c r="T1261" s="51">
        <f t="shared" si="210"/>
        <v>0</v>
      </c>
      <c r="U1261" s="322" t="e">
        <f t="shared" si="211"/>
        <v>#DIV/0!</v>
      </c>
      <c r="X1261" s="324" t="e">
        <f t="shared" si="208"/>
        <v>#DIV/0!</v>
      </c>
      <c r="Y1261" s="325">
        <f t="shared" si="212"/>
        <v>0</v>
      </c>
      <c r="Z1261" s="325">
        <f t="shared" si="213"/>
        <v>0</v>
      </c>
      <c r="AA1261" s="325">
        <f t="shared" si="214"/>
        <v>0</v>
      </c>
      <c r="AB1261" s="326">
        <f t="shared" si="215"/>
        <v>0</v>
      </c>
      <c r="AD1261" s="328"/>
      <c r="AE1261" s="328"/>
      <c r="AF1261" s="328"/>
      <c r="AG1261" s="328"/>
    </row>
    <row r="1262" spans="9:33" ht="15" hidden="1" customHeight="1">
      <c r="I1262" s="119" t="e">
        <v>#N/A</v>
      </c>
      <c r="J1262" s="119" t="e">
        <v>#N/A</v>
      </c>
      <c r="K1262" s="119" t="e">
        <f t="shared" si="209"/>
        <v>#N/A</v>
      </c>
      <c r="L1262" s="119" t="e">
        <f t="shared" si="207"/>
        <v>#N/A</v>
      </c>
      <c r="M1262" s="119"/>
      <c r="O1262" s="119"/>
      <c r="P1262" s="119"/>
      <c r="Q1262" s="119"/>
      <c r="R1262" s="105"/>
      <c r="S1262" s="119"/>
      <c r="T1262" s="51">
        <f t="shared" si="210"/>
        <v>0</v>
      </c>
      <c r="U1262" s="322" t="e">
        <f t="shared" si="211"/>
        <v>#DIV/0!</v>
      </c>
      <c r="X1262" s="324" t="e">
        <f t="shared" si="208"/>
        <v>#DIV/0!</v>
      </c>
      <c r="Y1262" s="325">
        <f t="shared" si="212"/>
        <v>0</v>
      </c>
      <c r="Z1262" s="325">
        <f t="shared" si="213"/>
        <v>0</v>
      </c>
      <c r="AA1262" s="325">
        <f t="shared" si="214"/>
        <v>0</v>
      </c>
      <c r="AB1262" s="326">
        <f t="shared" si="215"/>
        <v>0</v>
      </c>
      <c r="AD1262" s="328"/>
      <c r="AE1262" s="328"/>
      <c r="AF1262" s="328"/>
      <c r="AG1262" s="328"/>
    </row>
    <row r="1263" spans="9:33" ht="15" hidden="1" customHeight="1">
      <c r="I1263" s="119" t="e">
        <v>#N/A</v>
      </c>
      <c r="J1263" s="119" t="e">
        <v>#N/A</v>
      </c>
      <c r="K1263" s="119" t="e">
        <f t="shared" si="209"/>
        <v>#N/A</v>
      </c>
      <c r="L1263" s="119" t="e">
        <f t="shared" si="207"/>
        <v>#N/A</v>
      </c>
      <c r="M1263" s="119"/>
      <c r="O1263" s="119"/>
      <c r="P1263" s="119"/>
      <c r="Q1263" s="119"/>
      <c r="R1263" s="105"/>
      <c r="S1263" s="119"/>
      <c r="T1263" s="51">
        <f t="shared" si="210"/>
        <v>0</v>
      </c>
      <c r="U1263" s="322" t="e">
        <f t="shared" si="211"/>
        <v>#DIV/0!</v>
      </c>
      <c r="X1263" s="324" t="e">
        <f t="shared" si="208"/>
        <v>#DIV/0!</v>
      </c>
      <c r="Y1263" s="325">
        <f t="shared" si="212"/>
        <v>0</v>
      </c>
      <c r="Z1263" s="325">
        <f t="shared" si="213"/>
        <v>0</v>
      </c>
      <c r="AA1263" s="325">
        <f t="shared" si="214"/>
        <v>0</v>
      </c>
      <c r="AB1263" s="326">
        <f t="shared" si="215"/>
        <v>0</v>
      </c>
      <c r="AD1263" s="328"/>
      <c r="AE1263" s="328"/>
      <c r="AF1263" s="328"/>
      <c r="AG1263" s="328"/>
    </row>
    <row r="1264" spans="9:33" ht="15" hidden="1" customHeight="1">
      <c r="I1264" s="119" t="e">
        <v>#N/A</v>
      </c>
      <c r="J1264" s="119" t="e">
        <v>#N/A</v>
      </c>
      <c r="K1264" s="119" t="e">
        <f t="shared" si="209"/>
        <v>#N/A</v>
      </c>
      <c r="L1264" s="119" t="e">
        <f t="shared" si="207"/>
        <v>#N/A</v>
      </c>
      <c r="M1264" s="119"/>
      <c r="O1264" s="119"/>
      <c r="P1264" s="119"/>
      <c r="Q1264" s="119"/>
      <c r="R1264" s="105"/>
      <c r="S1264" s="119"/>
      <c r="T1264" s="51">
        <f t="shared" si="210"/>
        <v>0</v>
      </c>
      <c r="U1264" s="322" t="e">
        <f t="shared" si="211"/>
        <v>#DIV/0!</v>
      </c>
      <c r="X1264" s="324" t="e">
        <f t="shared" si="208"/>
        <v>#DIV/0!</v>
      </c>
      <c r="Y1264" s="325">
        <f t="shared" si="212"/>
        <v>0</v>
      </c>
      <c r="Z1264" s="325">
        <f t="shared" si="213"/>
        <v>0</v>
      </c>
      <c r="AA1264" s="325">
        <f t="shared" si="214"/>
        <v>0</v>
      </c>
      <c r="AB1264" s="326">
        <f t="shared" si="215"/>
        <v>0</v>
      </c>
      <c r="AD1264" s="328"/>
      <c r="AE1264" s="328"/>
      <c r="AF1264" s="328"/>
      <c r="AG1264" s="328"/>
    </row>
    <row r="1265" spans="9:33" ht="15" hidden="1" customHeight="1">
      <c r="I1265" s="119" t="e">
        <v>#N/A</v>
      </c>
      <c r="J1265" s="119" t="e">
        <v>#N/A</v>
      </c>
      <c r="K1265" s="119" t="e">
        <f t="shared" si="209"/>
        <v>#N/A</v>
      </c>
      <c r="L1265" s="119" t="e">
        <f t="shared" si="207"/>
        <v>#N/A</v>
      </c>
      <c r="M1265" s="119"/>
      <c r="O1265" s="119"/>
      <c r="P1265" s="119"/>
      <c r="Q1265" s="119"/>
      <c r="R1265" s="105"/>
      <c r="S1265" s="119"/>
      <c r="T1265" s="51">
        <f t="shared" si="210"/>
        <v>0</v>
      </c>
      <c r="U1265" s="322" t="e">
        <f t="shared" si="211"/>
        <v>#DIV/0!</v>
      </c>
      <c r="X1265" s="324" t="e">
        <f t="shared" si="208"/>
        <v>#DIV/0!</v>
      </c>
      <c r="Y1265" s="325">
        <f t="shared" si="212"/>
        <v>0</v>
      </c>
      <c r="Z1265" s="325">
        <f t="shared" si="213"/>
        <v>0</v>
      </c>
      <c r="AA1265" s="325">
        <f t="shared" si="214"/>
        <v>0</v>
      </c>
      <c r="AB1265" s="326">
        <f t="shared" si="215"/>
        <v>0</v>
      </c>
      <c r="AD1265" s="328"/>
      <c r="AE1265" s="328"/>
      <c r="AF1265" s="328"/>
      <c r="AG1265" s="328"/>
    </row>
    <row r="1266" spans="9:33" ht="15" hidden="1" customHeight="1">
      <c r="I1266" s="119" t="e">
        <v>#N/A</v>
      </c>
      <c r="J1266" s="119" t="e">
        <v>#N/A</v>
      </c>
      <c r="K1266" s="119" t="e">
        <f t="shared" si="209"/>
        <v>#N/A</v>
      </c>
      <c r="L1266" s="119" t="e">
        <f t="shared" si="207"/>
        <v>#N/A</v>
      </c>
      <c r="M1266" s="119"/>
      <c r="O1266" s="119"/>
      <c r="P1266" s="119"/>
      <c r="Q1266" s="119"/>
      <c r="R1266" s="105"/>
      <c r="S1266" s="119"/>
      <c r="T1266" s="51">
        <f t="shared" si="210"/>
        <v>0</v>
      </c>
      <c r="U1266" s="322" t="e">
        <f t="shared" si="211"/>
        <v>#DIV/0!</v>
      </c>
      <c r="X1266" s="324" t="e">
        <f t="shared" si="208"/>
        <v>#DIV/0!</v>
      </c>
      <c r="Y1266" s="325">
        <f t="shared" si="212"/>
        <v>0</v>
      </c>
      <c r="Z1266" s="325">
        <f t="shared" si="213"/>
        <v>0</v>
      </c>
      <c r="AA1266" s="325">
        <f t="shared" si="214"/>
        <v>0</v>
      </c>
      <c r="AB1266" s="326">
        <f t="shared" si="215"/>
        <v>0</v>
      </c>
      <c r="AD1266" s="328"/>
      <c r="AE1266" s="328"/>
      <c r="AF1266" s="328"/>
      <c r="AG1266" s="328"/>
    </row>
    <row r="1267" spans="9:33" ht="15" hidden="1" customHeight="1">
      <c r="I1267" s="119" t="e">
        <v>#N/A</v>
      </c>
      <c r="J1267" s="119" t="e">
        <v>#N/A</v>
      </c>
      <c r="K1267" s="119" t="e">
        <f t="shared" si="209"/>
        <v>#N/A</v>
      </c>
      <c r="L1267" s="119" t="e">
        <f t="shared" si="207"/>
        <v>#N/A</v>
      </c>
      <c r="M1267" s="119"/>
      <c r="O1267" s="119"/>
      <c r="P1267" s="119"/>
      <c r="Q1267" s="119"/>
      <c r="R1267" s="105"/>
      <c r="S1267" s="119"/>
      <c r="T1267" s="51">
        <f t="shared" si="210"/>
        <v>0</v>
      </c>
      <c r="U1267" s="322" t="e">
        <f t="shared" si="211"/>
        <v>#DIV/0!</v>
      </c>
      <c r="X1267" s="324" t="e">
        <f t="shared" si="208"/>
        <v>#DIV/0!</v>
      </c>
      <c r="Y1267" s="325">
        <f t="shared" si="212"/>
        <v>0</v>
      </c>
      <c r="Z1267" s="325">
        <f t="shared" si="213"/>
        <v>0</v>
      </c>
      <c r="AA1267" s="325">
        <f t="shared" si="214"/>
        <v>0</v>
      </c>
      <c r="AB1267" s="326">
        <f t="shared" si="215"/>
        <v>0</v>
      </c>
      <c r="AD1267" s="328"/>
      <c r="AE1267" s="328"/>
      <c r="AF1267" s="328"/>
      <c r="AG1267" s="328"/>
    </row>
    <row r="1268" spans="9:33" ht="15" hidden="1" customHeight="1">
      <c r="I1268" s="119" t="e">
        <v>#N/A</v>
      </c>
      <c r="J1268" s="119" t="e">
        <v>#N/A</v>
      </c>
      <c r="K1268" s="119" t="e">
        <f t="shared" si="209"/>
        <v>#N/A</v>
      </c>
      <c r="L1268" s="119" t="e">
        <f t="shared" si="207"/>
        <v>#N/A</v>
      </c>
      <c r="M1268" s="119"/>
      <c r="O1268" s="119"/>
      <c r="P1268" s="119"/>
      <c r="Q1268" s="119"/>
      <c r="R1268" s="105"/>
      <c r="S1268" s="119"/>
      <c r="T1268" s="51">
        <f t="shared" si="210"/>
        <v>0</v>
      </c>
      <c r="U1268" s="322" t="e">
        <f t="shared" si="211"/>
        <v>#DIV/0!</v>
      </c>
      <c r="X1268" s="324" t="e">
        <f t="shared" si="208"/>
        <v>#DIV/0!</v>
      </c>
      <c r="Y1268" s="325">
        <f t="shared" si="212"/>
        <v>0</v>
      </c>
      <c r="Z1268" s="325">
        <f t="shared" si="213"/>
        <v>0</v>
      </c>
      <c r="AA1268" s="325">
        <f t="shared" si="214"/>
        <v>0</v>
      </c>
      <c r="AB1268" s="326">
        <f t="shared" si="215"/>
        <v>0</v>
      </c>
      <c r="AD1268" s="328"/>
      <c r="AE1268" s="328"/>
      <c r="AF1268" s="328"/>
      <c r="AG1268" s="328"/>
    </row>
    <row r="1269" spans="9:33" ht="15" hidden="1" customHeight="1">
      <c r="I1269" s="119" t="e">
        <v>#N/A</v>
      </c>
      <c r="J1269" s="119" t="e">
        <v>#N/A</v>
      </c>
      <c r="K1269" s="119" t="e">
        <f t="shared" si="209"/>
        <v>#N/A</v>
      </c>
      <c r="L1269" s="119" t="e">
        <f t="shared" si="207"/>
        <v>#N/A</v>
      </c>
      <c r="M1269" s="119"/>
      <c r="O1269" s="119"/>
      <c r="P1269" s="119"/>
      <c r="Q1269" s="119"/>
      <c r="R1269" s="105"/>
      <c r="S1269" s="119"/>
      <c r="T1269" s="51">
        <f t="shared" si="210"/>
        <v>0</v>
      </c>
      <c r="U1269" s="322" t="e">
        <f t="shared" si="211"/>
        <v>#DIV/0!</v>
      </c>
      <c r="X1269" s="324" t="e">
        <f t="shared" si="208"/>
        <v>#DIV/0!</v>
      </c>
      <c r="Y1269" s="325">
        <f t="shared" si="212"/>
        <v>0</v>
      </c>
      <c r="Z1269" s="325">
        <f t="shared" si="213"/>
        <v>0</v>
      </c>
      <c r="AA1269" s="325">
        <f t="shared" si="214"/>
        <v>0</v>
      </c>
      <c r="AB1269" s="326">
        <f t="shared" si="215"/>
        <v>0</v>
      </c>
      <c r="AD1269" s="328"/>
      <c r="AE1269" s="328"/>
      <c r="AF1269" s="328"/>
      <c r="AG1269" s="328"/>
    </row>
    <row r="1270" spans="9:33" ht="15" hidden="1" customHeight="1">
      <c r="I1270" s="119" t="e">
        <v>#N/A</v>
      </c>
      <c r="J1270" s="119" t="e">
        <v>#N/A</v>
      </c>
      <c r="K1270" s="119" t="e">
        <f t="shared" si="209"/>
        <v>#N/A</v>
      </c>
      <c r="L1270" s="119" t="e">
        <f t="shared" si="207"/>
        <v>#N/A</v>
      </c>
      <c r="M1270" s="119"/>
      <c r="O1270" s="119"/>
      <c r="P1270" s="119"/>
      <c r="Q1270" s="119"/>
      <c r="R1270" s="105"/>
      <c r="S1270" s="119"/>
      <c r="T1270" s="51">
        <f t="shared" si="210"/>
        <v>0</v>
      </c>
      <c r="U1270" s="322" t="e">
        <f t="shared" si="211"/>
        <v>#DIV/0!</v>
      </c>
      <c r="X1270" s="324" t="e">
        <f t="shared" si="208"/>
        <v>#DIV/0!</v>
      </c>
      <c r="Y1270" s="325">
        <f t="shared" si="212"/>
        <v>0</v>
      </c>
      <c r="Z1270" s="325">
        <f t="shared" si="213"/>
        <v>0</v>
      </c>
      <c r="AA1270" s="325">
        <f t="shared" si="214"/>
        <v>0</v>
      </c>
      <c r="AB1270" s="326">
        <f t="shared" si="215"/>
        <v>0</v>
      </c>
      <c r="AD1270" s="328"/>
      <c r="AE1270" s="328"/>
      <c r="AF1270" s="328"/>
      <c r="AG1270" s="328"/>
    </row>
    <row r="1271" spans="9:33" ht="15" hidden="1" customHeight="1">
      <c r="I1271" s="119" t="e">
        <v>#N/A</v>
      </c>
      <c r="J1271" s="119" t="e">
        <v>#N/A</v>
      </c>
      <c r="K1271" s="119" t="e">
        <f t="shared" si="209"/>
        <v>#N/A</v>
      </c>
      <c r="L1271" s="119" t="e">
        <f t="shared" si="207"/>
        <v>#N/A</v>
      </c>
      <c r="M1271" s="119"/>
      <c r="O1271" s="119"/>
      <c r="P1271" s="119"/>
      <c r="Q1271" s="119"/>
      <c r="R1271" s="105"/>
      <c r="S1271" s="119"/>
      <c r="T1271" s="51">
        <f t="shared" si="210"/>
        <v>0</v>
      </c>
      <c r="U1271" s="322" t="e">
        <f t="shared" si="211"/>
        <v>#DIV/0!</v>
      </c>
      <c r="X1271" s="324" t="e">
        <f t="shared" si="208"/>
        <v>#DIV/0!</v>
      </c>
      <c r="Y1271" s="325">
        <f t="shared" si="212"/>
        <v>0</v>
      </c>
      <c r="Z1271" s="325">
        <f t="shared" si="213"/>
        <v>0</v>
      </c>
      <c r="AA1271" s="325">
        <f t="shared" si="214"/>
        <v>0</v>
      </c>
      <c r="AB1271" s="326">
        <f t="shared" si="215"/>
        <v>0</v>
      </c>
      <c r="AD1271" s="328"/>
      <c r="AE1271" s="328"/>
      <c r="AF1271" s="328"/>
      <c r="AG1271" s="328"/>
    </row>
    <row r="1272" spans="9:33" ht="15" hidden="1" customHeight="1">
      <c r="I1272" s="119" t="e">
        <v>#N/A</v>
      </c>
      <c r="J1272" s="119" t="e">
        <v>#N/A</v>
      </c>
      <c r="K1272" s="119" t="e">
        <f t="shared" si="209"/>
        <v>#N/A</v>
      </c>
      <c r="L1272" s="119" t="e">
        <f t="shared" si="207"/>
        <v>#N/A</v>
      </c>
      <c r="M1272" s="119"/>
      <c r="O1272" s="119"/>
      <c r="P1272" s="119"/>
      <c r="Q1272" s="119"/>
      <c r="R1272" s="105"/>
      <c r="S1272" s="119"/>
      <c r="T1272" s="51">
        <f t="shared" si="210"/>
        <v>0</v>
      </c>
      <c r="U1272" s="322" t="e">
        <f t="shared" si="211"/>
        <v>#DIV/0!</v>
      </c>
      <c r="X1272" s="324" t="e">
        <f t="shared" si="208"/>
        <v>#DIV/0!</v>
      </c>
      <c r="Y1272" s="325">
        <f t="shared" si="212"/>
        <v>0</v>
      </c>
      <c r="Z1272" s="325">
        <f t="shared" si="213"/>
        <v>0</v>
      </c>
      <c r="AA1272" s="325">
        <f t="shared" si="214"/>
        <v>0</v>
      </c>
      <c r="AB1272" s="326">
        <f t="shared" si="215"/>
        <v>0</v>
      </c>
      <c r="AD1272" s="328"/>
      <c r="AE1272" s="328"/>
      <c r="AF1272" s="328"/>
      <c r="AG1272" s="328"/>
    </row>
    <row r="1273" spans="9:33" ht="15" hidden="1" customHeight="1">
      <c r="I1273" s="119" t="e">
        <v>#N/A</v>
      </c>
      <c r="J1273" s="119" t="e">
        <v>#N/A</v>
      </c>
      <c r="K1273" s="119" t="e">
        <f t="shared" si="209"/>
        <v>#N/A</v>
      </c>
      <c r="L1273" s="119" t="e">
        <f t="shared" si="207"/>
        <v>#N/A</v>
      </c>
      <c r="M1273" s="119"/>
      <c r="O1273" s="119"/>
      <c r="P1273" s="119"/>
      <c r="Q1273" s="119"/>
      <c r="R1273" s="105"/>
      <c r="S1273" s="119"/>
      <c r="T1273" s="51">
        <f t="shared" si="210"/>
        <v>0</v>
      </c>
      <c r="U1273" s="322" t="e">
        <f t="shared" si="211"/>
        <v>#DIV/0!</v>
      </c>
      <c r="X1273" s="324" t="e">
        <f t="shared" si="208"/>
        <v>#DIV/0!</v>
      </c>
      <c r="Y1273" s="325">
        <f t="shared" si="212"/>
        <v>0</v>
      </c>
      <c r="Z1273" s="325">
        <f t="shared" si="213"/>
        <v>0</v>
      </c>
      <c r="AA1273" s="325">
        <f t="shared" si="214"/>
        <v>0</v>
      </c>
      <c r="AB1273" s="326">
        <f t="shared" si="215"/>
        <v>0</v>
      </c>
      <c r="AD1273" s="328"/>
      <c r="AE1273" s="328"/>
      <c r="AF1273" s="328"/>
      <c r="AG1273" s="328"/>
    </row>
    <row r="1274" spans="9:33" ht="15" hidden="1" customHeight="1">
      <c r="I1274" s="119" t="e">
        <v>#N/A</v>
      </c>
      <c r="J1274" s="119" t="e">
        <v>#N/A</v>
      </c>
      <c r="K1274" s="119" t="e">
        <f t="shared" si="209"/>
        <v>#N/A</v>
      </c>
      <c r="L1274" s="119" t="e">
        <f t="shared" si="207"/>
        <v>#N/A</v>
      </c>
      <c r="M1274" s="119"/>
      <c r="O1274" s="119"/>
      <c r="P1274" s="119"/>
      <c r="Q1274" s="119"/>
      <c r="R1274" s="105"/>
      <c r="S1274" s="119"/>
      <c r="T1274" s="51">
        <f t="shared" si="210"/>
        <v>0</v>
      </c>
      <c r="U1274" s="322" t="e">
        <f t="shared" si="211"/>
        <v>#DIV/0!</v>
      </c>
      <c r="X1274" s="324" t="e">
        <f t="shared" si="208"/>
        <v>#DIV/0!</v>
      </c>
      <c r="Y1274" s="325">
        <f t="shared" si="212"/>
        <v>0</v>
      </c>
      <c r="Z1274" s="325">
        <f t="shared" si="213"/>
        <v>0</v>
      </c>
      <c r="AA1274" s="325">
        <f t="shared" si="214"/>
        <v>0</v>
      </c>
      <c r="AB1274" s="326">
        <f t="shared" si="215"/>
        <v>0</v>
      </c>
      <c r="AD1274" s="328"/>
      <c r="AE1274" s="328"/>
      <c r="AF1274" s="328"/>
      <c r="AG1274" s="328"/>
    </row>
    <row r="1275" spans="9:33" ht="15" hidden="1" customHeight="1">
      <c r="I1275" s="119" t="e">
        <v>#N/A</v>
      </c>
      <c r="J1275" s="119" t="e">
        <v>#N/A</v>
      </c>
      <c r="K1275" s="119" t="e">
        <f t="shared" si="209"/>
        <v>#N/A</v>
      </c>
      <c r="L1275" s="119" t="e">
        <f t="shared" si="207"/>
        <v>#N/A</v>
      </c>
      <c r="M1275" s="119"/>
      <c r="O1275" s="119"/>
      <c r="P1275" s="119"/>
      <c r="Q1275" s="119"/>
      <c r="R1275" s="105"/>
      <c r="S1275" s="119"/>
      <c r="T1275" s="51">
        <f t="shared" si="210"/>
        <v>0</v>
      </c>
      <c r="U1275" s="322" t="e">
        <f t="shared" si="211"/>
        <v>#DIV/0!</v>
      </c>
      <c r="X1275" s="324" t="e">
        <f t="shared" si="208"/>
        <v>#DIV/0!</v>
      </c>
      <c r="Y1275" s="325">
        <f t="shared" si="212"/>
        <v>0</v>
      </c>
      <c r="Z1275" s="325">
        <f t="shared" si="213"/>
        <v>0</v>
      </c>
      <c r="AA1275" s="325">
        <f t="shared" si="214"/>
        <v>0</v>
      </c>
      <c r="AB1275" s="326">
        <f t="shared" si="215"/>
        <v>0</v>
      </c>
      <c r="AD1275" s="328"/>
      <c r="AE1275" s="328"/>
      <c r="AF1275" s="328"/>
      <c r="AG1275" s="328"/>
    </row>
    <row r="1276" spans="9:33" ht="15" hidden="1" customHeight="1">
      <c r="I1276" s="119" t="e">
        <v>#N/A</v>
      </c>
      <c r="J1276" s="119" t="e">
        <v>#N/A</v>
      </c>
      <c r="K1276" s="119" t="e">
        <f t="shared" si="209"/>
        <v>#N/A</v>
      </c>
      <c r="L1276" s="119" t="e">
        <f t="shared" ref="L1276:L1339" si="216">J1276*R1276</f>
        <v>#N/A</v>
      </c>
      <c r="M1276" s="119"/>
      <c r="O1276" s="119"/>
      <c r="P1276" s="119"/>
      <c r="Q1276" s="119"/>
      <c r="R1276" s="105"/>
      <c r="S1276" s="119"/>
      <c r="T1276" s="51">
        <f t="shared" si="210"/>
        <v>0</v>
      </c>
      <c r="U1276" s="322" t="e">
        <f t="shared" si="211"/>
        <v>#DIV/0!</v>
      </c>
      <c r="X1276" s="324" t="e">
        <f t="shared" si="208"/>
        <v>#DIV/0!</v>
      </c>
      <c r="Y1276" s="325">
        <f t="shared" si="212"/>
        <v>0</v>
      </c>
      <c r="Z1276" s="325">
        <f t="shared" si="213"/>
        <v>0</v>
      </c>
      <c r="AA1276" s="325">
        <f t="shared" si="214"/>
        <v>0</v>
      </c>
      <c r="AB1276" s="326">
        <f t="shared" si="215"/>
        <v>0</v>
      </c>
      <c r="AD1276" s="328"/>
      <c r="AE1276" s="328"/>
      <c r="AF1276" s="328"/>
      <c r="AG1276" s="328"/>
    </row>
    <row r="1277" spans="9:33" ht="15" hidden="1" customHeight="1">
      <c r="I1277" s="119" t="e">
        <v>#N/A</v>
      </c>
      <c r="J1277" s="119" t="e">
        <v>#N/A</v>
      </c>
      <c r="K1277" s="119" t="e">
        <f t="shared" si="209"/>
        <v>#N/A</v>
      </c>
      <c r="L1277" s="119" t="e">
        <f t="shared" si="216"/>
        <v>#N/A</v>
      </c>
      <c r="M1277" s="119"/>
      <c r="O1277" s="119"/>
      <c r="P1277" s="119"/>
      <c r="Q1277" s="119"/>
      <c r="R1277" s="105"/>
      <c r="S1277" s="119"/>
      <c r="T1277" s="51">
        <f t="shared" si="210"/>
        <v>0</v>
      </c>
      <c r="U1277" s="322" t="e">
        <f t="shared" si="211"/>
        <v>#DIV/0!</v>
      </c>
      <c r="X1277" s="324" t="e">
        <f t="shared" si="208"/>
        <v>#DIV/0!</v>
      </c>
      <c r="Y1277" s="325">
        <f t="shared" si="212"/>
        <v>0</v>
      </c>
      <c r="Z1277" s="325">
        <f t="shared" si="213"/>
        <v>0</v>
      </c>
      <c r="AA1277" s="325">
        <f t="shared" si="214"/>
        <v>0</v>
      </c>
      <c r="AB1277" s="326">
        <f t="shared" si="215"/>
        <v>0</v>
      </c>
      <c r="AD1277" s="328"/>
      <c r="AE1277" s="328"/>
      <c r="AF1277" s="328"/>
      <c r="AG1277" s="328"/>
    </row>
    <row r="1278" spans="9:33" ht="15" hidden="1" customHeight="1">
      <c r="I1278" s="119" t="e">
        <v>#N/A</v>
      </c>
      <c r="J1278" s="119" t="e">
        <v>#N/A</v>
      </c>
      <c r="K1278" s="119" t="e">
        <f t="shared" si="209"/>
        <v>#N/A</v>
      </c>
      <c r="L1278" s="119" t="e">
        <f t="shared" si="216"/>
        <v>#N/A</v>
      </c>
      <c r="M1278" s="119"/>
      <c r="O1278" s="119"/>
      <c r="P1278" s="119"/>
      <c r="Q1278" s="119"/>
      <c r="R1278" s="105"/>
      <c r="S1278" s="119"/>
      <c r="T1278" s="51">
        <f t="shared" si="210"/>
        <v>0</v>
      </c>
      <c r="U1278" s="322" t="e">
        <f t="shared" si="211"/>
        <v>#DIV/0!</v>
      </c>
      <c r="X1278" s="324" t="e">
        <f t="shared" si="208"/>
        <v>#DIV/0!</v>
      </c>
      <c r="Y1278" s="325">
        <f t="shared" si="212"/>
        <v>0</v>
      </c>
      <c r="Z1278" s="325">
        <f t="shared" si="213"/>
        <v>0</v>
      </c>
      <c r="AA1278" s="325">
        <f t="shared" si="214"/>
        <v>0</v>
      </c>
      <c r="AB1278" s="326">
        <f t="shared" si="215"/>
        <v>0</v>
      </c>
      <c r="AD1278" s="328"/>
      <c r="AE1278" s="328"/>
      <c r="AF1278" s="328"/>
      <c r="AG1278" s="328"/>
    </row>
    <row r="1279" spans="9:33" ht="15" hidden="1" customHeight="1">
      <c r="I1279" s="119" t="e">
        <v>#N/A</v>
      </c>
      <c r="J1279" s="119" t="e">
        <v>#N/A</v>
      </c>
      <c r="K1279" s="119" t="e">
        <f t="shared" si="209"/>
        <v>#N/A</v>
      </c>
      <c r="L1279" s="119" t="e">
        <f t="shared" si="216"/>
        <v>#N/A</v>
      </c>
      <c r="M1279" s="119"/>
      <c r="O1279" s="119"/>
      <c r="P1279" s="119"/>
      <c r="Q1279" s="119"/>
      <c r="R1279" s="105"/>
      <c r="S1279" s="119"/>
      <c r="T1279" s="51">
        <f t="shared" si="210"/>
        <v>0</v>
      </c>
      <c r="U1279" s="322" t="e">
        <f t="shared" si="211"/>
        <v>#DIV/0!</v>
      </c>
      <c r="X1279" s="324" t="e">
        <f t="shared" si="208"/>
        <v>#DIV/0!</v>
      </c>
      <c r="Y1279" s="325">
        <f t="shared" si="212"/>
        <v>0</v>
      </c>
      <c r="Z1279" s="325">
        <f t="shared" si="213"/>
        <v>0</v>
      </c>
      <c r="AA1279" s="325">
        <f t="shared" si="214"/>
        <v>0</v>
      </c>
      <c r="AB1279" s="326">
        <f t="shared" si="215"/>
        <v>0</v>
      </c>
      <c r="AD1279" s="328"/>
      <c r="AE1279" s="328"/>
      <c r="AF1279" s="328"/>
      <c r="AG1279" s="328"/>
    </row>
    <row r="1280" spans="9:33" ht="15" hidden="1" customHeight="1">
      <c r="I1280" s="119" t="e">
        <v>#N/A</v>
      </c>
      <c r="J1280" s="119" t="e">
        <v>#N/A</v>
      </c>
      <c r="K1280" s="119" t="e">
        <f t="shared" si="209"/>
        <v>#N/A</v>
      </c>
      <c r="L1280" s="119" t="e">
        <f t="shared" si="216"/>
        <v>#N/A</v>
      </c>
      <c r="M1280" s="119"/>
      <c r="O1280" s="119"/>
      <c r="P1280" s="119"/>
      <c r="Q1280" s="119"/>
      <c r="R1280" s="105"/>
      <c r="S1280" s="119"/>
      <c r="T1280" s="51">
        <f t="shared" si="210"/>
        <v>0</v>
      </c>
      <c r="U1280" s="322" t="e">
        <f t="shared" si="211"/>
        <v>#DIV/0!</v>
      </c>
      <c r="X1280" s="324" t="e">
        <f t="shared" si="208"/>
        <v>#DIV/0!</v>
      </c>
      <c r="Y1280" s="325">
        <f t="shared" si="212"/>
        <v>0</v>
      </c>
      <c r="Z1280" s="325">
        <f t="shared" si="213"/>
        <v>0</v>
      </c>
      <c r="AA1280" s="325">
        <f t="shared" si="214"/>
        <v>0</v>
      </c>
      <c r="AB1280" s="326">
        <f t="shared" si="215"/>
        <v>0</v>
      </c>
      <c r="AD1280" s="328"/>
      <c r="AE1280" s="328"/>
      <c r="AF1280" s="328"/>
      <c r="AG1280" s="328"/>
    </row>
    <row r="1281" spans="9:33" ht="15" hidden="1" customHeight="1">
      <c r="I1281" s="119" t="e">
        <v>#N/A</v>
      </c>
      <c r="J1281" s="119" t="e">
        <v>#N/A</v>
      </c>
      <c r="K1281" s="119" t="e">
        <f t="shared" si="209"/>
        <v>#N/A</v>
      </c>
      <c r="L1281" s="119" t="e">
        <f t="shared" si="216"/>
        <v>#N/A</v>
      </c>
      <c r="M1281" s="119"/>
      <c r="O1281" s="119"/>
      <c r="P1281" s="119"/>
      <c r="Q1281" s="119"/>
      <c r="R1281" s="105"/>
      <c r="S1281" s="119"/>
      <c r="T1281" s="51">
        <f t="shared" si="210"/>
        <v>0</v>
      </c>
      <c r="U1281" s="322" t="e">
        <f t="shared" si="211"/>
        <v>#DIV/0!</v>
      </c>
      <c r="X1281" s="324" t="e">
        <f t="shared" si="208"/>
        <v>#DIV/0!</v>
      </c>
      <c r="Y1281" s="325">
        <f t="shared" si="212"/>
        <v>0</v>
      </c>
      <c r="Z1281" s="325">
        <f t="shared" si="213"/>
        <v>0</v>
      </c>
      <c r="AA1281" s="325">
        <f t="shared" si="214"/>
        <v>0</v>
      </c>
      <c r="AB1281" s="326">
        <f t="shared" si="215"/>
        <v>0</v>
      </c>
      <c r="AD1281" s="328"/>
      <c r="AE1281" s="328"/>
      <c r="AF1281" s="328"/>
      <c r="AG1281" s="328"/>
    </row>
    <row r="1282" spans="9:33" ht="15" hidden="1" customHeight="1">
      <c r="I1282" s="119" t="e">
        <v>#N/A</v>
      </c>
      <c r="J1282" s="119" t="e">
        <v>#N/A</v>
      </c>
      <c r="K1282" s="119" t="e">
        <f t="shared" si="209"/>
        <v>#N/A</v>
      </c>
      <c r="L1282" s="119" t="e">
        <f t="shared" si="216"/>
        <v>#N/A</v>
      </c>
      <c r="M1282" s="119"/>
      <c r="O1282" s="119"/>
      <c r="P1282" s="119"/>
      <c r="Q1282" s="119"/>
      <c r="R1282" s="105"/>
      <c r="S1282" s="119"/>
      <c r="T1282" s="51">
        <f t="shared" si="210"/>
        <v>0</v>
      </c>
      <c r="U1282" s="322" t="e">
        <f t="shared" si="211"/>
        <v>#DIV/0!</v>
      </c>
      <c r="X1282" s="324" t="e">
        <f t="shared" si="208"/>
        <v>#DIV/0!</v>
      </c>
      <c r="Y1282" s="325">
        <f t="shared" si="212"/>
        <v>0</v>
      </c>
      <c r="Z1282" s="325">
        <f t="shared" si="213"/>
        <v>0</v>
      </c>
      <c r="AA1282" s="325">
        <f t="shared" si="214"/>
        <v>0</v>
      </c>
      <c r="AB1282" s="326">
        <f t="shared" si="215"/>
        <v>0</v>
      </c>
      <c r="AD1282" s="328"/>
      <c r="AE1282" s="328"/>
      <c r="AF1282" s="328"/>
      <c r="AG1282" s="328"/>
    </row>
    <row r="1283" spans="9:33" ht="15" hidden="1" customHeight="1">
      <c r="I1283" s="119" t="e">
        <v>#N/A</v>
      </c>
      <c r="J1283" s="119" t="e">
        <v>#N/A</v>
      </c>
      <c r="K1283" s="119" t="e">
        <f t="shared" si="209"/>
        <v>#N/A</v>
      </c>
      <c r="L1283" s="119" t="e">
        <f t="shared" si="216"/>
        <v>#N/A</v>
      </c>
      <c r="M1283" s="119"/>
      <c r="O1283" s="119"/>
      <c r="P1283" s="119"/>
      <c r="Q1283" s="119"/>
      <c r="R1283" s="105"/>
      <c r="S1283" s="119"/>
      <c r="T1283" s="51">
        <f t="shared" si="210"/>
        <v>0</v>
      </c>
      <c r="U1283" s="322" t="e">
        <f t="shared" si="211"/>
        <v>#DIV/0!</v>
      </c>
      <c r="X1283" s="324" t="e">
        <f t="shared" ref="X1283:X1346" si="217">(V1283-R1283)/V1283</f>
        <v>#DIV/0!</v>
      </c>
      <c r="Y1283" s="325">
        <f t="shared" si="212"/>
        <v>0</v>
      </c>
      <c r="Z1283" s="325">
        <f t="shared" si="213"/>
        <v>0</v>
      </c>
      <c r="AA1283" s="325">
        <f t="shared" si="214"/>
        <v>0</v>
      </c>
      <c r="AB1283" s="326">
        <f t="shared" si="215"/>
        <v>0</v>
      </c>
      <c r="AD1283" s="328"/>
      <c r="AE1283" s="328"/>
      <c r="AF1283" s="328"/>
      <c r="AG1283" s="328"/>
    </row>
    <row r="1284" spans="9:33" ht="15" hidden="1" customHeight="1">
      <c r="I1284" s="119" t="e">
        <v>#N/A</v>
      </c>
      <c r="J1284" s="119" t="e">
        <v>#N/A</v>
      </c>
      <c r="K1284" s="119" t="e">
        <f t="shared" si="209"/>
        <v>#N/A</v>
      </c>
      <c r="L1284" s="119" t="e">
        <f t="shared" si="216"/>
        <v>#N/A</v>
      </c>
      <c r="M1284" s="119"/>
      <c r="O1284" s="119"/>
      <c r="P1284" s="119"/>
      <c r="Q1284" s="119"/>
      <c r="R1284" s="105"/>
      <c r="S1284" s="119"/>
      <c r="T1284" s="51">
        <f t="shared" si="210"/>
        <v>0</v>
      </c>
      <c r="U1284" s="322" t="e">
        <f t="shared" si="211"/>
        <v>#DIV/0!</v>
      </c>
      <c r="X1284" s="324" t="e">
        <f t="shared" si="217"/>
        <v>#DIV/0!</v>
      </c>
      <c r="Y1284" s="325">
        <f t="shared" si="212"/>
        <v>0</v>
      </c>
      <c r="Z1284" s="325">
        <f t="shared" si="213"/>
        <v>0</v>
      </c>
      <c r="AA1284" s="325">
        <f t="shared" si="214"/>
        <v>0</v>
      </c>
      <c r="AB1284" s="326">
        <f t="shared" si="215"/>
        <v>0</v>
      </c>
      <c r="AD1284" s="328"/>
      <c r="AE1284" s="328"/>
      <c r="AF1284" s="328"/>
      <c r="AG1284" s="328"/>
    </row>
    <row r="1285" spans="9:33" ht="15" hidden="1" customHeight="1">
      <c r="I1285" s="119" t="e">
        <v>#N/A</v>
      </c>
      <c r="J1285" s="119" t="e">
        <v>#N/A</v>
      </c>
      <c r="K1285" s="119" t="e">
        <f t="shared" si="209"/>
        <v>#N/A</v>
      </c>
      <c r="L1285" s="119" t="e">
        <f t="shared" si="216"/>
        <v>#N/A</v>
      </c>
      <c r="M1285" s="119"/>
      <c r="O1285" s="119"/>
      <c r="P1285" s="119"/>
      <c r="Q1285" s="119"/>
      <c r="R1285" s="105"/>
      <c r="S1285" s="119"/>
      <c r="T1285" s="51">
        <f t="shared" si="210"/>
        <v>0</v>
      </c>
      <c r="U1285" s="322" t="e">
        <f t="shared" si="211"/>
        <v>#DIV/0!</v>
      </c>
      <c r="X1285" s="324" t="e">
        <f t="shared" si="217"/>
        <v>#DIV/0!</v>
      </c>
      <c r="Y1285" s="325">
        <f t="shared" si="212"/>
        <v>0</v>
      </c>
      <c r="Z1285" s="325">
        <f t="shared" si="213"/>
        <v>0</v>
      </c>
      <c r="AA1285" s="325">
        <f t="shared" si="214"/>
        <v>0</v>
      </c>
      <c r="AB1285" s="326">
        <f t="shared" si="215"/>
        <v>0</v>
      </c>
      <c r="AD1285" s="328"/>
      <c r="AE1285" s="328"/>
      <c r="AF1285" s="328"/>
      <c r="AG1285" s="328"/>
    </row>
    <row r="1286" spans="9:33" ht="15" hidden="1" customHeight="1">
      <c r="I1286" s="119" t="e">
        <v>#N/A</v>
      </c>
      <c r="J1286" s="119" t="e">
        <v>#N/A</v>
      </c>
      <c r="K1286" s="119" t="e">
        <f t="shared" si="209"/>
        <v>#N/A</v>
      </c>
      <c r="L1286" s="119" t="e">
        <f t="shared" si="216"/>
        <v>#N/A</v>
      </c>
      <c r="M1286" s="119"/>
      <c r="O1286" s="119"/>
      <c r="P1286" s="119"/>
      <c r="Q1286" s="119"/>
      <c r="R1286" s="105"/>
      <c r="S1286" s="119"/>
      <c r="T1286" s="51">
        <f t="shared" si="210"/>
        <v>0</v>
      </c>
      <c r="U1286" s="322" t="e">
        <f t="shared" si="211"/>
        <v>#DIV/0!</v>
      </c>
      <c r="X1286" s="324" t="e">
        <f t="shared" si="217"/>
        <v>#DIV/0!</v>
      </c>
      <c r="Y1286" s="325">
        <f t="shared" si="212"/>
        <v>0</v>
      </c>
      <c r="Z1286" s="325">
        <f t="shared" si="213"/>
        <v>0</v>
      </c>
      <c r="AA1286" s="325">
        <f t="shared" si="214"/>
        <v>0</v>
      </c>
      <c r="AB1286" s="326">
        <f t="shared" si="215"/>
        <v>0</v>
      </c>
      <c r="AD1286" s="328"/>
      <c r="AE1286" s="328"/>
      <c r="AF1286" s="328"/>
      <c r="AG1286" s="328"/>
    </row>
    <row r="1287" spans="9:33" ht="15" hidden="1" customHeight="1">
      <c r="I1287" s="119" t="e">
        <v>#N/A</v>
      </c>
      <c r="J1287" s="119" t="e">
        <v>#N/A</v>
      </c>
      <c r="K1287" s="119" t="e">
        <f t="shared" si="209"/>
        <v>#N/A</v>
      </c>
      <c r="L1287" s="119" t="e">
        <f t="shared" si="216"/>
        <v>#N/A</v>
      </c>
      <c r="M1287" s="119"/>
      <c r="O1287" s="119"/>
      <c r="P1287" s="119"/>
      <c r="Q1287" s="119"/>
      <c r="R1287" s="105"/>
      <c r="S1287" s="119"/>
      <c r="T1287" s="51">
        <f t="shared" si="210"/>
        <v>0</v>
      </c>
      <c r="U1287" s="322" t="e">
        <f t="shared" si="211"/>
        <v>#DIV/0!</v>
      </c>
      <c r="X1287" s="324" t="e">
        <f t="shared" si="217"/>
        <v>#DIV/0!</v>
      </c>
      <c r="Y1287" s="325">
        <f t="shared" si="212"/>
        <v>0</v>
      </c>
      <c r="Z1287" s="325">
        <f t="shared" si="213"/>
        <v>0</v>
      </c>
      <c r="AA1287" s="325">
        <f t="shared" si="214"/>
        <v>0</v>
      </c>
      <c r="AB1287" s="326">
        <f t="shared" si="215"/>
        <v>0</v>
      </c>
      <c r="AD1287" s="328"/>
      <c r="AE1287" s="328"/>
      <c r="AF1287" s="328"/>
      <c r="AG1287" s="328"/>
    </row>
    <row r="1288" spans="9:33" ht="15" hidden="1" customHeight="1">
      <c r="I1288" s="119" t="e">
        <v>#N/A</v>
      </c>
      <c r="J1288" s="119" t="e">
        <v>#N/A</v>
      </c>
      <c r="K1288" s="119" t="e">
        <f t="shared" si="209"/>
        <v>#N/A</v>
      </c>
      <c r="L1288" s="119" t="e">
        <f t="shared" si="216"/>
        <v>#N/A</v>
      </c>
      <c r="M1288" s="119"/>
      <c r="O1288" s="119"/>
      <c r="P1288" s="119"/>
      <c r="Q1288" s="119"/>
      <c r="R1288" s="105"/>
      <c r="S1288" s="119"/>
      <c r="T1288" s="51">
        <f t="shared" si="210"/>
        <v>0</v>
      </c>
      <c r="U1288" s="322" t="e">
        <f t="shared" si="211"/>
        <v>#DIV/0!</v>
      </c>
      <c r="X1288" s="324" t="e">
        <f t="shared" si="217"/>
        <v>#DIV/0!</v>
      </c>
      <c r="Y1288" s="325">
        <f t="shared" si="212"/>
        <v>0</v>
      </c>
      <c r="Z1288" s="325">
        <f t="shared" si="213"/>
        <v>0</v>
      </c>
      <c r="AA1288" s="325">
        <f t="shared" si="214"/>
        <v>0</v>
      </c>
      <c r="AB1288" s="326">
        <f t="shared" si="215"/>
        <v>0</v>
      </c>
      <c r="AD1288" s="328"/>
      <c r="AE1288" s="328"/>
      <c r="AF1288" s="328"/>
      <c r="AG1288" s="328"/>
    </row>
    <row r="1289" spans="9:33" ht="15" hidden="1" customHeight="1">
      <c r="I1289" s="119" t="e">
        <v>#N/A</v>
      </c>
      <c r="J1289" s="119" t="e">
        <v>#N/A</v>
      </c>
      <c r="K1289" s="119" t="e">
        <f t="shared" si="209"/>
        <v>#N/A</v>
      </c>
      <c r="L1289" s="119" t="e">
        <f t="shared" si="216"/>
        <v>#N/A</v>
      </c>
      <c r="M1289" s="119"/>
      <c r="O1289" s="119"/>
      <c r="P1289" s="119"/>
      <c r="Q1289" s="119"/>
      <c r="R1289" s="105"/>
      <c r="S1289" s="119"/>
      <c r="T1289" s="51">
        <f t="shared" si="210"/>
        <v>0</v>
      </c>
      <c r="U1289" s="322" t="e">
        <f t="shared" si="211"/>
        <v>#DIV/0!</v>
      </c>
      <c r="X1289" s="324" t="e">
        <f t="shared" si="217"/>
        <v>#DIV/0!</v>
      </c>
      <c r="Y1289" s="325">
        <f t="shared" si="212"/>
        <v>0</v>
      </c>
      <c r="Z1289" s="325">
        <f t="shared" si="213"/>
        <v>0</v>
      </c>
      <c r="AA1289" s="325">
        <f t="shared" si="214"/>
        <v>0</v>
      </c>
      <c r="AB1289" s="326">
        <f t="shared" si="215"/>
        <v>0</v>
      </c>
      <c r="AD1289" s="328"/>
      <c r="AE1289" s="328"/>
      <c r="AF1289" s="328"/>
      <c r="AG1289" s="328"/>
    </row>
    <row r="1290" spans="9:33" ht="15" hidden="1" customHeight="1">
      <c r="I1290" s="119" t="e">
        <v>#N/A</v>
      </c>
      <c r="J1290" s="119" t="e">
        <v>#N/A</v>
      </c>
      <c r="K1290" s="119" t="e">
        <f t="shared" si="209"/>
        <v>#N/A</v>
      </c>
      <c r="L1290" s="119" t="e">
        <f t="shared" si="216"/>
        <v>#N/A</v>
      </c>
      <c r="M1290" s="119"/>
      <c r="O1290" s="119"/>
      <c r="P1290" s="119"/>
      <c r="Q1290" s="119"/>
      <c r="R1290" s="105"/>
      <c r="S1290" s="119"/>
      <c r="T1290" s="51">
        <f t="shared" si="210"/>
        <v>0</v>
      </c>
      <c r="U1290" s="322" t="e">
        <f t="shared" si="211"/>
        <v>#DIV/0!</v>
      </c>
      <c r="X1290" s="324" t="e">
        <f t="shared" si="217"/>
        <v>#DIV/0!</v>
      </c>
      <c r="Y1290" s="325">
        <f t="shared" si="212"/>
        <v>0</v>
      </c>
      <c r="Z1290" s="325">
        <f t="shared" si="213"/>
        <v>0</v>
      </c>
      <c r="AA1290" s="325">
        <f t="shared" si="214"/>
        <v>0</v>
      </c>
      <c r="AB1290" s="326">
        <f t="shared" si="215"/>
        <v>0</v>
      </c>
      <c r="AD1290" s="328"/>
      <c r="AE1290" s="328"/>
      <c r="AF1290" s="328"/>
      <c r="AG1290" s="328"/>
    </row>
    <row r="1291" spans="9:33" ht="15" hidden="1" customHeight="1">
      <c r="I1291" s="119" t="e">
        <v>#N/A</v>
      </c>
      <c r="J1291" s="119" t="e">
        <v>#N/A</v>
      </c>
      <c r="K1291" s="119" t="e">
        <f t="shared" si="209"/>
        <v>#N/A</v>
      </c>
      <c r="L1291" s="119" t="e">
        <f t="shared" si="216"/>
        <v>#N/A</v>
      </c>
      <c r="M1291" s="119"/>
      <c r="O1291" s="119"/>
      <c r="P1291" s="119"/>
      <c r="Q1291" s="119"/>
      <c r="R1291" s="105"/>
      <c r="S1291" s="119"/>
      <c r="T1291" s="51">
        <f t="shared" si="210"/>
        <v>0</v>
      </c>
      <c r="U1291" s="322" t="e">
        <f t="shared" si="211"/>
        <v>#DIV/0!</v>
      </c>
      <c r="X1291" s="324" t="e">
        <f t="shared" si="217"/>
        <v>#DIV/0!</v>
      </c>
      <c r="Y1291" s="325">
        <f t="shared" si="212"/>
        <v>0</v>
      </c>
      <c r="Z1291" s="325">
        <f t="shared" si="213"/>
        <v>0</v>
      </c>
      <c r="AA1291" s="325">
        <f t="shared" si="214"/>
        <v>0</v>
      </c>
      <c r="AB1291" s="326">
        <f t="shared" si="215"/>
        <v>0</v>
      </c>
      <c r="AD1291" s="328"/>
      <c r="AE1291" s="328"/>
      <c r="AF1291" s="328"/>
      <c r="AG1291" s="328"/>
    </row>
    <row r="1292" spans="9:33" ht="15" hidden="1" customHeight="1">
      <c r="I1292" s="119" t="e">
        <v>#N/A</v>
      </c>
      <c r="J1292" s="119" t="e">
        <v>#N/A</v>
      </c>
      <c r="K1292" s="119" t="e">
        <f t="shared" si="209"/>
        <v>#N/A</v>
      </c>
      <c r="L1292" s="119" t="e">
        <f t="shared" si="216"/>
        <v>#N/A</v>
      </c>
      <c r="M1292" s="119"/>
      <c r="O1292" s="119"/>
      <c r="P1292" s="119"/>
      <c r="Q1292" s="119"/>
      <c r="R1292" s="105"/>
      <c r="S1292" s="119"/>
      <c r="T1292" s="51">
        <f t="shared" si="210"/>
        <v>0</v>
      </c>
      <c r="U1292" s="322" t="e">
        <f t="shared" si="211"/>
        <v>#DIV/0!</v>
      </c>
      <c r="X1292" s="324" t="e">
        <f t="shared" si="217"/>
        <v>#DIV/0!</v>
      </c>
      <c r="Y1292" s="325">
        <f t="shared" si="212"/>
        <v>0</v>
      </c>
      <c r="Z1292" s="325">
        <f t="shared" si="213"/>
        <v>0</v>
      </c>
      <c r="AA1292" s="325">
        <f t="shared" si="214"/>
        <v>0</v>
      </c>
      <c r="AB1292" s="326">
        <f t="shared" si="215"/>
        <v>0</v>
      </c>
      <c r="AD1292" s="328"/>
      <c r="AE1292" s="328"/>
      <c r="AF1292" s="328"/>
      <c r="AG1292" s="328"/>
    </row>
    <row r="1293" spans="9:33" ht="15" hidden="1" customHeight="1">
      <c r="I1293" s="119" t="e">
        <v>#N/A</v>
      </c>
      <c r="J1293" s="119" t="e">
        <v>#N/A</v>
      </c>
      <c r="K1293" s="119" t="e">
        <f t="shared" ref="K1293:K1356" si="218">I1293/J1293</f>
        <v>#N/A</v>
      </c>
      <c r="L1293" s="119" t="e">
        <f t="shared" si="216"/>
        <v>#N/A</v>
      </c>
      <c r="M1293" s="119"/>
      <c r="O1293" s="119"/>
      <c r="P1293" s="119"/>
      <c r="Q1293" s="119"/>
      <c r="R1293" s="105"/>
      <c r="S1293" s="119"/>
      <c r="T1293" s="51">
        <f t="shared" ref="T1293:T1356" si="219">S1293-R1293</f>
        <v>0</v>
      </c>
      <c r="U1293" s="322" t="e">
        <f t="shared" ref="U1293:U1356" si="220">T1293/S1293</f>
        <v>#DIV/0!</v>
      </c>
      <c r="X1293" s="324" t="e">
        <f t="shared" si="217"/>
        <v>#DIV/0!</v>
      </c>
      <c r="Y1293" s="325">
        <f t="shared" si="212"/>
        <v>0</v>
      </c>
      <c r="Z1293" s="325">
        <f t="shared" si="213"/>
        <v>0</v>
      </c>
      <c r="AA1293" s="325">
        <f t="shared" si="214"/>
        <v>0</v>
      </c>
      <c r="AB1293" s="326">
        <f t="shared" si="215"/>
        <v>0</v>
      </c>
      <c r="AD1293" s="328"/>
      <c r="AE1293" s="328"/>
      <c r="AF1293" s="328"/>
      <c r="AG1293" s="328"/>
    </row>
    <row r="1294" spans="9:33" ht="15" hidden="1" customHeight="1">
      <c r="I1294" s="119" t="e">
        <v>#N/A</v>
      </c>
      <c r="J1294" s="119" t="e">
        <v>#N/A</v>
      </c>
      <c r="K1294" s="119" t="e">
        <f t="shared" si="218"/>
        <v>#N/A</v>
      </c>
      <c r="L1294" s="119" t="e">
        <f t="shared" si="216"/>
        <v>#N/A</v>
      </c>
      <c r="M1294" s="119"/>
      <c r="O1294" s="119"/>
      <c r="P1294" s="119"/>
      <c r="Q1294" s="119"/>
      <c r="R1294" s="105"/>
      <c r="S1294" s="119"/>
      <c r="T1294" s="51">
        <f t="shared" si="219"/>
        <v>0</v>
      </c>
      <c r="U1294" s="322" t="e">
        <f t="shared" si="220"/>
        <v>#DIV/0!</v>
      </c>
      <c r="X1294" s="324" t="e">
        <f t="shared" si="217"/>
        <v>#DIV/0!</v>
      </c>
      <c r="Y1294" s="325">
        <f t="shared" ref="Y1294:Y1357" si="221">ROUND((V1294/0.43),-1)</f>
        <v>0</v>
      </c>
      <c r="Z1294" s="325">
        <f t="shared" ref="Z1294:Z1357" si="222">ROUND((V1294/0.45),-1)</f>
        <v>0</v>
      </c>
      <c r="AA1294" s="325">
        <f t="shared" ref="AA1294:AA1357" si="223">ROUND((V1294/0.4),-1)</f>
        <v>0</v>
      </c>
      <c r="AB1294" s="326">
        <f t="shared" ref="AB1294:AB1357" si="224">ROUNDUP((W1294*M1294),-2)</f>
        <v>0</v>
      </c>
      <c r="AD1294" s="328"/>
      <c r="AE1294" s="328"/>
      <c r="AF1294" s="328"/>
      <c r="AG1294" s="328"/>
    </row>
    <row r="1295" spans="9:33" ht="15" hidden="1" customHeight="1">
      <c r="I1295" s="119" t="e">
        <v>#N/A</v>
      </c>
      <c r="J1295" s="119" t="e">
        <v>#N/A</v>
      </c>
      <c r="K1295" s="119" t="e">
        <f t="shared" si="218"/>
        <v>#N/A</v>
      </c>
      <c r="L1295" s="119" t="e">
        <f t="shared" si="216"/>
        <v>#N/A</v>
      </c>
      <c r="M1295" s="119"/>
      <c r="O1295" s="119"/>
      <c r="P1295" s="119"/>
      <c r="Q1295" s="119"/>
      <c r="R1295" s="105"/>
      <c r="S1295" s="119"/>
      <c r="T1295" s="51">
        <f t="shared" si="219"/>
        <v>0</v>
      </c>
      <c r="U1295" s="322" t="e">
        <f t="shared" si="220"/>
        <v>#DIV/0!</v>
      </c>
      <c r="X1295" s="324" t="e">
        <f t="shared" si="217"/>
        <v>#DIV/0!</v>
      </c>
      <c r="Y1295" s="325">
        <f t="shared" si="221"/>
        <v>0</v>
      </c>
      <c r="Z1295" s="325">
        <f t="shared" si="222"/>
        <v>0</v>
      </c>
      <c r="AA1295" s="325">
        <f t="shared" si="223"/>
        <v>0</v>
      </c>
      <c r="AB1295" s="326">
        <f t="shared" si="224"/>
        <v>0</v>
      </c>
      <c r="AD1295" s="328"/>
      <c r="AE1295" s="328"/>
      <c r="AF1295" s="328"/>
      <c r="AG1295" s="328"/>
    </row>
    <row r="1296" spans="9:33" ht="15" hidden="1" customHeight="1">
      <c r="I1296" s="119" t="e">
        <v>#N/A</v>
      </c>
      <c r="J1296" s="119" t="e">
        <v>#N/A</v>
      </c>
      <c r="K1296" s="119" t="e">
        <f t="shared" si="218"/>
        <v>#N/A</v>
      </c>
      <c r="L1296" s="119" t="e">
        <f t="shared" si="216"/>
        <v>#N/A</v>
      </c>
      <c r="M1296" s="119"/>
      <c r="O1296" s="119"/>
      <c r="P1296" s="119"/>
      <c r="Q1296" s="119"/>
      <c r="R1296" s="105"/>
      <c r="S1296" s="119"/>
      <c r="T1296" s="51">
        <f t="shared" si="219"/>
        <v>0</v>
      </c>
      <c r="U1296" s="322" t="e">
        <f t="shared" si="220"/>
        <v>#DIV/0!</v>
      </c>
      <c r="X1296" s="324" t="e">
        <f t="shared" si="217"/>
        <v>#DIV/0!</v>
      </c>
      <c r="Y1296" s="325">
        <f t="shared" si="221"/>
        <v>0</v>
      </c>
      <c r="Z1296" s="325">
        <f t="shared" si="222"/>
        <v>0</v>
      </c>
      <c r="AA1296" s="325">
        <f t="shared" si="223"/>
        <v>0</v>
      </c>
      <c r="AB1296" s="326">
        <f t="shared" si="224"/>
        <v>0</v>
      </c>
      <c r="AD1296" s="328"/>
      <c r="AE1296" s="328"/>
      <c r="AF1296" s="328"/>
      <c r="AG1296" s="328"/>
    </row>
    <row r="1297" spans="9:33" ht="15" hidden="1" customHeight="1">
      <c r="I1297" s="119" t="e">
        <v>#N/A</v>
      </c>
      <c r="J1297" s="119" t="e">
        <v>#N/A</v>
      </c>
      <c r="K1297" s="119" t="e">
        <f t="shared" si="218"/>
        <v>#N/A</v>
      </c>
      <c r="L1297" s="119" t="e">
        <f t="shared" si="216"/>
        <v>#N/A</v>
      </c>
      <c r="M1297" s="119"/>
      <c r="O1297" s="119"/>
      <c r="P1297" s="119"/>
      <c r="Q1297" s="119"/>
      <c r="R1297" s="105"/>
      <c r="S1297" s="119"/>
      <c r="T1297" s="51">
        <f t="shared" si="219"/>
        <v>0</v>
      </c>
      <c r="U1297" s="322" t="e">
        <f t="shared" si="220"/>
        <v>#DIV/0!</v>
      </c>
      <c r="X1297" s="324" t="e">
        <f t="shared" si="217"/>
        <v>#DIV/0!</v>
      </c>
      <c r="Y1297" s="325">
        <f t="shared" si="221"/>
        <v>0</v>
      </c>
      <c r="Z1297" s="325">
        <f t="shared" si="222"/>
        <v>0</v>
      </c>
      <c r="AA1297" s="325">
        <f t="shared" si="223"/>
        <v>0</v>
      </c>
      <c r="AB1297" s="326">
        <f t="shared" si="224"/>
        <v>0</v>
      </c>
      <c r="AD1297" s="328"/>
      <c r="AE1297" s="328"/>
      <c r="AF1297" s="328"/>
      <c r="AG1297" s="328"/>
    </row>
    <row r="1298" spans="9:33" ht="15" hidden="1" customHeight="1">
      <c r="I1298" s="119" t="e">
        <v>#N/A</v>
      </c>
      <c r="J1298" s="119" t="e">
        <v>#N/A</v>
      </c>
      <c r="K1298" s="119" t="e">
        <f t="shared" si="218"/>
        <v>#N/A</v>
      </c>
      <c r="L1298" s="119" t="e">
        <f t="shared" si="216"/>
        <v>#N/A</v>
      </c>
      <c r="M1298" s="119"/>
      <c r="O1298" s="119"/>
      <c r="P1298" s="119"/>
      <c r="Q1298" s="119"/>
      <c r="R1298" s="105"/>
      <c r="S1298" s="119"/>
      <c r="T1298" s="51">
        <f t="shared" si="219"/>
        <v>0</v>
      </c>
      <c r="U1298" s="322" t="e">
        <f t="shared" si="220"/>
        <v>#DIV/0!</v>
      </c>
      <c r="X1298" s="324" t="e">
        <f t="shared" si="217"/>
        <v>#DIV/0!</v>
      </c>
      <c r="Y1298" s="325">
        <f t="shared" si="221"/>
        <v>0</v>
      </c>
      <c r="Z1298" s="325">
        <f t="shared" si="222"/>
        <v>0</v>
      </c>
      <c r="AA1298" s="325">
        <f t="shared" si="223"/>
        <v>0</v>
      </c>
      <c r="AB1298" s="326">
        <f t="shared" si="224"/>
        <v>0</v>
      </c>
      <c r="AD1298" s="328"/>
      <c r="AE1298" s="328"/>
      <c r="AF1298" s="328"/>
      <c r="AG1298" s="328"/>
    </row>
    <row r="1299" spans="9:33" ht="15" hidden="1" customHeight="1">
      <c r="I1299" s="119" t="e">
        <v>#N/A</v>
      </c>
      <c r="J1299" s="119" t="e">
        <v>#N/A</v>
      </c>
      <c r="K1299" s="119" t="e">
        <f t="shared" si="218"/>
        <v>#N/A</v>
      </c>
      <c r="L1299" s="119" t="e">
        <f t="shared" si="216"/>
        <v>#N/A</v>
      </c>
      <c r="M1299" s="119"/>
      <c r="O1299" s="119"/>
      <c r="P1299" s="119"/>
      <c r="Q1299" s="119"/>
      <c r="R1299" s="105"/>
      <c r="S1299" s="119"/>
      <c r="T1299" s="51">
        <f t="shared" si="219"/>
        <v>0</v>
      </c>
      <c r="U1299" s="322" t="e">
        <f t="shared" si="220"/>
        <v>#DIV/0!</v>
      </c>
      <c r="X1299" s="324" t="e">
        <f t="shared" si="217"/>
        <v>#DIV/0!</v>
      </c>
      <c r="Y1299" s="325">
        <f t="shared" si="221"/>
        <v>0</v>
      </c>
      <c r="Z1299" s="325">
        <f t="shared" si="222"/>
        <v>0</v>
      </c>
      <c r="AA1299" s="325">
        <f t="shared" si="223"/>
        <v>0</v>
      </c>
      <c r="AB1299" s="326">
        <f t="shared" si="224"/>
        <v>0</v>
      </c>
      <c r="AD1299" s="328"/>
      <c r="AE1299" s="328"/>
      <c r="AF1299" s="328"/>
      <c r="AG1299" s="328"/>
    </row>
    <row r="1300" spans="9:33" ht="15" hidden="1" customHeight="1">
      <c r="I1300" s="119" t="e">
        <v>#N/A</v>
      </c>
      <c r="J1300" s="119" t="e">
        <v>#N/A</v>
      </c>
      <c r="K1300" s="119" t="e">
        <f t="shared" si="218"/>
        <v>#N/A</v>
      </c>
      <c r="L1300" s="119" t="e">
        <f t="shared" si="216"/>
        <v>#N/A</v>
      </c>
      <c r="M1300" s="119"/>
      <c r="O1300" s="119"/>
      <c r="P1300" s="119"/>
      <c r="Q1300" s="119"/>
      <c r="R1300" s="105"/>
      <c r="S1300" s="119"/>
      <c r="T1300" s="51">
        <f t="shared" si="219"/>
        <v>0</v>
      </c>
      <c r="U1300" s="322" t="e">
        <f t="shared" si="220"/>
        <v>#DIV/0!</v>
      </c>
      <c r="X1300" s="324" t="e">
        <f t="shared" si="217"/>
        <v>#DIV/0!</v>
      </c>
      <c r="Y1300" s="325">
        <f t="shared" si="221"/>
        <v>0</v>
      </c>
      <c r="Z1300" s="325">
        <f t="shared" si="222"/>
        <v>0</v>
      </c>
      <c r="AA1300" s="325">
        <f t="shared" si="223"/>
        <v>0</v>
      </c>
      <c r="AB1300" s="326">
        <f t="shared" si="224"/>
        <v>0</v>
      </c>
      <c r="AD1300" s="328"/>
      <c r="AE1300" s="328"/>
      <c r="AF1300" s="328"/>
      <c r="AG1300" s="328"/>
    </row>
    <row r="1301" spans="9:33" ht="15" hidden="1" customHeight="1">
      <c r="I1301" s="119" t="e">
        <v>#N/A</v>
      </c>
      <c r="J1301" s="119" t="e">
        <v>#N/A</v>
      </c>
      <c r="K1301" s="119" t="e">
        <f t="shared" si="218"/>
        <v>#N/A</v>
      </c>
      <c r="L1301" s="119" t="e">
        <f t="shared" si="216"/>
        <v>#N/A</v>
      </c>
      <c r="M1301" s="119"/>
      <c r="O1301" s="119"/>
      <c r="P1301" s="119"/>
      <c r="Q1301" s="119"/>
      <c r="R1301" s="105"/>
      <c r="S1301" s="119"/>
      <c r="T1301" s="51">
        <f t="shared" si="219"/>
        <v>0</v>
      </c>
      <c r="U1301" s="322" t="e">
        <f t="shared" si="220"/>
        <v>#DIV/0!</v>
      </c>
      <c r="X1301" s="324" t="e">
        <f t="shared" si="217"/>
        <v>#DIV/0!</v>
      </c>
      <c r="Y1301" s="325">
        <f t="shared" si="221"/>
        <v>0</v>
      </c>
      <c r="Z1301" s="325">
        <f t="shared" si="222"/>
        <v>0</v>
      </c>
      <c r="AA1301" s="325">
        <f t="shared" si="223"/>
        <v>0</v>
      </c>
      <c r="AB1301" s="326">
        <f t="shared" si="224"/>
        <v>0</v>
      </c>
      <c r="AD1301" s="328"/>
      <c r="AE1301" s="328"/>
      <c r="AF1301" s="328"/>
      <c r="AG1301" s="328"/>
    </row>
    <row r="1302" spans="9:33" ht="15" hidden="1" customHeight="1">
      <c r="I1302" s="119" t="e">
        <v>#N/A</v>
      </c>
      <c r="J1302" s="119" t="e">
        <v>#N/A</v>
      </c>
      <c r="K1302" s="119" t="e">
        <f t="shared" si="218"/>
        <v>#N/A</v>
      </c>
      <c r="L1302" s="119" t="e">
        <f t="shared" si="216"/>
        <v>#N/A</v>
      </c>
      <c r="M1302" s="119"/>
      <c r="O1302" s="119"/>
      <c r="P1302" s="119"/>
      <c r="Q1302" s="119"/>
      <c r="R1302" s="105"/>
      <c r="S1302" s="119"/>
      <c r="T1302" s="51">
        <f t="shared" si="219"/>
        <v>0</v>
      </c>
      <c r="U1302" s="322" t="e">
        <f t="shared" si="220"/>
        <v>#DIV/0!</v>
      </c>
      <c r="X1302" s="324" t="e">
        <f t="shared" si="217"/>
        <v>#DIV/0!</v>
      </c>
      <c r="Y1302" s="325">
        <f t="shared" si="221"/>
        <v>0</v>
      </c>
      <c r="Z1302" s="325">
        <f t="shared" si="222"/>
        <v>0</v>
      </c>
      <c r="AA1302" s="325">
        <f t="shared" si="223"/>
        <v>0</v>
      </c>
      <c r="AB1302" s="326">
        <f t="shared" si="224"/>
        <v>0</v>
      </c>
      <c r="AD1302" s="328"/>
      <c r="AE1302" s="328"/>
      <c r="AF1302" s="328"/>
      <c r="AG1302" s="328"/>
    </row>
    <row r="1303" spans="9:33" ht="15" hidden="1" customHeight="1">
      <c r="I1303" s="119" t="e">
        <v>#N/A</v>
      </c>
      <c r="J1303" s="119" t="e">
        <v>#N/A</v>
      </c>
      <c r="K1303" s="119" t="e">
        <f t="shared" si="218"/>
        <v>#N/A</v>
      </c>
      <c r="L1303" s="119" t="e">
        <f t="shared" si="216"/>
        <v>#N/A</v>
      </c>
      <c r="M1303" s="119"/>
      <c r="O1303" s="119"/>
      <c r="P1303" s="119"/>
      <c r="Q1303" s="119"/>
      <c r="R1303" s="105"/>
      <c r="S1303" s="119"/>
      <c r="T1303" s="51">
        <f t="shared" si="219"/>
        <v>0</v>
      </c>
      <c r="U1303" s="322" t="e">
        <f t="shared" si="220"/>
        <v>#DIV/0!</v>
      </c>
      <c r="X1303" s="324" t="e">
        <f t="shared" si="217"/>
        <v>#DIV/0!</v>
      </c>
      <c r="Y1303" s="325">
        <f t="shared" si="221"/>
        <v>0</v>
      </c>
      <c r="Z1303" s="325">
        <f t="shared" si="222"/>
        <v>0</v>
      </c>
      <c r="AA1303" s="325">
        <f t="shared" si="223"/>
        <v>0</v>
      </c>
      <c r="AB1303" s="326">
        <f t="shared" si="224"/>
        <v>0</v>
      </c>
      <c r="AD1303" s="328"/>
      <c r="AE1303" s="328"/>
      <c r="AF1303" s="328"/>
      <c r="AG1303" s="328"/>
    </row>
    <row r="1304" spans="9:33" ht="15" hidden="1" customHeight="1">
      <c r="I1304" s="119" t="e">
        <v>#N/A</v>
      </c>
      <c r="J1304" s="119" t="e">
        <v>#N/A</v>
      </c>
      <c r="K1304" s="119" t="e">
        <f t="shared" si="218"/>
        <v>#N/A</v>
      </c>
      <c r="L1304" s="119" t="e">
        <f t="shared" si="216"/>
        <v>#N/A</v>
      </c>
      <c r="M1304" s="119"/>
      <c r="O1304" s="119"/>
      <c r="P1304" s="119"/>
      <c r="Q1304" s="119"/>
      <c r="R1304" s="105"/>
      <c r="S1304" s="119"/>
      <c r="T1304" s="51">
        <f t="shared" si="219"/>
        <v>0</v>
      </c>
      <c r="U1304" s="322" t="e">
        <f t="shared" si="220"/>
        <v>#DIV/0!</v>
      </c>
      <c r="X1304" s="324" t="e">
        <f t="shared" si="217"/>
        <v>#DIV/0!</v>
      </c>
      <c r="Y1304" s="325">
        <f t="shared" si="221"/>
        <v>0</v>
      </c>
      <c r="Z1304" s="325">
        <f t="shared" si="222"/>
        <v>0</v>
      </c>
      <c r="AA1304" s="325">
        <f t="shared" si="223"/>
        <v>0</v>
      </c>
      <c r="AB1304" s="326">
        <f t="shared" si="224"/>
        <v>0</v>
      </c>
      <c r="AD1304" s="328"/>
      <c r="AE1304" s="328"/>
      <c r="AF1304" s="328"/>
      <c r="AG1304" s="328"/>
    </row>
    <row r="1305" spans="9:33" ht="15" hidden="1" customHeight="1">
      <c r="I1305" s="119" t="e">
        <v>#N/A</v>
      </c>
      <c r="J1305" s="119" t="e">
        <v>#N/A</v>
      </c>
      <c r="K1305" s="119" t="e">
        <f t="shared" si="218"/>
        <v>#N/A</v>
      </c>
      <c r="L1305" s="119" t="e">
        <f t="shared" si="216"/>
        <v>#N/A</v>
      </c>
      <c r="M1305" s="119"/>
      <c r="O1305" s="119"/>
      <c r="P1305" s="119"/>
      <c r="Q1305" s="119"/>
      <c r="R1305" s="105"/>
      <c r="S1305" s="119"/>
      <c r="T1305" s="51">
        <f t="shared" si="219"/>
        <v>0</v>
      </c>
      <c r="U1305" s="322" t="e">
        <f t="shared" si="220"/>
        <v>#DIV/0!</v>
      </c>
      <c r="X1305" s="324" t="e">
        <f t="shared" si="217"/>
        <v>#DIV/0!</v>
      </c>
      <c r="Y1305" s="325">
        <f t="shared" si="221"/>
        <v>0</v>
      </c>
      <c r="Z1305" s="325">
        <f t="shared" si="222"/>
        <v>0</v>
      </c>
      <c r="AA1305" s="325">
        <f t="shared" si="223"/>
        <v>0</v>
      </c>
      <c r="AB1305" s="326">
        <f t="shared" si="224"/>
        <v>0</v>
      </c>
      <c r="AD1305" s="328"/>
      <c r="AE1305" s="328"/>
      <c r="AF1305" s="328"/>
      <c r="AG1305" s="328"/>
    </row>
    <row r="1306" spans="9:33" ht="15" hidden="1" customHeight="1">
      <c r="I1306" s="119" t="e">
        <v>#N/A</v>
      </c>
      <c r="J1306" s="119" t="e">
        <v>#N/A</v>
      </c>
      <c r="K1306" s="119" t="e">
        <f t="shared" si="218"/>
        <v>#N/A</v>
      </c>
      <c r="L1306" s="119" t="e">
        <f t="shared" si="216"/>
        <v>#N/A</v>
      </c>
      <c r="M1306" s="119"/>
      <c r="O1306" s="119"/>
      <c r="P1306" s="119"/>
      <c r="Q1306" s="119"/>
      <c r="R1306" s="105"/>
      <c r="S1306" s="119"/>
      <c r="T1306" s="51">
        <f t="shared" si="219"/>
        <v>0</v>
      </c>
      <c r="U1306" s="322" t="e">
        <f t="shared" si="220"/>
        <v>#DIV/0!</v>
      </c>
      <c r="X1306" s="324" t="e">
        <f t="shared" si="217"/>
        <v>#DIV/0!</v>
      </c>
      <c r="Y1306" s="325">
        <f t="shared" si="221"/>
        <v>0</v>
      </c>
      <c r="Z1306" s="325">
        <f t="shared" si="222"/>
        <v>0</v>
      </c>
      <c r="AA1306" s="325">
        <f t="shared" si="223"/>
        <v>0</v>
      </c>
      <c r="AB1306" s="326">
        <f t="shared" si="224"/>
        <v>0</v>
      </c>
      <c r="AD1306" s="328"/>
      <c r="AE1306" s="328"/>
      <c r="AF1306" s="328"/>
      <c r="AG1306" s="328"/>
    </row>
    <row r="1307" spans="9:33" ht="15" hidden="1" customHeight="1">
      <c r="I1307" s="119" t="e">
        <v>#N/A</v>
      </c>
      <c r="J1307" s="119" t="e">
        <v>#N/A</v>
      </c>
      <c r="K1307" s="119" t="e">
        <f t="shared" si="218"/>
        <v>#N/A</v>
      </c>
      <c r="L1307" s="119" t="e">
        <f t="shared" si="216"/>
        <v>#N/A</v>
      </c>
      <c r="M1307" s="119"/>
      <c r="O1307" s="119"/>
      <c r="P1307" s="119"/>
      <c r="Q1307" s="119"/>
      <c r="R1307" s="105"/>
      <c r="S1307" s="119"/>
      <c r="T1307" s="51">
        <f t="shared" si="219"/>
        <v>0</v>
      </c>
      <c r="U1307" s="322" t="e">
        <f t="shared" si="220"/>
        <v>#DIV/0!</v>
      </c>
      <c r="X1307" s="324" t="e">
        <f t="shared" si="217"/>
        <v>#DIV/0!</v>
      </c>
      <c r="Y1307" s="325">
        <f t="shared" si="221"/>
        <v>0</v>
      </c>
      <c r="Z1307" s="325">
        <f t="shared" si="222"/>
        <v>0</v>
      </c>
      <c r="AA1307" s="325">
        <f t="shared" si="223"/>
        <v>0</v>
      </c>
      <c r="AB1307" s="326">
        <f t="shared" si="224"/>
        <v>0</v>
      </c>
      <c r="AD1307" s="328"/>
      <c r="AE1307" s="328"/>
      <c r="AF1307" s="328"/>
      <c r="AG1307" s="328"/>
    </row>
    <row r="1308" spans="9:33" ht="15" hidden="1" customHeight="1">
      <c r="I1308" s="119" t="e">
        <v>#N/A</v>
      </c>
      <c r="J1308" s="119" t="e">
        <v>#N/A</v>
      </c>
      <c r="K1308" s="119" t="e">
        <f t="shared" si="218"/>
        <v>#N/A</v>
      </c>
      <c r="L1308" s="119" t="e">
        <f t="shared" si="216"/>
        <v>#N/A</v>
      </c>
      <c r="M1308" s="119"/>
      <c r="O1308" s="119"/>
      <c r="P1308" s="119"/>
      <c r="Q1308" s="119"/>
      <c r="R1308" s="105"/>
      <c r="S1308" s="119"/>
      <c r="T1308" s="51">
        <f t="shared" si="219"/>
        <v>0</v>
      </c>
      <c r="U1308" s="322" t="e">
        <f t="shared" si="220"/>
        <v>#DIV/0!</v>
      </c>
      <c r="X1308" s="324" t="e">
        <f t="shared" si="217"/>
        <v>#DIV/0!</v>
      </c>
      <c r="Y1308" s="325">
        <f t="shared" si="221"/>
        <v>0</v>
      </c>
      <c r="Z1308" s="325">
        <f t="shared" si="222"/>
        <v>0</v>
      </c>
      <c r="AA1308" s="325">
        <f t="shared" si="223"/>
        <v>0</v>
      </c>
      <c r="AB1308" s="326">
        <f t="shared" si="224"/>
        <v>0</v>
      </c>
      <c r="AD1308" s="328"/>
      <c r="AE1308" s="328"/>
      <c r="AF1308" s="328"/>
      <c r="AG1308" s="328"/>
    </row>
    <row r="1309" spans="9:33" ht="15" hidden="1" customHeight="1">
      <c r="I1309" s="119" t="e">
        <v>#N/A</v>
      </c>
      <c r="J1309" s="119" t="e">
        <v>#N/A</v>
      </c>
      <c r="K1309" s="119" t="e">
        <f t="shared" si="218"/>
        <v>#N/A</v>
      </c>
      <c r="L1309" s="119" t="e">
        <f t="shared" si="216"/>
        <v>#N/A</v>
      </c>
      <c r="M1309" s="119"/>
      <c r="O1309" s="119"/>
      <c r="P1309" s="119"/>
      <c r="Q1309" s="119"/>
      <c r="R1309" s="105"/>
      <c r="S1309" s="119"/>
      <c r="T1309" s="51">
        <f t="shared" si="219"/>
        <v>0</v>
      </c>
      <c r="U1309" s="322" t="e">
        <f t="shared" si="220"/>
        <v>#DIV/0!</v>
      </c>
      <c r="X1309" s="324" t="e">
        <f t="shared" si="217"/>
        <v>#DIV/0!</v>
      </c>
      <c r="Y1309" s="325">
        <f t="shared" si="221"/>
        <v>0</v>
      </c>
      <c r="Z1309" s="325">
        <f t="shared" si="222"/>
        <v>0</v>
      </c>
      <c r="AA1309" s="325">
        <f t="shared" si="223"/>
        <v>0</v>
      </c>
      <c r="AB1309" s="326">
        <f t="shared" si="224"/>
        <v>0</v>
      </c>
      <c r="AD1309" s="328"/>
      <c r="AE1309" s="328"/>
      <c r="AF1309" s="328"/>
      <c r="AG1309" s="328"/>
    </row>
    <row r="1310" spans="9:33" ht="15" hidden="1" customHeight="1">
      <c r="I1310" s="119" t="e">
        <v>#N/A</v>
      </c>
      <c r="J1310" s="119" t="e">
        <v>#N/A</v>
      </c>
      <c r="K1310" s="119" t="e">
        <f t="shared" si="218"/>
        <v>#N/A</v>
      </c>
      <c r="L1310" s="119" t="e">
        <f t="shared" si="216"/>
        <v>#N/A</v>
      </c>
      <c r="M1310" s="119"/>
      <c r="O1310" s="119"/>
      <c r="P1310" s="119"/>
      <c r="Q1310" s="119"/>
      <c r="R1310" s="105"/>
      <c r="S1310" s="119"/>
      <c r="T1310" s="51">
        <f t="shared" si="219"/>
        <v>0</v>
      </c>
      <c r="U1310" s="322" t="e">
        <f t="shared" si="220"/>
        <v>#DIV/0!</v>
      </c>
      <c r="X1310" s="324" t="e">
        <f t="shared" si="217"/>
        <v>#DIV/0!</v>
      </c>
      <c r="Y1310" s="325">
        <f t="shared" si="221"/>
        <v>0</v>
      </c>
      <c r="Z1310" s="325">
        <f t="shared" si="222"/>
        <v>0</v>
      </c>
      <c r="AA1310" s="325">
        <f t="shared" si="223"/>
        <v>0</v>
      </c>
      <c r="AB1310" s="326">
        <f t="shared" si="224"/>
        <v>0</v>
      </c>
      <c r="AD1310" s="328"/>
      <c r="AE1310" s="328"/>
      <c r="AF1310" s="328"/>
      <c r="AG1310" s="328"/>
    </row>
    <row r="1311" spans="9:33" ht="15" hidden="1" customHeight="1">
      <c r="I1311" s="119" t="e">
        <v>#N/A</v>
      </c>
      <c r="J1311" s="119" t="e">
        <v>#N/A</v>
      </c>
      <c r="K1311" s="119" t="e">
        <f t="shared" si="218"/>
        <v>#N/A</v>
      </c>
      <c r="L1311" s="119" t="e">
        <f t="shared" si="216"/>
        <v>#N/A</v>
      </c>
      <c r="M1311" s="119"/>
      <c r="O1311" s="119"/>
      <c r="P1311" s="119"/>
      <c r="Q1311" s="119"/>
      <c r="R1311" s="105"/>
      <c r="S1311" s="119"/>
      <c r="T1311" s="51">
        <f t="shared" si="219"/>
        <v>0</v>
      </c>
      <c r="U1311" s="322" t="e">
        <f t="shared" si="220"/>
        <v>#DIV/0!</v>
      </c>
      <c r="X1311" s="324" t="e">
        <f t="shared" si="217"/>
        <v>#DIV/0!</v>
      </c>
      <c r="Y1311" s="325">
        <f t="shared" si="221"/>
        <v>0</v>
      </c>
      <c r="Z1311" s="325">
        <f t="shared" si="222"/>
        <v>0</v>
      </c>
      <c r="AA1311" s="325">
        <f t="shared" si="223"/>
        <v>0</v>
      </c>
      <c r="AB1311" s="326">
        <f t="shared" si="224"/>
        <v>0</v>
      </c>
      <c r="AD1311" s="328"/>
      <c r="AE1311" s="328"/>
      <c r="AF1311" s="328"/>
      <c r="AG1311" s="328"/>
    </row>
    <row r="1312" spans="9:33" ht="15" hidden="1" customHeight="1">
      <c r="I1312" s="119" t="e">
        <v>#N/A</v>
      </c>
      <c r="J1312" s="119" t="e">
        <v>#N/A</v>
      </c>
      <c r="K1312" s="119" t="e">
        <f t="shared" si="218"/>
        <v>#N/A</v>
      </c>
      <c r="L1312" s="119" t="e">
        <f t="shared" si="216"/>
        <v>#N/A</v>
      </c>
      <c r="M1312" s="119"/>
      <c r="O1312" s="119"/>
      <c r="P1312" s="119"/>
      <c r="Q1312" s="119"/>
      <c r="R1312" s="105"/>
      <c r="S1312" s="119"/>
      <c r="T1312" s="51">
        <f t="shared" si="219"/>
        <v>0</v>
      </c>
      <c r="U1312" s="322" t="e">
        <f t="shared" si="220"/>
        <v>#DIV/0!</v>
      </c>
      <c r="X1312" s="324" t="e">
        <f t="shared" si="217"/>
        <v>#DIV/0!</v>
      </c>
      <c r="Y1312" s="325">
        <f t="shared" si="221"/>
        <v>0</v>
      </c>
      <c r="Z1312" s="325">
        <f t="shared" si="222"/>
        <v>0</v>
      </c>
      <c r="AA1312" s="325">
        <f t="shared" si="223"/>
        <v>0</v>
      </c>
      <c r="AB1312" s="326">
        <f t="shared" si="224"/>
        <v>0</v>
      </c>
      <c r="AD1312" s="328"/>
      <c r="AE1312" s="328"/>
      <c r="AF1312" s="328"/>
      <c r="AG1312" s="328"/>
    </row>
    <row r="1313" spans="1:33" ht="15" hidden="1" customHeight="1">
      <c r="I1313" s="119" t="e">
        <v>#N/A</v>
      </c>
      <c r="J1313" s="119" t="e">
        <v>#N/A</v>
      </c>
      <c r="K1313" s="119" t="e">
        <f t="shared" si="218"/>
        <v>#N/A</v>
      </c>
      <c r="L1313" s="119" t="e">
        <f t="shared" si="216"/>
        <v>#N/A</v>
      </c>
      <c r="M1313" s="119"/>
      <c r="O1313" s="119"/>
      <c r="P1313" s="119"/>
      <c r="Q1313" s="119"/>
      <c r="R1313" s="105"/>
      <c r="S1313" s="119"/>
      <c r="T1313" s="51">
        <f t="shared" si="219"/>
        <v>0</v>
      </c>
      <c r="U1313" s="322" t="e">
        <f t="shared" si="220"/>
        <v>#DIV/0!</v>
      </c>
      <c r="X1313" s="324" t="e">
        <f t="shared" si="217"/>
        <v>#DIV/0!</v>
      </c>
      <c r="Y1313" s="325">
        <f t="shared" si="221"/>
        <v>0</v>
      </c>
      <c r="Z1313" s="325">
        <f t="shared" si="222"/>
        <v>0</v>
      </c>
      <c r="AA1313" s="325">
        <f t="shared" si="223"/>
        <v>0</v>
      </c>
      <c r="AB1313" s="326">
        <f t="shared" si="224"/>
        <v>0</v>
      </c>
      <c r="AD1313" s="328"/>
      <c r="AE1313" s="328"/>
      <c r="AF1313" s="328"/>
      <c r="AG1313" s="328"/>
    </row>
    <row r="1314" spans="1:33" ht="15" hidden="1" customHeight="1">
      <c r="I1314" s="119" t="e">
        <v>#N/A</v>
      </c>
      <c r="J1314" s="119" t="e">
        <v>#N/A</v>
      </c>
      <c r="K1314" s="119" t="e">
        <f t="shared" si="218"/>
        <v>#N/A</v>
      </c>
      <c r="L1314" s="119" t="e">
        <f t="shared" si="216"/>
        <v>#N/A</v>
      </c>
      <c r="M1314" s="119"/>
      <c r="O1314" s="119"/>
      <c r="P1314" s="119"/>
      <c r="Q1314" s="119"/>
      <c r="R1314" s="105"/>
      <c r="S1314" s="119"/>
      <c r="T1314" s="51">
        <f t="shared" si="219"/>
        <v>0</v>
      </c>
      <c r="U1314" s="322" t="e">
        <f t="shared" si="220"/>
        <v>#DIV/0!</v>
      </c>
      <c r="X1314" s="324" t="e">
        <f t="shared" si="217"/>
        <v>#DIV/0!</v>
      </c>
      <c r="Y1314" s="325">
        <f t="shared" si="221"/>
        <v>0</v>
      </c>
      <c r="Z1314" s="325">
        <f t="shared" si="222"/>
        <v>0</v>
      </c>
      <c r="AA1314" s="325">
        <f t="shared" si="223"/>
        <v>0</v>
      </c>
      <c r="AB1314" s="326">
        <f t="shared" si="224"/>
        <v>0</v>
      </c>
      <c r="AD1314" s="328"/>
      <c r="AE1314" s="328"/>
      <c r="AF1314" s="328"/>
      <c r="AG1314" s="328"/>
    </row>
    <row r="1315" spans="1:33" ht="15" hidden="1" customHeight="1">
      <c r="I1315" s="119" t="e">
        <v>#N/A</v>
      </c>
      <c r="J1315" s="119" t="e">
        <v>#N/A</v>
      </c>
      <c r="K1315" s="119" t="e">
        <f t="shared" si="218"/>
        <v>#N/A</v>
      </c>
      <c r="L1315" s="119" t="e">
        <f t="shared" si="216"/>
        <v>#N/A</v>
      </c>
      <c r="M1315" s="119"/>
      <c r="O1315" s="119"/>
      <c r="P1315" s="119"/>
      <c r="Q1315" s="119"/>
      <c r="R1315" s="105"/>
      <c r="S1315" s="119"/>
      <c r="T1315" s="51">
        <f t="shared" si="219"/>
        <v>0</v>
      </c>
      <c r="U1315" s="322" t="e">
        <f t="shared" si="220"/>
        <v>#DIV/0!</v>
      </c>
      <c r="X1315" s="324" t="e">
        <f t="shared" si="217"/>
        <v>#DIV/0!</v>
      </c>
      <c r="Y1315" s="325">
        <f t="shared" si="221"/>
        <v>0</v>
      </c>
      <c r="Z1315" s="325">
        <f t="shared" si="222"/>
        <v>0</v>
      </c>
      <c r="AA1315" s="325">
        <f t="shared" si="223"/>
        <v>0</v>
      </c>
      <c r="AB1315" s="326">
        <f t="shared" si="224"/>
        <v>0</v>
      </c>
      <c r="AD1315" s="328"/>
      <c r="AE1315" s="328"/>
      <c r="AF1315" s="328"/>
      <c r="AG1315" s="328"/>
    </row>
    <row r="1316" spans="1:33" ht="15" hidden="1" customHeight="1">
      <c r="I1316" s="119" t="e">
        <v>#N/A</v>
      </c>
      <c r="J1316" s="119" t="e">
        <v>#N/A</v>
      </c>
      <c r="K1316" s="119" t="e">
        <f t="shared" si="218"/>
        <v>#N/A</v>
      </c>
      <c r="L1316" s="119" t="e">
        <f t="shared" si="216"/>
        <v>#N/A</v>
      </c>
      <c r="M1316" s="119"/>
      <c r="O1316" s="119"/>
      <c r="P1316" s="119"/>
      <c r="Q1316" s="119"/>
      <c r="R1316" s="105"/>
      <c r="S1316" s="119"/>
      <c r="T1316" s="51">
        <f t="shared" si="219"/>
        <v>0</v>
      </c>
      <c r="U1316" s="322" t="e">
        <f t="shared" si="220"/>
        <v>#DIV/0!</v>
      </c>
      <c r="X1316" s="324" t="e">
        <f t="shared" si="217"/>
        <v>#DIV/0!</v>
      </c>
      <c r="Y1316" s="325">
        <f t="shared" si="221"/>
        <v>0</v>
      </c>
      <c r="Z1316" s="325">
        <f t="shared" si="222"/>
        <v>0</v>
      </c>
      <c r="AA1316" s="325">
        <f t="shared" si="223"/>
        <v>0</v>
      </c>
      <c r="AB1316" s="326">
        <f t="shared" si="224"/>
        <v>0</v>
      </c>
      <c r="AD1316" s="328"/>
      <c r="AE1316" s="328"/>
      <c r="AF1316" s="328"/>
      <c r="AG1316" s="328"/>
    </row>
    <row r="1317" spans="1:33" ht="15" hidden="1" customHeight="1">
      <c r="I1317" s="119" t="e">
        <v>#N/A</v>
      </c>
      <c r="J1317" s="119" t="e">
        <v>#N/A</v>
      </c>
      <c r="K1317" s="119" t="e">
        <f t="shared" si="218"/>
        <v>#N/A</v>
      </c>
      <c r="L1317" s="119" t="e">
        <f t="shared" si="216"/>
        <v>#N/A</v>
      </c>
      <c r="M1317" s="119"/>
      <c r="O1317" s="119"/>
      <c r="P1317" s="119"/>
      <c r="Q1317" s="119"/>
      <c r="R1317" s="105"/>
      <c r="S1317" s="119"/>
      <c r="T1317" s="51">
        <f t="shared" si="219"/>
        <v>0</v>
      </c>
      <c r="U1317" s="322" t="e">
        <f t="shared" si="220"/>
        <v>#DIV/0!</v>
      </c>
      <c r="X1317" s="324" t="e">
        <f t="shared" si="217"/>
        <v>#DIV/0!</v>
      </c>
      <c r="Y1317" s="325">
        <f t="shared" si="221"/>
        <v>0</v>
      </c>
      <c r="Z1317" s="325">
        <f t="shared" si="222"/>
        <v>0</v>
      </c>
      <c r="AA1317" s="325">
        <f t="shared" si="223"/>
        <v>0</v>
      </c>
      <c r="AB1317" s="326">
        <f t="shared" si="224"/>
        <v>0</v>
      </c>
      <c r="AD1317" s="328"/>
      <c r="AE1317" s="328"/>
      <c r="AF1317" s="328"/>
      <c r="AG1317" s="328"/>
    </row>
    <row r="1318" spans="1:33" ht="15" hidden="1" customHeight="1">
      <c r="I1318" s="119" t="e">
        <v>#N/A</v>
      </c>
      <c r="J1318" s="119" t="e">
        <v>#N/A</v>
      </c>
      <c r="K1318" s="119" t="e">
        <f t="shared" si="218"/>
        <v>#N/A</v>
      </c>
      <c r="L1318" s="119" t="e">
        <f t="shared" si="216"/>
        <v>#N/A</v>
      </c>
      <c r="M1318" s="119"/>
      <c r="O1318" s="119"/>
      <c r="P1318" s="119"/>
      <c r="Q1318" s="119"/>
      <c r="R1318" s="105"/>
      <c r="S1318" s="119"/>
      <c r="T1318" s="51">
        <f t="shared" si="219"/>
        <v>0</v>
      </c>
      <c r="U1318" s="322" t="e">
        <f t="shared" si="220"/>
        <v>#DIV/0!</v>
      </c>
      <c r="X1318" s="324" t="e">
        <f t="shared" si="217"/>
        <v>#DIV/0!</v>
      </c>
      <c r="Y1318" s="325">
        <f t="shared" si="221"/>
        <v>0</v>
      </c>
      <c r="Z1318" s="325">
        <f t="shared" si="222"/>
        <v>0</v>
      </c>
      <c r="AA1318" s="325">
        <f t="shared" si="223"/>
        <v>0</v>
      </c>
      <c r="AB1318" s="326">
        <f t="shared" si="224"/>
        <v>0</v>
      </c>
      <c r="AD1318" s="328"/>
      <c r="AE1318" s="328"/>
      <c r="AF1318" s="328"/>
      <c r="AG1318" s="328"/>
    </row>
    <row r="1319" spans="1:33" s="51" customFormat="1" ht="15" hidden="1" customHeight="1">
      <c r="A1319" s="119"/>
      <c r="B1319" s="119"/>
      <c r="C1319" s="119"/>
      <c r="D1319" s="119"/>
      <c r="E1319" s="119"/>
      <c r="F1319" s="368"/>
      <c r="G1319" s="368"/>
      <c r="H1319" s="369"/>
      <c r="I1319" s="119" t="e">
        <v>#N/A</v>
      </c>
      <c r="J1319" s="119" t="e">
        <v>#N/A</v>
      </c>
      <c r="K1319" s="119" t="e">
        <f t="shared" si="218"/>
        <v>#N/A</v>
      </c>
      <c r="L1319" s="119" t="e">
        <f t="shared" si="216"/>
        <v>#N/A</v>
      </c>
      <c r="M1319" s="119"/>
      <c r="N1319" s="119"/>
      <c r="O1319" s="119"/>
      <c r="P1319" s="119"/>
      <c r="Q1319" s="119"/>
      <c r="R1319" s="105"/>
      <c r="S1319" s="119"/>
      <c r="T1319" s="51">
        <f t="shared" si="219"/>
        <v>0</v>
      </c>
      <c r="U1319" s="322" t="e">
        <f t="shared" si="220"/>
        <v>#DIV/0!</v>
      </c>
      <c r="V1319" s="110"/>
      <c r="W1319" s="110"/>
      <c r="X1319" s="324" t="e">
        <f t="shared" si="217"/>
        <v>#DIV/0!</v>
      </c>
      <c r="Y1319" s="325">
        <f t="shared" si="221"/>
        <v>0</v>
      </c>
      <c r="Z1319" s="325">
        <f t="shared" si="222"/>
        <v>0</v>
      </c>
      <c r="AA1319" s="325">
        <f t="shared" si="223"/>
        <v>0</v>
      </c>
      <c r="AB1319" s="326">
        <f t="shared" si="224"/>
        <v>0</v>
      </c>
    </row>
    <row r="1320" spans="1:33" s="51" customFormat="1" ht="15" hidden="1" customHeight="1">
      <c r="A1320" s="119"/>
      <c r="B1320" s="119"/>
      <c r="C1320" s="119"/>
      <c r="D1320" s="119"/>
      <c r="E1320" s="119"/>
      <c r="F1320" s="368"/>
      <c r="G1320" s="368"/>
      <c r="H1320" s="369"/>
      <c r="I1320" s="119" t="e">
        <v>#N/A</v>
      </c>
      <c r="J1320" s="119" t="e">
        <v>#N/A</v>
      </c>
      <c r="K1320" s="119" t="e">
        <f t="shared" si="218"/>
        <v>#N/A</v>
      </c>
      <c r="L1320" s="119" t="e">
        <f t="shared" si="216"/>
        <v>#N/A</v>
      </c>
      <c r="M1320" s="119"/>
      <c r="N1320" s="119"/>
      <c r="O1320" s="119"/>
      <c r="P1320" s="119"/>
      <c r="Q1320" s="119"/>
      <c r="R1320" s="105"/>
      <c r="S1320" s="119"/>
      <c r="T1320" s="51">
        <f t="shared" si="219"/>
        <v>0</v>
      </c>
      <c r="U1320" s="322" t="e">
        <f t="shared" si="220"/>
        <v>#DIV/0!</v>
      </c>
      <c r="V1320" s="110"/>
      <c r="W1320" s="110"/>
      <c r="X1320" s="324" t="e">
        <f t="shared" si="217"/>
        <v>#DIV/0!</v>
      </c>
      <c r="Y1320" s="325">
        <f t="shared" si="221"/>
        <v>0</v>
      </c>
      <c r="Z1320" s="325">
        <f t="shared" si="222"/>
        <v>0</v>
      </c>
      <c r="AA1320" s="325">
        <f t="shared" si="223"/>
        <v>0</v>
      </c>
      <c r="AB1320" s="326">
        <f t="shared" si="224"/>
        <v>0</v>
      </c>
    </row>
    <row r="1321" spans="1:33" ht="15" hidden="1" customHeight="1">
      <c r="I1321" s="119" t="e">
        <v>#N/A</v>
      </c>
      <c r="J1321" s="119" t="e">
        <v>#N/A</v>
      </c>
      <c r="K1321" s="119" t="e">
        <f t="shared" si="218"/>
        <v>#N/A</v>
      </c>
      <c r="L1321" s="119" t="e">
        <f t="shared" si="216"/>
        <v>#N/A</v>
      </c>
      <c r="M1321" s="119"/>
      <c r="O1321" s="119"/>
      <c r="P1321" s="119"/>
      <c r="Q1321" s="119"/>
      <c r="R1321" s="105"/>
      <c r="S1321" s="119"/>
      <c r="T1321" s="51">
        <f t="shared" si="219"/>
        <v>0</v>
      </c>
      <c r="U1321" s="322" t="e">
        <f t="shared" si="220"/>
        <v>#DIV/0!</v>
      </c>
      <c r="X1321" s="324" t="e">
        <f t="shared" si="217"/>
        <v>#DIV/0!</v>
      </c>
      <c r="Y1321" s="325">
        <f t="shared" si="221"/>
        <v>0</v>
      </c>
      <c r="Z1321" s="325">
        <f t="shared" si="222"/>
        <v>0</v>
      </c>
      <c r="AA1321" s="325">
        <f t="shared" si="223"/>
        <v>0</v>
      </c>
      <c r="AB1321" s="326">
        <f t="shared" si="224"/>
        <v>0</v>
      </c>
      <c r="AD1321" s="328"/>
      <c r="AE1321" s="328"/>
      <c r="AF1321" s="328"/>
      <c r="AG1321" s="328"/>
    </row>
    <row r="1322" spans="1:33" ht="15" hidden="1" customHeight="1">
      <c r="I1322" s="119" t="e">
        <v>#N/A</v>
      </c>
      <c r="J1322" s="119" t="e">
        <v>#N/A</v>
      </c>
      <c r="K1322" s="119" t="e">
        <f t="shared" si="218"/>
        <v>#N/A</v>
      </c>
      <c r="L1322" s="119" t="e">
        <f t="shared" si="216"/>
        <v>#N/A</v>
      </c>
      <c r="M1322" s="119"/>
      <c r="O1322" s="119"/>
      <c r="P1322" s="119"/>
      <c r="Q1322" s="119"/>
      <c r="R1322" s="105"/>
      <c r="S1322" s="119"/>
      <c r="T1322" s="51">
        <f t="shared" si="219"/>
        <v>0</v>
      </c>
      <c r="U1322" s="322" t="e">
        <f t="shared" si="220"/>
        <v>#DIV/0!</v>
      </c>
      <c r="X1322" s="324" t="e">
        <f t="shared" si="217"/>
        <v>#DIV/0!</v>
      </c>
      <c r="Y1322" s="325">
        <f t="shared" si="221"/>
        <v>0</v>
      </c>
      <c r="Z1322" s="325">
        <f t="shared" si="222"/>
        <v>0</v>
      </c>
      <c r="AA1322" s="325">
        <f t="shared" si="223"/>
        <v>0</v>
      </c>
      <c r="AB1322" s="326">
        <f t="shared" si="224"/>
        <v>0</v>
      </c>
      <c r="AD1322" s="328"/>
      <c r="AE1322" s="328"/>
      <c r="AF1322" s="328"/>
      <c r="AG1322" s="328"/>
    </row>
    <row r="1323" spans="1:33" ht="15" hidden="1" customHeight="1">
      <c r="I1323" s="119" t="e">
        <v>#N/A</v>
      </c>
      <c r="J1323" s="119" t="e">
        <v>#N/A</v>
      </c>
      <c r="K1323" s="119" t="e">
        <f t="shared" si="218"/>
        <v>#N/A</v>
      </c>
      <c r="L1323" s="119" t="e">
        <f t="shared" si="216"/>
        <v>#N/A</v>
      </c>
      <c r="M1323" s="119"/>
      <c r="O1323" s="119"/>
      <c r="P1323" s="119"/>
      <c r="Q1323" s="119"/>
      <c r="R1323" s="105"/>
      <c r="S1323" s="119"/>
      <c r="T1323" s="51">
        <f t="shared" si="219"/>
        <v>0</v>
      </c>
      <c r="U1323" s="322" t="e">
        <f t="shared" si="220"/>
        <v>#DIV/0!</v>
      </c>
      <c r="X1323" s="324" t="e">
        <f t="shared" si="217"/>
        <v>#DIV/0!</v>
      </c>
      <c r="Y1323" s="325">
        <f t="shared" si="221"/>
        <v>0</v>
      </c>
      <c r="Z1323" s="325">
        <f t="shared" si="222"/>
        <v>0</v>
      </c>
      <c r="AA1323" s="325">
        <f t="shared" si="223"/>
        <v>0</v>
      </c>
      <c r="AB1323" s="326">
        <f t="shared" si="224"/>
        <v>0</v>
      </c>
      <c r="AD1323" s="328"/>
      <c r="AE1323" s="328"/>
      <c r="AF1323" s="328"/>
      <c r="AG1323" s="328"/>
    </row>
    <row r="1324" spans="1:33" ht="15" hidden="1" customHeight="1">
      <c r="I1324" s="119" t="e">
        <v>#N/A</v>
      </c>
      <c r="J1324" s="119" t="e">
        <v>#N/A</v>
      </c>
      <c r="K1324" s="119" t="e">
        <f t="shared" si="218"/>
        <v>#N/A</v>
      </c>
      <c r="L1324" s="119" t="e">
        <f t="shared" si="216"/>
        <v>#N/A</v>
      </c>
      <c r="M1324" s="119"/>
      <c r="O1324" s="119"/>
      <c r="P1324" s="119"/>
      <c r="Q1324" s="119"/>
      <c r="R1324" s="105"/>
      <c r="S1324" s="119"/>
      <c r="T1324" s="51">
        <f t="shared" si="219"/>
        <v>0</v>
      </c>
      <c r="U1324" s="322" t="e">
        <f t="shared" si="220"/>
        <v>#DIV/0!</v>
      </c>
      <c r="X1324" s="324" t="e">
        <f t="shared" si="217"/>
        <v>#DIV/0!</v>
      </c>
      <c r="Y1324" s="325">
        <f t="shared" si="221"/>
        <v>0</v>
      </c>
      <c r="Z1324" s="325">
        <f t="shared" si="222"/>
        <v>0</v>
      </c>
      <c r="AA1324" s="325">
        <f t="shared" si="223"/>
        <v>0</v>
      </c>
      <c r="AB1324" s="326">
        <f t="shared" si="224"/>
        <v>0</v>
      </c>
      <c r="AD1324" s="328"/>
      <c r="AE1324" s="328"/>
      <c r="AF1324" s="328"/>
      <c r="AG1324" s="328"/>
    </row>
    <row r="1325" spans="1:33" ht="15" hidden="1" customHeight="1">
      <c r="I1325" s="119" t="e">
        <v>#N/A</v>
      </c>
      <c r="J1325" s="119" t="e">
        <v>#N/A</v>
      </c>
      <c r="K1325" s="119" t="e">
        <f t="shared" si="218"/>
        <v>#N/A</v>
      </c>
      <c r="L1325" s="119" t="e">
        <f t="shared" si="216"/>
        <v>#N/A</v>
      </c>
      <c r="M1325" s="119"/>
      <c r="O1325" s="119"/>
      <c r="P1325" s="119"/>
      <c r="Q1325" s="119"/>
      <c r="R1325" s="105"/>
      <c r="S1325" s="119"/>
      <c r="T1325" s="51">
        <f t="shared" si="219"/>
        <v>0</v>
      </c>
      <c r="U1325" s="322" t="e">
        <f t="shared" si="220"/>
        <v>#DIV/0!</v>
      </c>
      <c r="X1325" s="324" t="e">
        <f t="shared" si="217"/>
        <v>#DIV/0!</v>
      </c>
      <c r="Y1325" s="325">
        <f t="shared" si="221"/>
        <v>0</v>
      </c>
      <c r="Z1325" s="325">
        <f t="shared" si="222"/>
        <v>0</v>
      </c>
      <c r="AA1325" s="325">
        <f t="shared" si="223"/>
        <v>0</v>
      </c>
      <c r="AB1325" s="326">
        <f t="shared" si="224"/>
        <v>0</v>
      </c>
      <c r="AD1325" s="328"/>
      <c r="AE1325" s="328"/>
      <c r="AF1325" s="328"/>
      <c r="AG1325" s="328"/>
    </row>
    <row r="1326" spans="1:33" ht="15" hidden="1" customHeight="1">
      <c r="I1326" s="119" t="e">
        <v>#N/A</v>
      </c>
      <c r="J1326" s="119" t="e">
        <v>#N/A</v>
      </c>
      <c r="K1326" s="119" t="e">
        <f t="shared" si="218"/>
        <v>#N/A</v>
      </c>
      <c r="L1326" s="119" t="e">
        <f t="shared" si="216"/>
        <v>#N/A</v>
      </c>
      <c r="M1326" s="119"/>
      <c r="O1326" s="119"/>
      <c r="P1326" s="119"/>
      <c r="Q1326" s="119"/>
      <c r="R1326" s="105"/>
      <c r="S1326" s="119"/>
      <c r="T1326" s="51">
        <f t="shared" si="219"/>
        <v>0</v>
      </c>
      <c r="U1326" s="322" t="e">
        <f t="shared" si="220"/>
        <v>#DIV/0!</v>
      </c>
      <c r="X1326" s="324" t="e">
        <f t="shared" si="217"/>
        <v>#DIV/0!</v>
      </c>
      <c r="Y1326" s="325">
        <f t="shared" si="221"/>
        <v>0</v>
      </c>
      <c r="Z1326" s="325">
        <f t="shared" si="222"/>
        <v>0</v>
      </c>
      <c r="AA1326" s="325">
        <f t="shared" si="223"/>
        <v>0</v>
      </c>
      <c r="AB1326" s="326">
        <f t="shared" si="224"/>
        <v>0</v>
      </c>
      <c r="AD1326" s="328"/>
      <c r="AE1326" s="328"/>
      <c r="AF1326" s="328"/>
      <c r="AG1326" s="328"/>
    </row>
    <row r="1327" spans="1:33" ht="15" hidden="1" customHeight="1">
      <c r="I1327" s="119" t="e">
        <v>#N/A</v>
      </c>
      <c r="J1327" s="119" t="e">
        <v>#N/A</v>
      </c>
      <c r="K1327" s="119" t="e">
        <f t="shared" si="218"/>
        <v>#N/A</v>
      </c>
      <c r="L1327" s="119" t="e">
        <f t="shared" si="216"/>
        <v>#N/A</v>
      </c>
      <c r="M1327" s="119"/>
      <c r="O1327" s="119"/>
      <c r="P1327" s="119"/>
      <c r="Q1327" s="119"/>
      <c r="R1327" s="105"/>
      <c r="S1327" s="119"/>
      <c r="T1327" s="51">
        <f t="shared" si="219"/>
        <v>0</v>
      </c>
      <c r="U1327" s="322" t="e">
        <f t="shared" si="220"/>
        <v>#DIV/0!</v>
      </c>
      <c r="X1327" s="324" t="e">
        <f t="shared" si="217"/>
        <v>#DIV/0!</v>
      </c>
      <c r="Y1327" s="325">
        <f t="shared" si="221"/>
        <v>0</v>
      </c>
      <c r="Z1327" s="325">
        <f t="shared" si="222"/>
        <v>0</v>
      </c>
      <c r="AA1327" s="325">
        <f t="shared" si="223"/>
        <v>0</v>
      </c>
      <c r="AB1327" s="326">
        <f t="shared" si="224"/>
        <v>0</v>
      </c>
      <c r="AD1327" s="328"/>
      <c r="AE1327" s="328"/>
      <c r="AF1327" s="328"/>
      <c r="AG1327" s="328"/>
    </row>
    <row r="1328" spans="1:33" ht="15" hidden="1" customHeight="1">
      <c r="I1328" s="119" t="e">
        <v>#N/A</v>
      </c>
      <c r="J1328" s="119" t="e">
        <v>#N/A</v>
      </c>
      <c r="K1328" s="119" t="e">
        <f t="shared" si="218"/>
        <v>#N/A</v>
      </c>
      <c r="L1328" s="119" t="e">
        <f t="shared" si="216"/>
        <v>#N/A</v>
      </c>
      <c r="M1328" s="119"/>
      <c r="O1328" s="119"/>
      <c r="P1328" s="119"/>
      <c r="Q1328" s="119"/>
      <c r="R1328" s="105"/>
      <c r="S1328" s="119"/>
      <c r="T1328" s="51">
        <f t="shared" si="219"/>
        <v>0</v>
      </c>
      <c r="U1328" s="322" t="e">
        <f t="shared" si="220"/>
        <v>#DIV/0!</v>
      </c>
      <c r="X1328" s="324" t="e">
        <f t="shared" si="217"/>
        <v>#DIV/0!</v>
      </c>
      <c r="Y1328" s="325">
        <f t="shared" si="221"/>
        <v>0</v>
      </c>
      <c r="Z1328" s="325">
        <f t="shared" si="222"/>
        <v>0</v>
      </c>
      <c r="AA1328" s="325">
        <f t="shared" si="223"/>
        <v>0</v>
      </c>
      <c r="AB1328" s="326">
        <f t="shared" si="224"/>
        <v>0</v>
      </c>
      <c r="AD1328" s="328"/>
      <c r="AE1328" s="328"/>
      <c r="AF1328" s="328"/>
      <c r="AG1328" s="328"/>
    </row>
    <row r="1329" spans="9:33" ht="15" hidden="1" customHeight="1">
      <c r="I1329" s="119" t="e">
        <v>#N/A</v>
      </c>
      <c r="J1329" s="119" t="e">
        <v>#N/A</v>
      </c>
      <c r="K1329" s="119" t="e">
        <f t="shared" si="218"/>
        <v>#N/A</v>
      </c>
      <c r="L1329" s="119" t="e">
        <f t="shared" si="216"/>
        <v>#N/A</v>
      </c>
      <c r="M1329" s="119"/>
      <c r="O1329" s="119"/>
      <c r="P1329" s="119"/>
      <c r="Q1329" s="119"/>
      <c r="R1329" s="105"/>
      <c r="S1329" s="119"/>
      <c r="T1329" s="51">
        <f t="shared" si="219"/>
        <v>0</v>
      </c>
      <c r="U1329" s="322" t="e">
        <f t="shared" si="220"/>
        <v>#DIV/0!</v>
      </c>
      <c r="X1329" s="324" t="e">
        <f t="shared" si="217"/>
        <v>#DIV/0!</v>
      </c>
      <c r="Y1329" s="325">
        <f t="shared" si="221"/>
        <v>0</v>
      </c>
      <c r="Z1329" s="325">
        <f t="shared" si="222"/>
        <v>0</v>
      </c>
      <c r="AA1329" s="325">
        <f t="shared" si="223"/>
        <v>0</v>
      </c>
      <c r="AB1329" s="326">
        <f t="shared" si="224"/>
        <v>0</v>
      </c>
      <c r="AD1329" s="328"/>
      <c r="AE1329" s="328"/>
      <c r="AF1329" s="328"/>
      <c r="AG1329" s="328"/>
    </row>
    <row r="1330" spans="9:33" ht="15" hidden="1" customHeight="1">
      <c r="I1330" s="119" t="e">
        <v>#N/A</v>
      </c>
      <c r="J1330" s="119" t="e">
        <v>#N/A</v>
      </c>
      <c r="K1330" s="119" t="e">
        <f t="shared" si="218"/>
        <v>#N/A</v>
      </c>
      <c r="L1330" s="119" t="e">
        <f t="shared" si="216"/>
        <v>#N/A</v>
      </c>
      <c r="M1330" s="119"/>
      <c r="O1330" s="119"/>
      <c r="P1330" s="119"/>
      <c r="Q1330" s="119"/>
      <c r="R1330" s="105"/>
      <c r="S1330" s="119"/>
      <c r="T1330" s="51">
        <f t="shared" si="219"/>
        <v>0</v>
      </c>
      <c r="U1330" s="322" t="e">
        <f t="shared" si="220"/>
        <v>#DIV/0!</v>
      </c>
      <c r="X1330" s="324" t="e">
        <f t="shared" si="217"/>
        <v>#DIV/0!</v>
      </c>
      <c r="Y1330" s="325">
        <f t="shared" si="221"/>
        <v>0</v>
      </c>
      <c r="Z1330" s="325">
        <f t="shared" si="222"/>
        <v>0</v>
      </c>
      <c r="AA1330" s="325">
        <f t="shared" si="223"/>
        <v>0</v>
      </c>
      <c r="AB1330" s="326">
        <f t="shared" si="224"/>
        <v>0</v>
      </c>
      <c r="AD1330" s="328"/>
      <c r="AE1330" s="328"/>
      <c r="AF1330" s="328"/>
      <c r="AG1330" s="328"/>
    </row>
    <row r="1331" spans="9:33" ht="15" hidden="1" customHeight="1">
      <c r="I1331" s="119" t="e">
        <v>#N/A</v>
      </c>
      <c r="J1331" s="119" t="e">
        <v>#N/A</v>
      </c>
      <c r="K1331" s="119" t="e">
        <f t="shared" si="218"/>
        <v>#N/A</v>
      </c>
      <c r="L1331" s="119" t="e">
        <f t="shared" si="216"/>
        <v>#N/A</v>
      </c>
      <c r="M1331" s="119"/>
      <c r="O1331" s="119"/>
      <c r="P1331" s="119"/>
      <c r="Q1331" s="119"/>
      <c r="R1331" s="105"/>
      <c r="S1331" s="119"/>
      <c r="T1331" s="51">
        <f t="shared" si="219"/>
        <v>0</v>
      </c>
      <c r="U1331" s="322" t="e">
        <f t="shared" si="220"/>
        <v>#DIV/0!</v>
      </c>
      <c r="X1331" s="324" t="e">
        <f t="shared" si="217"/>
        <v>#DIV/0!</v>
      </c>
      <c r="Y1331" s="325">
        <f t="shared" si="221"/>
        <v>0</v>
      </c>
      <c r="Z1331" s="325">
        <f t="shared" si="222"/>
        <v>0</v>
      </c>
      <c r="AA1331" s="325">
        <f t="shared" si="223"/>
        <v>0</v>
      </c>
      <c r="AB1331" s="326">
        <f t="shared" si="224"/>
        <v>0</v>
      </c>
      <c r="AD1331" s="328"/>
      <c r="AE1331" s="328"/>
      <c r="AF1331" s="328"/>
      <c r="AG1331" s="328"/>
    </row>
    <row r="1332" spans="9:33" ht="15" hidden="1" customHeight="1">
      <c r="I1332" s="119" t="e">
        <v>#N/A</v>
      </c>
      <c r="J1332" s="119" t="e">
        <v>#N/A</v>
      </c>
      <c r="K1332" s="119" t="e">
        <f t="shared" si="218"/>
        <v>#N/A</v>
      </c>
      <c r="L1332" s="119" t="e">
        <f t="shared" si="216"/>
        <v>#N/A</v>
      </c>
      <c r="M1332" s="119"/>
      <c r="O1332" s="119"/>
      <c r="P1332" s="119"/>
      <c r="Q1332" s="119"/>
      <c r="R1332" s="105"/>
      <c r="S1332" s="119"/>
      <c r="T1332" s="51">
        <f t="shared" si="219"/>
        <v>0</v>
      </c>
      <c r="U1332" s="322" t="e">
        <f t="shared" si="220"/>
        <v>#DIV/0!</v>
      </c>
      <c r="X1332" s="324" t="e">
        <f t="shared" si="217"/>
        <v>#DIV/0!</v>
      </c>
      <c r="Y1332" s="325">
        <f t="shared" si="221"/>
        <v>0</v>
      </c>
      <c r="Z1332" s="325">
        <f t="shared" si="222"/>
        <v>0</v>
      </c>
      <c r="AA1332" s="325">
        <f t="shared" si="223"/>
        <v>0</v>
      </c>
      <c r="AB1332" s="326">
        <f t="shared" si="224"/>
        <v>0</v>
      </c>
      <c r="AD1332" s="328"/>
      <c r="AE1332" s="328"/>
      <c r="AF1332" s="328"/>
      <c r="AG1332" s="328"/>
    </row>
    <row r="1333" spans="9:33" ht="15" hidden="1" customHeight="1">
      <c r="I1333" s="119" t="e">
        <v>#N/A</v>
      </c>
      <c r="J1333" s="119" t="e">
        <v>#N/A</v>
      </c>
      <c r="K1333" s="119" t="e">
        <f t="shared" si="218"/>
        <v>#N/A</v>
      </c>
      <c r="L1333" s="119" t="e">
        <f t="shared" si="216"/>
        <v>#N/A</v>
      </c>
      <c r="M1333" s="119"/>
      <c r="O1333" s="119"/>
      <c r="P1333" s="119"/>
      <c r="Q1333" s="119"/>
      <c r="R1333" s="105"/>
      <c r="S1333" s="119"/>
      <c r="T1333" s="51">
        <f t="shared" si="219"/>
        <v>0</v>
      </c>
      <c r="U1333" s="322" t="e">
        <f t="shared" si="220"/>
        <v>#DIV/0!</v>
      </c>
      <c r="X1333" s="324" t="e">
        <f t="shared" si="217"/>
        <v>#DIV/0!</v>
      </c>
      <c r="Y1333" s="325">
        <f t="shared" si="221"/>
        <v>0</v>
      </c>
      <c r="Z1333" s="325">
        <f t="shared" si="222"/>
        <v>0</v>
      </c>
      <c r="AA1333" s="325">
        <f t="shared" si="223"/>
        <v>0</v>
      </c>
      <c r="AB1333" s="326">
        <f t="shared" si="224"/>
        <v>0</v>
      </c>
      <c r="AD1333" s="328"/>
      <c r="AE1333" s="328"/>
      <c r="AF1333" s="328"/>
      <c r="AG1333" s="328"/>
    </row>
    <row r="1334" spans="9:33" ht="15" hidden="1" customHeight="1">
      <c r="I1334" s="119" t="e">
        <v>#N/A</v>
      </c>
      <c r="J1334" s="119" t="e">
        <v>#N/A</v>
      </c>
      <c r="K1334" s="119" t="e">
        <f t="shared" si="218"/>
        <v>#N/A</v>
      </c>
      <c r="L1334" s="119" t="e">
        <f t="shared" si="216"/>
        <v>#N/A</v>
      </c>
      <c r="M1334" s="119"/>
      <c r="O1334" s="119"/>
      <c r="P1334" s="119"/>
      <c r="Q1334" s="119"/>
      <c r="R1334" s="105"/>
      <c r="S1334" s="119"/>
      <c r="T1334" s="51">
        <f t="shared" si="219"/>
        <v>0</v>
      </c>
      <c r="U1334" s="322" t="e">
        <f t="shared" si="220"/>
        <v>#DIV/0!</v>
      </c>
      <c r="X1334" s="324" t="e">
        <f t="shared" si="217"/>
        <v>#DIV/0!</v>
      </c>
      <c r="Y1334" s="325">
        <f t="shared" si="221"/>
        <v>0</v>
      </c>
      <c r="Z1334" s="325">
        <f t="shared" si="222"/>
        <v>0</v>
      </c>
      <c r="AA1334" s="325">
        <f t="shared" si="223"/>
        <v>0</v>
      </c>
      <c r="AB1334" s="326">
        <f t="shared" si="224"/>
        <v>0</v>
      </c>
      <c r="AD1334" s="328"/>
      <c r="AE1334" s="328"/>
      <c r="AF1334" s="328"/>
      <c r="AG1334" s="328"/>
    </row>
    <row r="1335" spans="9:33" ht="15" hidden="1" customHeight="1">
      <c r="I1335" s="119" t="e">
        <v>#N/A</v>
      </c>
      <c r="J1335" s="119" t="e">
        <v>#N/A</v>
      </c>
      <c r="K1335" s="119" t="e">
        <f t="shared" si="218"/>
        <v>#N/A</v>
      </c>
      <c r="L1335" s="119" t="e">
        <f t="shared" si="216"/>
        <v>#N/A</v>
      </c>
      <c r="M1335" s="119"/>
      <c r="O1335" s="119"/>
      <c r="P1335" s="119"/>
      <c r="Q1335" s="119"/>
      <c r="R1335" s="105"/>
      <c r="S1335" s="119"/>
      <c r="T1335" s="51">
        <f t="shared" si="219"/>
        <v>0</v>
      </c>
      <c r="U1335" s="322" t="e">
        <f t="shared" si="220"/>
        <v>#DIV/0!</v>
      </c>
      <c r="X1335" s="324" t="e">
        <f t="shared" si="217"/>
        <v>#DIV/0!</v>
      </c>
      <c r="Y1335" s="325">
        <f t="shared" si="221"/>
        <v>0</v>
      </c>
      <c r="Z1335" s="325">
        <f t="shared" si="222"/>
        <v>0</v>
      </c>
      <c r="AA1335" s="325">
        <f t="shared" si="223"/>
        <v>0</v>
      </c>
      <c r="AB1335" s="326">
        <f t="shared" si="224"/>
        <v>0</v>
      </c>
      <c r="AD1335" s="328"/>
      <c r="AE1335" s="328"/>
      <c r="AF1335" s="328"/>
      <c r="AG1335" s="328"/>
    </row>
    <row r="1336" spans="9:33" ht="15" hidden="1" customHeight="1">
      <c r="I1336" s="119" t="e">
        <v>#N/A</v>
      </c>
      <c r="J1336" s="119" t="e">
        <v>#N/A</v>
      </c>
      <c r="K1336" s="119" t="e">
        <f t="shared" si="218"/>
        <v>#N/A</v>
      </c>
      <c r="L1336" s="119" t="e">
        <f t="shared" si="216"/>
        <v>#N/A</v>
      </c>
      <c r="M1336" s="119"/>
      <c r="O1336" s="119"/>
      <c r="P1336" s="119"/>
      <c r="Q1336" s="119"/>
      <c r="R1336" s="105"/>
      <c r="S1336" s="119"/>
      <c r="T1336" s="51">
        <f t="shared" si="219"/>
        <v>0</v>
      </c>
      <c r="U1336" s="322" t="e">
        <f t="shared" si="220"/>
        <v>#DIV/0!</v>
      </c>
      <c r="X1336" s="324" t="e">
        <f t="shared" si="217"/>
        <v>#DIV/0!</v>
      </c>
      <c r="Y1336" s="325">
        <f t="shared" si="221"/>
        <v>0</v>
      </c>
      <c r="Z1336" s="325">
        <f t="shared" si="222"/>
        <v>0</v>
      </c>
      <c r="AA1336" s="325">
        <f t="shared" si="223"/>
        <v>0</v>
      </c>
      <c r="AB1336" s="326">
        <f t="shared" si="224"/>
        <v>0</v>
      </c>
      <c r="AD1336" s="328"/>
      <c r="AE1336" s="328"/>
      <c r="AF1336" s="328"/>
      <c r="AG1336" s="328"/>
    </row>
    <row r="1337" spans="9:33" ht="15" hidden="1" customHeight="1">
      <c r="I1337" s="119" t="e">
        <v>#N/A</v>
      </c>
      <c r="J1337" s="119" t="e">
        <v>#N/A</v>
      </c>
      <c r="K1337" s="119" t="e">
        <f t="shared" si="218"/>
        <v>#N/A</v>
      </c>
      <c r="L1337" s="119" t="e">
        <f t="shared" si="216"/>
        <v>#N/A</v>
      </c>
      <c r="M1337" s="119"/>
      <c r="O1337" s="119"/>
      <c r="P1337" s="119"/>
      <c r="Q1337" s="119"/>
      <c r="R1337" s="105"/>
      <c r="S1337" s="119"/>
      <c r="T1337" s="51">
        <f t="shared" si="219"/>
        <v>0</v>
      </c>
      <c r="U1337" s="322" t="e">
        <f t="shared" si="220"/>
        <v>#DIV/0!</v>
      </c>
      <c r="X1337" s="324" t="e">
        <f t="shared" si="217"/>
        <v>#DIV/0!</v>
      </c>
      <c r="Y1337" s="325">
        <f t="shared" si="221"/>
        <v>0</v>
      </c>
      <c r="Z1337" s="325">
        <f t="shared" si="222"/>
        <v>0</v>
      </c>
      <c r="AA1337" s="325">
        <f t="shared" si="223"/>
        <v>0</v>
      </c>
      <c r="AB1337" s="326">
        <f t="shared" si="224"/>
        <v>0</v>
      </c>
      <c r="AD1337" s="328"/>
      <c r="AE1337" s="328"/>
      <c r="AF1337" s="328"/>
      <c r="AG1337" s="328"/>
    </row>
    <row r="1338" spans="9:33" ht="15" hidden="1" customHeight="1">
      <c r="I1338" s="119" t="e">
        <v>#N/A</v>
      </c>
      <c r="J1338" s="119" t="e">
        <v>#N/A</v>
      </c>
      <c r="K1338" s="119" t="e">
        <f t="shared" si="218"/>
        <v>#N/A</v>
      </c>
      <c r="L1338" s="119" t="e">
        <f t="shared" si="216"/>
        <v>#N/A</v>
      </c>
      <c r="M1338" s="119"/>
      <c r="O1338" s="119"/>
      <c r="P1338" s="119"/>
      <c r="Q1338" s="119"/>
      <c r="R1338" s="105"/>
      <c r="S1338" s="119"/>
      <c r="T1338" s="51">
        <f t="shared" si="219"/>
        <v>0</v>
      </c>
      <c r="U1338" s="322" t="e">
        <f t="shared" si="220"/>
        <v>#DIV/0!</v>
      </c>
      <c r="X1338" s="324" t="e">
        <f t="shared" si="217"/>
        <v>#DIV/0!</v>
      </c>
      <c r="Y1338" s="325">
        <f t="shared" si="221"/>
        <v>0</v>
      </c>
      <c r="Z1338" s="325">
        <f t="shared" si="222"/>
        <v>0</v>
      </c>
      <c r="AA1338" s="325">
        <f t="shared" si="223"/>
        <v>0</v>
      </c>
      <c r="AB1338" s="326">
        <f t="shared" si="224"/>
        <v>0</v>
      </c>
      <c r="AD1338" s="328"/>
      <c r="AE1338" s="328"/>
      <c r="AF1338" s="328"/>
      <c r="AG1338" s="328"/>
    </row>
    <row r="1339" spans="9:33" ht="15" hidden="1" customHeight="1">
      <c r="I1339" s="119" t="e">
        <v>#N/A</v>
      </c>
      <c r="J1339" s="119" t="e">
        <v>#N/A</v>
      </c>
      <c r="K1339" s="119" t="e">
        <f t="shared" si="218"/>
        <v>#N/A</v>
      </c>
      <c r="L1339" s="119" t="e">
        <f t="shared" si="216"/>
        <v>#N/A</v>
      </c>
      <c r="M1339" s="119"/>
      <c r="O1339" s="119"/>
      <c r="P1339" s="119"/>
      <c r="Q1339" s="119"/>
      <c r="R1339" s="105"/>
      <c r="S1339" s="119"/>
      <c r="T1339" s="51">
        <f t="shared" si="219"/>
        <v>0</v>
      </c>
      <c r="U1339" s="322" t="e">
        <f t="shared" si="220"/>
        <v>#DIV/0!</v>
      </c>
      <c r="X1339" s="324" t="e">
        <f t="shared" si="217"/>
        <v>#DIV/0!</v>
      </c>
      <c r="Y1339" s="325">
        <f t="shared" si="221"/>
        <v>0</v>
      </c>
      <c r="Z1339" s="325">
        <f t="shared" si="222"/>
        <v>0</v>
      </c>
      <c r="AA1339" s="325">
        <f t="shared" si="223"/>
        <v>0</v>
      </c>
      <c r="AB1339" s="326">
        <f t="shared" si="224"/>
        <v>0</v>
      </c>
      <c r="AD1339" s="328"/>
      <c r="AE1339" s="328"/>
      <c r="AF1339" s="328"/>
      <c r="AG1339" s="328"/>
    </row>
    <row r="1340" spans="9:33" ht="15" hidden="1" customHeight="1">
      <c r="I1340" s="119" t="e">
        <v>#N/A</v>
      </c>
      <c r="J1340" s="119" t="e">
        <v>#N/A</v>
      </c>
      <c r="K1340" s="119" t="e">
        <f t="shared" si="218"/>
        <v>#N/A</v>
      </c>
      <c r="L1340" s="119" t="e">
        <f t="shared" ref="L1340:L1403" si="225">J1340*R1340</f>
        <v>#N/A</v>
      </c>
      <c r="M1340" s="119"/>
      <c r="O1340" s="119"/>
      <c r="P1340" s="119"/>
      <c r="Q1340" s="119"/>
      <c r="R1340" s="105"/>
      <c r="S1340" s="119"/>
      <c r="T1340" s="51">
        <f t="shared" si="219"/>
        <v>0</v>
      </c>
      <c r="U1340" s="322" t="e">
        <f t="shared" si="220"/>
        <v>#DIV/0!</v>
      </c>
      <c r="X1340" s="324" t="e">
        <f t="shared" si="217"/>
        <v>#DIV/0!</v>
      </c>
      <c r="Y1340" s="325">
        <f t="shared" si="221"/>
        <v>0</v>
      </c>
      <c r="Z1340" s="325">
        <f t="shared" si="222"/>
        <v>0</v>
      </c>
      <c r="AA1340" s="325">
        <f t="shared" si="223"/>
        <v>0</v>
      </c>
      <c r="AB1340" s="326">
        <f t="shared" si="224"/>
        <v>0</v>
      </c>
      <c r="AD1340" s="328"/>
      <c r="AE1340" s="328"/>
      <c r="AF1340" s="328"/>
      <c r="AG1340" s="328"/>
    </row>
    <row r="1341" spans="9:33" ht="15" hidden="1" customHeight="1">
      <c r="I1341" s="119" t="e">
        <v>#N/A</v>
      </c>
      <c r="J1341" s="119" t="e">
        <v>#N/A</v>
      </c>
      <c r="K1341" s="119" t="e">
        <f t="shared" si="218"/>
        <v>#N/A</v>
      </c>
      <c r="L1341" s="119" t="e">
        <f t="shared" si="225"/>
        <v>#N/A</v>
      </c>
      <c r="M1341" s="119"/>
      <c r="O1341" s="119"/>
      <c r="P1341" s="119"/>
      <c r="Q1341" s="119"/>
      <c r="R1341" s="105"/>
      <c r="S1341" s="119"/>
      <c r="T1341" s="51">
        <f t="shared" si="219"/>
        <v>0</v>
      </c>
      <c r="U1341" s="322" t="e">
        <f t="shared" si="220"/>
        <v>#DIV/0!</v>
      </c>
      <c r="X1341" s="324" t="e">
        <f t="shared" si="217"/>
        <v>#DIV/0!</v>
      </c>
      <c r="Y1341" s="325">
        <f t="shared" si="221"/>
        <v>0</v>
      </c>
      <c r="Z1341" s="325">
        <f t="shared" si="222"/>
        <v>0</v>
      </c>
      <c r="AA1341" s="325">
        <f t="shared" si="223"/>
        <v>0</v>
      </c>
      <c r="AB1341" s="326">
        <f t="shared" si="224"/>
        <v>0</v>
      </c>
      <c r="AD1341" s="328"/>
      <c r="AE1341" s="328"/>
      <c r="AF1341" s="328"/>
      <c r="AG1341" s="328"/>
    </row>
    <row r="1342" spans="9:33" ht="15" hidden="1" customHeight="1">
      <c r="I1342" s="119" t="e">
        <v>#N/A</v>
      </c>
      <c r="J1342" s="119" t="e">
        <v>#N/A</v>
      </c>
      <c r="K1342" s="119" t="e">
        <f t="shared" si="218"/>
        <v>#N/A</v>
      </c>
      <c r="L1342" s="119" t="e">
        <f t="shared" si="225"/>
        <v>#N/A</v>
      </c>
      <c r="M1342" s="119"/>
      <c r="O1342" s="119"/>
      <c r="P1342" s="119"/>
      <c r="Q1342" s="119"/>
      <c r="R1342" s="105"/>
      <c r="S1342" s="119"/>
      <c r="T1342" s="51">
        <f t="shared" si="219"/>
        <v>0</v>
      </c>
      <c r="U1342" s="322" t="e">
        <f t="shared" si="220"/>
        <v>#DIV/0!</v>
      </c>
      <c r="X1342" s="324" t="e">
        <f t="shared" si="217"/>
        <v>#DIV/0!</v>
      </c>
      <c r="Y1342" s="325">
        <f t="shared" si="221"/>
        <v>0</v>
      </c>
      <c r="Z1342" s="325">
        <f t="shared" si="222"/>
        <v>0</v>
      </c>
      <c r="AA1342" s="325">
        <f t="shared" si="223"/>
        <v>0</v>
      </c>
      <c r="AB1342" s="326">
        <f t="shared" si="224"/>
        <v>0</v>
      </c>
      <c r="AD1342" s="328"/>
      <c r="AE1342" s="328"/>
      <c r="AF1342" s="328"/>
      <c r="AG1342" s="328"/>
    </row>
    <row r="1343" spans="9:33" ht="15" hidden="1" customHeight="1">
      <c r="I1343" s="119" t="e">
        <v>#N/A</v>
      </c>
      <c r="J1343" s="119" t="e">
        <v>#N/A</v>
      </c>
      <c r="K1343" s="119" t="e">
        <f t="shared" si="218"/>
        <v>#N/A</v>
      </c>
      <c r="L1343" s="119" t="e">
        <f t="shared" si="225"/>
        <v>#N/A</v>
      </c>
      <c r="M1343" s="119"/>
      <c r="O1343" s="119"/>
      <c r="P1343" s="119"/>
      <c r="Q1343" s="119"/>
      <c r="R1343" s="105"/>
      <c r="S1343" s="119"/>
      <c r="T1343" s="51">
        <f t="shared" si="219"/>
        <v>0</v>
      </c>
      <c r="U1343" s="322" t="e">
        <f t="shared" si="220"/>
        <v>#DIV/0!</v>
      </c>
      <c r="X1343" s="324" t="e">
        <f t="shared" si="217"/>
        <v>#DIV/0!</v>
      </c>
      <c r="Y1343" s="325">
        <f t="shared" si="221"/>
        <v>0</v>
      </c>
      <c r="Z1343" s="325">
        <f t="shared" si="222"/>
        <v>0</v>
      </c>
      <c r="AA1343" s="325">
        <f t="shared" si="223"/>
        <v>0</v>
      </c>
      <c r="AB1343" s="326">
        <f t="shared" si="224"/>
        <v>0</v>
      </c>
      <c r="AD1343" s="328"/>
      <c r="AE1343" s="328"/>
      <c r="AF1343" s="328"/>
      <c r="AG1343" s="328"/>
    </row>
    <row r="1344" spans="9:33" ht="15" hidden="1" customHeight="1">
      <c r="I1344" s="119" t="e">
        <v>#N/A</v>
      </c>
      <c r="J1344" s="119" t="e">
        <v>#N/A</v>
      </c>
      <c r="K1344" s="119" t="e">
        <f t="shared" si="218"/>
        <v>#N/A</v>
      </c>
      <c r="L1344" s="119" t="e">
        <f t="shared" si="225"/>
        <v>#N/A</v>
      </c>
      <c r="M1344" s="119"/>
      <c r="O1344" s="119"/>
      <c r="P1344" s="119"/>
      <c r="Q1344" s="119"/>
      <c r="R1344" s="105"/>
      <c r="S1344" s="119"/>
      <c r="T1344" s="51">
        <f t="shared" si="219"/>
        <v>0</v>
      </c>
      <c r="U1344" s="322" t="e">
        <f t="shared" si="220"/>
        <v>#DIV/0!</v>
      </c>
      <c r="X1344" s="324" t="e">
        <f t="shared" si="217"/>
        <v>#DIV/0!</v>
      </c>
      <c r="Y1344" s="325">
        <f t="shared" si="221"/>
        <v>0</v>
      </c>
      <c r="Z1344" s="325">
        <f t="shared" si="222"/>
        <v>0</v>
      </c>
      <c r="AA1344" s="325">
        <f t="shared" si="223"/>
        <v>0</v>
      </c>
      <c r="AB1344" s="326">
        <f t="shared" si="224"/>
        <v>0</v>
      </c>
      <c r="AD1344" s="328"/>
      <c r="AE1344" s="328"/>
      <c r="AF1344" s="328"/>
      <c r="AG1344" s="328"/>
    </row>
    <row r="1345" spans="9:33" ht="15" hidden="1" customHeight="1">
      <c r="I1345" s="119" t="e">
        <v>#N/A</v>
      </c>
      <c r="J1345" s="119" t="e">
        <v>#N/A</v>
      </c>
      <c r="K1345" s="119" t="e">
        <f t="shared" si="218"/>
        <v>#N/A</v>
      </c>
      <c r="L1345" s="119" t="e">
        <f t="shared" si="225"/>
        <v>#N/A</v>
      </c>
      <c r="M1345" s="119"/>
      <c r="O1345" s="119"/>
      <c r="P1345" s="119"/>
      <c r="Q1345" s="119"/>
      <c r="R1345" s="105"/>
      <c r="S1345" s="119"/>
      <c r="T1345" s="51">
        <f t="shared" si="219"/>
        <v>0</v>
      </c>
      <c r="U1345" s="322" t="e">
        <f t="shared" si="220"/>
        <v>#DIV/0!</v>
      </c>
      <c r="X1345" s="324" t="e">
        <f t="shared" si="217"/>
        <v>#DIV/0!</v>
      </c>
      <c r="Y1345" s="325">
        <f t="shared" si="221"/>
        <v>0</v>
      </c>
      <c r="Z1345" s="325">
        <f t="shared" si="222"/>
        <v>0</v>
      </c>
      <c r="AA1345" s="325">
        <f t="shared" si="223"/>
        <v>0</v>
      </c>
      <c r="AB1345" s="326">
        <f t="shared" si="224"/>
        <v>0</v>
      </c>
      <c r="AD1345" s="328"/>
      <c r="AE1345" s="328"/>
      <c r="AF1345" s="328"/>
      <c r="AG1345" s="328"/>
    </row>
    <row r="1346" spans="9:33" ht="15" hidden="1" customHeight="1">
      <c r="I1346" s="119" t="e">
        <v>#N/A</v>
      </c>
      <c r="J1346" s="119" t="e">
        <v>#N/A</v>
      </c>
      <c r="K1346" s="119" t="e">
        <f t="shared" si="218"/>
        <v>#N/A</v>
      </c>
      <c r="L1346" s="119" t="e">
        <f t="shared" si="225"/>
        <v>#N/A</v>
      </c>
      <c r="M1346" s="119"/>
      <c r="O1346" s="119"/>
      <c r="P1346" s="119"/>
      <c r="Q1346" s="119"/>
      <c r="R1346" s="105"/>
      <c r="S1346" s="119"/>
      <c r="T1346" s="51">
        <f t="shared" si="219"/>
        <v>0</v>
      </c>
      <c r="U1346" s="322" t="e">
        <f t="shared" si="220"/>
        <v>#DIV/0!</v>
      </c>
      <c r="X1346" s="324" t="e">
        <f t="shared" si="217"/>
        <v>#DIV/0!</v>
      </c>
      <c r="Y1346" s="325">
        <f t="shared" si="221"/>
        <v>0</v>
      </c>
      <c r="Z1346" s="325">
        <f t="shared" si="222"/>
        <v>0</v>
      </c>
      <c r="AA1346" s="325">
        <f t="shared" si="223"/>
        <v>0</v>
      </c>
      <c r="AB1346" s="326">
        <f t="shared" si="224"/>
        <v>0</v>
      </c>
      <c r="AD1346" s="328"/>
      <c r="AE1346" s="328"/>
      <c r="AF1346" s="328"/>
      <c r="AG1346" s="328"/>
    </row>
    <row r="1347" spans="9:33" ht="15" hidden="1" customHeight="1">
      <c r="I1347" s="119" t="e">
        <v>#N/A</v>
      </c>
      <c r="J1347" s="119" t="e">
        <v>#N/A</v>
      </c>
      <c r="K1347" s="119" t="e">
        <f t="shared" si="218"/>
        <v>#N/A</v>
      </c>
      <c r="L1347" s="119" t="e">
        <f t="shared" si="225"/>
        <v>#N/A</v>
      </c>
      <c r="M1347" s="119"/>
      <c r="O1347" s="119"/>
      <c r="P1347" s="119"/>
      <c r="Q1347" s="119"/>
      <c r="R1347" s="105"/>
      <c r="S1347" s="119"/>
      <c r="T1347" s="51">
        <f t="shared" si="219"/>
        <v>0</v>
      </c>
      <c r="U1347" s="322" t="e">
        <f t="shared" si="220"/>
        <v>#DIV/0!</v>
      </c>
      <c r="X1347" s="324" t="e">
        <f t="shared" ref="X1347:X1410" si="226">(V1347-R1347)/V1347</f>
        <v>#DIV/0!</v>
      </c>
      <c r="Y1347" s="325">
        <f t="shared" si="221"/>
        <v>0</v>
      </c>
      <c r="Z1347" s="325">
        <f t="shared" si="222"/>
        <v>0</v>
      </c>
      <c r="AA1347" s="325">
        <f t="shared" si="223"/>
        <v>0</v>
      </c>
      <c r="AB1347" s="326">
        <f t="shared" si="224"/>
        <v>0</v>
      </c>
      <c r="AD1347" s="328"/>
      <c r="AE1347" s="328"/>
      <c r="AF1347" s="328"/>
      <c r="AG1347" s="328"/>
    </row>
    <row r="1348" spans="9:33" ht="15" hidden="1" customHeight="1">
      <c r="I1348" s="119" t="e">
        <v>#N/A</v>
      </c>
      <c r="J1348" s="119" t="e">
        <v>#N/A</v>
      </c>
      <c r="K1348" s="119" t="e">
        <f t="shared" si="218"/>
        <v>#N/A</v>
      </c>
      <c r="L1348" s="119" t="e">
        <f t="shared" si="225"/>
        <v>#N/A</v>
      </c>
      <c r="M1348" s="119"/>
      <c r="O1348" s="119"/>
      <c r="P1348" s="119"/>
      <c r="Q1348" s="119"/>
      <c r="R1348" s="105"/>
      <c r="S1348" s="119"/>
      <c r="T1348" s="51">
        <f t="shared" si="219"/>
        <v>0</v>
      </c>
      <c r="U1348" s="322" t="e">
        <f t="shared" si="220"/>
        <v>#DIV/0!</v>
      </c>
      <c r="X1348" s="324" t="e">
        <f t="shared" si="226"/>
        <v>#DIV/0!</v>
      </c>
      <c r="Y1348" s="325">
        <f t="shared" si="221"/>
        <v>0</v>
      </c>
      <c r="Z1348" s="325">
        <f t="shared" si="222"/>
        <v>0</v>
      </c>
      <c r="AA1348" s="325">
        <f t="shared" si="223"/>
        <v>0</v>
      </c>
      <c r="AB1348" s="326">
        <f t="shared" si="224"/>
        <v>0</v>
      </c>
      <c r="AD1348" s="328"/>
      <c r="AE1348" s="328"/>
      <c r="AF1348" s="328"/>
      <c r="AG1348" s="328"/>
    </row>
    <row r="1349" spans="9:33" ht="15" hidden="1" customHeight="1">
      <c r="I1349" s="119" t="e">
        <v>#N/A</v>
      </c>
      <c r="J1349" s="119" t="e">
        <v>#N/A</v>
      </c>
      <c r="K1349" s="119" t="e">
        <f t="shared" si="218"/>
        <v>#N/A</v>
      </c>
      <c r="L1349" s="119" t="e">
        <f t="shared" si="225"/>
        <v>#N/A</v>
      </c>
      <c r="M1349" s="119"/>
      <c r="O1349" s="119"/>
      <c r="P1349" s="119"/>
      <c r="Q1349" s="119"/>
      <c r="R1349" s="105"/>
      <c r="S1349" s="119"/>
      <c r="T1349" s="51">
        <f t="shared" si="219"/>
        <v>0</v>
      </c>
      <c r="U1349" s="322" t="e">
        <f t="shared" si="220"/>
        <v>#DIV/0!</v>
      </c>
      <c r="X1349" s="324" t="e">
        <f t="shared" si="226"/>
        <v>#DIV/0!</v>
      </c>
      <c r="Y1349" s="325">
        <f t="shared" si="221"/>
        <v>0</v>
      </c>
      <c r="Z1349" s="325">
        <f t="shared" si="222"/>
        <v>0</v>
      </c>
      <c r="AA1349" s="325">
        <f t="shared" si="223"/>
        <v>0</v>
      </c>
      <c r="AB1349" s="326">
        <f t="shared" si="224"/>
        <v>0</v>
      </c>
      <c r="AD1349" s="328"/>
      <c r="AE1349" s="328"/>
      <c r="AF1349" s="328"/>
      <c r="AG1349" s="328"/>
    </row>
    <row r="1350" spans="9:33" ht="15" hidden="1" customHeight="1">
      <c r="I1350" s="119" t="e">
        <v>#N/A</v>
      </c>
      <c r="J1350" s="119" t="e">
        <v>#N/A</v>
      </c>
      <c r="K1350" s="119" t="e">
        <f t="shared" si="218"/>
        <v>#N/A</v>
      </c>
      <c r="L1350" s="119" t="e">
        <f t="shared" si="225"/>
        <v>#N/A</v>
      </c>
      <c r="M1350" s="119"/>
      <c r="O1350" s="119"/>
      <c r="P1350" s="119"/>
      <c r="Q1350" s="119"/>
      <c r="R1350" s="105"/>
      <c r="S1350" s="119"/>
      <c r="T1350" s="51">
        <f t="shared" si="219"/>
        <v>0</v>
      </c>
      <c r="U1350" s="322" t="e">
        <f t="shared" si="220"/>
        <v>#DIV/0!</v>
      </c>
      <c r="X1350" s="324" t="e">
        <f t="shared" si="226"/>
        <v>#DIV/0!</v>
      </c>
      <c r="Y1350" s="325">
        <f t="shared" si="221"/>
        <v>0</v>
      </c>
      <c r="Z1350" s="325">
        <f t="shared" si="222"/>
        <v>0</v>
      </c>
      <c r="AA1350" s="325">
        <f t="shared" si="223"/>
        <v>0</v>
      </c>
      <c r="AB1350" s="326">
        <f t="shared" si="224"/>
        <v>0</v>
      </c>
      <c r="AD1350" s="328"/>
      <c r="AE1350" s="328"/>
      <c r="AF1350" s="328"/>
      <c r="AG1350" s="328"/>
    </row>
    <row r="1351" spans="9:33" ht="15" hidden="1" customHeight="1">
      <c r="I1351" s="119" t="e">
        <v>#N/A</v>
      </c>
      <c r="J1351" s="119" t="e">
        <v>#N/A</v>
      </c>
      <c r="K1351" s="119" t="e">
        <f t="shared" si="218"/>
        <v>#N/A</v>
      </c>
      <c r="L1351" s="119" t="e">
        <f t="shared" si="225"/>
        <v>#N/A</v>
      </c>
      <c r="M1351" s="119"/>
      <c r="O1351" s="119"/>
      <c r="P1351" s="119"/>
      <c r="Q1351" s="119"/>
      <c r="R1351" s="105"/>
      <c r="S1351" s="119"/>
      <c r="T1351" s="51">
        <f t="shared" si="219"/>
        <v>0</v>
      </c>
      <c r="U1351" s="322" t="e">
        <f t="shared" si="220"/>
        <v>#DIV/0!</v>
      </c>
      <c r="X1351" s="324" t="e">
        <f t="shared" si="226"/>
        <v>#DIV/0!</v>
      </c>
      <c r="Y1351" s="325">
        <f t="shared" si="221"/>
        <v>0</v>
      </c>
      <c r="Z1351" s="325">
        <f t="shared" si="222"/>
        <v>0</v>
      </c>
      <c r="AA1351" s="325">
        <f t="shared" si="223"/>
        <v>0</v>
      </c>
      <c r="AB1351" s="326">
        <f t="shared" si="224"/>
        <v>0</v>
      </c>
      <c r="AD1351" s="328"/>
      <c r="AE1351" s="328"/>
      <c r="AF1351" s="328"/>
      <c r="AG1351" s="328"/>
    </row>
    <row r="1352" spans="9:33" ht="15" hidden="1" customHeight="1">
      <c r="I1352" s="119" t="e">
        <v>#N/A</v>
      </c>
      <c r="J1352" s="119" t="e">
        <v>#N/A</v>
      </c>
      <c r="K1352" s="119" t="e">
        <f t="shared" si="218"/>
        <v>#N/A</v>
      </c>
      <c r="L1352" s="119" t="e">
        <f t="shared" si="225"/>
        <v>#N/A</v>
      </c>
      <c r="M1352" s="119"/>
      <c r="O1352" s="119"/>
      <c r="P1352" s="119"/>
      <c r="Q1352" s="119"/>
      <c r="R1352" s="105"/>
      <c r="S1352" s="119"/>
      <c r="T1352" s="51">
        <f t="shared" si="219"/>
        <v>0</v>
      </c>
      <c r="U1352" s="322" t="e">
        <f t="shared" si="220"/>
        <v>#DIV/0!</v>
      </c>
      <c r="X1352" s="324" t="e">
        <f t="shared" si="226"/>
        <v>#DIV/0!</v>
      </c>
      <c r="Y1352" s="325">
        <f t="shared" si="221"/>
        <v>0</v>
      </c>
      <c r="Z1352" s="325">
        <f t="shared" si="222"/>
        <v>0</v>
      </c>
      <c r="AA1352" s="325">
        <f t="shared" si="223"/>
        <v>0</v>
      </c>
      <c r="AB1352" s="326">
        <f t="shared" si="224"/>
        <v>0</v>
      </c>
      <c r="AD1352" s="328"/>
      <c r="AE1352" s="328"/>
      <c r="AF1352" s="328"/>
      <c r="AG1352" s="328"/>
    </row>
    <row r="1353" spans="9:33" ht="15" hidden="1" customHeight="1">
      <c r="I1353" s="119" t="e">
        <v>#N/A</v>
      </c>
      <c r="J1353" s="119" t="e">
        <v>#N/A</v>
      </c>
      <c r="K1353" s="119" t="e">
        <f t="shared" si="218"/>
        <v>#N/A</v>
      </c>
      <c r="L1353" s="119" t="e">
        <f t="shared" si="225"/>
        <v>#N/A</v>
      </c>
      <c r="M1353" s="119"/>
      <c r="O1353" s="119"/>
      <c r="P1353" s="119"/>
      <c r="Q1353" s="119"/>
      <c r="R1353" s="105"/>
      <c r="S1353" s="119"/>
      <c r="T1353" s="51">
        <f t="shared" si="219"/>
        <v>0</v>
      </c>
      <c r="U1353" s="322" t="e">
        <f t="shared" si="220"/>
        <v>#DIV/0!</v>
      </c>
      <c r="X1353" s="324" t="e">
        <f t="shared" si="226"/>
        <v>#DIV/0!</v>
      </c>
      <c r="Y1353" s="325">
        <f t="shared" si="221"/>
        <v>0</v>
      </c>
      <c r="Z1353" s="325">
        <f t="shared" si="222"/>
        <v>0</v>
      </c>
      <c r="AA1353" s="325">
        <f t="shared" si="223"/>
        <v>0</v>
      </c>
      <c r="AB1353" s="326">
        <f t="shared" si="224"/>
        <v>0</v>
      </c>
      <c r="AD1353" s="328"/>
      <c r="AE1353" s="328"/>
      <c r="AF1353" s="328"/>
      <c r="AG1353" s="328"/>
    </row>
    <row r="1354" spans="9:33" ht="15" hidden="1" customHeight="1">
      <c r="I1354" s="119" t="e">
        <v>#N/A</v>
      </c>
      <c r="J1354" s="119" t="e">
        <v>#N/A</v>
      </c>
      <c r="K1354" s="119" t="e">
        <f t="shared" si="218"/>
        <v>#N/A</v>
      </c>
      <c r="L1354" s="119" t="e">
        <f t="shared" si="225"/>
        <v>#N/A</v>
      </c>
      <c r="M1354" s="119"/>
      <c r="O1354" s="119"/>
      <c r="P1354" s="119"/>
      <c r="Q1354" s="119"/>
      <c r="R1354" s="105"/>
      <c r="S1354" s="119"/>
      <c r="T1354" s="51">
        <f t="shared" si="219"/>
        <v>0</v>
      </c>
      <c r="U1354" s="322" t="e">
        <f t="shared" si="220"/>
        <v>#DIV/0!</v>
      </c>
      <c r="X1354" s="324" t="e">
        <f t="shared" si="226"/>
        <v>#DIV/0!</v>
      </c>
      <c r="Y1354" s="325">
        <f t="shared" si="221"/>
        <v>0</v>
      </c>
      <c r="Z1354" s="325">
        <f t="shared" si="222"/>
        <v>0</v>
      </c>
      <c r="AA1354" s="325">
        <f t="shared" si="223"/>
        <v>0</v>
      </c>
      <c r="AB1354" s="326">
        <f t="shared" si="224"/>
        <v>0</v>
      </c>
      <c r="AD1354" s="328"/>
      <c r="AE1354" s="328"/>
      <c r="AF1354" s="328"/>
      <c r="AG1354" s="328"/>
    </row>
    <row r="1355" spans="9:33" ht="15" hidden="1" customHeight="1">
      <c r="I1355" s="119" t="e">
        <v>#N/A</v>
      </c>
      <c r="J1355" s="119" t="e">
        <v>#N/A</v>
      </c>
      <c r="K1355" s="119" t="e">
        <f t="shared" si="218"/>
        <v>#N/A</v>
      </c>
      <c r="L1355" s="119" t="e">
        <f t="shared" si="225"/>
        <v>#N/A</v>
      </c>
      <c r="M1355" s="119"/>
      <c r="O1355" s="119"/>
      <c r="P1355" s="119"/>
      <c r="Q1355" s="119"/>
      <c r="R1355" s="105"/>
      <c r="S1355" s="119"/>
      <c r="T1355" s="51">
        <f t="shared" si="219"/>
        <v>0</v>
      </c>
      <c r="U1355" s="322" t="e">
        <f t="shared" si="220"/>
        <v>#DIV/0!</v>
      </c>
      <c r="X1355" s="324" t="e">
        <f t="shared" si="226"/>
        <v>#DIV/0!</v>
      </c>
      <c r="Y1355" s="325">
        <f t="shared" si="221"/>
        <v>0</v>
      </c>
      <c r="Z1355" s="325">
        <f t="shared" si="222"/>
        <v>0</v>
      </c>
      <c r="AA1355" s="325">
        <f t="shared" si="223"/>
        <v>0</v>
      </c>
      <c r="AB1355" s="326">
        <f t="shared" si="224"/>
        <v>0</v>
      </c>
      <c r="AD1355" s="328"/>
      <c r="AE1355" s="328"/>
      <c r="AF1355" s="328"/>
      <c r="AG1355" s="328"/>
    </row>
    <row r="1356" spans="9:33" ht="15" hidden="1" customHeight="1">
      <c r="I1356" s="119" t="e">
        <v>#N/A</v>
      </c>
      <c r="J1356" s="119" t="e">
        <v>#N/A</v>
      </c>
      <c r="K1356" s="119" t="e">
        <f t="shared" si="218"/>
        <v>#N/A</v>
      </c>
      <c r="L1356" s="119" t="e">
        <f t="shared" si="225"/>
        <v>#N/A</v>
      </c>
      <c r="M1356" s="119"/>
      <c r="O1356" s="119"/>
      <c r="P1356" s="119"/>
      <c r="Q1356" s="119"/>
      <c r="R1356" s="105"/>
      <c r="S1356" s="119"/>
      <c r="T1356" s="51">
        <f t="shared" si="219"/>
        <v>0</v>
      </c>
      <c r="U1356" s="322" t="e">
        <f t="shared" si="220"/>
        <v>#DIV/0!</v>
      </c>
      <c r="X1356" s="324" t="e">
        <f t="shared" si="226"/>
        <v>#DIV/0!</v>
      </c>
      <c r="Y1356" s="325">
        <f t="shared" si="221"/>
        <v>0</v>
      </c>
      <c r="Z1356" s="325">
        <f t="shared" si="222"/>
        <v>0</v>
      </c>
      <c r="AA1356" s="325">
        <f t="shared" si="223"/>
        <v>0</v>
      </c>
      <c r="AB1356" s="326">
        <f t="shared" si="224"/>
        <v>0</v>
      </c>
      <c r="AD1356" s="328"/>
      <c r="AE1356" s="328"/>
      <c r="AF1356" s="328"/>
      <c r="AG1356" s="328"/>
    </row>
    <row r="1357" spans="9:33" ht="15" hidden="1" customHeight="1">
      <c r="I1357" s="119" t="e">
        <v>#N/A</v>
      </c>
      <c r="J1357" s="119" t="e">
        <v>#N/A</v>
      </c>
      <c r="K1357" s="119" t="e">
        <f t="shared" ref="K1357:K1420" si="227">I1357/J1357</f>
        <v>#N/A</v>
      </c>
      <c r="L1357" s="119" t="e">
        <f t="shared" si="225"/>
        <v>#N/A</v>
      </c>
      <c r="M1357" s="119"/>
      <c r="O1357" s="119"/>
      <c r="P1357" s="119"/>
      <c r="Q1357" s="119"/>
      <c r="R1357" s="105"/>
      <c r="S1357" s="119"/>
      <c r="T1357" s="51">
        <f t="shared" ref="T1357:T1420" si="228">S1357-R1357</f>
        <v>0</v>
      </c>
      <c r="U1357" s="322" t="e">
        <f t="shared" ref="U1357:U1420" si="229">T1357/S1357</f>
        <v>#DIV/0!</v>
      </c>
      <c r="X1357" s="324" t="e">
        <f t="shared" si="226"/>
        <v>#DIV/0!</v>
      </c>
      <c r="Y1357" s="325">
        <f t="shared" si="221"/>
        <v>0</v>
      </c>
      <c r="Z1357" s="325">
        <f t="shared" si="222"/>
        <v>0</v>
      </c>
      <c r="AA1357" s="325">
        <f t="shared" si="223"/>
        <v>0</v>
      </c>
      <c r="AB1357" s="326">
        <f t="shared" si="224"/>
        <v>0</v>
      </c>
      <c r="AD1357" s="328"/>
      <c r="AE1357" s="328"/>
      <c r="AF1357" s="328"/>
      <c r="AG1357" s="328"/>
    </row>
    <row r="1358" spans="9:33" ht="15" hidden="1" customHeight="1">
      <c r="I1358" s="119" t="e">
        <v>#N/A</v>
      </c>
      <c r="J1358" s="119" t="e">
        <v>#N/A</v>
      </c>
      <c r="K1358" s="119" t="e">
        <f t="shared" si="227"/>
        <v>#N/A</v>
      </c>
      <c r="L1358" s="119" t="e">
        <f t="shared" si="225"/>
        <v>#N/A</v>
      </c>
      <c r="M1358" s="119"/>
      <c r="O1358" s="119"/>
      <c r="P1358" s="119"/>
      <c r="Q1358" s="119"/>
      <c r="R1358" s="105"/>
      <c r="S1358" s="119"/>
      <c r="T1358" s="51">
        <f t="shared" si="228"/>
        <v>0</v>
      </c>
      <c r="U1358" s="322" t="e">
        <f t="shared" si="229"/>
        <v>#DIV/0!</v>
      </c>
      <c r="X1358" s="324" t="e">
        <f t="shared" si="226"/>
        <v>#DIV/0!</v>
      </c>
      <c r="Y1358" s="325">
        <f t="shared" ref="Y1358:Y1421" si="230">ROUND((V1358/0.43),-1)</f>
        <v>0</v>
      </c>
      <c r="Z1358" s="325">
        <f t="shared" ref="Z1358:Z1421" si="231">ROUND((V1358/0.45),-1)</f>
        <v>0</v>
      </c>
      <c r="AA1358" s="325">
        <f t="shared" ref="AA1358:AA1421" si="232">ROUND((V1358/0.4),-1)</f>
        <v>0</v>
      </c>
      <c r="AB1358" s="326">
        <f t="shared" ref="AB1358:AB1421" si="233">ROUNDUP((W1358*M1358),-2)</f>
        <v>0</v>
      </c>
      <c r="AD1358" s="328"/>
      <c r="AE1358" s="328"/>
      <c r="AF1358" s="328"/>
      <c r="AG1358" s="328"/>
    </row>
    <row r="1359" spans="9:33" ht="15" hidden="1" customHeight="1">
      <c r="I1359" s="119" t="e">
        <v>#N/A</v>
      </c>
      <c r="J1359" s="119" t="e">
        <v>#N/A</v>
      </c>
      <c r="K1359" s="119" t="e">
        <f t="shared" si="227"/>
        <v>#N/A</v>
      </c>
      <c r="L1359" s="119" t="e">
        <f t="shared" si="225"/>
        <v>#N/A</v>
      </c>
      <c r="M1359" s="119"/>
      <c r="O1359" s="119"/>
      <c r="P1359" s="119"/>
      <c r="Q1359" s="119"/>
      <c r="R1359" s="105"/>
      <c r="S1359" s="119"/>
      <c r="T1359" s="51">
        <f t="shared" si="228"/>
        <v>0</v>
      </c>
      <c r="U1359" s="322" t="e">
        <f t="shared" si="229"/>
        <v>#DIV/0!</v>
      </c>
      <c r="X1359" s="324" t="e">
        <f t="shared" si="226"/>
        <v>#DIV/0!</v>
      </c>
      <c r="Y1359" s="325">
        <f t="shared" si="230"/>
        <v>0</v>
      </c>
      <c r="Z1359" s="325">
        <f t="shared" si="231"/>
        <v>0</v>
      </c>
      <c r="AA1359" s="325">
        <f t="shared" si="232"/>
        <v>0</v>
      </c>
      <c r="AB1359" s="326">
        <f t="shared" si="233"/>
        <v>0</v>
      </c>
      <c r="AD1359" s="328"/>
      <c r="AE1359" s="328"/>
      <c r="AF1359" s="328"/>
      <c r="AG1359" s="328"/>
    </row>
    <row r="1360" spans="9:33" ht="15" hidden="1" customHeight="1">
      <c r="I1360" s="119" t="e">
        <v>#N/A</v>
      </c>
      <c r="J1360" s="119" t="e">
        <v>#N/A</v>
      </c>
      <c r="K1360" s="119" t="e">
        <f t="shared" si="227"/>
        <v>#N/A</v>
      </c>
      <c r="L1360" s="119" t="e">
        <f t="shared" si="225"/>
        <v>#N/A</v>
      </c>
      <c r="M1360" s="119"/>
      <c r="O1360" s="119"/>
      <c r="P1360" s="119"/>
      <c r="Q1360" s="119"/>
      <c r="R1360" s="105"/>
      <c r="S1360" s="119"/>
      <c r="T1360" s="51">
        <f t="shared" si="228"/>
        <v>0</v>
      </c>
      <c r="U1360" s="322" t="e">
        <f t="shared" si="229"/>
        <v>#DIV/0!</v>
      </c>
      <c r="X1360" s="324" t="e">
        <f t="shared" si="226"/>
        <v>#DIV/0!</v>
      </c>
      <c r="Y1360" s="325">
        <f t="shared" si="230"/>
        <v>0</v>
      </c>
      <c r="Z1360" s="325">
        <f t="shared" si="231"/>
        <v>0</v>
      </c>
      <c r="AA1360" s="325">
        <f t="shared" si="232"/>
        <v>0</v>
      </c>
      <c r="AB1360" s="326">
        <f t="shared" si="233"/>
        <v>0</v>
      </c>
      <c r="AD1360" s="328"/>
      <c r="AE1360" s="328"/>
      <c r="AF1360" s="328"/>
      <c r="AG1360" s="328"/>
    </row>
    <row r="1361" spans="9:33" ht="15" hidden="1" customHeight="1">
      <c r="I1361" s="119" t="e">
        <v>#N/A</v>
      </c>
      <c r="J1361" s="119" t="e">
        <v>#N/A</v>
      </c>
      <c r="K1361" s="119" t="e">
        <f t="shared" si="227"/>
        <v>#N/A</v>
      </c>
      <c r="L1361" s="119" t="e">
        <f t="shared" si="225"/>
        <v>#N/A</v>
      </c>
      <c r="M1361" s="119"/>
      <c r="O1361" s="119"/>
      <c r="P1361" s="119"/>
      <c r="Q1361" s="119"/>
      <c r="R1361" s="105"/>
      <c r="S1361" s="119"/>
      <c r="T1361" s="51">
        <f t="shared" si="228"/>
        <v>0</v>
      </c>
      <c r="U1361" s="322" t="e">
        <f t="shared" si="229"/>
        <v>#DIV/0!</v>
      </c>
      <c r="X1361" s="324" t="e">
        <f t="shared" si="226"/>
        <v>#DIV/0!</v>
      </c>
      <c r="Y1361" s="325">
        <f t="shared" si="230"/>
        <v>0</v>
      </c>
      <c r="Z1361" s="325">
        <f t="shared" si="231"/>
        <v>0</v>
      </c>
      <c r="AA1361" s="325">
        <f t="shared" si="232"/>
        <v>0</v>
      </c>
      <c r="AB1361" s="326">
        <f t="shared" si="233"/>
        <v>0</v>
      </c>
      <c r="AD1361" s="328"/>
      <c r="AE1361" s="328"/>
      <c r="AF1361" s="328"/>
      <c r="AG1361" s="328"/>
    </row>
    <row r="1362" spans="9:33" ht="15" hidden="1" customHeight="1">
      <c r="I1362" s="119" t="e">
        <v>#N/A</v>
      </c>
      <c r="J1362" s="119" t="e">
        <v>#N/A</v>
      </c>
      <c r="K1362" s="119" t="e">
        <f t="shared" si="227"/>
        <v>#N/A</v>
      </c>
      <c r="L1362" s="119" t="e">
        <f t="shared" si="225"/>
        <v>#N/A</v>
      </c>
      <c r="M1362" s="119"/>
      <c r="O1362" s="119"/>
      <c r="P1362" s="119"/>
      <c r="Q1362" s="119"/>
      <c r="R1362" s="105"/>
      <c r="S1362" s="119"/>
      <c r="T1362" s="51">
        <f t="shared" si="228"/>
        <v>0</v>
      </c>
      <c r="U1362" s="322" t="e">
        <f t="shared" si="229"/>
        <v>#DIV/0!</v>
      </c>
      <c r="X1362" s="324" t="e">
        <f t="shared" si="226"/>
        <v>#DIV/0!</v>
      </c>
      <c r="Y1362" s="325">
        <f t="shared" si="230"/>
        <v>0</v>
      </c>
      <c r="Z1362" s="325">
        <f t="shared" si="231"/>
        <v>0</v>
      </c>
      <c r="AA1362" s="325">
        <f t="shared" si="232"/>
        <v>0</v>
      </c>
      <c r="AB1362" s="326">
        <f t="shared" si="233"/>
        <v>0</v>
      </c>
      <c r="AD1362" s="328"/>
      <c r="AE1362" s="328"/>
      <c r="AF1362" s="328"/>
      <c r="AG1362" s="328"/>
    </row>
    <row r="1363" spans="9:33" ht="15" hidden="1" customHeight="1">
      <c r="I1363" s="119" t="e">
        <v>#N/A</v>
      </c>
      <c r="J1363" s="119" t="e">
        <v>#N/A</v>
      </c>
      <c r="K1363" s="119" t="e">
        <f t="shared" si="227"/>
        <v>#N/A</v>
      </c>
      <c r="L1363" s="119" t="e">
        <f t="shared" si="225"/>
        <v>#N/A</v>
      </c>
      <c r="M1363" s="119"/>
      <c r="O1363" s="119"/>
      <c r="P1363" s="119"/>
      <c r="Q1363" s="119"/>
      <c r="R1363" s="105"/>
      <c r="S1363" s="119"/>
      <c r="T1363" s="51">
        <f t="shared" si="228"/>
        <v>0</v>
      </c>
      <c r="U1363" s="322" t="e">
        <f t="shared" si="229"/>
        <v>#DIV/0!</v>
      </c>
      <c r="X1363" s="324" t="e">
        <f t="shared" si="226"/>
        <v>#DIV/0!</v>
      </c>
      <c r="Y1363" s="325">
        <f t="shared" si="230"/>
        <v>0</v>
      </c>
      <c r="Z1363" s="325">
        <f t="shared" si="231"/>
        <v>0</v>
      </c>
      <c r="AA1363" s="325">
        <f t="shared" si="232"/>
        <v>0</v>
      </c>
      <c r="AB1363" s="326">
        <f t="shared" si="233"/>
        <v>0</v>
      </c>
      <c r="AD1363" s="328"/>
      <c r="AE1363" s="328"/>
      <c r="AF1363" s="328"/>
      <c r="AG1363" s="328"/>
    </row>
    <row r="1364" spans="9:33" ht="15" hidden="1" customHeight="1">
      <c r="I1364" s="119" t="e">
        <v>#N/A</v>
      </c>
      <c r="J1364" s="119" t="e">
        <v>#N/A</v>
      </c>
      <c r="K1364" s="119" t="e">
        <f t="shared" si="227"/>
        <v>#N/A</v>
      </c>
      <c r="L1364" s="119" t="e">
        <f t="shared" si="225"/>
        <v>#N/A</v>
      </c>
      <c r="M1364" s="119"/>
      <c r="O1364" s="119"/>
      <c r="P1364" s="119"/>
      <c r="Q1364" s="119"/>
      <c r="R1364" s="105"/>
      <c r="S1364" s="119"/>
      <c r="T1364" s="51">
        <f t="shared" si="228"/>
        <v>0</v>
      </c>
      <c r="U1364" s="322" t="e">
        <f t="shared" si="229"/>
        <v>#DIV/0!</v>
      </c>
      <c r="X1364" s="324" t="e">
        <f t="shared" si="226"/>
        <v>#DIV/0!</v>
      </c>
      <c r="Y1364" s="325">
        <f t="shared" si="230"/>
        <v>0</v>
      </c>
      <c r="Z1364" s="325">
        <f t="shared" si="231"/>
        <v>0</v>
      </c>
      <c r="AA1364" s="325">
        <f t="shared" si="232"/>
        <v>0</v>
      </c>
      <c r="AB1364" s="326">
        <f t="shared" si="233"/>
        <v>0</v>
      </c>
      <c r="AD1364" s="328"/>
      <c r="AE1364" s="328"/>
      <c r="AF1364" s="328"/>
      <c r="AG1364" s="328"/>
    </row>
    <row r="1365" spans="9:33" ht="15" hidden="1" customHeight="1">
      <c r="I1365" s="119" t="e">
        <v>#N/A</v>
      </c>
      <c r="J1365" s="119" t="e">
        <v>#N/A</v>
      </c>
      <c r="K1365" s="119" t="e">
        <f t="shared" si="227"/>
        <v>#N/A</v>
      </c>
      <c r="L1365" s="119" t="e">
        <f t="shared" si="225"/>
        <v>#N/A</v>
      </c>
      <c r="M1365" s="119"/>
      <c r="O1365" s="119"/>
      <c r="P1365" s="119"/>
      <c r="Q1365" s="119"/>
      <c r="R1365" s="105"/>
      <c r="S1365" s="119"/>
      <c r="T1365" s="51">
        <f t="shared" si="228"/>
        <v>0</v>
      </c>
      <c r="U1365" s="322" t="e">
        <f t="shared" si="229"/>
        <v>#DIV/0!</v>
      </c>
      <c r="X1365" s="324" t="e">
        <f t="shared" si="226"/>
        <v>#DIV/0!</v>
      </c>
      <c r="Y1365" s="325">
        <f t="shared" si="230"/>
        <v>0</v>
      </c>
      <c r="Z1365" s="325">
        <f t="shared" si="231"/>
        <v>0</v>
      </c>
      <c r="AA1365" s="325">
        <f t="shared" si="232"/>
        <v>0</v>
      </c>
      <c r="AB1365" s="326">
        <f t="shared" si="233"/>
        <v>0</v>
      </c>
      <c r="AD1365" s="328"/>
      <c r="AE1365" s="328"/>
      <c r="AF1365" s="328"/>
      <c r="AG1365" s="328"/>
    </row>
    <row r="1366" spans="9:33" ht="15" hidden="1" customHeight="1">
      <c r="I1366" s="119" t="e">
        <v>#N/A</v>
      </c>
      <c r="J1366" s="119" t="e">
        <v>#N/A</v>
      </c>
      <c r="K1366" s="119" t="e">
        <f t="shared" si="227"/>
        <v>#N/A</v>
      </c>
      <c r="L1366" s="119" t="e">
        <f t="shared" si="225"/>
        <v>#N/A</v>
      </c>
      <c r="M1366" s="119"/>
      <c r="O1366" s="119"/>
      <c r="P1366" s="119"/>
      <c r="Q1366" s="119"/>
      <c r="R1366" s="105"/>
      <c r="S1366" s="119"/>
      <c r="T1366" s="51">
        <f t="shared" si="228"/>
        <v>0</v>
      </c>
      <c r="U1366" s="322" t="e">
        <f t="shared" si="229"/>
        <v>#DIV/0!</v>
      </c>
      <c r="X1366" s="324" t="e">
        <f t="shared" si="226"/>
        <v>#DIV/0!</v>
      </c>
      <c r="Y1366" s="325">
        <f t="shared" si="230"/>
        <v>0</v>
      </c>
      <c r="Z1366" s="325">
        <f t="shared" si="231"/>
        <v>0</v>
      </c>
      <c r="AA1366" s="325">
        <f t="shared" si="232"/>
        <v>0</v>
      </c>
      <c r="AB1366" s="326">
        <f t="shared" si="233"/>
        <v>0</v>
      </c>
      <c r="AD1366" s="328"/>
      <c r="AE1366" s="328"/>
      <c r="AF1366" s="328"/>
      <c r="AG1366" s="328"/>
    </row>
    <row r="1367" spans="9:33" ht="15" hidden="1" customHeight="1">
      <c r="I1367" s="119" t="e">
        <v>#N/A</v>
      </c>
      <c r="J1367" s="119" t="e">
        <v>#N/A</v>
      </c>
      <c r="K1367" s="119" t="e">
        <f t="shared" si="227"/>
        <v>#N/A</v>
      </c>
      <c r="L1367" s="119" t="e">
        <f t="shared" si="225"/>
        <v>#N/A</v>
      </c>
      <c r="M1367" s="119"/>
      <c r="O1367" s="119"/>
      <c r="P1367" s="119"/>
      <c r="Q1367" s="119"/>
      <c r="R1367" s="105"/>
      <c r="S1367" s="119"/>
      <c r="T1367" s="51">
        <f t="shared" si="228"/>
        <v>0</v>
      </c>
      <c r="U1367" s="322" t="e">
        <f t="shared" si="229"/>
        <v>#DIV/0!</v>
      </c>
      <c r="X1367" s="324" t="e">
        <f t="shared" si="226"/>
        <v>#DIV/0!</v>
      </c>
      <c r="Y1367" s="325">
        <f t="shared" si="230"/>
        <v>0</v>
      </c>
      <c r="Z1367" s="325">
        <f t="shared" si="231"/>
        <v>0</v>
      </c>
      <c r="AA1367" s="325">
        <f t="shared" si="232"/>
        <v>0</v>
      </c>
      <c r="AB1367" s="326">
        <f t="shared" si="233"/>
        <v>0</v>
      </c>
      <c r="AD1367" s="328"/>
      <c r="AE1367" s="328"/>
      <c r="AF1367" s="328"/>
      <c r="AG1367" s="328"/>
    </row>
    <row r="1368" spans="9:33" ht="15" hidden="1" customHeight="1">
      <c r="I1368" s="119" t="e">
        <v>#N/A</v>
      </c>
      <c r="J1368" s="119" t="e">
        <v>#N/A</v>
      </c>
      <c r="K1368" s="119" t="e">
        <f t="shared" si="227"/>
        <v>#N/A</v>
      </c>
      <c r="L1368" s="119" t="e">
        <f t="shared" si="225"/>
        <v>#N/A</v>
      </c>
      <c r="M1368" s="119"/>
      <c r="O1368" s="119"/>
      <c r="P1368" s="119"/>
      <c r="Q1368" s="119"/>
      <c r="R1368" s="105"/>
      <c r="S1368" s="119"/>
      <c r="T1368" s="51">
        <f t="shared" si="228"/>
        <v>0</v>
      </c>
      <c r="U1368" s="322" t="e">
        <f t="shared" si="229"/>
        <v>#DIV/0!</v>
      </c>
      <c r="X1368" s="324" t="e">
        <f t="shared" si="226"/>
        <v>#DIV/0!</v>
      </c>
      <c r="Y1368" s="325">
        <f t="shared" si="230"/>
        <v>0</v>
      </c>
      <c r="Z1368" s="325">
        <f t="shared" si="231"/>
        <v>0</v>
      </c>
      <c r="AA1368" s="325">
        <f t="shared" si="232"/>
        <v>0</v>
      </c>
      <c r="AB1368" s="326">
        <f t="shared" si="233"/>
        <v>0</v>
      </c>
      <c r="AD1368" s="328"/>
      <c r="AE1368" s="328"/>
      <c r="AF1368" s="328"/>
      <c r="AG1368" s="328"/>
    </row>
    <row r="1369" spans="9:33" ht="15" hidden="1" customHeight="1">
      <c r="I1369" s="119" t="e">
        <v>#N/A</v>
      </c>
      <c r="J1369" s="119" t="e">
        <v>#N/A</v>
      </c>
      <c r="K1369" s="119" t="e">
        <f t="shared" si="227"/>
        <v>#N/A</v>
      </c>
      <c r="L1369" s="119" t="e">
        <f t="shared" si="225"/>
        <v>#N/A</v>
      </c>
      <c r="M1369" s="119"/>
      <c r="O1369" s="119"/>
      <c r="P1369" s="119"/>
      <c r="Q1369" s="119"/>
      <c r="R1369" s="105"/>
      <c r="S1369" s="119"/>
      <c r="T1369" s="51">
        <f t="shared" si="228"/>
        <v>0</v>
      </c>
      <c r="U1369" s="322" t="e">
        <f t="shared" si="229"/>
        <v>#DIV/0!</v>
      </c>
      <c r="X1369" s="324" t="e">
        <f t="shared" si="226"/>
        <v>#DIV/0!</v>
      </c>
      <c r="Y1369" s="325">
        <f t="shared" si="230"/>
        <v>0</v>
      </c>
      <c r="Z1369" s="325">
        <f t="shared" si="231"/>
        <v>0</v>
      </c>
      <c r="AA1369" s="325">
        <f t="shared" si="232"/>
        <v>0</v>
      </c>
      <c r="AB1369" s="326">
        <f t="shared" si="233"/>
        <v>0</v>
      </c>
      <c r="AD1369" s="328"/>
      <c r="AE1369" s="328"/>
      <c r="AF1369" s="328"/>
      <c r="AG1369" s="328"/>
    </row>
    <row r="1370" spans="9:33" ht="15" hidden="1" customHeight="1">
      <c r="I1370" s="119" t="e">
        <v>#N/A</v>
      </c>
      <c r="J1370" s="119" t="e">
        <v>#N/A</v>
      </c>
      <c r="K1370" s="119" t="e">
        <f t="shared" si="227"/>
        <v>#N/A</v>
      </c>
      <c r="L1370" s="119" t="e">
        <f t="shared" si="225"/>
        <v>#N/A</v>
      </c>
      <c r="M1370" s="119"/>
      <c r="O1370" s="119"/>
      <c r="P1370" s="119"/>
      <c r="Q1370" s="119"/>
      <c r="R1370" s="105"/>
      <c r="S1370" s="119"/>
      <c r="T1370" s="51">
        <f t="shared" si="228"/>
        <v>0</v>
      </c>
      <c r="U1370" s="322" t="e">
        <f t="shared" si="229"/>
        <v>#DIV/0!</v>
      </c>
      <c r="X1370" s="324" t="e">
        <f t="shared" si="226"/>
        <v>#DIV/0!</v>
      </c>
      <c r="Y1370" s="325">
        <f t="shared" si="230"/>
        <v>0</v>
      </c>
      <c r="Z1370" s="325">
        <f t="shared" si="231"/>
        <v>0</v>
      </c>
      <c r="AA1370" s="325">
        <f t="shared" si="232"/>
        <v>0</v>
      </c>
      <c r="AB1370" s="326">
        <f t="shared" si="233"/>
        <v>0</v>
      </c>
      <c r="AD1370" s="328"/>
      <c r="AE1370" s="328"/>
      <c r="AF1370" s="328"/>
      <c r="AG1370" s="328"/>
    </row>
    <row r="1371" spans="9:33" ht="15" hidden="1" customHeight="1">
      <c r="I1371" s="119" t="e">
        <v>#N/A</v>
      </c>
      <c r="J1371" s="119" t="e">
        <v>#N/A</v>
      </c>
      <c r="K1371" s="119" t="e">
        <f t="shared" si="227"/>
        <v>#N/A</v>
      </c>
      <c r="L1371" s="119" t="e">
        <f t="shared" si="225"/>
        <v>#N/A</v>
      </c>
      <c r="M1371" s="119"/>
      <c r="O1371" s="119"/>
      <c r="P1371" s="119"/>
      <c r="Q1371" s="119"/>
      <c r="R1371" s="105"/>
      <c r="S1371" s="119"/>
      <c r="T1371" s="51">
        <f t="shared" si="228"/>
        <v>0</v>
      </c>
      <c r="U1371" s="322" t="e">
        <f t="shared" si="229"/>
        <v>#DIV/0!</v>
      </c>
      <c r="X1371" s="324" t="e">
        <f t="shared" si="226"/>
        <v>#DIV/0!</v>
      </c>
      <c r="Y1371" s="325">
        <f t="shared" si="230"/>
        <v>0</v>
      </c>
      <c r="Z1371" s="325">
        <f t="shared" si="231"/>
        <v>0</v>
      </c>
      <c r="AA1371" s="325">
        <f t="shared" si="232"/>
        <v>0</v>
      </c>
      <c r="AB1371" s="326">
        <f t="shared" si="233"/>
        <v>0</v>
      </c>
      <c r="AD1371" s="328"/>
      <c r="AE1371" s="328"/>
      <c r="AF1371" s="328"/>
      <c r="AG1371" s="328"/>
    </row>
    <row r="1372" spans="9:33" ht="15" hidden="1" customHeight="1">
      <c r="I1372" s="119" t="e">
        <v>#N/A</v>
      </c>
      <c r="J1372" s="119" t="e">
        <v>#N/A</v>
      </c>
      <c r="K1372" s="119" t="e">
        <f t="shared" si="227"/>
        <v>#N/A</v>
      </c>
      <c r="L1372" s="119" t="e">
        <f t="shared" si="225"/>
        <v>#N/A</v>
      </c>
      <c r="M1372" s="119"/>
      <c r="O1372" s="119"/>
      <c r="P1372" s="119"/>
      <c r="Q1372" s="119"/>
      <c r="R1372" s="105"/>
      <c r="S1372" s="119"/>
      <c r="T1372" s="51">
        <f t="shared" si="228"/>
        <v>0</v>
      </c>
      <c r="U1372" s="322" t="e">
        <f t="shared" si="229"/>
        <v>#DIV/0!</v>
      </c>
      <c r="X1372" s="324" t="e">
        <f t="shared" si="226"/>
        <v>#DIV/0!</v>
      </c>
      <c r="Y1372" s="325">
        <f t="shared" si="230"/>
        <v>0</v>
      </c>
      <c r="Z1372" s="325">
        <f t="shared" si="231"/>
        <v>0</v>
      </c>
      <c r="AA1372" s="325">
        <f t="shared" si="232"/>
        <v>0</v>
      </c>
      <c r="AB1372" s="326">
        <f t="shared" si="233"/>
        <v>0</v>
      </c>
      <c r="AD1372" s="328"/>
      <c r="AE1372" s="328"/>
      <c r="AF1372" s="328"/>
      <c r="AG1372" s="328"/>
    </row>
    <row r="1373" spans="9:33" ht="15" hidden="1" customHeight="1">
      <c r="I1373" s="119" t="e">
        <v>#N/A</v>
      </c>
      <c r="J1373" s="119" t="e">
        <v>#N/A</v>
      </c>
      <c r="K1373" s="119" t="e">
        <f t="shared" si="227"/>
        <v>#N/A</v>
      </c>
      <c r="L1373" s="119" t="e">
        <f t="shared" si="225"/>
        <v>#N/A</v>
      </c>
      <c r="M1373" s="119"/>
      <c r="O1373" s="119"/>
      <c r="P1373" s="119"/>
      <c r="Q1373" s="119"/>
      <c r="R1373" s="105"/>
      <c r="S1373" s="119"/>
      <c r="T1373" s="51">
        <f t="shared" si="228"/>
        <v>0</v>
      </c>
      <c r="U1373" s="322" t="e">
        <f t="shared" si="229"/>
        <v>#DIV/0!</v>
      </c>
      <c r="X1373" s="324" t="e">
        <f t="shared" si="226"/>
        <v>#DIV/0!</v>
      </c>
      <c r="Y1373" s="325">
        <f t="shared" si="230"/>
        <v>0</v>
      </c>
      <c r="Z1373" s="325">
        <f t="shared" si="231"/>
        <v>0</v>
      </c>
      <c r="AA1373" s="325">
        <f t="shared" si="232"/>
        <v>0</v>
      </c>
      <c r="AB1373" s="326">
        <f t="shared" si="233"/>
        <v>0</v>
      </c>
      <c r="AD1373" s="328"/>
      <c r="AE1373" s="328"/>
      <c r="AF1373" s="328"/>
      <c r="AG1373" s="328"/>
    </row>
    <row r="1374" spans="9:33" ht="15" hidden="1" customHeight="1">
      <c r="I1374" s="119" t="e">
        <v>#N/A</v>
      </c>
      <c r="J1374" s="119" t="e">
        <v>#N/A</v>
      </c>
      <c r="K1374" s="119" t="e">
        <f t="shared" si="227"/>
        <v>#N/A</v>
      </c>
      <c r="L1374" s="119" t="e">
        <f t="shared" si="225"/>
        <v>#N/A</v>
      </c>
      <c r="M1374" s="119"/>
      <c r="O1374" s="119"/>
      <c r="P1374" s="119"/>
      <c r="Q1374" s="119"/>
      <c r="R1374" s="105"/>
      <c r="S1374" s="119"/>
      <c r="T1374" s="51">
        <f t="shared" si="228"/>
        <v>0</v>
      </c>
      <c r="U1374" s="322" t="e">
        <f t="shared" si="229"/>
        <v>#DIV/0!</v>
      </c>
      <c r="X1374" s="324" t="e">
        <f t="shared" si="226"/>
        <v>#DIV/0!</v>
      </c>
      <c r="Y1374" s="325">
        <f t="shared" si="230"/>
        <v>0</v>
      </c>
      <c r="Z1374" s="325">
        <f t="shared" si="231"/>
        <v>0</v>
      </c>
      <c r="AA1374" s="325">
        <f t="shared" si="232"/>
        <v>0</v>
      </c>
      <c r="AB1374" s="326">
        <f t="shared" si="233"/>
        <v>0</v>
      </c>
      <c r="AD1374" s="328"/>
      <c r="AE1374" s="328"/>
      <c r="AF1374" s="328"/>
      <c r="AG1374" s="328"/>
    </row>
    <row r="1375" spans="9:33" ht="15" hidden="1" customHeight="1">
      <c r="I1375" s="119" t="e">
        <v>#N/A</v>
      </c>
      <c r="J1375" s="119" t="e">
        <v>#N/A</v>
      </c>
      <c r="K1375" s="119" t="e">
        <f t="shared" si="227"/>
        <v>#N/A</v>
      </c>
      <c r="L1375" s="119" t="e">
        <f t="shared" si="225"/>
        <v>#N/A</v>
      </c>
      <c r="M1375" s="119"/>
      <c r="O1375" s="119"/>
      <c r="P1375" s="119"/>
      <c r="Q1375" s="119"/>
      <c r="R1375" s="105"/>
      <c r="S1375" s="119"/>
      <c r="T1375" s="51">
        <f t="shared" si="228"/>
        <v>0</v>
      </c>
      <c r="U1375" s="322" t="e">
        <f t="shared" si="229"/>
        <v>#DIV/0!</v>
      </c>
      <c r="X1375" s="324" t="e">
        <f t="shared" si="226"/>
        <v>#DIV/0!</v>
      </c>
      <c r="Y1375" s="325">
        <f t="shared" si="230"/>
        <v>0</v>
      </c>
      <c r="Z1375" s="325">
        <f t="shared" si="231"/>
        <v>0</v>
      </c>
      <c r="AA1375" s="325">
        <f t="shared" si="232"/>
        <v>0</v>
      </c>
      <c r="AB1375" s="326">
        <f t="shared" si="233"/>
        <v>0</v>
      </c>
      <c r="AD1375" s="328"/>
      <c r="AE1375" s="328"/>
      <c r="AF1375" s="328"/>
      <c r="AG1375" s="328"/>
    </row>
    <row r="1376" spans="9:33" ht="15" hidden="1" customHeight="1">
      <c r="I1376" s="119" t="e">
        <v>#N/A</v>
      </c>
      <c r="J1376" s="119" t="e">
        <v>#N/A</v>
      </c>
      <c r="K1376" s="119" t="e">
        <f t="shared" si="227"/>
        <v>#N/A</v>
      </c>
      <c r="L1376" s="119" t="e">
        <f t="shared" si="225"/>
        <v>#N/A</v>
      </c>
      <c r="M1376" s="119"/>
      <c r="O1376" s="119"/>
      <c r="P1376" s="119"/>
      <c r="Q1376" s="119"/>
      <c r="R1376" s="105"/>
      <c r="S1376" s="119"/>
      <c r="T1376" s="51">
        <f t="shared" si="228"/>
        <v>0</v>
      </c>
      <c r="U1376" s="322" t="e">
        <f t="shared" si="229"/>
        <v>#DIV/0!</v>
      </c>
      <c r="X1376" s="324" t="e">
        <f t="shared" si="226"/>
        <v>#DIV/0!</v>
      </c>
      <c r="Y1376" s="325">
        <f t="shared" si="230"/>
        <v>0</v>
      </c>
      <c r="Z1376" s="325">
        <f t="shared" si="231"/>
        <v>0</v>
      </c>
      <c r="AA1376" s="325">
        <f t="shared" si="232"/>
        <v>0</v>
      </c>
      <c r="AB1376" s="326">
        <f t="shared" si="233"/>
        <v>0</v>
      </c>
      <c r="AD1376" s="328"/>
      <c r="AE1376" s="328"/>
      <c r="AF1376" s="328"/>
      <c r="AG1376" s="328"/>
    </row>
    <row r="1377" spans="9:33" ht="15" hidden="1" customHeight="1">
      <c r="I1377" s="119" t="e">
        <v>#N/A</v>
      </c>
      <c r="J1377" s="119" t="e">
        <v>#N/A</v>
      </c>
      <c r="K1377" s="119" t="e">
        <f t="shared" si="227"/>
        <v>#N/A</v>
      </c>
      <c r="L1377" s="119" t="e">
        <f t="shared" si="225"/>
        <v>#N/A</v>
      </c>
      <c r="M1377" s="119"/>
      <c r="O1377" s="119"/>
      <c r="P1377" s="119"/>
      <c r="Q1377" s="119"/>
      <c r="R1377" s="105"/>
      <c r="S1377" s="119"/>
      <c r="T1377" s="51">
        <f t="shared" si="228"/>
        <v>0</v>
      </c>
      <c r="U1377" s="322" t="e">
        <f t="shared" si="229"/>
        <v>#DIV/0!</v>
      </c>
      <c r="X1377" s="324" t="e">
        <f t="shared" si="226"/>
        <v>#DIV/0!</v>
      </c>
      <c r="Y1377" s="325">
        <f t="shared" si="230"/>
        <v>0</v>
      </c>
      <c r="Z1377" s="325">
        <f t="shared" si="231"/>
        <v>0</v>
      </c>
      <c r="AA1377" s="325">
        <f t="shared" si="232"/>
        <v>0</v>
      </c>
      <c r="AB1377" s="326">
        <f t="shared" si="233"/>
        <v>0</v>
      </c>
      <c r="AD1377" s="328"/>
      <c r="AE1377" s="328"/>
      <c r="AF1377" s="328"/>
      <c r="AG1377" s="328"/>
    </row>
    <row r="1378" spans="9:33" ht="15" hidden="1" customHeight="1">
      <c r="I1378" s="119" t="e">
        <v>#N/A</v>
      </c>
      <c r="J1378" s="119" t="e">
        <v>#N/A</v>
      </c>
      <c r="K1378" s="119" t="e">
        <f t="shared" si="227"/>
        <v>#N/A</v>
      </c>
      <c r="L1378" s="119" t="e">
        <f t="shared" si="225"/>
        <v>#N/A</v>
      </c>
      <c r="M1378" s="119"/>
      <c r="O1378" s="119"/>
      <c r="P1378" s="119"/>
      <c r="Q1378" s="119"/>
      <c r="R1378" s="105"/>
      <c r="S1378" s="119"/>
      <c r="T1378" s="51">
        <f t="shared" si="228"/>
        <v>0</v>
      </c>
      <c r="U1378" s="322" t="e">
        <f t="shared" si="229"/>
        <v>#DIV/0!</v>
      </c>
      <c r="X1378" s="324" t="e">
        <f t="shared" si="226"/>
        <v>#DIV/0!</v>
      </c>
      <c r="Y1378" s="325">
        <f t="shared" si="230"/>
        <v>0</v>
      </c>
      <c r="Z1378" s="325">
        <f t="shared" si="231"/>
        <v>0</v>
      </c>
      <c r="AA1378" s="325">
        <f t="shared" si="232"/>
        <v>0</v>
      </c>
      <c r="AB1378" s="326">
        <f t="shared" si="233"/>
        <v>0</v>
      </c>
      <c r="AD1378" s="328"/>
      <c r="AE1378" s="328"/>
      <c r="AF1378" s="328"/>
      <c r="AG1378" s="328"/>
    </row>
    <row r="1379" spans="9:33" ht="15" hidden="1" customHeight="1">
      <c r="I1379" s="119" t="e">
        <v>#N/A</v>
      </c>
      <c r="J1379" s="119" t="e">
        <v>#N/A</v>
      </c>
      <c r="K1379" s="119" t="e">
        <f t="shared" si="227"/>
        <v>#N/A</v>
      </c>
      <c r="L1379" s="119" t="e">
        <f t="shared" si="225"/>
        <v>#N/A</v>
      </c>
      <c r="M1379" s="119"/>
      <c r="O1379" s="119"/>
      <c r="P1379" s="119"/>
      <c r="Q1379" s="119"/>
      <c r="R1379" s="105"/>
      <c r="S1379" s="119"/>
      <c r="T1379" s="51">
        <f t="shared" si="228"/>
        <v>0</v>
      </c>
      <c r="U1379" s="322" t="e">
        <f t="shared" si="229"/>
        <v>#DIV/0!</v>
      </c>
      <c r="X1379" s="324" t="e">
        <f t="shared" si="226"/>
        <v>#DIV/0!</v>
      </c>
      <c r="Y1379" s="325">
        <f t="shared" si="230"/>
        <v>0</v>
      </c>
      <c r="Z1379" s="325">
        <f t="shared" si="231"/>
        <v>0</v>
      </c>
      <c r="AA1379" s="325">
        <f t="shared" si="232"/>
        <v>0</v>
      </c>
      <c r="AB1379" s="326">
        <f t="shared" si="233"/>
        <v>0</v>
      </c>
      <c r="AD1379" s="328"/>
      <c r="AE1379" s="328"/>
      <c r="AF1379" s="328"/>
      <c r="AG1379" s="328"/>
    </row>
    <row r="1380" spans="9:33" ht="15" hidden="1" customHeight="1">
      <c r="I1380" s="119" t="e">
        <v>#N/A</v>
      </c>
      <c r="J1380" s="119" t="e">
        <v>#N/A</v>
      </c>
      <c r="K1380" s="119" t="e">
        <f t="shared" si="227"/>
        <v>#N/A</v>
      </c>
      <c r="L1380" s="119" t="e">
        <f t="shared" si="225"/>
        <v>#N/A</v>
      </c>
      <c r="M1380" s="119"/>
      <c r="O1380" s="119"/>
      <c r="P1380" s="119"/>
      <c r="Q1380" s="119"/>
      <c r="R1380" s="105"/>
      <c r="S1380" s="119"/>
      <c r="T1380" s="51">
        <f t="shared" si="228"/>
        <v>0</v>
      </c>
      <c r="U1380" s="322" t="e">
        <f t="shared" si="229"/>
        <v>#DIV/0!</v>
      </c>
      <c r="X1380" s="324" t="e">
        <f t="shared" si="226"/>
        <v>#DIV/0!</v>
      </c>
      <c r="Y1380" s="325">
        <f t="shared" si="230"/>
        <v>0</v>
      </c>
      <c r="Z1380" s="325">
        <f t="shared" si="231"/>
        <v>0</v>
      </c>
      <c r="AA1380" s="325">
        <f t="shared" si="232"/>
        <v>0</v>
      </c>
      <c r="AB1380" s="326">
        <f t="shared" si="233"/>
        <v>0</v>
      </c>
      <c r="AD1380" s="328"/>
      <c r="AE1380" s="328"/>
      <c r="AF1380" s="328"/>
      <c r="AG1380" s="328"/>
    </row>
    <row r="1381" spans="9:33" ht="15" hidden="1" customHeight="1">
      <c r="I1381" s="119" t="e">
        <v>#N/A</v>
      </c>
      <c r="J1381" s="119" t="e">
        <v>#N/A</v>
      </c>
      <c r="K1381" s="119" t="e">
        <f t="shared" si="227"/>
        <v>#N/A</v>
      </c>
      <c r="L1381" s="119" t="e">
        <f t="shared" si="225"/>
        <v>#N/A</v>
      </c>
      <c r="M1381" s="119"/>
      <c r="O1381" s="119"/>
      <c r="P1381" s="119"/>
      <c r="Q1381" s="119"/>
      <c r="R1381" s="105"/>
      <c r="S1381" s="119"/>
      <c r="T1381" s="51">
        <f t="shared" si="228"/>
        <v>0</v>
      </c>
      <c r="U1381" s="322" t="e">
        <f t="shared" si="229"/>
        <v>#DIV/0!</v>
      </c>
      <c r="X1381" s="324" t="e">
        <f t="shared" si="226"/>
        <v>#DIV/0!</v>
      </c>
      <c r="Y1381" s="325">
        <f t="shared" si="230"/>
        <v>0</v>
      </c>
      <c r="Z1381" s="325">
        <f t="shared" si="231"/>
        <v>0</v>
      </c>
      <c r="AA1381" s="325">
        <f t="shared" si="232"/>
        <v>0</v>
      </c>
      <c r="AB1381" s="326">
        <f t="shared" si="233"/>
        <v>0</v>
      </c>
      <c r="AD1381" s="328"/>
      <c r="AE1381" s="328"/>
      <c r="AF1381" s="328"/>
      <c r="AG1381" s="328"/>
    </row>
    <row r="1382" spans="9:33" ht="15" hidden="1" customHeight="1">
      <c r="I1382" s="119" t="e">
        <v>#N/A</v>
      </c>
      <c r="J1382" s="119" t="e">
        <v>#N/A</v>
      </c>
      <c r="K1382" s="119" t="e">
        <f t="shared" si="227"/>
        <v>#N/A</v>
      </c>
      <c r="L1382" s="119" t="e">
        <f t="shared" si="225"/>
        <v>#N/A</v>
      </c>
      <c r="M1382" s="119"/>
      <c r="O1382" s="119"/>
      <c r="P1382" s="119"/>
      <c r="Q1382" s="119"/>
      <c r="R1382" s="105"/>
      <c r="S1382" s="119"/>
      <c r="T1382" s="51">
        <f t="shared" si="228"/>
        <v>0</v>
      </c>
      <c r="U1382" s="322" t="e">
        <f t="shared" si="229"/>
        <v>#DIV/0!</v>
      </c>
      <c r="X1382" s="324" t="e">
        <f t="shared" si="226"/>
        <v>#DIV/0!</v>
      </c>
      <c r="Y1382" s="325">
        <f t="shared" si="230"/>
        <v>0</v>
      </c>
      <c r="Z1382" s="325">
        <f t="shared" si="231"/>
        <v>0</v>
      </c>
      <c r="AA1382" s="325">
        <f t="shared" si="232"/>
        <v>0</v>
      </c>
      <c r="AB1382" s="326">
        <f t="shared" si="233"/>
        <v>0</v>
      </c>
      <c r="AD1382" s="328"/>
      <c r="AE1382" s="328"/>
      <c r="AF1382" s="328"/>
      <c r="AG1382" s="328"/>
    </row>
    <row r="1383" spans="9:33" ht="15" hidden="1" customHeight="1">
      <c r="I1383" s="119" t="e">
        <v>#N/A</v>
      </c>
      <c r="J1383" s="119" t="e">
        <v>#N/A</v>
      </c>
      <c r="K1383" s="119" t="e">
        <f t="shared" si="227"/>
        <v>#N/A</v>
      </c>
      <c r="L1383" s="119" t="e">
        <f t="shared" si="225"/>
        <v>#N/A</v>
      </c>
      <c r="M1383" s="119"/>
      <c r="O1383" s="119"/>
      <c r="P1383" s="119"/>
      <c r="Q1383" s="119"/>
      <c r="R1383" s="105"/>
      <c r="S1383" s="119"/>
      <c r="T1383" s="51">
        <f t="shared" si="228"/>
        <v>0</v>
      </c>
      <c r="U1383" s="322" t="e">
        <f t="shared" si="229"/>
        <v>#DIV/0!</v>
      </c>
      <c r="X1383" s="324" t="e">
        <f t="shared" si="226"/>
        <v>#DIV/0!</v>
      </c>
      <c r="Y1383" s="325">
        <f t="shared" si="230"/>
        <v>0</v>
      </c>
      <c r="Z1383" s="325">
        <f t="shared" si="231"/>
        <v>0</v>
      </c>
      <c r="AA1383" s="325">
        <f t="shared" si="232"/>
        <v>0</v>
      </c>
      <c r="AB1383" s="326">
        <f t="shared" si="233"/>
        <v>0</v>
      </c>
      <c r="AD1383" s="328"/>
      <c r="AE1383" s="328"/>
      <c r="AF1383" s="328"/>
      <c r="AG1383" s="328"/>
    </row>
    <row r="1384" spans="9:33" ht="15" hidden="1" customHeight="1">
      <c r="I1384" s="119" t="e">
        <v>#N/A</v>
      </c>
      <c r="J1384" s="119" t="e">
        <v>#N/A</v>
      </c>
      <c r="K1384" s="119" t="e">
        <f t="shared" si="227"/>
        <v>#N/A</v>
      </c>
      <c r="L1384" s="119" t="e">
        <f t="shared" si="225"/>
        <v>#N/A</v>
      </c>
      <c r="M1384" s="119"/>
      <c r="O1384" s="119"/>
      <c r="P1384" s="119"/>
      <c r="Q1384" s="119"/>
      <c r="R1384" s="105"/>
      <c r="S1384" s="119"/>
      <c r="T1384" s="51">
        <f t="shared" si="228"/>
        <v>0</v>
      </c>
      <c r="U1384" s="322" t="e">
        <f t="shared" si="229"/>
        <v>#DIV/0!</v>
      </c>
      <c r="X1384" s="324" t="e">
        <f t="shared" si="226"/>
        <v>#DIV/0!</v>
      </c>
      <c r="Y1384" s="325">
        <f t="shared" si="230"/>
        <v>0</v>
      </c>
      <c r="Z1384" s="325">
        <f t="shared" si="231"/>
        <v>0</v>
      </c>
      <c r="AA1384" s="325">
        <f t="shared" si="232"/>
        <v>0</v>
      </c>
      <c r="AB1384" s="326">
        <f t="shared" si="233"/>
        <v>0</v>
      </c>
      <c r="AD1384" s="328"/>
      <c r="AE1384" s="328"/>
      <c r="AF1384" s="328"/>
      <c r="AG1384" s="328"/>
    </row>
    <row r="1385" spans="9:33" ht="15" hidden="1" customHeight="1">
      <c r="I1385" s="119" t="e">
        <v>#N/A</v>
      </c>
      <c r="J1385" s="119" t="e">
        <v>#N/A</v>
      </c>
      <c r="K1385" s="119" t="e">
        <f t="shared" si="227"/>
        <v>#N/A</v>
      </c>
      <c r="L1385" s="119" t="e">
        <f t="shared" si="225"/>
        <v>#N/A</v>
      </c>
      <c r="M1385" s="119"/>
      <c r="O1385" s="119"/>
      <c r="P1385" s="119"/>
      <c r="Q1385" s="119"/>
      <c r="R1385" s="105"/>
      <c r="S1385" s="119"/>
      <c r="T1385" s="51">
        <f t="shared" si="228"/>
        <v>0</v>
      </c>
      <c r="U1385" s="322" t="e">
        <f t="shared" si="229"/>
        <v>#DIV/0!</v>
      </c>
      <c r="X1385" s="324" t="e">
        <f t="shared" si="226"/>
        <v>#DIV/0!</v>
      </c>
      <c r="Y1385" s="325">
        <f t="shared" si="230"/>
        <v>0</v>
      </c>
      <c r="Z1385" s="325">
        <f t="shared" si="231"/>
        <v>0</v>
      </c>
      <c r="AA1385" s="325">
        <f t="shared" si="232"/>
        <v>0</v>
      </c>
      <c r="AB1385" s="326">
        <f t="shared" si="233"/>
        <v>0</v>
      </c>
      <c r="AD1385" s="328"/>
      <c r="AE1385" s="328"/>
      <c r="AF1385" s="328"/>
      <c r="AG1385" s="328"/>
    </row>
    <row r="1386" spans="9:33" ht="15" hidden="1" customHeight="1">
      <c r="I1386" s="119" t="e">
        <v>#N/A</v>
      </c>
      <c r="J1386" s="119" t="e">
        <v>#N/A</v>
      </c>
      <c r="K1386" s="119" t="e">
        <f t="shared" si="227"/>
        <v>#N/A</v>
      </c>
      <c r="L1386" s="119" t="e">
        <f t="shared" si="225"/>
        <v>#N/A</v>
      </c>
      <c r="M1386" s="119"/>
      <c r="O1386" s="119"/>
      <c r="P1386" s="119"/>
      <c r="Q1386" s="119"/>
      <c r="R1386" s="105"/>
      <c r="S1386" s="119"/>
      <c r="T1386" s="51">
        <f t="shared" si="228"/>
        <v>0</v>
      </c>
      <c r="U1386" s="322" t="e">
        <f t="shared" si="229"/>
        <v>#DIV/0!</v>
      </c>
      <c r="X1386" s="324" t="e">
        <f t="shared" si="226"/>
        <v>#DIV/0!</v>
      </c>
      <c r="Y1386" s="325">
        <f t="shared" si="230"/>
        <v>0</v>
      </c>
      <c r="Z1386" s="325">
        <f t="shared" si="231"/>
        <v>0</v>
      </c>
      <c r="AA1386" s="325">
        <f t="shared" si="232"/>
        <v>0</v>
      </c>
      <c r="AB1386" s="326">
        <f t="shared" si="233"/>
        <v>0</v>
      </c>
      <c r="AD1386" s="328"/>
      <c r="AE1386" s="328"/>
      <c r="AF1386" s="328"/>
      <c r="AG1386" s="328"/>
    </row>
    <row r="1387" spans="9:33" ht="15" hidden="1" customHeight="1">
      <c r="I1387" s="119" t="e">
        <v>#N/A</v>
      </c>
      <c r="J1387" s="119" t="e">
        <v>#N/A</v>
      </c>
      <c r="K1387" s="119" t="e">
        <f t="shared" si="227"/>
        <v>#N/A</v>
      </c>
      <c r="L1387" s="119" t="e">
        <f t="shared" si="225"/>
        <v>#N/A</v>
      </c>
      <c r="M1387" s="119"/>
      <c r="O1387" s="119"/>
      <c r="P1387" s="119"/>
      <c r="Q1387" s="119"/>
      <c r="R1387" s="105"/>
      <c r="S1387" s="119"/>
      <c r="T1387" s="51">
        <f t="shared" si="228"/>
        <v>0</v>
      </c>
      <c r="U1387" s="322" t="e">
        <f t="shared" si="229"/>
        <v>#DIV/0!</v>
      </c>
      <c r="X1387" s="324" t="e">
        <f t="shared" si="226"/>
        <v>#DIV/0!</v>
      </c>
      <c r="Y1387" s="325">
        <f t="shared" si="230"/>
        <v>0</v>
      </c>
      <c r="Z1387" s="325">
        <f t="shared" si="231"/>
        <v>0</v>
      </c>
      <c r="AA1387" s="325">
        <f t="shared" si="232"/>
        <v>0</v>
      </c>
      <c r="AB1387" s="326">
        <f t="shared" si="233"/>
        <v>0</v>
      </c>
      <c r="AD1387" s="328"/>
      <c r="AE1387" s="328"/>
      <c r="AF1387" s="328"/>
      <c r="AG1387" s="328"/>
    </row>
    <row r="1388" spans="9:33" ht="15" hidden="1" customHeight="1">
      <c r="I1388" s="119" t="e">
        <v>#N/A</v>
      </c>
      <c r="J1388" s="119" t="e">
        <v>#N/A</v>
      </c>
      <c r="K1388" s="119" t="e">
        <f t="shared" si="227"/>
        <v>#N/A</v>
      </c>
      <c r="L1388" s="119" t="e">
        <f t="shared" si="225"/>
        <v>#N/A</v>
      </c>
      <c r="M1388" s="119"/>
      <c r="O1388" s="119"/>
      <c r="P1388" s="119"/>
      <c r="Q1388" s="119"/>
      <c r="R1388" s="105"/>
      <c r="S1388" s="119"/>
      <c r="T1388" s="51">
        <f t="shared" si="228"/>
        <v>0</v>
      </c>
      <c r="U1388" s="322" t="e">
        <f t="shared" si="229"/>
        <v>#DIV/0!</v>
      </c>
      <c r="X1388" s="324" t="e">
        <f t="shared" si="226"/>
        <v>#DIV/0!</v>
      </c>
      <c r="Y1388" s="325">
        <f t="shared" si="230"/>
        <v>0</v>
      </c>
      <c r="Z1388" s="325">
        <f t="shared" si="231"/>
        <v>0</v>
      </c>
      <c r="AA1388" s="325">
        <f t="shared" si="232"/>
        <v>0</v>
      </c>
      <c r="AB1388" s="326">
        <f t="shared" si="233"/>
        <v>0</v>
      </c>
      <c r="AD1388" s="328"/>
      <c r="AE1388" s="328"/>
      <c r="AF1388" s="328"/>
      <c r="AG1388" s="328"/>
    </row>
    <row r="1389" spans="9:33" ht="15" hidden="1" customHeight="1">
      <c r="I1389" s="119" t="e">
        <v>#N/A</v>
      </c>
      <c r="J1389" s="119" t="e">
        <v>#N/A</v>
      </c>
      <c r="K1389" s="119" t="e">
        <f t="shared" si="227"/>
        <v>#N/A</v>
      </c>
      <c r="L1389" s="119" t="e">
        <f t="shared" si="225"/>
        <v>#N/A</v>
      </c>
      <c r="M1389" s="119"/>
      <c r="O1389" s="119"/>
      <c r="P1389" s="119"/>
      <c r="Q1389" s="119"/>
      <c r="R1389" s="105"/>
      <c r="S1389" s="119"/>
      <c r="T1389" s="51">
        <f t="shared" si="228"/>
        <v>0</v>
      </c>
      <c r="U1389" s="322" t="e">
        <f t="shared" si="229"/>
        <v>#DIV/0!</v>
      </c>
      <c r="X1389" s="324" t="e">
        <f t="shared" si="226"/>
        <v>#DIV/0!</v>
      </c>
      <c r="Y1389" s="325">
        <f t="shared" si="230"/>
        <v>0</v>
      </c>
      <c r="Z1389" s="325">
        <f t="shared" si="231"/>
        <v>0</v>
      </c>
      <c r="AA1389" s="325">
        <f t="shared" si="232"/>
        <v>0</v>
      </c>
      <c r="AB1389" s="326">
        <f t="shared" si="233"/>
        <v>0</v>
      </c>
      <c r="AD1389" s="328"/>
      <c r="AE1389" s="328"/>
      <c r="AF1389" s="328"/>
      <c r="AG1389" s="328"/>
    </row>
    <row r="1390" spans="9:33" ht="15" hidden="1" customHeight="1">
      <c r="I1390" s="119" t="e">
        <v>#N/A</v>
      </c>
      <c r="J1390" s="119" t="e">
        <v>#N/A</v>
      </c>
      <c r="K1390" s="119" t="e">
        <f t="shared" si="227"/>
        <v>#N/A</v>
      </c>
      <c r="L1390" s="119" t="e">
        <f t="shared" si="225"/>
        <v>#N/A</v>
      </c>
      <c r="M1390" s="119"/>
      <c r="O1390" s="119"/>
      <c r="P1390" s="119"/>
      <c r="Q1390" s="119"/>
      <c r="R1390" s="105"/>
      <c r="S1390" s="119"/>
      <c r="T1390" s="51">
        <f t="shared" si="228"/>
        <v>0</v>
      </c>
      <c r="U1390" s="322" t="e">
        <f t="shared" si="229"/>
        <v>#DIV/0!</v>
      </c>
      <c r="X1390" s="324" t="e">
        <f t="shared" si="226"/>
        <v>#DIV/0!</v>
      </c>
      <c r="Y1390" s="325">
        <f t="shared" si="230"/>
        <v>0</v>
      </c>
      <c r="Z1390" s="325">
        <f t="shared" si="231"/>
        <v>0</v>
      </c>
      <c r="AA1390" s="325">
        <f t="shared" si="232"/>
        <v>0</v>
      </c>
      <c r="AB1390" s="326">
        <f t="shared" si="233"/>
        <v>0</v>
      </c>
      <c r="AD1390" s="328"/>
      <c r="AE1390" s="328"/>
      <c r="AF1390" s="328"/>
      <c r="AG1390" s="328"/>
    </row>
    <row r="1391" spans="9:33" ht="15" hidden="1" customHeight="1">
      <c r="I1391" s="119" t="e">
        <v>#N/A</v>
      </c>
      <c r="J1391" s="119" t="e">
        <v>#N/A</v>
      </c>
      <c r="K1391" s="119" t="e">
        <f t="shared" si="227"/>
        <v>#N/A</v>
      </c>
      <c r="L1391" s="119" t="e">
        <f t="shared" si="225"/>
        <v>#N/A</v>
      </c>
      <c r="M1391" s="119"/>
      <c r="O1391" s="119"/>
      <c r="P1391" s="119"/>
      <c r="Q1391" s="119"/>
      <c r="R1391" s="105"/>
      <c r="S1391" s="119"/>
      <c r="T1391" s="51">
        <f t="shared" si="228"/>
        <v>0</v>
      </c>
      <c r="U1391" s="322" t="e">
        <f t="shared" si="229"/>
        <v>#DIV/0!</v>
      </c>
      <c r="X1391" s="324" t="e">
        <f t="shared" si="226"/>
        <v>#DIV/0!</v>
      </c>
      <c r="Y1391" s="325">
        <f t="shared" si="230"/>
        <v>0</v>
      </c>
      <c r="Z1391" s="325">
        <f t="shared" si="231"/>
        <v>0</v>
      </c>
      <c r="AA1391" s="325">
        <f t="shared" si="232"/>
        <v>0</v>
      </c>
      <c r="AB1391" s="326">
        <f t="shared" si="233"/>
        <v>0</v>
      </c>
      <c r="AD1391" s="328"/>
      <c r="AE1391" s="328"/>
      <c r="AF1391" s="328"/>
      <c r="AG1391" s="328"/>
    </row>
    <row r="1392" spans="9:33" ht="15" hidden="1" customHeight="1">
      <c r="I1392" s="119" t="e">
        <v>#N/A</v>
      </c>
      <c r="J1392" s="119" t="e">
        <v>#N/A</v>
      </c>
      <c r="K1392" s="119" t="e">
        <f t="shared" si="227"/>
        <v>#N/A</v>
      </c>
      <c r="L1392" s="119" t="e">
        <f t="shared" si="225"/>
        <v>#N/A</v>
      </c>
      <c r="M1392" s="119"/>
      <c r="O1392" s="119"/>
      <c r="P1392" s="119"/>
      <c r="Q1392" s="119"/>
      <c r="R1392" s="105"/>
      <c r="S1392" s="119"/>
      <c r="T1392" s="51">
        <f t="shared" si="228"/>
        <v>0</v>
      </c>
      <c r="U1392" s="322" t="e">
        <f t="shared" si="229"/>
        <v>#DIV/0!</v>
      </c>
      <c r="X1392" s="324" t="e">
        <f t="shared" si="226"/>
        <v>#DIV/0!</v>
      </c>
      <c r="Y1392" s="325">
        <f t="shared" si="230"/>
        <v>0</v>
      </c>
      <c r="Z1392" s="325">
        <f t="shared" si="231"/>
        <v>0</v>
      </c>
      <c r="AA1392" s="325">
        <f t="shared" si="232"/>
        <v>0</v>
      </c>
      <c r="AB1392" s="326">
        <f t="shared" si="233"/>
        <v>0</v>
      </c>
      <c r="AD1392" s="328"/>
      <c r="AE1392" s="328"/>
      <c r="AF1392" s="328"/>
      <c r="AG1392" s="328"/>
    </row>
    <row r="1393" spans="9:33" ht="15" hidden="1" customHeight="1">
      <c r="I1393" s="119" t="e">
        <v>#N/A</v>
      </c>
      <c r="J1393" s="119" t="e">
        <v>#N/A</v>
      </c>
      <c r="K1393" s="119" t="e">
        <f t="shared" si="227"/>
        <v>#N/A</v>
      </c>
      <c r="L1393" s="119" t="e">
        <f t="shared" si="225"/>
        <v>#N/A</v>
      </c>
      <c r="M1393" s="119"/>
      <c r="O1393" s="119"/>
      <c r="P1393" s="119"/>
      <c r="Q1393" s="119"/>
      <c r="R1393" s="105"/>
      <c r="S1393" s="119"/>
      <c r="T1393" s="51">
        <f t="shared" si="228"/>
        <v>0</v>
      </c>
      <c r="U1393" s="322" t="e">
        <f t="shared" si="229"/>
        <v>#DIV/0!</v>
      </c>
      <c r="X1393" s="324" t="e">
        <f t="shared" si="226"/>
        <v>#DIV/0!</v>
      </c>
      <c r="Y1393" s="325">
        <f t="shared" si="230"/>
        <v>0</v>
      </c>
      <c r="Z1393" s="325">
        <f t="shared" si="231"/>
        <v>0</v>
      </c>
      <c r="AA1393" s="325">
        <f t="shared" si="232"/>
        <v>0</v>
      </c>
      <c r="AB1393" s="326">
        <f t="shared" si="233"/>
        <v>0</v>
      </c>
      <c r="AD1393" s="328"/>
      <c r="AE1393" s="328"/>
      <c r="AF1393" s="328"/>
      <c r="AG1393" s="328"/>
    </row>
    <row r="1394" spans="9:33" ht="15" hidden="1" customHeight="1">
      <c r="I1394" s="119" t="e">
        <v>#N/A</v>
      </c>
      <c r="J1394" s="119" t="e">
        <v>#N/A</v>
      </c>
      <c r="K1394" s="119" t="e">
        <f t="shared" si="227"/>
        <v>#N/A</v>
      </c>
      <c r="L1394" s="119" t="e">
        <f t="shared" si="225"/>
        <v>#N/A</v>
      </c>
      <c r="M1394" s="119"/>
      <c r="O1394" s="119"/>
      <c r="P1394" s="119"/>
      <c r="Q1394" s="119"/>
      <c r="R1394" s="105"/>
      <c r="S1394" s="119"/>
      <c r="T1394" s="51">
        <f t="shared" si="228"/>
        <v>0</v>
      </c>
      <c r="U1394" s="322" t="e">
        <f t="shared" si="229"/>
        <v>#DIV/0!</v>
      </c>
      <c r="X1394" s="324" t="e">
        <f t="shared" si="226"/>
        <v>#DIV/0!</v>
      </c>
      <c r="Y1394" s="325">
        <f t="shared" si="230"/>
        <v>0</v>
      </c>
      <c r="Z1394" s="325">
        <f t="shared" si="231"/>
        <v>0</v>
      </c>
      <c r="AA1394" s="325">
        <f t="shared" si="232"/>
        <v>0</v>
      </c>
      <c r="AB1394" s="326">
        <f t="shared" si="233"/>
        <v>0</v>
      </c>
      <c r="AD1394" s="328"/>
      <c r="AE1394" s="328"/>
      <c r="AF1394" s="328"/>
      <c r="AG1394" s="328"/>
    </row>
    <row r="1395" spans="9:33" ht="15" hidden="1" customHeight="1">
      <c r="I1395" s="119" t="e">
        <v>#N/A</v>
      </c>
      <c r="J1395" s="119" t="e">
        <v>#N/A</v>
      </c>
      <c r="K1395" s="119" t="e">
        <f t="shared" si="227"/>
        <v>#N/A</v>
      </c>
      <c r="L1395" s="119" t="e">
        <f t="shared" si="225"/>
        <v>#N/A</v>
      </c>
      <c r="M1395" s="119"/>
      <c r="O1395" s="119"/>
      <c r="P1395" s="119"/>
      <c r="Q1395" s="119"/>
      <c r="R1395" s="105"/>
      <c r="S1395" s="119"/>
      <c r="T1395" s="51">
        <f t="shared" si="228"/>
        <v>0</v>
      </c>
      <c r="U1395" s="322" t="e">
        <f t="shared" si="229"/>
        <v>#DIV/0!</v>
      </c>
      <c r="X1395" s="324" t="e">
        <f t="shared" si="226"/>
        <v>#DIV/0!</v>
      </c>
      <c r="Y1395" s="325">
        <f t="shared" si="230"/>
        <v>0</v>
      </c>
      <c r="Z1395" s="325">
        <f t="shared" si="231"/>
        <v>0</v>
      </c>
      <c r="AA1395" s="325">
        <f t="shared" si="232"/>
        <v>0</v>
      </c>
      <c r="AB1395" s="326">
        <f t="shared" si="233"/>
        <v>0</v>
      </c>
      <c r="AD1395" s="328"/>
      <c r="AE1395" s="328"/>
      <c r="AF1395" s="328"/>
      <c r="AG1395" s="328"/>
    </row>
    <row r="1396" spans="9:33" ht="15" hidden="1" customHeight="1">
      <c r="I1396" s="119" t="e">
        <v>#N/A</v>
      </c>
      <c r="J1396" s="119" t="e">
        <v>#N/A</v>
      </c>
      <c r="K1396" s="119" t="e">
        <f t="shared" si="227"/>
        <v>#N/A</v>
      </c>
      <c r="L1396" s="119" t="e">
        <f t="shared" si="225"/>
        <v>#N/A</v>
      </c>
      <c r="M1396" s="119"/>
      <c r="O1396" s="119"/>
      <c r="P1396" s="119"/>
      <c r="Q1396" s="119"/>
      <c r="R1396" s="105"/>
      <c r="S1396" s="119"/>
      <c r="T1396" s="51">
        <f t="shared" si="228"/>
        <v>0</v>
      </c>
      <c r="U1396" s="322" t="e">
        <f t="shared" si="229"/>
        <v>#DIV/0!</v>
      </c>
      <c r="X1396" s="324" t="e">
        <f t="shared" si="226"/>
        <v>#DIV/0!</v>
      </c>
      <c r="Y1396" s="325">
        <f t="shared" si="230"/>
        <v>0</v>
      </c>
      <c r="Z1396" s="325">
        <f t="shared" si="231"/>
        <v>0</v>
      </c>
      <c r="AA1396" s="325">
        <f t="shared" si="232"/>
        <v>0</v>
      </c>
      <c r="AB1396" s="326">
        <f t="shared" si="233"/>
        <v>0</v>
      </c>
      <c r="AD1396" s="328"/>
      <c r="AE1396" s="328"/>
      <c r="AF1396" s="328"/>
      <c r="AG1396" s="328"/>
    </row>
    <row r="1397" spans="9:33" ht="15" hidden="1" customHeight="1">
      <c r="I1397" s="119" t="e">
        <v>#N/A</v>
      </c>
      <c r="J1397" s="119" t="e">
        <v>#N/A</v>
      </c>
      <c r="K1397" s="119" t="e">
        <f t="shared" si="227"/>
        <v>#N/A</v>
      </c>
      <c r="L1397" s="119" t="e">
        <f t="shared" si="225"/>
        <v>#N/A</v>
      </c>
      <c r="M1397" s="119"/>
      <c r="O1397" s="119"/>
      <c r="P1397" s="119"/>
      <c r="Q1397" s="119"/>
      <c r="R1397" s="105"/>
      <c r="S1397" s="119"/>
      <c r="T1397" s="51">
        <f t="shared" si="228"/>
        <v>0</v>
      </c>
      <c r="U1397" s="322" t="e">
        <f t="shared" si="229"/>
        <v>#DIV/0!</v>
      </c>
      <c r="X1397" s="324" t="e">
        <f t="shared" si="226"/>
        <v>#DIV/0!</v>
      </c>
      <c r="Y1397" s="325">
        <f t="shared" si="230"/>
        <v>0</v>
      </c>
      <c r="Z1397" s="325">
        <f t="shared" si="231"/>
        <v>0</v>
      </c>
      <c r="AA1397" s="325">
        <f t="shared" si="232"/>
        <v>0</v>
      </c>
      <c r="AB1397" s="326">
        <f t="shared" si="233"/>
        <v>0</v>
      </c>
      <c r="AD1397" s="328"/>
      <c r="AE1397" s="328"/>
      <c r="AF1397" s="328"/>
      <c r="AG1397" s="328"/>
    </row>
    <row r="1398" spans="9:33" ht="15" hidden="1" customHeight="1">
      <c r="I1398" s="119" t="e">
        <v>#N/A</v>
      </c>
      <c r="J1398" s="119" t="e">
        <v>#N/A</v>
      </c>
      <c r="K1398" s="119" t="e">
        <f t="shared" si="227"/>
        <v>#N/A</v>
      </c>
      <c r="L1398" s="119" t="e">
        <f t="shared" si="225"/>
        <v>#N/A</v>
      </c>
      <c r="M1398" s="119"/>
      <c r="O1398" s="119"/>
      <c r="P1398" s="119"/>
      <c r="Q1398" s="119"/>
      <c r="R1398" s="105"/>
      <c r="S1398" s="119"/>
      <c r="T1398" s="51">
        <f t="shared" si="228"/>
        <v>0</v>
      </c>
      <c r="U1398" s="322" t="e">
        <f t="shared" si="229"/>
        <v>#DIV/0!</v>
      </c>
      <c r="X1398" s="324" t="e">
        <f t="shared" si="226"/>
        <v>#DIV/0!</v>
      </c>
      <c r="Y1398" s="325">
        <f t="shared" si="230"/>
        <v>0</v>
      </c>
      <c r="Z1398" s="325">
        <f t="shared" si="231"/>
        <v>0</v>
      </c>
      <c r="AA1398" s="325">
        <f t="shared" si="232"/>
        <v>0</v>
      </c>
      <c r="AB1398" s="326">
        <f t="shared" si="233"/>
        <v>0</v>
      </c>
      <c r="AD1398" s="328"/>
      <c r="AE1398" s="328"/>
      <c r="AF1398" s="328"/>
      <c r="AG1398" s="328"/>
    </row>
    <row r="1399" spans="9:33" ht="15" hidden="1" customHeight="1">
      <c r="I1399" s="119" t="e">
        <v>#N/A</v>
      </c>
      <c r="J1399" s="119" t="e">
        <v>#N/A</v>
      </c>
      <c r="K1399" s="119" t="e">
        <f t="shared" si="227"/>
        <v>#N/A</v>
      </c>
      <c r="L1399" s="119" t="e">
        <f t="shared" si="225"/>
        <v>#N/A</v>
      </c>
      <c r="M1399" s="119"/>
      <c r="O1399" s="119"/>
      <c r="P1399" s="119"/>
      <c r="Q1399" s="119"/>
      <c r="R1399" s="105"/>
      <c r="S1399" s="119"/>
      <c r="T1399" s="51">
        <f t="shared" si="228"/>
        <v>0</v>
      </c>
      <c r="U1399" s="322" t="e">
        <f t="shared" si="229"/>
        <v>#DIV/0!</v>
      </c>
      <c r="X1399" s="324" t="e">
        <f t="shared" si="226"/>
        <v>#DIV/0!</v>
      </c>
      <c r="Y1399" s="325">
        <f t="shared" si="230"/>
        <v>0</v>
      </c>
      <c r="Z1399" s="325">
        <f t="shared" si="231"/>
        <v>0</v>
      </c>
      <c r="AA1399" s="325">
        <f t="shared" si="232"/>
        <v>0</v>
      </c>
      <c r="AB1399" s="326">
        <f t="shared" si="233"/>
        <v>0</v>
      </c>
      <c r="AD1399" s="328"/>
      <c r="AE1399" s="328"/>
      <c r="AF1399" s="328"/>
      <c r="AG1399" s="328"/>
    </row>
    <row r="1400" spans="9:33" ht="15" hidden="1" customHeight="1">
      <c r="I1400" s="119" t="e">
        <v>#N/A</v>
      </c>
      <c r="J1400" s="119" t="e">
        <v>#N/A</v>
      </c>
      <c r="K1400" s="119" t="e">
        <f t="shared" si="227"/>
        <v>#N/A</v>
      </c>
      <c r="L1400" s="119" t="e">
        <f t="shared" si="225"/>
        <v>#N/A</v>
      </c>
      <c r="M1400" s="119"/>
      <c r="O1400" s="119"/>
      <c r="P1400" s="119"/>
      <c r="Q1400" s="119"/>
      <c r="R1400" s="105"/>
      <c r="S1400" s="119"/>
      <c r="T1400" s="51">
        <f t="shared" si="228"/>
        <v>0</v>
      </c>
      <c r="U1400" s="322" t="e">
        <f t="shared" si="229"/>
        <v>#DIV/0!</v>
      </c>
      <c r="X1400" s="324" t="e">
        <f t="shared" si="226"/>
        <v>#DIV/0!</v>
      </c>
      <c r="Y1400" s="325">
        <f t="shared" si="230"/>
        <v>0</v>
      </c>
      <c r="Z1400" s="325">
        <f t="shared" si="231"/>
        <v>0</v>
      </c>
      <c r="AA1400" s="325">
        <f t="shared" si="232"/>
        <v>0</v>
      </c>
      <c r="AB1400" s="326">
        <f t="shared" si="233"/>
        <v>0</v>
      </c>
      <c r="AD1400" s="328"/>
      <c r="AE1400" s="328"/>
      <c r="AF1400" s="328"/>
      <c r="AG1400" s="328"/>
    </row>
    <row r="1401" spans="9:33" ht="15" hidden="1" customHeight="1">
      <c r="I1401" s="119" t="e">
        <v>#N/A</v>
      </c>
      <c r="J1401" s="119" t="e">
        <v>#N/A</v>
      </c>
      <c r="K1401" s="119" t="e">
        <f t="shared" si="227"/>
        <v>#N/A</v>
      </c>
      <c r="L1401" s="119" t="e">
        <f t="shared" si="225"/>
        <v>#N/A</v>
      </c>
      <c r="M1401" s="119"/>
      <c r="O1401" s="119"/>
      <c r="P1401" s="119"/>
      <c r="Q1401" s="119"/>
      <c r="R1401" s="105"/>
      <c r="S1401" s="119"/>
      <c r="T1401" s="51">
        <f t="shared" si="228"/>
        <v>0</v>
      </c>
      <c r="U1401" s="322" t="e">
        <f t="shared" si="229"/>
        <v>#DIV/0!</v>
      </c>
      <c r="X1401" s="324" t="e">
        <f t="shared" si="226"/>
        <v>#DIV/0!</v>
      </c>
      <c r="Y1401" s="325">
        <f t="shared" si="230"/>
        <v>0</v>
      </c>
      <c r="Z1401" s="325">
        <f t="shared" si="231"/>
        <v>0</v>
      </c>
      <c r="AA1401" s="325">
        <f t="shared" si="232"/>
        <v>0</v>
      </c>
      <c r="AB1401" s="326">
        <f t="shared" si="233"/>
        <v>0</v>
      </c>
      <c r="AD1401" s="328"/>
      <c r="AE1401" s="328"/>
      <c r="AF1401" s="328"/>
      <c r="AG1401" s="328"/>
    </row>
    <row r="1402" spans="9:33" ht="15" hidden="1" customHeight="1">
      <c r="I1402" s="119" t="e">
        <v>#N/A</v>
      </c>
      <c r="J1402" s="119" t="e">
        <v>#N/A</v>
      </c>
      <c r="K1402" s="119" t="e">
        <f t="shared" si="227"/>
        <v>#N/A</v>
      </c>
      <c r="L1402" s="119" t="e">
        <f t="shared" si="225"/>
        <v>#N/A</v>
      </c>
      <c r="M1402" s="119"/>
      <c r="O1402" s="119"/>
      <c r="P1402" s="119"/>
      <c r="Q1402" s="119"/>
      <c r="R1402" s="105"/>
      <c r="S1402" s="119"/>
      <c r="T1402" s="51">
        <f t="shared" si="228"/>
        <v>0</v>
      </c>
      <c r="U1402" s="322" t="e">
        <f t="shared" si="229"/>
        <v>#DIV/0!</v>
      </c>
      <c r="X1402" s="324" t="e">
        <f t="shared" si="226"/>
        <v>#DIV/0!</v>
      </c>
      <c r="Y1402" s="325">
        <f t="shared" si="230"/>
        <v>0</v>
      </c>
      <c r="Z1402" s="325">
        <f t="shared" si="231"/>
        <v>0</v>
      </c>
      <c r="AA1402" s="325">
        <f t="shared" si="232"/>
        <v>0</v>
      </c>
      <c r="AB1402" s="326">
        <f t="shared" si="233"/>
        <v>0</v>
      </c>
      <c r="AD1402" s="328"/>
      <c r="AE1402" s="328"/>
      <c r="AF1402" s="328"/>
      <c r="AG1402" s="328"/>
    </row>
    <row r="1403" spans="9:33" ht="15" hidden="1" customHeight="1">
      <c r="I1403" s="119" t="e">
        <v>#N/A</v>
      </c>
      <c r="J1403" s="119" t="e">
        <v>#N/A</v>
      </c>
      <c r="K1403" s="119" t="e">
        <f t="shared" si="227"/>
        <v>#N/A</v>
      </c>
      <c r="L1403" s="119" t="e">
        <f t="shared" si="225"/>
        <v>#N/A</v>
      </c>
      <c r="M1403" s="119"/>
      <c r="O1403" s="119"/>
      <c r="P1403" s="119"/>
      <c r="Q1403" s="119"/>
      <c r="R1403" s="105"/>
      <c r="S1403" s="119"/>
      <c r="T1403" s="51">
        <f t="shared" si="228"/>
        <v>0</v>
      </c>
      <c r="U1403" s="322" t="e">
        <f t="shared" si="229"/>
        <v>#DIV/0!</v>
      </c>
      <c r="X1403" s="324" t="e">
        <f t="shared" si="226"/>
        <v>#DIV/0!</v>
      </c>
      <c r="Y1403" s="325">
        <f t="shared" si="230"/>
        <v>0</v>
      </c>
      <c r="Z1403" s="325">
        <f t="shared" si="231"/>
        <v>0</v>
      </c>
      <c r="AA1403" s="325">
        <f t="shared" si="232"/>
        <v>0</v>
      </c>
      <c r="AB1403" s="326">
        <f t="shared" si="233"/>
        <v>0</v>
      </c>
      <c r="AD1403" s="328"/>
      <c r="AE1403" s="328"/>
      <c r="AF1403" s="328"/>
      <c r="AG1403" s="328"/>
    </row>
    <row r="1404" spans="9:33" ht="15" hidden="1" customHeight="1">
      <c r="I1404" s="119" t="e">
        <v>#N/A</v>
      </c>
      <c r="J1404" s="119" t="e">
        <v>#N/A</v>
      </c>
      <c r="K1404" s="119" t="e">
        <f t="shared" si="227"/>
        <v>#N/A</v>
      </c>
      <c r="L1404" s="119" t="e">
        <f t="shared" ref="L1404:L1467" si="234">J1404*R1404</f>
        <v>#N/A</v>
      </c>
      <c r="M1404" s="119"/>
      <c r="O1404" s="119"/>
      <c r="P1404" s="119"/>
      <c r="Q1404" s="119"/>
      <c r="R1404" s="105"/>
      <c r="S1404" s="119"/>
      <c r="T1404" s="51">
        <f t="shared" si="228"/>
        <v>0</v>
      </c>
      <c r="U1404" s="322" t="e">
        <f t="shared" si="229"/>
        <v>#DIV/0!</v>
      </c>
      <c r="X1404" s="324" t="e">
        <f t="shared" si="226"/>
        <v>#DIV/0!</v>
      </c>
      <c r="Y1404" s="325">
        <f t="shared" si="230"/>
        <v>0</v>
      </c>
      <c r="Z1404" s="325">
        <f t="shared" si="231"/>
        <v>0</v>
      </c>
      <c r="AA1404" s="325">
        <f t="shared" si="232"/>
        <v>0</v>
      </c>
      <c r="AB1404" s="326">
        <f t="shared" si="233"/>
        <v>0</v>
      </c>
      <c r="AD1404" s="328"/>
      <c r="AE1404" s="328"/>
      <c r="AF1404" s="328"/>
      <c r="AG1404" s="328"/>
    </row>
    <row r="1405" spans="9:33" ht="15" hidden="1" customHeight="1">
      <c r="I1405" s="119" t="e">
        <v>#N/A</v>
      </c>
      <c r="J1405" s="119" t="e">
        <v>#N/A</v>
      </c>
      <c r="K1405" s="119" t="e">
        <f t="shared" si="227"/>
        <v>#N/A</v>
      </c>
      <c r="L1405" s="119" t="e">
        <f t="shared" si="234"/>
        <v>#N/A</v>
      </c>
      <c r="M1405" s="119"/>
      <c r="O1405" s="119"/>
      <c r="P1405" s="119"/>
      <c r="Q1405" s="119"/>
      <c r="R1405" s="105"/>
      <c r="S1405" s="119"/>
      <c r="T1405" s="51">
        <f t="shared" si="228"/>
        <v>0</v>
      </c>
      <c r="U1405" s="322" t="e">
        <f t="shared" si="229"/>
        <v>#DIV/0!</v>
      </c>
      <c r="X1405" s="324" t="e">
        <f t="shared" si="226"/>
        <v>#DIV/0!</v>
      </c>
      <c r="Y1405" s="325">
        <f t="shared" si="230"/>
        <v>0</v>
      </c>
      <c r="Z1405" s="325">
        <f t="shared" si="231"/>
        <v>0</v>
      </c>
      <c r="AA1405" s="325">
        <f t="shared" si="232"/>
        <v>0</v>
      </c>
      <c r="AB1405" s="326">
        <f t="shared" si="233"/>
        <v>0</v>
      </c>
      <c r="AD1405" s="328"/>
      <c r="AE1405" s="328"/>
      <c r="AF1405" s="328"/>
      <c r="AG1405" s="328"/>
    </row>
    <row r="1406" spans="9:33" ht="15" hidden="1" customHeight="1">
      <c r="I1406" s="119" t="e">
        <v>#N/A</v>
      </c>
      <c r="J1406" s="119" t="e">
        <v>#N/A</v>
      </c>
      <c r="K1406" s="119" t="e">
        <f t="shared" si="227"/>
        <v>#N/A</v>
      </c>
      <c r="L1406" s="119" t="e">
        <f t="shared" si="234"/>
        <v>#N/A</v>
      </c>
      <c r="M1406" s="119"/>
      <c r="O1406" s="119"/>
      <c r="P1406" s="119"/>
      <c r="Q1406" s="119"/>
      <c r="R1406" s="105"/>
      <c r="S1406" s="119"/>
      <c r="T1406" s="51">
        <f t="shared" si="228"/>
        <v>0</v>
      </c>
      <c r="U1406" s="322" t="e">
        <f t="shared" si="229"/>
        <v>#DIV/0!</v>
      </c>
      <c r="X1406" s="324" t="e">
        <f t="shared" si="226"/>
        <v>#DIV/0!</v>
      </c>
      <c r="Y1406" s="325">
        <f t="shared" si="230"/>
        <v>0</v>
      </c>
      <c r="Z1406" s="325">
        <f t="shared" si="231"/>
        <v>0</v>
      </c>
      <c r="AA1406" s="325">
        <f t="shared" si="232"/>
        <v>0</v>
      </c>
      <c r="AB1406" s="326">
        <f t="shared" si="233"/>
        <v>0</v>
      </c>
      <c r="AD1406" s="328"/>
      <c r="AE1406" s="328"/>
      <c r="AF1406" s="328"/>
      <c r="AG1406" s="328"/>
    </row>
    <row r="1407" spans="9:33" ht="15" hidden="1" customHeight="1">
      <c r="I1407" s="119" t="e">
        <v>#N/A</v>
      </c>
      <c r="J1407" s="119" t="e">
        <v>#N/A</v>
      </c>
      <c r="K1407" s="119" t="e">
        <f t="shared" si="227"/>
        <v>#N/A</v>
      </c>
      <c r="L1407" s="119" t="e">
        <f t="shared" si="234"/>
        <v>#N/A</v>
      </c>
      <c r="M1407" s="119"/>
      <c r="O1407" s="119"/>
      <c r="P1407" s="119"/>
      <c r="Q1407" s="119"/>
      <c r="R1407" s="105"/>
      <c r="S1407" s="119"/>
      <c r="T1407" s="51">
        <f t="shared" si="228"/>
        <v>0</v>
      </c>
      <c r="U1407" s="322" t="e">
        <f t="shared" si="229"/>
        <v>#DIV/0!</v>
      </c>
      <c r="X1407" s="324" t="e">
        <f t="shared" si="226"/>
        <v>#DIV/0!</v>
      </c>
      <c r="Y1407" s="325">
        <f t="shared" si="230"/>
        <v>0</v>
      </c>
      <c r="Z1407" s="325">
        <f t="shared" si="231"/>
        <v>0</v>
      </c>
      <c r="AA1407" s="325">
        <f t="shared" si="232"/>
        <v>0</v>
      </c>
      <c r="AB1407" s="326">
        <f t="shared" si="233"/>
        <v>0</v>
      </c>
      <c r="AD1407" s="328"/>
      <c r="AE1407" s="328"/>
      <c r="AF1407" s="328"/>
      <c r="AG1407" s="328"/>
    </row>
    <row r="1408" spans="9:33" ht="15" hidden="1" customHeight="1">
      <c r="I1408" s="119" t="e">
        <v>#N/A</v>
      </c>
      <c r="J1408" s="119" t="e">
        <v>#N/A</v>
      </c>
      <c r="K1408" s="119" t="e">
        <f t="shared" si="227"/>
        <v>#N/A</v>
      </c>
      <c r="L1408" s="119" t="e">
        <f t="shared" si="234"/>
        <v>#N/A</v>
      </c>
      <c r="M1408" s="119"/>
      <c r="O1408" s="119"/>
      <c r="P1408" s="119"/>
      <c r="Q1408" s="119"/>
      <c r="R1408" s="105"/>
      <c r="S1408" s="119"/>
      <c r="T1408" s="51">
        <f t="shared" si="228"/>
        <v>0</v>
      </c>
      <c r="U1408" s="322" t="e">
        <f t="shared" si="229"/>
        <v>#DIV/0!</v>
      </c>
      <c r="X1408" s="324" t="e">
        <f t="shared" si="226"/>
        <v>#DIV/0!</v>
      </c>
      <c r="Y1408" s="325">
        <f t="shared" si="230"/>
        <v>0</v>
      </c>
      <c r="Z1408" s="325">
        <f t="shared" si="231"/>
        <v>0</v>
      </c>
      <c r="AA1408" s="325">
        <f t="shared" si="232"/>
        <v>0</v>
      </c>
      <c r="AB1408" s="326">
        <f t="shared" si="233"/>
        <v>0</v>
      </c>
      <c r="AD1408" s="328"/>
      <c r="AE1408" s="328"/>
      <c r="AF1408" s="328"/>
      <c r="AG1408" s="328"/>
    </row>
    <row r="1409" spans="9:33" ht="15" hidden="1" customHeight="1">
      <c r="I1409" s="119" t="e">
        <v>#N/A</v>
      </c>
      <c r="J1409" s="119" t="e">
        <v>#N/A</v>
      </c>
      <c r="K1409" s="119" t="e">
        <f t="shared" si="227"/>
        <v>#N/A</v>
      </c>
      <c r="L1409" s="119" t="e">
        <f t="shared" si="234"/>
        <v>#N/A</v>
      </c>
      <c r="M1409" s="119"/>
      <c r="O1409" s="119"/>
      <c r="P1409" s="119"/>
      <c r="Q1409" s="119"/>
      <c r="R1409" s="105"/>
      <c r="S1409" s="119"/>
      <c r="T1409" s="51">
        <f t="shared" si="228"/>
        <v>0</v>
      </c>
      <c r="U1409" s="322" t="e">
        <f t="shared" si="229"/>
        <v>#DIV/0!</v>
      </c>
      <c r="X1409" s="324" t="e">
        <f t="shared" si="226"/>
        <v>#DIV/0!</v>
      </c>
      <c r="Y1409" s="325">
        <f t="shared" si="230"/>
        <v>0</v>
      </c>
      <c r="Z1409" s="325">
        <f t="shared" si="231"/>
        <v>0</v>
      </c>
      <c r="AA1409" s="325">
        <f t="shared" si="232"/>
        <v>0</v>
      </c>
      <c r="AB1409" s="326">
        <f t="shared" si="233"/>
        <v>0</v>
      </c>
      <c r="AD1409" s="328"/>
      <c r="AE1409" s="328"/>
      <c r="AF1409" s="328"/>
      <c r="AG1409" s="328"/>
    </row>
    <row r="1410" spans="9:33" ht="15" hidden="1" customHeight="1">
      <c r="I1410" s="119" t="e">
        <v>#N/A</v>
      </c>
      <c r="J1410" s="119" t="e">
        <v>#N/A</v>
      </c>
      <c r="K1410" s="119" t="e">
        <f t="shared" si="227"/>
        <v>#N/A</v>
      </c>
      <c r="L1410" s="119" t="e">
        <f t="shared" si="234"/>
        <v>#N/A</v>
      </c>
      <c r="M1410" s="119"/>
      <c r="O1410" s="119"/>
      <c r="P1410" s="119"/>
      <c r="Q1410" s="119"/>
      <c r="R1410" s="105"/>
      <c r="S1410" s="119"/>
      <c r="T1410" s="51">
        <f t="shared" si="228"/>
        <v>0</v>
      </c>
      <c r="U1410" s="322" t="e">
        <f t="shared" si="229"/>
        <v>#DIV/0!</v>
      </c>
      <c r="X1410" s="324" t="e">
        <f t="shared" si="226"/>
        <v>#DIV/0!</v>
      </c>
      <c r="Y1410" s="325">
        <f t="shared" si="230"/>
        <v>0</v>
      </c>
      <c r="Z1410" s="325">
        <f t="shared" si="231"/>
        <v>0</v>
      </c>
      <c r="AA1410" s="325">
        <f t="shared" si="232"/>
        <v>0</v>
      </c>
      <c r="AB1410" s="326">
        <f t="shared" si="233"/>
        <v>0</v>
      </c>
      <c r="AD1410" s="328"/>
      <c r="AE1410" s="328"/>
      <c r="AF1410" s="328"/>
      <c r="AG1410" s="328"/>
    </row>
    <row r="1411" spans="9:33" ht="15" hidden="1" customHeight="1">
      <c r="I1411" s="119" t="e">
        <v>#N/A</v>
      </c>
      <c r="J1411" s="119" t="e">
        <v>#N/A</v>
      </c>
      <c r="K1411" s="119" t="e">
        <f t="shared" si="227"/>
        <v>#N/A</v>
      </c>
      <c r="L1411" s="119" t="e">
        <f t="shared" si="234"/>
        <v>#N/A</v>
      </c>
      <c r="M1411" s="119"/>
      <c r="O1411" s="119"/>
      <c r="P1411" s="119"/>
      <c r="Q1411" s="119"/>
      <c r="R1411" s="105"/>
      <c r="S1411" s="119"/>
      <c r="T1411" s="51">
        <f t="shared" si="228"/>
        <v>0</v>
      </c>
      <c r="U1411" s="322" t="e">
        <f t="shared" si="229"/>
        <v>#DIV/0!</v>
      </c>
      <c r="X1411" s="324" t="e">
        <f t="shared" ref="X1411:X1474" si="235">(V1411-R1411)/V1411</f>
        <v>#DIV/0!</v>
      </c>
      <c r="Y1411" s="325">
        <f t="shared" si="230"/>
        <v>0</v>
      </c>
      <c r="Z1411" s="325">
        <f t="shared" si="231"/>
        <v>0</v>
      </c>
      <c r="AA1411" s="325">
        <f t="shared" si="232"/>
        <v>0</v>
      </c>
      <c r="AB1411" s="326">
        <f t="shared" si="233"/>
        <v>0</v>
      </c>
      <c r="AD1411" s="328"/>
      <c r="AE1411" s="328"/>
      <c r="AF1411" s="328"/>
      <c r="AG1411" s="328"/>
    </row>
    <row r="1412" spans="9:33" ht="15" hidden="1" customHeight="1">
      <c r="I1412" s="119" t="e">
        <v>#N/A</v>
      </c>
      <c r="J1412" s="119" t="e">
        <v>#N/A</v>
      </c>
      <c r="K1412" s="119" t="e">
        <f t="shared" si="227"/>
        <v>#N/A</v>
      </c>
      <c r="L1412" s="119" t="e">
        <f t="shared" si="234"/>
        <v>#N/A</v>
      </c>
      <c r="M1412" s="119"/>
      <c r="O1412" s="119"/>
      <c r="P1412" s="119"/>
      <c r="Q1412" s="119"/>
      <c r="R1412" s="105"/>
      <c r="S1412" s="119"/>
      <c r="T1412" s="51">
        <f t="shared" si="228"/>
        <v>0</v>
      </c>
      <c r="U1412" s="322" t="e">
        <f t="shared" si="229"/>
        <v>#DIV/0!</v>
      </c>
      <c r="X1412" s="324" t="e">
        <f t="shared" si="235"/>
        <v>#DIV/0!</v>
      </c>
      <c r="Y1412" s="325">
        <f t="shared" si="230"/>
        <v>0</v>
      </c>
      <c r="Z1412" s="325">
        <f t="shared" si="231"/>
        <v>0</v>
      </c>
      <c r="AA1412" s="325">
        <f t="shared" si="232"/>
        <v>0</v>
      </c>
      <c r="AB1412" s="326">
        <f t="shared" si="233"/>
        <v>0</v>
      </c>
      <c r="AD1412" s="328"/>
      <c r="AE1412" s="328"/>
      <c r="AF1412" s="328"/>
      <c r="AG1412" s="328"/>
    </row>
    <row r="1413" spans="9:33" ht="15" hidden="1" customHeight="1">
      <c r="I1413" s="119" t="e">
        <v>#N/A</v>
      </c>
      <c r="J1413" s="119" t="e">
        <v>#N/A</v>
      </c>
      <c r="K1413" s="119" t="e">
        <f t="shared" si="227"/>
        <v>#N/A</v>
      </c>
      <c r="L1413" s="119" t="e">
        <f t="shared" si="234"/>
        <v>#N/A</v>
      </c>
      <c r="M1413" s="119"/>
      <c r="O1413" s="119"/>
      <c r="P1413" s="119"/>
      <c r="Q1413" s="119"/>
      <c r="R1413" s="105"/>
      <c r="S1413" s="119"/>
      <c r="T1413" s="51">
        <f t="shared" si="228"/>
        <v>0</v>
      </c>
      <c r="U1413" s="322" t="e">
        <f t="shared" si="229"/>
        <v>#DIV/0!</v>
      </c>
      <c r="X1413" s="324" t="e">
        <f t="shared" si="235"/>
        <v>#DIV/0!</v>
      </c>
      <c r="Y1413" s="325">
        <f t="shared" si="230"/>
        <v>0</v>
      </c>
      <c r="Z1413" s="325">
        <f t="shared" si="231"/>
        <v>0</v>
      </c>
      <c r="AA1413" s="325">
        <f t="shared" si="232"/>
        <v>0</v>
      </c>
      <c r="AB1413" s="326">
        <f t="shared" si="233"/>
        <v>0</v>
      </c>
      <c r="AD1413" s="328"/>
      <c r="AE1413" s="328"/>
      <c r="AF1413" s="328"/>
      <c r="AG1413" s="328"/>
    </row>
    <row r="1414" spans="9:33" ht="15" hidden="1" customHeight="1">
      <c r="I1414" s="119" t="e">
        <v>#N/A</v>
      </c>
      <c r="J1414" s="119" t="e">
        <v>#N/A</v>
      </c>
      <c r="K1414" s="119" t="e">
        <f t="shared" si="227"/>
        <v>#N/A</v>
      </c>
      <c r="L1414" s="119" t="e">
        <f t="shared" si="234"/>
        <v>#N/A</v>
      </c>
      <c r="M1414" s="119"/>
      <c r="O1414" s="119"/>
      <c r="P1414" s="119"/>
      <c r="Q1414" s="119"/>
      <c r="R1414" s="105"/>
      <c r="S1414" s="119"/>
      <c r="T1414" s="51">
        <f t="shared" si="228"/>
        <v>0</v>
      </c>
      <c r="U1414" s="322" t="e">
        <f t="shared" si="229"/>
        <v>#DIV/0!</v>
      </c>
      <c r="X1414" s="324" t="e">
        <f t="shared" si="235"/>
        <v>#DIV/0!</v>
      </c>
      <c r="Y1414" s="325">
        <f t="shared" si="230"/>
        <v>0</v>
      </c>
      <c r="Z1414" s="325">
        <f t="shared" si="231"/>
        <v>0</v>
      </c>
      <c r="AA1414" s="325">
        <f t="shared" si="232"/>
        <v>0</v>
      </c>
      <c r="AB1414" s="326">
        <f t="shared" si="233"/>
        <v>0</v>
      </c>
      <c r="AD1414" s="328"/>
      <c r="AE1414" s="328"/>
      <c r="AF1414" s="328"/>
      <c r="AG1414" s="328"/>
    </row>
    <row r="1415" spans="9:33" ht="15" hidden="1" customHeight="1">
      <c r="I1415" s="119" t="e">
        <v>#N/A</v>
      </c>
      <c r="J1415" s="119" t="e">
        <v>#N/A</v>
      </c>
      <c r="K1415" s="119" t="e">
        <f t="shared" si="227"/>
        <v>#N/A</v>
      </c>
      <c r="L1415" s="119" t="e">
        <f t="shared" si="234"/>
        <v>#N/A</v>
      </c>
      <c r="M1415" s="119"/>
      <c r="O1415" s="119"/>
      <c r="P1415" s="119"/>
      <c r="Q1415" s="119"/>
      <c r="R1415" s="105"/>
      <c r="S1415" s="119"/>
      <c r="T1415" s="51">
        <f t="shared" si="228"/>
        <v>0</v>
      </c>
      <c r="U1415" s="322" t="e">
        <f t="shared" si="229"/>
        <v>#DIV/0!</v>
      </c>
      <c r="X1415" s="324" t="e">
        <f t="shared" si="235"/>
        <v>#DIV/0!</v>
      </c>
      <c r="Y1415" s="325">
        <f t="shared" si="230"/>
        <v>0</v>
      </c>
      <c r="Z1415" s="325">
        <f t="shared" si="231"/>
        <v>0</v>
      </c>
      <c r="AA1415" s="325">
        <f t="shared" si="232"/>
        <v>0</v>
      </c>
      <c r="AB1415" s="326">
        <f t="shared" si="233"/>
        <v>0</v>
      </c>
      <c r="AD1415" s="328"/>
      <c r="AE1415" s="328"/>
      <c r="AF1415" s="328"/>
      <c r="AG1415" s="328"/>
    </row>
    <row r="1416" spans="9:33" ht="15" hidden="1" customHeight="1">
      <c r="I1416" s="119" t="e">
        <v>#N/A</v>
      </c>
      <c r="J1416" s="119" t="e">
        <v>#N/A</v>
      </c>
      <c r="K1416" s="119" t="e">
        <f t="shared" si="227"/>
        <v>#N/A</v>
      </c>
      <c r="L1416" s="119" t="e">
        <f t="shared" si="234"/>
        <v>#N/A</v>
      </c>
      <c r="M1416" s="119"/>
      <c r="O1416" s="119"/>
      <c r="P1416" s="119"/>
      <c r="Q1416" s="119"/>
      <c r="R1416" s="105"/>
      <c r="S1416" s="119"/>
      <c r="T1416" s="51">
        <f t="shared" si="228"/>
        <v>0</v>
      </c>
      <c r="U1416" s="322" t="e">
        <f t="shared" si="229"/>
        <v>#DIV/0!</v>
      </c>
      <c r="X1416" s="324" t="e">
        <f t="shared" si="235"/>
        <v>#DIV/0!</v>
      </c>
      <c r="Y1416" s="325">
        <f t="shared" si="230"/>
        <v>0</v>
      </c>
      <c r="Z1416" s="325">
        <f t="shared" si="231"/>
        <v>0</v>
      </c>
      <c r="AA1416" s="325">
        <f t="shared" si="232"/>
        <v>0</v>
      </c>
      <c r="AB1416" s="326">
        <f t="shared" si="233"/>
        <v>0</v>
      </c>
      <c r="AD1416" s="328"/>
      <c r="AE1416" s="328"/>
      <c r="AF1416" s="328"/>
      <c r="AG1416" s="328"/>
    </row>
    <row r="1417" spans="9:33" ht="15" hidden="1" customHeight="1">
      <c r="I1417" s="119" t="e">
        <v>#N/A</v>
      </c>
      <c r="J1417" s="119" t="e">
        <v>#N/A</v>
      </c>
      <c r="K1417" s="119" t="e">
        <f t="shared" si="227"/>
        <v>#N/A</v>
      </c>
      <c r="L1417" s="119" t="e">
        <f t="shared" si="234"/>
        <v>#N/A</v>
      </c>
      <c r="M1417" s="119"/>
      <c r="O1417" s="119"/>
      <c r="P1417" s="119"/>
      <c r="Q1417" s="119"/>
      <c r="R1417" s="105"/>
      <c r="S1417" s="119"/>
      <c r="T1417" s="51">
        <f t="shared" si="228"/>
        <v>0</v>
      </c>
      <c r="U1417" s="322" t="e">
        <f t="shared" si="229"/>
        <v>#DIV/0!</v>
      </c>
      <c r="X1417" s="324" t="e">
        <f t="shared" si="235"/>
        <v>#DIV/0!</v>
      </c>
      <c r="Y1417" s="325">
        <f t="shared" si="230"/>
        <v>0</v>
      </c>
      <c r="Z1417" s="325">
        <f t="shared" si="231"/>
        <v>0</v>
      </c>
      <c r="AA1417" s="325">
        <f t="shared" si="232"/>
        <v>0</v>
      </c>
      <c r="AB1417" s="326">
        <f t="shared" si="233"/>
        <v>0</v>
      </c>
      <c r="AD1417" s="328"/>
      <c r="AE1417" s="328"/>
      <c r="AF1417" s="328"/>
      <c r="AG1417" s="328"/>
    </row>
    <row r="1418" spans="9:33" ht="15" hidden="1" customHeight="1">
      <c r="I1418" s="119" t="e">
        <v>#N/A</v>
      </c>
      <c r="J1418" s="119" t="e">
        <v>#N/A</v>
      </c>
      <c r="K1418" s="119" t="e">
        <f t="shared" si="227"/>
        <v>#N/A</v>
      </c>
      <c r="L1418" s="119" t="e">
        <f t="shared" si="234"/>
        <v>#N/A</v>
      </c>
      <c r="M1418" s="119"/>
      <c r="O1418" s="119"/>
      <c r="P1418" s="119"/>
      <c r="Q1418" s="119"/>
      <c r="R1418" s="105"/>
      <c r="S1418" s="119"/>
      <c r="T1418" s="51">
        <f t="shared" si="228"/>
        <v>0</v>
      </c>
      <c r="U1418" s="322" t="e">
        <f t="shared" si="229"/>
        <v>#DIV/0!</v>
      </c>
      <c r="X1418" s="324" t="e">
        <f t="shared" si="235"/>
        <v>#DIV/0!</v>
      </c>
      <c r="Y1418" s="325">
        <f t="shared" si="230"/>
        <v>0</v>
      </c>
      <c r="Z1418" s="325">
        <f t="shared" si="231"/>
        <v>0</v>
      </c>
      <c r="AA1418" s="325">
        <f t="shared" si="232"/>
        <v>0</v>
      </c>
      <c r="AB1418" s="326">
        <f t="shared" si="233"/>
        <v>0</v>
      </c>
      <c r="AD1418" s="328"/>
      <c r="AE1418" s="328"/>
      <c r="AF1418" s="328"/>
      <c r="AG1418" s="328"/>
    </row>
    <row r="1419" spans="9:33" ht="15" hidden="1" customHeight="1">
      <c r="I1419" s="119" t="e">
        <v>#N/A</v>
      </c>
      <c r="J1419" s="119" t="e">
        <v>#N/A</v>
      </c>
      <c r="K1419" s="119" t="e">
        <f t="shared" si="227"/>
        <v>#N/A</v>
      </c>
      <c r="L1419" s="119" t="e">
        <f t="shared" si="234"/>
        <v>#N/A</v>
      </c>
      <c r="M1419" s="119"/>
      <c r="O1419" s="119"/>
      <c r="P1419" s="119"/>
      <c r="Q1419" s="119"/>
      <c r="R1419" s="105"/>
      <c r="S1419" s="119"/>
      <c r="T1419" s="51">
        <f t="shared" si="228"/>
        <v>0</v>
      </c>
      <c r="U1419" s="322" t="e">
        <f t="shared" si="229"/>
        <v>#DIV/0!</v>
      </c>
      <c r="X1419" s="324" t="e">
        <f t="shared" si="235"/>
        <v>#DIV/0!</v>
      </c>
      <c r="Y1419" s="325">
        <f t="shared" si="230"/>
        <v>0</v>
      </c>
      <c r="Z1419" s="325">
        <f t="shared" si="231"/>
        <v>0</v>
      </c>
      <c r="AA1419" s="325">
        <f t="shared" si="232"/>
        <v>0</v>
      </c>
      <c r="AB1419" s="326">
        <f t="shared" si="233"/>
        <v>0</v>
      </c>
      <c r="AD1419" s="328"/>
      <c r="AE1419" s="328"/>
      <c r="AF1419" s="328"/>
      <c r="AG1419" s="328"/>
    </row>
    <row r="1420" spans="9:33" ht="15" hidden="1" customHeight="1">
      <c r="I1420" s="119" t="e">
        <v>#N/A</v>
      </c>
      <c r="J1420" s="119" t="e">
        <v>#N/A</v>
      </c>
      <c r="K1420" s="119" t="e">
        <f t="shared" si="227"/>
        <v>#N/A</v>
      </c>
      <c r="L1420" s="119" t="e">
        <f t="shared" si="234"/>
        <v>#N/A</v>
      </c>
      <c r="M1420" s="119"/>
      <c r="O1420" s="119"/>
      <c r="P1420" s="119"/>
      <c r="Q1420" s="119"/>
      <c r="R1420" s="105"/>
      <c r="S1420" s="119"/>
      <c r="T1420" s="51">
        <f t="shared" si="228"/>
        <v>0</v>
      </c>
      <c r="U1420" s="322" t="e">
        <f t="shared" si="229"/>
        <v>#DIV/0!</v>
      </c>
      <c r="X1420" s="324" t="e">
        <f t="shared" si="235"/>
        <v>#DIV/0!</v>
      </c>
      <c r="Y1420" s="325">
        <f t="shared" si="230"/>
        <v>0</v>
      </c>
      <c r="Z1420" s="325">
        <f t="shared" si="231"/>
        <v>0</v>
      </c>
      <c r="AA1420" s="325">
        <f t="shared" si="232"/>
        <v>0</v>
      </c>
      <c r="AB1420" s="326">
        <f t="shared" si="233"/>
        <v>0</v>
      </c>
      <c r="AD1420" s="328"/>
      <c r="AE1420" s="328"/>
      <c r="AF1420" s="328"/>
      <c r="AG1420" s="328"/>
    </row>
    <row r="1421" spans="9:33" ht="15" hidden="1" customHeight="1">
      <c r="I1421" s="119" t="e">
        <v>#N/A</v>
      </c>
      <c r="J1421" s="119" t="e">
        <v>#N/A</v>
      </c>
      <c r="K1421" s="119" t="e">
        <f t="shared" ref="K1421:K1484" si="236">I1421/J1421</f>
        <v>#N/A</v>
      </c>
      <c r="L1421" s="119" t="e">
        <f t="shared" si="234"/>
        <v>#N/A</v>
      </c>
      <c r="M1421" s="119"/>
      <c r="O1421" s="119"/>
      <c r="P1421" s="119"/>
      <c r="Q1421" s="119"/>
      <c r="R1421" s="105"/>
      <c r="S1421" s="119"/>
      <c r="T1421" s="51">
        <f t="shared" ref="T1421:T1484" si="237">S1421-R1421</f>
        <v>0</v>
      </c>
      <c r="U1421" s="322" t="e">
        <f t="shared" ref="U1421:U1484" si="238">T1421/S1421</f>
        <v>#DIV/0!</v>
      </c>
      <c r="X1421" s="324" t="e">
        <f t="shared" si="235"/>
        <v>#DIV/0!</v>
      </c>
      <c r="Y1421" s="325">
        <f t="shared" si="230"/>
        <v>0</v>
      </c>
      <c r="Z1421" s="325">
        <f t="shared" si="231"/>
        <v>0</v>
      </c>
      <c r="AA1421" s="325">
        <f t="shared" si="232"/>
        <v>0</v>
      </c>
      <c r="AB1421" s="326">
        <f t="shared" si="233"/>
        <v>0</v>
      </c>
      <c r="AD1421" s="328"/>
      <c r="AE1421" s="328"/>
      <c r="AF1421" s="328"/>
      <c r="AG1421" s="328"/>
    </row>
    <row r="1422" spans="9:33" ht="15" hidden="1" customHeight="1">
      <c r="I1422" s="119" t="e">
        <v>#N/A</v>
      </c>
      <c r="J1422" s="119" t="e">
        <v>#N/A</v>
      </c>
      <c r="K1422" s="119" t="e">
        <f t="shared" si="236"/>
        <v>#N/A</v>
      </c>
      <c r="L1422" s="119" t="e">
        <f t="shared" si="234"/>
        <v>#N/A</v>
      </c>
      <c r="M1422" s="119"/>
      <c r="O1422" s="119"/>
      <c r="P1422" s="119"/>
      <c r="Q1422" s="119"/>
      <c r="R1422" s="105"/>
      <c r="S1422" s="119"/>
      <c r="T1422" s="51">
        <f t="shared" si="237"/>
        <v>0</v>
      </c>
      <c r="U1422" s="322" t="e">
        <f t="shared" si="238"/>
        <v>#DIV/0!</v>
      </c>
      <c r="X1422" s="324" t="e">
        <f t="shared" si="235"/>
        <v>#DIV/0!</v>
      </c>
      <c r="Y1422" s="325">
        <f t="shared" ref="Y1422:Y1485" si="239">ROUND((V1422/0.43),-1)</f>
        <v>0</v>
      </c>
      <c r="Z1422" s="325">
        <f t="shared" ref="Z1422:Z1485" si="240">ROUND((V1422/0.45),-1)</f>
        <v>0</v>
      </c>
      <c r="AA1422" s="325">
        <f t="shared" ref="AA1422:AA1485" si="241">ROUND((V1422/0.4),-1)</f>
        <v>0</v>
      </c>
      <c r="AB1422" s="326">
        <f t="shared" ref="AB1422:AB1485" si="242">ROUNDUP((W1422*M1422),-2)</f>
        <v>0</v>
      </c>
      <c r="AD1422" s="328"/>
      <c r="AE1422" s="328"/>
      <c r="AF1422" s="328"/>
      <c r="AG1422" s="328"/>
    </row>
    <row r="1423" spans="9:33" ht="15" hidden="1" customHeight="1">
      <c r="I1423" s="119" t="e">
        <v>#N/A</v>
      </c>
      <c r="J1423" s="119" t="e">
        <v>#N/A</v>
      </c>
      <c r="K1423" s="119" t="e">
        <f t="shared" si="236"/>
        <v>#N/A</v>
      </c>
      <c r="L1423" s="119" t="e">
        <f t="shared" si="234"/>
        <v>#N/A</v>
      </c>
      <c r="M1423" s="119"/>
      <c r="O1423" s="119"/>
      <c r="P1423" s="119"/>
      <c r="Q1423" s="119"/>
      <c r="R1423" s="105"/>
      <c r="S1423" s="119"/>
      <c r="T1423" s="51">
        <f t="shared" si="237"/>
        <v>0</v>
      </c>
      <c r="U1423" s="322" t="e">
        <f t="shared" si="238"/>
        <v>#DIV/0!</v>
      </c>
      <c r="X1423" s="324" t="e">
        <f t="shared" si="235"/>
        <v>#DIV/0!</v>
      </c>
      <c r="Y1423" s="325">
        <f t="shared" si="239"/>
        <v>0</v>
      </c>
      <c r="Z1423" s="325">
        <f t="shared" si="240"/>
        <v>0</v>
      </c>
      <c r="AA1423" s="325">
        <f t="shared" si="241"/>
        <v>0</v>
      </c>
      <c r="AB1423" s="326">
        <f t="shared" si="242"/>
        <v>0</v>
      </c>
      <c r="AD1423" s="328"/>
      <c r="AE1423" s="328"/>
      <c r="AF1423" s="328"/>
      <c r="AG1423" s="328"/>
    </row>
    <row r="1424" spans="9:33" ht="15" hidden="1" customHeight="1">
      <c r="I1424" s="119" t="e">
        <v>#N/A</v>
      </c>
      <c r="J1424" s="119" t="e">
        <v>#N/A</v>
      </c>
      <c r="K1424" s="119" t="e">
        <f t="shared" si="236"/>
        <v>#N/A</v>
      </c>
      <c r="L1424" s="119" t="e">
        <f t="shared" si="234"/>
        <v>#N/A</v>
      </c>
      <c r="M1424" s="119"/>
      <c r="O1424" s="119"/>
      <c r="P1424" s="119"/>
      <c r="Q1424" s="119"/>
      <c r="R1424" s="105"/>
      <c r="S1424" s="119"/>
      <c r="T1424" s="51">
        <f t="shared" si="237"/>
        <v>0</v>
      </c>
      <c r="U1424" s="322" t="e">
        <f t="shared" si="238"/>
        <v>#DIV/0!</v>
      </c>
      <c r="X1424" s="324" t="e">
        <f t="shared" si="235"/>
        <v>#DIV/0!</v>
      </c>
      <c r="Y1424" s="325">
        <f t="shared" si="239"/>
        <v>0</v>
      </c>
      <c r="Z1424" s="325">
        <f t="shared" si="240"/>
        <v>0</v>
      </c>
      <c r="AA1424" s="325">
        <f t="shared" si="241"/>
        <v>0</v>
      </c>
      <c r="AB1424" s="326">
        <f t="shared" si="242"/>
        <v>0</v>
      </c>
      <c r="AD1424" s="328"/>
      <c r="AE1424" s="328"/>
      <c r="AF1424" s="328"/>
      <c r="AG1424" s="328"/>
    </row>
    <row r="1425" spans="9:33" ht="15" hidden="1" customHeight="1">
      <c r="I1425" s="119" t="e">
        <v>#N/A</v>
      </c>
      <c r="J1425" s="119" t="e">
        <v>#N/A</v>
      </c>
      <c r="K1425" s="119" t="e">
        <f t="shared" si="236"/>
        <v>#N/A</v>
      </c>
      <c r="L1425" s="119" t="e">
        <f t="shared" si="234"/>
        <v>#N/A</v>
      </c>
      <c r="M1425" s="119"/>
      <c r="O1425" s="119"/>
      <c r="P1425" s="119"/>
      <c r="Q1425" s="119"/>
      <c r="R1425" s="105"/>
      <c r="S1425" s="119"/>
      <c r="T1425" s="51">
        <f t="shared" si="237"/>
        <v>0</v>
      </c>
      <c r="U1425" s="322" t="e">
        <f t="shared" si="238"/>
        <v>#DIV/0!</v>
      </c>
      <c r="X1425" s="324" t="e">
        <f t="shared" si="235"/>
        <v>#DIV/0!</v>
      </c>
      <c r="Y1425" s="325">
        <f t="shared" si="239"/>
        <v>0</v>
      </c>
      <c r="Z1425" s="325">
        <f t="shared" si="240"/>
        <v>0</v>
      </c>
      <c r="AA1425" s="325">
        <f t="shared" si="241"/>
        <v>0</v>
      </c>
      <c r="AB1425" s="326">
        <f t="shared" si="242"/>
        <v>0</v>
      </c>
      <c r="AD1425" s="328"/>
      <c r="AE1425" s="328"/>
      <c r="AF1425" s="328"/>
      <c r="AG1425" s="328"/>
    </row>
    <row r="1426" spans="9:33" ht="15" hidden="1" customHeight="1">
      <c r="I1426" s="119" t="e">
        <v>#N/A</v>
      </c>
      <c r="J1426" s="119" t="e">
        <v>#N/A</v>
      </c>
      <c r="K1426" s="119" t="e">
        <f t="shared" si="236"/>
        <v>#N/A</v>
      </c>
      <c r="L1426" s="119" t="e">
        <f t="shared" si="234"/>
        <v>#N/A</v>
      </c>
      <c r="M1426" s="119"/>
      <c r="O1426" s="119"/>
      <c r="P1426" s="119"/>
      <c r="Q1426" s="119"/>
      <c r="R1426" s="105"/>
      <c r="S1426" s="119"/>
      <c r="T1426" s="51">
        <f t="shared" si="237"/>
        <v>0</v>
      </c>
      <c r="U1426" s="322" t="e">
        <f t="shared" si="238"/>
        <v>#DIV/0!</v>
      </c>
      <c r="X1426" s="324" t="e">
        <f t="shared" si="235"/>
        <v>#DIV/0!</v>
      </c>
      <c r="Y1426" s="325">
        <f t="shared" si="239"/>
        <v>0</v>
      </c>
      <c r="Z1426" s="325">
        <f t="shared" si="240"/>
        <v>0</v>
      </c>
      <c r="AA1426" s="325">
        <f t="shared" si="241"/>
        <v>0</v>
      </c>
      <c r="AB1426" s="326">
        <f t="shared" si="242"/>
        <v>0</v>
      </c>
      <c r="AD1426" s="328"/>
      <c r="AE1426" s="328"/>
      <c r="AF1426" s="328"/>
      <c r="AG1426" s="328"/>
    </row>
    <row r="1427" spans="9:33" ht="15" hidden="1" customHeight="1">
      <c r="I1427" s="119" t="e">
        <v>#N/A</v>
      </c>
      <c r="J1427" s="119" t="e">
        <v>#N/A</v>
      </c>
      <c r="K1427" s="119" t="e">
        <f t="shared" si="236"/>
        <v>#N/A</v>
      </c>
      <c r="L1427" s="119" t="e">
        <f t="shared" si="234"/>
        <v>#N/A</v>
      </c>
      <c r="M1427" s="119"/>
      <c r="O1427" s="119"/>
      <c r="P1427" s="119"/>
      <c r="Q1427" s="119"/>
      <c r="R1427" s="105"/>
      <c r="S1427" s="119"/>
      <c r="T1427" s="51">
        <f t="shared" si="237"/>
        <v>0</v>
      </c>
      <c r="U1427" s="322" t="e">
        <f t="shared" si="238"/>
        <v>#DIV/0!</v>
      </c>
      <c r="X1427" s="324" t="e">
        <f t="shared" si="235"/>
        <v>#DIV/0!</v>
      </c>
      <c r="Y1427" s="325">
        <f t="shared" si="239"/>
        <v>0</v>
      </c>
      <c r="Z1427" s="325">
        <f t="shared" si="240"/>
        <v>0</v>
      </c>
      <c r="AA1427" s="325">
        <f t="shared" si="241"/>
        <v>0</v>
      </c>
      <c r="AB1427" s="326">
        <f t="shared" si="242"/>
        <v>0</v>
      </c>
      <c r="AD1427" s="328"/>
      <c r="AE1427" s="328"/>
      <c r="AF1427" s="328"/>
      <c r="AG1427" s="328"/>
    </row>
    <row r="1428" spans="9:33" ht="15" hidden="1" customHeight="1">
      <c r="I1428" s="119" t="e">
        <v>#N/A</v>
      </c>
      <c r="J1428" s="119" t="e">
        <v>#N/A</v>
      </c>
      <c r="K1428" s="119" t="e">
        <f t="shared" si="236"/>
        <v>#N/A</v>
      </c>
      <c r="L1428" s="119" t="e">
        <f t="shared" si="234"/>
        <v>#N/A</v>
      </c>
      <c r="M1428" s="119"/>
      <c r="O1428" s="119"/>
      <c r="P1428" s="119"/>
      <c r="Q1428" s="119"/>
      <c r="R1428" s="105"/>
      <c r="S1428" s="119"/>
      <c r="T1428" s="51">
        <f t="shared" si="237"/>
        <v>0</v>
      </c>
      <c r="U1428" s="322" t="e">
        <f t="shared" si="238"/>
        <v>#DIV/0!</v>
      </c>
      <c r="X1428" s="324" t="e">
        <f t="shared" si="235"/>
        <v>#DIV/0!</v>
      </c>
      <c r="Y1428" s="325">
        <f t="shared" si="239"/>
        <v>0</v>
      </c>
      <c r="Z1428" s="325">
        <f t="shared" si="240"/>
        <v>0</v>
      </c>
      <c r="AA1428" s="325">
        <f t="shared" si="241"/>
        <v>0</v>
      </c>
      <c r="AB1428" s="326">
        <f t="shared" si="242"/>
        <v>0</v>
      </c>
      <c r="AD1428" s="328"/>
      <c r="AE1428" s="328"/>
      <c r="AF1428" s="328"/>
      <c r="AG1428" s="328"/>
    </row>
    <row r="1429" spans="9:33" ht="15" hidden="1" customHeight="1">
      <c r="I1429" s="119" t="e">
        <v>#N/A</v>
      </c>
      <c r="J1429" s="119" t="e">
        <v>#N/A</v>
      </c>
      <c r="K1429" s="119" t="e">
        <f t="shared" si="236"/>
        <v>#N/A</v>
      </c>
      <c r="L1429" s="119" t="e">
        <f t="shared" si="234"/>
        <v>#N/A</v>
      </c>
      <c r="M1429" s="119"/>
      <c r="O1429" s="119"/>
      <c r="P1429" s="119"/>
      <c r="Q1429" s="119"/>
      <c r="R1429" s="105"/>
      <c r="S1429" s="119"/>
      <c r="T1429" s="51">
        <f t="shared" si="237"/>
        <v>0</v>
      </c>
      <c r="U1429" s="322" t="e">
        <f t="shared" si="238"/>
        <v>#DIV/0!</v>
      </c>
      <c r="X1429" s="324" t="e">
        <f t="shared" si="235"/>
        <v>#DIV/0!</v>
      </c>
      <c r="Y1429" s="325">
        <f t="shared" si="239"/>
        <v>0</v>
      </c>
      <c r="Z1429" s="325">
        <f t="shared" si="240"/>
        <v>0</v>
      </c>
      <c r="AA1429" s="325">
        <f t="shared" si="241"/>
        <v>0</v>
      </c>
      <c r="AB1429" s="326">
        <f t="shared" si="242"/>
        <v>0</v>
      </c>
      <c r="AD1429" s="328"/>
      <c r="AE1429" s="328"/>
      <c r="AF1429" s="328"/>
      <c r="AG1429" s="328"/>
    </row>
    <row r="1430" spans="9:33" ht="15" hidden="1" customHeight="1">
      <c r="I1430" s="119" t="e">
        <v>#N/A</v>
      </c>
      <c r="J1430" s="119" t="e">
        <v>#N/A</v>
      </c>
      <c r="K1430" s="119" t="e">
        <f t="shared" si="236"/>
        <v>#N/A</v>
      </c>
      <c r="L1430" s="119" t="e">
        <f t="shared" si="234"/>
        <v>#N/A</v>
      </c>
      <c r="M1430" s="119"/>
      <c r="O1430" s="119"/>
      <c r="P1430" s="119"/>
      <c r="Q1430" s="119"/>
      <c r="R1430" s="105"/>
      <c r="S1430" s="119"/>
      <c r="T1430" s="51">
        <f t="shared" si="237"/>
        <v>0</v>
      </c>
      <c r="U1430" s="322" t="e">
        <f t="shared" si="238"/>
        <v>#DIV/0!</v>
      </c>
      <c r="X1430" s="324" t="e">
        <f t="shared" si="235"/>
        <v>#DIV/0!</v>
      </c>
      <c r="Y1430" s="325">
        <f t="shared" si="239"/>
        <v>0</v>
      </c>
      <c r="Z1430" s="325">
        <f t="shared" si="240"/>
        <v>0</v>
      </c>
      <c r="AA1430" s="325">
        <f t="shared" si="241"/>
        <v>0</v>
      </c>
      <c r="AB1430" s="326">
        <f t="shared" si="242"/>
        <v>0</v>
      </c>
      <c r="AD1430" s="328"/>
      <c r="AE1430" s="328"/>
      <c r="AF1430" s="328"/>
      <c r="AG1430" s="328"/>
    </row>
    <row r="1431" spans="9:33" ht="15" hidden="1" customHeight="1">
      <c r="I1431" s="119" t="e">
        <v>#N/A</v>
      </c>
      <c r="J1431" s="119" t="e">
        <v>#N/A</v>
      </c>
      <c r="K1431" s="119" t="e">
        <f t="shared" si="236"/>
        <v>#N/A</v>
      </c>
      <c r="L1431" s="119" t="e">
        <f t="shared" si="234"/>
        <v>#N/A</v>
      </c>
      <c r="M1431" s="119"/>
      <c r="O1431" s="119"/>
      <c r="P1431" s="119"/>
      <c r="Q1431" s="119"/>
      <c r="R1431" s="105"/>
      <c r="S1431" s="119"/>
      <c r="T1431" s="51">
        <f t="shared" si="237"/>
        <v>0</v>
      </c>
      <c r="U1431" s="322" t="e">
        <f t="shared" si="238"/>
        <v>#DIV/0!</v>
      </c>
      <c r="X1431" s="324" t="e">
        <f t="shared" si="235"/>
        <v>#DIV/0!</v>
      </c>
      <c r="Y1431" s="325">
        <f t="shared" si="239"/>
        <v>0</v>
      </c>
      <c r="Z1431" s="325">
        <f t="shared" si="240"/>
        <v>0</v>
      </c>
      <c r="AA1431" s="325">
        <f t="shared" si="241"/>
        <v>0</v>
      </c>
      <c r="AB1431" s="326">
        <f t="shared" si="242"/>
        <v>0</v>
      </c>
      <c r="AD1431" s="328"/>
      <c r="AE1431" s="328"/>
      <c r="AF1431" s="328"/>
      <c r="AG1431" s="328"/>
    </row>
    <row r="1432" spans="9:33" ht="15" hidden="1" customHeight="1">
      <c r="I1432" s="119" t="e">
        <v>#N/A</v>
      </c>
      <c r="J1432" s="119" t="e">
        <v>#N/A</v>
      </c>
      <c r="K1432" s="119" t="e">
        <f t="shared" si="236"/>
        <v>#N/A</v>
      </c>
      <c r="L1432" s="119" t="e">
        <f t="shared" si="234"/>
        <v>#N/A</v>
      </c>
      <c r="M1432" s="119"/>
      <c r="O1432" s="119"/>
      <c r="P1432" s="119"/>
      <c r="Q1432" s="119"/>
      <c r="R1432" s="105"/>
      <c r="S1432" s="119"/>
      <c r="T1432" s="51">
        <f t="shared" si="237"/>
        <v>0</v>
      </c>
      <c r="U1432" s="322" t="e">
        <f t="shared" si="238"/>
        <v>#DIV/0!</v>
      </c>
      <c r="X1432" s="324" t="e">
        <f t="shared" si="235"/>
        <v>#DIV/0!</v>
      </c>
      <c r="Y1432" s="325">
        <f t="shared" si="239"/>
        <v>0</v>
      </c>
      <c r="Z1432" s="325">
        <f t="shared" si="240"/>
        <v>0</v>
      </c>
      <c r="AA1432" s="325">
        <f t="shared" si="241"/>
        <v>0</v>
      </c>
      <c r="AB1432" s="326">
        <f t="shared" si="242"/>
        <v>0</v>
      </c>
      <c r="AD1432" s="328"/>
      <c r="AE1432" s="328"/>
      <c r="AF1432" s="328"/>
      <c r="AG1432" s="328"/>
    </row>
    <row r="1433" spans="9:33" ht="15" hidden="1" customHeight="1">
      <c r="I1433" s="119" t="e">
        <v>#N/A</v>
      </c>
      <c r="J1433" s="119" t="e">
        <v>#N/A</v>
      </c>
      <c r="K1433" s="119" t="e">
        <f t="shared" si="236"/>
        <v>#N/A</v>
      </c>
      <c r="L1433" s="119" t="e">
        <f t="shared" si="234"/>
        <v>#N/A</v>
      </c>
      <c r="M1433" s="119"/>
      <c r="O1433" s="119"/>
      <c r="P1433" s="119"/>
      <c r="Q1433" s="119"/>
      <c r="R1433" s="105"/>
      <c r="S1433" s="119"/>
      <c r="T1433" s="51">
        <f t="shared" si="237"/>
        <v>0</v>
      </c>
      <c r="U1433" s="322" t="e">
        <f t="shared" si="238"/>
        <v>#DIV/0!</v>
      </c>
      <c r="X1433" s="324" t="e">
        <f t="shared" si="235"/>
        <v>#DIV/0!</v>
      </c>
      <c r="Y1433" s="325">
        <f t="shared" si="239"/>
        <v>0</v>
      </c>
      <c r="Z1433" s="325">
        <f t="shared" si="240"/>
        <v>0</v>
      </c>
      <c r="AA1433" s="325">
        <f t="shared" si="241"/>
        <v>0</v>
      </c>
      <c r="AB1433" s="326">
        <f t="shared" si="242"/>
        <v>0</v>
      </c>
      <c r="AD1433" s="328"/>
      <c r="AE1433" s="328"/>
      <c r="AF1433" s="328"/>
      <c r="AG1433" s="328"/>
    </row>
    <row r="1434" spans="9:33" ht="15" hidden="1" customHeight="1">
      <c r="I1434" s="119" t="e">
        <v>#N/A</v>
      </c>
      <c r="J1434" s="119" t="e">
        <v>#N/A</v>
      </c>
      <c r="K1434" s="119" t="e">
        <f t="shared" si="236"/>
        <v>#N/A</v>
      </c>
      <c r="L1434" s="119" t="e">
        <f t="shared" si="234"/>
        <v>#N/A</v>
      </c>
      <c r="M1434" s="119"/>
      <c r="O1434" s="119"/>
      <c r="P1434" s="119"/>
      <c r="Q1434" s="119"/>
      <c r="R1434" s="105"/>
      <c r="S1434" s="119"/>
      <c r="T1434" s="51">
        <f t="shared" si="237"/>
        <v>0</v>
      </c>
      <c r="U1434" s="322" t="e">
        <f t="shared" si="238"/>
        <v>#DIV/0!</v>
      </c>
      <c r="X1434" s="324" t="e">
        <f t="shared" si="235"/>
        <v>#DIV/0!</v>
      </c>
      <c r="Y1434" s="325">
        <f t="shared" si="239"/>
        <v>0</v>
      </c>
      <c r="Z1434" s="325">
        <f t="shared" si="240"/>
        <v>0</v>
      </c>
      <c r="AA1434" s="325">
        <f t="shared" si="241"/>
        <v>0</v>
      </c>
      <c r="AB1434" s="326">
        <f t="shared" si="242"/>
        <v>0</v>
      </c>
      <c r="AD1434" s="328"/>
      <c r="AE1434" s="328"/>
      <c r="AF1434" s="328"/>
      <c r="AG1434" s="328"/>
    </row>
    <row r="1435" spans="9:33" ht="15" hidden="1" customHeight="1">
      <c r="I1435" s="119" t="e">
        <v>#N/A</v>
      </c>
      <c r="J1435" s="119" t="e">
        <v>#N/A</v>
      </c>
      <c r="K1435" s="119" t="e">
        <f t="shared" si="236"/>
        <v>#N/A</v>
      </c>
      <c r="L1435" s="119" t="e">
        <f t="shared" si="234"/>
        <v>#N/A</v>
      </c>
      <c r="M1435" s="119"/>
      <c r="O1435" s="119"/>
      <c r="P1435" s="119"/>
      <c r="Q1435" s="119"/>
      <c r="R1435" s="105"/>
      <c r="S1435" s="119"/>
      <c r="T1435" s="51">
        <f t="shared" si="237"/>
        <v>0</v>
      </c>
      <c r="U1435" s="322" t="e">
        <f t="shared" si="238"/>
        <v>#DIV/0!</v>
      </c>
      <c r="X1435" s="324" t="e">
        <f t="shared" si="235"/>
        <v>#DIV/0!</v>
      </c>
      <c r="Y1435" s="325">
        <f t="shared" si="239"/>
        <v>0</v>
      </c>
      <c r="Z1435" s="325">
        <f t="shared" si="240"/>
        <v>0</v>
      </c>
      <c r="AA1435" s="325">
        <f t="shared" si="241"/>
        <v>0</v>
      </c>
      <c r="AB1435" s="326">
        <f t="shared" si="242"/>
        <v>0</v>
      </c>
      <c r="AD1435" s="328"/>
      <c r="AE1435" s="328"/>
      <c r="AF1435" s="328"/>
      <c r="AG1435" s="328"/>
    </row>
    <row r="1436" spans="9:33" ht="15" hidden="1" customHeight="1">
      <c r="I1436" s="119" t="e">
        <v>#N/A</v>
      </c>
      <c r="J1436" s="119" t="e">
        <v>#N/A</v>
      </c>
      <c r="K1436" s="119" t="e">
        <f t="shared" si="236"/>
        <v>#N/A</v>
      </c>
      <c r="L1436" s="119" t="e">
        <f t="shared" si="234"/>
        <v>#N/A</v>
      </c>
      <c r="M1436" s="119"/>
      <c r="O1436" s="119"/>
      <c r="P1436" s="119"/>
      <c r="Q1436" s="119"/>
      <c r="R1436" s="105"/>
      <c r="S1436" s="119"/>
      <c r="T1436" s="51">
        <f t="shared" si="237"/>
        <v>0</v>
      </c>
      <c r="U1436" s="322" t="e">
        <f t="shared" si="238"/>
        <v>#DIV/0!</v>
      </c>
      <c r="X1436" s="324" t="e">
        <f t="shared" si="235"/>
        <v>#DIV/0!</v>
      </c>
      <c r="Y1436" s="325">
        <f t="shared" si="239"/>
        <v>0</v>
      </c>
      <c r="Z1436" s="325">
        <f t="shared" si="240"/>
        <v>0</v>
      </c>
      <c r="AA1436" s="325">
        <f t="shared" si="241"/>
        <v>0</v>
      </c>
      <c r="AB1436" s="326">
        <f t="shared" si="242"/>
        <v>0</v>
      </c>
      <c r="AD1436" s="328"/>
      <c r="AE1436" s="328"/>
      <c r="AF1436" s="328"/>
      <c r="AG1436" s="328"/>
    </row>
    <row r="1437" spans="9:33" ht="15" hidden="1" customHeight="1">
      <c r="I1437" s="119" t="e">
        <v>#N/A</v>
      </c>
      <c r="J1437" s="119" t="e">
        <v>#N/A</v>
      </c>
      <c r="K1437" s="119" t="e">
        <f t="shared" si="236"/>
        <v>#N/A</v>
      </c>
      <c r="L1437" s="119" t="e">
        <f t="shared" si="234"/>
        <v>#N/A</v>
      </c>
      <c r="M1437" s="119"/>
      <c r="O1437" s="119"/>
      <c r="P1437" s="119"/>
      <c r="Q1437" s="119"/>
      <c r="R1437" s="105"/>
      <c r="S1437" s="119"/>
      <c r="T1437" s="51">
        <f t="shared" si="237"/>
        <v>0</v>
      </c>
      <c r="U1437" s="322" t="e">
        <f t="shared" si="238"/>
        <v>#DIV/0!</v>
      </c>
      <c r="X1437" s="324" t="e">
        <f t="shared" si="235"/>
        <v>#DIV/0!</v>
      </c>
      <c r="Y1437" s="325">
        <f t="shared" si="239"/>
        <v>0</v>
      </c>
      <c r="Z1437" s="325">
        <f t="shared" si="240"/>
        <v>0</v>
      </c>
      <c r="AA1437" s="325">
        <f t="shared" si="241"/>
        <v>0</v>
      </c>
      <c r="AB1437" s="326">
        <f t="shared" si="242"/>
        <v>0</v>
      </c>
      <c r="AD1437" s="328"/>
      <c r="AE1437" s="328"/>
      <c r="AF1437" s="328"/>
      <c r="AG1437" s="328"/>
    </row>
    <row r="1438" spans="9:33" ht="15" hidden="1" customHeight="1">
      <c r="I1438" s="119" t="e">
        <v>#N/A</v>
      </c>
      <c r="J1438" s="119" t="e">
        <v>#N/A</v>
      </c>
      <c r="K1438" s="119" t="e">
        <f t="shared" si="236"/>
        <v>#N/A</v>
      </c>
      <c r="L1438" s="119" t="e">
        <f t="shared" si="234"/>
        <v>#N/A</v>
      </c>
      <c r="M1438" s="119"/>
      <c r="O1438" s="119"/>
      <c r="P1438" s="119"/>
      <c r="Q1438" s="119"/>
      <c r="R1438" s="105"/>
      <c r="S1438" s="119"/>
      <c r="T1438" s="51">
        <f t="shared" si="237"/>
        <v>0</v>
      </c>
      <c r="U1438" s="322" t="e">
        <f t="shared" si="238"/>
        <v>#DIV/0!</v>
      </c>
      <c r="X1438" s="324" t="e">
        <f t="shared" si="235"/>
        <v>#DIV/0!</v>
      </c>
      <c r="Y1438" s="325">
        <f t="shared" si="239"/>
        <v>0</v>
      </c>
      <c r="Z1438" s="325">
        <f t="shared" si="240"/>
        <v>0</v>
      </c>
      <c r="AA1438" s="325">
        <f t="shared" si="241"/>
        <v>0</v>
      </c>
      <c r="AB1438" s="326">
        <f t="shared" si="242"/>
        <v>0</v>
      </c>
      <c r="AD1438" s="328"/>
      <c r="AE1438" s="328"/>
      <c r="AF1438" s="328"/>
      <c r="AG1438" s="328"/>
    </row>
    <row r="1439" spans="9:33" ht="15" hidden="1" customHeight="1">
      <c r="I1439" s="119" t="e">
        <v>#N/A</v>
      </c>
      <c r="J1439" s="119" t="e">
        <v>#N/A</v>
      </c>
      <c r="K1439" s="119" t="e">
        <f t="shared" si="236"/>
        <v>#N/A</v>
      </c>
      <c r="L1439" s="119" t="e">
        <f t="shared" si="234"/>
        <v>#N/A</v>
      </c>
      <c r="M1439" s="119"/>
      <c r="O1439" s="119"/>
      <c r="P1439" s="119"/>
      <c r="Q1439" s="119"/>
      <c r="R1439" s="105"/>
      <c r="S1439" s="119"/>
      <c r="T1439" s="51">
        <f t="shared" si="237"/>
        <v>0</v>
      </c>
      <c r="U1439" s="322" t="e">
        <f t="shared" si="238"/>
        <v>#DIV/0!</v>
      </c>
      <c r="X1439" s="324" t="e">
        <f t="shared" si="235"/>
        <v>#DIV/0!</v>
      </c>
      <c r="Y1439" s="325">
        <f t="shared" si="239"/>
        <v>0</v>
      </c>
      <c r="Z1439" s="325">
        <f t="shared" si="240"/>
        <v>0</v>
      </c>
      <c r="AA1439" s="325">
        <f t="shared" si="241"/>
        <v>0</v>
      </c>
      <c r="AB1439" s="326">
        <f t="shared" si="242"/>
        <v>0</v>
      </c>
      <c r="AD1439" s="328"/>
      <c r="AE1439" s="328"/>
      <c r="AF1439" s="328"/>
      <c r="AG1439" s="328"/>
    </row>
    <row r="1440" spans="9:33" ht="15" hidden="1" customHeight="1">
      <c r="I1440" s="119" t="e">
        <v>#N/A</v>
      </c>
      <c r="J1440" s="119" t="e">
        <v>#N/A</v>
      </c>
      <c r="K1440" s="119" t="e">
        <f t="shared" si="236"/>
        <v>#N/A</v>
      </c>
      <c r="L1440" s="119" t="e">
        <f t="shared" si="234"/>
        <v>#N/A</v>
      </c>
      <c r="M1440" s="119"/>
      <c r="O1440" s="119"/>
      <c r="P1440" s="119"/>
      <c r="Q1440" s="119"/>
      <c r="R1440" s="105"/>
      <c r="S1440" s="119"/>
      <c r="T1440" s="51">
        <f t="shared" si="237"/>
        <v>0</v>
      </c>
      <c r="U1440" s="322" t="e">
        <f t="shared" si="238"/>
        <v>#DIV/0!</v>
      </c>
      <c r="X1440" s="324" t="e">
        <f t="shared" si="235"/>
        <v>#DIV/0!</v>
      </c>
      <c r="Y1440" s="325">
        <f t="shared" si="239"/>
        <v>0</v>
      </c>
      <c r="Z1440" s="325">
        <f t="shared" si="240"/>
        <v>0</v>
      </c>
      <c r="AA1440" s="325">
        <f t="shared" si="241"/>
        <v>0</v>
      </c>
      <c r="AB1440" s="326">
        <f t="shared" si="242"/>
        <v>0</v>
      </c>
      <c r="AD1440" s="328"/>
      <c r="AE1440" s="328"/>
      <c r="AF1440" s="328"/>
      <c r="AG1440" s="328"/>
    </row>
    <row r="1441" spans="9:33" ht="15" hidden="1" customHeight="1">
      <c r="I1441" s="119" t="e">
        <v>#N/A</v>
      </c>
      <c r="J1441" s="119" t="e">
        <v>#N/A</v>
      </c>
      <c r="K1441" s="119" t="e">
        <f t="shared" si="236"/>
        <v>#N/A</v>
      </c>
      <c r="L1441" s="119" t="e">
        <f t="shared" si="234"/>
        <v>#N/A</v>
      </c>
      <c r="M1441" s="119"/>
      <c r="O1441" s="119"/>
      <c r="P1441" s="119"/>
      <c r="Q1441" s="119"/>
      <c r="R1441" s="105"/>
      <c r="S1441" s="119"/>
      <c r="T1441" s="51">
        <f t="shared" si="237"/>
        <v>0</v>
      </c>
      <c r="U1441" s="322" t="e">
        <f t="shared" si="238"/>
        <v>#DIV/0!</v>
      </c>
      <c r="X1441" s="324" t="e">
        <f t="shared" si="235"/>
        <v>#DIV/0!</v>
      </c>
      <c r="Y1441" s="325">
        <f t="shared" si="239"/>
        <v>0</v>
      </c>
      <c r="Z1441" s="325">
        <f t="shared" si="240"/>
        <v>0</v>
      </c>
      <c r="AA1441" s="325">
        <f t="shared" si="241"/>
        <v>0</v>
      </c>
      <c r="AB1441" s="326">
        <f t="shared" si="242"/>
        <v>0</v>
      </c>
      <c r="AD1441" s="328"/>
      <c r="AE1441" s="328"/>
      <c r="AF1441" s="328"/>
      <c r="AG1441" s="328"/>
    </row>
    <row r="1442" spans="9:33" ht="15" hidden="1" customHeight="1">
      <c r="I1442" s="119" t="e">
        <v>#N/A</v>
      </c>
      <c r="J1442" s="119" t="e">
        <v>#N/A</v>
      </c>
      <c r="K1442" s="119" t="e">
        <f t="shared" si="236"/>
        <v>#N/A</v>
      </c>
      <c r="L1442" s="119" t="e">
        <f t="shared" si="234"/>
        <v>#N/A</v>
      </c>
      <c r="M1442" s="119"/>
      <c r="O1442" s="119"/>
      <c r="P1442" s="119"/>
      <c r="Q1442" s="119"/>
      <c r="R1442" s="105"/>
      <c r="S1442" s="119"/>
      <c r="T1442" s="51">
        <f t="shared" si="237"/>
        <v>0</v>
      </c>
      <c r="U1442" s="322" t="e">
        <f t="shared" si="238"/>
        <v>#DIV/0!</v>
      </c>
      <c r="X1442" s="324" t="e">
        <f t="shared" si="235"/>
        <v>#DIV/0!</v>
      </c>
      <c r="Y1442" s="325">
        <f t="shared" si="239"/>
        <v>0</v>
      </c>
      <c r="Z1442" s="325">
        <f t="shared" si="240"/>
        <v>0</v>
      </c>
      <c r="AA1442" s="325">
        <f t="shared" si="241"/>
        <v>0</v>
      </c>
      <c r="AB1442" s="326">
        <f t="shared" si="242"/>
        <v>0</v>
      </c>
      <c r="AD1442" s="328"/>
      <c r="AE1442" s="328"/>
      <c r="AF1442" s="328"/>
      <c r="AG1442" s="328"/>
    </row>
    <row r="1443" spans="9:33" ht="15" hidden="1" customHeight="1">
      <c r="I1443" s="119" t="e">
        <v>#N/A</v>
      </c>
      <c r="J1443" s="119" t="e">
        <v>#N/A</v>
      </c>
      <c r="K1443" s="119" t="e">
        <f t="shared" si="236"/>
        <v>#N/A</v>
      </c>
      <c r="L1443" s="119" t="e">
        <f t="shared" si="234"/>
        <v>#N/A</v>
      </c>
      <c r="M1443" s="119"/>
      <c r="O1443" s="119"/>
      <c r="P1443" s="119"/>
      <c r="Q1443" s="119"/>
      <c r="R1443" s="105"/>
      <c r="S1443" s="119"/>
      <c r="T1443" s="51">
        <f t="shared" si="237"/>
        <v>0</v>
      </c>
      <c r="U1443" s="322" t="e">
        <f t="shared" si="238"/>
        <v>#DIV/0!</v>
      </c>
      <c r="X1443" s="324" t="e">
        <f t="shared" si="235"/>
        <v>#DIV/0!</v>
      </c>
      <c r="Y1443" s="325">
        <f t="shared" si="239"/>
        <v>0</v>
      </c>
      <c r="Z1443" s="325">
        <f t="shared" si="240"/>
        <v>0</v>
      </c>
      <c r="AA1443" s="325">
        <f t="shared" si="241"/>
        <v>0</v>
      </c>
      <c r="AB1443" s="326">
        <f t="shared" si="242"/>
        <v>0</v>
      </c>
      <c r="AD1443" s="328"/>
      <c r="AE1443" s="328"/>
      <c r="AF1443" s="328"/>
      <c r="AG1443" s="328"/>
    </row>
    <row r="1444" spans="9:33" ht="15" hidden="1" customHeight="1">
      <c r="I1444" s="119" t="e">
        <v>#N/A</v>
      </c>
      <c r="J1444" s="119" t="e">
        <v>#N/A</v>
      </c>
      <c r="K1444" s="119" t="e">
        <f t="shared" si="236"/>
        <v>#N/A</v>
      </c>
      <c r="L1444" s="119" t="e">
        <f t="shared" si="234"/>
        <v>#N/A</v>
      </c>
      <c r="M1444" s="119"/>
      <c r="O1444" s="119"/>
      <c r="P1444" s="119"/>
      <c r="Q1444" s="119"/>
      <c r="R1444" s="105"/>
      <c r="S1444" s="119"/>
      <c r="T1444" s="51">
        <f t="shared" si="237"/>
        <v>0</v>
      </c>
      <c r="U1444" s="322" t="e">
        <f t="shared" si="238"/>
        <v>#DIV/0!</v>
      </c>
      <c r="X1444" s="324" t="e">
        <f t="shared" si="235"/>
        <v>#DIV/0!</v>
      </c>
      <c r="Y1444" s="325">
        <f t="shared" si="239"/>
        <v>0</v>
      </c>
      <c r="Z1444" s="325">
        <f t="shared" si="240"/>
        <v>0</v>
      </c>
      <c r="AA1444" s="325">
        <f t="shared" si="241"/>
        <v>0</v>
      </c>
      <c r="AB1444" s="326">
        <f t="shared" si="242"/>
        <v>0</v>
      </c>
      <c r="AD1444" s="328"/>
      <c r="AE1444" s="328"/>
      <c r="AF1444" s="328"/>
      <c r="AG1444" s="328"/>
    </row>
    <row r="1445" spans="9:33" ht="15" hidden="1" customHeight="1">
      <c r="I1445" s="119" t="e">
        <v>#N/A</v>
      </c>
      <c r="J1445" s="119" t="e">
        <v>#N/A</v>
      </c>
      <c r="K1445" s="119" t="e">
        <f t="shared" si="236"/>
        <v>#N/A</v>
      </c>
      <c r="L1445" s="119" t="e">
        <f t="shared" si="234"/>
        <v>#N/A</v>
      </c>
      <c r="M1445" s="119"/>
      <c r="O1445" s="119"/>
      <c r="P1445" s="119"/>
      <c r="Q1445" s="119"/>
      <c r="R1445" s="105"/>
      <c r="S1445" s="119"/>
      <c r="T1445" s="51">
        <f t="shared" si="237"/>
        <v>0</v>
      </c>
      <c r="U1445" s="322" t="e">
        <f t="shared" si="238"/>
        <v>#DIV/0!</v>
      </c>
      <c r="X1445" s="324" t="e">
        <f t="shared" si="235"/>
        <v>#DIV/0!</v>
      </c>
      <c r="Y1445" s="325">
        <f t="shared" si="239"/>
        <v>0</v>
      </c>
      <c r="Z1445" s="325">
        <f t="shared" si="240"/>
        <v>0</v>
      </c>
      <c r="AA1445" s="325">
        <f t="shared" si="241"/>
        <v>0</v>
      </c>
      <c r="AB1445" s="326">
        <f t="shared" si="242"/>
        <v>0</v>
      </c>
      <c r="AD1445" s="328"/>
      <c r="AE1445" s="328"/>
      <c r="AF1445" s="328"/>
      <c r="AG1445" s="328"/>
    </row>
    <row r="1446" spans="9:33" ht="15" hidden="1" customHeight="1">
      <c r="I1446" s="119" t="e">
        <v>#N/A</v>
      </c>
      <c r="J1446" s="119" t="e">
        <v>#N/A</v>
      </c>
      <c r="K1446" s="119" t="e">
        <f t="shared" si="236"/>
        <v>#N/A</v>
      </c>
      <c r="L1446" s="119" t="e">
        <f t="shared" si="234"/>
        <v>#N/A</v>
      </c>
      <c r="M1446" s="119"/>
      <c r="O1446" s="119"/>
      <c r="P1446" s="119"/>
      <c r="Q1446" s="119"/>
      <c r="R1446" s="105"/>
      <c r="S1446" s="119"/>
      <c r="T1446" s="51">
        <f t="shared" si="237"/>
        <v>0</v>
      </c>
      <c r="U1446" s="322" t="e">
        <f t="shared" si="238"/>
        <v>#DIV/0!</v>
      </c>
      <c r="X1446" s="324" t="e">
        <f t="shared" si="235"/>
        <v>#DIV/0!</v>
      </c>
      <c r="Y1446" s="325">
        <f t="shared" si="239"/>
        <v>0</v>
      </c>
      <c r="Z1446" s="325">
        <f t="shared" si="240"/>
        <v>0</v>
      </c>
      <c r="AA1446" s="325">
        <f t="shared" si="241"/>
        <v>0</v>
      </c>
      <c r="AB1446" s="326">
        <f t="shared" si="242"/>
        <v>0</v>
      </c>
      <c r="AD1446" s="328"/>
      <c r="AE1446" s="328"/>
      <c r="AF1446" s="328"/>
      <c r="AG1446" s="328"/>
    </row>
    <row r="1447" spans="9:33" ht="15" hidden="1" customHeight="1">
      <c r="I1447" s="119" t="e">
        <v>#N/A</v>
      </c>
      <c r="J1447" s="119" t="e">
        <v>#N/A</v>
      </c>
      <c r="K1447" s="119" t="e">
        <f t="shared" si="236"/>
        <v>#N/A</v>
      </c>
      <c r="L1447" s="119" t="e">
        <f t="shared" si="234"/>
        <v>#N/A</v>
      </c>
      <c r="M1447" s="119"/>
      <c r="O1447" s="119"/>
      <c r="P1447" s="119"/>
      <c r="Q1447" s="119"/>
      <c r="R1447" s="105"/>
      <c r="S1447" s="119"/>
      <c r="T1447" s="51">
        <f t="shared" si="237"/>
        <v>0</v>
      </c>
      <c r="U1447" s="322" t="e">
        <f t="shared" si="238"/>
        <v>#DIV/0!</v>
      </c>
      <c r="X1447" s="324" t="e">
        <f t="shared" si="235"/>
        <v>#DIV/0!</v>
      </c>
      <c r="Y1447" s="325">
        <f t="shared" si="239"/>
        <v>0</v>
      </c>
      <c r="Z1447" s="325">
        <f t="shared" si="240"/>
        <v>0</v>
      </c>
      <c r="AA1447" s="325">
        <f t="shared" si="241"/>
        <v>0</v>
      </c>
      <c r="AB1447" s="326">
        <f t="shared" si="242"/>
        <v>0</v>
      </c>
      <c r="AD1447" s="328"/>
      <c r="AE1447" s="328"/>
      <c r="AF1447" s="328"/>
      <c r="AG1447" s="328"/>
    </row>
    <row r="1448" spans="9:33" ht="15" hidden="1" customHeight="1">
      <c r="I1448" s="119" t="e">
        <v>#N/A</v>
      </c>
      <c r="J1448" s="119" t="e">
        <v>#N/A</v>
      </c>
      <c r="K1448" s="119" t="e">
        <f t="shared" si="236"/>
        <v>#N/A</v>
      </c>
      <c r="L1448" s="119" t="e">
        <f t="shared" si="234"/>
        <v>#N/A</v>
      </c>
      <c r="M1448" s="119"/>
      <c r="O1448" s="119"/>
      <c r="P1448" s="119"/>
      <c r="Q1448" s="119"/>
      <c r="R1448" s="105"/>
      <c r="S1448" s="119"/>
      <c r="T1448" s="51">
        <f t="shared" si="237"/>
        <v>0</v>
      </c>
      <c r="U1448" s="322" t="e">
        <f t="shared" si="238"/>
        <v>#DIV/0!</v>
      </c>
      <c r="X1448" s="324" t="e">
        <f t="shared" si="235"/>
        <v>#DIV/0!</v>
      </c>
      <c r="Y1448" s="325">
        <f t="shared" si="239"/>
        <v>0</v>
      </c>
      <c r="Z1448" s="325">
        <f t="shared" si="240"/>
        <v>0</v>
      </c>
      <c r="AA1448" s="325">
        <f t="shared" si="241"/>
        <v>0</v>
      </c>
      <c r="AB1448" s="326">
        <f t="shared" si="242"/>
        <v>0</v>
      </c>
      <c r="AD1448" s="328"/>
      <c r="AE1448" s="328"/>
      <c r="AF1448" s="328"/>
      <c r="AG1448" s="328"/>
    </row>
    <row r="1449" spans="9:33" ht="15" hidden="1" customHeight="1">
      <c r="I1449" s="119" t="e">
        <v>#N/A</v>
      </c>
      <c r="J1449" s="119" t="e">
        <v>#N/A</v>
      </c>
      <c r="K1449" s="119" t="e">
        <f t="shared" si="236"/>
        <v>#N/A</v>
      </c>
      <c r="L1449" s="119" t="e">
        <f t="shared" si="234"/>
        <v>#N/A</v>
      </c>
      <c r="M1449" s="119"/>
      <c r="O1449" s="119"/>
      <c r="P1449" s="119"/>
      <c r="Q1449" s="119"/>
      <c r="R1449" s="105"/>
      <c r="S1449" s="119"/>
      <c r="T1449" s="51">
        <f t="shared" si="237"/>
        <v>0</v>
      </c>
      <c r="U1449" s="322" t="e">
        <f t="shared" si="238"/>
        <v>#DIV/0!</v>
      </c>
      <c r="X1449" s="324" t="e">
        <f t="shared" si="235"/>
        <v>#DIV/0!</v>
      </c>
      <c r="Y1449" s="325">
        <f t="shared" si="239"/>
        <v>0</v>
      </c>
      <c r="Z1449" s="325">
        <f t="shared" si="240"/>
        <v>0</v>
      </c>
      <c r="AA1449" s="325">
        <f t="shared" si="241"/>
        <v>0</v>
      </c>
      <c r="AB1449" s="326">
        <f t="shared" si="242"/>
        <v>0</v>
      </c>
      <c r="AD1449" s="328"/>
      <c r="AE1449" s="328"/>
      <c r="AF1449" s="328"/>
      <c r="AG1449" s="328"/>
    </row>
    <row r="1450" spans="9:33" ht="15" hidden="1" customHeight="1">
      <c r="I1450" s="119" t="e">
        <v>#N/A</v>
      </c>
      <c r="J1450" s="119" t="e">
        <v>#N/A</v>
      </c>
      <c r="K1450" s="119" t="e">
        <f t="shared" si="236"/>
        <v>#N/A</v>
      </c>
      <c r="L1450" s="119" t="e">
        <f t="shared" si="234"/>
        <v>#N/A</v>
      </c>
      <c r="M1450" s="119"/>
      <c r="O1450" s="119"/>
      <c r="P1450" s="119"/>
      <c r="Q1450" s="119"/>
      <c r="R1450" s="105"/>
      <c r="S1450" s="119"/>
      <c r="T1450" s="51">
        <f t="shared" si="237"/>
        <v>0</v>
      </c>
      <c r="U1450" s="322" t="e">
        <f t="shared" si="238"/>
        <v>#DIV/0!</v>
      </c>
      <c r="X1450" s="324" t="e">
        <f t="shared" si="235"/>
        <v>#DIV/0!</v>
      </c>
      <c r="Y1450" s="325">
        <f t="shared" si="239"/>
        <v>0</v>
      </c>
      <c r="Z1450" s="325">
        <f t="shared" si="240"/>
        <v>0</v>
      </c>
      <c r="AA1450" s="325">
        <f t="shared" si="241"/>
        <v>0</v>
      </c>
      <c r="AB1450" s="326">
        <f t="shared" si="242"/>
        <v>0</v>
      </c>
      <c r="AD1450" s="328"/>
      <c r="AE1450" s="328"/>
      <c r="AF1450" s="328"/>
      <c r="AG1450" s="328"/>
    </row>
    <row r="1451" spans="9:33" ht="15" hidden="1" customHeight="1">
      <c r="I1451" s="119" t="e">
        <v>#N/A</v>
      </c>
      <c r="J1451" s="119" t="e">
        <v>#N/A</v>
      </c>
      <c r="K1451" s="119" t="e">
        <f t="shared" si="236"/>
        <v>#N/A</v>
      </c>
      <c r="L1451" s="119" t="e">
        <f t="shared" si="234"/>
        <v>#N/A</v>
      </c>
      <c r="M1451" s="119"/>
      <c r="O1451" s="119"/>
      <c r="P1451" s="119"/>
      <c r="Q1451" s="119"/>
      <c r="R1451" s="105"/>
      <c r="S1451" s="119"/>
      <c r="T1451" s="51">
        <f t="shared" si="237"/>
        <v>0</v>
      </c>
      <c r="U1451" s="322" t="e">
        <f t="shared" si="238"/>
        <v>#DIV/0!</v>
      </c>
      <c r="X1451" s="324" t="e">
        <f t="shared" si="235"/>
        <v>#DIV/0!</v>
      </c>
      <c r="Y1451" s="325">
        <f t="shared" si="239"/>
        <v>0</v>
      </c>
      <c r="Z1451" s="325">
        <f t="shared" si="240"/>
        <v>0</v>
      </c>
      <c r="AA1451" s="325">
        <f t="shared" si="241"/>
        <v>0</v>
      </c>
      <c r="AB1451" s="326">
        <f t="shared" si="242"/>
        <v>0</v>
      </c>
      <c r="AD1451" s="328"/>
      <c r="AE1451" s="328"/>
      <c r="AF1451" s="328"/>
      <c r="AG1451" s="328"/>
    </row>
    <row r="1452" spans="9:33" ht="15" hidden="1" customHeight="1">
      <c r="I1452" s="119" t="e">
        <v>#N/A</v>
      </c>
      <c r="J1452" s="119" t="e">
        <v>#N/A</v>
      </c>
      <c r="K1452" s="119" t="e">
        <f t="shared" si="236"/>
        <v>#N/A</v>
      </c>
      <c r="L1452" s="119" t="e">
        <f t="shared" si="234"/>
        <v>#N/A</v>
      </c>
      <c r="M1452" s="119"/>
      <c r="O1452" s="119"/>
      <c r="P1452" s="119"/>
      <c r="Q1452" s="119"/>
      <c r="R1452" s="105"/>
      <c r="S1452" s="119"/>
      <c r="T1452" s="51">
        <f t="shared" si="237"/>
        <v>0</v>
      </c>
      <c r="U1452" s="322" t="e">
        <f t="shared" si="238"/>
        <v>#DIV/0!</v>
      </c>
      <c r="X1452" s="324" t="e">
        <f t="shared" si="235"/>
        <v>#DIV/0!</v>
      </c>
      <c r="Y1452" s="325">
        <f t="shared" si="239"/>
        <v>0</v>
      </c>
      <c r="Z1452" s="325">
        <f t="shared" si="240"/>
        <v>0</v>
      </c>
      <c r="AA1452" s="325">
        <f t="shared" si="241"/>
        <v>0</v>
      </c>
      <c r="AB1452" s="326">
        <f t="shared" si="242"/>
        <v>0</v>
      </c>
      <c r="AD1452" s="328"/>
      <c r="AE1452" s="328"/>
      <c r="AF1452" s="328"/>
      <c r="AG1452" s="328"/>
    </row>
    <row r="1453" spans="9:33" ht="15" hidden="1" customHeight="1">
      <c r="I1453" s="119" t="e">
        <v>#N/A</v>
      </c>
      <c r="J1453" s="119" t="e">
        <v>#N/A</v>
      </c>
      <c r="K1453" s="119" t="e">
        <f t="shared" si="236"/>
        <v>#N/A</v>
      </c>
      <c r="L1453" s="119" t="e">
        <f t="shared" si="234"/>
        <v>#N/A</v>
      </c>
      <c r="M1453" s="119"/>
      <c r="O1453" s="119"/>
      <c r="P1453" s="119"/>
      <c r="Q1453" s="119"/>
      <c r="R1453" s="105"/>
      <c r="S1453" s="119"/>
      <c r="T1453" s="51">
        <f t="shared" si="237"/>
        <v>0</v>
      </c>
      <c r="U1453" s="322" t="e">
        <f t="shared" si="238"/>
        <v>#DIV/0!</v>
      </c>
      <c r="X1453" s="324" t="e">
        <f t="shared" si="235"/>
        <v>#DIV/0!</v>
      </c>
      <c r="Y1453" s="325">
        <f t="shared" si="239"/>
        <v>0</v>
      </c>
      <c r="Z1453" s="325">
        <f t="shared" si="240"/>
        <v>0</v>
      </c>
      <c r="AA1453" s="325">
        <f t="shared" si="241"/>
        <v>0</v>
      </c>
      <c r="AB1453" s="326">
        <f t="shared" si="242"/>
        <v>0</v>
      </c>
      <c r="AD1453" s="328"/>
      <c r="AE1453" s="328"/>
      <c r="AF1453" s="328"/>
      <c r="AG1453" s="328"/>
    </row>
    <row r="1454" spans="9:33" ht="15" hidden="1" customHeight="1">
      <c r="I1454" s="119" t="e">
        <v>#N/A</v>
      </c>
      <c r="J1454" s="119" t="e">
        <v>#N/A</v>
      </c>
      <c r="K1454" s="119" t="e">
        <f t="shared" si="236"/>
        <v>#N/A</v>
      </c>
      <c r="L1454" s="119" t="e">
        <f t="shared" si="234"/>
        <v>#N/A</v>
      </c>
      <c r="M1454" s="119"/>
      <c r="O1454" s="119"/>
      <c r="P1454" s="119"/>
      <c r="Q1454" s="119"/>
      <c r="R1454" s="105"/>
      <c r="S1454" s="119"/>
      <c r="T1454" s="51">
        <f t="shared" si="237"/>
        <v>0</v>
      </c>
      <c r="U1454" s="322" t="e">
        <f t="shared" si="238"/>
        <v>#DIV/0!</v>
      </c>
      <c r="X1454" s="324" t="e">
        <f t="shared" si="235"/>
        <v>#DIV/0!</v>
      </c>
      <c r="Y1454" s="325">
        <f t="shared" si="239"/>
        <v>0</v>
      </c>
      <c r="Z1454" s="325">
        <f t="shared" si="240"/>
        <v>0</v>
      </c>
      <c r="AA1454" s="325">
        <f t="shared" si="241"/>
        <v>0</v>
      </c>
      <c r="AB1454" s="326">
        <f t="shared" si="242"/>
        <v>0</v>
      </c>
      <c r="AD1454" s="328"/>
      <c r="AE1454" s="328"/>
      <c r="AF1454" s="328"/>
      <c r="AG1454" s="328"/>
    </row>
    <row r="1455" spans="9:33" ht="15" hidden="1" customHeight="1">
      <c r="I1455" s="119" t="e">
        <v>#N/A</v>
      </c>
      <c r="J1455" s="119" t="e">
        <v>#N/A</v>
      </c>
      <c r="K1455" s="119" t="e">
        <f t="shared" si="236"/>
        <v>#N/A</v>
      </c>
      <c r="L1455" s="119" t="e">
        <f t="shared" si="234"/>
        <v>#N/A</v>
      </c>
      <c r="M1455" s="119"/>
      <c r="O1455" s="119"/>
      <c r="P1455" s="119"/>
      <c r="Q1455" s="119"/>
      <c r="R1455" s="105"/>
      <c r="S1455" s="119"/>
      <c r="T1455" s="51">
        <f t="shared" si="237"/>
        <v>0</v>
      </c>
      <c r="U1455" s="322" t="e">
        <f t="shared" si="238"/>
        <v>#DIV/0!</v>
      </c>
      <c r="X1455" s="324" t="e">
        <f t="shared" si="235"/>
        <v>#DIV/0!</v>
      </c>
      <c r="Y1455" s="325">
        <f t="shared" si="239"/>
        <v>0</v>
      </c>
      <c r="Z1455" s="325">
        <f t="shared" si="240"/>
        <v>0</v>
      </c>
      <c r="AA1455" s="325">
        <f t="shared" si="241"/>
        <v>0</v>
      </c>
      <c r="AB1455" s="326">
        <f t="shared" si="242"/>
        <v>0</v>
      </c>
      <c r="AD1455" s="328"/>
      <c r="AE1455" s="328"/>
      <c r="AF1455" s="328"/>
      <c r="AG1455" s="328"/>
    </row>
    <row r="1456" spans="9:33" ht="15" hidden="1" customHeight="1">
      <c r="I1456" s="119" t="e">
        <v>#N/A</v>
      </c>
      <c r="J1456" s="119" t="e">
        <v>#N/A</v>
      </c>
      <c r="K1456" s="119" t="e">
        <f t="shared" si="236"/>
        <v>#N/A</v>
      </c>
      <c r="L1456" s="119" t="e">
        <f t="shared" si="234"/>
        <v>#N/A</v>
      </c>
      <c r="M1456" s="119"/>
      <c r="O1456" s="119"/>
      <c r="P1456" s="119"/>
      <c r="Q1456" s="119"/>
      <c r="R1456" s="105"/>
      <c r="S1456" s="119"/>
      <c r="T1456" s="51">
        <f t="shared" si="237"/>
        <v>0</v>
      </c>
      <c r="U1456" s="322" t="e">
        <f t="shared" si="238"/>
        <v>#DIV/0!</v>
      </c>
      <c r="X1456" s="324" t="e">
        <f t="shared" si="235"/>
        <v>#DIV/0!</v>
      </c>
      <c r="Y1456" s="325">
        <f t="shared" si="239"/>
        <v>0</v>
      </c>
      <c r="Z1456" s="325">
        <f t="shared" si="240"/>
        <v>0</v>
      </c>
      <c r="AA1456" s="325">
        <f t="shared" si="241"/>
        <v>0</v>
      </c>
      <c r="AB1456" s="326">
        <f t="shared" si="242"/>
        <v>0</v>
      </c>
      <c r="AD1456" s="328"/>
      <c r="AE1456" s="328"/>
      <c r="AF1456" s="328"/>
      <c r="AG1456" s="328"/>
    </row>
    <row r="1457" spans="9:33" ht="15" hidden="1" customHeight="1">
      <c r="I1457" s="119" t="e">
        <v>#N/A</v>
      </c>
      <c r="J1457" s="119" t="e">
        <v>#N/A</v>
      </c>
      <c r="K1457" s="119" t="e">
        <f t="shared" si="236"/>
        <v>#N/A</v>
      </c>
      <c r="L1457" s="119" t="e">
        <f t="shared" si="234"/>
        <v>#N/A</v>
      </c>
      <c r="M1457" s="119"/>
      <c r="O1457" s="119"/>
      <c r="P1457" s="119"/>
      <c r="Q1457" s="119"/>
      <c r="R1457" s="105"/>
      <c r="S1457" s="119"/>
      <c r="T1457" s="51">
        <f t="shared" si="237"/>
        <v>0</v>
      </c>
      <c r="U1457" s="322" t="e">
        <f t="shared" si="238"/>
        <v>#DIV/0!</v>
      </c>
      <c r="X1457" s="324" t="e">
        <f t="shared" si="235"/>
        <v>#DIV/0!</v>
      </c>
      <c r="Y1457" s="325">
        <f t="shared" si="239"/>
        <v>0</v>
      </c>
      <c r="Z1457" s="325">
        <f t="shared" si="240"/>
        <v>0</v>
      </c>
      <c r="AA1457" s="325">
        <f t="shared" si="241"/>
        <v>0</v>
      </c>
      <c r="AB1457" s="326">
        <f t="shared" si="242"/>
        <v>0</v>
      </c>
      <c r="AD1457" s="328"/>
      <c r="AE1457" s="328"/>
      <c r="AF1457" s="328"/>
      <c r="AG1457" s="328"/>
    </row>
    <row r="1458" spans="9:33" ht="15" hidden="1" customHeight="1">
      <c r="I1458" s="119" t="e">
        <v>#N/A</v>
      </c>
      <c r="J1458" s="119" t="e">
        <v>#N/A</v>
      </c>
      <c r="K1458" s="119" t="e">
        <f t="shared" si="236"/>
        <v>#N/A</v>
      </c>
      <c r="L1458" s="119" t="e">
        <f t="shared" si="234"/>
        <v>#N/A</v>
      </c>
      <c r="M1458" s="119"/>
      <c r="O1458" s="119"/>
      <c r="P1458" s="119"/>
      <c r="Q1458" s="119"/>
      <c r="R1458" s="105"/>
      <c r="S1458" s="119"/>
      <c r="T1458" s="51">
        <f t="shared" si="237"/>
        <v>0</v>
      </c>
      <c r="U1458" s="322" t="e">
        <f t="shared" si="238"/>
        <v>#DIV/0!</v>
      </c>
      <c r="X1458" s="324" t="e">
        <f t="shared" si="235"/>
        <v>#DIV/0!</v>
      </c>
      <c r="Y1458" s="325">
        <f t="shared" si="239"/>
        <v>0</v>
      </c>
      <c r="Z1458" s="325">
        <f t="shared" si="240"/>
        <v>0</v>
      </c>
      <c r="AA1458" s="325">
        <f t="shared" si="241"/>
        <v>0</v>
      </c>
      <c r="AB1458" s="326">
        <f t="shared" si="242"/>
        <v>0</v>
      </c>
      <c r="AD1458" s="328"/>
      <c r="AE1458" s="328"/>
      <c r="AF1458" s="328"/>
      <c r="AG1458" s="328"/>
    </row>
    <row r="1459" spans="9:33" ht="15" hidden="1" customHeight="1">
      <c r="I1459" s="119" t="e">
        <v>#N/A</v>
      </c>
      <c r="J1459" s="119" t="e">
        <v>#N/A</v>
      </c>
      <c r="K1459" s="119" t="e">
        <f t="shared" si="236"/>
        <v>#N/A</v>
      </c>
      <c r="L1459" s="119" t="e">
        <f t="shared" si="234"/>
        <v>#N/A</v>
      </c>
      <c r="M1459" s="119"/>
      <c r="O1459" s="119"/>
      <c r="P1459" s="119"/>
      <c r="Q1459" s="119"/>
      <c r="R1459" s="105"/>
      <c r="S1459" s="119"/>
      <c r="T1459" s="51">
        <f t="shared" si="237"/>
        <v>0</v>
      </c>
      <c r="U1459" s="322" t="e">
        <f t="shared" si="238"/>
        <v>#DIV/0!</v>
      </c>
      <c r="X1459" s="324" t="e">
        <f t="shared" si="235"/>
        <v>#DIV/0!</v>
      </c>
      <c r="Y1459" s="325">
        <f t="shared" si="239"/>
        <v>0</v>
      </c>
      <c r="Z1459" s="325">
        <f t="shared" si="240"/>
        <v>0</v>
      </c>
      <c r="AA1459" s="325">
        <f t="shared" si="241"/>
        <v>0</v>
      </c>
      <c r="AB1459" s="326">
        <f t="shared" si="242"/>
        <v>0</v>
      </c>
      <c r="AD1459" s="328"/>
      <c r="AE1459" s="328"/>
      <c r="AF1459" s="328"/>
      <c r="AG1459" s="328"/>
    </row>
    <row r="1460" spans="9:33" ht="15" hidden="1" customHeight="1">
      <c r="I1460" s="119" t="e">
        <v>#N/A</v>
      </c>
      <c r="J1460" s="119" t="e">
        <v>#N/A</v>
      </c>
      <c r="K1460" s="119" t="e">
        <f t="shared" si="236"/>
        <v>#N/A</v>
      </c>
      <c r="L1460" s="119" t="e">
        <f t="shared" si="234"/>
        <v>#N/A</v>
      </c>
      <c r="M1460" s="119"/>
      <c r="O1460" s="119"/>
      <c r="P1460" s="119"/>
      <c r="Q1460" s="119"/>
      <c r="R1460" s="105"/>
      <c r="S1460" s="119"/>
      <c r="T1460" s="51">
        <f t="shared" si="237"/>
        <v>0</v>
      </c>
      <c r="U1460" s="322" t="e">
        <f t="shared" si="238"/>
        <v>#DIV/0!</v>
      </c>
      <c r="X1460" s="324" t="e">
        <f t="shared" si="235"/>
        <v>#DIV/0!</v>
      </c>
      <c r="Y1460" s="325">
        <f t="shared" si="239"/>
        <v>0</v>
      </c>
      <c r="Z1460" s="325">
        <f t="shared" si="240"/>
        <v>0</v>
      </c>
      <c r="AA1460" s="325">
        <f t="shared" si="241"/>
        <v>0</v>
      </c>
      <c r="AB1460" s="326">
        <f t="shared" si="242"/>
        <v>0</v>
      </c>
      <c r="AD1460" s="328"/>
      <c r="AE1460" s="328"/>
      <c r="AF1460" s="328"/>
      <c r="AG1460" s="328"/>
    </row>
    <row r="1461" spans="9:33" ht="15" hidden="1" customHeight="1">
      <c r="I1461" s="119" t="e">
        <v>#N/A</v>
      </c>
      <c r="J1461" s="119" t="e">
        <v>#N/A</v>
      </c>
      <c r="K1461" s="119" t="e">
        <f t="shared" si="236"/>
        <v>#N/A</v>
      </c>
      <c r="L1461" s="119" t="e">
        <f t="shared" si="234"/>
        <v>#N/A</v>
      </c>
      <c r="M1461" s="119"/>
      <c r="O1461" s="119"/>
      <c r="P1461" s="119"/>
      <c r="Q1461" s="119"/>
      <c r="R1461" s="105"/>
      <c r="S1461" s="119"/>
      <c r="T1461" s="51">
        <f t="shared" si="237"/>
        <v>0</v>
      </c>
      <c r="U1461" s="322" t="e">
        <f t="shared" si="238"/>
        <v>#DIV/0!</v>
      </c>
      <c r="X1461" s="324" t="e">
        <f t="shared" si="235"/>
        <v>#DIV/0!</v>
      </c>
      <c r="Y1461" s="325">
        <f t="shared" si="239"/>
        <v>0</v>
      </c>
      <c r="Z1461" s="325">
        <f t="shared" si="240"/>
        <v>0</v>
      </c>
      <c r="AA1461" s="325">
        <f t="shared" si="241"/>
        <v>0</v>
      </c>
      <c r="AB1461" s="326">
        <f t="shared" si="242"/>
        <v>0</v>
      </c>
      <c r="AD1461" s="328"/>
      <c r="AE1461" s="328"/>
      <c r="AF1461" s="328"/>
      <c r="AG1461" s="328"/>
    </row>
    <row r="1462" spans="9:33" ht="15" hidden="1" customHeight="1">
      <c r="I1462" s="119" t="e">
        <v>#N/A</v>
      </c>
      <c r="J1462" s="119" t="e">
        <v>#N/A</v>
      </c>
      <c r="K1462" s="119" t="e">
        <f t="shared" si="236"/>
        <v>#N/A</v>
      </c>
      <c r="L1462" s="119" t="e">
        <f t="shared" si="234"/>
        <v>#N/A</v>
      </c>
      <c r="M1462" s="119"/>
      <c r="O1462" s="119"/>
      <c r="P1462" s="119"/>
      <c r="Q1462" s="119"/>
      <c r="R1462" s="105"/>
      <c r="S1462" s="119"/>
      <c r="T1462" s="51">
        <f t="shared" si="237"/>
        <v>0</v>
      </c>
      <c r="U1462" s="322" t="e">
        <f t="shared" si="238"/>
        <v>#DIV/0!</v>
      </c>
      <c r="X1462" s="324" t="e">
        <f t="shared" si="235"/>
        <v>#DIV/0!</v>
      </c>
      <c r="Y1462" s="325">
        <f t="shared" si="239"/>
        <v>0</v>
      </c>
      <c r="Z1462" s="325">
        <f t="shared" si="240"/>
        <v>0</v>
      </c>
      <c r="AA1462" s="325">
        <f t="shared" si="241"/>
        <v>0</v>
      </c>
      <c r="AB1462" s="326">
        <f t="shared" si="242"/>
        <v>0</v>
      </c>
      <c r="AD1462" s="328"/>
      <c r="AE1462" s="328"/>
      <c r="AF1462" s="328"/>
      <c r="AG1462" s="328"/>
    </row>
    <row r="1463" spans="9:33" ht="15" hidden="1" customHeight="1">
      <c r="I1463" s="119" t="e">
        <v>#N/A</v>
      </c>
      <c r="J1463" s="119" t="e">
        <v>#N/A</v>
      </c>
      <c r="K1463" s="119" t="e">
        <f t="shared" si="236"/>
        <v>#N/A</v>
      </c>
      <c r="L1463" s="119" t="e">
        <f t="shared" si="234"/>
        <v>#N/A</v>
      </c>
      <c r="M1463" s="119"/>
      <c r="O1463" s="119"/>
      <c r="P1463" s="119"/>
      <c r="Q1463" s="119"/>
      <c r="R1463" s="105"/>
      <c r="S1463" s="119"/>
      <c r="T1463" s="51">
        <f t="shared" si="237"/>
        <v>0</v>
      </c>
      <c r="U1463" s="322" t="e">
        <f t="shared" si="238"/>
        <v>#DIV/0!</v>
      </c>
      <c r="X1463" s="324" t="e">
        <f t="shared" si="235"/>
        <v>#DIV/0!</v>
      </c>
      <c r="Y1463" s="325">
        <f t="shared" si="239"/>
        <v>0</v>
      </c>
      <c r="Z1463" s="325">
        <f t="shared" si="240"/>
        <v>0</v>
      </c>
      <c r="AA1463" s="325">
        <f t="shared" si="241"/>
        <v>0</v>
      </c>
      <c r="AB1463" s="326">
        <f t="shared" si="242"/>
        <v>0</v>
      </c>
      <c r="AD1463" s="328"/>
      <c r="AE1463" s="328"/>
      <c r="AF1463" s="328"/>
      <c r="AG1463" s="328"/>
    </row>
    <row r="1464" spans="9:33" ht="15" hidden="1" customHeight="1">
      <c r="I1464" s="119" t="e">
        <v>#N/A</v>
      </c>
      <c r="J1464" s="119" t="e">
        <v>#N/A</v>
      </c>
      <c r="K1464" s="119" t="e">
        <f t="shared" si="236"/>
        <v>#N/A</v>
      </c>
      <c r="L1464" s="119" t="e">
        <f t="shared" si="234"/>
        <v>#N/A</v>
      </c>
      <c r="M1464" s="119"/>
      <c r="O1464" s="119"/>
      <c r="P1464" s="119"/>
      <c r="Q1464" s="119"/>
      <c r="R1464" s="105"/>
      <c r="S1464" s="119"/>
      <c r="T1464" s="51">
        <f t="shared" si="237"/>
        <v>0</v>
      </c>
      <c r="U1464" s="322" t="e">
        <f t="shared" si="238"/>
        <v>#DIV/0!</v>
      </c>
      <c r="X1464" s="324" t="e">
        <f t="shared" si="235"/>
        <v>#DIV/0!</v>
      </c>
      <c r="Y1464" s="325">
        <f t="shared" si="239"/>
        <v>0</v>
      </c>
      <c r="Z1464" s="325">
        <f t="shared" si="240"/>
        <v>0</v>
      </c>
      <c r="AA1464" s="325">
        <f t="shared" si="241"/>
        <v>0</v>
      </c>
      <c r="AB1464" s="326">
        <f t="shared" si="242"/>
        <v>0</v>
      </c>
      <c r="AD1464" s="328"/>
      <c r="AE1464" s="328"/>
      <c r="AF1464" s="328"/>
      <c r="AG1464" s="328"/>
    </row>
    <row r="1465" spans="9:33" ht="15" hidden="1" customHeight="1">
      <c r="I1465" s="119" t="e">
        <v>#N/A</v>
      </c>
      <c r="J1465" s="119" t="e">
        <v>#N/A</v>
      </c>
      <c r="K1465" s="119" t="e">
        <f t="shared" si="236"/>
        <v>#N/A</v>
      </c>
      <c r="L1465" s="119" t="e">
        <f t="shared" si="234"/>
        <v>#N/A</v>
      </c>
      <c r="M1465" s="119"/>
      <c r="O1465" s="119"/>
      <c r="P1465" s="119"/>
      <c r="Q1465" s="119"/>
      <c r="R1465" s="105"/>
      <c r="S1465" s="119"/>
      <c r="T1465" s="51">
        <f t="shared" si="237"/>
        <v>0</v>
      </c>
      <c r="U1465" s="322" t="e">
        <f t="shared" si="238"/>
        <v>#DIV/0!</v>
      </c>
      <c r="X1465" s="324" t="e">
        <f t="shared" si="235"/>
        <v>#DIV/0!</v>
      </c>
      <c r="Y1465" s="325">
        <f t="shared" si="239"/>
        <v>0</v>
      </c>
      <c r="Z1465" s="325">
        <f t="shared" si="240"/>
        <v>0</v>
      </c>
      <c r="AA1465" s="325">
        <f t="shared" si="241"/>
        <v>0</v>
      </c>
      <c r="AB1465" s="326">
        <f t="shared" si="242"/>
        <v>0</v>
      </c>
      <c r="AD1465" s="328"/>
      <c r="AE1465" s="328"/>
      <c r="AF1465" s="328"/>
      <c r="AG1465" s="328"/>
    </row>
    <row r="1466" spans="9:33" ht="15" hidden="1" customHeight="1">
      <c r="I1466" s="119" t="e">
        <v>#N/A</v>
      </c>
      <c r="J1466" s="119" t="e">
        <v>#N/A</v>
      </c>
      <c r="K1466" s="119" t="e">
        <f t="shared" si="236"/>
        <v>#N/A</v>
      </c>
      <c r="L1466" s="119" t="e">
        <f t="shared" si="234"/>
        <v>#N/A</v>
      </c>
      <c r="M1466" s="119"/>
      <c r="O1466" s="119"/>
      <c r="P1466" s="119"/>
      <c r="Q1466" s="119"/>
      <c r="R1466" s="105"/>
      <c r="S1466" s="119"/>
      <c r="T1466" s="51">
        <f t="shared" si="237"/>
        <v>0</v>
      </c>
      <c r="U1466" s="322" t="e">
        <f t="shared" si="238"/>
        <v>#DIV/0!</v>
      </c>
      <c r="X1466" s="324" t="e">
        <f t="shared" si="235"/>
        <v>#DIV/0!</v>
      </c>
      <c r="Y1466" s="325">
        <f t="shared" si="239"/>
        <v>0</v>
      </c>
      <c r="Z1466" s="325">
        <f t="shared" si="240"/>
        <v>0</v>
      </c>
      <c r="AA1466" s="325">
        <f t="shared" si="241"/>
        <v>0</v>
      </c>
      <c r="AB1466" s="326">
        <f t="shared" si="242"/>
        <v>0</v>
      </c>
      <c r="AD1466" s="328"/>
      <c r="AE1466" s="328"/>
      <c r="AF1466" s="328"/>
      <c r="AG1466" s="328"/>
    </row>
    <row r="1467" spans="9:33" ht="15" hidden="1" customHeight="1">
      <c r="I1467" s="119" t="e">
        <v>#N/A</v>
      </c>
      <c r="J1467" s="119" t="e">
        <v>#N/A</v>
      </c>
      <c r="K1467" s="119" t="e">
        <f t="shared" si="236"/>
        <v>#N/A</v>
      </c>
      <c r="L1467" s="119" t="e">
        <f t="shared" si="234"/>
        <v>#N/A</v>
      </c>
      <c r="M1467" s="119"/>
      <c r="O1467" s="119"/>
      <c r="P1467" s="119"/>
      <c r="Q1467" s="119"/>
      <c r="R1467" s="105"/>
      <c r="S1467" s="119"/>
      <c r="T1467" s="51">
        <f t="shared" si="237"/>
        <v>0</v>
      </c>
      <c r="U1467" s="322" t="e">
        <f t="shared" si="238"/>
        <v>#DIV/0!</v>
      </c>
      <c r="X1467" s="324" t="e">
        <f t="shared" si="235"/>
        <v>#DIV/0!</v>
      </c>
      <c r="Y1467" s="325">
        <f t="shared" si="239"/>
        <v>0</v>
      </c>
      <c r="Z1467" s="325">
        <f t="shared" si="240"/>
        <v>0</v>
      </c>
      <c r="AA1467" s="325">
        <f t="shared" si="241"/>
        <v>0</v>
      </c>
      <c r="AB1467" s="326">
        <f t="shared" si="242"/>
        <v>0</v>
      </c>
      <c r="AD1467" s="328"/>
      <c r="AE1467" s="328"/>
      <c r="AF1467" s="328"/>
      <c r="AG1467" s="328"/>
    </row>
    <row r="1468" spans="9:33" ht="15" hidden="1" customHeight="1">
      <c r="I1468" s="119" t="e">
        <v>#N/A</v>
      </c>
      <c r="J1468" s="119" t="e">
        <v>#N/A</v>
      </c>
      <c r="K1468" s="119" t="e">
        <f t="shared" si="236"/>
        <v>#N/A</v>
      </c>
      <c r="L1468" s="119" t="e">
        <f t="shared" ref="L1468:L1531" si="243">J1468*R1468</f>
        <v>#N/A</v>
      </c>
      <c r="M1468" s="119"/>
      <c r="O1468" s="119"/>
      <c r="P1468" s="119"/>
      <c r="Q1468" s="119"/>
      <c r="R1468" s="105"/>
      <c r="S1468" s="119"/>
      <c r="T1468" s="51">
        <f t="shared" si="237"/>
        <v>0</v>
      </c>
      <c r="U1468" s="322" t="e">
        <f t="shared" si="238"/>
        <v>#DIV/0!</v>
      </c>
      <c r="X1468" s="324" t="e">
        <f t="shared" si="235"/>
        <v>#DIV/0!</v>
      </c>
      <c r="Y1468" s="325">
        <f t="shared" si="239"/>
        <v>0</v>
      </c>
      <c r="Z1468" s="325">
        <f t="shared" si="240"/>
        <v>0</v>
      </c>
      <c r="AA1468" s="325">
        <f t="shared" si="241"/>
        <v>0</v>
      </c>
      <c r="AB1468" s="326">
        <f t="shared" si="242"/>
        <v>0</v>
      </c>
      <c r="AD1468" s="328"/>
      <c r="AE1468" s="328"/>
      <c r="AF1468" s="328"/>
      <c r="AG1468" s="328"/>
    </row>
    <row r="1469" spans="9:33" ht="15" hidden="1" customHeight="1">
      <c r="I1469" s="119" t="e">
        <v>#N/A</v>
      </c>
      <c r="J1469" s="119" t="e">
        <v>#N/A</v>
      </c>
      <c r="K1469" s="119" t="e">
        <f t="shared" si="236"/>
        <v>#N/A</v>
      </c>
      <c r="L1469" s="119" t="e">
        <f t="shared" si="243"/>
        <v>#N/A</v>
      </c>
      <c r="M1469" s="119"/>
      <c r="O1469" s="119"/>
      <c r="P1469" s="119"/>
      <c r="Q1469" s="119"/>
      <c r="R1469" s="105"/>
      <c r="S1469" s="119"/>
      <c r="T1469" s="51">
        <f t="shared" si="237"/>
        <v>0</v>
      </c>
      <c r="U1469" s="322" t="e">
        <f t="shared" si="238"/>
        <v>#DIV/0!</v>
      </c>
      <c r="X1469" s="324" t="e">
        <f t="shared" si="235"/>
        <v>#DIV/0!</v>
      </c>
      <c r="Y1469" s="325">
        <f t="shared" si="239"/>
        <v>0</v>
      </c>
      <c r="Z1469" s="325">
        <f t="shared" si="240"/>
        <v>0</v>
      </c>
      <c r="AA1469" s="325">
        <f t="shared" si="241"/>
        <v>0</v>
      </c>
      <c r="AB1469" s="326">
        <f t="shared" si="242"/>
        <v>0</v>
      </c>
      <c r="AD1469" s="328"/>
      <c r="AE1469" s="328"/>
      <c r="AF1469" s="328"/>
      <c r="AG1469" s="328"/>
    </row>
    <row r="1470" spans="9:33" ht="15" hidden="1" customHeight="1">
      <c r="I1470" s="119" t="e">
        <v>#N/A</v>
      </c>
      <c r="J1470" s="119" t="e">
        <v>#N/A</v>
      </c>
      <c r="K1470" s="119" t="e">
        <f t="shared" si="236"/>
        <v>#N/A</v>
      </c>
      <c r="L1470" s="119" t="e">
        <f t="shared" si="243"/>
        <v>#N/A</v>
      </c>
      <c r="M1470" s="119"/>
      <c r="O1470" s="119"/>
      <c r="P1470" s="119"/>
      <c r="Q1470" s="119"/>
      <c r="R1470" s="105"/>
      <c r="S1470" s="119"/>
      <c r="T1470" s="51">
        <f t="shared" si="237"/>
        <v>0</v>
      </c>
      <c r="U1470" s="322" t="e">
        <f t="shared" si="238"/>
        <v>#DIV/0!</v>
      </c>
      <c r="X1470" s="324" t="e">
        <f t="shared" si="235"/>
        <v>#DIV/0!</v>
      </c>
      <c r="Y1470" s="325">
        <f t="shared" si="239"/>
        <v>0</v>
      </c>
      <c r="Z1470" s="325">
        <f t="shared" si="240"/>
        <v>0</v>
      </c>
      <c r="AA1470" s="325">
        <f t="shared" si="241"/>
        <v>0</v>
      </c>
      <c r="AB1470" s="326">
        <f t="shared" si="242"/>
        <v>0</v>
      </c>
      <c r="AD1470" s="328"/>
      <c r="AE1470" s="328"/>
      <c r="AF1470" s="328"/>
      <c r="AG1470" s="328"/>
    </row>
    <row r="1471" spans="9:33" ht="15" hidden="1" customHeight="1">
      <c r="I1471" s="119" t="e">
        <v>#N/A</v>
      </c>
      <c r="J1471" s="119" t="e">
        <v>#N/A</v>
      </c>
      <c r="K1471" s="119" t="e">
        <f t="shared" si="236"/>
        <v>#N/A</v>
      </c>
      <c r="L1471" s="119" t="e">
        <f t="shared" si="243"/>
        <v>#N/A</v>
      </c>
      <c r="M1471" s="119"/>
      <c r="O1471" s="119"/>
      <c r="P1471" s="119"/>
      <c r="Q1471" s="119"/>
      <c r="R1471" s="105"/>
      <c r="S1471" s="119"/>
      <c r="T1471" s="51">
        <f t="shared" si="237"/>
        <v>0</v>
      </c>
      <c r="U1471" s="322" t="e">
        <f t="shared" si="238"/>
        <v>#DIV/0!</v>
      </c>
      <c r="X1471" s="324" t="e">
        <f t="shared" si="235"/>
        <v>#DIV/0!</v>
      </c>
      <c r="Y1471" s="325">
        <f t="shared" si="239"/>
        <v>0</v>
      </c>
      <c r="Z1471" s="325">
        <f t="shared" si="240"/>
        <v>0</v>
      </c>
      <c r="AA1471" s="325">
        <f t="shared" si="241"/>
        <v>0</v>
      </c>
      <c r="AB1471" s="326">
        <f t="shared" si="242"/>
        <v>0</v>
      </c>
      <c r="AD1471" s="328"/>
      <c r="AE1471" s="328"/>
      <c r="AF1471" s="328"/>
      <c r="AG1471" s="328"/>
    </row>
    <row r="1472" spans="9:33" ht="15" hidden="1" customHeight="1">
      <c r="I1472" s="119" t="e">
        <v>#N/A</v>
      </c>
      <c r="J1472" s="119" t="e">
        <v>#N/A</v>
      </c>
      <c r="K1472" s="119" t="e">
        <f t="shared" si="236"/>
        <v>#N/A</v>
      </c>
      <c r="L1472" s="119" t="e">
        <f t="shared" si="243"/>
        <v>#N/A</v>
      </c>
      <c r="M1472" s="119"/>
      <c r="O1472" s="119"/>
      <c r="P1472" s="119"/>
      <c r="Q1472" s="119"/>
      <c r="R1472" s="105"/>
      <c r="S1472" s="119"/>
      <c r="T1472" s="51">
        <f t="shared" si="237"/>
        <v>0</v>
      </c>
      <c r="U1472" s="322" t="e">
        <f t="shared" si="238"/>
        <v>#DIV/0!</v>
      </c>
      <c r="X1472" s="324" t="e">
        <f t="shared" si="235"/>
        <v>#DIV/0!</v>
      </c>
      <c r="Y1472" s="325">
        <f t="shared" si="239"/>
        <v>0</v>
      </c>
      <c r="Z1472" s="325">
        <f t="shared" si="240"/>
        <v>0</v>
      </c>
      <c r="AA1472" s="325">
        <f t="shared" si="241"/>
        <v>0</v>
      </c>
      <c r="AB1472" s="326">
        <f t="shared" si="242"/>
        <v>0</v>
      </c>
      <c r="AD1472" s="328"/>
      <c r="AE1472" s="328"/>
      <c r="AF1472" s="328"/>
      <c r="AG1472" s="328"/>
    </row>
    <row r="1473" spans="9:33" ht="15" hidden="1" customHeight="1">
      <c r="I1473" s="119" t="e">
        <v>#N/A</v>
      </c>
      <c r="J1473" s="119" t="e">
        <v>#N/A</v>
      </c>
      <c r="K1473" s="119" t="e">
        <f t="shared" si="236"/>
        <v>#N/A</v>
      </c>
      <c r="L1473" s="119" t="e">
        <f t="shared" si="243"/>
        <v>#N/A</v>
      </c>
      <c r="M1473" s="119"/>
      <c r="O1473" s="119"/>
      <c r="P1473" s="119"/>
      <c r="Q1473" s="119"/>
      <c r="R1473" s="105"/>
      <c r="S1473" s="119"/>
      <c r="T1473" s="51">
        <f t="shared" si="237"/>
        <v>0</v>
      </c>
      <c r="U1473" s="322" t="e">
        <f t="shared" si="238"/>
        <v>#DIV/0!</v>
      </c>
      <c r="X1473" s="324" t="e">
        <f t="shared" si="235"/>
        <v>#DIV/0!</v>
      </c>
      <c r="Y1473" s="325">
        <f t="shared" si="239"/>
        <v>0</v>
      </c>
      <c r="Z1473" s="325">
        <f t="shared" si="240"/>
        <v>0</v>
      </c>
      <c r="AA1473" s="325">
        <f t="shared" si="241"/>
        <v>0</v>
      </c>
      <c r="AB1473" s="326">
        <f t="shared" si="242"/>
        <v>0</v>
      </c>
      <c r="AD1473" s="328"/>
      <c r="AE1473" s="328"/>
      <c r="AF1473" s="328"/>
      <c r="AG1473" s="328"/>
    </row>
    <row r="1474" spans="9:33" ht="15" hidden="1" customHeight="1">
      <c r="I1474" s="119" t="e">
        <v>#N/A</v>
      </c>
      <c r="J1474" s="119" t="e">
        <v>#N/A</v>
      </c>
      <c r="K1474" s="119" t="e">
        <f t="shared" si="236"/>
        <v>#N/A</v>
      </c>
      <c r="L1474" s="119" t="e">
        <f t="shared" si="243"/>
        <v>#N/A</v>
      </c>
      <c r="M1474" s="119"/>
      <c r="O1474" s="119"/>
      <c r="P1474" s="119"/>
      <c r="Q1474" s="119"/>
      <c r="R1474" s="105"/>
      <c r="S1474" s="119"/>
      <c r="T1474" s="51">
        <f t="shared" si="237"/>
        <v>0</v>
      </c>
      <c r="U1474" s="322" t="e">
        <f t="shared" si="238"/>
        <v>#DIV/0!</v>
      </c>
      <c r="X1474" s="324" t="e">
        <f t="shared" si="235"/>
        <v>#DIV/0!</v>
      </c>
      <c r="Y1474" s="325">
        <f t="shared" si="239"/>
        <v>0</v>
      </c>
      <c r="Z1474" s="325">
        <f t="shared" si="240"/>
        <v>0</v>
      </c>
      <c r="AA1474" s="325">
        <f t="shared" si="241"/>
        <v>0</v>
      </c>
      <c r="AB1474" s="326">
        <f t="shared" si="242"/>
        <v>0</v>
      </c>
      <c r="AD1474" s="328"/>
      <c r="AE1474" s="328"/>
      <c r="AF1474" s="328"/>
      <c r="AG1474" s="328"/>
    </row>
    <row r="1475" spans="9:33" ht="15" hidden="1" customHeight="1">
      <c r="I1475" s="119" t="e">
        <v>#N/A</v>
      </c>
      <c r="J1475" s="119" t="e">
        <v>#N/A</v>
      </c>
      <c r="K1475" s="119" t="e">
        <f t="shared" si="236"/>
        <v>#N/A</v>
      </c>
      <c r="L1475" s="119" t="e">
        <f t="shared" si="243"/>
        <v>#N/A</v>
      </c>
      <c r="M1475" s="119"/>
      <c r="O1475" s="119"/>
      <c r="P1475" s="119"/>
      <c r="Q1475" s="119"/>
      <c r="R1475" s="105"/>
      <c r="S1475" s="119"/>
      <c r="T1475" s="51">
        <f t="shared" si="237"/>
        <v>0</v>
      </c>
      <c r="U1475" s="322" t="e">
        <f t="shared" si="238"/>
        <v>#DIV/0!</v>
      </c>
      <c r="X1475" s="324" t="e">
        <f t="shared" ref="X1475:X1538" si="244">(V1475-R1475)/V1475</f>
        <v>#DIV/0!</v>
      </c>
      <c r="Y1475" s="325">
        <f t="shared" si="239"/>
        <v>0</v>
      </c>
      <c r="Z1475" s="325">
        <f t="shared" si="240"/>
        <v>0</v>
      </c>
      <c r="AA1475" s="325">
        <f t="shared" si="241"/>
        <v>0</v>
      </c>
      <c r="AB1475" s="326">
        <f t="shared" si="242"/>
        <v>0</v>
      </c>
      <c r="AD1475" s="328"/>
      <c r="AE1475" s="328"/>
      <c r="AF1475" s="328"/>
      <c r="AG1475" s="328"/>
    </row>
    <row r="1476" spans="9:33" ht="15" hidden="1" customHeight="1">
      <c r="I1476" s="119" t="e">
        <v>#N/A</v>
      </c>
      <c r="J1476" s="119" t="e">
        <v>#N/A</v>
      </c>
      <c r="K1476" s="119" t="e">
        <f t="shared" si="236"/>
        <v>#N/A</v>
      </c>
      <c r="L1476" s="119" t="e">
        <f t="shared" si="243"/>
        <v>#N/A</v>
      </c>
      <c r="M1476" s="119"/>
      <c r="O1476" s="119"/>
      <c r="P1476" s="119"/>
      <c r="Q1476" s="119"/>
      <c r="R1476" s="105"/>
      <c r="S1476" s="119"/>
      <c r="T1476" s="51">
        <f t="shared" si="237"/>
        <v>0</v>
      </c>
      <c r="U1476" s="322" t="e">
        <f t="shared" si="238"/>
        <v>#DIV/0!</v>
      </c>
      <c r="X1476" s="324" t="e">
        <f t="shared" si="244"/>
        <v>#DIV/0!</v>
      </c>
      <c r="Y1476" s="325">
        <f t="shared" si="239"/>
        <v>0</v>
      </c>
      <c r="Z1476" s="325">
        <f t="shared" si="240"/>
        <v>0</v>
      </c>
      <c r="AA1476" s="325">
        <f t="shared" si="241"/>
        <v>0</v>
      </c>
      <c r="AB1476" s="326">
        <f t="shared" si="242"/>
        <v>0</v>
      </c>
      <c r="AD1476" s="328"/>
      <c r="AE1476" s="328"/>
      <c r="AF1476" s="328"/>
      <c r="AG1476" s="328"/>
    </row>
    <row r="1477" spans="9:33" ht="15" hidden="1" customHeight="1">
      <c r="I1477" s="119" t="e">
        <v>#N/A</v>
      </c>
      <c r="J1477" s="119" t="e">
        <v>#N/A</v>
      </c>
      <c r="K1477" s="119" t="e">
        <f t="shared" si="236"/>
        <v>#N/A</v>
      </c>
      <c r="L1477" s="119" t="e">
        <f t="shared" si="243"/>
        <v>#N/A</v>
      </c>
      <c r="M1477" s="119"/>
      <c r="O1477" s="119"/>
      <c r="P1477" s="119"/>
      <c r="Q1477" s="119"/>
      <c r="R1477" s="105"/>
      <c r="S1477" s="119"/>
      <c r="T1477" s="51">
        <f t="shared" si="237"/>
        <v>0</v>
      </c>
      <c r="U1477" s="322" t="e">
        <f t="shared" si="238"/>
        <v>#DIV/0!</v>
      </c>
      <c r="X1477" s="324" t="e">
        <f t="shared" si="244"/>
        <v>#DIV/0!</v>
      </c>
      <c r="Y1477" s="325">
        <f t="shared" si="239"/>
        <v>0</v>
      </c>
      <c r="Z1477" s="325">
        <f t="shared" si="240"/>
        <v>0</v>
      </c>
      <c r="AA1477" s="325">
        <f t="shared" si="241"/>
        <v>0</v>
      </c>
      <c r="AB1477" s="326">
        <f t="shared" si="242"/>
        <v>0</v>
      </c>
      <c r="AD1477" s="328"/>
      <c r="AE1477" s="328"/>
      <c r="AF1477" s="328"/>
      <c r="AG1477" s="328"/>
    </row>
    <row r="1478" spans="9:33" ht="15" hidden="1" customHeight="1">
      <c r="I1478" s="119" t="e">
        <v>#N/A</v>
      </c>
      <c r="J1478" s="119" t="e">
        <v>#N/A</v>
      </c>
      <c r="K1478" s="119" t="e">
        <f t="shared" si="236"/>
        <v>#N/A</v>
      </c>
      <c r="L1478" s="119" t="e">
        <f t="shared" si="243"/>
        <v>#N/A</v>
      </c>
      <c r="M1478" s="119"/>
      <c r="O1478" s="119"/>
      <c r="P1478" s="119"/>
      <c r="Q1478" s="119"/>
      <c r="R1478" s="105"/>
      <c r="S1478" s="119"/>
      <c r="T1478" s="51">
        <f t="shared" si="237"/>
        <v>0</v>
      </c>
      <c r="U1478" s="322" t="e">
        <f t="shared" si="238"/>
        <v>#DIV/0!</v>
      </c>
      <c r="X1478" s="324" t="e">
        <f t="shared" si="244"/>
        <v>#DIV/0!</v>
      </c>
      <c r="Y1478" s="325">
        <f t="shared" si="239"/>
        <v>0</v>
      </c>
      <c r="Z1478" s="325">
        <f t="shared" si="240"/>
        <v>0</v>
      </c>
      <c r="AA1478" s="325">
        <f t="shared" si="241"/>
        <v>0</v>
      </c>
      <c r="AB1478" s="326">
        <f t="shared" si="242"/>
        <v>0</v>
      </c>
      <c r="AD1478" s="328"/>
      <c r="AE1478" s="328"/>
      <c r="AF1478" s="328"/>
      <c r="AG1478" s="328"/>
    </row>
    <row r="1479" spans="9:33" ht="15" hidden="1" customHeight="1">
      <c r="I1479" s="119" t="e">
        <v>#N/A</v>
      </c>
      <c r="J1479" s="119" t="e">
        <v>#N/A</v>
      </c>
      <c r="K1479" s="119" t="e">
        <f t="shared" si="236"/>
        <v>#N/A</v>
      </c>
      <c r="L1479" s="119" t="e">
        <f t="shared" si="243"/>
        <v>#N/A</v>
      </c>
      <c r="M1479" s="119"/>
      <c r="O1479" s="119"/>
      <c r="P1479" s="119"/>
      <c r="Q1479" s="119"/>
      <c r="R1479" s="105"/>
      <c r="S1479" s="119"/>
      <c r="T1479" s="51">
        <f t="shared" si="237"/>
        <v>0</v>
      </c>
      <c r="U1479" s="322" t="e">
        <f t="shared" si="238"/>
        <v>#DIV/0!</v>
      </c>
      <c r="X1479" s="324" t="e">
        <f t="shared" si="244"/>
        <v>#DIV/0!</v>
      </c>
      <c r="Y1479" s="325">
        <f t="shared" si="239"/>
        <v>0</v>
      </c>
      <c r="Z1479" s="325">
        <f t="shared" si="240"/>
        <v>0</v>
      </c>
      <c r="AA1479" s="325">
        <f t="shared" si="241"/>
        <v>0</v>
      </c>
      <c r="AB1479" s="326">
        <f t="shared" si="242"/>
        <v>0</v>
      </c>
      <c r="AD1479" s="328"/>
      <c r="AE1479" s="328"/>
      <c r="AF1479" s="328"/>
      <c r="AG1479" s="328"/>
    </row>
    <row r="1480" spans="9:33" ht="15" hidden="1" customHeight="1">
      <c r="I1480" s="119" t="e">
        <v>#N/A</v>
      </c>
      <c r="J1480" s="119" t="e">
        <v>#N/A</v>
      </c>
      <c r="K1480" s="119" t="e">
        <f t="shared" si="236"/>
        <v>#N/A</v>
      </c>
      <c r="L1480" s="119" t="e">
        <f t="shared" si="243"/>
        <v>#N/A</v>
      </c>
      <c r="M1480" s="119"/>
      <c r="O1480" s="119"/>
      <c r="P1480" s="119"/>
      <c r="Q1480" s="119"/>
      <c r="R1480" s="105"/>
      <c r="S1480" s="119"/>
      <c r="T1480" s="51">
        <f t="shared" si="237"/>
        <v>0</v>
      </c>
      <c r="U1480" s="322" t="e">
        <f t="shared" si="238"/>
        <v>#DIV/0!</v>
      </c>
      <c r="X1480" s="324" t="e">
        <f t="shared" si="244"/>
        <v>#DIV/0!</v>
      </c>
      <c r="Y1480" s="325">
        <f t="shared" si="239"/>
        <v>0</v>
      </c>
      <c r="Z1480" s="325">
        <f t="shared" si="240"/>
        <v>0</v>
      </c>
      <c r="AA1480" s="325">
        <f t="shared" si="241"/>
        <v>0</v>
      </c>
      <c r="AB1480" s="326">
        <f t="shared" si="242"/>
        <v>0</v>
      </c>
      <c r="AD1480" s="328"/>
      <c r="AE1480" s="328"/>
      <c r="AF1480" s="328"/>
      <c r="AG1480" s="328"/>
    </row>
    <row r="1481" spans="9:33" ht="15" hidden="1" customHeight="1">
      <c r="I1481" s="119" t="e">
        <v>#N/A</v>
      </c>
      <c r="J1481" s="119" t="e">
        <v>#N/A</v>
      </c>
      <c r="K1481" s="119" t="e">
        <f t="shared" si="236"/>
        <v>#N/A</v>
      </c>
      <c r="L1481" s="119" t="e">
        <f t="shared" si="243"/>
        <v>#N/A</v>
      </c>
      <c r="M1481" s="119"/>
      <c r="O1481" s="119"/>
      <c r="P1481" s="119"/>
      <c r="Q1481" s="119"/>
      <c r="R1481" s="105"/>
      <c r="S1481" s="119"/>
      <c r="T1481" s="51">
        <f t="shared" si="237"/>
        <v>0</v>
      </c>
      <c r="U1481" s="322" t="e">
        <f t="shared" si="238"/>
        <v>#DIV/0!</v>
      </c>
      <c r="X1481" s="324" t="e">
        <f t="shared" si="244"/>
        <v>#DIV/0!</v>
      </c>
      <c r="Y1481" s="325">
        <f t="shared" si="239"/>
        <v>0</v>
      </c>
      <c r="Z1481" s="325">
        <f t="shared" si="240"/>
        <v>0</v>
      </c>
      <c r="AA1481" s="325">
        <f t="shared" si="241"/>
        <v>0</v>
      </c>
      <c r="AB1481" s="326">
        <f t="shared" si="242"/>
        <v>0</v>
      </c>
      <c r="AD1481" s="328"/>
      <c r="AE1481" s="328"/>
      <c r="AF1481" s="328"/>
      <c r="AG1481" s="328"/>
    </row>
    <row r="1482" spans="9:33" ht="15" hidden="1" customHeight="1">
      <c r="I1482" s="119" t="e">
        <v>#N/A</v>
      </c>
      <c r="J1482" s="119" t="e">
        <v>#N/A</v>
      </c>
      <c r="K1482" s="119" t="e">
        <f t="shared" si="236"/>
        <v>#N/A</v>
      </c>
      <c r="L1482" s="119" t="e">
        <f t="shared" si="243"/>
        <v>#N/A</v>
      </c>
      <c r="M1482" s="119"/>
      <c r="O1482" s="119"/>
      <c r="P1482" s="119"/>
      <c r="Q1482" s="119"/>
      <c r="R1482" s="105"/>
      <c r="S1482" s="119"/>
      <c r="T1482" s="51">
        <f t="shared" si="237"/>
        <v>0</v>
      </c>
      <c r="U1482" s="322" t="e">
        <f t="shared" si="238"/>
        <v>#DIV/0!</v>
      </c>
      <c r="X1482" s="324" t="e">
        <f t="shared" si="244"/>
        <v>#DIV/0!</v>
      </c>
      <c r="Y1482" s="325">
        <f t="shared" si="239"/>
        <v>0</v>
      </c>
      <c r="Z1482" s="325">
        <f t="shared" si="240"/>
        <v>0</v>
      </c>
      <c r="AA1482" s="325">
        <f t="shared" si="241"/>
        <v>0</v>
      </c>
      <c r="AB1482" s="326">
        <f t="shared" si="242"/>
        <v>0</v>
      </c>
      <c r="AD1482" s="328"/>
      <c r="AE1482" s="328"/>
      <c r="AF1482" s="328"/>
      <c r="AG1482" s="328"/>
    </row>
    <row r="1483" spans="9:33" ht="15" hidden="1" customHeight="1">
      <c r="I1483" s="119" t="e">
        <v>#N/A</v>
      </c>
      <c r="J1483" s="119" t="e">
        <v>#N/A</v>
      </c>
      <c r="K1483" s="119" t="e">
        <f t="shared" si="236"/>
        <v>#N/A</v>
      </c>
      <c r="L1483" s="119" t="e">
        <f t="shared" si="243"/>
        <v>#N/A</v>
      </c>
      <c r="M1483" s="119"/>
      <c r="O1483" s="119"/>
      <c r="P1483" s="119"/>
      <c r="Q1483" s="119"/>
      <c r="R1483" s="105"/>
      <c r="S1483" s="119"/>
      <c r="T1483" s="51">
        <f t="shared" si="237"/>
        <v>0</v>
      </c>
      <c r="U1483" s="322" t="e">
        <f t="shared" si="238"/>
        <v>#DIV/0!</v>
      </c>
      <c r="X1483" s="324" t="e">
        <f t="shared" si="244"/>
        <v>#DIV/0!</v>
      </c>
      <c r="Y1483" s="325">
        <f t="shared" si="239"/>
        <v>0</v>
      </c>
      <c r="Z1483" s="325">
        <f t="shared" si="240"/>
        <v>0</v>
      </c>
      <c r="AA1483" s="325">
        <f t="shared" si="241"/>
        <v>0</v>
      </c>
      <c r="AB1483" s="326">
        <f t="shared" si="242"/>
        <v>0</v>
      </c>
      <c r="AD1483" s="328"/>
      <c r="AE1483" s="328"/>
      <c r="AF1483" s="328"/>
      <c r="AG1483" s="328"/>
    </row>
    <row r="1484" spans="9:33" ht="15" hidden="1" customHeight="1">
      <c r="I1484" s="119" t="e">
        <v>#N/A</v>
      </c>
      <c r="J1484" s="119" t="e">
        <v>#N/A</v>
      </c>
      <c r="K1484" s="119" t="e">
        <f t="shared" si="236"/>
        <v>#N/A</v>
      </c>
      <c r="L1484" s="119" t="e">
        <f t="shared" si="243"/>
        <v>#N/A</v>
      </c>
      <c r="M1484" s="119"/>
      <c r="O1484" s="119"/>
      <c r="P1484" s="119"/>
      <c r="Q1484" s="119"/>
      <c r="R1484" s="105"/>
      <c r="S1484" s="119"/>
      <c r="T1484" s="51">
        <f t="shared" si="237"/>
        <v>0</v>
      </c>
      <c r="U1484" s="322" t="e">
        <f t="shared" si="238"/>
        <v>#DIV/0!</v>
      </c>
      <c r="X1484" s="324" t="e">
        <f t="shared" si="244"/>
        <v>#DIV/0!</v>
      </c>
      <c r="Y1484" s="325">
        <f t="shared" si="239"/>
        <v>0</v>
      </c>
      <c r="Z1484" s="325">
        <f t="shared" si="240"/>
        <v>0</v>
      </c>
      <c r="AA1484" s="325">
        <f t="shared" si="241"/>
        <v>0</v>
      </c>
      <c r="AB1484" s="326">
        <f t="shared" si="242"/>
        <v>0</v>
      </c>
      <c r="AD1484" s="328"/>
      <c r="AE1484" s="328"/>
      <c r="AF1484" s="328"/>
      <c r="AG1484" s="328"/>
    </row>
    <row r="1485" spans="9:33" ht="15" hidden="1" customHeight="1">
      <c r="I1485" s="119" t="e">
        <v>#N/A</v>
      </c>
      <c r="J1485" s="119" t="e">
        <v>#N/A</v>
      </c>
      <c r="K1485" s="119" t="e">
        <f t="shared" ref="K1485:K1548" si="245">I1485/J1485</f>
        <v>#N/A</v>
      </c>
      <c r="L1485" s="119" t="e">
        <f t="shared" si="243"/>
        <v>#N/A</v>
      </c>
      <c r="M1485" s="119"/>
      <c r="O1485" s="119"/>
      <c r="P1485" s="119"/>
      <c r="Q1485" s="119"/>
      <c r="R1485" s="105"/>
      <c r="S1485" s="119"/>
      <c r="T1485" s="51">
        <f t="shared" ref="T1485:T1548" si="246">S1485-R1485</f>
        <v>0</v>
      </c>
      <c r="U1485" s="322" t="e">
        <f t="shared" ref="U1485:U1548" si="247">T1485/S1485</f>
        <v>#DIV/0!</v>
      </c>
      <c r="X1485" s="324" t="e">
        <f t="shared" si="244"/>
        <v>#DIV/0!</v>
      </c>
      <c r="Y1485" s="325">
        <f t="shared" si="239"/>
        <v>0</v>
      </c>
      <c r="Z1485" s="325">
        <f t="shared" si="240"/>
        <v>0</v>
      </c>
      <c r="AA1485" s="325">
        <f t="shared" si="241"/>
        <v>0</v>
      </c>
      <c r="AB1485" s="326">
        <f t="shared" si="242"/>
        <v>0</v>
      </c>
      <c r="AD1485" s="328"/>
      <c r="AE1485" s="328"/>
      <c r="AF1485" s="328"/>
      <c r="AG1485" s="328"/>
    </row>
    <row r="1486" spans="9:33" ht="15" hidden="1" customHeight="1">
      <c r="I1486" s="119" t="e">
        <v>#N/A</v>
      </c>
      <c r="J1486" s="119" t="e">
        <v>#N/A</v>
      </c>
      <c r="K1486" s="119" t="e">
        <f t="shared" si="245"/>
        <v>#N/A</v>
      </c>
      <c r="L1486" s="119" t="e">
        <f t="shared" si="243"/>
        <v>#N/A</v>
      </c>
      <c r="M1486" s="119"/>
      <c r="O1486" s="119"/>
      <c r="P1486" s="119"/>
      <c r="Q1486" s="119"/>
      <c r="R1486" s="105"/>
      <c r="S1486" s="119"/>
      <c r="T1486" s="51">
        <f t="shared" si="246"/>
        <v>0</v>
      </c>
      <c r="U1486" s="322" t="e">
        <f t="shared" si="247"/>
        <v>#DIV/0!</v>
      </c>
      <c r="X1486" s="324" t="e">
        <f t="shared" si="244"/>
        <v>#DIV/0!</v>
      </c>
      <c r="Y1486" s="325">
        <f t="shared" ref="Y1486:Y1549" si="248">ROUND((V1486/0.43),-1)</f>
        <v>0</v>
      </c>
      <c r="Z1486" s="325">
        <f t="shared" ref="Z1486:Z1549" si="249">ROUND((V1486/0.45),-1)</f>
        <v>0</v>
      </c>
      <c r="AA1486" s="325">
        <f t="shared" ref="AA1486:AA1549" si="250">ROUND((V1486/0.4),-1)</f>
        <v>0</v>
      </c>
      <c r="AB1486" s="326">
        <f t="shared" ref="AB1486:AB1549" si="251">ROUNDUP((W1486*M1486),-2)</f>
        <v>0</v>
      </c>
      <c r="AD1486" s="328"/>
      <c r="AE1486" s="328"/>
      <c r="AF1486" s="328"/>
      <c r="AG1486" s="328"/>
    </row>
    <row r="1487" spans="9:33" ht="15" hidden="1" customHeight="1">
      <c r="I1487" s="119" t="e">
        <v>#N/A</v>
      </c>
      <c r="J1487" s="119" t="e">
        <v>#N/A</v>
      </c>
      <c r="K1487" s="119" t="e">
        <f t="shared" si="245"/>
        <v>#N/A</v>
      </c>
      <c r="L1487" s="119" t="e">
        <f t="shared" si="243"/>
        <v>#N/A</v>
      </c>
      <c r="M1487" s="119"/>
      <c r="O1487" s="119"/>
      <c r="P1487" s="119"/>
      <c r="Q1487" s="119"/>
      <c r="R1487" s="105"/>
      <c r="S1487" s="119"/>
      <c r="T1487" s="51">
        <f t="shared" si="246"/>
        <v>0</v>
      </c>
      <c r="U1487" s="322" t="e">
        <f t="shared" si="247"/>
        <v>#DIV/0!</v>
      </c>
      <c r="X1487" s="324" t="e">
        <f t="shared" si="244"/>
        <v>#DIV/0!</v>
      </c>
      <c r="Y1487" s="325">
        <f t="shared" si="248"/>
        <v>0</v>
      </c>
      <c r="Z1487" s="325">
        <f t="shared" si="249"/>
        <v>0</v>
      </c>
      <c r="AA1487" s="325">
        <f t="shared" si="250"/>
        <v>0</v>
      </c>
      <c r="AB1487" s="326">
        <f t="shared" si="251"/>
        <v>0</v>
      </c>
      <c r="AD1487" s="328"/>
      <c r="AE1487" s="328"/>
      <c r="AF1487" s="328"/>
      <c r="AG1487" s="328"/>
    </row>
    <row r="1488" spans="9:33" ht="15" hidden="1" customHeight="1">
      <c r="I1488" s="119" t="e">
        <v>#N/A</v>
      </c>
      <c r="J1488" s="119" t="e">
        <v>#N/A</v>
      </c>
      <c r="K1488" s="119" t="e">
        <f t="shared" si="245"/>
        <v>#N/A</v>
      </c>
      <c r="L1488" s="119" t="e">
        <f t="shared" si="243"/>
        <v>#N/A</v>
      </c>
      <c r="M1488" s="119"/>
      <c r="O1488" s="119"/>
      <c r="P1488" s="119"/>
      <c r="Q1488" s="119"/>
      <c r="R1488" s="105"/>
      <c r="S1488" s="119"/>
      <c r="T1488" s="51">
        <f t="shared" si="246"/>
        <v>0</v>
      </c>
      <c r="U1488" s="322" t="e">
        <f t="shared" si="247"/>
        <v>#DIV/0!</v>
      </c>
      <c r="X1488" s="324" t="e">
        <f t="shared" si="244"/>
        <v>#DIV/0!</v>
      </c>
      <c r="Y1488" s="325">
        <f t="shared" si="248"/>
        <v>0</v>
      </c>
      <c r="Z1488" s="325">
        <f t="shared" si="249"/>
        <v>0</v>
      </c>
      <c r="AA1488" s="325">
        <f t="shared" si="250"/>
        <v>0</v>
      </c>
      <c r="AB1488" s="326">
        <f t="shared" si="251"/>
        <v>0</v>
      </c>
      <c r="AD1488" s="328"/>
      <c r="AE1488" s="328"/>
      <c r="AF1488" s="328"/>
      <c r="AG1488" s="328"/>
    </row>
    <row r="1489" spans="9:33" ht="15" hidden="1" customHeight="1">
      <c r="I1489" s="119" t="e">
        <v>#N/A</v>
      </c>
      <c r="J1489" s="119" t="e">
        <v>#N/A</v>
      </c>
      <c r="K1489" s="119" t="e">
        <f t="shared" si="245"/>
        <v>#N/A</v>
      </c>
      <c r="L1489" s="119" t="e">
        <f t="shared" si="243"/>
        <v>#N/A</v>
      </c>
      <c r="M1489" s="119"/>
      <c r="O1489" s="119"/>
      <c r="P1489" s="119"/>
      <c r="Q1489" s="119"/>
      <c r="R1489" s="105"/>
      <c r="S1489" s="119"/>
      <c r="T1489" s="51">
        <f t="shared" si="246"/>
        <v>0</v>
      </c>
      <c r="U1489" s="322" t="e">
        <f t="shared" si="247"/>
        <v>#DIV/0!</v>
      </c>
      <c r="X1489" s="324" t="e">
        <f t="shared" si="244"/>
        <v>#DIV/0!</v>
      </c>
      <c r="Y1489" s="325">
        <f t="shared" si="248"/>
        <v>0</v>
      </c>
      <c r="Z1489" s="325">
        <f t="shared" si="249"/>
        <v>0</v>
      </c>
      <c r="AA1489" s="325">
        <f t="shared" si="250"/>
        <v>0</v>
      </c>
      <c r="AB1489" s="326">
        <f t="shared" si="251"/>
        <v>0</v>
      </c>
      <c r="AD1489" s="328"/>
      <c r="AE1489" s="328"/>
      <c r="AF1489" s="328"/>
      <c r="AG1489" s="328"/>
    </row>
    <row r="1490" spans="9:33" ht="15" hidden="1" customHeight="1">
      <c r="I1490" s="119" t="e">
        <v>#N/A</v>
      </c>
      <c r="J1490" s="119" t="e">
        <v>#N/A</v>
      </c>
      <c r="K1490" s="119" t="e">
        <f t="shared" si="245"/>
        <v>#N/A</v>
      </c>
      <c r="L1490" s="119" t="e">
        <f t="shared" si="243"/>
        <v>#N/A</v>
      </c>
      <c r="M1490" s="119"/>
      <c r="O1490" s="119"/>
      <c r="P1490" s="119"/>
      <c r="Q1490" s="119"/>
      <c r="R1490" s="105"/>
      <c r="S1490" s="119"/>
      <c r="T1490" s="51">
        <f t="shared" si="246"/>
        <v>0</v>
      </c>
      <c r="U1490" s="322" t="e">
        <f t="shared" si="247"/>
        <v>#DIV/0!</v>
      </c>
      <c r="X1490" s="324" t="e">
        <f t="shared" si="244"/>
        <v>#DIV/0!</v>
      </c>
      <c r="Y1490" s="325">
        <f t="shared" si="248"/>
        <v>0</v>
      </c>
      <c r="Z1490" s="325">
        <f t="shared" si="249"/>
        <v>0</v>
      </c>
      <c r="AA1490" s="325">
        <f t="shared" si="250"/>
        <v>0</v>
      </c>
      <c r="AB1490" s="326">
        <f t="shared" si="251"/>
        <v>0</v>
      </c>
      <c r="AD1490" s="328"/>
      <c r="AE1490" s="328"/>
      <c r="AF1490" s="328"/>
      <c r="AG1490" s="328"/>
    </row>
    <row r="1491" spans="9:33" ht="15" hidden="1" customHeight="1">
      <c r="I1491" s="119" t="e">
        <v>#N/A</v>
      </c>
      <c r="J1491" s="119" t="e">
        <v>#N/A</v>
      </c>
      <c r="K1491" s="119" t="e">
        <f t="shared" si="245"/>
        <v>#N/A</v>
      </c>
      <c r="L1491" s="119" t="e">
        <f t="shared" si="243"/>
        <v>#N/A</v>
      </c>
      <c r="M1491" s="119"/>
      <c r="O1491" s="119"/>
      <c r="P1491" s="119"/>
      <c r="Q1491" s="119"/>
      <c r="R1491" s="105"/>
      <c r="S1491" s="119"/>
      <c r="T1491" s="51">
        <f t="shared" si="246"/>
        <v>0</v>
      </c>
      <c r="U1491" s="322" t="e">
        <f t="shared" si="247"/>
        <v>#DIV/0!</v>
      </c>
      <c r="X1491" s="324" t="e">
        <f t="shared" si="244"/>
        <v>#DIV/0!</v>
      </c>
      <c r="Y1491" s="325">
        <f t="shared" si="248"/>
        <v>0</v>
      </c>
      <c r="Z1491" s="325">
        <f t="shared" si="249"/>
        <v>0</v>
      </c>
      <c r="AA1491" s="325">
        <f t="shared" si="250"/>
        <v>0</v>
      </c>
      <c r="AB1491" s="326">
        <f t="shared" si="251"/>
        <v>0</v>
      </c>
      <c r="AD1491" s="328"/>
      <c r="AE1491" s="328"/>
      <c r="AF1491" s="328"/>
      <c r="AG1491" s="328"/>
    </row>
    <row r="1492" spans="9:33" ht="15" hidden="1" customHeight="1">
      <c r="I1492" s="119" t="e">
        <v>#N/A</v>
      </c>
      <c r="J1492" s="119" t="e">
        <v>#N/A</v>
      </c>
      <c r="K1492" s="119" t="e">
        <f t="shared" si="245"/>
        <v>#N/A</v>
      </c>
      <c r="L1492" s="119" t="e">
        <f t="shared" si="243"/>
        <v>#N/A</v>
      </c>
      <c r="M1492" s="119"/>
      <c r="O1492" s="119"/>
      <c r="P1492" s="119"/>
      <c r="Q1492" s="119"/>
      <c r="R1492" s="105"/>
      <c r="S1492" s="119"/>
      <c r="T1492" s="51">
        <f t="shared" si="246"/>
        <v>0</v>
      </c>
      <c r="U1492" s="322" t="e">
        <f t="shared" si="247"/>
        <v>#DIV/0!</v>
      </c>
      <c r="X1492" s="324" t="e">
        <f t="shared" si="244"/>
        <v>#DIV/0!</v>
      </c>
      <c r="Y1492" s="325">
        <f t="shared" si="248"/>
        <v>0</v>
      </c>
      <c r="Z1492" s="325">
        <f t="shared" si="249"/>
        <v>0</v>
      </c>
      <c r="AA1492" s="325">
        <f t="shared" si="250"/>
        <v>0</v>
      </c>
      <c r="AB1492" s="326">
        <f t="shared" si="251"/>
        <v>0</v>
      </c>
      <c r="AD1492" s="328"/>
      <c r="AE1492" s="328"/>
      <c r="AF1492" s="328"/>
      <c r="AG1492" s="328"/>
    </row>
    <row r="1493" spans="9:33" ht="15" hidden="1" customHeight="1">
      <c r="I1493" s="119" t="e">
        <v>#N/A</v>
      </c>
      <c r="J1493" s="119" t="e">
        <v>#N/A</v>
      </c>
      <c r="K1493" s="119" t="e">
        <f t="shared" si="245"/>
        <v>#N/A</v>
      </c>
      <c r="L1493" s="119" t="e">
        <f t="shared" si="243"/>
        <v>#N/A</v>
      </c>
      <c r="M1493" s="119"/>
      <c r="O1493" s="119"/>
      <c r="P1493" s="119"/>
      <c r="Q1493" s="119"/>
      <c r="R1493" s="105"/>
      <c r="S1493" s="119"/>
      <c r="T1493" s="51">
        <f t="shared" si="246"/>
        <v>0</v>
      </c>
      <c r="U1493" s="322" t="e">
        <f t="shared" si="247"/>
        <v>#DIV/0!</v>
      </c>
      <c r="X1493" s="324" t="e">
        <f t="shared" si="244"/>
        <v>#DIV/0!</v>
      </c>
      <c r="Y1493" s="325">
        <f t="shared" si="248"/>
        <v>0</v>
      </c>
      <c r="Z1493" s="325">
        <f t="shared" si="249"/>
        <v>0</v>
      </c>
      <c r="AA1493" s="325">
        <f t="shared" si="250"/>
        <v>0</v>
      </c>
      <c r="AB1493" s="326">
        <f t="shared" si="251"/>
        <v>0</v>
      </c>
      <c r="AD1493" s="328"/>
      <c r="AE1493" s="328"/>
      <c r="AF1493" s="328"/>
      <c r="AG1493" s="328"/>
    </row>
    <row r="1494" spans="9:33" ht="15" hidden="1" customHeight="1">
      <c r="I1494" s="119" t="e">
        <v>#N/A</v>
      </c>
      <c r="J1494" s="119" t="e">
        <v>#N/A</v>
      </c>
      <c r="K1494" s="119" t="e">
        <f t="shared" si="245"/>
        <v>#N/A</v>
      </c>
      <c r="L1494" s="119" t="e">
        <f t="shared" si="243"/>
        <v>#N/A</v>
      </c>
      <c r="M1494" s="119"/>
      <c r="O1494" s="119"/>
      <c r="P1494" s="119"/>
      <c r="Q1494" s="119"/>
      <c r="R1494" s="105"/>
      <c r="S1494" s="119"/>
      <c r="T1494" s="51">
        <f t="shared" si="246"/>
        <v>0</v>
      </c>
      <c r="U1494" s="322" t="e">
        <f t="shared" si="247"/>
        <v>#DIV/0!</v>
      </c>
      <c r="X1494" s="324" t="e">
        <f t="shared" si="244"/>
        <v>#DIV/0!</v>
      </c>
      <c r="Y1494" s="325">
        <f t="shared" si="248"/>
        <v>0</v>
      </c>
      <c r="Z1494" s="325">
        <f t="shared" si="249"/>
        <v>0</v>
      </c>
      <c r="AA1494" s="325">
        <f t="shared" si="250"/>
        <v>0</v>
      </c>
      <c r="AB1494" s="326">
        <f t="shared" si="251"/>
        <v>0</v>
      </c>
      <c r="AD1494" s="328"/>
      <c r="AE1494" s="328"/>
      <c r="AF1494" s="328"/>
      <c r="AG1494" s="328"/>
    </row>
    <row r="1495" spans="9:33" ht="15" hidden="1" customHeight="1">
      <c r="I1495" s="119" t="e">
        <v>#N/A</v>
      </c>
      <c r="J1495" s="119" t="e">
        <v>#N/A</v>
      </c>
      <c r="K1495" s="119" t="e">
        <f t="shared" si="245"/>
        <v>#N/A</v>
      </c>
      <c r="L1495" s="119" t="e">
        <f t="shared" si="243"/>
        <v>#N/A</v>
      </c>
      <c r="M1495" s="119"/>
      <c r="O1495" s="119"/>
      <c r="P1495" s="119"/>
      <c r="Q1495" s="119"/>
      <c r="R1495" s="105"/>
      <c r="S1495" s="119"/>
      <c r="T1495" s="51">
        <f t="shared" si="246"/>
        <v>0</v>
      </c>
      <c r="U1495" s="322" t="e">
        <f t="shared" si="247"/>
        <v>#DIV/0!</v>
      </c>
      <c r="X1495" s="324" t="e">
        <f t="shared" si="244"/>
        <v>#DIV/0!</v>
      </c>
      <c r="Y1495" s="325">
        <f t="shared" si="248"/>
        <v>0</v>
      </c>
      <c r="Z1495" s="325">
        <f t="shared" si="249"/>
        <v>0</v>
      </c>
      <c r="AA1495" s="325">
        <f t="shared" si="250"/>
        <v>0</v>
      </c>
      <c r="AB1495" s="326">
        <f t="shared" si="251"/>
        <v>0</v>
      </c>
      <c r="AD1495" s="328"/>
      <c r="AE1495" s="328"/>
      <c r="AF1495" s="328"/>
      <c r="AG1495" s="328"/>
    </row>
    <row r="1496" spans="9:33" ht="15" hidden="1" customHeight="1">
      <c r="I1496" s="119" t="e">
        <v>#N/A</v>
      </c>
      <c r="J1496" s="119" t="e">
        <v>#N/A</v>
      </c>
      <c r="K1496" s="119" t="e">
        <f t="shared" si="245"/>
        <v>#N/A</v>
      </c>
      <c r="L1496" s="119" t="e">
        <f t="shared" si="243"/>
        <v>#N/A</v>
      </c>
      <c r="M1496" s="119"/>
      <c r="O1496" s="119"/>
      <c r="P1496" s="119"/>
      <c r="Q1496" s="119"/>
      <c r="R1496" s="105"/>
      <c r="S1496" s="119"/>
      <c r="T1496" s="51">
        <f t="shared" si="246"/>
        <v>0</v>
      </c>
      <c r="U1496" s="322" t="e">
        <f t="shared" si="247"/>
        <v>#DIV/0!</v>
      </c>
      <c r="X1496" s="324" t="e">
        <f t="shared" si="244"/>
        <v>#DIV/0!</v>
      </c>
      <c r="Y1496" s="325">
        <f t="shared" si="248"/>
        <v>0</v>
      </c>
      <c r="Z1496" s="325">
        <f t="shared" si="249"/>
        <v>0</v>
      </c>
      <c r="AA1496" s="325">
        <f t="shared" si="250"/>
        <v>0</v>
      </c>
      <c r="AB1496" s="326">
        <f t="shared" si="251"/>
        <v>0</v>
      </c>
      <c r="AD1496" s="328"/>
      <c r="AE1496" s="328"/>
      <c r="AF1496" s="328"/>
      <c r="AG1496" s="328"/>
    </row>
    <row r="1497" spans="9:33" ht="15" hidden="1" customHeight="1">
      <c r="I1497" s="119" t="e">
        <v>#N/A</v>
      </c>
      <c r="J1497" s="119" t="e">
        <v>#N/A</v>
      </c>
      <c r="K1497" s="119" t="e">
        <f t="shared" si="245"/>
        <v>#N/A</v>
      </c>
      <c r="L1497" s="119" t="e">
        <f t="shared" si="243"/>
        <v>#N/A</v>
      </c>
      <c r="M1497" s="119"/>
      <c r="O1497" s="119"/>
      <c r="P1497" s="119"/>
      <c r="Q1497" s="119"/>
      <c r="R1497" s="105"/>
      <c r="S1497" s="119"/>
      <c r="T1497" s="51">
        <f t="shared" si="246"/>
        <v>0</v>
      </c>
      <c r="U1497" s="322" t="e">
        <f t="shared" si="247"/>
        <v>#DIV/0!</v>
      </c>
      <c r="X1497" s="324" t="e">
        <f t="shared" si="244"/>
        <v>#DIV/0!</v>
      </c>
      <c r="Y1497" s="325">
        <f t="shared" si="248"/>
        <v>0</v>
      </c>
      <c r="Z1497" s="325">
        <f t="shared" si="249"/>
        <v>0</v>
      </c>
      <c r="AA1497" s="325">
        <f t="shared" si="250"/>
        <v>0</v>
      </c>
      <c r="AB1497" s="326">
        <f t="shared" si="251"/>
        <v>0</v>
      </c>
      <c r="AD1497" s="328"/>
      <c r="AE1497" s="328"/>
      <c r="AF1497" s="328"/>
      <c r="AG1497" s="328"/>
    </row>
    <row r="1498" spans="9:33" ht="15" hidden="1" customHeight="1">
      <c r="I1498" s="119" t="e">
        <v>#N/A</v>
      </c>
      <c r="J1498" s="119" t="e">
        <v>#N/A</v>
      </c>
      <c r="K1498" s="119" t="e">
        <f t="shared" si="245"/>
        <v>#N/A</v>
      </c>
      <c r="L1498" s="119" t="e">
        <f t="shared" si="243"/>
        <v>#N/A</v>
      </c>
      <c r="M1498" s="119"/>
      <c r="O1498" s="119"/>
      <c r="P1498" s="119"/>
      <c r="Q1498" s="119"/>
      <c r="R1498" s="105"/>
      <c r="S1498" s="119"/>
      <c r="T1498" s="51">
        <f t="shared" si="246"/>
        <v>0</v>
      </c>
      <c r="U1498" s="322" t="e">
        <f t="shared" si="247"/>
        <v>#DIV/0!</v>
      </c>
      <c r="X1498" s="324" t="e">
        <f t="shared" si="244"/>
        <v>#DIV/0!</v>
      </c>
      <c r="Y1498" s="325">
        <f t="shared" si="248"/>
        <v>0</v>
      </c>
      <c r="Z1498" s="325">
        <f t="shared" si="249"/>
        <v>0</v>
      </c>
      <c r="AA1498" s="325">
        <f t="shared" si="250"/>
        <v>0</v>
      </c>
      <c r="AB1498" s="326">
        <f t="shared" si="251"/>
        <v>0</v>
      </c>
      <c r="AD1498" s="328"/>
      <c r="AE1498" s="328"/>
      <c r="AF1498" s="328"/>
      <c r="AG1498" s="328"/>
    </row>
    <row r="1499" spans="9:33" ht="15" hidden="1" customHeight="1">
      <c r="I1499" s="119" t="e">
        <v>#N/A</v>
      </c>
      <c r="J1499" s="119" t="e">
        <v>#N/A</v>
      </c>
      <c r="K1499" s="119" t="e">
        <f t="shared" si="245"/>
        <v>#N/A</v>
      </c>
      <c r="L1499" s="119" t="e">
        <f t="shared" si="243"/>
        <v>#N/A</v>
      </c>
      <c r="M1499" s="119"/>
      <c r="O1499" s="119"/>
      <c r="P1499" s="119"/>
      <c r="Q1499" s="119"/>
      <c r="R1499" s="105"/>
      <c r="S1499" s="119"/>
      <c r="T1499" s="51">
        <f t="shared" si="246"/>
        <v>0</v>
      </c>
      <c r="U1499" s="322" t="e">
        <f t="shared" si="247"/>
        <v>#DIV/0!</v>
      </c>
      <c r="X1499" s="324" t="e">
        <f t="shared" si="244"/>
        <v>#DIV/0!</v>
      </c>
      <c r="Y1499" s="325">
        <f t="shared" si="248"/>
        <v>0</v>
      </c>
      <c r="Z1499" s="325">
        <f t="shared" si="249"/>
        <v>0</v>
      </c>
      <c r="AA1499" s="325">
        <f t="shared" si="250"/>
        <v>0</v>
      </c>
      <c r="AB1499" s="326">
        <f t="shared" si="251"/>
        <v>0</v>
      </c>
      <c r="AD1499" s="328"/>
      <c r="AE1499" s="328"/>
      <c r="AF1499" s="328"/>
      <c r="AG1499" s="328"/>
    </row>
    <row r="1500" spans="9:33" ht="15" hidden="1" customHeight="1">
      <c r="I1500" s="119" t="e">
        <v>#N/A</v>
      </c>
      <c r="J1500" s="119" t="e">
        <v>#N/A</v>
      </c>
      <c r="K1500" s="119" t="e">
        <f t="shared" si="245"/>
        <v>#N/A</v>
      </c>
      <c r="L1500" s="119" t="e">
        <f t="shared" si="243"/>
        <v>#N/A</v>
      </c>
      <c r="M1500" s="119"/>
      <c r="O1500" s="119"/>
      <c r="P1500" s="119"/>
      <c r="Q1500" s="119"/>
      <c r="R1500" s="105"/>
      <c r="S1500" s="119"/>
      <c r="T1500" s="51">
        <f t="shared" si="246"/>
        <v>0</v>
      </c>
      <c r="U1500" s="322" t="e">
        <f t="shared" si="247"/>
        <v>#DIV/0!</v>
      </c>
      <c r="X1500" s="324" t="e">
        <f t="shared" si="244"/>
        <v>#DIV/0!</v>
      </c>
      <c r="Y1500" s="325">
        <f t="shared" si="248"/>
        <v>0</v>
      </c>
      <c r="Z1500" s="325">
        <f t="shared" si="249"/>
        <v>0</v>
      </c>
      <c r="AA1500" s="325">
        <f t="shared" si="250"/>
        <v>0</v>
      </c>
      <c r="AB1500" s="326">
        <f t="shared" si="251"/>
        <v>0</v>
      </c>
      <c r="AD1500" s="328"/>
      <c r="AE1500" s="328"/>
      <c r="AF1500" s="328"/>
      <c r="AG1500" s="328"/>
    </row>
    <row r="1501" spans="9:33" ht="15" hidden="1" customHeight="1">
      <c r="I1501" s="119" t="e">
        <v>#N/A</v>
      </c>
      <c r="J1501" s="119" t="e">
        <v>#N/A</v>
      </c>
      <c r="K1501" s="119" t="e">
        <f t="shared" si="245"/>
        <v>#N/A</v>
      </c>
      <c r="L1501" s="119" t="e">
        <f t="shared" si="243"/>
        <v>#N/A</v>
      </c>
      <c r="M1501" s="119"/>
      <c r="O1501" s="119"/>
      <c r="P1501" s="119"/>
      <c r="Q1501" s="119"/>
      <c r="R1501" s="105"/>
      <c r="S1501" s="119"/>
      <c r="T1501" s="51">
        <f t="shared" si="246"/>
        <v>0</v>
      </c>
      <c r="U1501" s="322" t="e">
        <f t="shared" si="247"/>
        <v>#DIV/0!</v>
      </c>
      <c r="X1501" s="324" t="e">
        <f t="shared" si="244"/>
        <v>#DIV/0!</v>
      </c>
      <c r="Y1501" s="325">
        <f t="shared" si="248"/>
        <v>0</v>
      </c>
      <c r="Z1501" s="325">
        <f t="shared" si="249"/>
        <v>0</v>
      </c>
      <c r="AA1501" s="325">
        <f t="shared" si="250"/>
        <v>0</v>
      </c>
      <c r="AB1501" s="326">
        <f t="shared" si="251"/>
        <v>0</v>
      </c>
      <c r="AD1501" s="328"/>
      <c r="AE1501" s="328"/>
      <c r="AF1501" s="328"/>
      <c r="AG1501" s="328"/>
    </row>
    <row r="1502" spans="9:33" ht="15" hidden="1" customHeight="1">
      <c r="I1502" s="119" t="e">
        <v>#N/A</v>
      </c>
      <c r="J1502" s="119" t="e">
        <v>#N/A</v>
      </c>
      <c r="K1502" s="119" t="e">
        <f t="shared" si="245"/>
        <v>#N/A</v>
      </c>
      <c r="L1502" s="119" t="e">
        <f t="shared" si="243"/>
        <v>#N/A</v>
      </c>
      <c r="M1502" s="119"/>
      <c r="O1502" s="119"/>
      <c r="P1502" s="119"/>
      <c r="Q1502" s="119"/>
      <c r="R1502" s="105"/>
      <c r="S1502" s="119"/>
      <c r="T1502" s="51">
        <f t="shared" si="246"/>
        <v>0</v>
      </c>
      <c r="U1502" s="322" t="e">
        <f t="shared" si="247"/>
        <v>#DIV/0!</v>
      </c>
      <c r="X1502" s="324" t="e">
        <f t="shared" si="244"/>
        <v>#DIV/0!</v>
      </c>
      <c r="Y1502" s="325">
        <f t="shared" si="248"/>
        <v>0</v>
      </c>
      <c r="Z1502" s="325">
        <f t="shared" si="249"/>
        <v>0</v>
      </c>
      <c r="AA1502" s="325">
        <f t="shared" si="250"/>
        <v>0</v>
      </c>
      <c r="AB1502" s="326">
        <f t="shared" si="251"/>
        <v>0</v>
      </c>
      <c r="AD1502" s="328"/>
      <c r="AE1502" s="328"/>
      <c r="AF1502" s="328"/>
      <c r="AG1502" s="328"/>
    </row>
    <row r="1503" spans="9:33" ht="15" hidden="1" customHeight="1">
      <c r="I1503" s="119" t="e">
        <v>#N/A</v>
      </c>
      <c r="J1503" s="119" t="e">
        <v>#N/A</v>
      </c>
      <c r="K1503" s="119" t="e">
        <f t="shared" si="245"/>
        <v>#N/A</v>
      </c>
      <c r="L1503" s="119" t="e">
        <f t="shared" si="243"/>
        <v>#N/A</v>
      </c>
      <c r="M1503" s="119"/>
      <c r="O1503" s="119"/>
      <c r="P1503" s="119"/>
      <c r="Q1503" s="119"/>
      <c r="R1503" s="105"/>
      <c r="S1503" s="119"/>
      <c r="T1503" s="51">
        <f t="shared" si="246"/>
        <v>0</v>
      </c>
      <c r="U1503" s="322" t="e">
        <f t="shared" si="247"/>
        <v>#DIV/0!</v>
      </c>
      <c r="X1503" s="324" t="e">
        <f t="shared" si="244"/>
        <v>#DIV/0!</v>
      </c>
      <c r="Y1503" s="325">
        <f t="shared" si="248"/>
        <v>0</v>
      </c>
      <c r="Z1503" s="325">
        <f t="shared" si="249"/>
        <v>0</v>
      </c>
      <c r="AA1503" s="325">
        <f t="shared" si="250"/>
        <v>0</v>
      </c>
      <c r="AB1503" s="326">
        <f t="shared" si="251"/>
        <v>0</v>
      </c>
      <c r="AD1503" s="328"/>
      <c r="AE1503" s="328"/>
      <c r="AF1503" s="328"/>
      <c r="AG1503" s="328"/>
    </row>
    <row r="1504" spans="9:33" ht="15" hidden="1" customHeight="1">
      <c r="I1504" s="119" t="e">
        <v>#N/A</v>
      </c>
      <c r="J1504" s="119" t="e">
        <v>#N/A</v>
      </c>
      <c r="K1504" s="119" t="e">
        <f t="shared" si="245"/>
        <v>#N/A</v>
      </c>
      <c r="L1504" s="119" t="e">
        <f t="shared" si="243"/>
        <v>#N/A</v>
      </c>
      <c r="M1504" s="119"/>
      <c r="O1504" s="119"/>
      <c r="P1504" s="119"/>
      <c r="Q1504" s="119"/>
      <c r="R1504" s="105"/>
      <c r="S1504" s="119"/>
      <c r="T1504" s="51">
        <f t="shared" si="246"/>
        <v>0</v>
      </c>
      <c r="U1504" s="322" t="e">
        <f t="shared" si="247"/>
        <v>#DIV/0!</v>
      </c>
      <c r="X1504" s="324" t="e">
        <f t="shared" si="244"/>
        <v>#DIV/0!</v>
      </c>
      <c r="Y1504" s="325">
        <f t="shared" si="248"/>
        <v>0</v>
      </c>
      <c r="Z1504" s="325">
        <f t="shared" si="249"/>
        <v>0</v>
      </c>
      <c r="AA1504" s="325">
        <f t="shared" si="250"/>
        <v>0</v>
      </c>
      <c r="AB1504" s="326">
        <f t="shared" si="251"/>
        <v>0</v>
      </c>
      <c r="AD1504" s="328"/>
      <c r="AE1504" s="328"/>
      <c r="AF1504" s="328"/>
      <c r="AG1504" s="328"/>
    </row>
    <row r="1505" spans="9:33" ht="15" hidden="1" customHeight="1">
      <c r="I1505" s="119" t="e">
        <v>#N/A</v>
      </c>
      <c r="J1505" s="119" t="e">
        <v>#N/A</v>
      </c>
      <c r="K1505" s="119" t="e">
        <f t="shared" si="245"/>
        <v>#N/A</v>
      </c>
      <c r="L1505" s="119" t="e">
        <f t="shared" si="243"/>
        <v>#N/A</v>
      </c>
      <c r="M1505" s="119"/>
      <c r="O1505" s="119"/>
      <c r="P1505" s="119"/>
      <c r="Q1505" s="119"/>
      <c r="R1505" s="105"/>
      <c r="S1505" s="119"/>
      <c r="T1505" s="51">
        <f t="shared" si="246"/>
        <v>0</v>
      </c>
      <c r="U1505" s="322" t="e">
        <f t="shared" si="247"/>
        <v>#DIV/0!</v>
      </c>
      <c r="X1505" s="324" t="e">
        <f t="shared" si="244"/>
        <v>#DIV/0!</v>
      </c>
      <c r="Y1505" s="325">
        <f t="shared" si="248"/>
        <v>0</v>
      </c>
      <c r="Z1505" s="325">
        <f t="shared" si="249"/>
        <v>0</v>
      </c>
      <c r="AA1505" s="325">
        <f t="shared" si="250"/>
        <v>0</v>
      </c>
      <c r="AB1505" s="326">
        <f t="shared" si="251"/>
        <v>0</v>
      </c>
      <c r="AD1505" s="328"/>
      <c r="AE1505" s="328"/>
      <c r="AF1505" s="328"/>
      <c r="AG1505" s="328"/>
    </row>
    <row r="1506" spans="9:33" ht="15" hidden="1" customHeight="1">
      <c r="I1506" s="119" t="e">
        <v>#N/A</v>
      </c>
      <c r="J1506" s="119" t="e">
        <v>#N/A</v>
      </c>
      <c r="K1506" s="119" t="e">
        <f t="shared" si="245"/>
        <v>#N/A</v>
      </c>
      <c r="L1506" s="119" t="e">
        <f t="shared" si="243"/>
        <v>#N/A</v>
      </c>
      <c r="M1506" s="119"/>
      <c r="O1506" s="119"/>
      <c r="P1506" s="119"/>
      <c r="Q1506" s="119"/>
      <c r="R1506" s="105"/>
      <c r="S1506" s="119"/>
      <c r="T1506" s="51">
        <f t="shared" si="246"/>
        <v>0</v>
      </c>
      <c r="U1506" s="322" t="e">
        <f t="shared" si="247"/>
        <v>#DIV/0!</v>
      </c>
      <c r="X1506" s="324" t="e">
        <f t="shared" si="244"/>
        <v>#DIV/0!</v>
      </c>
      <c r="Y1506" s="325">
        <f t="shared" si="248"/>
        <v>0</v>
      </c>
      <c r="Z1506" s="325">
        <f t="shared" si="249"/>
        <v>0</v>
      </c>
      <c r="AA1506" s="325">
        <f t="shared" si="250"/>
        <v>0</v>
      </c>
      <c r="AB1506" s="326">
        <f t="shared" si="251"/>
        <v>0</v>
      </c>
      <c r="AD1506" s="328"/>
      <c r="AE1506" s="328"/>
      <c r="AF1506" s="328"/>
      <c r="AG1506" s="328"/>
    </row>
    <row r="1507" spans="9:33" ht="15" hidden="1" customHeight="1">
      <c r="I1507" s="119" t="e">
        <v>#N/A</v>
      </c>
      <c r="J1507" s="119" t="e">
        <v>#N/A</v>
      </c>
      <c r="K1507" s="119" t="e">
        <f t="shared" si="245"/>
        <v>#N/A</v>
      </c>
      <c r="L1507" s="119" t="e">
        <f t="shared" si="243"/>
        <v>#N/A</v>
      </c>
      <c r="M1507" s="119"/>
      <c r="O1507" s="119"/>
      <c r="P1507" s="119"/>
      <c r="Q1507" s="119"/>
      <c r="R1507" s="105"/>
      <c r="S1507" s="119"/>
      <c r="T1507" s="51">
        <f t="shared" si="246"/>
        <v>0</v>
      </c>
      <c r="U1507" s="322" t="e">
        <f t="shared" si="247"/>
        <v>#DIV/0!</v>
      </c>
      <c r="X1507" s="324" t="e">
        <f t="shared" si="244"/>
        <v>#DIV/0!</v>
      </c>
      <c r="Y1507" s="325">
        <f t="shared" si="248"/>
        <v>0</v>
      </c>
      <c r="Z1507" s="325">
        <f t="shared" si="249"/>
        <v>0</v>
      </c>
      <c r="AA1507" s="325">
        <f t="shared" si="250"/>
        <v>0</v>
      </c>
      <c r="AB1507" s="326">
        <f t="shared" si="251"/>
        <v>0</v>
      </c>
      <c r="AD1507" s="328"/>
      <c r="AE1507" s="328"/>
      <c r="AF1507" s="328"/>
      <c r="AG1507" s="328"/>
    </row>
    <row r="1508" spans="9:33" ht="15" hidden="1" customHeight="1">
      <c r="I1508" s="119" t="e">
        <v>#N/A</v>
      </c>
      <c r="J1508" s="119" t="e">
        <v>#N/A</v>
      </c>
      <c r="K1508" s="119" t="e">
        <f t="shared" si="245"/>
        <v>#N/A</v>
      </c>
      <c r="L1508" s="119" t="e">
        <f t="shared" si="243"/>
        <v>#N/A</v>
      </c>
      <c r="M1508" s="119"/>
      <c r="O1508" s="119"/>
      <c r="P1508" s="119"/>
      <c r="Q1508" s="119"/>
      <c r="R1508" s="105"/>
      <c r="S1508" s="119"/>
      <c r="T1508" s="51">
        <f t="shared" si="246"/>
        <v>0</v>
      </c>
      <c r="U1508" s="322" t="e">
        <f t="shared" si="247"/>
        <v>#DIV/0!</v>
      </c>
      <c r="X1508" s="324" t="e">
        <f t="shared" si="244"/>
        <v>#DIV/0!</v>
      </c>
      <c r="Y1508" s="325">
        <f t="shared" si="248"/>
        <v>0</v>
      </c>
      <c r="Z1508" s="325">
        <f t="shared" si="249"/>
        <v>0</v>
      </c>
      <c r="AA1508" s="325">
        <f t="shared" si="250"/>
        <v>0</v>
      </c>
      <c r="AB1508" s="326">
        <f t="shared" si="251"/>
        <v>0</v>
      </c>
      <c r="AD1508" s="328"/>
      <c r="AE1508" s="328"/>
      <c r="AF1508" s="328"/>
      <c r="AG1508" s="328"/>
    </row>
    <row r="1509" spans="9:33" ht="15" hidden="1" customHeight="1">
      <c r="I1509" s="119" t="e">
        <v>#N/A</v>
      </c>
      <c r="J1509" s="119" t="e">
        <v>#N/A</v>
      </c>
      <c r="K1509" s="119" t="e">
        <f t="shared" si="245"/>
        <v>#N/A</v>
      </c>
      <c r="L1509" s="119" t="e">
        <f t="shared" si="243"/>
        <v>#N/A</v>
      </c>
      <c r="M1509" s="119"/>
      <c r="O1509" s="119"/>
      <c r="P1509" s="119"/>
      <c r="Q1509" s="119"/>
      <c r="R1509" s="105"/>
      <c r="S1509" s="119"/>
      <c r="T1509" s="51">
        <f t="shared" si="246"/>
        <v>0</v>
      </c>
      <c r="U1509" s="322" t="e">
        <f t="shared" si="247"/>
        <v>#DIV/0!</v>
      </c>
      <c r="X1509" s="324" t="e">
        <f t="shared" si="244"/>
        <v>#DIV/0!</v>
      </c>
      <c r="Y1509" s="325">
        <f t="shared" si="248"/>
        <v>0</v>
      </c>
      <c r="Z1509" s="325">
        <f t="shared" si="249"/>
        <v>0</v>
      </c>
      <c r="AA1509" s="325">
        <f t="shared" si="250"/>
        <v>0</v>
      </c>
      <c r="AB1509" s="326">
        <f t="shared" si="251"/>
        <v>0</v>
      </c>
      <c r="AD1509" s="328"/>
      <c r="AE1509" s="328"/>
      <c r="AF1509" s="328"/>
      <c r="AG1509" s="328"/>
    </row>
    <row r="1510" spans="9:33" ht="15" hidden="1" customHeight="1">
      <c r="I1510" s="119" t="e">
        <v>#N/A</v>
      </c>
      <c r="J1510" s="119" t="e">
        <v>#N/A</v>
      </c>
      <c r="K1510" s="119" t="e">
        <f t="shared" si="245"/>
        <v>#N/A</v>
      </c>
      <c r="L1510" s="119" t="e">
        <f t="shared" si="243"/>
        <v>#N/A</v>
      </c>
      <c r="M1510" s="119"/>
      <c r="O1510" s="119"/>
      <c r="P1510" s="119"/>
      <c r="Q1510" s="119"/>
      <c r="R1510" s="105"/>
      <c r="S1510" s="119"/>
      <c r="T1510" s="51">
        <f t="shared" si="246"/>
        <v>0</v>
      </c>
      <c r="U1510" s="322" t="e">
        <f t="shared" si="247"/>
        <v>#DIV/0!</v>
      </c>
      <c r="X1510" s="324" t="e">
        <f t="shared" si="244"/>
        <v>#DIV/0!</v>
      </c>
      <c r="Y1510" s="325">
        <f t="shared" si="248"/>
        <v>0</v>
      </c>
      <c r="Z1510" s="325">
        <f t="shared" si="249"/>
        <v>0</v>
      </c>
      <c r="AA1510" s="325">
        <f t="shared" si="250"/>
        <v>0</v>
      </c>
      <c r="AB1510" s="326">
        <f t="shared" si="251"/>
        <v>0</v>
      </c>
      <c r="AD1510" s="328"/>
      <c r="AE1510" s="328"/>
      <c r="AF1510" s="328"/>
      <c r="AG1510" s="328"/>
    </row>
    <row r="1511" spans="9:33" ht="15" hidden="1" customHeight="1">
      <c r="I1511" s="119" t="e">
        <v>#N/A</v>
      </c>
      <c r="J1511" s="119" t="e">
        <v>#N/A</v>
      </c>
      <c r="K1511" s="119" t="e">
        <f t="shared" si="245"/>
        <v>#N/A</v>
      </c>
      <c r="L1511" s="119" t="e">
        <f t="shared" si="243"/>
        <v>#N/A</v>
      </c>
      <c r="M1511" s="119"/>
      <c r="O1511" s="119"/>
      <c r="P1511" s="119"/>
      <c r="Q1511" s="119"/>
      <c r="R1511" s="105"/>
      <c r="S1511" s="119"/>
      <c r="T1511" s="51">
        <f t="shared" si="246"/>
        <v>0</v>
      </c>
      <c r="U1511" s="322" t="e">
        <f t="shared" si="247"/>
        <v>#DIV/0!</v>
      </c>
      <c r="X1511" s="324" t="e">
        <f t="shared" si="244"/>
        <v>#DIV/0!</v>
      </c>
      <c r="Y1511" s="325">
        <f t="shared" si="248"/>
        <v>0</v>
      </c>
      <c r="Z1511" s="325">
        <f t="shared" si="249"/>
        <v>0</v>
      </c>
      <c r="AA1511" s="325">
        <f t="shared" si="250"/>
        <v>0</v>
      </c>
      <c r="AB1511" s="326">
        <f t="shared" si="251"/>
        <v>0</v>
      </c>
      <c r="AD1511" s="328"/>
      <c r="AE1511" s="328"/>
      <c r="AF1511" s="328"/>
      <c r="AG1511" s="328"/>
    </row>
    <row r="1512" spans="9:33" ht="15" hidden="1" customHeight="1">
      <c r="I1512" s="119" t="e">
        <v>#N/A</v>
      </c>
      <c r="J1512" s="119" t="e">
        <v>#N/A</v>
      </c>
      <c r="K1512" s="119" t="e">
        <f t="shared" si="245"/>
        <v>#N/A</v>
      </c>
      <c r="L1512" s="119" t="e">
        <f t="shared" si="243"/>
        <v>#N/A</v>
      </c>
      <c r="M1512" s="119"/>
      <c r="O1512" s="119"/>
      <c r="P1512" s="119"/>
      <c r="Q1512" s="119"/>
      <c r="R1512" s="105"/>
      <c r="S1512" s="119"/>
      <c r="T1512" s="51">
        <f t="shared" si="246"/>
        <v>0</v>
      </c>
      <c r="U1512" s="322" t="e">
        <f t="shared" si="247"/>
        <v>#DIV/0!</v>
      </c>
      <c r="X1512" s="324" t="e">
        <f t="shared" si="244"/>
        <v>#DIV/0!</v>
      </c>
      <c r="Y1512" s="325">
        <f t="shared" si="248"/>
        <v>0</v>
      </c>
      <c r="Z1512" s="325">
        <f t="shared" si="249"/>
        <v>0</v>
      </c>
      <c r="AA1512" s="325">
        <f t="shared" si="250"/>
        <v>0</v>
      </c>
      <c r="AB1512" s="326">
        <f t="shared" si="251"/>
        <v>0</v>
      </c>
      <c r="AD1512" s="328"/>
      <c r="AE1512" s="328"/>
      <c r="AF1512" s="328"/>
      <c r="AG1512" s="328"/>
    </row>
    <row r="1513" spans="9:33" ht="15" hidden="1" customHeight="1">
      <c r="I1513" s="119" t="e">
        <v>#N/A</v>
      </c>
      <c r="J1513" s="119" t="e">
        <v>#N/A</v>
      </c>
      <c r="K1513" s="119" t="e">
        <f t="shared" si="245"/>
        <v>#N/A</v>
      </c>
      <c r="L1513" s="119" t="e">
        <f t="shared" si="243"/>
        <v>#N/A</v>
      </c>
      <c r="M1513" s="119"/>
      <c r="O1513" s="119"/>
      <c r="P1513" s="119"/>
      <c r="Q1513" s="119"/>
      <c r="R1513" s="105"/>
      <c r="S1513" s="119"/>
      <c r="T1513" s="51">
        <f t="shared" si="246"/>
        <v>0</v>
      </c>
      <c r="U1513" s="322" t="e">
        <f t="shared" si="247"/>
        <v>#DIV/0!</v>
      </c>
      <c r="X1513" s="324" t="e">
        <f t="shared" si="244"/>
        <v>#DIV/0!</v>
      </c>
      <c r="Y1513" s="325">
        <f t="shared" si="248"/>
        <v>0</v>
      </c>
      <c r="Z1513" s="325">
        <f t="shared" si="249"/>
        <v>0</v>
      </c>
      <c r="AA1513" s="325">
        <f t="shared" si="250"/>
        <v>0</v>
      </c>
      <c r="AB1513" s="326">
        <f t="shared" si="251"/>
        <v>0</v>
      </c>
      <c r="AD1513" s="328"/>
      <c r="AE1513" s="328"/>
      <c r="AF1513" s="328"/>
      <c r="AG1513" s="328"/>
    </row>
    <row r="1514" spans="9:33" ht="15" hidden="1" customHeight="1">
      <c r="I1514" s="119" t="e">
        <v>#N/A</v>
      </c>
      <c r="J1514" s="119" t="e">
        <v>#N/A</v>
      </c>
      <c r="K1514" s="119" t="e">
        <f t="shared" si="245"/>
        <v>#N/A</v>
      </c>
      <c r="L1514" s="119" t="e">
        <f t="shared" si="243"/>
        <v>#N/A</v>
      </c>
      <c r="M1514" s="119"/>
      <c r="O1514" s="119"/>
      <c r="P1514" s="119"/>
      <c r="Q1514" s="119"/>
      <c r="R1514" s="105"/>
      <c r="S1514" s="119"/>
      <c r="T1514" s="51">
        <f t="shared" si="246"/>
        <v>0</v>
      </c>
      <c r="U1514" s="322" t="e">
        <f t="shared" si="247"/>
        <v>#DIV/0!</v>
      </c>
      <c r="X1514" s="324" t="e">
        <f t="shared" si="244"/>
        <v>#DIV/0!</v>
      </c>
      <c r="Y1514" s="325">
        <f t="shared" si="248"/>
        <v>0</v>
      </c>
      <c r="Z1514" s="325">
        <f t="shared" si="249"/>
        <v>0</v>
      </c>
      <c r="AA1514" s="325">
        <f t="shared" si="250"/>
        <v>0</v>
      </c>
      <c r="AB1514" s="326">
        <f t="shared" si="251"/>
        <v>0</v>
      </c>
      <c r="AD1514" s="328"/>
      <c r="AE1514" s="328"/>
      <c r="AF1514" s="328"/>
      <c r="AG1514" s="328"/>
    </row>
    <row r="1515" spans="9:33" ht="15" hidden="1" customHeight="1">
      <c r="I1515" s="119" t="e">
        <v>#N/A</v>
      </c>
      <c r="J1515" s="119" t="e">
        <v>#N/A</v>
      </c>
      <c r="K1515" s="119" t="e">
        <f t="shared" si="245"/>
        <v>#N/A</v>
      </c>
      <c r="L1515" s="119" t="e">
        <f t="shared" si="243"/>
        <v>#N/A</v>
      </c>
      <c r="M1515" s="119"/>
      <c r="O1515" s="119"/>
      <c r="P1515" s="119"/>
      <c r="Q1515" s="119"/>
      <c r="R1515" s="105"/>
      <c r="S1515" s="119"/>
      <c r="T1515" s="51">
        <f t="shared" si="246"/>
        <v>0</v>
      </c>
      <c r="U1515" s="322" t="e">
        <f t="shared" si="247"/>
        <v>#DIV/0!</v>
      </c>
      <c r="X1515" s="324" t="e">
        <f t="shared" si="244"/>
        <v>#DIV/0!</v>
      </c>
      <c r="Y1515" s="325">
        <f t="shared" si="248"/>
        <v>0</v>
      </c>
      <c r="Z1515" s="325">
        <f t="shared" si="249"/>
        <v>0</v>
      </c>
      <c r="AA1515" s="325">
        <f t="shared" si="250"/>
        <v>0</v>
      </c>
      <c r="AB1515" s="326">
        <f t="shared" si="251"/>
        <v>0</v>
      </c>
      <c r="AD1515" s="328"/>
      <c r="AE1515" s="328"/>
      <c r="AF1515" s="328"/>
      <c r="AG1515" s="328"/>
    </row>
    <row r="1516" spans="9:33" ht="15" hidden="1" customHeight="1">
      <c r="I1516" s="119" t="e">
        <v>#N/A</v>
      </c>
      <c r="J1516" s="119" t="e">
        <v>#N/A</v>
      </c>
      <c r="K1516" s="119" t="e">
        <f t="shared" si="245"/>
        <v>#N/A</v>
      </c>
      <c r="L1516" s="119" t="e">
        <f t="shared" si="243"/>
        <v>#N/A</v>
      </c>
      <c r="M1516" s="119"/>
      <c r="O1516" s="119"/>
      <c r="P1516" s="119"/>
      <c r="Q1516" s="119"/>
      <c r="R1516" s="105"/>
      <c r="S1516" s="119"/>
      <c r="T1516" s="51">
        <f t="shared" si="246"/>
        <v>0</v>
      </c>
      <c r="U1516" s="322" t="e">
        <f t="shared" si="247"/>
        <v>#DIV/0!</v>
      </c>
      <c r="X1516" s="324" t="e">
        <f t="shared" si="244"/>
        <v>#DIV/0!</v>
      </c>
      <c r="Y1516" s="325">
        <f t="shared" si="248"/>
        <v>0</v>
      </c>
      <c r="Z1516" s="325">
        <f t="shared" si="249"/>
        <v>0</v>
      </c>
      <c r="AA1516" s="325">
        <f t="shared" si="250"/>
        <v>0</v>
      </c>
      <c r="AB1516" s="326">
        <f t="shared" si="251"/>
        <v>0</v>
      </c>
      <c r="AD1516" s="328"/>
      <c r="AE1516" s="328"/>
      <c r="AF1516" s="328"/>
      <c r="AG1516" s="328"/>
    </row>
    <row r="1517" spans="9:33" ht="15" hidden="1" customHeight="1">
      <c r="I1517" s="119" t="e">
        <v>#N/A</v>
      </c>
      <c r="J1517" s="119" t="e">
        <v>#N/A</v>
      </c>
      <c r="K1517" s="119" t="e">
        <f t="shared" si="245"/>
        <v>#N/A</v>
      </c>
      <c r="L1517" s="119" t="e">
        <f t="shared" si="243"/>
        <v>#N/A</v>
      </c>
      <c r="M1517" s="119"/>
      <c r="O1517" s="119"/>
      <c r="P1517" s="119"/>
      <c r="Q1517" s="119"/>
      <c r="R1517" s="105"/>
      <c r="S1517" s="119"/>
      <c r="T1517" s="51">
        <f t="shared" si="246"/>
        <v>0</v>
      </c>
      <c r="U1517" s="322" t="e">
        <f t="shared" si="247"/>
        <v>#DIV/0!</v>
      </c>
      <c r="X1517" s="324" t="e">
        <f t="shared" si="244"/>
        <v>#DIV/0!</v>
      </c>
      <c r="Y1517" s="325">
        <f t="shared" si="248"/>
        <v>0</v>
      </c>
      <c r="Z1517" s="325">
        <f t="shared" si="249"/>
        <v>0</v>
      </c>
      <c r="AA1517" s="325">
        <f t="shared" si="250"/>
        <v>0</v>
      </c>
      <c r="AB1517" s="326">
        <f t="shared" si="251"/>
        <v>0</v>
      </c>
      <c r="AD1517" s="328"/>
      <c r="AE1517" s="328"/>
      <c r="AF1517" s="328"/>
      <c r="AG1517" s="328"/>
    </row>
    <row r="1518" spans="9:33" ht="15" hidden="1" customHeight="1">
      <c r="I1518" s="119" t="e">
        <v>#N/A</v>
      </c>
      <c r="J1518" s="119" t="e">
        <v>#N/A</v>
      </c>
      <c r="K1518" s="119" t="e">
        <f t="shared" si="245"/>
        <v>#N/A</v>
      </c>
      <c r="L1518" s="119" t="e">
        <f t="shared" si="243"/>
        <v>#N/A</v>
      </c>
      <c r="M1518" s="119"/>
      <c r="O1518" s="119"/>
      <c r="P1518" s="119"/>
      <c r="Q1518" s="119"/>
      <c r="R1518" s="105"/>
      <c r="S1518" s="119"/>
      <c r="T1518" s="51">
        <f t="shared" si="246"/>
        <v>0</v>
      </c>
      <c r="U1518" s="322" t="e">
        <f t="shared" si="247"/>
        <v>#DIV/0!</v>
      </c>
      <c r="X1518" s="324" t="e">
        <f t="shared" si="244"/>
        <v>#DIV/0!</v>
      </c>
      <c r="Y1518" s="325">
        <f t="shared" si="248"/>
        <v>0</v>
      </c>
      <c r="Z1518" s="325">
        <f t="shared" si="249"/>
        <v>0</v>
      </c>
      <c r="AA1518" s="325">
        <f t="shared" si="250"/>
        <v>0</v>
      </c>
      <c r="AB1518" s="326">
        <f t="shared" si="251"/>
        <v>0</v>
      </c>
      <c r="AD1518" s="328"/>
      <c r="AE1518" s="328"/>
      <c r="AF1518" s="328"/>
      <c r="AG1518" s="328"/>
    </row>
    <row r="1519" spans="9:33" ht="15" hidden="1" customHeight="1">
      <c r="I1519" s="119" t="e">
        <v>#N/A</v>
      </c>
      <c r="J1519" s="119" t="e">
        <v>#N/A</v>
      </c>
      <c r="K1519" s="119" t="e">
        <f t="shared" si="245"/>
        <v>#N/A</v>
      </c>
      <c r="L1519" s="119" t="e">
        <f t="shared" si="243"/>
        <v>#N/A</v>
      </c>
      <c r="M1519" s="119"/>
      <c r="O1519" s="119"/>
      <c r="P1519" s="119"/>
      <c r="Q1519" s="119"/>
      <c r="R1519" s="105"/>
      <c r="S1519" s="119"/>
      <c r="T1519" s="51">
        <f t="shared" si="246"/>
        <v>0</v>
      </c>
      <c r="U1519" s="322" t="e">
        <f t="shared" si="247"/>
        <v>#DIV/0!</v>
      </c>
      <c r="X1519" s="324" t="e">
        <f t="shared" si="244"/>
        <v>#DIV/0!</v>
      </c>
      <c r="Y1519" s="325">
        <f t="shared" si="248"/>
        <v>0</v>
      </c>
      <c r="Z1519" s="325">
        <f t="shared" si="249"/>
        <v>0</v>
      </c>
      <c r="AA1519" s="325">
        <f t="shared" si="250"/>
        <v>0</v>
      </c>
      <c r="AB1519" s="326">
        <f t="shared" si="251"/>
        <v>0</v>
      </c>
      <c r="AD1519" s="328"/>
      <c r="AE1519" s="328"/>
      <c r="AF1519" s="328"/>
      <c r="AG1519" s="328"/>
    </row>
    <row r="1520" spans="9:33" ht="15" hidden="1" customHeight="1">
      <c r="I1520" s="119" t="e">
        <v>#N/A</v>
      </c>
      <c r="J1520" s="119" t="e">
        <v>#N/A</v>
      </c>
      <c r="K1520" s="119" t="e">
        <f t="shared" si="245"/>
        <v>#N/A</v>
      </c>
      <c r="L1520" s="119" t="e">
        <f t="shared" si="243"/>
        <v>#N/A</v>
      </c>
      <c r="M1520" s="119"/>
      <c r="O1520" s="119"/>
      <c r="P1520" s="119"/>
      <c r="Q1520" s="119"/>
      <c r="R1520" s="105"/>
      <c r="S1520" s="119"/>
      <c r="T1520" s="51">
        <f t="shared" si="246"/>
        <v>0</v>
      </c>
      <c r="U1520" s="322" t="e">
        <f t="shared" si="247"/>
        <v>#DIV/0!</v>
      </c>
      <c r="X1520" s="324" t="e">
        <f t="shared" si="244"/>
        <v>#DIV/0!</v>
      </c>
      <c r="Y1520" s="325">
        <f t="shared" si="248"/>
        <v>0</v>
      </c>
      <c r="Z1520" s="325">
        <f t="shared" si="249"/>
        <v>0</v>
      </c>
      <c r="AA1520" s="325">
        <f t="shared" si="250"/>
        <v>0</v>
      </c>
      <c r="AB1520" s="326">
        <f t="shared" si="251"/>
        <v>0</v>
      </c>
      <c r="AD1520" s="328"/>
      <c r="AE1520" s="328"/>
      <c r="AF1520" s="328"/>
      <c r="AG1520" s="328"/>
    </row>
    <row r="1521" spans="9:33" ht="15" hidden="1" customHeight="1">
      <c r="I1521" s="119" t="e">
        <v>#N/A</v>
      </c>
      <c r="J1521" s="119" t="e">
        <v>#N/A</v>
      </c>
      <c r="K1521" s="119" t="e">
        <f t="shared" si="245"/>
        <v>#N/A</v>
      </c>
      <c r="L1521" s="119" t="e">
        <f t="shared" si="243"/>
        <v>#N/A</v>
      </c>
      <c r="M1521" s="119"/>
      <c r="O1521" s="119"/>
      <c r="P1521" s="119"/>
      <c r="Q1521" s="119"/>
      <c r="R1521" s="105"/>
      <c r="S1521" s="119"/>
      <c r="T1521" s="51">
        <f t="shared" si="246"/>
        <v>0</v>
      </c>
      <c r="U1521" s="322" t="e">
        <f t="shared" si="247"/>
        <v>#DIV/0!</v>
      </c>
      <c r="X1521" s="324" t="e">
        <f t="shared" si="244"/>
        <v>#DIV/0!</v>
      </c>
      <c r="Y1521" s="325">
        <f t="shared" si="248"/>
        <v>0</v>
      </c>
      <c r="Z1521" s="325">
        <f t="shared" si="249"/>
        <v>0</v>
      </c>
      <c r="AA1521" s="325">
        <f t="shared" si="250"/>
        <v>0</v>
      </c>
      <c r="AB1521" s="326">
        <f t="shared" si="251"/>
        <v>0</v>
      </c>
      <c r="AD1521" s="328"/>
      <c r="AE1521" s="328"/>
      <c r="AF1521" s="328"/>
      <c r="AG1521" s="328"/>
    </row>
    <row r="1522" spans="9:33" ht="15" hidden="1" customHeight="1">
      <c r="I1522" s="119" t="e">
        <v>#N/A</v>
      </c>
      <c r="J1522" s="119" t="e">
        <v>#N/A</v>
      </c>
      <c r="K1522" s="119" t="e">
        <f t="shared" si="245"/>
        <v>#N/A</v>
      </c>
      <c r="L1522" s="119" t="e">
        <f t="shared" si="243"/>
        <v>#N/A</v>
      </c>
      <c r="M1522" s="119"/>
      <c r="O1522" s="119"/>
      <c r="P1522" s="119"/>
      <c r="Q1522" s="119"/>
      <c r="R1522" s="105"/>
      <c r="S1522" s="119"/>
      <c r="T1522" s="51">
        <f t="shared" si="246"/>
        <v>0</v>
      </c>
      <c r="U1522" s="322" t="e">
        <f t="shared" si="247"/>
        <v>#DIV/0!</v>
      </c>
      <c r="X1522" s="324" t="e">
        <f t="shared" si="244"/>
        <v>#DIV/0!</v>
      </c>
      <c r="Y1522" s="325">
        <f t="shared" si="248"/>
        <v>0</v>
      </c>
      <c r="Z1522" s="325">
        <f t="shared" si="249"/>
        <v>0</v>
      </c>
      <c r="AA1522" s="325">
        <f t="shared" si="250"/>
        <v>0</v>
      </c>
      <c r="AB1522" s="326">
        <f t="shared" si="251"/>
        <v>0</v>
      </c>
      <c r="AD1522" s="328"/>
      <c r="AE1522" s="328"/>
      <c r="AF1522" s="328"/>
      <c r="AG1522" s="328"/>
    </row>
    <row r="1523" spans="9:33" ht="15" hidden="1" customHeight="1">
      <c r="I1523" s="119" t="e">
        <v>#N/A</v>
      </c>
      <c r="J1523" s="119" t="e">
        <v>#N/A</v>
      </c>
      <c r="K1523" s="119" t="e">
        <f t="shared" si="245"/>
        <v>#N/A</v>
      </c>
      <c r="L1523" s="119" t="e">
        <f t="shared" si="243"/>
        <v>#N/A</v>
      </c>
      <c r="M1523" s="119"/>
      <c r="O1523" s="119"/>
      <c r="P1523" s="119"/>
      <c r="Q1523" s="119"/>
      <c r="R1523" s="105"/>
      <c r="S1523" s="119"/>
      <c r="T1523" s="51">
        <f t="shared" si="246"/>
        <v>0</v>
      </c>
      <c r="U1523" s="322" t="e">
        <f t="shared" si="247"/>
        <v>#DIV/0!</v>
      </c>
      <c r="X1523" s="324" t="e">
        <f t="shared" si="244"/>
        <v>#DIV/0!</v>
      </c>
      <c r="Y1523" s="325">
        <f t="shared" si="248"/>
        <v>0</v>
      </c>
      <c r="Z1523" s="325">
        <f t="shared" si="249"/>
        <v>0</v>
      </c>
      <c r="AA1523" s="325">
        <f t="shared" si="250"/>
        <v>0</v>
      </c>
      <c r="AB1523" s="326">
        <f t="shared" si="251"/>
        <v>0</v>
      </c>
      <c r="AD1523" s="328"/>
      <c r="AE1523" s="328"/>
      <c r="AF1523" s="328"/>
      <c r="AG1523" s="328"/>
    </row>
    <row r="1524" spans="9:33" ht="15" hidden="1" customHeight="1">
      <c r="I1524" s="119" t="e">
        <v>#N/A</v>
      </c>
      <c r="J1524" s="119" t="e">
        <v>#N/A</v>
      </c>
      <c r="K1524" s="119" t="e">
        <f t="shared" si="245"/>
        <v>#N/A</v>
      </c>
      <c r="L1524" s="119" t="e">
        <f t="shared" si="243"/>
        <v>#N/A</v>
      </c>
      <c r="M1524" s="119"/>
      <c r="O1524" s="119"/>
      <c r="P1524" s="119"/>
      <c r="Q1524" s="119"/>
      <c r="R1524" s="105"/>
      <c r="S1524" s="119"/>
      <c r="T1524" s="51">
        <f t="shared" si="246"/>
        <v>0</v>
      </c>
      <c r="U1524" s="322" t="e">
        <f t="shared" si="247"/>
        <v>#DIV/0!</v>
      </c>
      <c r="X1524" s="324" t="e">
        <f t="shared" si="244"/>
        <v>#DIV/0!</v>
      </c>
      <c r="Y1524" s="325">
        <f t="shared" si="248"/>
        <v>0</v>
      </c>
      <c r="Z1524" s="325">
        <f t="shared" si="249"/>
        <v>0</v>
      </c>
      <c r="AA1524" s="325">
        <f t="shared" si="250"/>
        <v>0</v>
      </c>
      <c r="AB1524" s="326">
        <f t="shared" si="251"/>
        <v>0</v>
      </c>
      <c r="AD1524" s="328"/>
      <c r="AE1524" s="328"/>
      <c r="AF1524" s="328"/>
      <c r="AG1524" s="328"/>
    </row>
    <row r="1525" spans="9:33" ht="15" hidden="1" customHeight="1">
      <c r="I1525" s="119" t="e">
        <v>#N/A</v>
      </c>
      <c r="J1525" s="119" t="e">
        <v>#N/A</v>
      </c>
      <c r="K1525" s="119" t="e">
        <f t="shared" si="245"/>
        <v>#N/A</v>
      </c>
      <c r="L1525" s="119" t="e">
        <f t="shared" si="243"/>
        <v>#N/A</v>
      </c>
      <c r="M1525" s="119"/>
      <c r="O1525" s="119"/>
      <c r="P1525" s="119"/>
      <c r="Q1525" s="119"/>
      <c r="R1525" s="105"/>
      <c r="S1525" s="119"/>
      <c r="T1525" s="51">
        <f t="shared" si="246"/>
        <v>0</v>
      </c>
      <c r="U1525" s="322" t="e">
        <f t="shared" si="247"/>
        <v>#DIV/0!</v>
      </c>
      <c r="X1525" s="324" t="e">
        <f t="shared" si="244"/>
        <v>#DIV/0!</v>
      </c>
      <c r="Y1525" s="325">
        <f t="shared" si="248"/>
        <v>0</v>
      </c>
      <c r="Z1525" s="325">
        <f t="shared" si="249"/>
        <v>0</v>
      </c>
      <c r="AA1525" s="325">
        <f t="shared" si="250"/>
        <v>0</v>
      </c>
      <c r="AB1525" s="326">
        <f t="shared" si="251"/>
        <v>0</v>
      </c>
      <c r="AD1525" s="328"/>
      <c r="AE1525" s="328"/>
      <c r="AF1525" s="328"/>
      <c r="AG1525" s="328"/>
    </row>
    <row r="1526" spans="9:33" ht="15" hidden="1" customHeight="1">
      <c r="I1526" s="119" t="e">
        <v>#N/A</v>
      </c>
      <c r="J1526" s="119" t="e">
        <v>#N/A</v>
      </c>
      <c r="K1526" s="119" t="e">
        <f t="shared" si="245"/>
        <v>#N/A</v>
      </c>
      <c r="L1526" s="119" t="e">
        <f t="shared" si="243"/>
        <v>#N/A</v>
      </c>
      <c r="M1526" s="119"/>
      <c r="O1526" s="119"/>
      <c r="P1526" s="119"/>
      <c r="Q1526" s="119"/>
      <c r="R1526" s="105"/>
      <c r="S1526" s="119"/>
      <c r="T1526" s="51">
        <f t="shared" si="246"/>
        <v>0</v>
      </c>
      <c r="U1526" s="322" t="e">
        <f t="shared" si="247"/>
        <v>#DIV/0!</v>
      </c>
      <c r="X1526" s="324" t="e">
        <f t="shared" si="244"/>
        <v>#DIV/0!</v>
      </c>
      <c r="Y1526" s="325">
        <f t="shared" si="248"/>
        <v>0</v>
      </c>
      <c r="Z1526" s="325">
        <f t="shared" si="249"/>
        <v>0</v>
      </c>
      <c r="AA1526" s="325">
        <f t="shared" si="250"/>
        <v>0</v>
      </c>
      <c r="AB1526" s="326">
        <f t="shared" si="251"/>
        <v>0</v>
      </c>
      <c r="AD1526" s="328"/>
      <c r="AE1526" s="328"/>
      <c r="AF1526" s="328"/>
      <c r="AG1526" s="328"/>
    </row>
    <row r="1527" spans="9:33" ht="15" hidden="1" customHeight="1">
      <c r="I1527" s="119" t="e">
        <v>#N/A</v>
      </c>
      <c r="J1527" s="119" t="e">
        <v>#N/A</v>
      </c>
      <c r="K1527" s="119" t="e">
        <f t="shared" si="245"/>
        <v>#N/A</v>
      </c>
      <c r="L1527" s="119" t="e">
        <f t="shared" si="243"/>
        <v>#N/A</v>
      </c>
      <c r="M1527" s="119"/>
      <c r="O1527" s="119"/>
      <c r="P1527" s="119"/>
      <c r="Q1527" s="119"/>
      <c r="R1527" s="105"/>
      <c r="S1527" s="119"/>
      <c r="T1527" s="51">
        <f t="shared" si="246"/>
        <v>0</v>
      </c>
      <c r="U1527" s="322" t="e">
        <f t="shared" si="247"/>
        <v>#DIV/0!</v>
      </c>
      <c r="X1527" s="324" t="e">
        <f t="shared" si="244"/>
        <v>#DIV/0!</v>
      </c>
      <c r="Y1527" s="325">
        <f t="shared" si="248"/>
        <v>0</v>
      </c>
      <c r="Z1527" s="325">
        <f t="shared" si="249"/>
        <v>0</v>
      </c>
      <c r="AA1527" s="325">
        <f t="shared" si="250"/>
        <v>0</v>
      </c>
      <c r="AB1527" s="326">
        <f t="shared" si="251"/>
        <v>0</v>
      </c>
      <c r="AD1527" s="328"/>
      <c r="AE1527" s="328"/>
      <c r="AF1527" s="328"/>
      <c r="AG1527" s="328"/>
    </row>
    <row r="1528" spans="9:33" ht="15" hidden="1" customHeight="1">
      <c r="I1528" s="119" t="e">
        <v>#N/A</v>
      </c>
      <c r="J1528" s="119" t="e">
        <v>#N/A</v>
      </c>
      <c r="K1528" s="119" t="e">
        <f t="shared" si="245"/>
        <v>#N/A</v>
      </c>
      <c r="L1528" s="119" t="e">
        <f t="shared" si="243"/>
        <v>#N/A</v>
      </c>
      <c r="M1528" s="119"/>
      <c r="O1528" s="119"/>
      <c r="P1528" s="119"/>
      <c r="Q1528" s="119"/>
      <c r="R1528" s="105"/>
      <c r="S1528" s="119"/>
      <c r="T1528" s="51">
        <f t="shared" si="246"/>
        <v>0</v>
      </c>
      <c r="U1528" s="322" t="e">
        <f t="shared" si="247"/>
        <v>#DIV/0!</v>
      </c>
      <c r="X1528" s="324" t="e">
        <f t="shared" si="244"/>
        <v>#DIV/0!</v>
      </c>
      <c r="Y1528" s="325">
        <f t="shared" si="248"/>
        <v>0</v>
      </c>
      <c r="Z1528" s="325">
        <f t="shared" si="249"/>
        <v>0</v>
      </c>
      <c r="AA1528" s="325">
        <f t="shared" si="250"/>
        <v>0</v>
      </c>
      <c r="AB1528" s="326">
        <f t="shared" si="251"/>
        <v>0</v>
      </c>
      <c r="AD1528" s="328"/>
      <c r="AE1528" s="328"/>
      <c r="AF1528" s="328"/>
      <c r="AG1528" s="328"/>
    </row>
    <row r="1529" spans="9:33" ht="15" hidden="1" customHeight="1">
      <c r="I1529" s="119" t="e">
        <v>#N/A</v>
      </c>
      <c r="J1529" s="119" t="e">
        <v>#N/A</v>
      </c>
      <c r="K1529" s="119" t="e">
        <f t="shared" si="245"/>
        <v>#N/A</v>
      </c>
      <c r="L1529" s="119" t="e">
        <f t="shared" si="243"/>
        <v>#N/A</v>
      </c>
      <c r="M1529" s="119"/>
      <c r="O1529" s="119"/>
      <c r="P1529" s="119"/>
      <c r="Q1529" s="119"/>
      <c r="R1529" s="105"/>
      <c r="S1529" s="119"/>
      <c r="T1529" s="51">
        <f t="shared" si="246"/>
        <v>0</v>
      </c>
      <c r="U1529" s="322" t="e">
        <f t="shared" si="247"/>
        <v>#DIV/0!</v>
      </c>
      <c r="X1529" s="324" t="e">
        <f t="shared" si="244"/>
        <v>#DIV/0!</v>
      </c>
      <c r="Y1529" s="325">
        <f t="shared" si="248"/>
        <v>0</v>
      </c>
      <c r="Z1529" s="325">
        <f t="shared" si="249"/>
        <v>0</v>
      </c>
      <c r="AA1529" s="325">
        <f t="shared" si="250"/>
        <v>0</v>
      </c>
      <c r="AB1529" s="326">
        <f t="shared" si="251"/>
        <v>0</v>
      </c>
      <c r="AD1529" s="328"/>
      <c r="AE1529" s="328"/>
      <c r="AF1529" s="328"/>
      <c r="AG1529" s="328"/>
    </row>
    <row r="1530" spans="9:33" ht="15" hidden="1" customHeight="1">
      <c r="I1530" s="119" t="e">
        <v>#N/A</v>
      </c>
      <c r="J1530" s="119" t="e">
        <v>#N/A</v>
      </c>
      <c r="K1530" s="119" t="e">
        <f t="shared" si="245"/>
        <v>#N/A</v>
      </c>
      <c r="L1530" s="119" t="e">
        <f t="shared" si="243"/>
        <v>#N/A</v>
      </c>
      <c r="M1530" s="119"/>
      <c r="O1530" s="119"/>
      <c r="P1530" s="119"/>
      <c r="Q1530" s="119"/>
      <c r="R1530" s="105"/>
      <c r="S1530" s="119"/>
      <c r="T1530" s="51">
        <f t="shared" si="246"/>
        <v>0</v>
      </c>
      <c r="U1530" s="322" t="e">
        <f t="shared" si="247"/>
        <v>#DIV/0!</v>
      </c>
      <c r="X1530" s="324" t="e">
        <f t="shared" si="244"/>
        <v>#DIV/0!</v>
      </c>
      <c r="Y1530" s="325">
        <f t="shared" si="248"/>
        <v>0</v>
      </c>
      <c r="Z1530" s="325">
        <f t="shared" si="249"/>
        <v>0</v>
      </c>
      <c r="AA1530" s="325">
        <f t="shared" si="250"/>
        <v>0</v>
      </c>
      <c r="AB1530" s="326">
        <f t="shared" si="251"/>
        <v>0</v>
      </c>
      <c r="AD1530" s="328"/>
      <c r="AE1530" s="328"/>
      <c r="AF1530" s="328"/>
      <c r="AG1530" s="328"/>
    </row>
    <row r="1531" spans="9:33" ht="15" hidden="1" customHeight="1">
      <c r="I1531" s="119" t="e">
        <v>#N/A</v>
      </c>
      <c r="J1531" s="119" t="e">
        <v>#N/A</v>
      </c>
      <c r="K1531" s="119" t="e">
        <f t="shared" si="245"/>
        <v>#N/A</v>
      </c>
      <c r="L1531" s="119" t="e">
        <f t="shared" si="243"/>
        <v>#N/A</v>
      </c>
      <c r="M1531" s="119"/>
      <c r="O1531" s="119"/>
      <c r="P1531" s="119"/>
      <c r="Q1531" s="119"/>
      <c r="R1531" s="105"/>
      <c r="S1531" s="119"/>
      <c r="T1531" s="51">
        <f t="shared" si="246"/>
        <v>0</v>
      </c>
      <c r="U1531" s="322" t="e">
        <f t="shared" si="247"/>
        <v>#DIV/0!</v>
      </c>
      <c r="X1531" s="324" t="e">
        <f t="shared" si="244"/>
        <v>#DIV/0!</v>
      </c>
      <c r="Y1531" s="325">
        <f t="shared" si="248"/>
        <v>0</v>
      </c>
      <c r="Z1531" s="325">
        <f t="shared" si="249"/>
        <v>0</v>
      </c>
      <c r="AA1531" s="325">
        <f t="shared" si="250"/>
        <v>0</v>
      </c>
      <c r="AB1531" s="326">
        <f t="shared" si="251"/>
        <v>0</v>
      </c>
      <c r="AD1531" s="328"/>
      <c r="AE1531" s="328"/>
      <c r="AF1531" s="328"/>
      <c r="AG1531" s="328"/>
    </row>
    <row r="1532" spans="9:33" ht="15" hidden="1" customHeight="1">
      <c r="I1532" s="119" t="e">
        <v>#N/A</v>
      </c>
      <c r="J1532" s="119" t="e">
        <v>#N/A</v>
      </c>
      <c r="K1532" s="119" t="e">
        <f t="shared" si="245"/>
        <v>#N/A</v>
      </c>
      <c r="L1532" s="119" t="e">
        <f t="shared" ref="L1532:L1591" si="252">J1532*R1532</f>
        <v>#N/A</v>
      </c>
      <c r="M1532" s="119"/>
      <c r="O1532" s="119"/>
      <c r="P1532" s="119"/>
      <c r="Q1532" s="119"/>
      <c r="R1532" s="105"/>
      <c r="S1532" s="119"/>
      <c r="T1532" s="51">
        <f t="shared" si="246"/>
        <v>0</v>
      </c>
      <c r="U1532" s="322" t="e">
        <f t="shared" si="247"/>
        <v>#DIV/0!</v>
      </c>
      <c r="X1532" s="324" t="e">
        <f t="shared" si="244"/>
        <v>#DIV/0!</v>
      </c>
      <c r="Y1532" s="325">
        <f t="shared" si="248"/>
        <v>0</v>
      </c>
      <c r="Z1532" s="325">
        <f t="shared" si="249"/>
        <v>0</v>
      </c>
      <c r="AA1532" s="325">
        <f t="shared" si="250"/>
        <v>0</v>
      </c>
      <c r="AB1532" s="326">
        <f t="shared" si="251"/>
        <v>0</v>
      </c>
      <c r="AD1532" s="328"/>
      <c r="AE1532" s="328"/>
      <c r="AF1532" s="328"/>
      <c r="AG1532" s="328"/>
    </row>
    <row r="1533" spans="9:33" ht="15" hidden="1" customHeight="1">
      <c r="I1533" s="119" t="e">
        <v>#N/A</v>
      </c>
      <c r="J1533" s="119" t="e">
        <v>#N/A</v>
      </c>
      <c r="K1533" s="119" t="e">
        <f t="shared" si="245"/>
        <v>#N/A</v>
      </c>
      <c r="L1533" s="119" t="e">
        <f t="shared" si="252"/>
        <v>#N/A</v>
      </c>
      <c r="M1533" s="119"/>
      <c r="O1533" s="119"/>
      <c r="P1533" s="119"/>
      <c r="Q1533" s="119"/>
      <c r="R1533" s="105"/>
      <c r="S1533" s="119"/>
      <c r="T1533" s="51">
        <f t="shared" si="246"/>
        <v>0</v>
      </c>
      <c r="U1533" s="322" t="e">
        <f t="shared" si="247"/>
        <v>#DIV/0!</v>
      </c>
      <c r="X1533" s="324" t="e">
        <f t="shared" si="244"/>
        <v>#DIV/0!</v>
      </c>
      <c r="Y1533" s="325">
        <f t="shared" si="248"/>
        <v>0</v>
      </c>
      <c r="Z1533" s="325">
        <f t="shared" si="249"/>
        <v>0</v>
      </c>
      <c r="AA1533" s="325">
        <f t="shared" si="250"/>
        <v>0</v>
      </c>
      <c r="AB1533" s="326">
        <f t="shared" si="251"/>
        <v>0</v>
      </c>
      <c r="AD1533" s="328"/>
      <c r="AE1533" s="328"/>
      <c r="AF1533" s="328"/>
      <c r="AG1533" s="328"/>
    </row>
    <row r="1534" spans="9:33" ht="15" hidden="1" customHeight="1">
      <c r="I1534" s="119" t="e">
        <v>#N/A</v>
      </c>
      <c r="J1534" s="119" t="e">
        <v>#N/A</v>
      </c>
      <c r="K1534" s="119" t="e">
        <f t="shared" si="245"/>
        <v>#N/A</v>
      </c>
      <c r="L1534" s="119" t="e">
        <f t="shared" si="252"/>
        <v>#N/A</v>
      </c>
      <c r="M1534" s="119"/>
      <c r="O1534" s="119"/>
      <c r="P1534" s="119"/>
      <c r="Q1534" s="119"/>
      <c r="R1534" s="105"/>
      <c r="S1534" s="119"/>
      <c r="T1534" s="51">
        <f t="shared" si="246"/>
        <v>0</v>
      </c>
      <c r="U1534" s="322" t="e">
        <f t="shared" si="247"/>
        <v>#DIV/0!</v>
      </c>
      <c r="X1534" s="324" t="e">
        <f t="shared" si="244"/>
        <v>#DIV/0!</v>
      </c>
      <c r="Y1534" s="325">
        <f t="shared" si="248"/>
        <v>0</v>
      </c>
      <c r="Z1534" s="325">
        <f t="shared" si="249"/>
        <v>0</v>
      </c>
      <c r="AA1534" s="325">
        <f t="shared" si="250"/>
        <v>0</v>
      </c>
      <c r="AB1534" s="326">
        <f t="shared" si="251"/>
        <v>0</v>
      </c>
      <c r="AD1534" s="328"/>
      <c r="AE1534" s="328"/>
      <c r="AF1534" s="328"/>
      <c r="AG1534" s="328"/>
    </row>
    <row r="1535" spans="9:33" ht="15" hidden="1" customHeight="1">
      <c r="I1535" s="119" t="e">
        <v>#N/A</v>
      </c>
      <c r="J1535" s="119" t="e">
        <v>#N/A</v>
      </c>
      <c r="K1535" s="119" t="e">
        <f t="shared" si="245"/>
        <v>#N/A</v>
      </c>
      <c r="L1535" s="119" t="e">
        <f t="shared" si="252"/>
        <v>#N/A</v>
      </c>
      <c r="M1535" s="119"/>
      <c r="O1535" s="119"/>
      <c r="P1535" s="119"/>
      <c r="Q1535" s="119"/>
      <c r="R1535" s="105"/>
      <c r="S1535" s="119"/>
      <c r="T1535" s="51">
        <f t="shared" si="246"/>
        <v>0</v>
      </c>
      <c r="U1535" s="322" t="e">
        <f t="shared" si="247"/>
        <v>#DIV/0!</v>
      </c>
      <c r="X1535" s="324" t="e">
        <f t="shared" si="244"/>
        <v>#DIV/0!</v>
      </c>
      <c r="Y1535" s="325">
        <f t="shared" si="248"/>
        <v>0</v>
      </c>
      <c r="Z1535" s="325">
        <f t="shared" si="249"/>
        <v>0</v>
      </c>
      <c r="AA1535" s="325">
        <f t="shared" si="250"/>
        <v>0</v>
      </c>
      <c r="AB1535" s="326">
        <f t="shared" si="251"/>
        <v>0</v>
      </c>
      <c r="AD1535" s="328"/>
      <c r="AE1535" s="328"/>
      <c r="AF1535" s="328"/>
      <c r="AG1535" s="328"/>
    </row>
    <row r="1536" spans="9:33" ht="15" hidden="1" customHeight="1">
      <c r="I1536" s="119" t="e">
        <v>#N/A</v>
      </c>
      <c r="J1536" s="119" t="e">
        <v>#N/A</v>
      </c>
      <c r="K1536" s="119" t="e">
        <f t="shared" si="245"/>
        <v>#N/A</v>
      </c>
      <c r="L1536" s="119" t="e">
        <f t="shared" si="252"/>
        <v>#N/A</v>
      </c>
      <c r="M1536" s="119"/>
      <c r="O1536" s="119"/>
      <c r="P1536" s="119"/>
      <c r="Q1536" s="119"/>
      <c r="R1536" s="105"/>
      <c r="S1536" s="119"/>
      <c r="T1536" s="51">
        <f t="shared" si="246"/>
        <v>0</v>
      </c>
      <c r="U1536" s="322" t="e">
        <f t="shared" si="247"/>
        <v>#DIV/0!</v>
      </c>
      <c r="X1536" s="324" t="e">
        <f t="shared" si="244"/>
        <v>#DIV/0!</v>
      </c>
      <c r="Y1536" s="325">
        <f t="shared" si="248"/>
        <v>0</v>
      </c>
      <c r="Z1536" s="325">
        <f t="shared" si="249"/>
        <v>0</v>
      </c>
      <c r="AA1536" s="325">
        <f t="shared" si="250"/>
        <v>0</v>
      </c>
      <c r="AB1536" s="326">
        <f t="shared" si="251"/>
        <v>0</v>
      </c>
      <c r="AD1536" s="328"/>
      <c r="AE1536" s="328"/>
      <c r="AF1536" s="328"/>
      <c r="AG1536" s="328"/>
    </row>
    <row r="1537" spans="9:33" ht="15" hidden="1" customHeight="1">
      <c r="I1537" s="119" t="e">
        <v>#N/A</v>
      </c>
      <c r="J1537" s="119" t="e">
        <v>#N/A</v>
      </c>
      <c r="K1537" s="119" t="e">
        <f t="shared" si="245"/>
        <v>#N/A</v>
      </c>
      <c r="L1537" s="119" t="e">
        <f t="shared" si="252"/>
        <v>#N/A</v>
      </c>
      <c r="M1537" s="119"/>
      <c r="O1537" s="119"/>
      <c r="P1537" s="119"/>
      <c r="Q1537" s="119"/>
      <c r="R1537" s="105"/>
      <c r="S1537" s="119"/>
      <c r="T1537" s="51">
        <f t="shared" si="246"/>
        <v>0</v>
      </c>
      <c r="U1537" s="322" t="e">
        <f t="shared" si="247"/>
        <v>#DIV/0!</v>
      </c>
      <c r="X1537" s="324" t="e">
        <f t="shared" si="244"/>
        <v>#DIV/0!</v>
      </c>
      <c r="Y1537" s="325">
        <f t="shared" si="248"/>
        <v>0</v>
      </c>
      <c r="Z1537" s="325">
        <f t="shared" si="249"/>
        <v>0</v>
      </c>
      <c r="AA1537" s="325">
        <f t="shared" si="250"/>
        <v>0</v>
      </c>
      <c r="AB1537" s="326">
        <f t="shared" si="251"/>
        <v>0</v>
      </c>
      <c r="AD1537" s="328"/>
      <c r="AE1537" s="328"/>
      <c r="AF1537" s="328"/>
      <c r="AG1537" s="328"/>
    </row>
    <row r="1538" spans="9:33" ht="15" hidden="1" customHeight="1">
      <c r="I1538" s="119" t="e">
        <v>#N/A</v>
      </c>
      <c r="J1538" s="119" t="e">
        <v>#N/A</v>
      </c>
      <c r="K1538" s="119" t="e">
        <f t="shared" si="245"/>
        <v>#N/A</v>
      </c>
      <c r="L1538" s="119" t="e">
        <f t="shared" si="252"/>
        <v>#N/A</v>
      </c>
      <c r="M1538" s="119"/>
      <c r="O1538" s="119"/>
      <c r="P1538" s="119"/>
      <c r="Q1538" s="119"/>
      <c r="R1538" s="105"/>
      <c r="S1538" s="119"/>
      <c r="T1538" s="51">
        <f t="shared" si="246"/>
        <v>0</v>
      </c>
      <c r="U1538" s="322" t="e">
        <f t="shared" si="247"/>
        <v>#DIV/0!</v>
      </c>
      <c r="X1538" s="324" t="e">
        <f t="shared" si="244"/>
        <v>#DIV/0!</v>
      </c>
      <c r="Y1538" s="325">
        <f t="shared" si="248"/>
        <v>0</v>
      </c>
      <c r="Z1538" s="325">
        <f t="shared" si="249"/>
        <v>0</v>
      </c>
      <c r="AA1538" s="325">
        <f t="shared" si="250"/>
        <v>0</v>
      </c>
      <c r="AB1538" s="326">
        <f t="shared" si="251"/>
        <v>0</v>
      </c>
      <c r="AD1538" s="328"/>
      <c r="AE1538" s="328"/>
      <c r="AF1538" s="328"/>
      <c r="AG1538" s="328"/>
    </row>
    <row r="1539" spans="9:33" ht="15" hidden="1" customHeight="1">
      <c r="I1539" s="119" t="e">
        <v>#N/A</v>
      </c>
      <c r="J1539" s="119" t="e">
        <v>#N/A</v>
      </c>
      <c r="K1539" s="119" t="e">
        <f t="shared" si="245"/>
        <v>#N/A</v>
      </c>
      <c r="L1539" s="119" t="e">
        <f t="shared" si="252"/>
        <v>#N/A</v>
      </c>
      <c r="M1539" s="119"/>
      <c r="O1539" s="119"/>
      <c r="P1539" s="119"/>
      <c r="Q1539" s="119"/>
      <c r="R1539" s="105"/>
      <c r="S1539" s="119"/>
      <c r="T1539" s="51">
        <f t="shared" si="246"/>
        <v>0</v>
      </c>
      <c r="U1539" s="322" t="e">
        <f t="shared" si="247"/>
        <v>#DIV/0!</v>
      </c>
      <c r="X1539" s="324" t="e">
        <f t="shared" ref="X1539:X1597" si="253">(V1539-R1539)/V1539</f>
        <v>#DIV/0!</v>
      </c>
      <c r="Y1539" s="325">
        <f t="shared" si="248"/>
        <v>0</v>
      </c>
      <c r="Z1539" s="325">
        <f t="shared" si="249"/>
        <v>0</v>
      </c>
      <c r="AA1539" s="325">
        <f t="shared" si="250"/>
        <v>0</v>
      </c>
      <c r="AB1539" s="326">
        <f t="shared" si="251"/>
        <v>0</v>
      </c>
      <c r="AD1539" s="328"/>
      <c r="AE1539" s="328"/>
      <c r="AF1539" s="328"/>
      <c r="AG1539" s="328"/>
    </row>
    <row r="1540" spans="9:33" ht="15" hidden="1" customHeight="1">
      <c r="I1540" s="119" t="e">
        <v>#N/A</v>
      </c>
      <c r="J1540" s="119" t="e">
        <v>#N/A</v>
      </c>
      <c r="K1540" s="119" t="e">
        <f t="shared" si="245"/>
        <v>#N/A</v>
      </c>
      <c r="L1540" s="119" t="e">
        <f t="shared" si="252"/>
        <v>#N/A</v>
      </c>
      <c r="M1540" s="119"/>
      <c r="O1540" s="119"/>
      <c r="P1540" s="119"/>
      <c r="Q1540" s="119"/>
      <c r="R1540" s="105"/>
      <c r="S1540" s="119"/>
      <c r="T1540" s="51">
        <f t="shared" si="246"/>
        <v>0</v>
      </c>
      <c r="U1540" s="322" t="e">
        <f t="shared" si="247"/>
        <v>#DIV/0!</v>
      </c>
      <c r="X1540" s="324" t="e">
        <f t="shared" si="253"/>
        <v>#DIV/0!</v>
      </c>
      <c r="Y1540" s="325">
        <f t="shared" si="248"/>
        <v>0</v>
      </c>
      <c r="Z1540" s="325">
        <f t="shared" si="249"/>
        <v>0</v>
      </c>
      <c r="AA1540" s="325">
        <f t="shared" si="250"/>
        <v>0</v>
      </c>
      <c r="AB1540" s="326">
        <f t="shared" si="251"/>
        <v>0</v>
      </c>
      <c r="AD1540" s="328"/>
      <c r="AE1540" s="328"/>
      <c r="AF1540" s="328"/>
      <c r="AG1540" s="328"/>
    </row>
    <row r="1541" spans="9:33" ht="15" hidden="1" customHeight="1">
      <c r="I1541" s="119" t="e">
        <v>#N/A</v>
      </c>
      <c r="J1541" s="119" t="e">
        <v>#N/A</v>
      </c>
      <c r="K1541" s="119" t="e">
        <f t="shared" si="245"/>
        <v>#N/A</v>
      </c>
      <c r="L1541" s="119" t="e">
        <f t="shared" si="252"/>
        <v>#N/A</v>
      </c>
      <c r="M1541" s="119"/>
      <c r="O1541" s="119"/>
      <c r="P1541" s="119"/>
      <c r="Q1541" s="119"/>
      <c r="R1541" s="105"/>
      <c r="S1541" s="119"/>
      <c r="T1541" s="51">
        <f t="shared" si="246"/>
        <v>0</v>
      </c>
      <c r="U1541" s="322" t="e">
        <f t="shared" si="247"/>
        <v>#DIV/0!</v>
      </c>
      <c r="X1541" s="324" t="e">
        <f t="shared" si="253"/>
        <v>#DIV/0!</v>
      </c>
      <c r="Y1541" s="325">
        <f t="shared" si="248"/>
        <v>0</v>
      </c>
      <c r="Z1541" s="325">
        <f t="shared" si="249"/>
        <v>0</v>
      </c>
      <c r="AA1541" s="325">
        <f t="shared" si="250"/>
        <v>0</v>
      </c>
      <c r="AB1541" s="326">
        <f t="shared" si="251"/>
        <v>0</v>
      </c>
      <c r="AD1541" s="328"/>
      <c r="AE1541" s="328"/>
      <c r="AF1541" s="328"/>
      <c r="AG1541" s="328"/>
    </row>
    <row r="1542" spans="9:33" ht="15" hidden="1" customHeight="1">
      <c r="I1542" s="119" t="e">
        <v>#N/A</v>
      </c>
      <c r="J1542" s="119" t="e">
        <v>#N/A</v>
      </c>
      <c r="K1542" s="119" t="e">
        <f t="shared" si="245"/>
        <v>#N/A</v>
      </c>
      <c r="L1542" s="119" t="e">
        <f t="shared" si="252"/>
        <v>#N/A</v>
      </c>
      <c r="M1542" s="119"/>
      <c r="O1542" s="119"/>
      <c r="P1542" s="119"/>
      <c r="Q1542" s="119"/>
      <c r="R1542" s="105"/>
      <c r="S1542" s="119"/>
      <c r="T1542" s="51">
        <f t="shared" si="246"/>
        <v>0</v>
      </c>
      <c r="U1542" s="322" t="e">
        <f t="shared" si="247"/>
        <v>#DIV/0!</v>
      </c>
      <c r="X1542" s="324" t="e">
        <f t="shared" si="253"/>
        <v>#DIV/0!</v>
      </c>
      <c r="Y1542" s="325">
        <f t="shared" si="248"/>
        <v>0</v>
      </c>
      <c r="Z1542" s="325">
        <f t="shared" si="249"/>
        <v>0</v>
      </c>
      <c r="AA1542" s="325">
        <f t="shared" si="250"/>
        <v>0</v>
      </c>
      <c r="AB1542" s="326">
        <f t="shared" si="251"/>
        <v>0</v>
      </c>
      <c r="AD1542" s="328"/>
      <c r="AE1542" s="328"/>
      <c r="AF1542" s="328"/>
      <c r="AG1542" s="328"/>
    </row>
    <row r="1543" spans="9:33" ht="15" hidden="1" customHeight="1">
      <c r="I1543" s="119" t="e">
        <v>#N/A</v>
      </c>
      <c r="J1543" s="119" t="e">
        <v>#N/A</v>
      </c>
      <c r="K1543" s="119" t="e">
        <f t="shared" si="245"/>
        <v>#N/A</v>
      </c>
      <c r="L1543" s="119" t="e">
        <f t="shared" si="252"/>
        <v>#N/A</v>
      </c>
      <c r="M1543" s="119"/>
      <c r="O1543" s="119"/>
      <c r="P1543" s="119"/>
      <c r="Q1543" s="119"/>
      <c r="R1543" s="105"/>
      <c r="S1543" s="119"/>
      <c r="T1543" s="51">
        <f t="shared" si="246"/>
        <v>0</v>
      </c>
      <c r="U1543" s="322" t="e">
        <f t="shared" si="247"/>
        <v>#DIV/0!</v>
      </c>
      <c r="X1543" s="324" t="e">
        <f t="shared" si="253"/>
        <v>#DIV/0!</v>
      </c>
      <c r="Y1543" s="325">
        <f t="shared" si="248"/>
        <v>0</v>
      </c>
      <c r="Z1543" s="325">
        <f t="shared" si="249"/>
        <v>0</v>
      </c>
      <c r="AA1543" s="325">
        <f t="shared" si="250"/>
        <v>0</v>
      </c>
      <c r="AB1543" s="326">
        <f t="shared" si="251"/>
        <v>0</v>
      </c>
      <c r="AD1543" s="328"/>
      <c r="AE1543" s="328"/>
      <c r="AF1543" s="328"/>
      <c r="AG1543" s="328"/>
    </row>
    <row r="1544" spans="9:33" ht="15" hidden="1" customHeight="1">
      <c r="I1544" s="119" t="e">
        <v>#N/A</v>
      </c>
      <c r="J1544" s="119" t="e">
        <v>#N/A</v>
      </c>
      <c r="K1544" s="119" t="e">
        <f t="shared" si="245"/>
        <v>#N/A</v>
      </c>
      <c r="L1544" s="119" t="e">
        <f t="shared" si="252"/>
        <v>#N/A</v>
      </c>
      <c r="M1544" s="119"/>
      <c r="O1544" s="119"/>
      <c r="P1544" s="119"/>
      <c r="Q1544" s="119"/>
      <c r="R1544" s="105"/>
      <c r="S1544" s="119"/>
      <c r="T1544" s="51">
        <f t="shared" si="246"/>
        <v>0</v>
      </c>
      <c r="U1544" s="322" t="e">
        <f t="shared" si="247"/>
        <v>#DIV/0!</v>
      </c>
      <c r="X1544" s="324" t="e">
        <f t="shared" si="253"/>
        <v>#DIV/0!</v>
      </c>
      <c r="Y1544" s="325">
        <f t="shared" si="248"/>
        <v>0</v>
      </c>
      <c r="Z1544" s="325">
        <f t="shared" si="249"/>
        <v>0</v>
      </c>
      <c r="AA1544" s="325">
        <f t="shared" si="250"/>
        <v>0</v>
      </c>
      <c r="AB1544" s="326">
        <f t="shared" si="251"/>
        <v>0</v>
      </c>
      <c r="AD1544" s="328"/>
      <c r="AE1544" s="328"/>
      <c r="AF1544" s="328"/>
      <c r="AG1544" s="328"/>
    </row>
    <row r="1545" spans="9:33" ht="15" hidden="1" customHeight="1">
      <c r="I1545" s="119" t="e">
        <v>#N/A</v>
      </c>
      <c r="J1545" s="119" t="e">
        <v>#N/A</v>
      </c>
      <c r="K1545" s="119" t="e">
        <f t="shared" si="245"/>
        <v>#N/A</v>
      </c>
      <c r="L1545" s="119" t="e">
        <f t="shared" si="252"/>
        <v>#N/A</v>
      </c>
      <c r="M1545" s="119"/>
      <c r="O1545" s="119"/>
      <c r="P1545" s="119"/>
      <c r="Q1545" s="119"/>
      <c r="R1545" s="105"/>
      <c r="S1545" s="119"/>
      <c r="T1545" s="51">
        <f t="shared" si="246"/>
        <v>0</v>
      </c>
      <c r="U1545" s="322" t="e">
        <f t="shared" si="247"/>
        <v>#DIV/0!</v>
      </c>
      <c r="X1545" s="324" t="e">
        <f t="shared" si="253"/>
        <v>#DIV/0!</v>
      </c>
      <c r="Y1545" s="325">
        <f t="shared" si="248"/>
        <v>0</v>
      </c>
      <c r="Z1545" s="325">
        <f t="shared" si="249"/>
        <v>0</v>
      </c>
      <c r="AA1545" s="325">
        <f t="shared" si="250"/>
        <v>0</v>
      </c>
      <c r="AB1545" s="326">
        <f t="shared" si="251"/>
        <v>0</v>
      </c>
      <c r="AD1545" s="328"/>
      <c r="AE1545" s="328"/>
      <c r="AF1545" s="328"/>
      <c r="AG1545" s="328"/>
    </row>
    <row r="1546" spans="9:33" ht="15" hidden="1" customHeight="1">
      <c r="I1546" s="119" t="e">
        <v>#N/A</v>
      </c>
      <c r="J1546" s="119" t="e">
        <v>#N/A</v>
      </c>
      <c r="K1546" s="119" t="e">
        <f t="shared" si="245"/>
        <v>#N/A</v>
      </c>
      <c r="L1546" s="119" t="e">
        <f t="shared" si="252"/>
        <v>#N/A</v>
      </c>
      <c r="M1546" s="119"/>
      <c r="O1546" s="119"/>
      <c r="P1546" s="119"/>
      <c r="Q1546" s="119"/>
      <c r="R1546" s="105"/>
      <c r="S1546" s="119"/>
      <c r="T1546" s="51">
        <f t="shared" si="246"/>
        <v>0</v>
      </c>
      <c r="U1546" s="322" t="e">
        <f t="shared" si="247"/>
        <v>#DIV/0!</v>
      </c>
      <c r="X1546" s="324" t="e">
        <f t="shared" si="253"/>
        <v>#DIV/0!</v>
      </c>
      <c r="Y1546" s="325">
        <f t="shared" si="248"/>
        <v>0</v>
      </c>
      <c r="Z1546" s="325">
        <f t="shared" si="249"/>
        <v>0</v>
      </c>
      <c r="AA1546" s="325">
        <f t="shared" si="250"/>
        <v>0</v>
      </c>
      <c r="AB1546" s="326">
        <f t="shared" si="251"/>
        <v>0</v>
      </c>
      <c r="AD1546" s="328"/>
      <c r="AE1546" s="328"/>
      <c r="AF1546" s="328"/>
      <c r="AG1546" s="328"/>
    </row>
    <row r="1547" spans="9:33" ht="15" hidden="1" customHeight="1">
      <c r="I1547" s="119" t="e">
        <v>#N/A</v>
      </c>
      <c r="J1547" s="119" t="e">
        <v>#N/A</v>
      </c>
      <c r="K1547" s="119" t="e">
        <f t="shared" si="245"/>
        <v>#N/A</v>
      </c>
      <c r="L1547" s="119" t="e">
        <f t="shared" si="252"/>
        <v>#N/A</v>
      </c>
      <c r="M1547" s="119"/>
      <c r="O1547" s="119"/>
      <c r="P1547" s="119"/>
      <c r="Q1547" s="119"/>
      <c r="R1547" s="105"/>
      <c r="S1547" s="119"/>
      <c r="T1547" s="51">
        <f t="shared" si="246"/>
        <v>0</v>
      </c>
      <c r="U1547" s="322" t="e">
        <f t="shared" si="247"/>
        <v>#DIV/0!</v>
      </c>
      <c r="X1547" s="324" t="e">
        <f t="shared" si="253"/>
        <v>#DIV/0!</v>
      </c>
      <c r="Y1547" s="325">
        <f t="shared" si="248"/>
        <v>0</v>
      </c>
      <c r="Z1547" s="325">
        <f t="shared" si="249"/>
        <v>0</v>
      </c>
      <c r="AA1547" s="325">
        <f t="shared" si="250"/>
        <v>0</v>
      </c>
      <c r="AB1547" s="326">
        <f t="shared" si="251"/>
        <v>0</v>
      </c>
      <c r="AD1547" s="328"/>
      <c r="AE1547" s="328"/>
      <c r="AF1547" s="328"/>
      <c r="AG1547" s="328"/>
    </row>
    <row r="1548" spans="9:33" ht="15" hidden="1" customHeight="1">
      <c r="I1548" s="119" t="e">
        <v>#N/A</v>
      </c>
      <c r="J1548" s="119" t="e">
        <v>#N/A</v>
      </c>
      <c r="K1548" s="119" t="e">
        <f t="shared" si="245"/>
        <v>#N/A</v>
      </c>
      <c r="L1548" s="119" t="e">
        <f t="shared" si="252"/>
        <v>#N/A</v>
      </c>
      <c r="M1548" s="119"/>
      <c r="O1548" s="119"/>
      <c r="P1548" s="119"/>
      <c r="Q1548" s="119"/>
      <c r="R1548" s="105"/>
      <c r="S1548" s="119"/>
      <c r="T1548" s="51">
        <f t="shared" si="246"/>
        <v>0</v>
      </c>
      <c r="U1548" s="322" t="e">
        <f t="shared" si="247"/>
        <v>#DIV/0!</v>
      </c>
      <c r="X1548" s="324" t="e">
        <f t="shared" si="253"/>
        <v>#DIV/0!</v>
      </c>
      <c r="Y1548" s="325">
        <f t="shared" si="248"/>
        <v>0</v>
      </c>
      <c r="Z1548" s="325">
        <f t="shared" si="249"/>
        <v>0</v>
      </c>
      <c r="AA1548" s="325">
        <f t="shared" si="250"/>
        <v>0</v>
      </c>
      <c r="AB1548" s="326">
        <f t="shared" si="251"/>
        <v>0</v>
      </c>
      <c r="AD1548" s="328"/>
      <c r="AE1548" s="328"/>
      <c r="AF1548" s="328"/>
      <c r="AG1548" s="328"/>
    </row>
    <row r="1549" spans="9:33" ht="15" hidden="1" customHeight="1">
      <c r="I1549" s="119" t="e">
        <v>#N/A</v>
      </c>
      <c r="J1549" s="119" t="e">
        <v>#N/A</v>
      </c>
      <c r="K1549" s="119" t="e">
        <f t="shared" ref="K1549:K1588" si="254">I1549/J1549</f>
        <v>#N/A</v>
      </c>
      <c r="L1549" s="119" t="e">
        <f t="shared" si="252"/>
        <v>#N/A</v>
      </c>
      <c r="M1549" s="119"/>
      <c r="O1549" s="119"/>
      <c r="P1549" s="119"/>
      <c r="Q1549" s="119"/>
      <c r="R1549" s="105"/>
      <c r="S1549" s="119"/>
      <c r="T1549" s="51">
        <f t="shared" ref="T1549:T1588" si="255">S1549-R1549</f>
        <v>0</v>
      </c>
      <c r="U1549" s="322" t="e">
        <f t="shared" ref="U1549:U1588" si="256">T1549/S1549</f>
        <v>#DIV/0!</v>
      </c>
      <c r="X1549" s="324" t="e">
        <f t="shared" si="253"/>
        <v>#DIV/0!</v>
      </c>
      <c r="Y1549" s="325">
        <f t="shared" si="248"/>
        <v>0</v>
      </c>
      <c r="Z1549" s="325">
        <f t="shared" si="249"/>
        <v>0</v>
      </c>
      <c r="AA1549" s="325">
        <f t="shared" si="250"/>
        <v>0</v>
      </c>
      <c r="AB1549" s="326">
        <f t="shared" si="251"/>
        <v>0</v>
      </c>
      <c r="AD1549" s="328"/>
      <c r="AE1549" s="328"/>
      <c r="AF1549" s="328"/>
      <c r="AG1549" s="328"/>
    </row>
    <row r="1550" spans="9:33" ht="15" hidden="1" customHeight="1">
      <c r="I1550" s="119" t="e">
        <v>#N/A</v>
      </c>
      <c r="J1550" s="119" t="e">
        <v>#N/A</v>
      </c>
      <c r="K1550" s="119" t="e">
        <f t="shared" si="254"/>
        <v>#N/A</v>
      </c>
      <c r="L1550" s="119" t="e">
        <f t="shared" si="252"/>
        <v>#N/A</v>
      </c>
      <c r="M1550" s="119"/>
      <c r="O1550" s="119"/>
      <c r="P1550" s="119"/>
      <c r="Q1550" s="119"/>
      <c r="R1550" s="105"/>
      <c r="S1550" s="119"/>
      <c r="T1550" s="51">
        <f t="shared" si="255"/>
        <v>0</v>
      </c>
      <c r="U1550" s="322" t="e">
        <f t="shared" si="256"/>
        <v>#DIV/0!</v>
      </c>
      <c r="X1550" s="324" t="e">
        <f t="shared" si="253"/>
        <v>#DIV/0!</v>
      </c>
      <c r="Y1550" s="325">
        <f t="shared" ref="Y1550:Y1588" si="257">ROUND((V1550/0.43),-1)</f>
        <v>0</v>
      </c>
      <c r="Z1550" s="325">
        <f t="shared" ref="Z1550:Z1588" si="258">ROUND((V1550/0.45),-1)</f>
        <v>0</v>
      </c>
      <c r="AA1550" s="325">
        <f t="shared" ref="AA1550:AA1588" si="259">ROUND((V1550/0.4),-1)</f>
        <v>0</v>
      </c>
      <c r="AB1550" s="326">
        <f t="shared" ref="AB1550:AB1588" si="260">ROUNDUP((W1550*M1550),-2)</f>
        <v>0</v>
      </c>
      <c r="AD1550" s="328"/>
      <c r="AE1550" s="328"/>
      <c r="AF1550" s="328"/>
      <c r="AG1550" s="328"/>
    </row>
    <row r="1551" spans="9:33" ht="15" hidden="1" customHeight="1">
      <c r="I1551" s="119" t="e">
        <v>#N/A</v>
      </c>
      <c r="J1551" s="119" t="e">
        <v>#N/A</v>
      </c>
      <c r="K1551" s="119" t="e">
        <f t="shared" si="254"/>
        <v>#N/A</v>
      </c>
      <c r="L1551" s="119" t="e">
        <f t="shared" si="252"/>
        <v>#N/A</v>
      </c>
      <c r="M1551" s="119"/>
      <c r="O1551" s="119"/>
      <c r="P1551" s="119"/>
      <c r="Q1551" s="119"/>
      <c r="R1551" s="105"/>
      <c r="S1551" s="119"/>
      <c r="T1551" s="51">
        <f t="shared" si="255"/>
        <v>0</v>
      </c>
      <c r="U1551" s="322" t="e">
        <f t="shared" si="256"/>
        <v>#DIV/0!</v>
      </c>
      <c r="X1551" s="324" t="e">
        <f t="shared" si="253"/>
        <v>#DIV/0!</v>
      </c>
      <c r="Y1551" s="325">
        <f t="shared" si="257"/>
        <v>0</v>
      </c>
      <c r="Z1551" s="325">
        <f t="shared" si="258"/>
        <v>0</v>
      </c>
      <c r="AA1551" s="325">
        <f t="shared" si="259"/>
        <v>0</v>
      </c>
      <c r="AB1551" s="326">
        <f t="shared" si="260"/>
        <v>0</v>
      </c>
      <c r="AD1551" s="328"/>
      <c r="AE1551" s="328"/>
      <c r="AF1551" s="328"/>
      <c r="AG1551" s="328"/>
    </row>
    <row r="1552" spans="9:33" ht="15" hidden="1" customHeight="1">
      <c r="I1552" s="119" t="e">
        <v>#N/A</v>
      </c>
      <c r="J1552" s="119" t="e">
        <v>#N/A</v>
      </c>
      <c r="K1552" s="119" t="e">
        <f t="shared" si="254"/>
        <v>#N/A</v>
      </c>
      <c r="L1552" s="119" t="e">
        <f t="shared" si="252"/>
        <v>#N/A</v>
      </c>
      <c r="M1552" s="119"/>
      <c r="O1552" s="119"/>
      <c r="P1552" s="119"/>
      <c r="Q1552" s="119"/>
      <c r="R1552" s="105"/>
      <c r="S1552" s="119"/>
      <c r="T1552" s="51">
        <f t="shared" si="255"/>
        <v>0</v>
      </c>
      <c r="U1552" s="322" t="e">
        <f t="shared" si="256"/>
        <v>#DIV/0!</v>
      </c>
      <c r="X1552" s="324" t="e">
        <f t="shared" si="253"/>
        <v>#DIV/0!</v>
      </c>
      <c r="Y1552" s="325">
        <f t="shared" si="257"/>
        <v>0</v>
      </c>
      <c r="Z1552" s="325">
        <f t="shared" si="258"/>
        <v>0</v>
      </c>
      <c r="AA1552" s="325">
        <f t="shared" si="259"/>
        <v>0</v>
      </c>
      <c r="AB1552" s="326">
        <f t="shared" si="260"/>
        <v>0</v>
      </c>
      <c r="AD1552" s="328"/>
      <c r="AE1552" s="328"/>
      <c r="AF1552" s="328"/>
      <c r="AG1552" s="328"/>
    </row>
    <row r="1553" spans="9:33" ht="15" hidden="1" customHeight="1">
      <c r="I1553" s="119" t="e">
        <v>#N/A</v>
      </c>
      <c r="J1553" s="119" t="e">
        <v>#N/A</v>
      </c>
      <c r="K1553" s="119" t="e">
        <f t="shared" si="254"/>
        <v>#N/A</v>
      </c>
      <c r="L1553" s="119" t="e">
        <f t="shared" si="252"/>
        <v>#N/A</v>
      </c>
      <c r="M1553" s="119"/>
      <c r="O1553" s="119"/>
      <c r="P1553" s="119"/>
      <c r="Q1553" s="119"/>
      <c r="R1553" s="105"/>
      <c r="S1553" s="119"/>
      <c r="T1553" s="51">
        <f t="shared" si="255"/>
        <v>0</v>
      </c>
      <c r="U1553" s="322" t="e">
        <f t="shared" si="256"/>
        <v>#DIV/0!</v>
      </c>
      <c r="X1553" s="324" t="e">
        <f t="shared" si="253"/>
        <v>#DIV/0!</v>
      </c>
      <c r="Y1553" s="325">
        <f t="shared" si="257"/>
        <v>0</v>
      </c>
      <c r="Z1553" s="325">
        <f t="shared" si="258"/>
        <v>0</v>
      </c>
      <c r="AA1553" s="325">
        <f t="shared" si="259"/>
        <v>0</v>
      </c>
      <c r="AB1553" s="326">
        <f t="shared" si="260"/>
        <v>0</v>
      </c>
      <c r="AD1553" s="328"/>
      <c r="AE1553" s="328"/>
      <c r="AF1553" s="328"/>
      <c r="AG1553" s="328"/>
    </row>
    <row r="1554" spans="9:33" ht="15" hidden="1" customHeight="1">
      <c r="I1554" s="119" t="e">
        <v>#N/A</v>
      </c>
      <c r="J1554" s="119" t="e">
        <v>#N/A</v>
      </c>
      <c r="K1554" s="119" t="e">
        <f t="shared" si="254"/>
        <v>#N/A</v>
      </c>
      <c r="L1554" s="119" t="e">
        <f t="shared" si="252"/>
        <v>#N/A</v>
      </c>
      <c r="M1554" s="119"/>
      <c r="O1554" s="119"/>
      <c r="P1554" s="119"/>
      <c r="Q1554" s="119"/>
      <c r="R1554" s="105"/>
      <c r="S1554" s="119"/>
      <c r="T1554" s="51">
        <f t="shared" si="255"/>
        <v>0</v>
      </c>
      <c r="U1554" s="322" t="e">
        <f t="shared" si="256"/>
        <v>#DIV/0!</v>
      </c>
      <c r="X1554" s="324" t="e">
        <f t="shared" si="253"/>
        <v>#DIV/0!</v>
      </c>
      <c r="Y1554" s="325">
        <f t="shared" si="257"/>
        <v>0</v>
      </c>
      <c r="Z1554" s="325">
        <f t="shared" si="258"/>
        <v>0</v>
      </c>
      <c r="AA1554" s="325">
        <f t="shared" si="259"/>
        <v>0</v>
      </c>
      <c r="AB1554" s="326">
        <f t="shared" si="260"/>
        <v>0</v>
      </c>
      <c r="AD1554" s="328"/>
      <c r="AE1554" s="328"/>
      <c r="AF1554" s="328"/>
      <c r="AG1554" s="328"/>
    </row>
    <row r="1555" spans="9:33" ht="15" hidden="1" customHeight="1">
      <c r="I1555" s="119" t="e">
        <v>#N/A</v>
      </c>
      <c r="J1555" s="119" t="e">
        <v>#N/A</v>
      </c>
      <c r="K1555" s="119" t="e">
        <f t="shared" si="254"/>
        <v>#N/A</v>
      </c>
      <c r="L1555" s="119" t="e">
        <f t="shared" si="252"/>
        <v>#N/A</v>
      </c>
      <c r="M1555" s="119"/>
      <c r="O1555" s="119"/>
      <c r="P1555" s="119"/>
      <c r="Q1555" s="119"/>
      <c r="R1555" s="105"/>
      <c r="S1555" s="119"/>
      <c r="T1555" s="51">
        <f t="shared" si="255"/>
        <v>0</v>
      </c>
      <c r="U1555" s="322" t="e">
        <f t="shared" si="256"/>
        <v>#DIV/0!</v>
      </c>
      <c r="X1555" s="324" t="e">
        <f t="shared" si="253"/>
        <v>#DIV/0!</v>
      </c>
      <c r="Y1555" s="325">
        <f t="shared" si="257"/>
        <v>0</v>
      </c>
      <c r="Z1555" s="325">
        <f t="shared" si="258"/>
        <v>0</v>
      </c>
      <c r="AA1555" s="325">
        <f t="shared" si="259"/>
        <v>0</v>
      </c>
      <c r="AB1555" s="326">
        <f t="shared" si="260"/>
        <v>0</v>
      </c>
      <c r="AD1555" s="328"/>
      <c r="AE1555" s="328"/>
      <c r="AF1555" s="328"/>
      <c r="AG1555" s="328"/>
    </row>
    <row r="1556" spans="9:33" ht="15" hidden="1" customHeight="1">
      <c r="I1556" s="119" t="e">
        <v>#N/A</v>
      </c>
      <c r="J1556" s="119" t="e">
        <v>#N/A</v>
      </c>
      <c r="K1556" s="119" t="e">
        <f t="shared" si="254"/>
        <v>#N/A</v>
      </c>
      <c r="L1556" s="119" t="e">
        <f t="shared" si="252"/>
        <v>#N/A</v>
      </c>
      <c r="M1556" s="119"/>
      <c r="O1556" s="119"/>
      <c r="P1556" s="119"/>
      <c r="Q1556" s="119"/>
      <c r="R1556" s="105"/>
      <c r="S1556" s="119"/>
      <c r="T1556" s="51">
        <f t="shared" si="255"/>
        <v>0</v>
      </c>
      <c r="U1556" s="322" t="e">
        <f t="shared" si="256"/>
        <v>#DIV/0!</v>
      </c>
      <c r="X1556" s="324" t="e">
        <f t="shared" si="253"/>
        <v>#DIV/0!</v>
      </c>
      <c r="Y1556" s="325">
        <f t="shared" si="257"/>
        <v>0</v>
      </c>
      <c r="Z1556" s="325">
        <f t="shared" si="258"/>
        <v>0</v>
      </c>
      <c r="AA1556" s="325">
        <f t="shared" si="259"/>
        <v>0</v>
      </c>
      <c r="AB1556" s="326">
        <f t="shared" si="260"/>
        <v>0</v>
      </c>
      <c r="AD1556" s="328"/>
      <c r="AE1556" s="328"/>
      <c r="AF1556" s="328"/>
      <c r="AG1556" s="328"/>
    </row>
    <row r="1557" spans="9:33" ht="15" hidden="1" customHeight="1">
      <c r="I1557" s="119" t="e">
        <v>#N/A</v>
      </c>
      <c r="J1557" s="119" t="e">
        <v>#N/A</v>
      </c>
      <c r="K1557" s="119" t="e">
        <f t="shared" si="254"/>
        <v>#N/A</v>
      </c>
      <c r="L1557" s="119" t="e">
        <f t="shared" si="252"/>
        <v>#N/A</v>
      </c>
      <c r="M1557" s="119"/>
      <c r="O1557" s="119"/>
      <c r="P1557" s="119"/>
      <c r="Q1557" s="119"/>
      <c r="R1557" s="105"/>
      <c r="S1557" s="119"/>
      <c r="T1557" s="51">
        <f t="shared" si="255"/>
        <v>0</v>
      </c>
      <c r="U1557" s="322" t="e">
        <f t="shared" si="256"/>
        <v>#DIV/0!</v>
      </c>
      <c r="X1557" s="324" t="e">
        <f t="shared" si="253"/>
        <v>#DIV/0!</v>
      </c>
      <c r="Y1557" s="325">
        <f t="shared" si="257"/>
        <v>0</v>
      </c>
      <c r="Z1557" s="325">
        <f t="shared" si="258"/>
        <v>0</v>
      </c>
      <c r="AA1557" s="325">
        <f t="shared" si="259"/>
        <v>0</v>
      </c>
      <c r="AB1557" s="326">
        <f t="shared" si="260"/>
        <v>0</v>
      </c>
      <c r="AD1557" s="328"/>
      <c r="AE1557" s="328"/>
      <c r="AF1557" s="328"/>
      <c r="AG1557" s="328"/>
    </row>
    <row r="1558" spans="9:33" ht="15" hidden="1" customHeight="1">
      <c r="I1558" s="119" t="e">
        <v>#N/A</v>
      </c>
      <c r="J1558" s="119" t="e">
        <v>#N/A</v>
      </c>
      <c r="K1558" s="119" t="e">
        <f t="shared" si="254"/>
        <v>#N/A</v>
      </c>
      <c r="L1558" s="119" t="e">
        <f t="shared" si="252"/>
        <v>#N/A</v>
      </c>
      <c r="M1558" s="119"/>
      <c r="O1558" s="119"/>
      <c r="P1558" s="119"/>
      <c r="Q1558" s="119"/>
      <c r="R1558" s="105"/>
      <c r="S1558" s="119"/>
      <c r="T1558" s="51">
        <f t="shared" si="255"/>
        <v>0</v>
      </c>
      <c r="U1558" s="322" t="e">
        <f t="shared" si="256"/>
        <v>#DIV/0!</v>
      </c>
      <c r="X1558" s="324" t="e">
        <f t="shared" si="253"/>
        <v>#DIV/0!</v>
      </c>
      <c r="Y1558" s="325">
        <f t="shared" si="257"/>
        <v>0</v>
      </c>
      <c r="Z1558" s="325">
        <f t="shared" si="258"/>
        <v>0</v>
      </c>
      <c r="AA1558" s="325">
        <f t="shared" si="259"/>
        <v>0</v>
      </c>
      <c r="AB1558" s="326">
        <f t="shared" si="260"/>
        <v>0</v>
      </c>
      <c r="AD1558" s="328"/>
      <c r="AE1558" s="328"/>
      <c r="AF1558" s="328"/>
      <c r="AG1558" s="328"/>
    </row>
    <row r="1559" spans="9:33" ht="15" hidden="1" customHeight="1">
      <c r="I1559" s="119" t="e">
        <v>#N/A</v>
      </c>
      <c r="J1559" s="119" t="e">
        <v>#N/A</v>
      </c>
      <c r="K1559" s="119" t="e">
        <f t="shared" si="254"/>
        <v>#N/A</v>
      </c>
      <c r="L1559" s="119" t="e">
        <f t="shared" si="252"/>
        <v>#N/A</v>
      </c>
      <c r="M1559" s="119"/>
      <c r="O1559" s="119"/>
      <c r="P1559" s="119"/>
      <c r="Q1559" s="119"/>
      <c r="R1559" s="105"/>
      <c r="S1559" s="119"/>
      <c r="T1559" s="51">
        <f t="shared" si="255"/>
        <v>0</v>
      </c>
      <c r="U1559" s="322" t="e">
        <f t="shared" si="256"/>
        <v>#DIV/0!</v>
      </c>
      <c r="X1559" s="324" t="e">
        <f t="shared" si="253"/>
        <v>#DIV/0!</v>
      </c>
      <c r="Y1559" s="325">
        <f t="shared" si="257"/>
        <v>0</v>
      </c>
      <c r="Z1559" s="325">
        <f t="shared" si="258"/>
        <v>0</v>
      </c>
      <c r="AA1559" s="325">
        <f t="shared" si="259"/>
        <v>0</v>
      </c>
      <c r="AB1559" s="326">
        <f t="shared" si="260"/>
        <v>0</v>
      </c>
      <c r="AD1559" s="328"/>
      <c r="AE1559" s="328"/>
      <c r="AF1559" s="328"/>
      <c r="AG1559" s="328"/>
    </row>
    <row r="1560" spans="9:33" ht="15" hidden="1" customHeight="1">
      <c r="I1560" s="119" t="e">
        <v>#N/A</v>
      </c>
      <c r="J1560" s="119" t="e">
        <v>#N/A</v>
      </c>
      <c r="K1560" s="119" t="e">
        <f t="shared" si="254"/>
        <v>#N/A</v>
      </c>
      <c r="L1560" s="119" t="e">
        <f t="shared" si="252"/>
        <v>#N/A</v>
      </c>
      <c r="M1560" s="119"/>
      <c r="O1560" s="119"/>
      <c r="P1560" s="119"/>
      <c r="Q1560" s="119"/>
      <c r="R1560" s="105"/>
      <c r="S1560" s="119"/>
      <c r="T1560" s="51">
        <f t="shared" si="255"/>
        <v>0</v>
      </c>
      <c r="U1560" s="322" t="e">
        <f t="shared" si="256"/>
        <v>#DIV/0!</v>
      </c>
      <c r="X1560" s="324" t="e">
        <f t="shared" si="253"/>
        <v>#DIV/0!</v>
      </c>
      <c r="Y1560" s="325">
        <f t="shared" si="257"/>
        <v>0</v>
      </c>
      <c r="Z1560" s="325">
        <f t="shared" si="258"/>
        <v>0</v>
      </c>
      <c r="AA1560" s="325">
        <f t="shared" si="259"/>
        <v>0</v>
      </c>
      <c r="AB1560" s="326">
        <f t="shared" si="260"/>
        <v>0</v>
      </c>
      <c r="AD1560" s="328"/>
      <c r="AE1560" s="328"/>
      <c r="AF1560" s="328"/>
      <c r="AG1560" s="328"/>
    </row>
    <row r="1561" spans="9:33" ht="15" hidden="1" customHeight="1">
      <c r="I1561" s="119" t="e">
        <v>#N/A</v>
      </c>
      <c r="J1561" s="119" t="e">
        <v>#N/A</v>
      </c>
      <c r="K1561" s="119" t="e">
        <f t="shared" si="254"/>
        <v>#N/A</v>
      </c>
      <c r="L1561" s="119" t="e">
        <f t="shared" si="252"/>
        <v>#N/A</v>
      </c>
      <c r="M1561" s="119"/>
      <c r="O1561" s="119"/>
      <c r="P1561" s="119"/>
      <c r="Q1561" s="119"/>
      <c r="R1561" s="105"/>
      <c r="S1561" s="119"/>
      <c r="T1561" s="51">
        <f t="shared" si="255"/>
        <v>0</v>
      </c>
      <c r="U1561" s="322" t="e">
        <f t="shared" si="256"/>
        <v>#DIV/0!</v>
      </c>
      <c r="X1561" s="324" t="e">
        <f t="shared" si="253"/>
        <v>#DIV/0!</v>
      </c>
      <c r="Y1561" s="325">
        <f t="shared" si="257"/>
        <v>0</v>
      </c>
      <c r="Z1561" s="325">
        <f t="shared" si="258"/>
        <v>0</v>
      </c>
      <c r="AA1561" s="325">
        <f t="shared" si="259"/>
        <v>0</v>
      </c>
      <c r="AB1561" s="326">
        <f t="shared" si="260"/>
        <v>0</v>
      </c>
      <c r="AD1561" s="328"/>
      <c r="AE1561" s="328"/>
      <c r="AF1561" s="328"/>
      <c r="AG1561" s="328"/>
    </row>
    <row r="1562" spans="9:33" ht="15" hidden="1" customHeight="1">
      <c r="I1562" s="119" t="e">
        <v>#N/A</v>
      </c>
      <c r="J1562" s="119" t="e">
        <v>#N/A</v>
      </c>
      <c r="K1562" s="119" t="e">
        <f t="shared" si="254"/>
        <v>#N/A</v>
      </c>
      <c r="L1562" s="119" t="e">
        <f t="shared" si="252"/>
        <v>#N/A</v>
      </c>
      <c r="M1562" s="119"/>
      <c r="O1562" s="119"/>
      <c r="P1562" s="119"/>
      <c r="Q1562" s="119"/>
      <c r="R1562" s="105"/>
      <c r="S1562" s="119"/>
      <c r="T1562" s="51">
        <f t="shared" si="255"/>
        <v>0</v>
      </c>
      <c r="U1562" s="322" t="e">
        <f t="shared" si="256"/>
        <v>#DIV/0!</v>
      </c>
      <c r="X1562" s="324" t="e">
        <f t="shared" si="253"/>
        <v>#DIV/0!</v>
      </c>
      <c r="Y1562" s="325">
        <f t="shared" si="257"/>
        <v>0</v>
      </c>
      <c r="Z1562" s="325">
        <f t="shared" si="258"/>
        <v>0</v>
      </c>
      <c r="AA1562" s="325">
        <f t="shared" si="259"/>
        <v>0</v>
      </c>
      <c r="AB1562" s="326">
        <f t="shared" si="260"/>
        <v>0</v>
      </c>
      <c r="AD1562" s="328"/>
      <c r="AE1562" s="328"/>
      <c r="AF1562" s="328"/>
      <c r="AG1562" s="328"/>
    </row>
    <row r="1563" spans="9:33" ht="15" hidden="1" customHeight="1">
      <c r="I1563" s="119" t="e">
        <v>#N/A</v>
      </c>
      <c r="J1563" s="119" t="e">
        <v>#N/A</v>
      </c>
      <c r="K1563" s="119" t="e">
        <f t="shared" si="254"/>
        <v>#N/A</v>
      </c>
      <c r="L1563" s="119" t="e">
        <f t="shared" si="252"/>
        <v>#N/A</v>
      </c>
      <c r="M1563" s="119"/>
      <c r="O1563" s="119"/>
      <c r="P1563" s="119"/>
      <c r="Q1563" s="119"/>
      <c r="R1563" s="105"/>
      <c r="S1563" s="119"/>
      <c r="T1563" s="51">
        <f t="shared" si="255"/>
        <v>0</v>
      </c>
      <c r="U1563" s="322" t="e">
        <f t="shared" si="256"/>
        <v>#DIV/0!</v>
      </c>
      <c r="X1563" s="324" t="e">
        <f t="shared" si="253"/>
        <v>#DIV/0!</v>
      </c>
      <c r="Y1563" s="325">
        <f t="shared" si="257"/>
        <v>0</v>
      </c>
      <c r="Z1563" s="325">
        <f t="shared" si="258"/>
        <v>0</v>
      </c>
      <c r="AA1563" s="325">
        <f t="shared" si="259"/>
        <v>0</v>
      </c>
      <c r="AB1563" s="326">
        <f t="shared" si="260"/>
        <v>0</v>
      </c>
      <c r="AD1563" s="328"/>
      <c r="AE1563" s="328"/>
      <c r="AF1563" s="328"/>
      <c r="AG1563" s="328"/>
    </row>
    <row r="1564" spans="9:33" ht="15" hidden="1" customHeight="1">
      <c r="I1564" s="119" t="e">
        <v>#N/A</v>
      </c>
      <c r="J1564" s="119" t="e">
        <v>#N/A</v>
      </c>
      <c r="K1564" s="119" t="e">
        <f t="shared" si="254"/>
        <v>#N/A</v>
      </c>
      <c r="L1564" s="119" t="e">
        <f t="shared" si="252"/>
        <v>#N/A</v>
      </c>
      <c r="M1564" s="119"/>
      <c r="O1564" s="119"/>
      <c r="P1564" s="119"/>
      <c r="Q1564" s="119"/>
      <c r="R1564" s="105"/>
      <c r="S1564" s="119"/>
      <c r="T1564" s="51">
        <f t="shared" si="255"/>
        <v>0</v>
      </c>
      <c r="U1564" s="322" t="e">
        <f t="shared" si="256"/>
        <v>#DIV/0!</v>
      </c>
      <c r="X1564" s="324" t="e">
        <f t="shared" si="253"/>
        <v>#DIV/0!</v>
      </c>
      <c r="Y1564" s="325">
        <f t="shared" si="257"/>
        <v>0</v>
      </c>
      <c r="Z1564" s="325">
        <f t="shared" si="258"/>
        <v>0</v>
      </c>
      <c r="AA1564" s="325">
        <f t="shared" si="259"/>
        <v>0</v>
      </c>
      <c r="AB1564" s="326">
        <f t="shared" si="260"/>
        <v>0</v>
      </c>
      <c r="AD1564" s="328"/>
      <c r="AE1564" s="328"/>
      <c r="AF1564" s="328"/>
      <c r="AG1564" s="328"/>
    </row>
    <row r="1565" spans="9:33" ht="15" hidden="1" customHeight="1">
      <c r="I1565" s="119" t="e">
        <v>#N/A</v>
      </c>
      <c r="J1565" s="119" t="e">
        <v>#N/A</v>
      </c>
      <c r="K1565" s="119" t="e">
        <f t="shared" si="254"/>
        <v>#N/A</v>
      </c>
      <c r="L1565" s="119" t="e">
        <f t="shared" si="252"/>
        <v>#N/A</v>
      </c>
      <c r="M1565" s="119"/>
      <c r="O1565" s="119"/>
      <c r="P1565" s="119"/>
      <c r="Q1565" s="119"/>
      <c r="R1565" s="105"/>
      <c r="S1565" s="119"/>
      <c r="T1565" s="51">
        <f t="shared" si="255"/>
        <v>0</v>
      </c>
      <c r="U1565" s="322" t="e">
        <f t="shared" si="256"/>
        <v>#DIV/0!</v>
      </c>
      <c r="X1565" s="324" t="e">
        <f t="shared" si="253"/>
        <v>#DIV/0!</v>
      </c>
      <c r="Y1565" s="325">
        <f t="shared" si="257"/>
        <v>0</v>
      </c>
      <c r="Z1565" s="325">
        <f t="shared" si="258"/>
        <v>0</v>
      </c>
      <c r="AA1565" s="325">
        <f t="shared" si="259"/>
        <v>0</v>
      </c>
      <c r="AB1565" s="326">
        <f t="shared" si="260"/>
        <v>0</v>
      </c>
      <c r="AD1565" s="328"/>
      <c r="AE1565" s="328"/>
      <c r="AF1565" s="328"/>
      <c r="AG1565" s="328"/>
    </row>
    <row r="1566" spans="9:33" ht="15" hidden="1" customHeight="1">
      <c r="I1566" s="119" t="e">
        <v>#N/A</v>
      </c>
      <c r="J1566" s="119" t="e">
        <v>#N/A</v>
      </c>
      <c r="K1566" s="119" t="e">
        <f t="shared" si="254"/>
        <v>#N/A</v>
      </c>
      <c r="L1566" s="119" t="e">
        <f t="shared" si="252"/>
        <v>#N/A</v>
      </c>
      <c r="M1566" s="119"/>
      <c r="O1566" s="119"/>
      <c r="P1566" s="119"/>
      <c r="Q1566" s="119"/>
      <c r="R1566" s="105"/>
      <c r="S1566" s="119"/>
      <c r="T1566" s="51">
        <f t="shared" si="255"/>
        <v>0</v>
      </c>
      <c r="U1566" s="322" t="e">
        <f t="shared" si="256"/>
        <v>#DIV/0!</v>
      </c>
      <c r="X1566" s="324" t="e">
        <f t="shared" si="253"/>
        <v>#DIV/0!</v>
      </c>
      <c r="Y1566" s="325">
        <f t="shared" si="257"/>
        <v>0</v>
      </c>
      <c r="Z1566" s="325">
        <f t="shared" si="258"/>
        <v>0</v>
      </c>
      <c r="AA1566" s="325">
        <f t="shared" si="259"/>
        <v>0</v>
      </c>
      <c r="AB1566" s="326">
        <f t="shared" si="260"/>
        <v>0</v>
      </c>
      <c r="AD1566" s="328"/>
      <c r="AE1566" s="328"/>
      <c r="AF1566" s="328"/>
      <c r="AG1566" s="328"/>
    </row>
    <row r="1567" spans="9:33" ht="15" hidden="1" customHeight="1">
      <c r="I1567" s="119" t="e">
        <v>#N/A</v>
      </c>
      <c r="J1567" s="119" t="e">
        <v>#N/A</v>
      </c>
      <c r="K1567" s="119" t="e">
        <f t="shared" si="254"/>
        <v>#N/A</v>
      </c>
      <c r="L1567" s="119" t="e">
        <f t="shared" si="252"/>
        <v>#N/A</v>
      </c>
      <c r="M1567" s="119"/>
      <c r="O1567" s="119"/>
      <c r="P1567" s="119"/>
      <c r="Q1567" s="119"/>
      <c r="R1567" s="105"/>
      <c r="S1567" s="119"/>
      <c r="T1567" s="51">
        <f t="shared" si="255"/>
        <v>0</v>
      </c>
      <c r="U1567" s="322" t="e">
        <f t="shared" si="256"/>
        <v>#DIV/0!</v>
      </c>
      <c r="X1567" s="324" t="e">
        <f t="shared" si="253"/>
        <v>#DIV/0!</v>
      </c>
      <c r="Y1567" s="325">
        <f t="shared" si="257"/>
        <v>0</v>
      </c>
      <c r="Z1567" s="325">
        <f t="shared" si="258"/>
        <v>0</v>
      </c>
      <c r="AA1567" s="325">
        <f t="shared" si="259"/>
        <v>0</v>
      </c>
      <c r="AB1567" s="326">
        <f t="shared" si="260"/>
        <v>0</v>
      </c>
      <c r="AD1567" s="328"/>
      <c r="AE1567" s="328"/>
      <c r="AF1567" s="328"/>
      <c r="AG1567" s="328"/>
    </row>
    <row r="1568" spans="9:33" ht="15" hidden="1" customHeight="1">
      <c r="I1568" s="119" t="e">
        <v>#N/A</v>
      </c>
      <c r="J1568" s="119" t="e">
        <v>#N/A</v>
      </c>
      <c r="K1568" s="119" t="e">
        <f t="shared" si="254"/>
        <v>#N/A</v>
      </c>
      <c r="L1568" s="119" t="e">
        <f t="shared" si="252"/>
        <v>#N/A</v>
      </c>
      <c r="M1568" s="119"/>
      <c r="O1568" s="119"/>
      <c r="P1568" s="119"/>
      <c r="Q1568" s="119"/>
      <c r="R1568" s="105"/>
      <c r="S1568" s="119"/>
      <c r="T1568" s="51">
        <f t="shared" si="255"/>
        <v>0</v>
      </c>
      <c r="U1568" s="322" t="e">
        <f t="shared" si="256"/>
        <v>#DIV/0!</v>
      </c>
      <c r="X1568" s="324" t="e">
        <f t="shared" si="253"/>
        <v>#DIV/0!</v>
      </c>
      <c r="Y1568" s="325">
        <f t="shared" si="257"/>
        <v>0</v>
      </c>
      <c r="Z1568" s="325">
        <f t="shared" si="258"/>
        <v>0</v>
      </c>
      <c r="AA1568" s="325">
        <f t="shared" si="259"/>
        <v>0</v>
      </c>
      <c r="AB1568" s="326">
        <f t="shared" si="260"/>
        <v>0</v>
      </c>
      <c r="AD1568" s="328"/>
      <c r="AE1568" s="328"/>
      <c r="AF1568" s="328"/>
      <c r="AG1568" s="328"/>
    </row>
    <row r="1569" spans="9:33" ht="15" hidden="1" customHeight="1">
      <c r="I1569" s="119" t="e">
        <v>#N/A</v>
      </c>
      <c r="J1569" s="119" t="e">
        <v>#N/A</v>
      </c>
      <c r="K1569" s="119" t="e">
        <f t="shared" si="254"/>
        <v>#N/A</v>
      </c>
      <c r="L1569" s="119" t="e">
        <f t="shared" si="252"/>
        <v>#N/A</v>
      </c>
      <c r="M1569" s="119"/>
      <c r="O1569" s="119"/>
      <c r="P1569" s="119"/>
      <c r="Q1569" s="119"/>
      <c r="R1569" s="105"/>
      <c r="S1569" s="119"/>
      <c r="T1569" s="51">
        <f t="shared" si="255"/>
        <v>0</v>
      </c>
      <c r="U1569" s="322" t="e">
        <f t="shared" si="256"/>
        <v>#DIV/0!</v>
      </c>
      <c r="X1569" s="324" t="e">
        <f t="shared" si="253"/>
        <v>#DIV/0!</v>
      </c>
      <c r="Y1569" s="325">
        <f t="shared" si="257"/>
        <v>0</v>
      </c>
      <c r="Z1569" s="325">
        <f t="shared" si="258"/>
        <v>0</v>
      </c>
      <c r="AA1569" s="325">
        <f t="shared" si="259"/>
        <v>0</v>
      </c>
      <c r="AB1569" s="326">
        <f t="shared" si="260"/>
        <v>0</v>
      </c>
      <c r="AD1569" s="328"/>
      <c r="AE1569" s="328"/>
      <c r="AF1569" s="328"/>
      <c r="AG1569" s="328"/>
    </row>
    <row r="1570" spans="9:33" ht="15" hidden="1" customHeight="1">
      <c r="I1570" s="119" t="e">
        <v>#N/A</v>
      </c>
      <c r="J1570" s="119" t="e">
        <v>#N/A</v>
      </c>
      <c r="K1570" s="119" t="e">
        <f t="shared" si="254"/>
        <v>#N/A</v>
      </c>
      <c r="L1570" s="119" t="e">
        <f t="shared" si="252"/>
        <v>#N/A</v>
      </c>
      <c r="M1570" s="119"/>
      <c r="O1570" s="119"/>
      <c r="P1570" s="119"/>
      <c r="Q1570" s="119"/>
      <c r="R1570" s="105"/>
      <c r="S1570" s="119"/>
      <c r="T1570" s="51">
        <f t="shared" si="255"/>
        <v>0</v>
      </c>
      <c r="U1570" s="322" t="e">
        <f t="shared" si="256"/>
        <v>#DIV/0!</v>
      </c>
      <c r="X1570" s="324" t="e">
        <f t="shared" si="253"/>
        <v>#DIV/0!</v>
      </c>
      <c r="Y1570" s="325">
        <f t="shared" si="257"/>
        <v>0</v>
      </c>
      <c r="Z1570" s="325">
        <f t="shared" si="258"/>
        <v>0</v>
      </c>
      <c r="AA1570" s="325">
        <f t="shared" si="259"/>
        <v>0</v>
      </c>
      <c r="AB1570" s="326">
        <f t="shared" si="260"/>
        <v>0</v>
      </c>
      <c r="AD1570" s="328"/>
      <c r="AE1570" s="328"/>
      <c r="AF1570" s="328"/>
      <c r="AG1570" s="328"/>
    </row>
    <row r="1571" spans="9:33" ht="15" hidden="1" customHeight="1">
      <c r="I1571" s="119" t="e">
        <v>#N/A</v>
      </c>
      <c r="J1571" s="119" t="e">
        <v>#N/A</v>
      </c>
      <c r="K1571" s="119" t="e">
        <f t="shared" si="254"/>
        <v>#N/A</v>
      </c>
      <c r="L1571" s="119" t="e">
        <f t="shared" si="252"/>
        <v>#N/A</v>
      </c>
      <c r="M1571" s="119"/>
      <c r="O1571" s="119"/>
      <c r="P1571" s="119"/>
      <c r="Q1571" s="119"/>
      <c r="R1571" s="105"/>
      <c r="S1571" s="119"/>
      <c r="T1571" s="51">
        <f t="shared" si="255"/>
        <v>0</v>
      </c>
      <c r="U1571" s="322" t="e">
        <f t="shared" si="256"/>
        <v>#DIV/0!</v>
      </c>
      <c r="X1571" s="324" t="e">
        <f t="shared" si="253"/>
        <v>#DIV/0!</v>
      </c>
      <c r="Y1571" s="325">
        <f t="shared" si="257"/>
        <v>0</v>
      </c>
      <c r="Z1571" s="325">
        <f t="shared" si="258"/>
        <v>0</v>
      </c>
      <c r="AA1571" s="325">
        <f t="shared" si="259"/>
        <v>0</v>
      </c>
      <c r="AB1571" s="326">
        <f t="shared" si="260"/>
        <v>0</v>
      </c>
      <c r="AD1571" s="328"/>
      <c r="AE1571" s="328"/>
      <c r="AF1571" s="328"/>
      <c r="AG1571" s="328"/>
    </row>
    <row r="1572" spans="9:33" ht="15" hidden="1" customHeight="1">
      <c r="I1572" s="119" t="e">
        <v>#N/A</v>
      </c>
      <c r="J1572" s="119" t="e">
        <v>#N/A</v>
      </c>
      <c r="K1572" s="119" t="e">
        <f t="shared" si="254"/>
        <v>#N/A</v>
      </c>
      <c r="L1572" s="119" t="e">
        <f t="shared" si="252"/>
        <v>#N/A</v>
      </c>
      <c r="M1572" s="119"/>
      <c r="O1572" s="119"/>
      <c r="P1572" s="119"/>
      <c r="Q1572" s="119"/>
      <c r="R1572" s="105"/>
      <c r="S1572" s="119"/>
      <c r="T1572" s="51">
        <f t="shared" si="255"/>
        <v>0</v>
      </c>
      <c r="U1572" s="322" t="e">
        <f t="shared" si="256"/>
        <v>#DIV/0!</v>
      </c>
      <c r="X1572" s="324" t="e">
        <f t="shared" si="253"/>
        <v>#DIV/0!</v>
      </c>
      <c r="Y1572" s="325">
        <f t="shared" si="257"/>
        <v>0</v>
      </c>
      <c r="Z1572" s="325">
        <f t="shared" si="258"/>
        <v>0</v>
      </c>
      <c r="AA1572" s="325">
        <f t="shared" si="259"/>
        <v>0</v>
      </c>
      <c r="AB1572" s="326">
        <f t="shared" si="260"/>
        <v>0</v>
      </c>
      <c r="AD1572" s="328"/>
      <c r="AE1572" s="328"/>
      <c r="AF1572" s="328"/>
      <c r="AG1572" s="328"/>
    </row>
    <row r="1573" spans="9:33" ht="15" hidden="1" customHeight="1">
      <c r="I1573" s="119" t="e">
        <v>#N/A</v>
      </c>
      <c r="J1573" s="119" t="e">
        <v>#N/A</v>
      </c>
      <c r="K1573" s="119" t="e">
        <f t="shared" si="254"/>
        <v>#N/A</v>
      </c>
      <c r="L1573" s="119" t="e">
        <f t="shared" si="252"/>
        <v>#N/A</v>
      </c>
      <c r="M1573" s="119"/>
      <c r="O1573" s="119"/>
      <c r="P1573" s="119"/>
      <c r="Q1573" s="119"/>
      <c r="R1573" s="105"/>
      <c r="S1573" s="119"/>
      <c r="T1573" s="51">
        <f t="shared" si="255"/>
        <v>0</v>
      </c>
      <c r="U1573" s="322" t="e">
        <f t="shared" si="256"/>
        <v>#DIV/0!</v>
      </c>
      <c r="X1573" s="324" t="e">
        <f t="shared" si="253"/>
        <v>#DIV/0!</v>
      </c>
      <c r="Y1573" s="325">
        <f t="shared" si="257"/>
        <v>0</v>
      </c>
      <c r="Z1573" s="325">
        <f t="shared" si="258"/>
        <v>0</v>
      </c>
      <c r="AA1573" s="325">
        <f t="shared" si="259"/>
        <v>0</v>
      </c>
      <c r="AB1573" s="326">
        <f t="shared" si="260"/>
        <v>0</v>
      </c>
      <c r="AD1573" s="328"/>
      <c r="AE1573" s="328"/>
      <c r="AF1573" s="328"/>
      <c r="AG1573" s="328"/>
    </row>
    <row r="1574" spans="9:33" ht="15" hidden="1" customHeight="1">
      <c r="I1574" s="119" t="e">
        <v>#N/A</v>
      </c>
      <c r="J1574" s="119" t="e">
        <v>#N/A</v>
      </c>
      <c r="K1574" s="119" t="e">
        <f t="shared" si="254"/>
        <v>#N/A</v>
      </c>
      <c r="L1574" s="119" t="e">
        <f t="shared" si="252"/>
        <v>#N/A</v>
      </c>
      <c r="M1574" s="119"/>
      <c r="O1574" s="119"/>
      <c r="P1574" s="119"/>
      <c r="Q1574" s="119"/>
      <c r="R1574" s="105"/>
      <c r="S1574" s="119"/>
      <c r="T1574" s="51">
        <f t="shared" si="255"/>
        <v>0</v>
      </c>
      <c r="U1574" s="322" t="e">
        <f t="shared" si="256"/>
        <v>#DIV/0!</v>
      </c>
      <c r="X1574" s="324" t="e">
        <f t="shared" si="253"/>
        <v>#DIV/0!</v>
      </c>
      <c r="Y1574" s="325">
        <f t="shared" si="257"/>
        <v>0</v>
      </c>
      <c r="Z1574" s="325">
        <f t="shared" si="258"/>
        <v>0</v>
      </c>
      <c r="AA1574" s="325">
        <f t="shared" si="259"/>
        <v>0</v>
      </c>
      <c r="AB1574" s="326">
        <f t="shared" si="260"/>
        <v>0</v>
      </c>
      <c r="AD1574" s="328"/>
      <c r="AE1574" s="328"/>
      <c r="AF1574" s="328"/>
      <c r="AG1574" s="328"/>
    </row>
    <row r="1575" spans="9:33" ht="15" hidden="1" customHeight="1">
      <c r="I1575" s="119" t="e">
        <v>#N/A</v>
      </c>
      <c r="J1575" s="119" t="e">
        <v>#N/A</v>
      </c>
      <c r="K1575" s="119" t="e">
        <f t="shared" si="254"/>
        <v>#N/A</v>
      </c>
      <c r="L1575" s="119" t="e">
        <f t="shared" si="252"/>
        <v>#N/A</v>
      </c>
      <c r="M1575" s="119"/>
      <c r="O1575" s="119"/>
      <c r="P1575" s="119"/>
      <c r="Q1575" s="119"/>
      <c r="R1575" s="105"/>
      <c r="S1575" s="119"/>
      <c r="T1575" s="51">
        <f t="shared" si="255"/>
        <v>0</v>
      </c>
      <c r="U1575" s="322" t="e">
        <f t="shared" si="256"/>
        <v>#DIV/0!</v>
      </c>
      <c r="X1575" s="324" t="e">
        <f t="shared" si="253"/>
        <v>#DIV/0!</v>
      </c>
      <c r="Y1575" s="325">
        <f t="shared" si="257"/>
        <v>0</v>
      </c>
      <c r="Z1575" s="325">
        <f t="shared" si="258"/>
        <v>0</v>
      </c>
      <c r="AA1575" s="325">
        <f t="shared" si="259"/>
        <v>0</v>
      </c>
      <c r="AB1575" s="326">
        <f t="shared" si="260"/>
        <v>0</v>
      </c>
      <c r="AD1575" s="328"/>
      <c r="AE1575" s="328"/>
      <c r="AF1575" s="328"/>
      <c r="AG1575" s="328"/>
    </row>
    <row r="1576" spans="9:33" ht="15" hidden="1" customHeight="1">
      <c r="I1576" s="119" t="e">
        <v>#N/A</v>
      </c>
      <c r="J1576" s="119" t="e">
        <v>#N/A</v>
      </c>
      <c r="K1576" s="119" t="e">
        <f t="shared" si="254"/>
        <v>#N/A</v>
      </c>
      <c r="L1576" s="119" t="e">
        <f t="shared" si="252"/>
        <v>#N/A</v>
      </c>
      <c r="M1576" s="119"/>
      <c r="O1576" s="119"/>
      <c r="P1576" s="119"/>
      <c r="Q1576" s="119"/>
      <c r="R1576" s="105"/>
      <c r="S1576" s="119"/>
      <c r="T1576" s="51">
        <f t="shared" si="255"/>
        <v>0</v>
      </c>
      <c r="U1576" s="322" t="e">
        <f t="shared" si="256"/>
        <v>#DIV/0!</v>
      </c>
      <c r="X1576" s="324" t="e">
        <f t="shared" si="253"/>
        <v>#DIV/0!</v>
      </c>
      <c r="Y1576" s="325">
        <f t="shared" si="257"/>
        <v>0</v>
      </c>
      <c r="Z1576" s="325">
        <f t="shared" si="258"/>
        <v>0</v>
      </c>
      <c r="AA1576" s="325">
        <f t="shared" si="259"/>
        <v>0</v>
      </c>
      <c r="AB1576" s="326">
        <f t="shared" si="260"/>
        <v>0</v>
      </c>
      <c r="AD1576" s="328"/>
      <c r="AE1576" s="328"/>
      <c r="AF1576" s="328"/>
      <c r="AG1576" s="328"/>
    </row>
    <row r="1577" spans="9:33" ht="15" hidden="1" customHeight="1">
      <c r="I1577" s="119" t="e">
        <v>#N/A</v>
      </c>
      <c r="J1577" s="119" t="e">
        <v>#N/A</v>
      </c>
      <c r="K1577" s="119" t="e">
        <f t="shared" si="254"/>
        <v>#N/A</v>
      </c>
      <c r="L1577" s="119" t="e">
        <f t="shared" si="252"/>
        <v>#N/A</v>
      </c>
      <c r="M1577" s="119"/>
      <c r="O1577" s="119"/>
      <c r="P1577" s="119"/>
      <c r="Q1577" s="119"/>
      <c r="R1577" s="105"/>
      <c r="S1577" s="119"/>
      <c r="T1577" s="51">
        <f t="shared" si="255"/>
        <v>0</v>
      </c>
      <c r="U1577" s="322" t="e">
        <f t="shared" si="256"/>
        <v>#DIV/0!</v>
      </c>
      <c r="X1577" s="324" t="e">
        <f t="shared" si="253"/>
        <v>#DIV/0!</v>
      </c>
      <c r="Y1577" s="325">
        <f t="shared" si="257"/>
        <v>0</v>
      </c>
      <c r="Z1577" s="325">
        <f t="shared" si="258"/>
        <v>0</v>
      </c>
      <c r="AA1577" s="325">
        <f t="shared" si="259"/>
        <v>0</v>
      </c>
      <c r="AB1577" s="326">
        <f t="shared" si="260"/>
        <v>0</v>
      </c>
      <c r="AD1577" s="328"/>
      <c r="AE1577" s="328"/>
      <c r="AF1577" s="328"/>
      <c r="AG1577" s="328"/>
    </row>
    <row r="1578" spans="9:33" ht="15" hidden="1" customHeight="1">
      <c r="I1578" s="119" t="e">
        <v>#N/A</v>
      </c>
      <c r="J1578" s="119" t="e">
        <v>#N/A</v>
      </c>
      <c r="K1578" s="119" t="e">
        <f t="shared" si="254"/>
        <v>#N/A</v>
      </c>
      <c r="L1578" s="119" t="e">
        <f t="shared" si="252"/>
        <v>#N/A</v>
      </c>
      <c r="M1578" s="119"/>
      <c r="O1578" s="119"/>
      <c r="P1578" s="119"/>
      <c r="Q1578" s="119"/>
      <c r="R1578" s="105"/>
      <c r="S1578" s="119"/>
      <c r="T1578" s="51">
        <f t="shared" si="255"/>
        <v>0</v>
      </c>
      <c r="U1578" s="322" t="e">
        <f t="shared" si="256"/>
        <v>#DIV/0!</v>
      </c>
      <c r="X1578" s="324" t="e">
        <f t="shared" si="253"/>
        <v>#DIV/0!</v>
      </c>
      <c r="Y1578" s="325">
        <f t="shared" si="257"/>
        <v>0</v>
      </c>
      <c r="Z1578" s="325">
        <f t="shared" si="258"/>
        <v>0</v>
      </c>
      <c r="AA1578" s="325">
        <f t="shared" si="259"/>
        <v>0</v>
      </c>
      <c r="AB1578" s="326">
        <f t="shared" si="260"/>
        <v>0</v>
      </c>
      <c r="AD1578" s="328"/>
      <c r="AE1578" s="328"/>
      <c r="AF1578" s="328"/>
      <c r="AG1578" s="328"/>
    </row>
    <row r="1579" spans="9:33" ht="15" hidden="1" customHeight="1">
      <c r="I1579" s="119" t="e">
        <v>#N/A</v>
      </c>
      <c r="J1579" s="119" t="e">
        <v>#N/A</v>
      </c>
      <c r="K1579" s="119" t="e">
        <f t="shared" si="254"/>
        <v>#N/A</v>
      </c>
      <c r="L1579" s="119" t="e">
        <f t="shared" si="252"/>
        <v>#N/A</v>
      </c>
      <c r="M1579" s="119"/>
      <c r="O1579" s="119"/>
      <c r="P1579" s="119"/>
      <c r="Q1579" s="119"/>
      <c r="R1579" s="105"/>
      <c r="S1579" s="119"/>
      <c r="T1579" s="51">
        <f t="shared" si="255"/>
        <v>0</v>
      </c>
      <c r="U1579" s="322" t="e">
        <f t="shared" si="256"/>
        <v>#DIV/0!</v>
      </c>
      <c r="X1579" s="324" t="e">
        <f t="shared" si="253"/>
        <v>#DIV/0!</v>
      </c>
      <c r="Y1579" s="325">
        <f t="shared" si="257"/>
        <v>0</v>
      </c>
      <c r="Z1579" s="325">
        <f t="shared" si="258"/>
        <v>0</v>
      </c>
      <c r="AA1579" s="325">
        <f t="shared" si="259"/>
        <v>0</v>
      </c>
      <c r="AB1579" s="326">
        <f t="shared" si="260"/>
        <v>0</v>
      </c>
      <c r="AD1579" s="328"/>
      <c r="AE1579" s="328"/>
      <c r="AF1579" s="328"/>
      <c r="AG1579" s="328"/>
    </row>
    <row r="1580" spans="9:33" ht="15" hidden="1" customHeight="1">
      <c r="I1580" s="119" t="e">
        <v>#N/A</v>
      </c>
      <c r="J1580" s="119" t="e">
        <v>#N/A</v>
      </c>
      <c r="K1580" s="119" t="e">
        <f t="shared" si="254"/>
        <v>#N/A</v>
      </c>
      <c r="L1580" s="119" t="e">
        <f t="shared" si="252"/>
        <v>#N/A</v>
      </c>
      <c r="M1580" s="119"/>
      <c r="O1580" s="119"/>
      <c r="P1580" s="119"/>
      <c r="Q1580" s="119"/>
      <c r="R1580" s="105"/>
      <c r="S1580" s="119"/>
      <c r="T1580" s="51">
        <f t="shared" si="255"/>
        <v>0</v>
      </c>
      <c r="U1580" s="322" t="e">
        <f t="shared" si="256"/>
        <v>#DIV/0!</v>
      </c>
      <c r="X1580" s="324" t="e">
        <f t="shared" si="253"/>
        <v>#DIV/0!</v>
      </c>
      <c r="Y1580" s="325">
        <f t="shared" si="257"/>
        <v>0</v>
      </c>
      <c r="Z1580" s="325">
        <f t="shared" si="258"/>
        <v>0</v>
      </c>
      <c r="AA1580" s="325">
        <f t="shared" si="259"/>
        <v>0</v>
      </c>
      <c r="AB1580" s="326">
        <f t="shared" si="260"/>
        <v>0</v>
      </c>
      <c r="AD1580" s="328"/>
      <c r="AE1580" s="328"/>
      <c r="AF1580" s="328"/>
      <c r="AG1580" s="328"/>
    </row>
    <row r="1581" spans="9:33" ht="15" hidden="1" customHeight="1">
      <c r="I1581" s="119" t="e">
        <v>#N/A</v>
      </c>
      <c r="J1581" s="119" t="e">
        <v>#N/A</v>
      </c>
      <c r="K1581" s="119" t="e">
        <f t="shared" si="254"/>
        <v>#N/A</v>
      </c>
      <c r="L1581" s="119" t="e">
        <f t="shared" si="252"/>
        <v>#N/A</v>
      </c>
      <c r="M1581" s="119"/>
      <c r="O1581" s="119"/>
      <c r="P1581" s="119"/>
      <c r="Q1581" s="119"/>
      <c r="R1581" s="105"/>
      <c r="S1581" s="119"/>
      <c r="T1581" s="51">
        <f t="shared" si="255"/>
        <v>0</v>
      </c>
      <c r="U1581" s="322" t="e">
        <f t="shared" si="256"/>
        <v>#DIV/0!</v>
      </c>
      <c r="X1581" s="324" t="e">
        <f t="shared" si="253"/>
        <v>#DIV/0!</v>
      </c>
      <c r="Y1581" s="325">
        <f t="shared" si="257"/>
        <v>0</v>
      </c>
      <c r="Z1581" s="325">
        <f t="shared" si="258"/>
        <v>0</v>
      </c>
      <c r="AA1581" s="325">
        <f t="shared" si="259"/>
        <v>0</v>
      </c>
      <c r="AB1581" s="326">
        <f t="shared" si="260"/>
        <v>0</v>
      </c>
      <c r="AD1581" s="328"/>
      <c r="AE1581" s="328"/>
      <c r="AF1581" s="328"/>
      <c r="AG1581" s="328"/>
    </row>
    <row r="1582" spans="9:33" ht="15" hidden="1" customHeight="1">
      <c r="I1582" s="119" t="e">
        <v>#N/A</v>
      </c>
      <c r="J1582" s="119" t="e">
        <v>#N/A</v>
      </c>
      <c r="K1582" s="119" t="e">
        <f t="shared" si="254"/>
        <v>#N/A</v>
      </c>
      <c r="L1582" s="119" t="e">
        <f t="shared" si="252"/>
        <v>#N/A</v>
      </c>
      <c r="M1582" s="119"/>
      <c r="O1582" s="119"/>
      <c r="P1582" s="119"/>
      <c r="Q1582" s="119"/>
      <c r="R1582" s="105"/>
      <c r="S1582" s="119"/>
      <c r="T1582" s="51">
        <f t="shared" si="255"/>
        <v>0</v>
      </c>
      <c r="U1582" s="322" t="e">
        <f t="shared" si="256"/>
        <v>#DIV/0!</v>
      </c>
      <c r="X1582" s="324" t="e">
        <f t="shared" si="253"/>
        <v>#DIV/0!</v>
      </c>
      <c r="Y1582" s="325">
        <f t="shared" si="257"/>
        <v>0</v>
      </c>
      <c r="Z1582" s="325">
        <f t="shared" si="258"/>
        <v>0</v>
      </c>
      <c r="AA1582" s="325">
        <f t="shared" si="259"/>
        <v>0</v>
      </c>
      <c r="AB1582" s="326">
        <f t="shared" si="260"/>
        <v>0</v>
      </c>
      <c r="AD1582" s="328"/>
      <c r="AE1582" s="328"/>
      <c r="AF1582" s="328"/>
      <c r="AG1582" s="328"/>
    </row>
    <row r="1583" spans="9:33" ht="15" hidden="1" customHeight="1">
      <c r="I1583" s="119" t="e">
        <v>#N/A</v>
      </c>
      <c r="J1583" s="119" t="e">
        <v>#N/A</v>
      </c>
      <c r="K1583" s="119" t="e">
        <f t="shared" si="254"/>
        <v>#N/A</v>
      </c>
      <c r="L1583" s="119" t="e">
        <f t="shared" si="252"/>
        <v>#N/A</v>
      </c>
      <c r="M1583" s="119"/>
      <c r="O1583" s="119"/>
      <c r="P1583" s="119"/>
      <c r="Q1583" s="119"/>
      <c r="R1583" s="105"/>
      <c r="S1583" s="119"/>
      <c r="T1583" s="51">
        <f t="shared" si="255"/>
        <v>0</v>
      </c>
      <c r="U1583" s="322" t="e">
        <f t="shared" si="256"/>
        <v>#DIV/0!</v>
      </c>
      <c r="X1583" s="324" t="e">
        <f t="shared" si="253"/>
        <v>#DIV/0!</v>
      </c>
      <c r="Y1583" s="325">
        <f t="shared" si="257"/>
        <v>0</v>
      </c>
      <c r="Z1583" s="325">
        <f t="shared" si="258"/>
        <v>0</v>
      </c>
      <c r="AA1583" s="325">
        <f t="shared" si="259"/>
        <v>0</v>
      </c>
      <c r="AB1583" s="326">
        <f t="shared" si="260"/>
        <v>0</v>
      </c>
      <c r="AD1583" s="328"/>
      <c r="AE1583" s="328"/>
      <c r="AF1583" s="328"/>
      <c r="AG1583" s="328"/>
    </row>
    <row r="1584" spans="9:33" ht="15" hidden="1" customHeight="1">
      <c r="I1584" s="119" t="e">
        <v>#N/A</v>
      </c>
      <c r="J1584" s="119" t="e">
        <v>#N/A</v>
      </c>
      <c r="K1584" s="119" t="e">
        <f t="shared" si="254"/>
        <v>#N/A</v>
      </c>
      <c r="L1584" s="119" t="e">
        <f t="shared" si="252"/>
        <v>#N/A</v>
      </c>
      <c r="M1584" s="119"/>
      <c r="O1584" s="119"/>
      <c r="P1584" s="119"/>
      <c r="Q1584" s="119"/>
      <c r="R1584" s="105"/>
      <c r="S1584" s="119"/>
      <c r="T1584" s="51">
        <f t="shared" si="255"/>
        <v>0</v>
      </c>
      <c r="U1584" s="322" t="e">
        <f t="shared" si="256"/>
        <v>#DIV/0!</v>
      </c>
      <c r="X1584" s="324" t="e">
        <f t="shared" si="253"/>
        <v>#DIV/0!</v>
      </c>
      <c r="Y1584" s="325">
        <f t="shared" si="257"/>
        <v>0</v>
      </c>
      <c r="Z1584" s="325">
        <f t="shared" si="258"/>
        <v>0</v>
      </c>
      <c r="AA1584" s="325">
        <f t="shared" si="259"/>
        <v>0</v>
      </c>
      <c r="AB1584" s="326">
        <f t="shared" si="260"/>
        <v>0</v>
      </c>
      <c r="AD1584" s="328"/>
      <c r="AE1584" s="328"/>
      <c r="AF1584" s="328"/>
      <c r="AG1584" s="328"/>
    </row>
    <row r="1585" spans="1:33" ht="15" hidden="1" customHeight="1">
      <c r="I1585" s="119" t="e">
        <v>#N/A</v>
      </c>
      <c r="J1585" s="119" t="e">
        <v>#N/A</v>
      </c>
      <c r="K1585" s="119" t="e">
        <f t="shared" si="254"/>
        <v>#N/A</v>
      </c>
      <c r="L1585" s="119" t="e">
        <f t="shared" si="252"/>
        <v>#N/A</v>
      </c>
      <c r="M1585" s="119"/>
      <c r="O1585" s="119"/>
      <c r="P1585" s="119"/>
      <c r="Q1585" s="119"/>
      <c r="R1585" s="105"/>
      <c r="S1585" s="119"/>
      <c r="T1585" s="51">
        <f t="shared" si="255"/>
        <v>0</v>
      </c>
      <c r="U1585" s="322" t="e">
        <f t="shared" si="256"/>
        <v>#DIV/0!</v>
      </c>
      <c r="X1585" s="324" t="e">
        <f t="shared" si="253"/>
        <v>#DIV/0!</v>
      </c>
      <c r="Y1585" s="325">
        <f t="shared" si="257"/>
        <v>0</v>
      </c>
      <c r="Z1585" s="325">
        <f t="shared" si="258"/>
        <v>0</v>
      </c>
      <c r="AA1585" s="325">
        <f t="shared" si="259"/>
        <v>0</v>
      </c>
      <c r="AB1585" s="326">
        <f t="shared" si="260"/>
        <v>0</v>
      </c>
      <c r="AD1585" s="328"/>
      <c r="AE1585" s="328"/>
      <c r="AF1585" s="328"/>
      <c r="AG1585" s="328"/>
    </row>
    <row r="1586" spans="1:33" ht="15" hidden="1" customHeight="1">
      <c r="I1586" s="119" t="e">
        <v>#N/A</v>
      </c>
      <c r="J1586" s="119" t="e">
        <v>#N/A</v>
      </c>
      <c r="K1586" s="119" t="e">
        <f t="shared" si="254"/>
        <v>#N/A</v>
      </c>
      <c r="L1586" s="119" t="e">
        <f t="shared" si="252"/>
        <v>#N/A</v>
      </c>
      <c r="M1586" s="119"/>
      <c r="O1586" s="119"/>
      <c r="P1586" s="119"/>
      <c r="Q1586" s="119"/>
      <c r="R1586" s="105"/>
      <c r="S1586" s="119"/>
      <c r="T1586" s="51">
        <f t="shared" si="255"/>
        <v>0</v>
      </c>
      <c r="U1586" s="322" t="e">
        <f t="shared" si="256"/>
        <v>#DIV/0!</v>
      </c>
      <c r="X1586" s="324" t="e">
        <f t="shared" si="253"/>
        <v>#DIV/0!</v>
      </c>
      <c r="Y1586" s="325">
        <f t="shared" si="257"/>
        <v>0</v>
      </c>
      <c r="Z1586" s="325">
        <f t="shared" si="258"/>
        <v>0</v>
      </c>
      <c r="AA1586" s="325">
        <f t="shared" si="259"/>
        <v>0</v>
      </c>
      <c r="AB1586" s="326">
        <f t="shared" si="260"/>
        <v>0</v>
      </c>
      <c r="AD1586" s="328"/>
      <c r="AE1586" s="328"/>
      <c r="AF1586" s="328"/>
      <c r="AG1586" s="328"/>
    </row>
    <row r="1587" spans="1:33" ht="15" hidden="1" customHeight="1">
      <c r="I1587" s="119" t="e">
        <v>#N/A</v>
      </c>
      <c r="J1587" s="119" t="e">
        <v>#N/A</v>
      </c>
      <c r="K1587" s="119" t="e">
        <f t="shared" si="254"/>
        <v>#N/A</v>
      </c>
      <c r="L1587" s="119" t="e">
        <f t="shared" si="252"/>
        <v>#N/A</v>
      </c>
      <c r="M1587" s="119"/>
      <c r="O1587" s="119"/>
      <c r="P1587" s="119"/>
      <c r="Q1587" s="119"/>
      <c r="R1587" s="105"/>
      <c r="S1587" s="119"/>
      <c r="T1587" s="51">
        <f t="shared" si="255"/>
        <v>0</v>
      </c>
      <c r="U1587" s="322" t="e">
        <f t="shared" si="256"/>
        <v>#DIV/0!</v>
      </c>
      <c r="X1587" s="324" t="e">
        <f t="shared" si="253"/>
        <v>#DIV/0!</v>
      </c>
      <c r="Y1587" s="325">
        <f t="shared" si="257"/>
        <v>0</v>
      </c>
      <c r="Z1587" s="325">
        <f t="shared" si="258"/>
        <v>0</v>
      </c>
      <c r="AA1587" s="325">
        <f t="shared" si="259"/>
        <v>0</v>
      </c>
      <c r="AB1587" s="326">
        <f t="shared" si="260"/>
        <v>0</v>
      </c>
      <c r="AD1587" s="328"/>
      <c r="AE1587" s="328"/>
      <c r="AF1587" s="328"/>
      <c r="AG1587" s="328"/>
    </row>
    <row r="1588" spans="1:33" s="51" customFormat="1" ht="15" hidden="1" customHeight="1">
      <c r="A1588" s="119"/>
      <c r="B1588" s="119"/>
      <c r="C1588" s="119"/>
      <c r="D1588" s="119"/>
      <c r="E1588" s="119"/>
      <c r="F1588" s="368"/>
      <c r="G1588" s="368"/>
      <c r="H1588" s="369"/>
      <c r="I1588" s="119" t="e">
        <v>#N/A</v>
      </c>
      <c r="J1588" s="119" t="e">
        <v>#N/A</v>
      </c>
      <c r="K1588" s="119" t="e">
        <f t="shared" si="254"/>
        <v>#N/A</v>
      </c>
      <c r="L1588" s="119" t="e">
        <f t="shared" si="252"/>
        <v>#N/A</v>
      </c>
      <c r="M1588" s="119"/>
      <c r="N1588" s="119"/>
      <c r="O1588" s="119"/>
      <c r="P1588" s="119"/>
      <c r="Q1588" s="119"/>
      <c r="R1588" s="105"/>
      <c r="S1588" s="119"/>
      <c r="T1588" s="51">
        <f t="shared" si="255"/>
        <v>0</v>
      </c>
      <c r="U1588" s="322" t="e">
        <f t="shared" si="256"/>
        <v>#DIV/0!</v>
      </c>
      <c r="V1588" s="110"/>
      <c r="W1588" s="110"/>
      <c r="X1588" s="324" t="e">
        <f t="shared" si="253"/>
        <v>#DIV/0!</v>
      </c>
      <c r="Y1588" s="325">
        <f t="shared" si="257"/>
        <v>0</v>
      </c>
      <c r="Z1588" s="325">
        <f t="shared" si="258"/>
        <v>0</v>
      </c>
      <c r="AA1588" s="325">
        <f t="shared" si="259"/>
        <v>0</v>
      </c>
      <c r="AB1588" s="326">
        <f t="shared" si="260"/>
        <v>0</v>
      </c>
    </row>
    <row r="1589" spans="1:33" ht="15" hidden="1" customHeight="1">
      <c r="J1589" s="370"/>
      <c r="K1589" s="370"/>
      <c r="L1589" s="119">
        <f t="shared" si="252"/>
        <v>0</v>
      </c>
      <c r="M1589" s="119"/>
      <c r="O1589" s="119"/>
      <c r="P1589" s="119"/>
      <c r="Q1589" s="119"/>
      <c r="R1589" s="105"/>
      <c r="S1589" s="119"/>
      <c r="X1589" s="324" t="e">
        <f t="shared" si="253"/>
        <v>#DIV/0!</v>
      </c>
      <c r="AD1589" s="328"/>
      <c r="AE1589" s="328"/>
      <c r="AF1589" s="328"/>
      <c r="AG1589" s="328"/>
    </row>
    <row r="1590" spans="1:33" ht="15" hidden="1" customHeight="1">
      <c r="J1590" s="370"/>
      <c r="K1590" s="370"/>
      <c r="L1590" s="119">
        <f t="shared" si="252"/>
        <v>0</v>
      </c>
      <c r="M1590" s="119"/>
      <c r="O1590" s="119"/>
      <c r="P1590" s="119"/>
      <c r="Q1590" s="119"/>
      <c r="R1590" s="105"/>
      <c r="S1590" s="119"/>
      <c r="X1590" s="324" t="e">
        <f t="shared" si="253"/>
        <v>#DIV/0!</v>
      </c>
      <c r="AD1590" s="328"/>
      <c r="AE1590" s="328"/>
      <c r="AF1590" s="328"/>
      <c r="AG1590" s="328"/>
    </row>
    <row r="1591" spans="1:33" ht="15" hidden="1" customHeight="1">
      <c r="J1591" s="370"/>
      <c r="K1591" s="370"/>
      <c r="L1591" s="119">
        <f t="shared" si="252"/>
        <v>0</v>
      </c>
      <c r="M1591" s="119"/>
      <c r="O1591" s="119"/>
      <c r="P1591" s="119"/>
      <c r="Q1591" s="119"/>
      <c r="R1591" s="105"/>
      <c r="S1591" s="119"/>
      <c r="X1591" s="324" t="e">
        <f t="shared" si="253"/>
        <v>#DIV/0!</v>
      </c>
      <c r="AD1591" s="328"/>
      <c r="AE1591" s="328"/>
      <c r="AF1591" s="328"/>
      <c r="AG1591" s="328"/>
    </row>
    <row r="1592" spans="1:33" ht="15" hidden="1" customHeight="1">
      <c r="J1592" s="370"/>
      <c r="K1592" s="370"/>
      <c r="L1592" s="387"/>
      <c r="M1592" s="119"/>
      <c r="O1592" s="119"/>
      <c r="P1592" s="119"/>
      <c r="Q1592" s="119"/>
      <c r="R1592" s="105"/>
      <c r="S1592" s="119"/>
      <c r="X1592" s="324" t="e">
        <f t="shared" si="253"/>
        <v>#DIV/0!</v>
      </c>
      <c r="AD1592" s="328"/>
      <c r="AE1592" s="328"/>
      <c r="AF1592" s="328"/>
      <c r="AG1592" s="328"/>
    </row>
    <row r="1593" spans="1:33" s="325" customFormat="1" ht="15" hidden="1" customHeight="1">
      <c r="A1593" s="119"/>
      <c r="B1593" s="119"/>
      <c r="C1593" s="119"/>
      <c r="D1593" s="119"/>
      <c r="E1593" s="119"/>
      <c r="F1593" s="368"/>
      <c r="G1593" s="368"/>
      <c r="H1593" s="369"/>
      <c r="I1593" s="370"/>
      <c r="J1593" s="370"/>
      <c r="K1593" s="370"/>
      <c r="L1593" s="370"/>
      <c r="M1593" s="119"/>
      <c r="N1593" s="119"/>
      <c r="O1593" s="119"/>
      <c r="P1593" s="119"/>
      <c r="Q1593" s="119"/>
      <c r="R1593" s="105"/>
      <c r="S1593" s="119"/>
      <c r="T1593" s="51"/>
      <c r="U1593" s="51"/>
      <c r="X1593" s="324" t="e">
        <f t="shared" si="253"/>
        <v>#DIV/0!</v>
      </c>
    </row>
    <row r="1594" spans="1:33" s="325" customFormat="1" ht="15" hidden="1" customHeight="1">
      <c r="A1594" s="119"/>
      <c r="B1594" s="119"/>
      <c r="C1594" s="119"/>
      <c r="D1594" s="119"/>
      <c r="E1594" s="119"/>
      <c r="F1594" s="368"/>
      <c r="G1594" s="368"/>
      <c r="H1594" s="369"/>
      <c r="I1594" s="370"/>
      <c r="J1594" s="370"/>
      <c r="K1594" s="370"/>
      <c r="L1594" s="370"/>
      <c r="M1594" s="119"/>
      <c r="N1594" s="119"/>
      <c r="O1594" s="119"/>
      <c r="P1594" s="119"/>
      <c r="Q1594" s="119"/>
      <c r="R1594" s="105"/>
      <c r="S1594" s="119"/>
      <c r="T1594" s="51"/>
      <c r="U1594" s="51"/>
      <c r="X1594" s="324" t="e">
        <f t="shared" si="253"/>
        <v>#DIV/0!</v>
      </c>
    </row>
    <row r="1595" spans="1:33" s="325" customFormat="1" ht="15" hidden="1" customHeight="1">
      <c r="A1595" s="119"/>
      <c r="B1595" s="119"/>
      <c r="C1595" s="119"/>
      <c r="D1595" s="119"/>
      <c r="E1595" s="119"/>
      <c r="F1595" s="368"/>
      <c r="G1595" s="368"/>
      <c r="H1595" s="369"/>
      <c r="I1595" s="370"/>
      <c r="J1595" s="370"/>
      <c r="K1595" s="370"/>
      <c r="L1595" s="370"/>
      <c r="M1595" s="119"/>
      <c r="N1595" s="119"/>
      <c r="O1595" s="119"/>
      <c r="P1595" s="119"/>
      <c r="Q1595" s="119"/>
      <c r="R1595" s="105"/>
      <c r="S1595" s="119"/>
      <c r="T1595" s="51"/>
      <c r="U1595" s="51"/>
      <c r="X1595" s="324" t="e">
        <f t="shared" si="253"/>
        <v>#DIV/0!</v>
      </c>
    </row>
    <row r="1596" spans="1:33" s="325" customFormat="1" ht="15" hidden="1" customHeight="1">
      <c r="A1596" s="119"/>
      <c r="B1596" s="119"/>
      <c r="C1596" s="119"/>
      <c r="D1596" s="119"/>
      <c r="E1596" s="119"/>
      <c r="F1596" s="368"/>
      <c r="G1596" s="368"/>
      <c r="H1596" s="369"/>
      <c r="I1596" s="370"/>
      <c r="J1596" s="370"/>
      <c r="K1596" s="370"/>
      <c r="L1596" s="370"/>
      <c r="M1596" s="119"/>
      <c r="N1596" s="119"/>
      <c r="O1596" s="119"/>
      <c r="P1596" s="119"/>
      <c r="Q1596" s="119"/>
      <c r="R1596" s="105"/>
      <c r="S1596" s="119"/>
      <c r="T1596" s="51"/>
      <c r="U1596" s="51"/>
      <c r="X1596" s="324" t="e">
        <f t="shared" si="253"/>
        <v>#DIV/0!</v>
      </c>
    </row>
    <row r="1597" spans="1:33" s="325" customFormat="1" ht="15" hidden="1" customHeight="1">
      <c r="A1597" s="119"/>
      <c r="B1597" s="119"/>
      <c r="C1597" s="119"/>
      <c r="D1597" s="119"/>
      <c r="E1597" s="119"/>
      <c r="F1597" s="368"/>
      <c r="G1597" s="368"/>
      <c r="H1597" s="369"/>
      <c r="I1597" s="370"/>
      <c r="J1597" s="370"/>
      <c r="K1597" s="370"/>
      <c r="L1597" s="370"/>
      <c r="M1597" s="119"/>
      <c r="N1597" s="119"/>
      <c r="O1597" s="119"/>
      <c r="P1597" s="119"/>
      <c r="Q1597" s="119"/>
      <c r="R1597" s="105"/>
      <c r="S1597" s="119"/>
      <c r="T1597" s="51"/>
      <c r="U1597" s="51"/>
      <c r="X1597" s="324" t="e">
        <f t="shared" si="253"/>
        <v>#DIV/0!</v>
      </c>
    </row>
  </sheetData>
  <autoFilter ref="A1:AB1597" xr:uid="{00000000-0001-0000-0000-000000000000}">
    <filterColumn colId="0">
      <colorFilter dxfId="42"/>
    </filterColumn>
  </autoFilter>
  <phoneticPr fontId="14"/>
  <dataValidations count="1">
    <dataValidation imeMode="on" allowBlank="1" showInputMessage="1" showErrorMessage="1" sqref="B447" xr:uid="{92C9D646-A080-4066-B9F4-3130718A5FB9}"/>
  </dataValidations>
  <pageMargins left="0.79" right="0.2" top="0.59" bottom="0.79" header="0.51" footer="0.51"/>
  <pageSetup paperSize="9" scale="74" orientation="portrait" r:id="rId1"/>
  <headerFooter alignWithMargins="0">
    <oddHeader>&amp;C&amp;F&amp;R&amp;D</oddHeader>
    <oddFooter>&amp;P / &amp;N ページ</oddFooter>
  </headerFooter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22A06-99A1-4441-8017-5882DD378618}">
  <dimension ref="A1:S202"/>
  <sheetViews>
    <sheetView workbookViewId="0">
      <pane ySplit="1" topLeftCell="A182" activePane="bottomLeft" state="frozen"/>
      <selection pane="bottomLeft" activeCell="O1" sqref="O1:O1048576"/>
    </sheetView>
  </sheetViews>
  <sheetFormatPr defaultRowHeight="18.75"/>
  <cols>
    <col min="1" max="1" width="16.375" bestFit="1" customWidth="1"/>
    <col min="15" max="15" width="9" style="390"/>
    <col min="16" max="16" width="9" style="38"/>
    <col min="18" max="18" width="9" style="389"/>
  </cols>
  <sheetData>
    <row r="1" spans="1:19">
      <c r="A1" t="s">
        <v>1329</v>
      </c>
      <c r="B1" t="s">
        <v>3006</v>
      </c>
      <c r="C1" t="s">
        <v>1331</v>
      </c>
      <c r="D1" t="s">
        <v>4571</v>
      </c>
      <c r="E1" t="s">
        <v>4572</v>
      </c>
      <c r="F1" t="s">
        <v>4573</v>
      </c>
      <c r="G1" t="s">
        <v>1335</v>
      </c>
      <c r="H1" t="s">
        <v>4575</v>
      </c>
      <c r="I1" t="s">
        <v>5093</v>
      </c>
      <c r="J1" t="s">
        <v>4577</v>
      </c>
      <c r="K1" t="s">
        <v>4578</v>
      </c>
      <c r="L1" t="s">
        <v>4579</v>
      </c>
      <c r="M1" t="s">
        <v>4580</v>
      </c>
      <c r="N1" t="s">
        <v>4581</v>
      </c>
      <c r="P1" s="38" t="s">
        <v>4589</v>
      </c>
      <c r="Q1" t="s">
        <v>4580</v>
      </c>
      <c r="R1" s="389" t="s">
        <v>4581</v>
      </c>
      <c r="S1" t="s">
        <v>4590</v>
      </c>
    </row>
    <row r="2" spans="1:19">
      <c r="A2" t="s">
        <v>825</v>
      </c>
      <c r="B2" t="s">
        <v>1961</v>
      </c>
      <c r="D2">
        <v>77</v>
      </c>
      <c r="E2">
        <v>905</v>
      </c>
      <c r="F2">
        <v>8.5082872928176789E-2</v>
      </c>
      <c r="G2">
        <v>500</v>
      </c>
      <c r="H2">
        <v>398</v>
      </c>
      <c r="I2">
        <v>298</v>
      </c>
      <c r="J2">
        <v>500</v>
      </c>
      <c r="K2">
        <v>105</v>
      </c>
      <c r="L2">
        <v>170</v>
      </c>
      <c r="M2">
        <v>65</v>
      </c>
      <c r="N2">
        <v>0.38235294117647056</v>
      </c>
      <c r="O2" s="390" t="s">
        <v>5128</v>
      </c>
      <c r="P2" s="38">
        <v>120</v>
      </c>
      <c r="Q2">
        <v>15</v>
      </c>
      <c r="R2" s="389">
        <v>0.125</v>
      </c>
    </row>
    <row r="3" spans="1:19">
      <c r="A3" t="s">
        <v>828</v>
      </c>
      <c r="B3" t="s">
        <v>1966</v>
      </c>
      <c r="D3">
        <v>20</v>
      </c>
      <c r="E3">
        <v>1263</v>
      </c>
      <c r="F3">
        <v>1.583531274742676E-2</v>
      </c>
      <c r="G3">
        <v>500</v>
      </c>
      <c r="H3">
        <v>398</v>
      </c>
      <c r="I3">
        <v>298</v>
      </c>
      <c r="J3">
        <v>500</v>
      </c>
      <c r="K3">
        <v>105</v>
      </c>
      <c r="L3">
        <v>170</v>
      </c>
      <c r="M3">
        <v>65</v>
      </c>
      <c r="N3">
        <v>0.38235294117647056</v>
      </c>
      <c r="O3" s="390" t="s">
        <v>5128</v>
      </c>
      <c r="P3" s="38">
        <v>120</v>
      </c>
      <c r="Q3">
        <v>15</v>
      </c>
      <c r="R3" s="389">
        <v>0.125</v>
      </c>
    </row>
    <row r="4" spans="1:19">
      <c r="A4" t="s">
        <v>829</v>
      </c>
      <c r="B4" t="s">
        <v>1966</v>
      </c>
      <c r="D4">
        <v>2</v>
      </c>
      <c r="E4">
        <v>789</v>
      </c>
      <c r="F4">
        <v>2.5348542458808617E-3</v>
      </c>
      <c r="G4">
        <v>500</v>
      </c>
      <c r="H4">
        <v>398</v>
      </c>
      <c r="I4">
        <v>298</v>
      </c>
      <c r="J4">
        <v>500</v>
      </c>
      <c r="K4">
        <v>105</v>
      </c>
      <c r="L4">
        <v>170</v>
      </c>
      <c r="M4">
        <v>65</v>
      </c>
      <c r="N4">
        <v>0.38235294117647056</v>
      </c>
      <c r="O4" s="390" t="s">
        <v>5128</v>
      </c>
      <c r="P4" s="38">
        <v>120</v>
      </c>
      <c r="Q4">
        <v>15</v>
      </c>
      <c r="R4" s="389">
        <v>0.125</v>
      </c>
    </row>
    <row r="5" spans="1:19">
      <c r="A5" t="s">
        <v>827</v>
      </c>
      <c r="B5" t="s">
        <v>1964</v>
      </c>
      <c r="D5">
        <v>109</v>
      </c>
      <c r="E5">
        <v>1208</v>
      </c>
      <c r="F5">
        <v>9.0231788079470202E-2</v>
      </c>
      <c r="G5">
        <v>900</v>
      </c>
      <c r="H5">
        <v>658</v>
      </c>
      <c r="I5">
        <v>598</v>
      </c>
      <c r="J5">
        <v>700</v>
      </c>
      <c r="K5">
        <v>167</v>
      </c>
      <c r="L5">
        <v>280</v>
      </c>
      <c r="M5">
        <v>113</v>
      </c>
      <c r="N5">
        <v>0.40357142857142858</v>
      </c>
      <c r="O5" s="390" t="s">
        <v>5128</v>
      </c>
      <c r="P5" s="38">
        <v>200</v>
      </c>
      <c r="Q5">
        <v>33</v>
      </c>
      <c r="R5" s="389">
        <v>0.16500000000000001</v>
      </c>
    </row>
    <row r="6" spans="1:19">
      <c r="A6" t="s">
        <v>691</v>
      </c>
      <c r="B6" t="s">
        <v>2341</v>
      </c>
      <c r="C6" t="s">
        <v>2345</v>
      </c>
      <c r="D6">
        <v>7</v>
      </c>
      <c r="E6">
        <v>1768</v>
      </c>
      <c r="F6">
        <v>3.9592760180995473E-3</v>
      </c>
      <c r="G6">
        <v>1000</v>
      </c>
      <c r="H6">
        <v>698</v>
      </c>
      <c r="I6">
        <v>638</v>
      </c>
      <c r="J6">
        <v>800</v>
      </c>
      <c r="K6">
        <v>192</v>
      </c>
      <c r="L6">
        <v>300</v>
      </c>
      <c r="M6">
        <v>108</v>
      </c>
      <c r="N6">
        <v>0.36</v>
      </c>
      <c r="O6" s="390" t="s">
        <v>5128</v>
      </c>
      <c r="P6" s="38">
        <v>220</v>
      </c>
      <c r="Q6">
        <v>28</v>
      </c>
      <c r="R6" s="389">
        <v>0.12727272727272726</v>
      </c>
    </row>
    <row r="7" spans="1:19">
      <c r="A7" t="s">
        <v>692</v>
      </c>
      <c r="B7" t="s">
        <v>2341</v>
      </c>
      <c r="C7" t="s">
        <v>249</v>
      </c>
      <c r="D7">
        <v>12</v>
      </c>
      <c r="E7">
        <v>1765</v>
      </c>
      <c r="F7">
        <v>6.7988668555240793E-3</v>
      </c>
      <c r="G7">
        <v>1000</v>
      </c>
      <c r="H7">
        <v>698</v>
      </c>
      <c r="I7">
        <v>638</v>
      </c>
      <c r="J7">
        <v>800</v>
      </c>
      <c r="K7">
        <v>192</v>
      </c>
      <c r="L7">
        <v>300</v>
      </c>
      <c r="M7">
        <v>108</v>
      </c>
      <c r="N7">
        <v>0.36</v>
      </c>
      <c r="O7" s="390" t="s">
        <v>5128</v>
      </c>
      <c r="P7" s="38">
        <v>220</v>
      </c>
      <c r="Q7">
        <v>28</v>
      </c>
      <c r="R7" s="389">
        <v>0.12727272727272726</v>
      </c>
    </row>
    <row r="8" spans="1:19">
      <c r="A8" t="s">
        <v>667</v>
      </c>
      <c r="B8" t="s">
        <v>1532</v>
      </c>
      <c r="C8" t="s">
        <v>1520</v>
      </c>
      <c r="D8">
        <v>70</v>
      </c>
      <c r="E8">
        <v>3368</v>
      </c>
      <c r="F8">
        <v>2.0783847980997625E-2</v>
      </c>
      <c r="G8">
        <v>1800</v>
      </c>
      <c r="H8">
        <v>1280</v>
      </c>
      <c r="I8">
        <v>1180</v>
      </c>
      <c r="J8">
        <v>1400</v>
      </c>
      <c r="K8">
        <v>282</v>
      </c>
      <c r="L8">
        <v>550</v>
      </c>
      <c r="M8">
        <v>268</v>
      </c>
      <c r="N8">
        <v>0.48727272727272725</v>
      </c>
      <c r="O8" s="390" t="s">
        <v>5128</v>
      </c>
      <c r="P8" s="38">
        <v>310</v>
      </c>
      <c r="Q8">
        <v>28</v>
      </c>
      <c r="R8" s="389">
        <v>9.0322580645161285E-2</v>
      </c>
    </row>
    <row r="9" spans="1:19">
      <c r="A9" t="s">
        <v>443</v>
      </c>
      <c r="B9" t="s">
        <v>1721</v>
      </c>
      <c r="D9">
        <v>13</v>
      </c>
      <c r="E9">
        <v>946</v>
      </c>
      <c r="F9">
        <v>1.3742071881606765E-2</v>
      </c>
      <c r="G9">
        <v>1500</v>
      </c>
      <c r="H9">
        <v>1400</v>
      </c>
      <c r="I9">
        <v>1280</v>
      </c>
      <c r="J9">
        <v>1500</v>
      </c>
      <c r="K9">
        <v>427</v>
      </c>
      <c r="L9">
        <v>600</v>
      </c>
      <c r="M9">
        <v>173</v>
      </c>
      <c r="N9">
        <v>0.28833333333333333</v>
      </c>
      <c r="O9" s="390" t="s">
        <v>5128</v>
      </c>
      <c r="P9" s="38">
        <v>480</v>
      </c>
      <c r="Q9">
        <v>53</v>
      </c>
      <c r="R9" s="389">
        <v>0.11041666666666666</v>
      </c>
    </row>
    <row r="10" spans="1:19">
      <c r="A10" t="s">
        <v>446</v>
      </c>
      <c r="B10" t="s">
        <v>5094</v>
      </c>
      <c r="D10">
        <v>2</v>
      </c>
      <c r="E10">
        <v>521</v>
      </c>
      <c r="F10">
        <v>3.838771593090211E-3</v>
      </c>
      <c r="G10">
        <v>1600</v>
      </c>
      <c r="H10">
        <v>1400</v>
      </c>
      <c r="I10">
        <v>1280</v>
      </c>
      <c r="J10">
        <v>1500</v>
      </c>
      <c r="K10">
        <v>433</v>
      </c>
      <c r="L10">
        <v>600</v>
      </c>
      <c r="M10">
        <v>167</v>
      </c>
      <c r="N10">
        <v>0.27833333333333332</v>
      </c>
      <c r="O10" s="390" t="s">
        <v>5128</v>
      </c>
      <c r="P10" s="38">
        <v>480</v>
      </c>
      <c r="Q10">
        <v>47</v>
      </c>
      <c r="R10" s="389">
        <v>9.7916666666666666E-2</v>
      </c>
    </row>
    <row r="11" spans="1:19">
      <c r="A11" t="s">
        <v>452</v>
      </c>
      <c r="B11" t="s">
        <v>1739</v>
      </c>
      <c r="D11">
        <v>10</v>
      </c>
      <c r="E11">
        <v>205</v>
      </c>
      <c r="F11">
        <v>4.878048780487805E-2</v>
      </c>
      <c r="G11">
        <v>1800</v>
      </c>
      <c r="H11">
        <v>1680</v>
      </c>
      <c r="I11">
        <v>1480</v>
      </c>
      <c r="J11">
        <v>1780</v>
      </c>
      <c r="K11">
        <v>592</v>
      </c>
      <c r="L11">
        <v>695</v>
      </c>
      <c r="M11">
        <v>103</v>
      </c>
      <c r="N11">
        <v>0.14820143884892087</v>
      </c>
      <c r="O11" s="390" t="s">
        <v>5128</v>
      </c>
      <c r="P11" s="38">
        <v>650</v>
      </c>
      <c r="Q11">
        <v>58</v>
      </c>
      <c r="R11" s="389">
        <v>8.9230769230769225E-2</v>
      </c>
    </row>
    <row r="12" spans="1:19">
      <c r="A12" t="s">
        <v>682</v>
      </c>
      <c r="B12" t="s">
        <v>2048</v>
      </c>
      <c r="D12">
        <v>394</v>
      </c>
      <c r="E12">
        <v>7015</v>
      </c>
      <c r="F12">
        <v>5.6165359942979332E-2</v>
      </c>
      <c r="G12">
        <v>2000</v>
      </c>
      <c r="H12">
        <v>1400</v>
      </c>
      <c r="I12">
        <v>1280</v>
      </c>
      <c r="J12">
        <v>1500</v>
      </c>
      <c r="K12">
        <v>314</v>
      </c>
      <c r="L12">
        <v>600</v>
      </c>
      <c r="M12">
        <v>286</v>
      </c>
      <c r="N12">
        <v>0.47666666666666668</v>
      </c>
      <c r="O12" s="390" t="s">
        <v>5128</v>
      </c>
      <c r="P12" s="38">
        <v>380</v>
      </c>
      <c r="Q12">
        <v>66</v>
      </c>
      <c r="R12" s="389">
        <v>0.1736842105263158</v>
      </c>
    </row>
    <row r="13" spans="1:19">
      <c r="A13" t="s">
        <v>867</v>
      </c>
      <c r="B13" t="s">
        <v>5095</v>
      </c>
      <c r="D13">
        <v>172</v>
      </c>
      <c r="E13">
        <v>174</v>
      </c>
      <c r="F13">
        <v>0.9885057471264368</v>
      </c>
      <c r="G13">
        <v>2400</v>
      </c>
      <c r="H13">
        <v>1880</v>
      </c>
      <c r="I13">
        <v>1680</v>
      </c>
      <c r="J13">
        <v>2000</v>
      </c>
      <c r="K13">
        <v>390</v>
      </c>
      <c r="L13">
        <v>790</v>
      </c>
      <c r="M13">
        <v>400</v>
      </c>
      <c r="N13">
        <v>0.50632911392405067</v>
      </c>
      <c r="O13" s="390" t="s">
        <v>5128</v>
      </c>
      <c r="P13" s="38">
        <v>460</v>
      </c>
      <c r="Q13">
        <v>70</v>
      </c>
      <c r="R13" s="389">
        <v>0.15217391304347827</v>
      </c>
    </row>
    <row r="14" spans="1:19">
      <c r="A14" t="s">
        <v>868</v>
      </c>
      <c r="B14" t="s">
        <v>2053</v>
      </c>
      <c r="C14" t="s">
        <v>1525</v>
      </c>
      <c r="D14">
        <v>356</v>
      </c>
      <c r="E14">
        <v>44</v>
      </c>
      <c r="F14">
        <v>8.0909090909090917</v>
      </c>
      <c r="G14">
        <v>1500</v>
      </c>
      <c r="H14">
        <v>1280</v>
      </c>
      <c r="I14">
        <v>1180</v>
      </c>
      <c r="J14">
        <v>1500</v>
      </c>
      <c r="K14">
        <v>311</v>
      </c>
      <c r="L14">
        <v>555</v>
      </c>
      <c r="M14">
        <v>244</v>
      </c>
      <c r="N14">
        <v>0.43963963963963965</v>
      </c>
      <c r="O14" s="390" t="s">
        <v>5128</v>
      </c>
      <c r="P14" s="38" t="e">
        <v>#N/A</v>
      </c>
      <c r="Q14" t="e">
        <v>#N/A</v>
      </c>
      <c r="R14" s="389" t="e">
        <v>#N/A</v>
      </c>
      <c r="S14" t="s">
        <v>4789</v>
      </c>
    </row>
    <row r="15" spans="1:19">
      <c r="A15" t="s">
        <v>431</v>
      </c>
      <c r="B15" t="s">
        <v>1676</v>
      </c>
      <c r="D15">
        <v>1234</v>
      </c>
      <c r="E15">
        <v>268</v>
      </c>
      <c r="F15">
        <v>4.6044776119402986</v>
      </c>
      <c r="G15">
        <v>1600</v>
      </c>
      <c r="H15">
        <v>1180</v>
      </c>
      <c r="I15">
        <v>1080</v>
      </c>
      <c r="J15">
        <v>1300</v>
      </c>
      <c r="K15">
        <v>269</v>
      </c>
      <c r="L15">
        <v>510</v>
      </c>
      <c r="M15">
        <v>241</v>
      </c>
      <c r="N15">
        <v>0.47254901960784312</v>
      </c>
      <c r="O15" s="390" t="s">
        <v>5128</v>
      </c>
      <c r="P15" s="38" t="e">
        <v>#N/A</v>
      </c>
      <c r="Q15" t="e">
        <v>#N/A</v>
      </c>
      <c r="R15" s="389" t="e">
        <v>#N/A</v>
      </c>
      <c r="S15" t="s">
        <v>4789</v>
      </c>
    </row>
    <row r="16" spans="1:19">
      <c r="A16" t="s">
        <v>467</v>
      </c>
      <c r="B16" t="s">
        <v>1761</v>
      </c>
      <c r="C16" t="s">
        <v>1762</v>
      </c>
      <c r="D16">
        <v>62</v>
      </c>
      <c r="E16">
        <v>123</v>
      </c>
      <c r="F16">
        <v>0.50406504065040647</v>
      </c>
      <c r="G16">
        <v>800</v>
      </c>
      <c r="H16">
        <v>428</v>
      </c>
      <c r="I16">
        <v>468</v>
      </c>
      <c r="J16">
        <v>550</v>
      </c>
      <c r="K16">
        <v>142</v>
      </c>
      <c r="L16">
        <v>220</v>
      </c>
      <c r="M16">
        <v>78</v>
      </c>
      <c r="N16">
        <v>0.35454545454545455</v>
      </c>
      <c r="O16" s="390" t="s">
        <v>5128</v>
      </c>
      <c r="P16" s="38">
        <v>160</v>
      </c>
      <c r="Q16">
        <v>18</v>
      </c>
      <c r="R16" s="389">
        <v>0.1125</v>
      </c>
    </row>
    <row r="17" spans="1:19">
      <c r="A17" t="s">
        <v>465</v>
      </c>
      <c r="B17" t="s">
        <v>1761</v>
      </c>
      <c r="C17" t="s">
        <v>1764</v>
      </c>
      <c r="D17">
        <v>28</v>
      </c>
      <c r="E17">
        <v>26</v>
      </c>
      <c r="F17">
        <v>1.0769230769230769</v>
      </c>
      <c r="G17">
        <v>800</v>
      </c>
      <c r="H17">
        <v>428</v>
      </c>
      <c r="I17">
        <v>468</v>
      </c>
      <c r="J17">
        <v>550</v>
      </c>
      <c r="K17">
        <v>142</v>
      </c>
      <c r="L17">
        <v>220</v>
      </c>
      <c r="M17">
        <v>78</v>
      </c>
      <c r="N17">
        <v>0.35454545454545455</v>
      </c>
      <c r="O17" s="390" t="s">
        <v>5128</v>
      </c>
      <c r="P17" s="38">
        <v>160</v>
      </c>
      <c r="Q17">
        <v>18</v>
      </c>
      <c r="R17" s="389">
        <v>0.1125</v>
      </c>
    </row>
    <row r="18" spans="1:19">
      <c r="A18" t="s">
        <v>466</v>
      </c>
      <c r="B18" t="s">
        <v>1761</v>
      </c>
      <c r="C18" t="s">
        <v>1766</v>
      </c>
      <c r="D18">
        <v>93</v>
      </c>
      <c r="E18">
        <v>673</v>
      </c>
      <c r="F18">
        <v>0.13818722139673106</v>
      </c>
      <c r="G18">
        <v>800</v>
      </c>
      <c r="H18">
        <v>428</v>
      </c>
      <c r="I18">
        <v>468</v>
      </c>
      <c r="J18">
        <v>550</v>
      </c>
      <c r="K18">
        <v>142</v>
      </c>
      <c r="L18">
        <v>220</v>
      </c>
      <c r="M18">
        <v>78</v>
      </c>
      <c r="N18">
        <v>0.35454545454545455</v>
      </c>
      <c r="O18" s="390" t="s">
        <v>5128</v>
      </c>
      <c r="P18" s="38">
        <v>160</v>
      </c>
      <c r="Q18">
        <v>18</v>
      </c>
      <c r="R18" s="389">
        <v>0.1125</v>
      </c>
    </row>
    <row r="19" spans="1:19">
      <c r="A19" t="s">
        <v>464</v>
      </c>
      <c r="B19" t="s">
        <v>1761</v>
      </c>
      <c r="C19" t="s">
        <v>1768</v>
      </c>
      <c r="D19">
        <v>94</v>
      </c>
      <c r="E19">
        <v>501</v>
      </c>
      <c r="F19">
        <v>0.18762475049900199</v>
      </c>
      <c r="G19">
        <v>800</v>
      </c>
      <c r="H19">
        <v>428</v>
      </c>
      <c r="I19">
        <v>468</v>
      </c>
      <c r="J19">
        <v>550</v>
      </c>
      <c r="K19">
        <v>142</v>
      </c>
      <c r="L19">
        <v>220</v>
      </c>
      <c r="M19">
        <v>78</v>
      </c>
      <c r="N19">
        <v>0.35454545454545455</v>
      </c>
      <c r="O19" s="390" t="s">
        <v>5128</v>
      </c>
      <c r="P19" s="38">
        <v>160</v>
      </c>
      <c r="Q19">
        <v>18</v>
      </c>
      <c r="R19" s="389">
        <v>0.1125</v>
      </c>
    </row>
    <row r="20" spans="1:19">
      <c r="A20" t="s">
        <v>615</v>
      </c>
      <c r="B20" t="s">
        <v>5096</v>
      </c>
      <c r="C20" t="s">
        <v>5097</v>
      </c>
      <c r="D20" t="e">
        <v>#N/A</v>
      </c>
      <c r="E20">
        <v>240</v>
      </c>
      <c r="F20" t="e">
        <v>#N/A</v>
      </c>
      <c r="G20">
        <v>800</v>
      </c>
      <c r="H20">
        <v>518</v>
      </c>
      <c r="I20">
        <v>478</v>
      </c>
      <c r="J20">
        <v>550</v>
      </c>
      <c r="K20">
        <v>169</v>
      </c>
      <c r="L20">
        <v>224</v>
      </c>
      <c r="M20">
        <v>55</v>
      </c>
      <c r="N20">
        <v>0.24553571428571427</v>
      </c>
      <c r="O20" s="390" t="s">
        <v>5128</v>
      </c>
      <c r="P20" s="38">
        <v>190</v>
      </c>
      <c r="Q20">
        <v>21</v>
      </c>
      <c r="R20" s="389">
        <v>0.11052631578947368</v>
      </c>
    </row>
    <row r="21" spans="1:19">
      <c r="A21" t="s">
        <v>616</v>
      </c>
      <c r="B21" t="s">
        <v>5096</v>
      </c>
      <c r="C21" t="s">
        <v>5098</v>
      </c>
      <c r="D21" t="e">
        <v>#N/A</v>
      </c>
      <c r="E21">
        <v>721</v>
      </c>
      <c r="F21" t="e">
        <v>#N/A</v>
      </c>
      <c r="G21">
        <v>800</v>
      </c>
      <c r="H21">
        <v>518</v>
      </c>
      <c r="I21">
        <v>478</v>
      </c>
      <c r="J21">
        <v>550</v>
      </c>
      <c r="K21">
        <v>169</v>
      </c>
      <c r="L21">
        <v>224</v>
      </c>
      <c r="M21">
        <v>55</v>
      </c>
      <c r="N21">
        <v>0.24553571428571427</v>
      </c>
      <c r="O21" s="390" t="s">
        <v>5128</v>
      </c>
      <c r="P21" s="38">
        <v>190</v>
      </c>
      <c r="Q21">
        <v>21</v>
      </c>
      <c r="R21" s="389">
        <v>0.11052631578947368</v>
      </c>
    </row>
    <row r="22" spans="1:19">
      <c r="A22" t="s">
        <v>617</v>
      </c>
      <c r="B22" t="s">
        <v>5096</v>
      </c>
      <c r="C22" t="s">
        <v>2526</v>
      </c>
      <c r="D22" t="e">
        <v>#N/A</v>
      </c>
      <c r="E22">
        <v>567</v>
      </c>
      <c r="F22" t="e">
        <v>#N/A</v>
      </c>
      <c r="G22">
        <v>800</v>
      </c>
      <c r="H22">
        <v>518</v>
      </c>
      <c r="I22">
        <v>478</v>
      </c>
      <c r="J22">
        <v>550</v>
      </c>
      <c r="K22">
        <v>169</v>
      </c>
      <c r="L22">
        <v>224</v>
      </c>
      <c r="M22">
        <v>55</v>
      </c>
      <c r="N22">
        <v>0.24553571428571427</v>
      </c>
      <c r="O22" s="390" t="s">
        <v>5128</v>
      </c>
      <c r="P22" s="38">
        <v>190</v>
      </c>
      <c r="Q22">
        <v>21</v>
      </c>
      <c r="R22" s="389">
        <v>0.11052631578947368</v>
      </c>
    </row>
    <row r="23" spans="1:19">
      <c r="A23" t="s">
        <v>498</v>
      </c>
      <c r="B23" t="s">
        <v>1946</v>
      </c>
      <c r="D23">
        <v>807</v>
      </c>
      <c r="E23">
        <v>3029</v>
      </c>
      <c r="F23">
        <v>0.26642456256190161</v>
      </c>
      <c r="G23" t="s">
        <v>1547</v>
      </c>
      <c r="H23">
        <v>690</v>
      </c>
      <c r="I23">
        <v>620</v>
      </c>
      <c r="J23">
        <v>750</v>
      </c>
      <c r="K23">
        <v>183</v>
      </c>
      <c r="L23">
        <v>292.5</v>
      </c>
      <c r="M23">
        <v>109.5</v>
      </c>
      <c r="N23">
        <v>0.37435897435897436</v>
      </c>
      <c r="O23" s="390" t="s">
        <v>5128</v>
      </c>
      <c r="P23" s="38">
        <v>220</v>
      </c>
      <c r="Q23">
        <v>37</v>
      </c>
      <c r="R23" s="389">
        <v>0.16818181818181818</v>
      </c>
    </row>
    <row r="24" spans="1:19">
      <c r="A24" t="s">
        <v>512</v>
      </c>
      <c r="B24" t="s">
        <v>2067</v>
      </c>
      <c r="C24" t="s">
        <v>2068</v>
      </c>
      <c r="D24">
        <v>130</v>
      </c>
      <c r="E24">
        <v>1831</v>
      </c>
      <c r="F24">
        <v>7.0999453850354999E-2</v>
      </c>
      <c r="G24">
        <v>2600</v>
      </c>
      <c r="H24">
        <v>1580</v>
      </c>
      <c r="I24">
        <v>1480</v>
      </c>
      <c r="J24">
        <v>1800</v>
      </c>
      <c r="K24">
        <v>244</v>
      </c>
      <c r="L24">
        <v>695</v>
      </c>
      <c r="M24">
        <v>451</v>
      </c>
      <c r="N24">
        <v>0.6489208633093525</v>
      </c>
      <c r="O24" s="390" t="s">
        <v>5128</v>
      </c>
      <c r="P24" s="38">
        <v>280</v>
      </c>
      <c r="Q24">
        <v>36</v>
      </c>
      <c r="R24" s="389">
        <v>0.12857142857142856</v>
      </c>
    </row>
    <row r="25" spans="1:19">
      <c r="A25" t="s">
        <v>513</v>
      </c>
      <c r="B25" t="s">
        <v>2072</v>
      </c>
      <c r="C25" t="s">
        <v>2070</v>
      </c>
      <c r="D25">
        <v>32</v>
      </c>
      <c r="E25">
        <v>1944</v>
      </c>
      <c r="F25">
        <v>1.646090534979424E-2</v>
      </c>
      <c r="G25">
        <v>3200</v>
      </c>
      <c r="H25">
        <v>2080</v>
      </c>
      <c r="I25">
        <v>1880</v>
      </c>
      <c r="J25">
        <v>2200</v>
      </c>
      <c r="K25">
        <v>377</v>
      </c>
      <c r="L25">
        <v>880</v>
      </c>
      <c r="M25">
        <v>503</v>
      </c>
      <c r="N25">
        <v>0.57159090909090904</v>
      </c>
      <c r="O25" s="390" t="s">
        <v>5128</v>
      </c>
      <c r="P25" s="38">
        <v>420</v>
      </c>
      <c r="Q25">
        <v>43</v>
      </c>
      <c r="R25" s="389">
        <v>0.10238095238095238</v>
      </c>
    </row>
    <row r="26" spans="1:19">
      <c r="A26" t="s">
        <v>871</v>
      </c>
      <c r="B26" t="s">
        <v>2074</v>
      </c>
      <c r="D26">
        <v>127</v>
      </c>
      <c r="E26">
        <v>2394</v>
      </c>
      <c r="F26">
        <v>5.3049289891395152E-2</v>
      </c>
      <c r="G26">
        <v>3300</v>
      </c>
      <c r="H26">
        <v>1780</v>
      </c>
      <c r="I26">
        <v>1680</v>
      </c>
      <c r="J26">
        <v>2000</v>
      </c>
      <c r="K26">
        <v>406</v>
      </c>
      <c r="L26">
        <v>790</v>
      </c>
      <c r="M26">
        <v>384</v>
      </c>
      <c r="N26">
        <v>0.48607594936708859</v>
      </c>
      <c r="O26" s="390" t="s">
        <v>5128</v>
      </c>
      <c r="P26" s="38">
        <v>460</v>
      </c>
      <c r="Q26">
        <v>54</v>
      </c>
      <c r="R26" s="389">
        <v>0.11739130434782609</v>
      </c>
    </row>
    <row r="27" spans="1:19">
      <c r="A27" t="s">
        <v>2826</v>
      </c>
      <c r="B27" t="s">
        <v>5099</v>
      </c>
      <c r="D27">
        <v>2241</v>
      </c>
      <c r="E27">
        <v>128</v>
      </c>
      <c r="F27">
        <v>17.5078125</v>
      </c>
      <c r="G27">
        <v>2000</v>
      </c>
      <c r="H27">
        <v>980</v>
      </c>
      <c r="I27">
        <v>1080</v>
      </c>
      <c r="J27">
        <v>1280</v>
      </c>
      <c r="K27">
        <v>289</v>
      </c>
      <c r="L27">
        <v>508</v>
      </c>
      <c r="M27">
        <v>219</v>
      </c>
      <c r="N27">
        <v>0.43110236220472442</v>
      </c>
      <c r="O27" s="390" t="s">
        <v>5128</v>
      </c>
      <c r="P27" s="38">
        <v>0</v>
      </c>
      <c r="Q27">
        <v>-289</v>
      </c>
      <c r="R27" s="389" t="e">
        <v>#DIV/0!</v>
      </c>
      <c r="S27" t="s">
        <v>4793</v>
      </c>
    </row>
    <row r="28" spans="1:19">
      <c r="A28" t="s">
        <v>854</v>
      </c>
      <c r="B28" t="s">
        <v>2010</v>
      </c>
      <c r="C28" t="s">
        <v>2014</v>
      </c>
      <c r="D28" t="e">
        <v>#N/A</v>
      </c>
      <c r="E28">
        <v>293</v>
      </c>
      <c r="F28" t="e">
        <v>#N/A</v>
      </c>
      <c r="G28">
        <v>1700</v>
      </c>
      <c r="H28">
        <v>1280</v>
      </c>
      <c r="I28">
        <v>1180</v>
      </c>
      <c r="J28">
        <v>1380</v>
      </c>
      <c r="K28">
        <v>351</v>
      </c>
      <c r="L28">
        <v>555</v>
      </c>
      <c r="M28">
        <v>204</v>
      </c>
      <c r="N28">
        <v>0.36756756756756759</v>
      </c>
      <c r="O28" s="390" t="s">
        <v>5128</v>
      </c>
      <c r="P28" s="38" t="e">
        <v>#N/A</v>
      </c>
      <c r="Q28" t="e">
        <v>#N/A</v>
      </c>
      <c r="R28" s="389" t="e">
        <v>#N/A</v>
      </c>
      <c r="S28" t="s">
        <v>5102</v>
      </c>
    </row>
    <row r="29" spans="1:19">
      <c r="A29" t="s">
        <v>2881</v>
      </c>
      <c r="B29" t="s">
        <v>5100</v>
      </c>
      <c r="D29">
        <v>259</v>
      </c>
      <c r="E29">
        <v>114</v>
      </c>
      <c r="F29">
        <v>2.2719298245614037</v>
      </c>
      <c r="G29">
        <v>1200</v>
      </c>
      <c r="H29">
        <v>1080</v>
      </c>
      <c r="I29">
        <v>980</v>
      </c>
      <c r="J29">
        <v>1200</v>
      </c>
      <c r="K29">
        <v>313</v>
      </c>
      <c r="L29">
        <v>460</v>
      </c>
      <c r="M29">
        <v>147</v>
      </c>
      <c r="N29">
        <v>0.31956521739130433</v>
      </c>
      <c r="O29" s="390" t="s">
        <v>5128</v>
      </c>
      <c r="P29" s="38" t="e">
        <v>#N/A</v>
      </c>
      <c r="Q29" t="e">
        <v>#N/A</v>
      </c>
      <c r="R29" s="389" t="e">
        <v>#N/A</v>
      </c>
      <c r="S29" t="s">
        <v>4789</v>
      </c>
    </row>
    <row r="30" spans="1:19">
      <c r="A30" t="s">
        <v>383</v>
      </c>
      <c r="B30" t="s">
        <v>1469</v>
      </c>
      <c r="D30">
        <v>1</v>
      </c>
      <c r="E30" t="e">
        <v>#N/A</v>
      </c>
      <c r="F30" t="e">
        <v>#N/A</v>
      </c>
      <c r="G30">
        <v>6000</v>
      </c>
      <c r="H30">
        <v>2980</v>
      </c>
      <c r="I30">
        <v>2980</v>
      </c>
      <c r="J30">
        <v>3500</v>
      </c>
      <c r="K30">
        <v>816</v>
      </c>
      <c r="L30">
        <v>1400</v>
      </c>
      <c r="M30">
        <v>584</v>
      </c>
      <c r="N30">
        <v>0.41714285714285715</v>
      </c>
      <c r="O30" s="390" t="s">
        <v>5128</v>
      </c>
      <c r="P30" s="38" t="e">
        <v>#N/A</v>
      </c>
      <c r="Q30" t="e">
        <v>#N/A</v>
      </c>
      <c r="R30" s="389" t="e">
        <v>#N/A</v>
      </c>
      <c r="S30" t="s">
        <v>5102</v>
      </c>
    </row>
    <row r="31" spans="1:19">
      <c r="A31" t="s">
        <v>665</v>
      </c>
      <c r="B31" t="s">
        <v>5101</v>
      </c>
      <c r="D31">
        <v>89</v>
      </c>
      <c r="E31">
        <v>66</v>
      </c>
      <c r="F31">
        <v>1.3484848484848484</v>
      </c>
      <c r="G31">
        <v>3300</v>
      </c>
      <c r="H31">
        <v>2480</v>
      </c>
      <c r="I31">
        <v>2180</v>
      </c>
      <c r="J31">
        <v>2500</v>
      </c>
      <c r="K31">
        <v>630</v>
      </c>
      <c r="L31">
        <v>1023</v>
      </c>
      <c r="M31">
        <v>393</v>
      </c>
      <c r="N31">
        <v>0.38416422287390029</v>
      </c>
      <c r="O31" s="390" t="s">
        <v>5128</v>
      </c>
      <c r="P31" s="38" t="e">
        <v>#N/A</v>
      </c>
      <c r="Q31" t="e">
        <v>#N/A</v>
      </c>
      <c r="R31" s="389" t="e">
        <v>#N/A</v>
      </c>
      <c r="S31" t="s">
        <v>4789</v>
      </c>
    </row>
    <row r="32" spans="1:19">
      <c r="A32" t="s">
        <v>1238</v>
      </c>
      <c r="B32" t="s">
        <v>5101</v>
      </c>
      <c r="D32">
        <v>190</v>
      </c>
      <c r="E32">
        <v>112</v>
      </c>
      <c r="F32">
        <v>1.6964285714285714</v>
      </c>
      <c r="G32">
        <v>3000</v>
      </c>
      <c r="K32">
        <v>546</v>
      </c>
      <c r="L32">
        <v>992</v>
      </c>
      <c r="M32">
        <v>446</v>
      </c>
      <c r="N32">
        <v>0.44959677419354838</v>
      </c>
      <c r="O32" s="390" t="s">
        <v>5128</v>
      </c>
      <c r="P32" s="38" t="e">
        <v>#N/A</v>
      </c>
      <c r="Q32" t="e">
        <v>#N/A</v>
      </c>
      <c r="R32" s="389" t="e">
        <v>#N/A</v>
      </c>
      <c r="S32" t="s">
        <v>4789</v>
      </c>
    </row>
    <row r="33" spans="1:19">
      <c r="A33" t="s">
        <v>800</v>
      </c>
      <c r="B33" t="s">
        <v>1876</v>
      </c>
      <c r="C33" t="s">
        <v>1559</v>
      </c>
      <c r="D33" t="e">
        <v>#N/A</v>
      </c>
      <c r="E33">
        <v>71</v>
      </c>
      <c r="F33" t="e">
        <v>#N/A</v>
      </c>
      <c r="G33">
        <v>400</v>
      </c>
      <c r="H33">
        <v>290</v>
      </c>
      <c r="I33">
        <v>268</v>
      </c>
      <c r="J33">
        <v>300</v>
      </c>
      <c r="K33">
        <v>87</v>
      </c>
      <c r="L33">
        <v>125</v>
      </c>
      <c r="M33">
        <v>38</v>
      </c>
      <c r="N33">
        <v>0.30399999999999999</v>
      </c>
      <c r="O33" s="390" t="s">
        <v>5128</v>
      </c>
      <c r="P33" s="38" t="e">
        <v>#N/A</v>
      </c>
      <c r="Q33" t="e">
        <v>#N/A</v>
      </c>
      <c r="R33" s="389" t="e">
        <v>#N/A</v>
      </c>
      <c r="S33" t="s">
        <v>5102</v>
      </c>
    </row>
    <row r="34" spans="1:19">
      <c r="A34" t="s">
        <v>799</v>
      </c>
      <c r="B34" t="s">
        <v>1876</v>
      </c>
      <c r="C34" t="s">
        <v>1557</v>
      </c>
      <c r="D34" t="e">
        <v>#N/A</v>
      </c>
      <c r="E34">
        <v>54</v>
      </c>
      <c r="F34" t="e">
        <v>#N/A</v>
      </c>
      <c r="G34">
        <v>400</v>
      </c>
      <c r="H34">
        <v>290</v>
      </c>
      <c r="I34">
        <v>268</v>
      </c>
      <c r="J34">
        <v>300</v>
      </c>
      <c r="K34">
        <v>87</v>
      </c>
      <c r="L34">
        <v>125</v>
      </c>
      <c r="M34">
        <v>38</v>
      </c>
      <c r="N34">
        <v>0.30399999999999999</v>
      </c>
      <c r="O34" s="390" t="s">
        <v>5128</v>
      </c>
      <c r="P34" s="38" t="e">
        <v>#N/A</v>
      </c>
      <c r="Q34" t="e">
        <v>#N/A</v>
      </c>
      <c r="R34" s="389" t="e">
        <v>#N/A</v>
      </c>
      <c r="S34" t="s">
        <v>5102</v>
      </c>
    </row>
    <row r="35" spans="1:19">
      <c r="A35" t="s">
        <v>802</v>
      </c>
      <c r="B35" t="s">
        <v>1882</v>
      </c>
      <c r="C35" t="s">
        <v>1557</v>
      </c>
      <c r="D35" t="e">
        <v>#N/A</v>
      </c>
      <c r="E35" t="e">
        <v>#N/A</v>
      </c>
      <c r="F35" t="e">
        <v>#N/A</v>
      </c>
      <c r="G35">
        <v>400</v>
      </c>
      <c r="H35">
        <v>240</v>
      </c>
      <c r="I35">
        <v>210</v>
      </c>
      <c r="J35">
        <v>250</v>
      </c>
      <c r="K35">
        <v>84</v>
      </c>
      <c r="L35">
        <v>100.10000000000001</v>
      </c>
      <c r="M35">
        <v>16.100000000000009</v>
      </c>
      <c r="N35">
        <v>0.16083916083916092</v>
      </c>
      <c r="O35" s="390" t="s">
        <v>5128</v>
      </c>
      <c r="P35" s="38" t="e">
        <v>#N/A</v>
      </c>
      <c r="Q35" t="e">
        <v>#N/A</v>
      </c>
      <c r="R35" s="389" t="e">
        <v>#N/A</v>
      </c>
      <c r="S35" t="s">
        <v>5102</v>
      </c>
    </row>
    <row r="36" spans="1:19">
      <c r="A36" t="s">
        <v>803</v>
      </c>
      <c r="B36" t="s">
        <v>1882</v>
      </c>
      <c r="C36" t="s">
        <v>1559</v>
      </c>
      <c r="D36" t="e">
        <v>#N/A</v>
      </c>
      <c r="E36" t="e">
        <v>#N/A</v>
      </c>
      <c r="F36" t="e">
        <v>#N/A</v>
      </c>
      <c r="G36">
        <v>400</v>
      </c>
      <c r="H36">
        <v>240</v>
      </c>
      <c r="I36">
        <v>210</v>
      </c>
      <c r="J36">
        <v>250</v>
      </c>
      <c r="K36">
        <v>84</v>
      </c>
      <c r="L36">
        <v>100.10000000000001</v>
      </c>
      <c r="M36">
        <v>16.100000000000009</v>
      </c>
      <c r="N36">
        <v>0.16083916083916092</v>
      </c>
      <c r="O36" s="390" t="s">
        <v>5128</v>
      </c>
      <c r="P36" s="38" t="e">
        <v>#N/A</v>
      </c>
      <c r="Q36" t="e">
        <v>#N/A</v>
      </c>
      <c r="R36" s="389" t="e">
        <v>#N/A</v>
      </c>
      <c r="S36" t="s">
        <v>5102</v>
      </c>
    </row>
    <row r="37" spans="1:19">
      <c r="A37" t="s">
        <v>372</v>
      </c>
      <c r="B37" t="s">
        <v>1393</v>
      </c>
      <c r="D37">
        <v>107</v>
      </c>
      <c r="E37">
        <v>900</v>
      </c>
      <c r="F37">
        <v>0.11888888888888889</v>
      </c>
      <c r="G37">
        <v>2200</v>
      </c>
      <c r="H37">
        <v>1480</v>
      </c>
      <c r="I37">
        <v>1280</v>
      </c>
      <c r="J37">
        <v>1680</v>
      </c>
      <c r="K37">
        <v>414</v>
      </c>
      <c r="L37">
        <v>600</v>
      </c>
      <c r="M37">
        <v>186</v>
      </c>
      <c r="N37">
        <v>0.31</v>
      </c>
      <c r="O37" s="390" t="s">
        <v>5128</v>
      </c>
      <c r="P37" s="38">
        <v>490</v>
      </c>
      <c r="Q37">
        <v>76</v>
      </c>
      <c r="R37" s="389">
        <v>0.15510204081632653</v>
      </c>
    </row>
    <row r="38" spans="1:19">
      <c r="A38" t="s">
        <v>373</v>
      </c>
      <c r="B38" t="s">
        <v>1396</v>
      </c>
      <c r="C38" t="s">
        <v>1397</v>
      </c>
      <c r="D38">
        <v>1066</v>
      </c>
      <c r="E38">
        <v>358</v>
      </c>
      <c r="F38">
        <v>2.977653631284916</v>
      </c>
      <c r="G38">
        <v>2600</v>
      </c>
      <c r="H38">
        <v>2080</v>
      </c>
      <c r="I38">
        <v>1880</v>
      </c>
      <c r="J38">
        <v>2200</v>
      </c>
      <c r="K38">
        <v>698</v>
      </c>
      <c r="L38">
        <v>880</v>
      </c>
      <c r="M38">
        <v>182</v>
      </c>
      <c r="N38">
        <v>0.20681818181818182</v>
      </c>
      <c r="O38" s="390" t="s">
        <v>5128</v>
      </c>
      <c r="P38" s="38" t="e">
        <v>#N/A</v>
      </c>
      <c r="Q38" t="e">
        <v>#N/A</v>
      </c>
      <c r="R38" s="389" t="e">
        <v>#N/A</v>
      </c>
      <c r="S38" t="s">
        <v>4789</v>
      </c>
    </row>
    <row r="39" spans="1:19">
      <c r="A39" t="s">
        <v>376</v>
      </c>
      <c r="B39" t="s">
        <v>1408</v>
      </c>
      <c r="D39">
        <v>100</v>
      </c>
      <c r="E39">
        <v>217</v>
      </c>
      <c r="F39">
        <v>0.46082949308755761</v>
      </c>
      <c r="G39">
        <v>2800</v>
      </c>
      <c r="H39">
        <v>2080</v>
      </c>
      <c r="I39">
        <v>1880</v>
      </c>
      <c r="J39">
        <v>2200</v>
      </c>
      <c r="K39">
        <v>567</v>
      </c>
      <c r="L39">
        <v>880</v>
      </c>
      <c r="M39">
        <v>313</v>
      </c>
      <c r="N39">
        <v>0.35568181818181815</v>
      </c>
      <c r="O39" s="390" t="s">
        <v>5128</v>
      </c>
      <c r="P39" s="38">
        <v>650</v>
      </c>
      <c r="Q39">
        <v>83</v>
      </c>
      <c r="R39" s="389">
        <v>0.12769230769230769</v>
      </c>
    </row>
    <row r="40" spans="1:19">
      <c r="A40" t="s">
        <v>377</v>
      </c>
      <c r="B40" t="s">
        <v>1412</v>
      </c>
      <c r="D40">
        <v>0</v>
      </c>
      <c r="E40">
        <v>57</v>
      </c>
      <c r="F40">
        <v>0</v>
      </c>
      <c r="G40">
        <v>500</v>
      </c>
      <c r="H40">
        <v>480</v>
      </c>
      <c r="I40">
        <v>398</v>
      </c>
      <c r="J40">
        <v>500</v>
      </c>
      <c r="K40">
        <v>94</v>
      </c>
      <c r="L40">
        <v>180</v>
      </c>
      <c r="M40">
        <v>86</v>
      </c>
      <c r="N40">
        <v>0.4777777777777778</v>
      </c>
      <c r="O40" s="390" t="s">
        <v>5128</v>
      </c>
      <c r="P40" s="38">
        <v>120</v>
      </c>
      <c r="Q40">
        <v>26</v>
      </c>
      <c r="R40" s="389">
        <v>0.21666666666666667</v>
      </c>
    </row>
    <row r="41" spans="1:19">
      <c r="A41" t="s">
        <v>385</v>
      </c>
      <c r="B41" t="s">
        <v>1476</v>
      </c>
      <c r="D41">
        <v>0</v>
      </c>
      <c r="E41" t="e">
        <v>#N/A</v>
      </c>
      <c r="F41" t="e">
        <v>#N/A</v>
      </c>
      <c r="G41">
        <v>4000</v>
      </c>
      <c r="H41">
        <v>3780</v>
      </c>
      <c r="I41">
        <v>3480</v>
      </c>
      <c r="J41">
        <v>4000</v>
      </c>
      <c r="K41">
        <v>1003</v>
      </c>
      <c r="L41">
        <v>1600</v>
      </c>
      <c r="M41">
        <v>597</v>
      </c>
      <c r="N41">
        <v>0.37312499999999998</v>
      </c>
      <c r="O41" s="390" t="s">
        <v>5128</v>
      </c>
      <c r="P41" s="38" t="e">
        <v>#N/A</v>
      </c>
      <c r="Q41" t="e">
        <v>#N/A</v>
      </c>
      <c r="R41" s="389" t="e">
        <v>#N/A</v>
      </c>
      <c r="S41" t="s">
        <v>5102</v>
      </c>
    </row>
    <row r="42" spans="1:19">
      <c r="A42" t="s">
        <v>386</v>
      </c>
      <c r="B42" t="s">
        <v>1481</v>
      </c>
      <c r="D42">
        <v>12</v>
      </c>
      <c r="E42">
        <v>22</v>
      </c>
      <c r="F42">
        <v>0.54545454545454541</v>
      </c>
      <c r="G42">
        <v>3000</v>
      </c>
      <c r="H42">
        <v>2980</v>
      </c>
      <c r="I42">
        <v>2980</v>
      </c>
      <c r="J42">
        <v>3150</v>
      </c>
      <c r="K42">
        <v>862</v>
      </c>
      <c r="L42">
        <v>1330</v>
      </c>
      <c r="M42">
        <v>468</v>
      </c>
      <c r="N42">
        <v>0.35187969924812029</v>
      </c>
      <c r="O42" s="390" t="s">
        <v>5128</v>
      </c>
      <c r="P42" s="38">
        <v>990</v>
      </c>
      <c r="Q42">
        <v>128</v>
      </c>
      <c r="R42" s="389">
        <v>0.12929292929292929</v>
      </c>
    </row>
    <row r="43" spans="1:19">
      <c r="A43" t="s">
        <v>388</v>
      </c>
      <c r="B43" t="s">
        <v>1481</v>
      </c>
      <c r="D43">
        <v>36</v>
      </c>
      <c r="E43">
        <v>14</v>
      </c>
      <c r="F43">
        <v>2.5714285714285716</v>
      </c>
      <c r="G43">
        <v>4000</v>
      </c>
      <c r="H43">
        <v>3980</v>
      </c>
      <c r="I43">
        <v>3980</v>
      </c>
      <c r="J43">
        <v>4200</v>
      </c>
      <c r="K43">
        <v>1212</v>
      </c>
      <c r="L43">
        <v>1780</v>
      </c>
      <c r="M43">
        <v>568</v>
      </c>
      <c r="N43">
        <v>0.31910112359550563</v>
      </c>
      <c r="O43" s="390" t="s">
        <v>5128</v>
      </c>
      <c r="P43" s="38" t="e">
        <v>#N/A</v>
      </c>
      <c r="Q43" t="e">
        <v>#N/A</v>
      </c>
      <c r="R43" s="389" t="e">
        <v>#N/A</v>
      </c>
      <c r="S43" t="s">
        <v>4789</v>
      </c>
    </row>
    <row r="44" spans="1:19">
      <c r="A44" t="s">
        <v>389</v>
      </c>
      <c r="B44" t="s">
        <v>1476</v>
      </c>
      <c r="D44">
        <v>0</v>
      </c>
      <c r="E44" t="e">
        <v>#N/A</v>
      </c>
      <c r="F44" t="e">
        <v>#N/A</v>
      </c>
      <c r="G44">
        <v>7000</v>
      </c>
      <c r="H44">
        <v>5880</v>
      </c>
      <c r="I44">
        <v>5380</v>
      </c>
      <c r="J44">
        <v>6300</v>
      </c>
      <c r="K44">
        <v>1589</v>
      </c>
      <c r="L44">
        <v>2520</v>
      </c>
      <c r="M44">
        <v>931</v>
      </c>
      <c r="N44">
        <v>0.36944444444444446</v>
      </c>
      <c r="O44" s="390" t="s">
        <v>5128</v>
      </c>
      <c r="P44" s="38" t="e">
        <v>#N/A</v>
      </c>
      <c r="Q44" t="e">
        <v>#N/A</v>
      </c>
      <c r="R44" s="389" t="e">
        <v>#N/A</v>
      </c>
      <c r="S44" t="s">
        <v>5102</v>
      </c>
    </row>
    <row r="45" spans="1:19">
      <c r="A45" t="s">
        <v>392</v>
      </c>
      <c r="B45" t="s">
        <v>1481</v>
      </c>
      <c r="D45">
        <v>78</v>
      </c>
      <c r="E45">
        <v>17</v>
      </c>
      <c r="F45">
        <v>4.5882352941176467</v>
      </c>
      <c r="G45">
        <v>5500</v>
      </c>
      <c r="H45">
        <v>4980</v>
      </c>
      <c r="I45">
        <v>4980</v>
      </c>
      <c r="J45">
        <v>5250</v>
      </c>
      <c r="K45">
        <v>1835</v>
      </c>
      <c r="L45">
        <v>2230</v>
      </c>
      <c r="M45">
        <v>395</v>
      </c>
      <c r="N45">
        <v>0.17713004484304934</v>
      </c>
      <c r="O45" s="390" t="s">
        <v>5128</v>
      </c>
      <c r="P45" s="38" t="e">
        <v>#N/A</v>
      </c>
      <c r="Q45" t="e">
        <v>#N/A</v>
      </c>
      <c r="R45" s="389" t="e">
        <v>#N/A</v>
      </c>
      <c r="S45" t="s">
        <v>4789</v>
      </c>
    </row>
    <row r="46" spans="1:19">
      <c r="A46" t="s">
        <v>765</v>
      </c>
      <c r="B46" t="s">
        <v>1594</v>
      </c>
      <c r="C46" t="s">
        <v>1523</v>
      </c>
      <c r="D46" t="e">
        <v>#N/A</v>
      </c>
      <c r="E46">
        <v>14</v>
      </c>
      <c r="F46" t="e">
        <v>#N/A</v>
      </c>
      <c r="G46">
        <v>7500</v>
      </c>
      <c r="H46">
        <v>6980</v>
      </c>
      <c r="I46">
        <v>6000</v>
      </c>
      <c r="J46">
        <v>7000</v>
      </c>
      <c r="K46">
        <v>1936</v>
      </c>
      <c r="L46">
        <v>2950</v>
      </c>
      <c r="M46">
        <v>1014</v>
      </c>
      <c r="N46">
        <v>0.34372881355932206</v>
      </c>
      <c r="O46" s="390" t="s">
        <v>5128</v>
      </c>
      <c r="P46" s="38" t="e">
        <v>#N/A</v>
      </c>
      <c r="Q46" t="e">
        <v>#N/A</v>
      </c>
      <c r="R46" s="389" t="e">
        <v>#N/A</v>
      </c>
      <c r="S46" t="s">
        <v>5102</v>
      </c>
    </row>
    <row r="47" spans="1:19">
      <c r="A47" t="s">
        <v>767</v>
      </c>
      <c r="B47" t="s">
        <v>1596</v>
      </c>
      <c r="C47" t="s">
        <v>1372</v>
      </c>
      <c r="D47" t="e">
        <v>#N/A</v>
      </c>
      <c r="E47">
        <v>1</v>
      </c>
      <c r="F47" t="e">
        <v>#N/A</v>
      </c>
      <c r="G47">
        <v>7500</v>
      </c>
      <c r="H47">
        <v>6980</v>
      </c>
      <c r="I47">
        <v>6000</v>
      </c>
      <c r="J47">
        <v>7000</v>
      </c>
      <c r="K47">
        <v>1936</v>
      </c>
      <c r="L47">
        <v>2950</v>
      </c>
      <c r="M47">
        <v>1014</v>
      </c>
      <c r="N47">
        <v>0.34372881355932206</v>
      </c>
      <c r="O47" s="390" t="s">
        <v>5128</v>
      </c>
      <c r="P47" s="38" t="e">
        <v>#N/A</v>
      </c>
      <c r="Q47" t="e">
        <v>#N/A</v>
      </c>
      <c r="R47" s="389" t="e">
        <v>#N/A</v>
      </c>
      <c r="S47" t="s">
        <v>5102</v>
      </c>
    </row>
    <row r="48" spans="1:19">
      <c r="A48" t="s">
        <v>669</v>
      </c>
      <c r="B48" t="s">
        <v>2854</v>
      </c>
      <c r="D48">
        <v>472</v>
      </c>
      <c r="E48">
        <v>2656</v>
      </c>
      <c r="F48">
        <v>0.17771084337349397</v>
      </c>
      <c r="G48">
        <v>4500</v>
      </c>
      <c r="H48">
        <v>2680</v>
      </c>
      <c r="I48">
        <v>2980</v>
      </c>
      <c r="J48">
        <v>3500</v>
      </c>
      <c r="K48">
        <v>818</v>
      </c>
      <c r="L48">
        <v>1400</v>
      </c>
      <c r="M48">
        <v>582</v>
      </c>
      <c r="N48">
        <v>0.4157142857142857</v>
      </c>
      <c r="O48" s="390" t="s">
        <v>5128</v>
      </c>
      <c r="P48" s="38" t="e">
        <v>#N/A</v>
      </c>
      <c r="Q48" t="e">
        <v>#N/A</v>
      </c>
      <c r="R48" s="389" t="e">
        <v>#N/A</v>
      </c>
      <c r="S48" t="s">
        <v>4877</v>
      </c>
    </row>
    <row r="49" spans="1:19">
      <c r="A49" t="s">
        <v>411</v>
      </c>
      <c r="B49" t="s">
        <v>1600</v>
      </c>
      <c r="D49">
        <v>260</v>
      </c>
      <c r="E49">
        <v>3656</v>
      </c>
      <c r="F49">
        <v>7.1115973741794306E-2</v>
      </c>
      <c r="G49">
        <v>3500</v>
      </c>
      <c r="H49">
        <v>1980</v>
      </c>
      <c r="I49">
        <v>1980</v>
      </c>
      <c r="J49">
        <v>2500</v>
      </c>
      <c r="K49">
        <v>462</v>
      </c>
      <c r="L49">
        <v>930</v>
      </c>
      <c r="M49">
        <v>468</v>
      </c>
      <c r="N49">
        <v>0.50322580645161286</v>
      </c>
      <c r="O49" s="390" t="s">
        <v>5128</v>
      </c>
      <c r="P49" s="38">
        <v>580</v>
      </c>
      <c r="Q49">
        <v>118</v>
      </c>
      <c r="R49" s="389">
        <v>0.20344827586206896</v>
      </c>
    </row>
    <row r="50" spans="1:19">
      <c r="A50" t="s">
        <v>411</v>
      </c>
      <c r="B50" t="s">
        <v>5103</v>
      </c>
      <c r="D50">
        <v>260</v>
      </c>
      <c r="E50">
        <v>3656</v>
      </c>
      <c r="F50">
        <v>7.1115973741794306E-2</v>
      </c>
      <c r="G50">
        <v>3500</v>
      </c>
      <c r="H50">
        <v>1980</v>
      </c>
      <c r="I50">
        <v>1980</v>
      </c>
      <c r="J50">
        <v>2500</v>
      </c>
      <c r="K50">
        <v>462</v>
      </c>
      <c r="L50">
        <v>930</v>
      </c>
      <c r="M50">
        <v>468</v>
      </c>
      <c r="N50">
        <v>0.50322580645161286</v>
      </c>
      <c r="O50" s="390" t="s">
        <v>5128</v>
      </c>
      <c r="P50" s="38">
        <v>580</v>
      </c>
      <c r="Q50">
        <v>118</v>
      </c>
      <c r="R50" s="389">
        <v>0.20344827586206896</v>
      </c>
    </row>
    <row r="51" spans="1:19">
      <c r="A51" t="s">
        <v>412</v>
      </c>
      <c r="B51" t="s">
        <v>1604</v>
      </c>
      <c r="D51">
        <v>7</v>
      </c>
      <c r="E51">
        <v>4557</v>
      </c>
      <c r="F51">
        <v>1.5360983102918587E-3</v>
      </c>
      <c r="G51">
        <v>1500</v>
      </c>
      <c r="H51">
        <v>980</v>
      </c>
      <c r="I51">
        <v>980</v>
      </c>
      <c r="J51">
        <v>1000</v>
      </c>
      <c r="K51">
        <v>240</v>
      </c>
      <c r="L51">
        <v>460</v>
      </c>
      <c r="M51">
        <v>220</v>
      </c>
      <c r="N51">
        <v>0.47826086956521741</v>
      </c>
      <c r="O51" s="390" t="s">
        <v>5128</v>
      </c>
      <c r="P51" s="38">
        <v>300</v>
      </c>
      <c r="Q51">
        <v>60</v>
      </c>
      <c r="R51" s="389">
        <v>0.2</v>
      </c>
    </row>
    <row r="52" spans="1:19">
      <c r="A52" t="s">
        <v>4878</v>
      </c>
      <c r="B52" t="s">
        <v>1630</v>
      </c>
      <c r="C52" t="s">
        <v>1547</v>
      </c>
      <c r="D52" t="e">
        <v>#N/A</v>
      </c>
      <c r="E52" t="e">
        <v>#N/A</v>
      </c>
      <c r="F52" t="e">
        <v>#N/A</v>
      </c>
      <c r="G52" t="s">
        <v>1547</v>
      </c>
      <c r="H52">
        <v>398</v>
      </c>
      <c r="I52">
        <v>398</v>
      </c>
      <c r="J52">
        <v>498</v>
      </c>
      <c r="K52">
        <v>142</v>
      </c>
      <c r="L52">
        <v>180</v>
      </c>
      <c r="M52">
        <v>38</v>
      </c>
      <c r="N52">
        <v>0.21111111111111111</v>
      </c>
      <c r="O52" s="390" t="s">
        <v>5128</v>
      </c>
      <c r="P52" s="38" t="e">
        <v>#N/A</v>
      </c>
      <c r="Q52" t="e">
        <v>#N/A</v>
      </c>
      <c r="R52" s="389" t="e">
        <v>#N/A</v>
      </c>
      <c r="S52" t="s">
        <v>5102</v>
      </c>
    </row>
    <row r="53" spans="1:19">
      <c r="A53" t="s">
        <v>4879</v>
      </c>
      <c r="B53" t="s">
        <v>1630</v>
      </c>
      <c r="C53" t="s">
        <v>1547</v>
      </c>
      <c r="D53" t="e">
        <v>#N/A</v>
      </c>
      <c r="E53" t="e">
        <v>#N/A</v>
      </c>
      <c r="F53" t="e">
        <v>#N/A</v>
      </c>
      <c r="G53" t="s">
        <v>1547</v>
      </c>
      <c r="H53">
        <v>398</v>
      </c>
      <c r="I53">
        <v>398</v>
      </c>
      <c r="J53">
        <v>498</v>
      </c>
      <c r="K53">
        <v>142</v>
      </c>
      <c r="L53">
        <v>180</v>
      </c>
      <c r="M53">
        <v>38</v>
      </c>
      <c r="N53">
        <v>0.21111111111111111</v>
      </c>
      <c r="O53" s="390" t="s">
        <v>5128</v>
      </c>
      <c r="P53" s="38" t="e">
        <v>#N/A</v>
      </c>
      <c r="Q53" t="e">
        <v>#N/A</v>
      </c>
      <c r="R53" s="389" t="e">
        <v>#N/A</v>
      </c>
      <c r="S53" t="s">
        <v>5102</v>
      </c>
    </row>
    <row r="54" spans="1:19">
      <c r="A54" t="s">
        <v>4880</v>
      </c>
      <c r="B54" t="s">
        <v>1636</v>
      </c>
      <c r="C54" t="s">
        <v>1547</v>
      </c>
      <c r="D54" t="e">
        <v>#N/A</v>
      </c>
      <c r="E54" t="e">
        <v>#N/A</v>
      </c>
      <c r="F54" t="e">
        <v>#N/A</v>
      </c>
      <c r="G54" t="s">
        <v>1547</v>
      </c>
      <c r="H54">
        <v>398</v>
      </c>
      <c r="I54">
        <v>398</v>
      </c>
      <c r="J54">
        <v>498</v>
      </c>
      <c r="K54">
        <v>140</v>
      </c>
      <c r="L54">
        <v>180</v>
      </c>
      <c r="M54">
        <v>40</v>
      </c>
      <c r="N54">
        <v>0.22222222222222221</v>
      </c>
      <c r="O54" s="390" t="s">
        <v>5128</v>
      </c>
      <c r="P54" s="38" t="e">
        <v>#N/A</v>
      </c>
      <c r="Q54" t="e">
        <v>#N/A</v>
      </c>
      <c r="R54" s="389" t="e">
        <v>#N/A</v>
      </c>
      <c r="S54" t="s">
        <v>5102</v>
      </c>
    </row>
    <row r="55" spans="1:19">
      <c r="A55" t="s">
        <v>4881</v>
      </c>
      <c r="B55" t="s">
        <v>1636</v>
      </c>
      <c r="C55" t="s">
        <v>1547</v>
      </c>
      <c r="D55" t="e">
        <v>#N/A</v>
      </c>
      <c r="E55" t="e">
        <v>#N/A</v>
      </c>
      <c r="F55" t="e">
        <v>#N/A</v>
      </c>
      <c r="G55" t="s">
        <v>1547</v>
      </c>
      <c r="H55">
        <v>398</v>
      </c>
      <c r="I55">
        <v>398</v>
      </c>
      <c r="J55">
        <v>498</v>
      </c>
      <c r="K55">
        <v>140</v>
      </c>
      <c r="L55">
        <v>180</v>
      </c>
      <c r="M55">
        <v>40</v>
      </c>
      <c r="N55">
        <v>0.22222222222222221</v>
      </c>
      <c r="O55" s="390" t="s">
        <v>5128</v>
      </c>
      <c r="P55" s="38">
        <v>0</v>
      </c>
      <c r="Q55">
        <v>-140</v>
      </c>
      <c r="R55" s="389" t="e">
        <v>#DIV/0!</v>
      </c>
      <c r="S55" t="s">
        <v>5102</v>
      </c>
    </row>
    <row r="56" spans="1:19">
      <c r="A56" t="s">
        <v>774</v>
      </c>
      <c r="B56" t="s">
        <v>1643</v>
      </c>
      <c r="C56" t="s">
        <v>1644</v>
      </c>
      <c r="D56" t="e">
        <v>#N/A</v>
      </c>
      <c r="E56" t="e">
        <v>#N/A</v>
      </c>
      <c r="F56" t="e">
        <v>#N/A</v>
      </c>
      <c r="G56">
        <v>6400</v>
      </c>
      <c r="H56">
        <v>5480</v>
      </c>
      <c r="I56">
        <v>4980</v>
      </c>
      <c r="J56">
        <v>6000</v>
      </c>
      <c r="K56">
        <v>1398</v>
      </c>
      <c r="L56">
        <v>2340</v>
      </c>
      <c r="M56">
        <v>942</v>
      </c>
      <c r="N56">
        <v>0.40256410256410258</v>
      </c>
      <c r="O56" s="390" t="s">
        <v>5128</v>
      </c>
      <c r="P56" s="38" t="e">
        <v>#N/A</v>
      </c>
      <c r="Q56" t="e">
        <v>#N/A</v>
      </c>
      <c r="R56" s="389" t="e">
        <v>#N/A</v>
      </c>
      <c r="S56" t="s">
        <v>5102</v>
      </c>
    </row>
    <row r="57" spans="1:19">
      <c r="A57" t="s">
        <v>775</v>
      </c>
      <c r="B57" t="s">
        <v>1643</v>
      </c>
      <c r="C57" t="s">
        <v>1646</v>
      </c>
      <c r="D57" t="e">
        <v>#N/A</v>
      </c>
      <c r="E57" t="e">
        <v>#N/A</v>
      </c>
      <c r="F57" t="e">
        <v>#N/A</v>
      </c>
      <c r="G57">
        <v>7000</v>
      </c>
      <c r="H57">
        <v>5980</v>
      </c>
      <c r="I57">
        <v>5480</v>
      </c>
      <c r="J57">
        <v>6500</v>
      </c>
      <c r="K57">
        <v>1516</v>
      </c>
      <c r="L57">
        <v>2540</v>
      </c>
      <c r="M57">
        <v>1024</v>
      </c>
      <c r="N57">
        <v>0.40314960629921259</v>
      </c>
      <c r="O57" s="390" t="s">
        <v>5128</v>
      </c>
      <c r="P57" s="38" t="e">
        <v>#N/A</v>
      </c>
      <c r="Q57" t="e">
        <v>#N/A</v>
      </c>
      <c r="R57" s="389" t="e">
        <v>#N/A</v>
      </c>
      <c r="S57" t="s">
        <v>5102</v>
      </c>
    </row>
    <row r="58" spans="1:19">
      <c r="A58" t="s">
        <v>1293</v>
      </c>
      <c r="B58" t="s">
        <v>1648</v>
      </c>
      <c r="C58" t="s">
        <v>1644</v>
      </c>
      <c r="D58" t="e">
        <v>#N/A</v>
      </c>
      <c r="E58" t="e">
        <v>#N/A</v>
      </c>
      <c r="F58" t="e">
        <v>#N/A</v>
      </c>
      <c r="G58">
        <v>8000</v>
      </c>
      <c r="H58">
        <v>6680</v>
      </c>
      <c r="I58">
        <v>6180</v>
      </c>
      <c r="J58">
        <v>7500</v>
      </c>
      <c r="K58">
        <v>1743</v>
      </c>
      <c r="L58">
        <v>2880</v>
      </c>
      <c r="M58">
        <v>1137</v>
      </c>
      <c r="N58">
        <v>0.39479166666666665</v>
      </c>
      <c r="O58" s="390" t="s">
        <v>5128</v>
      </c>
      <c r="P58" s="38" t="e">
        <v>#N/A</v>
      </c>
      <c r="Q58" t="e">
        <v>#N/A</v>
      </c>
      <c r="R58" s="389" t="e">
        <v>#N/A</v>
      </c>
      <c r="S58" t="s">
        <v>5102</v>
      </c>
    </row>
    <row r="59" spans="1:19">
      <c r="A59" t="s">
        <v>776</v>
      </c>
      <c r="B59" t="s">
        <v>1648</v>
      </c>
      <c r="C59" t="s">
        <v>1646</v>
      </c>
      <c r="D59" t="e">
        <v>#N/A</v>
      </c>
      <c r="E59">
        <v>42</v>
      </c>
      <c r="F59" t="e">
        <v>#N/A</v>
      </c>
      <c r="G59">
        <v>9000</v>
      </c>
      <c r="H59">
        <v>7180</v>
      </c>
      <c r="I59">
        <v>6580</v>
      </c>
      <c r="J59">
        <v>8000</v>
      </c>
      <c r="K59">
        <v>1897</v>
      </c>
      <c r="L59">
        <v>3080</v>
      </c>
      <c r="M59">
        <v>1183</v>
      </c>
      <c r="N59">
        <v>0.38409090909090909</v>
      </c>
      <c r="O59" s="390" t="s">
        <v>5128</v>
      </c>
      <c r="P59" s="38" t="e">
        <v>#N/A</v>
      </c>
      <c r="Q59" t="e">
        <v>#N/A</v>
      </c>
      <c r="R59" s="389" t="e">
        <v>#N/A</v>
      </c>
      <c r="S59" t="s">
        <v>5102</v>
      </c>
    </row>
    <row r="60" spans="1:19">
      <c r="A60" t="s">
        <v>3408</v>
      </c>
      <c r="B60" t="s">
        <v>1652</v>
      </c>
      <c r="C60" t="s">
        <v>1644</v>
      </c>
      <c r="D60" t="e">
        <v>#N/A</v>
      </c>
      <c r="E60" t="e">
        <v>#N/A</v>
      </c>
      <c r="F60" t="e">
        <v>#N/A</v>
      </c>
      <c r="G60">
        <v>8000</v>
      </c>
      <c r="H60">
        <v>7180</v>
      </c>
      <c r="I60">
        <v>6580</v>
      </c>
      <c r="J60">
        <v>7800</v>
      </c>
      <c r="K60">
        <v>2079</v>
      </c>
      <c r="L60">
        <v>3090</v>
      </c>
      <c r="M60">
        <v>1011</v>
      </c>
      <c r="N60">
        <v>0.32718446601941747</v>
      </c>
      <c r="O60" s="390" t="s">
        <v>5128</v>
      </c>
      <c r="P60" s="38" t="e">
        <v>#N/A</v>
      </c>
      <c r="Q60" t="e">
        <v>#N/A</v>
      </c>
      <c r="R60" s="389" t="e">
        <v>#N/A</v>
      </c>
      <c r="S60" t="s">
        <v>5102</v>
      </c>
    </row>
    <row r="61" spans="1:19">
      <c r="A61" t="s">
        <v>2841</v>
      </c>
      <c r="B61" t="s">
        <v>1652</v>
      </c>
      <c r="C61" t="s">
        <v>1646</v>
      </c>
      <c r="D61" t="e">
        <v>#N/A</v>
      </c>
      <c r="E61">
        <v>0</v>
      </c>
      <c r="F61" t="e">
        <v>#N/A</v>
      </c>
      <c r="G61">
        <v>10000</v>
      </c>
      <c r="H61">
        <v>8580</v>
      </c>
      <c r="I61">
        <v>7880</v>
      </c>
      <c r="J61">
        <v>9200</v>
      </c>
      <c r="K61">
        <v>2158</v>
      </c>
      <c r="L61">
        <v>3680</v>
      </c>
      <c r="M61">
        <v>1522</v>
      </c>
      <c r="N61">
        <v>0.41358695652173916</v>
      </c>
      <c r="O61" s="390" t="s">
        <v>5128</v>
      </c>
      <c r="P61" s="38" t="e">
        <v>#N/A</v>
      </c>
      <c r="Q61" t="e">
        <v>#N/A</v>
      </c>
      <c r="R61" s="389" t="e">
        <v>#N/A</v>
      </c>
      <c r="S61" t="s">
        <v>5102</v>
      </c>
    </row>
    <row r="62" spans="1:19">
      <c r="A62" t="s">
        <v>453</v>
      </c>
      <c r="B62" t="s">
        <v>1741</v>
      </c>
      <c r="D62">
        <v>30</v>
      </c>
      <c r="E62">
        <v>252</v>
      </c>
      <c r="F62">
        <v>0.11904761904761904</v>
      </c>
      <c r="G62">
        <v>800</v>
      </c>
      <c r="H62">
        <v>500</v>
      </c>
      <c r="I62">
        <v>468</v>
      </c>
      <c r="J62">
        <v>550</v>
      </c>
      <c r="K62">
        <v>190</v>
      </c>
      <c r="L62">
        <v>220</v>
      </c>
      <c r="M62">
        <v>30</v>
      </c>
      <c r="N62">
        <v>0.13636363636363635</v>
      </c>
      <c r="O62" s="390" t="s">
        <v>5128</v>
      </c>
      <c r="P62" s="38">
        <v>200</v>
      </c>
      <c r="Q62">
        <v>10</v>
      </c>
      <c r="R62" s="389">
        <v>0.05</v>
      </c>
    </row>
    <row r="63" spans="1:19">
      <c r="A63" t="s">
        <v>454</v>
      </c>
      <c r="B63" t="s">
        <v>1743</v>
      </c>
      <c r="D63">
        <v>35</v>
      </c>
      <c r="E63">
        <v>52</v>
      </c>
      <c r="F63">
        <v>0.67307692307692313</v>
      </c>
      <c r="G63">
        <v>800</v>
      </c>
      <c r="H63">
        <v>500</v>
      </c>
      <c r="I63">
        <v>468</v>
      </c>
      <c r="J63">
        <v>550</v>
      </c>
      <c r="K63">
        <v>185</v>
      </c>
      <c r="L63">
        <v>220</v>
      </c>
      <c r="M63">
        <v>35</v>
      </c>
      <c r="N63">
        <v>0.15909090909090909</v>
      </c>
      <c r="O63" s="390" t="s">
        <v>5128</v>
      </c>
      <c r="P63" s="38">
        <v>200</v>
      </c>
      <c r="Q63">
        <v>15</v>
      </c>
      <c r="R63" s="389">
        <v>7.4999999999999997E-2</v>
      </c>
    </row>
    <row r="64" spans="1:19">
      <c r="A64" t="s">
        <v>455</v>
      </c>
      <c r="B64" t="s">
        <v>1745</v>
      </c>
      <c r="D64">
        <v>0</v>
      </c>
      <c r="E64" t="e">
        <v>#N/A</v>
      </c>
      <c r="F64" t="e">
        <v>#N/A</v>
      </c>
      <c r="G64">
        <v>800</v>
      </c>
      <c r="H64">
        <v>500</v>
      </c>
      <c r="I64">
        <v>468</v>
      </c>
      <c r="J64">
        <v>550</v>
      </c>
      <c r="K64">
        <v>179</v>
      </c>
      <c r="L64">
        <v>220</v>
      </c>
      <c r="M64">
        <v>41</v>
      </c>
      <c r="N64">
        <v>0.18636363636363637</v>
      </c>
      <c r="O64" s="390" t="s">
        <v>5128</v>
      </c>
      <c r="P64" s="38">
        <v>200</v>
      </c>
      <c r="Q64">
        <v>21</v>
      </c>
      <c r="R64" s="389">
        <v>0.105</v>
      </c>
    </row>
    <row r="65" spans="1:19">
      <c r="A65" t="s">
        <v>456</v>
      </c>
      <c r="B65" t="s">
        <v>1747</v>
      </c>
      <c r="D65">
        <v>6</v>
      </c>
      <c r="E65">
        <v>32</v>
      </c>
      <c r="F65">
        <v>0.1875</v>
      </c>
      <c r="G65">
        <v>600</v>
      </c>
      <c r="H65">
        <v>398</v>
      </c>
      <c r="I65">
        <v>398</v>
      </c>
      <c r="J65">
        <v>498</v>
      </c>
      <c r="K65">
        <v>178</v>
      </c>
      <c r="L65">
        <v>185</v>
      </c>
      <c r="M65">
        <v>7</v>
      </c>
      <c r="N65">
        <v>3.783783783783784E-2</v>
      </c>
      <c r="O65" s="390" t="s">
        <v>5128</v>
      </c>
      <c r="P65" s="38">
        <v>200</v>
      </c>
      <c r="Q65">
        <v>22</v>
      </c>
      <c r="R65" s="389">
        <v>0.11</v>
      </c>
    </row>
    <row r="66" spans="1:19">
      <c r="A66" t="s">
        <v>457</v>
      </c>
      <c r="B66" t="s">
        <v>1749</v>
      </c>
      <c r="D66">
        <v>7</v>
      </c>
      <c r="E66">
        <v>33</v>
      </c>
      <c r="F66">
        <v>0.21212121212121213</v>
      </c>
      <c r="G66">
        <v>600</v>
      </c>
      <c r="H66">
        <v>398</v>
      </c>
      <c r="I66">
        <v>398</v>
      </c>
      <c r="J66">
        <v>498</v>
      </c>
      <c r="K66">
        <v>117</v>
      </c>
      <c r="L66">
        <v>185</v>
      </c>
      <c r="M66">
        <v>68</v>
      </c>
      <c r="N66">
        <v>0.36756756756756759</v>
      </c>
      <c r="O66" s="390" t="s">
        <v>5128</v>
      </c>
      <c r="P66" s="38">
        <v>200</v>
      </c>
      <c r="Q66">
        <v>83</v>
      </c>
      <c r="R66" s="389">
        <v>0.41499999999999998</v>
      </c>
      <c r="S66" t="s">
        <v>4882</v>
      </c>
    </row>
    <row r="67" spans="1:19">
      <c r="A67" t="s">
        <v>460</v>
      </c>
      <c r="B67" t="s">
        <v>1755</v>
      </c>
      <c r="D67">
        <v>20</v>
      </c>
      <c r="E67">
        <v>41</v>
      </c>
      <c r="F67">
        <v>0.48780487804878048</v>
      </c>
      <c r="G67">
        <v>700</v>
      </c>
      <c r="H67">
        <v>580</v>
      </c>
      <c r="I67">
        <v>498</v>
      </c>
      <c r="J67">
        <v>580</v>
      </c>
      <c r="K67">
        <v>256</v>
      </c>
      <c r="L67">
        <v>235</v>
      </c>
      <c r="M67">
        <v>-21</v>
      </c>
      <c r="N67">
        <v>-8.9361702127659579E-2</v>
      </c>
      <c r="O67" s="390" t="s">
        <v>5128</v>
      </c>
      <c r="P67" s="38" t="e">
        <v>#N/A</v>
      </c>
      <c r="Q67" t="e">
        <v>#N/A</v>
      </c>
      <c r="R67" s="389" t="e">
        <v>#N/A</v>
      </c>
      <c r="S67" t="s">
        <v>4789</v>
      </c>
    </row>
    <row r="68" spans="1:19">
      <c r="A68" t="s">
        <v>268</v>
      </c>
      <c r="B68" t="s">
        <v>269</v>
      </c>
      <c r="D68">
        <v>184</v>
      </c>
      <c r="E68" t="e">
        <v>#N/A</v>
      </c>
      <c r="F68" t="e">
        <v>#N/A</v>
      </c>
      <c r="G68">
        <v>4600</v>
      </c>
      <c r="H68">
        <v>2880</v>
      </c>
      <c r="I68">
        <v>2680</v>
      </c>
      <c r="J68">
        <v>3100</v>
      </c>
      <c r="K68">
        <v>344</v>
      </c>
      <c r="L68">
        <v>1235</v>
      </c>
      <c r="M68">
        <v>891</v>
      </c>
      <c r="N68">
        <v>0.72145748987854252</v>
      </c>
      <c r="O68" s="390" t="s">
        <v>5128</v>
      </c>
      <c r="P68" s="38" t="e">
        <v>#N/A</v>
      </c>
      <c r="Q68" t="e">
        <v>#N/A</v>
      </c>
      <c r="R68" s="389" t="e">
        <v>#N/A</v>
      </c>
      <c r="S68" t="s">
        <v>5102</v>
      </c>
    </row>
    <row r="69" spans="1:19">
      <c r="A69" t="s">
        <v>272</v>
      </c>
      <c r="B69" t="s">
        <v>1808</v>
      </c>
      <c r="D69">
        <v>0</v>
      </c>
      <c r="E69">
        <v>181</v>
      </c>
      <c r="F69">
        <v>0</v>
      </c>
      <c r="G69">
        <v>4000</v>
      </c>
      <c r="H69">
        <v>2580</v>
      </c>
      <c r="I69">
        <v>2380</v>
      </c>
      <c r="J69">
        <v>2800</v>
      </c>
      <c r="K69">
        <v>729</v>
      </c>
      <c r="L69">
        <v>1115</v>
      </c>
      <c r="M69">
        <v>386</v>
      </c>
      <c r="N69">
        <v>0.34618834080717487</v>
      </c>
      <c r="O69" s="390" t="s">
        <v>5128</v>
      </c>
      <c r="P69" s="38">
        <v>820</v>
      </c>
      <c r="Q69">
        <v>91</v>
      </c>
      <c r="R69" s="389">
        <v>0.11097560975609756</v>
      </c>
    </row>
    <row r="70" spans="1:19">
      <c r="A70" t="s">
        <v>469</v>
      </c>
      <c r="B70" t="s">
        <v>1812</v>
      </c>
      <c r="D70">
        <v>1</v>
      </c>
      <c r="E70">
        <v>69</v>
      </c>
      <c r="F70">
        <v>1.4492753623188406E-2</v>
      </c>
      <c r="G70">
        <v>9100</v>
      </c>
      <c r="H70">
        <v>7280</v>
      </c>
      <c r="I70">
        <v>6680</v>
      </c>
      <c r="J70">
        <v>7800</v>
      </c>
      <c r="K70">
        <v>1052</v>
      </c>
      <c r="L70">
        <v>3120</v>
      </c>
      <c r="M70">
        <v>2068</v>
      </c>
      <c r="N70">
        <v>0.6628205128205128</v>
      </c>
      <c r="O70" s="390" t="s">
        <v>5128</v>
      </c>
      <c r="P70" s="38">
        <v>1400</v>
      </c>
      <c r="Q70">
        <v>348</v>
      </c>
      <c r="R70" s="389">
        <v>0.24857142857142858</v>
      </c>
    </row>
    <row r="71" spans="1:19">
      <c r="A71" t="s">
        <v>787</v>
      </c>
      <c r="B71" t="s">
        <v>1816</v>
      </c>
      <c r="D71">
        <v>0</v>
      </c>
      <c r="E71" t="e">
        <v>#N/A</v>
      </c>
      <c r="F71" t="e">
        <v>#N/A</v>
      </c>
      <c r="G71">
        <v>13000</v>
      </c>
      <c r="H71">
        <v>10580</v>
      </c>
      <c r="I71">
        <v>9680</v>
      </c>
      <c r="J71">
        <v>12000</v>
      </c>
      <c r="K71">
        <v>1970</v>
      </c>
      <c r="L71">
        <v>4550</v>
      </c>
      <c r="M71">
        <v>2580</v>
      </c>
      <c r="N71">
        <v>0.56703296703296702</v>
      </c>
      <c r="O71" s="390" t="s">
        <v>5128</v>
      </c>
      <c r="P71" s="38" t="e">
        <v>#N/A</v>
      </c>
      <c r="Q71" t="e">
        <v>#N/A</v>
      </c>
      <c r="R71" s="389" t="e">
        <v>#N/A</v>
      </c>
      <c r="S71" t="s">
        <v>5102</v>
      </c>
    </row>
    <row r="72" spans="1:19">
      <c r="A72" t="s">
        <v>474</v>
      </c>
      <c r="B72" t="s">
        <v>4884</v>
      </c>
      <c r="D72">
        <v>300</v>
      </c>
      <c r="E72">
        <v>713</v>
      </c>
      <c r="F72">
        <v>0.42075736325385693</v>
      </c>
      <c r="G72" t="s">
        <v>1547</v>
      </c>
      <c r="H72">
        <v>548</v>
      </c>
      <c r="K72">
        <v>118</v>
      </c>
      <c r="M72">
        <v>-118</v>
      </c>
      <c r="N72" t="e">
        <v>#DIV/0!</v>
      </c>
      <c r="O72" s="390" t="s">
        <v>5128</v>
      </c>
      <c r="P72" s="38">
        <v>150</v>
      </c>
      <c r="Q72">
        <v>32</v>
      </c>
      <c r="R72" s="389">
        <v>0.21333333333333335</v>
      </c>
    </row>
    <row r="73" spans="1:19">
      <c r="A73" t="s">
        <v>814</v>
      </c>
      <c r="B73" t="s">
        <v>1901</v>
      </c>
      <c r="C73" t="s">
        <v>1559</v>
      </c>
      <c r="D73" t="e">
        <v>#N/A</v>
      </c>
      <c r="E73">
        <v>481</v>
      </c>
      <c r="F73" t="e">
        <v>#N/A</v>
      </c>
      <c r="G73">
        <v>400</v>
      </c>
      <c r="H73">
        <v>278</v>
      </c>
      <c r="I73">
        <v>248</v>
      </c>
      <c r="J73">
        <v>300</v>
      </c>
      <c r="K73">
        <v>84</v>
      </c>
      <c r="L73">
        <v>117</v>
      </c>
      <c r="M73">
        <v>33</v>
      </c>
      <c r="N73">
        <v>0.28205128205128205</v>
      </c>
      <c r="O73" s="390" t="s">
        <v>5128</v>
      </c>
      <c r="P73" s="38">
        <v>95</v>
      </c>
      <c r="Q73">
        <v>11</v>
      </c>
      <c r="R73" s="389">
        <v>0.11578947368421053</v>
      </c>
    </row>
    <row r="74" spans="1:19">
      <c r="A74" t="s">
        <v>816</v>
      </c>
      <c r="B74" t="s">
        <v>1908</v>
      </c>
      <c r="C74" t="s">
        <v>1557</v>
      </c>
      <c r="D74" t="e">
        <v>#N/A</v>
      </c>
      <c r="E74">
        <v>7</v>
      </c>
      <c r="F74" t="e">
        <v>#N/A</v>
      </c>
      <c r="G74">
        <v>400</v>
      </c>
      <c r="H74">
        <v>248</v>
      </c>
      <c r="I74">
        <v>228</v>
      </c>
      <c r="J74">
        <v>280</v>
      </c>
      <c r="K74">
        <v>76</v>
      </c>
      <c r="L74">
        <v>107</v>
      </c>
      <c r="M74">
        <v>31</v>
      </c>
      <c r="N74">
        <v>0.28971962616822428</v>
      </c>
      <c r="O74" s="390" t="s">
        <v>5128</v>
      </c>
      <c r="P74" s="38" t="e">
        <v>#N/A</v>
      </c>
      <c r="Q74" t="e">
        <v>#N/A</v>
      </c>
      <c r="R74" s="389" t="e">
        <v>#N/A</v>
      </c>
      <c r="S74" t="s">
        <v>5102</v>
      </c>
    </row>
    <row r="75" spans="1:19">
      <c r="A75" t="s">
        <v>817</v>
      </c>
      <c r="B75" t="s">
        <v>1908</v>
      </c>
      <c r="C75" t="s">
        <v>1559</v>
      </c>
      <c r="D75" t="e">
        <v>#N/A</v>
      </c>
      <c r="E75">
        <v>1</v>
      </c>
      <c r="F75" t="e">
        <v>#N/A</v>
      </c>
      <c r="G75">
        <v>400</v>
      </c>
      <c r="H75">
        <v>248</v>
      </c>
      <c r="I75">
        <v>228</v>
      </c>
      <c r="J75">
        <v>280</v>
      </c>
      <c r="K75">
        <v>76</v>
      </c>
      <c r="L75">
        <v>107</v>
      </c>
      <c r="M75">
        <v>31</v>
      </c>
      <c r="N75">
        <v>0.28971962616822428</v>
      </c>
      <c r="O75" s="390" t="s">
        <v>5128</v>
      </c>
      <c r="P75" s="38" t="e">
        <v>#N/A</v>
      </c>
      <c r="Q75" t="e">
        <v>#N/A</v>
      </c>
      <c r="R75" s="389" t="e">
        <v>#N/A</v>
      </c>
      <c r="S75" t="s">
        <v>5102</v>
      </c>
    </row>
    <row r="76" spans="1:19">
      <c r="A76" t="s">
        <v>822</v>
      </c>
      <c r="B76" t="s">
        <v>1956</v>
      </c>
      <c r="D76">
        <v>120</v>
      </c>
      <c r="E76">
        <v>112</v>
      </c>
      <c r="F76">
        <v>1.0714285714285714</v>
      </c>
      <c r="G76" t="s">
        <v>1547</v>
      </c>
      <c r="H76">
        <v>548</v>
      </c>
      <c r="I76">
        <v>498</v>
      </c>
      <c r="J76">
        <v>600</v>
      </c>
      <c r="K76">
        <v>173</v>
      </c>
      <c r="L76">
        <v>234</v>
      </c>
      <c r="M76">
        <v>61</v>
      </c>
      <c r="N76">
        <v>0.2606837606837607</v>
      </c>
      <c r="O76" s="390" t="s">
        <v>5128</v>
      </c>
      <c r="P76" s="38" t="e">
        <v>#N/A</v>
      </c>
      <c r="Q76" t="e">
        <v>#N/A</v>
      </c>
      <c r="R76" s="389" t="e">
        <v>#N/A</v>
      </c>
      <c r="S76" t="s">
        <v>4789</v>
      </c>
    </row>
    <row r="77" spans="1:19">
      <c r="A77" t="s">
        <v>823</v>
      </c>
      <c r="B77" t="s">
        <v>1956</v>
      </c>
      <c r="C77" t="s">
        <v>1520</v>
      </c>
      <c r="D77">
        <v>0</v>
      </c>
      <c r="E77" t="e">
        <v>#N/A</v>
      </c>
      <c r="F77" t="e">
        <v>#N/A</v>
      </c>
      <c r="G77" t="s">
        <v>1547</v>
      </c>
      <c r="H77">
        <v>548</v>
      </c>
      <c r="I77">
        <v>498</v>
      </c>
      <c r="J77">
        <v>600</v>
      </c>
      <c r="K77">
        <v>173</v>
      </c>
      <c r="L77">
        <v>234</v>
      </c>
      <c r="M77">
        <v>61</v>
      </c>
      <c r="N77">
        <v>0.2606837606837607</v>
      </c>
      <c r="O77" s="390" t="s">
        <v>5128</v>
      </c>
      <c r="P77" s="38" t="e">
        <v>#N/A</v>
      </c>
      <c r="Q77" t="e">
        <v>#N/A</v>
      </c>
      <c r="R77" s="389" t="e">
        <v>#N/A</v>
      </c>
      <c r="S77" t="s">
        <v>5102</v>
      </c>
    </row>
    <row r="78" spans="1:19">
      <c r="A78" t="s">
        <v>831</v>
      </c>
      <c r="B78" t="s">
        <v>1971</v>
      </c>
      <c r="D78">
        <v>4</v>
      </c>
      <c r="E78">
        <v>42</v>
      </c>
      <c r="F78">
        <v>9.5238095238095233E-2</v>
      </c>
      <c r="G78">
        <v>400</v>
      </c>
      <c r="H78">
        <v>298</v>
      </c>
      <c r="I78">
        <v>298</v>
      </c>
      <c r="J78">
        <v>400</v>
      </c>
      <c r="K78">
        <v>40</v>
      </c>
      <c r="L78">
        <v>140</v>
      </c>
      <c r="M78">
        <v>100</v>
      </c>
      <c r="N78">
        <v>0.7142857142857143</v>
      </c>
      <c r="O78" s="390" t="s">
        <v>5128</v>
      </c>
      <c r="P78" s="38">
        <v>50</v>
      </c>
      <c r="Q78">
        <v>10</v>
      </c>
      <c r="R78" s="389">
        <v>0.2</v>
      </c>
    </row>
    <row r="79" spans="1:19">
      <c r="A79" t="s">
        <v>832</v>
      </c>
      <c r="B79" t="s">
        <v>1971</v>
      </c>
      <c r="D79">
        <v>3</v>
      </c>
      <c r="E79">
        <v>84</v>
      </c>
      <c r="F79">
        <v>3.5714285714285712E-2</v>
      </c>
      <c r="G79">
        <v>400</v>
      </c>
      <c r="H79">
        <v>298</v>
      </c>
      <c r="I79">
        <v>298</v>
      </c>
      <c r="J79">
        <v>400</v>
      </c>
      <c r="K79">
        <v>40</v>
      </c>
      <c r="L79">
        <v>140</v>
      </c>
      <c r="M79">
        <v>100</v>
      </c>
      <c r="N79">
        <v>0.7142857142857143</v>
      </c>
      <c r="O79" s="390" t="s">
        <v>5128</v>
      </c>
      <c r="P79" s="38">
        <v>50</v>
      </c>
      <c r="Q79">
        <v>10</v>
      </c>
      <c r="R79" s="389">
        <v>0.2</v>
      </c>
    </row>
    <row r="80" spans="1:19">
      <c r="A80" t="s">
        <v>833</v>
      </c>
      <c r="B80" t="s">
        <v>1974</v>
      </c>
      <c r="C80" t="s">
        <v>1523</v>
      </c>
      <c r="D80" t="e">
        <v>#N/A</v>
      </c>
      <c r="E80">
        <v>49</v>
      </c>
      <c r="F80" t="e">
        <v>#N/A</v>
      </c>
      <c r="G80">
        <v>1000</v>
      </c>
      <c r="H80">
        <v>748</v>
      </c>
      <c r="I80">
        <v>680</v>
      </c>
      <c r="J80">
        <v>800</v>
      </c>
      <c r="K80">
        <v>245</v>
      </c>
      <c r="L80">
        <v>320</v>
      </c>
      <c r="M80">
        <v>75</v>
      </c>
      <c r="N80">
        <v>0.234375</v>
      </c>
      <c r="O80" s="390" t="s">
        <v>5128</v>
      </c>
      <c r="P80" s="38" t="e">
        <v>#N/A</v>
      </c>
      <c r="Q80" t="e">
        <v>#N/A</v>
      </c>
      <c r="R80" s="389" t="e">
        <v>#N/A</v>
      </c>
      <c r="S80" t="s">
        <v>4789</v>
      </c>
    </row>
    <row r="81" spans="1:19">
      <c r="A81" t="s">
        <v>681</v>
      </c>
      <c r="B81" t="s">
        <v>5104</v>
      </c>
      <c r="C81" t="s">
        <v>1523</v>
      </c>
      <c r="D81">
        <v>454</v>
      </c>
      <c r="E81">
        <v>3770</v>
      </c>
      <c r="F81">
        <v>0.12042440318302387</v>
      </c>
      <c r="G81">
        <v>1300</v>
      </c>
      <c r="H81">
        <v>980</v>
      </c>
      <c r="I81">
        <v>880</v>
      </c>
      <c r="J81">
        <v>1100</v>
      </c>
      <c r="K81">
        <v>182</v>
      </c>
      <c r="L81">
        <v>410</v>
      </c>
      <c r="M81">
        <v>228</v>
      </c>
      <c r="N81">
        <v>0.55609756097560981</v>
      </c>
      <c r="O81" s="390" t="s">
        <v>5128</v>
      </c>
      <c r="P81" s="38">
        <v>240</v>
      </c>
      <c r="Q81">
        <v>58</v>
      </c>
      <c r="R81" s="389">
        <v>0.24166666666666667</v>
      </c>
    </row>
    <row r="82" spans="1:19">
      <c r="A82" t="s">
        <v>853</v>
      </c>
      <c r="B82" t="s">
        <v>2010</v>
      </c>
      <c r="C82" t="s">
        <v>247</v>
      </c>
      <c r="D82" t="e">
        <v>#N/A</v>
      </c>
      <c r="E82" t="e">
        <v>#N/A</v>
      </c>
      <c r="F82" t="e">
        <v>#N/A</v>
      </c>
      <c r="G82">
        <v>1700</v>
      </c>
      <c r="H82">
        <v>1280</v>
      </c>
      <c r="I82">
        <v>1180</v>
      </c>
      <c r="J82">
        <v>1380</v>
      </c>
      <c r="K82">
        <v>351</v>
      </c>
      <c r="L82">
        <v>555</v>
      </c>
      <c r="M82">
        <v>204</v>
      </c>
      <c r="N82">
        <v>0.36756756756756759</v>
      </c>
      <c r="O82" s="390" t="s">
        <v>5128</v>
      </c>
      <c r="P82" s="38" t="e">
        <v>#N/A</v>
      </c>
      <c r="Q82" t="e">
        <v>#N/A</v>
      </c>
      <c r="R82" s="389" t="e">
        <v>#N/A</v>
      </c>
      <c r="S82" t="s">
        <v>5102</v>
      </c>
    </row>
    <row r="83" spans="1:19">
      <c r="A83" t="s">
        <v>4886</v>
      </c>
      <c r="B83" t="s">
        <v>2010</v>
      </c>
      <c r="C83" t="s">
        <v>1525</v>
      </c>
      <c r="D83" t="e">
        <v>#N/A</v>
      </c>
      <c r="E83" t="e">
        <v>#N/A</v>
      </c>
      <c r="F83" t="e">
        <v>#N/A</v>
      </c>
      <c r="G83">
        <v>1700</v>
      </c>
      <c r="H83">
        <v>1280</v>
      </c>
      <c r="I83">
        <v>1180</v>
      </c>
      <c r="J83">
        <v>1380</v>
      </c>
      <c r="K83">
        <v>351</v>
      </c>
      <c r="L83">
        <v>555</v>
      </c>
      <c r="M83">
        <v>204</v>
      </c>
      <c r="N83">
        <v>0.36756756756756759</v>
      </c>
      <c r="O83" s="390" t="s">
        <v>5128</v>
      </c>
      <c r="P83" s="38" t="e">
        <v>#N/A</v>
      </c>
      <c r="Q83" t="e">
        <v>#N/A</v>
      </c>
      <c r="R83" s="389" t="e">
        <v>#N/A</v>
      </c>
      <c r="S83" t="s">
        <v>5102</v>
      </c>
    </row>
    <row r="84" spans="1:19">
      <c r="A84" t="s">
        <v>855</v>
      </c>
      <c r="B84" t="s">
        <v>2016</v>
      </c>
      <c r="C84" t="s">
        <v>247</v>
      </c>
      <c r="D84" t="e">
        <v>#N/A</v>
      </c>
      <c r="E84" t="e">
        <v>#N/A</v>
      </c>
      <c r="F84" t="e">
        <v>#N/A</v>
      </c>
      <c r="G84">
        <v>1800</v>
      </c>
      <c r="H84">
        <v>1080</v>
      </c>
      <c r="I84">
        <v>980</v>
      </c>
      <c r="J84">
        <v>1200</v>
      </c>
      <c r="K84">
        <v>254</v>
      </c>
      <c r="L84">
        <v>460</v>
      </c>
      <c r="M84">
        <v>206</v>
      </c>
      <c r="N84">
        <v>0.44782608695652176</v>
      </c>
      <c r="O84" s="390" t="s">
        <v>5128</v>
      </c>
      <c r="P84" s="38" t="e">
        <v>#N/A</v>
      </c>
      <c r="Q84" t="e">
        <v>#N/A</v>
      </c>
      <c r="R84" s="389" t="e">
        <v>#N/A</v>
      </c>
      <c r="S84" t="s">
        <v>5102</v>
      </c>
    </row>
    <row r="85" spans="1:19">
      <c r="A85" t="s">
        <v>4887</v>
      </c>
      <c r="B85" t="s">
        <v>2016</v>
      </c>
      <c r="C85" t="s">
        <v>1525</v>
      </c>
      <c r="D85" t="e">
        <v>#N/A</v>
      </c>
      <c r="E85" t="e">
        <v>#N/A</v>
      </c>
      <c r="F85" t="e">
        <v>#N/A</v>
      </c>
      <c r="G85">
        <v>1800</v>
      </c>
      <c r="H85">
        <v>1080</v>
      </c>
      <c r="I85">
        <v>980</v>
      </c>
      <c r="J85">
        <v>1200</v>
      </c>
      <c r="K85">
        <v>254</v>
      </c>
      <c r="L85">
        <v>460</v>
      </c>
      <c r="M85">
        <v>206</v>
      </c>
      <c r="N85">
        <v>0.44782608695652176</v>
      </c>
      <c r="O85" s="390" t="s">
        <v>5128</v>
      </c>
      <c r="P85" s="38" t="e">
        <v>#N/A</v>
      </c>
      <c r="Q85" t="e">
        <v>#N/A</v>
      </c>
      <c r="R85" s="389" t="e">
        <v>#N/A</v>
      </c>
      <c r="S85" t="s">
        <v>5102</v>
      </c>
    </row>
    <row r="86" spans="1:19">
      <c r="A86" t="s">
        <v>4888</v>
      </c>
      <c r="B86" t="s">
        <v>2016</v>
      </c>
      <c r="C86" t="s">
        <v>1372</v>
      </c>
      <c r="D86" t="e">
        <v>#N/A</v>
      </c>
      <c r="E86" t="e">
        <v>#N/A</v>
      </c>
      <c r="F86" t="e">
        <v>#N/A</v>
      </c>
      <c r="G86">
        <v>1800</v>
      </c>
      <c r="H86">
        <v>1080</v>
      </c>
      <c r="I86">
        <v>980</v>
      </c>
      <c r="J86">
        <v>1200</v>
      </c>
      <c r="K86">
        <v>254</v>
      </c>
      <c r="L86">
        <v>460</v>
      </c>
      <c r="M86">
        <v>206</v>
      </c>
      <c r="N86">
        <v>0.44782608695652176</v>
      </c>
      <c r="O86" s="390" t="s">
        <v>5128</v>
      </c>
      <c r="P86" s="38" t="e">
        <v>#N/A</v>
      </c>
      <c r="Q86" t="e">
        <v>#N/A</v>
      </c>
      <c r="R86" s="389" t="e">
        <v>#N/A</v>
      </c>
      <c r="S86" t="s">
        <v>5102</v>
      </c>
    </row>
    <row r="87" spans="1:19">
      <c r="A87" t="s">
        <v>857</v>
      </c>
      <c r="B87" t="s">
        <v>2023</v>
      </c>
      <c r="C87" t="s">
        <v>247</v>
      </c>
      <c r="D87">
        <v>2</v>
      </c>
      <c r="E87">
        <v>7</v>
      </c>
      <c r="F87">
        <v>0.2857142857142857</v>
      </c>
      <c r="G87">
        <v>2500</v>
      </c>
      <c r="H87">
        <v>1980</v>
      </c>
      <c r="I87">
        <v>1780</v>
      </c>
      <c r="J87">
        <v>2200</v>
      </c>
      <c r="K87">
        <v>528</v>
      </c>
      <c r="L87">
        <v>835</v>
      </c>
      <c r="M87">
        <v>307</v>
      </c>
      <c r="N87">
        <v>0.36766467065868264</v>
      </c>
      <c r="O87" s="390" t="s">
        <v>5128</v>
      </c>
      <c r="P87" s="38" t="e">
        <v>#N/A</v>
      </c>
      <c r="Q87" t="e">
        <v>#N/A</v>
      </c>
      <c r="R87" s="389" t="e">
        <v>#N/A</v>
      </c>
      <c r="S87" t="s">
        <v>5102</v>
      </c>
    </row>
    <row r="88" spans="1:19">
      <c r="A88" t="s">
        <v>858</v>
      </c>
      <c r="B88" t="s">
        <v>2023</v>
      </c>
      <c r="C88" t="s">
        <v>1523</v>
      </c>
      <c r="D88">
        <v>40</v>
      </c>
      <c r="E88">
        <v>446</v>
      </c>
      <c r="F88">
        <v>8.9686098654708515E-2</v>
      </c>
      <c r="G88">
        <v>2500</v>
      </c>
      <c r="H88">
        <v>1980</v>
      </c>
      <c r="I88">
        <v>1780</v>
      </c>
      <c r="J88">
        <v>2200</v>
      </c>
      <c r="K88">
        <v>528</v>
      </c>
      <c r="L88">
        <v>835</v>
      </c>
      <c r="M88">
        <v>307</v>
      </c>
      <c r="N88">
        <v>0.36766467065868264</v>
      </c>
      <c r="O88" s="390" t="s">
        <v>5128</v>
      </c>
      <c r="P88" s="38">
        <v>600</v>
      </c>
      <c r="Q88">
        <v>72</v>
      </c>
      <c r="R88" s="389">
        <v>0.12</v>
      </c>
    </row>
    <row r="89" spans="1:19">
      <c r="A89" t="s">
        <v>864</v>
      </c>
      <c r="B89" t="s">
        <v>2023</v>
      </c>
      <c r="C89" t="s">
        <v>1580</v>
      </c>
      <c r="D89">
        <v>0</v>
      </c>
      <c r="E89" t="e">
        <v>#N/A</v>
      </c>
      <c r="F89" t="e">
        <v>#N/A</v>
      </c>
      <c r="G89">
        <v>2500</v>
      </c>
      <c r="H89">
        <v>1980</v>
      </c>
      <c r="I89">
        <v>1780</v>
      </c>
      <c r="J89">
        <v>2200</v>
      </c>
      <c r="K89">
        <v>528</v>
      </c>
      <c r="L89">
        <v>835</v>
      </c>
      <c r="M89">
        <v>307</v>
      </c>
      <c r="N89">
        <v>0.36766467065868264</v>
      </c>
      <c r="O89" s="390" t="s">
        <v>5128</v>
      </c>
      <c r="P89" s="38" t="e">
        <v>#N/A</v>
      </c>
      <c r="Q89" t="e">
        <v>#N/A</v>
      </c>
      <c r="R89" s="389" t="e">
        <v>#N/A</v>
      </c>
      <c r="S89" t="s">
        <v>5102</v>
      </c>
    </row>
    <row r="90" spans="1:19">
      <c r="A90" t="s">
        <v>4073</v>
      </c>
      <c r="B90" t="s">
        <v>2023</v>
      </c>
      <c r="C90" t="s">
        <v>249</v>
      </c>
      <c r="D90">
        <v>0</v>
      </c>
      <c r="E90">
        <v>3</v>
      </c>
      <c r="F90">
        <v>0</v>
      </c>
      <c r="G90">
        <v>2500</v>
      </c>
      <c r="H90">
        <v>1980</v>
      </c>
      <c r="I90">
        <v>1780</v>
      </c>
      <c r="J90">
        <v>2200</v>
      </c>
      <c r="K90">
        <v>528</v>
      </c>
      <c r="L90">
        <v>835</v>
      </c>
      <c r="M90">
        <v>307</v>
      </c>
      <c r="N90">
        <v>0.36766467065868264</v>
      </c>
      <c r="O90" s="390" t="s">
        <v>5128</v>
      </c>
      <c r="P90" s="38" t="e">
        <v>#N/A</v>
      </c>
      <c r="Q90" t="e">
        <v>#N/A</v>
      </c>
      <c r="R90" s="389" t="e">
        <v>#N/A</v>
      </c>
      <c r="S90" t="s">
        <v>5102</v>
      </c>
    </row>
    <row r="91" spans="1:19">
      <c r="A91" t="s">
        <v>2029</v>
      </c>
      <c r="B91" t="s">
        <v>2023</v>
      </c>
      <c r="C91" t="s">
        <v>1782</v>
      </c>
      <c r="D91" t="e">
        <v>#N/A</v>
      </c>
      <c r="E91" t="e">
        <v>#N/A</v>
      </c>
      <c r="F91" t="e">
        <v>#N/A</v>
      </c>
      <c r="G91">
        <v>2500</v>
      </c>
      <c r="H91">
        <v>1980</v>
      </c>
      <c r="I91">
        <v>1780</v>
      </c>
      <c r="J91">
        <v>2200</v>
      </c>
      <c r="K91">
        <v>528</v>
      </c>
      <c r="L91">
        <v>835</v>
      </c>
      <c r="M91">
        <v>307</v>
      </c>
      <c r="N91">
        <v>0.36766467065868264</v>
      </c>
      <c r="O91" s="390" t="s">
        <v>5128</v>
      </c>
      <c r="P91" s="38" t="e">
        <v>#N/A</v>
      </c>
      <c r="Q91" t="e">
        <v>#N/A</v>
      </c>
      <c r="R91" s="389" t="e">
        <v>#N/A</v>
      </c>
      <c r="S91" t="s">
        <v>5102</v>
      </c>
    </row>
    <row r="92" spans="1:19">
      <c r="A92" t="s">
        <v>2164</v>
      </c>
      <c r="B92" t="s">
        <v>2165</v>
      </c>
      <c r="D92">
        <v>0</v>
      </c>
      <c r="E92">
        <v>99</v>
      </c>
      <c r="F92">
        <v>0</v>
      </c>
      <c r="G92">
        <v>10000</v>
      </c>
      <c r="H92">
        <v>6980</v>
      </c>
      <c r="I92">
        <v>6980</v>
      </c>
      <c r="J92">
        <v>8000</v>
      </c>
      <c r="K92">
        <v>2268</v>
      </c>
      <c r="L92">
        <v>3200</v>
      </c>
      <c r="M92">
        <v>932</v>
      </c>
      <c r="N92">
        <v>0.29125000000000001</v>
      </c>
      <c r="O92" s="390" t="s">
        <v>5128</v>
      </c>
      <c r="P92" s="38">
        <v>2600</v>
      </c>
      <c r="Q92">
        <v>332</v>
      </c>
      <c r="R92" s="389">
        <v>0.12769230769230769</v>
      </c>
    </row>
    <row r="93" spans="1:19">
      <c r="A93" t="s">
        <v>2793</v>
      </c>
      <c r="B93" t="s">
        <v>5105</v>
      </c>
      <c r="D93">
        <v>56</v>
      </c>
      <c r="E93">
        <v>530</v>
      </c>
      <c r="F93">
        <v>0.10566037735849057</v>
      </c>
      <c r="G93">
        <v>4000</v>
      </c>
      <c r="H93">
        <v>2480</v>
      </c>
      <c r="I93">
        <v>1980</v>
      </c>
      <c r="J93">
        <v>2780</v>
      </c>
      <c r="K93">
        <v>740</v>
      </c>
      <c r="L93">
        <v>980</v>
      </c>
      <c r="M93">
        <v>240</v>
      </c>
      <c r="N93">
        <v>0.24489795918367346</v>
      </c>
      <c r="O93" s="390" t="s">
        <v>5128</v>
      </c>
      <c r="P93" s="38">
        <v>820</v>
      </c>
      <c r="Q93">
        <v>80</v>
      </c>
      <c r="R93" s="389">
        <v>9.7560975609756101E-2</v>
      </c>
    </row>
    <row r="94" spans="1:19">
      <c r="A94" t="s">
        <v>522</v>
      </c>
      <c r="B94" t="s">
        <v>5106</v>
      </c>
      <c r="D94">
        <v>0</v>
      </c>
      <c r="E94" t="e">
        <v>#N/A</v>
      </c>
      <c r="F94" t="e">
        <v>#N/A</v>
      </c>
      <c r="G94">
        <v>7000</v>
      </c>
      <c r="H94">
        <v>4980</v>
      </c>
      <c r="I94">
        <v>4980</v>
      </c>
      <c r="J94">
        <v>4980</v>
      </c>
      <c r="K94">
        <v>1000</v>
      </c>
      <c r="L94">
        <v>2150</v>
      </c>
      <c r="M94">
        <v>1150</v>
      </c>
      <c r="N94">
        <v>0.53488372093023251</v>
      </c>
      <c r="O94" s="390" t="s">
        <v>5128</v>
      </c>
      <c r="P94" s="38" t="e">
        <v>#N/A</v>
      </c>
      <c r="Q94" t="e">
        <v>#N/A</v>
      </c>
      <c r="R94" s="389" t="e">
        <v>#N/A</v>
      </c>
      <c r="S94" t="s">
        <v>5102</v>
      </c>
    </row>
    <row r="95" spans="1:19">
      <c r="A95" t="s">
        <v>523</v>
      </c>
      <c r="B95" t="s">
        <v>2176</v>
      </c>
      <c r="D95">
        <v>68</v>
      </c>
      <c r="E95">
        <v>32</v>
      </c>
      <c r="F95">
        <v>2.125</v>
      </c>
      <c r="G95">
        <v>7000</v>
      </c>
      <c r="H95">
        <v>4980</v>
      </c>
      <c r="I95">
        <v>4980</v>
      </c>
      <c r="J95">
        <v>5000</v>
      </c>
      <c r="K95">
        <v>1020</v>
      </c>
      <c r="L95">
        <v>2340</v>
      </c>
      <c r="M95">
        <v>1320</v>
      </c>
      <c r="N95">
        <v>0.5641025641025641</v>
      </c>
      <c r="O95" s="390" t="s">
        <v>5128</v>
      </c>
      <c r="P95" s="38" t="e">
        <v>#N/A</v>
      </c>
      <c r="Q95" t="e">
        <v>#N/A</v>
      </c>
      <c r="R95" s="389" t="e">
        <v>#N/A</v>
      </c>
      <c r="S95" t="s">
        <v>4789</v>
      </c>
    </row>
    <row r="96" spans="1:19">
      <c r="A96" t="s">
        <v>916</v>
      </c>
      <c r="B96" t="s">
        <v>2197</v>
      </c>
      <c r="C96" t="s">
        <v>247</v>
      </c>
      <c r="D96">
        <v>89</v>
      </c>
      <c r="E96" t="e">
        <v>#N/A</v>
      </c>
      <c r="F96" t="e">
        <v>#N/A</v>
      </c>
      <c r="G96">
        <v>400</v>
      </c>
      <c r="H96">
        <v>240</v>
      </c>
      <c r="I96">
        <v>220</v>
      </c>
      <c r="J96">
        <v>280</v>
      </c>
      <c r="K96">
        <v>74</v>
      </c>
      <c r="L96">
        <v>103</v>
      </c>
      <c r="M96">
        <v>29</v>
      </c>
      <c r="N96">
        <v>0.28155339805825241</v>
      </c>
      <c r="O96" s="390" t="s">
        <v>5128</v>
      </c>
      <c r="P96" s="38" t="e">
        <v>#N/A</v>
      </c>
      <c r="Q96" t="e">
        <v>#N/A</v>
      </c>
      <c r="R96" s="389" t="e">
        <v>#N/A</v>
      </c>
      <c r="S96" t="s">
        <v>4789</v>
      </c>
    </row>
    <row r="97" spans="1:19">
      <c r="A97" t="s">
        <v>917</v>
      </c>
      <c r="B97" t="s">
        <v>2197</v>
      </c>
      <c r="C97" t="s">
        <v>1557</v>
      </c>
      <c r="D97">
        <v>73</v>
      </c>
      <c r="E97">
        <v>13</v>
      </c>
      <c r="F97">
        <v>5.615384615384615</v>
      </c>
      <c r="G97">
        <v>400</v>
      </c>
      <c r="H97">
        <v>240</v>
      </c>
      <c r="I97">
        <v>220</v>
      </c>
      <c r="J97">
        <v>280</v>
      </c>
      <c r="K97">
        <v>74</v>
      </c>
      <c r="L97">
        <v>103</v>
      </c>
      <c r="M97">
        <v>29</v>
      </c>
      <c r="N97">
        <v>0.28155339805825241</v>
      </c>
      <c r="O97" s="390" t="s">
        <v>5128</v>
      </c>
      <c r="P97" s="38" t="e">
        <v>#N/A</v>
      </c>
      <c r="Q97" t="e">
        <v>#N/A</v>
      </c>
      <c r="R97" s="389" t="e">
        <v>#N/A</v>
      </c>
      <c r="S97" t="s">
        <v>4789</v>
      </c>
    </row>
    <row r="98" spans="1:19">
      <c r="A98" t="s">
        <v>918</v>
      </c>
      <c r="B98" t="s">
        <v>2197</v>
      </c>
      <c r="C98" t="s">
        <v>1559</v>
      </c>
      <c r="D98">
        <v>90</v>
      </c>
      <c r="E98">
        <v>2</v>
      </c>
      <c r="F98">
        <v>45</v>
      </c>
      <c r="G98">
        <v>400</v>
      </c>
      <c r="H98">
        <v>240</v>
      </c>
      <c r="I98">
        <v>220</v>
      </c>
      <c r="J98">
        <v>280</v>
      </c>
      <c r="K98">
        <v>74</v>
      </c>
      <c r="L98">
        <v>103</v>
      </c>
      <c r="M98">
        <v>29</v>
      </c>
      <c r="N98">
        <v>0.28155339805825241</v>
      </c>
      <c r="O98" s="390" t="s">
        <v>5128</v>
      </c>
      <c r="P98" s="38" t="e">
        <v>#N/A</v>
      </c>
      <c r="Q98" t="e">
        <v>#N/A</v>
      </c>
      <c r="R98" s="389" t="e">
        <v>#N/A</v>
      </c>
      <c r="S98" t="s">
        <v>4789</v>
      </c>
    </row>
    <row r="99" spans="1:19">
      <c r="A99" t="s">
        <v>920</v>
      </c>
      <c r="B99" t="s">
        <v>2197</v>
      </c>
      <c r="C99" t="s">
        <v>1372</v>
      </c>
      <c r="D99">
        <v>34</v>
      </c>
      <c r="E99">
        <v>47</v>
      </c>
      <c r="F99">
        <v>0.72340425531914898</v>
      </c>
      <c r="G99">
        <v>400</v>
      </c>
      <c r="H99">
        <v>240</v>
      </c>
      <c r="I99">
        <v>220</v>
      </c>
      <c r="J99">
        <v>280</v>
      </c>
      <c r="K99">
        <v>74</v>
      </c>
      <c r="L99">
        <v>103</v>
      </c>
      <c r="M99">
        <v>29</v>
      </c>
      <c r="N99">
        <v>0.28155339805825241</v>
      </c>
      <c r="O99" s="390" t="s">
        <v>5128</v>
      </c>
      <c r="P99" s="38" t="e">
        <v>#N/A</v>
      </c>
      <c r="Q99" t="e">
        <v>#N/A</v>
      </c>
      <c r="R99" s="389" t="e">
        <v>#N/A</v>
      </c>
      <c r="S99" t="s">
        <v>4789</v>
      </c>
    </row>
    <row r="100" spans="1:19">
      <c r="A100" t="s">
        <v>528</v>
      </c>
      <c r="B100" t="s">
        <v>5107</v>
      </c>
      <c r="C100" t="s">
        <v>5108</v>
      </c>
      <c r="D100">
        <v>19</v>
      </c>
      <c r="E100">
        <v>6852</v>
      </c>
      <c r="F100">
        <v>2.772913018096906E-3</v>
      </c>
      <c r="G100">
        <v>2700</v>
      </c>
      <c r="H100">
        <v>1400</v>
      </c>
      <c r="I100">
        <v>1280</v>
      </c>
      <c r="J100">
        <v>1500</v>
      </c>
      <c r="K100">
        <v>241</v>
      </c>
      <c r="L100">
        <v>600</v>
      </c>
      <c r="M100">
        <v>359</v>
      </c>
      <c r="N100">
        <v>0.59833333333333338</v>
      </c>
      <c r="O100" s="390" t="s">
        <v>5128</v>
      </c>
      <c r="P100" s="38">
        <v>300</v>
      </c>
      <c r="Q100">
        <v>59</v>
      </c>
      <c r="R100" s="389">
        <v>0.19666666666666666</v>
      </c>
    </row>
    <row r="101" spans="1:19">
      <c r="A101" t="s">
        <v>528</v>
      </c>
      <c r="B101" t="s">
        <v>5109</v>
      </c>
      <c r="C101" t="s">
        <v>2227</v>
      </c>
      <c r="D101">
        <v>19</v>
      </c>
      <c r="E101">
        <v>6852</v>
      </c>
      <c r="F101">
        <v>2.772913018096906E-3</v>
      </c>
      <c r="G101">
        <v>2700</v>
      </c>
      <c r="H101">
        <v>1400</v>
      </c>
      <c r="I101">
        <v>1280</v>
      </c>
      <c r="J101">
        <v>1500</v>
      </c>
      <c r="K101">
        <v>239</v>
      </c>
      <c r="L101">
        <v>600</v>
      </c>
      <c r="M101">
        <v>361</v>
      </c>
      <c r="N101">
        <v>0.60166666666666668</v>
      </c>
      <c r="O101" s="390" t="s">
        <v>5128</v>
      </c>
      <c r="P101" s="38">
        <v>300</v>
      </c>
      <c r="Q101">
        <v>61</v>
      </c>
      <c r="R101" s="389">
        <v>0.20333333333333334</v>
      </c>
    </row>
    <row r="102" spans="1:19">
      <c r="A102" t="s">
        <v>688</v>
      </c>
      <c r="B102" t="s">
        <v>2230</v>
      </c>
      <c r="C102" t="s">
        <v>5108</v>
      </c>
      <c r="D102">
        <v>31</v>
      </c>
      <c r="E102">
        <v>1219</v>
      </c>
      <c r="F102">
        <v>2.5430680885972109E-2</v>
      </c>
      <c r="G102">
        <v>3300</v>
      </c>
      <c r="H102">
        <v>1850</v>
      </c>
      <c r="I102">
        <v>1680</v>
      </c>
      <c r="J102">
        <v>2000</v>
      </c>
      <c r="K102">
        <v>241</v>
      </c>
      <c r="L102">
        <v>790</v>
      </c>
      <c r="M102">
        <v>549</v>
      </c>
      <c r="N102">
        <v>0.69493670886075953</v>
      </c>
      <c r="O102" s="390" t="s">
        <v>5128</v>
      </c>
      <c r="P102" s="38">
        <v>400</v>
      </c>
      <c r="Q102">
        <v>159</v>
      </c>
      <c r="R102" s="389">
        <v>0.39750000000000002</v>
      </c>
    </row>
    <row r="103" spans="1:19">
      <c r="A103" t="s">
        <v>688</v>
      </c>
      <c r="B103" t="s">
        <v>2230</v>
      </c>
      <c r="C103" t="s">
        <v>2227</v>
      </c>
      <c r="D103">
        <v>31</v>
      </c>
      <c r="E103">
        <v>1219</v>
      </c>
      <c r="F103">
        <v>2.5430680885972109E-2</v>
      </c>
      <c r="G103">
        <v>3300</v>
      </c>
      <c r="H103">
        <v>1850</v>
      </c>
      <c r="I103">
        <v>1680</v>
      </c>
      <c r="J103">
        <v>2000</v>
      </c>
      <c r="K103">
        <v>344</v>
      </c>
      <c r="L103">
        <v>790</v>
      </c>
      <c r="M103">
        <v>446</v>
      </c>
      <c r="N103">
        <v>0.56455696202531647</v>
      </c>
      <c r="O103" s="390" t="s">
        <v>5128</v>
      </c>
      <c r="P103" s="38">
        <v>400</v>
      </c>
      <c r="Q103">
        <v>56</v>
      </c>
      <c r="R103" s="389">
        <v>0.14000000000000001</v>
      </c>
    </row>
    <row r="104" spans="1:19">
      <c r="A104" t="s">
        <v>937</v>
      </c>
      <c r="B104" t="s">
        <v>5110</v>
      </c>
      <c r="C104" t="s">
        <v>2254</v>
      </c>
      <c r="D104">
        <v>0</v>
      </c>
      <c r="E104">
        <v>30</v>
      </c>
      <c r="F104">
        <v>0</v>
      </c>
      <c r="G104">
        <v>3500</v>
      </c>
      <c r="H104">
        <v>2780</v>
      </c>
      <c r="I104">
        <v>2500</v>
      </c>
      <c r="J104">
        <v>3000</v>
      </c>
      <c r="K104">
        <v>453</v>
      </c>
      <c r="L104">
        <v>1175</v>
      </c>
      <c r="M104">
        <v>722</v>
      </c>
      <c r="N104">
        <v>0.61446808510638296</v>
      </c>
      <c r="O104" s="390" t="s">
        <v>5128</v>
      </c>
      <c r="P104" s="38">
        <v>600</v>
      </c>
      <c r="Q104">
        <v>147</v>
      </c>
      <c r="R104" s="389">
        <v>0.245</v>
      </c>
    </row>
    <row r="105" spans="1:19">
      <c r="A105" t="s">
        <v>945</v>
      </c>
      <c r="B105" t="s">
        <v>2326</v>
      </c>
      <c r="C105" t="s">
        <v>1372</v>
      </c>
      <c r="D105" t="e">
        <v>#N/A</v>
      </c>
      <c r="E105" t="e">
        <v>#N/A</v>
      </c>
      <c r="F105" t="e">
        <v>#N/A</v>
      </c>
      <c r="G105">
        <v>600</v>
      </c>
      <c r="H105">
        <v>380</v>
      </c>
      <c r="I105">
        <v>298</v>
      </c>
      <c r="J105">
        <v>400</v>
      </c>
      <c r="K105">
        <v>93</v>
      </c>
      <c r="L105">
        <v>140</v>
      </c>
      <c r="M105">
        <v>47</v>
      </c>
      <c r="N105">
        <v>0.33571428571428569</v>
      </c>
      <c r="O105" s="390" t="s">
        <v>5128</v>
      </c>
      <c r="P105" s="38" t="e">
        <v>#N/A</v>
      </c>
      <c r="Q105" t="e">
        <v>#N/A</v>
      </c>
      <c r="R105" s="389" t="e">
        <v>#N/A</v>
      </c>
      <c r="S105" t="s">
        <v>5102</v>
      </c>
    </row>
    <row r="106" spans="1:19">
      <c r="A106" t="s">
        <v>946</v>
      </c>
      <c r="B106" t="s">
        <v>2326</v>
      </c>
      <c r="C106" t="s">
        <v>2089</v>
      </c>
      <c r="D106" t="e">
        <v>#N/A</v>
      </c>
      <c r="E106">
        <v>97</v>
      </c>
      <c r="F106" t="e">
        <v>#N/A</v>
      </c>
      <c r="G106">
        <v>600</v>
      </c>
      <c r="H106">
        <v>380</v>
      </c>
      <c r="I106">
        <v>298</v>
      </c>
      <c r="J106">
        <v>400</v>
      </c>
      <c r="K106">
        <v>93</v>
      </c>
      <c r="L106">
        <v>140</v>
      </c>
      <c r="M106">
        <v>47</v>
      </c>
      <c r="N106">
        <v>0.33571428571428569</v>
      </c>
      <c r="O106" s="390" t="s">
        <v>5128</v>
      </c>
      <c r="P106" s="38" t="e">
        <v>#N/A</v>
      </c>
      <c r="Q106" t="e">
        <v>#N/A</v>
      </c>
      <c r="R106" s="389" t="e">
        <v>#N/A</v>
      </c>
      <c r="S106" t="s">
        <v>5102</v>
      </c>
    </row>
    <row r="107" spans="1:19">
      <c r="A107" t="s">
        <v>948</v>
      </c>
      <c r="B107" t="s">
        <v>2341</v>
      </c>
      <c r="C107" t="s">
        <v>1520</v>
      </c>
      <c r="D107">
        <v>0</v>
      </c>
      <c r="E107" t="e">
        <v>#N/A</v>
      </c>
      <c r="F107" t="e">
        <v>#N/A</v>
      </c>
      <c r="G107">
        <v>1000</v>
      </c>
      <c r="H107">
        <v>698</v>
      </c>
      <c r="I107">
        <v>638</v>
      </c>
      <c r="J107">
        <v>800</v>
      </c>
      <c r="K107">
        <v>192</v>
      </c>
      <c r="L107">
        <v>300</v>
      </c>
      <c r="M107">
        <v>108</v>
      </c>
      <c r="N107">
        <v>0.36</v>
      </c>
      <c r="O107" s="390" t="s">
        <v>5128</v>
      </c>
      <c r="P107" s="38" t="e">
        <v>#N/A</v>
      </c>
      <c r="Q107" t="e">
        <v>#N/A</v>
      </c>
      <c r="R107" s="389" t="e">
        <v>#N/A</v>
      </c>
      <c r="S107" t="s">
        <v>5102</v>
      </c>
    </row>
    <row r="108" spans="1:19">
      <c r="A108" t="s">
        <v>949</v>
      </c>
      <c r="B108" t="s">
        <v>2341</v>
      </c>
      <c r="C108" t="s">
        <v>247</v>
      </c>
      <c r="D108">
        <v>0</v>
      </c>
      <c r="E108" t="e">
        <v>#N/A</v>
      </c>
      <c r="F108" t="e">
        <v>#N/A</v>
      </c>
      <c r="G108">
        <v>1000</v>
      </c>
      <c r="H108">
        <v>698</v>
      </c>
      <c r="I108">
        <v>638</v>
      </c>
      <c r="J108">
        <v>800</v>
      </c>
      <c r="K108">
        <v>192</v>
      </c>
      <c r="L108">
        <v>300</v>
      </c>
      <c r="M108">
        <v>108</v>
      </c>
      <c r="N108">
        <v>0.36</v>
      </c>
      <c r="O108" s="390" t="s">
        <v>5128</v>
      </c>
      <c r="P108" s="38" t="e">
        <v>#N/A</v>
      </c>
      <c r="Q108" t="e">
        <v>#N/A</v>
      </c>
      <c r="R108" s="389" t="e">
        <v>#N/A</v>
      </c>
      <c r="S108" t="s">
        <v>5102</v>
      </c>
    </row>
    <row r="109" spans="1:19">
      <c r="A109" t="s">
        <v>950</v>
      </c>
      <c r="B109" t="s">
        <v>2341</v>
      </c>
      <c r="C109" t="s">
        <v>1525</v>
      </c>
      <c r="D109">
        <v>21</v>
      </c>
      <c r="E109" t="e">
        <v>#N/A</v>
      </c>
      <c r="F109" t="e">
        <v>#N/A</v>
      </c>
      <c r="G109">
        <v>1000</v>
      </c>
      <c r="H109">
        <v>698</v>
      </c>
      <c r="I109">
        <v>638</v>
      </c>
      <c r="J109">
        <v>800</v>
      </c>
      <c r="K109">
        <v>192</v>
      </c>
      <c r="L109">
        <v>300</v>
      </c>
      <c r="M109">
        <v>108</v>
      </c>
      <c r="N109">
        <v>0.36</v>
      </c>
      <c r="O109" s="390" t="s">
        <v>5128</v>
      </c>
      <c r="P109" s="38" t="e">
        <v>#N/A</v>
      </c>
      <c r="Q109" t="e">
        <v>#N/A</v>
      </c>
      <c r="R109" s="389" t="e">
        <v>#N/A</v>
      </c>
      <c r="S109" t="s">
        <v>5102</v>
      </c>
    </row>
    <row r="110" spans="1:19">
      <c r="A110" t="s">
        <v>951</v>
      </c>
      <c r="B110" t="s">
        <v>2341</v>
      </c>
      <c r="C110" t="s">
        <v>1580</v>
      </c>
      <c r="D110">
        <v>0</v>
      </c>
      <c r="E110" t="e">
        <v>#N/A</v>
      </c>
      <c r="F110" t="e">
        <v>#N/A</v>
      </c>
      <c r="G110">
        <v>1000</v>
      </c>
      <c r="H110">
        <v>698</v>
      </c>
      <c r="I110">
        <v>638</v>
      </c>
      <c r="J110">
        <v>800</v>
      </c>
      <c r="K110">
        <v>192</v>
      </c>
      <c r="L110">
        <v>300</v>
      </c>
      <c r="M110">
        <v>108</v>
      </c>
      <c r="N110">
        <v>0.36</v>
      </c>
      <c r="O110" s="390" t="s">
        <v>5128</v>
      </c>
      <c r="P110" s="38" t="e">
        <v>#N/A</v>
      </c>
      <c r="Q110" t="e">
        <v>#N/A</v>
      </c>
      <c r="R110" s="389" t="e">
        <v>#N/A</v>
      </c>
      <c r="S110" t="s">
        <v>5102</v>
      </c>
    </row>
    <row r="111" spans="1:19">
      <c r="A111" t="s">
        <v>952</v>
      </c>
      <c r="B111" t="s">
        <v>2341</v>
      </c>
      <c r="C111" t="s">
        <v>2089</v>
      </c>
      <c r="D111">
        <v>0</v>
      </c>
      <c r="E111" t="e">
        <v>#N/A</v>
      </c>
      <c r="F111" t="e">
        <v>#N/A</v>
      </c>
      <c r="G111">
        <v>1000</v>
      </c>
      <c r="H111">
        <v>698</v>
      </c>
      <c r="I111">
        <v>638</v>
      </c>
      <c r="J111">
        <v>800</v>
      </c>
      <c r="K111">
        <v>192</v>
      </c>
      <c r="L111">
        <v>300</v>
      </c>
      <c r="M111">
        <v>108</v>
      </c>
      <c r="N111">
        <v>0.36</v>
      </c>
      <c r="O111" s="390" t="s">
        <v>5128</v>
      </c>
      <c r="P111" s="38" t="e">
        <v>#N/A</v>
      </c>
      <c r="Q111" t="e">
        <v>#N/A</v>
      </c>
      <c r="R111" s="389" t="e">
        <v>#N/A</v>
      </c>
      <c r="S111" t="s">
        <v>5102</v>
      </c>
    </row>
    <row r="112" spans="1:19">
      <c r="A112" t="s">
        <v>554</v>
      </c>
      <c r="B112" t="s">
        <v>2369</v>
      </c>
      <c r="C112" t="s">
        <v>247</v>
      </c>
      <c r="D112">
        <v>7</v>
      </c>
      <c r="E112">
        <v>174</v>
      </c>
      <c r="F112">
        <v>4.0229885057471264E-2</v>
      </c>
      <c r="G112">
        <v>4400</v>
      </c>
      <c r="H112">
        <v>3200</v>
      </c>
      <c r="I112">
        <v>2980</v>
      </c>
      <c r="J112">
        <v>3600</v>
      </c>
      <c r="K112">
        <v>762</v>
      </c>
      <c r="L112">
        <v>1380</v>
      </c>
      <c r="M112">
        <v>618</v>
      </c>
      <c r="N112">
        <v>0.44782608695652176</v>
      </c>
      <c r="O112" s="390" t="s">
        <v>5128</v>
      </c>
      <c r="P112" s="38">
        <v>880</v>
      </c>
      <c r="Q112">
        <v>118</v>
      </c>
      <c r="R112" s="389">
        <v>0.13409090909090909</v>
      </c>
    </row>
    <row r="113" spans="1:19">
      <c r="A113" t="s">
        <v>555</v>
      </c>
      <c r="B113" t="s">
        <v>5111</v>
      </c>
      <c r="D113">
        <v>17</v>
      </c>
      <c r="E113" t="e">
        <v>#N/A</v>
      </c>
      <c r="F113" t="e">
        <v>#N/A</v>
      </c>
      <c r="G113">
        <v>700</v>
      </c>
      <c r="H113">
        <v>548</v>
      </c>
      <c r="I113">
        <v>498</v>
      </c>
      <c r="J113">
        <v>600</v>
      </c>
      <c r="K113">
        <v>174</v>
      </c>
      <c r="L113">
        <v>235</v>
      </c>
      <c r="M113">
        <v>61</v>
      </c>
      <c r="N113">
        <v>0.25957446808510637</v>
      </c>
      <c r="O113" s="390" t="s">
        <v>5128</v>
      </c>
      <c r="P113" s="38" t="e">
        <v>#N/A</v>
      </c>
      <c r="Q113" t="e">
        <v>#N/A</v>
      </c>
      <c r="R113" s="389" t="e">
        <v>#N/A</v>
      </c>
      <c r="S113" t="s">
        <v>5102</v>
      </c>
    </row>
    <row r="114" spans="1:19">
      <c r="A114" t="s">
        <v>556</v>
      </c>
      <c r="B114" t="s">
        <v>5112</v>
      </c>
      <c r="D114">
        <v>12</v>
      </c>
      <c r="E114">
        <v>61</v>
      </c>
      <c r="F114">
        <v>0.19672131147540983</v>
      </c>
      <c r="G114">
        <v>700</v>
      </c>
      <c r="H114">
        <v>548</v>
      </c>
      <c r="I114">
        <v>498</v>
      </c>
      <c r="J114">
        <v>600</v>
      </c>
      <c r="K114">
        <v>174</v>
      </c>
      <c r="L114">
        <v>235</v>
      </c>
      <c r="M114">
        <v>61</v>
      </c>
      <c r="N114">
        <v>0.25957446808510637</v>
      </c>
      <c r="O114" s="390" t="s">
        <v>5128</v>
      </c>
      <c r="P114" s="38">
        <v>200</v>
      </c>
      <c r="Q114">
        <v>26</v>
      </c>
      <c r="R114" s="389">
        <v>0.13</v>
      </c>
    </row>
    <row r="115" spans="1:19">
      <c r="A115" t="s">
        <v>1000</v>
      </c>
      <c r="B115" t="s">
        <v>5113</v>
      </c>
      <c r="C115" t="s">
        <v>1372</v>
      </c>
      <c r="D115" t="e">
        <v>#N/A</v>
      </c>
      <c r="E115">
        <v>102</v>
      </c>
      <c r="F115" t="e">
        <v>#N/A</v>
      </c>
      <c r="G115">
        <v>2000</v>
      </c>
      <c r="H115" t="s">
        <v>1358</v>
      </c>
      <c r="I115" t="s">
        <v>1358</v>
      </c>
      <c r="J115">
        <v>1500</v>
      </c>
      <c r="K115">
        <v>484</v>
      </c>
      <c r="L115">
        <v>600</v>
      </c>
      <c r="M115">
        <v>116</v>
      </c>
      <c r="N115">
        <v>0.19333333333333333</v>
      </c>
      <c r="O115" s="390" t="s">
        <v>5128</v>
      </c>
      <c r="P115" s="38" t="e">
        <v>#N/A</v>
      </c>
      <c r="Q115" t="e">
        <v>#N/A</v>
      </c>
      <c r="R115" s="389" t="e">
        <v>#N/A</v>
      </c>
      <c r="S115" t="s">
        <v>4789</v>
      </c>
    </row>
    <row r="116" spans="1:19">
      <c r="A116" t="s">
        <v>1000</v>
      </c>
      <c r="B116" t="s">
        <v>5114</v>
      </c>
      <c r="C116" t="s">
        <v>1372</v>
      </c>
      <c r="D116" t="e">
        <v>#N/A</v>
      </c>
      <c r="E116">
        <v>102</v>
      </c>
      <c r="F116" t="e">
        <v>#N/A</v>
      </c>
      <c r="G116">
        <v>2000</v>
      </c>
      <c r="H116">
        <v>1400</v>
      </c>
      <c r="I116">
        <v>1280</v>
      </c>
      <c r="J116" t="s">
        <v>1358</v>
      </c>
      <c r="K116">
        <v>454</v>
      </c>
      <c r="L116">
        <v>600</v>
      </c>
      <c r="M116">
        <v>146</v>
      </c>
      <c r="N116">
        <v>0.24333333333333335</v>
      </c>
      <c r="O116" s="390" t="s">
        <v>5128</v>
      </c>
      <c r="P116" s="38" t="e">
        <v>#N/A</v>
      </c>
      <c r="Q116" t="e">
        <v>#N/A</v>
      </c>
      <c r="R116" s="389" t="e">
        <v>#N/A</v>
      </c>
      <c r="S116" t="s">
        <v>4789</v>
      </c>
    </row>
    <row r="117" spans="1:19">
      <c r="A117" t="s">
        <v>564</v>
      </c>
      <c r="B117" t="s">
        <v>2504</v>
      </c>
      <c r="C117" t="s">
        <v>2505</v>
      </c>
      <c r="D117">
        <v>23</v>
      </c>
      <c r="E117">
        <v>231</v>
      </c>
      <c r="F117">
        <v>9.9567099567099568E-2</v>
      </c>
      <c r="G117">
        <v>800</v>
      </c>
      <c r="H117">
        <v>498</v>
      </c>
      <c r="I117">
        <v>498</v>
      </c>
      <c r="J117">
        <v>630</v>
      </c>
      <c r="K117">
        <v>165</v>
      </c>
      <c r="L117">
        <v>220</v>
      </c>
      <c r="M117">
        <v>55</v>
      </c>
      <c r="N117">
        <v>0.25</v>
      </c>
      <c r="O117" s="390" t="s">
        <v>5128</v>
      </c>
      <c r="P117" s="38">
        <v>180</v>
      </c>
      <c r="Q117">
        <v>15</v>
      </c>
      <c r="R117" s="389">
        <v>8.3333333333333329E-2</v>
      </c>
    </row>
    <row r="118" spans="1:19">
      <c r="A118" t="s">
        <v>2507</v>
      </c>
      <c r="B118" t="s">
        <v>2504</v>
      </c>
      <c r="C118" t="s">
        <v>2089</v>
      </c>
      <c r="D118">
        <v>0</v>
      </c>
      <c r="E118" t="e">
        <v>#N/A</v>
      </c>
      <c r="F118" t="e">
        <v>#N/A</v>
      </c>
      <c r="G118">
        <v>800</v>
      </c>
      <c r="H118">
        <v>498</v>
      </c>
      <c r="I118">
        <v>498</v>
      </c>
      <c r="J118">
        <v>630</v>
      </c>
      <c r="K118">
        <v>165</v>
      </c>
      <c r="L118">
        <v>220</v>
      </c>
      <c r="M118">
        <v>55</v>
      </c>
      <c r="N118">
        <v>0.25</v>
      </c>
      <c r="O118" s="390" t="s">
        <v>5128</v>
      </c>
      <c r="P118" s="38">
        <v>180</v>
      </c>
      <c r="Q118">
        <v>15</v>
      </c>
      <c r="R118" s="389">
        <v>8.3333333333333329E-2</v>
      </c>
    </row>
    <row r="119" spans="1:19">
      <c r="A119" t="s">
        <v>566</v>
      </c>
      <c r="B119" t="s">
        <v>2509</v>
      </c>
      <c r="C119" t="s">
        <v>2505</v>
      </c>
      <c r="D119">
        <v>208</v>
      </c>
      <c r="E119">
        <v>656</v>
      </c>
      <c r="F119">
        <v>0.31707317073170732</v>
      </c>
      <c r="G119">
        <v>600</v>
      </c>
      <c r="H119">
        <v>380</v>
      </c>
      <c r="I119">
        <v>348</v>
      </c>
      <c r="J119">
        <v>400</v>
      </c>
      <c r="K119">
        <v>40</v>
      </c>
      <c r="L119">
        <v>162.5</v>
      </c>
      <c r="M119">
        <v>122.5</v>
      </c>
      <c r="N119">
        <v>0.75384615384615383</v>
      </c>
      <c r="O119" s="390" t="s">
        <v>5128</v>
      </c>
      <c r="P119" s="38">
        <v>60</v>
      </c>
      <c r="Q119">
        <v>20</v>
      </c>
      <c r="R119" s="389">
        <v>0.33333333333333331</v>
      </c>
    </row>
    <row r="120" spans="1:19">
      <c r="A120" t="s">
        <v>569</v>
      </c>
      <c r="B120" t="s">
        <v>2512</v>
      </c>
      <c r="D120">
        <v>19</v>
      </c>
      <c r="E120">
        <v>3643</v>
      </c>
      <c r="F120">
        <v>5.2154817458138899E-3</v>
      </c>
      <c r="G120">
        <v>800</v>
      </c>
      <c r="H120">
        <v>498</v>
      </c>
      <c r="I120">
        <v>498</v>
      </c>
      <c r="J120">
        <v>550</v>
      </c>
      <c r="K120">
        <v>146</v>
      </c>
      <c r="L120">
        <v>235</v>
      </c>
      <c r="M120">
        <v>89</v>
      </c>
      <c r="N120">
        <v>0.37872340425531914</v>
      </c>
      <c r="O120" s="390" t="s">
        <v>5128</v>
      </c>
      <c r="P120" s="38">
        <v>170</v>
      </c>
      <c r="Q120">
        <v>24</v>
      </c>
      <c r="R120" s="389">
        <v>0.14117647058823529</v>
      </c>
    </row>
    <row r="121" spans="1:19">
      <c r="A121" t="s">
        <v>567</v>
      </c>
      <c r="B121" t="s">
        <v>2514</v>
      </c>
      <c r="D121">
        <v>22</v>
      </c>
      <c r="E121">
        <v>1580</v>
      </c>
      <c r="F121">
        <v>1.3924050632911392E-2</v>
      </c>
      <c r="G121">
        <v>800</v>
      </c>
      <c r="H121">
        <v>498</v>
      </c>
      <c r="I121">
        <v>498</v>
      </c>
      <c r="J121">
        <v>550</v>
      </c>
      <c r="K121">
        <v>140</v>
      </c>
      <c r="L121">
        <v>235</v>
      </c>
      <c r="M121">
        <v>95</v>
      </c>
      <c r="N121">
        <v>0.40425531914893614</v>
      </c>
      <c r="O121" s="390" t="s">
        <v>5128</v>
      </c>
      <c r="P121" s="38">
        <v>170</v>
      </c>
      <c r="Q121">
        <v>30</v>
      </c>
      <c r="R121" s="389">
        <v>0.17647058823529413</v>
      </c>
    </row>
    <row r="122" spans="1:19">
      <c r="A122" t="s">
        <v>568</v>
      </c>
      <c r="B122" t="s">
        <v>2516</v>
      </c>
      <c r="D122">
        <v>30</v>
      </c>
      <c r="E122">
        <v>544</v>
      </c>
      <c r="F122">
        <v>5.514705882352941E-2</v>
      </c>
      <c r="G122">
        <v>800</v>
      </c>
      <c r="H122">
        <v>498</v>
      </c>
      <c r="I122">
        <v>498</v>
      </c>
      <c r="J122">
        <v>550</v>
      </c>
      <c r="K122">
        <v>146</v>
      </c>
      <c r="L122">
        <v>235</v>
      </c>
      <c r="M122">
        <v>89</v>
      </c>
      <c r="N122">
        <v>0.37872340425531914</v>
      </c>
      <c r="O122" s="390" t="s">
        <v>5128</v>
      </c>
      <c r="P122" s="38">
        <v>170</v>
      </c>
      <c r="Q122">
        <v>24</v>
      </c>
      <c r="R122" s="389">
        <v>0.14117647058823529</v>
      </c>
    </row>
    <row r="123" spans="1:19">
      <c r="A123" t="s">
        <v>571</v>
      </c>
      <c r="B123" t="s">
        <v>2518</v>
      </c>
      <c r="C123" t="s">
        <v>2505</v>
      </c>
      <c r="D123">
        <v>0</v>
      </c>
      <c r="E123">
        <v>552</v>
      </c>
      <c r="F123">
        <v>0</v>
      </c>
      <c r="G123">
        <v>1100</v>
      </c>
      <c r="H123">
        <v>720</v>
      </c>
      <c r="I123">
        <v>648</v>
      </c>
      <c r="J123">
        <v>800</v>
      </c>
      <c r="K123">
        <v>148</v>
      </c>
      <c r="L123">
        <v>305</v>
      </c>
      <c r="M123">
        <v>157</v>
      </c>
      <c r="N123">
        <v>0.51475409836065578</v>
      </c>
      <c r="O123" s="390" t="s">
        <v>5128</v>
      </c>
      <c r="P123" s="38">
        <v>180</v>
      </c>
      <c r="Q123">
        <v>32</v>
      </c>
      <c r="R123" s="389">
        <v>0.17777777777777778</v>
      </c>
    </row>
    <row r="124" spans="1:19">
      <c r="A124" t="s">
        <v>570</v>
      </c>
      <c r="B124" t="s">
        <v>2518</v>
      </c>
      <c r="C124" t="s">
        <v>2089</v>
      </c>
      <c r="D124">
        <v>2</v>
      </c>
      <c r="E124">
        <v>1</v>
      </c>
      <c r="F124">
        <v>2</v>
      </c>
      <c r="G124">
        <v>1100</v>
      </c>
      <c r="H124">
        <v>720</v>
      </c>
      <c r="I124">
        <v>648</v>
      </c>
      <c r="J124">
        <v>800</v>
      </c>
      <c r="K124">
        <v>166</v>
      </c>
      <c r="L124">
        <v>305</v>
      </c>
      <c r="M124">
        <v>139</v>
      </c>
      <c r="N124">
        <v>0.45573770491803278</v>
      </c>
      <c r="O124" s="390" t="s">
        <v>5128</v>
      </c>
      <c r="P124" s="38" t="e">
        <v>#N/A</v>
      </c>
      <c r="Q124" t="e">
        <v>#N/A</v>
      </c>
      <c r="R124" s="389" t="e">
        <v>#N/A</v>
      </c>
      <c r="S124" t="s">
        <v>5102</v>
      </c>
    </row>
    <row r="125" spans="1:19">
      <c r="A125" t="s">
        <v>574</v>
      </c>
      <c r="B125" t="s">
        <v>2522</v>
      </c>
      <c r="C125" t="s">
        <v>2523</v>
      </c>
      <c r="D125">
        <v>0</v>
      </c>
      <c r="E125" t="e">
        <v>#N/A</v>
      </c>
      <c r="F125" t="e">
        <v>#N/A</v>
      </c>
      <c r="G125">
        <v>800</v>
      </c>
      <c r="H125">
        <v>498</v>
      </c>
      <c r="I125">
        <v>498</v>
      </c>
      <c r="J125">
        <v>500</v>
      </c>
      <c r="K125">
        <v>123</v>
      </c>
      <c r="L125">
        <v>235</v>
      </c>
      <c r="M125">
        <v>112</v>
      </c>
      <c r="N125">
        <v>0.47659574468085109</v>
      </c>
      <c r="O125" s="390" t="s">
        <v>5128</v>
      </c>
      <c r="P125" s="38" t="e">
        <v>#N/A</v>
      </c>
      <c r="Q125" t="e">
        <v>#N/A</v>
      </c>
      <c r="R125" s="389" t="e">
        <v>#N/A</v>
      </c>
      <c r="S125" t="s">
        <v>5102</v>
      </c>
    </row>
    <row r="126" spans="1:19">
      <c r="A126" t="s">
        <v>572</v>
      </c>
      <c r="B126" t="s">
        <v>2525</v>
      </c>
      <c r="C126" t="s">
        <v>2526</v>
      </c>
      <c r="D126">
        <v>0</v>
      </c>
      <c r="E126" t="e">
        <v>#N/A</v>
      </c>
      <c r="F126" t="e">
        <v>#N/A</v>
      </c>
      <c r="G126">
        <v>800</v>
      </c>
      <c r="H126">
        <v>498</v>
      </c>
      <c r="I126">
        <v>498</v>
      </c>
      <c r="J126">
        <v>500</v>
      </c>
      <c r="K126">
        <v>123</v>
      </c>
      <c r="L126">
        <v>235</v>
      </c>
      <c r="M126">
        <v>112</v>
      </c>
      <c r="N126">
        <v>0.47659574468085109</v>
      </c>
      <c r="O126" s="390" t="s">
        <v>5128</v>
      </c>
      <c r="P126" s="38" t="e">
        <v>#N/A</v>
      </c>
      <c r="Q126" t="e">
        <v>#N/A</v>
      </c>
      <c r="R126" s="389" t="e">
        <v>#N/A</v>
      </c>
      <c r="S126" t="s">
        <v>5102</v>
      </c>
    </row>
    <row r="127" spans="1:19">
      <c r="A127" t="s">
        <v>573</v>
      </c>
      <c r="B127" t="s">
        <v>2528</v>
      </c>
      <c r="C127" t="s">
        <v>2529</v>
      </c>
      <c r="D127">
        <v>42</v>
      </c>
      <c r="E127">
        <v>1208</v>
      </c>
      <c r="F127">
        <v>3.4768211920529798E-2</v>
      </c>
      <c r="G127">
        <v>800</v>
      </c>
      <c r="H127">
        <v>498</v>
      </c>
      <c r="I127">
        <v>498</v>
      </c>
      <c r="J127">
        <v>500</v>
      </c>
      <c r="K127">
        <v>119</v>
      </c>
      <c r="L127">
        <v>235</v>
      </c>
      <c r="M127">
        <v>116</v>
      </c>
      <c r="N127">
        <v>0.49361702127659574</v>
      </c>
      <c r="O127" s="390" t="s">
        <v>5128</v>
      </c>
      <c r="P127" s="38">
        <v>140</v>
      </c>
      <c r="Q127">
        <v>21</v>
      </c>
      <c r="R127" s="389">
        <v>0.15</v>
      </c>
    </row>
    <row r="128" spans="1:19">
      <c r="A128" t="s">
        <v>1002</v>
      </c>
      <c r="B128" t="s">
        <v>2537</v>
      </c>
      <c r="D128">
        <v>394</v>
      </c>
      <c r="E128">
        <v>944</v>
      </c>
      <c r="F128">
        <v>0.4173728813559322</v>
      </c>
      <c r="G128">
        <v>4000</v>
      </c>
      <c r="H128" t="s">
        <v>1358</v>
      </c>
      <c r="I128">
        <v>2480</v>
      </c>
      <c r="J128">
        <v>3000</v>
      </c>
      <c r="K128">
        <v>524</v>
      </c>
      <c r="L128">
        <v>1165</v>
      </c>
      <c r="M128">
        <v>641</v>
      </c>
      <c r="N128">
        <v>0.55021459227467806</v>
      </c>
      <c r="O128" s="390" t="s">
        <v>5128</v>
      </c>
      <c r="P128" s="38">
        <v>620</v>
      </c>
      <c r="Q128">
        <v>96</v>
      </c>
      <c r="R128" s="389">
        <v>0.15483870967741936</v>
      </c>
    </row>
    <row r="129" spans="1:19">
      <c r="A129" t="s">
        <v>704</v>
      </c>
      <c r="B129" t="s">
        <v>2541</v>
      </c>
      <c r="D129">
        <v>287</v>
      </c>
      <c r="E129">
        <v>3445</v>
      </c>
      <c r="F129">
        <v>8.3309143686502177E-2</v>
      </c>
      <c r="G129">
        <v>3900</v>
      </c>
      <c r="H129">
        <v>2880</v>
      </c>
      <c r="I129">
        <v>2680</v>
      </c>
      <c r="J129">
        <v>3200</v>
      </c>
      <c r="K129">
        <v>645</v>
      </c>
      <c r="L129">
        <v>1210</v>
      </c>
      <c r="M129">
        <v>565</v>
      </c>
      <c r="N129">
        <v>0.46694214876033058</v>
      </c>
      <c r="O129" s="390" t="s">
        <v>5128</v>
      </c>
      <c r="P129" s="38">
        <v>850</v>
      </c>
      <c r="Q129">
        <v>205</v>
      </c>
      <c r="R129" s="389">
        <v>0.2411764705882353</v>
      </c>
    </row>
    <row r="130" spans="1:19">
      <c r="A130" t="s">
        <v>1009</v>
      </c>
      <c r="B130" t="s">
        <v>5115</v>
      </c>
      <c r="C130" t="s">
        <v>5116</v>
      </c>
      <c r="D130">
        <v>12</v>
      </c>
      <c r="E130">
        <v>989</v>
      </c>
      <c r="F130">
        <v>1.2133468149646108E-2</v>
      </c>
      <c r="G130">
        <v>4600</v>
      </c>
      <c r="H130">
        <v>2800</v>
      </c>
      <c r="I130">
        <v>2580</v>
      </c>
      <c r="J130">
        <v>3000</v>
      </c>
      <c r="K130">
        <v>504</v>
      </c>
      <c r="L130">
        <v>1210</v>
      </c>
      <c r="M130">
        <v>706</v>
      </c>
      <c r="N130">
        <v>0.58347107438016532</v>
      </c>
      <c r="O130" s="390" t="s">
        <v>5128</v>
      </c>
      <c r="P130" s="38">
        <v>600</v>
      </c>
      <c r="Q130">
        <v>96</v>
      </c>
      <c r="R130" s="389">
        <v>0.16</v>
      </c>
    </row>
    <row r="131" spans="1:19">
      <c r="A131" t="s">
        <v>1009</v>
      </c>
      <c r="B131" t="s">
        <v>5117</v>
      </c>
      <c r="C131" t="s">
        <v>5116</v>
      </c>
      <c r="D131">
        <v>12</v>
      </c>
      <c r="E131">
        <v>989</v>
      </c>
      <c r="F131">
        <v>1.2133468149646108E-2</v>
      </c>
      <c r="G131">
        <v>4600</v>
      </c>
      <c r="H131">
        <v>2800</v>
      </c>
      <c r="I131">
        <v>2580</v>
      </c>
      <c r="J131">
        <v>3000</v>
      </c>
      <c r="K131">
        <v>504</v>
      </c>
      <c r="L131">
        <v>1210</v>
      </c>
      <c r="M131">
        <v>706</v>
      </c>
      <c r="N131">
        <v>0.58347107438016532</v>
      </c>
      <c r="O131" s="390" t="s">
        <v>5128</v>
      </c>
      <c r="P131" s="38">
        <v>600</v>
      </c>
      <c r="Q131">
        <v>96</v>
      </c>
      <c r="R131" s="389">
        <v>0.16</v>
      </c>
    </row>
    <row r="132" spans="1:19">
      <c r="A132" t="s">
        <v>1010</v>
      </c>
      <c r="B132" t="s">
        <v>5115</v>
      </c>
      <c r="C132" t="s">
        <v>5118</v>
      </c>
      <c r="D132">
        <v>25</v>
      </c>
      <c r="E132">
        <v>39</v>
      </c>
      <c r="F132">
        <v>0.64102564102564108</v>
      </c>
      <c r="G132">
        <v>4600</v>
      </c>
      <c r="H132">
        <v>2800</v>
      </c>
      <c r="I132">
        <v>2580</v>
      </c>
      <c r="J132">
        <v>3000</v>
      </c>
      <c r="K132">
        <v>515</v>
      </c>
      <c r="L132">
        <v>1210</v>
      </c>
      <c r="M132">
        <v>695</v>
      </c>
      <c r="N132">
        <v>0.57438016528925617</v>
      </c>
      <c r="O132" s="390" t="s">
        <v>5128</v>
      </c>
      <c r="P132" s="38">
        <v>600</v>
      </c>
      <c r="Q132">
        <v>85</v>
      </c>
      <c r="R132" s="389">
        <v>0.14166666666666666</v>
      </c>
    </row>
    <row r="133" spans="1:19">
      <c r="A133" t="s">
        <v>1010</v>
      </c>
      <c r="B133" t="s">
        <v>5117</v>
      </c>
      <c r="C133" t="s">
        <v>5118</v>
      </c>
      <c r="D133">
        <v>25</v>
      </c>
      <c r="E133">
        <v>39</v>
      </c>
      <c r="F133">
        <v>0.64102564102564108</v>
      </c>
      <c r="G133">
        <v>4600</v>
      </c>
      <c r="H133">
        <v>2800</v>
      </c>
      <c r="I133">
        <v>2580</v>
      </c>
      <c r="J133">
        <v>3000</v>
      </c>
      <c r="K133">
        <v>515</v>
      </c>
      <c r="L133">
        <v>1210</v>
      </c>
      <c r="M133">
        <v>695</v>
      </c>
      <c r="N133">
        <v>0.57438016528925617</v>
      </c>
      <c r="O133" s="390" t="s">
        <v>5128</v>
      </c>
      <c r="P133" s="38">
        <v>600</v>
      </c>
      <c r="Q133">
        <v>85</v>
      </c>
      <c r="R133" s="389">
        <v>0.14166666666666666</v>
      </c>
    </row>
    <row r="134" spans="1:19">
      <c r="A134" t="s">
        <v>1011</v>
      </c>
      <c r="B134" t="s">
        <v>5115</v>
      </c>
      <c r="C134" t="s">
        <v>5119</v>
      </c>
      <c r="D134">
        <v>0</v>
      </c>
      <c r="E134">
        <v>1</v>
      </c>
      <c r="F134">
        <v>0</v>
      </c>
      <c r="G134">
        <v>4600</v>
      </c>
      <c r="H134">
        <v>2800</v>
      </c>
      <c r="I134">
        <v>2580</v>
      </c>
      <c r="J134">
        <v>3000</v>
      </c>
      <c r="K134">
        <v>523</v>
      </c>
      <c r="L134">
        <v>1210</v>
      </c>
      <c r="M134">
        <v>687</v>
      </c>
      <c r="N134">
        <v>0.56776859504132227</v>
      </c>
      <c r="O134" s="390" t="s">
        <v>5128</v>
      </c>
      <c r="P134" s="38" t="e">
        <v>#N/A</v>
      </c>
      <c r="Q134" t="e">
        <v>#N/A</v>
      </c>
      <c r="R134" s="389" t="e">
        <v>#N/A</v>
      </c>
      <c r="S134" t="s">
        <v>5102</v>
      </c>
    </row>
    <row r="135" spans="1:19">
      <c r="A135" t="s">
        <v>1011</v>
      </c>
      <c r="B135" t="s">
        <v>5117</v>
      </c>
      <c r="C135" t="s">
        <v>5119</v>
      </c>
      <c r="D135">
        <v>0</v>
      </c>
      <c r="E135">
        <v>1</v>
      </c>
      <c r="F135">
        <v>0</v>
      </c>
      <c r="G135">
        <v>4600</v>
      </c>
      <c r="H135">
        <v>2800</v>
      </c>
      <c r="I135">
        <v>2580</v>
      </c>
      <c r="J135">
        <v>3000</v>
      </c>
      <c r="K135">
        <v>411</v>
      </c>
      <c r="L135">
        <v>1210</v>
      </c>
      <c r="M135">
        <v>799</v>
      </c>
      <c r="N135">
        <v>0.66033057851239674</v>
      </c>
      <c r="O135" s="390" t="s">
        <v>5128</v>
      </c>
      <c r="P135" s="38" t="e">
        <v>#N/A</v>
      </c>
      <c r="Q135" t="e">
        <v>#N/A</v>
      </c>
      <c r="R135" s="389" t="e">
        <v>#N/A</v>
      </c>
      <c r="S135" t="s">
        <v>5102</v>
      </c>
    </row>
    <row r="136" spans="1:19">
      <c r="A136" t="s">
        <v>1012</v>
      </c>
      <c r="B136" t="s">
        <v>5115</v>
      </c>
      <c r="C136" t="s">
        <v>5120</v>
      </c>
      <c r="D136">
        <v>1</v>
      </c>
      <c r="E136">
        <v>744</v>
      </c>
      <c r="F136">
        <v>1.3440860215053765E-3</v>
      </c>
      <c r="G136">
        <v>4600</v>
      </c>
      <c r="H136">
        <v>2800</v>
      </c>
      <c r="I136">
        <v>2580</v>
      </c>
      <c r="J136">
        <v>3000</v>
      </c>
      <c r="K136">
        <v>504</v>
      </c>
      <c r="L136">
        <v>1210</v>
      </c>
      <c r="M136">
        <v>706</v>
      </c>
      <c r="N136">
        <v>0.58347107438016532</v>
      </c>
      <c r="O136" s="390" t="s">
        <v>5128</v>
      </c>
      <c r="P136" s="38">
        <v>600</v>
      </c>
      <c r="Q136">
        <v>96</v>
      </c>
      <c r="R136" s="389">
        <v>0.16</v>
      </c>
    </row>
    <row r="137" spans="1:19">
      <c r="A137" t="s">
        <v>1012</v>
      </c>
      <c r="B137" t="s">
        <v>5117</v>
      </c>
      <c r="C137" t="s">
        <v>5120</v>
      </c>
      <c r="D137">
        <v>1</v>
      </c>
      <c r="E137">
        <v>744</v>
      </c>
      <c r="F137">
        <v>1.3440860215053765E-3</v>
      </c>
      <c r="G137">
        <v>4600</v>
      </c>
      <c r="H137">
        <v>2800</v>
      </c>
      <c r="I137">
        <v>2580</v>
      </c>
      <c r="J137">
        <v>3000</v>
      </c>
      <c r="K137">
        <v>504</v>
      </c>
      <c r="L137">
        <v>1210</v>
      </c>
      <c r="M137">
        <v>706</v>
      </c>
      <c r="N137">
        <v>0.58347107438016532</v>
      </c>
      <c r="O137" s="390" t="s">
        <v>5128</v>
      </c>
      <c r="P137" s="38">
        <v>600</v>
      </c>
      <c r="Q137">
        <v>96</v>
      </c>
      <c r="R137" s="389">
        <v>0.16</v>
      </c>
    </row>
    <row r="138" spans="1:19">
      <c r="A138" t="s">
        <v>2944</v>
      </c>
      <c r="B138" t="s">
        <v>5121</v>
      </c>
      <c r="D138">
        <v>2988</v>
      </c>
      <c r="E138">
        <v>2</v>
      </c>
      <c r="F138">
        <v>1494</v>
      </c>
      <c r="G138">
        <v>400</v>
      </c>
      <c r="H138">
        <v>298</v>
      </c>
      <c r="I138">
        <v>248</v>
      </c>
      <c r="J138">
        <v>298</v>
      </c>
      <c r="K138">
        <v>40</v>
      </c>
      <c r="L138">
        <v>116</v>
      </c>
      <c r="M138">
        <v>76</v>
      </c>
      <c r="N138">
        <v>0.65517241379310343</v>
      </c>
      <c r="O138" s="390" t="s">
        <v>5128</v>
      </c>
      <c r="P138" s="38" t="e">
        <v>#N/A</v>
      </c>
      <c r="Q138" t="e">
        <v>#N/A</v>
      </c>
      <c r="R138" s="389" t="e">
        <v>#N/A</v>
      </c>
      <c r="S138" t="s">
        <v>5102</v>
      </c>
    </row>
    <row r="139" spans="1:19">
      <c r="A139" t="s">
        <v>582</v>
      </c>
      <c r="B139" t="s">
        <v>2563</v>
      </c>
      <c r="D139">
        <v>178</v>
      </c>
      <c r="E139">
        <v>2220</v>
      </c>
      <c r="F139">
        <v>8.018018018018018E-2</v>
      </c>
      <c r="G139">
        <v>2700</v>
      </c>
      <c r="H139">
        <v>1880</v>
      </c>
      <c r="I139">
        <v>1680</v>
      </c>
      <c r="J139">
        <v>2000</v>
      </c>
      <c r="K139">
        <v>246</v>
      </c>
      <c r="L139">
        <v>790</v>
      </c>
      <c r="M139">
        <v>544</v>
      </c>
      <c r="N139">
        <v>0.68860759493670887</v>
      </c>
      <c r="O139" s="390" t="s">
        <v>5128</v>
      </c>
      <c r="P139" s="38">
        <v>300</v>
      </c>
      <c r="Q139">
        <v>54</v>
      </c>
      <c r="R139" s="389">
        <v>0.18</v>
      </c>
    </row>
    <row r="140" spans="1:19">
      <c r="A140" t="s">
        <v>590</v>
      </c>
      <c r="B140" t="s">
        <v>2571</v>
      </c>
      <c r="C140" t="s">
        <v>1891</v>
      </c>
      <c r="D140">
        <v>26</v>
      </c>
      <c r="E140">
        <v>549</v>
      </c>
      <c r="F140">
        <v>4.7358834244080147E-2</v>
      </c>
      <c r="G140">
        <v>700</v>
      </c>
      <c r="H140">
        <v>538</v>
      </c>
      <c r="I140">
        <v>498</v>
      </c>
      <c r="J140">
        <v>600</v>
      </c>
      <c r="K140">
        <v>142</v>
      </c>
      <c r="L140">
        <v>230</v>
      </c>
      <c r="M140">
        <v>88</v>
      </c>
      <c r="N140">
        <v>0.38260869565217392</v>
      </c>
      <c r="O140" s="390" t="s">
        <v>5128</v>
      </c>
      <c r="P140" s="38">
        <v>160</v>
      </c>
      <c r="Q140">
        <v>18</v>
      </c>
      <c r="R140" s="389">
        <v>0.1125</v>
      </c>
    </row>
    <row r="141" spans="1:19">
      <c r="A141" t="s">
        <v>346</v>
      </c>
      <c r="B141" t="s">
        <v>347</v>
      </c>
      <c r="D141">
        <v>13</v>
      </c>
      <c r="E141">
        <v>168</v>
      </c>
      <c r="F141">
        <v>7.7380952380952384E-2</v>
      </c>
      <c r="G141">
        <v>3200</v>
      </c>
      <c r="H141">
        <v>1980</v>
      </c>
      <c r="I141">
        <v>1780</v>
      </c>
      <c r="J141">
        <v>2200</v>
      </c>
      <c r="K141">
        <v>490</v>
      </c>
      <c r="L141">
        <v>835</v>
      </c>
      <c r="M141">
        <v>345</v>
      </c>
      <c r="N141">
        <v>0.41317365269461076</v>
      </c>
      <c r="O141" s="390" t="s">
        <v>5128</v>
      </c>
      <c r="P141" s="38">
        <v>600</v>
      </c>
      <c r="Q141">
        <v>110</v>
      </c>
      <c r="R141" s="389">
        <v>0.18333333333333332</v>
      </c>
    </row>
    <row r="142" spans="1:19">
      <c r="A142" t="s">
        <v>1036</v>
      </c>
      <c r="B142" t="s">
        <v>5122</v>
      </c>
      <c r="D142">
        <v>54</v>
      </c>
      <c r="E142">
        <v>771</v>
      </c>
      <c r="F142">
        <v>7.0038910505836577E-2</v>
      </c>
      <c r="G142" t="s">
        <v>1547</v>
      </c>
      <c r="H142">
        <v>4950</v>
      </c>
      <c r="I142">
        <v>4520</v>
      </c>
      <c r="J142">
        <v>5300</v>
      </c>
      <c r="K142">
        <v>1074</v>
      </c>
      <c r="L142">
        <v>2125.5</v>
      </c>
      <c r="M142">
        <v>1051.5</v>
      </c>
      <c r="N142">
        <v>0.4947071277346507</v>
      </c>
      <c r="O142" s="390" t="s">
        <v>5128</v>
      </c>
      <c r="P142" s="38">
        <v>1400</v>
      </c>
      <c r="Q142">
        <v>326</v>
      </c>
      <c r="R142" s="389">
        <v>0.23285714285714285</v>
      </c>
    </row>
    <row r="143" spans="1:19">
      <c r="A143" t="s">
        <v>1302</v>
      </c>
      <c r="B143" t="s">
        <v>2116</v>
      </c>
      <c r="D143">
        <v>52</v>
      </c>
      <c r="E143">
        <v>5</v>
      </c>
      <c r="F143">
        <v>10.4</v>
      </c>
      <c r="G143">
        <v>400</v>
      </c>
      <c r="H143">
        <v>298</v>
      </c>
      <c r="I143">
        <v>298</v>
      </c>
      <c r="J143">
        <v>300</v>
      </c>
      <c r="K143">
        <v>47</v>
      </c>
      <c r="L143">
        <v>140</v>
      </c>
      <c r="M143">
        <v>93</v>
      </c>
      <c r="N143">
        <v>0.66428571428571426</v>
      </c>
      <c r="O143" s="390" t="s">
        <v>5128</v>
      </c>
      <c r="P143" s="38" t="e">
        <v>#N/A</v>
      </c>
      <c r="Q143" t="e">
        <v>#N/A</v>
      </c>
      <c r="R143" s="389" t="e">
        <v>#N/A</v>
      </c>
      <c r="S143" t="s">
        <v>4789</v>
      </c>
    </row>
    <row r="144" spans="1:19">
      <c r="A144" t="s">
        <v>516</v>
      </c>
      <c r="B144" t="s">
        <v>2118</v>
      </c>
      <c r="D144">
        <v>0</v>
      </c>
      <c r="E144">
        <v>42</v>
      </c>
      <c r="F144">
        <v>0</v>
      </c>
      <c r="G144">
        <v>400</v>
      </c>
      <c r="H144">
        <v>398</v>
      </c>
      <c r="I144">
        <v>348</v>
      </c>
      <c r="J144">
        <v>400</v>
      </c>
      <c r="K144">
        <v>105</v>
      </c>
      <c r="L144">
        <v>160</v>
      </c>
      <c r="M144">
        <v>55</v>
      </c>
      <c r="N144">
        <v>0.34375</v>
      </c>
      <c r="O144" s="390" t="s">
        <v>5128</v>
      </c>
      <c r="P144" s="38">
        <v>0</v>
      </c>
      <c r="Q144">
        <v>-105</v>
      </c>
      <c r="R144" s="389" t="e">
        <v>#DIV/0!</v>
      </c>
      <c r="S144" t="s">
        <v>4789</v>
      </c>
    </row>
    <row r="145" spans="1:19">
      <c r="A145" t="s">
        <v>888</v>
      </c>
      <c r="B145" t="s">
        <v>5123</v>
      </c>
      <c r="D145">
        <v>6</v>
      </c>
      <c r="E145">
        <v>7</v>
      </c>
      <c r="F145">
        <v>0.8571428571428571</v>
      </c>
      <c r="G145">
        <v>400</v>
      </c>
      <c r="H145">
        <v>0</v>
      </c>
      <c r="I145">
        <v>0</v>
      </c>
      <c r="J145">
        <v>0</v>
      </c>
      <c r="K145">
        <v>70</v>
      </c>
      <c r="L145">
        <v>0</v>
      </c>
      <c r="M145">
        <v>-70</v>
      </c>
      <c r="N145" t="e">
        <v>#DIV/0!</v>
      </c>
      <c r="O145" s="390" t="s">
        <v>5128</v>
      </c>
      <c r="P145" s="38" t="e">
        <v>#N/A</v>
      </c>
      <c r="Q145" t="e">
        <v>#N/A</v>
      </c>
      <c r="R145" s="389" t="e">
        <v>#N/A</v>
      </c>
      <c r="S145" t="s">
        <v>4789</v>
      </c>
    </row>
    <row r="146" spans="1:19">
      <c r="A146" t="s">
        <v>889</v>
      </c>
      <c r="B146" t="s">
        <v>2122</v>
      </c>
      <c r="C146" t="s">
        <v>247</v>
      </c>
      <c r="D146">
        <v>0</v>
      </c>
      <c r="E146" t="e">
        <v>#N/A</v>
      </c>
      <c r="F146" t="e">
        <v>#N/A</v>
      </c>
      <c r="G146">
        <v>800</v>
      </c>
      <c r="H146">
        <v>678</v>
      </c>
      <c r="I146">
        <v>620</v>
      </c>
      <c r="J146">
        <v>750</v>
      </c>
      <c r="K146">
        <v>191</v>
      </c>
      <c r="L146">
        <v>291</v>
      </c>
      <c r="M146">
        <v>100</v>
      </c>
      <c r="N146">
        <v>0.3436426116838488</v>
      </c>
      <c r="O146" s="390" t="s">
        <v>5128</v>
      </c>
      <c r="P146" s="38" t="e">
        <v>#N/A</v>
      </c>
      <c r="Q146" t="e">
        <v>#N/A</v>
      </c>
      <c r="R146" s="389" t="e">
        <v>#N/A</v>
      </c>
      <c r="S146" t="s">
        <v>5102</v>
      </c>
    </row>
    <row r="147" spans="1:19">
      <c r="A147" t="s">
        <v>890</v>
      </c>
      <c r="B147" t="s">
        <v>2122</v>
      </c>
      <c r="C147" t="s">
        <v>249</v>
      </c>
      <c r="D147">
        <v>65</v>
      </c>
      <c r="E147" t="e">
        <v>#N/A</v>
      </c>
      <c r="F147" t="e">
        <v>#N/A</v>
      </c>
      <c r="G147">
        <v>800</v>
      </c>
      <c r="H147">
        <v>678</v>
      </c>
      <c r="I147">
        <v>620</v>
      </c>
      <c r="J147">
        <v>750</v>
      </c>
      <c r="K147">
        <v>191</v>
      </c>
      <c r="L147">
        <v>291</v>
      </c>
      <c r="M147">
        <v>100</v>
      </c>
      <c r="N147">
        <v>0.3436426116838488</v>
      </c>
      <c r="O147" s="390" t="s">
        <v>5128</v>
      </c>
      <c r="P147" s="38" t="e">
        <v>#N/A</v>
      </c>
      <c r="Q147" t="e">
        <v>#N/A</v>
      </c>
      <c r="R147" s="389" t="e">
        <v>#N/A</v>
      </c>
      <c r="S147" t="s">
        <v>5102</v>
      </c>
    </row>
    <row r="148" spans="1:19">
      <c r="A148" t="s">
        <v>895</v>
      </c>
      <c r="B148" t="s">
        <v>2131</v>
      </c>
      <c r="C148" t="s">
        <v>247</v>
      </c>
      <c r="D148">
        <v>65</v>
      </c>
      <c r="E148">
        <v>41</v>
      </c>
      <c r="F148">
        <v>1.5853658536585367</v>
      </c>
      <c r="G148">
        <v>1300</v>
      </c>
      <c r="H148">
        <v>980</v>
      </c>
      <c r="I148">
        <v>980</v>
      </c>
      <c r="J148">
        <v>1200</v>
      </c>
      <c r="K148">
        <v>290</v>
      </c>
      <c r="L148">
        <v>460</v>
      </c>
      <c r="M148">
        <v>170</v>
      </c>
      <c r="N148">
        <v>0.36956521739130432</v>
      </c>
      <c r="O148" s="390" t="s">
        <v>5128</v>
      </c>
      <c r="P148" s="38">
        <v>340</v>
      </c>
      <c r="Q148">
        <v>50</v>
      </c>
      <c r="R148" s="389">
        <v>0.14705882352941177</v>
      </c>
    </row>
    <row r="149" spans="1:19">
      <c r="A149" t="s">
        <v>896</v>
      </c>
      <c r="B149" t="s">
        <v>2131</v>
      </c>
      <c r="C149" t="s">
        <v>1525</v>
      </c>
      <c r="D149">
        <v>5</v>
      </c>
      <c r="E149">
        <v>32</v>
      </c>
      <c r="F149">
        <v>0.15625</v>
      </c>
      <c r="G149">
        <v>1300</v>
      </c>
      <c r="H149">
        <v>980</v>
      </c>
      <c r="I149">
        <v>980</v>
      </c>
      <c r="J149">
        <v>1200</v>
      </c>
      <c r="K149">
        <v>290</v>
      </c>
      <c r="L149">
        <v>460</v>
      </c>
      <c r="M149">
        <v>170</v>
      </c>
      <c r="N149">
        <v>0.36956521739130432</v>
      </c>
      <c r="O149" s="390" t="s">
        <v>5128</v>
      </c>
      <c r="P149" s="38">
        <v>340</v>
      </c>
      <c r="Q149">
        <v>50</v>
      </c>
      <c r="R149" s="389">
        <v>0.14705882352941177</v>
      </c>
    </row>
    <row r="150" spans="1:19">
      <c r="A150" t="s">
        <v>897</v>
      </c>
      <c r="B150" t="s">
        <v>2131</v>
      </c>
      <c r="C150" t="s">
        <v>1580</v>
      </c>
      <c r="D150">
        <v>0</v>
      </c>
      <c r="E150">
        <v>48</v>
      </c>
      <c r="F150">
        <v>0</v>
      </c>
      <c r="G150">
        <v>1300</v>
      </c>
      <c r="H150">
        <v>980</v>
      </c>
      <c r="I150">
        <v>980</v>
      </c>
      <c r="J150">
        <v>1200</v>
      </c>
      <c r="K150">
        <v>290</v>
      </c>
      <c r="L150">
        <v>460</v>
      </c>
      <c r="M150">
        <v>170</v>
      </c>
      <c r="N150">
        <v>0.36956521739130432</v>
      </c>
      <c r="O150" s="390" t="s">
        <v>5128</v>
      </c>
      <c r="P150" s="38">
        <v>340</v>
      </c>
      <c r="Q150">
        <v>50</v>
      </c>
      <c r="R150" s="389">
        <v>0.14705882352941177</v>
      </c>
    </row>
    <row r="151" spans="1:19">
      <c r="A151" t="s">
        <v>898</v>
      </c>
      <c r="B151" t="s">
        <v>2131</v>
      </c>
      <c r="C151" t="s">
        <v>249</v>
      </c>
      <c r="D151">
        <v>17</v>
      </c>
      <c r="E151">
        <v>134</v>
      </c>
      <c r="F151">
        <v>0.12686567164179105</v>
      </c>
      <c r="G151">
        <v>1300</v>
      </c>
      <c r="H151">
        <v>980</v>
      </c>
      <c r="I151">
        <v>980</v>
      </c>
      <c r="J151">
        <v>1200</v>
      </c>
      <c r="K151">
        <v>290</v>
      </c>
      <c r="L151">
        <v>460</v>
      </c>
      <c r="M151">
        <v>170</v>
      </c>
      <c r="N151">
        <v>0.36956521739130432</v>
      </c>
      <c r="O151" s="390" t="s">
        <v>5128</v>
      </c>
      <c r="P151" s="38">
        <v>340</v>
      </c>
      <c r="Q151">
        <v>50</v>
      </c>
      <c r="R151" s="389">
        <v>0.14705882352941177</v>
      </c>
    </row>
    <row r="152" spans="1:19">
      <c r="A152" t="s">
        <v>517</v>
      </c>
      <c r="B152" t="s">
        <v>2136</v>
      </c>
      <c r="D152">
        <v>688</v>
      </c>
      <c r="E152">
        <v>41</v>
      </c>
      <c r="F152">
        <v>16.780487804878049</v>
      </c>
      <c r="G152" t="s">
        <v>1434</v>
      </c>
      <c r="H152">
        <v>1580</v>
      </c>
      <c r="I152">
        <v>1480</v>
      </c>
      <c r="J152">
        <v>1680</v>
      </c>
      <c r="K152">
        <v>455</v>
      </c>
      <c r="L152">
        <v>695</v>
      </c>
      <c r="M152">
        <v>240</v>
      </c>
      <c r="N152">
        <v>0.34532374100719426</v>
      </c>
      <c r="O152" s="390" t="s">
        <v>5128</v>
      </c>
      <c r="P152" s="38" t="e">
        <v>#N/A</v>
      </c>
      <c r="Q152" t="e">
        <v>#N/A</v>
      </c>
      <c r="R152" s="389" t="e">
        <v>#N/A</v>
      </c>
      <c r="S152" t="s">
        <v>4789</v>
      </c>
    </row>
    <row r="153" spans="1:19">
      <c r="A153" t="s">
        <v>899</v>
      </c>
      <c r="B153" t="s">
        <v>2138</v>
      </c>
      <c r="C153" t="s">
        <v>247</v>
      </c>
      <c r="D153" t="e">
        <v>#N/A</v>
      </c>
      <c r="E153">
        <v>13</v>
      </c>
      <c r="F153" t="e">
        <v>#N/A</v>
      </c>
      <c r="G153">
        <v>2500</v>
      </c>
      <c r="H153">
        <v>1780</v>
      </c>
      <c r="I153" t="s">
        <v>1358</v>
      </c>
      <c r="J153">
        <v>2000</v>
      </c>
      <c r="K153">
        <v>323</v>
      </c>
      <c r="L153">
        <v>800</v>
      </c>
      <c r="M153">
        <v>477</v>
      </c>
      <c r="N153">
        <v>0.59624999999999995</v>
      </c>
      <c r="O153" s="390" t="s">
        <v>5128</v>
      </c>
      <c r="P153" s="38">
        <v>380</v>
      </c>
      <c r="Q153">
        <v>57</v>
      </c>
      <c r="R153" s="389">
        <v>0.15</v>
      </c>
    </row>
    <row r="154" spans="1:19">
      <c r="A154" t="s">
        <v>902</v>
      </c>
      <c r="B154" t="s">
        <v>2138</v>
      </c>
      <c r="C154" t="s">
        <v>249</v>
      </c>
      <c r="D154" t="e">
        <v>#N/A</v>
      </c>
      <c r="E154">
        <v>33</v>
      </c>
      <c r="F154" t="e">
        <v>#N/A</v>
      </c>
      <c r="G154">
        <v>2500</v>
      </c>
      <c r="H154">
        <v>1780</v>
      </c>
      <c r="I154" t="s">
        <v>1358</v>
      </c>
      <c r="J154">
        <v>2000</v>
      </c>
      <c r="K154">
        <v>323</v>
      </c>
      <c r="L154">
        <v>800</v>
      </c>
      <c r="M154">
        <v>477</v>
      </c>
      <c r="N154">
        <v>0.59624999999999995</v>
      </c>
      <c r="O154" s="390" t="s">
        <v>5128</v>
      </c>
      <c r="P154" s="38">
        <v>380</v>
      </c>
      <c r="Q154">
        <v>57</v>
      </c>
      <c r="R154" s="389">
        <v>0.15</v>
      </c>
    </row>
    <row r="155" spans="1:19">
      <c r="A155" t="s">
        <v>903</v>
      </c>
      <c r="B155" t="s">
        <v>2143</v>
      </c>
      <c r="C155" t="s">
        <v>247</v>
      </c>
      <c r="D155" t="e">
        <v>#N/A</v>
      </c>
      <c r="E155">
        <v>66</v>
      </c>
      <c r="F155" t="e">
        <v>#N/A</v>
      </c>
      <c r="G155">
        <v>1400</v>
      </c>
      <c r="H155">
        <v>1180</v>
      </c>
      <c r="I155">
        <v>1080</v>
      </c>
      <c r="J155">
        <v>1280</v>
      </c>
      <c r="K155">
        <v>298</v>
      </c>
      <c r="L155">
        <v>505</v>
      </c>
      <c r="M155">
        <v>207</v>
      </c>
      <c r="N155">
        <v>0.40990099009900988</v>
      </c>
      <c r="O155" s="390" t="s">
        <v>5128</v>
      </c>
      <c r="P155" s="38">
        <v>340</v>
      </c>
      <c r="Q155">
        <v>42</v>
      </c>
      <c r="R155" s="389">
        <v>0.12352941176470589</v>
      </c>
    </row>
    <row r="156" spans="1:19">
      <c r="A156" t="s">
        <v>904</v>
      </c>
      <c r="B156" t="s">
        <v>2143</v>
      </c>
      <c r="C156" t="s">
        <v>249</v>
      </c>
      <c r="D156" t="e">
        <v>#N/A</v>
      </c>
      <c r="E156">
        <v>860</v>
      </c>
      <c r="F156" t="e">
        <v>#N/A</v>
      </c>
      <c r="G156">
        <v>1400</v>
      </c>
      <c r="H156">
        <v>1180</v>
      </c>
      <c r="I156">
        <v>1080</v>
      </c>
      <c r="J156">
        <v>1280</v>
      </c>
      <c r="K156">
        <v>298</v>
      </c>
      <c r="L156">
        <v>505</v>
      </c>
      <c r="M156">
        <v>207</v>
      </c>
      <c r="N156">
        <v>0.40990099009900988</v>
      </c>
      <c r="O156" s="390" t="s">
        <v>5128</v>
      </c>
      <c r="P156" s="38">
        <v>340</v>
      </c>
      <c r="Q156">
        <v>42</v>
      </c>
      <c r="R156" s="389">
        <v>0.12352941176470589</v>
      </c>
    </row>
    <row r="157" spans="1:19">
      <c r="A157" t="s">
        <v>520</v>
      </c>
      <c r="B157" t="s">
        <v>2149</v>
      </c>
      <c r="D157">
        <v>4</v>
      </c>
      <c r="E157">
        <v>88</v>
      </c>
      <c r="F157">
        <v>4.5454545454545456E-2</v>
      </c>
      <c r="G157">
        <v>1200</v>
      </c>
      <c r="H157">
        <v>880</v>
      </c>
      <c r="I157">
        <v>798</v>
      </c>
      <c r="J157">
        <v>980</v>
      </c>
      <c r="K157">
        <v>242</v>
      </c>
      <c r="L157">
        <v>375</v>
      </c>
      <c r="M157">
        <v>133</v>
      </c>
      <c r="N157">
        <v>0.35466666666666669</v>
      </c>
      <c r="O157" s="390" t="s">
        <v>5128</v>
      </c>
      <c r="P157" s="38">
        <v>250</v>
      </c>
      <c r="Q157">
        <v>8</v>
      </c>
      <c r="R157" s="389">
        <v>3.2000000000000001E-2</v>
      </c>
    </row>
    <row r="158" spans="1:19">
      <c r="A158" t="s">
        <v>905</v>
      </c>
      <c r="B158" t="s">
        <v>2151</v>
      </c>
      <c r="C158" t="s">
        <v>247</v>
      </c>
      <c r="D158">
        <v>11</v>
      </c>
      <c r="E158">
        <v>23</v>
      </c>
      <c r="F158">
        <v>0.47826086956521741</v>
      </c>
      <c r="G158">
        <v>1800</v>
      </c>
      <c r="H158">
        <v>1480</v>
      </c>
      <c r="I158">
        <v>1380</v>
      </c>
      <c r="J158">
        <v>1600</v>
      </c>
      <c r="K158">
        <v>415</v>
      </c>
      <c r="L158">
        <v>630</v>
      </c>
      <c r="M158">
        <v>215</v>
      </c>
      <c r="N158">
        <v>0.34126984126984128</v>
      </c>
      <c r="O158" s="390" t="s">
        <v>5128</v>
      </c>
      <c r="P158" s="38" t="e">
        <v>#N/A</v>
      </c>
      <c r="Q158" t="e">
        <v>#N/A</v>
      </c>
      <c r="R158" s="389" t="e">
        <v>#N/A</v>
      </c>
      <c r="S158" t="s">
        <v>4789</v>
      </c>
    </row>
    <row r="159" spans="1:19">
      <c r="A159" t="s">
        <v>906</v>
      </c>
      <c r="B159" t="s">
        <v>2151</v>
      </c>
      <c r="C159" t="s">
        <v>249</v>
      </c>
      <c r="D159">
        <v>4</v>
      </c>
      <c r="E159">
        <v>17</v>
      </c>
      <c r="F159">
        <v>0.23529411764705882</v>
      </c>
      <c r="G159">
        <v>1800</v>
      </c>
      <c r="H159">
        <v>1480</v>
      </c>
      <c r="I159">
        <v>1380</v>
      </c>
      <c r="J159">
        <v>1600</v>
      </c>
      <c r="K159">
        <v>415</v>
      </c>
      <c r="L159">
        <v>630</v>
      </c>
      <c r="M159">
        <v>215</v>
      </c>
      <c r="N159">
        <v>0.34126984126984128</v>
      </c>
      <c r="O159" s="390" t="s">
        <v>5128</v>
      </c>
      <c r="P159" s="38" t="e">
        <v>#N/A</v>
      </c>
      <c r="Q159" t="e">
        <v>#N/A</v>
      </c>
      <c r="R159" s="389" t="e">
        <v>#N/A</v>
      </c>
      <c r="S159" t="s">
        <v>4789</v>
      </c>
    </row>
    <row r="160" spans="1:19">
      <c r="A160" t="s">
        <v>907</v>
      </c>
      <c r="B160" t="s">
        <v>2154</v>
      </c>
      <c r="C160" t="s">
        <v>247</v>
      </c>
      <c r="D160">
        <v>142</v>
      </c>
      <c r="E160">
        <v>2</v>
      </c>
      <c r="F160">
        <v>71</v>
      </c>
      <c r="G160">
        <v>2200</v>
      </c>
      <c r="H160">
        <v>1580</v>
      </c>
      <c r="I160">
        <v>1480</v>
      </c>
      <c r="J160">
        <v>1800</v>
      </c>
      <c r="K160">
        <v>419</v>
      </c>
      <c r="L160">
        <v>660</v>
      </c>
      <c r="M160">
        <v>241</v>
      </c>
      <c r="N160">
        <v>0.36515151515151517</v>
      </c>
      <c r="O160" s="390" t="s">
        <v>5128</v>
      </c>
      <c r="P160" s="38" t="e">
        <v>#N/A</v>
      </c>
      <c r="Q160" t="e">
        <v>#N/A</v>
      </c>
      <c r="R160" s="389" t="e">
        <v>#N/A</v>
      </c>
      <c r="S160" t="s">
        <v>4789</v>
      </c>
    </row>
    <row r="161" spans="1:19">
      <c r="A161" t="s">
        <v>908</v>
      </c>
      <c r="B161" t="s">
        <v>2154</v>
      </c>
      <c r="C161" t="s">
        <v>249</v>
      </c>
      <c r="D161">
        <v>34</v>
      </c>
      <c r="E161">
        <v>48</v>
      </c>
      <c r="F161">
        <v>0.70833333333333337</v>
      </c>
      <c r="G161">
        <v>2200</v>
      </c>
      <c r="H161">
        <v>1580</v>
      </c>
      <c r="I161">
        <v>1480</v>
      </c>
      <c r="J161">
        <v>1800</v>
      </c>
      <c r="K161">
        <v>419</v>
      </c>
      <c r="L161">
        <v>660</v>
      </c>
      <c r="M161">
        <v>241</v>
      </c>
      <c r="N161">
        <v>0.36515151515151517</v>
      </c>
      <c r="O161" s="390" t="s">
        <v>5128</v>
      </c>
      <c r="P161" s="38" t="e">
        <v>#N/A</v>
      </c>
      <c r="Q161" t="e">
        <v>#N/A</v>
      </c>
      <c r="R161" s="389" t="e">
        <v>#N/A</v>
      </c>
      <c r="S161" t="s">
        <v>4789</v>
      </c>
    </row>
    <row r="162" spans="1:19">
      <c r="A162" t="s">
        <v>909</v>
      </c>
      <c r="B162" t="s">
        <v>2157</v>
      </c>
      <c r="C162" t="s">
        <v>247</v>
      </c>
      <c r="D162">
        <v>6</v>
      </c>
      <c r="E162">
        <v>21</v>
      </c>
      <c r="F162">
        <v>0.2857142857142857</v>
      </c>
      <c r="G162">
        <v>2200</v>
      </c>
      <c r="H162">
        <v>1580</v>
      </c>
      <c r="I162">
        <v>1480</v>
      </c>
      <c r="J162">
        <v>1800</v>
      </c>
      <c r="K162">
        <v>431</v>
      </c>
      <c r="L162">
        <v>660</v>
      </c>
      <c r="M162">
        <v>229</v>
      </c>
      <c r="N162">
        <v>0.34696969696969698</v>
      </c>
      <c r="O162" s="390" t="s">
        <v>5128</v>
      </c>
      <c r="P162" s="38" t="e">
        <v>#N/A</v>
      </c>
      <c r="Q162" t="e">
        <v>#N/A</v>
      </c>
      <c r="R162" s="389" t="e">
        <v>#N/A</v>
      </c>
      <c r="S162" t="s">
        <v>4789</v>
      </c>
    </row>
    <row r="163" spans="1:19">
      <c r="A163" t="s">
        <v>910</v>
      </c>
      <c r="B163" t="s">
        <v>2157</v>
      </c>
      <c r="C163" t="s">
        <v>249</v>
      </c>
      <c r="D163">
        <v>6</v>
      </c>
      <c r="E163">
        <v>36</v>
      </c>
      <c r="F163">
        <v>0.16666666666666666</v>
      </c>
      <c r="G163">
        <v>2200</v>
      </c>
      <c r="H163">
        <v>1580</v>
      </c>
      <c r="I163">
        <v>1480</v>
      </c>
      <c r="J163">
        <v>1800</v>
      </c>
      <c r="K163">
        <v>431</v>
      </c>
      <c r="L163">
        <v>660</v>
      </c>
      <c r="M163">
        <v>229</v>
      </c>
      <c r="N163">
        <v>0.34696969696969698</v>
      </c>
      <c r="O163" s="390" t="s">
        <v>5128</v>
      </c>
      <c r="P163" s="38" t="e">
        <v>#N/A</v>
      </c>
      <c r="Q163" t="e">
        <v>#N/A</v>
      </c>
      <c r="R163" s="389" t="e">
        <v>#N/A</v>
      </c>
      <c r="S163" t="s">
        <v>4789</v>
      </c>
    </row>
    <row r="164" spans="1:19">
      <c r="A164" t="s">
        <v>968</v>
      </c>
      <c r="B164" t="s">
        <v>2397</v>
      </c>
      <c r="C164" t="s">
        <v>1523</v>
      </c>
      <c r="D164">
        <v>5225</v>
      </c>
      <c r="E164" t="e">
        <v>#N/A</v>
      </c>
      <c r="F164" t="e">
        <v>#N/A</v>
      </c>
      <c r="G164">
        <v>2900</v>
      </c>
      <c r="H164">
        <v>2380</v>
      </c>
      <c r="I164">
        <v>2180</v>
      </c>
      <c r="J164">
        <v>2600</v>
      </c>
      <c r="K164">
        <v>563</v>
      </c>
      <c r="L164">
        <v>1025</v>
      </c>
      <c r="M164">
        <v>462</v>
      </c>
      <c r="N164">
        <v>0.45073170731707318</v>
      </c>
      <c r="O164" s="390" t="s">
        <v>5128</v>
      </c>
      <c r="P164" s="38" t="e">
        <v>#N/A</v>
      </c>
      <c r="Q164" t="e">
        <v>#N/A</v>
      </c>
      <c r="R164" s="389" t="e">
        <v>#N/A</v>
      </c>
      <c r="S164" t="s">
        <v>5102</v>
      </c>
    </row>
    <row r="165" spans="1:19">
      <c r="A165" t="s">
        <v>969</v>
      </c>
      <c r="B165" t="s">
        <v>2397</v>
      </c>
      <c r="C165" t="s">
        <v>2286</v>
      </c>
      <c r="D165">
        <v>778</v>
      </c>
      <c r="E165" t="e">
        <v>#N/A</v>
      </c>
      <c r="F165" t="e">
        <v>#N/A</v>
      </c>
      <c r="G165">
        <v>3400</v>
      </c>
      <c r="H165">
        <v>2700</v>
      </c>
      <c r="I165">
        <v>2480</v>
      </c>
      <c r="J165">
        <v>3000</v>
      </c>
      <c r="K165">
        <v>709</v>
      </c>
      <c r="L165">
        <v>1165</v>
      </c>
      <c r="M165">
        <v>456</v>
      </c>
      <c r="N165">
        <v>0.39141630901287555</v>
      </c>
      <c r="O165" s="390" t="s">
        <v>5128</v>
      </c>
      <c r="P165" s="38" t="e">
        <v>#N/A</v>
      </c>
      <c r="Q165" t="e">
        <v>#N/A</v>
      </c>
      <c r="R165" s="389" t="e">
        <v>#N/A</v>
      </c>
      <c r="S165" t="s">
        <v>5102</v>
      </c>
    </row>
    <row r="166" spans="1:19">
      <c r="A166" t="s">
        <v>557</v>
      </c>
      <c r="B166" t="s">
        <v>5124</v>
      </c>
      <c r="C166" t="s">
        <v>1523</v>
      </c>
      <c r="D166">
        <v>121</v>
      </c>
      <c r="E166" t="e">
        <v>#N/A</v>
      </c>
      <c r="F166" t="e">
        <v>#N/A</v>
      </c>
      <c r="G166">
        <v>2500</v>
      </c>
      <c r="H166">
        <v>2180</v>
      </c>
      <c r="I166">
        <v>1980</v>
      </c>
      <c r="J166">
        <v>2300</v>
      </c>
      <c r="K166">
        <v>473</v>
      </c>
      <c r="L166">
        <v>930</v>
      </c>
      <c r="M166">
        <v>457</v>
      </c>
      <c r="N166">
        <v>0.49139784946236559</v>
      </c>
      <c r="O166" s="390" t="s">
        <v>5128</v>
      </c>
      <c r="P166" s="38" t="e">
        <v>#N/A</v>
      </c>
      <c r="Q166" t="e">
        <v>#N/A</v>
      </c>
      <c r="R166" s="389" t="e">
        <v>#N/A</v>
      </c>
      <c r="S166" t="s">
        <v>5102</v>
      </c>
    </row>
    <row r="167" spans="1:19">
      <c r="A167" t="s">
        <v>558</v>
      </c>
      <c r="B167" t="s">
        <v>5124</v>
      </c>
      <c r="C167" t="s">
        <v>2286</v>
      </c>
      <c r="D167">
        <v>16</v>
      </c>
      <c r="E167" t="e">
        <v>#N/A</v>
      </c>
      <c r="F167" t="e">
        <v>#N/A</v>
      </c>
      <c r="G167">
        <v>2900</v>
      </c>
      <c r="H167">
        <v>2500</v>
      </c>
      <c r="I167">
        <v>2280</v>
      </c>
      <c r="J167">
        <v>2800</v>
      </c>
      <c r="K167">
        <v>620</v>
      </c>
      <c r="L167">
        <v>1070</v>
      </c>
      <c r="M167">
        <v>450</v>
      </c>
      <c r="N167">
        <v>0.42056074766355139</v>
      </c>
      <c r="O167" s="390" t="s">
        <v>5128</v>
      </c>
      <c r="P167" s="38" t="e">
        <v>#N/A</v>
      </c>
      <c r="Q167" t="e">
        <v>#N/A</v>
      </c>
      <c r="R167" s="389" t="e">
        <v>#N/A</v>
      </c>
      <c r="S167" t="s">
        <v>5102</v>
      </c>
    </row>
    <row r="168" spans="1:19">
      <c r="A168" t="s">
        <v>348</v>
      </c>
      <c r="B168" t="s">
        <v>2640</v>
      </c>
      <c r="D168">
        <v>341</v>
      </c>
      <c r="E168">
        <v>323</v>
      </c>
      <c r="F168">
        <v>1.0557275541795665</v>
      </c>
      <c r="G168">
        <v>2000</v>
      </c>
      <c r="H168">
        <v>2170</v>
      </c>
      <c r="I168">
        <v>1980</v>
      </c>
      <c r="J168">
        <v>2300</v>
      </c>
      <c r="K168">
        <v>516</v>
      </c>
      <c r="L168">
        <v>930</v>
      </c>
      <c r="M168">
        <v>414</v>
      </c>
      <c r="N168">
        <v>0.44516129032258067</v>
      </c>
      <c r="O168" s="390" t="s">
        <v>5128</v>
      </c>
      <c r="P168" s="38" t="e">
        <v>#N/A</v>
      </c>
      <c r="Q168" t="e">
        <v>#N/A</v>
      </c>
      <c r="R168" s="389" t="e">
        <v>#N/A</v>
      </c>
      <c r="S168" t="s">
        <v>4789</v>
      </c>
    </row>
    <row r="169" spans="1:19">
      <c r="A169" t="s">
        <v>613</v>
      </c>
      <c r="B169" t="s">
        <v>5125</v>
      </c>
      <c r="D169">
        <v>160</v>
      </c>
      <c r="E169">
        <v>969</v>
      </c>
      <c r="F169">
        <v>0.1651186790505676</v>
      </c>
      <c r="G169" t="s">
        <v>1547</v>
      </c>
      <c r="H169">
        <v>0</v>
      </c>
      <c r="I169">
        <v>0</v>
      </c>
      <c r="J169">
        <v>0</v>
      </c>
      <c r="K169">
        <v>69</v>
      </c>
      <c r="L169">
        <v>0</v>
      </c>
      <c r="M169">
        <v>-69</v>
      </c>
      <c r="N169" t="e">
        <v>#DIV/0!</v>
      </c>
      <c r="O169" s="390" t="s">
        <v>5128</v>
      </c>
      <c r="P169" s="38">
        <v>80</v>
      </c>
      <c r="Q169">
        <v>11</v>
      </c>
      <c r="R169" s="389">
        <v>0.13750000000000001</v>
      </c>
    </row>
    <row r="170" spans="1:19">
      <c r="A170" t="s">
        <v>961</v>
      </c>
      <c r="B170" t="s">
        <v>2378</v>
      </c>
      <c r="C170" t="s">
        <v>2254</v>
      </c>
      <c r="D170">
        <v>44</v>
      </c>
      <c r="E170" t="e">
        <v>#N/A</v>
      </c>
      <c r="F170" t="e">
        <v>#N/A</v>
      </c>
      <c r="G170">
        <v>4500</v>
      </c>
      <c r="H170">
        <v>3180</v>
      </c>
      <c r="I170">
        <v>2980</v>
      </c>
      <c r="J170">
        <v>3500</v>
      </c>
      <c r="K170">
        <v>852</v>
      </c>
      <c r="L170">
        <v>1370</v>
      </c>
      <c r="M170">
        <v>518</v>
      </c>
      <c r="N170">
        <v>0.37810218978102189</v>
      </c>
      <c r="O170" s="390" t="s">
        <v>5128</v>
      </c>
      <c r="P170" s="38" t="e">
        <v>#N/A</v>
      </c>
      <c r="Q170" t="e">
        <v>#N/A</v>
      </c>
      <c r="R170" s="389" t="e">
        <v>#N/A</v>
      </c>
      <c r="S170" t="s">
        <v>5102</v>
      </c>
    </row>
    <row r="171" spans="1:19">
      <c r="A171" t="s">
        <v>763</v>
      </c>
      <c r="B171" t="s">
        <v>1568</v>
      </c>
      <c r="C171" t="s">
        <v>1559</v>
      </c>
      <c r="D171">
        <v>794</v>
      </c>
      <c r="E171">
        <v>55</v>
      </c>
      <c r="F171">
        <v>14.436363636363636</v>
      </c>
      <c r="G171">
        <v>400</v>
      </c>
      <c r="H171">
        <v>298</v>
      </c>
      <c r="I171">
        <v>278</v>
      </c>
      <c r="J171">
        <v>300</v>
      </c>
      <c r="K171">
        <v>90</v>
      </c>
      <c r="L171">
        <v>127</v>
      </c>
      <c r="M171">
        <v>37</v>
      </c>
      <c r="N171">
        <v>0.29133858267716534</v>
      </c>
      <c r="O171" s="390" t="s">
        <v>5128</v>
      </c>
      <c r="P171" s="38" t="e">
        <v>#N/A</v>
      </c>
      <c r="Q171" t="e">
        <v>#N/A</v>
      </c>
      <c r="R171" s="389" t="e">
        <v>#N/A</v>
      </c>
      <c r="S171" t="s">
        <v>4789</v>
      </c>
    </row>
    <row r="172" spans="1:19">
      <c r="A172" t="s">
        <v>405</v>
      </c>
      <c r="B172" t="s">
        <v>1572</v>
      </c>
      <c r="C172" t="s">
        <v>1557</v>
      </c>
      <c r="D172">
        <v>27</v>
      </c>
      <c r="E172">
        <v>79</v>
      </c>
      <c r="F172">
        <v>0.34177215189873417</v>
      </c>
      <c r="G172">
        <v>500</v>
      </c>
      <c r="H172">
        <v>268</v>
      </c>
      <c r="I172">
        <v>248</v>
      </c>
      <c r="J172">
        <v>300</v>
      </c>
      <c r="K172">
        <v>81</v>
      </c>
      <c r="L172">
        <v>115</v>
      </c>
      <c r="M172">
        <v>34</v>
      </c>
      <c r="N172">
        <v>0.29565217391304349</v>
      </c>
      <c r="O172" s="390" t="s">
        <v>5128</v>
      </c>
      <c r="P172" s="38" t="e">
        <v>#N/A</v>
      </c>
      <c r="Q172" t="e">
        <v>#N/A</v>
      </c>
      <c r="R172" s="389" t="e">
        <v>#N/A</v>
      </c>
      <c r="S172" t="s">
        <v>4789</v>
      </c>
    </row>
    <row r="173" spans="1:19">
      <c r="A173" t="s">
        <v>404</v>
      </c>
      <c r="B173" t="s">
        <v>1572</v>
      </c>
      <c r="C173" t="s">
        <v>1559</v>
      </c>
      <c r="D173">
        <v>254</v>
      </c>
      <c r="E173">
        <v>766</v>
      </c>
      <c r="F173">
        <v>0.33159268929503916</v>
      </c>
      <c r="G173">
        <v>500</v>
      </c>
      <c r="H173">
        <v>268</v>
      </c>
      <c r="I173">
        <v>248</v>
      </c>
      <c r="J173">
        <v>300</v>
      </c>
      <c r="K173">
        <v>81</v>
      </c>
      <c r="L173">
        <v>115</v>
      </c>
      <c r="M173">
        <v>34</v>
      </c>
      <c r="N173">
        <v>0.29565217391304349</v>
      </c>
      <c r="O173" s="390" t="s">
        <v>5128</v>
      </c>
      <c r="P173" s="38" t="e">
        <v>#N/A</v>
      </c>
      <c r="Q173" t="e">
        <v>#N/A</v>
      </c>
      <c r="R173" s="389" t="e">
        <v>#N/A</v>
      </c>
      <c r="S173" t="s">
        <v>4789</v>
      </c>
    </row>
    <row r="174" spans="1:19">
      <c r="A174" t="s">
        <v>836</v>
      </c>
      <c r="B174" t="s">
        <v>1980</v>
      </c>
      <c r="C174" t="s">
        <v>1520</v>
      </c>
      <c r="D174">
        <v>8</v>
      </c>
      <c r="E174">
        <v>426</v>
      </c>
      <c r="F174">
        <v>1.8779342723004695E-2</v>
      </c>
      <c r="G174">
        <v>3400</v>
      </c>
      <c r="H174">
        <v>2080</v>
      </c>
      <c r="I174">
        <v>1880</v>
      </c>
      <c r="J174">
        <v>2200</v>
      </c>
      <c r="K174">
        <v>509</v>
      </c>
      <c r="L174">
        <v>880</v>
      </c>
      <c r="M174">
        <v>371</v>
      </c>
      <c r="N174">
        <v>0.42159090909090907</v>
      </c>
      <c r="O174" s="390" t="s">
        <v>5128</v>
      </c>
      <c r="P174" s="38">
        <v>640</v>
      </c>
      <c r="Q174">
        <v>131</v>
      </c>
      <c r="R174" s="389">
        <v>0.20468749999999999</v>
      </c>
    </row>
    <row r="175" spans="1:19">
      <c r="A175" t="s">
        <v>838</v>
      </c>
      <c r="B175" t="s">
        <v>1980</v>
      </c>
      <c r="C175" t="s">
        <v>1372</v>
      </c>
      <c r="D175">
        <v>5</v>
      </c>
      <c r="E175">
        <v>1002</v>
      </c>
      <c r="F175">
        <v>4.9900199600798403E-3</v>
      </c>
      <c r="G175">
        <v>3400</v>
      </c>
      <c r="H175">
        <v>2080</v>
      </c>
      <c r="I175">
        <v>1880</v>
      </c>
      <c r="J175">
        <v>2200</v>
      </c>
      <c r="K175">
        <v>509</v>
      </c>
      <c r="L175">
        <v>880</v>
      </c>
      <c r="M175">
        <v>371</v>
      </c>
      <c r="N175">
        <v>0.42159090909090907</v>
      </c>
      <c r="O175" s="390" t="s">
        <v>5128</v>
      </c>
      <c r="P175" s="38">
        <v>640</v>
      </c>
      <c r="Q175">
        <v>131</v>
      </c>
      <c r="R175" s="389">
        <v>0.20468749999999999</v>
      </c>
    </row>
    <row r="176" spans="1:19">
      <c r="A176" t="s">
        <v>758</v>
      </c>
      <c r="B176" t="s">
        <v>1564</v>
      </c>
      <c r="C176" t="s">
        <v>1557</v>
      </c>
      <c r="D176">
        <v>219</v>
      </c>
      <c r="E176">
        <v>362</v>
      </c>
      <c r="F176">
        <v>0.60497237569060769</v>
      </c>
      <c r="G176">
        <v>400</v>
      </c>
      <c r="H176">
        <v>228</v>
      </c>
      <c r="I176">
        <v>208</v>
      </c>
      <c r="J176">
        <v>250</v>
      </c>
      <c r="K176">
        <v>64</v>
      </c>
      <c r="L176">
        <v>97</v>
      </c>
      <c r="M176">
        <v>33</v>
      </c>
      <c r="N176">
        <v>0.34020618556701032</v>
      </c>
      <c r="O176" s="390" t="s">
        <v>5128</v>
      </c>
      <c r="P176" s="38" t="e">
        <v>#N/A</v>
      </c>
      <c r="Q176" t="e">
        <v>#N/A</v>
      </c>
      <c r="R176" s="389" t="e">
        <v>#N/A</v>
      </c>
      <c r="S176" t="s">
        <v>4789</v>
      </c>
    </row>
    <row r="177" spans="1:19">
      <c r="A177" t="s">
        <v>759</v>
      </c>
      <c r="B177" t="s">
        <v>1564</v>
      </c>
      <c r="C177" t="s">
        <v>1559</v>
      </c>
      <c r="D177">
        <v>602</v>
      </c>
      <c r="E177">
        <v>381</v>
      </c>
      <c r="F177">
        <v>1.5800524934383202</v>
      </c>
      <c r="G177">
        <v>400</v>
      </c>
      <c r="H177">
        <v>228</v>
      </c>
      <c r="I177">
        <v>208</v>
      </c>
      <c r="J177">
        <v>250</v>
      </c>
      <c r="K177">
        <v>64</v>
      </c>
      <c r="L177">
        <v>97</v>
      </c>
      <c r="M177">
        <v>33</v>
      </c>
      <c r="N177">
        <v>0.34020618556701032</v>
      </c>
      <c r="O177" s="390" t="s">
        <v>5128</v>
      </c>
      <c r="P177" s="38" t="e">
        <v>#N/A</v>
      </c>
      <c r="Q177" t="e">
        <v>#N/A</v>
      </c>
      <c r="R177" s="389" t="e">
        <v>#N/A</v>
      </c>
      <c r="S177" t="s">
        <v>4789</v>
      </c>
    </row>
    <row r="178" spans="1:19">
      <c r="A178" t="s">
        <v>387</v>
      </c>
      <c r="B178" t="s">
        <v>1476</v>
      </c>
      <c r="D178">
        <v>0</v>
      </c>
      <c r="E178" t="e">
        <v>#N/A</v>
      </c>
      <c r="F178" t="e">
        <v>#N/A</v>
      </c>
      <c r="G178">
        <v>5500</v>
      </c>
      <c r="H178">
        <v>4980</v>
      </c>
      <c r="I178">
        <v>4480</v>
      </c>
      <c r="J178">
        <v>5300</v>
      </c>
      <c r="K178">
        <v>1206</v>
      </c>
      <c r="L178">
        <v>2105</v>
      </c>
      <c r="M178">
        <v>899</v>
      </c>
      <c r="N178">
        <v>0.42707838479809979</v>
      </c>
      <c r="O178" s="390" t="s">
        <v>5128</v>
      </c>
      <c r="P178" s="38" t="e">
        <v>#N/A</v>
      </c>
      <c r="Q178" t="e">
        <v>#N/A</v>
      </c>
      <c r="R178" s="389" t="e">
        <v>#N/A</v>
      </c>
      <c r="S178" t="s">
        <v>5102</v>
      </c>
    </row>
    <row r="179" spans="1:19">
      <c r="A179" t="s">
        <v>395</v>
      </c>
      <c r="B179" t="s">
        <v>1501</v>
      </c>
      <c r="D179">
        <v>883</v>
      </c>
      <c r="E179">
        <v>12954</v>
      </c>
      <c r="F179">
        <v>6.8164273583449134E-2</v>
      </c>
      <c r="G179">
        <v>2400</v>
      </c>
      <c r="H179">
        <v>1980</v>
      </c>
      <c r="I179">
        <v>1780</v>
      </c>
      <c r="J179">
        <v>2000</v>
      </c>
      <c r="K179">
        <v>540</v>
      </c>
      <c r="L179">
        <v>765</v>
      </c>
      <c r="M179">
        <v>225</v>
      </c>
      <c r="N179">
        <v>0.29411764705882354</v>
      </c>
      <c r="O179" s="390" t="s">
        <v>5128</v>
      </c>
      <c r="P179" s="38">
        <v>640</v>
      </c>
      <c r="Q179">
        <v>100</v>
      </c>
      <c r="R179" s="389">
        <v>0.15625</v>
      </c>
    </row>
    <row r="180" spans="1:19">
      <c r="A180" t="s">
        <v>270</v>
      </c>
      <c r="B180" t="s">
        <v>1806</v>
      </c>
      <c r="D180">
        <v>1295</v>
      </c>
      <c r="E180">
        <v>107</v>
      </c>
      <c r="F180">
        <v>12.102803738317757</v>
      </c>
      <c r="G180">
        <v>5300</v>
      </c>
      <c r="H180">
        <v>3980</v>
      </c>
      <c r="I180">
        <v>3680</v>
      </c>
      <c r="J180">
        <v>4500</v>
      </c>
      <c r="K180">
        <v>657</v>
      </c>
      <c r="L180">
        <v>1730</v>
      </c>
      <c r="M180">
        <v>1073</v>
      </c>
      <c r="N180">
        <v>0.62023121387283242</v>
      </c>
      <c r="O180" s="390" t="s">
        <v>5128</v>
      </c>
      <c r="P180" s="38" t="e">
        <v>#N/A</v>
      </c>
      <c r="Q180" t="e">
        <v>#N/A</v>
      </c>
      <c r="R180" s="389" t="e">
        <v>#N/A</v>
      </c>
      <c r="S180" t="s">
        <v>4789</v>
      </c>
    </row>
    <row r="181" spans="1:19">
      <c r="A181" t="s">
        <v>468</v>
      </c>
      <c r="B181" t="s">
        <v>1810</v>
      </c>
      <c r="D181">
        <v>668</v>
      </c>
      <c r="E181">
        <v>314</v>
      </c>
      <c r="F181">
        <v>2.1273885350318471</v>
      </c>
      <c r="G181">
        <v>5200</v>
      </c>
      <c r="H181">
        <v>4280</v>
      </c>
      <c r="I181">
        <v>3880</v>
      </c>
      <c r="J181">
        <v>4800</v>
      </c>
      <c r="K181">
        <v>991</v>
      </c>
      <c r="L181">
        <v>1820</v>
      </c>
      <c r="M181">
        <v>829</v>
      </c>
      <c r="N181">
        <v>0.45549450549450549</v>
      </c>
      <c r="O181" s="390" t="s">
        <v>5128</v>
      </c>
      <c r="P181" s="38" t="e">
        <v>#N/A</v>
      </c>
      <c r="Q181" t="e">
        <v>#N/A</v>
      </c>
      <c r="R181" s="389" t="e">
        <v>#N/A</v>
      </c>
      <c r="S181" t="s">
        <v>4789</v>
      </c>
    </row>
    <row r="182" spans="1:19">
      <c r="A182" t="s">
        <v>470</v>
      </c>
      <c r="B182" t="s">
        <v>1814</v>
      </c>
      <c r="D182">
        <v>148</v>
      </c>
      <c r="E182">
        <v>372</v>
      </c>
      <c r="F182">
        <v>0.39784946236559138</v>
      </c>
      <c r="G182">
        <v>9100</v>
      </c>
      <c r="H182">
        <v>7280</v>
      </c>
      <c r="I182">
        <v>6680</v>
      </c>
      <c r="J182">
        <v>7800</v>
      </c>
      <c r="K182">
        <v>1110</v>
      </c>
      <c r="L182">
        <v>3120</v>
      </c>
      <c r="M182">
        <v>2010</v>
      </c>
      <c r="N182">
        <v>0.64423076923076927</v>
      </c>
      <c r="O182" s="390" t="s">
        <v>5128</v>
      </c>
      <c r="P182" s="38" t="e">
        <v>#N/A</v>
      </c>
      <c r="Q182" t="e">
        <v>#N/A</v>
      </c>
      <c r="R182" s="389" t="e">
        <v>#N/A</v>
      </c>
      <c r="S182" t="s">
        <v>4789</v>
      </c>
    </row>
    <row r="183" spans="1:19">
      <c r="A183" t="s">
        <v>744</v>
      </c>
      <c r="B183" t="s">
        <v>1497</v>
      </c>
      <c r="D183">
        <v>317</v>
      </c>
      <c r="E183">
        <v>127</v>
      </c>
      <c r="F183">
        <v>2.4960629921259843</v>
      </c>
      <c r="G183">
        <v>700</v>
      </c>
      <c r="H183">
        <v>498</v>
      </c>
      <c r="I183">
        <v>498</v>
      </c>
      <c r="J183">
        <v>500</v>
      </c>
      <c r="K183">
        <v>195</v>
      </c>
      <c r="L183">
        <v>234</v>
      </c>
      <c r="M183">
        <v>39</v>
      </c>
      <c r="N183">
        <v>0.16666666666666666</v>
      </c>
      <c r="O183" s="390" t="s">
        <v>5128</v>
      </c>
      <c r="P183" s="38" t="e">
        <v>#N/A</v>
      </c>
      <c r="Q183" t="e">
        <v>#N/A</v>
      </c>
      <c r="R183" s="389" t="e">
        <v>#N/A</v>
      </c>
      <c r="S183" t="s">
        <v>4789</v>
      </c>
    </row>
    <row r="184" spans="1:19">
      <c r="A184" t="s">
        <v>533</v>
      </c>
      <c r="B184" t="s">
        <v>2241</v>
      </c>
      <c r="D184">
        <v>48</v>
      </c>
      <c r="E184">
        <v>1869</v>
      </c>
      <c r="F184">
        <v>2.5682182985553772E-2</v>
      </c>
      <c r="G184">
        <v>7900</v>
      </c>
      <c r="H184">
        <v>6200</v>
      </c>
      <c r="I184">
        <v>5680</v>
      </c>
      <c r="J184">
        <v>7000</v>
      </c>
      <c r="K184">
        <v>1570</v>
      </c>
      <c r="L184">
        <v>2670</v>
      </c>
      <c r="M184">
        <v>1100</v>
      </c>
      <c r="N184">
        <v>0.41198501872659177</v>
      </c>
      <c r="O184" s="390" t="s">
        <v>5128</v>
      </c>
      <c r="P184" s="38">
        <v>1900</v>
      </c>
      <c r="Q184">
        <v>330</v>
      </c>
      <c r="R184" s="389">
        <v>0.1736842105263158</v>
      </c>
    </row>
    <row r="185" spans="1:19">
      <c r="A185" t="s">
        <v>309</v>
      </c>
      <c r="B185" t="s">
        <v>310</v>
      </c>
      <c r="D185">
        <v>485</v>
      </c>
      <c r="E185">
        <v>50</v>
      </c>
      <c r="F185">
        <v>9.6999999999999993</v>
      </c>
      <c r="G185">
        <v>2000</v>
      </c>
      <c r="H185">
        <v>1280</v>
      </c>
      <c r="I185">
        <v>1180</v>
      </c>
      <c r="J185">
        <v>1400</v>
      </c>
      <c r="K185">
        <v>294</v>
      </c>
      <c r="L185">
        <v>555</v>
      </c>
      <c r="M185">
        <v>261</v>
      </c>
      <c r="N185">
        <v>0.4702702702702703</v>
      </c>
      <c r="O185" s="390" t="s">
        <v>5128</v>
      </c>
      <c r="P185" s="38" t="e">
        <v>#N/A</v>
      </c>
      <c r="Q185" t="e">
        <v>#N/A</v>
      </c>
      <c r="R185" s="389" t="e">
        <v>#N/A</v>
      </c>
      <c r="S185" t="s">
        <v>4789</v>
      </c>
    </row>
    <row r="186" spans="1:19">
      <c r="A186" t="s">
        <v>3917</v>
      </c>
      <c r="B186" t="s">
        <v>4917</v>
      </c>
      <c r="D186">
        <v>1973</v>
      </c>
      <c r="E186">
        <v>2</v>
      </c>
      <c r="F186">
        <v>986.5</v>
      </c>
      <c r="G186">
        <v>1800</v>
      </c>
      <c r="H186">
        <v>980</v>
      </c>
      <c r="I186">
        <v>980</v>
      </c>
      <c r="J186">
        <v>1280</v>
      </c>
      <c r="K186">
        <v>275</v>
      </c>
      <c r="L186">
        <v>460</v>
      </c>
      <c r="M186">
        <v>185</v>
      </c>
      <c r="N186">
        <v>0.40217391304347827</v>
      </c>
      <c r="O186" s="390" t="s">
        <v>5128</v>
      </c>
      <c r="P186" s="38" t="e">
        <v>#N/A</v>
      </c>
      <c r="Q186" t="e">
        <v>#N/A</v>
      </c>
      <c r="R186" s="389" t="e">
        <v>#N/A</v>
      </c>
      <c r="S186" t="s">
        <v>4789</v>
      </c>
    </row>
    <row r="187" spans="1:19">
      <c r="A187" t="s">
        <v>423</v>
      </c>
      <c r="B187" t="s">
        <v>1656</v>
      </c>
      <c r="D187">
        <v>4</v>
      </c>
      <c r="E187">
        <v>19</v>
      </c>
      <c r="F187">
        <v>0.21052631578947367</v>
      </c>
      <c r="G187">
        <v>1000</v>
      </c>
      <c r="H187">
        <v>658</v>
      </c>
      <c r="I187">
        <v>598</v>
      </c>
      <c r="J187">
        <v>700</v>
      </c>
      <c r="K187">
        <v>164</v>
      </c>
      <c r="L187">
        <v>280</v>
      </c>
      <c r="M187">
        <v>116</v>
      </c>
      <c r="N187">
        <v>0.41428571428571431</v>
      </c>
      <c r="O187" s="390" t="s">
        <v>5128</v>
      </c>
      <c r="P187" s="38" t="e">
        <v>#N/A</v>
      </c>
      <c r="Q187" t="e">
        <v>#N/A</v>
      </c>
      <c r="R187" s="389" t="e">
        <v>#N/A</v>
      </c>
      <c r="S187" t="s">
        <v>4789</v>
      </c>
    </row>
    <row r="188" spans="1:19">
      <c r="A188" t="s">
        <v>429</v>
      </c>
      <c r="B188" t="s">
        <v>1672</v>
      </c>
      <c r="D188">
        <v>77</v>
      </c>
      <c r="E188">
        <v>107</v>
      </c>
      <c r="F188">
        <v>0.71962616822429903</v>
      </c>
      <c r="G188">
        <v>2500</v>
      </c>
      <c r="H188">
        <v>1980</v>
      </c>
      <c r="I188">
        <v>1680</v>
      </c>
      <c r="J188">
        <v>2000</v>
      </c>
      <c r="K188">
        <v>375</v>
      </c>
      <c r="L188">
        <v>790</v>
      </c>
      <c r="M188">
        <v>415</v>
      </c>
      <c r="N188">
        <v>0.52531645569620256</v>
      </c>
      <c r="O188" s="390" t="s">
        <v>5128</v>
      </c>
      <c r="P188" s="38">
        <v>400</v>
      </c>
      <c r="Q188">
        <v>25</v>
      </c>
      <c r="R188" s="389">
        <v>6.25E-2</v>
      </c>
    </row>
    <row r="189" spans="1:19">
      <c r="A189" t="s">
        <v>433</v>
      </c>
      <c r="B189" t="s">
        <v>1683</v>
      </c>
      <c r="D189">
        <v>51</v>
      </c>
      <c r="E189">
        <v>12</v>
      </c>
      <c r="F189">
        <v>4.25</v>
      </c>
      <c r="G189">
        <v>3600</v>
      </c>
      <c r="H189" t="s">
        <v>1547</v>
      </c>
      <c r="I189" t="s">
        <v>1547</v>
      </c>
      <c r="J189" t="s">
        <v>1547</v>
      </c>
      <c r="K189">
        <v>962</v>
      </c>
      <c r="L189">
        <v>1400</v>
      </c>
      <c r="M189">
        <v>438</v>
      </c>
      <c r="N189">
        <v>0.31285714285714283</v>
      </c>
      <c r="O189" s="390" t="s">
        <v>5128</v>
      </c>
      <c r="P189" s="38" t="e">
        <v>#N/A</v>
      </c>
      <c r="Q189" t="e">
        <v>#N/A</v>
      </c>
      <c r="R189" s="389" t="e">
        <v>#N/A</v>
      </c>
      <c r="S189" t="s">
        <v>4789</v>
      </c>
    </row>
    <row r="190" spans="1:19">
      <c r="A190" t="s">
        <v>307</v>
      </c>
      <c r="B190" t="s">
        <v>1324</v>
      </c>
      <c r="D190">
        <v>701</v>
      </c>
      <c r="E190">
        <v>111</v>
      </c>
      <c r="F190">
        <v>6.3153153153153152</v>
      </c>
      <c r="G190">
        <v>700</v>
      </c>
      <c r="H190">
        <v>548</v>
      </c>
      <c r="I190">
        <v>498</v>
      </c>
      <c r="J190">
        <v>600</v>
      </c>
      <c r="K190">
        <v>125</v>
      </c>
      <c r="L190">
        <v>234</v>
      </c>
      <c r="M190">
        <v>109</v>
      </c>
      <c r="N190">
        <v>0.46581196581196582</v>
      </c>
      <c r="O190" s="390" t="s">
        <v>5128</v>
      </c>
      <c r="P190" s="38" t="e">
        <v>#N/A</v>
      </c>
      <c r="Q190" t="e">
        <v>#N/A</v>
      </c>
      <c r="R190" s="389" t="e">
        <v>#N/A</v>
      </c>
      <c r="S190" t="s">
        <v>4789</v>
      </c>
    </row>
    <row r="191" spans="1:19">
      <c r="A191" t="s">
        <v>369</v>
      </c>
      <c r="B191" t="s">
        <v>1386</v>
      </c>
      <c r="D191">
        <v>1817</v>
      </c>
      <c r="E191">
        <v>3422</v>
      </c>
      <c r="F191">
        <v>0.5309760374050263</v>
      </c>
      <c r="G191">
        <v>600</v>
      </c>
      <c r="H191">
        <v>500</v>
      </c>
      <c r="I191">
        <v>458</v>
      </c>
      <c r="J191">
        <v>580</v>
      </c>
      <c r="K191">
        <v>112</v>
      </c>
      <c r="L191">
        <v>214.5</v>
      </c>
      <c r="M191">
        <v>102.5</v>
      </c>
      <c r="N191">
        <v>0.47785547785547783</v>
      </c>
      <c r="O191" s="390" t="s">
        <v>5128</v>
      </c>
      <c r="P191" s="38" t="e">
        <v>#N/A</v>
      </c>
      <c r="Q191" t="e">
        <v>#N/A</v>
      </c>
      <c r="R191" s="389" t="e">
        <v>#N/A</v>
      </c>
      <c r="S191" t="s">
        <v>4789</v>
      </c>
    </row>
    <row r="192" spans="1:19">
      <c r="A192" t="s">
        <v>754</v>
      </c>
      <c r="B192" t="s">
        <v>1555</v>
      </c>
      <c r="C192" t="s">
        <v>247</v>
      </c>
      <c r="D192">
        <v>10640</v>
      </c>
      <c r="E192">
        <v>355</v>
      </c>
      <c r="F192">
        <v>29.971830985915492</v>
      </c>
      <c r="G192">
        <v>600</v>
      </c>
      <c r="H192">
        <v>398</v>
      </c>
      <c r="I192">
        <v>358</v>
      </c>
      <c r="J192">
        <v>420</v>
      </c>
      <c r="K192">
        <v>145</v>
      </c>
      <c r="L192">
        <v>168</v>
      </c>
      <c r="M192">
        <v>23</v>
      </c>
      <c r="N192">
        <v>0.13690476190476192</v>
      </c>
      <c r="O192" s="390" t="s">
        <v>5128</v>
      </c>
      <c r="P192" s="38" t="e">
        <v>#N/A</v>
      </c>
      <c r="Q192" t="e">
        <v>#N/A</v>
      </c>
      <c r="R192" s="389" t="e">
        <v>#N/A</v>
      </c>
      <c r="S192" t="s">
        <v>4789</v>
      </c>
    </row>
    <row r="193" spans="1:19">
      <c r="A193" t="s">
        <v>755</v>
      </c>
      <c r="B193" t="s">
        <v>1555</v>
      </c>
      <c r="C193" t="s">
        <v>1557</v>
      </c>
      <c r="D193">
        <v>144</v>
      </c>
      <c r="E193">
        <v>111</v>
      </c>
      <c r="F193">
        <v>1.2972972972972974</v>
      </c>
      <c r="G193">
        <v>600</v>
      </c>
      <c r="H193">
        <v>398</v>
      </c>
      <c r="I193">
        <v>358</v>
      </c>
      <c r="J193">
        <v>420</v>
      </c>
      <c r="K193">
        <v>145</v>
      </c>
      <c r="L193">
        <v>168</v>
      </c>
      <c r="M193">
        <v>23</v>
      </c>
      <c r="N193">
        <v>0.13690476190476192</v>
      </c>
      <c r="O193" s="390" t="s">
        <v>5128</v>
      </c>
      <c r="P193" s="38" t="e">
        <v>#N/A</v>
      </c>
      <c r="Q193" t="e">
        <v>#N/A</v>
      </c>
      <c r="R193" s="389" t="e">
        <v>#N/A</v>
      </c>
      <c r="S193" t="s">
        <v>4789</v>
      </c>
    </row>
    <row r="194" spans="1:19">
      <c r="A194" t="s">
        <v>756</v>
      </c>
      <c r="B194" t="s">
        <v>1555</v>
      </c>
      <c r="C194" t="s">
        <v>1559</v>
      </c>
      <c r="D194">
        <v>26</v>
      </c>
      <c r="E194">
        <v>1626</v>
      </c>
      <c r="F194">
        <v>1.5990159901599015E-2</v>
      </c>
      <c r="G194">
        <v>600</v>
      </c>
      <c r="H194">
        <v>398</v>
      </c>
      <c r="I194">
        <v>358</v>
      </c>
      <c r="J194">
        <v>420</v>
      </c>
      <c r="K194">
        <v>145</v>
      </c>
      <c r="L194">
        <v>168</v>
      </c>
      <c r="M194">
        <v>23</v>
      </c>
      <c r="N194">
        <v>0.13690476190476192</v>
      </c>
      <c r="O194" s="390" t="s">
        <v>5128</v>
      </c>
      <c r="P194" s="38">
        <v>150</v>
      </c>
      <c r="Q194">
        <v>5</v>
      </c>
      <c r="R194" s="389">
        <v>3.3333333333333333E-2</v>
      </c>
    </row>
    <row r="195" spans="1:19">
      <c r="A195" t="s">
        <v>745</v>
      </c>
      <c r="B195" t="s">
        <v>1499</v>
      </c>
      <c r="D195">
        <v>122</v>
      </c>
      <c r="E195">
        <v>3666</v>
      </c>
      <c r="F195">
        <v>3.3278777959629025E-2</v>
      </c>
      <c r="G195">
        <v>1600</v>
      </c>
      <c r="H195">
        <v>980</v>
      </c>
      <c r="I195">
        <v>880</v>
      </c>
      <c r="J195">
        <v>1100</v>
      </c>
      <c r="K195">
        <v>185</v>
      </c>
      <c r="L195">
        <v>415</v>
      </c>
      <c r="M195">
        <v>230</v>
      </c>
      <c r="N195">
        <v>0.55421686746987953</v>
      </c>
      <c r="O195" s="390" t="s">
        <v>5128</v>
      </c>
      <c r="P195" s="38">
        <v>210</v>
      </c>
      <c r="Q195">
        <v>25</v>
      </c>
      <c r="R195" s="389">
        <v>0.11904761904761904</v>
      </c>
    </row>
    <row r="196" spans="1:19">
      <c r="A196" t="s">
        <v>473</v>
      </c>
      <c r="B196" t="s">
        <v>1822</v>
      </c>
      <c r="D196">
        <v>434</v>
      </c>
      <c r="E196">
        <v>5819</v>
      </c>
      <c r="F196">
        <v>7.4583261728819392E-2</v>
      </c>
      <c r="G196">
        <v>1100</v>
      </c>
      <c r="H196">
        <v>748</v>
      </c>
      <c r="I196">
        <v>680</v>
      </c>
      <c r="J196">
        <v>800</v>
      </c>
      <c r="K196">
        <v>157</v>
      </c>
      <c r="L196">
        <v>320</v>
      </c>
      <c r="M196">
        <v>163</v>
      </c>
      <c r="N196">
        <v>0.50937500000000002</v>
      </c>
      <c r="O196" s="390" t="s">
        <v>5128</v>
      </c>
      <c r="P196" s="38">
        <v>200</v>
      </c>
      <c r="Q196">
        <v>43</v>
      </c>
      <c r="R196" s="389">
        <v>0.215</v>
      </c>
    </row>
    <row r="197" spans="1:19">
      <c r="A197" t="s">
        <v>511</v>
      </c>
      <c r="B197" t="s">
        <v>2067</v>
      </c>
      <c r="C197" t="s">
        <v>2070</v>
      </c>
      <c r="D197">
        <v>112</v>
      </c>
      <c r="E197">
        <v>5062</v>
      </c>
      <c r="F197">
        <v>2.2125642038719872E-2</v>
      </c>
      <c r="G197">
        <v>2600</v>
      </c>
      <c r="H197">
        <v>1580</v>
      </c>
      <c r="I197">
        <v>1480</v>
      </c>
      <c r="J197">
        <v>1800</v>
      </c>
      <c r="K197">
        <v>379</v>
      </c>
      <c r="L197">
        <v>695</v>
      </c>
      <c r="M197">
        <v>316</v>
      </c>
      <c r="N197">
        <v>0.45467625899280578</v>
      </c>
      <c r="O197" s="390" t="s">
        <v>5128</v>
      </c>
      <c r="P197" s="38">
        <v>450</v>
      </c>
      <c r="Q197">
        <v>71</v>
      </c>
      <c r="R197" s="389">
        <v>0.15777777777777777</v>
      </c>
    </row>
    <row r="198" spans="1:19">
      <c r="A198" t="s">
        <v>525</v>
      </c>
      <c r="B198" t="s">
        <v>2182</v>
      </c>
      <c r="D198">
        <v>90</v>
      </c>
      <c r="E198">
        <v>2038</v>
      </c>
      <c r="F198">
        <v>4.4160942100098133E-2</v>
      </c>
      <c r="G198">
        <v>9200</v>
      </c>
      <c r="H198">
        <v>6980</v>
      </c>
      <c r="I198">
        <v>6480</v>
      </c>
      <c r="J198">
        <v>7800</v>
      </c>
      <c r="K198">
        <v>1460</v>
      </c>
      <c r="L198">
        <v>3045</v>
      </c>
      <c r="M198">
        <v>1585</v>
      </c>
      <c r="N198">
        <v>0.52052545155993435</v>
      </c>
      <c r="O198" s="390" t="s">
        <v>5128</v>
      </c>
      <c r="P198" s="38">
        <v>1800</v>
      </c>
      <c r="Q198">
        <v>340</v>
      </c>
      <c r="R198" s="389">
        <v>0.18888888888888888</v>
      </c>
    </row>
    <row r="199" spans="1:19">
      <c r="A199" t="s">
        <v>565</v>
      </c>
      <c r="B199" t="s">
        <v>2509</v>
      </c>
      <c r="C199" t="s">
        <v>2089</v>
      </c>
      <c r="D199">
        <v>118</v>
      </c>
      <c r="E199">
        <v>2206</v>
      </c>
      <c r="F199">
        <v>5.3490480507706259E-2</v>
      </c>
      <c r="G199">
        <v>600</v>
      </c>
      <c r="H199">
        <v>380</v>
      </c>
      <c r="I199">
        <v>348</v>
      </c>
      <c r="J199">
        <v>400</v>
      </c>
      <c r="K199">
        <v>60</v>
      </c>
      <c r="L199">
        <v>162.5</v>
      </c>
      <c r="M199">
        <v>102.5</v>
      </c>
      <c r="N199">
        <v>0.63076923076923075</v>
      </c>
      <c r="O199" s="390" t="s">
        <v>5128</v>
      </c>
      <c r="P199" s="38">
        <v>90</v>
      </c>
      <c r="Q199">
        <v>30</v>
      </c>
      <c r="R199" s="389">
        <v>0.33333333333333331</v>
      </c>
    </row>
    <row r="200" spans="1:19">
      <c r="A200" t="s">
        <v>578</v>
      </c>
      <c r="B200" t="s">
        <v>2539</v>
      </c>
      <c r="D200">
        <v>19</v>
      </c>
      <c r="E200">
        <v>1008</v>
      </c>
      <c r="F200">
        <v>1.8849206349206348E-2</v>
      </c>
      <c r="G200">
        <v>3000</v>
      </c>
      <c r="H200">
        <v>2480</v>
      </c>
      <c r="I200">
        <v>1980</v>
      </c>
      <c r="J200">
        <v>2500</v>
      </c>
      <c r="K200">
        <v>594</v>
      </c>
      <c r="L200">
        <v>930</v>
      </c>
      <c r="M200">
        <v>336</v>
      </c>
      <c r="N200">
        <v>0.36129032258064514</v>
      </c>
      <c r="O200" s="390" t="s">
        <v>5128</v>
      </c>
      <c r="P200" s="38">
        <v>740</v>
      </c>
      <c r="Q200">
        <v>146</v>
      </c>
      <c r="R200" s="389">
        <v>0.19729729729729731</v>
      </c>
    </row>
    <row r="201" spans="1:19">
      <c r="A201" t="s">
        <v>1014</v>
      </c>
      <c r="B201" t="s">
        <v>2561</v>
      </c>
      <c r="D201">
        <v>113</v>
      </c>
      <c r="E201">
        <v>4397</v>
      </c>
      <c r="F201">
        <v>2.5699340459404141E-2</v>
      </c>
      <c r="G201">
        <v>4100</v>
      </c>
      <c r="H201">
        <v>2180</v>
      </c>
      <c r="I201">
        <v>1980</v>
      </c>
      <c r="J201">
        <v>2300</v>
      </c>
      <c r="K201">
        <v>478</v>
      </c>
      <c r="L201">
        <v>930</v>
      </c>
      <c r="M201">
        <v>452</v>
      </c>
      <c r="N201">
        <v>0.48602150537634409</v>
      </c>
      <c r="O201" s="390" t="s">
        <v>5128</v>
      </c>
      <c r="P201" s="38">
        <v>640</v>
      </c>
      <c r="Q201">
        <v>162</v>
      </c>
      <c r="R201" s="389">
        <v>0.25312499999999999</v>
      </c>
    </row>
    <row r="202" spans="1:19">
      <c r="A202" t="s">
        <v>2741</v>
      </c>
      <c r="B202" t="s">
        <v>5126</v>
      </c>
      <c r="D202">
        <v>323</v>
      </c>
      <c r="E202">
        <v>990</v>
      </c>
      <c r="F202">
        <v>0.32626262626262625</v>
      </c>
      <c r="G202">
        <v>2400</v>
      </c>
      <c r="H202">
        <v>1280</v>
      </c>
      <c r="I202">
        <v>1280</v>
      </c>
      <c r="J202">
        <v>1500</v>
      </c>
      <c r="K202">
        <v>309</v>
      </c>
      <c r="L202">
        <v>600</v>
      </c>
      <c r="M202">
        <v>291</v>
      </c>
      <c r="N202">
        <v>0.48499999999999999</v>
      </c>
      <c r="O202" s="390" t="s">
        <v>5128</v>
      </c>
      <c r="P202" s="38">
        <v>400</v>
      </c>
      <c r="Q202">
        <v>91</v>
      </c>
      <c r="R202" s="389">
        <v>0.22750000000000001</v>
      </c>
    </row>
  </sheetData>
  <autoFilter ref="A1:XEP1" xr:uid="{28E22A06-99A1-4441-8017-5882DD378618}"/>
  <phoneticPr fontId="14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FA71-D505-4CDF-BC0B-797EE3D2486B}">
  <dimension ref="A1:L963"/>
  <sheetViews>
    <sheetView workbookViewId="0"/>
  </sheetViews>
  <sheetFormatPr defaultColWidth="9" defaultRowHeight="18.75"/>
  <cols>
    <col min="1" max="16384" width="9" style="413"/>
  </cols>
  <sheetData>
    <row r="1" spans="1:12">
      <c r="A1" s="413" t="s">
        <v>3004</v>
      </c>
      <c r="B1" s="413" t="s">
        <v>3005</v>
      </c>
      <c r="C1" s="413" t="s">
        <v>3006</v>
      </c>
      <c r="D1" s="413" t="s">
        <v>3007</v>
      </c>
      <c r="E1" s="413" t="s">
        <v>3008</v>
      </c>
      <c r="F1" s="413" t="s">
        <v>3009</v>
      </c>
      <c r="G1" s="413" t="s">
        <v>3010</v>
      </c>
      <c r="H1" s="413" t="s">
        <v>3011</v>
      </c>
      <c r="I1" s="413" t="s">
        <v>3012</v>
      </c>
      <c r="J1" s="413" t="s">
        <v>3013</v>
      </c>
      <c r="K1" s="413" t="s">
        <v>3014</v>
      </c>
      <c r="L1" s="413" t="s">
        <v>3015</v>
      </c>
    </row>
    <row r="2" spans="1:12">
      <c r="A2" s="413">
        <v>1</v>
      </c>
      <c r="B2" s="413" t="s">
        <v>4258</v>
      </c>
      <c r="C2" s="413" t="s">
        <v>4259</v>
      </c>
      <c r="D2" s="413">
        <v>8761</v>
      </c>
      <c r="E2" s="413">
        <v>15200</v>
      </c>
      <c r="F2" s="413">
        <v>2277</v>
      </c>
      <c r="G2" s="413">
        <v>34610400</v>
      </c>
      <c r="H2" s="413">
        <v>19948797</v>
      </c>
      <c r="I2" s="413">
        <v>14661603</v>
      </c>
      <c r="J2" s="413">
        <v>1</v>
      </c>
      <c r="K2" s="413" t="s">
        <v>1358</v>
      </c>
      <c r="L2" s="413">
        <v>2277</v>
      </c>
    </row>
    <row r="3" spans="1:12">
      <c r="A3" s="413">
        <v>2</v>
      </c>
      <c r="B3" s="413" t="s">
        <v>1280</v>
      </c>
      <c r="C3" s="413" t="s">
        <v>3019</v>
      </c>
      <c r="D3" s="413">
        <v>543</v>
      </c>
      <c r="E3" s="413">
        <v>1161.2684999999999</v>
      </c>
      <c r="F3" s="413">
        <v>17430</v>
      </c>
      <c r="G3" s="413">
        <v>20240910</v>
      </c>
      <c r="H3" s="413">
        <v>9464490</v>
      </c>
      <c r="I3" s="413">
        <v>10776420</v>
      </c>
      <c r="J3" s="413">
        <v>799</v>
      </c>
      <c r="K3" s="413" t="s">
        <v>1358</v>
      </c>
      <c r="L3" s="413">
        <v>17430</v>
      </c>
    </row>
    <row r="4" spans="1:12">
      <c r="A4" s="413">
        <v>3</v>
      </c>
      <c r="B4" s="413" t="s">
        <v>4249</v>
      </c>
      <c r="C4" s="413" t="s">
        <v>4260</v>
      </c>
      <c r="D4" s="413">
        <v>555</v>
      </c>
      <c r="E4" s="413">
        <v>1180</v>
      </c>
      <c r="F4" s="413">
        <v>16176</v>
      </c>
      <c r="G4" s="413">
        <v>19087680</v>
      </c>
      <c r="H4" s="413">
        <v>8977680</v>
      </c>
      <c r="I4" s="413">
        <v>10110000</v>
      </c>
      <c r="J4" s="413">
        <v>3</v>
      </c>
      <c r="K4" s="413" t="s">
        <v>1358</v>
      </c>
      <c r="L4" s="413">
        <v>16176</v>
      </c>
    </row>
    <row r="5" spans="1:12">
      <c r="A5" s="413">
        <v>4</v>
      </c>
      <c r="B5" s="413" t="s">
        <v>576</v>
      </c>
      <c r="C5" s="413" t="s">
        <v>3018</v>
      </c>
      <c r="D5" s="413">
        <v>804</v>
      </c>
      <c r="E5" s="413">
        <v>1139.7813000000001</v>
      </c>
      <c r="F5" s="413">
        <v>15952</v>
      </c>
      <c r="G5" s="413">
        <v>18181791</v>
      </c>
      <c r="H5" s="413">
        <v>12825408</v>
      </c>
      <c r="I5" s="413">
        <v>5356383</v>
      </c>
      <c r="J5" s="413">
        <v>176</v>
      </c>
      <c r="K5" s="413" t="s">
        <v>1358</v>
      </c>
      <c r="L5" s="413">
        <v>15952</v>
      </c>
    </row>
    <row r="6" spans="1:12">
      <c r="A6" s="413">
        <v>5</v>
      </c>
      <c r="B6" s="413" t="s">
        <v>313</v>
      </c>
      <c r="C6" s="413" t="s">
        <v>3017</v>
      </c>
      <c r="D6" s="413">
        <v>458</v>
      </c>
      <c r="E6" s="413">
        <v>810.35260000000005</v>
      </c>
      <c r="F6" s="413">
        <v>22130</v>
      </c>
      <c r="G6" s="413">
        <v>17933103</v>
      </c>
      <c r="H6" s="413">
        <v>10135540</v>
      </c>
      <c r="I6" s="413">
        <v>7797563</v>
      </c>
      <c r="J6" s="413">
        <v>816</v>
      </c>
      <c r="K6" s="413" t="s">
        <v>1358</v>
      </c>
      <c r="L6" s="413">
        <v>22130</v>
      </c>
    </row>
    <row r="7" spans="1:12">
      <c r="A7" s="413">
        <v>6</v>
      </c>
      <c r="B7" s="413" t="s">
        <v>664</v>
      </c>
      <c r="C7" s="413" t="s">
        <v>3145</v>
      </c>
      <c r="D7" s="413">
        <v>558</v>
      </c>
      <c r="E7" s="413">
        <v>962.09339999999997</v>
      </c>
      <c r="F7" s="413">
        <v>16899</v>
      </c>
      <c r="G7" s="413">
        <v>16258417</v>
      </c>
      <c r="H7" s="413">
        <v>9429642</v>
      </c>
      <c r="I7" s="413">
        <v>6828775</v>
      </c>
      <c r="J7" s="413">
        <v>505</v>
      </c>
      <c r="K7" s="413" t="s">
        <v>1358</v>
      </c>
      <c r="L7" s="413">
        <v>16899</v>
      </c>
    </row>
    <row r="8" spans="1:12">
      <c r="A8" s="413">
        <v>7</v>
      </c>
      <c r="B8" s="413" t="s">
        <v>3801</v>
      </c>
      <c r="C8" s="413" t="s">
        <v>3802</v>
      </c>
      <c r="D8" s="413">
        <v>2464</v>
      </c>
      <c r="E8" s="413">
        <v>4240</v>
      </c>
      <c r="F8" s="413">
        <v>2970</v>
      </c>
      <c r="G8" s="413">
        <v>12592800</v>
      </c>
      <c r="H8" s="413">
        <v>7318080</v>
      </c>
      <c r="I8" s="413">
        <v>5274720</v>
      </c>
      <c r="J8" s="413">
        <v>2</v>
      </c>
      <c r="K8" s="413" t="s">
        <v>1358</v>
      </c>
      <c r="L8" s="413">
        <v>2970</v>
      </c>
    </row>
    <row r="9" spans="1:12">
      <c r="A9" s="413">
        <v>8</v>
      </c>
      <c r="B9" s="413">
        <v>414210122</v>
      </c>
      <c r="C9" s="413" t="s">
        <v>3020</v>
      </c>
      <c r="D9" s="413">
        <v>411</v>
      </c>
      <c r="E9" s="413">
        <v>943</v>
      </c>
      <c r="F9" s="413">
        <v>13312</v>
      </c>
      <c r="G9" s="413">
        <v>12553216</v>
      </c>
      <c r="H9" s="413">
        <v>5471232</v>
      </c>
      <c r="I9" s="413">
        <v>7081984</v>
      </c>
      <c r="J9" s="413">
        <v>107</v>
      </c>
      <c r="K9" s="413" t="s">
        <v>1358</v>
      </c>
      <c r="L9" s="413">
        <v>13312</v>
      </c>
    </row>
    <row r="10" spans="1:12">
      <c r="A10" s="413">
        <v>9</v>
      </c>
      <c r="B10" s="413" t="s">
        <v>2990</v>
      </c>
      <c r="C10" s="413" t="s">
        <v>3031</v>
      </c>
      <c r="D10" s="413">
        <v>661</v>
      </c>
      <c r="E10" s="413">
        <v>1200</v>
      </c>
      <c r="F10" s="413">
        <v>9120</v>
      </c>
      <c r="G10" s="413">
        <v>10944000</v>
      </c>
      <c r="H10" s="413">
        <v>6028320</v>
      </c>
      <c r="I10" s="413">
        <v>4915680</v>
      </c>
      <c r="J10" s="413">
        <v>66</v>
      </c>
      <c r="K10" s="413" t="s">
        <v>1358</v>
      </c>
      <c r="L10" s="413">
        <v>9120</v>
      </c>
    </row>
    <row r="11" spans="1:12">
      <c r="A11" s="413">
        <v>10</v>
      </c>
      <c r="B11" s="413" t="s">
        <v>735</v>
      </c>
      <c r="C11" s="413" t="s">
        <v>4261</v>
      </c>
      <c r="D11" s="413">
        <v>790</v>
      </c>
      <c r="E11" s="413">
        <v>1113.8720000000001</v>
      </c>
      <c r="F11" s="413">
        <v>8701</v>
      </c>
      <c r="G11" s="413">
        <v>9691800</v>
      </c>
      <c r="H11" s="413">
        <v>6873790</v>
      </c>
      <c r="I11" s="413">
        <v>2818010</v>
      </c>
      <c r="J11" s="413">
        <v>11</v>
      </c>
      <c r="K11" s="413" t="s">
        <v>1358</v>
      </c>
      <c r="L11" s="413">
        <v>8701</v>
      </c>
    </row>
    <row r="12" spans="1:12">
      <c r="A12" s="413">
        <v>11</v>
      </c>
      <c r="B12" s="413" t="s">
        <v>4254</v>
      </c>
      <c r="C12" s="413" t="s">
        <v>4263</v>
      </c>
      <c r="D12" s="413">
        <v>945</v>
      </c>
      <c r="E12" s="413">
        <v>2280</v>
      </c>
      <c r="F12" s="413">
        <v>4236</v>
      </c>
      <c r="G12" s="413">
        <v>9658080</v>
      </c>
      <c r="H12" s="413">
        <v>4003020</v>
      </c>
      <c r="I12" s="413">
        <v>5655060</v>
      </c>
      <c r="J12" s="413">
        <v>3</v>
      </c>
      <c r="K12" s="413" t="s">
        <v>1358</v>
      </c>
      <c r="L12" s="413">
        <v>4236</v>
      </c>
    </row>
    <row r="13" spans="1:12">
      <c r="A13" s="413">
        <v>12</v>
      </c>
      <c r="B13" s="413" t="s">
        <v>73</v>
      </c>
      <c r="C13" s="413" t="s">
        <v>3025</v>
      </c>
      <c r="D13" s="413">
        <v>772</v>
      </c>
      <c r="E13" s="413">
        <v>1284.7242000000001</v>
      </c>
      <c r="F13" s="413">
        <v>7249</v>
      </c>
      <c r="G13" s="413">
        <v>9312966</v>
      </c>
      <c r="H13" s="413">
        <v>5596228</v>
      </c>
      <c r="I13" s="413">
        <v>3716738</v>
      </c>
      <c r="J13" s="413">
        <v>622</v>
      </c>
      <c r="K13" s="413" t="s">
        <v>1358</v>
      </c>
      <c r="L13" s="413">
        <v>7249</v>
      </c>
    </row>
    <row r="14" spans="1:12">
      <c r="A14" s="413">
        <v>13</v>
      </c>
      <c r="B14" s="413" t="s">
        <v>684</v>
      </c>
      <c r="C14" s="413" t="s">
        <v>3028</v>
      </c>
      <c r="D14" s="413">
        <v>958</v>
      </c>
      <c r="E14" s="413">
        <v>1450.1412</v>
      </c>
      <c r="F14" s="413">
        <v>6323</v>
      </c>
      <c r="G14" s="413">
        <v>9169243</v>
      </c>
      <c r="H14" s="413">
        <v>6057434</v>
      </c>
      <c r="I14" s="413">
        <v>3111809</v>
      </c>
      <c r="J14" s="413">
        <v>344</v>
      </c>
      <c r="K14" s="413" t="s">
        <v>1358</v>
      </c>
      <c r="L14" s="413">
        <v>6323</v>
      </c>
    </row>
    <row r="15" spans="1:12">
      <c r="A15" s="413">
        <v>14</v>
      </c>
      <c r="B15" s="413" t="s">
        <v>3898</v>
      </c>
      <c r="C15" s="413" t="s">
        <v>4012</v>
      </c>
      <c r="D15" s="413">
        <v>448</v>
      </c>
      <c r="E15" s="413">
        <v>943.76689999999996</v>
      </c>
      <c r="F15" s="413">
        <v>9532</v>
      </c>
      <c r="G15" s="413">
        <v>8995986</v>
      </c>
      <c r="H15" s="413">
        <v>4270336</v>
      </c>
      <c r="I15" s="413">
        <v>4725650</v>
      </c>
      <c r="J15" s="413">
        <v>225</v>
      </c>
      <c r="K15" s="413" t="s">
        <v>1358</v>
      </c>
      <c r="L15" s="413">
        <v>9532</v>
      </c>
    </row>
    <row r="16" spans="1:12">
      <c r="A16" s="413">
        <v>15</v>
      </c>
      <c r="B16" s="413" t="s">
        <v>432</v>
      </c>
      <c r="C16" s="413" t="s">
        <v>3023</v>
      </c>
      <c r="D16" s="413">
        <v>650</v>
      </c>
      <c r="E16" s="413">
        <v>792.07860000000005</v>
      </c>
      <c r="F16" s="413">
        <v>11108</v>
      </c>
      <c r="G16" s="413">
        <v>8798409</v>
      </c>
      <c r="H16" s="413">
        <v>7220200</v>
      </c>
      <c r="I16" s="413">
        <v>1578209</v>
      </c>
      <c r="J16" s="413">
        <v>231</v>
      </c>
      <c r="K16" s="413" t="s">
        <v>1358</v>
      </c>
      <c r="L16" s="413">
        <v>11108</v>
      </c>
    </row>
    <row r="17" spans="1:12">
      <c r="A17" s="413">
        <v>16</v>
      </c>
      <c r="B17" s="413" t="s">
        <v>734</v>
      </c>
      <c r="C17" s="413" t="s">
        <v>3047</v>
      </c>
      <c r="D17" s="413">
        <v>698</v>
      </c>
      <c r="E17" s="413">
        <v>1369.4342999999999</v>
      </c>
      <c r="F17" s="413">
        <v>6406</v>
      </c>
      <c r="G17" s="413">
        <v>8772596</v>
      </c>
      <c r="H17" s="413">
        <v>4471388</v>
      </c>
      <c r="I17" s="413">
        <v>4301208</v>
      </c>
      <c r="J17" s="413">
        <v>397</v>
      </c>
      <c r="K17" s="413" t="s">
        <v>1358</v>
      </c>
      <c r="L17" s="413">
        <v>6406</v>
      </c>
    </row>
    <row r="18" spans="1:12">
      <c r="A18" s="413">
        <v>17</v>
      </c>
      <c r="B18" s="413" t="s">
        <v>1037</v>
      </c>
      <c r="C18" s="413" t="s">
        <v>3052</v>
      </c>
      <c r="D18" s="413">
        <v>463</v>
      </c>
      <c r="E18" s="413">
        <v>740.69489999999996</v>
      </c>
      <c r="F18" s="413">
        <v>11743</v>
      </c>
      <c r="G18" s="413">
        <v>8697980</v>
      </c>
      <c r="H18" s="413">
        <v>5437009</v>
      </c>
      <c r="I18" s="413">
        <v>3260971</v>
      </c>
      <c r="J18" s="413">
        <v>184</v>
      </c>
      <c r="K18" s="413" t="s">
        <v>1358</v>
      </c>
      <c r="L18" s="413">
        <v>11743</v>
      </c>
    </row>
    <row r="19" spans="1:12">
      <c r="A19" s="413">
        <v>18</v>
      </c>
      <c r="B19" s="413" t="s">
        <v>663</v>
      </c>
      <c r="C19" s="413" t="s">
        <v>3038</v>
      </c>
      <c r="D19" s="413">
        <v>252</v>
      </c>
      <c r="E19" s="413">
        <v>485.69119999999998</v>
      </c>
      <c r="F19" s="413">
        <v>17349</v>
      </c>
      <c r="G19" s="413">
        <v>8426257</v>
      </c>
      <c r="H19" s="413">
        <v>4371948</v>
      </c>
      <c r="I19" s="413">
        <v>4054309</v>
      </c>
      <c r="J19" s="413">
        <v>278</v>
      </c>
      <c r="K19" s="413" t="s">
        <v>1358</v>
      </c>
      <c r="L19" s="413">
        <v>17349</v>
      </c>
    </row>
    <row r="20" spans="1:12">
      <c r="A20" s="413">
        <v>19</v>
      </c>
      <c r="B20" s="413" t="s">
        <v>695</v>
      </c>
      <c r="C20" s="413" t="s">
        <v>3056</v>
      </c>
      <c r="D20" s="413">
        <v>477</v>
      </c>
      <c r="E20" s="413">
        <v>737.30250000000001</v>
      </c>
      <c r="F20" s="413">
        <v>11078</v>
      </c>
      <c r="G20" s="413">
        <v>8167837</v>
      </c>
      <c r="H20" s="413">
        <v>5284206</v>
      </c>
      <c r="I20" s="413">
        <v>2883631</v>
      </c>
      <c r="J20" s="413">
        <v>648</v>
      </c>
      <c r="K20" s="413" t="s">
        <v>1358</v>
      </c>
      <c r="L20" s="413">
        <v>11078</v>
      </c>
    </row>
    <row r="21" spans="1:12">
      <c r="A21" s="413">
        <v>20</v>
      </c>
      <c r="B21" s="413" t="s">
        <v>4255</v>
      </c>
      <c r="C21" s="413" t="s">
        <v>4264</v>
      </c>
      <c r="D21" s="413">
        <v>217</v>
      </c>
      <c r="E21" s="413">
        <v>524</v>
      </c>
      <c r="F21" s="413">
        <v>15552</v>
      </c>
      <c r="G21" s="413">
        <v>8149248</v>
      </c>
      <c r="H21" s="413">
        <v>3374784</v>
      </c>
      <c r="I21" s="413">
        <v>4774464</v>
      </c>
      <c r="J21" s="413">
        <v>3</v>
      </c>
      <c r="K21" s="413" t="s">
        <v>1358</v>
      </c>
      <c r="L21" s="413">
        <v>15552</v>
      </c>
    </row>
    <row r="22" spans="1:12">
      <c r="A22" s="413">
        <v>21</v>
      </c>
      <c r="B22" s="413" t="s">
        <v>77</v>
      </c>
      <c r="C22" s="413" t="s">
        <v>3040</v>
      </c>
      <c r="D22" s="413">
        <v>920</v>
      </c>
      <c r="E22" s="413">
        <v>1677.4793999999999</v>
      </c>
      <c r="F22" s="413">
        <v>4504</v>
      </c>
      <c r="G22" s="413">
        <v>7555367</v>
      </c>
      <c r="H22" s="413">
        <v>4143680</v>
      </c>
      <c r="I22" s="413">
        <v>3411687</v>
      </c>
      <c r="J22" s="413">
        <v>402</v>
      </c>
      <c r="K22" s="413" t="s">
        <v>1358</v>
      </c>
      <c r="L22" s="413">
        <v>4504</v>
      </c>
    </row>
    <row r="23" spans="1:12">
      <c r="A23" s="413">
        <v>22</v>
      </c>
      <c r="B23" s="413" t="s">
        <v>4251</v>
      </c>
      <c r="C23" s="413" t="s">
        <v>4265</v>
      </c>
      <c r="D23" s="413">
        <v>1900</v>
      </c>
      <c r="E23" s="413">
        <v>4352</v>
      </c>
      <c r="F23" s="413">
        <v>1664</v>
      </c>
      <c r="G23" s="413">
        <v>7241728</v>
      </c>
      <c r="H23" s="413">
        <v>3161600</v>
      </c>
      <c r="I23" s="413">
        <v>4080128</v>
      </c>
      <c r="J23" s="413">
        <v>5</v>
      </c>
      <c r="K23" s="413" t="s">
        <v>1358</v>
      </c>
      <c r="L23" s="413">
        <v>1664</v>
      </c>
    </row>
    <row r="24" spans="1:12">
      <c r="A24" s="413">
        <v>23</v>
      </c>
      <c r="B24" s="413" t="s">
        <v>542</v>
      </c>
      <c r="C24" s="413" t="s">
        <v>3043</v>
      </c>
      <c r="D24" s="413">
        <v>423</v>
      </c>
      <c r="E24" s="413">
        <v>703.01859999999999</v>
      </c>
      <c r="F24" s="413">
        <v>10080</v>
      </c>
      <c r="G24" s="413">
        <v>7086427</v>
      </c>
      <c r="H24" s="413">
        <v>4263840</v>
      </c>
      <c r="I24" s="413">
        <v>2822587</v>
      </c>
      <c r="J24" s="413">
        <v>291</v>
      </c>
      <c r="K24" s="413" t="s">
        <v>1358</v>
      </c>
      <c r="L24" s="413">
        <v>10080</v>
      </c>
    </row>
    <row r="25" spans="1:12">
      <c r="A25" s="413">
        <v>24</v>
      </c>
      <c r="B25" s="413" t="s">
        <v>1319</v>
      </c>
      <c r="C25" s="413" t="s">
        <v>3042</v>
      </c>
      <c r="D25" s="413">
        <v>585</v>
      </c>
      <c r="E25" s="413">
        <v>1259.2994000000001</v>
      </c>
      <c r="F25" s="413">
        <v>5527</v>
      </c>
      <c r="G25" s="413">
        <v>6960148</v>
      </c>
      <c r="H25" s="413">
        <v>3233295</v>
      </c>
      <c r="I25" s="413">
        <v>3726853</v>
      </c>
      <c r="J25" s="413">
        <v>291</v>
      </c>
      <c r="K25" s="413" t="s">
        <v>1358</v>
      </c>
      <c r="L25" s="413">
        <v>5527</v>
      </c>
    </row>
    <row r="26" spans="1:12">
      <c r="A26" s="413">
        <v>25</v>
      </c>
      <c r="B26" s="413" t="s">
        <v>2998</v>
      </c>
      <c r="C26" s="413" t="s">
        <v>4262</v>
      </c>
      <c r="D26" s="413">
        <v>1523</v>
      </c>
      <c r="E26" s="413">
        <v>2121.7714999999998</v>
      </c>
      <c r="F26" s="413">
        <v>3274</v>
      </c>
      <c r="G26" s="413">
        <v>6946680</v>
      </c>
      <c r="H26" s="413">
        <v>4986302</v>
      </c>
      <c r="I26" s="413">
        <v>1960378</v>
      </c>
      <c r="J26" s="413">
        <v>18</v>
      </c>
      <c r="K26" s="413" t="s">
        <v>1358</v>
      </c>
      <c r="L26" s="413">
        <v>3274</v>
      </c>
    </row>
    <row r="27" spans="1:12">
      <c r="A27" s="413">
        <v>26</v>
      </c>
      <c r="B27" s="413" t="s">
        <v>344</v>
      </c>
      <c r="C27" s="413" t="s">
        <v>3055</v>
      </c>
      <c r="D27" s="413">
        <v>343</v>
      </c>
      <c r="E27" s="413">
        <v>791.10519999999997</v>
      </c>
      <c r="F27" s="413">
        <v>8258</v>
      </c>
      <c r="G27" s="413">
        <v>6532947</v>
      </c>
      <c r="H27" s="413">
        <v>2832494</v>
      </c>
      <c r="I27" s="413">
        <v>3700453</v>
      </c>
      <c r="J27" s="413">
        <v>416</v>
      </c>
      <c r="K27" s="413" t="s">
        <v>1358</v>
      </c>
      <c r="L27" s="413">
        <v>8258</v>
      </c>
    </row>
    <row r="28" spans="1:12">
      <c r="A28" s="413">
        <v>27</v>
      </c>
      <c r="B28" s="413" t="s">
        <v>705</v>
      </c>
      <c r="C28" s="413" t="s">
        <v>3044</v>
      </c>
      <c r="D28" s="413">
        <v>355</v>
      </c>
      <c r="E28" s="413">
        <v>601.34209999999996</v>
      </c>
      <c r="F28" s="413">
        <v>10494</v>
      </c>
      <c r="G28" s="413">
        <v>6310484</v>
      </c>
      <c r="H28" s="413">
        <v>3725370</v>
      </c>
      <c r="I28" s="413">
        <v>2585114</v>
      </c>
      <c r="J28" s="413">
        <v>101</v>
      </c>
      <c r="K28" s="413" t="s">
        <v>1358</v>
      </c>
      <c r="L28" s="413">
        <v>10494</v>
      </c>
    </row>
    <row r="29" spans="1:12">
      <c r="A29" s="413">
        <v>28</v>
      </c>
      <c r="B29" s="413" t="s">
        <v>698</v>
      </c>
      <c r="C29" s="413" t="s">
        <v>3030</v>
      </c>
      <c r="D29" s="413">
        <v>439</v>
      </c>
      <c r="E29" s="413">
        <v>752.03510000000006</v>
      </c>
      <c r="F29" s="413">
        <v>8368</v>
      </c>
      <c r="G29" s="413">
        <v>6293030</v>
      </c>
      <c r="H29" s="413">
        <v>3673552</v>
      </c>
      <c r="I29" s="413">
        <v>2619478</v>
      </c>
      <c r="J29" s="413">
        <v>615</v>
      </c>
      <c r="K29" s="413" t="s">
        <v>1358</v>
      </c>
      <c r="L29" s="413">
        <v>8368</v>
      </c>
    </row>
    <row r="30" spans="1:12">
      <c r="A30" s="413">
        <v>29</v>
      </c>
      <c r="B30" s="413" t="s">
        <v>846</v>
      </c>
      <c r="C30" s="413" t="s">
        <v>3205</v>
      </c>
      <c r="D30" s="413">
        <v>241</v>
      </c>
      <c r="E30" s="413">
        <v>357.75740000000002</v>
      </c>
      <c r="F30" s="413">
        <v>17540</v>
      </c>
      <c r="G30" s="413">
        <v>6275065</v>
      </c>
      <c r="H30" s="413">
        <v>4227140</v>
      </c>
      <c r="I30" s="413">
        <v>2047925</v>
      </c>
      <c r="J30" s="413">
        <v>237</v>
      </c>
      <c r="K30" s="413" t="s">
        <v>1358</v>
      </c>
      <c r="L30" s="413">
        <v>17540</v>
      </c>
    </row>
    <row r="31" spans="1:12">
      <c r="A31" s="413">
        <v>30</v>
      </c>
      <c r="B31" s="413" t="s">
        <v>660</v>
      </c>
      <c r="C31" s="413" t="s">
        <v>3027</v>
      </c>
      <c r="D31" s="413">
        <v>1511</v>
      </c>
      <c r="E31" s="413">
        <v>3456.8543</v>
      </c>
      <c r="F31" s="413">
        <v>1812</v>
      </c>
      <c r="G31" s="413">
        <v>6263820</v>
      </c>
      <c r="H31" s="413">
        <v>2737932</v>
      </c>
      <c r="I31" s="413">
        <v>3525888</v>
      </c>
      <c r="J31" s="413">
        <v>126</v>
      </c>
      <c r="K31" s="413" t="s">
        <v>1358</v>
      </c>
      <c r="L31" s="413">
        <v>1812</v>
      </c>
    </row>
    <row r="32" spans="1:12">
      <c r="A32" s="413">
        <v>31</v>
      </c>
      <c r="B32" s="413" t="s">
        <v>662</v>
      </c>
      <c r="C32" s="413" t="s">
        <v>3021</v>
      </c>
      <c r="D32" s="413">
        <v>868</v>
      </c>
      <c r="E32" s="413">
        <v>2008.9807000000001</v>
      </c>
      <c r="F32" s="413">
        <v>3053</v>
      </c>
      <c r="G32" s="413">
        <v>6133418</v>
      </c>
      <c r="H32" s="413">
        <v>2650004</v>
      </c>
      <c r="I32" s="413">
        <v>3483414</v>
      </c>
      <c r="J32" s="413">
        <v>69</v>
      </c>
      <c r="K32" s="413" t="s">
        <v>1358</v>
      </c>
      <c r="L32" s="413">
        <v>3053</v>
      </c>
    </row>
    <row r="33" spans="1:12">
      <c r="A33" s="413">
        <v>32</v>
      </c>
      <c r="B33" s="413" t="s">
        <v>575</v>
      </c>
      <c r="C33" s="413" t="s">
        <v>3029</v>
      </c>
      <c r="D33" s="413">
        <v>527</v>
      </c>
      <c r="E33" s="413">
        <v>806.66729999999995</v>
      </c>
      <c r="F33" s="413">
        <v>7231</v>
      </c>
      <c r="G33" s="413">
        <v>5833011</v>
      </c>
      <c r="H33" s="413">
        <v>3810737</v>
      </c>
      <c r="I33" s="413">
        <v>2022274</v>
      </c>
      <c r="J33" s="413">
        <v>214</v>
      </c>
      <c r="K33" s="413" t="s">
        <v>1358</v>
      </c>
      <c r="L33" s="413">
        <v>7231</v>
      </c>
    </row>
    <row r="34" spans="1:12">
      <c r="A34" s="413">
        <v>33</v>
      </c>
      <c r="B34" s="413" t="s">
        <v>1003</v>
      </c>
      <c r="C34" s="413" t="s">
        <v>3051</v>
      </c>
      <c r="D34" s="413">
        <v>583</v>
      </c>
      <c r="E34" s="413">
        <v>897.06449999999995</v>
      </c>
      <c r="F34" s="413">
        <v>6493</v>
      </c>
      <c r="G34" s="413">
        <v>5824640</v>
      </c>
      <c r="H34" s="413">
        <v>3785419</v>
      </c>
      <c r="I34" s="413">
        <v>2039221</v>
      </c>
      <c r="J34" s="413">
        <v>203</v>
      </c>
      <c r="K34" s="413" t="s">
        <v>1358</v>
      </c>
      <c r="L34" s="413">
        <v>6493</v>
      </c>
    </row>
    <row r="35" spans="1:12">
      <c r="A35" s="413">
        <v>34</v>
      </c>
      <c r="B35" s="413" t="s">
        <v>674</v>
      </c>
      <c r="C35" s="413" t="s">
        <v>3958</v>
      </c>
      <c r="D35" s="413">
        <v>265</v>
      </c>
      <c r="E35" s="413">
        <v>380.17349999999999</v>
      </c>
      <c r="F35" s="413">
        <v>15220</v>
      </c>
      <c r="G35" s="413">
        <v>5786240</v>
      </c>
      <c r="H35" s="413">
        <v>4033300</v>
      </c>
      <c r="I35" s="413">
        <v>1752940</v>
      </c>
      <c r="J35" s="413">
        <v>47</v>
      </c>
      <c r="K35" s="413" t="s">
        <v>1358</v>
      </c>
      <c r="L35" s="413">
        <v>15220</v>
      </c>
    </row>
    <row r="36" spans="1:12">
      <c r="A36" s="413">
        <v>35</v>
      </c>
      <c r="B36" s="413" t="s">
        <v>594</v>
      </c>
      <c r="C36" s="413" t="s">
        <v>3041</v>
      </c>
      <c r="D36" s="413">
        <v>346</v>
      </c>
      <c r="E36" s="413">
        <v>524.56500000000005</v>
      </c>
      <c r="F36" s="413">
        <v>10820</v>
      </c>
      <c r="G36" s="413">
        <v>5675793</v>
      </c>
      <c r="H36" s="413">
        <v>3743720</v>
      </c>
      <c r="I36" s="413">
        <v>1932073</v>
      </c>
      <c r="J36" s="413">
        <v>89</v>
      </c>
      <c r="K36" s="413" t="s">
        <v>1358</v>
      </c>
      <c r="L36" s="413">
        <v>10820</v>
      </c>
    </row>
    <row r="37" spans="1:12">
      <c r="A37" s="413">
        <v>36</v>
      </c>
      <c r="B37" s="413" t="s">
        <v>1031</v>
      </c>
      <c r="C37" s="413" t="s">
        <v>3046</v>
      </c>
      <c r="D37" s="413">
        <v>1794</v>
      </c>
      <c r="E37" s="413">
        <v>3566.7183</v>
      </c>
      <c r="F37" s="413">
        <v>1569</v>
      </c>
      <c r="G37" s="413">
        <v>5596181</v>
      </c>
      <c r="H37" s="413">
        <v>2814786</v>
      </c>
      <c r="I37" s="413">
        <v>2781395</v>
      </c>
      <c r="J37" s="413">
        <v>99</v>
      </c>
      <c r="K37" s="413" t="s">
        <v>1358</v>
      </c>
      <c r="L37" s="413">
        <v>1569</v>
      </c>
    </row>
    <row r="38" spans="1:12">
      <c r="A38" s="413">
        <v>37</v>
      </c>
      <c r="B38" s="413" t="s">
        <v>687</v>
      </c>
      <c r="C38" s="413" t="s">
        <v>3050</v>
      </c>
      <c r="D38" s="413">
        <v>504</v>
      </c>
      <c r="E38" s="413">
        <v>948.76250000000005</v>
      </c>
      <c r="F38" s="413">
        <v>5672</v>
      </c>
      <c r="G38" s="413">
        <v>5381381</v>
      </c>
      <c r="H38" s="413">
        <v>2858688</v>
      </c>
      <c r="I38" s="413">
        <v>2522693</v>
      </c>
      <c r="J38" s="413">
        <v>405</v>
      </c>
      <c r="K38" s="413" t="s">
        <v>1358</v>
      </c>
      <c r="L38" s="413">
        <v>5672</v>
      </c>
    </row>
    <row r="39" spans="1:12">
      <c r="A39" s="413">
        <v>38</v>
      </c>
      <c r="B39" s="413" t="s">
        <v>968</v>
      </c>
      <c r="C39" s="413" t="s">
        <v>3033</v>
      </c>
      <c r="D39" s="413">
        <v>563</v>
      </c>
      <c r="E39" s="413">
        <v>1078.1025999999999</v>
      </c>
      <c r="F39" s="413">
        <v>4942</v>
      </c>
      <c r="G39" s="413">
        <v>5327983</v>
      </c>
      <c r="H39" s="413">
        <v>2782346</v>
      </c>
      <c r="I39" s="413">
        <v>2545637</v>
      </c>
      <c r="J39" s="413">
        <v>230</v>
      </c>
      <c r="K39" s="413" t="s">
        <v>1358</v>
      </c>
      <c r="L39" s="413">
        <v>4942</v>
      </c>
    </row>
    <row r="40" spans="1:12">
      <c r="A40" s="413">
        <v>39</v>
      </c>
      <c r="B40" s="413" t="s">
        <v>3066</v>
      </c>
      <c r="C40" s="413" t="s">
        <v>3067</v>
      </c>
      <c r="D40" s="413">
        <v>419</v>
      </c>
      <c r="E40" s="413">
        <v>920</v>
      </c>
      <c r="F40" s="413">
        <v>5730</v>
      </c>
      <c r="G40" s="413">
        <v>5271600</v>
      </c>
      <c r="H40" s="413">
        <v>2400870</v>
      </c>
      <c r="I40" s="413">
        <v>2870730</v>
      </c>
      <c r="J40" s="413">
        <v>39</v>
      </c>
      <c r="K40" s="413" t="s">
        <v>1358</v>
      </c>
      <c r="L40" s="413">
        <v>5730</v>
      </c>
    </row>
    <row r="41" spans="1:12">
      <c r="A41" s="413">
        <v>40</v>
      </c>
      <c r="B41" s="413" t="s">
        <v>321</v>
      </c>
      <c r="C41" s="413" t="s">
        <v>3053</v>
      </c>
      <c r="D41" s="413">
        <v>654</v>
      </c>
      <c r="E41" s="413">
        <v>963.09979999999996</v>
      </c>
      <c r="F41" s="413">
        <v>5443</v>
      </c>
      <c r="G41" s="413">
        <v>5242152</v>
      </c>
      <c r="H41" s="413">
        <v>3559722</v>
      </c>
      <c r="I41" s="413">
        <v>1682430</v>
      </c>
      <c r="J41" s="413">
        <v>467</v>
      </c>
      <c r="K41" s="413" t="s">
        <v>1358</v>
      </c>
      <c r="L41" s="413">
        <v>5443</v>
      </c>
    </row>
    <row r="42" spans="1:12">
      <c r="A42" s="413">
        <v>41</v>
      </c>
      <c r="B42" s="413" t="s">
        <v>3076</v>
      </c>
      <c r="C42" s="413" t="s">
        <v>3077</v>
      </c>
      <c r="D42" s="413">
        <v>529</v>
      </c>
      <c r="E42" s="413">
        <v>1040</v>
      </c>
      <c r="F42" s="413">
        <v>4960</v>
      </c>
      <c r="G42" s="413">
        <v>5158400</v>
      </c>
      <c r="H42" s="413">
        <v>2623840</v>
      </c>
      <c r="I42" s="413">
        <v>2534560</v>
      </c>
      <c r="J42" s="413">
        <v>35</v>
      </c>
      <c r="K42" s="413" t="s">
        <v>1358</v>
      </c>
      <c r="L42" s="413">
        <v>4960</v>
      </c>
    </row>
    <row r="43" spans="1:12">
      <c r="A43" s="413">
        <v>42</v>
      </c>
      <c r="B43" s="413" t="s">
        <v>736</v>
      </c>
      <c r="C43" s="413" t="s">
        <v>3071</v>
      </c>
      <c r="D43" s="413">
        <v>1164</v>
      </c>
      <c r="E43" s="413">
        <v>2008.5797</v>
      </c>
      <c r="F43" s="413">
        <v>2465</v>
      </c>
      <c r="G43" s="413">
        <v>4951149</v>
      </c>
      <c r="H43" s="413">
        <v>2869260</v>
      </c>
      <c r="I43" s="413">
        <v>2081889</v>
      </c>
      <c r="J43" s="413">
        <v>158</v>
      </c>
      <c r="K43" s="413" t="s">
        <v>1358</v>
      </c>
      <c r="L43" s="413">
        <v>2465</v>
      </c>
    </row>
    <row r="44" spans="1:12">
      <c r="A44" s="413">
        <v>43</v>
      </c>
      <c r="B44" s="413" t="s">
        <v>397</v>
      </c>
      <c r="C44" s="413" t="s">
        <v>3125</v>
      </c>
      <c r="D44" s="413">
        <v>260</v>
      </c>
      <c r="E44" s="413">
        <v>542.65689999999995</v>
      </c>
      <c r="F44" s="413">
        <v>8907</v>
      </c>
      <c r="G44" s="413">
        <v>4833445</v>
      </c>
      <c r="H44" s="413">
        <v>2315820</v>
      </c>
      <c r="I44" s="413">
        <v>2517625</v>
      </c>
      <c r="J44" s="413">
        <v>67</v>
      </c>
      <c r="K44" s="413" t="s">
        <v>1358</v>
      </c>
      <c r="L44" s="413">
        <v>8907</v>
      </c>
    </row>
    <row r="45" spans="1:12">
      <c r="A45" s="413">
        <v>44</v>
      </c>
      <c r="B45" s="413" t="s">
        <v>3797</v>
      </c>
      <c r="C45" s="413" t="s">
        <v>4049</v>
      </c>
      <c r="D45" s="413">
        <v>1130</v>
      </c>
      <c r="E45" s="413">
        <v>2959.9250999999999</v>
      </c>
      <c r="F45" s="413">
        <v>1575</v>
      </c>
      <c r="G45" s="413">
        <v>4661882</v>
      </c>
      <c r="H45" s="413">
        <v>1779750</v>
      </c>
      <c r="I45" s="413">
        <v>2882132</v>
      </c>
      <c r="J45" s="413">
        <v>201</v>
      </c>
      <c r="K45" s="413" t="s">
        <v>1358</v>
      </c>
      <c r="L45" s="413">
        <v>1575</v>
      </c>
    </row>
    <row r="46" spans="1:12">
      <c r="A46" s="413">
        <v>45</v>
      </c>
      <c r="B46" s="413" t="s">
        <v>2742</v>
      </c>
      <c r="C46" s="413" t="s">
        <v>3096</v>
      </c>
      <c r="D46" s="413">
        <v>672</v>
      </c>
      <c r="E46" s="413">
        <v>1027.5373999999999</v>
      </c>
      <c r="F46" s="413">
        <v>4477</v>
      </c>
      <c r="G46" s="413">
        <v>4600285</v>
      </c>
      <c r="H46" s="413">
        <v>3008544</v>
      </c>
      <c r="I46" s="413">
        <v>1591741</v>
      </c>
      <c r="J46" s="413">
        <v>238</v>
      </c>
      <c r="K46" s="413" t="s">
        <v>1358</v>
      </c>
      <c r="L46" s="413">
        <v>4477</v>
      </c>
    </row>
    <row r="47" spans="1:12">
      <c r="A47" s="413">
        <v>46</v>
      </c>
      <c r="B47" s="413" t="s">
        <v>3744</v>
      </c>
      <c r="C47" s="413" t="s">
        <v>3808</v>
      </c>
      <c r="D47" s="413">
        <v>734</v>
      </c>
      <c r="E47" s="413">
        <v>1338.8187</v>
      </c>
      <c r="F47" s="413">
        <v>3403</v>
      </c>
      <c r="G47" s="413">
        <v>4556000</v>
      </c>
      <c r="H47" s="413">
        <v>2497802</v>
      </c>
      <c r="I47" s="413">
        <v>2058198</v>
      </c>
      <c r="J47" s="413">
        <v>18</v>
      </c>
      <c r="K47" s="413" t="s">
        <v>1358</v>
      </c>
      <c r="L47" s="413">
        <v>3403</v>
      </c>
    </row>
    <row r="48" spans="1:12">
      <c r="A48" s="413">
        <v>47</v>
      </c>
      <c r="B48" s="413" t="s">
        <v>2994</v>
      </c>
      <c r="C48" s="413" t="s">
        <v>3280</v>
      </c>
      <c r="D48" s="413">
        <v>427</v>
      </c>
      <c r="E48" s="413">
        <v>844.74429999999995</v>
      </c>
      <c r="F48" s="413">
        <v>5304</v>
      </c>
      <c r="G48" s="413">
        <v>4480524</v>
      </c>
      <c r="H48" s="413">
        <v>2264808</v>
      </c>
      <c r="I48" s="413">
        <v>2215716</v>
      </c>
      <c r="J48" s="413">
        <v>139</v>
      </c>
      <c r="K48" s="413" t="s">
        <v>1358</v>
      </c>
      <c r="L48" s="413">
        <v>5304</v>
      </c>
    </row>
    <row r="49" spans="1:12">
      <c r="A49" s="413">
        <v>48</v>
      </c>
      <c r="B49" s="413" t="s">
        <v>317</v>
      </c>
      <c r="C49" s="413" t="s">
        <v>3037</v>
      </c>
      <c r="D49" s="413">
        <v>298</v>
      </c>
      <c r="E49" s="413">
        <v>452.35610000000003</v>
      </c>
      <c r="F49" s="413">
        <v>9593</v>
      </c>
      <c r="G49" s="413">
        <v>4339452</v>
      </c>
      <c r="H49" s="413">
        <v>2858714</v>
      </c>
      <c r="I49" s="413">
        <v>1480738</v>
      </c>
      <c r="J49" s="413">
        <v>530</v>
      </c>
      <c r="K49" s="413" t="s">
        <v>1358</v>
      </c>
      <c r="L49" s="413">
        <v>9593</v>
      </c>
    </row>
    <row r="50" spans="1:12">
      <c r="A50" s="413">
        <v>49</v>
      </c>
      <c r="B50" s="413" t="s">
        <v>3915</v>
      </c>
      <c r="C50" s="413" t="s">
        <v>4010</v>
      </c>
      <c r="D50" s="413">
        <v>812</v>
      </c>
      <c r="E50" s="413">
        <v>1895.6614999999999</v>
      </c>
      <c r="F50" s="413">
        <v>2198</v>
      </c>
      <c r="G50" s="413">
        <v>4166664</v>
      </c>
      <c r="H50" s="413">
        <v>1784776</v>
      </c>
      <c r="I50" s="413">
        <v>2381888</v>
      </c>
      <c r="J50" s="413">
        <v>180</v>
      </c>
      <c r="K50" s="413" t="s">
        <v>1358</v>
      </c>
      <c r="L50" s="413">
        <v>2198</v>
      </c>
    </row>
    <row r="51" spans="1:12">
      <c r="A51" s="413">
        <v>50</v>
      </c>
      <c r="B51" s="413" t="s">
        <v>396</v>
      </c>
      <c r="C51" s="413" t="s">
        <v>3035</v>
      </c>
      <c r="D51" s="413">
        <v>461</v>
      </c>
      <c r="E51" s="413">
        <v>624.38160000000005</v>
      </c>
      <c r="F51" s="413">
        <v>6570</v>
      </c>
      <c r="G51" s="413">
        <v>4102187</v>
      </c>
      <c r="H51" s="413">
        <v>3028770</v>
      </c>
      <c r="I51" s="413">
        <v>1073417</v>
      </c>
      <c r="J51" s="413">
        <v>196</v>
      </c>
      <c r="K51" s="413" t="s">
        <v>1358</v>
      </c>
      <c r="L51" s="413">
        <v>6570</v>
      </c>
    </row>
    <row r="52" spans="1:12">
      <c r="A52" s="413">
        <v>51</v>
      </c>
      <c r="B52" s="413" t="s">
        <v>661</v>
      </c>
      <c r="C52" s="413" t="s">
        <v>3039</v>
      </c>
      <c r="D52" s="413">
        <v>211</v>
      </c>
      <c r="E52" s="413">
        <v>466.05220000000003</v>
      </c>
      <c r="F52" s="413">
        <v>8607</v>
      </c>
      <c r="G52" s="413">
        <v>4011311</v>
      </c>
      <c r="H52" s="413">
        <v>1816077</v>
      </c>
      <c r="I52" s="413">
        <v>2195234</v>
      </c>
      <c r="J52" s="413">
        <v>185</v>
      </c>
      <c r="K52" s="413" t="s">
        <v>1358</v>
      </c>
      <c r="L52" s="413">
        <v>8607</v>
      </c>
    </row>
    <row r="53" spans="1:12">
      <c r="A53" s="413">
        <v>52</v>
      </c>
      <c r="B53" s="413" t="s">
        <v>375</v>
      </c>
      <c r="C53" s="413" t="s">
        <v>3049</v>
      </c>
      <c r="D53" s="413">
        <v>366</v>
      </c>
      <c r="E53" s="413">
        <v>627.49369999999999</v>
      </c>
      <c r="F53" s="413">
        <v>6164</v>
      </c>
      <c r="G53" s="413">
        <v>3867871</v>
      </c>
      <c r="H53" s="413">
        <v>2256024</v>
      </c>
      <c r="I53" s="413">
        <v>1611847</v>
      </c>
      <c r="J53" s="413">
        <v>87</v>
      </c>
      <c r="K53" s="413" t="s">
        <v>1358</v>
      </c>
      <c r="L53" s="413">
        <v>6164</v>
      </c>
    </row>
    <row r="54" spans="1:12">
      <c r="A54" s="413">
        <v>53</v>
      </c>
      <c r="B54" s="413" t="s">
        <v>3739</v>
      </c>
      <c r="C54" s="413" t="s">
        <v>3968</v>
      </c>
      <c r="D54" s="413">
        <v>273</v>
      </c>
      <c r="E54" s="413">
        <v>446.63249999999999</v>
      </c>
      <c r="F54" s="413">
        <v>8401</v>
      </c>
      <c r="G54" s="413">
        <v>3752160</v>
      </c>
      <c r="H54" s="413">
        <v>2293473</v>
      </c>
      <c r="I54" s="413">
        <v>1458687</v>
      </c>
      <c r="J54" s="413">
        <v>87</v>
      </c>
      <c r="K54" s="413" t="s">
        <v>1358</v>
      </c>
      <c r="L54" s="413">
        <v>8401</v>
      </c>
    </row>
    <row r="55" spans="1:12">
      <c r="A55" s="413">
        <v>54</v>
      </c>
      <c r="B55" s="413" t="s">
        <v>1033</v>
      </c>
      <c r="C55" s="413" t="s">
        <v>3034</v>
      </c>
      <c r="D55" s="413">
        <v>2191</v>
      </c>
      <c r="E55" s="413">
        <v>4150.9133000000002</v>
      </c>
      <c r="F55" s="413">
        <v>900</v>
      </c>
      <c r="G55" s="413">
        <v>3735822</v>
      </c>
      <c r="H55" s="413">
        <v>1971900</v>
      </c>
      <c r="I55" s="413">
        <v>1763922</v>
      </c>
      <c r="J55" s="413">
        <v>81</v>
      </c>
      <c r="K55" s="413" t="s">
        <v>1358</v>
      </c>
      <c r="L55" s="413">
        <v>900</v>
      </c>
    </row>
    <row r="56" spans="1:12">
      <c r="A56" s="413">
        <v>55</v>
      </c>
      <c r="B56" s="413" t="s">
        <v>3083</v>
      </c>
      <c r="C56" s="413" t="s">
        <v>3084</v>
      </c>
      <c r="D56" s="413">
        <v>424</v>
      </c>
      <c r="E56" s="413">
        <v>1080</v>
      </c>
      <c r="F56" s="413">
        <v>3420</v>
      </c>
      <c r="G56" s="413">
        <v>3693600</v>
      </c>
      <c r="H56" s="413">
        <v>1450080</v>
      </c>
      <c r="I56" s="413">
        <v>2243520</v>
      </c>
      <c r="J56" s="413">
        <v>25</v>
      </c>
      <c r="K56" s="413" t="s">
        <v>1358</v>
      </c>
      <c r="L56" s="413">
        <v>3420</v>
      </c>
    </row>
    <row r="57" spans="1:12">
      <c r="A57" s="413">
        <v>56</v>
      </c>
      <c r="B57" s="413" t="s">
        <v>4095</v>
      </c>
      <c r="C57" s="413" t="s">
        <v>4156</v>
      </c>
      <c r="D57" s="413">
        <v>340</v>
      </c>
      <c r="E57" s="413">
        <v>424.98259999999999</v>
      </c>
      <c r="F57" s="413">
        <v>8376</v>
      </c>
      <c r="G57" s="413">
        <v>3559654</v>
      </c>
      <c r="H57" s="413">
        <v>2847840</v>
      </c>
      <c r="I57" s="413">
        <v>711814</v>
      </c>
      <c r="J57" s="413">
        <v>124</v>
      </c>
      <c r="K57" s="413" t="s">
        <v>1358</v>
      </c>
      <c r="L57" s="413">
        <v>8376</v>
      </c>
    </row>
    <row r="58" spans="1:12">
      <c r="A58" s="413">
        <v>57</v>
      </c>
      <c r="B58" s="413" t="s">
        <v>507</v>
      </c>
      <c r="C58" s="413" t="s">
        <v>3107</v>
      </c>
      <c r="D58" s="413">
        <v>400</v>
      </c>
      <c r="E58" s="413">
        <v>666.23059999999998</v>
      </c>
      <c r="F58" s="413">
        <v>5274</v>
      </c>
      <c r="G58" s="413">
        <v>3513700</v>
      </c>
      <c r="H58" s="413">
        <v>2109600</v>
      </c>
      <c r="I58" s="413">
        <v>1404100</v>
      </c>
      <c r="J58" s="413">
        <v>281</v>
      </c>
      <c r="K58" s="413" t="s">
        <v>1358</v>
      </c>
      <c r="L58" s="413">
        <v>5274</v>
      </c>
    </row>
    <row r="59" spans="1:12">
      <c r="A59" s="413">
        <v>58</v>
      </c>
      <c r="B59" s="413" t="s">
        <v>753</v>
      </c>
      <c r="C59" s="413" t="s">
        <v>3164</v>
      </c>
      <c r="D59" s="413">
        <v>734</v>
      </c>
      <c r="E59" s="413">
        <v>1443.2497000000001</v>
      </c>
      <c r="F59" s="413">
        <v>2419</v>
      </c>
      <c r="G59" s="413">
        <v>3491221</v>
      </c>
      <c r="H59" s="413">
        <v>1775546</v>
      </c>
      <c r="I59" s="413">
        <v>1715675</v>
      </c>
      <c r="J59" s="413">
        <v>201</v>
      </c>
      <c r="K59" s="413" t="s">
        <v>1358</v>
      </c>
      <c r="L59" s="413">
        <v>2419</v>
      </c>
    </row>
    <row r="60" spans="1:12">
      <c r="A60" s="413">
        <v>59</v>
      </c>
      <c r="B60" s="413" t="s">
        <v>2906</v>
      </c>
      <c r="C60" s="413" t="s">
        <v>3290</v>
      </c>
      <c r="D60" s="413">
        <v>2710</v>
      </c>
      <c r="E60" s="413">
        <v>4290.3464999999997</v>
      </c>
      <c r="F60" s="413">
        <v>808</v>
      </c>
      <c r="G60" s="413">
        <v>3466600</v>
      </c>
      <c r="H60" s="413">
        <v>2189680</v>
      </c>
      <c r="I60" s="413">
        <v>1276920</v>
      </c>
      <c r="J60" s="413">
        <v>3</v>
      </c>
      <c r="K60" s="413" t="s">
        <v>1358</v>
      </c>
      <c r="L60" s="413">
        <v>808</v>
      </c>
    </row>
    <row r="61" spans="1:12">
      <c r="A61" s="413">
        <v>60</v>
      </c>
      <c r="B61" s="413" t="s">
        <v>1032</v>
      </c>
      <c r="C61" s="413" t="s">
        <v>3457</v>
      </c>
      <c r="D61" s="413">
        <v>165</v>
      </c>
      <c r="E61" s="413">
        <v>286.71660000000003</v>
      </c>
      <c r="F61" s="413">
        <v>12037</v>
      </c>
      <c r="G61" s="413">
        <v>3451208</v>
      </c>
      <c r="H61" s="413">
        <v>1986105</v>
      </c>
      <c r="I61" s="413">
        <v>1465103</v>
      </c>
      <c r="J61" s="413">
        <v>87</v>
      </c>
      <c r="K61" s="413" t="s">
        <v>1358</v>
      </c>
      <c r="L61" s="413">
        <v>12037</v>
      </c>
    </row>
    <row r="62" spans="1:12">
      <c r="A62" s="413">
        <v>61</v>
      </c>
      <c r="B62" s="413" t="s">
        <v>367</v>
      </c>
      <c r="C62" s="413" t="s">
        <v>3101</v>
      </c>
      <c r="D62" s="413">
        <v>50</v>
      </c>
      <c r="E62" s="413">
        <v>239.83510000000001</v>
      </c>
      <c r="F62" s="413">
        <v>14384</v>
      </c>
      <c r="G62" s="413">
        <v>3449788</v>
      </c>
      <c r="H62" s="413">
        <v>719200</v>
      </c>
      <c r="I62" s="413">
        <v>2730588</v>
      </c>
      <c r="J62" s="413">
        <v>65</v>
      </c>
      <c r="K62" s="413" t="s">
        <v>1358</v>
      </c>
      <c r="L62" s="413">
        <v>14384</v>
      </c>
    </row>
    <row r="63" spans="1:12">
      <c r="A63" s="413">
        <v>62</v>
      </c>
      <c r="B63" s="413" t="s">
        <v>966</v>
      </c>
      <c r="C63" s="413" t="s">
        <v>3171</v>
      </c>
      <c r="D63" s="413">
        <v>628</v>
      </c>
      <c r="E63" s="413">
        <v>987.71270000000004</v>
      </c>
      <c r="F63" s="413">
        <v>3484</v>
      </c>
      <c r="G63" s="413">
        <v>3441191</v>
      </c>
      <c r="H63" s="413">
        <v>2187952</v>
      </c>
      <c r="I63" s="413">
        <v>1253239</v>
      </c>
      <c r="J63" s="413">
        <v>197</v>
      </c>
      <c r="K63" s="413" t="s">
        <v>1358</v>
      </c>
      <c r="L63" s="413">
        <v>3484</v>
      </c>
    </row>
    <row r="64" spans="1:12">
      <c r="A64" s="413">
        <v>63</v>
      </c>
      <c r="B64" s="413" t="s">
        <v>435</v>
      </c>
      <c r="C64" s="413" t="s">
        <v>3115</v>
      </c>
      <c r="D64" s="413">
        <v>299</v>
      </c>
      <c r="E64" s="413">
        <v>487.93880000000001</v>
      </c>
      <c r="F64" s="413">
        <v>6766</v>
      </c>
      <c r="G64" s="413">
        <v>3301394</v>
      </c>
      <c r="H64" s="413">
        <v>2023034</v>
      </c>
      <c r="I64" s="413">
        <v>1278360</v>
      </c>
      <c r="J64" s="413">
        <v>90</v>
      </c>
      <c r="K64" s="413" t="s">
        <v>1358</v>
      </c>
      <c r="L64" s="413">
        <v>6766</v>
      </c>
    </row>
    <row r="65" spans="1:12">
      <c r="A65" s="413">
        <v>64</v>
      </c>
      <c r="B65" s="413" t="s">
        <v>3108</v>
      </c>
      <c r="C65" s="413" t="s">
        <v>3109</v>
      </c>
      <c r="D65" s="413">
        <v>1089</v>
      </c>
      <c r="E65" s="413">
        <v>1945</v>
      </c>
      <c r="F65" s="413">
        <v>1650</v>
      </c>
      <c r="G65" s="413">
        <v>3209250</v>
      </c>
      <c r="H65" s="413">
        <v>1796850</v>
      </c>
      <c r="I65" s="413">
        <v>1412400</v>
      </c>
      <c r="J65" s="413">
        <v>11</v>
      </c>
      <c r="K65" s="413" t="s">
        <v>1358</v>
      </c>
      <c r="L65" s="413">
        <v>1650</v>
      </c>
    </row>
    <row r="66" spans="1:12">
      <c r="A66" s="413">
        <v>65</v>
      </c>
      <c r="B66" s="413" t="s">
        <v>505</v>
      </c>
      <c r="C66" s="413" t="s">
        <v>3085</v>
      </c>
      <c r="D66" s="413">
        <v>391</v>
      </c>
      <c r="E66" s="413">
        <v>602.12440000000004</v>
      </c>
      <c r="F66" s="413">
        <v>5329</v>
      </c>
      <c r="G66" s="413">
        <v>3208721</v>
      </c>
      <c r="H66" s="413">
        <v>2083639</v>
      </c>
      <c r="I66" s="413">
        <v>1125082</v>
      </c>
      <c r="J66" s="413">
        <v>413</v>
      </c>
      <c r="K66" s="413" t="s">
        <v>1358</v>
      </c>
      <c r="L66" s="413">
        <v>5329</v>
      </c>
    </row>
    <row r="67" spans="1:12">
      <c r="A67" s="413">
        <v>66</v>
      </c>
      <c r="B67" s="413" t="s">
        <v>701</v>
      </c>
      <c r="C67" s="413" t="s">
        <v>3092</v>
      </c>
      <c r="D67" s="413">
        <v>433</v>
      </c>
      <c r="E67" s="413">
        <v>671.03560000000004</v>
      </c>
      <c r="F67" s="413">
        <v>4769</v>
      </c>
      <c r="G67" s="413">
        <v>3200169</v>
      </c>
      <c r="H67" s="413">
        <v>2064977</v>
      </c>
      <c r="I67" s="413">
        <v>1135192</v>
      </c>
      <c r="J67" s="413">
        <v>253</v>
      </c>
      <c r="K67" s="413" t="s">
        <v>1358</v>
      </c>
      <c r="L67" s="413">
        <v>4769</v>
      </c>
    </row>
    <row r="68" spans="1:12">
      <c r="A68" s="413">
        <v>67</v>
      </c>
      <c r="B68" s="413" t="s">
        <v>711</v>
      </c>
      <c r="C68" s="413" t="s">
        <v>3081</v>
      </c>
      <c r="D68" s="413">
        <v>228</v>
      </c>
      <c r="E68" s="413">
        <v>393.50599999999997</v>
      </c>
      <c r="F68" s="413">
        <v>8023</v>
      </c>
      <c r="G68" s="413">
        <v>3157099</v>
      </c>
      <c r="H68" s="413">
        <v>1829244</v>
      </c>
      <c r="I68" s="413">
        <v>1327855</v>
      </c>
      <c r="J68" s="413">
        <v>220</v>
      </c>
      <c r="K68" s="413" t="s">
        <v>1358</v>
      </c>
      <c r="L68" s="413">
        <v>8023</v>
      </c>
    </row>
    <row r="69" spans="1:12">
      <c r="A69" s="413">
        <v>68</v>
      </c>
      <c r="B69" s="413" t="s">
        <v>2790</v>
      </c>
      <c r="C69" s="413" t="s">
        <v>3060</v>
      </c>
      <c r="D69" s="413">
        <v>523</v>
      </c>
      <c r="E69" s="413">
        <v>770.67679999999996</v>
      </c>
      <c r="F69" s="413">
        <v>4087</v>
      </c>
      <c r="G69" s="413">
        <v>3149756</v>
      </c>
      <c r="H69" s="413">
        <v>2137501</v>
      </c>
      <c r="I69" s="413">
        <v>1012255</v>
      </c>
      <c r="J69" s="413">
        <v>307</v>
      </c>
      <c r="K69" s="413" t="s">
        <v>1358</v>
      </c>
      <c r="L69" s="413">
        <v>4087</v>
      </c>
    </row>
    <row r="70" spans="1:12">
      <c r="A70" s="413">
        <v>69</v>
      </c>
      <c r="B70" s="413" t="s">
        <v>3912</v>
      </c>
      <c r="C70" s="413" t="s">
        <v>4014</v>
      </c>
      <c r="D70" s="413">
        <v>182</v>
      </c>
      <c r="E70" s="413">
        <v>415.19600000000003</v>
      </c>
      <c r="F70" s="413">
        <v>7511</v>
      </c>
      <c r="G70" s="413">
        <v>3118537</v>
      </c>
      <c r="H70" s="413">
        <v>1367002</v>
      </c>
      <c r="I70" s="413">
        <v>1751535</v>
      </c>
      <c r="J70" s="413">
        <v>249</v>
      </c>
      <c r="K70" s="413" t="s">
        <v>1358</v>
      </c>
      <c r="L70" s="413">
        <v>7511</v>
      </c>
    </row>
    <row r="71" spans="1:12">
      <c r="A71" s="413">
        <v>70</v>
      </c>
      <c r="B71" s="413" t="s">
        <v>75</v>
      </c>
      <c r="C71" s="413" t="s">
        <v>3070</v>
      </c>
      <c r="D71" s="413">
        <v>760</v>
      </c>
      <c r="E71" s="413">
        <v>1298.8922</v>
      </c>
      <c r="F71" s="413">
        <v>2366</v>
      </c>
      <c r="G71" s="413">
        <v>3073179</v>
      </c>
      <c r="H71" s="413">
        <v>1798160</v>
      </c>
      <c r="I71" s="413">
        <v>1275019</v>
      </c>
      <c r="J71" s="413">
        <v>286</v>
      </c>
      <c r="K71" s="413" t="s">
        <v>1358</v>
      </c>
      <c r="L71" s="413">
        <v>2366</v>
      </c>
    </row>
    <row r="72" spans="1:12">
      <c r="A72" s="413">
        <v>71</v>
      </c>
      <c r="B72" s="413" t="s">
        <v>841</v>
      </c>
      <c r="C72" s="413" t="s">
        <v>3154</v>
      </c>
      <c r="D72" s="413">
        <v>345</v>
      </c>
      <c r="E72" s="413">
        <v>454.9787</v>
      </c>
      <c r="F72" s="413">
        <v>6751</v>
      </c>
      <c r="G72" s="413">
        <v>3071561</v>
      </c>
      <c r="H72" s="413">
        <v>2329095</v>
      </c>
      <c r="I72" s="413">
        <v>742466</v>
      </c>
      <c r="J72" s="413">
        <v>306</v>
      </c>
      <c r="K72" s="413" t="s">
        <v>1358</v>
      </c>
      <c r="L72" s="413">
        <v>6751</v>
      </c>
    </row>
    <row r="73" spans="1:12">
      <c r="A73" s="413">
        <v>72</v>
      </c>
      <c r="B73" s="413" t="s">
        <v>430</v>
      </c>
      <c r="C73" s="413" t="s">
        <v>3079</v>
      </c>
      <c r="D73" s="413">
        <v>353</v>
      </c>
      <c r="E73" s="413">
        <v>662.50850000000003</v>
      </c>
      <c r="F73" s="413">
        <v>4627</v>
      </c>
      <c r="G73" s="413">
        <v>3065427</v>
      </c>
      <c r="H73" s="413">
        <v>1633331</v>
      </c>
      <c r="I73" s="413">
        <v>1432096</v>
      </c>
      <c r="J73" s="413">
        <v>91</v>
      </c>
      <c r="K73" s="413" t="s">
        <v>1358</v>
      </c>
      <c r="L73" s="413">
        <v>4627</v>
      </c>
    </row>
    <row r="74" spans="1:12">
      <c r="A74" s="413">
        <v>73</v>
      </c>
      <c r="B74" s="413" t="s">
        <v>409</v>
      </c>
      <c r="C74" s="413" t="s">
        <v>3095</v>
      </c>
      <c r="D74" s="413">
        <v>429</v>
      </c>
      <c r="E74" s="413">
        <v>606.17430000000002</v>
      </c>
      <c r="F74" s="413">
        <v>4998</v>
      </c>
      <c r="G74" s="413">
        <v>3029659</v>
      </c>
      <c r="H74" s="413">
        <v>2144142</v>
      </c>
      <c r="I74" s="413">
        <v>885517</v>
      </c>
      <c r="J74" s="413">
        <v>133</v>
      </c>
      <c r="K74" s="413" t="s">
        <v>1358</v>
      </c>
      <c r="L74" s="413">
        <v>4998</v>
      </c>
    </row>
    <row r="75" spans="1:12">
      <c r="A75" s="413">
        <v>74</v>
      </c>
      <c r="B75" s="413" t="s">
        <v>2883</v>
      </c>
      <c r="C75" s="413" t="s">
        <v>3054</v>
      </c>
      <c r="D75" s="413">
        <v>492</v>
      </c>
      <c r="E75" s="413">
        <v>1242.8803</v>
      </c>
      <c r="F75" s="413">
        <v>2414</v>
      </c>
      <c r="G75" s="413">
        <v>3000313</v>
      </c>
      <c r="H75" s="413">
        <v>1187688</v>
      </c>
      <c r="I75" s="413">
        <v>1812625</v>
      </c>
      <c r="J75" s="413">
        <v>132</v>
      </c>
      <c r="K75" s="413" t="s">
        <v>1358</v>
      </c>
      <c r="L75" s="413">
        <v>2414</v>
      </c>
    </row>
    <row r="76" spans="1:12">
      <c r="A76" s="413">
        <v>75</v>
      </c>
      <c r="B76" s="413" t="s">
        <v>4113</v>
      </c>
      <c r="C76" s="413" t="s">
        <v>4273</v>
      </c>
      <c r="D76" s="413">
        <v>320</v>
      </c>
      <c r="E76" s="413">
        <v>606.97940000000006</v>
      </c>
      <c r="F76" s="413">
        <v>4795</v>
      </c>
      <c r="G76" s="413">
        <v>2910466</v>
      </c>
      <c r="H76" s="413">
        <v>1534400</v>
      </c>
      <c r="I76" s="413">
        <v>1376066</v>
      </c>
      <c r="J76" s="413">
        <v>76</v>
      </c>
      <c r="K76" s="413" t="s">
        <v>1358</v>
      </c>
      <c r="L76" s="413">
        <v>4795</v>
      </c>
    </row>
    <row r="77" spans="1:12">
      <c r="A77" s="413">
        <v>76</v>
      </c>
      <c r="B77" s="413" t="s">
        <v>503</v>
      </c>
      <c r="C77" s="413" t="s">
        <v>3131</v>
      </c>
      <c r="D77" s="413">
        <v>629</v>
      </c>
      <c r="E77" s="413">
        <v>997.63499999999999</v>
      </c>
      <c r="F77" s="413">
        <v>2885</v>
      </c>
      <c r="G77" s="413">
        <v>2878177</v>
      </c>
      <c r="H77" s="413">
        <v>1814665</v>
      </c>
      <c r="I77" s="413">
        <v>1063512</v>
      </c>
      <c r="J77" s="413">
        <v>191</v>
      </c>
      <c r="K77" s="413" t="s">
        <v>1358</v>
      </c>
      <c r="L77" s="413">
        <v>2885</v>
      </c>
    </row>
    <row r="78" spans="1:12">
      <c r="A78" s="413">
        <v>77</v>
      </c>
      <c r="B78" s="413" t="s">
        <v>732</v>
      </c>
      <c r="C78" s="413" t="s">
        <v>3065</v>
      </c>
      <c r="D78" s="413">
        <v>169</v>
      </c>
      <c r="E78" s="413">
        <v>273.79880000000003</v>
      </c>
      <c r="F78" s="413">
        <v>10380</v>
      </c>
      <c r="G78" s="413">
        <v>2842032</v>
      </c>
      <c r="H78" s="413">
        <v>1754220</v>
      </c>
      <c r="I78" s="413">
        <v>1087812</v>
      </c>
      <c r="J78" s="413">
        <v>145</v>
      </c>
      <c r="K78" s="413" t="s">
        <v>1358</v>
      </c>
      <c r="L78" s="413">
        <v>10380</v>
      </c>
    </row>
    <row r="79" spans="1:12">
      <c r="A79" s="413">
        <v>78</v>
      </c>
      <c r="B79" s="413" t="s">
        <v>4217</v>
      </c>
      <c r="C79" s="413" t="s">
        <v>4266</v>
      </c>
      <c r="D79" s="413">
        <v>812</v>
      </c>
      <c r="E79" s="413">
        <v>1574.1255000000001</v>
      </c>
      <c r="F79" s="413">
        <v>1801</v>
      </c>
      <c r="G79" s="413">
        <v>2835000</v>
      </c>
      <c r="H79" s="413">
        <v>1462412</v>
      </c>
      <c r="I79" s="413">
        <v>1372588</v>
      </c>
      <c r="J79" s="413">
        <v>6</v>
      </c>
      <c r="K79" s="413" t="s">
        <v>1358</v>
      </c>
      <c r="L79" s="413">
        <v>1801</v>
      </c>
    </row>
    <row r="80" spans="1:12">
      <c r="A80" s="413">
        <v>79</v>
      </c>
      <c r="B80" s="413" t="s">
        <v>634</v>
      </c>
      <c r="C80" s="413" t="s">
        <v>3160</v>
      </c>
      <c r="D80" s="413">
        <v>336</v>
      </c>
      <c r="E80" s="413">
        <v>573.09619999999995</v>
      </c>
      <c r="F80" s="413">
        <v>4906</v>
      </c>
      <c r="G80" s="413">
        <v>2811610</v>
      </c>
      <c r="H80" s="413">
        <v>1648416</v>
      </c>
      <c r="I80" s="413">
        <v>1163194</v>
      </c>
      <c r="J80" s="413">
        <v>71</v>
      </c>
      <c r="K80" s="413" t="s">
        <v>1358</v>
      </c>
      <c r="L80" s="413">
        <v>4906</v>
      </c>
    </row>
    <row r="81" spans="1:12">
      <c r="A81" s="413">
        <v>80</v>
      </c>
      <c r="B81" s="413" t="s">
        <v>4180</v>
      </c>
      <c r="C81" s="413" t="s">
        <v>4267</v>
      </c>
      <c r="D81" s="413">
        <v>874</v>
      </c>
      <c r="E81" s="413">
        <v>1246.0005000000001</v>
      </c>
      <c r="F81" s="413">
        <v>2214</v>
      </c>
      <c r="G81" s="413">
        <v>2758645</v>
      </c>
      <c r="H81" s="413">
        <v>1935036</v>
      </c>
      <c r="I81" s="413">
        <v>823609</v>
      </c>
      <c r="J81" s="413">
        <v>28</v>
      </c>
      <c r="K81" s="413" t="s">
        <v>1358</v>
      </c>
      <c r="L81" s="413">
        <v>2214</v>
      </c>
    </row>
    <row r="82" spans="1:12">
      <c r="A82" s="413">
        <v>81</v>
      </c>
      <c r="B82" s="413" t="s">
        <v>4175</v>
      </c>
      <c r="C82" s="413" t="s">
        <v>4291</v>
      </c>
      <c r="D82" s="413">
        <v>228</v>
      </c>
      <c r="E82" s="413">
        <v>427</v>
      </c>
      <c r="F82" s="413">
        <v>6428</v>
      </c>
      <c r="G82" s="413">
        <v>2744756</v>
      </c>
      <c r="H82" s="413">
        <v>1465584</v>
      </c>
      <c r="I82" s="413">
        <v>1279172</v>
      </c>
      <c r="J82" s="413">
        <v>74</v>
      </c>
      <c r="K82" s="413" t="s">
        <v>1358</v>
      </c>
      <c r="L82" s="413">
        <v>6428</v>
      </c>
    </row>
    <row r="83" spans="1:12">
      <c r="A83" s="413">
        <v>82</v>
      </c>
      <c r="B83" s="413" t="s">
        <v>2698</v>
      </c>
      <c r="C83" s="413" t="s">
        <v>3147</v>
      </c>
      <c r="D83" s="413">
        <v>313</v>
      </c>
      <c r="E83" s="413">
        <v>464.48689999999999</v>
      </c>
      <c r="F83" s="413">
        <v>5822</v>
      </c>
      <c r="G83" s="413">
        <v>2704243</v>
      </c>
      <c r="H83" s="413">
        <v>1822286</v>
      </c>
      <c r="I83" s="413">
        <v>881957</v>
      </c>
      <c r="J83" s="413">
        <v>341</v>
      </c>
      <c r="K83" s="413" t="s">
        <v>1358</v>
      </c>
      <c r="L83" s="413">
        <v>5822</v>
      </c>
    </row>
    <row r="84" spans="1:12">
      <c r="A84" s="413">
        <v>83</v>
      </c>
      <c r="B84" s="413" t="s">
        <v>4452</v>
      </c>
      <c r="C84" s="413" t="s">
        <v>4453</v>
      </c>
      <c r="D84" s="413">
        <v>2258</v>
      </c>
      <c r="E84" s="413">
        <v>4600</v>
      </c>
      <c r="F84" s="413">
        <v>586</v>
      </c>
      <c r="G84" s="413">
        <v>2695600</v>
      </c>
      <c r="H84" s="413">
        <v>1323188</v>
      </c>
      <c r="I84" s="413">
        <v>1372412</v>
      </c>
      <c r="J84" s="413">
        <v>1</v>
      </c>
      <c r="K84" s="413" t="s">
        <v>1358</v>
      </c>
      <c r="L84" s="413">
        <v>586</v>
      </c>
    </row>
    <row r="85" spans="1:12">
      <c r="A85" s="413">
        <v>84</v>
      </c>
      <c r="B85" s="413" t="s">
        <v>3914</v>
      </c>
      <c r="C85" s="413" t="s">
        <v>3961</v>
      </c>
      <c r="D85" s="413">
        <v>2847</v>
      </c>
      <c r="E85" s="413">
        <v>4183.4938000000002</v>
      </c>
      <c r="F85" s="413">
        <v>644</v>
      </c>
      <c r="G85" s="413">
        <v>2694170</v>
      </c>
      <c r="H85" s="413">
        <v>1833468</v>
      </c>
      <c r="I85" s="413">
        <v>860702</v>
      </c>
      <c r="J85" s="413">
        <v>9</v>
      </c>
      <c r="K85" s="413" t="s">
        <v>1358</v>
      </c>
      <c r="L85" s="413">
        <v>644</v>
      </c>
    </row>
    <row r="86" spans="1:12">
      <c r="A86" s="413">
        <v>85</v>
      </c>
      <c r="B86" s="413" t="s">
        <v>604</v>
      </c>
      <c r="C86" s="413" t="s">
        <v>3110</v>
      </c>
      <c r="D86" s="413">
        <v>663</v>
      </c>
      <c r="E86" s="413">
        <v>841.649</v>
      </c>
      <c r="F86" s="413">
        <v>3182</v>
      </c>
      <c r="G86" s="413">
        <v>2678127</v>
      </c>
      <c r="H86" s="413">
        <v>2109666</v>
      </c>
      <c r="I86" s="413">
        <v>568461</v>
      </c>
      <c r="J86" s="413">
        <v>429</v>
      </c>
      <c r="K86" s="413" t="s">
        <v>1358</v>
      </c>
      <c r="L86" s="413">
        <v>3182</v>
      </c>
    </row>
    <row r="87" spans="1:12">
      <c r="A87" s="413">
        <v>86</v>
      </c>
      <c r="B87" s="413" t="s">
        <v>941</v>
      </c>
      <c r="C87" s="413" t="s">
        <v>3048</v>
      </c>
      <c r="D87" s="413">
        <v>453</v>
      </c>
      <c r="E87" s="413">
        <v>979.96699999999998</v>
      </c>
      <c r="F87" s="413">
        <v>2727</v>
      </c>
      <c r="G87" s="413">
        <v>2672370</v>
      </c>
      <c r="H87" s="413">
        <v>1235331</v>
      </c>
      <c r="I87" s="413">
        <v>1437039</v>
      </c>
      <c r="J87" s="413">
        <v>277</v>
      </c>
      <c r="K87" s="413" t="s">
        <v>1358</v>
      </c>
      <c r="L87" s="413">
        <v>2727</v>
      </c>
    </row>
    <row r="88" spans="1:12">
      <c r="A88" s="413">
        <v>87</v>
      </c>
      <c r="B88" s="413" t="s">
        <v>1038</v>
      </c>
      <c r="C88" s="413" t="s">
        <v>3805</v>
      </c>
      <c r="D88" s="413">
        <v>301</v>
      </c>
      <c r="E88" s="413">
        <v>532</v>
      </c>
      <c r="F88" s="413">
        <v>5000</v>
      </c>
      <c r="G88" s="413">
        <v>2660000</v>
      </c>
      <c r="H88" s="413">
        <v>1505000</v>
      </c>
      <c r="I88" s="413">
        <v>1155000</v>
      </c>
      <c r="J88" s="413">
        <v>9</v>
      </c>
      <c r="K88" s="413" t="s">
        <v>1358</v>
      </c>
      <c r="L88" s="413">
        <v>5000</v>
      </c>
    </row>
    <row r="89" spans="1:12">
      <c r="A89" s="413">
        <v>88</v>
      </c>
      <c r="B89" s="413" t="s">
        <v>79</v>
      </c>
      <c r="C89" s="413" t="s">
        <v>3157</v>
      </c>
      <c r="D89" s="413">
        <v>923</v>
      </c>
      <c r="E89" s="413">
        <v>1813.5409</v>
      </c>
      <c r="F89" s="413">
        <v>1466</v>
      </c>
      <c r="G89" s="413">
        <v>2658651</v>
      </c>
      <c r="H89" s="413">
        <v>1353118</v>
      </c>
      <c r="I89" s="413">
        <v>1305533</v>
      </c>
      <c r="J89" s="413">
        <v>277</v>
      </c>
      <c r="K89" s="413" t="s">
        <v>1358</v>
      </c>
      <c r="L89" s="413">
        <v>1466</v>
      </c>
    </row>
    <row r="90" spans="1:12">
      <c r="A90" s="413">
        <v>89</v>
      </c>
      <c r="B90" s="413" t="s">
        <v>635</v>
      </c>
      <c r="C90" s="413" t="s">
        <v>3160</v>
      </c>
      <c r="D90" s="413">
        <v>409</v>
      </c>
      <c r="E90" s="413">
        <v>719.12279999999998</v>
      </c>
      <c r="F90" s="413">
        <v>3641</v>
      </c>
      <c r="G90" s="413">
        <v>2618326</v>
      </c>
      <c r="H90" s="413">
        <v>1489169</v>
      </c>
      <c r="I90" s="413">
        <v>1129157</v>
      </c>
      <c r="J90" s="413">
        <v>81</v>
      </c>
      <c r="K90" s="413" t="s">
        <v>1358</v>
      </c>
      <c r="L90" s="413">
        <v>3641</v>
      </c>
    </row>
    <row r="91" spans="1:12">
      <c r="A91" s="413">
        <v>90</v>
      </c>
      <c r="B91" s="413" t="s">
        <v>2959</v>
      </c>
      <c r="C91" s="413" t="s">
        <v>3971</v>
      </c>
      <c r="D91" s="413">
        <v>768</v>
      </c>
      <c r="E91" s="413">
        <v>1291.26</v>
      </c>
      <c r="F91" s="413">
        <v>2023</v>
      </c>
      <c r="G91" s="413">
        <v>2612219</v>
      </c>
      <c r="H91" s="413">
        <v>1553664</v>
      </c>
      <c r="I91" s="413">
        <v>1058555</v>
      </c>
      <c r="J91" s="413">
        <v>156</v>
      </c>
      <c r="K91" s="413" t="s">
        <v>1358</v>
      </c>
      <c r="L91" s="413">
        <v>2023</v>
      </c>
    </row>
    <row r="92" spans="1:12">
      <c r="A92" s="413">
        <v>91</v>
      </c>
      <c r="B92" s="413" t="s">
        <v>703</v>
      </c>
      <c r="C92" s="413" t="s">
        <v>3100</v>
      </c>
      <c r="D92" s="413">
        <v>383</v>
      </c>
      <c r="E92" s="413">
        <v>607.24180000000001</v>
      </c>
      <c r="F92" s="413">
        <v>4231</v>
      </c>
      <c r="G92" s="413">
        <v>2569240</v>
      </c>
      <c r="H92" s="413">
        <v>1620473</v>
      </c>
      <c r="I92" s="413">
        <v>948767</v>
      </c>
      <c r="J92" s="413">
        <v>144</v>
      </c>
      <c r="K92" s="413" t="s">
        <v>1358</v>
      </c>
      <c r="L92" s="413">
        <v>4231</v>
      </c>
    </row>
    <row r="93" spans="1:12">
      <c r="A93" s="413">
        <v>92</v>
      </c>
      <c r="B93" s="413" t="s">
        <v>299</v>
      </c>
      <c r="C93" s="413" t="s">
        <v>3200</v>
      </c>
      <c r="D93" s="413">
        <v>269</v>
      </c>
      <c r="E93" s="413">
        <v>621.20899999999995</v>
      </c>
      <c r="F93" s="413">
        <v>4057</v>
      </c>
      <c r="G93" s="413">
        <v>2520245</v>
      </c>
      <c r="H93" s="413">
        <v>1091333</v>
      </c>
      <c r="I93" s="413">
        <v>1428912</v>
      </c>
      <c r="J93" s="413">
        <v>211</v>
      </c>
      <c r="K93" s="413" t="s">
        <v>1358</v>
      </c>
      <c r="L93" s="413">
        <v>4057</v>
      </c>
    </row>
    <row r="94" spans="1:12">
      <c r="A94" s="413">
        <v>93</v>
      </c>
      <c r="B94" s="413" t="s">
        <v>784</v>
      </c>
      <c r="C94" s="413" t="s">
        <v>3068</v>
      </c>
      <c r="D94" s="413">
        <v>1903</v>
      </c>
      <c r="E94" s="413">
        <v>1362.2716</v>
      </c>
      <c r="F94" s="413">
        <v>1848</v>
      </c>
      <c r="G94" s="413">
        <v>2517478</v>
      </c>
      <c r="H94" s="413">
        <v>3516744</v>
      </c>
      <c r="I94" s="413">
        <v>-999266</v>
      </c>
      <c r="J94" s="413">
        <v>169</v>
      </c>
      <c r="K94" s="413" t="s">
        <v>1358</v>
      </c>
      <c r="L94" s="413">
        <v>1848</v>
      </c>
    </row>
    <row r="95" spans="1:12">
      <c r="A95" s="413">
        <v>94</v>
      </c>
      <c r="B95" s="413" t="s">
        <v>3116</v>
      </c>
      <c r="C95" s="413" t="s">
        <v>3117</v>
      </c>
      <c r="D95" s="413">
        <v>387</v>
      </c>
      <c r="E95" s="413">
        <v>720</v>
      </c>
      <c r="F95" s="413">
        <v>3450</v>
      </c>
      <c r="G95" s="413">
        <v>2484000</v>
      </c>
      <c r="H95" s="413">
        <v>1335150</v>
      </c>
      <c r="I95" s="413">
        <v>1148850</v>
      </c>
      <c r="J95" s="413">
        <v>24</v>
      </c>
      <c r="K95" s="413" t="s">
        <v>1358</v>
      </c>
      <c r="L95" s="413">
        <v>3450</v>
      </c>
    </row>
    <row r="96" spans="1:12">
      <c r="A96" s="413">
        <v>95</v>
      </c>
      <c r="B96" s="413" t="s">
        <v>305</v>
      </c>
      <c r="C96" s="413" t="s">
        <v>3063</v>
      </c>
      <c r="D96" s="413">
        <v>79</v>
      </c>
      <c r="E96" s="413">
        <v>236.13640000000001</v>
      </c>
      <c r="F96" s="413">
        <v>10419</v>
      </c>
      <c r="G96" s="413">
        <v>2460305</v>
      </c>
      <c r="H96" s="413">
        <v>823101</v>
      </c>
      <c r="I96" s="413">
        <v>1637204</v>
      </c>
      <c r="J96" s="413">
        <v>191</v>
      </c>
      <c r="K96" s="413" t="s">
        <v>1358</v>
      </c>
      <c r="L96" s="413">
        <v>10419</v>
      </c>
    </row>
    <row r="97" spans="1:12">
      <c r="A97" s="413">
        <v>96</v>
      </c>
      <c r="B97" s="413" t="s">
        <v>702</v>
      </c>
      <c r="C97" s="413" t="s">
        <v>3092</v>
      </c>
      <c r="D97" s="413">
        <v>433</v>
      </c>
      <c r="E97" s="413">
        <v>667.86080000000004</v>
      </c>
      <c r="F97" s="413">
        <v>3636</v>
      </c>
      <c r="G97" s="413">
        <v>2428342</v>
      </c>
      <c r="H97" s="413">
        <v>1574388</v>
      </c>
      <c r="I97" s="413">
        <v>853954</v>
      </c>
      <c r="J97" s="413">
        <v>119</v>
      </c>
      <c r="K97" s="413" t="s">
        <v>1358</v>
      </c>
      <c r="L97" s="413">
        <v>3636</v>
      </c>
    </row>
    <row r="98" spans="1:12">
      <c r="A98" s="413">
        <v>97</v>
      </c>
      <c r="B98" s="413" t="s">
        <v>475</v>
      </c>
      <c r="C98" s="413" t="s">
        <v>3090</v>
      </c>
      <c r="D98" s="413">
        <v>363</v>
      </c>
      <c r="E98" s="413">
        <v>471.20100000000002</v>
      </c>
      <c r="F98" s="413">
        <v>5055</v>
      </c>
      <c r="G98" s="413">
        <v>2381921</v>
      </c>
      <c r="H98" s="413">
        <v>1834965</v>
      </c>
      <c r="I98" s="413">
        <v>546956</v>
      </c>
      <c r="J98" s="413">
        <v>307</v>
      </c>
      <c r="K98" s="413" t="s">
        <v>1358</v>
      </c>
      <c r="L98" s="413">
        <v>5055</v>
      </c>
    </row>
    <row r="99" spans="1:12">
      <c r="A99" s="413">
        <v>98</v>
      </c>
      <c r="B99" s="413" t="s">
        <v>4174</v>
      </c>
      <c r="C99" s="413" t="s">
        <v>4298</v>
      </c>
      <c r="D99" s="413">
        <v>197</v>
      </c>
      <c r="E99" s="413">
        <v>354</v>
      </c>
      <c r="F99" s="413">
        <v>6703</v>
      </c>
      <c r="G99" s="413">
        <v>2372862</v>
      </c>
      <c r="H99" s="413">
        <v>1320491</v>
      </c>
      <c r="I99" s="413">
        <v>1052371</v>
      </c>
      <c r="J99" s="413">
        <v>69</v>
      </c>
      <c r="K99" s="413" t="s">
        <v>1358</v>
      </c>
      <c r="L99" s="413">
        <v>6703</v>
      </c>
    </row>
    <row r="100" spans="1:12">
      <c r="A100" s="413">
        <v>99</v>
      </c>
      <c r="B100" s="413" t="s">
        <v>606</v>
      </c>
      <c r="C100" s="413" t="s">
        <v>3113</v>
      </c>
      <c r="D100" s="413">
        <v>208</v>
      </c>
      <c r="E100" s="413">
        <v>320.56950000000001</v>
      </c>
      <c r="F100" s="413">
        <v>7191</v>
      </c>
      <c r="G100" s="413">
        <v>2305215</v>
      </c>
      <c r="H100" s="413">
        <v>1495728</v>
      </c>
      <c r="I100" s="413">
        <v>809487</v>
      </c>
      <c r="J100" s="413">
        <v>163</v>
      </c>
      <c r="K100" s="413" t="s">
        <v>1358</v>
      </c>
      <c r="L100" s="413">
        <v>7191</v>
      </c>
    </row>
    <row r="101" spans="1:12">
      <c r="A101" s="413">
        <v>100</v>
      </c>
      <c r="B101" s="413" t="s">
        <v>319</v>
      </c>
      <c r="C101" s="413" t="s">
        <v>3086</v>
      </c>
      <c r="D101" s="413">
        <v>327</v>
      </c>
      <c r="E101" s="413">
        <v>634.41669999999999</v>
      </c>
      <c r="F101" s="413">
        <v>3624</v>
      </c>
      <c r="G101" s="413">
        <v>2299126</v>
      </c>
      <c r="H101" s="413">
        <v>1185048</v>
      </c>
      <c r="I101" s="413">
        <v>1114078</v>
      </c>
      <c r="J101" s="413">
        <v>445</v>
      </c>
      <c r="K101" s="413" t="s">
        <v>1358</v>
      </c>
      <c r="L101" s="413">
        <v>3624</v>
      </c>
    </row>
    <row r="102" spans="1:12">
      <c r="A102" s="413">
        <v>101</v>
      </c>
      <c r="B102" s="413" t="s">
        <v>4268</v>
      </c>
      <c r="C102" s="413" t="s">
        <v>4269</v>
      </c>
      <c r="D102" s="413">
        <v>1548</v>
      </c>
      <c r="E102" s="413">
        <v>2880</v>
      </c>
      <c r="F102" s="413">
        <v>796</v>
      </c>
      <c r="G102" s="413">
        <v>2292480</v>
      </c>
      <c r="H102" s="413">
        <v>1232208</v>
      </c>
      <c r="I102" s="413">
        <v>1060272</v>
      </c>
      <c r="J102" s="413">
        <v>1</v>
      </c>
      <c r="K102" s="413" t="s">
        <v>1358</v>
      </c>
      <c r="L102" s="413">
        <v>796</v>
      </c>
    </row>
    <row r="103" spans="1:12">
      <c r="A103" s="413">
        <v>102</v>
      </c>
      <c r="B103" s="413" t="s">
        <v>3745</v>
      </c>
      <c r="C103" s="413" t="s">
        <v>3965</v>
      </c>
      <c r="D103" s="413">
        <v>711</v>
      </c>
      <c r="E103" s="413">
        <v>1474.2561000000001</v>
      </c>
      <c r="F103" s="413">
        <v>1546</v>
      </c>
      <c r="G103" s="413">
        <v>2279200</v>
      </c>
      <c r="H103" s="413">
        <v>1099206</v>
      </c>
      <c r="I103" s="413">
        <v>1179994</v>
      </c>
      <c r="J103" s="413">
        <v>5</v>
      </c>
      <c r="K103" s="413" t="s">
        <v>1358</v>
      </c>
      <c r="L103" s="413">
        <v>1546</v>
      </c>
    </row>
    <row r="104" spans="1:12">
      <c r="A104" s="413">
        <v>103</v>
      </c>
      <c r="B104" s="413">
        <v>414210132</v>
      </c>
      <c r="C104" s="413" t="s">
        <v>3129</v>
      </c>
      <c r="D104" s="413">
        <v>429</v>
      </c>
      <c r="E104" s="413">
        <v>1169</v>
      </c>
      <c r="F104" s="413">
        <v>1945</v>
      </c>
      <c r="G104" s="413">
        <v>2273705</v>
      </c>
      <c r="H104" s="413">
        <v>834405</v>
      </c>
      <c r="I104" s="413">
        <v>1439300</v>
      </c>
      <c r="J104" s="413">
        <v>66</v>
      </c>
      <c r="K104" s="413" t="s">
        <v>1358</v>
      </c>
      <c r="L104" s="413">
        <v>1945</v>
      </c>
    </row>
    <row r="105" spans="1:12">
      <c r="A105" s="413">
        <v>104</v>
      </c>
      <c r="B105" s="413">
        <v>103001</v>
      </c>
      <c r="C105" s="413" t="s">
        <v>3807</v>
      </c>
      <c r="D105" s="413">
        <v>1431</v>
      </c>
      <c r="E105" s="413">
        <v>2236</v>
      </c>
      <c r="F105" s="413">
        <v>1000</v>
      </c>
      <c r="G105" s="413">
        <v>2236000</v>
      </c>
      <c r="H105" s="413">
        <v>1431000</v>
      </c>
      <c r="I105" s="413">
        <v>805000</v>
      </c>
      <c r="J105" s="413">
        <v>2</v>
      </c>
      <c r="K105" s="413" t="s">
        <v>1358</v>
      </c>
      <c r="L105" s="413">
        <v>1000</v>
      </c>
    </row>
    <row r="106" spans="1:12">
      <c r="A106" s="413">
        <v>105</v>
      </c>
      <c r="B106" s="413">
        <v>103000</v>
      </c>
      <c r="C106" s="413" t="s">
        <v>3977</v>
      </c>
      <c r="D106" s="413">
        <v>1431</v>
      </c>
      <c r="E106" s="413">
        <v>2236</v>
      </c>
      <c r="F106" s="413">
        <v>993</v>
      </c>
      <c r="G106" s="413">
        <v>2220348</v>
      </c>
      <c r="H106" s="413">
        <v>1420983</v>
      </c>
      <c r="I106" s="413">
        <v>799365</v>
      </c>
      <c r="J106" s="413">
        <v>2</v>
      </c>
      <c r="K106" s="413" t="s">
        <v>1358</v>
      </c>
      <c r="L106" s="413">
        <v>993</v>
      </c>
    </row>
    <row r="107" spans="1:12">
      <c r="A107" s="413">
        <v>106</v>
      </c>
      <c r="B107" s="413" t="s">
        <v>747</v>
      </c>
      <c r="C107" s="413" t="s">
        <v>3073</v>
      </c>
      <c r="D107" s="413">
        <v>378</v>
      </c>
      <c r="E107" s="413">
        <v>729.9597</v>
      </c>
      <c r="F107" s="413">
        <v>3028</v>
      </c>
      <c r="G107" s="413">
        <v>2210318</v>
      </c>
      <c r="H107" s="413">
        <v>1144584</v>
      </c>
      <c r="I107" s="413">
        <v>1065734</v>
      </c>
      <c r="J107" s="413">
        <v>58</v>
      </c>
      <c r="K107" s="413" t="s">
        <v>1358</v>
      </c>
      <c r="L107" s="413">
        <v>3028</v>
      </c>
    </row>
    <row r="108" spans="1:12">
      <c r="A108" s="413">
        <v>107</v>
      </c>
      <c r="B108" s="413" t="s">
        <v>270</v>
      </c>
      <c r="C108" s="413" t="s">
        <v>3078</v>
      </c>
      <c r="D108" s="413">
        <v>657</v>
      </c>
      <c r="E108" s="413">
        <v>1759.5896</v>
      </c>
      <c r="F108" s="413">
        <v>1245</v>
      </c>
      <c r="G108" s="413">
        <v>2190689</v>
      </c>
      <c r="H108" s="413">
        <v>817965</v>
      </c>
      <c r="I108" s="413">
        <v>1372724</v>
      </c>
      <c r="J108" s="413">
        <v>149</v>
      </c>
      <c r="K108" s="413" t="s">
        <v>1358</v>
      </c>
      <c r="L108" s="413">
        <v>1245</v>
      </c>
    </row>
    <row r="109" spans="1:12">
      <c r="A109" s="413">
        <v>108</v>
      </c>
      <c r="B109" s="413" t="s">
        <v>708</v>
      </c>
      <c r="C109" s="413" t="s">
        <v>3170</v>
      </c>
      <c r="D109" s="413">
        <v>398</v>
      </c>
      <c r="E109" s="413">
        <v>720.00559999999996</v>
      </c>
      <c r="F109" s="413">
        <v>3036</v>
      </c>
      <c r="G109" s="413">
        <v>2185937</v>
      </c>
      <c r="H109" s="413">
        <v>1208328</v>
      </c>
      <c r="I109" s="413">
        <v>977609</v>
      </c>
      <c r="J109" s="413">
        <v>333</v>
      </c>
      <c r="K109" s="413" t="s">
        <v>1358</v>
      </c>
      <c r="L109" s="413">
        <v>3036</v>
      </c>
    </row>
    <row r="110" spans="1:12">
      <c r="A110" s="413">
        <v>109</v>
      </c>
      <c r="B110" s="413" t="s">
        <v>577</v>
      </c>
      <c r="C110" s="413" t="s">
        <v>3082</v>
      </c>
      <c r="D110" s="413">
        <v>556</v>
      </c>
      <c r="E110" s="413">
        <v>1043.5355999999999</v>
      </c>
      <c r="F110" s="413">
        <v>2093</v>
      </c>
      <c r="G110" s="413">
        <v>2184120</v>
      </c>
      <c r="H110" s="413">
        <v>1163708</v>
      </c>
      <c r="I110" s="413">
        <v>1020412</v>
      </c>
      <c r="J110" s="413">
        <v>135</v>
      </c>
      <c r="K110" s="413" t="s">
        <v>1358</v>
      </c>
      <c r="L110" s="413">
        <v>2093</v>
      </c>
    </row>
    <row r="111" spans="1:12">
      <c r="A111" s="413">
        <v>110</v>
      </c>
      <c r="B111" s="413" t="s">
        <v>3152</v>
      </c>
      <c r="C111" s="413" t="s">
        <v>3153</v>
      </c>
      <c r="D111" s="413">
        <v>676</v>
      </c>
      <c r="E111" s="413">
        <v>1200</v>
      </c>
      <c r="F111" s="413">
        <v>1820</v>
      </c>
      <c r="G111" s="413">
        <v>2184000</v>
      </c>
      <c r="H111" s="413">
        <v>1230320</v>
      </c>
      <c r="I111" s="413">
        <v>953680</v>
      </c>
      <c r="J111" s="413">
        <v>21</v>
      </c>
      <c r="K111" s="413" t="s">
        <v>1358</v>
      </c>
      <c r="L111" s="413">
        <v>1820</v>
      </c>
    </row>
    <row r="112" spans="1:12">
      <c r="A112" s="413">
        <v>111</v>
      </c>
      <c r="B112" s="413" t="s">
        <v>410</v>
      </c>
      <c r="C112" s="413" t="s">
        <v>3168</v>
      </c>
      <c r="D112" s="413">
        <v>825</v>
      </c>
      <c r="E112" s="413">
        <v>1765.1239</v>
      </c>
      <c r="F112" s="413">
        <v>1227</v>
      </c>
      <c r="G112" s="413">
        <v>2165807</v>
      </c>
      <c r="H112" s="413">
        <v>1012275</v>
      </c>
      <c r="I112" s="413">
        <v>1153532</v>
      </c>
      <c r="J112" s="413">
        <v>137</v>
      </c>
      <c r="K112" s="413" t="s">
        <v>1358</v>
      </c>
      <c r="L112" s="413">
        <v>1227</v>
      </c>
    </row>
    <row r="113" spans="1:12">
      <c r="A113" s="413">
        <v>112</v>
      </c>
      <c r="B113" s="413" t="s">
        <v>3909</v>
      </c>
      <c r="C113" s="413" t="s">
        <v>3992</v>
      </c>
      <c r="D113" s="413">
        <v>468</v>
      </c>
      <c r="E113" s="413">
        <v>959.31380000000001</v>
      </c>
      <c r="F113" s="413">
        <v>2237</v>
      </c>
      <c r="G113" s="413">
        <v>2145985</v>
      </c>
      <c r="H113" s="413">
        <v>1046916</v>
      </c>
      <c r="I113" s="413">
        <v>1099069</v>
      </c>
      <c r="J113" s="413">
        <v>61</v>
      </c>
      <c r="K113" s="413" t="s">
        <v>1358</v>
      </c>
      <c r="L113" s="413">
        <v>2237</v>
      </c>
    </row>
    <row r="114" spans="1:12">
      <c r="A114" s="413">
        <v>113</v>
      </c>
      <c r="B114" s="413" t="s">
        <v>30</v>
      </c>
      <c r="C114" s="413" t="s">
        <v>3045</v>
      </c>
      <c r="D114" s="413">
        <v>221</v>
      </c>
      <c r="E114" s="413">
        <v>418.01909999999998</v>
      </c>
      <c r="F114" s="413">
        <v>5074</v>
      </c>
      <c r="G114" s="413">
        <v>2121029</v>
      </c>
      <c r="H114" s="413">
        <v>1121354</v>
      </c>
      <c r="I114" s="413">
        <v>999675</v>
      </c>
      <c r="J114" s="413">
        <v>131</v>
      </c>
      <c r="K114" s="413" t="s">
        <v>1358</v>
      </c>
      <c r="L114" s="413">
        <v>5074</v>
      </c>
    </row>
    <row r="115" spans="1:12">
      <c r="A115" s="413">
        <v>114</v>
      </c>
      <c r="B115" s="413" t="s">
        <v>2960</v>
      </c>
      <c r="C115" s="413" t="s">
        <v>3560</v>
      </c>
      <c r="D115" s="413">
        <v>183</v>
      </c>
      <c r="E115" s="413">
        <v>322.38189999999997</v>
      </c>
      <c r="F115" s="413">
        <v>6518</v>
      </c>
      <c r="G115" s="413">
        <v>2101285</v>
      </c>
      <c r="H115" s="413">
        <v>1192794</v>
      </c>
      <c r="I115" s="413">
        <v>908491</v>
      </c>
      <c r="J115" s="413">
        <v>190</v>
      </c>
      <c r="K115" s="413" t="s">
        <v>1358</v>
      </c>
      <c r="L115" s="413">
        <v>6518</v>
      </c>
    </row>
    <row r="116" spans="1:12">
      <c r="A116" s="413">
        <v>115</v>
      </c>
      <c r="B116" s="413" t="s">
        <v>720</v>
      </c>
      <c r="C116" s="413" t="s">
        <v>3229</v>
      </c>
      <c r="D116" s="413">
        <v>157</v>
      </c>
      <c r="E116" s="413">
        <v>383.65870000000001</v>
      </c>
      <c r="F116" s="413">
        <v>5464</v>
      </c>
      <c r="G116" s="413">
        <v>2096311</v>
      </c>
      <c r="H116" s="413">
        <v>857848</v>
      </c>
      <c r="I116" s="413">
        <v>1238463</v>
      </c>
      <c r="J116" s="413">
        <v>216</v>
      </c>
      <c r="K116" s="413" t="s">
        <v>1358</v>
      </c>
      <c r="L116" s="413">
        <v>5464</v>
      </c>
    </row>
    <row r="117" spans="1:12">
      <c r="A117" s="413">
        <v>116</v>
      </c>
      <c r="B117" s="413" t="s">
        <v>364</v>
      </c>
      <c r="C117" s="413" t="s">
        <v>3161</v>
      </c>
      <c r="D117" s="413">
        <v>320</v>
      </c>
      <c r="E117" s="413">
        <v>566.93359999999996</v>
      </c>
      <c r="F117" s="413">
        <v>3692</v>
      </c>
      <c r="G117" s="413">
        <v>2093119</v>
      </c>
      <c r="H117" s="413">
        <v>1181440</v>
      </c>
      <c r="I117" s="413">
        <v>911679</v>
      </c>
      <c r="J117" s="413">
        <v>144</v>
      </c>
      <c r="K117" s="413" t="s">
        <v>1358</v>
      </c>
      <c r="L117" s="413">
        <v>3692</v>
      </c>
    </row>
    <row r="118" spans="1:12">
      <c r="A118" s="413">
        <v>117</v>
      </c>
      <c r="B118" s="413" t="s">
        <v>561</v>
      </c>
      <c r="C118" s="413" t="s">
        <v>3124</v>
      </c>
      <c r="D118" s="413">
        <v>381</v>
      </c>
      <c r="E118" s="413">
        <v>626.16079999999999</v>
      </c>
      <c r="F118" s="413">
        <v>3297</v>
      </c>
      <c r="G118" s="413">
        <v>2064452</v>
      </c>
      <c r="H118" s="413">
        <v>1256157</v>
      </c>
      <c r="I118" s="413">
        <v>808295</v>
      </c>
      <c r="J118" s="413">
        <v>338</v>
      </c>
      <c r="K118" s="413" t="s">
        <v>1358</v>
      </c>
      <c r="L118" s="413">
        <v>3297</v>
      </c>
    </row>
    <row r="119" spans="1:12">
      <c r="A119" s="413">
        <v>118</v>
      </c>
      <c r="B119" s="413" t="s">
        <v>426</v>
      </c>
      <c r="C119" s="413" t="s">
        <v>3118</v>
      </c>
      <c r="D119" s="413">
        <v>301</v>
      </c>
      <c r="E119" s="413">
        <v>385.93169999999998</v>
      </c>
      <c r="F119" s="413">
        <v>5284</v>
      </c>
      <c r="G119" s="413">
        <v>2039263</v>
      </c>
      <c r="H119" s="413">
        <v>1590484</v>
      </c>
      <c r="I119" s="413">
        <v>448779</v>
      </c>
      <c r="J119" s="413">
        <v>224</v>
      </c>
      <c r="K119" s="413" t="s">
        <v>1358</v>
      </c>
      <c r="L119" s="413">
        <v>5284</v>
      </c>
    </row>
    <row r="120" spans="1:12">
      <c r="A120" s="413">
        <v>119</v>
      </c>
      <c r="B120" s="413" t="s">
        <v>696</v>
      </c>
      <c r="C120" s="413" t="s">
        <v>3056</v>
      </c>
      <c r="D120" s="413">
        <v>477</v>
      </c>
      <c r="E120" s="413">
        <v>675.34680000000003</v>
      </c>
      <c r="F120" s="413">
        <v>3019</v>
      </c>
      <c r="G120" s="413">
        <v>2038872</v>
      </c>
      <c r="H120" s="413">
        <v>1440063</v>
      </c>
      <c r="I120" s="413">
        <v>598809</v>
      </c>
      <c r="J120" s="413">
        <v>360</v>
      </c>
      <c r="K120" s="413" t="s">
        <v>1358</v>
      </c>
      <c r="L120" s="413">
        <v>3019</v>
      </c>
    </row>
    <row r="121" spans="1:12">
      <c r="A121" s="413">
        <v>120</v>
      </c>
      <c r="B121" s="413" t="s">
        <v>4362</v>
      </c>
      <c r="C121" s="413" t="s">
        <v>4460</v>
      </c>
      <c r="D121" s="413">
        <v>990</v>
      </c>
      <c r="E121" s="413">
        <v>2654.6343000000002</v>
      </c>
      <c r="F121" s="413">
        <v>752</v>
      </c>
      <c r="G121" s="413">
        <v>1996285</v>
      </c>
      <c r="H121" s="413">
        <v>744480</v>
      </c>
      <c r="I121" s="413">
        <v>1251805</v>
      </c>
      <c r="J121" s="413">
        <v>140</v>
      </c>
      <c r="K121" s="413" t="s">
        <v>1358</v>
      </c>
      <c r="L121" s="413">
        <v>752</v>
      </c>
    </row>
    <row r="122" spans="1:12">
      <c r="A122" s="413">
        <v>121</v>
      </c>
      <c r="B122" s="413" t="s">
        <v>601</v>
      </c>
      <c r="C122" s="413" t="s">
        <v>3105</v>
      </c>
      <c r="D122" s="413">
        <v>450</v>
      </c>
      <c r="E122" s="413">
        <v>669.54219999999998</v>
      </c>
      <c r="F122" s="413">
        <v>2951</v>
      </c>
      <c r="G122" s="413">
        <v>1975819</v>
      </c>
      <c r="H122" s="413">
        <v>1327950</v>
      </c>
      <c r="I122" s="413">
        <v>647869</v>
      </c>
      <c r="J122" s="413">
        <v>227</v>
      </c>
      <c r="K122" s="413" t="s">
        <v>1358</v>
      </c>
      <c r="L122" s="413">
        <v>2951</v>
      </c>
    </row>
    <row r="123" spans="1:12">
      <c r="A123" s="413">
        <v>122</v>
      </c>
      <c r="B123" s="413" t="s">
        <v>4093</v>
      </c>
      <c r="C123" s="413" t="s">
        <v>4114</v>
      </c>
      <c r="D123" s="413">
        <v>364</v>
      </c>
      <c r="E123" s="413">
        <v>728.64059999999995</v>
      </c>
      <c r="F123" s="413">
        <v>2685</v>
      </c>
      <c r="G123" s="413">
        <v>1956400</v>
      </c>
      <c r="H123" s="413">
        <v>977340</v>
      </c>
      <c r="I123" s="413">
        <v>979060</v>
      </c>
      <c r="J123" s="413">
        <v>18</v>
      </c>
      <c r="K123" s="413" t="s">
        <v>1358</v>
      </c>
      <c r="L123" s="413">
        <v>2685</v>
      </c>
    </row>
    <row r="124" spans="1:12">
      <c r="A124" s="413">
        <v>123</v>
      </c>
      <c r="B124" s="413" t="s">
        <v>647</v>
      </c>
      <c r="C124" s="413" t="s">
        <v>3134</v>
      </c>
      <c r="D124" s="413">
        <v>291</v>
      </c>
      <c r="E124" s="413">
        <v>548.44150000000002</v>
      </c>
      <c r="F124" s="413">
        <v>3540</v>
      </c>
      <c r="G124" s="413">
        <v>1941483</v>
      </c>
      <c r="H124" s="413">
        <v>1030140</v>
      </c>
      <c r="I124" s="413">
        <v>911343</v>
      </c>
      <c r="J124" s="413">
        <v>111</v>
      </c>
      <c r="K124" s="413" t="s">
        <v>1358</v>
      </c>
      <c r="L124" s="413">
        <v>3540</v>
      </c>
    </row>
    <row r="125" spans="1:12">
      <c r="A125" s="413">
        <v>124</v>
      </c>
      <c r="B125" s="413" t="s">
        <v>685</v>
      </c>
      <c r="C125" s="413" t="s">
        <v>3028</v>
      </c>
      <c r="D125" s="413">
        <v>957</v>
      </c>
      <c r="E125" s="413">
        <v>1022.9695</v>
      </c>
      <c r="F125" s="413">
        <v>1869</v>
      </c>
      <c r="G125" s="413">
        <v>1911930</v>
      </c>
      <c r="H125" s="413">
        <v>1788633</v>
      </c>
      <c r="I125" s="413">
        <v>123297</v>
      </c>
      <c r="J125" s="413">
        <v>133</v>
      </c>
      <c r="K125" s="413" t="s">
        <v>1358</v>
      </c>
      <c r="L125" s="413">
        <v>1869</v>
      </c>
    </row>
    <row r="126" spans="1:12">
      <c r="A126" s="413">
        <v>125</v>
      </c>
      <c r="B126" s="413" t="s">
        <v>1029</v>
      </c>
      <c r="C126" s="413" t="s">
        <v>3074</v>
      </c>
      <c r="D126" s="413">
        <v>761</v>
      </c>
      <c r="E126" s="413">
        <v>943.7903</v>
      </c>
      <c r="F126" s="413">
        <v>1965</v>
      </c>
      <c r="G126" s="413">
        <v>1854548</v>
      </c>
      <c r="H126" s="413">
        <v>1495365</v>
      </c>
      <c r="I126" s="413">
        <v>359183</v>
      </c>
      <c r="J126" s="413">
        <v>217</v>
      </c>
      <c r="K126" s="413" t="s">
        <v>1358</v>
      </c>
      <c r="L126" s="413">
        <v>1965</v>
      </c>
    </row>
    <row r="127" spans="1:12">
      <c r="A127" s="413">
        <v>126</v>
      </c>
      <c r="B127" s="413" t="s">
        <v>4224</v>
      </c>
      <c r="C127" s="413" t="s">
        <v>4270</v>
      </c>
      <c r="D127" s="413">
        <v>618</v>
      </c>
      <c r="E127" s="413">
        <v>1029.4281000000001</v>
      </c>
      <c r="F127" s="413">
        <v>1801</v>
      </c>
      <c r="G127" s="413">
        <v>1854000</v>
      </c>
      <c r="H127" s="413">
        <v>1113018</v>
      </c>
      <c r="I127" s="413">
        <v>740982</v>
      </c>
      <c r="J127" s="413">
        <v>6</v>
      </c>
      <c r="K127" s="413" t="s">
        <v>1358</v>
      </c>
      <c r="L127" s="413">
        <v>1801</v>
      </c>
    </row>
    <row r="128" spans="1:12">
      <c r="A128" s="413">
        <v>127</v>
      </c>
      <c r="B128" s="413" t="s">
        <v>3761</v>
      </c>
      <c r="C128" s="413" t="s">
        <v>3839</v>
      </c>
      <c r="D128" s="413">
        <v>2246</v>
      </c>
      <c r="E128" s="413">
        <v>4417.8005000000003</v>
      </c>
      <c r="F128" s="413">
        <v>411</v>
      </c>
      <c r="G128" s="413">
        <v>1815716</v>
      </c>
      <c r="H128" s="413">
        <v>923106</v>
      </c>
      <c r="I128" s="413">
        <v>892610</v>
      </c>
      <c r="J128" s="413">
        <v>86</v>
      </c>
      <c r="K128" s="413" t="s">
        <v>1358</v>
      </c>
      <c r="L128" s="413">
        <v>411</v>
      </c>
    </row>
    <row r="129" spans="1:12">
      <c r="A129" s="413">
        <v>128</v>
      </c>
      <c r="B129" s="413" t="s">
        <v>631</v>
      </c>
      <c r="C129" s="413" t="s">
        <v>3223</v>
      </c>
      <c r="D129" s="413">
        <v>410</v>
      </c>
      <c r="E129" s="413">
        <v>1068.7479000000001</v>
      </c>
      <c r="F129" s="413">
        <v>1678</v>
      </c>
      <c r="G129" s="413">
        <v>1793359</v>
      </c>
      <c r="H129" s="413">
        <v>687980</v>
      </c>
      <c r="I129" s="413">
        <v>1105379</v>
      </c>
      <c r="J129" s="413">
        <v>70</v>
      </c>
      <c r="K129" s="413" t="s">
        <v>1358</v>
      </c>
      <c r="L129" s="413">
        <v>1678</v>
      </c>
    </row>
    <row r="130" spans="1:12">
      <c r="A130" s="413">
        <v>129</v>
      </c>
      <c r="B130" s="413" t="s">
        <v>2981</v>
      </c>
      <c r="C130" s="413" t="s">
        <v>3093</v>
      </c>
      <c r="D130" s="413">
        <v>543</v>
      </c>
      <c r="E130" s="413">
        <v>1115</v>
      </c>
      <c r="F130" s="413">
        <v>1589</v>
      </c>
      <c r="G130" s="413">
        <v>1771735</v>
      </c>
      <c r="H130" s="413">
        <v>862827</v>
      </c>
      <c r="I130" s="413">
        <v>908908</v>
      </c>
      <c r="J130" s="413">
        <v>73</v>
      </c>
      <c r="K130" s="413" t="s">
        <v>1358</v>
      </c>
      <c r="L130" s="413">
        <v>1589</v>
      </c>
    </row>
    <row r="131" spans="1:12">
      <c r="A131" s="413">
        <v>130</v>
      </c>
      <c r="B131" s="413" t="s">
        <v>1286</v>
      </c>
      <c r="C131" s="413" t="s">
        <v>3058</v>
      </c>
      <c r="D131" s="413">
        <v>98</v>
      </c>
      <c r="E131" s="413">
        <v>196.30510000000001</v>
      </c>
      <c r="F131" s="413">
        <v>9012</v>
      </c>
      <c r="G131" s="413">
        <v>1769102</v>
      </c>
      <c r="H131" s="413">
        <v>883176</v>
      </c>
      <c r="I131" s="413">
        <v>885926</v>
      </c>
      <c r="J131" s="413">
        <v>94</v>
      </c>
      <c r="K131" s="413" t="s">
        <v>1358</v>
      </c>
      <c r="L131" s="413">
        <v>9012</v>
      </c>
    </row>
    <row r="132" spans="1:12">
      <c r="A132" s="413">
        <v>131</v>
      </c>
      <c r="B132" s="413" t="s">
        <v>3899</v>
      </c>
      <c r="C132" s="413" t="s">
        <v>4012</v>
      </c>
      <c r="D132" s="413">
        <v>539</v>
      </c>
      <c r="E132" s="413">
        <v>1111.9722999999999</v>
      </c>
      <c r="F132" s="413">
        <v>1590</v>
      </c>
      <c r="G132" s="413">
        <v>1768036</v>
      </c>
      <c r="H132" s="413">
        <v>857010</v>
      </c>
      <c r="I132" s="413">
        <v>911026</v>
      </c>
      <c r="J132" s="413">
        <v>64</v>
      </c>
      <c r="K132" s="413" t="s">
        <v>1358</v>
      </c>
      <c r="L132" s="413">
        <v>1590</v>
      </c>
    </row>
    <row r="133" spans="1:12">
      <c r="A133" s="413">
        <v>132</v>
      </c>
      <c r="B133" s="413" t="s">
        <v>869</v>
      </c>
      <c r="C133" s="413" t="s">
        <v>3201</v>
      </c>
      <c r="D133" s="413">
        <v>336</v>
      </c>
      <c r="E133" s="413">
        <v>627.85469999999998</v>
      </c>
      <c r="F133" s="413">
        <v>2752</v>
      </c>
      <c r="G133" s="413">
        <v>1727856</v>
      </c>
      <c r="H133" s="413">
        <v>924672</v>
      </c>
      <c r="I133" s="413">
        <v>803184</v>
      </c>
      <c r="J133" s="413">
        <v>50</v>
      </c>
      <c r="K133" s="413" t="s">
        <v>1358</v>
      </c>
      <c r="L133" s="413">
        <v>2752</v>
      </c>
    </row>
    <row r="134" spans="1:12">
      <c r="A134" s="413">
        <v>133</v>
      </c>
      <c r="B134" s="413" t="s">
        <v>712</v>
      </c>
      <c r="C134" s="413" t="s">
        <v>3159</v>
      </c>
      <c r="D134" s="413">
        <v>108</v>
      </c>
      <c r="E134" s="413">
        <v>329.33550000000002</v>
      </c>
      <c r="F134" s="413">
        <v>5207</v>
      </c>
      <c r="G134" s="413">
        <v>1714850</v>
      </c>
      <c r="H134" s="413">
        <v>562356</v>
      </c>
      <c r="I134" s="413">
        <v>1152494</v>
      </c>
      <c r="J134" s="413">
        <v>282</v>
      </c>
      <c r="K134" s="413" t="s">
        <v>1358</v>
      </c>
      <c r="L134" s="413">
        <v>5207</v>
      </c>
    </row>
    <row r="135" spans="1:12">
      <c r="A135" s="413">
        <v>134</v>
      </c>
      <c r="B135" s="413" t="s">
        <v>733</v>
      </c>
      <c r="C135" s="413" t="s">
        <v>3182</v>
      </c>
      <c r="D135" s="413">
        <v>420</v>
      </c>
      <c r="E135" s="413">
        <v>804.14359999999999</v>
      </c>
      <c r="F135" s="413">
        <v>2124</v>
      </c>
      <c r="G135" s="413">
        <v>1708001</v>
      </c>
      <c r="H135" s="413">
        <v>892080</v>
      </c>
      <c r="I135" s="413">
        <v>815921</v>
      </c>
      <c r="J135" s="413">
        <v>53</v>
      </c>
      <c r="K135" s="413" t="s">
        <v>1358</v>
      </c>
      <c r="L135" s="413">
        <v>2124</v>
      </c>
    </row>
    <row r="136" spans="1:12">
      <c r="A136" s="413">
        <v>135</v>
      </c>
      <c r="B136" s="413">
        <v>414210112</v>
      </c>
      <c r="C136" s="413" t="s">
        <v>3142</v>
      </c>
      <c r="D136" s="413">
        <v>430</v>
      </c>
      <c r="E136" s="413">
        <v>817</v>
      </c>
      <c r="F136" s="413">
        <v>2081</v>
      </c>
      <c r="G136" s="413">
        <v>1700177</v>
      </c>
      <c r="H136" s="413">
        <v>894830</v>
      </c>
      <c r="I136" s="413">
        <v>805347</v>
      </c>
      <c r="J136" s="413">
        <v>58</v>
      </c>
      <c r="K136" s="413" t="s">
        <v>1358</v>
      </c>
      <c r="L136" s="413">
        <v>2081</v>
      </c>
    </row>
    <row r="137" spans="1:12">
      <c r="A137" s="413">
        <v>136</v>
      </c>
      <c r="B137" s="413" t="s">
        <v>657</v>
      </c>
      <c r="C137" s="413" t="s">
        <v>3062</v>
      </c>
      <c r="D137" s="413">
        <v>468</v>
      </c>
      <c r="E137" s="413">
        <v>938.5104</v>
      </c>
      <c r="F137" s="413">
        <v>1787</v>
      </c>
      <c r="G137" s="413">
        <v>1677118</v>
      </c>
      <c r="H137" s="413">
        <v>836316</v>
      </c>
      <c r="I137" s="413">
        <v>840802</v>
      </c>
      <c r="J137" s="413">
        <v>29</v>
      </c>
      <c r="K137" s="413" t="s">
        <v>1358</v>
      </c>
      <c r="L137" s="413">
        <v>1787</v>
      </c>
    </row>
    <row r="138" spans="1:12">
      <c r="A138" s="413">
        <v>137</v>
      </c>
      <c r="B138" s="413" t="s">
        <v>514</v>
      </c>
      <c r="C138" s="413" t="s">
        <v>3111</v>
      </c>
      <c r="D138" s="413">
        <v>113</v>
      </c>
      <c r="E138" s="413">
        <v>228.45590000000001</v>
      </c>
      <c r="F138" s="413">
        <v>7240</v>
      </c>
      <c r="G138" s="413">
        <v>1654021</v>
      </c>
      <c r="H138" s="413">
        <v>818120</v>
      </c>
      <c r="I138" s="413">
        <v>835901</v>
      </c>
      <c r="J138" s="413">
        <v>126</v>
      </c>
      <c r="K138" s="413" t="s">
        <v>1358</v>
      </c>
      <c r="L138" s="413">
        <v>7240</v>
      </c>
    </row>
    <row r="139" spans="1:12">
      <c r="A139" s="413">
        <v>138</v>
      </c>
      <c r="B139" s="413" t="s">
        <v>754</v>
      </c>
      <c r="C139" s="413" t="s">
        <v>3121</v>
      </c>
      <c r="D139" s="413">
        <v>145</v>
      </c>
      <c r="E139" s="413">
        <v>171.38220000000001</v>
      </c>
      <c r="F139" s="413">
        <v>9279</v>
      </c>
      <c r="G139" s="413">
        <v>1590255</v>
      </c>
      <c r="H139" s="413">
        <v>1345455</v>
      </c>
      <c r="I139" s="413">
        <v>244800</v>
      </c>
      <c r="J139" s="413">
        <v>276</v>
      </c>
      <c r="K139" s="413" t="s">
        <v>1358</v>
      </c>
      <c r="L139" s="413">
        <v>9279</v>
      </c>
    </row>
    <row r="140" spans="1:12">
      <c r="A140" s="413">
        <v>139</v>
      </c>
      <c r="B140" s="413" t="s">
        <v>913</v>
      </c>
      <c r="C140" s="413" t="s">
        <v>3239</v>
      </c>
      <c r="D140" s="413">
        <v>740</v>
      </c>
      <c r="E140" s="413">
        <v>1692.0021999999999</v>
      </c>
      <c r="F140" s="413">
        <v>919</v>
      </c>
      <c r="G140" s="413">
        <v>1554950</v>
      </c>
      <c r="H140" s="413">
        <v>680060</v>
      </c>
      <c r="I140" s="413">
        <v>874890</v>
      </c>
      <c r="J140" s="413">
        <v>176</v>
      </c>
      <c r="K140" s="413" t="s">
        <v>1358</v>
      </c>
      <c r="L140" s="413">
        <v>919</v>
      </c>
    </row>
    <row r="141" spans="1:12">
      <c r="A141" s="413">
        <v>140</v>
      </c>
      <c r="B141" s="413" t="s">
        <v>500</v>
      </c>
      <c r="C141" s="413" t="s">
        <v>3151</v>
      </c>
      <c r="D141" s="413">
        <v>167</v>
      </c>
      <c r="E141" s="413">
        <v>263.96570000000003</v>
      </c>
      <c r="F141" s="413">
        <v>5882</v>
      </c>
      <c r="G141" s="413">
        <v>1552646</v>
      </c>
      <c r="H141" s="413">
        <v>982294</v>
      </c>
      <c r="I141" s="413">
        <v>570352</v>
      </c>
      <c r="J141" s="413">
        <v>249</v>
      </c>
      <c r="K141" s="413" t="s">
        <v>1358</v>
      </c>
      <c r="L141" s="413">
        <v>5882</v>
      </c>
    </row>
    <row r="142" spans="1:12">
      <c r="A142" s="413">
        <v>141</v>
      </c>
      <c r="B142" s="413" t="s">
        <v>32</v>
      </c>
      <c r="C142" s="413" t="s">
        <v>3072</v>
      </c>
      <c r="D142" s="413">
        <v>198</v>
      </c>
      <c r="E142" s="413">
        <v>333.14830000000001</v>
      </c>
      <c r="F142" s="413">
        <v>4645</v>
      </c>
      <c r="G142" s="413">
        <v>1547474</v>
      </c>
      <c r="H142" s="413">
        <v>919710</v>
      </c>
      <c r="I142" s="413">
        <v>627764</v>
      </c>
      <c r="J142" s="413">
        <v>76</v>
      </c>
      <c r="K142" s="413" t="s">
        <v>1358</v>
      </c>
      <c r="L142" s="413">
        <v>4645</v>
      </c>
    </row>
    <row r="143" spans="1:12">
      <c r="A143" s="413">
        <v>142</v>
      </c>
      <c r="B143" s="413" t="s">
        <v>655</v>
      </c>
      <c r="C143" s="413" t="s">
        <v>3143</v>
      </c>
      <c r="D143" s="413">
        <v>400</v>
      </c>
      <c r="E143" s="413">
        <v>623.10969999999998</v>
      </c>
      <c r="F143" s="413">
        <v>2471</v>
      </c>
      <c r="G143" s="413">
        <v>1539704</v>
      </c>
      <c r="H143" s="413">
        <v>988400</v>
      </c>
      <c r="I143" s="413">
        <v>551304</v>
      </c>
      <c r="J143" s="413">
        <v>119</v>
      </c>
      <c r="K143" s="413" t="s">
        <v>1358</v>
      </c>
      <c r="L143" s="413">
        <v>2471</v>
      </c>
    </row>
    <row r="144" spans="1:12">
      <c r="A144" s="413">
        <v>143</v>
      </c>
      <c r="B144" s="413" t="s">
        <v>4331</v>
      </c>
      <c r="C144" s="413" t="s">
        <v>4332</v>
      </c>
      <c r="D144" s="413">
        <v>502</v>
      </c>
      <c r="E144" s="413">
        <v>779.60450000000003</v>
      </c>
      <c r="F144" s="413">
        <v>1972</v>
      </c>
      <c r="G144" s="413">
        <v>1537380</v>
      </c>
      <c r="H144" s="413">
        <v>989944</v>
      </c>
      <c r="I144" s="413">
        <v>547436</v>
      </c>
      <c r="J144" s="413">
        <v>15</v>
      </c>
      <c r="K144" s="413" t="s">
        <v>1358</v>
      </c>
      <c r="L144" s="413">
        <v>1972</v>
      </c>
    </row>
    <row r="145" spans="1:12">
      <c r="A145" s="413">
        <v>144</v>
      </c>
      <c r="B145" s="413" t="s">
        <v>689</v>
      </c>
      <c r="C145" s="413" t="s">
        <v>3203</v>
      </c>
      <c r="D145" s="413">
        <v>340</v>
      </c>
      <c r="E145" s="413">
        <v>967.40859999999998</v>
      </c>
      <c r="F145" s="413">
        <v>1581</v>
      </c>
      <c r="G145" s="413">
        <v>1529473</v>
      </c>
      <c r="H145" s="413">
        <v>537540</v>
      </c>
      <c r="I145" s="413">
        <v>991933</v>
      </c>
      <c r="J145" s="413">
        <v>43</v>
      </c>
      <c r="K145" s="413" t="s">
        <v>1358</v>
      </c>
      <c r="L145" s="413">
        <v>1581</v>
      </c>
    </row>
    <row r="146" spans="1:12">
      <c r="A146" s="413">
        <v>145</v>
      </c>
      <c r="B146" s="413" t="s">
        <v>654</v>
      </c>
      <c r="C146" s="413" t="s">
        <v>3143</v>
      </c>
      <c r="D146" s="413">
        <v>436</v>
      </c>
      <c r="E146" s="413">
        <v>622.38279999999997</v>
      </c>
      <c r="F146" s="413">
        <v>2440</v>
      </c>
      <c r="G146" s="413">
        <v>1518614</v>
      </c>
      <c r="H146" s="413">
        <v>1063840</v>
      </c>
      <c r="I146" s="413">
        <v>454774</v>
      </c>
      <c r="J146" s="413">
        <v>59</v>
      </c>
      <c r="K146" s="413" t="s">
        <v>1358</v>
      </c>
      <c r="L146" s="413">
        <v>2440</v>
      </c>
    </row>
    <row r="147" spans="1:12">
      <c r="A147" s="413">
        <v>146</v>
      </c>
      <c r="B147" s="413" t="s">
        <v>707</v>
      </c>
      <c r="C147" s="413" t="s">
        <v>3219</v>
      </c>
      <c r="D147" s="413">
        <v>514</v>
      </c>
      <c r="E147" s="413">
        <v>979.13040000000001</v>
      </c>
      <c r="F147" s="413">
        <v>1549</v>
      </c>
      <c r="G147" s="413">
        <v>1516673</v>
      </c>
      <c r="H147" s="413">
        <v>796186</v>
      </c>
      <c r="I147" s="413">
        <v>720487</v>
      </c>
      <c r="J147" s="413">
        <v>323</v>
      </c>
      <c r="K147" s="413" t="s">
        <v>1358</v>
      </c>
      <c r="L147" s="413">
        <v>1549</v>
      </c>
    </row>
    <row r="148" spans="1:12">
      <c r="A148" s="413">
        <v>147</v>
      </c>
      <c r="B148" s="413" t="s">
        <v>4454</v>
      </c>
      <c r="C148" s="413" t="s">
        <v>4455</v>
      </c>
      <c r="D148" s="413">
        <v>1068</v>
      </c>
      <c r="E148" s="413">
        <v>1700</v>
      </c>
      <c r="F148" s="413">
        <v>890</v>
      </c>
      <c r="G148" s="413">
        <v>1513000</v>
      </c>
      <c r="H148" s="413">
        <v>950520</v>
      </c>
      <c r="I148" s="413">
        <v>562480</v>
      </c>
      <c r="J148" s="413">
        <v>1</v>
      </c>
      <c r="K148" s="413" t="s">
        <v>1358</v>
      </c>
      <c r="L148" s="413">
        <v>890</v>
      </c>
    </row>
    <row r="149" spans="1:12">
      <c r="A149" s="413">
        <v>148</v>
      </c>
      <c r="B149" s="413" t="s">
        <v>3175</v>
      </c>
      <c r="C149" s="413" t="s">
        <v>3176</v>
      </c>
      <c r="D149" s="413">
        <v>815</v>
      </c>
      <c r="E149" s="413">
        <v>1400</v>
      </c>
      <c r="F149" s="413">
        <v>1080</v>
      </c>
      <c r="G149" s="413">
        <v>1512000</v>
      </c>
      <c r="H149" s="413">
        <v>880200</v>
      </c>
      <c r="I149" s="413">
        <v>631800</v>
      </c>
      <c r="J149" s="413">
        <v>9</v>
      </c>
      <c r="K149" s="413" t="s">
        <v>1358</v>
      </c>
      <c r="L149" s="413">
        <v>1080</v>
      </c>
    </row>
    <row r="150" spans="1:12">
      <c r="A150" s="413">
        <v>149</v>
      </c>
      <c r="B150" s="413" t="s">
        <v>593</v>
      </c>
      <c r="C150" s="413" t="s">
        <v>3123</v>
      </c>
      <c r="D150" s="413">
        <v>325</v>
      </c>
      <c r="E150" s="413">
        <v>621.6182</v>
      </c>
      <c r="F150" s="413">
        <v>2423</v>
      </c>
      <c r="G150" s="413">
        <v>1506181</v>
      </c>
      <c r="H150" s="413">
        <v>787475</v>
      </c>
      <c r="I150" s="413">
        <v>718706</v>
      </c>
      <c r="J150" s="413">
        <v>183</v>
      </c>
      <c r="K150" s="413" t="s">
        <v>1358</v>
      </c>
      <c r="L150" s="413">
        <v>2423</v>
      </c>
    </row>
    <row r="151" spans="1:12">
      <c r="A151" s="413">
        <v>150</v>
      </c>
      <c r="B151" s="413" t="s">
        <v>706</v>
      </c>
      <c r="C151" s="413" t="s">
        <v>3064</v>
      </c>
      <c r="D151" s="413">
        <v>309</v>
      </c>
      <c r="E151" s="413">
        <v>391.2405</v>
      </c>
      <c r="F151" s="413">
        <v>3842</v>
      </c>
      <c r="G151" s="413">
        <v>1503146</v>
      </c>
      <c r="H151" s="413">
        <v>1187178</v>
      </c>
      <c r="I151" s="413">
        <v>315968</v>
      </c>
      <c r="J151" s="413">
        <v>263</v>
      </c>
      <c r="K151" s="413" t="s">
        <v>1358</v>
      </c>
      <c r="L151" s="413">
        <v>3842</v>
      </c>
    </row>
    <row r="152" spans="1:12">
      <c r="A152" s="413">
        <v>151</v>
      </c>
      <c r="B152" s="413" t="s">
        <v>3949</v>
      </c>
      <c r="C152" s="413" t="s">
        <v>4050</v>
      </c>
      <c r="D152" s="413">
        <v>512</v>
      </c>
      <c r="E152" s="413">
        <v>1281.0043000000001</v>
      </c>
      <c r="F152" s="413">
        <v>1171</v>
      </c>
      <c r="G152" s="413">
        <v>1500056</v>
      </c>
      <c r="H152" s="413">
        <v>599552</v>
      </c>
      <c r="I152" s="413">
        <v>900504</v>
      </c>
      <c r="J152" s="413">
        <v>19</v>
      </c>
      <c r="K152" s="413" t="s">
        <v>1358</v>
      </c>
      <c r="L152" s="413">
        <v>1171</v>
      </c>
    </row>
    <row r="153" spans="1:12">
      <c r="A153" s="413">
        <v>152</v>
      </c>
      <c r="B153" s="413" t="s">
        <v>646</v>
      </c>
      <c r="C153" s="413" t="s">
        <v>3134</v>
      </c>
      <c r="D153" s="413">
        <v>290</v>
      </c>
      <c r="E153" s="413">
        <v>544.52210000000002</v>
      </c>
      <c r="F153" s="413">
        <v>2735</v>
      </c>
      <c r="G153" s="413">
        <v>1489268</v>
      </c>
      <c r="H153" s="413">
        <v>793150</v>
      </c>
      <c r="I153" s="413">
        <v>696118</v>
      </c>
      <c r="J153" s="413">
        <v>101</v>
      </c>
      <c r="K153" s="413" t="s">
        <v>1358</v>
      </c>
      <c r="L153" s="413">
        <v>2735</v>
      </c>
    </row>
    <row r="154" spans="1:12">
      <c r="A154" s="413">
        <v>153</v>
      </c>
      <c r="B154" s="413" t="s">
        <v>690</v>
      </c>
      <c r="C154" s="413" t="s">
        <v>3165</v>
      </c>
      <c r="D154" s="413">
        <v>415</v>
      </c>
      <c r="E154" s="413">
        <v>764.10400000000004</v>
      </c>
      <c r="F154" s="413">
        <v>1942</v>
      </c>
      <c r="G154" s="413">
        <v>1483890</v>
      </c>
      <c r="H154" s="413">
        <v>805930</v>
      </c>
      <c r="I154" s="413">
        <v>677960</v>
      </c>
      <c r="J154" s="413">
        <v>72</v>
      </c>
      <c r="K154" s="413" t="s">
        <v>1358</v>
      </c>
      <c r="L154" s="413">
        <v>1942</v>
      </c>
    </row>
    <row r="155" spans="1:12">
      <c r="A155" s="413">
        <v>154</v>
      </c>
      <c r="B155" s="413" t="s">
        <v>4212</v>
      </c>
      <c r="C155" s="413" t="s">
        <v>4271</v>
      </c>
      <c r="D155" s="413">
        <v>1125</v>
      </c>
      <c r="E155" s="413">
        <v>2913.6934999999999</v>
      </c>
      <c r="F155" s="413">
        <v>509</v>
      </c>
      <c r="G155" s="413">
        <v>1483070</v>
      </c>
      <c r="H155" s="413">
        <v>572625</v>
      </c>
      <c r="I155" s="413">
        <v>910445</v>
      </c>
      <c r="J155" s="413">
        <v>43</v>
      </c>
      <c r="K155" s="413" t="s">
        <v>1358</v>
      </c>
      <c r="L155" s="413">
        <v>509</v>
      </c>
    </row>
    <row r="156" spans="1:12">
      <c r="A156" s="413">
        <v>155</v>
      </c>
      <c r="B156" s="413" t="s">
        <v>4456</v>
      </c>
      <c r="C156" s="413" t="s">
        <v>4457</v>
      </c>
      <c r="D156" s="413">
        <v>1164</v>
      </c>
      <c r="E156" s="413">
        <v>3100</v>
      </c>
      <c r="F156" s="413">
        <v>478</v>
      </c>
      <c r="G156" s="413">
        <v>1481800</v>
      </c>
      <c r="H156" s="413">
        <v>556392</v>
      </c>
      <c r="I156" s="413">
        <v>925408</v>
      </c>
      <c r="J156" s="413">
        <v>1</v>
      </c>
      <c r="K156" s="413" t="s">
        <v>1358</v>
      </c>
      <c r="L156" s="413">
        <v>478</v>
      </c>
    </row>
    <row r="157" spans="1:12">
      <c r="A157" s="413">
        <v>156</v>
      </c>
      <c r="B157" s="413" t="s">
        <v>3966</v>
      </c>
      <c r="C157" s="413" t="s">
        <v>3967</v>
      </c>
      <c r="D157" s="413">
        <v>940</v>
      </c>
      <c r="E157" s="413">
        <v>1640</v>
      </c>
      <c r="F157" s="413">
        <v>900</v>
      </c>
      <c r="G157" s="413">
        <v>1476000</v>
      </c>
      <c r="H157" s="413">
        <v>846000</v>
      </c>
      <c r="I157" s="413">
        <v>630000</v>
      </c>
      <c r="J157" s="413">
        <v>6</v>
      </c>
      <c r="K157" s="413" t="s">
        <v>1358</v>
      </c>
      <c r="L157" s="413">
        <v>900</v>
      </c>
    </row>
    <row r="158" spans="1:12">
      <c r="A158" s="413">
        <v>157</v>
      </c>
      <c r="B158" s="413" t="s">
        <v>3782</v>
      </c>
      <c r="C158" s="413" t="s">
        <v>4275</v>
      </c>
      <c r="D158" s="413">
        <v>497</v>
      </c>
      <c r="E158" s="413">
        <v>861.2355</v>
      </c>
      <c r="F158" s="413">
        <v>1686</v>
      </c>
      <c r="G158" s="413">
        <v>1452043</v>
      </c>
      <c r="H158" s="413">
        <v>837942</v>
      </c>
      <c r="I158" s="413">
        <v>614101</v>
      </c>
      <c r="J158" s="413">
        <v>104</v>
      </c>
      <c r="K158" s="413" t="s">
        <v>1358</v>
      </c>
      <c r="L158" s="413">
        <v>1686</v>
      </c>
    </row>
    <row r="159" spans="1:12">
      <c r="A159" s="413">
        <v>158</v>
      </c>
      <c r="B159" s="413" t="s">
        <v>2796</v>
      </c>
      <c r="C159" s="413" t="s">
        <v>3172</v>
      </c>
      <c r="D159" s="413">
        <v>232</v>
      </c>
      <c r="E159" s="413">
        <v>554.74839999999995</v>
      </c>
      <c r="F159" s="413">
        <v>2536</v>
      </c>
      <c r="G159" s="413">
        <v>1406842</v>
      </c>
      <c r="H159" s="413">
        <v>588352</v>
      </c>
      <c r="I159" s="413">
        <v>818490</v>
      </c>
      <c r="J159" s="413">
        <v>187</v>
      </c>
      <c r="K159" s="413" t="s">
        <v>1358</v>
      </c>
      <c r="L159" s="413">
        <v>2536</v>
      </c>
    </row>
    <row r="160" spans="1:12">
      <c r="A160" s="413">
        <v>159</v>
      </c>
      <c r="B160" s="413" t="s">
        <v>967</v>
      </c>
      <c r="C160" s="413" t="s">
        <v>3171</v>
      </c>
      <c r="D160" s="413">
        <v>775</v>
      </c>
      <c r="E160" s="413">
        <v>1246.3297</v>
      </c>
      <c r="F160" s="413">
        <v>1101</v>
      </c>
      <c r="G160" s="413">
        <v>1372209</v>
      </c>
      <c r="H160" s="413">
        <v>853275</v>
      </c>
      <c r="I160" s="413">
        <v>518934</v>
      </c>
      <c r="J160" s="413">
        <v>114</v>
      </c>
      <c r="K160" s="413" t="s">
        <v>1358</v>
      </c>
      <c r="L160" s="413">
        <v>1101</v>
      </c>
    </row>
    <row r="161" spans="1:12">
      <c r="A161" s="413">
        <v>160</v>
      </c>
      <c r="B161" s="413" t="s">
        <v>1016</v>
      </c>
      <c r="C161" s="413" t="s">
        <v>3263</v>
      </c>
      <c r="D161" s="413">
        <v>163</v>
      </c>
      <c r="E161" s="413">
        <v>314.62310000000002</v>
      </c>
      <c r="F161" s="413">
        <v>4357</v>
      </c>
      <c r="G161" s="413">
        <v>1370813</v>
      </c>
      <c r="H161" s="413">
        <v>710191</v>
      </c>
      <c r="I161" s="413">
        <v>660622</v>
      </c>
      <c r="J161" s="413">
        <v>234</v>
      </c>
      <c r="K161" s="413" t="s">
        <v>1358</v>
      </c>
      <c r="L161" s="413">
        <v>4357</v>
      </c>
    </row>
    <row r="162" spans="1:12">
      <c r="A162" s="413">
        <v>161</v>
      </c>
      <c r="B162" s="413" t="s">
        <v>699</v>
      </c>
      <c r="C162" s="413" t="s">
        <v>3030</v>
      </c>
      <c r="D162" s="413">
        <v>439</v>
      </c>
      <c r="E162" s="413">
        <v>733.24210000000005</v>
      </c>
      <c r="F162" s="413">
        <v>1859</v>
      </c>
      <c r="G162" s="413">
        <v>1363097</v>
      </c>
      <c r="H162" s="413">
        <v>816101</v>
      </c>
      <c r="I162" s="413">
        <v>546996</v>
      </c>
      <c r="J162" s="413">
        <v>258</v>
      </c>
      <c r="K162" s="413" t="s">
        <v>1358</v>
      </c>
      <c r="L162" s="413">
        <v>1859</v>
      </c>
    </row>
    <row r="163" spans="1:12">
      <c r="A163" s="413">
        <v>162</v>
      </c>
      <c r="B163" s="413" t="s">
        <v>1034</v>
      </c>
      <c r="C163" s="413" t="s">
        <v>3132</v>
      </c>
      <c r="D163" s="413">
        <v>975</v>
      </c>
      <c r="E163" s="413">
        <v>1242.8626999999999</v>
      </c>
      <c r="F163" s="413">
        <v>1085</v>
      </c>
      <c r="G163" s="413">
        <v>1348506</v>
      </c>
      <c r="H163" s="413">
        <v>1057875</v>
      </c>
      <c r="I163" s="413">
        <v>290631</v>
      </c>
      <c r="J163" s="413">
        <v>137</v>
      </c>
      <c r="K163" s="413" t="s">
        <v>1358</v>
      </c>
      <c r="L163" s="413">
        <v>1085</v>
      </c>
    </row>
    <row r="164" spans="1:12">
      <c r="A164" s="413">
        <v>163</v>
      </c>
      <c r="B164" s="413" t="s">
        <v>543</v>
      </c>
      <c r="C164" s="413" t="s">
        <v>3043</v>
      </c>
      <c r="D164" s="413">
        <v>496</v>
      </c>
      <c r="E164" s="413">
        <v>806.68889999999999</v>
      </c>
      <c r="F164" s="413">
        <v>1665</v>
      </c>
      <c r="G164" s="413">
        <v>1343137</v>
      </c>
      <c r="H164" s="413">
        <v>825840</v>
      </c>
      <c r="I164" s="413">
        <v>517297</v>
      </c>
      <c r="J164" s="413">
        <v>143</v>
      </c>
      <c r="K164" s="413" t="s">
        <v>1358</v>
      </c>
      <c r="L164" s="413">
        <v>1665</v>
      </c>
    </row>
    <row r="165" spans="1:12">
      <c r="A165" s="413">
        <v>164</v>
      </c>
      <c r="B165" s="413" t="s">
        <v>721</v>
      </c>
      <c r="C165" s="413" t="s">
        <v>3189</v>
      </c>
      <c r="D165" s="413">
        <v>112</v>
      </c>
      <c r="E165" s="413">
        <v>239.6395</v>
      </c>
      <c r="F165" s="413">
        <v>5517</v>
      </c>
      <c r="G165" s="413">
        <v>1322091</v>
      </c>
      <c r="H165" s="413">
        <v>617904</v>
      </c>
      <c r="I165" s="413">
        <v>704187</v>
      </c>
      <c r="J165" s="413">
        <v>315</v>
      </c>
      <c r="K165" s="413" t="s">
        <v>1358</v>
      </c>
      <c r="L165" s="413">
        <v>5517</v>
      </c>
    </row>
    <row r="166" spans="1:12">
      <c r="A166" s="413">
        <v>165</v>
      </c>
      <c r="B166" s="413" t="s">
        <v>3762</v>
      </c>
      <c r="C166" s="413" t="s">
        <v>3835</v>
      </c>
      <c r="D166" s="413">
        <v>1173</v>
      </c>
      <c r="E166" s="413">
        <v>2363.7496000000001</v>
      </c>
      <c r="F166" s="413">
        <v>559</v>
      </c>
      <c r="G166" s="413">
        <v>1321336</v>
      </c>
      <c r="H166" s="413">
        <v>655707</v>
      </c>
      <c r="I166" s="413">
        <v>665629</v>
      </c>
      <c r="J166" s="413">
        <v>67</v>
      </c>
      <c r="K166" s="413" t="s">
        <v>1358</v>
      </c>
      <c r="L166" s="413">
        <v>559</v>
      </c>
    </row>
    <row r="167" spans="1:12">
      <c r="A167" s="413">
        <v>166</v>
      </c>
      <c r="B167" s="413" t="s">
        <v>622</v>
      </c>
      <c r="C167" s="413" t="s">
        <v>3266</v>
      </c>
      <c r="D167" s="413">
        <v>246</v>
      </c>
      <c r="E167" s="413">
        <v>318.35669999999999</v>
      </c>
      <c r="F167" s="413">
        <v>4090</v>
      </c>
      <c r="G167" s="413">
        <v>1302079</v>
      </c>
      <c r="H167" s="413">
        <v>1006140</v>
      </c>
      <c r="I167" s="413">
        <v>295939</v>
      </c>
      <c r="J167" s="413">
        <v>108</v>
      </c>
      <c r="K167" s="413" t="s">
        <v>1358</v>
      </c>
      <c r="L167" s="413">
        <v>4090</v>
      </c>
    </row>
    <row r="168" spans="1:12">
      <c r="A168" s="413">
        <v>167</v>
      </c>
      <c r="B168" s="413" t="s">
        <v>403</v>
      </c>
      <c r="C168" s="413" t="s">
        <v>3177</v>
      </c>
      <c r="D168" s="413">
        <v>81</v>
      </c>
      <c r="E168" s="413">
        <v>131.2131</v>
      </c>
      <c r="F168" s="413">
        <v>9853</v>
      </c>
      <c r="G168" s="413">
        <v>1292843</v>
      </c>
      <c r="H168" s="413">
        <v>798093</v>
      </c>
      <c r="I168" s="413">
        <v>494750</v>
      </c>
      <c r="J168" s="413">
        <v>282</v>
      </c>
      <c r="K168" s="413" t="s">
        <v>1358</v>
      </c>
      <c r="L168" s="413">
        <v>9853</v>
      </c>
    </row>
    <row r="169" spans="1:12">
      <c r="A169" s="413">
        <v>168</v>
      </c>
      <c r="B169" s="413" t="s">
        <v>848</v>
      </c>
      <c r="C169" s="413" t="s">
        <v>3147</v>
      </c>
      <c r="D169" s="413">
        <v>313</v>
      </c>
      <c r="E169" s="413">
        <v>424.68680000000001</v>
      </c>
      <c r="F169" s="413">
        <v>3036</v>
      </c>
      <c r="G169" s="413">
        <v>1289349</v>
      </c>
      <c r="H169" s="413">
        <v>950268</v>
      </c>
      <c r="I169" s="413">
        <v>339081</v>
      </c>
      <c r="J169" s="413">
        <v>94</v>
      </c>
      <c r="K169" s="413" t="s">
        <v>1358</v>
      </c>
      <c r="L169" s="413">
        <v>3036</v>
      </c>
    </row>
    <row r="170" spans="1:12">
      <c r="A170" s="413">
        <v>169</v>
      </c>
      <c r="B170" s="413" t="s">
        <v>970</v>
      </c>
      <c r="C170" s="413" t="s">
        <v>3485</v>
      </c>
      <c r="D170" s="413">
        <v>476</v>
      </c>
      <c r="E170" s="413">
        <v>780.46569999999997</v>
      </c>
      <c r="F170" s="413">
        <v>1604</v>
      </c>
      <c r="G170" s="413">
        <v>1251867</v>
      </c>
      <c r="H170" s="413">
        <v>763504</v>
      </c>
      <c r="I170" s="413">
        <v>488363</v>
      </c>
      <c r="J170" s="413">
        <v>143</v>
      </c>
      <c r="K170" s="413" t="s">
        <v>1358</v>
      </c>
      <c r="L170" s="413">
        <v>1604</v>
      </c>
    </row>
    <row r="171" spans="1:12">
      <c r="A171" s="413">
        <v>170</v>
      </c>
      <c r="B171" s="413" t="s">
        <v>472</v>
      </c>
      <c r="C171" s="413" t="s">
        <v>3166</v>
      </c>
      <c r="D171" s="413">
        <v>140</v>
      </c>
      <c r="E171" s="413">
        <v>299.3603</v>
      </c>
      <c r="F171" s="413">
        <v>4127</v>
      </c>
      <c r="G171" s="413">
        <v>1235460</v>
      </c>
      <c r="H171" s="413">
        <v>577780</v>
      </c>
      <c r="I171" s="413">
        <v>657680</v>
      </c>
      <c r="J171" s="413">
        <v>166</v>
      </c>
      <c r="K171" s="413" t="s">
        <v>1358</v>
      </c>
      <c r="L171" s="413">
        <v>4127</v>
      </c>
    </row>
    <row r="172" spans="1:12">
      <c r="A172" s="413">
        <v>171</v>
      </c>
      <c r="B172" s="413" t="s">
        <v>539</v>
      </c>
      <c r="C172" s="413" t="s">
        <v>3237</v>
      </c>
      <c r="D172" s="413">
        <v>343</v>
      </c>
      <c r="E172" s="413">
        <v>725.16859999999997</v>
      </c>
      <c r="F172" s="413">
        <v>1696</v>
      </c>
      <c r="G172" s="413">
        <v>1229886</v>
      </c>
      <c r="H172" s="413">
        <v>581728</v>
      </c>
      <c r="I172" s="413">
        <v>648158</v>
      </c>
      <c r="J172" s="413">
        <v>134</v>
      </c>
      <c r="K172" s="413" t="s">
        <v>1358</v>
      </c>
      <c r="L172" s="413">
        <v>1696</v>
      </c>
    </row>
    <row r="173" spans="1:12">
      <c r="A173" s="413">
        <v>172</v>
      </c>
      <c r="B173" s="413" t="s">
        <v>535</v>
      </c>
      <c r="C173" s="413" t="s">
        <v>3213</v>
      </c>
      <c r="D173" s="413">
        <v>645</v>
      </c>
      <c r="E173" s="413">
        <v>1823.1166000000001</v>
      </c>
      <c r="F173" s="413">
        <v>669</v>
      </c>
      <c r="G173" s="413">
        <v>1219665</v>
      </c>
      <c r="H173" s="413">
        <v>431505</v>
      </c>
      <c r="I173" s="413">
        <v>788160</v>
      </c>
      <c r="J173" s="413">
        <v>110</v>
      </c>
      <c r="K173" s="413" t="s">
        <v>1358</v>
      </c>
      <c r="L173" s="413">
        <v>669</v>
      </c>
    </row>
    <row r="174" spans="1:12">
      <c r="A174" s="413">
        <v>173</v>
      </c>
      <c r="B174" s="413" t="s">
        <v>2987</v>
      </c>
      <c r="C174" s="413" t="s">
        <v>3150</v>
      </c>
      <c r="D174" s="413">
        <v>489</v>
      </c>
      <c r="E174" s="413">
        <v>920</v>
      </c>
      <c r="F174" s="413">
        <v>1320</v>
      </c>
      <c r="G174" s="413">
        <v>1214400</v>
      </c>
      <c r="H174" s="413">
        <v>645480</v>
      </c>
      <c r="I174" s="413">
        <v>568920</v>
      </c>
      <c r="J174" s="413">
        <v>13</v>
      </c>
      <c r="K174" s="413" t="s">
        <v>1358</v>
      </c>
      <c r="L174" s="413">
        <v>1320</v>
      </c>
    </row>
    <row r="175" spans="1:12">
      <c r="A175" s="413">
        <v>174</v>
      </c>
      <c r="B175" s="413" t="s">
        <v>2995</v>
      </c>
      <c r="C175" s="413" t="s">
        <v>3280</v>
      </c>
      <c r="D175" s="413">
        <v>509</v>
      </c>
      <c r="E175" s="413">
        <v>977.40160000000003</v>
      </c>
      <c r="F175" s="413">
        <v>1225</v>
      </c>
      <c r="G175" s="413">
        <v>1197317</v>
      </c>
      <c r="H175" s="413">
        <v>623525</v>
      </c>
      <c r="I175" s="413">
        <v>573792</v>
      </c>
      <c r="J175" s="413">
        <v>59</v>
      </c>
      <c r="K175" s="413" t="s">
        <v>1358</v>
      </c>
      <c r="L175" s="413">
        <v>1225</v>
      </c>
    </row>
    <row r="176" spans="1:12">
      <c r="A176" s="413">
        <v>175</v>
      </c>
      <c r="B176" s="413" t="s">
        <v>3889</v>
      </c>
      <c r="C176" s="413" t="s">
        <v>4272</v>
      </c>
      <c r="D176" s="413">
        <v>389</v>
      </c>
      <c r="E176" s="413">
        <v>664.63080000000002</v>
      </c>
      <c r="F176" s="413">
        <v>1801</v>
      </c>
      <c r="G176" s="413">
        <v>1197000</v>
      </c>
      <c r="H176" s="413">
        <v>700589</v>
      </c>
      <c r="I176" s="413">
        <v>496411</v>
      </c>
      <c r="J176" s="413">
        <v>7</v>
      </c>
      <c r="K176" s="413" t="s">
        <v>1358</v>
      </c>
      <c r="L176" s="413">
        <v>1801</v>
      </c>
    </row>
    <row r="177" spans="1:12">
      <c r="A177" s="413">
        <v>176</v>
      </c>
      <c r="B177" s="413" t="s">
        <v>3119</v>
      </c>
      <c r="C177" s="413" t="s">
        <v>3120</v>
      </c>
      <c r="D177" s="413">
        <v>568</v>
      </c>
      <c r="E177" s="413">
        <v>1280</v>
      </c>
      <c r="F177" s="413">
        <v>930</v>
      </c>
      <c r="G177" s="413">
        <v>1190400</v>
      </c>
      <c r="H177" s="413">
        <v>528240</v>
      </c>
      <c r="I177" s="413">
        <v>662160</v>
      </c>
      <c r="J177" s="413">
        <v>9</v>
      </c>
      <c r="K177" s="413" t="s">
        <v>1358</v>
      </c>
      <c r="L177" s="413">
        <v>930</v>
      </c>
    </row>
    <row r="178" spans="1:12">
      <c r="A178" s="413">
        <v>177</v>
      </c>
      <c r="B178" s="413" t="s">
        <v>1013</v>
      </c>
      <c r="C178" s="413" t="s">
        <v>3248</v>
      </c>
      <c r="D178" s="413">
        <v>797</v>
      </c>
      <c r="E178" s="413">
        <v>1525.6239</v>
      </c>
      <c r="F178" s="413">
        <v>771</v>
      </c>
      <c r="G178" s="413">
        <v>1176256</v>
      </c>
      <c r="H178" s="413">
        <v>614487</v>
      </c>
      <c r="I178" s="413">
        <v>561769</v>
      </c>
      <c r="J178" s="413">
        <v>140</v>
      </c>
      <c r="K178" s="413" t="s">
        <v>1358</v>
      </c>
      <c r="L178" s="413">
        <v>771</v>
      </c>
    </row>
    <row r="179" spans="1:12">
      <c r="A179" s="413">
        <v>178</v>
      </c>
      <c r="B179" s="413" t="s">
        <v>3792</v>
      </c>
      <c r="C179" s="413" t="s">
        <v>3976</v>
      </c>
      <c r="D179" s="413">
        <v>318</v>
      </c>
      <c r="E179" s="413">
        <v>650.53219999999999</v>
      </c>
      <c r="F179" s="413">
        <v>1804</v>
      </c>
      <c r="G179" s="413">
        <v>1173560</v>
      </c>
      <c r="H179" s="413">
        <v>573672</v>
      </c>
      <c r="I179" s="413">
        <v>599888</v>
      </c>
      <c r="J179" s="413">
        <v>62</v>
      </c>
      <c r="K179" s="413" t="s">
        <v>1358</v>
      </c>
      <c r="L179" s="413">
        <v>1804</v>
      </c>
    </row>
    <row r="180" spans="1:12">
      <c r="A180" s="413">
        <v>179</v>
      </c>
      <c r="B180" s="413" t="s">
        <v>4229</v>
      </c>
      <c r="C180" s="413" t="s">
        <v>4290</v>
      </c>
      <c r="D180" s="413">
        <v>598</v>
      </c>
      <c r="E180" s="413">
        <v>949.23140000000001</v>
      </c>
      <c r="F180" s="413">
        <v>1236</v>
      </c>
      <c r="G180" s="413">
        <v>1173250</v>
      </c>
      <c r="H180" s="413">
        <v>739128</v>
      </c>
      <c r="I180" s="413">
        <v>434122</v>
      </c>
      <c r="J180" s="413">
        <v>28</v>
      </c>
      <c r="K180" s="413" t="s">
        <v>1358</v>
      </c>
      <c r="L180" s="413">
        <v>1236</v>
      </c>
    </row>
    <row r="181" spans="1:12">
      <c r="A181" s="413">
        <v>180</v>
      </c>
      <c r="B181" s="413" t="s">
        <v>851</v>
      </c>
      <c r="C181" s="413" t="s">
        <v>3417</v>
      </c>
      <c r="D181" s="413">
        <v>226</v>
      </c>
      <c r="E181" s="413">
        <v>345.63979999999998</v>
      </c>
      <c r="F181" s="413">
        <v>3384</v>
      </c>
      <c r="G181" s="413">
        <v>1169645</v>
      </c>
      <c r="H181" s="413">
        <v>764784</v>
      </c>
      <c r="I181" s="413">
        <v>404861</v>
      </c>
      <c r="J181" s="413">
        <v>204</v>
      </c>
      <c r="K181" s="413" t="s">
        <v>1358</v>
      </c>
      <c r="L181" s="413">
        <v>3384</v>
      </c>
    </row>
    <row r="182" spans="1:12">
      <c r="A182" s="413">
        <v>181</v>
      </c>
      <c r="B182" s="413" t="s">
        <v>640</v>
      </c>
      <c r="C182" s="413" t="s">
        <v>3194</v>
      </c>
      <c r="D182" s="413">
        <v>79</v>
      </c>
      <c r="E182" s="413">
        <v>182.32490000000001</v>
      </c>
      <c r="F182" s="413">
        <v>6390</v>
      </c>
      <c r="G182" s="413">
        <v>1165056</v>
      </c>
      <c r="H182" s="413">
        <v>504810</v>
      </c>
      <c r="I182" s="413">
        <v>660246</v>
      </c>
      <c r="J182" s="413">
        <v>132</v>
      </c>
      <c r="K182" s="413" t="s">
        <v>1358</v>
      </c>
      <c r="L182" s="413">
        <v>6390</v>
      </c>
    </row>
    <row r="183" spans="1:12">
      <c r="A183" s="413">
        <v>182</v>
      </c>
      <c r="B183" s="413" t="s">
        <v>912</v>
      </c>
      <c r="C183" s="413" t="s">
        <v>3103</v>
      </c>
      <c r="D183" s="413">
        <v>676</v>
      </c>
      <c r="E183" s="413">
        <v>1295.7113999999999</v>
      </c>
      <c r="F183" s="413">
        <v>880</v>
      </c>
      <c r="G183" s="413">
        <v>1140226</v>
      </c>
      <c r="H183" s="413">
        <v>594880</v>
      </c>
      <c r="I183" s="413">
        <v>545346</v>
      </c>
      <c r="J183" s="413">
        <v>156</v>
      </c>
      <c r="K183" s="413" t="s">
        <v>1358</v>
      </c>
      <c r="L183" s="413">
        <v>880</v>
      </c>
    </row>
    <row r="184" spans="1:12">
      <c r="A184" s="413">
        <v>183</v>
      </c>
      <c r="B184" s="413" t="s">
        <v>534</v>
      </c>
      <c r="C184" s="413" t="s">
        <v>3212</v>
      </c>
      <c r="D184" s="413">
        <v>409</v>
      </c>
      <c r="E184" s="413">
        <v>595.53579999999999</v>
      </c>
      <c r="F184" s="413">
        <v>1887</v>
      </c>
      <c r="G184" s="413">
        <v>1123776</v>
      </c>
      <c r="H184" s="413">
        <v>771783</v>
      </c>
      <c r="I184" s="413">
        <v>351993</v>
      </c>
      <c r="J184" s="413">
        <v>202</v>
      </c>
      <c r="K184" s="413" t="s">
        <v>1358</v>
      </c>
      <c r="L184" s="413">
        <v>1887</v>
      </c>
    </row>
    <row r="185" spans="1:12">
      <c r="A185" s="413">
        <v>184</v>
      </c>
      <c r="B185" s="413" t="s">
        <v>865</v>
      </c>
      <c r="C185" s="413" t="s">
        <v>3131</v>
      </c>
      <c r="D185" s="413">
        <v>659</v>
      </c>
      <c r="E185" s="413">
        <v>903.69169999999997</v>
      </c>
      <c r="F185" s="413">
        <v>1239</v>
      </c>
      <c r="G185" s="413">
        <v>1119674</v>
      </c>
      <c r="H185" s="413">
        <v>816501</v>
      </c>
      <c r="I185" s="413">
        <v>303173</v>
      </c>
      <c r="J185" s="413">
        <v>119</v>
      </c>
      <c r="K185" s="413" t="s">
        <v>1358</v>
      </c>
      <c r="L185" s="413">
        <v>1239</v>
      </c>
    </row>
    <row r="186" spans="1:12">
      <c r="A186" s="413">
        <v>185</v>
      </c>
      <c r="B186" s="413" t="s">
        <v>530</v>
      </c>
      <c r="C186" s="413" t="s">
        <v>3179</v>
      </c>
      <c r="D186" s="413">
        <v>265</v>
      </c>
      <c r="E186" s="413">
        <v>627.25829999999996</v>
      </c>
      <c r="F186" s="413">
        <v>1769</v>
      </c>
      <c r="G186" s="413">
        <v>1109620</v>
      </c>
      <c r="H186" s="413">
        <v>468785</v>
      </c>
      <c r="I186" s="413">
        <v>640835</v>
      </c>
      <c r="J186" s="413">
        <v>26</v>
      </c>
      <c r="K186" s="413" t="s">
        <v>1358</v>
      </c>
      <c r="L186" s="413">
        <v>1769</v>
      </c>
    </row>
    <row r="187" spans="1:12">
      <c r="A187" s="413">
        <v>186</v>
      </c>
      <c r="B187" s="413" t="s">
        <v>371</v>
      </c>
      <c r="C187" s="413" t="s">
        <v>3099</v>
      </c>
      <c r="D187" s="413">
        <v>273</v>
      </c>
      <c r="E187" s="413">
        <v>480.13339999999999</v>
      </c>
      <c r="F187" s="413">
        <v>2301</v>
      </c>
      <c r="G187" s="413">
        <v>1104787</v>
      </c>
      <c r="H187" s="413">
        <v>628173</v>
      </c>
      <c r="I187" s="413">
        <v>476614</v>
      </c>
      <c r="J187" s="413">
        <v>145</v>
      </c>
      <c r="K187" s="413" t="s">
        <v>1358</v>
      </c>
      <c r="L187" s="413">
        <v>2301</v>
      </c>
    </row>
    <row r="188" spans="1:12">
      <c r="A188" s="413">
        <v>187</v>
      </c>
      <c r="B188" s="413" t="s">
        <v>4109</v>
      </c>
      <c r="C188" s="413" t="s">
        <v>4344</v>
      </c>
      <c r="D188" s="413">
        <v>588</v>
      </c>
      <c r="E188" s="413">
        <v>1163.8794</v>
      </c>
      <c r="F188" s="413">
        <v>945</v>
      </c>
      <c r="G188" s="413">
        <v>1099866</v>
      </c>
      <c r="H188" s="413">
        <v>555660</v>
      </c>
      <c r="I188" s="413">
        <v>544206</v>
      </c>
      <c r="J188" s="413">
        <v>27</v>
      </c>
      <c r="K188" s="413" t="s">
        <v>1358</v>
      </c>
      <c r="L188" s="413">
        <v>945</v>
      </c>
    </row>
    <row r="189" spans="1:12">
      <c r="A189" s="413">
        <v>188</v>
      </c>
      <c r="B189" s="413" t="s">
        <v>852</v>
      </c>
      <c r="C189" s="413" t="s">
        <v>3208</v>
      </c>
      <c r="D189" s="413">
        <v>174</v>
      </c>
      <c r="E189" s="413">
        <v>327.0206</v>
      </c>
      <c r="F189" s="413">
        <v>3352</v>
      </c>
      <c r="G189" s="413">
        <v>1096173</v>
      </c>
      <c r="H189" s="413">
        <v>583248</v>
      </c>
      <c r="I189" s="413">
        <v>512925</v>
      </c>
      <c r="J189" s="413">
        <v>212</v>
      </c>
      <c r="K189" s="413" t="s">
        <v>1358</v>
      </c>
      <c r="L189" s="413">
        <v>3352</v>
      </c>
    </row>
    <row r="190" spans="1:12">
      <c r="A190" s="413">
        <v>189</v>
      </c>
      <c r="B190" s="413" t="s">
        <v>933</v>
      </c>
      <c r="C190" s="413" t="s">
        <v>3155</v>
      </c>
      <c r="D190" s="413">
        <v>456</v>
      </c>
      <c r="E190" s="413">
        <v>1096.7435</v>
      </c>
      <c r="F190" s="413">
        <v>998</v>
      </c>
      <c r="G190" s="413">
        <v>1094550</v>
      </c>
      <c r="H190" s="413">
        <v>455088</v>
      </c>
      <c r="I190" s="413">
        <v>639462</v>
      </c>
      <c r="J190" s="413">
        <v>192</v>
      </c>
      <c r="K190" s="413" t="s">
        <v>1358</v>
      </c>
      <c r="L190" s="413">
        <v>998</v>
      </c>
    </row>
    <row r="191" spans="1:12">
      <c r="A191" s="413">
        <v>190</v>
      </c>
      <c r="B191" s="413" t="s">
        <v>4256</v>
      </c>
      <c r="C191" s="413" t="s">
        <v>4278</v>
      </c>
      <c r="D191" s="413">
        <v>1041</v>
      </c>
      <c r="E191" s="413">
        <v>2682.3528999999999</v>
      </c>
      <c r="F191" s="413">
        <v>408</v>
      </c>
      <c r="G191" s="413">
        <v>1094400</v>
      </c>
      <c r="H191" s="413">
        <v>424728</v>
      </c>
      <c r="I191" s="413">
        <v>669672</v>
      </c>
      <c r="J191" s="413">
        <v>12</v>
      </c>
      <c r="K191" s="413" t="s">
        <v>1358</v>
      </c>
      <c r="L191" s="413">
        <v>408</v>
      </c>
    </row>
    <row r="192" spans="1:12">
      <c r="A192" s="413">
        <v>191</v>
      </c>
      <c r="B192" s="413" t="s">
        <v>675</v>
      </c>
      <c r="C192" s="413" t="s">
        <v>3804</v>
      </c>
      <c r="D192" s="413">
        <v>266</v>
      </c>
      <c r="E192" s="413">
        <v>420</v>
      </c>
      <c r="F192" s="413">
        <v>2550</v>
      </c>
      <c r="G192" s="413">
        <v>1071000</v>
      </c>
      <c r="H192" s="413">
        <v>678300</v>
      </c>
      <c r="I192" s="413">
        <v>392700</v>
      </c>
      <c r="J192" s="413">
        <v>11</v>
      </c>
      <c r="K192" s="413" t="s">
        <v>1358</v>
      </c>
      <c r="L192" s="413">
        <v>2550</v>
      </c>
    </row>
    <row r="193" spans="1:12">
      <c r="A193" s="413">
        <v>192</v>
      </c>
      <c r="B193" s="413" t="s">
        <v>686</v>
      </c>
      <c r="C193" s="413" t="s">
        <v>3057</v>
      </c>
      <c r="D193" s="413">
        <v>652</v>
      </c>
      <c r="E193" s="413">
        <v>1180.0088000000001</v>
      </c>
      <c r="F193" s="413">
        <v>907</v>
      </c>
      <c r="G193" s="413">
        <v>1070268</v>
      </c>
      <c r="H193" s="413">
        <v>591364</v>
      </c>
      <c r="I193" s="413">
        <v>478904</v>
      </c>
      <c r="J193" s="413">
        <v>300</v>
      </c>
      <c r="K193" s="413" t="s">
        <v>1358</v>
      </c>
      <c r="L193" s="413">
        <v>907</v>
      </c>
    </row>
    <row r="194" spans="1:12">
      <c r="A194" s="413">
        <v>193</v>
      </c>
      <c r="B194" s="413" t="s">
        <v>544</v>
      </c>
      <c r="C194" s="413" t="s">
        <v>3043</v>
      </c>
      <c r="D194" s="413">
        <v>423</v>
      </c>
      <c r="E194" s="413">
        <v>742.61419999999998</v>
      </c>
      <c r="F194" s="413">
        <v>1441</v>
      </c>
      <c r="G194" s="413">
        <v>1070107</v>
      </c>
      <c r="H194" s="413">
        <v>609543</v>
      </c>
      <c r="I194" s="413">
        <v>460564</v>
      </c>
      <c r="J194" s="413">
        <v>128</v>
      </c>
      <c r="K194" s="413" t="s">
        <v>1358</v>
      </c>
      <c r="L194" s="413">
        <v>1441</v>
      </c>
    </row>
    <row r="195" spans="1:12">
      <c r="A195" s="413">
        <v>194</v>
      </c>
      <c r="B195" s="413" t="s">
        <v>2826</v>
      </c>
      <c r="C195" s="413" t="s">
        <v>3162</v>
      </c>
      <c r="D195" s="413">
        <v>289</v>
      </c>
      <c r="E195" s="413">
        <v>487.06099999999998</v>
      </c>
      <c r="F195" s="413">
        <v>2196</v>
      </c>
      <c r="G195" s="413">
        <v>1069586</v>
      </c>
      <c r="H195" s="413">
        <v>634644</v>
      </c>
      <c r="I195" s="413">
        <v>434942</v>
      </c>
      <c r="J195" s="413">
        <v>80</v>
      </c>
      <c r="K195" s="413" t="s">
        <v>1358</v>
      </c>
      <c r="L195" s="413">
        <v>2196</v>
      </c>
    </row>
    <row r="196" spans="1:12">
      <c r="A196" s="413">
        <v>195</v>
      </c>
      <c r="B196" s="413" t="s">
        <v>428</v>
      </c>
      <c r="C196" s="413" t="s">
        <v>3130</v>
      </c>
      <c r="D196" s="413">
        <v>597</v>
      </c>
      <c r="E196" s="413">
        <v>715.84690000000001</v>
      </c>
      <c r="F196" s="413">
        <v>1470</v>
      </c>
      <c r="G196" s="413">
        <v>1052295</v>
      </c>
      <c r="H196" s="413">
        <v>877590</v>
      </c>
      <c r="I196" s="413">
        <v>174705</v>
      </c>
      <c r="J196" s="413">
        <v>139</v>
      </c>
      <c r="K196" s="413" t="s">
        <v>1358</v>
      </c>
      <c r="L196" s="413">
        <v>1470</v>
      </c>
    </row>
    <row r="197" spans="1:12">
      <c r="A197" s="413">
        <v>196</v>
      </c>
      <c r="B197" s="413" t="s">
        <v>1291</v>
      </c>
      <c r="C197" s="413" t="s">
        <v>3962</v>
      </c>
      <c r="D197" s="413">
        <v>605</v>
      </c>
      <c r="E197" s="413">
        <v>431.9162</v>
      </c>
      <c r="F197" s="413">
        <v>2422</v>
      </c>
      <c r="G197" s="413">
        <v>1046101</v>
      </c>
      <c r="H197" s="413">
        <v>1465310</v>
      </c>
      <c r="I197" s="413">
        <v>-419209</v>
      </c>
      <c r="J197" s="413">
        <v>211</v>
      </c>
      <c r="K197" s="413" t="s">
        <v>1358</v>
      </c>
      <c r="L197" s="413">
        <v>2422</v>
      </c>
    </row>
    <row r="198" spans="1:12">
      <c r="A198" s="413">
        <v>197</v>
      </c>
      <c r="B198" s="413" t="s">
        <v>1320</v>
      </c>
      <c r="C198" s="413" t="s">
        <v>3042</v>
      </c>
      <c r="D198" s="413">
        <v>732</v>
      </c>
      <c r="E198" s="413">
        <v>1319.2535</v>
      </c>
      <c r="F198" s="413">
        <v>789</v>
      </c>
      <c r="G198" s="413">
        <v>1040891</v>
      </c>
      <c r="H198" s="413">
        <v>577548</v>
      </c>
      <c r="I198" s="413">
        <v>463343</v>
      </c>
      <c r="J198" s="413">
        <v>125</v>
      </c>
      <c r="K198" s="413" t="s">
        <v>1358</v>
      </c>
      <c r="L198" s="413">
        <v>789</v>
      </c>
    </row>
    <row r="199" spans="1:12">
      <c r="A199" s="413">
        <v>198</v>
      </c>
      <c r="B199" s="413" t="s">
        <v>592</v>
      </c>
      <c r="C199" s="413" t="s">
        <v>3136</v>
      </c>
      <c r="D199" s="413">
        <v>835</v>
      </c>
      <c r="E199" s="413">
        <v>1335.8818000000001</v>
      </c>
      <c r="F199" s="413">
        <v>770</v>
      </c>
      <c r="G199" s="413">
        <v>1028629</v>
      </c>
      <c r="H199" s="413">
        <v>642950</v>
      </c>
      <c r="I199" s="413">
        <v>385679</v>
      </c>
      <c r="J199" s="413">
        <v>149</v>
      </c>
      <c r="K199" s="413" t="s">
        <v>1358</v>
      </c>
      <c r="L199" s="413">
        <v>770</v>
      </c>
    </row>
    <row r="200" spans="1:12">
      <c r="A200" s="413">
        <v>199</v>
      </c>
      <c r="B200" s="413" t="s">
        <v>4421</v>
      </c>
      <c r="C200" s="413" t="s">
        <v>4478</v>
      </c>
      <c r="D200" s="413">
        <v>535</v>
      </c>
      <c r="E200" s="413">
        <v>861.27800000000002</v>
      </c>
      <c r="F200" s="413">
        <v>1187</v>
      </c>
      <c r="G200" s="413">
        <v>1022337</v>
      </c>
      <c r="H200" s="413">
        <v>635045</v>
      </c>
      <c r="I200" s="413">
        <v>387292</v>
      </c>
      <c r="J200" s="413">
        <v>66</v>
      </c>
      <c r="K200" s="413" t="s">
        <v>1358</v>
      </c>
      <c r="L200" s="413">
        <v>1187</v>
      </c>
    </row>
    <row r="201" spans="1:12">
      <c r="A201" s="413">
        <v>200</v>
      </c>
      <c r="B201" s="413" t="s">
        <v>940</v>
      </c>
      <c r="C201" s="413" t="s">
        <v>3167</v>
      </c>
      <c r="D201" s="413">
        <v>3182</v>
      </c>
      <c r="E201" s="413">
        <v>5100.0603000000001</v>
      </c>
      <c r="F201" s="413">
        <v>199</v>
      </c>
      <c r="G201" s="413">
        <v>1014912</v>
      </c>
      <c r="H201" s="413">
        <v>633218</v>
      </c>
      <c r="I201" s="413">
        <v>381694</v>
      </c>
      <c r="J201" s="413">
        <v>52</v>
      </c>
      <c r="K201" s="413" t="s">
        <v>1358</v>
      </c>
      <c r="L201" s="413">
        <v>199</v>
      </c>
    </row>
    <row r="202" spans="1:12">
      <c r="A202" s="413">
        <v>201</v>
      </c>
      <c r="B202" s="413" t="s">
        <v>3908</v>
      </c>
      <c r="C202" s="413" t="s">
        <v>4019</v>
      </c>
      <c r="D202" s="413">
        <v>264</v>
      </c>
      <c r="E202" s="413">
        <v>457.98559999999998</v>
      </c>
      <c r="F202" s="413">
        <v>2215</v>
      </c>
      <c r="G202" s="413">
        <v>1014438</v>
      </c>
      <c r="H202" s="413">
        <v>584760</v>
      </c>
      <c r="I202" s="413">
        <v>429678</v>
      </c>
      <c r="J202" s="413">
        <v>130</v>
      </c>
      <c r="K202" s="413" t="s">
        <v>1358</v>
      </c>
      <c r="L202" s="413">
        <v>2215</v>
      </c>
    </row>
    <row r="203" spans="1:12">
      <c r="A203" s="413">
        <v>202</v>
      </c>
      <c r="B203" s="413" t="s">
        <v>782</v>
      </c>
      <c r="C203" s="413" t="s">
        <v>3964</v>
      </c>
      <c r="D203" s="413">
        <v>129</v>
      </c>
      <c r="E203" s="413">
        <v>280.0102</v>
      </c>
      <c r="F203" s="413">
        <v>3615</v>
      </c>
      <c r="G203" s="413">
        <v>1012237</v>
      </c>
      <c r="H203" s="413">
        <v>466335</v>
      </c>
      <c r="I203" s="413">
        <v>545902</v>
      </c>
      <c r="J203" s="413">
        <v>31</v>
      </c>
      <c r="K203" s="413" t="s">
        <v>1358</v>
      </c>
      <c r="L203" s="413">
        <v>3615</v>
      </c>
    </row>
    <row r="204" spans="1:12">
      <c r="A204" s="413">
        <v>203</v>
      </c>
      <c r="B204" s="413" t="s">
        <v>673</v>
      </c>
      <c r="C204" s="413" t="s">
        <v>3958</v>
      </c>
      <c r="D204" s="413">
        <v>177</v>
      </c>
      <c r="E204" s="413">
        <v>215</v>
      </c>
      <c r="F204" s="413">
        <v>4700</v>
      </c>
      <c r="G204" s="413">
        <v>1010500</v>
      </c>
      <c r="H204" s="413">
        <v>831900</v>
      </c>
      <c r="I204" s="413">
        <v>178600</v>
      </c>
      <c r="J204" s="413">
        <v>17</v>
      </c>
      <c r="K204" s="413" t="s">
        <v>1358</v>
      </c>
      <c r="L204" s="413">
        <v>4700</v>
      </c>
    </row>
    <row r="205" spans="1:12">
      <c r="A205" s="413">
        <v>204</v>
      </c>
      <c r="B205" s="413" t="s">
        <v>4204</v>
      </c>
      <c r="C205" s="413" t="s">
        <v>4279</v>
      </c>
      <c r="D205" s="413">
        <v>132</v>
      </c>
      <c r="E205" s="413">
        <v>258.7894</v>
      </c>
      <c r="F205" s="413">
        <v>3866</v>
      </c>
      <c r="G205" s="413">
        <v>1000480</v>
      </c>
      <c r="H205" s="413">
        <v>510312</v>
      </c>
      <c r="I205" s="413">
        <v>490168</v>
      </c>
      <c r="J205" s="413">
        <v>73</v>
      </c>
      <c r="K205" s="413" t="s">
        <v>1358</v>
      </c>
      <c r="L205" s="413">
        <v>3866</v>
      </c>
    </row>
    <row r="206" spans="1:12">
      <c r="A206" s="413">
        <v>205</v>
      </c>
      <c r="B206" s="413" t="s">
        <v>303</v>
      </c>
      <c r="C206" s="413" t="s">
        <v>3169</v>
      </c>
      <c r="D206" s="413">
        <v>209</v>
      </c>
      <c r="E206" s="413">
        <v>609.02459999999996</v>
      </c>
      <c r="F206" s="413">
        <v>1629</v>
      </c>
      <c r="G206" s="413">
        <v>992101</v>
      </c>
      <c r="H206" s="413">
        <v>340461</v>
      </c>
      <c r="I206" s="413">
        <v>651640</v>
      </c>
      <c r="J206" s="413">
        <v>48</v>
      </c>
      <c r="K206" s="413" t="s">
        <v>1358</v>
      </c>
      <c r="L206" s="413">
        <v>1629</v>
      </c>
    </row>
    <row r="207" spans="1:12">
      <c r="A207" s="413">
        <v>206</v>
      </c>
      <c r="B207" s="413" t="s">
        <v>4117</v>
      </c>
      <c r="C207" s="413" t="s">
        <v>4276</v>
      </c>
      <c r="D207" s="413">
        <v>506</v>
      </c>
      <c r="E207" s="413">
        <v>1100</v>
      </c>
      <c r="F207" s="413">
        <v>900</v>
      </c>
      <c r="G207" s="413">
        <v>990000</v>
      </c>
      <c r="H207" s="413">
        <v>455400</v>
      </c>
      <c r="I207" s="413">
        <v>534600</v>
      </c>
      <c r="J207" s="413">
        <v>12</v>
      </c>
      <c r="K207" s="413" t="s">
        <v>1358</v>
      </c>
      <c r="L207" s="413">
        <v>900</v>
      </c>
    </row>
    <row r="208" spans="1:12">
      <c r="A208" s="413">
        <v>207</v>
      </c>
      <c r="B208" s="413" t="s">
        <v>540</v>
      </c>
      <c r="C208" s="413" t="s">
        <v>3187</v>
      </c>
      <c r="D208" s="413">
        <v>741</v>
      </c>
      <c r="E208" s="413">
        <v>1832.8423</v>
      </c>
      <c r="F208" s="413">
        <v>539</v>
      </c>
      <c r="G208" s="413">
        <v>987902</v>
      </c>
      <c r="H208" s="413">
        <v>399399</v>
      </c>
      <c r="I208" s="413">
        <v>588503</v>
      </c>
      <c r="J208" s="413">
        <v>131</v>
      </c>
      <c r="K208" s="413" t="s">
        <v>1358</v>
      </c>
      <c r="L208" s="413">
        <v>539</v>
      </c>
    </row>
    <row r="209" spans="1:12">
      <c r="A209" s="413">
        <v>208</v>
      </c>
      <c r="B209" s="413" t="s">
        <v>174</v>
      </c>
      <c r="C209" s="413" t="s">
        <v>3098</v>
      </c>
      <c r="D209" s="413">
        <v>629</v>
      </c>
      <c r="E209" s="413">
        <v>1208.4155000000001</v>
      </c>
      <c r="F209" s="413">
        <v>799</v>
      </c>
      <c r="G209" s="413">
        <v>965524</v>
      </c>
      <c r="H209" s="413">
        <v>502571</v>
      </c>
      <c r="I209" s="413">
        <v>462953</v>
      </c>
      <c r="J209" s="413">
        <v>83</v>
      </c>
      <c r="K209" s="413" t="s">
        <v>1358</v>
      </c>
      <c r="L209" s="413">
        <v>799</v>
      </c>
    </row>
    <row r="210" spans="1:12">
      <c r="A210" s="413">
        <v>209</v>
      </c>
      <c r="B210" s="413" t="s">
        <v>290</v>
      </c>
      <c r="C210" s="413" t="s">
        <v>3806</v>
      </c>
      <c r="D210" s="413">
        <v>518</v>
      </c>
      <c r="E210" s="413">
        <v>889.35299999999995</v>
      </c>
      <c r="F210" s="413">
        <v>1082</v>
      </c>
      <c r="G210" s="413">
        <v>962280</v>
      </c>
      <c r="H210" s="413">
        <v>560476</v>
      </c>
      <c r="I210" s="413">
        <v>401804</v>
      </c>
      <c r="J210" s="413">
        <v>14</v>
      </c>
      <c r="K210" s="413" t="s">
        <v>1358</v>
      </c>
      <c r="L210" s="413">
        <v>1082</v>
      </c>
    </row>
    <row r="211" spans="1:12">
      <c r="A211" s="413">
        <v>210</v>
      </c>
      <c r="B211" s="413" t="s">
        <v>3810</v>
      </c>
      <c r="C211" s="413" t="s">
        <v>3811</v>
      </c>
      <c r="D211" s="413">
        <v>2655</v>
      </c>
      <c r="E211" s="413">
        <v>4800</v>
      </c>
      <c r="F211" s="413">
        <v>200</v>
      </c>
      <c r="G211" s="413">
        <v>960000</v>
      </c>
      <c r="H211" s="413">
        <v>531000</v>
      </c>
      <c r="I211" s="413">
        <v>429000</v>
      </c>
      <c r="J211" s="413">
        <v>2</v>
      </c>
      <c r="K211" s="413" t="s">
        <v>1358</v>
      </c>
      <c r="L211" s="413">
        <v>200</v>
      </c>
    </row>
    <row r="212" spans="1:12">
      <c r="A212" s="413">
        <v>211</v>
      </c>
      <c r="B212" s="413" t="s">
        <v>2999</v>
      </c>
      <c r="C212" s="413" t="s">
        <v>3193</v>
      </c>
      <c r="D212" s="413">
        <v>588</v>
      </c>
      <c r="E212" s="413">
        <v>1000</v>
      </c>
      <c r="F212" s="413">
        <v>960</v>
      </c>
      <c r="G212" s="413">
        <v>960000</v>
      </c>
      <c r="H212" s="413">
        <v>564480</v>
      </c>
      <c r="I212" s="413">
        <v>395520</v>
      </c>
      <c r="J212" s="413">
        <v>9</v>
      </c>
      <c r="K212" s="413" t="s">
        <v>1358</v>
      </c>
      <c r="L212" s="413">
        <v>960</v>
      </c>
    </row>
    <row r="213" spans="1:12">
      <c r="A213" s="413">
        <v>212</v>
      </c>
      <c r="B213" s="413" t="s">
        <v>3217</v>
      </c>
      <c r="C213" s="413" t="s">
        <v>3218</v>
      </c>
      <c r="D213" s="413">
        <v>289</v>
      </c>
      <c r="E213" s="413">
        <v>500</v>
      </c>
      <c r="F213" s="413">
        <v>1920</v>
      </c>
      <c r="G213" s="413">
        <v>960000</v>
      </c>
      <c r="H213" s="413">
        <v>554880</v>
      </c>
      <c r="I213" s="413">
        <v>405120</v>
      </c>
      <c r="J213" s="413">
        <v>23</v>
      </c>
      <c r="K213" s="413" t="s">
        <v>1358</v>
      </c>
      <c r="L213" s="413">
        <v>1920</v>
      </c>
    </row>
    <row r="214" spans="1:12">
      <c r="A214" s="413">
        <v>213</v>
      </c>
      <c r="B214" s="413" t="s">
        <v>559</v>
      </c>
      <c r="C214" s="413" t="s">
        <v>3220</v>
      </c>
      <c r="D214" s="413">
        <v>138</v>
      </c>
      <c r="E214" s="413">
        <v>257.41219999999998</v>
      </c>
      <c r="F214" s="413">
        <v>3717</v>
      </c>
      <c r="G214" s="413">
        <v>956801</v>
      </c>
      <c r="H214" s="413">
        <v>512946</v>
      </c>
      <c r="I214" s="413">
        <v>443855</v>
      </c>
      <c r="J214" s="413">
        <v>287</v>
      </c>
      <c r="K214" s="413" t="s">
        <v>1358</v>
      </c>
      <c r="L214" s="413">
        <v>3717</v>
      </c>
    </row>
    <row r="215" spans="1:12">
      <c r="A215" s="413">
        <v>214</v>
      </c>
      <c r="B215" s="413" t="s">
        <v>3895</v>
      </c>
      <c r="C215" s="413" t="s">
        <v>4286</v>
      </c>
      <c r="D215" s="413">
        <v>221</v>
      </c>
      <c r="E215" s="413">
        <v>419.5428</v>
      </c>
      <c r="F215" s="413">
        <v>2233</v>
      </c>
      <c r="G215" s="413">
        <v>936839</v>
      </c>
      <c r="H215" s="413">
        <v>493493</v>
      </c>
      <c r="I215" s="413">
        <v>443346</v>
      </c>
      <c r="J215" s="413">
        <v>346</v>
      </c>
      <c r="K215" s="413" t="s">
        <v>1358</v>
      </c>
      <c r="L215" s="413">
        <v>2233</v>
      </c>
    </row>
    <row r="216" spans="1:12">
      <c r="A216" s="413">
        <v>215</v>
      </c>
      <c r="B216" s="413" t="s">
        <v>4223</v>
      </c>
      <c r="C216" s="413" t="s">
        <v>4346</v>
      </c>
      <c r="D216" s="413">
        <v>0</v>
      </c>
      <c r="E216" s="413">
        <v>444.25779999999997</v>
      </c>
      <c r="F216" s="413">
        <v>2087</v>
      </c>
      <c r="G216" s="413">
        <v>927166</v>
      </c>
      <c r="H216" s="413">
        <v>0</v>
      </c>
      <c r="I216" s="413">
        <v>927166</v>
      </c>
      <c r="J216" s="413">
        <v>54</v>
      </c>
      <c r="K216" s="413" t="s">
        <v>1358</v>
      </c>
      <c r="L216" s="413">
        <v>2087</v>
      </c>
    </row>
    <row r="217" spans="1:12">
      <c r="A217" s="413">
        <v>216</v>
      </c>
      <c r="B217" s="413" t="s">
        <v>887</v>
      </c>
      <c r="C217" s="413" t="s">
        <v>3258</v>
      </c>
      <c r="D217" s="413">
        <v>169</v>
      </c>
      <c r="E217" s="413">
        <v>271.44709999999998</v>
      </c>
      <c r="F217" s="413">
        <v>3364</v>
      </c>
      <c r="G217" s="413">
        <v>913148</v>
      </c>
      <c r="H217" s="413">
        <v>568516</v>
      </c>
      <c r="I217" s="413">
        <v>344632</v>
      </c>
      <c r="J217" s="413">
        <v>152</v>
      </c>
      <c r="K217" s="413" t="s">
        <v>1358</v>
      </c>
      <c r="L217" s="413">
        <v>3364</v>
      </c>
    </row>
    <row r="218" spans="1:12">
      <c r="A218" s="413">
        <v>217</v>
      </c>
      <c r="B218" s="413" t="s">
        <v>3954</v>
      </c>
      <c r="C218" s="413" t="s">
        <v>4152</v>
      </c>
      <c r="D218" s="413">
        <v>81</v>
      </c>
      <c r="E218" s="413">
        <v>306.30369999999999</v>
      </c>
      <c r="F218" s="413">
        <v>2921</v>
      </c>
      <c r="G218" s="413">
        <v>894713</v>
      </c>
      <c r="H218" s="413">
        <v>236601</v>
      </c>
      <c r="I218" s="413">
        <v>658112</v>
      </c>
      <c r="J218" s="413">
        <v>93</v>
      </c>
      <c r="K218" s="413" t="s">
        <v>1358</v>
      </c>
      <c r="L218" s="413">
        <v>2921</v>
      </c>
    </row>
    <row r="219" spans="1:12">
      <c r="A219" s="413">
        <v>218</v>
      </c>
      <c r="B219" s="413" t="s">
        <v>4418</v>
      </c>
      <c r="C219" s="413" t="s">
        <v>4461</v>
      </c>
      <c r="D219" s="413">
        <v>96</v>
      </c>
      <c r="E219" s="413">
        <v>293.58</v>
      </c>
      <c r="F219" s="413">
        <v>3033</v>
      </c>
      <c r="G219" s="413">
        <v>890428</v>
      </c>
      <c r="H219" s="413">
        <v>291168</v>
      </c>
      <c r="I219" s="413">
        <v>599260</v>
      </c>
      <c r="J219" s="413">
        <v>115</v>
      </c>
      <c r="K219" s="413" t="s">
        <v>1358</v>
      </c>
      <c r="L219" s="413">
        <v>3033</v>
      </c>
    </row>
    <row r="220" spans="1:12">
      <c r="A220" s="413">
        <v>219</v>
      </c>
      <c r="B220" s="413" t="s">
        <v>4201</v>
      </c>
      <c r="C220" s="413" t="s">
        <v>4280</v>
      </c>
      <c r="D220" s="413">
        <v>145</v>
      </c>
      <c r="E220" s="413">
        <v>258.63760000000002</v>
      </c>
      <c r="F220" s="413">
        <v>3435</v>
      </c>
      <c r="G220" s="413">
        <v>888420</v>
      </c>
      <c r="H220" s="413">
        <v>498075</v>
      </c>
      <c r="I220" s="413">
        <v>390345</v>
      </c>
      <c r="J220" s="413">
        <v>50</v>
      </c>
      <c r="K220" s="413" t="s">
        <v>1358</v>
      </c>
      <c r="L220" s="413">
        <v>3435</v>
      </c>
    </row>
    <row r="221" spans="1:12">
      <c r="A221" s="413">
        <v>220</v>
      </c>
      <c r="B221" s="413" t="s">
        <v>934</v>
      </c>
      <c r="C221" s="413" t="s">
        <v>3155</v>
      </c>
      <c r="D221" s="413">
        <v>601</v>
      </c>
      <c r="E221" s="413">
        <v>1203.2106000000001</v>
      </c>
      <c r="F221" s="413">
        <v>736</v>
      </c>
      <c r="G221" s="413">
        <v>885563</v>
      </c>
      <c r="H221" s="413">
        <v>442336</v>
      </c>
      <c r="I221" s="413">
        <v>443227</v>
      </c>
      <c r="J221" s="413">
        <v>129</v>
      </c>
      <c r="K221" s="413" t="s">
        <v>1358</v>
      </c>
      <c r="L221" s="413">
        <v>736</v>
      </c>
    </row>
    <row r="222" spans="1:12">
      <c r="A222" s="413">
        <v>221</v>
      </c>
      <c r="B222" s="413" t="s">
        <v>2953</v>
      </c>
      <c r="C222" s="413" t="s">
        <v>3270</v>
      </c>
      <c r="D222" s="413">
        <v>660</v>
      </c>
      <c r="E222" s="413">
        <v>1098.0545999999999</v>
      </c>
      <c r="F222" s="413">
        <v>806</v>
      </c>
      <c r="G222" s="413">
        <v>885032</v>
      </c>
      <c r="H222" s="413">
        <v>531960</v>
      </c>
      <c r="I222" s="413">
        <v>353072</v>
      </c>
      <c r="J222" s="413">
        <v>135</v>
      </c>
      <c r="K222" s="413" t="s">
        <v>1358</v>
      </c>
      <c r="L222" s="413">
        <v>806</v>
      </c>
    </row>
    <row r="223" spans="1:12">
      <c r="A223" s="413">
        <v>222</v>
      </c>
      <c r="B223" s="413" t="s">
        <v>844</v>
      </c>
      <c r="C223" s="413" t="s">
        <v>3205</v>
      </c>
      <c r="D223" s="413">
        <v>241</v>
      </c>
      <c r="E223" s="413">
        <v>354.71980000000002</v>
      </c>
      <c r="F223" s="413">
        <v>2484</v>
      </c>
      <c r="G223" s="413">
        <v>881124</v>
      </c>
      <c r="H223" s="413">
        <v>598644</v>
      </c>
      <c r="I223" s="413">
        <v>282480</v>
      </c>
      <c r="J223" s="413">
        <v>140</v>
      </c>
      <c r="K223" s="413" t="s">
        <v>1358</v>
      </c>
      <c r="L223" s="413">
        <v>2484</v>
      </c>
    </row>
    <row r="224" spans="1:12">
      <c r="A224" s="413">
        <v>223</v>
      </c>
      <c r="B224" s="413" t="s">
        <v>3757</v>
      </c>
      <c r="C224" s="413" t="s">
        <v>3884</v>
      </c>
      <c r="D224" s="413">
        <v>396</v>
      </c>
      <c r="E224" s="413">
        <v>708.43589999999995</v>
      </c>
      <c r="F224" s="413">
        <v>1241</v>
      </c>
      <c r="G224" s="413">
        <v>879169</v>
      </c>
      <c r="H224" s="413">
        <v>491436</v>
      </c>
      <c r="I224" s="413">
        <v>387733</v>
      </c>
      <c r="J224" s="413">
        <v>255</v>
      </c>
      <c r="K224" s="413" t="s">
        <v>1358</v>
      </c>
      <c r="L224" s="413">
        <v>1241</v>
      </c>
    </row>
    <row r="225" spans="1:12">
      <c r="A225" s="413">
        <v>224</v>
      </c>
      <c r="B225" s="413" t="s">
        <v>373</v>
      </c>
      <c r="C225" s="413" t="s">
        <v>3139</v>
      </c>
      <c r="D225" s="413">
        <v>698</v>
      </c>
      <c r="E225" s="413">
        <v>900.94320000000005</v>
      </c>
      <c r="F225" s="413">
        <v>969</v>
      </c>
      <c r="G225" s="413">
        <v>873014</v>
      </c>
      <c r="H225" s="413">
        <v>676362</v>
      </c>
      <c r="I225" s="413">
        <v>196652</v>
      </c>
      <c r="J225" s="413">
        <v>44</v>
      </c>
      <c r="K225" s="413" t="s">
        <v>1358</v>
      </c>
      <c r="L225" s="413">
        <v>969</v>
      </c>
    </row>
    <row r="226" spans="1:12">
      <c r="A226" s="413">
        <v>225</v>
      </c>
      <c r="B226" s="413" t="s">
        <v>468</v>
      </c>
      <c r="C226" s="413" t="s">
        <v>3087</v>
      </c>
      <c r="D226" s="413">
        <v>991</v>
      </c>
      <c r="E226" s="413">
        <v>1902.6498999999999</v>
      </c>
      <c r="F226" s="413">
        <v>457</v>
      </c>
      <c r="G226" s="413">
        <v>869511</v>
      </c>
      <c r="H226" s="413">
        <v>452887</v>
      </c>
      <c r="I226" s="413">
        <v>416624</v>
      </c>
      <c r="J226" s="413">
        <v>73</v>
      </c>
      <c r="K226" s="413" t="s">
        <v>1358</v>
      </c>
      <c r="L226" s="413">
        <v>457</v>
      </c>
    </row>
    <row r="227" spans="1:12">
      <c r="A227" s="413">
        <v>226</v>
      </c>
      <c r="B227" s="413" t="s">
        <v>639</v>
      </c>
      <c r="C227" s="413" t="s">
        <v>3245</v>
      </c>
      <c r="D227" s="413">
        <v>83</v>
      </c>
      <c r="E227" s="413">
        <v>170.87459999999999</v>
      </c>
      <c r="F227" s="413">
        <v>5062</v>
      </c>
      <c r="G227" s="413">
        <v>864967</v>
      </c>
      <c r="H227" s="413">
        <v>420146</v>
      </c>
      <c r="I227" s="413">
        <v>444821</v>
      </c>
      <c r="J227" s="413">
        <v>208</v>
      </c>
      <c r="K227" s="413" t="s">
        <v>1358</v>
      </c>
      <c r="L227" s="413">
        <v>5062</v>
      </c>
    </row>
    <row r="228" spans="1:12">
      <c r="A228" s="413">
        <v>227</v>
      </c>
      <c r="B228" s="413" t="s">
        <v>366</v>
      </c>
      <c r="C228" s="413" t="s">
        <v>3114</v>
      </c>
      <c r="D228" s="413">
        <v>176</v>
      </c>
      <c r="E228" s="413">
        <v>275.50310000000002</v>
      </c>
      <c r="F228" s="413">
        <v>3083</v>
      </c>
      <c r="G228" s="413">
        <v>849376</v>
      </c>
      <c r="H228" s="413">
        <v>542608</v>
      </c>
      <c r="I228" s="413">
        <v>306768</v>
      </c>
      <c r="J228" s="413">
        <v>51</v>
      </c>
      <c r="K228" s="413" t="s">
        <v>1358</v>
      </c>
      <c r="L228" s="413">
        <v>3083</v>
      </c>
    </row>
    <row r="229" spans="1:12">
      <c r="A229" s="413">
        <v>228</v>
      </c>
      <c r="B229" s="413" t="s">
        <v>402</v>
      </c>
      <c r="C229" s="413" t="s">
        <v>3188</v>
      </c>
      <c r="D229" s="413">
        <v>64</v>
      </c>
      <c r="E229" s="413">
        <v>105.6755</v>
      </c>
      <c r="F229" s="413">
        <v>7968</v>
      </c>
      <c r="G229" s="413">
        <v>842022</v>
      </c>
      <c r="H229" s="413">
        <v>509952</v>
      </c>
      <c r="I229" s="413">
        <v>332070</v>
      </c>
      <c r="J229" s="413">
        <v>351</v>
      </c>
      <c r="K229" s="413" t="s">
        <v>1358</v>
      </c>
      <c r="L229" s="413">
        <v>7968</v>
      </c>
    </row>
    <row r="230" spans="1:12">
      <c r="A230" s="413">
        <v>229</v>
      </c>
      <c r="B230" s="413" t="s">
        <v>969</v>
      </c>
      <c r="C230" s="413" t="s">
        <v>3033</v>
      </c>
      <c r="D230" s="413">
        <v>709</v>
      </c>
      <c r="E230" s="413">
        <v>1173.3883000000001</v>
      </c>
      <c r="F230" s="413">
        <v>698</v>
      </c>
      <c r="G230" s="413">
        <v>819025</v>
      </c>
      <c r="H230" s="413">
        <v>494882</v>
      </c>
      <c r="I230" s="413">
        <v>324143</v>
      </c>
      <c r="J230" s="413">
        <v>77</v>
      </c>
      <c r="K230" s="413" t="s">
        <v>1358</v>
      </c>
      <c r="L230" s="413">
        <v>698</v>
      </c>
    </row>
    <row r="231" spans="1:12">
      <c r="A231" s="413">
        <v>230</v>
      </c>
      <c r="B231" s="413" t="s">
        <v>3900</v>
      </c>
      <c r="C231" s="413" t="s">
        <v>4041</v>
      </c>
      <c r="D231" s="413">
        <v>371</v>
      </c>
      <c r="E231" s="413">
        <v>729.01620000000003</v>
      </c>
      <c r="F231" s="413">
        <v>1109</v>
      </c>
      <c r="G231" s="413">
        <v>808479</v>
      </c>
      <c r="H231" s="413">
        <v>411439</v>
      </c>
      <c r="I231" s="413">
        <v>397040</v>
      </c>
      <c r="J231" s="413">
        <v>213</v>
      </c>
      <c r="K231" s="413" t="s">
        <v>1358</v>
      </c>
      <c r="L231" s="413">
        <v>1109</v>
      </c>
    </row>
    <row r="232" spans="1:12">
      <c r="A232" s="413">
        <v>231</v>
      </c>
      <c r="B232" s="413" t="s">
        <v>849</v>
      </c>
      <c r="C232" s="413" t="s">
        <v>3300</v>
      </c>
      <c r="D232" s="413">
        <v>226</v>
      </c>
      <c r="E232" s="413">
        <v>345.93799999999999</v>
      </c>
      <c r="F232" s="413">
        <v>2322</v>
      </c>
      <c r="G232" s="413">
        <v>803268</v>
      </c>
      <c r="H232" s="413">
        <v>524772</v>
      </c>
      <c r="I232" s="413">
        <v>278496</v>
      </c>
      <c r="J232" s="413">
        <v>102</v>
      </c>
      <c r="K232" s="413" t="s">
        <v>1358</v>
      </c>
      <c r="L232" s="413">
        <v>2322</v>
      </c>
    </row>
    <row r="233" spans="1:12">
      <c r="A233" s="413">
        <v>232</v>
      </c>
      <c r="B233" s="413" t="s">
        <v>4108</v>
      </c>
      <c r="C233" s="413" t="s">
        <v>4115</v>
      </c>
      <c r="D233" s="413">
        <v>192</v>
      </c>
      <c r="E233" s="413">
        <v>299.43709999999999</v>
      </c>
      <c r="F233" s="413">
        <v>2665</v>
      </c>
      <c r="G233" s="413">
        <v>798000</v>
      </c>
      <c r="H233" s="413">
        <v>511680</v>
      </c>
      <c r="I233" s="413">
        <v>286320</v>
      </c>
      <c r="J233" s="413">
        <v>26</v>
      </c>
      <c r="K233" s="413" t="s">
        <v>1358</v>
      </c>
      <c r="L233" s="413">
        <v>2665</v>
      </c>
    </row>
    <row r="234" spans="1:12">
      <c r="A234" s="413">
        <v>233</v>
      </c>
      <c r="B234" s="413" t="s">
        <v>508</v>
      </c>
      <c r="C234" s="413" t="s">
        <v>3104</v>
      </c>
      <c r="D234" s="413">
        <v>239</v>
      </c>
      <c r="E234" s="413">
        <v>438.67059999999998</v>
      </c>
      <c r="F234" s="413">
        <v>1788</v>
      </c>
      <c r="G234" s="413">
        <v>784343</v>
      </c>
      <c r="H234" s="413">
        <v>427332</v>
      </c>
      <c r="I234" s="413">
        <v>357011</v>
      </c>
      <c r="J234" s="413">
        <v>69</v>
      </c>
      <c r="K234" s="413" t="s">
        <v>1358</v>
      </c>
      <c r="L234" s="413">
        <v>1788</v>
      </c>
    </row>
    <row r="235" spans="1:12">
      <c r="A235" s="413">
        <v>234</v>
      </c>
      <c r="B235" s="413" t="s">
        <v>541</v>
      </c>
      <c r="C235" s="413" t="s">
        <v>3253</v>
      </c>
      <c r="D235" s="413">
        <v>574</v>
      </c>
      <c r="E235" s="413">
        <v>1496.8598999999999</v>
      </c>
      <c r="F235" s="413">
        <v>521</v>
      </c>
      <c r="G235" s="413">
        <v>779864</v>
      </c>
      <c r="H235" s="413">
        <v>299054</v>
      </c>
      <c r="I235" s="413">
        <v>480810</v>
      </c>
      <c r="J235" s="413">
        <v>25</v>
      </c>
      <c r="K235" s="413" t="s">
        <v>1358</v>
      </c>
      <c r="L235" s="413">
        <v>521</v>
      </c>
    </row>
    <row r="236" spans="1:12">
      <c r="A236" s="413">
        <v>235</v>
      </c>
      <c r="B236" s="413" t="s">
        <v>3180</v>
      </c>
      <c r="C236" s="413" t="s">
        <v>3181</v>
      </c>
      <c r="D236" s="413">
        <v>460</v>
      </c>
      <c r="E236" s="413">
        <v>760</v>
      </c>
      <c r="F236" s="413">
        <v>1020</v>
      </c>
      <c r="G236" s="413">
        <v>775200</v>
      </c>
      <c r="H236" s="413">
        <v>469200</v>
      </c>
      <c r="I236" s="413">
        <v>306000</v>
      </c>
      <c r="J236" s="413">
        <v>10</v>
      </c>
      <c r="K236" s="413" t="s">
        <v>1358</v>
      </c>
      <c r="L236" s="413">
        <v>1020</v>
      </c>
    </row>
    <row r="237" spans="1:12">
      <c r="A237" s="413">
        <v>236</v>
      </c>
      <c r="B237" s="413" t="s">
        <v>476</v>
      </c>
      <c r="C237" s="413" t="s">
        <v>3090</v>
      </c>
      <c r="D237" s="413">
        <v>363</v>
      </c>
      <c r="E237" s="413">
        <v>475.61680000000001</v>
      </c>
      <c r="F237" s="413">
        <v>1623</v>
      </c>
      <c r="G237" s="413">
        <v>771926</v>
      </c>
      <c r="H237" s="413">
        <v>589149</v>
      </c>
      <c r="I237" s="413">
        <v>182777</v>
      </c>
      <c r="J237" s="413">
        <v>178</v>
      </c>
      <c r="K237" s="413" t="s">
        <v>1358</v>
      </c>
      <c r="L237" s="413">
        <v>1623</v>
      </c>
    </row>
    <row r="238" spans="1:12">
      <c r="A238" s="413">
        <v>237</v>
      </c>
      <c r="B238" s="413" t="s">
        <v>3206</v>
      </c>
      <c r="C238" s="413" t="s">
        <v>3207</v>
      </c>
      <c r="D238" s="413">
        <v>741</v>
      </c>
      <c r="E238" s="413">
        <v>1600</v>
      </c>
      <c r="F238" s="413">
        <v>480</v>
      </c>
      <c r="G238" s="413">
        <v>768000</v>
      </c>
      <c r="H238" s="413">
        <v>355680</v>
      </c>
      <c r="I238" s="413">
        <v>412320</v>
      </c>
      <c r="J238" s="413">
        <v>6</v>
      </c>
      <c r="K238" s="413" t="s">
        <v>1358</v>
      </c>
      <c r="L238" s="413">
        <v>480</v>
      </c>
    </row>
    <row r="239" spans="1:12">
      <c r="A239" s="413">
        <v>238</v>
      </c>
      <c r="B239" s="413" t="s">
        <v>3799</v>
      </c>
      <c r="C239" s="413" t="s">
        <v>4015</v>
      </c>
      <c r="D239" s="413">
        <v>75</v>
      </c>
      <c r="E239" s="413">
        <v>241.35130000000001</v>
      </c>
      <c r="F239" s="413">
        <v>3177</v>
      </c>
      <c r="G239" s="413">
        <v>766773</v>
      </c>
      <c r="H239" s="413">
        <v>238275</v>
      </c>
      <c r="I239" s="413">
        <v>528498</v>
      </c>
      <c r="J239" s="413">
        <v>163</v>
      </c>
      <c r="K239" s="413" t="s">
        <v>1358</v>
      </c>
      <c r="L239" s="413">
        <v>3177</v>
      </c>
    </row>
    <row r="240" spans="1:12">
      <c r="A240" s="413">
        <v>239</v>
      </c>
      <c r="B240" s="413" t="s">
        <v>776</v>
      </c>
      <c r="C240" s="413" t="s">
        <v>3240</v>
      </c>
      <c r="D240" s="413">
        <v>1897</v>
      </c>
      <c r="E240" s="413">
        <v>3161.8263999999999</v>
      </c>
      <c r="F240" s="413">
        <v>242</v>
      </c>
      <c r="G240" s="413">
        <v>765162</v>
      </c>
      <c r="H240" s="413">
        <v>459074</v>
      </c>
      <c r="I240" s="413">
        <v>306088</v>
      </c>
      <c r="J240" s="413">
        <v>71</v>
      </c>
      <c r="K240" s="413" t="s">
        <v>1358</v>
      </c>
      <c r="L240" s="413">
        <v>242</v>
      </c>
    </row>
    <row r="241" spans="1:12">
      <c r="A241" s="413">
        <v>240</v>
      </c>
      <c r="B241" s="413" t="s">
        <v>618</v>
      </c>
      <c r="C241" s="413" t="s">
        <v>3236</v>
      </c>
      <c r="D241" s="413">
        <v>530</v>
      </c>
      <c r="E241" s="413">
        <v>706.91570000000002</v>
      </c>
      <c r="F241" s="413">
        <v>1080</v>
      </c>
      <c r="G241" s="413">
        <v>763469</v>
      </c>
      <c r="H241" s="413">
        <v>572400</v>
      </c>
      <c r="I241" s="413">
        <v>191069</v>
      </c>
      <c r="J241" s="413">
        <v>169</v>
      </c>
      <c r="K241" s="413" t="s">
        <v>1358</v>
      </c>
      <c r="L241" s="413">
        <v>1080</v>
      </c>
    </row>
    <row r="242" spans="1:12">
      <c r="A242" s="413">
        <v>241</v>
      </c>
      <c r="B242" s="413" t="s">
        <v>3303</v>
      </c>
      <c r="C242" s="413" t="s">
        <v>3304</v>
      </c>
      <c r="D242" s="413">
        <v>230</v>
      </c>
      <c r="E242" s="413">
        <v>600</v>
      </c>
      <c r="F242" s="413">
        <v>1250</v>
      </c>
      <c r="G242" s="413">
        <v>750000</v>
      </c>
      <c r="H242" s="413">
        <v>287500</v>
      </c>
      <c r="I242" s="413">
        <v>462500</v>
      </c>
      <c r="J242" s="413">
        <v>16</v>
      </c>
      <c r="K242" s="413" t="s">
        <v>1358</v>
      </c>
      <c r="L242" s="413">
        <v>1250</v>
      </c>
    </row>
    <row r="243" spans="1:12">
      <c r="A243" s="413">
        <v>242</v>
      </c>
      <c r="B243" s="413" t="s">
        <v>4216</v>
      </c>
      <c r="C243" s="413" t="s">
        <v>4293</v>
      </c>
      <c r="D243" s="413">
        <v>899</v>
      </c>
      <c r="E243" s="413">
        <v>1504.0201</v>
      </c>
      <c r="F243" s="413">
        <v>498</v>
      </c>
      <c r="G243" s="413">
        <v>749002</v>
      </c>
      <c r="H243" s="413">
        <v>447702</v>
      </c>
      <c r="I243" s="413">
        <v>301300</v>
      </c>
      <c r="J243" s="413">
        <v>79</v>
      </c>
      <c r="K243" s="413" t="s">
        <v>1358</v>
      </c>
      <c r="L243" s="413">
        <v>498</v>
      </c>
    </row>
    <row r="244" spans="1:12">
      <c r="A244" s="413">
        <v>243</v>
      </c>
      <c r="B244" s="413" t="s">
        <v>1030</v>
      </c>
      <c r="C244" s="413" t="s">
        <v>3146</v>
      </c>
      <c r="D244" s="413">
        <v>137</v>
      </c>
      <c r="E244" s="413">
        <v>277.08240000000001</v>
      </c>
      <c r="F244" s="413">
        <v>2694</v>
      </c>
      <c r="G244" s="413">
        <v>746460</v>
      </c>
      <c r="H244" s="413">
        <v>369078</v>
      </c>
      <c r="I244" s="413">
        <v>377382</v>
      </c>
      <c r="J244" s="413">
        <v>19</v>
      </c>
      <c r="K244" s="413" t="s">
        <v>1358</v>
      </c>
      <c r="L244" s="413">
        <v>2694</v>
      </c>
    </row>
    <row r="245" spans="1:12">
      <c r="A245" s="413">
        <v>244</v>
      </c>
      <c r="B245" s="413" t="s">
        <v>3798</v>
      </c>
      <c r="C245" s="413" t="s">
        <v>4011</v>
      </c>
      <c r="D245" s="413">
        <v>54</v>
      </c>
      <c r="E245" s="413">
        <v>249.55539999999999</v>
      </c>
      <c r="F245" s="413">
        <v>2969</v>
      </c>
      <c r="G245" s="413">
        <v>740930</v>
      </c>
      <c r="H245" s="413">
        <v>160326</v>
      </c>
      <c r="I245" s="413">
        <v>580604</v>
      </c>
      <c r="J245" s="413">
        <v>137</v>
      </c>
      <c r="K245" s="413" t="s">
        <v>1358</v>
      </c>
      <c r="L245" s="413">
        <v>2969</v>
      </c>
    </row>
    <row r="246" spans="1:12">
      <c r="A246" s="413">
        <v>245</v>
      </c>
      <c r="B246" s="413" t="s">
        <v>697</v>
      </c>
      <c r="C246" s="413" t="s">
        <v>3222</v>
      </c>
      <c r="D246" s="413">
        <v>442</v>
      </c>
      <c r="E246" s="413">
        <v>641.89080000000001</v>
      </c>
      <c r="F246" s="413">
        <v>1154</v>
      </c>
      <c r="G246" s="413">
        <v>740742</v>
      </c>
      <c r="H246" s="413">
        <v>510068</v>
      </c>
      <c r="I246" s="413">
        <v>230674</v>
      </c>
      <c r="J246" s="413">
        <v>109</v>
      </c>
      <c r="K246" s="413" t="s">
        <v>1358</v>
      </c>
      <c r="L246" s="413">
        <v>1154</v>
      </c>
    </row>
    <row r="247" spans="1:12">
      <c r="A247" s="413">
        <v>246</v>
      </c>
      <c r="B247" s="413" t="s">
        <v>731</v>
      </c>
      <c r="C247" s="413" t="s">
        <v>3156</v>
      </c>
      <c r="D247" s="413">
        <v>819</v>
      </c>
      <c r="E247" s="413">
        <v>1527.8967</v>
      </c>
      <c r="F247" s="413">
        <v>484</v>
      </c>
      <c r="G247" s="413">
        <v>739502</v>
      </c>
      <c r="H247" s="413">
        <v>396396</v>
      </c>
      <c r="I247" s="413">
        <v>343106</v>
      </c>
      <c r="J247" s="413">
        <v>48</v>
      </c>
      <c r="K247" s="413" t="s">
        <v>1358</v>
      </c>
      <c r="L247" s="413">
        <v>484</v>
      </c>
    </row>
    <row r="248" spans="1:12">
      <c r="A248" s="413">
        <v>247</v>
      </c>
      <c r="B248" s="413" t="s">
        <v>4426</v>
      </c>
      <c r="C248" s="413" t="s">
        <v>4458</v>
      </c>
      <c r="D248" s="413">
        <v>110</v>
      </c>
      <c r="E248" s="413">
        <v>275.49790000000002</v>
      </c>
      <c r="F248" s="413">
        <v>2661</v>
      </c>
      <c r="G248" s="413">
        <v>733100</v>
      </c>
      <c r="H248" s="413">
        <v>292710</v>
      </c>
      <c r="I248" s="413">
        <v>440390</v>
      </c>
      <c r="J248" s="413">
        <v>55</v>
      </c>
      <c r="K248" s="413" t="s">
        <v>1358</v>
      </c>
      <c r="L248" s="413">
        <v>2661</v>
      </c>
    </row>
    <row r="249" spans="1:12">
      <c r="A249" s="413">
        <v>248</v>
      </c>
      <c r="B249" s="413" t="s">
        <v>3735</v>
      </c>
      <c r="C249" s="413" t="s">
        <v>3861</v>
      </c>
      <c r="D249" s="413">
        <v>629</v>
      </c>
      <c r="E249" s="413">
        <v>1167.2005999999999</v>
      </c>
      <c r="F249" s="413">
        <v>628</v>
      </c>
      <c r="G249" s="413">
        <v>733002</v>
      </c>
      <c r="H249" s="413">
        <v>395012</v>
      </c>
      <c r="I249" s="413">
        <v>337990</v>
      </c>
      <c r="J249" s="413">
        <v>129</v>
      </c>
      <c r="K249" s="413" t="s">
        <v>1358</v>
      </c>
      <c r="L249" s="413">
        <v>628</v>
      </c>
    </row>
    <row r="250" spans="1:12">
      <c r="A250" s="413">
        <v>249</v>
      </c>
      <c r="B250" s="413" t="s">
        <v>722</v>
      </c>
      <c r="C250" s="413" t="s">
        <v>3189</v>
      </c>
      <c r="D250" s="413">
        <v>112</v>
      </c>
      <c r="E250" s="413">
        <v>254.0823</v>
      </c>
      <c r="F250" s="413">
        <v>2879</v>
      </c>
      <c r="G250" s="413">
        <v>731503</v>
      </c>
      <c r="H250" s="413">
        <v>322448</v>
      </c>
      <c r="I250" s="413">
        <v>409055</v>
      </c>
      <c r="J250" s="413">
        <v>181</v>
      </c>
      <c r="K250" s="413" t="s">
        <v>1358</v>
      </c>
      <c r="L250" s="413">
        <v>2879</v>
      </c>
    </row>
    <row r="251" spans="1:12">
      <c r="A251" s="413">
        <v>250</v>
      </c>
      <c r="B251" s="413" t="s">
        <v>3791</v>
      </c>
      <c r="C251" s="413" t="s">
        <v>4277</v>
      </c>
      <c r="D251" s="413">
        <v>135</v>
      </c>
      <c r="E251" s="413">
        <v>331.21629999999999</v>
      </c>
      <c r="F251" s="413">
        <v>2201</v>
      </c>
      <c r="G251" s="413">
        <v>729007</v>
      </c>
      <c r="H251" s="413">
        <v>297135</v>
      </c>
      <c r="I251" s="413">
        <v>431872</v>
      </c>
      <c r="J251" s="413">
        <v>159</v>
      </c>
      <c r="K251" s="413" t="s">
        <v>1358</v>
      </c>
      <c r="L251" s="413">
        <v>2201</v>
      </c>
    </row>
    <row r="252" spans="1:12">
      <c r="A252" s="413">
        <v>251</v>
      </c>
      <c r="B252" s="413" t="s">
        <v>609</v>
      </c>
      <c r="C252" s="413" t="s">
        <v>3442</v>
      </c>
      <c r="D252" s="413">
        <v>400</v>
      </c>
      <c r="E252" s="413">
        <v>634.23209999999995</v>
      </c>
      <c r="F252" s="413">
        <v>1133</v>
      </c>
      <c r="G252" s="413">
        <v>718585</v>
      </c>
      <c r="H252" s="413">
        <v>453200</v>
      </c>
      <c r="I252" s="413">
        <v>265385</v>
      </c>
      <c r="J252" s="413">
        <v>120</v>
      </c>
      <c r="K252" s="413" t="s">
        <v>1358</v>
      </c>
      <c r="L252" s="413">
        <v>1133</v>
      </c>
    </row>
    <row r="253" spans="1:12">
      <c r="A253" s="413">
        <v>252</v>
      </c>
      <c r="B253" s="413" t="s">
        <v>932</v>
      </c>
      <c r="C253" s="413" t="s">
        <v>3246</v>
      </c>
      <c r="D253" s="413">
        <v>387</v>
      </c>
      <c r="E253" s="413">
        <v>641.36429999999996</v>
      </c>
      <c r="F253" s="413">
        <v>1109</v>
      </c>
      <c r="G253" s="413">
        <v>711273</v>
      </c>
      <c r="H253" s="413">
        <v>429183</v>
      </c>
      <c r="I253" s="413">
        <v>282090</v>
      </c>
      <c r="J253" s="413">
        <v>142</v>
      </c>
      <c r="K253" s="413" t="s">
        <v>1358</v>
      </c>
      <c r="L253" s="413">
        <v>1109</v>
      </c>
    </row>
    <row r="254" spans="1:12">
      <c r="A254" s="413">
        <v>253</v>
      </c>
      <c r="B254" s="413" t="s">
        <v>1292</v>
      </c>
      <c r="C254" s="413" t="s">
        <v>3075</v>
      </c>
      <c r="D254" s="413">
        <v>692</v>
      </c>
      <c r="E254" s="413">
        <v>394.50080000000003</v>
      </c>
      <c r="F254" s="413">
        <v>1781</v>
      </c>
      <c r="G254" s="413">
        <v>702606</v>
      </c>
      <c r="H254" s="413">
        <v>1232452</v>
      </c>
      <c r="I254" s="413">
        <v>-529846</v>
      </c>
      <c r="J254" s="413">
        <v>201</v>
      </c>
      <c r="K254" s="413" t="s">
        <v>1358</v>
      </c>
      <c r="L254" s="413">
        <v>1781</v>
      </c>
    </row>
    <row r="255" spans="1:12">
      <c r="A255" s="413">
        <v>254</v>
      </c>
      <c r="B255" s="413" t="s">
        <v>636</v>
      </c>
      <c r="C255" s="413" t="s">
        <v>3263</v>
      </c>
      <c r="D255" s="413">
        <v>163</v>
      </c>
      <c r="E255" s="413">
        <v>322.4819</v>
      </c>
      <c r="F255" s="413">
        <v>2177</v>
      </c>
      <c r="G255" s="413">
        <v>702043</v>
      </c>
      <c r="H255" s="413">
        <v>354851</v>
      </c>
      <c r="I255" s="413">
        <v>347192</v>
      </c>
      <c r="J255" s="413">
        <v>274</v>
      </c>
      <c r="K255" s="413" t="s">
        <v>1358</v>
      </c>
      <c r="L255" s="413">
        <v>2177</v>
      </c>
    </row>
    <row r="256" spans="1:12">
      <c r="A256" s="413">
        <v>255</v>
      </c>
      <c r="B256" s="413" t="s">
        <v>649</v>
      </c>
      <c r="C256" s="413" t="s">
        <v>3194</v>
      </c>
      <c r="D256" s="413">
        <v>81</v>
      </c>
      <c r="E256" s="413">
        <v>178.7167</v>
      </c>
      <c r="F256" s="413">
        <v>3908</v>
      </c>
      <c r="G256" s="413">
        <v>698425</v>
      </c>
      <c r="H256" s="413">
        <v>316548</v>
      </c>
      <c r="I256" s="413">
        <v>381877</v>
      </c>
      <c r="J256" s="413">
        <v>113</v>
      </c>
      <c r="K256" s="413" t="s">
        <v>1358</v>
      </c>
      <c r="L256" s="413">
        <v>3908</v>
      </c>
    </row>
    <row r="257" spans="1:12">
      <c r="A257" s="413">
        <v>256</v>
      </c>
      <c r="B257" s="413" t="s">
        <v>4088</v>
      </c>
      <c r="C257" s="413" t="s">
        <v>4116</v>
      </c>
      <c r="D257" s="413">
        <v>162</v>
      </c>
      <c r="E257" s="413">
        <v>285.40539999999999</v>
      </c>
      <c r="F257" s="413">
        <v>2405</v>
      </c>
      <c r="G257" s="413">
        <v>686400</v>
      </c>
      <c r="H257" s="413">
        <v>389610</v>
      </c>
      <c r="I257" s="413">
        <v>296790</v>
      </c>
      <c r="J257" s="413">
        <v>20</v>
      </c>
      <c r="K257" s="413" t="s">
        <v>1358</v>
      </c>
      <c r="L257" s="413">
        <v>2405</v>
      </c>
    </row>
    <row r="258" spans="1:12">
      <c r="A258" s="413">
        <v>257</v>
      </c>
      <c r="B258" s="413" t="s">
        <v>845</v>
      </c>
      <c r="C258" s="413" t="s">
        <v>3205</v>
      </c>
      <c r="D258" s="413">
        <v>241</v>
      </c>
      <c r="E258" s="413">
        <v>333.39400000000001</v>
      </c>
      <c r="F258" s="413">
        <v>2043</v>
      </c>
      <c r="G258" s="413">
        <v>681124</v>
      </c>
      <c r="H258" s="413">
        <v>492363</v>
      </c>
      <c r="I258" s="413">
        <v>188761</v>
      </c>
      <c r="J258" s="413">
        <v>69</v>
      </c>
      <c r="K258" s="413" t="s">
        <v>1358</v>
      </c>
      <c r="L258" s="413">
        <v>2043</v>
      </c>
    </row>
    <row r="259" spans="1:12">
      <c r="A259" s="413">
        <v>258</v>
      </c>
      <c r="B259" s="413" t="s">
        <v>354</v>
      </c>
      <c r="C259" s="413" t="s">
        <v>3268</v>
      </c>
      <c r="D259" s="413">
        <v>73</v>
      </c>
      <c r="E259" s="413">
        <v>266.9194</v>
      </c>
      <c r="F259" s="413">
        <v>2544</v>
      </c>
      <c r="G259" s="413">
        <v>679043</v>
      </c>
      <c r="H259" s="413">
        <v>185712</v>
      </c>
      <c r="I259" s="413">
        <v>493331</v>
      </c>
      <c r="J259" s="413">
        <v>167</v>
      </c>
      <c r="K259" s="413" t="s">
        <v>1358</v>
      </c>
      <c r="L259" s="413">
        <v>2544</v>
      </c>
    </row>
    <row r="260" spans="1:12">
      <c r="A260" s="413">
        <v>259</v>
      </c>
      <c r="B260" s="413" t="s">
        <v>471</v>
      </c>
      <c r="C260" s="413" t="s">
        <v>3186</v>
      </c>
      <c r="D260" s="413">
        <v>151</v>
      </c>
      <c r="E260" s="413">
        <v>289.68770000000001</v>
      </c>
      <c r="F260" s="413">
        <v>2325</v>
      </c>
      <c r="G260" s="413">
        <v>673524</v>
      </c>
      <c r="H260" s="413">
        <v>351075</v>
      </c>
      <c r="I260" s="413">
        <v>322449</v>
      </c>
      <c r="J260" s="413">
        <v>294</v>
      </c>
      <c r="K260" s="413" t="s">
        <v>1358</v>
      </c>
      <c r="L260" s="413">
        <v>2325</v>
      </c>
    </row>
    <row r="261" spans="1:12">
      <c r="A261" s="413">
        <v>260</v>
      </c>
      <c r="B261" s="413" t="s">
        <v>250</v>
      </c>
      <c r="C261" s="413" t="s">
        <v>3278</v>
      </c>
      <c r="D261" s="413">
        <v>461</v>
      </c>
      <c r="E261" s="413">
        <v>1077.7031999999999</v>
      </c>
      <c r="F261" s="413">
        <v>620</v>
      </c>
      <c r="G261" s="413">
        <v>668176</v>
      </c>
      <c r="H261" s="413">
        <v>285820</v>
      </c>
      <c r="I261" s="413">
        <v>382356</v>
      </c>
      <c r="J261" s="413">
        <v>168</v>
      </c>
      <c r="K261" s="413" t="s">
        <v>1358</v>
      </c>
      <c r="L261" s="413">
        <v>620</v>
      </c>
    </row>
    <row r="262" spans="1:12">
      <c r="A262" s="413">
        <v>261</v>
      </c>
      <c r="B262" s="413" t="s">
        <v>231</v>
      </c>
      <c r="C262" s="413" t="s">
        <v>3088</v>
      </c>
      <c r="D262" s="413">
        <v>355</v>
      </c>
      <c r="E262" s="413">
        <v>563.76430000000005</v>
      </c>
      <c r="F262" s="413">
        <v>1171</v>
      </c>
      <c r="G262" s="413">
        <v>660168</v>
      </c>
      <c r="H262" s="413">
        <v>415705</v>
      </c>
      <c r="I262" s="413">
        <v>244463</v>
      </c>
      <c r="J262" s="413">
        <v>167</v>
      </c>
      <c r="K262" s="413" t="s">
        <v>1358</v>
      </c>
      <c r="L262" s="413">
        <v>1171</v>
      </c>
    </row>
    <row r="263" spans="1:12">
      <c r="A263" s="413">
        <v>262</v>
      </c>
      <c r="B263" s="413" t="s">
        <v>4107</v>
      </c>
      <c r="C263" s="413" t="s">
        <v>4274</v>
      </c>
      <c r="D263" s="413">
        <v>313</v>
      </c>
      <c r="E263" s="413">
        <v>484.24650000000003</v>
      </c>
      <c r="F263" s="413">
        <v>1347</v>
      </c>
      <c r="G263" s="413">
        <v>652280</v>
      </c>
      <c r="H263" s="413">
        <v>421611</v>
      </c>
      <c r="I263" s="413">
        <v>230669</v>
      </c>
      <c r="J263" s="413">
        <v>22</v>
      </c>
      <c r="K263" s="413" t="s">
        <v>1358</v>
      </c>
      <c r="L263" s="413">
        <v>1347</v>
      </c>
    </row>
    <row r="264" spans="1:12">
      <c r="A264" s="413">
        <v>263</v>
      </c>
      <c r="B264" s="413" t="s">
        <v>929</v>
      </c>
      <c r="C264" s="413" t="s">
        <v>3246</v>
      </c>
      <c r="D264" s="413">
        <v>387</v>
      </c>
      <c r="E264" s="413">
        <v>589.66269999999997</v>
      </c>
      <c r="F264" s="413">
        <v>1088</v>
      </c>
      <c r="G264" s="413">
        <v>641553</v>
      </c>
      <c r="H264" s="413">
        <v>421056</v>
      </c>
      <c r="I264" s="413">
        <v>220497</v>
      </c>
      <c r="J264" s="413">
        <v>191</v>
      </c>
      <c r="K264" s="413" t="s">
        <v>1358</v>
      </c>
      <c r="L264" s="413">
        <v>1088</v>
      </c>
    </row>
    <row r="265" spans="1:12">
      <c r="A265" s="413">
        <v>264</v>
      </c>
      <c r="B265" s="413" t="s">
        <v>4214</v>
      </c>
      <c r="C265" s="413" t="s">
        <v>4282</v>
      </c>
      <c r="D265" s="413">
        <v>425</v>
      </c>
      <c r="E265" s="413">
        <v>906.05110000000002</v>
      </c>
      <c r="F265" s="413">
        <v>704</v>
      </c>
      <c r="G265" s="413">
        <v>637860</v>
      </c>
      <c r="H265" s="413">
        <v>299200</v>
      </c>
      <c r="I265" s="413">
        <v>338660</v>
      </c>
      <c r="J265" s="413">
        <v>30</v>
      </c>
      <c r="K265" s="413" t="s">
        <v>1358</v>
      </c>
      <c r="L265" s="413">
        <v>704</v>
      </c>
    </row>
    <row r="266" spans="1:12">
      <c r="A266" s="413">
        <v>265</v>
      </c>
      <c r="B266" s="413" t="s">
        <v>850</v>
      </c>
      <c r="C266" s="413" t="s">
        <v>3417</v>
      </c>
      <c r="D266" s="413">
        <v>226</v>
      </c>
      <c r="E266" s="413">
        <v>344.48480000000001</v>
      </c>
      <c r="F266" s="413">
        <v>1838</v>
      </c>
      <c r="G266" s="413">
        <v>633163</v>
      </c>
      <c r="H266" s="413">
        <v>415388</v>
      </c>
      <c r="I266" s="413">
        <v>217775</v>
      </c>
      <c r="J266" s="413">
        <v>115</v>
      </c>
      <c r="K266" s="413" t="s">
        <v>1358</v>
      </c>
      <c r="L266" s="413">
        <v>1838</v>
      </c>
    </row>
    <row r="267" spans="1:12">
      <c r="A267" s="413">
        <v>266</v>
      </c>
      <c r="B267" s="413" t="s">
        <v>4447</v>
      </c>
      <c r="C267" s="413" t="s">
        <v>4539</v>
      </c>
      <c r="D267" s="413">
        <v>343</v>
      </c>
      <c r="E267" s="413">
        <v>717.41719999999998</v>
      </c>
      <c r="F267" s="413">
        <v>882</v>
      </c>
      <c r="G267" s="413">
        <v>632762</v>
      </c>
      <c r="H267" s="413">
        <v>302526</v>
      </c>
      <c r="I267" s="413">
        <v>330236</v>
      </c>
      <c r="J267" s="413">
        <v>45</v>
      </c>
      <c r="K267" s="413" t="s">
        <v>1358</v>
      </c>
      <c r="L267" s="413">
        <v>882</v>
      </c>
    </row>
    <row r="268" spans="1:12">
      <c r="A268" s="413">
        <v>267</v>
      </c>
      <c r="B268" s="413" t="s">
        <v>870</v>
      </c>
      <c r="C268" s="413" t="s">
        <v>3334</v>
      </c>
      <c r="D268" s="413">
        <v>492</v>
      </c>
      <c r="E268" s="413">
        <v>1024.2744</v>
      </c>
      <c r="F268" s="413">
        <v>616</v>
      </c>
      <c r="G268" s="413">
        <v>630953</v>
      </c>
      <c r="H268" s="413">
        <v>303072</v>
      </c>
      <c r="I268" s="413">
        <v>327881</v>
      </c>
      <c r="J268" s="413">
        <v>40</v>
      </c>
      <c r="K268" s="413" t="s">
        <v>1358</v>
      </c>
      <c r="L268" s="413">
        <v>616</v>
      </c>
    </row>
    <row r="269" spans="1:12">
      <c r="A269" s="413">
        <v>268</v>
      </c>
      <c r="B269" s="413" t="s">
        <v>3890</v>
      </c>
      <c r="C269" s="413" t="s">
        <v>3996</v>
      </c>
      <c r="D269" s="413">
        <v>439</v>
      </c>
      <c r="E269" s="413">
        <v>775.23149999999998</v>
      </c>
      <c r="F269" s="413">
        <v>799</v>
      </c>
      <c r="G269" s="413">
        <v>619410</v>
      </c>
      <c r="H269" s="413">
        <v>350761</v>
      </c>
      <c r="I269" s="413">
        <v>268649</v>
      </c>
      <c r="J269" s="413">
        <v>99</v>
      </c>
      <c r="K269" s="413" t="s">
        <v>1358</v>
      </c>
      <c r="L269" s="413">
        <v>799</v>
      </c>
    </row>
    <row r="270" spans="1:12">
      <c r="A270" s="413">
        <v>269</v>
      </c>
      <c r="B270" s="413" t="s">
        <v>4096</v>
      </c>
      <c r="C270" s="413" t="s">
        <v>4143</v>
      </c>
      <c r="D270" s="413">
        <v>241</v>
      </c>
      <c r="E270" s="413">
        <v>459.58440000000002</v>
      </c>
      <c r="F270" s="413">
        <v>1333</v>
      </c>
      <c r="G270" s="413">
        <v>612626</v>
      </c>
      <c r="H270" s="413">
        <v>321253</v>
      </c>
      <c r="I270" s="413">
        <v>291373</v>
      </c>
      <c r="J270" s="413">
        <v>71</v>
      </c>
      <c r="K270" s="413" t="s">
        <v>1358</v>
      </c>
      <c r="L270" s="413">
        <v>1333</v>
      </c>
    </row>
    <row r="271" spans="1:12">
      <c r="A271" s="413">
        <v>270</v>
      </c>
      <c r="B271" s="413" t="s">
        <v>4203</v>
      </c>
      <c r="C271" s="413" t="s">
        <v>4285</v>
      </c>
      <c r="D271" s="413">
        <v>105</v>
      </c>
      <c r="E271" s="413">
        <v>193.88749999999999</v>
      </c>
      <c r="F271" s="413">
        <v>3155</v>
      </c>
      <c r="G271" s="413">
        <v>611715</v>
      </c>
      <c r="H271" s="413">
        <v>331275</v>
      </c>
      <c r="I271" s="413">
        <v>280440</v>
      </c>
      <c r="J271" s="413">
        <v>34</v>
      </c>
      <c r="K271" s="413" t="s">
        <v>1358</v>
      </c>
      <c r="L271" s="413">
        <v>3155</v>
      </c>
    </row>
    <row r="272" spans="1:12">
      <c r="A272" s="413">
        <v>271</v>
      </c>
      <c r="B272" s="413" t="s">
        <v>4235</v>
      </c>
      <c r="C272" s="413" t="s">
        <v>4322</v>
      </c>
      <c r="D272" s="413">
        <v>608</v>
      </c>
      <c r="E272" s="413">
        <v>1604.5252</v>
      </c>
      <c r="F272" s="413">
        <v>377</v>
      </c>
      <c r="G272" s="413">
        <v>604906</v>
      </c>
      <c r="H272" s="413">
        <v>229216</v>
      </c>
      <c r="I272" s="413">
        <v>375690</v>
      </c>
      <c r="J272" s="413">
        <v>24</v>
      </c>
      <c r="K272" s="413" t="s">
        <v>1358</v>
      </c>
      <c r="L272" s="413">
        <v>377</v>
      </c>
    </row>
    <row r="273" spans="1:12">
      <c r="A273" s="413">
        <v>272</v>
      </c>
      <c r="B273" s="413" t="s">
        <v>936</v>
      </c>
      <c r="C273" s="413" t="s">
        <v>3203</v>
      </c>
      <c r="D273" s="413">
        <v>443</v>
      </c>
      <c r="E273" s="413">
        <v>1066.9362000000001</v>
      </c>
      <c r="F273" s="413">
        <v>564</v>
      </c>
      <c r="G273" s="413">
        <v>601752</v>
      </c>
      <c r="H273" s="413">
        <v>249852</v>
      </c>
      <c r="I273" s="413">
        <v>351900</v>
      </c>
      <c r="J273" s="413">
        <v>27</v>
      </c>
      <c r="K273" s="413" t="s">
        <v>1358</v>
      </c>
      <c r="L273" s="413">
        <v>564</v>
      </c>
    </row>
    <row r="274" spans="1:12">
      <c r="A274" s="413">
        <v>273</v>
      </c>
      <c r="B274" s="413" t="s">
        <v>4179</v>
      </c>
      <c r="C274" s="413" t="s">
        <v>4305</v>
      </c>
      <c r="D274" s="413">
        <v>203</v>
      </c>
      <c r="E274" s="413">
        <v>386.9255</v>
      </c>
      <c r="F274" s="413">
        <v>1543</v>
      </c>
      <c r="G274" s="413">
        <v>597026</v>
      </c>
      <c r="H274" s="413">
        <v>313229</v>
      </c>
      <c r="I274" s="413">
        <v>283797</v>
      </c>
      <c r="J274" s="413">
        <v>118</v>
      </c>
      <c r="K274" s="413" t="s">
        <v>1358</v>
      </c>
      <c r="L274" s="413">
        <v>1543</v>
      </c>
    </row>
    <row r="275" spans="1:12">
      <c r="A275" s="413">
        <v>274</v>
      </c>
      <c r="B275" s="413" t="s">
        <v>431</v>
      </c>
      <c r="C275" s="413" t="s">
        <v>3260</v>
      </c>
      <c r="D275" s="413">
        <v>269</v>
      </c>
      <c r="E275" s="413">
        <v>529.87800000000004</v>
      </c>
      <c r="F275" s="413">
        <v>1123</v>
      </c>
      <c r="G275" s="413">
        <v>595053</v>
      </c>
      <c r="H275" s="413">
        <v>302087</v>
      </c>
      <c r="I275" s="413">
        <v>292966</v>
      </c>
      <c r="J275" s="413">
        <v>66</v>
      </c>
      <c r="K275" s="413" t="s">
        <v>1358</v>
      </c>
      <c r="L275" s="413">
        <v>1123</v>
      </c>
    </row>
    <row r="276" spans="1:12">
      <c r="A276" s="413">
        <v>275</v>
      </c>
      <c r="B276" s="413" t="s">
        <v>781</v>
      </c>
      <c r="C276" s="413" t="s">
        <v>3305</v>
      </c>
      <c r="D276" s="413">
        <v>404</v>
      </c>
      <c r="E276" s="413">
        <v>697.00120000000004</v>
      </c>
      <c r="F276" s="413">
        <v>842</v>
      </c>
      <c r="G276" s="413">
        <v>586875</v>
      </c>
      <c r="H276" s="413">
        <v>340168</v>
      </c>
      <c r="I276" s="413">
        <v>246707</v>
      </c>
      <c r="J276" s="413">
        <v>127</v>
      </c>
      <c r="K276" s="413" t="s">
        <v>1358</v>
      </c>
      <c r="L276" s="413">
        <v>842</v>
      </c>
    </row>
    <row r="277" spans="1:12">
      <c r="A277" s="413">
        <v>276</v>
      </c>
      <c r="B277" s="413" t="s">
        <v>847</v>
      </c>
      <c r="C277" s="413" t="s">
        <v>3288</v>
      </c>
      <c r="D277" s="413">
        <v>313</v>
      </c>
      <c r="E277" s="413">
        <v>429.7106</v>
      </c>
      <c r="F277" s="413">
        <v>1365</v>
      </c>
      <c r="G277" s="413">
        <v>586555</v>
      </c>
      <c r="H277" s="413">
        <v>427245</v>
      </c>
      <c r="I277" s="413">
        <v>159310</v>
      </c>
      <c r="J277" s="413">
        <v>104</v>
      </c>
      <c r="K277" s="413" t="s">
        <v>1358</v>
      </c>
      <c r="L277" s="413">
        <v>1365</v>
      </c>
    </row>
    <row r="278" spans="1:12">
      <c r="A278" s="413">
        <v>277</v>
      </c>
      <c r="B278" s="413" t="s">
        <v>1290</v>
      </c>
      <c r="C278" s="413" t="s">
        <v>3185</v>
      </c>
      <c r="D278" s="413">
        <v>1321</v>
      </c>
      <c r="E278" s="413">
        <v>1700.2936</v>
      </c>
      <c r="F278" s="413">
        <v>344</v>
      </c>
      <c r="G278" s="413">
        <v>584901</v>
      </c>
      <c r="H278" s="413">
        <v>454424</v>
      </c>
      <c r="I278" s="413">
        <v>130477</v>
      </c>
      <c r="J278" s="413">
        <v>54</v>
      </c>
      <c r="K278" s="413" t="s">
        <v>1358</v>
      </c>
      <c r="L278" s="413">
        <v>344</v>
      </c>
    </row>
    <row r="279" spans="1:12">
      <c r="A279" s="413">
        <v>278</v>
      </c>
      <c r="B279" s="413" t="s">
        <v>562</v>
      </c>
      <c r="C279" s="413" t="s">
        <v>3196</v>
      </c>
      <c r="D279" s="413">
        <v>147</v>
      </c>
      <c r="E279" s="413">
        <v>241.6268</v>
      </c>
      <c r="F279" s="413">
        <v>2409</v>
      </c>
      <c r="G279" s="413">
        <v>582079</v>
      </c>
      <c r="H279" s="413">
        <v>354123</v>
      </c>
      <c r="I279" s="413">
        <v>227956</v>
      </c>
      <c r="J279" s="413">
        <v>104</v>
      </c>
      <c r="K279" s="413" t="s">
        <v>1358</v>
      </c>
      <c r="L279" s="413">
        <v>2409</v>
      </c>
    </row>
    <row r="280" spans="1:12">
      <c r="A280" s="413">
        <v>279</v>
      </c>
      <c r="B280" s="413" t="s">
        <v>4202</v>
      </c>
      <c r="C280" s="413" t="s">
        <v>4281</v>
      </c>
      <c r="D280" s="413">
        <v>143</v>
      </c>
      <c r="E280" s="413">
        <v>257.92</v>
      </c>
      <c r="F280" s="413">
        <v>2250</v>
      </c>
      <c r="G280" s="413">
        <v>580320</v>
      </c>
      <c r="H280" s="413">
        <v>321750</v>
      </c>
      <c r="I280" s="413">
        <v>258570</v>
      </c>
      <c r="J280" s="413">
        <v>27</v>
      </c>
      <c r="K280" s="413" t="s">
        <v>1358</v>
      </c>
      <c r="L280" s="413">
        <v>2250</v>
      </c>
    </row>
    <row r="281" spans="1:12">
      <c r="A281" s="413">
        <v>280</v>
      </c>
      <c r="B281" s="413" t="s">
        <v>3910</v>
      </c>
      <c r="C281" s="413" t="s">
        <v>3992</v>
      </c>
      <c r="D281" s="413">
        <v>573</v>
      </c>
      <c r="E281" s="413">
        <v>1106.942</v>
      </c>
      <c r="F281" s="413">
        <v>517</v>
      </c>
      <c r="G281" s="413">
        <v>572289</v>
      </c>
      <c r="H281" s="413">
        <v>296241</v>
      </c>
      <c r="I281" s="413">
        <v>276048</v>
      </c>
      <c r="J281" s="413">
        <v>34</v>
      </c>
      <c r="K281" s="413" t="s">
        <v>1358</v>
      </c>
      <c r="L281" s="413">
        <v>517</v>
      </c>
    </row>
    <row r="282" spans="1:12">
      <c r="A282" s="413">
        <v>281</v>
      </c>
      <c r="B282" s="413" t="s">
        <v>415</v>
      </c>
      <c r="C282" s="413" t="s">
        <v>3238</v>
      </c>
      <c r="D282" s="413">
        <v>117</v>
      </c>
      <c r="E282" s="413">
        <v>152.13149999999999</v>
      </c>
      <c r="F282" s="413">
        <v>3718</v>
      </c>
      <c r="G282" s="413">
        <v>565625</v>
      </c>
      <c r="H282" s="413">
        <v>435006</v>
      </c>
      <c r="I282" s="413">
        <v>130619</v>
      </c>
      <c r="J282" s="413">
        <v>155</v>
      </c>
      <c r="K282" s="413" t="s">
        <v>1358</v>
      </c>
      <c r="L282" s="413">
        <v>3718</v>
      </c>
    </row>
    <row r="283" spans="1:12">
      <c r="A283" s="413">
        <v>282</v>
      </c>
      <c r="B283" s="413" t="s">
        <v>370</v>
      </c>
      <c r="C283" s="413" t="s">
        <v>3225</v>
      </c>
      <c r="D283" s="413">
        <v>437</v>
      </c>
      <c r="E283" s="413">
        <v>1018.4982</v>
      </c>
      <c r="F283" s="413">
        <v>550</v>
      </c>
      <c r="G283" s="413">
        <v>560174</v>
      </c>
      <c r="H283" s="413">
        <v>240350</v>
      </c>
      <c r="I283" s="413">
        <v>319824</v>
      </c>
      <c r="J283" s="413">
        <v>71</v>
      </c>
      <c r="K283" s="413" t="s">
        <v>1358</v>
      </c>
      <c r="L283" s="413">
        <v>550</v>
      </c>
    </row>
    <row r="284" spans="1:12">
      <c r="A284" s="413">
        <v>283</v>
      </c>
      <c r="B284" s="413" t="s">
        <v>399</v>
      </c>
      <c r="C284" s="413" t="s">
        <v>3339</v>
      </c>
      <c r="D284" s="413">
        <v>119</v>
      </c>
      <c r="E284" s="413">
        <v>165.83590000000001</v>
      </c>
      <c r="F284" s="413">
        <v>3377</v>
      </c>
      <c r="G284" s="413">
        <v>560028</v>
      </c>
      <c r="H284" s="413">
        <v>401863</v>
      </c>
      <c r="I284" s="413">
        <v>158165</v>
      </c>
      <c r="J284" s="413">
        <v>191</v>
      </c>
      <c r="K284" s="413" t="s">
        <v>1358</v>
      </c>
      <c r="L284" s="413">
        <v>3377</v>
      </c>
    </row>
    <row r="285" spans="1:12">
      <c r="A285" s="413">
        <v>284</v>
      </c>
      <c r="B285" s="413">
        <v>414210123</v>
      </c>
      <c r="C285" s="413" t="s">
        <v>3271</v>
      </c>
      <c r="D285" s="413">
        <v>466</v>
      </c>
      <c r="E285" s="413">
        <v>1140</v>
      </c>
      <c r="F285" s="413">
        <v>491</v>
      </c>
      <c r="G285" s="413">
        <v>559740</v>
      </c>
      <c r="H285" s="413">
        <v>228806</v>
      </c>
      <c r="I285" s="413">
        <v>330934</v>
      </c>
      <c r="J285" s="413">
        <v>29</v>
      </c>
      <c r="K285" s="413" t="s">
        <v>1358</v>
      </c>
      <c r="L285" s="413">
        <v>491</v>
      </c>
    </row>
    <row r="286" spans="1:12">
      <c r="A286" s="413">
        <v>285</v>
      </c>
      <c r="B286" s="413" t="s">
        <v>981</v>
      </c>
      <c r="C286" s="413" t="s">
        <v>3282</v>
      </c>
      <c r="D286" s="413">
        <v>403</v>
      </c>
      <c r="E286" s="413">
        <v>737.36379999999997</v>
      </c>
      <c r="F286" s="413">
        <v>745</v>
      </c>
      <c r="G286" s="413">
        <v>549336</v>
      </c>
      <c r="H286" s="413">
        <v>300235</v>
      </c>
      <c r="I286" s="413">
        <v>249101</v>
      </c>
      <c r="J286" s="413">
        <v>186</v>
      </c>
      <c r="K286" s="413" t="s">
        <v>1358</v>
      </c>
      <c r="L286" s="413">
        <v>745</v>
      </c>
    </row>
    <row r="287" spans="1:12">
      <c r="A287" s="413">
        <v>286</v>
      </c>
      <c r="B287" s="413" t="s">
        <v>545</v>
      </c>
      <c r="C287" s="413" t="s">
        <v>3230</v>
      </c>
      <c r="D287" s="413">
        <v>396</v>
      </c>
      <c r="E287" s="413">
        <v>704.90890000000002</v>
      </c>
      <c r="F287" s="413">
        <v>779</v>
      </c>
      <c r="G287" s="413">
        <v>549124</v>
      </c>
      <c r="H287" s="413">
        <v>308484</v>
      </c>
      <c r="I287" s="413">
        <v>240640</v>
      </c>
      <c r="J287" s="413">
        <v>130</v>
      </c>
      <c r="K287" s="413" t="s">
        <v>1358</v>
      </c>
      <c r="L287" s="413">
        <v>779</v>
      </c>
    </row>
    <row r="288" spans="1:12">
      <c r="A288" s="413">
        <v>287</v>
      </c>
      <c r="B288" s="413" t="s">
        <v>3242</v>
      </c>
      <c r="C288" s="413" t="s">
        <v>3243</v>
      </c>
      <c r="D288" s="413">
        <v>916</v>
      </c>
      <c r="E288" s="413">
        <v>1281.8341</v>
      </c>
      <c r="F288" s="413">
        <v>428</v>
      </c>
      <c r="G288" s="413">
        <v>548625</v>
      </c>
      <c r="H288" s="413">
        <v>392048</v>
      </c>
      <c r="I288" s="413">
        <v>156577</v>
      </c>
      <c r="J288" s="413">
        <v>72</v>
      </c>
      <c r="K288" s="413" t="s">
        <v>1358</v>
      </c>
      <c r="L288" s="413">
        <v>428</v>
      </c>
    </row>
    <row r="289" spans="1:12">
      <c r="A289" s="413">
        <v>288</v>
      </c>
      <c r="B289" s="413" t="s">
        <v>1028</v>
      </c>
      <c r="C289" s="413" t="s">
        <v>3170</v>
      </c>
      <c r="D289" s="413">
        <v>398</v>
      </c>
      <c r="E289" s="413">
        <v>655.37379999999996</v>
      </c>
      <c r="F289" s="413">
        <v>832</v>
      </c>
      <c r="G289" s="413">
        <v>545271</v>
      </c>
      <c r="H289" s="413">
        <v>331136</v>
      </c>
      <c r="I289" s="413">
        <v>214135</v>
      </c>
      <c r="J289" s="413">
        <v>135</v>
      </c>
      <c r="K289" s="413" t="s">
        <v>1358</v>
      </c>
      <c r="L289" s="413">
        <v>832</v>
      </c>
    </row>
    <row r="290" spans="1:12">
      <c r="A290" s="413">
        <v>289</v>
      </c>
      <c r="B290" s="413" t="s">
        <v>621</v>
      </c>
      <c r="C290" s="413" t="s">
        <v>3266</v>
      </c>
      <c r="D290" s="413">
        <v>246</v>
      </c>
      <c r="E290" s="413">
        <v>328.91109999999998</v>
      </c>
      <c r="F290" s="413">
        <v>1654</v>
      </c>
      <c r="G290" s="413">
        <v>544019</v>
      </c>
      <c r="H290" s="413">
        <v>406884</v>
      </c>
      <c r="I290" s="413">
        <v>137135</v>
      </c>
      <c r="J290" s="413">
        <v>79</v>
      </c>
      <c r="K290" s="413" t="s">
        <v>1358</v>
      </c>
      <c r="L290" s="413">
        <v>1654</v>
      </c>
    </row>
    <row r="291" spans="1:12">
      <c r="A291" s="413">
        <v>290</v>
      </c>
      <c r="B291" s="413" t="s">
        <v>1275</v>
      </c>
      <c r="C291" s="413" t="s">
        <v>3250</v>
      </c>
      <c r="D291" s="413">
        <v>69</v>
      </c>
      <c r="E291" s="413">
        <v>213.6661</v>
      </c>
      <c r="F291" s="413">
        <v>2543</v>
      </c>
      <c r="G291" s="413">
        <v>543353</v>
      </c>
      <c r="H291" s="413">
        <v>175467</v>
      </c>
      <c r="I291" s="413">
        <v>367886</v>
      </c>
      <c r="J291" s="413">
        <v>126</v>
      </c>
      <c r="K291" s="413" t="s">
        <v>1358</v>
      </c>
      <c r="L291" s="413">
        <v>2543</v>
      </c>
    </row>
    <row r="292" spans="1:12">
      <c r="A292" s="413">
        <v>291</v>
      </c>
      <c r="B292" s="413" t="s">
        <v>3913</v>
      </c>
      <c r="C292" s="413" t="s">
        <v>4288</v>
      </c>
      <c r="D292" s="413">
        <v>683</v>
      </c>
      <c r="E292" s="413">
        <v>1199.5021999999999</v>
      </c>
      <c r="F292" s="413">
        <v>452</v>
      </c>
      <c r="G292" s="413">
        <v>542175</v>
      </c>
      <c r="H292" s="413">
        <v>308716</v>
      </c>
      <c r="I292" s="413">
        <v>233459</v>
      </c>
      <c r="J292" s="413">
        <v>145</v>
      </c>
      <c r="K292" s="413" t="s">
        <v>1358</v>
      </c>
      <c r="L292" s="413">
        <v>452</v>
      </c>
    </row>
    <row r="293" spans="1:12">
      <c r="A293" s="413">
        <v>292</v>
      </c>
      <c r="B293" s="413" t="s">
        <v>4417</v>
      </c>
      <c r="C293" s="413" t="s">
        <v>4485</v>
      </c>
      <c r="D293" s="413">
        <v>180</v>
      </c>
      <c r="E293" s="413">
        <v>394.20089999999999</v>
      </c>
      <c r="F293" s="413">
        <v>1374</v>
      </c>
      <c r="G293" s="413">
        <v>541632</v>
      </c>
      <c r="H293" s="413">
        <v>247320</v>
      </c>
      <c r="I293" s="413">
        <v>294312</v>
      </c>
      <c r="J293" s="413">
        <v>116</v>
      </c>
      <c r="K293" s="413" t="s">
        <v>1358</v>
      </c>
      <c r="L293" s="413">
        <v>1374</v>
      </c>
    </row>
    <row r="294" spans="1:12">
      <c r="A294" s="413">
        <v>293</v>
      </c>
      <c r="B294" s="413" t="s">
        <v>630</v>
      </c>
      <c r="C294" s="413" t="s">
        <v>3267</v>
      </c>
      <c r="D294" s="413">
        <v>205</v>
      </c>
      <c r="E294" s="413">
        <v>253.09280000000001</v>
      </c>
      <c r="F294" s="413">
        <v>2122</v>
      </c>
      <c r="G294" s="413">
        <v>537063</v>
      </c>
      <c r="H294" s="413">
        <v>435010</v>
      </c>
      <c r="I294" s="413">
        <v>102053</v>
      </c>
      <c r="J294" s="413">
        <v>184</v>
      </c>
      <c r="K294" s="413" t="s">
        <v>1358</v>
      </c>
      <c r="L294" s="413">
        <v>2122</v>
      </c>
    </row>
    <row r="295" spans="1:12">
      <c r="A295" s="413">
        <v>294</v>
      </c>
      <c r="B295" s="413" t="s">
        <v>808</v>
      </c>
      <c r="C295" s="413" t="s">
        <v>3221</v>
      </c>
      <c r="D295" s="413">
        <v>204</v>
      </c>
      <c r="E295" s="413">
        <v>391.24279999999999</v>
      </c>
      <c r="F295" s="413">
        <v>1359</v>
      </c>
      <c r="G295" s="413">
        <v>531699</v>
      </c>
      <c r="H295" s="413">
        <v>277236</v>
      </c>
      <c r="I295" s="413">
        <v>254463</v>
      </c>
      <c r="J295" s="413">
        <v>281</v>
      </c>
      <c r="K295" s="413" t="s">
        <v>1358</v>
      </c>
      <c r="L295" s="413">
        <v>1359</v>
      </c>
    </row>
    <row r="296" spans="1:12">
      <c r="A296" s="413">
        <v>295</v>
      </c>
      <c r="B296" s="413" t="s">
        <v>670</v>
      </c>
      <c r="C296" s="413" t="s">
        <v>3178</v>
      </c>
      <c r="D296" s="413">
        <v>486</v>
      </c>
      <c r="E296" s="413">
        <v>550.83579999999995</v>
      </c>
      <c r="F296" s="413">
        <v>962</v>
      </c>
      <c r="G296" s="413">
        <v>529904</v>
      </c>
      <c r="H296" s="413">
        <v>467532</v>
      </c>
      <c r="I296" s="413">
        <v>62372</v>
      </c>
      <c r="J296" s="413">
        <v>111</v>
      </c>
      <c r="K296" s="413" t="s">
        <v>1358</v>
      </c>
      <c r="L296" s="413">
        <v>962</v>
      </c>
    </row>
    <row r="297" spans="1:12">
      <c r="A297" s="413">
        <v>296</v>
      </c>
      <c r="B297" s="413" t="s">
        <v>3901</v>
      </c>
      <c r="C297" s="413" t="s">
        <v>4040</v>
      </c>
      <c r="D297" s="413">
        <v>591</v>
      </c>
      <c r="E297" s="413">
        <v>1156.479</v>
      </c>
      <c r="F297" s="413">
        <v>453</v>
      </c>
      <c r="G297" s="413">
        <v>523885</v>
      </c>
      <c r="H297" s="413">
        <v>267723</v>
      </c>
      <c r="I297" s="413">
        <v>256162</v>
      </c>
      <c r="J297" s="413">
        <v>62</v>
      </c>
      <c r="K297" s="413" t="s">
        <v>1358</v>
      </c>
      <c r="L297" s="413">
        <v>453</v>
      </c>
    </row>
    <row r="298" spans="1:12">
      <c r="A298" s="413">
        <v>297</v>
      </c>
      <c r="B298" s="413" t="s">
        <v>438</v>
      </c>
      <c r="C298" s="413" t="s">
        <v>3249</v>
      </c>
      <c r="D298" s="413">
        <v>151</v>
      </c>
      <c r="E298" s="413">
        <v>270.85419999999999</v>
      </c>
      <c r="F298" s="413">
        <v>1934</v>
      </c>
      <c r="G298" s="413">
        <v>523832</v>
      </c>
      <c r="H298" s="413">
        <v>292034</v>
      </c>
      <c r="I298" s="413">
        <v>231798</v>
      </c>
      <c r="J298" s="413">
        <v>109</v>
      </c>
      <c r="K298" s="413" t="s">
        <v>1358</v>
      </c>
      <c r="L298" s="413">
        <v>1934</v>
      </c>
    </row>
    <row r="299" spans="1:12">
      <c r="A299" s="413">
        <v>298</v>
      </c>
      <c r="B299" s="413" t="s">
        <v>2898</v>
      </c>
      <c r="C299" s="413" t="s">
        <v>3224</v>
      </c>
      <c r="D299" s="413">
        <v>362</v>
      </c>
      <c r="E299" s="413">
        <v>498.07049999999998</v>
      </c>
      <c r="F299" s="413">
        <v>1049</v>
      </c>
      <c r="G299" s="413">
        <v>522476</v>
      </c>
      <c r="H299" s="413">
        <v>379738</v>
      </c>
      <c r="I299" s="413">
        <v>142738</v>
      </c>
      <c r="J299" s="413">
        <v>19</v>
      </c>
      <c r="K299" s="413" t="s">
        <v>1358</v>
      </c>
      <c r="L299" s="413">
        <v>1049</v>
      </c>
    </row>
    <row r="300" spans="1:12">
      <c r="A300" s="413">
        <v>299</v>
      </c>
      <c r="B300" s="413" t="s">
        <v>971</v>
      </c>
      <c r="C300" s="413" t="s">
        <v>3485</v>
      </c>
      <c r="D300" s="413">
        <v>615</v>
      </c>
      <c r="E300" s="413">
        <v>971.24670000000003</v>
      </c>
      <c r="F300" s="413">
        <v>535</v>
      </c>
      <c r="G300" s="413">
        <v>519617</v>
      </c>
      <c r="H300" s="413">
        <v>329025</v>
      </c>
      <c r="I300" s="413">
        <v>190592</v>
      </c>
      <c r="J300" s="413">
        <v>76</v>
      </c>
      <c r="K300" s="413" t="s">
        <v>1358</v>
      </c>
      <c r="L300" s="413">
        <v>535</v>
      </c>
    </row>
    <row r="301" spans="1:12">
      <c r="A301" s="413">
        <v>300</v>
      </c>
      <c r="B301" s="413" t="s">
        <v>1018</v>
      </c>
      <c r="C301" s="413" t="s">
        <v>3468</v>
      </c>
      <c r="D301" s="413">
        <v>272</v>
      </c>
      <c r="E301" s="413">
        <v>568.40599999999995</v>
      </c>
      <c r="F301" s="413">
        <v>904</v>
      </c>
      <c r="G301" s="413">
        <v>513839</v>
      </c>
      <c r="H301" s="413">
        <v>245888</v>
      </c>
      <c r="I301" s="413">
        <v>267951</v>
      </c>
      <c r="J301" s="413">
        <v>102</v>
      </c>
      <c r="K301" s="413" t="s">
        <v>1358</v>
      </c>
      <c r="L301" s="413">
        <v>904</v>
      </c>
    </row>
    <row r="302" spans="1:12">
      <c r="A302" s="413">
        <v>301</v>
      </c>
      <c r="B302" s="413" t="s">
        <v>4167</v>
      </c>
      <c r="C302" s="413" t="s">
        <v>4320</v>
      </c>
      <c r="D302" s="413">
        <v>80</v>
      </c>
      <c r="E302" s="413">
        <v>146</v>
      </c>
      <c r="F302" s="413">
        <v>3518</v>
      </c>
      <c r="G302" s="413">
        <v>513628</v>
      </c>
      <c r="H302" s="413">
        <v>281440</v>
      </c>
      <c r="I302" s="413">
        <v>232188</v>
      </c>
      <c r="J302" s="413">
        <v>25</v>
      </c>
      <c r="K302" s="413" t="s">
        <v>1358</v>
      </c>
      <c r="L302" s="413">
        <v>3518</v>
      </c>
    </row>
    <row r="303" spans="1:12">
      <c r="A303" s="413">
        <v>302</v>
      </c>
      <c r="B303" s="413" t="s">
        <v>806</v>
      </c>
      <c r="C303" s="413" t="s">
        <v>3221</v>
      </c>
      <c r="D303" s="413">
        <v>204</v>
      </c>
      <c r="E303" s="413">
        <v>348.3048</v>
      </c>
      <c r="F303" s="413">
        <v>1473</v>
      </c>
      <c r="G303" s="413">
        <v>513053</v>
      </c>
      <c r="H303" s="413">
        <v>300492</v>
      </c>
      <c r="I303" s="413">
        <v>212561</v>
      </c>
      <c r="J303" s="413">
        <v>140</v>
      </c>
      <c r="K303" s="413" t="s">
        <v>1358</v>
      </c>
      <c r="L303" s="413">
        <v>1473</v>
      </c>
    </row>
    <row r="304" spans="1:12">
      <c r="A304" s="413">
        <v>303</v>
      </c>
      <c r="B304" s="413" t="s">
        <v>2748</v>
      </c>
      <c r="C304" s="413" t="s">
        <v>3183</v>
      </c>
      <c r="D304" s="413">
        <v>461</v>
      </c>
      <c r="E304" s="413">
        <v>597.90210000000002</v>
      </c>
      <c r="F304" s="413">
        <v>858</v>
      </c>
      <c r="G304" s="413">
        <v>513000</v>
      </c>
      <c r="H304" s="413">
        <v>395538</v>
      </c>
      <c r="I304" s="413">
        <v>117462</v>
      </c>
      <c r="J304" s="413">
        <v>23</v>
      </c>
      <c r="K304" s="413" t="s">
        <v>1358</v>
      </c>
      <c r="L304" s="413">
        <v>858</v>
      </c>
    </row>
    <row r="305" spans="1:12">
      <c r="A305" s="413">
        <v>304</v>
      </c>
      <c r="B305" s="413" t="s">
        <v>4431</v>
      </c>
      <c r="C305" s="413" t="s">
        <v>4466</v>
      </c>
      <c r="D305" s="413">
        <v>0</v>
      </c>
      <c r="E305" s="413">
        <v>538</v>
      </c>
      <c r="F305" s="413">
        <v>950</v>
      </c>
      <c r="G305" s="413">
        <v>511100</v>
      </c>
      <c r="H305" s="413">
        <v>0</v>
      </c>
      <c r="I305" s="413">
        <v>511100</v>
      </c>
      <c r="J305" s="413">
        <v>9</v>
      </c>
      <c r="K305" s="413" t="s">
        <v>1358</v>
      </c>
      <c r="L305" s="413">
        <v>950</v>
      </c>
    </row>
    <row r="306" spans="1:12">
      <c r="A306" s="413">
        <v>305</v>
      </c>
      <c r="B306" s="413" t="s">
        <v>648</v>
      </c>
      <c r="C306" s="413" t="s">
        <v>3134</v>
      </c>
      <c r="D306" s="413">
        <v>251</v>
      </c>
      <c r="E306" s="413">
        <v>533.86159999999995</v>
      </c>
      <c r="F306" s="413">
        <v>954</v>
      </c>
      <c r="G306" s="413">
        <v>509304</v>
      </c>
      <c r="H306" s="413">
        <v>239454</v>
      </c>
      <c r="I306" s="413">
        <v>269850</v>
      </c>
      <c r="J306" s="413">
        <v>51</v>
      </c>
      <c r="K306" s="413" t="s">
        <v>1358</v>
      </c>
      <c r="L306" s="413">
        <v>954</v>
      </c>
    </row>
    <row r="307" spans="1:12">
      <c r="A307" s="413">
        <v>306</v>
      </c>
      <c r="B307" s="413" t="s">
        <v>425</v>
      </c>
      <c r="C307" s="413" t="s">
        <v>3327</v>
      </c>
      <c r="D307" s="413">
        <v>301</v>
      </c>
      <c r="E307" s="413">
        <v>540.80409999999995</v>
      </c>
      <c r="F307" s="413">
        <v>934</v>
      </c>
      <c r="G307" s="413">
        <v>505111</v>
      </c>
      <c r="H307" s="413">
        <v>281134</v>
      </c>
      <c r="I307" s="413">
        <v>223977</v>
      </c>
      <c r="J307" s="413">
        <v>228</v>
      </c>
      <c r="K307" s="413" t="s">
        <v>1358</v>
      </c>
      <c r="L307" s="413">
        <v>934</v>
      </c>
    </row>
    <row r="308" spans="1:12">
      <c r="A308" s="413">
        <v>307</v>
      </c>
      <c r="B308" s="413" t="s">
        <v>815</v>
      </c>
      <c r="C308" s="413" t="s">
        <v>3216</v>
      </c>
      <c r="D308" s="413">
        <v>76</v>
      </c>
      <c r="E308" s="413">
        <v>107.5188</v>
      </c>
      <c r="F308" s="413">
        <v>4680</v>
      </c>
      <c r="G308" s="413">
        <v>503188</v>
      </c>
      <c r="H308" s="413">
        <v>355680</v>
      </c>
      <c r="I308" s="413">
        <v>147508</v>
      </c>
      <c r="J308" s="413">
        <v>99</v>
      </c>
      <c r="K308" s="413" t="s">
        <v>1358</v>
      </c>
      <c r="L308" s="413">
        <v>4680</v>
      </c>
    </row>
    <row r="309" spans="1:12">
      <c r="A309" s="413">
        <v>308</v>
      </c>
      <c r="B309" s="413" t="s">
        <v>408</v>
      </c>
      <c r="C309" s="413" t="s">
        <v>3429</v>
      </c>
      <c r="D309" s="413">
        <v>230</v>
      </c>
      <c r="E309" s="413">
        <v>490.11610000000002</v>
      </c>
      <c r="F309" s="413">
        <v>1008</v>
      </c>
      <c r="G309" s="413">
        <v>494037</v>
      </c>
      <c r="H309" s="413">
        <v>231840</v>
      </c>
      <c r="I309" s="413">
        <v>262197</v>
      </c>
      <c r="J309" s="413">
        <v>110</v>
      </c>
      <c r="K309" s="413" t="s">
        <v>1358</v>
      </c>
      <c r="L309" s="413">
        <v>1008</v>
      </c>
    </row>
    <row r="310" spans="1:12">
      <c r="A310" s="413">
        <v>309</v>
      </c>
      <c r="B310" s="413" t="s">
        <v>4030</v>
      </c>
      <c r="C310" s="413" t="s">
        <v>4292</v>
      </c>
      <c r="D310" s="413">
        <v>628</v>
      </c>
      <c r="E310" s="413">
        <v>1410</v>
      </c>
      <c r="F310" s="413">
        <v>350</v>
      </c>
      <c r="G310" s="413">
        <v>493500</v>
      </c>
      <c r="H310" s="413">
        <v>219800</v>
      </c>
      <c r="I310" s="413">
        <v>273700</v>
      </c>
      <c r="J310" s="413">
        <v>7</v>
      </c>
      <c r="K310" s="413" t="s">
        <v>1358</v>
      </c>
      <c r="L310" s="413">
        <v>350</v>
      </c>
    </row>
    <row r="311" spans="1:12">
      <c r="A311" s="413">
        <v>310</v>
      </c>
      <c r="B311" s="413" t="s">
        <v>947</v>
      </c>
      <c r="C311" s="413" t="s">
        <v>3438</v>
      </c>
      <c r="D311" s="413">
        <v>242</v>
      </c>
      <c r="E311" s="413">
        <v>341.62349999999998</v>
      </c>
      <c r="F311" s="413">
        <v>1437</v>
      </c>
      <c r="G311" s="413">
        <v>490913</v>
      </c>
      <c r="H311" s="413">
        <v>347754</v>
      </c>
      <c r="I311" s="413">
        <v>143159</v>
      </c>
      <c r="J311" s="413">
        <v>77</v>
      </c>
      <c r="K311" s="413" t="s">
        <v>1358</v>
      </c>
      <c r="L311" s="413">
        <v>1437</v>
      </c>
    </row>
    <row r="312" spans="1:12">
      <c r="A312" s="413">
        <v>311</v>
      </c>
      <c r="B312" s="413" t="s">
        <v>651</v>
      </c>
      <c r="C312" s="413" t="s">
        <v>3227</v>
      </c>
      <c r="D312" s="413">
        <v>152</v>
      </c>
      <c r="E312" s="413">
        <v>364.51679999999999</v>
      </c>
      <c r="F312" s="413">
        <v>1341</v>
      </c>
      <c r="G312" s="413">
        <v>488817</v>
      </c>
      <c r="H312" s="413">
        <v>203832</v>
      </c>
      <c r="I312" s="413">
        <v>284985</v>
      </c>
      <c r="J312" s="413">
        <v>65</v>
      </c>
      <c r="K312" s="413" t="s">
        <v>1358</v>
      </c>
      <c r="L312" s="413">
        <v>1341</v>
      </c>
    </row>
    <row r="313" spans="1:12">
      <c r="A313" s="413">
        <v>312</v>
      </c>
      <c r="B313" s="413" t="s">
        <v>1289</v>
      </c>
      <c r="C313" s="413" t="s">
        <v>3102</v>
      </c>
      <c r="D313" s="413">
        <v>685</v>
      </c>
      <c r="E313" s="413">
        <v>893.37800000000004</v>
      </c>
      <c r="F313" s="413">
        <v>545</v>
      </c>
      <c r="G313" s="413">
        <v>486891</v>
      </c>
      <c r="H313" s="413">
        <v>373325</v>
      </c>
      <c r="I313" s="413">
        <v>113566</v>
      </c>
      <c r="J313" s="413">
        <v>49</v>
      </c>
      <c r="K313" s="413" t="s">
        <v>1358</v>
      </c>
      <c r="L313" s="413">
        <v>545</v>
      </c>
    </row>
    <row r="314" spans="1:12">
      <c r="A314" s="413">
        <v>313</v>
      </c>
      <c r="B314" s="413" t="s">
        <v>872</v>
      </c>
      <c r="C314" s="413" t="s">
        <v>3478</v>
      </c>
      <c r="D314" s="413">
        <v>368</v>
      </c>
      <c r="E314" s="413">
        <v>617.89430000000004</v>
      </c>
      <c r="F314" s="413">
        <v>785</v>
      </c>
      <c r="G314" s="413">
        <v>485047</v>
      </c>
      <c r="H314" s="413">
        <v>288880</v>
      </c>
      <c r="I314" s="413">
        <v>196167</v>
      </c>
      <c r="J314" s="413">
        <v>34</v>
      </c>
      <c r="K314" s="413" t="s">
        <v>1358</v>
      </c>
      <c r="L314" s="413">
        <v>785</v>
      </c>
    </row>
    <row r="315" spans="1:12">
      <c r="A315" s="413">
        <v>314</v>
      </c>
      <c r="B315" s="413" t="s">
        <v>391</v>
      </c>
      <c r="C315" s="413" t="s">
        <v>3336</v>
      </c>
      <c r="D315" s="413">
        <v>1952</v>
      </c>
      <c r="E315" s="413">
        <v>2989.8951000000002</v>
      </c>
      <c r="F315" s="413">
        <v>162</v>
      </c>
      <c r="G315" s="413">
        <v>484363</v>
      </c>
      <c r="H315" s="413">
        <v>316224</v>
      </c>
      <c r="I315" s="413">
        <v>168139</v>
      </c>
      <c r="J315" s="413">
        <v>42</v>
      </c>
      <c r="K315" s="413" t="s">
        <v>1358</v>
      </c>
      <c r="L315" s="413">
        <v>162</v>
      </c>
    </row>
    <row r="316" spans="1:12">
      <c r="A316" s="413">
        <v>315</v>
      </c>
      <c r="B316" s="413" t="s">
        <v>395</v>
      </c>
      <c r="C316" s="413" t="s">
        <v>3059</v>
      </c>
      <c r="D316" s="413">
        <v>549</v>
      </c>
      <c r="E316" s="413">
        <v>791.36720000000003</v>
      </c>
      <c r="F316" s="413">
        <v>610</v>
      </c>
      <c r="G316" s="413">
        <v>482734</v>
      </c>
      <c r="H316" s="413">
        <v>334890</v>
      </c>
      <c r="I316" s="413">
        <v>147844</v>
      </c>
      <c r="J316" s="413">
        <v>64</v>
      </c>
      <c r="K316" s="413" t="s">
        <v>1358</v>
      </c>
      <c r="L316" s="413">
        <v>610</v>
      </c>
    </row>
    <row r="317" spans="1:12">
      <c r="A317" s="413">
        <v>316</v>
      </c>
      <c r="B317" s="413" t="s">
        <v>4166</v>
      </c>
      <c r="C317" s="413" t="s">
        <v>4320</v>
      </c>
      <c r="D317" s="413">
        <v>80</v>
      </c>
      <c r="E317" s="413">
        <v>146</v>
      </c>
      <c r="F317" s="413">
        <v>3299</v>
      </c>
      <c r="G317" s="413">
        <v>481654</v>
      </c>
      <c r="H317" s="413">
        <v>263920</v>
      </c>
      <c r="I317" s="413">
        <v>217734</v>
      </c>
      <c r="J317" s="413">
        <v>48</v>
      </c>
      <c r="K317" s="413" t="s">
        <v>1358</v>
      </c>
      <c r="L317" s="413">
        <v>3299</v>
      </c>
    </row>
    <row r="318" spans="1:12">
      <c r="A318" s="413">
        <v>317</v>
      </c>
      <c r="B318" s="413" t="s">
        <v>942</v>
      </c>
      <c r="C318" s="413" t="s">
        <v>3048</v>
      </c>
      <c r="D318" s="413">
        <v>453</v>
      </c>
      <c r="E318" s="413">
        <v>932.91669999999999</v>
      </c>
      <c r="F318" s="413">
        <v>516</v>
      </c>
      <c r="G318" s="413">
        <v>481385</v>
      </c>
      <c r="H318" s="413">
        <v>233748</v>
      </c>
      <c r="I318" s="413">
        <v>247637</v>
      </c>
      <c r="J318" s="413">
        <v>99</v>
      </c>
      <c r="K318" s="413" t="s">
        <v>1358</v>
      </c>
      <c r="L318" s="413">
        <v>516</v>
      </c>
    </row>
    <row r="319" spans="1:12">
      <c r="A319" s="413">
        <v>318</v>
      </c>
      <c r="B319" s="413" t="s">
        <v>1019</v>
      </c>
      <c r="C319" s="413" t="s">
        <v>3468</v>
      </c>
      <c r="D319" s="413">
        <v>272</v>
      </c>
      <c r="E319" s="413">
        <v>562.13599999999997</v>
      </c>
      <c r="F319" s="413">
        <v>853</v>
      </c>
      <c r="G319" s="413">
        <v>479502</v>
      </c>
      <c r="H319" s="413">
        <v>232016</v>
      </c>
      <c r="I319" s="413">
        <v>247486</v>
      </c>
      <c r="J319" s="413">
        <v>92</v>
      </c>
      <c r="K319" s="413" t="s">
        <v>1358</v>
      </c>
      <c r="L319" s="413">
        <v>853</v>
      </c>
    </row>
    <row r="320" spans="1:12">
      <c r="A320" s="413">
        <v>319</v>
      </c>
      <c r="B320" s="413" t="s">
        <v>439</v>
      </c>
      <c r="C320" s="413" t="s">
        <v>3289</v>
      </c>
      <c r="D320" s="413">
        <v>170</v>
      </c>
      <c r="E320" s="413">
        <v>230.9169</v>
      </c>
      <c r="F320" s="413">
        <v>2070</v>
      </c>
      <c r="G320" s="413">
        <v>477998</v>
      </c>
      <c r="H320" s="413">
        <v>351900</v>
      </c>
      <c r="I320" s="413">
        <v>126098</v>
      </c>
      <c r="J320" s="413">
        <v>135</v>
      </c>
      <c r="K320" s="413" t="s">
        <v>1358</v>
      </c>
      <c r="L320" s="413">
        <v>2070</v>
      </c>
    </row>
    <row r="321" spans="1:12">
      <c r="A321" s="413">
        <v>320</v>
      </c>
      <c r="B321" s="413" t="s">
        <v>4210</v>
      </c>
      <c r="C321" s="413" t="s">
        <v>4343</v>
      </c>
      <c r="D321" s="413">
        <v>0</v>
      </c>
      <c r="E321" s="413">
        <v>1665.7972</v>
      </c>
      <c r="F321" s="413">
        <v>286</v>
      </c>
      <c r="G321" s="413">
        <v>476418</v>
      </c>
      <c r="H321" s="413">
        <v>0</v>
      </c>
      <c r="I321" s="413">
        <v>476418</v>
      </c>
      <c r="J321" s="413">
        <v>44</v>
      </c>
      <c r="K321" s="413" t="s">
        <v>1358</v>
      </c>
      <c r="L321" s="413">
        <v>286</v>
      </c>
    </row>
    <row r="322" spans="1:12">
      <c r="A322" s="413">
        <v>321</v>
      </c>
      <c r="B322" s="413" t="s">
        <v>779</v>
      </c>
      <c r="C322" s="413" t="s">
        <v>3262</v>
      </c>
      <c r="D322" s="413">
        <v>1387</v>
      </c>
      <c r="E322" s="413">
        <v>2018.1483000000001</v>
      </c>
      <c r="F322" s="413">
        <v>236</v>
      </c>
      <c r="G322" s="413">
        <v>476283</v>
      </c>
      <c r="H322" s="413">
        <v>327332</v>
      </c>
      <c r="I322" s="413">
        <v>148951</v>
      </c>
      <c r="J322" s="413">
        <v>66</v>
      </c>
      <c r="K322" s="413" t="s">
        <v>1358</v>
      </c>
      <c r="L322" s="413">
        <v>236</v>
      </c>
    </row>
    <row r="323" spans="1:12">
      <c r="A323" s="413">
        <v>322</v>
      </c>
      <c r="B323" s="413" t="s">
        <v>537</v>
      </c>
      <c r="C323" s="413" t="s">
        <v>3048</v>
      </c>
      <c r="D323" s="413">
        <v>537</v>
      </c>
      <c r="E323" s="413">
        <v>1028.3658</v>
      </c>
      <c r="F323" s="413">
        <v>462</v>
      </c>
      <c r="G323" s="413">
        <v>475105</v>
      </c>
      <c r="H323" s="413">
        <v>248094</v>
      </c>
      <c r="I323" s="413">
        <v>227011</v>
      </c>
      <c r="J323" s="413">
        <v>117</v>
      </c>
      <c r="K323" s="413" t="s">
        <v>1358</v>
      </c>
      <c r="L323" s="413">
        <v>462</v>
      </c>
    </row>
    <row r="324" spans="1:12">
      <c r="A324" s="413">
        <v>323</v>
      </c>
      <c r="B324" s="413" t="s">
        <v>470</v>
      </c>
      <c r="C324" s="413" t="s">
        <v>3141</v>
      </c>
      <c r="D324" s="413">
        <v>1110</v>
      </c>
      <c r="E324" s="413">
        <v>3201.4324000000001</v>
      </c>
      <c r="F324" s="413">
        <v>148</v>
      </c>
      <c r="G324" s="413">
        <v>473812</v>
      </c>
      <c r="H324" s="413">
        <v>164280</v>
      </c>
      <c r="I324" s="413">
        <v>309532</v>
      </c>
      <c r="J324" s="413">
        <v>36</v>
      </c>
      <c r="K324" s="413" t="s">
        <v>1358</v>
      </c>
      <c r="L324" s="413">
        <v>148</v>
      </c>
    </row>
    <row r="325" spans="1:12">
      <c r="A325" s="413">
        <v>324</v>
      </c>
      <c r="B325" s="413" t="s">
        <v>3785</v>
      </c>
      <c r="C325" s="413" t="s">
        <v>4037</v>
      </c>
      <c r="D325" s="413">
        <v>64</v>
      </c>
      <c r="E325" s="413">
        <v>162.92410000000001</v>
      </c>
      <c r="F325" s="413">
        <v>2885</v>
      </c>
      <c r="G325" s="413">
        <v>470036</v>
      </c>
      <c r="H325" s="413">
        <v>184640</v>
      </c>
      <c r="I325" s="413">
        <v>285396</v>
      </c>
      <c r="J325" s="413">
        <v>273</v>
      </c>
      <c r="K325" s="413" t="s">
        <v>1358</v>
      </c>
      <c r="L325" s="413">
        <v>2885</v>
      </c>
    </row>
    <row r="326" spans="1:12">
      <c r="A326" s="413">
        <v>325</v>
      </c>
      <c r="B326" s="413" t="s">
        <v>2886</v>
      </c>
      <c r="C326" s="413" t="s">
        <v>3149</v>
      </c>
      <c r="D326" s="413">
        <v>490</v>
      </c>
      <c r="E326" s="413">
        <v>822.3732</v>
      </c>
      <c r="F326" s="413">
        <v>568</v>
      </c>
      <c r="G326" s="413">
        <v>467108</v>
      </c>
      <c r="H326" s="413">
        <v>278320</v>
      </c>
      <c r="I326" s="413">
        <v>188788</v>
      </c>
      <c r="J326" s="413">
        <v>54</v>
      </c>
      <c r="K326" s="413" t="s">
        <v>1358</v>
      </c>
      <c r="L326" s="413">
        <v>568</v>
      </c>
    </row>
    <row r="327" spans="1:12">
      <c r="A327" s="413">
        <v>326</v>
      </c>
      <c r="B327" s="413" t="s">
        <v>3750</v>
      </c>
      <c r="C327" s="413" t="s">
        <v>3846</v>
      </c>
      <c r="D327" s="413">
        <v>141</v>
      </c>
      <c r="E327" s="413">
        <v>256.37860000000001</v>
      </c>
      <c r="F327" s="413">
        <v>1796</v>
      </c>
      <c r="G327" s="413">
        <v>460456</v>
      </c>
      <c r="H327" s="413">
        <v>253236</v>
      </c>
      <c r="I327" s="413">
        <v>207220</v>
      </c>
      <c r="J327" s="413">
        <v>191</v>
      </c>
      <c r="K327" s="413" t="s">
        <v>1358</v>
      </c>
      <c r="L327" s="413">
        <v>1796</v>
      </c>
    </row>
    <row r="328" spans="1:12">
      <c r="A328" s="413">
        <v>327</v>
      </c>
      <c r="B328" s="413" t="s">
        <v>3784</v>
      </c>
      <c r="C328" s="413" t="s">
        <v>3970</v>
      </c>
      <c r="D328" s="413">
        <v>69</v>
      </c>
      <c r="E328" s="413">
        <v>144.16300000000001</v>
      </c>
      <c r="F328" s="413">
        <v>3190</v>
      </c>
      <c r="G328" s="413">
        <v>459880</v>
      </c>
      <c r="H328" s="413">
        <v>220110</v>
      </c>
      <c r="I328" s="413">
        <v>239770</v>
      </c>
      <c r="J328" s="413">
        <v>116</v>
      </c>
      <c r="K328" s="413" t="s">
        <v>1358</v>
      </c>
      <c r="L328" s="413">
        <v>3190</v>
      </c>
    </row>
    <row r="329" spans="1:12">
      <c r="A329" s="413">
        <v>328</v>
      </c>
      <c r="B329" s="413" t="s">
        <v>3264</v>
      </c>
      <c r="C329" s="413" t="s">
        <v>3265</v>
      </c>
      <c r="D329" s="413">
        <v>527</v>
      </c>
      <c r="E329" s="413">
        <v>876.62840000000006</v>
      </c>
      <c r="F329" s="413">
        <v>522</v>
      </c>
      <c r="G329" s="413">
        <v>457600</v>
      </c>
      <c r="H329" s="413">
        <v>275094</v>
      </c>
      <c r="I329" s="413">
        <v>182506</v>
      </c>
      <c r="J329" s="413">
        <v>33</v>
      </c>
      <c r="K329" s="413" t="s">
        <v>1358</v>
      </c>
      <c r="L329" s="413">
        <v>522</v>
      </c>
    </row>
    <row r="330" spans="1:12">
      <c r="A330" s="413">
        <v>329</v>
      </c>
      <c r="B330" s="413" t="s">
        <v>3905</v>
      </c>
      <c r="C330" s="413" t="s">
        <v>4065</v>
      </c>
      <c r="D330" s="413">
        <v>162</v>
      </c>
      <c r="E330" s="413">
        <v>286.11959999999999</v>
      </c>
      <c r="F330" s="413">
        <v>1589</v>
      </c>
      <c r="G330" s="413">
        <v>454644</v>
      </c>
      <c r="H330" s="413">
        <v>257418</v>
      </c>
      <c r="I330" s="413">
        <v>197226</v>
      </c>
      <c r="J330" s="413">
        <v>85</v>
      </c>
      <c r="K330" s="413" t="s">
        <v>1358</v>
      </c>
      <c r="L330" s="413">
        <v>1589</v>
      </c>
    </row>
    <row r="331" spans="1:12">
      <c r="A331" s="413">
        <v>330</v>
      </c>
      <c r="B331" s="413" t="s">
        <v>365</v>
      </c>
      <c r="C331" s="413" t="s">
        <v>3274</v>
      </c>
      <c r="D331" s="413">
        <v>130</v>
      </c>
      <c r="E331" s="413">
        <v>236.43960000000001</v>
      </c>
      <c r="F331" s="413">
        <v>1920</v>
      </c>
      <c r="G331" s="413">
        <v>453964</v>
      </c>
      <c r="H331" s="413">
        <v>249600</v>
      </c>
      <c r="I331" s="413">
        <v>204364</v>
      </c>
      <c r="J331" s="413">
        <v>92</v>
      </c>
      <c r="K331" s="413" t="s">
        <v>1358</v>
      </c>
      <c r="L331" s="413">
        <v>1920</v>
      </c>
    </row>
    <row r="332" spans="1:12">
      <c r="A332" s="413">
        <v>331</v>
      </c>
      <c r="B332" s="413" t="s">
        <v>4535</v>
      </c>
      <c r="C332" s="413" t="s">
        <v>4552</v>
      </c>
      <c r="D332" s="413">
        <v>1088</v>
      </c>
      <c r="E332" s="413">
        <v>2750</v>
      </c>
      <c r="F332" s="413">
        <v>161</v>
      </c>
      <c r="G332" s="413">
        <v>442750</v>
      </c>
      <c r="H332" s="413">
        <v>175168</v>
      </c>
      <c r="I332" s="413">
        <v>267582</v>
      </c>
      <c r="J332" s="413">
        <v>3</v>
      </c>
      <c r="K332" s="413" t="s">
        <v>1358</v>
      </c>
      <c r="L332" s="413">
        <v>161</v>
      </c>
    </row>
    <row r="333" spans="1:12">
      <c r="A333" s="413">
        <v>332</v>
      </c>
      <c r="B333" s="413" t="s">
        <v>4086</v>
      </c>
      <c r="C333" s="413" t="s">
        <v>4119</v>
      </c>
      <c r="D333" s="413">
        <v>138</v>
      </c>
      <c r="E333" s="413">
        <v>258.08909999999997</v>
      </c>
      <c r="F333" s="413">
        <v>1706</v>
      </c>
      <c r="G333" s="413">
        <v>440300</v>
      </c>
      <c r="H333" s="413">
        <v>235428</v>
      </c>
      <c r="I333" s="413">
        <v>204872</v>
      </c>
      <c r="J333" s="413">
        <v>12</v>
      </c>
      <c r="K333" s="413" t="s">
        <v>1358</v>
      </c>
      <c r="L333" s="413">
        <v>1706</v>
      </c>
    </row>
    <row r="334" spans="1:12">
      <c r="A334" s="413">
        <v>333</v>
      </c>
      <c r="B334" s="413" t="s">
        <v>652</v>
      </c>
      <c r="C334" s="413" t="s">
        <v>3227</v>
      </c>
      <c r="D334" s="413">
        <v>158</v>
      </c>
      <c r="E334" s="413">
        <v>366.05309999999997</v>
      </c>
      <c r="F334" s="413">
        <v>1187</v>
      </c>
      <c r="G334" s="413">
        <v>434505</v>
      </c>
      <c r="H334" s="413">
        <v>187546</v>
      </c>
      <c r="I334" s="413">
        <v>246959</v>
      </c>
      <c r="J334" s="413">
        <v>41</v>
      </c>
      <c r="K334" s="413" t="s">
        <v>1358</v>
      </c>
      <c r="L334" s="413">
        <v>1187</v>
      </c>
    </row>
    <row r="335" spans="1:12">
      <c r="A335" s="413">
        <v>334</v>
      </c>
      <c r="B335" s="413" t="s">
        <v>3759</v>
      </c>
      <c r="C335" s="413" t="s">
        <v>3885</v>
      </c>
      <c r="D335" s="413">
        <v>396</v>
      </c>
      <c r="E335" s="413">
        <v>612.43359999999996</v>
      </c>
      <c r="F335" s="413">
        <v>708</v>
      </c>
      <c r="G335" s="413">
        <v>433603</v>
      </c>
      <c r="H335" s="413">
        <v>280368</v>
      </c>
      <c r="I335" s="413">
        <v>153235</v>
      </c>
      <c r="J335" s="413">
        <v>199</v>
      </c>
      <c r="K335" s="413" t="s">
        <v>1358</v>
      </c>
      <c r="L335" s="413">
        <v>708</v>
      </c>
    </row>
    <row r="336" spans="1:12">
      <c r="A336" s="413">
        <v>335</v>
      </c>
      <c r="B336" s="413" t="s">
        <v>369</v>
      </c>
      <c r="C336" s="413" t="s">
        <v>3202</v>
      </c>
      <c r="D336" s="413">
        <v>112</v>
      </c>
      <c r="E336" s="413">
        <v>237.3295</v>
      </c>
      <c r="F336" s="413">
        <v>1827</v>
      </c>
      <c r="G336" s="413">
        <v>433601</v>
      </c>
      <c r="H336" s="413">
        <v>204624</v>
      </c>
      <c r="I336" s="413">
        <v>228977</v>
      </c>
      <c r="J336" s="413">
        <v>41</v>
      </c>
      <c r="K336" s="413" t="s">
        <v>1358</v>
      </c>
      <c r="L336" s="413">
        <v>1827</v>
      </c>
    </row>
    <row r="337" spans="1:12">
      <c r="A337" s="413">
        <v>336</v>
      </c>
      <c r="B337" s="413" t="s">
        <v>3897</v>
      </c>
      <c r="C337" s="413" t="s">
        <v>4056</v>
      </c>
      <c r="D337" s="413">
        <v>159</v>
      </c>
      <c r="E337" s="413">
        <v>338.98660000000001</v>
      </c>
      <c r="F337" s="413">
        <v>1268</v>
      </c>
      <c r="G337" s="413">
        <v>429835</v>
      </c>
      <c r="H337" s="413">
        <v>201612</v>
      </c>
      <c r="I337" s="413">
        <v>228223</v>
      </c>
      <c r="J337" s="413">
        <v>320</v>
      </c>
      <c r="K337" s="413" t="s">
        <v>1358</v>
      </c>
      <c r="L337" s="413">
        <v>1268</v>
      </c>
    </row>
    <row r="338" spans="1:12">
      <c r="A338" s="413">
        <v>337</v>
      </c>
      <c r="B338" s="413" t="s">
        <v>3755</v>
      </c>
      <c r="C338" s="413" t="s">
        <v>3883</v>
      </c>
      <c r="D338" s="413">
        <v>365</v>
      </c>
      <c r="E338" s="413">
        <v>645.00450000000001</v>
      </c>
      <c r="F338" s="413">
        <v>665</v>
      </c>
      <c r="G338" s="413">
        <v>428928</v>
      </c>
      <c r="H338" s="413">
        <v>242725</v>
      </c>
      <c r="I338" s="413">
        <v>186203</v>
      </c>
      <c r="J338" s="413">
        <v>204</v>
      </c>
      <c r="K338" s="413" t="s">
        <v>1358</v>
      </c>
      <c r="L338" s="413">
        <v>665</v>
      </c>
    </row>
    <row r="339" spans="1:12">
      <c r="A339" s="413">
        <v>338</v>
      </c>
      <c r="B339" s="413" t="s">
        <v>642</v>
      </c>
      <c r="C339" s="413" t="s">
        <v>3277</v>
      </c>
      <c r="D339" s="413">
        <v>249</v>
      </c>
      <c r="E339" s="413">
        <v>494.43419999999998</v>
      </c>
      <c r="F339" s="413">
        <v>866</v>
      </c>
      <c r="G339" s="413">
        <v>428180</v>
      </c>
      <c r="H339" s="413">
        <v>215634</v>
      </c>
      <c r="I339" s="413">
        <v>212546</v>
      </c>
      <c r="J339" s="413">
        <v>67</v>
      </c>
      <c r="K339" s="413" t="s">
        <v>1358</v>
      </c>
      <c r="L339" s="413">
        <v>866</v>
      </c>
    </row>
    <row r="340" spans="1:12">
      <c r="A340" s="413">
        <v>339</v>
      </c>
      <c r="B340" s="413" t="s">
        <v>2986</v>
      </c>
      <c r="C340" s="413" t="s">
        <v>3165</v>
      </c>
      <c r="D340" s="413">
        <v>517</v>
      </c>
      <c r="E340" s="413">
        <v>938.05489999999998</v>
      </c>
      <c r="F340" s="413">
        <v>455</v>
      </c>
      <c r="G340" s="413">
        <v>426815</v>
      </c>
      <c r="H340" s="413">
        <v>235235</v>
      </c>
      <c r="I340" s="413">
        <v>191580</v>
      </c>
      <c r="J340" s="413">
        <v>53</v>
      </c>
      <c r="K340" s="413" t="s">
        <v>1358</v>
      </c>
      <c r="L340" s="413">
        <v>455</v>
      </c>
    </row>
    <row r="341" spans="1:12">
      <c r="A341" s="413">
        <v>340</v>
      </c>
      <c r="B341" s="413" t="s">
        <v>992</v>
      </c>
      <c r="C341" s="413" t="s">
        <v>3092</v>
      </c>
      <c r="D341" s="413">
        <v>433</v>
      </c>
      <c r="E341" s="413">
        <v>664.19410000000005</v>
      </c>
      <c r="F341" s="413">
        <v>639</v>
      </c>
      <c r="G341" s="413">
        <v>424420</v>
      </c>
      <c r="H341" s="413">
        <v>276687</v>
      </c>
      <c r="I341" s="413">
        <v>147733</v>
      </c>
      <c r="J341" s="413">
        <v>35</v>
      </c>
      <c r="K341" s="413" t="s">
        <v>1358</v>
      </c>
      <c r="L341" s="413">
        <v>639</v>
      </c>
    </row>
    <row r="342" spans="1:12">
      <c r="A342" s="413">
        <v>341</v>
      </c>
      <c r="B342" s="413" t="s">
        <v>424</v>
      </c>
      <c r="C342" s="413" t="s">
        <v>3257</v>
      </c>
      <c r="D342" s="413">
        <v>255</v>
      </c>
      <c r="E342" s="413">
        <v>591.37869999999998</v>
      </c>
      <c r="F342" s="413">
        <v>705</v>
      </c>
      <c r="G342" s="413">
        <v>416922</v>
      </c>
      <c r="H342" s="413">
        <v>179775</v>
      </c>
      <c r="I342" s="413">
        <v>237147</v>
      </c>
      <c r="J342" s="413">
        <v>145</v>
      </c>
      <c r="K342" s="413" t="s">
        <v>1358</v>
      </c>
      <c r="L342" s="413">
        <v>705</v>
      </c>
    </row>
    <row r="343" spans="1:12">
      <c r="A343" s="413">
        <v>342</v>
      </c>
      <c r="B343" s="413">
        <v>414210101</v>
      </c>
      <c r="C343" s="413" t="s">
        <v>3437</v>
      </c>
      <c r="D343" s="413">
        <v>808</v>
      </c>
      <c r="E343" s="413">
        <v>1788</v>
      </c>
      <c r="F343" s="413">
        <v>233</v>
      </c>
      <c r="G343" s="413">
        <v>416604</v>
      </c>
      <c r="H343" s="413">
        <v>188264</v>
      </c>
      <c r="I343" s="413">
        <v>228340</v>
      </c>
      <c r="J343" s="413">
        <v>13</v>
      </c>
      <c r="K343" s="413" t="s">
        <v>1358</v>
      </c>
      <c r="L343" s="413">
        <v>233</v>
      </c>
    </row>
    <row r="344" spans="1:12">
      <c r="A344" s="413">
        <v>343</v>
      </c>
      <c r="B344" s="413" t="s">
        <v>4253</v>
      </c>
      <c r="C344" s="413" t="s">
        <v>4462</v>
      </c>
      <c r="D344" s="413">
        <v>702</v>
      </c>
      <c r="E344" s="413">
        <v>1338.2154</v>
      </c>
      <c r="F344" s="413">
        <v>311</v>
      </c>
      <c r="G344" s="413">
        <v>416185</v>
      </c>
      <c r="H344" s="413">
        <v>218322</v>
      </c>
      <c r="I344" s="413">
        <v>197863</v>
      </c>
      <c r="J344" s="413">
        <v>58</v>
      </c>
      <c r="K344" s="413" t="s">
        <v>1358</v>
      </c>
      <c r="L344" s="413">
        <v>311</v>
      </c>
    </row>
    <row r="345" spans="1:12">
      <c r="A345" s="413">
        <v>344</v>
      </c>
      <c r="B345" s="413" t="s">
        <v>297</v>
      </c>
      <c r="C345" s="413" t="s">
        <v>3291</v>
      </c>
      <c r="D345" s="413">
        <v>505</v>
      </c>
      <c r="E345" s="413">
        <v>1526.4816000000001</v>
      </c>
      <c r="F345" s="413">
        <v>272</v>
      </c>
      <c r="G345" s="413">
        <v>415203</v>
      </c>
      <c r="H345" s="413">
        <v>137360</v>
      </c>
      <c r="I345" s="413">
        <v>277843</v>
      </c>
      <c r="J345" s="413">
        <v>38</v>
      </c>
      <c r="K345" s="413" t="s">
        <v>1358</v>
      </c>
      <c r="L345" s="413">
        <v>272</v>
      </c>
    </row>
    <row r="346" spans="1:12">
      <c r="A346" s="413">
        <v>345</v>
      </c>
      <c r="B346" s="413" t="s">
        <v>637</v>
      </c>
      <c r="C346" s="413" t="s">
        <v>3296</v>
      </c>
      <c r="D346" s="413">
        <v>231</v>
      </c>
      <c r="E346" s="413">
        <v>469.79910000000001</v>
      </c>
      <c r="F346" s="413">
        <v>871</v>
      </c>
      <c r="G346" s="413">
        <v>409195</v>
      </c>
      <c r="H346" s="413">
        <v>201201</v>
      </c>
      <c r="I346" s="413">
        <v>207994</v>
      </c>
      <c r="J346" s="413">
        <v>25</v>
      </c>
      <c r="K346" s="413" t="s">
        <v>1358</v>
      </c>
      <c r="L346" s="413">
        <v>871</v>
      </c>
    </row>
    <row r="347" spans="1:12">
      <c r="A347" s="413">
        <v>346</v>
      </c>
      <c r="B347" s="413">
        <v>414210102</v>
      </c>
      <c r="C347" s="413" t="s">
        <v>3283</v>
      </c>
      <c r="D347" s="413">
        <v>645</v>
      </c>
      <c r="E347" s="413">
        <v>1573</v>
      </c>
      <c r="F347" s="413">
        <v>259</v>
      </c>
      <c r="G347" s="413">
        <v>407407</v>
      </c>
      <c r="H347" s="413">
        <v>167055</v>
      </c>
      <c r="I347" s="413">
        <v>240352</v>
      </c>
      <c r="J347" s="413">
        <v>12</v>
      </c>
      <c r="K347" s="413" t="s">
        <v>1358</v>
      </c>
      <c r="L347" s="413">
        <v>259</v>
      </c>
    </row>
    <row r="348" spans="1:12">
      <c r="A348" s="413">
        <v>347</v>
      </c>
      <c r="B348" s="413" t="s">
        <v>704</v>
      </c>
      <c r="C348" s="413" t="s">
        <v>3184</v>
      </c>
      <c r="D348" s="413">
        <v>645</v>
      </c>
      <c r="E348" s="413">
        <v>1110.5780999999999</v>
      </c>
      <c r="F348" s="413">
        <v>365</v>
      </c>
      <c r="G348" s="413">
        <v>405361</v>
      </c>
      <c r="H348" s="413">
        <v>235425</v>
      </c>
      <c r="I348" s="413">
        <v>169936</v>
      </c>
      <c r="J348" s="413">
        <v>43</v>
      </c>
      <c r="K348" s="413" t="s">
        <v>1358</v>
      </c>
      <c r="L348" s="413">
        <v>365</v>
      </c>
    </row>
    <row r="349" spans="1:12">
      <c r="A349" s="413">
        <v>348</v>
      </c>
      <c r="B349" s="413" t="s">
        <v>531</v>
      </c>
      <c r="C349" s="413" t="s">
        <v>3179</v>
      </c>
      <c r="D349" s="413">
        <v>257</v>
      </c>
      <c r="E349" s="413">
        <v>621.06650000000002</v>
      </c>
      <c r="F349" s="413">
        <v>647</v>
      </c>
      <c r="G349" s="413">
        <v>401830</v>
      </c>
      <c r="H349" s="413">
        <v>166279</v>
      </c>
      <c r="I349" s="413">
        <v>235551</v>
      </c>
      <c r="J349" s="413">
        <v>17</v>
      </c>
      <c r="K349" s="413" t="s">
        <v>1358</v>
      </c>
      <c r="L349" s="413">
        <v>647</v>
      </c>
    </row>
    <row r="350" spans="1:12">
      <c r="A350" s="413">
        <v>349</v>
      </c>
      <c r="B350" s="413" t="s">
        <v>3891</v>
      </c>
      <c r="C350" s="413" t="s">
        <v>4060</v>
      </c>
      <c r="D350" s="413">
        <v>73</v>
      </c>
      <c r="E350" s="413">
        <v>135.31870000000001</v>
      </c>
      <c r="F350" s="413">
        <v>2956</v>
      </c>
      <c r="G350" s="413">
        <v>400002</v>
      </c>
      <c r="H350" s="413">
        <v>215788</v>
      </c>
      <c r="I350" s="413">
        <v>184214</v>
      </c>
      <c r="J350" s="413">
        <v>284</v>
      </c>
      <c r="K350" s="413" t="s">
        <v>1358</v>
      </c>
      <c r="L350" s="413">
        <v>2956</v>
      </c>
    </row>
    <row r="351" spans="1:12">
      <c r="A351" s="413">
        <v>350</v>
      </c>
      <c r="B351" s="413" t="s">
        <v>4323</v>
      </c>
      <c r="C351" s="413" t="s">
        <v>4324</v>
      </c>
      <c r="D351" s="413">
        <v>2542</v>
      </c>
      <c r="E351" s="413">
        <v>1737.1304</v>
      </c>
      <c r="F351" s="413">
        <v>230</v>
      </c>
      <c r="G351" s="413">
        <v>399540</v>
      </c>
      <c r="H351" s="413">
        <v>584660</v>
      </c>
      <c r="I351" s="413">
        <v>-185120</v>
      </c>
      <c r="J351" s="413">
        <v>50</v>
      </c>
      <c r="K351" s="413" t="s">
        <v>1358</v>
      </c>
      <c r="L351" s="413">
        <v>230</v>
      </c>
    </row>
    <row r="352" spans="1:12">
      <c r="A352" s="413">
        <v>351</v>
      </c>
      <c r="B352" s="413" t="s">
        <v>463</v>
      </c>
      <c r="C352" s="413" t="s">
        <v>3299</v>
      </c>
      <c r="D352" s="413">
        <v>114</v>
      </c>
      <c r="E352" s="413">
        <v>136.86359999999999</v>
      </c>
      <c r="F352" s="413">
        <v>2903</v>
      </c>
      <c r="G352" s="413">
        <v>397315</v>
      </c>
      <c r="H352" s="413">
        <v>330942</v>
      </c>
      <c r="I352" s="413">
        <v>66373</v>
      </c>
      <c r="J352" s="413">
        <v>213</v>
      </c>
      <c r="K352" s="413" t="s">
        <v>1358</v>
      </c>
      <c r="L352" s="413">
        <v>2903</v>
      </c>
    </row>
    <row r="353" spans="1:12">
      <c r="A353" s="413">
        <v>352</v>
      </c>
      <c r="B353" s="413" t="s">
        <v>334</v>
      </c>
      <c r="C353" s="413" t="s">
        <v>3163</v>
      </c>
      <c r="D353" s="413">
        <v>422</v>
      </c>
      <c r="E353" s="413">
        <v>615.61400000000003</v>
      </c>
      <c r="F353" s="413">
        <v>645</v>
      </c>
      <c r="G353" s="413">
        <v>397071</v>
      </c>
      <c r="H353" s="413">
        <v>272190</v>
      </c>
      <c r="I353" s="413">
        <v>124881</v>
      </c>
      <c r="J353" s="413">
        <v>196</v>
      </c>
      <c r="K353" s="413" t="s">
        <v>1358</v>
      </c>
      <c r="L353" s="413">
        <v>645</v>
      </c>
    </row>
    <row r="354" spans="1:12">
      <c r="A354" s="413">
        <v>353</v>
      </c>
      <c r="B354" s="413" t="s">
        <v>4168</v>
      </c>
      <c r="C354" s="413" t="s">
        <v>4334</v>
      </c>
      <c r="D354" s="413">
        <v>93</v>
      </c>
      <c r="E354" s="413">
        <v>166</v>
      </c>
      <c r="F354" s="413">
        <v>2384</v>
      </c>
      <c r="G354" s="413">
        <v>395744</v>
      </c>
      <c r="H354" s="413">
        <v>221712</v>
      </c>
      <c r="I354" s="413">
        <v>174032</v>
      </c>
      <c r="J354" s="413">
        <v>36</v>
      </c>
      <c r="K354" s="413" t="s">
        <v>1358</v>
      </c>
      <c r="L354" s="413">
        <v>2384</v>
      </c>
    </row>
    <row r="355" spans="1:12">
      <c r="A355" s="413">
        <v>354</v>
      </c>
      <c r="B355" s="413" t="s">
        <v>1288</v>
      </c>
      <c r="C355" s="413" t="s">
        <v>3269</v>
      </c>
      <c r="D355" s="413">
        <v>173</v>
      </c>
      <c r="E355" s="413">
        <v>329.38569999999999</v>
      </c>
      <c r="F355" s="413">
        <v>1159</v>
      </c>
      <c r="G355" s="413">
        <v>381758</v>
      </c>
      <c r="H355" s="413">
        <v>200507</v>
      </c>
      <c r="I355" s="413">
        <v>181251</v>
      </c>
      <c r="J355" s="413">
        <v>43</v>
      </c>
      <c r="K355" s="413" t="s">
        <v>1358</v>
      </c>
      <c r="L355" s="413">
        <v>1159</v>
      </c>
    </row>
    <row r="356" spans="1:12">
      <c r="A356" s="413">
        <v>355</v>
      </c>
      <c r="B356" s="413" t="s">
        <v>644</v>
      </c>
      <c r="C356" s="413" t="s">
        <v>3245</v>
      </c>
      <c r="D356" s="413">
        <v>106</v>
      </c>
      <c r="E356" s="413">
        <v>163.03</v>
      </c>
      <c r="F356" s="413">
        <v>2335</v>
      </c>
      <c r="G356" s="413">
        <v>380675</v>
      </c>
      <c r="H356" s="413">
        <v>247510</v>
      </c>
      <c r="I356" s="413">
        <v>133165</v>
      </c>
      <c r="J356" s="413">
        <v>134</v>
      </c>
      <c r="K356" s="413" t="s">
        <v>1358</v>
      </c>
      <c r="L356" s="413">
        <v>2335</v>
      </c>
    </row>
    <row r="357" spans="1:12">
      <c r="A357" s="413">
        <v>356</v>
      </c>
      <c r="B357" s="413" t="s">
        <v>447</v>
      </c>
      <c r="C357" s="413" t="s">
        <v>3286</v>
      </c>
      <c r="D357" s="413">
        <v>192</v>
      </c>
      <c r="E357" s="413">
        <v>242.2141</v>
      </c>
      <c r="F357" s="413">
        <v>1565</v>
      </c>
      <c r="G357" s="413">
        <v>379065</v>
      </c>
      <c r="H357" s="413">
        <v>300480</v>
      </c>
      <c r="I357" s="413">
        <v>78585</v>
      </c>
      <c r="J357" s="413">
        <v>177</v>
      </c>
      <c r="K357" s="413" t="s">
        <v>1358</v>
      </c>
      <c r="L357" s="413">
        <v>1565</v>
      </c>
    </row>
    <row r="358" spans="1:12">
      <c r="A358" s="413">
        <v>357</v>
      </c>
      <c r="B358" s="413" t="s">
        <v>550</v>
      </c>
      <c r="C358" s="413" t="s">
        <v>3089</v>
      </c>
      <c r="D358" s="413">
        <v>447</v>
      </c>
      <c r="E358" s="413">
        <v>681.34299999999996</v>
      </c>
      <c r="F358" s="413">
        <v>551</v>
      </c>
      <c r="G358" s="413">
        <v>375420</v>
      </c>
      <c r="H358" s="413">
        <v>246297</v>
      </c>
      <c r="I358" s="413">
        <v>129123</v>
      </c>
      <c r="J358" s="413">
        <v>200</v>
      </c>
      <c r="K358" s="413" t="s">
        <v>1358</v>
      </c>
      <c r="L358" s="413">
        <v>551</v>
      </c>
    </row>
    <row r="359" spans="1:12">
      <c r="A359" s="413">
        <v>358</v>
      </c>
      <c r="B359" s="413" t="s">
        <v>2752</v>
      </c>
      <c r="C359" s="413" t="s">
        <v>3355</v>
      </c>
      <c r="D359" s="413">
        <v>210</v>
      </c>
      <c r="E359" s="413">
        <v>265.96879999999999</v>
      </c>
      <c r="F359" s="413">
        <v>1409</v>
      </c>
      <c r="G359" s="413">
        <v>374750</v>
      </c>
      <c r="H359" s="413">
        <v>295890</v>
      </c>
      <c r="I359" s="413">
        <v>78860</v>
      </c>
      <c r="J359" s="413">
        <v>15</v>
      </c>
      <c r="K359" s="413" t="s">
        <v>1358</v>
      </c>
      <c r="L359" s="413">
        <v>1409</v>
      </c>
    </row>
    <row r="360" spans="1:12">
      <c r="A360" s="413">
        <v>359</v>
      </c>
      <c r="B360" s="413" t="s">
        <v>666</v>
      </c>
      <c r="C360" s="413" t="s">
        <v>3122</v>
      </c>
      <c r="D360" s="413">
        <v>101</v>
      </c>
      <c r="E360" s="413">
        <v>204.84309999999999</v>
      </c>
      <c r="F360" s="413">
        <v>1810</v>
      </c>
      <c r="G360" s="413">
        <v>370766</v>
      </c>
      <c r="H360" s="413">
        <v>182810</v>
      </c>
      <c r="I360" s="413">
        <v>187956</v>
      </c>
      <c r="J360" s="413">
        <v>206</v>
      </c>
      <c r="K360" s="413" t="s">
        <v>1358</v>
      </c>
      <c r="L360" s="413">
        <v>1810</v>
      </c>
    </row>
    <row r="361" spans="1:12">
      <c r="A361" s="413">
        <v>360</v>
      </c>
      <c r="B361" s="413" t="s">
        <v>4537</v>
      </c>
      <c r="C361" s="413" t="s">
        <v>4538</v>
      </c>
      <c r="D361" s="413">
        <v>108</v>
      </c>
      <c r="E361" s="413">
        <v>184</v>
      </c>
      <c r="F361" s="413">
        <v>2000</v>
      </c>
      <c r="G361" s="413">
        <v>368000</v>
      </c>
      <c r="H361" s="413">
        <v>216000</v>
      </c>
      <c r="I361" s="413">
        <v>152000</v>
      </c>
      <c r="J361" s="413">
        <v>1</v>
      </c>
      <c r="K361" s="413" t="s">
        <v>1358</v>
      </c>
      <c r="L361" s="413">
        <v>2000</v>
      </c>
    </row>
    <row r="362" spans="1:12">
      <c r="A362" s="413">
        <v>361</v>
      </c>
      <c r="B362" s="413" t="s">
        <v>668</v>
      </c>
      <c r="C362" s="413" t="s">
        <v>3311</v>
      </c>
      <c r="D362" s="413">
        <v>97</v>
      </c>
      <c r="E362" s="413">
        <v>181</v>
      </c>
      <c r="F362" s="413">
        <v>2026</v>
      </c>
      <c r="G362" s="413">
        <v>366706</v>
      </c>
      <c r="H362" s="413">
        <v>196522</v>
      </c>
      <c r="I362" s="413">
        <v>170184</v>
      </c>
      <c r="J362" s="413">
        <v>123</v>
      </c>
      <c r="K362" s="413" t="s">
        <v>1358</v>
      </c>
      <c r="L362" s="413">
        <v>2026</v>
      </c>
    </row>
    <row r="363" spans="1:12">
      <c r="A363" s="413">
        <v>362</v>
      </c>
      <c r="B363" s="413" t="s">
        <v>837</v>
      </c>
      <c r="C363" s="413" t="s">
        <v>3231</v>
      </c>
      <c r="D363" s="413">
        <v>509</v>
      </c>
      <c r="E363" s="413">
        <v>934.06679999999994</v>
      </c>
      <c r="F363" s="413">
        <v>389</v>
      </c>
      <c r="G363" s="413">
        <v>363352</v>
      </c>
      <c r="H363" s="413">
        <v>198001</v>
      </c>
      <c r="I363" s="413">
        <v>165351</v>
      </c>
      <c r="J363" s="413">
        <v>91</v>
      </c>
      <c r="K363" s="413" t="s">
        <v>1358</v>
      </c>
      <c r="L363" s="413">
        <v>389</v>
      </c>
    </row>
    <row r="364" spans="1:12">
      <c r="A364" s="413">
        <v>363</v>
      </c>
      <c r="B364" s="413" t="s">
        <v>2744</v>
      </c>
      <c r="C364" s="413" t="s">
        <v>3140</v>
      </c>
      <c r="D364" s="413">
        <v>479</v>
      </c>
      <c r="E364" s="413">
        <v>854.65959999999995</v>
      </c>
      <c r="F364" s="413">
        <v>423</v>
      </c>
      <c r="G364" s="413">
        <v>361521</v>
      </c>
      <c r="H364" s="413">
        <v>202617</v>
      </c>
      <c r="I364" s="413">
        <v>158904</v>
      </c>
      <c r="J364" s="413">
        <v>50</v>
      </c>
      <c r="K364" s="413" t="s">
        <v>1358</v>
      </c>
      <c r="L364" s="413">
        <v>423</v>
      </c>
    </row>
    <row r="365" spans="1:12">
      <c r="A365" s="413">
        <v>364</v>
      </c>
      <c r="B365" s="413" t="s">
        <v>3381</v>
      </c>
      <c r="C365" s="413" t="s">
        <v>3382</v>
      </c>
      <c r="D365" s="413">
        <v>611</v>
      </c>
      <c r="E365" s="413">
        <v>1199</v>
      </c>
      <c r="F365" s="413">
        <v>300</v>
      </c>
      <c r="G365" s="413">
        <v>359700</v>
      </c>
      <c r="H365" s="413">
        <v>183300</v>
      </c>
      <c r="I365" s="413">
        <v>176400</v>
      </c>
      <c r="J365" s="413">
        <v>65</v>
      </c>
      <c r="K365" s="413" t="s">
        <v>1358</v>
      </c>
      <c r="L365" s="413">
        <v>300</v>
      </c>
    </row>
    <row r="366" spans="1:12">
      <c r="A366" s="413">
        <v>365</v>
      </c>
      <c r="B366" s="413" t="s">
        <v>585</v>
      </c>
      <c r="C366" s="413" t="s">
        <v>3307</v>
      </c>
      <c r="D366" s="413">
        <v>118</v>
      </c>
      <c r="E366" s="413">
        <v>185.92750000000001</v>
      </c>
      <c r="F366" s="413">
        <v>1930</v>
      </c>
      <c r="G366" s="413">
        <v>358840</v>
      </c>
      <c r="H366" s="413">
        <v>227740</v>
      </c>
      <c r="I366" s="413">
        <v>131100</v>
      </c>
      <c r="J366" s="413">
        <v>210</v>
      </c>
      <c r="K366" s="413" t="s">
        <v>1358</v>
      </c>
      <c r="L366" s="413">
        <v>1930</v>
      </c>
    </row>
    <row r="367" spans="1:12">
      <c r="A367" s="413">
        <v>366</v>
      </c>
      <c r="B367" s="413" t="s">
        <v>741</v>
      </c>
      <c r="C367" s="413" t="s">
        <v>3335</v>
      </c>
      <c r="D367" s="413">
        <v>2324</v>
      </c>
      <c r="E367" s="413">
        <v>3936.2637</v>
      </c>
      <c r="F367" s="413">
        <v>91</v>
      </c>
      <c r="G367" s="413">
        <v>358200</v>
      </c>
      <c r="H367" s="413">
        <v>211484</v>
      </c>
      <c r="I367" s="413">
        <v>146716</v>
      </c>
      <c r="J367" s="413">
        <v>2</v>
      </c>
      <c r="K367" s="413" t="s">
        <v>1358</v>
      </c>
      <c r="L367" s="413">
        <v>91</v>
      </c>
    </row>
    <row r="368" spans="1:12">
      <c r="A368" s="413">
        <v>367</v>
      </c>
      <c r="B368" s="413" t="s">
        <v>4527</v>
      </c>
      <c r="C368" s="413" t="s">
        <v>4554</v>
      </c>
      <c r="D368" s="413">
        <v>189</v>
      </c>
      <c r="E368" s="413">
        <v>593.35550000000001</v>
      </c>
      <c r="F368" s="413">
        <v>602</v>
      </c>
      <c r="G368" s="413">
        <v>357200</v>
      </c>
      <c r="H368" s="413">
        <v>113778</v>
      </c>
      <c r="I368" s="413">
        <v>243422</v>
      </c>
      <c r="J368" s="413">
        <v>41</v>
      </c>
      <c r="K368" s="413" t="s">
        <v>1358</v>
      </c>
      <c r="L368" s="413">
        <v>602</v>
      </c>
    </row>
    <row r="369" spans="1:12">
      <c r="A369" s="413">
        <v>368</v>
      </c>
      <c r="B369" s="413" t="s">
        <v>4097</v>
      </c>
      <c r="C369" s="413" t="s">
        <v>4165</v>
      </c>
      <c r="D369" s="413">
        <v>219</v>
      </c>
      <c r="E369" s="413">
        <v>124.8702</v>
      </c>
      <c r="F369" s="413">
        <v>2850</v>
      </c>
      <c r="G369" s="413">
        <v>355880</v>
      </c>
      <c r="H369" s="413">
        <v>624150</v>
      </c>
      <c r="I369" s="413">
        <v>-268270</v>
      </c>
      <c r="J369" s="413">
        <v>79</v>
      </c>
      <c r="K369" s="413" t="s">
        <v>1358</v>
      </c>
      <c r="L369" s="413">
        <v>2850</v>
      </c>
    </row>
    <row r="370" spans="1:12">
      <c r="A370" s="413">
        <v>369</v>
      </c>
      <c r="B370" s="413" t="s">
        <v>3377</v>
      </c>
      <c r="C370" s="413" t="s">
        <v>3378</v>
      </c>
      <c r="D370" s="413">
        <v>124</v>
      </c>
      <c r="E370" s="413">
        <v>279.77800000000002</v>
      </c>
      <c r="F370" s="413">
        <v>1261</v>
      </c>
      <c r="G370" s="413">
        <v>352800</v>
      </c>
      <c r="H370" s="413">
        <v>156364</v>
      </c>
      <c r="I370" s="413">
        <v>196436</v>
      </c>
      <c r="J370" s="413">
        <v>51</v>
      </c>
      <c r="K370" s="413" t="s">
        <v>1358</v>
      </c>
      <c r="L370" s="413">
        <v>1261</v>
      </c>
    </row>
    <row r="371" spans="1:12">
      <c r="A371" s="413">
        <v>370</v>
      </c>
      <c r="B371" s="413" t="s">
        <v>4236</v>
      </c>
      <c r="C371" s="413" t="s">
        <v>4479</v>
      </c>
      <c r="D371" s="413">
        <v>379</v>
      </c>
      <c r="E371" s="413">
        <v>717.19920000000002</v>
      </c>
      <c r="F371" s="413">
        <v>482</v>
      </c>
      <c r="G371" s="413">
        <v>345690</v>
      </c>
      <c r="H371" s="413">
        <v>182678</v>
      </c>
      <c r="I371" s="413">
        <v>163012</v>
      </c>
      <c r="J371" s="413">
        <v>39</v>
      </c>
      <c r="K371" s="413" t="s">
        <v>1358</v>
      </c>
      <c r="L371" s="413">
        <v>482</v>
      </c>
    </row>
    <row r="372" spans="1:12">
      <c r="A372" s="413">
        <v>371</v>
      </c>
      <c r="B372" s="413" t="s">
        <v>4082</v>
      </c>
      <c r="C372" s="413" t="s">
        <v>4155</v>
      </c>
      <c r="D372" s="413">
        <v>112</v>
      </c>
      <c r="E372" s="413">
        <v>267.16550000000001</v>
      </c>
      <c r="F372" s="413">
        <v>1293</v>
      </c>
      <c r="G372" s="413">
        <v>345445</v>
      </c>
      <c r="H372" s="413">
        <v>144816</v>
      </c>
      <c r="I372" s="413">
        <v>200629</v>
      </c>
      <c r="J372" s="413">
        <v>43</v>
      </c>
      <c r="K372" s="413" t="s">
        <v>1358</v>
      </c>
      <c r="L372" s="413">
        <v>1293</v>
      </c>
    </row>
    <row r="373" spans="1:12">
      <c r="A373" s="413">
        <v>372</v>
      </c>
      <c r="B373" s="413" t="s">
        <v>4137</v>
      </c>
      <c r="C373" s="413" t="s">
        <v>4138</v>
      </c>
      <c r="D373" s="413">
        <v>1903</v>
      </c>
      <c r="E373" s="413">
        <v>3430</v>
      </c>
      <c r="F373" s="413">
        <v>100</v>
      </c>
      <c r="G373" s="413">
        <v>343000</v>
      </c>
      <c r="H373" s="413">
        <v>190300</v>
      </c>
      <c r="I373" s="413">
        <v>152700</v>
      </c>
      <c r="J373" s="413">
        <v>6</v>
      </c>
      <c r="K373" s="413" t="s">
        <v>1358</v>
      </c>
      <c r="L373" s="413">
        <v>100</v>
      </c>
    </row>
    <row r="374" spans="1:12">
      <c r="A374" s="413">
        <v>373</v>
      </c>
      <c r="B374" s="413" t="s">
        <v>1297</v>
      </c>
      <c r="C374" s="413" t="s">
        <v>3367</v>
      </c>
      <c r="D374" s="413">
        <v>371</v>
      </c>
      <c r="E374" s="413">
        <v>606.63720000000001</v>
      </c>
      <c r="F374" s="413">
        <v>565</v>
      </c>
      <c r="G374" s="413">
        <v>342750</v>
      </c>
      <c r="H374" s="413">
        <v>209615</v>
      </c>
      <c r="I374" s="413">
        <v>133135</v>
      </c>
      <c r="J374" s="413">
        <v>108</v>
      </c>
      <c r="K374" s="413" t="s">
        <v>1358</v>
      </c>
      <c r="L374" s="413">
        <v>565</v>
      </c>
    </row>
    <row r="375" spans="1:12">
      <c r="A375" s="413">
        <v>374</v>
      </c>
      <c r="B375" s="413" t="s">
        <v>4169</v>
      </c>
      <c r="C375" s="413" t="s">
        <v>4330</v>
      </c>
      <c r="D375" s="413">
        <v>79</v>
      </c>
      <c r="E375" s="413">
        <v>165</v>
      </c>
      <c r="F375" s="413">
        <v>2059</v>
      </c>
      <c r="G375" s="413">
        <v>339735</v>
      </c>
      <c r="H375" s="413">
        <v>162661</v>
      </c>
      <c r="I375" s="413">
        <v>177074</v>
      </c>
      <c r="J375" s="413">
        <v>38</v>
      </c>
      <c r="K375" s="413" t="s">
        <v>1358</v>
      </c>
      <c r="L375" s="413">
        <v>2059</v>
      </c>
    </row>
    <row r="376" spans="1:12">
      <c r="A376" s="413">
        <v>375</v>
      </c>
      <c r="B376" s="413" t="s">
        <v>1035</v>
      </c>
      <c r="C376" s="413" t="s">
        <v>3210</v>
      </c>
      <c r="D376" s="413">
        <v>495</v>
      </c>
      <c r="E376" s="413">
        <v>1607.1659</v>
      </c>
      <c r="F376" s="413">
        <v>211</v>
      </c>
      <c r="G376" s="413">
        <v>339112</v>
      </c>
      <c r="H376" s="413">
        <v>104445</v>
      </c>
      <c r="I376" s="413">
        <v>234667</v>
      </c>
      <c r="J376" s="413">
        <v>37</v>
      </c>
      <c r="K376" s="413" t="s">
        <v>1358</v>
      </c>
      <c r="L376" s="413">
        <v>211</v>
      </c>
    </row>
    <row r="377" spans="1:12">
      <c r="A377" s="413">
        <v>376</v>
      </c>
      <c r="B377" s="413">
        <v>414210133</v>
      </c>
      <c r="C377" s="413" t="s">
        <v>3359</v>
      </c>
      <c r="D377" s="413">
        <v>475</v>
      </c>
      <c r="E377" s="413">
        <v>1327</v>
      </c>
      <c r="F377" s="413">
        <v>255</v>
      </c>
      <c r="G377" s="413">
        <v>338385</v>
      </c>
      <c r="H377" s="413">
        <v>121125</v>
      </c>
      <c r="I377" s="413">
        <v>217260</v>
      </c>
      <c r="J377" s="413">
        <v>16</v>
      </c>
      <c r="K377" s="413" t="s">
        <v>1358</v>
      </c>
      <c r="L377" s="413">
        <v>255</v>
      </c>
    </row>
    <row r="378" spans="1:12">
      <c r="A378" s="413">
        <v>377</v>
      </c>
      <c r="B378" s="413" t="s">
        <v>3365</v>
      </c>
      <c r="C378" s="413" t="s">
        <v>3366</v>
      </c>
      <c r="D378" s="413">
        <v>741</v>
      </c>
      <c r="E378" s="413">
        <v>1400</v>
      </c>
      <c r="F378" s="413">
        <v>240</v>
      </c>
      <c r="G378" s="413">
        <v>336000</v>
      </c>
      <c r="H378" s="413">
        <v>177840</v>
      </c>
      <c r="I378" s="413">
        <v>158160</v>
      </c>
      <c r="J378" s="413">
        <v>2</v>
      </c>
      <c r="K378" s="413" t="s">
        <v>1358</v>
      </c>
      <c r="L378" s="413">
        <v>240</v>
      </c>
    </row>
    <row r="379" spans="1:12">
      <c r="A379" s="413">
        <v>378</v>
      </c>
      <c r="B379" s="413">
        <v>414210113</v>
      </c>
      <c r="C379" s="413" t="s">
        <v>3329</v>
      </c>
      <c r="D379" s="413">
        <v>466</v>
      </c>
      <c r="E379" s="413">
        <v>929</v>
      </c>
      <c r="F379" s="413">
        <v>356</v>
      </c>
      <c r="G379" s="413">
        <v>330724</v>
      </c>
      <c r="H379" s="413">
        <v>165896</v>
      </c>
      <c r="I379" s="413">
        <v>164828</v>
      </c>
      <c r="J379" s="413">
        <v>23</v>
      </c>
      <c r="K379" s="413" t="s">
        <v>1358</v>
      </c>
      <c r="L379" s="413">
        <v>356</v>
      </c>
    </row>
    <row r="380" spans="1:12">
      <c r="A380" s="413">
        <v>379</v>
      </c>
      <c r="B380" s="413" t="s">
        <v>411</v>
      </c>
      <c r="C380" s="413" t="s">
        <v>3328</v>
      </c>
      <c r="D380" s="413">
        <v>462</v>
      </c>
      <c r="E380" s="413">
        <v>350.44189999999998</v>
      </c>
      <c r="F380" s="413">
        <v>921</v>
      </c>
      <c r="G380" s="413">
        <v>322757</v>
      </c>
      <c r="H380" s="413">
        <v>425502</v>
      </c>
      <c r="I380" s="413">
        <v>-102745</v>
      </c>
      <c r="J380" s="413">
        <v>21</v>
      </c>
      <c r="K380" s="413" t="s">
        <v>1358</v>
      </c>
      <c r="L380" s="413">
        <v>921</v>
      </c>
    </row>
    <row r="381" spans="1:12">
      <c r="A381" s="413">
        <v>380</v>
      </c>
      <c r="B381" s="413" t="s">
        <v>2972</v>
      </c>
      <c r="C381" s="413" t="s">
        <v>3342</v>
      </c>
      <c r="D381" s="413">
        <v>447</v>
      </c>
      <c r="E381" s="413">
        <v>668.8963</v>
      </c>
      <c r="F381" s="413">
        <v>482</v>
      </c>
      <c r="G381" s="413">
        <v>322408</v>
      </c>
      <c r="H381" s="413">
        <v>215454</v>
      </c>
      <c r="I381" s="413">
        <v>106954</v>
      </c>
      <c r="J381" s="413">
        <v>178</v>
      </c>
      <c r="K381" s="413" t="s">
        <v>1358</v>
      </c>
      <c r="L381" s="413">
        <v>482</v>
      </c>
    </row>
    <row r="382" spans="1:12">
      <c r="A382" s="413">
        <v>381</v>
      </c>
      <c r="B382" s="413" t="s">
        <v>4028</v>
      </c>
      <c r="C382" s="413" t="s">
        <v>4295</v>
      </c>
      <c r="D382" s="413">
        <v>775</v>
      </c>
      <c r="E382" s="413">
        <v>1610</v>
      </c>
      <c r="F382" s="413">
        <v>200</v>
      </c>
      <c r="G382" s="413">
        <v>322000</v>
      </c>
      <c r="H382" s="413">
        <v>155000</v>
      </c>
      <c r="I382" s="413">
        <v>167000</v>
      </c>
      <c r="J382" s="413">
        <v>4</v>
      </c>
      <c r="K382" s="413" t="s">
        <v>1358</v>
      </c>
      <c r="L382" s="413">
        <v>200</v>
      </c>
    </row>
    <row r="383" spans="1:12">
      <c r="A383" s="413">
        <v>382</v>
      </c>
      <c r="B383" s="413" t="s">
        <v>451</v>
      </c>
      <c r="C383" s="413" t="s">
        <v>3350</v>
      </c>
      <c r="D383" s="413">
        <v>187</v>
      </c>
      <c r="E383" s="413">
        <v>278.17110000000002</v>
      </c>
      <c r="F383" s="413">
        <v>1157</v>
      </c>
      <c r="G383" s="413">
        <v>321844</v>
      </c>
      <c r="H383" s="413">
        <v>216359</v>
      </c>
      <c r="I383" s="413">
        <v>105485</v>
      </c>
      <c r="J383" s="413">
        <v>200</v>
      </c>
      <c r="K383" s="413" t="s">
        <v>1358</v>
      </c>
      <c r="L383" s="413">
        <v>1157</v>
      </c>
    </row>
    <row r="384" spans="1:12">
      <c r="A384" s="413">
        <v>383</v>
      </c>
      <c r="B384" s="413" t="s">
        <v>3344</v>
      </c>
      <c r="C384" s="413" t="s">
        <v>3345</v>
      </c>
      <c r="D384" s="413">
        <v>740</v>
      </c>
      <c r="E384" s="413">
        <v>1320</v>
      </c>
      <c r="F384" s="413">
        <v>240</v>
      </c>
      <c r="G384" s="413">
        <v>316800</v>
      </c>
      <c r="H384" s="413">
        <v>177600</v>
      </c>
      <c r="I384" s="413">
        <v>139200</v>
      </c>
      <c r="J384" s="413">
        <v>4</v>
      </c>
      <c r="K384" s="413" t="s">
        <v>1358</v>
      </c>
      <c r="L384" s="413">
        <v>240</v>
      </c>
    </row>
    <row r="385" spans="1:12">
      <c r="A385" s="413">
        <v>384</v>
      </c>
      <c r="B385" s="413" t="s">
        <v>4081</v>
      </c>
      <c r="C385" s="413" t="s">
        <v>4155</v>
      </c>
      <c r="D385" s="413">
        <v>112</v>
      </c>
      <c r="E385" s="413">
        <v>267.54219999999998</v>
      </c>
      <c r="F385" s="413">
        <v>1173</v>
      </c>
      <c r="G385" s="413">
        <v>313827</v>
      </c>
      <c r="H385" s="413">
        <v>131376</v>
      </c>
      <c r="I385" s="413">
        <v>182451</v>
      </c>
      <c r="J385" s="413">
        <v>39</v>
      </c>
      <c r="K385" s="413" t="s">
        <v>1358</v>
      </c>
      <c r="L385" s="413">
        <v>1173</v>
      </c>
    </row>
    <row r="386" spans="1:12">
      <c r="A386" s="413">
        <v>385</v>
      </c>
      <c r="B386" s="413" t="s">
        <v>960</v>
      </c>
      <c r="C386" s="413" t="s">
        <v>3144</v>
      </c>
      <c r="D386" s="413">
        <v>785</v>
      </c>
      <c r="E386" s="413">
        <v>1401.8054</v>
      </c>
      <c r="F386" s="413">
        <v>221</v>
      </c>
      <c r="G386" s="413">
        <v>309799</v>
      </c>
      <c r="H386" s="413">
        <v>173485</v>
      </c>
      <c r="I386" s="413">
        <v>136314</v>
      </c>
      <c r="J386" s="413">
        <v>47</v>
      </c>
      <c r="K386" s="413" t="s">
        <v>1358</v>
      </c>
      <c r="L386" s="413">
        <v>221</v>
      </c>
    </row>
    <row r="387" spans="1:12">
      <c r="A387" s="413">
        <v>386</v>
      </c>
      <c r="B387" s="413" t="s">
        <v>669</v>
      </c>
      <c r="C387" s="413" t="s">
        <v>3106</v>
      </c>
      <c r="D387" s="413">
        <v>752</v>
      </c>
      <c r="E387" s="413">
        <v>791.44759999999997</v>
      </c>
      <c r="F387" s="413">
        <v>391</v>
      </c>
      <c r="G387" s="413">
        <v>309456</v>
      </c>
      <c r="H387" s="413">
        <v>294032</v>
      </c>
      <c r="I387" s="413">
        <v>15424</v>
      </c>
      <c r="J387" s="413">
        <v>40</v>
      </c>
      <c r="K387" s="413" t="s">
        <v>1358</v>
      </c>
      <c r="L387" s="413">
        <v>391</v>
      </c>
    </row>
    <row r="388" spans="1:12">
      <c r="A388" s="413">
        <v>387</v>
      </c>
      <c r="B388" s="413" t="s">
        <v>448</v>
      </c>
      <c r="C388" s="413" t="s">
        <v>3285</v>
      </c>
      <c r="D388" s="413">
        <v>264</v>
      </c>
      <c r="E388" s="413">
        <v>315.65609999999998</v>
      </c>
      <c r="F388" s="413">
        <v>980</v>
      </c>
      <c r="G388" s="413">
        <v>309343</v>
      </c>
      <c r="H388" s="413">
        <v>258720</v>
      </c>
      <c r="I388" s="413">
        <v>50623</v>
      </c>
      <c r="J388" s="413">
        <v>144</v>
      </c>
      <c r="K388" s="413" t="s">
        <v>1358</v>
      </c>
      <c r="L388" s="413">
        <v>980</v>
      </c>
    </row>
    <row r="389" spans="1:12">
      <c r="A389" s="413">
        <v>388</v>
      </c>
      <c r="B389" s="413" t="s">
        <v>930</v>
      </c>
      <c r="C389" s="413" t="s">
        <v>3246</v>
      </c>
      <c r="D389" s="413">
        <v>467</v>
      </c>
      <c r="E389" s="413">
        <v>741.31970000000001</v>
      </c>
      <c r="F389" s="413">
        <v>416</v>
      </c>
      <c r="G389" s="413">
        <v>308389</v>
      </c>
      <c r="H389" s="413">
        <v>194272</v>
      </c>
      <c r="I389" s="413">
        <v>114117</v>
      </c>
      <c r="J389" s="413">
        <v>116</v>
      </c>
      <c r="K389" s="413" t="s">
        <v>1358</v>
      </c>
      <c r="L389" s="413">
        <v>416</v>
      </c>
    </row>
    <row r="390" spans="1:12">
      <c r="A390" s="413">
        <v>389</v>
      </c>
      <c r="B390" s="413" t="s">
        <v>4178</v>
      </c>
      <c r="C390" s="413" t="s">
        <v>4294</v>
      </c>
      <c r="D390" s="413">
        <v>175</v>
      </c>
      <c r="E390" s="413">
        <v>419.90030000000002</v>
      </c>
      <c r="F390" s="413">
        <v>732</v>
      </c>
      <c r="G390" s="413">
        <v>307367</v>
      </c>
      <c r="H390" s="413">
        <v>128100</v>
      </c>
      <c r="I390" s="413">
        <v>179267</v>
      </c>
      <c r="J390" s="413">
        <v>98</v>
      </c>
      <c r="K390" s="413" t="s">
        <v>1358</v>
      </c>
      <c r="L390" s="413">
        <v>732</v>
      </c>
    </row>
    <row r="391" spans="1:12">
      <c r="A391" s="413">
        <v>390</v>
      </c>
      <c r="B391" s="413" t="s">
        <v>3894</v>
      </c>
      <c r="C391" s="413" t="s">
        <v>4059</v>
      </c>
      <c r="D391" s="413">
        <v>126</v>
      </c>
      <c r="E391" s="413">
        <v>284.8322</v>
      </c>
      <c r="F391" s="413">
        <v>1073</v>
      </c>
      <c r="G391" s="413">
        <v>305625</v>
      </c>
      <c r="H391" s="413">
        <v>135198</v>
      </c>
      <c r="I391" s="413">
        <v>170427</v>
      </c>
      <c r="J391" s="413">
        <v>274</v>
      </c>
      <c r="K391" s="413" t="s">
        <v>1358</v>
      </c>
      <c r="L391" s="413">
        <v>1073</v>
      </c>
    </row>
    <row r="392" spans="1:12">
      <c r="A392" s="413">
        <v>391</v>
      </c>
      <c r="B392" s="413">
        <v>414210121</v>
      </c>
      <c r="C392" s="413" t="s">
        <v>3349</v>
      </c>
      <c r="D392" s="413">
        <v>411</v>
      </c>
      <c r="E392" s="413">
        <v>1000</v>
      </c>
      <c r="F392" s="413">
        <v>304</v>
      </c>
      <c r="G392" s="413">
        <v>304000</v>
      </c>
      <c r="H392" s="413">
        <v>124944</v>
      </c>
      <c r="I392" s="413">
        <v>179056</v>
      </c>
      <c r="J392" s="413">
        <v>18</v>
      </c>
      <c r="K392" s="413" t="s">
        <v>1358</v>
      </c>
      <c r="L392" s="413">
        <v>304</v>
      </c>
    </row>
    <row r="393" spans="1:12">
      <c r="A393" s="413">
        <v>392</v>
      </c>
      <c r="B393" s="413" t="s">
        <v>348</v>
      </c>
      <c r="C393" s="413" t="s">
        <v>3298</v>
      </c>
      <c r="D393" s="413">
        <v>516</v>
      </c>
      <c r="E393" s="413">
        <v>967.77319999999997</v>
      </c>
      <c r="F393" s="413">
        <v>313</v>
      </c>
      <c r="G393" s="413">
        <v>302913</v>
      </c>
      <c r="H393" s="413">
        <v>161508</v>
      </c>
      <c r="I393" s="413">
        <v>141405</v>
      </c>
      <c r="J393" s="413">
        <v>49</v>
      </c>
      <c r="K393" s="413" t="s">
        <v>1358</v>
      </c>
      <c r="L393" s="413">
        <v>313</v>
      </c>
    </row>
    <row r="394" spans="1:12">
      <c r="A394" s="413">
        <v>393</v>
      </c>
      <c r="B394" s="413" t="s">
        <v>563</v>
      </c>
      <c r="C394" s="413" t="s">
        <v>3261</v>
      </c>
      <c r="D394" s="413">
        <v>114</v>
      </c>
      <c r="E394" s="413">
        <v>228.83189999999999</v>
      </c>
      <c r="F394" s="413">
        <v>1309</v>
      </c>
      <c r="G394" s="413">
        <v>299541</v>
      </c>
      <c r="H394" s="413">
        <v>149226</v>
      </c>
      <c r="I394" s="413">
        <v>150315</v>
      </c>
      <c r="J394" s="413">
        <v>53</v>
      </c>
      <c r="K394" s="413" t="s">
        <v>1358</v>
      </c>
      <c r="L394" s="413">
        <v>1309</v>
      </c>
    </row>
    <row r="395" spans="1:12">
      <c r="A395" s="413">
        <v>394</v>
      </c>
      <c r="B395" s="413" t="s">
        <v>645</v>
      </c>
      <c r="C395" s="413" t="s">
        <v>3245</v>
      </c>
      <c r="D395" s="413">
        <v>105</v>
      </c>
      <c r="E395" s="413">
        <v>155.75899999999999</v>
      </c>
      <c r="F395" s="413">
        <v>1917</v>
      </c>
      <c r="G395" s="413">
        <v>298590</v>
      </c>
      <c r="H395" s="413">
        <v>201285</v>
      </c>
      <c r="I395" s="413">
        <v>97305</v>
      </c>
      <c r="J395" s="413">
        <v>56</v>
      </c>
      <c r="K395" s="413" t="s">
        <v>1358</v>
      </c>
      <c r="L395" s="413">
        <v>1917</v>
      </c>
    </row>
    <row r="396" spans="1:12">
      <c r="A396" s="413">
        <v>395</v>
      </c>
      <c r="B396" s="413" t="s">
        <v>3001</v>
      </c>
      <c r="C396" s="413" t="s">
        <v>3819</v>
      </c>
      <c r="D396" s="413">
        <v>92</v>
      </c>
      <c r="E396" s="413">
        <v>149</v>
      </c>
      <c r="F396" s="413">
        <v>2000</v>
      </c>
      <c r="G396" s="413">
        <v>298000</v>
      </c>
      <c r="H396" s="413">
        <v>184000</v>
      </c>
      <c r="I396" s="413">
        <v>114000</v>
      </c>
      <c r="J396" s="413">
        <v>5</v>
      </c>
      <c r="K396" s="413" t="s">
        <v>1358</v>
      </c>
      <c r="L396" s="413">
        <v>2000</v>
      </c>
    </row>
    <row r="397" spans="1:12">
      <c r="A397" s="413">
        <v>396</v>
      </c>
      <c r="B397" s="413" t="s">
        <v>517</v>
      </c>
      <c r="C397" s="413" t="s">
        <v>3368</v>
      </c>
      <c r="D397" s="413">
        <v>455</v>
      </c>
      <c r="E397" s="413">
        <v>690.9837</v>
      </c>
      <c r="F397" s="413">
        <v>430</v>
      </c>
      <c r="G397" s="413">
        <v>297123</v>
      </c>
      <c r="H397" s="413">
        <v>195650</v>
      </c>
      <c r="I397" s="413">
        <v>101473</v>
      </c>
      <c r="J397" s="413">
        <v>29</v>
      </c>
      <c r="K397" s="413" t="s">
        <v>1358</v>
      </c>
      <c r="L397" s="413">
        <v>430</v>
      </c>
    </row>
    <row r="398" spans="1:12">
      <c r="A398" s="413">
        <v>397</v>
      </c>
      <c r="B398" s="413" t="s">
        <v>1238</v>
      </c>
      <c r="C398" s="413" t="s">
        <v>3415</v>
      </c>
      <c r="D398" s="413">
        <v>546</v>
      </c>
      <c r="E398" s="413">
        <v>1013.9659</v>
      </c>
      <c r="F398" s="413">
        <v>293</v>
      </c>
      <c r="G398" s="413">
        <v>297092</v>
      </c>
      <c r="H398" s="413">
        <v>159978</v>
      </c>
      <c r="I398" s="413">
        <v>137114</v>
      </c>
      <c r="J398" s="413">
        <v>154</v>
      </c>
      <c r="K398" s="413" t="s">
        <v>1358</v>
      </c>
      <c r="L398" s="413">
        <v>293</v>
      </c>
    </row>
    <row r="399" spans="1:12">
      <c r="A399" s="413">
        <v>398</v>
      </c>
      <c r="B399" s="413" t="s">
        <v>3351</v>
      </c>
      <c r="C399" s="413" t="s">
        <v>3352</v>
      </c>
      <c r="D399" s="413">
        <v>916</v>
      </c>
      <c r="E399" s="413">
        <v>1894.8397</v>
      </c>
      <c r="F399" s="413">
        <v>156</v>
      </c>
      <c r="G399" s="413">
        <v>295595</v>
      </c>
      <c r="H399" s="413">
        <v>142896</v>
      </c>
      <c r="I399" s="413">
        <v>152699</v>
      </c>
      <c r="J399" s="413">
        <v>41</v>
      </c>
      <c r="K399" s="413" t="s">
        <v>1358</v>
      </c>
      <c r="L399" s="413">
        <v>156</v>
      </c>
    </row>
    <row r="400" spans="1:12">
      <c r="A400" s="413">
        <v>399</v>
      </c>
      <c r="B400" s="413" t="s">
        <v>4228</v>
      </c>
      <c r="C400" s="413" t="s">
        <v>4283</v>
      </c>
      <c r="D400" s="413">
        <v>1842</v>
      </c>
      <c r="E400" s="413">
        <v>2734.5369999999998</v>
      </c>
      <c r="F400" s="413">
        <v>108</v>
      </c>
      <c r="G400" s="413">
        <v>295330</v>
      </c>
      <c r="H400" s="413">
        <v>198936</v>
      </c>
      <c r="I400" s="413">
        <v>96394</v>
      </c>
      <c r="J400" s="413">
        <v>11</v>
      </c>
      <c r="K400" s="413" t="s">
        <v>1358</v>
      </c>
      <c r="L400" s="413">
        <v>108</v>
      </c>
    </row>
    <row r="401" spans="1:12">
      <c r="A401" s="413">
        <v>400</v>
      </c>
      <c r="B401" s="413" t="s">
        <v>486</v>
      </c>
      <c r="C401" s="413" t="s">
        <v>3343</v>
      </c>
      <c r="D401" s="413">
        <v>179</v>
      </c>
      <c r="E401" s="413">
        <v>281.7901</v>
      </c>
      <c r="F401" s="413">
        <v>1048</v>
      </c>
      <c r="G401" s="413">
        <v>295316</v>
      </c>
      <c r="H401" s="413">
        <v>187592</v>
      </c>
      <c r="I401" s="413">
        <v>107724</v>
      </c>
      <c r="J401" s="413">
        <v>57</v>
      </c>
      <c r="K401" s="413" t="s">
        <v>1358</v>
      </c>
      <c r="L401" s="413">
        <v>1048</v>
      </c>
    </row>
    <row r="402" spans="1:12">
      <c r="A402" s="413">
        <v>401</v>
      </c>
      <c r="B402" s="413" t="s">
        <v>2864</v>
      </c>
      <c r="C402" s="413" t="s">
        <v>3357</v>
      </c>
      <c r="D402" s="413">
        <v>626</v>
      </c>
      <c r="E402" s="413">
        <v>1538</v>
      </c>
      <c r="F402" s="413">
        <v>192</v>
      </c>
      <c r="G402" s="413">
        <v>295296</v>
      </c>
      <c r="H402" s="413">
        <v>120192</v>
      </c>
      <c r="I402" s="413">
        <v>175104</v>
      </c>
      <c r="J402" s="413">
        <v>3</v>
      </c>
      <c r="K402" s="413" t="s">
        <v>1358</v>
      </c>
      <c r="L402" s="413">
        <v>192</v>
      </c>
    </row>
    <row r="403" spans="1:12">
      <c r="A403" s="413">
        <v>402</v>
      </c>
      <c r="B403" s="413" t="s">
        <v>3896</v>
      </c>
      <c r="C403" s="413" t="s">
        <v>4057</v>
      </c>
      <c r="D403" s="413">
        <v>135</v>
      </c>
      <c r="E403" s="413">
        <v>280.67239999999998</v>
      </c>
      <c r="F403" s="413">
        <v>1050</v>
      </c>
      <c r="G403" s="413">
        <v>294706</v>
      </c>
      <c r="H403" s="413">
        <v>141750</v>
      </c>
      <c r="I403" s="413">
        <v>152956</v>
      </c>
      <c r="J403" s="413">
        <v>178</v>
      </c>
      <c r="K403" s="413" t="s">
        <v>1358</v>
      </c>
      <c r="L403" s="413">
        <v>1050</v>
      </c>
    </row>
    <row r="404" spans="1:12">
      <c r="A404" s="413">
        <v>403</v>
      </c>
      <c r="B404" s="413" t="s">
        <v>1017</v>
      </c>
      <c r="C404" s="413" t="s">
        <v>3281</v>
      </c>
      <c r="D404" s="413">
        <v>531</v>
      </c>
      <c r="E404" s="413">
        <v>198.0162</v>
      </c>
      <c r="F404" s="413">
        <v>1486</v>
      </c>
      <c r="G404" s="413">
        <v>294252</v>
      </c>
      <c r="H404" s="413">
        <v>789066</v>
      </c>
      <c r="I404" s="413">
        <v>-494814</v>
      </c>
      <c r="J404" s="413">
        <v>83</v>
      </c>
      <c r="K404" s="413" t="s">
        <v>1358</v>
      </c>
      <c r="L404" s="413">
        <v>1486</v>
      </c>
    </row>
    <row r="405" spans="1:12">
      <c r="A405" s="413">
        <v>404</v>
      </c>
      <c r="B405" s="413" t="s">
        <v>3394</v>
      </c>
      <c r="C405" s="413" t="s">
        <v>3395</v>
      </c>
      <c r="D405" s="413">
        <v>424</v>
      </c>
      <c r="E405" s="413">
        <v>1080</v>
      </c>
      <c r="F405" s="413">
        <v>270</v>
      </c>
      <c r="G405" s="413">
        <v>291600</v>
      </c>
      <c r="H405" s="413">
        <v>114480</v>
      </c>
      <c r="I405" s="413">
        <v>177120</v>
      </c>
      <c r="J405" s="413">
        <v>5</v>
      </c>
      <c r="K405" s="413" t="s">
        <v>1358</v>
      </c>
      <c r="L405" s="413">
        <v>270</v>
      </c>
    </row>
    <row r="406" spans="1:12">
      <c r="A406" s="413">
        <v>405</v>
      </c>
      <c r="B406" s="413" t="s">
        <v>807</v>
      </c>
      <c r="C406" s="413" t="s">
        <v>3221</v>
      </c>
      <c r="D406" s="413">
        <v>204</v>
      </c>
      <c r="E406" s="413">
        <v>410.24470000000002</v>
      </c>
      <c r="F406" s="413">
        <v>707</v>
      </c>
      <c r="G406" s="413">
        <v>290043</v>
      </c>
      <c r="H406" s="413">
        <v>144228</v>
      </c>
      <c r="I406" s="413">
        <v>145815</v>
      </c>
      <c r="J406" s="413">
        <v>162</v>
      </c>
      <c r="K406" s="413" t="s">
        <v>1358</v>
      </c>
      <c r="L406" s="413">
        <v>707</v>
      </c>
    </row>
    <row r="407" spans="1:12">
      <c r="A407" s="413">
        <v>406</v>
      </c>
      <c r="B407" s="413" t="s">
        <v>4225</v>
      </c>
      <c r="C407" s="413" t="s">
        <v>4327</v>
      </c>
      <c r="D407" s="413">
        <v>657</v>
      </c>
      <c r="E407" s="413">
        <v>1403.1068</v>
      </c>
      <c r="F407" s="413">
        <v>206</v>
      </c>
      <c r="G407" s="413">
        <v>289040</v>
      </c>
      <c r="H407" s="413">
        <v>135342</v>
      </c>
      <c r="I407" s="413">
        <v>153698</v>
      </c>
      <c r="J407" s="413">
        <v>27</v>
      </c>
      <c r="K407" s="413" t="s">
        <v>1358</v>
      </c>
      <c r="L407" s="413">
        <v>206</v>
      </c>
    </row>
    <row r="408" spans="1:12">
      <c r="A408" s="413">
        <v>407</v>
      </c>
      <c r="B408" s="413" t="s">
        <v>4053</v>
      </c>
      <c r="C408" s="413" t="s">
        <v>4054</v>
      </c>
      <c r="D408" s="413">
        <v>2073</v>
      </c>
      <c r="E408" s="413">
        <v>3687.7051000000001</v>
      </c>
      <c r="F408" s="413">
        <v>78</v>
      </c>
      <c r="G408" s="413">
        <v>287641</v>
      </c>
      <c r="H408" s="413">
        <v>161694</v>
      </c>
      <c r="I408" s="413">
        <v>125947</v>
      </c>
      <c r="J408" s="413">
        <v>13</v>
      </c>
      <c r="K408" s="413" t="s">
        <v>1358</v>
      </c>
      <c r="L408" s="413">
        <v>78</v>
      </c>
    </row>
    <row r="409" spans="1:12">
      <c r="A409" s="413">
        <v>408</v>
      </c>
      <c r="B409" s="413" t="s">
        <v>489</v>
      </c>
      <c r="C409" s="413" t="s">
        <v>3314</v>
      </c>
      <c r="D409" s="413">
        <v>265</v>
      </c>
      <c r="E409" s="413">
        <v>574.8931</v>
      </c>
      <c r="F409" s="413">
        <v>496</v>
      </c>
      <c r="G409" s="413">
        <v>285147</v>
      </c>
      <c r="H409" s="413">
        <v>131440</v>
      </c>
      <c r="I409" s="413">
        <v>153707</v>
      </c>
      <c r="J409" s="413">
        <v>78</v>
      </c>
      <c r="K409" s="413" t="s">
        <v>1358</v>
      </c>
      <c r="L409" s="413">
        <v>496</v>
      </c>
    </row>
    <row r="410" spans="1:12">
      <c r="A410" s="413">
        <v>409</v>
      </c>
      <c r="B410" s="413" t="s">
        <v>332</v>
      </c>
      <c r="C410" s="413" t="s">
        <v>3313</v>
      </c>
      <c r="D410" s="413">
        <v>105</v>
      </c>
      <c r="E410" s="413">
        <v>472.45269999999999</v>
      </c>
      <c r="F410" s="413">
        <v>603</v>
      </c>
      <c r="G410" s="413">
        <v>284889</v>
      </c>
      <c r="H410" s="413">
        <v>63315</v>
      </c>
      <c r="I410" s="413">
        <v>221574</v>
      </c>
      <c r="J410" s="413">
        <v>62</v>
      </c>
      <c r="K410" s="413" t="s">
        <v>1358</v>
      </c>
      <c r="L410" s="413">
        <v>603</v>
      </c>
    </row>
    <row r="411" spans="1:12">
      <c r="A411" s="413">
        <v>410</v>
      </c>
      <c r="B411" s="413" t="s">
        <v>536</v>
      </c>
      <c r="C411" s="413" t="s">
        <v>3373</v>
      </c>
      <c r="D411" s="413">
        <v>616</v>
      </c>
      <c r="E411" s="413">
        <v>1429.8878</v>
      </c>
      <c r="F411" s="413">
        <v>196</v>
      </c>
      <c r="G411" s="413">
        <v>280258</v>
      </c>
      <c r="H411" s="413">
        <v>120736</v>
      </c>
      <c r="I411" s="413">
        <v>159522</v>
      </c>
      <c r="J411" s="413">
        <v>24</v>
      </c>
      <c r="K411" s="413" t="s">
        <v>1358</v>
      </c>
      <c r="L411" s="413">
        <v>196</v>
      </c>
    </row>
    <row r="412" spans="1:12">
      <c r="A412" s="413">
        <v>411</v>
      </c>
      <c r="B412" s="413" t="s">
        <v>498</v>
      </c>
      <c r="C412" s="413" t="s">
        <v>3391</v>
      </c>
      <c r="D412" s="413">
        <v>183</v>
      </c>
      <c r="E412" s="413">
        <v>281.07650000000001</v>
      </c>
      <c r="F412" s="413">
        <v>981</v>
      </c>
      <c r="G412" s="413">
        <v>275736</v>
      </c>
      <c r="H412" s="413">
        <v>179523</v>
      </c>
      <c r="I412" s="413">
        <v>96213</v>
      </c>
      <c r="J412" s="413">
        <v>123</v>
      </c>
      <c r="K412" s="413" t="s">
        <v>1358</v>
      </c>
      <c r="L412" s="413">
        <v>981</v>
      </c>
    </row>
    <row r="413" spans="1:12">
      <c r="A413" s="413">
        <v>412</v>
      </c>
      <c r="B413" s="413" t="s">
        <v>3751</v>
      </c>
      <c r="C413" s="413" t="s">
        <v>3847</v>
      </c>
      <c r="D413" s="413">
        <v>151</v>
      </c>
      <c r="E413" s="413">
        <v>272.86110000000002</v>
      </c>
      <c r="F413" s="413">
        <v>1008</v>
      </c>
      <c r="G413" s="413">
        <v>275044</v>
      </c>
      <c r="H413" s="413">
        <v>152208</v>
      </c>
      <c r="I413" s="413">
        <v>122836</v>
      </c>
      <c r="J413" s="413">
        <v>227</v>
      </c>
      <c r="K413" s="413" t="s">
        <v>1358</v>
      </c>
      <c r="L413" s="413">
        <v>1008</v>
      </c>
    </row>
    <row r="414" spans="1:12">
      <c r="A414" s="413">
        <v>413</v>
      </c>
      <c r="B414" s="413" t="s">
        <v>983</v>
      </c>
      <c r="C414" s="413" t="s">
        <v>3282</v>
      </c>
      <c r="D414" s="413">
        <v>403</v>
      </c>
      <c r="E414" s="413">
        <v>738.92309999999998</v>
      </c>
      <c r="F414" s="413">
        <v>364</v>
      </c>
      <c r="G414" s="413">
        <v>268968</v>
      </c>
      <c r="H414" s="413">
        <v>146692</v>
      </c>
      <c r="I414" s="413">
        <v>122276</v>
      </c>
      <c r="J414" s="413">
        <v>115</v>
      </c>
      <c r="K414" s="413" t="s">
        <v>1358</v>
      </c>
      <c r="L414" s="413">
        <v>364</v>
      </c>
    </row>
    <row r="415" spans="1:12">
      <c r="A415" s="413">
        <v>414</v>
      </c>
      <c r="B415" s="413" t="s">
        <v>3002</v>
      </c>
      <c r="C415" s="413" t="s">
        <v>3817</v>
      </c>
      <c r="D415" s="413">
        <v>151</v>
      </c>
      <c r="E415" s="413">
        <v>192</v>
      </c>
      <c r="F415" s="413">
        <v>1400</v>
      </c>
      <c r="G415" s="413">
        <v>268800</v>
      </c>
      <c r="H415" s="413">
        <v>211400</v>
      </c>
      <c r="I415" s="413">
        <v>57400</v>
      </c>
      <c r="J415" s="413">
        <v>4</v>
      </c>
      <c r="K415" s="413" t="s">
        <v>1358</v>
      </c>
      <c r="L415" s="413">
        <v>1400</v>
      </c>
    </row>
    <row r="416" spans="1:12">
      <c r="A416" s="413">
        <v>415</v>
      </c>
      <c r="B416" s="413" t="s">
        <v>2740</v>
      </c>
      <c r="C416" s="413" t="s">
        <v>3241</v>
      </c>
      <c r="D416" s="413">
        <v>0</v>
      </c>
      <c r="E416" s="413">
        <v>805</v>
      </c>
      <c r="F416" s="413">
        <v>330</v>
      </c>
      <c r="G416" s="413">
        <v>265650</v>
      </c>
      <c r="H416" s="413">
        <v>0</v>
      </c>
      <c r="I416" s="413">
        <v>265650</v>
      </c>
      <c r="J416" s="413">
        <v>12</v>
      </c>
      <c r="K416" s="413" t="s">
        <v>1358</v>
      </c>
      <c r="L416" s="413">
        <v>330</v>
      </c>
    </row>
    <row r="417" spans="1:12">
      <c r="A417" s="413">
        <v>416</v>
      </c>
      <c r="B417" s="413" t="s">
        <v>525</v>
      </c>
      <c r="C417" s="413" t="s">
        <v>3360</v>
      </c>
      <c r="D417" s="413">
        <v>1460</v>
      </c>
      <c r="E417" s="413">
        <v>2729.1134000000002</v>
      </c>
      <c r="F417" s="413">
        <v>97</v>
      </c>
      <c r="G417" s="413">
        <v>264724</v>
      </c>
      <c r="H417" s="413">
        <v>141620</v>
      </c>
      <c r="I417" s="413">
        <v>123104</v>
      </c>
      <c r="J417" s="413">
        <v>43</v>
      </c>
      <c r="K417" s="413" t="s">
        <v>1358</v>
      </c>
      <c r="L417" s="413">
        <v>97</v>
      </c>
    </row>
    <row r="418" spans="1:12">
      <c r="A418" s="413">
        <v>417</v>
      </c>
      <c r="B418" s="413" t="s">
        <v>4105</v>
      </c>
      <c r="C418" s="413" t="s">
        <v>4284</v>
      </c>
      <c r="D418" s="413">
        <v>167</v>
      </c>
      <c r="E418" s="413">
        <v>254.82060000000001</v>
      </c>
      <c r="F418" s="413">
        <v>1031</v>
      </c>
      <c r="G418" s="413">
        <v>262720</v>
      </c>
      <c r="H418" s="413">
        <v>172177</v>
      </c>
      <c r="I418" s="413">
        <v>90543</v>
      </c>
      <c r="J418" s="413">
        <v>23</v>
      </c>
      <c r="K418" s="413" t="s">
        <v>1358</v>
      </c>
      <c r="L418" s="413">
        <v>1031</v>
      </c>
    </row>
    <row r="419" spans="1:12">
      <c r="A419" s="413">
        <v>418</v>
      </c>
      <c r="B419" s="413" t="s">
        <v>835</v>
      </c>
      <c r="C419" s="413" t="s">
        <v>3231</v>
      </c>
      <c r="D419" s="413">
        <v>509</v>
      </c>
      <c r="E419" s="413">
        <v>937.05430000000001</v>
      </c>
      <c r="F419" s="413">
        <v>276</v>
      </c>
      <c r="G419" s="413">
        <v>258627</v>
      </c>
      <c r="H419" s="413">
        <v>140484</v>
      </c>
      <c r="I419" s="413">
        <v>118143</v>
      </c>
      <c r="J419" s="413">
        <v>71</v>
      </c>
      <c r="K419" s="413" t="s">
        <v>1358</v>
      </c>
      <c r="L419" s="413">
        <v>276</v>
      </c>
    </row>
    <row r="420" spans="1:12">
      <c r="A420" s="413">
        <v>419</v>
      </c>
      <c r="B420" s="413" t="s">
        <v>774</v>
      </c>
      <c r="C420" s="413" t="s">
        <v>3279</v>
      </c>
      <c r="D420" s="413">
        <v>1398</v>
      </c>
      <c r="E420" s="413">
        <v>2795.2197999999999</v>
      </c>
      <c r="F420" s="413">
        <v>91</v>
      </c>
      <c r="G420" s="413">
        <v>254365</v>
      </c>
      <c r="H420" s="413">
        <v>127218</v>
      </c>
      <c r="I420" s="413">
        <v>127147</v>
      </c>
      <c r="J420" s="413">
        <v>43</v>
      </c>
      <c r="K420" s="413" t="s">
        <v>1358</v>
      </c>
      <c r="L420" s="413">
        <v>91</v>
      </c>
    </row>
    <row r="421" spans="1:12">
      <c r="A421" s="413">
        <v>420</v>
      </c>
      <c r="B421" s="413" t="s">
        <v>748</v>
      </c>
      <c r="C421" s="413" t="s">
        <v>3449</v>
      </c>
      <c r="D421" s="413">
        <v>350</v>
      </c>
      <c r="E421" s="413">
        <v>518.50310000000002</v>
      </c>
      <c r="F421" s="413">
        <v>489</v>
      </c>
      <c r="G421" s="413">
        <v>253548</v>
      </c>
      <c r="H421" s="413">
        <v>171150</v>
      </c>
      <c r="I421" s="413">
        <v>82398</v>
      </c>
      <c r="J421" s="413">
        <v>137</v>
      </c>
      <c r="K421" s="413" t="s">
        <v>1358</v>
      </c>
      <c r="L421" s="413">
        <v>489</v>
      </c>
    </row>
    <row r="422" spans="1:12">
      <c r="A422" s="413">
        <v>421</v>
      </c>
      <c r="B422" s="413" t="s">
        <v>394</v>
      </c>
      <c r="C422" s="413" t="s">
        <v>3813</v>
      </c>
      <c r="D422" s="413">
        <v>1520</v>
      </c>
      <c r="E422" s="413">
        <v>2759.3407000000002</v>
      </c>
      <c r="F422" s="413">
        <v>91</v>
      </c>
      <c r="G422" s="413">
        <v>251100</v>
      </c>
      <c r="H422" s="413">
        <v>138320</v>
      </c>
      <c r="I422" s="413">
        <v>112780</v>
      </c>
      <c r="J422" s="413">
        <v>4</v>
      </c>
      <c r="K422" s="413" t="s">
        <v>1358</v>
      </c>
      <c r="L422" s="413">
        <v>91</v>
      </c>
    </row>
    <row r="423" spans="1:12">
      <c r="A423" s="413">
        <v>422</v>
      </c>
      <c r="B423" s="413" t="s">
        <v>3337</v>
      </c>
      <c r="C423" s="413" t="s">
        <v>3338</v>
      </c>
      <c r="D423" s="413">
        <v>645</v>
      </c>
      <c r="E423" s="413">
        <v>1385</v>
      </c>
      <c r="F423" s="413">
        <v>180</v>
      </c>
      <c r="G423" s="413">
        <v>249300</v>
      </c>
      <c r="H423" s="413">
        <v>116100</v>
      </c>
      <c r="I423" s="413">
        <v>133200</v>
      </c>
      <c r="J423" s="413">
        <v>4</v>
      </c>
      <c r="K423" s="413" t="s">
        <v>1358</v>
      </c>
      <c r="L423" s="413">
        <v>180</v>
      </c>
    </row>
    <row r="424" spans="1:12">
      <c r="A424" s="413">
        <v>423</v>
      </c>
      <c r="B424" s="413" t="s">
        <v>700</v>
      </c>
      <c r="C424" s="413" t="s">
        <v>3030</v>
      </c>
      <c r="D424" s="413">
        <v>439</v>
      </c>
      <c r="E424" s="413">
        <v>659.00260000000003</v>
      </c>
      <c r="F424" s="413">
        <v>378</v>
      </c>
      <c r="G424" s="413">
        <v>249103</v>
      </c>
      <c r="H424" s="413">
        <v>165942</v>
      </c>
      <c r="I424" s="413">
        <v>83161</v>
      </c>
      <c r="J424" s="413">
        <v>63</v>
      </c>
      <c r="K424" s="413" t="s">
        <v>1358</v>
      </c>
      <c r="L424" s="413">
        <v>378</v>
      </c>
    </row>
    <row r="425" spans="1:12">
      <c r="A425" s="413">
        <v>424</v>
      </c>
      <c r="B425" s="413" t="s">
        <v>769</v>
      </c>
      <c r="C425" s="413" t="s">
        <v>3620</v>
      </c>
      <c r="D425" s="413">
        <v>1487</v>
      </c>
      <c r="E425" s="413">
        <v>1569.5669</v>
      </c>
      <c r="F425" s="413">
        <v>157</v>
      </c>
      <c r="G425" s="413">
        <v>246422</v>
      </c>
      <c r="H425" s="413">
        <v>233459</v>
      </c>
      <c r="I425" s="413">
        <v>12963</v>
      </c>
      <c r="J425" s="413">
        <v>44</v>
      </c>
      <c r="K425" s="413" t="s">
        <v>1358</v>
      </c>
      <c r="L425" s="413">
        <v>157</v>
      </c>
    </row>
    <row r="426" spans="1:12">
      <c r="A426" s="413">
        <v>425</v>
      </c>
      <c r="B426" s="413" t="s">
        <v>643</v>
      </c>
      <c r="C426" s="413" t="s">
        <v>3356</v>
      </c>
      <c r="D426" s="413">
        <v>123</v>
      </c>
      <c r="E426" s="413">
        <v>221.6516</v>
      </c>
      <c r="F426" s="413">
        <v>1108</v>
      </c>
      <c r="G426" s="413">
        <v>245590</v>
      </c>
      <c r="H426" s="413">
        <v>136284</v>
      </c>
      <c r="I426" s="413">
        <v>109306</v>
      </c>
      <c r="J426" s="413">
        <v>82</v>
      </c>
      <c r="K426" s="413" t="s">
        <v>1358</v>
      </c>
      <c r="L426" s="413">
        <v>1108</v>
      </c>
    </row>
    <row r="427" spans="1:12">
      <c r="A427" s="413">
        <v>426</v>
      </c>
      <c r="B427" s="413" t="s">
        <v>682</v>
      </c>
      <c r="C427" s="413" t="s">
        <v>3362</v>
      </c>
      <c r="D427" s="413">
        <v>314</v>
      </c>
      <c r="E427" s="413">
        <v>567.14189999999996</v>
      </c>
      <c r="F427" s="413">
        <v>430</v>
      </c>
      <c r="G427" s="413">
        <v>243871</v>
      </c>
      <c r="H427" s="413">
        <v>135020</v>
      </c>
      <c r="I427" s="413">
        <v>108851</v>
      </c>
      <c r="J427" s="413">
        <v>72</v>
      </c>
      <c r="K427" s="413" t="s">
        <v>1358</v>
      </c>
      <c r="L427" s="413">
        <v>430</v>
      </c>
    </row>
    <row r="428" spans="1:12">
      <c r="A428" s="413">
        <v>427</v>
      </c>
      <c r="B428" s="413" t="s">
        <v>4080</v>
      </c>
      <c r="C428" s="413" t="s">
        <v>4128</v>
      </c>
      <c r="D428" s="413">
        <v>95</v>
      </c>
      <c r="E428" s="413">
        <v>203.87540000000001</v>
      </c>
      <c r="F428" s="413">
        <v>1196</v>
      </c>
      <c r="G428" s="413">
        <v>243835</v>
      </c>
      <c r="H428" s="413">
        <v>113620</v>
      </c>
      <c r="I428" s="413">
        <v>130215</v>
      </c>
      <c r="J428" s="413">
        <v>81</v>
      </c>
      <c r="K428" s="413" t="s">
        <v>1358</v>
      </c>
      <c r="L428" s="413">
        <v>1196</v>
      </c>
    </row>
    <row r="429" spans="1:12">
      <c r="A429" s="413">
        <v>428</v>
      </c>
      <c r="B429" s="413" t="s">
        <v>650</v>
      </c>
      <c r="C429" s="413" t="s">
        <v>3194</v>
      </c>
      <c r="D429" s="413">
        <v>77</v>
      </c>
      <c r="E429" s="413">
        <v>177.36500000000001</v>
      </c>
      <c r="F429" s="413">
        <v>1370</v>
      </c>
      <c r="G429" s="413">
        <v>242990</v>
      </c>
      <c r="H429" s="413">
        <v>105490</v>
      </c>
      <c r="I429" s="413">
        <v>137500</v>
      </c>
      <c r="J429" s="413">
        <v>41</v>
      </c>
      <c r="K429" s="413" t="s">
        <v>1358</v>
      </c>
      <c r="L429" s="413">
        <v>1370</v>
      </c>
    </row>
    <row r="430" spans="1:12">
      <c r="A430" s="413">
        <v>429</v>
      </c>
      <c r="B430" s="413" t="s">
        <v>546</v>
      </c>
      <c r="C430" s="413" t="s">
        <v>3972</v>
      </c>
      <c r="D430" s="413">
        <v>242</v>
      </c>
      <c r="E430" s="413">
        <v>345.23320000000001</v>
      </c>
      <c r="F430" s="413">
        <v>699</v>
      </c>
      <c r="G430" s="413">
        <v>241318</v>
      </c>
      <c r="H430" s="413">
        <v>169158</v>
      </c>
      <c r="I430" s="413">
        <v>72160</v>
      </c>
      <c r="J430" s="413">
        <v>54</v>
      </c>
      <c r="K430" s="413" t="s">
        <v>1358</v>
      </c>
      <c r="L430" s="413">
        <v>699</v>
      </c>
    </row>
    <row r="431" spans="1:12">
      <c r="A431" s="413">
        <v>430</v>
      </c>
      <c r="B431" s="413" t="s">
        <v>4085</v>
      </c>
      <c r="C431" s="413" t="s">
        <v>4122</v>
      </c>
      <c r="D431" s="413">
        <v>81</v>
      </c>
      <c r="E431" s="413">
        <v>144.47460000000001</v>
      </c>
      <c r="F431" s="413">
        <v>1656</v>
      </c>
      <c r="G431" s="413">
        <v>239250</v>
      </c>
      <c r="H431" s="413">
        <v>134136</v>
      </c>
      <c r="I431" s="413">
        <v>105114</v>
      </c>
      <c r="J431" s="413">
        <v>16</v>
      </c>
      <c r="K431" s="413" t="s">
        <v>1358</v>
      </c>
      <c r="L431" s="413">
        <v>1656</v>
      </c>
    </row>
    <row r="432" spans="1:12">
      <c r="A432" s="413">
        <v>431</v>
      </c>
      <c r="B432" s="413" t="s">
        <v>485</v>
      </c>
      <c r="C432" s="413" t="s">
        <v>3459</v>
      </c>
      <c r="D432" s="413">
        <v>165</v>
      </c>
      <c r="E432" s="413">
        <v>324.42660000000001</v>
      </c>
      <c r="F432" s="413">
        <v>736</v>
      </c>
      <c r="G432" s="413">
        <v>238778</v>
      </c>
      <c r="H432" s="413">
        <v>121440</v>
      </c>
      <c r="I432" s="413">
        <v>117338</v>
      </c>
      <c r="J432" s="413">
        <v>135</v>
      </c>
      <c r="K432" s="413" t="s">
        <v>1358</v>
      </c>
      <c r="L432" s="413">
        <v>736</v>
      </c>
    </row>
    <row r="433" spans="1:12">
      <c r="A433" s="413">
        <v>432</v>
      </c>
      <c r="B433" s="413" t="s">
        <v>957</v>
      </c>
      <c r="C433" s="413" t="s">
        <v>3348</v>
      </c>
      <c r="D433" s="413">
        <v>476</v>
      </c>
      <c r="E433" s="413">
        <v>822.96169999999995</v>
      </c>
      <c r="F433" s="413">
        <v>287</v>
      </c>
      <c r="G433" s="413">
        <v>236190</v>
      </c>
      <c r="H433" s="413">
        <v>136612</v>
      </c>
      <c r="I433" s="413">
        <v>99578</v>
      </c>
      <c r="J433" s="413">
        <v>113</v>
      </c>
      <c r="K433" s="413" t="s">
        <v>1358</v>
      </c>
      <c r="L433" s="413">
        <v>287</v>
      </c>
    </row>
    <row r="434" spans="1:12">
      <c r="A434" s="413">
        <v>433</v>
      </c>
      <c r="B434" s="413" t="s">
        <v>3320</v>
      </c>
      <c r="C434" s="413" t="s">
        <v>3321</v>
      </c>
      <c r="D434" s="413">
        <v>419</v>
      </c>
      <c r="E434" s="413">
        <v>785</v>
      </c>
      <c r="F434" s="413">
        <v>300</v>
      </c>
      <c r="G434" s="413">
        <v>235500</v>
      </c>
      <c r="H434" s="413">
        <v>125700</v>
      </c>
      <c r="I434" s="413">
        <v>109800</v>
      </c>
      <c r="J434" s="413">
        <v>5</v>
      </c>
      <c r="K434" s="413" t="s">
        <v>1358</v>
      </c>
      <c r="L434" s="413">
        <v>300</v>
      </c>
    </row>
    <row r="435" spans="1:12">
      <c r="A435" s="413">
        <v>434</v>
      </c>
      <c r="B435" s="413" t="s">
        <v>4176</v>
      </c>
      <c r="C435" s="413" t="s">
        <v>4287</v>
      </c>
      <c r="D435" s="413">
        <v>602</v>
      </c>
      <c r="E435" s="413">
        <v>980</v>
      </c>
      <c r="F435" s="413">
        <v>240</v>
      </c>
      <c r="G435" s="413">
        <v>235200</v>
      </c>
      <c r="H435" s="413">
        <v>144480</v>
      </c>
      <c r="I435" s="413">
        <v>90720</v>
      </c>
      <c r="J435" s="413">
        <v>3</v>
      </c>
      <c r="K435" s="413" t="s">
        <v>1358</v>
      </c>
      <c r="L435" s="413">
        <v>240</v>
      </c>
    </row>
    <row r="436" spans="1:12">
      <c r="A436" s="413">
        <v>435</v>
      </c>
      <c r="B436" s="413" t="s">
        <v>3411</v>
      </c>
      <c r="C436" s="413" t="s">
        <v>3412</v>
      </c>
      <c r="D436" s="413">
        <v>356</v>
      </c>
      <c r="E436" s="413">
        <v>465</v>
      </c>
      <c r="F436" s="413">
        <v>500</v>
      </c>
      <c r="G436" s="413">
        <v>232500</v>
      </c>
      <c r="H436" s="413">
        <v>178000</v>
      </c>
      <c r="I436" s="413">
        <v>54500</v>
      </c>
      <c r="J436" s="413">
        <v>7</v>
      </c>
      <c r="K436" s="413" t="s">
        <v>1358</v>
      </c>
      <c r="L436" s="413">
        <v>500</v>
      </c>
    </row>
    <row r="437" spans="1:12">
      <c r="A437" s="413">
        <v>436</v>
      </c>
      <c r="B437" s="413" t="s">
        <v>504</v>
      </c>
      <c r="C437" s="413" t="s">
        <v>3131</v>
      </c>
      <c r="D437" s="413">
        <v>629</v>
      </c>
      <c r="E437" s="413">
        <v>995.89700000000005</v>
      </c>
      <c r="F437" s="413">
        <v>233</v>
      </c>
      <c r="G437" s="413">
        <v>232044</v>
      </c>
      <c r="H437" s="413">
        <v>146557</v>
      </c>
      <c r="I437" s="413">
        <v>85487</v>
      </c>
      <c r="J437" s="413">
        <v>62</v>
      </c>
      <c r="K437" s="413" t="s">
        <v>1358</v>
      </c>
      <c r="L437" s="413">
        <v>233</v>
      </c>
    </row>
    <row r="438" spans="1:12">
      <c r="A438" s="413">
        <v>437</v>
      </c>
      <c r="B438" s="413">
        <v>414210111</v>
      </c>
      <c r="C438" s="413" t="s">
        <v>3331</v>
      </c>
      <c r="D438" s="413">
        <v>430</v>
      </c>
      <c r="E438" s="413">
        <v>817</v>
      </c>
      <c r="F438" s="413">
        <v>284</v>
      </c>
      <c r="G438" s="413">
        <v>232028</v>
      </c>
      <c r="H438" s="413">
        <v>122120</v>
      </c>
      <c r="I438" s="413">
        <v>109908</v>
      </c>
      <c r="J438" s="413">
        <v>11</v>
      </c>
      <c r="K438" s="413" t="s">
        <v>1358</v>
      </c>
      <c r="L438" s="413">
        <v>284</v>
      </c>
    </row>
    <row r="439" spans="1:12">
      <c r="A439" s="413">
        <v>438</v>
      </c>
      <c r="B439" s="413" t="s">
        <v>710</v>
      </c>
      <c r="C439" s="413" t="s">
        <v>3294</v>
      </c>
      <c r="D439" s="413">
        <v>172</v>
      </c>
      <c r="E439" s="413">
        <v>343.16969999999998</v>
      </c>
      <c r="F439" s="413">
        <v>660</v>
      </c>
      <c r="G439" s="413">
        <v>226492</v>
      </c>
      <c r="H439" s="413">
        <v>113520</v>
      </c>
      <c r="I439" s="413">
        <v>112972</v>
      </c>
      <c r="J439" s="413">
        <v>91</v>
      </c>
      <c r="K439" s="413" t="s">
        <v>1358</v>
      </c>
      <c r="L439" s="413">
        <v>660</v>
      </c>
    </row>
    <row r="440" spans="1:12">
      <c r="A440" s="413">
        <v>439</v>
      </c>
      <c r="B440" s="413" t="s">
        <v>4087</v>
      </c>
      <c r="C440" s="413" t="s">
        <v>4123</v>
      </c>
      <c r="D440" s="413">
        <v>80</v>
      </c>
      <c r="E440" s="413">
        <v>137.49700000000001</v>
      </c>
      <c r="F440" s="413">
        <v>1646</v>
      </c>
      <c r="G440" s="413">
        <v>226320</v>
      </c>
      <c r="H440" s="413">
        <v>131680</v>
      </c>
      <c r="I440" s="413">
        <v>94640</v>
      </c>
      <c r="J440" s="413">
        <v>17</v>
      </c>
      <c r="K440" s="413" t="s">
        <v>1358</v>
      </c>
      <c r="L440" s="413">
        <v>1646</v>
      </c>
    </row>
    <row r="441" spans="1:12">
      <c r="A441" s="413">
        <v>440</v>
      </c>
      <c r="B441" s="413" t="s">
        <v>413</v>
      </c>
      <c r="C441" s="413" t="s">
        <v>3416</v>
      </c>
      <c r="D441" s="413">
        <v>169</v>
      </c>
      <c r="E441" s="413">
        <v>250.97329999999999</v>
      </c>
      <c r="F441" s="413">
        <v>898</v>
      </c>
      <c r="G441" s="413">
        <v>225374</v>
      </c>
      <c r="H441" s="413">
        <v>151762</v>
      </c>
      <c r="I441" s="413">
        <v>73612</v>
      </c>
      <c r="J441" s="413">
        <v>111</v>
      </c>
      <c r="K441" s="413" t="s">
        <v>1358</v>
      </c>
      <c r="L441" s="413">
        <v>898</v>
      </c>
    </row>
    <row r="442" spans="1:12">
      <c r="A442" s="413">
        <v>441</v>
      </c>
      <c r="B442" s="413" t="s">
        <v>2863</v>
      </c>
      <c r="C442" s="413" t="s">
        <v>3174</v>
      </c>
      <c r="D442" s="413">
        <v>1353</v>
      </c>
      <c r="E442" s="413">
        <v>2645.1190000000001</v>
      </c>
      <c r="F442" s="413">
        <v>84</v>
      </c>
      <c r="G442" s="413">
        <v>222190</v>
      </c>
      <c r="H442" s="413">
        <v>113652</v>
      </c>
      <c r="I442" s="413">
        <v>108538</v>
      </c>
      <c r="J442" s="413">
        <v>21</v>
      </c>
      <c r="K442" s="413" t="s">
        <v>1358</v>
      </c>
      <c r="L442" s="413">
        <v>84</v>
      </c>
    </row>
    <row r="443" spans="1:12">
      <c r="A443" s="413">
        <v>442</v>
      </c>
      <c r="B443" s="413" t="s">
        <v>964</v>
      </c>
      <c r="C443" s="413" t="s">
        <v>3135</v>
      </c>
      <c r="D443" s="413">
        <v>720</v>
      </c>
      <c r="E443" s="413">
        <v>1468.3775000000001</v>
      </c>
      <c r="F443" s="413">
        <v>151</v>
      </c>
      <c r="G443" s="413">
        <v>221725</v>
      </c>
      <c r="H443" s="413">
        <v>108720</v>
      </c>
      <c r="I443" s="413">
        <v>113005</v>
      </c>
      <c r="J443" s="413">
        <v>34</v>
      </c>
      <c r="K443" s="413" t="s">
        <v>1358</v>
      </c>
      <c r="L443" s="413">
        <v>151</v>
      </c>
    </row>
    <row r="444" spans="1:12">
      <c r="A444" s="413">
        <v>443</v>
      </c>
      <c r="B444" s="413" t="s">
        <v>532</v>
      </c>
      <c r="C444" s="413" t="s">
        <v>3493</v>
      </c>
      <c r="D444" s="413">
        <v>242</v>
      </c>
      <c r="E444" s="413">
        <v>501.66669999999999</v>
      </c>
      <c r="F444" s="413">
        <v>441</v>
      </c>
      <c r="G444" s="413">
        <v>221235</v>
      </c>
      <c r="H444" s="413">
        <v>106722</v>
      </c>
      <c r="I444" s="413">
        <v>114513</v>
      </c>
      <c r="J444" s="413">
        <v>140</v>
      </c>
      <c r="K444" s="413" t="s">
        <v>1358</v>
      </c>
      <c r="L444" s="413">
        <v>441</v>
      </c>
    </row>
    <row r="445" spans="1:12">
      <c r="A445" s="413">
        <v>444</v>
      </c>
      <c r="B445" s="413" t="s">
        <v>3767</v>
      </c>
      <c r="C445" s="413" t="s">
        <v>3812</v>
      </c>
      <c r="D445" s="413">
        <v>660</v>
      </c>
      <c r="E445" s="413">
        <v>1168.7742000000001</v>
      </c>
      <c r="F445" s="413">
        <v>186</v>
      </c>
      <c r="G445" s="413">
        <v>217392</v>
      </c>
      <c r="H445" s="413">
        <v>122760</v>
      </c>
      <c r="I445" s="413">
        <v>94632</v>
      </c>
      <c r="J445" s="413">
        <v>16</v>
      </c>
      <c r="K445" s="413" t="s">
        <v>1358</v>
      </c>
      <c r="L445" s="413">
        <v>186</v>
      </c>
    </row>
    <row r="446" spans="1:12">
      <c r="A446" s="413">
        <v>445</v>
      </c>
      <c r="B446" s="413" t="s">
        <v>4230</v>
      </c>
      <c r="C446" s="413" t="s">
        <v>4348</v>
      </c>
      <c r="D446" s="413">
        <v>82</v>
      </c>
      <c r="E446" s="413">
        <v>171.1559</v>
      </c>
      <c r="F446" s="413">
        <v>1270</v>
      </c>
      <c r="G446" s="413">
        <v>217368</v>
      </c>
      <c r="H446" s="413">
        <v>104140</v>
      </c>
      <c r="I446" s="413">
        <v>113228</v>
      </c>
      <c r="J446" s="413">
        <v>77</v>
      </c>
      <c r="K446" s="413" t="s">
        <v>1358</v>
      </c>
      <c r="L446" s="413">
        <v>1270</v>
      </c>
    </row>
    <row r="447" spans="1:12">
      <c r="A447" s="413">
        <v>446</v>
      </c>
      <c r="B447" s="413" t="s">
        <v>4420</v>
      </c>
      <c r="C447" s="413" t="s">
        <v>4463</v>
      </c>
      <c r="D447" s="413">
        <v>90</v>
      </c>
      <c r="E447" s="413">
        <v>288.59120000000001</v>
      </c>
      <c r="F447" s="413">
        <v>751</v>
      </c>
      <c r="G447" s="413">
        <v>216732</v>
      </c>
      <c r="H447" s="413">
        <v>67590</v>
      </c>
      <c r="I447" s="413">
        <v>149142</v>
      </c>
      <c r="J447" s="413">
        <v>92</v>
      </c>
      <c r="K447" s="413" t="s">
        <v>1358</v>
      </c>
      <c r="L447" s="413">
        <v>751</v>
      </c>
    </row>
    <row r="448" spans="1:12">
      <c r="A448" s="413">
        <v>447</v>
      </c>
      <c r="B448" s="413" t="s">
        <v>4206</v>
      </c>
      <c r="C448" s="413" t="s">
        <v>4289</v>
      </c>
      <c r="D448" s="413">
        <v>0</v>
      </c>
      <c r="E448" s="413">
        <v>562.51969999999994</v>
      </c>
      <c r="F448" s="413">
        <v>381</v>
      </c>
      <c r="G448" s="413">
        <v>214320</v>
      </c>
      <c r="H448" s="413">
        <v>0</v>
      </c>
      <c r="I448" s="413">
        <v>214320</v>
      </c>
      <c r="J448" s="413">
        <v>8</v>
      </c>
      <c r="K448" s="413" t="s">
        <v>1358</v>
      </c>
      <c r="L448" s="413">
        <v>381</v>
      </c>
    </row>
    <row r="449" spans="1:12">
      <c r="A449" s="413">
        <v>448</v>
      </c>
      <c r="B449" s="413" t="s">
        <v>1287</v>
      </c>
      <c r="C449" s="413" t="s">
        <v>3354</v>
      </c>
      <c r="D449" s="413">
        <v>75</v>
      </c>
      <c r="E449" s="413">
        <v>145.18440000000001</v>
      </c>
      <c r="F449" s="413">
        <v>1453</v>
      </c>
      <c r="G449" s="413">
        <v>210953</v>
      </c>
      <c r="H449" s="413">
        <v>108975</v>
      </c>
      <c r="I449" s="413">
        <v>101978</v>
      </c>
      <c r="J449" s="413">
        <v>72</v>
      </c>
      <c r="K449" s="413" t="s">
        <v>1358</v>
      </c>
      <c r="L449" s="413">
        <v>1453</v>
      </c>
    </row>
    <row r="450" spans="1:12">
      <c r="A450" s="413">
        <v>449</v>
      </c>
      <c r="B450" s="413" t="s">
        <v>724</v>
      </c>
      <c r="C450" s="413" t="s">
        <v>3333</v>
      </c>
      <c r="D450" s="413">
        <v>229</v>
      </c>
      <c r="E450" s="413">
        <v>404.28680000000003</v>
      </c>
      <c r="F450" s="413">
        <v>516</v>
      </c>
      <c r="G450" s="413">
        <v>208612</v>
      </c>
      <c r="H450" s="413">
        <v>118164</v>
      </c>
      <c r="I450" s="413">
        <v>90448</v>
      </c>
      <c r="J450" s="413">
        <v>36</v>
      </c>
      <c r="K450" s="413" t="s">
        <v>1358</v>
      </c>
      <c r="L450" s="413">
        <v>516</v>
      </c>
    </row>
    <row r="451" spans="1:12">
      <c r="A451" s="413">
        <v>450</v>
      </c>
      <c r="B451" s="413" t="s">
        <v>2954</v>
      </c>
      <c r="C451" s="413" t="s">
        <v>3235</v>
      </c>
      <c r="D451" s="413">
        <v>950</v>
      </c>
      <c r="E451" s="413">
        <v>1602.0078000000001</v>
      </c>
      <c r="F451" s="413">
        <v>129</v>
      </c>
      <c r="G451" s="413">
        <v>206659</v>
      </c>
      <c r="H451" s="413">
        <v>122550</v>
      </c>
      <c r="I451" s="413">
        <v>84109</v>
      </c>
      <c r="J451" s="413">
        <v>21</v>
      </c>
      <c r="K451" s="413" t="s">
        <v>1358</v>
      </c>
      <c r="L451" s="413">
        <v>129</v>
      </c>
    </row>
    <row r="452" spans="1:12">
      <c r="A452" s="413">
        <v>451</v>
      </c>
      <c r="B452" s="413" t="s">
        <v>547</v>
      </c>
      <c r="C452" s="413" t="s">
        <v>3972</v>
      </c>
      <c r="D452" s="413">
        <v>242</v>
      </c>
      <c r="E452" s="413">
        <v>348.69170000000003</v>
      </c>
      <c r="F452" s="413">
        <v>587</v>
      </c>
      <c r="G452" s="413">
        <v>204682</v>
      </c>
      <c r="H452" s="413">
        <v>142054</v>
      </c>
      <c r="I452" s="413">
        <v>62628</v>
      </c>
      <c r="J452" s="413">
        <v>67</v>
      </c>
      <c r="K452" s="413" t="s">
        <v>1358</v>
      </c>
      <c r="L452" s="413">
        <v>587</v>
      </c>
    </row>
    <row r="453" spans="1:12">
      <c r="A453" s="413">
        <v>452</v>
      </c>
      <c r="B453" s="413" t="s">
        <v>982</v>
      </c>
      <c r="C453" s="413" t="s">
        <v>3282</v>
      </c>
      <c r="D453" s="413">
        <v>403</v>
      </c>
      <c r="E453" s="413">
        <v>698.95190000000002</v>
      </c>
      <c r="F453" s="413">
        <v>291</v>
      </c>
      <c r="G453" s="413">
        <v>203395</v>
      </c>
      <c r="H453" s="413">
        <v>117273</v>
      </c>
      <c r="I453" s="413">
        <v>86122</v>
      </c>
      <c r="J453" s="413">
        <v>99</v>
      </c>
      <c r="K453" s="413" t="s">
        <v>1358</v>
      </c>
      <c r="L453" s="413">
        <v>291</v>
      </c>
    </row>
    <row r="454" spans="1:12">
      <c r="A454" s="413">
        <v>453</v>
      </c>
      <c r="B454" s="413" t="s">
        <v>392</v>
      </c>
      <c r="C454" s="413" t="s">
        <v>3502</v>
      </c>
      <c r="D454" s="413">
        <v>1835</v>
      </c>
      <c r="E454" s="413">
        <v>2676</v>
      </c>
      <c r="F454" s="413">
        <v>76</v>
      </c>
      <c r="G454" s="413">
        <v>203376</v>
      </c>
      <c r="H454" s="413">
        <v>139460</v>
      </c>
      <c r="I454" s="413">
        <v>63916</v>
      </c>
      <c r="J454" s="413">
        <v>4</v>
      </c>
      <c r="K454" s="413" t="s">
        <v>1358</v>
      </c>
      <c r="L454" s="413">
        <v>76</v>
      </c>
    </row>
    <row r="455" spans="1:12">
      <c r="A455" s="413">
        <v>454</v>
      </c>
      <c r="B455" s="413" t="s">
        <v>975</v>
      </c>
      <c r="C455" s="413" t="s">
        <v>3056</v>
      </c>
      <c r="D455" s="413">
        <v>477</v>
      </c>
      <c r="E455" s="413">
        <v>698.83789999999999</v>
      </c>
      <c r="F455" s="413">
        <v>290</v>
      </c>
      <c r="G455" s="413">
        <v>202663</v>
      </c>
      <c r="H455" s="413">
        <v>138330</v>
      </c>
      <c r="I455" s="413">
        <v>64333</v>
      </c>
      <c r="J455" s="413">
        <v>37</v>
      </c>
      <c r="K455" s="413" t="s">
        <v>1358</v>
      </c>
      <c r="L455" s="413">
        <v>290</v>
      </c>
    </row>
    <row r="456" spans="1:12">
      <c r="A456" s="413">
        <v>455</v>
      </c>
      <c r="B456" s="413" t="s">
        <v>4509</v>
      </c>
      <c r="C456" s="413" t="s">
        <v>4540</v>
      </c>
      <c r="D456" s="413">
        <v>1653</v>
      </c>
      <c r="E456" s="413">
        <v>3251.6129000000001</v>
      </c>
      <c r="F456" s="413">
        <v>62</v>
      </c>
      <c r="G456" s="413">
        <v>201600</v>
      </c>
      <c r="H456" s="413">
        <v>102486</v>
      </c>
      <c r="I456" s="413">
        <v>99114</v>
      </c>
      <c r="J456" s="413">
        <v>9</v>
      </c>
      <c r="K456" s="413" t="s">
        <v>1358</v>
      </c>
      <c r="L456" s="413">
        <v>62</v>
      </c>
    </row>
    <row r="457" spans="1:12">
      <c r="A457" s="413">
        <v>456</v>
      </c>
      <c r="B457" s="413" t="s">
        <v>400</v>
      </c>
      <c r="C457" s="413" t="s">
        <v>3339</v>
      </c>
      <c r="D457" s="413">
        <v>119</v>
      </c>
      <c r="E457" s="413">
        <v>243.9555</v>
      </c>
      <c r="F457" s="413">
        <v>809</v>
      </c>
      <c r="G457" s="413">
        <v>197360</v>
      </c>
      <c r="H457" s="413">
        <v>96271</v>
      </c>
      <c r="I457" s="413">
        <v>101089</v>
      </c>
      <c r="J457" s="413">
        <v>149</v>
      </c>
      <c r="K457" s="413" t="s">
        <v>1358</v>
      </c>
      <c r="L457" s="413">
        <v>809</v>
      </c>
    </row>
    <row r="458" spans="1:12">
      <c r="A458" s="413">
        <v>457</v>
      </c>
      <c r="B458" s="413" t="s">
        <v>490</v>
      </c>
      <c r="C458" s="413" t="s">
        <v>3410</v>
      </c>
      <c r="D458" s="413">
        <v>126</v>
      </c>
      <c r="E458" s="413">
        <v>140.60220000000001</v>
      </c>
      <c r="F458" s="413">
        <v>1395</v>
      </c>
      <c r="G458" s="413">
        <v>196140</v>
      </c>
      <c r="H458" s="413">
        <v>175770</v>
      </c>
      <c r="I458" s="413">
        <v>20370</v>
      </c>
      <c r="J458" s="413">
        <v>79</v>
      </c>
      <c r="K458" s="413" t="s">
        <v>1358</v>
      </c>
      <c r="L458" s="413">
        <v>1395</v>
      </c>
    </row>
    <row r="459" spans="1:12">
      <c r="A459" s="413">
        <v>458</v>
      </c>
      <c r="B459" s="413" t="s">
        <v>653</v>
      </c>
      <c r="C459" s="413" t="s">
        <v>3227</v>
      </c>
      <c r="D459" s="413">
        <v>128</v>
      </c>
      <c r="E459" s="413">
        <v>360.72739999999999</v>
      </c>
      <c r="F459" s="413">
        <v>543</v>
      </c>
      <c r="G459" s="413">
        <v>195875</v>
      </c>
      <c r="H459" s="413">
        <v>69504</v>
      </c>
      <c r="I459" s="413">
        <v>126371</v>
      </c>
      <c r="J459" s="413">
        <v>19</v>
      </c>
      <c r="K459" s="413" t="s">
        <v>1358</v>
      </c>
      <c r="L459" s="413">
        <v>543</v>
      </c>
    </row>
    <row r="460" spans="1:12">
      <c r="A460" s="413">
        <v>459</v>
      </c>
      <c r="B460" s="413" t="s">
        <v>4436</v>
      </c>
      <c r="C460" s="413" t="s">
        <v>4475</v>
      </c>
      <c r="D460" s="413">
        <v>158</v>
      </c>
      <c r="E460" s="413">
        <v>326.6773</v>
      </c>
      <c r="F460" s="413">
        <v>598</v>
      </c>
      <c r="G460" s="413">
        <v>195353</v>
      </c>
      <c r="H460" s="413">
        <v>94484</v>
      </c>
      <c r="I460" s="413">
        <v>100869</v>
      </c>
      <c r="J460" s="413">
        <v>68</v>
      </c>
      <c r="K460" s="413" t="s">
        <v>1358</v>
      </c>
      <c r="L460" s="413">
        <v>598</v>
      </c>
    </row>
    <row r="461" spans="1:12">
      <c r="A461" s="413">
        <v>460</v>
      </c>
      <c r="B461" s="413" t="s">
        <v>3403</v>
      </c>
      <c r="C461" s="413" t="s">
        <v>3404</v>
      </c>
      <c r="D461" s="413">
        <v>387</v>
      </c>
      <c r="E461" s="413">
        <v>720</v>
      </c>
      <c r="F461" s="413">
        <v>270</v>
      </c>
      <c r="G461" s="413">
        <v>194400</v>
      </c>
      <c r="H461" s="413">
        <v>104490</v>
      </c>
      <c r="I461" s="413">
        <v>89910</v>
      </c>
      <c r="J461" s="413">
        <v>6</v>
      </c>
      <c r="K461" s="413" t="s">
        <v>1358</v>
      </c>
      <c r="L461" s="413">
        <v>270</v>
      </c>
    </row>
    <row r="462" spans="1:12">
      <c r="A462" s="413">
        <v>461</v>
      </c>
      <c r="B462" s="413" t="s">
        <v>462</v>
      </c>
      <c r="C462" s="413" t="s">
        <v>3299</v>
      </c>
      <c r="D462" s="413">
        <v>114</v>
      </c>
      <c r="E462" s="413">
        <v>135.50030000000001</v>
      </c>
      <c r="F462" s="413">
        <v>1429</v>
      </c>
      <c r="G462" s="413">
        <v>193630</v>
      </c>
      <c r="H462" s="413">
        <v>162906</v>
      </c>
      <c r="I462" s="413">
        <v>30724</v>
      </c>
      <c r="J462" s="413">
        <v>136</v>
      </c>
      <c r="K462" s="413" t="s">
        <v>1358</v>
      </c>
      <c r="L462" s="413">
        <v>1429</v>
      </c>
    </row>
    <row r="463" spans="1:12">
      <c r="A463" s="413">
        <v>462</v>
      </c>
      <c r="B463" s="413" t="s">
        <v>730</v>
      </c>
      <c r="C463" s="413" t="s">
        <v>3322</v>
      </c>
      <c r="D463" s="413">
        <v>86</v>
      </c>
      <c r="E463" s="413">
        <v>196.6267</v>
      </c>
      <c r="F463" s="413">
        <v>983</v>
      </c>
      <c r="G463" s="413">
        <v>193284</v>
      </c>
      <c r="H463" s="413">
        <v>84538</v>
      </c>
      <c r="I463" s="413">
        <v>108746</v>
      </c>
      <c r="J463" s="413">
        <v>59</v>
      </c>
      <c r="K463" s="413" t="s">
        <v>1358</v>
      </c>
      <c r="L463" s="413">
        <v>983</v>
      </c>
    </row>
    <row r="464" spans="1:12">
      <c r="A464" s="413">
        <v>463</v>
      </c>
      <c r="B464" s="413" t="s">
        <v>495</v>
      </c>
      <c r="C464" s="413" t="s">
        <v>3332</v>
      </c>
      <c r="D464" s="413">
        <v>331</v>
      </c>
      <c r="E464" s="413">
        <v>566.26980000000003</v>
      </c>
      <c r="F464" s="413">
        <v>341</v>
      </c>
      <c r="G464" s="413">
        <v>193098</v>
      </c>
      <c r="H464" s="413">
        <v>112871</v>
      </c>
      <c r="I464" s="413">
        <v>80227</v>
      </c>
      <c r="J464" s="413">
        <v>35</v>
      </c>
      <c r="K464" s="413" t="s">
        <v>1358</v>
      </c>
      <c r="L464" s="413">
        <v>341</v>
      </c>
    </row>
    <row r="465" spans="1:12">
      <c r="A465" s="413">
        <v>464</v>
      </c>
      <c r="B465" s="413" t="s">
        <v>681</v>
      </c>
      <c r="C465" s="413" t="s">
        <v>3364</v>
      </c>
      <c r="D465" s="413">
        <v>182</v>
      </c>
      <c r="E465" s="413">
        <v>397.71960000000001</v>
      </c>
      <c r="F465" s="413">
        <v>485</v>
      </c>
      <c r="G465" s="413">
        <v>192894</v>
      </c>
      <c r="H465" s="413">
        <v>88270</v>
      </c>
      <c r="I465" s="413">
        <v>104624</v>
      </c>
      <c r="J465" s="413">
        <v>100</v>
      </c>
      <c r="K465" s="413" t="s">
        <v>1358</v>
      </c>
      <c r="L465" s="413">
        <v>485</v>
      </c>
    </row>
    <row r="466" spans="1:12">
      <c r="A466" s="413">
        <v>465</v>
      </c>
      <c r="B466" s="413" t="s">
        <v>440</v>
      </c>
      <c r="C466" s="413" t="s">
        <v>3353</v>
      </c>
      <c r="D466" s="413">
        <v>174</v>
      </c>
      <c r="E466" s="413">
        <v>221.14570000000001</v>
      </c>
      <c r="F466" s="413">
        <v>865</v>
      </c>
      <c r="G466" s="413">
        <v>191291</v>
      </c>
      <c r="H466" s="413">
        <v>150510</v>
      </c>
      <c r="I466" s="413">
        <v>40781</v>
      </c>
      <c r="J466" s="413">
        <v>56</v>
      </c>
      <c r="K466" s="413" t="s">
        <v>1358</v>
      </c>
      <c r="L466" s="413">
        <v>865</v>
      </c>
    </row>
    <row r="467" spans="1:12">
      <c r="A467" s="413">
        <v>466</v>
      </c>
      <c r="B467" s="413" t="s">
        <v>2754</v>
      </c>
      <c r="C467" s="413" t="s">
        <v>3528</v>
      </c>
      <c r="D467" s="413">
        <v>0</v>
      </c>
      <c r="E467" s="413">
        <v>563.71680000000003</v>
      </c>
      <c r="F467" s="413">
        <v>339</v>
      </c>
      <c r="G467" s="413">
        <v>191100</v>
      </c>
      <c r="H467" s="413">
        <v>0</v>
      </c>
      <c r="I467" s="413">
        <v>191100</v>
      </c>
      <c r="J467" s="413">
        <v>29</v>
      </c>
      <c r="K467" s="413" t="s">
        <v>1358</v>
      </c>
      <c r="L467" s="413">
        <v>339</v>
      </c>
    </row>
    <row r="468" spans="1:12">
      <c r="A468" s="413">
        <v>467</v>
      </c>
      <c r="B468" s="413" t="s">
        <v>4141</v>
      </c>
      <c r="C468" s="413" t="s">
        <v>4142</v>
      </c>
      <c r="D468" s="413">
        <v>923</v>
      </c>
      <c r="E468" s="413">
        <v>1894</v>
      </c>
      <c r="F468" s="413">
        <v>100</v>
      </c>
      <c r="G468" s="413">
        <v>189400</v>
      </c>
      <c r="H468" s="413">
        <v>92300</v>
      </c>
      <c r="I468" s="413">
        <v>97100</v>
      </c>
      <c r="J468" s="413">
        <v>6</v>
      </c>
      <c r="K468" s="413" t="s">
        <v>1358</v>
      </c>
      <c r="L468" s="413">
        <v>100</v>
      </c>
    </row>
    <row r="469" spans="1:12">
      <c r="A469" s="413">
        <v>468</v>
      </c>
      <c r="B469" s="413" t="s">
        <v>549</v>
      </c>
      <c r="C469" s="413" t="s">
        <v>3599</v>
      </c>
      <c r="D469" s="413">
        <v>303</v>
      </c>
      <c r="E469" s="413">
        <v>476.60759999999999</v>
      </c>
      <c r="F469" s="413">
        <v>395</v>
      </c>
      <c r="G469" s="413">
        <v>188260</v>
      </c>
      <c r="H469" s="413">
        <v>119685</v>
      </c>
      <c r="I469" s="413">
        <v>68575</v>
      </c>
      <c r="J469" s="413">
        <v>83</v>
      </c>
      <c r="K469" s="413" t="s">
        <v>1358</v>
      </c>
      <c r="L469" s="413">
        <v>395</v>
      </c>
    </row>
    <row r="470" spans="1:12">
      <c r="A470" s="413">
        <v>469</v>
      </c>
      <c r="B470" s="413" t="s">
        <v>795</v>
      </c>
      <c r="C470" s="413" t="s">
        <v>3347</v>
      </c>
      <c r="D470" s="413">
        <v>140</v>
      </c>
      <c r="E470" s="413">
        <v>234.38980000000001</v>
      </c>
      <c r="F470" s="413">
        <v>785</v>
      </c>
      <c r="G470" s="413">
        <v>183996</v>
      </c>
      <c r="H470" s="413">
        <v>109900</v>
      </c>
      <c r="I470" s="413">
        <v>74096</v>
      </c>
      <c r="J470" s="413">
        <v>67</v>
      </c>
      <c r="K470" s="413" t="s">
        <v>1358</v>
      </c>
      <c r="L470" s="413">
        <v>785</v>
      </c>
    </row>
    <row r="471" spans="1:12">
      <c r="A471" s="413">
        <v>470</v>
      </c>
      <c r="B471" s="413" t="s">
        <v>605</v>
      </c>
      <c r="C471" s="413" t="s">
        <v>3276</v>
      </c>
      <c r="D471" s="413">
        <v>493</v>
      </c>
      <c r="E471" s="413">
        <v>850</v>
      </c>
      <c r="F471" s="413">
        <v>214</v>
      </c>
      <c r="G471" s="413">
        <v>181900</v>
      </c>
      <c r="H471" s="413">
        <v>105502</v>
      </c>
      <c r="I471" s="413">
        <v>76398</v>
      </c>
      <c r="J471" s="413">
        <v>28</v>
      </c>
      <c r="K471" s="413" t="s">
        <v>1358</v>
      </c>
      <c r="L471" s="413">
        <v>214</v>
      </c>
    </row>
    <row r="472" spans="1:12">
      <c r="A472" s="413">
        <v>471</v>
      </c>
      <c r="B472" s="413" t="s">
        <v>694</v>
      </c>
      <c r="C472" s="413" t="s">
        <v>3293</v>
      </c>
      <c r="D472" s="413">
        <v>597</v>
      </c>
      <c r="E472" s="413">
        <v>1171.461</v>
      </c>
      <c r="F472" s="413">
        <v>154</v>
      </c>
      <c r="G472" s="413">
        <v>180405</v>
      </c>
      <c r="H472" s="413">
        <v>91938</v>
      </c>
      <c r="I472" s="413">
        <v>88467</v>
      </c>
      <c r="J472" s="413">
        <v>19</v>
      </c>
      <c r="K472" s="413" t="s">
        <v>1358</v>
      </c>
      <c r="L472" s="413">
        <v>154</v>
      </c>
    </row>
    <row r="473" spans="1:12">
      <c r="A473" s="413">
        <v>472</v>
      </c>
      <c r="B473" s="413" t="s">
        <v>866</v>
      </c>
      <c r="C473" s="413" t="s">
        <v>3131</v>
      </c>
      <c r="D473" s="413">
        <v>659</v>
      </c>
      <c r="E473" s="413">
        <v>525.30899999999997</v>
      </c>
      <c r="F473" s="413">
        <v>343</v>
      </c>
      <c r="G473" s="413">
        <v>180181</v>
      </c>
      <c r="H473" s="413">
        <v>226037</v>
      </c>
      <c r="I473" s="413">
        <v>-45856</v>
      </c>
      <c r="J473" s="413">
        <v>92</v>
      </c>
      <c r="K473" s="413" t="s">
        <v>1358</v>
      </c>
      <c r="L473" s="413">
        <v>343</v>
      </c>
    </row>
    <row r="474" spans="1:12">
      <c r="A474" s="413">
        <v>473</v>
      </c>
      <c r="B474" s="413" t="s">
        <v>368</v>
      </c>
      <c r="C474" s="413" t="s">
        <v>3101</v>
      </c>
      <c r="D474" s="413">
        <v>52</v>
      </c>
      <c r="E474" s="413">
        <v>239.53190000000001</v>
      </c>
      <c r="F474" s="413">
        <v>752</v>
      </c>
      <c r="G474" s="413">
        <v>180128</v>
      </c>
      <c r="H474" s="413">
        <v>39104</v>
      </c>
      <c r="I474" s="413">
        <v>141024</v>
      </c>
      <c r="J474" s="413">
        <v>81</v>
      </c>
      <c r="K474" s="413" t="s">
        <v>1358</v>
      </c>
      <c r="L474" s="413">
        <v>752</v>
      </c>
    </row>
    <row r="475" spans="1:12">
      <c r="A475" s="413">
        <v>474</v>
      </c>
      <c r="B475" s="413" t="s">
        <v>783</v>
      </c>
      <c r="C475" s="413" t="s">
        <v>3964</v>
      </c>
      <c r="D475" s="413">
        <v>129</v>
      </c>
      <c r="E475" s="413">
        <v>212.6156</v>
      </c>
      <c r="F475" s="413">
        <v>822</v>
      </c>
      <c r="G475" s="413">
        <v>174770</v>
      </c>
      <c r="H475" s="413">
        <v>106038</v>
      </c>
      <c r="I475" s="413">
        <v>68732</v>
      </c>
      <c r="J475" s="413">
        <v>57</v>
      </c>
      <c r="K475" s="413" t="s">
        <v>1358</v>
      </c>
      <c r="L475" s="413">
        <v>822</v>
      </c>
    </row>
    <row r="476" spans="1:12">
      <c r="A476" s="413">
        <v>475</v>
      </c>
      <c r="B476" s="413" t="s">
        <v>3855</v>
      </c>
      <c r="C476" s="413" t="s">
        <v>3856</v>
      </c>
      <c r="D476" s="413">
        <v>313</v>
      </c>
      <c r="E476" s="413">
        <v>744.60260000000005</v>
      </c>
      <c r="F476" s="413">
        <v>229</v>
      </c>
      <c r="G476" s="413">
        <v>170514</v>
      </c>
      <c r="H476" s="413">
        <v>71677</v>
      </c>
      <c r="I476" s="413">
        <v>98837</v>
      </c>
      <c r="J476" s="413">
        <v>8</v>
      </c>
      <c r="K476" s="413" t="s">
        <v>1358</v>
      </c>
      <c r="L476" s="413">
        <v>229</v>
      </c>
    </row>
    <row r="477" spans="1:12">
      <c r="A477" s="413">
        <v>476</v>
      </c>
      <c r="B477" s="413" t="s">
        <v>3786</v>
      </c>
      <c r="C477" s="413" t="s">
        <v>3818</v>
      </c>
      <c r="D477" s="413">
        <v>134</v>
      </c>
      <c r="E477" s="413">
        <v>170</v>
      </c>
      <c r="F477" s="413">
        <v>1000</v>
      </c>
      <c r="G477" s="413">
        <v>170000</v>
      </c>
      <c r="H477" s="413">
        <v>134000</v>
      </c>
      <c r="I477" s="413">
        <v>36000</v>
      </c>
      <c r="J477" s="413">
        <v>1</v>
      </c>
      <c r="K477" s="413" t="s">
        <v>1358</v>
      </c>
      <c r="L477" s="413">
        <v>1000</v>
      </c>
    </row>
    <row r="478" spans="1:12">
      <c r="A478" s="413">
        <v>477</v>
      </c>
      <c r="B478" s="413" t="s">
        <v>843</v>
      </c>
      <c r="C478" s="413" t="s">
        <v>3379</v>
      </c>
      <c r="D478" s="413">
        <v>535</v>
      </c>
      <c r="E478" s="413">
        <v>889.23559999999998</v>
      </c>
      <c r="F478" s="413">
        <v>191</v>
      </c>
      <c r="G478" s="413">
        <v>169844</v>
      </c>
      <c r="H478" s="413">
        <v>102185</v>
      </c>
      <c r="I478" s="413">
        <v>67659</v>
      </c>
      <c r="J478" s="413">
        <v>38</v>
      </c>
      <c r="K478" s="413" t="s">
        <v>1358</v>
      </c>
      <c r="L478" s="413">
        <v>191</v>
      </c>
    </row>
    <row r="479" spans="1:12">
      <c r="A479" s="413">
        <v>478</v>
      </c>
      <c r="B479" s="413" t="s">
        <v>268</v>
      </c>
      <c r="C479" s="413" t="s">
        <v>3195</v>
      </c>
      <c r="D479" s="413">
        <v>344</v>
      </c>
      <c r="E479" s="413">
        <v>1379.4508000000001</v>
      </c>
      <c r="F479" s="413">
        <v>122</v>
      </c>
      <c r="G479" s="413">
        <v>168293</v>
      </c>
      <c r="H479" s="413">
        <v>41968</v>
      </c>
      <c r="I479" s="413">
        <v>126325</v>
      </c>
      <c r="J479" s="413">
        <v>35</v>
      </c>
      <c r="K479" s="413" t="s">
        <v>1358</v>
      </c>
      <c r="L479" s="413">
        <v>122</v>
      </c>
    </row>
    <row r="480" spans="1:12">
      <c r="A480" s="413">
        <v>479</v>
      </c>
      <c r="B480" s="413" t="s">
        <v>3000</v>
      </c>
      <c r="C480" s="413" t="s">
        <v>3826</v>
      </c>
      <c r="D480" s="413">
        <v>60</v>
      </c>
      <c r="E480" s="413">
        <v>84</v>
      </c>
      <c r="F480" s="413">
        <v>2000</v>
      </c>
      <c r="G480" s="413">
        <v>168000</v>
      </c>
      <c r="H480" s="413">
        <v>120000</v>
      </c>
      <c r="I480" s="413">
        <v>48000</v>
      </c>
      <c r="J480" s="413">
        <v>5</v>
      </c>
      <c r="K480" s="413" t="s">
        <v>1358</v>
      </c>
      <c r="L480" s="413">
        <v>2000</v>
      </c>
    </row>
    <row r="481" spans="1:12">
      <c r="A481" s="413">
        <v>480</v>
      </c>
      <c r="B481" s="413" t="s">
        <v>3769</v>
      </c>
      <c r="C481" s="413" t="s">
        <v>3824</v>
      </c>
      <c r="D481" s="413">
        <v>234</v>
      </c>
      <c r="E481" s="413">
        <v>447.9307</v>
      </c>
      <c r="F481" s="413">
        <v>375</v>
      </c>
      <c r="G481" s="413">
        <v>167974</v>
      </c>
      <c r="H481" s="413">
        <v>87750</v>
      </c>
      <c r="I481" s="413">
        <v>80224</v>
      </c>
      <c r="J481" s="413">
        <v>43</v>
      </c>
      <c r="K481" s="413" t="s">
        <v>1358</v>
      </c>
      <c r="L481" s="413">
        <v>375</v>
      </c>
    </row>
    <row r="482" spans="1:12">
      <c r="A482" s="413">
        <v>481</v>
      </c>
      <c r="B482" s="413" t="s">
        <v>868</v>
      </c>
      <c r="C482" s="413" t="s">
        <v>3656</v>
      </c>
      <c r="D482" s="413">
        <v>311</v>
      </c>
      <c r="E482" s="413">
        <v>663.87350000000004</v>
      </c>
      <c r="F482" s="413">
        <v>253</v>
      </c>
      <c r="G482" s="413">
        <v>167960</v>
      </c>
      <c r="H482" s="413">
        <v>78683</v>
      </c>
      <c r="I482" s="413">
        <v>89277</v>
      </c>
      <c r="J482" s="413">
        <v>5</v>
      </c>
      <c r="K482" s="413" t="s">
        <v>1358</v>
      </c>
      <c r="L482" s="413">
        <v>253</v>
      </c>
    </row>
    <row r="483" spans="1:12">
      <c r="A483" s="413">
        <v>482</v>
      </c>
      <c r="B483" s="413" t="s">
        <v>2943</v>
      </c>
      <c r="C483" s="413" t="s">
        <v>3479</v>
      </c>
      <c r="D483" s="413">
        <v>385</v>
      </c>
      <c r="E483" s="413">
        <v>558.4067</v>
      </c>
      <c r="F483" s="413">
        <v>300</v>
      </c>
      <c r="G483" s="413">
        <v>167522</v>
      </c>
      <c r="H483" s="413">
        <v>115500</v>
      </c>
      <c r="I483" s="413">
        <v>52022</v>
      </c>
      <c r="J483" s="413">
        <v>64</v>
      </c>
      <c r="K483" s="413" t="s">
        <v>1358</v>
      </c>
      <c r="L483" s="413">
        <v>300</v>
      </c>
    </row>
    <row r="484" spans="1:12">
      <c r="A484" s="413">
        <v>483</v>
      </c>
      <c r="B484" s="413" t="s">
        <v>768</v>
      </c>
      <c r="C484" s="413" t="s">
        <v>3358</v>
      </c>
      <c r="D484" s="413">
        <v>755</v>
      </c>
      <c r="E484" s="413">
        <v>843.61109999999996</v>
      </c>
      <c r="F484" s="413">
        <v>198</v>
      </c>
      <c r="G484" s="413">
        <v>167035</v>
      </c>
      <c r="H484" s="413">
        <v>149490</v>
      </c>
      <c r="I484" s="413">
        <v>17545</v>
      </c>
      <c r="J484" s="413">
        <v>46</v>
      </c>
      <c r="K484" s="413" t="s">
        <v>1358</v>
      </c>
      <c r="L484" s="413">
        <v>198</v>
      </c>
    </row>
    <row r="485" spans="1:12">
      <c r="A485" s="413">
        <v>484</v>
      </c>
      <c r="B485" s="413" t="s">
        <v>3427</v>
      </c>
      <c r="C485" s="413" t="s">
        <v>3428</v>
      </c>
      <c r="D485" s="413">
        <v>645</v>
      </c>
      <c r="E485" s="413">
        <v>1345</v>
      </c>
      <c r="F485" s="413">
        <v>120</v>
      </c>
      <c r="G485" s="413">
        <v>161400</v>
      </c>
      <c r="H485" s="413">
        <v>77400</v>
      </c>
      <c r="I485" s="413">
        <v>84000</v>
      </c>
      <c r="J485" s="413">
        <v>2</v>
      </c>
      <c r="K485" s="413" t="s">
        <v>1358</v>
      </c>
      <c r="L485" s="413">
        <v>120</v>
      </c>
    </row>
    <row r="486" spans="1:12">
      <c r="A486" s="413">
        <v>485</v>
      </c>
      <c r="B486" s="413" t="s">
        <v>407</v>
      </c>
      <c r="C486" s="413" t="s">
        <v>3508</v>
      </c>
      <c r="D486" s="413">
        <v>333</v>
      </c>
      <c r="E486" s="413">
        <v>480.49549999999999</v>
      </c>
      <c r="F486" s="413">
        <v>335</v>
      </c>
      <c r="G486" s="413">
        <v>160966</v>
      </c>
      <c r="H486" s="413">
        <v>111555</v>
      </c>
      <c r="I486" s="413">
        <v>49411</v>
      </c>
      <c r="J486" s="413">
        <v>27</v>
      </c>
      <c r="K486" s="413" t="s">
        <v>1358</v>
      </c>
      <c r="L486" s="413">
        <v>335</v>
      </c>
    </row>
    <row r="487" spans="1:12">
      <c r="A487" s="413">
        <v>486</v>
      </c>
      <c r="B487" s="413" t="s">
        <v>404</v>
      </c>
      <c r="C487" s="413" t="s">
        <v>3177</v>
      </c>
      <c r="D487" s="413">
        <v>81</v>
      </c>
      <c r="E487" s="413">
        <v>174.75729999999999</v>
      </c>
      <c r="F487" s="413">
        <v>919</v>
      </c>
      <c r="G487" s="413">
        <v>160602</v>
      </c>
      <c r="H487" s="413">
        <v>74439</v>
      </c>
      <c r="I487" s="413">
        <v>86163</v>
      </c>
      <c r="J487" s="413">
        <v>95</v>
      </c>
      <c r="K487" s="413" t="s">
        <v>1358</v>
      </c>
      <c r="L487" s="413">
        <v>919</v>
      </c>
    </row>
    <row r="488" spans="1:12">
      <c r="A488" s="413">
        <v>487</v>
      </c>
      <c r="B488" s="413" t="s">
        <v>414</v>
      </c>
      <c r="C488" s="413" t="s">
        <v>3372</v>
      </c>
      <c r="D488" s="413">
        <v>317</v>
      </c>
      <c r="E488" s="413">
        <v>458.46960000000001</v>
      </c>
      <c r="F488" s="413">
        <v>345</v>
      </c>
      <c r="G488" s="413">
        <v>158172</v>
      </c>
      <c r="H488" s="413">
        <v>109365</v>
      </c>
      <c r="I488" s="413">
        <v>48807</v>
      </c>
      <c r="J488" s="413">
        <v>62</v>
      </c>
      <c r="K488" s="413" t="s">
        <v>1358</v>
      </c>
      <c r="L488" s="413">
        <v>345</v>
      </c>
    </row>
    <row r="489" spans="1:12">
      <c r="A489" s="413">
        <v>488</v>
      </c>
      <c r="B489" s="413" t="s">
        <v>3800</v>
      </c>
      <c r="C489" s="413" t="s">
        <v>4297</v>
      </c>
      <c r="D489" s="413">
        <v>50</v>
      </c>
      <c r="E489" s="413">
        <v>222.20400000000001</v>
      </c>
      <c r="F489" s="413">
        <v>701</v>
      </c>
      <c r="G489" s="413">
        <v>155765</v>
      </c>
      <c r="H489" s="413">
        <v>35050</v>
      </c>
      <c r="I489" s="413">
        <v>120715</v>
      </c>
      <c r="J489" s="413">
        <v>73</v>
      </c>
      <c r="K489" s="413" t="s">
        <v>1358</v>
      </c>
      <c r="L489" s="413">
        <v>701</v>
      </c>
    </row>
    <row r="490" spans="1:12">
      <c r="A490" s="413">
        <v>489</v>
      </c>
      <c r="B490" s="413" t="s">
        <v>2955</v>
      </c>
      <c r="C490" s="413" t="s">
        <v>3681</v>
      </c>
      <c r="D490" s="413">
        <v>142</v>
      </c>
      <c r="E490" s="413">
        <v>267.46390000000002</v>
      </c>
      <c r="F490" s="413">
        <v>582</v>
      </c>
      <c r="G490" s="413">
        <v>155664</v>
      </c>
      <c r="H490" s="413">
        <v>82644</v>
      </c>
      <c r="I490" s="413">
        <v>73020</v>
      </c>
      <c r="J490" s="413">
        <v>37</v>
      </c>
      <c r="K490" s="413" t="s">
        <v>1358</v>
      </c>
      <c r="L490" s="413">
        <v>582</v>
      </c>
    </row>
    <row r="491" spans="1:12">
      <c r="A491" s="413">
        <v>490</v>
      </c>
      <c r="B491" s="413" t="s">
        <v>3532</v>
      </c>
      <c r="C491" s="413" t="s">
        <v>3533</v>
      </c>
      <c r="D491" s="413">
        <v>528</v>
      </c>
      <c r="E491" s="413">
        <v>586</v>
      </c>
      <c r="F491" s="413">
        <v>263</v>
      </c>
      <c r="G491" s="413">
        <v>154118</v>
      </c>
      <c r="H491" s="413">
        <v>138864</v>
      </c>
      <c r="I491" s="413">
        <v>15254</v>
      </c>
      <c r="J491" s="413">
        <v>47</v>
      </c>
      <c r="K491" s="413" t="s">
        <v>1358</v>
      </c>
      <c r="L491" s="413">
        <v>263</v>
      </c>
    </row>
    <row r="492" spans="1:12">
      <c r="A492" s="413">
        <v>491</v>
      </c>
      <c r="B492" s="413" t="s">
        <v>775</v>
      </c>
      <c r="C492" s="413" t="s">
        <v>3279</v>
      </c>
      <c r="D492" s="413">
        <v>1516</v>
      </c>
      <c r="E492" s="413">
        <v>3104.3469</v>
      </c>
      <c r="F492" s="413">
        <v>49</v>
      </c>
      <c r="G492" s="413">
        <v>152113</v>
      </c>
      <c r="H492" s="413">
        <v>74284</v>
      </c>
      <c r="I492" s="413">
        <v>77829</v>
      </c>
      <c r="J492" s="413">
        <v>21</v>
      </c>
      <c r="K492" s="413" t="s">
        <v>1358</v>
      </c>
      <c r="L492" s="413">
        <v>49</v>
      </c>
    </row>
    <row r="493" spans="1:12">
      <c r="A493" s="413">
        <v>492</v>
      </c>
      <c r="B493" s="413" t="s">
        <v>3796</v>
      </c>
      <c r="C493" s="413" t="s">
        <v>3832</v>
      </c>
      <c r="D493" s="413">
        <v>442</v>
      </c>
      <c r="E493" s="413">
        <v>1010</v>
      </c>
      <c r="F493" s="413">
        <v>150</v>
      </c>
      <c r="G493" s="413">
        <v>151500</v>
      </c>
      <c r="H493" s="413">
        <v>66300</v>
      </c>
      <c r="I493" s="413">
        <v>85200</v>
      </c>
      <c r="J493" s="413">
        <v>3</v>
      </c>
      <c r="K493" s="413" t="s">
        <v>1358</v>
      </c>
      <c r="L493" s="413">
        <v>150</v>
      </c>
    </row>
    <row r="494" spans="1:12">
      <c r="A494" s="413">
        <v>493</v>
      </c>
      <c r="B494" s="413" t="s">
        <v>2944</v>
      </c>
      <c r="C494" s="413" t="s">
        <v>3729</v>
      </c>
      <c r="D494" s="413">
        <v>40</v>
      </c>
      <c r="E494" s="413">
        <v>50.173499999999997</v>
      </c>
      <c r="F494" s="413">
        <v>2986</v>
      </c>
      <c r="G494" s="413">
        <v>149818</v>
      </c>
      <c r="H494" s="413">
        <v>119440</v>
      </c>
      <c r="I494" s="413">
        <v>30378</v>
      </c>
      <c r="J494" s="413">
        <v>7</v>
      </c>
      <c r="K494" s="413" t="s">
        <v>1358</v>
      </c>
      <c r="L494" s="413">
        <v>2986</v>
      </c>
    </row>
    <row r="495" spans="1:12">
      <c r="A495" s="413">
        <v>494</v>
      </c>
      <c r="B495" s="413" t="s">
        <v>3736</v>
      </c>
      <c r="C495" s="413" t="s">
        <v>3881</v>
      </c>
      <c r="D495" s="413">
        <v>304</v>
      </c>
      <c r="E495" s="413">
        <v>531.58360000000005</v>
      </c>
      <c r="F495" s="413">
        <v>281</v>
      </c>
      <c r="G495" s="413">
        <v>149375</v>
      </c>
      <c r="H495" s="413">
        <v>85424</v>
      </c>
      <c r="I495" s="413">
        <v>63951</v>
      </c>
      <c r="J495" s="413">
        <v>40</v>
      </c>
      <c r="K495" s="413" t="s">
        <v>1358</v>
      </c>
      <c r="L495" s="413">
        <v>281</v>
      </c>
    </row>
    <row r="496" spans="1:12">
      <c r="A496" s="413">
        <v>495</v>
      </c>
      <c r="B496" s="413" t="s">
        <v>4129</v>
      </c>
      <c r="C496" s="413" t="s">
        <v>4130</v>
      </c>
      <c r="D496" s="413">
        <v>312</v>
      </c>
      <c r="E496" s="413">
        <v>465</v>
      </c>
      <c r="F496" s="413">
        <v>320</v>
      </c>
      <c r="G496" s="413">
        <v>148800</v>
      </c>
      <c r="H496" s="413">
        <v>99840</v>
      </c>
      <c r="I496" s="413">
        <v>48960</v>
      </c>
      <c r="J496" s="413">
        <v>4</v>
      </c>
      <c r="K496" s="413" t="s">
        <v>1358</v>
      </c>
      <c r="L496" s="413">
        <v>320</v>
      </c>
    </row>
    <row r="497" spans="1:12">
      <c r="A497" s="413">
        <v>496</v>
      </c>
      <c r="B497" s="413">
        <v>414210131</v>
      </c>
      <c r="C497" s="413" t="s">
        <v>3456</v>
      </c>
      <c r="D497" s="413">
        <v>429</v>
      </c>
      <c r="E497" s="413">
        <v>1169</v>
      </c>
      <c r="F497" s="413">
        <v>126</v>
      </c>
      <c r="G497" s="413">
        <v>147294</v>
      </c>
      <c r="H497" s="413">
        <v>54054</v>
      </c>
      <c r="I497" s="413">
        <v>93240</v>
      </c>
      <c r="J497" s="413">
        <v>10</v>
      </c>
      <c r="K497" s="413" t="s">
        <v>1358</v>
      </c>
      <c r="L497" s="413">
        <v>126</v>
      </c>
    </row>
    <row r="498" spans="1:12">
      <c r="A498" s="413">
        <v>497</v>
      </c>
      <c r="B498" s="413" t="s">
        <v>4396</v>
      </c>
      <c r="C498" s="413" t="s">
        <v>4459</v>
      </c>
      <c r="D498" s="413">
        <v>0</v>
      </c>
      <c r="E498" s="413">
        <v>775.40539999999999</v>
      </c>
      <c r="F498" s="413">
        <v>185</v>
      </c>
      <c r="G498" s="413">
        <v>143450</v>
      </c>
      <c r="H498" s="413">
        <v>0</v>
      </c>
      <c r="I498" s="413">
        <v>143450</v>
      </c>
      <c r="J498" s="413">
        <v>21</v>
      </c>
      <c r="K498" s="413" t="s">
        <v>1358</v>
      </c>
      <c r="L498" s="413">
        <v>185</v>
      </c>
    </row>
    <row r="499" spans="1:12">
      <c r="A499" s="413">
        <v>498</v>
      </c>
      <c r="B499" s="413" t="s">
        <v>671</v>
      </c>
      <c r="C499" s="413" t="s">
        <v>3133</v>
      </c>
      <c r="D499" s="413">
        <v>650</v>
      </c>
      <c r="E499" s="413">
        <v>895</v>
      </c>
      <c r="F499" s="413">
        <v>160</v>
      </c>
      <c r="G499" s="413">
        <v>143200</v>
      </c>
      <c r="H499" s="413">
        <v>104000</v>
      </c>
      <c r="I499" s="413">
        <v>39200</v>
      </c>
      <c r="J499" s="413">
        <v>1</v>
      </c>
      <c r="K499" s="413" t="s">
        <v>1358</v>
      </c>
      <c r="L499" s="413">
        <v>160</v>
      </c>
    </row>
    <row r="500" spans="1:12">
      <c r="A500" s="413">
        <v>499</v>
      </c>
      <c r="B500" s="413" t="s">
        <v>761</v>
      </c>
      <c r="C500" s="413" t="s">
        <v>3387</v>
      </c>
      <c r="D500" s="413">
        <v>90</v>
      </c>
      <c r="E500" s="413">
        <v>127.3601</v>
      </c>
      <c r="F500" s="413">
        <v>1122</v>
      </c>
      <c r="G500" s="413">
        <v>142898</v>
      </c>
      <c r="H500" s="413">
        <v>100980</v>
      </c>
      <c r="I500" s="413">
        <v>41918</v>
      </c>
      <c r="J500" s="413">
        <v>73</v>
      </c>
      <c r="K500" s="413" t="s">
        <v>1358</v>
      </c>
      <c r="L500" s="413">
        <v>1122</v>
      </c>
    </row>
    <row r="501" spans="1:12">
      <c r="A501" s="413">
        <v>500</v>
      </c>
      <c r="B501" s="413" t="s">
        <v>773</v>
      </c>
      <c r="C501" s="413" t="s">
        <v>3318</v>
      </c>
      <c r="D501" s="413">
        <v>946</v>
      </c>
      <c r="E501" s="413">
        <v>767.07529999999997</v>
      </c>
      <c r="F501" s="413">
        <v>186</v>
      </c>
      <c r="G501" s="413">
        <v>142676</v>
      </c>
      <c r="H501" s="413">
        <v>175956</v>
      </c>
      <c r="I501" s="413">
        <v>-33280</v>
      </c>
      <c r="J501" s="413">
        <v>70</v>
      </c>
      <c r="K501" s="413" t="s">
        <v>1358</v>
      </c>
      <c r="L501" s="413">
        <v>186</v>
      </c>
    </row>
    <row r="502" spans="1:12">
      <c r="A502" s="413">
        <v>501</v>
      </c>
      <c r="B502" s="413" t="s">
        <v>3752</v>
      </c>
      <c r="C502" s="413" t="s">
        <v>3850</v>
      </c>
      <c r="D502" s="413">
        <v>151</v>
      </c>
      <c r="E502" s="413">
        <v>269.59769999999997</v>
      </c>
      <c r="F502" s="413">
        <v>527</v>
      </c>
      <c r="G502" s="413">
        <v>142078</v>
      </c>
      <c r="H502" s="413">
        <v>79577</v>
      </c>
      <c r="I502" s="413">
        <v>62501</v>
      </c>
      <c r="J502" s="413">
        <v>155</v>
      </c>
      <c r="K502" s="413" t="s">
        <v>1358</v>
      </c>
      <c r="L502" s="413">
        <v>527</v>
      </c>
    </row>
    <row r="503" spans="1:12">
      <c r="A503" s="413">
        <v>502</v>
      </c>
      <c r="B503" s="413" t="s">
        <v>4074</v>
      </c>
      <c r="C503" s="413" t="s">
        <v>4164</v>
      </c>
      <c r="D503" s="413">
        <v>434</v>
      </c>
      <c r="E503" s="413">
        <v>960.06799999999998</v>
      </c>
      <c r="F503" s="413">
        <v>147</v>
      </c>
      <c r="G503" s="413">
        <v>141130</v>
      </c>
      <c r="H503" s="413">
        <v>63798</v>
      </c>
      <c r="I503" s="413">
        <v>77332</v>
      </c>
      <c r="J503" s="413">
        <v>42</v>
      </c>
      <c r="K503" s="413" t="s">
        <v>1358</v>
      </c>
      <c r="L503" s="413">
        <v>147</v>
      </c>
    </row>
    <row r="504" spans="1:12">
      <c r="A504" s="413">
        <v>503</v>
      </c>
      <c r="B504" s="413" t="s">
        <v>4541</v>
      </c>
      <c r="C504" s="413" t="s">
        <v>4542</v>
      </c>
      <c r="D504" s="413">
        <v>666</v>
      </c>
      <c r="E504" s="413">
        <v>1342</v>
      </c>
      <c r="F504" s="413">
        <v>105</v>
      </c>
      <c r="G504" s="413">
        <v>140910</v>
      </c>
      <c r="H504" s="413">
        <v>69930</v>
      </c>
      <c r="I504" s="413">
        <v>70980</v>
      </c>
      <c r="J504" s="413">
        <v>12</v>
      </c>
      <c r="K504" s="413" t="s">
        <v>1358</v>
      </c>
      <c r="L504" s="413">
        <v>105</v>
      </c>
    </row>
    <row r="505" spans="1:12">
      <c r="A505" s="413">
        <v>504</v>
      </c>
      <c r="B505" s="413" t="s">
        <v>307</v>
      </c>
      <c r="C505" s="413" t="s">
        <v>3292</v>
      </c>
      <c r="D505" s="413">
        <v>125</v>
      </c>
      <c r="E505" s="413">
        <v>235.6985</v>
      </c>
      <c r="F505" s="413">
        <v>597</v>
      </c>
      <c r="G505" s="413">
        <v>140712</v>
      </c>
      <c r="H505" s="413">
        <v>74625</v>
      </c>
      <c r="I505" s="413">
        <v>66087</v>
      </c>
      <c r="J505" s="413">
        <v>57</v>
      </c>
      <c r="K505" s="413" t="s">
        <v>1358</v>
      </c>
      <c r="L505" s="413">
        <v>597</v>
      </c>
    </row>
    <row r="506" spans="1:12">
      <c r="A506" s="413">
        <v>505</v>
      </c>
      <c r="B506" s="413" t="s">
        <v>3435</v>
      </c>
      <c r="C506" s="413" t="s">
        <v>3825</v>
      </c>
      <c r="D506" s="413">
        <v>54</v>
      </c>
      <c r="E506" s="413">
        <v>156.80179999999999</v>
      </c>
      <c r="F506" s="413">
        <v>888</v>
      </c>
      <c r="G506" s="413">
        <v>139240</v>
      </c>
      <c r="H506" s="413">
        <v>47952</v>
      </c>
      <c r="I506" s="413">
        <v>91288</v>
      </c>
      <c r="J506" s="413">
        <v>14</v>
      </c>
      <c r="K506" s="413" t="s">
        <v>1358</v>
      </c>
      <c r="L506" s="413">
        <v>888</v>
      </c>
    </row>
    <row r="507" spans="1:12">
      <c r="A507" s="413">
        <v>506</v>
      </c>
      <c r="B507" s="413" t="s">
        <v>4227</v>
      </c>
      <c r="C507" s="413" t="s">
        <v>4313</v>
      </c>
      <c r="D507" s="413">
        <v>247</v>
      </c>
      <c r="E507" s="413">
        <v>439.98079999999999</v>
      </c>
      <c r="F507" s="413">
        <v>313</v>
      </c>
      <c r="G507" s="413">
        <v>137714</v>
      </c>
      <c r="H507" s="413">
        <v>77311</v>
      </c>
      <c r="I507" s="413">
        <v>60403</v>
      </c>
      <c r="J507" s="413">
        <v>59</v>
      </c>
      <c r="K507" s="413" t="s">
        <v>1358</v>
      </c>
      <c r="L507" s="413">
        <v>313</v>
      </c>
    </row>
    <row r="508" spans="1:12">
      <c r="A508" s="413">
        <v>507</v>
      </c>
      <c r="B508" s="413" t="s">
        <v>487</v>
      </c>
      <c r="C508" s="413" t="s">
        <v>3314</v>
      </c>
      <c r="D508" s="413">
        <v>89</v>
      </c>
      <c r="E508" s="413">
        <v>135.40729999999999</v>
      </c>
      <c r="F508" s="413">
        <v>1014</v>
      </c>
      <c r="G508" s="413">
        <v>137303</v>
      </c>
      <c r="H508" s="413">
        <v>90246</v>
      </c>
      <c r="I508" s="413">
        <v>47057</v>
      </c>
      <c r="J508" s="413">
        <v>52</v>
      </c>
      <c r="K508" s="413" t="s">
        <v>1358</v>
      </c>
      <c r="L508" s="413">
        <v>1014</v>
      </c>
    </row>
    <row r="509" spans="1:12">
      <c r="A509" s="413">
        <v>508</v>
      </c>
      <c r="B509" s="413" t="s">
        <v>501</v>
      </c>
      <c r="C509" s="413" t="s">
        <v>3390</v>
      </c>
      <c r="D509" s="413">
        <v>105</v>
      </c>
      <c r="E509" s="413">
        <v>178.2978</v>
      </c>
      <c r="F509" s="413">
        <v>769</v>
      </c>
      <c r="G509" s="413">
        <v>137111</v>
      </c>
      <c r="H509" s="413">
        <v>80745</v>
      </c>
      <c r="I509" s="413">
        <v>56366</v>
      </c>
      <c r="J509" s="413">
        <v>143</v>
      </c>
      <c r="K509" s="413" t="s">
        <v>1358</v>
      </c>
      <c r="L509" s="413">
        <v>769</v>
      </c>
    </row>
    <row r="510" spans="1:12">
      <c r="A510" s="413">
        <v>509</v>
      </c>
      <c r="B510" s="413" t="s">
        <v>492</v>
      </c>
      <c r="C510" s="413" t="s">
        <v>3346</v>
      </c>
      <c r="D510" s="413">
        <v>93</v>
      </c>
      <c r="E510" s="413">
        <v>169.81270000000001</v>
      </c>
      <c r="F510" s="413">
        <v>806</v>
      </c>
      <c r="G510" s="413">
        <v>136869</v>
      </c>
      <c r="H510" s="413">
        <v>74958</v>
      </c>
      <c r="I510" s="413">
        <v>61911</v>
      </c>
      <c r="J510" s="413">
        <v>171</v>
      </c>
      <c r="K510" s="413" t="s">
        <v>1358</v>
      </c>
      <c r="L510" s="413">
        <v>806</v>
      </c>
    </row>
    <row r="511" spans="1:12">
      <c r="A511" s="413">
        <v>510</v>
      </c>
      <c r="B511" s="413" t="s">
        <v>4419</v>
      </c>
      <c r="C511" s="413" t="s">
        <v>4467</v>
      </c>
      <c r="D511" s="413">
        <v>109</v>
      </c>
      <c r="E511" s="413">
        <v>270.96030000000002</v>
      </c>
      <c r="F511" s="413">
        <v>504</v>
      </c>
      <c r="G511" s="413">
        <v>136564</v>
      </c>
      <c r="H511" s="413">
        <v>54936</v>
      </c>
      <c r="I511" s="413">
        <v>81628</v>
      </c>
      <c r="J511" s="413">
        <v>115</v>
      </c>
      <c r="K511" s="413" t="s">
        <v>1358</v>
      </c>
      <c r="L511" s="413">
        <v>504</v>
      </c>
    </row>
    <row r="512" spans="1:12">
      <c r="A512" s="413">
        <v>511</v>
      </c>
      <c r="B512" s="413" t="s">
        <v>3760</v>
      </c>
      <c r="C512" s="413" t="s">
        <v>4300</v>
      </c>
      <c r="D512" s="413">
        <v>144</v>
      </c>
      <c r="E512" s="413">
        <v>360.12569999999999</v>
      </c>
      <c r="F512" s="413">
        <v>374</v>
      </c>
      <c r="G512" s="413">
        <v>134687</v>
      </c>
      <c r="H512" s="413">
        <v>53856</v>
      </c>
      <c r="I512" s="413">
        <v>80831</v>
      </c>
      <c r="J512" s="413">
        <v>114</v>
      </c>
      <c r="K512" s="413" t="s">
        <v>1358</v>
      </c>
      <c r="L512" s="413">
        <v>374</v>
      </c>
    </row>
    <row r="513" spans="1:12">
      <c r="A513" s="413">
        <v>512</v>
      </c>
      <c r="B513" s="413" t="s">
        <v>533</v>
      </c>
      <c r="C513" s="413" t="s">
        <v>3204</v>
      </c>
      <c r="D513" s="413">
        <v>1570</v>
      </c>
      <c r="E513" s="413">
        <v>2469.0943000000002</v>
      </c>
      <c r="F513" s="413">
        <v>53</v>
      </c>
      <c r="G513" s="413">
        <v>130862</v>
      </c>
      <c r="H513" s="413">
        <v>83210</v>
      </c>
      <c r="I513" s="413">
        <v>47652</v>
      </c>
      <c r="J513" s="413">
        <v>10</v>
      </c>
      <c r="K513" s="413" t="s">
        <v>1358</v>
      </c>
      <c r="L513" s="413">
        <v>53</v>
      </c>
    </row>
    <row r="514" spans="1:12">
      <c r="A514" s="413">
        <v>513</v>
      </c>
      <c r="B514" s="413" t="s">
        <v>3756</v>
      </c>
      <c r="C514" s="413" t="s">
        <v>3876</v>
      </c>
      <c r="D514" s="413">
        <v>273</v>
      </c>
      <c r="E514" s="413">
        <v>521.74</v>
      </c>
      <c r="F514" s="413">
        <v>250</v>
      </c>
      <c r="G514" s="413">
        <v>130435</v>
      </c>
      <c r="H514" s="413">
        <v>68250</v>
      </c>
      <c r="I514" s="413">
        <v>62185</v>
      </c>
      <c r="J514" s="413">
        <v>70</v>
      </c>
      <c r="K514" s="413" t="s">
        <v>1358</v>
      </c>
      <c r="L514" s="413">
        <v>250</v>
      </c>
    </row>
    <row r="515" spans="1:12">
      <c r="A515" s="413">
        <v>514</v>
      </c>
      <c r="B515" s="413" t="s">
        <v>3903</v>
      </c>
      <c r="C515" s="413" t="s">
        <v>4299</v>
      </c>
      <c r="D515" s="413">
        <v>186</v>
      </c>
      <c r="E515" s="413">
        <v>291.30630000000002</v>
      </c>
      <c r="F515" s="413">
        <v>444</v>
      </c>
      <c r="G515" s="413">
        <v>129340</v>
      </c>
      <c r="H515" s="413">
        <v>82584</v>
      </c>
      <c r="I515" s="413">
        <v>46756</v>
      </c>
      <c r="J515" s="413">
        <v>24</v>
      </c>
      <c r="K515" s="413" t="s">
        <v>1358</v>
      </c>
      <c r="L515" s="413">
        <v>444</v>
      </c>
    </row>
    <row r="516" spans="1:12">
      <c r="A516" s="413">
        <v>515</v>
      </c>
      <c r="B516" s="413" t="s">
        <v>911</v>
      </c>
      <c r="C516" s="413" t="s">
        <v>3407</v>
      </c>
      <c r="D516" s="413">
        <v>986</v>
      </c>
      <c r="E516" s="413">
        <v>1637.6922999999999</v>
      </c>
      <c r="F516" s="413">
        <v>78</v>
      </c>
      <c r="G516" s="413">
        <v>127740</v>
      </c>
      <c r="H516" s="413">
        <v>76908</v>
      </c>
      <c r="I516" s="413">
        <v>50832</v>
      </c>
      <c r="J516" s="413">
        <v>41</v>
      </c>
      <c r="K516" s="413" t="s">
        <v>1358</v>
      </c>
      <c r="L516" s="413">
        <v>78</v>
      </c>
    </row>
    <row r="517" spans="1:12">
      <c r="A517" s="413">
        <v>516</v>
      </c>
      <c r="B517" s="413" t="s">
        <v>988</v>
      </c>
      <c r="C517" s="413" t="s">
        <v>3030</v>
      </c>
      <c r="D517" s="413">
        <v>439</v>
      </c>
      <c r="E517" s="413">
        <v>615.48789999999997</v>
      </c>
      <c r="F517" s="413">
        <v>207</v>
      </c>
      <c r="G517" s="413">
        <v>127406</v>
      </c>
      <c r="H517" s="413">
        <v>90873</v>
      </c>
      <c r="I517" s="413">
        <v>36533</v>
      </c>
      <c r="J517" s="413">
        <v>56</v>
      </c>
      <c r="K517" s="413" t="s">
        <v>1358</v>
      </c>
      <c r="L517" s="413">
        <v>207</v>
      </c>
    </row>
    <row r="518" spans="1:12">
      <c r="A518" s="413">
        <v>517</v>
      </c>
      <c r="B518" s="413" t="s">
        <v>939</v>
      </c>
      <c r="C518" s="413" t="s">
        <v>3155</v>
      </c>
      <c r="D518" s="413">
        <v>409</v>
      </c>
      <c r="E518" s="413">
        <v>1048.2479000000001</v>
      </c>
      <c r="F518" s="413">
        <v>121</v>
      </c>
      <c r="G518" s="413">
        <v>126838</v>
      </c>
      <c r="H518" s="413">
        <v>49489</v>
      </c>
      <c r="I518" s="413">
        <v>77349</v>
      </c>
      <c r="J518" s="413">
        <v>49</v>
      </c>
      <c r="K518" s="413" t="s">
        <v>1358</v>
      </c>
      <c r="L518" s="413">
        <v>121</v>
      </c>
    </row>
    <row r="519" spans="1:12">
      <c r="A519" s="413">
        <v>518</v>
      </c>
      <c r="B519" s="413" t="s">
        <v>419</v>
      </c>
      <c r="C519" s="413" t="s">
        <v>3433</v>
      </c>
      <c r="D519" s="413">
        <v>125</v>
      </c>
      <c r="E519" s="413">
        <v>207.04249999999999</v>
      </c>
      <c r="F519" s="413">
        <v>612</v>
      </c>
      <c r="G519" s="413">
        <v>126710</v>
      </c>
      <c r="H519" s="413">
        <v>76500</v>
      </c>
      <c r="I519" s="413">
        <v>50210</v>
      </c>
      <c r="J519" s="413">
        <v>82</v>
      </c>
      <c r="K519" s="413" t="s">
        <v>1358</v>
      </c>
      <c r="L519" s="413">
        <v>612</v>
      </c>
    </row>
    <row r="520" spans="1:12">
      <c r="A520" s="413">
        <v>519</v>
      </c>
      <c r="B520" s="413" t="s">
        <v>921</v>
      </c>
      <c r="C520" s="413" t="s">
        <v>3450</v>
      </c>
      <c r="D520" s="413">
        <v>74</v>
      </c>
      <c r="E520" s="413">
        <v>101.1026</v>
      </c>
      <c r="F520" s="413">
        <v>1248</v>
      </c>
      <c r="G520" s="413">
        <v>126176</v>
      </c>
      <c r="H520" s="413">
        <v>92352</v>
      </c>
      <c r="I520" s="413">
        <v>33824</v>
      </c>
      <c r="J520" s="413">
        <v>137</v>
      </c>
      <c r="K520" s="413" t="s">
        <v>1358</v>
      </c>
      <c r="L520" s="413">
        <v>1248</v>
      </c>
    </row>
    <row r="521" spans="1:12">
      <c r="A521" s="413">
        <v>520</v>
      </c>
      <c r="B521" s="413" t="s">
        <v>309</v>
      </c>
      <c r="C521" s="413" t="s">
        <v>3199</v>
      </c>
      <c r="D521" s="413">
        <v>294</v>
      </c>
      <c r="E521" s="413">
        <v>556.44690000000003</v>
      </c>
      <c r="F521" s="413">
        <v>226</v>
      </c>
      <c r="G521" s="413">
        <v>125757</v>
      </c>
      <c r="H521" s="413">
        <v>66444</v>
      </c>
      <c r="I521" s="413">
        <v>59313</v>
      </c>
      <c r="J521" s="413">
        <v>13</v>
      </c>
      <c r="K521" s="413" t="s">
        <v>1358</v>
      </c>
      <c r="L521" s="413">
        <v>226</v>
      </c>
    </row>
    <row r="522" spans="1:12">
      <c r="A522" s="413">
        <v>521</v>
      </c>
      <c r="B522" s="413" t="s">
        <v>450</v>
      </c>
      <c r="C522" s="413" t="s">
        <v>3393</v>
      </c>
      <c r="D522" s="413">
        <v>264</v>
      </c>
      <c r="E522" s="413">
        <v>298.315</v>
      </c>
      <c r="F522" s="413">
        <v>419</v>
      </c>
      <c r="G522" s="413">
        <v>124994</v>
      </c>
      <c r="H522" s="413">
        <v>110616</v>
      </c>
      <c r="I522" s="413">
        <v>14378</v>
      </c>
      <c r="J522" s="413">
        <v>123</v>
      </c>
      <c r="K522" s="413" t="s">
        <v>1358</v>
      </c>
      <c r="L522" s="413">
        <v>419</v>
      </c>
    </row>
    <row r="523" spans="1:12">
      <c r="A523" s="413">
        <v>522</v>
      </c>
      <c r="B523" s="413" t="s">
        <v>3827</v>
      </c>
      <c r="C523" s="413" t="s">
        <v>3828</v>
      </c>
      <c r="D523" s="413">
        <v>846</v>
      </c>
      <c r="E523" s="413">
        <v>1620</v>
      </c>
      <c r="F523" s="413">
        <v>77</v>
      </c>
      <c r="G523" s="413">
        <v>124740</v>
      </c>
      <c r="H523" s="413">
        <v>65142</v>
      </c>
      <c r="I523" s="413">
        <v>59598</v>
      </c>
      <c r="J523" s="413">
        <v>10</v>
      </c>
      <c r="K523" s="413" t="s">
        <v>1358</v>
      </c>
      <c r="L523" s="413">
        <v>77</v>
      </c>
    </row>
    <row r="524" spans="1:12">
      <c r="A524" s="413">
        <v>523</v>
      </c>
      <c r="B524" s="413" t="s">
        <v>1036</v>
      </c>
      <c r="C524" s="413" t="s">
        <v>3522</v>
      </c>
      <c r="D524" s="413">
        <v>1074</v>
      </c>
      <c r="E524" s="413">
        <v>2397.1154000000001</v>
      </c>
      <c r="F524" s="413">
        <v>52</v>
      </c>
      <c r="G524" s="413">
        <v>124650</v>
      </c>
      <c r="H524" s="413">
        <v>55848</v>
      </c>
      <c r="I524" s="413">
        <v>68802</v>
      </c>
      <c r="J524" s="413">
        <v>24</v>
      </c>
      <c r="K524" s="413" t="s">
        <v>1358</v>
      </c>
      <c r="L524" s="413">
        <v>52</v>
      </c>
    </row>
    <row r="525" spans="1:12">
      <c r="A525" s="413">
        <v>524</v>
      </c>
      <c r="B525" s="413" t="s">
        <v>3758</v>
      </c>
      <c r="C525" s="413" t="s">
        <v>3877</v>
      </c>
      <c r="D525" s="413">
        <v>273</v>
      </c>
      <c r="E525" s="413">
        <v>402.77350000000001</v>
      </c>
      <c r="F525" s="413">
        <v>309</v>
      </c>
      <c r="G525" s="413">
        <v>124457</v>
      </c>
      <c r="H525" s="413">
        <v>84357</v>
      </c>
      <c r="I525" s="413">
        <v>40100</v>
      </c>
      <c r="J525" s="413">
        <v>118</v>
      </c>
      <c r="K525" s="413" t="s">
        <v>1358</v>
      </c>
      <c r="L525" s="413">
        <v>309</v>
      </c>
    </row>
    <row r="526" spans="1:12">
      <c r="A526" s="413">
        <v>525</v>
      </c>
      <c r="B526" s="413" t="s">
        <v>871</v>
      </c>
      <c r="C526" s="413" t="s">
        <v>3361</v>
      </c>
      <c r="D526" s="413">
        <v>406</v>
      </c>
      <c r="E526" s="413">
        <v>816.98009999999999</v>
      </c>
      <c r="F526" s="413">
        <v>151</v>
      </c>
      <c r="G526" s="413">
        <v>123364</v>
      </c>
      <c r="H526" s="413">
        <v>61306</v>
      </c>
      <c r="I526" s="413">
        <v>62058</v>
      </c>
      <c r="J526" s="413">
        <v>47</v>
      </c>
      <c r="K526" s="413" t="s">
        <v>1358</v>
      </c>
      <c r="L526" s="413">
        <v>151</v>
      </c>
    </row>
    <row r="527" spans="1:12">
      <c r="A527" s="413">
        <v>526</v>
      </c>
      <c r="B527" s="413" t="s">
        <v>4133</v>
      </c>
      <c r="C527" s="413" t="s">
        <v>4134</v>
      </c>
      <c r="D527" s="413">
        <v>654</v>
      </c>
      <c r="E527" s="413">
        <v>1230</v>
      </c>
      <c r="F527" s="413">
        <v>100</v>
      </c>
      <c r="G527" s="413">
        <v>123000</v>
      </c>
      <c r="H527" s="413">
        <v>65400</v>
      </c>
      <c r="I527" s="413">
        <v>57600</v>
      </c>
      <c r="J527" s="413">
        <v>3</v>
      </c>
      <c r="K527" s="413" t="s">
        <v>1358</v>
      </c>
      <c r="L527" s="413">
        <v>100</v>
      </c>
    </row>
    <row r="528" spans="1:12">
      <c r="A528" s="413">
        <v>527</v>
      </c>
      <c r="B528" s="413" t="s">
        <v>523</v>
      </c>
      <c r="C528" s="413" t="s">
        <v>3173</v>
      </c>
      <c r="D528" s="413">
        <v>1020</v>
      </c>
      <c r="E528" s="413">
        <v>2041.5</v>
      </c>
      <c r="F528" s="413">
        <v>60</v>
      </c>
      <c r="G528" s="413">
        <v>122490</v>
      </c>
      <c r="H528" s="413">
        <v>61200</v>
      </c>
      <c r="I528" s="413">
        <v>61290</v>
      </c>
      <c r="J528" s="413">
        <v>37</v>
      </c>
      <c r="K528" s="413" t="s">
        <v>1358</v>
      </c>
      <c r="L528" s="413">
        <v>60</v>
      </c>
    </row>
    <row r="529" spans="1:12">
      <c r="A529" s="413">
        <v>528</v>
      </c>
      <c r="B529" s="413" t="s">
        <v>3754</v>
      </c>
      <c r="C529" s="413" t="s">
        <v>3882</v>
      </c>
      <c r="D529" s="413">
        <v>253</v>
      </c>
      <c r="E529" s="413">
        <v>327.81670000000003</v>
      </c>
      <c r="F529" s="413">
        <v>371</v>
      </c>
      <c r="G529" s="413">
        <v>121620</v>
      </c>
      <c r="H529" s="413">
        <v>93863</v>
      </c>
      <c r="I529" s="413">
        <v>27757</v>
      </c>
      <c r="J529" s="413">
        <v>133</v>
      </c>
      <c r="K529" s="413" t="s">
        <v>1358</v>
      </c>
      <c r="L529" s="413">
        <v>371</v>
      </c>
    </row>
    <row r="530" spans="1:12">
      <c r="A530" s="413">
        <v>529</v>
      </c>
      <c r="B530" s="413" t="s">
        <v>963</v>
      </c>
      <c r="C530" s="413" t="s">
        <v>3135</v>
      </c>
      <c r="D530" s="413">
        <v>573</v>
      </c>
      <c r="E530" s="413">
        <v>1092.6847</v>
      </c>
      <c r="F530" s="413">
        <v>111</v>
      </c>
      <c r="G530" s="413">
        <v>121288</v>
      </c>
      <c r="H530" s="413">
        <v>63603</v>
      </c>
      <c r="I530" s="413">
        <v>57685</v>
      </c>
      <c r="J530" s="413">
        <v>19</v>
      </c>
      <c r="K530" s="413" t="s">
        <v>1358</v>
      </c>
      <c r="L530" s="413">
        <v>111</v>
      </c>
    </row>
    <row r="531" spans="1:12">
      <c r="A531" s="413">
        <v>530</v>
      </c>
      <c r="B531" s="413" t="s">
        <v>4303</v>
      </c>
      <c r="C531" s="413" t="s">
        <v>4304</v>
      </c>
      <c r="D531" s="413">
        <v>698</v>
      </c>
      <c r="E531" s="413">
        <v>1380</v>
      </c>
      <c r="F531" s="413">
        <v>87</v>
      </c>
      <c r="G531" s="413">
        <v>120060</v>
      </c>
      <c r="H531" s="413">
        <v>60726</v>
      </c>
      <c r="I531" s="413">
        <v>59334</v>
      </c>
      <c r="J531" s="413">
        <v>8</v>
      </c>
      <c r="K531" s="413" t="s">
        <v>1358</v>
      </c>
      <c r="L531" s="413">
        <v>87</v>
      </c>
    </row>
    <row r="532" spans="1:12">
      <c r="A532" s="413">
        <v>531</v>
      </c>
      <c r="B532" s="413" t="s">
        <v>1023</v>
      </c>
      <c r="C532" s="413" t="s">
        <v>3310</v>
      </c>
      <c r="D532" s="413">
        <v>484</v>
      </c>
      <c r="E532" s="413">
        <v>596.51739999999995</v>
      </c>
      <c r="F532" s="413">
        <v>201</v>
      </c>
      <c r="G532" s="413">
        <v>119900</v>
      </c>
      <c r="H532" s="413">
        <v>97284</v>
      </c>
      <c r="I532" s="413">
        <v>22616</v>
      </c>
      <c r="J532" s="413">
        <v>32</v>
      </c>
      <c r="K532" s="413" t="s">
        <v>1358</v>
      </c>
      <c r="L532" s="413">
        <v>201</v>
      </c>
    </row>
    <row r="533" spans="1:12">
      <c r="A533" s="413">
        <v>532</v>
      </c>
      <c r="B533" s="413" t="s">
        <v>977</v>
      </c>
      <c r="C533" s="413" t="s">
        <v>3222</v>
      </c>
      <c r="D533" s="413">
        <v>442</v>
      </c>
      <c r="E533" s="413">
        <v>642.4973</v>
      </c>
      <c r="F533" s="413">
        <v>183</v>
      </c>
      <c r="G533" s="413">
        <v>117577</v>
      </c>
      <c r="H533" s="413">
        <v>80886</v>
      </c>
      <c r="I533" s="413">
        <v>36691</v>
      </c>
      <c r="J533" s="413">
        <v>43</v>
      </c>
      <c r="K533" s="413" t="s">
        <v>1358</v>
      </c>
      <c r="L533" s="413">
        <v>183</v>
      </c>
    </row>
    <row r="534" spans="1:12">
      <c r="A534" s="413">
        <v>533</v>
      </c>
      <c r="B534" s="413" t="s">
        <v>3831</v>
      </c>
      <c r="C534" s="413" t="s">
        <v>3832</v>
      </c>
      <c r="D534" s="413">
        <v>524</v>
      </c>
      <c r="E534" s="413">
        <v>1170</v>
      </c>
      <c r="F534" s="413">
        <v>100</v>
      </c>
      <c r="G534" s="413">
        <v>117000</v>
      </c>
      <c r="H534" s="413">
        <v>52400</v>
      </c>
      <c r="I534" s="413">
        <v>64600</v>
      </c>
      <c r="J534" s="413">
        <v>2</v>
      </c>
      <c r="K534" s="413" t="s">
        <v>1358</v>
      </c>
      <c r="L534" s="413">
        <v>100</v>
      </c>
    </row>
    <row r="535" spans="1:12">
      <c r="A535" s="413">
        <v>534</v>
      </c>
      <c r="B535" s="413" t="s">
        <v>473</v>
      </c>
      <c r="C535" s="413" t="s">
        <v>3491</v>
      </c>
      <c r="D535" s="413">
        <v>157</v>
      </c>
      <c r="E535" s="413">
        <v>307.15039999999999</v>
      </c>
      <c r="F535" s="413">
        <v>379</v>
      </c>
      <c r="G535" s="413">
        <v>116410</v>
      </c>
      <c r="H535" s="413">
        <v>59503</v>
      </c>
      <c r="I535" s="413">
        <v>56907</v>
      </c>
      <c r="J535" s="413">
        <v>47</v>
      </c>
      <c r="K535" s="413" t="s">
        <v>1358</v>
      </c>
      <c r="L535" s="413">
        <v>379</v>
      </c>
    </row>
    <row r="536" spans="1:12">
      <c r="A536" s="413">
        <v>535</v>
      </c>
      <c r="B536" s="413" t="s">
        <v>894</v>
      </c>
      <c r="C536" s="413" t="s">
        <v>3309</v>
      </c>
      <c r="D536" s="413">
        <v>251</v>
      </c>
      <c r="E536" s="413">
        <v>509.2946</v>
      </c>
      <c r="F536" s="413">
        <v>224</v>
      </c>
      <c r="G536" s="413">
        <v>114082</v>
      </c>
      <c r="H536" s="413">
        <v>56224</v>
      </c>
      <c r="I536" s="413">
        <v>57858</v>
      </c>
      <c r="J536" s="413">
        <v>39</v>
      </c>
      <c r="K536" s="413" t="s">
        <v>1358</v>
      </c>
      <c r="L536" s="413">
        <v>224</v>
      </c>
    </row>
    <row r="537" spans="1:12">
      <c r="A537" s="413">
        <v>536</v>
      </c>
      <c r="B537" s="413" t="s">
        <v>744</v>
      </c>
      <c r="C537" s="413" t="s">
        <v>3521</v>
      </c>
      <c r="D537" s="413">
        <v>195</v>
      </c>
      <c r="E537" s="413">
        <v>252.00659999999999</v>
      </c>
      <c r="F537" s="413">
        <v>452</v>
      </c>
      <c r="G537" s="413">
        <v>113907</v>
      </c>
      <c r="H537" s="413">
        <v>88140</v>
      </c>
      <c r="I537" s="413">
        <v>25767</v>
      </c>
      <c r="J537" s="413">
        <v>68</v>
      </c>
      <c r="K537" s="413" t="s">
        <v>1358</v>
      </c>
      <c r="L537" s="413">
        <v>452</v>
      </c>
    </row>
    <row r="538" spans="1:12">
      <c r="A538" s="413">
        <v>537</v>
      </c>
      <c r="B538" s="413" t="s">
        <v>4422</v>
      </c>
      <c r="C538" s="413" t="s">
        <v>4482</v>
      </c>
      <c r="D538" s="413">
        <v>408</v>
      </c>
      <c r="E538" s="413">
        <v>586.21759999999995</v>
      </c>
      <c r="F538" s="413">
        <v>193</v>
      </c>
      <c r="G538" s="413">
        <v>113140</v>
      </c>
      <c r="H538" s="413">
        <v>78744</v>
      </c>
      <c r="I538" s="413">
        <v>34396</v>
      </c>
      <c r="J538" s="413">
        <v>35</v>
      </c>
      <c r="K538" s="413" t="s">
        <v>1358</v>
      </c>
      <c r="L538" s="413">
        <v>193</v>
      </c>
    </row>
    <row r="539" spans="1:12">
      <c r="A539" s="413">
        <v>538</v>
      </c>
      <c r="B539" s="413" t="s">
        <v>976</v>
      </c>
      <c r="C539" s="413" t="s">
        <v>3222</v>
      </c>
      <c r="D539" s="413">
        <v>442</v>
      </c>
      <c r="E539" s="413">
        <v>645.71429999999998</v>
      </c>
      <c r="F539" s="413">
        <v>175</v>
      </c>
      <c r="G539" s="413">
        <v>113000</v>
      </c>
      <c r="H539" s="413">
        <v>77350</v>
      </c>
      <c r="I539" s="413">
        <v>35650</v>
      </c>
      <c r="J539" s="413">
        <v>83</v>
      </c>
      <c r="K539" s="413" t="s">
        <v>1358</v>
      </c>
      <c r="L539" s="413">
        <v>175</v>
      </c>
    </row>
    <row r="540" spans="1:12">
      <c r="A540" s="413">
        <v>539</v>
      </c>
      <c r="B540" s="413" t="s">
        <v>528</v>
      </c>
      <c r="C540" s="413" t="s">
        <v>3302</v>
      </c>
      <c r="D540" s="413">
        <v>239</v>
      </c>
      <c r="E540" s="413">
        <v>295.31229999999999</v>
      </c>
      <c r="F540" s="413">
        <v>381</v>
      </c>
      <c r="G540" s="413">
        <v>112514</v>
      </c>
      <c r="H540" s="413">
        <v>91059</v>
      </c>
      <c r="I540" s="413">
        <v>21455</v>
      </c>
      <c r="J540" s="413">
        <v>7</v>
      </c>
      <c r="K540" s="413" t="s">
        <v>1358</v>
      </c>
      <c r="L540" s="413">
        <v>381</v>
      </c>
    </row>
    <row r="541" spans="1:12">
      <c r="A541" s="413">
        <v>540</v>
      </c>
      <c r="B541" s="413" t="s">
        <v>3906</v>
      </c>
      <c r="C541" s="413" t="s">
        <v>4063</v>
      </c>
      <c r="D541" s="413">
        <v>244</v>
      </c>
      <c r="E541" s="413">
        <v>417.03370000000001</v>
      </c>
      <c r="F541" s="413">
        <v>267</v>
      </c>
      <c r="G541" s="413">
        <v>111348</v>
      </c>
      <c r="H541" s="413">
        <v>65148</v>
      </c>
      <c r="I541" s="413">
        <v>46200</v>
      </c>
      <c r="J541" s="413">
        <v>40</v>
      </c>
      <c r="K541" s="413" t="s">
        <v>1358</v>
      </c>
      <c r="L541" s="413">
        <v>267</v>
      </c>
    </row>
    <row r="542" spans="1:12">
      <c r="A542" s="413">
        <v>541</v>
      </c>
      <c r="B542" s="413" t="s">
        <v>2842</v>
      </c>
      <c r="C542" s="413" t="s">
        <v>3484</v>
      </c>
      <c r="D542" s="413">
        <v>1252</v>
      </c>
      <c r="E542" s="413">
        <v>3086</v>
      </c>
      <c r="F542" s="413">
        <v>36</v>
      </c>
      <c r="G542" s="413">
        <v>111096</v>
      </c>
      <c r="H542" s="413">
        <v>45072</v>
      </c>
      <c r="I542" s="413">
        <v>66024</v>
      </c>
      <c r="J542" s="413">
        <v>3</v>
      </c>
      <c r="K542" s="413" t="s">
        <v>1358</v>
      </c>
      <c r="L542" s="413">
        <v>36</v>
      </c>
    </row>
    <row r="543" spans="1:12">
      <c r="A543" s="413">
        <v>542</v>
      </c>
      <c r="B543" s="413" t="s">
        <v>746</v>
      </c>
      <c r="C543" s="413" t="s">
        <v>3466</v>
      </c>
      <c r="D543" s="413">
        <v>296</v>
      </c>
      <c r="E543" s="413">
        <v>758.06849999999997</v>
      </c>
      <c r="F543" s="413">
        <v>146</v>
      </c>
      <c r="G543" s="413">
        <v>110678</v>
      </c>
      <c r="H543" s="413">
        <v>43216</v>
      </c>
      <c r="I543" s="413">
        <v>67462</v>
      </c>
      <c r="J543" s="413">
        <v>12</v>
      </c>
      <c r="K543" s="413" t="s">
        <v>1358</v>
      </c>
      <c r="L543" s="413">
        <v>146</v>
      </c>
    </row>
    <row r="544" spans="1:12">
      <c r="A544" s="413">
        <v>543</v>
      </c>
      <c r="B544" s="413" t="s">
        <v>955</v>
      </c>
      <c r="C544" s="413" t="s">
        <v>3342</v>
      </c>
      <c r="D544" s="413">
        <v>447</v>
      </c>
      <c r="E544" s="413">
        <v>791.05039999999997</v>
      </c>
      <c r="F544" s="413">
        <v>139</v>
      </c>
      <c r="G544" s="413">
        <v>109956</v>
      </c>
      <c r="H544" s="413">
        <v>62133</v>
      </c>
      <c r="I544" s="413">
        <v>47823</v>
      </c>
      <c r="J544" s="413">
        <v>43</v>
      </c>
      <c r="K544" s="413" t="s">
        <v>1358</v>
      </c>
      <c r="L544" s="413">
        <v>139</v>
      </c>
    </row>
    <row r="545" spans="1:12">
      <c r="A545" s="413">
        <v>544</v>
      </c>
      <c r="B545" s="413" t="s">
        <v>1697</v>
      </c>
      <c r="C545" s="413" t="s">
        <v>3523</v>
      </c>
      <c r="D545" s="413">
        <v>404</v>
      </c>
      <c r="E545" s="413">
        <v>640.57309999999995</v>
      </c>
      <c r="F545" s="413">
        <v>171</v>
      </c>
      <c r="G545" s="413">
        <v>109538</v>
      </c>
      <c r="H545" s="413">
        <v>69084</v>
      </c>
      <c r="I545" s="413">
        <v>40454</v>
      </c>
      <c r="J545" s="413">
        <v>61</v>
      </c>
      <c r="K545" s="413" t="s">
        <v>1358</v>
      </c>
      <c r="L545" s="413">
        <v>171</v>
      </c>
    </row>
    <row r="546" spans="1:12">
      <c r="A546" s="413">
        <v>545</v>
      </c>
      <c r="B546" s="413" t="s">
        <v>978</v>
      </c>
      <c r="C546" s="413" t="s">
        <v>3495</v>
      </c>
      <c r="D546" s="413">
        <v>471</v>
      </c>
      <c r="E546" s="413">
        <v>652.27539999999999</v>
      </c>
      <c r="F546" s="413">
        <v>167</v>
      </c>
      <c r="G546" s="413">
        <v>108930</v>
      </c>
      <c r="H546" s="413">
        <v>78657</v>
      </c>
      <c r="I546" s="413">
        <v>30273</v>
      </c>
      <c r="J546" s="413">
        <v>25</v>
      </c>
      <c r="K546" s="413" t="s">
        <v>1358</v>
      </c>
      <c r="L546" s="413">
        <v>167</v>
      </c>
    </row>
    <row r="547" spans="1:12">
      <c r="A547" s="413">
        <v>546</v>
      </c>
      <c r="B547" s="413" t="s">
        <v>584</v>
      </c>
      <c r="C547" s="413" t="s">
        <v>3307</v>
      </c>
      <c r="D547" s="413">
        <v>118</v>
      </c>
      <c r="E547" s="413">
        <v>183.87479999999999</v>
      </c>
      <c r="F547" s="413">
        <v>591</v>
      </c>
      <c r="G547" s="413">
        <v>108670</v>
      </c>
      <c r="H547" s="413">
        <v>69738</v>
      </c>
      <c r="I547" s="413">
        <v>38932</v>
      </c>
      <c r="J547" s="413">
        <v>134</v>
      </c>
      <c r="K547" s="413" t="s">
        <v>1358</v>
      </c>
      <c r="L547" s="413">
        <v>591</v>
      </c>
    </row>
    <row r="548" spans="1:12">
      <c r="A548" s="413">
        <v>547</v>
      </c>
      <c r="B548" s="413" t="s">
        <v>693</v>
      </c>
      <c r="C548" s="413" t="s">
        <v>3244</v>
      </c>
      <c r="D548" s="413">
        <v>192</v>
      </c>
      <c r="E548" s="413">
        <v>342.80059999999997</v>
      </c>
      <c r="F548" s="413">
        <v>316</v>
      </c>
      <c r="G548" s="413">
        <v>108325</v>
      </c>
      <c r="H548" s="413">
        <v>60672</v>
      </c>
      <c r="I548" s="413">
        <v>47653</v>
      </c>
      <c r="J548" s="413">
        <v>24</v>
      </c>
      <c r="K548" s="413" t="s">
        <v>1358</v>
      </c>
      <c r="L548" s="413">
        <v>316</v>
      </c>
    </row>
    <row r="549" spans="1:12">
      <c r="A549" s="413">
        <v>548</v>
      </c>
      <c r="B549" s="413" t="s">
        <v>512</v>
      </c>
      <c r="C549" s="413" t="s">
        <v>3232</v>
      </c>
      <c r="D549" s="413">
        <v>244</v>
      </c>
      <c r="E549" s="413">
        <v>754.80420000000004</v>
      </c>
      <c r="F549" s="413">
        <v>143</v>
      </c>
      <c r="G549" s="413">
        <v>107937</v>
      </c>
      <c r="H549" s="413">
        <v>34892</v>
      </c>
      <c r="I549" s="413">
        <v>73045</v>
      </c>
      <c r="J549" s="413">
        <v>45</v>
      </c>
      <c r="K549" s="413" t="s">
        <v>1358</v>
      </c>
      <c r="L549" s="413">
        <v>143</v>
      </c>
    </row>
    <row r="550" spans="1:12">
      <c r="A550" s="413">
        <v>549</v>
      </c>
      <c r="B550" s="413" t="s">
        <v>437</v>
      </c>
      <c r="C550" s="413" t="s">
        <v>3215</v>
      </c>
      <c r="D550" s="413">
        <v>1527</v>
      </c>
      <c r="E550" s="413">
        <v>4435.7083000000002</v>
      </c>
      <c r="F550" s="413">
        <v>24</v>
      </c>
      <c r="G550" s="413">
        <v>106457</v>
      </c>
      <c r="H550" s="413">
        <v>36648</v>
      </c>
      <c r="I550" s="413">
        <v>69809</v>
      </c>
      <c r="J550" s="413">
        <v>12</v>
      </c>
      <c r="K550" s="413" t="s">
        <v>1358</v>
      </c>
      <c r="L550" s="413">
        <v>24</v>
      </c>
    </row>
    <row r="551" spans="1:12">
      <c r="A551" s="413">
        <v>550</v>
      </c>
      <c r="B551" s="413" t="s">
        <v>3842</v>
      </c>
      <c r="C551" s="413" t="s">
        <v>3828</v>
      </c>
      <c r="D551" s="413">
        <v>992</v>
      </c>
      <c r="E551" s="413">
        <v>1680</v>
      </c>
      <c r="F551" s="413">
        <v>63</v>
      </c>
      <c r="G551" s="413">
        <v>105840</v>
      </c>
      <c r="H551" s="413">
        <v>62496</v>
      </c>
      <c r="I551" s="413">
        <v>43344</v>
      </c>
      <c r="J551" s="413">
        <v>16</v>
      </c>
      <c r="K551" s="413" t="s">
        <v>1358</v>
      </c>
      <c r="L551" s="413">
        <v>63</v>
      </c>
    </row>
    <row r="552" spans="1:12">
      <c r="A552" s="413">
        <v>551</v>
      </c>
      <c r="B552" s="413" t="s">
        <v>935</v>
      </c>
      <c r="C552" s="413" t="s">
        <v>3155</v>
      </c>
      <c r="D552" s="413">
        <v>456</v>
      </c>
      <c r="E552" s="413">
        <v>1259.1904999999999</v>
      </c>
      <c r="F552" s="413">
        <v>84</v>
      </c>
      <c r="G552" s="413">
        <v>105772</v>
      </c>
      <c r="H552" s="413">
        <v>38304</v>
      </c>
      <c r="I552" s="413">
        <v>67468</v>
      </c>
      <c r="J552" s="413">
        <v>45</v>
      </c>
      <c r="K552" s="413" t="s">
        <v>1358</v>
      </c>
      <c r="L552" s="413">
        <v>84</v>
      </c>
    </row>
    <row r="553" spans="1:12">
      <c r="A553" s="413">
        <v>552</v>
      </c>
      <c r="B553" s="413" t="s">
        <v>488</v>
      </c>
      <c r="C553" s="413" t="s">
        <v>3314</v>
      </c>
      <c r="D553" s="413">
        <v>157</v>
      </c>
      <c r="E553" s="413">
        <v>307.42149999999998</v>
      </c>
      <c r="F553" s="413">
        <v>344</v>
      </c>
      <c r="G553" s="413">
        <v>105753</v>
      </c>
      <c r="H553" s="413">
        <v>54008</v>
      </c>
      <c r="I553" s="413">
        <v>51745</v>
      </c>
      <c r="J553" s="413">
        <v>75</v>
      </c>
      <c r="K553" s="413" t="s">
        <v>1358</v>
      </c>
      <c r="L553" s="413">
        <v>344</v>
      </c>
    </row>
    <row r="554" spans="1:12">
      <c r="A554" s="413">
        <v>553</v>
      </c>
      <c r="B554" s="413" t="s">
        <v>998</v>
      </c>
      <c r="C554" s="413" t="s">
        <v>3492</v>
      </c>
      <c r="D554" s="413">
        <v>454</v>
      </c>
      <c r="E554" s="413">
        <v>681.20129999999995</v>
      </c>
      <c r="F554" s="413">
        <v>154</v>
      </c>
      <c r="G554" s="413">
        <v>104905</v>
      </c>
      <c r="H554" s="413">
        <v>69916</v>
      </c>
      <c r="I554" s="413">
        <v>34989</v>
      </c>
      <c r="J554" s="413">
        <v>24</v>
      </c>
      <c r="K554" s="413" t="s">
        <v>1358</v>
      </c>
      <c r="L554" s="413">
        <v>154</v>
      </c>
    </row>
    <row r="555" spans="1:12">
      <c r="A555" s="413">
        <v>554</v>
      </c>
      <c r="B555" s="413" t="s">
        <v>2951</v>
      </c>
      <c r="C555" s="413" t="s">
        <v>3733</v>
      </c>
      <c r="D555" s="413">
        <v>639</v>
      </c>
      <c r="E555" s="413">
        <v>1078.0938000000001</v>
      </c>
      <c r="F555" s="413">
        <v>96</v>
      </c>
      <c r="G555" s="413">
        <v>103497</v>
      </c>
      <c r="H555" s="413">
        <v>61344</v>
      </c>
      <c r="I555" s="413">
        <v>42153</v>
      </c>
      <c r="J555" s="413">
        <v>4</v>
      </c>
      <c r="K555" s="413" t="s">
        <v>1358</v>
      </c>
      <c r="L555" s="413">
        <v>96</v>
      </c>
    </row>
    <row r="556" spans="1:12">
      <c r="A556" s="413">
        <v>555</v>
      </c>
      <c r="B556" s="413" t="s">
        <v>511</v>
      </c>
      <c r="C556" s="413" t="s">
        <v>3232</v>
      </c>
      <c r="D556" s="413">
        <v>379</v>
      </c>
      <c r="E556" s="413">
        <v>778.13530000000003</v>
      </c>
      <c r="F556" s="413">
        <v>133</v>
      </c>
      <c r="G556" s="413">
        <v>103492</v>
      </c>
      <c r="H556" s="413">
        <v>50407</v>
      </c>
      <c r="I556" s="413">
        <v>53085</v>
      </c>
      <c r="J556" s="413">
        <v>47</v>
      </c>
      <c r="K556" s="413" t="s">
        <v>1358</v>
      </c>
      <c r="L556" s="413">
        <v>133</v>
      </c>
    </row>
    <row r="557" spans="1:12">
      <c r="A557" s="413">
        <v>556</v>
      </c>
      <c r="B557" s="413" t="s">
        <v>529</v>
      </c>
      <c r="C557" s="413" t="s">
        <v>3341</v>
      </c>
      <c r="D557" s="413">
        <v>246</v>
      </c>
      <c r="E557" s="413">
        <v>491.0478</v>
      </c>
      <c r="F557" s="413">
        <v>209</v>
      </c>
      <c r="G557" s="413">
        <v>102629</v>
      </c>
      <c r="H557" s="413">
        <v>51414</v>
      </c>
      <c r="I557" s="413">
        <v>51215</v>
      </c>
      <c r="J557" s="413">
        <v>21</v>
      </c>
      <c r="K557" s="413" t="s">
        <v>1358</v>
      </c>
      <c r="L557" s="413">
        <v>209</v>
      </c>
    </row>
    <row r="558" spans="1:12">
      <c r="A558" s="413">
        <v>557</v>
      </c>
      <c r="B558" s="413" t="s">
        <v>4003</v>
      </c>
      <c r="C558" s="413" t="s">
        <v>4301</v>
      </c>
      <c r="D558" s="413">
        <v>171</v>
      </c>
      <c r="E558" s="413">
        <v>205</v>
      </c>
      <c r="F558" s="413">
        <v>500</v>
      </c>
      <c r="G558" s="413">
        <v>102500</v>
      </c>
      <c r="H558" s="413">
        <v>85500</v>
      </c>
      <c r="I558" s="413">
        <v>17000</v>
      </c>
      <c r="J558" s="413">
        <v>5</v>
      </c>
      <c r="K558" s="413" t="s">
        <v>1358</v>
      </c>
      <c r="L558" s="413">
        <v>500</v>
      </c>
    </row>
    <row r="559" spans="1:12">
      <c r="A559" s="413">
        <v>558</v>
      </c>
      <c r="B559" s="413" t="s">
        <v>1293</v>
      </c>
      <c r="C559" s="413" t="s">
        <v>3240</v>
      </c>
      <c r="D559" s="413">
        <v>1743</v>
      </c>
      <c r="E559" s="413">
        <v>3604.2143000000001</v>
      </c>
      <c r="F559" s="413">
        <v>28</v>
      </c>
      <c r="G559" s="413">
        <v>100918</v>
      </c>
      <c r="H559" s="413">
        <v>48804</v>
      </c>
      <c r="I559" s="413">
        <v>52114</v>
      </c>
      <c r="J559" s="413">
        <v>22</v>
      </c>
      <c r="K559" s="413" t="s">
        <v>1358</v>
      </c>
      <c r="L559" s="413">
        <v>28</v>
      </c>
    </row>
    <row r="560" spans="1:12">
      <c r="A560" s="413">
        <v>559</v>
      </c>
      <c r="B560" s="413" t="s">
        <v>3950</v>
      </c>
      <c r="C560" s="413" t="s">
        <v>4302</v>
      </c>
      <c r="D560" s="413">
        <v>1062</v>
      </c>
      <c r="E560" s="413">
        <v>1902.3585</v>
      </c>
      <c r="F560" s="413">
        <v>53</v>
      </c>
      <c r="G560" s="413">
        <v>100825</v>
      </c>
      <c r="H560" s="413">
        <v>56286</v>
      </c>
      <c r="I560" s="413">
        <v>44539</v>
      </c>
      <c r="J560" s="413">
        <v>23</v>
      </c>
      <c r="K560" s="413" t="s">
        <v>1358</v>
      </c>
      <c r="L560" s="413">
        <v>53</v>
      </c>
    </row>
    <row r="561" spans="1:12">
      <c r="A561" s="413">
        <v>560</v>
      </c>
      <c r="B561" s="413" t="s">
        <v>2901</v>
      </c>
      <c r="C561" s="413" t="s">
        <v>3275</v>
      </c>
      <c r="D561" s="413">
        <v>10600</v>
      </c>
      <c r="E561" s="413">
        <v>14368.571400000001</v>
      </c>
      <c r="F561" s="413">
        <v>7</v>
      </c>
      <c r="G561" s="413">
        <v>100580</v>
      </c>
      <c r="H561" s="413">
        <v>74200</v>
      </c>
      <c r="I561" s="413">
        <v>26380</v>
      </c>
      <c r="J561" s="413">
        <v>7</v>
      </c>
      <c r="K561" s="413" t="s">
        <v>1358</v>
      </c>
      <c r="L561" s="413">
        <v>7</v>
      </c>
    </row>
    <row r="562" spans="1:12">
      <c r="A562" s="413">
        <v>561</v>
      </c>
      <c r="B562" s="413" t="s">
        <v>524</v>
      </c>
      <c r="C562" s="413" t="s">
        <v>3470</v>
      </c>
      <c r="D562" s="413">
        <v>364</v>
      </c>
      <c r="E562" s="413">
        <v>1344.3514</v>
      </c>
      <c r="F562" s="413">
        <v>74</v>
      </c>
      <c r="G562" s="413">
        <v>99482</v>
      </c>
      <c r="H562" s="413">
        <v>26936</v>
      </c>
      <c r="I562" s="413">
        <v>72546</v>
      </c>
      <c r="J562" s="413">
        <v>36</v>
      </c>
      <c r="K562" s="413" t="s">
        <v>1358</v>
      </c>
      <c r="L562" s="413">
        <v>74</v>
      </c>
    </row>
    <row r="563" spans="1:12">
      <c r="A563" s="413">
        <v>562</v>
      </c>
      <c r="B563" s="413" t="s">
        <v>2881</v>
      </c>
      <c r="C563" s="413" t="s">
        <v>3413</v>
      </c>
      <c r="D563" s="413">
        <v>313</v>
      </c>
      <c r="E563" s="413">
        <v>512.11860000000001</v>
      </c>
      <c r="F563" s="413">
        <v>194</v>
      </c>
      <c r="G563" s="413">
        <v>99351</v>
      </c>
      <c r="H563" s="413">
        <v>60722</v>
      </c>
      <c r="I563" s="413">
        <v>38629</v>
      </c>
      <c r="J563" s="413">
        <v>43</v>
      </c>
      <c r="K563" s="413" t="s">
        <v>1358</v>
      </c>
      <c r="L563" s="413">
        <v>194</v>
      </c>
    </row>
    <row r="564" spans="1:12">
      <c r="A564" s="413">
        <v>563</v>
      </c>
      <c r="B564" s="413" t="s">
        <v>2865</v>
      </c>
      <c r="C564" s="413" t="s">
        <v>3721</v>
      </c>
      <c r="D564" s="413">
        <v>79</v>
      </c>
      <c r="E564" s="413">
        <v>170.93780000000001</v>
      </c>
      <c r="F564" s="413">
        <v>579</v>
      </c>
      <c r="G564" s="413">
        <v>98973</v>
      </c>
      <c r="H564" s="413">
        <v>45741</v>
      </c>
      <c r="I564" s="413">
        <v>53232</v>
      </c>
      <c r="J564" s="413">
        <v>11</v>
      </c>
      <c r="K564" s="413" t="s">
        <v>1358</v>
      </c>
      <c r="L564" s="413">
        <v>579</v>
      </c>
    </row>
    <row r="565" spans="1:12">
      <c r="A565" s="413">
        <v>564</v>
      </c>
      <c r="B565" s="413" t="s">
        <v>4218</v>
      </c>
      <c r="C565" s="413" t="s">
        <v>4306</v>
      </c>
      <c r="D565" s="413">
        <v>366</v>
      </c>
      <c r="E565" s="413">
        <v>607</v>
      </c>
      <c r="F565" s="413">
        <v>163</v>
      </c>
      <c r="G565" s="413">
        <v>98941</v>
      </c>
      <c r="H565" s="413">
        <v>59658</v>
      </c>
      <c r="I565" s="413">
        <v>39283</v>
      </c>
      <c r="J565" s="413">
        <v>7</v>
      </c>
      <c r="K565" s="413" t="s">
        <v>1358</v>
      </c>
      <c r="L565" s="413">
        <v>163</v>
      </c>
    </row>
    <row r="566" spans="1:12">
      <c r="A566" s="413">
        <v>565</v>
      </c>
      <c r="B566" s="413" t="s">
        <v>502</v>
      </c>
      <c r="C566" s="413" t="s">
        <v>3419</v>
      </c>
      <c r="D566" s="413">
        <v>105</v>
      </c>
      <c r="E566" s="413">
        <v>175.34540000000001</v>
      </c>
      <c r="F566" s="413">
        <v>553</v>
      </c>
      <c r="G566" s="413">
        <v>96966</v>
      </c>
      <c r="H566" s="413">
        <v>58065</v>
      </c>
      <c r="I566" s="413">
        <v>38901</v>
      </c>
      <c r="J566" s="413">
        <v>92</v>
      </c>
      <c r="K566" s="413" t="s">
        <v>1358</v>
      </c>
      <c r="L566" s="413">
        <v>553</v>
      </c>
    </row>
    <row r="567" spans="1:12">
      <c r="A567" s="413">
        <v>566</v>
      </c>
      <c r="B567" s="413" t="s">
        <v>842</v>
      </c>
      <c r="C567" s="413" t="s">
        <v>3379</v>
      </c>
      <c r="D567" s="413">
        <v>535</v>
      </c>
      <c r="E567" s="413">
        <v>835.68970000000002</v>
      </c>
      <c r="F567" s="413">
        <v>116</v>
      </c>
      <c r="G567" s="413">
        <v>96940</v>
      </c>
      <c r="H567" s="413">
        <v>62060</v>
      </c>
      <c r="I567" s="413">
        <v>34880</v>
      </c>
      <c r="J567" s="413">
        <v>17</v>
      </c>
      <c r="K567" s="413" t="s">
        <v>1358</v>
      </c>
      <c r="L567" s="413">
        <v>116</v>
      </c>
    </row>
    <row r="568" spans="1:12">
      <c r="A568" s="413">
        <v>567</v>
      </c>
      <c r="B568" s="413" t="s">
        <v>907</v>
      </c>
      <c r="C568" s="413" t="s">
        <v>3371</v>
      </c>
      <c r="D568" s="413">
        <v>419</v>
      </c>
      <c r="E568" s="413">
        <v>592.73289999999997</v>
      </c>
      <c r="F568" s="413">
        <v>161</v>
      </c>
      <c r="G568" s="413">
        <v>95430</v>
      </c>
      <c r="H568" s="413">
        <v>67459</v>
      </c>
      <c r="I568" s="413">
        <v>27971</v>
      </c>
      <c r="J568" s="413">
        <v>50</v>
      </c>
      <c r="K568" s="413" t="s">
        <v>1358</v>
      </c>
      <c r="L568" s="413">
        <v>161</v>
      </c>
    </row>
    <row r="569" spans="1:12">
      <c r="A569" s="413">
        <v>568</v>
      </c>
      <c r="B569" s="413" t="s">
        <v>770</v>
      </c>
      <c r="C569" s="413" t="s">
        <v>4026</v>
      </c>
      <c r="D569" s="413">
        <v>246</v>
      </c>
      <c r="E569" s="413">
        <v>1018.6957</v>
      </c>
      <c r="F569" s="413">
        <v>92</v>
      </c>
      <c r="G569" s="413">
        <v>93720</v>
      </c>
      <c r="H569" s="413">
        <v>22632</v>
      </c>
      <c r="I569" s="413">
        <v>71088</v>
      </c>
      <c r="J569" s="413">
        <v>2</v>
      </c>
      <c r="K569" s="413" t="s">
        <v>1358</v>
      </c>
      <c r="L569" s="413">
        <v>92</v>
      </c>
    </row>
    <row r="570" spans="1:12">
      <c r="A570" s="413">
        <v>569</v>
      </c>
      <c r="B570" s="413" t="s">
        <v>991</v>
      </c>
      <c r="C570" s="413" t="s">
        <v>3148</v>
      </c>
      <c r="D570" s="413">
        <v>428</v>
      </c>
      <c r="E570" s="413">
        <v>748</v>
      </c>
      <c r="F570" s="413">
        <v>125</v>
      </c>
      <c r="G570" s="413">
        <v>93500</v>
      </c>
      <c r="H570" s="413">
        <v>53500</v>
      </c>
      <c r="I570" s="413">
        <v>40000</v>
      </c>
      <c r="J570" s="413">
        <v>26</v>
      </c>
      <c r="K570" s="413" t="s">
        <v>1358</v>
      </c>
      <c r="L570" s="413">
        <v>125</v>
      </c>
    </row>
    <row r="571" spans="1:12">
      <c r="A571" s="413">
        <v>570</v>
      </c>
      <c r="B571" s="413" t="s">
        <v>824</v>
      </c>
      <c r="C571" s="413" t="s">
        <v>3418</v>
      </c>
      <c r="D571" s="413">
        <v>167</v>
      </c>
      <c r="E571" s="413">
        <v>302.79079999999999</v>
      </c>
      <c r="F571" s="413">
        <v>306</v>
      </c>
      <c r="G571" s="413">
        <v>92654</v>
      </c>
      <c r="H571" s="413">
        <v>51102</v>
      </c>
      <c r="I571" s="413">
        <v>41552</v>
      </c>
      <c r="J571" s="413">
        <v>95</v>
      </c>
      <c r="K571" s="413" t="s">
        <v>1358</v>
      </c>
      <c r="L571" s="413">
        <v>306</v>
      </c>
    </row>
    <row r="572" spans="1:12">
      <c r="A572" s="413">
        <v>571</v>
      </c>
      <c r="B572" s="413" t="s">
        <v>665</v>
      </c>
      <c r="C572" s="413" t="s">
        <v>3431</v>
      </c>
      <c r="D572" s="413">
        <v>630</v>
      </c>
      <c r="E572" s="413">
        <v>1059.8851</v>
      </c>
      <c r="F572" s="413">
        <v>87</v>
      </c>
      <c r="G572" s="413">
        <v>92210</v>
      </c>
      <c r="H572" s="413">
        <v>54810</v>
      </c>
      <c r="I572" s="413">
        <v>37400</v>
      </c>
      <c r="J572" s="413">
        <v>8</v>
      </c>
      <c r="K572" s="413" t="s">
        <v>1358</v>
      </c>
      <c r="L572" s="413">
        <v>87</v>
      </c>
    </row>
    <row r="573" spans="1:12">
      <c r="A573" s="413">
        <v>572</v>
      </c>
      <c r="B573" s="413" t="s">
        <v>3907</v>
      </c>
      <c r="C573" s="413" t="s">
        <v>4027</v>
      </c>
      <c r="D573" s="413">
        <v>264</v>
      </c>
      <c r="E573" s="413">
        <v>450.70940000000002</v>
      </c>
      <c r="F573" s="413">
        <v>203</v>
      </c>
      <c r="G573" s="413">
        <v>91494</v>
      </c>
      <c r="H573" s="413">
        <v>53592</v>
      </c>
      <c r="I573" s="413">
        <v>37902</v>
      </c>
      <c r="J573" s="413">
        <v>21</v>
      </c>
      <c r="K573" s="413" t="s">
        <v>1358</v>
      </c>
      <c r="L573" s="413">
        <v>203</v>
      </c>
    </row>
    <row r="574" spans="1:12">
      <c r="A574" s="413">
        <v>573</v>
      </c>
      <c r="B574" s="413" t="s">
        <v>739</v>
      </c>
      <c r="C574" s="413" t="s">
        <v>3228</v>
      </c>
      <c r="D574" s="413">
        <v>1298</v>
      </c>
      <c r="E574" s="413">
        <v>2020.6667</v>
      </c>
      <c r="F574" s="413">
        <v>45</v>
      </c>
      <c r="G574" s="413">
        <v>90930</v>
      </c>
      <c r="H574" s="413">
        <v>58410</v>
      </c>
      <c r="I574" s="413">
        <v>32520</v>
      </c>
      <c r="J574" s="413">
        <v>10</v>
      </c>
      <c r="K574" s="413" t="s">
        <v>1358</v>
      </c>
      <c r="L574" s="413">
        <v>45</v>
      </c>
    </row>
    <row r="575" spans="1:12">
      <c r="A575" s="413">
        <v>574</v>
      </c>
      <c r="B575" s="413" t="s">
        <v>401</v>
      </c>
      <c r="C575" s="413" t="s">
        <v>3339</v>
      </c>
      <c r="D575" s="413">
        <v>119</v>
      </c>
      <c r="E575" s="413">
        <v>254.40620000000001</v>
      </c>
      <c r="F575" s="413">
        <v>357</v>
      </c>
      <c r="G575" s="413">
        <v>90823</v>
      </c>
      <c r="H575" s="413">
        <v>42483</v>
      </c>
      <c r="I575" s="413">
        <v>48340</v>
      </c>
      <c r="J575" s="413">
        <v>129</v>
      </c>
      <c r="K575" s="413" t="s">
        <v>1358</v>
      </c>
      <c r="L575" s="413">
        <v>357</v>
      </c>
    </row>
    <row r="576" spans="1:12">
      <c r="A576" s="413">
        <v>575</v>
      </c>
      <c r="B576" s="413" t="s">
        <v>4219</v>
      </c>
      <c r="C576" s="413" t="s">
        <v>4315</v>
      </c>
      <c r="D576" s="413">
        <v>402</v>
      </c>
      <c r="E576" s="413">
        <v>951.78949999999998</v>
      </c>
      <c r="F576" s="413">
        <v>95</v>
      </c>
      <c r="G576" s="413">
        <v>90420</v>
      </c>
      <c r="H576" s="413">
        <v>38190</v>
      </c>
      <c r="I576" s="413">
        <v>52230</v>
      </c>
      <c r="J576" s="413">
        <v>35</v>
      </c>
      <c r="K576" s="413" t="s">
        <v>1358</v>
      </c>
      <c r="L576" s="413">
        <v>95</v>
      </c>
    </row>
    <row r="577" spans="1:12">
      <c r="A577" s="413">
        <v>576</v>
      </c>
      <c r="B577" s="413" t="s">
        <v>3742</v>
      </c>
      <c r="C577" s="413" t="s">
        <v>3816</v>
      </c>
      <c r="D577" s="413">
        <v>102</v>
      </c>
      <c r="E577" s="413">
        <v>225</v>
      </c>
      <c r="F577" s="413">
        <v>400</v>
      </c>
      <c r="G577" s="413">
        <v>90000</v>
      </c>
      <c r="H577" s="413">
        <v>40800</v>
      </c>
      <c r="I577" s="413">
        <v>49200</v>
      </c>
      <c r="J577" s="413">
        <v>2</v>
      </c>
      <c r="K577" s="413" t="s">
        <v>1358</v>
      </c>
      <c r="L577" s="413">
        <v>400</v>
      </c>
    </row>
    <row r="578" spans="1:12">
      <c r="A578" s="413">
        <v>577</v>
      </c>
      <c r="B578" s="413" t="s">
        <v>2800</v>
      </c>
      <c r="C578" s="413" t="s">
        <v>3190</v>
      </c>
      <c r="D578" s="413">
        <v>255</v>
      </c>
      <c r="E578" s="413">
        <v>463.71129999999999</v>
      </c>
      <c r="F578" s="413">
        <v>194</v>
      </c>
      <c r="G578" s="413">
        <v>89960</v>
      </c>
      <c r="H578" s="413">
        <v>49470</v>
      </c>
      <c r="I578" s="413">
        <v>40490</v>
      </c>
      <c r="J578" s="413">
        <v>77</v>
      </c>
      <c r="K578" s="413" t="s">
        <v>1358</v>
      </c>
      <c r="L578" s="413">
        <v>194</v>
      </c>
    </row>
    <row r="579" spans="1:12">
      <c r="A579" s="413">
        <v>578</v>
      </c>
      <c r="B579" s="413" t="s">
        <v>4250</v>
      </c>
      <c r="C579" s="413" t="s">
        <v>4313</v>
      </c>
      <c r="D579" s="413">
        <v>247</v>
      </c>
      <c r="E579" s="413">
        <v>404.98180000000002</v>
      </c>
      <c r="F579" s="413">
        <v>220</v>
      </c>
      <c r="G579" s="413">
        <v>89096</v>
      </c>
      <c r="H579" s="413">
        <v>54340</v>
      </c>
      <c r="I579" s="413">
        <v>34756</v>
      </c>
      <c r="J579" s="413">
        <v>57</v>
      </c>
      <c r="K579" s="413" t="s">
        <v>1358</v>
      </c>
      <c r="L579" s="413">
        <v>220</v>
      </c>
    </row>
    <row r="580" spans="1:12">
      <c r="A580" s="413">
        <v>579</v>
      </c>
      <c r="B580" s="413" t="s">
        <v>678</v>
      </c>
      <c r="C580" s="413" t="s">
        <v>3975</v>
      </c>
      <c r="D580" s="413">
        <v>73</v>
      </c>
      <c r="E580" s="413">
        <v>253.4743</v>
      </c>
      <c r="F580" s="413">
        <v>350</v>
      </c>
      <c r="G580" s="413">
        <v>88716</v>
      </c>
      <c r="H580" s="413">
        <v>25550</v>
      </c>
      <c r="I580" s="413">
        <v>63166</v>
      </c>
      <c r="J580" s="413">
        <v>72</v>
      </c>
      <c r="K580" s="413" t="s">
        <v>1358</v>
      </c>
      <c r="L580" s="413">
        <v>350</v>
      </c>
    </row>
    <row r="581" spans="1:12">
      <c r="A581" s="413">
        <v>580</v>
      </c>
      <c r="B581" s="413" t="s">
        <v>867</v>
      </c>
      <c r="C581" s="413" t="s">
        <v>3654</v>
      </c>
      <c r="D581" s="413">
        <v>390</v>
      </c>
      <c r="E581" s="413">
        <v>411.67439999999999</v>
      </c>
      <c r="F581" s="413">
        <v>215</v>
      </c>
      <c r="G581" s="413">
        <v>88510</v>
      </c>
      <c r="H581" s="413">
        <v>83850</v>
      </c>
      <c r="I581" s="413">
        <v>4660</v>
      </c>
      <c r="J581" s="413">
        <v>22</v>
      </c>
      <c r="K581" s="413" t="s">
        <v>1358</v>
      </c>
      <c r="L581" s="413">
        <v>215</v>
      </c>
    </row>
    <row r="582" spans="1:12">
      <c r="A582" s="413">
        <v>581</v>
      </c>
      <c r="B582" s="413" t="s">
        <v>620</v>
      </c>
      <c r="C582" s="413" t="s">
        <v>3236</v>
      </c>
      <c r="D582" s="413">
        <v>530</v>
      </c>
      <c r="E582" s="413">
        <v>709.29840000000002</v>
      </c>
      <c r="F582" s="413">
        <v>124</v>
      </c>
      <c r="G582" s="413">
        <v>87953</v>
      </c>
      <c r="H582" s="413">
        <v>65720</v>
      </c>
      <c r="I582" s="413">
        <v>22233</v>
      </c>
      <c r="J582" s="413">
        <v>40</v>
      </c>
      <c r="K582" s="413" t="s">
        <v>1358</v>
      </c>
      <c r="L582" s="413">
        <v>124</v>
      </c>
    </row>
    <row r="583" spans="1:12">
      <c r="A583" s="413">
        <v>582</v>
      </c>
      <c r="B583" s="413" t="s">
        <v>1241</v>
      </c>
      <c r="C583" s="413" t="s">
        <v>3590</v>
      </c>
      <c r="D583" s="413">
        <v>122</v>
      </c>
      <c r="E583" s="413">
        <v>159.6987</v>
      </c>
      <c r="F583" s="413">
        <v>541</v>
      </c>
      <c r="G583" s="413">
        <v>86397</v>
      </c>
      <c r="H583" s="413">
        <v>66002</v>
      </c>
      <c r="I583" s="413">
        <v>20395</v>
      </c>
      <c r="J583" s="413">
        <v>96</v>
      </c>
      <c r="K583" s="413" t="s">
        <v>1358</v>
      </c>
      <c r="L583" s="413">
        <v>541</v>
      </c>
    </row>
    <row r="584" spans="1:12">
      <c r="A584" s="413">
        <v>583</v>
      </c>
      <c r="B584" s="413" t="s">
        <v>4211</v>
      </c>
      <c r="C584" s="413" t="s">
        <v>4296</v>
      </c>
      <c r="D584" s="413">
        <v>0</v>
      </c>
      <c r="E584" s="413">
        <v>214.46379999999999</v>
      </c>
      <c r="F584" s="413">
        <v>401</v>
      </c>
      <c r="G584" s="413">
        <v>86000</v>
      </c>
      <c r="H584" s="413">
        <v>0</v>
      </c>
      <c r="I584" s="413">
        <v>86000</v>
      </c>
      <c r="J584" s="413">
        <v>4</v>
      </c>
      <c r="K584" s="413" t="s">
        <v>1358</v>
      </c>
      <c r="L584" s="413">
        <v>401</v>
      </c>
    </row>
    <row r="585" spans="1:12">
      <c r="A585" s="413">
        <v>584</v>
      </c>
      <c r="B585" s="413" t="s">
        <v>809</v>
      </c>
      <c r="C585" s="413" t="s">
        <v>3221</v>
      </c>
      <c r="D585" s="413">
        <v>204</v>
      </c>
      <c r="E585" s="413">
        <v>429.66</v>
      </c>
      <c r="F585" s="413">
        <v>200</v>
      </c>
      <c r="G585" s="413">
        <v>85932</v>
      </c>
      <c r="H585" s="413">
        <v>40800</v>
      </c>
      <c r="I585" s="413">
        <v>45132</v>
      </c>
      <c r="J585" s="413">
        <v>105</v>
      </c>
      <c r="K585" s="413" t="s">
        <v>1358</v>
      </c>
      <c r="L585" s="413">
        <v>200</v>
      </c>
    </row>
    <row r="586" spans="1:12">
      <c r="A586" s="413">
        <v>585</v>
      </c>
      <c r="B586" s="413" t="s">
        <v>1000</v>
      </c>
      <c r="C586" s="413" t="s">
        <v>3434</v>
      </c>
      <c r="D586" s="413">
        <v>484</v>
      </c>
      <c r="E586" s="413">
        <v>657.67439999999999</v>
      </c>
      <c r="F586" s="413">
        <v>129</v>
      </c>
      <c r="G586" s="413">
        <v>84840</v>
      </c>
      <c r="H586" s="413">
        <v>62436</v>
      </c>
      <c r="I586" s="413">
        <v>22404</v>
      </c>
      <c r="J586" s="413">
        <v>57</v>
      </c>
      <c r="K586" s="413" t="s">
        <v>1358</v>
      </c>
      <c r="L586" s="413">
        <v>129</v>
      </c>
    </row>
    <row r="587" spans="1:12">
      <c r="A587" s="413">
        <v>586</v>
      </c>
      <c r="B587" s="413" t="s">
        <v>672</v>
      </c>
      <c r="C587" s="413" t="s">
        <v>3090</v>
      </c>
      <c r="D587" s="413">
        <v>363</v>
      </c>
      <c r="E587" s="413">
        <v>465.48070000000001</v>
      </c>
      <c r="F587" s="413">
        <v>181</v>
      </c>
      <c r="G587" s="413">
        <v>84252</v>
      </c>
      <c r="H587" s="413">
        <v>65703</v>
      </c>
      <c r="I587" s="413">
        <v>18549</v>
      </c>
      <c r="J587" s="413">
        <v>3</v>
      </c>
      <c r="K587" s="413" t="s">
        <v>1358</v>
      </c>
      <c r="L587" s="413">
        <v>181</v>
      </c>
    </row>
    <row r="588" spans="1:12">
      <c r="A588" s="413">
        <v>587</v>
      </c>
      <c r="B588" s="413" t="s">
        <v>680</v>
      </c>
      <c r="C588" s="413" t="s">
        <v>3192</v>
      </c>
      <c r="D588" s="413">
        <v>317</v>
      </c>
      <c r="E588" s="413">
        <v>499.79039999999998</v>
      </c>
      <c r="F588" s="413">
        <v>167</v>
      </c>
      <c r="G588" s="413">
        <v>83465</v>
      </c>
      <c r="H588" s="413">
        <v>52939</v>
      </c>
      <c r="I588" s="413">
        <v>30526</v>
      </c>
      <c r="J588" s="413">
        <v>45</v>
      </c>
      <c r="K588" s="413" t="s">
        <v>1358</v>
      </c>
      <c r="L588" s="413">
        <v>167</v>
      </c>
    </row>
    <row r="589" spans="1:12">
      <c r="A589" s="413">
        <v>588</v>
      </c>
      <c r="B589" s="413" t="s">
        <v>3814</v>
      </c>
      <c r="C589" s="413" t="s">
        <v>3815</v>
      </c>
      <c r="D589" s="413">
        <v>618</v>
      </c>
      <c r="E589" s="413">
        <v>1380</v>
      </c>
      <c r="F589" s="413">
        <v>60</v>
      </c>
      <c r="G589" s="413">
        <v>82800</v>
      </c>
      <c r="H589" s="413">
        <v>37080</v>
      </c>
      <c r="I589" s="413">
        <v>45720</v>
      </c>
      <c r="J589" s="413">
        <v>2</v>
      </c>
      <c r="K589" s="413" t="s">
        <v>1358</v>
      </c>
      <c r="L589" s="413">
        <v>60</v>
      </c>
    </row>
    <row r="590" spans="1:12">
      <c r="A590" s="413">
        <v>589</v>
      </c>
      <c r="B590" s="413" t="s">
        <v>607</v>
      </c>
      <c r="C590" s="413" t="s">
        <v>3113</v>
      </c>
      <c r="D590" s="413">
        <v>208</v>
      </c>
      <c r="E590" s="413">
        <v>375.9083</v>
      </c>
      <c r="F590" s="413">
        <v>218</v>
      </c>
      <c r="G590" s="413">
        <v>81948</v>
      </c>
      <c r="H590" s="413">
        <v>45344</v>
      </c>
      <c r="I590" s="413">
        <v>36604</v>
      </c>
      <c r="J590" s="413">
        <v>73</v>
      </c>
      <c r="K590" s="413" t="s">
        <v>1358</v>
      </c>
      <c r="L590" s="413">
        <v>218</v>
      </c>
    </row>
    <row r="591" spans="1:12">
      <c r="A591" s="413">
        <v>590</v>
      </c>
      <c r="B591" s="413" t="s">
        <v>548</v>
      </c>
      <c r="C591" s="413" t="s">
        <v>3599</v>
      </c>
      <c r="D591" s="413">
        <v>303</v>
      </c>
      <c r="E591" s="413">
        <v>479.08190000000002</v>
      </c>
      <c r="F591" s="413">
        <v>171</v>
      </c>
      <c r="G591" s="413">
        <v>81923</v>
      </c>
      <c r="H591" s="413">
        <v>51813</v>
      </c>
      <c r="I591" s="413">
        <v>30110</v>
      </c>
      <c r="J591" s="413">
        <v>54</v>
      </c>
      <c r="K591" s="413" t="s">
        <v>1358</v>
      </c>
      <c r="L591" s="413">
        <v>171</v>
      </c>
    </row>
    <row r="592" spans="1:12">
      <c r="A592" s="413">
        <v>591</v>
      </c>
      <c r="B592" s="413" t="s">
        <v>491</v>
      </c>
      <c r="C592" s="413" t="s">
        <v>3430</v>
      </c>
      <c r="D592" s="413">
        <v>137</v>
      </c>
      <c r="E592" s="413">
        <v>174.1859</v>
      </c>
      <c r="F592" s="413">
        <v>468</v>
      </c>
      <c r="G592" s="413">
        <v>81519</v>
      </c>
      <c r="H592" s="413">
        <v>64116</v>
      </c>
      <c r="I592" s="413">
        <v>17403</v>
      </c>
      <c r="J592" s="413">
        <v>88</v>
      </c>
      <c r="K592" s="413" t="s">
        <v>1358</v>
      </c>
      <c r="L592" s="413">
        <v>468</v>
      </c>
    </row>
    <row r="593" spans="1:12">
      <c r="A593" s="413">
        <v>592</v>
      </c>
      <c r="B593" s="413" t="s">
        <v>656</v>
      </c>
      <c r="C593" s="413" t="s">
        <v>3062</v>
      </c>
      <c r="D593" s="413">
        <v>365</v>
      </c>
      <c r="E593" s="413">
        <v>908.94380000000001</v>
      </c>
      <c r="F593" s="413">
        <v>89</v>
      </c>
      <c r="G593" s="413">
        <v>80896</v>
      </c>
      <c r="H593" s="413">
        <v>32485</v>
      </c>
      <c r="I593" s="413">
        <v>48411</v>
      </c>
      <c r="J593" s="413">
        <v>12</v>
      </c>
      <c r="K593" s="413" t="s">
        <v>1358</v>
      </c>
      <c r="L593" s="413">
        <v>89</v>
      </c>
    </row>
    <row r="594" spans="1:12">
      <c r="A594" s="413">
        <v>593</v>
      </c>
      <c r="B594" s="413" t="s">
        <v>629</v>
      </c>
      <c r="C594" s="413" t="s">
        <v>3267</v>
      </c>
      <c r="D594" s="413">
        <v>205</v>
      </c>
      <c r="E594" s="413">
        <v>144.32380000000001</v>
      </c>
      <c r="F594" s="413">
        <v>559</v>
      </c>
      <c r="G594" s="413">
        <v>80677</v>
      </c>
      <c r="H594" s="413">
        <v>114595</v>
      </c>
      <c r="I594" s="413">
        <v>-33918</v>
      </c>
      <c r="J594" s="413">
        <v>60</v>
      </c>
      <c r="K594" s="413" t="s">
        <v>1358</v>
      </c>
      <c r="L594" s="413">
        <v>559</v>
      </c>
    </row>
    <row r="595" spans="1:12">
      <c r="A595" s="413">
        <v>594</v>
      </c>
      <c r="B595" s="413" t="s">
        <v>2793</v>
      </c>
      <c r="C595" s="413" t="s">
        <v>3851</v>
      </c>
      <c r="D595" s="413">
        <v>740</v>
      </c>
      <c r="E595" s="413">
        <v>1266.8888999999999</v>
      </c>
      <c r="F595" s="413">
        <v>63</v>
      </c>
      <c r="G595" s="413">
        <v>79814</v>
      </c>
      <c r="H595" s="413">
        <v>46620</v>
      </c>
      <c r="I595" s="413">
        <v>33194</v>
      </c>
      <c r="J595" s="413">
        <v>35</v>
      </c>
      <c r="K595" s="413" t="s">
        <v>1358</v>
      </c>
      <c r="L595" s="413">
        <v>63</v>
      </c>
    </row>
    <row r="596" spans="1:12">
      <c r="A596" s="413">
        <v>595</v>
      </c>
      <c r="B596" s="413" t="s">
        <v>854</v>
      </c>
      <c r="C596" s="413" t="s">
        <v>3453</v>
      </c>
      <c r="D596" s="413">
        <v>351</v>
      </c>
      <c r="E596" s="413">
        <v>552.21280000000002</v>
      </c>
      <c r="F596" s="413">
        <v>141</v>
      </c>
      <c r="G596" s="413">
        <v>77862</v>
      </c>
      <c r="H596" s="413">
        <v>49491</v>
      </c>
      <c r="I596" s="413">
        <v>28371</v>
      </c>
      <c r="J596" s="413">
        <v>47</v>
      </c>
      <c r="K596" s="413" t="s">
        <v>1358</v>
      </c>
      <c r="L596" s="413">
        <v>141</v>
      </c>
    </row>
    <row r="597" spans="1:12">
      <c r="A597" s="413">
        <v>596</v>
      </c>
      <c r="B597" s="413" t="s">
        <v>596</v>
      </c>
      <c r="C597" s="413" t="s">
        <v>3477</v>
      </c>
      <c r="D597" s="413">
        <v>300</v>
      </c>
      <c r="E597" s="413">
        <v>389.94970000000001</v>
      </c>
      <c r="F597" s="413">
        <v>199</v>
      </c>
      <c r="G597" s="413">
        <v>77600</v>
      </c>
      <c r="H597" s="413">
        <v>59700</v>
      </c>
      <c r="I597" s="413">
        <v>17900</v>
      </c>
      <c r="J597" s="413">
        <v>6</v>
      </c>
      <c r="K597" s="413" t="s">
        <v>1358</v>
      </c>
      <c r="L597" s="413">
        <v>199</v>
      </c>
    </row>
    <row r="598" spans="1:12">
      <c r="A598" s="413">
        <v>597</v>
      </c>
      <c r="B598" s="413" t="s">
        <v>4309</v>
      </c>
      <c r="C598" s="413" t="s">
        <v>4310</v>
      </c>
      <c r="D598" s="413">
        <v>50</v>
      </c>
      <c r="E598" s="413">
        <v>96.397499999999994</v>
      </c>
      <c r="F598" s="413">
        <v>805</v>
      </c>
      <c r="G598" s="413">
        <v>77600</v>
      </c>
      <c r="H598" s="413">
        <v>40250</v>
      </c>
      <c r="I598" s="413">
        <v>37350</v>
      </c>
      <c r="J598" s="413">
        <v>3</v>
      </c>
      <c r="K598" s="413" t="s">
        <v>1358</v>
      </c>
      <c r="L598" s="413">
        <v>805</v>
      </c>
    </row>
    <row r="599" spans="1:12">
      <c r="A599" s="413">
        <v>598</v>
      </c>
      <c r="B599" s="413" t="s">
        <v>3902</v>
      </c>
      <c r="C599" s="413" t="s">
        <v>4066</v>
      </c>
      <c r="D599" s="413">
        <v>87</v>
      </c>
      <c r="E599" s="413">
        <v>139.86160000000001</v>
      </c>
      <c r="F599" s="413">
        <v>549</v>
      </c>
      <c r="G599" s="413">
        <v>76784</v>
      </c>
      <c r="H599" s="413">
        <v>47763</v>
      </c>
      <c r="I599" s="413">
        <v>29021</v>
      </c>
      <c r="J599" s="413">
        <v>29</v>
      </c>
      <c r="K599" s="413" t="s">
        <v>1358</v>
      </c>
      <c r="L599" s="413">
        <v>549</v>
      </c>
    </row>
    <row r="600" spans="1:12">
      <c r="A600" s="413">
        <v>599</v>
      </c>
      <c r="B600" s="413" t="s">
        <v>5241</v>
      </c>
      <c r="C600" s="413" t="s">
        <v>5242</v>
      </c>
      <c r="D600" s="413">
        <v>42000</v>
      </c>
      <c r="E600" s="413">
        <v>76000</v>
      </c>
      <c r="F600" s="413">
        <v>1</v>
      </c>
      <c r="G600" s="413">
        <v>76000</v>
      </c>
      <c r="H600" s="413">
        <v>42000</v>
      </c>
      <c r="I600" s="413">
        <v>34000</v>
      </c>
      <c r="J600" s="413">
        <v>1</v>
      </c>
      <c r="K600" s="413" t="s">
        <v>1358</v>
      </c>
      <c r="L600" s="413">
        <v>1</v>
      </c>
    </row>
    <row r="601" spans="1:12">
      <c r="A601" s="413">
        <v>600</v>
      </c>
      <c r="B601" s="413" t="s">
        <v>388</v>
      </c>
      <c r="C601" s="413" t="s">
        <v>3509</v>
      </c>
      <c r="D601" s="413">
        <v>1212</v>
      </c>
      <c r="E601" s="413">
        <v>2041.3514</v>
      </c>
      <c r="F601" s="413">
        <v>37</v>
      </c>
      <c r="G601" s="413">
        <v>75530</v>
      </c>
      <c r="H601" s="413">
        <v>44844</v>
      </c>
      <c r="I601" s="413">
        <v>30686</v>
      </c>
      <c r="J601" s="413">
        <v>18</v>
      </c>
      <c r="K601" s="413" t="s">
        <v>1358</v>
      </c>
      <c r="L601" s="413">
        <v>37</v>
      </c>
    </row>
    <row r="602" spans="1:12">
      <c r="A602" s="413">
        <v>601</v>
      </c>
      <c r="B602" s="413" t="s">
        <v>1014</v>
      </c>
      <c r="C602" s="413" t="s">
        <v>3209</v>
      </c>
      <c r="D602" s="413">
        <v>478</v>
      </c>
      <c r="E602" s="413">
        <v>947.70889999999997</v>
      </c>
      <c r="F602" s="413">
        <v>79</v>
      </c>
      <c r="G602" s="413">
        <v>74869</v>
      </c>
      <c r="H602" s="413">
        <v>37762</v>
      </c>
      <c r="I602" s="413">
        <v>37107</v>
      </c>
      <c r="J602" s="413">
        <v>19</v>
      </c>
      <c r="K602" s="413" t="s">
        <v>1358</v>
      </c>
      <c r="L602" s="413">
        <v>79</v>
      </c>
    </row>
    <row r="603" spans="1:12">
      <c r="A603" s="413">
        <v>602</v>
      </c>
      <c r="B603" s="413" t="s">
        <v>922</v>
      </c>
      <c r="C603" s="413" t="s">
        <v>3450</v>
      </c>
      <c r="D603" s="413">
        <v>74</v>
      </c>
      <c r="E603" s="413">
        <v>93.629499999999993</v>
      </c>
      <c r="F603" s="413">
        <v>799</v>
      </c>
      <c r="G603" s="413">
        <v>74810</v>
      </c>
      <c r="H603" s="413">
        <v>59126</v>
      </c>
      <c r="I603" s="413">
        <v>15684</v>
      </c>
      <c r="J603" s="413">
        <v>112</v>
      </c>
      <c r="K603" s="413" t="s">
        <v>1358</v>
      </c>
      <c r="L603" s="413">
        <v>799</v>
      </c>
    </row>
    <row r="604" spans="1:12">
      <c r="A604" s="413">
        <v>603</v>
      </c>
      <c r="B604" s="413" t="s">
        <v>958</v>
      </c>
      <c r="C604" s="413" t="s">
        <v>3348</v>
      </c>
      <c r="D604" s="413">
        <v>579</v>
      </c>
      <c r="E604" s="413">
        <v>868.48839999999996</v>
      </c>
      <c r="F604" s="413">
        <v>86</v>
      </c>
      <c r="G604" s="413">
        <v>74690</v>
      </c>
      <c r="H604" s="413">
        <v>49794</v>
      </c>
      <c r="I604" s="413">
        <v>24896</v>
      </c>
      <c r="J604" s="413">
        <v>50</v>
      </c>
      <c r="K604" s="413" t="s">
        <v>1358</v>
      </c>
      <c r="L604" s="413">
        <v>86</v>
      </c>
    </row>
    <row r="605" spans="1:12">
      <c r="A605" s="413">
        <v>604</v>
      </c>
      <c r="B605" s="413" t="s">
        <v>3408</v>
      </c>
      <c r="C605" s="413" t="s">
        <v>3409</v>
      </c>
      <c r="D605" s="413">
        <v>2079</v>
      </c>
      <c r="E605" s="413">
        <v>4343.3528999999999</v>
      </c>
      <c r="F605" s="413">
        <v>17</v>
      </c>
      <c r="G605" s="413">
        <v>73837</v>
      </c>
      <c r="H605" s="413">
        <v>35343</v>
      </c>
      <c r="I605" s="413">
        <v>38494</v>
      </c>
      <c r="J605" s="413">
        <v>17</v>
      </c>
      <c r="K605" s="413" t="s">
        <v>1358</v>
      </c>
      <c r="L605" s="413">
        <v>17</v>
      </c>
    </row>
    <row r="606" spans="1:12">
      <c r="A606" s="413">
        <v>605</v>
      </c>
      <c r="B606" s="413" t="s">
        <v>4520</v>
      </c>
      <c r="C606" s="413" t="s">
        <v>4553</v>
      </c>
      <c r="D606" s="413">
        <v>329</v>
      </c>
      <c r="E606" s="413">
        <v>820</v>
      </c>
      <c r="F606" s="413">
        <v>90</v>
      </c>
      <c r="G606" s="413">
        <v>73800</v>
      </c>
      <c r="H606" s="413">
        <v>29610</v>
      </c>
      <c r="I606" s="413">
        <v>44190</v>
      </c>
      <c r="J606" s="413">
        <v>35</v>
      </c>
      <c r="K606" s="413" t="s">
        <v>1358</v>
      </c>
      <c r="L606" s="413">
        <v>90</v>
      </c>
    </row>
    <row r="607" spans="1:12">
      <c r="A607" s="413">
        <v>606</v>
      </c>
      <c r="B607" s="413" t="s">
        <v>177</v>
      </c>
      <c r="C607" s="413" t="s">
        <v>3098</v>
      </c>
      <c r="D607" s="413">
        <v>501</v>
      </c>
      <c r="E607" s="413">
        <v>1465.42</v>
      </c>
      <c r="F607" s="413">
        <v>50</v>
      </c>
      <c r="G607" s="413">
        <v>73271</v>
      </c>
      <c r="H607" s="413">
        <v>25050</v>
      </c>
      <c r="I607" s="413">
        <v>48221</v>
      </c>
      <c r="J607" s="413">
        <v>31</v>
      </c>
      <c r="K607" s="413" t="s">
        <v>1358</v>
      </c>
      <c r="L607" s="413">
        <v>50</v>
      </c>
    </row>
    <row r="608" spans="1:12">
      <c r="A608" s="413">
        <v>607</v>
      </c>
      <c r="B608" s="413" t="s">
        <v>494</v>
      </c>
      <c r="C608" s="413" t="s">
        <v>3332</v>
      </c>
      <c r="D608" s="413">
        <v>172</v>
      </c>
      <c r="E608" s="413">
        <v>311.8974</v>
      </c>
      <c r="F608" s="413">
        <v>234</v>
      </c>
      <c r="G608" s="413">
        <v>72984</v>
      </c>
      <c r="H608" s="413">
        <v>40248</v>
      </c>
      <c r="I608" s="413">
        <v>32736</v>
      </c>
      <c r="J608" s="413">
        <v>34</v>
      </c>
      <c r="K608" s="413" t="s">
        <v>1358</v>
      </c>
      <c r="L608" s="413">
        <v>234</v>
      </c>
    </row>
    <row r="609" spans="1:12">
      <c r="A609" s="413">
        <v>608</v>
      </c>
      <c r="B609" s="413" t="s">
        <v>2741</v>
      </c>
      <c r="C609" s="413" t="s">
        <v>3402</v>
      </c>
      <c r="D609" s="413">
        <v>309</v>
      </c>
      <c r="E609" s="413">
        <v>352.07729999999998</v>
      </c>
      <c r="F609" s="413">
        <v>207</v>
      </c>
      <c r="G609" s="413">
        <v>72880</v>
      </c>
      <c r="H609" s="413">
        <v>63963</v>
      </c>
      <c r="I609" s="413">
        <v>8917</v>
      </c>
      <c r="J609" s="413">
        <v>8</v>
      </c>
      <c r="K609" s="413" t="s">
        <v>1358</v>
      </c>
      <c r="L609" s="413">
        <v>207</v>
      </c>
    </row>
    <row r="610" spans="1:12">
      <c r="A610" s="413">
        <v>609</v>
      </c>
      <c r="B610" s="413" t="s">
        <v>1008</v>
      </c>
      <c r="C610" s="413" t="s">
        <v>3389</v>
      </c>
      <c r="D610" s="413">
        <v>504</v>
      </c>
      <c r="E610" s="413">
        <v>507.95100000000002</v>
      </c>
      <c r="F610" s="413">
        <v>143</v>
      </c>
      <c r="G610" s="413">
        <v>72637</v>
      </c>
      <c r="H610" s="413">
        <v>72072</v>
      </c>
      <c r="I610" s="413">
        <v>565</v>
      </c>
      <c r="J610" s="413">
        <v>8</v>
      </c>
      <c r="K610" s="413" t="s">
        <v>1358</v>
      </c>
      <c r="L610" s="413">
        <v>143</v>
      </c>
    </row>
    <row r="611" spans="1:12">
      <c r="A611" s="413">
        <v>610</v>
      </c>
      <c r="B611" s="413" t="s">
        <v>557</v>
      </c>
      <c r="C611" s="413" t="s">
        <v>3247</v>
      </c>
      <c r="D611" s="413">
        <v>473</v>
      </c>
      <c r="E611" s="413">
        <v>813.48310000000004</v>
      </c>
      <c r="F611" s="413">
        <v>89</v>
      </c>
      <c r="G611" s="413">
        <v>72400</v>
      </c>
      <c r="H611" s="413">
        <v>42097</v>
      </c>
      <c r="I611" s="413">
        <v>30303</v>
      </c>
      <c r="J611" s="413">
        <v>5</v>
      </c>
      <c r="K611" s="413" t="s">
        <v>1358</v>
      </c>
      <c r="L611" s="413">
        <v>89</v>
      </c>
    </row>
    <row r="612" spans="1:12">
      <c r="A612" s="413">
        <v>611</v>
      </c>
      <c r="B612" s="413" t="s">
        <v>497</v>
      </c>
      <c r="C612" s="413" t="s">
        <v>3527</v>
      </c>
      <c r="D612" s="413">
        <v>95</v>
      </c>
      <c r="E612" s="413">
        <v>151.14680000000001</v>
      </c>
      <c r="F612" s="413">
        <v>477</v>
      </c>
      <c r="G612" s="413">
        <v>72097</v>
      </c>
      <c r="H612" s="413">
        <v>45315</v>
      </c>
      <c r="I612" s="413">
        <v>26782</v>
      </c>
      <c r="J612" s="413">
        <v>49</v>
      </c>
      <c r="K612" s="413" t="s">
        <v>1358</v>
      </c>
      <c r="L612" s="413">
        <v>477</v>
      </c>
    </row>
    <row r="613" spans="1:12">
      <c r="A613" s="413">
        <v>612</v>
      </c>
      <c r="B613" s="413" t="s">
        <v>1301</v>
      </c>
      <c r="C613" s="413" t="s">
        <v>3376</v>
      </c>
      <c r="D613" s="413">
        <v>188</v>
      </c>
      <c r="E613" s="413">
        <v>287.20650000000001</v>
      </c>
      <c r="F613" s="413">
        <v>247</v>
      </c>
      <c r="G613" s="413">
        <v>70940</v>
      </c>
      <c r="H613" s="413">
        <v>46436</v>
      </c>
      <c r="I613" s="413">
        <v>24504</v>
      </c>
      <c r="J613" s="413">
        <v>58</v>
      </c>
      <c r="K613" s="413" t="s">
        <v>1358</v>
      </c>
      <c r="L613" s="413">
        <v>247</v>
      </c>
    </row>
    <row r="614" spans="1:12">
      <c r="A614" s="413">
        <v>613</v>
      </c>
      <c r="B614" s="413" t="s">
        <v>679</v>
      </c>
      <c r="C614" s="413" t="s">
        <v>3022</v>
      </c>
      <c r="D614" s="413">
        <v>245</v>
      </c>
      <c r="E614" s="413">
        <v>358.7208</v>
      </c>
      <c r="F614" s="413">
        <v>197</v>
      </c>
      <c r="G614" s="413">
        <v>70668</v>
      </c>
      <c r="H614" s="413">
        <v>48265</v>
      </c>
      <c r="I614" s="413">
        <v>22403</v>
      </c>
      <c r="J614" s="413">
        <v>36</v>
      </c>
      <c r="K614" s="413" t="s">
        <v>1358</v>
      </c>
      <c r="L614" s="413">
        <v>197</v>
      </c>
    </row>
    <row r="615" spans="1:12">
      <c r="A615" s="413">
        <v>614</v>
      </c>
      <c r="B615" s="413" t="s">
        <v>1006</v>
      </c>
      <c r="C615" s="413" t="s">
        <v>3389</v>
      </c>
      <c r="D615" s="413">
        <v>515</v>
      </c>
      <c r="E615" s="413">
        <v>494.86619999999999</v>
      </c>
      <c r="F615" s="413">
        <v>142</v>
      </c>
      <c r="G615" s="413">
        <v>70271</v>
      </c>
      <c r="H615" s="413">
        <v>73130</v>
      </c>
      <c r="I615" s="413">
        <v>-2859</v>
      </c>
      <c r="J615" s="413">
        <v>7</v>
      </c>
      <c r="K615" s="413" t="s">
        <v>1358</v>
      </c>
      <c r="L615" s="413">
        <v>142</v>
      </c>
    </row>
    <row r="616" spans="1:12">
      <c r="A616" s="413">
        <v>615</v>
      </c>
      <c r="B616" s="413" t="s">
        <v>619</v>
      </c>
      <c r="C616" s="413" t="s">
        <v>3236</v>
      </c>
      <c r="D616" s="413">
        <v>530</v>
      </c>
      <c r="E616" s="413">
        <v>754.81719999999996</v>
      </c>
      <c r="F616" s="413">
        <v>93</v>
      </c>
      <c r="G616" s="413">
        <v>70198</v>
      </c>
      <c r="H616" s="413">
        <v>49290</v>
      </c>
      <c r="I616" s="413">
        <v>20908</v>
      </c>
      <c r="J616" s="413">
        <v>48</v>
      </c>
      <c r="K616" s="413" t="s">
        <v>1358</v>
      </c>
      <c r="L616" s="413">
        <v>93</v>
      </c>
    </row>
    <row r="617" spans="1:12">
      <c r="A617" s="413">
        <v>616</v>
      </c>
      <c r="B617" s="413" t="s">
        <v>3399</v>
      </c>
      <c r="C617" s="413" t="s">
        <v>3400</v>
      </c>
      <c r="D617" s="413">
        <v>449</v>
      </c>
      <c r="E617" s="413">
        <v>700</v>
      </c>
      <c r="F617" s="413">
        <v>100</v>
      </c>
      <c r="G617" s="413">
        <v>70000</v>
      </c>
      <c r="H617" s="413">
        <v>44900</v>
      </c>
      <c r="I617" s="413">
        <v>25100</v>
      </c>
      <c r="J617" s="413">
        <v>2</v>
      </c>
      <c r="K617" s="413" t="s">
        <v>1358</v>
      </c>
      <c r="L617" s="413">
        <v>100</v>
      </c>
    </row>
    <row r="618" spans="1:12">
      <c r="A618" s="413">
        <v>617</v>
      </c>
      <c r="B618" s="413" t="s">
        <v>4173</v>
      </c>
      <c r="C618" s="413" t="s">
        <v>4307</v>
      </c>
      <c r="D618" s="413">
        <v>0</v>
      </c>
      <c r="E618" s="413">
        <v>295.19150000000002</v>
      </c>
      <c r="F618" s="413">
        <v>235</v>
      </c>
      <c r="G618" s="413">
        <v>69370</v>
      </c>
      <c r="H618" s="413">
        <v>0</v>
      </c>
      <c r="I618" s="413">
        <v>69370</v>
      </c>
      <c r="J618" s="413">
        <v>34</v>
      </c>
      <c r="K618" s="413" t="s">
        <v>1358</v>
      </c>
      <c r="L618" s="413">
        <v>235</v>
      </c>
    </row>
    <row r="619" spans="1:12">
      <c r="A619" s="413">
        <v>618</v>
      </c>
      <c r="B619" s="413" t="s">
        <v>759</v>
      </c>
      <c r="C619" s="413" t="s">
        <v>3188</v>
      </c>
      <c r="D619" s="413">
        <v>64</v>
      </c>
      <c r="E619" s="413">
        <v>106.7771</v>
      </c>
      <c r="F619" s="413">
        <v>646</v>
      </c>
      <c r="G619" s="413">
        <v>68978</v>
      </c>
      <c r="H619" s="413">
        <v>41344</v>
      </c>
      <c r="I619" s="413">
        <v>27634</v>
      </c>
      <c r="J619" s="413">
        <v>171</v>
      </c>
      <c r="K619" s="413" t="s">
        <v>1358</v>
      </c>
      <c r="L619" s="413">
        <v>646</v>
      </c>
    </row>
    <row r="620" spans="1:12">
      <c r="A620" s="413">
        <v>619</v>
      </c>
      <c r="B620" s="413" t="s">
        <v>376</v>
      </c>
      <c r="C620" s="413" t="s">
        <v>3191</v>
      </c>
      <c r="D620" s="413">
        <v>567</v>
      </c>
      <c r="E620" s="413">
        <v>912.58669999999995</v>
      </c>
      <c r="F620" s="413">
        <v>75</v>
      </c>
      <c r="G620" s="413">
        <v>68444</v>
      </c>
      <c r="H620" s="413">
        <v>42525</v>
      </c>
      <c r="I620" s="413">
        <v>25919</v>
      </c>
      <c r="J620" s="413">
        <v>19</v>
      </c>
      <c r="K620" s="413" t="s">
        <v>1358</v>
      </c>
      <c r="L620" s="413">
        <v>75</v>
      </c>
    </row>
    <row r="621" spans="1:12">
      <c r="A621" s="413">
        <v>620</v>
      </c>
      <c r="B621" s="413" t="s">
        <v>4231</v>
      </c>
      <c r="C621" s="413" t="s">
        <v>4326</v>
      </c>
      <c r="D621" s="413">
        <v>164</v>
      </c>
      <c r="E621" s="413">
        <v>376.49720000000002</v>
      </c>
      <c r="F621" s="413">
        <v>181</v>
      </c>
      <c r="G621" s="413">
        <v>68146</v>
      </c>
      <c r="H621" s="413">
        <v>29684</v>
      </c>
      <c r="I621" s="413">
        <v>38462</v>
      </c>
      <c r="J621" s="413">
        <v>43</v>
      </c>
      <c r="K621" s="413" t="s">
        <v>1358</v>
      </c>
      <c r="L621" s="413">
        <v>181</v>
      </c>
    </row>
    <row r="622" spans="1:12">
      <c r="A622" s="413">
        <v>621</v>
      </c>
      <c r="B622" s="413" t="s">
        <v>3917</v>
      </c>
      <c r="C622" s="413" t="s">
        <v>3988</v>
      </c>
      <c r="D622" s="413">
        <v>275</v>
      </c>
      <c r="E622" s="413">
        <v>44.820799999999998</v>
      </c>
      <c r="F622" s="413">
        <v>1512</v>
      </c>
      <c r="G622" s="413">
        <v>67769</v>
      </c>
      <c r="H622" s="413">
        <v>415800</v>
      </c>
      <c r="I622" s="413">
        <v>-348031</v>
      </c>
      <c r="J622" s="413">
        <v>43</v>
      </c>
      <c r="K622" s="413" t="s">
        <v>1358</v>
      </c>
      <c r="L622" s="413">
        <v>1512</v>
      </c>
    </row>
    <row r="623" spans="1:12">
      <c r="A623" s="413">
        <v>622</v>
      </c>
      <c r="B623" s="413" t="s">
        <v>4104</v>
      </c>
      <c r="C623" s="413" t="s">
        <v>4318</v>
      </c>
      <c r="D623" s="413">
        <v>252</v>
      </c>
      <c r="E623" s="413">
        <v>550</v>
      </c>
      <c r="F623" s="413">
        <v>123</v>
      </c>
      <c r="G623" s="413">
        <v>67650</v>
      </c>
      <c r="H623" s="413">
        <v>30996</v>
      </c>
      <c r="I623" s="413">
        <v>36654</v>
      </c>
      <c r="J623" s="413">
        <v>5</v>
      </c>
      <c r="K623" s="413" t="s">
        <v>1358</v>
      </c>
      <c r="L623" s="413">
        <v>123</v>
      </c>
    </row>
    <row r="624" spans="1:12">
      <c r="A624" s="413">
        <v>623</v>
      </c>
      <c r="B624" s="413" t="s">
        <v>819</v>
      </c>
      <c r="C624" s="413" t="s">
        <v>3482</v>
      </c>
      <c r="D624" s="413">
        <v>117</v>
      </c>
      <c r="E624" s="413">
        <v>257.9119</v>
      </c>
      <c r="F624" s="413">
        <v>261</v>
      </c>
      <c r="G624" s="413">
        <v>67315</v>
      </c>
      <c r="H624" s="413">
        <v>30537</v>
      </c>
      <c r="I624" s="413">
        <v>36778</v>
      </c>
      <c r="J624" s="413">
        <v>36</v>
      </c>
      <c r="K624" s="413" t="s">
        <v>1358</v>
      </c>
      <c r="L624" s="413">
        <v>261</v>
      </c>
    </row>
    <row r="625" spans="1:12">
      <c r="A625" s="413">
        <v>624</v>
      </c>
      <c r="B625" s="413" t="s">
        <v>372</v>
      </c>
      <c r="C625" s="413" t="s">
        <v>3405</v>
      </c>
      <c r="D625" s="413">
        <v>414</v>
      </c>
      <c r="E625" s="413">
        <v>644.81730000000005</v>
      </c>
      <c r="F625" s="413">
        <v>104</v>
      </c>
      <c r="G625" s="413">
        <v>67061</v>
      </c>
      <c r="H625" s="413">
        <v>43056</v>
      </c>
      <c r="I625" s="413">
        <v>24005</v>
      </c>
      <c r="J625" s="413">
        <v>51</v>
      </c>
      <c r="K625" s="413" t="s">
        <v>1358</v>
      </c>
      <c r="L625" s="413">
        <v>104</v>
      </c>
    </row>
    <row r="626" spans="1:12">
      <c r="A626" s="413">
        <v>625</v>
      </c>
      <c r="B626" s="413" t="s">
        <v>552</v>
      </c>
      <c r="C626" s="413" t="s">
        <v>3342</v>
      </c>
      <c r="D626" s="413">
        <v>447</v>
      </c>
      <c r="E626" s="413">
        <v>785.71429999999998</v>
      </c>
      <c r="F626" s="413">
        <v>84</v>
      </c>
      <c r="G626" s="413">
        <v>66000</v>
      </c>
      <c r="H626" s="413">
        <v>37548</v>
      </c>
      <c r="I626" s="413">
        <v>28452</v>
      </c>
      <c r="J626" s="413">
        <v>34</v>
      </c>
      <c r="K626" s="413" t="s">
        <v>1358</v>
      </c>
      <c r="L626" s="413">
        <v>84</v>
      </c>
    </row>
    <row r="627" spans="1:12">
      <c r="A627" s="413">
        <v>626</v>
      </c>
      <c r="B627" s="413" t="s">
        <v>417</v>
      </c>
      <c r="C627" s="413" t="s">
        <v>3433</v>
      </c>
      <c r="D627" s="413">
        <v>125</v>
      </c>
      <c r="E627" s="413">
        <v>206.3323</v>
      </c>
      <c r="F627" s="413">
        <v>319</v>
      </c>
      <c r="G627" s="413">
        <v>65820</v>
      </c>
      <c r="H627" s="413">
        <v>39875</v>
      </c>
      <c r="I627" s="413">
        <v>25945</v>
      </c>
      <c r="J627" s="413">
        <v>80</v>
      </c>
      <c r="K627" s="413" t="s">
        <v>1358</v>
      </c>
      <c r="L627" s="413">
        <v>319</v>
      </c>
    </row>
    <row r="628" spans="1:12">
      <c r="A628" s="413">
        <v>627</v>
      </c>
      <c r="B628" s="413" t="s">
        <v>3315</v>
      </c>
      <c r="C628" s="413" t="s">
        <v>3316</v>
      </c>
      <c r="D628" s="413">
        <v>1995</v>
      </c>
      <c r="E628" s="413">
        <v>3650</v>
      </c>
      <c r="F628" s="413">
        <v>18</v>
      </c>
      <c r="G628" s="413">
        <v>65700</v>
      </c>
      <c r="H628" s="413">
        <v>35910</v>
      </c>
      <c r="I628" s="413">
        <v>29790</v>
      </c>
      <c r="J628" s="413">
        <v>2</v>
      </c>
      <c r="K628" s="413" t="s">
        <v>1358</v>
      </c>
      <c r="L628" s="413">
        <v>18</v>
      </c>
    </row>
    <row r="629" spans="1:12">
      <c r="A629" s="413">
        <v>628</v>
      </c>
      <c r="B629" s="413" t="s">
        <v>4131</v>
      </c>
      <c r="C629" s="413" t="s">
        <v>4132</v>
      </c>
      <c r="D629" s="413">
        <v>395</v>
      </c>
      <c r="E629" s="413">
        <v>654</v>
      </c>
      <c r="F629" s="413">
        <v>100</v>
      </c>
      <c r="G629" s="413">
        <v>65400</v>
      </c>
      <c r="H629" s="413">
        <v>39500</v>
      </c>
      <c r="I629" s="413">
        <v>25900</v>
      </c>
      <c r="J629" s="413">
        <v>2</v>
      </c>
      <c r="K629" s="413" t="s">
        <v>1358</v>
      </c>
      <c r="L629" s="413">
        <v>100</v>
      </c>
    </row>
    <row r="630" spans="1:12">
      <c r="A630" s="413">
        <v>629</v>
      </c>
      <c r="B630" s="413" t="s">
        <v>4017</v>
      </c>
      <c r="C630" s="413" t="s">
        <v>4018</v>
      </c>
      <c r="D630" s="413">
        <v>370</v>
      </c>
      <c r="E630" s="413">
        <v>715</v>
      </c>
      <c r="F630" s="413">
        <v>91</v>
      </c>
      <c r="G630" s="413">
        <v>65065</v>
      </c>
      <c r="H630" s="413">
        <v>33670</v>
      </c>
      <c r="I630" s="413">
        <v>31395</v>
      </c>
      <c r="J630" s="413">
        <v>10</v>
      </c>
      <c r="K630" s="413" t="s">
        <v>1358</v>
      </c>
      <c r="L630" s="413">
        <v>91</v>
      </c>
    </row>
    <row r="631" spans="1:12">
      <c r="A631" s="413">
        <v>630</v>
      </c>
      <c r="B631" s="413" t="s">
        <v>4120</v>
      </c>
      <c r="C631" s="413" t="s">
        <v>5243</v>
      </c>
      <c r="D631" s="413">
        <v>611</v>
      </c>
      <c r="E631" s="413">
        <v>1300</v>
      </c>
      <c r="F631" s="413">
        <v>50</v>
      </c>
      <c r="G631" s="413">
        <v>65000</v>
      </c>
      <c r="H631" s="413">
        <v>30550</v>
      </c>
      <c r="I631" s="413">
        <v>34450</v>
      </c>
      <c r="J631" s="413">
        <v>1</v>
      </c>
      <c r="K631" s="413" t="s">
        <v>1358</v>
      </c>
      <c r="L631" s="413">
        <v>50</v>
      </c>
    </row>
    <row r="632" spans="1:12">
      <c r="A632" s="413">
        <v>631</v>
      </c>
      <c r="B632" s="413" t="s">
        <v>2997</v>
      </c>
      <c r="C632" s="413" t="s">
        <v>3233</v>
      </c>
      <c r="D632" s="413">
        <v>1033</v>
      </c>
      <c r="E632" s="413">
        <v>2810.4348</v>
      </c>
      <c r="F632" s="413">
        <v>23</v>
      </c>
      <c r="G632" s="413">
        <v>64640</v>
      </c>
      <c r="H632" s="413">
        <v>23759</v>
      </c>
      <c r="I632" s="413">
        <v>40881</v>
      </c>
      <c r="J632" s="413">
        <v>2</v>
      </c>
      <c r="K632" s="413" t="s">
        <v>1358</v>
      </c>
      <c r="L632" s="413">
        <v>23</v>
      </c>
    </row>
    <row r="633" spans="1:12">
      <c r="A633" s="413">
        <v>632</v>
      </c>
      <c r="B633" s="413" t="s">
        <v>961</v>
      </c>
      <c r="C633" s="413" t="s">
        <v>3144</v>
      </c>
      <c r="D633" s="413">
        <v>852</v>
      </c>
      <c r="E633" s="413">
        <v>1466.9318000000001</v>
      </c>
      <c r="F633" s="413">
        <v>44</v>
      </c>
      <c r="G633" s="413">
        <v>64545</v>
      </c>
      <c r="H633" s="413">
        <v>37488</v>
      </c>
      <c r="I633" s="413">
        <v>27057</v>
      </c>
      <c r="J633" s="413">
        <v>3</v>
      </c>
      <c r="K633" s="413" t="s">
        <v>1358</v>
      </c>
      <c r="L633" s="413">
        <v>44</v>
      </c>
    </row>
    <row r="634" spans="1:12">
      <c r="A634" s="413">
        <v>633</v>
      </c>
      <c r="B634" s="413" t="s">
        <v>1239</v>
      </c>
      <c r="C634" s="413" t="s">
        <v>3582</v>
      </c>
      <c r="D634" s="413">
        <v>177</v>
      </c>
      <c r="E634" s="413">
        <v>273.52609999999999</v>
      </c>
      <c r="F634" s="413">
        <v>230</v>
      </c>
      <c r="G634" s="413">
        <v>62911</v>
      </c>
      <c r="H634" s="413">
        <v>40710</v>
      </c>
      <c r="I634" s="413">
        <v>22201</v>
      </c>
      <c r="J634" s="413">
        <v>35</v>
      </c>
      <c r="K634" s="413" t="s">
        <v>1358</v>
      </c>
      <c r="L634" s="413">
        <v>230</v>
      </c>
    </row>
    <row r="635" spans="1:12">
      <c r="A635" s="413">
        <v>634</v>
      </c>
      <c r="B635" s="413" t="s">
        <v>965</v>
      </c>
      <c r="C635" s="413" t="s">
        <v>3135</v>
      </c>
      <c r="D635" s="413">
        <v>573</v>
      </c>
      <c r="E635" s="413">
        <v>1253.32</v>
      </c>
      <c r="F635" s="413">
        <v>50</v>
      </c>
      <c r="G635" s="413">
        <v>62666</v>
      </c>
      <c r="H635" s="413">
        <v>28650</v>
      </c>
      <c r="I635" s="413">
        <v>34016</v>
      </c>
      <c r="J635" s="413">
        <v>27</v>
      </c>
      <c r="K635" s="413" t="s">
        <v>1358</v>
      </c>
      <c r="L635" s="413">
        <v>50</v>
      </c>
    </row>
    <row r="636" spans="1:12">
      <c r="A636" s="413">
        <v>635</v>
      </c>
      <c r="B636" s="413" t="s">
        <v>2975</v>
      </c>
      <c r="C636" s="413" t="s">
        <v>3301</v>
      </c>
      <c r="D636" s="413">
        <v>519</v>
      </c>
      <c r="E636" s="413">
        <v>1104.9643000000001</v>
      </c>
      <c r="F636" s="413">
        <v>56</v>
      </c>
      <c r="G636" s="413">
        <v>61878</v>
      </c>
      <c r="H636" s="413">
        <v>29064</v>
      </c>
      <c r="I636" s="413">
        <v>32814</v>
      </c>
      <c r="J636" s="413">
        <v>28</v>
      </c>
      <c r="K636" s="413" t="s">
        <v>1358</v>
      </c>
      <c r="L636" s="413">
        <v>56</v>
      </c>
    </row>
    <row r="637" spans="1:12">
      <c r="A637" s="413">
        <v>636</v>
      </c>
      <c r="B637" s="413" t="s">
        <v>990</v>
      </c>
      <c r="C637" s="413" t="s">
        <v>3148</v>
      </c>
      <c r="D637" s="413">
        <v>428</v>
      </c>
      <c r="E637" s="413">
        <v>692.94380000000001</v>
      </c>
      <c r="F637" s="413">
        <v>89</v>
      </c>
      <c r="G637" s="413">
        <v>61672</v>
      </c>
      <c r="H637" s="413">
        <v>38092</v>
      </c>
      <c r="I637" s="413">
        <v>23580</v>
      </c>
      <c r="J637" s="413">
        <v>62</v>
      </c>
      <c r="K637" s="413" t="s">
        <v>1358</v>
      </c>
      <c r="L637" s="413">
        <v>89</v>
      </c>
    </row>
    <row r="638" spans="1:12">
      <c r="A638" s="413">
        <v>637</v>
      </c>
      <c r="B638" s="413" t="s">
        <v>1002</v>
      </c>
      <c r="C638" s="413" t="s">
        <v>3082</v>
      </c>
      <c r="D638" s="413">
        <v>524</v>
      </c>
      <c r="E638" s="413">
        <v>154.18340000000001</v>
      </c>
      <c r="F638" s="413">
        <v>398</v>
      </c>
      <c r="G638" s="413">
        <v>61365</v>
      </c>
      <c r="H638" s="413">
        <v>208552</v>
      </c>
      <c r="I638" s="413">
        <v>-147187</v>
      </c>
      <c r="J638" s="413">
        <v>23</v>
      </c>
      <c r="K638" s="413" t="s">
        <v>1358</v>
      </c>
      <c r="L638" s="413">
        <v>398</v>
      </c>
    </row>
    <row r="639" spans="1:12">
      <c r="A639" s="413">
        <v>638</v>
      </c>
      <c r="B639" s="413" t="s">
        <v>1243</v>
      </c>
      <c r="C639" s="413" t="s">
        <v>4064</v>
      </c>
      <c r="D639" s="413">
        <v>275</v>
      </c>
      <c r="E639" s="413">
        <v>416.23450000000003</v>
      </c>
      <c r="F639" s="413">
        <v>145</v>
      </c>
      <c r="G639" s="413">
        <v>60354</v>
      </c>
      <c r="H639" s="413">
        <v>39875</v>
      </c>
      <c r="I639" s="413">
        <v>20479</v>
      </c>
      <c r="J639" s="413">
        <v>32</v>
      </c>
      <c r="K639" s="413" t="s">
        <v>1358</v>
      </c>
      <c r="L639" s="413">
        <v>145</v>
      </c>
    </row>
    <row r="640" spans="1:12">
      <c r="A640" s="413">
        <v>639</v>
      </c>
      <c r="B640" s="413" t="s">
        <v>3904</v>
      </c>
      <c r="C640" s="413" t="s">
        <v>4062</v>
      </c>
      <c r="D640" s="413">
        <v>281</v>
      </c>
      <c r="E640" s="413">
        <v>481.392</v>
      </c>
      <c r="F640" s="413">
        <v>125</v>
      </c>
      <c r="G640" s="413">
        <v>60174</v>
      </c>
      <c r="H640" s="413">
        <v>35125</v>
      </c>
      <c r="I640" s="413">
        <v>25049</v>
      </c>
      <c r="J640" s="413">
        <v>12</v>
      </c>
      <c r="K640" s="413" t="s">
        <v>1358</v>
      </c>
      <c r="L640" s="413">
        <v>125</v>
      </c>
    </row>
    <row r="641" spans="1:12">
      <c r="A641" s="413">
        <v>640</v>
      </c>
      <c r="B641" s="413" t="s">
        <v>2971</v>
      </c>
      <c r="C641" s="413" t="s">
        <v>3301</v>
      </c>
      <c r="D641" s="413">
        <v>445</v>
      </c>
      <c r="E641" s="413">
        <v>1091.2909</v>
      </c>
      <c r="F641" s="413">
        <v>55</v>
      </c>
      <c r="G641" s="413">
        <v>60021</v>
      </c>
      <c r="H641" s="413">
        <v>24475</v>
      </c>
      <c r="I641" s="413">
        <v>35546</v>
      </c>
      <c r="J641" s="413">
        <v>19</v>
      </c>
      <c r="K641" s="413" t="s">
        <v>1358</v>
      </c>
      <c r="L641" s="413">
        <v>55</v>
      </c>
    </row>
    <row r="642" spans="1:12">
      <c r="A642" s="413">
        <v>641</v>
      </c>
      <c r="B642" s="413" t="s">
        <v>3255</v>
      </c>
      <c r="C642" s="413" t="s">
        <v>3256</v>
      </c>
      <c r="D642" s="413">
        <v>359</v>
      </c>
      <c r="E642" s="413">
        <v>713.20479999999998</v>
      </c>
      <c r="F642" s="413">
        <v>83</v>
      </c>
      <c r="G642" s="413">
        <v>59196</v>
      </c>
      <c r="H642" s="413">
        <v>29797</v>
      </c>
      <c r="I642" s="413">
        <v>29399</v>
      </c>
      <c r="J642" s="413">
        <v>54</v>
      </c>
      <c r="K642" s="413" t="s">
        <v>1358</v>
      </c>
      <c r="L642" s="413">
        <v>83</v>
      </c>
    </row>
    <row r="643" spans="1:12">
      <c r="A643" s="413">
        <v>642</v>
      </c>
      <c r="B643" s="413" t="s">
        <v>892</v>
      </c>
      <c r="C643" s="413" t="s">
        <v>3458</v>
      </c>
      <c r="D643" s="413">
        <v>238</v>
      </c>
      <c r="E643" s="413">
        <v>402.02719999999999</v>
      </c>
      <c r="F643" s="413">
        <v>147</v>
      </c>
      <c r="G643" s="413">
        <v>59098</v>
      </c>
      <c r="H643" s="413">
        <v>34986</v>
      </c>
      <c r="I643" s="413">
        <v>24112</v>
      </c>
      <c r="J643" s="413">
        <v>52</v>
      </c>
      <c r="K643" s="413" t="s">
        <v>1358</v>
      </c>
      <c r="L643" s="413">
        <v>147</v>
      </c>
    </row>
    <row r="644" spans="1:12">
      <c r="A644" s="413">
        <v>643</v>
      </c>
      <c r="B644" s="413" t="s">
        <v>4098</v>
      </c>
      <c r="C644" s="413" t="s">
        <v>4317</v>
      </c>
      <c r="D644" s="413">
        <v>538</v>
      </c>
      <c r="E644" s="413">
        <v>422.33330000000001</v>
      </c>
      <c r="F644" s="413">
        <v>138</v>
      </c>
      <c r="G644" s="413">
        <v>58282</v>
      </c>
      <c r="H644" s="413">
        <v>74244</v>
      </c>
      <c r="I644" s="413">
        <v>-15962</v>
      </c>
      <c r="J644" s="413">
        <v>28</v>
      </c>
      <c r="K644" s="413" t="s">
        <v>1358</v>
      </c>
      <c r="L644" s="413">
        <v>138</v>
      </c>
    </row>
    <row r="645" spans="1:12">
      <c r="A645" s="413">
        <v>644</v>
      </c>
      <c r="B645" s="413" t="s">
        <v>3918</v>
      </c>
      <c r="C645" s="413" t="s">
        <v>3997</v>
      </c>
      <c r="D645" s="413">
        <v>660</v>
      </c>
      <c r="E645" s="413">
        <v>1265.7826</v>
      </c>
      <c r="F645" s="413">
        <v>46</v>
      </c>
      <c r="G645" s="413">
        <v>58226</v>
      </c>
      <c r="H645" s="413">
        <v>30360</v>
      </c>
      <c r="I645" s="413">
        <v>27866</v>
      </c>
      <c r="J645" s="413">
        <v>5</v>
      </c>
      <c r="K645" s="413" t="s">
        <v>1358</v>
      </c>
      <c r="L645" s="413">
        <v>46</v>
      </c>
    </row>
    <row r="646" spans="1:12">
      <c r="A646" s="413">
        <v>645</v>
      </c>
      <c r="B646" s="413" t="s">
        <v>891</v>
      </c>
      <c r="C646" s="413" t="s">
        <v>3458</v>
      </c>
      <c r="D646" s="413">
        <v>238</v>
      </c>
      <c r="E646" s="413">
        <v>361.1438</v>
      </c>
      <c r="F646" s="413">
        <v>160</v>
      </c>
      <c r="G646" s="413">
        <v>57783</v>
      </c>
      <c r="H646" s="413">
        <v>38080</v>
      </c>
      <c r="I646" s="413">
        <v>19703</v>
      </c>
      <c r="J646" s="413">
        <v>84</v>
      </c>
      <c r="K646" s="413" t="s">
        <v>1358</v>
      </c>
      <c r="L646" s="413">
        <v>160</v>
      </c>
    </row>
    <row r="647" spans="1:12">
      <c r="A647" s="413">
        <v>646</v>
      </c>
      <c r="B647" s="413" t="s">
        <v>4177</v>
      </c>
      <c r="C647" s="413" t="s">
        <v>4337</v>
      </c>
      <c r="D647" s="413">
        <v>235</v>
      </c>
      <c r="E647" s="413">
        <v>362.21519999999998</v>
      </c>
      <c r="F647" s="413">
        <v>158</v>
      </c>
      <c r="G647" s="413">
        <v>57230</v>
      </c>
      <c r="H647" s="413">
        <v>37130</v>
      </c>
      <c r="I647" s="413">
        <v>20100</v>
      </c>
      <c r="J647" s="413">
        <v>22</v>
      </c>
      <c r="K647" s="413" t="s">
        <v>1358</v>
      </c>
      <c r="L647" s="413">
        <v>158</v>
      </c>
    </row>
    <row r="648" spans="1:12">
      <c r="A648" s="413">
        <v>647</v>
      </c>
      <c r="B648" s="413" t="s">
        <v>923</v>
      </c>
      <c r="C648" s="413" t="s">
        <v>3450</v>
      </c>
      <c r="D648" s="413">
        <v>74</v>
      </c>
      <c r="E648" s="413">
        <v>88.713200000000001</v>
      </c>
      <c r="F648" s="413">
        <v>645</v>
      </c>
      <c r="G648" s="413">
        <v>57220</v>
      </c>
      <c r="H648" s="413">
        <v>47730</v>
      </c>
      <c r="I648" s="413">
        <v>9490</v>
      </c>
      <c r="J648" s="413">
        <v>130</v>
      </c>
      <c r="K648" s="413" t="s">
        <v>1358</v>
      </c>
      <c r="L648" s="413">
        <v>645</v>
      </c>
    </row>
    <row r="649" spans="1:12">
      <c r="A649" s="413">
        <v>648</v>
      </c>
      <c r="B649" s="413" t="s">
        <v>4112</v>
      </c>
      <c r="C649" s="413" t="s">
        <v>4308</v>
      </c>
      <c r="D649" s="413">
        <v>297</v>
      </c>
      <c r="E649" s="413">
        <v>465</v>
      </c>
      <c r="F649" s="413">
        <v>123</v>
      </c>
      <c r="G649" s="413">
        <v>57195</v>
      </c>
      <c r="H649" s="413">
        <v>36531</v>
      </c>
      <c r="I649" s="413">
        <v>20664</v>
      </c>
      <c r="J649" s="413">
        <v>4</v>
      </c>
      <c r="K649" s="413" t="s">
        <v>1358</v>
      </c>
      <c r="L649" s="413">
        <v>123</v>
      </c>
    </row>
    <row r="650" spans="1:12">
      <c r="A650" s="413">
        <v>649</v>
      </c>
      <c r="B650" s="413" t="s">
        <v>2841</v>
      </c>
      <c r="C650" s="413" t="s">
        <v>3409</v>
      </c>
      <c r="D650" s="413">
        <v>2158</v>
      </c>
      <c r="E650" s="413">
        <v>4697.5</v>
      </c>
      <c r="F650" s="413">
        <v>12</v>
      </c>
      <c r="G650" s="413">
        <v>56370</v>
      </c>
      <c r="H650" s="413">
        <v>25896</v>
      </c>
      <c r="I650" s="413">
        <v>30474</v>
      </c>
      <c r="J650" s="413">
        <v>11</v>
      </c>
      <c r="K650" s="413" t="s">
        <v>1358</v>
      </c>
      <c r="L650" s="413">
        <v>12</v>
      </c>
    </row>
    <row r="651" spans="1:12">
      <c r="A651" s="413">
        <v>650</v>
      </c>
      <c r="B651" s="413" t="s">
        <v>2979</v>
      </c>
      <c r="C651" s="413" t="s">
        <v>3498</v>
      </c>
      <c r="D651" s="413">
        <v>199</v>
      </c>
      <c r="E651" s="413">
        <v>249</v>
      </c>
      <c r="F651" s="413">
        <v>225</v>
      </c>
      <c r="G651" s="413">
        <v>56025</v>
      </c>
      <c r="H651" s="413">
        <v>44775</v>
      </c>
      <c r="I651" s="413">
        <v>11250</v>
      </c>
      <c r="J651" s="413">
        <v>25</v>
      </c>
      <c r="K651" s="413" t="s">
        <v>1358</v>
      </c>
      <c r="L651" s="413">
        <v>225</v>
      </c>
    </row>
    <row r="652" spans="1:12">
      <c r="A652" s="413">
        <v>651</v>
      </c>
      <c r="B652" s="413" t="s">
        <v>745</v>
      </c>
      <c r="C652" s="413" t="s">
        <v>3388</v>
      </c>
      <c r="D652" s="413">
        <v>185</v>
      </c>
      <c r="E652" s="413">
        <v>375.27519999999998</v>
      </c>
      <c r="F652" s="413">
        <v>149</v>
      </c>
      <c r="G652" s="413">
        <v>55916</v>
      </c>
      <c r="H652" s="413">
        <v>27565</v>
      </c>
      <c r="I652" s="413">
        <v>28351</v>
      </c>
      <c r="J652" s="413">
        <v>44</v>
      </c>
      <c r="K652" s="413" t="s">
        <v>1358</v>
      </c>
      <c r="L652" s="413">
        <v>149</v>
      </c>
    </row>
    <row r="653" spans="1:12">
      <c r="A653" s="413">
        <v>652</v>
      </c>
      <c r="B653" s="413" t="s">
        <v>433</v>
      </c>
      <c r="C653" s="413" t="s">
        <v>3559</v>
      </c>
      <c r="D653" s="413">
        <v>962</v>
      </c>
      <c r="E653" s="413">
        <v>1642.1765</v>
      </c>
      <c r="F653" s="413">
        <v>34</v>
      </c>
      <c r="G653" s="413">
        <v>55834</v>
      </c>
      <c r="H653" s="413">
        <v>32708</v>
      </c>
      <c r="I653" s="413">
        <v>23126</v>
      </c>
      <c r="J653" s="413">
        <v>18</v>
      </c>
      <c r="K653" s="413" t="s">
        <v>1358</v>
      </c>
      <c r="L653" s="413">
        <v>34</v>
      </c>
    </row>
    <row r="654" spans="1:12">
      <c r="A654" s="413">
        <v>653</v>
      </c>
      <c r="B654" s="413" t="s">
        <v>461</v>
      </c>
      <c r="C654" s="413" t="s">
        <v>3299</v>
      </c>
      <c r="D654" s="413">
        <v>114</v>
      </c>
      <c r="E654" s="413">
        <v>132.14080000000001</v>
      </c>
      <c r="F654" s="413">
        <v>419</v>
      </c>
      <c r="G654" s="413">
        <v>55367</v>
      </c>
      <c r="H654" s="413">
        <v>47766</v>
      </c>
      <c r="I654" s="413">
        <v>7601</v>
      </c>
      <c r="J654" s="413">
        <v>93</v>
      </c>
      <c r="K654" s="413" t="s">
        <v>1358</v>
      </c>
      <c r="L654" s="413">
        <v>419</v>
      </c>
    </row>
    <row r="655" spans="1:12">
      <c r="A655" s="413">
        <v>654</v>
      </c>
      <c r="B655" s="413" t="s">
        <v>3475</v>
      </c>
      <c r="C655" s="413" t="s">
        <v>3476</v>
      </c>
      <c r="D655" s="413">
        <v>162</v>
      </c>
      <c r="E655" s="413">
        <v>287</v>
      </c>
      <c r="F655" s="413">
        <v>192</v>
      </c>
      <c r="G655" s="413">
        <v>55104</v>
      </c>
      <c r="H655" s="413">
        <v>31104</v>
      </c>
      <c r="I655" s="413">
        <v>24000</v>
      </c>
      <c r="J655" s="413">
        <v>16</v>
      </c>
      <c r="K655" s="413" t="s">
        <v>1358</v>
      </c>
      <c r="L655" s="413">
        <v>192</v>
      </c>
    </row>
    <row r="656" spans="1:12">
      <c r="A656" s="413">
        <v>655</v>
      </c>
      <c r="B656" s="413" t="s">
        <v>1299</v>
      </c>
      <c r="C656" s="413" t="s">
        <v>3376</v>
      </c>
      <c r="D656" s="413">
        <v>188</v>
      </c>
      <c r="E656" s="413">
        <v>284.22629999999998</v>
      </c>
      <c r="F656" s="413">
        <v>190</v>
      </c>
      <c r="G656" s="413">
        <v>54003</v>
      </c>
      <c r="H656" s="413">
        <v>35720</v>
      </c>
      <c r="I656" s="413">
        <v>18283</v>
      </c>
      <c r="J656" s="413">
        <v>43</v>
      </c>
      <c r="K656" s="413" t="s">
        <v>1358</v>
      </c>
      <c r="L656" s="413">
        <v>190</v>
      </c>
    </row>
    <row r="657" spans="1:12">
      <c r="A657" s="413">
        <v>656</v>
      </c>
      <c r="B657" s="413" t="s">
        <v>2825</v>
      </c>
      <c r="C657" s="413" t="s">
        <v>4311</v>
      </c>
      <c r="D657" s="413">
        <v>184</v>
      </c>
      <c r="E657" s="413">
        <v>375.05840000000001</v>
      </c>
      <c r="F657" s="413">
        <v>137</v>
      </c>
      <c r="G657" s="413">
        <v>51383</v>
      </c>
      <c r="H657" s="413">
        <v>25208</v>
      </c>
      <c r="I657" s="413">
        <v>26175</v>
      </c>
      <c r="J657" s="413">
        <v>37</v>
      </c>
      <c r="K657" s="413" t="s">
        <v>1358</v>
      </c>
      <c r="L657" s="413">
        <v>137</v>
      </c>
    </row>
    <row r="658" spans="1:12">
      <c r="A658" s="413">
        <v>657</v>
      </c>
      <c r="B658" s="413" t="s">
        <v>765</v>
      </c>
      <c r="C658" s="413" t="s">
        <v>3486</v>
      </c>
      <c r="D658" s="413">
        <v>1936</v>
      </c>
      <c r="E658" s="413">
        <v>3411.5333000000001</v>
      </c>
      <c r="F658" s="413">
        <v>15</v>
      </c>
      <c r="G658" s="413">
        <v>51173</v>
      </c>
      <c r="H658" s="413">
        <v>29040</v>
      </c>
      <c r="I658" s="413">
        <v>22133</v>
      </c>
      <c r="J658" s="413">
        <v>12</v>
      </c>
      <c r="K658" s="413" t="s">
        <v>1358</v>
      </c>
      <c r="L658" s="413">
        <v>15</v>
      </c>
    </row>
    <row r="659" spans="1:12">
      <c r="A659" s="413">
        <v>658</v>
      </c>
      <c r="B659" s="413" t="s">
        <v>863</v>
      </c>
      <c r="C659" s="413" t="s">
        <v>3463</v>
      </c>
      <c r="D659" s="413">
        <v>528</v>
      </c>
      <c r="E659" s="413">
        <v>810.50789999999995</v>
      </c>
      <c r="F659" s="413">
        <v>63</v>
      </c>
      <c r="G659" s="413">
        <v>51062</v>
      </c>
      <c r="H659" s="413">
        <v>33264</v>
      </c>
      <c r="I659" s="413">
        <v>17798</v>
      </c>
      <c r="J659" s="413">
        <v>18</v>
      </c>
      <c r="K659" s="413" t="s">
        <v>1358</v>
      </c>
      <c r="L659" s="413">
        <v>63</v>
      </c>
    </row>
    <row r="660" spans="1:12">
      <c r="A660" s="413">
        <v>659</v>
      </c>
      <c r="B660" s="413" t="s">
        <v>4536</v>
      </c>
      <c r="C660" s="413" t="s">
        <v>4543</v>
      </c>
      <c r="D660" s="413">
        <v>2613</v>
      </c>
      <c r="E660" s="413">
        <v>5100</v>
      </c>
      <c r="F660" s="413">
        <v>10</v>
      </c>
      <c r="G660" s="413">
        <v>51000</v>
      </c>
      <c r="H660" s="413">
        <v>26130</v>
      </c>
      <c r="I660" s="413">
        <v>24870</v>
      </c>
      <c r="J660" s="413">
        <v>1</v>
      </c>
      <c r="K660" s="413" t="s">
        <v>1358</v>
      </c>
      <c r="L660" s="413">
        <v>10</v>
      </c>
    </row>
    <row r="661" spans="1:12">
      <c r="A661" s="413">
        <v>660</v>
      </c>
      <c r="B661" s="413" t="s">
        <v>962</v>
      </c>
      <c r="C661" s="413" t="s">
        <v>3293</v>
      </c>
      <c r="D661" s="413">
        <v>751</v>
      </c>
      <c r="E661" s="413">
        <v>1271.25</v>
      </c>
      <c r="F661" s="413">
        <v>40</v>
      </c>
      <c r="G661" s="413">
        <v>50850</v>
      </c>
      <c r="H661" s="413">
        <v>30040</v>
      </c>
      <c r="I661" s="413">
        <v>20810</v>
      </c>
      <c r="J661" s="413">
        <v>11</v>
      </c>
      <c r="K661" s="413" t="s">
        <v>1358</v>
      </c>
      <c r="L661" s="413">
        <v>40</v>
      </c>
    </row>
    <row r="662" spans="1:12">
      <c r="A662" s="413">
        <v>661</v>
      </c>
      <c r="B662" s="413" t="s">
        <v>4213</v>
      </c>
      <c r="C662" s="413" t="s">
        <v>4335</v>
      </c>
      <c r="D662" s="413">
        <v>97</v>
      </c>
      <c r="E662" s="413">
        <v>237.1934</v>
      </c>
      <c r="F662" s="413">
        <v>212</v>
      </c>
      <c r="G662" s="413">
        <v>50285</v>
      </c>
      <c r="H662" s="413">
        <v>20564</v>
      </c>
      <c r="I662" s="413">
        <v>29721</v>
      </c>
      <c r="J662" s="413">
        <v>33</v>
      </c>
      <c r="K662" s="413" t="s">
        <v>1358</v>
      </c>
      <c r="L662" s="413">
        <v>212</v>
      </c>
    </row>
    <row r="663" spans="1:12">
      <c r="A663" s="413">
        <v>662</v>
      </c>
      <c r="B663" s="413" t="s">
        <v>4544</v>
      </c>
      <c r="C663" s="413" t="s">
        <v>4545</v>
      </c>
      <c r="D663" s="413">
        <v>28000</v>
      </c>
      <c r="E663" s="413">
        <v>50000</v>
      </c>
      <c r="F663" s="413">
        <v>1</v>
      </c>
      <c r="G663" s="413">
        <v>50000</v>
      </c>
      <c r="H663" s="413">
        <v>28000</v>
      </c>
      <c r="I663" s="413">
        <v>22000</v>
      </c>
      <c r="J663" s="413">
        <v>1</v>
      </c>
      <c r="K663" s="413" t="s">
        <v>1358</v>
      </c>
      <c r="L663" s="413">
        <v>1</v>
      </c>
    </row>
    <row r="664" spans="1:12">
      <c r="A664" s="413">
        <v>663</v>
      </c>
      <c r="B664" s="413" t="s">
        <v>4546</v>
      </c>
      <c r="C664" s="413" t="s">
        <v>4547</v>
      </c>
      <c r="D664" s="413">
        <v>28000</v>
      </c>
      <c r="E664" s="413">
        <v>50000</v>
      </c>
      <c r="F664" s="413">
        <v>1</v>
      </c>
      <c r="G664" s="413">
        <v>50000</v>
      </c>
      <c r="H664" s="413">
        <v>28000</v>
      </c>
      <c r="I664" s="413">
        <v>22000</v>
      </c>
      <c r="J664" s="413">
        <v>1</v>
      </c>
      <c r="K664" s="413" t="s">
        <v>1358</v>
      </c>
      <c r="L664" s="413">
        <v>1</v>
      </c>
    </row>
    <row r="665" spans="1:12">
      <c r="A665" s="413">
        <v>664</v>
      </c>
      <c r="B665" s="413" t="s">
        <v>4548</v>
      </c>
      <c r="C665" s="413" t="s">
        <v>4549</v>
      </c>
      <c r="D665" s="413">
        <v>28000</v>
      </c>
      <c r="E665" s="413">
        <v>50000</v>
      </c>
      <c r="F665" s="413">
        <v>1</v>
      </c>
      <c r="G665" s="413">
        <v>50000</v>
      </c>
      <c r="H665" s="413">
        <v>28000</v>
      </c>
      <c r="I665" s="413">
        <v>22000</v>
      </c>
      <c r="J665" s="413">
        <v>1</v>
      </c>
      <c r="K665" s="413" t="s">
        <v>1358</v>
      </c>
      <c r="L665" s="413">
        <v>1</v>
      </c>
    </row>
    <row r="666" spans="1:12">
      <c r="A666" s="413">
        <v>665</v>
      </c>
      <c r="B666" s="413" t="s">
        <v>5244</v>
      </c>
      <c r="C666" s="413" t="s">
        <v>5245</v>
      </c>
      <c r="D666" s="413">
        <v>28000</v>
      </c>
      <c r="E666" s="413">
        <v>50000</v>
      </c>
      <c r="F666" s="413">
        <v>1</v>
      </c>
      <c r="G666" s="413">
        <v>50000</v>
      </c>
      <c r="H666" s="413">
        <v>28000</v>
      </c>
      <c r="I666" s="413">
        <v>22000</v>
      </c>
      <c r="J666" s="413">
        <v>1</v>
      </c>
      <c r="K666" s="413" t="s">
        <v>1358</v>
      </c>
      <c r="L666" s="413">
        <v>1</v>
      </c>
    </row>
    <row r="667" spans="1:12">
      <c r="A667" s="413">
        <v>666</v>
      </c>
      <c r="B667" s="413" t="s">
        <v>3535</v>
      </c>
      <c r="C667" s="413" t="s">
        <v>3536</v>
      </c>
      <c r="D667" s="413">
        <v>147</v>
      </c>
      <c r="E667" s="413">
        <v>250</v>
      </c>
      <c r="F667" s="413">
        <v>200</v>
      </c>
      <c r="G667" s="413">
        <v>50000</v>
      </c>
      <c r="H667" s="413">
        <v>29400</v>
      </c>
      <c r="I667" s="413">
        <v>20600</v>
      </c>
      <c r="J667" s="413">
        <v>2</v>
      </c>
      <c r="K667" s="413" t="s">
        <v>1358</v>
      </c>
      <c r="L667" s="413">
        <v>200</v>
      </c>
    </row>
    <row r="668" spans="1:12">
      <c r="A668" s="413">
        <v>667</v>
      </c>
      <c r="B668" s="413" t="s">
        <v>3420</v>
      </c>
      <c r="C668" s="413" t="s">
        <v>3421</v>
      </c>
      <c r="D668" s="413">
        <v>238</v>
      </c>
      <c r="E668" s="413">
        <v>356</v>
      </c>
      <c r="F668" s="413">
        <v>138</v>
      </c>
      <c r="G668" s="413">
        <v>49128</v>
      </c>
      <c r="H668" s="413">
        <v>32844</v>
      </c>
      <c r="I668" s="413">
        <v>16284</v>
      </c>
      <c r="J668" s="413">
        <v>16</v>
      </c>
      <c r="K668" s="413" t="s">
        <v>1358</v>
      </c>
      <c r="L668" s="413">
        <v>138</v>
      </c>
    </row>
    <row r="669" spans="1:12">
      <c r="A669" s="413">
        <v>668</v>
      </c>
      <c r="B669" s="413" t="s">
        <v>551</v>
      </c>
      <c r="C669" s="413" t="s">
        <v>3342</v>
      </c>
      <c r="D669" s="413">
        <v>447</v>
      </c>
      <c r="E669" s="413">
        <v>618.29110000000003</v>
      </c>
      <c r="F669" s="413">
        <v>79</v>
      </c>
      <c r="G669" s="413">
        <v>48845</v>
      </c>
      <c r="H669" s="413">
        <v>35313</v>
      </c>
      <c r="I669" s="413">
        <v>13532</v>
      </c>
      <c r="J669" s="413">
        <v>15</v>
      </c>
      <c r="K669" s="413" t="s">
        <v>1358</v>
      </c>
      <c r="L669" s="413">
        <v>79</v>
      </c>
    </row>
    <row r="670" spans="1:12">
      <c r="A670" s="413">
        <v>669</v>
      </c>
      <c r="B670" s="413" t="s">
        <v>2753</v>
      </c>
      <c r="C670" s="413" t="s">
        <v>3112</v>
      </c>
      <c r="D670" s="413">
        <v>265</v>
      </c>
      <c r="E670" s="413">
        <v>502.65629999999999</v>
      </c>
      <c r="F670" s="413">
        <v>96</v>
      </c>
      <c r="G670" s="413">
        <v>48255</v>
      </c>
      <c r="H670" s="413">
        <v>25440</v>
      </c>
      <c r="I670" s="413">
        <v>22815</v>
      </c>
      <c r="J670" s="413">
        <v>22</v>
      </c>
      <c r="K670" s="413" t="s">
        <v>1358</v>
      </c>
      <c r="L670" s="413">
        <v>96</v>
      </c>
    </row>
    <row r="671" spans="1:12">
      <c r="A671" s="413">
        <v>670</v>
      </c>
      <c r="B671" s="413" t="s">
        <v>667</v>
      </c>
      <c r="C671" s="413" t="s">
        <v>3621</v>
      </c>
      <c r="D671" s="413">
        <v>282</v>
      </c>
      <c r="E671" s="413">
        <v>445.2593</v>
      </c>
      <c r="F671" s="413">
        <v>108</v>
      </c>
      <c r="G671" s="413">
        <v>48088</v>
      </c>
      <c r="H671" s="413">
        <v>30456</v>
      </c>
      <c r="I671" s="413">
        <v>17632</v>
      </c>
      <c r="J671" s="413">
        <v>35</v>
      </c>
      <c r="K671" s="413" t="s">
        <v>1358</v>
      </c>
      <c r="L671" s="413">
        <v>108</v>
      </c>
    </row>
    <row r="672" spans="1:12">
      <c r="A672" s="413">
        <v>671</v>
      </c>
      <c r="B672" s="413" t="s">
        <v>641</v>
      </c>
      <c r="C672" s="413" t="s">
        <v>3277</v>
      </c>
      <c r="D672" s="413">
        <v>243</v>
      </c>
      <c r="E672" s="413">
        <v>448.62860000000001</v>
      </c>
      <c r="F672" s="413">
        <v>105</v>
      </c>
      <c r="G672" s="413">
        <v>47106</v>
      </c>
      <c r="H672" s="413">
        <v>25515</v>
      </c>
      <c r="I672" s="413">
        <v>21591</v>
      </c>
      <c r="J672" s="413">
        <v>16</v>
      </c>
      <c r="K672" s="413" t="s">
        <v>1358</v>
      </c>
      <c r="L672" s="413">
        <v>105</v>
      </c>
    </row>
    <row r="673" spans="1:12">
      <c r="A673" s="413">
        <v>672</v>
      </c>
      <c r="B673" s="413" t="s">
        <v>4171</v>
      </c>
      <c r="C673" s="413" t="s">
        <v>4314</v>
      </c>
      <c r="D673" s="413">
        <v>0</v>
      </c>
      <c r="E673" s="413">
        <v>269.1207</v>
      </c>
      <c r="F673" s="413">
        <v>174</v>
      </c>
      <c r="G673" s="413">
        <v>46827</v>
      </c>
      <c r="H673" s="413">
        <v>0</v>
      </c>
      <c r="I673" s="413">
        <v>46827</v>
      </c>
      <c r="J673" s="413">
        <v>33</v>
      </c>
      <c r="K673" s="413" t="s">
        <v>1358</v>
      </c>
      <c r="L673" s="413">
        <v>174</v>
      </c>
    </row>
    <row r="674" spans="1:12">
      <c r="A674" s="413">
        <v>673</v>
      </c>
      <c r="B674" s="413" t="s">
        <v>582</v>
      </c>
      <c r="C674" s="413" t="s">
        <v>3306</v>
      </c>
      <c r="D674" s="413">
        <v>246</v>
      </c>
      <c r="E674" s="413">
        <v>739.15869999999995</v>
      </c>
      <c r="F674" s="413">
        <v>63</v>
      </c>
      <c r="G674" s="413">
        <v>46567</v>
      </c>
      <c r="H674" s="413">
        <v>15498</v>
      </c>
      <c r="I674" s="413">
        <v>31069</v>
      </c>
      <c r="J674" s="413">
        <v>21</v>
      </c>
      <c r="K674" s="413" t="s">
        <v>1358</v>
      </c>
      <c r="L674" s="413">
        <v>63</v>
      </c>
    </row>
    <row r="675" spans="1:12">
      <c r="A675" s="413">
        <v>674</v>
      </c>
      <c r="B675" s="413" t="s">
        <v>633</v>
      </c>
      <c r="C675" s="413" t="s">
        <v>3398</v>
      </c>
      <c r="D675" s="413">
        <v>387</v>
      </c>
      <c r="E675" s="413">
        <v>1107.7381</v>
      </c>
      <c r="F675" s="413">
        <v>42</v>
      </c>
      <c r="G675" s="413">
        <v>46525</v>
      </c>
      <c r="H675" s="413">
        <v>16254</v>
      </c>
      <c r="I675" s="413">
        <v>30271</v>
      </c>
      <c r="J675" s="413">
        <v>25</v>
      </c>
      <c r="K675" s="413" t="s">
        <v>1358</v>
      </c>
      <c r="L675" s="413">
        <v>42</v>
      </c>
    </row>
    <row r="676" spans="1:12">
      <c r="A676" s="413">
        <v>675</v>
      </c>
      <c r="B676" s="413" t="s">
        <v>931</v>
      </c>
      <c r="C676" s="413" t="s">
        <v>3542</v>
      </c>
      <c r="D676" s="413">
        <v>356</v>
      </c>
      <c r="E676" s="413">
        <v>465</v>
      </c>
      <c r="F676" s="413">
        <v>100</v>
      </c>
      <c r="G676" s="413">
        <v>46500</v>
      </c>
      <c r="H676" s="413">
        <v>35600</v>
      </c>
      <c r="I676" s="413">
        <v>10900</v>
      </c>
      <c r="J676" s="413">
        <v>2</v>
      </c>
      <c r="K676" s="413" t="s">
        <v>1358</v>
      </c>
      <c r="L676" s="413">
        <v>100</v>
      </c>
    </row>
    <row r="677" spans="1:12">
      <c r="A677" s="413">
        <v>676</v>
      </c>
      <c r="B677" s="413" t="s">
        <v>600</v>
      </c>
      <c r="C677" s="413" t="s">
        <v>3494</v>
      </c>
      <c r="D677" s="413">
        <v>189</v>
      </c>
      <c r="E677" s="413">
        <v>324.01440000000002</v>
      </c>
      <c r="F677" s="413">
        <v>139</v>
      </c>
      <c r="G677" s="413">
        <v>45038</v>
      </c>
      <c r="H677" s="413">
        <v>26271</v>
      </c>
      <c r="I677" s="413">
        <v>18767</v>
      </c>
      <c r="J677" s="413">
        <v>15</v>
      </c>
      <c r="K677" s="413" t="s">
        <v>1358</v>
      </c>
      <c r="L677" s="413">
        <v>139</v>
      </c>
    </row>
    <row r="678" spans="1:12">
      <c r="A678" s="413">
        <v>677</v>
      </c>
      <c r="B678" s="413" t="s">
        <v>2996</v>
      </c>
      <c r="C678" s="413" t="s">
        <v>3280</v>
      </c>
      <c r="D678" s="413">
        <v>437</v>
      </c>
      <c r="E678" s="413">
        <v>900.04</v>
      </c>
      <c r="F678" s="413">
        <v>50</v>
      </c>
      <c r="G678" s="413">
        <v>45002</v>
      </c>
      <c r="H678" s="413">
        <v>21850</v>
      </c>
      <c r="I678" s="413">
        <v>23152</v>
      </c>
      <c r="J678" s="413">
        <v>21</v>
      </c>
      <c r="K678" s="413" t="s">
        <v>1358</v>
      </c>
      <c r="L678" s="413">
        <v>50</v>
      </c>
    </row>
    <row r="679" spans="1:12">
      <c r="A679" s="413">
        <v>678</v>
      </c>
      <c r="B679" s="413" t="s">
        <v>996</v>
      </c>
      <c r="C679" s="413" t="s">
        <v>3492</v>
      </c>
      <c r="D679" s="413">
        <v>454</v>
      </c>
      <c r="E679" s="413">
        <v>609.86300000000006</v>
      </c>
      <c r="F679" s="413">
        <v>73</v>
      </c>
      <c r="G679" s="413">
        <v>44520</v>
      </c>
      <c r="H679" s="413">
        <v>33142</v>
      </c>
      <c r="I679" s="413">
        <v>11378</v>
      </c>
      <c r="J679" s="413">
        <v>38</v>
      </c>
      <c r="K679" s="413" t="s">
        <v>1358</v>
      </c>
      <c r="L679" s="413">
        <v>73</v>
      </c>
    </row>
    <row r="680" spans="1:12">
      <c r="A680" s="413">
        <v>679</v>
      </c>
      <c r="B680" s="413" t="s">
        <v>4550</v>
      </c>
      <c r="C680" s="413" t="s">
        <v>4551</v>
      </c>
      <c r="D680" s="413">
        <v>5210</v>
      </c>
      <c r="E680" s="413">
        <v>11000</v>
      </c>
      <c r="F680" s="413">
        <v>4</v>
      </c>
      <c r="G680" s="413">
        <v>44000</v>
      </c>
      <c r="H680" s="413">
        <v>20840</v>
      </c>
      <c r="I680" s="413">
        <v>23160</v>
      </c>
      <c r="J680" s="413">
        <v>4</v>
      </c>
      <c r="K680" s="413" t="s">
        <v>1358</v>
      </c>
      <c r="L680" s="413">
        <v>4</v>
      </c>
    </row>
    <row r="681" spans="1:12">
      <c r="A681" s="413">
        <v>680</v>
      </c>
      <c r="B681" s="413" t="s">
        <v>915</v>
      </c>
      <c r="C681" s="413" t="s">
        <v>3312</v>
      </c>
      <c r="D681" s="413">
        <v>195</v>
      </c>
      <c r="E681" s="413">
        <v>298.726</v>
      </c>
      <c r="F681" s="413">
        <v>146</v>
      </c>
      <c r="G681" s="413">
        <v>43614</v>
      </c>
      <c r="H681" s="413">
        <v>28470</v>
      </c>
      <c r="I681" s="413">
        <v>15144</v>
      </c>
      <c r="J681" s="413">
        <v>15</v>
      </c>
      <c r="K681" s="413" t="s">
        <v>1358</v>
      </c>
      <c r="L681" s="413">
        <v>146</v>
      </c>
    </row>
    <row r="682" spans="1:12">
      <c r="A682" s="413">
        <v>681</v>
      </c>
      <c r="B682" s="413" t="s">
        <v>4500</v>
      </c>
      <c r="C682" s="413" t="s">
        <v>4555</v>
      </c>
      <c r="D682" s="413">
        <v>545</v>
      </c>
      <c r="E682" s="413">
        <v>585.40539999999999</v>
      </c>
      <c r="F682" s="413">
        <v>74</v>
      </c>
      <c r="G682" s="413">
        <v>43320</v>
      </c>
      <c r="H682" s="413">
        <v>40330</v>
      </c>
      <c r="I682" s="413">
        <v>2990</v>
      </c>
      <c r="J682" s="413">
        <v>10</v>
      </c>
      <c r="K682" s="413" t="s">
        <v>1358</v>
      </c>
      <c r="L682" s="413">
        <v>74</v>
      </c>
    </row>
    <row r="683" spans="1:12">
      <c r="A683" s="413">
        <v>682</v>
      </c>
      <c r="B683" s="413" t="s">
        <v>429</v>
      </c>
      <c r="C683" s="413" t="s">
        <v>3401</v>
      </c>
      <c r="D683" s="413">
        <v>375</v>
      </c>
      <c r="E683" s="413">
        <v>644.54549999999995</v>
      </c>
      <c r="F683" s="413">
        <v>66</v>
      </c>
      <c r="G683" s="413">
        <v>42540</v>
      </c>
      <c r="H683" s="413">
        <v>24750</v>
      </c>
      <c r="I683" s="413">
        <v>17790</v>
      </c>
      <c r="J683" s="413">
        <v>52</v>
      </c>
      <c r="K683" s="413" t="s">
        <v>1358</v>
      </c>
      <c r="L683" s="413">
        <v>66</v>
      </c>
    </row>
    <row r="684" spans="1:12">
      <c r="A684" s="413">
        <v>683</v>
      </c>
      <c r="B684" s="413" t="s">
        <v>877</v>
      </c>
      <c r="C684" s="413" t="s">
        <v>3317</v>
      </c>
      <c r="D684" s="413">
        <v>0</v>
      </c>
      <c r="E684" s="413">
        <v>225.55609999999999</v>
      </c>
      <c r="F684" s="413">
        <v>187</v>
      </c>
      <c r="G684" s="413">
        <v>42179</v>
      </c>
      <c r="H684" s="413">
        <v>0</v>
      </c>
      <c r="I684" s="413">
        <v>42179</v>
      </c>
      <c r="J684" s="413">
        <v>28</v>
      </c>
      <c r="K684" s="413" t="s">
        <v>1358</v>
      </c>
      <c r="L684" s="413">
        <v>187</v>
      </c>
    </row>
    <row r="685" spans="1:12">
      <c r="A685" s="413">
        <v>684</v>
      </c>
      <c r="B685" s="413" t="s">
        <v>4464</v>
      </c>
      <c r="C685" s="413" t="s">
        <v>4465</v>
      </c>
      <c r="D685" s="413">
        <v>519</v>
      </c>
      <c r="E685" s="413">
        <v>217</v>
      </c>
      <c r="F685" s="413">
        <v>193</v>
      </c>
      <c r="G685" s="413">
        <v>41881</v>
      </c>
      <c r="H685" s="413">
        <v>100167</v>
      </c>
      <c r="I685" s="413">
        <v>-58286</v>
      </c>
      <c r="J685" s="413">
        <v>1</v>
      </c>
      <c r="K685" s="413" t="s">
        <v>1358</v>
      </c>
      <c r="L685" s="413">
        <v>193</v>
      </c>
    </row>
    <row r="686" spans="1:12">
      <c r="A686" s="413">
        <v>685</v>
      </c>
      <c r="B686" s="413" t="s">
        <v>778</v>
      </c>
      <c r="C686" s="413" t="s">
        <v>3724</v>
      </c>
      <c r="D686" s="413">
        <v>271</v>
      </c>
      <c r="E686" s="413">
        <v>120.81399999999999</v>
      </c>
      <c r="F686" s="413">
        <v>344</v>
      </c>
      <c r="G686" s="413">
        <v>41560</v>
      </c>
      <c r="H686" s="413">
        <v>93224</v>
      </c>
      <c r="I686" s="413">
        <v>-51664</v>
      </c>
      <c r="J686" s="413">
        <v>43</v>
      </c>
      <c r="K686" s="413" t="s">
        <v>1358</v>
      </c>
      <c r="L686" s="413">
        <v>344</v>
      </c>
    </row>
    <row r="687" spans="1:12">
      <c r="A687" s="413">
        <v>686</v>
      </c>
      <c r="B687" s="413" t="s">
        <v>3425</v>
      </c>
      <c r="C687" s="413" t="s">
        <v>3426</v>
      </c>
      <c r="D687" s="413">
        <v>552</v>
      </c>
      <c r="E687" s="413">
        <v>825</v>
      </c>
      <c r="F687" s="413">
        <v>50</v>
      </c>
      <c r="G687" s="413">
        <v>41250</v>
      </c>
      <c r="H687" s="413">
        <v>27600</v>
      </c>
      <c r="I687" s="413">
        <v>13650</v>
      </c>
      <c r="J687" s="413">
        <v>1</v>
      </c>
      <c r="K687" s="413" t="s">
        <v>1358</v>
      </c>
      <c r="L687" s="413">
        <v>50</v>
      </c>
    </row>
    <row r="688" spans="1:12">
      <c r="A688" s="413">
        <v>687</v>
      </c>
      <c r="B688" s="413" t="s">
        <v>959</v>
      </c>
      <c r="C688" s="413" t="s">
        <v>3144</v>
      </c>
      <c r="D688" s="413">
        <v>632</v>
      </c>
      <c r="E688" s="413">
        <v>1366.5</v>
      </c>
      <c r="F688" s="413">
        <v>30</v>
      </c>
      <c r="G688" s="413">
        <v>40995</v>
      </c>
      <c r="H688" s="413">
        <v>18960</v>
      </c>
      <c r="I688" s="413">
        <v>22035</v>
      </c>
      <c r="J688" s="413">
        <v>9</v>
      </c>
      <c r="K688" s="413" t="s">
        <v>1358</v>
      </c>
      <c r="L688" s="413">
        <v>30</v>
      </c>
    </row>
    <row r="689" spans="1:12">
      <c r="A689" s="413">
        <v>688</v>
      </c>
      <c r="B689" s="413" t="s">
        <v>2958</v>
      </c>
      <c r="C689" s="413" t="s">
        <v>3325</v>
      </c>
      <c r="D689" s="413">
        <v>492</v>
      </c>
      <c r="E689" s="413">
        <v>831.42859999999996</v>
      </c>
      <c r="F689" s="413">
        <v>49</v>
      </c>
      <c r="G689" s="413">
        <v>40740</v>
      </c>
      <c r="H689" s="413">
        <v>24108</v>
      </c>
      <c r="I689" s="413">
        <v>16632</v>
      </c>
      <c r="J689" s="413">
        <v>10</v>
      </c>
      <c r="K689" s="413" t="s">
        <v>1358</v>
      </c>
      <c r="L689" s="413">
        <v>49</v>
      </c>
    </row>
    <row r="690" spans="1:12">
      <c r="A690" s="413">
        <v>689</v>
      </c>
      <c r="B690" s="413" t="s">
        <v>900</v>
      </c>
      <c r="C690" s="413" t="s">
        <v>4058</v>
      </c>
      <c r="D690" s="413">
        <v>280</v>
      </c>
      <c r="E690" s="413">
        <v>920</v>
      </c>
      <c r="F690" s="413">
        <v>44</v>
      </c>
      <c r="G690" s="413">
        <v>40480</v>
      </c>
      <c r="H690" s="413">
        <v>12320</v>
      </c>
      <c r="I690" s="413">
        <v>28160</v>
      </c>
      <c r="J690" s="413">
        <v>7</v>
      </c>
      <c r="K690" s="413" t="s">
        <v>1358</v>
      </c>
      <c r="L690" s="413">
        <v>44</v>
      </c>
    </row>
    <row r="691" spans="1:12">
      <c r="A691" s="413">
        <v>690</v>
      </c>
      <c r="B691" s="413" t="s">
        <v>2950</v>
      </c>
      <c r="C691" s="413" t="s">
        <v>3732</v>
      </c>
      <c r="D691" s="413">
        <v>538</v>
      </c>
      <c r="E691" s="413">
        <v>929.76739999999995</v>
      </c>
      <c r="F691" s="413">
        <v>43</v>
      </c>
      <c r="G691" s="413">
        <v>39980</v>
      </c>
      <c r="H691" s="413">
        <v>23134</v>
      </c>
      <c r="I691" s="413">
        <v>16846</v>
      </c>
      <c r="J691" s="413">
        <v>17</v>
      </c>
      <c r="K691" s="413" t="s">
        <v>1358</v>
      </c>
      <c r="L691" s="413">
        <v>43</v>
      </c>
    </row>
    <row r="692" spans="1:12">
      <c r="A692" s="413">
        <v>691</v>
      </c>
      <c r="B692" s="413" t="s">
        <v>4534</v>
      </c>
      <c r="C692" s="413" t="s">
        <v>5246</v>
      </c>
      <c r="D692" s="413">
        <v>291</v>
      </c>
      <c r="E692" s="413">
        <v>471.42860000000002</v>
      </c>
      <c r="F692" s="413">
        <v>84</v>
      </c>
      <c r="G692" s="413">
        <v>39600</v>
      </c>
      <c r="H692" s="413">
        <v>24444</v>
      </c>
      <c r="I692" s="413">
        <v>15156</v>
      </c>
      <c r="J692" s="413">
        <v>19</v>
      </c>
      <c r="K692" s="413" t="s">
        <v>1358</v>
      </c>
      <c r="L692" s="413">
        <v>84</v>
      </c>
    </row>
    <row r="693" spans="1:12">
      <c r="A693" s="413">
        <v>692</v>
      </c>
      <c r="B693" s="413" t="s">
        <v>924</v>
      </c>
      <c r="C693" s="413" t="s">
        <v>3450</v>
      </c>
      <c r="D693" s="413">
        <v>74</v>
      </c>
      <c r="E693" s="413">
        <v>80.471800000000002</v>
      </c>
      <c r="F693" s="413">
        <v>479</v>
      </c>
      <c r="G693" s="413">
        <v>38546</v>
      </c>
      <c r="H693" s="413">
        <v>35446</v>
      </c>
      <c r="I693" s="413">
        <v>3100</v>
      </c>
      <c r="J693" s="413">
        <v>94</v>
      </c>
      <c r="K693" s="413" t="s">
        <v>1358</v>
      </c>
      <c r="L693" s="413">
        <v>479</v>
      </c>
    </row>
    <row r="694" spans="1:12">
      <c r="A694" s="413">
        <v>693</v>
      </c>
      <c r="B694" s="413" t="s">
        <v>2801</v>
      </c>
      <c r="C694" s="413" t="s">
        <v>3355</v>
      </c>
      <c r="D694" s="413">
        <v>210</v>
      </c>
      <c r="E694" s="413">
        <v>334.95580000000001</v>
      </c>
      <c r="F694" s="413">
        <v>113</v>
      </c>
      <c r="G694" s="413">
        <v>37850</v>
      </c>
      <c r="H694" s="413">
        <v>23730</v>
      </c>
      <c r="I694" s="413">
        <v>14120</v>
      </c>
      <c r="J694" s="413">
        <v>25</v>
      </c>
      <c r="K694" s="413" t="s">
        <v>1358</v>
      </c>
      <c r="L694" s="413">
        <v>113</v>
      </c>
    </row>
    <row r="695" spans="1:12">
      <c r="A695" s="413">
        <v>694</v>
      </c>
      <c r="B695" s="413" t="s">
        <v>895</v>
      </c>
      <c r="C695" s="413" t="s">
        <v>3554</v>
      </c>
      <c r="D695" s="413">
        <v>290</v>
      </c>
      <c r="E695" s="413">
        <v>500.4</v>
      </c>
      <c r="F695" s="413">
        <v>75</v>
      </c>
      <c r="G695" s="413">
        <v>37530</v>
      </c>
      <c r="H695" s="413">
        <v>21750</v>
      </c>
      <c r="I695" s="413">
        <v>15780</v>
      </c>
      <c r="J695" s="413">
        <v>9</v>
      </c>
      <c r="K695" s="413" t="s">
        <v>1358</v>
      </c>
      <c r="L695" s="413">
        <v>75</v>
      </c>
    </row>
    <row r="696" spans="1:12">
      <c r="A696" s="413">
        <v>695</v>
      </c>
      <c r="B696" s="413" t="s">
        <v>513</v>
      </c>
      <c r="C696" s="413" t="s">
        <v>3232</v>
      </c>
      <c r="D696" s="413">
        <v>377</v>
      </c>
      <c r="E696" s="413">
        <v>1067.3143</v>
      </c>
      <c r="F696" s="413">
        <v>35</v>
      </c>
      <c r="G696" s="413">
        <v>37356</v>
      </c>
      <c r="H696" s="413">
        <v>13195</v>
      </c>
      <c r="I696" s="413">
        <v>24161</v>
      </c>
      <c r="J696" s="413">
        <v>17</v>
      </c>
      <c r="K696" s="413" t="s">
        <v>1358</v>
      </c>
      <c r="L696" s="413">
        <v>35</v>
      </c>
    </row>
    <row r="697" spans="1:12">
      <c r="A697" s="413">
        <v>696</v>
      </c>
      <c r="B697" s="413" t="s">
        <v>4099</v>
      </c>
      <c r="C697" s="413" t="s">
        <v>4351</v>
      </c>
      <c r="D697" s="413">
        <v>145</v>
      </c>
      <c r="E697" s="413">
        <v>274.2647</v>
      </c>
      <c r="F697" s="413">
        <v>136</v>
      </c>
      <c r="G697" s="413">
        <v>37300</v>
      </c>
      <c r="H697" s="413">
        <v>19720</v>
      </c>
      <c r="I697" s="413">
        <v>17580</v>
      </c>
      <c r="J697" s="413">
        <v>7</v>
      </c>
      <c r="K697" s="413" t="s">
        <v>1358</v>
      </c>
      <c r="L697" s="413">
        <v>136</v>
      </c>
    </row>
    <row r="698" spans="1:12">
      <c r="A698" s="413">
        <v>697</v>
      </c>
      <c r="B698" s="413" t="s">
        <v>418</v>
      </c>
      <c r="C698" s="413" t="s">
        <v>3433</v>
      </c>
      <c r="D698" s="413">
        <v>125</v>
      </c>
      <c r="E698" s="413">
        <v>200.2688</v>
      </c>
      <c r="F698" s="413">
        <v>186</v>
      </c>
      <c r="G698" s="413">
        <v>37250</v>
      </c>
      <c r="H698" s="413">
        <v>23250</v>
      </c>
      <c r="I698" s="413">
        <v>14000</v>
      </c>
      <c r="J698" s="413">
        <v>57</v>
      </c>
      <c r="K698" s="413" t="s">
        <v>1358</v>
      </c>
      <c r="L698" s="413">
        <v>186</v>
      </c>
    </row>
    <row r="699" spans="1:12">
      <c r="A699" s="413">
        <v>698</v>
      </c>
      <c r="B699" s="413" t="s">
        <v>3753</v>
      </c>
      <c r="C699" s="413" t="s">
        <v>3854</v>
      </c>
      <c r="D699" s="413">
        <v>111</v>
      </c>
      <c r="E699" s="413">
        <v>147.255</v>
      </c>
      <c r="F699" s="413">
        <v>251</v>
      </c>
      <c r="G699" s="413">
        <v>36961</v>
      </c>
      <c r="H699" s="413">
        <v>27861</v>
      </c>
      <c r="I699" s="413">
        <v>9100</v>
      </c>
      <c r="J699" s="413">
        <v>67</v>
      </c>
      <c r="K699" s="413" t="s">
        <v>1358</v>
      </c>
      <c r="L699" s="413">
        <v>251</v>
      </c>
    </row>
    <row r="700" spans="1:12">
      <c r="A700" s="413">
        <v>699</v>
      </c>
      <c r="B700" s="413" t="s">
        <v>565</v>
      </c>
      <c r="C700" s="413" t="s">
        <v>3589</v>
      </c>
      <c r="D700" s="413">
        <v>60</v>
      </c>
      <c r="E700" s="413">
        <v>159.47190000000001</v>
      </c>
      <c r="F700" s="413">
        <v>231</v>
      </c>
      <c r="G700" s="413">
        <v>36838</v>
      </c>
      <c r="H700" s="413">
        <v>13860</v>
      </c>
      <c r="I700" s="413">
        <v>22978</v>
      </c>
      <c r="J700" s="413">
        <v>18</v>
      </c>
      <c r="K700" s="413" t="s">
        <v>1358</v>
      </c>
      <c r="L700" s="413">
        <v>231</v>
      </c>
    </row>
    <row r="701" spans="1:12">
      <c r="A701" s="413">
        <v>700</v>
      </c>
      <c r="B701" s="413" t="s">
        <v>827</v>
      </c>
      <c r="C701" s="413" t="s">
        <v>3513</v>
      </c>
      <c r="D701" s="413">
        <v>167</v>
      </c>
      <c r="E701" s="413">
        <v>299.85120000000001</v>
      </c>
      <c r="F701" s="413">
        <v>121</v>
      </c>
      <c r="G701" s="413">
        <v>36282</v>
      </c>
      <c r="H701" s="413">
        <v>20207</v>
      </c>
      <c r="I701" s="413">
        <v>16075</v>
      </c>
      <c r="J701" s="413">
        <v>48</v>
      </c>
      <c r="K701" s="413" t="s">
        <v>1358</v>
      </c>
      <c r="L701" s="413">
        <v>121</v>
      </c>
    </row>
    <row r="702" spans="1:12">
      <c r="A702" s="413">
        <v>701</v>
      </c>
      <c r="B702" s="413">
        <v>414210124</v>
      </c>
      <c r="C702" s="413" t="s">
        <v>3511</v>
      </c>
      <c r="D702" s="413">
        <v>473</v>
      </c>
      <c r="E702" s="413">
        <v>1140</v>
      </c>
      <c r="F702" s="413">
        <v>30</v>
      </c>
      <c r="G702" s="413">
        <v>34200</v>
      </c>
      <c r="H702" s="413">
        <v>14190</v>
      </c>
      <c r="I702" s="413">
        <v>20010</v>
      </c>
      <c r="J702" s="413">
        <v>1</v>
      </c>
      <c r="K702" s="413" t="s">
        <v>1358</v>
      </c>
      <c r="L702" s="413">
        <v>30</v>
      </c>
    </row>
    <row r="703" spans="1:12">
      <c r="A703" s="413">
        <v>702</v>
      </c>
      <c r="B703" s="413" t="s">
        <v>519</v>
      </c>
      <c r="C703" s="413" t="s">
        <v>3497</v>
      </c>
      <c r="D703" s="413">
        <v>318</v>
      </c>
      <c r="E703" s="413">
        <v>436.12819999999999</v>
      </c>
      <c r="F703" s="413">
        <v>78</v>
      </c>
      <c r="G703" s="413">
        <v>34018</v>
      </c>
      <c r="H703" s="413">
        <v>24804</v>
      </c>
      <c r="I703" s="413">
        <v>9214</v>
      </c>
      <c r="J703" s="413">
        <v>14</v>
      </c>
      <c r="K703" s="413" t="s">
        <v>1358</v>
      </c>
      <c r="L703" s="413">
        <v>78</v>
      </c>
    </row>
    <row r="704" spans="1:12">
      <c r="A704" s="413">
        <v>703</v>
      </c>
      <c r="B704" s="413" t="s">
        <v>420</v>
      </c>
      <c r="C704" s="413" t="s">
        <v>3433</v>
      </c>
      <c r="D704" s="413">
        <v>125</v>
      </c>
      <c r="E704" s="413">
        <v>188.86359999999999</v>
      </c>
      <c r="F704" s="413">
        <v>176</v>
      </c>
      <c r="G704" s="413">
        <v>33240</v>
      </c>
      <c r="H704" s="413">
        <v>22000</v>
      </c>
      <c r="I704" s="413">
        <v>11240</v>
      </c>
      <c r="J704" s="413">
        <v>66</v>
      </c>
      <c r="K704" s="413" t="s">
        <v>1358</v>
      </c>
      <c r="L704" s="413">
        <v>176</v>
      </c>
    </row>
    <row r="705" spans="1:12">
      <c r="A705" s="413">
        <v>704</v>
      </c>
      <c r="B705" s="413" t="s">
        <v>2993</v>
      </c>
      <c r="C705" s="413" t="s">
        <v>3583</v>
      </c>
      <c r="D705" s="413">
        <v>894</v>
      </c>
      <c r="E705" s="413">
        <v>1354.1667</v>
      </c>
      <c r="F705" s="413">
        <v>24</v>
      </c>
      <c r="G705" s="413">
        <v>32500</v>
      </c>
      <c r="H705" s="413">
        <v>21456</v>
      </c>
      <c r="I705" s="413">
        <v>11044</v>
      </c>
      <c r="J705" s="413">
        <v>4</v>
      </c>
      <c r="K705" s="413" t="s">
        <v>1358</v>
      </c>
      <c r="L705" s="413">
        <v>24</v>
      </c>
    </row>
    <row r="706" spans="1:12">
      <c r="A706" s="413">
        <v>705</v>
      </c>
      <c r="B706" s="413" t="s">
        <v>974</v>
      </c>
      <c r="C706" s="413" t="s">
        <v>3226</v>
      </c>
      <c r="D706" s="413">
        <v>472</v>
      </c>
      <c r="E706" s="413">
        <v>720.66669999999999</v>
      </c>
      <c r="F706" s="413">
        <v>45</v>
      </c>
      <c r="G706" s="413">
        <v>32430</v>
      </c>
      <c r="H706" s="413">
        <v>21240</v>
      </c>
      <c r="I706" s="413">
        <v>11190</v>
      </c>
      <c r="J706" s="413">
        <v>17</v>
      </c>
      <c r="K706" s="413" t="s">
        <v>1358</v>
      </c>
      <c r="L706" s="413">
        <v>45</v>
      </c>
    </row>
    <row r="707" spans="1:12">
      <c r="A707" s="413">
        <v>706</v>
      </c>
      <c r="B707" s="413" t="s">
        <v>4233</v>
      </c>
      <c r="C707" s="413" t="s">
        <v>4347</v>
      </c>
      <c r="D707" s="413">
        <v>417</v>
      </c>
      <c r="E707" s="413">
        <v>497.1875</v>
      </c>
      <c r="F707" s="413">
        <v>64</v>
      </c>
      <c r="G707" s="413">
        <v>31820</v>
      </c>
      <c r="H707" s="413">
        <v>26688</v>
      </c>
      <c r="I707" s="413">
        <v>5132</v>
      </c>
      <c r="J707" s="413">
        <v>28</v>
      </c>
      <c r="K707" s="413" t="s">
        <v>1358</v>
      </c>
      <c r="L707" s="413">
        <v>64</v>
      </c>
    </row>
    <row r="708" spans="1:12">
      <c r="A708" s="413">
        <v>707</v>
      </c>
      <c r="B708" s="413" t="s">
        <v>4209</v>
      </c>
      <c r="C708" s="413" t="s">
        <v>4312</v>
      </c>
      <c r="D708" s="413">
        <v>70</v>
      </c>
      <c r="E708" s="413">
        <v>133.19069999999999</v>
      </c>
      <c r="F708" s="413">
        <v>236</v>
      </c>
      <c r="G708" s="413">
        <v>31433</v>
      </c>
      <c r="H708" s="413">
        <v>16520</v>
      </c>
      <c r="I708" s="413">
        <v>14913</v>
      </c>
      <c r="J708" s="413">
        <v>22</v>
      </c>
      <c r="K708" s="413" t="s">
        <v>1358</v>
      </c>
      <c r="L708" s="413">
        <v>236</v>
      </c>
    </row>
    <row r="709" spans="1:12">
      <c r="A709" s="413">
        <v>708</v>
      </c>
      <c r="B709" s="413" t="s">
        <v>796</v>
      </c>
      <c r="C709" s="413" t="s">
        <v>3566</v>
      </c>
      <c r="D709" s="413">
        <v>202</v>
      </c>
      <c r="E709" s="413">
        <v>253.36070000000001</v>
      </c>
      <c r="F709" s="413">
        <v>122</v>
      </c>
      <c r="G709" s="413">
        <v>30910</v>
      </c>
      <c r="H709" s="413">
        <v>24644</v>
      </c>
      <c r="I709" s="413">
        <v>6266</v>
      </c>
      <c r="J709" s="413">
        <v>26</v>
      </c>
      <c r="K709" s="413" t="s">
        <v>1358</v>
      </c>
      <c r="L709" s="413">
        <v>122</v>
      </c>
    </row>
    <row r="710" spans="1:12">
      <c r="A710" s="413">
        <v>709</v>
      </c>
      <c r="B710" s="413" t="s">
        <v>4232</v>
      </c>
      <c r="C710" s="413" t="s">
        <v>4347</v>
      </c>
      <c r="D710" s="413">
        <v>417</v>
      </c>
      <c r="E710" s="413">
        <v>467.197</v>
      </c>
      <c r="F710" s="413">
        <v>66</v>
      </c>
      <c r="G710" s="413">
        <v>30835</v>
      </c>
      <c r="H710" s="413">
        <v>27522</v>
      </c>
      <c r="I710" s="413">
        <v>3313</v>
      </c>
      <c r="J710" s="413">
        <v>25</v>
      </c>
      <c r="K710" s="413" t="s">
        <v>1358</v>
      </c>
      <c r="L710" s="413">
        <v>66</v>
      </c>
    </row>
    <row r="711" spans="1:12">
      <c r="A711" s="413">
        <v>710</v>
      </c>
      <c r="B711" s="413" t="s">
        <v>3471</v>
      </c>
      <c r="C711" s="413" t="s">
        <v>3472</v>
      </c>
      <c r="D711" s="413">
        <v>128</v>
      </c>
      <c r="E711" s="413">
        <v>253</v>
      </c>
      <c r="F711" s="413">
        <v>121</v>
      </c>
      <c r="G711" s="413">
        <v>30613</v>
      </c>
      <c r="H711" s="413">
        <v>15488</v>
      </c>
      <c r="I711" s="413">
        <v>15125</v>
      </c>
      <c r="J711" s="413">
        <v>16</v>
      </c>
      <c r="K711" s="413" t="s">
        <v>1358</v>
      </c>
      <c r="L711" s="413">
        <v>121</v>
      </c>
    </row>
    <row r="712" spans="1:12">
      <c r="A712" s="413">
        <v>711</v>
      </c>
      <c r="B712" s="413" t="s">
        <v>893</v>
      </c>
      <c r="C712" s="413" t="s">
        <v>3309</v>
      </c>
      <c r="D712" s="413">
        <v>251</v>
      </c>
      <c r="E712" s="413">
        <v>555.81820000000005</v>
      </c>
      <c r="F712" s="413">
        <v>55</v>
      </c>
      <c r="G712" s="413">
        <v>30570</v>
      </c>
      <c r="H712" s="413">
        <v>13805</v>
      </c>
      <c r="I712" s="413">
        <v>16765</v>
      </c>
      <c r="J712" s="413">
        <v>4</v>
      </c>
      <c r="K712" s="413" t="s">
        <v>1358</v>
      </c>
      <c r="L712" s="413">
        <v>55</v>
      </c>
    </row>
    <row r="713" spans="1:12">
      <c r="A713" s="413">
        <v>712</v>
      </c>
      <c r="B713" s="413" t="s">
        <v>416</v>
      </c>
      <c r="C713" s="413" t="s">
        <v>3433</v>
      </c>
      <c r="D713" s="413">
        <v>125</v>
      </c>
      <c r="E713" s="413">
        <v>199.6078</v>
      </c>
      <c r="F713" s="413">
        <v>153</v>
      </c>
      <c r="G713" s="413">
        <v>30540</v>
      </c>
      <c r="H713" s="413">
        <v>19125</v>
      </c>
      <c r="I713" s="413">
        <v>11415</v>
      </c>
      <c r="J713" s="413">
        <v>58</v>
      </c>
      <c r="K713" s="413" t="s">
        <v>1358</v>
      </c>
      <c r="L713" s="413">
        <v>153</v>
      </c>
    </row>
    <row r="714" spans="1:12">
      <c r="A714" s="413">
        <v>713</v>
      </c>
      <c r="B714" s="413" t="s">
        <v>901</v>
      </c>
      <c r="C714" s="413" t="s">
        <v>3564</v>
      </c>
      <c r="D714" s="413">
        <v>280</v>
      </c>
      <c r="E714" s="413">
        <v>920</v>
      </c>
      <c r="F714" s="413">
        <v>33</v>
      </c>
      <c r="G714" s="413">
        <v>30360</v>
      </c>
      <c r="H714" s="413">
        <v>9240</v>
      </c>
      <c r="I714" s="413">
        <v>21120</v>
      </c>
      <c r="J714" s="413">
        <v>5</v>
      </c>
      <c r="K714" s="413" t="s">
        <v>1358</v>
      </c>
      <c r="L714" s="413">
        <v>33</v>
      </c>
    </row>
    <row r="715" spans="1:12">
      <c r="A715" s="413">
        <v>714</v>
      </c>
      <c r="B715" s="413" t="s">
        <v>3629</v>
      </c>
      <c r="C715" s="413" t="s">
        <v>3630</v>
      </c>
      <c r="D715" s="413">
        <v>406</v>
      </c>
      <c r="E715" s="413">
        <v>655</v>
      </c>
      <c r="F715" s="413">
        <v>46</v>
      </c>
      <c r="G715" s="413">
        <v>30130</v>
      </c>
      <c r="H715" s="413">
        <v>18676</v>
      </c>
      <c r="I715" s="413">
        <v>11454</v>
      </c>
      <c r="J715" s="413">
        <v>14</v>
      </c>
      <c r="K715" s="413" t="s">
        <v>1358</v>
      </c>
      <c r="L715" s="413">
        <v>46</v>
      </c>
    </row>
    <row r="716" spans="1:12">
      <c r="A716" s="413">
        <v>715</v>
      </c>
      <c r="B716" s="413" t="s">
        <v>2978</v>
      </c>
      <c r="C716" s="413" t="s">
        <v>3573</v>
      </c>
      <c r="D716" s="413">
        <v>398</v>
      </c>
      <c r="E716" s="413">
        <v>490.65</v>
      </c>
      <c r="F716" s="413">
        <v>60</v>
      </c>
      <c r="G716" s="413">
        <v>29439</v>
      </c>
      <c r="H716" s="413">
        <v>23880</v>
      </c>
      <c r="I716" s="413">
        <v>5559</v>
      </c>
      <c r="J716" s="413">
        <v>13</v>
      </c>
      <c r="K716" s="413" t="s">
        <v>1358</v>
      </c>
      <c r="L716" s="413">
        <v>60</v>
      </c>
    </row>
    <row r="717" spans="1:12">
      <c r="A717" s="413">
        <v>716</v>
      </c>
      <c r="B717" s="413" t="s">
        <v>560</v>
      </c>
      <c r="C717" s="413" t="s">
        <v>3612</v>
      </c>
      <c r="D717" s="413">
        <v>105</v>
      </c>
      <c r="E717" s="413">
        <v>238.27269999999999</v>
      </c>
      <c r="F717" s="413">
        <v>121</v>
      </c>
      <c r="G717" s="413">
        <v>28831</v>
      </c>
      <c r="H717" s="413">
        <v>12705</v>
      </c>
      <c r="I717" s="413">
        <v>16126</v>
      </c>
      <c r="J717" s="413">
        <v>44</v>
      </c>
      <c r="K717" s="413" t="s">
        <v>1358</v>
      </c>
      <c r="L717" s="413">
        <v>121</v>
      </c>
    </row>
    <row r="718" spans="1:12">
      <c r="A718" s="413">
        <v>717</v>
      </c>
      <c r="B718" s="413" t="s">
        <v>3461</v>
      </c>
      <c r="C718" s="413" t="s">
        <v>3462</v>
      </c>
      <c r="D718" s="413">
        <v>356</v>
      </c>
      <c r="E718" s="413">
        <v>575</v>
      </c>
      <c r="F718" s="413">
        <v>50</v>
      </c>
      <c r="G718" s="413">
        <v>28750</v>
      </c>
      <c r="H718" s="413">
        <v>17800</v>
      </c>
      <c r="I718" s="413">
        <v>10950</v>
      </c>
      <c r="J718" s="413">
        <v>1</v>
      </c>
      <c r="K718" s="413" t="s">
        <v>1358</v>
      </c>
      <c r="L718" s="413">
        <v>50</v>
      </c>
    </row>
    <row r="719" spans="1:12">
      <c r="A719" s="413">
        <v>718</v>
      </c>
      <c r="B719" s="413" t="s">
        <v>903</v>
      </c>
      <c r="C719" s="413" t="s">
        <v>3558</v>
      </c>
      <c r="D719" s="413">
        <v>298</v>
      </c>
      <c r="E719" s="413">
        <v>522.36360000000002</v>
      </c>
      <c r="F719" s="413">
        <v>55</v>
      </c>
      <c r="G719" s="413">
        <v>28730</v>
      </c>
      <c r="H719" s="413">
        <v>16390</v>
      </c>
      <c r="I719" s="413">
        <v>12340</v>
      </c>
      <c r="J719" s="413">
        <v>38</v>
      </c>
      <c r="K719" s="413" t="s">
        <v>1358</v>
      </c>
      <c r="L719" s="413">
        <v>55</v>
      </c>
    </row>
    <row r="720" spans="1:12">
      <c r="A720" s="413">
        <v>719</v>
      </c>
      <c r="B720" s="413" t="s">
        <v>1001</v>
      </c>
      <c r="C720" s="413" t="s">
        <v>3294</v>
      </c>
      <c r="D720" s="413">
        <v>180</v>
      </c>
      <c r="E720" s="413">
        <v>305.0213</v>
      </c>
      <c r="F720" s="413">
        <v>94</v>
      </c>
      <c r="G720" s="413">
        <v>28672</v>
      </c>
      <c r="H720" s="413">
        <v>16920</v>
      </c>
      <c r="I720" s="413">
        <v>11752</v>
      </c>
      <c r="J720" s="413">
        <v>25</v>
      </c>
      <c r="K720" s="413" t="s">
        <v>1358</v>
      </c>
      <c r="L720" s="413">
        <v>94</v>
      </c>
    </row>
    <row r="721" spans="1:12">
      <c r="A721" s="413">
        <v>720</v>
      </c>
      <c r="B721" s="413" t="s">
        <v>858</v>
      </c>
      <c r="C721" s="413" t="s">
        <v>3463</v>
      </c>
      <c r="D721" s="413">
        <v>528</v>
      </c>
      <c r="E721" s="413">
        <v>795.08330000000001</v>
      </c>
      <c r="F721" s="413">
        <v>36</v>
      </c>
      <c r="G721" s="413">
        <v>28623</v>
      </c>
      <c r="H721" s="413">
        <v>19008</v>
      </c>
      <c r="I721" s="413">
        <v>9615</v>
      </c>
      <c r="J721" s="413">
        <v>27</v>
      </c>
      <c r="K721" s="413" t="s">
        <v>1358</v>
      </c>
      <c r="L721" s="413">
        <v>36</v>
      </c>
    </row>
    <row r="722" spans="1:12">
      <c r="A722" s="413">
        <v>721</v>
      </c>
      <c r="B722" s="413" t="s">
        <v>826</v>
      </c>
      <c r="C722" s="413" t="s">
        <v>3489</v>
      </c>
      <c r="D722" s="413">
        <v>105</v>
      </c>
      <c r="E722" s="413">
        <v>186.6405</v>
      </c>
      <c r="F722" s="413">
        <v>153</v>
      </c>
      <c r="G722" s="413">
        <v>28556</v>
      </c>
      <c r="H722" s="413">
        <v>16065</v>
      </c>
      <c r="I722" s="413">
        <v>12491</v>
      </c>
      <c r="J722" s="413">
        <v>52</v>
      </c>
      <c r="K722" s="413" t="s">
        <v>1358</v>
      </c>
      <c r="L722" s="413">
        <v>153</v>
      </c>
    </row>
    <row r="723" spans="1:12">
      <c r="A723" s="413">
        <v>722</v>
      </c>
      <c r="B723" s="413" t="s">
        <v>789</v>
      </c>
      <c r="C723" s="413" t="s">
        <v>3550</v>
      </c>
      <c r="D723" s="413">
        <v>115</v>
      </c>
      <c r="E723" s="413">
        <v>198.8357</v>
      </c>
      <c r="F723" s="413">
        <v>140</v>
      </c>
      <c r="G723" s="413">
        <v>27837</v>
      </c>
      <c r="H723" s="413">
        <v>16100</v>
      </c>
      <c r="I723" s="413">
        <v>11737</v>
      </c>
      <c r="J723" s="413">
        <v>21</v>
      </c>
      <c r="K723" s="413" t="s">
        <v>1358</v>
      </c>
      <c r="L723" s="413">
        <v>140</v>
      </c>
    </row>
    <row r="724" spans="1:12">
      <c r="A724" s="413">
        <v>723</v>
      </c>
      <c r="B724" s="413" t="s">
        <v>995</v>
      </c>
      <c r="C724" s="413" t="s">
        <v>3434</v>
      </c>
      <c r="D724" s="413">
        <v>484</v>
      </c>
      <c r="E724" s="413">
        <v>602.8261</v>
      </c>
      <c r="F724" s="413">
        <v>46</v>
      </c>
      <c r="G724" s="413">
        <v>27730</v>
      </c>
      <c r="H724" s="413">
        <v>22264</v>
      </c>
      <c r="I724" s="413">
        <v>5466</v>
      </c>
      <c r="J724" s="413">
        <v>27</v>
      </c>
      <c r="K724" s="413" t="s">
        <v>1358</v>
      </c>
      <c r="L724" s="413">
        <v>46</v>
      </c>
    </row>
    <row r="725" spans="1:12">
      <c r="A725" s="413">
        <v>724</v>
      </c>
      <c r="B725" s="413" t="s">
        <v>1242</v>
      </c>
      <c r="C725" s="413" t="s">
        <v>4064</v>
      </c>
      <c r="D725" s="413">
        <v>275</v>
      </c>
      <c r="E725" s="413">
        <v>388.23939999999999</v>
      </c>
      <c r="F725" s="413">
        <v>71</v>
      </c>
      <c r="G725" s="413">
        <v>27565</v>
      </c>
      <c r="H725" s="413">
        <v>19525</v>
      </c>
      <c r="I725" s="413">
        <v>8040</v>
      </c>
      <c r="J725" s="413">
        <v>21</v>
      </c>
      <c r="K725" s="413" t="s">
        <v>1358</v>
      </c>
      <c r="L725" s="413">
        <v>71</v>
      </c>
    </row>
    <row r="726" spans="1:12">
      <c r="A726" s="413">
        <v>725</v>
      </c>
      <c r="B726" s="413" t="s">
        <v>755</v>
      </c>
      <c r="C726" s="413" t="s">
        <v>3121</v>
      </c>
      <c r="D726" s="413">
        <v>145</v>
      </c>
      <c r="E726" s="413">
        <v>175.9872</v>
      </c>
      <c r="F726" s="413">
        <v>156</v>
      </c>
      <c r="G726" s="413">
        <v>27454</v>
      </c>
      <c r="H726" s="413">
        <v>22620</v>
      </c>
      <c r="I726" s="413">
        <v>4834</v>
      </c>
      <c r="J726" s="413">
        <v>62</v>
      </c>
      <c r="K726" s="413" t="s">
        <v>1358</v>
      </c>
      <c r="L726" s="413">
        <v>156</v>
      </c>
    </row>
    <row r="727" spans="1:12">
      <c r="A727" s="413">
        <v>726</v>
      </c>
      <c r="B727" s="413" t="s">
        <v>938</v>
      </c>
      <c r="C727" s="413" t="s">
        <v>3203</v>
      </c>
      <c r="D727" s="413">
        <v>340</v>
      </c>
      <c r="E727" s="413">
        <v>1010.3333</v>
      </c>
      <c r="F727" s="413">
        <v>27</v>
      </c>
      <c r="G727" s="413">
        <v>27279</v>
      </c>
      <c r="H727" s="413">
        <v>9180</v>
      </c>
      <c r="I727" s="413">
        <v>18099</v>
      </c>
      <c r="J727" s="413">
        <v>5</v>
      </c>
      <c r="K727" s="413" t="s">
        <v>1358</v>
      </c>
      <c r="L727" s="413">
        <v>27</v>
      </c>
    </row>
    <row r="728" spans="1:12">
      <c r="A728" s="413">
        <v>727</v>
      </c>
      <c r="B728" s="413" t="s">
        <v>628</v>
      </c>
      <c r="C728" s="413" t="s">
        <v>3340</v>
      </c>
      <c r="D728" s="413">
        <v>0</v>
      </c>
      <c r="E728" s="413">
        <v>233.96549999999999</v>
      </c>
      <c r="F728" s="413">
        <v>116</v>
      </c>
      <c r="G728" s="413">
        <v>27140</v>
      </c>
      <c r="H728" s="413">
        <v>0</v>
      </c>
      <c r="I728" s="413">
        <v>27140</v>
      </c>
      <c r="J728" s="413">
        <v>31</v>
      </c>
      <c r="K728" s="413" t="s">
        <v>1358</v>
      </c>
      <c r="L728" s="413">
        <v>116</v>
      </c>
    </row>
    <row r="729" spans="1:12">
      <c r="A729" s="413">
        <v>728</v>
      </c>
      <c r="B729" s="413" t="s">
        <v>583</v>
      </c>
      <c r="C729" s="413" t="s">
        <v>3307</v>
      </c>
      <c r="D729" s="413">
        <v>118</v>
      </c>
      <c r="E729" s="413">
        <v>196.2174</v>
      </c>
      <c r="F729" s="413">
        <v>138</v>
      </c>
      <c r="G729" s="413">
        <v>27078</v>
      </c>
      <c r="H729" s="413">
        <v>16284</v>
      </c>
      <c r="I729" s="413">
        <v>10794</v>
      </c>
      <c r="J729" s="413">
        <v>43</v>
      </c>
      <c r="K729" s="413" t="s">
        <v>1358</v>
      </c>
      <c r="L729" s="413">
        <v>138</v>
      </c>
    </row>
    <row r="730" spans="1:12">
      <c r="A730" s="413">
        <v>729</v>
      </c>
      <c r="B730" s="413" t="s">
        <v>979</v>
      </c>
      <c r="C730" s="413" t="s">
        <v>3495</v>
      </c>
      <c r="D730" s="413">
        <v>471</v>
      </c>
      <c r="E730" s="413">
        <v>660</v>
      </c>
      <c r="F730" s="413">
        <v>41</v>
      </c>
      <c r="G730" s="413">
        <v>27060</v>
      </c>
      <c r="H730" s="413">
        <v>19311</v>
      </c>
      <c r="I730" s="413">
        <v>7749</v>
      </c>
      <c r="J730" s="413">
        <v>19</v>
      </c>
      <c r="K730" s="413" t="s">
        <v>1358</v>
      </c>
      <c r="L730" s="413">
        <v>41</v>
      </c>
    </row>
    <row r="731" spans="1:12">
      <c r="A731" s="413">
        <v>730</v>
      </c>
      <c r="B731" s="413" t="s">
        <v>822</v>
      </c>
      <c r="C731" s="413" t="s">
        <v>3636</v>
      </c>
      <c r="D731" s="413">
        <v>173</v>
      </c>
      <c r="E731" s="413">
        <v>211.35159999999999</v>
      </c>
      <c r="F731" s="413">
        <v>128</v>
      </c>
      <c r="G731" s="413">
        <v>27053</v>
      </c>
      <c r="H731" s="413">
        <v>22144</v>
      </c>
      <c r="I731" s="413">
        <v>4909</v>
      </c>
      <c r="J731" s="413">
        <v>13</v>
      </c>
      <c r="K731" s="413" t="s">
        <v>1358</v>
      </c>
      <c r="L731" s="413">
        <v>128</v>
      </c>
    </row>
    <row r="732" spans="1:12">
      <c r="A732" s="413">
        <v>731</v>
      </c>
      <c r="B732" s="413" t="s">
        <v>449</v>
      </c>
      <c r="C732" s="413" t="s">
        <v>3507</v>
      </c>
      <c r="D732" s="413">
        <v>264</v>
      </c>
      <c r="E732" s="413">
        <v>293.82420000000002</v>
      </c>
      <c r="F732" s="413">
        <v>91</v>
      </c>
      <c r="G732" s="413">
        <v>26738</v>
      </c>
      <c r="H732" s="413">
        <v>24024</v>
      </c>
      <c r="I732" s="413">
        <v>2714</v>
      </c>
      <c r="J732" s="413">
        <v>33</v>
      </c>
      <c r="K732" s="413" t="s">
        <v>1358</v>
      </c>
      <c r="L732" s="413">
        <v>91</v>
      </c>
    </row>
    <row r="733" spans="1:12">
      <c r="A733" s="413">
        <v>732</v>
      </c>
      <c r="B733" s="413" t="s">
        <v>2802</v>
      </c>
      <c r="C733" s="413" t="s">
        <v>3112</v>
      </c>
      <c r="D733" s="413">
        <v>265</v>
      </c>
      <c r="E733" s="413">
        <v>563.23400000000004</v>
      </c>
      <c r="F733" s="413">
        <v>47</v>
      </c>
      <c r="G733" s="413">
        <v>26472</v>
      </c>
      <c r="H733" s="413">
        <v>12455</v>
      </c>
      <c r="I733" s="413">
        <v>14017</v>
      </c>
      <c r="J733" s="413">
        <v>18</v>
      </c>
      <c r="K733" s="413" t="s">
        <v>1358</v>
      </c>
      <c r="L733" s="413">
        <v>47</v>
      </c>
    </row>
    <row r="734" spans="1:12">
      <c r="A734" s="413">
        <v>733</v>
      </c>
      <c r="B734" s="413" t="s">
        <v>2976</v>
      </c>
      <c r="C734" s="413" t="s">
        <v>4349</v>
      </c>
      <c r="D734" s="413">
        <v>132</v>
      </c>
      <c r="E734" s="413">
        <v>247.619</v>
      </c>
      <c r="F734" s="413">
        <v>105</v>
      </c>
      <c r="G734" s="413">
        <v>26000</v>
      </c>
      <c r="H734" s="413">
        <v>13860</v>
      </c>
      <c r="I734" s="413">
        <v>12140</v>
      </c>
      <c r="J734" s="413">
        <v>4</v>
      </c>
      <c r="K734" s="413" t="s">
        <v>1358</v>
      </c>
      <c r="L734" s="413">
        <v>105</v>
      </c>
    </row>
    <row r="735" spans="1:12">
      <c r="A735" s="413">
        <v>734</v>
      </c>
      <c r="B735" s="413" t="s">
        <v>422</v>
      </c>
      <c r="C735" s="413" t="s">
        <v>3541</v>
      </c>
      <c r="D735" s="413">
        <v>140</v>
      </c>
      <c r="E735" s="413">
        <v>225.6</v>
      </c>
      <c r="F735" s="413">
        <v>115</v>
      </c>
      <c r="G735" s="413">
        <v>25944</v>
      </c>
      <c r="H735" s="413">
        <v>16100</v>
      </c>
      <c r="I735" s="413">
        <v>9844</v>
      </c>
      <c r="J735" s="413">
        <v>29</v>
      </c>
      <c r="K735" s="413" t="s">
        <v>1358</v>
      </c>
      <c r="L735" s="413">
        <v>115</v>
      </c>
    </row>
    <row r="736" spans="1:12">
      <c r="A736" s="413">
        <v>735</v>
      </c>
      <c r="B736" s="413" t="s">
        <v>2762</v>
      </c>
      <c r="C736" s="413" t="s">
        <v>3613</v>
      </c>
      <c r="D736" s="413">
        <v>67</v>
      </c>
      <c r="E736" s="413">
        <v>90</v>
      </c>
      <c r="F736" s="413">
        <v>280</v>
      </c>
      <c r="G736" s="413">
        <v>25200</v>
      </c>
      <c r="H736" s="413">
        <v>18760</v>
      </c>
      <c r="I736" s="413">
        <v>6440</v>
      </c>
      <c r="J736" s="413">
        <v>2</v>
      </c>
      <c r="K736" s="413" t="s">
        <v>1358</v>
      </c>
      <c r="L736" s="413">
        <v>280</v>
      </c>
    </row>
    <row r="737" spans="1:12">
      <c r="A737" s="413">
        <v>736</v>
      </c>
      <c r="B737" s="413" t="s">
        <v>874</v>
      </c>
      <c r="C737" s="413" t="s">
        <v>3317</v>
      </c>
      <c r="D737" s="413">
        <v>0</v>
      </c>
      <c r="E737" s="413">
        <v>236.13210000000001</v>
      </c>
      <c r="F737" s="413">
        <v>106</v>
      </c>
      <c r="G737" s="413">
        <v>25030</v>
      </c>
      <c r="H737" s="413">
        <v>0</v>
      </c>
      <c r="I737" s="413">
        <v>25030</v>
      </c>
      <c r="J737" s="413">
        <v>31</v>
      </c>
      <c r="K737" s="413" t="s">
        <v>1358</v>
      </c>
      <c r="L737" s="413">
        <v>106</v>
      </c>
    </row>
    <row r="738" spans="1:12">
      <c r="A738" s="413">
        <v>737</v>
      </c>
      <c r="B738" s="413" t="s">
        <v>4448</v>
      </c>
      <c r="C738" s="413" t="s">
        <v>4468</v>
      </c>
      <c r="D738" s="413">
        <v>1202</v>
      </c>
      <c r="E738" s="413">
        <v>1903.8462</v>
      </c>
      <c r="F738" s="413">
        <v>13</v>
      </c>
      <c r="G738" s="413">
        <v>24750</v>
      </c>
      <c r="H738" s="413">
        <v>15626</v>
      </c>
      <c r="I738" s="413">
        <v>9124</v>
      </c>
      <c r="J738" s="413">
        <v>7</v>
      </c>
      <c r="K738" s="413" t="s">
        <v>1358</v>
      </c>
      <c r="L738" s="413">
        <v>13</v>
      </c>
    </row>
    <row r="739" spans="1:12">
      <c r="A739" s="413">
        <v>738</v>
      </c>
      <c r="B739" s="413" t="s">
        <v>764</v>
      </c>
      <c r="C739" s="413" t="s">
        <v>3548</v>
      </c>
      <c r="D739" s="413">
        <v>91</v>
      </c>
      <c r="E739" s="413">
        <v>55</v>
      </c>
      <c r="F739" s="413">
        <v>450</v>
      </c>
      <c r="G739" s="413">
        <v>24750</v>
      </c>
      <c r="H739" s="413">
        <v>40950</v>
      </c>
      <c r="I739" s="413">
        <v>-16200</v>
      </c>
      <c r="J739" s="413">
        <v>3</v>
      </c>
      <c r="K739" s="413" t="s">
        <v>1358</v>
      </c>
      <c r="L739" s="413">
        <v>450</v>
      </c>
    </row>
    <row r="740" spans="1:12">
      <c r="A740" s="413">
        <v>739</v>
      </c>
      <c r="B740" s="413" t="s">
        <v>811</v>
      </c>
      <c r="C740" s="413" t="s">
        <v>3604</v>
      </c>
      <c r="D740" s="413">
        <v>84</v>
      </c>
      <c r="E740" s="413">
        <v>118.1643</v>
      </c>
      <c r="F740" s="413">
        <v>207</v>
      </c>
      <c r="G740" s="413">
        <v>24460</v>
      </c>
      <c r="H740" s="413">
        <v>17388</v>
      </c>
      <c r="I740" s="413">
        <v>7072</v>
      </c>
      <c r="J740" s="413">
        <v>25</v>
      </c>
      <c r="K740" s="413" t="s">
        <v>1358</v>
      </c>
      <c r="L740" s="413">
        <v>207</v>
      </c>
    </row>
    <row r="741" spans="1:12">
      <c r="A741" s="413">
        <v>740</v>
      </c>
      <c r="B741" s="413" t="s">
        <v>688</v>
      </c>
      <c r="C741" s="413" t="s">
        <v>3302</v>
      </c>
      <c r="D741" s="413">
        <v>344</v>
      </c>
      <c r="E741" s="413">
        <v>737.48479999999995</v>
      </c>
      <c r="F741" s="413">
        <v>33</v>
      </c>
      <c r="G741" s="413">
        <v>24337</v>
      </c>
      <c r="H741" s="413">
        <v>11352</v>
      </c>
      <c r="I741" s="413">
        <v>12985</v>
      </c>
      <c r="J741" s="413">
        <v>9</v>
      </c>
      <c r="K741" s="413" t="s">
        <v>1358</v>
      </c>
      <c r="L741" s="413">
        <v>33</v>
      </c>
    </row>
    <row r="742" spans="1:12">
      <c r="A742" s="413">
        <v>741</v>
      </c>
      <c r="B742" s="413" t="s">
        <v>493</v>
      </c>
      <c r="C742" s="413" t="s">
        <v>3332</v>
      </c>
      <c r="D742" s="413">
        <v>87</v>
      </c>
      <c r="E742" s="413">
        <v>145.3313</v>
      </c>
      <c r="F742" s="413">
        <v>166</v>
      </c>
      <c r="G742" s="413">
        <v>24125</v>
      </c>
      <c r="H742" s="413">
        <v>14442</v>
      </c>
      <c r="I742" s="413">
        <v>9683</v>
      </c>
      <c r="J742" s="413">
        <v>23</v>
      </c>
      <c r="K742" s="413" t="s">
        <v>1358</v>
      </c>
      <c r="L742" s="413">
        <v>166</v>
      </c>
    </row>
    <row r="743" spans="1:12">
      <c r="A743" s="413">
        <v>742</v>
      </c>
      <c r="B743" s="413" t="s">
        <v>444</v>
      </c>
      <c r="C743" s="413" t="s">
        <v>3534</v>
      </c>
      <c r="D743" s="413">
        <v>332</v>
      </c>
      <c r="E743" s="413">
        <v>466.3922</v>
      </c>
      <c r="F743" s="413">
        <v>51</v>
      </c>
      <c r="G743" s="413">
        <v>23786</v>
      </c>
      <c r="H743" s="413">
        <v>16932</v>
      </c>
      <c r="I743" s="413">
        <v>6854</v>
      </c>
      <c r="J743" s="413">
        <v>26</v>
      </c>
      <c r="K743" s="413" t="s">
        <v>1358</v>
      </c>
      <c r="L743" s="413">
        <v>51</v>
      </c>
    </row>
    <row r="744" spans="1:12">
      <c r="A744" s="413">
        <v>743</v>
      </c>
      <c r="B744" s="413" t="s">
        <v>788</v>
      </c>
      <c r="C744" s="413" t="s">
        <v>3551</v>
      </c>
      <c r="D744" s="413">
        <v>97</v>
      </c>
      <c r="E744" s="413">
        <v>155.25659999999999</v>
      </c>
      <c r="F744" s="413">
        <v>152</v>
      </c>
      <c r="G744" s="413">
        <v>23599</v>
      </c>
      <c r="H744" s="413">
        <v>14744</v>
      </c>
      <c r="I744" s="413">
        <v>8855</v>
      </c>
      <c r="J744" s="413">
        <v>25</v>
      </c>
      <c r="K744" s="413" t="s">
        <v>1358</v>
      </c>
      <c r="L744" s="413">
        <v>152</v>
      </c>
    </row>
    <row r="745" spans="1:12">
      <c r="A745" s="413">
        <v>744</v>
      </c>
      <c r="B745" s="413" t="s">
        <v>836</v>
      </c>
      <c r="C745" s="413" t="s">
        <v>3231</v>
      </c>
      <c r="D745" s="413">
        <v>509</v>
      </c>
      <c r="E745" s="413">
        <v>863.70370000000003</v>
      </c>
      <c r="F745" s="413">
        <v>27</v>
      </c>
      <c r="G745" s="413">
        <v>23320</v>
      </c>
      <c r="H745" s="413">
        <v>13743</v>
      </c>
      <c r="I745" s="413">
        <v>9577</v>
      </c>
      <c r="J745" s="413">
        <v>6</v>
      </c>
      <c r="K745" s="413" t="s">
        <v>1358</v>
      </c>
      <c r="L745" s="413">
        <v>27</v>
      </c>
    </row>
    <row r="746" spans="1:12">
      <c r="A746" s="413">
        <v>745</v>
      </c>
      <c r="B746" s="413" t="s">
        <v>441</v>
      </c>
      <c r="C746" s="413" t="s">
        <v>3490</v>
      </c>
      <c r="D746" s="413">
        <v>173</v>
      </c>
      <c r="E746" s="413">
        <v>255.64840000000001</v>
      </c>
      <c r="F746" s="413">
        <v>91</v>
      </c>
      <c r="G746" s="413">
        <v>23264</v>
      </c>
      <c r="H746" s="413">
        <v>15743</v>
      </c>
      <c r="I746" s="413">
        <v>7521</v>
      </c>
      <c r="J746" s="413">
        <v>3</v>
      </c>
      <c r="K746" s="413" t="s">
        <v>1358</v>
      </c>
      <c r="L746" s="413">
        <v>91</v>
      </c>
    </row>
    <row r="747" spans="1:12">
      <c r="A747" s="413">
        <v>746</v>
      </c>
      <c r="B747" s="413" t="s">
        <v>566</v>
      </c>
      <c r="C747" s="413" t="s">
        <v>3589</v>
      </c>
      <c r="D747" s="413">
        <v>40</v>
      </c>
      <c r="E747" s="413">
        <v>73.1374</v>
      </c>
      <c r="F747" s="413">
        <v>313</v>
      </c>
      <c r="G747" s="413">
        <v>22892</v>
      </c>
      <c r="H747" s="413">
        <v>12520</v>
      </c>
      <c r="I747" s="413">
        <v>10372</v>
      </c>
      <c r="J747" s="413">
        <v>11</v>
      </c>
      <c r="K747" s="413" t="s">
        <v>1358</v>
      </c>
      <c r="L747" s="413">
        <v>313</v>
      </c>
    </row>
    <row r="748" spans="1:12">
      <c r="A748" s="413">
        <v>747</v>
      </c>
      <c r="B748" s="413" t="s">
        <v>760</v>
      </c>
      <c r="C748" s="413" t="s">
        <v>3188</v>
      </c>
      <c r="D748" s="413">
        <v>64</v>
      </c>
      <c r="E748" s="413">
        <v>109.122</v>
      </c>
      <c r="F748" s="413">
        <v>205</v>
      </c>
      <c r="G748" s="413">
        <v>22370</v>
      </c>
      <c r="H748" s="413">
        <v>13120</v>
      </c>
      <c r="I748" s="413">
        <v>9250</v>
      </c>
      <c r="J748" s="413">
        <v>106</v>
      </c>
      <c r="K748" s="413" t="s">
        <v>1358</v>
      </c>
      <c r="L748" s="413">
        <v>205</v>
      </c>
    </row>
    <row r="749" spans="1:12">
      <c r="A749" s="413">
        <v>748</v>
      </c>
      <c r="B749" s="413" t="s">
        <v>763</v>
      </c>
      <c r="C749" s="413" t="s">
        <v>3387</v>
      </c>
      <c r="D749" s="413">
        <v>90</v>
      </c>
      <c r="E749" s="413">
        <v>27.7258</v>
      </c>
      <c r="F749" s="413">
        <v>806</v>
      </c>
      <c r="G749" s="413">
        <v>22347</v>
      </c>
      <c r="H749" s="413">
        <v>72540</v>
      </c>
      <c r="I749" s="413">
        <v>-50193</v>
      </c>
      <c r="J749" s="413">
        <v>3</v>
      </c>
      <c r="K749" s="413" t="s">
        <v>1358</v>
      </c>
      <c r="L749" s="413">
        <v>806</v>
      </c>
    </row>
    <row r="750" spans="1:12">
      <c r="A750" s="413">
        <v>749</v>
      </c>
      <c r="B750" s="413" t="s">
        <v>4472</v>
      </c>
      <c r="C750" s="413" t="s">
        <v>4473</v>
      </c>
      <c r="D750" s="413">
        <v>1125</v>
      </c>
      <c r="E750" s="413">
        <v>1716.9231</v>
      </c>
      <c r="F750" s="413">
        <v>13</v>
      </c>
      <c r="G750" s="413">
        <v>22320</v>
      </c>
      <c r="H750" s="413">
        <v>14625</v>
      </c>
      <c r="I750" s="413">
        <v>7695</v>
      </c>
      <c r="J750" s="413">
        <v>7</v>
      </c>
      <c r="K750" s="413" t="s">
        <v>1358</v>
      </c>
      <c r="L750" s="413">
        <v>13</v>
      </c>
    </row>
    <row r="751" spans="1:12">
      <c r="A751" s="413">
        <v>750</v>
      </c>
      <c r="B751" s="413" t="s">
        <v>908</v>
      </c>
      <c r="C751" s="413" t="s">
        <v>3371</v>
      </c>
      <c r="D751" s="413">
        <v>419</v>
      </c>
      <c r="E751" s="413">
        <v>611.3143</v>
      </c>
      <c r="F751" s="413">
        <v>35</v>
      </c>
      <c r="G751" s="413">
        <v>21396</v>
      </c>
      <c r="H751" s="413">
        <v>14665</v>
      </c>
      <c r="I751" s="413">
        <v>6731</v>
      </c>
      <c r="J751" s="413">
        <v>15</v>
      </c>
      <c r="K751" s="413" t="s">
        <v>1358</v>
      </c>
      <c r="L751" s="413">
        <v>35</v>
      </c>
    </row>
    <row r="752" spans="1:12">
      <c r="A752" s="413">
        <v>751</v>
      </c>
      <c r="B752" s="413" t="s">
        <v>3616</v>
      </c>
      <c r="C752" s="413" t="s">
        <v>3617</v>
      </c>
      <c r="D752" s="413">
        <v>186</v>
      </c>
      <c r="E752" s="413">
        <v>368</v>
      </c>
      <c r="F752" s="413">
        <v>58</v>
      </c>
      <c r="G752" s="413">
        <v>21344</v>
      </c>
      <c r="H752" s="413">
        <v>10788</v>
      </c>
      <c r="I752" s="413">
        <v>10556</v>
      </c>
      <c r="J752" s="413">
        <v>16</v>
      </c>
      <c r="K752" s="413" t="s">
        <v>1358</v>
      </c>
      <c r="L752" s="413">
        <v>58</v>
      </c>
    </row>
    <row r="753" spans="1:12">
      <c r="A753" s="413">
        <v>752</v>
      </c>
      <c r="B753" s="413" t="s">
        <v>608</v>
      </c>
      <c r="C753" s="413" t="s">
        <v>3442</v>
      </c>
      <c r="D753" s="413">
        <v>400</v>
      </c>
      <c r="E753" s="413">
        <v>567.67570000000001</v>
      </c>
      <c r="F753" s="413">
        <v>37</v>
      </c>
      <c r="G753" s="413">
        <v>21004</v>
      </c>
      <c r="H753" s="413">
        <v>14800</v>
      </c>
      <c r="I753" s="413">
        <v>6204</v>
      </c>
      <c r="J753" s="413">
        <v>17</v>
      </c>
      <c r="K753" s="413" t="s">
        <v>1358</v>
      </c>
      <c r="L753" s="413">
        <v>37</v>
      </c>
    </row>
    <row r="754" spans="1:12">
      <c r="A754" s="413">
        <v>753</v>
      </c>
      <c r="B754" s="413" t="s">
        <v>3587</v>
      </c>
      <c r="C754" s="413" t="s">
        <v>3588</v>
      </c>
      <c r="D754" s="413">
        <v>280</v>
      </c>
      <c r="E754" s="413">
        <v>483</v>
      </c>
      <c r="F754" s="413">
        <v>43</v>
      </c>
      <c r="G754" s="413">
        <v>20769</v>
      </c>
      <c r="H754" s="413">
        <v>12040</v>
      </c>
      <c r="I754" s="413">
        <v>8729</v>
      </c>
      <c r="J754" s="413">
        <v>13</v>
      </c>
      <c r="K754" s="413" t="s">
        <v>1358</v>
      </c>
      <c r="L754" s="413">
        <v>43</v>
      </c>
    </row>
    <row r="755" spans="1:12">
      <c r="A755" s="413">
        <v>754</v>
      </c>
      <c r="B755" s="413" t="s">
        <v>878</v>
      </c>
      <c r="C755" s="413" t="s">
        <v>3340</v>
      </c>
      <c r="D755" s="413">
        <v>0</v>
      </c>
      <c r="E755" s="413">
        <v>244.66669999999999</v>
      </c>
      <c r="F755" s="413">
        <v>84</v>
      </c>
      <c r="G755" s="413">
        <v>20552</v>
      </c>
      <c r="H755" s="413">
        <v>0</v>
      </c>
      <c r="I755" s="413">
        <v>20552</v>
      </c>
      <c r="J755" s="413">
        <v>17</v>
      </c>
      <c r="K755" s="413" t="s">
        <v>1358</v>
      </c>
      <c r="L755" s="413">
        <v>84</v>
      </c>
    </row>
    <row r="756" spans="1:12">
      <c r="A756" s="413">
        <v>755</v>
      </c>
      <c r="B756" s="413" t="s">
        <v>4001</v>
      </c>
      <c r="C756" s="413" t="s">
        <v>4316</v>
      </c>
      <c r="D756" s="413">
        <v>160</v>
      </c>
      <c r="E756" s="413">
        <v>205</v>
      </c>
      <c r="F756" s="413">
        <v>100</v>
      </c>
      <c r="G756" s="413">
        <v>20500</v>
      </c>
      <c r="H756" s="413">
        <v>16000</v>
      </c>
      <c r="I756" s="413">
        <v>4500</v>
      </c>
      <c r="J756" s="413">
        <v>1</v>
      </c>
      <c r="K756" s="413" t="s">
        <v>1358</v>
      </c>
      <c r="L756" s="413">
        <v>100</v>
      </c>
    </row>
    <row r="757" spans="1:12">
      <c r="A757" s="413">
        <v>756</v>
      </c>
      <c r="B757" s="413" t="s">
        <v>999</v>
      </c>
      <c r="C757" s="413" t="s">
        <v>3434</v>
      </c>
      <c r="D757" s="413">
        <v>484</v>
      </c>
      <c r="E757" s="413">
        <v>592.05880000000002</v>
      </c>
      <c r="F757" s="413">
        <v>34</v>
      </c>
      <c r="G757" s="413">
        <v>20130</v>
      </c>
      <c r="H757" s="413">
        <v>16456</v>
      </c>
      <c r="I757" s="413">
        <v>3674</v>
      </c>
      <c r="J757" s="413">
        <v>24</v>
      </c>
      <c r="K757" s="413" t="s">
        <v>1358</v>
      </c>
      <c r="L757" s="413">
        <v>34</v>
      </c>
    </row>
    <row r="758" spans="1:12">
      <c r="A758" s="413">
        <v>757</v>
      </c>
      <c r="B758" s="413" t="s">
        <v>925</v>
      </c>
      <c r="C758" s="413" t="s">
        <v>3450</v>
      </c>
      <c r="D758" s="413">
        <v>74</v>
      </c>
      <c r="E758" s="413">
        <v>61.231699999999996</v>
      </c>
      <c r="F758" s="413">
        <v>328</v>
      </c>
      <c r="G758" s="413">
        <v>20084</v>
      </c>
      <c r="H758" s="413">
        <v>24272</v>
      </c>
      <c r="I758" s="413">
        <v>-4188</v>
      </c>
      <c r="J758" s="413">
        <v>93</v>
      </c>
      <c r="K758" s="413" t="s">
        <v>1358</v>
      </c>
      <c r="L758" s="413">
        <v>328</v>
      </c>
    </row>
    <row r="759" spans="1:12">
      <c r="A759" s="413">
        <v>758</v>
      </c>
      <c r="B759" s="413" t="s">
        <v>578</v>
      </c>
      <c r="C759" s="413" t="s">
        <v>3414</v>
      </c>
      <c r="D759" s="413">
        <v>594</v>
      </c>
      <c r="E759" s="413">
        <v>1109</v>
      </c>
      <c r="F759" s="413">
        <v>18</v>
      </c>
      <c r="G759" s="413">
        <v>19962</v>
      </c>
      <c r="H759" s="413">
        <v>10692</v>
      </c>
      <c r="I759" s="413">
        <v>9270</v>
      </c>
      <c r="J759" s="413">
        <v>12</v>
      </c>
      <c r="K759" s="413" t="s">
        <v>1358</v>
      </c>
      <c r="L759" s="413">
        <v>18</v>
      </c>
    </row>
    <row r="760" spans="1:12">
      <c r="A760" s="413">
        <v>759</v>
      </c>
      <c r="B760" s="413" t="s">
        <v>943</v>
      </c>
      <c r="C760" s="413" t="s">
        <v>3595</v>
      </c>
      <c r="D760" s="413">
        <v>93</v>
      </c>
      <c r="E760" s="413">
        <v>166.64099999999999</v>
      </c>
      <c r="F760" s="413">
        <v>117</v>
      </c>
      <c r="G760" s="413">
        <v>19497</v>
      </c>
      <c r="H760" s="413">
        <v>10881</v>
      </c>
      <c r="I760" s="413">
        <v>8616</v>
      </c>
      <c r="J760" s="413">
        <v>56</v>
      </c>
      <c r="K760" s="413" t="s">
        <v>1358</v>
      </c>
      <c r="L760" s="413">
        <v>117</v>
      </c>
    </row>
    <row r="761" spans="1:12">
      <c r="A761" s="413">
        <v>760</v>
      </c>
      <c r="B761" s="413" t="s">
        <v>980</v>
      </c>
      <c r="C761" s="413" t="s">
        <v>3495</v>
      </c>
      <c r="D761" s="413">
        <v>471</v>
      </c>
      <c r="E761" s="413">
        <v>660</v>
      </c>
      <c r="F761" s="413">
        <v>28</v>
      </c>
      <c r="G761" s="413">
        <v>18480</v>
      </c>
      <c r="H761" s="413">
        <v>13188</v>
      </c>
      <c r="I761" s="413">
        <v>5292</v>
      </c>
      <c r="J761" s="413">
        <v>16</v>
      </c>
      <c r="K761" s="413" t="s">
        <v>1358</v>
      </c>
      <c r="L761" s="413">
        <v>28</v>
      </c>
    </row>
    <row r="762" spans="1:12">
      <c r="A762" s="413">
        <v>761</v>
      </c>
      <c r="B762" s="413" t="s">
        <v>4110</v>
      </c>
      <c r="C762" s="413" t="s">
        <v>4345</v>
      </c>
      <c r="D762" s="413">
        <v>474</v>
      </c>
      <c r="E762" s="413">
        <v>658.64290000000005</v>
      </c>
      <c r="F762" s="413">
        <v>28</v>
      </c>
      <c r="G762" s="413">
        <v>18442</v>
      </c>
      <c r="H762" s="413">
        <v>13272</v>
      </c>
      <c r="I762" s="413">
        <v>5170</v>
      </c>
      <c r="J762" s="413">
        <v>16</v>
      </c>
      <c r="K762" s="413" t="s">
        <v>1358</v>
      </c>
      <c r="L762" s="413">
        <v>28</v>
      </c>
    </row>
    <row r="763" spans="1:12">
      <c r="A763" s="413">
        <v>762</v>
      </c>
      <c r="B763" s="413" t="s">
        <v>904</v>
      </c>
      <c r="C763" s="413" t="s">
        <v>3558</v>
      </c>
      <c r="D763" s="413">
        <v>298</v>
      </c>
      <c r="E763" s="413">
        <v>540.88239999999996</v>
      </c>
      <c r="F763" s="413">
        <v>34</v>
      </c>
      <c r="G763" s="413">
        <v>18390</v>
      </c>
      <c r="H763" s="413">
        <v>10132</v>
      </c>
      <c r="I763" s="413">
        <v>8258</v>
      </c>
      <c r="J763" s="413">
        <v>21</v>
      </c>
      <c r="K763" s="413" t="s">
        <v>1358</v>
      </c>
      <c r="L763" s="413">
        <v>34</v>
      </c>
    </row>
    <row r="764" spans="1:12">
      <c r="A764" s="413">
        <v>763</v>
      </c>
      <c r="B764" s="413" t="s">
        <v>985</v>
      </c>
      <c r="C764" s="413" t="s">
        <v>3640</v>
      </c>
      <c r="D764" s="413">
        <v>401</v>
      </c>
      <c r="E764" s="413">
        <v>588.22580000000005</v>
      </c>
      <c r="F764" s="413">
        <v>31</v>
      </c>
      <c r="G764" s="413">
        <v>18235</v>
      </c>
      <c r="H764" s="413">
        <v>12431</v>
      </c>
      <c r="I764" s="413">
        <v>5804</v>
      </c>
      <c r="J764" s="413">
        <v>8</v>
      </c>
      <c r="K764" s="413" t="s">
        <v>1358</v>
      </c>
      <c r="L764" s="413">
        <v>31</v>
      </c>
    </row>
    <row r="765" spans="1:12">
      <c r="A765" s="413">
        <v>764</v>
      </c>
      <c r="B765" s="413" t="s">
        <v>3983</v>
      </c>
      <c r="C765" s="413" t="s">
        <v>3982</v>
      </c>
      <c r="D765" s="413">
        <v>138</v>
      </c>
      <c r="E765" s="413">
        <v>302</v>
      </c>
      <c r="F765" s="413">
        <v>60</v>
      </c>
      <c r="G765" s="413">
        <v>18120</v>
      </c>
      <c r="H765" s="413">
        <v>8280</v>
      </c>
      <c r="I765" s="413">
        <v>9840</v>
      </c>
      <c r="J765" s="413">
        <v>1</v>
      </c>
      <c r="K765" s="413" t="s">
        <v>1358</v>
      </c>
      <c r="L765" s="413">
        <v>60</v>
      </c>
    </row>
    <row r="766" spans="1:12">
      <c r="A766" s="413">
        <v>765</v>
      </c>
      <c r="B766" s="413" t="s">
        <v>3561</v>
      </c>
      <c r="C766" s="413" t="s">
        <v>3562</v>
      </c>
      <c r="D766" s="413">
        <v>707</v>
      </c>
      <c r="E766" s="413">
        <v>2571.4286000000002</v>
      </c>
      <c r="F766" s="413">
        <v>7</v>
      </c>
      <c r="G766" s="413">
        <v>18000</v>
      </c>
      <c r="H766" s="413">
        <v>4949</v>
      </c>
      <c r="I766" s="413">
        <v>13051</v>
      </c>
      <c r="J766" s="413">
        <v>7</v>
      </c>
      <c r="K766" s="413" t="s">
        <v>1358</v>
      </c>
      <c r="L766" s="413">
        <v>7</v>
      </c>
    </row>
    <row r="767" spans="1:12">
      <c r="A767" s="413">
        <v>766</v>
      </c>
      <c r="B767" s="413" t="s">
        <v>4208</v>
      </c>
      <c r="C767" s="413" t="s">
        <v>4336</v>
      </c>
      <c r="D767" s="413">
        <v>170</v>
      </c>
      <c r="E767" s="413">
        <v>158</v>
      </c>
      <c r="F767" s="413">
        <v>113</v>
      </c>
      <c r="G767" s="413">
        <v>17854</v>
      </c>
      <c r="H767" s="413">
        <v>19210</v>
      </c>
      <c r="I767" s="413">
        <v>-1356</v>
      </c>
      <c r="J767" s="413">
        <v>30</v>
      </c>
      <c r="K767" s="413" t="s">
        <v>1358</v>
      </c>
      <c r="L767" s="413">
        <v>113</v>
      </c>
    </row>
    <row r="768" spans="1:12">
      <c r="A768" s="413">
        <v>767</v>
      </c>
      <c r="B768" s="413" t="s">
        <v>4476</v>
      </c>
      <c r="C768" s="413" t="s">
        <v>3828</v>
      </c>
      <c r="D768" s="413">
        <v>846</v>
      </c>
      <c r="E768" s="413">
        <v>1620</v>
      </c>
      <c r="F768" s="413">
        <v>11</v>
      </c>
      <c r="G768" s="413">
        <v>17820</v>
      </c>
      <c r="H768" s="413">
        <v>9306</v>
      </c>
      <c r="I768" s="413">
        <v>8514</v>
      </c>
      <c r="J768" s="413">
        <v>4</v>
      </c>
      <c r="K768" s="413" t="s">
        <v>1358</v>
      </c>
      <c r="L768" s="413">
        <v>11</v>
      </c>
    </row>
    <row r="769" spans="1:12">
      <c r="A769" s="413">
        <v>768</v>
      </c>
      <c r="B769" s="413" t="s">
        <v>1022</v>
      </c>
      <c r="C769" s="413" t="s">
        <v>3626</v>
      </c>
      <c r="D769" s="413">
        <v>484</v>
      </c>
      <c r="E769" s="413">
        <v>678.84619999999995</v>
      </c>
      <c r="F769" s="413">
        <v>26</v>
      </c>
      <c r="G769" s="413">
        <v>17650</v>
      </c>
      <c r="H769" s="413">
        <v>12584</v>
      </c>
      <c r="I769" s="413">
        <v>5066</v>
      </c>
      <c r="J769" s="413">
        <v>14</v>
      </c>
      <c r="K769" s="413" t="s">
        <v>1358</v>
      </c>
      <c r="L769" s="413">
        <v>26</v>
      </c>
    </row>
    <row r="770" spans="1:12">
      <c r="A770" s="413">
        <v>769</v>
      </c>
      <c r="B770" s="413" t="s">
        <v>386</v>
      </c>
      <c r="C770" s="413" t="s">
        <v>3574</v>
      </c>
      <c r="D770" s="413">
        <v>862</v>
      </c>
      <c r="E770" s="413">
        <v>1595.4545000000001</v>
      </c>
      <c r="F770" s="413">
        <v>11</v>
      </c>
      <c r="G770" s="413">
        <v>17550</v>
      </c>
      <c r="H770" s="413">
        <v>9482</v>
      </c>
      <c r="I770" s="413">
        <v>8068</v>
      </c>
      <c r="J770" s="413">
        <v>7</v>
      </c>
      <c r="K770" s="413" t="s">
        <v>1358</v>
      </c>
      <c r="L770" s="413">
        <v>11</v>
      </c>
    </row>
    <row r="771" spans="1:12">
      <c r="A771" s="413">
        <v>770</v>
      </c>
      <c r="B771" s="413" t="s">
        <v>758</v>
      </c>
      <c r="C771" s="413" t="s">
        <v>3188</v>
      </c>
      <c r="D771" s="413">
        <v>64</v>
      </c>
      <c r="E771" s="413">
        <v>105.4182</v>
      </c>
      <c r="F771" s="413">
        <v>165</v>
      </c>
      <c r="G771" s="413">
        <v>17394</v>
      </c>
      <c r="H771" s="413">
        <v>10560</v>
      </c>
      <c r="I771" s="413">
        <v>6834</v>
      </c>
      <c r="J771" s="413">
        <v>46</v>
      </c>
      <c r="K771" s="413" t="s">
        <v>1358</v>
      </c>
      <c r="L771" s="413">
        <v>165</v>
      </c>
    </row>
    <row r="772" spans="1:12">
      <c r="A772" s="413">
        <v>771</v>
      </c>
      <c r="B772" s="413" t="s">
        <v>586</v>
      </c>
      <c r="C772" s="413" t="s">
        <v>3307</v>
      </c>
      <c r="D772" s="413">
        <v>118</v>
      </c>
      <c r="E772" s="413">
        <v>213.51849999999999</v>
      </c>
      <c r="F772" s="413">
        <v>81</v>
      </c>
      <c r="G772" s="413">
        <v>17295</v>
      </c>
      <c r="H772" s="413">
        <v>9558</v>
      </c>
      <c r="I772" s="413">
        <v>7737</v>
      </c>
      <c r="J772" s="413">
        <v>10</v>
      </c>
      <c r="K772" s="413" t="s">
        <v>1358</v>
      </c>
      <c r="L772" s="413">
        <v>81</v>
      </c>
    </row>
    <row r="773" spans="1:12">
      <c r="A773" s="413">
        <v>772</v>
      </c>
      <c r="B773" s="413" t="s">
        <v>579</v>
      </c>
      <c r="C773" s="413" t="s">
        <v>3501</v>
      </c>
      <c r="D773" s="413">
        <v>536</v>
      </c>
      <c r="E773" s="413">
        <v>886.78949999999998</v>
      </c>
      <c r="F773" s="413">
        <v>19</v>
      </c>
      <c r="G773" s="413">
        <v>16849</v>
      </c>
      <c r="H773" s="413">
        <v>10184</v>
      </c>
      <c r="I773" s="413">
        <v>6665</v>
      </c>
      <c r="J773" s="413">
        <v>9</v>
      </c>
      <c r="K773" s="413" t="s">
        <v>1358</v>
      </c>
      <c r="L773" s="413">
        <v>19</v>
      </c>
    </row>
    <row r="774" spans="1:12">
      <c r="A774" s="413">
        <v>773</v>
      </c>
      <c r="B774" s="413" t="s">
        <v>825</v>
      </c>
      <c r="C774" s="413" t="s">
        <v>3516</v>
      </c>
      <c r="D774" s="413">
        <v>105</v>
      </c>
      <c r="E774" s="413">
        <v>189.03370000000001</v>
      </c>
      <c r="F774" s="413">
        <v>89</v>
      </c>
      <c r="G774" s="413">
        <v>16824</v>
      </c>
      <c r="H774" s="413">
        <v>9345</v>
      </c>
      <c r="I774" s="413">
        <v>7479</v>
      </c>
      <c r="J774" s="413">
        <v>26</v>
      </c>
      <c r="K774" s="413" t="s">
        <v>1358</v>
      </c>
      <c r="L774" s="413">
        <v>89</v>
      </c>
    </row>
    <row r="775" spans="1:12">
      <c r="A775" s="413">
        <v>774</v>
      </c>
      <c r="B775" s="413" t="s">
        <v>464</v>
      </c>
      <c r="C775" s="413" t="s">
        <v>3499</v>
      </c>
      <c r="D775" s="413">
        <v>142</v>
      </c>
      <c r="E775" s="413">
        <v>154.4906</v>
      </c>
      <c r="F775" s="413">
        <v>106</v>
      </c>
      <c r="G775" s="413">
        <v>16376</v>
      </c>
      <c r="H775" s="413">
        <v>15052</v>
      </c>
      <c r="I775" s="413">
        <v>1324</v>
      </c>
      <c r="J775" s="413">
        <v>75</v>
      </c>
      <c r="K775" s="413" t="s">
        <v>1358</v>
      </c>
      <c r="L775" s="413">
        <v>106</v>
      </c>
    </row>
    <row r="776" spans="1:12">
      <c r="A776" s="413">
        <v>775</v>
      </c>
      <c r="B776" s="413" t="s">
        <v>558</v>
      </c>
      <c r="C776" s="413" t="s">
        <v>3247</v>
      </c>
      <c r="D776" s="413">
        <v>620</v>
      </c>
      <c r="E776" s="413">
        <v>1135</v>
      </c>
      <c r="F776" s="413">
        <v>14</v>
      </c>
      <c r="G776" s="413">
        <v>15890</v>
      </c>
      <c r="H776" s="413">
        <v>8680</v>
      </c>
      <c r="I776" s="413">
        <v>7210</v>
      </c>
      <c r="J776" s="413">
        <v>9</v>
      </c>
      <c r="K776" s="413" t="s">
        <v>1358</v>
      </c>
      <c r="L776" s="413">
        <v>14</v>
      </c>
    </row>
    <row r="777" spans="1:12">
      <c r="A777" s="413">
        <v>776</v>
      </c>
      <c r="B777" s="413" t="s">
        <v>4469</v>
      </c>
      <c r="C777" s="413" t="s">
        <v>4470</v>
      </c>
      <c r="D777" s="413">
        <v>569</v>
      </c>
      <c r="E777" s="413">
        <v>1980</v>
      </c>
      <c r="F777" s="413">
        <v>8</v>
      </c>
      <c r="G777" s="413">
        <v>15840</v>
      </c>
      <c r="H777" s="413">
        <v>4552</v>
      </c>
      <c r="I777" s="413">
        <v>11288</v>
      </c>
      <c r="J777" s="413">
        <v>1</v>
      </c>
      <c r="K777" s="413" t="s">
        <v>1358</v>
      </c>
      <c r="L777" s="413">
        <v>8</v>
      </c>
    </row>
    <row r="778" spans="1:12">
      <c r="A778" s="413">
        <v>777</v>
      </c>
      <c r="B778" s="413" t="s">
        <v>4215</v>
      </c>
      <c r="C778" s="413" t="s">
        <v>4319</v>
      </c>
      <c r="D778" s="413">
        <v>78</v>
      </c>
      <c r="E778" s="413">
        <v>155</v>
      </c>
      <c r="F778" s="413">
        <v>100</v>
      </c>
      <c r="G778" s="413">
        <v>15500</v>
      </c>
      <c r="H778" s="413">
        <v>7800</v>
      </c>
      <c r="I778" s="413">
        <v>7700</v>
      </c>
      <c r="J778" s="413">
        <v>1</v>
      </c>
      <c r="K778" s="413" t="s">
        <v>1358</v>
      </c>
      <c r="L778" s="413">
        <v>100</v>
      </c>
    </row>
    <row r="779" spans="1:12">
      <c r="A779" s="413">
        <v>778</v>
      </c>
      <c r="B779" s="413" t="s">
        <v>3789</v>
      </c>
      <c r="C779" s="413" t="s">
        <v>3994</v>
      </c>
      <c r="D779" s="413">
        <v>379</v>
      </c>
      <c r="E779" s="413">
        <v>770</v>
      </c>
      <c r="F779" s="413">
        <v>20</v>
      </c>
      <c r="G779" s="413">
        <v>15400</v>
      </c>
      <c r="H779" s="413">
        <v>7580</v>
      </c>
      <c r="I779" s="413">
        <v>7820</v>
      </c>
      <c r="J779" s="413">
        <v>1</v>
      </c>
      <c r="K779" s="413" t="s">
        <v>1358</v>
      </c>
      <c r="L779" s="413">
        <v>20</v>
      </c>
    </row>
    <row r="780" spans="1:12">
      <c r="A780" s="413">
        <v>779</v>
      </c>
      <c r="B780" s="413" t="s">
        <v>798</v>
      </c>
      <c r="C780" s="413" t="s">
        <v>3524</v>
      </c>
      <c r="D780" s="413">
        <v>90</v>
      </c>
      <c r="E780" s="413">
        <v>131.8261</v>
      </c>
      <c r="F780" s="413">
        <v>115</v>
      </c>
      <c r="G780" s="413">
        <v>15160</v>
      </c>
      <c r="H780" s="413">
        <v>10350</v>
      </c>
      <c r="I780" s="413">
        <v>4810</v>
      </c>
      <c r="J780" s="413">
        <v>32</v>
      </c>
      <c r="K780" s="413" t="s">
        <v>1358</v>
      </c>
      <c r="L780" s="413">
        <v>115</v>
      </c>
    </row>
    <row r="781" spans="1:12">
      <c r="A781" s="413">
        <v>780</v>
      </c>
      <c r="B781" s="413" t="s">
        <v>3546</v>
      </c>
      <c r="C781" s="413" t="s">
        <v>3547</v>
      </c>
      <c r="D781" s="413">
        <v>180</v>
      </c>
      <c r="E781" s="413">
        <v>264</v>
      </c>
      <c r="F781" s="413">
        <v>57</v>
      </c>
      <c r="G781" s="413">
        <v>15048</v>
      </c>
      <c r="H781" s="413">
        <v>10260</v>
      </c>
      <c r="I781" s="413">
        <v>4788</v>
      </c>
      <c r="J781" s="413">
        <v>14</v>
      </c>
      <c r="K781" s="413" t="s">
        <v>1358</v>
      </c>
      <c r="L781" s="413">
        <v>57</v>
      </c>
    </row>
    <row r="782" spans="1:12">
      <c r="A782" s="413">
        <v>781</v>
      </c>
      <c r="B782" s="413" t="s">
        <v>1298</v>
      </c>
      <c r="C782" s="413" t="s">
        <v>4064</v>
      </c>
      <c r="D782" s="413">
        <v>275</v>
      </c>
      <c r="E782" s="413">
        <v>407.25</v>
      </c>
      <c r="F782" s="413">
        <v>36</v>
      </c>
      <c r="G782" s="413">
        <v>14661</v>
      </c>
      <c r="H782" s="413">
        <v>9900</v>
      </c>
      <c r="I782" s="413">
        <v>4761</v>
      </c>
      <c r="J782" s="413">
        <v>29</v>
      </c>
      <c r="K782" s="413" t="s">
        <v>1358</v>
      </c>
      <c r="L782" s="413">
        <v>36</v>
      </c>
    </row>
    <row r="783" spans="1:12">
      <c r="A783" s="413">
        <v>782</v>
      </c>
      <c r="B783" s="413" t="s">
        <v>997</v>
      </c>
      <c r="C783" s="413" t="s">
        <v>3492</v>
      </c>
      <c r="D783" s="413">
        <v>454</v>
      </c>
      <c r="E783" s="413">
        <v>582.4</v>
      </c>
      <c r="F783" s="413">
        <v>25</v>
      </c>
      <c r="G783" s="413">
        <v>14560</v>
      </c>
      <c r="H783" s="413">
        <v>11350</v>
      </c>
      <c r="I783" s="413">
        <v>3210</v>
      </c>
      <c r="J783" s="413">
        <v>7</v>
      </c>
      <c r="K783" s="413" t="s">
        <v>1358</v>
      </c>
      <c r="L783" s="413">
        <v>25</v>
      </c>
    </row>
    <row r="784" spans="1:12">
      <c r="A784" s="413">
        <v>783</v>
      </c>
      <c r="B784" s="413" t="s">
        <v>466</v>
      </c>
      <c r="C784" s="413" t="s">
        <v>3499</v>
      </c>
      <c r="D784" s="413">
        <v>142</v>
      </c>
      <c r="E784" s="413">
        <v>144.02000000000001</v>
      </c>
      <c r="F784" s="413">
        <v>100</v>
      </c>
      <c r="G784" s="413">
        <v>14402</v>
      </c>
      <c r="H784" s="413">
        <v>14200</v>
      </c>
      <c r="I784" s="413">
        <v>202</v>
      </c>
      <c r="J784" s="413">
        <v>57</v>
      </c>
      <c r="K784" s="413" t="s">
        <v>1358</v>
      </c>
      <c r="L784" s="413">
        <v>100</v>
      </c>
    </row>
    <row r="785" spans="1:12">
      <c r="A785" s="413">
        <v>784</v>
      </c>
      <c r="B785" s="413" t="s">
        <v>632</v>
      </c>
      <c r="C785" s="413" t="s">
        <v>3165</v>
      </c>
      <c r="D785" s="413">
        <v>415</v>
      </c>
      <c r="E785" s="413">
        <v>736.84209999999996</v>
      </c>
      <c r="F785" s="413">
        <v>19</v>
      </c>
      <c r="G785" s="413">
        <v>14000</v>
      </c>
      <c r="H785" s="413">
        <v>7885</v>
      </c>
      <c r="I785" s="413">
        <v>6115</v>
      </c>
      <c r="J785" s="413">
        <v>5</v>
      </c>
      <c r="K785" s="413" t="s">
        <v>1358</v>
      </c>
      <c r="L785" s="413">
        <v>19</v>
      </c>
    </row>
    <row r="786" spans="1:12">
      <c r="A786" s="413">
        <v>785</v>
      </c>
      <c r="B786" s="413" t="s">
        <v>3602</v>
      </c>
      <c r="C786" s="413" t="s">
        <v>3603</v>
      </c>
      <c r="D786" s="413">
        <v>280</v>
      </c>
      <c r="E786" s="413">
        <v>368</v>
      </c>
      <c r="F786" s="413">
        <v>38</v>
      </c>
      <c r="G786" s="413">
        <v>13984</v>
      </c>
      <c r="H786" s="413">
        <v>10640</v>
      </c>
      <c r="I786" s="413">
        <v>3344</v>
      </c>
      <c r="J786" s="413">
        <v>12</v>
      </c>
      <c r="K786" s="413" t="s">
        <v>1358</v>
      </c>
      <c r="L786" s="413">
        <v>38</v>
      </c>
    </row>
    <row r="787" spans="1:12">
      <c r="A787" s="413">
        <v>786</v>
      </c>
      <c r="B787" s="413" t="s">
        <v>4071</v>
      </c>
      <c r="C787" s="413" t="s">
        <v>4072</v>
      </c>
      <c r="D787" s="413">
        <v>151</v>
      </c>
      <c r="E787" s="413">
        <v>275</v>
      </c>
      <c r="F787" s="413">
        <v>50</v>
      </c>
      <c r="G787" s="413">
        <v>13750</v>
      </c>
      <c r="H787" s="413">
        <v>7550</v>
      </c>
      <c r="I787" s="413">
        <v>6200</v>
      </c>
      <c r="J787" s="413">
        <v>1</v>
      </c>
      <c r="K787" s="413" t="s">
        <v>1358</v>
      </c>
      <c r="L787" s="413">
        <v>50</v>
      </c>
    </row>
    <row r="788" spans="1:12">
      <c r="A788" s="413">
        <v>787</v>
      </c>
      <c r="B788" s="413" t="s">
        <v>617</v>
      </c>
      <c r="C788" s="413" t="s">
        <v>3632</v>
      </c>
      <c r="D788" s="413">
        <v>169</v>
      </c>
      <c r="E788" s="413">
        <v>132.88239999999999</v>
      </c>
      <c r="F788" s="413">
        <v>102</v>
      </c>
      <c r="G788" s="413">
        <v>13554</v>
      </c>
      <c r="H788" s="413">
        <v>17238</v>
      </c>
      <c r="I788" s="413">
        <v>-3684</v>
      </c>
      <c r="J788" s="413">
        <v>32</v>
      </c>
      <c r="K788" s="413" t="s">
        <v>1358</v>
      </c>
      <c r="L788" s="413">
        <v>102</v>
      </c>
    </row>
    <row r="789" spans="1:12">
      <c r="A789" s="413">
        <v>788</v>
      </c>
      <c r="B789" s="413" t="s">
        <v>4397</v>
      </c>
      <c r="C789" s="413" t="s">
        <v>4474</v>
      </c>
      <c r="D789" s="413">
        <v>0</v>
      </c>
      <c r="E789" s="413">
        <v>255.4717</v>
      </c>
      <c r="F789" s="413">
        <v>53</v>
      </c>
      <c r="G789" s="413">
        <v>13540</v>
      </c>
      <c r="H789" s="413">
        <v>0</v>
      </c>
      <c r="I789" s="413">
        <v>13540</v>
      </c>
      <c r="J789" s="413">
        <v>26</v>
      </c>
      <c r="K789" s="413" t="s">
        <v>1358</v>
      </c>
      <c r="L789" s="413">
        <v>53</v>
      </c>
    </row>
    <row r="790" spans="1:12">
      <c r="A790" s="413">
        <v>789</v>
      </c>
      <c r="B790" s="413" t="s">
        <v>919</v>
      </c>
      <c r="C790" s="413" t="s">
        <v>3515</v>
      </c>
      <c r="D790" s="413">
        <v>74</v>
      </c>
      <c r="E790" s="413">
        <v>75.255700000000004</v>
      </c>
      <c r="F790" s="413">
        <v>176</v>
      </c>
      <c r="G790" s="413">
        <v>13245</v>
      </c>
      <c r="H790" s="413">
        <v>13024</v>
      </c>
      <c r="I790" s="413">
        <v>221</v>
      </c>
      <c r="J790" s="413">
        <v>81</v>
      </c>
      <c r="K790" s="413" t="s">
        <v>1358</v>
      </c>
      <c r="L790" s="413">
        <v>176</v>
      </c>
    </row>
    <row r="791" spans="1:12">
      <c r="A791" s="413">
        <v>790</v>
      </c>
      <c r="B791" s="413" t="s">
        <v>676</v>
      </c>
      <c r="C791" s="413" t="s">
        <v>3975</v>
      </c>
      <c r="D791" s="413">
        <v>72</v>
      </c>
      <c r="E791" s="413">
        <v>245.07409999999999</v>
      </c>
      <c r="F791" s="413">
        <v>54</v>
      </c>
      <c r="G791" s="413">
        <v>13234</v>
      </c>
      <c r="H791" s="413">
        <v>3888</v>
      </c>
      <c r="I791" s="413">
        <v>9346</v>
      </c>
      <c r="J791" s="413">
        <v>23</v>
      </c>
      <c r="K791" s="413" t="s">
        <v>1358</v>
      </c>
      <c r="L791" s="413">
        <v>54</v>
      </c>
    </row>
    <row r="792" spans="1:12">
      <c r="A792" s="413">
        <v>791</v>
      </c>
      <c r="B792" s="413" t="s">
        <v>994</v>
      </c>
      <c r="C792" s="413" t="s">
        <v>3100</v>
      </c>
      <c r="D792" s="413">
        <v>383</v>
      </c>
      <c r="E792" s="413">
        <v>607</v>
      </c>
      <c r="F792" s="413">
        <v>21</v>
      </c>
      <c r="G792" s="413">
        <v>12747</v>
      </c>
      <c r="H792" s="413">
        <v>8043</v>
      </c>
      <c r="I792" s="413">
        <v>4704</v>
      </c>
      <c r="J792" s="413">
        <v>3</v>
      </c>
      <c r="K792" s="413" t="s">
        <v>1358</v>
      </c>
      <c r="L792" s="413">
        <v>21</v>
      </c>
    </row>
    <row r="793" spans="1:12">
      <c r="A793" s="413">
        <v>792</v>
      </c>
      <c r="B793" s="413" t="s">
        <v>467</v>
      </c>
      <c r="C793" s="413" t="s">
        <v>3499</v>
      </c>
      <c r="D793" s="413">
        <v>142</v>
      </c>
      <c r="E793" s="413">
        <v>196.0308</v>
      </c>
      <c r="F793" s="413">
        <v>65</v>
      </c>
      <c r="G793" s="413">
        <v>12742</v>
      </c>
      <c r="H793" s="413">
        <v>9230</v>
      </c>
      <c r="I793" s="413">
        <v>3512</v>
      </c>
      <c r="J793" s="413">
        <v>41</v>
      </c>
      <c r="K793" s="413" t="s">
        <v>1358</v>
      </c>
      <c r="L793" s="413">
        <v>65</v>
      </c>
    </row>
    <row r="794" spans="1:12">
      <c r="A794" s="413">
        <v>793</v>
      </c>
      <c r="B794" s="413" t="s">
        <v>1009</v>
      </c>
      <c r="C794" s="413" t="s">
        <v>3480</v>
      </c>
      <c r="D794" s="413">
        <v>504</v>
      </c>
      <c r="E794" s="413">
        <v>793.25</v>
      </c>
      <c r="F794" s="413">
        <v>16</v>
      </c>
      <c r="G794" s="413">
        <v>12692</v>
      </c>
      <c r="H794" s="413">
        <v>8064</v>
      </c>
      <c r="I794" s="413">
        <v>4628</v>
      </c>
      <c r="J794" s="413">
        <v>14</v>
      </c>
      <c r="K794" s="413" t="s">
        <v>1358</v>
      </c>
      <c r="L794" s="413">
        <v>16</v>
      </c>
    </row>
    <row r="795" spans="1:12">
      <c r="A795" s="413">
        <v>794</v>
      </c>
      <c r="B795" s="413" t="s">
        <v>591</v>
      </c>
      <c r="C795" s="413" t="s">
        <v>3136</v>
      </c>
      <c r="D795" s="413">
        <v>812</v>
      </c>
      <c r="E795" s="413">
        <v>1357</v>
      </c>
      <c r="F795" s="413">
        <v>9</v>
      </c>
      <c r="G795" s="413">
        <v>12213</v>
      </c>
      <c r="H795" s="413">
        <v>7308</v>
      </c>
      <c r="I795" s="413">
        <v>4905</v>
      </c>
      <c r="J795" s="413">
        <v>8</v>
      </c>
      <c r="K795" s="413" t="s">
        <v>1358</v>
      </c>
      <c r="L795" s="413">
        <v>9</v>
      </c>
    </row>
    <row r="796" spans="1:12">
      <c r="A796" s="413">
        <v>795</v>
      </c>
      <c r="B796" s="413" t="s">
        <v>875</v>
      </c>
      <c r="C796" s="413" t="s">
        <v>3317</v>
      </c>
      <c r="D796" s="413">
        <v>0</v>
      </c>
      <c r="E796" s="413">
        <v>93.461500000000001</v>
      </c>
      <c r="F796" s="413">
        <v>130</v>
      </c>
      <c r="G796" s="413">
        <v>12150</v>
      </c>
      <c r="H796" s="413">
        <v>0</v>
      </c>
      <c r="I796" s="413">
        <v>12150</v>
      </c>
      <c r="J796" s="413">
        <v>3</v>
      </c>
      <c r="K796" s="413" t="s">
        <v>1358</v>
      </c>
      <c r="L796" s="413">
        <v>130</v>
      </c>
    </row>
    <row r="797" spans="1:12">
      <c r="A797" s="413">
        <v>796</v>
      </c>
      <c r="B797" s="413" t="s">
        <v>4437</v>
      </c>
      <c r="C797" s="413" t="s">
        <v>4471</v>
      </c>
      <c r="D797" s="413">
        <v>1780</v>
      </c>
      <c r="E797" s="413">
        <v>2400</v>
      </c>
      <c r="F797" s="413">
        <v>5</v>
      </c>
      <c r="G797" s="413">
        <v>12000</v>
      </c>
      <c r="H797" s="413">
        <v>8900</v>
      </c>
      <c r="I797" s="413">
        <v>3100</v>
      </c>
      <c r="J797" s="413">
        <v>1</v>
      </c>
      <c r="K797" s="413" t="s">
        <v>1358</v>
      </c>
      <c r="L797" s="413">
        <v>5</v>
      </c>
    </row>
    <row r="798" spans="1:12">
      <c r="A798" s="413">
        <v>797</v>
      </c>
      <c r="B798" s="413" t="s">
        <v>2977</v>
      </c>
      <c r="C798" s="413" t="s">
        <v>3510</v>
      </c>
      <c r="D798" s="413">
        <v>199</v>
      </c>
      <c r="E798" s="413">
        <v>249</v>
      </c>
      <c r="F798" s="413">
        <v>48</v>
      </c>
      <c r="G798" s="413">
        <v>11952</v>
      </c>
      <c r="H798" s="413">
        <v>9552</v>
      </c>
      <c r="I798" s="413">
        <v>2400</v>
      </c>
      <c r="J798" s="413">
        <v>6</v>
      </c>
      <c r="K798" s="413" t="s">
        <v>1358</v>
      </c>
      <c r="L798" s="413">
        <v>48</v>
      </c>
    </row>
    <row r="799" spans="1:12">
      <c r="A799" s="413">
        <v>798</v>
      </c>
      <c r="B799" s="413" t="s">
        <v>3503</v>
      </c>
      <c r="C799" s="413" t="s">
        <v>3504</v>
      </c>
      <c r="D799" s="413">
        <v>162</v>
      </c>
      <c r="E799" s="413">
        <v>287</v>
      </c>
      <c r="F799" s="413">
        <v>41</v>
      </c>
      <c r="G799" s="413">
        <v>11767</v>
      </c>
      <c r="H799" s="413">
        <v>6642</v>
      </c>
      <c r="I799" s="413">
        <v>5125</v>
      </c>
      <c r="J799" s="413">
        <v>12</v>
      </c>
      <c r="K799" s="413" t="s">
        <v>1358</v>
      </c>
      <c r="L799" s="413">
        <v>41</v>
      </c>
    </row>
    <row r="800" spans="1:12">
      <c r="A800" s="413">
        <v>799</v>
      </c>
      <c r="B800" s="413" t="s">
        <v>603</v>
      </c>
      <c r="C800" s="413" t="s">
        <v>3577</v>
      </c>
      <c r="D800" s="413">
        <v>562</v>
      </c>
      <c r="E800" s="413">
        <v>1170.8</v>
      </c>
      <c r="F800" s="413">
        <v>10</v>
      </c>
      <c r="G800" s="413">
        <v>11708</v>
      </c>
      <c r="H800" s="413">
        <v>5620</v>
      </c>
      <c r="I800" s="413">
        <v>6088</v>
      </c>
      <c r="J800" s="413">
        <v>4</v>
      </c>
      <c r="K800" s="413" t="s">
        <v>1358</v>
      </c>
      <c r="L800" s="413">
        <v>10</v>
      </c>
    </row>
    <row r="801" spans="1:12">
      <c r="A801" s="413">
        <v>800</v>
      </c>
      <c r="B801" s="413" t="s">
        <v>4172</v>
      </c>
      <c r="C801" s="413" t="s">
        <v>4321</v>
      </c>
      <c r="D801" s="413">
        <v>186</v>
      </c>
      <c r="E801" s="413">
        <v>300</v>
      </c>
      <c r="F801" s="413">
        <v>39</v>
      </c>
      <c r="G801" s="413">
        <v>11700</v>
      </c>
      <c r="H801" s="413">
        <v>7254</v>
      </c>
      <c r="I801" s="413">
        <v>4446</v>
      </c>
      <c r="J801" s="413">
        <v>9</v>
      </c>
      <c r="K801" s="413" t="s">
        <v>1358</v>
      </c>
      <c r="L801" s="413">
        <v>39</v>
      </c>
    </row>
    <row r="802" spans="1:12">
      <c r="A802" s="413">
        <v>801</v>
      </c>
      <c r="B802" s="413" t="s">
        <v>4508</v>
      </c>
      <c r="C802" s="413" t="s">
        <v>4540</v>
      </c>
      <c r="D802" s="413">
        <v>1451</v>
      </c>
      <c r="E802" s="413">
        <v>1946.3333</v>
      </c>
      <c r="F802" s="413">
        <v>6</v>
      </c>
      <c r="G802" s="413">
        <v>11678</v>
      </c>
      <c r="H802" s="413">
        <v>8706</v>
      </c>
      <c r="I802" s="413">
        <v>2972</v>
      </c>
      <c r="J802" s="413">
        <v>5</v>
      </c>
      <c r="K802" s="413" t="s">
        <v>1358</v>
      </c>
      <c r="L802" s="413">
        <v>6</v>
      </c>
    </row>
    <row r="803" spans="1:12">
      <c r="A803" s="413">
        <v>802</v>
      </c>
      <c r="B803" s="413" t="s">
        <v>445</v>
      </c>
      <c r="C803" s="413" t="s">
        <v>3618</v>
      </c>
      <c r="D803" s="413">
        <v>99</v>
      </c>
      <c r="E803" s="413">
        <v>212.59620000000001</v>
      </c>
      <c r="F803" s="413">
        <v>52</v>
      </c>
      <c r="G803" s="413">
        <v>11055</v>
      </c>
      <c r="H803" s="413">
        <v>5148</v>
      </c>
      <c r="I803" s="413">
        <v>5907</v>
      </c>
      <c r="J803" s="413">
        <v>9</v>
      </c>
      <c r="K803" s="413" t="s">
        <v>1358</v>
      </c>
      <c r="L803" s="413">
        <v>52</v>
      </c>
    </row>
    <row r="804" spans="1:12">
      <c r="A804" s="413">
        <v>803</v>
      </c>
      <c r="B804" s="413" t="s">
        <v>2973</v>
      </c>
      <c r="C804" s="413" t="s">
        <v>3326</v>
      </c>
      <c r="D804" s="413">
        <v>517</v>
      </c>
      <c r="E804" s="413">
        <v>1080</v>
      </c>
      <c r="F804" s="413">
        <v>10</v>
      </c>
      <c r="G804" s="413">
        <v>10800</v>
      </c>
      <c r="H804" s="413">
        <v>5170</v>
      </c>
      <c r="I804" s="413">
        <v>5630</v>
      </c>
      <c r="J804" s="413">
        <v>1</v>
      </c>
      <c r="K804" s="413" t="s">
        <v>1358</v>
      </c>
      <c r="L804" s="413">
        <v>10</v>
      </c>
    </row>
    <row r="805" spans="1:12">
      <c r="A805" s="413">
        <v>804</v>
      </c>
      <c r="B805" s="413" t="s">
        <v>568</v>
      </c>
      <c r="C805" s="413" t="s">
        <v>3638</v>
      </c>
      <c r="D805" s="413">
        <v>146</v>
      </c>
      <c r="E805" s="413">
        <v>255.7381</v>
      </c>
      <c r="F805" s="413">
        <v>42</v>
      </c>
      <c r="G805" s="413">
        <v>10741</v>
      </c>
      <c r="H805" s="413">
        <v>6132</v>
      </c>
      <c r="I805" s="413">
        <v>4609</v>
      </c>
      <c r="J805" s="413">
        <v>10</v>
      </c>
      <c r="K805" s="413" t="s">
        <v>1358</v>
      </c>
      <c r="L805" s="413">
        <v>42</v>
      </c>
    </row>
    <row r="806" spans="1:12">
      <c r="A806" s="413">
        <v>805</v>
      </c>
      <c r="B806" s="413" t="s">
        <v>743</v>
      </c>
      <c r="C806" s="413" t="s">
        <v>3723</v>
      </c>
      <c r="D806" s="413">
        <v>1749</v>
      </c>
      <c r="E806" s="413">
        <v>3449</v>
      </c>
      <c r="F806" s="413">
        <v>3</v>
      </c>
      <c r="G806" s="413">
        <v>10347</v>
      </c>
      <c r="H806" s="413">
        <v>5247</v>
      </c>
      <c r="I806" s="413">
        <v>5100</v>
      </c>
      <c r="J806" s="413">
        <v>3</v>
      </c>
      <c r="K806" s="413" t="s">
        <v>1358</v>
      </c>
      <c r="L806" s="413">
        <v>3</v>
      </c>
    </row>
    <row r="807" spans="1:12">
      <c r="A807" s="413">
        <v>806</v>
      </c>
      <c r="B807" s="413" t="s">
        <v>772</v>
      </c>
      <c r="C807" s="413" t="s">
        <v>3530</v>
      </c>
      <c r="D807" s="413">
        <v>140</v>
      </c>
      <c r="E807" s="413">
        <v>194.9057</v>
      </c>
      <c r="F807" s="413">
        <v>53</v>
      </c>
      <c r="G807" s="413">
        <v>10330</v>
      </c>
      <c r="H807" s="413">
        <v>7420</v>
      </c>
      <c r="I807" s="413">
        <v>2910</v>
      </c>
      <c r="J807" s="413">
        <v>14</v>
      </c>
      <c r="K807" s="413" t="s">
        <v>1358</v>
      </c>
      <c r="L807" s="413">
        <v>53</v>
      </c>
    </row>
    <row r="808" spans="1:12">
      <c r="A808" s="413">
        <v>807</v>
      </c>
      <c r="B808" s="413" t="s">
        <v>1300</v>
      </c>
      <c r="C808" s="413" t="s">
        <v>3376</v>
      </c>
      <c r="D808" s="413">
        <v>188</v>
      </c>
      <c r="E808" s="413">
        <v>287.02859999999998</v>
      </c>
      <c r="F808" s="413">
        <v>35</v>
      </c>
      <c r="G808" s="413">
        <v>10046</v>
      </c>
      <c r="H808" s="413">
        <v>6580</v>
      </c>
      <c r="I808" s="413">
        <v>3466</v>
      </c>
      <c r="J808" s="413">
        <v>30</v>
      </c>
      <c r="K808" s="413" t="s">
        <v>1358</v>
      </c>
      <c r="L808" s="413">
        <v>35</v>
      </c>
    </row>
    <row r="809" spans="1:12">
      <c r="A809" s="413">
        <v>808</v>
      </c>
      <c r="B809" s="413" t="s">
        <v>3570</v>
      </c>
      <c r="C809" s="413" t="s">
        <v>3571</v>
      </c>
      <c r="D809" s="413">
        <v>1398</v>
      </c>
      <c r="E809" s="413">
        <v>5000</v>
      </c>
      <c r="F809" s="413">
        <v>2</v>
      </c>
      <c r="G809" s="413">
        <v>10000</v>
      </c>
      <c r="H809" s="413">
        <v>2796</v>
      </c>
      <c r="I809" s="413">
        <v>7204</v>
      </c>
      <c r="J809" s="413">
        <v>2</v>
      </c>
      <c r="K809" s="413" t="s">
        <v>1358</v>
      </c>
      <c r="L809" s="413">
        <v>2</v>
      </c>
    </row>
    <row r="810" spans="1:12">
      <c r="A810" s="413">
        <v>809</v>
      </c>
      <c r="B810" s="413" t="s">
        <v>833</v>
      </c>
      <c r="C810" s="413" t="s">
        <v>3022</v>
      </c>
      <c r="D810" s="413">
        <v>245</v>
      </c>
      <c r="E810" s="413">
        <v>340.96550000000002</v>
      </c>
      <c r="F810" s="413">
        <v>29</v>
      </c>
      <c r="G810" s="413">
        <v>9888</v>
      </c>
      <c r="H810" s="413">
        <v>7105</v>
      </c>
      <c r="I810" s="413">
        <v>2783</v>
      </c>
      <c r="J810" s="413">
        <v>16</v>
      </c>
      <c r="K810" s="413" t="s">
        <v>1358</v>
      </c>
      <c r="L810" s="413">
        <v>29</v>
      </c>
    </row>
    <row r="811" spans="1:12">
      <c r="A811" s="413">
        <v>810</v>
      </c>
      <c r="B811" s="413" t="s">
        <v>3874</v>
      </c>
      <c r="C811" s="413" t="s">
        <v>3875</v>
      </c>
      <c r="D811" s="413">
        <v>152</v>
      </c>
      <c r="E811" s="413">
        <v>253</v>
      </c>
      <c r="F811" s="413">
        <v>39</v>
      </c>
      <c r="G811" s="413">
        <v>9867</v>
      </c>
      <c r="H811" s="413">
        <v>5928</v>
      </c>
      <c r="I811" s="413">
        <v>3939</v>
      </c>
      <c r="J811" s="413">
        <v>9</v>
      </c>
      <c r="K811" s="413" t="s">
        <v>1358</v>
      </c>
      <c r="L811" s="413">
        <v>39</v>
      </c>
    </row>
    <row r="812" spans="1:12">
      <c r="A812" s="413">
        <v>811</v>
      </c>
      <c r="B812" s="413" t="s">
        <v>1240</v>
      </c>
      <c r="C812" s="413" t="s">
        <v>3605</v>
      </c>
      <c r="D812" s="413">
        <v>175</v>
      </c>
      <c r="E812" s="413">
        <v>231.28569999999999</v>
      </c>
      <c r="F812" s="413">
        <v>42</v>
      </c>
      <c r="G812" s="413">
        <v>9714</v>
      </c>
      <c r="H812" s="413">
        <v>7350</v>
      </c>
      <c r="I812" s="413">
        <v>2364</v>
      </c>
      <c r="J812" s="413">
        <v>15</v>
      </c>
      <c r="K812" s="413" t="s">
        <v>1358</v>
      </c>
      <c r="L812" s="413">
        <v>42</v>
      </c>
    </row>
    <row r="813" spans="1:12">
      <c r="A813" s="413">
        <v>812</v>
      </c>
      <c r="B813" s="413" t="s">
        <v>4222</v>
      </c>
      <c r="C813" s="413" t="s">
        <v>4325</v>
      </c>
      <c r="D813" s="413">
        <v>220</v>
      </c>
      <c r="E813" s="413">
        <v>295</v>
      </c>
      <c r="F813" s="413">
        <v>31</v>
      </c>
      <c r="G813" s="413">
        <v>9145</v>
      </c>
      <c r="H813" s="413">
        <v>6820</v>
      </c>
      <c r="I813" s="413">
        <v>2325</v>
      </c>
      <c r="J813" s="413">
        <v>2</v>
      </c>
      <c r="K813" s="413" t="s">
        <v>1358</v>
      </c>
      <c r="L813" s="413">
        <v>31</v>
      </c>
    </row>
    <row r="814" spans="1:12">
      <c r="A814" s="413">
        <v>813</v>
      </c>
      <c r="B814" s="413" t="s">
        <v>756</v>
      </c>
      <c r="C814" s="413" t="s">
        <v>3121</v>
      </c>
      <c r="D814" s="413">
        <v>145</v>
      </c>
      <c r="E814" s="413">
        <v>182.8</v>
      </c>
      <c r="F814" s="413">
        <v>50</v>
      </c>
      <c r="G814" s="413">
        <v>9140</v>
      </c>
      <c r="H814" s="413">
        <v>7250</v>
      </c>
      <c r="I814" s="413">
        <v>1890</v>
      </c>
      <c r="J814" s="413">
        <v>21</v>
      </c>
      <c r="K814" s="413" t="s">
        <v>1358</v>
      </c>
      <c r="L814" s="413">
        <v>50</v>
      </c>
    </row>
    <row r="815" spans="1:12">
      <c r="A815" s="413">
        <v>814</v>
      </c>
      <c r="B815" s="413" t="s">
        <v>1302</v>
      </c>
      <c r="C815" s="413" t="s">
        <v>3639</v>
      </c>
      <c r="D815" s="413">
        <v>47</v>
      </c>
      <c r="E815" s="413">
        <v>146.75810000000001</v>
      </c>
      <c r="F815" s="413">
        <v>62</v>
      </c>
      <c r="G815" s="413">
        <v>9099</v>
      </c>
      <c r="H815" s="413">
        <v>2914</v>
      </c>
      <c r="I815" s="413">
        <v>6185</v>
      </c>
      <c r="J815" s="413">
        <v>28</v>
      </c>
      <c r="K815" s="413" t="s">
        <v>1358</v>
      </c>
      <c r="L815" s="413">
        <v>62</v>
      </c>
    </row>
    <row r="816" spans="1:12">
      <c r="A816" s="413">
        <v>815</v>
      </c>
      <c r="B816" s="413" t="s">
        <v>4226</v>
      </c>
      <c r="C816" s="413" t="s">
        <v>4342</v>
      </c>
      <c r="D816" s="413">
        <v>147</v>
      </c>
      <c r="E816" s="413">
        <v>192.5532</v>
      </c>
      <c r="F816" s="413">
        <v>47</v>
      </c>
      <c r="G816" s="413">
        <v>9050</v>
      </c>
      <c r="H816" s="413">
        <v>6909</v>
      </c>
      <c r="I816" s="413">
        <v>2141</v>
      </c>
      <c r="J816" s="413">
        <v>18</v>
      </c>
      <c r="K816" s="413" t="s">
        <v>1358</v>
      </c>
      <c r="L816" s="413">
        <v>47</v>
      </c>
    </row>
    <row r="817" spans="1:12">
      <c r="A817" s="413">
        <v>816</v>
      </c>
      <c r="B817" s="413" t="s">
        <v>4159</v>
      </c>
      <c r="C817" s="413" t="s">
        <v>4160</v>
      </c>
      <c r="D817" s="413">
        <v>0</v>
      </c>
      <c r="E817" s="413">
        <v>3000</v>
      </c>
      <c r="F817" s="413">
        <v>3</v>
      </c>
      <c r="G817" s="413">
        <v>9000</v>
      </c>
      <c r="H817" s="413">
        <v>0</v>
      </c>
      <c r="I817" s="413">
        <v>9000</v>
      </c>
      <c r="J817" s="413">
        <v>3</v>
      </c>
      <c r="K817" s="413" t="s">
        <v>1358</v>
      </c>
      <c r="L817" s="413">
        <v>3</v>
      </c>
    </row>
    <row r="818" spans="1:12">
      <c r="A818" s="413">
        <v>817</v>
      </c>
      <c r="B818" s="413" t="s">
        <v>567</v>
      </c>
      <c r="C818" s="413" t="s">
        <v>3638</v>
      </c>
      <c r="D818" s="413">
        <v>140</v>
      </c>
      <c r="E818" s="413">
        <v>272.66669999999999</v>
      </c>
      <c r="F818" s="413">
        <v>33</v>
      </c>
      <c r="G818" s="413">
        <v>8998</v>
      </c>
      <c r="H818" s="413">
        <v>4620</v>
      </c>
      <c r="I818" s="413">
        <v>4378</v>
      </c>
      <c r="J818" s="413">
        <v>7</v>
      </c>
      <c r="K818" s="413" t="s">
        <v>1358</v>
      </c>
      <c r="L818" s="413">
        <v>33</v>
      </c>
    </row>
    <row r="819" spans="1:12">
      <c r="A819" s="413">
        <v>818</v>
      </c>
      <c r="B819" s="413" t="s">
        <v>742</v>
      </c>
      <c r="C819" s="413" t="s">
        <v>3722</v>
      </c>
      <c r="D819" s="413">
        <v>1102</v>
      </c>
      <c r="E819" s="413">
        <v>2236</v>
      </c>
      <c r="F819" s="413">
        <v>4</v>
      </c>
      <c r="G819" s="413">
        <v>8944</v>
      </c>
      <c r="H819" s="413">
        <v>4408</v>
      </c>
      <c r="I819" s="413">
        <v>4536</v>
      </c>
      <c r="J819" s="413">
        <v>3</v>
      </c>
      <c r="K819" s="413" t="s">
        <v>1358</v>
      </c>
      <c r="L819" s="413">
        <v>4</v>
      </c>
    </row>
    <row r="820" spans="1:12">
      <c r="A820" s="413">
        <v>819</v>
      </c>
      <c r="B820" s="413" t="s">
        <v>587</v>
      </c>
      <c r="C820" s="413" t="s">
        <v>3648</v>
      </c>
      <c r="D820" s="413">
        <v>142</v>
      </c>
      <c r="E820" s="413">
        <v>250.2286</v>
      </c>
      <c r="F820" s="413">
        <v>35</v>
      </c>
      <c r="G820" s="413">
        <v>8758</v>
      </c>
      <c r="H820" s="413">
        <v>4970</v>
      </c>
      <c r="I820" s="413">
        <v>3788</v>
      </c>
      <c r="J820" s="413">
        <v>31</v>
      </c>
      <c r="K820" s="413" t="s">
        <v>1358</v>
      </c>
      <c r="L820" s="413">
        <v>35</v>
      </c>
    </row>
    <row r="821" spans="1:12">
      <c r="A821" s="413">
        <v>820</v>
      </c>
      <c r="B821" s="413" t="s">
        <v>905</v>
      </c>
      <c r="C821" s="413" t="s">
        <v>3628</v>
      </c>
      <c r="D821" s="413">
        <v>415</v>
      </c>
      <c r="E821" s="413">
        <v>714.5</v>
      </c>
      <c r="F821" s="413">
        <v>12</v>
      </c>
      <c r="G821" s="413">
        <v>8574</v>
      </c>
      <c r="H821" s="413">
        <v>4980</v>
      </c>
      <c r="I821" s="413">
        <v>3594</v>
      </c>
      <c r="J821" s="413">
        <v>10</v>
      </c>
      <c r="K821" s="413" t="s">
        <v>1358</v>
      </c>
      <c r="L821" s="413">
        <v>12</v>
      </c>
    </row>
    <row r="822" spans="1:12">
      <c r="A822" s="413">
        <v>821</v>
      </c>
      <c r="B822" s="413" t="s">
        <v>898</v>
      </c>
      <c r="C822" s="413" t="s">
        <v>3554</v>
      </c>
      <c r="D822" s="413">
        <v>290</v>
      </c>
      <c r="E822" s="413">
        <v>465</v>
      </c>
      <c r="F822" s="413">
        <v>18</v>
      </c>
      <c r="G822" s="413">
        <v>8370</v>
      </c>
      <c r="H822" s="413">
        <v>5220</v>
      </c>
      <c r="I822" s="413">
        <v>3150</v>
      </c>
      <c r="J822" s="413">
        <v>5</v>
      </c>
      <c r="K822" s="413" t="s">
        <v>1358</v>
      </c>
      <c r="L822" s="413">
        <v>18</v>
      </c>
    </row>
    <row r="823" spans="1:12">
      <c r="A823" s="413">
        <v>822</v>
      </c>
      <c r="B823" s="413" t="s">
        <v>927</v>
      </c>
      <c r="C823" s="413" t="s">
        <v>3671</v>
      </c>
      <c r="D823" s="413">
        <v>229</v>
      </c>
      <c r="E823" s="413">
        <v>536.06669999999997</v>
      </c>
      <c r="F823" s="413">
        <v>15</v>
      </c>
      <c r="G823" s="413">
        <v>8041</v>
      </c>
      <c r="H823" s="413">
        <v>3435</v>
      </c>
      <c r="I823" s="413">
        <v>4606</v>
      </c>
      <c r="J823" s="413">
        <v>6</v>
      </c>
      <c r="K823" s="413" t="s">
        <v>1358</v>
      </c>
      <c r="L823" s="413">
        <v>15</v>
      </c>
    </row>
    <row r="824" spans="1:12">
      <c r="A824" s="413">
        <v>823</v>
      </c>
      <c r="B824" s="413" t="s">
        <v>564</v>
      </c>
      <c r="C824" s="413" t="s">
        <v>3481</v>
      </c>
      <c r="D824" s="413">
        <v>165</v>
      </c>
      <c r="E824" s="413">
        <v>214.94589999999999</v>
      </c>
      <c r="F824" s="413">
        <v>37</v>
      </c>
      <c r="G824" s="413">
        <v>7953</v>
      </c>
      <c r="H824" s="413">
        <v>6105</v>
      </c>
      <c r="I824" s="413">
        <v>1848</v>
      </c>
      <c r="J824" s="413">
        <v>17</v>
      </c>
      <c r="K824" s="413" t="s">
        <v>1358</v>
      </c>
      <c r="L824" s="413">
        <v>37</v>
      </c>
    </row>
    <row r="825" spans="1:12">
      <c r="A825" s="413">
        <v>824</v>
      </c>
      <c r="B825" s="413" t="s">
        <v>484</v>
      </c>
      <c r="C825" s="413" t="s">
        <v>3650</v>
      </c>
      <c r="D825" s="413">
        <v>102</v>
      </c>
      <c r="E825" s="413">
        <v>274.3571</v>
      </c>
      <c r="F825" s="413">
        <v>28</v>
      </c>
      <c r="G825" s="413">
        <v>7682</v>
      </c>
      <c r="H825" s="413">
        <v>2856</v>
      </c>
      <c r="I825" s="413">
        <v>4826</v>
      </c>
      <c r="J825" s="413">
        <v>7</v>
      </c>
      <c r="K825" s="413" t="s">
        <v>1358</v>
      </c>
      <c r="L825" s="413">
        <v>28</v>
      </c>
    </row>
    <row r="826" spans="1:12">
      <c r="A826" s="413">
        <v>825</v>
      </c>
      <c r="B826" s="413" t="s">
        <v>950</v>
      </c>
      <c r="C826" s="413" t="s">
        <v>3244</v>
      </c>
      <c r="D826" s="413">
        <v>192</v>
      </c>
      <c r="E826" s="413">
        <v>360.71429999999998</v>
      </c>
      <c r="F826" s="413">
        <v>21</v>
      </c>
      <c r="G826" s="413">
        <v>7575</v>
      </c>
      <c r="H826" s="413">
        <v>4032</v>
      </c>
      <c r="I826" s="413">
        <v>3543</v>
      </c>
      <c r="J826" s="413">
        <v>12</v>
      </c>
      <c r="K826" s="413" t="s">
        <v>1358</v>
      </c>
      <c r="L826" s="413">
        <v>21</v>
      </c>
    </row>
    <row r="827" spans="1:12">
      <c r="A827" s="413">
        <v>826</v>
      </c>
      <c r="B827" s="413" t="s">
        <v>581</v>
      </c>
      <c r="C827" s="413" t="s">
        <v>3543</v>
      </c>
      <c r="D827" s="413">
        <v>511</v>
      </c>
      <c r="E827" s="413">
        <v>1056</v>
      </c>
      <c r="F827" s="413">
        <v>7</v>
      </c>
      <c r="G827" s="413">
        <v>7392</v>
      </c>
      <c r="H827" s="413">
        <v>3577</v>
      </c>
      <c r="I827" s="413">
        <v>3815</v>
      </c>
      <c r="J827" s="413">
        <v>2</v>
      </c>
      <c r="K827" s="413" t="s">
        <v>1358</v>
      </c>
      <c r="L827" s="413">
        <v>7</v>
      </c>
    </row>
    <row r="828" spans="1:12">
      <c r="A828" s="413">
        <v>827</v>
      </c>
      <c r="B828" s="413" t="s">
        <v>569</v>
      </c>
      <c r="C828" s="413" t="s">
        <v>3638</v>
      </c>
      <c r="D828" s="413">
        <v>146</v>
      </c>
      <c r="E828" s="413">
        <v>46.341799999999999</v>
      </c>
      <c r="F828" s="413">
        <v>158</v>
      </c>
      <c r="G828" s="413">
        <v>7322</v>
      </c>
      <c r="H828" s="413">
        <v>23068</v>
      </c>
      <c r="I828" s="413">
        <v>-15746</v>
      </c>
      <c r="J828" s="413">
        <v>9</v>
      </c>
      <c r="K828" s="413" t="s">
        <v>1358</v>
      </c>
      <c r="L828" s="413">
        <v>158</v>
      </c>
    </row>
    <row r="829" spans="1:12">
      <c r="A829" s="413">
        <v>828</v>
      </c>
      <c r="B829" s="413" t="s">
        <v>4220</v>
      </c>
      <c r="C829" s="413" t="s">
        <v>4328</v>
      </c>
      <c r="D829" s="413">
        <v>240</v>
      </c>
      <c r="E829" s="413">
        <v>320</v>
      </c>
      <c r="F829" s="413">
        <v>22</v>
      </c>
      <c r="G829" s="413">
        <v>7040</v>
      </c>
      <c r="H829" s="413">
        <v>5280</v>
      </c>
      <c r="I829" s="413">
        <v>1760</v>
      </c>
      <c r="J829" s="413">
        <v>2</v>
      </c>
      <c r="K829" s="413" t="s">
        <v>1358</v>
      </c>
      <c r="L829" s="413">
        <v>22</v>
      </c>
    </row>
    <row r="830" spans="1:12">
      <c r="A830" s="413">
        <v>829</v>
      </c>
      <c r="B830" s="413" t="s">
        <v>452</v>
      </c>
      <c r="C830" s="413" t="s">
        <v>3687</v>
      </c>
      <c r="D830" s="413">
        <v>592</v>
      </c>
      <c r="E830" s="413">
        <v>532.23080000000004</v>
      </c>
      <c r="F830" s="413">
        <v>13</v>
      </c>
      <c r="G830" s="413">
        <v>6919</v>
      </c>
      <c r="H830" s="413">
        <v>7696</v>
      </c>
      <c r="I830" s="413">
        <v>-777</v>
      </c>
      <c r="J830" s="413">
        <v>11</v>
      </c>
      <c r="K830" s="413" t="s">
        <v>1358</v>
      </c>
      <c r="L830" s="413">
        <v>13</v>
      </c>
    </row>
    <row r="831" spans="1:12">
      <c r="A831" s="413">
        <v>830</v>
      </c>
      <c r="B831" s="413" t="s">
        <v>986</v>
      </c>
      <c r="C831" s="413" t="s">
        <v>3640</v>
      </c>
      <c r="D831" s="413">
        <v>401</v>
      </c>
      <c r="E831" s="413">
        <v>680</v>
      </c>
      <c r="F831" s="413">
        <v>10</v>
      </c>
      <c r="G831" s="413">
        <v>6800</v>
      </c>
      <c r="H831" s="413">
        <v>4010</v>
      </c>
      <c r="I831" s="413">
        <v>2790</v>
      </c>
      <c r="J831" s="413">
        <v>2</v>
      </c>
      <c r="K831" s="413" t="s">
        <v>1358</v>
      </c>
      <c r="L831" s="413">
        <v>10</v>
      </c>
    </row>
    <row r="832" spans="1:12">
      <c r="A832" s="413">
        <v>831</v>
      </c>
      <c r="B832" s="413" t="s">
        <v>838</v>
      </c>
      <c r="C832" s="413" t="s">
        <v>3231</v>
      </c>
      <c r="D832" s="413">
        <v>509</v>
      </c>
      <c r="E832" s="413">
        <v>677.6</v>
      </c>
      <c r="F832" s="413">
        <v>10</v>
      </c>
      <c r="G832" s="413">
        <v>6776</v>
      </c>
      <c r="H832" s="413">
        <v>5090</v>
      </c>
      <c r="I832" s="413">
        <v>1686</v>
      </c>
      <c r="J832" s="413">
        <v>5</v>
      </c>
      <c r="K832" s="413" t="s">
        <v>1358</v>
      </c>
      <c r="L832" s="413">
        <v>10</v>
      </c>
    </row>
    <row r="833" spans="1:12">
      <c r="A833" s="413">
        <v>832</v>
      </c>
      <c r="B833" s="413" t="s">
        <v>610</v>
      </c>
      <c r="C833" s="413" t="s">
        <v>3709</v>
      </c>
      <c r="D833" s="413">
        <v>331</v>
      </c>
      <c r="E833" s="413">
        <v>451.5333</v>
      </c>
      <c r="F833" s="413">
        <v>15</v>
      </c>
      <c r="G833" s="413">
        <v>6773</v>
      </c>
      <c r="H833" s="413">
        <v>4965</v>
      </c>
      <c r="I833" s="413">
        <v>1808</v>
      </c>
      <c r="J833" s="413">
        <v>11</v>
      </c>
      <c r="K833" s="413" t="s">
        <v>1358</v>
      </c>
      <c r="L833" s="413">
        <v>15</v>
      </c>
    </row>
    <row r="834" spans="1:12">
      <c r="A834" s="413">
        <v>833</v>
      </c>
      <c r="B834" s="413" t="s">
        <v>4221</v>
      </c>
      <c r="C834" s="413" t="s">
        <v>4329</v>
      </c>
      <c r="D834" s="413">
        <v>315</v>
      </c>
      <c r="E834" s="413">
        <v>420</v>
      </c>
      <c r="F834" s="413">
        <v>16</v>
      </c>
      <c r="G834" s="413">
        <v>6720</v>
      </c>
      <c r="H834" s="413">
        <v>5040</v>
      </c>
      <c r="I834" s="413">
        <v>1680</v>
      </c>
      <c r="J834" s="413">
        <v>1</v>
      </c>
      <c r="K834" s="413" t="s">
        <v>1358</v>
      </c>
      <c r="L834" s="413">
        <v>16</v>
      </c>
    </row>
    <row r="835" spans="1:12">
      <c r="A835" s="413">
        <v>834</v>
      </c>
      <c r="B835" s="413" t="s">
        <v>580</v>
      </c>
      <c r="C835" s="413" t="s">
        <v>3633</v>
      </c>
      <c r="D835" s="413">
        <v>467</v>
      </c>
      <c r="E835" s="413">
        <v>601</v>
      </c>
      <c r="F835" s="413">
        <v>11</v>
      </c>
      <c r="G835" s="413">
        <v>6611</v>
      </c>
      <c r="H835" s="413">
        <v>5137</v>
      </c>
      <c r="I835" s="413">
        <v>1474</v>
      </c>
      <c r="J835" s="413">
        <v>4</v>
      </c>
      <c r="K835" s="413" t="s">
        <v>1358</v>
      </c>
      <c r="L835" s="413">
        <v>11</v>
      </c>
    </row>
    <row r="836" spans="1:12">
      <c r="A836" s="413">
        <v>835</v>
      </c>
      <c r="B836" s="413" t="s">
        <v>2803</v>
      </c>
      <c r="C836" s="413" t="s">
        <v>3728</v>
      </c>
      <c r="D836" s="413">
        <v>110</v>
      </c>
      <c r="E836" s="413">
        <v>234.21430000000001</v>
      </c>
      <c r="F836" s="413">
        <v>28</v>
      </c>
      <c r="G836" s="413">
        <v>6558</v>
      </c>
      <c r="H836" s="413">
        <v>3080</v>
      </c>
      <c r="I836" s="413">
        <v>3478</v>
      </c>
      <c r="J836" s="413">
        <v>25</v>
      </c>
      <c r="K836" s="413" t="s">
        <v>1358</v>
      </c>
      <c r="L836" s="413">
        <v>28</v>
      </c>
    </row>
    <row r="837" spans="1:12">
      <c r="A837" s="413">
        <v>836</v>
      </c>
      <c r="B837" s="413" t="s">
        <v>443</v>
      </c>
      <c r="C837" s="413" t="s">
        <v>3634</v>
      </c>
      <c r="D837" s="413">
        <v>427</v>
      </c>
      <c r="E837" s="413">
        <v>589.54549999999995</v>
      </c>
      <c r="F837" s="413">
        <v>11</v>
      </c>
      <c r="G837" s="413">
        <v>6485</v>
      </c>
      <c r="H837" s="413">
        <v>4697</v>
      </c>
      <c r="I837" s="413">
        <v>1788</v>
      </c>
      <c r="J837" s="413">
        <v>6</v>
      </c>
      <c r="K837" s="413" t="s">
        <v>1358</v>
      </c>
      <c r="L837" s="413">
        <v>11</v>
      </c>
    </row>
    <row r="838" spans="1:12">
      <c r="A838" s="413">
        <v>837</v>
      </c>
      <c r="B838" s="413" t="s">
        <v>436</v>
      </c>
      <c r="C838" s="413" t="s">
        <v>3679</v>
      </c>
      <c r="D838" s="413">
        <v>204</v>
      </c>
      <c r="E838" s="413">
        <v>640</v>
      </c>
      <c r="F838" s="413">
        <v>10</v>
      </c>
      <c r="G838" s="413">
        <v>6400</v>
      </c>
      <c r="H838" s="413">
        <v>2040</v>
      </c>
      <c r="I838" s="413">
        <v>4360</v>
      </c>
      <c r="J838" s="413">
        <v>3</v>
      </c>
      <c r="K838" s="413" t="s">
        <v>1358</v>
      </c>
      <c r="L838" s="413">
        <v>10</v>
      </c>
    </row>
    <row r="839" spans="1:12">
      <c r="A839" s="413">
        <v>838</v>
      </c>
      <c r="B839" s="413" t="s">
        <v>890</v>
      </c>
      <c r="C839" s="413" t="s">
        <v>3374</v>
      </c>
      <c r="D839" s="413">
        <v>191</v>
      </c>
      <c r="E839" s="413">
        <v>327.36840000000001</v>
      </c>
      <c r="F839" s="413">
        <v>19</v>
      </c>
      <c r="G839" s="413">
        <v>6220</v>
      </c>
      <c r="H839" s="413">
        <v>3629</v>
      </c>
      <c r="I839" s="413">
        <v>2591</v>
      </c>
      <c r="J839" s="413">
        <v>5</v>
      </c>
      <c r="K839" s="413" t="s">
        <v>1358</v>
      </c>
      <c r="L839" s="413">
        <v>19</v>
      </c>
    </row>
    <row r="840" spans="1:12">
      <c r="A840" s="413">
        <v>839</v>
      </c>
      <c r="B840" s="413" t="s">
        <v>454</v>
      </c>
      <c r="C840" s="413" t="s">
        <v>3529</v>
      </c>
      <c r="D840" s="413">
        <v>185</v>
      </c>
      <c r="E840" s="413">
        <v>177.65710000000001</v>
      </c>
      <c r="F840" s="413">
        <v>35</v>
      </c>
      <c r="G840" s="413">
        <v>6218</v>
      </c>
      <c r="H840" s="413">
        <v>6475</v>
      </c>
      <c r="I840" s="413">
        <v>-257</v>
      </c>
      <c r="J840" s="413">
        <v>13</v>
      </c>
      <c r="K840" s="413" t="s">
        <v>1358</v>
      </c>
      <c r="L840" s="413">
        <v>35</v>
      </c>
    </row>
    <row r="841" spans="1:12">
      <c r="A841" s="413">
        <v>840</v>
      </c>
      <c r="B841" s="413" t="s">
        <v>953</v>
      </c>
      <c r="C841" s="413" t="s">
        <v>3572</v>
      </c>
      <c r="D841" s="413">
        <v>149</v>
      </c>
      <c r="E841" s="413">
        <v>293.61900000000003</v>
      </c>
      <c r="F841" s="413">
        <v>21</v>
      </c>
      <c r="G841" s="413">
        <v>6166</v>
      </c>
      <c r="H841" s="413">
        <v>3129</v>
      </c>
      <c r="I841" s="413">
        <v>3037</v>
      </c>
      <c r="J841" s="413">
        <v>6</v>
      </c>
      <c r="K841" s="413" t="s">
        <v>1358</v>
      </c>
      <c r="L841" s="413">
        <v>21</v>
      </c>
    </row>
    <row r="842" spans="1:12">
      <c r="A842" s="413">
        <v>841</v>
      </c>
      <c r="B842" s="413" t="s">
        <v>2751</v>
      </c>
      <c r="C842" s="413" t="s">
        <v>3496</v>
      </c>
      <c r="D842" s="413">
        <v>400</v>
      </c>
      <c r="E842" s="413">
        <v>610</v>
      </c>
      <c r="F842" s="413">
        <v>10</v>
      </c>
      <c r="G842" s="413">
        <v>6100</v>
      </c>
      <c r="H842" s="413">
        <v>4000</v>
      </c>
      <c r="I842" s="413">
        <v>2100</v>
      </c>
      <c r="J842" s="413">
        <v>1</v>
      </c>
      <c r="K842" s="413" t="s">
        <v>1358</v>
      </c>
      <c r="L842" s="413">
        <v>10</v>
      </c>
    </row>
    <row r="843" spans="1:12">
      <c r="A843" s="413">
        <v>842</v>
      </c>
      <c r="B843" s="413" t="s">
        <v>810</v>
      </c>
      <c r="C843" s="413" t="s">
        <v>3604</v>
      </c>
      <c r="D843" s="413">
        <v>84</v>
      </c>
      <c r="E843" s="413">
        <v>134.4222</v>
      </c>
      <c r="F843" s="413">
        <v>45</v>
      </c>
      <c r="G843" s="413">
        <v>6049</v>
      </c>
      <c r="H843" s="413">
        <v>3780</v>
      </c>
      <c r="I843" s="413">
        <v>2269</v>
      </c>
      <c r="J843" s="413">
        <v>11</v>
      </c>
      <c r="K843" s="413" t="s">
        <v>1358</v>
      </c>
      <c r="L843" s="413">
        <v>45</v>
      </c>
    </row>
    <row r="844" spans="1:12">
      <c r="A844" s="413">
        <v>843</v>
      </c>
      <c r="B844" s="413" t="s">
        <v>3657</v>
      </c>
      <c r="C844" s="413" t="s">
        <v>3658</v>
      </c>
      <c r="D844" s="413">
        <v>916</v>
      </c>
      <c r="E844" s="413">
        <v>3000</v>
      </c>
      <c r="F844" s="413">
        <v>2</v>
      </c>
      <c r="G844" s="413">
        <v>6000</v>
      </c>
      <c r="H844" s="413">
        <v>1832</v>
      </c>
      <c r="I844" s="413">
        <v>4168</v>
      </c>
      <c r="J844" s="413">
        <v>2</v>
      </c>
      <c r="K844" s="413" t="s">
        <v>1358</v>
      </c>
      <c r="L844" s="413">
        <v>2</v>
      </c>
    </row>
    <row r="845" spans="1:12">
      <c r="A845" s="413">
        <v>844</v>
      </c>
      <c r="B845" s="413" t="s">
        <v>879</v>
      </c>
      <c r="C845" s="413" t="s">
        <v>3565</v>
      </c>
      <c r="D845" s="413">
        <v>0</v>
      </c>
      <c r="E845" s="413">
        <v>352</v>
      </c>
      <c r="F845" s="413">
        <v>17</v>
      </c>
      <c r="G845" s="413">
        <v>5984</v>
      </c>
      <c r="H845" s="413">
        <v>0</v>
      </c>
      <c r="I845" s="413">
        <v>5984</v>
      </c>
      <c r="J845" s="413">
        <v>12</v>
      </c>
      <c r="K845" s="413" t="s">
        <v>1358</v>
      </c>
      <c r="L845" s="413">
        <v>17</v>
      </c>
    </row>
    <row r="846" spans="1:12">
      <c r="A846" s="413">
        <v>845</v>
      </c>
      <c r="B846" s="413" t="s">
        <v>3655</v>
      </c>
      <c r="C846" s="413" t="s">
        <v>3256</v>
      </c>
      <c r="D846" s="413">
        <v>432</v>
      </c>
      <c r="E846" s="413">
        <v>850</v>
      </c>
      <c r="F846" s="413">
        <v>7</v>
      </c>
      <c r="G846" s="413">
        <v>5950</v>
      </c>
      <c r="H846" s="413">
        <v>3024</v>
      </c>
      <c r="I846" s="413">
        <v>2926</v>
      </c>
      <c r="J846" s="413">
        <v>7</v>
      </c>
      <c r="K846" s="413" t="s">
        <v>1358</v>
      </c>
      <c r="L846" s="413">
        <v>7</v>
      </c>
    </row>
    <row r="847" spans="1:12">
      <c r="A847" s="413">
        <v>846</v>
      </c>
      <c r="B847" s="413" t="s">
        <v>902</v>
      </c>
      <c r="C847" s="413" t="s">
        <v>3645</v>
      </c>
      <c r="D847" s="413">
        <v>323</v>
      </c>
      <c r="E847" s="413">
        <v>920</v>
      </c>
      <c r="F847" s="413">
        <v>6</v>
      </c>
      <c r="G847" s="413">
        <v>5520</v>
      </c>
      <c r="H847" s="413">
        <v>1938</v>
      </c>
      <c r="I847" s="413">
        <v>3582</v>
      </c>
      <c r="J847" s="413">
        <v>6</v>
      </c>
      <c r="K847" s="413" t="s">
        <v>1358</v>
      </c>
      <c r="L847" s="413">
        <v>6</v>
      </c>
    </row>
    <row r="848" spans="1:12">
      <c r="A848" s="413">
        <v>847</v>
      </c>
      <c r="B848" s="413" t="s">
        <v>4415</v>
      </c>
      <c r="C848" s="413" t="s">
        <v>4483</v>
      </c>
      <c r="D848" s="413">
        <v>51</v>
      </c>
      <c r="E848" s="413">
        <v>75.958299999999994</v>
      </c>
      <c r="F848" s="413">
        <v>72</v>
      </c>
      <c r="G848" s="413">
        <v>5469</v>
      </c>
      <c r="H848" s="413">
        <v>3672</v>
      </c>
      <c r="I848" s="413">
        <v>1797</v>
      </c>
      <c r="J848" s="413">
        <v>15</v>
      </c>
      <c r="K848" s="413" t="s">
        <v>1358</v>
      </c>
      <c r="L848" s="413">
        <v>72</v>
      </c>
    </row>
    <row r="849" spans="1:12">
      <c r="A849" s="413">
        <v>848</v>
      </c>
      <c r="B849" s="413" t="s">
        <v>4416</v>
      </c>
      <c r="C849" s="413" t="s">
        <v>4484</v>
      </c>
      <c r="D849" s="413">
        <v>51</v>
      </c>
      <c r="E849" s="413">
        <v>88.426199999999994</v>
      </c>
      <c r="F849" s="413">
        <v>61</v>
      </c>
      <c r="G849" s="413">
        <v>5394</v>
      </c>
      <c r="H849" s="413">
        <v>3111</v>
      </c>
      <c r="I849" s="413">
        <v>2283</v>
      </c>
      <c r="J849" s="413">
        <v>16</v>
      </c>
      <c r="K849" s="413" t="s">
        <v>1358</v>
      </c>
      <c r="L849" s="413">
        <v>61</v>
      </c>
    </row>
    <row r="850" spans="1:12">
      <c r="A850" s="413">
        <v>849</v>
      </c>
      <c r="B850" s="413" t="s">
        <v>412</v>
      </c>
      <c r="C850" s="413" t="s">
        <v>3627</v>
      </c>
      <c r="D850" s="413">
        <v>240</v>
      </c>
      <c r="E850" s="413">
        <v>411.23079999999999</v>
      </c>
      <c r="F850" s="413">
        <v>13</v>
      </c>
      <c r="G850" s="413">
        <v>5346</v>
      </c>
      <c r="H850" s="413">
        <v>3120</v>
      </c>
      <c r="I850" s="413">
        <v>2226</v>
      </c>
      <c r="J850" s="413">
        <v>9</v>
      </c>
      <c r="K850" s="413" t="s">
        <v>1358</v>
      </c>
      <c r="L850" s="413">
        <v>13</v>
      </c>
    </row>
    <row r="851" spans="1:12">
      <c r="A851" s="413">
        <v>850</v>
      </c>
      <c r="B851" s="413" t="s">
        <v>2992</v>
      </c>
      <c r="C851" s="413" t="s">
        <v>3727</v>
      </c>
      <c r="D851" s="413">
        <v>288</v>
      </c>
      <c r="E851" s="413">
        <v>43.9831</v>
      </c>
      <c r="F851" s="413">
        <v>118</v>
      </c>
      <c r="G851" s="413">
        <v>5190</v>
      </c>
      <c r="H851" s="413">
        <v>33984</v>
      </c>
      <c r="I851" s="413">
        <v>-28794</v>
      </c>
      <c r="J851" s="413">
        <v>6</v>
      </c>
      <c r="K851" s="413" t="s">
        <v>1358</v>
      </c>
      <c r="L851" s="413">
        <v>118</v>
      </c>
    </row>
    <row r="852" spans="1:12">
      <c r="A852" s="413">
        <v>851</v>
      </c>
      <c r="B852" s="413" t="s">
        <v>914</v>
      </c>
      <c r="C852" s="413" t="s">
        <v>3312</v>
      </c>
      <c r="D852" s="413">
        <v>199</v>
      </c>
      <c r="E852" s="413">
        <v>302.94119999999998</v>
      </c>
      <c r="F852" s="413">
        <v>17</v>
      </c>
      <c r="G852" s="413">
        <v>5150</v>
      </c>
      <c r="H852" s="413">
        <v>3383</v>
      </c>
      <c r="I852" s="413">
        <v>1767</v>
      </c>
      <c r="J852" s="413">
        <v>4</v>
      </c>
      <c r="K852" s="413" t="s">
        <v>1358</v>
      </c>
      <c r="L852" s="413">
        <v>17</v>
      </c>
    </row>
    <row r="853" spans="1:12">
      <c r="A853" s="413">
        <v>852</v>
      </c>
      <c r="B853" s="413" t="s">
        <v>556</v>
      </c>
      <c r="C853" s="413" t="s">
        <v>3649</v>
      </c>
      <c r="D853" s="413">
        <v>174</v>
      </c>
      <c r="E853" s="413">
        <v>257.5</v>
      </c>
      <c r="F853" s="413">
        <v>20</v>
      </c>
      <c r="G853" s="413">
        <v>5150</v>
      </c>
      <c r="H853" s="413">
        <v>3480</v>
      </c>
      <c r="I853" s="413">
        <v>1670</v>
      </c>
      <c r="J853" s="413">
        <v>14</v>
      </c>
      <c r="K853" s="413" t="s">
        <v>1358</v>
      </c>
      <c r="L853" s="413">
        <v>20</v>
      </c>
    </row>
    <row r="854" spans="1:12">
      <c r="A854" s="413">
        <v>853</v>
      </c>
      <c r="B854" s="413" t="s">
        <v>856</v>
      </c>
      <c r="C854" s="413" t="s">
        <v>3581</v>
      </c>
      <c r="D854" s="413">
        <v>254</v>
      </c>
      <c r="E854" s="413">
        <v>466.18180000000001</v>
      </c>
      <c r="F854" s="413">
        <v>11</v>
      </c>
      <c r="G854" s="413">
        <v>5128</v>
      </c>
      <c r="H854" s="413">
        <v>2794</v>
      </c>
      <c r="I854" s="413">
        <v>2334</v>
      </c>
      <c r="J854" s="413">
        <v>10</v>
      </c>
      <c r="K854" s="413" t="s">
        <v>1358</v>
      </c>
      <c r="L854" s="413">
        <v>11</v>
      </c>
    </row>
    <row r="855" spans="1:12">
      <c r="A855" s="413">
        <v>854</v>
      </c>
      <c r="B855" s="413" t="s">
        <v>1005</v>
      </c>
      <c r="C855" s="413" t="s">
        <v>3389</v>
      </c>
      <c r="D855" s="413">
        <v>504</v>
      </c>
      <c r="E855" s="413">
        <v>1280</v>
      </c>
      <c r="F855" s="413">
        <v>4</v>
      </c>
      <c r="G855" s="413">
        <v>5120</v>
      </c>
      <c r="H855" s="413">
        <v>2016</v>
      </c>
      <c r="I855" s="413">
        <v>3104</v>
      </c>
      <c r="J855" s="413">
        <v>3</v>
      </c>
      <c r="K855" s="413" t="s">
        <v>1358</v>
      </c>
      <c r="L855" s="413">
        <v>4</v>
      </c>
    </row>
    <row r="856" spans="1:12">
      <c r="A856" s="413">
        <v>855</v>
      </c>
      <c r="B856" s="413" t="s">
        <v>405</v>
      </c>
      <c r="C856" s="413" t="s">
        <v>3177</v>
      </c>
      <c r="D856" s="413">
        <v>81</v>
      </c>
      <c r="E856" s="413">
        <v>136.32429999999999</v>
      </c>
      <c r="F856" s="413">
        <v>37</v>
      </c>
      <c r="G856" s="413">
        <v>5044</v>
      </c>
      <c r="H856" s="413">
        <v>2997</v>
      </c>
      <c r="I856" s="413">
        <v>2047</v>
      </c>
      <c r="J856" s="413">
        <v>6</v>
      </c>
      <c r="K856" s="413" t="s">
        <v>1358</v>
      </c>
      <c r="L856" s="413">
        <v>37</v>
      </c>
    </row>
    <row r="857" spans="1:12">
      <c r="A857" s="413">
        <v>856</v>
      </c>
      <c r="B857" s="413" t="s">
        <v>677</v>
      </c>
      <c r="C857" s="413" t="s">
        <v>3975</v>
      </c>
      <c r="D857" s="413">
        <v>99</v>
      </c>
      <c r="E857" s="413">
        <v>227.9545</v>
      </c>
      <c r="F857" s="413">
        <v>22</v>
      </c>
      <c r="G857" s="413">
        <v>5015</v>
      </c>
      <c r="H857" s="413">
        <v>2178</v>
      </c>
      <c r="I857" s="413">
        <v>2837</v>
      </c>
      <c r="J857" s="413">
        <v>19</v>
      </c>
      <c r="K857" s="413" t="s">
        <v>1358</v>
      </c>
      <c r="L857" s="413">
        <v>22</v>
      </c>
    </row>
    <row r="858" spans="1:12">
      <c r="A858" s="413">
        <v>857</v>
      </c>
      <c r="B858" s="413" t="s">
        <v>4234</v>
      </c>
      <c r="C858" s="413" t="s">
        <v>4341</v>
      </c>
      <c r="D858" s="413">
        <v>93</v>
      </c>
      <c r="E858" s="413">
        <v>121.46339999999999</v>
      </c>
      <c r="F858" s="413">
        <v>41</v>
      </c>
      <c r="G858" s="413">
        <v>4980</v>
      </c>
      <c r="H858" s="413">
        <v>3813</v>
      </c>
      <c r="I858" s="413">
        <v>1167</v>
      </c>
      <c r="J858" s="413">
        <v>15</v>
      </c>
      <c r="K858" s="413" t="s">
        <v>1358</v>
      </c>
      <c r="L858" s="413">
        <v>41</v>
      </c>
    </row>
    <row r="859" spans="1:12">
      <c r="A859" s="413">
        <v>858</v>
      </c>
      <c r="B859" s="413" t="s">
        <v>918</v>
      </c>
      <c r="C859" s="413" t="s">
        <v>3515</v>
      </c>
      <c r="D859" s="413">
        <v>74</v>
      </c>
      <c r="E859" s="413">
        <v>62.215200000000003</v>
      </c>
      <c r="F859" s="413">
        <v>79</v>
      </c>
      <c r="G859" s="413">
        <v>4915</v>
      </c>
      <c r="H859" s="413">
        <v>5846</v>
      </c>
      <c r="I859" s="413">
        <v>-931</v>
      </c>
      <c r="J859" s="413">
        <v>60</v>
      </c>
      <c r="K859" s="413" t="s">
        <v>1358</v>
      </c>
      <c r="L859" s="413">
        <v>79</v>
      </c>
    </row>
    <row r="860" spans="1:12">
      <c r="A860" s="413">
        <v>859</v>
      </c>
      <c r="B860" s="413" t="s">
        <v>1010</v>
      </c>
      <c r="C860" s="413" t="s">
        <v>3480</v>
      </c>
      <c r="D860" s="413">
        <v>515</v>
      </c>
      <c r="E860" s="413">
        <v>170.57140000000001</v>
      </c>
      <c r="F860" s="413">
        <v>28</v>
      </c>
      <c r="G860" s="413">
        <v>4776</v>
      </c>
      <c r="H860" s="413">
        <v>14420</v>
      </c>
      <c r="I860" s="413">
        <v>-9644</v>
      </c>
      <c r="J860" s="413">
        <v>3</v>
      </c>
      <c r="K860" s="413" t="s">
        <v>1358</v>
      </c>
      <c r="L860" s="413">
        <v>28</v>
      </c>
    </row>
    <row r="861" spans="1:12">
      <c r="A861" s="413">
        <v>860</v>
      </c>
      <c r="B861" s="413" t="s">
        <v>554</v>
      </c>
      <c r="C861" s="413" t="s">
        <v>3469</v>
      </c>
      <c r="D861" s="413">
        <v>762</v>
      </c>
      <c r="E861" s="413">
        <v>1544.3333</v>
      </c>
      <c r="F861" s="413">
        <v>3</v>
      </c>
      <c r="G861" s="413">
        <v>4633</v>
      </c>
      <c r="H861" s="413">
        <v>2286</v>
      </c>
      <c r="I861" s="413">
        <v>2347</v>
      </c>
      <c r="J861" s="413">
        <v>3</v>
      </c>
      <c r="K861" s="413" t="s">
        <v>1358</v>
      </c>
      <c r="L861" s="413">
        <v>3</v>
      </c>
    </row>
    <row r="862" spans="1:12">
      <c r="A862" s="413">
        <v>861</v>
      </c>
      <c r="B862" s="413" t="s">
        <v>483</v>
      </c>
      <c r="C862" s="413" t="s">
        <v>3694</v>
      </c>
      <c r="D862" s="413">
        <v>102</v>
      </c>
      <c r="E862" s="413">
        <v>299</v>
      </c>
      <c r="F862" s="413">
        <v>15</v>
      </c>
      <c r="G862" s="413">
        <v>4485</v>
      </c>
      <c r="H862" s="413">
        <v>1530</v>
      </c>
      <c r="I862" s="413">
        <v>2955</v>
      </c>
      <c r="J862" s="413">
        <v>3</v>
      </c>
      <c r="K862" s="413" t="s">
        <v>1358</v>
      </c>
      <c r="L862" s="413">
        <v>15</v>
      </c>
    </row>
    <row r="863" spans="1:12">
      <c r="A863" s="413">
        <v>862</v>
      </c>
      <c r="B863" s="413" t="s">
        <v>590</v>
      </c>
      <c r="C863" s="413" t="s">
        <v>3648</v>
      </c>
      <c r="D863" s="413">
        <v>142</v>
      </c>
      <c r="E863" s="413">
        <v>235.36840000000001</v>
      </c>
      <c r="F863" s="413">
        <v>19</v>
      </c>
      <c r="G863" s="413">
        <v>4472</v>
      </c>
      <c r="H863" s="413">
        <v>2698</v>
      </c>
      <c r="I863" s="413">
        <v>1774</v>
      </c>
      <c r="J863" s="413">
        <v>13</v>
      </c>
      <c r="K863" s="413" t="s">
        <v>1358</v>
      </c>
      <c r="L863" s="413">
        <v>19</v>
      </c>
    </row>
    <row r="864" spans="1:12">
      <c r="A864" s="413">
        <v>863</v>
      </c>
      <c r="B864" s="413" t="s">
        <v>2761</v>
      </c>
      <c r="C864" s="413" t="s">
        <v>3677</v>
      </c>
      <c r="D864" s="413">
        <v>29</v>
      </c>
      <c r="E864" s="413">
        <v>40</v>
      </c>
      <c r="F864" s="413">
        <v>110</v>
      </c>
      <c r="G864" s="413">
        <v>4400</v>
      </c>
      <c r="H864" s="413">
        <v>3190</v>
      </c>
      <c r="I864" s="413">
        <v>1210</v>
      </c>
      <c r="J864" s="413">
        <v>3</v>
      </c>
      <c r="K864" s="413" t="s">
        <v>1358</v>
      </c>
      <c r="L864" s="413">
        <v>110</v>
      </c>
    </row>
    <row r="865" spans="1:12">
      <c r="A865" s="413">
        <v>864</v>
      </c>
      <c r="B865" s="413" t="s">
        <v>1021</v>
      </c>
      <c r="C865" s="413" t="s">
        <v>3319</v>
      </c>
      <c r="D865" s="413">
        <v>191</v>
      </c>
      <c r="E865" s="413">
        <v>26.4938</v>
      </c>
      <c r="F865" s="413">
        <v>162</v>
      </c>
      <c r="G865" s="413">
        <v>4292</v>
      </c>
      <c r="H865" s="413">
        <v>30942</v>
      </c>
      <c r="I865" s="413">
        <v>-26650</v>
      </c>
      <c r="J865" s="413">
        <v>12</v>
      </c>
      <c r="K865" s="413" t="s">
        <v>1358</v>
      </c>
      <c r="L865" s="413">
        <v>162</v>
      </c>
    </row>
    <row r="866" spans="1:12">
      <c r="A866" s="413">
        <v>865</v>
      </c>
      <c r="B866" s="413" t="s">
        <v>987</v>
      </c>
      <c r="C866" s="413" t="s">
        <v>3640</v>
      </c>
      <c r="D866" s="413">
        <v>401</v>
      </c>
      <c r="E866" s="413">
        <v>600.57140000000004</v>
      </c>
      <c r="F866" s="413">
        <v>7</v>
      </c>
      <c r="G866" s="413">
        <v>4204</v>
      </c>
      <c r="H866" s="413">
        <v>2807</v>
      </c>
      <c r="I866" s="413">
        <v>1397</v>
      </c>
      <c r="J866" s="413">
        <v>6</v>
      </c>
      <c r="K866" s="413" t="s">
        <v>1358</v>
      </c>
      <c r="L866" s="413">
        <v>7</v>
      </c>
    </row>
    <row r="867" spans="1:12">
      <c r="A867" s="413">
        <v>866</v>
      </c>
      <c r="B867" s="413" t="s">
        <v>4480</v>
      </c>
      <c r="C867" s="413" t="s">
        <v>4481</v>
      </c>
      <c r="D867" s="413">
        <v>241</v>
      </c>
      <c r="E867" s="413">
        <v>233.33330000000001</v>
      </c>
      <c r="F867" s="413">
        <v>18</v>
      </c>
      <c r="G867" s="413">
        <v>4200</v>
      </c>
      <c r="H867" s="413">
        <v>4338</v>
      </c>
      <c r="I867" s="413">
        <v>-138</v>
      </c>
      <c r="J867" s="413">
        <v>10</v>
      </c>
      <c r="K867" s="413" t="s">
        <v>1358</v>
      </c>
      <c r="L867" s="413">
        <v>18</v>
      </c>
    </row>
    <row r="868" spans="1:12">
      <c r="A868" s="413">
        <v>867</v>
      </c>
      <c r="B868" s="413" t="s">
        <v>555</v>
      </c>
      <c r="C868" s="413" t="s">
        <v>3674</v>
      </c>
      <c r="D868" s="413">
        <v>174</v>
      </c>
      <c r="E868" s="413">
        <v>256.625</v>
      </c>
      <c r="F868" s="413">
        <v>16</v>
      </c>
      <c r="G868" s="413">
        <v>4106</v>
      </c>
      <c r="H868" s="413">
        <v>2784</v>
      </c>
      <c r="I868" s="413">
        <v>1322</v>
      </c>
      <c r="J868" s="413">
        <v>12</v>
      </c>
      <c r="K868" s="413" t="s">
        <v>1358</v>
      </c>
      <c r="L868" s="413">
        <v>16</v>
      </c>
    </row>
    <row r="869" spans="1:12">
      <c r="A869" s="413">
        <v>868</v>
      </c>
      <c r="B869" s="413" t="s">
        <v>3665</v>
      </c>
      <c r="C869" s="413" t="s">
        <v>3666</v>
      </c>
      <c r="D869" s="413">
        <v>57</v>
      </c>
      <c r="E869" s="413">
        <v>2.5806</v>
      </c>
      <c r="F869" s="413">
        <v>1550</v>
      </c>
      <c r="G869" s="413">
        <v>4000</v>
      </c>
      <c r="H869" s="413">
        <v>88350</v>
      </c>
      <c r="I869" s="413">
        <v>-84350</v>
      </c>
      <c r="J869" s="413">
        <v>9</v>
      </c>
      <c r="K869" s="413" t="s">
        <v>1358</v>
      </c>
      <c r="L869" s="413">
        <v>1550</v>
      </c>
    </row>
    <row r="870" spans="1:12">
      <c r="A870" s="413">
        <v>869</v>
      </c>
      <c r="B870" s="413" t="s">
        <v>3525</v>
      </c>
      <c r="C870" s="413" t="s">
        <v>3526</v>
      </c>
      <c r="D870" s="413">
        <v>406</v>
      </c>
      <c r="E870" s="413">
        <v>655</v>
      </c>
      <c r="F870" s="413">
        <v>6</v>
      </c>
      <c r="G870" s="413">
        <v>3930</v>
      </c>
      <c r="H870" s="413">
        <v>2436</v>
      </c>
      <c r="I870" s="413">
        <v>1494</v>
      </c>
      <c r="J870" s="413">
        <v>6</v>
      </c>
      <c r="K870" s="413" t="s">
        <v>1358</v>
      </c>
      <c r="L870" s="413">
        <v>6</v>
      </c>
    </row>
    <row r="871" spans="1:12">
      <c r="A871" s="413">
        <v>870</v>
      </c>
      <c r="B871" s="413" t="s">
        <v>828</v>
      </c>
      <c r="C871" s="413" t="s">
        <v>3860</v>
      </c>
      <c r="D871" s="413">
        <v>105</v>
      </c>
      <c r="E871" s="413">
        <v>177.86359999999999</v>
      </c>
      <c r="F871" s="413">
        <v>22</v>
      </c>
      <c r="G871" s="413">
        <v>3913</v>
      </c>
      <c r="H871" s="413">
        <v>2310</v>
      </c>
      <c r="I871" s="413">
        <v>1603</v>
      </c>
      <c r="J871" s="413">
        <v>21</v>
      </c>
      <c r="K871" s="413" t="s">
        <v>1358</v>
      </c>
      <c r="L871" s="413">
        <v>22</v>
      </c>
    </row>
    <row r="872" spans="1:12">
      <c r="A872" s="413">
        <v>871</v>
      </c>
      <c r="B872" s="413" t="s">
        <v>928</v>
      </c>
      <c r="C872" s="413" t="s">
        <v>3671</v>
      </c>
      <c r="D872" s="413">
        <v>229</v>
      </c>
      <c r="E872" s="413">
        <v>294.69229999999999</v>
      </c>
      <c r="F872" s="413">
        <v>13</v>
      </c>
      <c r="G872" s="413">
        <v>3831</v>
      </c>
      <c r="H872" s="413">
        <v>2977</v>
      </c>
      <c r="I872" s="413">
        <v>854</v>
      </c>
      <c r="J872" s="413">
        <v>9</v>
      </c>
      <c r="K872" s="413" t="s">
        <v>1358</v>
      </c>
      <c r="L872" s="413">
        <v>13</v>
      </c>
    </row>
    <row r="873" spans="1:12">
      <c r="A873" s="413">
        <v>872</v>
      </c>
      <c r="B873" s="413" t="s">
        <v>799</v>
      </c>
      <c r="C873" s="413" t="s">
        <v>3524</v>
      </c>
      <c r="D873" s="413">
        <v>87</v>
      </c>
      <c r="E873" s="413">
        <v>145.80770000000001</v>
      </c>
      <c r="F873" s="413">
        <v>26</v>
      </c>
      <c r="G873" s="413">
        <v>3791</v>
      </c>
      <c r="H873" s="413">
        <v>2262</v>
      </c>
      <c r="I873" s="413">
        <v>1529</v>
      </c>
      <c r="J873" s="413">
        <v>5</v>
      </c>
      <c r="K873" s="413" t="s">
        <v>1358</v>
      </c>
      <c r="L873" s="413">
        <v>26</v>
      </c>
    </row>
    <row r="874" spans="1:12">
      <c r="A874" s="413">
        <v>873</v>
      </c>
      <c r="B874" s="413" t="s">
        <v>692</v>
      </c>
      <c r="C874" s="413" t="s">
        <v>3244</v>
      </c>
      <c r="D874" s="413">
        <v>192</v>
      </c>
      <c r="E874" s="413">
        <v>222.94120000000001</v>
      </c>
      <c r="F874" s="413">
        <v>17</v>
      </c>
      <c r="G874" s="413">
        <v>3790</v>
      </c>
      <c r="H874" s="413">
        <v>3264</v>
      </c>
      <c r="I874" s="413">
        <v>526</v>
      </c>
      <c r="J874" s="413">
        <v>17</v>
      </c>
      <c r="K874" s="413" t="s">
        <v>1358</v>
      </c>
      <c r="L874" s="413">
        <v>17</v>
      </c>
    </row>
    <row r="875" spans="1:12">
      <c r="A875" s="413">
        <v>874</v>
      </c>
      <c r="B875" s="413" t="s">
        <v>518</v>
      </c>
      <c r="C875" s="413" t="s">
        <v>3497</v>
      </c>
      <c r="D875" s="413">
        <v>318</v>
      </c>
      <c r="E875" s="413">
        <v>621</v>
      </c>
      <c r="F875" s="413">
        <v>6</v>
      </c>
      <c r="G875" s="413">
        <v>3726</v>
      </c>
      <c r="H875" s="413">
        <v>1908</v>
      </c>
      <c r="I875" s="413">
        <v>1818</v>
      </c>
      <c r="J875" s="413">
        <v>5</v>
      </c>
      <c r="K875" s="413" t="s">
        <v>1358</v>
      </c>
      <c r="L875" s="413">
        <v>6</v>
      </c>
    </row>
    <row r="876" spans="1:12">
      <c r="A876" s="413">
        <v>875</v>
      </c>
      <c r="B876" s="413" t="s">
        <v>857</v>
      </c>
      <c r="C876" s="413" t="s">
        <v>3463</v>
      </c>
      <c r="D876" s="413">
        <v>528</v>
      </c>
      <c r="E876" s="413">
        <v>718.2</v>
      </c>
      <c r="F876" s="413">
        <v>5</v>
      </c>
      <c r="G876" s="413">
        <v>3591</v>
      </c>
      <c r="H876" s="413">
        <v>2640</v>
      </c>
      <c r="I876" s="413">
        <v>951</v>
      </c>
      <c r="J876" s="413">
        <v>5</v>
      </c>
      <c r="K876" s="413" t="s">
        <v>1358</v>
      </c>
      <c r="L876" s="413">
        <v>5</v>
      </c>
    </row>
    <row r="877" spans="1:12">
      <c r="A877" s="413">
        <v>876</v>
      </c>
      <c r="B877" s="413" t="s">
        <v>909</v>
      </c>
      <c r="C877" s="413" t="s">
        <v>3609</v>
      </c>
      <c r="D877" s="413">
        <v>431</v>
      </c>
      <c r="E877" s="413">
        <v>593.16669999999999</v>
      </c>
      <c r="F877" s="413">
        <v>6</v>
      </c>
      <c r="G877" s="413">
        <v>3559</v>
      </c>
      <c r="H877" s="413">
        <v>2586</v>
      </c>
      <c r="I877" s="413">
        <v>973</v>
      </c>
      <c r="J877" s="413">
        <v>3</v>
      </c>
      <c r="K877" s="413" t="s">
        <v>1358</v>
      </c>
      <c r="L877" s="413">
        <v>6</v>
      </c>
    </row>
    <row r="878" spans="1:12">
      <c r="A878" s="413">
        <v>877</v>
      </c>
      <c r="B878" s="413" t="s">
        <v>538</v>
      </c>
      <c r="C878" s="413" t="s">
        <v>3048</v>
      </c>
      <c r="D878" s="413">
        <v>588</v>
      </c>
      <c r="E878" s="413">
        <v>1177</v>
      </c>
      <c r="F878" s="413">
        <v>3</v>
      </c>
      <c r="G878" s="413">
        <v>3531</v>
      </c>
      <c r="H878" s="413">
        <v>1764</v>
      </c>
      <c r="I878" s="413">
        <v>1767</v>
      </c>
      <c r="J878" s="413">
        <v>2</v>
      </c>
      <c r="K878" s="413" t="s">
        <v>1358</v>
      </c>
      <c r="L878" s="413">
        <v>3</v>
      </c>
    </row>
    <row r="879" spans="1:12">
      <c r="A879" s="413">
        <v>878</v>
      </c>
      <c r="B879" s="413" t="s">
        <v>880</v>
      </c>
      <c r="C879" s="413" t="s">
        <v>3565</v>
      </c>
      <c r="D879" s="413">
        <v>0</v>
      </c>
      <c r="E879" s="413">
        <v>352</v>
      </c>
      <c r="F879" s="413">
        <v>10</v>
      </c>
      <c r="G879" s="413">
        <v>3520</v>
      </c>
      <c r="H879" s="413">
        <v>0</v>
      </c>
      <c r="I879" s="413">
        <v>3520</v>
      </c>
      <c r="J879" s="413">
        <v>9</v>
      </c>
      <c r="K879" s="413" t="s">
        <v>1358</v>
      </c>
      <c r="L879" s="413">
        <v>10</v>
      </c>
    </row>
    <row r="880" spans="1:12">
      <c r="A880" s="413">
        <v>879</v>
      </c>
      <c r="B880" s="413" t="s">
        <v>3641</v>
      </c>
      <c r="C880" s="413" t="s">
        <v>4044</v>
      </c>
      <c r="D880" s="413">
        <v>320</v>
      </c>
      <c r="E880" s="413">
        <v>569</v>
      </c>
      <c r="F880" s="413">
        <v>6</v>
      </c>
      <c r="G880" s="413">
        <v>3414</v>
      </c>
      <c r="H880" s="413">
        <v>1920</v>
      </c>
      <c r="I880" s="413">
        <v>1494</v>
      </c>
      <c r="J880" s="413">
        <v>5</v>
      </c>
      <c r="K880" s="413" t="s">
        <v>1358</v>
      </c>
      <c r="L880" s="413">
        <v>6</v>
      </c>
    </row>
    <row r="881" spans="1:12">
      <c r="A881" s="413">
        <v>880</v>
      </c>
      <c r="B881" s="413" t="s">
        <v>910</v>
      </c>
      <c r="C881" s="413" t="s">
        <v>3609</v>
      </c>
      <c r="D881" s="413">
        <v>431</v>
      </c>
      <c r="E881" s="413">
        <v>560</v>
      </c>
      <c r="F881" s="413">
        <v>6</v>
      </c>
      <c r="G881" s="413">
        <v>3360</v>
      </c>
      <c r="H881" s="413">
        <v>2586</v>
      </c>
      <c r="I881" s="413">
        <v>774</v>
      </c>
      <c r="J881" s="413">
        <v>3</v>
      </c>
      <c r="K881" s="413" t="s">
        <v>1358</v>
      </c>
      <c r="L881" s="413">
        <v>6</v>
      </c>
    </row>
    <row r="882" spans="1:12">
      <c r="A882" s="413">
        <v>881</v>
      </c>
      <c r="B882" s="413" t="s">
        <v>4477</v>
      </c>
      <c r="C882" s="413" t="s">
        <v>3828</v>
      </c>
      <c r="D882" s="413">
        <v>992</v>
      </c>
      <c r="E882" s="413">
        <v>1680</v>
      </c>
      <c r="F882" s="413">
        <v>2</v>
      </c>
      <c r="G882" s="413">
        <v>3360</v>
      </c>
      <c r="H882" s="413">
        <v>1984</v>
      </c>
      <c r="I882" s="413">
        <v>1376</v>
      </c>
      <c r="J882" s="413">
        <v>2</v>
      </c>
      <c r="K882" s="413" t="s">
        <v>1358</v>
      </c>
      <c r="L882" s="413">
        <v>2</v>
      </c>
    </row>
    <row r="883" spans="1:12">
      <c r="A883" s="413">
        <v>882</v>
      </c>
      <c r="B883" s="413" t="s">
        <v>3682</v>
      </c>
      <c r="C883" s="413" t="s">
        <v>3683</v>
      </c>
      <c r="D883" s="413">
        <v>194</v>
      </c>
      <c r="E883" s="413">
        <v>368</v>
      </c>
      <c r="F883" s="413">
        <v>9</v>
      </c>
      <c r="G883" s="413">
        <v>3312</v>
      </c>
      <c r="H883" s="413">
        <v>1746</v>
      </c>
      <c r="I883" s="413">
        <v>1566</v>
      </c>
      <c r="J883" s="413">
        <v>6</v>
      </c>
      <c r="K883" s="413" t="s">
        <v>1358</v>
      </c>
      <c r="L883" s="413">
        <v>9</v>
      </c>
    </row>
    <row r="884" spans="1:12">
      <c r="A884" s="413">
        <v>883</v>
      </c>
      <c r="B884" s="413" t="s">
        <v>817</v>
      </c>
      <c r="C884" s="413" t="s">
        <v>3216</v>
      </c>
      <c r="D884" s="413">
        <v>76</v>
      </c>
      <c r="E884" s="413">
        <v>118.25</v>
      </c>
      <c r="F884" s="413">
        <v>28</v>
      </c>
      <c r="G884" s="413">
        <v>3311</v>
      </c>
      <c r="H884" s="413">
        <v>2128</v>
      </c>
      <c r="I884" s="413">
        <v>1183</v>
      </c>
      <c r="J884" s="413">
        <v>13</v>
      </c>
      <c r="K884" s="413" t="s">
        <v>1358</v>
      </c>
      <c r="L884" s="413">
        <v>28</v>
      </c>
    </row>
    <row r="885" spans="1:12">
      <c r="A885" s="413">
        <v>884</v>
      </c>
      <c r="B885" s="413" t="s">
        <v>954</v>
      </c>
      <c r="C885" s="413" t="s">
        <v>3572</v>
      </c>
      <c r="D885" s="413">
        <v>149</v>
      </c>
      <c r="E885" s="413">
        <v>273</v>
      </c>
      <c r="F885" s="413">
        <v>12</v>
      </c>
      <c r="G885" s="413">
        <v>3276</v>
      </c>
      <c r="H885" s="413">
        <v>1788</v>
      </c>
      <c r="I885" s="413">
        <v>1488</v>
      </c>
      <c r="J885" s="413">
        <v>7</v>
      </c>
      <c r="K885" s="413" t="s">
        <v>1358</v>
      </c>
      <c r="L885" s="413">
        <v>12</v>
      </c>
    </row>
    <row r="886" spans="1:12">
      <c r="A886" s="413">
        <v>885</v>
      </c>
      <c r="B886" s="413" t="s">
        <v>4207</v>
      </c>
      <c r="C886" s="413" t="s">
        <v>4339</v>
      </c>
      <c r="D886" s="413">
        <v>213</v>
      </c>
      <c r="E886" s="413">
        <v>228.57140000000001</v>
      </c>
      <c r="F886" s="413">
        <v>14</v>
      </c>
      <c r="G886" s="413">
        <v>3200</v>
      </c>
      <c r="H886" s="413">
        <v>2982</v>
      </c>
      <c r="I886" s="413">
        <v>218</v>
      </c>
      <c r="J886" s="413">
        <v>8</v>
      </c>
      <c r="K886" s="413" t="s">
        <v>1358</v>
      </c>
      <c r="L886" s="413">
        <v>14</v>
      </c>
    </row>
    <row r="887" spans="1:12">
      <c r="A887" s="413">
        <v>886</v>
      </c>
      <c r="B887" s="413" t="s">
        <v>917</v>
      </c>
      <c r="C887" s="413" t="s">
        <v>3515</v>
      </c>
      <c r="D887" s="413">
        <v>74</v>
      </c>
      <c r="E887" s="413">
        <v>52.616700000000002</v>
      </c>
      <c r="F887" s="413">
        <v>60</v>
      </c>
      <c r="G887" s="413">
        <v>3157</v>
      </c>
      <c r="H887" s="413">
        <v>4440</v>
      </c>
      <c r="I887" s="413">
        <v>-1283</v>
      </c>
      <c r="J887" s="413">
        <v>40</v>
      </c>
      <c r="K887" s="413" t="s">
        <v>1358</v>
      </c>
      <c r="L887" s="413">
        <v>60</v>
      </c>
    </row>
    <row r="888" spans="1:12">
      <c r="A888" s="413">
        <v>887</v>
      </c>
      <c r="B888" s="413" t="s">
        <v>611</v>
      </c>
      <c r="C888" s="413" t="s">
        <v>3680</v>
      </c>
      <c r="D888" s="413">
        <v>137</v>
      </c>
      <c r="E888" s="413">
        <v>346.22219999999999</v>
      </c>
      <c r="F888" s="413">
        <v>9</v>
      </c>
      <c r="G888" s="413">
        <v>3116</v>
      </c>
      <c r="H888" s="413">
        <v>1233</v>
      </c>
      <c r="I888" s="413">
        <v>1883</v>
      </c>
      <c r="J888" s="413">
        <v>6</v>
      </c>
      <c r="K888" s="413" t="s">
        <v>1358</v>
      </c>
      <c r="L888" s="413">
        <v>9</v>
      </c>
    </row>
    <row r="889" spans="1:12">
      <c r="A889" s="413">
        <v>888</v>
      </c>
      <c r="B889" s="413" t="s">
        <v>465</v>
      </c>
      <c r="C889" s="413" t="s">
        <v>3499</v>
      </c>
      <c r="D889" s="413">
        <v>142</v>
      </c>
      <c r="E889" s="413">
        <v>97.0625</v>
      </c>
      <c r="F889" s="413">
        <v>32</v>
      </c>
      <c r="G889" s="413">
        <v>3106</v>
      </c>
      <c r="H889" s="413">
        <v>4544</v>
      </c>
      <c r="I889" s="413">
        <v>-1438</v>
      </c>
      <c r="J889" s="413">
        <v>22</v>
      </c>
      <c r="K889" s="413" t="s">
        <v>1358</v>
      </c>
      <c r="L889" s="413">
        <v>32</v>
      </c>
    </row>
    <row r="890" spans="1:12">
      <c r="A890" s="413">
        <v>889</v>
      </c>
      <c r="B890" s="413" t="s">
        <v>510</v>
      </c>
      <c r="C890" s="413" t="s">
        <v>3531</v>
      </c>
      <c r="D890" s="413">
        <v>226</v>
      </c>
      <c r="E890" s="413">
        <v>510.66669999999999</v>
      </c>
      <c r="F890" s="413">
        <v>6</v>
      </c>
      <c r="G890" s="413">
        <v>3064</v>
      </c>
      <c r="H890" s="413">
        <v>1356</v>
      </c>
      <c r="I890" s="413">
        <v>1708</v>
      </c>
      <c r="J890" s="413">
        <v>3</v>
      </c>
      <c r="K890" s="413" t="s">
        <v>1358</v>
      </c>
      <c r="L890" s="413">
        <v>6</v>
      </c>
    </row>
    <row r="891" spans="1:12">
      <c r="A891" s="413">
        <v>890</v>
      </c>
      <c r="B891" s="413" t="s">
        <v>2885</v>
      </c>
      <c r="C891" s="413" t="s">
        <v>3711</v>
      </c>
      <c r="D891" s="413">
        <v>241</v>
      </c>
      <c r="E891" s="413">
        <v>607</v>
      </c>
      <c r="F891" s="413">
        <v>5</v>
      </c>
      <c r="G891" s="413">
        <v>3035</v>
      </c>
      <c r="H891" s="413">
        <v>1205</v>
      </c>
      <c r="I891" s="413">
        <v>1830</v>
      </c>
      <c r="J891" s="413">
        <v>1</v>
      </c>
      <c r="K891" s="413" t="s">
        <v>1358</v>
      </c>
      <c r="L891" s="413">
        <v>5</v>
      </c>
    </row>
    <row r="892" spans="1:12">
      <c r="A892" s="413">
        <v>891</v>
      </c>
      <c r="B892" s="413" t="s">
        <v>946</v>
      </c>
      <c r="C892" s="413" t="s">
        <v>3595</v>
      </c>
      <c r="D892" s="413">
        <v>93</v>
      </c>
      <c r="E892" s="413">
        <v>158.6842</v>
      </c>
      <c r="F892" s="413">
        <v>19</v>
      </c>
      <c r="G892" s="413">
        <v>3015</v>
      </c>
      <c r="H892" s="413">
        <v>1767</v>
      </c>
      <c r="I892" s="413">
        <v>1248</v>
      </c>
      <c r="J892" s="413">
        <v>10</v>
      </c>
      <c r="K892" s="413" t="s">
        <v>1358</v>
      </c>
      <c r="L892" s="413">
        <v>19</v>
      </c>
    </row>
    <row r="893" spans="1:12">
      <c r="A893" s="413">
        <v>892</v>
      </c>
      <c r="B893" s="413" t="s">
        <v>816</v>
      </c>
      <c r="C893" s="413" t="s">
        <v>3216</v>
      </c>
      <c r="D893" s="413">
        <v>76</v>
      </c>
      <c r="E893" s="413">
        <v>113.52</v>
      </c>
      <c r="F893" s="413">
        <v>25</v>
      </c>
      <c r="G893" s="413">
        <v>2838</v>
      </c>
      <c r="H893" s="413">
        <v>1900</v>
      </c>
      <c r="I893" s="413">
        <v>938</v>
      </c>
      <c r="J893" s="413">
        <v>12</v>
      </c>
      <c r="K893" s="413" t="s">
        <v>1358</v>
      </c>
      <c r="L893" s="413">
        <v>25</v>
      </c>
    </row>
    <row r="894" spans="1:12">
      <c r="A894" s="413">
        <v>893</v>
      </c>
      <c r="B894" s="413" t="s">
        <v>573</v>
      </c>
      <c r="C894" s="413" t="s">
        <v>3444</v>
      </c>
      <c r="D894" s="413">
        <v>119</v>
      </c>
      <c r="E894" s="413">
        <v>315.11110000000002</v>
      </c>
      <c r="F894" s="413">
        <v>9</v>
      </c>
      <c r="G894" s="413">
        <v>2836</v>
      </c>
      <c r="H894" s="413">
        <v>1071</v>
      </c>
      <c r="I894" s="413">
        <v>1765</v>
      </c>
      <c r="J894" s="413">
        <v>4</v>
      </c>
      <c r="K894" s="413" t="s">
        <v>1358</v>
      </c>
      <c r="L894" s="413">
        <v>9</v>
      </c>
    </row>
    <row r="895" spans="1:12">
      <c r="A895" s="413">
        <v>894</v>
      </c>
      <c r="B895" s="413" t="s">
        <v>906</v>
      </c>
      <c r="C895" s="413" t="s">
        <v>3628</v>
      </c>
      <c r="D895" s="413">
        <v>415</v>
      </c>
      <c r="E895" s="413">
        <v>699.75</v>
      </c>
      <c r="F895" s="413">
        <v>4</v>
      </c>
      <c r="G895" s="413">
        <v>2799</v>
      </c>
      <c r="H895" s="413">
        <v>1660</v>
      </c>
      <c r="I895" s="413">
        <v>1139</v>
      </c>
      <c r="J895" s="413">
        <v>4</v>
      </c>
      <c r="K895" s="413" t="s">
        <v>1358</v>
      </c>
      <c r="L895" s="413">
        <v>4</v>
      </c>
    </row>
    <row r="896" spans="1:12">
      <c r="A896" s="413">
        <v>895</v>
      </c>
      <c r="B896" s="413" t="s">
        <v>821</v>
      </c>
      <c r="C896" s="413" t="s">
        <v>3690</v>
      </c>
      <c r="D896" s="413">
        <v>152</v>
      </c>
      <c r="E896" s="413">
        <v>230.91669999999999</v>
      </c>
      <c r="F896" s="413">
        <v>12</v>
      </c>
      <c r="G896" s="413">
        <v>2771</v>
      </c>
      <c r="H896" s="413">
        <v>1824</v>
      </c>
      <c r="I896" s="413">
        <v>947</v>
      </c>
      <c r="J896" s="413">
        <v>7</v>
      </c>
      <c r="K896" s="413" t="s">
        <v>1358</v>
      </c>
      <c r="L896" s="413">
        <v>12</v>
      </c>
    </row>
    <row r="897" spans="1:12">
      <c r="A897" s="413">
        <v>896</v>
      </c>
      <c r="B897" s="413" t="s">
        <v>615</v>
      </c>
      <c r="C897" s="413" t="s">
        <v>3632</v>
      </c>
      <c r="D897" s="413">
        <v>169</v>
      </c>
      <c r="E897" s="413">
        <v>66.585400000000007</v>
      </c>
      <c r="F897" s="413">
        <v>41</v>
      </c>
      <c r="G897" s="413">
        <v>2730</v>
      </c>
      <c r="H897" s="413">
        <v>6929</v>
      </c>
      <c r="I897" s="413">
        <v>-4199</v>
      </c>
      <c r="J897" s="413">
        <v>11</v>
      </c>
      <c r="K897" s="413" t="s">
        <v>1358</v>
      </c>
      <c r="L897" s="413">
        <v>41</v>
      </c>
    </row>
    <row r="898" spans="1:12">
      <c r="A898" s="413">
        <v>897</v>
      </c>
      <c r="B898" s="413" t="s">
        <v>453</v>
      </c>
      <c r="C898" s="413" t="s">
        <v>3606</v>
      </c>
      <c r="D898" s="413">
        <v>190</v>
      </c>
      <c r="E898" s="413">
        <v>136.05000000000001</v>
      </c>
      <c r="F898" s="413">
        <v>20</v>
      </c>
      <c r="G898" s="413">
        <v>2721</v>
      </c>
      <c r="H898" s="413">
        <v>3800</v>
      </c>
      <c r="I898" s="413">
        <v>-1079</v>
      </c>
      <c r="J898" s="413">
        <v>14</v>
      </c>
      <c r="K898" s="413" t="s">
        <v>1358</v>
      </c>
      <c r="L898" s="413">
        <v>20</v>
      </c>
    </row>
    <row r="899" spans="1:12">
      <c r="A899" s="413">
        <v>898</v>
      </c>
      <c r="B899" s="413" t="s">
        <v>1012</v>
      </c>
      <c r="C899" s="413" t="s">
        <v>3480</v>
      </c>
      <c r="D899" s="413">
        <v>504</v>
      </c>
      <c r="E899" s="413">
        <v>540</v>
      </c>
      <c r="F899" s="413">
        <v>5</v>
      </c>
      <c r="G899" s="413">
        <v>2700</v>
      </c>
      <c r="H899" s="413">
        <v>2520</v>
      </c>
      <c r="I899" s="413">
        <v>180</v>
      </c>
      <c r="J899" s="413">
        <v>5</v>
      </c>
      <c r="K899" s="413" t="s">
        <v>1358</v>
      </c>
      <c r="L899" s="413">
        <v>5</v>
      </c>
    </row>
    <row r="900" spans="1:12">
      <c r="A900" s="413">
        <v>899</v>
      </c>
      <c r="B900" s="413" t="s">
        <v>899</v>
      </c>
      <c r="C900" s="413" t="s">
        <v>3645</v>
      </c>
      <c r="D900" s="413">
        <v>323</v>
      </c>
      <c r="E900" s="413">
        <v>893.33330000000001</v>
      </c>
      <c r="F900" s="413">
        <v>3</v>
      </c>
      <c r="G900" s="413">
        <v>2680</v>
      </c>
      <c r="H900" s="413">
        <v>969</v>
      </c>
      <c r="I900" s="413">
        <v>1711</v>
      </c>
      <c r="J900" s="413">
        <v>3</v>
      </c>
      <c r="K900" s="413" t="s">
        <v>1358</v>
      </c>
      <c r="L900" s="413">
        <v>3</v>
      </c>
    </row>
    <row r="901" spans="1:12">
      <c r="A901" s="413">
        <v>900</v>
      </c>
      <c r="B901" s="413" t="s">
        <v>612</v>
      </c>
      <c r="C901" s="413" t="s">
        <v>3708</v>
      </c>
      <c r="D901" s="413">
        <v>94</v>
      </c>
      <c r="E901" s="413">
        <v>220</v>
      </c>
      <c r="F901" s="413">
        <v>12</v>
      </c>
      <c r="G901" s="413">
        <v>2640</v>
      </c>
      <c r="H901" s="413">
        <v>1128</v>
      </c>
      <c r="I901" s="413">
        <v>1512</v>
      </c>
      <c r="J901" s="413">
        <v>8</v>
      </c>
      <c r="K901" s="413" t="s">
        <v>1358</v>
      </c>
      <c r="L901" s="413">
        <v>12</v>
      </c>
    </row>
    <row r="902" spans="1:12">
      <c r="A902" s="413">
        <v>901</v>
      </c>
      <c r="B902" s="413" t="s">
        <v>944</v>
      </c>
      <c r="C902" s="413" t="s">
        <v>3595</v>
      </c>
      <c r="D902" s="413">
        <v>93</v>
      </c>
      <c r="E902" s="413">
        <v>145.88890000000001</v>
      </c>
      <c r="F902" s="413">
        <v>18</v>
      </c>
      <c r="G902" s="413">
        <v>2626</v>
      </c>
      <c r="H902" s="413">
        <v>1674</v>
      </c>
      <c r="I902" s="413">
        <v>952</v>
      </c>
      <c r="J902" s="413">
        <v>6</v>
      </c>
      <c r="K902" s="413" t="s">
        <v>1358</v>
      </c>
      <c r="L902" s="413">
        <v>18</v>
      </c>
    </row>
    <row r="903" spans="1:12">
      <c r="A903" s="413">
        <v>902</v>
      </c>
      <c r="B903" s="413" t="s">
        <v>956</v>
      </c>
      <c r="C903" s="413" t="s">
        <v>3572</v>
      </c>
      <c r="D903" s="413">
        <v>149</v>
      </c>
      <c r="E903" s="413">
        <v>187.42859999999999</v>
      </c>
      <c r="F903" s="413">
        <v>14</v>
      </c>
      <c r="G903" s="413">
        <v>2624</v>
      </c>
      <c r="H903" s="413">
        <v>2086</v>
      </c>
      <c r="I903" s="413">
        <v>538</v>
      </c>
      <c r="J903" s="413">
        <v>11</v>
      </c>
      <c r="K903" s="413" t="s">
        <v>1358</v>
      </c>
      <c r="L903" s="413">
        <v>14</v>
      </c>
    </row>
    <row r="904" spans="1:12">
      <c r="A904" s="413">
        <v>903</v>
      </c>
      <c r="B904" s="413" t="s">
        <v>3695</v>
      </c>
      <c r="C904" s="413" t="s">
        <v>3696</v>
      </c>
      <c r="D904" s="413">
        <v>701</v>
      </c>
      <c r="E904" s="413">
        <v>856</v>
      </c>
      <c r="F904" s="413">
        <v>3</v>
      </c>
      <c r="G904" s="413">
        <v>2568</v>
      </c>
      <c r="H904" s="413">
        <v>2103</v>
      </c>
      <c r="I904" s="413">
        <v>465</v>
      </c>
      <c r="J904" s="413">
        <v>3</v>
      </c>
      <c r="K904" s="413" t="s">
        <v>1358</v>
      </c>
      <c r="L904" s="413">
        <v>3</v>
      </c>
    </row>
    <row r="905" spans="1:12">
      <c r="A905" s="413">
        <v>904</v>
      </c>
      <c r="B905" s="413" t="s">
        <v>3385</v>
      </c>
      <c r="C905" s="413" t="s">
        <v>3386</v>
      </c>
      <c r="D905" s="413">
        <v>468</v>
      </c>
      <c r="E905" s="413">
        <v>836</v>
      </c>
      <c r="F905" s="413">
        <v>3</v>
      </c>
      <c r="G905" s="413">
        <v>2508</v>
      </c>
      <c r="H905" s="413">
        <v>1404</v>
      </c>
      <c r="I905" s="413">
        <v>1104</v>
      </c>
      <c r="J905" s="413">
        <v>3</v>
      </c>
      <c r="K905" s="413" t="s">
        <v>1358</v>
      </c>
      <c r="L905" s="413">
        <v>3</v>
      </c>
    </row>
    <row r="906" spans="1:12">
      <c r="A906" s="413">
        <v>905</v>
      </c>
      <c r="B906" s="413" t="s">
        <v>2980</v>
      </c>
      <c r="C906" s="413" t="s">
        <v>3537</v>
      </c>
      <c r="D906" s="413">
        <v>398</v>
      </c>
      <c r="E906" s="413">
        <v>492.6</v>
      </c>
      <c r="F906" s="413">
        <v>5</v>
      </c>
      <c r="G906" s="413">
        <v>2463</v>
      </c>
      <c r="H906" s="413">
        <v>1990</v>
      </c>
      <c r="I906" s="413">
        <v>473</v>
      </c>
      <c r="J906" s="413">
        <v>3</v>
      </c>
      <c r="K906" s="413" t="s">
        <v>1358</v>
      </c>
      <c r="L906" s="413">
        <v>5</v>
      </c>
    </row>
    <row r="907" spans="1:12">
      <c r="A907" s="413">
        <v>906</v>
      </c>
      <c r="B907" s="413" t="s">
        <v>896</v>
      </c>
      <c r="C907" s="413" t="s">
        <v>3554</v>
      </c>
      <c r="D907" s="413">
        <v>290</v>
      </c>
      <c r="E907" s="413">
        <v>410</v>
      </c>
      <c r="F907" s="413">
        <v>6</v>
      </c>
      <c r="G907" s="413">
        <v>2460</v>
      </c>
      <c r="H907" s="413">
        <v>1740</v>
      </c>
      <c r="I907" s="413">
        <v>720</v>
      </c>
      <c r="J907" s="413">
        <v>6</v>
      </c>
      <c r="K907" s="413" t="s">
        <v>1358</v>
      </c>
      <c r="L907" s="413">
        <v>6</v>
      </c>
    </row>
    <row r="908" spans="1:12">
      <c r="A908" s="413">
        <v>907</v>
      </c>
      <c r="B908" s="413" t="s">
        <v>801</v>
      </c>
      <c r="C908" s="413" t="s">
        <v>3707</v>
      </c>
      <c r="D908" s="413">
        <v>87</v>
      </c>
      <c r="E908" s="413">
        <v>102.41670000000001</v>
      </c>
      <c r="F908" s="413">
        <v>24</v>
      </c>
      <c r="G908" s="413">
        <v>2458</v>
      </c>
      <c r="H908" s="413">
        <v>2088</v>
      </c>
      <c r="I908" s="413">
        <v>370</v>
      </c>
      <c r="J908" s="413">
        <v>7</v>
      </c>
      <c r="K908" s="413" t="s">
        <v>1358</v>
      </c>
      <c r="L908" s="413">
        <v>24</v>
      </c>
    </row>
    <row r="909" spans="1:12">
      <c r="A909" s="413">
        <v>908</v>
      </c>
      <c r="B909" s="413" t="s">
        <v>876</v>
      </c>
      <c r="C909" s="413" t="s">
        <v>3317</v>
      </c>
      <c r="D909" s="413">
        <v>0</v>
      </c>
      <c r="E909" s="413">
        <v>39.355899999999998</v>
      </c>
      <c r="F909" s="413">
        <v>59</v>
      </c>
      <c r="G909" s="413">
        <v>2322</v>
      </c>
      <c r="H909" s="413">
        <v>0</v>
      </c>
      <c r="I909" s="413">
        <v>2322</v>
      </c>
      <c r="J909" s="413">
        <v>10</v>
      </c>
      <c r="K909" s="413" t="s">
        <v>1358</v>
      </c>
      <c r="L909" s="413">
        <v>59</v>
      </c>
    </row>
    <row r="910" spans="1:12">
      <c r="A910" s="413">
        <v>909</v>
      </c>
      <c r="B910" s="413" t="s">
        <v>2949</v>
      </c>
      <c r="C910" s="413" t="s">
        <v>4333</v>
      </c>
      <c r="D910" s="413">
        <v>65</v>
      </c>
      <c r="E910" s="413">
        <v>6.9696999999999996</v>
      </c>
      <c r="F910" s="413">
        <v>330</v>
      </c>
      <c r="G910" s="413">
        <v>2300</v>
      </c>
      <c r="H910" s="413">
        <v>21450</v>
      </c>
      <c r="I910" s="413">
        <v>-19150</v>
      </c>
      <c r="J910" s="413">
        <v>15</v>
      </c>
      <c r="K910" s="413" t="s">
        <v>1358</v>
      </c>
      <c r="L910" s="413">
        <v>330</v>
      </c>
    </row>
    <row r="911" spans="1:12">
      <c r="A911" s="413">
        <v>910</v>
      </c>
      <c r="B911" s="413" t="s">
        <v>805</v>
      </c>
      <c r="C911" s="413" t="s">
        <v>3637</v>
      </c>
      <c r="D911" s="413">
        <v>126</v>
      </c>
      <c r="E911" s="413">
        <v>224</v>
      </c>
      <c r="F911" s="413">
        <v>10</v>
      </c>
      <c r="G911" s="413">
        <v>2240</v>
      </c>
      <c r="H911" s="413">
        <v>1260</v>
      </c>
      <c r="I911" s="413">
        <v>980</v>
      </c>
      <c r="J911" s="413">
        <v>9</v>
      </c>
      <c r="K911" s="413" t="s">
        <v>1358</v>
      </c>
      <c r="L911" s="413">
        <v>10</v>
      </c>
    </row>
    <row r="912" spans="1:12">
      <c r="A912" s="413">
        <v>911</v>
      </c>
      <c r="B912" s="413" t="s">
        <v>3439</v>
      </c>
      <c r="C912" s="413" t="s">
        <v>3440</v>
      </c>
      <c r="D912" s="413">
        <v>169</v>
      </c>
      <c r="E912" s="413">
        <v>131.25</v>
      </c>
      <c r="F912" s="413">
        <v>16</v>
      </c>
      <c r="G912" s="413">
        <v>2100</v>
      </c>
      <c r="H912" s="413">
        <v>2704</v>
      </c>
      <c r="I912" s="413">
        <v>-604</v>
      </c>
      <c r="J912" s="413">
        <v>3</v>
      </c>
      <c r="K912" s="413" t="s">
        <v>1358</v>
      </c>
      <c r="L912" s="413">
        <v>16</v>
      </c>
    </row>
    <row r="913" spans="1:12">
      <c r="A913" s="413">
        <v>912</v>
      </c>
      <c r="B913" s="413" t="s">
        <v>520</v>
      </c>
      <c r="C913" s="413" t="s">
        <v>3505</v>
      </c>
      <c r="D913" s="413">
        <v>242</v>
      </c>
      <c r="E913" s="413">
        <v>413.6</v>
      </c>
      <c r="F913" s="413">
        <v>5</v>
      </c>
      <c r="G913" s="413">
        <v>2068</v>
      </c>
      <c r="H913" s="413">
        <v>1210</v>
      </c>
      <c r="I913" s="413">
        <v>858</v>
      </c>
      <c r="J913" s="413">
        <v>5</v>
      </c>
      <c r="K913" s="413" t="s">
        <v>1358</v>
      </c>
      <c r="L913" s="413">
        <v>5</v>
      </c>
    </row>
    <row r="914" spans="1:12">
      <c r="A914" s="413">
        <v>913</v>
      </c>
      <c r="B914" s="413" t="s">
        <v>616</v>
      </c>
      <c r="C914" s="413" t="s">
        <v>3632</v>
      </c>
      <c r="D914" s="413">
        <v>169</v>
      </c>
      <c r="E914" s="413">
        <v>41.5</v>
      </c>
      <c r="F914" s="413">
        <v>48</v>
      </c>
      <c r="G914" s="413">
        <v>1992</v>
      </c>
      <c r="H914" s="413">
        <v>8112</v>
      </c>
      <c r="I914" s="413">
        <v>-6120</v>
      </c>
      <c r="J914" s="413">
        <v>8</v>
      </c>
      <c r="K914" s="413" t="s">
        <v>1358</v>
      </c>
      <c r="L914" s="413">
        <v>48</v>
      </c>
    </row>
    <row r="915" spans="1:12">
      <c r="A915" s="413">
        <v>914</v>
      </c>
      <c r="B915" s="413" t="s">
        <v>993</v>
      </c>
      <c r="C915" s="413" t="s">
        <v>3100</v>
      </c>
      <c r="D915" s="413">
        <v>383</v>
      </c>
      <c r="E915" s="413">
        <v>270</v>
      </c>
      <c r="F915" s="413">
        <v>7</v>
      </c>
      <c r="G915" s="413">
        <v>1890</v>
      </c>
      <c r="H915" s="413">
        <v>2681</v>
      </c>
      <c r="I915" s="413">
        <v>-791</v>
      </c>
      <c r="J915" s="413">
        <v>7</v>
      </c>
      <c r="K915" s="413" t="s">
        <v>1358</v>
      </c>
      <c r="L915" s="413">
        <v>7</v>
      </c>
    </row>
    <row r="916" spans="1:12">
      <c r="A916" s="413">
        <v>915</v>
      </c>
      <c r="B916" s="413" t="s">
        <v>499</v>
      </c>
      <c r="C916" s="413" t="s">
        <v>3693</v>
      </c>
      <c r="D916" s="413">
        <v>116</v>
      </c>
      <c r="E916" s="413">
        <v>39.955599999999997</v>
      </c>
      <c r="F916" s="413">
        <v>45</v>
      </c>
      <c r="G916" s="413">
        <v>1798</v>
      </c>
      <c r="H916" s="413">
        <v>5220</v>
      </c>
      <c r="I916" s="413">
        <v>-3422</v>
      </c>
      <c r="J916" s="413">
        <v>4</v>
      </c>
      <c r="K916" s="413" t="s">
        <v>1358</v>
      </c>
      <c r="L916" s="413">
        <v>45</v>
      </c>
    </row>
    <row r="917" spans="1:12">
      <c r="A917" s="413">
        <v>916</v>
      </c>
      <c r="B917" s="413" t="s">
        <v>814</v>
      </c>
      <c r="C917" s="413" t="s">
        <v>3604</v>
      </c>
      <c r="D917" s="413">
        <v>84</v>
      </c>
      <c r="E917" s="413">
        <v>122</v>
      </c>
      <c r="F917" s="413">
        <v>13</v>
      </c>
      <c r="G917" s="413">
        <v>1586</v>
      </c>
      <c r="H917" s="413">
        <v>1092</v>
      </c>
      <c r="I917" s="413">
        <v>494</v>
      </c>
      <c r="J917" s="413">
        <v>4</v>
      </c>
      <c r="K917" s="413" t="s">
        <v>1358</v>
      </c>
      <c r="L917" s="413">
        <v>13</v>
      </c>
    </row>
    <row r="918" spans="1:12">
      <c r="A918" s="413">
        <v>917</v>
      </c>
      <c r="B918" s="413" t="s">
        <v>474</v>
      </c>
      <c r="C918" s="413" t="s">
        <v>4557</v>
      </c>
      <c r="D918" s="413">
        <v>118</v>
      </c>
      <c r="E918" s="413">
        <v>173.77780000000001</v>
      </c>
      <c r="F918" s="413">
        <v>9</v>
      </c>
      <c r="G918" s="413">
        <v>1564</v>
      </c>
      <c r="H918" s="413">
        <v>1062</v>
      </c>
      <c r="I918" s="413">
        <v>502</v>
      </c>
      <c r="J918" s="413">
        <v>3</v>
      </c>
      <c r="K918" s="413" t="s">
        <v>1358</v>
      </c>
      <c r="L918" s="413">
        <v>9</v>
      </c>
    </row>
    <row r="919" spans="1:12">
      <c r="A919" s="413">
        <v>918</v>
      </c>
      <c r="B919" s="413" t="s">
        <v>457</v>
      </c>
      <c r="C919" s="413" t="s">
        <v>3670</v>
      </c>
      <c r="D919" s="413">
        <v>117</v>
      </c>
      <c r="E919" s="413">
        <v>250</v>
      </c>
      <c r="F919" s="413">
        <v>6</v>
      </c>
      <c r="G919" s="413">
        <v>1500</v>
      </c>
      <c r="H919" s="413">
        <v>702</v>
      </c>
      <c r="I919" s="413">
        <v>798</v>
      </c>
      <c r="J919" s="413">
        <v>5</v>
      </c>
      <c r="K919" s="413" t="s">
        <v>1358</v>
      </c>
      <c r="L919" s="413">
        <v>6</v>
      </c>
    </row>
    <row r="920" spans="1:12">
      <c r="A920" s="413">
        <v>919</v>
      </c>
      <c r="B920" s="413" t="s">
        <v>916</v>
      </c>
      <c r="C920" s="413" t="s">
        <v>3515</v>
      </c>
      <c r="D920" s="413">
        <v>74</v>
      </c>
      <c r="E920" s="413">
        <v>46.593800000000002</v>
      </c>
      <c r="F920" s="413">
        <v>32</v>
      </c>
      <c r="G920" s="413">
        <v>1491</v>
      </c>
      <c r="H920" s="413">
        <v>2368</v>
      </c>
      <c r="I920" s="413">
        <v>-877</v>
      </c>
      <c r="J920" s="413">
        <v>26</v>
      </c>
      <c r="K920" s="413" t="s">
        <v>1358</v>
      </c>
      <c r="L920" s="413">
        <v>32</v>
      </c>
    </row>
    <row r="921" spans="1:12">
      <c r="A921" s="413">
        <v>920</v>
      </c>
      <c r="B921" s="413" t="s">
        <v>3600</v>
      </c>
      <c r="C921" s="413" t="s">
        <v>3601</v>
      </c>
      <c r="D921" s="413">
        <v>64</v>
      </c>
      <c r="E921" s="413">
        <v>49</v>
      </c>
      <c r="F921" s="413">
        <v>30</v>
      </c>
      <c r="G921" s="413">
        <v>1470</v>
      </c>
      <c r="H921" s="413">
        <v>1920</v>
      </c>
      <c r="I921" s="413">
        <v>-450</v>
      </c>
      <c r="J921" s="413">
        <v>1</v>
      </c>
      <c r="K921" s="413" t="s">
        <v>1358</v>
      </c>
      <c r="L921" s="413">
        <v>30</v>
      </c>
    </row>
    <row r="922" spans="1:12">
      <c r="A922" s="413">
        <v>921</v>
      </c>
      <c r="B922" s="413" t="s">
        <v>691</v>
      </c>
      <c r="C922" s="413" t="s">
        <v>3244</v>
      </c>
      <c r="D922" s="413">
        <v>192</v>
      </c>
      <c r="E922" s="413">
        <v>132.5455</v>
      </c>
      <c r="F922" s="413">
        <v>11</v>
      </c>
      <c r="G922" s="413">
        <v>1458</v>
      </c>
      <c r="H922" s="413">
        <v>2112</v>
      </c>
      <c r="I922" s="413">
        <v>-654</v>
      </c>
      <c r="J922" s="413">
        <v>9</v>
      </c>
      <c r="K922" s="413" t="s">
        <v>1358</v>
      </c>
      <c r="L922" s="413">
        <v>11</v>
      </c>
    </row>
    <row r="923" spans="1:12">
      <c r="A923" s="413">
        <v>922</v>
      </c>
      <c r="B923" s="413" t="s">
        <v>383</v>
      </c>
      <c r="C923" s="413" t="s">
        <v>3622</v>
      </c>
      <c r="D923" s="413">
        <v>816</v>
      </c>
      <c r="E923" s="413">
        <v>1430</v>
      </c>
      <c r="F923" s="413">
        <v>1</v>
      </c>
      <c r="G923" s="413">
        <v>1430</v>
      </c>
      <c r="H923" s="413">
        <v>816</v>
      </c>
      <c r="I923" s="413">
        <v>614</v>
      </c>
      <c r="J923" s="413">
        <v>1</v>
      </c>
      <c r="K923" s="413" t="s">
        <v>1358</v>
      </c>
      <c r="L923" s="413">
        <v>1</v>
      </c>
    </row>
    <row r="924" spans="1:12">
      <c r="A924" s="413">
        <v>923</v>
      </c>
      <c r="B924" s="413" t="s">
        <v>812</v>
      </c>
      <c r="C924" s="413" t="s">
        <v>3604</v>
      </c>
      <c r="D924" s="413">
        <v>84</v>
      </c>
      <c r="E924" s="413">
        <v>118.66670000000001</v>
      </c>
      <c r="F924" s="413">
        <v>12</v>
      </c>
      <c r="G924" s="413">
        <v>1424</v>
      </c>
      <c r="H924" s="413">
        <v>1008</v>
      </c>
      <c r="I924" s="413">
        <v>416</v>
      </c>
      <c r="J924" s="413">
        <v>5</v>
      </c>
      <c r="K924" s="413" t="s">
        <v>1358</v>
      </c>
      <c r="L924" s="413">
        <v>12</v>
      </c>
    </row>
    <row r="925" spans="1:12">
      <c r="A925" s="413">
        <v>924</v>
      </c>
      <c r="B925" s="413" t="s">
        <v>881</v>
      </c>
      <c r="C925" s="413" t="s">
        <v>3565</v>
      </c>
      <c r="D925" s="413">
        <v>0</v>
      </c>
      <c r="E925" s="413">
        <v>352</v>
      </c>
      <c r="F925" s="413">
        <v>4</v>
      </c>
      <c r="G925" s="413">
        <v>1408</v>
      </c>
      <c r="H925" s="413">
        <v>0</v>
      </c>
      <c r="I925" s="413">
        <v>1408</v>
      </c>
      <c r="J925" s="413">
        <v>3</v>
      </c>
      <c r="K925" s="413" t="s">
        <v>1358</v>
      </c>
      <c r="L925" s="413">
        <v>4</v>
      </c>
    </row>
    <row r="926" spans="1:12">
      <c r="A926" s="413">
        <v>925</v>
      </c>
      <c r="B926" s="413" t="s">
        <v>1007</v>
      </c>
      <c r="C926" s="413" t="s">
        <v>3389</v>
      </c>
      <c r="D926" s="413">
        <v>523</v>
      </c>
      <c r="E926" s="413">
        <v>1331</v>
      </c>
      <c r="F926" s="413">
        <v>1</v>
      </c>
      <c r="G926" s="413">
        <v>1331</v>
      </c>
      <c r="H926" s="413">
        <v>523</v>
      </c>
      <c r="I926" s="413">
        <v>808</v>
      </c>
      <c r="J926" s="413">
        <v>1</v>
      </c>
      <c r="K926" s="413" t="s">
        <v>1358</v>
      </c>
      <c r="L926" s="413">
        <v>1</v>
      </c>
    </row>
    <row r="927" spans="1:12">
      <c r="A927" s="413">
        <v>926</v>
      </c>
      <c r="B927" s="413" t="s">
        <v>785</v>
      </c>
      <c r="C927" s="413" t="s">
        <v>3277</v>
      </c>
      <c r="D927" s="413">
        <v>243</v>
      </c>
      <c r="E927" s="413">
        <v>638</v>
      </c>
      <c r="F927" s="413">
        <v>2</v>
      </c>
      <c r="G927" s="413">
        <v>1276</v>
      </c>
      <c r="H927" s="413">
        <v>486</v>
      </c>
      <c r="I927" s="413">
        <v>790</v>
      </c>
      <c r="J927" s="413">
        <v>1</v>
      </c>
      <c r="K927" s="413" t="s">
        <v>1358</v>
      </c>
      <c r="L927" s="413">
        <v>2</v>
      </c>
    </row>
    <row r="928" spans="1:12">
      <c r="A928" s="413">
        <v>927</v>
      </c>
      <c r="B928" s="413" t="s">
        <v>456</v>
      </c>
      <c r="C928" s="413" t="s">
        <v>3586</v>
      </c>
      <c r="D928" s="413">
        <v>178</v>
      </c>
      <c r="E928" s="413">
        <v>208.33330000000001</v>
      </c>
      <c r="F928" s="413">
        <v>6</v>
      </c>
      <c r="G928" s="413">
        <v>1250</v>
      </c>
      <c r="H928" s="413">
        <v>1068</v>
      </c>
      <c r="I928" s="413">
        <v>182</v>
      </c>
      <c r="J928" s="413">
        <v>6</v>
      </c>
      <c r="K928" s="413" t="s">
        <v>1358</v>
      </c>
      <c r="L928" s="413">
        <v>6</v>
      </c>
    </row>
    <row r="929" spans="1:12">
      <c r="A929" s="413">
        <v>928</v>
      </c>
      <c r="B929" s="413" t="s">
        <v>818</v>
      </c>
      <c r="C929" s="413" t="s">
        <v>3216</v>
      </c>
      <c r="D929" s="413">
        <v>76</v>
      </c>
      <c r="E929" s="413">
        <v>100</v>
      </c>
      <c r="F929" s="413">
        <v>12</v>
      </c>
      <c r="G929" s="413">
        <v>1200</v>
      </c>
      <c r="H929" s="413">
        <v>912</v>
      </c>
      <c r="I929" s="413">
        <v>288</v>
      </c>
      <c r="J929" s="413">
        <v>2</v>
      </c>
      <c r="K929" s="413" t="s">
        <v>1358</v>
      </c>
      <c r="L929" s="413">
        <v>12</v>
      </c>
    </row>
    <row r="930" spans="1:12">
      <c r="A930" s="413">
        <v>929</v>
      </c>
      <c r="B930" s="413" t="s">
        <v>726</v>
      </c>
      <c r="C930" s="413" t="s">
        <v>3593</v>
      </c>
      <c r="D930" s="413">
        <v>202</v>
      </c>
      <c r="E930" s="413">
        <v>4</v>
      </c>
      <c r="F930" s="413">
        <v>283</v>
      </c>
      <c r="G930" s="413">
        <v>1132</v>
      </c>
      <c r="H930" s="413">
        <v>57166</v>
      </c>
      <c r="I930" s="413">
        <v>-56034</v>
      </c>
      <c r="J930" s="413">
        <v>1</v>
      </c>
      <c r="K930" s="413" t="s">
        <v>1358</v>
      </c>
      <c r="L930" s="413">
        <v>283</v>
      </c>
    </row>
    <row r="931" spans="1:12">
      <c r="A931" s="413">
        <v>930</v>
      </c>
      <c r="B931" s="413" t="s">
        <v>4052</v>
      </c>
      <c r="C931" s="413" t="s">
        <v>4048</v>
      </c>
      <c r="D931" s="413">
        <v>800</v>
      </c>
      <c r="E931" s="413">
        <v>1120</v>
      </c>
      <c r="F931" s="413">
        <v>1</v>
      </c>
      <c r="G931" s="413">
        <v>1120</v>
      </c>
      <c r="H931" s="413">
        <v>800</v>
      </c>
      <c r="I931" s="413">
        <v>320</v>
      </c>
      <c r="J931" s="413">
        <v>1</v>
      </c>
      <c r="K931" s="413" t="s">
        <v>1358</v>
      </c>
      <c r="L931" s="413">
        <v>1</v>
      </c>
    </row>
    <row r="932" spans="1:12">
      <c r="A932" s="413">
        <v>931</v>
      </c>
      <c r="B932" s="413" t="s">
        <v>3702</v>
      </c>
      <c r="C932" s="413" t="s">
        <v>3703</v>
      </c>
      <c r="D932" s="413">
        <v>280</v>
      </c>
      <c r="E932" s="413">
        <v>368</v>
      </c>
      <c r="F932" s="413">
        <v>3</v>
      </c>
      <c r="G932" s="413">
        <v>1104</v>
      </c>
      <c r="H932" s="413">
        <v>840</v>
      </c>
      <c r="I932" s="413">
        <v>264</v>
      </c>
      <c r="J932" s="413">
        <v>3</v>
      </c>
      <c r="K932" s="413" t="s">
        <v>1358</v>
      </c>
      <c r="L932" s="413">
        <v>3</v>
      </c>
    </row>
    <row r="933" spans="1:12">
      <c r="A933" s="413">
        <v>932</v>
      </c>
      <c r="B933" s="413" t="s">
        <v>1027</v>
      </c>
      <c r="C933" s="413" t="s">
        <v>3369</v>
      </c>
      <c r="D933" s="413">
        <v>502</v>
      </c>
      <c r="E933" s="413">
        <v>506</v>
      </c>
      <c r="F933" s="413">
        <v>2</v>
      </c>
      <c r="G933" s="413">
        <v>1012</v>
      </c>
      <c r="H933" s="413">
        <v>1004</v>
      </c>
      <c r="I933" s="413">
        <v>8</v>
      </c>
      <c r="J933" s="413">
        <v>2</v>
      </c>
      <c r="K933" s="413" t="s">
        <v>1358</v>
      </c>
      <c r="L933" s="413">
        <v>2</v>
      </c>
    </row>
    <row r="934" spans="1:12">
      <c r="A934" s="413">
        <v>933</v>
      </c>
      <c r="B934" s="413" t="s">
        <v>3688</v>
      </c>
      <c r="C934" s="413" t="s">
        <v>3689</v>
      </c>
      <c r="D934" s="413">
        <v>708</v>
      </c>
      <c r="E934" s="413">
        <v>977</v>
      </c>
      <c r="F934" s="413">
        <v>1</v>
      </c>
      <c r="G934" s="413">
        <v>977</v>
      </c>
      <c r="H934" s="413">
        <v>708</v>
      </c>
      <c r="I934" s="413">
        <v>269</v>
      </c>
      <c r="J934" s="413">
        <v>1</v>
      </c>
      <c r="K934" s="413" t="s">
        <v>1358</v>
      </c>
      <c r="L934" s="413">
        <v>1</v>
      </c>
    </row>
    <row r="935" spans="1:12">
      <c r="A935" s="413">
        <v>934</v>
      </c>
      <c r="B935" s="413" t="s">
        <v>423</v>
      </c>
      <c r="C935" s="413" t="s">
        <v>3138</v>
      </c>
      <c r="D935" s="413">
        <v>164</v>
      </c>
      <c r="E935" s="413">
        <v>237.5</v>
      </c>
      <c r="F935" s="413">
        <v>4</v>
      </c>
      <c r="G935" s="413">
        <v>950</v>
      </c>
      <c r="H935" s="413">
        <v>656</v>
      </c>
      <c r="I935" s="413">
        <v>294</v>
      </c>
      <c r="J935" s="413">
        <v>3</v>
      </c>
      <c r="K935" s="413" t="s">
        <v>1358</v>
      </c>
      <c r="L935" s="413">
        <v>4</v>
      </c>
    </row>
    <row r="936" spans="1:12">
      <c r="A936" s="413">
        <v>935</v>
      </c>
      <c r="B936" s="413" t="s">
        <v>727</v>
      </c>
      <c r="C936" s="413" t="s">
        <v>3593</v>
      </c>
      <c r="D936" s="413">
        <v>202</v>
      </c>
      <c r="E936" s="413">
        <v>4</v>
      </c>
      <c r="F936" s="413">
        <v>237</v>
      </c>
      <c r="G936" s="413">
        <v>948</v>
      </c>
      <c r="H936" s="413">
        <v>47874</v>
      </c>
      <c r="I936" s="413">
        <v>-46926</v>
      </c>
      <c r="J936" s="413">
        <v>1</v>
      </c>
      <c r="K936" s="413" t="s">
        <v>1358</v>
      </c>
      <c r="L936" s="413">
        <v>237</v>
      </c>
    </row>
    <row r="937" spans="1:12">
      <c r="A937" s="413">
        <v>936</v>
      </c>
      <c r="B937" s="413" t="s">
        <v>4338</v>
      </c>
      <c r="C937" s="413" t="s">
        <v>3711</v>
      </c>
      <c r="D937" s="413">
        <v>241</v>
      </c>
      <c r="E937" s="413">
        <v>900</v>
      </c>
      <c r="F937" s="413">
        <v>1</v>
      </c>
      <c r="G937" s="413">
        <v>900</v>
      </c>
      <c r="H937" s="413">
        <v>241</v>
      </c>
      <c r="I937" s="413">
        <v>659</v>
      </c>
      <c r="J937" s="413">
        <v>1</v>
      </c>
      <c r="K937" s="413" t="s">
        <v>1358</v>
      </c>
      <c r="L937" s="413">
        <v>1</v>
      </c>
    </row>
    <row r="938" spans="1:12">
      <c r="A938" s="413">
        <v>937</v>
      </c>
      <c r="B938" s="413" t="s">
        <v>920</v>
      </c>
      <c r="C938" s="413" t="s">
        <v>3515</v>
      </c>
      <c r="D938" s="413">
        <v>74</v>
      </c>
      <c r="E938" s="413">
        <v>25.085699999999999</v>
      </c>
      <c r="F938" s="413">
        <v>35</v>
      </c>
      <c r="G938" s="413">
        <v>878</v>
      </c>
      <c r="H938" s="413">
        <v>2590</v>
      </c>
      <c r="I938" s="413">
        <v>-1712</v>
      </c>
      <c r="J938" s="413">
        <v>27</v>
      </c>
      <c r="K938" s="413" t="s">
        <v>1358</v>
      </c>
      <c r="L938" s="413">
        <v>35</v>
      </c>
    </row>
    <row r="939" spans="1:12">
      <c r="A939" s="413">
        <v>938</v>
      </c>
      <c r="B939" s="413" t="s">
        <v>728</v>
      </c>
      <c r="C939" s="413" t="s">
        <v>3593</v>
      </c>
      <c r="D939" s="413">
        <v>202</v>
      </c>
      <c r="E939" s="413">
        <v>4</v>
      </c>
      <c r="F939" s="413">
        <v>205</v>
      </c>
      <c r="G939" s="413">
        <v>820</v>
      </c>
      <c r="H939" s="413">
        <v>41410</v>
      </c>
      <c r="I939" s="413">
        <v>-40590</v>
      </c>
      <c r="J939" s="413">
        <v>1</v>
      </c>
      <c r="K939" s="413" t="s">
        <v>1358</v>
      </c>
      <c r="L939" s="413">
        <v>205</v>
      </c>
    </row>
    <row r="940" spans="1:12">
      <c r="A940" s="413">
        <v>939</v>
      </c>
      <c r="B940" s="413" t="s">
        <v>570</v>
      </c>
      <c r="C940" s="413" t="s">
        <v>3483</v>
      </c>
      <c r="D940" s="413">
        <v>166</v>
      </c>
      <c r="E940" s="413">
        <v>270</v>
      </c>
      <c r="F940" s="413">
        <v>3</v>
      </c>
      <c r="G940" s="413">
        <v>810</v>
      </c>
      <c r="H940" s="413">
        <v>498</v>
      </c>
      <c r="I940" s="413">
        <v>312</v>
      </c>
      <c r="J940" s="413">
        <v>2</v>
      </c>
      <c r="K940" s="413" t="s">
        <v>1358</v>
      </c>
      <c r="L940" s="413">
        <v>3</v>
      </c>
    </row>
    <row r="941" spans="1:12">
      <c r="A941" s="413">
        <v>940</v>
      </c>
      <c r="B941" s="413" t="s">
        <v>886</v>
      </c>
      <c r="C941" s="413" t="s">
        <v>3653</v>
      </c>
      <c r="D941" s="413">
        <v>0</v>
      </c>
      <c r="E941" s="413">
        <v>350</v>
      </c>
      <c r="F941" s="413">
        <v>2</v>
      </c>
      <c r="G941" s="413">
        <v>700</v>
      </c>
      <c r="H941" s="413">
        <v>0</v>
      </c>
      <c r="I941" s="413">
        <v>700</v>
      </c>
      <c r="J941" s="413">
        <v>2</v>
      </c>
      <c r="K941" s="413" t="s">
        <v>1358</v>
      </c>
      <c r="L941" s="413">
        <v>2</v>
      </c>
    </row>
    <row r="942" spans="1:12">
      <c r="A942" s="413">
        <v>941</v>
      </c>
      <c r="B942" s="413" t="s">
        <v>2739</v>
      </c>
      <c r="C942" s="413" t="s">
        <v>4157</v>
      </c>
      <c r="D942" s="413">
        <v>69</v>
      </c>
      <c r="E942" s="413">
        <v>100</v>
      </c>
      <c r="F942" s="413">
        <v>7</v>
      </c>
      <c r="G942" s="413">
        <v>700</v>
      </c>
      <c r="H942" s="413">
        <v>483</v>
      </c>
      <c r="I942" s="413">
        <v>217</v>
      </c>
      <c r="J942" s="413">
        <v>1</v>
      </c>
      <c r="K942" s="413" t="s">
        <v>1358</v>
      </c>
      <c r="L942" s="413">
        <v>7</v>
      </c>
    </row>
    <row r="943" spans="1:12">
      <c r="A943" s="413">
        <v>942</v>
      </c>
      <c r="B943" s="413" t="s">
        <v>757</v>
      </c>
      <c r="C943" s="413" t="s">
        <v>3121</v>
      </c>
      <c r="D943" s="413">
        <v>145</v>
      </c>
      <c r="E943" s="413">
        <v>227</v>
      </c>
      <c r="F943" s="413">
        <v>3</v>
      </c>
      <c r="G943" s="413">
        <v>681</v>
      </c>
      <c r="H943" s="413">
        <v>435</v>
      </c>
      <c r="I943" s="413">
        <v>246</v>
      </c>
      <c r="J943" s="413">
        <v>1</v>
      </c>
      <c r="K943" s="413" t="s">
        <v>1358</v>
      </c>
      <c r="L943" s="413">
        <v>3</v>
      </c>
    </row>
    <row r="944" spans="1:12">
      <c r="A944" s="413">
        <v>943</v>
      </c>
      <c r="B944" s="413" t="s">
        <v>1020</v>
      </c>
      <c r="C944" s="413" t="s">
        <v>3392</v>
      </c>
      <c r="D944" s="413">
        <v>258</v>
      </c>
      <c r="E944" s="413">
        <v>638</v>
      </c>
      <c r="F944" s="413">
        <v>1</v>
      </c>
      <c r="G944" s="413">
        <v>638</v>
      </c>
      <c r="H944" s="413">
        <v>258</v>
      </c>
      <c r="I944" s="413">
        <v>380</v>
      </c>
      <c r="J944" s="413">
        <v>1</v>
      </c>
      <c r="K944" s="413" t="s">
        <v>1358</v>
      </c>
      <c r="L944" s="413">
        <v>1</v>
      </c>
    </row>
    <row r="945" spans="1:12">
      <c r="A945" s="413">
        <v>944</v>
      </c>
      <c r="B945" s="413" t="s">
        <v>888</v>
      </c>
      <c r="C945" s="413" t="s">
        <v>4163</v>
      </c>
      <c r="D945" s="413">
        <v>70</v>
      </c>
      <c r="E945" s="413">
        <v>184</v>
      </c>
      <c r="F945" s="413">
        <v>3</v>
      </c>
      <c r="G945" s="413">
        <v>552</v>
      </c>
      <c r="H945" s="413">
        <v>210</v>
      </c>
      <c r="I945" s="413">
        <v>342</v>
      </c>
      <c r="J945" s="413">
        <v>3</v>
      </c>
      <c r="K945" s="413" t="s">
        <v>1358</v>
      </c>
      <c r="L945" s="413">
        <v>3</v>
      </c>
    </row>
    <row r="946" spans="1:12">
      <c r="A946" s="413">
        <v>945</v>
      </c>
      <c r="B946" s="413" t="s">
        <v>3675</v>
      </c>
      <c r="C946" s="413" t="s">
        <v>3676</v>
      </c>
      <c r="D946" s="413">
        <v>128</v>
      </c>
      <c r="E946" s="413">
        <v>253</v>
      </c>
      <c r="F946" s="413">
        <v>2</v>
      </c>
      <c r="G946" s="413">
        <v>506</v>
      </c>
      <c r="H946" s="413">
        <v>256</v>
      </c>
      <c r="I946" s="413">
        <v>250</v>
      </c>
      <c r="J946" s="413">
        <v>2</v>
      </c>
      <c r="K946" s="413" t="s">
        <v>1358</v>
      </c>
      <c r="L946" s="413">
        <v>2</v>
      </c>
    </row>
    <row r="947" spans="1:12">
      <c r="A947" s="413">
        <v>946</v>
      </c>
      <c r="B947" s="413" t="s">
        <v>3717</v>
      </c>
      <c r="C947" s="413" t="s">
        <v>3718</v>
      </c>
      <c r="D947" s="413">
        <v>152</v>
      </c>
      <c r="E947" s="413">
        <v>253</v>
      </c>
      <c r="F947" s="413">
        <v>2</v>
      </c>
      <c r="G947" s="413">
        <v>506</v>
      </c>
      <c r="H947" s="413">
        <v>304</v>
      </c>
      <c r="I947" s="413">
        <v>202</v>
      </c>
      <c r="J947" s="413">
        <v>2</v>
      </c>
      <c r="K947" s="413" t="s">
        <v>1358</v>
      </c>
      <c r="L947" s="413">
        <v>2</v>
      </c>
    </row>
    <row r="948" spans="1:12">
      <c r="A948" s="413">
        <v>947</v>
      </c>
      <c r="B948" s="413" t="s">
        <v>553</v>
      </c>
      <c r="C948" s="413" t="s">
        <v>3669</v>
      </c>
      <c r="D948" s="413">
        <v>167</v>
      </c>
      <c r="E948" s="413">
        <v>500</v>
      </c>
      <c r="F948" s="413">
        <v>1</v>
      </c>
      <c r="G948" s="413">
        <v>500</v>
      </c>
      <c r="H948" s="413">
        <v>167</v>
      </c>
      <c r="I948" s="413">
        <v>333</v>
      </c>
      <c r="J948" s="413">
        <v>1</v>
      </c>
      <c r="K948" s="413" t="s">
        <v>1358</v>
      </c>
      <c r="L948" s="413">
        <v>1</v>
      </c>
    </row>
    <row r="949" spans="1:12">
      <c r="A949" s="413">
        <v>948</v>
      </c>
      <c r="B949" s="413" t="s">
        <v>4340</v>
      </c>
      <c r="C949" s="413" t="s">
        <v>3190</v>
      </c>
      <c r="D949" s="413">
        <v>255</v>
      </c>
      <c r="E949" s="413">
        <v>460</v>
      </c>
      <c r="F949" s="413">
        <v>1</v>
      </c>
      <c r="G949" s="413">
        <v>460</v>
      </c>
      <c r="H949" s="413">
        <v>255</v>
      </c>
      <c r="I949" s="413">
        <v>205</v>
      </c>
      <c r="J949" s="413">
        <v>1</v>
      </c>
      <c r="K949" s="413" t="s">
        <v>1358</v>
      </c>
      <c r="L949" s="413">
        <v>1</v>
      </c>
    </row>
    <row r="950" spans="1:12">
      <c r="A950" s="413">
        <v>949</v>
      </c>
      <c r="B950" s="413" t="s">
        <v>792</v>
      </c>
      <c r="C950" s="413" t="s">
        <v>3879</v>
      </c>
      <c r="D950" s="413">
        <v>100</v>
      </c>
      <c r="E950" s="413">
        <v>145</v>
      </c>
      <c r="F950" s="413">
        <v>3</v>
      </c>
      <c r="G950" s="413">
        <v>435</v>
      </c>
      <c r="H950" s="413">
        <v>300</v>
      </c>
      <c r="I950" s="413">
        <v>135</v>
      </c>
      <c r="J950" s="413">
        <v>1</v>
      </c>
      <c r="K950" s="413" t="s">
        <v>1358</v>
      </c>
      <c r="L950" s="413">
        <v>3</v>
      </c>
    </row>
    <row r="951" spans="1:12">
      <c r="A951" s="413">
        <v>950</v>
      </c>
      <c r="B951" s="413" t="s">
        <v>800</v>
      </c>
      <c r="C951" s="413" t="s">
        <v>3524</v>
      </c>
      <c r="D951" s="413">
        <v>87</v>
      </c>
      <c r="E951" s="413">
        <v>130</v>
      </c>
      <c r="F951" s="413">
        <v>3</v>
      </c>
      <c r="G951" s="413">
        <v>390</v>
      </c>
      <c r="H951" s="413">
        <v>261</v>
      </c>
      <c r="I951" s="413">
        <v>129</v>
      </c>
      <c r="J951" s="413">
        <v>2</v>
      </c>
      <c r="K951" s="413" t="s">
        <v>1358</v>
      </c>
      <c r="L951" s="413">
        <v>3</v>
      </c>
    </row>
    <row r="952" spans="1:12">
      <c r="A952" s="413">
        <v>951</v>
      </c>
      <c r="B952" s="413" t="s">
        <v>831</v>
      </c>
      <c r="C952" s="413" t="s">
        <v>3870</v>
      </c>
      <c r="D952" s="413">
        <v>40</v>
      </c>
      <c r="E952" s="413">
        <v>128</v>
      </c>
      <c r="F952" s="413">
        <v>3</v>
      </c>
      <c r="G952" s="413">
        <v>384</v>
      </c>
      <c r="H952" s="413">
        <v>120</v>
      </c>
      <c r="I952" s="413">
        <v>264</v>
      </c>
      <c r="J952" s="413">
        <v>3</v>
      </c>
      <c r="K952" s="413" t="s">
        <v>1358</v>
      </c>
      <c r="L952" s="413">
        <v>3</v>
      </c>
    </row>
    <row r="953" spans="1:12">
      <c r="A953" s="413">
        <v>952</v>
      </c>
      <c r="B953" s="413" t="s">
        <v>829</v>
      </c>
      <c r="C953" s="413" t="s">
        <v>3594</v>
      </c>
      <c r="D953" s="413">
        <v>105</v>
      </c>
      <c r="E953" s="413">
        <v>183</v>
      </c>
      <c r="F953" s="413">
        <v>2</v>
      </c>
      <c r="G953" s="413">
        <v>366</v>
      </c>
      <c r="H953" s="413">
        <v>210</v>
      </c>
      <c r="I953" s="413">
        <v>156</v>
      </c>
      <c r="J953" s="413">
        <v>2</v>
      </c>
      <c r="K953" s="413" t="s">
        <v>1358</v>
      </c>
      <c r="L953" s="413">
        <v>2</v>
      </c>
    </row>
    <row r="954" spans="1:12">
      <c r="A954" s="413">
        <v>953</v>
      </c>
      <c r="B954" s="413" t="s">
        <v>885</v>
      </c>
      <c r="C954" s="413" t="s">
        <v>3653</v>
      </c>
      <c r="D954" s="413">
        <v>0</v>
      </c>
      <c r="E954" s="413">
        <v>350</v>
      </c>
      <c r="F954" s="413">
        <v>1</v>
      </c>
      <c r="G954" s="413">
        <v>350</v>
      </c>
      <c r="H954" s="413">
        <v>0</v>
      </c>
      <c r="I954" s="413">
        <v>350</v>
      </c>
      <c r="J954" s="413">
        <v>1</v>
      </c>
      <c r="K954" s="413" t="s">
        <v>1358</v>
      </c>
      <c r="L954" s="413">
        <v>1</v>
      </c>
    </row>
    <row r="955" spans="1:12">
      <c r="A955" s="413">
        <v>954</v>
      </c>
      <c r="B955" s="413" t="s">
        <v>777</v>
      </c>
      <c r="C955" s="413" t="s">
        <v>3295</v>
      </c>
      <c r="D955" s="413">
        <v>237</v>
      </c>
      <c r="E955" s="413">
        <v>340</v>
      </c>
      <c r="F955" s="413">
        <v>1</v>
      </c>
      <c r="G955" s="413">
        <v>340</v>
      </c>
      <c r="H955" s="413">
        <v>237</v>
      </c>
      <c r="I955" s="413">
        <v>103</v>
      </c>
      <c r="J955" s="413">
        <v>1</v>
      </c>
      <c r="K955" s="413" t="s">
        <v>1358</v>
      </c>
      <c r="L955" s="413">
        <v>1</v>
      </c>
    </row>
    <row r="956" spans="1:12">
      <c r="A956" s="413">
        <v>955</v>
      </c>
      <c r="B956" s="413" t="s">
        <v>516</v>
      </c>
      <c r="C956" s="413" t="s">
        <v>3701</v>
      </c>
      <c r="D956" s="413">
        <v>105</v>
      </c>
      <c r="E956" s="413">
        <v>167</v>
      </c>
      <c r="F956" s="413">
        <v>2</v>
      </c>
      <c r="G956" s="413">
        <v>334</v>
      </c>
      <c r="H956" s="413">
        <v>210</v>
      </c>
      <c r="I956" s="413">
        <v>124</v>
      </c>
      <c r="J956" s="413">
        <v>2</v>
      </c>
      <c r="K956" s="413" t="s">
        <v>1358</v>
      </c>
      <c r="L956" s="413">
        <v>2</v>
      </c>
    </row>
    <row r="957" spans="1:12">
      <c r="A957" s="413">
        <v>956</v>
      </c>
      <c r="B957" s="413" t="s">
        <v>832</v>
      </c>
      <c r="C957" s="413" t="s">
        <v>3720</v>
      </c>
      <c r="D957" s="413">
        <v>40</v>
      </c>
      <c r="E957" s="413">
        <v>206</v>
      </c>
      <c r="F957" s="413">
        <v>1</v>
      </c>
      <c r="G957" s="413">
        <v>206</v>
      </c>
      <c r="H957" s="413">
        <v>40</v>
      </c>
      <c r="I957" s="413">
        <v>166</v>
      </c>
      <c r="J957" s="413">
        <v>1</v>
      </c>
      <c r="K957" s="413" t="s">
        <v>1358</v>
      </c>
      <c r="L957" s="413">
        <v>1</v>
      </c>
    </row>
    <row r="958" spans="1:12">
      <c r="A958" s="413">
        <v>957</v>
      </c>
      <c r="B958" s="413" t="s">
        <v>613</v>
      </c>
      <c r="C958" s="413" t="s">
        <v>3384</v>
      </c>
      <c r="D958" s="413">
        <v>69</v>
      </c>
      <c r="E958" s="413">
        <v>1.6393</v>
      </c>
      <c r="F958" s="413">
        <v>122</v>
      </c>
      <c r="G958" s="413">
        <v>200</v>
      </c>
      <c r="H958" s="413">
        <v>8418</v>
      </c>
      <c r="I958" s="413">
        <v>-8218</v>
      </c>
      <c r="J958" s="413">
        <v>4</v>
      </c>
      <c r="K958" s="413" t="s">
        <v>1358</v>
      </c>
      <c r="L958" s="413">
        <v>122</v>
      </c>
    </row>
    <row r="959" spans="1:12">
      <c r="A959" s="413">
        <v>958</v>
      </c>
      <c r="B959" s="413" t="s">
        <v>791</v>
      </c>
      <c r="C959" s="413" t="s">
        <v>3879</v>
      </c>
      <c r="D959" s="413">
        <v>100</v>
      </c>
      <c r="E959" s="413">
        <v>145</v>
      </c>
      <c r="F959" s="413">
        <v>1</v>
      </c>
      <c r="G959" s="413">
        <v>145</v>
      </c>
      <c r="H959" s="413">
        <v>100</v>
      </c>
      <c r="I959" s="413">
        <v>45</v>
      </c>
      <c r="J959" s="413">
        <v>1</v>
      </c>
      <c r="K959" s="413" t="s">
        <v>1358</v>
      </c>
      <c r="L959" s="413">
        <v>1</v>
      </c>
    </row>
    <row r="960" spans="1:12">
      <c r="A960" s="413">
        <v>959</v>
      </c>
      <c r="B960" s="413" t="s">
        <v>4517</v>
      </c>
      <c r="C960" s="413" t="s">
        <v>4556</v>
      </c>
      <c r="D960" s="413">
        <v>438</v>
      </c>
      <c r="E960" s="413">
        <v>0</v>
      </c>
      <c r="F960" s="413">
        <v>42</v>
      </c>
      <c r="G960" s="413">
        <v>0</v>
      </c>
      <c r="H960" s="413">
        <v>18396</v>
      </c>
      <c r="I960" s="413">
        <v>-18396</v>
      </c>
      <c r="J960" s="413">
        <v>11</v>
      </c>
      <c r="K960" s="413" t="s">
        <v>1358</v>
      </c>
      <c r="L960" s="413">
        <v>42</v>
      </c>
    </row>
    <row r="961" spans="1:12">
      <c r="A961" s="413">
        <v>960</v>
      </c>
      <c r="B961" s="413" t="s">
        <v>446</v>
      </c>
      <c r="C961" s="413" t="s">
        <v>3684</v>
      </c>
      <c r="D961" s="413">
        <v>433</v>
      </c>
      <c r="E961" s="413">
        <v>0</v>
      </c>
      <c r="F961" s="413">
        <v>1</v>
      </c>
      <c r="G961" s="413">
        <v>0</v>
      </c>
      <c r="H961" s="413">
        <v>433</v>
      </c>
      <c r="I961" s="413">
        <v>-433</v>
      </c>
      <c r="J961" s="413">
        <v>1</v>
      </c>
      <c r="K961" s="413" t="s">
        <v>1358</v>
      </c>
      <c r="L961" s="413">
        <v>1</v>
      </c>
    </row>
    <row r="962" spans="1:12">
      <c r="A962" s="413">
        <v>961</v>
      </c>
      <c r="B962" s="413" t="s">
        <v>897</v>
      </c>
      <c r="C962" s="413" t="s">
        <v>3554</v>
      </c>
      <c r="D962" s="413">
        <v>290</v>
      </c>
      <c r="E962" s="413">
        <v>0</v>
      </c>
      <c r="F962" s="413">
        <v>1</v>
      </c>
      <c r="G962" s="413">
        <v>0</v>
      </c>
      <c r="H962" s="413">
        <v>290</v>
      </c>
      <c r="I962" s="413">
        <v>-290</v>
      </c>
      <c r="J962" s="413">
        <v>1</v>
      </c>
      <c r="K962" s="413" t="s">
        <v>1358</v>
      </c>
      <c r="L962" s="413">
        <v>1</v>
      </c>
    </row>
    <row r="963" spans="1:12">
      <c r="A963" s="413">
        <v>962</v>
      </c>
      <c r="B963" s="413" t="s">
        <v>3544</v>
      </c>
      <c r="C963" s="413" t="s">
        <v>4350</v>
      </c>
      <c r="D963" s="413">
        <v>65</v>
      </c>
      <c r="E963" s="413">
        <v>0</v>
      </c>
      <c r="F963" s="413">
        <v>710</v>
      </c>
      <c r="G963" s="413">
        <v>0</v>
      </c>
      <c r="H963" s="413">
        <v>46150</v>
      </c>
      <c r="I963" s="413">
        <v>-46150</v>
      </c>
      <c r="J963" s="413">
        <v>21</v>
      </c>
      <c r="K963" s="413" t="s">
        <v>1358</v>
      </c>
      <c r="L963" s="413">
        <v>710</v>
      </c>
    </row>
  </sheetData>
  <phoneticPr fontId="14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C2:O219"/>
  <sheetViews>
    <sheetView topLeftCell="C45" workbookViewId="0">
      <selection activeCell="N59" sqref="N1:N1048576"/>
    </sheetView>
  </sheetViews>
  <sheetFormatPr defaultRowHeight="18.75"/>
  <cols>
    <col min="3" max="3" width="17.875" customWidth="1"/>
    <col min="4" max="4" width="13" bestFit="1" customWidth="1"/>
    <col min="5" max="5" width="42" bestFit="1" customWidth="1"/>
    <col min="10" max="10" width="13.125" bestFit="1" customWidth="1"/>
    <col min="11" max="11" width="50.25" bestFit="1" customWidth="1"/>
    <col min="14" max="14" width="15.375" bestFit="1" customWidth="1"/>
  </cols>
  <sheetData>
    <row r="2" spans="3:15">
      <c r="D2" s="38" t="s">
        <v>1253</v>
      </c>
      <c r="E2" s="140">
        <v>46267</v>
      </c>
    </row>
    <row r="3" spans="3:15">
      <c r="C3" t="s">
        <v>1247</v>
      </c>
      <c r="J3" s="445" t="s">
        <v>5309</v>
      </c>
      <c r="K3" s="445"/>
      <c r="L3" s="445"/>
    </row>
    <row r="4" spans="3:15">
      <c r="C4" s="36" t="s">
        <v>1244</v>
      </c>
      <c r="D4" s="36" t="s">
        <v>1245</v>
      </c>
      <c r="E4" t="s">
        <v>1246</v>
      </c>
      <c r="F4" t="s">
        <v>1285</v>
      </c>
      <c r="J4" t="s">
        <v>5291</v>
      </c>
      <c r="K4" t="s">
        <v>5292</v>
      </c>
      <c r="L4" t="s">
        <v>5306</v>
      </c>
      <c r="N4" t="s">
        <v>5310</v>
      </c>
      <c r="O4" t="s">
        <v>5311</v>
      </c>
    </row>
    <row r="5" spans="3:15">
      <c r="C5" s="156"/>
      <c r="D5">
        <v>0</v>
      </c>
      <c r="E5" t="e">
        <f>VLOOKUP(C5,#REF!,2,0)</f>
        <v>#REF!</v>
      </c>
      <c r="J5" t="s">
        <v>366</v>
      </c>
      <c r="K5" t="s">
        <v>5293</v>
      </c>
      <c r="L5">
        <v>700</v>
      </c>
      <c r="N5" t="s">
        <v>4421</v>
      </c>
      <c r="O5">
        <v>130</v>
      </c>
    </row>
    <row r="6" spans="3:15">
      <c r="C6" s="156">
        <v>100</v>
      </c>
      <c r="D6">
        <v>160</v>
      </c>
      <c r="E6" t="e">
        <f>VLOOKUP(C6,#REF!,2,0)</f>
        <v>#REF!</v>
      </c>
      <c r="J6" t="s">
        <v>3792</v>
      </c>
      <c r="K6" t="s">
        <v>5294</v>
      </c>
      <c r="L6">
        <v>60</v>
      </c>
      <c r="N6" t="s">
        <v>720</v>
      </c>
      <c r="O6">
        <v>620</v>
      </c>
    </row>
    <row r="7" spans="3:15">
      <c r="C7" s="156" t="s">
        <v>299</v>
      </c>
      <c r="D7">
        <v>770</v>
      </c>
      <c r="E7" t="e">
        <f>VLOOKUP(C7,#REF!,2,0 )</f>
        <v>#REF!</v>
      </c>
      <c r="F7" t="str">
        <f>VLOOKUP(C7,'商品一覧表 (3)'!D:E,2,0)</f>
        <v>防犯ドアアラーム</v>
      </c>
      <c r="J7" t="s">
        <v>435</v>
      </c>
      <c r="K7" t="s">
        <v>5295</v>
      </c>
      <c r="L7">
        <v>3770</v>
      </c>
      <c r="N7" t="s">
        <v>721</v>
      </c>
      <c r="O7">
        <v>2013</v>
      </c>
    </row>
    <row r="8" spans="3:15">
      <c r="C8" s="156" t="s">
        <v>4421</v>
      </c>
      <c r="D8">
        <v>100</v>
      </c>
      <c r="E8" t="e">
        <f>VLOOKUP(C8,#REF!,2,0 )</f>
        <v>#REF!</v>
      </c>
      <c r="F8" t="e">
        <f>VLOOKUP(C8,'商品一覧表 (3)'!D:E,2,0)</f>
        <v>#N/A</v>
      </c>
      <c r="J8" t="s">
        <v>367</v>
      </c>
      <c r="K8" t="s">
        <v>1383</v>
      </c>
      <c r="L8">
        <v>9010</v>
      </c>
      <c r="N8" t="s">
        <v>364</v>
      </c>
      <c r="O8">
        <v>300</v>
      </c>
    </row>
    <row r="9" spans="3:15">
      <c r="C9" s="156" t="s">
        <v>720</v>
      </c>
      <c r="D9">
        <v>1020</v>
      </c>
      <c r="E9" t="e">
        <f>VLOOKUP(C9,#REF!,2,0 )</f>
        <v>#REF!</v>
      </c>
      <c r="F9" t="str">
        <f>VLOOKUP(C9,'商品一覧表 (3)'!D:E,2,0)</f>
        <v>ねこの防犯窓ロック</v>
      </c>
      <c r="J9" t="s">
        <v>397</v>
      </c>
      <c r="K9" t="s">
        <v>5296</v>
      </c>
      <c r="L9">
        <v>1800</v>
      </c>
      <c r="N9" t="s">
        <v>4236</v>
      </c>
      <c r="O9">
        <v>300</v>
      </c>
    </row>
    <row r="10" spans="3:15">
      <c r="C10" s="156" t="s">
        <v>721</v>
      </c>
      <c r="D10">
        <v>2694</v>
      </c>
      <c r="E10" t="e">
        <f>VLOOKUP(C10,#REF!,2,0 )</f>
        <v>#REF!</v>
      </c>
      <c r="F10" t="str">
        <f>VLOOKUP(C10,'商品一覧表 (3)'!D:E,2,0)</f>
        <v>ねこの安心扉ロック</v>
      </c>
      <c r="J10" t="s">
        <v>576</v>
      </c>
      <c r="K10" t="s">
        <v>5297</v>
      </c>
      <c r="L10">
        <v>950</v>
      </c>
      <c r="N10" t="s">
        <v>305</v>
      </c>
      <c r="O10">
        <v>100</v>
      </c>
    </row>
    <row r="11" spans="3:15">
      <c r="C11" s="156" t="s">
        <v>722</v>
      </c>
      <c r="D11">
        <v>850</v>
      </c>
      <c r="E11" t="e">
        <f>VLOOKUP(C11,#REF!,2,0 )</f>
        <v>#REF!</v>
      </c>
      <c r="F11" t="str">
        <f>VLOOKUP(C11,'商品一覧表 (3)'!D:E,2,0)</f>
        <v>ねこの安心扉ロック</v>
      </c>
      <c r="J11" t="s">
        <v>576</v>
      </c>
      <c r="K11" t="s">
        <v>5297</v>
      </c>
      <c r="L11">
        <v>225</v>
      </c>
      <c r="N11" t="s">
        <v>4396</v>
      </c>
      <c r="O11">
        <v>200</v>
      </c>
    </row>
    <row r="12" spans="3:15">
      <c r="C12" s="156" t="s">
        <v>364</v>
      </c>
      <c r="D12">
        <v>300</v>
      </c>
      <c r="E12" t="e">
        <f>VLOOKUP(C12,#REF!,2,0 )</f>
        <v>#REF!</v>
      </c>
      <c r="F12" t="str">
        <f>VLOOKUP(C12,'商品一覧表 (3)'!D:E,2,0)</f>
        <v>ひっぱりやすい防犯ブザー</v>
      </c>
      <c r="J12" t="s">
        <v>432</v>
      </c>
      <c r="K12" t="s">
        <v>5298</v>
      </c>
      <c r="L12">
        <v>225</v>
      </c>
      <c r="N12" t="s">
        <v>1287</v>
      </c>
      <c r="O12">
        <v>120</v>
      </c>
    </row>
    <row r="13" spans="3:15">
      <c r="C13" s="156" t="s">
        <v>4236</v>
      </c>
      <c r="D13">
        <v>1500</v>
      </c>
      <c r="E13" t="e">
        <f>VLOOKUP(C13,#REF!,2,0 )</f>
        <v>#REF!</v>
      </c>
      <c r="F13" t="e">
        <f>VLOOKUP(C13,'商品一覧表 (3)'!D:E,2,0)</f>
        <v>#N/A</v>
      </c>
      <c r="J13" t="s">
        <v>1292</v>
      </c>
      <c r="K13" t="s">
        <v>5299</v>
      </c>
      <c r="L13">
        <v>300</v>
      </c>
      <c r="N13" t="s">
        <v>1288</v>
      </c>
      <c r="O13">
        <v>17</v>
      </c>
    </row>
    <row r="14" spans="3:15">
      <c r="C14" s="156" t="s">
        <v>305</v>
      </c>
      <c r="D14">
        <v>200</v>
      </c>
      <c r="E14" t="e">
        <f>VLOOKUP(C14,#REF!,2,0 )</f>
        <v>#REF!</v>
      </c>
      <c r="F14" t="str">
        <f>VLOOKUP(C14,'商品一覧表 (3)'!D:E,2,0)</f>
        <v>アルミ製ホイッスル</v>
      </c>
      <c r="J14" t="s">
        <v>1291</v>
      </c>
      <c r="K14" t="s">
        <v>5299</v>
      </c>
      <c r="L14">
        <v>150</v>
      </c>
      <c r="N14" t="s">
        <v>3908</v>
      </c>
      <c r="O14">
        <v>400</v>
      </c>
    </row>
    <row r="15" spans="3:15">
      <c r="C15" s="156" t="s">
        <v>307</v>
      </c>
      <c r="D15">
        <v>150</v>
      </c>
      <c r="E15" t="e">
        <f>VLOOKUP(C15,#REF!,2,0 )</f>
        <v>#REF!</v>
      </c>
      <c r="F15" t="str">
        <f>VLOOKUP(C15,'商品一覧表 (3)'!D:E,2,0)</f>
        <v>アルミシート</v>
      </c>
      <c r="J15" t="s">
        <v>1289</v>
      </c>
      <c r="K15" t="s">
        <v>5300</v>
      </c>
      <c r="L15">
        <v>150</v>
      </c>
      <c r="N15" t="s">
        <v>4397</v>
      </c>
      <c r="O15">
        <v>200</v>
      </c>
    </row>
    <row r="16" spans="3:15">
      <c r="C16" s="156" t="s">
        <v>366</v>
      </c>
      <c r="D16">
        <v>7270</v>
      </c>
      <c r="E16" t="e">
        <f>VLOOKUP(C16,#REF!,2,0 )</f>
        <v>#REF!</v>
      </c>
      <c r="F16" t="str">
        <f>VLOOKUP(C16,'商品一覧表 (3)'!D:E,2,0)</f>
        <v>ミミ付家具転倒防止マット</v>
      </c>
      <c r="J16" t="s">
        <v>485</v>
      </c>
      <c r="K16" t="s">
        <v>1880</v>
      </c>
      <c r="L16">
        <v>300</v>
      </c>
      <c r="N16" t="s">
        <v>370</v>
      </c>
      <c r="O16">
        <v>620</v>
      </c>
    </row>
    <row r="17" spans="3:15">
      <c r="C17" s="156" t="s">
        <v>367</v>
      </c>
      <c r="D17">
        <v>17020</v>
      </c>
      <c r="E17" t="e">
        <f>VLOOKUP(C17,#REF!,2,0 )</f>
        <v>#REF!</v>
      </c>
      <c r="F17" t="str">
        <f>VLOOKUP(C17,'商品一覧表 (3)'!D:E,2,0)</f>
        <v>ミニホイッスル</v>
      </c>
      <c r="J17" t="s">
        <v>3782</v>
      </c>
      <c r="K17" t="s">
        <v>5301</v>
      </c>
      <c r="L17">
        <v>70</v>
      </c>
      <c r="N17" t="s">
        <v>371</v>
      </c>
      <c r="O17">
        <v>1450</v>
      </c>
    </row>
    <row r="18" spans="3:15">
      <c r="C18" s="156" t="s">
        <v>1286</v>
      </c>
      <c r="D18">
        <v>100</v>
      </c>
      <c r="E18" t="e">
        <f>VLOOKUP(C18,#REF!,2,0 )</f>
        <v>#REF!</v>
      </c>
      <c r="F18" t="str">
        <f>VLOOKUP(C18,'商品一覧表 (3)'!D:E,2,0)</f>
        <v>リバーシブルアルミブランケット</v>
      </c>
      <c r="J18" t="s">
        <v>660</v>
      </c>
      <c r="K18" t="s">
        <v>5302</v>
      </c>
      <c r="L18">
        <v>70</v>
      </c>
      <c r="N18" t="s">
        <v>4216</v>
      </c>
      <c r="O18">
        <v>230</v>
      </c>
    </row>
    <row r="19" spans="3:15">
      <c r="C19" s="156" t="s">
        <v>4396</v>
      </c>
      <c r="D19">
        <v>100</v>
      </c>
      <c r="E19" t="e">
        <f>VLOOKUP(C19,#REF!,2,0 )</f>
        <v>#REF!</v>
      </c>
      <c r="F19" t="e">
        <f>VLOOKUP(C19,'商品一覧表 (3)'!D:E,2,0)</f>
        <v>#N/A</v>
      </c>
      <c r="J19" t="s">
        <v>662</v>
      </c>
      <c r="K19" t="s">
        <v>5303</v>
      </c>
      <c r="L19">
        <v>120</v>
      </c>
      <c r="N19" t="s">
        <v>4500</v>
      </c>
      <c r="O19">
        <v>1750</v>
      </c>
    </row>
    <row r="20" spans="3:15">
      <c r="C20" s="156" t="s">
        <v>1287</v>
      </c>
      <c r="D20">
        <v>120</v>
      </c>
      <c r="E20" t="e">
        <f>VLOOKUP(C20,#REF!,2,0 )</f>
        <v>#REF!</v>
      </c>
      <c r="F20" t="str">
        <f>VLOOKUP(C20,'商品一覧表 (3)'!D:E,2,0)</f>
        <v>アルミブランケット</v>
      </c>
      <c r="J20" t="s">
        <v>2863</v>
      </c>
      <c r="K20" t="s">
        <v>5304</v>
      </c>
      <c r="L20">
        <v>30</v>
      </c>
      <c r="N20" t="s">
        <v>375</v>
      </c>
      <c r="O20">
        <v>120</v>
      </c>
    </row>
    <row r="21" spans="3:15">
      <c r="C21" s="156" t="s">
        <v>1288</v>
      </c>
      <c r="D21">
        <v>17</v>
      </c>
      <c r="E21" t="e">
        <f>VLOOKUP(C21,#REF!,2,0 )</f>
        <v>#REF!</v>
      </c>
      <c r="F21" t="str">
        <f>VLOOKUP(C21,'商品一覧表 (3)'!D:E,2,0)</f>
        <v>アルミポンチョ</v>
      </c>
      <c r="J21" t="s">
        <v>542</v>
      </c>
      <c r="K21" t="s">
        <v>5305</v>
      </c>
      <c r="L21">
        <v>1510</v>
      </c>
      <c r="N21" t="s">
        <v>3890</v>
      </c>
      <c r="O21">
        <v>1234</v>
      </c>
    </row>
    <row r="22" spans="3:15">
      <c r="C22" s="156" t="s">
        <v>2960</v>
      </c>
      <c r="D22">
        <v>3800</v>
      </c>
      <c r="E22" t="e">
        <f>VLOOKUP(C22,#REF!,2,0 )</f>
        <v>#REF!</v>
      </c>
      <c r="F22" t="e">
        <f>VLOOKUP(C22,'商品一覧表 (3)'!D:E,2,0)</f>
        <v>#N/A</v>
      </c>
      <c r="N22" t="s">
        <v>3912</v>
      </c>
      <c r="O22">
        <v>2552</v>
      </c>
    </row>
    <row r="23" spans="3:15">
      <c r="C23" s="156" t="s">
        <v>3792</v>
      </c>
      <c r="D23">
        <v>180</v>
      </c>
      <c r="E23" t="e">
        <f>VLOOKUP(C23,#REF!,2,0 )</f>
        <v>#REF!</v>
      </c>
      <c r="F23" t="e">
        <f>VLOOKUP(C23,'商品一覧表 (3)'!D:E,2,0)</f>
        <v>#N/A</v>
      </c>
      <c r="N23" t="s">
        <v>4210</v>
      </c>
      <c r="O23">
        <v>2030</v>
      </c>
    </row>
    <row r="24" spans="3:15">
      <c r="C24" s="156" t="s">
        <v>3908</v>
      </c>
      <c r="D24">
        <v>3720</v>
      </c>
      <c r="E24" t="e">
        <f>VLOOKUP(C24,#REF!,2,0 )</f>
        <v>#REF!</v>
      </c>
      <c r="F24" t="e">
        <f>VLOOKUP(C24,'商品一覧表 (3)'!D:E,2,0)</f>
        <v>#N/A</v>
      </c>
      <c r="N24" t="s">
        <v>660</v>
      </c>
      <c r="O24">
        <v>800</v>
      </c>
    </row>
    <row r="25" spans="3:15">
      <c r="C25" s="156" t="s">
        <v>4397</v>
      </c>
      <c r="D25">
        <v>1050</v>
      </c>
      <c r="E25" t="e">
        <f>VLOOKUP(C25,#REF!,2,0 )</f>
        <v>#REF!</v>
      </c>
      <c r="F25" t="e">
        <f>VLOOKUP(C25,'商品一覧表 (3)'!D:E,2,0)</f>
        <v>#N/A</v>
      </c>
      <c r="N25" t="s">
        <v>663</v>
      </c>
      <c r="O25">
        <v>570</v>
      </c>
    </row>
    <row r="26" spans="3:15">
      <c r="C26" s="156" t="s">
        <v>370</v>
      </c>
      <c r="D26">
        <v>1040</v>
      </c>
      <c r="E26" t="e">
        <f>VLOOKUP(C26,#REF!,2,0 )</f>
        <v>#REF!</v>
      </c>
      <c r="F26" t="str">
        <f>VLOOKUP(C26,'商品一覧表 (3)'!D:E,2,0)</f>
        <v>防炎非常持出袋</v>
      </c>
      <c r="N26" t="s">
        <v>734</v>
      </c>
      <c r="O26">
        <v>800</v>
      </c>
    </row>
    <row r="27" spans="3:15">
      <c r="C27" s="156" t="s">
        <v>371</v>
      </c>
      <c r="D27">
        <v>5100</v>
      </c>
      <c r="E27" t="e">
        <f>VLOOKUP(C27,#REF!,2,0 )</f>
        <v>#REF!</v>
      </c>
      <c r="F27" t="str">
        <f>VLOOKUP(C27,'商品一覧表 (3)'!D:E,2,0)</f>
        <v>防災用ポリタンク１０ℓ</v>
      </c>
      <c r="N27" t="s">
        <v>664</v>
      </c>
      <c r="O27">
        <v>2495</v>
      </c>
    </row>
    <row r="28" spans="3:15">
      <c r="C28" s="156" t="s">
        <v>4216</v>
      </c>
      <c r="D28">
        <v>60</v>
      </c>
      <c r="E28" t="e">
        <f>VLOOKUP(C28,#REF!,2,0 )</f>
        <v>#REF!</v>
      </c>
      <c r="F28" t="e">
        <f>VLOOKUP(C28,'商品一覧表 (3)'!D:E,2,0)</f>
        <v>#N/A</v>
      </c>
      <c r="N28" t="s">
        <v>3761</v>
      </c>
      <c r="O28">
        <v>550</v>
      </c>
    </row>
    <row r="29" spans="3:15">
      <c r="C29" s="156" t="s">
        <v>4500</v>
      </c>
      <c r="D29">
        <v>1850</v>
      </c>
      <c r="E29" t="e">
        <f>VLOOKUP(C29,#REF!,2,0 )</f>
        <v>#REF!</v>
      </c>
      <c r="F29" t="e">
        <f>VLOOKUP(C29,'商品一覧表 (3)'!D:E,2,0)</f>
        <v>#N/A</v>
      </c>
      <c r="N29" t="s">
        <v>3762</v>
      </c>
      <c r="O29">
        <v>750</v>
      </c>
    </row>
    <row r="30" spans="3:15">
      <c r="C30" s="156" t="s">
        <v>373</v>
      </c>
      <c r="D30">
        <v>200</v>
      </c>
      <c r="E30" t="e">
        <f>VLOOKUP(C30,#REF!,2,0 )</f>
        <v>#REF!</v>
      </c>
      <c r="F30" t="str">
        <f>VLOOKUP(C30,'商品一覧表 (3)'!D:E,2,0)</f>
        <v>ぬげにくい安全スリッパ</v>
      </c>
      <c r="N30" t="s">
        <v>2883</v>
      </c>
      <c r="O30">
        <v>1150</v>
      </c>
    </row>
    <row r="31" spans="3:15">
      <c r="C31" s="156" t="s">
        <v>30</v>
      </c>
      <c r="D31">
        <v>4500</v>
      </c>
      <c r="E31" t="e">
        <f>VLOOKUP(C31,#REF!,2,0 )</f>
        <v>#REF!</v>
      </c>
      <c r="F31" t="str">
        <f>VLOOKUP(C31,'商品一覧表 (3)'!D:E,2,0)</f>
        <v>おおきなアルミシート</v>
      </c>
      <c r="N31" t="s">
        <v>4362</v>
      </c>
      <c r="O31">
        <v>1120</v>
      </c>
    </row>
    <row r="32" spans="3:15">
      <c r="C32" s="156" t="s">
        <v>375</v>
      </c>
      <c r="D32">
        <v>5820</v>
      </c>
      <c r="E32" t="e">
        <f>VLOOKUP(C32,#REF!,2,0 )</f>
        <v>#REF!</v>
      </c>
      <c r="F32" t="str">
        <f>VLOOKUP(C32,'商品一覧表 (3)'!D:E,2,0)</f>
        <v>防災用ポリタンク１５L</v>
      </c>
      <c r="N32" t="s">
        <v>2954</v>
      </c>
      <c r="O32">
        <v>3</v>
      </c>
    </row>
    <row r="33" spans="3:15">
      <c r="C33" s="156" t="s">
        <v>3890</v>
      </c>
      <c r="D33">
        <v>1334</v>
      </c>
      <c r="E33" t="e">
        <f>VLOOKUP(C33,#REF!,2,0 )</f>
        <v>#REF!</v>
      </c>
      <c r="F33" t="e">
        <f>VLOOKUP(C33,'商品一覧表 (3)'!D:E,2,0)</f>
        <v>#N/A</v>
      </c>
      <c r="N33" t="s">
        <v>736</v>
      </c>
      <c r="O33">
        <v>150</v>
      </c>
    </row>
    <row r="34" spans="3:15">
      <c r="C34" s="156" t="s">
        <v>4517</v>
      </c>
      <c r="D34">
        <v>750</v>
      </c>
      <c r="E34" t="e">
        <f>VLOOKUP(C34,#REF!,2,0 )</f>
        <v>#REF!</v>
      </c>
      <c r="F34" t="e">
        <f>VLOOKUP(C34,'商品一覧表 (3)'!D:E,2,0)</f>
        <v>#N/A</v>
      </c>
      <c r="N34" t="s">
        <v>4110</v>
      </c>
      <c r="O34">
        <v>210</v>
      </c>
    </row>
    <row r="35" spans="3:15">
      <c r="C35" s="156" t="s">
        <v>3912</v>
      </c>
      <c r="D35">
        <v>9670</v>
      </c>
      <c r="E35" t="e">
        <f>VLOOKUP(C35,#REF!,2,0 )</f>
        <v>#REF!</v>
      </c>
      <c r="F35" t="e">
        <f>VLOOKUP(C35,'商品一覧表 (3)'!D:E,2,0)</f>
        <v>#N/A</v>
      </c>
      <c r="N35" t="s">
        <v>4520</v>
      </c>
      <c r="O35">
        <v>100</v>
      </c>
    </row>
    <row r="36" spans="3:15">
      <c r="C36" s="156" t="s">
        <v>4173</v>
      </c>
      <c r="D36">
        <v>13530</v>
      </c>
      <c r="E36" t="e">
        <f>VLOOKUP(C36,#REF!,2,0 )</f>
        <v>#REF!</v>
      </c>
      <c r="F36" t="e">
        <f>VLOOKUP(C36,'商品一覧表 (3)'!D:E,2,0)</f>
        <v>#N/A</v>
      </c>
      <c r="N36" t="s">
        <v>3905</v>
      </c>
      <c r="O36">
        <v>100</v>
      </c>
    </row>
    <row r="37" spans="3:15">
      <c r="C37" s="156" t="s">
        <v>4210</v>
      </c>
      <c r="D37">
        <v>750</v>
      </c>
      <c r="E37" t="e">
        <f>VLOOKUP(C37,#REF!,2,0 )</f>
        <v>#REF!</v>
      </c>
      <c r="F37" t="e">
        <f>VLOOKUP(C37,'商品一覧表 (3)'!D:E,2,0)</f>
        <v>#N/A</v>
      </c>
      <c r="N37" t="s">
        <v>3906</v>
      </c>
      <c r="O37">
        <v>47</v>
      </c>
    </row>
    <row r="38" spans="3:15">
      <c r="C38" s="156" t="s">
        <v>660</v>
      </c>
      <c r="D38">
        <v>1920</v>
      </c>
      <c r="E38" t="e">
        <f>VLOOKUP(C38,#REF!,2,0 )</f>
        <v>#REF!</v>
      </c>
      <c r="F38" t="str">
        <f>VLOOKUP(C38,'商品一覧表 (3)'!D:E,2,0)</f>
        <v>抗菌消臭 緊急トイレ 100回分 処理袋セット</v>
      </c>
      <c r="N38" t="s">
        <v>4431</v>
      </c>
      <c r="O38">
        <v>1050</v>
      </c>
    </row>
    <row r="39" spans="3:15">
      <c r="C39" s="156" t="s">
        <v>731</v>
      </c>
      <c r="D39">
        <v>300</v>
      </c>
      <c r="E39" t="e">
        <f>VLOOKUP(C39,#REF!,2,0 )</f>
        <v>#REF!</v>
      </c>
      <c r="F39" t="str">
        <f>VLOOKUP(C39,'商品一覧表 (3)'!D:E,2,0)</f>
        <v>抗菌消臭 緊急トイレ 100回分 凝固剤のみ</v>
      </c>
      <c r="N39" t="s">
        <v>3915</v>
      </c>
      <c r="O39">
        <v>100</v>
      </c>
    </row>
    <row r="40" spans="3:15">
      <c r="C40" s="156" t="s">
        <v>661</v>
      </c>
      <c r="D40">
        <v>1850</v>
      </c>
      <c r="E40" t="e">
        <f>VLOOKUP(C40,#REF!,2,0 )</f>
        <v>#REF!</v>
      </c>
      <c r="F40" t="str">
        <f>VLOOKUP(C40,'商品一覧表 (3)'!D:E,2,0)</f>
        <v>抗菌消臭 緊急トイレ １０回分</v>
      </c>
      <c r="N40" t="s">
        <v>2863</v>
      </c>
      <c r="O40">
        <v>335</v>
      </c>
    </row>
    <row r="41" spans="3:15">
      <c r="C41" s="156" t="s">
        <v>662</v>
      </c>
      <c r="D41">
        <v>2300</v>
      </c>
      <c r="E41" t="e">
        <f>VLOOKUP(C41,#REF!,2,0 )</f>
        <v>#REF!</v>
      </c>
      <c r="F41" t="str">
        <f>VLOOKUP(C41,'商品一覧表 (3)'!D:E,2,0)</f>
        <v>抗菌消臭 緊急トイレ 50回分 処理袋セット</v>
      </c>
      <c r="N41" t="s">
        <v>2953</v>
      </c>
      <c r="O41">
        <v>500</v>
      </c>
    </row>
    <row r="42" spans="3:15">
      <c r="C42" s="156" t="s">
        <v>733</v>
      </c>
      <c r="D42">
        <v>3550</v>
      </c>
      <c r="E42" t="e">
        <f>VLOOKUP(C42,#REF!,2,0 )</f>
        <v>#REF!</v>
      </c>
      <c r="F42" t="str">
        <f>VLOOKUP(C42,'商品一覧表 (3)'!D:E,2,0)</f>
        <v>抗菌消臭 緊急トイレ 50回分 凝固剤のみ</v>
      </c>
      <c r="N42" t="s">
        <v>396</v>
      </c>
      <c r="O42">
        <v>300</v>
      </c>
    </row>
    <row r="43" spans="3:15">
      <c r="C43" s="156" t="s">
        <v>663</v>
      </c>
      <c r="D43">
        <v>875</v>
      </c>
      <c r="E43" t="e">
        <f>VLOOKUP(C43,#REF!,2,0 )</f>
        <v>#REF!</v>
      </c>
      <c r="F43" t="str">
        <f>VLOOKUP(C43,'商品一覧表 (3)'!D:E,2,0)</f>
        <v>災害時の緊急ﾄｲﾚ １０回分 ダブル抗菌消臭</v>
      </c>
      <c r="N43" t="s">
        <v>397</v>
      </c>
      <c r="O43">
        <v>600</v>
      </c>
    </row>
    <row r="44" spans="3:15">
      <c r="C44" s="156" t="s">
        <v>734</v>
      </c>
      <c r="D44">
        <v>750</v>
      </c>
      <c r="E44" t="e">
        <f>VLOOKUP(C44,#REF!,2,0 )</f>
        <v>#REF!</v>
      </c>
      <c r="F44" t="str">
        <f>VLOOKUP(C44,'商品一覧表 (3)'!D:E,2,0)</f>
        <v>災害時の緊急ﾄｲﾚ 3０回分 ダブル抗菌消臭</v>
      </c>
      <c r="N44" t="s">
        <v>4096</v>
      </c>
      <c r="O44">
        <v>100</v>
      </c>
    </row>
    <row r="45" spans="3:15">
      <c r="C45" s="156" t="s">
        <v>664</v>
      </c>
      <c r="D45">
        <v>5035</v>
      </c>
      <c r="E45" t="e">
        <f>VLOOKUP(C45,#REF!,2,0 )</f>
        <v>#REF!</v>
      </c>
      <c r="F45" t="str">
        <f>VLOOKUP(C45,'商品一覧表 (3)'!D:E,2,0)</f>
        <v>水タンクにもなる水のう袋７枚入</v>
      </c>
      <c r="N45" t="s">
        <v>313</v>
      </c>
      <c r="O45">
        <v>1126</v>
      </c>
    </row>
    <row r="46" spans="3:15">
      <c r="C46" s="156" t="s">
        <v>3761</v>
      </c>
      <c r="D46">
        <v>500</v>
      </c>
      <c r="E46" t="e">
        <f>VLOOKUP(C46,#REF!,2,0 )</f>
        <v>#REF!</v>
      </c>
      <c r="F46" t="e">
        <f>VLOOKUP(C46,'商品一覧表 (3)'!D:E,2,0)</f>
        <v>#N/A</v>
      </c>
      <c r="N46" t="s">
        <v>400</v>
      </c>
      <c r="O46">
        <v>92</v>
      </c>
    </row>
    <row r="47" spans="3:15">
      <c r="C47" s="156" t="s">
        <v>3762</v>
      </c>
      <c r="D47">
        <v>700</v>
      </c>
      <c r="E47" t="e">
        <f>VLOOKUP(C47,#REF!,2,0 )</f>
        <v>#REF!</v>
      </c>
      <c r="F47" t="e">
        <f>VLOOKUP(C47,'商品一覧表 (3)'!D:E,2,0)</f>
        <v>#N/A</v>
      </c>
      <c r="N47" t="s">
        <v>4422</v>
      </c>
      <c r="O47">
        <v>216</v>
      </c>
    </row>
    <row r="48" spans="3:15">
      <c r="C48" s="156" t="s">
        <v>665</v>
      </c>
      <c r="D48">
        <v>130</v>
      </c>
      <c r="E48" t="e">
        <f>VLOOKUP(C48,#REF!,2,0 )</f>
        <v>#REF!</v>
      </c>
      <c r="F48" t="str">
        <f>VLOOKUP(C48,'商品一覧表 (3)'!D:E,2,0)</f>
        <v>抗菌消臭 組立式緊急トイレ １０回分</v>
      </c>
      <c r="N48" t="s">
        <v>409</v>
      </c>
      <c r="O48">
        <v>1420</v>
      </c>
    </row>
    <row r="49" spans="3:15">
      <c r="C49" s="156" t="s">
        <v>2883</v>
      </c>
      <c r="D49">
        <v>1350</v>
      </c>
      <c r="E49" t="e">
        <f>VLOOKUP(C49,#REF!,2,0 )</f>
        <v>#REF!</v>
      </c>
      <c r="F49" t="e">
        <f>VLOOKUP(C49,'商品一覧表 (3)'!D:E,2,0)</f>
        <v>#N/A</v>
      </c>
      <c r="N49" t="s">
        <v>1289</v>
      </c>
      <c r="O49">
        <v>2000</v>
      </c>
    </row>
    <row r="50" spans="3:15">
      <c r="C50" s="156" t="s">
        <v>4362</v>
      </c>
      <c r="D50">
        <v>60</v>
      </c>
      <c r="E50" t="e">
        <f>VLOOKUP(C50,#REF!,2,0 )</f>
        <v>#REF!</v>
      </c>
      <c r="F50" t="e">
        <f>VLOOKUP(C50,'商品一覧表 (3)'!D:E,2,0)</f>
        <v>#N/A</v>
      </c>
      <c r="N50" t="s">
        <v>768</v>
      </c>
      <c r="O50">
        <v>2200</v>
      </c>
    </row>
    <row r="51" spans="3:15">
      <c r="C51" s="156" t="s">
        <v>2954</v>
      </c>
      <c r="D51">
        <v>14</v>
      </c>
      <c r="E51" t="e">
        <f>VLOOKUP(C51,#REF!,2,0 )</f>
        <v>#REF!</v>
      </c>
      <c r="F51" t="str">
        <f>VLOOKUP(C51,'商品一覧表 (3)'!D:E,2,0)</f>
        <v>防災セット10点(電池無し)</v>
      </c>
      <c r="N51" t="s">
        <v>1291</v>
      </c>
      <c r="O51">
        <v>100</v>
      </c>
    </row>
    <row r="52" spans="3:15">
      <c r="C52" s="156" t="s">
        <v>4208</v>
      </c>
      <c r="D52">
        <v>100</v>
      </c>
      <c r="E52" t="e">
        <f>VLOOKUP(C52,#REF!,2,0 )</f>
        <v>#REF!</v>
      </c>
      <c r="F52" t="e">
        <f>VLOOKUP(C52,'商品一覧表 (3)'!D:E,2,0)</f>
        <v>#N/A</v>
      </c>
      <c r="N52" t="s">
        <v>1292</v>
      </c>
      <c r="O52">
        <v>100</v>
      </c>
    </row>
    <row r="53" spans="3:15">
      <c r="C53" s="156" t="s">
        <v>736</v>
      </c>
      <c r="D53">
        <v>10650</v>
      </c>
      <c r="E53" t="e">
        <f>VLOOKUP(C53,#REF!,2,0 )</f>
        <v>#REF!</v>
      </c>
      <c r="F53" t="str">
        <f>VLOOKUP(C53,'商品一覧表 (3)'!D:E,2,0)</f>
        <v>リュック防災セット</v>
      </c>
      <c r="N53" t="s">
        <v>425</v>
      </c>
      <c r="O53">
        <v>28</v>
      </c>
    </row>
    <row r="54" spans="3:15">
      <c r="C54" s="156" t="s">
        <v>4110</v>
      </c>
      <c r="D54">
        <v>1410</v>
      </c>
      <c r="E54" t="e">
        <f>VLOOKUP(C54,#REF!,2,0 )</f>
        <v>#REF!</v>
      </c>
      <c r="F54" t="e">
        <f>VLOOKUP(C54,'商品一覧表 (3)'!D:E,2,0)</f>
        <v>#N/A</v>
      </c>
      <c r="N54" t="s">
        <v>426</v>
      </c>
      <c r="O54">
        <v>100</v>
      </c>
    </row>
    <row r="55" spans="3:15">
      <c r="C55" s="156" t="s">
        <v>3784</v>
      </c>
      <c r="D55">
        <v>700</v>
      </c>
      <c r="E55" t="e">
        <f>VLOOKUP(C55,#REF!,2,0 )</f>
        <v>#REF!</v>
      </c>
      <c r="F55" t="e">
        <f>VLOOKUP(C55,'商品一覧表 (3)'!D:E,2,0)</f>
        <v>#N/A</v>
      </c>
      <c r="N55" t="s">
        <v>428</v>
      </c>
      <c r="O55">
        <v>100</v>
      </c>
    </row>
    <row r="56" spans="3:15">
      <c r="C56" s="156" t="s">
        <v>3905</v>
      </c>
      <c r="D56">
        <v>100</v>
      </c>
      <c r="E56" t="e">
        <f>VLOOKUP(C56,#REF!,2,0 )</f>
        <v>#REF!</v>
      </c>
      <c r="F56" t="e">
        <f>VLOOKUP(C56,'商品一覧表 (3)'!D:E,2,0)</f>
        <v>#N/A</v>
      </c>
      <c r="N56" t="s">
        <v>670</v>
      </c>
      <c r="O56">
        <v>100</v>
      </c>
    </row>
    <row r="57" spans="3:15">
      <c r="C57" s="156" t="s">
        <v>4431</v>
      </c>
      <c r="D57">
        <v>1800</v>
      </c>
      <c r="E57" t="e">
        <f>VLOOKUP(C57,#REF!,2,0 )</f>
        <v>#REF!</v>
      </c>
      <c r="F57" t="e">
        <f>VLOOKUP(C57,'商品一覧表 (3)'!D:E,2,0)</f>
        <v>#N/A</v>
      </c>
      <c r="N57" t="s">
        <v>432</v>
      </c>
      <c r="O57">
        <v>200</v>
      </c>
    </row>
    <row r="58" spans="3:15">
      <c r="C58" s="156" t="s">
        <v>3949</v>
      </c>
      <c r="D58">
        <v>700</v>
      </c>
      <c r="E58" t="e">
        <f>VLOOKUP(C58,#REF!,2,0 )</f>
        <v>#REF!</v>
      </c>
      <c r="F58" t="e">
        <f>VLOOKUP(C58,'商品一覧表 (3)'!D:E,2,0)</f>
        <v>#N/A</v>
      </c>
      <c r="N58" t="s">
        <v>711</v>
      </c>
      <c r="O58">
        <v>500</v>
      </c>
    </row>
    <row r="59" spans="3:15">
      <c r="C59" s="156" t="s">
        <v>3915</v>
      </c>
      <c r="D59">
        <v>100</v>
      </c>
      <c r="E59" t="e">
        <f>VLOOKUP(C59,#REF!,2,0 )</f>
        <v>#REF!</v>
      </c>
      <c r="F59" t="e">
        <f>VLOOKUP(C59,'商品一覧表 (3)'!D:E,2,0)</f>
        <v>#N/A</v>
      </c>
      <c r="N59" t="s">
        <v>783</v>
      </c>
      <c r="O59">
        <v>1000</v>
      </c>
    </row>
    <row r="60" spans="3:15">
      <c r="C60" s="156" t="s">
        <v>394</v>
      </c>
      <c r="D60">
        <v>300</v>
      </c>
      <c r="E60" t="e">
        <f>VLOOKUP(C60,#REF!,2,0 )</f>
        <v>#REF!</v>
      </c>
      <c r="F60" t="e">
        <f>VLOOKUP(C60,'商品一覧表 (3)'!D:E,2,0)</f>
        <v>#N/A</v>
      </c>
      <c r="N60" t="s">
        <v>73</v>
      </c>
      <c r="O60">
        <v>215</v>
      </c>
    </row>
    <row r="61" spans="3:15">
      <c r="C61" s="156" t="s">
        <v>2863</v>
      </c>
      <c r="D61">
        <v>350</v>
      </c>
      <c r="E61" t="e">
        <f>VLOOKUP(C61,#REF!,2,0 )</f>
        <v>#REF!</v>
      </c>
      <c r="F61" t="e">
        <f>VLOOKUP(C61,'商品一覧表 (3)'!D:E,2,0)</f>
        <v>#N/A</v>
      </c>
      <c r="N61" t="s">
        <v>4178</v>
      </c>
      <c r="O61">
        <v>200</v>
      </c>
    </row>
    <row r="62" spans="3:15">
      <c r="C62" s="156" t="s">
        <v>2953</v>
      </c>
      <c r="D62">
        <v>585</v>
      </c>
      <c r="E62" t="e">
        <f>VLOOKUP(C62,#REF!,2,0 )</f>
        <v>#REF!</v>
      </c>
      <c r="F62" t="e">
        <f>VLOOKUP(C62,'商品一覧表 (3)'!D:E,2,0)</f>
        <v>#N/A</v>
      </c>
      <c r="N62" t="s">
        <v>270</v>
      </c>
      <c r="O62">
        <v>128</v>
      </c>
    </row>
    <row r="63" spans="3:15">
      <c r="C63" s="156" t="s">
        <v>396</v>
      </c>
      <c r="D63">
        <v>300</v>
      </c>
      <c r="E63" t="e">
        <f>VLOOKUP(C63,#REF!,2,0 )</f>
        <v>#REF!</v>
      </c>
      <c r="F63" t="str">
        <f>VLOOKUP(C63,'商品一覧表 (3)'!D:E,2,0)</f>
        <v>3LEDヘッドランプ</v>
      </c>
      <c r="N63" t="s">
        <v>1280</v>
      </c>
      <c r="O63">
        <v>402</v>
      </c>
    </row>
    <row r="64" spans="3:15">
      <c r="C64" s="156" t="s">
        <v>397</v>
      </c>
      <c r="D64">
        <v>6650</v>
      </c>
      <c r="E64" t="e">
        <f>VLOOKUP(C64,#REF!,2,0 )</f>
        <v>#REF!</v>
      </c>
      <c r="F64" t="str">
        <f>VLOOKUP(C64,'商品一覧表 (3)'!D:E,2,0)</f>
        <v>防雨LEDヘッドランプ</v>
      </c>
      <c r="N64" t="s">
        <v>4253</v>
      </c>
      <c r="O64">
        <v>128</v>
      </c>
    </row>
    <row r="65" spans="3:15">
      <c r="C65" s="156" t="s">
        <v>746</v>
      </c>
      <c r="D65">
        <v>30</v>
      </c>
      <c r="E65" t="e">
        <f>VLOOKUP(C65,#REF!,2,0 )</f>
        <v>#REF!</v>
      </c>
      <c r="F65" t="str">
        <f>VLOOKUP(C65,'商品一覧表 (3)'!D:E,2,0)</f>
        <v>ヘルメットクリップ付 ヘッドランプ</v>
      </c>
      <c r="N65" t="s">
        <v>470</v>
      </c>
      <c r="O65">
        <v>128</v>
      </c>
    </row>
    <row r="66" spans="3:15">
      <c r="C66" s="156" t="s">
        <v>747</v>
      </c>
      <c r="D66">
        <v>1000</v>
      </c>
      <c r="E66" t="e">
        <f>VLOOKUP(C66,#REF!,2,0 )</f>
        <v>#REF!</v>
      </c>
      <c r="F66" t="str">
        <f>VLOOKUP(C66,'商品一覧表 (3)'!D:E,2,0)</f>
        <v>ワイドＬＥＤヘッドライト</v>
      </c>
      <c r="N66" t="s">
        <v>473</v>
      </c>
      <c r="O66">
        <v>100</v>
      </c>
    </row>
    <row r="67" spans="3:15">
      <c r="C67" s="156" t="s">
        <v>4096</v>
      </c>
      <c r="D67">
        <v>210</v>
      </c>
      <c r="E67" t="e">
        <f>VLOOKUP(C67,#REF!,2,0 )</f>
        <v>#REF!</v>
      </c>
      <c r="F67" t="e">
        <f>VLOOKUP(C67,'商品一覧表 (3)'!D:E,2,0)</f>
        <v>#N/A</v>
      </c>
      <c r="N67" t="s">
        <v>475</v>
      </c>
      <c r="O67">
        <v>170</v>
      </c>
    </row>
    <row r="68" spans="3:15">
      <c r="C68" s="156" t="s">
        <v>313</v>
      </c>
      <c r="D68">
        <v>1126</v>
      </c>
      <c r="E68" t="e">
        <f>VLOOKUP(C68,#REF!,2,0 )</f>
        <v>#REF!</v>
      </c>
      <c r="F68" t="str">
        <f>VLOOKUP(C68,'商品一覧表 (3)'!D:E,2,0)</f>
        <v>デジタル電池チェッカーⅡ</v>
      </c>
      <c r="N68" t="s">
        <v>672</v>
      </c>
      <c r="O68">
        <v>170</v>
      </c>
    </row>
    <row r="69" spans="3:15">
      <c r="C69" s="156" t="s">
        <v>4230</v>
      </c>
      <c r="D69">
        <v>700</v>
      </c>
      <c r="E69" t="e">
        <f>VLOOKUP(C69,#REF!,2,0 )</f>
        <v>#REF!</v>
      </c>
      <c r="F69" t="e">
        <f>VLOOKUP(C69,'商品一覧表 (3)'!D:E,2,0)</f>
        <v>#N/A</v>
      </c>
      <c r="N69" t="s">
        <v>1241</v>
      </c>
      <c r="O69">
        <v>40</v>
      </c>
    </row>
    <row r="70" spans="3:15">
      <c r="C70" s="156" t="s">
        <v>4422</v>
      </c>
      <c r="D70">
        <v>2000</v>
      </c>
      <c r="E70" t="e">
        <f>VLOOKUP(C70,#REF!,2,0 )</f>
        <v>#REF!</v>
      </c>
      <c r="F70" t="e">
        <f>VLOOKUP(C70,'商品一覧表 (3)'!D:E,2,0)</f>
        <v>#N/A</v>
      </c>
      <c r="N70" t="s">
        <v>1243</v>
      </c>
      <c r="O70">
        <v>44</v>
      </c>
    </row>
    <row r="71" spans="3:15">
      <c r="C71" s="156" t="s">
        <v>408</v>
      </c>
      <c r="D71">
        <v>226</v>
      </c>
      <c r="E71" t="e">
        <f>VLOOKUP(C71,#REF!,2,0 )</f>
        <v>#REF!</v>
      </c>
      <c r="F71" t="str">
        <f>VLOOKUP(C71,'商品一覧表 (3)'!D:E,2,0)</f>
        <v>土ストッパー　１０枚入り</v>
      </c>
      <c r="N71" t="s">
        <v>4097</v>
      </c>
      <c r="O71">
        <v>250</v>
      </c>
    </row>
    <row r="72" spans="3:15">
      <c r="C72" s="156" t="s">
        <v>409</v>
      </c>
      <c r="D72">
        <v>1840</v>
      </c>
      <c r="E72" t="e">
        <f>VLOOKUP(C72,#REF!,2,0 )</f>
        <v>#REF!</v>
      </c>
      <c r="F72" t="str">
        <f>VLOOKUP(C72,'商品一覧表 (3)'!D:E,2,0)</f>
        <v>土ストッパー　２０枚入り</v>
      </c>
      <c r="N72" t="s">
        <v>655</v>
      </c>
      <c r="O72">
        <v>250</v>
      </c>
    </row>
    <row r="73" spans="3:15">
      <c r="C73" s="156" t="s">
        <v>1289</v>
      </c>
      <c r="D73">
        <v>3370</v>
      </c>
      <c r="E73" t="e">
        <f>VLOOKUP(C73,#REF!,2,0 )</f>
        <v>#REF!</v>
      </c>
      <c r="F73">
        <f>VLOOKUP(C73,'商品一覧表 (3)'!D:E,2,0)</f>
        <v>0</v>
      </c>
      <c r="N73" t="s">
        <v>654</v>
      </c>
      <c r="O73">
        <v>500</v>
      </c>
    </row>
    <row r="74" spans="3:15">
      <c r="C74" s="156" t="s">
        <v>768</v>
      </c>
      <c r="D74">
        <v>3030</v>
      </c>
      <c r="E74" t="e">
        <f>VLOOKUP(C74,#REF!,2,0 )</f>
        <v>#REF!</v>
      </c>
      <c r="F74">
        <f>VLOOKUP(C74,'商品一覧表 (3)'!D:E,2,0)</f>
        <v>0</v>
      </c>
      <c r="N74" t="s">
        <v>673</v>
      </c>
      <c r="O74">
        <v>790</v>
      </c>
    </row>
    <row r="75" spans="3:15">
      <c r="C75" s="156" t="s">
        <v>1291</v>
      </c>
      <c r="D75">
        <v>350</v>
      </c>
      <c r="E75" t="e">
        <f>VLOOKUP(C75,#REF!,2,0 )</f>
        <v>#REF!</v>
      </c>
      <c r="F75" t="str">
        <f>VLOOKUP(C75,'商品一覧表 (3)'!D:E,2,0)</f>
        <v>段ボールストッカー</v>
      </c>
      <c r="N75" t="s">
        <v>674</v>
      </c>
      <c r="O75">
        <v>18934</v>
      </c>
    </row>
    <row r="76" spans="3:15">
      <c r="C76" s="156" t="s">
        <v>1292</v>
      </c>
      <c r="D76">
        <v>450</v>
      </c>
      <c r="E76" t="e">
        <f>VLOOKUP(C76,#REF!,2,0 )</f>
        <v>#REF!</v>
      </c>
      <c r="F76" t="str">
        <f>VLOOKUP(C76,'商品一覧表 (3)'!D:E,2,0)</f>
        <v>段ボールストッカー</v>
      </c>
      <c r="N76" t="s">
        <v>3739</v>
      </c>
      <c r="O76">
        <v>4280</v>
      </c>
    </row>
    <row r="77" spans="3:15">
      <c r="C77" s="156" t="s">
        <v>4508</v>
      </c>
      <c r="D77">
        <v>20</v>
      </c>
      <c r="E77" t="e">
        <f>VLOOKUP(C77,#REF!,2,0 )</f>
        <v>#REF!</v>
      </c>
      <c r="F77" t="e">
        <f>VLOOKUP(C77,'商品一覧表 (3)'!D:E,2,0)</f>
        <v>#N/A</v>
      </c>
      <c r="N77" t="s">
        <v>841</v>
      </c>
      <c r="O77">
        <v>260</v>
      </c>
    </row>
    <row r="78" spans="3:15">
      <c r="C78" s="156" t="s">
        <v>4509</v>
      </c>
      <c r="D78">
        <v>220</v>
      </c>
      <c r="E78" t="e">
        <f>VLOOKUP(C78,#REF!,2,0 )</f>
        <v>#REF!</v>
      </c>
      <c r="F78" t="e">
        <f>VLOOKUP(C78,'商品一覧表 (3)'!D:E,2,0)</f>
        <v>#N/A</v>
      </c>
      <c r="N78" t="s">
        <v>681</v>
      </c>
      <c r="O78">
        <v>500</v>
      </c>
    </row>
    <row r="79" spans="3:15">
      <c r="C79" s="156" t="s">
        <v>426</v>
      </c>
      <c r="D79">
        <v>1000</v>
      </c>
      <c r="E79" t="e">
        <f>VLOOKUP(C79,#REF!,2,0 )</f>
        <v>#REF!</v>
      </c>
      <c r="F79" t="str">
        <f>VLOOKUP(C79,'商品一覧表 (3)'!D:E,2,0)</f>
        <v>防雨スリムサイクルライト</v>
      </c>
      <c r="N79" t="s">
        <v>845</v>
      </c>
      <c r="O79">
        <v>100</v>
      </c>
    </row>
    <row r="80" spans="3:15">
      <c r="C80" s="156" t="s">
        <v>428</v>
      </c>
      <c r="D80">
        <v>100</v>
      </c>
      <c r="E80" t="e">
        <f>VLOOKUP(C80,#REF!,2,0 )</f>
        <v>#REF!</v>
      </c>
      <c r="F80" t="str">
        <f>VLOOKUP(C80,'商品一覧表 (3)'!D:E,2,0)</f>
        <v>自動点灯前かごクリップライト（サイクル）</v>
      </c>
      <c r="N80" t="s">
        <v>846</v>
      </c>
      <c r="O80">
        <v>302</v>
      </c>
    </row>
    <row r="81" spans="3:15">
      <c r="C81" s="156" t="s">
        <v>670</v>
      </c>
      <c r="D81">
        <v>100</v>
      </c>
      <c r="E81" t="e">
        <f>VLOOKUP(C81,#REF!,2,0 )</f>
        <v>#REF!</v>
      </c>
      <c r="F81" t="str">
        <f>VLOOKUP(C81,'商品一覧表 (3)'!D:E,2,0)</f>
        <v>自動点灯サイクルライトⅡ</v>
      </c>
      <c r="N81" t="s">
        <v>2698</v>
      </c>
      <c r="O81">
        <v>100</v>
      </c>
    </row>
    <row r="82" spans="3:15">
      <c r="C82" s="156" t="s">
        <v>432</v>
      </c>
      <c r="D82">
        <v>2450</v>
      </c>
      <c r="E82" t="e">
        <f>VLOOKUP(C82,#REF!,2,0 )</f>
        <v>#REF!</v>
      </c>
      <c r="F82" t="str">
        <f>VLOOKUP(C82,'商品一覧表 (3)'!D:E,2,0)</f>
        <v>LED強力ライト</v>
      </c>
      <c r="N82" t="s">
        <v>851</v>
      </c>
      <c r="O82">
        <v>100</v>
      </c>
    </row>
    <row r="83" spans="3:15">
      <c r="C83" s="156" t="s">
        <v>779</v>
      </c>
      <c r="D83">
        <v>100</v>
      </c>
      <c r="E83" t="e">
        <f>VLOOKUP(C83,#REF!,2,0 )</f>
        <v>#REF!</v>
      </c>
      <c r="F83" t="str">
        <f>VLOOKUP(C83,'商品一覧表 (3)'!D:E,2,0)</f>
        <v>LED強力ライト</v>
      </c>
      <c r="N83" t="s">
        <v>712</v>
      </c>
      <c r="O83">
        <v>100</v>
      </c>
    </row>
    <row r="84" spans="3:15">
      <c r="C84" s="156" t="s">
        <v>435</v>
      </c>
      <c r="D84">
        <v>10540</v>
      </c>
      <c r="E84" t="e">
        <f>VLOOKUP(C84,#REF!,2,0 )</f>
        <v>#REF!</v>
      </c>
      <c r="F84" t="str">
        <f>VLOOKUP(C84,'商品一覧表 (3)'!D:E,2,0)</f>
        <v>単２型LED防雨ライト</v>
      </c>
      <c r="N84" t="s">
        <v>852</v>
      </c>
      <c r="O84">
        <v>100</v>
      </c>
    </row>
    <row r="85" spans="3:15">
      <c r="C85" s="156" t="s">
        <v>711</v>
      </c>
      <c r="D85">
        <v>500</v>
      </c>
      <c r="E85" t="e">
        <f>VLOOKUP(C85,#REF!,2,0 )</f>
        <v>#REF!</v>
      </c>
      <c r="F85" t="str">
        <f>VLOOKUP(C85,'商品一覧表 (3)'!D:E,2,0)</f>
        <v>ＬＥＤ防雨ライト</v>
      </c>
      <c r="N85" t="s">
        <v>503</v>
      </c>
      <c r="O85">
        <v>60</v>
      </c>
    </row>
    <row r="86" spans="3:15">
      <c r="C86" s="156" t="s">
        <v>783</v>
      </c>
      <c r="D86">
        <v>1000</v>
      </c>
      <c r="E86" t="e">
        <f>VLOOKUP(C86,#REF!,2,0 )</f>
        <v>#REF!</v>
      </c>
      <c r="F86" t="e">
        <f>VLOOKUP(C86,'商品一覧表 (3)'!D:E,2,0)</f>
        <v>#N/A</v>
      </c>
      <c r="N86" t="s">
        <v>504</v>
      </c>
      <c r="O86">
        <v>40</v>
      </c>
    </row>
    <row r="87" spans="3:15">
      <c r="C87" s="156" t="s">
        <v>73</v>
      </c>
      <c r="D87">
        <v>215</v>
      </c>
      <c r="E87" t="e">
        <f>VLOOKUP(C87,#REF!,2,0 )</f>
        <v>#REF!</v>
      </c>
      <c r="F87" t="str">
        <f>VLOOKUP(C87,'商品一覧表 (3)'!D:E,2,0)</f>
        <v>ハンドメガホンⅡ</v>
      </c>
      <c r="N87" t="s">
        <v>4417</v>
      </c>
      <c r="O87">
        <v>2013</v>
      </c>
    </row>
    <row r="88" spans="3:15">
      <c r="C88" s="156" t="s">
        <v>4178</v>
      </c>
      <c r="D88">
        <v>300</v>
      </c>
      <c r="E88" t="e">
        <f>VLOOKUP(C88,#REF!,2,0 )</f>
        <v>#REF!</v>
      </c>
      <c r="F88" t="e">
        <f>VLOOKUP(C88,'商品一覧表 (3)'!D:E,2,0)</f>
        <v>#N/A</v>
      </c>
      <c r="N88" t="s">
        <v>505</v>
      </c>
      <c r="O88">
        <v>100</v>
      </c>
    </row>
    <row r="89" spans="3:15">
      <c r="C89" s="156" t="s">
        <v>270</v>
      </c>
      <c r="D89">
        <v>128</v>
      </c>
      <c r="E89" t="e">
        <f>VLOOKUP(C89,#REF!,2,0 )</f>
        <v>#REF!</v>
      </c>
      <c r="F89" t="str">
        <f>VLOOKUP(C89,'商品一覧表 (3)'!D:E,2,0)</f>
        <v>耳にすっぽり集音器Ⅱ</v>
      </c>
      <c r="N89" t="s">
        <v>870</v>
      </c>
      <c r="O89">
        <v>200</v>
      </c>
    </row>
    <row r="90" spans="3:15">
      <c r="C90" s="156" t="s">
        <v>1280</v>
      </c>
      <c r="D90">
        <v>328</v>
      </c>
      <c r="E90" t="e">
        <f>VLOOKUP(C90,#REF!,2,0 )</f>
        <v>#REF!</v>
      </c>
      <c r="F90" t="str">
        <f>VLOOKUP(C90,'商品一覧表 (3)'!D:E,2,0)</f>
        <v>耳かけ集音器Ⅳ</v>
      </c>
      <c r="N90" t="s">
        <v>290</v>
      </c>
      <c r="O90">
        <v>250</v>
      </c>
    </row>
    <row r="91" spans="3:15">
      <c r="C91" s="156" t="s">
        <v>4253</v>
      </c>
      <c r="D91">
        <v>878</v>
      </c>
      <c r="E91" t="e">
        <f>VLOOKUP(C91,#REF!,2,0 )</f>
        <v>#REF!</v>
      </c>
      <c r="F91" t="e">
        <f>VLOOKUP(C91,'商品一覧表 (3)'!D:E,2,0)</f>
        <v>#N/A</v>
      </c>
      <c r="N91" t="s">
        <v>514</v>
      </c>
      <c r="O91">
        <v>4620</v>
      </c>
    </row>
    <row r="92" spans="3:15">
      <c r="C92" s="156" t="s">
        <v>470</v>
      </c>
      <c r="D92">
        <v>128</v>
      </c>
      <c r="E92" t="e">
        <f>VLOOKUP(C92,#REF!,2,0 )</f>
        <v>#REF!</v>
      </c>
      <c r="F92" t="str">
        <f>VLOOKUP(C92,'商品一覧表 (3)'!D:E,2,0)</f>
        <v>充電式耳にすっぽり集音器</v>
      </c>
      <c r="N92" t="s">
        <v>3785</v>
      </c>
      <c r="O92">
        <v>106</v>
      </c>
    </row>
    <row r="93" spans="3:15">
      <c r="C93" s="156" t="s">
        <v>473</v>
      </c>
      <c r="D93">
        <v>100</v>
      </c>
      <c r="E93" t="e">
        <f>VLOOKUP(C93,#REF!,2,0 )</f>
        <v>#REF!</v>
      </c>
      <c r="F93" t="str">
        <f>VLOOKUP(C93,'商品一覧表 (3)'!D:E,2,0)</f>
        <v>アニマルシリコンバンド</v>
      </c>
      <c r="N93" t="s">
        <v>684</v>
      </c>
      <c r="O93">
        <v>1452</v>
      </c>
    </row>
    <row r="94" spans="3:15">
      <c r="C94" s="156" t="s">
        <v>475</v>
      </c>
      <c r="D94">
        <v>170</v>
      </c>
      <c r="E94" t="e">
        <f>VLOOKUP(C94,#REF!,2,0 )</f>
        <v>#REF!</v>
      </c>
      <c r="F94" t="str">
        <f>VLOOKUP(C94,'商品一覧表 (3)'!D:E,2,0)</f>
        <v>スリムタップボックス</v>
      </c>
      <c r="N94" t="s">
        <v>685</v>
      </c>
      <c r="O94">
        <v>450</v>
      </c>
    </row>
    <row r="95" spans="3:15">
      <c r="C95" s="156" t="s">
        <v>672</v>
      </c>
      <c r="D95">
        <v>170</v>
      </c>
      <c r="E95" t="e">
        <f>VLOOKUP(C95,#REF!,2,0 )</f>
        <v>#REF!</v>
      </c>
      <c r="F95" t="str">
        <f>VLOOKUP(C95,'商品一覧表 (3)'!D:E,2,0)</f>
        <v>スリムタップボックス</v>
      </c>
      <c r="N95" t="s">
        <v>913</v>
      </c>
      <c r="O95">
        <v>51</v>
      </c>
    </row>
    <row r="96" spans="3:15">
      <c r="C96" s="156" t="s">
        <v>485</v>
      </c>
      <c r="D96">
        <v>300</v>
      </c>
      <c r="E96" t="e">
        <f>VLOOKUP(C96,#REF!,2,0 )</f>
        <v>#REF!</v>
      </c>
      <c r="F96" t="str">
        <f>VLOOKUP(C96,'商品一覧表 (3)'!D:E,2,0)</f>
        <v>園芸用シリコンバンド</v>
      </c>
      <c r="N96" t="s">
        <v>630</v>
      </c>
      <c r="O96">
        <v>135</v>
      </c>
    </row>
    <row r="97" spans="3:15">
      <c r="C97" s="156" t="s">
        <v>4097</v>
      </c>
      <c r="D97">
        <v>320</v>
      </c>
      <c r="E97" t="e">
        <f>VLOOKUP(C97,#REF!,2,0 )</f>
        <v>#REF!</v>
      </c>
      <c r="F97" t="e">
        <f>VLOOKUP(C97,'商品一覧表 (3)'!D:E,2,0)</f>
        <v>#N/A</v>
      </c>
      <c r="N97" t="s">
        <v>4227</v>
      </c>
      <c r="O97">
        <v>100</v>
      </c>
    </row>
    <row r="98" spans="3:15">
      <c r="C98" s="156" t="s">
        <v>655</v>
      </c>
      <c r="D98">
        <v>440</v>
      </c>
      <c r="E98" t="e">
        <f>VLOOKUP(C98,#REF!,2,0 )</f>
        <v>#REF!</v>
      </c>
      <c r="F98" t="str">
        <f>VLOOKUP(C98,'商品一覧表 (3)'!D:E,2,0)</f>
        <v>立てて置ける毛だまクリーナー</v>
      </c>
      <c r="N98" t="s">
        <v>4250</v>
      </c>
      <c r="O98">
        <v>100</v>
      </c>
    </row>
    <row r="99" spans="3:15">
      <c r="C99" s="156" t="s">
        <v>654</v>
      </c>
      <c r="D99">
        <v>500</v>
      </c>
      <c r="E99" t="e">
        <f>VLOOKUP(C99,#REF!,2,0 )</f>
        <v>#REF!</v>
      </c>
      <c r="F99" t="str">
        <f>VLOOKUP(C99,'商品一覧表 (3)'!D:E,2,0)</f>
        <v>立てて置ける毛だまクリーナー</v>
      </c>
      <c r="G99" t="str">
        <f>VLOOKUP(C99,'[2]商品一覧表 (3)'!$D$1:$E$65536,2,0)</f>
        <v>立てて置ける毛だまクリーナー</v>
      </c>
      <c r="N99" t="s">
        <v>686</v>
      </c>
      <c r="O99">
        <v>130</v>
      </c>
    </row>
    <row r="100" spans="3:15">
      <c r="C100" s="156" t="s">
        <v>657</v>
      </c>
      <c r="D100">
        <v>1210</v>
      </c>
      <c r="E100" t="e">
        <f>VLOOKUP(C100,#REF!,2,0 )</f>
        <v>#REF!</v>
      </c>
      <c r="F100" t="str">
        <f>VLOOKUP(C100,'商品一覧表 (3)'!D:E,2,0)</f>
        <v>首ふり毛だまクリーナー</v>
      </c>
      <c r="G100" t="str">
        <f>VLOOKUP(C100,'[2]商品一覧表 (3)'!$D$1:$E$65536,2,0)</f>
        <v>首ふり毛だまクリーナー</v>
      </c>
      <c r="N100" t="s">
        <v>3798</v>
      </c>
      <c r="O100">
        <v>100</v>
      </c>
    </row>
    <row r="101" spans="3:15">
      <c r="C101" s="156" t="s">
        <v>673</v>
      </c>
      <c r="D101">
        <v>790</v>
      </c>
      <c r="E101" t="e">
        <f>VLOOKUP(C101,#REF!,2,0 )</f>
        <v>#REF!</v>
      </c>
      <c r="F101" t="e">
        <f>VLOOKUP(C101,'商品一覧表 (3)'!D:E,2,0)</f>
        <v>#N/A</v>
      </c>
      <c r="G101" t="e">
        <f>VLOOKUP(C101,'[2]商品一覧表 (3)'!$D$1:$E$65536,2,0)</f>
        <v>#N/A</v>
      </c>
      <c r="N101" t="s">
        <v>3799</v>
      </c>
      <c r="O101">
        <v>100</v>
      </c>
    </row>
    <row r="102" spans="3:15">
      <c r="C102" s="156" t="s">
        <v>674</v>
      </c>
      <c r="D102">
        <v>11942</v>
      </c>
      <c r="E102" t="e">
        <f>VLOOKUP(C102,#REF!,2,0 )</f>
        <v>#REF!</v>
      </c>
      <c r="F102" t="e">
        <f>VLOOKUP(C102,'商品一覧表 (3)'!D:E,2,0)</f>
        <v>#N/A</v>
      </c>
      <c r="G102" t="e">
        <f>VLOOKUP(C102,'[2]商品一覧表 (3)'!$D$1:$E$65536,2,0)</f>
        <v>#N/A</v>
      </c>
      <c r="N102" t="s">
        <v>921</v>
      </c>
      <c r="O102">
        <v>200</v>
      </c>
    </row>
    <row r="103" spans="3:15">
      <c r="C103" s="156" t="s">
        <v>3739</v>
      </c>
      <c r="D103">
        <v>4150</v>
      </c>
      <c r="E103" t="e">
        <f>VLOOKUP(C103,#REF!,2,0 )</f>
        <v>#REF!</v>
      </c>
      <c r="F103" t="e">
        <f>VLOOKUP(C103,'商品一覧表 (3)'!D:E,2,0)</f>
        <v>#N/A</v>
      </c>
      <c r="G103" t="e">
        <f>VLOOKUP(C103,'[2]商品一覧表 (3)'!$D$1:$E$65536,2,0)</f>
        <v>#N/A</v>
      </c>
      <c r="N103" t="s">
        <v>687</v>
      </c>
      <c r="O103">
        <v>420</v>
      </c>
    </row>
    <row r="104" spans="3:15">
      <c r="C104" s="156" t="s">
        <v>675</v>
      </c>
      <c r="D104">
        <v>350</v>
      </c>
      <c r="E104" t="e">
        <f>VLOOKUP(C104,#REF!,2,0 )</f>
        <v>#REF!</v>
      </c>
      <c r="F104" t="e">
        <f>VLOOKUP(C104,'商品一覧表 (3)'!D:E,2,0)</f>
        <v>#N/A</v>
      </c>
      <c r="G104" t="e">
        <f>VLOOKUP(C104,'[2]商品一覧表 (3)'!$D$1:$E$65536,2,0)</f>
        <v>#N/A</v>
      </c>
      <c r="N104" t="s">
        <v>531</v>
      </c>
      <c r="O104">
        <v>300</v>
      </c>
    </row>
    <row r="105" spans="3:15">
      <c r="C105" s="156" t="s">
        <v>492</v>
      </c>
      <c r="D105">
        <v>500</v>
      </c>
      <c r="E105" t="e">
        <f>VLOOKUP(C105,#REF!,2,0 )</f>
        <v>#REF!</v>
      </c>
      <c r="F105" t="str">
        <f>VLOOKUP(C105,'商品一覧表 (3)'!D:E,2,0)</f>
        <v>アニマルコンセントカバー</v>
      </c>
      <c r="G105" t="str">
        <f>VLOOKUP(C105,'[2]商品一覧表 (3)'!$D$1:$E$65536,2,0)</f>
        <v>アニマルコンセントカバー</v>
      </c>
      <c r="N105" t="s">
        <v>530</v>
      </c>
      <c r="O105">
        <v>300</v>
      </c>
    </row>
    <row r="106" spans="3:15">
      <c r="C106" s="156" t="s">
        <v>495</v>
      </c>
      <c r="D106">
        <v>250</v>
      </c>
      <c r="E106" t="e">
        <f>VLOOKUP(C106,#REF!,2,0 )</f>
        <v>#REF!</v>
      </c>
      <c r="F106" t="str">
        <f>VLOOKUP(C106,'商品一覧表 (3)'!D:E,2,0)</f>
        <v>セフティープラグコンビ大　１０個入</v>
      </c>
      <c r="G106" t="str">
        <f>VLOOKUP(C106,'[2]商品一覧表 (3)'!$D$1:$E$65536,2,0)</f>
        <v>セフティープラグコンビ大　１０個入</v>
      </c>
      <c r="N106" t="s">
        <v>689</v>
      </c>
      <c r="O106">
        <v>200</v>
      </c>
    </row>
    <row r="107" spans="3:15">
      <c r="C107" s="156" t="s">
        <v>500</v>
      </c>
      <c r="D107">
        <v>3930</v>
      </c>
      <c r="E107" t="e">
        <f>VLOOKUP(C107,#REF!,2,0 )</f>
        <v>#REF!</v>
      </c>
      <c r="F107" t="str">
        <f>VLOOKUP(C107,'商品一覧表 (3)'!D:E,2,0)</f>
        <v>ねこのコンセントカバー４個組</v>
      </c>
      <c r="N107" t="s">
        <v>631</v>
      </c>
      <c r="O107">
        <v>460</v>
      </c>
    </row>
    <row r="108" spans="3:15">
      <c r="C108" s="156" t="s">
        <v>841</v>
      </c>
      <c r="D108">
        <v>260</v>
      </c>
      <c r="E108" t="e">
        <f>VLOOKUP(C108,#REF!,2,0 )</f>
        <v>#REF!</v>
      </c>
      <c r="F108" t="str">
        <f>VLOOKUP(C108,'商品一覧表 (3)'!D:E,2,0)</f>
        <v>テレビの高さをあげる足</v>
      </c>
      <c r="N108" t="s">
        <v>2994</v>
      </c>
      <c r="O108">
        <v>51</v>
      </c>
    </row>
    <row r="109" spans="3:15">
      <c r="C109" s="156" t="s">
        <v>681</v>
      </c>
      <c r="D109">
        <v>500</v>
      </c>
      <c r="E109" t="e">
        <f>VLOOKUP(C109,#REF!,2,0 )</f>
        <v>#REF!</v>
      </c>
      <c r="F109" t="str">
        <f>VLOOKUP(C109,'商品一覧表 (3)'!D:E,2,0)</f>
        <v>こたつにつける収納ポケット</v>
      </c>
      <c r="N109" t="s">
        <v>2995</v>
      </c>
      <c r="O109">
        <v>1</v>
      </c>
    </row>
    <row r="110" spans="3:15">
      <c r="C110" s="156" t="s">
        <v>845</v>
      </c>
      <c r="D110">
        <v>100</v>
      </c>
      <c r="E110" t="e">
        <f>VLOOKUP(C110,#REF!,2,0 )</f>
        <v>#REF!</v>
      </c>
      <c r="F110" t="str">
        <f>VLOOKUP(C110,'商品一覧表 (3)'!D:E,2,0)</f>
        <v>新こたつの高さをあげる足　ＢＫ</v>
      </c>
      <c r="N110" t="s">
        <v>690</v>
      </c>
      <c r="O110">
        <v>350</v>
      </c>
    </row>
    <row r="111" spans="3:15">
      <c r="C111" s="156" t="s">
        <v>846</v>
      </c>
      <c r="D111">
        <v>4</v>
      </c>
      <c r="E111" t="e">
        <f>VLOOKUP(C111,#REF!,2,0 )</f>
        <v>#REF!</v>
      </c>
      <c r="F111" t="str">
        <f>VLOOKUP(C111,'商品一覧表 (3)'!D:E,2,0)</f>
        <v>新こたつの高さをあげる足　ＢＲ</v>
      </c>
      <c r="N111" t="s">
        <v>4113</v>
      </c>
      <c r="O111">
        <v>220</v>
      </c>
    </row>
    <row r="112" spans="3:15">
      <c r="C112" s="156" t="s">
        <v>2698</v>
      </c>
      <c r="D112">
        <v>100</v>
      </c>
      <c r="E112" t="e">
        <f>VLOOKUP(C112,#REF!,2,0 )</f>
        <v>#REF!</v>
      </c>
      <c r="F112" t="str">
        <f>VLOOKUP(C112,'商品一覧表 (3)'!D:E,2,0)</f>
        <v>新こたつの高さをあげる足　ジャンボＢＲ</v>
      </c>
      <c r="N112" t="s">
        <v>4541</v>
      </c>
      <c r="O112">
        <v>200</v>
      </c>
    </row>
    <row r="113" spans="3:15">
      <c r="C113" s="156" t="s">
        <v>851</v>
      </c>
      <c r="D113">
        <v>100</v>
      </c>
      <c r="E113" t="e">
        <f>VLOOKUP(C113,#REF!,2,0 )</f>
        <v>#REF!</v>
      </c>
      <c r="F113" t="str">
        <f>VLOOKUP(C113,'商品一覧表 (3)'!D:E,2,0)</f>
        <v>新こたつの高さをあげる足　スリムＢＲ</v>
      </c>
      <c r="N113" t="s">
        <v>540</v>
      </c>
      <c r="O113">
        <v>13</v>
      </c>
    </row>
    <row r="114" spans="3:15">
      <c r="C114" s="156" t="s">
        <v>712</v>
      </c>
      <c r="D114">
        <v>100</v>
      </c>
      <c r="E114" t="e">
        <f>VLOOKUP(C114,#REF!,2,0 )</f>
        <v>#REF!</v>
      </c>
      <c r="F114" t="str">
        <f>VLOOKUP(C114,'商品一覧表 (3)'!D:E,2,0)</f>
        <v>シリコンキーカバー</v>
      </c>
      <c r="N114" t="s">
        <v>549</v>
      </c>
      <c r="O114">
        <v>100</v>
      </c>
    </row>
    <row r="115" spans="3:15">
      <c r="C115" s="156" t="s">
        <v>852</v>
      </c>
      <c r="D115">
        <v>100</v>
      </c>
      <c r="E115" t="e">
        <f>VLOOKUP(C115,#REF!,2,0 )</f>
        <v>#REF!</v>
      </c>
      <c r="F115" t="str">
        <f>VLOOKUP(C115,'商品一覧表 (3)'!D:E,2,0)</f>
        <v>ねこのキーカバー</v>
      </c>
      <c r="N115" t="s">
        <v>693</v>
      </c>
      <c r="O115">
        <v>200</v>
      </c>
    </row>
    <row r="116" spans="3:15">
      <c r="C116" s="156" t="s">
        <v>503</v>
      </c>
      <c r="D116">
        <v>100</v>
      </c>
      <c r="E116" t="e">
        <f>VLOOKUP(C116,#REF!,2,0 )</f>
        <v>#REF!</v>
      </c>
      <c r="F116" t="str">
        <f>VLOOKUP(C116,'商品一覧表 (3)'!D:E,2,0)</f>
        <v>ドアストッパーねこ　黒（ブリスター）</v>
      </c>
      <c r="N116" t="s">
        <v>550</v>
      </c>
      <c r="O116">
        <v>253</v>
      </c>
    </row>
    <row r="117" spans="3:15">
      <c r="C117" s="156" t="s">
        <v>504</v>
      </c>
      <c r="D117">
        <v>80</v>
      </c>
      <c r="E117" t="e">
        <f>VLOOKUP(C117,#REF!,2,0 )</f>
        <v>#REF!</v>
      </c>
      <c r="F117" t="str">
        <f>VLOOKUP(C117,'商品一覧表 (3)'!D:E,2,0)</f>
        <v>ドアストッパーねこ　白（ブリスター）</v>
      </c>
      <c r="N117" t="s">
        <v>2959</v>
      </c>
      <c r="O117">
        <v>2035</v>
      </c>
    </row>
    <row r="118" spans="3:15">
      <c r="C118" s="156" t="s">
        <v>4417</v>
      </c>
      <c r="D118">
        <v>3183</v>
      </c>
      <c r="E118" t="e">
        <f>VLOOKUP(C118,#REF!,2,0 )</f>
        <v>#REF!</v>
      </c>
      <c r="F118" t="e">
        <f>VLOOKUP(C118,'商品一覧表 (3)'!D:E,2,0)</f>
        <v>#N/A</v>
      </c>
      <c r="N118" t="s">
        <v>4418</v>
      </c>
      <c r="O118">
        <v>1642</v>
      </c>
    </row>
    <row r="119" spans="3:15">
      <c r="C119" s="156" t="s">
        <v>505</v>
      </c>
      <c r="D119">
        <v>100</v>
      </c>
      <c r="E119" t="e">
        <f>VLOOKUP(C119,#REF!,2,0 )</f>
        <v>#REF!</v>
      </c>
      <c r="F119" t="str">
        <f>VLOOKUP(C119,'商品一覧表 (3)'!D:E,2,0)</f>
        <v>３ＬＥＤ前カゴクリップライト</v>
      </c>
      <c r="N119" t="s">
        <v>4419</v>
      </c>
      <c r="O119">
        <v>599</v>
      </c>
    </row>
    <row r="120" spans="3:15">
      <c r="C120" s="156" t="s">
        <v>867</v>
      </c>
      <c r="D120">
        <v>800</v>
      </c>
      <c r="E120" t="e">
        <f>VLOOKUP(C120,#REF!,2,0 )</f>
        <v>#REF!</v>
      </c>
      <c r="F120" t="str">
        <f>VLOOKUP(C120,'商品一覧表 (3)'!D:E,2,0)</f>
        <v>持ったら点灯ランタン</v>
      </c>
      <c r="N120" t="s">
        <v>4420</v>
      </c>
      <c r="O120">
        <v>300</v>
      </c>
    </row>
    <row r="121" spans="3:15">
      <c r="C121" s="156" t="s">
        <v>868</v>
      </c>
      <c r="D121">
        <v>400</v>
      </c>
      <c r="E121" t="e">
        <f>VLOOKUP(C121,#REF!,2,0 )</f>
        <v>#REF!</v>
      </c>
      <c r="F121" t="str">
        <f>VLOOKUP(C121,'商品一覧表 (3)'!D:E,2,0)</f>
        <v>軽量ＬＥＤランタン</v>
      </c>
      <c r="N121" t="s">
        <v>1319</v>
      </c>
      <c r="O121">
        <v>201</v>
      </c>
    </row>
    <row r="122" spans="3:15">
      <c r="C122" s="156" t="s">
        <v>869</v>
      </c>
      <c r="D122">
        <v>3420</v>
      </c>
      <c r="E122" t="e">
        <f>VLOOKUP(C122,#REF!,2,0 )</f>
        <v>#REF!</v>
      </c>
      <c r="F122" t="str">
        <f>VLOOKUP(C122,'商品一覧表 (3)'!D:E,2,0)</f>
        <v>軽量ＬＥＤランタン</v>
      </c>
      <c r="N122" t="s">
        <v>1320</v>
      </c>
      <c r="O122">
        <v>14</v>
      </c>
    </row>
    <row r="123" spans="3:15">
      <c r="C123" s="156" t="s">
        <v>870</v>
      </c>
      <c r="D123">
        <v>100</v>
      </c>
      <c r="E123" t="e">
        <f>VLOOKUP(C123,#REF!,2,0 )</f>
        <v>#REF!</v>
      </c>
      <c r="F123" t="str">
        <f>VLOOKUP(C123,'商品一覧表 (3)'!D:E,2,0)</f>
        <v>水に浮くLEDランタンライト</v>
      </c>
      <c r="N123" t="s">
        <v>966</v>
      </c>
      <c r="O123">
        <v>231</v>
      </c>
    </row>
    <row r="124" spans="3:15">
      <c r="C124" s="156" t="s">
        <v>290</v>
      </c>
      <c r="D124">
        <v>300</v>
      </c>
      <c r="E124" t="e">
        <f>VLOOKUP(C124,#REF!,2,0 )</f>
        <v>#REF!</v>
      </c>
      <c r="F124" t="e">
        <f>VLOOKUP(C124,'商品一覧表 (3)'!D:E,2,0)</f>
        <v>#N/A</v>
      </c>
      <c r="N124" t="s">
        <v>3750</v>
      </c>
      <c r="O124">
        <v>200</v>
      </c>
    </row>
    <row r="125" spans="3:15">
      <c r="C125" s="156" t="s">
        <v>872</v>
      </c>
      <c r="D125">
        <v>500</v>
      </c>
      <c r="E125" t="e">
        <f>VLOOKUP(C125,#REF!,2,0 )</f>
        <v>#REF!</v>
      </c>
      <c r="F125" t="str">
        <f>VLOOKUP(C125,'商品一覧表 (3)'!D:E,2,0)</f>
        <v>くるっとハンディランタンライト</v>
      </c>
      <c r="N125" t="s">
        <v>3754</v>
      </c>
      <c r="O125">
        <v>10</v>
      </c>
    </row>
    <row r="126" spans="3:15">
      <c r="C126" s="156" t="s">
        <v>514</v>
      </c>
      <c r="D126">
        <v>4660</v>
      </c>
      <c r="E126" t="e">
        <f>VLOOKUP(C126,#REF!,2,0 )</f>
        <v>#REF!</v>
      </c>
      <c r="F126" t="str">
        <f>VLOOKUP(C126,'商品一覧表 (3)'!D:E,2,0)</f>
        <v>LEDホイッスル</v>
      </c>
      <c r="N126" t="s">
        <v>3755</v>
      </c>
      <c r="O126">
        <v>63</v>
      </c>
    </row>
    <row r="127" spans="3:15">
      <c r="C127" s="156" t="s">
        <v>2796</v>
      </c>
      <c r="D127">
        <v>554</v>
      </c>
      <c r="E127" t="e">
        <f>VLOOKUP(C127,#REF!,2,0 )</f>
        <v>#REF!</v>
      </c>
      <c r="F127" t="e">
        <f>VLOOKUP(C127,'商品一覧表 (3)'!D:E,2,0)</f>
        <v>#N/A</v>
      </c>
      <c r="N127" t="s">
        <v>3757</v>
      </c>
      <c r="O127">
        <v>112</v>
      </c>
    </row>
    <row r="128" spans="3:15">
      <c r="C128" s="156" t="s">
        <v>3785</v>
      </c>
      <c r="D128">
        <v>106</v>
      </c>
      <c r="E128" t="e">
        <f>VLOOKUP(C128,#REF!,2,0 )</f>
        <v>#REF!</v>
      </c>
      <c r="F128" t="e">
        <f>VLOOKUP(C128,'商品一覧表 (3)'!D:E,2,0)</f>
        <v>#N/A</v>
      </c>
      <c r="N128" t="s">
        <v>3759</v>
      </c>
      <c r="O128">
        <v>101</v>
      </c>
    </row>
    <row r="129" spans="3:15">
      <c r="C129" s="156" t="s">
        <v>4174</v>
      </c>
      <c r="D129">
        <v>761</v>
      </c>
      <c r="E129" t="e">
        <f>VLOOKUP(C129,#REF!,2,0 )</f>
        <v>#REF!</v>
      </c>
      <c r="F129" t="e">
        <f>VLOOKUP(C129,'商品一覧表 (3)'!D:E,2,0)</f>
        <v>#N/A</v>
      </c>
      <c r="N129" t="s">
        <v>695</v>
      </c>
      <c r="O129">
        <v>1310</v>
      </c>
    </row>
    <row r="130" spans="3:15">
      <c r="C130" s="156" t="s">
        <v>4175</v>
      </c>
      <c r="D130">
        <v>2993</v>
      </c>
      <c r="E130" t="e">
        <f>VLOOKUP(C130,#REF!,2,0 )</f>
        <v>#REF!</v>
      </c>
      <c r="F130" t="e">
        <f>VLOOKUP(C130,'商品一覧表 (3)'!D:E,2,0)</f>
        <v>#N/A</v>
      </c>
      <c r="N130" t="s">
        <v>696</v>
      </c>
      <c r="O130">
        <v>500</v>
      </c>
    </row>
    <row r="131" spans="3:15">
      <c r="C131" s="156" t="s">
        <v>684</v>
      </c>
      <c r="D131">
        <v>3922</v>
      </c>
      <c r="E131" t="e">
        <f>VLOOKUP(C131,#REF!,2,0 )</f>
        <v>#REF!</v>
      </c>
      <c r="F131" t="str">
        <f>VLOOKUP(C131,'商品一覧表 (3)'!D:E,2,0)</f>
        <v>テレビの音も聞こえる手もとスピーカーⅡ</v>
      </c>
      <c r="N131" t="s">
        <v>698</v>
      </c>
      <c r="O131">
        <v>1739</v>
      </c>
    </row>
    <row r="132" spans="3:15">
      <c r="C132" s="156" t="s">
        <v>685</v>
      </c>
      <c r="D132">
        <v>850</v>
      </c>
      <c r="E132" t="e">
        <f>VLOOKUP(C132,#REF!,2,0 )</f>
        <v>#REF!</v>
      </c>
      <c r="F132" t="str">
        <f>VLOOKUP(C132,'商品一覧表 (3)'!D:E,2,0)</f>
        <v>テレビの音も聞こえる手もとスピーカーⅡ</v>
      </c>
      <c r="N132" t="s">
        <v>699</v>
      </c>
      <c r="O132">
        <v>500</v>
      </c>
    </row>
    <row r="133" spans="3:15">
      <c r="C133" s="156" t="s">
        <v>912</v>
      </c>
      <c r="D133">
        <v>300</v>
      </c>
      <c r="E133" t="e">
        <f>VLOOKUP(C133,#REF!,2,0 )</f>
        <v>#REF!</v>
      </c>
      <c r="F133" t="str">
        <f>VLOOKUP(C133,'商品一覧表 (3)'!D:E,2,0)</f>
        <v>テレビ用手もとスピーカー</v>
      </c>
      <c r="N133" t="s">
        <v>701</v>
      </c>
      <c r="O133">
        <v>59</v>
      </c>
    </row>
    <row r="134" spans="3:15">
      <c r="C134" s="156" t="s">
        <v>913</v>
      </c>
      <c r="D134">
        <v>20</v>
      </c>
      <c r="E134" t="e">
        <f>VLOOKUP(C134,#REF!,2,0 )</f>
        <v>#REF!</v>
      </c>
      <c r="F134" t="str">
        <f>VLOOKUP(C134,'商品一覧表 (3)'!D:E,2,0)</f>
        <v>お経の流れるスピーカーⅡ</v>
      </c>
      <c r="N134" t="s">
        <v>703</v>
      </c>
      <c r="O134">
        <v>3200</v>
      </c>
    </row>
    <row r="135" spans="3:15">
      <c r="C135" s="156" t="s">
        <v>630</v>
      </c>
      <c r="D135">
        <v>600</v>
      </c>
      <c r="E135" t="e">
        <f>VLOOKUP(C135,#REF!,2,0 )</f>
        <v>#REF!</v>
      </c>
      <c r="F135" t="str">
        <f>VLOOKUP(C135,'商品一覧表 (3)'!D:E,2,0)</f>
        <v>おでかけチェッカー</v>
      </c>
      <c r="N135" t="s">
        <v>561</v>
      </c>
      <c r="O135">
        <v>200</v>
      </c>
    </row>
    <row r="136" spans="3:15">
      <c r="C136" s="156" t="s">
        <v>915</v>
      </c>
      <c r="D136">
        <v>1000</v>
      </c>
      <c r="E136" t="e">
        <f>VLOOKUP(C136,#REF!,2,0 )</f>
        <v>#REF!</v>
      </c>
      <c r="F136" t="str">
        <f>VLOOKUP(C136,'商品一覧表 (3)'!D:E,2,0)</f>
        <v>避難時チェッカー</v>
      </c>
      <c r="N136" t="s">
        <v>710</v>
      </c>
      <c r="O136">
        <v>21</v>
      </c>
    </row>
    <row r="137" spans="3:15">
      <c r="C137" s="156" t="s">
        <v>4227</v>
      </c>
      <c r="D137">
        <v>430</v>
      </c>
      <c r="E137" t="e">
        <f>VLOOKUP(C137,#REF!,2,0 )</f>
        <v>#REF!</v>
      </c>
      <c r="F137" t="e">
        <f>VLOOKUP(C137,'商品一覧表 (3)'!D:E,2,0)</f>
        <v>#N/A</v>
      </c>
      <c r="N137" t="s">
        <v>575</v>
      </c>
      <c r="O137">
        <v>100</v>
      </c>
    </row>
    <row r="138" spans="3:15">
      <c r="C138" s="156" t="s">
        <v>4250</v>
      </c>
      <c r="D138">
        <v>435</v>
      </c>
      <c r="E138" t="e">
        <f>VLOOKUP(C138,#REF!,2,0 )</f>
        <v>#REF!</v>
      </c>
      <c r="F138" t="e">
        <f>VLOOKUP(C138,'商品一覧表 (3)'!D:E,2,0)</f>
        <v>#N/A</v>
      </c>
      <c r="N138" t="s">
        <v>576</v>
      </c>
      <c r="O138">
        <v>400</v>
      </c>
    </row>
    <row r="139" spans="3:15">
      <c r="C139" s="156" t="s">
        <v>686</v>
      </c>
      <c r="D139">
        <v>20</v>
      </c>
      <c r="E139" t="e">
        <f>VLOOKUP(C139,#REF!,2,0 )</f>
        <v>#REF!</v>
      </c>
      <c r="F139" t="str">
        <f>VLOOKUP(C139,'商品一覧表 (3)'!D:E,2,0)</f>
        <v>かんたん お話メモ</v>
      </c>
      <c r="N139" t="s">
        <v>1003</v>
      </c>
      <c r="O139">
        <v>500</v>
      </c>
    </row>
    <row r="140" spans="3:15">
      <c r="C140" s="156" t="s">
        <v>3798</v>
      </c>
      <c r="D140">
        <v>100</v>
      </c>
      <c r="E140" t="e">
        <f>VLOOKUP(C140,#REF!,2,0 )</f>
        <v>#REF!</v>
      </c>
      <c r="F140" t="e">
        <f>VLOOKUP(C140,'商品一覧表 (3)'!D:E,2,0)</f>
        <v>#N/A</v>
      </c>
      <c r="N140" t="s">
        <v>1013</v>
      </c>
      <c r="O140">
        <v>210</v>
      </c>
    </row>
    <row r="141" spans="3:15">
      <c r="C141" s="156" t="s">
        <v>3799</v>
      </c>
      <c r="D141">
        <v>100</v>
      </c>
      <c r="E141" t="e">
        <f>VLOOKUP(C141,#REF!,2,0 )</f>
        <v>#REF!</v>
      </c>
      <c r="F141" t="e">
        <f>VLOOKUP(C141,'商品一覧表 (3)'!D:E,2,0)</f>
        <v>#N/A</v>
      </c>
      <c r="N141" t="s">
        <v>3894</v>
      </c>
      <c r="O141">
        <v>95</v>
      </c>
    </row>
    <row r="142" spans="3:15">
      <c r="C142" s="156" t="s">
        <v>4426</v>
      </c>
      <c r="D142">
        <v>3770</v>
      </c>
      <c r="E142" t="e">
        <f>VLOOKUP(C142,#REF!,2,0 )</f>
        <v>#REF!</v>
      </c>
      <c r="F142" t="e">
        <f>VLOOKUP(C142,'商品一覧表 (3)'!D:E,2,0)</f>
        <v>#N/A</v>
      </c>
      <c r="N142" t="s">
        <v>4179</v>
      </c>
      <c r="O142">
        <v>910</v>
      </c>
    </row>
    <row r="143" spans="3:15">
      <c r="C143" s="156" t="s">
        <v>4080</v>
      </c>
      <c r="D143">
        <v>90</v>
      </c>
      <c r="E143" t="e">
        <f>VLOOKUP(C143,#REF!,2,0 )</f>
        <v>#REF!</v>
      </c>
      <c r="F143" t="e">
        <f>VLOOKUP(C143,'商品一覧表 (3)'!D:E,2,0)</f>
        <v>#N/A</v>
      </c>
      <c r="N143" t="s">
        <v>593</v>
      </c>
      <c r="O143">
        <v>1360</v>
      </c>
    </row>
    <row r="144" spans="3:15">
      <c r="C144" s="156" t="s">
        <v>921</v>
      </c>
      <c r="D144">
        <v>200</v>
      </c>
      <c r="E144" t="e">
        <f>VLOOKUP(C144,#REF!,2,0 )</f>
        <v>#REF!</v>
      </c>
      <c r="F144" t="str">
        <f>VLOOKUP(C144,'商品一覧表 (3)'!D:E,2,0)</f>
        <v>かる～くまわるペットキャップ星</v>
      </c>
      <c r="N144" t="s">
        <v>705</v>
      </c>
      <c r="O144">
        <v>4710</v>
      </c>
    </row>
    <row r="145" spans="3:15">
      <c r="C145" s="156" t="s">
        <v>687</v>
      </c>
      <c r="D145">
        <v>320</v>
      </c>
      <c r="E145" t="e">
        <f>VLOOKUP(C145,#REF!,2,0 )</f>
        <v>#REF!</v>
      </c>
      <c r="F145" t="str">
        <f>VLOOKUP(C145,'商品一覧表 (3)'!D:E,2,0)</f>
        <v>アルミ缶＆ペットボトルつぶし</v>
      </c>
      <c r="N145" t="s">
        <v>2741</v>
      </c>
      <c r="O145">
        <v>160</v>
      </c>
    </row>
    <row r="146" spans="3:15">
      <c r="C146" s="156" t="s">
        <v>531</v>
      </c>
      <c r="D146">
        <v>680</v>
      </c>
      <c r="E146" t="e">
        <f>VLOOKUP(C146,#REF!,2,0 )</f>
        <v>#REF!</v>
      </c>
      <c r="F146" t="str">
        <f>VLOOKUP(C146,'商品一覧表 (3)'!D:E,2,0)</f>
        <v>ミニホイッスル付LEDライト</v>
      </c>
      <c r="N146" t="s">
        <v>2742</v>
      </c>
      <c r="O146">
        <v>300</v>
      </c>
    </row>
    <row r="147" spans="3:15">
      <c r="C147" s="156" t="s">
        <v>530</v>
      </c>
      <c r="D147">
        <v>1550</v>
      </c>
      <c r="E147" t="e">
        <f>VLOOKUP(C147,#REF!,2,0 )</f>
        <v>#REF!</v>
      </c>
      <c r="F147" t="str">
        <f>VLOOKUP(C147,'商品一覧表 (3)'!D:E,2,0)</f>
        <v>ミニホイッスル付LEDライト</v>
      </c>
      <c r="N147" t="s">
        <v>706</v>
      </c>
      <c r="O147">
        <v>223</v>
      </c>
    </row>
    <row r="148" spans="3:15">
      <c r="C148" s="156" t="s">
        <v>532</v>
      </c>
      <c r="D148">
        <v>100</v>
      </c>
      <c r="E148" t="e">
        <f>VLOOKUP(C148,#REF!,2,0 )</f>
        <v>#REF!</v>
      </c>
      <c r="F148" t="str">
        <f>VLOOKUP(C148,'商品一覧表 (3)'!D:E,2,0)</f>
        <v>迷惑電話お断りピンポン</v>
      </c>
      <c r="N148" t="s">
        <v>636</v>
      </c>
      <c r="O148">
        <v>100</v>
      </c>
    </row>
    <row r="149" spans="3:15">
      <c r="C149" s="156" t="s">
        <v>933</v>
      </c>
      <c r="D149">
        <v>20</v>
      </c>
      <c r="E149" t="e">
        <f>VLOOKUP(C149,#REF!,2,0 )</f>
        <v>#REF!</v>
      </c>
      <c r="F149" t="str">
        <f>VLOOKUP(C149,'商品一覧表 (3)'!D:E,2,0)</f>
        <v>燭台付安心のろうそく（中）</v>
      </c>
      <c r="N149" t="s">
        <v>1016</v>
      </c>
      <c r="O149">
        <v>100</v>
      </c>
    </row>
    <row r="150" spans="3:15">
      <c r="C150" s="156" t="s">
        <v>934</v>
      </c>
      <c r="D150">
        <v>20</v>
      </c>
      <c r="E150" t="e">
        <f>VLOOKUP(C150,#REF!,2,0 )</f>
        <v>#REF!</v>
      </c>
      <c r="F150" t="str">
        <f>VLOOKUP(C150,'商品一覧表 (3)'!D:E,2,0)</f>
        <v>燭台付安心のろうそく（中）</v>
      </c>
      <c r="N150" t="s">
        <v>344</v>
      </c>
      <c r="O150">
        <v>244</v>
      </c>
    </row>
    <row r="151" spans="3:15">
      <c r="C151" s="156" t="s">
        <v>689</v>
      </c>
      <c r="D151">
        <v>200</v>
      </c>
      <c r="E151" t="e">
        <f>VLOOKUP(C151,#REF!,2,0 )</f>
        <v>#REF!</v>
      </c>
      <c r="F151" t="str">
        <f>VLOOKUP(C151,'商品一覧表 (3)'!D:E,2,0)</f>
        <v>燭台付安心のろうそく（中）電池無</v>
      </c>
      <c r="N151" t="s">
        <v>3782</v>
      </c>
      <c r="O151">
        <v>2930</v>
      </c>
    </row>
    <row r="152" spans="3:15">
      <c r="C152" s="156" t="s">
        <v>939</v>
      </c>
      <c r="D152">
        <v>20</v>
      </c>
      <c r="E152" t="e">
        <f>VLOOKUP(C152,#REF!,2,0 )</f>
        <v>#REF!</v>
      </c>
      <c r="F152" t="str">
        <f>VLOOKUP(C152,'商品一覧表 (3)'!D:E,2,0)</f>
        <v>燭台付安心のろうそく（中）</v>
      </c>
      <c r="N152" t="s">
        <v>4436</v>
      </c>
      <c r="O152">
        <v>467</v>
      </c>
    </row>
    <row r="153" spans="3:15">
      <c r="C153" s="156" t="s">
        <v>631</v>
      </c>
      <c r="D153">
        <v>750</v>
      </c>
      <c r="E153" t="e">
        <f>VLOOKUP(C153,#REF!,2,0 )</f>
        <v>#REF!</v>
      </c>
      <c r="F153" t="str">
        <f>VLOOKUP(C153,'商品一覧表 (3)'!D:E,2,0)</f>
        <v>燭台付安心の絵ろうそく（中）</v>
      </c>
      <c r="N153" t="s">
        <v>2790</v>
      </c>
      <c r="O153">
        <v>91</v>
      </c>
    </row>
    <row r="154" spans="3:15">
      <c r="C154" s="156" t="s">
        <v>940</v>
      </c>
      <c r="D154">
        <v>100</v>
      </c>
      <c r="E154" t="e">
        <f>VLOOKUP(C154,#REF!,2,0 )</f>
        <v>#REF!</v>
      </c>
      <c r="F154" t="str">
        <f>VLOOKUP(C154,'商品一覧表 (3)'!D:E,2,0)</f>
        <v>パチッパチッ灯籠ＬＥＤ</v>
      </c>
      <c r="N154" t="s">
        <v>1027</v>
      </c>
      <c r="O154">
        <v>50</v>
      </c>
    </row>
    <row r="155" spans="3:15">
      <c r="C155" s="156" t="s">
        <v>2994</v>
      </c>
      <c r="D155">
        <v>3352</v>
      </c>
      <c r="E155" t="e">
        <f>VLOOKUP(C155,#REF!,2,0 )</f>
        <v>#REF!</v>
      </c>
      <c r="F155" t="e">
        <f>VLOOKUP(C155,'商品一覧表 (3)'!D:E,2,0)</f>
        <v>#N/A</v>
      </c>
      <c r="N155" t="s">
        <v>354</v>
      </c>
      <c r="O155">
        <v>120</v>
      </c>
    </row>
    <row r="156" spans="3:15">
      <c r="C156" s="156" t="s">
        <v>2995</v>
      </c>
      <c r="D156">
        <v>132</v>
      </c>
      <c r="E156" t="e">
        <f>VLOOKUP(C156,#REF!,2,0 )</f>
        <v>#REF!</v>
      </c>
      <c r="F156" t="e">
        <f>VLOOKUP(C156,'商品一覧表 (3)'!D:E,2,0)</f>
        <v>#N/A</v>
      </c>
      <c r="N156" t="s">
        <v>606</v>
      </c>
      <c r="O156">
        <v>600</v>
      </c>
    </row>
    <row r="157" spans="3:15">
      <c r="C157" s="156" t="s">
        <v>690</v>
      </c>
      <c r="D157">
        <v>350</v>
      </c>
      <c r="E157" t="e">
        <f>VLOOKUP(C157,#REF!,2,0 )</f>
        <v>#REF!</v>
      </c>
      <c r="F157" t="str">
        <f>VLOOKUP(C157,'商品一覧表 (3)'!D:E,2,0)</f>
        <v>燭台付安心のろうそく（小）電池無</v>
      </c>
      <c r="N157" t="s">
        <v>1037</v>
      </c>
      <c r="O157">
        <v>4580</v>
      </c>
    </row>
    <row r="158" spans="3:15">
      <c r="C158" s="156" t="s">
        <v>4113</v>
      </c>
      <c r="D158">
        <v>2120</v>
      </c>
      <c r="E158" t="e">
        <f>VLOOKUP(C158,#REF!,2,0 )</f>
        <v>#REF!</v>
      </c>
      <c r="F158" t="e">
        <f>VLOOKUP(C158,'商品一覧表 (3)'!D:E,2,0)</f>
        <v>#N/A</v>
      </c>
      <c r="N158" t="s">
        <v>5312</v>
      </c>
    </row>
    <row r="159" spans="3:15">
      <c r="C159" s="156" t="s">
        <v>4447</v>
      </c>
      <c r="D159">
        <v>724</v>
      </c>
      <c r="E159" t="e">
        <f>VLOOKUP(C159,#REF!,2,0 )</f>
        <v>#REF!</v>
      </c>
      <c r="F159" t="e">
        <f>VLOOKUP(C159,'商品一覧表 (3)'!D:E,2,0)</f>
        <v>#N/A</v>
      </c>
      <c r="N159" t="s">
        <v>5313</v>
      </c>
      <c r="O159">
        <v>108351</v>
      </c>
    </row>
    <row r="160" spans="3:15">
      <c r="C160" s="156" t="s">
        <v>540</v>
      </c>
      <c r="D160">
        <v>100</v>
      </c>
      <c r="E160" t="e">
        <f>VLOOKUP(C160,#REF!,2,0 )</f>
        <v>#REF!</v>
      </c>
      <c r="F160" t="str">
        <f>VLOOKUP(C160,'商品一覧表 (3)'!D:E,2,0)</f>
        <v>安心のろうそく（小）</v>
      </c>
    </row>
    <row r="161" spans="3:6">
      <c r="C161" s="156" t="s">
        <v>542</v>
      </c>
      <c r="D161">
        <v>1960</v>
      </c>
      <c r="E161" t="e">
        <f>VLOOKUP(C161,#REF!,2,0 )</f>
        <v>#REF!</v>
      </c>
      <c r="F161" t="str">
        <f>VLOOKUP(C161,'商品一覧表 (3)'!D:E,2,0)</f>
        <v>安心のろうそくミニ</v>
      </c>
    </row>
    <row r="162" spans="3:6">
      <c r="C162" s="156" t="s">
        <v>2971</v>
      </c>
      <c r="D162">
        <v>100</v>
      </c>
      <c r="E162" t="e">
        <f>VLOOKUP(C162,#REF!,2,0 )</f>
        <v>#REF!</v>
      </c>
      <c r="F162" t="str">
        <f>VLOOKUP(C162,'商品一覧表 (3)'!D:E,2,0)</f>
        <v>安心の絵ろうそくミニ　</v>
      </c>
    </row>
    <row r="163" spans="3:6">
      <c r="C163" s="156" t="s">
        <v>2975</v>
      </c>
      <c r="D163">
        <v>100</v>
      </c>
      <c r="E163" t="e">
        <f>VLOOKUP(C163,#REF!,2,0 )</f>
        <v>#REF!</v>
      </c>
      <c r="F163" t="str">
        <f>VLOOKUP(C163,'商品一覧表 (3)'!D:E,2,0)</f>
        <v>安心の絵ろうそくミニ</v>
      </c>
    </row>
    <row r="164" spans="3:6">
      <c r="C164" s="156" t="s">
        <v>549</v>
      </c>
      <c r="D164">
        <v>100</v>
      </c>
      <c r="E164" t="e">
        <f>VLOOKUP(C164,#REF!,2,0 )</f>
        <v>#REF!</v>
      </c>
      <c r="F164" t="str">
        <f>VLOOKUP(C164,'商品一覧表 (3)'!D:E,2,0)</f>
        <v>マルチオープナー</v>
      </c>
    </row>
    <row r="165" spans="3:6">
      <c r="C165" s="156" t="s">
        <v>693</v>
      </c>
      <c r="D165">
        <v>100</v>
      </c>
      <c r="E165" t="e">
        <f>VLOOKUP(C165,#REF!,2,0 )</f>
        <v>#REF!</v>
      </c>
      <c r="F165" t="str">
        <f>VLOOKUP(C165,'商品一覧表 (3)'!D:E,2,0)</f>
        <v>マグネット付ルーペ</v>
      </c>
    </row>
    <row r="166" spans="3:6">
      <c r="C166" s="156" t="s">
        <v>550</v>
      </c>
      <c r="D166">
        <v>200</v>
      </c>
      <c r="E166" t="e">
        <f>VLOOKUP(C166,#REF!,2,0 )</f>
        <v>#REF!</v>
      </c>
      <c r="F166" t="str">
        <f>VLOOKUP(C166,'商品一覧表 (3)'!D:E,2,0)</f>
        <v>らくらくプラグⅡ３個組　（化粧箱）</v>
      </c>
    </row>
    <row r="167" spans="3:6">
      <c r="C167" s="156" t="s">
        <v>2959</v>
      </c>
      <c r="D167">
        <v>2035</v>
      </c>
      <c r="E167" t="e">
        <f>VLOOKUP(C167,#REF!,2,0 )</f>
        <v>#REF!</v>
      </c>
      <c r="F167" t="e">
        <f>VLOOKUP(C167,'商品一覧表 (3)'!D:E,2,0)</f>
        <v>#N/A</v>
      </c>
    </row>
    <row r="168" spans="3:6">
      <c r="C168" s="156" t="s">
        <v>4418</v>
      </c>
      <c r="D168">
        <v>1642</v>
      </c>
      <c r="E168" t="e">
        <f>VLOOKUP(C168,#REF!,2,0 )</f>
        <v>#REF!</v>
      </c>
      <c r="F168" t="e">
        <f>VLOOKUP(C168,'商品一覧表 (3)'!D:E,2,0)</f>
        <v>#N/A</v>
      </c>
    </row>
    <row r="169" spans="3:6">
      <c r="C169" s="156" t="s">
        <v>4419</v>
      </c>
      <c r="D169">
        <v>446</v>
      </c>
      <c r="E169" t="e">
        <f>VLOOKUP(C169,#REF!,2,0 )</f>
        <v>#REF!</v>
      </c>
      <c r="F169" t="e">
        <f>VLOOKUP(C169,'商品一覧表 (3)'!D:E,2,0)</f>
        <v>#N/A</v>
      </c>
    </row>
    <row r="170" spans="3:6">
      <c r="C170" s="156" t="s">
        <v>4420</v>
      </c>
      <c r="D170">
        <v>300</v>
      </c>
      <c r="E170" t="e">
        <f>VLOOKUP(C170,#REF!,2,0 )</f>
        <v>#REF!</v>
      </c>
      <c r="F170" t="e">
        <f>VLOOKUP(C170,'商品一覧表 (3)'!D:E,2,0)</f>
        <v>#N/A</v>
      </c>
    </row>
    <row r="171" spans="3:6">
      <c r="C171" s="156" t="s">
        <v>1319</v>
      </c>
      <c r="D171">
        <v>622</v>
      </c>
      <c r="E171" t="e">
        <f>VLOOKUP(C171,#REF!,2,0 )</f>
        <v>#REF!</v>
      </c>
      <c r="F171" t="str">
        <f>VLOOKUP(C171,'商品一覧表 (3)'!D:E,2,0)</f>
        <v>自動消灯付安心のお線香（中）</v>
      </c>
    </row>
    <row r="172" spans="3:6">
      <c r="C172" s="156" t="s">
        <v>1320</v>
      </c>
      <c r="D172">
        <v>20</v>
      </c>
      <c r="E172" t="e">
        <f>VLOOKUP(C172,#REF!,2,0 )</f>
        <v>#REF!</v>
      </c>
      <c r="F172" t="str">
        <f>VLOOKUP(C172,'商品一覧表 (3)'!D:E,2,0)</f>
        <v>自動消灯付安心のお線香（中）</v>
      </c>
    </row>
    <row r="173" spans="3:6">
      <c r="C173" s="156" t="s">
        <v>966</v>
      </c>
      <c r="D173">
        <v>232</v>
      </c>
      <c r="E173" t="e">
        <f>VLOOKUP(C173,#REF!,2,0 )</f>
        <v>#REF!</v>
      </c>
      <c r="F173" t="e">
        <f>VLOOKUP(C173,'商品一覧表 (3)'!D:E,2,0)</f>
        <v>#N/A</v>
      </c>
    </row>
    <row r="174" spans="3:6">
      <c r="C174" s="156" t="s">
        <v>3909</v>
      </c>
      <c r="D174">
        <v>150</v>
      </c>
      <c r="E174" t="e">
        <f>VLOOKUP(C174,#REF!,2,0 )</f>
        <v>#REF!</v>
      </c>
      <c r="F174" t="e">
        <f>VLOOKUP(C174,'商品一覧表 (3)'!D:E,2,0)</f>
        <v>#N/A</v>
      </c>
    </row>
    <row r="175" spans="3:6">
      <c r="C175" s="156" t="s">
        <v>968</v>
      </c>
      <c r="D175">
        <v>2740</v>
      </c>
      <c r="E175" t="e">
        <f>VLOOKUP(C175,#REF!,2,0 )</f>
        <v>#REF!</v>
      </c>
      <c r="F175" t="str">
        <f>VLOOKUP(C175,'商品一覧表 (3)'!D:E,2,0)</f>
        <v>安心のお線香ミニ</v>
      </c>
    </row>
    <row r="176" spans="3:6">
      <c r="C176" s="156" t="s">
        <v>969</v>
      </c>
      <c r="D176">
        <v>960</v>
      </c>
      <c r="E176" t="e">
        <f>VLOOKUP(C176,#REF!,2,0 )</f>
        <v>#REF!</v>
      </c>
      <c r="F176" t="str">
        <f>VLOOKUP(C176,'商品一覧表 (3)'!D:E,2,0)</f>
        <v>安心のお線香ミニ</v>
      </c>
    </row>
    <row r="177" spans="3:6">
      <c r="C177" s="156" t="s">
        <v>3898</v>
      </c>
      <c r="D177">
        <v>1380</v>
      </c>
      <c r="E177" t="e">
        <f>VLOOKUP(C177,#REF!,2,0 )</f>
        <v>#REF!</v>
      </c>
      <c r="F177" t="e">
        <f>VLOOKUP(C177,'商品一覧表 (3)'!D:E,2,0)</f>
        <v>#N/A</v>
      </c>
    </row>
    <row r="178" spans="3:6">
      <c r="C178" s="156" t="s">
        <v>3750</v>
      </c>
      <c r="D178">
        <v>200</v>
      </c>
      <c r="E178" t="e">
        <f>VLOOKUP(C178,#REF!,2,0 )</f>
        <v>#REF!</v>
      </c>
      <c r="F178" t="e">
        <f>VLOOKUP(C178,'商品一覧表 (3)'!D:E,2,0)</f>
        <v>#N/A</v>
      </c>
    </row>
    <row r="179" spans="3:6">
      <c r="C179" s="156" t="s">
        <v>3759</v>
      </c>
      <c r="D179">
        <v>101</v>
      </c>
      <c r="E179" t="e">
        <f>VLOOKUP(C179,#REF!,2,0 )</f>
        <v>#REF!</v>
      </c>
      <c r="F179" t="e">
        <f>VLOOKUP(C179,'商品一覧表 (3)'!D:E,2,0)</f>
        <v>#N/A</v>
      </c>
    </row>
    <row r="180" spans="3:6">
      <c r="C180" s="156" t="s">
        <v>695</v>
      </c>
      <c r="D180">
        <v>2569</v>
      </c>
      <c r="E180" t="e">
        <f>VLOOKUP(C180,#REF!,2,0 )</f>
        <v>#REF!</v>
      </c>
      <c r="F180" t="str">
        <f>VLOOKUP(C180,'商品一覧表 (3)'!D:E,2,0)</f>
        <v>しっぷ貼りひとりでペッタンコ（化粧箱）</v>
      </c>
    </row>
    <row r="181" spans="3:6">
      <c r="C181" s="156" t="s">
        <v>696</v>
      </c>
      <c r="D181">
        <v>674</v>
      </c>
      <c r="E181" t="e">
        <f>VLOOKUP(C181,#REF!,2,0 )</f>
        <v>#REF!</v>
      </c>
      <c r="F181" t="str">
        <f>VLOOKUP(C181,'商品一覧表 (3)'!D:E,2,0)</f>
        <v>しっぷ貼りひとりでペッタンコ（化粧箱）</v>
      </c>
    </row>
    <row r="182" spans="3:6">
      <c r="C182" s="156" t="s">
        <v>5272</v>
      </c>
      <c r="D182">
        <v>1220</v>
      </c>
    </row>
    <row r="183" spans="3:6">
      <c r="C183" s="156" t="s">
        <v>698</v>
      </c>
      <c r="D183">
        <v>1960</v>
      </c>
    </row>
    <row r="184" spans="3:6">
      <c r="C184" s="156" t="s">
        <v>699</v>
      </c>
      <c r="D184">
        <v>810</v>
      </c>
    </row>
    <row r="185" spans="3:6">
      <c r="C185" s="156" t="s">
        <v>701</v>
      </c>
      <c r="D185">
        <v>650</v>
      </c>
    </row>
    <row r="186" spans="3:6">
      <c r="C186" s="156" t="s">
        <v>702</v>
      </c>
      <c r="D186">
        <v>3400</v>
      </c>
    </row>
    <row r="187" spans="3:6">
      <c r="C187" s="156" t="s">
        <v>703</v>
      </c>
      <c r="D187">
        <v>3250</v>
      </c>
    </row>
    <row r="188" spans="3:6">
      <c r="C188" s="156" t="s">
        <v>561</v>
      </c>
      <c r="D188">
        <v>500</v>
      </c>
    </row>
    <row r="189" spans="3:6">
      <c r="C189" s="156" t="s">
        <v>575</v>
      </c>
      <c r="D189">
        <v>500</v>
      </c>
    </row>
    <row r="190" spans="3:6">
      <c r="C190" s="156" t="s">
        <v>576</v>
      </c>
      <c r="D190">
        <v>11440</v>
      </c>
    </row>
    <row r="191" spans="3:6">
      <c r="C191" s="156" t="s">
        <v>577</v>
      </c>
      <c r="D191">
        <v>870</v>
      </c>
    </row>
    <row r="192" spans="3:6">
      <c r="C192" s="156" t="s">
        <v>1003</v>
      </c>
      <c r="D192">
        <v>1980</v>
      </c>
    </row>
    <row r="193" spans="3:4">
      <c r="C193" s="156" t="s">
        <v>1013</v>
      </c>
      <c r="D193">
        <v>210</v>
      </c>
    </row>
    <row r="194" spans="3:4">
      <c r="C194" s="156" t="s">
        <v>2886</v>
      </c>
      <c r="D194">
        <v>200</v>
      </c>
    </row>
    <row r="195" spans="3:4">
      <c r="C195" s="156" t="s">
        <v>4095</v>
      </c>
      <c r="D195">
        <v>1090</v>
      </c>
    </row>
    <row r="196" spans="3:4">
      <c r="C196" s="156" t="s">
        <v>3894</v>
      </c>
      <c r="D196">
        <v>95</v>
      </c>
    </row>
    <row r="197" spans="3:4">
      <c r="C197" s="156" t="s">
        <v>3895</v>
      </c>
      <c r="D197">
        <v>54</v>
      </c>
    </row>
    <row r="198" spans="3:4">
      <c r="C198" s="156" t="s">
        <v>3896</v>
      </c>
      <c r="D198">
        <v>54</v>
      </c>
    </row>
    <row r="199" spans="3:4">
      <c r="C199" s="156" t="s">
        <v>4179</v>
      </c>
      <c r="D199">
        <v>2510</v>
      </c>
    </row>
    <row r="200" spans="3:4">
      <c r="C200" s="156" t="s">
        <v>593</v>
      </c>
      <c r="D200">
        <v>1360</v>
      </c>
    </row>
    <row r="201" spans="3:4">
      <c r="C201" s="156" t="s">
        <v>705</v>
      </c>
      <c r="D201">
        <v>4710</v>
      </c>
    </row>
    <row r="202" spans="3:4">
      <c r="C202" s="156" t="s">
        <v>594</v>
      </c>
      <c r="D202">
        <v>10380</v>
      </c>
    </row>
    <row r="203" spans="3:4">
      <c r="C203" s="156" t="s">
        <v>2741</v>
      </c>
      <c r="D203">
        <v>160</v>
      </c>
    </row>
    <row r="204" spans="3:4">
      <c r="C204" s="156" t="s">
        <v>596</v>
      </c>
      <c r="D204">
        <v>800</v>
      </c>
    </row>
    <row r="205" spans="3:4">
      <c r="C205" s="156" t="s">
        <v>2742</v>
      </c>
      <c r="D205">
        <v>430</v>
      </c>
    </row>
    <row r="206" spans="3:4">
      <c r="C206" t="s">
        <v>636</v>
      </c>
      <c r="D206">
        <v>100</v>
      </c>
    </row>
    <row r="207" spans="3:4">
      <c r="C207" t="s">
        <v>1016</v>
      </c>
      <c r="D207">
        <v>100</v>
      </c>
    </row>
    <row r="208" spans="3:4">
      <c r="C208" t="s">
        <v>1018</v>
      </c>
      <c r="D208">
        <v>1450</v>
      </c>
    </row>
    <row r="209" spans="3:4">
      <c r="C209" t="s">
        <v>1019</v>
      </c>
      <c r="D209">
        <v>1450</v>
      </c>
    </row>
    <row r="210" spans="3:4">
      <c r="C210" t="s">
        <v>344</v>
      </c>
      <c r="D210">
        <v>244</v>
      </c>
    </row>
    <row r="211" spans="3:4">
      <c r="C211" t="s">
        <v>3782</v>
      </c>
      <c r="D211">
        <v>1970</v>
      </c>
    </row>
    <row r="212" spans="3:4">
      <c r="C212" t="s">
        <v>4436</v>
      </c>
      <c r="D212">
        <v>460</v>
      </c>
    </row>
    <row r="213" spans="3:4">
      <c r="C213" t="s">
        <v>1027</v>
      </c>
      <c r="D213">
        <v>50</v>
      </c>
    </row>
    <row r="214" spans="3:4">
      <c r="C214" t="s">
        <v>708</v>
      </c>
      <c r="D214">
        <v>50</v>
      </c>
    </row>
    <row r="215" spans="3:4">
      <c r="C215" t="s">
        <v>606</v>
      </c>
      <c r="D215">
        <v>6050</v>
      </c>
    </row>
    <row r="216" spans="3:4">
      <c r="C216" t="s">
        <v>1034</v>
      </c>
      <c r="D216">
        <v>1240</v>
      </c>
    </row>
    <row r="217" spans="3:4">
      <c r="C217" t="s">
        <v>1037</v>
      </c>
      <c r="D217">
        <v>15865</v>
      </c>
    </row>
    <row r="218" spans="3:4">
      <c r="C218" t="s">
        <v>4535</v>
      </c>
      <c r="D218">
        <v>385</v>
      </c>
    </row>
    <row r="219" spans="3:4">
      <c r="C219" t="s">
        <v>4536</v>
      </c>
      <c r="D219">
        <v>390</v>
      </c>
    </row>
  </sheetData>
  <autoFilter ref="C4:F133" xr:uid="{00000000-0009-0000-0000-000038000000}"/>
  <phoneticPr fontId="14"/>
  <conditionalFormatting sqref="N1:N1048576">
    <cfRule type="duplicateValues" dxfId="3" priority="1"/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B1:L892"/>
  <sheetViews>
    <sheetView topLeftCell="B1" workbookViewId="0">
      <selection activeCell="G5" sqref="G5:G26"/>
    </sheetView>
  </sheetViews>
  <sheetFormatPr defaultRowHeight="18.75"/>
  <cols>
    <col min="2" max="2" width="19.25" bestFit="1" customWidth="1"/>
    <col min="3" max="3" width="11.375" bestFit="1" customWidth="1"/>
    <col min="4" max="4" width="23.875" customWidth="1"/>
    <col min="6" max="6" width="17.25" bestFit="1" customWidth="1"/>
    <col min="7" max="7" width="11.625" customWidth="1"/>
    <col min="9" max="9" width="17.25" bestFit="1" customWidth="1"/>
    <col min="10" max="10" width="7.125" bestFit="1" customWidth="1"/>
    <col min="12" max="12" width="11.375" bestFit="1" customWidth="1"/>
  </cols>
  <sheetData>
    <row r="1" spans="2:9">
      <c r="B1" s="38" t="s">
        <v>1254</v>
      </c>
      <c r="C1" s="140">
        <v>46267</v>
      </c>
      <c r="D1" s="38"/>
    </row>
    <row r="2" spans="2:9">
      <c r="B2" t="s">
        <v>1248</v>
      </c>
      <c r="F2" t="s">
        <v>1248</v>
      </c>
    </row>
    <row r="3" spans="2:9">
      <c r="B3" t="s">
        <v>1232</v>
      </c>
      <c r="F3" t="s">
        <v>1235</v>
      </c>
    </row>
    <row r="4" spans="2:9">
      <c r="B4" t="s">
        <v>1233</v>
      </c>
      <c r="C4" t="s">
        <v>1234</v>
      </c>
      <c r="D4" t="s">
        <v>1321</v>
      </c>
      <c r="E4" t="s">
        <v>1322</v>
      </c>
      <c r="F4" t="s">
        <v>1233</v>
      </c>
      <c r="G4" t="s">
        <v>1234</v>
      </c>
      <c r="H4" t="s">
        <v>1321</v>
      </c>
      <c r="I4" t="s">
        <v>1322</v>
      </c>
    </row>
    <row r="5" spans="2:9">
      <c r="B5" s="39" t="s">
        <v>297</v>
      </c>
      <c r="C5" s="39">
        <v>735</v>
      </c>
      <c r="D5" s="37" t="e">
        <f>VLOOKUP(B5,#REF!,2,0 )</f>
        <v>#REF!</v>
      </c>
      <c r="F5" s="39" t="s">
        <v>299</v>
      </c>
      <c r="G5" s="39">
        <v>400</v>
      </c>
      <c r="H5" t="e">
        <f>VLOOKUP(F5,#REF!,2,0 )</f>
        <v>#REF!</v>
      </c>
    </row>
    <row r="6" spans="2:9">
      <c r="B6" s="39" t="s">
        <v>299</v>
      </c>
      <c r="C6" s="39">
        <v>7413</v>
      </c>
      <c r="D6" s="37" t="e">
        <f>VLOOKUP(B6,#REF!,2,0 )</f>
        <v>#REF!</v>
      </c>
      <c r="F6" s="39" t="s">
        <v>4421</v>
      </c>
      <c r="G6" s="39">
        <v>100</v>
      </c>
      <c r="H6" t="e">
        <f>VLOOKUP(F6,#REF!,2,0 )</f>
        <v>#REF!</v>
      </c>
    </row>
    <row r="7" spans="2:9">
      <c r="B7" s="39" t="s">
        <v>4421</v>
      </c>
      <c r="C7" s="39">
        <v>1740</v>
      </c>
      <c r="D7" s="37" t="e">
        <f>VLOOKUP(B7,#REF!,2,0 )</f>
        <v>#REF!</v>
      </c>
      <c r="F7" s="39" t="s">
        <v>4236</v>
      </c>
      <c r="G7" s="39">
        <v>1500</v>
      </c>
      <c r="H7" t="e">
        <f>VLOOKUP(F7,#REF!,2,0 )</f>
        <v>#REF!</v>
      </c>
    </row>
    <row r="8" spans="2:9">
      <c r="B8" s="39" t="s">
        <v>4236</v>
      </c>
      <c r="C8" s="39">
        <v>2250</v>
      </c>
      <c r="D8" s="37" t="e">
        <f>VLOOKUP(B8,#REF!,2,0 )</f>
        <v>#REF!</v>
      </c>
      <c r="F8" s="39" t="s">
        <v>307</v>
      </c>
      <c r="G8" s="39">
        <v>150</v>
      </c>
      <c r="H8" t="e">
        <f>VLOOKUP(F8,#REF!,2,0 )</f>
        <v>#REF!</v>
      </c>
    </row>
    <row r="9" spans="2:9">
      <c r="B9" s="39" t="s">
        <v>303</v>
      </c>
      <c r="C9" s="39">
        <v>3745</v>
      </c>
      <c r="D9" s="37" t="e">
        <f>VLOOKUP(B9,#REF!,2,0 )</f>
        <v>#REF!</v>
      </c>
      <c r="F9" s="39" t="s">
        <v>2953</v>
      </c>
      <c r="G9" s="39">
        <v>505</v>
      </c>
      <c r="H9" t="e">
        <f>VLOOKUP(F9,#REF!,2,0 )</f>
        <v>#REF!</v>
      </c>
    </row>
    <row r="10" spans="2:9">
      <c r="B10" s="39" t="s">
        <v>305</v>
      </c>
      <c r="C10" s="39">
        <v>18809</v>
      </c>
      <c r="D10" s="37" t="e">
        <f>VLOOKUP(B10,#REF!,2,0 )</f>
        <v>#REF!</v>
      </c>
      <c r="F10" s="39" t="s">
        <v>396</v>
      </c>
      <c r="G10" s="39">
        <v>300</v>
      </c>
      <c r="H10" t="e">
        <f>VLOOKUP(F10,#REF!,2,0 )</f>
        <v>#REF!</v>
      </c>
    </row>
    <row r="11" spans="2:9">
      <c r="B11" s="39" t="s">
        <v>307</v>
      </c>
      <c r="C11" s="39">
        <v>90</v>
      </c>
      <c r="D11" s="37" t="e">
        <f>VLOOKUP(B11,#REF!,2,0 )</f>
        <v>#REF!</v>
      </c>
      <c r="F11" s="39" t="s">
        <v>313</v>
      </c>
      <c r="G11" s="39">
        <v>200</v>
      </c>
      <c r="H11" t="e">
        <f>VLOOKUP(F11,#REF!,2,0 )</f>
        <v>#REF!</v>
      </c>
    </row>
    <row r="12" spans="2:9">
      <c r="B12" s="39" t="s">
        <v>366</v>
      </c>
      <c r="C12" s="39">
        <v>2131</v>
      </c>
      <c r="D12" s="37" t="e">
        <f>VLOOKUP(B12,#REF!,2,0 )</f>
        <v>#REF!</v>
      </c>
      <c r="F12" s="39" t="s">
        <v>4422</v>
      </c>
      <c r="G12" s="39">
        <v>2000</v>
      </c>
      <c r="H12" t="e">
        <f>VLOOKUP(F12,#REF!,2,0 )</f>
        <v>#REF!</v>
      </c>
    </row>
    <row r="13" spans="2:9">
      <c r="B13" s="39" t="s">
        <v>4213</v>
      </c>
      <c r="C13" s="39">
        <v>232</v>
      </c>
      <c r="D13" s="37" t="e">
        <f>VLOOKUP(B13,#REF!,2,0 )</f>
        <v>#REF!</v>
      </c>
      <c r="F13" s="39" t="s">
        <v>426</v>
      </c>
      <c r="G13" s="39">
        <v>900</v>
      </c>
      <c r="H13" t="e">
        <f>VLOOKUP(F13,#REF!,2,0 )</f>
        <v>#REF!</v>
      </c>
    </row>
    <row r="14" spans="2:9">
      <c r="B14" s="39" t="s">
        <v>4231</v>
      </c>
      <c r="C14" s="39">
        <v>210</v>
      </c>
      <c r="D14" s="37" t="e">
        <f>VLOOKUP(B14,#REF!,2,0 )</f>
        <v>#REF!</v>
      </c>
      <c r="F14" s="39" t="s">
        <v>270</v>
      </c>
      <c r="G14" s="39">
        <v>128</v>
      </c>
      <c r="H14" t="e">
        <f>VLOOKUP(F14,#REF!,2,0 )</f>
        <v>#REF!</v>
      </c>
    </row>
    <row r="15" spans="2:9">
      <c r="B15" s="39" t="s">
        <v>4472</v>
      </c>
      <c r="C15" s="39">
        <v>10</v>
      </c>
      <c r="D15" s="37" t="e">
        <f>VLOOKUP(B15,#REF!,2,0 )</f>
        <v>#REF!</v>
      </c>
      <c r="F15" s="39" t="s">
        <v>1280</v>
      </c>
      <c r="G15" s="39">
        <v>328</v>
      </c>
      <c r="H15" t="e">
        <f>VLOOKUP(F15,#REF!,2,0 )</f>
        <v>#REF!</v>
      </c>
    </row>
    <row r="16" spans="2:9">
      <c r="B16" s="39" t="s">
        <v>4214</v>
      </c>
      <c r="C16" s="39">
        <v>93</v>
      </c>
      <c r="D16" s="37" t="e">
        <f>VLOOKUP(B16,#REF!,2,0 )</f>
        <v>#REF!</v>
      </c>
      <c r="F16" s="39" t="s">
        <v>4253</v>
      </c>
      <c r="G16" s="39">
        <v>878</v>
      </c>
      <c r="H16" t="e">
        <f>VLOOKUP(F16,#REF!,2,0 )</f>
        <v>#REF!</v>
      </c>
    </row>
    <row r="17" spans="2:12">
      <c r="B17" s="39" t="s">
        <v>4225</v>
      </c>
      <c r="C17" s="39">
        <v>54</v>
      </c>
      <c r="D17" s="37" t="e">
        <f>VLOOKUP(B17,#REF!,2,0 )</f>
        <v>#REF!</v>
      </c>
      <c r="F17" s="39" t="s">
        <v>470</v>
      </c>
      <c r="G17" s="39">
        <v>128</v>
      </c>
      <c r="H17" t="e">
        <f>VLOOKUP(F17,#REF!,2,0 )</f>
        <v>#REF!</v>
      </c>
      <c r="L17" s="205"/>
    </row>
    <row r="18" spans="2:12">
      <c r="B18" s="39" t="s">
        <v>377</v>
      </c>
      <c r="C18" s="39">
        <v>57</v>
      </c>
      <c r="D18" s="37" t="e">
        <f>VLOOKUP(B18,#REF!,2,0 )</f>
        <v>#REF!</v>
      </c>
      <c r="F18" s="39" t="s">
        <v>867</v>
      </c>
      <c r="G18" s="39">
        <v>800</v>
      </c>
      <c r="H18" t="e">
        <f>VLOOKUP(F18,#REF!,2,0 )</f>
        <v>#REF!</v>
      </c>
    </row>
    <row r="19" spans="2:12">
      <c r="B19" s="39" t="s">
        <v>4234</v>
      </c>
      <c r="C19" s="39">
        <v>171</v>
      </c>
      <c r="D19" s="37" t="e">
        <f>VLOOKUP(B19,#REF!,2,0 )</f>
        <v>#REF!</v>
      </c>
      <c r="F19" s="39" t="s">
        <v>868</v>
      </c>
      <c r="G19" s="39">
        <v>400</v>
      </c>
      <c r="H19" t="e">
        <f>VLOOKUP(F19,#REF!,2,0 )</f>
        <v>#REF!</v>
      </c>
    </row>
    <row r="20" spans="2:12">
      <c r="B20" s="39" t="s">
        <v>4226</v>
      </c>
      <c r="C20" s="39">
        <v>198</v>
      </c>
      <c r="D20" s="37" t="e">
        <f>VLOOKUP(B20,#REF!,2,0 )</f>
        <v>#REF!</v>
      </c>
      <c r="F20" s="39" t="s">
        <v>869</v>
      </c>
      <c r="G20" s="39">
        <v>3420</v>
      </c>
      <c r="H20" t="e">
        <f>VLOOKUP(F20,#REF!,2,0 )</f>
        <v>#REF!</v>
      </c>
    </row>
    <row r="21" spans="2:12">
      <c r="B21" s="39" t="s">
        <v>4448</v>
      </c>
      <c r="C21" s="39">
        <v>9</v>
      </c>
      <c r="D21" s="37" t="e">
        <f>VLOOKUP(B21,#REF!,2,0 )</f>
        <v>#REF!</v>
      </c>
      <c r="F21" s="39" t="s">
        <v>870</v>
      </c>
      <c r="G21" s="39">
        <v>1000</v>
      </c>
      <c r="H21" t="e">
        <f>VLOOKUP(F21,#REF!,2,0 )</f>
        <v>#REF!</v>
      </c>
    </row>
    <row r="22" spans="2:12">
      <c r="B22" s="39" t="s">
        <v>4219</v>
      </c>
      <c r="C22" s="39">
        <v>57</v>
      </c>
      <c r="D22" s="37" t="e">
        <f>VLOOKUP(B22,#REF!,2,0 )</f>
        <v>#REF!</v>
      </c>
      <c r="F22" s="39" t="s">
        <v>290</v>
      </c>
      <c r="G22" s="39">
        <v>300</v>
      </c>
      <c r="H22" t="e">
        <f>VLOOKUP(F22,#REF!,2,0 )</f>
        <v>#REF!</v>
      </c>
    </row>
    <row r="23" spans="2:12">
      <c r="B23" s="39" t="s">
        <v>4235</v>
      </c>
      <c r="C23" s="39">
        <v>14</v>
      </c>
      <c r="D23" s="37" t="e">
        <f>VLOOKUP(B23,#REF!,2,0 )</f>
        <v>#REF!</v>
      </c>
      <c r="F23" s="39" t="s">
        <v>5249</v>
      </c>
      <c r="G23" s="39">
        <v>8000</v>
      </c>
      <c r="H23" t="e">
        <f>VLOOKUP(F23,#REF!,2,0 )</f>
        <v>#REF!</v>
      </c>
    </row>
    <row r="24" spans="2:12">
      <c r="B24" s="39" t="s">
        <v>730</v>
      </c>
      <c r="C24" s="39">
        <v>952</v>
      </c>
      <c r="D24" s="37" t="e">
        <f>VLOOKUP(B24,#REF!,2,0 )</f>
        <v>#REF!</v>
      </c>
      <c r="F24" s="39" t="s">
        <v>2741</v>
      </c>
      <c r="G24" s="39">
        <v>160</v>
      </c>
      <c r="H24" t="e">
        <f>VLOOKUP(F24,#REF!,2,0 )</f>
        <v>#REF!</v>
      </c>
    </row>
    <row r="25" spans="2:12">
      <c r="B25" s="39" t="s">
        <v>660</v>
      </c>
      <c r="C25" s="39">
        <v>478</v>
      </c>
      <c r="D25" s="37" t="e">
        <f>VLOOKUP(B25,#REF!,2,0 )</f>
        <v>#REF!</v>
      </c>
      <c r="F25" s="39" t="s">
        <v>2742</v>
      </c>
      <c r="G25" s="39">
        <v>430</v>
      </c>
      <c r="H25" t="e">
        <f>VLOOKUP(F25,#REF!,2,0 )</f>
        <v>#REF!</v>
      </c>
    </row>
    <row r="26" spans="2:12">
      <c r="B26" s="39" t="s">
        <v>731</v>
      </c>
      <c r="C26" s="39">
        <v>176</v>
      </c>
      <c r="D26" s="37" t="e">
        <f>VLOOKUP(B26,#REF!,2,0 )</f>
        <v>#REF!</v>
      </c>
      <c r="F26" s="39" t="s">
        <v>3782</v>
      </c>
      <c r="G26" s="39">
        <v>1870</v>
      </c>
      <c r="H26" t="e">
        <f>VLOOKUP(F26,#REF!,2,0 )</f>
        <v>#REF!</v>
      </c>
    </row>
    <row r="27" spans="2:12">
      <c r="B27" s="39" t="s">
        <v>661</v>
      </c>
      <c r="C27" s="39">
        <v>2063</v>
      </c>
      <c r="D27" s="37" t="e">
        <f>VLOOKUP(B27,#REF!,2,0 )</f>
        <v>#REF!</v>
      </c>
      <c r="F27" s="39"/>
      <c r="G27" s="39"/>
      <c r="H27" t="e">
        <f>VLOOKUP(F27,#REF!,2,0 )</f>
        <v>#REF!</v>
      </c>
    </row>
    <row r="28" spans="2:12">
      <c r="B28" s="39" t="s">
        <v>732</v>
      </c>
      <c r="C28" s="39">
        <v>2598</v>
      </c>
      <c r="D28" s="37" t="e">
        <f>VLOOKUP(B28,#REF!,2,0 )</f>
        <v>#REF!</v>
      </c>
      <c r="F28" s="39"/>
      <c r="G28" s="39"/>
      <c r="H28" t="e">
        <f>VLOOKUP(F28,#REF!,2,0 )</f>
        <v>#REF!</v>
      </c>
    </row>
    <row r="29" spans="2:12">
      <c r="B29" s="39" t="s">
        <v>4086</v>
      </c>
      <c r="C29" s="39">
        <v>1900</v>
      </c>
      <c r="D29" s="37" t="e">
        <f>VLOOKUP(B29,#REF!,2,0 )</f>
        <v>#REF!</v>
      </c>
      <c r="F29" s="39"/>
      <c r="G29" s="39"/>
      <c r="H29" t="e">
        <f>VLOOKUP(F29,#REF!,2,0 )</f>
        <v>#REF!</v>
      </c>
    </row>
    <row r="30" spans="2:12">
      <c r="B30" s="39" t="s">
        <v>662</v>
      </c>
      <c r="C30" s="39">
        <v>416</v>
      </c>
      <c r="D30" s="37" t="e">
        <f>VLOOKUP(B30,#REF!,2,0 )</f>
        <v>#REF!</v>
      </c>
      <c r="F30" s="38"/>
      <c r="G30" s="38"/>
      <c r="H30" t="e">
        <f>VLOOKUP(F30,#REF!,2,0 )</f>
        <v>#REF!</v>
      </c>
    </row>
    <row r="31" spans="2:12">
      <c r="B31" s="39" t="s">
        <v>733</v>
      </c>
      <c r="C31" s="39">
        <v>285</v>
      </c>
      <c r="D31" s="37" t="e">
        <f>VLOOKUP(B31,#REF!,2,0 )</f>
        <v>#REF!</v>
      </c>
      <c r="H31" t="e">
        <f>VLOOKUP(F31,#REF!,2,0 )</f>
        <v>#REF!</v>
      </c>
    </row>
    <row r="32" spans="2:12">
      <c r="B32" s="39" t="s">
        <v>663</v>
      </c>
      <c r="C32" s="39">
        <v>1398</v>
      </c>
      <c r="D32" s="37" t="e">
        <f>VLOOKUP(B32,#REF!,2,0 )</f>
        <v>#REF!</v>
      </c>
      <c r="H32" t="e">
        <f>VLOOKUP(F32,#REF!,2,0 )</f>
        <v>#REF!</v>
      </c>
    </row>
    <row r="33" spans="2:8">
      <c r="B33" s="39" t="s">
        <v>734</v>
      </c>
      <c r="C33" s="39">
        <v>864</v>
      </c>
      <c r="D33" s="37" t="e">
        <f>VLOOKUP(B33,#REF!,2,0 )</f>
        <v>#REF!</v>
      </c>
      <c r="F33" s="38"/>
      <c r="G33" s="38"/>
      <c r="H33" t="e">
        <f>VLOOKUP(F33,#REF!,2,0 )</f>
        <v>#REF!</v>
      </c>
    </row>
    <row r="34" spans="2:8">
      <c r="B34" s="39" t="s">
        <v>4053</v>
      </c>
      <c r="C34" s="39">
        <v>17</v>
      </c>
      <c r="D34" s="37" t="e">
        <f>VLOOKUP(B34,#REF!,2,0 )</f>
        <v>#REF!</v>
      </c>
      <c r="F34" s="38"/>
      <c r="G34" s="38"/>
      <c r="H34" t="e">
        <f>VLOOKUP(F34,#REF!,2,0 )</f>
        <v>#REF!</v>
      </c>
    </row>
    <row r="35" spans="2:8">
      <c r="B35" s="39" t="s">
        <v>3913</v>
      </c>
      <c r="C35" s="39">
        <v>123</v>
      </c>
      <c r="D35" s="37" t="e">
        <f>VLOOKUP(B35,#REF!,2,0 )</f>
        <v>#REF!</v>
      </c>
      <c r="F35" s="38"/>
      <c r="G35" s="38"/>
      <c r="H35" t="e">
        <f>VLOOKUP(F35,#REF!,2,0 )</f>
        <v>#REF!</v>
      </c>
    </row>
    <row r="36" spans="2:8">
      <c r="B36" s="39" t="s">
        <v>3900</v>
      </c>
      <c r="C36" s="39">
        <v>519</v>
      </c>
      <c r="D36" s="37" t="e">
        <f>VLOOKUP(B36,#REF!,2,0 )</f>
        <v>#REF!</v>
      </c>
      <c r="F36" s="38"/>
      <c r="G36" s="38"/>
      <c r="H36" t="e">
        <f>VLOOKUP(F36,#REF!,2,0 )</f>
        <v>#REF!</v>
      </c>
    </row>
    <row r="37" spans="2:8">
      <c r="B37" s="39" t="s">
        <v>4093</v>
      </c>
      <c r="C37" s="39">
        <v>518</v>
      </c>
      <c r="D37" s="37" t="e">
        <f>VLOOKUP(B37,#REF!,2,0 )</f>
        <v>#REF!</v>
      </c>
      <c r="F37" s="38"/>
      <c r="G37" s="38"/>
      <c r="H37" t="e">
        <f>VLOOKUP(F37,#REF!,2,0 )</f>
        <v>#REF!</v>
      </c>
    </row>
    <row r="38" spans="2:8">
      <c r="B38" s="39" t="s">
        <v>3950</v>
      </c>
      <c r="C38" s="39">
        <v>131</v>
      </c>
      <c r="D38" s="37" t="e">
        <f>VLOOKUP(B38,#REF!,2,0 )</f>
        <v>#REF!</v>
      </c>
      <c r="F38" s="38"/>
      <c r="G38" s="38"/>
      <c r="H38" t="e">
        <f>VLOOKUP(F38,#REF!,2,0 )</f>
        <v>#REF!</v>
      </c>
    </row>
    <row r="39" spans="2:8">
      <c r="B39" s="39" t="s">
        <v>3966</v>
      </c>
      <c r="C39" s="39">
        <v>202</v>
      </c>
      <c r="D39" s="37" t="e">
        <f>VLOOKUP(B39,#REF!,2,0 )</f>
        <v>#REF!</v>
      </c>
      <c r="F39" s="38"/>
      <c r="G39" s="38"/>
      <c r="H39" t="e">
        <f>VLOOKUP(F39,#REF!,2,0 )</f>
        <v>#REF!</v>
      </c>
    </row>
    <row r="40" spans="2:8">
      <c r="B40" s="39" t="s">
        <v>3901</v>
      </c>
      <c r="C40" s="39">
        <v>165</v>
      </c>
      <c r="D40" s="37" t="e">
        <f>VLOOKUP(B40,#REF!,2,0 )</f>
        <v>#REF!</v>
      </c>
      <c r="F40" s="38"/>
      <c r="G40" s="38"/>
      <c r="H40" t="e">
        <f>VLOOKUP(F40,#REF!,2,0 )</f>
        <v>#REF!</v>
      </c>
    </row>
    <row r="41" spans="2:8">
      <c r="B41" s="39" t="s">
        <v>3761</v>
      </c>
      <c r="C41" s="39">
        <v>32</v>
      </c>
      <c r="D41" s="37" t="e">
        <f>VLOOKUP(B41,#REF!,2,0 )</f>
        <v>#REF!</v>
      </c>
      <c r="F41" t="s">
        <v>1237</v>
      </c>
      <c r="H41" t="e">
        <f>VLOOKUP(F41,#REF!,2,0 )</f>
        <v>#REF!</v>
      </c>
    </row>
    <row r="42" spans="2:8">
      <c r="B42" s="39" t="s">
        <v>3762</v>
      </c>
      <c r="C42" s="39">
        <v>53</v>
      </c>
      <c r="D42" s="37" t="e">
        <f>VLOOKUP(B42,#REF!,2,0 )</f>
        <v>#REF!</v>
      </c>
      <c r="F42" s="39" t="s">
        <v>1233</v>
      </c>
      <c r="G42" s="39" t="s">
        <v>1234</v>
      </c>
      <c r="H42" t="e">
        <v>#N/A</v>
      </c>
    </row>
    <row r="43" spans="2:8">
      <c r="B43" s="39" t="s">
        <v>4208</v>
      </c>
      <c r="C43" s="39">
        <v>182</v>
      </c>
      <c r="D43" s="37" t="e">
        <f>VLOOKUP(B43,#REF!,2,0 )</f>
        <v>#REF!</v>
      </c>
      <c r="F43" s="156" t="s">
        <v>720</v>
      </c>
      <c r="G43">
        <v>720</v>
      </c>
      <c r="H43" t="e">
        <v>#N/A</v>
      </c>
    </row>
    <row r="44" spans="2:8">
      <c r="B44" s="39" t="s">
        <v>4105</v>
      </c>
      <c r="C44" s="39">
        <v>906</v>
      </c>
      <c r="D44" s="37" t="e">
        <f>VLOOKUP(B44,#REF!,2,0 )</f>
        <v>#REF!</v>
      </c>
      <c r="F44" s="156" t="s">
        <v>721</v>
      </c>
      <c r="G44">
        <v>2570</v>
      </c>
      <c r="H44" t="s">
        <v>2862</v>
      </c>
    </row>
    <row r="45" spans="2:8">
      <c r="B45" s="39" t="s">
        <v>4107</v>
      </c>
      <c r="C45" s="39">
        <v>350</v>
      </c>
      <c r="D45" s="37" t="e">
        <f>VLOOKUP(B45,#REF!,2,0 )</f>
        <v>#REF!</v>
      </c>
      <c r="F45" s="156" t="s">
        <v>722</v>
      </c>
      <c r="G45">
        <v>850</v>
      </c>
      <c r="H45" t="s">
        <v>2861</v>
      </c>
    </row>
    <row r="46" spans="2:8">
      <c r="B46" s="39" t="s">
        <v>4180</v>
      </c>
      <c r="C46" s="39">
        <v>197</v>
      </c>
      <c r="D46" s="37" t="e">
        <f>VLOOKUP(B46,#REF!,2,0 )</f>
        <v>#REF!</v>
      </c>
      <c r="F46" s="156" t="s">
        <v>364</v>
      </c>
      <c r="G46">
        <v>300</v>
      </c>
      <c r="H46" t="s">
        <v>2860</v>
      </c>
    </row>
    <row r="47" spans="2:8">
      <c r="B47" s="39" t="s">
        <v>4209</v>
      </c>
      <c r="C47" s="39">
        <v>1762</v>
      </c>
      <c r="D47" s="37" t="e">
        <f>VLOOKUP(B47,#REF!,2,0 )</f>
        <v>#REF!</v>
      </c>
      <c r="F47" s="156" t="s">
        <v>367</v>
      </c>
      <c r="G47">
        <v>14010</v>
      </c>
      <c r="H47" t="s">
        <v>2859</v>
      </c>
    </row>
    <row r="48" spans="2:8">
      <c r="B48" s="39" t="s">
        <v>4171</v>
      </c>
      <c r="C48" s="39">
        <v>1460</v>
      </c>
      <c r="D48" s="37" t="e">
        <f>VLOOKUP(B48,#REF!,2,0 )</f>
        <v>#REF!</v>
      </c>
      <c r="F48" s="156" t="s">
        <v>1286</v>
      </c>
      <c r="G48">
        <v>100</v>
      </c>
      <c r="H48" t="s">
        <v>2858</v>
      </c>
    </row>
    <row r="49" spans="2:8">
      <c r="B49" s="39" t="s">
        <v>4172</v>
      </c>
      <c r="C49" s="39">
        <v>576</v>
      </c>
      <c r="D49" s="37" t="e">
        <f>VLOOKUP(B49,#REF!,2,0 )</f>
        <v>#REF!</v>
      </c>
      <c r="F49" s="156" t="s">
        <v>4396</v>
      </c>
      <c r="G49">
        <v>100</v>
      </c>
      <c r="H49" t="s">
        <v>2857</v>
      </c>
    </row>
    <row r="50" spans="2:8">
      <c r="B50" s="39" t="s">
        <v>3902</v>
      </c>
      <c r="C50" s="39">
        <v>513</v>
      </c>
      <c r="D50" s="37" t="e">
        <f>VLOOKUP(B50,#REF!,2,0 )</f>
        <v>#REF!</v>
      </c>
      <c r="F50" s="156" t="s">
        <v>1287</v>
      </c>
      <c r="G50">
        <v>120</v>
      </c>
      <c r="H50" t="e">
        <v>#N/A</v>
      </c>
    </row>
    <row r="51" spans="2:8">
      <c r="B51" s="39" t="s">
        <v>4085</v>
      </c>
      <c r="C51" s="39">
        <v>741</v>
      </c>
      <c r="D51" s="37" t="e">
        <f>VLOOKUP(B51,#REF!,2,0 )</f>
        <v>#REF!</v>
      </c>
      <c r="F51" s="156" t="s">
        <v>1288</v>
      </c>
      <c r="G51">
        <v>17</v>
      </c>
      <c r="H51" t="e">
        <v>#N/A</v>
      </c>
    </row>
    <row r="52" spans="2:8">
      <c r="B52" s="39" t="s">
        <v>3903</v>
      </c>
      <c r="C52" s="39">
        <v>263</v>
      </c>
      <c r="D52" s="37" t="e">
        <f>VLOOKUP(B52,#REF!,2,0 )</f>
        <v>#REF!</v>
      </c>
      <c r="F52" s="156" t="s">
        <v>2960</v>
      </c>
      <c r="G52">
        <v>3600</v>
      </c>
      <c r="H52" t="e">
        <v>#N/A</v>
      </c>
    </row>
    <row r="53" spans="2:8">
      <c r="B53" s="39" t="s">
        <v>4108</v>
      </c>
      <c r="C53" s="39">
        <v>540</v>
      </c>
      <c r="D53" s="37" t="e">
        <f>VLOOKUP(B53,#REF!,2,0 )</f>
        <v>#REF!</v>
      </c>
      <c r="F53" s="156" t="s">
        <v>3792</v>
      </c>
      <c r="G53">
        <v>120</v>
      </c>
      <c r="H53" t="e">
        <v>#N/A</v>
      </c>
    </row>
    <row r="54" spans="2:8">
      <c r="B54" s="39" t="s">
        <v>3904</v>
      </c>
      <c r="C54" s="39">
        <v>12</v>
      </c>
      <c r="D54" s="37" t="e">
        <f>VLOOKUP(B54,#REF!,2,0 )</f>
        <v>#REF!</v>
      </c>
      <c r="F54" s="156" t="s">
        <v>3908</v>
      </c>
      <c r="G54">
        <v>3720</v>
      </c>
      <c r="H54" t="s">
        <v>2856</v>
      </c>
    </row>
    <row r="55" spans="2:8">
      <c r="B55" s="39" t="s">
        <v>3784</v>
      </c>
      <c r="C55" s="39">
        <v>602</v>
      </c>
      <c r="D55" s="37" t="e">
        <f>VLOOKUP(B55,#REF!,2,0 )</f>
        <v>#REF!</v>
      </c>
      <c r="F55" s="156" t="s">
        <v>4397</v>
      </c>
      <c r="G55">
        <v>1050</v>
      </c>
      <c r="H55" t="s">
        <v>1506</v>
      </c>
    </row>
    <row r="56" spans="2:8">
      <c r="B56" s="39" t="s">
        <v>4087</v>
      </c>
      <c r="C56" s="39">
        <v>467</v>
      </c>
      <c r="D56" s="37" t="e">
        <f>VLOOKUP(B56,#REF!,2,0 )</f>
        <v>#REF!</v>
      </c>
      <c r="F56" s="156" t="s">
        <v>370</v>
      </c>
      <c r="G56">
        <v>1040</v>
      </c>
      <c r="H56" t="s">
        <v>2855</v>
      </c>
    </row>
    <row r="57" spans="2:8">
      <c r="B57" s="39" t="s">
        <v>3905</v>
      </c>
      <c r="C57" s="39">
        <v>163</v>
      </c>
      <c r="D57" s="37" t="e">
        <f>VLOOKUP(B57,#REF!,2,0 )</f>
        <v>#REF!</v>
      </c>
      <c r="F57" s="156" t="s">
        <v>371</v>
      </c>
      <c r="G57">
        <v>4800</v>
      </c>
      <c r="H57" t="e">
        <v>#N/A</v>
      </c>
    </row>
    <row r="58" spans="2:8">
      <c r="B58" s="39" t="s">
        <v>4088</v>
      </c>
      <c r="C58" s="39">
        <v>680</v>
      </c>
      <c r="D58" s="37" t="e">
        <f>VLOOKUP(B58,#REF!,2,0 )</f>
        <v>#REF!</v>
      </c>
      <c r="F58" s="156" t="s">
        <v>4216</v>
      </c>
      <c r="G58">
        <v>60</v>
      </c>
      <c r="H58" t="e">
        <v>#N/A</v>
      </c>
    </row>
    <row r="59" spans="2:8">
      <c r="B59" s="39" t="s">
        <v>3906</v>
      </c>
      <c r="C59" s="39">
        <v>103</v>
      </c>
      <c r="D59" s="37" t="e">
        <f>VLOOKUP(B59,#REF!,2,0 )</f>
        <v>#REF!</v>
      </c>
      <c r="F59" s="156" t="s">
        <v>4500</v>
      </c>
      <c r="G59">
        <v>850</v>
      </c>
      <c r="H59" t="e">
        <v>#N/A</v>
      </c>
    </row>
    <row r="60" spans="2:8">
      <c r="B60" s="39" t="s">
        <v>4431</v>
      </c>
      <c r="C60" s="39">
        <v>700</v>
      </c>
      <c r="D60" s="37" t="e">
        <f>VLOOKUP(B60,#REF!,2,0 )</f>
        <v>#REF!</v>
      </c>
      <c r="F60" s="156" t="s">
        <v>30</v>
      </c>
      <c r="G60">
        <v>4500</v>
      </c>
      <c r="H60" t="e">
        <v>#N/A</v>
      </c>
    </row>
    <row r="61" spans="2:8">
      <c r="B61" s="39" t="s">
        <v>2953</v>
      </c>
      <c r="C61" s="39">
        <v>3005</v>
      </c>
      <c r="D61" s="37" t="e">
        <f>VLOOKUP(B61,#REF!,2,0 )</f>
        <v>#REF!</v>
      </c>
      <c r="F61" s="156" t="s">
        <v>375</v>
      </c>
      <c r="G61">
        <v>5500</v>
      </c>
      <c r="H61" t="e">
        <v>#N/A</v>
      </c>
    </row>
    <row r="62" spans="2:8">
      <c r="B62" s="39" t="s">
        <v>3767</v>
      </c>
      <c r="C62" s="39">
        <v>697</v>
      </c>
      <c r="D62" s="37" t="e">
        <f>VLOOKUP(B62,#REF!,2,0 )</f>
        <v>#REF!</v>
      </c>
      <c r="F62" s="156" t="s">
        <v>3890</v>
      </c>
      <c r="G62">
        <v>334</v>
      </c>
      <c r="H62" t="e">
        <v>#N/A</v>
      </c>
    </row>
    <row r="63" spans="2:8">
      <c r="B63" s="39" t="s">
        <v>3918</v>
      </c>
      <c r="C63" s="39">
        <v>45</v>
      </c>
      <c r="D63" s="37" t="e">
        <f>VLOOKUP(B63,#REF!,2,0 )</f>
        <v>#REF!</v>
      </c>
      <c r="F63" s="156" t="s">
        <v>4517</v>
      </c>
      <c r="G63">
        <v>750</v>
      </c>
      <c r="H63" t="e">
        <v>#N/A</v>
      </c>
    </row>
    <row r="64" spans="2:8">
      <c r="B64" s="39" t="s">
        <v>396</v>
      </c>
      <c r="C64" s="39">
        <v>2978</v>
      </c>
      <c r="D64" s="37" t="e">
        <f>VLOOKUP(B64,#REF!,2,0 )</f>
        <v>#REF!</v>
      </c>
      <c r="F64" s="156" t="s">
        <v>3912</v>
      </c>
      <c r="G64">
        <v>9370</v>
      </c>
      <c r="H64" t="e">
        <v>#N/A</v>
      </c>
    </row>
    <row r="65" spans="2:8">
      <c r="B65" s="39" t="s">
        <v>313</v>
      </c>
      <c r="C65" s="39">
        <v>10499</v>
      </c>
      <c r="D65" s="37" t="e">
        <f>VLOOKUP(B65,#REF!,2,0 )</f>
        <v>#REF!</v>
      </c>
      <c r="F65" s="156" t="s">
        <v>4173</v>
      </c>
      <c r="G65">
        <v>13530</v>
      </c>
      <c r="H65" t="s">
        <v>2854</v>
      </c>
    </row>
    <row r="66" spans="2:8">
      <c r="B66" s="39" t="s">
        <v>4232</v>
      </c>
      <c r="C66" s="39">
        <v>3859</v>
      </c>
      <c r="D66" s="37" t="e">
        <f>VLOOKUP(B66,#REF!,2,0 )</f>
        <v>#REF!</v>
      </c>
      <c r="F66" s="156" t="s">
        <v>4210</v>
      </c>
      <c r="G66">
        <v>750</v>
      </c>
      <c r="H66" t="e">
        <v>#N/A</v>
      </c>
    </row>
    <row r="67" spans="2:8">
      <c r="B67" s="39" t="s">
        <v>4233</v>
      </c>
      <c r="C67" s="39">
        <v>3853</v>
      </c>
      <c r="D67" s="37" t="e">
        <f>VLOOKUP(B67,#REF!,2,0 )</f>
        <v>#REF!</v>
      </c>
      <c r="F67" s="156" t="s">
        <v>664</v>
      </c>
      <c r="G67">
        <v>3795</v>
      </c>
      <c r="H67" t="e">
        <v>#N/A</v>
      </c>
    </row>
    <row r="68" spans="2:8">
      <c r="B68" s="39" t="s">
        <v>317</v>
      </c>
      <c r="C68" s="39">
        <v>7365</v>
      </c>
      <c r="D68" s="37" t="e">
        <f>VLOOKUP(B68,#REF!,2,0 )</f>
        <v>#REF!</v>
      </c>
      <c r="F68" s="156" t="s">
        <v>665</v>
      </c>
      <c r="G68">
        <v>130</v>
      </c>
      <c r="H68" t="e">
        <v>#N/A</v>
      </c>
    </row>
    <row r="69" spans="2:8">
      <c r="B69" s="39" t="s">
        <v>319</v>
      </c>
      <c r="C69" s="39">
        <v>4423</v>
      </c>
      <c r="D69" s="37" t="e">
        <f>VLOOKUP(B69,#REF!,2,0 )</f>
        <v>#REF!</v>
      </c>
      <c r="F69" s="156" t="s">
        <v>2883</v>
      </c>
      <c r="G69">
        <v>1150</v>
      </c>
      <c r="H69" t="e">
        <v>#N/A</v>
      </c>
    </row>
    <row r="70" spans="2:8">
      <c r="B70" s="39" t="s">
        <v>321</v>
      </c>
      <c r="C70" s="39">
        <v>6821</v>
      </c>
      <c r="D70" s="37" t="e">
        <f>VLOOKUP(B70,#REF!,2,0 )</f>
        <v>#REF!</v>
      </c>
      <c r="F70" s="156" t="s">
        <v>4362</v>
      </c>
      <c r="G70">
        <v>60</v>
      </c>
      <c r="H70" t="s">
        <v>2853</v>
      </c>
    </row>
    <row r="71" spans="2:8">
      <c r="B71" s="39" t="s">
        <v>753</v>
      </c>
      <c r="C71" s="39">
        <v>1479</v>
      </c>
      <c r="D71" s="37" t="e">
        <f>VLOOKUP(B71,#REF!,2,0 )</f>
        <v>#REF!</v>
      </c>
      <c r="F71" s="156" t="s">
        <v>736</v>
      </c>
      <c r="G71">
        <v>10150</v>
      </c>
      <c r="H71" t="s">
        <v>1678</v>
      </c>
    </row>
    <row r="72" spans="2:8">
      <c r="B72" s="39" t="s">
        <v>761</v>
      </c>
      <c r="C72" s="39">
        <v>496</v>
      </c>
      <c r="D72" s="37" t="e">
        <f>VLOOKUP(B72,#REF!,2,0 )</f>
        <v>#REF!</v>
      </c>
      <c r="F72" s="156" t="s">
        <v>4110</v>
      </c>
      <c r="G72">
        <v>1410</v>
      </c>
      <c r="H72" t="s">
        <v>2852</v>
      </c>
    </row>
    <row r="73" spans="2:8">
      <c r="B73" s="39" t="s">
        <v>763</v>
      </c>
      <c r="C73" s="39">
        <v>43</v>
      </c>
      <c r="D73" s="37" t="e">
        <f>VLOOKUP(B73,#REF!,2,0 )</f>
        <v>#REF!</v>
      </c>
      <c r="F73" s="156" t="s">
        <v>3949</v>
      </c>
      <c r="G73">
        <v>800</v>
      </c>
      <c r="H73" t="s">
        <v>2851</v>
      </c>
    </row>
    <row r="74" spans="2:8">
      <c r="B74" s="39" t="s">
        <v>4422</v>
      </c>
      <c r="C74" s="39">
        <v>2641</v>
      </c>
      <c r="D74" s="37" t="e">
        <f>VLOOKUP(B74,#REF!,2,0 )</f>
        <v>#REF!</v>
      </c>
      <c r="F74" s="156" t="s">
        <v>3915</v>
      </c>
      <c r="G74">
        <v>100</v>
      </c>
      <c r="H74" t="s">
        <v>2850</v>
      </c>
    </row>
    <row r="75" spans="2:8">
      <c r="B75" s="39" t="s">
        <v>407</v>
      </c>
      <c r="C75" s="39">
        <v>166</v>
      </c>
      <c r="D75" s="37" t="e">
        <f>VLOOKUP(B75,#REF!,2,0 )</f>
        <v>#REF!</v>
      </c>
      <c r="F75" s="156" t="s">
        <v>394</v>
      </c>
      <c r="G75">
        <v>300</v>
      </c>
      <c r="H75" t="s">
        <v>74</v>
      </c>
    </row>
    <row r="76" spans="2:8">
      <c r="B76" s="39" t="s">
        <v>424</v>
      </c>
      <c r="C76" s="39">
        <v>1697</v>
      </c>
      <c r="D76" s="37" t="e">
        <f>VLOOKUP(B76,#REF!,2,0 )</f>
        <v>#REF!</v>
      </c>
      <c r="F76" s="156" t="s">
        <v>2863</v>
      </c>
      <c r="G76">
        <v>350</v>
      </c>
      <c r="H76" t="e">
        <v>#N/A</v>
      </c>
    </row>
    <row r="77" spans="2:8">
      <c r="B77" s="39" t="s">
        <v>425</v>
      </c>
      <c r="C77" s="39">
        <v>1407</v>
      </c>
      <c r="D77" s="37" t="e">
        <f>VLOOKUP(B77,#REF!,2,0 )</f>
        <v>#REF!</v>
      </c>
      <c r="F77" s="156" t="s">
        <v>397</v>
      </c>
      <c r="G77">
        <v>6650</v>
      </c>
      <c r="H77" t="e">
        <v>#N/A</v>
      </c>
    </row>
    <row r="78" spans="2:8">
      <c r="B78" s="39" t="s">
        <v>426</v>
      </c>
      <c r="C78" s="39">
        <v>3694</v>
      </c>
      <c r="D78" s="37" t="e">
        <f>VLOOKUP(B78,#REF!,2,0 )</f>
        <v>#REF!</v>
      </c>
      <c r="F78" s="156" t="s">
        <v>747</v>
      </c>
      <c r="G78">
        <v>1000</v>
      </c>
      <c r="H78" t="e">
        <v>#N/A</v>
      </c>
    </row>
    <row r="79" spans="2:8">
      <c r="B79" s="39" t="s">
        <v>429</v>
      </c>
      <c r="C79" s="39">
        <v>96</v>
      </c>
      <c r="D79" s="37" t="e">
        <f>VLOOKUP(B79,#REF!,2,0 )</f>
        <v>#REF!</v>
      </c>
      <c r="F79" s="156" t="s">
        <v>4096</v>
      </c>
      <c r="G79">
        <v>160</v>
      </c>
      <c r="H79" t="s">
        <v>1822</v>
      </c>
    </row>
    <row r="80" spans="2:8">
      <c r="B80" s="39" t="s">
        <v>777</v>
      </c>
      <c r="C80" s="39">
        <v>5</v>
      </c>
      <c r="D80" s="37" t="e">
        <f>VLOOKUP(B80,#REF!,2,0 )</f>
        <v>#REF!</v>
      </c>
      <c r="F80" s="156" t="s">
        <v>408</v>
      </c>
      <c r="G80">
        <v>156</v>
      </c>
      <c r="H80" t="e">
        <v>#N/A</v>
      </c>
    </row>
    <row r="81" spans="2:8">
      <c r="B81" s="39" t="s">
        <v>778</v>
      </c>
      <c r="C81" s="39">
        <v>955</v>
      </c>
      <c r="D81" s="37" t="e">
        <f>VLOOKUP(B81,#REF!,2,0 )</f>
        <v>#REF!</v>
      </c>
      <c r="F81" s="156" t="s">
        <v>409</v>
      </c>
      <c r="G81">
        <v>1630</v>
      </c>
      <c r="H81" t="e">
        <v>#N/A</v>
      </c>
    </row>
    <row r="82" spans="2:8">
      <c r="B82" s="39" t="s">
        <v>433</v>
      </c>
      <c r="C82" s="39">
        <v>38</v>
      </c>
      <c r="D82" s="37" t="e">
        <f>VLOOKUP(B82,#REF!,2,0 )</f>
        <v>#REF!</v>
      </c>
      <c r="F82" s="156" t="s">
        <v>1289</v>
      </c>
      <c r="G82">
        <v>570</v>
      </c>
      <c r="H82" t="e">
        <v>#N/A</v>
      </c>
    </row>
    <row r="83" spans="2:8">
      <c r="B83" s="39" t="s">
        <v>437</v>
      </c>
      <c r="C83" s="39">
        <v>283</v>
      </c>
      <c r="D83" s="37" t="e">
        <f>VLOOKUP(B83,#REF!,2,0 )</f>
        <v>#REF!</v>
      </c>
      <c r="F83" s="156" t="s">
        <v>768</v>
      </c>
      <c r="G83">
        <v>230</v>
      </c>
      <c r="H83" t="s">
        <v>2849</v>
      </c>
    </row>
    <row r="84" spans="2:8">
      <c r="B84" s="39" t="s">
        <v>438</v>
      </c>
      <c r="C84" s="39">
        <v>852</v>
      </c>
      <c r="D84" s="37" t="e">
        <f>VLOOKUP(B84,#REF!,2,0 )</f>
        <v>#REF!</v>
      </c>
      <c r="F84" s="156" t="s">
        <v>1291</v>
      </c>
      <c r="G84">
        <v>350</v>
      </c>
      <c r="H84" t="s">
        <v>2848</v>
      </c>
    </row>
    <row r="85" spans="2:8">
      <c r="B85" s="39" t="s">
        <v>332</v>
      </c>
      <c r="C85" s="39">
        <v>160</v>
      </c>
      <c r="D85" s="37" t="e">
        <f>VLOOKUP(B85,#REF!,2,0 )</f>
        <v>#REF!</v>
      </c>
      <c r="F85" s="156" t="s">
        <v>1292</v>
      </c>
      <c r="G85">
        <v>450</v>
      </c>
      <c r="H85" t="e">
        <v>#N/A</v>
      </c>
    </row>
    <row r="86" spans="2:8">
      <c r="B86" s="39" t="s">
        <v>270</v>
      </c>
      <c r="C86" s="39">
        <v>778</v>
      </c>
      <c r="D86" s="37" t="e">
        <f>VLOOKUP(B86,#REF!,2,0 )</f>
        <v>#REF!</v>
      </c>
      <c r="F86" s="156" t="s">
        <v>4509</v>
      </c>
      <c r="G86">
        <v>200</v>
      </c>
      <c r="H86" t="e">
        <v>#N/A</v>
      </c>
    </row>
    <row r="87" spans="2:8">
      <c r="B87" s="39" t="s">
        <v>468</v>
      </c>
      <c r="C87" s="39">
        <v>3015</v>
      </c>
      <c r="D87" s="37" t="e">
        <f>VLOOKUP(B87,#REF!,2,0 )</f>
        <v>#REF!</v>
      </c>
      <c r="F87" s="156" t="s">
        <v>428</v>
      </c>
      <c r="G87">
        <v>100</v>
      </c>
      <c r="H87" t="e">
        <v>#N/A</v>
      </c>
    </row>
    <row r="88" spans="2:8">
      <c r="B88" s="39" t="s">
        <v>1280</v>
      </c>
      <c r="C88" s="39">
        <v>6205</v>
      </c>
      <c r="D88" s="37" t="e">
        <f>VLOOKUP(B88,#REF!,2,0 )</f>
        <v>#REF!</v>
      </c>
      <c r="F88" s="156" t="s">
        <v>670</v>
      </c>
      <c r="G88">
        <v>100</v>
      </c>
      <c r="H88" t="s">
        <v>2044</v>
      </c>
    </row>
    <row r="89" spans="2:8">
      <c r="B89" s="39" t="s">
        <v>4253</v>
      </c>
      <c r="C89" s="39">
        <v>2246</v>
      </c>
      <c r="D89" s="37" t="e">
        <f>VLOOKUP(B89,#REF!,2,0 )</f>
        <v>#REF!</v>
      </c>
      <c r="F89" s="156" t="s">
        <v>432</v>
      </c>
      <c r="G89">
        <v>2350</v>
      </c>
      <c r="H89" t="e">
        <v>#N/A</v>
      </c>
    </row>
    <row r="90" spans="2:8">
      <c r="B90" s="39" t="s">
        <v>470</v>
      </c>
      <c r="C90" s="39">
        <v>999</v>
      </c>
      <c r="D90" s="37" t="e">
        <f>VLOOKUP(B90,#REF!,2,0 )</f>
        <v>#REF!</v>
      </c>
      <c r="F90" s="156" t="s">
        <v>435</v>
      </c>
      <c r="G90">
        <v>10540</v>
      </c>
      <c r="H90" t="e">
        <v>#N/A</v>
      </c>
    </row>
    <row r="91" spans="2:8">
      <c r="B91" s="39" t="s">
        <v>3797</v>
      </c>
      <c r="C91" s="39">
        <v>5022</v>
      </c>
      <c r="D91" s="37" t="e">
        <f>VLOOKUP(B91,#REF!,2,0 )</f>
        <v>#REF!</v>
      </c>
      <c r="F91" s="156" t="s">
        <v>73</v>
      </c>
      <c r="G91">
        <v>215</v>
      </c>
      <c r="H91" t="e">
        <v>#N/A</v>
      </c>
    </row>
    <row r="92" spans="2:8">
      <c r="B92" s="39" t="s">
        <v>788</v>
      </c>
      <c r="C92" s="39">
        <v>142</v>
      </c>
      <c r="D92" s="37" t="e">
        <f>VLOOKUP(B92,#REF!,2,0 )</f>
        <v>#REF!</v>
      </c>
      <c r="F92" s="156" t="s">
        <v>4178</v>
      </c>
      <c r="G92">
        <v>200</v>
      </c>
      <c r="H92" t="e">
        <v>#N/A</v>
      </c>
    </row>
    <row r="93" spans="2:8">
      <c r="B93" s="39" t="s">
        <v>789</v>
      </c>
      <c r="C93" s="39">
        <v>70</v>
      </c>
      <c r="D93" s="37" t="e">
        <f>VLOOKUP(B93,#REF!,2,0 )</f>
        <v>#REF!</v>
      </c>
      <c r="F93" s="156" t="s">
        <v>473</v>
      </c>
      <c r="G93">
        <v>100</v>
      </c>
      <c r="H93" t="s">
        <v>2847</v>
      </c>
    </row>
    <row r="94" spans="2:8">
      <c r="B94" s="39" t="s">
        <v>798</v>
      </c>
      <c r="C94" s="39">
        <v>300</v>
      </c>
      <c r="D94" s="37" t="e">
        <f>VLOOKUP(B94,#REF!,2,0 )</f>
        <v>#REF!</v>
      </c>
      <c r="F94" s="156" t="s">
        <v>475</v>
      </c>
      <c r="G94">
        <v>170</v>
      </c>
      <c r="H94" t="s">
        <v>2847</v>
      </c>
    </row>
    <row r="95" spans="2:8">
      <c r="B95" s="39" t="s">
        <v>799</v>
      </c>
      <c r="C95" s="39">
        <v>50</v>
      </c>
      <c r="D95" s="37" t="e">
        <f>VLOOKUP(B95,#REF!,2,0 )</f>
        <v>#REF!</v>
      </c>
      <c r="F95" s="156" t="s">
        <v>672</v>
      </c>
      <c r="G95">
        <v>170</v>
      </c>
      <c r="H95" t="s">
        <v>2846</v>
      </c>
    </row>
    <row r="96" spans="2:8">
      <c r="B96" s="39" t="s">
        <v>800</v>
      </c>
      <c r="C96" s="39">
        <v>69</v>
      </c>
      <c r="D96" s="37" t="e">
        <f>VLOOKUP(B96,#REF!,2,0 )</f>
        <v>#REF!</v>
      </c>
      <c r="F96" s="156" t="s">
        <v>485</v>
      </c>
      <c r="G96">
        <v>300</v>
      </c>
      <c r="H96" t="s">
        <v>2845</v>
      </c>
    </row>
    <row r="97" spans="2:8">
      <c r="B97" s="39" t="s">
        <v>486</v>
      </c>
      <c r="C97" s="39">
        <v>259</v>
      </c>
      <c r="D97" s="37" t="e">
        <f>VLOOKUP(B97,#REF!,2,0 )</f>
        <v>#REF!</v>
      </c>
      <c r="F97" s="156" t="s">
        <v>4097</v>
      </c>
      <c r="G97">
        <v>250</v>
      </c>
      <c r="H97" t="e">
        <v>#N/A</v>
      </c>
    </row>
    <row r="98" spans="2:8">
      <c r="B98" s="39" t="s">
        <v>806</v>
      </c>
      <c r="C98" s="39">
        <v>313</v>
      </c>
      <c r="D98" s="37" t="e">
        <f>VLOOKUP(B98,#REF!,2,0 )</f>
        <v>#REF!</v>
      </c>
      <c r="F98" s="156" t="s">
        <v>655</v>
      </c>
      <c r="G98">
        <v>150</v>
      </c>
      <c r="H98" t="e">
        <v>#N/A</v>
      </c>
    </row>
    <row r="99" spans="2:8">
      <c r="B99" s="39" t="s">
        <v>807</v>
      </c>
      <c r="C99" s="39">
        <v>273</v>
      </c>
      <c r="D99" s="37" t="e">
        <f>VLOOKUP(B99,#REF!,2,0 )</f>
        <v>#REF!</v>
      </c>
      <c r="F99" s="156" t="s">
        <v>654</v>
      </c>
      <c r="G99">
        <v>500</v>
      </c>
      <c r="H99" t="e">
        <v>#N/A</v>
      </c>
    </row>
    <row r="100" spans="2:8">
      <c r="B100" s="39" t="s">
        <v>808</v>
      </c>
      <c r="C100" s="39">
        <v>429</v>
      </c>
      <c r="D100" s="37" t="e">
        <f>VLOOKUP(B100,#REF!,2,0 )</f>
        <v>#REF!</v>
      </c>
      <c r="F100" s="156" t="s">
        <v>657</v>
      </c>
      <c r="G100">
        <v>1210</v>
      </c>
      <c r="H100" t="s">
        <v>2844</v>
      </c>
    </row>
    <row r="101" spans="2:8">
      <c r="B101" s="39" t="s">
        <v>809</v>
      </c>
      <c r="C101" s="39">
        <v>118</v>
      </c>
      <c r="D101" s="37" t="e">
        <f>VLOOKUP(B101,#REF!,2,0 )</f>
        <v>#REF!</v>
      </c>
      <c r="F101" s="156" t="s">
        <v>500</v>
      </c>
      <c r="G101">
        <v>3930</v>
      </c>
      <c r="H101" t="e">
        <v>#N/A</v>
      </c>
    </row>
    <row r="102" spans="2:8">
      <c r="B102" s="39" t="s">
        <v>815</v>
      </c>
      <c r="C102" s="39">
        <v>582</v>
      </c>
      <c r="D102" s="37" t="e">
        <f>VLOOKUP(B102,#REF!,2,0 )</f>
        <v>#REF!</v>
      </c>
      <c r="F102" s="156" t="s">
        <v>681</v>
      </c>
      <c r="G102">
        <v>500</v>
      </c>
      <c r="H102" t="e">
        <v>#N/A</v>
      </c>
    </row>
    <row r="103" spans="2:8">
      <c r="B103" s="39" t="s">
        <v>818</v>
      </c>
      <c r="C103" s="39">
        <v>39</v>
      </c>
      <c r="D103" s="37" t="e">
        <f>VLOOKUP(B103,#REF!,2,0 )</f>
        <v>#REF!</v>
      </c>
      <c r="F103" s="156" t="s">
        <v>845</v>
      </c>
      <c r="G103">
        <v>100</v>
      </c>
      <c r="H103" t="e">
        <v>#N/A</v>
      </c>
    </row>
    <row r="104" spans="2:8">
      <c r="B104" s="39" t="s">
        <v>487</v>
      </c>
      <c r="C104" s="39">
        <v>888</v>
      </c>
      <c r="D104" s="37" t="e">
        <f>VLOOKUP(B104,#REF!,2,0 )</f>
        <v>#REF!</v>
      </c>
      <c r="F104" s="156" t="s">
        <v>2698</v>
      </c>
      <c r="G104">
        <v>100</v>
      </c>
      <c r="H104" t="e">
        <v>#N/A</v>
      </c>
    </row>
    <row r="105" spans="2:8">
      <c r="B105" s="39" t="s">
        <v>488</v>
      </c>
      <c r="C105" s="39">
        <v>235</v>
      </c>
      <c r="D105" s="37" t="e">
        <f>VLOOKUP(B105,#REF!,2,0 )</f>
        <v>#REF!</v>
      </c>
      <c r="F105" s="156" t="s">
        <v>851</v>
      </c>
      <c r="G105">
        <v>100</v>
      </c>
      <c r="H105" t="e">
        <v>#N/A</v>
      </c>
    </row>
    <row r="106" spans="2:8">
      <c r="B106" s="39" t="s">
        <v>489</v>
      </c>
      <c r="C106" s="39">
        <v>293</v>
      </c>
      <c r="D106" s="37" t="e">
        <f>VLOOKUP(B106,#REF!,2,0 )</f>
        <v>#REF!</v>
      </c>
      <c r="F106" s="156" t="s">
        <v>503</v>
      </c>
      <c r="G106">
        <v>100</v>
      </c>
      <c r="H106" t="e">
        <v>#N/A</v>
      </c>
    </row>
    <row r="107" spans="2:8">
      <c r="B107" s="39" t="s">
        <v>673</v>
      </c>
      <c r="C107" s="39">
        <v>1657</v>
      </c>
      <c r="D107" s="37" t="e">
        <f>VLOOKUP(B107,#REF!,2,0 )</f>
        <v>#REF!</v>
      </c>
      <c r="F107" s="156" t="s">
        <v>504</v>
      </c>
      <c r="G107">
        <v>80</v>
      </c>
      <c r="H107" t="e">
        <v>#N/A</v>
      </c>
    </row>
    <row r="108" spans="2:8">
      <c r="B108" s="39" t="s">
        <v>674</v>
      </c>
      <c r="C108" s="39">
        <v>6387</v>
      </c>
      <c r="D108" s="37" t="e">
        <f>VLOOKUP(B108,#REF!,2,0 )</f>
        <v>#REF!</v>
      </c>
      <c r="F108" s="156" t="s">
        <v>4417</v>
      </c>
      <c r="G108">
        <v>3170</v>
      </c>
      <c r="H108" t="e">
        <v>#N/A</v>
      </c>
    </row>
    <row r="109" spans="2:8">
      <c r="B109" s="39" t="s">
        <v>2749</v>
      </c>
      <c r="C109" s="39">
        <v>100000</v>
      </c>
      <c r="D109" s="37" t="e">
        <f>VLOOKUP(B109,#REF!,2,0 )</f>
        <v>#REF!</v>
      </c>
      <c r="F109" s="156" t="s">
        <v>505</v>
      </c>
      <c r="G109">
        <v>100</v>
      </c>
      <c r="H109" t="e">
        <v>#N/A</v>
      </c>
    </row>
    <row r="110" spans="2:8">
      <c r="B110" s="39" t="s">
        <v>490</v>
      </c>
      <c r="C110" s="39">
        <v>736</v>
      </c>
      <c r="D110" s="37" t="e">
        <f>VLOOKUP(B110,#REF!,2,0 )</f>
        <v>#REF!</v>
      </c>
      <c r="F110" s="156" t="s">
        <v>872</v>
      </c>
      <c r="G110">
        <v>500</v>
      </c>
      <c r="H110" t="e">
        <v>#N/A</v>
      </c>
    </row>
    <row r="111" spans="2:8">
      <c r="B111" s="39" t="s">
        <v>491</v>
      </c>
      <c r="C111" s="39">
        <v>303</v>
      </c>
      <c r="D111" s="37" t="e">
        <f>VLOOKUP(B111,#REF!,2,0 )</f>
        <v>#REF!</v>
      </c>
      <c r="F111" s="156" t="s">
        <v>684</v>
      </c>
      <c r="G111">
        <v>3622</v>
      </c>
      <c r="H111" t="e">
        <v>#N/A</v>
      </c>
    </row>
    <row r="112" spans="2:8">
      <c r="B112" s="39" t="s">
        <v>3739</v>
      </c>
      <c r="C112" s="39">
        <v>5396</v>
      </c>
      <c r="D112" s="37" t="e">
        <f>VLOOKUP(B112,#REF!,2,0 )</f>
        <v>#REF!</v>
      </c>
      <c r="F112" s="156" t="s">
        <v>685</v>
      </c>
      <c r="G112">
        <v>430</v>
      </c>
      <c r="H112" t="e">
        <v>#N/A</v>
      </c>
    </row>
    <row r="113" spans="2:8">
      <c r="B113" s="39" t="s">
        <v>2750</v>
      </c>
      <c r="C113" s="39">
        <v>100000</v>
      </c>
      <c r="D113" s="37" t="e">
        <f>VLOOKUP(B113,#REF!,2,0 )</f>
        <v>#REF!</v>
      </c>
      <c r="F113" s="156" t="s">
        <v>912</v>
      </c>
      <c r="G113">
        <v>300</v>
      </c>
      <c r="H113" t="e">
        <v>#N/A</v>
      </c>
    </row>
    <row r="114" spans="2:8">
      <c r="B114" s="39" t="s">
        <v>493</v>
      </c>
      <c r="C114" s="39">
        <v>148</v>
      </c>
      <c r="D114" s="37" t="e">
        <f>VLOOKUP(B114,#REF!,2,0 )</f>
        <v>#REF!</v>
      </c>
      <c r="F114" s="156" t="s">
        <v>630</v>
      </c>
      <c r="G114">
        <v>500</v>
      </c>
      <c r="H114" t="e">
        <v>#N/A</v>
      </c>
    </row>
    <row r="115" spans="2:8">
      <c r="B115" s="39" t="s">
        <v>494</v>
      </c>
      <c r="C115" s="39">
        <v>341</v>
      </c>
      <c r="D115" s="37" t="e">
        <f>VLOOKUP(B115,#REF!,2,0 )</f>
        <v>#REF!</v>
      </c>
      <c r="F115" s="156" t="s">
        <v>915</v>
      </c>
      <c r="G115">
        <v>1000</v>
      </c>
      <c r="H115" t="e">
        <v>#N/A</v>
      </c>
    </row>
    <row r="116" spans="2:8">
      <c r="B116" s="39" t="s">
        <v>495</v>
      </c>
      <c r="C116" s="39">
        <v>429</v>
      </c>
      <c r="D116" s="37" t="e">
        <f>VLOOKUP(B116,#REF!,2,0 )</f>
        <v>#REF!</v>
      </c>
      <c r="F116" s="156" t="s">
        <v>686</v>
      </c>
      <c r="G116">
        <v>20</v>
      </c>
      <c r="H116" t="e">
        <v>#N/A</v>
      </c>
    </row>
    <row r="117" spans="2:8">
      <c r="B117" s="39" t="s">
        <v>334</v>
      </c>
      <c r="C117" s="39">
        <v>3162</v>
      </c>
      <c r="D117" s="37" t="e">
        <f>VLOOKUP(B117,#REF!,2,0 )</f>
        <v>#REF!</v>
      </c>
      <c r="F117" s="156" t="s">
        <v>3798</v>
      </c>
      <c r="G117">
        <v>100</v>
      </c>
      <c r="H117" t="e">
        <v>#N/A</v>
      </c>
    </row>
    <row r="118" spans="2:8">
      <c r="B118" s="39" t="s">
        <v>867</v>
      </c>
      <c r="C118" s="39">
        <v>2983</v>
      </c>
      <c r="D118" s="37" t="e">
        <f>VLOOKUP(B118,#REF!,2,0 )</f>
        <v>#REF!</v>
      </c>
      <c r="F118" s="156" t="s">
        <v>3799</v>
      </c>
      <c r="G118">
        <v>100</v>
      </c>
      <c r="H118" t="e">
        <v>#N/A</v>
      </c>
    </row>
    <row r="119" spans="2:8">
      <c r="B119" s="39" t="s">
        <v>868</v>
      </c>
      <c r="C119" s="39">
        <v>2109</v>
      </c>
      <c r="D119" s="37" t="e">
        <f>VLOOKUP(B119,#REF!,2,0 )</f>
        <v>#REF!</v>
      </c>
      <c r="F119" s="156" t="s">
        <v>4426</v>
      </c>
      <c r="G119">
        <v>3770</v>
      </c>
      <c r="H119" t="e">
        <v>#N/A</v>
      </c>
    </row>
    <row r="120" spans="2:8">
      <c r="B120" s="39" t="s">
        <v>869</v>
      </c>
      <c r="C120" s="39">
        <v>4099</v>
      </c>
      <c r="D120" s="37" t="e">
        <f>VLOOKUP(B120,#REF!,2,0 )</f>
        <v>#REF!</v>
      </c>
      <c r="F120" s="156" t="s">
        <v>4080</v>
      </c>
      <c r="G120">
        <v>100</v>
      </c>
      <c r="H120" t="e">
        <v>#N/A</v>
      </c>
    </row>
    <row r="121" spans="2:8">
      <c r="B121" s="39" t="s">
        <v>507</v>
      </c>
      <c r="C121" s="39">
        <v>3287</v>
      </c>
      <c r="D121" s="37" t="e">
        <f>VLOOKUP(B121,#REF!,2,0 )</f>
        <v>#REF!</v>
      </c>
      <c r="F121" s="156" t="s">
        <v>921</v>
      </c>
      <c r="G121">
        <v>200</v>
      </c>
      <c r="H121" t="e">
        <v>#N/A</v>
      </c>
    </row>
    <row r="122" spans="2:8">
      <c r="B122" s="39" t="s">
        <v>870</v>
      </c>
      <c r="C122" s="39">
        <v>4383</v>
      </c>
      <c r="D122" s="37" t="e">
        <f>VLOOKUP(B122,#REF!,2,0 )</f>
        <v>#REF!</v>
      </c>
      <c r="F122" s="156" t="s">
        <v>687</v>
      </c>
      <c r="G122">
        <v>320</v>
      </c>
      <c r="H122" t="e">
        <v>#N/A</v>
      </c>
    </row>
    <row r="123" spans="2:8">
      <c r="B123" s="39" t="s">
        <v>290</v>
      </c>
      <c r="C123" s="39">
        <v>5560</v>
      </c>
      <c r="D123" s="37" t="e">
        <f>VLOOKUP(B123,#REF!,2,0 )</f>
        <v>#REF!</v>
      </c>
      <c r="F123" s="156" t="s">
        <v>531</v>
      </c>
      <c r="G123">
        <v>680</v>
      </c>
      <c r="H123" t="e">
        <v>#N/A</v>
      </c>
    </row>
    <row r="124" spans="2:8">
      <c r="B124" s="39" t="s">
        <v>508</v>
      </c>
      <c r="C124" s="39">
        <v>5707</v>
      </c>
      <c r="D124" s="37" t="e">
        <f>VLOOKUP(B124,#REF!,2,0 )</f>
        <v>#REF!</v>
      </c>
      <c r="F124" s="156" t="s">
        <v>530</v>
      </c>
      <c r="G124">
        <v>1550</v>
      </c>
      <c r="H124" t="e">
        <v>#N/A</v>
      </c>
    </row>
    <row r="125" spans="2:8">
      <c r="B125" s="39" t="s">
        <v>514</v>
      </c>
      <c r="C125" s="39">
        <v>3819</v>
      </c>
      <c r="D125" s="37" t="e">
        <f>VLOOKUP(B125,#REF!,2,0 )</f>
        <v>#REF!</v>
      </c>
      <c r="F125" s="156" t="s">
        <v>689</v>
      </c>
      <c r="G125">
        <v>200</v>
      </c>
      <c r="H125" t="e">
        <v>#N/A</v>
      </c>
    </row>
    <row r="126" spans="2:8">
      <c r="B126" s="39" t="s">
        <v>1302</v>
      </c>
      <c r="C126" s="39">
        <v>33</v>
      </c>
      <c r="D126" s="37" t="e">
        <f>VLOOKUP(B126,#REF!,2,0 )</f>
        <v>#REF!</v>
      </c>
      <c r="F126" s="156" t="s">
        <v>631</v>
      </c>
      <c r="G126">
        <v>720</v>
      </c>
      <c r="H126" t="e">
        <v>#N/A</v>
      </c>
    </row>
    <row r="127" spans="2:8">
      <c r="B127" s="39" t="s">
        <v>516</v>
      </c>
      <c r="C127" s="39">
        <v>39</v>
      </c>
      <c r="D127" s="37" t="e">
        <f>VLOOKUP(B127,#REF!,2,0 )</f>
        <v>#REF!</v>
      </c>
      <c r="F127" s="156" t="s">
        <v>2994</v>
      </c>
      <c r="G127">
        <v>3190</v>
      </c>
      <c r="H127" t="e">
        <v>#N/A</v>
      </c>
    </row>
    <row r="128" spans="2:8">
      <c r="B128" s="39" t="s">
        <v>888</v>
      </c>
      <c r="C128" s="39">
        <v>7</v>
      </c>
      <c r="D128" s="37" t="e">
        <f>VLOOKUP(B128,#REF!,2,0 )</f>
        <v>#REF!</v>
      </c>
      <c r="F128" s="156" t="s">
        <v>690</v>
      </c>
      <c r="G128">
        <v>350</v>
      </c>
      <c r="H128" t="e">
        <v>#N/A</v>
      </c>
    </row>
    <row r="129" spans="2:8">
      <c r="B129" s="39" t="s">
        <v>891</v>
      </c>
      <c r="C129" s="39">
        <v>147</v>
      </c>
      <c r="D129" s="37" t="e">
        <f>VLOOKUP(B129,#REF!,2,0 )</f>
        <v>#REF!</v>
      </c>
      <c r="F129" s="156" t="s">
        <v>4113</v>
      </c>
      <c r="G129">
        <v>1680</v>
      </c>
      <c r="H129" t="e">
        <v>#N/A</v>
      </c>
    </row>
    <row r="130" spans="2:8">
      <c r="B130" s="39" t="s">
        <v>892</v>
      </c>
      <c r="C130" s="39">
        <v>107</v>
      </c>
      <c r="D130" s="37" t="e">
        <f>VLOOKUP(B130,#REF!,2,0 )</f>
        <v>#REF!</v>
      </c>
      <c r="F130" s="156" t="s">
        <v>4447</v>
      </c>
      <c r="G130">
        <v>264</v>
      </c>
      <c r="H130" t="e">
        <v>#N/A</v>
      </c>
    </row>
    <row r="131" spans="2:8">
      <c r="B131" s="39" t="s">
        <v>895</v>
      </c>
      <c r="C131" s="39">
        <v>31</v>
      </c>
      <c r="D131" s="37" t="e">
        <f>VLOOKUP(B131,#REF!,2,0 )</f>
        <v>#REF!</v>
      </c>
      <c r="F131" s="156" t="s">
        <v>542</v>
      </c>
      <c r="G131">
        <v>1510</v>
      </c>
      <c r="H131" t="e">
        <v>#N/A</v>
      </c>
    </row>
    <row r="132" spans="2:8">
      <c r="B132" s="39" t="s">
        <v>896</v>
      </c>
      <c r="C132" s="39">
        <v>31</v>
      </c>
      <c r="D132" s="37" t="e">
        <f>VLOOKUP(B132,#REF!,2,0 )</f>
        <v>#REF!</v>
      </c>
      <c r="F132" s="156" t="s">
        <v>549</v>
      </c>
      <c r="G132">
        <v>100</v>
      </c>
      <c r="H132" t="e">
        <v>#N/A</v>
      </c>
    </row>
    <row r="133" spans="2:8">
      <c r="B133" s="39" t="s">
        <v>897</v>
      </c>
      <c r="C133" s="39">
        <v>47</v>
      </c>
      <c r="D133" s="37" t="e">
        <f>VLOOKUP(B133,#REF!,2,0 )</f>
        <v>#REF!</v>
      </c>
      <c r="F133" s="156" t="s">
        <v>693</v>
      </c>
      <c r="G133">
        <v>100</v>
      </c>
      <c r="H133" t="e">
        <v>#N/A</v>
      </c>
    </row>
    <row r="134" spans="2:8">
      <c r="B134" s="39" t="s">
        <v>898</v>
      </c>
      <c r="C134" s="39">
        <v>134</v>
      </c>
      <c r="D134" s="37" t="e">
        <f>VLOOKUP(B134,#REF!,2,0 )</f>
        <v>#REF!</v>
      </c>
      <c r="F134" s="156" t="s">
        <v>550</v>
      </c>
      <c r="G134">
        <v>200</v>
      </c>
      <c r="H134" t="e">
        <v>#N/A</v>
      </c>
    </row>
    <row r="135" spans="2:8">
      <c r="B135" s="39" t="s">
        <v>517</v>
      </c>
      <c r="C135" s="39">
        <v>253</v>
      </c>
      <c r="D135" s="37" t="e">
        <f>VLOOKUP(B135,#REF!,2,0 )</f>
        <v>#REF!</v>
      </c>
      <c r="F135" s="156" t="s">
        <v>2959</v>
      </c>
      <c r="G135">
        <v>2033</v>
      </c>
      <c r="H135" t="e">
        <v>#N/A</v>
      </c>
    </row>
    <row r="136" spans="2:8">
      <c r="B136" s="39" t="s">
        <v>899</v>
      </c>
      <c r="C136" s="39">
        <v>12</v>
      </c>
      <c r="D136" s="37" t="e">
        <f>VLOOKUP(B136,#REF!,2,0 )</f>
        <v>#REF!</v>
      </c>
      <c r="F136" s="156" t="s">
        <v>4418</v>
      </c>
      <c r="G136">
        <v>500</v>
      </c>
      <c r="H136" t="e">
        <v>#N/A</v>
      </c>
    </row>
    <row r="137" spans="2:8">
      <c r="B137" s="39" t="s">
        <v>902</v>
      </c>
      <c r="C137" s="39">
        <v>33</v>
      </c>
      <c r="D137" s="37" t="e">
        <f>VLOOKUP(B137,#REF!,2,0 )</f>
        <v>#REF!</v>
      </c>
      <c r="F137" s="156" t="s">
        <v>4419</v>
      </c>
      <c r="G137">
        <v>300</v>
      </c>
      <c r="H137" t="e">
        <v>#N/A</v>
      </c>
    </row>
    <row r="138" spans="2:8">
      <c r="B138" s="39" t="s">
        <v>903</v>
      </c>
      <c r="C138" s="39">
        <v>59</v>
      </c>
      <c r="D138" s="37" t="e">
        <f>VLOOKUP(B138,#REF!,2,0 )</f>
        <v>#REF!</v>
      </c>
      <c r="F138" s="156" t="s">
        <v>4420</v>
      </c>
      <c r="G138">
        <v>300</v>
      </c>
      <c r="H138" t="e">
        <v>#N/A</v>
      </c>
    </row>
    <row r="139" spans="2:8">
      <c r="B139" s="39" t="s">
        <v>904</v>
      </c>
      <c r="C139" s="39">
        <v>752</v>
      </c>
      <c r="D139" s="37" t="e">
        <f>VLOOKUP(B139,#REF!,2,0 )</f>
        <v>#REF!</v>
      </c>
      <c r="F139" s="156" t="s">
        <v>1319</v>
      </c>
      <c r="G139">
        <v>300</v>
      </c>
      <c r="H139" t="e">
        <v>#N/A</v>
      </c>
    </row>
    <row r="140" spans="2:8">
      <c r="B140" s="39" t="s">
        <v>519</v>
      </c>
      <c r="C140" s="39">
        <v>85</v>
      </c>
      <c r="D140" s="37" t="e">
        <f>VLOOKUP(B140,#REF!,2,0 )</f>
        <v>#REF!</v>
      </c>
      <c r="F140" s="156" t="s">
        <v>966</v>
      </c>
      <c r="G140">
        <v>230</v>
      </c>
      <c r="H140" t="e">
        <v>#N/A</v>
      </c>
    </row>
    <row r="141" spans="2:8">
      <c r="B141" s="39" t="s">
        <v>518</v>
      </c>
      <c r="C141" s="39">
        <v>32</v>
      </c>
      <c r="D141" s="37" t="e">
        <f>VLOOKUP(B141,#REF!,2,0 )</f>
        <v>#REF!</v>
      </c>
      <c r="F141" s="156" t="s">
        <v>3909</v>
      </c>
      <c r="G141">
        <v>150</v>
      </c>
      <c r="H141" t="e">
        <v>#N/A</v>
      </c>
    </row>
    <row r="142" spans="2:8">
      <c r="B142" s="39" t="s">
        <v>683</v>
      </c>
      <c r="C142" s="39">
        <v>325</v>
      </c>
      <c r="D142" s="37" t="e">
        <f>VLOOKUP(B142,#REF!,2,0 )</f>
        <v>#REF!</v>
      </c>
      <c r="F142" s="156" t="s">
        <v>3076</v>
      </c>
      <c r="G142">
        <v>2740</v>
      </c>
      <c r="H142" t="e">
        <v>#N/A</v>
      </c>
    </row>
    <row r="143" spans="2:8">
      <c r="B143" s="39" t="s">
        <v>520</v>
      </c>
      <c r="C143" s="39">
        <v>309</v>
      </c>
      <c r="D143" s="37" t="e">
        <f>VLOOKUP(B143,#REF!,2,0 )</f>
        <v>#REF!</v>
      </c>
      <c r="F143" s="156" t="s">
        <v>3152</v>
      </c>
      <c r="G143">
        <v>960</v>
      </c>
      <c r="H143" t="e">
        <v>#N/A</v>
      </c>
    </row>
    <row r="144" spans="2:8">
      <c r="B144" s="39" t="s">
        <v>905</v>
      </c>
      <c r="C144" s="39">
        <v>23</v>
      </c>
      <c r="D144" s="37" t="e">
        <f>VLOOKUP(B144,#REF!,2,0 )</f>
        <v>#REF!</v>
      </c>
      <c r="F144" s="156" t="s">
        <v>3898</v>
      </c>
      <c r="G144">
        <v>1380</v>
      </c>
      <c r="H144" t="e">
        <v>#N/A</v>
      </c>
    </row>
    <row r="145" spans="2:8">
      <c r="B145" s="39" t="s">
        <v>906</v>
      </c>
      <c r="C145" s="39">
        <v>16</v>
      </c>
      <c r="D145" s="37" t="e">
        <f>VLOOKUP(B145,#REF!,2,0 )</f>
        <v>#REF!</v>
      </c>
      <c r="F145" s="156" t="s">
        <v>3750</v>
      </c>
      <c r="G145">
        <v>200</v>
      </c>
      <c r="H145" t="e">
        <v>#N/A</v>
      </c>
    </row>
    <row r="146" spans="2:8">
      <c r="B146" s="39" t="s">
        <v>907</v>
      </c>
      <c r="C146" s="39">
        <v>92</v>
      </c>
      <c r="D146" s="37" t="e">
        <f>VLOOKUP(B146,#REF!,2,0 )</f>
        <v>#REF!</v>
      </c>
      <c r="F146" s="156" t="s">
        <v>695</v>
      </c>
      <c r="G146">
        <v>1320</v>
      </c>
      <c r="H146" t="s">
        <v>2843</v>
      </c>
    </row>
    <row r="147" spans="2:8">
      <c r="B147" s="39" t="s">
        <v>908</v>
      </c>
      <c r="C147" s="39">
        <v>212</v>
      </c>
      <c r="D147" s="37" t="e">
        <f>VLOOKUP(B147,#REF!,2,0 )</f>
        <v>#REF!</v>
      </c>
      <c r="F147" s="156" t="s">
        <v>696</v>
      </c>
      <c r="G147">
        <v>500</v>
      </c>
      <c r="H147" t="s">
        <v>2645</v>
      </c>
    </row>
    <row r="148" spans="2:8">
      <c r="B148" s="39" t="s">
        <v>909</v>
      </c>
      <c r="C148" s="39">
        <v>19</v>
      </c>
      <c r="D148" s="37" t="e">
        <f>VLOOKUP(B148,#REF!,2,0 )</f>
        <v>#REF!</v>
      </c>
      <c r="F148" s="156" t="s">
        <v>698</v>
      </c>
      <c r="G148">
        <v>2870</v>
      </c>
      <c r="H148" t="s">
        <v>2645</v>
      </c>
    </row>
    <row r="149" spans="2:8">
      <c r="B149" s="39" t="s">
        <v>910</v>
      </c>
      <c r="C149" s="39">
        <v>36</v>
      </c>
      <c r="D149" s="37" t="e">
        <f>VLOOKUP(B149,#REF!,2,0 )</f>
        <v>#REF!</v>
      </c>
      <c r="F149" s="156" t="s">
        <v>699</v>
      </c>
      <c r="G149">
        <v>500</v>
      </c>
      <c r="H149" t="e">
        <v>#N/A</v>
      </c>
    </row>
    <row r="150" spans="2:8">
      <c r="B150" s="39" t="s">
        <v>2801</v>
      </c>
      <c r="C150" s="39">
        <v>34</v>
      </c>
      <c r="D150" s="37" t="e">
        <f>VLOOKUP(B150,#REF!,2,0 )</f>
        <v>#REF!</v>
      </c>
      <c r="F150" s="156" t="s">
        <v>701</v>
      </c>
      <c r="G150">
        <v>960</v>
      </c>
      <c r="H150" t="e">
        <f>VLOOKUP(F150,#REF!,2,0 )</f>
        <v>#REF!</v>
      </c>
    </row>
    <row r="151" spans="2:8">
      <c r="B151" s="39" t="s">
        <v>2752</v>
      </c>
      <c r="C151" s="39">
        <v>774</v>
      </c>
      <c r="D151" s="37" t="e">
        <f>VLOOKUP(B151,#REF!,2,0 )</f>
        <v>#REF!</v>
      </c>
      <c r="F151" s="156" t="s">
        <v>702</v>
      </c>
      <c r="G151">
        <v>910</v>
      </c>
      <c r="H151" t="e">
        <f>VLOOKUP(F151,#REF!,2,0 )</f>
        <v>#REF!</v>
      </c>
    </row>
    <row r="152" spans="2:8">
      <c r="B152" s="39" t="s">
        <v>2802</v>
      </c>
      <c r="C152" s="39">
        <v>43</v>
      </c>
      <c r="D152" s="37" t="e">
        <f>VLOOKUP(B152,#REF!,2,0 )</f>
        <v>#REF!</v>
      </c>
      <c r="F152" s="156" t="s">
        <v>703</v>
      </c>
      <c r="G152">
        <v>1250</v>
      </c>
      <c r="H152" t="e">
        <f>VLOOKUP(F152,#REF!,2,0 )</f>
        <v>#REF!</v>
      </c>
    </row>
    <row r="153" spans="2:8">
      <c r="B153" s="39" t="s">
        <v>2753</v>
      </c>
      <c r="C153" s="39">
        <v>491</v>
      </c>
      <c r="D153" s="37" t="e">
        <f>VLOOKUP(B153,#REF!,2,0 )</f>
        <v>#REF!</v>
      </c>
      <c r="F153" s="156" t="s">
        <v>561</v>
      </c>
      <c r="G153">
        <v>500</v>
      </c>
      <c r="H153" t="e">
        <f>VLOOKUP(F153,#REF!,2,0 )</f>
        <v>#REF!</v>
      </c>
    </row>
    <row r="154" spans="2:8">
      <c r="B154" s="39" t="s">
        <v>2800</v>
      </c>
      <c r="C154" s="39">
        <v>1074</v>
      </c>
      <c r="D154" s="37" t="e">
        <f>VLOOKUP(B154,#REF!,2,0 )</f>
        <v>#REF!</v>
      </c>
      <c r="F154" s="156" t="s">
        <v>575</v>
      </c>
      <c r="G154">
        <v>500</v>
      </c>
      <c r="H154" t="e">
        <f>VLOOKUP(F154,#REF!,2,0 )</f>
        <v>#REF!</v>
      </c>
    </row>
    <row r="155" spans="2:8">
      <c r="B155" s="39" t="s">
        <v>4227</v>
      </c>
      <c r="C155" s="39">
        <v>184</v>
      </c>
      <c r="D155" s="37" t="e">
        <f>VLOOKUP(B155,#REF!,2,0 )</f>
        <v>#REF!</v>
      </c>
      <c r="F155" s="156" t="s">
        <v>576</v>
      </c>
      <c r="G155">
        <v>11440</v>
      </c>
      <c r="H155" t="e">
        <f>VLOOKUP(F155,#REF!,2,0 )</f>
        <v>#REF!</v>
      </c>
    </row>
    <row r="156" spans="2:8">
      <c r="B156" s="39" t="s">
        <v>4250</v>
      </c>
      <c r="C156" s="39">
        <v>298</v>
      </c>
      <c r="D156" s="37" t="e">
        <f>VLOOKUP(B156,#REF!,2,0 )</f>
        <v>#REF!</v>
      </c>
      <c r="F156" s="156" t="s">
        <v>577</v>
      </c>
      <c r="G156">
        <v>870</v>
      </c>
      <c r="H156" t="e">
        <f>VLOOKUP(F156,#REF!,2,0 )</f>
        <v>#REF!</v>
      </c>
    </row>
    <row r="157" spans="2:8">
      <c r="B157" s="39" t="s">
        <v>926</v>
      </c>
      <c r="C157" s="39">
        <v>10</v>
      </c>
      <c r="D157" s="37" t="e">
        <f>VLOOKUP(B157,#REF!,2,0 )</f>
        <v>#REF!</v>
      </c>
      <c r="F157" s="156" t="s">
        <v>1003</v>
      </c>
      <c r="G157">
        <v>1940</v>
      </c>
      <c r="H157" t="e">
        <f>VLOOKUP(F157,#REF!,2,0 )</f>
        <v>#REF!</v>
      </c>
    </row>
    <row r="158" spans="2:8">
      <c r="B158" s="39" t="s">
        <v>927</v>
      </c>
      <c r="C158" s="39">
        <v>15</v>
      </c>
      <c r="D158" s="37" t="e">
        <f>VLOOKUP(B158,#REF!,2,0 )</f>
        <v>#REF!</v>
      </c>
      <c r="F158" s="156" t="s">
        <v>1013</v>
      </c>
      <c r="G158">
        <v>210</v>
      </c>
      <c r="H158" t="e">
        <f>VLOOKUP(F158,#REF!,2,0 )</f>
        <v>#REF!</v>
      </c>
    </row>
    <row r="159" spans="2:8">
      <c r="B159" s="39" t="s">
        <v>928</v>
      </c>
      <c r="C159" s="39">
        <v>29</v>
      </c>
      <c r="D159" s="37" t="e">
        <f>VLOOKUP(B159,#REF!,2,0 )</f>
        <v>#REF!</v>
      </c>
      <c r="F159" s="156" t="s">
        <v>4095</v>
      </c>
      <c r="G159">
        <v>990</v>
      </c>
      <c r="H159" t="e">
        <f>VLOOKUP(F159,#REF!,2,0 )</f>
        <v>#REF!</v>
      </c>
    </row>
    <row r="160" spans="2:8">
      <c r="B160" s="39" t="s">
        <v>940</v>
      </c>
      <c r="C160" s="39">
        <v>68</v>
      </c>
      <c r="D160" s="37" t="e">
        <f>VLOOKUP(B160,#REF!,2,0 )</f>
        <v>#REF!</v>
      </c>
      <c r="F160" s="156" t="s">
        <v>4179</v>
      </c>
      <c r="G160">
        <v>1850</v>
      </c>
      <c r="H160" t="e">
        <f>VLOOKUP(F160,#REF!,2,0 )</f>
        <v>#REF!</v>
      </c>
    </row>
    <row r="161" spans="2:8">
      <c r="B161" s="39" t="s">
        <v>2744</v>
      </c>
      <c r="C161" s="39">
        <v>2751</v>
      </c>
      <c r="D161" s="37" t="e">
        <f>VLOOKUP(B161,#REF!,2,0 )</f>
        <v>#REF!</v>
      </c>
      <c r="F161" s="156" t="s">
        <v>593</v>
      </c>
      <c r="G161">
        <v>1360</v>
      </c>
      <c r="H161" t="e">
        <f>VLOOKUP(F161,#REF!,2,0 )</f>
        <v>#REF!</v>
      </c>
    </row>
    <row r="162" spans="2:8">
      <c r="B162" s="39" t="s">
        <v>592</v>
      </c>
      <c r="C162" s="39">
        <v>529</v>
      </c>
      <c r="D162" s="37" t="e">
        <f>VLOOKUP(B162,#REF!,2,0 )</f>
        <v>#REF!</v>
      </c>
      <c r="F162" s="156" t="s">
        <v>705</v>
      </c>
      <c r="G162">
        <v>4710</v>
      </c>
      <c r="H162" t="e">
        <f>VLOOKUP(F162,#REF!,2,0 )</f>
        <v>#REF!</v>
      </c>
    </row>
    <row r="163" spans="2:8">
      <c r="B163" s="39" t="s">
        <v>2741</v>
      </c>
      <c r="C163" s="39">
        <v>4109</v>
      </c>
      <c r="D163" s="37" t="e">
        <f>VLOOKUP(B163,#REF!,2,0 )</f>
        <v>#REF!</v>
      </c>
      <c r="F163" s="156" t="s">
        <v>594</v>
      </c>
      <c r="G163">
        <v>9260</v>
      </c>
      <c r="H163" t="e">
        <f>VLOOKUP(F163,#REF!,2,0 )</f>
        <v>#REF!</v>
      </c>
    </row>
    <row r="164" spans="2:8">
      <c r="B164" s="39" t="s">
        <v>2826</v>
      </c>
      <c r="C164" s="39">
        <v>3541</v>
      </c>
      <c r="D164" s="37" t="e">
        <f>VLOOKUP(B164,#REF!,2,0 )</f>
        <v>#REF!</v>
      </c>
      <c r="F164" s="156" t="s">
        <v>596</v>
      </c>
      <c r="G164">
        <v>800</v>
      </c>
    </row>
    <row r="165" spans="2:8">
      <c r="B165" s="39" t="s">
        <v>2742</v>
      </c>
      <c r="C165" s="39">
        <v>3071</v>
      </c>
      <c r="D165" s="37" t="e">
        <f>VLOOKUP(B165,#REF!,2,0 )</f>
        <v>#REF!</v>
      </c>
      <c r="F165" s="156" t="s">
        <v>636</v>
      </c>
      <c r="G165">
        <v>100</v>
      </c>
    </row>
    <row r="166" spans="2:8">
      <c r="B166" s="39" t="s">
        <v>344</v>
      </c>
      <c r="C166" s="39">
        <v>2471</v>
      </c>
      <c r="D166" s="37" t="e">
        <f>VLOOKUP(B166,#REF!,2,0 )</f>
        <v>#REF!</v>
      </c>
      <c r="F166" s="156" t="s">
        <v>1016</v>
      </c>
      <c r="G166">
        <v>100</v>
      </c>
    </row>
    <row r="167" spans="2:8">
      <c r="B167" s="39" t="s">
        <v>3782</v>
      </c>
      <c r="C167" s="39">
        <v>2879</v>
      </c>
      <c r="D167" s="37" t="e">
        <f>VLOOKUP(B167,#REF!,2,0 )</f>
        <v>#REF!</v>
      </c>
      <c r="F167" s="156" t="s">
        <v>1018</v>
      </c>
      <c r="G167">
        <v>1450</v>
      </c>
    </row>
    <row r="168" spans="2:8">
      <c r="B168" s="39" t="s">
        <v>637</v>
      </c>
      <c r="C168" s="39">
        <v>217</v>
      </c>
      <c r="D168" s="37" t="e">
        <f>VLOOKUP(B168,#REF!,2,0 )</f>
        <v>#REF!</v>
      </c>
      <c r="F168" s="156" t="s">
        <v>1019</v>
      </c>
      <c r="G168">
        <v>1450</v>
      </c>
    </row>
    <row r="169" spans="2:8">
      <c r="B169" s="39" t="s">
        <v>1021</v>
      </c>
      <c r="C169" s="39">
        <v>888</v>
      </c>
      <c r="D169" s="37" t="e">
        <f>VLOOKUP(B169,#REF!,2,0 )</f>
        <v>#REF!</v>
      </c>
      <c r="F169" s="156" t="s">
        <v>4436</v>
      </c>
      <c r="G169">
        <v>460</v>
      </c>
    </row>
    <row r="170" spans="2:8">
      <c r="B170" s="37" t="s">
        <v>348</v>
      </c>
      <c r="C170" s="37">
        <v>221</v>
      </c>
      <c r="D170" s="37" t="e">
        <f>VLOOKUP(B170,#REF!,2,0 )</f>
        <v>#REF!</v>
      </c>
      <c r="F170" s="156" t="s">
        <v>1027</v>
      </c>
      <c r="G170">
        <v>50</v>
      </c>
    </row>
    <row r="171" spans="2:8">
      <c r="B171" s="37" t="s">
        <v>707</v>
      </c>
      <c r="C171" s="37">
        <v>3373</v>
      </c>
      <c r="D171" s="37" t="e">
        <f>VLOOKUP(B171,#REF!,2,0 )</f>
        <v>#REF!</v>
      </c>
      <c r="F171" s="156" t="s">
        <v>606</v>
      </c>
      <c r="G171">
        <v>6050</v>
      </c>
    </row>
    <row r="172" spans="2:8">
      <c r="B172" s="37" t="s">
        <v>1029</v>
      </c>
      <c r="C172" s="37">
        <v>2886</v>
      </c>
      <c r="D172" s="37" t="e">
        <f>VLOOKUP(B172,#REF!,2,0 )</f>
        <v>#REF!</v>
      </c>
      <c r="F172" s="156" t="s">
        <v>1034</v>
      </c>
      <c r="G172">
        <v>1240</v>
      </c>
    </row>
    <row r="173" spans="2:8">
      <c r="B173" s="37" t="s">
        <v>354</v>
      </c>
      <c r="C173" s="37">
        <v>491</v>
      </c>
      <c r="D173" s="37" t="e">
        <f>VLOOKUP(B173,#REF!,2,0 )</f>
        <v>#REF!</v>
      </c>
      <c r="F173" s="156" t="s">
        <v>1037</v>
      </c>
      <c r="G173">
        <v>15865</v>
      </c>
    </row>
    <row r="174" spans="2:8">
      <c r="B174" s="37" t="s">
        <v>4104</v>
      </c>
      <c r="C174" s="37">
        <v>30</v>
      </c>
      <c r="D174" s="37" t="e">
        <f>VLOOKUP(B174,#REF!,2,0 )</f>
        <v>#REF!</v>
      </c>
      <c r="F174" s="156"/>
    </row>
    <row r="175" spans="2:8">
      <c r="B175" s="37" t="s">
        <v>4303</v>
      </c>
      <c r="C175" s="37">
        <v>12</v>
      </c>
      <c r="D175" s="37" t="e">
        <f>VLOOKUP(B175,#REF!,2,0 )</f>
        <v>#REF!</v>
      </c>
      <c r="F175" s="156"/>
    </row>
    <row r="176" spans="2:8">
      <c r="B176" s="37" t="s">
        <v>4255</v>
      </c>
      <c r="C176" s="37">
        <v>5076</v>
      </c>
      <c r="D176" s="37" t="e">
        <f>VLOOKUP(B176,#REF!,2,0 )</f>
        <v>#REF!</v>
      </c>
      <c r="F176" s="156"/>
    </row>
    <row r="177" spans="2:6">
      <c r="B177" s="37" t="s">
        <v>4309</v>
      </c>
      <c r="C177" s="37">
        <v>5</v>
      </c>
      <c r="D177" s="37" t="e">
        <f>VLOOKUP(B177,#REF!,2,0 )</f>
        <v>#REF!</v>
      </c>
      <c r="F177" s="156"/>
    </row>
    <row r="178" spans="2:6">
      <c r="B178" s="37" t="s">
        <v>1030</v>
      </c>
      <c r="C178" s="37">
        <v>326</v>
      </c>
      <c r="D178" s="37"/>
      <c r="F178" s="156"/>
    </row>
    <row r="179" spans="2:6">
      <c r="B179" s="37" t="s">
        <v>1031</v>
      </c>
      <c r="C179" s="37">
        <v>112</v>
      </c>
      <c r="D179" s="37"/>
      <c r="F179" s="156"/>
    </row>
    <row r="180" spans="2:6">
      <c r="B180" s="37" t="s">
        <v>1032</v>
      </c>
      <c r="C180" s="37">
        <v>290</v>
      </c>
      <c r="D180" s="37"/>
      <c r="F180" s="156"/>
    </row>
    <row r="181" spans="2:6">
      <c r="B181" s="37" t="s">
        <v>1033</v>
      </c>
      <c r="C181" s="37">
        <v>156</v>
      </c>
      <c r="D181" s="37"/>
      <c r="F181" s="156"/>
    </row>
    <row r="182" spans="2:6">
      <c r="B182" s="37" t="s">
        <v>4099</v>
      </c>
      <c r="C182" s="37">
        <v>268</v>
      </c>
      <c r="D182" s="37"/>
      <c r="F182" s="156"/>
    </row>
    <row r="183" spans="2:6">
      <c r="B183" s="37" t="s">
        <v>4323</v>
      </c>
      <c r="C183" s="37">
        <v>42</v>
      </c>
      <c r="D183" s="37"/>
      <c r="F183" s="156"/>
    </row>
    <row r="184" spans="2:6">
      <c r="B184" s="37" t="s">
        <v>4229</v>
      </c>
      <c r="C184" s="37">
        <v>18</v>
      </c>
      <c r="D184" s="37"/>
      <c r="F184" s="156"/>
    </row>
    <row r="185" spans="2:6">
      <c r="B185" s="37" t="s">
        <v>3889</v>
      </c>
      <c r="C185" s="37">
        <v>2927</v>
      </c>
      <c r="D185" s="37"/>
      <c r="F185" s="156"/>
    </row>
    <row r="186" spans="2:6">
      <c r="B186" s="37" t="s">
        <v>3217</v>
      </c>
      <c r="C186" s="37">
        <v>558</v>
      </c>
      <c r="D186" s="37"/>
      <c r="F186" s="156"/>
    </row>
    <row r="187" spans="2:6">
      <c r="B187" s="37" t="s">
        <v>3000</v>
      </c>
      <c r="C187" s="37">
        <v>500</v>
      </c>
      <c r="D187" s="37"/>
      <c r="F187" s="156"/>
    </row>
    <row r="188" spans="2:6">
      <c r="B188" s="37" t="s">
        <v>3001</v>
      </c>
      <c r="C188" s="37">
        <v>1005</v>
      </c>
      <c r="D188" s="37"/>
      <c r="F188" s="156"/>
    </row>
    <row r="189" spans="2:6">
      <c r="B189" s="37" t="s">
        <v>3002</v>
      </c>
      <c r="C189" s="37">
        <v>1124</v>
      </c>
      <c r="D189" s="37"/>
      <c r="F189" s="156"/>
    </row>
    <row r="190" spans="2:6">
      <c r="B190" s="37" t="s">
        <v>2754</v>
      </c>
      <c r="C190" s="37">
        <v>98533</v>
      </c>
      <c r="D190" s="37"/>
      <c r="F190" s="156"/>
    </row>
    <row r="191" spans="2:6">
      <c r="B191" s="37" t="s">
        <v>4535</v>
      </c>
      <c r="C191" s="37">
        <v>238</v>
      </c>
      <c r="D191" s="37"/>
      <c r="F191" s="156"/>
    </row>
    <row r="192" spans="2:6">
      <c r="B192" s="37" t="s">
        <v>4536</v>
      </c>
      <c r="C192" s="37">
        <v>5</v>
      </c>
      <c r="D192" s="37"/>
      <c r="F192" s="156"/>
    </row>
    <row r="193" spans="2:6">
      <c r="B193" s="37" t="s">
        <v>4133</v>
      </c>
      <c r="C193" s="37">
        <v>60</v>
      </c>
      <c r="D193" s="37"/>
      <c r="F193" s="156"/>
    </row>
    <row r="194" spans="2:6">
      <c r="B194" s="37" t="s">
        <v>1038</v>
      </c>
      <c r="C194" s="37">
        <v>1760</v>
      </c>
      <c r="D194" s="37"/>
      <c r="F194" s="156"/>
    </row>
    <row r="195" spans="2:6">
      <c r="B195" s="37"/>
      <c r="C195" s="37"/>
      <c r="D195" s="37"/>
      <c r="F195" s="156"/>
    </row>
    <row r="196" spans="2:6">
      <c r="B196" s="37"/>
      <c r="C196" s="37"/>
      <c r="D196" s="37"/>
      <c r="F196" s="156"/>
    </row>
    <row r="197" spans="2:6">
      <c r="B197" s="37"/>
      <c r="C197" s="37"/>
      <c r="D197" s="37"/>
      <c r="F197" s="156"/>
    </row>
    <row r="198" spans="2:6">
      <c r="B198" s="37"/>
      <c r="C198" s="37"/>
      <c r="D198" s="37"/>
      <c r="F198" s="156"/>
    </row>
    <row r="199" spans="2:6">
      <c r="B199" s="37"/>
      <c r="C199" s="37"/>
      <c r="D199" s="37"/>
      <c r="F199" s="156"/>
    </row>
    <row r="200" spans="2:6">
      <c r="B200" s="37"/>
      <c r="C200" s="37"/>
      <c r="D200" s="37"/>
      <c r="F200" s="156"/>
    </row>
    <row r="201" spans="2:6">
      <c r="B201" s="37"/>
      <c r="C201" s="37"/>
      <c r="D201" s="37"/>
      <c r="F201" s="156"/>
    </row>
    <row r="202" spans="2:6">
      <c r="B202" s="37"/>
      <c r="C202" s="37"/>
      <c r="D202" s="37"/>
      <c r="F202" s="156"/>
    </row>
    <row r="203" spans="2:6">
      <c r="B203" s="37"/>
      <c r="C203" s="37"/>
      <c r="D203" s="37"/>
      <c r="F203" s="156"/>
    </row>
    <row r="204" spans="2:6">
      <c r="B204" s="37"/>
      <c r="C204" s="37"/>
      <c r="D204" s="37"/>
      <c r="F204" s="156"/>
    </row>
    <row r="205" spans="2:6">
      <c r="B205" s="37"/>
      <c r="C205" s="37"/>
      <c r="D205" s="37"/>
      <c r="F205" s="156"/>
    </row>
    <row r="206" spans="2:6">
      <c r="B206" s="37"/>
      <c r="C206" s="37"/>
      <c r="D206" s="37"/>
      <c r="F206" s="156"/>
    </row>
    <row r="207" spans="2:6">
      <c r="B207" s="37"/>
      <c r="C207" s="37"/>
      <c r="D207" s="37"/>
      <c r="F207" s="156"/>
    </row>
    <row r="208" spans="2:6">
      <c r="B208" s="37"/>
      <c r="C208" s="37"/>
      <c r="D208" s="37"/>
      <c r="F208" s="156"/>
    </row>
    <row r="209" spans="2:6">
      <c r="B209" s="37"/>
      <c r="C209" s="37"/>
      <c r="D209" s="37"/>
      <c r="F209" s="156"/>
    </row>
    <row r="210" spans="2:6">
      <c r="B210" s="37"/>
      <c r="C210" s="37"/>
      <c r="D210" s="37"/>
      <c r="F210" s="156"/>
    </row>
    <row r="211" spans="2:6">
      <c r="B211" s="37"/>
      <c r="C211" s="37"/>
      <c r="D211" s="37"/>
      <c r="F211" s="156"/>
    </row>
    <row r="212" spans="2:6">
      <c r="B212" t="s">
        <v>1236</v>
      </c>
      <c r="D212" s="37" t="e">
        <f>VLOOKUP(B212,#REF!,2,0 )</f>
        <v>#REF!</v>
      </c>
      <c r="F212" s="156"/>
    </row>
    <row r="213" spans="2:6">
      <c r="B213" t="s">
        <v>1233</v>
      </c>
      <c r="C213" t="s">
        <v>1234</v>
      </c>
      <c r="D213" s="37" t="e">
        <f>VLOOKUP(B213,#REF!,2,0 )</f>
        <v>#REF!</v>
      </c>
      <c r="F213" s="156"/>
    </row>
    <row r="214" spans="2:6">
      <c r="B214" s="156">
        <v>103001</v>
      </c>
      <c r="C214">
        <v>47</v>
      </c>
      <c r="D214" s="37" t="e">
        <f>VLOOKUP(B214,#REF!,2,0 )</f>
        <v>#REF!</v>
      </c>
      <c r="F214" s="156"/>
    </row>
    <row r="215" spans="2:6">
      <c r="B215" s="156">
        <v>708802</v>
      </c>
      <c r="C215">
        <v>125</v>
      </c>
      <c r="D215" s="37" t="e">
        <f>VLOOKUP(B215,#REF!,2,0 )</f>
        <v>#REF!</v>
      </c>
      <c r="F215" s="156"/>
    </row>
    <row r="216" spans="2:6">
      <c r="B216" s="156">
        <v>414210101</v>
      </c>
      <c r="C216">
        <v>32</v>
      </c>
      <c r="D216" s="37" t="e">
        <f>VLOOKUP(B216,#REF!,2,0 )</f>
        <v>#REF!</v>
      </c>
      <c r="F216" s="156"/>
    </row>
    <row r="217" spans="2:6">
      <c r="B217" s="156">
        <v>414210102</v>
      </c>
      <c r="C217">
        <v>16</v>
      </c>
      <c r="D217" s="37" t="e">
        <f>VLOOKUP(B217,#REF!,2,0 )</f>
        <v>#REF!</v>
      </c>
      <c r="F217" s="156"/>
    </row>
    <row r="218" spans="2:6">
      <c r="B218" s="156">
        <v>414210111</v>
      </c>
      <c r="C218">
        <v>53</v>
      </c>
      <c r="D218" s="37" t="e">
        <f>VLOOKUP(B218,#REF!,2,0 )</f>
        <v>#REF!</v>
      </c>
      <c r="F218" s="156"/>
    </row>
    <row r="219" spans="2:6">
      <c r="B219" s="156">
        <v>414210112</v>
      </c>
      <c r="C219">
        <v>380</v>
      </c>
      <c r="D219" s="37" t="e">
        <f>VLOOKUP(B219,#REF!,2,0 )</f>
        <v>#REF!</v>
      </c>
      <c r="F219" s="156"/>
    </row>
    <row r="220" spans="2:6">
      <c r="B220" s="156">
        <v>414210113</v>
      </c>
      <c r="C220">
        <v>70</v>
      </c>
      <c r="D220" s="37" t="e">
        <f>VLOOKUP(B220,#REF!,2,0 )</f>
        <v>#REF!</v>
      </c>
      <c r="F220" s="156"/>
    </row>
    <row r="221" spans="2:6">
      <c r="B221" s="156">
        <v>414210121</v>
      </c>
      <c r="C221">
        <v>77</v>
      </c>
      <c r="D221" s="37" t="e">
        <f>VLOOKUP(B221,#REF!,2,0 )</f>
        <v>#REF!</v>
      </c>
      <c r="F221" s="156"/>
    </row>
    <row r="222" spans="2:6">
      <c r="B222" s="156">
        <v>414210122</v>
      </c>
      <c r="C222">
        <v>531</v>
      </c>
      <c r="D222" s="37" t="e">
        <f>VLOOKUP(B222,#REF!,2,0 )</f>
        <v>#REF!</v>
      </c>
      <c r="F222" s="156"/>
    </row>
    <row r="223" spans="2:6">
      <c r="B223" s="156">
        <v>414210123</v>
      </c>
      <c r="C223">
        <v>82</v>
      </c>
      <c r="D223" s="37" t="e">
        <f>VLOOKUP(B223,#REF!,2,0 )</f>
        <v>#REF!</v>
      </c>
      <c r="F223" s="156"/>
    </row>
    <row r="224" spans="2:6">
      <c r="B224" s="156">
        <v>414210131</v>
      </c>
      <c r="C224">
        <v>38</v>
      </c>
      <c r="D224" s="37" t="e">
        <f>VLOOKUP(B224,#REF!,2,0 )</f>
        <v>#REF!</v>
      </c>
      <c r="F224" s="156"/>
    </row>
    <row r="225" spans="2:6">
      <c r="B225" s="156">
        <v>414210132</v>
      </c>
      <c r="C225">
        <v>82</v>
      </c>
      <c r="D225" s="37" t="e">
        <f>VLOOKUP(B225,#REF!,2,0 )</f>
        <v>#REF!</v>
      </c>
      <c r="F225" s="156"/>
    </row>
    <row r="226" spans="2:6">
      <c r="B226" s="156">
        <v>414210133</v>
      </c>
      <c r="C226">
        <v>40</v>
      </c>
      <c r="D226" s="37" t="e">
        <f>VLOOKUP(B226,#REF!,2,0 )</f>
        <v>#REF!</v>
      </c>
      <c r="F226" s="156"/>
    </row>
    <row r="227" spans="2:6">
      <c r="B227" s="156">
        <v>414210134</v>
      </c>
      <c r="C227">
        <v>16</v>
      </c>
      <c r="D227" s="37" t="e">
        <f>VLOOKUP(B227,#REF!,2,0 )</f>
        <v>#REF!</v>
      </c>
      <c r="F227" s="156"/>
    </row>
    <row r="228" spans="2:6">
      <c r="B228" s="156" t="s">
        <v>1297</v>
      </c>
      <c r="C228">
        <v>38</v>
      </c>
      <c r="D228" s="37" t="e">
        <f>VLOOKUP(B228,#REF!,2,0 )</f>
        <v>#REF!</v>
      </c>
      <c r="F228" s="156"/>
    </row>
    <row r="229" spans="2:6">
      <c r="B229" s="156" t="s">
        <v>720</v>
      </c>
      <c r="C229">
        <v>4558</v>
      </c>
      <c r="D229" s="37" t="e">
        <f>VLOOKUP(B229,#REF!,2,0 )</f>
        <v>#REF!</v>
      </c>
      <c r="F229" s="156"/>
    </row>
    <row r="230" spans="2:6">
      <c r="B230" s="156" t="s">
        <v>2864</v>
      </c>
      <c r="C230">
        <v>53</v>
      </c>
      <c r="D230" s="37" t="e">
        <f>VLOOKUP(B230,#REF!,2,0 )</f>
        <v>#REF!</v>
      </c>
      <c r="F230" s="156"/>
    </row>
    <row r="231" spans="2:6">
      <c r="B231" s="156" t="s">
        <v>2842</v>
      </c>
      <c r="C231">
        <v>36</v>
      </c>
      <c r="D231" s="37" t="e">
        <f>VLOOKUP(B231,#REF!,2,0 )</f>
        <v>#REF!</v>
      </c>
      <c r="F231" s="156"/>
    </row>
    <row r="232" spans="2:6">
      <c r="B232" s="156" t="s">
        <v>721</v>
      </c>
      <c r="C232">
        <v>594</v>
      </c>
      <c r="D232" s="37" t="e">
        <f>VLOOKUP(B232,#REF!,2,0 )</f>
        <v>#REF!</v>
      </c>
      <c r="F232" s="156"/>
    </row>
    <row r="233" spans="2:6">
      <c r="B233" s="156" t="s">
        <v>722</v>
      </c>
      <c r="C233">
        <v>1732</v>
      </c>
      <c r="D233" s="37" t="e">
        <f>VLOOKUP(B233,#REF!,2,0 )</f>
        <v>#REF!</v>
      </c>
      <c r="F233" s="156"/>
    </row>
    <row r="234" spans="2:6">
      <c r="B234" s="156" t="s">
        <v>364</v>
      </c>
      <c r="C234">
        <v>4281</v>
      </c>
      <c r="D234" s="37" t="e">
        <f>VLOOKUP(B234,#REF!,2,0 )</f>
        <v>#REF!</v>
      </c>
      <c r="F234" s="156"/>
    </row>
    <row r="235" spans="2:6">
      <c r="B235" s="156" t="s">
        <v>4215</v>
      </c>
      <c r="C235">
        <v>3711</v>
      </c>
      <c r="D235" s="37" t="e">
        <f>VLOOKUP(B235,#REF!,2,0 )</f>
        <v>#REF!</v>
      </c>
    </row>
    <row r="236" spans="2:6">
      <c r="B236" s="156" t="s">
        <v>365</v>
      </c>
      <c r="C236">
        <v>10817</v>
      </c>
      <c r="D236" s="37" t="e">
        <f>VLOOKUP(B236,#REF!,2,0 )</f>
        <v>#REF!</v>
      </c>
    </row>
    <row r="237" spans="2:6">
      <c r="B237" s="156" t="s">
        <v>4211</v>
      </c>
      <c r="C237">
        <v>57</v>
      </c>
      <c r="D237" s="37" t="e">
        <f>VLOOKUP(B237,#REF!,2,0 )</f>
        <v>#REF!</v>
      </c>
    </row>
    <row r="238" spans="2:6">
      <c r="B238" s="156" t="s">
        <v>2865</v>
      </c>
      <c r="C238">
        <v>5112</v>
      </c>
      <c r="D238" s="37" t="e">
        <f>VLOOKUP(B238,#REF!,2,0 )</f>
        <v>#REF!</v>
      </c>
    </row>
    <row r="239" spans="2:6">
      <c r="B239" s="156" t="s">
        <v>368</v>
      </c>
      <c r="C239">
        <v>5978</v>
      </c>
      <c r="D239" s="37" t="e">
        <f>VLOOKUP(B239,#REF!,2,0 )</f>
        <v>#REF!</v>
      </c>
    </row>
    <row r="240" spans="2:6">
      <c r="B240" s="156" t="s">
        <v>367</v>
      </c>
      <c r="C240">
        <v>19693</v>
      </c>
      <c r="D240" s="37" t="e">
        <f>VLOOKUP(B240,#REF!,2,0 )</f>
        <v>#REF!</v>
      </c>
    </row>
    <row r="241" spans="2:4">
      <c r="B241" s="156" t="s">
        <v>369</v>
      </c>
      <c r="C241">
        <v>2898</v>
      </c>
      <c r="D241" s="37" t="e">
        <f>VLOOKUP(B241,#REF!,2,0 )</f>
        <v>#REF!</v>
      </c>
    </row>
    <row r="242" spans="2:4">
      <c r="B242" s="156" t="s">
        <v>1286</v>
      </c>
      <c r="C242">
        <v>36241</v>
      </c>
      <c r="D242" s="37" t="e">
        <f>VLOOKUP(B242,#REF!,2,0 )</f>
        <v>#REF!</v>
      </c>
    </row>
    <row r="243" spans="2:4">
      <c r="B243" s="156" t="s">
        <v>4396</v>
      </c>
      <c r="C243">
        <v>4533</v>
      </c>
      <c r="D243" s="37" t="e">
        <f>VLOOKUP(B243,#REF!,2,0 )</f>
        <v>#REF!</v>
      </c>
    </row>
    <row r="244" spans="2:4">
      <c r="B244" s="156" t="s">
        <v>1287</v>
      </c>
      <c r="C244">
        <v>14169</v>
      </c>
      <c r="D244" s="37" t="e">
        <f>VLOOKUP(B244,#REF!,2,0 )</f>
        <v>#REF!</v>
      </c>
    </row>
    <row r="245" spans="2:4">
      <c r="B245" s="156" t="s">
        <v>1288</v>
      </c>
      <c r="C245">
        <v>8265</v>
      </c>
      <c r="D245" s="37" t="e">
        <f>VLOOKUP(B245,#REF!,2,0 )</f>
        <v>#REF!</v>
      </c>
    </row>
    <row r="246" spans="2:4">
      <c r="B246" s="156" t="s">
        <v>2960</v>
      </c>
      <c r="C246">
        <v>7290</v>
      </c>
      <c r="D246" s="37" t="e">
        <f>VLOOKUP(B246,#REF!,2,0 )</f>
        <v>#REF!</v>
      </c>
    </row>
    <row r="247" spans="2:4">
      <c r="B247" s="156" t="s">
        <v>3791</v>
      </c>
      <c r="C247">
        <v>3012</v>
      </c>
      <c r="D247" s="37" t="e">
        <f>VLOOKUP(B247,#REF!,2,0 )</f>
        <v>#REF!</v>
      </c>
    </row>
    <row r="248" spans="2:4">
      <c r="B248" s="156" t="s">
        <v>3792</v>
      </c>
      <c r="C248">
        <v>5857</v>
      </c>
      <c r="D248" s="37" t="e">
        <f>VLOOKUP(B248,#REF!,2,0 )</f>
        <v>#REF!</v>
      </c>
    </row>
    <row r="249" spans="2:4">
      <c r="B249" s="156" t="s">
        <v>3907</v>
      </c>
      <c r="C249">
        <v>3162</v>
      </c>
      <c r="D249" s="37" t="e">
        <f>VLOOKUP(B249,#REF!,2,0 )</f>
        <v>#REF!</v>
      </c>
    </row>
    <row r="250" spans="2:4">
      <c r="B250" s="156" t="s">
        <v>3908</v>
      </c>
      <c r="C250">
        <v>3355</v>
      </c>
      <c r="D250" s="37" t="e">
        <f>VLOOKUP(B250,#REF!,2,0 )</f>
        <v>#REF!</v>
      </c>
    </row>
    <row r="251" spans="2:4">
      <c r="B251" s="156" t="s">
        <v>4397</v>
      </c>
      <c r="C251">
        <v>4892</v>
      </c>
      <c r="D251" s="37" t="e">
        <f>VLOOKUP(B251,#REF!,2,0 )</f>
        <v>#REF!</v>
      </c>
    </row>
    <row r="252" spans="2:4">
      <c r="B252" s="156" t="s">
        <v>723</v>
      </c>
      <c r="C252">
        <v>109</v>
      </c>
      <c r="D252" s="37" t="e">
        <f>VLOOKUP(B252,#REF!,2,0 )</f>
        <v>#REF!</v>
      </c>
    </row>
    <row r="253" spans="2:4">
      <c r="B253" s="156" t="s">
        <v>370</v>
      </c>
      <c r="C253">
        <v>3624</v>
      </c>
      <c r="D253" s="37" t="e">
        <f>VLOOKUP(B253,#REF!,2,0 )</f>
        <v>#REF!</v>
      </c>
    </row>
    <row r="254" spans="2:4">
      <c r="B254" s="156" t="s">
        <v>2898</v>
      </c>
      <c r="C254">
        <v>18</v>
      </c>
      <c r="D254" s="37" t="e">
        <f>VLOOKUP(B254,#REF!,2,0 )</f>
        <v>#REF!</v>
      </c>
    </row>
    <row r="255" spans="2:4">
      <c r="B255" s="156" t="s">
        <v>371</v>
      </c>
      <c r="C255">
        <v>3874</v>
      </c>
      <c r="D255" s="37" t="e">
        <f>VLOOKUP(B255,#REF!,2,0 )</f>
        <v>#REF!</v>
      </c>
    </row>
    <row r="256" spans="2:4">
      <c r="B256" s="156" t="s">
        <v>372</v>
      </c>
      <c r="C256">
        <v>868</v>
      </c>
      <c r="D256" s="37" t="e">
        <f>VLOOKUP(B256,#REF!,2,0 )</f>
        <v>#REF!</v>
      </c>
    </row>
    <row r="257" spans="2:4">
      <c r="B257" s="156" t="s">
        <v>4216</v>
      </c>
      <c r="C257">
        <v>2171</v>
      </c>
      <c r="D257" s="37" t="e">
        <f>VLOOKUP(B257,#REF!,2,0 )</f>
        <v>#REF!</v>
      </c>
    </row>
    <row r="258" spans="2:4">
      <c r="B258" s="156" t="s">
        <v>4500</v>
      </c>
      <c r="C258">
        <v>2856</v>
      </c>
      <c r="D258" s="37" t="e">
        <f>VLOOKUP(B258,#REF!,2,0 )</f>
        <v>#REF!</v>
      </c>
    </row>
    <row r="259" spans="2:4">
      <c r="B259" s="156" t="s">
        <v>373</v>
      </c>
      <c r="C259">
        <v>305</v>
      </c>
      <c r="D259" s="37" t="e">
        <f>VLOOKUP(B259,#REF!,2,0 )</f>
        <v>#REF!</v>
      </c>
    </row>
    <row r="260" spans="2:4">
      <c r="B260" s="156" t="s">
        <v>30</v>
      </c>
      <c r="C260">
        <v>4610</v>
      </c>
      <c r="D260" s="37" t="e">
        <f>VLOOKUP(B260,#REF!,2,0 )</f>
        <v>#REF!</v>
      </c>
    </row>
    <row r="261" spans="2:4">
      <c r="B261" s="156" t="s">
        <v>32</v>
      </c>
      <c r="C261">
        <v>7902</v>
      </c>
      <c r="D261" s="37" t="e">
        <f>VLOOKUP(B261,#REF!,2,0 )</f>
        <v>#REF!</v>
      </c>
    </row>
    <row r="262" spans="2:4">
      <c r="B262" s="156" t="s">
        <v>375</v>
      </c>
      <c r="C262">
        <v>8782</v>
      </c>
      <c r="D262" s="37" t="e">
        <f>VLOOKUP(B262,#REF!,2,0 )</f>
        <v>#REF!</v>
      </c>
    </row>
    <row r="263" spans="2:4">
      <c r="B263" s="156" t="s">
        <v>4206</v>
      </c>
      <c r="C263">
        <v>998</v>
      </c>
      <c r="D263" s="37" t="e">
        <f>VLOOKUP(B263,#REF!,2,0 )</f>
        <v>#REF!</v>
      </c>
    </row>
    <row r="264" spans="2:4">
      <c r="B264" s="156" t="s">
        <v>376</v>
      </c>
      <c r="C264">
        <v>218</v>
      </c>
      <c r="D264" s="37" t="e">
        <f>VLOOKUP(B264,#REF!,2,0 )</f>
        <v>#REF!</v>
      </c>
    </row>
    <row r="265" spans="2:4">
      <c r="B265" s="156" t="s">
        <v>3890</v>
      </c>
      <c r="C265">
        <v>4180</v>
      </c>
      <c r="D265" s="37" t="e">
        <f>VLOOKUP(B265,#REF!,2,0 )</f>
        <v>#REF!</v>
      </c>
    </row>
    <row r="266" spans="2:4">
      <c r="B266" s="156" t="s">
        <v>4517</v>
      </c>
      <c r="C266">
        <v>4915</v>
      </c>
      <c r="D266" s="37" t="e">
        <f>VLOOKUP(B266,#REF!,2,0 )</f>
        <v>#REF!</v>
      </c>
    </row>
    <row r="267" spans="2:4">
      <c r="B267" s="156" t="s">
        <v>4528</v>
      </c>
      <c r="C267">
        <v>118</v>
      </c>
      <c r="D267" s="37" t="e">
        <f>VLOOKUP(B267,#REF!,2,0 )</f>
        <v>#REF!</v>
      </c>
    </row>
    <row r="268" spans="2:4">
      <c r="B268" s="156" t="s">
        <v>724</v>
      </c>
      <c r="C268">
        <v>2316</v>
      </c>
      <c r="D268" s="37" t="e">
        <f>VLOOKUP(B268,#REF!,2,0 )</f>
        <v>#REF!</v>
      </c>
    </row>
    <row r="269" spans="2:4">
      <c r="B269" s="156" t="s">
        <v>3912</v>
      </c>
      <c r="C269">
        <v>4628</v>
      </c>
      <c r="D269" s="37" t="e">
        <f>VLOOKUP(B269,#REF!,2,0 )</f>
        <v>#REF!</v>
      </c>
    </row>
    <row r="270" spans="2:4">
      <c r="B270" s="156" t="s">
        <v>4173</v>
      </c>
      <c r="C270">
        <v>2507</v>
      </c>
      <c r="D270" s="37" t="e">
        <f>VLOOKUP(B270,#REF!,2,0 )</f>
        <v>#REF!</v>
      </c>
    </row>
    <row r="271" spans="2:4">
      <c r="B271" s="156" t="s">
        <v>725</v>
      </c>
      <c r="C271">
        <v>4</v>
      </c>
      <c r="D271" s="37" t="e">
        <f>VLOOKUP(B271,#REF!,2,0 )</f>
        <v>#REF!</v>
      </c>
    </row>
    <row r="272" spans="2:4">
      <c r="B272" s="156" t="s">
        <v>614</v>
      </c>
      <c r="C272">
        <v>3</v>
      </c>
      <c r="D272" s="37" t="e">
        <f>VLOOKUP(B272,#REF!,2,0 )</f>
        <v>#REF!</v>
      </c>
    </row>
    <row r="273" spans="2:4">
      <c r="B273" s="156" t="s">
        <v>4210</v>
      </c>
      <c r="C273">
        <v>2090</v>
      </c>
      <c r="D273" s="37" t="e">
        <f>VLOOKUP(B273,#REF!,2,0 )</f>
        <v>#REF!</v>
      </c>
    </row>
    <row r="274" spans="2:4">
      <c r="B274" s="156" t="s">
        <v>4228</v>
      </c>
      <c r="C274">
        <v>301</v>
      </c>
      <c r="D274" s="37" t="e">
        <f>VLOOKUP(B274,#REF!,2,0 )</f>
        <v>#REF!</v>
      </c>
    </row>
    <row r="275" spans="2:4">
      <c r="B275" s="156" t="s">
        <v>4212</v>
      </c>
      <c r="C275">
        <v>158</v>
      </c>
      <c r="D275" s="37" t="e">
        <f>VLOOKUP(B275,#REF!,2,0 )</f>
        <v>#REF!</v>
      </c>
    </row>
    <row r="276" spans="2:4">
      <c r="B276" s="156" t="s">
        <v>5264</v>
      </c>
      <c r="C276">
        <v>193</v>
      </c>
      <c r="D276" s="37" t="e">
        <f>VLOOKUP(B276,#REF!,2,0 )</f>
        <v>#REF!</v>
      </c>
    </row>
    <row r="277" spans="2:4">
      <c r="B277" s="156" t="s">
        <v>734</v>
      </c>
      <c r="C277">
        <v>4338</v>
      </c>
      <c r="D277" s="37" t="e">
        <f>VLOOKUP(B277,#REF!,2,0 )</f>
        <v>#REF!</v>
      </c>
    </row>
    <row r="278" spans="2:4">
      <c r="B278" s="156" t="s">
        <v>735</v>
      </c>
      <c r="C278">
        <v>9</v>
      </c>
      <c r="D278" s="37" t="e">
        <f>VLOOKUP(B278,#REF!,2,0 )</f>
        <v>#REF!</v>
      </c>
    </row>
    <row r="279" spans="2:4">
      <c r="B279" s="156" t="s">
        <v>2998</v>
      </c>
      <c r="C279">
        <v>429</v>
      </c>
      <c r="D279" s="37" t="e">
        <f>VLOOKUP(B279,#REF!,2,0 )</f>
        <v>#REF!</v>
      </c>
    </row>
    <row r="280" spans="2:4">
      <c r="B280" s="156" t="s">
        <v>664</v>
      </c>
      <c r="C280">
        <v>10443</v>
      </c>
      <c r="D280" s="37" t="e">
        <f>VLOOKUP(B280,#REF!,2,0 )</f>
        <v>#REF!</v>
      </c>
    </row>
    <row r="281" spans="2:4">
      <c r="B281" s="156" t="s">
        <v>2881</v>
      </c>
      <c r="C281">
        <v>71</v>
      </c>
      <c r="D281" s="37" t="e">
        <f>VLOOKUP(B281,#REF!,2,0 )</f>
        <v>#REF!</v>
      </c>
    </row>
    <row r="282" spans="2:4">
      <c r="B282" s="156" t="s">
        <v>665</v>
      </c>
      <c r="C282">
        <v>32</v>
      </c>
      <c r="D282" s="37" t="e">
        <f>VLOOKUP(B282,#REF!,2,0 )</f>
        <v>#REF!</v>
      </c>
    </row>
    <row r="283" spans="2:4">
      <c r="B283" s="156" t="s">
        <v>1238</v>
      </c>
      <c r="C283">
        <v>81</v>
      </c>
      <c r="D283" s="37" t="e">
        <f>VLOOKUP(B283,#REF!,2,0 )</f>
        <v>#REF!</v>
      </c>
    </row>
    <row r="284" spans="2:4">
      <c r="B284" s="156" t="s">
        <v>4177</v>
      </c>
      <c r="C284">
        <v>108</v>
      </c>
      <c r="D284" s="37" t="e">
        <f>VLOOKUP(B284,#REF!,2,0 )</f>
        <v>#REF!</v>
      </c>
    </row>
    <row r="285" spans="2:4">
      <c r="B285" s="156" t="s">
        <v>2883</v>
      </c>
      <c r="C285">
        <v>883</v>
      </c>
      <c r="D285" s="37" t="e">
        <f>VLOOKUP(B285,#REF!,2,0 )</f>
        <v>#REF!</v>
      </c>
    </row>
    <row r="286" spans="2:4">
      <c r="B286" s="156" t="s">
        <v>2884</v>
      </c>
      <c r="C286">
        <v>69</v>
      </c>
      <c r="D286" s="37" t="e">
        <f>VLOOKUP(B286,#REF!,2,0 )</f>
        <v>#REF!</v>
      </c>
    </row>
    <row r="287" spans="2:4">
      <c r="B287" s="156" t="s">
        <v>4224</v>
      </c>
      <c r="C287">
        <v>200</v>
      </c>
      <c r="D287" s="37" t="e">
        <f>VLOOKUP(B287,#REF!,2,0 )</f>
        <v>#REF!</v>
      </c>
    </row>
    <row r="288" spans="2:4">
      <c r="B288" s="156" t="s">
        <v>4362</v>
      </c>
      <c r="C288">
        <v>1608</v>
      </c>
      <c r="D288" s="37" t="e">
        <f>VLOOKUP(B288,#REF!,2,0 )</f>
        <v>#REF!</v>
      </c>
    </row>
    <row r="289" spans="2:4">
      <c r="B289" s="156" t="s">
        <v>2954</v>
      </c>
      <c r="C289">
        <v>150</v>
      </c>
      <c r="D289" s="37" t="e">
        <f>VLOOKUP(B289,#REF!,2,0 )</f>
        <v>#REF!</v>
      </c>
    </row>
    <row r="290" spans="2:4">
      <c r="B290" s="156" t="s">
        <v>3744</v>
      </c>
      <c r="C290">
        <v>319</v>
      </c>
      <c r="D290" s="37" t="e">
        <f>VLOOKUP(B290,#REF!,2,0 )</f>
        <v>#REF!</v>
      </c>
    </row>
    <row r="291" spans="2:4">
      <c r="B291" s="156" t="s">
        <v>736</v>
      </c>
      <c r="C291">
        <v>687</v>
      </c>
      <c r="D291" s="37" t="e">
        <f>VLOOKUP(B291,#REF!,2,0 )</f>
        <v>#REF!</v>
      </c>
    </row>
    <row r="292" spans="2:4">
      <c r="B292" s="156" t="s">
        <v>2958</v>
      </c>
      <c r="C292">
        <v>251</v>
      </c>
      <c r="D292" s="37" t="e">
        <f>VLOOKUP(B292,#REF!,2,0 )</f>
        <v>#REF!</v>
      </c>
    </row>
    <row r="293" spans="2:4">
      <c r="B293" s="156" t="s">
        <v>4109</v>
      </c>
      <c r="C293">
        <v>1562</v>
      </c>
      <c r="D293" s="37" t="e">
        <f>VLOOKUP(B293,#REF!,2,0 )</f>
        <v>#REF!</v>
      </c>
    </row>
    <row r="294" spans="2:4">
      <c r="B294" s="156" t="s">
        <v>4110</v>
      </c>
      <c r="C294">
        <v>2239</v>
      </c>
      <c r="D294" s="37" t="e">
        <f>VLOOKUP(B294,#REF!,2,0 )</f>
        <v>#REF!</v>
      </c>
    </row>
    <row r="295" spans="2:4">
      <c r="B295" s="156" t="s">
        <v>5285</v>
      </c>
      <c r="C295">
        <v>2</v>
      </c>
      <c r="D295" s="37" t="e">
        <f>VLOOKUP(B295,#REF!,2,0 )</f>
        <v>#REF!</v>
      </c>
    </row>
    <row r="296" spans="2:4">
      <c r="B296" s="156" t="s">
        <v>386</v>
      </c>
      <c r="C296">
        <v>18</v>
      </c>
      <c r="D296" s="37" t="e">
        <f>VLOOKUP(B296,#REF!,2,0 )</f>
        <v>#REF!</v>
      </c>
    </row>
    <row r="297" spans="2:4">
      <c r="B297" s="156" t="s">
        <v>4520</v>
      </c>
      <c r="C297">
        <v>2830</v>
      </c>
      <c r="D297" s="37" t="e">
        <f>VLOOKUP(B297,#REF!,2,0 )</f>
        <v>#REF!</v>
      </c>
    </row>
    <row r="298" spans="2:4">
      <c r="B298" s="156" t="s">
        <v>737</v>
      </c>
      <c r="C298">
        <v>209</v>
      </c>
      <c r="D298" s="37" t="e">
        <f>VLOOKUP(B298,#REF!,2,0 )</f>
        <v>#REF!</v>
      </c>
    </row>
    <row r="299" spans="2:4">
      <c r="B299" s="156" t="s">
        <v>388</v>
      </c>
      <c r="C299">
        <v>8</v>
      </c>
      <c r="D299" s="37" t="e">
        <f>VLOOKUP(B299,#REF!,2,0 )</f>
        <v>#REF!</v>
      </c>
    </row>
    <row r="300" spans="2:4">
      <c r="B300" s="156" t="s">
        <v>389</v>
      </c>
      <c r="C300">
        <v>1</v>
      </c>
      <c r="D300" s="37" t="e">
        <f>VLOOKUP(B300,#REF!,2,0 )</f>
        <v>#REF!</v>
      </c>
    </row>
    <row r="301" spans="2:4">
      <c r="B301" s="156" t="s">
        <v>390</v>
      </c>
      <c r="C301">
        <v>217</v>
      </c>
      <c r="D301" s="37" t="e">
        <f>VLOOKUP(B301,#REF!,2,0 )</f>
        <v>#REF!</v>
      </c>
    </row>
    <row r="302" spans="2:4">
      <c r="B302" s="156" t="s">
        <v>738</v>
      </c>
      <c r="C302">
        <v>3</v>
      </c>
      <c r="D302" s="37" t="e">
        <f>VLOOKUP(B302,#REF!,2,0 )</f>
        <v>#REF!</v>
      </c>
    </row>
    <row r="303" spans="2:4">
      <c r="B303" s="156" t="s">
        <v>739</v>
      </c>
      <c r="C303">
        <v>307</v>
      </c>
      <c r="D303" s="37" t="e">
        <f>VLOOKUP(B303,#REF!,2,0 )</f>
        <v>#REF!</v>
      </c>
    </row>
    <row r="304" spans="2:4">
      <c r="B304" s="156" t="s">
        <v>391</v>
      </c>
      <c r="C304">
        <v>160</v>
      </c>
      <c r="D304" s="37" t="e">
        <f>VLOOKUP(B304,#REF!,2,0 )</f>
        <v>#REF!</v>
      </c>
    </row>
    <row r="305" spans="2:4">
      <c r="B305" s="156" t="s">
        <v>392</v>
      </c>
      <c r="C305">
        <v>13</v>
      </c>
      <c r="D305" s="37" t="e">
        <f>VLOOKUP(B305,#REF!,2,0 )</f>
        <v>#REF!</v>
      </c>
    </row>
    <row r="306" spans="2:4">
      <c r="B306" s="156" t="s">
        <v>740</v>
      </c>
      <c r="C306">
        <v>142</v>
      </c>
      <c r="D306" s="37" t="e">
        <f>VLOOKUP(B306,#REF!,2,0 )</f>
        <v>#REF!</v>
      </c>
    </row>
    <row r="307" spans="2:4">
      <c r="B307" s="156" t="s">
        <v>741</v>
      </c>
      <c r="C307">
        <v>269</v>
      </c>
      <c r="D307" s="37" t="e">
        <f>VLOOKUP(B307,#REF!,2,0 )</f>
        <v>#REF!</v>
      </c>
    </row>
    <row r="308" spans="2:4">
      <c r="B308" s="156" t="s">
        <v>3949</v>
      </c>
      <c r="C308">
        <v>945</v>
      </c>
      <c r="D308" s="37" t="e">
        <f>VLOOKUP(B308,#REF!,2,0 )</f>
        <v>#REF!</v>
      </c>
    </row>
    <row r="309" spans="2:4">
      <c r="B309" s="156" t="s">
        <v>3915</v>
      </c>
      <c r="C309">
        <v>1210</v>
      </c>
      <c r="D309" s="37" t="e">
        <f>VLOOKUP(B309,#REF!,2,0 )</f>
        <v>#REF!</v>
      </c>
    </row>
    <row r="310" spans="2:4">
      <c r="B310" s="156" t="s">
        <v>4217</v>
      </c>
      <c r="C310">
        <v>200</v>
      </c>
      <c r="D310" s="37" t="e">
        <f>VLOOKUP(B310,#REF!,2,0 )</f>
        <v>#REF!</v>
      </c>
    </row>
    <row r="311" spans="2:4">
      <c r="B311" s="156" t="s">
        <v>742</v>
      </c>
      <c r="C311">
        <v>10</v>
      </c>
      <c r="D311" s="37" t="e">
        <f>VLOOKUP(B311,#REF!,2,0 )</f>
        <v>#REF!</v>
      </c>
    </row>
    <row r="312" spans="2:4">
      <c r="B312" s="156" t="s">
        <v>394</v>
      </c>
      <c r="C312">
        <v>53</v>
      </c>
      <c r="D312" s="37" t="e">
        <f>VLOOKUP(B312,#REF!,2,0 )</f>
        <v>#REF!</v>
      </c>
    </row>
    <row r="313" spans="2:4">
      <c r="B313" s="156" t="s">
        <v>743</v>
      </c>
      <c r="C313">
        <v>41</v>
      </c>
      <c r="D313" s="37" t="e">
        <f>VLOOKUP(B313,#REF!,2,0 )</f>
        <v>#REF!</v>
      </c>
    </row>
    <row r="314" spans="2:4">
      <c r="B314" s="156" t="s">
        <v>2863</v>
      </c>
      <c r="C314">
        <v>411</v>
      </c>
      <c r="D314" s="37" t="e">
        <f>VLOOKUP(B314,#REF!,2,0 )</f>
        <v>#REF!</v>
      </c>
    </row>
    <row r="315" spans="2:4">
      <c r="B315" s="156" t="s">
        <v>2993</v>
      </c>
      <c r="C315">
        <v>166</v>
      </c>
      <c r="D315" s="37" t="e">
        <f>VLOOKUP(B315,#REF!,2,0 )</f>
        <v>#REF!</v>
      </c>
    </row>
    <row r="316" spans="2:4">
      <c r="B316" s="156" t="s">
        <v>3745</v>
      </c>
      <c r="C316">
        <v>1007</v>
      </c>
      <c r="D316" s="37" t="e">
        <f>VLOOKUP(B316,#REF!,2,0 )</f>
        <v>#REF!</v>
      </c>
    </row>
    <row r="317" spans="2:4">
      <c r="B317" s="156" t="s">
        <v>3892</v>
      </c>
      <c r="C317">
        <v>389</v>
      </c>
      <c r="D317" s="37" t="e">
        <f>VLOOKUP(B317,#REF!,2,0 )</f>
        <v>#REF!</v>
      </c>
    </row>
    <row r="318" spans="2:4">
      <c r="B318" s="156" t="s">
        <v>744</v>
      </c>
      <c r="C318">
        <v>107</v>
      </c>
      <c r="D318" s="37" t="e">
        <f>VLOOKUP(B318,#REF!,2,0 )</f>
        <v>#REF!</v>
      </c>
    </row>
    <row r="319" spans="2:4">
      <c r="B319" s="156" t="s">
        <v>745</v>
      </c>
      <c r="C319">
        <v>3766</v>
      </c>
      <c r="D319" s="37" t="e">
        <f>VLOOKUP(B319,#REF!,2,0 )</f>
        <v>#REF!</v>
      </c>
    </row>
    <row r="320" spans="2:4">
      <c r="B320" s="156" t="s">
        <v>395</v>
      </c>
      <c r="C320">
        <v>13147</v>
      </c>
      <c r="D320" s="37" t="e">
        <f>VLOOKUP(B320,#REF!,2,0 )</f>
        <v>#REF!</v>
      </c>
    </row>
    <row r="321" spans="2:4">
      <c r="B321" s="156" t="s">
        <v>397</v>
      </c>
      <c r="C321">
        <v>6970</v>
      </c>
      <c r="D321" s="37" t="e">
        <f>VLOOKUP(B321,#REF!,2,0 )</f>
        <v>#REF!</v>
      </c>
    </row>
    <row r="322" spans="2:4">
      <c r="B322" s="156" t="s">
        <v>746</v>
      </c>
      <c r="C322">
        <v>426</v>
      </c>
      <c r="D322" s="37" t="e">
        <f>VLOOKUP(B322,#REF!,2,0 )</f>
        <v>#REF!</v>
      </c>
    </row>
    <row r="323" spans="2:4">
      <c r="B323" s="156" t="s">
        <v>747</v>
      </c>
      <c r="C323">
        <v>7732</v>
      </c>
      <c r="D323" s="37" t="e">
        <f>VLOOKUP(B323,#REF!,2,0 )</f>
        <v>#REF!</v>
      </c>
    </row>
    <row r="324" spans="2:4">
      <c r="B324" s="156" t="s">
        <v>4223</v>
      </c>
      <c r="C324">
        <v>3726</v>
      </c>
      <c r="D324" s="37" t="e">
        <f>VLOOKUP(B324,#REF!,2,0 )</f>
        <v>#REF!</v>
      </c>
    </row>
    <row r="325" spans="2:4">
      <c r="B325" s="156" t="s">
        <v>666</v>
      </c>
      <c r="C325">
        <v>4117</v>
      </c>
      <c r="D325" s="37" t="e">
        <f>VLOOKUP(B325,#REF!,2,0 )</f>
        <v>#REF!</v>
      </c>
    </row>
    <row r="326" spans="2:4">
      <c r="B326" s="156" t="s">
        <v>4096</v>
      </c>
      <c r="C326">
        <v>4539</v>
      </c>
      <c r="D326" s="37" t="e">
        <f>VLOOKUP(B326,#REF!,2,0 )</f>
        <v>#REF!</v>
      </c>
    </row>
    <row r="327" spans="2:4">
      <c r="B327" s="156" t="s">
        <v>4480</v>
      </c>
      <c r="C327">
        <v>20</v>
      </c>
      <c r="D327" s="37" t="e">
        <f>VLOOKUP(B327,#REF!,2,0 )</f>
        <v>#REF!</v>
      </c>
    </row>
    <row r="328" spans="2:4">
      <c r="B328" s="156" t="s">
        <v>2901</v>
      </c>
      <c r="C328">
        <v>80</v>
      </c>
      <c r="D328" s="37" t="e">
        <f>VLOOKUP(B328,#REF!,2,0 )</f>
        <v>#REF!</v>
      </c>
    </row>
    <row r="329" spans="2:4">
      <c r="B329" s="156" t="s">
        <v>2941</v>
      </c>
      <c r="C329">
        <v>10</v>
      </c>
      <c r="D329" s="37" t="e">
        <f>VLOOKUP(B329,#REF!,2,0 )</f>
        <v>#REF!</v>
      </c>
    </row>
    <row r="330" spans="2:4">
      <c r="B330" s="156" t="s">
        <v>2942</v>
      </c>
      <c r="C330">
        <v>14</v>
      </c>
      <c r="D330" s="37" t="e">
        <f>VLOOKUP(B330,#REF!,2,0 )</f>
        <v>#REF!</v>
      </c>
    </row>
    <row r="331" spans="2:4">
      <c r="B331" s="156" t="s">
        <v>4098</v>
      </c>
      <c r="C331">
        <v>2869</v>
      </c>
      <c r="D331" s="37" t="e">
        <f>VLOOKUP(B331,#REF!,2,0 )</f>
        <v>#REF!</v>
      </c>
    </row>
    <row r="332" spans="2:4">
      <c r="B332" s="156" t="s">
        <v>748</v>
      </c>
      <c r="C332">
        <v>709</v>
      </c>
      <c r="D332" s="37" t="e">
        <f>VLOOKUP(B332,#REF!,2,0 )</f>
        <v>#REF!</v>
      </c>
    </row>
    <row r="333" spans="2:4">
      <c r="B333" s="156" t="s">
        <v>667</v>
      </c>
      <c r="C333">
        <v>3341</v>
      </c>
      <c r="D333" s="37" t="e">
        <f>VLOOKUP(B333,#REF!,2,0 )</f>
        <v>#REF!</v>
      </c>
    </row>
    <row r="334" spans="2:4">
      <c r="B334" s="156" t="s">
        <v>668</v>
      </c>
      <c r="C334">
        <v>1136</v>
      </c>
      <c r="D334" s="37" t="e">
        <f>VLOOKUP(B334,#REF!,2,0 )</f>
        <v>#REF!</v>
      </c>
    </row>
    <row r="335" spans="2:4">
      <c r="B335" s="156" t="s">
        <v>399</v>
      </c>
      <c r="C335">
        <v>1134</v>
      </c>
      <c r="D335" s="37" t="e">
        <f>VLOOKUP(B335,#REF!,2,0 )</f>
        <v>#REF!</v>
      </c>
    </row>
    <row r="336" spans="2:4">
      <c r="B336" s="156" t="s">
        <v>401</v>
      </c>
      <c r="C336">
        <v>584</v>
      </c>
      <c r="D336" s="37" t="e">
        <f>VLOOKUP(B336,#REF!,2,0 )</f>
        <v>#REF!</v>
      </c>
    </row>
    <row r="337" spans="2:4">
      <c r="B337" s="156" t="s">
        <v>400</v>
      </c>
      <c r="C337">
        <v>95</v>
      </c>
      <c r="D337" s="37" t="e">
        <f>VLOOKUP(B337,#REF!,2,0 )</f>
        <v>#REF!</v>
      </c>
    </row>
    <row r="338" spans="2:4">
      <c r="B338" s="156" t="s">
        <v>754</v>
      </c>
      <c r="C338">
        <v>343</v>
      </c>
      <c r="D338" s="37" t="e">
        <f>VLOOKUP(B338,#REF!,2,0 )</f>
        <v>#REF!</v>
      </c>
    </row>
    <row r="339" spans="2:4">
      <c r="B339" s="156" t="s">
        <v>755</v>
      </c>
      <c r="C339">
        <v>72</v>
      </c>
      <c r="D339" s="37" t="e">
        <f>VLOOKUP(B339,#REF!,2,0 )</f>
        <v>#REF!</v>
      </c>
    </row>
    <row r="340" spans="2:4">
      <c r="B340" s="156" t="s">
        <v>756</v>
      </c>
      <c r="C340">
        <v>1610</v>
      </c>
      <c r="D340" s="37" t="e">
        <f>VLOOKUP(B340,#REF!,2,0 )</f>
        <v>#REF!</v>
      </c>
    </row>
    <row r="341" spans="2:4">
      <c r="B341" s="156" t="s">
        <v>757</v>
      </c>
      <c r="C341">
        <v>1451</v>
      </c>
      <c r="D341" s="37" t="e">
        <f>VLOOKUP(B341,#REF!,2,0 )</f>
        <v>#REF!</v>
      </c>
    </row>
    <row r="342" spans="2:4">
      <c r="B342" s="156" t="s">
        <v>1275</v>
      </c>
      <c r="C342">
        <v>3802</v>
      </c>
      <c r="D342" s="37" t="e">
        <f>VLOOKUP(B342,#REF!,2,0 )</f>
        <v>#REF!</v>
      </c>
    </row>
    <row r="343" spans="2:4">
      <c r="B343" s="156" t="s">
        <v>4230</v>
      </c>
      <c r="C343">
        <v>7700</v>
      </c>
      <c r="D343" s="37" t="e">
        <f>VLOOKUP(B343,#REF!,2,0 )</f>
        <v>#REF!</v>
      </c>
    </row>
    <row r="344" spans="2:4">
      <c r="B344" s="156" t="s">
        <v>3600</v>
      </c>
      <c r="C344">
        <v>1368</v>
      </c>
      <c r="D344" s="37" t="e">
        <f>VLOOKUP(B344,#REF!,2,0 )</f>
        <v>#REF!</v>
      </c>
    </row>
    <row r="345" spans="2:4">
      <c r="B345" s="156" t="s">
        <v>402</v>
      </c>
      <c r="C345">
        <v>1055</v>
      </c>
      <c r="D345" s="37" t="e">
        <f>VLOOKUP(B345,#REF!,2,0 )</f>
        <v>#REF!</v>
      </c>
    </row>
    <row r="346" spans="2:4">
      <c r="B346" s="156" t="s">
        <v>758</v>
      </c>
      <c r="C346">
        <v>362</v>
      </c>
      <c r="D346" s="37" t="e">
        <f>VLOOKUP(B346,#REF!,2,0 )</f>
        <v>#REF!</v>
      </c>
    </row>
    <row r="347" spans="2:4">
      <c r="B347" s="156" t="s">
        <v>759</v>
      </c>
      <c r="C347">
        <v>165</v>
      </c>
      <c r="D347" s="37" t="e">
        <f>VLOOKUP(B347,#REF!,2,0 )</f>
        <v>#REF!</v>
      </c>
    </row>
    <row r="348" spans="2:4">
      <c r="B348" s="156" t="s">
        <v>760</v>
      </c>
      <c r="C348">
        <v>2560</v>
      </c>
      <c r="D348" s="37" t="e">
        <f>VLOOKUP(B348,#REF!,2,0 )</f>
        <v>#REF!</v>
      </c>
    </row>
    <row r="349" spans="2:4">
      <c r="B349" s="156" t="s">
        <v>403</v>
      </c>
      <c r="C349">
        <v>1359</v>
      </c>
      <c r="D349" s="37" t="e">
        <f>VLOOKUP(B349,#REF!,2,0 )</f>
        <v>#REF!</v>
      </c>
    </row>
    <row r="350" spans="2:4">
      <c r="B350" s="156" t="s">
        <v>405</v>
      </c>
      <c r="C350">
        <v>78</v>
      </c>
      <c r="D350" s="37" t="e">
        <f>VLOOKUP(B350,#REF!,2,0 )</f>
        <v>#REF!</v>
      </c>
    </row>
    <row r="351" spans="2:4">
      <c r="B351" s="156" t="s">
        <v>404</v>
      </c>
      <c r="C351">
        <v>134</v>
      </c>
      <c r="D351" s="37" t="e">
        <f>VLOOKUP(B351,#REF!,2,0 )</f>
        <v>#REF!</v>
      </c>
    </row>
    <row r="352" spans="2:4">
      <c r="B352" s="156" t="s">
        <v>408</v>
      </c>
      <c r="C352">
        <v>289</v>
      </c>
      <c r="D352" s="37" t="e">
        <f>VLOOKUP(B352,#REF!,2,0 )</f>
        <v>#REF!</v>
      </c>
    </row>
    <row r="353" spans="2:4">
      <c r="B353" s="156" t="s">
        <v>409</v>
      </c>
      <c r="C353">
        <v>649</v>
      </c>
      <c r="D353" s="37" t="e">
        <f>VLOOKUP(B353,#REF!,2,0 )</f>
        <v>#REF!</v>
      </c>
    </row>
    <row r="354" spans="2:4">
      <c r="B354" s="156" t="s">
        <v>410</v>
      </c>
      <c r="C354">
        <v>851</v>
      </c>
      <c r="D354" s="37" t="e">
        <f>VLOOKUP(B354,#REF!,2,0 )</f>
        <v>#REF!</v>
      </c>
    </row>
    <row r="355" spans="2:4">
      <c r="B355" s="156" t="s">
        <v>765</v>
      </c>
      <c r="C355">
        <v>11</v>
      </c>
      <c r="D355" s="37" t="e">
        <f>VLOOKUP(B355,#REF!,2,0 )</f>
        <v>#REF!</v>
      </c>
    </row>
    <row r="356" spans="2:4">
      <c r="B356" s="156" t="s">
        <v>767</v>
      </c>
      <c r="C356">
        <v>1</v>
      </c>
      <c r="D356" s="37" t="e">
        <f>VLOOKUP(B356,#REF!,2,0 )</f>
        <v>#REF!</v>
      </c>
    </row>
    <row r="357" spans="2:4">
      <c r="B357" s="156" t="s">
        <v>1289</v>
      </c>
      <c r="C357">
        <v>2240</v>
      </c>
      <c r="D357" s="37" t="e">
        <f>VLOOKUP(B357,#REF!,2,0 )</f>
        <v>#REF!</v>
      </c>
    </row>
    <row r="358" spans="2:4">
      <c r="B358" s="156" t="s">
        <v>1290</v>
      </c>
      <c r="C358">
        <v>257</v>
      </c>
      <c r="D358" s="37" t="e">
        <f>VLOOKUP(B358,#REF!,2,0 )</f>
        <v>#REF!</v>
      </c>
    </row>
    <row r="359" spans="2:4">
      <c r="B359" s="156" t="s">
        <v>768</v>
      </c>
      <c r="C359">
        <v>2360</v>
      </c>
      <c r="D359" s="37" t="e">
        <f>VLOOKUP(B359,#REF!,2,0 )</f>
        <v>#REF!</v>
      </c>
    </row>
    <row r="360" spans="2:4">
      <c r="B360" s="156" t="s">
        <v>769</v>
      </c>
      <c r="C360">
        <v>257</v>
      </c>
      <c r="D360" s="37" t="e">
        <f>VLOOKUP(B360,#REF!,2,0 )</f>
        <v>#REF!</v>
      </c>
    </row>
    <row r="361" spans="2:4">
      <c r="B361" s="156" t="s">
        <v>669</v>
      </c>
      <c r="C361">
        <v>2607</v>
      </c>
      <c r="D361" s="37" t="e">
        <f>VLOOKUP(B361,#REF!,2,0 )</f>
        <v>#REF!</v>
      </c>
    </row>
    <row r="362" spans="2:4">
      <c r="B362" s="156" t="s">
        <v>411</v>
      </c>
      <c r="C362">
        <v>3105</v>
      </c>
      <c r="D362" s="37" t="e">
        <f>VLOOKUP(B362,#REF!,2,0 )</f>
        <v>#REF!</v>
      </c>
    </row>
    <row r="363" spans="2:4">
      <c r="B363" s="156" t="s">
        <v>3741</v>
      </c>
      <c r="C363">
        <v>10</v>
      </c>
      <c r="D363" s="37" t="e">
        <f>VLOOKUP(B363,#REF!,2,0 )</f>
        <v>#REF!</v>
      </c>
    </row>
    <row r="364" spans="2:4">
      <c r="B364" s="156" t="s">
        <v>412</v>
      </c>
      <c r="C364">
        <v>4553</v>
      </c>
      <c r="D364" s="37" t="e">
        <f>VLOOKUP(B364,#REF!,2,0 )</f>
        <v>#REF!</v>
      </c>
    </row>
    <row r="365" spans="2:4">
      <c r="B365" s="156" t="s">
        <v>770</v>
      </c>
      <c r="C365">
        <v>186</v>
      </c>
      <c r="D365" s="37" t="e">
        <f>VLOOKUP(B365,#REF!,2,0 )</f>
        <v>#REF!</v>
      </c>
    </row>
    <row r="366" spans="2:4">
      <c r="B366" s="156" t="s">
        <v>1291</v>
      </c>
      <c r="C366">
        <v>1030</v>
      </c>
      <c r="D366" s="37" t="e">
        <f>VLOOKUP(B366,#REF!,2,0 )</f>
        <v>#REF!</v>
      </c>
    </row>
    <row r="367" spans="2:4">
      <c r="B367" s="156" t="s">
        <v>1292</v>
      </c>
      <c r="C367">
        <v>2037</v>
      </c>
      <c r="D367" s="37" t="e">
        <f>VLOOKUP(B367,#REF!,2,0 )</f>
        <v>#REF!</v>
      </c>
    </row>
    <row r="368" spans="2:4">
      <c r="B368" s="156" t="s">
        <v>413</v>
      </c>
      <c r="C368">
        <v>1965</v>
      </c>
      <c r="D368" s="37" t="e">
        <f>VLOOKUP(B368,#REF!,2,0 )</f>
        <v>#REF!</v>
      </c>
    </row>
    <row r="369" spans="2:4">
      <c r="B369" s="156" t="s">
        <v>414</v>
      </c>
      <c r="C369">
        <v>989</v>
      </c>
      <c r="D369" s="37" t="e">
        <f>VLOOKUP(B369,#REF!,2,0 )</f>
        <v>#REF!</v>
      </c>
    </row>
    <row r="370" spans="2:4">
      <c r="B370" s="156" t="s">
        <v>415</v>
      </c>
      <c r="C370">
        <v>2671</v>
      </c>
      <c r="D370" s="37" t="e">
        <f>VLOOKUP(B370,#REF!,2,0 )</f>
        <v>#REF!</v>
      </c>
    </row>
    <row r="371" spans="2:4">
      <c r="B371" s="156" t="s">
        <v>3746</v>
      </c>
      <c r="C371">
        <v>14</v>
      </c>
      <c r="D371" s="37" t="e">
        <f>VLOOKUP(B371,#REF!,2,0 )</f>
        <v>#REF!</v>
      </c>
    </row>
    <row r="372" spans="2:4">
      <c r="B372" s="156" t="s">
        <v>418</v>
      </c>
      <c r="C372">
        <v>201</v>
      </c>
      <c r="D372" s="37" t="e">
        <f>VLOOKUP(B372,#REF!,2,0 )</f>
        <v>#REF!</v>
      </c>
    </row>
    <row r="373" spans="2:4">
      <c r="B373" s="156" t="s">
        <v>416</v>
      </c>
      <c r="C373">
        <v>792</v>
      </c>
      <c r="D373" s="37" t="e">
        <f>VLOOKUP(B373,#REF!,2,0 )</f>
        <v>#REF!</v>
      </c>
    </row>
    <row r="374" spans="2:4">
      <c r="B374" s="156" t="s">
        <v>419</v>
      </c>
      <c r="C374">
        <v>587</v>
      </c>
      <c r="D374" s="37" t="e">
        <f>VLOOKUP(B374,#REF!,2,0 )</f>
        <v>#REF!</v>
      </c>
    </row>
    <row r="375" spans="2:4">
      <c r="B375" s="156" t="s">
        <v>417</v>
      </c>
      <c r="C375">
        <v>925</v>
      </c>
      <c r="D375" s="37" t="e">
        <f>VLOOKUP(B375,#REF!,2,0 )</f>
        <v>#REF!</v>
      </c>
    </row>
    <row r="376" spans="2:4">
      <c r="B376" s="156" t="s">
        <v>420</v>
      </c>
      <c r="C376">
        <v>310</v>
      </c>
      <c r="D376" s="37" t="e">
        <f>VLOOKUP(B376,#REF!,2,0 )</f>
        <v>#REF!</v>
      </c>
    </row>
    <row r="377" spans="2:4">
      <c r="B377" s="156" t="s">
        <v>422</v>
      </c>
      <c r="C377">
        <v>125</v>
      </c>
      <c r="D377" s="37" t="e">
        <f>VLOOKUP(B377,#REF!,2,0 )</f>
        <v>#REF!</v>
      </c>
    </row>
    <row r="378" spans="2:4">
      <c r="B378" s="156" t="s">
        <v>1239</v>
      </c>
      <c r="C378">
        <v>491</v>
      </c>
      <c r="D378" s="37" t="e">
        <f>VLOOKUP(B378,#REF!,2,0 )</f>
        <v>#REF!</v>
      </c>
    </row>
    <row r="379" spans="2:4">
      <c r="B379" s="156" t="s">
        <v>1240</v>
      </c>
      <c r="C379">
        <v>279</v>
      </c>
      <c r="D379" s="37" t="e">
        <f>VLOOKUP(B379,#REF!,2,0 )</f>
        <v>#REF!</v>
      </c>
    </row>
    <row r="380" spans="2:4">
      <c r="B380" s="156" t="s">
        <v>773</v>
      </c>
      <c r="C380">
        <v>920</v>
      </c>
      <c r="D380" s="37" t="e">
        <f>VLOOKUP(B380,#REF!,2,0 )</f>
        <v>#REF!</v>
      </c>
    </row>
    <row r="381" spans="2:4">
      <c r="B381" s="156" t="s">
        <v>776</v>
      </c>
      <c r="C381">
        <v>8</v>
      </c>
      <c r="D381" s="37" t="e">
        <f>VLOOKUP(B381,#REF!,2,0 )</f>
        <v>#REF!</v>
      </c>
    </row>
    <row r="382" spans="2:4">
      <c r="B382" s="156" t="s">
        <v>4508</v>
      </c>
      <c r="C382">
        <v>13</v>
      </c>
      <c r="D382" s="37" t="e">
        <f>VLOOKUP(B382,#REF!,2,0 )</f>
        <v>#REF!</v>
      </c>
    </row>
    <row r="383" spans="2:4">
      <c r="B383" s="156" t="s">
        <v>4509</v>
      </c>
      <c r="C383">
        <v>15</v>
      </c>
      <c r="D383" s="37" t="e">
        <f>VLOOKUP(B383,#REF!,2,0 )</f>
        <v>#REF!</v>
      </c>
    </row>
    <row r="384" spans="2:4">
      <c r="B384" s="156" t="s">
        <v>423</v>
      </c>
      <c r="C384">
        <v>19</v>
      </c>
      <c r="D384" s="37" t="e">
        <f>VLOOKUP(B384,#REF!,2,0 )</f>
        <v>#REF!</v>
      </c>
    </row>
    <row r="385" spans="2:4">
      <c r="B385" s="156" t="s">
        <v>2955</v>
      </c>
      <c r="C385">
        <v>261</v>
      </c>
      <c r="D385" s="37" t="e">
        <f>VLOOKUP(B385,#REF!,2,0 )</f>
        <v>#REF!</v>
      </c>
    </row>
    <row r="386" spans="2:4">
      <c r="B386" s="156" t="s">
        <v>428</v>
      </c>
      <c r="C386">
        <v>1701</v>
      </c>
      <c r="D386" s="37" t="e">
        <f>VLOOKUP(B386,#REF!,2,0 )</f>
        <v>#REF!</v>
      </c>
    </row>
    <row r="387" spans="2:4">
      <c r="B387" s="156" t="s">
        <v>670</v>
      </c>
      <c r="C387">
        <v>429</v>
      </c>
      <c r="D387" s="37" t="e">
        <f>VLOOKUP(B387,#REF!,2,0 )</f>
        <v>#REF!</v>
      </c>
    </row>
    <row r="388" spans="2:4">
      <c r="B388" s="156" t="s">
        <v>430</v>
      </c>
      <c r="C388">
        <v>2463</v>
      </c>
      <c r="D388" s="37" t="e">
        <f>VLOOKUP(B388,#REF!,2,0 )</f>
        <v>#REF!</v>
      </c>
    </row>
    <row r="389" spans="2:4">
      <c r="B389" s="156" t="s">
        <v>431</v>
      </c>
      <c r="C389">
        <v>174</v>
      </c>
      <c r="D389" s="37" t="e">
        <f>VLOOKUP(B389,#REF!,2,0 )</f>
        <v>#REF!</v>
      </c>
    </row>
    <row r="390" spans="2:4">
      <c r="B390" s="156" t="s">
        <v>432</v>
      </c>
      <c r="C390">
        <v>3582</v>
      </c>
      <c r="D390" s="37" t="e">
        <f>VLOOKUP(B390,#REF!,2,0 )</f>
        <v>#REF!</v>
      </c>
    </row>
    <row r="391" spans="2:4">
      <c r="B391" s="156" t="s">
        <v>671</v>
      </c>
      <c r="C391">
        <v>2</v>
      </c>
      <c r="D391" s="37" t="e">
        <f>VLOOKUP(B391,#REF!,2,0 )</f>
        <v>#REF!</v>
      </c>
    </row>
    <row r="392" spans="2:4">
      <c r="B392" s="156" t="s">
        <v>4176</v>
      </c>
      <c r="C392">
        <v>971</v>
      </c>
      <c r="D392" s="37" t="e">
        <f>VLOOKUP(B392,#REF!,2,0 )</f>
        <v>#REF!</v>
      </c>
    </row>
    <row r="393" spans="2:4">
      <c r="B393" s="156" t="s">
        <v>779</v>
      </c>
      <c r="C393">
        <v>84</v>
      </c>
      <c r="D393" s="37" t="e">
        <f>VLOOKUP(B393,#REF!,2,0 )</f>
        <v>#REF!</v>
      </c>
    </row>
    <row r="394" spans="2:4">
      <c r="B394" s="156" t="s">
        <v>435</v>
      </c>
      <c r="C394">
        <v>6433</v>
      </c>
      <c r="D394" s="37" t="e">
        <f>VLOOKUP(B394,#REF!,2,0 )</f>
        <v>#REF!</v>
      </c>
    </row>
    <row r="395" spans="2:4">
      <c r="B395" s="156" t="s">
        <v>711</v>
      </c>
      <c r="C395">
        <v>2900</v>
      </c>
      <c r="D395" s="37" t="e">
        <f>VLOOKUP(B395,#REF!,2,0 )</f>
        <v>#REF!</v>
      </c>
    </row>
    <row r="396" spans="2:4">
      <c r="B396" s="156" t="s">
        <v>781</v>
      </c>
      <c r="C396">
        <v>138</v>
      </c>
      <c r="D396" s="37" t="e">
        <f>VLOOKUP(B396,#REF!,2,0 )</f>
        <v>#REF!</v>
      </c>
    </row>
    <row r="397" spans="2:4">
      <c r="B397" s="156" t="s">
        <v>1697</v>
      </c>
      <c r="C397">
        <v>128</v>
      </c>
      <c r="D397" s="37" t="e">
        <f>VLOOKUP(B397,#REF!,2,0 )</f>
        <v>#REF!</v>
      </c>
    </row>
    <row r="398" spans="2:4">
      <c r="B398" s="156" t="s">
        <v>782</v>
      </c>
      <c r="C398">
        <v>37</v>
      </c>
      <c r="D398" s="37" t="e">
        <f>VLOOKUP(B398,#REF!,2,0 )</f>
        <v>#REF!</v>
      </c>
    </row>
    <row r="399" spans="2:4">
      <c r="B399" s="156" t="s">
        <v>783</v>
      </c>
      <c r="C399">
        <v>2728</v>
      </c>
      <c r="D399" s="37" t="e">
        <f>VLOOKUP(B399,#REF!,2,0 )</f>
        <v>#REF!</v>
      </c>
    </row>
    <row r="400" spans="2:4">
      <c r="B400" s="156" t="s">
        <v>436</v>
      </c>
      <c r="C400">
        <v>56</v>
      </c>
      <c r="D400" s="37" t="e">
        <f>VLOOKUP(B400,#REF!,2,0 )</f>
        <v>#REF!</v>
      </c>
    </row>
    <row r="401" spans="2:4">
      <c r="B401" s="156" t="s">
        <v>73</v>
      </c>
      <c r="C401">
        <v>3590</v>
      </c>
      <c r="D401" s="37" t="e">
        <f>VLOOKUP(B401,#REF!,2,0 )</f>
        <v>#REF!</v>
      </c>
    </row>
    <row r="402" spans="2:4">
      <c r="B402" s="156" t="s">
        <v>75</v>
      </c>
      <c r="C402">
        <v>2483</v>
      </c>
      <c r="D402" s="37" t="e">
        <f>VLOOKUP(B402,#REF!,2,0 )</f>
        <v>#REF!</v>
      </c>
    </row>
    <row r="403" spans="2:4">
      <c r="B403" s="156" t="s">
        <v>77</v>
      </c>
      <c r="C403">
        <v>3659</v>
      </c>
      <c r="D403" s="37" t="e">
        <f>VLOOKUP(B403,#REF!,2,0 )</f>
        <v>#REF!</v>
      </c>
    </row>
    <row r="404" spans="2:4">
      <c r="B404" s="156" t="s">
        <v>79</v>
      </c>
      <c r="C404">
        <v>3362</v>
      </c>
      <c r="D404" s="37" t="e">
        <f>VLOOKUP(B404,#REF!,2,0 )</f>
        <v>#REF!</v>
      </c>
    </row>
    <row r="405" spans="2:4">
      <c r="B405" s="156" t="s">
        <v>784</v>
      </c>
      <c r="C405">
        <v>3299</v>
      </c>
      <c r="D405" s="37" t="e">
        <f>VLOOKUP(B405,#REF!,2,0 )</f>
        <v>#REF!</v>
      </c>
    </row>
    <row r="406" spans="2:4">
      <c r="B406" s="156" t="s">
        <v>439</v>
      </c>
      <c r="C406">
        <v>139</v>
      </c>
      <c r="D406" s="37" t="e">
        <f>VLOOKUP(B406,#REF!,2,0 )</f>
        <v>#REF!</v>
      </c>
    </row>
    <row r="407" spans="2:4">
      <c r="B407" s="156" t="s">
        <v>440</v>
      </c>
      <c r="C407">
        <v>244</v>
      </c>
      <c r="D407" s="37" t="e">
        <f>VLOOKUP(B407,#REF!,2,0 )</f>
        <v>#REF!</v>
      </c>
    </row>
    <row r="408" spans="2:4">
      <c r="B408" s="156" t="s">
        <v>443</v>
      </c>
      <c r="C408">
        <v>941</v>
      </c>
      <c r="D408" s="37" t="e">
        <f>VLOOKUP(B408,#REF!,2,0 )</f>
        <v>#REF!</v>
      </c>
    </row>
    <row r="409" spans="2:4">
      <c r="B409" s="156" t="s">
        <v>444</v>
      </c>
      <c r="C409">
        <v>130</v>
      </c>
      <c r="D409" s="37" t="e">
        <f>VLOOKUP(B409,#REF!,2,0 )</f>
        <v>#REF!</v>
      </c>
    </row>
    <row r="410" spans="2:4">
      <c r="B410" s="156" t="s">
        <v>445</v>
      </c>
      <c r="C410">
        <v>523</v>
      </c>
      <c r="D410" s="37" t="e">
        <f>VLOOKUP(B410,#REF!,2,0 )</f>
        <v>#REF!</v>
      </c>
    </row>
    <row r="411" spans="2:4">
      <c r="B411" s="156" t="s">
        <v>446</v>
      </c>
      <c r="C411">
        <v>521</v>
      </c>
      <c r="D411" s="37" t="e">
        <f>VLOOKUP(B411,#REF!,2,0 )</f>
        <v>#REF!</v>
      </c>
    </row>
    <row r="412" spans="2:4">
      <c r="B412" s="156" t="s">
        <v>447</v>
      </c>
      <c r="C412">
        <v>192</v>
      </c>
      <c r="D412" s="37" t="e">
        <f>VLOOKUP(B412,#REF!,2,0 )</f>
        <v>#REF!</v>
      </c>
    </row>
    <row r="413" spans="2:4">
      <c r="B413" s="156" t="s">
        <v>448</v>
      </c>
      <c r="C413">
        <v>232</v>
      </c>
      <c r="D413" s="37" t="e">
        <f>VLOOKUP(B413,#REF!,2,0 )</f>
        <v>#REF!</v>
      </c>
    </row>
    <row r="414" spans="2:4">
      <c r="B414" s="156" t="s">
        <v>449</v>
      </c>
      <c r="C414">
        <v>47</v>
      </c>
      <c r="D414" s="37" t="e">
        <f>VLOOKUP(B414,#REF!,2,0 )</f>
        <v>#REF!</v>
      </c>
    </row>
    <row r="415" spans="2:4">
      <c r="B415" s="156" t="s">
        <v>450</v>
      </c>
      <c r="C415">
        <v>47</v>
      </c>
      <c r="D415" s="37" t="e">
        <f>VLOOKUP(B415,#REF!,2,0 )</f>
        <v>#REF!</v>
      </c>
    </row>
    <row r="416" spans="2:4">
      <c r="B416" s="156" t="s">
        <v>451</v>
      </c>
      <c r="C416">
        <v>286</v>
      </c>
      <c r="D416" s="37" t="e">
        <f>VLOOKUP(B416,#REF!,2,0 )</f>
        <v>#REF!</v>
      </c>
    </row>
    <row r="417" spans="2:4">
      <c r="B417" s="156" t="s">
        <v>452</v>
      </c>
      <c r="C417">
        <v>201</v>
      </c>
      <c r="D417" s="37" t="e">
        <f>VLOOKUP(B417,#REF!,2,0 )</f>
        <v>#REF!</v>
      </c>
    </row>
    <row r="418" spans="2:4">
      <c r="B418" s="156" t="s">
        <v>453</v>
      </c>
      <c r="C418">
        <v>244</v>
      </c>
      <c r="D418" s="37" t="e">
        <f>VLOOKUP(B418,#REF!,2,0 )</f>
        <v>#REF!</v>
      </c>
    </row>
    <row r="419" spans="2:4">
      <c r="B419" s="156" t="s">
        <v>454</v>
      </c>
      <c r="C419">
        <v>41</v>
      </c>
      <c r="D419" s="37" t="e">
        <f>VLOOKUP(B419,#REF!,2,0 )</f>
        <v>#REF!</v>
      </c>
    </row>
    <row r="420" spans="2:4">
      <c r="B420" s="156" t="s">
        <v>456</v>
      </c>
      <c r="C420">
        <v>32</v>
      </c>
      <c r="D420" s="37" t="e">
        <f>VLOOKUP(B420,#REF!,2,0 )</f>
        <v>#REF!</v>
      </c>
    </row>
    <row r="421" spans="2:4">
      <c r="B421" s="156" t="s">
        <v>457</v>
      </c>
      <c r="C421">
        <v>33</v>
      </c>
      <c r="D421" s="37" t="e">
        <f>VLOOKUP(B421,#REF!,2,0 )</f>
        <v>#REF!</v>
      </c>
    </row>
    <row r="422" spans="2:4">
      <c r="B422" s="156" t="s">
        <v>460</v>
      </c>
      <c r="C422">
        <v>41</v>
      </c>
      <c r="D422" s="37" t="e">
        <f>VLOOKUP(B422,#REF!,2,0 )</f>
        <v>#REF!</v>
      </c>
    </row>
    <row r="423" spans="2:4">
      <c r="B423" s="156" t="s">
        <v>462</v>
      </c>
      <c r="C423">
        <v>147</v>
      </c>
      <c r="D423" s="37" t="e">
        <f>VLOOKUP(B423,#REF!,2,0 )</f>
        <v>#REF!</v>
      </c>
    </row>
    <row r="424" spans="2:4">
      <c r="B424" s="156" t="s">
        <v>461</v>
      </c>
      <c r="C424">
        <v>209</v>
      </c>
      <c r="D424" s="37" t="e">
        <f>VLOOKUP(B424,#REF!,2,0 )</f>
        <v>#REF!</v>
      </c>
    </row>
    <row r="425" spans="2:4">
      <c r="B425" s="156" t="s">
        <v>463</v>
      </c>
      <c r="C425">
        <v>353</v>
      </c>
      <c r="D425" s="37" t="e">
        <f>VLOOKUP(B425,#REF!,2,0 )</f>
        <v>#REF!</v>
      </c>
    </row>
    <row r="426" spans="2:4">
      <c r="B426" s="156" t="s">
        <v>467</v>
      </c>
      <c r="C426">
        <v>113</v>
      </c>
      <c r="D426" s="37" t="e">
        <f>VLOOKUP(B426,#REF!,2,0 )</f>
        <v>#REF!</v>
      </c>
    </row>
    <row r="427" spans="2:4">
      <c r="B427" s="156" t="s">
        <v>465</v>
      </c>
      <c r="C427">
        <v>21</v>
      </c>
      <c r="D427" s="37" t="e">
        <f>VLOOKUP(B427,#REF!,2,0 )</f>
        <v>#REF!</v>
      </c>
    </row>
    <row r="428" spans="2:4">
      <c r="B428" s="156" t="s">
        <v>466</v>
      </c>
      <c r="C428">
        <v>458</v>
      </c>
      <c r="D428" s="37" t="e">
        <f>VLOOKUP(B428,#REF!,2,0 )</f>
        <v>#REF!</v>
      </c>
    </row>
    <row r="429" spans="2:4">
      <c r="B429" s="156" t="s">
        <v>464</v>
      </c>
      <c r="C429">
        <v>493</v>
      </c>
      <c r="D429" s="37" t="e">
        <f>VLOOKUP(B429,#REF!,2,0 )</f>
        <v>#REF!</v>
      </c>
    </row>
    <row r="430" spans="2:4">
      <c r="B430" s="156" t="s">
        <v>615</v>
      </c>
      <c r="C430">
        <v>236</v>
      </c>
      <c r="D430" s="37" t="e">
        <f>VLOOKUP(B430,#REF!,2,0 )</f>
        <v>#REF!</v>
      </c>
    </row>
    <row r="431" spans="2:4">
      <c r="B431" s="156" t="s">
        <v>616</v>
      </c>
      <c r="C431">
        <v>717</v>
      </c>
      <c r="D431" s="37" t="e">
        <f>VLOOKUP(B431,#REF!,2,0 )</f>
        <v>#REF!</v>
      </c>
    </row>
    <row r="432" spans="2:4">
      <c r="B432" s="156" t="s">
        <v>617</v>
      </c>
      <c r="C432">
        <v>549</v>
      </c>
      <c r="D432" s="37" t="e">
        <f>VLOOKUP(B432,#REF!,2,0 )</f>
        <v>#REF!</v>
      </c>
    </row>
    <row r="433" spans="2:4">
      <c r="B433" s="156" t="s">
        <v>4074</v>
      </c>
      <c r="C433">
        <v>1176</v>
      </c>
      <c r="D433" s="37" t="e">
        <f>VLOOKUP(B433,#REF!,2,0 )</f>
        <v>#REF!</v>
      </c>
    </row>
    <row r="434" spans="2:4">
      <c r="B434" s="156" t="s">
        <v>642</v>
      </c>
      <c r="C434">
        <v>2528</v>
      </c>
      <c r="D434" s="37" t="e">
        <f>VLOOKUP(B434,#REF!,2,0 )</f>
        <v>#REF!</v>
      </c>
    </row>
    <row r="435" spans="2:4">
      <c r="B435" s="156" t="s">
        <v>785</v>
      </c>
      <c r="C435">
        <v>5217</v>
      </c>
      <c r="D435" s="37" t="e">
        <f>VLOOKUP(B435,#REF!,2,0 )</f>
        <v>#REF!</v>
      </c>
    </row>
    <row r="436" spans="2:4">
      <c r="B436" s="156" t="s">
        <v>641</v>
      </c>
      <c r="C436">
        <v>7980</v>
      </c>
      <c r="D436" s="37" t="e">
        <f>VLOOKUP(B436,#REF!,2,0 )</f>
        <v>#REF!</v>
      </c>
    </row>
    <row r="437" spans="2:4">
      <c r="B437" s="156" t="s">
        <v>643</v>
      </c>
      <c r="C437">
        <v>922</v>
      </c>
      <c r="D437" s="37" t="e">
        <f>VLOOKUP(B437,#REF!,2,0 )</f>
        <v>#REF!</v>
      </c>
    </row>
    <row r="438" spans="2:4">
      <c r="B438" s="156" t="s">
        <v>645</v>
      </c>
      <c r="C438">
        <v>4092</v>
      </c>
      <c r="D438" s="37" t="e">
        <f>VLOOKUP(B438,#REF!,2,0 )</f>
        <v>#REF!</v>
      </c>
    </row>
    <row r="439" spans="2:4">
      <c r="B439" s="156" t="s">
        <v>639</v>
      </c>
      <c r="C439">
        <v>3235</v>
      </c>
      <c r="D439" s="37" t="e">
        <f>VLOOKUP(B439,#REF!,2,0 )</f>
        <v>#REF!</v>
      </c>
    </row>
    <row r="440" spans="2:4">
      <c r="B440" s="156" t="s">
        <v>644</v>
      </c>
      <c r="C440">
        <v>1465</v>
      </c>
      <c r="D440" s="37" t="e">
        <f>VLOOKUP(B440,#REF!,2,0 )</f>
        <v>#REF!</v>
      </c>
    </row>
    <row r="441" spans="2:4">
      <c r="B441" s="156" t="s">
        <v>646</v>
      </c>
      <c r="C441">
        <v>2581</v>
      </c>
      <c r="D441" s="37" t="e">
        <f>VLOOKUP(B441,#REF!,2,0 )</f>
        <v>#REF!</v>
      </c>
    </row>
    <row r="442" spans="2:4">
      <c r="B442" s="156" t="s">
        <v>647</v>
      </c>
      <c r="C442">
        <v>961</v>
      </c>
      <c r="D442" s="37" t="e">
        <f>VLOOKUP(B442,#REF!,2,0 )</f>
        <v>#REF!</v>
      </c>
    </row>
    <row r="443" spans="2:4">
      <c r="B443" s="156" t="s">
        <v>648</v>
      </c>
      <c r="C443">
        <v>318</v>
      </c>
      <c r="D443" s="37" t="e">
        <f>VLOOKUP(B443,#REF!,2,0 )</f>
        <v>#REF!</v>
      </c>
    </row>
    <row r="444" spans="2:4">
      <c r="B444" s="156" t="s">
        <v>649</v>
      </c>
      <c r="C444">
        <v>1784</v>
      </c>
      <c r="D444" s="37" t="e">
        <f>VLOOKUP(B444,#REF!,2,0 )</f>
        <v>#REF!</v>
      </c>
    </row>
    <row r="445" spans="2:4">
      <c r="B445" s="156" t="s">
        <v>640</v>
      </c>
      <c r="C445">
        <v>3501</v>
      </c>
      <c r="D445" s="37" t="e">
        <f>VLOOKUP(B445,#REF!,2,0 )</f>
        <v>#REF!</v>
      </c>
    </row>
    <row r="446" spans="2:4">
      <c r="B446" s="156" t="s">
        <v>650</v>
      </c>
      <c r="C446">
        <v>3583</v>
      </c>
      <c r="D446" s="37" t="e">
        <f>VLOOKUP(B446,#REF!,2,0 )</f>
        <v>#REF!</v>
      </c>
    </row>
    <row r="447" spans="2:4">
      <c r="B447" s="156" t="s">
        <v>651</v>
      </c>
      <c r="C447">
        <v>2995</v>
      </c>
      <c r="D447" s="37" t="e">
        <f>VLOOKUP(B447,#REF!,2,0 )</f>
        <v>#REF!</v>
      </c>
    </row>
    <row r="448" spans="2:4">
      <c r="B448" s="156" t="s">
        <v>652</v>
      </c>
      <c r="C448">
        <v>1049</v>
      </c>
      <c r="D448" s="37" t="e">
        <f>VLOOKUP(B448,#REF!,2,0 )</f>
        <v>#REF!</v>
      </c>
    </row>
    <row r="449" spans="2:4">
      <c r="B449" s="156" t="s">
        <v>653</v>
      </c>
      <c r="C449">
        <v>2920</v>
      </c>
      <c r="D449" s="37" t="e">
        <f>VLOOKUP(B449,#REF!,2,0 )</f>
        <v>#REF!</v>
      </c>
    </row>
    <row r="450" spans="2:4">
      <c r="B450" s="156" t="s">
        <v>4081</v>
      </c>
      <c r="C450">
        <v>3764</v>
      </c>
      <c r="D450" s="37" t="e">
        <f>VLOOKUP(B450,#REF!,2,0 )</f>
        <v>#REF!</v>
      </c>
    </row>
    <row r="451" spans="2:4">
      <c r="B451" s="156" t="s">
        <v>4082</v>
      </c>
      <c r="C451">
        <v>3514</v>
      </c>
      <c r="D451" s="37" t="e">
        <f>VLOOKUP(B451,#REF!,2,0 )</f>
        <v>#REF!</v>
      </c>
    </row>
    <row r="452" spans="2:4">
      <c r="B452" s="156" t="s">
        <v>4178</v>
      </c>
      <c r="C452">
        <v>2034</v>
      </c>
      <c r="D452" s="37" t="e">
        <f>VLOOKUP(B452,#REF!,2,0 )</f>
        <v>#REF!</v>
      </c>
    </row>
    <row r="453" spans="2:4">
      <c r="B453" s="156" t="s">
        <v>471</v>
      </c>
      <c r="C453">
        <v>4978</v>
      </c>
      <c r="D453" s="37" t="e">
        <f>VLOOKUP(B453,#REF!,2,0 )</f>
        <v>#REF!</v>
      </c>
    </row>
    <row r="454" spans="2:4">
      <c r="B454" s="156" t="s">
        <v>472</v>
      </c>
      <c r="C454">
        <v>1435</v>
      </c>
      <c r="D454" s="37" t="e">
        <f>VLOOKUP(B454,#REF!,2,0 )</f>
        <v>#REF!</v>
      </c>
    </row>
    <row r="455" spans="2:4">
      <c r="B455" s="156" t="s">
        <v>4415</v>
      </c>
      <c r="C455">
        <v>1913</v>
      </c>
      <c r="D455" s="37" t="e">
        <f>VLOOKUP(B455,#REF!,2,0 )</f>
        <v>#REF!</v>
      </c>
    </row>
    <row r="456" spans="2:4">
      <c r="B456" s="156" t="s">
        <v>4416</v>
      </c>
      <c r="C456">
        <v>1923</v>
      </c>
      <c r="D456" s="37" t="e">
        <f>VLOOKUP(B456,#REF!,2,0 )</f>
        <v>#REF!</v>
      </c>
    </row>
    <row r="457" spans="2:4">
      <c r="B457" s="156" t="s">
        <v>3377</v>
      </c>
      <c r="C457">
        <v>1</v>
      </c>
      <c r="D457" s="37" t="e">
        <f>VLOOKUP(B457,#REF!,2,0 )</f>
        <v>#REF!</v>
      </c>
    </row>
    <row r="458" spans="2:4">
      <c r="B458" s="156" t="s">
        <v>473</v>
      </c>
      <c r="C458">
        <v>5493</v>
      </c>
      <c r="D458" s="37" t="e">
        <f>VLOOKUP(B458,#REF!,2,0 )</f>
        <v>#REF!</v>
      </c>
    </row>
    <row r="459" spans="2:4">
      <c r="B459" s="156" t="s">
        <v>474</v>
      </c>
      <c r="C459">
        <v>708</v>
      </c>
      <c r="D459" s="37" t="e">
        <f>VLOOKUP(B459,#REF!,2,0 )</f>
        <v>#REF!</v>
      </c>
    </row>
    <row r="460" spans="2:4">
      <c r="B460" s="156" t="s">
        <v>791</v>
      </c>
      <c r="C460">
        <v>32</v>
      </c>
      <c r="D460" s="37" t="e">
        <f>VLOOKUP(B460,#REF!,2,0 )</f>
        <v>#REF!</v>
      </c>
    </row>
    <row r="461" spans="2:4">
      <c r="B461" s="156" t="s">
        <v>792</v>
      </c>
      <c r="C461">
        <v>12</v>
      </c>
      <c r="D461" s="37" t="e">
        <f>VLOOKUP(B461,#REF!,2,0 )</f>
        <v>#REF!</v>
      </c>
    </row>
    <row r="462" spans="2:4">
      <c r="B462" s="156" t="s">
        <v>2795</v>
      </c>
      <c r="C462">
        <v>2</v>
      </c>
      <c r="D462" s="37" t="e">
        <f>VLOOKUP(B462,#REF!,2,0 )</f>
        <v>#REF!</v>
      </c>
    </row>
    <row r="463" spans="2:4">
      <c r="B463" s="156" t="s">
        <v>795</v>
      </c>
      <c r="C463">
        <v>901</v>
      </c>
      <c r="D463" s="37" t="e">
        <f>VLOOKUP(B463,#REF!,2,0 )</f>
        <v>#REF!</v>
      </c>
    </row>
    <row r="464" spans="2:4">
      <c r="B464" s="156" t="s">
        <v>796</v>
      </c>
      <c r="C464">
        <v>1600</v>
      </c>
      <c r="D464" s="37" t="e">
        <f>VLOOKUP(B464,#REF!,2,0 )</f>
        <v>#REF!</v>
      </c>
    </row>
    <row r="465" spans="2:4">
      <c r="B465" s="156" t="s">
        <v>476</v>
      </c>
      <c r="C465">
        <v>354</v>
      </c>
      <c r="D465" s="37" t="e">
        <f>VLOOKUP(B465,#REF!,2,0 )</f>
        <v>#REF!</v>
      </c>
    </row>
    <row r="466" spans="2:4">
      <c r="B466" s="156" t="s">
        <v>475</v>
      </c>
      <c r="C466">
        <v>634</v>
      </c>
      <c r="D466" s="37" t="e">
        <f>VLOOKUP(B466,#REF!,2,0 )</f>
        <v>#REF!</v>
      </c>
    </row>
    <row r="467" spans="2:4">
      <c r="B467" s="156" t="s">
        <v>672</v>
      </c>
      <c r="C467">
        <v>729</v>
      </c>
      <c r="D467" s="37" t="e">
        <f>VLOOKUP(B467,#REF!,2,0 )</f>
        <v>#REF!</v>
      </c>
    </row>
    <row r="468" spans="2:4">
      <c r="B468" s="156" t="s">
        <v>620</v>
      </c>
      <c r="C468">
        <v>142</v>
      </c>
      <c r="D468" s="37" t="e">
        <f>VLOOKUP(B468,#REF!,2,0 )</f>
        <v>#REF!</v>
      </c>
    </row>
    <row r="469" spans="2:4">
      <c r="B469" s="156" t="s">
        <v>618</v>
      </c>
      <c r="C469">
        <v>538</v>
      </c>
      <c r="D469" s="37" t="e">
        <f>VLOOKUP(B469,#REF!,2,0 )</f>
        <v>#REF!</v>
      </c>
    </row>
    <row r="470" spans="2:4">
      <c r="B470" s="156" t="s">
        <v>619</v>
      </c>
      <c r="C470">
        <v>461</v>
      </c>
      <c r="D470" s="37" t="e">
        <f>VLOOKUP(B470,#REF!,2,0 )</f>
        <v>#REF!</v>
      </c>
    </row>
    <row r="471" spans="2:4">
      <c r="B471" s="156" t="s">
        <v>4084</v>
      </c>
      <c r="C471">
        <v>227</v>
      </c>
      <c r="D471" s="37" t="e">
        <f>VLOOKUP(B471,#REF!,2,0 )</f>
        <v>#REF!</v>
      </c>
    </row>
    <row r="472" spans="2:4">
      <c r="B472" s="156" t="s">
        <v>797</v>
      </c>
      <c r="C472">
        <v>318</v>
      </c>
      <c r="D472" s="37" t="e">
        <f>VLOOKUP(B472,#REF!,2,0 )</f>
        <v>#REF!</v>
      </c>
    </row>
    <row r="473" spans="2:4">
      <c r="B473" s="156" t="s">
        <v>1241</v>
      </c>
      <c r="C473">
        <v>152</v>
      </c>
      <c r="D473" s="37" t="e">
        <f>VLOOKUP(B473,#REF!,2,0 )</f>
        <v>#REF!</v>
      </c>
    </row>
    <row r="474" spans="2:4">
      <c r="B474" s="156" t="s">
        <v>1242</v>
      </c>
      <c r="C474">
        <v>1175</v>
      </c>
      <c r="D474" s="37" t="e">
        <f>VLOOKUP(B474,#REF!,2,0 )</f>
        <v>#REF!</v>
      </c>
    </row>
    <row r="475" spans="2:4">
      <c r="B475" s="156" t="s">
        <v>1298</v>
      </c>
      <c r="C475">
        <v>826</v>
      </c>
      <c r="D475" s="37" t="e">
        <f>VLOOKUP(B475,#REF!,2,0 )</f>
        <v>#REF!</v>
      </c>
    </row>
    <row r="476" spans="2:4">
      <c r="B476" s="156" t="s">
        <v>1243</v>
      </c>
      <c r="C476">
        <v>1136</v>
      </c>
      <c r="D476" s="37" t="e">
        <f>VLOOKUP(B476,#REF!,2,0 )</f>
        <v>#REF!</v>
      </c>
    </row>
    <row r="477" spans="2:4">
      <c r="B477" s="156" t="s">
        <v>1299</v>
      </c>
      <c r="C477">
        <v>866</v>
      </c>
      <c r="D477" s="37" t="e">
        <f>VLOOKUP(B477,#REF!,2,0 )</f>
        <v>#REF!</v>
      </c>
    </row>
    <row r="478" spans="2:4">
      <c r="B478" s="156" t="s">
        <v>1300</v>
      </c>
      <c r="C478">
        <v>406</v>
      </c>
      <c r="D478" s="37" t="e">
        <f>VLOOKUP(B478,#REF!,2,0 )</f>
        <v>#REF!</v>
      </c>
    </row>
    <row r="479" spans="2:4">
      <c r="B479" s="156" t="s">
        <v>1301</v>
      </c>
      <c r="C479">
        <v>802</v>
      </c>
      <c r="D479" s="37" t="e">
        <f>VLOOKUP(B479,#REF!,2,0 )</f>
        <v>#REF!</v>
      </c>
    </row>
    <row r="480" spans="2:4">
      <c r="B480" s="156" t="s">
        <v>480</v>
      </c>
      <c r="C480">
        <v>10</v>
      </c>
      <c r="D480" s="37" t="e">
        <f>VLOOKUP(B480,#REF!,2,0 )</f>
        <v>#REF!</v>
      </c>
    </row>
    <row r="481" spans="2:4">
      <c r="B481" s="156" t="s">
        <v>481</v>
      </c>
      <c r="C481">
        <v>6</v>
      </c>
      <c r="D481" s="37" t="e">
        <f>VLOOKUP(B481,#REF!,2,0 )</f>
        <v>#REF!</v>
      </c>
    </row>
    <row r="482" spans="2:4">
      <c r="B482" s="156" t="s">
        <v>483</v>
      </c>
      <c r="C482">
        <v>55</v>
      </c>
      <c r="D482" s="37" t="e">
        <f>VLOOKUP(B482,#REF!,2,0 )</f>
        <v>#REF!</v>
      </c>
    </row>
    <row r="483" spans="2:4">
      <c r="B483" s="156" t="s">
        <v>484</v>
      </c>
      <c r="C483">
        <v>11</v>
      </c>
      <c r="D483" s="37" t="e">
        <f>VLOOKUP(B483,#REF!,2,0 )</f>
        <v>#REF!</v>
      </c>
    </row>
    <row r="484" spans="2:4">
      <c r="B484" s="156" t="s">
        <v>485</v>
      </c>
      <c r="C484">
        <v>8488</v>
      </c>
      <c r="D484" s="37" t="e">
        <f>VLOOKUP(B484,#REF!,2,0 )</f>
        <v>#REF!</v>
      </c>
    </row>
    <row r="485" spans="2:4">
      <c r="B485" s="156" t="s">
        <v>801</v>
      </c>
      <c r="C485">
        <v>250</v>
      </c>
      <c r="D485" s="37" t="e">
        <f>VLOOKUP(B485,#REF!,2,0 )</f>
        <v>#REF!</v>
      </c>
    </row>
    <row r="486" spans="2:4">
      <c r="B486" s="156" t="s">
        <v>2976</v>
      </c>
      <c r="C486">
        <v>6359</v>
      </c>
      <c r="D486" s="37" t="e">
        <f>VLOOKUP(B486,#REF!,2,0 )</f>
        <v>#REF!</v>
      </c>
    </row>
    <row r="487" spans="2:4">
      <c r="B487" s="156" t="s">
        <v>804</v>
      </c>
      <c r="C487">
        <v>20</v>
      </c>
      <c r="D487" s="37" t="e">
        <f>VLOOKUP(B487,#REF!,2,0 )</f>
        <v>#REF!</v>
      </c>
    </row>
    <row r="488" spans="2:4">
      <c r="B488" s="156" t="s">
        <v>4097</v>
      </c>
      <c r="C488">
        <v>2708</v>
      </c>
      <c r="D488" s="37" t="e">
        <f>VLOOKUP(B488,#REF!,2,0 )</f>
        <v>#REF!</v>
      </c>
    </row>
    <row r="489" spans="2:4">
      <c r="B489" s="156" t="s">
        <v>655</v>
      </c>
      <c r="C489">
        <v>3606</v>
      </c>
      <c r="D489" s="37" t="e">
        <f>VLOOKUP(B489,#REF!,2,0 )</f>
        <v>#REF!</v>
      </c>
    </row>
    <row r="490" spans="2:4">
      <c r="B490" s="156" t="s">
        <v>654</v>
      </c>
      <c r="C490">
        <v>4004</v>
      </c>
      <c r="D490" s="37" t="e">
        <f>VLOOKUP(B490,#REF!,2,0 )</f>
        <v>#REF!</v>
      </c>
    </row>
    <row r="491" spans="2:4">
      <c r="B491" s="156" t="s">
        <v>657</v>
      </c>
      <c r="C491">
        <v>3680</v>
      </c>
      <c r="D491" s="37" t="e">
        <f>VLOOKUP(B491,#REF!,2,0 )</f>
        <v>#REF!</v>
      </c>
    </row>
    <row r="492" spans="2:4">
      <c r="B492" s="156" t="s">
        <v>656</v>
      </c>
      <c r="C492">
        <v>2097</v>
      </c>
      <c r="D492" s="37" t="e">
        <f>VLOOKUP(B492,#REF!,2,0 )</f>
        <v>#REF!</v>
      </c>
    </row>
    <row r="493" spans="2:4">
      <c r="B493" s="156" t="s">
        <v>810</v>
      </c>
      <c r="C493">
        <v>314</v>
      </c>
      <c r="D493" s="37" t="e">
        <f>VLOOKUP(B493,#REF!,2,0 )</f>
        <v>#REF!</v>
      </c>
    </row>
    <row r="494" spans="2:4">
      <c r="B494" s="156" t="s">
        <v>811</v>
      </c>
      <c r="C494">
        <v>179</v>
      </c>
      <c r="D494" s="37" t="e">
        <f>VLOOKUP(B494,#REF!,2,0 )</f>
        <v>#REF!</v>
      </c>
    </row>
    <row r="495" spans="2:4">
      <c r="B495" s="156" t="s">
        <v>812</v>
      </c>
      <c r="C495">
        <v>224</v>
      </c>
      <c r="D495" s="37" t="e">
        <f>VLOOKUP(B495,#REF!,2,0 )</f>
        <v>#REF!</v>
      </c>
    </row>
    <row r="496" spans="2:4">
      <c r="B496" s="156" t="s">
        <v>814</v>
      </c>
      <c r="C496">
        <v>480</v>
      </c>
      <c r="D496" s="37" t="e">
        <f>VLOOKUP(B496,#REF!,2,0 )</f>
        <v>#REF!</v>
      </c>
    </row>
    <row r="497" spans="2:4">
      <c r="B497" s="156" t="s">
        <v>675</v>
      </c>
      <c r="C497">
        <v>3146</v>
      </c>
      <c r="D497" s="37" t="e">
        <f>VLOOKUP(B497,#REF!,2,0 )</f>
        <v>#REF!</v>
      </c>
    </row>
    <row r="498" spans="2:4">
      <c r="B498" s="156" t="s">
        <v>676</v>
      </c>
      <c r="C498">
        <v>169</v>
      </c>
      <c r="D498" s="37" t="e">
        <f>VLOOKUP(B498,#REF!,2,0 )</f>
        <v>#REF!</v>
      </c>
    </row>
    <row r="499" spans="2:4">
      <c r="B499" s="156" t="s">
        <v>677</v>
      </c>
      <c r="C499">
        <v>666</v>
      </c>
      <c r="D499" s="37" t="e">
        <f>VLOOKUP(B499,#REF!,2,0 )</f>
        <v>#REF!</v>
      </c>
    </row>
    <row r="500" spans="2:4">
      <c r="B500" s="156" t="s">
        <v>678</v>
      </c>
      <c r="C500">
        <v>384</v>
      </c>
      <c r="D500" s="37" t="e">
        <f>VLOOKUP(B500,#REF!,2,0 )</f>
        <v>#REF!</v>
      </c>
    </row>
    <row r="501" spans="2:4">
      <c r="B501" s="156" t="s">
        <v>819</v>
      </c>
      <c r="C501">
        <v>4779</v>
      </c>
      <c r="D501" s="37" t="e">
        <f>VLOOKUP(B501,#REF!,2,0 )</f>
        <v>#REF!</v>
      </c>
    </row>
    <row r="502" spans="2:4">
      <c r="B502" s="156" t="s">
        <v>492</v>
      </c>
      <c r="C502">
        <v>962</v>
      </c>
      <c r="D502" s="37" t="e">
        <f>VLOOKUP(B502,#REF!,2,0 )</f>
        <v>#REF!</v>
      </c>
    </row>
    <row r="503" spans="2:4">
      <c r="B503" s="156" t="s">
        <v>821</v>
      </c>
      <c r="C503">
        <v>95</v>
      </c>
      <c r="D503" s="37" t="e">
        <f>VLOOKUP(B503,#REF!,2,0 )</f>
        <v>#REF!</v>
      </c>
    </row>
    <row r="504" spans="2:4">
      <c r="B504" s="156" t="s">
        <v>497</v>
      </c>
      <c r="C504">
        <v>285</v>
      </c>
      <c r="D504" s="37" t="e">
        <f>VLOOKUP(B504,#REF!,2,0 )</f>
        <v>#REF!</v>
      </c>
    </row>
    <row r="505" spans="2:4">
      <c r="B505" s="156" t="s">
        <v>498</v>
      </c>
      <c r="C505">
        <v>2773</v>
      </c>
      <c r="D505" s="37" t="e">
        <f>VLOOKUP(B505,#REF!,2,0 )</f>
        <v>#REF!</v>
      </c>
    </row>
    <row r="506" spans="2:4">
      <c r="B506" s="156" t="s">
        <v>500</v>
      </c>
      <c r="C506">
        <v>1449</v>
      </c>
      <c r="D506" s="37" t="e">
        <f>VLOOKUP(B506,#REF!,2,0 )</f>
        <v>#REF!</v>
      </c>
    </row>
    <row r="507" spans="2:4">
      <c r="B507" s="156" t="s">
        <v>501</v>
      </c>
      <c r="C507">
        <v>422</v>
      </c>
      <c r="D507" s="37" t="e">
        <f>VLOOKUP(B507,#REF!,2,0 )</f>
        <v>#REF!</v>
      </c>
    </row>
    <row r="508" spans="2:4">
      <c r="B508" s="156" t="s">
        <v>502</v>
      </c>
      <c r="C508">
        <v>566</v>
      </c>
      <c r="D508" s="37" t="e">
        <f>VLOOKUP(B508,#REF!,2,0 )</f>
        <v>#REF!</v>
      </c>
    </row>
    <row r="509" spans="2:4">
      <c r="B509" s="156" t="s">
        <v>822</v>
      </c>
      <c r="C509">
        <v>102</v>
      </c>
      <c r="D509" s="37" t="e">
        <f>VLOOKUP(B509,#REF!,2,0 )</f>
        <v>#REF!</v>
      </c>
    </row>
    <row r="510" spans="2:4">
      <c r="B510" s="156" t="s">
        <v>824</v>
      </c>
      <c r="C510">
        <v>605</v>
      </c>
      <c r="D510" s="37" t="e">
        <f>VLOOKUP(B510,#REF!,2,0 )</f>
        <v>#REF!</v>
      </c>
    </row>
    <row r="511" spans="2:4">
      <c r="B511" s="156" t="s">
        <v>825</v>
      </c>
      <c r="C511">
        <v>878</v>
      </c>
      <c r="D511" s="37" t="e">
        <f>VLOOKUP(B511,#REF!,2,0 )</f>
        <v>#REF!</v>
      </c>
    </row>
    <row r="512" spans="2:4">
      <c r="B512" s="156" t="s">
        <v>826</v>
      </c>
      <c r="C512">
        <v>706</v>
      </c>
      <c r="D512" s="37" t="e">
        <f>VLOOKUP(B512,#REF!,2,0 )</f>
        <v>#REF!</v>
      </c>
    </row>
    <row r="513" spans="2:4">
      <c r="B513" s="156" t="s">
        <v>827</v>
      </c>
      <c r="C513">
        <v>1162</v>
      </c>
      <c r="D513" s="37" t="e">
        <f>VLOOKUP(B513,#REF!,2,0 )</f>
        <v>#REF!</v>
      </c>
    </row>
    <row r="514" spans="2:4">
      <c r="B514" s="156" t="s">
        <v>828</v>
      </c>
      <c r="C514">
        <v>1262</v>
      </c>
      <c r="D514" s="37" t="e">
        <f>VLOOKUP(B514,#REF!,2,0 )</f>
        <v>#REF!</v>
      </c>
    </row>
    <row r="515" spans="2:4">
      <c r="B515" s="156" t="s">
        <v>829</v>
      </c>
      <c r="C515">
        <v>788</v>
      </c>
      <c r="D515" s="37" t="e">
        <f>VLOOKUP(B515,#REF!,2,0 )</f>
        <v>#REF!</v>
      </c>
    </row>
    <row r="516" spans="2:4">
      <c r="B516" s="156" t="s">
        <v>831</v>
      </c>
      <c r="C516">
        <v>42</v>
      </c>
      <c r="D516" s="37" t="e">
        <f>VLOOKUP(B516,#REF!,2,0 )</f>
        <v>#REF!</v>
      </c>
    </row>
    <row r="517" spans="2:4">
      <c r="B517" s="156" t="s">
        <v>832</v>
      </c>
      <c r="C517">
        <v>84</v>
      </c>
      <c r="D517" s="37" t="e">
        <f>VLOOKUP(B517,#REF!,2,0 )</f>
        <v>#REF!</v>
      </c>
    </row>
    <row r="518" spans="2:4">
      <c r="B518" s="156" t="s">
        <v>3954</v>
      </c>
      <c r="C518">
        <v>6636</v>
      </c>
      <c r="D518" s="37" t="e">
        <f>VLOOKUP(B518,#REF!,2,0 )</f>
        <v>#REF!</v>
      </c>
    </row>
    <row r="519" spans="2:4">
      <c r="B519" s="156" t="s">
        <v>833</v>
      </c>
      <c r="C519">
        <v>33</v>
      </c>
      <c r="D519" s="37" t="e">
        <f>VLOOKUP(B519,#REF!,2,0 )</f>
        <v>#REF!</v>
      </c>
    </row>
    <row r="520" spans="2:4">
      <c r="B520" s="156" t="s">
        <v>835</v>
      </c>
      <c r="C520">
        <v>468</v>
      </c>
      <c r="D520" s="37" t="e">
        <f>VLOOKUP(B520,#REF!,2,0 )</f>
        <v>#REF!</v>
      </c>
    </row>
    <row r="521" spans="2:4">
      <c r="B521" s="156" t="s">
        <v>836</v>
      </c>
      <c r="C521">
        <v>405</v>
      </c>
      <c r="D521" s="37" t="e">
        <f>VLOOKUP(B521,#REF!,2,0 )</f>
        <v>#REF!</v>
      </c>
    </row>
    <row r="522" spans="2:4">
      <c r="B522" s="156" t="s">
        <v>837</v>
      </c>
      <c r="C522">
        <v>184</v>
      </c>
      <c r="D522" s="37" t="e">
        <f>VLOOKUP(B522,#REF!,2,0 )</f>
        <v>#REF!</v>
      </c>
    </row>
    <row r="523" spans="2:4">
      <c r="B523" s="156" t="s">
        <v>838</v>
      </c>
      <c r="C523">
        <v>997</v>
      </c>
      <c r="D523" s="37" t="e">
        <f>VLOOKUP(B523,#REF!,2,0 )</f>
        <v>#REF!</v>
      </c>
    </row>
    <row r="524" spans="2:4">
      <c r="B524" s="156" t="s">
        <v>621</v>
      </c>
      <c r="C524">
        <v>646</v>
      </c>
      <c r="D524" s="37" t="e">
        <f>VLOOKUP(B524,#REF!,2,0 )</f>
        <v>#REF!</v>
      </c>
    </row>
    <row r="525" spans="2:4">
      <c r="B525" s="156" t="s">
        <v>622</v>
      </c>
      <c r="C525">
        <v>663</v>
      </c>
      <c r="D525" s="37" t="e">
        <f>VLOOKUP(B525,#REF!,2,0 )</f>
        <v>#REF!</v>
      </c>
    </row>
    <row r="526" spans="2:4">
      <c r="B526" s="156" t="s">
        <v>841</v>
      </c>
      <c r="C526">
        <v>889</v>
      </c>
      <c r="D526" s="37" t="e">
        <f>VLOOKUP(B526,#REF!,2,0 )</f>
        <v>#REF!</v>
      </c>
    </row>
    <row r="527" spans="2:4">
      <c r="B527" s="156" t="s">
        <v>681</v>
      </c>
      <c r="C527">
        <v>3724</v>
      </c>
      <c r="D527" s="37" t="e">
        <f>VLOOKUP(B527,#REF!,2,0 )</f>
        <v>#REF!</v>
      </c>
    </row>
    <row r="528" spans="2:4">
      <c r="B528" s="156" t="s">
        <v>842</v>
      </c>
      <c r="C528">
        <v>181</v>
      </c>
      <c r="D528" s="37" t="e">
        <f>VLOOKUP(B528,#REF!,2,0 )</f>
        <v>#REF!</v>
      </c>
    </row>
    <row r="529" spans="2:4">
      <c r="B529" s="156" t="s">
        <v>843</v>
      </c>
      <c r="C529">
        <v>174</v>
      </c>
      <c r="D529" s="37" t="e">
        <f>VLOOKUP(B529,#REF!,2,0 )</f>
        <v>#REF!</v>
      </c>
    </row>
    <row r="530" spans="2:4">
      <c r="B530" s="156" t="s">
        <v>2943</v>
      </c>
      <c r="C530">
        <v>229</v>
      </c>
      <c r="D530" s="37" t="e">
        <f>VLOOKUP(B530,#REF!,2,0 )</f>
        <v>#REF!</v>
      </c>
    </row>
    <row r="531" spans="2:4">
      <c r="B531" s="156" t="s">
        <v>3735</v>
      </c>
      <c r="C531">
        <v>349</v>
      </c>
      <c r="D531" s="37" t="e">
        <f>VLOOKUP(B531,#REF!,2,0 )</f>
        <v>#REF!</v>
      </c>
    </row>
    <row r="532" spans="2:4">
      <c r="B532" s="156" t="s">
        <v>3736</v>
      </c>
      <c r="C532">
        <v>138</v>
      </c>
      <c r="D532" s="37" t="e">
        <f>VLOOKUP(B532,#REF!,2,0 )</f>
        <v>#REF!</v>
      </c>
    </row>
    <row r="533" spans="2:4">
      <c r="B533" s="156" t="s">
        <v>844</v>
      </c>
      <c r="C533">
        <v>536</v>
      </c>
      <c r="D533" s="37" t="e">
        <f>VLOOKUP(B533,#REF!,2,0 )</f>
        <v>#REF!</v>
      </c>
    </row>
    <row r="534" spans="2:4">
      <c r="B534" s="156" t="s">
        <v>845</v>
      </c>
      <c r="C534">
        <v>632</v>
      </c>
      <c r="D534" s="37" t="e">
        <f>VLOOKUP(B534,#REF!,2,0 )</f>
        <v>#REF!</v>
      </c>
    </row>
    <row r="535" spans="2:4">
      <c r="B535" s="156" t="s">
        <v>846</v>
      </c>
      <c r="C535">
        <v>3195</v>
      </c>
      <c r="D535" s="37" t="e">
        <f>VLOOKUP(B535,#REF!,2,0 )</f>
        <v>#REF!</v>
      </c>
    </row>
    <row r="536" spans="2:4">
      <c r="B536" s="156" t="s">
        <v>847</v>
      </c>
      <c r="C536">
        <v>2072</v>
      </c>
      <c r="D536" s="37" t="e">
        <f>VLOOKUP(B536,#REF!,2,0 )</f>
        <v>#REF!</v>
      </c>
    </row>
    <row r="537" spans="2:4">
      <c r="B537" s="156" t="s">
        <v>848</v>
      </c>
      <c r="C537">
        <v>528</v>
      </c>
      <c r="D537" s="37" t="e">
        <f>VLOOKUP(B537,#REF!,2,0 )</f>
        <v>#REF!</v>
      </c>
    </row>
    <row r="538" spans="2:4">
      <c r="B538" s="156" t="s">
        <v>2698</v>
      </c>
      <c r="C538">
        <v>295</v>
      </c>
      <c r="D538" s="37" t="e">
        <f>VLOOKUP(B538,#REF!,2,0 )</f>
        <v>#REF!</v>
      </c>
    </row>
    <row r="539" spans="2:4">
      <c r="B539" s="156" t="s">
        <v>849</v>
      </c>
      <c r="C539">
        <v>843</v>
      </c>
      <c r="D539" s="37" t="e">
        <f>VLOOKUP(B539,#REF!,2,0 )</f>
        <v>#REF!</v>
      </c>
    </row>
    <row r="540" spans="2:4">
      <c r="B540" s="156" t="s">
        <v>850</v>
      </c>
      <c r="C540">
        <v>1485</v>
      </c>
      <c r="D540" s="37" t="e">
        <f>VLOOKUP(B540,#REF!,2,0 )</f>
        <v>#REF!</v>
      </c>
    </row>
    <row r="541" spans="2:4">
      <c r="B541" s="156" t="s">
        <v>851</v>
      </c>
      <c r="C541">
        <v>1287</v>
      </c>
      <c r="D541" s="37" t="e">
        <f>VLOOKUP(B541,#REF!,2,0 )</f>
        <v>#REF!</v>
      </c>
    </row>
    <row r="542" spans="2:4">
      <c r="B542" s="156" t="s">
        <v>712</v>
      </c>
      <c r="C542">
        <v>1314</v>
      </c>
      <c r="D542" s="37" t="e">
        <f>VLOOKUP(B542,#REF!,2,0 )</f>
        <v>#REF!</v>
      </c>
    </row>
    <row r="543" spans="2:4">
      <c r="B543" s="156" t="s">
        <v>852</v>
      </c>
      <c r="C543">
        <v>2297</v>
      </c>
      <c r="D543" s="37" t="e">
        <f>VLOOKUP(B543,#REF!,2,0 )</f>
        <v>#REF!</v>
      </c>
    </row>
    <row r="544" spans="2:4">
      <c r="B544" s="156" t="s">
        <v>854</v>
      </c>
      <c r="C544">
        <v>279</v>
      </c>
      <c r="D544" s="37" t="e">
        <f>VLOOKUP(B544,#REF!,2,0 )</f>
        <v>#REF!</v>
      </c>
    </row>
    <row r="545" spans="2:4">
      <c r="B545" s="156" t="s">
        <v>856</v>
      </c>
      <c r="C545">
        <v>148</v>
      </c>
      <c r="D545" s="37" t="e">
        <f>VLOOKUP(B545,#REF!,2,0 )</f>
        <v>#REF!</v>
      </c>
    </row>
    <row r="546" spans="2:4">
      <c r="B546" s="156" t="s">
        <v>858</v>
      </c>
      <c r="C546">
        <v>442</v>
      </c>
      <c r="D546" s="37" t="e">
        <f>VLOOKUP(B546,#REF!,2,0 )</f>
        <v>#REF!</v>
      </c>
    </row>
    <row r="547" spans="2:4">
      <c r="B547" s="156" t="s">
        <v>859</v>
      </c>
      <c r="C547">
        <v>10</v>
      </c>
      <c r="D547" s="37" t="e">
        <f>VLOOKUP(B547,#REF!,2,0 )</f>
        <v>#REF!</v>
      </c>
    </row>
    <row r="548" spans="2:4">
      <c r="B548" s="156" t="s">
        <v>863</v>
      </c>
      <c r="C548">
        <v>365</v>
      </c>
      <c r="D548" s="37" t="e">
        <f>VLOOKUP(B548,#REF!,2,0 )</f>
        <v>#REF!</v>
      </c>
    </row>
    <row r="549" spans="2:4">
      <c r="B549" s="156" t="s">
        <v>4073</v>
      </c>
      <c r="C549">
        <v>3</v>
      </c>
      <c r="D549" s="37" t="e">
        <f>VLOOKUP(B549,#REF!,2,0 )</f>
        <v>#REF!</v>
      </c>
    </row>
    <row r="550" spans="2:4">
      <c r="B550" s="156" t="s">
        <v>503</v>
      </c>
      <c r="C550">
        <v>908</v>
      </c>
      <c r="D550" s="37" t="e">
        <f>VLOOKUP(B550,#REF!,2,0 )</f>
        <v>#REF!</v>
      </c>
    </row>
    <row r="551" spans="2:4">
      <c r="B551" s="156" t="s">
        <v>865</v>
      </c>
      <c r="C551">
        <v>461</v>
      </c>
      <c r="D551" s="37" t="e">
        <f>VLOOKUP(B551,#REF!,2,0 )</f>
        <v>#REF!</v>
      </c>
    </row>
    <row r="552" spans="2:4">
      <c r="B552" s="156" t="s">
        <v>866</v>
      </c>
      <c r="C552">
        <v>603</v>
      </c>
      <c r="D552" s="37" t="e">
        <f>VLOOKUP(B552,#REF!,2,0 )</f>
        <v>#REF!</v>
      </c>
    </row>
    <row r="553" spans="2:4">
      <c r="B553" s="156" t="s">
        <v>504</v>
      </c>
      <c r="C553">
        <v>615</v>
      </c>
      <c r="D553" s="37" t="e">
        <f>VLOOKUP(B553,#REF!,2,0 )</f>
        <v>#REF!</v>
      </c>
    </row>
    <row r="554" spans="2:4">
      <c r="B554" s="156" t="s">
        <v>4417</v>
      </c>
      <c r="C554">
        <v>3633</v>
      </c>
      <c r="D554" s="37" t="e">
        <f>VLOOKUP(B554,#REF!,2,0 )</f>
        <v>#REF!</v>
      </c>
    </row>
    <row r="555" spans="2:4">
      <c r="B555" s="156" t="s">
        <v>2825</v>
      </c>
      <c r="C555">
        <v>400</v>
      </c>
      <c r="D555" s="37" t="e">
        <f>VLOOKUP(B555,#REF!,2,0 )</f>
        <v>#REF!</v>
      </c>
    </row>
    <row r="556" spans="2:4">
      <c r="B556" s="156" t="s">
        <v>3769</v>
      </c>
      <c r="C556">
        <v>2580</v>
      </c>
      <c r="D556" s="37" t="e">
        <f>VLOOKUP(B556,#REF!,2,0 )</f>
        <v>#REF!</v>
      </c>
    </row>
    <row r="557" spans="2:4">
      <c r="B557" s="156" t="s">
        <v>505</v>
      </c>
      <c r="C557">
        <v>4583</v>
      </c>
      <c r="D557" s="37" t="e">
        <f>VLOOKUP(B557,#REF!,2,0 )</f>
        <v>#REF!</v>
      </c>
    </row>
    <row r="558" spans="2:4">
      <c r="B558" s="156" t="s">
        <v>682</v>
      </c>
      <c r="C558">
        <v>6994</v>
      </c>
      <c r="D558" s="37" t="e">
        <f>VLOOKUP(B558,#REF!,2,0 )</f>
        <v>#REF!</v>
      </c>
    </row>
    <row r="559" spans="2:4">
      <c r="B559" s="156" t="s">
        <v>509</v>
      </c>
      <c r="C559">
        <v>187</v>
      </c>
      <c r="D559" s="37" t="e">
        <f>VLOOKUP(B559,#REF!,2,0 )</f>
        <v>#REF!</v>
      </c>
    </row>
    <row r="560" spans="2:4">
      <c r="B560" s="156" t="s">
        <v>510</v>
      </c>
      <c r="C560">
        <v>33</v>
      </c>
      <c r="D560" s="37" t="e">
        <f>VLOOKUP(B560,#REF!,2,0 )</f>
        <v>#REF!</v>
      </c>
    </row>
    <row r="561" spans="2:4">
      <c r="B561" s="156" t="s">
        <v>512</v>
      </c>
      <c r="C561">
        <v>1804</v>
      </c>
      <c r="D561" s="37" t="e">
        <f>VLOOKUP(B561,#REF!,2,0 )</f>
        <v>#REF!</v>
      </c>
    </row>
    <row r="562" spans="2:4">
      <c r="B562" s="156" t="s">
        <v>511</v>
      </c>
      <c r="C562">
        <v>65</v>
      </c>
      <c r="D562" s="37" t="e">
        <f>VLOOKUP(B562,#REF!,2,0 )</f>
        <v>#REF!</v>
      </c>
    </row>
    <row r="563" spans="2:4">
      <c r="B563" s="156" t="s">
        <v>513</v>
      </c>
      <c r="C563">
        <v>1939</v>
      </c>
      <c r="D563" s="37" t="e">
        <f>VLOOKUP(B563,#REF!,2,0 )</f>
        <v>#REF!</v>
      </c>
    </row>
    <row r="564" spans="2:4">
      <c r="B564" s="156" t="s">
        <v>871</v>
      </c>
      <c r="C564">
        <v>2383</v>
      </c>
      <c r="D564" s="37" t="e">
        <f>VLOOKUP(B564,#REF!,2,0 )</f>
        <v>#REF!</v>
      </c>
    </row>
    <row r="565" spans="2:4">
      <c r="B565" s="156" t="s">
        <v>872</v>
      </c>
      <c r="C565">
        <v>2675</v>
      </c>
      <c r="D565" s="37" t="e">
        <f>VLOOKUP(B565,#REF!,2,0 )</f>
        <v>#REF!</v>
      </c>
    </row>
    <row r="566" spans="2:4">
      <c r="B566" s="156" t="s">
        <v>874</v>
      </c>
      <c r="C566">
        <v>3</v>
      </c>
      <c r="D566" s="37" t="e">
        <f>VLOOKUP(B566,#REF!,2,0 )</f>
        <v>#REF!</v>
      </c>
    </row>
    <row r="567" spans="2:4">
      <c r="B567" s="156" t="s">
        <v>875</v>
      </c>
      <c r="C567">
        <v>18</v>
      </c>
      <c r="D567" s="37" t="e">
        <f>VLOOKUP(B567,#REF!,2,0 )</f>
        <v>#REF!</v>
      </c>
    </row>
    <row r="568" spans="2:4">
      <c r="B568" s="156" t="s">
        <v>625</v>
      </c>
      <c r="C568">
        <v>94</v>
      </c>
      <c r="D568" s="37" t="e">
        <f>VLOOKUP(B568,#REF!,2,0 )</f>
        <v>#REF!</v>
      </c>
    </row>
    <row r="569" spans="2:4">
      <c r="B569" s="156" t="s">
        <v>627</v>
      </c>
      <c r="C569">
        <v>112</v>
      </c>
      <c r="D569" s="37" t="e">
        <f>VLOOKUP(B569,#REF!,2,0 )</f>
        <v>#REF!</v>
      </c>
    </row>
    <row r="570" spans="2:4">
      <c r="B570" s="156" t="s">
        <v>878</v>
      </c>
      <c r="C570">
        <v>219</v>
      </c>
      <c r="D570" s="37" t="e">
        <f>VLOOKUP(B570,#REF!,2,0 )</f>
        <v>#REF!</v>
      </c>
    </row>
    <row r="571" spans="2:4">
      <c r="B571" s="156" t="s">
        <v>879</v>
      </c>
      <c r="C571">
        <v>84</v>
      </c>
      <c r="D571" s="37" t="e">
        <f>VLOOKUP(B571,#REF!,2,0 )</f>
        <v>#REF!</v>
      </c>
    </row>
    <row r="572" spans="2:4">
      <c r="B572" s="156" t="s">
        <v>880</v>
      </c>
      <c r="C572">
        <v>154</v>
      </c>
      <c r="D572" s="37" t="e">
        <f>VLOOKUP(B572,#REF!,2,0 )</f>
        <v>#REF!</v>
      </c>
    </row>
    <row r="573" spans="2:4">
      <c r="B573" s="156" t="s">
        <v>881</v>
      </c>
      <c r="C573">
        <v>365</v>
      </c>
      <c r="D573" s="37" t="e">
        <f>VLOOKUP(B573,#REF!,2,0 )</f>
        <v>#REF!</v>
      </c>
    </row>
    <row r="574" spans="2:4">
      <c r="B574" s="156" t="s">
        <v>882</v>
      </c>
      <c r="C574">
        <v>347</v>
      </c>
      <c r="D574" s="37" t="e">
        <f>VLOOKUP(B574,#REF!,2,0 )</f>
        <v>#REF!</v>
      </c>
    </row>
    <row r="575" spans="2:4">
      <c r="B575" s="156" t="s">
        <v>883</v>
      </c>
      <c r="C575">
        <v>234</v>
      </c>
      <c r="D575" s="37" t="e">
        <f>VLOOKUP(B575,#REF!,2,0 )</f>
        <v>#REF!</v>
      </c>
    </row>
    <row r="576" spans="2:4">
      <c r="B576" s="156" t="s">
        <v>884</v>
      </c>
      <c r="C576">
        <v>327</v>
      </c>
      <c r="D576" s="37" t="e">
        <f>VLOOKUP(B576,#REF!,2,0 )</f>
        <v>#REF!</v>
      </c>
    </row>
    <row r="577" spans="2:4">
      <c r="B577" s="156" t="s">
        <v>885</v>
      </c>
      <c r="C577">
        <v>227</v>
      </c>
      <c r="D577" s="37" t="e">
        <f>VLOOKUP(B577,#REF!,2,0 )</f>
        <v>#REF!</v>
      </c>
    </row>
    <row r="578" spans="2:4">
      <c r="B578" s="156" t="s">
        <v>886</v>
      </c>
      <c r="C578">
        <v>850</v>
      </c>
      <c r="D578" s="37" t="e">
        <f>VLOOKUP(B578,#REF!,2,0 )</f>
        <v>#REF!</v>
      </c>
    </row>
    <row r="579" spans="2:4">
      <c r="B579" s="156" t="s">
        <v>887</v>
      </c>
      <c r="C579">
        <v>1912</v>
      </c>
      <c r="D579" s="37" t="e">
        <f>VLOOKUP(B579,#REF!,2,0 )</f>
        <v>#REF!</v>
      </c>
    </row>
    <row r="580" spans="2:4">
      <c r="B580" s="156" t="s">
        <v>2796</v>
      </c>
      <c r="C580">
        <v>2597</v>
      </c>
      <c r="D580" s="37" t="e">
        <f>VLOOKUP(B580,#REF!,2,0 )</f>
        <v>#REF!</v>
      </c>
    </row>
    <row r="581" spans="2:4">
      <c r="B581" s="156" t="s">
        <v>3785</v>
      </c>
      <c r="C581">
        <v>1684</v>
      </c>
      <c r="D581" s="37" t="e">
        <f>VLOOKUP(B581,#REF!,2,0 )</f>
        <v>#REF!</v>
      </c>
    </row>
    <row r="582" spans="2:4">
      <c r="B582" s="156" t="s">
        <v>4174</v>
      </c>
      <c r="C582">
        <v>220</v>
      </c>
      <c r="D582" s="37" t="e">
        <f>VLOOKUP(B582,#REF!,2,0 )</f>
        <v>#REF!</v>
      </c>
    </row>
    <row r="583" spans="2:4">
      <c r="B583" s="156" t="s">
        <v>4175</v>
      </c>
      <c r="C583">
        <v>4426</v>
      </c>
      <c r="D583" s="37" t="e">
        <f>VLOOKUP(B583,#REF!,2,0 )</f>
        <v>#REF!</v>
      </c>
    </row>
    <row r="584" spans="2:4">
      <c r="B584" s="156" t="s">
        <v>4166</v>
      </c>
      <c r="C584">
        <v>2968</v>
      </c>
      <c r="D584" s="37" t="e">
        <f>VLOOKUP(B584,#REF!,2,0 )</f>
        <v>#REF!</v>
      </c>
    </row>
    <row r="585" spans="2:4">
      <c r="B585" s="156" t="s">
        <v>4167</v>
      </c>
      <c r="C585">
        <v>1652</v>
      </c>
      <c r="D585" s="37" t="e">
        <f>VLOOKUP(B585,#REF!,2,0 )</f>
        <v>#REF!</v>
      </c>
    </row>
    <row r="586" spans="2:4">
      <c r="B586" s="156" t="s">
        <v>4168</v>
      </c>
      <c r="C586">
        <v>714</v>
      </c>
      <c r="D586" s="37" t="e">
        <f>VLOOKUP(B586,#REF!,2,0 )</f>
        <v>#REF!</v>
      </c>
    </row>
    <row r="587" spans="2:4">
      <c r="B587" s="156" t="s">
        <v>4169</v>
      </c>
      <c r="C587">
        <v>3974</v>
      </c>
      <c r="D587" s="37" t="e">
        <f>VLOOKUP(B587,#REF!,2,0 )</f>
        <v>#REF!</v>
      </c>
    </row>
    <row r="588" spans="2:4">
      <c r="B588" s="156" t="s">
        <v>521</v>
      </c>
      <c r="C588">
        <v>3</v>
      </c>
      <c r="D588" s="37" t="e">
        <f>VLOOKUP(B588,#REF!,2,0 )</f>
        <v>#REF!</v>
      </c>
    </row>
    <row r="589" spans="2:4">
      <c r="B589" s="156" t="s">
        <v>684</v>
      </c>
      <c r="C589">
        <v>4318</v>
      </c>
      <c r="D589" s="37" t="e">
        <f>VLOOKUP(B589,#REF!,2,0 )</f>
        <v>#REF!</v>
      </c>
    </row>
    <row r="590" spans="2:4">
      <c r="B590" s="156" t="s">
        <v>685</v>
      </c>
      <c r="C590">
        <v>2266</v>
      </c>
      <c r="D590" s="37" t="e">
        <f>VLOOKUP(B590,#REF!,2,0 )</f>
        <v>#REF!</v>
      </c>
    </row>
    <row r="591" spans="2:4">
      <c r="B591" s="156" t="s">
        <v>2164</v>
      </c>
      <c r="C591">
        <v>99</v>
      </c>
      <c r="D591" s="37" t="e">
        <f>VLOOKUP(B591,#REF!,2,0 )</f>
        <v>#REF!</v>
      </c>
    </row>
    <row r="592" spans="2:4">
      <c r="B592" s="156" t="s">
        <v>911</v>
      </c>
      <c r="C592">
        <v>66</v>
      </c>
      <c r="D592" s="37" t="e">
        <f>VLOOKUP(B592,#REF!,2,0 )</f>
        <v>#REF!</v>
      </c>
    </row>
    <row r="593" spans="2:4">
      <c r="B593" s="156" t="s">
        <v>2793</v>
      </c>
      <c r="C593">
        <v>517</v>
      </c>
      <c r="D593" s="37" t="e">
        <f>VLOOKUP(B593,#REF!,2,0 )</f>
        <v>#REF!</v>
      </c>
    </row>
    <row r="594" spans="2:4">
      <c r="B594" s="156" t="s">
        <v>912</v>
      </c>
      <c r="C594">
        <v>3185</v>
      </c>
      <c r="D594" s="37" t="e">
        <f>VLOOKUP(B594,#REF!,2,0 )</f>
        <v>#REF!</v>
      </c>
    </row>
    <row r="595" spans="2:4">
      <c r="B595" s="156" t="s">
        <v>523</v>
      </c>
      <c r="C595">
        <v>19</v>
      </c>
      <c r="D595" s="37" t="e">
        <f>VLOOKUP(B595,#REF!,2,0 )</f>
        <v>#REF!</v>
      </c>
    </row>
    <row r="596" spans="2:4">
      <c r="B596" s="156" t="s">
        <v>913</v>
      </c>
      <c r="C596">
        <v>42</v>
      </c>
      <c r="D596" s="37" t="e">
        <f>VLOOKUP(B596,#REF!,2,0 )</f>
        <v>#REF!</v>
      </c>
    </row>
    <row r="597" spans="2:4">
      <c r="B597" s="156" t="s">
        <v>524</v>
      </c>
      <c r="C597">
        <v>283</v>
      </c>
      <c r="D597" s="37" t="e">
        <f>VLOOKUP(B597,#REF!,2,0 )</f>
        <v>#REF!</v>
      </c>
    </row>
    <row r="598" spans="2:4">
      <c r="B598" s="156" t="s">
        <v>525</v>
      </c>
      <c r="C598">
        <v>2016</v>
      </c>
      <c r="D598" s="37" t="e">
        <f>VLOOKUP(B598,#REF!,2,0 )</f>
        <v>#REF!</v>
      </c>
    </row>
    <row r="599" spans="2:4">
      <c r="B599" s="156" t="s">
        <v>629</v>
      </c>
      <c r="C599">
        <v>549</v>
      </c>
      <c r="D599" s="37" t="e">
        <f>VLOOKUP(B599,#REF!,2,0 )</f>
        <v>#REF!</v>
      </c>
    </row>
    <row r="600" spans="2:4">
      <c r="B600" s="156" t="s">
        <v>630</v>
      </c>
      <c r="C600">
        <v>1006</v>
      </c>
      <c r="D600" s="37" t="e">
        <f>VLOOKUP(B600,#REF!,2,0 )</f>
        <v>#REF!</v>
      </c>
    </row>
    <row r="601" spans="2:4">
      <c r="B601" s="156" t="s">
        <v>914</v>
      </c>
      <c r="C601">
        <v>369</v>
      </c>
      <c r="D601" s="37" t="e">
        <f>VLOOKUP(B601,#REF!,2,0 )</f>
        <v>#REF!</v>
      </c>
    </row>
    <row r="602" spans="2:4">
      <c r="B602" s="156" t="s">
        <v>915</v>
      </c>
      <c r="C602">
        <v>1237</v>
      </c>
      <c r="D602" s="37" t="e">
        <f>VLOOKUP(B602,#REF!,2,0 )</f>
        <v>#REF!</v>
      </c>
    </row>
    <row r="603" spans="2:4">
      <c r="B603" s="156" t="s">
        <v>686</v>
      </c>
      <c r="C603">
        <v>1820</v>
      </c>
      <c r="D603" s="37" t="e">
        <f>VLOOKUP(B603,#REF!,2,0 )</f>
        <v>#REF!</v>
      </c>
    </row>
    <row r="604" spans="2:4">
      <c r="B604" s="156" t="s">
        <v>3798</v>
      </c>
      <c r="C604">
        <v>874</v>
      </c>
      <c r="D604" s="37" t="e">
        <f>VLOOKUP(B604,#REF!,2,0 )</f>
        <v>#REF!</v>
      </c>
    </row>
    <row r="605" spans="2:4">
      <c r="B605" s="156" t="s">
        <v>3799</v>
      </c>
      <c r="C605">
        <v>983</v>
      </c>
      <c r="D605" s="37" t="e">
        <f>VLOOKUP(B605,#REF!,2,0 )</f>
        <v>#REF!</v>
      </c>
    </row>
    <row r="606" spans="2:4">
      <c r="B606" s="156" t="s">
        <v>3800</v>
      </c>
      <c r="C606">
        <v>1804</v>
      </c>
      <c r="D606" s="37" t="e">
        <f>VLOOKUP(B606,#REF!,2,0 )</f>
        <v>#REF!</v>
      </c>
    </row>
    <row r="607" spans="2:4">
      <c r="B607" s="156" t="s">
        <v>4426</v>
      </c>
      <c r="C607">
        <v>1</v>
      </c>
      <c r="D607" s="37" t="e">
        <f>VLOOKUP(B607,#REF!,2,0 )</f>
        <v>#REF!</v>
      </c>
    </row>
    <row r="608" spans="2:4">
      <c r="B608" s="156" t="s">
        <v>4080</v>
      </c>
      <c r="C608">
        <v>3389</v>
      </c>
      <c r="D608" s="37" t="e">
        <f>VLOOKUP(B608,#REF!,2,0 )</f>
        <v>#REF!</v>
      </c>
    </row>
    <row r="609" spans="2:4">
      <c r="B609" s="156" t="s">
        <v>918</v>
      </c>
      <c r="C609">
        <v>1</v>
      </c>
      <c r="D609" s="37" t="e">
        <f>VLOOKUP(B609,#REF!,2,0 )</f>
        <v>#REF!</v>
      </c>
    </row>
    <row r="610" spans="2:4">
      <c r="B610" s="156" t="s">
        <v>919</v>
      </c>
      <c r="C610">
        <v>1462</v>
      </c>
      <c r="D610" s="37" t="e">
        <f>VLOOKUP(B610,#REF!,2,0 )</f>
        <v>#REF!</v>
      </c>
    </row>
    <row r="611" spans="2:4">
      <c r="B611" s="156" t="s">
        <v>920</v>
      </c>
      <c r="C611">
        <v>37</v>
      </c>
      <c r="D611" s="37" t="e">
        <f>VLOOKUP(B611,#REF!,2,0 )</f>
        <v>#REF!</v>
      </c>
    </row>
    <row r="612" spans="2:4">
      <c r="B612" s="156" t="s">
        <v>921</v>
      </c>
      <c r="C612">
        <v>633</v>
      </c>
      <c r="D612" s="37" t="e">
        <f>VLOOKUP(B612,#REF!,2,0 )</f>
        <v>#REF!</v>
      </c>
    </row>
    <row r="613" spans="2:4">
      <c r="B613" s="156" t="s">
        <v>922</v>
      </c>
      <c r="C613">
        <v>854</v>
      </c>
      <c r="D613" s="37" t="e">
        <f>VLOOKUP(B613,#REF!,2,0 )</f>
        <v>#REF!</v>
      </c>
    </row>
    <row r="614" spans="2:4">
      <c r="B614" s="156" t="s">
        <v>923</v>
      </c>
      <c r="C614">
        <v>829</v>
      </c>
      <c r="D614" s="37" t="e">
        <f>VLOOKUP(B614,#REF!,2,0 )</f>
        <v>#REF!</v>
      </c>
    </row>
    <row r="615" spans="2:4">
      <c r="B615" s="156" t="s">
        <v>924</v>
      </c>
      <c r="C615">
        <v>999</v>
      </c>
      <c r="D615" s="37" t="e">
        <f>VLOOKUP(B615,#REF!,2,0 )</f>
        <v>#REF!</v>
      </c>
    </row>
    <row r="616" spans="2:4">
      <c r="B616" s="156" t="s">
        <v>925</v>
      </c>
      <c r="C616">
        <v>984</v>
      </c>
      <c r="D616" s="37" t="e">
        <f>VLOOKUP(B616,#REF!,2,0 )</f>
        <v>#REF!</v>
      </c>
    </row>
    <row r="617" spans="2:4">
      <c r="B617" s="156" t="s">
        <v>526</v>
      </c>
      <c r="C617">
        <v>6</v>
      </c>
      <c r="D617" s="37" t="e">
        <f>VLOOKUP(B617,#REF!,2,0 )</f>
        <v>#REF!</v>
      </c>
    </row>
    <row r="618" spans="2:4">
      <c r="B618" s="156" t="s">
        <v>687</v>
      </c>
      <c r="C618">
        <v>1049</v>
      </c>
      <c r="D618" s="37" t="e">
        <f>VLOOKUP(B618,#REF!,2,0 )</f>
        <v>#REF!</v>
      </c>
    </row>
    <row r="619" spans="2:4">
      <c r="B619" s="156" t="s">
        <v>528</v>
      </c>
      <c r="C619">
        <v>6475</v>
      </c>
      <c r="D619" s="37" t="e">
        <f>VLOOKUP(B619,#REF!,2,0 )</f>
        <v>#REF!</v>
      </c>
    </row>
    <row r="620" spans="2:4">
      <c r="B620" s="156" t="s">
        <v>2885</v>
      </c>
      <c r="C620">
        <v>139</v>
      </c>
      <c r="D620" s="37" t="e">
        <f>VLOOKUP(B620,#REF!,2,0 )</f>
        <v>#REF!</v>
      </c>
    </row>
    <row r="621" spans="2:4">
      <c r="B621" s="156" t="s">
        <v>688</v>
      </c>
      <c r="C621">
        <v>1265</v>
      </c>
      <c r="D621" s="37" t="e">
        <f>VLOOKUP(B621,#REF!,2,0 )</f>
        <v>#REF!</v>
      </c>
    </row>
    <row r="622" spans="2:4">
      <c r="B622" s="156" t="s">
        <v>2992</v>
      </c>
      <c r="C622">
        <v>1448</v>
      </c>
      <c r="D622" s="37" t="e">
        <f>VLOOKUP(B622,#REF!,2,0 )</f>
        <v>#REF!</v>
      </c>
    </row>
    <row r="623" spans="2:4">
      <c r="B623" s="156" t="s">
        <v>529</v>
      </c>
      <c r="C623">
        <v>3048</v>
      </c>
      <c r="D623" s="37" t="e">
        <f>VLOOKUP(B623,#REF!,2,0 )</f>
        <v>#REF!</v>
      </c>
    </row>
    <row r="624" spans="2:4">
      <c r="B624" s="156" t="s">
        <v>531</v>
      </c>
      <c r="C624">
        <v>612</v>
      </c>
      <c r="D624" s="37" t="e">
        <f>VLOOKUP(B624,#REF!,2,0 )</f>
        <v>#REF!</v>
      </c>
    </row>
    <row r="625" spans="2:4">
      <c r="B625" s="156" t="s">
        <v>530</v>
      </c>
      <c r="C625">
        <v>1071</v>
      </c>
      <c r="D625" s="37" t="e">
        <f>VLOOKUP(B625,#REF!,2,0 )</f>
        <v>#REF!</v>
      </c>
    </row>
    <row r="626" spans="2:4">
      <c r="B626" s="156" t="s">
        <v>532</v>
      </c>
      <c r="C626">
        <v>2983</v>
      </c>
      <c r="D626" s="37" t="e">
        <f>VLOOKUP(B626,#REF!,2,0 )</f>
        <v>#REF!</v>
      </c>
    </row>
    <row r="627" spans="2:4">
      <c r="B627" s="156" t="s">
        <v>533</v>
      </c>
      <c r="C627">
        <v>1857</v>
      </c>
      <c r="D627" s="37" t="e">
        <f>VLOOKUP(B627,#REF!,2,0 )</f>
        <v>#REF!</v>
      </c>
    </row>
    <row r="628" spans="2:4">
      <c r="B628" s="156" t="s">
        <v>929</v>
      </c>
      <c r="C628">
        <v>76</v>
      </c>
      <c r="D628" s="37" t="e">
        <f>VLOOKUP(B628,#REF!,2,0 )</f>
        <v>#REF!</v>
      </c>
    </row>
    <row r="629" spans="2:4">
      <c r="B629" s="156" t="s">
        <v>930</v>
      </c>
      <c r="C629">
        <v>66</v>
      </c>
      <c r="D629" s="37" t="e">
        <f>VLOOKUP(B629,#REF!,2,0 )</f>
        <v>#REF!</v>
      </c>
    </row>
    <row r="630" spans="2:4">
      <c r="B630" s="156" t="s">
        <v>3461</v>
      </c>
      <c r="C630">
        <v>1</v>
      </c>
      <c r="D630" s="37" t="e">
        <f>VLOOKUP(B630,#REF!,2,0 )</f>
        <v>#REF!</v>
      </c>
    </row>
    <row r="631" spans="2:4">
      <c r="B631" s="156" t="s">
        <v>932</v>
      </c>
      <c r="C631">
        <v>142</v>
      </c>
      <c r="D631" s="37" t="e">
        <f>VLOOKUP(B631,#REF!,2,0 )</f>
        <v>#REF!</v>
      </c>
    </row>
    <row r="632" spans="2:4">
      <c r="B632" s="156" t="s">
        <v>534</v>
      </c>
      <c r="C632">
        <v>803</v>
      </c>
      <c r="D632" s="37" t="e">
        <f>VLOOKUP(B632,#REF!,2,0 )</f>
        <v>#REF!</v>
      </c>
    </row>
    <row r="633" spans="2:4">
      <c r="B633" s="156" t="s">
        <v>933</v>
      </c>
      <c r="C633">
        <v>70</v>
      </c>
      <c r="D633" s="37" t="e">
        <f>VLOOKUP(B633,#REF!,2,0 )</f>
        <v>#REF!</v>
      </c>
    </row>
    <row r="634" spans="2:4">
      <c r="B634" s="156" t="s">
        <v>3787</v>
      </c>
      <c r="C634">
        <v>18</v>
      </c>
      <c r="D634" s="37" t="e">
        <f>VLOOKUP(B634,#REF!,2,0 )</f>
        <v>#REF!</v>
      </c>
    </row>
    <row r="635" spans="2:4">
      <c r="B635" s="156" t="s">
        <v>934</v>
      </c>
      <c r="C635">
        <v>77</v>
      </c>
      <c r="D635" s="37" t="e">
        <f>VLOOKUP(B635,#REF!,2,0 )</f>
        <v>#REF!</v>
      </c>
    </row>
    <row r="636" spans="2:4">
      <c r="B636" s="156" t="s">
        <v>935</v>
      </c>
      <c r="C636">
        <v>6</v>
      </c>
      <c r="D636" s="37" t="e">
        <f>VLOOKUP(B636,#REF!,2,0 )</f>
        <v>#REF!</v>
      </c>
    </row>
    <row r="637" spans="2:4">
      <c r="B637" s="156" t="s">
        <v>689</v>
      </c>
      <c r="C637">
        <v>215</v>
      </c>
      <c r="D637" s="37" t="e">
        <f>VLOOKUP(B637,#REF!,2,0 )</f>
        <v>#REF!</v>
      </c>
    </row>
    <row r="638" spans="2:4">
      <c r="B638" s="156" t="s">
        <v>936</v>
      </c>
      <c r="C638">
        <v>142</v>
      </c>
      <c r="D638" s="37" t="e">
        <f>VLOOKUP(B638,#REF!,2,0 )</f>
        <v>#REF!</v>
      </c>
    </row>
    <row r="639" spans="2:4">
      <c r="B639" s="156" t="s">
        <v>937</v>
      </c>
      <c r="C639">
        <v>19</v>
      </c>
      <c r="D639" s="37" t="e">
        <f>VLOOKUP(B639,#REF!,2,0 )</f>
        <v>#REF!</v>
      </c>
    </row>
    <row r="640" spans="2:4">
      <c r="B640" s="156" t="s">
        <v>938</v>
      </c>
      <c r="C640">
        <v>50</v>
      </c>
      <c r="D640" s="37" t="e">
        <f>VLOOKUP(B640,#REF!,2,0 )</f>
        <v>#REF!</v>
      </c>
    </row>
    <row r="641" spans="2:4">
      <c r="B641" s="156" t="s">
        <v>3119</v>
      </c>
      <c r="C641">
        <v>1</v>
      </c>
      <c r="D641" s="37" t="e">
        <f>VLOOKUP(B641,#REF!,2,0 )</f>
        <v>#REF!</v>
      </c>
    </row>
    <row r="642" spans="2:4">
      <c r="B642" s="156" t="s">
        <v>939</v>
      </c>
      <c r="C642">
        <v>15</v>
      </c>
      <c r="D642" s="37" t="e">
        <f>VLOOKUP(B642,#REF!,2,0 )</f>
        <v>#REF!</v>
      </c>
    </row>
    <row r="643" spans="2:4">
      <c r="B643" s="156" t="s">
        <v>631</v>
      </c>
      <c r="C643">
        <v>138</v>
      </c>
      <c r="D643" s="37" t="e">
        <f>VLOOKUP(B643,#REF!,2,0 )</f>
        <v>#REF!</v>
      </c>
    </row>
    <row r="644" spans="2:4">
      <c r="B644" s="156" t="s">
        <v>2994</v>
      </c>
      <c r="C644">
        <v>1756</v>
      </c>
      <c r="D644" s="37" t="e">
        <f>VLOOKUP(B644,#REF!,2,0 )</f>
        <v>#REF!</v>
      </c>
    </row>
    <row r="645" spans="2:4">
      <c r="B645" s="156" t="s">
        <v>2995</v>
      </c>
      <c r="C645">
        <v>949</v>
      </c>
      <c r="D645" s="37" t="e">
        <f>VLOOKUP(B645,#REF!,2,0 )</f>
        <v>#REF!</v>
      </c>
    </row>
    <row r="646" spans="2:4">
      <c r="B646" s="156" t="s">
        <v>2996</v>
      </c>
      <c r="C646">
        <v>96</v>
      </c>
      <c r="D646" s="37" t="e">
        <f>VLOOKUP(B646,#REF!,2,0 )</f>
        <v>#REF!</v>
      </c>
    </row>
    <row r="647" spans="2:4">
      <c r="B647" s="156" t="s">
        <v>535</v>
      </c>
      <c r="C647">
        <v>27</v>
      </c>
      <c r="D647" s="37" t="e">
        <f>VLOOKUP(B647,#REF!,2,0 )</f>
        <v>#REF!</v>
      </c>
    </row>
    <row r="648" spans="2:4">
      <c r="B648" s="156" t="s">
        <v>536</v>
      </c>
      <c r="C648">
        <v>30</v>
      </c>
      <c r="D648" s="37" t="e">
        <f>VLOOKUP(B648,#REF!,2,0 )</f>
        <v>#REF!</v>
      </c>
    </row>
    <row r="649" spans="2:4">
      <c r="B649" s="156" t="s">
        <v>941</v>
      </c>
      <c r="C649">
        <v>641</v>
      </c>
      <c r="D649" s="37" t="e">
        <f>VLOOKUP(B649,#REF!,2,0 )</f>
        <v>#REF!</v>
      </c>
    </row>
    <row r="650" spans="2:4">
      <c r="B650" s="156" t="s">
        <v>537</v>
      </c>
      <c r="C650">
        <v>54</v>
      </c>
      <c r="D650" s="37" t="e">
        <f>VLOOKUP(B650,#REF!,2,0 )</f>
        <v>#REF!</v>
      </c>
    </row>
    <row r="651" spans="2:4">
      <c r="B651" s="156" t="s">
        <v>538</v>
      </c>
      <c r="C651">
        <v>27</v>
      </c>
      <c r="D651" s="37" t="e">
        <f>VLOOKUP(B651,#REF!,2,0 )</f>
        <v>#REF!</v>
      </c>
    </row>
    <row r="652" spans="2:4">
      <c r="B652" s="156" t="s">
        <v>690</v>
      </c>
      <c r="C652">
        <v>316</v>
      </c>
      <c r="D652" s="37" t="e">
        <f>VLOOKUP(B652,#REF!,2,0 )</f>
        <v>#REF!</v>
      </c>
    </row>
    <row r="653" spans="2:4">
      <c r="B653" s="156" t="s">
        <v>2986</v>
      </c>
      <c r="C653">
        <v>35</v>
      </c>
      <c r="D653" s="37" t="e">
        <f>VLOOKUP(B653,#REF!,2,0 )</f>
        <v>#REF!</v>
      </c>
    </row>
    <row r="654" spans="2:4">
      <c r="B654" s="156" t="s">
        <v>1276</v>
      </c>
      <c r="C654">
        <v>34</v>
      </c>
      <c r="D654" s="37" t="e">
        <f>VLOOKUP(B654,#REF!,2,0 )</f>
        <v>#REF!</v>
      </c>
    </row>
    <row r="655" spans="2:4">
      <c r="B655" s="156" t="s">
        <v>632</v>
      </c>
      <c r="C655">
        <v>53</v>
      </c>
      <c r="D655" s="37" t="e">
        <f>VLOOKUP(B655,#REF!,2,0 )</f>
        <v>#REF!</v>
      </c>
    </row>
    <row r="656" spans="2:4">
      <c r="B656" s="156" t="s">
        <v>3066</v>
      </c>
      <c r="C656">
        <v>151</v>
      </c>
      <c r="D656" s="37" t="e">
        <f>VLOOKUP(B656,#REF!,2,0 )</f>
        <v>#REF!</v>
      </c>
    </row>
    <row r="657" spans="2:4">
      <c r="B657" s="156" t="s">
        <v>942</v>
      </c>
      <c r="C657">
        <v>77</v>
      </c>
      <c r="D657" s="37" t="e">
        <f>VLOOKUP(B657,#REF!,2,0 )</f>
        <v>#REF!</v>
      </c>
    </row>
    <row r="658" spans="2:4">
      <c r="B658" s="156" t="s">
        <v>539</v>
      </c>
      <c r="C658">
        <v>108</v>
      </c>
      <c r="D658" s="37" t="e">
        <f>VLOOKUP(B658,#REF!,2,0 )</f>
        <v>#REF!</v>
      </c>
    </row>
    <row r="659" spans="2:4">
      <c r="B659" s="156" t="s">
        <v>633</v>
      </c>
      <c r="C659">
        <v>31</v>
      </c>
      <c r="D659" s="37" t="e">
        <f>VLOOKUP(B659,#REF!,2,0 )</f>
        <v>#REF!</v>
      </c>
    </row>
    <row r="660" spans="2:4">
      <c r="B660" s="156" t="s">
        <v>4113</v>
      </c>
      <c r="C660">
        <v>3202</v>
      </c>
      <c r="D660" s="37" t="e">
        <f>VLOOKUP(B660,#REF!,2,0 )</f>
        <v>#REF!</v>
      </c>
    </row>
    <row r="661" spans="2:4">
      <c r="B661" s="156" t="s">
        <v>4447</v>
      </c>
      <c r="C661">
        <v>1056</v>
      </c>
      <c r="D661" s="37" t="e">
        <f>VLOOKUP(B661,#REF!,2,0 )</f>
        <v>#REF!</v>
      </c>
    </row>
    <row r="662" spans="2:4">
      <c r="B662" s="156" t="s">
        <v>540</v>
      </c>
      <c r="C662">
        <v>20</v>
      </c>
      <c r="D662" s="37" t="e">
        <f>VLOOKUP(B662,#REF!,2,0 )</f>
        <v>#REF!</v>
      </c>
    </row>
    <row r="663" spans="2:4">
      <c r="B663" s="156" t="s">
        <v>1305</v>
      </c>
      <c r="C663">
        <v>1</v>
      </c>
      <c r="D663" s="37" t="e">
        <f>VLOOKUP(B663,#REF!,2,0 )</f>
        <v>#REF!</v>
      </c>
    </row>
    <row r="664" spans="2:4">
      <c r="B664" s="156" t="s">
        <v>542</v>
      </c>
      <c r="C664">
        <v>2863</v>
      </c>
      <c r="D664" s="37" t="e">
        <f>VLOOKUP(B664,#REF!,2,0 )</f>
        <v>#REF!</v>
      </c>
    </row>
    <row r="665" spans="2:4">
      <c r="B665" s="156" t="s">
        <v>2983</v>
      </c>
      <c r="C665">
        <v>135</v>
      </c>
      <c r="D665" s="37" t="e">
        <f>VLOOKUP(B665,#REF!,2,0 )</f>
        <v>#REF!</v>
      </c>
    </row>
    <row r="666" spans="2:4">
      <c r="B666" s="156" t="s">
        <v>543</v>
      </c>
      <c r="C666">
        <v>70</v>
      </c>
      <c r="D666" s="37" t="e">
        <f>VLOOKUP(B666,#REF!,2,0 )</f>
        <v>#REF!</v>
      </c>
    </row>
    <row r="667" spans="2:4">
      <c r="B667" s="156" t="s">
        <v>3740</v>
      </c>
      <c r="C667">
        <v>65</v>
      </c>
      <c r="D667" s="37" t="e">
        <f>VLOOKUP(B667,#REF!,2,0 )</f>
        <v>#REF!</v>
      </c>
    </row>
    <row r="668" spans="2:4">
      <c r="B668" s="156" t="s">
        <v>634</v>
      </c>
      <c r="C668">
        <v>326</v>
      </c>
      <c r="D668" s="37" t="e">
        <f>VLOOKUP(B668,#REF!,2,0 )</f>
        <v>#REF!</v>
      </c>
    </row>
    <row r="669" spans="2:4">
      <c r="B669" s="156" t="s">
        <v>635</v>
      </c>
      <c r="C669">
        <v>493</v>
      </c>
      <c r="D669" s="37" t="e">
        <f>VLOOKUP(B669,#REF!,2,0 )</f>
        <v>#REF!</v>
      </c>
    </row>
    <row r="670" spans="2:4">
      <c r="B670" s="156" t="s">
        <v>3116</v>
      </c>
      <c r="C670">
        <v>210</v>
      </c>
      <c r="D670" s="37" t="e">
        <f>VLOOKUP(B670,#REF!,2,0 )</f>
        <v>#REF!</v>
      </c>
    </row>
    <row r="671" spans="2:4">
      <c r="B671" s="156" t="s">
        <v>544</v>
      </c>
      <c r="C671">
        <v>38</v>
      </c>
      <c r="D671" s="37" t="e">
        <f>VLOOKUP(B671,#REF!,2,0 )</f>
        <v>#REF!</v>
      </c>
    </row>
    <row r="672" spans="2:4">
      <c r="B672" s="156" t="s">
        <v>5140</v>
      </c>
      <c r="C672">
        <v>314</v>
      </c>
      <c r="D672" s="37" t="e">
        <f>VLOOKUP(B672,#REF!,2,0 )</f>
        <v>#REF!</v>
      </c>
    </row>
    <row r="673" spans="2:4">
      <c r="B673" s="156" t="s">
        <v>545</v>
      </c>
      <c r="C673">
        <v>92</v>
      </c>
      <c r="D673" s="37" t="e">
        <f>VLOOKUP(B673,#REF!,2,0 )</f>
        <v>#REF!</v>
      </c>
    </row>
    <row r="674" spans="2:4">
      <c r="B674" s="156" t="s">
        <v>2971</v>
      </c>
      <c r="C674">
        <v>108</v>
      </c>
      <c r="D674" s="37" t="e">
        <f>VLOOKUP(B674,#REF!,2,0 )</f>
        <v>#REF!</v>
      </c>
    </row>
    <row r="675" spans="2:4">
      <c r="B675" s="156" t="s">
        <v>2988</v>
      </c>
      <c r="C675">
        <v>46</v>
      </c>
      <c r="D675" s="37" t="e">
        <f>VLOOKUP(B675,#REF!,2,0 )</f>
        <v>#REF!</v>
      </c>
    </row>
    <row r="676" spans="2:4">
      <c r="B676" s="156" t="s">
        <v>2975</v>
      </c>
      <c r="C676">
        <v>38</v>
      </c>
      <c r="D676" s="37" t="e">
        <f>VLOOKUP(B676,#REF!,2,0 )</f>
        <v>#REF!</v>
      </c>
    </row>
    <row r="677" spans="2:4">
      <c r="B677" s="156" t="s">
        <v>3255</v>
      </c>
      <c r="C677">
        <v>44</v>
      </c>
      <c r="D677" s="37" t="e">
        <f>VLOOKUP(B677,#REF!,2,0 )</f>
        <v>#REF!</v>
      </c>
    </row>
    <row r="678" spans="2:4">
      <c r="B678" s="156" t="s">
        <v>3655</v>
      </c>
      <c r="C678">
        <v>81</v>
      </c>
      <c r="D678" s="37" t="e">
        <f>VLOOKUP(B678,#REF!,2,0 )</f>
        <v>#REF!</v>
      </c>
    </row>
    <row r="679" spans="2:4">
      <c r="B679" s="156" t="s">
        <v>174</v>
      </c>
      <c r="C679">
        <v>2431</v>
      </c>
      <c r="D679" s="37" t="e">
        <f>VLOOKUP(B679,#REF!,2,0 )</f>
        <v>#REF!</v>
      </c>
    </row>
    <row r="680" spans="2:4">
      <c r="B680" s="156" t="s">
        <v>177</v>
      </c>
      <c r="C680">
        <v>884</v>
      </c>
      <c r="D680" s="37" t="e">
        <f>VLOOKUP(B680,#REF!,2,0 )</f>
        <v>#REF!</v>
      </c>
    </row>
    <row r="681" spans="2:4">
      <c r="B681" s="156" t="s">
        <v>943</v>
      </c>
      <c r="C681">
        <v>259</v>
      </c>
      <c r="D681" s="37" t="e">
        <f>VLOOKUP(B681,#REF!,2,0 )</f>
        <v>#REF!</v>
      </c>
    </row>
    <row r="682" spans="2:4">
      <c r="B682" s="156" t="s">
        <v>944</v>
      </c>
      <c r="C682">
        <v>753</v>
      </c>
      <c r="D682" s="37" t="e">
        <f>VLOOKUP(B682,#REF!,2,0 )</f>
        <v>#REF!</v>
      </c>
    </row>
    <row r="683" spans="2:4">
      <c r="B683" s="156" t="s">
        <v>946</v>
      </c>
      <c r="C683">
        <v>90</v>
      </c>
      <c r="D683" s="37" t="e">
        <f>VLOOKUP(B683,#REF!,2,0 )</f>
        <v>#REF!</v>
      </c>
    </row>
    <row r="684" spans="2:4">
      <c r="B684" s="156" t="s">
        <v>947</v>
      </c>
      <c r="C684">
        <v>290</v>
      </c>
      <c r="D684" s="37" t="e">
        <f>VLOOKUP(B684,#REF!,2,0 )</f>
        <v>#REF!</v>
      </c>
    </row>
    <row r="685" spans="2:4">
      <c r="B685" s="156" t="s">
        <v>547</v>
      </c>
      <c r="C685">
        <v>434</v>
      </c>
      <c r="D685" s="37" t="e">
        <f>VLOOKUP(B685,#REF!,2,0 )</f>
        <v>#REF!</v>
      </c>
    </row>
    <row r="686" spans="2:4">
      <c r="B686" s="156" t="s">
        <v>546</v>
      </c>
      <c r="C686">
        <v>443</v>
      </c>
      <c r="D686" s="37" t="e">
        <f>VLOOKUP(B686,#REF!,2,0 )</f>
        <v>#REF!</v>
      </c>
    </row>
    <row r="687" spans="2:4">
      <c r="B687" s="156" t="s">
        <v>548</v>
      </c>
      <c r="C687">
        <v>435</v>
      </c>
      <c r="D687" s="37" t="e">
        <f>VLOOKUP(B687,#REF!,2,0 )</f>
        <v>#REF!</v>
      </c>
    </row>
    <row r="688" spans="2:4">
      <c r="B688" s="156" t="s">
        <v>549</v>
      </c>
      <c r="C688">
        <v>439</v>
      </c>
      <c r="D688" s="37" t="e">
        <f>VLOOKUP(B688,#REF!,2,0 )</f>
        <v>#REF!</v>
      </c>
    </row>
    <row r="689" spans="2:10">
      <c r="B689" s="156" t="s">
        <v>691</v>
      </c>
      <c r="C689">
        <v>1525</v>
      </c>
      <c r="D689" s="37" t="e">
        <f>VLOOKUP(B689,#REF!,2,0 )</f>
        <v>#REF!</v>
      </c>
    </row>
    <row r="690" spans="2:10">
      <c r="B690" s="156" t="s">
        <v>692</v>
      </c>
      <c r="C690">
        <v>1525</v>
      </c>
      <c r="D690" s="37" t="e">
        <f>VLOOKUP(B690,#REF!,2,0 )</f>
        <v>#REF!</v>
      </c>
    </row>
    <row r="691" spans="2:10">
      <c r="B691" s="156" t="s">
        <v>693</v>
      </c>
      <c r="C691">
        <v>1618</v>
      </c>
      <c r="D691" s="37" t="e">
        <f>VLOOKUP(B691,#REF!,2,0 )</f>
        <v>#REF!</v>
      </c>
    </row>
    <row r="692" spans="2:10">
      <c r="B692" s="156" t="s">
        <v>953</v>
      </c>
      <c r="C692">
        <v>79</v>
      </c>
      <c r="D692" s="37" t="e">
        <f>VLOOKUP(B692,#REF!,2,0 )</f>
        <v>#REF!</v>
      </c>
    </row>
    <row r="693" spans="2:10">
      <c r="B693" s="156" t="s">
        <v>954</v>
      </c>
      <c r="C693">
        <v>79</v>
      </c>
      <c r="D693" s="37" t="e">
        <f>VLOOKUP(B693,#REF!,2,0 )</f>
        <v>#REF!</v>
      </c>
    </row>
    <row r="694" spans="2:10">
      <c r="B694" s="156" t="s">
        <v>550</v>
      </c>
      <c r="C694">
        <v>727</v>
      </c>
      <c r="D694" s="37" t="e">
        <f>VLOOKUP(B694,#REF!,2,0 )</f>
        <v>#REF!</v>
      </c>
    </row>
    <row r="695" spans="2:10">
      <c r="B695" s="156" t="s">
        <v>551</v>
      </c>
      <c r="C695">
        <v>266</v>
      </c>
      <c r="D695" s="37" t="e">
        <f>VLOOKUP(B695,#REF!,2,0 )</f>
        <v>#REF!</v>
      </c>
    </row>
    <row r="696" spans="2:10">
      <c r="B696" s="156" t="s">
        <v>552</v>
      </c>
      <c r="C696">
        <v>212</v>
      </c>
      <c r="D696" s="37" t="e">
        <f>VLOOKUP(B696,#REF!,2,0 )</f>
        <v>#REF!</v>
      </c>
    </row>
    <row r="697" spans="2:10">
      <c r="B697" s="156" t="s">
        <v>955</v>
      </c>
      <c r="C697">
        <v>220</v>
      </c>
      <c r="D697" s="37" t="e">
        <f>VLOOKUP(B697,#REF!,2,0 )</f>
        <v>#REF!</v>
      </c>
    </row>
    <row r="698" spans="2:10">
      <c r="B698" s="156" t="s">
        <v>2972</v>
      </c>
      <c r="C698">
        <v>159</v>
      </c>
      <c r="D698" s="37" t="e">
        <f>VLOOKUP(B698,#REF!,2,0 )</f>
        <v>#REF!</v>
      </c>
    </row>
    <row r="699" spans="2:10">
      <c r="B699" s="156" t="s">
        <v>956</v>
      </c>
      <c r="C699">
        <v>183</v>
      </c>
      <c r="D699" s="37" t="e">
        <f>VLOOKUP(B699,#REF!,2,0 )</f>
        <v>#REF!</v>
      </c>
    </row>
    <row r="700" spans="2:10">
      <c r="B700" s="156" t="s">
        <v>554</v>
      </c>
      <c r="C700">
        <v>73</v>
      </c>
      <c r="D700" s="37" t="e">
        <f>VLOOKUP(B700,#REF!,2,0 )</f>
        <v>#REF!</v>
      </c>
    </row>
    <row r="701" spans="2:10">
      <c r="B701" s="156" t="s">
        <v>2959</v>
      </c>
      <c r="C701">
        <v>745</v>
      </c>
      <c r="D701" s="37" t="e">
        <f>VLOOKUP(B701,#REF!,2,0 )</f>
        <v>#REF!</v>
      </c>
      <c r="I701" s="36"/>
      <c r="J701" s="36"/>
    </row>
    <row r="702" spans="2:10">
      <c r="B702" s="156" t="s">
        <v>4418</v>
      </c>
      <c r="C702">
        <v>274</v>
      </c>
      <c r="D702" s="37" t="e">
        <f>VLOOKUP(B702,#REF!,2,0 )</f>
        <v>#REF!</v>
      </c>
      <c r="I702" s="36"/>
      <c r="J702" s="36"/>
    </row>
    <row r="703" spans="2:10">
      <c r="B703" s="156" t="s">
        <v>4419</v>
      </c>
      <c r="C703">
        <v>95</v>
      </c>
      <c r="D703" s="37" t="e">
        <f>VLOOKUP(B703,#REF!,2,0 )</f>
        <v>#REF!</v>
      </c>
      <c r="I703" s="36"/>
      <c r="J703" s="36"/>
    </row>
    <row r="704" spans="2:10">
      <c r="B704" s="156" t="s">
        <v>4420</v>
      </c>
      <c r="C704">
        <v>688</v>
      </c>
      <c r="D704" s="37" t="e">
        <f>VLOOKUP(B704,#REF!,2,0 )</f>
        <v>#REF!</v>
      </c>
      <c r="I704" s="36"/>
      <c r="J704" s="36"/>
    </row>
    <row r="705" spans="2:10">
      <c r="B705" s="156" t="s">
        <v>556</v>
      </c>
      <c r="C705">
        <v>57</v>
      </c>
      <c r="D705" s="37" t="e">
        <f>VLOOKUP(B705,#REF!,2,0 )</f>
        <v>#REF!</v>
      </c>
      <c r="I705" s="36"/>
      <c r="J705" s="36"/>
    </row>
    <row r="706" spans="2:10">
      <c r="B706" s="156" t="s">
        <v>957</v>
      </c>
      <c r="C706">
        <v>69</v>
      </c>
      <c r="D706" s="37" t="e">
        <f>VLOOKUP(B706,#REF!,2,0 )</f>
        <v>#REF!</v>
      </c>
      <c r="I706" s="36"/>
      <c r="J706" s="36"/>
    </row>
    <row r="707" spans="2:10">
      <c r="B707" s="156" t="s">
        <v>958</v>
      </c>
      <c r="C707">
        <v>60</v>
      </c>
      <c r="D707" s="37" t="e">
        <f>VLOOKUP(B707,#REF!,2,0 )</f>
        <v>#REF!</v>
      </c>
      <c r="I707" s="36"/>
      <c r="J707" s="36"/>
    </row>
    <row r="708" spans="2:10">
      <c r="B708" s="156" t="s">
        <v>3425</v>
      </c>
      <c r="C708">
        <v>1</v>
      </c>
      <c r="D708" s="37" t="e">
        <f>VLOOKUP(B708,#REF!,2,0 )</f>
        <v>#REF!</v>
      </c>
      <c r="I708" s="36"/>
      <c r="J708" s="36"/>
    </row>
    <row r="709" spans="2:10">
      <c r="B709" s="156" t="s">
        <v>3737</v>
      </c>
      <c r="C709">
        <v>67</v>
      </c>
      <c r="D709" s="37" t="e">
        <f>VLOOKUP(B709,#REF!,2,0 )</f>
        <v>#REF!</v>
      </c>
      <c r="I709" s="36"/>
      <c r="J709" s="36"/>
    </row>
    <row r="710" spans="2:10">
      <c r="B710" s="156" t="s">
        <v>2990</v>
      </c>
      <c r="C710">
        <v>214</v>
      </c>
      <c r="D710" s="37" t="e">
        <f>VLOOKUP(B710,#REF!,2,0 )</f>
        <v>#REF!</v>
      </c>
      <c r="I710" s="36"/>
      <c r="J710" s="36"/>
    </row>
    <row r="711" spans="2:10">
      <c r="B711" s="156" t="s">
        <v>3175</v>
      </c>
      <c r="C711">
        <v>150</v>
      </c>
      <c r="D711" s="37" t="e">
        <f>VLOOKUP(B711,#REF!,2,0 )</f>
        <v>#REF!</v>
      </c>
      <c r="I711" s="36"/>
      <c r="J711" s="36"/>
    </row>
    <row r="712" spans="2:10">
      <c r="B712" s="156" t="s">
        <v>1319</v>
      </c>
      <c r="C712">
        <v>383</v>
      </c>
      <c r="D712" s="37" t="e">
        <f>VLOOKUP(B712,#REF!,2,0 )</f>
        <v>#REF!</v>
      </c>
      <c r="I712" s="36"/>
      <c r="J712" s="36"/>
    </row>
    <row r="713" spans="2:10">
      <c r="B713" s="156" t="s">
        <v>1320</v>
      </c>
      <c r="C713">
        <v>274</v>
      </c>
      <c r="D713" s="37" t="e">
        <f>VLOOKUP(B713,#REF!,2,0 )</f>
        <v>#REF!</v>
      </c>
      <c r="I713" s="36"/>
      <c r="J713" s="36"/>
    </row>
    <row r="714" spans="2:10">
      <c r="B714" s="156" t="s">
        <v>966</v>
      </c>
      <c r="C714">
        <v>416</v>
      </c>
      <c r="D714" s="37" t="e">
        <f>VLOOKUP(B714,#REF!,2,0 )</f>
        <v>#REF!</v>
      </c>
      <c r="I714" s="36"/>
      <c r="J714" s="36"/>
    </row>
    <row r="715" spans="2:10">
      <c r="B715" s="156" t="s">
        <v>967</v>
      </c>
      <c r="C715">
        <v>99</v>
      </c>
      <c r="D715" s="37" t="e">
        <f>VLOOKUP(B715,#REF!,2,0 )</f>
        <v>#REF!</v>
      </c>
      <c r="I715" s="36"/>
      <c r="J715" s="36"/>
    </row>
    <row r="716" spans="2:10">
      <c r="B716" s="156" t="s">
        <v>3909</v>
      </c>
      <c r="C716">
        <v>686</v>
      </c>
      <c r="D716" s="37" t="e">
        <f>VLOOKUP(B716,#REF!,2,0 )</f>
        <v>#REF!</v>
      </c>
      <c r="I716" s="36"/>
      <c r="J716" s="36"/>
    </row>
    <row r="717" spans="2:10">
      <c r="B717" s="156" t="s">
        <v>3910</v>
      </c>
      <c r="C717">
        <v>335</v>
      </c>
      <c r="D717" s="37" t="e">
        <f>VLOOKUP(B717,#REF!,2,0 )</f>
        <v>#REF!</v>
      </c>
      <c r="I717" s="36"/>
      <c r="J717" s="36"/>
    </row>
    <row r="718" spans="2:10">
      <c r="B718" s="156" t="s">
        <v>969</v>
      </c>
      <c r="C718">
        <v>5</v>
      </c>
      <c r="D718" s="37" t="e">
        <f>VLOOKUP(B718,#REF!,2,0 )</f>
        <v>#REF!</v>
      </c>
      <c r="I718" s="36"/>
      <c r="J718" s="36"/>
    </row>
    <row r="719" spans="2:10">
      <c r="B719" s="156" t="s">
        <v>3898</v>
      </c>
      <c r="C719">
        <v>1057</v>
      </c>
      <c r="D719" s="37" t="e">
        <f>VLOOKUP(B719,#REF!,2,0 )</f>
        <v>#REF!</v>
      </c>
      <c r="I719" s="36"/>
      <c r="J719" s="36"/>
    </row>
    <row r="720" spans="2:10">
      <c r="B720" s="156" t="s">
        <v>4518</v>
      </c>
      <c r="C720">
        <v>156</v>
      </c>
      <c r="D720" s="37" t="e">
        <f>VLOOKUP(B720,#REF!,2,0 )</f>
        <v>#REF!</v>
      </c>
      <c r="I720" s="36"/>
      <c r="J720" s="36"/>
    </row>
    <row r="721" spans="2:10">
      <c r="B721" s="156" t="s">
        <v>3899</v>
      </c>
      <c r="C721">
        <v>390</v>
      </c>
      <c r="D721" s="37" t="e">
        <f>VLOOKUP(B721,#REF!,2,0 )</f>
        <v>#REF!</v>
      </c>
      <c r="I721" s="36"/>
      <c r="J721" s="36"/>
    </row>
    <row r="722" spans="2:10">
      <c r="B722" s="156" t="s">
        <v>4519</v>
      </c>
      <c r="C722">
        <v>114</v>
      </c>
      <c r="D722" s="37" t="e">
        <f>VLOOKUP(B722,#REF!,2,0 )</f>
        <v>#REF!</v>
      </c>
      <c r="I722" s="36"/>
      <c r="J722" s="36"/>
    </row>
    <row r="723" spans="2:10">
      <c r="B723" s="156" t="s">
        <v>970</v>
      </c>
      <c r="C723">
        <v>18</v>
      </c>
      <c r="D723" s="37" t="e">
        <f>VLOOKUP(B723,#REF!,2,0 )</f>
        <v>#REF!</v>
      </c>
      <c r="I723" s="36"/>
      <c r="J723" s="36"/>
    </row>
    <row r="724" spans="2:10">
      <c r="B724" s="156" t="s">
        <v>971</v>
      </c>
      <c r="C724">
        <v>129</v>
      </c>
      <c r="D724" s="37" t="e">
        <f>VLOOKUP(B724,#REF!,2,0 )</f>
        <v>#REF!</v>
      </c>
      <c r="I724" s="36"/>
      <c r="J724" s="36"/>
    </row>
    <row r="725" spans="2:10">
      <c r="B725" s="156" t="s">
        <v>3750</v>
      </c>
      <c r="C725">
        <v>4950</v>
      </c>
      <c r="D725" s="37" t="e">
        <f>VLOOKUP(B725,#REF!,2,0 )</f>
        <v>#REF!</v>
      </c>
      <c r="I725" s="36"/>
      <c r="J725" s="36"/>
    </row>
    <row r="726" spans="2:10">
      <c r="B726" s="156" t="s">
        <v>3754</v>
      </c>
      <c r="C726">
        <v>1168</v>
      </c>
      <c r="D726" s="37" t="e">
        <f>VLOOKUP(B726,#REF!,2,0 )</f>
        <v>#REF!</v>
      </c>
      <c r="I726" s="36"/>
      <c r="J726" s="36"/>
    </row>
    <row r="727" spans="2:10">
      <c r="B727" s="156" t="s">
        <v>3755</v>
      </c>
      <c r="C727">
        <v>807</v>
      </c>
      <c r="D727" s="37" t="e">
        <f>VLOOKUP(B727,#REF!,2,0 )</f>
        <v>#REF!</v>
      </c>
      <c r="I727" s="36"/>
      <c r="J727" s="36"/>
    </row>
    <row r="728" spans="2:10">
      <c r="B728" s="156" t="s">
        <v>3751</v>
      </c>
      <c r="C728">
        <v>3880</v>
      </c>
      <c r="D728" s="37" t="e">
        <f>VLOOKUP(B728,#REF!,2,0 )</f>
        <v>#REF!</v>
      </c>
      <c r="I728" s="36"/>
      <c r="J728" s="36"/>
    </row>
    <row r="729" spans="2:10">
      <c r="B729" s="156" t="s">
        <v>3756</v>
      </c>
      <c r="C729">
        <v>501</v>
      </c>
      <c r="D729" s="37" t="e">
        <f>VLOOKUP(B729,#REF!,2,0 )</f>
        <v>#REF!</v>
      </c>
      <c r="I729" s="36"/>
      <c r="J729" s="36"/>
    </row>
    <row r="730" spans="2:10">
      <c r="B730" s="156" t="s">
        <v>3757</v>
      </c>
      <c r="C730">
        <v>309</v>
      </c>
      <c r="D730" s="37" t="e">
        <f>VLOOKUP(B730,#REF!,2,0 )</f>
        <v>#REF!</v>
      </c>
      <c r="I730" s="36"/>
      <c r="J730" s="36"/>
    </row>
    <row r="731" spans="2:10">
      <c r="B731" s="156" t="s">
        <v>3752</v>
      </c>
      <c r="C731">
        <v>4333</v>
      </c>
      <c r="D731" s="37" t="e">
        <f>VLOOKUP(B731,#REF!,2,0 )</f>
        <v>#REF!</v>
      </c>
      <c r="I731" s="36"/>
      <c r="J731" s="36"/>
    </row>
    <row r="732" spans="2:10">
      <c r="B732" s="156" t="s">
        <v>3758</v>
      </c>
      <c r="C732">
        <v>369</v>
      </c>
      <c r="D732" s="37" t="e">
        <f>VLOOKUP(B732,#REF!,2,0 )</f>
        <v>#REF!</v>
      </c>
      <c r="I732" s="36"/>
      <c r="J732" s="36"/>
    </row>
    <row r="733" spans="2:10">
      <c r="B733" s="156" t="s">
        <v>3759</v>
      </c>
      <c r="C733">
        <v>784</v>
      </c>
      <c r="D733" s="37" t="e">
        <f>VLOOKUP(B733,#REF!,2,0 )</f>
        <v>#REF!</v>
      </c>
      <c r="I733" s="36"/>
      <c r="J733" s="36"/>
    </row>
    <row r="734" spans="2:10">
      <c r="B734" s="156" t="s">
        <v>3753</v>
      </c>
      <c r="C734">
        <v>6162</v>
      </c>
      <c r="D734" s="37" t="e">
        <f>VLOOKUP(B734,#REF!,2,0 )</f>
        <v>#REF!</v>
      </c>
      <c r="I734" s="36"/>
      <c r="J734" s="36"/>
    </row>
    <row r="735" spans="2:10">
      <c r="B735" s="156" t="s">
        <v>3760</v>
      </c>
      <c r="C735">
        <v>969</v>
      </c>
      <c r="D735" s="37" t="e">
        <f>VLOOKUP(B735,#REF!,2,0 )</f>
        <v>#REF!</v>
      </c>
      <c r="I735" s="36"/>
      <c r="J735" s="36"/>
    </row>
    <row r="736" spans="2:10">
      <c r="B736" s="156" t="s">
        <v>4527</v>
      </c>
      <c r="C736">
        <v>1437</v>
      </c>
      <c r="D736" s="37" t="e">
        <f>VLOOKUP(B736,#REF!,2,0 )</f>
        <v>#REF!</v>
      </c>
      <c r="I736" s="36"/>
      <c r="J736" s="36"/>
    </row>
    <row r="737" spans="2:10">
      <c r="B737" s="156" t="s">
        <v>4534</v>
      </c>
      <c r="C737">
        <v>958</v>
      </c>
      <c r="D737" s="37" t="e">
        <f>VLOOKUP(B737,#REF!,2,0 )</f>
        <v>#REF!</v>
      </c>
      <c r="I737" s="36"/>
      <c r="J737" s="36"/>
    </row>
    <row r="738" spans="2:10">
      <c r="B738" s="156" t="s">
        <v>559</v>
      </c>
      <c r="C738">
        <v>811</v>
      </c>
      <c r="D738" s="37" t="e">
        <f>VLOOKUP(B738,#REF!,2,0 )</f>
        <v>#REF!</v>
      </c>
      <c r="I738" s="36"/>
      <c r="J738" s="36"/>
    </row>
    <row r="739" spans="2:10">
      <c r="B739" s="156" t="s">
        <v>560</v>
      </c>
      <c r="C739">
        <v>615</v>
      </c>
      <c r="D739" s="37" t="e">
        <f>VLOOKUP(B739,#REF!,2,0 )</f>
        <v>#REF!</v>
      </c>
      <c r="I739" s="36"/>
      <c r="J739" s="36"/>
    </row>
    <row r="740" spans="2:10">
      <c r="B740" s="156" t="s">
        <v>695</v>
      </c>
      <c r="C740">
        <v>11592</v>
      </c>
      <c r="D740" s="37" t="e">
        <f>VLOOKUP(B740,#REF!,2,0 )</f>
        <v>#REF!</v>
      </c>
      <c r="I740" s="36"/>
      <c r="J740" s="36"/>
    </row>
    <row r="741" spans="2:10">
      <c r="B741" s="156" t="s">
        <v>696</v>
      </c>
      <c r="C741">
        <v>9078</v>
      </c>
      <c r="D741" s="37" t="e">
        <f>VLOOKUP(B741,#REF!,2,0 )</f>
        <v>#REF!</v>
      </c>
      <c r="I741" s="36"/>
      <c r="J741" s="36"/>
    </row>
    <row r="742" spans="2:10">
      <c r="B742" s="156" t="s">
        <v>697</v>
      </c>
      <c r="C742">
        <v>984</v>
      </c>
      <c r="D742" s="37" t="e">
        <f>VLOOKUP(B742,#REF!,2,0 )</f>
        <v>#REF!</v>
      </c>
      <c r="I742" s="36"/>
      <c r="J742" s="36"/>
    </row>
    <row r="743" spans="2:10">
      <c r="B743" s="156" t="s">
        <v>976</v>
      </c>
      <c r="C743">
        <v>129</v>
      </c>
      <c r="D743" s="37" t="e">
        <f>VLOOKUP(B743,#REF!,2,0 )</f>
        <v>#REF!</v>
      </c>
      <c r="I743">
        <v>0</v>
      </c>
      <c r="J743">
        <v>0</v>
      </c>
    </row>
    <row r="744" spans="2:10">
      <c r="B744" s="156" t="s">
        <v>981</v>
      </c>
      <c r="C744">
        <v>347</v>
      </c>
      <c r="D744" s="37" t="e">
        <f>VLOOKUP(B744,#REF!,2,0 )</f>
        <v>#REF!</v>
      </c>
    </row>
    <row r="745" spans="2:10">
      <c r="B745" s="156" t="s">
        <v>982</v>
      </c>
      <c r="C745">
        <v>291</v>
      </c>
      <c r="D745" s="37" t="e">
        <f>VLOOKUP(B745,#REF!,2,0 )</f>
        <v>#REF!</v>
      </c>
    </row>
    <row r="746" spans="2:10">
      <c r="B746" s="156" t="s">
        <v>983</v>
      </c>
      <c r="C746">
        <v>127</v>
      </c>
      <c r="D746" s="37" t="e">
        <f>VLOOKUP(B746,#REF!,2,0 )</f>
        <v>#REF!</v>
      </c>
    </row>
    <row r="747" spans="2:10">
      <c r="B747" s="156" t="s">
        <v>985</v>
      </c>
      <c r="C747">
        <v>40</v>
      </c>
      <c r="D747" s="37" t="e">
        <f>VLOOKUP(B747,#REF!,2,0 )</f>
        <v>#REF!</v>
      </c>
    </row>
    <row r="748" spans="2:10">
      <c r="B748" s="156" t="s">
        <v>986</v>
      </c>
      <c r="C748">
        <v>5</v>
      </c>
      <c r="D748" s="37" t="e">
        <f>VLOOKUP(B748,#REF!,2,0 )</f>
        <v>#REF!</v>
      </c>
    </row>
    <row r="749" spans="2:10">
      <c r="B749" s="156" t="s">
        <v>987</v>
      </c>
      <c r="C749">
        <v>9</v>
      </c>
      <c r="D749" s="37" t="e">
        <f>VLOOKUP(B749,#REF!,2,0 )</f>
        <v>#REF!</v>
      </c>
    </row>
    <row r="750" spans="2:10">
      <c r="B750" s="156" t="s">
        <v>698</v>
      </c>
      <c r="C750">
        <v>5547</v>
      </c>
      <c r="D750" s="37" t="e">
        <f>VLOOKUP(B750,#REF!,2,0 )</f>
        <v>#REF!</v>
      </c>
    </row>
    <row r="751" spans="2:10">
      <c r="B751" s="156" t="s">
        <v>699</v>
      </c>
      <c r="C751">
        <v>1102</v>
      </c>
      <c r="D751" s="37" t="e">
        <f>VLOOKUP(B751,#REF!,2,0 )</f>
        <v>#REF!</v>
      </c>
    </row>
    <row r="752" spans="2:10">
      <c r="B752" s="156" t="s">
        <v>988</v>
      </c>
      <c r="C752">
        <v>367</v>
      </c>
      <c r="D752" s="37" t="e">
        <f>VLOOKUP(B752,#REF!,2,0 )</f>
        <v>#REF!</v>
      </c>
    </row>
    <row r="753" spans="2:4">
      <c r="B753" s="156" t="s">
        <v>701</v>
      </c>
      <c r="C753">
        <v>1124</v>
      </c>
      <c r="D753" s="37" t="e">
        <f>VLOOKUP(B753,#REF!,2,0 )</f>
        <v>#REF!</v>
      </c>
    </row>
    <row r="754" spans="2:4">
      <c r="B754" s="156" t="s">
        <v>702</v>
      </c>
      <c r="C754">
        <v>1193</v>
      </c>
      <c r="D754" s="37" t="e">
        <f>VLOOKUP(B754,#REF!,2,0 )</f>
        <v>#REF!</v>
      </c>
    </row>
    <row r="755" spans="2:4">
      <c r="B755" s="156" t="s">
        <v>703</v>
      </c>
      <c r="C755">
        <v>868</v>
      </c>
      <c r="D755" s="37" t="e">
        <f>VLOOKUP(B755,#REF!,2,0 )</f>
        <v>#REF!</v>
      </c>
    </row>
    <row r="756" spans="2:4">
      <c r="B756" s="156" t="s">
        <v>993</v>
      </c>
      <c r="C756">
        <v>633</v>
      </c>
      <c r="D756" s="37" t="e">
        <f>VLOOKUP(B756,#REF!,2,0 )</f>
        <v>#REF!</v>
      </c>
    </row>
    <row r="757" spans="2:4">
      <c r="B757" s="156" t="s">
        <v>995</v>
      </c>
      <c r="C757">
        <v>219</v>
      </c>
      <c r="D757" s="37" t="e">
        <f>VLOOKUP(B757,#REF!,2,0 )</f>
        <v>#REF!</v>
      </c>
    </row>
    <row r="758" spans="2:4">
      <c r="B758" s="156" t="s">
        <v>996</v>
      </c>
      <c r="C758">
        <v>625</v>
      </c>
      <c r="D758" s="37" t="e">
        <f>VLOOKUP(B758,#REF!,2,0 )</f>
        <v>#REF!</v>
      </c>
    </row>
    <row r="759" spans="2:4">
      <c r="B759" s="156" t="s">
        <v>997</v>
      </c>
      <c r="C759">
        <v>18</v>
      </c>
      <c r="D759" s="37" t="e">
        <f>VLOOKUP(B759,#REF!,2,0 )</f>
        <v>#REF!</v>
      </c>
    </row>
    <row r="760" spans="2:4">
      <c r="B760" s="156" t="s">
        <v>998</v>
      </c>
      <c r="C760">
        <v>43</v>
      </c>
      <c r="D760" s="37" t="e">
        <f>VLOOKUP(B760,#REF!,2,0 )</f>
        <v>#REF!</v>
      </c>
    </row>
    <row r="761" spans="2:4">
      <c r="B761" s="156" t="s">
        <v>999</v>
      </c>
      <c r="C761">
        <v>230</v>
      </c>
      <c r="D761" s="37" t="e">
        <f>VLOOKUP(B761,#REF!,2,0 )</f>
        <v>#REF!</v>
      </c>
    </row>
    <row r="762" spans="2:4">
      <c r="B762" s="156" t="s">
        <v>1000</v>
      </c>
      <c r="C762">
        <v>88</v>
      </c>
      <c r="D762" s="37" t="e">
        <f>VLOOKUP(B762,#REF!,2,0 )</f>
        <v>#REF!</v>
      </c>
    </row>
    <row r="763" spans="2:4">
      <c r="B763" s="156" t="s">
        <v>561</v>
      </c>
      <c r="C763">
        <v>908</v>
      </c>
      <c r="D763" s="37" t="e">
        <f>VLOOKUP(B763,#REF!,2,0 )</f>
        <v>#REF!</v>
      </c>
    </row>
    <row r="764" spans="2:4">
      <c r="B764" s="156" t="s">
        <v>562</v>
      </c>
      <c r="C764">
        <v>2138</v>
      </c>
      <c r="D764" s="37" t="e">
        <f>VLOOKUP(B764,#REF!,2,0 )</f>
        <v>#REF!</v>
      </c>
    </row>
    <row r="765" spans="2:4">
      <c r="B765" s="156" t="s">
        <v>563</v>
      </c>
      <c r="C765">
        <v>1625</v>
      </c>
      <c r="D765" s="37" t="e">
        <f>VLOOKUP(B765,#REF!,2,0 )</f>
        <v>#REF!</v>
      </c>
    </row>
    <row r="766" spans="2:4">
      <c r="B766" s="156" t="s">
        <v>564</v>
      </c>
      <c r="C766">
        <v>224</v>
      </c>
      <c r="D766" s="37" t="e">
        <f>VLOOKUP(B766,#REF!,2,0 )</f>
        <v>#REF!</v>
      </c>
    </row>
    <row r="767" spans="2:4">
      <c r="B767" s="156" t="s">
        <v>566</v>
      </c>
      <c r="C767">
        <v>554</v>
      </c>
      <c r="D767" s="37" t="e">
        <f>VLOOKUP(B767,#REF!,2,0 )</f>
        <v>#REF!</v>
      </c>
    </row>
    <row r="768" spans="2:4">
      <c r="B768" s="156" t="s">
        <v>565</v>
      </c>
      <c r="C768">
        <v>2102</v>
      </c>
      <c r="D768" s="37" t="e">
        <f>VLOOKUP(B768,#REF!,2,0 )</f>
        <v>#REF!</v>
      </c>
    </row>
    <row r="769" spans="2:4">
      <c r="B769" s="156" t="s">
        <v>569</v>
      </c>
      <c r="C769">
        <v>3609</v>
      </c>
      <c r="D769" s="37" t="e">
        <f>VLOOKUP(B769,#REF!,2,0 )</f>
        <v>#REF!</v>
      </c>
    </row>
    <row r="770" spans="2:4">
      <c r="B770" s="156" t="s">
        <v>567</v>
      </c>
      <c r="C770">
        <v>1578</v>
      </c>
      <c r="D770" s="37" t="e">
        <f>VLOOKUP(B770,#REF!,2,0 )</f>
        <v>#REF!</v>
      </c>
    </row>
    <row r="771" spans="2:4">
      <c r="B771" s="156" t="s">
        <v>568</v>
      </c>
      <c r="C771">
        <v>542</v>
      </c>
      <c r="D771" s="37" t="e">
        <f>VLOOKUP(B771,#REF!,2,0 )</f>
        <v>#REF!</v>
      </c>
    </row>
    <row r="772" spans="2:4">
      <c r="B772" s="156" t="s">
        <v>571</v>
      </c>
      <c r="C772">
        <v>552</v>
      </c>
      <c r="D772" s="37" t="e">
        <f>VLOOKUP(B772,#REF!,2,0 )</f>
        <v>#REF!</v>
      </c>
    </row>
    <row r="773" spans="2:4">
      <c r="B773" s="156" t="s">
        <v>570</v>
      </c>
      <c r="C773">
        <v>1</v>
      </c>
      <c r="D773" s="37" t="e">
        <f>VLOOKUP(B773,#REF!,2,0 )</f>
        <v>#REF!</v>
      </c>
    </row>
    <row r="774" spans="2:4">
      <c r="B774" s="156" t="s">
        <v>1001</v>
      </c>
      <c r="C774">
        <v>2207</v>
      </c>
      <c r="D774" s="37" t="e">
        <f>VLOOKUP(B774,#REF!,2,0 )</f>
        <v>#REF!</v>
      </c>
    </row>
    <row r="775" spans="2:4">
      <c r="B775" s="156" t="s">
        <v>710</v>
      </c>
      <c r="C775">
        <v>1148</v>
      </c>
      <c r="D775" s="37" t="e">
        <f>VLOOKUP(B775,#REF!,2,0 )</f>
        <v>#REF!</v>
      </c>
    </row>
    <row r="776" spans="2:4">
      <c r="B776" s="156" t="s">
        <v>573</v>
      </c>
      <c r="C776">
        <v>1208</v>
      </c>
      <c r="D776" s="37" t="e">
        <f>VLOOKUP(B776,#REF!,2,0 )</f>
        <v>#REF!</v>
      </c>
    </row>
    <row r="777" spans="2:4">
      <c r="B777" s="156" t="s">
        <v>2803</v>
      </c>
      <c r="C777">
        <v>1949</v>
      </c>
      <c r="D777" s="37" t="e">
        <f>VLOOKUP(B777,#REF!,2,0 )</f>
        <v>#REF!</v>
      </c>
    </row>
    <row r="778" spans="2:4">
      <c r="B778" s="156" t="s">
        <v>4207</v>
      </c>
      <c r="C778">
        <v>1978</v>
      </c>
      <c r="D778" s="37" t="e">
        <f>VLOOKUP(B778,#REF!,2,0 )</f>
        <v>#REF!</v>
      </c>
    </row>
    <row r="779" spans="2:4">
      <c r="B779" s="156" t="s">
        <v>575</v>
      </c>
      <c r="C779">
        <v>7071</v>
      </c>
      <c r="D779" s="37" t="e">
        <f>VLOOKUP(B779,#REF!,2,0 )</f>
        <v>#REF!</v>
      </c>
    </row>
    <row r="780" spans="2:4">
      <c r="B780" s="156" t="s">
        <v>3264</v>
      </c>
      <c r="C780">
        <v>1</v>
      </c>
      <c r="D780" s="37" t="e">
        <f>VLOOKUP(B780,#REF!,2,0 )</f>
        <v>#REF!</v>
      </c>
    </row>
    <row r="781" spans="2:4">
      <c r="B781" s="156" t="s">
        <v>576</v>
      </c>
      <c r="C781">
        <v>12218</v>
      </c>
      <c r="D781" s="37" t="e">
        <f>VLOOKUP(B781,#REF!,2,0 )</f>
        <v>#REF!</v>
      </c>
    </row>
    <row r="782" spans="2:4">
      <c r="B782" s="156" t="s">
        <v>577</v>
      </c>
      <c r="C782">
        <v>4742</v>
      </c>
      <c r="D782" s="37" t="e">
        <f>VLOOKUP(B782,#REF!,2,0 )</f>
        <v>#REF!</v>
      </c>
    </row>
    <row r="783" spans="2:4">
      <c r="B783" s="156" t="s">
        <v>3911</v>
      </c>
      <c r="C783">
        <v>15</v>
      </c>
      <c r="D783" s="37" t="e">
        <f>VLOOKUP(B783,#REF!,2,0 )</f>
        <v>#REF!</v>
      </c>
    </row>
    <row r="784" spans="2:4">
      <c r="B784" s="156" t="s">
        <v>2984</v>
      </c>
      <c r="C784">
        <v>3</v>
      </c>
      <c r="D784" s="37" t="e">
        <f>VLOOKUP(B784,#REF!,2,0 )</f>
        <v>#REF!</v>
      </c>
    </row>
    <row r="785" spans="2:4">
      <c r="B785" s="156" t="s">
        <v>1002</v>
      </c>
      <c r="C785">
        <v>1007</v>
      </c>
      <c r="D785" s="37" t="e">
        <f>VLOOKUP(B785,#REF!,2,0 )</f>
        <v>#REF!</v>
      </c>
    </row>
    <row r="786" spans="2:4">
      <c r="B786" s="156" t="s">
        <v>578</v>
      </c>
      <c r="C786">
        <v>1001</v>
      </c>
      <c r="D786" s="37" t="e">
        <f>VLOOKUP(B786,#REF!,2,0 )</f>
        <v>#REF!</v>
      </c>
    </row>
    <row r="787" spans="2:4">
      <c r="B787" s="156" t="s">
        <v>704</v>
      </c>
      <c r="C787">
        <v>2999</v>
      </c>
      <c r="D787" s="37" t="e">
        <f>VLOOKUP(B787,#REF!,2,0 )</f>
        <v>#REF!</v>
      </c>
    </row>
    <row r="788" spans="2:4">
      <c r="B788" s="156" t="s">
        <v>1003</v>
      </c>
      <c r="C788">
        <v>2633</v>
      </c>
      <c r="D788" s="37" t="e">
        <f>VLOOKUP(B788,#REF!,2,0 )</f>
        <v>#REF!</v>
      </c>
    </row>
    <row r="789" spans="2:4">
      <c r="B789" s="156" t="s">
        <v>1004</v>
      </c>
      <c r="C789">
        <v>106</v>
      </c>
      <c r="D789" s="37" t="e">
        <f>VLOOKUP(B789,#REF!,2,0 )</f>
        <v>#REF!</v>
      </c>
    </row>
    <row r="790" spans="2:4">
      <c r="B790" s="156" t="s">
        <v>1005</v>
      </c>
      <c r="C790">
        <v>407</v>
      </c>
      <c r="D790" s="37" t="e">
        <f>VLOOKUP(B790,#REF!,2,0 )</f>
        <v>#REF!</v>
      </c>
    </row>
    <row r="791" spans="2:4">
      <c r="B791" s="156" t="s">
        <v>1006</v>
      </c>
      <c r="C791">
        <v>740</v>
      </c>
      <c r="D791" s="37" t="e">
        <f>VLOOKUP(B791,#REF!,2,0 )</f>
        <v>#REF!</v>
      </c>
    </row>
    <row r="792" spans="2:4">
      <c r="B792" s="156" t="s">
        <v>1007</v>
      </c>
      <c r="C792">
        <v>1</v>
      </c>
      <c r="D792" s="37" t="e">
        <f>VLOOKUP(B792,#REF!,2,0 )</f>
        <v>#REF!</v>
      </c>
    </row>
    <row r="793" spans="2:4">
      <c r="B793" s="156" t="s">
        <v>1008</v>
      </c>
      <c r="C793">
        <v>4410</v>
      </c>
      <c r="D793" s="37" t="e">
        <f>VLOOKUP(B793,#REF!,2,0 )</f>
        <v>#REF!</v>
      </c>
    </row>
    <row r="794" spans="2:4">
      <c r="B794" s="156" t="s">
        <v>1009</v>
      </c>
      <c r="C794">
        <v>986</v>
      </c>
      <c r="D794" s="37" t="e">
        <f>VLOOKUP(B794,#REF!,2,0 )</f>
        <v>#REF!</v>
      </c>
    </row>
    <row r="795" spans="2:4">
      <c r="B795" s="156" t="s">
        <v>1010</v>
      </c>
      <c r="C795">
        <v>42</v>
      </c>
      <c r="D795" s="37" t="e">
        <f>VLOOKUP(B795,#REF!,2,0 )</f>
        <v>#REF!</v>
      </c>
    </row>
    <row r="796" spans="2:4">
      <c r="B796" s="156" t="s">
        <v>1011</v>
      </c>
      <c r="C796">
        <v>1</v>
      </c>
      <c r="D796" s="37" t="e">
        <f>VLOOKUP(B796,#REF!,2,0 )</f>
        <v>#REF!</v>
      </c>
    </row>
    <row r="797" spans="2:4">
      <c r="B797" s="156" t="s">
        <v>1012</v>
      </c>
      <c r="C797">
        <v>744</v>
      </c>
      <c r="D797" s="37" t="e">
        <f>VLOOKUP(B797,#REF!,2,0 )</f>
        <v>#REF!</v>
      </c>
    </row>
    <row r="798" spans="2:4">
      <c r="B798" s="156" t="s">
        <v>1013</v>
      </c>
      <c r="C798">
        <v>2612</v>
      </c>
      <c r="D798" s="37" t="e">
        <f>VLOOKUP(B798,#REF!,2,0 )</f>
        <v>#REF!</v>
      </c>
    </row>
    <row r="799" spans="2:4">
      <c r="B799" s="156" t="s">
        <v>1014</v>
      </c>
      <c r="C799">
        <v>4425</v>
      </c>
      <c r="D799" s="37" t="e">
        <f>VLOOKUP(B799,#REF!,2,0 )</f>
        <v>#REF!</v>
      </c>
    </row>
    <row r="800" spans="2:4">
      <c r="B800" s="156" t="s">
        <v>2944</v>
      </c>
      <c r="C800">
        <v>28</v>
      </c>
      <c r="D800" s="37" t="e">
        <f>VLOOKUP(B800,#REF!,2,0 )</f>
        <v>#REF!</v>
      </c>
    </row>
    <row r="801" spans="2:4">
      <c r="B801" s="156" t="s">
        <v>2886</v>
      </c>
      <c r="C801">
        <v>329</v>
      </c>
      <c r="D801" s="37" t="e">
        <f>VLOOKUP(B801,#REF!,2,0 )</f>
        <v>#REF!</v>
      </c>
    </row>
    <row r="802" spans="2:4">
      <c r="B802" s="156" t="s">
        <v>4095</v>
      </c>
      <c r="C802">
        <v>6762</v>
      </c>
      <c r="D802" s="37" t="e">
        <f>VLOOKUP(B802,#REF!,2,0 )</f>
        <v>#REF!</v>
      </c>
    </row>
    <row r="803" spans="2:4">
      <c r="B803" s="156" t="s">
        <v>579</v>
      </c>
      <c r="C803">
        <v>1067</v>
      </c>
      <c r="D803" s="37" t="e">
        <f>VLOOKUP(B803,#REF!,2,0 )</f>
        <v>#REF!</v>
      </c>
    </row>
    <row r="804" spans="2:4">
      <c r="B804" s="156" t="s">
        <v>580</v>
      </c>
      <c r="C804">
        <v>1255</v>
      </c>
      <c r="D804" s="37" t="e">
        <f>VLOOKUP(B804,#REF!,2,0 )</f>
        <v>#REF!</v>
      </c>
    </row>
    <row r="805" spans="2:4">
      <c r="B805" s="156" t="s">
        <v>582</v>
      </c>
      <c r="C805">
        <v>2212</v>
      </c>
      <c r="D805" s="37" t="e">
        <f>VLOOKUP(B805,#REF!,2,0 )</f>
        <v>#REF!</v>
      </c>
    </row>
    <row r="806" spans="2:4">
      <c r="B806" s="156" t="s">
        <v>3894</v>
      </c>
      <c r="C806">
        <v>1569</v>
      </c>
      <c r="D806" s="37" t="e">
        <f>VLOOKUP(B806,#REF!,2,0 )</f>
        <v>#REF!</v>
      </c>
    </row>
    <row r="807" spans="2:4">
      <c r="B807" s="156" t="s">
        <v>3895</v>
      </c>
      <c r="C807">
        <v>2</v>
      </c>
      <c r="D807" s="37" t="e">
        <f>VLOOKUP(B807,#REF!,2,0 )</f>
        <v>#REF!</v>
      </c>
    </row>
    <row r="808" spans="2:4">
      <c r="B808" s="156" t="s">
        <v>3896</v>
      </c>
      <c r="C808">
        <v>1269</v>
      </c>
      <c r="D808" s="37" t="e">
        <f>VLOOKUP(B808,#REF!,2,0 )</f>
        <v>#REF!</v>
      </c>
    </row>
    <row r="809" spans="2:4">
      <c r="B809" s="156" t="s">
        <v>3897</v>
      </c>
      <c r="C809">
        <v>1268</v>
      </c>
      <c r="D809" s="37" t="e">
        <f>VLOOKUP(B809,#REF!,2,0 )</f>
        <v>#REF!</v>
      </c>
    </row>
    <row r="810" spans="2:4">
      <c r="B810" s="156" t="s">
        <v>3891</v>
      </c>
      <c r="C810">
        <v>39</v>
      </c>
      <c r="D810" s="37" t="e">
        <f>VLOOKUP(B810,#REF!,2,0 )</f>
        <v>#REF!</v>
      </c>
    </row>
    <row r="811" spans="2:4">
      <c r="B811" s="156" t="s">
        <v>4179</v>
      </c>
      <c r="C811">
        <v>3776</v>
      </c>
      <c r="D811" s="37" t="e">
        <f>VLOOKUP(B811,#REF!,2,0 )</f>
        <v>#REF!</v>
      </c>
    </row>
    <row r="812" spans="2:4">
      <c r="B812" s="156" t="s">
        <v>585</v>
      </c>
      <c r="C812">
        <v>1118</v>
      </c>
      <c r="D812" s="37" t="e">
        <f>VLOOKUP(B812,#REF!,2,0 )</f>
        <v>#REF!</v>
      </c>
    </row>
    <row r="813" spans="2:4">
      <c r="B813" s="156" t="s">
        <v>584</v>
      </c>
      <c r="C813">
        <v>1263</v>
      </c>
      <c r="D813" s="37" t="e">
        <f>VLOOKUP(B813,#REF!,2,0 )</f>
        <v>#REF!</v>
      </c>
    </row>
    <row r="814" spans="2:4">
      <c r="B814" s="156" t="s">
        <v>583</v>
      </c>
      <c r="C814">
        <v>799</v>
      </c>
      <c r="D814" s="37" t="e">
        <f>VLOOKUP(B814,#REF!,2,0 )</f>
        <v>#REF!</v>
      </c>
    </row>
    <row r="815" spans="2:4">
      <c r="B815" s="156" t="s">
        <v>590</v>
      </c>
      <c r="C815">
        <v>542</v>
      </c>
      <c r="D815" s="37" t="e">
        <f>VLOOKUP(B815,#REF!,2,0 )</f>
        <v>#REF!</v>
      </c>
    </row>
    <row r="816" spans="2:4">
      <c r="B816" s="156" t="s">
        <v>587</v>
      </c>
      <c r="C816">
        <v>644</v>
      </c>
      <c r="D816" s="37" t="e">
        <f>VLOOKUP(B816,#REF!,2,0 )</f>
        <v>#REF!</v>
      </c>
    </row>
    <row r="817" spans="2:4">
      <c r="B817" s="156" t="s">
        <v>593</v>
      </c>
      <c r="C817">
        <v>3306</v>
      </c>
      <c r="D817" s="37" t="e">
        <f>VLOOKUP(B817,#REF!,2,0 )</f>
        <v>#REF!</v>
      </c>
    </row>
    <row r="818" spans="2:4">
      <c r="B818" s="156" t="s">
        <v>705</v>
      </c>
      <c r="C818">
        <v>6441</v>
      </c>
      <c r="D818" s="37" t="e">
        <f>VLOOKUP(B818,#REF!,2,0 )</f>
        <v>#REF!</v>
      </c>
    </row>
    <row r="819" spans="2:4">
      <c r="B819" s="156" t="s">
        <v>594</v>
      </c>
      <c r="C819">
        <v>8039</v>
      </c>
      <c r="D819" s="37" t="e">
        <f>VLOOKUP(B819,#REF!,2,0 )</f>
        <v>#REF!</v>
      </c>
    </row>
    <row r="820" spans="2:4">
      <c r="B820" s="156" t="s">
        <v>231</v>
      </c>
      <c r="C820">
        <v>8511</v>
      </c>
      <c r="D820" s="37" t="e">
        <f>VLOOKUP(B820,#REF!,2,0 )</f>
        <v>#REF!</v>
      </c>
    </row>
    <row r="821" spans="2:4">
      <c r="B821" s="156" t="s">
        <v>596</v>
      </c>
      <c r="C821">
        <v>4879</v>
      </c>
      <c r="D821" s="37" t="e">
        <f>VLOOKUP(B821,#REF!,2,0 )</f>
        <v>#REF!</v>
      </c>
    </row>
    <row r="822" spans="2:4">
      <c r="B822" s="156" t="s">
        <v>2947</v>
      </c>
      <c r="C822">
        <v>99</v>
      </c>
      <c r="D822" s="37" t="e">
        <f>VLOOKUP(B822,#REF!,2,0 )</f>
        <v>#REF!</v>
      </c>
    </row>
    <row r="823" spans="2:4">
      <c r="B823" s="156" t="s">
        <v>1015</v>
      </c>
      <c r="C823">
        <v>12</v>
      </c>
      <c r="D823" s="37" t="e">
        <f>VLOOKUP(B823,#REF!,2,0 )</f>
        <v>#REF!</v>
      </c>
    </row>
    <row r="824" spans="2:4">
      <c r="B824" s="156" t="s">
        <v>598</v>
      </c>
      <c r="C824">
        <v>25</v>
      </c>
      <c r="D824" s="37" t="e">
        <f>VLOOKUP(B824,#REF!,2,0 )</f>
        <v>#REF!</v>
      </c>
    </row>
    <row r="825" spans="2:4">
      <c r="B825" s="156" t="s">
        <v>600</v>
      </c>
      <c r="C825">
        <v>1071</v>
      </c>
      <c r="D825" s="37" t="e">
        <f>VLOOKUP(B825,#REF!,2,0 )</f>
        <v>#REF!</v>
      </c>
    </row>
    <row r="826" spans="2:4">
      <c r="B826" s="156" t="s">
        <v>706</v>
      </c>
      <c r="C826">
        <v>854</v>
      </c>
      <c r="D826" s="37" t="e">
        <f>VLOOKUP(B826,#REF!,2,0 )</f>
        <v>#REF!</v>
      </c>
    </row>
    <row r="827" spans="2:4">
      <c r="B827" s="156" t="s">
        <v>636</v>
      </c>
      <c r="C827">
        <v>838</v>
      </c>
      <c r="D827" s="37" t="e">
        <f>VLOOKUP(B827,#REF!,2,0 )</f>
        <v>#REF!</v>
      </c>
    </row>
    <row r="828" spans="2:4">
      <c r="B828" s="156" t="s">
        <v>1016</v>
      </c>
      <c r="C828">
        <v>270</v>
      </c>
      <c r="D828" s="37" t="e">
        <f>VLOOKUP(B828,#REF!,2,0 )</f>
        <v>#REF!</v>
      </c>
    </row>
    <row r="829" spans="2:4">
      <c r="B829" s="156" t="s">
        <v>1017</v>
      </c>
      <c r="C829">
        <v>396</v>
      </c>
      <c r="D829" s="37" t="e">
        <f>VLOOKUP(B829,#REF!,2,0 )</f>
        <v>#REF!</v>
      </c>
    </row>
    <row r="830" spans="2:4">
      <c r="B830" s="156" t="s">
        <v>1018</v>
      </c>
      <c r="C830">
        <v>1317</v>
      </c>
      <c r="D830" s="37" t="e">
        <f>VLOOKUP(B830,#REF!,2,0 )</f>
        <v>#REF!</v>
      </c>
    </row>
    <row r="831" spans="2:4">
      <c r="B831" s="156" t="s">
        <v>1019</v>
      </c>
      <c r="C831">
        <v>1095</v>
      </c>
      <c r="D831" s="37" t="e">
        <f>VLOOKUP(B831,#REF!,2,0 )</f>
        <v>#REF!</v>
      </c>
    </row>
    <row r="832" spans="2:4">
      <c r="B832" s="156" t="s">
        <v>601</v>
      </c>
      <c r="C832">
        <v>3221</v>
      </c>
      <c r="D832" s="37" t="e">
        <f>VLOOKUP(B832,#REF!,2,0 )</f>
        <v>#REF!</v>
      </c>
    </row>
    <row r="833" spans="2:4">
      <c r="B833" s="156" t="s">
        <v>4436</v>
      </c>
      <c r="C833">
        <v>2172</v>
      </c>
      <c r="D833" s="37" t="e">
        <f>VLOOKUP(B833,#REF!,2,0 )</f>
        <v>#REF!</v>
      </c>
    </row>
    <row r="834" spans="2:4">
      <c r="B834" s="156" t="s">
        <v>2790</v>
      </c>
      <c r="C834">
        <v>6058</v>
      </c>
      <c r="D834" s="37" t="e">
        <f>VLOOKUP(B834,#REF!,2,0 )</f>
        <v>#REF!</v>
      </c>
    </row>
    <row r="835" spans="2:4">
      <c r="B835" s="156" t="s">
        <v>1022</v>
      </c>
      <c r="C835">
        <v>653</v>
      </c>
      <c r="D835" s="37" t="e">
        <f>VLOOKUP(B835,#REF!,2,0 )</f>
        <v>#REF!</v>
      </c>
    </row>
    <row r="836" spans="2:4">
      <c r="B836" s="156" t="s">
        <v>1023</v>
      </c>
      <c r="C836">
        <v>332</v>
      </c>
      <c r="D836" s="37" t="e">
        <f>VLOOKUP(B836,#REF!,2,0 )</f>
        <v>#REF!</v>
      </c>
    </row>
    <row r="837" spans="2:4">
      <c r="B837" s="156" t="s">
        <v>1027</v>
      </c>
      <c r="C837">
        <v>2379</v>
      </c>
      <c r="D837" s="37" t="e">
        <f>VLOOKUP(B837,#REF!,2,0 )</f>
        <v>#REF!</v>
      </c>
    </row>
    <row r="838" spans="2:4">
      <c r="B838" s="156" t="s">
        <v>2950</v>
      </c>
      <c r="C838">
        <v>281</v>
      </c>
      <c r="D838" s="37" t="e">
        <f>VLOOKUP(B838,#REF!,2,0 )</f>
        <v>#REF!</v>
      </c>
    </row>
    <row r="839" spans="2:4">
      <c r="B839" s="156" t="s">
        <v>708</v>
      </c>
      <c r="C839">
        <v>774</v>
      </c>
      <c r="D839" s="37" t="e">
        <f>VLOOKUP(B839,#REF!,2,0 )</f>
        <v>#REF!</v>
      </c>
    </row>
    <row r="840" spans="2:4">
      <c r="B840" s="156" t="s">
        <v>1028</v>
      </c>
      <c r="C840">
        <v>1612</v>
      </c>
      <c r="D840" s="37" t="e">
        <f>VLOOKUP(B840,#REF!,2,0 )</f>
        <v>#REF!</v>
      </c>
    </row>
    <row r="841" spans="2:4">
      <c r="B841" s="156" t="s">
        <v>250</v>
      </c>
      <c r="C841">
        <v>169</v>
      </c>
      <c r="D841" s="37" t="e">
        <f>VLOOKUP(B841,#REF!,2,0 )</f>
        <v>#REF!</v>
      </c>
    </row>
    <row r="842" spans="2:4">
      <c r="B842" s="156" t="s">
        <v>604</v>
      </c>
      <c r="C842">
        <v>686</v>
      </c>
      <c r="D842" s="37" t="e">
        <f>VLOOKUP(B842,#REF!,2,0 )</f>
        <v>#REF!</v>
      </c>
    </row>
    <row r="843" spans="2:4">
      <c r="B843" s="156" t="s">
        <v>605</v>
      </c>
      <c r="C843">
        <v>17</v>
      </c>
      <c r="D843" s="37" t="e">
        <f>VLOOKUP(B843,#REF!,2,0 )</f>
        <v>#REF!</v>
      </c>
    </row>
    <row r="844" spans="2:4">
      <c r="B844" s="156" t="s">
        <v>606</v>
      </c>
      <c r="C844">
        <v>3173</v>
      </c>
      <c r="D844" s="37" t="e">
        <f>VLOOKUP(B844,#REF!,2,0 )</f>
        <v>#REF!</v>
      </c>
    </row>
    <row r="845" spans="2:4">
      <c r="B845" s="156" t="s">
        <v>607</v>
      </c>
      <c r="C845">
        <v>238</v>
      </c>
      <c r="D845" s="37" t="e">
        <f>VLOOKUP(B845,#REF!,2,0 )</f>
        <v>#REF!</v>
      </c>
    </row>
    <row r="846" spans="2:4">
      <c r="B846" s="156" t="s">
        <v>608</v>
      </c>
      <c r="C846">
        <v>973</v>
      </c>
      <c r="D846" s="37" t="e">
        <f>VLOOKUP(B846,#REF!,2,0 )</f>
        <v>#REF!</v>
      </c>
    </row>
    <row r="847" spans="2:4">
      <c r="B847" s="156" t="s">
        <v>609</v>
      </c>
      <c r="C847">
        <v>502</v>
      </c>
      <c r="D847" s="37" t="e">
        <f>VLOOKUP(B847,#REF!,2,0 )</f>
        <v>#REF!</v>
      </c>
    </row>
    <row r="848" spans="2:4">
      <c r="B848" s="156" t="s">
        <v>610</v>
      </c>
      <c r="C848">
        <v>823</v>
      </c>
      <c r="D848" s="37" t="e">
        <f>VLOOKUP(B848,#REF!,2,0 )</f>
        <v>#REF!</v>
      </c>
    </row>
    <row r="849" spans="2:4">
      <c r="B849" s="156" t="s">
        <v>611</v>
      </c>
      <c r="C849">
        <v>174</v>
      </c>
      <c r="D849" s="37" t="e">
        <f>VLOOKUP(B849,#REF!,2,0 )</f>
        <v>#REF!</v>
      </c>
    </row>
    <row r="850" spans="2:4">
      <c r="B850" s="156" t="s">
        <v>612</v>
      </c>
      <c r="C850">
        <v>36</v>
      </c>
      <c r="D850" s="37" t="e">
        <f>VLOOKUP(B850,#REF!,2,0 )</f>
        <v>#REF!</v>
      </c>
    </row>
    <row r="851" spans="2:4">
      <c r="B851" s="156" t="s">
        <v>2671</v>
      </c>
      <c r="C851">
        <v>1</v>
      </c>
      <c r="D851" s="37" t="e">
        <f>VLOOKUP(B851,#REF!,2,0 )</f>
        <v>#REF!</v>
      </c>
    </row>
    <row r="852" spans="2:4">
      <c r="B852" s="156" t="s">
        <v>3665</v>
      </c>
      <c r="C852">
        <v>1</v>
      </c>
      <c r="D852" s="37" t="e">
        <f>VLOOKUP(B852,#REF!,2,0 )</f>
        <v>#REF!</v>
      </c>
    </row>
    <row r="853" spans="2:4">
      <c r="B853" s="156" t="s">
        <v>2762</v>
      </c>
      <c r="C853">
        <v>87</v>
      </c>
      <c r="D853" s="37" t="e">
        <f>VLOOKUP(B853,#REF!,2,0 )</f>
        <v>#REF!</v>
      </c>
    </row>
    <row r="854" spans="2:4">
      <c r="B854" s="156" t="s">
        <v>4001</v>
      </c>
      <c r="C854">
        <v>200</v>
      </c>
      <c r="D854" s="37" t="e">
        <f>VLOOKUP(B854,#REF!,2,0 )</f>
        <v>#REF!</v>
      </c>
    </row>
    <row r="855" spans="2:4">
      <c r="B855" s="156" t="s">
        <v>4003</v>
      </c>
      <c r="C855">
        <v>200</v>
      </c>
      <c r="D855" s="37" t="e">
        <f>VLOOKUP(B855,#REF!,2,0 )</f>
        <v>#REF!</v>
      </c>
    </row>
    <row r="856" spans="2:4">
      <c r="B856" s="156" t="s">
        <v>4106</v>
      </c>
      <c r="C856">
        <v>1</v>
      </c>
      <c r="D856" s="37" t="e">
        <f>VLOOKUP(B856,#REF!,2,0 )</f>
        <v>#REF!</v>
      </c>
    </row>
    <row r="857" spans="2:4">
      <c r="B857" s="156" t="s">
        <v>4112</v>
      </c>
      <c r="C857">
        <v>30</v>
      </c>
      <c r="D857" s="37" t="e">
        <f>VLOOKUP(B857,#REF!,2,0 )</f>
        <v>#REF!</v>
      </c>
    </row>
    <row r="858" spans="2:4">
      <c r="B858" s="156" t="s">
        <v>4220</v>
      </c>
      <c r="C858">
        <v>170</v>
      </c>
      <c r="D858" s="37" t="e">
        <f>VLOOKUP(B858,#REF!,2,0 )</f>
        <v>#REF!</v>
      </c>
    </row>
    <row r="859" spans="2:4">
      <c r="B859" s="156" t="s">
        <v>4221</v>
      </c>
      <c r="C859">
        <v>176</v>
      </c>
      <c r="D859" s="37" t="e">
        <f>VLOOKUP(B859,#REF!,2,0 )</f>
        <v>#REF!</v>
      </c>
    </row>
    <row r="860" spans="2:4">
      <c r="B860" s="156" t="s">
        <v>4222</v>
      </c>
      <c r="C860">
        <v>161</v>
      </c>
      <c r="D860" s="37" t="e">
        <f>VLOOKUP(B860,#REF!,2,0 )</f>
        <v>#REF!</v>
      </c>
    </row>
    <row r="861" spans="2:4">
      <c r="B861" s="156" t="s">
        <v>4249</v>
      </c>
      <c r="C861">
        <v>4476</v>
      </c>
      <c r="D861" s="37" t="e">
        <f>VLOOKUP(B861,#REF!,2,0 )</f>
        <v>#REF!</v>
      </c>
    </row>
    <row r="862" spans="2:4">
      <c r="B862" s="156" t="s">
        <v>4137</v>
      </c>
      <c r="C862">
        <v>30</v>
      </c>
      <c r="D862" s="37" t="e">
        <f>VLOOKUP(B862,#REF!,2,0 )</f>
        <v>#REF!</v>
      </c>
    </row>
    <row r="863" spans="2:4">
      <c r="B863" s="156" t="s">
        <v>4141</v>
      </c>
      <c r="C863">
        <v>22</v>
      </c>
      <c r="D863" s="37" t="e">
        <f>VLOOKUP(B863,#REF!,2,0 )</f>
        <v>#REF!</v>
      </c>
    </row>
    <row r="864" spans="2:4">
      <c r="B864" s="156" t="s">
        <v>2951</v>
      </c>
      <c r="C864">
        <v>4</v>
      </c>
      <c r="D864" s="37" t="e">
        <f>VLOOKUP(B864,#REF!,2,0 )</f>
        <v>#REF!</v>
      </c>
    </row>
    <row r="865" spans="2:4">
      <c r="B865" s="156" t="s">
        <v>1034</v>
      </c>
      <c r="C865">
        <v>1214</v>
      </c>
      <c r="D865" s="37" t="e">
        <f>VLOOKUP(B865,#REF!,2,0 )</f>
        <v>#REF!</v>
      </c>
    </row>
    <row r="866" spans="2:4">
      <c r="B866" s="156" t="s">
        <v>1035</v>
      </c>
      <c r="C866">
        <v>1819</v>
      </c>
      <c r="D866" s="37"/>
    </row>
    <row r="867" spans="2:4">
      <c r="B867" s="156" t="s">
        <v>1036</v>
      </c>
      <c r="C867">
        <v>761</v>
      </c>
      <c r="D867" s="37"/>
    </row>
    <row r="868" spans="2:4">
      <c r="B868" s="156" t="s">
        <v>2997</v>
      </c>
      <c r="C868">
        <v>1461</v>
      </c>
      <c r="D868" s="37"/>
    </row>
    <row r="869" spans="2:4">
      <c r="B869" s="156" t="s">
        <v>4437</v>
      </c>
      <c r="C869">
        <v>212</v>
      </c>
      <c r="D869" s="37"/>
    </row>
    <row r="870" spans="2:4">
      <c r="B870" s="156" t="s">
        <v>3439</v>
      </c>
      <c r="C870">
        <v>90</v>
      </c>
      <c r="D870" s="37"/>
    </row>
    <row r="871" spans="2:4">
      <c r="B871" s="156" t="s">
        <v>4331</v>
      </c>
      <c r="C871">
        <v>128</v>
      </c>
      <c r="D871" s="37"/>
    </row>
    <row r="872" spans="2:4">
      <c r="B872" s="156" t="s">
        <v>1037</v>
      </c>
      <c r="C872">
        <v>2191</v>
      </c>
      <c r="D872" s="37"/>
    </row>
    <row r="873" spans="2:4">
      <c r="B873" s="156" t="s">
        <v>2906</v>
      </c>
      <c r="C873">
        <v>510</v>
      </c>
      <c r="D873" s="37"/>
    </row>
    <row r="874" spans="2:4">
      <c r="B874" s="156" t="s">
        <v>2977</v>
      </c>
      <c r="C874">
        <v>378</v>
      </c>
      <c r="D874" s="37"/>
    </row>
    <row r="875" spans="2:4">
      <c r="B875" s="156" t="s">
        <v>2978</v>
      </c>
      <c r="C875">
        <v>118</v>
      </c>
      <c r="D875" s="37"/>
    </row>
    <row r="876" spans="2:4">
      <c r="B876" s="156" t="s">
        <v>2979</v>
      </c>
      <c r="C876">
        <v>138</v>
      </c>
      <c r="D876" s="37"/>
    </row>
    <row r="877" spans="2:4">
      <c r="B877" s="156" t="s">
        <v>2980</v>
      </c>
      <c r="C877">
        <v>123</v>
      </c>
      <c r="D877" s="37" t="e">
        <f>VLOOKUP(B877,#REF!,2,0 )</f>
        <v>#REF!</v>
      </c>
    </row>
    <row r="878" spans="2:4">
      <c r="B878" s="156" t="s">
        <v>613</v>
      </c>
      <c r="C878">
        <v>966</v>
      </c>
      <c r="D878" s="37" t="e">
        <f>VLOOKUP(B878,#REF!,2,0 )</f>
        <v>#REF!</v>
      </c>
    </row>
    <row r="879" spans="2:4">
      <c r="B879" s="156" t="s">
        <v>2739</v>
      </c>
      <c r="C879">
        <v>148</v>
      </c>
      <c r="D879" s="37" t="e">
        <f>VLOOKUP(B879,#REF!,2,0 )</f>
        <v>#REF!</v>
      </c>
    </row>
    <row r="880" spans="2:4">
      <c r="B880" s="156" t="s">
        <v>3742</v>
      </c>
      <c r="C880">
        <v>601</v>
      </c>
      <c r="D880" s="37" t="e">
        <f>VLOOKUP(B880,#REF!,2,0 )</f>
        <v>#REF!</v>
      </c>
    </row>
    <row r="881" spans="2:4">
      <c r="B881" s="156" t="s">
        <v>2740</v>
      </c>
      <c r="C881">
        <v>53002</v>
      </c>
      <c r="D881" s="37" t="e">
        <f>VLOOKUP(B881,#REF!,2,0 )</f>
        <v>#REF!</v>
      </c>
    </row>
    <row r="882" spans="2:4">
      <c r="B882" s="156" t="s">
        <v>3789</v>
      </c>
      <c r="C882">
        <v>1</v>
      </c>
      <c r="D882" s="37" t="e">
        <f>VLOOKUP(B882,#REF!,2,0 )</f>
        <v>#REF!</v>
      </c>
    </row>
    <row r="883" spans="2:4">
      <c r="B883" s="156" t="s">
        <v>3790</v>
      </c>
      <c r="C883">
        <v>1</v>
      </c>
      <c r="D883" s="37" t="e">
        <f>VLOOKUP(B883,#REF!,2,0 )</f>
        <v>#REF!</v>
      </c>
    </row>
    <row r="884" spans="2:4">
      <c r="B884" s="156" t="s">
        <v>4201</v>
      </c>
      <c r="C884">
        <v>6390</v>
      </c>
      <c r="D884" s="37" t="e">
        <f>VLOOKUP(B884,#REF!,2,0 )</f>
        <v>#REF!</v>
      </c>
    </row>
    <row r="885" spans="2:4">
      <c r="B885" s="156" t="s">
        <v>4202</v>
      </c>
      <c r="C885">
        <v>2667</v>
      </c>
      <c r="D885" s="37" t="e">
        <f>VLOOKUP(B885,#REF!,2,0 )</f>
        <v>#REF!</v>
      </c>
    </row>
    <row r="886" spans="2:4">
      <c r="B886" s="156" t="s">
        <v>4203</v>
      </c>
      <c r="C886">
        <v>6825</v>
      </c>
      <c r="D886" s="37" t="e">
        <f>VLOOKUP(B886,#REF!,2,0 )</f>
        <v>#REF!</v>
      </c>
    </row>
    <row r="887" spans="2:4">
      <c r="B887" s="38" t="s">
        <v>4204</v>
      </c>
      <c r="C887" s="38">
        <v>5774</v>
      </c>
      <c r="D887" s="37" t="e">
        <f>VLOOKUP(B887,#REF!,2,0 )</f>
        <v>#REF!</v>
      </c>
    </row>
    <row r="888" spans="2:4">
      <c r="B888" s="38" t="s">
        <v>3983</v>
      </c>
      <c r="C888" s="38">
        <v>1</v>
      </c>
      <c r="D888" s="37" t="e">
        <f>VLOOKUP(B888,#REF!,2,0 )</f>
        <v>#REF!</v>
      </c>
    </row>
    <row r="889" spans="2:4">
      <c r="B889" s="38"/>
      <c r="C889" s="38"/>
      <c r="D889" s="37" t="e">
        <f>VLOOKUP(B889,#REF!,2,0 )</f>
        <v>#REF!</v>
      </c>
    </row>
    <row r="890" spans="2:4">
      <c r="B890" s="38"/>
      <c r="C890" s="38"/>
      <c r="D890" s="37" t="e">
        <f>VLOOKUP(B890,#REF!,2,0 )</f>
        <v>#REF!</v>
      </c>
    </row>
    <row r="891" spans="2:4">
      <c r="B891" s="38"/>
      <c r="C891" s="38"/>
      <c r="D891" s="37" t="e">
        <f>VLOOKUP(B891,#REF!,2,0 )</f>
        <v>#REF!</v>
      </c>
    </row>
    <row r="892" spans="2:4">
      <c r="B892" s="38"/>
      <c r="C892" s="38"/>
      <c r="D892" s="37" t="e">
        <f>VLOOKUP(B892,#REF!,2,0 )</f>
        <v>#REF!</v>
      </c>
    </row>
  </sheetData>
  <phoneticPr fontId="14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B1:Q145"/>
  <sheetViews>
    <sheetView topLeftCell="A52" workbookViewId="0">
      <selection activeCell="M68" sqref="M68"/>
    </sheetView>
  </sheetViews>
  <sheetFormatPr defaultRowHeight="18.75"/>
  <cols>
    <col min="2" max="2" width="21.125" customWidth="1"/>
    <col min="3" max="3" width="19" customWidth="1"/>
    <col min="4" max="4" width="42" bestFit="1" customWidth="1"/>
    <col min="13" max="13" width="34.125" bestFit="1" customWidth="1"/>
    <col min="15" max="15" width="15.625" bestFit="1" customWidth="1"/>
    <col min="16" max="16" width="11" bestFit="1" customWidth="1"/>
    <col min="17" max="17" width="40.25" bestFit="1" customWidth="1"/>
  </cols>
  <sheetData>
    <row r="1" spans="2:17">
      <c r="B1" s="39" t="s">
        <v>1253</v>
      </c>
      <c r="C1" s="141">
        <v>46260</v>
      </c>
    </row>
    <row r="2" spans="2:17">
      <c r="B2" t="s">
        <v>1255</v>
      </c>
      <c r="I2" t="s">
        <v>1294</v>
      </c>
    </row>
    <row r="3" spans="2:17">
      <c r="B3" t="s">
        <v>1257</v>
      </c>
      <c r="I3" t="s">
        <v>1295</v>
      </c>
    </row>
    <row r="4" spans="2:17">
      <c r="B4" s="36" t="s">
        <v>1233</v>
      </c>
      <c r="C4" s="36" t="s">
        <v>1234</v>
      </c>
      <c r="D4" t="s">
        <v>1256</v>
      </c>
      <c r="I4" s="36" t="s">
        <v>1233</v>
      </c>
      <c r="J4" s="36" t="s">
        <v>1234</v>
      </c>
    </row>
    <row r="5" spans="2:17">
      <c r="B5" s="36" t="s">
        <v>365</v>
      </c>
      <c r="C5" s="36">
        <v>10000</v>
      </c>
      <c r="D5" t="e">
        <f>VLOOKUP(B5,#REF!,2,0 )</f>
        <v>#REF!</v>
      </c>
    </row>
    <row r="6" spans="2:17">
      <c r="B6" s="36" t="s">
        <v>2960</v>
      </c>
      <c r="C6" s="36">
        <v>5000</v>
      </c>
      <c r="D6" t="e">
        <f>VLOOKUP(B6,#REF!,2,0 )</f>
        <v>#REF!</v>
      </c>
    </row>
    <row r="7" spans="2:17">
      <c r="B7" s="36" t="s">
        <v>3908</v>
      </c>
      <c r="C7" s="36">
        <v>5000</v>
      </c>
      <c r="D7" t="e">
        <f>VLOOKUP(B7,#REF!,2,0 )</f>
        <v>#REF!</v>
      </c>
    </row>
    <row r="8" spans="2:17">
      <c r="B8" s="36" t="s">
        <v>371</v>
      </c>
      <c r="C8" s="36">
        <v>3000</v>
      </c>
      <c r="D8" t="e">
        <f>VLOOKUP(B8,#REF!,2,0 )</f>
        <v>#REF!</v>
      </c>
    </row>
    <row r="9" spans="2:17">
      <c r="B9" s="36" t="s">
        <v>3912</v>
      </c>
      <c r="C9" s="36">
        <v>9000</v>
      </c>
      <c r="D9" t="e">
        <f>VLOOKUP(B9,#REF!,2,0 )</f>
        <v>#REF!</v>
      </c>
    </row>
    <row r="10" spans="2:17">
      <c r="B10" s="36" t="s">
        <v>4173</v>
      </c>
      <c r="C10" s="36">
        <v>8000</v>
      </c>
      <c r="D10" t="e">
        <f>VLOOKUP(B10,#REF!,2,0 )</f>
        <v>#REF!</v>
      </c>
      <c r="M10" s="142" t="s">
        <v>2787</v>
      </c>
      <c r="O10" s="143" t="s">
        <v>2780</v>
      </c>
      <c r="P10" s="143" t="s">
        <v>2781</v>
      </c>
      <c r="Q10" s="143" t="s">
        <v>2785</v>
      </c>
    </row>
    <row r="11" spans="2:17">
      <c r="B11" s="36" t="s">
        <v>4110</v>
      </c>
      <c r="C11" s="36">
        <v>3000</v>
      </c>
      <c r="D11" t="e">
        <f>VLOOKUP(B11,#REF!,2,0 )</f>
        <v>#REF!</v>
      </c>
      <c r="M11" s="143" t="s">
        <v>2765</v>
      </c>
      <c r="N11" t="s">
        <v>2786</v>
      </c>
      <c r="O11" s="143" t="str">
        <f t="shared" ref="O11:O27" si="0">LEFT(M11,FIND("　",M11)-1)</f>
        <v>ABO-08PK</v>
      </c>
      <c r="P11" s="143" t="e">
        <f t="shared" ref="P11:P27" si="1">VLOOKUP(O11,B:C,2,0)</f>
        <v>#N/A</v>
      </c>
      <c r="Q11" s="143"/>
    </row>
    <row r="12" spans="2:17">
      <c r="B12" s="36" t="s">
        <v>397</v>
      </c>
      <c r="C12" s="36">
        <v>5000</v>
      </c>
      <c r="D12" t="e">
        <f>VLOOKUP(B12,#REF!,2,0 )</f>
        <v>#REF!</v>
      </c>
      <c r="M12" s="143" t="s">
        <v>2766</v>
      </c>
      <c r="N12" t="s">
        <v>2786</v>
      </c>
      <c r="O12" s="143" t="str">
        <f t="shared" si="0"/>
        <v>ABO-09</v>
      </c>
      <c r="P12" s="143" t="e">
        <f t="shared" si="1"/>
        <v>#N/A</v>
      </c>
      <c r="Q12" s="143" t="s">
        <v>2789</v>
      </c>
    </row>
    <row r="13" spans="2:17">
      <c r="B13" s="36" t="s">
        <v>435</v>
      </c>
      <c r="C13" s="36">
        <v>6000</v>
      </c>
      <c r="D13" t="e">
        <f>VLOOKUP(B13,#REF!,2,0 )</f>
        <v>#REF!</v>
      </c>
      <c r="M13" s="143" t="s">
        <v>2767</v>
      </c>
      <c r="N13" t="s">
        <v>2786</v>
      </c>
      <c r="O13" s="143" t="str">
        <f t="shared" si="0"/>
        <v>AKA-111</v>
      </c>
      <c r="P13" s="143">
        <f t="shared" si="1"/>
        <v>5000</v>
      </c>
      <c r="Q13" s="143"/>
    </row>
    <row r="14" spans="2:17">
      <c r="B14" s="36" t="s">
        <v>711</v>
      </c>
      <c r="C14" s="36">
        <v>5000</v>
      </c>
      <c r="D14" t="e">
        <f>VLOOKUP(B14,#REF!,2,0 )</f>
        <v>#REF!</v>
      </c>
      <c r="M14" s="143" t="s">
        <v>2768</v>
      </c>
      <c r="N14" t="s">
        <v>2786</v>
      </c>
      <c r="O14" s="143" t="str">
        <f t="shared" si="0"/>
        <v>ALA-4301S</v>
      </c>
      <c r="P14" s="143" t="e">
        <f t="shared" si="1"/>
        <v>#N/A</v>
      </c>
      <c r="Q14" s="143"/>
    </row>
    <row r="15" spans="2:17">
      <c r="B15" s="36" t="s">
        <v>783</v>
      </c>
      <c r="C15" s="36">
        <v>15000</v>
      </c>
      <c r="D15" t="e">
        <f>VLOOKUP(B15,#REF!,2,0 )</f>
        <v>#REF!</v>
      </c>
      <c r="M15" s="143" t="s">
        <v>2782</v>
      </c>
      <c r="N15" t="s">
        <v>2786</v>
      </c>
      <c r="O15" s="143" t="str">
        <f t="shared" si="0"/>
        <v>ANS-302</v>
      </c>
      <c r="P15" s="143" t="e">
        <f t="shared" si="1"/>
        <v>#N/A</v>
      </c>
      <c r="Q15" s="143"/>
    </row>
    <row r="16" spans="2:17">
      <c r="B16" s="36" t="s">
        <v>648</v>
      </c>
      <c r="C16" s="36">
        <v>1500</v>
      </c>
      <c r="D16" t="e">
        <f>VLOOKUP(B16,#REF!,2,0 )</f>
        <v>#REF!</v>
      </c>
      <c r="M16" s="143" t="s">
        <v>2769</v>
      </c>
      <c r="N16" t="s">
        <v>2786</v>
      </c>
      <c r="O16" s="143" t="str">
        <f t="shared" si="0"/>
        <v>ANS-302BK</v>
      </c>
      <c r="P16" s="143" t="e">
        <f t="shared" si="1"/>
        <v>#N/A</v>
      </c>
      <c r="Q16" s="143"/>
    </row>
    <row r="17" spans="2:17">
      <c r="B17" s="36" t="s">
        <v>5273</v>
      </c>
      <c r="C17" s="36">
        <v>3040</v>
      </c>
      <c r="D17" t="e">
        <f>VLOOKUP(B17,#REF!,2,0 )</f>
        <v>#REF!</v>
      </c>
      <c r="I17" t="s">
        <v>1296</v>
      </c>
      <c r="M17" s="143" t="s">
        <v>2770</v>
      </c>
      <c r="N17" t="s">
        <v>2786</v>
      </c>
      <c r="O17" s="143" t="str">
        <f t="shared" si="0"/>
        <v>ASL-3302</v>
      </c>
      <c r="P17" s="143" t="e">
        <f t="shared" si="1"/>
        <v>#N/A</v>
      </c>
      <c r="Q17" s="143"/>
    </row>
    <row r="18" spans="2:17">
      <c r="B18" s="36" t="s">
        <v>472</v>
      </c>
      <c r="C18" s="36">
        <v>3000</v>
      </c>
      <c r="D18" t="e">
        <f>VLOOKUP(B18,#REF!,2,0 )</f>
        <v>#REF!</v>
      </c>
      <c r="I18" s="36" t="s">
        <v>1233</v>
      </c>
      <c r="J18" s="36" t="s">
        <v>1234</v>
      </c>
      <c r="M18" s="143" t="s">
        <v>2771</v>
      </c>
      <c r="N18" t="s">
        <v>2786</v>
      </c>
      <c r="O18" s="143" t="str">
        <f t="shared" si="0"/>
        <v>AST-3301S</v>
      </c>
      <c r="P18" s="143" t="e">
        <f t="shared" si="1"/>
        <v>#N/A</v>
      </c>
      <c r="Q18" s="143"/>
    </row>
    <row r="19" spans="2:17">
      <c r="B19" s="36" t="s">
        <v>712</v>
      </c>
      <c r="C19" s="36">
        <v>3000</v>
      </c>
      <c r="D19" t="e">
        <f>VLOOKUP(B19,#REF!,2,0 )</f>
        <v>#REF!</v>
      </c>
      <c r="M19" s="143" t="s">
        <v>2772</v>
      </c>
      <c r="N19" t="s">
        <v>2786</v>
      </c>
      <c r="O19" s="143" t="str">
        <f t="shared" si="0"/>
        <v>AST-3303</v>
      </c>
      <c r="P19" s="143" t="e">
        <f t="shared" si="1"/>
        <v>#N/A</v>
      </c>
      <c r="Q19" s="143"/>
    </row>
    <row r="20" spans="2:17">
      <c r="B20" s="36" t="s">
        <v>4417</v>
      </c>
      <c r="C20" s="36">
        <v>3000</v>
      </c>
      <c r="D20" t="e">
        <f>VLOOKUP(B20,#REF!,2,0 )</f>
        <v>#REF!</v>
      </c>
      <c r="M20" s="143" t="s">
        <v>2773</v>
      </c>
      <c r="N20" t="s">
        <v>2786</v>
      </c>
      <c r="O20" s="143" t="str">
        <f t="shared" si="0"/>
        <v>ATO-3201</v>
      </c>
      <c r="P20" s="143">
        <f t="shared" si="1"/>
        <v>3000</v>
      </c>
      <c r="Q20" s="143"/>
    </row>
    <row r="21" spans="2:17">
      <c r="B21" s="36" t="s">
        <v>5265</v>
      </c>
      <c r="C21" s="36">
        <v>3000</v>
      </c>
      <c r="D21" t="e">
        <f>VLOOKUP(B21,#REF!,2,0 )</f>
        <v>#REF!</v>
      </c>
      <c r="M21" s="143" t="s">
        <v>2774</v>
      </c>
      <c r="N21" t="s">
        <v>2786</v>
      </c>
      <c r="O21" s="143" t="str">
        <f t="shared" si="0"/>
        <v>ACA-4305</v>
      </c>
      <c r="P21" s="143">
        <f t="shared" si="1"/>
        <v>5000</v>
      </c>
      <c r="Q21" s="143"/>
    </row>
    <row r="22" spans="2:17">
      <c r="B22" s="36" t="s">
        <v>4174</v>
      </c>
      <c r="C22" s="36">
        <v>6000</v>
      </c>
      <c r="D22" t="e">
        <f>VLOOKUP(B22,#REF!,2,0 )</f>
        <v>#REF!</v>
      </c>
      <c r="M22" s="143" t="s">
        <v>2775</v>
      </c>
      <c r="N22" t="s">
        <v>2786</v>
      </c>
      <c r="O22" s="143" t="str">
        <f t="shared" si="0"/>
        <v>ADC-07</v>
      </c>
      <c r="P22" s="143">
        <f t="shared" si="1"/>
        <v>5000</v>
      </c>
      <c r="Q22" s="143"/>
    </row>
    <row r="23" spans="2:17">
      <c r="B23" s="36" t="s">
        <v>4175</v>
      </c>
      <c r="C23" s="36">
        <v>6000</v>
      </c>
      <c r="D23" t="e">
        <f>VLOOKUP(B23,#REF!,2,0 )</f>
        <v>#REF!</v>
      </c>
      <c r="M23" s="143" t="s">
        <v>2776</v>
      </c>
      <c r="N23" t="s">
        <v>2786</v>
      </c>
      <c r="O23" s="143" t="str">
        <f t="shared" si="0"/>
        <v>ACA-4306</v>
      </c>
      <c r="P23" s="143" t="e">
        <f t="shared" si="1"/>
        <v>#N/A</v>
      </c>
      <c r="Q23" s="143"/>
    </row>
    <row r="24" spans="2:17">
      <c r="B24" s="36" t="s">
        <v>4168</v>
      </c>
      <c r="C24" s="36">
        <v>3000</v>
      </c>
      <c r="D24" t="e">
        <f>VLOOKUP(B24,#REF!,2,0 )</f>
        <v>#REF!</v>
      </c>
      <c r="M24" s="143" t="s">
        <v>2783</v>
      </c>
      <c r="N24" t="s">
        <v>2786</v>
      </c>
      <c r="O24" s="143" t="str">
        <f t="shared" si="0"/>
        <v>ALA-4308BK-W</v>
      </c>
      <c r="P24" s="143" t="e">
        <f t="shared" si="1"/>
        <v>#N/A</v>
      </c>
      <c r="Q24" s="143" t="s">
        <v>2788</v>
      </c>
    </row>
    <row r="25" spans="2:17">
      <c r="B25" s="36" t="s">
        <v>913</v>
      </c>
      <c r="C25" s="36">
        <v>1000</v>
      </c>
      <c r="D25" t="e">
        <f>VLOOKUP(B25,#REF!,2,0 )</f>
        <v>#REF!</v>
      </c>
      <c r="M25" s="143" t="s">
        <v>2777</v>
      </c>
      <c r="N25" t="s">
        <v>2786</v>
      </c>
      <c r="O25" s="143" t="str">
        <f t="shared" si="0"/>
        <v>ATU-11</v>
      </c>
      <c r="P25" s="143" t="e">
        <f t="shared" si="1"/>
        <v>#N/A</v>
      </c>
      <c r="Q25" s="143" t="s">
        <v>2784</v>
      </c>
    </row>
    <row r="26" spans="2:17">
      <c r="B26" s="36" t="s">
        <v>3798</v>
      </c>
      <c r="C26" s="36">
        <v>2000</v>
      </c>
      <c r="D26" t="e">
        <f>VLOOKUP(B26,#REF!,2,0 )</f>
        <v>#REF!</v>
      </c>
      <c r="M26" s="143" t="s">
        <v>2778</v>
      </c>
      <c r="N26" t="s">
        <v>2786</v>
      </c>
      <c r="O26" s="143" t="str">
        <f t="shared" si="0"/>
        <v>ATU-100</v>
      </c>
      <c r="P26" s="143" t="e">
        <f t="shared" si="1"/>
        <v>#N/A</v>
      </c>
      <c r="Q26" s="143" t="s">
        <v>2784</v>
      </c>
    </row>
    <row r="27" spans="2:17">
      <c r="B27" s="36" t="s">
        <v>3799</v>
      </c>
      <c r="C27" s="36">
        <v>2000</v>
      </c>
      <c r="D27" t="e">
        <f>VLOOKUP(B27,#REF!,2,0 )</f>
        <v>#REF!</v>
      </c>
      <c r="M27" s="143" t="s">
        <v>2779</v>
      </c>
      <c r="N27" t="s">
        <v>2786</v>
      </c>
      <c r="O27" s="143" t="str">
        <f t="shared" si="0"/>
        <v>AHL-2203</v>
      </c>
      <c r="P27" s="143">
        <f t="shared" si="1"/>
        <v>6000</v>
      </c>
      <c r="Q27" s="143"/>
    </row>
    <row r="28" spans="2:17">
      <c r="B28" s="36" t="s">
        <v>4426</v>
      </c>
      <c r="C28" s="36">
        <v>9000</v>
      </c>
      <c r="D28" t="e">
        <f>VLOOKUP(B28,#REF!,2,0 )</f>
        <v>#REF!</v>
      </c>
    </row>
    <row r="29" spans="2:17">
      <c r="B29" s="36" t="s">
        <v>5274</v>
      </c>
      <c r="C29" s="36">
        <v>2600</v>
      </c>
      <c r="D29" t="e">
        <f>VLOOKUP(B29,#REF!,2,0 )</f>
        <v>#REF!</v>
      </c>
    </row>
    <row r="30" spans="2:17">
      <c r="B30" s="36" t="s">
        <v>5275</v>
      </c>
      <c r="C30" s="36">
        <v>1500</v>
      </c>
      <c r="D30" t="e">
        <f>VLOOKUP(B30,#REF!,2,0 )</f>
        <v>#REF!</v>
      </c>
    </row>
    <row r="31" spans="2:17">
      <c r="B31" s="36" t="s">
        <v>5276</v>
      </c>
      <c r="C31" s="36">
        <v>500</v>
      </c>
      <c r="D31" t="e">
        <f>VLOOKUP(B31,#REF!,2,0 )</f>
        <v>#REF!</v>
      </c>
    </row>
    <row r="32" spans="2:17">
      <c r="B32" s="36" t="s">
        <v>5277</v>
      </c>
      <c r="C32" s="36">
        <v>2100</v>
      </c>
      <c r="D32" t="e">
        <f>VLOOKUP(B32,#REF!,2,0 )</f>
        <v>#REF!</v>
      </c>
    </row>
    <row r="33" spans="2:4">
      <c r="B33" s="36" t="s">
        <v>5278</v>
      </c>
      <c r="C33" s="36">
        <v>1450</v>
      </c>
      <c r="D33" t="e">
        <f>VLOOKUP(B33,#REF!,2,0 )</f>
        <v>#REF!</v>
      </c>
    </row>
    <row r="34" spans="2:4">
      <c r="B34" s="36" t="s">
        <v>5279</v>
      </c>
      <c r="C34" s="36">
        <v>500</v>
      </c>
      <c r="D34" t="e">
        <f>VLOOKUP(B34,#REF!,2,0 )</f>
        <v>#REF!</v>
      </c>
    </row>
    <row r="35" spans="2:4">
      <c r="B35" s="36" t="s">
        <v>4418</v>
      </c>
      <c r="C35" s="36">
        <v>5500</v>
      </c>
      <c r="D35" t="e">
        <f>VLOOKUP(B35,#REF!,2,0 )</f>
        <v>#REF!</v>
      </c>
    </row>
    <row r="36" spans="2:4">
      <c r="B36" s="36" t="s">
        <v>4419</v>
      </c>
      <c r="C36" s="36">
        <v>3000</v>
      </c>
      <c r="D36" t="e">
        <f>VLOOKUP(B36,#REF!,2,0 )</f>
        <v>#REF!</v>
      </c>
    </row>
    <row r="37" spans="2:4">
      <c r="B37" s="36" t="s">
        <v>4420</v>
      </c>
      <c r="C37" s="36">
        <v>3000</v>
      </c>
      <c r="D37" t="e">
        <f>VLOOKUP(B37,#REF!,2,0 )</f>
        <v>#REF!</v>
      </c>
    </row>
    <row r="38" spans="2:4">
      <c r="B38" s="36" t="s">
        <v>698</v>
      </c>
      <c r="C38" s="36">
        <v>2000</v>
      </c>
      <c r="D38" t="e">
        <f>VLOOKUP(B38,#REF!,2,0 )</f>
        <v>#REF!</v>
      </c>
    </row>
    <row r="39" spans="2:4">
      <c r="B39" s="36" t="s">
        <v>699</v>
      </c>
      <c r="C39" s="36">
        <v>1000</v>
      </c>
      <c r="D39" t="e">
        <f>VLOOKUP(B39,#REF!,2,0 )</f>
        <v>#REF!</v>
      </c>
    </row>
    <row r="40" spans="2:4">
      <c r="B40" s="36" t="s">
        <v>1003</v>
      </c>
      <c r="C40" s="36">
        <v>3000</v>
      </c>
      <c r="D40" t="e">
        <f>VLOOKUP(B40,#REF!,2,0 )</f>
        <v>#REF!</v>
      </c>
    </row>
    <row r="41" spans="2:4">
      <c r="B41" s="36" t="s">
        <v>3895</v>
      </c>
      <c r="C41" s="36">
        <v>3000</v>
      </c>
      <c r="D41" t="e">
        <f>VLOOKUP(B41,#REF!,2,0 )</f>
        <v>#REF!</v>
      </c>
    </row>
    <row r="42" spans="2:4">
      <c r="B42" s="36" t="s">
        <v>708</v>
      </c>
      <c r="C42" s="36">
        <v>3000</v>
      </c>
      <c r="D42" t="e">
        <f>VLOOKUP(B42,#REF!,2,0 )</f>
        <v>#REF!</v>
      </c>
    </row>
    <row r="43" spans="2:4">
      <c r="B43" s="36" t="s">
        <v>250</v>
      </c>
      <c r="C43" s="36">
        <v>1000</v>
      </c>
      <c r="D43" t="e">
        <f>VLOOKUP(B43,#REF!,2,0 )</f>
        <v>#REF!</v>
      </c>
    </row>
    <row r="44" spans="2:4">
      <c r="B44" s="36" t="s">
        <v>604</v>
      </c>
      <c r="C44" s="36">
        <v>3000</v>
      </c>
      <c r="D44" t="e">
        <f>VLOOKUP(B44,#REF!,2,0 )</f>
        <v>#REF!</v>
      </c>
    </row>
    <row r="45" spans="2:4">
      <c r="B45" s="36"/>
      <c r="C45" s="36"/>
      <c r="D45" t="e">
        <f>VLOOKUP(B45,#REF!,2,0 )</f>
        <v>#REF!</v>
      </c>
    </row>
    <row r="46" spans="2:4">
      <c r="B46" s="36"/>
      <c r="C46" s="36"/>
      <c r="D46" t="e">
        <f>VLOOKUP(B46,#REF!,2,0 )</f>
        <v>#REF!</v>
      </c>
    </row>
    <row r="47" spans="2:4">
      <c r="B47" s="36"/>
      <c r="C47" s="36"/>
      <c r="D47" t="e">
        <f>VLOOKUP(B47,#REF!,2,0 )</f>
        <v>#REF!</v>
      </c>
    </row>
    <row r="48" spans="2:4">
      <c r="B48" s="36"/>
      <c r="C48" s="36"/>
      <c r="D48" t="e">
        <f>VLOOKUP(B48,#REF!,2,0 )</f>
        <v>#REF!</v>
      </c>
    </row>
    <row r="49" spans="2:4">
      <c r="B49" s="36"/>
      <c r="C49" s="36"/>
      <c r="D49" t="e">
        <f>VLOOKUP(B49,#REF!,2,0 )</f>
        <v>#REF!</v>
      </c>
    </row>
    <row r="50" spans="2:4">
      <c r="B50" s="36"/>
      <c r="C50" s="36"/>
      <c r="D50" t="e">
        <f>VLOOKUP(B50,#REF!,2,0 )</f>
        <v>#REF!</v>
      </c>
    </row>
    <row r="51" spans="2:4">
      <c r="B51" s="36"/>
      <c r="C51" s="36"/>
      <c r="D51" t="e">
        <f>VLOOKUP(B51,#REF!,2,0 )</f>
        <v>#REF!</v>
      </c>
    </row>
    <row r="52" spans="2:4">
      <c r="B52" s="36"/>
      <c r="C52" s="36"/>
    </row>
    <row r="53" spans="2:4">
      <c r="B53" s="37"/>
      <c r="C53" s="37"/>
    </row>
    <row r="54" spans="2:4">
      <c r="B54" s="37"/>
      <c r="C54" s="37"/>
    </row>
    <row r="55" spans="2:4">
      <c r="B55" s="37"/>
      <c r="C55" s="37"/>
    </row>
    <row r="56" spans="2:4">
      <c r="B56" s="37"/>
      <c r="C56" s="37"/>
    </row>
    <row r="57" spans="2:4">
      <c r="B57" s="37"/>
      <c r="C57" s="37"/>
    </row>
    <row r="58" spans="2:4">
      <c r="B58" s="37"/>
      <c r="C58" s="37"/>
    </row>
    <row r="59" spans="2:4">
      <c r="B59" s="37"/>
      <c r="C59" s="37"/>
    </row>
    <row r="60" spans="2:4">
      <c r="B60" s="37"/>
      <c r="C60" s="37"/>
    </row>
    <row r="61" spans="2:4">
      <c r="B61" s="37"/>
      <c r="C61" s="37"/>
    </row>
    <row r="62" spans="2:4">
      <c r="B62" s="37"/>
      <c r="C62" s="37"/>
    </row>
    <row r="63" spans="2:4">
      <c r="B63" s="37"/>
      <c r="C63" s="37"/>
    </row>
    <row r="64" spans="2:4">
      <c r="B64" s="37"/>
      <c r="C64" s="37"/>
    </row>
    <row r="65" spans="2:4">
      <c r="B65" s="37"/>
      <c r="C65" s="37"/>
    </row>
    <row r="66" spans="2:4">
      <c r="B66" t="s">
        <v>1258</v>
      </c>
    </row>
    <row r="67" spans="2:4">
      <c r="B67" s="36" t="s">
        <v>4421</v>
      </c>
      <c r="C67" s="36">
        <v>3000</v>
      </c>
      <c r="D67" t="e">
        <f>VLOOKUP(B67,#REF!,2,0 )</f>
        <v>#REF!</v>
      </c>
    </row>
    <row r="68" spans="2:4">
      <c r="B68" s="36" t="s">
        <v>313</v>
      </c>
      <c r="C68" s="36">
        <v>5000</v>
      </c>
      <c r="D68" t="e">
        <f>VLOOKUP(B68,#REF!,2,0 )</f>
        <v>#REF!</v>
      </c>
    </row>
    <row r="69" spans="2:4">
      <c r="B69" s="36" t="s">
        <v>4422</v>
      </c>
      <c r="C69" s="36">
        <v>3000</v>
      </c>
      <c r="D69" t="e">
        <f>VLOOKUP(B69,#REF!,2,0 )</f>
        <v>#REF!</v>
      </c>
    </row>
    <row r="70" spans="2:4">
      <c r="B70" s="36" t="s">
        <v>426</v>
      </c>
      <c r="C70" s="36">
        <v>7000</v>
      </c>
      <c r="D70" t="e">
        <f>VLOOKUP(B70,#REF!,2,0 )</f>
        <v>#REF!</v>
      </c>
    </row>
    <row r="71" spans="2:4">
      <c r="B71" s="36" t="s">
        <v>1280</v>
      </c>
      <c r="C71" s="36">
        <v>5000</v>
      </c>
      <c r="D71" t="e">
        <f>VLOOKUP(B71,#REF!,2,0 )</f>
        <v>#REF!</v>
      </c>
    </row>
    <row r="72" spans="2:4">
      <c r="B72" s="36" t="s">
        <v>344</v>
      </c>
      <c r="C72" s="36">
        <v>3000</v>
      </c>
      <c r="D72" t="e">
        <f>VLOOKUP(B72,#REF!,2,0 )</f>
        <v>#REF!</v>
      </c>
    </row>
    <row r="73" spans="2:4">
      <c r="B73" s="36" t="s">
        <v>3782</v>
      </c>
      <c r="C73" s="36">
        <v>3000</v>
      </c>
      <c r="D73" t="e">
        <f>VLOOKUP(B73,#REF!,2,0 )</f>
        <v>#REF!</v>
      </c>
    </row>
    <row r="74" spans="2:4">
      <c r="B74" s="36"/>
      <c r="C74" s="36"/>
      <c r="D74" t="e">
        <f>VLOOKUP(B74,#REF!,2,0 )</f>
        <v>#REF!</v>
      </c>
    </row>
    <row r="75" spans="2:4">
      <c r="B75" s="36"/>
      <c r="C75" s="36"/>
      <c r="D75" t="e">
        <f>VLOOKUP(B75,#REF!,2,0 )</f>
        <v>#REF!</v>
      </c>
    </row>
    <row r="76" spans="2:4">
      <c r="B76" s="36"/>
      <c r="C76" s="36"/>
      <c r="D76" t="e">
        <f>VLOOKUP(B76,#REF!,2,0 )</f>
        <v>#REF!</v>
      </c>
    </row>
    <row r="77" spans="2:4">
      <c r="B77" s="36"/>
      <c r="C77" s="36"/>
      <c r="D77" t="e">
        <f>VLOOKUP(B77,#REF!,2,0 )</f>
        <v>#REF!</v>
      </c>
    </row>
    <row r="78" spans="2:4">
      <c r="B78" s="36"/>
      <c r="C78" s="36"/>
      <c r="D78" t="e">
        <f>VLOOKUP(B78,#REF!,2,0 )</f>
        <v>#REF!</v>
      </c>
    </row>
    <row r="79" spans="2:4">
      <c r="B79" s="36"/>
      <c r="C79" s="36"/>
      <c r="D79" t="e">
        <f>VLOOKUP(B79,#REF!,2,0 )</f>
        <v>#REF!</v>
      </c>
    </row>
    <row r="80" spans="2:4">
      <c r="B80" s="36"/>
      <c r="C80" s="36"/>
      <c r="D80" t="e">
        <f>VLOOKUP(B80,#REF!,2,0 )</f>
        <v>#REF!</v>
      </c>
    </row>
    <row r="81" spans="2:4">
      <c r="B81" s="36"/>
      <c r="C81" s="36"/>
      <c r="D81" t="e">
        <f>VLOOKUP(B81,#REF!,2,0 )</f>
        <v>#REF!</v>
      </c>
    </row>
    <row r="82" spans="2:4">
      <c r="B82" s="36"/>
      <c r="C82" s="36"/>
      <c r="D82" t="e">
        <f>VLOOKUP(B82,#REF!,2,0 )</f>
        <v>#REF!</v>
      </c>
    </row>
    <row r="83" spans="2:4">
      <c r="B83" s="36"/>
      <c r="C83" s="36"/>
      <c r="D83" t="e">
        <f>VLOOKUP(B83,#REF!,2,0 )</f>
        <v>#REF!</v>
      </c>
    </row>
    <row r="84" spans="2:4">
      <c r="B84" s="36"/>
      <c r="C84" s="36"/>
      <c r="D84" t="e">
        <f>VLOOKUP(B84,#REF!,2,0 )</f>
        <v>#REF!</v>
      </c>
    </row>
    <row r="85" spans="2:4">
      <c r="B85" s="36"/>
      <c r="C85" s="36"/>
      <c r="D85" t="e">
        <f>VLOOKUP(B85,#REF!,2,0 )</f>
        <v>#REF!</v>
      </c>
    </row>
    <row r="86" spans="2:4">
      <c r="B86" s="36"/>
      <c r="C86" s="36"/>
      <c r="D86" t="e">
        <f>VLOOKUP(B86,#REF!,2,0 )</f>
        <v>#REF!</v>
      </c>
    </row>
    <row r="87" spans="2:4">
      <c r="B87" s="36"/>
      <c r="C87" s="36"/>
      <c r="D87" t="e">
        <f>VLOOKUP(B87,#REF!,2,0 )</f>
        <v>#REF!</v>
      </c>
    </row>
    <row r="88" spans="2:4">
      <c r="B88" s="36"/>
      <c r="C88" s="36"/>
      <c r="D88" t="e">
        <f>VLOOKUP(B88,#REF!,2,0 )</f>
        <v>#REF!</v>
      </c>
    </row>
    <row r="89" spans="2:4">
      <c r="B89" s="36"/>
      <c r="C89" s="36"/>
      <c r="D89" t="e">
        <f>VLOOKUP(B89,#REF!,2,0 )</f>
        <v>#REF!</v>
      </c>
    </row>
    <row r="90" spans="2:4">
      <c r="B90" s="36"/>
      <c r="C90" s="36"/>
      <c r="D90" t="e">
        <f>VLOOKUP(B90,#REF!,2,0 )</f>
        <v>#REF!</v>
      </c>
    </row>
    <row r="91" spans="2:4">
      <c r="B91" s="36"/>
      <c r="C91" s="36"/>
      <c r="D91" t="e">
        <f>VLOOKUP(B91,#REF!,2,0 )</f>
        <v>#REF!</v>
      </c>
    </row>
    <row r="92" spans="2:4">
      <c r="B92" s="36"/>
      <c r="C92" s="36"/>
      <c r="D92" t="e">
        <f>VLOOKUP(B92,#REF!,2,0 )</f>
        <v>#REF!</v>
      </c>
    </row>
    <row r="93" spans="2:4">
      <c r="B93" s="36"/>
      <c r="C93" s="36"/>
      <c r="D93" t="e">
        <f>VLOOKUP(B93,#REF!,2,0 )</f>
        <v>#REF!</v>
      </c>
    </row>
    <row r="94" spans="2:4">
      <c r="B94" s="36"/>
      <c r="C94" s="36"/>
      <c r="D94" t="e">
        <f>VLOOKUP(B94,#REF!,2,0 )</f>
        <v>#REF!</v>
      </c>
    </row>
    <row r="95" spans="2:4">
      <c r="B95" s="36"/>
      <c r="C95" s="36"/>
      <c r="D95" t="e">
        <f>VLOOKUP(B95,#REF!,2,0 )</f>
        <v>#REF!</v>
      </c>
    </row>
    <row r="96" spans="2:4">
      <c r="B96" s="36"/>
      <c r="C96" s="36"/>
      <c r="D96" t="e">
        <f>VLOOKUP(B96,#REF!,2,0 )</f>
        <v>#REF!</v>
      </c>
    </row>
    <row r="97" spans="2:4">
      <c r="B97" s="36"/>
      <c r="C97" s="36"/>
      <c r="D97" t="e">
        <f>VLOOKUP(B97,#REF!,2,0 )</f>
        <v>#REF!</v>
      </c>
    </row>
    <row r="98" spans="2:4">
      <c r="B98" s="36"/>
      <c r="C98" s="36"/>
      <c r="D98" t="e">
        <f>VLOOKUP(B98,#REF!,2,0 )</f>
        <v>#REF!</v>
      </c>
    </row>
    <row r="99" spans="2:4">
      <c r="B99" s="36"/>
      <c r="C99" s="36"/>
      <c r="D99" t="e">
        <f>VLOOKUP(B99,#REF!,2,0 )</f>
        <v>#REF!</v>
      </c>
    </row>
    <row r="100" spans="2:4">
      <c r="B100" s="36"/>
      <c r="C100" s="36"/>
      <c r="D100" t="e">
        <f>VLOOKUP(B100,#REF!,2,0 )</f>
        <v>#REF!</v>
      </c>
    </row>
    <row r="101" spans="2:4">
      <c r="B101" s="36"/>
      <c r="C101" s="36"/>
      <c r="D101" t="e">
        <f>VLOOKUP(B101,#REF!,2,0 )</f>
        <v>#REF!</v>
      </c>
    </row>
    <row r="102" spans="2:4">
      <c r="B102" s="36"/>
      <c r="C102" s="36"/>
      <c r="D102" t="e">
        <f>VLOOKUP(B102,#REF!,2,0 )</f>
        <v>#REF!</v>
      </c>
    </row>
    <row r="103" spans="2:4">
      <c r="B103" s="36"/>
      <c r="C103" s="36"/>
      <c r="D103" t="e">
        <f>VLOOKUP(B103,#REF!,2,0 )</f>
        <v>#REF!</v>
      </c>
    </row>
    <row r="104" spans="2:4">
      <c r="B104" s="36"/>
      <c r="C104" s="36"/>
      <c r="D104" t="e">
        <f>VLOOKUP(B104,#REF!,2,0 )</f>
        <v>#REF!</v>
      </c>
    </row>
    <row r="105" spans="2:4">
      <c r="B105" s="36"/>
      <c r="C105" s="36"/>
      <c r="D105" t="e">
        <f>VLOOKUP(B105,#REF!,2,0 )</f>
        <v>#REF!</v>
      </c>
    </row>
    <row r="106" spans="2:4">
      <c r="B106" s="36"/>
      <c r="C106" s="36"/>
      <c r="D106" t="e">
        <f>VLOOKUP(B106,#REF!,2,0 )</f>
        <v>#REF!</v>
      </c>
    </row>
    <row r="107" spans="2:4">
      <c r="B107" s="36"/>
      <c r="C107" s="36"/>
      <c r="D107" t="e">
        <f>VLOOKUP(B107,#REF!,2,0 )</f>
        <v>#REF!</v>
      </c>
    </row>
    <row r="108" spans="2:4">
      <c r="B108" s="36"/>
      <c r="C108" s="36"/>
      <c r="D108" t="e">
        <f>VLOOKUP(B108,#REF!,2,0 )</f>
        <v>#REF!</v>
      </c>
    </row>
    <row r="109" spans="2:4">
      <c r="B109" s="36"/>
      <c r="C109" s="36"/>
      <c r="D109" t="e">
        <f>VLOOKUP(B109,#REF!,2,0 )</f>
        <v>#REF!</v>
      </c>
    </row>
    <row r="110" spans="2:4">
      <c r="B110" s="36"/>
      <c r="C110" s="36"/>
      <c r="D110" t="e">
        <f>VLOOKUP(B110,#REF!,2,0 )</f>
        <v>#REF!</v>
      </c>
    </row>
    <row r="111" spans="2:4">
      <c r="B111" s="36"/>
      <c r="C111" s="36"/>
      <c r="D111" t="e">
        <f>VLOOKUP(B111,#REF!,2,0 )</f>
        <v>#REF!</v>
      </c>
    </row>
    <row r="112" spans="2:4">
      <c r="B112" s="36"/>
      <c r="C112" s="36"/>
      <c r="D112" t="e">
        <f>VLOOKUP(B112,#REF!,2,0 )</f>
        <v>#REF!</v>
      </c>
    </row>
    <row r="113" spans="2:4">
      <c r="B113" s="36"/>
      <c r="C113" s="36"/>
      <c r="D113" t="e">
        <f>VLOOKUP(B113,#REF!,2,0 )</f>
        <v>#REF!</v>
      </c>
    </row>
    <row r="114" spans="2:4">
      <c r="B114" s="36"/>
      <c r="C114" s="36"/>
    </row>
    <row r="115" spans="2:4">
      <c r="B115" s="36"/>
      <c r="C115" s="36"/>
    </row>
    <row r="116" spans="2:4">
      <c r="B116" s="36"/>
      <c r="C116" s="36"/>
    </row>
    <row r="117" spans="2:4">
      <c r="B117" s="36"/>
      <c r="C117" s="36"/>
    </row>
    <row r="118" spans="2:4">
      <c r="B118" s="36"/>
      <c r="C118" s="36"/>
    </row>
    <row r="119" spans="2:4">
      <c r="B119" s="36"/>
      <c r="C119" s="36"/>
    </row>
    <row r="120" spans="2:4">
      <c r="B120" s="36"/>
      <c r="C120" s="36"/>
    </row>
    <row r="121" spans="2:4">
      <c r="B121" s="36"/>
      <c r="C121" s="36"/>
    </row>
    <row r="122" spans="2:4">
      <c r="B122" s="36"/>
      <c r="C122" s="36"/>
    </row>
    <row r="123" spans="2:4">
      <c r="B123" s="36"/>
      <c r="C123" s="36"/>
    </row>
    <row r="124" spans="2:4">
      <c r="B124" s="36"/>
      <c r="C124" s="36"/>
    </row>
    <row r="125" spans="2:4">
      <c r="B125" s="36"/>
      <c r="C125" s="36"/>
    </row>
    <row r="126" spans="2:4">
      <c r="B126" s="36"/>
      <c r="C126" s="36"/>
    </row>
    <row r="127" spans="2:4">
      <c r="B127" s="36"/>
      <c r="C127" s="36"/>
    </row>
    <row r="128" spans="2:4">
      <c r="B128" s="36"/>
      <c r="C128" s="36"/>
    </row>
    <row r="129" spans="2:3">
      <c r="B129" s="36"/>
      <c r="C129" s="36"/>
    </row>
    <row r="130" spans="2:3">
      <c r="B130" s="36"/>
      <c r="C130" s="36"/>
    </row>
    <row r="131" spans="2:3">
      <c r="B131" s="36"/>
      <c r="C131" s="36"/>
    </row>
    <row r="132" spans="2:3">
      <c r="B132" s="36"/>
      <c r="C132" s="36"/>
    </row>
    <row r="133" spans="2:3">
      <c r="B133" s="36"/>
      <c r="C133" s="36"/>
    </row>
    <row r="134" spans="2:3">
      <c r="B134" s="36"/>
      <c r="C134" s="36"/>
    </row>
    <row r="135" spans="2:3">
      <c r="B135" s="36"/>
      <c r="C135" s="36"/>
    </row>
    <row r="136" spans="2:3">
      <c r="B136" s="36"/>
      <c r="C136" s="36"/>
    </row>
    <row r="137" spans="2:3">
      <c r="B137" s="36"/>
      <c r="C137" s="36"/>
    </row>
    <row r="138" spans="2:3">
      <c r="B138" s="36"/>
      <c r="C138" s="36"/>
    </row>
    <row r="139" spans="2:3">
      <c r="B139" s="36"/>
      <c r="C139" s="36"/>
    </row>
    <row r="140" spans="2:3">
      <c r="B140" s="36"/>
      <c r="C140" s="36"/>
    </row>
    <row r="141" spans="2:3">
      <c r="B141" s="36"/>
      <c r="C141" s="36"/>
    </row>
    <row r="142" spans="2:3">
      <c r="B142" s="36"/>
      <c r="C142" s="36"/>
    </row>
    <row r="143" spans="2:3">
      <c r="B143" s="36"/>
      <c r="C143" s="36"/>
    </row>
    <row r="144" spans="2:3">
      <c r="B144" s="36"/>
      <c r="C144" s="36"/>
    </row>
    <row r="145" spans="2:3">
      <c r="B145" s="36"/>
      <c r="C145" s="36"/>
    </row>
  </sheetData>
  <phoneticPr fontId="14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2:Z708"/>
  <sheetViews>
    <sheetView workbookViewId="0">
      <selection activeCell="D708" sqref="D708"/>
    </sheetView>
  </sheetViews>
  <sheetFormatPr defaultColWidth="8.625" defaultRowHeight="15" customHeight="1"/>
  <cols>
    <col min="1" max="1" width="4.375" style="51" bestFit="1" customWidth="1"/>
    <col min="2" max="2" width="5.875" style="51" bestFit="1" customWidth="1"/>
    <col min="3" max="3" width="11.625" style="51" bestFit="1" customWidth="1"/>
    <col min="4" max="4" width="13.25" style="51" bestFit="1" customWidth="1"/>
    <col min="5" max="5" width="29.375" style="51" customWidth="1"/>
    <col min="6" max="6" width="12.375" style="51" customWidth="1"/>
    <col min="7" max="7" width="5.375" style="51" customWidth="1"/>
    <col min="8" max="8" width="8.125" style="51" customWidth="1"/>
    <col min="9" max="9" width="7.125" style="100" customWidth="1"/>
    <col min="10" max="10" width="14.25" style="113" customWidth="1"/>
    <col min="11" max="11" width="13.25" style="51" bestFit="1" customWidth="1"/>
    <col min="12" max="12" width="8.125" style="137" bestFit="1" customWidth="1"/>
    <col min="13" max="13" width="14.25" style="113" customWidth="1"/>
    <col min="14" max="14" width="13.875" style="51" bestFit="1" customWidth="1"/>
    <col min="15" max="15" width="10.625" style="60" bestFit="1" customWidth="1"/>
    <col min="16" max="16" width="9.625" style="51" customWidth="1"/>
    <col min="17" max="17" width="8.25" style="51" customWidth="1"/>
    <col min="18" max="18" width="8.625" style="60" customWidth="1"/>
    <col min="19" max="19" width="7.625" style="51" customWidth="1"/>
    <col min="20" max="20" width="8.625" style="61" customWidth="1"/>
    <col min="21" max="21" width="7.625" style="51" customWidth="1"/>
    <col min="22" max="22" width="8.625" style="60" customWidth="1"/>
    <col min="23" max="23" width="10.375" style="51" customWidth="1"/>
    <col min="24" max="24" width="11.875" style="60" customWidth="1"/>
    <col min="25" max="25" width="14" style="51" customWidth="1"/>
    <col min="26" max="26" width="9" style="72" bestFit="1" customWidth="1"/>
    <col min="27" max="28" width="9" style="51" bestFit="1" customWidth="1"/>
    <col min="29" max="256" width="8.625" style="51"/>
    <col min="257" max="257" width="4.375" style="51" bestFit="1" customWidth="1"/>
    <col min="258" max="258" width="5.875" style="51" bestFit="1" customWidth="1"/>
    <col min="259" max="259" width="11.625" style="51" bestFit="1" customWidth="1"/>
    <col min="260" max="260" width="13.25" style="51" bestFit="1" customWidth="1"/>
    <col min="261" max="261" width="29.375" style="51" customWidth="1"/>
    <col min="262" max="262" width="12.375" style="51" customWidth="1"/>
    <col min="263" max="263" width="5.375" style="51" customWidth="1"/>
    <col min="264" max="264" width="8.125" style="51" customWidth="1"/>
    <col min="265" max="265" width="7.125" style="51" customWidth="1"/>
    <col min="266" max="266" width="14.25" style="51" customWidth="1"/>
    <col min="267" max="267" width="13.25" style="51" bestFit="1" customWidth="1"/>
    <col min="268" max="268" width="8.125" style="51" bestFit="1" customWidth="1"/>
    <col min="269" max="269" width="14.25" style="51" customWidth="1"/>
    <col min="270" max="270" width="13.875" style="51" bestFit="1" customWidth="1"/>
    <col min="271" max="271" width="10.625" style="51" bestFit="1" customWidth="1"/>
    <col min="272" max="272" width="9.625" style="51" customWidth="1"/>
    <col min="273" max="273" width="8.25" style="51" customWidth="1"/>
    <col min="274" max="274" width="8.625" style="51"/>
    <col min="275" max="275" width="7.625" style="51" customWidth="1"/>
    <col min="276" max="276" width="8.625" style="51"/>
    <col min="277" max="277" width="7.625" style="51" customWidth="1"/>
    <col min="278" max="278" width="8.625" style="51"/>
    <col min="279" max="279" width="10.375" style="51" customWidth="1"/>
    <col min="280" max="280" width="11.875" style="51" customWidth="1"/>
    <col min="281" max="281" width="14" style="51" customWidth="1"/>
    <col min="282" max="284" width="9" style="51" bestFit="1" customWidth="1"/>
    <col min="285" max="512" width="8.625" style="51"/>
    <col min="513" max="513" width="4.375" style="51" bestFit="1" customWidth="1"/>
    <col min="514" max="514" width="5.875" style="51" bestFit="1" customWidth="1"/>
    <col min="515" max="515" width="11.625" style="51" bestFit="1" customWidth="1"/>
    <col min="516" max="516" width="13.25" style="51" bestFit="1" customWidth="1"/>
    <col min="517" max="517" width="29.375" style="51" customWidth="1"/>
    <col min="518" max="518" width="12.375" style="51" customWidth="1"/>
    <col min="519" max="519" width="5.375" style="51" customWidth="1"/>
    <col min="520" max="520" width="8.125" style="51" customWidth="1"/>
    <col min="521" max="521" width="7.125" style="51" customWidth="1"/>
    <col min="522" max="522" width="14.25" style="51" customWidth="1"/>
    <col min="523" max="523" width="13.25" style="51" bestFit="1" customWidth="1"/>
    <col min="524" max="524" width="8.125" style="51" bestFit="1" customWidth="1"/>
    <col min="525" max="525" width="14.25" style="51" customWidth="1"/>
    <col min="526" max="526" width="13.875" style="51" bestFit="1" customWidth="1"/>
    <col min="527" max="527" width="10.625" style="51" bestFit="1" customWidth="1"/>
    <col min="528" max="528" width="9.625" style="51" customWidth="1"/>
    <col min="529" max="529" width="8.25" style="51" customWidth="1"/>
    <col min="530" max="530" width="8.625" style="51"/>
    <col min="531" max="531" width="7.625" style="51" customWidth="1"/>
    <col min="532" max="532" width="8.625" style="51"/>
    <col min="533" max="533" width="7.625" style="51" customWidth="1"/>
    <col min="534" max="534" width="8.625" style="51"/>
    <col min="535" max="535" width="10.375" style="51" customWidth="1"/>
    <col min="536" max="536" width="11.875" style="51" customWidth="1"/>
    <col min="537" max="537" width="14" style="51" customWidth="1"/>
    <col min="538" max="540" width="9" style="51" bestFit="1" customWidth="1"/>
    <col min="541" max="768" width="8.625" style="51"/>
    <col min="769" max="769" width="4.375" style="51" bestFit="1" customWidth="1"/>
    <col min="770" max="770" width="5.875" style="51" bestFit="1" customWidth="1"/>
    <col min="771" max="771" width="11.625" style="51" bestFit="1" customWidth="1"/>
    <col min="772" max="772" width="13.25" style="51" bestFit="1" customWidth="1"/>
    <col min="773" max="773" width="29.375" style="51" customWidth="1"/>
    <col min="774" max="774" width="12.375" style="51" customWidth="1"/>
    <col min="775" max="775" width="5.375" style="51" customWidth="1"/>
    <col min="776" max="776" width="8.125" style="51" customWidth="1"/>
    <col min="777" max="777" width="7.125" style="51" customWidth="1"/>
    <col min="778" max="778" width="14.25" style="51" customWidth="1"/>
    <col min="779" max="779" width="13.25" style="51" bestFit="1" customWidth="1"/>
    <col min="780" max="780" width="8.125" style="51" bestFit="1" customWidth="1"/>
    <col min="781" max="781" width="14.25" style="51" customWidth="1"/>
    <col min="782" max="782" width="13.875" style="51" bestFit="1" customWidth="1"/>
    <col min="783" max="783" width="10.625" style="51" bestFit="1" customWidth="1"/>
    <col min="784" max="784" width="9.625" style="51" customWidth="1"/>
    <col min="785" max="785" width="8.25" style="51" customWidth="1"/>
    <col min="786" max="786" width="8.625" style="51"/>
    <col min="787" max="787" width="7.625" style="51" customWidth="1"/>
    <col min="788" max="788" width="8.625" style="51"/>
    <col min="789" max="789" width="7.625" style="51" customWidth="1"/>
    <col min="790" max="790" width="8.625" style="51"/>
    <col min="791" max="791" width="10.375" style="51" customWidth="1"/>
    <col min="792" max="792" width="11.875" style="51" customWidth="1"/>
    <col min="793" max="793" width="14" style="51" customWidth="1"/>
    <col min="794" max="796" width="9" style="51" bestFit="1" customWidth="1"/>
    <col min="797" max="1024" width="8.625" style="51"/>
    <col min="1025" max="1025" width="4.375" style="51" bestFit="1" customWidth="1"/>
    <col min="1026" max="1026" width="5.875" style="51" bestFit="1" customWidth="1"/>
    <col min="1027" max="1027" width="11.625" style="51" bestFit="1" customWidth="1"/>
    <col min="1028" max="1028" width="13.25" style="51" bestFit="1" customWidth="1"/>
    <col min="1029" max="1029" width="29.375" style="51" customWidth="1"/>
    <col min="1030" max="1030" width="12.375" style="51" customWidth="1"/>
    <col min="1031" max="1031" width="5.375" style="51" customWidth="1"/>
    <col min="1032" max="1032" width="8.125" style="51" customWidth="1"/>
    <col min="1033" max="1033" width="7.125" style="51" customWidth="1"/>
    <col min="1034" max="1034" width="14.25" style="51" customWidth="1"/>
    <col min="1035" max="1035" width="13.25" style="51" bestFit="1" customWidth="1"/>
    <col min="1036" max="1036" width="8.125" style="51" bestFit="1" customWidth="1"/>
    <col min="1037" max="1037" width="14.25" style="51" customWidth="1"/>
    <col min="1038" max="1038" width="13.875" style="51" bestFit="1" customWidth="1"/>
    <col min="1039" max="1039" width="10.625" style="51" bestFit="1" customWidth="1"/>
    <col min="1040" max="1040" width="9.625" style="51" customWidth="1"/>
    <col min="1041" max="1041" width="8.25" style="51" customWidth="1"/>
    <col min="1042" max="1042" width="8.625" style="51"/>
    <col min="1043" max="1043" width="7.625" style="51" customWidth="1"/>
    <col min="1044" max="1044" width="8.625" style="51"/>
    <col min="1045" max="1045" width="7.625" style="51" customWidth="1"/>
    <col min="1046" max="1046" width="8.625" style="51"/>
    <col min="1047" max="1047" width="10.375" style="51" customWidth="1"/>
    <col min="1048" max="1048" width="11.875" style="51" customWidth="1"/>
    <col min="1049" max="1049" width="14" style="51" customWidth="1"/>
    <col min="1050" max="1052" width="9" style="51" bestFit="1" customWidth="1"/>
    <col min="1053" max="1280" width="8.625" style="51"/>
    <col min="1281" max="1281" width="4.375" style="51" bestFit="1" customWidth="1"/>
    <col min="1282" max="1282" width="5.875" style="51" bestFit="1" customWidth="1"/>
    <col min="1283" max="1283" width="11.625" style="51" bestFit="1" customWidth="1"/>
    <col min="1284" max="1284" width="13.25" style="51" bestFit="1" customWidth="1"/>
    <col min="1285" max="1285" width="29.375" style="51" customWidth="1"/>
    <col min="1286" max="1286" width="12.375" style="51" customWidth="1"/>
    <col min="1287" max="1287" width="5.375" style="51" customWidth="1"/>
    <col min="1288" max="1288" width="8.125" style="51" customWidth="1"/>
    <col min="1289" max="1289" width="7.125" style="51" customWidth="1"/>
    <col min="1290" max="1290" width="14.25" style="51" customWidth="1"/>
    <col min="1291" max="1291" width="13.25" style="51" bestFit="1" customWidth="1"/>
    <col min="1292" max="1292" width="8.125" style="51" bestFit="1" customWidth="1"/>
    <col min="1293" max="1293" width="14.25" style="51" customWidth="1"/>
    <col min="1294" max="1294" width="13.875" style="51" bestFit="1" customWidth="1"/>
    <col min="1295" max="1295" width="10.625" style="51" bestFit="1" customWidth="1"/>
    <col min="1296" max="1296" width="9.625" style="51" customWidth="1"/>
    <col min="1297" max="1297" width="8.25" style="51" customWidth="1"/>
    <col min="1298" max="1298" width="8.625" style="51"/>
    <col min="1299" max="1299" width="7.625" style="51" customWidth="1"/>
    <col min="1300" max="1300" width="8.625" style="51"/>
    <col min="1301" max="1301" width="7.625" style="51" customWidth="1"/>
    <col min="1302" max="1302" width="8.625" style="51"/>
    <col min="1303" max="1303" width="10.375" style="51" customWidth="1"/>
    <col min="1304" max="1304" width="11.875" style="51" customWidth="1"/>
    <col min="1305" max="1305" width="14" style="51" customWidth="1"/>
    <col min="1306" max="1308" width="9" style="51" bestFit="1" customWidth="1"/>
    <col min="1309" max="1536" width="8.625" style="51"/>
    <col min="1537" max="1537" width="4.375" style="51" bestFit="1" customWidth="1"/>
    <col min="1538" max="1538" width="5.875" style="51" bestFit="1" customWidth="1"/>
    <col min="1539" max="1539" width="11.625" style="51" bestFit="1" customWidth="1"/>
    <col min="1540" max="1540" width="13.25" style="51" bestFit="1" customWidth="1"/>
    <col min="1541" max="1541" width="29.375" style="51" customWidth="1"/>
    <col min="1542" max="1542" width="12.375" style="51" customWidth="1"/>
    <col min="1543" max="1543" width="5.375" style="51" customWidth="1"/>
    <col min="1544" max="1544" width="8.125" style="51" customWidth="1"/>
    <col min="1545" max="1545" width="7.125" style="51" customWidth="1"/>
    <col min="1546" max="1546" width="14.25" style="51" customWidth="1"/>
    <col min="1547" max="1547" width="13.25" style="51" bestFit="1" customWidth="1"/>
    <col min="1548" max="1548" width="8.125" style="51" bestFit="1" customWidth="1"/>
    <col min="1549" max="1549" width="14.25" style="51" customWidth="1"/>
    <col min="1550" max="1550" width="13.875" style="51" bestFit="1" customWidth="1"/>
    <col min="1551" max="1551" width="10.625" style="51" bestFit="1" customWidth="1"/>
    <col min="1552" max="1552" width="9.625" style="51" customWidth="1"/>
    <col min="1553" max="1553" width="8.25" style="51" customWidth="1"/>
    <col min="1554" max="1554" width="8.625" style="51"/>
    <col min="1555" max="1555" width="7.625" style="51" customWidth="1"/>
    <col min="1556" max="1556" width="8.625" style="51"/>
    <col min="1557" max="1557" width="7.625" style="51" customWidth="1"/>
    <col min="1558" max="1558" width="8.625" style="51"/>
    <col min="1559" max="1559" width="10.375" style="51" customWidth="1"/>
    <col min="1560" max="1560" width="11.875" style="51" customWidth="1"/>
    <col min="1561" max="1561" width="14" style="51" customWidth="1"/>
    <col min="1562" max="1564" width="9" style="51" bestFit="1" customWidth="1"/>
    <col min="1565" max="1792" width="8.625" style="51"/>
    <col min="1793" max="1793" width="4.375" style="51" bestFit="1" customWidth="1"/>
    <col min="1794" max="1794" width="5.875" style="51" bestFit="1" customWidth="1"/>
    <col min="1795" max="1795" width="11.625" style="51" bestFit="1" customWidth="1"/>
    <col min="1796" max="1796" width="13.25" style="51" bestFit="1" customWidth="1"/>
    <col min="1797" max="1797" width="29.375" style="51" customWidth="1"/>
    <col min="1798" max="1798" width="12.375" style="51" customWidth="1"/>
    <col min="1799" max="1799" width="5.375" style="51" customWidth="1"/>
    <col min="1800" max="1800" width="8.125" style="51" customWidth="1"/>
    <col min="1801" max="1801" width="7.125" style="51" customWidth="1"/>
    <col min="1802" max="1802" width="14.25" style="51" customWidth="1"/>
    <col min="1803" max="1803" width="13.25" style="51" bestFit="1" customWidth="1"/>
    <col min="1804" max="1804" width="8.125" style="51" bestFit="1" customWidth="1"/>
    <col min="1805" max="1805" width="14.25" style="51" customWidth="1"/>
    <col min="1806" max="1806" width="13.875" style="51" bestFit="1" customWidth="1"/>
    <col min="1807" max="1807" width="10.625" style="51" bestFit="1" customWidth="1"/>
    <col min="1808" max="1808" width="9.625" style="51" customWidth="1"/>
    <col min="1809" max="1809" width="8.25" style="51" customWidth="1"/>
    <col min="1810" max="1810" width="8.625" style="51"/>
    <col min="1811" max="1811" width="7.625" style="51" customWidth="1"/>
    <col min="1812" max="1812" width="8.625" style="51"/>
    <col min="1813" max="1813" width="7.625" style="51" customWidth="1"/>
    <col min="1814" max="1814" width="8.625" style="51"/>
    <col min="1815" max="1815" width="10.375" style="51" customWidth="1"/>
    <col min="1816" max="1816" width="11.875" style="51" customWidth="1"/>
    <col min="1817" max="1817" width="14" style="51" customWidth="1"/>
    <col min="1818" max="1820" width="9" style="51" bestFit="1" customWidth="1"/>
    <col min="1821" max="2048" width="8.625" style="51"/>
    <col min="2049" max="2049" width="4.375" style="51" bestFit="1" customWidth="1"/>
    <col min="2050" max="2050" width="5.875" style="51" bestFit="1" customWidth="1"/>
    <col min="2051" max="2051" width="11.625" style="51" bestFit="1" customWidth="1"/>
    <col min="2052" max="2052" width="13.25" style="51" bestFit="1" customWidth="1"/>
    <col min="2053" max="2053" width="29.375" style="51" customWidth="1"/>
    <col min="2054" max="2054" width="12.375" style="51" customWidth="1"/>
    <col min="2055" max="2055" width="5.375" style="51" customWidth="1"/>
    <col min="2056" max="2056" width="8.125" style="51" customWidth="1"/>
    <col min="2057" max="2057" width="7.125" style="51" customWidth="1"/>
    <col min="2058" max="2058" width="14.25" style="51" customWidth="1"/>
    <col min="2059" max="2059" width="13.25" style="51" bestFit="1" customWidth="1"/>
    <col min="2060" max="2060" width="8.125" style="51" bestFit="1" customWidth="1"/>
    <col min="2061" max="2061" width="14.25" style="51" customWidth="1"/>
    <col min="2062" max="2062" width="13.875" style="51" bestFit="1" customWidth="1"/>
    <col min="2063" max="2063" width="10.625" style="51" bestFit="1" customWidth="1"/>
    <col min="2064" max="2064" width="9.625" style="51" customWidth="1"/>
    <col min="2065" max="2065" width="8.25" style="51" customWidth="1"/>
    <col min="2066" max="2066" width="8.625" style="51"/>
    <col min="2067" max="2067" width="7.625" style="51" customWidth="1"/>
    <col min="2068" max="2068" width="8.625" style="51"/>
    <col min="2069" max="2069" width="7.625" style="51" customWidth="1"/>
    <col min="2070" max="2070" width="8.625" style="51"/>
    <col min="2071" max="2071" width="10.375" style="51" customWidth="1"/>
    <col min="2072" max="2072" width="11.875" style="51" customWidth="1"/>
    <col min="2073" max="2073" width="14" style="51" customWidth="1"/>
    <col min="2074" max="2076" width="9" style="51" bestFit="1" customWidth="1"/>
    <col min="2077" max="2304" width="8.625" style="51"/>
    <col min="2305" max="2305" width="4.375" style="51" bestFit="1" customWidth="1"/>
    <col min="2306" max="2306" width="5.875" style="51" bestFit="1" customWidth="1"/>
    <col min="2307" max="2307" width="11.625" style="51" bestFit="1" customWidth="1"/>
    <col min="2308" max="2308" width="13.25" style="51" bestFit="1" customWidth="1"/>
    <col min="2309" max="2309" width="29.375" style="51" customWidth="1"/>
    <col min="2310" max="2310" width="12.375" style="51" customWidth="1"/>
    <col min="2311" max="2311" width="5.375" style="51" customWidth="1"/>
    <col min="2312" max="2312" width="8.125" style="51" customWidth="1"/>
    <col min="2313" max="2313" width="7.125" style="51" customWidth="1"/>
    <col min="2314" max="2314" width="14.25" style="51" customWidth="1"/>
    <col min="2315" max="2315" width="13.25" style="51" bestFit="1" customWidth="1"/>
    <col min="2316" max="2316" width="8.125" style="51" bestFit="1" customWidth="1"/>
    <col min="2317" max="2317" width="14.25" style="51" customWidth="1"/>
    <col min="2318" max="2318" width="13.875" style="51" bestFit="1" customWidth="1"/>
    <col min="2319" max="2319" width="10.625" style="51" bestFit="1" customWidth="1"/>
    <col min="2320" max="2320" width="9.625" style="51" customWidth="1"/>
    <col min="2321" max="2321" width="8.25" style="51" customWidth="1"/>
    <col min="2322" max="2322" width="8.625" style="51"/>
    <col min="2323" max="2323" width="7.625" style="51" customWidth="1"/>
    <col min="2324" max="2324" width="8.625" style="51"/>
    <col min="2325" max="2325" width="7.625" style="51" customWidth="1"/>
    <col min="2326" max="2326" width="8.625" style="51"/>
    <col min="2327" max="2327" width="10.375" style="51" customWidth="1"/>
    <col min="2328" max="2328" width="11.875" style="51" customWidth="1"/>
    <col min="2329" max="2329" width="14" style="51" customWidth="1"/>
    <col min="2330" max="2332" width="9" style="51" bestFit="1" customWidth="1"/>
    <col min="2333" max="2560" width="8.625" style="51"/>
    <col min="2561" max="2561" width="4.375" style="51" bestFit="1" customWidth="1"/>
    <col min="2562" max="2562" width="5.875" style="51" bestFit="1" customWidth="1"/>
    <col min="2563" max="2563" width="11.625" style="51" bestFit="1" customWidth="1"/>
    <col min="2564" max="2564" width="13.25" style="51" bestFit="1" customWidth="1"/>
    <col min="2565" max="2565" width="29.375" style="51" customWidth="1"/>
    <col min="2566" max="2566" width="12.375" style="51" customWidth="1"/>
    <col min="2567" max="2567" width="5.375" style="51" customWidth="1"/>
    <col min="2568" max="2568" width="8.125" style="51" customWidth="1"/>
    <col min="2569" max="2569" width="7.125" style="51" customWidth="1"/>
    <col min="2570" max="2570" width="14.25" style="51" customWidth="1"/>
    <col min="2571" max="2571" width="13.25" style="51" bestFit="1" customWidth="1"/>
    <col min="2572" max="2572" width="8.125" style="51" bestFit="1" customWidth="1"/>
    <col min="2573" max="2573" width="14.25" style="51" customWidth="1"/>
    <col min="2574" max="2574" width="13.875" style="51" bestFit="1" customWidth="1"/>
    <col min="2575" max="2575" width="10.625" style="51" bestFit="1" customWidth="1"/>
    <col min="2576" max="2576" width="9.625" style="51" customWidth="1"/>
    <col min="2577" max="2577" width="8.25" style="51" customWidth="1"/>
    <col min="2578" max="2578" width="8.625" style="51"/>
    <col min="2579" max="2579" width="7.625" style="51" customWidth="1"/>
    <col min="2580" max="2580" width="8.625" style="51"/>
    <col min="2581" max="2581" width="7.625" style="51" customWidth="1"/>
    <col min="2582" max="2582" width="8.625" style="51"/>
    <col min="2583" max="2583" width="10.375" style="51" customWidth="1"/>
    <col min="2584" max="2584" width="11.875" style="51" customWidth="1"/>
    <col min="2585" max="2585" width="14" style="51" customWidth="1"/>
    <col min="2586" max="2588" width="9" style="51" bestFit="1" customWidth="1"/>
    <col min="2589" max="2816" width="8.625" style="51"/>
    <col min="2817" max="2817" width="4.375" style="51" bestFit="1" customWidth="1"/>
    <col min="2818" max="2818" width="5.875" style="51" bestFit="1" customWidth="1"/>
    <col min="2819" max="2819" width="11.625" style="51" bestFit="1" customWidth="1"/>
    <col min="2820" max="2820" width="13.25" style="51" bestFit="1" customWidth="1"/>
    <col min="2821" max="2821" width="29.375" style="51" customWidth="1"/>
    <col min="2822" max="2822" width="12.375" style="51" customWidth="1"/>
    <col min="2823" max="2823" width="5.375" style="51" customWidth="1"/>
    <col min="2824" max="2824" width="8.125" style="51" customWidth="1"/>
    <col min="2825" max="2825" width="7.125" style="51" customWidth="1"/>
    <col min="2826" max="2826" width="14.25" style="51" customWidth="1"/>
    <col min="2827" max="2827" width="13.25" style="51" bestFit="1" customWidth="1"/>
    <col min="2828" max="2828" width="8.125" style="51" bestFit="1" customWidth="1"/>
    <col min="2829" max="2829" width="14.25" style="51" customWidth="1"/>
    <col min="2830" max="2830" width="13.875" style="51" bestFit="1" customWidth="1"/>
    <col min="2831" max="2831" width="10.625" style="51" bestFit="1" customWidth="1"/>
    <col min="2832" max="2832" width="9.625" style="51" customWidth="1"/>
    <col min="2833" max="2833" width="8.25" style="51" customWidth="1"/>
    <col min="2834" max="2834" width="8.625" style="51"/>
    <col min="2835" max="2835" width="7.625" style="51" customWidth="1"/>
    <col min="2836" max="2836" width="8.625" style="51"/>
    <col min="2837" max="2837" width="7.625" style="51" customWidth="1"/>
    <col min="2838" max="2838" width="8.625" style="51"/>
    <col min="2839" max="2839" width="10.375" style="51" customWidth="1"/>
    <col min="2840" max="2840" width="11.875" style="51" customWidth="1"/>
    <col min="2841" max="2841" width="14" style="51" customWidth="1"/>
    <col min="2842" max="2844" width="9" style="51" bestFit="1" customWidth="1"/>
    <col min="2845" max="3072" width="8.625" style="51"/>
    <col min="3073" max="3073" width="4.375" style="51" bestFit="1" customWidth="1"/>
    <col min="3074" max="3074" width="5.875" style="51" bestFit="1" customWidth="1"/>
    <col min="3075" max="3075" width="11.625" style="51" bestFit="1" customWidth="1"/>
    <col min="3076" max="3076" width="13.25" style="51" bestFit="1" customWidth="1"/>
    <col min="3077" max="3077" width="29.375" style="51" customWidth="1"/>
    <col min="3078" max="3078" width="12.375" style="51" customWidth="1"/>
    <col min="3079" max="3079" width="5.375" style="51" customWidth="1"/>
    <col min="3080" max="3080" width="8.125" style="51" customWidth="1"/>
    <col min="3081" max="3081" width="7.125" style="51" customWidth="1"/>
    <col min="3082" max="3082" width="14.25" style="51" customWidth="1"/>
    <col min="3083" max="3083" width="13.25" style="51" bestFit="1" customWidth="1"/>
    <col min="3084" max="3084" width="8.125" style="51" bestFit="1" customWidth="1"/>
    <col min="3085" max="3085" width="14.25" style="51" customWidth="1"/>
    <col min="3086" max="3086" width="13.875" style="51" bestFit="1" customWidth="1"/>
    <col min="3087" max="3087" width="10.625" style="51" bestFit="1" customWidth="1"/>
    <col min="3088" max="3088" width="9.625" style="51" customWidth="1"/>
    <col min="3089" max="3089" width="8.25" style="51" customWidth="1"/>
    <col min="3090" max="3090" width="8.625" style="51"/>
    <col min="3091" max="3091" width="7.625" style="51" customWidth="1"/>
    <col min="3092" max="3092" width="8.625" style="51"/>
    <col min="3093" max="3093" width="7.625" style="51" customWidth="1"/>
    <col min="3094" max="3094" width="8.625" style="51"/>
    <col min="3095" max="3095" width="10.375" style="51" customWidth="1"/>
    <col min="3096" max="3096" width="11.875" style="51" customWidth="1"/>
    <col min="3097" max="3097" width="14" style="51" customWidth="1"/>
    <col min="3098" max="3100" width="9" style="51" bestFit="1" customWidth="1"/>
    <col min="3101" max="3328" width="8.625" style="51"/>
    <col min="3329" max="3329" width="4.375" style="51" bestFit="1" customWidth="1"/>
    <col min="3330" max="3330" width="5.875" style="51" bestFit="1" customWidth="1"/>
    <col min="3331" max="3331" width="11.625" style="51" bestFit="1" customWidth="1"/>
    <col min="3332" max="3332" width="13.25" style="51" bestFit="1" customWidth="1"/>
    <col min="3333" max="3333" width="29.375" style="51" customWidth="1"/>
    <col min="3334" max="3334" width="12.375" style="51" customWidth="1"/>
    <col min="3335" max="3335" width="5.375" style="51" customWidth="1"/>
    <col min="3336" max="3336" width="8.125" style="51" customWidth="1"/>
    <col min="3337" max="3337" width="7.125" style="51" customWidth="1"/>
    <col min="3338" max="3338" width="14.25" style="51" customWidth="1"/>
    <col min="3339" max="3339" width="13.25" style="51" bestFit="1" customWidth="1"/>
    <col min="3340" max="3340" width="8.125" style="51" bestFit="1" customWidth="1"/>
    <col min="3341" max="3341" width="14.25" style="51" customWidth="1"/>
    <col min="3342" max="3342" width="13.875" style="51" bestFit="1" customWidth="1"/>
    <col min="3343" max="3343" width="10.625" style="51" bestFit="1" customWidth="1"/>
    <col min="3344" max="3344" width="9.625" style="51" customWidth="1"/>
    <col min="3345" max="3345" width="8.25" style="51" customWidth="1"/>
    <col min="3346" max="3346" width="8.625" style="51"/>
    <col min="3347" max="3347" width="7.625" style="51" customWidth="1"/>
    <col min="3348" max="3348" width="8.625" style="51"/>
    <col min="3349" max="3349" width="7.625" style="51" customWidth="1"/>
    <col min="3350" max="3350" width="8.625" style="51"/>
    <col min="3351" max="3351" width="10.375" style="51" customWidth="1"/>
    <col min="3352" max="3352" width="11.875" style="51" customWidth="1"/>
    <col min="3353" max="3353" width="14" style="51" customWidth="1"/>
    <col min="3354" max="3356" width="9" style="51" bestFit="1" customWidth="1"/>
    <col min="3357" max="3584" width="8.625" style="51"/>
    <col min="3585" max="3585" width="4.375" style="51" bestFit="1" customWidth="1"/>
    <col min="3586" max="3586" width="5.875" style="51" bestFit="1" customWidth="1"/>
    <col min="3587" max="3587" width="11.625" style="51" bestFit="1" customWidth="1"/>
    <col min="3588" max="3588" width="13.25" style="51" bestFit="1" customWidth="1"/>
    <col min="3589" max="3589" width="29.375" style="51" customWidth="1"/>
    <col min="3590" max="3590" width="12.375" style="51" customWidth="1"/>
    <col min="3591" max="3591" width="5.375" style="51" customWidth="1"/>
    <col min="3592" max="3592" width="8.125" style="51" customWidth="1"/>
    <col min="3593" max="3593" width="7.125" style="51" customWidth="1"/>
    <col min="3594" max="3594" width="14.25" style="51" customWidth="1"/>
    <col min="3595" max="3595" width="13.25" style="51" bestFit="1" customWidth="1"/>
    <col min="3596" max="3596" width="8.125" style="51" bestFit="1" customWidth="1"/>
    <col min="3597" max="3597" width="14.25" style="51" customWidth="1"/>
    <col min="3598" max="3598" width="13.875" style="51" bestFit="1" customWidth="1"/>
    <col min="3599" max="3599" width="10.625" style="51" bestFit="1" customWidth="1"/>
    <col min="3600" max="3600" width="9.625" style="51" customWidth="1"/>
    <col min="3601" max="3601" width="8.25" style="51" customWidth="1"/>
    <col min="3602" max="3602" width="8.625" style="51"/>
    <col min="3603" max="3603" width="7.625" style="51" customWidth="1"/>
    <col min="3604" max="3604" width="8.625" style="51"/>
    <col min="3605" max="3605" width="7.625" style="51" customWidth="1"/>
    <col min="3606" max="3606" width="8.625" style="51"/>
    <col min="3607" max="3607" width="10.375" style="51" customWidth="1"/>
    <col min="3608" max="3608" width="11.875" style="51" customWidth="1"/>
    <col min="3609" max="3609" width="14" style="51" customWidth="1"/>
    <col min="3610" max="3612" width="9" style="51" bestFit="1" customWidth="1"/>
    <col min="3613" max="3840" width="8.625" style="51"/>
    <col min="3841" max="3841" width="4.375" style="51" bestFit="1" customWidth="1"/>
    <col min="3842" max="3842" width="5.875" style="51" bestFit="1" customWidth="1"/>
    <col min="3843" max="3843" width="11.625" style="51" bestFit="1" customWidth="1"/>
    <col min="3844" max="3844" width="13.25" style="51" bestFit="1" customWidth="1"/>
    <col min="3845" max="3845" width="29.375" style="51" customWidth="1"/>
    <col min="3846" max="3846" width="12.375" style="51" customWidth="1"/>
    <col min="3847" max="3847" width="5.375" style="51" customWidth="1"/>
    <col min="3848" max="3848" width="8.125" style="51" customWidth="1"/>
    <col min="3849" max="3849" width="7.125" style="51" customWidth="1"/>
    <col min="3850" max="3850" width="14.25" style="51" customWidth="1"/>
    <col min="3851" max="3851" width="13.25" style="51" bestFit="1" customWidth="1"/>
    <col min="3852" max="3852" width="8.125" style="51" bestFit="1" customWidth="1"/>
    <col min="3853" max="3853" width="14.25" style="51" customWidth="1"/>
    <col min="3854" max="3854" width="13.875" style="51" bestFit="1" customWidth="1"/>
    <col min="3855" max="3855" width="10.625" style="51" bestFit="1" customWidth="1"/>
    <col min="3856" max="3856" width="9.625" style="51" customWidth="1"/>
    <col min="3857" max="3857" width="8.25" style="51" customWidth="1"/>
    <col min="3858" max="3858" width="8.625" style="51"/>
    <col min="3859" max="3859" width="7.625" style="51" customWidth="1"/>
    <col min="3860" max="3860" width="8.625" style="51"/>
    <col min="3861" max="3861" width="7.625" style="51" customWidth="1"/>
    <col min="3862" max="3862" width="8.625" style="51"/>
    <col min="3863" max="3863" width="10.375" style="51" customWidth="1"/>
    <col min="3864" max="3864" width="11.875" style="51" customWidth="1"/>
    <col min="3865" max="3865" width="14" style="51" customWidth="1"/>
    <col min="3866" max="3868" width="9" style="51" bestFit="1" customWidth="1"/>
    <col min="3869" max="4096" width="8.625" style="51"/>
    <col min="4097" max="4097" width="4.375" style="51" bestFit="1" customWidth="1"/>
    <col min="4098" max="4098" width="5.875" style="51" bestFit="1" customWidth="1"/>
    <col min="4099" max="4099" width="11.625" style="51" bestFit="1" customWidth="1"/>
    <col min="4100" max="4100" width="13.25" style="51" bestFit="1" customWidth="1"/>
    <col min="4101" max="4101" width="29.375" style="51" customWidth="1"/>
    <col min="4102" max="4102" width="12.375" style="51" customWidth="1"/>
    <col min="4103" max="4103" width="5.375" style="51" customWidth="1"/>
    <col min="4104" max="4104" width="8.125" style="51" customWidth="1"/>
    <col min="4105" max="4105" width="7.125" style="51" customWidth="1"/>
    <col min="4106" max="4106" width="14.25" style="51" customWidth="1"/>
    <col min="4107" max="4107" width="13.25" style="51" bestFit="1" customWidth="1"/>
    <col min="4108" max="4108" width="8.125" style="51" bestFit="1" customWidth="1"/>
    <col min="4109" max="4109" width="14.25" style="51" customWidth="1"/>
    <col min="4110" max="4110" width="13.875" style="51" bestFit="1" customWidth="1"/>
    <col min="4111" max="4111" width="10.625" style="51" bestFit="1" customWidth="1"/>
    <col min="4112" max="4112" width="9.625" style="51" customWidth="1"/>
    <col min="4113" max="4113" width="8.25" style="51" customWidth="1"/>
    <col min="4114" max="4114" width="8.625" style="51"/>
    <col min="4115" max="4115" width="7.625" style="51" customWidth="1"/>
    <col min="4116" max="4116" width="8.625" style="51"/>
    <col min="4117" max="4117" width="7.625" style="51" customWidth="1"/>
    <col min="4118" max="4118" width="8.625" style="51"/>
    <col min="4119" max="4119" width="10.375" style="51" customWidth="1"/>
    <col min="4120" max="4120" width="11.875" style="51" customWidth="1"/>
    <col min="4121" max="4121" width="14" style="51" customWidth="1"/>
    <col min="4122" max="4124" width="9" style="51" bestFit="1" customWidth="1"/>
    <col min="4125" max="4352" width="8.625" style="51"/>
    <col min="4353" max="4353" width="4.375" style="51" bestFit="1" customWidth="1"/>
    <col min="4354" max="4354" width="5.875" style="51" bestFit="1" customWidth="1"/>
    <col min="4355" max="4355" width="11.625" style="51" bestFit="1" customWidth="1"/>
    <col min="4356" max="4356" width="13.25" style="51" bestFit="1" customWidth="1"/>
    <col min="4357" max="4357" width="29.375" style="51" customWidth="1"/>
    <col min="4358" max="4358" width="12.375" style="51" customWidth="1"/>
    <col min="4359" max="4359" width="5.375" style="51" customWidth="1"/>
    <col min="4360" max="4360" width="8.125" style="51" customWidth="1"/>
    <col min="4361" max="4361" width="7.125" style="51" customWidth="1"/>
    <col min="4362" max="4362" width="14.25" style="51" customWidth="1"/>
    <col min="4363" max="4363" width="13.25" style="51" bestFit="1" customWidth="1"/>
    <col min="4364" max="4364" width="8.125" style="51" bestFit="1" customWidth="1"/>
    <col min="4365" max="4365" width="14.25" style="51" customWidth="1"/>
    <col min="4366" max="4366" width="13.875" style="51" bestFit="1" customWidth="1"/>
    <col min="4367" max="4367" width="10.625" style="51" bestFit="1" customWidth="1"/>
    <col min="4368" max="4368" width="9.625" style="51" customWidth="1"/>
    <col min="4369" max="4369" width="8.25" style="51" customWidth="1"/>
    <col min="4370" max="4370" width="8.625" style="51"/>
    <col min="4371" max="4371" width="7.625" style="51" customWidth="1"/>
    <col min="4372" max="4372" width="8.625" style="51"/>
    <col min="4373" max="4373" width="7.625" style="51" customWidth="1"/>
    <col min="4374" max="4374" width="8.625" style="51"/>
    <col min="4375" max="4375" width="10.375" style="51" customWidth="1"/>
    <col min="4376" max="4376" width="11.875" style="51" customWidth="1"/>
    <col min="4377" max="4377" width="14" style="51" customWidth="1"/>
    <col min="4378" max="4380" width="9" style="51" bestFit="1" customWidth="1"/>
    <col min="4381" max="4608" width="8.625" style="51"/>
    <col min="4609" max="4609" width="4.375" style="51" bestFit="1" customWidth="1"/>
    <col min="4610" max="4610" width="5.875" style="51" bestFit="1" customWidth="1"/>
    <col min="4611" max="4611" width="11.625" style="51" bestFit="1" customWidth="1"/>
    <col min="4612" max="4612" width="13.25" style="51" bestFit="1" customWidth="1"/>
    <col min="4613" max="4613" width="29.375" style="51" customWidth="1"/>
    <col min="4614" max="4614" width="12.375" style="51" customWidth="1"/>
    <col min="4615" max="4615" width="5.375" style="51" customWidth="1"/>
    <col min="4616" max="4616" width="8.125" style="51" customWidth="1"/>
    <col min="4617" max="4617" width="7.125" style="51" customWidth="1"/>
    <col min="4618" max="4618" width="14.25" style="51" customWidth="1"/>
    <col min="4619" max="4619" width="13.25" style="51" bestFit="1" customWidth="1"/>
    <col min="4620" max="4620" width="8.125" style="51" bestFit="1" customWidth="1"/>
    <col min="4621" max="4621" width="14.25" style="51" customWidth="1"/>
    <col min="4622" max="4622" width="13.875" style="51" bestFit="1" customWidth="1"/>
    <col min="4623" max="4623" width="10.625" style="51" bestFit="1" customWidth="1"/>
    <col min="4624" max="4624" width="9.625" style="51" customWidth="1"/>
    <col min="4625" max="4625" width="8.25" style="51" customWidth="1"/>
    <col min="4626" max="4626" width="8.625" style="51"/>
    <col min="4627" max="4627" width="7.625" style="51" customWidth="1"/>
    <col min="4628" max="4628" width="8.625" style="51"/>
    <col min="4629" max="4629" width="7.625" style="51" customWidth="1"/>
    <col min="4630" max="4630" width="8.625" style="51"/>
    <col min="4631" max="4631" width="10.375" style="51" customWidth="1"/>
    <col min="4632" max="4632" width="11.875" style="51" customWidth="1"/>
    <col min="4633" max="4633" width="14" style="51" customWidth="1"/>
    <col min="4634" max="4636" width="9" style="51" bestFit="1" customWidth="1"/>
    <col min="4637" max="4864" width="8.625" style="51"/>
    <col min="4865" max="4865" width="4.375" style="51" bestFit="1" customWidth="1"/>
    <col min="4866" max="4866" width="5.875" style="51" bestFit="1" customWidth="1"/>
    <col min="4867" max="4867" width="11.625" style="51" bestFit="1" customWidth="1"/>
    <col min="4868" max="4868" width="13.25" style="51" bestFit="1" customWidth="1"/>
    <col min="4869" max="4869" width="29.375" style="51" customWidth="1"/>
    <col min="4870" max="4870" width="12.375" style="51" customWidth="1"/>
    <col min="4871" max="4871" width="5.375" style="51" customWidth="1"/>
    <col min="4872" max="4872" width="8.125" style="51" customWidth="1"/>
    <col min="4873" max="4873" width="7.125" style="51" customWidth="1"/>
    <col min="4874" max="4874" width="14.25" style="51" customWidth="1"/>
    <col min="4875" max="4875" width="13.25" style="51" bestFit="1" customWidth="1"/>
    <col min="4876" max="4876" width="8.125" style="51" bestFit="1" customWidth="1"/>
    <col min="4877" max="4877" width="14.25" style="51" customWidth="1"/>
    <col min="4878" max="4878" width="13.875" style="51" bestFit="1" customWidth="1"/>
    <col min="4879" max="4879" width="10.625" style="51" bestFit="1" customWidth="1"/>
    <col min="4880" max="4880" width="9.625" style="51" customWidth="1"/>
    <col min="4881" max="4881" width="8.25" style="51" customWidth="1"/>
    <col min="4882" max="4882" width="8.625" style="51"/>
    <col min="4883" max="4883" width="7.625" style="51" customWidth="1"/>
    <col min="4884" max="4884" width="8.625" style="51"/>
    <col min="4885" max="4885" width="7.625" style="51" customWidth="1"/>
    <col min="4886" max="4886" width="8.625" style="51"/>
    <col min="4887" max="4887" width="10.375" style="51" customWidth="1"/>
    <col min="4888" max="4888" width="11.875" style="51" customWidth="1"/>
    <col min="4889" max="4889" width="14" style="51" customWidth="1"/>
    <col min="4890" max="4892" width="9" style="51" bestFit="1" customWidth="1"/>
    <col min="4893" max="5120" width="8.625" style="51"/>
    <col min="5121" max="5121" width="4.375" style="51" bestFit="1" customWidth="1"/>
    <col min="5122" max="5122" width="5.875" style="51" bestFit="1" customWidth="1"/>
    <col min="5123" max="5123" width="11.625" style="51" bestFit="1" customWidth="1"/>
    <col min="5124" max="5124" width="13.25" style="51" bestFit="1" customWidth="1"/>
    <col min="5125" max="5125" width="29.375" style="51" customWidth="1"/>
    <col min="5126" max="5126" width="12.375" style="51" customWidth="1"/>
    <col min="5127" max="5127" width="5.375" style="51" customWidth="1"/>
    <col min="5128" max="5128" width="8.125" style="51" customWidth="1"/>
    <col min="5129" max="5129" width="7.125" style="51" customWidth="1"/>
    <col min="5130" max="5130" width="14.25" style="51" customWidth="1"/>
    <col min="5131" max="5131" width="13.25" style="51" bestFit="1" customWidth="1"/>
    <col min="5132" max="5132" width="8.125" style="51" bestFit="1" customWidth="1"/>
    <col min="5133" max="5133" width="14.25" style="51" customWidth="1"/>
    <col min="5134" max="5134" width="13.875" style="51" bestFit="1" customWidth="1"/>
    <col min="5135" max="5135" width="10.625" style="51" bestFit="1" customWidth="1"/>
    <col min="5136" max="5136" width="9.625" style="51" customWidth="1"/>
    <col min="5137" max="5137" width="8.25" style="51" customWidth="1"/>
    <col min="5138" max="5138" width="8.625" style="51"/>
    <col min="5139" max="5139" width="7.625" style="51" customWidth="1"/>
    <col min="5140" max="5140" width="8.625" style="51"/>
    <col min="5141" max="5141" width="7.625" style="51" customWidth="1"/>
    <col min="5142" max="5142" width="8.625" style="51"/>
    <col min="5143" max="5143" width="10.375" style="51" customWidth="1"/>
    <col min="5144" max="5144" width="11.875" style="51" customWidth="1"/>
    <col min="5145" max="5145" width="14" style="51" customWidth="1"/>
    <col min="5146" max="5148" width="9" style="51" bestFit="1" customWidth="1"/>
    <col min="5149" max="5376" width="8.625" style="51"/>
    <col min="5377" max="5377" width="4.375" style="51" bestFit="1" customWidth="1"/>
    <col min="5378" max="5378" width="5.875" style="51" bestFit="1" customWidth="1"/>
    <col min="5379" max="5379" width="11.625" style="51" bestFit="1" customWidth="1"/>
    <col min="5380" max="5380" width="13.25" style="51" bestFit="1" customWidth="1"/>
    <col min="5381" max="5381" width="29.375" style="51" customWidth="1"/>
    <col min="5382" max="5382" width="12.375" style="51" customWidth="1"/>
    <col min="5383" max="5383" width="5.375" style="51" customWidth="1"/>
    <col min="5384" max="5384" width="8.125" style="51" customWidth="1"/>
    <col min="5385" max="5385" width="7.125" style="51" customWidth="1"/>
    <col min="5386" max="5386" width="14.25" style="51" customWidth="1"/>
    <col min="5387" max="5387" width="13.25" style="51" bestFit="1" customWidth="1"/>
    <col min="5388" max="5388" width="8.125" style="51" bestFit="1" customWidth="1"/>
    <col min="5389" max="5389" width="14.25" style="51" customWidth="1"/>
    <col min="5390" max="5390" width="13.875" style="51" bestFit="1" customWidth="1"/>
    <col min="5391" max="5391" width="10.625" style="51" bestFit="1" customWidth="1"/>
    <col min="5392" max="5392" width="9.625" style="51" customWidth="1"/>
    <col min="5393" max="5393" width="8.25" style="51" customWidth="1"/>
    <col min="5394" max="5394" width="8.625" style="51"/>
    <col min="5395" max="5395" width="7.625" style="51" customWidth="1"/>
    <col min="5396" max="5396" width="8.625" style="51"/>
    <col min="5397" max="5397" width="7.625" style="51" customWidth="1"/>
    <col min="5398" max="5398" width="8.625" style="51"/>
    <col min="5399" max="5399" width="10.375" style="51" customWidth="1"/>
    <col min="5400" max="5400" width="11.875" style="51" customWidth="1"/>
    <col min="5401" max="5401" width="14" style="51" customWidth="1"/>
    <col min="5402" max="5404" width="9" style="51" bestFit="1" customWidth="1"/>
    <col min="5405" max="5632" width="8.625" style="51"/>
    <col min="5633" max="5633" width="4.375" style="51" bestFit="1" customWidth="1"/>
    <col min="5634" max="5634" width="5.875" style="51" bestFit="1" customWidth="1"/>
    <col min="5635" max="5635" width="11.625" style="51" bestFit="1" customWidth="1"/>
    <col min="5636" max="5636" width="13.25" style="51" bestFit="1" customWidth="1"/>
    <col min="5637" max="5637" width="29.375" style="51" customWidth="1"/>
    <col min="5638" max="5638" width="12.375" style="51" customWidth="1"/>
    <col min="5639" max="5639" width="5.375" style="51" customWidth="1"/>
    <col min="5640" max="5640" width="8.125" style="51" customWidth="1"/>
    <col min="5641" max="5641" width="7.125" style="51" customWidth="1"/>
    <col min="5642" max="5642" width="14.25" style="51" customWidth="1"/>
    <col min="5643" max="5643" width="13.25" style="51" bestFit="1" customWidth="1"/>
    <col min="5644" max="5644" width="8.125" style="51" bestFit="1" customWidth="1"/>
    <col min="5645" max="5645" width="14.25" style="51" customWidth="1"/>
    <col min="5646" max="5646" width="13.875" style="51" bestFit="1" customWidth="1"/>
    <col min="5647" max="5647" width="10.625" style="51" bestFit="1" customWidth="1"/>
    <col min="5648" max="5648" width="9.625" style="51" customWidth="1"/>
    <col min="5649" max="5649" width="8.25" style="51" customWidth="1"/>
    <col min="5650" max="5650" width="8.625" style="51"/>
    <col min="5651" max="5651" width="7.625" style="51" customWidth="1"/>
    <col min="5652" max="5652" width="8.625" style="51"/>
    <col min="5653" max="5653" width="7.625" style="51" customWidth="1"/>
    <col min="5654" max="5654" width="8.625" style="51"/>
    <col min="5655" max="5655" width="10.375" style="51" customWidth="1"/>
    <col min="5656" max="5656" width="11.875" style="51" customWidth="1"/>
    <col min="5657" max="5657" width="14" style="51" customWidth="1"/>
    <col min="5658" max="5660" width="9" style="51" bestFit="1" customWidth="1"/>
    <col min="5661" max="5888" width="8.625" style="51"/>
    <col min="5889" max="5889" width="4.375" style="51" bestFit="1" customWidth="1"/>
    <col min="5890" max="5890" width="5.875" style="51" bestFit="1" customWidth="1"/>
    <col min="5891" max="5891" width="11.625" style="51" bestFit="1" customWidth="1"/>
    <col min="5892" max="5892" width="13.25" style="51" bestFit="1" customWidth="1"/>
    <col min="5893" max="5893" width="29.375" style="51" customWidth="1"/>
    <col min="5894" max="5894" width="12.375" style="51" customWidth="1"/>
    <col min="5895" max="5895" width="5.375" style="51" customWidth="1"/>
    <col min="5896" max="5896" width="8.125" style="51" customWidth="1"/>
    <col min="5897" max="5897" width="7.125" style="51" customWidth="1"/>
    <col min="5898" max="5898" width="14.25" style="51" customWidth="1"/>
    <col min="5899" max="5899" width="13.25" style="51" bestFit="1" customWidth="1"/>
    <col min="5900" max="5900" width="8.125" style="51" bestFit="1" customWidth="1"/>
    <col min="5901" max="5901" width="14.25" style="51" customWidth="1"/>
    <col min="5902" max="5902" width="13.875" style="51" bestFit="1" customWidth="1"/>
    <col min="5903" max="5903" width="10.625" style="51" bestFit="1" customWidth="1"/>
    <col min="5904" max="5904" width="9.625" style="51" customWidth="1"/>
    <col min="5905" max="5905" width="8.25" style="51" customWidth="1"/>
    <col min="5906" max="5906" width="8.625" style="51"/>
    <col min="5907" max="5907" width="7.625" style="51" customWidth="1"/>
    <col min="5908" max="5908" width="8.625" style="51"/>
    <col min="5909" max="5909" width="7.625" style="51" customWidth="1"/>
    <col min="5910" max="5910" width="8.625" style="51"/>
    <col min="5911" max="5911" width="10.375" style="51" customWidth="1"/>
    <col min="5912" max="5912" width="11.875" style="51" customWidth="1"/>
    <col min="5913" max="5913" width="14" style="51" customWidth="1"/>
    <col min="5914" max="5916" width="9" style="51" bestFit="1" customWidth="1"/>
    <col min="5917" max="6144" width="8.625" style="51"/>
    <col min="6145" max="6145" width="4.375" style="51" bestFit="1" customWidth="1"/>
    <col min="6146" max="6146" width="5.875" style="51" bestFit="1" customWidth="1"/>
    <col min="6147" max="6147" width="11.625" style="51" bestFit="1" customWidth="1"/>
    <col min="6148" max="6148" width="13.25" style="51" bestFit="1" customWidth="1"/>
    <col min="6149" max="6149" width="29.375" style="51" customWidth="1"/>
    <col min="6150" max="6150" width="12.375" style="51" customWidth="1"/>
    <col min="6151" max="6151" width="5.375" style="51" customWidth="1"/>
    <col min="6152" max="6152" width="8.125" style="51" customWidth="1"/>
    <col min="6153" max="6153" width="7.125" style="51" customWidth="1"/>
    <col min="6154" max="6154" width="14.25" style="51" customWidth="1"/>
    <col min="6155" max="6155" width="13.25" style="51" bestFit="1" customWidth="1"/>
    <col min="6156" max="6156" width="8.125" style="51" bestFit="1" customWidth="1"/>
    <col min="6157" max="6157" width="14.25" style="51" customWidth="1"/>
    <col min="6158" max="6158" width="13.875" style="51" bestFit="1" customWidth="1"/>
    <col min="6159" max="6159" width="10.625" style="51" bestFit="1" customWidth="1"/>
    <col min="6160" max="6160" width="9.625" style="51" customWidth="1"/>
    <col min="6161" max="6161" width="8.25" style="51" customWidth="1"/>
    <col min="6162" max="6162" width="8.625" style="51"/>
    <col min="6163" max="6163" width="7.625" style="51" customWidth="1"/>
    <col min="6164" max="6164" width="8.625" style="51"/>
    <col min="6165" max="6165" width="7.625" style="51" customWidth="1"/>
    <col min="6166" max="6166" width="8.625" style="51"/>
    <col min="6167" max="6167" width="10.375" style="51" customWidth="1"/>
    <col min="6168" max="6168" width="11.875" style="51" customWidth="1"/>
    <col min="6169" max="6169" width="14" style="51" customWidth="1"/>
    <col min="6170" max="6172" width="9" style="51" bestFit="1" customWidth="1"/>
    <col min="6173" max="6400" width="8.625" style="51"/>
    <col min="6401" max="6401" width="4.375" style="51" bestFit="1" customWidth="1"/>
    <col min="6402" max="6402" width="5.875" style="51" bestFit="1" customWidth="1"/>
    <col min="6403" max="6403" width="11.625" style="51" bestFit="1" customWidth="1"/>
    <col min="6404" max="6404" width="13.25" style="51" bestFit="1" customWidth="1"/>
    <col min="6405" max="6405" width="29.375" style="51" customWidth="1"/>
    <col min="6406" max="6406" width="12.375" style="51" customWidth="1"/>
    <col min="6407" max="6407" width="5.375" style="51" customWidth="1"/>
    <col min="6408" max="6408" width="8.125" style="51" customWidth="1"/>
    <col min="6409" max="6409" width="7.125" style="51" customWidth="1"/>
    <col min="6410" max="6410" width="14.25" style="51" customWidth="1"/>
    <col min="6411" max="6411" width="13.25" style="51" bestFit="1" customWidth="1"/>
    <col min="6412" max="6412" width="8.125" style="51" bestFit="1" customWidth="1"/>
    <col min="6413" max="6413" width="14.25" style="51" customWidth="1"/>
    <col min="6414" max="6414" width="13.875" style="51" bestFit="1" customWidth="1"/>
    <col min="6415" max="6415" width="10.625" style="51" bestFit="1" customWidth="1"/>
    <col min="6416" max="6416" width="9.625" style="51" customWidth="1"/>
    <col min="6417" max="6417" width="8.25" style="51" customWidth="1"/>
    <col min="6418" max="6418" width="8.625" style="51"/>
    <col min="6419" max="6419" width="7.625" style="51" customWidth="1"/>
    <col min="6420" max="6420" width="8.625" style="51"/>
    <col min="6421" max="6421" width="7.625" style="51" customWidth="1"/>
    <col min="6422" max="6422" width="8.625" style="51"/>
    <col min="6423" max="6423" width="10.375" style="51" customWidth="1"/>
    <col min="6424" max="6424" width="11.875" style="51" customWidth="1"/>
    <col min="6425" max="6425" width="14" style="51" customWidth="1"/>
    <col min="6426" max="6428" width="9" style="51" bestFit="1" customWidth="1"/>
    <col min="6429" max="6656" width="8.625" style="51"/>
    <col min="6657" max="6657" width="4.375" style="51" bestFit="1" customWidth="1"/>
    <col min="6658" max="6658" width="5.875" style="51" bestFit="1" customWidth="1"/>
    <col min="6659" max="6659" width="11.625" style="51" bestFit="1" customWidth="1"/>
    <col min="6660" max="6660" width="13.25" style="51" bestFit="1" customWidth="1"/>
    <col min="6661" max="6661" width="29.375" style="51" customWidth="1"/>
    <col min="6662" max="6662" width="12.375" style="51" customWidth="1"/>
    <col min="6663" max="6663" width="5.375" style="51" customWidth="1"/>
    <col min="6664" max="6664" width="8.125" style="51" customWidth="1"/>
    <col min="6665" max="6665" width="7.125" style="51" customWidth="1"/>
    <col min="6666" max="6666" width="14.25" style="51" customWidth="1"/>
    <col min="6667" max="6667" width="13.25" style="51" bestFit="1" customWidth="1"/>
    <col min="6668" max="6668" width="8.125" style="51" bestFit="1" customWidth="1"/>
    <col min="6669" max="6669" width="14.25" style="51" customWidth="1"/>
    <col min="6670" max="6670" width="13.875" style="51" bestFit="1" customWidth="1"/>
    <col min="6671" max="6671" width="10.625" style="51" bestFit="1" customWidth="1"/>
    <col min="6672" max="6672" width="9.625" style="51" customWidth="1"/>
    <col min="6673" max="6673" width="8.25" style="51" customWidth="1"/>
    <col min="6674" max="6674" width="8.625" style="51"/>
    <col min="6675" max="6675" width="7.625" style="51" customWidth="1"/>
    <col min="6676" max="6676" width="8.625" style="51"/>
    <col min="6677" max="6677" width="7.625" style="51" customWidth="1"/>
    <col min="6678" max="6678" width="8.625" style="51"/>
    <col min="6679" max="6679" width="10.375" style="51" customWidth="1"/>
    <col min="6680" max="6680" width="11.875" style="51" customWidth="1"/>
    <col min="6681" max="6681" width="14" style="51" customWidth="1"/>
    <col min="6682" max="6684" width="9" style="51" bestFit="1" customWidth="1"/>
    <col min="6685" max="6912" width="8.625" style="51"/>
    <col min="6913" max="6913" width="4.375" style="51" bestFit="1" customWidth="1"/>
    <col min="6914" max="6914" width="5.875" style="51" bestFit="1" customWidth="1"/>
    <col min="6915" max="6915" width="11.625" style="51" bestFit="1" customWidth="1"/>
    <col min="6916" max="6916" width="13.25" style="51" bestFit="1" customWidth="1"/>
    <col min="6917" max="6917" width="29.375" style="51" customWidth="1"/>
    <col min="6918" max="6918" width="12.375" style="51" customWidth="1"/>
    <col min="6919" max="6919" width="5.375" style="51" customWidth="1"/>
    <col min="6920" max="6920" width="8.125" style="51" customWidth="1"/>
    <col min="6921" max="6921" width="7.125" style="51" customWidth="1"/>
    <col min="6922" max="6922" width="14.25" style="51" customWidth="1"/>
    <col min="6923" max="6923" width="13.25" style="51" bestFit="1" customWidth="1"/>
    <col min="6924" max="6924" width="8.125" style="51" bestFit="1" customWidth="1"/>
    <col min="6925" max="6925" width="14.25" style="51" customWidth="1"/>
    <col min="6926" max="6926" width="13.875" style="51" bestFit="1" customWidth="1"/>
    <col min="6927" max="6927" width="10.625" style="51" bestFit="1" customWidth="1"/>
    <col min="6928" max="6928" width="9.625" style="51" customWidth="1"/>
    <col min="6929" max="6929" width="8.25" style="51" customWidth="1"/>
    <col min="6930" max="6930" width="8.625" style="51"/>
    <col min="6931" max="6931" width="7.625" style="51" customWidth="1"/>
    <col min="6932" max="6932" width="8.625" style="51"/>
    <col min="6933" max="6933" width="7.625" style="51" customWidth="1"/>
    <col min="6934" max="6934" width="8.625" style="51"/>
    <col min="6935" max="6935" width="10.375" style="51" customWidth="1"/>
    <col min="6936" max="6936" width="11.875" style="51" customWidth="1"/>
    <col min="6937" max="6937" width="14" style="51" customWidth="1"/>
    <col min="6938" max="6940" width="9" style="51" bestFit="1" customWidth="1"/>
    <col min="6941" max="7168" width="8.625" style="51"/>
    <col min="7169" max="7169" width="4.375" style="51" bestFit="1" customWidth="1"/>
    <col min="7170" max="7170" width="5.875" style="51" bestFit="1" customWidth="1"/>
    <col min="7171" max="7171" width="11.625" style="51" bestFit="1" customWidth="1"/>
    <col min="7172" max="7172" width="13.25" style="51" bestFit="1" customWidth="1"/>
    <col min="7173" max="7173" width="29.375" style="51" customWidth="1"/>
    <col min="7174" max="7174" width="12.375" style="51" customWidth="1"/>
    <col min="7175" max="7175" width="5.375" style="51" customWidth="1"/>
    <col min="7176" max="7176" width="8.125" style="51" customWidth="1"/>
    <col min="7177" max="7177" width="7.125" style="51" customWidth="1"/>
    <col min="7178" max="7178" width="14.25" style="51" customWidth="1"/>
    <col min="7179" max="7179" width="13.25" style="51" bestFit="1" customWidth="1"/>
    <col min="7180" max="7180" width="8.125" style="51" bestFit="1" customWidth="1"/>
    <col min="7181" max="7181" width="14.25" style="51" customWidth="1"/>
    <col min="7182" max="7182" width="13.875" style="51" bestFit="1" customWidth="1"/>
    <col min="7183" max="7183" width="10.625" style="51" bestFit="1" customWidth="1"/>
    <col min="7184" max="7184" width="9.625" style="51" customWidth="1"/>
    <col min="7185" max="7185" width="8.25" style="51" customWidth="1"/>
    <col min="7186" max="7186" width="8.625" style="51"/>
    <col min="7187" max="7187" width="7.625" style="51" customWidth="1"/>
    <col min="7188" max="7188" width="8.625" style="51"/>
    <col min="7189" max="7189" width="7.625" style="51" customWidth="1"/>
    <col min="7190" max="7190" width="8.625" style="51"/>
    <col min="7191" max="7191" width="10.375" style="51" customWidth="1"/>
    <col min="7192" max="7192" width="11.875" style="51" customWidth="1"/>
    <col min="7193" max="7193" width="14" style="51" customWidth="1"/>
    <col min="7194" max="7196" width="9" style="51" bestFit="1" customWidth="1"/>
    <col min="7197" max="7424" width="8.625" style="51"/>
    <col min="7425" max="7425" width="4.375" style="51" bestFit="1" customWidth="1"/>
    <col min="7426" max="7426" width="5.875" style="51" bestFit="1" customWidth="1"/>
    <col min="7427" max="7427" width="11.625" style="51" bestFit="1" customWidth="1"/>
    <col min="7428" max="7428" width="13.25" style="51" bestFit="1" customWidth="1"/>
    <col min="7429" max="7429" width="29.375" style="51" customWidth="1"/>
    <col min="7430" max="7430" width="12.375" style="51" customWidth="1"/>
    <col min="7431" max="7431" width="5.375" style="51" customWidth="1"/>
    <col min="7432" max="7432" width="8.125" style="51" customWidth="1"/>
    <col min="7433" max="7433" width="7.125" style="51" customWidth="1"/>
    <col min="7434" max="7434" width="14.25" style="51" customWidth="1"/>
    <col min="7435" max="7435" width="13.25" style="51" bestFit="1" customWidth="1"/>
    <col min="7436" max="7436" width="8.125" style="51" bestFit="1" customWidth="1"/>
    <col min="7437" max="7437" width="14.25" style="51" customWidth="1"/>
    <col min="7438" max="7438" width="13.875" style="51" bestFit="1" customWidth="1"/>
    <col min="7439" max="7439" width="10.625" style="51" bestFit="1" customWidth="1"/>
    <col min="7440" max="7440" width="9.625" style="51" customWidth="1"/>
    <col min="7441" max="7441" width="8.25" style="51" customWidth="1"/>
    <col min="7442" max="7442" width="8.625" style="51"/>
    <col min="7443" max="7443" width="7.625" style="51" customWidth="1"/>
    <col min="7444" max="7444" width="8.625" style="51"/>
    <col min="7445" max="7445" width="7.625" style="51" customWidth="1"/>
    <col min="7446" max="7446" width="8.625" style="51"/>
    <col min="7447" max="7447" width="10.375" style="51" customWidth="1"/>
    <col min="7448" max="7448" width="11.875" style="51" customWidth="1"/>
    <col min="7449" max="7449" width="14" style="51" customWidth="1"/>
    <col min="7450" max="7452" width="9" style="51" bestFit="1" customWidth="1"/>
    <col min="7453" max="7680" width="8.625" style="51"/>
    <col min="7681" max="7681" width="4.375" style="51" bestFit="1" customWidth="1"/>
    <col min="7682" max="7682" width="5.875" style="51" bestFit="1" customWidth="1"/>
    <col min="7683" max="7683" width="11.625" style="51" bestFit="1" customWidth="1"/>
    <col min="7684" max="7684" width="13.25" style="51" bestFit="1" customWidth="1"/>
    <col min="7685" max="7685" width="29.375" style="51" customWidth="1"/>
    <col min="7686" max="7686" width="12.375" style="51" customWidth="1"/>
    <col min="7687" max="7687" width="5.375" style="51" customWidth="1"/>
    <col min="7688" max="7688" width="8.125" style="51" customWidth="1"/>
    <col min="7689" max="7689" width="7.125" style="51" customWidth="1"/>
    <col min="7690" max="7690" width="14.25" style="51" customWidth="1"/>
    <col min="7691" max="7691" width="13.25" style="51" bestFit="1" customWidth="1"/>
    <col min="7692" max="7692" width="8.125" style="51" bestFit="1" customWidth="1"/>
    <col min="7693" max="7693" width="14.25" style="51" customWidth="1"/>
    <col min="7694" max="7694" width="13.875" style="51" bestFit="1" customWidth="1"/>
    <col min="7695" max="7695" width="10.625" style="51" bestFit="1" customWidth="1"/>
    <col min="7696" max="7696" width="9.625" style="51" customWidth="1"/>
    <col min="7697" max="7697" width="8.25" style="51" customWidth="1"/>
    <col min="7698" max="7698" width="8.625" style="51"/>
    <col min="7699" max="7699" width="7.625" style="51" customWidth="1"/>
    <col min="7700" max="7700" width="8.625" style="51"/>
    <col min="7701" max="7701" width="7.625" style="51" customWidth="1"/>
    <col min="7702" max="7702" width="8.625" style="51"/>
    <col min="7703" max="7703" width="10.375" style="51" customWidth="1"/>
    <col min="7704" max="7704" width="11.875" style="51" customWidth="1"/>
    <col min="7705" max="7705" width="14" style="51" customWidth="1"/>
    <col min="7706" max="7708" width="9" style="51" bestFit="1" customWidth="1"/>
    <col min="7709" max="7936" width="8.625" style="51"/>
    <col min="7937" max="7937" width="4.375" style="51" bestFit="1" customWidth="1"/>
    <col min="7938" max="7938" width="5.875" style="51" bestFit="1" customWidth="1"/>
    <col min="7939" max="7939" width="11.625" style="51" bestFit="1" customWidth="1"/>
    <col min="7940" max="7940" width="13.25" style="51" bestFit="1" customWidth="1"/>
    <col min="7941" max="7941" width="29.375" style="51" customWidth="1"/>
    <col min="7942" max="7942" width="12.375" style="51" customWidth="1"/>
    <col min="7943" max="7943" width="5.375" style="51" customWidth="1"/>
    <col min="7944" max="7944" width="8.125" style="51" customWidth="1"/>
    <col min="7945" max="7945" width="7.125" style="51" customWidth="1"/>
    <col min="7946" max="7946" width="14.25" style="51" customWidth="1"/>
    <col min="7947" max="7947" width="13.25" style="51" bestFit="1" customWidth="1"/>
    <col min="7948" max="7948" width="8.125" style="51" bestFit="1" customWidth="1"/>
    <col min="7949" max="7949" width="14.25" style="51" customWidth="1"/>
    <col min="7950" max="7950" width="13.875" style="51" bestFit="1" customWidth="1"/>
    <col min="7951" max="7951" width="10.625" style="51" bestFit="1" customWidth="1"/>
    <col min="7952" max="7952" width="9.625" style="51" customWidth="1"/>
    <col min="7953" max="7953" width="8.25" style="51" customWidth="1"/>
    <col min="7954" max="7954" width="8.625" style="51"/>
    <col min="7955" max="7955" width="7.625" style="51" customWidth="1"/>
    <col min="7956" max="7956" width="8.625" style="51"/>
    <col min="7957" max="7957" width="7.625" style="51" customWidth="1"/>
    <col min="7958" max="7958" width="8.625" style="51"/>
    <col min="7959" max="7959" width="10.375" style="51" customWidth="1"/>
    <col min="7960" max="7960" width="11.875" style="51" customWidth="1"/>
    <col min="7961" max="7961" width="14" style="51" customWidth="1"/>
    <col min="7962" max="7964" width="9" style="51" bestFit="1" customWidth="1"/>
    <col min="7965" max="8192" width="8.625" style="51"/>
    <col min="8193" max="8193" width="4.375" style="51" bestFit="1" customWidth="1"/>
    <col min="8194" max="8194" width="5.875" style="51" bestFit="1" customWidth="1"/>
    <col min="8195" max="8195" width="11.625" style="51" bestFit="1" customWidth="1"/>
    <col min="8196" max="8196" width="13.25" style="51" bestFit="1" customWidth="1"/>
    <col min="8197" max="8197" width="29.375" style="51" customWidth="1"/>
    <col min="8198" max="8198" width="12.375" style="51" customWidth="1"/>
    <col min="8199" max="8199" width="5.375" style="51" customWidth="1"/>
    <col min="8200" max="8200" width="8.125" style="51" customWidth="1"/>
    <col min="8201" max="8201" width="7.125" style="51" customWidth="1"/>
    <col min="8202" max="8202" width="14.25" style="51" customWidth="1"/>
    <col min="8203" max="8203" width="13.25" style="51" bestFit="1" customWidth="1"/>
    <col min="8204" max="8204" width="8.125" style="51" bestFit="1" customWidth="1"/>
    <col min="8205" max="8205" width="14.25" style="51" customWidth="1"/>
    <col min="8206" max="8206" width="13.875" style="51" bestFit="1" customWidth="1"/>
    <col min="8207" max="8207" width="10.625" style="51" bestFit="1" customWidth="1"/>
    <col min="8208" max="8208" width="9.625" style="51" customWidth="1"/>
    <col min="8209" max="8209" width="8.25" style="51" customWidth="1"/>
    <col min="8210" max="8210" width="8.625" style="51"/>
    <col min="8211" max="8211" width="7.625" style="51" customWidth="1"/>
    <col min="8212" max="8212" width="8.625" style="51"/>
    <col min="8213" max="8213" width="7.625" style="51" customWidth="1"/>
    <col min="8214" max="8214" width="8.625" style="51"/>
    <col min="8215" max="8215" width="10.375" style="51" customWidth="1"/>
    <col min="8216" max="8216" width="11.875" style="51" customWidth="1"/>
    <col min="8217" max="8217" width="14" style="51" customWidth="1"/>
    <col min="8218" max="8220" width="9" style="51" bestFit="1" customWidth="1"/>
    <col min="8221" max="8448" width="8.625" style="51"/>
    <col min="8449" max="8449" width="4.375" style="51" bestFit="1" customWidth="1"/>
    <col min="8450" max="8450" width="5.875" style="51" bestFit="1" customWidth="1"/>
    <col min="8451" max="8451" width="11.625" style="51" bestFit="1" customWidth="1"/>
    <col min="8452" max="8452" width="13.25" style="51" bestFit="1" customWidth="1"/>
    <col min="8453" max="8453" width="29.375" style="51" customWidth="1"/>
    <col min="8454" max="8454" width="12.375" style="51" customWidth="1"/>
    <col min="8455" max="8455" width="5.375" style="51" customWidth="1"/>
    <col min="8456" max="8456" width="8.125" style="51" customWidth="1"/>
    <col min="8457" max="8457" width="7.125" style="51" customWidth="1"/>
    <col min="8458" max="8458" width="14.25" style="51" customWidth="1"/>
    <col min="8459" max="8459" width="13.25" style="51" bestFit="1" customWidth="1"/>
    <col min="8460" max="8460" width="8.125" style="51" bestFit="1" customWidth="1"/>
    <col min="8461" max="8461" width="14.25" style="51" customWidth="1"/>
    <col min="8462" max="8462" width="13.875" style="51" bestFit="1" customWidth="1"/>
    <col min="8463" max="8463" width="10.625" style="51" bestFit="1" customWidth="1"/>
    <col min="8464" max="8464" width="9.625" style="51" customWidth="1"/>
    <col min="8465" max="8465" width="8.25" style="51" customWidth="1"/>
    <col min="8466" max="8466" width="8.625" style="51"/>
    <col min="8467" max="8467" width="7.625" style="51" customWidth="1"/>
    <col min="8468" max="8468" width="8.625" style="51"/>
    <col min="8469" max="8469" width="7.625" style="51" customWidth="1"/>
    <col min="8470" max="8470" width="8.625" style="51"/>
    <col min="8471" max="8471" width="10.375" style="51" customWidth="1"/>
    <col min="8472" max="8472" width="11.875" style="51" customWidth="1"/>
    <col min="8473" max="8473" width="14" style="51" customWidth="1"/>
    <col min="8474" max="8476" width="9" style="51" bestFit="1" customWidth="1"/>
    <col min="8477" max="8704" width="8.625" style="51"/>
    <col min="8705" max="8705" width="4.375" style="51" bestFit="1" customWidth="1"/>
    <col min="8706" max="8706" width="5.875" style="51" bestFit="1" customWidth="1"/>
    <col min="8707" max="8707" width="11.625" style="51" bestFit="1" customWidth="1"/>
    <col min="8708" max="8708" width="13.25" style="51" bestFit="1" customWidth="1"/>
    <col min="8709" max="8709" width="29.375" style="51" customWidth="1"/>
    <col min="8710" max="8710" width="12.375" style="51" customWidth="1"/>
    <col min="8711" max="8711" width="5.375" style="51" customWidth="1"/>
    <col min="8712" max="8712" width="8.125" style="51" customWidth="1"/>
    <col min="8713" max="8713" width="7.125" style="51" customWidth="1"/>
    <col min="8714" max="8714" width="14.25" style="51" customWidth="1"/>
    <col min="8715" max="8715" width="13.25" style="51" bestFit="1" customWidth="1"/>
    <col min="8716" max="8716" width="8.125" style="51" bestFit="1" customWidth="1"/>
    <col min="8717" max="8717" width="14.25" style="51" customWidth="1"/>
    <col min="8718" max="8718" width="13.875" style="51" bestFit="1" customWidth="1"/>
    <col min="8719" max="8719" width="10.625" style="51" bestFit="1" customWidth="1"/>
    <col min="8720" max="8720" width="9.625" style="51" customWidth="1"/>
    <col min="8721" max="8721" width="8.25" style="51" customWidth="1"/>
    <col min="8722" max="8722" width="8.625" style="51"/>
    <col min="8723" max="8723" width="7.625" style="51" customWidth="1"/>
    <col min="8724" max="8724" width="8.625" style="51"/>
    <col min="8725" max="8725" width="7.625" style="51" customWidth="1"/>
    <col min="8726" max="8726" width="8.625" style="51"/>
    <col min="8727" max="8727" width="10.375" style="51" customWidth="1"/>
    <col min="8728" max="8728" width="11.875" style="51" customWidth="1"/>
    <col min="8729" max="8729" width="14" style="51" customWidth="1"/>
    <col min="8730" max="8732" width="9" style="51" bestFit="1" customWidth="1"/>
    <col min="8733" max="8960" width="8.625" style="51"/>
    <col min="8961" max="8961" width="4.375" style="51" bestFit="1" customWidth="1"/>
    <col min="8962" max="8962" width="5.875" style="51" bestFit="1" customWidth="1"/>
    <col min="8963" max="8963" width="11.625" style="51" bestFit="1" customWidth="1"/>
    <col min="8964" max="8964" width="13.25" style="51" bestFit="1" customWidth="1"/>
    <col min="8965" max="8965" width="29.375" style="51" customWidth="1"/>
    <col min="8966" max="8966" width="12.375" style="51" customWidth="1"/>
    <col min="8967" max="8967" width="5.375" style="51" customWidth="1"/>
    <col min="8968" max="8968" width="8.125" style="51" customWidth="1"/>
    <col min="8969" max="8969" width="7.125" style="51" customWidth="1"/>
    <col min="8970" max="8970" width="14.25" style="51" customWidth="1"/>
    <col min="8971" max="8971" width="13.25" style="51" bestFit="1" customWidth="1"/>
    <col min="8972" max="8972" width="8.125" style="51" bestFit="1" customWidth="1"/>
    <col min="8973" max="8973" width="14.25" style="51" customWidth="1"/>
    <col min="8974" max="8974" width="13.875" style="51" bestFit="1" customWidth="1"/>
    <col min="8975" max="8975" width="10.625" style="51" bestFit="1" customWidth="1"/>
    <col min="8976" max="8976" width="9.625" style="51" customWidth="1"/>
    <col min="8977" max="8977" width="8.25" style="51" customWidth="1"/>
    <col min="8978" max="8978" width="8.625" style="51"/>
    <col min="8979" max="8979" width="7.625" style="51" customWidth="1"/>
    <col min="8980" max="8980" width="8.625" style="51"/>
    <col min="8981" max="8981" width="7.625" style="51" customWidth="1"/>
    <col min="8982" max="8982" width="8.625" style="51"/>
    <col min="8983" max="8983" width="10.375" style="51" customWidth="1"/>
    <col min="8984" max="8984" width="11.875" style="51" customWidth="1"/>
    <col min="8985" max="8985" width="14" style="51" customWidth="1"/>
    <col min="8986" max="8988" width="9" style="51" bestFit="1" customWidth="1"/>
    <col min="8989" max="9216" width="8.625" style="51"/>
    <col min="9217" max="9217" width="4.375" style="51" bestFit="1" customWidth="1"/>
    <col min="9218" max="9218" width="5.875" style="51" bestFit="1" customWidth="1"/>
    <col min="9219" max="9219" width="11.625" style="51" bestFit="1" customWidth="1"/>
    <col min="9220" max="9220" width="13.25" style="51" bestFit="1" customWidth="1"/>
    <col min="9221" max="9221" width="29.375" style="51" customWidth="1"/>
    <col min="9222" max="9222" width="12.375" style="51" customWidth="1"/>
    <col min="9223" max="9223" width="5.375" style="51" customWidth="1"/>
    <col min="9224" max="9224" width="8.125" style="51" customWidth="1"/>
    <col min="9225" max="9225" width="7.125" style="51" customWidth="1"/>
    <col min="9226" max="9226" width="14.25" style="51" customWidth="1"/>
    <col min="9227" max="9227" width="13.25" style="51" bestFit="1" customWidth="1"/>
    <col min="9228" max="9228" width="8.125" style="51" bestFit="1" customWidth="1"/>
    <col min="9229" max="9229" width="14.25" style="51" customWidth="1"/>
    <col min="9230" max="9230" width="13.875" style="51" bestFit="1" customWidth="1"/>
    <col min="9231" max="9231" width="10.625" style="51" bestFit="1" customWidth="1"/>
    <col min="9232" max="9232" width="9.625" style="51" customWidth="1"/>
    <col min="9233" max="9233" width="8.25" style="51" customWidth="1"/>
    <col min="9234" max="9234" width="8.625" style="51"/>
    <col min="9235" max="9235" width="7.625" style="51" customWidth="1"/>
    <col min="9236" max="9236" width="8.625" style="51"/>
    <col min="9237" max="9237" width="7.625" style="51" customWidth="1"/>
    <col min="9238" max="9238" width="8.625" style="51"/>
    <col min="9239" max="9239" width="10.375" style="51" customWidth="1"/>
    <col min="9240" max="9240" width="11.875" style="51" customWidth="1"/>
    <col min="9241" max="9241" width="14" style="51" customWidth="1"/>
    <col min="9242" max="9244" width="9" style="51" bestFit="1" customWidth="1"/>
    <col min="9245" max="9472" width="8.625" style="51"/>
    <col min="9473" max="9473" width="4.375" style="51" bestFit="1" customWidth="1"/>
    <col min="9474" max="9474" width="5.875" style="51" bestFit="1" customWidth="1"/>
    <col min="9475" max="9475" width="11.625" style="51" bestFit="1" customWidth="1"/>
    <col min="9476" max="9476" width="13.25" style="51" bestFit="1" customWidth="1"/>
    <col min="9477" max="9477" width="29.375" style="51" customWidth="1"/>
    <col min="9478" max="9478" width="12.375" style="51" customWidth="1"/>
    <col min="9479" max="9479" width="5.375" style="51" customWidth="1"/>
    <col min="9480" max="9480" width="8.125" style="51" customWidth="1"/>
    <col min="9481" max="9481" width="7.125" style="51" customWidth="1"/>
    <col min="9482" max="9482" width="14.25" style="51" customWidth="1"/>
    <col min="9483" max="9483" width="13.25" style="51" bestFit="1" customWidth="1"/>
    <col min="9484" max="9484" width="8.125" style="51" bestFit="1" customWidth="1"/>
    <col min="9485" max="9485" width="14.25" style="51" customWidth="1"/>
    <col min="9486" max="9486" width="13.875" style="51" bestFit="1" customWidth="1"/>
    <col min="9487" max="9487" width="10.625" style="51" bestFit="1" customWidth="1"/>
    <col min="9488" max="9488" width="9.625" style="51" customWidth="1"/>
    <col min="9489" max="9489" width="8.25" style="51" customWidth="1"/>
    <col min="9490" max="9490" width="8.625" style="51"/>
    <col min="9491" max="9491" width="7.625" style="51" customWidth="1"/>
    <col min="9492" max="9492" width="8.625" style="51"/>
    <col min="9493" max="9493" width="7.625" style="51" customWidth="1"/>
    <col min="9494" max="9494" width="8.625" style="51"/>
    <col min="9495" max="9495" width="10.375" style="51" customWidth="1"/>
    <col min="9496" max="9496" width="11.875" style="51" customWidth="1"/>
    <col min="9497" max="9497" width="14" style="51" customWidth="1"/>
    <col min="9498" max="9500" width="9" style="51" bestFit="1" customWidth="1"/>
    <col min="9501" max="9728" width="8.625" style="51"/>
    <col min="9729" max="9729" width="4.375" style="51" bestFit="1" customWidth="1"/>
    <col min="9730" max="9730" width="5.875" style="51" bestFit="1" customWidth="1"/>
    <col min="9731" max="9731" width="11.625" style="51" bestFit="1" customWidth="1"/>
    <col min="9732" max="9732" width="13.25" style="51" bestFit="1" customWidth="1"/>
    <col min="9733" max="9733" width="29.375" style="51" customWidth="1"/>
    <col min="9734" max="9734" width="12.375" style="51" customWidth="1"/>
    <col min="9735" max="9735" width="5.375" style="51" customWidth="1"/>
    <col min="9736" max="9736" width="8.125" style="51" customWidth="1"/>
    <col min="9737" max="9737" width="7.125" style="51" customWidth="1"/>
    <col min="9738" max="9738" width="14.25" style="51" customWidth="1"/>
    <col min="9739" max="9739" width="13.25" style="51" bestFit="1" customWidth="1"/>
    <col min="9740" max="9740" width="8.125" style="51" bestFit="1" customWidth="1"/>
    <col min="9741" max="9741" width="14.25" style="51" customWidth="1"/>
    <col min="9742" max="9742" width="13.875" style="51" bestFit="1" customWidth="1"/>
    <col min="9743" max="9743" width="10.625" style="51" bestFit="1" customWidth="1"/>
    <col min="9744" max="9744" width="9.625" style="51" customWidth="1"/>
    <col min="9745" max="9745" width="8.25" style="51" customWidth="1"/>
    <col min="9746" max="9746" width="8.625" style="51"/>
    <col min="9747" max="9747" width="7.625" style="51" customWidth="1"/>
    <col min="9748" max="9748" width="8.625" style="51"/>
    <col min="9749" max="9749" width="7.625" style="51" customWidth="1"/>
    <col min="9750" max="9750" width="8.625" style="51"/>
    <col min="9751" max="9751" width="10.375" style="51" customWidth="1"/>
    <col min="9752" max="9752" width="11.875" style="51" customWidth="1"/>
    <col min="9753" max="9753" width="14" style="51" customWidth="1"/>
    <col min="9754" max="9756" width="9" style="51" bestFit="1" customWidth="1"/>
    <col min="9757" max="9984" width="8.625" style="51"/>
    <col min="9985" max="9985" width="4.375" style="51" bestFit="1" customWidth="1"/>
    <col min="9986" max="9986" width="5.875" style="51" bestFit="1" customWidth="1"/>
    <col min="9987" max="9987" width="11.625" style="51" bestFit="1" customWidth="1"/>
    <col min="9988" max="9988" width="13.25" style="51" bestFit="1" customWidth="1"/>
    <col min="9989" max="9989" width="29.375" style="51" customWidth="1"/>
    <col min="9990" max="9990" width="12.375" style="51" customWidth="1"/>
    <col min="9991" max="9991" width="5.375" style="51" customWidth="1"/>
    <col min="9992" max="9992" width="8.125" style="51" customWidth="1"/>
    <col min="9993" max="9993" width="7.125" style="51" customWidth="1"/>
    <col min="9994" max="9994" width="14.25" style="51" customWidth="1"/>
    <col min="9995" max="9995" width="13.25" style="51" bestFit="1" customWidth="1"/>
    <col min="9996" max="9996" width="8.125" style="51" bestFit="1" customWidth="1"/>
    <col min="9997" max="9997" width="14.25" style="51" customWidth="1"/>
    <col min="9998" max="9998" width="13.875" style="51" bestFit="1" customWidth="1"/>
    <col min="9999" max="9999" width="10.625" style="51" bestFit="1" customWidth="1"/>
    <col min="10000" max="10000" width="9.625" style="51" customWidth="1"/>
    <col min="10001" max="10001" width="8.25" style="51" customWidth="1"/>
    <col min="10002" max="10002" width="8.625" style="51"/>
    <col min="10003" max="10003" width="7.625" style="51" customWidth="1"/>
    <col min="10004" max="10004" width="8.625" style="51"/>
    <col min="10005" max="10005" width="7.625" style="51" customWidth="1"/>
    <col min="10006" max="10006" width="8.625" style="51"/>
    <col min="10007" max="10007" width="10.375" style="51" customWidth="1"/>
    <col min="10008" max="10008" width="11.875" style="51" customWidth="1"/>
    <col min="10009" max="10009" width="14" style="51" customWidth="1"/>
    <col min="10010" max="10012" width="9" style="51" bestFit="1" customWidth="1"/>
    <col min="10013" max="10240" width="8.625" style="51"/>
    <col min="10241" max="10241" width="4.375" style="51" bestFit="1" customWidth="1"/>
    <col min="10242" max="10242" width="5.875" style="51" bestFit="1" customWidth="1"/>
    <col min="10243" max="10243" width="11.625" style="51" bestFit="1" customWidth="1"/>
    <col min="10244" max="10244" width="13.25" style="51" bestFit="1" customWidth="1"/>
    <col min="10245" max="10245" width="29.375" style="51" customWidth="1"/>
    <col min="10246" max="10246" width="12.375" style="51" customWidth="1"/>
    <col min="10247" max="10247" width="5.375" style="51" customWidth="1"/>
    <col min="10248" max="10248" width="8.125" style="51" customWidth="1"/>
    <col min="10249" max="10249" width="7.125" style="51" customWidth="1"/>
    <col min="10250" max="10250" width="14.25" style="51" customWidth="1"/>
    <col min="10251" max="10251" width="13.25" style="51" bestFit="1" customWidth="1"/>
    <col min="10252" max="10252" width="8.125" style="51" bestFit="1" customWidth="1"/>
    <col min="10253" max="10253" width="14.25" style="51" customWidth="1"/>
    <col min="10254" max="10254" width="13.875" style="51" bestFit="1" customWidth="1"/>
    <col min="10255" max="10255" width="10.625" style="51" bestFit="1" customWidth="1"/>
    <col min="10256" max="10256" width="9.625" style="51" customWidth="1"/>
    <col min="10257" max="10257" width="8.25" style="51" customWidth="1"/>
    <col min="10258" max="10258" width="8.625" style="51"/>
    <col min="10259" max="10259" width="7.625" style="51" customWidth="1"/>
    <col min="10260" max="10260" width="8.625" style="51"/>
    <col min="10261" max="10261" width="7.625" style="51" customWidth="1"/>
    <col min="10262" max="10262" width="8.625" style="51"/>
    <col min="10263" max="10263" width="10.375" style="51" customWidth="1"/>
    <col min="10264" max="10264" width="11.875" style="51" customWidth="1"/>
    <col min="10265" max="10265" width="14" style="51" customWidth="1"/>
    <col min="10266" max="10268" width="9" style="51" bestFit="1" customWidth="1"/>
    <col min="10269" max="10496" width="8.625" style="51"/>
    <col min="10497" max="10497" width="4.375" style="51" bestFit="1" customWidth="1"/>
    <col min="10498" max="10498" width="5.875" style="51" bestFit="1" customWidth="1"/>
    <col min="10499" max="10499" width="11.625" style="51" bestFit="1" customWidth="1"/>
    <col min="10500" max="10500" width="13.25" style="51" bestFit="1" customWidth="1"/>
    <col min="10501" max="10501" width="29.375" style="51" customWidth="1"/>
    <col min="10502" max="10502" width="12.375" style="51" customWidth="1"/>
    <col min="10503" max="10503" width="5.375" style="51" customWidth="1"/>
    <col min="10504" max="10504" width="8.125" style="51" customWidth="1"/>
    <col min="10505" max="10505" width="7.125" style="51" customWidth="1"/>
    <col min="10506" max="10506" width="14.25" style="51" customWidth="1"/>
    <col min="10507" max="10507" width="13.25" style="51" bestFit="1" customWidth="1"/>
    <col min="10508" max="10508" width="8.125" style="51" bestFit="1" customWidth="1"/>
    <col min="10509" max="10509" width="14.25" style="51" customWidth="1"/>
    <col min="10510" max="10510" width="13.875" style="51" bestFit="1" customWidth="1"/>
    <col min="10511" max="10511" width="10.625" style="51" bestFit="1" customWidth="1"/>
    <col min="10512" max="10512" width="9.625" style="51" customWidth="1"/>
    <col min="10513" max="10513" width="8.25" style="51" customWidth="1"/>
    <col min="10514" max="10514" width="8.625" style="51"/>
    <col min="10515" max="10515" width="7.625" style="51" customWidth="1"/>
    <col min="10516" max="10516" width="8.625" style="51"/>
    <col min="10517" max="10517" width="7.625" style="51" customWidth="1"/>
    <col min="10518" max="10518" width="8.625" style="51"/>
    <col min="10519" max="10519" width="10.375" style="51" customWidth="1"/>
    <col min="10520" max="10520" width="11.875" style="51" customWidth="1"/>
    <col min="10521" max="10521" width="14" style="51" customWidth="1"/>
    <col min="10522" max="10524" width="9" style="51" bestFit="1" customWidth="1"/>
    <col min="10525" max="10752" width="8.625" style="51"/>
    <col min="10753" max="10753" width="4.375" style="51" bestFit="1" customWidth="1"/>
    <col min="10754" max="10754" width="5.875" style="51" bestFit="1" customWidth="1"/>
    <col min="10755" max="10755" width="11.625" style="51" bestFit="1" customWidth="1"/>
    <col min="10756" max="10756" width="13.25" style="51" bestFit="1" customWidth="1"/>
    <col min="10757" max="10757" width="29.375" style="51" customWidth="1"/>
    <col min="10758" max="10758" width="12.375" style="51" customWidth="1"/>
    <col min="10759" max="10759" width="5.375" style="51" customWidth="1"/>
    <col min="10760" max="10760" width="8.125" style="51" customWidth="1"/>
    <col min="10761" max="10761" width="7.125" style="51" customWidth="1"/>
    <col min="10762" max="10762" width="14.25" style="51" customWidth="1"/>
    <col min="10763" max="10763" width="13.25" style="51" bestFit="1" customWidth="1"/>
    <col min="10764" max="10764" width="8.125" style="51" bestFit="1" customWidth="1"/>
    <col min="10765" max="10765" width="14.25" style="51" customWidth="1"/>
    <col min="10766" max="10766" width="13.875" style="51" bestFit="1" customWidth="1"/>
    <col min="10767" max="10767" width="10.625" style="51" bestFit="1" customWidth="1"/>
    <col min="10768" max="10768" width="9.625" style="51" customWidth="1"/>
    <col min="10769" max="10769" width="8.25" style="51" customWidth="1"/>
    <col min="10770" max="10770" width="8.625" style="51"/>
    <col min="10771" max="10771" width="7.625" style="51" customWidth="1"/>
    <col min="10772" max="10772" width="8.625" style="51"/>
    <col min="10773" max="10773" width="7.625" style="51" customWidth="1"/>
    <col min="10774" max="10774" width="8.625" style="51"/>
    <col min="10775" max="10775" width="10.375" style="51" customWidth="1"/>
    <col min="10776" max="10776" width="11.875" style="51" customWidth="1"/>
    <col min="10777" max="10777" width="14" style="51" customWidth="1"/>
    <col min="10778" max="10780" width="9" style="51" bestFit="1" customWidth="1"/>
    <col min="10781" max="11008" width="8.625" style="51"/>
    <col min="11009" max="11009" width="4.375" style="51" bestFit="1" customWidth="1"/>
    <col min="11010" max="11010" width="5.875" style="51" bestFit="1" customWidth="1"/>
    <col min="11011" max="11011" width="11.625" style="51" bestFit="1" customWidth="1"/>
    <col min="11012" max="11012" width="13.25" style="51" bestFit="1" customWidth="1"/>
    <col min="11013" max="11013" width="29.375" style="51" customWidth="1"/>
    <col min="11014" max="11014" width="12.375" style="51" customWidth="1"/>
    <col min="11015" max="11015" width="5.375" style="51" customWidth="1"/>
    <col min="11016" max="11016" width="8.125" style="51" customWidth="1"/>
    <col min="11017" max="11017" width="7.125" style="51" customWidth="1"/>
    <col min="11018" max="11018" width="14.25" style="51" customWidth="1"/>
    <col min="11019" max="11019" width="13.25" style="51" bestFit="1" customWidth="1"/>
    <col min="11020" max="11020" width="8.125" style="51" bestFit="1" customWidth="1"/>
    <col min="11021" max="11021" width="14.25" style="51" customWidth="1"/>
    <col min="11022" max="11022" width="13.875" style="51" bestFit="1" customWidth="1"/>
    <col min="11023" max="11023" width="10.625" style="51" bestFit="1" customWidth="1"/>
    <col min="11024" max="11024" width="9.625" style="51" customWidth="1"/>
    <col min="11025" max="11025" width="8.25" style="51" customWidth="1"/>
    <col min="11026" max="11026" width="8.625" style="51"/>
    <col min="11027" max="11027" width="7.625" style="51" customWidth="1"/>
    <col min="11028" max="11028" width="8.625" style="51"/>
    <col min="11029" max="11029" width="7.625" style="51" customWidth="1"/>
    <col min="11030" max="11030" width="8.625" style="51"/>
    <col min="11031" max="11031" width="10.375" style="51" customWidth="1"/>
    <col min="11032" max="11032" width="11.875" style="51" customWidth="1"/>
    <col min="11033" max="11033" width="14" style="51" customWidth="1"/>
    <col min="11034" max="11036" width="9" style="51" bestFit="1" customWidth="1"/>
    <col min="11037" max="11264" width="8.625" style="51"/>
    <col min="11265" max="11265" width="4.375" style="51" bestFit="1" customWidth="1"/>
    <col min="11266" max="11266" width="5.875" style="51" bestFit="1" customWidth="1"/>
    <col min="11267" max="11267" width="11.625" style="51" bestFit="1" customWidth="1"/>
    <col min="11268" max="11268" width="13.25" style="51" bestFit="1" customWidth="1"/>
    <col min="11269" max="11269" width="29.375" style="51" customWidth="1"/>
    <col min="11270" max="11270" width="12.375" style="51" customWidth="1"/>
    <col min="11271" max="11271" width="5.375" style="51" customWidth="1"/>
    <col min="11272" max="11272" width="8.125" style="51" customWidth="1"/>
    <col min="11273" max="11273" width="7.125" style="51" customWidth="1"/>
    <col min="11274" max="11274" width="14.25" style="51" customWidth="1"/>
    <col min="11275" max="11275" width="13.25" style="51" bestFit="1" customWidth="1"/>
    <col min="11276" max="11276" width="8.125" style="51" bestFit="1" customWidth="1"/>
    <col min="11277" max="11277" width="14.25" style="51" customWidth="1"/>
    <col min="11278" max="11278" width="13.875" style="51" bestFit="1" customWidth="1"/>
    <col min="11279" max="11279" width="10.625" style="51" bestFit="1" customWidth="1"/>
    <col min="11280" max="11280" width="9.625" style="51" customWidth="1"/>
    <col min="11281" max="11281" width="8.25" style="51" customWidth="1"/>
    <col min="11282" max="11282" width="8.625" style="51"/>
    <col min="11283" max="11283" width="7.625" style="51" customWidth="1"/>
    <col min="11284" max="11284" width="8.625" style="51"/>
    <col min="11285" max="11285" width="7.625" style="51" customWidth="1"/>
    <col min="11286" max="11286" width="8.625" style="51"/>
    <col min="11287" max="11287" width="10.375" style="51" customWidth="1"/>
    <col min="11288" max="11288" width="11.875" style="51" customWidth="1"/>
    <col min="11289" max="11289" width="14" style="51" customWidth="1"/>
    <col min="11290" max="11292" width="9" style="51" bestFit="1" customWidth="1"/>
    <col min="11293" max="11520" width="8.625" style="51"/>
    <col min="11521" max="11521" width="4.375" style="51" bestFit="1" customWidth="1"/>
    <col min="11522" max="11522" width="5.875" style="51" bestFit="1" customWidth="1"/>
    <col min="11523" max="11523" width="11.625" style="51" bestFit="1" customWidth="1"/>
    <col min="11524" max="11524" width="13.25" style="51" bestFit="1" customWidth="1"/>
    <col min="11525" max="11525" width="29.375" style="51" customWidth="1"/>
    <col min="11526" max="11526" width="12.375" style="51" customWidth="1"/>
    <col min="11527" max="11527" width="5.375" style="51" customWidth="1"/>
    <col min="11528" max="11528" width="8.125" style="51" customWidth="1"/>
    <col min="11529" max="11529" width="7.125" style="51" customWidth="1"/>
    <col min="11530" max="11530" width="14.25" style="51" customWidth="1"/>
    <col min="11531" max="11531" width="13.25" style="51" bestFit="1" customWidth="1"/>
    <col min="11532" max="11532" width="8.125" style="51" bestFit="1" customWidth="1"/>
    <col min="11533" max="11533" width="14.25" style="51" customWidth="1"/>
    <col min="11534" max="11534" width="13.875" style="51" bestFit="1" customWidth="1"/>
    <col min="11535" max="11535" width="10.625" style="51" bestFit="1" customWidth="1"/>
    <col min="11536" max="11536" width="9.625" style="51" customWidth="1"/>
    <col min="11537" max="11537" width="8.25" style="51" customWidth="1"/>
    <col min="11538" max="11538" width="8.625" style="51"/>
    <col min="11539" max="11539" width="7.625" style="51" customWidth="1"/>
    <col min="11540" max="11540" width="8.625" style="51"/>
    <col min="11541" max="11541" width="7.625" style="51" customWidth="1"/>
    <col min="11542" max="11542" width="8.625" style="51"/>
    <col min="11543" max="11543" width="10.375" style="51" customWidth="1"/>
    <col min="11544" max="11544" width="11.875" style="51" customWidth="1"/>
    <col min="11545" max="11545" width="14" style="51" customWidth="1"/>
    <col min="11546" max="11548" width="9" style="51" bestFit="1" customWidth="1"/>
    <col min="11549" max="11776" width="8.625" style="51"/>
    <col min="11777" max="11777" width="4.375" style="51" bestFit="1" customWidth="1"/>
    <col min="11778" max="11778" width="5.875" style="51" bestFit="1" customWidth="1"/>
    <col min="11779" max="11779" width="11.625" style="51" bestFit="1" customWidth="1"/>
    <col min="11780" max="11780" width="13.25" style="51" bestFit="1" customWidth="1"/>
    <col min="11781" max="11781" width="29.375" style="51" customWidth="1"/>
    <col min="11782" max="11782" width="12.375" style="51" customWidth="1"/>
    <col min="11783" max="11783" width="5.375" style="51" customWidth="1"/>
    <col min="11784" max="11784" width="8.125" style="51" customWidth="1"/>
    <col min="11785" max="11785" width="7.125" style="51" customWidth="1"/>
    <col min="11786" max="11786" width="14.25" style="51" customWidth="1"/>
    <col min="11787" max="11787" width="13.25" style="51" bestFit="1" customWidth="1"/>
    <col min="11788" max="11788" width="8.125" style="51" bestFit="1" customWidth="1"/>
    <col min="11789" max="11789" width="14.25" style="51" customWidth="1"/>
    <col min="11790" max="11790" width="13.875" style="51" bestFit="1" customWidth="1"/>
    <col min="11791" max="11791" width="10.625" style="51" bestFit="1" customWidth="1"/>
    <col min="11792" max="11792" width="9.625" style="51" customWidth="1"/>
    <col min="11793" max="11793" width="8.25" style="51" customWidth="1"/>
    <col min="11794" max="11794" width="8.625" style="51"/>
    <col min="11795" max="11795" width="7.625" style="51" customWidth="1"/>
    <col min="11796" max="11796" width="8.625" style="51"/>
    <col min="11797" max="11797" width="7.625" style="51" customWidth="1"/>
    <col min="11798" max="11798" width="8.625" style="51"/>
    <col min="11799" max="11799" width="10.375" style="51" customWidth="1"/>
    <col min="11800" max="11800" width="11.875" style="51" customWidth="1"/>
    <col min="11801" max="11801" width="14" style="51" customWidth="1"/>
    <col min="11802" max="11804" width="9" style="51" bestFit="1" customWidth="1"/>
    <col min="11805" max="12032" width="8.625" style="51"/>
    <col min="12033" max="12033" width="4.375" style="51" bestFit="1" customWidth="1"/>
    <col min="12034" max="12034" width="5.875" style="51" bestFit="1" customWidth="1"/>
    <col min="12035" max="12035" width="11.625" style="51" bestFit="1" customWidth="1"/>
    <col min="12036" max="12036" width="13.25" style="51" bestFit="1" customWidth="1"/>
    <col min="12037" max="12037" width="29.375" style="51" customWidth="1"/>
    <col min="12038" max="12038" width="12.375" style="51" customWidth="1"/>
    <col min="12039" max="12039" width="5.375" style="51" customWidth="1"/>
    <col min="12040" max="12040" width="8.125" style="51" customWidth="1"/>
    <col min="12041" max="12041" width="7.125" style="51" customWidth="1"/>
    <col min="12042" max="12042" width="14.25" style="51" customWidth="1"/>
    <col min="12043" max="12043" width="13.25" style="51" bestFit="1" customWidth="1"/>
    <col min="12044" max="12044" width="8.125" style="51" bestFit="1" customWidth="1"/>
    <col min="12045" max="12045" width="14.25" style="51" customWidth="1"/>
    <col min="12046" max="12046" width="13.875" style="51" bestFit="1" customWidth="1"/>
    <col min="12047" max="12047" width="10.625" style="51" bestFit="1" customWidth="1"/>
    <col min="12048" max="12048" width="9.625" style="51" customWidth="1"/>
    <col min="12049" max="12049" width="8.25" style="51" customWidth="1"/>
    <col min="12050" max="12050" width="8.625" style="51"/>
    <col min="12051" max="12051" width="7.625" style="51" customWidth="1"/>
    <col min="12052" max="12052" width="8.625" style="51"/>
    <col min="12053" max="12053" width="7.625" style="51" customWidth="1"/>
    <col min="12054" max="12054" width="8.625" style="51"/>
    <col min="12055" max="12055" width="10.375" style="51" customWidth="1"/>
    <col min="12056" max="12056" width="11.875" style="51" customWidth="1"/>
    <col min="12057" max="12057" width="14" style="51" customWidth="1"/>
    <col min="12058" max="12060" width="9" style="51" bestFit="1" customWidth="1"/>
    <col min="12061" max="12288" width="8.625" style="51"/>
    <col min="12289" max="12289" width="4.375" style="51" bestFit="1" customWidth="1"/>
    <col min="12290" max="12290" width="5.875" style="51" bestFit="1" customWidth="1"/>
    <col min="12291" max="12291" width="11.625" style="51" bestFit="1" customWidth="1"/>
    <col min="12292" max="12292" width="13.25" style="51" bestFit="1" customWidth="1"/>
    <col min="12293" max="12293" width="29.375" style="51" customWidth="1"/>
    <col min="12294" max="12294" width="12.375" style="51" customWidth="1"/>
    <col min="12295" max="12295" width="5.375" style="51" customWidth="1"/>
    <col min="12296" max="12296" width="8.125" style="51" customWidth="1"/>
    <col min="12297" max="12297" width="7.125" style="51" customWidth="1"/>
    <col min="12298" max="12298" width="14.25" style="51" customWidth="1"/>
    <col min="12299" max="12299" width="13.25" style="51" bestFit="1" customWidth="1"/>
    <col min="12300" max="12300" width="8.125" style="51" bestFit="1" customWidth="1"/>
    <col min="12301" max="12301" width="14.25" style="51" customWidth="1"/>
    <col min="12302" max="12302" width="13.875" style="51" bestFit="1" customWidth="1"/>
    <col min="12303" max="12303" width="10.625" style="51" bestFit="1" customWidth="1"/>
    <col min="12304" max="12304" width="9.625" style="51" customWidth="1"/>
    <col min="12305" max="12305" width="8.25" style="51" customWidth="1"/>
    <col min="12306" max="12306" width="8.625" style="51"/>
    <col min="12307" max="12307" width="7.625" style="51" customWidth="1"/>
    <col min="12308" max="12308" width="8.625" style="51"/>
    <col min="12309" max="12309" width="7.625" style="51" customWidth="1"/>
    <col min="12310" max="12310" width="8.625" style="51"/>
    <col min="12311" max="12311" width="10.375" style="51" customWidth="1"/>
    <col min="12312" max="12312" width="11.875" style="51" customWidth="1"/>
    <col min="12313" max="12313" width="14" style="51" customWidth="1"/>
    <col min="12314" max="12316" width="9" style="51" bestFit="1" customWidth="1"/>
    <col min="12317" max="12544" width="8.625" style="51"/>
    <col min="12545" max="12545" width="4.375" style="51" bestFit="1" customWidth="1"/>
    <col min="12546" max="12546" width="5.875" style="51" bestFit="1" customWidth="1"/>
    <col min="12547" max="12547" width="11.625" style="51" bestFit="1" customWidth="1"/>
    <col min="12548" max="12548" width="13.25" style="51" bestFit="1" customWidth="1"/>
    <col min="12549" max="12549" width="29.375" style="51" customWidth="1"/>
    <col min="12550" max="12550" width="12.375" style="51" customWidth="1"/>
    <col min="12551" max="12551" width="5.375" style="51" customWidth="1"/>
    <col min="12552" max="12552" width="8.125" style="51" customWidth="1"/>
    <col min="12553" max="12553" width="7.125" style="51" customWidth="1"/>
    <col min="12554" max="12554" width="14.25" style="51" customWidth="1"/>
    <col min="12555" max="12555" width="13.25" style="51" bestFit="1" customWidth="1"/>
    <col min="12556" max="12556" width="8.125" style="51" bestFit="1" customWidth="1"/>
    <col min="12557" max="12557" width="14.25" style="51" customWidth="1"/>
    <col min="12558" max="12558" width="13.875" style="51" bestFit="1" customWidth="1"/>
    <col min="12559" max="12559" width="10.625" style="51" bestFit="1" customWidth="1"/>
    <col min="12560" max="12560" width="9.625" style="51" customWidth="1"/>
    <col min="12561" max="12561" width="8.25" style="51" customWidth="1"/>
    <col min="12562" max="12562" width="8.625" style="51"/>
    <col min="12563" max="12563" width="7.625" style="51" customWidth="1"/>
    <col min="12564" max="12564" width="8.625" style="51"/>
    <col min="12565" max="12565" width="7.625" style="51" customWidth="1"/>
    <col min="12566" max="12566" width="8.625" style="51"/>
    <col min="12567" max="12567" width="10.375" style="51" customWidth="1"/>
    <col min="12568" max="12568" width="11.875" style="51" customWidth="1"/>
    <col min="12569" max="12569" width="14" style="51" customWidth="1"/>
    <col min="12570" max="12572" width="9" style="51" bestFit="1" customWidth="1"/>
    <col min="12573" max="12800" width="8.625" style="51"/>
    <col min="12801" max="12801" width="4.375" style="51" bestFit="1" customWidth="1"/>
    <col min="12802" max="12802" width="5.875" style="51" bestFit="1" customWidth="1"/>
    <col min="12803" max="12803" width="11.625" style="51" bestFit="1" customWidth="1"/>
    <col min="12804" max="12804" width="13.25" style="51" bestFit="1" customWidth="1"/>
    <col min="12805" max="12805" width="29.375" style="51" customWidth="1"/>
    <col min="12806" max="12806" width="12.375" style="51" customWidth="1"/>
    <col min="12807" max="12807" width="5.375" style="51" customWidth="1"/>
    <col min="12808" max="12808" width="8.125" style="51" customWidth="1"/>
    <col min="12809" max="12809" width="7.125" style="51" customWidth="1"/>
    <col min="12810" max="12810" width="14.25" style="51" customWidth="1"/>
    <col min="12811" max="12811" width="13.25" style="51" bestFit="1" customWidth="1"/>
    <col min="12812" max="12812" width="8.125" style="51" bestFit="1" customWidth="1"/>
    <col min="12813" max="12813" width="14.25" style="51" customWidth="1"/>
    <col min="12814" max="12814" width="13.875" style="51" bestFit="1" customWidth="1"/>
    <col min="12815" max="12815" width="10.625" style="51" bestFit="1" customWidth="1"/>
    <col min="12816" max="12816" width="9.625" style="51" customWidth="1"/>
    <col min="12817" max="12817" width="8.25" style="51" customWidth="1"/>
    <col min="12818" max="12818" width="8.625" style="51"/>
    <col min="12819" max="12819" width="7.625" style="51" customWidth="1"/>
    <col min="12820" max="12820" width="8.625" style="51"/>
    <col min="12821" max="12821" width="7.625" style="51" customWidth="1"/>
    <col min="12822" max="12822" width="8.625" style="51"/>
    <col min="12823" max="12823" width="10.375" style="51" customWidth="1"/>
    <col min="12824" max="12824" width="11.875" style="51" customWidth="1"/>
    <col min="12825" max="12825" width="14" style="51" customWidth="1"/>
    <col min="12826" max="12828" width="9" style="51" bestFit="1" customWidth="1"/>
    <col min="12829" max="13056" width="8.625" style="51"/>
    <col min="13057" max="13057" width="4.375" style="51" bestFit="1" customWidth="1"/>
    <col min="13058" max="13058" width="5.875" style="51" bestFit="1" customWidth="1"/>
    <col min="13059" max="13059" width="11.625" style="51" bestFit="1" customWidth="1"/>
    <col min="13060" max="13060" width="13.25" style="51" bestFit="1" customWidth="1"/>
    <col min="13061" max="13061" width="29.375" style="51" customWidth="1"/>
    <col min="13062" max="13062" width="12.375" style="51" customWidth="1"/>
    <col min="13063" max="13063" width="5.375" style="51" customWidth="1"/>
    <col min="13064" max="13064" width="8.125" style="51" customWidth="1"/>
    <col min="13065" max="13065" width="7.125" style="51" customWidth="1"/>
    <col min="13066" max="13066" width="14.25" style="51" customWidth="1"/>
    <col min="13067" max="13067" width="13.25" style="51" bestFit="1" customWidth="1"/>
    <col min="13068" max="13068" width="8.125" style="51" bestFit="1" customWidth="1"/>
    <col min="13069" max="13069" width="14.25" style="51" customWidth="1"/>
    <col min="13070" max="13070" width="13.875" style="51" bestFit="1" customWidth="1"/>
    <col min="13071" max="13071" width="10.625" style="51" bestFit="1" customWidth="1"/>
    <col min="13072" max="13072" width="9.625" style="51" customWidth="1"/>
    <col min="13073" max="13073" width="8.25" style="51" customWidth="1"/>
    <col min="13074" max="13074" width="8.625" style="51"/>
    <col min="13075" max="13075" width="7.625" style="51" customWidth="1"/>
    <col min="13076" max="13076" width="8.625" style="51"/>
    <col min="13077" max="13077" width="7.625" style="51" customWidth="1"/>
    <col min="13078" max="13078" width="8.625" style="51"/>
    <col min="13079" max="13079" width="10.375" style="51" customWidth="1"/>
    <col min="13080" max="13080" width="11.875" style="51" customWidth="1"/>
    <col min="13081" max="13081" width="14" style="51" customWidth="1"/>
    <col min="13082" max="13084" width="9" style="51" bestFit="1" customWidth="1"/>
    <col min="13085" max="13312" width="8.625" style="51"/>
    <col min="13313" max="13313" width="4.375" style="51" bestFit="1" customWidth="1"/>
    <col min="13314" max="13314" width="5.875" style="51" bestFit="1" customWidth="1"/>
    <col min="13315" max="13315" width="11.625" style="51" bestFit="1" customWidth="1"/>
    <col min="13316" max="13316" width="13.25" style="51" bestFit="1" customWidth="1"/>
    <col min="13317" max="13317" width="29.375" style="51" customWidth="1"/>
    <col min="13318" max="13318" width="12.375" style="51" customWidth="1"/>
    <col min="13319" max="13319" width="5.375" style="51" customWidth="1"/>
    <col min="13320" max="13320" width="8.125" style="51" customWidth="1"/>
    <col min="13321" max="13321" width="7.125" style="51" customWidth="1"/>
    <col min="13322" max="13322" width="14.25" style="51" customWidth="1"/>
    <col min="13323" max="13323" width="13.25" style="51" bestFit="1" customWidth="1"/>
    <col min="13324" max="13324" width="8.125" style="51" bestFit="1" customWidth="1"/>
    <col min="13325" max="13325" width="14.25" style="51" customWidth="1"/>
    <col min="13326" max="13326" width="13.875" style="51" bestFit="1" customWidth="1"/>
    <col min="13327" max="13327" width="10.625" style="51" bestFit="1" customWidth="1"/>
    <col min="13328" max="13328" width="9.625" style="51" customWidth="1"/>
    <col min="13329" max="13329" width="8.25" style="51" customWidth="1"/>
    <col min="13330" max="13330" width="8.625" style="51"/>
    <col min="13331" max="13331" width="7.625" style="51" customWidth="1"/>
    <col min="13332" max="13332" width="8.625" style="51"/>
    <col min="13333" max="13333" width="7.625" style="51" customWidth="1"/>
    <col min="13334" max="13334" width="8.625" style="51"/>
    <col min="13335" max="13335" width="10.375" style="51" customWidth="1"/>
    <col min="13336" max="13336" width="11.875" style="51" customWidth="1"/>
    <col min="13337" max="13337" width="14" style="51" customWidth="1"/>
    <col min="13338" max="13340" width="9" style="51" bestFit="1" customWidth="1"/>
    <col min="13341" max="13568" width="8.625" style="51"/>
    <col min="13569" max="13569" width="4.375" style="51" bestFit="1" customWidth="1"/>
    <col min="13570" max="13570" width="5.875" style="51" bestFit="1" customWidth="1"/>
    <col min="13571" max="13571" width="11.625" style="51" bestFit="1" customWidth="1"/>
    <col min="13572" max="13572" width="13.25" style="51" bestFit="1" customWidth="1"/>
    <col min="13573" max="13573" width="29.375" style="51" customWidth="1"/>
    <col min="13574" max="13574" width="12.375" style="51" customWidth="1"/>
    <col min="13575" max="13575" width="5.375" style="51" customWidth="1"/>
    <col min="13576" max="13576" width="8.125" style="51" customWidth="1"/>
    <col min="13577" max="13577" width="7.125" style="51" customWidth="1"/>
    <col min="13578" max="13578" width="14.25" style="51" customWidth="1"/>
    <col min="13579" max="13579" width="13.25" style="51" bestFit="1" customWidth="1"/>
    <col min="13580" max="13580" width="8.125" style="51" bestFit="1" customWidth="1"/>
    <col min="13581" max="13581" width="14.25" style="51" customWidth="1"/>
    <col min="13582" max="13582" width="13.875" style="51" bestFit="1" customWidth="1"/>
    <col min="13583" max="13583" width="10.625" style="51" bestFit="1" customWidth="1"/>
    <col min="13584" max="13584" width="9.625" style="51" customWidth="1"/>
    <col min="13585" max="13585" width="8.25" style="51" customWidth="1"/>
    <col min="13586" max="13586" width="8.625" style="51"/>
    <col min="13587" max="13587" width="7.625" style="51" customWidth="1"/>
    <col min="13588" max="13588" width="8.625" style="51"/>
    <col min="13589" max="13589" width="7.625" style="51" customWidth="1"/>
    <col min="13590" max="13590" width="8.625" style="51"/>
    <col min="13591" max="13591" width="10.375" style="51" customWidth="1"/>
    <col min="13592" max="13592" width="11.875" style="51" customWidth="1"/>
    <col min="13593" max="13593" width="14" style="51" customWidth="1"/>
    <col min="13594" max="13596" width="9" style="51" bestFit="1" customWidth="1"/>
    <col min="13597" max="13824" width="8.625" style="51"/>
    <col min="13825" max="13825" width="4.375" style="51" bestFit="1" customWidth="1"/>
    <col min="13826" max="13826" width="5.875" style="51" bestFit="1" customWidth="1"/>
    <col min="13827" max="13827" width="11.625" style="51" bestFit="1" customWidth="1"/>
    <col min="13828" max="13828" width="13.25" style="51" bestFit="1" customWidth="1"/>
    <col min="13829" max="13829" width="29.375" style="51" customWidth="1"/>
    <col min="13830" max="13830" width="12.375" style="51" customWidth="1"/>
    <col min="13831" max="13831" width="5.375" style="51" customWidth="1"/>
    <col min="13832" max="13832" width="8.125" style="51" customWidth="1"/>
    <col min="13833" max="13833" width="7.125" style="51" customWidth="1"/>
    <col min="13834" max="13834" width="14.25" style="51" customWidth="1"/>
    <col min="13835" max="13835" width="13.25" style="51" bestFit="1" customWidth="1"/>
    <col min="13836" max="13836" width="8.125" style="51" bestFit="1" customWidth="1"/>
    <col min="13837" max="13837" width="14.25" style="51" customWidth="1"/>
    <col min="13838" max="13838" width="13.875" style="51" bestFit="1" customWidth="1"/>
    <col min="13839" max="13839" width="10.625" style="51" bestFit="1" customWidth="1"/>
    <col min="13840" max="13840" width="9.625" style="51" customWidth="1"/>
    <col min="13841" max="13841" width="8.25" style="51" customWidth="1"/>
    <col min="13842" max="13842" width="8.625" style="51"/>
    <col min="13843" max="13843" width="7.625" style="51" customWidth="1"/>
    <col min="13844" max="13844" width="8.625" style="51"/>
    <col min="13845" max="13845" width="7.625" style="51" customWidth="1"/>
    <col min="13846" max="13846" width="8.625" style="51"/>
    <col min="13847" max="13847" width="10.375" style="51" customWidth="1"/>
    <col min="13848" max="13848" width="11.875" style="51" customWidth="1"/>
    <col min="13849" max="13849" width="14" style="51" customWidth="1"/>
    <col min="13850" max="13852" width="9" style="51" bestFit="1" customWidth="1"/>
    <col min="13853" max="14080" width="8.625" style="51"/>
    <col min="14081" max="14081" width="4.375" style="51" bestFit="1" customWidth="1"/>
    <col min="14082" max="14082" width="5.875" style="51" bestFit="1" customWidth="1"/>
    <col min="14083" max="14083" width="11.625" style="51" bestFit="1" customWidth="1"/>
    <col min="14084" max="14084" width="13.25" style="51" bestFit="1" customWidth="1"/>
    <col min="14085" max="14085" width="29.375" style="51" customWidth="1"/>
    <col min="14086" max="14086" width="12.375" style="51" customWidth="1"/>
    <col min="14087" max="14087" width="5.375" style="51" customWidth="1"/>
    <col min="14088" max="14088" width="8.125" style="51" customWidth="1"/>
    <col min="14089" max="14089" width="7.125" style="51" customWidth="1"/>
    <col min="14090" max="14090" width="14.25" style="51" customWidth="1"/>
    <col min="14091" max="14091" width="13.25" style="51" bestFit="1" customWidth="1"/>
    <col min="14092" max="14092" width="8.125" style="51" bestFit="1" customWidth="1"/>
    <col min="14093" max="14093" width="14.25" style="51" customWidth="1"/>
    <col min="14094" max="14094" width="13.875" style="51" bestFit="1" customWidth="1"/>
    <col min="14095" max="14095" width="10.625" style="51" bestFit="1" customWidth="1"/>
    <col min="14096" max="14096" width="9.625" style="51" customWidth="1"/>
    <col min="14097" max="14097" width="8.25" style="51" customWidth="1"/>
    <col min="14098" max="14098" width="8.625" style="51"/>
    <col min="14099" max="14099" width="7.625" style="51" customWidth="1"/>
    <col min="14100" max="14100" width="8.625" style="51"/>
    <col min="14101" max="14101" width="7.625" style="51" customWidth="1"/>
    <col min="14102" max="14102" width="8.625" style="51"/>
    <col min="14103" max="14103" width="10.375" style="51" customWidth="1"/>
    <col min="14104" max="14104" width="11.875" style="51" customWidth="1"/>
    <col min="14105" max="14105" width="14" style="51" customWidth="1"/>
    <col min="14106" max="14108" width="9" style="51" bestFit="1" customWidth="1"/>
    <col min="14109" max="14336" width="8.625" style="51"/>
    <col min="14337" max="14337" width="4.375" style="51" bestFit="1" customWidth="1"/>
    <col min="14338" max="14338" width="5.875" style="51" bestFit="1" customWidth="1"/>
    <col min="14339" max="14339" width="11.625" style="51" bestFit="1" customWidth="1"/>
    <col min="14340" max="14340" width="13.25" style="51" bestFit="1" customWidth="1"/>
    <col min="14341" max="14341" width="29.375" style="51" customWidth="1"/>
    <col min="14342" max="14342" width="12.375" style="51" customWidth="1"/>
    <col min="14343" max="14343" width="5.375" style="51" customWidth="1"/>
    <col min="14344" max="14344" width="8.125" style="51" customWidth="1"/>
    <col min="14345" max="14345" width="7.125" style="51" customWidth="1"/>
    <col min="14346" max="14346" width="14.25" style="51" customWidth="1"/>
    <col min="14347" max="14347" width="13.25" style="51" bestFit="1" customWidth="1"/>
    <col min="14348" max="14348" width="8.125" style="51" bestFit="1" customWidth="1"/>
    <col min="14349" max="14349" width="14.25" style="51" customWidth="1"/>
    <col min="14350" max="14350" width="13.875" style="51" bestFit="1" customWidth="1"/>
    <col min="14351" max="14351" width="10.625" style="51" bestFit="1" customWidth="1"/>
    <col min="14352" max="14352" width="9.625" style="51" customWidth="1"/>
    <col min="14353" max="14353" width="8.25" style="51" customWidth="1"/>
    <col min="14354" max="14354" width="8.625" style="51"/>
    <col min="14355" max="14355" width="7.625" style="51" customWidth="1"/>
    <col min="14356" max="14356" width="8.625" style="51"/>
    <col min="14357" max="14357" width="7.625" style="51" customWidth="1"/>
    <col min="14358" max="14358" width="8.625" style="51"/>
    <col min="14359" max="14359" width="10.375" style="51" customWidth="1"/>
    <col min="14360" max="14360" width="11.875" style="51" customWidth="1"/>
    <col min="14361" max="14361" width="14" style="51" customWidth="1"/>
    <col min="14362" max="14364" width="9" style="51" bestFit="1" customWidth="1"/>
    <col min="14365" max="14592" width="8.625" style="51"/>
    <col min="14593" max="14593" width="4.375" style="51" bestFit="1" customWidth="1"/>
    <col min="14594" max="14594" width="5.875" style="51" bestFit="1" customWidth="1"/>
    <col min="14595" max="14595" width="11.625" style="51" bestFit="1" customWidth="1"/>
    <col min="14596" max="14596" width="13.25" style="51" bestFit="1" customWidth="1"/>
    <col min="14597" max="14597" width="29.375" style="51" customWidth="1"/>
    <col min="14598" max="14598" width="12.375" style="51" customWidth="1"/>
    <col min="14599" max="14599" width="5.375" style="51" customWidth="1"/>
    <col min="14600" max="14600" width="8.125" style="51" customWidth="1"/>
    <col min="14601" max="14601" width="7.125" style="51" customWidth="1"/>
    <col min="14602" max="14602" width="14.25" style="51" customWidth="1"/>
    <col min="14603" max="14603" width="13.25" style="51" bestFit="1" customWidth="1"/>
    <col min="14604" max="14604" width="8.125" style="51" bestFit="1" customWidth="1"/>
    <col min="14605" max="14605" width="14.25" style="51" customWidth="1"/>
    <col min="14606" max="14606" width="13.875" style="51" bestFit="1" customWidth="1"/>
    <col min="14607" max="14607" width="10.625" style="51" bestFit="1" customWidth="1"/>
    <col min="14608" max="14608" width="9.625" style="51" customWidth="1"/>
    <col min="14609" max="14609" width="8.25" style="51" customWidth="1"/>
    <col min="14610" max="14610" width="8.625" style="51"/>
    <col min="14611" max="14611" width="7.625" style="51" customWidth="1"/>
    <col min="14612" max="14612" width="8.625" style="51"/>
    <col min="14613" max="14613" width="7.625" style="51" customWidth="1"/>
    <col min="14614" max="14614" width="8.625" style="51"/>
    <col min="14615" max="14615" width="10.375" style="51" customWidth="1"/>
    <col min="14616" max="14616" width="11.875" style="51" customWidth="1"/>
    <col min="14617" max="14617" width="14" style="51" customWidth="1"/>
    <col min="14618" max="14620" width="9" style="51" bestFit="1" customWidth="1"/>
    <col min="14621" max="14848" width="8.625" style="51"/>
    <col min="14849" max="14849" width="4.375" style="51" bestFit="1" customWidth="1"/>
    <col min="14850" max="14850" width="5.875" style="51" bestFit="1" customWidth="1"/>
    <col min="14851" max="14851" width="11.625" style="51" bestFit="1" customWidth="1"/>
    <col min="14852" max="14852" width="13.25" style="51" bestFit="1" customWidth="1"/>
    <col min="14853" max="14853" width="29.375" style="51" customWidth="1"/>
    <col min="14854" max="14854" width="12.375" style="51" customWidth="1"/>
    <col min="14855" max="14855" width="5.375" style="51" customWidth="1"/>
    <col min="14856" max="14856" width="8.125" style="51" customWidth="1"/>
    <col min="14857" max="14857" width="7.125" style="51" customWidth="1"/>
    <col min="14858" max="14858" width="14.25" style="51" customWidth="1"/>
    <col min="14859" max="14859" width="13.25" style="51" bestFit="1" customWidth="1"/>
    <col min="14860" max="14860" width="8.125" style="51" bestFit="1" customWidth="1"/>
    <col min="14861" max="14861" width="14.25" style="51" customWidth="1"/>
    <col min="14862" max="14862" width="13.875" style="51" bestFit="1" customWidth="1"/>
    <col min="14863" max="14863" width="10.625" style="51" bestFit="1" customWidth="1"/>
    <col min="14864" max="14864" width="9.625" style="51" customWidth="1"/>
    <col min="14865" max="14865" width="8.25" style="51" customWidth="1"/>
    <col min="14866" max="14866" width="8.625" style="51"/>
    <col min="14867" max="14867" width="7.625" style="51" customWidth="1"/>
    <col min="14868" max="14868" width="8.625" style="51"/>
    <col min="14869" max="14869" width="7.625" style="51" customWidth="1"/>
    <col min="14870" max="14870" width="8.625" style="51"/>
    <col min="14871" max="14871" width="10.375" style="51" customWidth="1"/>
    <col min="14872" max="14872" width="11.875" style="51" customWidth="1"/>
    <col min="14873" max="14873" width="14" style="51" customWidth="1"/>
    <col min="14874" max="14876" width="9" style="51" bestFit="1" customWidth="1"/>
    <col min="14877" max="15104" width="8.625" style="51"/>
    <col min="15105" max="15105" width="4.375" style="51" bestFit="1" customWidth="1"/>
    <col min="15106" max="15106" width="5.875" style="51" bestFit="1" customWidth="1"/>
    <col min="15107" max="15107" width="11.625" style="51" bestFit="1" customWidth="1"/>
    <col min="15108" max="15108" width="13.25" style="51" bestFit="1" customWidth="1"/>
    <col min="15109" max="15109" width="29.375" style="51" customWidth="1"/>
    <col min="15110" max="15110" width="12.375" style="51" customWidth="1"/>
    <col min="15111" max="15111" width="5.375" style="51" customWidth="1"/>
    <col min="15112" max="15112" width="8.125" style="51" customWidth="1"/>
    <col min="15113" max="15113" width="7.125" style="51" customWidth="1"/>
    <col min="15114" max="15114" width="14.25" style="51" customWidth="1"/>
    <col min="15115" max="15115" width="13.25" style="51" bestFit="1" customWidth="1"/>
    <col min="15116" max="15116" width="8.125" style="51" bestFit="1" customWidth="1"/>
    <col min="15117" max="15117" width="14.25" style="51" customWidth="1"/>
    <col min="15118" max="15118" width="13.875" style="51" bestFit="1" customWidth="1"/>
    <col min="15119" max="15119" width="10.625" style="51" bestFit="1" customWidth="1"/>
    <col min="15120" max="15120" width="9.625" style="51" customWidth="1"/>
    <col min="15121" max="15121" width="8.25" style="51" customWidth="1"/>
    <col min="15122" max="15122" width="8.625" style="51"/>
    <col min="15123" max="15123" width="7.625" style="51" customWidth="1"/>
    <col min="15124" max="15124" width="8.625" style="51"/>
    <col min="15125" max="15125" width="7.625" style="51" customWidth="1"/>
    <col min="15126" max="15126" width="8.625" style="51"/>
    <col min="15127" max="15127" width="10.375" style="51" customWidth="1"/>
    <col min="15128" max="15128" width="11.875" style="51" customWidth="1"/>
    <col min="15129" max="15129" width="14" style="51" customWidth="1"/>
    <col min="15130" max="15132" width="9" style="51" bestFit="1" customWidth="1"/>
    <col min="15133" max="15360" width="8.625" style="51"/>
    <col min="15361" max="15361" width="4.375" style="51" bestFit="1" customWidth="1"/>
    <col min="15362" max="15362" width="5.875" style="51" bestFit="1" customWidth="1"/>
    <col min="15363" max="15363" width="11.625" style="51" bestFit="1" customWidth="1"/>
    <col min="15364" max="15364" width="13.25" style="51" bestFit="1" customWidth="1"/>
    <col min="15365" max="15365" width="29.375" style="51" customWidth="1"/>
    <col min="15366" max="15366" width="12.375" style="51" customWidth="1"/>
    <col min="15367" max="15367" width="5.375" style="51" customWidth="1"/>
    <col min="15368" max="15368" width="8.125" style="51" customWidth="1"/>
    <col min="15369" max="15369" width="7.125" style="51" customWidth="1"/>
    <col min="15370" max="15370" width="14.25" style="51" customWidth="1"/>
    <col min="15371" max="15371" width="13.25" style="51" bestFit="1" customWidth="1"/>
    <col min="15372" max="15372" width="8.125" style="51" bestFit="1" customWidth="1"/>
    <col min="15373" max="15373" width="14.25" style="51" customWidth="1"/>
    <col min="15374" max="15374" width="13.875" style="51" bestFit="1" customWidth="1"/>
    <col min="15375" max="15375" width="10.625" style="51" bestFit="1" customWidth="1"/>
    <col min="15376" max="15376" width="9.625" style="51" customWidth="1"/>
    <col min="15377" max="15377" width="8.25" style="51" customWidth="1"/>
    <col min="15378" max="15378" width="8.625" style="51"/>
    <col min="15379" max="15379" width="7.625" style="51" customWidth="1"/>
    <col min="15380" max="15380" width="8.625" style="51"/>
    <col min="15381" max="15381" width="7.625" style="51" customWidth="1"/>
    <col min="15382" max="15382" width="8.625" style="51"/>
    <col min="15383" max="15383" width="10.375" style="51" customWidth="1"/>
    <col min="15384" max="15384" width="11.875" style="51" customWidth="1"/>
    <col min="15385" max="15385" width="14" style="51" customWidth="1"/>
    <col min="15386" max="15388" width="9" style="51" bestFit="1" customWidth="1"/>
    <col min="15389" max="15616" width="8.625" style="51"/>
    <col min="15617" max="15617" width="4.375" style="51" bestFit="1" customWidth="1"/>
    <col min="15618" max="15618" width="5.875" style="51" bestFit="1" customWidth="1"/>
    <col min="15619" max="15619" width="11.625" style="51" bestFit="1" customWidth="1"/>
    <col min="15620" max="15620" width="13.25" style="51" bestFit="1" customWidth="1"/>
    <col min="15621" max="15621" width="29.375" style="51" customWidth="1"/>
    <col min="15622" max="15622" width="12.375" style="51" customWidth="1"/>
    <col min="15623" max="15623" width="5.375" style="51" customWidth="1"/>
    <col min="15624" max="15624" width="8.125" style="51" customWidth="1"/>
    <col min="15625" max="15625" width="7.125" style="51" customWidth="1"/>
    <col min="15626" max="15626" width="14.25" style="51" customWidth="1"/>
    <col min="15627" max="15627" width="13.25" style="51" bestFit="1" customWidth="1"/>
    <col min="15628" max="15628" width="8.125" style="51" bestFit="1" customWidth="1"/>
    <col min="15629" max="15629" width="14.25" style="51" customWidth="1"/>
    <col min="15630" max="15630" width="13.875" style="51" bestFit="1" customWidth="1"/>
    <col min="15631" max="15631" width="10.625" style="51" bestFit="1" customWidth="1"/>
    <col min="15632" max="15632" width="9.625" style="51" customWidth="1"/>
    <col min="15633" max="15633" width="8.25" style="51" customWidth="1"/>
    <col min="15634" max="15634" width="8.625" style="51"/>
    <col min="15635" max="15635" width="7.625" style="51" customWidth="1"/>
    <col min="15636" max="15636" width="8.625" style="51"/>
    <col min="15637" max="15637" width="7.625" style="51" customWidth="1"/>
    <col min="15638" max="15638" width="8.625" style="51"/>
    <col min="15639" max="15639" width="10.375" style="51" customWidth="1"/>
    <col min="15640" max="15640" width="11.875" style="51" customWidth="1"/>
    <col min="15641" max="15641" width="14" style="51" customWidth="1"/>
    <col min="15642" max="15644" width="9" style="51" bestFit="1" customWidth="1"/>
    <col min="15645" max="15872" width="8.625" style="51"/>
    <col min="15873" max="15873" width="4.375" style="51" bestFit="1" customWidth="1"/>
    <col min="15874" max="15874" width="5.875" style="51" bestFit="1" customWidth="1"/>
    <col min="15875" max="15875" width="11.625" style="51" bestFit="1" customWidth="1"/>
    <col min="15876" max="15876" width="13.25" style="51" bestFit="1" customWidth="1"/>
    <col min="15877" max="15877" width="29.375" style="51" customWidth="1"/>
    <col min="15878" max="15878" width="12.375" style="51" customWidth="1"/>
    <col min="15879" max="15879" width="5.375" style="51" customWidth="1"/>
    <col min="15880" max="15880" width="8.125" style="51" customWidth="1"/>
    <col min="15881" max="15881" width="7.125" style="51" customWidth="1"/>
    <col min="15882" max="15882" width="14.25" style="51" customWidth="1"/>
    <col min="15883" max="15883" width="13.25" style="51" bestFit="1" customWidth="1"/>
    <col min="15884" max="15884" width="8.125" style="51" bestFit="1" customWidth="1"/>
    <col min="15885" max="15885" width="14.25" style="51" customWidth="1"/>
    <col min="15886" max="15886" width="13.875" style="51" bestFit="1" customWidth="1"/>
    <col min="15887" max="15887" width="10.625" style="51" bestFit="1" customWidth="1"/>
    <col min="15888" max="15888" width="9.625" style="51" customWidth="1"/>
    <col min="15889" max="15889" width="8.25" style="51" customWidth="1"/>
    <col min="15890" max="15890" width="8.625" style="51"/>
    <col min="15891" max="15891" width="7.625" style="51" customWidth="1"/>
    <col min="15892" max="15892" width="8.625" style="51"/>
    <col min="15893" max="15893" width="7.625" style="51" customWidth="1"/>
    <col min="15894" max="15894" width="8.625" style="51"/>
    <col min="15895" max="15895" width="10.375" style="51" customWidth="1"/>
    <col min="15896" max="15896" width="11.875" style="51" customWidth="1"/>
    <col min="15897" max="15897" width="14" style="51" customWidth="1"/>
    <col min="15898" max="15900" width="9" style="51" bestFit="1" customWidth="1"/>
    <col min="15901" max="16128" width="8.625" style="51"/>
    <col min="16129" max="16129" width="4.375" style="51" bestFit="1" customWidth="1"/>
    <col min="16130" max="16130" width="5.875" style="51" bestFit="1" customWidth="1"/>
    <col min="16131" max="16131" width="11.625" style="51" bestFit="1" customWidth="1"/>
    <col min="16132" max="16132" width="13.25" style="51" bestFit="1" customWidth="1"/>
    <col min="16133" max="16133" width="29.375" style="51" customWidth="1"/>
    <col min="16134" max="16134" width="12.375" style="51" customWidth="1"/>
    <col min="16135" max="16135" width="5.375" style="51" customWidth="1"/>
    <col min="16136" max="16136" width="8.125" style="51" customWidth="1"/>
    <col min="16137" max="16137" width="7.125" style="51" customWidth="1"/>
    <col min="16138" max="16138" width="14.25" style="51" customWidth="1"/>
    <col min="16139" max="16139" width="13.25" style="51" bestFit="1" customWidth="1"/>
    <col min="16140" max="16140" width="8.125" style="51" bestFit="1" customWidth="1"/>
    <col min="16141" max="16141" width="14.25" style="51" customWidth="1"/>
    <col min="16142" max="16142" width="13.875" style="51" bestFit="1" customWidth="1"/>
    <col min="16143" max="16143" width="10.625" style="51" bestFit="1" customWidth="1"/>
    <col min="16144" max="16144" width="9.625" style="51" customWidth="1"/>
    <col min="16145" max="16145" width="8.25" style="51" customWidth="1"/>
    <col min="16146" max="16146" width="8.625" style="51"/>
    <col min="16147" max="16147" width="7.625" style="51" customWidth="1"/>
    <col min="16148" max="16148" width="8.625" style="51"/>
    <col min="16149" max="16149" width="7.625" style="51" customWidth="1"/>
    <col min="16150" max="16150" width="8.625" style="51"/>
    <col min="16151" max="16151" width="10.375" style="51" customWidth="1"/>
    <col min="16152" max="16152" width="11.875" style="51" customWidth="1"/>
    <col min="16153" max="16153" width="14" style="51" customWidth="1"/>
    <col min="16154" max="16156" width="9" style="51" bestFit="1" customWidth="1"/>
    <col min="16157" max="16384" width="8.625" style="51"/>
  </cols>
  <sheetData>
    <row r="2" spans="1:26" s="59" customFormat="1" ht="15" customHeight="1">
      <c r="A2" s="51" t="s">
        <v>1326</v>
      </c>
      <c r="B2" s="51" t="s">
        <v>1327</v>
      </c>
      <c r="C2" s="51" t="s">
        <v>1328</v>
      </c>
      <c r="D2" s="52" t="s">
        <v>1329</v>
      </c>
      <c r="E2" s="52" t="s">
        <v>1330</v>
      </c>
      <c r="F2" s="53" t="s">
        <v>1331</v>
      </c>
      <c r="G2" s="52" t="s">
        <v>1332</v>
      </c>
      <c r="H2" s="52"/>
      <c r="I2" s="54"/>
      <c r="J2" s="55" t="s">
        <v>1328</v>
      </c>
      <c r="K2" s="52" t="s">
        <v>1329</v>
      </c>
      <c r="L2" s="56" t="s">
        <v>1333</v>
      </c>
      <c r="M2" s="55" t="s">
        <v>1328</v>
      </c>
      <c r="N2" s="57" t="s">
        <v>1334</v>
      </c>
      <c r="O2" s="58" t="s">
        <v>1335</v>
      </c>
      <c r="P2" s="57" t="s">
        <v>1336</v>
      </c>
      <c r="Q2" s="59" t="s">
        <v>1337</v>
      </c>
      <c r="R2" s="60" t="s">
        <v>1338</v>
      </c>
      <c r="S2" s="59" t="s">
        <v>1339</v>
      </c>
      <c r="T2" s="61" t="s">
        <v>1340</v>
      </c>
      <c r="U2" s="59" t="s">
        <v>1341</v>
      </c>
      <c r="V2" s="60" t="s">
        <v>1342</v>
      </c>
      <c r="W2" s="59" t="s">
        <v>1343</v>
      </c>
      <c r="X2" s="60" t="s">
        <v>1344</v>
      </c>
      <c r="Z2" s="62"/>
    </row>
    <row r="3" spans="1:26" ht="15" customHeight="1">
      <c r="C3" s="51">
        <v>4962644942107</v>
      </c>
      <c r="D3" s="63" t="s">
        <v>1297</v>
      </c>
      <c r="E3" s="63" t="s">
        <v>1345</v>
      </c>
      <c r="F3" s="64"/>
      <c r="G3" s="65">
        <v>40</v>
      </c>
      <c r="H3" s="63">
        <v>4962644</v>
      </c>
      <c r="I3" s="66" t="s">
        <v>1346</v>
      </c>
      <c r="J3" s="67">
        <v>4962644942107</v>
      </c>
      <c r="K3" s="63" t="s">
        <v>1297</v>
      </c>
      <c r="L3" s="68">
        <v>3000</v>
      </c>
      <c r="M3" s="67">
        <v>4962644942107</v>
      </c>
      <c r="O3" s="60">
        <v>4000</v>
      </c>
      <c r="Q3" s="69">
        <v>1800</v>
      </c>
      <c r="R3" s="70">
        <v>2580</v>
      </c>
      <c r="S3" s="69">
        <v>1800</v>
      </c>
      <c r="T3" s="71">
        <v>2380</v>
      </c>
      <c r="U3" s="69">
        <v>1800</v>
      </c>
      <c r="V3" s="70">
        <v>2800</v>
      </c>
      <c r="W3" s="51">
        <v>845</v>
      </c>
      <c r="X3" s="61">
        <v>1100</v>
      </c>
      <c r="Z3" s="72">
        <f t="shared" ref="Z3:Z68" si="0">X3/W3</f>
        <v>1.3017751479289941</v>
      </c>
    </row>
    <row r="4" spans="1:26" ht="15" customHeight="1">
      <c r="C4" s="51">
        <v>4962644931408</v>
      </c>
      <c r="D4" s="65" t="s">
        <v>297</v>
      </c>
      <c r="E4" s="65" t="s">
        <v>298</v>
      </c>
      <c r="F4" s="64"/>
      <c r="G4" s="65">
        <v>20</v>
      </c>
      <c r="H4" s="65">
        <v>4962644</v>
      </c>
      <c r="I4" s="73" t="s">
        <v>1347</v>
      </c>
      <c r="J4" s="67">
        <v>4962644931408</v>
      </c>
      <c r="K4" s="65" t="s">
        <v>297</v>
      </c>
      <c r="L4" s="68">
        <v>4000</v>
      </c>
      <c r="M4" s="67">
        <v>4962644931408</v>
      </c>
      <c r="O4" s="60">
        <v>5200</v>
      </c>
      <c r="Q4" s="51">
        <v>2480</v>
      </c>
      <c r="R4" s="70">
        <v>3580</v>
      </c>
      <c r="S4" s="51">
        <v>2480</v>
      </c>
      <c r="T4" s="71">
        <v>3280</v>
      </c>
      <c r="U4" s="51">
        <v>2480</v>
      </c>
      <c r="V4" s="70">
        <v>4000</v>
      </c>
      <c r="W4" s="51">
        <v>1190</v>
      </c>
      <c r="X4" s="61">
        <v>1540</v>
      </c>
      <c r="Z4" s="72">
        <f t="shared" si="0"/>
        <v>1.2941176470588236</v>
      </c>
    </row>
    <row r="5" spans="1:26" ht="15" customHeight="1">
      <c r="C5" s="51">
        <v>4962644931255</v>
      </c>
      <c r="D5" s="65" t="s">
        <v>299</v>
      </c>
      <c r="E5" s="65" t="s">
        <v>300</v>
      </c>
      <c r="F5" s="64"/>
      <c r="G5" s="65">
        <v>50</v>
      </c>
      <c r="H5" s="65">
        <v>4962644</v>
      </c>
      <c r="I5" s="73" t="s">
        <v>1348</v>
      </c>
      <c r="J5" s="67">
        <v>4962644931255</v>
      </c>
      <c r="K5" s="65" t="s">
        <v>299</v>
      </c>
      <c r="L5" s="68">
        <v>1200</v>
      </c>
      <c r="M5" s="67">
        <v>4962644931255</v>
      </c>
      <c r="O5" s="74">
        <v>1600</v>
      </c>
      <c r="Q5" s="51">
        <v>980</v>
      </c>
      <c r="R5" s="70">
        <v>1400</v>
      </c>
      <c r="S5" s="51">
        <v>980</v>
      </c>
      <c r="T5" s="71">
        <v>1280</v>
      </c>
      <c r="U5" s="51">
        <v>1180</v>
      </c>
      <c r="V5" s="70">
        <v>1500</v>
      </c>
      <c r="W5" s="51">
        <v>470</v>
      </c>
      <c r="X5" s="61">
        <v>600</v>
      </c>
      <c r="Z5" s="72">
        <f t="shared" si="0"/>
        <v>1.2765957446808511</v>
      </c>
    </row>
    <row r="6" spans="1:26" ht="15" customHeight="1">
      <c r="C6" s="51">
        <v>4962644935925</v>
      </c>
      <c r="D6" s="75" t="s">
        <v>301</v>
      </c>
      <c r="E6" s="75" t="s">
        <v>1323</v>
      </c>
      <c r="F6" s="76"/>
      <c r="G6" s="75">
        <v>50</v>
      </c>
      <c r="H6" s="75">
        <v>4962644</v>
      </c>
      <c r="I6" s="77" t="s">
        <v>1349</v>
      </c>
      <c r="J6" s="78">
        <v>4962644935925</v>
      </c>
      <c r="K6" s="75" t="s">
        <v>301</v>
      </c>
      <c r="L6" s="79">
        <v>1800</v>
      </c>
      <c r="M6" s="78">
        <v>4962644935925</v>
      </c>
      <c r="N6" s="80"/>
      <c r="O6" s="60">
        <v>1800</v>
      </c>
      <c r="P6" s="80"/>
      <c r="Q6" s="80">
        <v>1480</v>
      </c>
      <c r="R6" s="60">
        <v>1480</v>
      </c>
      <c r="S6" s="80">
        <v>1480</v>
      </c>
      <c r="T6" s="71">
        <v>1480</v>
      </c>
      <c r="U6" s="80">
        <v>1780</v>
      </c>
      <c r="V6" s="60">
        <v>1780</v>
      </c>
      <c r="W6" s="80">
        <v>660</v>
      </c>
      <c r="X6" s="61">
        <v>660</v>
      </c>
      <c r="Z6" s="72">
        <f t="shared" si="0"/>
        <v>1</v>
      </c>
    </row>
    <row r="7" spans="1:26" ht="15" customHeight="1">
      <c r="A7" s="51" t="s">
        <v>1350</v>
      </c>
      <c r="B7" s="51" t="s">
        <v>1351</v>
      </c>
      <c r="C7" s="51">
        <v>4962644942350</v>
      </c>
      <c r="D7" s="65" t="s">
        <v>1352</v>
      </c>
      <c r="E7" s="65" t="s">
        <v>1353</v>
      </c>
      <c r="F7" s="64"/>
      <c r="G7" s="65">
        <v>100</v>
      </c>
      <c r="H7" s="65">
        <v>4962644</v>
      </c>
      <c r="I7" s="73" t="s">
        <v>1354</v>
      </c>
      <c r="J7" s="67">
        <v>4962644942350</v>
      </c>
      <c r="K7" s="65" t="s">
        <v>1352</v>
      </c>
      <c r="L7" s="68">
        <v>800</v>
      </c>
      <c r="M7" s="67">
        <v>4962644942350</v>
      </c>
      <c r="O7" s="74">
        <v>1200</v>
      </c>
      <c r="Q7" s="51">
        <v>498</v>
      </c>
      <c r="R7" s="70">
        <v>848</v>
      </c>
      <c r="S7" s="51">
        <v>498</v>
      </c>
      <c r="T7" s="71">
        <v>748</v>
      </c>
      <c r="U7" s="51">
        <v>600</v>
      </c>
      <c r="V7" s="70">
        <v>900</v>
      </c>
      <c r="W7" s="51">
        <v>235</v>
      </c>
      <c r="X7" s="61">
        <v>350</v>
      </c>
      <c r="Y7" s="81" t="s">
        <v>1355</v>
      </c>
      <c r="Z7" s="72">
        <f t="shared" si="0"/>
        <v>1.4893617021276595</v>
      </c>
    </row>
    <row r="8" spans="1:26" ht="15" customHeight="1">
      <c r="C8" s="51">
        <v>4962644935246</v>
      </c>
      <c r="D8" s="82" t="s">
        <v>362</v>
      </c>
      <c r="E8" s="82" t="s">
        <v>1356</v>
      </c>
      <c r="F8" s="83" t="s">
        <v>247</v>
      </c>
      <c r="G8" s="82">
        <v>50</v>
      </c>
      <c r="H8" s="82">
        <v>4962644</v>
      </c>
      <c r="I8" s="77" t="s">
        <v>1357</v>
      </c>
      <c r="J8" s="78">
        <v>4962644935246</v>
      </c>
      <c r="K8" s="82" t="s">
        <v>362</v>
      </c>
      <c r="L8" s="79">
        <v>1200</v>
      </c>
      <c r="M8" s="78">
        <v>4962644935246</v>
      </c>
      <c r="N8" s="80"/>
      <c r="O8" s="60">
        <v>1200</v>
      </c>
      <c r="P8" s="80"/>
      <c r="Q8" s="80">
        <v>780</v>
      </c>
      <c r="R8" s="60">
        <v>780</v>
      </c>
      <c r="S8" s="80">
        <v>780</v>
      </c>
      <c r="T8" s="71">
        <v>780</v>
      </c>
      <c r="U8" s="80">
        <v>980</v>
      </c>
      <c r="V8" s="60">
        <v>980</v>
      </c>
      <c r="W8" s="80">
        <v>370</v>
      </c>
      <c r="X8" s="61">
        <v>370</v>
      </c>
      <c r="Z8" s="72">
        <f t="shared" si="0"/>
        <v>1</v>
      </c>
    </row>
    <row r="9" spans="1:26" ht="15" customHeight="1">
      <c r="A9" s="51" t="s">
        <v>1350</v>
      </c>
      <c r="B9" s="51" t="s">
        <v>1351</v>
      </c>
      <c r="C9" s="51" t="s">
        <v>1358</v>
      </c>
      <c r="D9" s="65" t="s">
        <v>1359</v>
      </c>
      <c r="E9" s="65" t="s">
        <v>1360</v>
      </c>
      <c r="F9" s="64"/>
      <c r="G9" s="65">
        <v>100</v>
      </c>
      <c r="H9" s="65">
        <v>4962644</v>
      </c>
      <c r="I9" s="73" t="s">
        <v>1361</v>
      </c>
      <c r="J9" s="67" t="s">
        <v>1361</v>
      </c>
      <c r="K9" s="65" t="s">
        <v>1359</v>
      </c>
      <c r="L9" s="68">
        <v>800</v>
      </c>
      <c r="M9" s="67" t="s">
        <v>1361</v>
      </c>
      <c r="O9" s="60">
        <v>900</v>
      </c>
      <c r="Q9" s="51">
        <v>498</v>
      </c>
      <c r="R9" s="70">
        <v>498</v>
      </c>
      <c r="S9" s="51">
        <v>498</v>
      </c>
      <c r="T9" s="71">
        <v>548</v>
      </c>
      <c r="U9" s="51">
        <v>600</v>
      </c>
      <c r="V9" s="70">
        <v>680</v>
      </c>
      <c r="W9" s="51">
        <v>235</v>
      </c>
      <c r="X9" s="61">
        <v>258</v>
      </c>
      <c r="Y9" s="81" t="s">
        <v>1355</v>
      </c>
      <c r="Z9" s="72">
        <f t="shared" si="0"/>
        <v>1.0978723404255319</v>
      </c>
    </row>
    <row r="10" spans="1:26" ht="15" customHeight="1">
      <c r="A10" s="51" t="s">
        <v>1350</v>
      </c>
      <c r="B10" s="51" t="s">
        <v>1351</v>
      </c>
      <c r="C10" s="51">
        <v>4962644942893</v>
      </c>
      <c r="D10" s="65" t="s">
        <v>1362</v>
      </c>
      <c r="E10" s="65" t="s">
        <v>1363</v>
      </c>
      <c r="F10" s="64" t="s">
        <v>133</v>
      </c>
      <c r="G10" s="65">
        <v>100</v>
      </c>
      <c r="H10" s="65">
        <v>4962644</v>
      </c>
      <c r="I10" s="73" t="s">
        <v>1364</v>
      </c>
      <c r="J10" s="67">
        <v>4962644942893</v>
      </c>
      <c r="K10" s="65" t="s">
        <v>1362</v>
      </c>
      <c r="L10" s="68">
        <v>800</v>
      </c>
      <c r="M10" s="67">
        <v>4962644942893</v>
      </c>
      <c r="O10" s="60">
        <v>900</v>
      </c>
      <c r="Q10" s="51">
        <v>498</v>
      </c>
      <c r="R10" s="70">
        <v>498</v>
      </c>
      <c r="S10" s="51">
        <v>498</v>
      </c>
      <c r="T10" s="71">
        <v>548</v>
      </c>
      <c r="U10" s="51">
        <v>600</v>
      </c>
      <c r="V10" s="70">
        <v>680</v>
      </c>
      <c r="W10" s="51">
        <v>235</v>
      </c>
      <c r="X10" s="61">
        <v>258</v>
      </c>
      <c r="Y10" s="81" t="s">
        <v>1355</v>
      </c>
      <c r="Z10" s="72">
        <f t="shared" si="0"/>
        <v>1.0978723404255319</v>
      </c>
    </row>
    <row r="11" spans="1:26" ht="15" customHeight="1">
      <c r="A11" s="51" t="s">
        <v>1350</v>
      </c>
      <c r="B11" s="51" t="s">
        <v>1351</v>
      </c>
      <c r="C11" s="51">
        <v>4962644942923</v>
      </c>
      <c r="D11" s="65" t="s">
        <v>1365</v>
      </c>
      <c r="E11" s="65" t="s">
        <v>1363</v>
      </c>
      <c r="F11" s="64" t="s">
        <v>10</v>
      </c>
      <c r="G11" s="65">
        <v>100</v>
      </c>
      <c r="H11" s="65">
        <v>4962644</v>
      </c>
      <c r="I11" s="73" t="s">
        <v>1366</v>
      </c>
      <c r="J11" s="67">
        <v>4962644942923</v>
      </c>
      <c r="K11" s="65" t="s">
        <v>1365</v>
      </c>
      <c r="L11" s="68">
        <v>800</v>
      </c>
      <c r="M11" s="67">
        <v>4962644942923</v>
      </c>
      <c r="O11" s="60">
        <v>900</v>
      </c>
      <c r="Q11" s="51">
        <v>498</v>
      </c>
      <c r="R11" s="70">
        <v>498</v>
      </c>
      <c r="S11" s="51">
        <v>498</v>
      </c>
      <c r="T11" s="71">
        <v>550</v>
      </c>
      <c r="U11" s="51">
        <v>600</v>
      </c>
      <c r="V11" s="70">
        <v>680</v>
      </c>
      <c r="W11" s="51">
        <v>235</v>
      </c>
      <c r="X11" s="61">
        <v>258</v>
      </c>
      <c r="Y11" s="81" t="s">
        <v>1355</v>
      </c>
      <c r="Z11" s="72">
        <f t="shared" si="0"/>
        <v>1.0978723404255319</v>
      </c>
    </row>
    <row r="12" spans="1:26" ht="15" customHeight="1">
      <c r="C12" s="51">
        <v>4962644933310</v>
      </c>
      <c r="D12" s="75" t="s">
        <v>363</v>
      </c>
      <c r="E12" s="75" t="s">
        <v>1367</v>
      </c>
      <c r="F12" s="76"/>
      <c r="G12" s="75">
        <v>20</v>
      </c>
      <c r="H12" s="75">
        <v>4962644</v>
      </c>
      <c r="I12" s="77" t="s">
        <v>1368</v>
      </c>
      <c r="J12" s="78">
        <v>4962644933310</v>
      </c>
      <c r="K12" s="75" t="s">
        <v>363</v>
      </c>
      <c r="L12" s="79">
        <v>1200</v>
      </c>
      <c r="M12" s="78">
        <v>4962644933310</v>
      </c>
      <c r="N12" s="80"/>
      <c r="O12" s="60">
        <v>1200</v>
      </c>
      <c r="P12" s="80"/>
      <c r="Q12" s="80">
        <v>1180</v>
      </c>
      <c r="R12" s="60">
        <v>1180</v>
      </c>
      <c r="S12" s="80">
        <v>1180</v>
      </c>
      <c r="T12" s="71">
        <v>1180</v>
      </c>
      <c r="U12" s="80">
        <v>1180</v>
      </c>
      <c r="V12" s="60">
        <v>1180</v>
      </c>
      <c r="W12" s="80">
        <v>530</v>
      </c>
      <c r="X12" s="61">
        <v>530</v>
      </c>
      <c r="Z12" s="72">
        <f t="shared" si="0"/>
        <v>1</v>
      </c>
    </row>
    <row r="13" spans="1:26" ht="15" customHeight="1">
      <c r="C13" s="51">
        <v>4962644941605</v>
      </c>
      <c r="D13" s="82" t="s">
        <v>1369</v>
      </c>
      <c r="E13" s="82" t="s">
        <v>1370</v>
      </c>
      <c r="F13" s="83" t="s">
        <v>249</v>
      </c>
      <c r="G13" s="82">
        <v>100</v>
      </c>
      <c r="H13" s="82">
        <v>4962644</v>
      </c>
      <c r="I13" s="84" t="s">
        <v>1371</v>
      </c>
      <c r="J13" s="78">
        <v>4962644941605</v>
      </c>
      <c r="K13" s="82" t="s">
        <v>1369</v>
      </c>
      <c r="L13" s="79">
        <v>1200</v>
      </c>
      <c r="M13" s="78">
        <v>4962644941605</v>
      </c>
      <c r="N13" s="80"/>
      <c r="O13" s="60">
        <v>1200</v>
      </c>
      <c r="P13" s="80"/>
      <c r="Q13" s="80">
        <v>880</v>
      </c>
      <c r="R13" s="60">
        <v>880</v>
      </c>
      <c r="S13" s="80">
        <v>880</v>
      </c>
      <c r="T13" s="71">
        <v>880</v>
      </c>
      <c r="U13" s="80">
        <v>1200</v>
      </c>
      <c r="V13" s="60">
        <v>1200</v>
      </c>
      <c r="W13" s="80">
        <v>415</v>
      </c>
      <c r="X13" s="61">
        <v>415</v>
      </c>
      <c r="Z13" s="72">
        <f t="shared" si="0"/>
        <v>1</v>
      </c>
    </row>
    <row r="14" spans="1:26" ht="15" customHeight="1">
      <c r="C14" s="51">
        <v>4962644940325</v>
      </c>
      <c r="D14" s="63" t="s">
        <v>364</v>
      </c>
      <c r="E14" s="63" t="s">
        <v>1370</v>
      </c>
      <c r="F14" s="85" t="s">
        <v>1372</v>
      </c>
      <c r="G14" s="63">
        <v>100</v>
      </c>
      <c r="H14" s="63">
        <v>4962644</v>
      </c>
      <c r="I14" s="66" t="s">
        <v>1373</v>
      </c>
      <c r="J14" s="67">
        <v>4962644940325</v>
      </c>
      <c r="K14" s="63" t="s">
        <v>364</v>
      </c>
      <c r="L14" s="68">
        <v>1200</v>
      </c>
      <c r="M14" s="67">
        <v>4962644940325</v>
      </c>
      <c r="O14" s="74">
        <v>1600</v>
      </c>
      <c r="Q14" s="51">
        <v>880</v>
      </c>
      <c r="R14" s="70">
        <v>1260</v>
      </c>
      <c r="S14" s="51">
        <v>880</v>
      </c>
      <c r="T14" s="71">
        <v>1150</v>
      </c>
      <c r="U14" s="51">
        <v>1200</v>
      </c>
      <c r="V14" s="70">
        <v>1350</v>
      </c>
      <c r="W14" s="51">
        <v>415</v>
      </c>
      <c r="X14" s="61">
        <v>540</v>
      </c>
      <c r="Z14" s="72">
        <f t="shared" si="0"/>
        <v>1.3012048192771084</v>
      </c>
    </row>
    <row r="15" spans="1:26" ht="15" customHeight="1">
      <c r="C15" s="51">
        <v>4962644783496</v>
      </c>
      <c r="D15" s="65" t="s">
        <v>303</v>
      </c>
      <c r="E15" s="65" t="s">
        <v>304</v>
      </c>
      <c r="F15" s="64"/>
      <c r="G15" s="65">
        <v>50</v>
      </c>
      <c r="H15" s="65">
        <v>4962644</v>
      </c>
      <c r="I15" s="73" t="s">
        <v>1374</v>
      </c>
      <c r="J15" s="67">
        <v>4962644783496</v>
      </c>
      <c r="K15" s="65" t="s">
        <v>303</v>
      </c>
      <c r="L15" s="68">
        <v>1200</v>
      </c>
      <c r="M15" s="67">
        <v>4962644783496</v>
      </c>
      <c r="O15" s="74">
        <v>1600</v>
      </c>
      <c r="Q15" s="51">
        <v>980</v>
      </c>
      <c r="R15" s="70">
        <v>1280</v>
      </c>
      <c r="S15" s="51">
        <v>980</v>
      </c>
      <c r="T15" s="71">
        <v>1180</v>
      </c>
      <c r="U15" s="51">
        <v>1260</v>
      </c>
      <c r="V15" s="70">
        <v>1400</v>
      </c>
      <c r="W15" s="51">
        <v>420</v>
      </c>
      <c r="X15" s="61">
        <v>555</v>
      </c>
      <c r="Z15" s="72">
        <f t="shared" si="0"/>
        <v>1.3214285714285714</v>
      </c>
    </row>
    <row r="16" spans="1:26" ht="15" customHeight="1">
      <c r="C16" s="51">
        <v>4962644934270</v>
      </c>
      <c r="D16" s="65" t="s">
        <v>305</v>
      </c>
      <c r="E16" s="65" t="s">
        <v>1375</v>
      </c>
      <c r="F16" s="64"/>
      <c r="G16" s="65">
        <v>100</v>
      </c>
      <c r="H16" s="65">
        <v>4962644</v>
      </c>
      <c r="I16" s="73" t="s">
        <v>1376</v>
      </c>
      <c r="J16" s="67">
        <v>4962644934270</v>
      </c>
      <c r="K16" s="65" t="s">
        <v>305</v>
      </c>
      <c r="L16" s="68">
        <v>500</v>
      </c>
      <c r="M16" s="67">
        <v>4962644934270</v>
      </c>
      <c r="O16" s="74">
        <v>700</v>
      </c>
      <c r="Q16" s="51">
        <v>380</v>
      </c>
      <c r="R16" s="70">
        <v>548</v>
      </c>
      <c r="S16" s="51">
        <v>380</v>
      </c>
      <c r="T16" s="71">
        <v>498</v>
      </c>
      <c r="U16" s="51">
        <v>380</v>
      </c>
      <c r="V16" s="70">
        <v>600</v>
      </c>
      <c r="W16" s="51">
        <v>180</v>
      </c>
      <c r="X16" s="61">
        <v>234</v>
      </c>
      <c r="Z16" s="72">
        <f t="shared" si="0"/>
        <v>1.3</v>
      </c>
    </row>
    <row r="17" spans="1:26" ht="15" customHeight="1">
      <c r="C17" s="51">
        <v>4962644783588</v>
      </c>
      <c r="D17" s="65" t="s">
        <v>365</v>
      </c>
      <c r="E17" s="65" t="s">
        <v>1377</v>
      </c>
      <c r="F17" s="64"/>
      <c r="G17" s="65">
        <v>50</v>
      </c>
      <c r="H17" s="65">
        <v>4962644</v>
      </c>
      <c r="I17" s="73" t="s">
        <v>1378</v>
      </c>
      <c r="J17" s="67">
        <v>4962644783588</v>
      </c>
      <c r="K17" s="65" t="s">
        <v>365</v>
      </c>
      <c r="L17" s="68">
        <v>500</v>
      </c>
      <c r="M17" s="67">
        <v>4962644783588</v>
      </c>
      <c r="O17" s="74">
        <v>700</v>
      </c>
      <c r="Q17" s="51">
        <v>380</v>
      </c>
      <c r="R17" s="70">
        <v>548</v>
      </c>
      <c r="S17" s="51">
        <v>380</v>
      </c>
      <c r="T17" s="71">
        <v>498</v>
      </c>
      <c r="U17" s="51">
        <v>380</v>
      </c>
      <c r="V17" s="70">
        <v>600</v>
      </c>
      <c r="W17" s="51">
        <v>180</v>
      </c>
      <c r="X17" s="61">
        <v>234</v>
      </c>
      <c r="Z17" s="72">
        <f t="shared" si="0"/>
        <v>1.3</v>
      </c>
    </row>
    <row r="18" spans="1:26" ht="15" customHeight="1">
      <c r="C18" s="51">
        <v>4962644783571</v>
      </c>
      <c r="D18" s="65" t="s">
        <v>307</v>
      </c>
      <c r="E18" s="65" t="s">
        <v>1324</v>
      </c>
      <c r="F18" s="64"/>
      <c r="G18" s="65">
        <v>50</v>
      </c>
      <c r="H18" s="65">
        <v>4962644</v>
      </c>
      <c r="I18" s="73" t="s">
        <v>1379</v>
      </c>
      <c r="J18" s="67">
        <v>4962644783571</v>
      </c>
      <c r="K18" s="65" t="s">
        <v>307</v>
      </c>
      <c r="L18" s="68">
        <v>500</v>
      </c>
      <c r="M18" s="67">
        <v>4962644783571</v>
      </c>
      <c r="O18" s="74">
        <v>700</v>
      </c>
      <c r="Q18" s="51">
        <v>380</v>
      </c>
      <c r="R18" s="70">
        <v>548</v>
      </c>
      <c r="S18" s="51">
        <v>380</v>
      </c>
      <c r="T18" s="71">
        <v>498</v>
      </c>
      <c r="U18" s="51">
        <v>380</v>
      </c>
      <c r="V18" s="70">
        <v>600</v>
      </c>
      <c r="W18" s="51">
        <v>180</v>
      </c>
      <c r="X18" s="61">
        <v>234</v>
      </c>
      <c r="Z18" s="72">
        <f t="shared" si="0"/>
        <v>1.3</v>
      </c>
    </row>
    <row r="19" spans="1:26" ht="15" customHeight="1">
      <c r="A19" s="51" t="s">
        <v>1380</v>
      </c>
      <c r="B19" s="51" t="s">
        <v>1351</v>
      </c>
      <c r="C19" s="51">
        <v>4962644783540</v>
      </c>
      <c r="D19" s="65" t="s">
        <v>366</v>
      </c>
      <c r="E19" s="65" t="s">
        <v>1381</v>
      </c>
      <c r="F19" s="64"/>
      <c r="G19" s="65">
        <v>50</v>
      </c>
      <c r="H19" s="65">
        <v>4962644</v>
      </c>
      <c r="I19" s="73" t="s">
        <v>1382</v>
      </c>
      <c r="J19" s="67">
        <v>4962644783540</v>
      </c>
      <c r="K19" s="65" t="s">
        <v>366</v>
      </c>
      <c r="L19" s="68">
        <v>800</v>
      </c>
      <c r="M19" s="67">
        <v>4962644783540</v>
      </c>
      <c r="O19" s="60">
        <v>1000</v>
      </c>
      <c r="Q19" s="51">
        <v>498</v>
      </c>
      <c r="R19" s="70">
        <v>580</v>
      </c>
      <c r="S19" s="51">
        <v>498</v>
      </c>
      <c r="T19" s="71">
        <v>498</v>
      </c>
      <c r="U19" s="51">
        <v>600</v>
      </c>
      <c r="V19" s="70">
        <v>680</v>
      </c>
      <c r="W19" s="51">
        <v>220</v>
      </c>
      <c r="X19" s="61">
        <v>268</v>
      </c>
      <c r="Y19" s="81" t="s">
        <v>1355</v>
      </c>
      <c r="Z19" s="72">
        <f t="shared" si="0"/>
        <v>1.2181818181818183</v>
      </c>
    </row>
    <row r="20" spans="1:26" ht="15" customHeight="1">
      <c r="C20" s="51">
        <v>4962644784509</v>
      </c>
      <c r="D20" s="65" t="s">
        <v>368</v>
      </c>
      <c r="E20" s="65" t="s">
        <v>1383</v>
      </c>
      <c r="F20" s="64" t="s">
        <v>247</v>
      </c>
      <c r="G20" s="65">
        <v>100</v>
      </c>
      <c r="H20" s="65">
        <v>4962644</v>
      </c>
      <c r="I20" s="73" t="s">
        <v>1384</v>
      </c>
      <c r="J20" s="67">
        <v>4962644784509</v>
      </c>
      <c r="K20" s="65" t="s">
        <v>368</v>
      </c>
      <c r="L20" s="68">
        <v>500</v>
      </c>
      <c r="M20" s="67">
        <v>4962644784509</v>
      </c>
      <c r="O20" s="74">
        <v>700</v>
      </c>
      <c r="Q20" s="51">
        <v>399</v>
      </c>
      <c r="R20" s="70">
        <v>548</v>
      </c>
      <c r="S20" s="51">
        <v>399</v>
      </c>
      <c r="T20" s="71">
        <v>498</v>
      </c>
      <c r="U20" s="51">
        <v>498</v>
      </c>
      <c r="V20" s="70">
        <v>600</v>
      </c>
      <c r="W20" s="51">
        <v>180</v>
      </c>
      <c r="X20" s="61">
        <v>234</v>
      </c>
      <c r="Z20" s="72">
        <f t="shared" si="0"/>
        <v>1.3</v>
      </c>
    </row>
    <row r="21" spans="1:26" ht="15" customHeight="1">
      <c r="C21" s="51">
        <v>4962644784516</v>
      </c>
      <c r="D21" s="65" t="s">
        <v>367</v>
      </c>
      <c r="E21" s="65" t="s">
        <v>1383</v>
      </c>
      <c r="F21" s="64" t="s">
        <v>249</v>
      </c>
      <c r="G21" s="65">
        <v>100</v>
      </c>
      <c r="H21" s="65">
        <v>4962644</v>
      </c>
      <c r="I21" s="73" t="s">
        <v>1385</v>
      </c>
      <c r="J21" s="67">
        <v>4962644784516</v>
      </c>
      <c r="K21" s="65" t="s">
        <v>367</v>
      </c>
      <c r="L21" s="68">
        <v>500</v>
      </c>
      <c r="M21" s="67">
        <v>4962644784516</v>
      </c>
      <c r="O21" s="74">
        <v>700</v>
      </c>
      <c r="Q21" s="51">
        <v>399</v>
      </c>
      <c r="R21" s="70">
        <v>548</v>
      </c>
      <c r="S21" s="51">
        <v>399</v>
      </c>
      <c r="T21" s="71">
        <v>500</v>
      </c>
      <c r="U21" s="51">
        <v>498</v>
      </c>
      <c r="V21" s="70">
        <v>600</v>
      </c>
      <c r="W21" s="51">
        <v>180</v>
      </c>
      <c r="X21" s="61">
        <v>234</v>
      </c>
      <c r="Z21" s="72">
        <f t="shared" si="0"/>
        <v>1.3</v>
      </c>
    </row>
    <row r="22" spans="1:26" ht="15" customHeight="1">
      <c r="C22" s="51">
        <v>4962644784523</v>
      </c>
      <c r="D22" s="65" t="s">
        <v>369</v>
      </c>
      <c r="E22" s="65" t="s">
        <v>1386</v>
      </c>
      <c r="F22" s="64"/>
      <c r="G22" s="65">
        <v>100</v>
      </c>
      <c r="H22" s="65">
        <v>4962644</v>
      </c>
      <c r="I22" s="73" t="s">
        <v>1387</v>
      </c>
      <c r="J22" s="67">
        <v>4962644784523</v>
      </c>
      <c r="K22" s="65" t="s">
        <v>369</v>
      </c>
      <c r="L22" s="68">
        <v>400</v>
      </c>
      <c r="M22" s="67">
        <v>4962644784523</v>
      </c>
      <c r="O22" s="74">
        <v>600</v>
      </c>
      <c r="Q22" s="51">
        <v>348</v>
      </c>
      <c r="R22" s="70">
        <v>500</v>
      </c>
      <c r="S22" s="51">
        <v>348</v>
      </c>
      <c r="T22" s="71">
        <v>458</v>
      </c>
      <c r="U22" s="51">
        <v>400</v>
      </c>
      <c r="V22" s="70">
        <v>580</v>
      </c>
      <c r="W22" s="51">
        <v>165</v>
      </c>
      <c r="X22" s="61">
        <v>215</v>
      </c>
      <c r="Z22" s="72">
        <f t="shared" si="0"/>
        <v>1.303030303030303</v>
      </c>
    </row>
    <row r="23" spans="1:26" ht="15" customHeight="1">
      <c r="A23" s="51" t="s">
        <v>1350</v>
      </c>
      <c r="B23" s="51" t="s">
        <v>1351</v>
      </c>
      <c r="C23" s="51">
        <v>4962644784585</v>
      </c>
      <c r="D23" s="65" t="s">
        <v>370</v>
      </c>
      <c r="E23" s="65" t="s">
        <v>1388</v>
      </c>
      <c r="F23" s="64"/>
      <c r="G23" s="65">
        <v>30</v>
      </c>
      <c r="H23" s="65">
        <v>4962644</v>
      </c>
      <c r="I23" s="73" t="s">
        <v>1389</v>
      </c>
      <c r="J23" s="67">
        <v>4962644784585</v>
      </c>
      <c r="K23" s="65" t="s">
        <v>370</v>
      </c>
      <c r="L23" s="68">
        <v>3000</v>
      </c>
      <c r="M23" s="67">
        <v>4962644784585</v>
      </c>
      <c r="O23" s="60">
        <v>3000</v>
      </c>
      <c r="Q23" s="51">
        <v>1980</v>
      </c>
      <c r="R23" s="70">
        <v>1980</v>
      </c>
      <c r="S23" s="51">
        <v>1980</v>
      </c>
      <c r="T23" s="71">
        <v>1980</v>
      </c>
      <c r="U23" s="51">
        <v>2480</v>
      </c>
      <c r="V23" s="70">
        <v>2480</v>
      </c>
      <c r="W23" s="51">
        <v>885</v>
      </c>
      <c r="X23" s="61">
        <v>885</v>
      </c>
      <c r="Y23" s="51" t="s">
        <v>1390</v>
      </c>
      <c r="Z23" s="72">
        <f t="shared" si="0"/>
        <v>1</v>
      </c>
    </row>
    <row r="24" spans="1:26" ht="15" customHeight="1">
      <c r="C24" s="51">
        <v>4962644784592</v>
      </c>
      <c r="D24" s="65" t="s">
        <v>371</v>
      </c>
      <c r="E24" s="65" t="s">
        <v>1391</v>
      </c>
      <c r="F24" s="64"/>
      <c r="G24" s="65">
        <v>30</v>
      </c>
      <c r="H24" s="65">
        <v>4962644</v>
      </c>
      <c r="I24" s="73" t="s">
        <v>1392</v>
      </c>
      <c r="J24" s="86">
        <v>4962644784592</v>
      </c>
      <c r="K24" s="65" t="s">
        <v>371</v>
      </c>
      <c r="L24" s="68">
        <v>1500</v>
      </c>
      <c r="M24" s="86">
        <v>4962644784592</v>
      </c>
      <c r="O24" s="60">
        <v>2000</v>
      </c>
      <c r="Q24" s="51">
        <v>880</v>
      </c>
      <c r="R24" s="70">
        <v>1080</v>
      </c>
      <c r="S24" s="51">
        <v>798</v>
      </c>
      <c r="T24" s="71">
        <v>980</v>
      </c>
      <c r="U24" s="51">
        <v>980</v>
      </c>
      <c r="V24" s="70">
        <v>1200</v>
      </c>
      <c r="W24" s="51">
        <v>355</v>
      </c>
      <c r="X24" s="61">
        <v>460</v>
      </c>
      <c r="Z24" s="72">
        <f t="shared" si="0"/>
        <v>1.295774647887324</v>
      </c>
    </row>
    <row r="25" spans="1:26" ht="15" customHeight="1">
      <c r="A25" s="51" t="s">
        <v>1350</v>
      </c>
      <c r="B25" s="51" t="s">
        <v>1351</v>
      </c>
      <c r="C25" s="51">
        <v>4962644784530</v>
      </c>
      <c r="D25" s="65" t="s">
        <v>372</v>
      </c>
      <c r="E25" s="65" t="s">
        <v>1393</v>
      </c>
      <c r="F25" s="64"/>
      <c r="G25" s="65">
        <v>30</v>
      </c>
      <c r="H25" s="65">
        <v>4962644</v>
      </c>
      <c r="I25" s="73" t="s">
        <v>1394</v>
      </c>
      <c r="J25" s="67">
        <v>4962644784530</v>
      </c>
      <c r="K25" s="65" t="s">
        <v>372</v>
      </c>
      <c r="L25" s="68">
        <v>2000</v>
      </c>
      <c r="M25" s="67">
        <v>4962644784530</v>
      </c>
      <c r="O25" s="60">
        <v>2200</v>
      </c>
      <c r="Q25" s="51">
        <v>1480</v>
      </c>
      <c r="R25" s="70">
        <v>1480</v>
      </c>
      <c r="S25" s="51">
        <v>1280</v>
      </c>
      <c r="T25" s="71">
        <v>1280</v>
      </c>
      <c r="U25" s="51">
        <v>1680</v>
      </c>
      <c r="V25" s="70">
        <v>1680</v>
      </c>
      <c r="W25" s="51">
        <v>570</v>
      </c>
      <c r="X25" s="61">
        <v>600</v>
      </c>
      <c r="Y25" s="81" t="s">
        <v>1395</v>
      </c>
      <c r="Z25" s="72">
        <f t="shared" si="0"/>
        <v>1.0526315789473684</v>
      </c>
    </row>
    <row r="26" spans="1:26" ht="15" customHeight="1">
      <c r="C26" s="51">
        <v>4962644784615</v>
      </c>
      <c r="D26" s="65" t="s">
        <v>373</v>
      </c>
      <c r="E26" s="65" t="s">
        <v>1396</v>
      </c>
      <c r="F26" s="64" t="s">
        <v>1397</v>
      </c>
      <c r="G26" s="65">
        <v>32</v>
      </c>
      <c r="H26" s="65">
        <v>4962644</v>
      </c>
      <c r="I26" s="73" t="s">
        <v>1398</v>
      </c>
      <c r="J26" s="67">
        <v>4962644784615</v>
      </c>
      <c r="K26" s="65" t="s">
        <v>373</v>
      </c>
      <c r="L26" s="68">
        <v>2000</v>
      </c>
      <c r="M26" s="67">
        <v>4962644784615</v>
      </c>
      <c r="O26" s="74">
        <v>2600</v>
      </c>
      <c r="Q26" s="51">
        <v>1680</v>
      </c>
      <c r="R26" s="70">
        <v>2080</v>
      </c>
      <c r="S26" s="51">
        <v>1480</v>
      </c>
      <c r="T26" s="71">
        <v>1880</v>
      </c>
      <c r="U26" s="51">
        <v>1800</v>
      </c>
      <c r="V26" s="70">
        <v>2200</v>
      </c>
      <c r="W26" s="51">
        <v>695</v>
      </c>
      <c r="X26" s="61">
        <v>880</v>
      </c>
      <c r="Z26" s="72">
        <f t="shared" si="0"/>
        <v>1.2661870503597121</v>
      </c>
    </row>
    <row r="27" spans="1:26" ht="15" customHeight="1">
      <c r="C27" s="51">
        <v>4962644784622</v>
      </c>
      <c r="D27" s="65" t="s">
        <v>374</v>
      </c>
      <c r="E27" s="65" t="s">
        <v>1396</v>
      </c>
      <c r="F27" s="64" t="s">
        <v>1399</v>
      </c>
      <c r="G27" s="65">
        <v>32</v>
      </c>
      <c r="H27" s="65">
        <v>4962644</v>
      </c>
      <c r="I27" s="73" t="s">
        <v>1400</v>
      </c>
      <c r="J27" s="67">
        <v>4962644784622</v>
      </c>
      <c r="K27" s="65" t="s">
        <v>374</v>
      </c>
      <c r="L27" s="68">
        <v>2000</v>
      </c>
      <c r="M27" s="67">
        <v>4962644784622</v>
      </c>
      <c r="O27" s="74">
        <v>2600</v>
      </c>
      <c r="Q27" s="51">
        <v>1680</v>
      </c>
      <c r="R27" s="70">
        <v>2080</v>
      </c>
      <c r="S27" s="51">
        <v>1480</v>
      </c>
      <c r="T27" s="71">
        <v>1880</v>
      </c>
      <c r="U27" s="51">
        <v>1800</v>
      </c>
      <c r="V27" s="70">
        <v>2200</v>
      </c>
      <c r="W27" s="51">
        <v>695</v>
      </c>
      <c r="X27" s="61">
        <v>880</v>
      </c>
      <c r="Z27" s="72">
        <f t="shared" si="0"/>
        <v>1.2661870503597121</v>
      </c>
    </row>
    <row r="28" spans="1:26" ht="15" customHeight="1">
      <c r="C28" s="51">
        <v>4962644783601</v>
      </c>
      <c r="D28" s="65" t="s">
        <v>30</v>
      </c>
      <c r="E28" s="65" t="s">
        <v>1401</v>
      </c>
      <c r="F28" s="64"/>
      <c r="G28" s="65">
        <v>40</v>
      </c>
      <c r="H28" s="65">
        <v>4962644</v>
      </c>
      <c r="I28" s="73" t="s">
        <v>1402</v>
      </c>
      <c r="J28" s="67">
        <v>4962644783601</v>
      </c>
      <c r="K28" s="65" t="s">
        <v>30</v>
      </c>
      <c r="L28" s="68">
        <v>1000</v>
      </c>
      <c r="M28" s="67">
        <v>4962644783601</v>
      </c>
      <c r="O28" s="60">
        <v>1300</v>
      </c>
      <c r="Q28" s="51">
        <v>780</v>
      </c>
      <c r="R28" s="70">
        <v>880</v>
      </c>
      <c r="S28" s="51">
        <v>698</v>
      </c>
      <c r="T28" s="71">
        <v>780</v>
      </c>
      <c r="U28" s="51">
        <v>798</v>
      </c>
      <c r="V28" s="70">
        <v>1000</v>
      </c>
      <c r="W28" s="51">
        <v>300</v>
      </c>
      <c r="X28" s="61">
        <v>365</v>
      </c>
      <c r="Z28" s="72">
        <f t="shared" si="0"/>
        <v>1.2166666666666666</v>
      </c>
    </row>
    <row r="29" spans="1:26" ht="15" customHeight="1">
      <c r="C29" s="51">
        <v>4962644783717</v>
      </c>
      <c r="D29" s="65" t="s">
        <v>32</v>
      </c>
      <c r="E29" s="65" t="s">
        <v>1403</v>
      </c>
      <c r="F29" s="64"/>
      <c r="G29" s="65">
        <v>40</v>
      </c>
      <c r="H29" s="65">
        <v>4962644</v>
      </c>
      <c r="I29" s="73" t="s">
        <v>1404</v>
      </c>
      <c r="J29" s="67">
        <v>4962644783717</v>
      </c>
      <c r="K29" s="65" t="s">
        <v>32</v>
      </c>
      <c r="L29" s="68">
        <v>1200</v>
      </c>
      <c r="M29" s="67">
        <v>4962644783717</v>
      </c>
      <c r="O29" s="60">
        <v>1600</v>
      </c>
      <c r="Q29" s="51">
        <v>798</v>
      </c>
      <c r="R29" s="70">
        <v>1080</v>
      </c>
      <c r="S29" s="51">
        <v>798</v>
      </c>
      <c r="T29" s="71">
        <v>980</v>
      </c>
      <c r="V29" s="70">
        <v>1200</v>
      </c>
      <c r="W29" s="51">
        <v>365</v>
      </c>
      <c r="X29" s="61">
        <v>460</v>
      </c>
      <c r="Z29" s="72">
        <f t="shared" si="0"/>
        <v>1.2602739726027397</v>
      </c>
    </row>
    <row r="30" spans="1:26" ht="15" customHeight="1">
      <c r="C30" s="51">
        <v>4962644785018</v>
      </c>
      <c r="D30" s="65" t="s">
        <v>375</v>
      </c>
      <c r="E30" s="65" t="s">
        <v>1405</v>
      </c>
      <c r="F30" s="64"/>
      <c r="G30" s="65">
        <v>20</v>
      </c>
      <c r="H30" s="65">
        <v>4962644</v>
      </c>
      <c r="I30" s="73" t="s">
        <v>1406</v>
      </c>
      <c r="J30" s="67">
        <v>4962644785018</v>
      </c>
      <c r="K30" s="65" t="s">
        <v>375</v>
      </c>
      <c r="L30" s="68">
        <v>1800</v>
      </c>
      <c r="M30" s="67">
        <v>4962644785018</v>
      </c>
      <c r="O30" s="74">
        <v>2400</v>
      </c>
      <c r="Q30" s="51" t="s">
        <v>1407</v>
      </c>
      <c r="R30" s="70">
        <v>1380</v>
      </c>
      <c r="S30" s="51">
        <v>980</v>
      </c>
      <c r="T30" s="71">
        <v>1280</v>
      </c>
      <c r="U30" s="51">
        <v>1200</v>
      </c>
      <c r="V30" s="70">
        <v>1500</v>
      </c>
      <c r="W30" s="51">
        <v>460</v>
      </c>
      <c r="X30" s="61">
        <v>600</v>
      </c>
      <c r="Z30" s="72">
        <f t="shared" si="0"/>
        <v>1.3043478260869565</v>
      </c>
    </row>
    <row r="31" spans="1:26" ht="15" customHeight="1">
      <c r="A31" s="51" t="s">
        <v>1350</v>
      </c>
      <c r="B31" s="51" t="s">
        <v>1351</v>
      </c>
      <c r="C31" s="51">
        <v>4962644784547</v>
      </c>
      <c r="D31" s="65" t="s">
        <v>376</v>
      </c>
      <c r="E31" s="65" t="s">
        <v>1408</v>
      </c>
      <c r="F31" s="64"/>
      <c r="G31" s="65">
        <v>30</v>
      </c>
      <c r="H31" s="65">
        <v>4962644</v>
      </c>
      <c r="I31" s="73" t="s">
        <v>1409</v>
      </c>
      <c r="J31" s="67">
        <v>4962644784547</v>
      </c>
      <c r="K31" s="65" t="s">
        <v>376</v>
      </c>
      <c r="L31" s="68">
        <v>2500</v>
      </c>
      <c r="M31" s="67">
        <v>4962644784547</v>
      </c>
      <c r="O31" s="60">
        <v>2800</v>
      </c>
      <c r="Q31" s="51">
        <v>1980</v>
      </c>
      <c r="R31" s="70">
        <v>2080</v>
      </c>
      <c r="S31" s="51">
        <v>1780</v>
      </c>
      <c r="T31" s="71">
        <v>1880</v>
      </c>
      <c r="U31" s="51">
        <v>2100</v>
      </c>
      <c r="V31" s="70">
        <v>2200</v>
      </c>
      <c r="W31" s="51">
        <v>800</v>
      </c>
      <c r="X31" s="61">
        <v>880</v>
      </c>
      <c r="Y31" s="81" t="s">
        <v>1355</v>
      </c>
      <c r="Z31" s="72">
        <f t="shared" si="0"/>
        <v>1.1000000000000001</v>
      </c>
    </row>
    <row r="32" spans="1:26" ht="15" customHeight="1">
      <c r="C32" s="51">
        <v>4962644785308</v>
      </c>
      <c r="D32" s="65" t="s">
        <v>724</v>
      </c>
      <c r="E32" s="65" t="s">
        <v>1410</v>
      </c>
      <c r="F32" s="64"/>
      <c r="G32" s="65">
        <v>40</v>
      </c>
      <c r="H32" s="65">
        <v>4962644</v>
      </c>
      <c r="I32" s="73" t="s">
        <v>1411</v>
      </c>
      <c r="J32" s="67">
        <v>4962644785308</v>
      </c>
      <c r="K32" s="65" t="s">
        <v>724</v>
      </c>
      <c r="L32" s="68">
        <v>1000</v>
      </c>
      <c r="M32" s="67">
        <v>4962644785308</v>
      </c>
      <c r="O32" s="74">
        <v>1300</v>
      </c>
      <c r="Q32" s="51">
        <v>680</v>
      </c>
      <c r="R32" s="70">
        <v>980</v>
      </c>
      <c r="S32" s="51">
        <v>680</v>
      </c>
      <c r="T32" s="71">
        <v>880</v>
      </c>
      <c r="U32" s="51">
        <v>880</v>
      </c>
      <c r="V32" s="70">
        <v>1100</v>
      </c>
      <c r="W32" s="51">
        <v>320</v>
      </c>
      <c r="X32" s="61">
        <v>410</v>
      </c>
      <c r="Z32" s="72">
        <f t="shared" si="0"/>
        <v>1.28125</v>
      </c>
    </row>
    <row r="33" spans="1:26" ht="15" customHeight="1">
      <c r="A33" s="51" t="s">
        <v>1380</v>
      </c>
      <c r="B33" s="51" t="s">
        <v>1351</v>
      </c>
      <c r="C33" s="51">
        <v>4962644784004</v>
      </c>
      <c r="D33" s="75" t="s">
        <v>377</v>
      </c>
      <c r="E33" s="75" t="s">
        <v>1412</v>
      </c>
      <c r="F33" s="76"/>
      <c r="G33" s="75">
        <v>50</v>
      </c>
      <c r="H33" s="75">
        <v>4962644</v>
      </c>
      <c r="I33" s="77" t="s">
        <v>1413</v>
      </c>
      <c r="J33" s="78">
        <v>4962644784004</v>
      </c>
      <c r="K33" s="75" t="s">
        <v>377</v>
      </c>
      <c r="L33" s="79">
        <v>500</v>
      </c>
      <c r="M33" s="78">
        <v>4962644784004</v>
      </c>
      <c r="N33" s="80"/>
      <c r="O33" s="60">
        <v>500</v>
      </c>
      <c r="P33" s="80"/>
      <c r="Q33" s="80">
        <v>480</v>
      </c>
      <c r="R33" s="60">
        <v>480</v>
      </c>
      <c r="S33" s="80">
        <v>398</v>
      </c>
      <c r="T33" s="71">
        <v>398</v>
      </c>
      <c r="U33" s="80">
        <v>500</v>
      </c>
      <c r="V33" s="60">
        <v>500</v>
      </c>
      <c r="W33" s="80">
        <v>180</v>
      </c>
      <c r="X33" s="61">
        <v>180</v>
      </c>
      <c r="Z33" s="72">
        <f t="shared" si="0"/>
        <v>1</v>
      </c>
    </row>
    <row r="34" spans="1:26" ht="15" customHeight="1">
      <c r="A34" s="51" t="s">
        <v>1380</v>
      </c>
      <c r="B34" s="51" t="s">
        <v>1351</v>
      </c>
      <c r="C34" s="51">
        <v>4962644784639</v>
      </c>
      <c r="D34" s="75" t="s">
        <v>378</v>
      </c>
      <c r="E34" s="75" t="s">
        <v>1414</v>
      </c>
      <c r="F34" s="76"/>
      <c r="G34" s="75">
        <v>3</v>
      </c>
      <c r="H34" s="75">
        <v>4962644</v>
      </c>
      <c r="I34" s="77" t="s">
        <v>1415</v>
      </c>
      <c r="J34" s="78">
        <v>4962644784639</v>
      </c>
      <c r="K34" s="75" t="s">
        <v>378</v>
      </c>
      <c r="L34" s="79">
        <v>5000</v>
      </c>
      <c r="M34" s="78">
        <v>4962644784639</v>
      </c>
      <c r="N34" s="80"/>
      <c r="O34" s="60">
        <v>5000</v>
      </c>
      <c r="P34" s="80"/>
      <c r="Q34" s="80">
        <v>3480</v>
      </c>
      <c r="R34" s="60">
        <v>3480</v>
      </c>
      <c r="S34" s="80">
        <v>3480</v>
      </c>
      <c r="T34" s="71">
        <v>3480</v>
      </c>
      <c r="U34" s="80">
        <v>3980</v>
      </c>
      <c r="V34" s="60">
        <v>3980</v>
      </c>
      <c r="W34" s="80">
        <v>1555</v>
      </c>
      <c r="X34" s="61">
        <v>1555</v>
      </c>
      <c r="Z34" s="72">
        <f t="shared" si="0"/>
        <v>1</v>
      </c>
    </row>
    <row r="35" spans="1:26" ht="15" customHeight="1">
      <c r="A35" s="51" t="s">
        <v>1380</v>
      </c>
      <c r="B35" s="51" t="s">
        <v>1351</v>
      </c>
      <c r="C35" s="51">
        <v>4962644784646</v>
      </c>
      <c r="D35" s="75" t="s">
        <v>379</v>
      </c>
      <c r="E35" s="75" t="s">
        <v>1416</v>
      </c>
      <c r="F35" s="76"/>
      <c r="G35" s="75">
        <v>8</v>
      </c>
      <c r="H35" s="75">
        <v>4962644</v>
      </c>
      <c r="I35" s="77" t="s">
        <v>1417</v>
      </c>
      <c r="J35" s="78">
        <v>4962644784646</v>
      </c>
      <c r="K35" s="75" t="s">
        <v>379</v>
      </c>
      <c r="L35" s="79">
        <v>4000</v>
      </c>
      <c r="M35" s="78">
        <v>4962644784646</v>
      </c>
      <c r="N35" s="80"/>
      <c r="O35" s="60">
        <v>4000</v>
      </c>
      <c r="P35" s="80"/>
      <c r="Q35" s="80">
        <v>1980</v>
      </c>
      <c r="R35" s="60">
        <v>1980</v>
      </c>
      <c r="S35" s="80">
        <v>1980</v>
      </c>
      <c r="T35" s="71">
        <v>1980</v>
      </c>
      <c r="U35" s="80">
        <v>2480</v>
      </c>
      <c r="V35" s="60">
        <v>2480</v>
      </c>
      <c r="W35" s="80">
        <v>885</v>
      </c>
      <c r="X35" s="61">
        <v>885</v>
      </c>
      <c r="Z35" s="72">
        <f t="shared" si="0"/>
        <v>1</v>
      </c>
    </row>
    <row r="36" spans="1:26" ht="15" customHeight="1">
      <c r="A36" s="51" t="s">
        <v>1380</v>
      </c>
      <c r="B36" s="51" t="s">
        <v>1351</v>
      </c>
      <c r="C36" s="51">
        <v>4962644784400</v>
      </c>
      <c r="D36" s="75" t="s">
        <v>380</v>
      </c>
      <c r="E36" s="75" t="s">
        <v>1418</v>
      </c>
      <c r="F36" s="76"/>
      <c r="G36" s="75">
        <v>30</v>
      </c>
      <c r="H36" s="75">
        <v>4962644</v>
      </c>
      <c r="I36" s="77" t="s">
        <v>1419</v>
      </c>
      <c r="J36" s="78">
        <v>4962644784400</v>
      </c>
      <c r="K36" s="75" t="s">
        <v>380</v>
      </c>
      <c r="L36" s="79">
        <v>2000</v>
      </c>
      <c r="M36" s="78">
        <v>4962644784400</v>
      </c>
      <c r="N36" s="80"/>
      <c r="O36" s="60">
        <v>2000</v>
      </c>
      <c r="P36" s="80"/>
      <c r="Q36" s="80">
        <v>1280</v>
      </c>
      <c r="R36" s="60">
        <v>1280</v>
      </c>
      <c r="S36" s="80">
        <v>1280</v>
      </c>
      <c r="T36" s="71">
        <v>1280</v>
      </c>
      <c r="U36" s="80">
        <v>1480</v>
      </c>
      <c r="V36" s="60">
        <v>1480</v>
      </c>
      <c r="W36" s="80">
        <v>570</v>
      </c>
      <c r="X36" s="61">
        <v>570</v>
      </c>
      <c r="Z36" s="72">
        <f t="shared" si="0"/>
        <v>1</v>
      </c>
    </row>
    <row r="37" spans="1:26" ht="15" customHeight="1">
      <c r="A37" s="51" t="s">
        <v>1380</v>
      </c>
      <c r="B37" s="51" t="s">
        <v>1351</v>
      </c>
      <c r="C37" s="51">
        <v>4962644784653</v>
      </c>
      <c r="D37" s="75" t="s">
        <v>381</v>
      </c>
      <c r="E37" s="75" t="s">
        <v>1420</v>
      </c>
      <c r="F37" s="76"/>
      <c r="G37" s="75">
        <v>3</v>
      </c>
      <c r="H37" s="75">
        <v>4962644</v>
      </c>
      <c r="I37" s="77" t="s">
        <v>1421</v>
      </c>
      <c r="J37" s="78">
        <v>4962644784653</v>
      </c>
      <c r="K37" s="75" t="s">
        <v>381</v>
      </c>
      <c r="L37" s="79">
        <v>8000</v>
      </c>
      <c r="M37" s="78">
        <v>4962644784653</v>
      </c>
      <c r="N37" s="80"/>
      <c r="O37" s="60">
        <v>8000</v>
      </c>
      <c r="P37" s="80"/>
      <c r="Q37" s="80">
        <v>5980</v>
      </c>
      <c r="R37" s="60">
        <v>5980</v>
      </c>
      <c r="S37" s="80">
        <v>5980</v>
      </c>
      <c r="T37" s="71">
        <v>5980</v>
      </c>
      <c r="U37" s="80">
        <v>6480</v>
      </c>
      <c r="V37" s="60">
        <v>6480</v>
      </c>
      <c r="W37" s="80">
        <v>2450</v>
      </c>
      <c r="X37" s="61">
        <v>2450</v>
      </c>
      <c r="Z37" s="72">
        <f t="shared" si="0"/>
        <v>1</v>
      </c>
    </row>
    <row r="38" spans="1:26" ht="15" customHeight="1">
      <c r="A38" s="51" t="s">
        <v>1380</v>
      </c>
      <c r="B38" s="51" t="s">
        <v>1351</v>
      </c>
      <c r="C38" s="51">
        <v>4962644784660</v>
      </c>
      <c r="D38" s="75" t="s">
        <v>382</v>
      </c>
      <c r="E38" s="75" t="s">
        <v>1422</v>
      </c>
      <c r="F38" s="76"/>
      <c r="G38" s="75">
        <v>8</v>
      </c>
      <c r="H38" s="75">
        <v>4962644</v>
      </c>
      <c r="I38" s="77" t="s">
        <v>1423</v>
      </c>
      <c r="J38" s="78">
        <v>4962644784660</v>
      </c>
      <c r="K38" s="75" t="s">
        <v>382</v>
      </c>
      <c r="L38" s="79">
        <v>6000</v>
      </c>
      <c r="M38" s="78">
        <v>4962644784660</v>
      </c>
      <c r="N38" s="80"/>
      <c r="O38" s="60">
        <v>6000</v>
      </c>
      <c r="P38" s="80"/>
      <c r="Q38" s="80">
        <v>3980</v>
      </c>
      <c r="R38" s="60">
        <v>3980</v>
      </c>
      <c r="S38" s="80">
        <v>3980</v>
      </c>
      <c r="T38" s="71">
        <v>3980</v>
      </c>
      <c r="U38" s="80">
        <v>4580</v>
      </c>
      <c r="V38" s="60">
        <v>4580</v>
      </c>
      <c r="W38" s="80">
        <v>1780</v>
      </c>
      <c r="X38" s="61">
        <v>1780</v>
      </c>
      <c r="Z38" s="72">
        <f t="shared" si="0"/>
        <v>1</v>
      </c>
    </row>
    <row r="39" spans="1:26" ht="15" customHeight="1">
      <c r="A39" s="51" t="s">
        <v>1350</v>
      </c>
      <c r="B39" s="51" t="s">
        <v>1351</v>
      </c>
      <c r="C39" s="51">
        <v>4962644784820</v>
      </c>
      <c r="D39" s="65" t="s">
        <v>725</v>
      </c>
      <c r="E39" s="65" t="s">
        <v>1424</v>
      </c>
      <c r="F39" s="64" t="s">
        <v>247</v>
      </c>
      <c r="G39" s="65">
        <v>100</v>
      </c>
      <c r="H39" s="65">
        <v>4962644</v>
      </c>
      <c r="I39" s="73" t="s">
        <v>1425</v>
      </c>
      <c r="J39" s="67">
        <v>4962644784820</v>
      </c>
      <c r="K39" s="65" t="s">
        <v>725</v>
      </c>
      <c r="L39" s="68">
        <v>800</v>
      </c>
      <c r="M39" s="67">
        <v>4962644784820</v>
      </c>
      <c r="O39" s="60">
        <v>900</v>
      </c>
      <c r="Q39" s="51">
        <v>498</v>
      </c>
      <c r="R39" s="71">
        <v>548</v>
      </c>
      <c r="S39" s="51">
        <v>498</v>
      </c>
      <c r="T39" s="71">
        <v>498</v>
      </c>
      <c r="U39" s="51">
        <v>498</v>
      </c>
      <c r="V39" s="70">
        <v>600</v>
      </c>
      <c r="W39" s="51">
        <v>210</v>
      </c>
      <c r="X39" s="61">
        <v>234</v>
      </c>
      <c r="Y39" s="81" t="s">
        <v>1355</v>
      </c>
      <c r="Z39" s="72">
        <f t="shared" si="0"/>
        <v>1.1142857142857143</v>
      </c>
    </row>
    <row r="40" spans="1:26" ht="15" customHeight="1">
      <c r="A40" s="51" t="s">
        <v>1350</v>
      </c>
      <c r="B40" s="51" t="s">
        <v>1351</v>
      </c>
      <c r="C40" s="51">
        <v>4962644784844</v>
      </c>
      <c r="D40" s="65" t="s">
        <v>726</v>
      </c>
      <c r="E40" s="65" t="s">
        <v>1424</v>
      </c>
      <c r="F40" s="64" t="s">
        <v>247</v>
      </c>
      <c r="G40" s="65">
        <v>100</v>
      </c>
      <c r="H40" s="65">
        <v>4962644</v>
      </c>
      <c r="I40" s="73" t="s">
        <v>1426</v>
      </c>
      <c r="J40" s="67">
        <v>4962644784844</v>
      </c>
      <c r="K40" s="65" t="s">
        <v>726</v>
      </c>
      <c r="L40" s="68">
        <v>800</v>
      </c>
      <c r="M40" s="67">
        <v>4962644784844</v>
      </c>
      <c r="O40" s="60">
        <v>1100</v>
      </c>
      <c r="R40" s="87" t="s">
        <v>1361</v>
      </c>
      <c r="S40" s="51">
        <v>498</v>
      </c>
      <c r="T40" s="71">
        <v>588</v>
      </c>
      <c r="U40" s="51">
        <v>498</v>
      </c>
      <c r="V40" s="87" t="s">
        <v>1361</v>
      </c>
      <c r="W40" s="51">
        <v>210</v>
      </c>
      <c r="X40" s="61">
        <v>275</v>
      </c>
      <c r="Y40" s="81" t="s">
        <v>1355</v>
      </c>
      <c r="Z40" s="72">
        <f t="shared" si="0"/>
        <v>1.3095238095238095</v>
      </c>
    </row>
    <row r="41" spans="1:26" ht="15" customHeight="1">
      <c r="A41" s="51" t="s">
        <v>1350</v>
      </c>
      <c r="B41" s="51" t="s">
        <v>1351</v>
      </c>
      <c r="C41" s="51">
        <v>4962644784776</v>
      </c>
      <c r="D41" s="65" t="s">
        <v>727</v>
      </c>
      <c r="E41" s="65" t="s">
        <v>1424</v>
      </c>
      <c r="F41" s="64" t="s">
        <v>249</v>
      </c>
      <c r="G41" s="65">
        <v>100</v>
      </c>
      <c r="H41" s="65">
        <v>4962644</v>
      </c>
      <c r="I41" s="73" t="s">
        <v>1427</v>
      </c>
      <c r="J41" s="67">
        <v>4962644784776</v>
      </c>
      <c r="K41" s="65" t="s">
        <v>727</v>
      </c>
      <c r="L41" s="68">
        <v>800</v>
      </c>
      <c r="M41" s="67">
        <v>4962644784776</v>
      </c>
      <c r="O41" s="60">
        <v>1100</v>
      </c>
      <c r="R41" s="87" t="s">
        <v>1361</v>
      </c>
      <c r="S41" s="51">
        <v>498</v>
      </c>
      <c r="T41" s="71">
        <v>588</v>
      </c>
      <c r="U41" s="51">
        <v>498</v>
      </c>
      <c r="V41" s="87" t="s">
        <v>1361</v>
      </c>
      <c r="W41" s="51">
        <v>210</v>
      </c>
      <c r="X41" s="61">
        <v>275</v>
      </c>
      <c r="Y41" s="81" t="s">
        <v>1355</v>
      </c>
      <c r="Z41" s="72">
        <f t="shared" si="0"/>
        <v>1.3095238095238095</v>
      </c>
    </row>
    <row r="42" spans="1:26" ht="15" customHeight="1">
      <c r="A42" s="51" t="s">
        <v>1350</v>
      </c>
      <c r="B42" s="51" t="s">
        <v>1351</v>
      </c>
      <c r="C42" s="51">
        <v>4962644784769</v>
      </c>
      <c r="D42" s="65" t="s">
        <v>728</v>
      </c>
      <c r="E42" s="65" t="s">
        <v>1424</v>
      </c>
      <c r="F42" s="64" t="s">
        <v>1372</v>
      </c>
      <c r="G42" s="65">
        <v>100</v>
      </c>
      <c r="H42" s="65">
        <v>4962644</v>
      </c>
      <c r="I42" s="73" t="s">
        <v>1428</v>
      </c>
      <c r="J42" s="67">
        <v>4962644784769</v>
      </c>
      <c r="K42" s="65" t="s">
        <v>728</v>
      </c>
      <c r="L42" s="68">
        <v>800</v>
      </c>
      <c r="M42" s="67">
        <v>4962644784769</v>
      </c>
      <c r="O42" s="60">
        <v>1100</v>
      </c>
      <c r="R42" s="87" t="s">
        <v>1361</v>
      </c>
      <c r="S42" s="51">
        <v>498</v>
      </c>
      <c r="T42" s="71">
        <v>588</v>
      </c>
      <c r="U42" s="51">
        <v>498</v>
      </c>
      <c r="V42" s="87" t="s">
        <v>1361</v>
      </c>
      <c r="W42" s="51">
        <v>210</v>
      </c>
      <c r="X42" s="61">
        <v>275</v>
      </c>
      <c r="Y42" s="81" t="s">
        <v>1355</v>
      </c>
      <c r="Z42" s="72">
        <f t="shared" si="0"/>
        <v>1.3095238095238095</v>
      </c>
    </row>
    <row r="43" spans="1:26" ht="15" customHeight="1">
      <c r="A43" s="51" t="s">
        <v>1350</v>
      </c>
      <c r="B43" s="51" t="s">
        <v>1351</v>
      </c>
      <c r="C43" s="51">
        <v>4962644784851</v>
      </c>
      <c r="D43" s="65" t="s">
        <v>614</v>
      </c>
      <c r="E43" s="65" t="s">
        <v>1424</v>
      </c>
      <c r="F43" s="64" t="s">
        <v>249</v>
      </c>
      <c r="G43" s="65">
        <v>100</v>
      </c>
      <c r="H43" s="65">
        <v>4962644</v>
      </c>
      <c r="I43" s="73" t="s">
        <v>1429</v>
      </c>
      <c r="J43" s="67">
        <v>4962644784851</v>
      </c>
      <c r="K43" s="65" t="s">
        <v>614</v>
      </c>
      <c r="L43" s="68">
        <v>800</v>
      </c>
      <c r="M43" s="67">
        <v>4962644784851</v>
      </c>
      <c r="O43" s="60">
        <v>900</v>
      </c>
      <c r="Q43" s="51">
        <v>498</v>
      </c>
      <c r="R43" s="71">
        <v>548</v>
      </c>
      <c r="S43" s="51">
        <v>498</v>
      </c>
      <c r="T43" s="71">
        <v>498</v>
      </c>
      <c r="U43" s="51">
        <v>498</v>
      </c>
      <c r="V43" s="70">
        <v>600</v>
      </c>
      <c r="W43" s="51">
        <v>210</v>
      </c>
      <c r="X43" s="61">
        <v>234</v>
      </c>
      <c r="Y43" s="81" t="s">
        <v>1355</v>
      </c>
      <c r="Z43" s="72">
        <f t="shared" si="0"/>
        <v>1.1142857142857143</v>
      </c>
    </row>
    <row r="44" spans="1:26" ht="15" customHeight="1">
      <c r="A44" s="51" t="s">
        <v>1350</v>
      </c>
      <c r="B44" s="51" t="s">
        <v>1351</v>
      </c>
      <c r="C44" s="51">
        <v>4962644784813</v>
      </c>
      <c r="D44" s="65" t="s">
        <v>729</v>
      </c>
      <c r="E44" s="65" t="s">
        <v>1424</v>
      </c>
      <c r="F44" s="64" t="s">
        <v>1372</v>
      </c>
      <c r="G44" s="65">
        <v>100</v>
      </c>
      <c r="H44" s="65">
        <v>4962644</v>
      </c>
      <c r="I44" s="73" t="s">
        <v>1430</v>
      </c>
      <c r="J44" s="67">
        <v>4962644784813</v>
      </c>
      <c r="K44" s="65" t="s">
        <v>729</v>
      </c>
      <c r="L44" s="68">
        <v>800</v>
      </c>
      <c r="M44" s="67">
        <v>4962644784813</v>
      </c>
      <c r="O44" s="60">
        <v>900</v>
      </c>
      <c r="Q44" s="51">
        <v>498</v>
      </c>
      <c r="R44" s="71">
        <v>548</v>
      </c>
      <c r="S44" s="51">
        <v>498</v>
      </c>
      <c r="T44" s="71">
        <v>498</v>
      </c>
      <c r="U44" s="51">
        <v>498</v>
      </c>
      <c r="V44" s="70">
        <v>600</v>
      </c>
      <c r="W44" s="51">
        <v>210</v>
      </c>
      <c r="X44" s="61">
        <v>234</v>
      </c>
      <c r="Y44" s="81" t="s">
        <v>1355</v>
      </c>
      <c r="Z44" s="72">
        <f t="shared" si="0"/>
        <v>1.1142857142857143</v>
      </c>
    </row>
    <row r="45" spans="1:26" ht="15" customHeight="1">
      <c r="A45" s="51" t="s">
        <v>1350</v>
      </c>
      <c r="B45" s="51" t="s">
        <v>1351</v>
      </c>
      <c r="C45" s="51">
        <v>4962644784097</v>
      </c>
      <c r="D45" s="65" t="s">
        <v>1431</v>
      </c>
      <c r="E45" s="65" t="s">
        <v>1432</v>
      </c>
      <c r="F45" s="64"/>
      <c r="G45" s="65"/>
      <c r="H45" s="65">
        <v>4962644</v>
      </c>
      <c r="I45" s="73" t="s">
        <v>1433</v>
      </c>
      <c r="J45" s="67">
        <v>4962644784097</v>
      </c>
      <c r="K45" s="65" t="s">
        <v>1431</v>
      </c>
      <c r="L45" s="68" t="s">
        <v>1434</v>
      </c>
      <c r="M45" s="67">
        <v>4962644784097</v>
      </c>
      <c r="O45" s="60" t="s">
        <v>1434</v>
      </c>
      <c r="R45" s="70">
        <v>230</v>
      </c>
      <c r="T45" s="71">
        <v>210</v>
      </c>
      <c r="V45" s="70">
        <v>250</v>
      </c>
      <c r="W45" s="51">
        <v>90</v>
      </c>
      <c r="X45" s="61">
        <v>99</v>
      </c>
      <c r="Y45" s="81" t="s">
        <v>1355</v>
      </c>
      <c r="Z45" s="72">
        <f t="shared" si="0"/>
        <v>1.1000000000000001</v>
      </c>
    </row>
    <row r="46" spans="1:26" ht="15" customHeight="1">
      <c r="A46" s="51" t="s">
        <v>1380</v>
      </c>
      <c r="B46" s="51" t="s">
        <v>1351</v>
      </c>
      <c r="C46" s="51">
        <v>4962644785391</v>
      </c>
      <c r="D46" s="65" t="s">
        <v>730</v>
      </c>
      <c r="E46" s="65" t="s">
        <v>1435</v>
      </c>
      <c r="F46" s="64"/>
      <c r="G46" s="65">
        <v>50</v>
      </c>
      <c r="H46" s="65">
        <v>4962644</v>
      </c>
      <c r="I46" s="73" t="s">
        <v>1436</v>
      </c>
      <c r="J46" s="67">
        <v>4962644785391</v>
      </c>
      <c r="K46" s="65" t="s">
        <v>730</v>
      </c>
      <c r="L46" s="68">
        <v>500</v>
      </c>
      <c r="M46" s="67">
        <v>4962644785391</v>
      </c>
      <c r="O46" s="60">
        <v>500</v>
      </c>
      <c r="Q46" s="51">
        <v>398</v>
      </c>
      <c r="R46" s="70">
        <v>398</v>
      </c>
      <c r="S46" s="51">
        <v>398</v>
      </c>
      <c r="T46" s="71">
        <v>398</v>
      </c>
      <c r="U46" s="51">
        <v>500</v>
      </c>
      <c r="V46" s="70">
        <v>500</v>
      </c>
      <c r="W46" s="51">
        <v>180</v>
      </c>
      <c r="X46" s="61">
        <v>180</v>
      </c>
      <c r="Y46" s="51" t="s">
        <v>1390</v>
      </c>
      <c r="Z46" s="72">
        <f t="shared" si="0"/>
        <v>1</v>
      </c>
    </row>
    <row r="47" spans="1:26" ht="15" customHeight="1">
      <c r="A47" s="51" t="s">
        <v>1380</v>
      </c>
      <c r="B47" s="51" t="s">
        <v>1351</v>
      </c>
      <c r="C47" s="51">
        <v>4962644785469</v>
      </c>
      <c r="D47" s="65" t="s">
        <v>1437</v>
      </c>
      <c r="E47" s="65" t="s">
        <v>1438</v>
      </c>
      <c r="F47" s="64"/>
      <c r="G47" s="65">
        <v>3</v>
      </c>
      <c r="H47" s="65">
        <v>4962644</v>
      </c>
      <c r="I47" s="73" t="s">
        <v>1439</v>
      </c>
      <c r="J47" s="67">
        <v>4962644785469</v>
      </c>
      <c r="K47" s="65" t="s">
        <v>1437</v>
      </c>
      <c r="L47" s="68" t="s">
        <v>1440</v>
      </c>
      <c r="M47" s="67">
        <v>4962644785469</v>
      </c>
      <c r="O47" s="60" t="s">
        <v>1440</v>
      </c>
      <c r="Q47" s="51">
        <v>6980</v>
      </c>
      <c r="R47" s="70">
        <v>6980</v>
      </c>
      <c r="S47" s="51">
        <v>5980</v>
      </c>
      <c r="T47" s="71">
        <v>5980</v>
      </c>
      <c r="U47" s="51">
        <v>7800</v>
      </c>
      <c r="V47" s="70">
        <v>7800</v>
      </c>
      <c r="W47" s="51">
        <v>2800</v>
      </c>
      <c r="X47" s="61">
        <v>2800</v>
      </c>
      <c r="Y47" s="51" t="s">
        <v>1390</v>
      </c>
      <c r="Z47" s="72">
        <f t="shared" si="0"/>
        <v>1</v>
      </c>
    </row>
    <row r="48" spans="1:26" ht="15" customHeight="1">
      <c r="A48" s="51" t="s">
        <v>1380</v>
      </c>
      <c r="B48" s="51" t="s">
        <v>1351</v>
      </c>
      <c r="C48" s="51">
        <v>4962644785452</v>
      </c>
      <c r="D48" s="65" t="s">
        <v>1441</v>
      </c>
      <c r="E48" s="65" t="s">
        <v>1442</v>
      </c>
      <c r="F48" s="64"/>
      <c r="G48" s="65">
        <v>8</v>
      </c>
      <c r="H48" s="65">
        <v>4962644</v>
      </c>
      <c r="I48" s="73" t="s">
        <v>1443</v>
      </c>
      <c r="J48" s="67">
        <v>4962644785452</v>
      </c>
      <c r="K48" s="65" t="s">
        <v>1441</v>
      </c>
      <c r="L48" s="68" t="s">
        <v>1440</v>
      </c>
      <c r="M48" s="67">
        <v>4962644785452</v>
      </c>
      <c r="O48" s="60" t="s">
        <v>1440</v>
      </c>
      <c r="Q48" s="51">
        <v>3480</v>
      </c>
      <c r="R48" s="70">
        <v>3480</v>
      </c>
      <c r="S48" s="51">
        <v>2980</v>
      </c>
      <c r="T48" s="71">
        <v>2980</v>
      </c>
      <c r="U48" s="51">
        <v>3800</v>
      </c>
      <c r="V48" s="70">
        <v>3800</v>
      </c>
      <c r="W48" s="51">
        <v>1400</v>
      </c>
      <c r="X48" s="61">
        <v>1400</v>
      </c>
      <c r="Y48" s="51" t="s">
        <v>1390</v>
      </c>
      <c r="Z48" s="72">
        <f t="shared" si="0"/>
        <v>1</v>
      </c>
    </row>
    <row r="49" spans="1:26" ht="15" customHeight="1">
      <c r="A49" s="51" t="s">
        <v>1380</v>
      </c>
      <c r="B49" s="51" t="s">
        <v>1351</v>
      </c>
      <c r="C49" s="51">
        <v>4962644785414</v>
      </c>
      <c r="D49" s="65" t="s">
        <v>1444</v>
      </c>
      <c r="E49" s="65" t="s">
        <v>1445</v>
      </c>
      <c r="F49" s="64"/>
      <c r="G49" s="65">
        <v>30</v>
      </c>
      <c r="H49" s="65">
        <v>4962644</v>
      </c>
      <c r="I49" s="73" t="s">
        <v>1446</v>
      </c>
      <c r="J49" s="67">
        <v>4962644785414</v>
      </c>
      <c r="K49" s="65" t="s">
        <v>1444</v>
      </c>
      <c r="L49" s="68">
        <v>1500</v>
      </c>
      <c r="M49" s="67">
        <v>4962644785414</v>
      </c>
      <c r="O49" s="60">
        <v>1700</v>
      </c>
      <c r="Q49" s="51">
        <v>980</v>
      </c>
      <c r="R49" s="70">
        <v>1080</v>
      </c>
      <c r="S49" s="51">
        <v>880</v>
      </c>
      <c r="T49" s="71">
        <v>980</v>
      </c>
      <c r="U49" s="51">
        <v>1200</v>
      </c>
      <c r="V49" s="70">
        <v>1200</v>
      </c>
      <c r="W49" s="51">
        <v>415</v>
      </c>
      <c r="X49" s="61">
        <v>460</v>
      </c>
      <c r="Y49" s="81" t="s">
        <v>1355</v>
      </c>
      <c r="Z49" s="72">
        <f t="shared" si="0"/>
        <v>1.1084337349397591</v>
      </c>
    </row>
    <row r="50" spans="1:26" ht="15" customHeight="1">
      <c r="A50" s="51" t="s">
        <v>1380</v>
      </c>
      <c r="B50" s="51" t="s">
        <v>1351</v>
      </c>
      <c r="C50" s="51">
        <v>4962644785407</v>
      </c>
      <c r="D50" s="65" t="s">
        <v>1447</v>
      </c>
      <c r="E50" s="65" t="s">
        <v>1448</v>
      </c>
      <c r="F50" s="64"/>
      <c r="G50" s="65">
        <v>100</v>
      </c>
      <c r="H50" s="65">
        <v>4962644</v>
      </c>
      <c r="I50" s="73" t="s">
        <v>1449</v>
      </c>
      <c r="J50" s="67">
        <v>4962644785407</v>
      </c>
      <c r="K50" s="65" t="s">
        <v>1447</v>
      </c>
      <c r="L50" s="68">
        <v>800</v>
      </c>
      <c r="M50" s="67">
        <v>4962644785407</v>
      </c>
      <c r="O50" s="60">
        <v>900</v>
      </c>
      <c r="Q50" s="51">
        <v>598</v>
      </c>
      <c r="R50" s="70">
        <v>598</v>
      </c>
      <c r="S50" s="51">
        <v>498</v>
      </c>
      <c r="T50" s="71">
        <v>548</v>
      </c>
      <c r="U50" s="51">
        <v>680</v>
      </c>
      <c r="V50" s="70">
        <v>680</v>
      </c>
      <c r="W50" s="51">
        <v>235</v>
      </c>
      <c r="X50" s="61">
        <v>257</v>
      </c>
      <c r="Y50" s="81" t="s">
        <v>1355</v>
      </c>
      <c r="Z50" s="72">
        <f t="shared" si="0"/>
        <v>1.0936170212765957</v>
      </c>
    </row>
    <row r="51" spans="1:26" ht="15" customHeight="1">
      <c r="A51" s="51" t="s">
        <v>1380</v>
      </c>
      <c r="B51" s="51" t="s">
        <v>1351</v>
      </c>
      <c r="C51" s="51">
        <v>4962644785445</v>
      </c>
      <c r="D51" s="65" t="s">
        <v>1450</v>
      </c>
      <c r="E51" s="65" t="s">
        <v>1451</v>
      </c>
      <c r="F51" s="64"/>
      <c r="G51" s="65">
        <v>3</v>
      </c>
      <c r="H51" s="65">
        <v>4962644</v>
      </c>
      <c r="I51" s="73" t="s">
        <v>1452</v>
      </c>
      <c r="J51" s="67">
        <v>4962644785445</v>
      </c>
      <c r="K51" s="65" t="s">
        <v>1450</v>
      </c>
      <c r="L51" s="68" t="s">
        <v>1440</v>
      </c>
      <c r="M51" s="67">
        <v>4962644785445</v>
      </c>
      <c r="O51" s="60" t="s">
        <v>1440</v>
      </c>
      <c r="Q51" s="51">
        <v>3980</v>
      </c>
      <c r="R51" s="70">
        <v>3980</v>
      </c>
      <c r="S51" s="51">
        <v>3980</v>
      </c>
      <c r="T51" s="71">
        <v>3980</v>
      </c>
      <c r="U51" s="51">
        <v>4800</v>
      </c>
      <c r="V51" s="70">
        <v>4800</v>
      </c>
      <c r="W51" s="51">
        <v>1870</v>
      </c>
      <c r="X51" s="61">
        <v>1870</v>
      </c>
      <c r="Y51" s="51" t="s">
        <v>1390</v>
      </c>
      <c r="Z51" s="72">
        <f t="shared" si="0"/>
        <v>1</v>
      </c>
    </row>
    <row r="52" spans="1:26" ht="15" customHeight="1">
      <c r="A52" s="51" t="s">
        <v>1380</v>
      </c>
      <c r="B52" s="51" t="s">
        <v>1351</v>
      </c>
      <c r="C52" s="51">
        <v>4962644785438</v>
      </c>
      <c r="D52" s="65" t="s">
        <v>1453</v>
      </c>
      <c r="E52" s="65" t="s">
        <v>1454</v>
      </c>
      <c r="F52" s="64"/>
      <c r="G52" s="65">
        <v>20</v>
      </c>
      <c r="H52" s="65">
        <v>4962644</v>
      </c>
      <c r="I52" s="73" t="s">
        <v>1455</v>
      </c>
      <c r="J52" s="67">
        <v>4962644785438</v>
      </c>
      <c r="K52" s="65" t="s">
        <v>1453</v>
      </c>
      <c r="L52" s="68" t="s">
        <v>1440</v>
      </c>
      <c r="M52" s="67">
        <v>4962644785438</v>
      </c>
      <c r="O52" s="60" t="s">
        <v>1440</v>
      </c>
      <c r="Q52" s="51">
        <v>1780</v>
      </c>
      <c r="R52" s="70">
        <v>1780</v>
      </c>
      <c r="S52" s="51">
        <v>1480</v>
      </c>
      <c r="T52" s="71">
        <v>1680</v>
      </c>
      <c r="U52" s="51">
        <v>2000</v>
      </c>
      <c r="V52" s="70">
        <v>2000</v>
      </c>
      <c r="W52" s="51">
        <v>695</v>
      </c>
      <c r="X52" s="61">
        <v>765</v>
      </c>
      <c r="Y52" s="81" t="s">
        <v>1355</v>
      </c>
      <c r="Z52" s="72">
        <f t="shared" si="0"/>
        <v>1.1007194244604317</v>
      </c>
    </row>
    <row r="53" spans="1:26" ht="15" customHeight="1">
      <c r="A53" s="51" t="s">
        <v>1380</v>
      </c>
      <c r="B53" s="51" t="s">
        <v>1351</v>
      </c>
      <c r="C53" s="51">
        <v>4962644785421</v>
      </c>
      <c r="D53" s="65" t="s">
        <v>1456</v>
      </c>
      <c r="E53" s="65" t="s">
        <v>1457</v>
      </c>
      <c r="F53" s="64"/>
      <c r="G53" s="65">
        <v>30</v>
      </c>
      <c r="H53" s="65">
        <v>4962644</v>
      </c>
      <c r="I53" s="73" t="s">
        <v>1458</v>
      </c>
      <c r="J53" s="67">
        <v>4962644785421</v>
      </c>
      <c r="K53" s="65" t="s">
        <v>1456</v>
      </c>
      <c r="L53" s="68">
        <v>2000</v>
      </c>
      <c r="M53" s="67">
        <v>4962644785421</v>
      </c>
      <c r="O53" s="60">
        <v>2000</v>
      </c>
      <c r="Q53" s="51">
        <v>1080</v>
      </c>
      <c r="R53" s="70">
        <v>1080</v>
      </c>
      <c r="S53" s="51">
        <v>980</v>
      </c>
      <c r="T53" s="71">
        <v>980</v>
      </c>
      <c r="U53" s="51">
        <v>1400</v>
      </c>
      <c r="V53" s="70">
        <v>1400</v>
      </c>
      <c r="W53" s="51">
        <v>460</v>
      </c>
      <c r="X53" s="61">
        <v>460</v>
      </c>
      <c r="Y53" s="51" t="s">
        <v>1390</v>
      </c>
      <c r="Z53" s="72">
        <f t="shared" si="0"/>
        <v>1</v>
      </c>
    </row>
    <row r="54" spans="1:26" ht="15" customHeight="1">
      <c r="A54" s="51" t="s">
        <v>1380</v>
      </c>
      <c r="C54" s="51">
        <v>4962644785698</v>
      </c>
      <c r="D54" s="65" t="s">
        <v>1459</v>
      </c>
      <c r="E54" s="65" t="s">
        <v>1460</v>
      </c>
      <c r="F54" s="64"/>
      <c r="G54" s="65">
        <v>10</v>
      </c>
      <c r="H54" s="65">
        <v>4962644</v>
      </c>
      <c r="I54" s="73" t="s">
        <v>1461</v>
      </c>
      <c r="J54" s="67">
        <v>4962644785698</v>
      </c>
      <c r="K54" s="65" t="s">
        <v>1459</v>
      </c>
      <c r="L54" s="68"/>
      <c r="M54" s="67">
        <v>4962644785698</v>
      </c>
      <c r="O54" s="60">
        <v>4000</v>
      </c>
      <c r="R54" s="70">
        <v>2980</v>
      </c>
      <c r="T54" s="71">
        <v>2780</v>
      </c>
      <c r="V54" s="70">
        <v>3080</v>
      </c>
      <c r="X54" s="61">
        <v>1320</v>
      </c>
      <c r="Y54" s="51" t="s">
        <v>1462</v>
      </c>
      <c r="Z54" s="72" t="e">
        <f t="shared" si="0"/>
        <v>#DIV/0!</v>
      </c>
    </row>
    <row r="55" spans="1:26" ht="15" customHeight="1">
      <c r="C55" s="51">
        <v>4962644785568</v>
      </c>
      <c r="D55" s="65" t="s">
        <v>1463</v>
      </c>
      <c r="E55" s="65" t="s">
        <v>1464</v>
      </c>
      <c r="F55" s="64"/>
      <c r="G55" s="65">
        <v>14</v>
      </c>
      <c r="H55" s="65">
        <v>4962644</v>
      </c>
      <c r="I55" s="73" t="s">
        <v>1465</v>
      </c>
      <c r="J55" s="67">
        <v>4962644785568</v>
      </c>
      <c r="K55" s="65" t="s">
        <v>1463</v>
      </c>
      <c r="L55" s="68">
        <v>3000</v>
      </c>
      <c r="M55" s="67">
        <v>4962644785568</v>
      </c>
      <c r="O55" s="60">
        <v>3000</v>
      </c>
      <c r="Q55" s="51">
        <v>2480</v>
      </c>
      <c r="R55" s="60">
        <v>2480</v>
      </c>
      <c r="S55" s="51">
        <v>1980</v>
      </c>
      <c r="T55" s="71">
        <v>1980</v>
      </c>
      <c r="U55" s="51">
        <v>2500</v>
      </c>
      <c r="V55" s="70">
        <v>2500</v>
      </c>
      <c r="W55" s="51">
        <v>930</v>
      </c>
      <c r="X55" s="61">
        <v>930</v>
      </c>
      <c r="Z55" s="72">
        <f t="shared" si="0"/>
        <v>1</v>
      </c>
    </row>
    <row r="56" spans="1:26" ht="15" customHeight="1">
      <c r="A56" s="51" t="s">
        <v>1350</v>
      </c>
      <c r="B56" s="51" t="s">
        <v>1351</v>
      </c>
      <c r="C56" s="51">
        <v>4962644785360</v>
      </c>
      <c r="D56" s="65" t="s">
        <v>1466</v>
      </c>
      <c r="E56" s="65" t="s">
        <v>1467</v>
      </c>
      <c r="F56" s="64"/>
      <c r="G56" s="65">
        <v>10</v>
      </c>
      <c r="H56" s="65">
        <v>4962644</v>
      </c>
      <c r="I56" s="73" t="s">
        <v>1468</v>
      </c>
      <c r="J56" s="67">
        <v>4962644785360</v>
      </c>
      <c r="K56" s="65" t="s">
        <v>1466</v>
      </c>
      <c r="L56" s="68">
        <v>1000</v>
      </c>
      <c r="M56" s="67">
        <v>4962644785360</v>
      </c>
      <c r="O56" s="74">
        <v>1200</v>
      </c>
      <c r="Q56" s="88">
        <v>880</v>
      </c>
      <c r="R56" s="70">
        <v>1080</v>
      </c>
      <c r="S56" s="51">
        <v>880</v>
      </c>
      <c r="T56" s="71">
        <v>980</v>
      </c>
      <c r="U56" s="51">
        <v>980</v>
      </c>
      <c r="V56" s="70">
        <v>1200</v>
      </c>
      <c r="W56" s="51">
        <v>415</v>
      </c>
      <c r="X56" s="61">
        <v>460</v>
      </c>
      <c r="Y56" s="81" t="s">
        <v>1355</v>
      </c>
      <c r="Z56" s="72">
        <f t="shared" si="0"/>
        <v>1.1084337349397591</v>
      </c>
    </row>
    <row r="57" spans="1:26" ht="15" customHeight="1">
      <c r="A57" s="51" t="s">
        <v>1350</v>
      </c>
      <c r="B57" s="51" t="s">
        <v>1351</v>
      </c>
      <c r="C57" s="51">
        <v>4962644785117</v>
      </c>
      <c r="D57" s="65" t="s">
        <v>383</v>
      </c>
      <c r="E57" s="65" t="s">
        <v>1469</v>
      </c>
      <c r="F57" s="64"/>
      <c r="G57" s="65">
        <v>8</v>
      </c>
      <c r="H57" s="65">
        <v>4962644</v>
      </c>
      <c r="I57" s="73" t="s">
        <v>1470</v>
      </c>
      <c r="J57" s="67">
        <v>4962644785117</v>
      </c>
      <c r="K57" s="65" t="s">
        <v>383</v>
      </c>
      <c r="L57" s="68">
        <v>6000</v>
      </c>
      <c r="M57" s="67">
        <v>4962644785117</v>
      </c>
      <c r="O57" s="60">
        <v>6000</v>
      </c>
      <c r="Q57" s="88">
        <v>2980</v>
      </c>
      <c r="R57" s="70">
        <v>2980</v>
      </c>
      <c r="S57" s="51">
        <v>2980</v>
      </c>
      <c r="T57" s="71">
        <v>2980</v>
      </c>
      <c r="U57" s="51">
        <v>3500</v>
      </c>
      <c r="V57" s="70">
        <v>3500</v>
      </c>
      <c r="W57" s="51">
        <v>1400</v>
      </c>
      <c r="X57" s="61">
        <v>1400</v>
      </c>
      <c r="Y57" s="51" t="s">
        <v>1390</v>
      </c>
      <c r="Z57" s="72">
        <f t="shared" si="0"/>
        <v>1</v>
      </c>
    </row>
    <row r="58" spans="1:26" ht="15" customHeight="1">
      <c r="A58" s="51" t="s">
        <v>1350</v>
      </c>
      <c r="B58" s="51" t="s">
        <v>1351</v>
      </c>
      <c r="C58" s="51">
        <v>4962644785094</v>
      </c>
      <c r="D58" s="75" t="s">
        <v>384</v>
      </c>
      <c r="E58" s="75" t="s">
        <v>1471</v>
      </c>
      <c r="F58" s="76"/>
      <c r="G58" s="75">
        <v>8</v>
      </c>
      <c r="H58" s="75">
        <v>4962644</v>
      </c>
      <c r="I58" s="77" t="s">
        <v>1472</v>
      </c>
      <c r="J58" s="78">
        <v>4962644785094</v>
      </c>
      <c r="K58" s="75" t="s">
        <v>384</v>
      </c>
      <c r="L58" s="79">
        <v>3000</v>
      </c>
      <c r="M58" s="78">
        <v>4962644785094</v>
      </c>
      <c r="N58" s="80"/>
      <c r="O58" s="60">
        <v>3000</v>
      </c>
      <c r="P58" s="80"/>
      <c r="Q58" s="89">
        <v>2480</v>
      </c>
      <c r="R58" s="60">
        <v>2480</v>
      </c>
      <c r="S58" s="80">
        <v>1980</v>
      </c>
      <c r="T58" s="71">
        <v>1980</v>
      </c>
      <c r="U58" s="80">
        <v>2480</v>
      </c>
      <c r="V58" s="60">
        <v>2480</v>
      </c>
      <c r="W58" s="80">
        <v>930</v>
      </c>
      <c r="X58" s="61">
        <v>930</v>
      </c>
      <c r="Z58" s="72">
        <f t="shared" si="0"/>
        <v>1</v>
      </c>
    </row>
    <row r="59" spans="1:26" ht="15" customHeight="1">
      <c r="A59" s="51" t="s">
        <v>1350</v>
      </c>
      <c r="B59" s="51" t="s">
        <v>1351</v>
      </c>
      <c r="C59" s="51">
        <v>4962644785476</v>
      </c>
      <c r="D59" s="65" t="s">
        <v>1473</v>
      </c>
      <c r="E59" s="65" t="s">
        <v>1474</v>
      </c>
      <c r="F59" s="64"/>
      <c r="G59" s="65">
        <v>8</v>
      </c>
      <c r="H59" s="65">
        <v>4962644</v>
      </c>
      <c r="I59" s="73" t="s">
        <v>1475</v>
      </c>
      <c r="J59" s="67">
        <v>4962644785476</v>
      </c>
      <c r="K59" s="65" t="s">
        <v>1473</v>
      </c>
      <c r="L59" s="68">
        <v>3000</v>
      </c>
      <c r="M59" s="67">
        <v>4962644785476</v>
      </c>
      <c r="O59" s="60">
        <v>3300</v>
      </c>
      <c r="Q59" s="51">
        <v>2480</v>
      </c>
      <c r="R59" s="70">
        <v>2480</v>
      </c>
      <c r="S59" s="51">
        <v>1980</v>
      </c>
      <c r="T59" s="71">
        <v>2180</v>
      </c>
      <c r="U59" s="51">
        <v>2500</v>
      </c>
      <c r="V59" s="70">
        <v>2500</v>
      </c>
      <c r="W59" s="51">
        <v>930</v>
      </c>
      <c r="X59" s="61">
        <v>1023</v>
      </c>
      <c r="Y59" s="81" t="s">
        <v>1355</v>
      </c>
      <c r="Z59" s="72">
        <f t="shared" si="0"/>
        <v>1.1000000000000001</v>
      </c>
    </row>
    <row r="60" spans="1:26" ht="15" customHeight="1">
      <c r="A60" s="51" t="s">
        <v>1350</v>
      </c>
      <c r="B60" s="51" t="s">
        <v>1351</v>
      </c>
      <c r="C60" s="51">
        <v>4962644783458</v>
      </c>
      <c r="D60" s="65" t="s">
        <v>385</v>
      </c>
      <c r="E60" s="65" t="s">
        <v>1476</v>
      </c>
      <c r="F60" s="64"/>
      <c r="G60" s="65">
        <v>6</v>
      </c>
      <c r="H60" s="65">
        <v>4962644</v>
      </c>
      <c r="I60" s="73" t="s">
        <v>1477</v>
      </c>
      <c r="J60" s="67">
        <v>4962644783458</v>
      </c>
      <c r="K60" s="65" t="s">
        <v>385</v>
      </c>
      <c r="L60" s="68">
        <v>3000</v>
      </c>
      <c r="M60" s="67">
        <v>4962644783458</v>
      </c>
      <c r="O60" s="74">
        <v>4000</v>
      </c>
      <c r="Q60" s="51">
        <v>2800</v>
      </c>
      <c r="R60" s="70">
        <v>3780</v>
      </c>
      <c r="S60" s="51">
        <v>2665</v>
      </c>
      <c r="T60" s="71">
        <v>3480</v>
      </c>
      <c r="U60" s="51">
        <v>2800</v>
      </c>
      <c r="V60" s="70">
        <v>4000</v>
      </c>
      <c r="W60" s="51">
        <v>1250</v>
      </c>
      <c r="X60" s="61">
        <v>1600</v>
      </c>
      <c r="Y60" s="81" t="s">
        <v>1355</v>
      </c>
      <c r="Z60" s="72">
        <f t="shared" si="0"/>
        <v>1.28</v>
      </c>
    </row>
    <row r="61" spans="1:26" ht="15" customHeight="1">
      <c r="C61" s="51">
        <v>4962644785520</v>
      </c>
      <c r="D61" s="65" t="s">
        <v>1478</v>
      </c>
      <c r="E61" s="65" t="s">
        <v>1479</v>
      </c>
      <c r="F61" s="64"/>
      <c r="G61" s="65">
        <v>6</v>
      </c>
      <c r="H61" s="65">
        <v>4962644</v>
      </c>
      <c r="I61" s="73" t="s">
        <v>1480</v>
      </c>
      <c r="J61" s="67">
        <v>4962644785520</v>
      </c>
      <c r="K61" s="65" t="s">
        <v>1478</v>
      </c>
      <c r="L61" s="68"/>
      <c r="M61" s="67">
        <v>4962644785520</v>
      </c>
      <c r="O61" s="74">
        <v>4000</v>
      </c>
      <c r="R61" s="70">
        <v>3780</v>
      </c>
      <c r="T61" s="71">
        <v>3480</v>
      </c>
      <c r="V61" s="70">
        <v>4000</v>
      </c>
      <c r="X61" s="61">
        <v>1600</v>
      </c>
      <c r="Y61" s="81"/>
    </row>
    <row r="62" spans="1:26" ht="15" customHeight="1">
      <c r="A62" s="51" t="s">
        <v>1350</v>
      </c>
      <c r="B62" s="51" t="s">
        <v>1351</v>
      </c>
      <c r="C62" s="51">
        <v>4962644784394</v>
      </c>
      <c r="D62" s="65" t="s">
        <v>386</v>
      </c>
      <c r="E62" s="65" t="s">
        <v>1481</v>
      </c>
      <c r="F62" s="64"/>
      <c r="G62" s="65">
        <v>10</v>
      </c>
      <c r="H62" s="65">
        <v>4962644</v>
      </c>
      <c r="I62" s="73" t="s">
        <v>1482</v>
      </c>
      <c r="J62" s="67">
        <v>4962644784394</v>
      </c>
      <c r="K62" s="65" t="s">
        <v>386</v>
      </c>
      <c r="L62" s="68">
        <v>3000</v>
      </c>
      <c r="M62" s="67">
        <v>4962644784394</v>
      </c>
      <c r="O62" s="60">
        <v>3000</v>
      </c>
      <c r="Q62" s="51">
        <v>2980</v>
      </c>
      <c r="R62" s="70">
        <v>2980</v>
      </c>
      <c r="S62" s="51">
        <v>2980</v>
      </c>
      <c r="T62" s="71">
        <v>2980</v>
      </c>
      <c r="U62" s="51">
        <v>3150</v>
      </c>
      <c r="V62" s="70">
        <v>3150</v>
      </c>
      <c r="W62" s="51">
        <v>1330</v>
      </c>
      <c r="X62" s="61">
        <v>1330</v>
      </c>
      <c r="Y62" s="51" t="s">
        <v>1390</v>
      </c>
      <c r="Z62" s="72">
        <f t="shared" si="0"/>
        <v>1</v>
      </c>
    </row>
    <row r="63" spans="1:26" ht="15" customHeight="1">
      <c r="A63" s="51" t="s">
        <v>1350</v>
      </c>
      <c r="B63" s="51" t="s">
        <v>1351</v>
      </c>
      <c r="C63" s="51">
        <v>4962644784387</v>
      </c>
      <c r="D63" s="65" t="s">
        <v>387</v>
      </c>
      <c r="E63" s="65" t="s">
        <v>1476</v>
      </c>
      <c r="F63" s="64"/>
      <c r="G63" s="65">
        <v>6</v>
      </c>
      <c r="H63" s="65">
        <v>4962644</v>
      </c>
      <c r="I63" s="73" t="s">
        <v>1483</v>
      </c>
      <c r="J63" s="67">
        <v>4962644784387</v>
      </c>
      <c r="K63" s="65" t="s">
        <v>387</v>
      </c>
      <c r="L63" s="68">
        <v>4000</v>
      </c>
      <c r="M63" s="67">
        <v>4962644784387</v>
      </c>
      <c r="O63" s="74">
        <v>5500</v>
      </c>
      <c r="Q63" s="51">
        <v>3980</v>
      </c>
      <c r="R63" s="70">
        <v>4980</v>
      </c>
      <c r="S63" s="51">
        <v>3980</v>
      </c>
      <c r="T63" s="71">
        <v>4480</v>
      </c>
      <c r="U63" s="51">
        <v>4200</v>
      </c>
      <c r="V63" s="70">
        <v>5300</v>
      </c>
      <c r="W63" s="51">
        <v>1600</v>
      </c>
      <c r="X63" s="61">
        <v>2105</v>
      </c>
      <c r="Y63" s="81" t="s">
        <v>1355</v>
      </c>
      <c r="Z63" s="72">
        <f t="shared" si="0"/>
        <v>1.315625</v>
      </c>
    </row>
    <row r="64" spans="1:26" ht="15" customHeight="1">
      <c r="A64" s="51" t="s">
        <v>1350</v>
      </c>
      <c r="B64" s="51" t="s">
        <v>1351</v>
      </c>
      <c r="C64" s="51">
        <v>4962644784554</v>
      </c>
      <c r="D64" s="65" t="s">
        <v>388</v>
      </c>
      <c r="E64" s="65" t="s">
        <v>1481</v>
      </c>
      <c r="F64" s="64"/>
      <c r="G64" s="65">
        <v>10</v>
      </c>
      <c r="H64" s="65">
        <v>4962644</v>
      </c>
      <c r="I64" s="73" t="s">
        <v>1484</v>
      </c>
      <c r="J64" s="67">
        <v>4962644784554</v>
      </c>
      <c r="K64" s="65" t="s">
        <v>388</v>
      </c>
      <c r="L64" s="68">
        <v>4000</v>
      </c>
      <c r="M64" s="67">
        <v>4962644784554</v>
      </c>
      <c r="O64" s="60">
        <v>5000</v>
      </c>
      <c r="Q64" s="51">
        <v>3980</v>
      </c>
      <c r="R64" s="70">
        <v>3980</v>
      </c>
      <c r="S64" s="51">
        <v>3980</v>
      </c>
      <c r="T64" s="71">
        <v>3980</v>
      </c>
      <c r="U64" s="51">
        <v>4200</v>
      </c>
      <c r="V64" s="70">
        <v>4200</v>
      </c>
      <c r="W64" s="51">
        <v>1780</v>
      </c>
      <c r="X64" s="61">
        <v>1780</v>
      </c>
      <c r="Y64" s="51" t="s">
        <v>1390</v>
      </c>
      <c r="Z64" s="72">
        <f t="shared" si="0"/>
        <v>1</v>
      </c>
    </row>
    <row r="65" spans="1:26" ht="15" customHeight="1">
      <c r="A65" s="51" t="s">
        <v>1350</v>
      </c>
      <c r="B65" s="51" t="s">
        <v>1351</v>
      </c>
      <c r="C65" s="51">
        <v>4962644783465</v>
      </c>
      <c r="D65" s="65" t="s">
        <v>389</v>
      </c>
      <c r="E65" s="65" t="s">
        <v>1476</v>
      </c>
      <c r="F65" s="64"/>
      <c r="G65" s="65">
        <v>6</v>
      </c>
      <c r="H65" s="65">
        <v>4962644</v>
      </c>
      <c r="I65" s="73" t="s">
        <v>1485</v>
      </c>
      <c r="J65" s="67">
        <v>4962644783465</v>
      </c>
      <c r="K65" s="65" t="s">
        <v>389</v>
      </c>
      <c r="L65" s="68">
        <v>5000</v>
      </c>
      <c r="M65" s="67">
        <v>4962644783465</v>
      </c>
      <c r="O65" s="74">
        <v>7000</v>
      </c>
      <c r="Q65" s="51">
        <v>4800</v>
      </c>
      <c r="R65" s="70">
        <v>5880</v>
      </c>
      <c r="S65" s="51">
        <v>4570</v>
      </c>
      <c r="T65" s="71">
        <v>5380</v>
      </c>
      <c r="U65" s="51">
        <v>4800</v>
      </c>
      <c r="V65" s="70">
        <v>6300</v>
      </c>
      <c r="W65" s="51">
        <v>2145</v>
      </c>
      <c r="X65" s="61">
        <v>2520</v>
      </c>
      <c r="Y65" s="81" t="s">
        <v>1355</v>
      </c>
      <c r="Z65" s="72">
        <f t="shared" si="0"/>
        <v>1.1748251748251748</v>
      </c>
    </row>
    <row r="66" spans="1:26" ht="15" customHeight="1">
      <c r="C66" s="51">
        <v>4962644785537</v>
      </c>
      <c r="D66" s="65" t="s">
        <v>1486</v>
      </c>
      <c r="E66" s="65" t="s">
        <v>1487</v>
      </c>
      <c r="F66" s="64"/>
      <c r="G66" s="65">
        <v>6</v>
      </c>
      <c r="H66" s="65">
        <v>4962644</v>
      </c>
      <c r="I66" s="73" t="s">
        <v>1488</v>
      </c>
      <c r="J66" s="67">
        <v>4962644785537</v>
      </c>
      <c r="K66" s="65" t="s">
        <v>1486</v>
      </c>
      <c r="L66" s="68">
        <v>5000</v>
      </c>
      <c r="M66" s="67">
        <v>4962644785537</v>
      </c>
      <c r="O66" s="74">
        <v>7000</v>
      </c>
      <c r="Q66" s="51">
        <v>4800</v>
      </c>
      <c r="R66" s="70">
        <v>5880</v>
      </c>
      <c r="S66" s="51">
        <v>4570</v>
      </c>
      <c r="T66" s="71">
        <v>5380</v>
      </c>
      <c r="U66" s="51">
        <v>4800</v>
      </c>
      <c r="V66" s="70">
        <v>6300</v>
      </c>
      <c r="W66" s="51">
        <v>2145</v>
      </c>
      <c r="X66" s="61">
        <v>2520</v>
      </c>
      <c r="Y66" s="81"/>
    </row>
    <row r="67" spans="1:26" ht="15" customHeight="1">
      <c r="A67" s="51" t="s">
        <v>1350</v>
      </c>
      <c r="B67" s="51" t="s">
        <v>1351</v>
      </c>
      <c r="C67" s="51">
        <v>4962644783618</v>
      </c>
      <c r="D67" s="65" t="s">
        <v>391</v>
      </c>
      <c r="E67" s="65" t="s">
        <v>1476</v>
      </c>
      <c r="F67" s="64"/>
      <c r="G67" s="65">
        <v>6</v>
      </c>
      <c r="H67" s="65">
        <v>4962644</v>
      </c>
      <c r="I67" s="73" t="s">
        <v>1489</v>
      </c>
      <c r="J67" s="67">
        <v>4962644783618</v>
      </c>
      <c r="K67" s="65" t="s">
        <v>391</v>
      </c>
      <c r="L67" s="68">
        <v>5500</v>
      </c>
      <c r="M67" s="67">
        <v>4962644783618</v>
      </c>
      <c r="O67" s="74">
        <v>8000</v>
      </c>
      <c r="Q67" s="51">
        <v>4800</v>
      </c>
      <c r="R67" s="70">
        <v>7180</v>
      </c>
      <c r="S67" s="51">
        <v>4570</v>
      </c>
      <c r="T67" s="71">
        <v>6580</v>
      </c>
      <c r="U67" s="51">
        <v>4800</v>
      </c>
      <c r="V67" s="70">
        <v>7800</v>
      </c>
      <c r="W67" s="51">
        <v>2285</v>
      </c>
      <c r="X67" s="61">
        <v>3085</v>
      </c>
      <c r="Y67" s="81" t="s">
        <v>1355</v>
      </c>
      <c r="Z67" s="72">
        <f t="shared" si="0"/>
        <v>1.350109409190372</v>
      </c>
    </row>
    <row r="68" spans="1:26" ht="15" customHeight="1">
      <c r="A68" s="51" t="s">
        <v>1350</v>
      </c>
      <c r="B68" s="51" t="s">
        <v>1351</v>
      </c>
      <c r="C68" s="51">
        <v>4962644784561</v>
      </c>
      <c r="D68" s="65" t="s">
        <v>392</v>
      </c>
      <c r="E68" s="65" t="s">
        <v>1481</v>
      </c>
      <c r="F68" s="64"/>
      <c r="G68" s="65">
        <v>10</v>
      </c>
      <c r="H68" s="65">
        <v>4962644</v>
      </c>
      <c r="I68" s="73" t="s">
        <v>1490</v>
      </c>
      <c r="J68" s="67">
        <v>4962644784561</v>
      </c>
      <c r="K68" s="65" t="s">
        <v>392</v>
      </c>
      <c r="L68" s="68">
        <v>5500</v>
      </c>
      <c r="M68" s="67">
        <v>4962644784561</v>
      </c>
      <c r="O68" s="60">
        <v>5500</v>
      </c>
      <c r="Q68" s="51">
        <v>4980</v>
      </c>
      <c r="R68" s="70">
        <v>4980</v>
      </c>
      <c r="S68" s="51">
        <v>4980</v>
      </c>
      <c r="T68" s="71">
        <v>4980</v>
      </c>
      <c r="U68" s="51">
        <v>5250</v>
      </c>
      <c r="V68" s="70">
        <v>5250</v>
      </c>
      <c r="W68" s="51">
        <v>2230</v>
      </c>
      <c r="X68" s="61">
        <v>2230</v>
      </c>
      <c r="Y68" s="51" t="s">
        <v>1390</v>
      </c>
      <c r="Z68" s="72">
        <f t="shared" si="0"/>
        <v>1</v>
      </c>
    </row>
    <row r="69" spans="1:26" ht="15" customHeight="1">
      <c r="A69" s="51" t="s">
        <v>1350</v>
      </c>
      <c r="B69" s="51" t="s">
        <v>1351</v>
      </c>
      <c r="C69" s="51">
        <v>4962644784578</v>
      </c>
      <c r="D69" s="65" t="s">
        <v>393</v>
      </c>
      <c r="E69" s="65" t="s">
        <v>1491</v>
      </c>
      <c r="F69" s="64"/>
      <c r="G69" s="65">
        <v>6</v>
      </c>
      <c r="H69" s="65">
        <v>4962644</v>
      </c>
      <c r="I69" s="73" t="s">
        <v>1492</v>
      </c>
      <c r="J69" s="67">
        <v>4962644784578</v>
      </c>
      <c r="K69" s="65" t="s">
        <v>393</v>
      </c>
      <c r="L69" s="68">
        <v>6000</v>
      </c>
      <c r="M69" s="67">
        <v>4962644784578</v>
      </c>
      <c r="O69" s="60">
        <v>6000</v>
      </c>
      <c r="Q69" s="51">
        <v>5980</v>
      </c>
      <c r="R69" s="70">
        <v>5980</v>
      </c>
      <c r="S69" s="51">
        <v>5780</v>
      </c>
      <c r="T69" s="71">
        <v>5780</v>
      </c>
      <c r="U69" s="51">
        <v>5980</v>
      </c>
      <c r="V69" s="70">
        <v>5980</v>
      </c>
      <c r="W69" s="51">
        <v>2585</v>
      </c>
      <c r="X69" s="61">
        <v>2585</v>
      </c>
      <c r="Y69" s="51" t="s">
        <v>1390</v>
      </c>
      <c r="Z69" s="72">
        <f t="shared" ref="Z69:Z132" si="1">X69/W69</f>
        <v>1</v>
      </c>
    </row>
    <row r="70" spans="1:26" ht="15" customHeight="1">
      <c r="A70" s="51" t="s">
        <v>1350</v>
      </c>
      <c r="B70" s="51" t="s">
        <v>1351</v>
      </c>
      <c r="C70" s="51">
        <v>4962644785148</v>
      </c>
      <c r="D70" s="63" t="s">
        <v>742</v>
      </c>
      <c r="E70" s="65" t="s">
        <v>1493</v>
      </c>
      <c r="F70" s="64"/>
      <c r="G70" s="65">
        <v>6</v>
      </c>
      <c r="H70" s="65">
        <v>4962644</v>
      </c>
      <c r="I70" s="73" t="s">
        <v>1494</v>
      </c>
      <c r="J70" s="67">
        <v>4962644785148</v>
      </c>
      <c r="K70" s="63" t="s">
        <v>742</v>
      </c>
      <c r="L70" s="68">
        <v>5000</v>
      </c>
      <c r="M70" s="67">
        <v>4962644785148</v>
      </c>
      <c r="O70" s="74">
        <v>5500</v>
      </c>
      <c r="Q70" s="51">
        <v>3980</v>
      </c>
      <c r="R70" s="70">
        <v>4780</v>
      </c>
      <c r="S70" s="51">
        <v>3980</v>
      </c>
      <c r="T70" s="71">
        <v>4380</v>
      </c>
      <c r="U70" s="51">
        <v>4980</v>
      </c>
      <c r="V70" s="70">
        <v>5500</v>
      </c>
      <c r="W70" s="51">
        <v>1870</v>
      </c>
      <c r="X70" s="61">
        <v>2057</v>
      </c>
      <c r="Y70" s="81" t="s">
        <v>1355</v>
      </c>
      <c r="Z70" s="72">
        <f t="shared" si="1"/>
        <v>1.1000000000000001</v>
      </c>
    </row>
    <row r="71" spans="1:26" ht="15" customHeight="1">
      <c r="A71" s="51" t="s">
        <v>1350</v>
      </c>
      <c r="B71" s="51" t="s">
        <v>1351</v>
      </c>
      <c r="C71" s="51">
        <v>4962644785155</v>
      </c>
      <c r="D71" s="63" t="s">
        <v>743</v>
      </c>
      <c r="E71" s="65" t="s">
        <v>1495</v>
      </c>
      <c r="F71" s="64"/>
      <c r="G71" s="65">
        <v>6</v>
      </c>
      <c r="H71" s="65">
        <v>4962644</v>
      </c>
      <c r="I71" s="73" t="s">
        <v>1496</v>
      </c>
      <c r="J71" s="67">
        <v>4962644785155</v>
      </c>
      <c r="K71" s="63" t="s">
        <v>743</v>
      </c>
      <c r="L71" s="68">
        <v>8000</v>
      </c>
      <c r="M71" s="67">
        <v>4962644785155</v>
      </c>
      <c r="O71" s="60">
        <v>8800</v>
      </c>
      <c r="Q71" s="51">
        <v>5980</v>
      </c>
      <c r="R71" s="70">
        <v>7180</v>
      </c>
      <c r="S71" s="51">
        <v>5980</v>
      </c>
      <c r="T71" s="71">
        <v>6580</v>
      </c>
      <c r="U71" s="51">
        <v>6980</v>
      </c>
      <c r="V71" s="70">
        <v>7800</v>
      </c>
      <c r="W71" s="51">
        <v>2800</v>
      </c>
      <c r="X71" s="61">
        <v>3080</v>
      </c>
      <c r="Y71" s="81" t="s">
        <v>1355</v>
      </c>
      <c r="Z71" s="72">
        <f t="shared" si="1"/>
        <v>1.1000000000000001</v>
      </c>
    </row>
    <row r="72" spans="1:26" ht="15" customHeight="1">
      <c r="A72" s="51" t="s">
        <v>1350</v>
      </c>
      <c r="B72" s="51" t="s">
        <v>1351</v>
      </c>
      <c r="C72" s="51">
        <v>4962644215355</v>
      </c>
      <c r="D72" s="65" t="s">
        <v>744</v>
      </c>
      <c r="E72" s="65" t="s">
        <v>1497</v>
      </c>
      <c r="F72" s="64"/>
      <c r="G72" s="65">
        <v>100</v>
      </c>
      <c r="H72" s="65">
        <v>4962644</v>
      </c>
      <c r="I72" s="73" t="s">
        <v>1498</v>
      </c>
      <c r="J72" s="67">
        <v>4962644215355</v>
      </c>
      <c r="K72" s="65" t="s">
        <v>744</v>
      </c>
      <c r="L72" s="68">
        <v>500</v>
      </c>
      <c r="M72" s="67">
        <v>4962644215355</v>
      </c>
      <c r="O72" s="60">
        <v>700</v>
      </c>
      <c r="Q72" s="51">
        <v>398</v>
      </c>
      <c r="R72" s="70">
        <v>498</v>
      </c>
      <c r="S72" s="51">
        <v>398</v>
      </c>
      <c r="T72" s="71">
        <v>498</v>
      </c>
      <c r="U72" s="51">
        <v>400</v>
      </c>
      <c r="V72" s="70">
        <v>500</v>
      </c>
      <c r="W72" s="51">
        <v>185</v>
      </c>
      <c r="X72" s="61">
        <v>234</v>
      </c>
      <c r="Y72" s="81" t="s">
        <v>1355</v>
      </c>
      <c r="Z72" s="72">
        <f t="shared" si="1"/>
        <v>1.2648648648648648</v>
      </c>
    </row>
    <row r="73" spans="1:26" ht="15" customHeight="1">
      <c r="C73" s="51">
        <v>4962644215300</v>
      </c>
      <c r="D73" s="65" t="s">
        <v>745</v>
      </c>
      <c r="E73" s="65" t="s">
        <v>1499</v>
      </c>
      <c r="F73" s="64"/>
      <c r="G73" s="65">
        <v>100</v>
      </c>
      <c r="H73" s="65">
        <v>4962644</v>
      </c>
      <c r="I73" s="73" t="s">
        <v>1500</v>
      </c>
      <c r="J73" s="67">
        <v>4962644215300</v>
      </c>
      <c r="K73" s="65" t="s">
        <v>745</v>
      </c>
      <c r="L73" s="68">
        <v>1200</v>
      </c>
      <c r="M73" s="67">
        <v>4962644215300</v>
      </c>
      <c r="O73" s="60">
        <v>1600</v>
      </c>
      <c r="Q73" s="51">
        <v>780</v>
      </c>
      <c r="R73" s="70">
        <v>980</v>
      </c>
      <c r="S73" s="51">
        <v>680</v>
      </c>
      <c r="T73" s="71">
        <v>880</v>
      </c>
      <c r="U73" s="51">
        <v>800</v>
      </c>
      <c r="V73" s="70">
        <v>1100</v>
      </c>
      <c r="W73" s="51">
        <v>325</v>
      </c>
      <c r="X73" s="61">
        <v>415</v>
      </c>
      <c r="Z73" s="72">
        <f t="shared" si="1"/>
        <v>1.2769230769230768</v>
      </c>
    </row>
    <row r="74" spans="1:26" ht="15" customHeight="1">
      <c r="C74" s="51">
        <v>4962644214693</v>
      </c>
      <c r="D74" s="65" t="s">
        <v>395</v>
      </c>
      <c r="E74" s="65" t="s">
        <v>1501</v>
      </c>
      <c r="F74" s="64"/>
      <c r="G74" s="65">
        <v>60</v>
      </c>
      <c r="H74" s="65">
        <v>4962644</v>
      </c>
      <c r="I74" s="73" t="s">
        <v>1502</v>
      </c>
      <c r="J74" s="67">
        <v>4962644214693</v>
      </c>
      <c r="K74" s="65" t="s">
        <v>395</v>
      </c>
      <c r="L74" s="68">
        <v>2000</v>
      </c>
      <c r="M74" s="67">
        <v>4962644214693</v>
      </c>
      <c r="O74" s="60">
        <v>2400</v>
      </c>
      <c r="Q74" s="51">
        <v>1480</v>
      </c>
      <c r="R74" s="70">
        <v>1980</v>
      </c>
      <c r="S74" s="51">
        <v>1380</v>
      </c>
      <c r="T74" s="71">
        <v>1780</v>
      </c>
      <c r="U74" s="51">
        <v>1680</v>
      </c>
      <c r="V74" s="70">
        <v>2000</v>
      </c>
      <c r="W74" s="51">
        <v>665</v>
      </c>
      <c r="X74" s="61">
        <v>765</v>
      </c>
      <c r="Z74" s="72">
        <f t="shared" si="1"/>
        <v>1.1503759398496241</v>
      </c>
    </row>
    <row r="75" spans="1:26" ht="15" customHeight="1">
      <c r="C75" s="51">
        <v>4962644213528</v>
      </c>
      <c r="D75" s="65" t="s">
        <v>309</v>
      </c>
      <c r="E75" s="65" t="s">
        <v>310</v>
      </c>
      <c r="F75" s="64"/>
      <c r="G75" s="65">
        <v>30</v>
      </c>
      <c r="H75" s="65">
        <v>4962644</v>
      </c>
      <c r="I75" s="73" t="s">
        <v>1503</v>
      </c>
      <c r="J75" s="67">
        <v>4962644213528</v>
      </c>
      <c r="K75" s="65" t="s">
        <v>309</v>
      </c>
      <c r="L75" s="68">
        <v>1500</v>
      </c>
      <c r="M75" s="67">
        <v>4962644213528</v>
      </c>
      <c r="O75" s="60">
        <v>2000</v>
      </c>
      <c r="Q75" s="51">
        <v>980</v>
      </c>
      <c r="R75" s="70">
        <v>1280</v>
      </c>
      <c r="S75" s="51">
        <v>980</v>
      </c>
      <c r="T75" s="71">
        <v>1180</v>
      </c>
      <c r="U75" s="51">
        <v>1280</v>
      </c>
      <c r="V75" s="70">
        <v>1400</v>
      </c>
      <c r="W75" s="51">
        <v>420</v>
      </c>
      <c r="X75" s="61">
        <v>555</v>
      </c>
      <c r="Z75" s="72">
        <f t="shared" si="1"/>
        <v>1.3214285714285714</v>
      </c>
    </row>
    <row r="76" spans="1:26" ht="15" customHeight="1">
      <c r="C76" s="51">
        <v>4962644213726</v>
      </c>
      <c r="D76" s="65" t="s">
        <v>396</v>
      </c>
      <c r="E76" s="65" t="s">
        <v>1504</v>
      </c>
      <c r="F76" s="64"/>
      <c r="G76" s="65">
        <v>30</v>
      </c>
      <c r="H76" s="65">
        <v>4962644</v>
      </c>
      <c r="I76" s="73" t="s">
        <v>1505</v>
      </c>
      <c r="J76" s="67">
        <v>4962644213726</v>
      </c>
      <c r="K76" s="65" t="s">
        <v>396</v>
      </c>
      <c r="L76" s="68">
        <v>2000</v>
      </c>
      <c r="M76" s="67">
        <v>4962644213726</v>
      </c>
      <c r="O76" s="60">
        <v>2600</v>
      </c>
      <c r="Q76" s="51">
        <v>980</v>
      </c>
      <c r="R76" s="70">
        <v>1380</v>
      </c>
      <c r="S76" s="51">
        <v>980</v>
      </c>
      <c r="T76" s="71">
        <v>1280</v>
      </c>
      <c r="U76" s="51">
        <v>1280</v>
      </c>
      <c r="V76" s="70">
        <v>1500</v>
      </c>
      <c r="W76" s="51">
        <v>470</v>
      </c>
      <c r="X76" s="61">
        <v>600</v>
      </c>
      <c r="Z76" s="72">
        <f t="shared" si="1"/>
        <v>1.2765957446808511</v>
      </c>
    </row>
    <row r="77" spans="1:26" ht="15" customHeight="1">
      <c r="C77" s="51">
        <v>4962644215218</v>
      </c>
      <c r="D77" s="65" t="s">
        <v>397</v>
      </c>
      <c r="E77" s="65" t="s">
        <v>1506</v>
      </c>
      <c r="F77" s="64"/>
      <c r="G77" s="65">
        <v>30</v>
      </c>
      <c r="H77" s="65">
        <v>4962644</v>
      </c>
      <c r="I77" s="73" t="s">
        <v>1507</v>
      </c>
      <c r="J77" s="67">
        <v>4962644215218</v>
      </c>
      <c r="K77" s="65" t="s">
        <v>397</v>
      </c>
      <c r="L77" s="68">
        <v>1500</v>
      </c>
      <c r="M77" s="67">
        <v>4962644215218</v>
      </c>
      <c r="O77" s="74">
        <v>2000</v>
      </c>
      <c r="Q77" s="51">
        <v>980</v>
      </c>
      <c r="R77" s="70">
        <v>1380</v>
      </c>
      <c r="S77" s="51">
        <v>980</v>
      </c>
      <c r="T77" s="71">
        <v>1280</v>
      </c>
      <c r="U77" s="51">
        <v>1000</v>
      </c>
      <c r="V77" s="70">
        <v>1500</v>
      </c>
      <c r="W77" s="51">
        <v>460</v>
      </c>
      <c r="X77" s="61">
        <v>600</v>
      </c>
      <c r="Z77" s="72">
        <f t="shared" si="1"/>
        <v>1.3043478260869565</v>
      </c>
    </row>
    <row r="78" spans="1:26" ht="15" customHeight="1">
      <c r="C78" s="51">
        <v>4962644215423</v>
      </c>
      <c r="D78" s="65" t="s">
        <v>48</v>
      </c>
      <c r="E78" s="65" t="s">
        <v>1508</v>
      </c>
      <c r="F78" s="64"/>
      <c r="G78" s="65">
        <v>60</v>
      </c>
      <c r="H78" s="65">
        <v>4962644</v>
      </c>
      <c r="I78" s="73" t="s">
        <v>1509</v>
      </c>
      <c r="J78" s="67">
        <v>4962644215423</v>
      </c>
      <c r="K78" s="65" t="s">
        <v>48</v>
      </c>
      <c r="L78" s="68">
        <v>2000</v>
      </c>
      <c r="M78" s="67">
        <v>4962644215423</v>
      </c>
      <c r="O78" s="60">
        <v>2600</v>
      </c>
      <c r="Q78" s="51">
        <v>1280</v>
      </c>
      <c r="R78" s="70">
        <v>1880</v>
      </c>
      <c r="S78" s="51">
        <v>1280</v>
      </c>
      <c r="T78" s="71">
        <v>1680</v>
      </c>
      <c r="U78" s="51">
        <v>1500</v>
      </c>
      <c r="V78" s="70">
        <v>2000</v>
      </c>
      <c r="W78" s="51">
        <v>600</v>
      </c>
      <c r="X78" s="61">
        <v>780</v>
      </c>
      <c r="Z78" s="72">
        <f t="shared" si="1"/>
        <v>1.3</v>
      </c>
    </row>
    <row r="79" spans="1:26" ht="15" customHeight="1">
      <c r="C79" s="51">
        <v>4962644215492</v>
      </c>
      <c r="D79" s="65" t="s">
        <v>49</v>
      </c>
      <c r="E79" s="65" t="s">
        <v>1510</v>
      </c>
      <c r="F79" s="64"/>
      <c r="G79" s="65">
        <v>40</v>
      </c>
      <c r="H79" s="65">
        <v>4962644</v>
      </c>
      <c r="I79" s="73" t="s">
        <v>1511</v>
      </c>
      <c r="J79" s="67">
        <v>4962644215492</v>
      </c>
      <c r="K79" s="65" t="s">
        <v>49</v>
      </c>
      <c r="L79" s="68">
        <v>2500</v>
      </c>
      <c r="M79" s="67">
        <v>4962644215492</v>
      </c>
      <c r="O79" s="60">
        <v>3300</v>
      </c>
      <c r="Q79" s="90" t="s">
        <v>1361</v>
      </c>
      <c r="R79" s="70">
        <v>1780</v>
      </c>
      <c r="S79" s="51">
        <v>1280</v>
      </c>
      <c r="T79" s="71">
        <v>1680</v>
      </c>
      <c r="U79" s="51">
        <v>1480</v>
      </c>
      <c r="V79" s="70">
        <v>2000</v>
      </c>
      <c r="W79" s="51">
        <v>600</v>
      </c>
      <c r="X79" s="61">
        <v>780</v>
      </c>
      <c r="Z79" s="72">
        <f t="shared" si="1"/>
        <v>1.3</v>
      </c>
    </row>
    <row r="80" spans="1:26" ht="15" customHeight="1">
      <c r="C80" s="51">
        <v>4962644942596</v>
      </c>
      <c r="D80" s="65" t="s">
        <v>666</v>
      </c>
      <c r="E80" s="65" t="s">
        <v>52</v>
      </c>
      <c r="F80" s="64"/>
      <c r="G80" s="65">
        <v>60</v>
      </c>
      <c r="H80" s="65">
        <v>4962644</v>
      </c>
      <c r="I80" s="73" t="s">
        <v>1512</v>
      </c>
      <c r="J80" s="67">
        <v>4962644942596</v>
      </c>
      <c r="K80" s="65" t="s">
        <v>666</v>
      </c>
      <c r="L80" s="68">
        <v>600</v>
      </c>
      <c r="M80" s="67">
        <v>4962644942596</v>
      </c>
      <c r="O80" s="60">
        <v>800</v>
      </c>
      <c r="Q80" s="51">
        <v>398</v>
      </c>
      <c r="R80" s="70">
        <v>548</v>
      </c>
      <c r="S80" s="51">
        <v>398</v>
      </c>
      <c r="T80" s="71">
        <v>498</v>
      </c>
      <c r="U80" s="51">
        <v>498</v>
      </c>
      <c r="V80" s="70">
        <v>600</v>
      </c>
      <c r="W80" s="51">
        <v>185</v>
      </c>
      <c r="X80" s="61">
        <v>234</v>
      </c>
      <c r="Z80" s="72">
        <f t="shared" si="1"/>
        <v>1.2648648648648648</v>
      </c>
    </row>
    <row r="81" spans="1:26" ht="15" customHeight="1">
      <c r="C81" s="51">
        <v>4962644960743</v>
      </c>
      <c r="D81" s="65" t="s">
        <v>53</v>
      </c>
      <c r="E81" s="65" t="s">
        <v>1513</v>
      </c>
      <c r="F81" s="64"/>
      <c r="G81" s="65">
        <v>20</v>
      </c>
      <c r="H81" s="65">
        <v>4962644</v>
      </c>
      <c r="I81" s="73" t="s">
        <v>1514</v>
      </c>
      <c r="J81" s="67">
        <v>4962644960743</v>
      </c>
      <c r="K81" s="65" t="s">
        <v>53</v>
      </c>
      <c r="L81" s="68">
        <v>1800</v>
      </c>
      <c r="M81" s="67">
        <v>4962644960743</v>
      </c>
      <c r="O81" s="60">
        <v>2500</v>
      </c>
      <c r="Q81" s="51">
        <v>1200</v>
      </c>
      <c r="R81" s="70">
        <v>1580</v>
      </c>
      <c r="S81" s="51">
        <v>1200</v>
      </c>
      <c r="T81" s="71">
        <v>1480</v>
      </c>
      <c r="U81" s="51">
        <v>1480</v>
      </c>
      <c r="V81" s="70">
        <v>1800</v>
      </c>
      <c r="W81" s="51">
        <v>520</v>
      </c>
      <c r="X81" s="61">
        <v>695</v>
      </c>
      <c r="Z81" s="72">
        <f t="shared" si="1"/>
        <v>1.3365384615384615</v>
      </c>
    </row>
    <row r="82" spans="1:26" ht="15" customHeight="1">
      <c r="C82" s="51">
        <v>4962644932634</v>
      </c>
      <c r="D82" s="75" t="s">
        <v>1515</v>
      </c>
      <c r="E82" s="75" t="s">
        <v>1516</v>
      </c>
      <c r="F82" s="76" t="s">
        <v>1517</v>
      </c>
      <c r="G82" s="75">
        <v>50</v>
      </c>
      <c r="H82" s="75">
        <v>4962644</v>
      </c>
      <c r="I82" s="77" t="s">
        <v>1518</v>
      </c>
      <c r="J82" s="78">
        <v>4962644932634</v>
      </c>
      <c r="K82" s="75" t="s">
        <v>1515</v>
      </c>
      <c r="L82" s="79">
        <v>1200</v>
      </c>
      <c r="M82" s="78">
        <v>4962644932634</v>
      </c>
      <c r="N82" s="80"/>
      <c r="O82" s="60">
        <v>1200</v>
      </c>
      <c r="P82" s="80"/>
      <c r="Q82" s="80">
        <v>880</v>
      </c>
      <c r="R82" s="60">
        <v>880</v>
      </c>
      <c r="S82" s="80">
        <v>880</v>
      </c>
      <c r="T82" s="71">
        <v>880</v>
      </c>
      <c r="U82" s="80">
        <v>980</v>
      </c>
      <c r="V82" s="60">
        <v>980</v>
      </c>
      <c r="W82" s="80">
        <v>380</v>
      </c>
      <c r="X82" s="61">
        <v>380</v>
      </c>
      <c r="Z82" s="72">
        <f t="shared" si="1"/>
        <v>1</v>
      </c>
    </row>
    <row r="83" spans="1:26" ht="15" customHeight="1">
      <c r="A83" s="51" t="s">
        <v>1350</v>
      </c>
      <c r="B83" s="51" t="s">
        <v>1351</v>
      </c>
      <c r="C83" s="51">
        <v>4962644937233</v>
      </c>
      <c r="D83" s="65" t="s">
        <v>748</v>
      </c>
      <c r="E83" s="65" t="s">
        <v>1519</v>
      </c>
      <c r="F83" s="64" t="s">
        <v>1520</v>
      </c>
      <c r="G83" s="65">
        <v>30</v>
      </c>
      <c r="H83" s="65">
        <v>4962644</v>
      </c>
      <c r="I83" s="73" t="s">
        <v>1521</v>
      </c>
      <c r="J83" s="67">
        <v>4962644937233</v>
      </c>
      <c r="K83" s="65" t="s">
        <v>748</v>
      </c>
      <c r="L83" s="68">
        <v>1500</v>
      </c>
      <c r="M83" s="67">
        <v>4962644937233</v>
      </c>
      <c r="O83" s="60">
        <v>1900</v>
      </c>
      <c r="Q83" s="51">
        <v>798</v>
      </c>
      <c r="R83" s="70">
        <v>1280</v>
      </c>
      <c r="S83" s="51">
        <v>980</v>
      </c>
      <c r="T83" s="71">
        <v>1180</v>
      </c>
      <c r="U83" s="51">
        <v>1280</v>
      </c>
      <c r="V83" s="70">
        <v>1400</v>
      </c>
      <c r="W83" s="51">
        <v>440</v>
      </c>
      <c r="X83" s="61">
        <v>555</v>
      </c>
      <c r="Y83" s="81" t="s">
        <v>1355</v>
      </c>
      <c r="Z83" s="72">
        <f t="shared" si="1"/>
        <v>1.2613636363636365</v>
      </c>
    </row>
    <row r="84" spans="1:26" ht="15" customHeight="1">
      <c r="A84" s="51" t="s">
        <v>1350</v>
      </c>
      <c r="B84" s="51" t="s">
        <v>1351</v>
      </c>
      <c r="C84" s="51">
        <v>4962644932351</v>
      </c>
      <c r="D84" s="65" t="s">
        <v>749</v>
      </c>
      <c r="E84" s="65" t="s">
        <v>1519</v>
      </c>
      <c r="F84" s="64" t="s">
        <v>247</v>
      </c>
      <c r="G84" s="65">
        <v>30</v>
      </c>
      <c r="H84" s="65">
        <v>4962644</v>
      </c>
      <c r="I84" s="73" t="s">
        <v>1522</v>
      </c>
      <c r="J84" s="67">
        <v>4962644932351</v>
      </c>
      <c r="K84" s="65" t="s">
        <v>749</v>
      </c>
      <c r="L84" s="68">
        <v>1500</v>
      </c>
      <c r="M84" s="67">
        <v>4962644932351</v>
      </c>
      <c r="O84" s="60">
        <v>1900</v>
      </c>
      <c r="Q84" s="51">
        <v>798</v>
      </c>
      <c r="R84" s="70">
        <v>1280</v>
      </c>
      <c r="S84" s="51">
        <v>980</v>
      </c>
      <c r="T84" s="71">
        <v>1180</v>
      </c>
      <c r="U84" s="51">
        <v>1280</v>
      </c>
      <c r="V84" s="70">
        <v>1400</v>
      </c>
      <c r="W84" s="51">
        <v>440</v>
      </c>
      <c r="X84" s="61">
        <v>555</v>
      </c>
      <c r="Y84" s="81" t="s">
        <v>1355</v>
      </c>
      <c r="Z84" s="72">
        <f t="shared" si="1"/>
        <v>1.2613636363636365</v>
      </c>
    </row>
    <row r="85" spans="1:26" ht="15" customHeight="1">
      <c r="A85" s="51" t="s">
        <v>1350</v>
      </c>
      <c r="B85" s="51" t="s">
        <v>1351</v>
      </c>
      <c r="C85" s="51">
        <v>4962644937264</v>
      </c>
      <c r="D85" s="65" t="s">
        <v>750</v>
      </c>
      <c r="E85" s="65" t="s">
        <v>1519</v>
      </c>
      <c r="F85" s="64" t="s">
        <v>1523</v>
      </c>
      <c r="G85" s="65">
        <v>30</v>
      </c>
      <c r="H85" s="65">
        <v>4962644</v>
      </c>
      <c r="I85" s="73" t="s">
        <v>1524</v>
      </c>
      <c r="J85" s="67">
        <v>4962644937264</v>
      </c>
      <c r="K85" s="65" t="s">
        <v>750</v>
      </c>
      <c r="L85" s="68">
        <v>1500</v>
      </c>
      <c r="M85" s="67">
        <v>4962644937264</v>
      </c>
      <c r="O85" s="60">
        <v>1900</v>
      </c>
      <c r="Q85" s="51">
        <v>798</v>
      </c>
      <c r="R85" s="70">
        <v>1280</v>
      </c>
      <c r="S85" s="51">
        <v>980</v>
      </c>
      <c r="T85" s="71">
        <v>1180</v>
      </c>
      <c r="U85" s="51">
        <v>1280</v>
      </c>
      <c r="V85" s="70">
        <v>1400</v>
      </c>
      <c r="W85" s="51">
        <v>440</v>
      </c>
      <c r="X85" s="61">
        <v>555</v>
      </c>
      <c r="Y85" s="81" t="s">
        <v>1355</v>
      </c>
      <c r="Z85" s="72">
        <f t="shared" si="1"/>
        <v>1.2613636363636365</v>
      </c>
    </row>
    <row r="86" spans="1:26" ht="15" customHeight="1">
      <c r="A86" s="51" t="s">
        <v>1350</v>
      </c>
      <c r="B86" s="51" t="s">
        <v>1351</v>
      </c>
      <c r="C86" s="51">
        <v>4962644937240</v>
      </c>
      <c r="D86" s="65" t="s">
        <v>751</v>
      </c>
      <c r="E86" s="65" t="s">
        <v>1519</v>
      </c>
      <c r="F86" s="64" t="s">
        <v>1525</v>
      </c>
      <c r="G86" s="65">
        <v>30</v>
      </c>
      <c r="H86" s="65">
        <v>4962644</v>
      </c>
      <c r="I86" s="73" t="s">
        <v>1526</v>
      </c>
      <c r="J86" s="67">
        <v>4962644937240</v>
      </c>
      <c r="K86" s="65" t="s">
        <v>751</v>
      </c>
      <c r="L86" s="68">
        <v>1500</v>
      </c>
      <c r="M86" s="67">
        <v>4962644937240</v>
      </c>
      <c r="O86" s="60">
        <v>1900</v>
      </c>
      <c r="Q86" s="51">
        <v>798</v>
      </c>
      <c r="R86" s="70">
        <v>1280</v>
      </c>
      <c r="S86" s="51">
        <v>980</v>
      </c>
      <c r="T86" s="71">
        <v>1180</v>
      </c>
      <c r="U86" s="51">
        <v>1280</v>
      </c>
      <c r="V86" s="70">
        <v>1400</v>
      </c>
      <c r="W86" s="51">
        <v>440</v>
      </c>
      <c r="X86" s="61">
        <v>555</v>
      </c>
      <c r="Y86" s="81" t="s">
        <v>1355</v>
      </c>
      <c r="Z86" s="72">
        <f t="shared" si="1"/>
        <v>1.2613636363636365</v>
      </c>
    </row>
    <row r="87" spans="1:26" ht="15" customHeight="1">
      <c r="A87" s="51" t="s">
        <v>1350</v>
      </c>
      <c r="B87" s="51" t="s">
        <v>1351</v>
      </c>
      <c r="C87" s="51">
        <v>4962644929900</v>
      </c>
      <c r="D87" s="65" t="s">
        <v>1527</v>
      </c>
      <c r="E87" s="65" t="s">
        <v>1519</v>
      </c>
      <c r="F87" s="64" t="s">
        <v>1528</v>
      </c>
      <c r="G87" s="65">
        <v>30</v>
      </c>
      <c r="H87" s="65">
        <v>4962644</v>
      </c>
      <c r="I87" s="73" t="s">
        <v>1529</v>
      </c>
      <c r="J87" s="67">
        <v>4962644929900</v>
      </c>
      <c r="K87" s="65" t="s">
        <v>1527</v>
      </c>
      <c r="L87" s="68">
        <v>1500</v>
      </c>
      <c r="M87" s="67">
        <v>4962644929900</v>
      </c>
      <c r="O87" s="60">
        <v>1900</v>
      </c>
      <c r="Q87" s="51">
        <v>798</v>
      </c>
      <c r="R87" s="70">
        <v>1280</v>
      </c>
      <c r="S87" s="51">
        <v>980</v>
      </c>
      <c r="T87" s="71">
        <v>1180</v>
      </c>
      <c r="U87" s="51">
        <v>1280</v>
      </c>
      <c r="V87" s="70">
        <v>1400</v>
      </c>
      <c r="W87" s="51">
        <v>440</v>
      </c>
      <c r="X87" s="61">
        <v>555</v>
      </c>
      <c r="Y87" s="81" t="s">
        <v>1355</v>
      </c>
      <c r="Z87" s="72">
        <f t="shared" si="1"/>
        <v>1.2613636363636365</v>
      </c>
    </row>
    <row r="88" spans="1:26" ht="15" customHeight="1">
      <c r="A88" s="51" t="s">
        <v>1350</v>
      </c>
      <c r="B88" s="51" t="s">
        <v>1351</v>
      </c>
      <c r="C88" s="51">
        <v>4962644937257</v>
      </c>
      <c r="D88" s="65" t="s">
        <v>752</v>
      </c>
      <c r="E88" s="65" t="s">
        <v>1519</v>
      </c>
      <c r="F88" s="64" t="s">
        <v>249</v>
      </c>
      <c r="G88" s="65">
        <v>30</v>
      </c>
      <c r="H88" s="65">
        <v>4962644</v>
      </c>
      <c r="I88" s="73" t="s">
        <v>1530</v>
      </c>
      <c r="J88" s="67">
        <v>4962644937257</v>
      </c>
      <c r="K88" s="65" t="s">
        <v>752</v>
      </c>
      <c r="L88" s="68">
        <v>1500</v>
      </c>
      <c r="M88" s="67">
        <v>4962644937257</v>
      </c>
      <c r="O88" s="60">
        <v>1900</v>
      </c>
      <c r="Q88" s="51">
        <v>798</v>
      </c>
      <c r="R88" s="70">
        <v>1280</v>
      </c>
      <c r="S88" s="51">
        <v>980</v>
      </c>
      <c r="T88" s="71">
        <v>1180</v>
      </c>
      <c r="U88" s="51">
        <v>1280</v>
      </c>
      <c r="V88" s="70">
        <v>1400</v>
      </c>
      <c r="W88" s="51">
        <v>440</v>
      </c>
      <c r="X88" s="61">
        <v>555</v>
      </c>
      <c r="Y88" s="81" t="s">
        <v>1355</v>
      </c>
      <c r="Z88" s="72">
        <f t="shared" si="1"/>
        <v>1.2613636363636365</v>
      </c>
    </row>
    <row r="89" spans="1:26" ht="15" customHeight="1">
      <c r="A89" s="51" t="s">
        <v>1350</v>
      </c>
      <c r="B89" s="51" t="s">
        <v>1351</v>
      </c>
      <c r="C89" s="51">
        <v>4962644943470</v>
      </c>
      <c r="D89" s="65" t="s">
        <v>1531</v>
      </c>
      <c r="E89" s="65" t="s">
        <v>1532</v>
      </c>
      <c r="F89" s="64" t="s">
        <v>133</v>
      </c>
      <c r="G89" s="65">
        <v>30</v>
      </c>
      <c r="H89" s="65">
        <v>4962644</v>
      </c>
      <c r="I89" s="73" t="s">
        <v>1533</v>
      </c>
      <c r="J89" s="67">
        <v>4962644943470</v>
      </c>
      <c r="K89" s="65" t="s">
        <v>1531</v>
      </c>
      <c r="L89" s="68">
        <v>1500</v>
      </c>
      <c r="M89" s="67">
        <v>4962644943470</v>
      </c>
      <c r="O89" s="60">
        <v>1800</v>
      </c>
      <c r="Q89" s="51">
        <v>980</v>
      </c>
      <c r="R89" s="70">
        <v>1280</v>
      </c>
      <c r="S89" s="51">
        <v>980</v>
      </c>
      <c r="T89" s="71">
        <v>1180</v>
      </c>
      <c r="U89" s="51">
        <v>1000</v>
      </c>
      <c r="V89" s="70">
        <v>1400</v>
      </c>
      <c r="W89" s="51">
        <v>460</v>
      </c>
      <c r="X89" s="61">
        <v>550</v>
      </c>
      <c r="Y89" s="81" t="s">
        <v>1355</v>
      </c>
      <c r="Z89" s="72">
        <f t="shared" si="1"/>
        <v>1.1956521739130435</v>
      </c>
    </row>
    <row r="90" spans="1:26" ht="15" customHeight="1">
      <c r="C90" s="51">
        <v>4962644932443</v>
      </c>
      <c r="D90" s="65" t="s">
        <v>313</v>
      </c>
      <c r="E90" s="65" t="s">
        <v>1325</v>
      </c>
      <c r="F90" s="64"/>
      <c r="G90" s="65">
        <v>20</v>
      </c>
      <c r="H90" s="65">
        <v>4962644</v>
      </c>
      <c r="I90" s="73" t="s">
        <v>1534</v>
      </c>
      <c r="J90" s="67">
        <v>4962644932443</v>
      </c>
      <c r="K90" s="65" t="s">
        <v>313</v>
      </c>
      <c r="L90" s="68">
        <v>1500</v>
      </c>
      <c r="M90" s="67">
        <v>4962644932443</v>
      </c>
      <c r="O90" s="74">
        <v>2500</v>
      </c>
      <c r="Q90" s="51">
        <v>1575</v>
      </c>
      <c r="R90" s="70">
        <v>1980</v>
      </c>
      <c r="S90" s="51">
        <v>1480</v>
      </c>
      <c r="T90" s="71">
        <v>1780</v>
      </c>
      <c r="U90" s="51">
        <v>1575</v>
      </c>
      <c r="V90" s="70">
        <v>2200</v>
      </c>
      <c r="W90" s="51">
        <v>660</v>
      </c>
      <c r="X90" s="61">
        <v>835</v>
      </c>
      <c r="Z90" s="72">
        <f t="shared" si="1"/>
        <v>1.2651515151515151</v>
      </c>
    </row>
    <row r="91" spans="1:26" ht="15" customHeight="1">
      <c r="C91" s="51">
        <v>4962644936670</v>
      </c>
      <c r="D91" s="65" t="s">
        <v>315</v>
      </c>
      <c r="E91" s="65" t="s">
        <v>1535</v>
      </c>
      <c r="F91" s="64"/>
      <c r="G91" s="65">
        <v>20</v>
      </c>
      <c r="H91" s="65">
        <v>4962644</v>
      </c>
      <c r="I91" s="73" t="s">
        <v>1536</v>
      </c>
      <c r="J91" s="67">
        <v>4962644936670</v>
      </c>
      <c r="K91" s="65" t="s">
        <v>315</v>
      </c>
      <c r="L91" s="68">
        <v>1200</v>
      </c>
      <c r="M91" s="67">
        <v>4962644936670</v>
      </c>
      <c r="O91" s="60">
        <v>1600</v>
      </c>
      <c r="Q91" s="51">
        <v>880</v>
      </c>
      <c r="R91" s="70">
        <v>1080</v>
      </c>
      <c r="S91" s="51">
        <v>780</v>
      </c>
      <c r="T91" s="71">
        <v>980</v>
      </c>
      <c r="U91" s="51">
        <v>980</v>
      </c>
      <c r="V91" s="70">
        <v>1200</v>
      </c>
      <c r="W91" s="51">
        <v>350</v>
      </c>
      <c r="X91" s="61">
        <v>460</v>
      </c>
      <c r="Z91" s="72">
        <f t="shared" si="1"/>
        <v>1.3142857142857143</v>
      </c>
    </row>
    <row r="92" spans="1:26" ht="15" customHeight="1">
      <c r="C92" s="51">
        <v>4962644937424</v>
      </c>
      <c r="D92" s="65" t="s">
        <v>317</v>
      </c>
      <c r="E92" s="65" t="s">
        <v>1537</v>
      </c>
      <c r="F92" s="64"/>
      <c r="G92" s="65">
        <v>20</v>
      </c>
      <c r="H92" s="65">
        <v>4962644</v>
      </c>
      <c r="I92" s="73" t="s">
        <v>1538</v>
      </c>
      <c r="J92" s="67">
        <v>4962644937424</v>
      </c>
      <c r="K92" s="65" t="s">
        <v>317</v>
      </c>
      <c r="L92" s="68">
        <v>1800</v>
      </c>
      <c r="M92" s="67">
        <v>4962644937424</v>
      </c>
      <c r="O92" s="74">
        <v>2400</v>
      </c>
      <c r="Q92" s="51">
        <v>1280</v>
      </c>
      <c r="R92" s="70">
        <v>1780</v>
      </c>
      <c r="S92" s="51">
        <v>1280</v>
      </c>
      <c r="T92" s="71">
        <v>1580</v>
      </c>
      <c r="U92" s="51">
        <v>1575</v>
      </c>
      <c r="V92" s="70">
        <v>2000</v>
      </c>
      <c r="W92" s="51">
        <v>570</v>
      </c>
      <c r="X92" s="61">
        <v>740</v>
      </c>
      <c r="Z92" s="72">
        <f t="shared" si="1"/>
        <v>1.2982456140350878</v>
      </c>
    </row>
    <row r="93" spans="1:26" ht="15" customHeight="1">
      <c r="C93" s="51">
        <v>4962644932399</v>
      </c>
      <c r="D93" s="65" t="s">
        <v>319</v>
      </c>
      <c r="E93" s="65" t="s">
        <v>1539</v>
      </c>
      <c r="F93" s="64"/>
      <c r="G93" s="65">
        <v>50</v>
      </c>
      <c r="H93" s="65">
        <v>4962644</v>
      </c>
      <c r="I93" s="73" t="s">
        <v>1540</v>
      </c>
      <c r="J93" s="67">
        <v>4962644932399</v>
      </c>
      <c r="K93" s="65" t="s">
        <v>319</v>
      </c>
      <c r="L93" s="68">
        <v>1500</v>
      </c>
      <c r="M93" s="67">
        <v>4962644932399</v>
      </c>
      <c r="O93" s="74">
        <v>2000</v>
      </c>
      <c r="Q93" s="51">
        <v>1280</v>
      </c>
      <c r="R93" s="70">
        <v>1580</v>
      </c>
      <c r="S93" s="51">
        <v>1180</v>
      </c>
      <c r="T93" s="71">
        <v>1380</v>
      </c>
      <c r="U93" s="51">
        <v>1280</v>
      </c>
      <c r="V93" s="70">
        <v>1680</v>
      </c>
      <c r="W93" s="51">
        <v>500</v>
      </c>
      <c r="X93" s="61">
        <v>650</v>
      </c>
      <c r="Z93" s="72">
        <f t="shared" si="1"/>
        <v>1.3</v>
      </c>
    </row>
    <row r="94" spans="1:26" ht="15" customHeight="1">
      <c r="C94" s="51">
        <v>4962644934607</v>
      </c>
      <c r="D94" s="65" t="s">
        <v>321</v>
      </c>
      <c r="E94" s="65" t="s">
        <v>322</v>
      </c>
      <c r="F94" s="64"/>
      <c r="G94" s="65">
        <v>20</v>
      </c>
      <c r="H94" s="65">
        <v>4962644</v>
      </c>
      <c r="I94" s="73" t="s">
        <v>1541</v>
      </c>
      <c r="J94" s="67">
        <v>4962644934607</v>
      </c>
      <c r="K94" s="65" t="s">
        <v>321</v>
      </c>
      <c r="L94" s="68">
        <v>2000</v>
      </c>
      <c r="M94" s="67">
        <v>4962644934607</v>
      </c>
      <c r="O94" s="74">
        <v>3000</v>
      </c>
      <c r="Q94" s="51">
        <v>1780</v>
      </c>
      <c r="R94" s="70">
        <v>2380</v>
      </c>
      <c r="S94" s="51">
        <v>1780</v>
      </c>
      <c r="T94" s="71">
        <v>2180</v>
      </c>
      <c r="U94" s="51">
        <v>1980</v>
      </c>
      <c r="V94" s="70">
        <v>2580</v>
      </c>
      <c r="W94" s="51">
        <v>800</v>
      </c>
      <c r="X94" s="61">
        <v>1025</v>
      </c>
      <c r="Z94" s="72">
        <f t="shared" si="1"/>
        <v>1.28125</v>
      </c>
    </row>
    <row r="95" spans="1:26" ht="15" customHeight="1">
      <c r="C95" s="51">
        <v>4962644935307</v>
      </c>
      <c r="D95" s="75" t="s">
        <v>398</v>
      </c>
      <c r="E95" s="75" t="s">
        <v>1542</v>
      </c>
      <c r="F95" s="76"/>
      <c r="G95" s="75">
        <v>20</v>
      </c>
      <c r="H95" s="75">
        <v>4962644</v>
      </c>
      <c r="I95" s="77" t="s">
        <v>1543</v>
      </c>
      <c r="J95" s="78">
        <v>4962644935307</v>
      </c>
      <c r="K95" s="75" t="s">
        <v>398</v>
      </c>
      <c r="L95" s="79">
        <v>1000</v>
      </c>
      <c r="M95" s="78">
        <v>4962644935307</v>
      </c>
      <c r="N95" s="80"/>
      <c r="O95" s="60">
        <v>1500</v>
      </c>
      <c r="P95" s="80"/>
      <c r="Q95" s="80">
        <v>980</v>
      </c>
      <c r="R95" s="60">
        <v>980</v>
      </c>
      <c r="S95" s="80">
        <v>980</v>
      </c>
      <c r="T95" s="71">
        <v>980</v>
      </c>
      <c r="U95" s="80">
        <v>1000</v>
      </c>
      <c r="V95" s="60">
        <v>1000</v>
      </c>
      <c r="W95" s="80">
        <v>450</v>
      </c>
      <c r="X95" s="61">
        <v>450</v>
      </c>
      <c r="Z95" s="72">
        <f t="shared" si="1"/>
        <v>1</v>
      </c>
    </row>
    <row r="96" spans="1:26" ht="15" customHeight="1">
      <c r="C96" s="51">
        <v>4962644937929</v>
      </c>
      <c r="D96" s="75" t="s">
        <v>1544</v>
      </c>
      <c r="E96" s="75" t="s">
        <v>1545</v>
      </c>
      <c r="F96" s="76"/>
      <c r="G96" s="75">
        <v>20</v>
      </c>
      <c r="H96" s="75">
        <v>4962644</v>
      </c>
      <c r="I96" s="77" t="s">
        <v>1546</v>
      </c>
      <c r="J96" s="78">
        <v>4962644937929</v>
      </c>
      <c r="K96" s="75" t="s">
        <v>1544</v>
      </c>
      <c r="L96" s="79">
        <v>3500</v>
      </c>
      <c r="M96" s="78">
        <v>4962644937929</v>
      </c>
      <c r="N96" s="80"/>
      <c r="O96" s="60">
        <v>3500</v>
      </c>
      <c r="P96" s="80"/>
      <c r="Q96" s="80">
        <v>2480</v>
      </c>
      <c r="R96" s="60">
        <v>2480</v>
      </c>
      <c r="S96" s="80" t="s">
        <v>1547</v>
      </c>
      <c r="T96" s="71" t="s">
        <v>1547</v>
      </c>
      <c r="U96" s="80">
        <v>2980</v>
      </c>
      <c r="V96" s="60">
        <v>2980</v>
      </c>
      <c r="W96" s="80">
        <v>980</v>
      </c>
      <c r="X96" s="61">
        <v>980</v>
      </c>
      <c r="Z96" s="72">
        <f t="shared" si="1"/>
        <v>1</v>
      </c>
    </row>
    <row r="97" spans="1:26" ht="15" customHeight="1">
      <c r="A97" s="51" t="s">
        <v>1350</v>
      </c>
      <c r="B97" s="51" t="s">
        <v>1351</v>
      </c>
      <c r="C97" s="51">
        <v>4962644938544</v>
      </c>
      <c r="D97" s="65" t="s">
        <v>399</v>
      </c>
      <c r="E97" s="65" t="s">
        <v>1548</v>
      </c>
      <c r="F97" s="64"/>
      <c r="G97" s="65">
        <v>100</v>
      </c>
      <c r="H97" s="65">
        <v>4962644</v>
      </c>
      <c r="I97" s="73" t="s">
        <v>1549</v>
      </c>
      <c r="J97" s="67">
        <v>4962644938544</v>
      </c>
      <c r="K97" s="65" t="s">
        <v>399</v>
      </c>
      <c r="L97" s="68">
        <v>480</v>
      </c>
      <c r="M97" s="67">
        <v>4962644938544</v>
      </c>
      <c r="O97" s="60">
        <v>600</v>
      </c>
      <c r="Q97" s="51">
        <v>298</v>
      </c>
      <c r="R97" s="70">
        <v>378</v>
      </c>
      <c r="S97" s="51">
        <v>298</v>
      </c>
      <c r="T97" s="71">
        <v>340</v>
      </c>
      <c r="U97" s="51">
        <v>398</v>
      </c>
      <c r="V97" s="70">
        <v>400</v>
      </c>
      <c r="W97" s="51">
        <v>135</v>
      </c>
      <c r="X97" s="61">
        <v>160</v>
      </c>
      <c r="Y97" s="81" t="s">
        <v>1355</v>
      </c>
      <c r="Z97" s="72">
        <f t="shared" si="1"/>
        <v>1.1851851851851851</v>
      </c>
    </row>
    <row r="98" spans="1:26" ht="15" customHeight="1">
      <c r="A98" s="51" t="s">
        <v>1350</v>
      </c>
      <c r="B98" s="51" t="s">
        <v>1351</v>
      </c>
      <c r="C98" s="51">
        <v>4962644939114</v>
      </c>
      <c r="D98" s="65" t="s">
        <v>401</v>
      </c>
      <c r="E98" s="65" t="s">
        <v>1548</v>
      </c>
      <c r="F98" s="64"/>
      <c r="G98" s="65">
        <v>100</v>
      </c>
      <c r="H98" s="65">
        <v>4962644</v>
      </c>
      <c r="I98" s="73" t="s">
        <v>1550</v>
      </c>
      <c r="J98" s="67">
        <v>4962644939114</v>
      </c>
      <c r="K98" s="65" t="s">
        <v>401</v>
      </c>
      <c r="L98" s="68">
        <v>480</v>
      </c>
      <c r="M98" s="67">
        <v>4962644939114</v>
      </c>
      <c r="O98" s="60">
        <v>600</v>
      </c>
      <c r="Q98" s="51">
        <v>298</v>
      </c>
      <c r="R98" s="70">
        <v>378</v>
      </c>
      <c r="S98" s="51">
        <v>298</v>
      </c>
      <c r="T98" s="71">
        <v>340</v>
      </c>
      <c r="U98" s="51">
        <v>398</v>
      </c>
      <c r="V98" s="70">
        <v>400</v>
      </c>
      <c r="W98" s="51">
        <v>135</v>
      </c>
      <c r="X98" s="61">
        <v>160</v>
      </c>
      <c r="Y98" s="81" t="s">
        <v>1355</v>
      </c>
      <c r="Z98" s="72">
        <f t="shared" si="1"/>
        <v>1.1851851851851851</v>
      </c>
    </row>
    <row r="99" spans="1:26" ht="15" customHeight="1">
      <c r="A99" s="51" t="s">
        <v>1350</v>
      </c>
      <c r="B99" s="51" t="s">
        <v>1351</v>
      </c>
      <c r="C99" s="51">
        <v>4962644939121</v>
      </c>
      <c r="D99" s="65" t="s">
        <v>400</v>
      </c>
      <c r="E99" s="65" t="s">
        <v>1548</v>
      </c>
      <c r="F99" s="64"/>
      <c r="G99" s="65">
        <v>100</v>
      </c>
      <c r="H99" s="65">
        <v>4962644</v>
      </c>
      <c r="I99" s="73" t="s">
        <v>1551</v>
      </c>
      <c r="J99" s="67">
        <v>4962644939121</v>
      </c>
      <c r="K99" s="65" t="s">
        <v>400</v>
      </c>
      <c r="L99" s="68">
        <v>480</v>
      </c>
      <c r="M99" s="67">
        <v>4962644939121</v>
      </c>
      <c r="O99" s="60">
        <v>600</v>
      </c>
      <c r="Q99" s="51">
        <v>298</v>
      </c>
      <c r="R99" s="70">
        <v>378</v>
      </c>
      <c r="S99" s="51">
        <v>298</v>
      </c>
      <c r="T99" s="71">
        <v>340</v>
      </c>
      <c r="U99" s="51">
        <v>398</v>
      </c>
      <c r="V99" s="70">
        <v>400</v>
      </c>
      <c r="W99" s="51">
        <v>135</v>
      </c>
      <c r="X99" s="61">
        <v>160</v>
      </c>
      <c r="Y99" s="81" t="s">
        <v>1355</v>
      </c>
      <c r="Z99" s="72">
        <f t="shared" si="1"/>
        <v>1.1851851851851851</v>
      </c>
    </row>
    <row r="100" spans="1:26" ht="15" customHeight="1">
      <c r="C100" s="51">
        <v>4962644942633</v>
      </c>
      <c r="D100" s="65" t="s">
        <v>260</v>
      </c>
      <c r="E100" s="65" t="s">
        <v>1552</v>
      </c>
      <c r="F100" s="64"/>
      <c r="G100" s="65">
        <v>20</v>
      </c>
      <c r="H100" s="65">
        <v>4962644</v>
      </c>
      <c r="I100" s="73" t="s">
        <v>1553</v>
      </c>
      <c r="J100" s="67">
        <v>4962644942633</v>
      </c>
      <c r="K100" s="65" t="s">
        <v>260</v>
      </c>
      <c r="L100" s="68">
        <v>3500</v>
      </c>
      <c r="M100" s="67">
        <v>4962644942633</v>
      </c>
      <c r="O100" s="60">
        <v>4300</v>
      </c>
      <c r="Q100" s="51">
        <v>2480</v>
      </c>
      <c r="R100" s="70">
        <v>3280</v>
      </c>
      <c r="S100" s="51">
        <v>2480</v>
      </c>
      <c r="T100" s="71">
        <v>2980</v>
      </c>
      <c r="U100" s="51">
        <v>3000</v>
      </c>
      <c r="V100" s="70">
        <v>3500</v>
      </c>
      <c r="W100" s="51">
        <v>1165</v>
      </c>
      <c r="X100" s="61">
        <v>1400</v>
      </c>
      <c r="Z100" s="72">
        <f t="shared" si="1"/>
        <v>1.201716738197425</v>
      </c>
    </row>
    <row r="101" spans="1:26" ht="15" customHeight="1">
      <c r="A101" s="51" t="s">
        <v>1350</v>
      </c>
      <c r="B101" s="51" t="s">
        <v>1351</v>
      </c>
      <c r="C101" s="51" t="s">
        <v>1358</v>
      </c>
      <c r="D101" s="65" t="s">
        <v>1554</v>
      </c>
      <c r="E101" s="65" t="s">
        <v>1555</v>
      </c>
      <c r="F101" s="64"/>
      <c r="G101" s="65">
        <v>100</v>
      </c>
      <c r="H101" s="65">
        <v>4962644</v>
      </c>
      <c r="I101" s="73"/>
      <c r="J101" s="67" t="s">
        <v>1358</v>
      </c>
      <c r="K101" s="65" t="s">
        <v>1554</v>
      </c>
      <c r="L101" s="68">
        <v>480</v>
      </c>
      <c r="M101" s="67" t="s">
        <v>1358</v>
      </c>
      <c r="O101" s="60">
        <v>600</v>
      </c>
      <c r="Q101" s="51">
        <v>280</v>
      </c>
      <c r="R101" s="70">
        <v>398</v>
      </c>
      <c r="S101" s="51">
        <v>280</v>
      </c>
      <c r="T101" s="71">
        <v>358</v>
      </c>
      <c r="U101" s="51">
        <v>380</v>
      </c>
      <c r="V101" s="70">
        <v>420</v>
      </c>
      <c r="W101" s="51">
        <v>135</v>
      </c>
      <c r="X101" s="61">
        <v>168</v>
      </c>
      <c r="Y101" s="81" t="s">
        <v>1355</v>
      </c>
      <c r="Z101" s="72">
        <f t="shared" si="1"/>
        <v>1.2444444444444445</v>
      </c>
    </row>
    <row r="102" spans="1:26" ht="15" customHeight="1">
      <c r="A102" s="51" t="s">
        <v>1350</v>
      </c>
      <c r="B102" s="51" t="s">
        <v>1351</v>
      </c>
      <c r="C102" s="51">
        <v>4962644930852</v>
      </c>
      <c r="D102" s="65" t="s">
        <v>754</v>
      </c>
      <c r="E102" s="65" t="s">
        <v>1555</v>
      </c>
      <c r="F102" s="64" t="s">
        <v>247</v>
      </c>
      <c r="G102" s="65">
        <v>100</v>
      </c>
      <c r="H102" s="65">
        <v>4962644</v>
      </c>
      <c r="I102" s="73" t="s">
        <v>1556</v>
      </c>
      <c r="J102" s="67">
        <v>4962644930852</v>
      </c>
      <c r="K102" s="65" t="s">
        <v>754</v>
      </c>
      <c r="L102" s="68">
        <v>480</v>
      </c>
      <c r="M102" s="67">
        <v>4962644930852</v>
      </c>
      <c r="O102" s="60">
        <v>600</v>
      </c>
      <c r="Q102" s="51">
        <v>280</v>
      </c>
      <c r="R102" s="70">
        <v>398</v>
      </c>
      <c r="S102" s="51">
        <v>280</v>
      </c>
      <c r="T102" s="71">
        <v>358</v>
      </c>
      <c r="U102" s="51">
        <v>380</v>
      </c>
      <c r="V102" s="70">
        <v>420</v>
      </c>
      <c r="W102" s="51">
        <v>135</v>
      </c>
      <c r="X102" s="61">
        <v>168</v>
      </c>
      <c r="Y102" s="81" t="s">
        <v>1355</v>
      </c>
      <c r="Z102" s="72">
        <f t="shared" si="1"/>
        <v>1.2444444444444445</v>
      </c>
    </row>
    <row r="103" spans="1:26" ht="15" customHeight="1">
      <c r="A103" s="51" t="s">
        <v>1350</v>
      </c>
      <c r="B103" s="51" t="s">
        <v>1351</v>
      </c>
      <c r="C103" s="51">
        <v>4962644930869</v>
      </c>
      <c r="D103" s="65" t="s">
        <v>755</v>
      </c>
      <c r="E103" s="65" t="s">
        <v>1555</v>
      </c>
      <c r="F103" s="64" t="s">
        <v>1557</v>
      </c>
      <c r="G103" s="65">
        <v>100</v>
      </c>
      <c r="H103" s="65">
        <v>4962644</v>
      </c>
      <c r="I103" s="73" t="s">
        <v>1558</v>
      </c>
      <c r="J103" s="67">
        <v>4962644930869</v>
      </c>
      <c r="K103" s="65" t="s">
        <v>755</v>
      </c>
      <c r="L103" s="68">
        <v>480</v>
      </c>
      <c r="M103" s="67">
        <v>4962644930869</v>
      </c>
      <c r="O103" s="60">
        <v>600</v>
      </c>
      <c r="Q103" s="51">
        <v>280</v>
      </c>
      <c r="R103" s="70">
        <v>398</v>
      </c>
      <c r="S103" s="51">
        <v>280</v>
      </c>
      <c r="T103" s="71">
        <v>358</v>
      </c>
      <c r="U103" s="51">
        <v>380</v>
      </c>
      <c r="V103" s="70">
        <v>420</v>
      </c>
      <c r="W103" s="51">
        <v>135</v>
      </c>
      <c r="X103" s="61">
        <v>168</v>
      </c>
      <c r="Y103" s="81" t="s">
        <v>1355</v>
      </c>
      <c r="Z103" s="72">
        <f t="shared" si="1"/>
        <v>1.2444444444444445</v>
      </c>
    </row>
    <row r="104" spans="1:26" ht="15" customHeight="1">
      <c r="A104" s="51" t="s">
        <v>1350</v>
      </c>
      <c r="B104" s="51" t="s">
        <v>1351</v>
      </c>
      <c r="C104" s="51">
        <v>4962644930876</v>
      </c>
      <c r="D104" s="65" t="s">
        <v>756</v>
      </c>
      <c r="E104" s="65" t="s">
        <v>1555</v>
      </c>
      <c r="F104" s="64" t="s">
        <v>1559</v>
      </c>
      <c r="G104" s="65">
        <v>100</v>
      </c>
      <c r="H104" s="65">
        <v>4962644</v>
      </c>
      <c r="I104" s="73" t="s">
        <v>1560</v>
      </c>
      <c r="J104" s="67">
        <v>4962644930876</v>
      </c>
      <c r="K104" s="65" t="s">
        <v>756</v>
      </c>
      <c r="L104" s="68">
        <v>480</v>
      </c>
      <c r="M104" s="67">
        <v>4962644930876</v>
      </c>
      <c r="O104" s="60">
        <v>600</v>
      </c>
      <c r="Q104" s="51">
        <v>280</v>
      </c>
      <c r="R104" s="70">
        <v>398</v>
      </c>
      <c r="S104" s="51">
        <v>280</v>
      </c>
      <c r="T104" s="71">
        <v>358</v>
      </c>
      <c r="U104" s="51">
        <v>380</v>
      </c>
      <c r="V104" s="70">
        <v>420</v>
      </c>
      <c r="W104" s="51">
        <v>135</v>
      </c>
      <c r="X104" s="61">
        <v>168</v>
      </c>
      <c r="Y104" s="81" t="s">
        <v>1355</v>
      </c>
      <c r="Z104" s="72">
        <f t="shared" si="1"/>
        <v>1.2444444444444445</v>
      </c>
    </row>
    <row r="105" spans="1:26" ht="15" customHeight="1">
      <c r="C105" s="51">
        <v>4962644937509</v>
      </c>
      <c r="D105" s="65" t="s">
        <v>1561</v>
      </c>
      <c r="E105" s="65" t="s">
        <v>1562</v>
      </c>
      <c r="F105" s="64"/>
      <c r="G105" s="65">
        <v>100</v>
      </c>
      <c r="H105" s="65">
        <v>4962644</v>
      </c>
      <c r="I105" s="73" t="s">
        <v>1563</v>
      </c>
      <c r="J105" s="67">
        <v>4962644937509</v>
      </c>
      <c r="K105" s="65" t="s">
        <v>1561</v>
      </c>
      <c r="L105" s="68">
        <v>600</v>
      </c>
      <c r="M105" s="67">
        <v>4962644937509</v>
      </c>
      <c r="O105" s="60">
        <v>800</v>
      </c>
      <c r="Q105" s="51">
        <v>398</v>
      </c>
      <c r="R105" s="70">
        <v>490</v>
      </c>
      <c r="S105" s="51">
        <v>380</v>
      </c>
      <c r="T105" s="71">
        <v>448</v>
      </c>
      <c r="U105" s="51">
        <v>420</v>
      </c>
      <c r="V105" s="70">
        <v>550</v>
      </c>
      <c r="W105" s="51">
        <v>160</v>
      </c>
      <c r="X105" s="61">
        <v>210</v>
      </c>
      <c r="Z105" s="72">
        <f t="shared" si="1"/>
        <v>1.3125</v>
      </c>
    </row>
    <row r="106" spans="1:26" ht="15" customHeight="1">
      <c r="A106" s="51" t="s">
        <v>1350</v>
      </c>
      <c r="B106" s="51" t="s">
        <v>1351</v>
      </c>
      <c r="C106" s="51">
        <v>4962644930883</v>
      </c>
      <c r="D106" s="65" t="s">
        <v>402</v>
      </c>
      <c r="E106" s="65" t="s">
        <v>1564</v>
      </c>
      <c r="F106" s="64" t="s">
        <v>247</v>
      </c>
      <c r="G106" s="65">
        <v>100</v>
      </c>
      <c r="H106" s="65">
        <v>4962644</v>
      </c>
      <c r="I106" s="73" t="s">
        <v>1565</v>
      </c>
      <c r="J106" s="67">
        <v>4962644930883</v>
      </c>
      <c r="K106" s="65" t="s">
        <v>402</v>
      </c>
      <c r="L106" s="68">
        <v>300</v>
      </c>
      <c r="M106" s="67">
        <v>4962644930883</v>
      </c>
      <c r="O106" s="60">
        <v>400</v>
      </c>
      <c r="Q106" s="51">
        <v>180</v>
      </c>
      <c r="R106" s="71">
        <v>228</v>
      </c>
      <c r="S106" s="51">
        <v>180</v>
      </c>
      <c r="T106" s="71">
        <v>208</v>
      </c>
      <c r="U106" s="51">
        <v>250</v>
      </c>
      <c r="V106" s="70">
        <v>250</v>
      </c>
      <c r="W106" s="51">
        <v>87</v>
      </c>
      <c r="X106" s="61">
        <v>97</v>
      </c>
      <c r="Y106" s="81" t="s">
        <v>1355</v>
      </c>
      <c r="Z106" s="72">
        <f t="shared" si="1"/>
        <v>1.1149425287356323</v>
      </c>
    </row>
    <row r="107" spans="1:26" ht="15" customHeight="1">
      <c r="A107" s="51" t="s">
        <v>1350</v>
      </c>
      <c r="B107" s="51" t="s">
        <v>1351</v>
      </c>
      <c r="C107" s="51">
        <v>4962644930890</v>
      </c>
      <c r="D107" s="65" t="s">
        <v>758</v>
      </c>
      <c r="E107" s="65" t="s">
        <v>1564</v>
      </c>
      <c r="F107" s="64" t="s">
        <v>1557</v>
      </c>
      <c r="G107" s="65">
        <v>100</v>
      </c>
      <c r="H107" s="65">
        <v>4962644</v>
      </c>
      <c r="I107" s="73" t="s">
        <v>1566</v>
      </c>
      <c r="J107" s="67">
        <v>4962644930890</v>
      </c>
      <c r="K107" s="65" t="s">
        <v>758</v>
      </c>
      <c r="L107" s="68">
        <v>300</v>
      </c>
      <c r="M107" s="67">
        <v>4962644930890</v>
      </c>
      <c r="O107" s="60">
        <v>400</v>
      </c>
      <c r="Q107" s="51">
        <v>180</v>
      </c>
      <c r="R107" s="71">
        <v>228</v>
      </c>
      <c r="S107" s="51">
        <v>180</v>
      </c>
      <c r="T107" s="71">
        <v>208</v>
      </c>
      <c r="U107" s="51">
        <v>250</v>
      </c>
      <c r="V107" s="70">
        <v>250</v>
      </c>
      <c r="W107" s="51">
        <v>87</v>
      </c>
      <c r="X107" s="61">
        <v>97</v>
      </c>
      <c r="Y107" s="81" t="s">
        <v>1355</v>
      </c>
      <c r="Z107" s="72">
        <f t="shared" si="1"/>
        <v>1.1149425287356323</v>
      </c>
    </row>
    <row r="108" spans="1:26" ht="15" customHeight="1">
      <c r="A108" s="51" t="s">
        <v>1350</v>
      </c>
      <c r="B108" s="51" t="s">
        <v>1351</v>
      </c>
      <c r="C108" s="51">
        <v>4962644930906</v>
      </c>
      <c r="D108" s="65" t="s">
        <v>759</v>
      </c>
      <c r="E108" s="65" t="s">
        <v>1564</v>
      </c>
      <c r="F108" s="64" t="s">
        <v>1559</v>
      </c>
      <c r="G108" s="65">
        <v>100</v>
      </c>
      <c r="H108" s="65">
        <v>4962644</v>
      </c>
      <c r="I108" s="73" t="s">
        <v>1567</v>
      </c>
      <c r="J108" s="67">
        <v>4962644930906</v>
      </c>
      <c r="K108" s="65" t="s">
        <v>759</v>
      </c>
      <c r="L108" s="68">
        <v>300</v>
      </c>
      <c r="M108" s="67">
        <v>4962644930906</v>
      </c>
      <c r="O108" s="60">
        <v>400</v>
      </c>
      <c r="Q108" s="51">
        <v>180</v>
      </c>
      <c r="R108" s="71">
        <v>228</v>
      </c>
      <c r="S108" s="51">
        <v>180</v>
      </c>
      <c r="T108" s="71">
        <v>208</v>
      </c>
      <c r="U108" s="51">
        <v>250</v>
      </c>
      <c r="V108" s="70">
        <v>250</v>
      </c>
      <c r="W108" s="51">
        <v>87</v>
      </c>
      <c r="X108" s="61">
        <v>97</v>
      </c>
      <c r="Y108" s="81" t="s">
        <v>1355</v>
      </c>
      <c r="Z108" s="72">
        <f t="shared" si="1"/>
        <v>1.1149425287356323</v>
      </c>
    </row>
    <row r="109" spans="1:26" ht="15" customHeight="1">
      <c r="A109" s="51" t="s">
        <v>1380</v>
      </c>
      <c r="B109" s="51" t="s">
        <v>1351</v>
      </c>
      <c r="C109" s="51">
        <v>4962644931507</v>
      </c>
      <c r="D109" s="64" t="s">
        <v>761</v>
      </c>
      <c r="E109" s="65" t="s">
        <v>1568</v>
      </c>
      <c r="F109" s="64" t="s">
        <v>247</v>
      </c>
      <c r="G109" s="65">
        <v>100</v>
      </c>
      <c r="H109" s="65">
        <v>4962644</v>
      </c>
      <c r="I109" s="73" t="s">
        <v>1569</v>
      </c>
      <c r="J109" s="67">
        <v>4962644931507</v>
      </c>
      <c r="K109" s="64" t="s">
        <v>761</v>
      </c>
      <c r="L109" s="68">
        <v>300</v>
      </c>
      <c r="M109" s="67">
        <v>4962644931507</v>
      </c>
      <c r="O109" s="60">
        <v>400</v>
      </c>
      <c r="Q109" s="51">
        <v>200</v>
      </c>
      <c r="R109" s="70">
        <v>298</v>
      </c>
      <c r="S109" s="51">
        <v>200</v>
      </c>
      <c r="T109" s="71">
        <v>278</v>
      </c>
      <c r="V109" s="70">
        <v>300</v>
      </c>
      <c r="W109" s="51">
        <v>96</v>
      </c>
      <c r="X109" s="61">
        <v>127</v>
      </c>
      <c r="Y109" s="81" t="s">
        <v>1355</v>
      </c>
      <c r="Z109" s="72">
        <f t="shared" si="1"/>
        <v>1.3229166666666667</v>
      </c>
    </row>
    <row r="110" spans="1:26" ht="15" customHeight="1">
      <c r="A110" s="51" t="s">
        <v>1380</v>
      </c>
      <c r="B110" s="51" t="s">
        <v>1351</v>
      </c>
      <c r="C110" s="51">
        <v>4962644931491</v>
      </c>
      <c r="D110" s="64" t="s">
        <v>762</v>
      </c>
      <c r="E110" s="65" t="s">
        <v>1568</v>
      </c>
      <c r="F110" s="64" t="s">
        <v>1557</v>
      </c>
      <c r="G110" s="65">
        <v>100</v>
      </c>
      <c r="H110" s="65">
        <v>4962644</v>
      </c>
      <c r="I110" s="73" t="s">
        <v>1570</v>
      </c>
      <c r="J110" s="67">
        <v>4962644931491</v>
      </c>
      <c r="K110" s="64" t="s">
        <v>762</v>
      </c>
      <c r="L110" s="68">
        <v>300</v>
      </c>
      <c r="M110" s="67">
        <v>4962644931491</v>
      </c>
      <c r="O110" s="60">
        <v>400</v>
      </c>
      <c r="Q110" s="51">
        <v>200</v>
      </c>
      <c r="R110" s="70">
        <v>298</v>
      </c>
      <c r="S110" s="51">
        <v>200</v>
      </c>
      <c r="T110" s="71">
        <v>278</v>
      </c>
      <c r="V110" s="70">
        <v>300</v>
      </c>
      <c r="W110" s="51">
        <v>96</v>
      </c>
      <c r="X110" s="61">
        <v>127</v>
      </c>
      <c r="Y110" s="81" t="s">
        <v>1355</v>
      </c>
      <c r="Z110" s="72">
        <f t="shared" si="1"/>
        <v>1.3229166666666667</v>
      </c>
    </row>
    <row r="111" spans="1:26" ht="15" customHeight="1">
      <c r="A111" s="51" t="s">
        <v>1380</v>
      </c>
      <c r="B111" s="51" t="s">
        <v>1351</v>
      </c>
      <c r="C111" s="51">
        <v>4962644931514</v>
      </c>
      <c r="D111" s="64" t="s">
        <v>763</v>
      </c>
      <c r="E111" s="65" t="s">
        <v>1568</v>
      </c>
      <c r="F111" s="64" t="s">
        <v>1559</v>
      </c>
      <c r="G111" s="65">
        <v>100</v>
      </c>
      <c r="H111" s="65">
        <v>4962644</v>
      </c>
      <c r="I111" s="73" t="s">
        <v>1571</v>
      </c>
      <c r="J111" s="67">
        <v>4962644931514</v>
      </c>
      <c r="K111" s="64" t="s">
        <v>763</v>
      </c>
      <c r="L111" s="68">
        <v>300</v>
      </c>
      <c r="M111" s="67">
        <v>4962644931514</v>
      </c>
      <c r="O111" s="60">
        <v>400</v>
      </c>
      <c r="Q111" s="51">
        <v>200</v>
      </c>
      <c r="R111" s="70">
        <v>298</v>
      </c>
      <c r="S111" s="51">
        <v>200</v>
      </c>
      <c r="T111" s="71">
        <v>278</v>
      </c>
      <c r="V111" s="70">
        <v>300</v>
      </c>
      <c r="W111" s="51">
        <v>96</v>
      </c>
      <c r="X111" s="61">
        <v>127</v>
      </c>
      <c r="Y111" s="81" t="s">
        <v>1355</v>
      </c>
      <c r="Z111" s="72">
        <f t="shared" si="1"/>
        <v>1.3229166666666667</v>
      </c>
    </row>
    <row r="112" spans="1:26" ht="15" customHeight="1">
      <c r="A112" s="51" t="s">
        <v>1350</v>
      </c>
      <c r="B112" s="51" t="s">
        <v>1351</v>
      </c>
      <c r="C112" s="51">
        <v>4962644931934</v>
      </c>
      <c r="D112" s="65" t="s">
        <v>403</v>
      </c>
      <c r="E112" s="65" t="s">
        <v>1572</v>
      </c>
      <c r="F112" s="64" t="s">
        <v>247</v>
      </c>
      <c r="G112" s="65">
        <v>100</v>
      </c>
      <c r="H112" s="65">
        <v>4962644</v>
      </c>
      <c r="I112" s="73" t="s">
        <v>1573</v>
      </c>
      <c r="J112" s="67">
        <v>4962644931934</v>
      </c>
      <c r="K112" s="65" t="s">
        <v>403</v>
      </c>
      <c r="L112" s="68">
        <v>380</v>
      </c>
      <c r="M112" s="67">
        <v>4962644931934</v>
      </c>
      <c r="O112" s="60">
        <v>500</v>
      </c>
      <c r="Q112" s="51">
        <v>230</v>
      </c>
      <c r="R112" s="70">
        <v>268</v>
      </c>
      <c r="S112" s="51">
        <v>230</v>
      </c>
      <c r="T112" s="70">
        <v>248</v>
      </c>
      <c r="V112" s="70">
        <v>300</v>
      </c>
      <c r="W112" s="51">
        <v>103</v>
      </c>
      <c r="X112" s="61">
        <v>115</v>
      </c>
      <c r="Y112" s="81" t="s">
        <v>1355</v>
      </c>
      <c r="Z112" s="72">
        <f t="shared" si="1"/>
        <v>1.116504854368932</v>
      </c>
    </row>
    <row r="113" spans="1:26" ht="15" customHeight="1">
      <c r="A113" s="51" t="s">
        <v>1350</v>
      </c>
      <c r="B113" s="51" t="s">
        <v>1351</v>
      </c>
      <c r="C113" s="51">
        <v>4962644931910</v>
      </c>
      <c r="D113" s="65" t="s">
        <v>405</v>
      </c>
      <c r="E113" s="65" t="s">
        <v>1572</v>
      </c>
      <c r="F113" s="64" t="s">
        <v>1557</v>
      </c>
      <c r="G113" s="65">
        <v>100</v>
      </c>
      <c r="H113" s="65">
        <v>4962644</v>
      </c>
      <c r="I113" s="73" t="s">
        <v>1574</v>
      </c>
      <c r="J113" s="67">
        <v>4962644931910</v>
      </c>
      <c r="K113" s="65" t="s">
        <v>405</v>
      </c>
      <c r="L113" s="68">
        <v>380</v>
      </c>
      <c r="M113" s="67">
        <v>4962644931910</v>
      </c>
      <c r="O113" s="60">
        <v>500</v>
      </c>
      <c r="Q113" s="51">
        <v>230</v>
      </c>
      <c r="R113" s="70">
        <v>268</v>
      </c>
      <c r="S113" s="51">
        <v>230</v>
      </c>
      <c r="T113" s="70">
        <v>248</v>
      </c>
      <c r="V113" s="70">
        <v>300</v>
      </c>
      <c r="W113" s="51">
        <v>103</v>
      </c>
      <c r="X113" s="61">
        <v>115</v>
      </c>
      <c r="Y113" s="81" t="s">
        <v>1355</v>
      </c>
      <c r="Z113" s="72">
        <f t="shared" si="1"/>
        <v>1.116504854368932</v>
      </c>
    </row>
    <row r="114" spans="1:26" ht="15" customHeight="1">
      <c r="A114" s="51" t="s">
        <v>1350</v>
      </c>
      <c r="B114" s="51" t="s">
        <v>1351</v>
      </c>
      <c r="C114" s="51">
        <v>4962644931927</v>
      </c>
      <c r="D114" s="65" t="s">
        <v>404</v>
      </c>
      <c r="E114" s="65" t="s">
        <v>1572</v>
      </c>
      <c r="F114" s="64" t="s">
        <v>1559</v>
      </c>
      <c r="G114" s="65">
        <v>100</v>
      </c>
      <c r="H114" s="65">
        <v>4962644</v>
      </c>
      <c r="I114" s="73" t="s">
        <v>1575</v>
      </c>
      <c r="J114" s="67">
        <v>4962644931927</v>
      </c>
      <c r="K114" s="65" t="s">
        <v>404</v>
      </c>
      <c r="L114" s="68">
        <v>380</v>
      </c>
      <c r="M114" s="67">
        <v>4962644931927</v>
      </c>
      <c r="O114" s="60">
        <v>500</v>
      </c>
      <c r="Q114" s="51">
        <v>230</v>
      </c>
      <c r="R114" s="70">
        <v>268</v>
      </c>
      <c r="S114" s="51">
        <v>230</v>
      </c>
      <c r="T114" s="70">
        <v>248</v>
      </c>
      <c r="V114" s="70">
        <v>300</v>
      </c>
      <c r="W114" s="51">
        <v>103</v>
      </c>
      <c r="X114" s="61">
        <v>115</v>
      </c>
      <c r="Y114" s="81" t="s">
        <v>1355</v>
      </c>
      <c r="Z114" s="72">
        <f t="shared" si="1"/>
        <v>1.116504854368932</v>
      </c>
    </row>
    <row r="115" spans="1:26" ht="15" customHeight="1">
      <c r="C115" s="51">
        <v>4962644940042</v>
      </c>
      <c r="D115" s="75" t="s">
        <v>1576</v>
      </c>
      <c r="E115" s="75" t="s">
        <v>1577</v>
      </c>
      <c r="F115" s="76"/>
      <c r="G115" s="75">
        <v>20</v>
      </c>
      <c r="H115" s="75">
        <v>4962644</v>
      </c>
      <c r="I115" s="77" t="s">
        <v>1578</v>
      </c>
      <c r="J115" s="78">
        <v>4962644940042</v>
      </c>
      <c r="K115" s="75" t="s">
        <v>1576</v>
      </c>
      <c r="L115" s="79">
        <v>1800</v>
      </c>
      <c r="M115" s="78">
        <v>4962644940042</v>
      </c>
      <c r="N115" s="80"/>
      <c r="O115" s="60">
        <v>1800</v>
      </c>
      <c r="P115" s="80"/>
      <c r="Q115" s="80">
        <v>1480</v>
      </c>
      <c r="R115" s="60">
        <v>1480</v>
      </c>
      <c r="S115" s="80">
        <v>1280</v>
      </c>
      <c r="T115" s="71">
        <v>1280</v>
      </c>
      <c r="U115" s="80">
        <v>1500</v>
      </c>
      <c r="V115" s="60">
        <v>1500</v>
      </c>
      <c r="W115" s="80">
        <v>600</v>
      </c>
      <c r="X115" s="61">
        <v>600</v>
      </c>
      <c r="Z115" s="72">
        <f t="shared" si="1"/>
        <v>1</v>
      </c>
    </row>
    <row r="116" spans="1:26" ht="15" customHeight="1">
      <c r="A116" s="51" t="s">
        <v>1350</v>
      </c>
      <c r="B116" s="51" t="s">
        <v>1351</v>
      </c>
      <c r="C116" s="51">
        <v>4962644940158</v>
      </c>
      <c r="D116" s="75" t="s">
        <v>406</v>
      </c>
      <c r="E116" s="75" t="s">
        <v>1579</v>
      </c>
      <c r="F116" s="76" t="s">
        <v>1580</v>
      </c>
      <c r="G116" s="75">
        <v>40</v>
      </c>
      <c r="H116" s="75">
        <v>4962644</v>
      </c>
      <c r="I116" s="77" t="s">
        <v>1581</v>
      </c>
      <c r="J116" s="78">
        <v>4962644940158</v>
      </c>
      <c r="K116" s="75" t="s">
        <v>406</v>
      </c>
      <c r="L116" s="79">
        <v>2000</v>
      </c>
      <c r="M116" s="78">
        <v>4962644940158</v>
      </c>
      <c r="N116" s="80"/>
      <c r="O116" s="60">
        <v>2000</v>
      </c>
      <c r="P116" s="80"/>
      <c r="Q116" s="80">
        <v>1280</v>
      </c>
      <c r="R116" s="70">
        <v>1280</v>
      </c>
      <c r="S116" s="80">
        <v>1280</v>
      </c>
      <c r="T116" s="71">
        <v>1280</v>
      </c>
      <c r="U116" s="80">
        <v>1500</v>
      </c>
      <c r="V116" s="70">
        <v>1500</v>
      </c>
      <c r="W116" s="80">
        <v>600</v>
      </c>
      <c r="X116" s="61">
        <v>600</v>
      </c>
      <c r="Y116" s="51" t="s">
        <v>1582</v>
      </c>
      <c r="Z116" s="72">
        <f t="shared" si="1"/>
        <v>1</v>
      </c>
    </row>
    <row r="117" spans="1:26" ht="15" customHeight="1">
      <c r="C117" s="51">
        <v>4962644934478</v>
      </c>
      <c r="D117" s="65" t="s">
        <v>1583</v>
      </c>
      <c r="E117" s="65" t="s">
        <v>1584</v>
      </c>
      <c r="F117" s="64"/>
      <c r="G117" s="65">
        <v>20</v>
      </c>
      <c r="H117" s="65">
        <v>4962644</v>
      </c>
      <c r="I117" s="73" t="s">
        <v>1585</v>
      </c>
      <c r="J117" s="67">
        <v>4962644934478</v>
      </c>
      <c r="K117" s="65" t="s">
        <v>1583</v>
      </c>
      <c r="L117" s="68">
        <v>1800</v>
      </c>
      <c r="M117" s="67">
        <v>4962644934478</v>
      </c>
      <c r="O117" s="74">
        <v>2500</v>
      </c>
      <c r="Q117" s="51">
        <v>1280</v>
      </c>
      <c r="R117" s="70">
        <v>1880</v>
      </c>
      <c r="S117" s="51">
        <v>1280</v>
      </c>
      <c r="T117" s="71">
        <v>1680</v>
      </c>
      <c r="U117" s="51">
        <v>1500</v>
      </c>
      <c r="V117" s="70">
        <v>2000</v>
      </c>
      <c r="W117" s="51">
        <v>620</v>
      </c>
      <c r="X117" s="61">
        <v>790</v>
      </c>
      <c r="Z117" s="72">
        <f t="shared" si="1"/>
        <v>1.2741935483870968</v>
      </c>
    </row>
    <row r="118" spans="1:26" ht="15" customHeight="1">
      <c r="A118" s="51" t="s">
        <v>1380</v>
      </c>
      <c r="B118" s="51" t="s">
        <v>1351</v>
      </c>
      <c r="C118" s="51">
        <v>4962644930104</v>
      </c>
      <c r="D118" s="65" t="s">
        <v>407</v>
      </c>
      <c r="E118" s="65" t="s">
        <v>1586</v>
      </c>
      <c r="F118" s="64"/>
      <c r="G118" s="65">
        <v>50</v>
      </c>
      <c r="H118" s="65">
        <v>4962644</v>
      </c>
      <c r="I118" s="73" t="s">
        <v>1587</v>
      </c>
      <c r="J118" s="67">
        <v>4962644930104</v>
      </c>
      <c r="K118" s="65" t="s">
        <v>407</v>
      </c>
      <c r="L118" s="68">
        <v>1200</v>
      </c>
      <c r="M118" s="67">
        <v>4962644930104</v>
      </c>
      <c r="O118" s="60">
        <v>1500</v>
      </c>
      <c r="R118" s="70">
        <v>1080</v>
      </c>
      <c r="T118" s="71">
        <v>980</v>
      </c>
      <c r="V118" s="70">
        <v>1200</v>
      </c>
      <c r="W118" s="51">
        <v>392</v>
      </c>
      <c r="X118" s="61">
        <v>460</v>
      </c>
      <c r="Y118" s="81" t="s">
        <v>1355</v>
      </c>
      <c r="Z118" s="72">
        <f t="shared" si="1"/>
        <v>1.1734693877551021</v>
      </c>
    </row>
    <row r="119" spans="1:26" ht="15" customHeight="1">
      <c r="A119" s="51" t="s">
        <v>1350</v>
      </c>
      <c r="B119" s="51" t="s">
        <v>1351</v>
      </c>
      <c r="C119" s="51">
        <v>4962644938896</v>
      </c>
      <c r="D119" s="65" t="s">
        <v>408</v>
      </c>
      <c r="E119" s="65" t="s">
        <v>1588</v>
      </c>
      <c r="F119" s="64"/>
      <c r="G119" s="65">
        <v>16</v>
      </c>
      <c r="H119" s="65">
        <v>4962644</v>
      </c>
      <c r="I119" s="73" t="s">
        <v>1589</v>
      </c>
      <c r="J119" s="67">
        <v>4962644938896</v>
      </c>
      <c r="K119" s="65" t="s">
        <v>408</v>
      </c>
      <c r="L119" s="68">
        <v>1500</v>
      </c>
      <c r="M119" s="67">
        <v>4962644938896</v>
      </c>
      <c r="O119" s="60">
        <v>1700</v>
      </c>
      <c r="Q119" s="51">
        <v>980</v>
      </c>
      <c r="R119" s="70">
        <v>980</v>
      </c>
      <c r="S119" s="51">
        <v>980</v>
      </c>
      <c r="T119" s="71">
        <v>980</v>
      </c>
      <c r="U119" s="51">
        <v>1280</v>
      </c>
      <c r="V119" s="70">
        <v>1080</v>
      </c>
      <c r="W119" s="51">
        <v>395</v>
      </c>
      <c r="X119" s="61">
        <v>435</v>
      </c>
      <c r="Y119" s="81" t="s">
        <v>1355</v>
      </c>
      <c r="Z119" s="72">
        <f t="shared" si="1"/>
        <v>1.1012658227848102</v>
      </c>
    </row>
    <row r="120" spans="1:26" ht="15" customHeight="1">
      <c r="A120" s="51" t="s">
        <v>1350</v>
      </c>
      <c r="B120" s="51" t="s">
        <v>1351</v>
      </c>
      <c r="C120" s="51">
        <v>4962644938902</v>
      </c>
      <c r="D120" s="65" t="s">
        <v>409</v>
      </c>
      <c r="E120" s="65" t="s">
        <v>1590</v>
      </c>
      <c r="F120" s="64"/>
      <c r="G120" s="65">
        <v>8</v>
      </c>
      <c r="H120" s="65">
        <v>4962644</v>
      </c>
      <c r="I120" s="73" t="s">
        <v>1591</v>
      </c>
      <c r="J120" s="67">
        <v>4962644938902</v>
      </c>
      <c r="K120" s="65" t="s">
        <v>409</v>
      </c>
      <c r="L120" s="68">
        <v>2500</v>
      </c>
      <c r="M120" s="67">
        <v>4962644938902</v>
      </c>
      <c r="O120" s="60">
        <v>3300</v>
      </c>
      <c r="Q120" s="51">
        <v>1480</v>
      </c>
      <c r="R120" s="70">
        <v>1980</v>
      </c>
      <c r="S120" s="51">
        <v>1580</v>
      </c>
      <c r="T120" s="71">
        <v>1980</v>
      </c>
      <c r="U120" s="51">
        <v>1980</v>
      </c>
      <c r="V120" s="70">
        <v>2500</v>
      </c>
      <c r="W120" s="51">
        <v>705</v>
      </c>
      <c r="X120" s="61">
        <v>930</v>
      </c>
      <c r="Y120" s="81" t="s">
        <v>1355</v>
      </c>
      <c r="Z120" s="72">
        <f t="shared" si="1"/>
        <v>1.3191489361702127</v>
      </c>
    </row>
    <row r="121" spans="1:26" ht="15" customHeight="1">
      <c r="A121" s="51" t="s">
        <v>1350</v>
      </c>
      <c r="B121" s="51" t="s">
        <v>1351</v>
      </c>
      <c r="C121" s="51">
        <v>4962644940318</v>
      </c>
      <c r="D121" s="65" t="s">
        <v>410</v>
      </c>
      <c r="E121" s="65" t="s">
        <v>1592</v>
      </c>
      <c r="F121" s="64"/>
      <c r="G121" s="65">
        <v>4</v>
      </c>
      <c r="H121" s="65">
        <v>4962644</v>
      </c>
      <c r="I121" s="73" t="s">
        <v>1593</v>
      </c>
      <c r="J121" s="67">
        <v>4962644940318</v>
      </c>
      <c r="K121" s="65" t="s">
        <v>410</v>
      </c>
      <c r="L121" s="68">
        <v>4000</v>
      </c>
      <c r="M121" s="67">
        <v>4962644940318</v>
      </c>
      <c r="O121" s="60">
        <v>4400</v>
      </c>
      <c r="Q121" s="51">
        <v>2980</v>
      </c>
      <c r="R121" s="70">
        <v>3680</v>
      </c>
      <c r="S121" s="51">
        <v>2980</v>
      </c>
      <c r="T121" s="71">
        <v>3380</v>
      </c>
      <c r="U121" s="51">
        <v>3800</v>
      </c>
      <c r="V121" s="70">
        <v>4000</v>
      </c>
      <c r="W121" s="51">
        <v>1430</v>
      </c>
      <c r="X121" s="61">
        <v>1573</v>
      </c>
      <c r="Y121" s="81" t="s">
        <v>1355</v>
      </c>
      <c r="Z121" s="72">
        <f t="shared" si="1"/>
        <v>1.1000000000000001</v>
      </c>
    </row>
    <row r="122" spans="1:26" ht="16.5" customHeight="1">
      <c r="A122" s="51" t="s">
        <v>1350</v>
      </c>
      <c r="B122" s="51" t="s">
        <v>1351</v>
      </c>
      <c r="C122" s="51">
        <v>4962644941483</v>
      </c>
      <c r="D122" s="65" t="s">
        <v>765</v>
      </c>
      <c r="E122" s="65" t="s">
        <v>1594</v>
      </c>
      <c r="F122" s="64" t="s">
        <v>1523</v>
      </c>
      <c r="G122" s="65">
        <v>3</v>
      </c>
      <c r="H122" s="65">
        <v>4962644</v>
      </c>
      <c r="I122" s="73" t="s">
        <v>1595</v>
      </c>
      <c r="J122" s="67">
        <v>4962644941483</v>
      </c>
      <c r="K122" s="65" t="s">
        <v>765</v>
      </c>
      <c r="L122" s="68">
        <v>7500</v>
      </c>
      <c r="M122" s="67">
        <v>4962644941483</v>
      </c>
      <c r="O122" s="60">
        <v>7500</v>
      </c>
      <c r="Q122" s="51">
        <v>6980</v>
      </c>
      <c r="R122" s="70">
        <v>6980</v>
      </c>
      <c r="S122" s="51">
        <v>6000</v>
      </c>
      <c r="T122" s="71">
        <v>6000</v>
      </c>
      <c r="U122" s="51">
        <v>7000</v>
      </c>
      <c r="V122" s="70">
        <v>7000</v>
      </c>
      <c r="W122" s="51">
        <v>2950</v>
      </c>
      <c r="X122" s="61">
        <v>2950</v>
      </c>
      <c r="Y122" s="51" t="s">
        <v>1390</v>
      </c>
      <c r="Z122" s="72">
        <f t="shared" si="1"/>
        <v>1</v>
      </c>
    </row>
    <row r="123" spans="1:26" ht="15" customHeight="1">
      <c r="A123" s="51" t="s">
        <v>1350</v>
      </c>
      <c r="B123" s="51" t="s">
        <v>1351</v>
      </c>
      <c r="C123" s="51">
        <v>4962644941490</v>
      </c>
      <c r="D123" s="65" t="s">
        <v>766</v>
      </c>
      <c r="E123" s="65" t="s">
        <v>1596</v>
      </c>
      <c r="F123" s="64" t="s">
        <v>1525</v>
      </c>
      <c r="G123" s="65">
        <v>3</v>
      </c>
      <c r="H123" s="65">
        <v>4962644</v>
      </c>
      <c r="I123" s="73" t="s">
        <v>1597</v>
      </c>
      <c r="J123" s="67">
        <v>4962644941490</v>
      </c>
      <c r="K123" s="65" t="s">
        <v>766</v>
      </c>
      <c r="L123" s="68">
        <v>7500</v>
      </c>
      <c r="M123" s="67">
        <v>4962644941490</v>
      </c>
      <c r="O123" s="60">
        <v>7500</v>
      </c>
      <c r="Q123" s="51">
        <v>6980</v>
      </c>
      <c r="R123" s="70">
        <v>6980</v>
      </c>
      <c r="S123" s="51">
        <v>6000</v>
      </c>
      <c r="T123" s="71">
        <v>6000</v>
      </c>
      <c r="U123" s="51">
        <v>7000</v>
      </c>
      <c r="V123" s="70">
        <v>7000</v>
      </c>
      <c r="W123" s="51">
        <v>2950</v>
      </c>
      <c r="X123" s="61">
        <v>2950</v>
      </c>
      <c r="Y123" s="51" t="s">
        <v>1390</v>
      </c>
      <c r="Z123" s="72">
        <f t="shared" si="1"/>
        <v>1</v>
      </c>
    </row>
    <row r="124" spans="1:26" ht="15" customHeight="1">
      <c r="A124" s="51" t="s">
        <v>1350</v>
      </c>
      <c r="B124" s="51" t="s">
        <v>1351</v>
      </c>
      <c r="C124" s="51">
        <v>4962644941476</v>
      </c>
      <c r="D124" s="65" t="s">
        <v>767</v>
      </c>
      <c r="E124" s="65" t="s">
        <v>1596</v>
      </c>
      <c r="F124" s="64" t="s">
        <v>1372</v>
      </c>
      <c r="G124" s="65">
        <v>3</v>
      </c>
      <c r="H124" s="65">
        <v>4962644</v>
      </c>
      <c r="I124" s="73" t="s">
        <v>1598</v>
      </c>
      <c r="J124" s="67">
        <v>4962644941476</v>
      </c>
      <c r="K124" s="65" t="s">
        <v>767</v>
      </c>
      <c r="L124" s="68">
        <v>7500</v>
      </c>
      <c r="M124" s="67">
        <v>4962644941476</v>
      </c>
      <c r="O124" s="60">
        <v>7500</v>
      </c>
      <c r="Q124" s="51">
        <v>6980</v>
      </c>
      <c r="R124" s="70">
        <v>6980</v>
      </c>
      <c r="S124" s="51">
        <v>6000</v>
      </c>
      <c r="T124" s="71">
        <v>6000</v>
      </c>
      <c r="U124" s="51">
        <v>7000</v>
      </c>
      <c r="V124" s="70">
        <v>7000</v>
      </c>
      <c r="W124" s="51">
        <v>2950</v>
      </c>
      <c r="X124" s="61">
        <v>2950</v>
      </c>
      <c r="Y124" s="51" t="s">
        <v>1390</v>
      </c>
      <c r="Z124" s="72">
        <f t="shared" si="1"/>
        <v>1</v>
      </c>
    </row>
    <row r="125" spans="1:26" ht="15" customHeight="1">
      <c r="C125" s="51">
        <v>4962644942459</v>
      </c>
      <c r="D125" s="65" t="s">
        <v>57</v>
      </c>
      <c r="E125" s="65" t="s">
        <v>58</v>
      </c>
      <c r="F125" s="64"/>
      <c r="G125" s="65">
        <v>10</v>
      </c>
      <c r="H125" s="65">
        <v>4962644</v>
      </c>
      <c r="I125" s="73" t="s">
        <v>1599</v>
      </c>
      <c r="J125" s="67">
        <v>4962644942459</v>
      </c>
      <c r="K125" s="65" t="s">
        <v>57</v>
      </c>
      <c r="L125" s="68">
        <v>3500</v>
      </c>
      <c r="M125" s="67">
        <v>4962644942459</v>
      </c>
      <c r="O125" s="60">
        <v>4500</v>
      </c>
      <c r="Q125" s="51">
        <v>1980</v>
      </c>
      <c r="R125" s="70">
        <v>2680</v>
      </c>
      <c r="S125" s="51">
        <v>2480</v>
      </c>
      <c r="T125" s="71">
        <v>2980</v>
      </c>
      <c r="U125" s="51">
        <v>2500</v>
      </c>
      <c r="V125" s="70">
        <v>3500</v>
      </c>
      <c r="W125" s="51">
        <v>1100</v>
      </c>
      <c r="X125" s="61">
        <v>1400</v>
      </c>
      <c r="Z125" s="72">
        <f t="shared" si="1"/>
        <v>1.2727272727272727</v>
      </c>
    </row>
    <row r="126" spans="1:26" ht="15" customHeight="1">
      <c r="A126" s="80"/>
      <c r="B126" s="80"/>
      <c r="C126" s="80">
        <v>4962644665143</v>
      </c>
      <c r="D126" s="75" t="s">
        <v>411</v>
      </c>
      <c r="E126" s="75" t="s">
        <v>1600</v>
      </c>
      <c r="F126" s="76"/>
      <c r="G126" s="75">
        <v>40</v>
      </c>
      <c r="H126" s="75">
        <v>4962644</v>
      </c>
      <c r="I126" s="77" t="s">
        <v>1601</v>
      </c>
      <c r="J126" s="78">
        <v>4962644665143</v>
      </c>
      <c r="K126" s="75" t="s">
        <v>411</v>
      </c>
      <c r="L126" s="79">
        <v>3500</v>
      </c>
      <c r="M126" s="78">
        <v>4962644665143</v>
      </c>
      <c r="N126" s="80"/>
      <c r="O126" s="60">
        <v>3500</v>
      </c>
      <c r="P126" s="80"/>
      <c r="Q126" s="80">
        <v>1980</v>
      </c>
      <c r="R126" s="70">
        <v>1980</v>
      </c>
      <c r="S126" s="80">
        <v>1980</v>
      </c>
      <c r="T126" s="71">
        <v>1980</v>
      </c>
      <c r="U126" s="80">
        <v>2500</v>
      </c>
      <c r="V126" s="70">
        <v>2500</v>
      </c>
      <c r="W126" s="80">
        <v>930</v>
      </c>
      <c r="X126" s="61">
        <v>930</v>
      </c>
      <c r="Y126" s="51" t="s">
        <v>1602</v>
      </c>
      <c r="Z126" s="72">
        <f t="shared" si="1"/>
        <v>1</v>
      </c>
    </row>
    <row r="127" spans="1:26" ht="15" customHeight="1">
      <c r="A127" s="80"/>
      <c r="B127" s="80"/>
      <c r="C127" s="80">
        <v>4962644665143</v>
      </c>
      <c r="D127" s="75" t="s">
        <v>411</v>
      </c>
      <c r="E127" s="75" t="s">
        <v>1603</v>
      </c>
      <c r="F127" s="76"/>
      <c r="G127" s="75">
        <v>40</v>
      </c>
      <c r="H127" s="75">
        <v>4962644</v>
      </c>
      <c r="I127" s="77" t="s">
        <v>1601</v>
      </c>
      <c r="J127" s="78">
        <v>4962644665143</v>
      </c>
      <c r="K127" s="75" t="s">
        <v>411</v>
      </c>
      <c r="L127" s="79">
        <v>3500</v>
      </c>
      <c r="M127" s="78">
        <v>4962644665143</v>
      </c>
      <c r="N127" s="80"/>
      <c r="O127" s="60">
        <v>3500</v>
      </c>
      <c r="P127" s="80"/>
      <c r="Q127" s="80">
        <v>1980</v>
      </c>
      <c r="R127" s="70">
        <v>1980</v>
      </c>
      <c r="S127" s="80">
        <v>1980</v>
      </c>
      <c r="T127" s="71">
        <v>1980</v>
      </c>
      <c r="U127" s="80">
        <v>2500</v>
      </c>
      <c r="V127" s="70">
        <v>2500</v>
      </c>
      <c r="W127" s="80">
        <v>930</v>
      </c>
      <c r="X127" s="61">
        <v>930</v>
      </c>
      <c r="Y127" s="51" t="s">
        <v>1602</v>
      </c>
      <c r="Z127" s="72">
        <f t="shared" si="1"/>
        <v>1</v>
      </c>
    </row>
    <row r="128" spans="1:26" ht="15" customHeight="1">
      <c r="A128" s="80"/>
      <c r="B128" s="80"/>
      <c r="C128" s="80">
        <v>4962644665150</v>
      </c>
      <c r="D128" s="75" t="s">
        <v>412</v>
      </c>
      <c r="E128" s="75" t="s">
        <v>1604</v>
      </c>
      <c r="F128" s="76"/>
      <c r="G128" s="75">
        <v>80</v>
      </c>
      <c r="H128" s="75">
        <v>4962644</v>
      </c>
      <c r="I128" s="77" t="s">
        <v>1605</v>
      </c>
      <c r="J128" s="78">
        <v>4962644665150</v>
      </c>
      <c r="K128" s="75" t="s">
        <v>412</v>
      </c>
      <c r="L128" s="79">
        <v>1500</v>
      </c>
      <c r="M128" s="78">
        <v>4962644665150</v>
      </c>
      <c r="N128" s="80"/>
      <c r="O128" s="60">
        <v>1500</v>
      </c>
      <c r="P128" s="80"/>
      <c r="Q128" s="80">
        <v>980</v>
      </c>
      <c r="R128" s="70">
        <v>980</v>
      </c>
      <c r="S128" s="80">
        <v>980</v>
      </c>
      <c r="T128" s="71">
        <v>980</v>
      </c>
      <c r="U128" s="80">
        <v>1000</v>
      </c>
      <c r="V128" s="70">
        <v>1000</v>
      </c>
      <c r="W128" s="80">
        <v>460</v>
      </c>
      <c r="X128" s="61">
        <v>460</v>
      </c>
      <c r="Y128" s="51" t="s">
        <v>1602</v>
      </c>
      <c r="Z128" s="72">
        <f t="shared" si="1"/>
        <v>1</v>
      </c>
    </row>
    <row r="129" spans="1:26" ht="15" customHeight="1">
      <c r="A129" s="51" t="s">
        <v>1350</v>
      </c>
      <c r="B129" s="51" t="s">
        <v>1351</v>
      </c>
      <c r="C129" s="51" t="s">
        <v>1358</v>
      </c>
      <c r="D129" s="65" t="s">
        <v>1606</v>
      </c>
      <c r="E129" s="65" t="s">
        <v>1607</v>
      </c>
      <c r="F129" s="64"/>
      <c r="G129" s="65">
        <v>10</v>
      </c>
      <c r="H129" s="65">
        <v>4962644</v>
      </c>
      <c r="I129" s="73" t="s">
        <v>1361</v>
      </c>
      <c r="J129" s="67" t="s">
        <v>1361</v>
      </c>
      <c r="K129" s="65" t="s">
        <v>1606</v>
      </c>
      <c r="L129" s="68">
        <v>3000</v>
      </c>
      <c r="M129" s="67" t="s">
        <v>1361</v>
      </c>
      <c r="O129" s="60">
        <v>3000</v>
      </c>
      <c r="R129" s="60">
        <v>1980</v>
      </c>
      <c r="T129" s="60">
        <v>1980</v>
      </c>
      <c r="V129" s="60">
        <v>2500</v>
      </c>
      <c r="X129" s="61">
        <v>930</v>
      </c>
      <c r="Z129" s="72" t="e">
        <f t="shared" si="1"/>
        <v>#DIV/0!</v>
      </c>
    </row>
    <row r="130" spans="1:26" ht="15" customHeight="1">
      <c r="A130" s="51" t="s">
        <v>1350</v>
      </c>
      <c r="B130" s="51" t="s">
        <v>1351</v>
      </c>
      <c r="C130" s="51">
        <v>4962644943685</v>
      </c>
      <c r="D130" s="65" t="s">
        <v>1608</v>
      </c>
      <c r="E130" s="65" t="s">
        <v>1607</v>
      </c>
      <c r="F130" s="64" t="s">
        <v>133</v>
      </c>
      <c r="G130" s="65">
        <v>10</v>
      </c>
      <c r="H130" s="65">
        <v>4962644</v>
      </c>
      <c r="I130" s="73" t="s">
        <v>1609</v>
      </c>
      <c r="J130" s="67">
        <v>4962644943685</v>
      </c>
      <c r="K130" s="65" t="s">
        <v>1608</v>
      </c>
      <c r="L130" s="68">
        <v>3000</v>
      </c>
      <c r="M130" s="67">
        <v>4962644943685</v>
      </c>
      <c r="O130" s="60">
        <v>3000</v>
      </c>
      <c r="R130" s="60">
        <v>1980</v>
      </c>
      <c r="T130" s="60">
        <v>1980</v>
      </c>
      <c r="V130" s="60">
        <v>2500</v>
      </c>
      <c r="X130" s="61">
        <v>930</v>
      </c>
      <c r="Z130" s="72" t="e">
        <f t="shared" si="1"/>
        <v>#DIV/0!</v>
      </c>
    </row>
    <row r="131" spans="1:26" ht="15" customHeight="1">
      <c r="A131" s="51" t="s">
        <v>1350</v>
      </c>
      <c r="B131" s="51" t="s">
        <v>1351</v>
      </c>
      <c r="C131" s="51">
        <v>4962644943678</v>
      </c>
      <c r="D131" s="65" t="s">
        <v>1610</v>
      </c>
      <c r="E131" s="65" t="s">
        <v>1607</v>
      </c>
      <c r="F131" s="64" t="s">
        <v>10</v>
      </c>
      <c r="G131" s="65">
        <v>10</v>
      </c>
      <c r="H131" s="65">
        <v>4962644</v>
      </c>
      <c r="I131" s="73" t="s">
        <v>1611</v>
      </c>
      <c r="J131" s="67">
        <v>4962644943678</v>
      </c>
      <c r="K131" s="65" t="s">
        <v>1610</v>
      </c>
      <c r="L131" s="68">
        <v>3000</v>
      </c>
      <c r="M131" s="67">
        <v>4962644943678</v>
      </c>
      <c r="O131" s="60">
        <v>3000</v>
      </c>
      <c r="R131" s="60">
        <v>1980</v>
      </c>
      <c r="T131" s="60">
        <v>1980</v>
      </c>
      <c r="V131" s="60">
        <v>2500</v>
      </c>
      <c r="X131" s="61">
        <v>930</v>
      </c>
      <c r="Z131" s="72" t="e">
        <f t="shared" si="1"/>
        <v>#DIV/0!</v>
      </c>
    </row>
    <row r="132" spans="1:26" ht="15" customHeight="1">
      <c r="A132" s="51" t="s">
        <v>1350</v>
      </c>
      <c r="B132" s="51" t="s">
        <v>1351</v>
      </c>
      <c r="C132" s="51">
        <v>4962644938322</v>
      </c>
      <c r="D132" s="65" t="s">
        <v>413</v>
      </c>
      <c r="E132" s="65" t="s">
        <v>1612</v>
      </c>
      <c r="F132" s="64"/>
      <c r="G132" s="65">
        <v>50</v>
      </c>
      <c r="H132" s="65">
        <v>4962644</v>
      </c>
      <c r="I132" s="73" t="s">
        <v>1613</v>
      </c>
      <c r="J132" s="67">
        <v>4962644938322</v>
      </c>
      <c r="K132" s="65" t="s">
        <v>413</v>
      </c>
      <c r="L132" s="68">
        <v>1000</v>
      </c>
      <c r="M132" s="67">
        <v>4962644938322</v>
      </c>
      <c r="O132" s="60">
        <v>1200</v>
      </c>
      <c r="Q132" s="51">
        <v>498</v>
      </c>
      <c r="R132" s="70">
        <v>588</v>
      </c>
      <c r="S132" s="51">
        <v>498</v>
      </c>
      <c r="T132" s="71">
        <v>538</v>
      </c>
      <c r="U132" s="51">
        <v>598</v>
      </c>
      <c r="V132" s="70">
        <v>680</v>
      </c>
      <c r="W132" s="51">
        <v>210</v>
      </c>
      <c r="X132" s="61">
        <v>252</v>
      </c>
      <c r="Y132" s="81" t="s">
        <v>1355</v>
      </c>
      <c r="Z132" s="72">
        <f t="shared" si="1"/>
        <v>1.2</v>
      </c>
    </row>
    <row r="133" spans="1:26" ht="15" customHeight="1">
      <c r="A133" s="51" t="s">
        <v>1350</v>
      </c>
      <c r="B133" s="51" t="s">
        <v>1351</v>
      </c>
      <c r="C133" s="51">
        <v>4962644938346</v>
      </c>
      <c r="D133" s="65" t="s">
        <v>414</v>
      </c>
      <c r="E133" s="65" t="s">
        <v>1614</v>
      </c>
      <c r="F133" s="64"/>
      <c r="G133" s="65">
        <v>30</v>
      </c>
      <c r="H133" s="65">
        <v>4962644</v>
      </c>
      <c r="I133" s="73" t="s">
        <v>1615</v>
      </c>
      <c r="J133" s="67">
        <v>4962644938346</v>
      </c>
      <c r="K133" s="65" t="s">
        <v>414</v>
      </c>
      <c r="L133" s="68">
        <v>1500</v>
      </c>
      <c r="M133" s="67">
        <v>4962644938346</v>
      </c>
      <c r="O133" s="60">
        <v>1900</v>
      </c>
      <c r="Q133" s="51">
        <v>980</v>
      </c>
      <c r="R133" s="70">
        <v>1180</v>
      </c>
      <c r="S133" s="51">
        <v>980</v>
      </c>
      <c r="T133" s="71">
        <v>1080</v>
      </c>
      <c r="U133" s="51">
        <v>1200</v>
      </c>
      <c r="V133" s="70">
        <v>1280</v>
      </c>
      <c r="W133" s="51">
        <v>420</v>
      </c>
      <c r="X133" s="61">
        <v>505</v>
      </c>
      <c r="Y133" s="81" t="s">
        <v>1355</v>
      </c>
      <c r="Z133" s="72">
        <f t="shared" ref="Z133:Z196" si="2">X133/W133</f>
        <v>1.2023809523809523</v>
      </c>
    </row>
    <row r="134" spans="1:26" ht="15" customHeight="1">
      <c r="A134" s="51" t="s">
        <v>1350</v>
      </c>
      <c r="B134" s="51" t="s">
        <v>1351</v>
      </c>
      <c r="C134" s="51">
        <v>4962644938339</v>
      </c>
      <c r="D134" s="65" t="s">
        <v>415</v>
      </c>
      <c r="E134" s="65" t="s">
        <v>1616</v>
      </c>
      <c r="F134" s="64"/>
      <c r="G134" s="65">
        <v>100</v>
      </c>
      <c r="H134" s="65">
        <v>4962644</v>
      </c>
      <c r="I134" s="73" t="s">
        <v>1617</v>
      </c>
      <c r="J134" s="67">
        <v>4962644938339</v>
      </c>
      <c r="K134" s="65" t="s">
        <v>415</v>
      </c>
      <c r="L134" s="68" t="s">
        <v>1547</v>
      </c>
      <c r="M134" s="67">
        <v>4962644938339</v>
      </c>
      <c r="O134" s="60" t="s">
        <v>1547</v>
      </c>
      <c r="Q134" s="51">
        <v>398</v>
      </c>
      <c r="R134" s="70">
        <v>428</v>
      </c>
      <c r="S134" s="51">
        <v>350</v>
      </c>
      <c r="T134" s="71">
        <v>388</v>
      </c>
      <c r="U134" s="51">
        <v>398</v>
      </c>
      <c r="V134" s="70">
        <v>480</v>
      </c>
      <c r="W134" s="51">
        <v>165</v>
      </c>
      <c r="X134" s="61">
        <v>182</v>
      </c>
      <c r="Y134" s="81" t="s">
        <v>1355</v>
      </c>
      <c r="Z134" s="72">
        <f t="shared" si="2"/>
        <v>1.103030303030303</v>
      </c>
    </row>
    <row r="135" spans="1:26" ht="15" customHeight="1">
      <c r="A135" s="51" t="s">
        <v>1350</v>
      </c>
      <c r="B135" s="51" t="s">
        <v>1351</v>
      </c>
      <c r="C135" s="51">
        <v>4962644938827</v>
      </c>
      <c r="D135" s="65" t="s">
        <v>1618</v>
      </c>
      <c r="E135" s="65" t="s">
        <v>1619</v>
      </c>
      <c r="F135" s="64"/>
      <c r="G135" s="65">
        <v>10</v>
      </c>
      <c r="H135" s="65">
        <v>4962644</v>
      </c>
      <c r="I135" s="73" t="s">
        <v>1620</v>
      </c>
      <c r="J135" s="67">
        <v>4962644938827</v>
      </c>
      <c r="K135" s="65" t="s">
        <v>1618</v>
      </c>
      <c r="L135" s="68" t="s">
        <v>1547</v>
      </c>
      <c r="M135" s="67">
        <v>4962644938827</v>
      </c>
      <c r="O135" s="60" t="s">
        <v>1547</v>
      </c>
      <c r="R135" s="70">
        <v>3800</v>
      </c>
      <c r="S135" s="51">
        <v>2980</v>
      </c>
      <c r="T135" s="71">
        <v>3480</v>
      </c>
      <c r="V135" s="70">
        <v>4000</v>
      </c>
      <c r="W135" s="51">
        <v>1500</v>
      </c>
      <c r="X135" s="61">
        <v>1635</v>
      </c>
      <c r="Y135" s="81" t="s">
        <v>1355</v>
      </c>
      <c r="Z135" s="72">
        <f t="shared" si="2"/>
        <v>1.0900000000000001</v>
      </c>
    </row>
    <row r="136" spans="1:26" ht="15" customHeight="1">
      <c r="A136" s="51" t="s">
        <v>1350</v>
      </c>
      <c r="B136" s="51" t="s">
        <v>1351</v>
      </c>
      <c r="C136" s="51">
        <v>4962644938797</v>
      </c>
      <c r="D136" s="65" t="s">
        <v>1621</v>
      </c>
      <c r="E136" s="65" t="s">
        <v>1622</v>
      </c>
      <c r="F136" s="64" t="s">
        <v>1520</v>
      </c>
      <c r="G136" s="65">
        <v>100</v>
      </c>
      <c r="H136" s="65">
        <v>4962644</v>
      </c>
      <c r="I136" s="73" t="s">
        <v>1623</v>
      </c>
      <c r="J136" s="67">
        <v>4962644938797</v>
      </c>
      <c r="K136" s="65" t="s">
        <v>1621</v>
      </c>
      <c r="L136" s="68" t="s">
        <v>1547</v>
      </c>
      <c r="M136" s="67">
        <v>4962644938797</v>
      </c>
      <c r="O136" s="60" t="s">
        <v>1547</v>
      </c>
      <c r="Q136" s="51">
        <v>398</v>
      </c>
      <c r="R136" s="70">
        <v>468</v>
      </c>
      <c r="S136" s="51">
        <v>350</v>
      </c>
      <c r="T136" s="71">
        <v>428</v>
      </c>
      <c r="U136" s="51">
        <v>398</v>
      </c>
      <c r="V136" s="70">
        <v>500</v>
      </c>
      <c r="W136" s="51">
        <v>150</v>
      </c>
      <c r="X136" s="61">
        <v>200</v>
      </c>
      <c r="Y136" s="81" t="s">
        <v>1355</v>
      </c>
      <c r="Z136" s="72">
        <f t="shared" si="2"/>
        <v>1.3333333333333333</v>
      </c>
    </row>
    <row r="137" spans="1:26" ht="15" customHeight="1">
      <c r="A137" s="51" t="s">
        <v>1350</v>
      </c>
      <c r="B137" s="51" t="s">
        <v>1351</v>
      </c>
      <c r="C137" s="51">
        <v>4962644938810</v>
      </c>
      <c r="D137" s="65" t="s">
        <v>418</v>
      </c>
      <c r="E137" s="65" t="s">
        <v>1622</v>
      </c>
      <c r="F137" s="64" t="s">
        <v>247</v>
      </c>
      <c r="G137" s="65">
        <v>100</v>
      </c>
      <c r="H137" s="65">
        <v>4962644</v>
      </c>
      <c r="I137" s="73" t="s">
        <v>1624</v>
      </c>
      <c r="J137" s="67">
        <v>4962644938810</v>
      </c>
      <c r="K137" s="65" t="s">
        <v>418</v>
      </c>
      <c r="L137" s="68" t="s">
        <v>1547</v>
      </c>
      <c r="M137" s="67">
        <v>4962644938810</v>
      </c>
      <c r="O137" s="60" t="s">
        <v>1547</v>
      </c>
      <c r="Q137" s="51">
        <v>398</v>
      </c>
      <c r="R137" s="70">
        <v>468</v>
      </c>
      <c r="S137" s="51">
        <v>350</v>
      </c>
      <c r="T137" s="71">
        <v>428</v>
      </c>
      <c r="U137" s="51">
        <v>398</v>
      </c>
      <c r="V137" s="70">
        <v>500</v>
      </c>
      <c r="W137" s="51">
        <v>150</v>
      </c>
      <c r="X137" s="61">
        <v>200</v>
      </c>
      <c r="Y137" s="81" t="s">
        <v>1355</v>
      </c>
      <c r="Z137" s="72">
        <f t="shared" si="2"/>
        <v>1.3333333333333333</v>
      </c>
    </row>
    <row r="138" spans="1:26" ht="15" customHeight="1">
      <c r="A138" s="51" t="s">
        <v>1350</v>
      </c>
      <c r="B138" s="51" t="s">
        <v>1351</v>
      </c>
      <c r="C138" s="51">
        <v>4962644938780</v>
      </c>
      <c r="D138" s="65" t="s">
        <v>419</v>
      </c>
      <c r="E138" s="65" t="s">
        <v>1622</v>
      </c>
      <c r="F138" s="64" t="s">
        <v>1625</v>
      </c>
      <c r="G138" s="65">
        <v>100</v>
      </c>
      <c r="H138" s="65">
        <v>4962644</v>
      </c>
      <c r="I138" s="73" t="s">
        <v>1626</v>
      </c>
      <c r="J138" s="67">
        <v>4962644938780</v>
      </c>
      <c r="K138" s="65" t="s">
        <v>419</v>
      </c>
      <c r="L138" s="68" t="s">
        <v>1547</v>
      </c>
      <c r="M138" s="67">
        <v>4962644938780</v>
      </c>
      <c r="O138" s="60" t="s">
        <v>1547</v>
      </c>
      <c r="Q138" s="51">
        <v>398</v>
      </c>
      <c r="R138" s="70">
        <v>468</v>
      </c>
      <c r="S138" s="51">
        <v>350</v>
      </c>
      <c r="T138" s="71">
        <v>428</v>
      </c>
      <c r="U138" s="51">
        <v>398</v>
      </c>
      <c r="V138" s="70">
        <v>500</v>
      </c>
      <c r="W138" s="51">
        <v>150</v>
      </c>
      <c r="X138" s="61">
        <v>200</v>
      </c>
      <c r="Y138" s="81" t="s">
        <v>1355</v>
      </c>
      <c r="Z138" s="72">
        <f t="shared" si="2"/>
        <v>1.3333333333333333</v>
      </c>
    </row>
    <row r="139" spans="1:26" ht="15" customHeight="1">
      <c r="A139" s="51" t="s">
        <v>1350</v>
      </c>
      <c r="B139" s="51" t="s">
        <v>1351</v>
      </c>
      <c r="C139" s="51">
        <v>4962644938803</v>
      </c>
      <c r="D139" s="65" t="s">
        <v>417</v>
      </c>
      <c r="E139" s="65" t="s">
        <v>1622</v>
      </c>
      <c r="F139" s="64" t="s">
        <v>249</v>
      </c>
      <c r="G139" s="65">
        <v>100</v>
      </c>
      <c r="H139" s="65">
        <v>4962644</v>
      </c>
      <c r="I139" s="73" t="s">
        <v>1627</v>
      </c>
      <c r="J139" s="67">
        <v>4962644938803</v>
      </c>
      <c r="K139" s="65" t="s">
        <v>417</v>
      </c>
      <c r="L139" s="68" t="s">
        <v>1547</v>
      </c>
      <c r="M139" s="67">
        <v>4962644938803</v>
      </c>
      <c r="O139" s="60" t="s">
        <v>1547</v>
      </c>
      <c r="Q139" s="51">
        <v>398</v>
      </c>
      <c r="R139" s="70">
        <v>468</v>
      </c>
      <c r="S139" s="51">
        <v>350</v>
      </c>
      <c r="T139" s="71">
        <v>428</v>
      </c>
      <c r="U139" s="51">
        <v>398</v>
      </c>
      <c r="V139" s="70">
        <v>500</v>
      </c>
      <c r="W139" s="51">
        <v>150</v>
      </c>
      <c r="X139" s="61">
        <v>200</v>
      </c>
      <c r="Y139" s="81" t="s">
        <v>1355</v>
      </c>
      <c r="Z139" s="72">
        <f t="shared" si="2"/>
        <v>1.3333333333333333</v>
      </c>
    </row>
    <row r="140" spans="1:26" ht="15" customHeight="1">
      <c r="A140" s="51" t="s">
        <v>1350</v>
      </c>
      <c r="B140" s="51" t="s">
        <v>1351</v>
      </c>
      <c r="C140" s="51">
        <v>4962644938674</v>
      </c>
      <c r="D140" s="65" t="s">
        <v>420</v>
      </c>
      <c r="E140" s="65" t="s">
        <v>1622</v>
      </c>
      <c r="F140" s="64" t="s">
        <v>1372</v>
      </c>
      <c r="G140" s="65">
        <v>100</v>
      </c>
      <c r="H140" s="65">
        <v>4962644</v>
      </c>
      <c r="I140" s="73" t="s">
        <v>1628</v>
      </c>
      <c r="J140" s="67">
        <v>4962644938674</v>
      </c>
      <c r="K140" s="65" t="s">
        <v>420</v>
      </c>
      <c r="L140" s="68" t="s">
        <v>1547</v>
      </c>
      <c r="M140" s="67">
        <v>4962644938674</v>
      </c>
      <c r="O140" s="60" t="s">
        <v>1547</v>
      </c>
      <c r="Q140" s="51">
        <v>398</v>
      </c>
      <c r="R140" s="70">
        <v>468</v>
      </c>
      <c r="S140" s="51">
        <v>350</v>
      </c>
      <c r="T140" s="71">
        <v>428</v>
      </c>
      <c r="U140" s="51">
        <v>398</v>
      </c>
      <c r="V140" s="70">
        <v>500</v>
      </c>
      <c r="W140" s="51">
        <v>150</v>
      </c>
      <c r="X140" s="61">
        <v>200</v>
      </c>
      <c r="Y140" s="81" t="s">
        <v>1355</v>
      </c>
      <c r="Z140" s="72">
        <f t="shared" si="2"/>
        <v>1.3333333333333333</v>
      </c>
    </row>
    <row r="141" spans="1:26" ht="15" customHeight="1">
      <c r="A141" s="51" t="s">
        <v>1350</v>
      </c>
      <c r="B141" s="51" t="s">
        <v>1351</v>
      </c>
      <c r="C141" s="51">
        <v>4962644938964</v>
      </c>
      <c r="D141" s="91" t="s">
        <v>1629</v>
      </c>
      <c r="E141" s="91" t="s">
        <v>1630</v>
      </c>
      <c r="F141" s="92" t="s">
        <v>1547</v>
      </c>
      <c r="G141" s="91">
        <v>100</v>
      </c>
      <c r="H141" s="91">
        <v>4962644</v>
      </c>
      <c r="I141" s="93" t="s">
        <v>1631</v>
      </c>
      <c r="J141" s="94">
        <v>4962644938964</v>
      </c>
      <c r="K141" s="91" t="s">
        <v>1629</v>
      </c>
      <c r="L141" s="95" t="s">
        <v>1547</v>
      </c>
      <c r="M141" s="94">
        <v>4962644938964</v>
      </c>
      <c r="N141" s="96"/>
      <c r="O141" s="60" t="s">
        <v>1547</v>
      </c>
      <c r="P141" s="96"/>
      <c r="Q141" s="96">
        <v>398</v>
      </c>
      <c r="R141" s="71">
        <v>398</v>
      </c>
      <c r="S141" s="96">
        <v>398</v>
      </c>
      <c r="T141" s="71">
        <v>398</v>
      </c>
      <c r="U141" s="96">
        <v>498</v>
      </c>
      <c r="V141" s="70">
        <v>498</v>
      </c>
      <c r="W141" s="96">
        <v>180</v>
      </c>
      <c r="X141" s="61">
        <v>180</v>
      </c>
      <c r="Y141" s="51" t="s">
        <v>1632</v>
      </c>
      <c r="Z141" s="72">
        <f t="shared" si="2"/>
        <v>1</v>
      </c>
    </row>
    <row r="142" spans="1:26" ht="15" customHeight="1">
      <c r="A142" s="51" t="s">
        <v>1350</v>
      </c>
      <c r="B142" s="51" t="s">
        <v>1351</v>
      </c>
      <c r="C142" s="51">
        <v>4962644938919</v>
      </c>
      <c r="D142" s="91" t="s">
        <v>1633</v>
      </c>
      <c r="E142" s="91" t="s">
        <v>1630</v>
      </c>
      <c r="F142" s="92" t="s">
        <v>1547</v>
      </c>
      <c r="G142" s="91">
        <v>100</v>
      </c>
      <c r="H142" s="91">
        <v>4962644</v>
      </c>
      <c r="I142" s="93" t="s">
        <v>1634</v>
      </c>
      <c r="J142" s="94">
        <v>4962644938919</v>
      </c>
      <c r="K142" s="91" t="s">
        <v>1633</v>
      </c>
      <c r="L142" s="95" t="s">
        <v>1547</v>
      </c>
      <c r="M142" s="94">
        <v>4962644938919</v>
      </c>
      <c r="N142" s="96"/>
      <c r="O142" s="60" t="s">
        <v>1547</v>
      </c>
      <c r="P142" s="96"/>
      <c r="Q142" s="96">
        <v>398</v>
      </c>
      <c r="R142" s="71">
        <v>398</v>
      </c>
      <c r="S142" s="96">
        <v>398</v>
      </c>
      <c r="T142" s="71">
        <v>398</v>
      </c>
      <c r="U142" s="96">
        <v>498</v>
      </c>
      <c r="V142" s="70">
        <v>498</v>
      </c>
      <c r="W142" s="96">
        <v>180</v>
      </c>
      <c r="X142" s="61">
        <v>180</v>
      </c>
      <c r="Y142" s="51" t="s">
        <v>1632</v>
      </c>
      <c r="Z142" s="72">
        <f t="shared" si="2"/>
        <v>1</v>
      </c>
    </row>
    <row r="143" spans="1:26" ht="15" customHeight="1">
      <c r="A143" s="51" t="s">
        <v>1350</v>
      </c>
      <c r="B143" s="51" t="s">
        <v>1351</v>
      </c>
      <c r="C143" s="51">
        <v>4962644938971</v>
      </c>
      <c r="D143" s="91" t="s">
        <v>1635</v>
      </c>
      <c r="E143" s="91" t="s">
        <v>1636</v>
      </c>
      <c r="F143" s="92" t="s">
        <v>1547</v>
      </c>
      <c r="G143" s="91">
        <v>100</v>
      </c>
      <c r="H143" s="91">
        <v>4962644</v>
      </c>
      <c r="I143" s="93" t="s">
        <v>1637</v>
      </c>
      <c r="J143" s="94">
        <v>4962644938971</v>
      </c>
      <c r="K143" s="91" t="s">
        <v>1635</v>
      </c>
      <c r="L143" s="95" t="s">
        <v>1547</v>
      </c>
      <c r="M143" s="94">
        <v>4962644938971</v>
      </c>
      <c r="N143" s="96"/>
      <c r="O143" s="60" t="s">
        <v>1547</v>
      </c>
      <c r="P143" s="96"/>
      <c r="Q143" s="96">
        <v>398</v>
      </c>
      <c r="R143" s="71">
        <v>398</v>
      </c>
      <c r="S143" s="96">
        <v>398</v>
      </c>
      <c r="T143" s="71">
        <v>398</v>
      </c>
      <c r="U143" s="96">
        <v>498</v>
      </c>
      <c r="V143" s="70">
        <v>498</v>
      </c>
      <c r="W143" s="96">
        <v>180</v>
      </c>
      <c r="X143" s="61">
        <v>180</v>
      </c>
      <c r="Y143" s="51" t="s">
        <v>1632</v>
      </c>
      <c r="Z143" s="72">
        <f t="shared" si="2"/>
        <v>1</v>
      </c>
    </row>
    <row r="144" spans="1:26" ht="15" customHeight="1">
      <c r="A144" s="51" t="s">
        <v>1350</v>
      </c>
      <c r="B144" s="51" t="s">
        <v>1351</v>
      </c>
      <c r="C144" s="51">
        <v>4962644938926</v>
      </c>
      <c r="D144" s="91" t="s">
        <v>1638</v>
      </c>
      <c r="E144" s="91" t="s">
        <v>1636</v>
      </c>
      <c r="F144" s="92" t="s">
        <v>1547</v>
      </c>
      <c r="G144" s="91">
        <v>100</v>
      </c>
      <c r="H144" s="91">
        <v>4962644</v>
      </c>
      <c r="I144" s="93" t="s">
        <v>1639</v>
      </c>
      <c r="J144" s="94">
        <v>4962644938926</v>
      </c>
      <c r="K144" s="91" t="s">
        <v>1638</v>
      </c>
      <c r="L144" s="95" t="s">
        <v>1547</v>
      </c>
      <c r="M144" s="94">
        <v>4962644938926</v>
      </c>
      <c r="N144" s="96"/>
      <c r="O144" s="60" t="s">
        <v>1547</v>
      </c>
      <c r="P144" s="96"/>
      <c r="Q144" s="96">
        <v>398</v>
      </c>
      <c r="R144" s="71">
        <v>398</v>
      </c>
      <c r="S144" s="96">
        <v>398</v>
      </c>
      <c r="T144" s="71">
        <v>398</v>
      </c>
      <c r="U144" s="96">
        <v>498</v>
      </c>
      <c r="V144" s="70">
        <v>498</v>
      </c>
      <c r="W144" s="96">
        <v>180</v>
      </c>
      <c r="X144" s="61">
        <v>180</v>
      </c>
      <c r="Y144" s="51" t="s">
        <v>1632</v>
      </c>
      <c r="Z144" s="72">
        <f t="shared" si="2"/>
        <v>1</v>
      </c>
    </row>
    <row r="145" spans="1:26" ht="15" customHeight="1">
      <c r="A145" s="51" t="s">
        <v>1350</v>
      </c>
      <c r="B145" s="51" t="s">
        <v>1351</v>
      </c>
      <c r="C145" s="51">
        <v>4962644942794</v>
      </c>
      <c r="D145" s="65" t="s">
        <v>1640</v>
      </c>
      <c r="E145" s="65" t="s">
        <v>1641</v>
      </c>
      <c r="F145" s="64"/>
      <c r="G145" s="65">
        <v>50</v>
      </c>
      <c r="H145" s="65">
        <v>4962644</v>
      </c>
      <c r="I145" s="73" t="s">
        <v>1642</v>
      </c>
      <c r="J145" s="67">
        <v>4962644942794</v>
      </c>
      <c r="K145" s="65" t="s">
        <v>1640</v>
      </c>
      <c r="L145" s="68">
        <v>3000</v>
      </c>
      <c r="M145" s="67">
        <v>4962644942794</v>
      </c>
      <c r="O145" s="74">
        <v>4100</v>
      </c>
      <c r="Q145" s="51">
        <v>1980</v>
      </c>
      <c r="R145" s="70">
        <v>2880</v>
      </c>
      <c r="S145" s="51">
        <v>1980</v>
      </c>
      <c r="T145" s="71">
        <v>2680</v>
      </c>
      <c r="U145" s="51">
        <v>2000</v>
      </c>
      <c r="V145" s="70">
        <v>3200</v>
      </c>
      <c r="W145" s="51">
        <v>930</v>
      </c>
      <c r="X145" s="61">
        <v>1250</v>
      </c>
      <c r="Y145" s="81" t="s">
        <v>1355</v>
      </c>
      <c r="Z145" s="72">
        <f t="shared" si="2"/>
        <v>1.3440860215053763</v>
      </c>
    </row>
    <row r="146" spans="1:26" ht="15" customHeight="1">
      <c r="A146" s="51" t="s">
        <v>1350</v>
      </c>
      <c r="B146" s="51" t="s">
        <v>1351</v>
      </c>
      <c r="C146" s="51">
        <v>4962644931958</v>
      </c>
      <c r="D146" s="65" t="s">
        <v>774</v>
      </c>
      <c r="E146" s="65" t="s">
        <v>1643</v>
      </c>
      <c r="F146" s="64" t="s">
        <v>1644</v>
      </c>
      <c r="G146" s="65">
        <v>6</v>
      </c>
      <c r="H146" s="65">
        <v>4962644</v>
      </c>
      <c r="I146" s="73" t="s">
        <v>1645</v>
      </c>
      <c r="J146" s="67">
        <v>4962644931958</v>
      </c>
      <c r="K146" s="65" t="s">
        <v>774</v>
      </c>
      <c r="L146" s="68">
        <v>5000</v>
      </c>
      <c r="M146" s="67">
        <v>4962644931958</v>
      </c>
      <c r="O146" s="74">
        <v>6400</v>
      </c>
      <c r="R146" s="70">
        <v>5480</v>
      </c>
      <c r="S146" s="51">
        <v>4500</v>
      </c>
      <c r="T146" s="71">
        <v>4980</v>
      </c>
      <c r="U146" s="51">
        <v>4500</v>
      </c>
      <c r="V146" s="70">
        <v>6000</v>
      </c>
      <c r="W146" s="51">
        <v>1840</v>
      </c>
      <c r="X146" s="61">
        <v>2340</v>
      </c>
      <c r="Y146" s="81" t="s">
        <v>1355</v>
      </c>
      <c r="Z146" s="72">
        <f t="shared" si="2"/>
        <v>1.2717391304347827</v>
      </c>
    </row>
    <row r="147" spans="1:26" ht="15" customHeight="1">
      <c r="A147" s="51" t="s">
        <v>1350</v>
      </c>
      <c r="B147" s="51" t="s">
        <v>1351</v>
      </c>
      <c r="C147" s="51">
        <v>4962644931965</v>
      </c>
      <c r="D147" s="65" t="s">
        <v>775</v>
      </c>
      <c r="E147" s="65" t="s">
        <v>1643</v>
      </c>
      <c r="F147" s="64" t="s">
        <v>1646</v>
      </c>
      <c r="G147" s="65">
        <v>6</v>
      </c>
      <c r="H147" s="65">
        <v>4962644</v>
      </c>
      <c r="I147" s="73" t="s">
        <v>1647</v>
      </c>
      <c r="J147" s="67">
        <v>4962644931965</v>
      </c>
      <c r="K147" s="65" t="s">
        <v>775</v>
      </c>
      <c r="L147" s="68">
        <v>6000</v>
      </c>
      <c r="M147" s="67">
        <v>4962644931965</v>
      </c>
      <c r="O147" s="74">
        <v>7000</v>
      </c>
      <c r="R147" s="70">
        <v>5980</v>
      </c>
      <c r="S147" s="51">
        <v>5500</v>
      </c>
      <c r="T147" s="71">
        <v>5480</v>
      </c>
      <c r="U147" s="51">
        <v>5500</v>
      </c>
      <c r="V147" s="70">
        <v>6500</v>
      </c>
      <c r="W147" s="51">
        <v>2290</v>
      </c>
      <c r="X147" s="61">
        <v>2540</v>
      </c>
      <c r="Y147" s="81" t="s">
        <v>1355</v>
      </c>
      <c r="Z147" s="72">
        <f t="shared" si="2"/>
        <v>1.1091703056768558</v>
      </c>
    </row>
    <row r="148" spans="1:26" ht="15" customHeight="1">
      <c r="A148" s="51" t="s">
        <v>1350</v>
      </c>
      <c r="B148" s="51" t="s">
        <v>1351</v>
      </c>
      <c r="C148" s="51">
        <v>4962644931972</v>
      </c>
      <c r="D148" s="65" t="s">
        <v>1293</v>
      </c>
      <c r="E148" s="65" t="s">
        <v>1648</v>
      </c>
      <c r="F148" s="64" t="s">
        <v>1644</v>
      </c>
      <c r="G148" s="65">
        <v>6</v>
      </c>
      <c r="H148" s="65">
        <v>4962644</v>
      </c>
      <c r="I148" s="73" t="s">
        <v>1649</v>
      </c>
      <c r="J148" s="67">
        <v>4962644931972</v>
      </c>
      <c r="K148" s="65" t="s">
        <v>1293</v>
      </c>
      <c r="L148" s="68">
        <v>6000</v>
      </c>
      <c r="M148" s="67">
        <v>4962644931972</v>
      </c>
      <c r="O148" s="74">
        <v>8000</v>
      </c>
      <c r="R148" s="70">
        <v>6680</v>
      </c>
      <c r="S148" s="51">
        <v>5500</v>
      </c>
      <c r="T148" s="71">
        <v>6180</v>
      </c>
      <c r="U148" s="51">
        <v>5500</v>
      </c>
      <c r="V148" s="70">
        <v>7500</v>
      </c>
      <c r="W148" s="51">
        <v>2360</v>
      </c>
      <c r="X148" s="61">
        <v>2880</v>
      </c>
      <c r="Y148" s="81" t="s">
        <v>1355</v>
      </c>
      <c r="Z148" s="72">
        <f t="shared" si="2"/>
        <v>1.2203389830508475</v>
      </c>
    </row>
    <row r="149" spans="1:26" ht="15" customHeight="1">
      <c r="A149" s="51" t="s">
        <v>1350</v>
      </c>
      <c r="B149" s="51" t="s">
        <v>1351</v>
      </c>
      <c r="C149" s="51">
        <v>4962644931989</v>
      </c>
      <c r="D149" s="65" t="s">
        <v>776</v>
      </c>
      <c r="E149" s="65" t="s">
        <v>1648</v>
      </c>
      <c r="F149" s="64" t="s">
        <v>1646</v>
      </c>
      <c r="G149" s="65">
        <v>6</v>
      </c>
      <c r="H149" s="65">
        <v>4962644</v>
      </c>
      <c r="I149" s="73" t="s">
        <v>1650</v>
      </c>
      <c r="J149" s="67">
        <v>4962644931989</v>
      </c>
      <c r="K149" s="65" t="s">
        <v>776</v>
      </c>
      <c r="L149" s="68">
        <v>7000</v>
      </c>
      <c r="M149" s="67">
        <v>4962644931989</v>
      </c>
      <c r="O149" s="74">
        <v>9000</v>
      </c>
      <c r="R149" s="70">
        <v>7180</v>
      </c>
      <c r="S149" s="51">
        <v>6500</v>
      </c>
      <c r="T149" s="71">
        <v>6580</v>
      </c>
      <c r="U149" s="51">
        <v>6500</v>
      </c>
      <c r="V149" s="70">
        <v>8000</v>
      </c>
      <c r="W149" s="51">
        <v>2810</v>
      </c>
      <c r="X149" s="61">
        <v>3080</v>
      </c>
      <c r="Y149" s="81" t="s">
        <v>1355</v>
      </c>
      <c r="Z149" s="72">
        <f t="shared" si="2"/>
        <v>1.0960854092526691</v>
      </c>
    </row>
    <row r="150" spans="1:26" ht="15" customHeight="1">
      <c r="A150" s="51" t="s">
        <v>1350</v>
      </c>
      <c r="B150" s="51" t="s">
        <v>1351</v>
      </c>
      <c r="C150" s="51">
        <v>4962644942671</v>
      </c>
      <c r="D150" s="65" t="s">
        <v>1651</v>
      </c>
      <c r="E150" s="65" t="s">
        <v>1652</v>
      </c>
      <c r="F150" s="64" t="s">
        <v>1644</v>
      </c>
      <c r="G150" s="65">
        <v>6</v>
      </c>
      <c r="H150" s="65">
        <v>4962644</v>
      </c>
      <c r="I150" s="73" t="s">
        <v>1653</v>
      </c>
      <c r="J150" s="67">
        <v>4962644942671</v>
      </c>
      <c r="K150" s="65" t="s">
        <v>1651</v>
      </c>
      <c r="L150" s="68">
        <v>7000</v>
      </c>
      <c r="M150" s="67">
        <v>4962644942671</v>
      </c>
      <c r="O150" s="74">
        <v>8000</v>
      </c>
      <c r="Q150" s="51">
        <v>5980</v>
      </c>
      <c r="R150" s="70">
        <v>7180</v>
      </c>
      <c r="S150" s="51">
        <v>5980</v>
      </c>
      <c r="T150" s="71">
        <v>6580</v>
      </c>
      <c r="U150" s="51">
        <v>7000</v>
      </c>
      <c r="V150" s="70">
        <v>7800</v>
      </c>
      <c r="W150" s="51">
        <v>2810</v>
      </c>
      <c r="X150" s="61">
        <v>3090</v>
      </c>
      <c r="Y150" s="81" t="s">
        <v>1355</v>
      </c>
      <c r="Z150" s="72">
        <f t="shared" si="2"/>
        <v>1.0996441281138789</v>
      </c>
    </row>
    <row r="151" spans="1:26" ht="15" customHeight="1">
      <c r="A151" s="51" t="s">
        <v>1350</v>
      </c>
      <c r="B151" s="51" t="s">
        <v>1351</v>
      </c>
      <c r="C151" s="51">
        <v>4962644942688</v>
      </c>
      <c r="D151" s="65" t="s">
        <v>1654</v>
      </c>
      <c r="E151" s="65" t="s">
        <v>1652</v>
      </c>
      <c r="F151" s="64" t="s">
        <v>1646</v>
      </c>
      <c r="G151" s="65">
        <v>6</v>
      </c>
      <c r="H151" s="65">
        <v>4962644</v>
      </c>
      <c r="I151" s="73" t="s">
        <v>1655</v>
      </c>
      <c r="J151" s="67">
        <v>4962644942688</v>
      </c>
      <c r="K151" s="65" t="s">
        <v>1654</v>
      </c>
      <c r="L151" s="68">
        <v>8000</v>
      </c>
      <c r="M151" s="67">
        <v>4962644942688</v>
      </c>
      <c r="O151" s="74">
        <v>10000</v>
      </c>
      <c r="Q151" s="51">
        <v>6980</v>
      </c>
      <c r="R151" s="70">
        <v>8580</v>
      </c>
      <c r="S151" s="51">
        <v>6980</v>
      </c>
      <c r="T151" s="71">
        <v>7880</v>
      </c>
      <c r="U151" s="51">
        <v>8000</v>
      </c>
      <c r="V151" s="70">
        <v>9200</v>
      </c>
      <c r="W151" s="51">
        <v>3280</v>
      </c>
      <c r="X151" s="61">
        <v>3680</v>
      </c>
      <c r="Y151" s="81" t="s">
        <v>1355</v>
      </c>
      <c r="Z151" s="72">
        <f t="shared" si="2"/>
        <v>1.1219512195121952</v>
      </c>
    </row>
    <row r="152" spans="1:26" ht="15" customHeight="1">
      <c r="A152" s="51" t="s">
        <v>1350</v>
      </c>
      <c r="B152" s="51" t="s">
        <v>1351</v>
      </c>
      <c r="C152" s="51">
        <v>4962644941452</v>
      </c>
      <c r="D152" s="65" t="s">
        <v>423</v>
      </c>
      <c r="E152" s="97" t="s">
        <v>1656</v>
      </c>
      <c r="F152" s="64"/>
      <c r="G152" s="65">
        <v>60</v>
      </c>
      <c r="H152" s="65">
        <v>4962644</v>
      </c>
      <c r="I152" s="73" t="s">
        <v>1657</v>
      </c>
      <c r="J152" s="67">
        <v>4962644941452</v>
      </c>
      <c r="K152" s="65" t="s">
        <v>423</v>
      </c>
      <c r="L152" s="68">
        <v>800</v>
      </c>
      <c r="M152" s="67">
        <v>4962644941452</v>
      </c>
      <c r="O152" s="60">
        <v>1000</v>
      </c>
      <c r="Q152" s="51">
        <v>498</v>
      </c>
      <c r="R152" s="70">
        <v>658</v>
      </c>
      <c r="S152" s="51">
        <v>498</v>
      </c>
      <c r="T152" s="71">
        <v>598</v>
      </c>
      <c r="U152" s="51">
        <v>500</v>
      </c>
      <c r="V152" s="70">
        <v>700</v>
      </c>
      <c r="W152" s="51">
        <v>235</v>
      </c>
      <c r="X152" s="61">
        <v>280</v>
      </c>
      <c r="Y152" s="81" t="s">
        <v>1355</v>
      </c>
      <c r="Z152" s="72">
        <f t="shared" si="2"/>
        <v>1.1914893617021276</v>
      </c>
    </row>
    <row r="153" spans="1:26" ht="15" customHeight="1">
      <c r="C153" s="51">
        <v>4962644664115</v>
      </c>
      <c r="D153" s="65" t="s">
        <v>325</v>
      </c>
      <c r="E153" s="65" t="s">
        <v>1658</v>
      </c>
      <c r="F153" s="64"/>
      <c r="G153" s="65">
        <v>40</v>
      </c>
      <c r="H153" s="65">
        <v>4962644</v>
      </c>
      <c r="I153" s="73" t="s">
        <v>1659</v>
      </c>
      <c r="J153" s="67">
        <v>4962644664115</v>
      </c>
      <c r="K153" s="65" t="s">
        <v>325</v>
      </c>
      <c r="L153" s="68">
        <v>1800</v>
      </c>
      <c r="M153" s="67">
        <v>4962644664115</v>
      </c>
      <c r="O153" s="60">
        <v>2400</v>
      </c>
      <c r="Q153" s="51">
        <v>980</v>
      </c>
      <c r="R153" s="70">
        <v>1280</v>
      </c>
      <c r="S153" s="51">
        <v>980</v>
      </c>
      <c r="T153" s="71">
        <v>1200</v>
      </c>
      <c r="U153" s="51">
        <v>1280</v>
      </c>
      <c r="V153" s="70">
        <v>1400</v>
      </c>
      <c r="W153" s="51">
        <v>435</v>
      </c>
      <c r="X153" s="61">
        <v>566</v>
      </c>
      <c r="Y153" s="81"/>
      <c r="Z153" s="72">
        <f t="shared" si="2"/>
        <v>1.3011494252873563</v>
      </c>
    </row>
    <row r="154" spans="1:26" ht="15" customHeight="1">
      <c r="C154" s="51">
        <v>4962644664160</v>
      </c>
      <c r="D154" s="65" t="s">
        <v>424</v>
      </c>
      <c r="E154" s="65" t="s">
        <v>1660</v>
      </c>
      <c r="F154" s="64"/>
      <c r="G154" s="65">
        <v>40</v>
      </c>
      <c r="H154" s="65">
        <v>4962644</v>
      </c>
      <c r="I154" s="73" t="s">
        <v>1661</v>
      </c>
      <c r="J154" s="67">
        <v>4962644664160</v>
      </c>
      <c r="K154" s="65" t="s">
        <v>424</v>
      </c>
      <c r="L154" s="68">
        <v>1800</v>
      </c>
      <c r="M154" s="67">
        <v>4962644664160</v>
      </c>
      <c r="O154" s="60">
        <v>2400</v>
      </c>
      <c r="Q154" s="51">
        <v>980</v>
      </c>
      <c r="R154" s="70">
        <v>1280</v>
      </c>
      <c r="S154" s="51">
        <v>980</v>
      </c>
      <c r="T154" s="71">
        <v>1200</v>
      </c>
      <c r="U154" s="51">
        <v>1280</v>
      </c>
      <c r="V154" s="70">
        <v>1400</v>
      </c>
      <c r="W154" s="51">
        <v>440</v>
      </c>
      <c r="X154" s="61">
        <v>566</v>
      </c>
      <c r="Y154" s="81"/>
      <c r="Z154" s="72">
        <f t="shared" si="2"/>
        <v>1.2863636363636364</v>
      </c>
    </row>
    <row r="155" spans="1:26" ht="15" customHeight="1">
      <c r="C155" s="51">
        <v>4962644664542</v>
      </c>
      <c r="D155" s="65" t="s">
        <v>425</v>
      </c>
      <c r="E155" s="65" t="s">
        <v>1662</v>
      </c>
      <c r="F155" s="64"/>
      <c r="G155" s="65">
        <v>40</v>
      </c>
      <c r="H155" s="65">
        <v>4962644</v>
      </c>
      <c r="I155" s="73" t="s">
        <v>1663</v>
      </c>
      <c r="J155" s="67">
        <v>4962644664542</v>
      </c>
      <c r="K155" s="65" t="s">
        <v>425</v>
      </c>
      <c r="L155" s="68">
        <v>1800</v>
      </c>
      <c r="M155" s="67">
        <v>4962644664542</v>
      </c>
      <c r="O155" s="60">
        <v>2500</v>
      </c>
      <c r="Q155" s="51">
        <v>980</v>
      </c>
      <c r="R155" s="70">
        <v>1280</v>
      </c>
      <c r="S155" s="51">
        <v>980</v>
      </c>
      <c r="T155" s="71">
        <v>1200</v>
      </c>
      <c r="U155" s="51">
        <v>1280</v>
      </c>
      <c r="V155" s="70">
        <v>1400</v>
      </c>
      <c r="W155" s="51">
        <v>420</v>
      </c>
      <c r="X155" s="61">
        <v>566</v>
      </c>
      <c r="Y155" s="81"/>
      <c r="Z155" s="72">
        <f t="shared" si="2"/>
        <v>1.3476190476190477</v>
      </c>
    </row>
    <row r="156" spans="1:26" ht="15" customHeight="1">
      <c r="C156" s="51">
        <v>4962644664085</v>
      </c>
      <c r="D156" s="65" t="s">
        <v>426</v>
      </c>
      <c r="E156" s="65" t="s">
        <v>1664</v>
      </c>
      <c r="F156" s="64"/>
      <c r="G156" s="65">
        <v>40</v>
      </c>
      <c r="H156" s="65">
        <v>4962644</v>
      </c>
      <c r="I156" s="73" t="s">
        <v>1665</v>
      </c>
      <c r="J156" s="67">
        <v>4962644664085</v>
      </c>
      <c r="K156" s="65" t="s">
        <v>426</v>
      </c>
      <c r="L156" s="68">
        <v>1800</v>
      </c>
      <c r="M156" s="67">
        <v>4962644664085</v>
      </c>
      <c r="O156" s="60">
        <v>2400</v>
      </c>
      <c r="Q156" s="51">
        <v>780</v>
      </c>
      <c r="R156" s="70">
        <v>1080</v>
      </c>
      <c r="S156" s="51">
        <v>780</v>
      </c>
      <c r="T156" s="71">
        <v>980</v>
      </c>
      <c r="U156" s="51">
        <v>980</v>
      </c>
      <c r="V156" s="70">
        <v>1200</v>
      </c>
      <c r="W156" s="51">
        <v>350</v>
      </c>
      <c r="X156" s="61">
        <v>460</v>
      </c>
      <c r="Y156" s="81"/>
      <c r="Z156" s="72">
        <f t="shared" si="2"/>
        <v>1.3142857142857143</v>
      </c>
    </row>
    <row r="157" spans="1:26" ht="15" customHeight="1">
      <c r="C157" s="51">
        <v>4962644664313</v>
      </c>
      <c r="D157" s="75" t="s">
        <v>427</v>
      </c>
      <c r="E157" s="75" t="s">
        <v>1664</v>
      </c>
      <c r="F157" s="76"/>
      <c r="G157" s="75">
        <v>40</v>
      </c>
      <c r="H157" s="75">
        <v>4962644</v>
      </c>
      <c r="I157" s="77" t="s">
        <v>1666</v>
      </c>
      <c r="J157" s="78">
        <v>4962644664313</v>
      </c>
      <c r="K157" s="75" t="s">
        <v>427</v>
      </c>
      <c r="L157" s="79">
        <v>1800</v>
      </c>
      <c r="M157" s="78">
        <v>4962644664313</v>
      </c>
      <c r="N157" s="80"/>
      <c r="O157" s="60">
        <v>1800</v>
      </c>
      <c r="P157" s="80"/>
      <c r="Q157" s="80">
        <v>1280</v>
      </c>
      <c r="R157" s="70">
        <v>1280</v>
      </c>
      <c r="S157" s="80">
        <v>1280</v>
      </c>
      <c r="T157" s="71">
        <v>1280</v>
      </c>
      <c r="U157" s="80">
        <v>1280</v>
      </c>
      <c r="V157" s="70">
        <v>1280</v>
      </c>
      <c r="W157" s="80">
        <v>520</v>
      </c>
      <c r="X157" s="61">
        <v>520</v>
      </c>
      <c r="Y157" s="51" t="s">
        <v>1632</v>
      </c>
      <c r="Z157" s="72">
        <f t="shared" si="2"/>
        <v>1</v>
      </c>
    </row>
    <row r="158" spans="1:26" ht="15" customHeight="1">
      <c r="C158" s="51">
        <v>4962644664962</v>
      </c>
      <c r="D158" s="65" t="s">
        <v>428</v>
      </c>
      <c r="E158" s="65" t="s">
        <v>1667</v>
      </c>
      <c r="F158" s="64"/>
      <c r="G158" s="65">
        <v>30</v>
      </c>
      <c r="H158" s="65">
        <v>4962644</v>
      </c>
      <c r="I158" s="73" t="s">
        <v>1668</v>
      </c>
      <c r="J158" s="67">
        <v>4962644664962</v>
      </c>
      <c r="K158" s="65" t="s">
        <v>428</v>
      </c>
      <c r="L158" s="68">
        <v>3000</v>
      </c>
      <c r="M158" s="67">
        <v>4962644664962</v>
      </c>
      <c r="O158" s="60">
        <v>4000</v>
      </c>
      <c r="R158" s="87" t="s">
        <v>1361</v>
      </c>
      <c r="S158" s="51">
        <v>2480</v>
      </c>
      <c r="T158" s="71">
        <v>3280</v>
      </c>
      <c r="V158" s="87" t="s">
        <v>1361</v>
      </c>
      <c r="W158" s="51">
        <v>865</v>
      </c>
      <c r="X158" s="61">
        <v>1148</v>
      </c>
      <c r="Z158" s="72">
        <f t="shared" si="2"/>
        <v>1.3271676300578035</v>
      </c>
    </row>
    <row r="159" spans="1:26" ht="15" customHeight="1">
      <c r="C159" s="51">
        <v>4962644664962</v>
      </c>
      <c r="D159" s="65" t="s">
        <v>428</v>
      </c>
      <c r="E159" s="65" t="s">
        <v>1669</v>
      </c>
      <c r="F159" s="64"/>
      <c r="G159" s="65">
        <v>30</v>
      </c>
      <c r="H159" s="65">
        <v>4962644</v>
      </c>
      <c r="I159" s="73" t="s">
        <v>1668</v>
      </c>
      <c r="J159" s="67">
        <v>4962644664962</v>
      </c>
      <c r="K159" s="65" t="s">
        <v>428</v>
      </c>
      <c r="L159" s="68">
        <v>3000</v>
      </c>
      <c r="M159" s="67">
        <v>4962644664962</v>
      </c>
      <c r="O159" s="60">
        <v>4000</v>
      </c>
      <c r="Q159" s="51">
        <v>1980</v>
      </c>
      <c r="R159" s="70">
        <v>2700</v>
      </c>
      <c r="S159" s="51">
        <v>1780</v>
      </c>
      <c r="T159" s="71">
        <v>2480</v>
      </c>
      <c r="U159" s="51">
        <v>2000</v>
      </c>
      <c r="V159" s="70">
        <v>3000</v>
      </c>
      <c r="W159" s="51">
        <v>890</v>
      </c>
      <c r="X159" s="61">
        <v>1165</v>
      </c>
      <c r="Z159" s="72">
        <f t="shared" si="2"/>
        <v>1.3089887640449438</v>
      </c>
    </row>
    <row r="160" spans="1:26" ht="15" customHeight="1">
      <c r="C160" s="51">
        <v>4962644664627</v>
      </c>
      <c r="D160" s="65" t="s">
        <v>670</v>
      </c>
      <c r="E160" s="65" t="s">
        <v>1670</v>
      </c>
      <c r="F160" s="64"/>
      <c r="G160" s="65">
        <v>30</v>
      </c>
      <c r="H160" s="65">
        <v>4962644</v>
      </c>
      <c r="I160" s="73" t="s">
        <v>1671</v>
      </c>
      <c r="J160" s="67">
        <v>4962644664627</v>
      </c>
      <c r="K160" s="65" t="s">
        <v>670</v>
      </c>
      <c r="L160" s="68">
        <v>3000</v>
      </c>
      <c r="M160" s="67">
        <v>4962644664627</v>
      </c>
      <c r="O160" s="60">
        <v>3900</v>
      </c>
      <c r="Q160" s="51">
        <v>1780</v>
      </c>
      <c r="R160" s="70">
        <v>2280</v>
      </c>
      <c r="S160" s="51">
        <v>1580</v>
      </c>
      <c r="T160" s="71">
        <v>2080</v>
      </c>
      <c r="U160" s="51">
        <v>2000</v>
      </c>
      <c r="V160" s="70">
        <v>2400</v>
      </c>
      <c r="W160" s="51">
        <v>750</v>
      </c>
      <c r="X160" s="61">
        <v>975</v>
      </c>
      <c r="Z160" s="72">
        <f t="shared" si="2"/>
        <v>1.3</v>
      </c>
    </row>
    <row r="161" spans="1:26" ht="15" customHeight="1">
      <c r="C161" s="51">
        <v>4962644664801</v>
      </c>
      <c r="D161" s="75" t="s">
        <v>429</v>
      </c>
      <c r="E161" s="75" t="s">
        <v>1672</v>
      </c>
      <c r="F161" s="76"/>
      <c r="G161" s="75">
        <v>50</v>
      </c>
      <c r="H161" s="75">
        <v>4962644</v>
      </c>
      <c r="I161" s="77" t="s">
        <v>1673</v>
      </c>
      <c r="J161" s="78">
        <v>4962644664801</v>
      </c>
      <c r="K161" s="75" t="s">
        <v>429</v>
      </c>
      <c r="L161" s="79">
        <v>2500</v>
      </c>
      <c r="M161" s="78">
        <v>4962644664801</v>
      </c>
      <c r="N161" s="80"/>
      <c r="O161" s="60">
        <v>2500</v>
      </c>
      <c r="P161" s="80"/>
      <c r="Q161" s="80">
        <v>1980</v>
      </c>
      <c r="R161" s="60">
        <v>1980</v>
      </c>
      <c r="S161" s="80">
        <v>1680</v>
      </c>
      <c r="T161" s="71">
        <v>1680</v>
      </c>
      <c r="U161" s="80">
        <v>2000</v>
      </c>
      <c r="V161" s="60">
        <v>2000</v>
      </c>
      <c r="W161" s="80">
        <v>790</v>
      </c>
      <c r="X161" s="61">
        <v>790</v>
      </c>
      <c r="Z161" s="72">
        <f t="shared" si="2"/>
        <v>1</v>
      </c>
    </row>
    <row r="162" spans="1:26" ht="15" customHeight="1">
      <c r="C162" s="51">
        <v>4962644214938</v>
      </c>
      <c r="D162" s="65" t="s">
        <v>430</v>
      </c>
      <c r="E162" s="65" t="s">
        <v>1674</v>
      </c>
      <c r="F162" s="64"/>
      <c r="G162" s="65">
        <v>40</v>
      </c>
      <c r="H162" s="65">
        <v>4962644</v>
      </c>
      <c r="I162" s="73" t="s">
        <v>1675</v>
      </c>
      <c r="J162" s="67">
        <v>4962644214938</v>
      </c>
      <c r="K162" s="65" t="s">
        <v>430</v>
      </c>
      <c r="L162" s="68">
        <v>1500</v>
      </c>
      <c r="M162" s="67">
        <v>4962644214938</v>
      </c>
      <c r="O162" s="60">
        <v>1900</v>
      </c>
      <c r="Q162" s="51">
        <v>1280</v>
      </c>
      <c r="R162" s="70">
        <v>1380</v>
      </c>
      <c r="S162" s="51">
        <v>980</v>
      </c>
      <c r="T162" s="71">
        <v>1280</v>
      </c>
      <c r="U162" s="51">
        <v>1500</v>
      </c>
      <c r="V162" s="60">
        <v>1500</v>
      </c>
      <c r="W162" s="51">
        <v>480</v>
      </c>
      <c r="X162" s="61">
        <v>600</v>
      </c>
      <c r="Z162" s="72">
        <f t="shared" si="2"/>
        <v>1.25</v>
      </c>
    </row>
    <row r="163" spans="1:26" ht="15" customHeight="1">
      <c r="C163" s="51">
        <v>4962644215188</v>
      </c>
      <c r="D163" s="65" t="s">
        <v>431</v>
      </c>
      <c r="E163" s="65" t="s">
        <v>1676</v>
      </c>
      <c r="F163" s="64"/>
      <c r="G163" s="65">
        <v>40</v>
      </c>
      <c r="H163" s="65">
        <v>4962644</v>
      </c>
      <c r="I163" s="73" t="s">
        <v>1677</v>
      </c>
      <c r="J163" s="67">
        <v>4962644215188</v>
      </c>
      <c r="K163" s="65" t="s">
        <v>431</v>
      </c>
      <c r="L163" s="68">
        <v>1200</v>
      </c>
      <c r="M163" s="67">
        <v>4962644215188</v>
      </c>
      <c r="O163" s="74">
        <v>1600</v>
      </c>
      <c r="Q163" s="51">
        <v>980</v>
      </c>
      <c r="R163" s="70">
        <v>1180</v>
      </c>
      <c r="S163" s="51">
        <v>880</v>
      </c>
      <c r="T163" s="71">
        <v>1080</v>
      </c>
      <c r="U163" s="51">
        <v>1000</v>
      </c>
      <c r="V163" s="70">
        <v>1300</v>
      </c>
      <c r="W163" s="51">
        <v>395</v>
      </c>
      <c r="X163" s="61">
        <v>510</v>
      </c>
      <c r="Z163" s="72">
        <f t="shared" si="2"/>
        <v>1.2911392405063291</v>
      </c>
    </row>
    <row r="164" spans="1:26" ht="15" customHeight="1">
      <c r="A164" s="51" t="s">
        <v>1350</v>
      </c>
      <c r="B164" s="51" t="s">
        <v>1351</v>
      </c>
      <c r="C164" s="51">
        <v>4962644214945</v>
      </c>
      <c r="D164" s="65" t="s">
        <v>432</v>
      </c>
      <c r="E164" s="65" t="s">
        <v>1678</v>
      </c>
      <c r="F164" s="64"/>
      <c r="G164" s="65">
        <v>20</v>
      </c>
      <c r="H164" s="65">
        <v>4962644</v>
      </c>
      <c r="I164" s="73" t="s">
        <v>1679</v>
      </c>
      <c r="J164" s="67">
        <v>4962644214945</v>
      </c>
      <c r="K164" s="65" t="s">
        <v>432</v>
      </c>
      <c r="L164" s="68" t="s">
        <v>1547</v>
      </c>
      <c r="M164" s="67">
        <v>4962644214945</v>
      </c>
      <c r="O164" s="60" t="s">
        <v>1547</v>
      </c>
      <c r="Q164" s="51">
        <v>1480</v>
      </c>
      <c r="R164" s="70">
        <v>1800</v>
      </c>
      <c r="S164" s="51">
        <v>1280</v>
      </c>
      <c r="T164" s="60" t="s">
        <v>1547</v>
      </c>
      <c r="U164" s="51">
        <v>1800</v>
      </c>
      <c r="V164" s="70">
        <v>1980</v>
      </c>
      <c r="W164" s="51">
        <v>625</v>
      </c>
      <c r="X164" s="61">
        <v>775</v>
      </c>
      <c r="Y164" s="81" t="s">
        <v>1355</v>
      </c>
      <c r="Z164" s="72">
        <f t="shared" si="2"/>
        <v>1.24</v>
      </c>
    </row>
    <row r="165" spans="1:26" ht="15" customHeight="1">
      <c r="A165" s="51" t="s">
        <v>1380</v>
      </c>
      <c r="B165" s="51" t="s">
        <v>1351</v>
      </c>
      <c r="C165" s="51">
        <v>4962644201587</v>
      </c>
      <c r="D165" s="65" t="s">
        <v>1680</v>
      </c>
      <c r="E165" s="65" t="s">
        <v>1681</v>
      </c>
      <c r="F165" s="64"/>
      <c r="G165" s="65">
        <v>10</v>
      </c>
      <c r="H165" s="65">
        <v>4962644</v>
      </c>
      <c r="I165" s="73" t="s">
        <v>1682</v>
      </c>
      <c r="J165" s="67">
        <v>4962644201587</v>
      </c>
      <c r="K165" s="65" t="s">
        <v>1680</v>
      </c>
      <c r="L165" s="68" t="s">
        <v>1547</v>
      </c>
      <c r="M165" s="67">
        <v>4962644201587</v>
      </c>
      <c r="O165" s="60" t="s">
        <v>1547</v>
      </c>
      <c r="Q165" s="51">
        <v>3980</v>
      </c>
      <c r="R165" s="70">
        <v>3980</v>
      </c>
      <c r="S165" s="51">
        <v>3980</v>
      </c>
      <c r="T165" s="71">
        <v>3980</v>
      </c>
      <c r="U165" s="51">
        <v>4980</v>
      </c>
      <c r="V165" s="70">
        <v>4980</v>
      </c>
      <c r="W165" s="51">
        <v>1870</v>
      </c>
      <c r="X165" s="61">
        <v>1870</v>
      </c>
      <c r="Y165" s="51" t="s">
        <v>1390</v>
      </c>
      <c r="Z165" s="72">
        <f t="shared" si="2"/>
        <v>1</v>
      </c>
    </row>
    <row r="166" spans="1:26" ht="15" customHeight="1">
      <c r="A166" s="51" t="s">
        <v>1350</v>
      </c>
      <c r="B166" s="51" t="s">
        <v>1351</v>
      </c>
      <c r="C166" s="51">
        <v>4962644201501</v>
      </c>
      <c r="D166" s="65" t="s">
        <v>433</v>
      </c>
      <c r="E166" s="65" t="s">
        <v>1683</v>
      </c>
      <c r="F166" s="64"/>
      <c r="G166" s="65">
        <v>10</v>
      </c>
      <c r="H166" s="65">
        <v>4962644</v>
      </c>
      <c r="I166" s="73" t="s">
        <v>1684</v>
      </c>
      <c r="J166" s="67">
        <v>4962644201501</v>
      </c>
      <c r="K166" s="65" t="s">
        <v>433</v>
      </c>
      <c r="L166" s="68">
        <v>2300</v>
      </c>
      <c r="M166" s="67">
        <v>4962644201501</v>
      </c>
      <c r="O166" s="60">
        <v>3600</v>
      </c>
      <c r="Q166" s="51" t="s">
        <v>1547</v>
      </c>
      <c r="R166" s="70" t="s">
        <v>1547</v>
      </c>
      <c r="S166" s="51" t="s">
        <v>1547</v>
      </c>
      <c r="T166" s="71" t="s">
        <v>1547</v>
      </c>
      <c r="U166" s="51" t="s">
        <v>1547</v>
      </c>
      <c r="V166" s="70" t="s">
        <v>1547</v>
      </c>
      <c r="W166" s="51">
        <v>900</v>
      </c>
      <c r="X166" s="61">
        <v>1400</v>
      </c>
      <c r="Y166" s="81" t="s">
        <v>1355</v>
      </c>
      <c r="Z166" s="72">
        <f t="shared" si="2"/>
        <v>1.5555555555555556</v>
      </c>
    </row>
    <row r="167" spans="1:26" ht="15" customHeight="1">
      <c r="C167" s="51">
        <v>4962644214341</v>
      </c>
      <c r="D167" s="75" t="s">
        <v>434</v>
      </c>
      <c r="E167" s="75" t="s">
        <v>1685</v>
      </c>
      <c r="F167" s="76"/>
      <c r="G167" s="75">
        <v>40</v>
      </c>
      <c r="H167" s="75">
        <v>4962644</v>
      </c>
      <c r="I167" s="77" t="s">
        <v>1686</v>
      </c>
      <c r="J167" s="78">
        <v>4962644214341</v>
      </c>
      <c r="K167" s="75" t="s">
        <v>434</v>
      </c>
      <c r="L167" s="79">
        <v>700</v>
      </c>
      <c r="M167" s="78">
        <v>4962644214341</v>
      </c>
      <c r="N167" s="80"/>
      <c r="O167" s="60">
        <v>700</v>
      </c>
      <c r="P167" s="80"/>
      <c r="Q167" s="80" t="s">
        <v>1547</v>
      </c>
      <c r="R167" s="60" t="s">
        <v>1547</v>
      </c>
      <c r="S167" s="80" t="s">
        <v>1547</v>
      </c>
      <c r="T167" s="71" t="s">
        <v>1547</v>
      </c>
      <c r="U167" s="80" t="s">
        <v>1547</v>
      </c>
      <c r="V167" s="60" t="s">
        <v>1547</v>
      </c>
      <c r="W167" s="80">
        <v>290</v>
      </c>
      <c r="X167" s="61">
        <v>290</v>
      </c>
      <c r="Z167" s="72">
        <f t="shared" si="2"/>
        <v>1</v>
      </c>
    </row>
    <row r="168" spans="1:26" ht="15" customHeight="1">
      <c r="C168" s="51">
        <v>4962644213573</v>
      </c>
      <c r="D168" s="75" t="s">
        <v>434</v>
      </c>
      <c r="E168" s="75" t="s">
        <v>1687</v>
      </c>
      <c r="F168" s="76"/>
      <c r="G168" s="75">
        <v>40</v>
      </c>
      <c r="H168" s="75">
        <v>4962644</v>
      </c>
      <c r="I168" s="77" t="s">
        <v>1688</v>
      </c>
      <c r="J168" s="78">
        <v>4962644213573</v>
      </c>
      <c r="K168" s="75" t="s">
        <v>434</v>
      </c>
      <c r="L168" s="79">
        <v>700</v>
      </c>
      <c r="M168" s="78">
        <v>4962644213573</v>
      </c>
      <c r="N168" s="80"/>
      <c r="O168" s="60">
        <v>700</v>
      </c>
      <c r="P168" s="80"/>
      <c r="Q168" s="80" t="s">
        <v>1547</v>
      </c>
      <c r="R168" s="60" t="s">
        <v>1547</v>
      </c>
      <c r="S168" s="80" t="s">
        <v>1547</v>
      </c>
      <c r="T168" s="71" t="s">
        <v>1547</v>
      </c>
      <c r="U168" s="80" t="s">
        <v>1547</v>
      </c>
      <c r="V168" s="60" t="s">
        <v>1547</v>
      </c>
      <c r="W168" s="80">
        <v>290</v>
      </c>
      <c r="X168" s="61">
        <v>290</v>
      </c>
      <c r="Z168" s="72">
        <f t="shared" si="2"/>
        <v>1</v>
      </c>
    </row>
    <row r="169" spans="1:26" ht="15" customHeight="1">
      <c r="C169" s="51">
        <v>4962644215096</v>
      </c>
      <c r="D169" s="75" t="s">
        <v>780</v>
      </c>
      <c r="E169" s="75" t="s">
        <v>1689</v>
      </c>
      <c r="F169" s="76"/>
      <c r="G169" s="75">
        <v>40</v>
      </c>
      <c r="H169" s="75">
        <v>4962644</v>
      </c>
      <c r="I169" s="77" t="s">
        <v>1690</v>
      </c>
      <c r="J169" s="78">
        <v>4962644215096</v>
      </c>
      <c r="K169" s="75" t="s">
        <v>780</v>
      </c>
      <c r="L169" s="79">
        <v>600</v>
      </c>
      <c r="M169" s="78">
        <v>4962644215096</v>
      </c>
      <c r="N169" s="80"/>
      <c r="O169" s="60">
        <v>600</v>
      </c>
      <c r="P169" s="80"/>
      <c r="Q169" s="80">
        <v>598</v>
      </c>
      <c r="R169" s="60">
        <v>598</v>
      </c>
      <c r="S169" s="80">
        <v>598</v>
      </c>
      <c r="T169" s="71">
        <v>598</v>
      </c>
      <c r="U169" s="80">
        <v>600</v>
      </c>
      <c r="V169" s="60">
        <v>600</v>
      </c>
      <c r="W169" s="80">
        <v>260</v>
      </c>
      <c r="X169" s="61">
        <v>260</v>
      </c>
      <c r="Z169" s="72">
        <f t="shared" si="2"/>
        <v>1</v>
      </c>
    </row>
    <row r="170" spans="1:26" ht="15" customHeight="1">
      <c r="C170" s="51">
        <v>4962644215195</v>
      </c>
      <c r="D170" s="65" t="s">
        <v>435</v>
      </c>
      <c r="E170" s="65" t="s">
        <v>1691</v>
      </c>
      <c r="F170" s="64"/>
      <c r="G170" s="65">
        <v>40</v>
      </c>
      <c r="H170" s="65">
        <v>4962644</v>
      </c>
      <c r="I170" s="73" t="s">
        <v>1692</v>
      </c>
      <c r="J170" s="67">
        <v>4962644215195</v>
      </c>
      <c r="K170" s="65" t="s">
        <v>435</v>
      </c>
      <c r="L170" s="68">
        <v>1000</v>
      </c>
      <c r="M170" s="67">
        <v>4962644215195</v>
      </c>
      <c r="O170" s="74">
        <v>1500</v>
      </c>
      <c r="Q170" s="51">
        <v>880</v>
      </c>
      <c r="R170" s="70">
        <v>1080</v>
      </c>
      <c r="S170" s="51">
        <v>798</v>
      </c>
      <c r="T170" s="71">
        <v>980</v>
      </c>
      <c r="U170" s="51">
        <v>900</v>
      </c>
      <c r="V170" s="70">
        <v>1200</v>
      </c>
      <c r="W170" s="51">
        <v>380</v>
      </c>
      <c r="X170" s="61">
        <v>460</v>
      </c>
      <c r="Z170" s="72">
        <f t="shared" si="2"/>
        <v>1.2105263157894737</v>
      </c>
    </row>
    <row r="171" spans="1:26" ht="15" customHeight="1">
      <c r="C171" s="51">
        <v>4962644215478</v>
      </c>
      <c r="D171" s="65" t="s">
        <v>711</v>
      </c>
      <c r="E171" s="65" t="s">
        <v>1693</v>
      </c>
      <c r="F171" s="64"/>
      <c r="G171" s="65">
        <v>40</v>
      </c>
      <c r="H171" s="65">
        <v>4962644</v>
      </c>
      <c r="I171" s="73" t="s">
        <v>1694</v>
      </c>
      <c r="J171" s="67">
        <v>4962644215478</v>
      </c>
      <c r="K171" s="65" t="s">
        <v>711</v>
      </c>
      <c r="L171" s="68" t="s">
        <v>1547</v>
      </c>
      <c r="M171" s="67">
        <v>4962644215478</v>
      </c>
      <c r="O171" s="60" t="s">
        <v>1547</v>
      </c>
      <c r="Q171" s="51">
        <v>698</v>
      </c>
      <c r="R171" s="70">
        <v>848</v>
      </c>
      <c r="S171" s="51">
        <v>598</v>
      </c>
      <c r="T171" s="71">
        <v>780</v>
      </c>
      <c r="U171" s="51">
        <v>798</v>
      </c>
      <c r="V171" s="70">
        <v>1000</v>
      </c>
      <c r="W171" s="51">
        <v>295</v>
      </c>
      <c r="X171" s="61">
        <v>365</v>
      </c>
      <c r="Z171" s="72">
        <f t="shared" si="2"/>
        <v>1.2372881355932204</v>
      </c>
    </row>
    <row r="172" spans="1:26" ht="15" customHeight="1">
      <c r="A172" s="51" t="s">
        <v>1350</v>
      </c>
      <c r="B172" s="51" t="s">
        <v>1351</v>
      </c>
      <c r="C172" s="51">
        <v>4962644215386</v>
      </c>
      <c r="D172" s="65" t="s">
        <v>781</v>
      </c>
      <c r="E172" s="65" t="s">
        <v>1695</v>
      </c>
      <c r="F172" s="64"/>
      <c r="G172" s="65">
        <v>20</v>
      </c>
      <c r="H172" s="65">
        <v>4962644</v>
      </c>
      <c r="I172" s="73" t="s">
        <v>1696</v>
      </c>
      <c r="J172" s="67">
        <v>4962644215386</v>
      </c>
      <c r="K172" s="65" t="s">
        <v>781</v>
      </c>
      <c r="L172" s="68" t="s">
        <v>1547</v>
      </c>
      <c r="M172" s="67">
        <v>4962644215386</v>
      </c>
      <c r="O172" s="60" t="s">
        <v>1547</v>
      </c>
      <c r="Q172" s="51" t="s">
        <v>1547</v>
      </c>
      <c r="R172" s="70">
        <v>1880</v>
      </c>
      <c r="S172" s="51" t="s">
        <v>1547</v>
      </c>
      <c r="T172" s="71">
        <v>1680</v>
      </c>
      <c r="U172" s="51" t="s">
        <v>1547</v>
      </c>
      <c r="V172" s="60">
        <v>2000</v>
      </c>
      <c r="W172" s="51">
        <v>440</v>
      </c>
      <c r="X172" s="61">
        <v>795</v>
      </c>
      <c r="Y172" s="81" t="s">
        <v>1355</v>
      </c>
      <c r="Z172" s="72">
        <f t="shared" si="2"/>
        <v>1.8068181818181819</v>
      </c>
    </row>
    <row r="173" spans="1:26" ht="15" customHeight="1">
      <c r="A173" s="51" t="s">
        <v>1350</v>
      </c>
      <c r="B173" s="51" t="s">
        <v>1351</v>
      </c>
      <c r="C173" s="51">
        <v>4962644215416</v>
      </c>
      <c r="D173" s="65" t="s">
        <v>1697</v>
      </c>
      <c r="E173" s="65" t="s">
        <v>1698</v>
      </c>
      <c r="F173" s="64"/>
      <c r="G173" s="65">
        <v>20</v>
      </c>
      <c r="H173" s="65">
        <v>4962644</v>
      </c>
      <c r="I173" s="73" t="s">
        <v>1699</v>
      </c>
      <c r="J173" s="67">
        <v>4962644215416</v>
      </c>
      <c r="K173" s="65" t="s">
        <v>1697</v>
      </c>
      <c r="L173" s="68" t="s">
        <v>1547</v>
      </c>
      <c r="M173" s="67">
        <v>4962644215416</v>
      </c>
      <c r="O173" s="60" t="s">
        <v>1547</v>
      </c>
      <c r="Q173" s="51" t="s">
        <v>1547</v>
      </c>
      <c r="R173" s="70">
        <v>1350</v>
      </c>
      <c r="S173" s="51" t="s">
        <v>1547</v>
      </c>
      <c r="T173" s="71">
        <v>1200</v>
      </c>
      <c r="U173" s="51" t="s">
        <v>1547</v>
      </c>
      <c r="V173" s="60">
        <v>1480</v>
      </c>
      <c r="W173" s="51">
        <v>390</v>
      </c>
      <c r="X173" s="61">
        <v>562</v>
      </c>
      <c r="Y173" s="81" t="s">
        <v>1355</v>
      </c>
      <c r="Z173" s="72">
        <f t="shared" si="2"/>
        <v>1.441025641025641</v>
      </c>
    </row>
    <row r="174" spans="1:26" ht="15" customHeight="1">
      <c r="C174" s="51">
        <v>4962644932009</v>
      </c>
      <c r="D174" s="65" t="s">
        <v>73</v>
      </c>
      <c r="E174" s="65" t="s">
        <v>74</v>
      </c>
      <c r="F174" s="64"/>
      <c r="G174" s="65">
        <v>10</v>
      </c>
      <c r="H174" s="65">
        <v>4962644</v>
      </c>
      <c r="I174" s="73" t="s">
        <v>1700</v>
      </c>
      <c r="J174" s="67">
        <v>4962644932009</v>
      </c>
      <c r="K174" s="65" t="s">
        <v>73</v>
      </c>
      <c r="L174" s="68">
        <v>4000</v>
      </c>
      <c r="M174" s="67">
        <v>4962644932009</v>
      </c>
      <c r="O174" s="74">
        <v>5400</v>
      </c>
      <c r="Q174" s="51">
        <v>2480</v>
      </c>
      <c r="R174" s="70">
        <v>2980</v>
      </c>
      <c r="S174" s="51">
        <v>2480</v>
      </c>
      <c r="T174" s="71">
        <v>2680</v>
      </c>
      <c r="U174" s="51">
        <v>2980</v>
      </c>
      <c r="V174" s="70">
        <v>3300</v>
      </c>
      <c r="W174" s="51">
        <v>950</v>
      </c>
      <c r="X174" s="61">
        <v>1260</v>
      </c>
      <c r="Z174" s="72">
        <f t="shared" si="2"/>
        <v>1.3263157894736841</v>
      </c>
    </row>
    <row r="175" spans="1:26" ht="15" customHeight="1">
      <c r="C175" s="51">
        <v>4962644933747</v>
      </c>
      <c r="D175" s="65" t="s">
        <v>75</v>
      </c>
      <c r="E175" s="65" t="s">
        <v>1701</v>
      </c>
      <c r="F175" s="64"/>
      <c r="G175" s="65">
        <v>10</v>
      </c>
      <c r="H175" s="65">
        <v>4962644</v>
      </c>
      <c r="I175" s="73" t="s">
        <v>1702</v>
      </c>
      <c r="J175" s="67">
        <v>4962644933747</v>
      </c>
      <c r="K175" s="65" t="s">
        <v>75</v>
      </c>
      <c r="L175" s="68">
        <v>3000</v>
      </c>
      <c r="M175" s="67">
        <v>4962644933747</v>
      </c>
      <c r="O175" s="74">
        <v>4000</v>
      </c>
      <c r="Q175" s="51">
        <v>2100</v>
      </c>
      <c r="R175" s="70">
        <v>2800</v>
      </c>
      <c r="S175" s="51">
        <v>1980</v>
      </c>
      <c r="T175" s="71">
        <v>2580</v>
      </c>
      <c r="U175" s="51">
        <v>2100</v>
      </c>
      <c r="V175" s="70">
        <v>3000</v>
      </c>
      <c r="W175" s="51">
        <v>930</v>
      </c>
      <c r="X175" s="61">
        <v>1210</v>
      </c>
      <c r="Z175" s="72">
        <f t="shared" si="2"/>
        <v>1.3010752688172043</v>
      </c>
    </row>
    <row r="176" spans="1:26" ht="15" customHeight="1">
      <c r="C176" s="51">
        <v>4962644936090</v>
      </c>
      <c r="D176" s="65" t="s">
        <v>77</v>
      </c>
      <c r="E176" s="65" t="s">
        <v>1703</v>
      </c>
      <c r="F176" s="64"/>
      <c r="G176" s="65">
        <v>10</v>
      </c>
      <c r="H176" s="65">
        <v>4962644</v>
      </c>
      <c r="I176" s="73" t="s">
        <v>1704</v>
      </c>
      <c r="J176" s="67">
        <v>4962644936090</v>
      </c>
      <c r="K176" s="65" t="s">
        <v>77</v>
      </c>
      <c r="L176" s="68">
        <v>6000</v>
      </c>
      <c r="M176" s="67">
        <v>4962644936090</v>
      </c>
      <c r="O176" s="74">
        <v>7900</v>
      </c>
      <c r="Q176" s="51">
        <v>2480</v>
      </c>
      <c r="R176" s="70">
        <v>3580</v>
      </c>
      <c r="S176" s="51">
        <v>2480</v>
      </c>
      <c r="T176" s="71">
        <v>3280</v>
      </c>
      <c r="U176" s="51">
        <v>2980</v>
      </c>
      <c r="V176" s="70">
        <v>4000</v>
      </c>
      <c r="W176" s="51">
        <v>1180</v>
      </c>
      <c r="X176" s="61">
        <v>1540</v>
      </c>
      <c r="Z176" s="72">
        <f t="shared" si="2"/>
        <v>1.3050847457627119</v>
      </c>
    </row>
    <row r="177" spans="1:26" ht="15" customHeight="1">
      <c r="C177" s="51">
        <v>4962644938308</v>
      </c>
      <c r="D177" s="65" t="s">
        <v>79</v>
      </c>
      <c r="E177" s="65" t="s">
        <v>1705</v>
      </c>
      <c r="F177" s="64"/>
      <c r="G177" s="65">
        <v>10</v>
      </c>
      <c r="H177" s="65">
        <v>4962644</v>
      </c>
      <c r="I177" s="73" t="s">
        <v>1706</v>
      </c>
      <c r="J177" s="67">
        <v>4962644938308</v>
      </c>
      <c r="K177" s="65" t="s">
        <v>79</v>
      </c>
      <c r="L177" s="68">
        <v>7000</v>
      </c>
      <c r="M177" s="67">
        <v>4962644938308</v>
      </c>
      <c r="O177" s="74">
        <v>9100</v>
      </c>
      <c r="Q177" s="51">
        <v>2980</v>
      </c>
      <c r="R177" s="70">
        <v>4000</v>
      </c>
      <c r="S177" s="51">
        <v>2980</v>
      </c>
      <c r="T177" s="71">
        <v>3680</v>
      </c>
      <c r="U177" s="51">
        <v>3480</v>
      </c>
      <c r="V177" s="70">
        <v>4300</v>
      </c>
      <c r="W177" s="51">
        <v>1330</v>
      </c>
      <c r="X177" s="61">
        <v>1729</v>
      </c>
      <c r="Z177" s="72">
        <f t="shared" si="2"/>
        <v>1.3</v>
      </c>
    </row>
    <row r="178" spans="1:26" ht="15" customHeight="1">
      <c r="C178" s="51">
        <v>4962644942817</v>
      </c>
      <c r="D178" s="65" t="s">
        <v>81</v>
      </c>
      <c r="E178" s="65" t="s">
        <v>1707</v>
      </c>
      <c r="F178" s="64"/>
      <c r="G178" s="65">
        <v>10</v>
      </c>
      <c r="H178" s="65">
        <v>4962644</v>
      </c>
      <c r="I178" s="73" t="s">
        <v>1708</v>
      </c>
      <c r="J178" s="67">
        <v>4962644942817</v>
      </c>
      <c r="K178" s="65" t="s">
        <v>81</v>
      </c>
      <c r="L178" s="68">
        <v>8000</v>
      </c>
      <c r="M178" s="67">
        <v>4962644942817</v>
      </c>
      <c r="O178" s="74">
        <v>9400</v>
      </c>
      <c r="Q178" s="51">
        <v>5980</v>
      </c>
      <c r="R178" s="70">
        <v>7680</v>
      </c>
      <c r="S178" s="51">
        <v>5980</v>
      </c>
      <c r="T178" s="71">
        <v>6980</v>
      </c>
      <c r="U178" s="51">
        <v>7000</v>
      </c>
      <c r="V178" s="70">
        <v>8200</v>
      </c>
      <c r="W178" s="51">
        <v>2810</v>
      </c>
      <c r="X178" s="61">
        <v>3280</v>
      </c>
      <c r="Z178" s="72">
        <f t="shared" si="2"/>
        <v>1.1672597864768683</v>
      </c>
    </row>
    <row r="179" spans="1:26" ht="15" customHeight="1">
      <c r="A179" s="51" t="s">
        <v>1380</v>
      </c>
      <c r="B179" s="51" t="s">
        <v>1351</v>
      </c>
      <c r="C179" s="51">
        <v>4962644213931</v>
      </c>
      <c r="D179" s="65" t="s">
        <v>438</v>
      </c>
      <c r="E179" s="65" t="s">
        <v>1709</v>
      </c>
      <c r="F179" s="64"/>
      <c r="G179" s="65">
        <v>50</v>
      </c>
      <c r="H179" s="65">
        <v>4962644</v>
      </c>
      <c r="I179" s="73" t="s">
        <v>1710</v>
      </c>
      <c r="J179" s="67">
        <v>4962644213931</v>
      </c>
      <c r="K179" s="65" t="s">
        <v>438</v>
      </c>
      <c r="L179" s="68">
        <v>700</v>
      </c>
      <c r="M179" s="67">
        <v>4962644213931</v>
      </c>
      <c r="O179" s="60">
        <v>900</v>
      </c>
      <c r="Q179" s="51">
        <v>504</v>
      </c>
      <c r="R179" s="70">
        <v>580</v>
      </c>
      <c r="S179" s="51">
        <v>480</v>
      </c>
      <c r="T179" s="71">
        <v>580</v>
      </c>
      <c r="U179" s="51">
        <v>609</v>
      </c>
      <c r="V179" s="70">
        <v>680</v>
      </c>
      <c r="W179" s="51">
        <v>215</v>
      </c>
      <c r="X179" s="61">
        <v>270</v>
      </c>
      <c r="Y179" s="81" t="s">
        <v>1355</v>
      </c>
      <c r="Z179" s="72">
        <f t="shared" si="2"/>
        <v>1.2558139534883721</v>
      </c>
    </row>
    <row r="180" spans="1:26" ht="15" customHeight="1">
      <c r="C180" s="51">
        <v>4962644214204</v>
      </c>
      <c r="D180" s="65" t="s">
        <v>332</v>
      </c>
      <c r="E180" s="65" t="s">
        <v>1711</v>
      </c>
      <c r="F180" s="64"/>
      <c r="G180" s="65">
        <v>50</v>
      </c>
      <c r="H180" s="65">
        <v>4962644</v>
      </c>
      <c r="I180" s="73" t="s">
        <v>1712</v>
      </c>
      <c r="J180" s="67">
        <v>4962644214204</v>
      </c>
      <c r="K180" s="65" t="s">
        <v>332</v>
      </c>
      <c r="L180" s="68">
        <v>800</v>
      </c>
      <c r="M180" s="67">
        <v>4962644214204</v>
      </c>
      <c r="O180" s="74">
        <v>1100</v>
      </c>
      <c r="Q180" s="51">
        <v>680</v>
      </c>
      <c r="R180" s="70">
        <v>910</v>
      </c>
      <c r="S180" s="51">
        <v>680</v>
      </c>
      <c r="T180" s="71">
        <v>830</v>
      </c>
      <c r="U180" s="51">
        <v>680</v>
      </c>
      <c r="V180" s="70">
        <v>1000</v>
      </c>
      <c r="W180" s="51">
        <v>300</v>
      </c>
      <c r="X180" s="61">
        <v>390</v>
      </c>
      <c r="Z180" s="72">
        <f t="shared" si="2"/>
        <v>1.3</v>
      </c>
    </row>
    <row r="181" spans="1:26" ht="15" customHeight="1">
      <c r="A181" s="51" t="s">
        <v>1350</v>
      </c>
      <c r="B181" s="51" t="s">
        <v>1351</v>
      </c>
      <c r="C181" s="51">
        <v>4962644950836</v>
      </c>
      <c r="D181" s="65" t="s">
        <v>439</v>
      </c>
      <c r="E181" s="65" t="s">
        <v>1713</v>
      </c>
      <c r="F181" s="64"/>
      <c r="G181" s="65">
        <v>100</v>
      </c>
      <c r="H181" s="65">
        <v>4962644</v>
      </c>
      <c r="I181" s="73" t="s">
        <v>1714</v>
      </c>
      <c r="J181" s="67">
        <v>4962644950836</v>
      </c>
      <c r="K181" s="65" t="s">
        <v>439</v>
      </c>
      <c r="L181" s="68">
        <v>600</v>
      </c>
      <c r="M181" s="67">
        <v>4962644950836</v>
      </c>
      <c r="O181" s="60">
        <v>800</v>
      </c>
      <c r="Q181" s="51">
        <v>380</v>
      </c>
      <c r="R181" s="70">
        <v>500</v>
      </c>
      <c r="S181" s="51">
        <v>380</v>
      </c>
      <c r="T181" s="71">
        <v>468</v>
      </c>
      <c r="U181" s="51">
        <v>480</v>
      </c>
      <c r="V181" s="70">
        <v>550</v>
      </c>
      <c r="W181" s="51">
        <v>185</v>
      </c>
      <c r="X181" s="61">
        <v>220</v>
      </c>
      <c r="Y181" s="81" t="s">
        <v>1355</v>
      </c>
      <c r="Z181" s="72">
        <f t="shared" si="2"/>
        <v>1.1891891891891893</v>
      </c>
    </row>
    <row r="182" spans="1:26" ht="15" customHeight="1">
      <c r="A182" s="51" t="s">
        <v>1350</v>
      </c>
      <c r="B182" s="51" t="s">
        <v>1351</v>
      </c>
      <c r="C182" s="51">
        <v>4962644950843</v>
      </c>
      <c r="D182" s="65" t="s">
        <v>440</v>
      </c>
      <c r="E182" s="65" t="s">
        <v>1715</v>
      </c>
      <c r="F182" s="64"/>
      <c r="G182" s="65">
        <v>100</v>
      </c>
      <c r="H182" s="65">
        <v>4962644</v>
      </c>
      <c r="I182" s="73" t="s">
        <v>1716</v>
      </c>
      <c r="J182" s="67">
        <v>4962644950843</v>
      </c>
      <c r="K182" s="65" t="s">
        <v>440</v>
      </c>
      <c r="L182" s="68">
        <v>600</v>
      </c>
      <c r="M182" s="67">
        <v>4962644950843</v>
      </c>
      <c r="O182" s="60">
        <v>800</v>
      </c>
      <c r="Q182" s="51">
        <v>380</v>
      </c>
      <c r="R182" s="70">
        <v>500</v>
      </c>
      <c r="S182" s="51">
        <v>380</v>
      </c>
      <c r="T182" s="71">
        <v>468</v>
      </c>
      <c r="U182" s="51">
        <v>480</v>
      </c>
      <c r="V182" s="70">
        <v>550</v>
      </c>
      <c r="W182" s="51">
        <v>185</v>
      </c>
      <c r="X182" s="61">
        <v>220</v>
      </c>
      <c r="Y182" s="81" t="s">
        <v>1355</v>
      </c>
      <c r="Z182" s="72">
        <f t="shared" si="2"/>
        <v>1.1891891891891893</v>
      </c>
    </row>
    <row r="183" spans="1:26" ht="15" customHeight="1">
      <c r="A183" s="51" t="s">
        <v>1350</v>
      </c>
      <c r="B183" s="51" t="s">
        <v>1351</v>
      </c>
      <c r="C183" s="51">
        <v>4962644950850</v>
      </c>
      <c r="D183" s="65" t="s">
        <v>441</v>
      </c>
      <c r="E183" s="65" t="s">
        <v>1717</v>
      </c>
      <c r="F183" s="64"/>
      <c r="G183" s="65">
        <v>100</v>
      </c>
      <c r="H183" s="65">
        <v>4962644</v>
      </c>
      <c r="I183" s="73" t="s">
        <v>1718</v>
      </c>
      <c r="J183" s="67">
        <v>4962644950850</v>
      </c>
      <c r="K183" s="65" t="s">
        <v>441</v>
      </c>
      <c r="L183" s="68">
        <v>600</v>
      </c>
      <c r="M183" s="67">
        <v>4962644950850</v>
      </c>
      <c r="O183" s="60">
        <v>800</v>
      </c>
      <c r="Q183" s="51">
        <v>380</v>
      </c>
      <c r="R183" s="70">
        <v>500</v>
      </c>
      <c r="S183" s="51">
        <v>380</v>
      </c>
      <c r="T183" s="71">
        <v>468</v>
      </c>
      <c r="U183" s="51">
        <v>480</v>
      </c>
      <c r="V183" s="70">
        <v>550</v>
      </c>
      <c r="W183" s="51">
        <v>185</v>
      </c>
      <c r="X183" s="61">
        <v>220</v>
      </c>
      <c r="Y183" s="81" t="s">
        <v>1355</v>
      </c>
      <c r="Z183" s="72">
        <f t="shared" si="2"/>
        <v>1.1891891891891893</v>
      </c>
    </row>
    <row r="184" spans="1:26" ht="15" customHeight="1">
      <c r="A184" s="51" t="s">
        <v>1350</v>
      </c>
      <c r="B184" s="51" t="s">
        <v>1351</v>
      </c>
      <c r="C184" s="51">
        <v>4962644950904</v>
      </c>
      <c r="D184" s="65" t="s">
        <v>442</v>
      </c>
      <c r="E184" s="65" t="s">
        <v>1719</v>
      </c>
      <c r="F184" s="64"/>
      <c r="G184" s="65">
        <v>100</v>
      </c>
      <c r="H184" s="65">
        <v>4962644</v>
      </c>
      <c r="I184" s="73" t="s">
        <v>1720</v>
      </c>
      <c r="J184" s="67">
        <v>4962644950904</v>
      </c>
      <c r="K184" s="65" t="s">
        <v>442</v>
      </c>
      <c r="L184" s="68">
        <v>600</v>
      </c>
      <c r="M184" s="67">
        <v>4962644950904</v>
      </c>
      <c r="O184" s="60">
        <v>800</v>
      </c>
      <c r="Q184" s="51">
        <v>380</v>
      </c>
      <c r="R184" s="70">
        <v>500</v>
      </c>
      <c r="S184" s="51">
        <v>380</v>
      </c>
      <c r="T184" s="71">
        <v>468</v>
      </c>
      <c r="U184" s="51">
        <v>480</v>
      </c>
      <c r="V184" s="70">
        <v>550</v>
      </c>
      <c r="W184" s="51">
        <v>185</v>
      </c>
      <c r="X184" s="61">
        <v>220</v>
      </c>
      <c r="Y184" s="81" t="s">
        <v>1355</v>
      </c>
      <c r="Z184" s="72">
        <f t="shared" si="2"/>
        <v>1.1891891891891893</v>
      </c>
    </row>
    <row r="185" spans="1:26" ht="15" customHeight="1">
      <c r="A185" s="51" t="s">
        <v>1350</v>
      </c>
      <c r="B185" s="51" t="s">
        <v>1351</v>
      </c>
      <c r="C185" s="51">
        <v>4962644950898</v>
      </c>
      <c r="D185" s="65" t="s">
        <v>443</v>
      </c>
      <c r="E185" s="65" t="s">
        <v>1721</v>
      </c>
      <c r="F185" s="64"/>
      <c r="G185" s="65">
        <v>50</v>
      </c>
      <c r="H185" s="65">
        <v>4962644</v>
      </c>
      <c r="I185" s="73" t="s">
        <v>1722</v>
      </c>
      <c r="J185" s="67">
        <v>4962644950898</v>
      </c>
      <c r="K185" s="65" t="s">
        <v>443</v>
      </c>
      <c r="L185" s="68">
        <v>1200</v>
      </c>
      <c r="M185" s="67">
        <v>4962644950898</v>
      </c>
      <c r="O185" s="74">
        <v>1500</v>
      </c>
      <c r="Q185" s="51">
        <v>980</v>
      </c>
      <c r="R185" s="70">
        <v>1400</v>
      </c>
      <c r="S185" s="51">
        <v>980</v>
      </c>
      <c r="T185" s="71">
        <v>1280</v>
      </c>
      <c r="U185" s="51">
        <v>980</v>
      </c>
      <c r="V185" s="70">
        <v>1500</v>
      </c>
      <c r="W185" s="51">
        <v>480</v>
      </c>
      <c r="X185" s="61">
        <v>600</v>
      </c>
      <c r="Y185" s="81" t="s">
        <v>1355</v>
      </c>
      <c r="Z185" s="72">
        <f t="shared" si="2"/>
        <v>1.25</v>
      </c>
    </row>
    <row r="186" spans="1:26" ht="15" customHeight="1">
      <c r="A186" s="51" t="s">
        <v>1350</v>
      </c>
      <c r="B186" s="51" t="s">
        <v>1351</v>
      </c>
      <c r="C186" s="51">
        <v>4962644950812</v>
      </c>
      <c r="D186" s="65" t="s">
        <v>444</v>
      </c>
      <c r="E186" s="65" t="s">
        <v>1723</v>
      </c>
      <c r="F186" s="64"/>
      <c r="G186" s="65">
        <v>50</v>
      </c>
      <c r="H186" s="65">
        <v>4962644</v>
      </c>
      <c r="I186" s="73" t="s">
        <v>1724</v>
      </c>
      <c r="J186" s="67">
        <v>4962644950812</v>
      </c>
      <c r="K186" s="65" t="s">
        <v>444</v>
      </c>
      <c r="L186" s="68">
        <v>1200</v>
      </c>
      <c r="M186" s="67">
        <v>4962644950812</v>
      </c>
      <c r="O186" s="74">
        <v>1500</v>
      </c>
      <c r="Q186" s="51">
        <v>980</v>
      </c>
      <c r="R186" s="70">
        <v>1400</v>
      </c>
      <c r="S186" s="51">
        <v>980</v>
      </c>
      <c r="T186" s="71">
        <v>1280</v>
      </c>
      <c r="U186" s="51">
        <v>980</v>
      </c>
      <c r="V186" s="70">
        <v>1500</v>
      </c>
      <c r="W186" s="51">
        <v>480</v>
      </c>
      <c r="X186" s="61">
        <v>600</v>
      </c>
      <c r="Y186" s="81" t="s">
        <v>1355</v>
      </c>
      <c r="Z186" s="72">
        <f t="shared" si="2"/>
        <v>1.25</v>
      </c>
    </row>
    <row r="187" spans="1:26" ht="15" customHeight="1">
      <c r="A187" s="51" t="s">
        <v>1350</v>
      </c>
      <c r="B187" s="51" t="s">
        <v>1351</v>
      </c>
      <c r="C187" s="51">
        <v>4962644951499</v>
      </c>
      <c r="D187" s="65" t="s">
        <v>445</v>
      </c>
      <c r="E187" s="65" t="s">
        <v>1725</v>
      </c>
      <c r="F187" s="64"/>
      <c r="G187" s="65">
        <v>100</v>
      </c>
      <c r="H187" s="65">
        <v>4962644</v>
      </c>
      <c r="I187" s="73" t="s">
        <v>1726</v>
      </c>
      <c r="J187" s="67">
        <v>4962644951499</v>
      </c>
      <c r="K187" s="65" t="s">
        <v>445</v>
      </c>
      <c r="L187" s="68">
        <v>600</v>
      </c>
      <c r="M187" s="67">
        <v>4962644951499</v>
      </c>
      <c r="O187" s="60">
        <v>600</v>
      </c>
      <c r="Q187" s="51">
        <v>498</v>
      </c>
      <c r="R187" s="70">
        <v>498</v>
      </c>
      <c r="S187" s="51">
        <v>498</v>
      </c>
      <c r="T187" s="71">
        <v>498</v>
      </c>
      <c r="U187" s="51">
        <v>500</v>
      </c>
      <c r="V187" s="70">
        <v>500</v>
      </c>
      <c r="W187" s="51">
        <v>235</v>
      </c>
      <c r="X187" s="61">
        <v>235</v>
      </c>
      <c r="Y187" s="51" t="s">
        <v>1390</v>
      </c>
      <c r="Z187" s="72">
        <f t="shared" si="2"/>
        <v>1</v>
      </c>
    </row>
    <row r="188" spans="1:26" ht="15" customHeight="1">
      <c r="A188" s="51" t="s">
        <v>1350</v>
      </c>
      <c r="B188" s="51" t="s">
        <v>1351</v>
      </c>
      <c r="C188" s="51">
        <v>4962644951512</v>
      </c>
      <c r="D188" s="65" t="s">
        <v>446</v>
      </c>
      <c r="E188" s="65" t="s">
        <v>1727</v>
      </c>
      <c r="F188" s="64"/>
      <c r="G188" s="65">
        <v>50</v>
      </c>
      <c r="H188" s="65">
        <v>4962644</v>
      </c>
      <c r="I188" s="73" t="s">
        <v>1728</v>
      </c>
      <c r="J188" s="67">
        <v>4962644951512</v>
      </c>
      <c r="K188" s="65" t="s">
        <v>446</v>
      </c>
      <c r="L188" s="68">
        <v>1200</v>
      </c>
      <c r="M188" s="67">
        <v>4962644951512</v>
      </c>
      <c r="O188" s="60">
        <v>1600</v>
      </c>
      <c r="Q188" s="51">
        <v>980</v>
      </c>
      <c r="R188" s="70">
        <v>1400</v>
      </c>
      <c r="S188" s="51">
        <v>980</v>
      </c>
      <c r="T188" s="71">
        <v>1280</v>
      </c>
      <c r="U188" s="51">
        <v>1200</v>
      </c>
      <c r="V188" s="70">
        <v>1500</v>
      </c>
      <c r="W188" s="51">
        <v>460</v>
      </c>
      <c r="X188" s="61">
        <v>600</v>
      </c>
      <c r="Y188" s="81" t="s">
        <v>1355</v>
      </c>
      <c r="Z188" s="72">
        <f t="shared" si="2"/>
        <v>1.3043478260869565</v>
      </c>
    </row>
    <row r="189" spans="1:26" ht="15" customHeight="1">
      <c r="A189" s="51" t="s">
        <v>1350</v>
      </c>
      <c r="B189" s="51" t="s">
        <v>1351</v>
      </c>
      <c r="C189" s="51">
        <v>4962644950980</v>
      </c>
      <c r="D189" s="65" t="s">
        <v>447</v>
      </c>
      <c r="E189" s="65" t="s">
        <v>1729</v>
      </c>
      <c r="F189" s="64"/>
      <c r="G189" s="65">
        <v>100</v>
      </c>
      <c r="H189" s="65">
        <v>4962644</v>
      </c>
      <c r="I189" s="73" t="s">
        <v>1730</v>
      </c>
      <c r="J189" s="67">
        <v>4962644950980</v>
      </c>
      <c r="K189" s="65" t="s">
        <v>447</v>
      </c>
      <c r="L189" s="68">
        <v>600</v>
      </c>
      <c r="M189" s="67">
        <v>4962644950980</v>
      </c>
      <c r="O189" s="60">
        <v>800</v>
      </c>
      <c r="Q189" s="51">
        <v>380</v>
      </c>
      <c r="R189" s="70">
        <v>500</v>
      </c>
      <c r="S189" s="51">
        <v>380</v>
      </c>
      <c r="T189" s="71">
        <v>468</v>
      </c>
      <c r="U189" s="51">
        <v>480</v>
      </c>
      <c r="V189" s="70">
        <v>550</v>
      </c>
      <c r="W189" s="51">
        <v>185</v>
      </c>
      <c r="X189" s="61">
        <v>220</v>
      </c>
      <c r="Y189" s="81" t="s">
        <v>1355</v>
      </c>
      <c r="Z189" s="72">
        <f t="shared" si="2"/>
        <v>1.1891891891891893</v>
      </c>
    </row>
    <row r="190" spans="1:26" ht="15" customHeight="1">
      <c r="A190" s="51" t="s">
        <v>1350</v>
      </c>
      <c r="B190" s="51" t="s">
        <v>1351</v>
      </c>
      <c r="C190" s="51">
        <v>4962644951109</v>
      </c>
      <c r="D190" s="65" t="s">
        <v>448</v>
      </c>
      <c r="E190" s="65" t="s">
        <v>1731</v>
      </c>
      <c r="F190" s="64"/>
      <c r="G190" s="65">
        <v>100</v>
      </c>
      <c r="H190" s="65">
        <v>4962644</v>
      </c>
      <c r="I190" s="73" t="s">
        <v>1732</v>
      </c>
      <c r="J190" s="67">
        <v>4962644951109</v>
      </c>
      <c r="K190" s="65" t="s">
        <v>448</v>
      </c>
      <c r="L190" s="68">
        <v>700</v>
      </c>
      <c r="M190" s="67">
        <v>4962644951109</v>
      </c>
      <c r="O190" s="74">
        <v>1000</v>
      </c>
      <c r="Q190" s="51">
        <v>480</v>
      </c>
      <c r="R190" s="70">
        <v>748</v>
      </c>
      <c r="S190" s="51">
        <v>480</v>
      </c>
      <c r="T190" s="71">
        <v>680</v>
      </c>
      <c r="U190" s="51">
        <v>580</v>
      </c>
      <c r="V190" s="70">
        <v>800</v>
      </c>
      <c r="W190" s="51">
        <v>230</v>
      </c>
      <c r="X190" s="61">
        <v>320</v>
      </c>
      <c r="Y190" s="81" t="s">
        <v>1355</v>
      </c>
      <c r="Z190" s="72">
        <f t="shared" si="2"/>
        <v>1.3913043478260869</v>
      </c>
    </row>
    <row r="191" spans="1:26" ht="15" customHeight="1">
      <c r="A191" s="51" t="s">
        <v>1350</v>
      </c>
      <c r="B191" s="51" t="s">
        <v>1351</v>
      </c>
      <c r="C191" s="51">
        <v>4962644951116</v>
      </c>
      <c r="D191" s="65" t="s">
        <v>449</v>
      </c>
      <c r="E191" s="65" t="s">
        <v>1733</v>
      </c>
      <c r="F191" s="64"/>
      <c r="G191" s="65">
        <v>100</v>
      </c>
      <c r="H191" s="65">
        <v>4962644</v>
      </c>
      <c r="I191" s="73" t="s">
        <v>1734</v>
      </c>
      <c r="J191" s="67">
        <v>4962644951116</v>
      </c>
      <c r="K191" s="65" t="s">
        <v>449</v>
      </c>
      <c r="L191" s="68">
        <v>700</v>
      </c>
      <c r="M191" s="67">
        <v>4962644951116</v>
      </c>
      <c r="O191" s="74">
        <v>1000</v>
      </c>
      <c r="Q191" s="51">
        <v>480</v>
      </c>
      <c r="R191" s="70">
        <v>748</v>
      </c>
      <c r="S191" s="51">
        <v>480</v>
      </c>
      <c r="T191" s="71">
        <v>680</v>
      </c>
      <c r="U191" s="51">
        <v>580</v>
      </c>
      <c r="V191" s="70">
        <v>800</v>
      </c>
      <c r="W191" s="51">
        <v>230</v>
      </c>
      <c r="X191" s="61">
        <v>320</v>
      </c>
      <c r="Y191" s="81" t="s">
        <v>1355</v>
      </c>
      <c r="Z191" s="72">
        <f t="shared" si="2"/>
        <v>1.3913043478260869</v>
      </c>
    </row>
    <row r="192" spans="1:26" ht="15" customHeight="1">
      <c r="A192" s="98" t="s">
        <v>1350</v>
      </c>
      <c r="B192" s="98" t="s">
        <v>1351</v>
      </c>
      <c r="C192" s="98">
        <v>4962644951123</v>
      </c>
      <c r="D192" s="65" t="s">
        <v>450</v>
      </c>
      <c r="E192" s="65" t="s">
        <v>1735</v>
      </c>
      <c r="F192" s="64"/>
      <c r="G192" s="65">
        <v>100</v>
      </c>
      <c r="H192" s="65">
        <v>4962644</v>
      </c>
      <c r="I192" s="73" t="s">
        <v>1736</v>
      </c>
      <c r="J192" s="67">
        <v>4962644951123</v>
      </c>
      <c r="K192" s="65" t="s">
        <v>450</v>
      </c>
      <c r="L192" s="68">
        <v>700</v>
      </c>
      <c r="M192" s="67">
        <v>4962644951123</v>
      </c>
      <c r="O192" s="74">
        <v>1000</v>
      </c>
      <c r="Q192" s="51">
        <v>480</v>
      </c>
      <c r="R192" s="70">
        <v>748</v>
      </c>
      <c r="S192" s="51">
        <v>480</v>
      </c>
      <c r="T192" s="71">
        <v>680</v>
      </c>
      <c r="U192" s="51">
        <v>580</v>
      </c>
      <c r="V192" s="70">
        <v>800</v>
      </c>
      <c r="W192" s="51">
        <v>230</v>
      </c>
      <c r="X192" s="61">
        <v>320</v>
      </c>
      <c r="Y192" s="81" t="s">
        <v>1355</v>
      </c>
      <c r="Z192" s="72">
        <f t="shared" si="2"/>
        <v>1.3913043478260869</v>
      </c>
    </row>
    <row r="193" spans="1:26" ht="15" customHeight="1">
      <c r="A193" s="51" t="s">
        <v>1350</v>
      </c>
      <c r="B193" s="51" t="s">
        <v>1351</v>
      </c>
      <c r="C193" s="51">
        <v>4962644950997</v>
      </c>
      <c r="D193" s="65" t="s">
        <v>451</v>
      </c>
      <c r="E193" s="65" t="s">
        <v>1737</v>
      </c>
      <c r="F193" s="64"/>
      <c r="G193" s="65">
        <v>100</v>
      </c>
      <c r="H193" s="65">
        <v>4962644</v>
      </c>
      <c r="I193" s="73" t="s">
        <v>1738</v>
      </c>
      <c r="J193" s="67">
        <v>4962644950997</v>
      </c>
      <c r="K193" s="65" t="s">
        <v>451</v>
      </c>
      <c r="L193" s="68">
        <v>600</v>
      </c>
      <c r="M193" s="67">
        <v>4962644950997</v>
      </c>
      <c r="O193" s="60">
        <v>800</v>
      </c>
      <c r="Q193" s="51">
        <v>380</v>
      </c>
      <c r="R193" s="70">
        <v>500</v>
      </c>
      <c r="S193" s="51">
        <v>380</v>
      </c>
      <c r="T193" s="71">
        <v>468</v>
      </c>
      <c r="U193" s="51">
        <v>480</v>
      </c>
      <c r="V193" s="70">
        <v>550</v>
      </c>
      <c r="W193" s="51">
        <v>185</v>
      </c>
      <c r="X193" s="61">
        <v>220</v>
      </c>
      <c r="Y193" s="81" t="s">
        <v>1355</v>
      </c>
      <c r="Z193" s="72">
        <f t="shared" si="2"/>
        <v>1.1891891891891893</v>
      </c>
    </row>
    <row r="194" spans="1:26" ht="15" customHeight="1">
      <c r="A194" s="51" t="s">
        <v>1350</v>
      </c>
      <c r="B194" s="51" t="s">
        <v>1351</v>
      </c>
      <c r="C194" s="51">
        <v>4962644951178</v>
      </c>
      <c r="D194" s="65" t="s">
        <v>452</v>
      </c>
      <c r="E194" s="65" t="s">
        <v>1739</v>
      </c>
      <c r="F194" s="64"/>
      <c r="G194" s="65">
        <v>50</v>
      </c>
      <c r="H194" s="65">
        <v>4962644</v>
      </c>
      <c r="I194" s="73" t="s">
        <v>1740</v>
      </c>
      <c r="J194" s="67">
        <v>4962644951178</v>
      </c>
      <c r="K194" s="65" t="s">
        <v>452</v>
      </c>
      <c r="L194" s="68">
        <v>1200</v>
      </c>
      <c r="M194" s="67">
        <v>4962644951178</v>
      </c>
      <c r="O194" s="74">
        <v>1800</v>
      </c>
      <c r="Q194" s="51">
        <v>1000</v>
      </c>
      <c r="R194" s="70">
        <v>1680</v>
      </c>
      <c r="S194" s="51">
        <v>980</v>
      </c>
      <c r="T194" s="71">
        <v>1480</v>
      </c>
      <c r="U194" s="51">
        <v>1130</v>
      </c>
      <c r="V194" s="70">
        <v>1780</v>
      </c>
      <c r="W194" s="51">
        <v>470</v>
      </c>
      <c r="X194" s="61">
        <v>695</v>
      </c>
      <c r="Y194" s="81" t="s">
        <v>1355</v>
      </c>
      <c r="Z194" s="72">
        <f t="shared" si="2"/>
        <v>1.4787234042553192</v>
      </c>
    </row>
    <row r="195" spans="1:26" ht="15" customHeight="1">
      <c r="A195" s="51" t="s">
        <v>1350</v>
      </c>
      <c r="B195" s="51" t="s">
        <v>1351</v>
      </c>
      <c r="C195" s="51">
        <v>4962644951000</v>
      </c>
      <c r="D195" s="65" t="s">
        <v>453</v>
      </c>
      <c r="E195" s="65" t="s">
        <v>1741</v>
      </c>
      <c r="F195" s="64"/>
      <c r="G195" s="65">
        <v>100</v>
      </c>
      <c r="H195" s="65">
        <v>4962644</v>
      </c>
      <c r="I195" s="73" t="s">
        <v>1742</v>
      </c>
      <c r="J195" s="67">
        <v>4962644951000</v>
      </c>
      <c r="K195" s="65" t="s">
        <v>453</v>
      </c>
      <c r="L195" s="68">
        <v>600</v>
      </c>
      <c r="M195" s="67">
        <v>4962644951000</v>
      </c>
      <c r="O195" s="60">
        <v>800</v>
      </c>
      <c r="Q195" s="51">
        <v>380</v>
      </c>
      <c r="R195" s="70">
        <v>500</v>
      </c>
      <c r="S195" s="51">
        <v>380</v>
      </c>
      <c r="T195" s="71">
        <v>468</v>
      </c>
      <c r="U195" s="51">
        <v>480</v>
      </c>
      <c r="V195" s="70">
        <v>550</v>
      </c>
      <c r="W195" s="51">
        <v>185</v>
      </c>
      <c r="X195" s="61">
        <v>220</v>
      </c>
      <c r="Y195" s="81" t="s">
        <v>1355</v>
      </c>
      <c r="Z195" s="72">
        <f t="shared" si="2"/>
        <v>1.1891891891891893</v>
      </c>
    </row>
    <row r="196" spans="1:26" ht="15" customHeight="1">
      <c r="A196" s="51" t="s">
        <v>1350</v>
      </c>
      <c r="B196" s="51" t="s">
        <v>1351</v>
      </c>
      <c r="C196" s="51">
        <v>4962644951017</v>
      </c>
      <c r="D196" s="65" t="s">
        <v>454</v>
      </c>
      <c r="E196" s="65" t="s">
        <v>1743</v>
      </c>
      <c r="F196" s="64"/>
      <c r="G196" s="65">
        <v>100</v>
      </c>
      <c r="H196" s="65">
        <v>4962644</v>
      </c>
      <c r="I196" s="73" t="s">
        <v>1744</v>
      </c>
      <c r="J196" s="67">
        <v>4962644951017</v>
      </c>
      <c r="K196" s="65" t="s">
        <v>454</v>
      </c>
      <c r="L196" s="68">
        <v>600</v>
      </c>
      <c r="M196" s="67">
        <v>4962644951017</v>
      </c>
      <c r="O196" s="60">
        <v>800</v>
      </c>
      <c r="Q196" s="51">
        <v>380</v>
      </c>
      <c r="R196" s="70">
        <v>500</v>
      </c>
      <c r="S196" s="51">
        <v>380</v>
      </c>
      <c r="T196" s="71">
        <v>468</v>
      </c>
      <c r="U196" s="51">
        <v>480</v>
      </c>
      <c r="V196" s="70">
        <v>550</v>
      </c>
      <c r="W196" s="51">
        <v>185</v>
      </c>
      <c r="X196" s="61">
        <v>220</v>
      </c>
      <c r="Y196" s="81" t="s">
        <v>1355</v>
      </c>
      <c r="Z196" s="72">
        <f t="shared" si="2"/>
        <v>1.1891891891891893</v>
      </c>
    </row>
    <row r="197" spans="1:26" ht="15" customHeight="1">
      <c r="A197" s="51" t="s">
        <v>1350</v>
      </c>
      <c r="B197" s="51" t="s">
        <v>1351</v>
      </c>
      <c r="C197" s="51">
        <v>4962644951024</v>
      </c>
      <c r="D197" s="65" t="s">
        <v>455</v>
      </c>
      <c r="E197" s="65" t="s">
        <v>1745</v>
      </c>
      <c r="F197" s="64"/>
      <c r="G197" s="65">
        <v>100</v>
      </c>
      <c r="H197" s="65">
        <v>4962644</v>
      </c>
      <c r="I197" s="73" t="s">
        <v>1746</v>
      </c>
      <c r="J197" s="67">
        <v>4962644951024</v>
      </c>
      <c r="K197" s="65" t="s">
        <v>455</v>
      </c>
      <c r="L197" s="68">
        <v>600</v>
      </c>
      <c r="M197" s="67">
        <v>4962644951024</v>
      </c>
      <c r="O197" s="60">
        <v>800</v>
      </c>
      <c r="Q197" s="51">
        <v>380</v>
      </c>
      <c r="R197" s="70">
        <v>500</v>
      </c>
      <c r="S197" s="51">
        <v>380</v>
      </c>
      <c r="T197" s="71">
        <v>468</v>
      </c>
      <c r="U197" s="51">
        <v>480</v>
      </c>
      <c r="V197" s="70">
        <v>550</v>
      </c>
      <c r="W197" s="51">
        <v>185</v>
      </c>
      <c r="X197" s="61">
        <v>220</v>
      </c>
      <c r="Y197" s="81" t="s">
        <v>1355</v>
      </c>
      <c r="Z197" s="72">
        <f t="shared" ref="Z197:Z260" si="3">X197/W197</f>
        <v>1.1891891891891893</v>
      </c>
    </row>
    <row r="198" spans="1:26" ht="15" customHeight="1">
      <c r="C198" s="51">
        <v>4962644951376</v>
      </c>
      <c r="D198" s="75" t="s">
        <v>456</v>
      </c>
      <c r="E198" s="82" t="s">
        <v>1747</v>
      </c>
      <c r="F198" s="76"/>
      <c r="G198" s="75">
        <v>100</v>
      </c>
      <c r="H198" s="75">
        <v>4962644</v>
      </c>
      <c r="I198" s="77" t="s">
        <v>1748</v>
      </c>
      <c r="J198" s="78">
        <v>4962644951376</v>
      </c>
      <c r="K198" s="75" t="s">
        <v>456</v>
      </c>
      <c r="L198" s="79">
        <v>600</v>
      </c>
      <c r="M198" s="78">
        <v>4962644951376</v>
      </c>
      <c r="N198" s="80"/>
      <c r="O198" s="60">
        <v>600</v>
      </c>
      <c r="P198" s="80"/>
      <c r="Q198" s="99">
        <v>398</v>
      </c>
      <c r="R198" s="70">
        <v>398</v>
      </c>
      <c r="S198" s="99">
        <v>398</v>
      </c>
      <c r="T198" s="71">
        <v>398</v>
      </c>
      <c r="U198" s="99">
        <v>498</v>
      </c>
      <c r="V198" s="70">
        <v>498</v>
      </c>
      <c r="W198" s="80">
        <v>185</v>
      </c>
      <c r="X198" s="61">
        <v>185</v>
      </c>
      <c r="Z198" s="72">
        <f t="shared" si="3"/>
        <v>1</v>
      </c>
    </row>
    <row r="199" spans="1:26" ht="15" customHeight="1">
      <c r="C199" s="51">
        <v>4962644951383</v>
      </c>
      <c r="D199" s="75" t="s">
        <v>457</v>
      </c>
      <c r="E199" s="82" t="s">
        <v>1749</v>
      </c>
      <c r="F199" s="76"/>
      <c r="G199" s="75">
        <v>100</v>
      </c>
      <c r="H199" s="75">
        <v>4962644</v>
      </c>
      <c r="I199" s="77" t="s">
        <v>1750</v>
      </c>
      <c r="J199" s="78">
        <v>4962644951383</v>
      </c>
      <c r="K199" s="75" t="s">
        <v>457</v>
      </c>
      <c r="L199" s="79">
        <v>600</v>
      </c>
      <c r="M199" s="78">
        <v>4962644951383</v>
      </c>
      <c r="N199" s="80"/>
      <c r="O199" s="60">
        <v>600</v>
      </c>
      <c r="P199" s="80"/>
      <c r="Q199" s="99">
        <v>398</v>
      </c>
      <c r="R199" s="70">
        <v>398</v>
      </c>
      <c r="S199" s="99">
        <v>398</v>
      </c>
      <c r="T199" s="71">
        <v>398</v>
      </c>
      <c r="U199" s="99">
        <v>498</v>
      </c>
      <c r="V199" s="70">
        <v>498</v>
      </c>
      <c r="W199" s="80">
        <v>185</v>
      </c>
      <c r="X199" s="61">
        <v>185</v>
      </c>
      <c r="Z199" s="72">
        <f t="shared" si="3"/>
        <v>1</v>
      </c>
    </row>
    <row r="200" spans="1:26" ht="15" customHeight="1">
      <c r="C200" s="51">
        <v>4962644951390</v>
      </c>
      <c r="D200" s="75" t="s">
        <v>458</v>
      </c>
      <c r="E200" s="82" t="s">
        <v>1751</v>
      </c>
      <c r="F200" s="76"/>
      <c r="G200" s="75">
        <v>100</v>
      </c>
      <c r="H200" s="75">
        <v>4962644</v>
      </c>
      <c r="I200" s="77" t="s">
        <v>1752</v>
      </c>
      <c r="J200" s="78">
        <v>4962644951390</v>
      </c>
      <c r="K200" s="75" t="s">
        <v>458</v>
      </c>
      <c r="L200" s="79">
        <v>700</v>
      </c>
      <c r="M200" s="78">
        <v>4962644951390</v>
      </c>
      <c r="N200" s="80"/>
      <c r="O200" s="60">
        <v>700</v>
      </c>
      <c r="P200" s="80"/>
      <c r="Q200" s="99">
        <v>580</v>
      </c>
      <c r="R200" s="70">
        <v>580</v>
      </c>
      <c r="S200" s="99">
        <v>498</v>
      </c>
      <c r="T200" s="71">
        <v>498</v>
      </c>
      <c r="U200" s="99">
        <v>580</v>
      </c>
      <c r="V200" s="70">
        <v>580</v>
      </c>
      <c r="W200" s="80">
        <v>235</v>
      </c>
      <c r="X200" s="61">
        <v>235</v>
      </c>
      <c r="Z200" s="72">
        <f t="shared" si="3"/>
        <v>1</v>
      </c>
    </row>
    <row r="201" spans="1:26" ht="15" customHeight="1">
      <c r="C201" s="51">
        <v>4962644951406</v>
      </c>
      <c r="D201" s="75" t="s">
        <v>459</v>
      </c>
      <c r="E201" s="82" t="s">
        <v>1753</v>
      </c>
      <c r="F201" s="76"/>
      <c r="G201" s="75">
        <v>100</v>
      </c>
      <c r="H201" s="75">
        <v>4962644</v>
      </c>
      <c r="I201" s="77" t="s">
        <v>1754</v>
      </c>
      <c r="J201" s="78">
        <v>4962644951406</v>
      </c>
      <c r="K201" s="75" t="s">
        <v>459</v>
      </c>
      <c r="L201" s="79">
        <v>700</v>
      </c>
      <c r="M201" s="78">
        <v>4962644951406</v>
      </c>
      <c r="N201" s="80"/>
      <c r="O201" s="60">
        <v>700</v>
      </c>
      <c r="P201" s="80"/>
      <c r="Q201" s="99">
        <v>580</v>
      </c>
      <c r="R201" s="70">
        <v>580</v>
      </c>
      <c r="S201" s="99">
        <v>498</v>
      </c>
      <c r="T201" s="71">
        <v>498</v>
      </c>
      <c r="U201" s="99">
        <v>580</v>
      </c>
      <c r="V201" s="70">
        <v>580</v>
      </c>
      <c r="W201" s="80">
        <v>235</v>
      </c>
      <c r="X201" s="61">
        <v>235</v>
      </c>
      <c r="Y201" s="100"/>
      <c r="Z201" s="72">
        <f t="shared" si="3"/>
        <v>1</v>
      </c>
    </row>
    <row r="202" spans="1:26" ht="15" customHeight="1">
      <c r="C202" s="51">
        <v>4962644951413</v>
      </c>
      <c r="D202" s="75" t="s">
        <v>460</v>
      </c>
      <c r="E202" s="82" t="s">
        <v>1755</v>
      </c>
      <c r="F202" s="76"/>
      <c r="G202" s="75">
        <v>100</v>
      </c>
      <c r="H202" s="75">
        <v>4962644</v>
      </c>
      <c r="I202" s="77" t="s">
        <v>1756</v>
      </c>
      <c r="J202" s="78">
        <v>4962644951413</v>
      </c>
      <c r="K202" s="75" t="s">
        <v>460</v>
      </c>
      <c r="L202" s="79">
        <v>700</v>
      </c>
      <c r="M202" s="78">
        <v>4962644951413</v>
      </c>
      <c r="N202" s="80"/>
      <c r="O202" s="60">
        <v>700</v>
      </c>
      <c r="P202" s="80"/>
      <c r="Q202" s="99">
        <v>580</v>
      </c>
      <c r="R202" s="70">
        <v>580</v>
      </c>
      <c r="S202" s="99">
        <v>498</v>
      </c>
      <c r="T202" s="71">
        <v>498</v>
      </c>
      <c r="U202" s="99">
        <v>580</v>
      </c>
      <c r="V202" s="70">
        <v>580</v>
      </c>
      <c r="W202" s="80">
        <v>235</v>
      </c>
      <c r="X202" s="61">
        <v>235</v>
      </c>
      <c r="Y202" s="100"/>
      <c r="Z202" s="72">
        <f t="shared" si="3"/>
        <v>1</v>
      </c>
    </row>
    <row r="203" spans="1:26" ht="15" customHeight="1">
      <c r="A203" s="51" t="s">
        <v>1350</v>
      </c>
      <c r="B203" s="51" t="s">
        <v>1351</v>
      </c>
      <c r="C203" s="51">
        <v>4962644951437</v>
      </c>
      <c r="D203" s="65" t="s">
        <v>462</v>
      </c>
      <c r="E203" s="63" t="s">
        <v>1757</v>
      </c>
      <c r="F203" s="64" t="s">
        <v>247</v>
      </c>
      <c r="G203" s="65">
        <v>100</v>
      </c>
      <c r="H203" s="65">
        <v>4962644</v>
      </c>
      <c r="I203" s="73" t="s">
        <v>1758</v>
      </c>
      <c r="J203" s="67">
        <v>4962644951437</v>
      </c>
      <c r="K203" s="65" t="s">
        <v>462</v>
      </c>
      <c r="L203" s="68">
        <v>500</v>
      </c>
      <c r="M203" s="67">
        <v>4962644951437</v>
      </c>
      <c r="O203" s="60">
        <v>700</v>
      </c>
      <c r="Q203" s="69">
        <v>298</v>
      </c>
      <c r="R203" s="70">
        <v>298</v>
      </c>
      <c r="S203" s="69">
        <v>278</v>
      </c>
      <c r="T203" s="71">
        <v>278</v>
      </c>
      <c r="U203" s="69">
        <v>398</v>
      </c>
      <c r="V203" s="70">
        <v>398</v>
      </c>
      <c r="W203" s="51">
        <v>105</v>
      </c>
      <c r="X203" s="61">
        <v>130</v>
      </c>
      <c r="Y203" s="81" t="s">
        <v>1395</v>
      </c>
      <c r="Z203" s="72">
        <f t="shared" si="3"/>
        <v>1.2380952380952381</v>
      </c>
    </row>
    <row r="204" spans="1:26" ht="15" customHeight="1">
      <c r="A204" s="51" t="s">
        <v>1350</v>
      </c>
      <c r="B204" s="51" t="s">
        <v>1351</v>
      </c>
      <c r="C204" s="51">
        <v>4962644951444</v>
      </c>
      <c r="D204" s="65" t="s">
        <v>461</v>
      </c>
      <c r="E204" s="63" t="s">
        <v>1757</v>
      </c>
      <c r="F204" s="64" t="s">
        <v>249</v>
      </c>
      <c r="G204" s="65">
        <v>100</v>
      </c>
      <c r="H204" s="65">
        <v>4962644</v>
      </c>
      <c r="I204" s="73" t="s">
        <v>1759</v>
      </c>
      <c r="J204" s="67">
        <v>4962644951444</v>
      </c>
      <c r="K204" s="65" t="s">
        <v>461</v>
      </c>
      <c r="L204" s="68">
        <v>500</v>
      </c>
      <c r="M204" s="67">
        <v>4962644951444</v>
      </c>
      <c r="O204" s="60">
        <v>700</v>
      </c>
      <c r="Q204" s="69">
        <v>298</v>
      </c>
      <c r="R204" s="70">
        <v>298</v>
      </c>
      <c r="S204" s="69">
        <v>278</v>
      </c>
      <c r="T204" s="71">
        <v>278</v>
      </c>
      <c r="U204" s="69">
        <v>398</v>
      </c>
      <c r="V204" s="70">
        <v>398</v>
      </c>
      <c r="W204" s="51">
        <v>105</v>
      </c>
      <c r="X204" s="61">
        <v>130</v>
      </c>
      <c r="Y204" s="81" t="s">
        <v>1395</v>
      </c>
      <c r="Z204" s="72">
        <f t="shared" si="3"/>
        <v>1.2380952380952381</v>
      </c>
    </row>
    <row r="205" spans="1:26" ht="15" customHeight="1">
      <c r="A205" s="51" t="s">
        <v>1350</v>
      </c>
      <c r="B205" s="51" t="s">
        <v>1351</v>
      </c>
      <c r="C205" s="51">
        <v>4962644951420</v>
      </c>
      <c r="D205" s="65" t="s">
        <v>463</v>
      </c>
      <c r="E205" s="63" t="s">
        <v>1757</v>
      </c>
      <c r="F205" s="64" t="s">
        <v>1372</v>
      </c>
      <c r="G205" s="65">
        <v>100</v>
      </c>
      <c r="H205" s="65">
        <v>4962644</v>
      </c>
      <c r="I205" s="73" t="s">
        <v>1760</v>
      </c>
      <c r="J205" s="67">
        <v>4962644951420</v>
      </c>
      <c r="K205" s="65" t="s">
        <v>463</v>
      </c>
      <c r="L205" s="68">
        <v>500</v>
      </c>
      <c r="M205" s="67">
        <v>4962644951420</v>
      </c>
      <c r="O205" s="60">
        <v>700</v>
      </c>
      <c r="Q205" s="69">
        <v>298</v>
      </c>
      <c r="R205" s="70">
        <v>298</v>
      </c>
      <c r="S205" s="69">
        <v>278</v>
      </c>
      <c r="T205" s="71">
        <v>278</v>
      </c>
      <c r="U205" s="69">
        <v>398</v>
      </c>
      <c r="V205" s="70">
        <v>398</v>
      </c>
      <c r="W205" s="51">
        <v>105</v>
      </c>
      <c r="X205" s="61">
        <v>130</v>
      </c>
      <c r="Y205" s="81" t="s">
        <v>1395</v>
      </c>
      <c r="Z205" s="72">
        <f t="shared" si="3"/>
        <v>1.2380952380952381</v>
      </c>
    </row>
    <row r="206" spans="1:26" ht="15" customHeight="1">
      <c r="A206" s="51" t="s">
        <v>1350</v>
      </c>
      <c r="B206" s="51" t="s">
        <v>1351</v>
      </c>
      <c r="C206" s="51">
        <v>4962644951482</v>
      </c>
      <c r="D206" s="65" t="s">
        <v>467</v>
      </c>
      <c r="E206" s="63" t="s">
        <v>1761</v>
      </c>
      <c r="F206" s="64" t="s">
        <v>1762</v>
      </c>
      <c r="G206" s="65">
        <v>100</v>
      </c>
      <c r="H206" s="65">
        <v>4962644</v>
      </c>
      <c r="I206" s="73" t="s">
        <v>1763</v>
      </c>
      <c r="J206" s="67">
        <v>4962644951482</v>
      </c>
      <c r="K206" s="65" t="s">
        <v>467</v>
      </c>
      <c r="L206" s="68">
        <v>600</v>
      </c>
      <c r="M206" s="67">
        <v>4962644951482</v>
      </c>
      <c r="O206" s="60">
        <v>800</v>
      </c>
      <c r="Q206" s="69">
        <v>399</v>
      </c>
      <c r="R206" s="71">
        <v>428</v>
      </c>
      <c r="S206" s="69">
        <v>399</v>
      </c>
      <c r="T206" s="71">
        <v>468</v>
      </c>
      <c r="U206" s="69">
        <v>399</v>
      </c>
      <c r="V206" s="70">
        <v>550</v>
      </c>
      <c r="W206" s="51">
        <v>170</v>
      </c>
      <c r="X206" s="61">
        <v>220</v>
      </c>
      <c r="Y206" s="81" t="s">
        <v>1355</v>
      </c>
      <c r="Z206" s="72">
        <f t="shared" si="3"/>
        <v>1.2941176470588236</v>
      </c>
    </row>
    <row r="207" spans="1:26" ht="15" customHeight="1">
      <c r="A207" s="51" t="s">
        <v>1350</v>
      </c>
      <c r="B207" s="51" t="s">
        <v>1351</v>
      </c>
      <c r="C207" s="51">
        <v>4962644951468</v>
      </c>
      <c r="D207" s="65" t="s">
        <v>465</v>
      </c>
      <c r="E207" s="63" t="s">
        <v>1761</v>
      </c>
      <c r="F207" s="64" t="s">
        <v>1764</v>
      </c>
      <c r="G207" s="65">
        <v>100</v>
      </c>
      <c r="H207" s="65">
        <v>4962644</v>
      </c>
      <c r="I207" s="73" t="s">
        <v>1765</v>
      </c>
      <c r="J207" s="67">
        <v>4962644951468</v>
      </c>
      <c r="K207" s="65" t="s">
        <v>465</v>
      </c>
      <c r="L207" s="68">
        <v>600</v>
      </c>
      <c r="M207" s="67">
        <v>4962644951468</v>
      </c>
      <c r="O207" s="60">
        <v>800</v>
      </c>
      <c r="Q207" s="69">
        <v>399</v>
      </c>
      <c r="R207" s="71">
        <v>428</v>
      </c>
      <c r="S207" s="69">
        <v>399</v>
      </c>
      <c r="T207" s="71">
        <v>468</v>
      </c>
      <c r="U207" s="69">
        <v>399</v>
      </c>
      <c r="V207" s="70">
        <v>550</v>
      </c>
      <c r="W207" s="51">
        <v>170</v>
      </c>
      <c r="X207" s="61">
        <v>220</v>
      </c>
      <c r="Y207" s="81" t="s">
        <v>1355</v>
      </c>
      <c r="Z207" s="72">
        <f t="shared" si="3"/>
        <v>1.2941176470588236</v>
      </c>
    </row>
    <row r="208" spans="1:26" ht="15" customHeight="1">
      <c r="A208" s="51" t="s">
        <v>1350</v>
      </c>
      <c r="B208" s="51" t="s">
        <v>1351</v>
      </c>
      <c r="C208" s="51">
        <v>4962644951475</v>
      </c>
      <c r="D208" s="65" t="s">
        <v>466</v>
      </c>
      <c r="E208" s="63" t="s">
        <v>1761</v>
      </c>
      <c r="F208" s="64" t="s">
        <v>1766</v>
      </c>
      <c r="G208" s="65">
        <v>100</v>
      </c>
      <c r="H208" s="65">
        <v>4962644</v>
      </c>
      <c r="I208" s="73" t="s">
        <v>1767</v>
      </c>
      <c r="J208" s="67">
        <v>4962644951475</v>
      </c>
      <c r="K208" s="65" t="s">
        <v>466</v>
      </c>
      <c r="L208" s="68">
        <v>600</v>
      </c>
      <c r="M208" s="67">
        <v>4962644951475</v>
      </c>
      <c r="O208" s="60">
        <v>800</v>
      </c>
      <c r="Q208" s="69">
        <v>399</v>
      </c>
      <c r="R208" s="71">
        <v>428</v>
      </c>
      <c r="S208" s="69">
        <v>399</v>
      </c>
      <c r="T208" s="71">
        <v>468</v>
      </c>
      <c r="U208" s="69">
        <v>399</v>
      </c>
      <c r="V208" s="70">
        <v>550</v>
      </c>
      <c r="W208" s="51">
        <v>170</v>
      </c>
      <c r="X208" s="61">
        <v>220</v>
      </c>
      <c r="Y208" s="81" t="s">
        <v>1355</v>
      </c>
      <c r="Z208" s="72">
        <f t="shared" si="3"/>
        <v>1.2941176470588236</v>
      </c>
    </row>
    <row r="209" spans="1:26" ht="15" customHeight="1">
      <c r="A209" s="51" t="s">
        <v>1350</v>
      </c>
      <c r="B209" s="51" t="s">
        <v>1351</v>
      </c>
      <c r="C209" s="51">
        <v>4962644951451</v>
      </c>
      <c r="D209" s="65" t="s">
        <v>464</v>
      </c>
      <c r="E209" s="63" t="s">
        <v>1761</v>
      </c>
      <c r="F209" s="64" t="s">
        <v>1768</v>
      </c>
      <c r="G209" s="65">
        <v>100</v>
      </c>
      <c r="H209" s="65">
        <v>4962644</v>
      </c>
      <c r="I209" s="73" t="s">
        <v>1769</v>
      </c>
      <c r="J209" s="67">
        <v>4962644951451</v>
      </c>
      <c r="K209" s="65" t="s">
        <v>464</v>
      </c>
      <c r="L209" s="68">
        <v>600</v>
      </c>
      <c r="M209" s="67">
        <v>4962644951451</v>
      </c>
      <c r="O209" s="60">
        <v>800</v>
      </c>
      <c r="Q209" s="69">
        <v>399</v>
      </c>
      <c r="R209" s="71">
        <v>428</v>
      </c>
      <c r="S209" s="69">
        <v>399</v>
      </c>
      <c r="T209" s="71">
        <v>468</v>
      </c>
      <c r="U209" s="69">
        <v>399</v>
      </c>
      <c r="V209" s="70">
        <v>550</v>
      </c>
      <c r="W209" s="51">
        <v>170</v>
      </c>
      <c r="X209" s="61">
        <v>220</v>
      </c>
      <c r="Y209" s="81" t="s">
        <v>1355</v>
      </c>
      <c r="Z209" s="72">
        <f t="shared" si="3"/>
        <v>1.2941176470588236</v>
      </c>
    </row>
    <row r="210" spans="1:26" ht="15" customHeight="1">
      <c r="A210" s="51" t="s">
        <v>1350</v>
      </c>
      <c r="B210" s="51" t="s">
        <v>1351</v>
      </c>
      <c r="C210" s="51">
        <v>4962644951536</v>
      </c>
      <c r="D210" s="65" t="s">
        <v>1770</v>
      </c>
      <c r="E210" s="63" t="s">
        <v>1771</v>
      </c>
      <c r="F210" s="64" t="s">
        <v>1772</v>
      </c>
      <c r="G210" s="65">
        <v>100</v>
      </c>
      <c r="H210" s="65">
        <v>4962644</v>
      </c>
      <c r="I210" s="73" t="s">
        <v>1773</v>
      </c>
      <c r="J210" s="67">
        <v>4962644951536</v>
      </c>
      <c r="K210" s="65" t="s">
        <v>1770</v>
      </c>
      <c r="L210" s="68">
        <v>600</v>
      </c>
      <c r="M210" s="67">
        <v>4962644951536</v>
      </c>
      <c r="O210" s="60">
        <v>800</v>
      </c>
      <c r="Q210" s="69">
        <v>398</v>
      </c>
      <c r="R210" s="71">
        <v>518</v>
      </c>
      <c r="S210" s="69">
        <v>398</v>
      </c>
      <c r="T210" s="71">
        <v>478</v>
      </c>
      <c r="U210" s="69">
        <v>400</v>
      </c>
      <c r="V210" s="70">
        <v>550</v>
      </c>
      <c r="W210" s="51">
        <v>185</v>
      </c>
      <c r="X210" s="61">
        <v>224</v>
      </c>
      <c r="Y210" s="81" t="s">
        <v>1355</v>
      </c>
      <c r="Z210" s="72">
        <f t="shared" si="3"/>
        <v>1.2108108108108109</v>
      </c>
    </row>
    <row r="211" spans="1:26" ht="15" customHeight="1">
      <c r="A211" s="51" t="s">
        <v>1350</v>
      </c>
      <c r="B211" s="51" t="s">
        <v>1351</v>
      </c>
      <c r="C211" s="51">
        <v>4962644951543</v>
      </c>
      <c r="D211" s="65" t="s">
        <v>1774</v>
      </c>
      <c r="E211" s="63" t="s">
        <v>1771</v>
      </c>
      <c r="F211" s="64" t="s">
        <v>1775</v>
      </c>
      <c r="G211" s="65">
        <v>100</v>
      </c>
      <c r="H211" s="65">
        <v>4962644</v>
      </c>
      <c r="I211" s="73" t="s">
        <v>1776</v>
      </c>
      <c r="J211" s="67">
        <v>4962644951543</v>
      </c>
      <c r="K211" s="65" t="s">
        <v>1774</v>
      </c>
      <c r="L211" s="68">
        <v>600</v>
      </c>
      <c r="M211" s="67">
        <v>4962644951543</v>
      </c>
      <c r="O211" s="60">
        <v>800</v>
      </c>
      <c r="Q211" s="69">
        <v>398</v>
      </c>
      <c r="R211" s="71">
        <v>518</v>
      </c>
      <c r="S211" s="69">
        <v>398</v>
      </c>
      <c r="T211" s="71">
        <v>478</v>
      </c>
      <c r="U211" s="69">
        <v>400</v>
      </c>
      <c r="V211" s="70">
        <v>550</v>
      </c>
      <c r="W211" s="51">
        <v>185</v>
      </c>
      <c r="X211" s="61">
        <v>224</v>
      </c>
      <c r="Y211" s="81" t="s">
        <v>1355</v>
      </c>
      <c r="Z211" s="72">
        <f t="shared" si="3"/>
        <v>1.2108108108108109</v>
      </c>
    </row>
    <row r="212" spans="1:26" ht="15" customHeight="1">
      <c r="A212" s="51" t="s">
        <v>1350</v>
      </c>
      <c r="B212" s="51" t="s">
        <v>1351</v>
      </c>
      <c r="C212" s="51">
        <v>4962644951529</v>
      </c>
      <c r="D212" s="65" t="s">
        <v>1777</v>
      </c>
      <c r="E212" s="63" t="s">
        <v>1771</v>
      </c>
      <c r="F212" s="64" t="s">
        <v>1778</v>
      </c>
      <c r="G212" s="65">
        <v>100</v>
      </c>
      <c r="H212" s="65">
        <v>4962644</v>
      </c>
      <c r="I212" s="73" t="s">
        <v>1779</v>
      </c>
      <c r="J212" s="67">
        <v>4962644951529</v>
      </c>
      <c r="K212" s="65" t="s">
        <v>1777</v>
      </c>
      <c r="L212" s="68">
        <v>600</v>
      </c>
      <c r="M212" s="67">
        <v>4962644951529</v>
      </c>
      <c r="O212" s="60">
        <v>800</v>
      </c>
      <c r="Q212" s="69">
        <v>398</v>
      </c>
      <c r="R212" s="71">
        <v>518</v>
      </c>
      <c r="S212" s="69">
        <v>398</v>
      </c>
      <c r="T212" s="71">
        <v>478</v>
      </c>
      <c r="U212" s="69">
        <v>400</v>
      </c>
      <c r="V212" s="70">
        <v>550</v>
      </c>
      <c r="W212" s="51">
        <v>185</v>
      </c>
      <c r="X212" s="61">
        <v>224</v>
      </c>
      <c r="Y212" s="81" t="s">
        <v>1355</v>
      </c>
      <c r="Z212" s="72">
        <f t="shared" si="3"/>
        <v>1.2108108108108109</v>
      </c>
    </row>
    <row r="213" spans="1:26" ht="15" customHeight="1">
      <c r="C213" s="51">
        <v>4962644937172</v>
      </c>
      <c r="D213" s="65" t="s">
        <v>642</v>
      </c>
      <c r="E213" s="63" t="s">
        <v>1780</v>
      </c>
      <c r="F213" s="64" t="s">
        <v>1523</v>
      </c>
      <c r="G213" s="65">
        <v>30</v>
      </c>
      <c r="H213" s="65">
        <v>4962644</v>
      </c>
      <c r="I213" s="73" t="s">
        <v>1781</v>
      </c>
      <c r="J213" s="67">
        <v>4962644937172</v>
      </c>
      <c r="K213" s="65" t="s">
        <v>642</v>
      </c>
      <c r="L213" s="68">
        <v>1200</v>
      </c>
      <c r="M213" s="67">
        <v>4962644937172</v>
      </c>
      <c r="O213" s="74">
        <v>1800</v>
      </c>
      <c r="Q213" s="69">
        <v>980</v>
      </c>
      <c r="R213" s="70">
        <v>1280</v>
      </c>
      <c r="S213" s="69">
        <v>980</v>
      </c>
      <c r="T213" s="71">
        <v>1180</v>
      </c>
      <c r="U213" s="69">
        <v>1260</v>
      </c>
      <c r="V213" s="70">
        <v>1500</v>
      </c>
      <c r="W213" s="51">
        <v>440</v>
      </c>
      <c r="X213" s="61">
        <v>555</v>
      </c>
      <c r="Y213" s="81"/>
      <c r="Z213" s="72">
        <f t="shared" si="3"/>
        <v>1.2613636363636365</v>
      </c>
    </row>
    <row r="214" spans="1:26" ht="15" customHeight="1">
      <c r="C214" s="51">
        <v>4962644937301</v>
      </c>
      <c r="D214" s="65" t="s">
        <v>641</v>
      </c>
      <c r="E214" s="63" t="s">
        <v>1780</v>
      </c>
      <c r="F214" s="64" t="s">
        <v>1782</v>
      </c>
      <c r="G214" s="65">
        <v>30</v>
      </c>
      <c r="H214" s="65">
        <v>4962644</v>
      </c>
      <c r="I214" s="73" t="s">
        <v>1783</v>
      </c>
      <c r="J214" s="67">
        <v>4962644937301</v>
      </c>
      <c r="K214" s="65" t="s">
        <v>641</v>
      </c>
      <c r="L214" s="68">
        <v>1200</v>
      </c>
      <c r="M214" s="67">
        <v>4962644937301</v>
      </c>
      <c r="O214" s="74">
        <v>1800</v>
      </c>
      <c r="Q214" s="69">
        <v>980</v>
      </c>
      <c r="R214" s="70">
        <v>1280</v>
      </c>
      <c r="S214" s="69">
        <v>980</v>
      </c>
      <c r="T214" s="71">
        <v>1180</v>
      </c>
      <c r="U214" s="69">
        <v>1260</v>
      </c>
      <c r="V214" s="70">
        <v>1500</v>
      </c>
      <c r="W214" s="51">
        <v>440</v>
      </c>
      <c r="X214" s="61">
        <v>555</v>
      </c>
      <c r="Y214" s="81"/>
      <c r="Z214" s="72">
        <f t="shared" si="3"/>
        <v>1.2613636363636365</v>
      </c>
    </row>
    <row r="215" spans="1:26" ht="15" customHeight="1">
      <c r="C215" s="51">
        <v>4962644937189</v>
      </c>
      <c r="D215" s="65" t="s">
        <v>1784</v>
      </c>
      <c r="E215" s="63" t="s">
        <v>1785</v>
      </c>
      <c r="F215" s="64"/>
      <c r="G215" s="65">
        <v>60</v>
      </c>
      <c r="H215" s="65">
        <v>4962644</v>
      </c>
      <c r="I215" s="73" t="s">
        <v>1786</v>
      </c>
      <c r="J215" s="67">
        <v>4962644937189</v>
      </c>
      <c r="K215" s="65" t="s">
        <v>1784</v>
      </c>
      <c r="L215" s="68">
        <v>600</v>
      </c>
      <c r="M215" s="67">
        <v>4962644937189</v>
      </c>
      <c r="O215" s="74">
        <v>800</v>
      </c>
      <c r="Q215" s="69">
        <v>498</v>
      </c>
      <c r="R215" s="70">
        <v>658</v>
      </c>
      <c r="S215" s="69">
        <v>498</v>
      </c>
      <c r="T215" s="71">
        <v>598</v>
      </c>
      <c r="U215" s="69">
        <v>600</v>
      </c>
      <c r="V215" s="70">
        <v>700</v>
      </c>
      <c r="W215" s="51">
        <v>220</v>
      </c>
      <c r="X215" s="61">
        <v>280</v>
      </c>
      <c r="Z215" s="72">
        <f t="shared" si="3"/>
        <v>1.2727272727272727</v>
      </c>
    </row>
    <row r="216" spans="1:26" ht="21" customHeight="1">
      <c r="C216" s="51">
        <v>4962644937745</v>
      </c>
      <c r="D216" s="65" t="s">
        <v>1787</v>
      </c>
      <c r="E216" s="63" t="s">
        <v>1788</v>
      </c>
      <c r="F216" s="64" t="s">
        <v>1789</v>
      </c>
      <c r="G216" s="65">
        <v>80</v>
      </c>
      <c r="H216" s="65">
        <v>4962644</v>
      </c>
      <c r="I216" s="73" t="s">
        <v>1790</v>
      </c>
      <c r="J216" s="67">
        <v>4962644937745</v>
      </c>
      <c r="K216" s="65" t="s">
        <v>1787</v>
      </c>
      <c r="L216" s="68">
        <v>400</v>
      </c>
      <c r="M216" s="67">
        <v>4962644937745</v>
      </c>
      <c r="O216" s="74">
        <v>600</v>
      </c>
      <c r="Q216" s="69">
        <v>298</v>
      </c>
      <c r="R216" s="70">
        <v>420</v>
      </c>
      <c r="S216" s="69">
        <v>298</v>
      </c>
      <c r="T216" s="71">
        <v>378</v>
      </c>
      <c r="U216" s="69">
        <v>399</v>
      </c>
      <c r="V216" s="70">
        <v>450</v>
      </c>
      <c r="W216" s="51">
        <v>135</v>
      </c>
      <c r="X216" s="61">
        <v>175</v>
      </c>
      <c r="Z216" s="72">
        <f t="shared" si="3"/>
        <v>1.2962962962962963</v>
      </c>
    </row>
    <row r="217" spans="1:26" ht="15" customHeight="1">
      <c r="C217" s="51">
        <v>4962644937646</v>
      </c>
      <c r="D217" s="65" t="s">
        <v>639</v>
      </c>
      <c r="E217" s="63" t="s">
        <v>1788</v>
      </c>
      <c r="F217" s="64" t="s">
        <v>1523</v>
      </c>
      <c r="G217" s="65">
        <v>80</v>
      </c>
      <c r="H217" s="65">
        <v>4962644</v>
      </c>
      <c r="I217" s="73" t="s">
        <v>1791</v>
      </c>
      <c r="J217" s="67">
        <v>4962644937646</v>
      </c>
      <c r="K217" s="65" t="s">
        <v>639</v>
      </c>
      <c r="L217" s="68">
        <v>400</v>
      </c>
      <c r="M217" s="67">
        <v>4962644937646</v>
      </c>
      <c r="O217" s="74">
        <v>600</v>
      </c>
      <c r="Q217" s="69">
        <v>298</v>
      </c>
      <c r="R217" s="70">
        <v>420</v>
      </c>
      <c r="S217" s="69">
        <v>298</v>
      </c>
      <c r="T217" s="71">
        <v>378</v>
      </c>
      <c r="U217" s="69">
        <v>399</v>
      </c>
      <c r="V217" s="70">
        <v>450</v>
      </c>
      <c r="W217" s="51">
        <v>135</v>
      </c>
      <c r="X217" s="61">
        <v>175</v>
      </c>
      <c r="Z217" s="72">
        <f t="shared" si="3"/>
        <v>1.2962962962962963</v>
      </c>
    </row>
    <row r="218" spans="1:26" ht="15" customHeight="1">
      <c r="C218" s="51">
        <v>4962644937653</v>
      </c>
      <c r="D218" s="65" t="s">
        <v>644</v>
      </c>
      <c r="E218" s="63" t="s">
        <v>1788</v>
      </c>
      <c r="F218" s="64" t="s">
        <v>1782</v>
      </c>
      <c r="G218" s="65">
        <v>80</v>
      </c>
      <c r="H218" s="65">
        <v>4962644</v>
      </c>
      <c r="I218" s="73" t="s">
        <v>1792</v>
      </c>
      <c r="J218" s="67">
        <v>4962644937653</v>
      </c>
      <c r="K218" s="65" t="s">
        <v>644</v>
      </c>
      <c r="L218" s="68">
        <v>400</v>
      </c>
      <c r="M218" s="67">
        <v>4962644937653</v>
      </c>
      <c r="O218" s="74">
        <v>600</v>
      </c>
      <c r="Q218" s="69">
        <v>298</v>
      </c>
      <c r="R218" s="70">
        <v>420</v>
      </c>
      <c r="S218" s="69">
        <v>298</v>
      </c>
      <c r="T218" s="71">
        <v>378</v>
      </c>
      <c r="U218" s="69">
        <v>399</v>
      </c>
      <c r="V218" s="70">
        <v>450</v>
      </c>
      <c r="W218" s="51">
        <v>135</v>
      </c>
      <c r="X218" s="61">
        <v>175</v>
      </c>
      <c r="Z218" s="72">
        <f t="shared" si="3"/>
        <v>1.2962962962962963</v>
      </c>
    </row>
    <row r="219" spans="1:26" ht="15" customHeight="1">
      <c r="C219" s="51">
        <v>4962644942251</v>
      </c>
      <c r="D219" s="65" t="s">
        <v>646</v>
      </c>
      <c r="E219" s="63" t="s">
        <v>1793</v>
      </c>
      <c r="F219" s="64" t="s">
        <v>1789</v>
      </c>
      <c r="G219" s="65">
        <v>60</v>
      </c>
      <c r="H219" s="65">
        <v>4962644</v>
      </c>
      <c r="I219" s="73" t="s">
        <v>1794</v>
      </c>
      <c r="J219" s="67">
        <v>4962644942251</v>
      </c>
      <c r="K219" s="65" t="s">
        <v>646</v>
      </c>
      <c r="L219" s="68">
        <v>1200</v>
      </c>
      <c r="M219" s="67">
        <v>4962644942251</v>
      </c>
      <c r="O219" s="74">
        <v>1800</v>
      </c>
      <c r="Q219" s="69">
        <v>1200</v>
      </c>
      <c r="R219" s="70">
        <v>1400</v>
      </c>
      <c r="S219" s="69">
        <v>980</v>
      </c>
      <c r="T219" s="71">
        <v>1280</v>
      </c>
      <c r="U219" s="69">
        <v>1200</v>
      </c>
      <c r="V219" s="70">
        <v>1500</v>
      </c>
      <c r="W219" s="51">
        <v>460</v>
      </c>
      <c r="X219" s="61">
        <v>600</v>
      </c>
      <c r="Z219" s="72">
        <f t="shared" si="3"/>
        <v>1.3043478260869565</v>
      </c>
    </row>
    <row r="220" spans="1:26" ht="15" customHeight="1">
      <c r="C220" s="51">
        <v>4962644942237</v>
      </c>
      <c r="D220" s="65" t="s">
        <v>647</v>
      </c>
      <c r="E220" s="63" t="s">
        <v>1793</v>
      </c>
      <c r="F220" s="64" t="s">
        <v>1523</v>
      </c>
      <c r="G220" s="65">
        <v>60</v>
      </c>
      <c r="H220" s="65">
        <v>4962644</v>
      </c>
      <c r="I220" s="73" t="s">
        <v>1795</v>
      </c>
      <c r="J220" s="67">
        <v>4962644942237</v>
      </c>
      <c r="K220" s="65" t="s">
        <v>647</v>
      </c>
      <c r="L220" s="68">
        <v>1200</v>
      </c>
      <c r="M220" s="67">
        <v>4962644942237</v>
      </c>
      <c r="O220" s="74">
        <v>1800</v>
      </c>
      <c r="Q220" s="69">
        <v>1200</v>
      </c>
      <c r="R220" s="70">
        <v>1400</v>
      </c>
      <c r="S220" s="69">
        <v>980</v>
      </c>
      <c r="T220" s="71">
        <v>1280</v>
      </c>
      <c r="U220" s="69">
        <v>1200</v>
      </c>
      <c r="V220" s="70">
        <v>1500</v>
      </c>
      <c r="W220" s="51">
        <v>460</v>
      </c>
      <c r="X220" s="61">
        <v>600</v>
      </c>
      <c r="Z220" s="72">
        <f t="shared" si="3"/>
        <v>1.3043478260869565</v>
      </c>
    </row>
    <row r="221" spans="1:26" ht="15" customHeight="1">
      <c r="C221" s="51">
        <v>4962644942244</v>
      </c>
      <c r="D221" s="65" t="s">
        <v>648</v>
      </c>
      <c r="E221" s="63" t="s">
        <v>1793</v>
      </c>
      <c r="F221" s="64" t="s">
        <v>1782</v>
      </c>
      <c r="G221" s="65">
        <v>60</v>
      </c>
      <c r="H221" s="65">
        <v>4962644</v>
      </c>
      <c r="I221" s="73" t="s">
        <v>1796</v>
      </c>
      <c r="J221" s="67">
        <v>4962644942244</v>
      </c>
      <c r="K221" s="65" t="s">
        <v>648</v>
      </c>
      <c r="L221" s="68">
        <v>1200</v>
      </c>
      <c r="M221" s="67">
        <v>4962644942244</v>
      </c>
      <c r="O221" s="74">
        <v>1800</v>
      </c>
      <c r="Q221" s="69">
        <v>1200</v>
      </c>
      <c r="R221" s="70">
        <v>1400</v>
      </c>
      <c r="S221" s="69">
        <v>980</v>
      </c>
      <c r="T221" s="71">
        <v>1280</v>
      </c>
      <c r="U221" s="69">
        <v>1200</v>
      </c>
      <c r="V221" s="70">
        <v>1500</v>
      </c>
      <c r="W221" s="51">
        <v>460</v>
      </c>
      <c r="X221" s="61">
        <v>600</v>
      </c>
      <c r="Z221" s="72">
        <f t="shared" si="3"/>
        <v>1.3043478260869565</v>
      </c>
    </row>
    <row r="222" spans="1:26" ht="15" customHeight="1">
      <c r="C222" s="51">
        <v>4962644942282</v>
      </c>
      <c r="D222" s="65" t="s">
        <v>649</v>
      </c>
      <c r="E222" s="63" t="s">
        <v>1797</v>
      </c>
      <c r="F222" s="64" t="s">
        <v>1789</v>
      </c>
      <c r="G222" s="65">
        <v>80</v>
      </c>
      <c r="H222" s="65">
        <v>4962644</v>
      </c>
      <c r="I222" s="73" t="s">
        <v>1798</v>
      </c>
      <c r="J222" s="67">
        <v>4962644942282</v>
      </c>
      <c r="K222" s="65" t="s">
        <v>649</v>
      </c>
      <c r="L222" s="68">
        <v>400</v>
      </c>
      <c r="M222" s="67">
        <v>4962644942282</v>
      </c>
      <c r="O222" s="74">
        <v>600</v>
      </c>
      <c r="Q222" s="69">
        <v>298</v>
      </c>
      <c r="R222" s="70">
        <v>438</v>
      </c>
      <c r="S222" s="69">
        <v>298</v>
      </c>
      <c r="T222" s="71">
        <v>398</v>
      </c>
      <c r="U222" s="69">
        <v>400</v>
      </c>
      <c r="V222" s="70">
        <v>500</v>
      </c>
      <c r="W222" s="51">
        <v>145</v>
      </c>
      <c r="X222" s="61">
        <v>187</v>
      </c>
      <c r="Z222" s="72">
        <f t="shared" si="3"/>
        <v>1.289655172413793</v>
      </c>
    </row>
    <row r="223" spans="1:26" ht="15" customHeight="1">
      <c r="C223" s="51">
        <v>4962644942268</v>
      </c>
      <c r="D223" s="65" t="s">
        <v>640</v>
      </c>
      <c r="E223" s="63" t="s">
        <v>1797</v>
      </c>
      <c r="F223" s="64" t="s">
        <v>1523</v>
      </c>
      <c r="G223" s="65">
        <v>80</v>
      </c>
      <c r="H223" s="65">
        <v>4962644</v>
      </c>
      <c r="I223" s="73" t="s">
        <v>1799</v>
      </c>
      <c r="J223" s="67">
        <v>4962644942268</v>
      </c>
      <c r="K223" s="65" t="s">
        <v>640</v>
      </c>
      <c r="L223" s="68">
        <v>400</v>
      </c>
      <c r="M223" s="67">
        <v>4962644942268</v>
      </c>
      <c r="O223" s="74">
        <v>600</v>
      </c>
      <c r="Q223" s="69">
        <v>298</v>
      </c>
      <c r="R223" s="70">
        <v>438</v>
      </c>
      <c r="S223" s="69">
        <v>298</v>
      </c>
      <c r="T223" s="71">
        <v>398</v>
      </c>
      <c r="U223" s="69">
        <v>400</v>
      </c>
      <c r="V223" s="70">
        <v>500</v>
      </c>
      <c r="W223" s="51">
        <v>145</v>
      </c>
      <c r="X223" s="61">
        <v>187</v>
      </c>
      <c r="Z223" s="72">
        <f t="shared" si="3"/>
        <v>1.289655172413793</v>
      </c>
    </row>
    <row r="224" spans="1:26" ht="15" customHeight="1">
      <c r="C224" s="51">
        <v>4962644942275</v>
      </c>
      <c r="D224" s="65" t="s">
        <v>650</v>
      </c>
      <c r="E224" s="63" t="s">
        <v>1797</v>
      </c>
      <c r="F224" s="64" t="s">
        <v>1782</v>
      </c>
      <c r="G224" s="65">
        <v>80</v>
      </c>
      <c r="H224" s="65">
        <v>4962644</v>
      </c>
      <c r="I224" s="73" t="s">
        <v>1800</v>
      </c>
      <c r="J224" s="67">
        <v>4962644942275</v>
      </c>
      <c r="K224" s="65" t="s">
        <v>650</v>
      </c>
      <c r="L224" s="68">
        <v>400</v>
      </c>
      <c r="M224" s="67">
        <v>4962644942275</v>
      </c>
      <c r="O224" s="74">
        <v>600</v>
      </c>
      <c r="Q224" s="69">
        <v>298</v>
      </c>
      <c r="R224" s="70">
        <v>438</v>
      </c>
      <c r="S224" s="69">
        <v>298</v>
      </c>
      <c r="T224" s="71">
        <v>398</v>
      </c>
      <c r="U224" s="69">
        <v>400</v>
      </c>
      <c r="V224" s="70">
        <v>500</v>
      </c>
      <c r="W224" s="51">
        <v>145</v>
      </c>
      <c r="X224" s="61">
        <v>187</v>
      </c>
      <c r="Z224" s="72">
        <f t="shared" si="3"/>
        <v>1.289655172413793</v>
      </c>
    </row>
    <row r="225" spans="1:26" ht="15" customHeight="1">
      <c r="C225" s="51">
        <v>4962644942312</v>
      </c>
      <c r="D225" s="65" t="s">
        <v>651</v>
      </c>
      <c r="E225" s="63" t="s">
        <v>1801</v>
      </c>
      <c r="F225" s="64" t="s">
        <v>1789</v>
      </c>
      <c r="G225" s="65">
        <v>80</v>
      </c>
      <c r="H225" s="65">
        <v>4962644</v>
      </c>
      <c r="I225" s="73" t="s">
        <v>1802</v>
      </c>
      <c r="J225" s="67">
        <v>4962644942312</v>
      </c>
      <c r="K225" s="65" t="s">
        <v>651</v>
      </c>
      <c r="L225" s="68">
        <v>800</v>
      </c>
      <c r="M225" s="67">
        <v>4962644942312</v>
      </c>
      <c r="O225" s="74">
        <v>1200</v>
      </c>
      <c r="Q225" s="69">
        <v>598</v>
      </c>
      <c r="R225" s="70">
        <v>850</v>
      </c>
      <c r="S225" s="69">
        <v>598</v>
      </c>
      <c r="T225" s="71">
        <v>780</v>
      </c>
      <c r="U225" s="69">
        <v>700</v>
      </c>
      <c r="V225" s="70">
        <v>900</v>
      </c>
      <c r="W225" s="51">
        <v>280</v>
      </c>
      <c r="X225" s="61">
        <v>365</v>
      </c>
      <c r="Z225" s="72">
        <f t="shared" si="3"/>
        <v>1.3035714285714286</v>
      </c>
    </row>
    <row r="226" spans="1:26" ht="15" customHeight="1">
      <c r="C226" s="51">
        <v>4962644942299</v>
      </c>
      <c r="D226" s="65" t="s">
        <v>652</v>
      </c>
      <c r="E226" s="63" t="s">
        <v>1801</v>
      </c>
      <c r="F226" s="64" t="s">
        <v>1523</v>
      </c>
      <c r="G226" s="65">
        <v>80</v>
      </c>
      <c r="H226" s="65">
        <v>4962644</v>
      </c>
      <c r="I226" s="73" t="s">
        <v>1803</v>
      </c>
      <c r="J226" s="67">
        <v>4962644942299</v>
      </c>
      <c r="K226" s="65" t="s">
        <v>652</v>
      </c>
      <c r="L226" s="68">
        <v>800</v>
      </c>
      <c r="M226" s="67">
        <v>4962644942299</v>
      </c>
      <c r="O226" s="74">
        <v>1200</v>
      </c>
      <c r="Q226" s="69">
        <v>598</v>
      </c>
      <c r="R226" s="70">
        <v>850</v>
      </c>
      <c r="S226" s="69">
        <v>598</v>
      </c>
      <c r="T226" s="71">
        <v>780</v>
      </c>
      <c r="U226" s="69">
        <v>700</v>
      </c>
      <c r="V226" s="70">
        <v>900</v>
      </c>
      <c r="W226" s="51">
        <v>280</v>
      </c>
      <c r="X226" s="61">
        <v>365</v>
      </c>
      <c r="Z226" s="72">
        <f t="shared" si="3"/>
        <v>1.3035714285714286</v>
      </c>
    </row>
    <row r="227" spans="1:26" ht="15" customHeight="1">
      <c r="C227" s="51">
        <v>4962644942305</v>
      </c>
      <c r="D227" s="65" t="s">
        <v>653</v>
      </c>
      <c r="E227" s="63" t="s">
        <v>1801</v>
      </c>
      <c r="F227" s="64" t="s">
        <v>1782</v>
      </c>
      <c r="G227" s="65">
        <v>80</v>
      </c>
      <c r="H227" s="65">
        <v>4962644</v>
      </c>
      <c r="I227" s="73" t="s">
        <v>1804</v>
      </c>
      <c r="J227" s="67">
        <v>4962644942305</v>
      </c>
      <c r="K227" s="65" t="s">
        <v>653</v>
      </c>
      <c r="L227" s="68">
        <v>800</v>
      </c>
      <c r="M227" s="67">
        <v>4962644942305</v>
      </c>
      <c r="O227" s="74">
        <v>1200</v>
      </c>
      <c r="Q227" s="69">
        <v>598</v>
      </c>
      <c r="R227" s="70">
        <v>850</v>
      </c>
      <c r="S227" s="69">
        <v>598</v>
      </c>
      <c r="T227" s="71">
        <v>780</v>
      </c>
      <c r="U227" s="69">
        <v>700</v>
      </c>
      <c r="V227" s="70">
        <v>900</v>
      </c>
      <c r="W227" s="51">
        <v>280</v>
      </c>
      <c r="X227" s="61">
        <v>365</v>
      </c>
      <c r="Z227" s="72">
        <f t="shared" si="3"/>
        <v>1.3035714285714286</v>
      </c>
    </row>
    <row r="228" spans="1:26" ht="15" customHeight="1">
      <c r="C228" s="51">
        <v>4962644931385</v>
      </c>
      <c r="D228" s="65" t="s">
        <v>268</v>
      </c>
      <c r="E228" s="65" t="s">
        <v>269</v>
      </c>
      <c r="F228" s="64"/>
      <c r="G228" s="65">
        <v>20</v>
      </c>
      <c r="H228" s="65">
        <v>4962644</v>
      </c>
      <c r="I228" s="73" t="s">
        <v>1805</v>
      </c>
      <c r="J228" s="67">
        <v>4962644931385</v>
      </c>
      <c r="K228" s="65" t="s">
        <v>268</v>
      </c>
      <c r="L228" s="68">
        <v>3500</v>
      </c>
      <c r="M228" s="67">
        <v>4962644931385</v>
      </c>
      <c r="O228" s="74">
        <v>4600</v>
      </c>
      <c r="Q228" s="51">
        <v>1980</v>
      </c>
      <c r="R228" s="70">
        <v>2880</v>
      </c>
      <c r="S228" s="51">
        <v>1980</v>
      </c>
      <c r="T228" s="71">
        <v>2680</v>
      </c>
      <c r="U228" s="51">
        <v>2480</v>
      </c>
      <c r="V228" s="70">
        <v>3100</v>
      </c>
      <c r="W228" s="51">
        <v>950</v>
      </c>
      <c r="X228" s="61">
        <v>1235</v>
      </c>
      <c r="Z228" s="72">
        <f t="shared" si="3"/>
        <v>1.3</v>
      </c>
    </row>
    <row r="229" spans="1:26" ht="15" customHeight="1">
      <c r="C229" s="51">
        <v>4962644936663</v>
      </c>
      <c r="D229" s="65" t="s">
        <v>270</v>
      </c>
      <c r="E229" s="65" t="s">
        <v>1806</v>
      </c>
      <c r="F229" s="64"/>
      <c r="G229" s="65">
        <v>20</v>
      </c>
      <c r="H229" s="65">
        <v>4962644</v>
      </c>
      <c r="I229" s="73" t="s">
        <v>1807</v>
      </c>
      <c r="J229" s="67">
        <v>4962644936663</v>
      </c>
      <c r="K229" s="65" t="s">
        <v>270</v>
      </c>
      <c r="L229" s="68">
        <v>4000</v>
      </c>
      <c r="M229" s="67">
        <v>4962644936663</v>
      </c>
      <c r="O229" s="74">
        <v>5300</v>
      </c>
      <c r="Q229" s="51">
        <v>2980</v>
      </c>
      <c r="R229" s="70">
        <v>3980</v>
      </c>
      <c r="S229" s="51">
        <v>2980</v>
      </c>
      <c r="T229" s="71">
        <v>3680</v>
      </c>
      <c r="U229" s="51">
        <v>3480</v>
      </c>
      <c r="V229" s="70">
        <v>4500</v>
      </c>
      <c r="W229" s="51">
        <v>1330</v>
      </c>
      <c r="X229" s="61">
        <v>1730</v>
      </c>
      <c r="Z229" s="72">
        <f t="shared" si="3"/>
        <v>1.3007518796992481</v>
      </c>
    </row>
    <row r="230" spans="1:26" ht="15" customHeight="1">
      <c r="C230" s="51">
        <v>4962644937325</v>
      </c>
      <c r="D230" s="65" t="s">
        <v>272</v>
      </c>
      <c r="E230" s="65" t="s">
        <v>1808</v>
      </c>
      <c r="F230" s="64"/>
      <c r="G230" s="65">
        <v>20</v>
      </c>
      <c r="H230" s="65">
        <v>4962644</v>
      </c>
      <c r="I230" s="73" t="s">
        <v>1809</v>
      </c>
      <c r="J230" s="67">
        <v>4962644937325</v>
      </c>
      <c r="K230" s="65" t="s">
        <v>272</v>
      </c>
      <c r="L230" s="68">
        <v>3000</v>
      </c>
      <c r="M230" s="67">
        <v>4962644937325</v>
      </c>
      <c r="O230" s="74">
        <v>4000</v>
      </c>
      <c r="Q230" s="51">
        <v>1980</v>
      </c>
      <c r="R230" s="70">
        <v>2580</v>
      </c>
      <c r="S230" s="51">
        <v>1980</v>
      </c>
      <c r="T230" s="71">
        <v>2380</v>
      </c>
      <c r="U230" s="51">
        <v>2480</v>
      </c>
      <c r="V230" s="70">
        <v>2800</v>
      </c>
      <c r="W230" s="51">
        <v>865</v>
      </c>
      <c r="X230" s="61">
        <v>1115</v>
      </c>
      <c r="Z230" s="72">
        <f t="shared" si="3"/>
        <v>1.2890173410404624</v>
      </c>
    </row>
    <row r="231" spans="1:26" ht="15" customHeight="1">
      <c r="C231" s="51">
        <v>4962644664818</v>
      </c>
      <c r="D231" s="65" t="s">
        <v>468</v>
      </c>
      <c r="E231" s="65" t="s">
        <v>1810</v>
      </c>
      <c r="F231" s="64"/>
      <c r="G231" s="65">
        <v>20</v>
      </c>
      <c r="H231" s="65">
        <v>4962644</v>
      </c>
      <c r="I231" s="73" t="s">
        <v>1811</v>
      </c>
      <c r="J231" s="67">
        <v>4962644664818</v>
      </c>
      <c r="K231" s="65" t="s">
        <v>468</v>
      </c>
      <c r="L231" s="68">
        <v>4000</v>
      </c>
      <c r="M231" s="67">
        <v>4962644664818</v>
      </c>
      <c r="O231" s="74">
        <v>5200</v>
      </c>
      <c r="Q231" s="51">
        <v>2980</v>
      </c>
      <c r="R231" s="70">
        <v>4280</v>
      </c>
      <c r="S231" s="51">
        <v>2980</v>
      </c>
      <c r="T231" s="71">
        <v>3880</v>
      </c>
      <c r="U231" s="51">
        <v>3500</v>
      </c>
      <c r="V231" s="70">
        <v>4800</v>
      </c>
      <c r="W231" s="51">
        <v>1400</v>
      </c>
      <c r="X231" s="61">
        <v>1820</v>
      </c>
      <c r="Z231" s="72">
        <f t="shared" si="3"/>
        <v>1.3</v>
      </c>
    </row>
    <row r="232" spans="1:26" ht="15" customHeight="1">
      <c r="C232" s="51">
        <v>4962644665099</v>
      </c>
      <c r="D232" s="65" t="s">
        <v>469</v>
      </c>
      <c r="E232" s="65" t="s">
        <v>1812</v>
      </c>
      <c r="F232" s="64"/>
      <c r="G232" s="65">
        <v>20</v>
      </c>
      <c r="H232" s="65">
        <v>4962644</v>
      </c>
      <c r="I232" s="73" t="s">
        <v>1813</v>
      </c>
      <c r="J232" s="67">
        <v>4962644665099</v>
      </c>
      <c r="K232" s="65" t="s">
        <v>469</v>
      </c>
      <c r="L232" s="68">
        <v>7000</v>
      </c>
      <c r="M232" s="67">
        <v>4962644665099</v>
      </c>
      <c r="O232" s="74">
        <v>9100</v>
      </c>
      <c r="Q232" s="51">
        <v>5980</v>
      </c>
      <c r="R232" s="70">
        <v>7280</v>
      </c>
      <c r="S232" s="51">
        <v>5980</v>
      </c>
      <c r="T232" s="71">
        <v>6680</v>
      </c>
      <c r="U232" s="51">
        <v>6000</v>
      </c>
      <c r="V232" s="70">
        <v>7800</v>
      </c>
      <c r="W232" s="51">
        <v>2400</v>
      </c>
      <c r="X232" s="61">
        <v>3120</v>
      </c>
      <c r="Z232" s="72">
        <f t="shared" si="3"/>
        <v>1.3</v>
      </c>
    </row>
    <row r="233" spans="1:26" ht="15" customHeight="1">
      <c r="C233" s="51">
        <v>4962644665174</v>
      </c>
      <c r="D233" s="65" t="s">
        <v>470</v>
      </c>
      <c r="E233" s="65" t="s">
        <v>1814</v>
      </c>
      <c r="F233" s="64"/>
      <c r="G233" s="65">
        <v>20</v>
      </c>
      <c r="H233" s="65">
        <v>4962644</v>
      </c>
      <c r="I233" s="73" t="s">
        <v>1815</v>
      </c>
      <c r="J233" s="67">
        <v>4962644665174</v>
      </c>
      <c r="K233" s="65" t="s">
        <v>470</v>
      </c>
      <c r="L233" s="68">
        <v>7000</v>
      </c>
      <c r="M233" s="67">
        <v>4962644665174</v>
      </c>
      <c r="O233" s="74">
        <v>9100</v>
      </c>
      <c r="Q233" s="51">
        <v>5980</v>
      </c>
      <c r="R233" s="70">
        <v>7280</v>
      </c>
      <c r="S233" s="51">
        <v>5980</v>
      </c>
      <c r="T233" s="71">
        <v>6680</v>
      </c>
      <c r="U233" s="51">
        <v>6000</v>
      </c>
      <c r="V233" s="70">
        <v>7800</v>
      </c>
      <c r="W233" s="51">
        <v>2400</v>
      </c>
      <c r="X233" s="61">
        <v>3120</v>
      </c>
      <c r="Z233" s="72">
        <f t="shared" si="3"/>
        <v>1.3</v>
      </c>
    </row>
    <row r="234" spans="1:26" ht="15" customHeight="1">
      <c r="C234" s="51">
        <v>4962644665167</v>
      </c>
      <c r="D234" s="65" t="s">
        <v>787</v>
      </c>
      <c r="E234" s="65" t="s">
        <v>1816</v>
      </c>
      <c r="F234" s="64"/>
      <c r="G234" s="65">
        <v>20</v>
      </c>
      <c r="H234" s="65">
        <v>4962644</v>
      </c>
      <c r="I234" s="73" t="s">
        <v>1817</v>
      </c>
      <c r="J234" s="67">
        <v>4962644665167</v>
      </c>
      <c r="K234" s="65" t="s">
        <v>787</v>
      </c>
      <c r="L234" s="68">
        <v>10000</v>
      </c>
      <c r="M234" s="67">
        <v>4962644665167</v>
      </c>
      <c r="O234" s="74">
        <v>13000</v>
      </c>
      <c r="Q234" s="51">
        <v>7480</v>
      </c>
      <c r="R234" s="70">
        <v>10580</v>
      </c>
      <c r="S234" s="51">
        <v>7480</v>
      </c>
      <c r="T234" s="71">
        <v>9680</v>
      </c>
      <c r="U234" s="51">
        <v>8000</v>
      </c>
      <c r="V234" s="70">
        <v>12000</v>
      </c>
      <c r="W234" s="51">
        <v>3500</v>
      </c>
      <c r="X234" s="61">
        <v>4550</v>
      </c>
      <c r="Z234" s="72">
        <f t="shared" si="3"/>
        <v>1.3</v>
      </c>
    </row>
    <row r="235" spans="1:26" ht="15" customHeight="1">
      <c r="C235" s="51">
        <v>4962644939053</v>
      </c>
      <c r="D235" s="65" t="s">
        <v>471</v>
      </c>
      <c r="E235" s="65" t="s">
        <v>1818</v>
      </c>
      <c r="F235" s="64"/>
      <c r="G235" s="65">
        <v>100</v>
      </c>
      <c r="H235" s="65">
        <v>4962644</v>
      </c>
      <c r="I235" s="73" t="s">
        <v>1819</v>
      </c>
      <c r="J235" s="67">
        <v>4962644939053</v>
      </c>
      <c r="K235" s="65" t="s">
        <v>471</v>
      </c>
      <c r="L235" s="68">
        <v>800</v>
      </c>
      <c r="M235" s="67">
        <v>4962644939053</v>
      </c>
      <c r="O235" s="60">
        <v>1100</v>
      </c>
      <c r="Q235" s="51">
        <v>498</v>
      </c>
      <c r="R235" s="70">
        <v>680</v>
      </c>
      <c r="S235" s="51">
        <v>498</v>
      </c>
      <c r="T235" s="71">
        <v>598</v>
      </c>
      <c r="U235" s="51">
        <v>580</v>
      </c>
      <c r="V235" s="70">
        <v>700</v>
      </c>
      <c r="W235" s="51">
        <v>215</v>
      </c>
      <c r="X235" s="61">
        <v>280</v>
      </c>
      <c r="Z235" s="72">
        <f t="shared" si="3"/>
        <v>1.3023255813953489</v>
      </c>
    </row>
    <row r="236" spans="1:26" ht="15" customHeight="1">
      <c r="A236" s="51" t="s">
        <v>1380</v>
      </c>
      <c r="B236" s="51" t="s">
        <v>1351</v>
      </c>
      <c r="C236" s="51">
        <v>4962644930142</v>
      </c>
      <c r="D236" s="65" t="s">
        <v>788</v>
      </c>
      <c r="E236" s="65" t="s">
        <v>1820</v>
      </c>
      <c r="F236" s="64" t="s">
        <v>247</v>
      </c>
      <c r="G236" s="65">
        <v>100</v>
      </c>
      <c r="H236" s="65">
        <v>4962644</v>
      </c>
      <c r="I236" s="73" t="s">
        <v>1821</v>
      </c>
      <c r="J236" s="67">
        <v>4962644930142</v>
      </c>
      <c r="K236" s="65" t="s">
        <v>788</v>
      </c>
      <c r="L236" s="68">
        <v>400</v>
      </c>
      <c r="M236" s="67">
        <v>4962644930142</v>
      </c>
      <c r="O236" s="74">
        <v>500</v>
      </c>
      <c r="Q236" s="51">
        <v>280</v>
      </c>
      <c r="R236" s="70">
        <v>380</v>
      </c>
      <c r="S236" s="51">
        <v>280</v>
      </c>
      <c r="T236" s="71">
        <v>348</v>
      </c>
      <c r="V236" s="70">
        <v>400</v>
      </c>
      <c r="W236" s="51">
        <v>135</v>
      </c>
      <c r="X236" s="61">
        <v>164</v>
      </c>
      <c r="Y236" s="81" t="s">
        <v>1355</v>
      </c>
      <c r="Z236" s="72">
        <f t="shared" si="3"/>
        <v>1.2148148148148148</v>
      </c>
    </row>
    <row r="237" spans="1:26" ht="15" customHeight="1">
      <c r="C237" s="51">
        <v>4962644941308</v>
      </c>
      <c r="D237" s="65" t="s">
        <v>473</v>
      </c>
      <c r="E237" s="65" t="s">
        <v>1822</v>
      </c>
      <c r="F237" s="64"/>
      <c r="G237" s="65">
        <v>100</v>
      </c>
      <c r="H237" s="65">
        <v>4962644</v>
      </c>
      <c r="I237" s="73" t="s">
        <v>1823</v>
      </c>
      <c r="J237" s="67">
        <v>4962644941308</v>
      </c>
      <c r="K237" s="65" t="s">
        <v>473</v>
      </c>
      <c r="L237" s="68">
        <v>800</v>
      </c>
      <c r="M237" s="67">
        <v>4962644941308</v>
      </c>
      <c r="O237" s="60">
        <v>1100</v>
      </c>
      <c r="Q237" s="51">
        <v>498</v>
      </c>
      <c r="R237" s="70">
        <v>748</v>
      </c>
      <c r="S237" s="51">
        <v>498</v>
      </c>
      <c r="T237" s="71">
        <v>680</v>
      </c>
      <c r="U237" s="51">
        <v>600</v>
      </c>
      <c r="V237" s="70">
        <v>800</v>
      </c>
      <c r="W237" s="51">
        <v>240</v>
      </c>
      <c r="X237" s="61">
        <v>320</v>
      </c>
      <c r="Z237" s="72">
        <f t="shared" si="3"/>
        <v>1.3333333333333333</v>
      </c>
    </row>
    <row r="238" spans="1:26" ht="15" customHeight="1">
      <c r="A238" s="51" t="s">
        <v>1380</v>
      </c>
      <c r="B238" s="51" t="s">
        <v>1351</v>
      </c>
      <c r="C238" s="51">
        <v>4962644930241</v>
      </c>
      <c r="D238" s="65" t="s">
        <v>789</v>
      </c>
      <c r="E238" s="65" t="s">
        <v>1824</v>
      </c>
      <c r="F238" s="64" t="s">
        <v>247</v>
      </c>
      <c r="G238" s="65">
        <v>100</v>
      </c>
      <c r="H238" s="65">
        <v>4962644</v>
      </c>
      <c r="I238" s="73" t="s">
        <v>1825</v>
      </c>
      <c r="J238" s="67">
        <v>4962644930241</v>
      </c>
      <c r="K238" s="65" t="s">
        <v>789</v>
      </c>
      <c r="L238" s="68">
        <v>450</v>
      </c>
      <c r="M238" s="67">
        <v>4962644930241</v>
      </c>
      <c r="O238" s="74">
        <v>600</v>
      </c>
      <c r="Q238" s="51">
        <v>380</v>
      </c>
      <c r="R238" s="70">
        <v>448</v>
      </c>
      <c r="S238" s="51">
        <v>380</v>
      </c>
      <c r="T238" s="71">
        <v>448</v>
      </c>
      <c r="V238" s="70">
        <v>600</v>
      </c>
      <c r="W238" s="51">
        <v>171</v>
      </c>
      <c r="X238" s="61">
        <v>210</v>
      </c>
      <c r="Y238" s="81" t="s">
        <v>1355</v>
      </c>
      <c r="Z238" s="72">
        <f t="shared" si="3"/>
        <v>1.2280701754385965</v>
      </c>
    </row>
    <row r="239" spans="1:26" ht="15" customHeight="1">
      <c r="C239" s="51">
        <v>4962644930814</v>
      </c>
      <c r="D239" s="75" t="s">
        <v>790</v>
      </c>
      <c r="E239" s="75" t="s">
        <v>1826</v>
      </c>
      <c r="F239" s="76" t="s">
        <v>247</v>
      </c>
      <c r="G239" s="75">
        <v>100</v>
      </c>
      <c r="H239" s="75">
        <v>4962644</v>
      </c>
      <c r="I239" s="77" t="s">
        <v>1827</v>
      </c>
      <c r="J239" s="78">
        <v>4962644930814</v>
      </c>
      <c r="K239" s="75" t="s">
        <v>790</v>
      </c>
      <c r="L239" s="79">
        <v>400</v>
      </c>
      <c r="M239" s="78">
        <v>4962644930814</v>
      </c>
      <c r="N239" s="80"/>
      <c r="O239" s="60">
        <v>400</v>
      </c>
      <c r="P239" s="80"/>
      <c r="Q239" s="80">
        <v>280</v>
      </c>
      <c r="R239" s="60">
        <v>280</v>
      </c>
      <c r="S239" s="80">
        <v>280</v>
      </c>
      <c r="T239" s="71">
        <v>280</v>
      </c>
      <c r="U239" s="80">
        <v>380</v>
      </c>
      <c r="V239" s="60">
        <v>380</v>
      </c>
      <c r="W239" s="80">
        <v>126</v>
      </c>
      <c r="X239" s="61">
        <v>126</v>
      </c>
      <c r="Z239" s="72">
        <f t="shared" si="3"/>
        <v>1</v>
      </c>
    </row>
    <row r="240" spans="1:26" ht="15" customHeight="1">
      <c r="A240" s="51" t="s">
        <v>1350</v>
      </c>
      <c r="B240" s="51" t="s">
        <v>1351</v>
      </c>
      <c r="C240" s="51">
        <v>4962644936335</v>
      </c>
      <c r="D240" s="65" t="s">
        <v>793</v>
      </c>
      <c r="E240" s="65" t="s">
        <v>1828</v>
      </c>
      <c r="F240" s="64"/>
      <c r="G240" s="65">
        <v>16</v>
      </c>
      <c r="H240" s="65">
        <v>4962644</v>
      </c>
      <c r="I240" s="73" t="s">
        <v>1829</v>
      </c>
      <c r="J240" s="67">
        <v>4962644936335</v>
      </c>
      <c r="K240" s="65" t="s">
        <v>793</v>
      </c>
      <c r="L240" s="68">
        <v>1500</v>
      </c>
      <c r="M240" s="67">
        <v>4962644936335</v>
      </c>
      <c r="O240" s="60">
        <v>1900</v>
      </c>
      <c r="R240" s="70">
        <v>1280</v>
      </c>
      <c r="S240" s="51">
        <v>980</v>
      </c>
      <c r="T240" s="71">
        <v>1180</v>
      </c>
      <c r="V240" s="70">
        <v>1400</v>
      </c>
      <c r="W240" s="51">
        <v>440</v>
      </c>
      <c r="X240" s="61">
        <v>555</v>
      </c>
      <c r="Y240" s="81" t="s">
        <v>1355</v>
      </c>
      <c r="Z240" s="72">
        <f t="shared" si="3"/>
        <v>1.2613636363636365</v>
      </c>
    </row>
    <row r="241" spans="1:26" ht="15" customHeight="1">
      <c r="A241" s="51" t="s">
        <v>1350</v>
      </c>
      <c r="B241" s="51" t="s">
        <v>1351</v>
      </c>
      <c r="C241" s="51">
        <v>4962644936328</v>
      </c>
      <c r="D241" s="65" t="s">
        <v>794</v>
      </c>
      <c r="E241" s="65" t="s">
        <v>1830</v>
      </c>
      <c r="F241" s="64"/>
      <c r="G241" s="65">
        <v>16</v>
      </c>
      <c r="H241" s="65">
        <v>4962644</v>
      </c>
      <c r="I241" s="73" t="s">
        <v>1831</v>
      </c>
      <c r="J241" s="67">
        <v>4962644936328</v>
      </c>
      <c r="K241" s="65" t="s">
        <v>794</v>
      </c>
      <c r="L241" s="68">
        <v>1500</v>
      </c>
      <c r="M241" s="67">
        <v>4962644936328</v>
      </c>
      <c r="O241" s="60">
        <v>1900</v>
      </c>
      <c r="R241" s="70">
        <v>1280</v>
      </c>
      <c r="S241" s="51">
        <v>980</v>
      </c>
      <c r="T241" s="71">
        <v>1180</v>
      </c>
      <c r="V241" s="70">
        <v>1400</v>
      </c>
      <c r="W241" s="51">
        <v>440</v>
      </c>
      <c r="X241" s="61">
        <v>555</v>
      </c>
      <c r="Y241" s="81" t="s">
        <v>1355</v>
      </c>
      <c r="Z241" s="72">
        <f t="shared" si="3"/>
        <v>1.2613636363636365</v>
      </c>
    </row>
    <row r="242" spans="1:26" ht="15" customHeight="1">
      <c r="A242" s="51" t="s">
        <v>1350</v>
      </c>
      <c r="B242" s="51" t="s">
        <v>1351</v>
      </c>
      <c r="C242" s="51">
        <v>4962644931064</v>
      </c>
      <c r="D242" s="65" t="s">
        <v>795</v>
      </c>
      <c r="E242" s="65" t="s">
        <v>1832</v>
      </c>
      <c r="F242" s="64" t="s">
        <v>247</v>
      </c>
      <c r="G242" s="65">
        <v>100</v>
      </c>
      <c r="H242" s="65">
        <v>4962644</v>
      </c>
      <c r="I242" s="73" t="s">
        <v>1833</v>
      </c>
      <c r="J242" s="67">
        <v>4962644931064</v>
      </c>
      <c r="K242" s="65" t="s">
        <v>795</v>
      </c>
      <c r="L242" s="68">
        <v>500</v>
      </c>
      <c r="M242" s="67">
        <v>4962644931064</v>
      </c>
      <c r="O242" s="74">
        <v>700</v>
      </c>
      <c r="Q242" s="51">
        <v>380</v>
      </c>
      <c r="R242" s="70">
        <v>528</v>
      </c>
      <c r="S242" s="51">
        <v>380</v>
      </c>
      <c r="T242" s="71">
        <v>478</v>
      </c>
      <c r="U242" s="51">
        <v>480</v>
      </c>
      <c r="V242" s="70">
        <v>600</v>
      </c>
      <c r="W242" s="51">
        <v>185</v>
      </c>
      <c r="X242" s="61">
        <v>225</v>
      </c>
      <c r="Y242" s="81" t="s">
        <v>1355</v>
      </c>
      <c r="Z242" s="72">
        <f t="shared" si="3"/>
        <v>1.2162162162162162</v>
      </c>
    </row>
    <row r="243" spans="1:26" ht="15" customHeight="1">
      <c r="A243" s="51" t="s">
        <v>1350</v>
      </c>
      <c r="B243" s="51" t="s">
        <v>1351</v>
      </c>
      <c r="C243" s="51">
        <v>4962644931071</v>
      </c>
      <c r="D243" s="65" t="s">
        <v>796</v>
      </c>
      <c r="E243" s="65" t="s">
        <v>1832</v>
      </c>
      <c r="F243" s="64" t="s">
        <v>1834</v>
      </c>
      <c r="G243" s="65">
        <v>100</v>
      </c>
      <c r="H243" s="65">
        <v>4962644</v>
      </c>
      <c r="I243" s="73" t="s">
        <v>1835</v>
      </c>
      <c r="J243" s="67">
        <v>4962644931071</v>
      </c>
      <c r="K243" s="65" t="s">
        <v>796</v>
      </c>
      <c r="L243" s="68">
        <v>500</v>
      </c>
      <c r="M243" s="67">
        <v>4962644931071</v>
      </c>
      <c r="O243" s="74">
        <v>700</v>
      </c>
      <c r="Q243" s="51">
        <v>380</v>
      </c>
      <c r="R243" s="70">
        <v>528</v>
      </c>
      <c r="S243" s="51">
        <v>380</v>
      </c>
      <c r="T243" s="71">
        <v>478</v>
      </c>
      <c r="U243" s="51">
        <v>480</v>
      </c>
      <c r="V243" s="70">
        <v>600</v>
      </c>
      <c r="W243" s="51">
        <v>185</v>
      </c>
      <c r="X243" s="61">
        <v>225</v>
      </c>
      <c r="Y243" s="81" t="s">
        <v>1355</v>
      </c>
      <c r="Z243" s="72">
        <f t="shared" si="3"/>
        <v>1.2162162162162162</v>
      </c>
    </row>
    <row r="244" spans="1:26" ht="15" customHeight="1">
      <c r="A244" s="51" t="s">
        <v>1350</v>
      </c>
      <c r="B244" s="51" t="s">
        <v>1351</v>
      </c>
      <c r="C244" s="51">
        <v>4962644937868</v>
      </c>
      <c r="D244" s="65" t="s">
        <v>476</v>
      </c>
      <c r="E244" s="65" t="s">
        <v>1836</v>
      </c>
      <c r="F244" s="64" t="s">
        <v>1789</v>
      </c>
      <c r="G244" s="65">
        <v>20</v>
      </c>
      <c r="H244" s="65">
        <v>4962644</v>
      </c>
      <c r="I244" s="73" t="s">
        <v>1837</v>
      </c>
      <c r="J244" s="67">
        <v>4962644937868</v>
      </c>
      <c r="K244" s="65" t="s">
        <v>476</v>
      </c>
      <c r="L244" s="68">
        <v>1500</v>
      </c>
      <c r="M244" s="67">
        <v>4962644937868</v>
      </c>
      <c r="O244" s="60">
        <v>1800</v>
      </c>
      <c r="Q244" s="51">
        <v>980</v>
      </c>
      <c r="R244" s="70">
        <v>1080</v>
      </c>
      <c r="S244" s="51">
        <v>880</v>
      </c>
      <c r="T244" s="71">
        <v>980</v>
      </c>
      <c r="U244" s="51">
        <v>1280</v>
      </c>
      <c r="V244" s="70">
        <v>1280</v>
      </c>
      <c r="W244" s="51">
        <v>400</v>
      </c>
      <c r="X244" s="61">
        <v>460</v>
      </c>
      <c r="Y244" s="81" t="s">
        <v>1355</v>
      </c>
      <c r="Z244" s="72">
        <f t="shared" si="3"/>
        <v>1.1499999999999999</v>
      </c>
    </row>
    <row r="245" spans="1:26" ht="15" customHeight="1">
      <c r="A245" s="51" t="s">
        <v>1350</v>
      </c>
      <c r="B245" s="51" t="s">
        <v>1351</v>
      </c>
      <c r="C245" s="51">
        <v>4962644937677</v>
      </c>
      <c r="D245" s="65" t="s">
        <v>475</v>
      </c>
      <c r="E245" s="65" t="s">
        <v>1836</v>
      </c>
      <c r="F245" s="64" t="s">
        <v>1523</v>
      </c>
      <c r="G245" s="65">
        <v>20</v>
      </c>
      <c r="H245" s="65">
        <v>4962644</v>
      </c>
      <c r="I245" s="73" t="s">
        <v>1838</v>
      </c>
      <c r="J245" s="67">
        <v>4962644937677</v>
      </c>
      <c r="K245" s="65" t="s">
        <v>475</v>
      </c>
      <c r="L245" s="68">
        <v>1500</v>
      </c>
      <c r="M245" s="67">
        <v>4962644937677</v>
      </c>
      <c r="O245" s="60">
        <v>1800</v>
      </c>
      <c r="Q245" s="51">
        <v>980</v>
      </c>
      <c r="R245" s="70">
        <v>1080</v>
      </c>
      <c r="S245" s="51">
        <v>880</v>
      </c>
      <c r="T245" s="71">
        <v>980</v>
      </c>
      <c r="U245" s="51">
        <v>1280</v>
      </c>
      <c r="V245" s="70">
        <v>1280</v>
      </c>
      <c r="W245" s="51">
        <v>400</v>
      </c>
      <c r="X245" s="61">
        <v>460</v>
      </c>
      <c r="Y245" s="81" t="s">
        <v>1355</v>
      </c>
      <c r="Z245" s="72">
        <f t="shared" si="3"/>
        <v>1.1499999999999999</v>
      </c>
    </row>
    <row r="246" spans="1:26" ht="15" customHeight="1">
      <c r="A246" s="51" t="s">
        <v>1350</v>
      </c>
      <c r="B246" s="51" t="s">
        <v>1351</v>
      </c>
      <c r="C246" s="51">
        <v>4962644942343</v>
      </c>
      <c r="D246" s="65" t="s">
        <v>1839</v>
      </c>
      <c r="E246" s="65" t="s">
        <v>1836</v>
      </c>
      <c r="F246" s="64" t="s">
        <v>1840</v>
      </c>
      <c r="G246" s="65">
        <v>20</v>
      </c>
      <c r="H246" s="65">
        <v>4962644</v>
      </c>
      <c r="I246" s="73" t="s">
        <v>1841</v>
      </c>
      <c r="J246" s="67">
        <v>4962644942343</v>
      </c>
      <c r="K246" s="65" t="s">
        <v>1839</v>
      </c>
      <c r="L246" s="68">
        <v>1500</v>
      </c>
      <c r="M246" s="67">
        <v>4962644942343</v>
      </c>
      <c r="O246" s="60">
        <v>1800</v>
      </c>
      <c r="Q246" s="51">
        <v>980</v>
      </c>
      <c r="R246" s="70">
        <v>1080</v>
      </c>
      <c r="S246" s="51">
        <v>880</v>
      </c>
      <c r="T246" s="71">
        <v>980</v>
      </c>
      <c r="U246" s="51">
        <v>1280</v>
      </c>
      <c r="V246" s="70">
        <v>1280</v>
      </c>
      <c r="W246" s="51">
        <v>400</v>
      </c>
      <c r="X246" s="61">
        <v>460</v>
      </c>
      <c r="Y246" s="81" t="s">
        <v>1355</v>
      </c>
      <c r="Z246" s="72">
        <f t="shared" si="3"/>
        <v>1.1499999999999999</v>
      </c>
    </row>
    <row r="247" spans="1:26" ht="15" customHeight="1">
      <c r="A247" s="51" t="s">
        <v>1350</v>
      </c>
      <c r="B247" s="51" t="s">
        <v>1351</v>
      </c>
      <c r="C247" s="51">
        <v>4962644942749</v>
      </c>
      <c r="D247" s="65" t="s">
        <v>1842</v>
      </c>
      <c r="E247" s="65" t="s">
        <v>1843</v>
      </c>
      <c r="F247" s="64" t="s">
        <v>1844</v>
      </c>
      <c r="G247" s="65">
        <v>15</v>
      </c>
      <c r="H247" s="65">
        <v>4962644</v>
      </c>
      <c r="I247" s="73" t="s">
        <v>1845</v>
      </c>
      <c r="J247" s="67">
        <v>4962644942749</v>
      </c>
      <c r="K247" s="65" t="s">
        <v>1842</v>
      </c>
      <c r="L247" s="68">
        <v>1800</v>
      </c>
      <c r="M247" s="67">
        <v>4962644942749</v>
      </c>
      <c r="O247" s="60">
        <v>2100</v>
      </c>
      <c r="Q247" s="51">
        <v>1380</v>
      </c>
      <c r="R247" s="70">
        <v>1680</v>
      </c>
      <c r="S247" s="51">
        <v>1280</v>
      </c>
      <c r="T247" s="71">
        <v>1480</v>
      </c>
      <c r="U247" s="51">
        <v>1500</v>
      </c>
      <c r="V247" s="70">
        <v>1800</v>
      </c>
      <c r="W247" s="51">
        <v>600</v>
      </c>
      <c r="X247" s="61">
        <v>695</v>
      </c>
      <c r="Y247" s="81" t="s">
        <v>1355</v>
      </c>
      <c r="Z247" s="72">
        <f t="shared" si="3"/>
        <v>1.1583333333333334</v>
      </c>
    </row>
    <row r="248" spans="1:26" ht="15" customHeight="1">
      <c r="A248" s="51" t="s">
        <v>1350</v>
      </c>
      <c r="B248" s="51" t="s">
        <v>1351</v>
      </c>
      <c r="C248" s="51">
        <v>4962644942756</v>
      </c>
      <c r="D248" s="65" t="s">
        <v>1846</v>
      </c>
      <c r="E248" s="65" t="s">
        <v>1843</v>
      </c>
      <c r="F248" s="64" t="s">
        <v>133</v>
      </c>
      <c r="G248" s="65">
        <v>15</v>
      </c>
      <c r="H248" s="65">
        <v>4962644</v>
      </c>
      <c r="I248" s="73" t="s">
        <v>1847</v>
      </c>
      <c r="J248" s="67">
        <v>4962644942756</v>
      </c>
      <c r="K248" s="65" t="s">
        <v>1846</v>
      </c>
      <c r="L248" s="68">
        <v>1800</v>
      </c>
      <c r="M248" s="67">
        <v>4962644942756</v>
      </c>
      <c r="O248" s="60">
        <v>2100</v>
      </c>
      <c r="Q248" s="51">
        <v>1380</v>
      </c>
      <c r="R248" s="70">
        <v>1680</v>
      </c>
      <c r="S248" s="51">
        <v>1280</v>
      </c>
      <c r="T248" s="71">
        <v>1480</v>
      </c>
      <c r="U248" s="51">
        <v>1500</v>
      </c>
      <c r="V248" s="70">
        <v>1800</v>
      </c>
      <c r="W248" s="51">
        <v>600</v>
      </c>
      <c r="X248" s="61">
        <v>695</v>
      </c>
      <c r="Y248" s="81" t="s">
        <v>1355</v>
      </c>
      <c r="Z248" s="72">
        <f t="shared" si="3"/>
        <v>1.1583333333333334</v>
      </c>
    </row>
    <row r="249" spans="1:26" ht="15" customHeight="1">
      <c r="A249" s="51" t="s">
        <v>1350</v>
      </c>
      <c r="B249" s="51" t="s">
        <v>1351</v>
      </c>
      <c r="C249" s="51">
        <v>4962644942732</v>
      </c>
      <c r="D249" s="65" t="s">
        <v>1848</v>
      </c>
      <c r="E249" s="65" t="s">
        <v>1843</v>
      </c>
      <c r="F249" s="64" t="s">
        <v>1849</v>
      </c>
      <c r="G249" s="65">
        <v>15</v>
      </c>
      <c r="H249" s="65">
        <v>4962644</v>
      </c>
      <c r="I249" s="73" t="s">
        <v>1850</v>
      </c>
      <c r="J249" s="67">
        <v>4962644942732</v>
      </c>
      <c r="K249" s="65" t="s">
        <v>1848</v>
      </c>
      <c r="L249" s="68">
        <v>1800</v>
      </c>
      <c r="M249" s="67">
        <v>4962644942732</v>
      </c>
      <c r="O249" s="60">
        <v>2100</v>
      </c>
      <c r="Q249" s="51">
        <v>1380</v>
      </c>
      <c r="R249" s="70">
        <v>1680</v>
      </c>
      <c r="S249" s="51">
        <v>1280</v>
      </c>
      <c r="T249" s="71">
        <v>1480</v>
      </c>
      <c r="U249" s="51">
        <v>1500</v>
      </c>
      <c r="V249" s="70">
        <v>1800</v>
      </c>
      <c r="W249" s="51">
        <v>600</v>
      </c>
      <c r="X249" s="61">
        <v>695</v>
      </c>
      <c r="Y249" s="81" t="s">
        <v>1355</v>
      </c>
      <c r="Z249" s="72">
        <f t="shared" si="3"/>
        <v>1.1583333333333334</v>
      </c>
    </row>
    <row r="250" spans="1:26" ht="15" customHeight="1">
      <c r="C250" s="51">
        <v>4962644931330</v>
      </c>
      <c r="D250" s="75" t="s">
        <v>1851</v>
      </c>
      <c r="E250" s="75" t="s">
        <v>1852</v>
      </c>
      <c r="F250" s="76" t="s">
        <v>1834</v>
      </c>
      <c r="G250" s="75">
        <v>100</v>
      </c>
      <c r="H250" s="75">
        <v>4962644</v>
      </c>
      <c r="I250" s="77" t="s">
        <v>1853</v>
      </c>
      <c r="J250" s="78">
        <v>4962644931330</v>
      </c>
      <c r="K250" s="75" t="s">
        <v>1851</v>
      </c>
      <c r="L250" s="79">
        <v>400</v>
      </c>
      <c r="M250" s="78">
        <v>4962644931330</v>
      </c>
      <c r="N250" s="80"/>
      <c r="O250" s="60">
        <v>400</v>
      </c>
      <c r="P250" s="80"/>
      <c r="Q250" s="80">
        <v>280</v>
      </c>
      <c r="R250" s="60">
        <v>280</v>
      </c>
      <c r="S250" s="80">
        <v>280</v>
      </c>
      <c r="T250" s="71">
        <v>280</v>
      </c>
      <c r="U250" s="80">
        <v>380</v>
      </c>
      <c r="V250" s="60">
        <v>380</v>
      </c>
      <c r="W250" s="80">
        <v>135</v>
      </c>
      <c r="X250" s="61">
        <v>135</v>
      </c>
      <c r="Z250" s="72">
        <f t="shared" si="3"/>
        <v>1</v>
      </c>
    </row>
    <row r="251" spans="1:26" ht="15" customHeight="1">
      <c r="A251" s="51" t="s">
        <v>1350</v>
      </c>
      <c r="B251" s="51" t="s">
        <v>1351</v>
      </c>
      <c r="C251" s="51">
        <v>4962644937875</v>
      </c>
      <c r="D251" s="91" t="s">
        <v>477</v>
      </c>
      <c r="E251" s="91" t="s">
        <v>1854</v>
      </c>
      <c r="F251" s="92" t="s">
        <v>1520</v>
      </c>
      <c r="G251" s="91">
        <v>30</v>
      </c>
      <c r="H251" s="91">
        <v>4962644</v>
      </c>
      <c r="I251" s="93" t="s">
        <v>1855</v>
      </c>
      <c r="J251" s="94">
        <v>4962644937875</v>
      </c>
      <c r="K251" s="91" t="s">
        <v>477</v>
      </c>
      <c r="L251" s="95">
        <v>1200</v>
      </c>
      <c r="M251" s="94">
        <v>4962644937875</v>
      </c>
      <c r="N251" s="96"/>
      <c r="O251" s="60">
        <v>1200</v>
      </c>
      <c r="P251" s="96"/>
      <c r="Q251" s="96">
        <v>580</v>
      </c>
      <c r="R251" s="70">
        <v>580</v>
      </c>
      <c r="S251" s="96">
        <v>480</v>
      </c>
      <c r="T251" s="71">
        <v>480</v>
      </c>
      <c r="U251" s="96">
        <v>630</v>
      </c>
      <c r="V251" s="70">
        <v>630</v>
      </c>
      <c r="W251" s="96">
        <v>220</v>
      </c>
      <c r="X251" s="61">
        <v>220</v>
      </c>
      <c r="Y251" s="51" t="s">
        <v>1632</v>
      </c>
      <c r="Z251" s="72">
        <f t="shared" si="3"/>
        <v>1</v>
      </c>
    </row>
    <row r="252" spans="1:26" ht="15" customHeight="1">
      <c r="A252" s="51" t="s">
        <v>1350</v>
      </c>
      <c r="B252" s="51" t="s">
        <v>1351</v>
      </c>
      <c r="C252" s="51">
        <v>4962644937882</v>
      </c>
      <c r="D252" s="91" t="s">
        <v>478</v>
      </c>
      <c r="E252" s="91" t="s">
        <v>1854</v>
      </c>
      <c r="F252" s="92" t="s">
        <v>1523</v>
      </c>
      <c r="G252" s="91">
        <v>30</v>
      </c>
      <c r="H252" s="91">
        <v>4962644</v>
      </c>
      <c r="I252" s="93" t="s">
        <v>1856</v>
      </c>
      <c r="J252" s="94">
        <v>4962644937882</v>
      </c>
      <c r="K252" s="91" t="s">
        <v>478</v>
      </c>
      <c r="L252" s="95">
        <v>1200</v>
      </c>
      <c r="M252" s="94">
        <v>4962644937882</v>
      </c>
      <c r="N252" s="96"/>
      <c r="O252" s="60">
        <v>1200</v>
      </c>
      <c r="P252" s="96"/>
      <c r="Q252" s="96">
        <v>580</v>
      </c>
      <c r="R252" s="70">
        <v>580</v>
      </c>
      <c r="S252" s="96">
        <v>480</v>
      </c>
      <c r="T252" s="71">
        <v>480</v>
      </c>
      <c r="U252" s="96">
        <v>630</v>
      </c>
      <c r="V252" s="70">
        <v>630</v>
      </c>
      <c r="W252" s="96">
        <v>220</v>
      </c>
      <c r="X252" s="61">
        <v>220</v>
      </c>
      <c r="Y252" s="51" t="s">
        <v>1632</v>
      </c>
      <c r="Z252" s="72">
        <f t="shared" si="3"/>
        <v>1</v>
      </c>
    </row>
    <row r="253" spans="1:26" ht="15" customHeight="1">
      <c r="A253" s="51" t="s">
        <v>1350</v>
      </c>
      <c r="B253" s="51" t="s">
        <v>1351</v>
      </c>
      <c r="C253" s="51">
        <v>4962644937684</v>
      </c>
      <c r="D253" s="91" t="s">
        <v>479</v>
      </c>
      <c r="E253" s="91" t="s">
        <v>1854</v>
      </c>
      <c r="F253" s="92" t="s">
        <v>1372</v>
      </c>
      <c r="G253" s="91">
        <v>30</v>
      </c>
      <c r="H253" s="91">
        <v>4962644</v>
      </c>
      <c r="I253" s="93" t="s">
        <v>1857</v>
      </c>
      <c r="J253" s="94">
        <v>4962644937684</v>
      </c>
      <c r="K253" s="91" t="s">
        <v>479</v>
      </c>
      <c r="L253" s="95">
        <v>1200</v>
      </c>
      <c r="M253" s="94">
        <v>4962644937684</v>
      </c>
      <c r="N253" s="96"/>
      <c r="O253" s="60">
        <v>1200</v>
      </c>
      <c r="P253" s="96"/>
      <c r="Q253" s="96">
        <v>580</v>
      </c>
      <c r="R253" s="70">
        <v>580</v>
      </c>
      <c r="S253" s="96">
        <v>480</v>
      </c>
      <c r="T253" s="71">
        <v>480</v>
      </c>
      <c r="U253" s="96">
        <v>630</v>
      </c>
      <c r="V253" s="70">
        <v>630</v>
      </c>
      <c r="W253" s="96">
        <v>220</v>
      </c>
      <c r="X253" s="61">
        <v>220</v>
      </c>
      <c r="Y253" s="51" t="s">
        <v>1632</v>
      </c>
      <c r="Z253" s="72">
        <f t="shared" si="3"/>
        <v>1</v>
      </c>
    </row>
    <row r="254" spans="1:26" ht="15" customHeight="1">
      <c r="A254" s="51" t="s">
        <v>1350</v>
      </c>
      <c r="B254" s="51" t="s">
        <v>1351</v>
      </c>
      <c r="C254" s="51">
        <v>4962644943531</v>
      </c>
      <c r="D254" s="101" t="s">
        <v>1858</v>
      </c>
      <c r="E254" s="101" t="s">
        <v>1859</v>
      </c>
      <c r="F254" s="102" t="s">
        <v>1520</v>
      </c>
      <c r="G254" s="101">
        <v>30</v>
      </c>
      <c r="H254" s="101">
        <v>4962644</v>
      </c>
      <c r="I254" s="103" t="s">
        <v>1860</v>
      </c>
      <c r="J254" s="86">
        <v>4962644943531</v>
      </c>
      <c r="K254" s="101" t="s">
        <v>1858</v>
      </c>
      <c r="L254" s="104">
        <v>1400</v>
      </c>
      <c r="M254" s="86">
        <v>4962644943531</v>
      </c>
      <c r="N254" s="105"/>
      <c r="O254" s="60">
        <v>1400</v>
      </c>
      <c r="P254" s="105"/>
      <c r="Q254" s="105">
        <v>680</v>
      </c>
      <c r="R254" s="60">
        <v>680</v>
      </c>
      <c r="S254" s="105">
        <v>680</v>
      </c>
      <c r="T254" s="71">
        <v>680</v>
      </c>
      <c r="U254" s="105">
        <v>800</v>
      </c>
      <c r="V254" s="60">
        <v>800</v>
      </c>
      <c r="W254" s="105">
        <v>320</v>
      </c>
      <c r="X254" s="61">
        <v>320</v>
      </c>
      <c r="Z254" s="72">
        <f t="shared" si="3"/>
        <v>1</v>
      </c>
    </row>
    <row r="255" spans="1:26" ht="15" customHeight="1">
      <c r="A255" s="51" t="s">
        <v>1350</v>
      </c>
      <c r="B255" s="51" t="s">
        <v>1351</v>
      </c>
      <c r="C255" s="51">
        <v>4962644943494</v>
      </c>
      <c r="D255" s="101" t="s">
        <v>1861</v>
      </c>
      <c r="E255" s="101" t="s">
        <v>1859</v>
      </c>
      <c r="F255" s="102" t="s">
        <v>1523</v>
      </c>
      <c r="G255" s="101">
        <v>30</v>
      </c>
      <c r="H255" s="101">
        <v>4962644</v>
      </c>
      <c r="I255" s="103" t="s">
        <v>1862</v>
      </c>
      <c r="J255" s="86">
        <v>4962644943494</v>
      </c>
      <c r="K255" s="101" t="s">
        <v>1861</v>
      </c>
      <c r="L255" s="104">
        <v>1400</v>
      </c>
      <c r="M255" s="86">
        <v>4962644943494</v>
      </c>
      <c r="N255" s="105"/>
      <c r="O255" s="60">
        <v>1400</v>
      </c>
      <c r="P255" s="105"/>
      <c r="Q255" s="105">
        <v>680</v>
      </c>
      <c r="R255" s="60">
        <v>680</v>
      </c>
      <c r="S255" s="105">
        <v>680</v>
      </c>
      <c r="T255" s="71">
        <v>680</v>
      </c>
      <c r="U255" s="105">
        <v>800</v>
      </c>
      <c r="V255" s="60">
        <v>800</v>
      </c>
      <c r="W255" s="105">
        <v>320</v>
      </c>
      <c r="X255" s="61">
        <v>320</v>
      </c>
      <c r="Z255" s="72">
        <f t="shared" si="3"/>
        <v>1</v>
      </c>
    </row>
    <row r="256" spans="1:26" ht="15" customHeight="1">
      <c r="A256" s="51" t="s">
        <v>1350</v>
      </c>
      <c r="B256" s="51" t="s">
        <v>1351</v>
      </c>
      <c r="C256" s="51">
        <v>4962644943548</v>
      </c>
      <c r="D256" s="101" t="s">
        <v>1863</v>
      </c>
      <c r="E256" s="101" t="s">
        <v>1859</v>
      </c>
      <c r="F256" s="102" t="s">
        <v>1372</v>
      </c>
      <c r="G256" s="101">
        <v>30</v>
      </c>
      <c r="H256" s="101">
        <v>4962644</v>
      </c>
      <c r="I256" s="103" t="s">
        <v>1864</v>
      </c>
      <c r="J256" s="86">
        <v>4962644943548</v>
      </c>
      <c r="K256" s="101" t="s">
        <v>1863</v>
      </c>
      <c r="L256" s="104">
        <v>1400</v>
      </c>
      <c r="M256" s="86">
        <v>4962644943548</v>
      </c>
      <c r="N256" s="105"/>
      <c r="O256" s="60">
        <v>1400</v>
      </c>
      <c r="P256" s="105"/>
      <c r="Q256" s="105">
        <v>680</v>
      </c>
      <c r="R256" s="60">
        <v>680</v>
      </c>
      <c r="S256" s="105">
        <v>680</v>
      </c>
      <c r="T256" s="71">
        <v>680</v>
      </c>
      <c r="U256" s="105">
        <v>800</v>
      </c>
      <c r="V256" s="60">
        <v>800</v>
      </c>
      <c r="W256" s="105">
        <v>320</v>
      </c>
      <c r="X256" s="61">
        <v>320</v>
      </c>
      <c r="Z256" s="72">
        <f t="shared" si="3"/>
        <v>1</v>
      </c>
    </row>
    <row r="257" spans="1:26" ht="15" customHeight="1">
      <c r="A257" s="51" t="s">
        <v>1350</v>
      </c>
      <c r="B257" s="51" t="s">
        <v>1351</v>
      </c>
      <c r="C257" s="51">
        <v>4962644943845</v>
      </c>
      <c r="D257" s="101" t="s">
        <v>1865</v>
      </c>
      <c r="E257" s="101" t="s">
        <v>1866</v>
      </c>
      <c r="F257" s="102" t="s">
        <v>1520</v>
      </c>
      <c r="G257" s="101">
        <v>60</v>
      </c>
      <c r="H257" s="101">
        <v>4962644</v>
      </c>
      <c r="I257" s="103" t="s">
        <v>1867</v>
      </c>
      <c r="J257" s="86">
        <v>4962644943845</v>
      </c>
      <c r="K257" s="101" t="s">
        <v>1865</v>
      </c>
      <c r="L257" s="104">
        <v>1200</v>
      </c>
      <c r="M257" s="86">
        <v>4962644943845</v>
      </c>
      <c r="N257" s="105"/>
      <c r="O257" s="60">
        <v>1200</v>
      </c>
      <c r="P257" s="105"/>
      <c r="Q257" s="105">
        <v>580</v>
      </c>
      <c r="R257" s="70">
        <v>580</v>
      </c>
      <c r="S257" s="105">
        <v>480</v>
      </c>
      <c r="T257" s="71">
        <v>480</v>
      </c>
      <c r="U257" s="105">
        <v>630</v>
      </c>
      <c r="V257" s="70">
        <v>630</v>
      </c>
      <c r="W257" s="105">
        <v>220</v>
      </c>
      <c r="X257" s="61">
        <v>273</v>
      </c>
      <c r="Z257" s="72">
        <f t="shared" si="3"/>
        <v>1.240909090909091</v>
      </c>
    </row>
    <row r="258" spans="1:26" ht="15" customHeight="1">
      <c r="A258" s="51" t="s">
        <v>1350</v>
      </c>
      <c r="B258" s="51" t="s">
        <v>1351</v>
      </c>
      <c r="C258" s="51">
        <v>4962644943869</v>
      </c>
      <c r="D258" s="101" t="s">
        <v>1868</v>
      </c>
      <c r="E258" s="101" t="s">
        <v>1869</v>
      </c>
      <c r="F258" s="102" t="s">
        <v>1523</v>
      </c>
      <c r="G258" s="101">
        <v>60</v>
      </c>
      <c r="H258" s="101">
        <v>4962644</v>
      </c>
      <c r="I258" s="103" t="s">
        <v>1870</v>
      </c>
      <c r="J258" s="86">
        <v>4962644943869</v>
      </c>
      <c r="K258" s="101" t="s">
        <v>1868</v>
      </c>
      <c r="L258" s="104">
        <v>1200</v>
      </c>
      <c r="M258" s="86">
        <v>4962644943869</v>
      </c>
      <c r="N258" s="105"/>
      <c r="O258" s="60">
        <v>1200</v>
      </c>
      <c r="P258" s="105"/>
      <c r="Q258" s="105">
        <v>580</v>
      </c>
      <c r="R258" s="70">
        <v>580</v>
      </c>
      <c r="S258" s="105">
        <v>480</v>
      </c>
      <c r="T258" s="71">
        <v>480</v>
      </c>
      <c r="U258" s="105">
        <v>630</v>
      </c>
      <c r="V258" s="70">
        <v>630</v>
      </c>
      <c r="W258" s="105">
        <v>220</v>
      </c>
      <c r="X258" s="61">
        <v>273</v>
      </c>
      <c r="Z258" s="72">
        <f t="shared" si="3"/>
        <v>1.240909090909091</v>
      </c>
    </row>
    <row r="259" spans="1:26" ht="15" customHeight="1">
      <c r="A259" s="51" t="s">
        <v>1350</v>
      </c>
      <c r="B259" s="51" t="s">
        <v>1351</v>
      </c>
      <c r="C259" s="51">
        <v>4962644943852</v>
      </c>
      <c r="D259" s="101" t="s">
        <v>1871</v>
      </c>
      <c r="E259" s="101" t="s">
        <v>1872</v>
      </c>
      <c r="F259" s="102" t="s">
        <v>1372</v>
      </c>
      <c r="G259" s="101">
        <v>60</v>
      </c>
      <c r="H259" s="101">
        <v>4962644</v>
      </c>
      <c r="I259" s="103" t="s">
        <v>1873</v>
      </c>
      <c r="J259" s="86">
        <v>4962644943852</v>
      </c>
      <c r="K259" s="101" t="s">
        <v>1871</v>
      </c>
      <c r="L259" s="104">
        <v>1200</v>
      </c>
      <c r="M259" s="86">
        <v>4962644943852</v>
      </c>
      <c r="N259" s="105"/>
      <c r="O259" s="60">
        <v>1200</v>
      </c>
      <c r="P259" s="105"/>
      <c r="Q259" s="105">
        <v>580</v>
      </c>
      <c r="R259" s="70">
        <v>580</v>
      </c>
      <c r="S259" s="105">
        <v>480</v>
      </c>
      <c r="T259" s="71">
        <v>480</v>
      </c>
      <c r="U259" s="105">
        <v>630</v>
      </c>
      <c r="V259" s="70">
        <v>630</v>
      </c>
      <c r="W259" s="105">
        <v>220</v>
      </c>
      <c r="X259" s="61">
        <v>273</v>
      </c>
      <c r="Z259" s="72">
        <f t="shared" si="3"/>
        <v>1.240909090909091</v>
      </c>
    </row>
    <row r="260" spans="1:26" ht="15" customHeight="1">
      <c r="A260" s="51" t="s">
        <v>1350</v>
      </c>
      <c r="B260" s="51" t="s">
        <v>1351</v>
      </c>
      <c r="C260" s="51">
        <v>4962644932511</v>
      </c>
      <c r="D260" s="65" t="s">
        <v>482</v>
      </c>
      <c r="E260" s="65" t="s">
        <v>1874</v>
      </c>
      <c r="F260" s="65"/>
      <c r="G260" s="65">
        <v>100</v>
      </c>
      <c r="H260" s="65">
        <v>4962644</v>
      </c>
      <c r="I260" s="73" t="s">
        <v>1875</v>
      </c>
      <c r="J260" s="67">
        <v>4962644932511</v>
      </c>
      <c r="K260" s="65" t="s">
        <v>482</v>
      </c>
      <c r="L260" s="68">
        <v>600</v>
      </c>
      <c r="M260" s="67">
        <v>4962644932511</v>
      </c>
      <c r="O260" s="74">
        <v>800</v>
      </c>
      <c r="Q260" s="51">
        <v>380</v>
      </c>
      <c r="R260" s="70">
        <v>528</v>
      </c>
      <c r="S260" s="51">
        <v>380</v>
      </c>
      <c r="T260" s="71">
        <v>480</v>
      </c>
      <c r="U260" s="51">
        <v>480</v>
      </c>
      <c r="V260" s="70">
        <v>580</v>
      </c>
      <c r="W260" s="51">
        <v>185</v>
      </c>
      <c r="X260" s="61">
        <v>225</v>
      </c>
      <c r="Y260" s="81" t="s">
        <v>1355</v>
      </c>
      <c r="Z260" s="72">
        <f t="shared" si="3"/>
        <v>1.2162162162162162</v>
      </c>
    </row>
    <row r="261" spans="1:26" ht="15" customHeight="1">
      <c r="A261" s="51" t="s">
        <v>1380</v>
      </c>
      <c r="B261" s="51" t="s">
        <v>1351</v>
      </c>
      <c r="C261" s="51">
        <v>4962644932528</v>
      </c>
      <c r="D261" s="65" t="s">
        <v>798</v>
      </c>
      <c r="E261" s="65" t="s">
        <v>1876</v>
      </c>
      <c r="F261" s="64" t="s">
        <v>247</v>
      </c>
      <c r="G261" s="65">
        <v>100</v>
      </c>
      <c r="H261" s="65">
        <v>4962644</v>
      </c>
      <c r="I261" s="73" t="s">
        <v>1877</v>
      </c>
      <c r="J261" s="67">
        <v>4962644932528</v>
      </c>
      <c r="K261" s="65" t="s">
        <v>798</v>
      </c>
      <c r="L261" s="68">
        <v>300</v>
      </c>
      <c r="M261" s="67">
        <v>4962644932528</v>
      </c>
      <c r="O261" s="74">
        <v>400</v>
      </c>
      <c r="Q261" s="51">
        <v>200</v>
      </c>
      <c r="R261" s="70">
        <v>290</v>
      </c>
      <c r="S261" s="51">
        <v>200</v>
      </c>
      <c r="T261" s="71">
        <v>268</v>
      </c>
      <c r="U261" s="51">
        <v>250</v>
      </c>
      <c r="V261" s="70">
        <v>300</v>
      </c>
      <c r="W261" s="51">
        <v>96</v>
      </c>
      <c r="X261" s="61">
        <v>125</v>
      </c>
      <c r="Y261" s="81" t="s">
        <v>1355</v>
      </c>
      <c r="Z261" s="72">
        <f t="shared" ref="Z261:Z324" si="4">X261/W261</f>
        <v>1.3020833333333333</v>
      </c>
    </row>
    <row r="262" spans="1:26" ht="15" customHeight="1">
      <c r="A262" s="51" t="s">
        <v>1380</v>
      </c>
      <c r="B262" s="51" t="s">
        <v>1351</v>
      </c>
      <c r="C262" s="51">
        <v>4962644932566</v>
      </c>
      <c r="D262" s="65" t="s">
        <v>799</v>
      </c>
      <c r="E262" s="65" t="s">
        <v>1876</v>
      </c>
      <c r="F262" s="64" t="s">
        <v>1557</v>
      </c>
      <c r="G262" s="65">
        <v>100</v>
      </c>
      <c r="H262" s="65">
        <v>4962644</v>
      </c>
      <c r="I262" s="73" t="s">
        <v>1878</v>
      </c>
      <c r="J262" s="67">
        <v>4962644932566</v>
      </c>
      <c r="K262" s="65" t="s">
        <v>799</v>
      </c>
      <c r="L262" s="68">
        <v>300</v>
      </c>
      <c r="M262" s="67">
        <v>4962644932566</v>
      </c>
      <c r="O262" s="74">
        <v>400</v>
      </c>
      <c r="Q262" s="51">
        <v>200</v>
      </c>
      <c r="R262" s="70">
        <v>290</v>
      </c>
      <c r="S262" s="51">
        <v>200</v>
      </c>
      <c r="T262" s="71">
        <v>268</v>
      </c>
      <c r="U262" s="51">
        <v>250</v>
      </c>
      <c r="V262" s="70">
        <v>300</v>
      </c>
      <c r="W262" s="51">
        <v>96</v>
      </c>
      <c r="X262" s="61">
        <v>125</v>
      </c>
      <c r="Y262" s="81" t="s">
        <v>1355</v>
      </c>
      <c r="Z262" s="72">
        <f t="shared" si="4"/>
        <v>1.3020833333333333</v>
      </c>
    </row>
    <row r="263" spans="1:26" ht="15" customHeight="1">
      <c r="A263" s="51" t="s">
        <v>1380</v>
      </c>
      <c r="B263" s="51" t="s">
        <v>1351</v>
      </c>
      <c r="C263" s="51">
        <v>4962644932559</v>
      </c>
      <c r="D263" s="65" t="s">
        <v>800</v>
      </c>
      <c r="E263" s="65" t="s">
        <v>1876</v>
      </c>
      <c r="F263" s="64" t="s">
        <v>1559</v>
      </c>
      <c r="G263" s="65">
        <v>100</v>
      </c>
      <c r="H263" s="65">
        <v>4962644</v>
      </c>
      <c r="I263" s="73" t="s">
        <v>1879</v>
      </c>
      <c r="J263" s="67">
        <v>4962644932559</v>
      </c>
      <c r="K263" s="65" t="s">
        <v>800</v>
      </c>
      <c r="L263" s="68">
        <v>300</v>
      </c>
      <c r="M263" s="67">
        <v>4962644932559</v>
      </c>
      <c r="O263" s="74">
        <v>400</v>
      </c>
      <c r="Q263" s="51">
        <v>200</v>
      </c>
      <c r="R263" s="70">
        <v>290</v>
      </c>
      <c r="S263" s="51">
        <v>200</v>
      </c>
      <c r="T263" s="71">
        <v>268</v>
      </c>
      <c r="U263" s="51">
        <v>250</v>
      </c>
      <c r="V263" s="70">
        <v>300</v>
      </c>
      <c r="W263" s="51">
        <v>96</v>
      </c>
      <c r="X263" s="61">
        <v>125</v>
      </c>
      <c r="Y263" s="81" t="s">
        <v>1355</v>
      </c>
      <c r="Z263" s="72">
        <f t="shared" si="4"/>
        <v>1.3020833333333333</v>
      </c>
    </row>
    <row r="264" spans="1:26" ht="15" customHeight="1">
      <c r="C264" s="51">
        <v>4962644941575</v>
      </c>
      <c r="D264" s="65" t="s">
        <v>485</v>
      </c>
      <c r="E264" s="65" t="s">
        <v>1880</v>
      </c>
      <c r="F264" s="64"/>
      <c r="G264" s="65">
        <v>200</v>
      </c>
      <c r="H264" s="65">
        <v>4962644</v>
      </c>
      <c r="I264" s="73" t="s">
        <v>1881</v>
      </c>
      <c r="J264" s="67">
        <v>4962644941575</v>
      </c>
      <c r="K264" s="65" t="s">
        <v>485</v>
      </c>
      <c r="L264" s="68">
        <v>800</v>
      </c>
      <c r="M264" s="67">
        <v>4962644941575</v>
      </c>
      <c r="O264" s="74">
        <v>1100</v>
      </c>
      <c r="Q264" s="51">
        <v>498</v>
      </c>
      <c r="R264" s="70">
        <v>698</v>
      </c>
      <c r="S264" s="51">
        <v>498</v>
      </c>
      <c r="T264" s="71">
        <v>648</v>
      </c>
      <c r="U264" s="51">
        <v>600</v>
      </c>
      <c r="V264" s="70">
        <v>800</v>
      </c>
      <c r="W264" s="51">
        <v>235</v>
      </c>
      <c r="X264" s="61">
        <v>305</v>
      </c>
      <c r="Z264" s="72">
        <f t="shared" si="4"/>
        <v>1.2978723404255319</v>
      </c>
    </row>
    <row r="265" spans="1:26" ht="15" customHeight="1">
      <c r="A265" s="51" t="s">
        <v>1350</v>
      </c>
      <c r="B265" s="51" t="s">
        <v>1351</v>
      </c>
      <c r="C265" s="51">
        <v>4962644932535</v>
      </c>
      <c r="D265" s="65" t="s">
        <v>801</v>
      </c>
      <c r="E265" s="65" t="s">
        <v>1882</v>
      </c>
      <c r="F265" s="64" t="s">
        <v>247</v>
      </c>
      <c r="G265" s="65">
        <v>100</v>
      </c>
      <c r="H265" s="65">
        <v>4962644</v>
      </c>
      <c r="I265" s="73" t="s">
        <v>1883</v>
      </c>
      <c r="J265" s="67">
        <v>4962644932535</v>
      </c>
      <c r="K265" s="65" t="s">
        <v>801</v>
      </c>
      <c r="L265" s="68">
        <v>280</v>
      </c>
      <c r="M265" s="67">
        <v>4962644932535</v>
      </c>
      <c r="O265" s="74">
        <v>400</v>
      </c>
      <c r="Q265" s="51">
        <v>160</v>
      </c>
      <c r="R265" s="70">
        <v>240</v>
      </c>
      <c r="S265" s="51">
        <v>160</v>
      </c>
      <c r="T265" s="71">
        <v>210</v>
      </c>
      <c r="U265" s="51">
        <v>200</v>
      </c>
      <c r="V265" s="70">
        <v>250</v>
      </c>
      <c r="W265" s="51">
        <v>77</v>
      </c>
      <c r="X265" s="61">
        <v>100</v>
      </c>
      <c r="Y265" s="81" t="s">
        <v>1355</v>
      </c>
      <c r="Z265" s="72">
        <f t="shared" si="4"/>
        <v>1.2987012987012987</v>
      </c>
    </row>
    <row r="266" spans="1:26" ht="15" customHeight="1">
      <c r="A266" s="51" t="s">
        <v>1350</v>
      </c>
      <c r="B266" s="51" t="s">
        <v>1351</v>
      </c>
      <c r="C266" s="51">
        <v>4962644932580</v>
      </c>
      <c r="D266" s="65" t="s">
        <v>802</v>
      </c>
      <c r="E266" s="65" t="s">
        <v>1882</v>
      </c>
      <c r="F266" s="64" t="s">
        <v>1557</v>
      </c>
      <c r="G266" s="65">
        <v>100</v>
      </c>
      <c r="H266" s="65">
        <v>4962644</v>
      </c>
      <c r="I266" s="73" t="s">
        <v>1884</v>
      </c>
      <c r="J266" s="67">
        <v>4962644932580</v>
      </c>
      <c r="K266" s="65" t="s">
        <v>802</v>
      </c>
      <c r="L266" s="68">
        <v>280</v>
      </c>
      <c r="M266" s="67">
        <v>4962644932580</v>
      </c>
      <c r="O266" s="74">
        <v>400</v>
      </c>
      <c r="Q266" s="51">
        <v>160</v>
      </c>
      <c r="R266" s="70">
        <v>240</v>
      </c>
      <c r="S266" s="51">
        <v>160</v>
      </c>
      <c r="T266" s="71">
        <v>210</v>
      </c>
      <c r="U266" s="51">
        <v>200</v>
      </c>
      <c r="V266" s="70">
        <v>250</v>
      </c>
      <c r="W266" s="51">
        <v>77</v>
      </c>
      <c r="X266" s="61">
        <v>100</v>
      </c>
      <c r="Y266" s="81" t="s">
        <v>1355</v>
      </c>
      <c r="Z266" s="72">
        <f t="shared" si="4"/>
        <v>1.2987012987012987</v>
      </c>
    </row>
    <row r="267" spans="1:26" ht="15" customHeight="1">
      <c r="A267" s="51" t="s">
        <v>1350</v>
      </c>
      <c r="B267" s="51" t="s">
        <v>1351</v>
      </c>
      <c r="C267" s="51">
        <v>4962644932573</v>
      </c>
      <c r="D267" s="65" t="s">
        <v>803</v>
      </c>
      <c r="E267" s="65" t="s">
        <v>1882</v>
      </c>
      <c r="F267" s="64" t="s">
        <v>1559</v>
      </c>
      <c r="G267" s="65">
        <v>100</v>
      </c>
      <c r="H267" s="65">
        <v>4962644</v>
      </c>
      <c r="I267" s="73" t="s">
        <v>1885</v>
      </c>
      <c r="J267" s="67">
        <v>4962644932573</v>
      </c>
      <c r="K267" s="65" t="s">
        <v>803</v>
      </c>
      <c r="L267" s="68">
        <v>280</v>
      </c>
      <c r="M267" s="67">
        <v>4962644932573</v>
      </c>
      <c r="O267" s="74">
        <v>400</v>
      </c>
      <c r="Q267" s="51">
        <v>160</v>
      </c>
      <c r="R267" s="70">
        <v>240</v>
      </c>
      <c r="S267" s="51">
        <v>160</v>
      </c>
      <c r="T267" s="71">
        <v>210</v>
      </c>
      <c r="U267" s="51">
        <v>200</v>
      </c>
      <c r="V267" s="70">
        <v>250</v>
      </c>
      <c r="W267" s="51">
        <v>77</v>
      </c>
      <c r="X267" s="61">
        <v>100</v>
      </c>
      <c r="Y267" s="81" t="s">
        <v>1355</v>
      </c>
      <c r="Z267" s="72">
        <f t="shared" si="4"/>
        <v>1.2987012987012987</v>
      </c>
    </row>
    <row r="268" spans="1:26" ht="15" customHeight="1">
      <c r="A268" s="51" t="s">
        <v>1380</v>
      </c>
      <c r="B268" s="51" t="s">
        <v>1351</v>
      </c>
      <c r="C268" s="51">
        <v>4962644410002</v>
      </c>
      <c r="D268" s="65" t="s">
        <v>486</v>
      </c>
      <c r="E268" s="65" t="s">
        <v>1886</v>
      </c>
      <c r="F268" s="64" t="s">
        <v>247</v>
      </c>
      <c r="G268" s="65">
        <v>100</v>
      </c>
      <c r="H268" s="65">
        <v>4962644</v>
      </c>
      <c r="I268" s="73" t="s">
        <v>1887</v>
      </c>
      <c r="J268" s="67">
        <v>4962644410002</v>
      </c>
      <c r="K268" s="65" t="s">
        <v>486</v>
      </c>
      <c r="L268" s="68">
        <v>700</v>
      </c>
      <c r="M268" s="67">
        <v>4962644410002</v>
      </c>
      <c r="O268" s="74">
        <v>900</v>
      </c>
      <c r="Q268" s="51">
        <v>480</v>
      </c>
      <c r="R268" s="70">
        <v>648</v>
      </c>
      <c r="S268" s="51">
        <v>480</v>
      </c>
      <c r="T268" s="71">
        <v>598</v>
      </c>
      <c r="U268" s="51">
        <v>580</v>
      </c>
      <c r="V268" s="70">
        <v>700</v>
      </c>
      <c r="W268" s="51">
        <v>230</v>
      </c>
      <c r="X268" s="61">
        <v>280</v>
      </c>
      <c r="Y268" s="81" t="s">
        <v>1355</v>
      </c>
      <c r="Z268" s="72">
        <f t="shared" si="4"/>
        <v>1.2173913043478262</v>
      </c>
    </row>
    <row r="269" spans="1:26" ht="15" customHeight="1">
      <c r="A269" s="51" t="s">
        <v>1380</v>
      </c>
      <c r="B269" s="51" t="s">
        <v>1351</v>
      </c>
      <c r="C269" s="51">
        <v>4962644410040</v>
      </c>
      <c r="D269" s="65" t="s">
        <v>806</v>
      </c>
      <c r="E269" s="65" t="s">
        <v>1888</v>
      </c>
      <c r="F269" s="64" t="s">
        <v>1520</v>
      </c>
      <c r="G269" s="65">
        <v>100</v>
      </c>
      <c r="H269" s="65">
        <v>4962644</v>
      </c>
      <c r="I269" s="73" t="s">
        <v>1889</v>
      </c>
      <c r="J269" s="67">
        <v>4962644410040</v>
      </c>
      <c r="K269" s="65" t="s">
        <v>806</v>
      </c>
      <c r="L269" s="68">
        <v>1000</v>
      </c>
      <c r="M269" s="67">
        <v>4962644410040</v>
      </c>
      <c r="O269" s="74">
        <v>1300</v>
      </c>
      <c r="Q269" s="51">
        <v>680</v>
      </c>
      <c r="R269" s="71">
        <v>768</v>
      </c>
      <c r="S269" s="51">
        <v>680</v>
      </c>
      <c r="T269" s="71">
        <v>698</v>
      </c>
      <c r="U269" s="51">
        <v>780</v>
      </c>
      <c r="V269" s="70">
        <v>850</v>
      </c>
      <c r="W269" s="51">
        <v>272</v>
      </c>
      <c r="X269" s="61">
        <v>328</v>
      </c>
      <c r="Y269" s="81" t="s">
        <v>1355</v>
      </c>
      <c r="Z269" s="72">
        <f t="shared" si="4"/>
        <v>1.2058823529411764</v>
      </c>
    </row>
    <row r="270" spans="1:26" ht="15" customHeight="1">
      <c r="A270" s="51" t="s">
        <v>1380</v>
      </c>
      <c r="B270" s="51" t="s">
        <v>1351</v>
      </c>
      <c r="C270" s="51">
        <v>4962644409884</v>
      </c>
      <c r="D270" s="65" t="s">
        <v>807</v>
      </c>
      <c r="E270" s="65" t="s">
        <v>1888</v>
      </c>
      <c r="F270" s="64" t="s">
        <v>247</v>
      </c>
      <c r="G270" s="65">
        <v>100</v>
      </c>
      <c r="H270" s="65">
        <v>4962644</v>
      </c>
      <c r="I270" s="73" t="s">
        <v>1890</v>
      </c>
      <c r="J270" s="67">
        <v>4962644409884</v>
      </c>
      <c r="K270" s="65" t="s">
        <v>807</v>
      </c>
      <c r="L270" s="68">
        <v>1000</v>
      </c>
      <c r="M270" s="67">
        <v>4962644409884</v>
      </c>
      <c r="O270" s="74">
        <v>1300</v>
      </c>
      <c r="Q270" s="51">
        <v>680</v>
      </c>
      <c r="R270" s="71">
        <v>768</v>
      </c>
      <c r="S270" s="51">
        <v>680</v>
      </c>
      <c r="T270" s="71">
        <v>698</v>
      </c>
      <c r="U270" s="51">
        <v>780</v>
      </c>
      <c r="V270" s="70">
        <v>850</v>
      </c>
      <c r="W270" s="51">
        <v>272</v>
      </c>
      <c r="X270" s="61">
        <v>328</v>
      </c>
      <c r="Y270" s="81" t="s">
        <v>1355</v>
      </c>
      <c r="Z270" s="72">
        <f t="shared" si="4"/>
        <v>1.2058823529411764</v>
      </c>
    </row>
    <row r="271" spans="1:26" ht="15" customHeight="1">
      <c r="A271" s="51" t="s">
        <v>1380</v>
      </c>
      <c r="B271" s="51" t="s">
        <v>1351</v>
      </c>
      <c r="C271" s="51">
        <v>4962644409945</v>
      </c>
      <c r="D271" s="65" t="s">
        <v>808</v>
      </c>
      <c r="E271" s="65" t="s">
        <v>1888</v>
      </c>
      <c r="F271" s="64" t="s">
        <v>1891</v>
      </c>
      <c r="G271" s="65">
        <v>100</v>
      </c>
      <c r="H271" s="65">
        <v>4962644</v>
      </c>
      <c r="I271" s="73" t="s">
        <v>1892</v>
      </c>
      <c r="J271" s="67">
        <v>4962644409945</v>
      </c>
      <c r="K271" s="65" t="s">
        <v>808</v>
      </c>
      <c r="L271" s="68">
        <v>1000</v>
      </c>
      <c r="M271" s="67">
        <v>4962644409945</v>
      </c>
      <c r="O271" s="74">
        <v>1300</v>
      </c>
      <c r="Q271" s="51">
        <v>680</v>
      </c>
      <c r="R271" s="71">
        <v>768</v>
      </c>
      <c r="S271" s="51">
        <v>680</v>
      </c>
      <c r="T271" s="71">
        <v>698</v>
      </c>
      <c r="U271" s="51">
        <v>780</v>
      </c>
      <c r="V271" s="70">
        <v>850</v>
      </c>
      <c r="W271" s="51">
        <v>272</v>
      </c>
      <c r="X271" s="61">
        <v>328</v>
      </c>
      <c r="Y271" s="81" t="s">
        <v>1355</v>
      </c>
      <c r="Z271" s="72">
        <f t="shared" si="4"/>
        <v>1.2058823529411764</v>
      </c>
    </row>
    <row r="272" spans="1:26" ht="15" customHeight="1">
      <c r="A272" s="51" t="s">
        <v>1380</v>
      </c>
      <c r="B272" s="51" t="s">
        <v>1351</v>
      </c>
      <c r="C272" s="51">
        <v>4962644409891</v>
      </c>
      <c r="D272" s="65" t="s">
        <v>809</v>
      </c>
      <c r="E272" s="65" t="s">
        <v>1888</v>
      </c>
      <c r="F272" s="64" t="s">
        <v>1834</v>
      </c>
      <c r="G272" s="65">
        <v>100</v>
      </c>
      <c r="H272" s="65">
        <v>4962644</v>
      </c>
      <c r="I272" s="73" t="s">
        <v>1893</v>
      </c>
      <c r="J272" s="67">
        <v>4962644409891</v>
      </c>
      <c r="K272" s="65" t="s">
        <v>809</v>
      </c>
      <c r="L272" s="68">
        <v>1000</v>
      </c>
      <c r="M272" s="67">
        <v>4962644409891</v>
      </c>
      <c r="O272" s="74">
        <v>1300</v>
      </c>
      <c r="Q272" s="51">
        <v>680</v>
      </c>
      <c r="R272" s="71">
        <v>768</v>
      </c>
      <c r="S272" s="51">
        <v>680</v>
      </c>
      <c r="T272" s="71">
        <v>698</v>
      </c>
      <c r="U272" s="51">
        <v>780</v>
      </c>
      <c r="V272" s="70">
        <v>850</v>
      </c>
      <c r="W272" s="51">
        <v>272</v>
      </c>
      <c r="X272" s="61">
        <v>328</v>
      </c>
      <c r="Y272" s="81" t="s">
        <v>1355</v>
      </c>
      <c r="Z272" s="72">
        <f t="shared" si="4"/>
        <v>1.2058823529411764</v>
      </c>
    </row>
    <row r="273" spans="1:26" ht="15" customHeight="1">
      <c r="C273" s="51">
        <v>4962644942558</v>
      </c>
      <c r="D273" s="65" t="s">
        <v>114</v>
      </c>
      <c r="E273" s="65" t="s">
        <v>1894</v>
      </c>
      <c r="F273" s="64" t="s">
        <v>247</v>
      </c>
      <c r="G273" s="65">
        <v>50</v>
      </c>
      <c r="H273" s="65">
        <v>4962644</v>
      </c>
      <c r="I273" s="73" t="s">
        <v>1895</v>
      </c>
      <c r="J273" s="67">
        <v>4962644942558</v>
      </c>
      <c r="K273" s="65" t="s">
        <v>114</v>
      </c>
      <c r="L273" s="68">
        <v>1500</v>
      </c>
      <c r="M273" s="67">
        <v>4962644942558</v>
      </c>
      <c r="O273" s="74">
        <v>2000</v>
      </c>
      <c r="Q273" s="51">
        <v>980</v>
      </c>
      <c r="R273" s="70">
        <v>1480</v>
      </c>
      <c r="S273" s="51">
        <v>980</v>
      </c>
      <c r="T273" s="71">
        <v>1280</v>
      </c>
      <c r="U273" s="51">
        <v>1280</v>
      </c>
      <c r="V273" s="70">
        <v>1500</v>
      </c>
      <c r="W273" s="51">
        <v>465</v>
      </c>
      <c r="X273" s="61">
        <v>600</v>
      </c>
      <c r="Z273" s="72">
        <f t="shared" si="4"/>
        <v>1.2903225806451613</v>
      </c>
    </row>
    <row r="274" spans="1:26" ht="15" customHeight="1">
      <c r="C274" s="51">
        <v>4962644942565</v>
      </c>
      <c r="D274" s="65" t="s">
        <v>117</v>
      </c>
      <c r="E274" s="65" t="s">
        <v>1894</v>
      </c>
      <c r="F274" s="64" t="s">
        <v>249</v>
      </c>
      <c r="G274" s="65">
        <v>50</v>
      </c>
      <c r="H274" s="65">
        <v>4962644</v>
      </c>
      <c r="I274" s="73" t="s">
        <v>1896</v>
      </c>
      <c r="J274" s="67">
        <v>4962644942565</v>
      </c>
      <c r="K274" s="65" t="s">
        <v>117</v>
      </c>
      <c r="L274" s="68">
        <v>1500</v>
      </c>
      <c r="M274" s="67">
        <v>4962644942565</v>
      </c>
      <c r="O274" s="74">
        <v>2000</v>
      </c>
      <c r="Q274" s="51">
        <v>980</v>
      </c>
      <c r="R274" s="70">
        <v>1480</v>
      </c>
      <c r="S274" s="51">
        <v>980</v>
      </c>
      <c r="T274" s="71">
        <v>1280</v>
      </c>
      <c r="U274" s="51">
        <v>1280</v>
      </c>
      <c r="V274" s="70">
        <v>1500</v>
      </c>
      <c r="W274" s="51">
        <v>465</v>
      </c>
      <c r="X274" s="61">
        <v>600</v>
      </c>
      <c r="Z274" s="72">
        <f t="shared" si="4"/>
        <v>1.2903225806451613</v>
      </c>
    </row>
    <row r="275" spans="1:26" ht="15" customHeight="1">
      <c r="C275" s="51">
        <v>4962644942572</v>
      </c>
      <c r="D275" s="65" t="s">
        <v>119</v>
      </c>
      <c r="E275" s="65" t="s">
        <v>1897</v>
      </c>
      <c r="F275" s="64" t="s">
        <v>247</v>
      </c>
      <c r="G275" s="65">
        <v>50</v>
      </c>
      <c r="H275" s="65">
        <v>4962644</v>
      </c>
      <c r="I275" s="73" t="s">
        <v>1898</v>
      </c>
      <c r="J275" s="67">
        <v>4962644942572</v>
      </c>
      <c r="K275" s="65" t="s">
        <v>119</v>
      </c>
      <c r="L275" s="68">
        <v>2000</v>
      </c>
      <c r="M275" s="67">
        <v>4962644942572</v>
      </c>
      <c r="O275" s="74">
        <v>2600</v>
      </c>
      <c r="Q275" s="51">
        <v>1480</v>
      </c>
      <c r="R275" s="70">
        <v>1980</v>
      </c>
      <c r="S275" s="51">
        <v>1480</v>
      </c>
      <c r="T275" s="71">
        <v>1880</v>
      </c>
      <c r="U275" s="51">
        <v>1680</v>
      </c>
      <c r="V275" s="70">
        <v>2180</v>
      </c>
      <c r="W275" s="51">
        <v>695</v>
      </c>
      <c r="X275" s="61">
        <v>880</v>
      </c>
      <c r="Z275" s="72">
        <f t="shared" si="4"/>
        <v>1.2661870503597121</v>
      </c>
    </row>
    <row r="276" spans="1:26" ht="15" customHeight="1">
      <c r="C276" s="51">
        <v>4962644942589</v>
      </c>
      <c r="D276" s="65" t="s">
        <v>121</v>
      </c>
      <c r="E276" s="65" t="s">
        <v>1897</v>
      </c>
      <c r="F276" s="64" t="s">
        <v>249</v>
      </c>
      <c r="G276" s="65">
        <v>50</v>
      </c>
      <c r="H276" s="65">
        <v>4962644</v>
      </c>
      <c r="I276" s="73" t="s">
        <v>1899</v>
      </c>
      <c r="J276" s="67">
        <v>4962644942589</v>
      </c>
      <c r="K276" s="65" t="s">
        <v>121</v>
      </c>
      <c r="L276" s="68">
        <v>2000</v>
      </c>
      <c r="M276" s="67">
        <v>4962644942589</v>
      </c>
      <c r="O276" s="74">
        <v>2600</v>
      </c>
      <c r="Q276" s="51">
        <v>1480</v>
      </c>
      <c r="R276" s="70">
        <v>1980</v>
      </c>
      <c r="S276" s="51">
        <v>1480</v>
      </c>
      <c r="T276" s="71">
        <v>1880</v>
      </c>
      <c r="U276" s="51">
        <v>1680</v>
      </c>
      <c r="V276" s="70">
        <v>2180</v>
      </c>
      <c r="W276" s="51">
        <v>695</v>
      </c>
      <c r="X276" s="61">
        <v>880</v>
      </c>
      <c r="Z276" s="72">
        <f t="shared" si="4"/>
        <v>1.2661870503597121</v>
      </c>
    </row>
    <row r="277" spans="1:26" ht="15" customHeight="1">
      <c r="A277" s="51" t="s">
        <v>1350</v>
      </c>
      <c r="B277" s="51" t="s">
        <v>1351</v>
      </c>
      <c r="C277" s="51">
        <v>4962644938070</v>
      </c>
      <c r="D277" s="65" t="s">
        <v>1900</v>
      </c>
      <c r="E277" s="65" t="s">
        <v>1901</v>
      </c>
      <c r="F277" s="64" t="s">
        <v>1844</v>
      </c>
      <c r="G277" s="65">
        <v>100</v>
      </c>
      <c r="H277" s="65">
        <v>4962644</v>
      </c>
      <c r="I277" s="73" t="s">
        <v>1902</v>
      </c>
      <c r="J277" s="67">
        <v>4962644938070</v>
      </c>
      <c r="K277" s="65" t="s">
        <v>1900</v>
      </c>
      <c r="L277" s="68">
        <v>280</v>
      </c>
      <c r="M277" s="67">
        <v>4962644938070</v>
      </c>
      <c r="O277" s="74">
        <v>400</v>
      </c>
      <c r="Q277" s="51">
        <v>200</v>
      </c>
      <c r="R277" s="70">
        <v>278</v>
      </c>
      <c r="S277" s="51">
        <v>200</v>
      </c>
      <c r="T277" s="70">
        <v>248</v>
      </c>
      <c r="U277" s="51">
        <v>280</v>
      </c>
      <c r="V277" s="70">
        <v>300</v>
      </c>
      <c r="W277" s="51">
        <v>96</v>
      </c>
      <c r="X277" s="61">
        <v>117</v>
      </c>
      <c r="Y277" s="81" t="s">
        <v>1355</v>
      </c>
      <c r="Z277" s="72">
        <f t="shared" si="4"/>
        <v>1.21875</v>
      </c>
    </row>
    <row r="278" spans="1:26" ht="15" customHeight="1">
      <c r="A278" s="51" t="s">
        <v>1350</v>
      </c>
      <c r="B278" s="51" t="s">
        <v>1351</v>
      </c>
      <c r="C278" s="51">
        <v>4962644930968</v>
      </c>
      <c r="D278" s="65" t="s">
        <v>811</v>
      </c>
      <c r="E278" s="65" t="s">
        <v>1901</v>
      </c>
      <c r="F278" s="64" t="s">
        <v>247</v>
      </c>
      <c r="G278" s="65">
        <v>100</v>
      </c>
      <c r="H278" s="65">
        <v>4962644</v>
      </c>
      <c r="I278" s="73" t="s">
        <v>1903</v>
      </c>
      <c r="J278" s="67">
        <v>4962644930968</v>
      </c>
      <c r="K278" s="65" t="s">
        <v>811</v>
      </c>
      <c r="L278" s="68">
        <v>280</v>
      </c>
      <c r="M278" s="67">
        <v>4962644930968</v>
      </c>
      <c r="O278" s="74">
        <v>400</v>
      </c>
      <c r="Q278" s="51">
        <v>200</v>
      </c>
      <c r="R278" s="70">
        <v>278</v>
      </c>
      <c r="S278" s="51">
        <v>200</v>
      </c>
      <c r="T278" s="70">
        <v>248</v>
      </c>
      <c r="U278" s="51">
        <v>280</v>
      </c>
      <c r="V278" s="70">
        <v>300</v>
      </c>
      <c r="W278" s="51">
        <v>96</v>
      </c>
      <c r="X278" s="61">
        <v>117</v>
      </c>
      <c r="Y278" s="81" t="s">
        <v>1355</v>
      </c>
      <c r="Z278" s="72">
        <f t="shared" si="4"/>
        <v>1.21875</v>
      </c>
    </row>
    <row r="279" spans="1:26" ht="15" customHeight="1">
      <c r="A279" s="51" t="s">
        <v>1350</v>
      </c>
      <c r="B279" s="51" t="s">
        <v>1351</v>
      </c>
      <c r="C279" s="51">
        <v>4962644938063</v>
      </c>
      <c r="D279" s="65" t="s">
        <v>1904</v>
      </c>
      <c r="E279" s="65" t="s">
        <v>1901</v>
      </c>
      <c r="F279" s="64" t="s">
        <v>1849</v>
      </c>
      <c r="G279" s="65">
        <v>100</v>
      </c>
      <c r="H279" s="65">
        <v>4962644</v>
      </c>
      <c r="I279" s="73" t="s">
        <v>1905</v>
      </c>
      <c r="J279" s="67">
        <v>4962644938063</v>
      </c>
      <c r="K279" s="65" t="s">
        <v>1904</v>
      </c>
      <c r="L279" s="68">
        <v>280</v>
      </c>
      <c r="M279" s="67">
        <v>4962644938063</v>
      </c>
      <c r="O279" s="74">
        <v>400</v>
      </c>
      <c r="Q279" s="51">
        <v>200</v>
      </c>
      <c r="R279" s="70">
        <v>278</v>
      </c>
      <c r="S279" s="51">
        <v>200</v>
      </c>
      <c r="T279" s="70">
        <v>248</v>
      </c>
      <c r="U279" s="51">
        <v>280</v>
      </c>
      <c r="V279" s="70">
        <v>300</v>
      </c>
      <c r="W279" s="51">
        <v>96</v>
      </c>
      <c r="X279" s="61">
        <v>117</v>
      </c>
      <c r="Y279" s="81" t="s">
        <v>1355</v>
      </c>
      <c r="Z279" s="72">
        <f t="shared" si="4"/>
        <v>1.21875</v>
      </c>
    </row>
    <row r="280" spans="1:26" ht="15" customHeight="1">
      <c r="A280" s="51" t="s">
        <v>1350</v>
      </c>
      <c r="B280" s="51" t="s">
        <v>1351</v>
      </c>
      <c r="C280" s="51">
        <v>4962644931019</v>
      </c>
      <c r="D280" s="65" t="s">
        <v>813</v>
      </c>
      <c r="E280" s="65" t="s">
        <v>1901</v>
      </c>
      <c r="F280" s="64" t="s">
        <v>1557</v>
      </c>
      <c r="G280" s="65">
        <v>100</v>
      </c>
      <c r="H280" s="65">
        <v>4962644</v>
      </c>
      <c r="I280" s="73" t="s">
        <v>1906</v>
      </c>
      <c r="J280" s="67">
        <v>4962644931019</v>
      </c>
      <c r="K280" s="65" t="s">
        <v>813</v>
      </c>
      <c r="L280" s="68">
        <v>280</v>
      </c>
      <c r="M280" s="67">
        <v>4962644931019</v>
      </c>
      <c r="O280" s="74">
        <v>400</v>
      </c>
      <c r="Q280" s="51">
        <v>200</v>
      </c>
      <c r="R280" s="70">
        <v>278</v>
      </c>
      <c r="S280" s="51">
        <v>200</v>
      </c>
      <c r="T280" s="70">
        <v>248</v>
      </c>
      <c r="U280" s="51">
        <v>280</v>
      </c>
      <c r="V280" s="70">
        <v>300</v>
      </c>
      <c r="W280" s="51">
        <v>96</v>
      </c>
      <c r="X280" s="61">
        <v>117</v>
      </c>
      <c r="Y280" s="81" t="s">
        <v>1355</v>
      </c>
      <c r="Z280" s="72">
        <f t="shared" si="4"/>
        <v>1.21875</v>
      </c>
    </row>
    <row r="281" spans="1:26" ht="15" customHeight="1">
      <c r="A281" s="51" t="s">
        <v>1350</v>
      </c>
      <c r="B281" s="51" t="s">
        <v>1351</v>
      </c>
      <c r="C281" s="51">
        <v>4962644931002</v>
      </c>
      <c r="D281" s="65" t="s">
        <v>814</v>
      </c>
      <c r="E281" s="65" t="s">
        <v>1901</v>
      </c>
      <c r="F281" s="64" t="s">
        <v>1559</v>
      </c>
      <c r="G281" s="65">
        <v>100</v>
      </c>
      <c r="H281" s="65">
        <v>4962644</v>
      </c>
      <c r="I281" s="73" t="s">
        <v>1907</v>
      </c>
      <c r="J281" s="67">
        <v>4962644931002</v>
      </c>
      <c r="K281" s="65" t="s">
        <v>814</v>
      </c>
      <c r="L281" s="68">
        <v>280</v>
      </c>
      <c r="M281" s="67">
        <v>4962644931002</v>
      </c>
      <c r="O281" s="74">
        <v>400</v>
      </c>
      <c r="Q281" s="51">
        <v>200</v>
      </c>
      <c r="R281" s="70">
        <v>278</v>
      </c>
      <c r="S281" s="51">
        <v>200</v>
      </c>
      <c r="T281" s="70">
        <v>248</v>
      </c>
      <c r="U281" s="51">
        <v>280</v>
      </c>
      <c r="V281" s="70">
        <v>300</v>
      </c>
      <c r="W281" s="51">
        <v>96</v>
      </c>
      <c r="X281" s="61">
        <v>117</v>
      </c>
      <c r="Y281" s="81" t="s">
        <v>1355</v>
      </c>
      <c r="Z281" s="72">
        <f t="shared" si="4"/>
        <v>1.21875</v>
      </c>
    </row>
    <row r="282" spans="1:26" ht="15" customHeight="1">
      <c r="A282" s="51" t="s">
        <v>1380</v>
      </c>
      <c r="B282" s="51" t="s">
        <v>1351</v>
      </c>
      <c r="C282" s="51">
        <v>4962644930975</v>
      </c>
      <c r="D282" s="65" t="s">
        <v>815</v>
      </c>
      <c r="E282" s="65" t="s">
        <v>1908</v>
      </c>
      <c r="F282" s="64" t="s">
        <v>247</v>
      </c>
      <c r="G282" s="65">
        <v>100</v>
      </c>
      <c r="H282" s="65">
        <v>4962644</v>
      </c>
      <c r="I282" s="73" t="s">
        <v>1909</v>
      </c>
      <c r="J282" s="67">
        <v>4962644930975</v>
      </c>
      <c r="K282" s="65" t="s">
        <v>815</v>
      </c>
      <c r="L282" s="68">
        <v>250</v>
      </c>
      <c r="M282" s="67">
        <v>4962644930975</v>
      </c>
      <c r="O282" s="74">
        <v>400</v>
      </c>
      <c r="Q282" s="51">
        <v>180</v>
      </c>
      <c r="R282" s="71">
        <v>248</v>
      </c>
      <c r="S282" s="51">
        <v>180</v>
      </c>
      <c r="T282" s="71">
        <v>228</v>
      </c>
      <c r="U282" s="51">
        <v>250</v>
      </c>
      <c r="V282" s="70">
        <v>280</v>
      </c>
      <c r="W282" s="51">
        <v>87</v>
      </c>
      <c r="X282" s="61">
        <v>107</v>
      </c>
      <c r="Y282" s="81" t="s">
        <v>1355</v>
      </c>
      <c r="Z282" s="72">
        <f t="shared" si="4"/>
        <v>1.2298850574712643</v>
      </c>
    </row>
    <row r="283" spans="1:26" ht="15" customHeight="1">
      <c r="A283" s="51" t="s">
        <v>1380</v>
      </c>
      <c r="B283" s="51" t="s">
        <v>1351</v>
      </c>
      <c r="C283" s="51">
        <v>4962644930999</v>
      </c>
      <c r="D283" s="65" t="s">
        <v>816</v>
      </c>
      <c r="E283" s="65" t="s">
        <v>1908</v>
      </c>
      <c r="F283" s="64" t="s">
        <v>1557</v>
      </c>
      <c r="G283" s="65">
        <v>100</v>
      </c>
      <c r="H283" s="65">
        <v>4962644</v>
      </c>
      <c r="I283" s="73" t="s">
        <v>1910</v>
      </c>
      <c r="J283" s="67">
        <v>4962644930999</v>
      </c>
      <c r="K283" s="65" t="s">
        <v>816</v>
      </c>
      <c r="L283" s="68">
        <v>250</v>
      </c>
      <c r="M283" s="67">
        <v>4962644930999</v>
      </c>
      <c r="O283" s="74">
        <v>400</v>
      </c>
      <c r="Q283" s="51">
        <v>180</v>
      </c>
      <c r="R283" s="71">
        <v>248</v>
      </c>
      <c r="S283" s="51">
        <v>180</v>
      </c>
      <c r="T283" s="71">
        <v>228</v>
      </c>
      <c r="U283" s="51">
        <v>250</v>
      </c>
      <c r="V283" s="70">
        <v>280</v>
      </c>
      <c r="W283" s="51">
        <v>87</v>
      </c>
      <c r="X283" s="61">
        <v>107</v>
      </c>
      <c r="Y283" s="81" t="s">
        <v>1355</v>
      </c>
      <c r="Z283" s="72">
        <f t="shared" si="4"/>
        <v>1.2298850574712643</v>
      </c>
    </row>
    <row r="284" spans="1:26" ht="15" customHeight="1">
      <c r="A284" s="51" t="s">
        <v>1380</v>
      </c>
      <c r="B284" s="51" t="s">
        <v>1351</v>
      </c>
      <c r="C284" s="51">
        <v>4962644930982</v>
      </c>
      <c r="D284" s="65" t="s">
        <v>817</v>
      </c>
      <c r="E284" s="65" t="s">
        <v>1908</v>
      </c>
      <c r="F284" s="64" t="s">
        <v>1559</v>
      </c>
      <c r="G284" s="65">
        <v>100</v>
      </c>
      <c r="H284" s="65">
        <v>4962644</v>
      </c>
      <c r="I284" s="73" t="s">
        <v>1911</v>
      </c>
      <c r="J284" s="67">
        <v>4962644930982</v>
      </c>
      <c r="K284" s="65" t="s">
        <v>817</v>
      </c>
      <c r="L284" s="68">
        <v>250</v>
      </c>
      <c r="M284" s="67">
        <v>4962644930982</v>
      </c>
      <c r="O284" s="74">
        <v>400</v>
      </c>
      <c r="Q284" s="51">
        <v>180</v>
      </c>
      <c r="R284" s="71">
        <v>248</v>
      </c>
      <c r="S284" s="51">
        <v>180</v>
      </c>
      <c r="T284" s="71">
        <v>228</v>
      </c>
      <c r="U284" s="51">
        <v>250</v>
      </c>
      <c r="V284" s="70">
        <v>280</v>
      </c>
      <c r="W284" s="51">
        <v>87</v>
      </c>
      <c r="X284" s="61">
        <v>107</v>
      </c>
      <c r="Y284" s="81" t="s">
        <v>1355</v>
      </c>
      <c r="Z284" s="72">
        <f t="shared" si="4"/>
        <v>1.2298850574712643</v>
      </c>
    </row>
    <row r="285" spans="1:26" ht="15" customHeight="1">
      <c r="A285" s="51" t="s">
        <v>1380</v>
      </c>
      <c r="B285" s="51" t="s">
        <v>1351</v>
      </c>
      <c r="C285" s="51">
        <v>4962644931453</v>
      </c>
      <c r="D285" s="65" t="s">
        <v>487</v>
      </c>
      <c r="E285" s="65" t="s">
        <v>1912</v>
      </c>
      <c r="F285" s="64"/>
      <c r="G285" s="65">
        <v>100</v>
      </c>
      <c r="H285" s="65">
        <v>4962644</v>
      </c>
      <c r="I285" s="73" t="s">
        <v>1913</v>
      </c>
      <c r="J285" s="67">
        <v>4962644931453</v>
      </c>
      <c r="K285" s="65" t="s">
        <v>487</v>
      </c>
      <c r="L285" s="68">
        <v>280</v>
      </c>
      <c r="M285" s="67">
        <v>4962644931453</v>
      </c>
      <c r="O285" s="74">
        <v>350</v>
      </c>
      <c r="Q285" s="51">
        <v>230</v>
      </c>
      <c r="R285" s="70">
        <v>318</v>
      </c>
      <c r="S285" s="51">
        <v>230</v>
      </c>
      <c r="T285" s="71">
        <v>288</v>
      </c>
      <c r="V285" s="70">
        <v>350</v>
      </c>
      <c r="W285" s="51">
        <v>110</v>
      </c>
      <c r="X285" s="61">
        <v>135</v>
      </c>
      <c r="Y285" s="81" t="s">
        <v>1355</v>
      </c>
      <c r="Z285" s="72">
        <f t="shared" si="4"/>
        <v>1.2272727272727273</v>
      </c>
    </row>
    <row r="286" spans="1:26" ht="15" customHeight="1">
      <c r="A286" s="51" t="s">
        <v>1380</v>
      </c>
      <c r="B286" s="51" t="s">
        <v>1351</v>
      </c>
      <c r="C286" s="51">
        <v>4962644936694</v>
      </c>
      <c r="D286" s="65" t="s">
        <v>488</v>
      </c>
      <c r="E286" s="65" t="s">
        <v>1914</v>
      </c>
      <c r="F286" s="64"/>
      <c r="G286" s="65">
        <v>100</v>
      </c>
      <c r="H286" s="65">
        <v>4962644</v>
      </c>
      <c r="I286" s="73" t="s">
        <v>1915</v>
      </c>
      <c r="J286" s="67">
        <v>4962644936694</v>
      </c>
      <c r="K286" s="65" t="s">
        <v>488</v>
      </c>
      <c r="L286" s="68">
        <v>600</v>
      </c>
      <c r="M286" s="67">
        <v>4962644936694</v>
      </c>
      <c r="O286" s="74">
        <v>800</v>
      </c>
      <c r="Q286" s="51">
        <v>498</v>
      </c>
      <c r="R286" s="70">
        <v>638</v>
      </c>
      <c r="S286" s="51">
        <v>498</v>
      </c>
      <c r="T286" s="71">
        <v>578</v>
      </c>
      <c r="U286" s="51">
        <v>600</v>
      </c>
      <c r="V286" s="70">
        <v>680</v>
      </c>
      <c r="W286" s="51">
        <v>225</v>
      </c>
      <c r="X286" s="61">
        <v>272</v>
      </c>
      <c r="Y286" s="81" t="s">
        <v>1355</v>
      </c>
      <c r="Z286" s="72">
        <f t="shared" si="4"/>
        <v>1.2088888888888889</v>
      </c>
    </row>
    <row r="287" spans="1:26" ht="15" customHeight="1">
      <c r="A287" s="51" t="s">
        <v>1380</v>
      </c>
      <c r="B287" s="51" t="s">
        <v>1351</v>
      </c>
      <c r="C287" s="51">
        <v>4962644936700</v>
      </c>
      <c r="D287" s="65" t="s">
        <v>489</v>
      </c>
      <c r="E287" s="65" t="s">
        <v>1916</v>
      </c>
      <c r="F287" s="64"/>
      <c r="G287" s="65">
        <v>100</v>
      </c>
      <c r="H287" s="65">
        <v>4962644</v>
      </c>
      <c r="I287" s="73" t="s">
        <v>1917</v>
      </c>
      <c r="J287" s="67">
        <v>4962644936700</v>
      </c>
      <c r="K287" s="65" t="s">
        <v>489</v>
      </c>
      <c r="L287" s="68">
        <v>1200</v>
      </c>
      <c r="M287" s="67">
        <v>4962644936700</v>
      </c>
      <c r="O287" s="74">
        <v>1500</v>
      </c>
      <c r="Q287" s="51">
        <v>980</v>
      </c>
      <c r="R287" s="70">
        <v>1180</v>
      </c>
      <c r="S287" s="51">
        <v>980</v>
      </c>
      <c r="T287" s="71">
        <v>1080</v>
      </c>
      <c r="U287" s="51">
        <v>1200</v>
      </c>
      <c r="V287" s="70">
        <v>1400</v>
      </c>
      <c r="W287" s="51">
        <v>445</v>
      </c>
      <c r="X287" s="61">
        <v>540</v>
      </c>
      <c r="Y287" s="81" t="s">
        <v>1355</v>
      </c>
      <c r="Z287" s="72">
        <f t="shared" si="4"/>
        <v>1.2134831460674158</v>
      </c>
    </row>
    <row r="288" spans="1:26" ht="15" customHeight="1">
      <c r="A288" s="51" t="s">
        <v>1380</v>
      </c>
      <c r="B288" s="51" t="s">
        <v>1351</v>
      </c>
      <c r="C288" s="51">
        <v>4962644931460</v>
      </c>
      <c r="D288" s="65" t="s">
        <v>490</v>
      </c>
      <c r="E288" s="65" t="s">
        <v>1918</v>
      </c>
      <c r="F288" s="64"/>
      <c r="G288" s="65">
        <v>100</v>
      </c>
      <c r="H288" s="65">
        <v>4962644</v>
      </c>
      <c r="I288" s="73" t="s">
        <v>1919</v>
      </c>
      <c r="J288" s="67">
        <v>4962644931460</v>
      </c>
      <c r="K288" s="65" t="s">
        <v>490</v>
      </c>
      <c r="L288" s="68">
        <v>300</v>
      </c>
      <c r="M288" s="67">
        <v>4962644931460</v>
      </c>
      <c r="O288" s="74">
        <v>400</v>
      </c>
      <c r="Q288" s="51">
        <v>240</v>
      </c>
      <c r="R288" s="70">
        <v>348</v>
      </c>
      <c r="S288" s="51">
        <v>240</v>
      </c>
      <c r="T288" s="71">
        <v>298</v>
      </c>
      <c r="V288" s="70">
        <v>380</v>
      </c>
      <c r="W288" s="51">
        <v>115</v>
      </c>
      <c r="X288" s="61">
        <v>140</v>
      </c>
      <c r="Y288" s="81" t="s">
        <v>1355</v>
      </c>
      <c r="Z288" s="72">
        <f t="shared" si="4"/>
        <v>1.2173913043478262</v>
      </c>
    </row>
    <row r="289" spans="1:26" ht="15" customHeight="1">
      <c r="A289" s="51" t="s">
        <v>1380</v>
      </c>
      <c r="B289" s="51" t="s">
        <v>1351</v>
      </c>
      <c r="C289" s="51">
        <v>4962644932139</v>
      </c>
      <c r="D289" s="65" t="s">
        <v>491</v>
      </c>
      <c r="E289" s="65" t="s">
        <v>1920</v>
      </c>
      <c r="F289" s="64"/>
      <c r="G289" s="65">
        <v>100</v>
      </c>
      <c r="H289" s="65">
        <v>4962644</v>
      </c>
      <c r="I289" s="73" t="s">
        <v>1921</v>
      </c>
      <c r="J289" s="67">
        <v>4962644932139</v>
      </c>
      <c r="K289" s="65" t="s">
        <v>491</v>
      </c>
      <c r="L289" s="68">
        <v>500</v>
      </c>
      <c r="M289" s="67">
        <v>4962644932139</v>
      </c>
      <c r="O289" s="74">
        <v>700</v>
      </c>
      <c r="Q289" s="51">
        <v>250</v>
      </c>
      <c r="R289" s="70">
        <v>378</v>
      </c>
      <c r="S289" s="51">
        <v>250</v>
      </c>
      <c r="T289" s="71">
        <v>348</v>
      </c>
      <c r="U289" s="51">
        <v>300</v>
      </c>
      <c r="V289" s="70">
        <v>400</v>
      </c>
      <c r="W289" s="51">
        <v>120</v>
      </c>
      <c r="X289" s="61">
        <v>160</v>
      </c>
      <c r="Y289" s="81" t="s">
        <v>1355</v>
      </c>
      <c r="Z289" s="72">
        <f t="shared" si="4"/>
        <v>1.3333333333333333</v>
      </c>
    </row>
    <row r="290" spans="1:26" ht="15" customHeight="1">
      <c r="A290" s="51" t="s">
        <v>1350</v>
      </c>
      <c r="B290" s="51" t="s">
        <v>1351</v>
      </c>
      <c r="C290" s="51">
        <v>4962644932177</v>
      </c>
      <c r="D290" s="65" t="s">
        <v>676</v>
      </c>
      <c r="E290" s="65" t="s">
        <v>1922</v>
      </c>
      <c r="F290" s="64" t="s">
        <v>247</v>
      </c>
      <c r="G290" s="65">
        <v>100</v>
      </c>
      <c r="H290" s="65">
        <v>4962644</v>
      </c>
      <c r="I290" s="73" t="s">
        <v>1923</v>
      </c>
      <c r="J290" s="67">
        <v>4962644932177</v>
      </c>
      <c r="K290" s="65" t="s">
        <v>676</v>
      </c>
      <c r="L290" s="68">
        <v>500</v>
      </c>
      <c r="M290" s="67">
        <v>4962644932177</v>
      </c>
      <c r="O290" s="74">
        <v>700</v>
      </c>
      <c r="Q290" s="51">
        <v>380</v>
      </c>
      <c r="R290" s="71">
        <v>528</v>
      </c>
      <c r="S290" s="51">
        <v>380</v>
      </c>
      <c r="T290" s="71">
        <v>480</v>
      </c>
      <c r="U290" s="51">
        <v>480</v>
      </c>
      <c r="V290" s="70">
        <v>600</v>
      </c>
      <c r="W290" s="51">
        <v>185</v>
      </c>
      <c r="X290" s="61">
        <v>225</v>
      </c>
      <c r="Y290" s="81" t="s">
        <v>1355</v>
      </c>
      <c r="Z290" s="72">
        <f t="shared" si="4"/>
        <v>1.2162162162162162</v>
      </c>
    </row>
    <row r="291" spans="1:26" ht="15" customHeight="1">
      <c r="A291" s="51" t="s">
        <v>1350</v>
      </c>
      <c r="B291" s="51" t="s">
        <v>1351</v>
      </c>
      <c r="C291" s="51">
        <v>4962644932184</v>
      </c>
      <c r="D291" s="65" t="s">
        <v>677</v>
      </c>
      <c r="E291" s="65" t="s">
        <v>1922</v>
      </c>
      <c r="F291" s="64" t="s">
        <v>249</v>
      </c>
      <c r="G291" s="65">
        <v>100</v>
      </c>
      <c r="H291" s="65">
        <v>4962644</v>
      </c>
      <c r="I291" s="73" t="s">
        <v>1924</v>
      </c>
      <c r="J291" s="67">
        <v>4962644932184</v>
      </c>
      <c r="K291" s="65" t="s">
        <v>677</v>
      </c>
      <c r="L291" s="68">
        <v>500</v>
      </c>
      <c r="M291" s="67">
        <v>4962644932184</v>
      </c>
      <c r="O291" s="74">
        <v>700</v>
      </c>
      <c r="Q291" s="51">
        <v>380</v>
      </c>
      <c r="R291" s="71">
        <v>528</v>
      </c>
      <c r="S291" s="51">
        <v>380</v>
      </c>
      <c r="T291" s="71">
        <v>480</v>
      </c>
      <c r="U291" s="51">
        <v>480</v>
      </c>
      <c r="V291" s="70">
        <v>600</v>
      </c>
      <c r="W291" s="51">
        <v>185</v>
      </c>
      <c r="X291" s="61">
        <v>225</v>
      </c>
      <c r="Y291" s="81" t="s">
        <v>1355</v>
      </c>
      <c r="Z291" s="72">
        <f t="shared" si="4"/>
        <v>1.2162162162162162</v>
      </c>
    </row>
    <row r="292" spans="1:26" ht="15" customHeight="1">
      <c r="A292" s="51" t="s">
        <v>1350</v>
      </c>
      <c r="B292" s="51" t="s">
        <v>1351</v>
      </c>
      <c r="C292" s="51">
        <v>4962644932160</v>
      </c>
      <c r="D292" s="65" t="s">
        <v>678</v>
      </c>
      <c r="E292" s="65" t="s">
        <v>1922</v>
      </c>
      <c r="F292" s="64" t="s">
        <v>1372</v>
      </c>
      <c r="G292" s="65">
        <v>100</v>
      </c>
      <c r="H292" s="65">
        <v>4962644</v>
      </c>
      <c r="I292" s="73" t="s">
        <v>1925</v>
      </c>
      <c r="J292" s="67">
        <v>4962644932160</v>
      </c>
      <c r="K292" s="65" t="s">
        <v>678</v>
      </c>
      <c r="L292" s="68">
        <v>500</v>
      </c>
      <c r="M292" s="67">
        <v>4962644932160</v>
      </c>
      <c r="O292" s="74">
        <v>700</v>
      </c>
      <c r="Q292" s="51">
        <v>380</v>
      </c>
      <c r="R292" s="71">
        <v>528</v>
      </c>
      <c r="S292" s="51">
        <v>380</v>
      </c>
      <c r="T292" s="71">
        <v>480</v>
      </c>
      <c r="U292" s="51">
        <v>480</v>
      </c>
      <c r="V292" s="70">
        <v>600</v>
      </c>
      <c r="W292" s="51">
        <v>185</v>
      </c>
      <c r="X292" s="61">
        <v>225</v>
      </c>
      <c r="Y292" s="81" t="s">
        <v>1355</v>
      </c>
      <c r="Z292" s="72">
        <f t="shared" si="4"/>
        <v>1.2162162162162162</v>
      </c>
    </row>
    <row r="293" spans="1:26" ht="15" customHeight="1">
      <c r="A293" s="51" t="s">
        <v>1350</v>
      </c>
      <c r="B293" s="51" t="s">
        <v>1351</v>
      </c>
      <c r="C293" s="51">
        <v>4962644935628</v>
      </c>
      <c r="D293" s="65" t="s">
        <v>819</v>
      </c>
      <c r="E293" s="65" t="s">
        <v>1926</v>
      </c>
      <c r="F293" s="64" t="s">
        <v>1528</v>
      </c>
      <c r="G293" s="65">
        <v>100</v>
      </c>
      <c r="H293" s="65">
        <v>4962644</v>
      </c>
      <c r="I293" s="73" t="s">
        <v>1927</v>
      </c>
      <c r="J293" s="67">
        <v>4962644935628</v>
      </c>
      <c r="K293" s="65" t="s">
        <v>819</v>
      </c>
      <c r="L293" s="68">
        <v>500</v>
      </c>
      <c r="M293" s="67">
        <v>4962644935628</v>
      </c>
      <c r="O293" s="74">
        <v>700</v>
      </c>
      <c r="Q293" s="51">
        <v>399</v>
      </c>
      <c r="R293" s="71">
        <v>528</v>
      </c>
      <c r="S293" s="51">
        <v>399</v>
      </c>
      <c r="T293" s="71">
        <v>480</v>
      </c>
      <c r="U293" s="51">
        <v>499</v>
      </c>
      <c r="V293" s="70">
        <v>600</v>
      </c>
      <c r="W293" s="51">
        <v>185</v>
      </c>
      <c r="X293" s="61">
        <v>225</v>
      </c>
      <c r="Y293" s="81" t="s">
        <v>1355</v>
      </c>
      <c r="Z293" s="72">
        <f t="shared" si="4"/>
        <v>1.2162162162162162</v>
      </c>
    </row>
    <row r="294" spans="1:26" ht="15" customHeight="1">
      <c r="A294" s="51" t="s">
        <v>1350</v>
      </c>
      <c r="B294" s="51" t="s">
        <v>1351</v>
      </c>
      <c r="C294" s="51">
        <v>4962644935611</v>
      </c>
      <c r="D294" s="65" t="s">
        <v>820</v>
      </c>
      <c r="E294" s="65" t="s">
        <v>1926</v>
      </c>
      <c r="F294" s="64" t="s">
        <v>1782</v>
      </c>
      <c r="G294" s="65">
        <v>100</v>
      </c>
      <c r="H294" s="65">
        <v>4962644</v>
      </c>
      <c r="I294" s="73" t="s">
        <v>1928</v>
      </c>
      <c r="J294" s="67">
        <v>4962644935611</v>
      </c>
      <c r="K294" s="65" t="s">
        <v>820</v>
      </c>
      <c r="L294" s="68">
        <v>500</v>
      </c>
      <c r="M294" s="67">
        <v>4962644935611</v>
      </c>
      <c r="O294" s="74">
        <v>700</v>
      </c>
      <c r="Q294" s="51">
        <v>399</v>
      </c>
      <c r="R294" s="71">
        <v>528</v>
      </c>
      <c r="S294" s="51">
        <v>399</v>
      </c>
      <c r="T294" s="71">
        <v>480</v>
      </c>
      <c r="U294" s="51">
        <v>499</v>
      </c>
      <c r="V294" s="70">
        <v>600</v>
      </c>
      <c r="W294" s="51">
        <v>185</v>
      </c>
      <c r="X294" s="61">
        <v>225</v>
      </c>
      <c r="Y294" s="81" t="s">
        <v>1355</v>
      </c>
      <c r="Z294" s="72">
        <f t="shared" si="4"/>
        <v>1.2162162162162162</v>
      </c>
    </row>
    <row r="295" spans="1:26" ht="15" customHeight="1">
      <c r="A295" s="51" t="s">
        <v>1350</v>
      </c>
      <c r="B295" s="51" t="s">
        <v>1351</v>
      </c>
      <c r="C295" s="51">
        <v>4962644936250</v>
      </c>
      <c r="D295" s="65" t="s">
        <v>492</v>
      </c>
      <c r="E295" s="65" t="s">
        <v>1929</v>
      </c>
      <c r="F295" s="64"/>
      <c r="G295" s="65">
        <v>100</v>
      </c>
      <c r="H295" s="65">
        <v>4962644</v>
      </c>
      <c r="I295" s="73" t="s">
        <v>1930</v>
      </c>
      <c r="J295" s="67">
        <v>4962644936250</v>
      </c>
      <c r="K295" s="65" t="s">
        <v>492</v>
      </c>
      <c r="L295" s="68">
        <v>400</v>
      </c>
      <c r="M295" s="67">
        <v>4962644936250</v>
      </c>
      <c r="O295" s="74">
        <v>500</v>
      </c>
      <c r="Q295" s="51">
        <v>298</v>
      </c>
      <c r="R295" s="70">
        <v>368</v>
      </c>
      <c r="S295" s="51">
        <v>298</v>
      </c>
      <c r="T295" s="71">
        <v>338</v>
      </c>
      <c r="U295" s="51">
        <v>399</v>
      </c>
      <c r="V295" s="70">
        <v>400</v>
      </c>
      <c r="W295" s="51">
        <v>135</v>
      </c>
      <c r="X295" s="61">
        <v>158</v>
      </c>
      <c r="Y295" s="81" t="s">
        <v>1355</v>
      </c>
      <c r="Z295" s="72">
        <f t="shared" si="4"/>
        <v>1.1703703703703703</v>
      </c>
    </row>
    <row r="296" spans="1:26" ht="15" customHeight="1">
      <c r="A296" s="51" t="s">
        <v>1380</v>
      </c>
      <c r="B296" s="51" t="s">
        <v>1351</v>
      </c>
      <c r="C296" s="51">
        <v>4962644936717</v>
      </c>
      <c r="D296" s="65" t="s">
        <v>493</v>
      </c>
      <c r="E296" s="65" t="s">
        <v>1931</v>
      </c>
      <c r="F296" s="64"/>
      <c r="G296" s="65">
        <v>100</v>
      </c>
      <c r="H296" s="65">
        <v>4962644</v>
      </c>
      <c r="I296" s="73" t="s">
        <v>1932</v>
      </c>
      <c r="J296" s="67">
        <v>4962644936717</v>
      </c>
      <c r="K296" s="65" t="s">
        <v>493</v>
      </c>
      <c r="L296" s="68">
        <v>280</v>
      </c>
      <c r="M296" s="67">
        <v>4962644936717</v>
      </c>
      <c r="O296" s="74">
        <v>350</v>
      </c>
      <c r="Q296" s="51">
        <v>250</v>
      </c>
      <c r="R296" s="70">
        <v>318</v>
      </c>
      <c r="S296" s="51">
        <v>250</v>
      </c>
      <c r="T296" s="71">
        <v>288</v>
      </c>
      <c r="U296" s="51">
        <v>294</v>
      </c>
      <c r="V296" s="70">
        <v>350</v>
      </c>
      <c r="W296" s="51">
        <v>115</v>
      </c>
      <c r="X296" s="61">
        <v>135</v>
      </c>
      <c r="Y296" s="81" t="s">
        <v>1355</v>
      </c>
      <c r="Z296" s="72">
        <f t="shared" si="4"/>
        <v>1.173913043478261</v>
      </c>
    </row>
    <row r="297" spans="1:26" ht="15" customHeight="1">
      <c r="A297" s="51" t="s">
        <v>1380</v>
      </c>
      <c r="B297" s="51" t="s">
        <v>1351</v>
      </c>
      <c r="C297" s="51">
        <v>4962644936724</v>
      </c>
      <c r="D297" s="65" t="s">
        <v>1933</v>
      </c>
      <c r="E297" s="65" t="s">
        <v>1934</v>
      </c>
      <c r="F297" s="64"/>
      <c r="G297" s="65">
        <v>100</v>
      </c>
      <c r="H297" s="65">
        <v>4962644</v>
      </c>
      <c r="I297" s="73" t="s">
        <v>1935</v>
      </c>
      <c r="J297" s="67">
        <v>4962644936724</v>
      </c>
      <c r="K297" s="65" t="s">
        <v>1933</v>
      </c>
      <c r="L297" s="68">
        <v>600</v>
      </c>
      <c r="M297" s="67">
        <v>4962644936724</v>
      </c>
      <c r="O297" s="74">
        <v>800</v>
      </c>
      <c r="Q297" s="51">
        <v>498</v>
      </c>
      <c r="R297" s="70">
        <v>638</v>
      </c>
      <c r="S297" s="51">
        <v>498</v>
      </c>
      <c r="T297" s="71">
        <v>578</v>
      </c>
      <c r="U297" s="51">
        <v>600</v>
      </c>
      <c r="V297" s="70">
        <v>680</v>
      </c>
      <c r="W297" s="51">
        <v>225</v>
      </c>
      <c r="X297" s="61">
        <v>272</v>
      </c>
      <c r="Y297" s="81" t="s">
        <v>1355</v>
      </c>
      <c r="Z297" s="72">
        <f t="shared" si="4"/>
        <v>1.2088888888888889</v>
      </c>
    </row>
    <row r="298" spans="1:26" ht="15" customHeight="1">
      <c r="A298" s="51" t="s">
        <v>1380</v>
      </c>
      <c r="B298" s="51" t="s">
        <v>1351</v>
      </c>
      <c r="C298" s="51">
        <v>4962644936731</v>
      </c>
      <c r="D298" s="65" t="s">
        <v>1936</v>
      </c>
      <c r="E298" s="65" t="s">
        <v>1937</v>
      </c>
      <c r="F298" s="64"/>
      <c r="G298" s="65">
        <v>100</v>
      </c>
      <c r="H298" s="65">
        <v>4962644</v>
      </c>
      <c r="I298" s="73" t="s">
        <v>1938</v>
      </c>
      <c r="J298" s="67">
        <v>4962644936731</v>
      </c>
      <c r="K298" s="65" t="s">
        <v>1936</v>
      </c>
      <c r="L298" s="68">
        <v>1200</v>
      </c>
      <c r="M298" s="67">
        <v>4962644936731</v>
      </c>
      <c r="O298" s="74">
        <v>1500</v>
      </c>
      <c r="Q298" s="51">
        <v>980</v>
      </c>
      <c r="R298" s="70">
        <v>1180</v>
      </c>
      <c r="S298" s="51">
        <v>980</v>
      </c>
      <c r="T298" s="71">
        <v>1080</v>
      </c>
      <c r="U298" s="51">
        <v>1200</v>
      </c>
      <c r="V298" s="70">
        <v>1400</v>
      </c>
      <c r="W298" s="51">
        <v>445</v>
      </c>
      <c r="X298" s="61">
        <v>490</v>
      </c>
      <c r="Y298" s="81" t="s">
        <v>1355</v>
      </c>
      <c r="Z298" s="72">
        <f t="shared" si="4"/>
        <v>1.101123595505618</v>
      </c>
    </row>
    <row r="299" spans="1:26" ht="15" customHeight="1">
      <c r="A299" s="51" t="s">
        <v>1350</v>
      </c>
      <c r="B299" s="51" t="s">
        <v>1351</v>
      </c>
      <c r="C299" s="51">
        <v>4962644937462</v>
      </c>
      <c r="D299" s="65" t="s">
        <v>496</v>
      </c>
      <c r="E299" s="65" t="s">
        <v>1939</v>
      </c>
      <c r="F299" s="64"/>
      <c r="G299" s="65">
        <v>100</v>
      </c>
      <c r="H299" s="65">
        <v>4962644</v>
      </c>
      <c r="I299" s="73" t="s">
        <v>1940</v>
      </c>
      <c r="J299" s="67">
        <v>4962644937462</v>
      </c>
      <c r="K299" s="65" t="s">
        <v>496</v>
      </c>
      <c r="L299" s="68">
        <v>500</v>
      </c>
      <c r="M299" s="67">
        <v>4962644937462</v>
      </c>
      <c r="O299" s="74">
        <v>700</v>
      </c>
      <c r="Q299" s="51">
        <v>398</v>
      </c>
      <c r="R299" s="70">
        <v>478</v>
      </c>
      <c r="S299" s="51">
        <v>378</v>
      </c>
      <c r="T299" s="71">
        <v>438</v>
      </c>
      <c r="U299" s="51">
        <v>420</v>
      </c>
      <c r="V299" s="70">
        <v>500</v>
      </c>
      <c r="W299" s="51">
        <v>160</v>
      </c>
      <c r="X299" s="61">
        <v>205</v>
      </c>
      <c r="Y299" s="81" t="s">
        <v>1355</v>
      </c>
      <c r="Z299" s="72">
        <f t="shared" si="4"/>
        <v>1.28125</v>
      </c>
    </row>
    <row r="300" spans="1:26" ht="15" customHeight="1">
      <c r="A300" s="51" t="s">
        <v>1350</v>
      </c>
      <c r="B300" s="51" t="s">
        <v>1351</v>
      </c>
      <c r="C300" s="51">
        <v>4962644938056</v>
      </c>
      <c r="D300" s="65" t="s">
        <v>496</v>
      </c>
      <c r="E300" s="65" t="s">
        <v>1941</v>
      </c>
      <c r="F300" s="64"/>
      <c r="G300" s="65">
        <v>100</v>
      </c>
      <c r="H300" s="65">
        <v>4962644</v>
      </c>
      <c r="I300" s="73" t="s">
        <v>1942</v>
      </c>
      <c r="J300" s="67">
        <v>4962644938056</v>
      </c>
      <c r="K300" s="65" t="s">
        <v>1943</v>
      </c>
      <c r="L300" s="68">
        <v>500</v>
      </c>
      <c r="M300" s="67">
        <v>4962644938056</v>
      </c>
      <c r="O300" s="74">
        <v>700</v>
      </c>
      <c r="Q300" s="51">
        <v>398</v>
      </c>
      <c r="R300" s="70">
        <v>478</v>
      </c>
      <c r="S300" s="51">
        <v>378</v>
      </c>
      <c r="T300" s="71">
        <v>438</v>
      </c>
      <c r="U300" s="51">
        <v>420</v>
      </c>
      <c r="V300" s="70">
        <v>500</v>
      </c>
      <c r="W300" s="51">
        <v>160</v>
      </c>
      <c r="X300" s="61">
        <v>205</v>
      </c>
      <c r="Y300" s="81" t="s">
        <v>1355</v>
      </c>
      <c r="Z300" s="72">
        <f t="shared" si="4"/>
        <v>1.28125</v>
      </c>
    </row>
    <row r="301" spans="1:26" ht="15" customHeight="1">
      <c r="A301" s="51" t="s">
        <v>1350</v>
      </c>
      <c r="B301" s="51" t="s">
        <v>1351</v>
      </c>
      <c r="C301" s="51">
        <v>4962644937486</v>
      </c>
      <c r="D301" s="65" t="s">
        <v>497</v>
      </c>
      <c r="E301" s="65" t="s">
        <v>1944</v>
      </c>
      <c r="F301" s="64"/>
      <c r="G301" s="65">
        <v>100</v>
      </c>
      <c r="H301" s="65">
        <v>4962644</v>
      </c>
      <c r="I301" s="73" t="s">
        <v>1945</v>
      </c>
      <c r="J301" s="67">
        <v>4962644937486</v>
      </c>
      <c r="K301" s="65" t="s">
        <v>497</v>
      </c>
      <c r="L301" s="68">
        <v>400</v>
      </c>
      <c r="M301" s="67">
        <v>4962644937486</v>
      </c>
      <c r="O301" s="74">
        <v>500</v>
      </c>
      <c r="Q301" s="51">
        <v>298</v>
      </c>
      <c r="R301" s="70">
        <v>368</v>
      </c>
      <c r="S301" s="51">
        <v>298</v>
      </c>
      <c r="T301" s="71">
        <v>338</v>
      </c>
      <c r="U301" s="51">
        <v>399</v>
      </c>
      <c r="V301" s="70">
        <v>400</v>
      </c>
      <c r="W301" s="51">
        <v>135</v>
      </c>
      <c r="X301" s="61">
        <v>158</v>
      </c>
      <c r="Y301" s="81" t="s">
        <v>1355</v>
      </c>
      <c r="Z301" s="72">
        <f t="shared" si="4"/>
        <v>1.1703703703703703</v>
      </c>
    </row>
    <row r="302" spans="1:26" ht="15" customHeight="1">
      <c r="C302" s="51">
        <v>4962644937707</v>
      </c>
      <c r="D302" s="65" t="s">
        <v>498</v>
      </c>
      <c r="E302" s="65" t="s">
        <v>1946</v>
      </c>
      <c r="F302" s="64"/>
      <c r="G302" s="65">
        <v>100</v>
      </c>
      <c r="H302" s="65">
        <v>4962644</v>
      </c>
      <c r="I302" s="73" t="s">
        <v>1947</v>
      </c>
      <c r="J302" s="67">
        <v>4962644937707</v>
      </c>
      <c r="K302" s="65" t="s">
        <v>498</v>
      </c>
      <c r="L302" s="68">
        <v>552</v>
      </c>
      <c r="M302" s="67">
        <v>4962644937707</v>
      </c>
      <c r="O302" s="74" t="s">
        <v>1547</v>
      </c>
      <c r="Q302" s="51">
        <v>580</v>
      </c>
      <c r="R302" s="70">
        <v>690</v>
      </c>
      <c r="S302" s="51">
        <v>498</v>
      </c>
      <c r="T302" s="71">
        <v>620</v>
      </c>
      <c r="U302" s="51">
        <v>580</v>
      </c>
      <c r="V302" s="70">
        <v>750</v>
      </c>
      <c r="W302" s="51">
        <v>225</v>
      </c>
      <c r="X302" s="61">
        <v>293</v>
      </c>
      <c r="Y302" s="106" t="s">
        <v>1948</v>
      </c>
      <c r="Z302" s="72">
        <f t="shared" si="4"/>
        <v>1.3022222222222222</v>
      </c>
    </row>
    <row r="303" spans="1:26" ht="15" customHeight="1">
      <c r="C303" s="51">
        <v>4962644937851</v>
      </c>
      <c r="D303" s="65" t="s">
        <v>499</v>
      </c>
      <c r="E303" s="65" t="s">
        <v>1949</v>
      </c>
      <c r="F303" s="64"/>
      <c r="G303" s="65">
        <v>100</v>
      </c>
      <c r="H303" s="65">
        <v>4962644</v>
      </c>
      <c r="I303" s="73" t="s">
        <v>1950</v>
      </c>
      <c r="J303" s="67">
        <v>4962644937851</v>
      </c>
      <c r="K303" s="65" t="s">
        <v>499</v>
      </c>
      <c r="L303" s="68">
        <v>500</v>
      </c>
      <c r="M303" s="67">
        <v>4962644937851</v>
      </c>
      <c r="O303" s="74">
        <v>700</v>
      </c>
      <c r="Q303" s="51">
        <v>350</v>
      </c>
      <c r="R303" s="70">
        <v>468</v>
      </c>
      <c r="S303" s="51">
        <v>398</v>
      </c>
      <c r="T303" s="71">
        <v>428</v>
      </c>
      <c r="U303" s="51">
        <v>420</v>
      </c>
      <c r="V303" s="70">
        <v>500</v>
      </c>
      <c r="W303" s="51">
        <v>155</v>
      </c>
      <c r="X303" s="61">
        <v>200</v>
      </c>
      <c r="Z303" s="72">
        <f t="shared" si="4"/>
        <v>1.2903225806451613</v>
      </c>
    </row>
    <row r="304" spans="1:26" ht="15" customHeight="1">
      <c r="A304" s="51" t="s">
        <v>1350</v>
      </c>
      <c r="B304" s="51" t="s">
        <v>1351</v>
      </c>
      <c r="C304" s="51">
        <v>4962644941551</v>
      </c>
      <c r="D304" s="65" t="s">
        <v>500</v>
      </c>
      <c r="E304" s="65" t="s">
        <v>1951</v>
      </c>
      <c r="F304" s="64"/>
      <c r="G304" s="65">
        <v>60</v>
      </c>
      <c r="H304" s="65">
        <v>4962644</v>
      </c>
      <c r="I304" s="73" t="s">
        <v>1952</v>
      </c>
      <c r="J304" s="67">
        <v>4962644941551</v>
      </c>
      <c r="K304" s="65" t="s">
        <v>500</v>
      </c>
      <c r="L304" s="68">
        <v>700</v>
      </c>
      <c r="M304" s="67">
        <v>4962644941551</v>
      </c>
      <c r="O304" s="60">
        <v>900</v>
      </c>
      <c r="Q304" s="51">
        <v>498</v>
      </c>
      <c r="R304" s="70">
        <v>658</v>
      </c>
      <c r="S304" s="51">
        <v>498</v>
      </c>
      <c r="T304" s="70">
        <v>598</v>
      </c>
      <c r="U304" s="51">
        <v>600</v>
      </c>
      <c r="V304" s="70">
        <v>700</v>
      </c>
      <c r="W304" s="51">
        <v>235</v>
      </c>
      <c r="X304" s="61">
        <v>280</v>
      </c>
      <c r="Y304" s="81" t="s">
        <v>1355</v>
      </c>
      <c r="Z304" s="72">
        <f t="shared" si="4"/>
        <v>1.1914893617021276</v>
      </c>
    </row>
    <row r="305" spans="1:26" ht="15" customHeight="1">
      <c r="A305" s="51" t="s">
        <v>1350</v>
      </c>
      <c r="B305" s="51" t="s">
        <v>1351</v>
      </c>
      <c r="C305" s="51">
        <v>4962644941582</v>
      </c>
      <c r="D305" s="65" t="s">
        <v>501</v>
      </c>
      <c r="E305" s="65" t="s">
        <v>1953</v>
      </c>
      <c r="F305" s="64"/>
      <c r="G305" s="65">
        <v>100</v>
      </c>
      <c r="H305" s="65">
        <v>4962644</v>
      </c>
      <c r="I305" s="73" t="s">
        <v>1954</v>
      </c>
      <c r="J305" s="67">
        <v>4962644941582</v>
      </c>
      <c r="K305" s="65" t="s">
        <v>501</v>
      </c>
      <c r="L305" s="68">
        <v>400</v>
      </c>
      <c r="M305" s="67">
        <v>4962644941582</v>
      </c>
      <c r="O305" s="74">
        <v>500</v>
      </c>
      <c r="Q305" s="51">
        <v>298</v>
      </c>
      <c r="R305" s="70">
        <v>398</v>
      </c>
      <c r="S305" s="51">
        <v>298</v>
      </c>
      <c r="T305" s="70">
        <v>298</v>
      </c>
      <c r="U305" s="51">
        <v>400</v>
      </c>
      <c r="V305" s="70">
        <v>500</v>
      </c>
      <c r="W305" s="51">
        <v>140</v>
      </c>
      <c r="X305" s="61">
        <v>170</v>
      </c>
      <c r="Y305" s="81" t="s">
        <v>1355</v>
      </c>
      <c r="Z305" s="72">
        <f t="shared" si="4"/>
        <v>1.2142857142857142</v>
      </c>
    </row>
    <row r="306" spans="1:26" ht="15" customHeight="1">
      <c r="A306" s="51" t="s">
        <v>1350</v>
      </c>
      <c r="B306" s="51" t="s">
        <v>1351</v>
      </c>
      <c r="C306" s="51">
        <v>4962644941599</v>
      </c>
      <c r="D306" s="65" t="s">
        <v>502</v>
      </c>
      <c r="E306" s="65" t="s">
        <v>1953</v>
      </c>
      <c r="F306" s="64"/>
      <c r="G306" s="65">
        <v>100</v>
      </c>
      <c r="H306" s="65">
        <v>4962644</v>
      </c>
      <c r="I306" s="73" t="s">
        <v>1955</v>
      </c>
      <c r="J306" s="67">
        <v>4962644941599</v>
      </c>
      <c r="K306" s="65" t="s">
        <v>502</v>
      </c>
      <c r="L306" s="68">
        <v>400</v>
      </c>
      <c r="M306" s="67">
        <v>4962644941599</v>
      </c>
      <c r="O306" s="74">
        <v>500</v>
      </c>
      <c r="Q306" s="51">
        <v>298</v>
      </c>
      <c r="R306" s="70">
        <v>398</v>
      </c>
      <c r="S306" s="51">
        <v>298</v>
      </c>
      <c r="T306" s="70">
        <v>298</v>
      </c>
      <c r="U306" s="51">
        <v>400</v>
      </c>
      <c r="V306" s="70">
        <v>500</v>
      </c>
      <c r="W306" s="51">
        <v>140</v>
      </c>
      <c r="X306" s="61">
        <v>170</v>
      </c>
      <c r="Y306" s="81" t="s">
        <v>1355</v>
      </c>
      <c r="Z306" s="72">
        <f t="shared" si="4"/>
        <v>1.2142857142857142</v>
      </c>
    </row>
    <row r="307" spans="1:26" ht="15" customHeight="1">
      <c r="A307" s="51" t="s">
        <v>1350</v>
      </c>
      <c r="B307" s="51" t="s">
        <v>1351</v>
      </c>
      <c r="C307" s="51">
        <v>4962644941858</v>
      </c>
      <c r="D307" s="65" t="s">
        <v>822</v>
      </c>
      <c r="E307" s="65" t="s">
        <v>1956</v>
      </c>
      <c r="F307" s="64"/>
      <c r="G307" s="65">
        <v>100</v>
      </c>
      <c r="H307" s="65">
        <v>4962644</v>
      </c>
      <c r="I307" s="73" t="s">
        <v>1957</v>
      </c>
      <c r="J307" s="67">
        <v>4962644941858</v>
      </c>
      <c r="K307" s="65" t="s">
        <v>822</v>
      </c>
      <c r="L307" s="68" t="s">
        <v>1547</v>
      </c>
      <c r="M307" s="67">
        <v>4962644941858</v>
      </c>
      <c r="O307" s="60" t="s">
        <v>1547</v>
      </c>
      <c r="Q307" s="51">
        <v>398</v>
      </c>
      <c r="R307" s="70">
        <v>548</v>
      </c>
      <c r="S307" s="51">
        <v>398</v>
      </c>
      <c r="T307" s="71">
        <v>498</v>
      </c>
      <c r="U307" s="51">
        <v>498</v>
      </c>
      <c r="V307" s="70">
        <v>600</v>
      </c>
      <c r="W307" s="51">
        <v>185</v>
      </c>
      <c r="X307" s="61">
        <v>234</v>
      </c>
      <c r="Y307" s="81" t="s">
        <v>1355</v>
      </c>
      <c r="Z307" s="72">
        <f t="shared" si="4"/>
        <v>1.2648648648648648</v>
      </c>
    </row>
    <row r="308" spans="1:26" ht="15" customHeight="1">
      <c r="A308" s="51" t="s">
        <v>1350</v>
      </c>
      <c r="B308" s="51" t="s">
        <v>1351</v>
      </c>
      <c r="C308" s="51">
        <v>4962644941841</v>
      </c>
      <c r="D308" s="65" t="s">
        <v>823</v>
      </c>
      <c r="E308" s="65" t="s">
        <v>1956</v>
      </c>
      <c r="F308" s="64" t="s">
        <v>1520</v>
      </c>
      <c r="G308" s="65">
        <v>100</v>
      </c>
      <c r="H308" s="65">
        <v>4962644</v>
      </c>
      <c r="I308" s="73" t="s">
        <v>1958</v>
      </c>
      <c r="J308" s="67">
        <v>4962644941841</v>
      </c>
      <c r="K308" s="65" t="s">
        <v>823</v>
      </c>
      <c r="L308" s="68" t="s">
        <v>1547</v>
      </c>
      <c r="M308" s="67">
        <v>4962644941841</v>
      </c>
      <c r="O308" s="60" t="s">
        <v>1547</v>
      </c>
      <c r="Q308" s="51">
        <v>398</v>
      </c>
      <c r="R308" s="70">
        <v>548</v>
      </c>
      <c r="S308" s="51">
        <v>398</v>
      </c>
      <c r="T308" s="71">
        <v>498</v>
      </c>
      <c r="U308" s="51">
        <v>498</v>
      </c>
      <c r="V308" s="70">
        <v>600</v>
      </c>
      <c r="W308" s="51">
        <v>185</v>
      </c>
      <c r="X308" s="61">
        <v>234</v>
      </c>
      <c r="Y308" s="81" t="s">
        <v>1355</v>
      </c>
      <c r="Z308" s="72">
        <f t="shared" si="4"/>
        <v>1.2648648648648648</v>
      </c>
    </row>
    <row r="309" spans="1:26" ht="15" customHeight="1">
      <c r="A309" s="51" t="s">
        <v>1350</v>
      </c>
      <c r="B309" s="51" t="s">
        <v>1351</v>
      </c>
      <c r="C309" s="51">
        <v>4962644942114</v>
      </c>
      <c r="D309" s="65" t="s">
        <v>824</v>
      </c>
      <c r="E309" s="65" t="s">
        <v>1959</v>
      </c>
      <c r="F309" s="64"/>
      <c r="G309" s="65">
        <v>60</v>
      </c>
      <c r="H309" s="65">
        <v>4962644</v>
      </c>
      <c r="I309" s="73" t="s">
        <v>1960</v>
      </c>
      <c r="J309" s="67">
        <v>4962644942114</v>
      </c>
      <c r="K309" s="65" t="s">
        <v>824</v>
      </c>
      <c r="L309" s="68">
        <v>700</v>
      </c>
      <c r="M309" s="67">
        <v>4962644942114</v>
      </c>
      <c r="O309" s="60">
        <v>900</v>
      </c>
      <c r="Q309" s="51">
        <v>498</v>
      </c>
      <c r="R309" s="70">
        <v>658</v>
      </c>
      <c r="S309" s="51">
        <v>498</v>
      </c>
      <c r="T309" s="70">
        <v>598</v>
      </c>
      <c r="U309" s="51">
        <v>600</v>
      </c>
      <c r="V309" s="70">
        <v>700</v>
      </c>
      <c r="W309" s="51">
        <v>235</v>
      </c>
      <c r="X309" s="61">
        <v>280</v>
      </c>
      <c r="Y309" s="81" t="s">
        <v>1355</v>
      </c>
      <c r="Z309" s="72">
        <f t="shared" si="4"/>
        <v>1.1914893617021276</v>
      </c>
    </row>
    <row r="310" spans="1:26" ht="15" customHeight="1">
      <c r="A310" s="51" t="s">
        <v>1350</v>
      </c>
      <c r="B310" s="51" t="s">
        <v>1351</v>
      </c>
      <c r="C310" s="51">
        <v>4962644942121</v>
      </c>
      <c r="D310" s="65" t="s">
        <v>825</v>
      </c>
      <c r="E310" s="65" t="s">
        <v>1961</v>
      </c>
      <c r="F310" s="64"/>
      <c r="G310" s="65">
        <v>100</v>
      </c>
      <c r="H310" s="65">
        <v>4962644</v>
      </c>
      <c r="I310" s="73" t="s">
        <v>1962</v>
      </c>
      <c r="J310" s="67">
        <v>4962644942121</v>
      </c>
      <c r="K310" s="65" t="s">
        <v>825</v>
      </c>
      <c r="L310" s="68">
        <v>400</v>
      </c>
      <c r="M310" s="67">
        <v>4962644942121</v>
      </c>
      <c r="O310" s="74">
        <v>500</v>
      </c>
      <c r="Q310" s="51">
        <v>298</v>
      </c>
      <c r="R310" s="70">
        <v>398</v>
      </c>
      <c r="S310" s="51">
        <v>298</v>
      </c>
      <c r="T310" s="70">
        <v>298</v>
      </c>
      <c r="U310" s="51">
        <v>400</v>
      </c>
      <c r="V310" s="70">
        <v>500</v>
      </c>
      <c r="W310" s="51">
        <v>140</v>
      </c>
      <c r="X310" s="61">
        <v>170</v>
      </c>
      <c r="Y310" s="81" t="s">
        <v>1355</v>
      </c>
      <c r="Z310" s="72">
        <f t="shared" si="4"/>
        <v>1.2142857142857142</v>
      </c>
    </row>
    <row r="311" spans="1:26" ht="15" customHeight="1">
      <c r="A311" s="51" t="s">
        <v>1350</v>
      </c>
      <c r="B311" s="51" t="s">
        <v>1351</v>
      </c>
      <c r="C311" s="51">
        <v>4962644942138</v>
      </c>
      <c r="D311" s="65" t="s">
        <v>826</v>
      </c>
      <c r="E311" s="65" t="s">
        <v>1961</v>
      </c>
      <c r="F311" s="64"/>
      <c r="G311" s="65">
        <v>100</v>
      </c>
      <c r="H311" s="65">
        <v>4962644</v>
      </c>
      <c r="I311" s="73" t="s">
        <v>1963</v>
      </c>
      <c r="J311" s="67">
        <v>4962644942138</v>
      </c>
      <c r="K311" s="65" t="s">
        <v>826</v>
      </c>
      <c r="L311" s="68">
        <v>400</v>
      </c>
      <c r="M311" s="67">
        <v>4962644942138</v>
      </c>
      <c r="O311" s="74">
        <v>500</v>
      </c>
      <c r="Q311" s="51">
        <v>298</v>
      </c>
      <c r="R311" s="70">
        <v>398</v>
      </c>
      <c r="S311" s="51">
        <v>298</v>
      </c>
      <c r="T311" s="70">
        <v>298</v>
      </c>
      <c r="U311" s="51">
        <v>400</v>
      </c>
      <c r="V311" s="70">
        <v>500</v>
      </c>
      <c r="W311" s="51">
        <v>140</v>
      </c>
      <c r="X311" s="61">
        <v>170</v>
      </c>
      <c r="Y311" s="81" t="s">
        <v>1355</v>
      </c>
      <c r="Z311" s="72">
        <f t="shared" si="4"/>
        <v>1.2142857142857142</v>
      </c>
    </row>
    <row r="312" spans="1:26" ht="15" customHeight="1">
      <c r="A312" s="51" t="s">
        <v>1350</v>
      </c>
      <c r="B312" s="51" t="s">
        <v>1351</v>
      </c>
      <c r="C312" s="51">
        <v>4962644942176</v>
      </c>
      <c r="D312" s="65" t="s">
        <v>827</v>
      </c>
      <c r="E312" s="65" t="s">
        <v>1964</v>
      </c>
      <c r="F312" s="64"/>
      <c r="G312" s="65">
        <v>60</v>
      </c>
      <c r="H312" s="65">
        <v>4962644</v>
      </c>
      <c r="I312" s="73" t="s">
        <v>1965</v>
      </c>
      <c r="J312" s="67">
        <v>4962644942176</v>
      </c>
      <c r="K312" s="65" t="s">
        <v>827</v>
      </c>
      <c r="L312" s="68">
        <v>700</v>
      </c>
      <c r="M312" s="67">
        <v>4962644942176</v>
      </c>
      <c r="O312" s="60">
        <v>900</v>
      </c>
      <c r="Q312" s="51">
        <v>498</v>
      </c>
      <c r="R312" s="70">
        <v>658</v>
      </c>
      <c r="S312" s="51">
        <v>498</v>
      </c>
      <c r="T312" s="70">
        <v>598</v>
      </c>
      <c r="U312" s="51">
        <v>600</v>
      </c>
      <c r="V312" s="70">
        <v>700</v>
      </c>
      <c r="W312" s="51">
        <v>235</v>
      </c>
      <c r="X312" s="61">
        <v>280</v>
      </c>
      <c r="Y312" s="81" t="s">
        <v>1355</v>
      </c>
      <c r="Z312" s="72">
        <f t="shared" si="4"/>
        <v>1.1914893617021276</v>
      </c>
    </row>
    <row r="313" spans="1:26" ht="15" customHeight="1">
      <c r="A313" s="51" t="s">
        <v>1350</v>
      </c>
      <c r="B313" s="51" t="s">
        <v>1351</v>
      </c>
      <c r="C313" s="51">
        <v>4962644942183</v>
      </c>
      <c r="D313" s="65" t="s">
        <v>828</v>
      </c>
      <c r="E313" s="65" t="s">
        <v>1966</v>
      </c>
      <c r="F313" s="64"/>
      <c r="G313" s="65">
        <v>100</v>
      </c>
      <c r="H313" s="65">
        <v>4962644</v>
      </c>
      <c r="I313" s="73" t="s">
        <v>1967</v>
      </c>
      <c r="J313" s="67">
        <v>4962644942183</v>
      </c>
      <c r="K313" s="65" t="s">
        <v>828</v>
      </c>
      <c r="L313" s="68">
        <v>400</v>
      </c>
      <c r="M313" s="67">
        <v>4962644942183</v>
      </c>
      <c r="O313" s="74">
        <v>500</v>
      </c>
      <c r="Q313" s="51">
        <v>298</v>
      </c>
      <c r="R313" s="70">
        <v>398</v>
      </c>
      <c r="S313" s="51">
        <v>298</v>
      </c>
      <c r="T313" s="70">
        <v>298</v>
      </c>
      <c r="U313" s="51">
        <v>400</v>
      </c>
      <c r="V313" s="70">
        <v>500</v>
      </c>
      <c r="W313" s="51">
        <v>140</v>
      </c>
      <c r="X313" s="61">
        <v>170</v>
      </c>
      <c r="Y313" s="81" t="s">
        <v>1355</v>
      </c>
      <c r="Z313" s="72">
        <f t="shared" si="4"/>
        <v>1.2142857142857142</v>
      </c>
    </row>
    <row r="314" spans="1:26" ht="15" customHeight="1">
      <c r="A314" s="51" t="s">
        <v>1350</v>
      </c>
      <c r="B314" s="51" t="s">
        <v>1351</v>
      </c>
      <c r="C314" s="51">
        <v>4962644942190</v>
      </c>
      <c r="D314" s="65" t="s">
        <v>829</v>
      </c>
      <c r="E314" s="65" t="s">
        <v>1966</v>
      </c>
      <c r="F314" s="64"/>
      <c r="G314" s="65">
        <v>100</v>
      </c>
      <c r="H314" s="65">
        <v>4962644</v>
      </c>
      <c r="I314" s="73" t="s">
        <v>1968</v>
      </c>
      <c r="J314" s="67">
        <v>4962644942190</v>
      </c>
      <c r="K314" s="65" t="s">
        <v>829</v>
      </c>
      <c r="L314" s="68">
        <v>400</v>
      </c>
      <c r="M314" s="67">
        <v>4962644942190</v>
      </c>
      <c r="O314" s="74">
        <v>500</v>
      </c>
      <c r="Q314" s="51">
        <v>298</v>
      </c>
      <c r="R314" s="70">
        <v>398</v>
      </c>
      <c r="S314" s="51">
        <v>298</v>
      </c>
      <c r="T314" s="70">
        <v>298</v>
      </c>
      <c r="U314" s="51">
        <v>400</v>
      </c>
      <c r="V314" s="70">
        <v>500</v>
      </c>
      <c r="W314" s="51">
        <v>140</v>
      </c>
      <c r="X314" s="61">
        <v>170</v>
      </c>
      <c r="Y314" s="81" t="s">
        <v>1355</v>
      </c>
      <c r="Z314" s="72">
        <f t="shared" si="4"/>
        <v>1.2142857142857142</v>
      </c>
    </row>
    <row r="315" spans="1:26" ht="15" customHeight="1">
      <c r="A315" s="51" t="s">
        <v>1350</v>
      </c>
      <c r="B315" s="51" t="s">
        <v>1351</v>
      </c>
      <c r="C315" s="51">
        <v>4962644942206</v>
      </c>
      <c r="D315" s="75" t="s">
        <v>830</v>
      </c>
      <c r="E315" s="75" t="s">
        <v>1969</v>
      </c>
      <c r="F315" s="76"/>
      <c r="G315" s="75">
        <v>60</v>
      </c>
      <c r="H315" s="75">
        <v>4962644</v>
      </c>
      <c r="I315" s="77" t="s">
        <v>1970</v>
      </c>
      <c r="J315" s="78">
        <v>4962644942206</v>
      </c>
      <c r="K315" s="75" t="s">
        <v>830</v>
      </c>
      <c r="L315" s="79">
        <v>700</v>
      </c>
      <c r="M315" s="78">
        <v>4962644942206</v>
      </c>
      <c r="N315" s="80"/>
      <c r="O315" s="60">
        <v>700</v>
      </c>
      <c r="P315" s="80"/>
      <c r="Q315" s="80">
        <v>498</v>
      </c>
      <c r="R315" s="60">
        <v>498</v>
      </c>
      <c r="S315" s="80">
        <v>498</v>
      </c>
      <c r="T315" s="71">
        <v>498</v>
      </c>
      <c r="U315" s="80">
        <v>600</v>
      </c>
      <c r="V315" s="60">
        <v>600</v>
      </c>
      <c r="W315" s="80">
        <v>235</v>
      </c>
      <c r="X315" s="61">
        <v>235</v>
      </c>
      <c r="Y315" s="51" t="s">
        <v>1632</v>
      </c>
      <c r="Z315" s="72">
        <f t="shared" si="4"/>
        <v>1</v>
      </c>
    </row>
    <row r="316" spans="1:26" ht="15" customHeight="1">
      <c r="A316" s="51" t="s">
        <v>1350</v>
      </c>
      <c r="B316" s="51" t="s">
        <v>1351</v>
      </c>
      <c r="C316" s="51">
        <v>4962644942213</v>
      </c>
      <c r="D316" s="75" t="s">
        <v>831</v>
      </c>
      <c r="E316" s="75" t="s">
        <v>1971</v>
      </c>
      <c r="F316" s="76"/>
      <c r="G316" s="75">
        <v>100</v>
      </c>
      <c r="H316" s="75">
        <v>4962644</v>
      </c>
      <c r="I316" s="77" t="s">
        <v>1972</v>
      </c>
      <c r="J316" s="78">
        <v>4962644942213</v>
      </c>
      <c r="K316" s="75" t="s">
        <v>831</v>
      </c>
      <c r="L316" s="79">
        <v>400</v>
      </c>
      <c r="M316" s="78">
        <v>4962644942213</v>
      </c>
      <c r="N316" s="80"/>
      <c r="O316" s="60">
        <v>400</v>
      </c>
      <c r="P316" s="80"/>
      <c r="Q316" s="80">
        <v>298</v>
      </c>
      <c r="R316" s="60">
        <v>298</v>
      </c>
      <c r="S316" s="80">
        <v>298</v>
      </c>
      <c r="T316" s="71">
        <v>298</v>
      </c>
      <c r="U316" s="80">
        <v>400</v>
      </c>
      <c r="V316" s="60">
        <v>400</v>
      </c>
      <c r="W316" s="80">
        <v>140</v>
      </c>
      <c r="X316" s="61">
        <v>140</v>
      </c>
      <c r="Y316" s="51" t="s">
        <v>1632</v>
      </c>
      <c r="Z316" s="72">
        <f t="shared" si="4"/>
        <v>1</v>
      </c>
    </row>
    <row r="317" spans="1:26" ht="15" customHeight="1">
      <c r="A317" s="51" t="s">
        <v>1350</v>
      </c>
      <c r="B317" s="51" t="s">
        <v>1351</v>
      </c>
      <c r="C317" s="51">
        <v>4962644942220</v>
      </c>
      <c r="D317" s="75" t="s">
        <v>832</v>
      </c>
      <c r="E317" s="75" t="s">
        <v>1971</v>
      </c>
      <c r="F317" s="76"/>
      <c r="G317" s="75">
        <v>100</v>
      </c>
      <c r="H317" s="75">
        <v>4962644</v>
      </c>
      <c r="I317" s="77" t="s">
        <v>1973</v>
      </c>
      <c r="J317" s="78">
        <v>4962644942220</v>
      </c>
      <c r="K317" s="75" t="s">
        <v>832</v>
      </c>
      <c r="L317" s="79">
        <v>400</v>
      </c>
      <c r="M317" s="78">
        <v>4962644942220</v>
      </c>
      <c r="N317" s="80"/>
      <c r="O317" s="60">
        <v>400</v>
      </c>
      <c r="P317" s="80"/>
      <c r="Q317" s="80">
        <v>298</v>
      </c>
      <c r="R317" s="60">
        <v>298</v>
      </c>
      <c r="S317" s="80">
        <v>298</v>
      </c>
      <c r="T317" s="71">
        <v>298</v>
      </c>
      <c r="U317" s="80">
        <v>400</v>
      </c>
      <c r="V317" s="60">
        <v>400</v>
      </c>
      <c r="W317" s="80">
        <v>140</v>
      </c>
      <c r="X317" s="61">
        <v>140</v>
      </c>
      <c r="Y317" s="51" t="s">
        <v>1632</v>
      </c>
      <c r="Z317" s="72">
        <f t="shared" si="4"/>
        <v>1</v>
      </c>
    </row>
    <row r="318" spans="1:26" ht="15" customHeight="1">
      <c r="A318" s="51" t="s">
        <v>1350</v>
      </c>
      <c r="B318" s="51" t="s">
        <v>1351</v>
      </c>
      <c r="C318" s="51">
        <v>4962644931873</v>
      </c>
      <c r="D318" s="65" t="s">
        <v>679</v>
      </c>
      <c r="E318" s="65" t="s">
        <v>1974</v>
      </c>
      <c r="F318" s="64" t="s">
        <v>1789</v>
      </c>
      <c r="G318" s="65">
        <v>40</v>
      </c>
      <c r="H318" s="65">
        <v>4962644</v>
      </c>
      <c r="I318" s="73" t="s">
        <v>1975</v>
      </c>
      <c r="J318" s="67">
        <v>4962644931873</v>
      </c>
      <c r="K318" s="65" t="s">
        <v>679</v>
      </c>
      <c r="L318" s="68">
        <v>700</v>
      </c>
      <c r="M318" s="67">
        <v>4962644931873</v>
      </c>
      <c r="O318" s="74">
        <v>1000</v>
      </c>
      <c r="Q318" s="51">
        <v>580</v>
      </c>
      <c r="R318" s="70">
        <v>748</v>
      </c>
      <c r="S318" s="51">
        <v>580</v>
      </c>
      <c r="T318" s="71">
        <v>680</v>
      </c>
      <c r="U318" s="51">
        <v>680</v>
      </c>
      <c r="V318" s="70">
        <v>800</v>
      </c>
      <c r="W318" s="51">
        <v>270</v>
      </c>
      <c r="X318" s="61">
        <v>320</v>
      </c>
      <c r="Y318" s="81" t="s">
        <v>1355</v>
      </c>
      <c r="Z318" s="72">
        <f t="shared" si="4"/>
        <v>1.1851851851851851</v>
      </c>
    </row>
    <row r="319" spans="1:26" ht="15" customHeight="1">
      <c r="A319" s="51" t="s">
        <v>1350</v>
      </c>
      <c r="B319" s="51" t="s">
        <v>1351</v>
      </c>
      <c r="C319" s="51">
        <v>4962644931743</v>
      </c>
      <c r="D319" s="65" t="s">
        <v>833</v>
      </c>
      <c r="E319" s="65" t="s">
        <v>1974</v>
      </c>
      <c r="F319" s="64" t="s">
        <v>1523</v>
      </c>
      <c r="G319" s="65">
        <v>40</v>
      </c>
      <c r="H319" s="65">
        <v>4962644</v>
      </c>
      <c r="I319" s="73" t="s">
        <v>1976</v>
      </c>
      <c r="J319" s="67">
        <v>4962644931743</v>
      </c>
      <c r="K319" s="65" t="s">
        <v>833</v>
      </c>
      <c r="L319" s="68">
        <v>700</v>
      </c>
      <c r="M319" s="67">
        <v>4962644931743</v>
      </c>
      <c r="O319" s="74">
        <v>1000</v>
      </c>
      <c r="Q319" s="51">
        <v>580</v>
      </c>
      <c r="R319" s="70">
        <v>748</v>
      </c>
      <c r="S319" s="51">
        <v>580</v>
      </c>
      <c r="T319" s="71">
        <v>680</v>
      </c>
      <c r="U319" s="51">
        <v>680</v>
      </c>
      <c r="V319" s="70">
        <v>800</v>
      </c>
      <c r="W319" s="51">
        <v>270</v>
      </c>
      <c r="X319" s="61">
        <v>320</v>
      </c>
      <c r="Y319" s="81" t="s">
        <v>1355</v>
      </c>
      <c r="Z319" s="72">
        <f t="shared" si="4"/>
        <v>1.1851851851851851</v>
      </c>
    </row>
    <row r="320" spans="1:26" ht="15" customHeight="1">
      <c r="A320" s="51" t="s">
        <v>1350</v>
      </c>
      <c r="B320" s="51" t="s">
        <v>1351</v>
      </c>
      <c r="C320" s="51">
        <v>4962644940196</v>
      </c>
      <c r="D320" s="65" t="s">
        <v>680</v>
      </c>
      <c r="E320" s="65" t="s">
        <v>1977</v>
      </c>
      <c r="F320" s="64" t="s">
        <v>1523</v>
      </c>
      <c r="G320" s="65">
        <v>30</v>
      </c>
      <c r="H320" s="65">
        <v>4962644</v>
      </c>
      <c r="I320" s="73" t="s">
        <v>1978</v>
      </c>
      <c r="J320" s="67">
        <v>4962644940196</v>
      </c>
      <c r="K320" s="65" t="s">
        <v>680</v>
      </c>
      <c r="L320" s="68">
        <v>1000</v>
      </c>
      <c r="M320" s="67">
        <v>4962644940196</v>
      </c>
      <c r="O320" s="74">
        <v>1500</v>
      </c>
      <c r="Q320" s="51">
        <v>780</v>
      </c>
      <c r="R320" s="70">
        <v>980</v>
      </c>
      <c r="S320" s="51">
        <v>780</v>
      </c>
      <c r="T320" s="71">
        <v>880</v>
      </c>
      <c r="U320" s="51">
        <v>880</v>
      </c>
      <c r="V320" s="70">
        <v>1200</v>
      </c>
      <c r="W320" s="51">
        <v>345</v>
      </c>
      <c r="X320" s="61">
        <v>415</v>
      </c>
      <c r="Y320" s="81" t="s">
        <v>1355</v>
      </c>
      <c r="Z320" s="72">
        <f t="shared" si="4"/>
        <v>1.2028985507246377</v>
      </c>
    </row>
    <row r="321" spans="1:26" ht="15" customHeight="1">
      <c r="A321" s="51" t="s">
        <v>1350</v>
      </c>
      <c r="B321" s="51" t="s">
        <v>1351</v>
      </c>
      <c r="C321" s="51">
        <v>4962644934393</v>
      </c>
      <c r="D321" s="65" t="s">
        <v>834</v>
      </c>
      <c r="E321" s="65" t="s">
        <v>1977</v>
      </c>
      <c r="F321" s="64" t="s">
        <v>1789</v>
      </c>
      <c r="G321" s="65">
        <v>30</v>
      </c>
      <c r="H321" s="65">
        <v>4962644</v>
      </c>
      <c r="I321" s="73" t="s">
        <v>1979</v>
      </c>
      <c r="J321" s="67">
        <v>4962644934393</v>
      </c>
      <c r="K321" s="65" t="s">
        <v>834</v>
      </c>
      <c r="L321" s="68">
        <v>1000</v>
      </c>
      <c r="M321" s="67">
        <v>4962644934393</v>
      </c>
      <c r="O321" s="74">
        <v>1500</v>
      </c>
      <c r="Q321" s="51">
        <v>780</v>
      </c>
      <c r="R321" s="70">
        <v>980</v>
      </c>
      <c r="S321" s="51">
        <v>780</v>
      </c>
      <c r="T321" s="71">
        <v>880</v>
      </c>
      <c r="U321" s="51">
        <v>880</v>
      </c>
      <c r="V321" s="70">
        <v>1200</v>
      </c>
      <c r="W321" s="51">
        <v>345</v>
      </c>
      <c r="X321" s="61">
        <v>415</v>
      </c>
      <c r="Y321" s="81" t="s">
        <v>1355</v>
      </c>
      <c r="Z321" s="72">
        <f t="shared" si="4"/>
        <v>1.2028985507246377</v>
      </c>
    </row>
    <row r="322" spans="1:26" ht="15" customHeight="1">
      <c r="A322" s="51" t="s">
        <v>1350</v>
      </c>
      <c r="B322" s="51" t="s">
        <v>1351</v>
      </c>
      <c r="C322" s="51">
        <v>4962644936960</v>
      </c>
      <c r="D322" s="65" t="s">
        <v>835</v>
      </c>
      <c r="E322" s="65" t="s">
        <v>1980</v>
      </c>
      <c r="F322" s="64" t="s">
        <v>1789</v>
      </c>
      <c r="G322" s="65">
        <v>20</v>
      </c>
      <c r="H322" s="65">
        <v>4962644</v>
      </c>
      <c r="I322" s="73" t="s">
        <v>1981</v>
      </c>
      <c r="J322" s="67">
        <v>4962644936960</v>
      </c>
      <c r="K322" s="65" t="s">
        <v>835</v>
      </c>
      <c r="L322" s="68">
        <v>2500</v>
      </c>
      <c r="M322" s="67">
        <v>4962644936960</v>
      </c>
      <c r="O322" s="74">
        <v>3400</v>
      </c>
      <c r="Q322" s="51">
        <v>1480</v>
      </c>
      <c r="R322" s="70">
        <v>2080</v>
      </c>
      <c r="S322" s="51">
        <v>1480</v>
      </c>
      <c r="T322" s="71">
        <v>1880</v>
      </c>
      <c r="U322" s="51">
        <v>1800</v>
      </c>
      <c r="V322" s="70">
        <v>2200</v>
      </c>
      <c r="W322" s="51">
        <v>660</v>
      </c>
      <c r="X322" s="61">
        <v>880</v>
      </c>
      <c r="Y322" s="81" t="s">
        <v>1355</v>
      </c>
      <c r="Z322" s="72">
        <f t="shared" si="4"/>
        <v>1.3333333333333333</v>
      </c>
    </row>
    <row r="323" spans="1:26" ht="15" customHeight="1">
      <c r="A323" s="51" t="s">
        <v>1350</v>
      </c>
      <c r="B323" s="51" t="s">
        <v>1351</v>
      </c>
      <c r="C323" s="51">
        <v>4962644943319</v>
      </c>
      <c r="D323" s="65" t="s">
        <v>1982</v>
      </c>
      <c r="E323" s="65" t="s">
        <v>1983</v>
      </c>
      <c r="F323" s="64" t="s">
        <v>133</v>
      </c>
      <c r="G323" s="65">
        <v>20</v>
      </c>
      <c r="H323" s="65">
        <v>4962644</v>
      </c>
      <c r="I323" s="73" t="s">
        <v>1984</v>
      </c>
      <c r="J323" s="67">
        <v>4962644943319</v>
      </c>
      <c r="K323" s="65" t="s">
        <v>1982</v>
      </c>
      <c r="L323" s="68">
        <v>2500</v>
      </c>
      <c r="M323" s="67">
        <v>4962644943319</v>
      </c>
      <c r="O323" s="74">
        <v>3400</v>
      </c>
      <c r="Q323" s="51">
        <v>1480</v>
      </c>
      <c r="R323" s="70">
        <v>2080</v>
      </c>
      <c r="S323" s="51">
        <v>1480</v>
      </c>
      <c r="T323" s="71">
        <v>1880</v>
      </c>
      <c r="U323" s="51">
        <v>1800</v>
      </c>
      <c r="V323" s="70">
        <v>2200</v>
      </c>
      <c r="W323" s="51">
        <v>660</v>
      </c>
      <c r="X323" s="61">
        <v>880</v>
      </c>
      <c r="Y323" s="81" t="s">
        <v>1355</v>
      </c>
      <c r="Z323" s="72">
        <f t="shared" si="4"/>
        <v>1.3333333333333333</v>
      </c>
    </row>
    <row r="324" spans="1:26" ht="15" customHeight="1">
      <c r="A324" s="51" t="s">
        <v>1350</v>
      </c>
      <c r="B324" s="51" t="s">
        <v>1351</v>
      </c>
      <c r="C324" s="51">
        <v>4962644936953</v>
      </c>
      <c r="D324" s="65" t="s">
        <v>837</v>
      </c>
      <c r="E324" s="65" t="s">
        <v>1980</v>
      </c>
      <c r="F324" s="64" t="s">
        <v>1523</v>
      </c>
      <c r="G324" s="65">
        <v>20</v>
      </c>
      <c r="H324" s="65">
        <v>4962644</v>
      </c>
      <c r="I324" s="73" t="s">
        <v>1985</v>
      </c>
      <c r="J324" s="67">
        <v>4962644936953</v>
      </c>
      <c r="K324" s="65" t="s">
        <v>837</v>
      </c>
      <c r="L324" s="68">
        <v>2500</v>
      </c>
      <c r="M324" s="67">
        <v>4962644936953</v>
      </c>
      <c r="O324" s="74">
        <v>3400</v>
      </c>
      <c r="Q324" s="51">
        <v>1480</v>
      </c>
      <c r="R324" s="70">
        <v>2080</v>
      </c>
      <c r="S324" s="51">
        <v>1480</v>
      </c>
      <c r="T324" s="71">
        <v>1880</v>
      </c>
      <c r="U324" s="51">
        <v>1800</v>
      </c>
      <c r="V324" s="70">
        <v>2200</v>
      </c>
      <c r="W324" s="51">
        <v>660</v>
      </c>
      <c r="X324" s="61">
        <v>880</v>
      </c>
      <c r="Y324" s="81" t="s">
        <v>1355</v>
      </c>
      <c r="Z324" s="72">
        <f t="shared" si="4"/>
        <v>1.3333333333333333</v>
      </c>
    </row>
    <row r="325" spans="1:26" ht="15" customHeight="1">
      <c r="A325" s="51" t="s">
        <v>1350</v>
      </c>
      <c r="B325" s="51" t="s">
        <v>1351</v>
      </c>
      <c r="C325" s="51">
        <v>4962644943302</v>
      </c>
      <c r="D325" s="65" t="s">
        <v>1986</v>
      </c>
      <c r="E325" s="65" t="s">
        <v>1980</v>
      </c>
      <c r="F325" s="64" t="s">
        <v>10</v>
      </c>
      <c r="G325" s="65">
        <v>20</v>
      </c>
      <c r="H325" s="65">
        <v>4962644</v>
      </c>
      <c r="I325" s="73" t="s">
        <v>1987</v>
      </c>
      <c r="J325" s="67">
        <v>4962644943302</v>
      </c>
      <c r="K325" s="65" t="s">
        <v>1986</v>
      </c>
      <c r="L325" s="68">
        <v>2500</v>
      </c>
      <c r="M325" s="67">
        <v>4962644943302</v>
      </c>
      <c r="O325" s="74">
        <v>3400</v>
      </c>
      <c r="Q325" s="51">
        <v>1480</v>
      </c>
      <c r="R325" s="70">
        <v>2080</v>
      </c>
      <c r="S325" s="51">
        <v>1480</v>
      </c>
      <c r="T325" s="71">
        <v>1880</v>
      </c>
      <c r="U325" s="51">
        <v>1800</v>
      </c>
      <c r="V325" s="70">
        <v>2200</v>
      </c>
      <c r="W325" s="51">
        <v>660</v>
      </c>
      <c r="X325" s="61">
        <v>880</v>
      </c>
      <c r="Y325" s="81" t="s">
        <v>1355</v>
      </c>
      <c r="Z325" s="72">
        <f t="shared" ref="Z325:Z388" si="5">X325/W325</f>
        <v>1.3333333333333333</v>
      </c>
    </row>
    <row r="326" spans="1:26" ht="15" customHeight="1">
      <c r="A326" s="51" t="s">
        <v>1350</v>
      </c>
      <c r="B326" s="51" t="s">
        <v>1351</v>
      </c>
      <c r="C326" s="51">
        <v>4962644941759</v>
      </c>
      <c r="D326" s="65" t="s">
        <v>839</v>
      </c>
      <c r="E326" s="65" t="s">
        <v>1988</v>
      </c>
      <c r="F326" s="64" t="s">
        <v>1789</v>
      </c>
      <c r="G326" s="65">
        <v>40</v>
      </c>
      <c r="H326" s="65">
        <v>4962644</v>
      </c>
      <c r="I326" s="73" t="s">
        <v>1989</v>
      </c>
      <c r="J326" s="67">
        <v>4962644941759</v>
      </c>
      <c r="K326" s="65" t="s">
        <v>839</v>
      </c>
      <c r="L326" s="68">
        <v>800</v>
      </c>
      <c r="M326" s="67">
        <v>4962644941759</v>
      </c>
      <c r="O326" s="74">
        <v>1000</v>
      </c>
      <c r="Q326" s="51">
        <v>698</v>
      </c>
      <c r="R326" s="70">
        <v>780</v>
      </c>
      <c r="S326" s="51">
        <v>598</v>
      </c>
      <c r="T326" s="71">
        <v>698</v>
      </c>
      <c r="U326" s="51">
        <v>700</v>
      </c>
      <c r="V326" s="70">
        <v>880</v>
      </c>
      <c r="W326" s="51">
        <v>280</v>
      </c>
      <c r="X326" s="61">
        <v>330</v>
      </c>
      <c r="Y326" s="81" t="s">
        <v>1355</v>
      </c>
      <c r="Z326" s="72">
        <f t="shared" si="5"/>
        <v>1.1785714285714286</v>
      </c>
    </row>
    <row r="327" spans="1:26" ht="15" customHeight="1">
      <c r="A327" s="51" t="s">
        <v>1350</v>
      </c>
      <c r="B327" s="51" t="s">
        <v>1351</v>
      </c>
      <c r="C327" s="51">
        <v>4962644941742</v>
      </c>
      <c r="D327" s="65" t="s">
        <v>840</v>
      </c>
      <c r="E327" s="65" t="s">
        <v>1988</v>
      </c>
      <c r="F327" s="64" t="s">
        <v>1523</v>
      </c>
      <c r="G327" s="65">
        <v>40</v>
      </c>
      <c r="H327" s="65">
        <v>4962644</v>
      </c>
      <c r="I327" s="73" t="s">
        <v>1990</v>
      </c>
      <c r="J327" s="67">
        <v>4962644941742</v>
      </c>
      <c r="K327" s="65" t="s">
        <v>840</v>
      </c>
      <c r="L327" s="68">
        <v>800</v>
      </c>
      <c r="M327" s="67">
        <v>4962644941742</v>
      </c>
      <c r="O327" s="74">
        <v>1000</v>
      </c>
      <c r="Q327" s="51">
        <v>698</v>
      </c>
      <c r="R327" s="70">
        <v>780</v>
      </c>
      <c r="S327" s="51">
        <v>598</v>
      </c>
      <c r="T327" s="71">
        <v>698</v>
      </c>
      <c r="U327" s="51">
        <v>700</v>
      </c>
      <c r="V327" s="70">
        <v>880</v>
      </c>
      <c r="W327" s="51">
        <v>280</v>
      </c>
      <c r="X327" s="61">
        <v>330</v>
      </c>
      <c r="Y327" s="81" t="s">
        <v>1355</v>
      </c>
      <c r="Z327" s="72">
        <f t="shared" si="5"/>
        <v>1.1785714285714286</v>
      </c>
    </row>
    <row r="328" spans="1:26" ht="15" customHeight="1">
      <c r="A328" s="51" t="s">
        <v>1350</v>
      </c>
      <c r="B328" s="51" t="s">
        <v>1351</v>
      </c>
      <c r="C328" s="51">
        <v>4962644943241</v>
      </c>
      <c r="D328" s="65" t="s">
        <v>1991</v>
      </c>
      <c r="E328" s="65" t="s">
        <v>1992</v>
      </c>
      <c r="F328" s="64" t="s">
        <v>1789</v>
      </c>
      <c r="G328" s="65">
        <v>40</v>
      </c>
      <c r="H328" s="65">
        <v>4962644</v>
      </c>
      <c r="I328" s="73" t="s">
        <v>1993</v>
      </c>
      <c r="J328" s="67">
        <v>4962644943241</v>
      </c>
      <c r="K328" s="65" t="s">
        <v>1991</v>
      </c>
      <c r="L328" s="68">
        <v>800</v>
      </c>
      <c r="M328" s="67">
        <v>4962644943241</v>
      </c>
      <c r="O328" s="74">
        <v>1000</v>
      </c>
      <c r="Q328" s="51">
        <v>698</v>
      </c>
      <c r="R328" s="70">
        <v>780</v>
      </c>
      <c r="S328" s="51">
        <v>598</v>
      </c>
      <c r="T328" s="71">
        <v>698</v>
      </c>
      <c r="U328" s="51">
        <v>700</v>
      </c>
      <c r="V328" s="70">
        <v>880</v>
      </c>
      <c r="W328" s="51">
        <v>280</v>
      </c>
      <c r="X328" s="61">
        <v>330</v>
      </c>
      <c r="Y328" s="81" t="s">
        <v>1355</v>
      </c>
      <c r="Z328" s="72">
        <f t="shared" si="5"/>
        <v>1.1785714285714286</v>
      </c>
    </row>
    <row r="329" spans="1:26" ht="15" customHeight="1">
      <c r="A329" s="51" t="s">
        <v>1350</v>
      </c>
      <c r="B329" s="51" t="s">
        <v>1351</v>
      </c>
      <c r="C329" s="51">
        <v>4962644943234</v>
      </c>
      <c r="D329" s="65" t="s">
        <v>1994</v>
      </c>
      <c r="E329" s="65" t="s">
        <v>1992</v>
      </c>
      <c r="F329" s="64" t="s">
        <v>1523</v>
      </c>
      <c r="G329" s="65">
        <v>40</v>
      </c>
      <c r="H329" s="65">
        <v>4962644</v>
      </c>
      <c r="I329" s="73" t="s">
        <v>1995</v>
      </c>
      <c r="J329" s="67">
        <v>4962644943234</v>
      </c>
      <c r="K329" s="65" t="s">
        <v>1994</v>
      </c>
      <c r="L329" s="68">
        <v>800</v>
      </c>
      <c r="M329" s="67">
        <v>4962644943234</v>
      </c>
      <c r="O329" s="74">
        <v>1000</v>
      </c>
      <c r="Q329" s="51">
        <v>698</v>
      </c>
      <c r="R329" s="70">
        <v>780</v>
      </c>
      <c r="S329" s="51">
        <v>598</v>
      </c>
      <c r="T329" s="71">
        <v>698</v>
      </c>
      <c r="U329" s="51">
        <v>700</v>
      </c>
      <c r="V329" s="70">
        <v>880</v>
      </c>
      <c r="W329" s="51">
        <v>280</v>
      </c>
      <c r="X329" s="61">
        <v>330</v>
      </c>
      <c r="Y329" s="81" t="s">
        <v>1355</v>
      </c>
      <c r="Z329" s="72">
        <f t="shared" si="5"/>
        <v>1.1785714285714286</v>
      </c>
    </row>
    <row r="330" spans="1:26" ht="15" customHeight="1">
      <c r="A330" s="51" t="s">
        <v>1350</v>
      </c>
      <c r="B330" s="51" t="s">
        <v>1351</v>
      </c>
      <c r="C330" s="51">
        <v>4962644943258</v>
      </c>
      <c r="D330" s="65" t="s">
        <v>1996</v>
      </c>
      <c r="E330" s="65" t="s">
        <v>1997</v>
      </c>
      <c r="F330" s="64"/>
      <c r="G330" s="65">
        <v>40</v>
      </c>
      <c r="H330" s="65">
        <v>4962644</v>
      </c>
      <c r="I330" s="73" t="s">
        <v>1998</v>
      </c>
      <c r="J330" s="67">
        <v>4962644943258</v>
      </c>
      <c r="K330" s="65" t="s">
        <v>1996</v>
      </c>
      <c r="L330" s="68">
        <v>1500</v>
      </c>
      <c r="M330" s="67">
        <v>4962644943258</v>
      </c>
      <c r="O330" s="60">
        <v>1700</v>
      </c>
      <c r="Q330" s="51">
        <v>880</v>
      </c>
      <c r="R330" s="70">
        <v>1080</v>
      </c>
      <c r="S330" s="51">
        <v>880</v>
      </c>
      <c r="T330" s="71">
        <v>980</v>
      </c>
      <c r="U330" s="51">
        <v>1200</v>
      </c>
      <c r="V330" s="70">
        <v>1200</v>
      </c>
      <c r="W330" s="51">
        <v>415</v>
      </c>
      <c r="X330" s="61">
        <v>460</v>
      </c>
      <c r="Y330" s="81" t="s">
        <v>1355</v>
      </c>
      <c r="Z330" s="72">
        <f t="shared" si="5"/>
        <v>1.1084337349397591</v>
      </c>
    </row>
    <row r="331" spans="1:26" ht="15" customHeight="1">
      <c r="C331" s="51">
        <v>4962644942398</v>
      </c>
      <c r="D331" s="65" t="s">
        <v>124</v>
      </c>
      <c r="E331" s="65" t="s">
        <v>1999</v>
      </c>
      <c r="F331" s="64" t="s">
        <v>1523</v>
      </c>
      <c r="G331" s="65">
        <v>40</v>
      </c>
      <c r="H331" s="65">
        <v>4962644</v>
      </c>
      <c r="I331" s="73" t="s">
        <v>2000</v>
      </c>
      <c r="J331" s="67">
        <v>4962644942398</v>
      </c>
      <c r="K331" s="65" t="s">
        <v>124</v>
      </c>
      <c r="L331" s="68">
        <v>1000</v>
      </c>
      <c r="M331" s="67">
        <v>4962644942398</v>
      </c>
      <c r="O331" s="74">
        <v>1300</v>
      </c>
      <c r="Q331" s="51">
        <v>680</v>
      </c>
      <c r="R331" s="70">
        <v>980</v>
      </c>
      <c r="S331" s="51">
        <v>580</v>
      </c>
      <c r="T331" s="71">
        <v>880</v>
      </c>
      <c r="U331" s="51">
        <v>800</v>
      </c>
      <c r="V331" s="70">
        <v>1100</v>
      </c>
      <c r="W331" s="51">
        <v>320</v>
      </c>
      <c r="X331" s="61">
        <v>410</v>
      </c>
      <c r="Z331" s="72">
        <f t="shared" si="5"/>
        <v>1.28125</v>
      </c>
    </row>
    <row r="332" spans="1:26" ht="15" customHeight="1">
      <c r="A332" s="98" t="s">
        <v>1350</v>
      </c>
      <c r="B332" s="98" t="s">
        <v>1351</v>
      </c>
      <c r="C332" s="98">
        <v>4962644943388</v>
      </c>
      <c r="D332" s="65" t="s">
        <v>2001</v>
      </c>
      <c r="E332" s="65" t="s">
        <v>2002</v>
      </c>
      <c r="F332" s="64" t="s">
        <v>1789</v>
      </c>
      <c r="G332" s="65">
        <v>20</v>
      </c>
      <c r="H332" s="65">
        <v>4962644</v>
      </c>
      <c r="I332" s="73" t="s">
        <v>2003</v>
      </c>
      <c r="J332" s="67">
        <v>4962644943388</v>
      </c>
      <c r="K332" s="65" t="s">
        <v>2001</v>
      </c>
      <c r="L332" s="68">
        <v>2500</v>
      </c>
      <c r="M332" s="67">
        <v>4962644943388</v>
      </c>
      <c r="O332" s="60">
        <v>2500</v>
      </c>
      <c r="Q332" s="51">
        <v>1480</v>
      </c>
      <c r="R332" s="70">
        <v>2080</v>
      </c>
      <c r="S332" s="51">
        <v>1480</v>
      </c>
      <c r="T332" s="71">
        <v>1880</v>
      </c>
      <c r="U332" s="51">
        <v>1800</v>
      </c>
      <c r="V332" s="70">
        <v>2200</v>
      </c>
      <c r="W332" s="51">
        <v>660</v>
      </c>
      <c r="X332" s="61">
        <v>880</v>
      </c>
      <c r="Y332" s="81" t="s">
        <v>1355</v>
      </c>
      <c r="Z332" s="72">
        <f t="shared" si="5"/>
        <v>1.3333333333333333</v>
      </c>
    </row>
    <row r="333" spans="1:26" ht="15" customHeight="1">
      <c r="A333" s="98" t="s">
        <v>1350</v>
      </c>
      <c r="B333" s="98" t="s">
        <v>1351</v>
      </c>
      <c r="C333" s="98">
        <v>4962644943371</v>
      </c>
      <c r="D333" s="65" t="s">
        <v>2004</v>
      </c>
      <c r="E333" s="65" t="s">
        <v>2002</v>
      </c>
      <c r="F333" s="64" t="s">
        <v>1523</v>
      </c>
      <c r="G333" s="65">
        <v>20</v>
      </c>
      <c r="H333" s="65">
        <v>4962644</v>
      </c>
      <c r="I333" s="73" t="s">
        <v>2005</v>
      </c>
      <c r="J333" s="67">
        <v>4962644943371</v>
      </c>
      <c r="K333" s="65" t="s">
        <v>2004</v>
      </c>
      <c r="L333" s="68">
        <v>2500</v>
      </c>
      <c r="M333" s="67">
        <v>4962644943371</v>
      </c>
      <c r="O333" s="60">
        <v>2500</v>
      </c>
      <c r="Q333" s="51">
        <v>1480</v>
      </c>
      <c r="R333" s="70">
        <v>2080</v>
      </c>
      <c r="S333" s="51">
        <v>1480</v>
      </c>
      <c r="T333" s="71">
        <v>1880</v>
      </c>
      <c r="U333" s="51">
        <v>1800</v>
      </c>
      <c r="V333" s="70">
        <v>2200</v>
      </c>
      <c r="W333" s="51">
        <v>660</v>
      </c>
      <c r="X333" s="61">
        <v>880</v>
      </c>
      <c r="Y333" s="81" t="s">
        <v>1355</v>
      </c>
      <c r="Z333" s="72">
        <f t="shared" si="5"/>
        <v>1.3333333333333333</v>
      </c>
    </row>
    <row r="334" spans="1:26" ht="15" customHeight="1">
      <c r="C334" s="51">
        <v>4962644941872</v>
      </c>
      <c r="D334" s="65" t="s">
        <v>712</v>
      </c>
      <c r="E334" s="65" t="s">
        <v>2006</v>
      </c>
      <c r="F334" s="64"/>
      <c r="G334" s="65">
        <v>100</v>
      </c>
      <c r="H334" s="65">
        <v>4962644</v>
      </c>
      <c r="I334" s="73" t="s">
        <v>2007</v>
      </c>
      <c r="J334" s="67">
        <v>4962644941872</v>
      </c>
      <c r="K334" s="65" t="s">
        <v>712</v>
      </c>
      <c r="L334" s="68">
        <v>600</v>
      </c>
      <c r="M334" s="67">
        <v>4962644941872</v>
      </c>
      <c r="O334" s="74">
        <v>800</v>
      </c>
      <c r="Q334" s="51">
        <v>480</v>
      </c>
      <c r="R334" s="70">
        <v>700</v>
      </c>
      <c r="S334" s="51">
        <v>480</v>
      </c>
      <c r="T334" s="71">
        <v>638</v>
      </c>
      <c r="U334" s="51">
        <v>500</v>
      </c>
      <c r="V334" s="70">
        <v>750</v>
      </c>
      <c r="W334" s="51">
        <v>230</v>
      </c>
      <c r="X334" s="61">
        <v>300</v>
      </c>
      <c r="Z334" s="72">
        <f t="shared" si="5"/>
        <v>1.3043478260869565</v>
      </c>
    </row>
    <row r="335" spans="1:26" ht="15" customHeight="1">
      <c r="C335" s="51">
        <v>4962644941865</v>
      </c>
      <c r="D335" s="65" t="s">
        <v>852</v>
      </c>
      <c r="E335" s="65" t="s">
        <v>2008</v>
      </c>
      <c r="F335" s="64"/>
      <c r="G335" s="65">
        <v>100</v>
      </c>
      <c r="H335" s="65">
        <v>4962644</v>
      </c>
      <c r="I335" s="73" t="s">
        <v>2009</v>
      </c>
      <c r="J335" s="86">
        <v>4962644941865</v>
      </c>
      <c r="K335" s="65" t="s">
        <v>852</v>
      </c>
      <c r="L335" s="68">
        <v>700</v>
      </c>
      <c r="M335" s="86">
        <v>4962644941865</v>
      </c>
      <c r="O335" s="74">
        <v>1000</v>
      </c>
      <c r="Q335" s="51">
        <v>580</v>
      </c>
      <c r="R335" s="70">
        <v>720</v>
      </c>
      <c r="S335" s="51">
        <v>498</v>
      </c>
      <c r="T335" s="71">
        <v>648</v>
      </c>
      <c r="U335" s="51">
        <v>600</v>
      </c>
      <c r="V335" s="70">
        <v>800</v>
      </c>
      <c r="W335" s="51">
        <v>235</v>
      </c>
      <c r="X335" s="61">
        <v>305</v>
      </c>
      <c r="Z335" s="72">
        <f t="shared" si="5"/>
        <v>1.2978723404255319</v>
      </c>
    </row>
    <row r="336" spans="1:26" ht="15" customHeight="1">
      <c r="A336" s="51" t="s">
        <v>1350</v>
      </c>
      <c r="B336" s="51" t="s">
        <v>1351</v>
      </c>
      <c r="C336" s="51">
        <v>4962644931422</v>
      </c>
      <c r="D336" s="65" t="s">
        <v>853</v>
      </c>
      <c r="E336" s="65" t="s">
        <v>2010</v>
      </c>
      <c r="F336" s="64" t="s">
        <v>247</v>
      </c>
      <c r="G336" s="65">
        <v>40</v>
      </c>
      <c r="H336" s="65">
        <v>4962644</v>
      </c>
      <c r="I336" s="73" t="s">
        <v>2011</v>
      </c>
      <c r="J336" s="67">
        <v>4962644931422</v>
      </c>
      <c r="K336" s="65" t="s">
        <v>853</v>
      </c>
      <c r="L336" s="68">
        <v>1200</v>
      </c>
      <c r="M336" s="67">
        <v>4962644931422</v>
      </c>
      <c r="O336" s="74">
        <v>1700</v>
      </c>
      <c r="Q336" s="51">
        <v>980</v>
      </c>
      <c r="R336" s="70">
        <v>1280</v>
      </c>
      <c r="S336" s="51">
        <v>980</v>
      </c>
      <c r="T336" s="71">
        <v>1180</v>
      </c>
      <c r="U336" s="51">
        <v>1180</v>
      </c>
      <c r="V336" s="70">
        <v>1380</v>
      </c>
      <c r="W336" s="51">
        <v>392</v>
      </c>
      <c r="X336" s="61">
        <v>555</v>
      </c>
      <c r="Y336" s="81" t="s">
        <v>1355</v>
      </c>
      <c r="Z336" s="72">
        <f t="shared" si="5"/>
        <v>1.4158163265306123</v>
      </c>
    </row>
    <row r="337" spans="1:26" ht="15" customHeight="1">
      <c r="A337" s="51" t="s">
        <v>1350</v>
      </c>
      <c r="B337" s="51" t="s">
        <v>1351</v>
      </c>
      <c r="C337" s="51">
        <v>4962644931286</v>
      </c>
      <c r="D337" s="65" t="s">
        <v>2012</v>
      </c>
      <c r="E337" s="65" t="s">
        <v>2010</v>
      </c>
      <c r="F337" s="64" t="s">
        <v>1525</v>
      </c>
      <c r="G337" s="65">
        <v>40</v>
      </c>
      <c r="H337" s="65">
        <v>4962644</v>
      </c>
      <c r="I337" s="73" t="s">
        <v>2013</v>
      </c>
      <c r="J337" s="67">
        <v>4962644931286</v>
      </c>
      <c r="K337" s="65" t="s">
        <v>2012</v>
      </c>
      <c r="L337" s="68">
        <v>1200</v>
      </c>
      <c r="M337" s="67">
        <v>4962644931286</v>
      </c>
      <c r="O337" s="74">
        <v>1700</v>
      </c>
      <c r="Q337" s="51">
        <v>980</v>
      </c>
      <c r="R337" s="70">
        <v>1280</v>
      </c>
      <c r="S337" s="51">
        <v>980</v>
      </c>
      <c r="T337" s="71">
        <v>1180</v>
      </c>
      <c r="U337" s="51">
        <v>1180</v>
      </c>
      <c r="V337" s="70">
        <v>1380</v>
      </c>
      <c r="W337" s="51">
        <v>392</v>
      </c>
      <c r="X337" s="61">
        <v>555</v>
      </c>
      <c r="Y337" s="81" t="s">
        <v>1355</v>
      </c>
      <c r="Z337" s="72">
        <f t="shared" si="5"/>
        <v>1.4158163265306123</v>
      </c>
    </row>
    <row r="338" spans="1:26" ht="15" customHeight="1">
      <c r="A338" s="51" t="s">
        <v>1350</v>
      </c>
      <c r="B338" s="51" t="s">
        <v>1351</v>
      </c>
      <c r="C338" s="51">
        <v>4962644931187</v>
      </c>
      <c r="D338" s="65" t="s">
        <v>854</v>
      </c>
      <c r="E338" s="65" t="s">
        <v>2010</v>
      </c>
      <c r="F338" s="64" t="s">
        <v>2014</v>
      </c>
      <c r="G338" s="65">
        <v>40</v>
      </c>
      <c r="H338" s="65">
        <v>4962644</v>
      </c>
      <c r="I338" s="73" t="s">
        <v>2015</v>
      </c>
      <c r="J338" s="67">
        <v>4962644931187</v>
      </c>
      <c r="K338" s="65" t="s">
        <v>854</v>
      </c>
      <c r="L338" s="68">
        <v>1200</v>
      </c>
      <c r="M338" s="67">
        <v>4962644931187</v>
      </c>
      <c r="O338" s="74">
        <v>1700</v>
      </c>
      <c r="Q338" s="51">
        <v>980</v>
      </c>
      <c r="R338" s="70">
        <v>1280</v>
      </c>
      <c r="S338" s="51">
        <v>980</v>
      </c>
      <c r="T338" s="71">
        <v>1180</v>
      </c>
      <c r="U338" s="51">
        <v>1180</v>
      </c>
      <c r="V338" s="70">
        <v>1380</v>
      </c>
      <c r="W338" s="51">
        <v>392</v>
      </c>
      <c r="X338" s="61">
        <v>555</v>
      </c>
      <c r="Y338" s="81" t="s">
        <v>1355</v>
      </c>
      <c r="Z338" s="72">
        <f t="shared" si="5"/>
        <v>1.4158163265306123</v>
      </c>
    </row>
    <row r="339" spans="1:26" ht="15" customHeight="1">
      <c r="A339" s="51" t="s">
        <v>1350</v>
      </c>
      <c r="B339" s="51" t="s">
        <v>1351</v>
      </c>
      <c r="C339" s="51">
        <v>4962644931439</v>
      </c>
      <c r="D339" s="65" t="s">
        <v>855</v>
      </c>
      <c r="E339" s="65" t="s">
        <v>2016</v>
      </c>
      <c r="F339" s="64" t="s">
        <v>247</v>
      </c>
      <c r="G339" s="65">
        <v>40</v>
      </c>
      <c r="H339" s="65">
        <v>4962644</v>
      </c>
      <c r="I339" s="73" t="s">
        <v>2017</v>
      </c>
      <c r="J339" s="67">
        <v>4962644931439</v>
      </c>
      <c r="K339" s="65" t="s">
        <v>855</v>
      </c>
      <c r="L339" s="68">
        <v>1200</v>
      </c>
      <c r="M339" s="67">
        <v>4962644931439</v>
      </c>
      <c r="O339" s="74">
        <v>1800</v>
      </c>
      <c r="Q339" s="51">
        <v>780</v>
      </c>
      <c r="R339" s="70">
        <v>1080</v>
      </c>
      <c r="S339" s="51">
        <v>780</v>
      </c>
      <c r="T339" s="71">
        <v>980</v>
      </c>
      <c r="U339" s="51">
        <v>980</v>
      </c>
      <c r="V339" s="70">
        <v>1200</v>
      </c>
      <c r="W339" s="51">
        <v>312</v>
      </c>
      <c r="X339" s="61">
        <v>460</v>
      </c>
      <c r="Y339" s="81" t="s">
        <v>1355</v>
      </c>
      <c r="Z339" s="72">
        <f t="shared" si="5"/>
        <v>1.4743589743589745</v>
      </c>
    </row>
    <row r="340" spans="1:26" ht="15" customHeight="1">
      <c r="A340" s="51" t="s">
        <v>1350</v>
      </c>
      <c r="B340" s="51" t="s">
        <v>1351</v>
      </c>
      <c r="C340" s="51">
        <v>4962644931293</v>
      </c>
      <c r="D340" s="65" t="s">
        <v>2018</v>
      </c>
      <c r="E340" s="65" t="s">
        <v>2016</v>
      </c>
      <c r="F340" s="64" t="s">
        <v>1525</v>
      </c>
      <c r="G340" s="65">
        <v>40</v>
      </c>
      <c r="H340" s="65">
        <v>4962644</v>
      </c>
      <c r="I340" s="73" t="s">
        <v>2019</v>
      </c>
      <c r="J340" s="67">
        <v>4962644931293</v>
      </c>
      <c r="K340" s="65" t="s">
        <v>2018</v>
      </c>
      <c r="L340" s="68">
        <v>1200</v>
      </c>
      <c r="M340" s="67">
        <v>4962644931293</v>
      </c>
      <c r="O340" s="74">
        <v>1800</v>
      </c>
      <c r="Q340" s="51">
        <v>780</v>
      </c>
      <c r="R340" s="70">
        <v>1080</v>
      </c>
      <c r="S340" s="51">
        <v>780</v>
      </c>
      <c r="T340" s="71">
        <v>980</v>
      </c>
      <c r="U340" s="51">
        <v>980</v>
      </c>
      <c r="V340" s="70">
        <v>1200</v>
      </c>
      <c r="W340" s="51">
        <v>312</v>
      </c>
      <c r="X340" s="61">
        <v>460</v>
      </c>
      <c r="Y340" s="81" t="s">
        <v>1355</v>
      </c>
      <c r="Z340" s="72">
        <f t="shared" si="5"/>
        <v>1.4743589743589745</v>
      </c>
    </row>
    <row r="341" spans="1:26" ht="15" customHeight="1">
      <c r="A341" s="51" t="s">
        <v>1350</v>
      </c>
      <c r="B341" s="51" t="s">
        <v>1351</v>
      </c>
      <c r="C341" s="51">
        <v>4962644931194</v>
      </c>
      <c r="D341" s="65" t="s">
        <v>2020</v>
      </c>
      <c r="E341" s="65" t="s">
        <v>2016</v>
      </c>
      <c r="F341" s="64" t="s">
        <v>2021</v>
      </c>
      <c r="G341" s="65">
        <v>40</v>
      </c>
      <c r="H341" s="65">
        <v>4962644</v>
      </c>
      <c r="I341" s="73" t="s">
        <v>2022</v>
      </c>
      <c r="J341" s="67">
        <v>4962644931194</v>
      </c>
      <c r="K341" s="65" t="s">
        <v>2020</v>
      </c>
      <c r="L341" s="68">
        <v>1200</v>
      </c>
      <c r="M341" s="67">
        <v>4962644931194</v>
      </c>
      <c r="O341" s="74">
        <v>1800</v>
      </c>
      <c r="Q341" s="51">
        <v>780</v>
      </c>
      <c r="R341" s="70">
        <v>1080</v>
      </c>
      <c r="S341" s="51">
        <v>780</v>
      </c>
      <c r="T341" s="71">
        <v>980</v>
      </c>
      <c r="U341" s="51">
        <v>980</v>
      </c>
      <c r="V341" s="70">
        <v>1200</v>
      </c>
      <c r="W341" s="51">
        <v>312</v>
      </c>
      <c r="X341" s="61">
        <v>460</v>
      </c>
      <c r="Y341" s="81" t="s">
        <v>1355</v>
      </c>
      <c r="Z341" s="72">
        <f t="shared" si="5"/>
        <v>1.4743589743589745</v>
      </c>
    </row>
    <row r="342" spans="1:26" ht="15" customHeight="1">
      <c r="A342" s="51" t="s">
        <v>1350</v>
      </c>
      <c r="B342" s="51" t="s">
        <v>1351</v>
      </c>
      <c r="C342" s="51">
        <v>4962644933648</v>
      </c>
      <c r="D342" s="65" t="s">
        <v>857</v>
      </c>
      <c r="E342" s="65" t="s">
        <v>2023</v>
      </c>
      <c r="F342" s="64" t="s">
        <v>247</v>
      </c>
      <c r="G342" s="65">
        <v>40</v>
      </c>
      <c r="H342" s="65">
        <v>4962644</v>
      </c>
      <c r="I342" s="73" t="s">
        <v>2024</v>
      </c>
      <c r="J342" s="67">
        <v>4962644933648</v>
      </c>
      <c r="K342" s="65" t="s">
        <v>857</v>
      </c>
      <c r="L342" s="68">
        <v>1700</v>
      </c>
      <c r="M342" s="67">
        <v>4962644933648</v>
      </c>
      <c r="O342" s="74">
        <v>2500</v>
      </c>
      <c r="Q342" s="51">
        <v>1280</v>
      </c>
      <c r="R342" s="70">
        <v>1980</v>
      </c>
      <c r="S342" s="51">
        <v>1280</v>
      </c>
      <c r="T342" s="71">
        <v>1780</v>
      </c>
      <c r="U342" s="51">
        <v>1480</v>
      </c>
      <c r="V342" s="70">
        <v>2200</v>
      </c>
      <c r="W342" s="51">
        <v>615</v>
      </c>
      <c r="X342" s="61">
        <v>835</v>
      </c>
      <c r="Y342" s="81" t="s">
        <v>1355</v>
      </c>
      <c r="Z342" s="72">
        <f t="shared" si="5"/>
        <v>1.3577235772357723</v>
      </c>
    </row>
    <row r="343" spans="1:26" ht="15" customHeight="1">
      <c r="A343" s="51" t="s">
        <v>1350</v>
      </c>
      <c r="B343" s="51" t="s">
        <v>1351</v>
      </c>
      <c r="C343" s="51">
        <v>4962644933679</v>
      </c>
      <c r="D343" s="65" t="s">
        <v>858</v>
      </c>
      <c r="E343" s="65" t="s">
        <v>2023</v>
      </c>
      <c r="F343" s="64" t="s">
        <v>1523</v>
      </c>
      <c r="G343" s="65">
        <v>40</v>
      </c>
      <c r="H343" s="65">
        <v>4962644</v>
      </c>
      <c r="I343" s="73" t="s">
        <v>2025</v>
      </c>
      <c r="J343" s="67">
        <v>4962644933679</v>
      </c>
      <c r="K343" s="65" t="s">
        <v>858</v>
      </c>
      <c r="L343" s="68">
        <v>1700</v>
      </c>
      <c r="M343" s="67">
        <v>4962644933679</v>
      </c>
      <c r="O343" s="74">
        <v>2500</v>
      </c>
      <c r="Q343" s="51">
        <v>1280</v>
      </c>
      <c r="R343" s="70">
        <v>1980</v>
      </c>
      <c r="S343" s="51">
        <v>1280</v>
      </c>
      <c r="T343" s="71">
        <v>1780</v>
      </c>
      <c r="U343" s="51">
        <v>1480</v>
      </c>
      <c r="V343" s="70">
        <v>2200</v>
      </c>
      <c r="W343" s="51">
        <v>615</v>
      </c>
      <c r="X343" s="61">
        <v>835</v>
      </c>
      <c r="Y343" s="81" t="s">
        <v>1355</v>
      </c>
      <c r="Z343" s="72">
        <f t="shared" si="5"/>
        <v>1.3577235772357723</v>
      </c>
    </row>
    <row r="344" spans="1:26" ht="15" customHeight="1">
      <c r="A344" s="51" t="s">
        <v>1350</v>
      </c>
      <c r="B344" s="51" t="s">
        <v>1351</v>
      </c>
      <c r="C344" s="51">
        <v>4962644933655</v>
      </c>
      <c r="D344" s="65" t="s">
        <v>864</v>
      </c>
      <c r="E344" s="65" t="s">
        <v>2023</v>
      </c>
      <c r="F344" s="64" t="s">
        <v>1580</v>
      </c>
      <c r="G344" s="65">
        <v>40</v>
      </c>
      <c r="H344" s="65">
        <v>4962644</v>
      </c>
      <c r="I344" s="73" t="s">
        <v>2026</v>
      </c>
      <c r="J344" s="67">
        <v>4962644933655</v>
      </c>
      <c r="K344" s="65" t="s">
        <v>864</v>
      </c>
      <c r="L344" s="68">
        <v>1700</v>
      </c>
      <c r="M344" s="67">
        <v>4962644933655</v>
      </c>
      <c r="O344" s="74">
        <v>2500</v>
      </c>
      <c r="Q344" s="51">
        <v>1280</v>
      </c>
      <c r="R344" s="70">
        <v>1980</v>
      </c>
      <c r="S344" s="51">
        <v>1280</v>
      </c>
      <c r="T344" s="71">
        <v>1780</v>
      </c>
      <c r="U344" s="51">
        <v>1480</v>
      </c>
      <c r="V344" s="70">
        <v>2200</v>
      </c>
      <c r="W344" s="51">
        <v>615</v>
      </c>
      <c r="X344" s="61">
        <v>835</v>
      </c>
      <c r="Y344" s="81" t="s">
        <v>1355</v>
      </c>
      <c r="Z344" s="72">
        <f t="shared" si="5"/>
        <v>1.3577235772357723</v>
      </c>
    </row>
    <row r="345" spans="1:26" ht="15" customHeight="1">
      <c r="A345" s="51" t="s">
        <v>1350</v>
      </c>
      <c r="B345" s="51" t="s">
        <v>1351</v>
      </c>
      <c r="C345" s="51">
        <v>4962644935901</v>
      </c>
      <c r="D345" s="65" t="s">
        <v>2027</v>
      </c>
      <c r="E345" s="65" t="s">
        <v>2023</v>
      </c>
      <c r="F345" s="64" t="s">
        <v>118</v>
      </c>
      <c r="G345" s="65">
        <v>40</v>
      </c>
      <c r="H345" s="65">
        <v>4962644</v>
      </c>
      <c r="I345" s="73" t="s">
        <v>2028</v>
      </c>
      <c r="J345" s="67">
        <v>4962644935901</v>
      </c>
      <c r="K345" s="65" t="s">
        <v>2027</v>
      </c>
      <c r="L345" s="68">
        <v>1700</v>
      </c>
      <c r="M345" s="67">
        <v>4962644935901</v>
      </c>
      <c r="O345" s="74">
        <v>2500</v>
      </c>
      <c r="Q345" s="51">
        <v>1280</v>
      </c>
      <c r="R345" s="70">
        <v>1980</v>
      </c>
      <c r="S345" s="51">
        <v>1280</v>
      </c>
      <c r="T345" s="71">
        <v>1780</v>
      </c>
      <c r="U345" s="51">
        <v>1480</v>
      </c>
      <c r="V345" s="70">
        <v>2200</v>
      </c>
      <c r="W345" s="51">
        <v>615</v>
      </c>
      <c r="X345" s="61">
        <v>835</v>
      </c>
      <c r="Y345" s="81" t="s">
        <v>1355</v>
      </c>
      <c r="Z345" s="72">
        <f t="shared" si="5"/>
        <v>1.3577235772357723</v>
      </c>
    </row>
    <row r="346" spans="1:26" ht="15" customHeight="1">
      <c r="A346" s="51" t="s">
        <v>1350</v>
      </c>
      <c r="B346" s="51" t="s">
        <v>1351</v>
      </c>
      <c r="C346" s="51">
        <v>4962644933662</v>
      </c>
      <c r="D346" s="65" t="s">
        <v>2029</v>
      </c>
      <c r="E346" s="65" t="s">
        <v>2023</v>
      </c>
      <c r="F346" s="64" t="s">
        <v>1782</v>
      </c>
      <c r="G346" s="65">
        <v>40</v>
      </c>
      <c r="H346" s="65">
        <v>4962644</v>
      </c>
      <c r="I346" s="73" t="s">
        <v>2030</v>
      </c>
      <c r="J346" s="67">
        <v>4962644933662</v>
      </c>
      <c r="K346" s="65" t="s">
        <v>2029</v>
      </c>
      <c r="L346" s="68">
        <v>1700</v>
      </c>
      <c r="M346" s="67">
        <v>4962644933662</v>
      </c>
      <c r="O346" s="74">
        <v>2500</v>
      </c>
      <c r="Q346" s="51">
        <v>1280</v>
      </c>
      <c r="R346" s="70">
        <v>1980</v>
      </c>
      <c r="S346" s="51">
        <v>1280</v>
      </c>
      <c r="T346" s="71">
        <v>1780</v>
      </c>
      <c r="U346" s="51">
        <v>1480</v>
      </c>
      <c r="V346" s="70">
        <v>2200</v>
      </c>
      <c r="W346" s="51">
        <v>615</v>
      </c>
      <c r="X346" s="61">
        <v>835</v>
      </c>
      <c r="Y346" s="81" t="s">
        <v>1355</v>
      </c>
      <c r="Z346" s="72">
        <f t="shared" si="5"/>
        <v>1.3577235772357723</v>
      </c>
    </row>
    <row r="347" spans="1:26" ht="15" customHeight="1">
      <c r="A347" s="51" t="s">
        <v>1350</v>
      </c>
      <c r="B347" s="51" t="s">
        <v>1351</v>
      </c>
      <c r="C347" s="51">
        <v>4962644939305</v>
      </c>
      <c r="D347" s="65" t="s">
        <v>503</v>
      </c>
      <c r="E347" s="65" t="s">
        <v>2031</v>
      </c>
      <c r="F347" s="64"/>
      <c r="G347" s="65">
        <v>20</v>
      </c>
      <c r="H347" s="65">
        <v>4962644</v>
      </c>
      <c r="I347" s="73" t="s">
        <v>2032</v>
      </c>
      <c r="J347" s="67">
        <v>4962644939305</v>
      </c>
      <c r="K347" s="65" t="s">
        <v>503</v>
      </c>
      <c r="L347" s="68">
        <v>2000</v>
      </c>
      <c r="M347" s="67">
        <v>4962644939305</v>
      </c>
      <c r="O347" s="74">
        <v>2500</v>
      </c>
      <c r="Q347" s="51">
        <v>1680</v>
      </c>
      <c r="R347" s="70">
        <v>2180</v>
      </c>
      <c r="S347" s="51">
        <v>1680</v>
      </c>
      <c r="T347" s="71">
        <v>1980</v>
      </c>
      <c r="U347" s="51">
        <v>1800</v>
      </c>
      <c r="V347" s="70">
        <v>2500</v>
      </c>
      <c r="W347" s="51">
        <v>790</v>
      </c>
      <c r="X347" s="61">
        <v>930</v>
      </c>
      <c r="Y347" s="81" t="s">
        <v>1355</v>
      </c>
      <c r="Z347" s="72">
        <f t="shared" si="5"/>
        <v>1.1772151898734178</v>
      </c>
    </row>
    <row r="348" spans="1:26" ht="15" customHeight="1">
      <c r="A348" s="51" t="s">
        <v>1350</v>
      </c>
      <c r="B348" s="51" t="s">
        <v>1351</v>
      </c>
      <c r="C348" s="51">
        <v>4962644943395</v>
      </c>
      <c r="D348" s="65" t="s">
        <v>2033</v>
      </c>
      <c r="E348" s="65" t="s">
        <v>2034</v>
      </c>
      <c r="F348" s="64"/>
      <c r="G348" s="65">
        <v>20</v>
      </c>
      <c r="H348" s="65">
        <v>4962644</v>
      </c>
      <c r="I348" s="73" t="s">
        <v>2035</v>
      </c>
      <c r="J348" s="67">
        <v>4962644943395</v>
      </c>
      <c r="K348" s="65" t="s">
        <v>2033</v>
      </c>
      <c r="L348" s="68">
        <v>2000</v>
      </c>
      <c r="M348" s="67">
        <v>4962644943395</v>
      </c>
      <c r="O348" s="74">
        <v>2500</v>
      </c>
      <c r="Q348" s="51">
        <v>1680</v>
      </c>
      <c r="R348" s="70">
        <v>1980</v>
      </c>
      <c r="S348" s="51">
        <v>1680</v>
      </c>
      <c r="T348" s="71">
        <v>1880</v>
      </c>
      <c r="U348" s="51">
        <v>1800</v>
      </c>
      <c r="V348" s="70">
        <v>2200</v>
      </c>
      <c r="W348" s="51">
        <v>790</v>
      </c>
      <c r="X348" s="61">
        <v>880</v>
      </c>
      <c r="Y348" s="81" t="s">
        <v>1355</v>
      </c>
      <c r="Z348" s="72">
        <f t="shared" si="5"/>
        <v>1.1139240506329113</v>
      </c>
    </row>
    <row r="349" spans="1:26" ht="15" customHeight="1">
      <c r="A349" s="51" t="s">
        <v>1350</v>
      </c>
      <c r="B349" s="51" t="s">
        <v>1351</v>
      </c>
      <c r="C349" s="51">
        <v>4962644943401</v>
      </c>
      <c r="D349" s="65" t="s">
        <v>2036</v>
      </c>
      <c r="E349" s="65" t="s">
        <v>2037</v>
      </c>
      <c r="F349" s="64"/>
      <c r="G349" s="65">
        <v>20</v>
      </c>
      <c r="H349" s="65">
        <v>4962644</v>
      </c>
      <c r="I349" s="73" t="s">
        <v>2038</v>
      </c>
      <c r="J349" s="67">
        <v>4962644943401</v>
      </c>
      <c r="K349" s="65" t="s">
        <v>2036</v>
      </c>
      <c r="L349" s="68">
        <v>2000</v>
      </c>
      <c r="M349" s="67">
        <v>4962644943401</v>
      </c>
      <c r="O349" s="74">
        <v>2500</v>
      </c>
      <c r="Q349" s="51">
        <v>1680</v>
      </c>
      <c r="R349" s="70">
        <v>1980</v>
      </c>
      <c r="S349" s="51">
        <v>1680</v>
      </c>
      <c r="T349" s="71">
        <v>1880</v>
      </c>
      <c r="U349" s="51">
        <v>1800</v>
      </c>
      <c r="V349" s="70">
        <v>2200</v>
      </c>
      <c r="W349" s="51">
        <v>790</v>
      </c>
      <c r="X349" s="61">
        <v>880</v>
      </c>
      <c r="Y349" s="81" t="s">
        <v>1355</v>
      </c>
      <c r="Z349" s="72">
        <f t="shared" si="5"/>
        <v>1.1139240506329113</v>
      </c>
    </row>
    <row r="350" spans="1:26" ht="15" customHeight="1">
      <c r="A350" s="51" t="s">
        <v>1350</v>
      </c>
      <c r="B350" s="51" t="s">
        <v>1351</v>
      </c>
      <c r="C350" s="51">
        <v>4962644940134</v>
      </c>
      <c r="D350" s="65" t="s">
        <v>504</v>
      </c>
      <c r="E350" s="65" t="s">
        <v>2039</v>
      </c>
      <c r="F350" s="64"/>
      <c r="G350" s="65">
        <v>20</v>
      </c>
      <c r="H350" s="65">
        <v>4962644</v>
      </c>
      <c r="I350" s="73" t="s">
        <v>2040</v>
      </c>
      <c r="J350" s="67">
        <v>4962644940134</v>
      </c>
      <c r="K350" s="65" t="s">
        <v>504</v>
      </c>
      <c r="L350" s="68">
        <v>2000</v>
      </c>
      <c r="M350" s="67">
        <v>4962644940134</v>
      </c>
      <c r="O350" s="74">
        <v>2500</v>
      </c>
      <c r="Q350" s="51">
        <v>1680</v>
      </c>
      <c r="R350" s="70">
        <v>2180</v>
      </c>
      <c r="S350" s="51">
        <v>1680</v>
      </c>
      <c r="T350" s="71">
        <v>1980</v>
      </c>
      <c r="U350" s="51">
        <v>1800</v>
      </c>
      <c r="V350" s="70">
        <v>2500</v>
      </c>
      <c r="W350" s="51">
        <v>790</v>
      </c>
      <c r="X350" s="61">
        <v>930</v>
      </c>
      <c r="Y350" s="81" t="s">
        <v>1355</v>
      </c>
      <c r="Z350" s="72">
        <f t="shared" si="5"/>
        <v>1.1772151898734178</v>
      </c>
    </row>
    <row r="351" spans="1:26" ht="15" customHeight="1">
      <c r="C351" s="51">
        <v>4962644213740</v>
      </c>
      <c r="D351" s="65" t="s">
        <v>334</v>
      </c>
      <c r="E351" s="65" t="s">
        <v>2041</v>
      </c>
      <c r="F351" s="64"/>
      <c r="G351" s="65">
        <v>30</v>
      </c>
      <c r="H351" s="65">
        <v>4962644</v>
      </c>
      <c r="I351" s="73" t="s">
        <v>2042</v>
      </c>
      <c r="J351" s="67">
        <v>4962644213740</v>
      </c>
      <c r="K351" s="65" t="s">
        <v>334</v>
      </c>
      <c r="L351" s="68">
        <v>1600</v>
      </c>
      <c r="M351" s="67">
        <v>4962644213740</v>
      </c>
      <c r="O351" s="74">
        <v>2100</v>
      </c>
      <c r="Q351" s="51">
        <v>980</v>
      </c>
      <c r="R351" s="70">
        <v>1400</v>
      </c>
      <c r="S351" s="51">
        <v>980</v>
      </c>
      <c r="T351" s="71">
        <v>1280</v>
      </c>
      <c r="U351" s="51">
        <v>1280</v>
      </c>
      <c r="V351" s="70">
        <v>1500</v>
      </c>
      <c r="W351" s="51">
        <v>470</v>
      </c>
      <c r="X351" s="61">
        <v>600</v>
      </c>
      <c r="Z351" s="72">
        <f t="shared" si="5"/>
        <v>1.2765957446808511</v>
      </c>
    </row>
    <row r="352" spans="1:26" ht="15" customHeight="1">
      <c r="C352" s="51">
        <v>4962644664177</v>
      </c>
      <c r="D352" s="65" t="s">
        <v>2043</v>
      </c>
      <c r="E352" s="65" t="s">
        <v>2044</v>
      </c>
      <c r="F352" s="64" t="s">
        <v>1520</v>
      </c>
      <c r="G352" s="65">
        <v>50</v>
      </c>
      <c r="H352" s="65">
        <v>4962644</v>
      </c>
      <c r="I352" s="73" t="s">
        <v>2045</v>
      </c>
      <c r="J352" s="67">
        <v>4962644664177</v>
      </c>
      <c r="K352" s="65" t="s">
        <v>2043</v>
      </c>
      <c r="L352" s="68">
        <v>1600</v>
      </c>
      <c r="M352" s="67">
        <v>4962644664177</v>
      </c>
      <c r="O352" s="74">
        <v>2200</v>
      </c>
      <c r="Q352" s="51">
        <v>980</v>
      </c>
      <c r="R352" s="70">
        <v>1400</v>
      </c>
      <c r="S352" s="51">
        <v>980</v>
      </c>
      <c r="T352" s="71">
        <v>1280</v>
      </c>
      <c r="U352" s="51">
        <v>1260</v>
      </c>
      <c r="V352" s="70">
        <v>1500</v>
      </c>
      <c r="W352" s="51">
        <v>440</v>
      </c>
      <c r="X352" s="61">
        <v>600</v>
      </c>
      <c r="Z352" s="72">
        <f t="shared" si="5"/>
        <v>1.3636363636363635</v>
      </c>
    </row>
    <row r="353" spans="1:26" ht="15" customHeight="1">
      <c r="C353" s="51">
        <v>4962644665075</v>
      </c>
      <c r="D353" s="75" t="s">
        <v>506</v>
      </c>
      <c r="E353" s="75" t="s">
        <v>2046</v>
      </c>
      <c r="F353" s="76"/>
      <c r="G353" s="75">
        <v>40</v>
      </c>
      <c r="H353" s="75">
        <v>4962644</v>
      </c>
      <c r="I353" s="77" t="s">
        <v>2047</v>
      </c>
      <c r="J353" s="78">
        <v>4962644665075</v>
      </c>
      <c r="K353" s="75" t="s">
        <v>506</v>
      </c>
      <c r="L353" s="79">
        <v>2000</v>
      </c>
      <c r="M353" s="78">
        <v>4962644665075</v>
      </c>
      <c r="N353" s="80"/>
      <c r="O353" s="60">
        <v>2000</v>
      </c>
      <c r="P353" s="107"/>
      <c r="Q353" s="80">
        <v>1280</v>
      </c>
      <c r="R353" s="60">
        <v>1280</v>
      </c>
      <c r="S353" s="80" t="s">
        <v>1547</v>
      </c>
      <c r="T353" s="71">
        <v>1280</v>
      </c>
      <c r="U353" s="80">
        <v>1500</v>
      </c>
      <c r="V353" s="60">
        <v>1500</v>
      </c>
      <c r="W353" s="80">
        <v>510</v>
      </c>
      <c r="X353" s="61">
        <v>510</v>
      </c>
      <c r="Z353" s="72">
        <f t="shared" si="5"/>
        <v>1</v>
      </c>
    </row>
    <row r="354" spans="1:26" ht="15" customHeight="1">
      <c r="C354" s="51">
        <v>4962644215232</v>
      </c>
      <c r="D354" s="65" t="s">
        <v>682</v>
      </c>
      <c r="E354" s="65" t="s">
        <v>2048</v>
      </c>
      <c r="F354" s="64"/>
      <c r="G354" s="65">
        <v>40</v>
      </c>
      <c r="H354" s="65">
        <v>4962644</v>
      </c>
      <c r="I354" s="73" t="s">
        <v>2049</v>
      </c>
      <c r="J354" s="67">
        <v>4962644215232</v>
      </c>
      <c r="K354" s="65" t="s">
        <v>682</v>
      </c>
      <c r="L354" s="68">
        <v>1500</v>
      </c>
      <c r="M354" s="67">
        <v>4962644215232</v>
      </c>
      <c r="O354" s="74">
        <v>2000</v>
      </c>
      <c r="Q354" s="51">
        <v>980</v>
      </c>
      <c r="R354" s="70">
        <v>1400</v>
      </c>
      <c r="S354" s="51">
        <v>980</v>
      </c>
      <c r="T354" s="71">
        <v>1280</v>
      </c>
      <c r="U354" s="51">
        <v>1200</v>
      </c>
      <c r="V354" s="70">
        <v>1500</v>
      </c>
      <c r="W354" s="51">
        <v>460</v>
      </c>
      <c r="X354" s="61">
        <v>600</v>
      </c>
      <c r="Z354" s="72">
        <f t="shared" si="5"/>
        <v>1.3043478260869565</v>
      </c>
    </row>
    <row r="355" spans="1:26" ht="15" customHeight="1">
      <c r="C355" s="51">
        <v>4962644215461</v>
      </c>
      <c r="D355" s="65" t="s">
        <v>867</v>
      </c>
      <c r="E355" s="65" t="s">
        <v>2050</v>
      </c>
      <c r="F355" s="64"/>
      <c r="G355" s="65">
        <v>30</v>
      </c>
      <c r="H355" s="65">
        <v>4962644</v>
      </c>
      <c r="I355" s="73" t="s">
        <v>2051</v>
      </c>
      <c r="J355" s="67">
        <v>4962644215461</v>
      </c>
      <c r="K355" s="65" t="s">
        <v>867</v>
      </c>
      <c r="L355" s="68">
        <v>1800</v>
      </c>
      <c r="M355" s="67">
        <v>4962644215461</v>
      </c>
      <c r="O355" s="74">
        <v>2400</v>
      </c>
      <c r="Q355" s="51">
        <v>1480</v>
      </c>
      <c r="R355" s="70">
        <v>1880</v>
      </c>
      <c r="S355" s="51">
        <v>1280</v>
      </c>
      <c r="T355" s="71">
        <v>1680</v>
      </c>
      <c r="U355" s="51">
        <v>1680</v>
      </c>
      <c r="V355" s="70">
        <v>2000</v>
      </c>
      <c r="W355" s="51">
        <v>600</v>
      </c>
      <c r="X355" s="61">
        <v>790</v>
      </c>
      <c r="Z355" s="72">
        <f t="shared" si="5"/>
        <v>1.3166666666666667</v>
      </c>
    </row>
    <row r="356" spans="1:26" ht="15" customHeight="1">
      <c r="C356" s="51">
        <v>4962644215607</v>
      </c>
      <c r="D356" s="65" t="s">
        <v>2052</v>
      </c>
      <c r="E356" s="65" t="s">
        <v>2053</v>
      </c>
      <c r="F356" s="64" t="s">
        <v>2054</v>
      </c>
      <c r="G356" s="65">
        <v>30</v>
      </c>
      <c r="H356" s="65">
        <v>4962644</v>
      </c>
      <c r="I356" s="73" t="s">
        <v>2055</v>
      </c>
      <c r="J356" s="67">
        <v>4962644215607</v>
      </c>
      <c r="K356" s="65" t="s">
        <v>2052</v>
      </c>
      <c r="L356" s="68">
        <v>1500</v>
      </c>
      <c r="M356" s="67">
        <v>4962644215607</v>
      </c>
      <c r="O356" s="60">
        <v>1500</v>
      </c>
      <c r="Q356" s="51">
        <v>1280</v>
      </c>
      <c r="R356" s="60">
        <v>1280</v>
      </c>
      <c r="S356" s="51">
        <v>1180</v>
      </c>
      <c r="T356" s="71">
        <v>1180</v>
      </c>
      <c r="U356" s="51">
        <v>1500</v>
      </c>
      <c r="V356" s="60">
        <v>1500</v>
      </c>
      <c r="W356" s="51">
        <v>555</v>
      </c>
      <c r="X356" s="61">
        <v>555</v>
      </c>
      <c r="Z356" s="72">
        <f t="shared" si="5"/>
        <v>1</v>
      </c>
    </row>
    <row r="357" spans="1:26" ht="15" customHeight="1">
      <c r="C357" s="51">
        <v>4962644215584</v>
      </c>
      <c r="D357" s="65" t="s">
        <v>2056</v>
      </c>
      <c r="E357" s="65" t="s">
        <v>2053</v>
      </c>
      <c r="F357" s="64" t="s">
        <v>193</v>
      </c>
      <c r="G357" s="65">
        <v>30</v>
      </c>
      <c r="H357" s="65">
        <v>4962644</v>
      </c>
      <c r="I357" s="73" t="s">
        <v>2057</v>
      </c>
      <c r="J357" s="67">
        <v>4962644215584</v>
      </c>
      <c r="K357" s="65" t="s">
        <v>2056</v>
      </c>
      <c r="L357" s="68">
        <v>1500</v>
      </c>
      <c r="M357" s="67">
        <v>4962644215584</v>
      </c>
      <c r="O357" s="60">
        <v>1500</v>
      </c>
      <c r="Q357" s="51">
        <v>1280</v>
      </c>
      <c r="R357" s="60">
        <v>1280</v>
      </c>
      <c r="S357" s="51">
        <v>1180</v>
      </c>
      <c r="T357" s="71">
        <v>1180</v>
      </c>
      <c r="U357" s="51">
        <v>1500</v>
      </c>
      <c r="V357" s="60">
        <v>1500</v>
      </c>
      <c r="W357" s="51">
        <v>555</v>
      </c>
      <c r="X357" s="61">
        <v>555</v>
      </c>
      <c r="Z357" s="72">
        <f t="shared" si="5"/>
        <v>1</v>
      </c>
    </row>
    <row r="358" spans="1:26" ht="15" customHeight="1">
      <c r="C358" s="51">
        <v>4962644214815</v>
      </c>
      <c r="D358" s="65" t="s">
        <v>507</v>
      </c>
      <c r="E358" s="65" t="s">
        <v>2058</v>
      </c>
      <c r="F358" s="64"/>
      <c r="G358" s="65">
        <v>30</v>
      </c>
      <c r="H358" s="65">
        <v>4962644</v>
      </c>
      <c r="I358" s="73" t="s">
        <v>2059</v>
      </c>
      <c r="J358" s="67">
        <v>4962644214815</v>
      </c>
      <c r="K358" s="65" t="s">
        <v>507</v>
      </c>
      <c r="L358" s="68">
        <v>1500</v>
      </c>
      <c r="M358" s="67">
        <v>4962644214815</v>
      </c>
      <c r="O358" s="74">
        <v>2000</v>
      </c>
      <c r="Q358" s="51">
        <v>1180</v>
      </c>
      <c r="R358" s="70">
        <v>1400</v>
      </c>
      <c r="S358" s="51">
        <v>980</v>
      </c>
      <c r="T358" s="71">
        <v>1280</v>
      </c>
      <c r="U358" s="51">
        <v>1280</v>
      </c>
      <c r="V358" s="70">
        <v>1500</v>
      </c>
      <c r="W358" s="51">
        <v>470</v>
      </c>
      <c r="X358" s="61">
        <v>600</v>
      </c>
      <c r="Z358" s="72">
        <f t="shared" si="5"/>
        <v>1.2765957446808511</v>
      </c>
    </row>
    <row r="359" spans="1:26" ht="15" customHeight="1">
      <c r="C359" s="51">
        <v>4962644215454</v>
      </c>
      <c r="D359" s="65" t="s">
        <v>288</v>
      </c>
      <c r="E359" s="65" t="s">
        <v>2060</v>
      </c>
      <c r="F359" s="64"/>
      <c r="G359" s="65">
        <v>20</v>
      </c>
      <c r="H359" s="65">
        <v>4962644</v>
      </c>
      <c r="I359" s="73" t="s">
        <v>2061</v>
      </c>
      <c r="J359" s="67">
        <v>4962644215454</v>
      </c>
      <c r="K359" s="65" t="s">
        <v>288</v>
      </c>
      <c r="L359" s="68">
        <v>2000</v>
      </c>
      <c r="M359" s="67">
        <v>4962644215454</v>
      </c>
      <c r="O359" s="74">
        <v>2700</v>
      </c>
      <c r="Q359" s="51">
        <v>1480</v>
      </c>
      <c r="R359" s="70">
        <v>2180</v>
      </c>
      <c r="S359" s="51">
        <v>1480</v>
      </c>
      <c r="T359" s="71">
        <v>1980</v>
      </c>
      <c r="U359" s="51">
        <v>1800</v>
      </c>
      <c r="V359" s="70">
        <v>2300</v>
      </c>
      <c r="W359" s="51">
        <v>695</v>
      </c>
      <c r="X359" s="61">
        <v>930</v>
      </c>
      <c r="Z359" s="72">
        <f t="shared" si="5"/>
        <v>1.3381294964028776</v>
      </c>
    </row>
    <row r="360" spans="1:26" ht="15" customHeight="1">
      <c r="C360" s="51">
        <v>4962644214952</v>
      </c>
      <c r="D360" s="65" t="s">
        <v>508</v>
      </c>
      <c r="E360" s="65" t="s">
        <v>2062</v>
      </c>
      <c r="F360" s="64"/>
      <c r="G360" s="65">
        <v>50</v>
      </c>
      <c r="H360" s="65">
        <v>4962644</v>
      </c>
      <c r="I360" s="73" t="s">
        <v>2063</v>
      </c>
      <c r="J360" s="67">
        <v>4962644214952</v>
      </c>
      <c r="K360" s="65" t="s">
        <v>508</v>
      </c>
      <c r="L360" s="68">
        <v>1200</v>
      </c>
      <c r="M360" s="67">
        <v>4962644214952</v>
      </c>
      <c r="O360" s="74">
        <v>1500</v>
      </c>
      <c r="Q360" s="88"/>
      <c r="R360" s="70">
        <v>980</v>
      </c>
      <c r="S360" s="51">
        <v>698</v>
      </c>
      <c r="T360" s="71">
        <v>880</v>
      </c>
      <c r="U360" s="51">
        <v>900</v>
      </c>
      <c r="V360" s="70">
        <v>1100</v>
      </c>
      <c r="W360" s="51">
        <v>335</v>
      </c>
      <c r="X360" s="61">
        <v>415</v>
      </c>
      <c r="Z360" s="72">
        <f t="shared" si="5"/>
        <v>1.2388059701492538</v>
      </c>
    </row>
    <row r="361" spans="1:26" ht="15" customHeight="1">
      <c r="C361" s="51">
        <v>4962644214655</v>
      </c>
      <c r="D361" s="75" t="s">
        <v>2064</v>
      </c>
      <c r="E361" s="75" t="s">
        <v>2065</v>
      </c>
      <c r="F361" s="76"/>
      <c r="G361" s="75">
        <v>40</v>
      </c>
      <c r="H361" s="75">
        <v>4962644</v>
      </c>
      <c r="I361" s="77" t="s">
        <v>2066</v>
      </c>
      <c r="J361" s="78">
        <v>4962644214655</v>
      </c>
      <c r="K361" s="75" t="s">
        <v>2064</v>
      </c>
      <c r="L361" s="79">
        <v>1500</v>
      </c>
      <c r="M361" s="78">
        <v>4962644214655</v>
      </c>
      <c r="N361" s="80"/>
      <c r="O361" s="60">
        <v>1500</v>
      </c>
      <c r="P361" s="80"/>
      <c r="Q361" s="80">
        <v>980</v>
      </c>
      <c r="R361" s="60">
        <v>980</v>
      </c>
      <c r="S361" s="80">
        <v>980</v>
      </c>
      <c r="T361" s="60">
        <v>980</v>
      </c>
      <c r="U361" s="80">
        <v>1280</v>
      </c>
      <c r="V361" s="60">
        <v>1280</v>
      </c>
      <c r="W361" s="80">
        <v>420</v>
      </c>
      <c r="X361" s="61">
        <v>420</v>
      </c>
      <c r="Z361" s="72">
        <f t="shared" si="5"/>
        <v>1</v>
      </c>
    </row>
    <row r="362" spans="1:26" ht="15" customHeight="1">
      <c r="C362" s="51">
        <v>4962644214976</v>
      </c>
      <c r="D362" s="65" t="s">
        <v>512</v>
      </c>
      <c r="E362" s="65" t="s">
        <v>2067</v>
      </c>
      <c r="F362" s="64" t="s">
        <v>2068</v>
      </c>
      <c r="G362" s="65">
        <v>20</v>
      </c>
      <c r="H362" s="65">
        <v>4962644</v>
      </c>
      <c r="I362" s="73" t="s">
        <v>2069</v>
      </c>
      <c r="J362" s="67">
        <v>4962644214976</v>
      </c>
      <c r="K362" s="65" t="s">
        <v>512</v>
      </c>
      <c r="L362" s="68">
        <v>2000</v>
      </c>
      <c r="M362" s="67">
        <v>4962644214976</v>
      </c>
      <c r="O362" s="60">
        <v>2600</v>
      </c>
      <c r="Q362" s="51">
        <v>1280</v>
      </c>
      <c r="R362" s="70">
        <v>1580</v>
      </c>
      <c r="S362" s="51">
        <v>1280</v>
      </c>
      <c r="T362" s="71">
        <v>1480</v>
      </c>
      <c r="U362" s="51">
        <v>1500</v>
      </c>
      <c r="V362" s="70">
        <v>1800</v>
      </c>
      <c r="W362" s="51">
        <v>550</v>
      </c>
      <c r="X362" s="61">
        <v>695</v>
      </c>
      <c r="Z362" s="72">
        <f t="shared" si="5"/>
        <v>1.2636363636363637</v>
      </c>
    </row>
    <row r="363" spans="1:26" ht="15" customHeight="1">
      <c r="C363" s="51">
        <v>4962644214969</v>
      </c>
      <c r="D363" s="65" t="s">
        <v>511</v>
      </c>
      <c r="E363" s="65" t="s">
        <v>2067</v>
      </c>
      <c r="F363" s="64" t="s">
        <v>2070</v>
      </c>
      <c r="G363" s="65">
        <v>20</v>
      </c>
      <c r="H363" s="65">
        <v>4962644</v>
      </c>
      <c r="I363" s="73" t="s">
        <v>2071</v>
      </c>
      <c r="J363" s="67">
        <v>4962644214969</v>
      </c>
      <c r="K363" s="65" t="s">
        <v>511</v>
      </c>
      <c r="L363" s="68">
        <v>2000</v>
      </c>
      <c r="M363" s="67">
        <v>4962644214969</v>
      </c>
      <c r="O363" s="60">
        <v>2600</v>
      </c>
      <c r="Q363" s="51">
        <v>1280</v>
      </c>
      <c r="R363" s="70">
        <v>1580</v>
      </c>
      <c r="S363" s="51">
        <v>1280</v>
      </c>
      <c r="T363" s="71">
        <v>1480</v>
      </c>
      <c r="U363" s="51">
        <v>1500</v>
      </c>
      <c r="V363" s="70">
        <v>1800</v>
      </c>
      <c r="W363" s="51">
        <v>550</v>
      </c>
      <c r="X363" s="61">
        <v>695</v>
      </c>
      <c r="Z363" s="72">
        <f t="shared" si="5"/>
        <v>1.2636363636363637</v>
      </c>
    </row>
    <row r="364" spans="1:26" ht="15" customHeight="1">
      <c r="C364" s="51">
        <v>4962644215119</v>
      </c>
      <c r="D364" s="65" t="s">
        <v>513</v>
      </c>
      <c r="E364" s="65" t="s">
        <v>2072</v>
      </c>
      <c r="F364" s="64" t="s">
        <v>2070</v>
      </c>
      <c r="G364" s="65">
        <v>20</v>
      </c>
      <c r="H364" s="65">
        <v>4962644</v>
      </c>
      <c r="I364" s="73" t="s">
        <v>2073</v>
      </c>
      <c r="J364" s="67">
        <v>4962644215119</v>
      </c>
      <c r="K364" s="65" t="s">
        <v>513</v>
      </c>
      <c r="L364" s="68">
        <v>2500</v>
      </c>
      <c r="M364" s="67">
        <v>4962644215119</v>
      </c>
      <c r="O364" s="60">
        <v>3200</v>
      </c>
      <c r="Q364" s="51">
        <v>1480</v>
      </c>
      <c r="R364" s="70">
        <v>2080</v>
      </c>
      <c r="S364" s="51">
        <v>1480</v>
      </c>
      <c r="T364" s="71">
        <v>1880</v>
      </c>
      <c r="U364" s="51">
        <v>1800</v>
      </c>
      <c r="V364" s="70">
        <v>2200</v>
      </c>
      <c r="W364" s="51">
        <v>695</v>
      </c>
      <c r="X364" s="61">
        <v>880</v>
      </c>
      <c r="Z364" s="72">
        <f t="shared" si="5"/>
        <v>1.2661870503597121</v>
      </c>
    </row>
    <row r="365" spans="1:26" ht="15" customHeight="1">
      <c r="C365" s="51">
        <v>4962644215270</v>
      </c>
      <c r="D365" s="65" t="s">
        <v>871</v>
      </c>
      <c r="E365" s="65" t="s">
        <v>2074</v>
      </c>
      <c r="F365" s="64"/>
      <c r="G365" s="65">
        <v>40</v>
      </c>
      <c r="H365" s="65">
        <v>4962644</v>
      </c>
      <c r="I365" s="73" t="s">
        <v>2075</v>
      </c>
      <c r="J365" s="67">
        <v>4962644215270</v>
      </c>
      <c r="K365" s="65" t="s">
        <v>871</v>
      </c>
      <c r="L365" s="68">
        <v>2500</v>
      </c>
      <c r="M365" s="67">
        <v>4962644215270</v>
      </c>
      <c r="O365" s="60">
        <v>3300</v>
      </c>
      <c r="Q365" s="51">
        <v>1280</v>
      </c>
      <c r="R365" s="70">
        <v>1780</v>
      </c>
      <c r="S365" s="51">
        <v>1280</v>
      </c>
      <c r="T365" s="71">
        <v>1680</v>
      </c>
      <c r="U365" s="51">
        <v>1500</v>
      </c>
      <c r="V365" s="70">
        <v>2000</v>
      </c>
      <c r="W365" s="51">
        <v>600</v>
      </c>
      <c r="X365" s="61">
        <v>790</v>
      </c>
      <c r="Z365" s="72">
        <f t="shared" si="5"/>
        <v>1.3166666666666667</v>
      </c>
    </row>
    <row r="366" spans="1:26" ht="15" customHeight="1">
      <c r="C366" s="51">
        <v>4962644215379</v>
      </c>
      <c r="D366" s="65" t="s">
        <v>872</v>
      </c>
      <c r="E366" s="65" t="s">
        <v>2076</v>
      </c>
      <c r="F366" s="64"/>
      <c r="G366" s="65">
        <v>40</v>
      </c>
      <c r="H366" s="65">
        <v>4962644</v>
      </c>
      <c r="I366" s="73" t="s">
        <v>2077</v>
      </c>
      <c r="J366" s="67">
        <v>4962644215379</v>
      </c>
      <c r="K366" s="65" t="s">
        <v>872</v>
      </c>
      <c r="L366" s="68">
        <v>1500</v>
      </c>
      <c r="M366" s="67">
        <v>4962644215379</v>
      </c>
      <c r="O366" s="74">
        <v>1900</v>
      </c>
      <c r="Q366" s="51">
        <v>980</v>
      </c>
      <c r="R366" s="70">
        <v>1280</v>
      </c>
      <c r="S366" s="51">
        <v>980</v>
      </c>
      <c r="T366" s="71">
        <v>1180</v>
      </c>
      <c r="U366" s="51">
        <v>1280</v>
      </c>
      <c r="V366" s="70">
        <v>1400</v>
      </c>
      <c r="W366" s="51">
        <v>440</v>
      </c>
      <c r="X366" s="61">
        <v>555</v>
      </c>
      <c r="Z366" s="72">
        <f t="shared" si="5"/>
        <v>1.2613636363636365</v>
      </c>
    </row>
    <row r="367" spans="1:26" ht="15" customHeight="1">
      <c r="A367" s="51" t="s">
        <v>1380</v>
      </c>
      <c r="B367" s="51" t="s">
        <v>1351</v>
      </c>
      <c r="C367" s="51">
        <v>4962644934300</v>
      </c>
      <c r="D367" s="65" t="s">
        <v>514</v>
      </c>
      <c r="E367" s="65" t="s">
        <v>2078</v>
      </c>
      <c r="F367" s="64"/>
      <c r="G367" s="65">
        <v>100</v>
      </c>
      <c r="H367" s="65">
        <v>4962644</v>
      </c>
      <c r="I367" s="73" t="s">
        <v>2079</v>
      </c>
      <c r="J367" s="67">
        <v>4962644934300</v>
      </c>
      <c r="K367" s="65" t="s">
        <v>514</v>
      </c>
      <c r="L367" s="68">
        <v>500</v>
      </c>
      <c r="M367" s="67">
        <v>4962644934300</v>
      </c>
      <c r="O367" s="74">
        <v>700</v>
      </c>
      <c r="Q367" s="51">
        <v>380</v>
      </c>
      <c r="R367" s="70">
        <v>528</v>
      </c>
      <c r="S367" s="51">
        <v>380</v>
      </c>
      <c r="T367" s="71">
        <v>480</v>
      </c>
      <c r="U367" s="51">
        <v>480</v>
      </c>
      <c r="V367" s="70">
        <v>580</v>
      </c>
      <c r="W367" s="51">
        <v>180</v>
      </c>
      <c r="X367" s="61">
        <v>225</v>
      </c>
      <c r="Y367" s="81" t="s">
        <v>1355</v>
      </c>
      <c r="Z367" s="72">
        <f t="shared" si="5"/>
        <v>1.25</v>
      </c>
    </row>
    <row r="368" spans="1:26" ht="15" customHeight="1">
      <c r="C368" s="51">
        <v>4962644664825</v>
      </c>
      <c r="D368" s="75" t="s">
        <v>515</v>
      </c>
      <c r="E368" s="75" t="s">
        <v>2080</v>
      </c>
      <c r="F368" s="76"/>
      <c r="G368" s="75">
        <v>100</v>
      </c>
      <c r="H368" s="75">
        <v>4962644</v>
      </c>
      <c r="I368" s="77" t="s">
        <v>2081</v>
      </c>
      <c r="J368" s="78">
        <v>4962644664825</v>
      </c>
      <c r="K368" s="75" t="s">
        <v>515</v>
      </c>
      <c r="L368" s="79">
        <v>700</v>
      </c>
      <c r="M368" s="78">
        <v>4962644664825</v>
      </c>
      <c r="N368" s="80"/>
      <c r="O368" s="60">
        <v>700</v>
      </c>
      <c r="P368" s="80"/>
      <c r="Q368" s="80">
        <v>498</v>
      </c>
      <c r="R368" s="60">
        <v>498</v>
      </c>
      <c r="S368" s="80">
        <v>498</v>
      </c>
      <c r="T368" s="60">
        <v>498</v>
      </c>
      <c r="U368" s="80">
        <v>550</v>
      </c>
      <c r="V368" s="60">
        <v>550</v>
      </c>
      <c r="W368" s="80">
        <v>235</v>
      </c>
      <c r="X368" s="61">
        <v>235</v>
      </c>
      <c r="Z368" s="72">
        <f t="shared" si="5"/>
        <v>1</v>
      </c>
    </row>
    <row r="369" spans="1:26" ht="15" customHeight="1">
      <c r="A369" s="51" t="s">
        <v>1350</v>
      </c>
      <c r="B369" s="51" t="s">
        <v>1351</v>
      </c>
      <c r="C369" s="51">
        <v>4962644938773</v>
      </c>
      <c r="D369" s="65" t="s">
        <v>873</v>
      </c>
      <c r="E369" s="65" t="s">
        <v>2082</v>
      </c>
      <c r="F369" s="64" t="s">
        <v>1525</v>
      </c>
      <c r="G369" s="65">
        <v>50</v>
      </c>
      <c r="H369" s="65">
        <v>4962644</v>
      </c>
      <c r="I369" s="73" t="s">
        <v>2083</v>
      </c>
      <c r="J369" s="67">
        <v>4962644938773</v>
      </c>
      <c r="K369" s="65" t="s">
        <v>873</v>
      </c>
      <c r="L369" s="68">
        <v>800</v>
      </c>
      <c r="M369" s="67">
        <v>4962644938773</v>
      </c>
      <c r="O369" s="60">
        <v>900</v>
      </c>
      <c r="Q369" s="51">
        <v>498</v>
      </c>
      <c r="R369" s="70">
        <v>498</v>
      </c>
      <c r="S369" s="51">
        <v>498</v>
      </c>
      <c r="T369" s="71">
        <v>498</v>
      </c>
      <c r="U369" s="51">
        <v>498</v>
      </c>
      <c r="V369" s="70">
        <v>498</v>
      </c>
      <c r="W369" s="51">
        <v>210</v>
      </c>
      <c r="X369" s="61">
        <v>235</v>
      </c>
      <c r="Y369" s="81" t="s">
        <v>1395</v>
      </c>
      <c r="Z369" s="72">
        <f t="shared" si="5"/>
        <v>1.1190476190476191</v>
      </c>
    </row>
    <row r="370" spans="1:26" ht="15" customHeight="1">
      <c r="A370" s="51" t="s">
        <v>1350</v>
      </c>
      <c r="B370" s="51" t="s">
        <v>1351</v>
      </c>
      <c r="C370" s="51">
        <v>4962644938759</v>
      </c>
      <c r="D370" s="65" t="s">
        <v>2084</v>
      </c>
      <c r="E370" s="65" t="s">
        <v>2082</v>
      </c>
      <c r="F370" s="64" t="s">
        <v>1580</v>
      </c>
      <c r="G370" s="65">
        <v>50</v>
      </c>
      <c r="H370" s="65">
        <v>4962644</v>
      </c>
      <c r="I370" s="73" t="s">
        <v>2085</v>
      </c>
      <c r="J370" s="67">
        <v>4962644938759</v>
      </c>
      <c r="K370" s="65" t="s">
        <v>2084</v>
      </c>
      <c r="L370" s="68">
        <v>800</v>
      </c>
      <c r="M370" s="67">
        <v>4962644938759</v>
      </c>
      <c r="O370" s="60">
        <v>900</v>
      </c>
      <c r="Q370" s="51">
        <v>498</v>
      </c>
      <c r="R370" s="70">
        <v>498</v>
      </c>
      <c r="S370" s="51">
        <v>498</v>
      </c>
      <c r="T370" s="71">
        <v>498</v>
      </c>
      <c r="U370" s="51">
        <v>498</v>
      </c>
      <c r="V370" s="70">
        <v>498</v>
      </c>
      <c r="W370" s="51">
        <v>210</v>
      </c>
      <c r="X370" s="61">
        <v>235</v>
      </c>
      <c r="Y370" s="81" t="s">
        <v>1395</v>
      </c>
      <c r="Z370" s="72">
        <f t="shared" si="5"/>
        <v>1.1190476190476191</v>
      </c>
    </row>
    <row r="371" spans="1:26" ht="15" customHeight="1">
      <c r="A371" s="51" t="s">
        <v>1350</v>
      </c>
      <c r="B371" s="51" t="s">
        <v>1351</v>
      </c>
      <c r="C371" s="51">
        <v>4962644938766</v>
      </c>
      <c r="D371" s="65" t="s">
        <v>2086</v>
      </c>
      <c r="E371" s="65" t="s">
        <v>2082</v>
      </c>
      <c r="F371" s="64" t="s">
        <v>249</v>
      </c>
      <c r="G371" s="65">
        <v>50</v>
      </c>
      <c r="H371" s="65">
        <v>4962644</v>
      </c>
      <c r="I371" s="73" t="s">
        <v>2087</v>
      </c>
      <c r="J371" s="67">
        <v>4962644938766</v>
      </c>
      <c r="K371" s="65" t="s">
        <v>2086</v>
      </c>
      <c r="L371" s="68">
        <v>800</v>
      </c>
      <c r="M371" s="67">
        <v>4962644938766</v>
      </c>
      <c r="O371" s="60">
        <v>900</v>
      </c>
      <c r="Q371" s="51">
        <v>498</v>
      </c>
      <c r="R371" s="70">
        <v>498</v>
      </c>
      <c r="S371" s="51">
        <v>498</v>
      </c>
      <c r="T371" s="71">
        <v>498</v>
      </c>
      <c r="U371" s="51">
        <v>498</v>
      </c>
      <c r="V371" s="70">
        <v>498</v>
      </c>
      <c r="W371" s="51">
        <v>210</v>
      </c>
      <c r="X371" s="61">
        <v>235</v>
      </c>
      <c r="Y371" s="81" t="s">
        <v>1395</v>
      </c>
      <c r="Z371" s="72">
        <f t="shared" si="5"/>
        <v>1.1190476190476191</v>
      </c>
    </row>
    <row r="372" spans="1:26" ht="15" customHeight="1">
      <c r="A372" s="51" t="s">
        <v>1350</v>
      </c>
      <c r="B372" s="51" t="s">
        <v>1351</v>
      </c>
      <c r="C372" s="51">
        <v>4962644938742</v>
      </c>
      <c r="D372" s="65" t="s">
        <v>876</v>
      </c>
      <c r="E372" s="65" t="s">
        <v>2082</v>
      </c>
      <c r="F372" s="64" t="s">
        <v>1372</v>
      </c>
      <c r="G372" s="65">
        <v>50</v>
      </c>
      <c r="H372" s="65">
        <v>4962644</v>
      </c>
      <c r="I372" s="73" t="s">
        <v>2088</v>
      </c>
      <c r="J372" s="67">
        <v>4962644938742</v>
      </c>
      <c r="K372" s="65" t="s">
        <v>876</v>
      </c>
      <c r="L372" s="68">
        <v>800</v>
      </c>
      <c r="M372" s="67">
        <v>4962644938742</v>
      </c>
      <c r="O372" s="60">
        <v>900</v>
      </c>
      <c r="Q372" s="51">
        <v>498</v>
      </c>
      <c r="R372" s="70">
        <v>498</v>
      </c>
      <c r="S372" s="51">
        <v>498</v>
      </c>
      <c r="T372" s="71">
        <v>498</v>
      </c>
      <c r="U372" s="51">
        <v>498</v>
      </c>
      <c r="V372" s="70">
        <v>498</v>
      </c>
      <c r="W372" s="51">
        <v>210</v>
      </c>
      <c r="X372" s="61">
        <v>235</v>
      </c>
      <c r="Y372" s="81" t="s">
        <v>1395</v>
      </c>
      <c r="Z372" s="72">
        <f t="shared" si="5"/>
        <v>1.1190476190476191</v>
      </c>
    </row>
    <row r="373" spans="1:26" ht="15" customHeight="1">
      <c r="A373" s="51" t="s">
        <v>1350</v>
      </c>
      <c r="B373" s="51" t="s">
        <v>1351</v>
      </c>
      <c r="C373" s="51">
        <v>4962644938735</v>
      </c>
      <c r="D373" s="65" t="s">
        <v>877</v>
      </c>
      <c r="E373" s="65" t="s">
        <v>2082</v>
      </c>
      <c r="F373" s="64" t="s">
        <v>2089</v>
      </c>
      <c r="G373" s="65">
        <v>50</v>
      </c>
      <c r="H373" s="65">
        <v>4962644</v>
      </c>
      <c r="I373" s="73" t="s">
        <v>2090</v>
      </c>
      <c r="J373" s="67">
        <v>4962644938735</v>
      </c>
      <c r="K373" s="65" t="s">
        <v>877</v>
      </c>
      <c r="L373" s="68">
        <v>800</v>
      </c>
      <c r="M373" s="67">
        <v>4962644938735</v>
      </c>
      <c r="O373" s="60">
        <v>900</v>
      </c>
      <c r="Q373" s="51">
        <v>498</v>
      </c>
      <c r="R373" s="70">
        <v>498</v>
      </c>
      <c r="S373" s="51">
        <v>498</v>
      </c>
      <c r="T373" s="71">
        <v>498</v>
      </c>
      <c r="U373" s="51">
        <v>498</v>
      </c>
      <c r="V373" s="70">
        <v>498</v>
      </c>
      <c r="W373" s="51">
        <v>210</v>
      </c>
      <c r="X373" s="61">
        <v>235</v>
      </c>
      <c r="Y373" s="81" t="s">
        <v>1395</v>
      </c>
      <c r="Z373" s="72">
        <f t="shared" si="5"/>
        <v>1.1190476190476191</v>
      </c>
    </row>
    <row r="374" spans="1:26" ht="15" customHeight="1">
      <c r="A374" s="51" t="s">
        <v>1350</v>
      </c>
      <c r="B374" s="51" t="s">
        <v>1351</v>
      </c>
      <c r="C374" s="51">
        <v>4962644938728</v>
      </c>
      <c r="D374" s="65" t="s">
        <v>623</v>
      </c>
      <c r="E374" s="65" t="s">
        <v>2091</v>
      </c>
      <c r="F374" s="64" t="s">
        <v>1525</v>
      </c>
      <c r="G374" s="65">
        <v>100</v>
      </c>
      <c r="H374" s="65">
        <v>4962644</v>
      </c>
      <c r="I374" s="73" t="s">
        <v>2092</v>
      </c>
      <c r="J374" s="67">
        <v>4962644938728</v>
      </c>
      <c r="K374" s="65" t="s">
        <v>623</v>
      </c>
      <c r="L374" s="68">
        <v>800</v>
      </c>
      <c r="M374" s="67">
        <v>4962644938728</v>
      </c>
      <c r="O374" s="60">
        <v>1000</v>
      </c>
      <c r="Q374" s="51">
        <v>498</v>
      </c>
      <c r="R374" s="70">
        <v>498</v>
      </c>
      <c r="S374" s="51">
        <v>498</v>
      </c>
      <c r="T374" s="71">
        <v>498</v>
      </c>
      <c r="U374" s="51">
        <v>498</v>
      </c>
      <c r="V374" s="70">
        <v>498</v>
      </c>
      <c r="W374" s="51">
        <v>195</v>
      </c>
      <c r="X374" s="61">
        <v>235</v>
      </c>
      <c r="Y374" s="81" t="s">
        <v>1395</v>
      </c>
      <c r="Z374" s="72">
        <f t="shared" si="5"/>
        <v>1.2051282051282051</v>
      </c>
    </row>
    <row r="375" spans="1:26" ht="15" customHeight="1">
      <c r="A375" s="51" t="s">
        <v>1350</v>
      </c>
      <c r="B375" s="51" t="s">
        <v>1351</v>
      </c>
      <c r="C375" s="51">
        <v>4962644938704</v>
      </c>
      <c r="D375" s="65" t="s">
        <v>624</v>
      </c>
      <c r="E375" s="65" t="s">
        <v>2091</v>
      </c>
      <c r="F375" s="64" t="s">
        <v>1580</v>
      </c>
      <c r="G375" s="65">
        <v>100</v>
      </c>
      <c r="H375" s="65">
        <v>4962644</v>
      </c>
      <c r="I375" s="73" t="s">
        <v>2093</v>
      </c>
      <c r="J375" s="67">
        <v>4962644938704</v>
      </c>
      <c r="K375" s="65" t="s">
        <v>624</v>
      </c>
      <c r="L375" s="68">
        <v>800</v>
      </c>
      <c r="M375" s="67">
        <v>4962644938704</v>
      </c>
      <c r="O375" s="60">
        <v>1000</v>
      </c>
      <c r="Q375" s="51">
        <v>498</v>
      </c>
      <c r="R375" s="70">
        <v>498</v>
      </c>
      <c r="S375" s="51">
        <v>498</v>
      </c>
      <c r="T375" s="71">
        <v>498</v>
      </c>
      <c r="U375" s="51">
        <v>498</v>
      </c>
      <c r="V375" s="70">
        <v>498</v>
      </c>
      <c r="W375" s="51">
        <v>195</v>
      </c>
      <c r="X375" s="61">
        <v>235</v>
      </c>
      <c r="Y375" s="81" t="s">
        <v>1395</v>
      </c>
      <c r="Z375" s="72">
        <f t="shared" si="5"/>
        <v>1.2051282051282051</v>
      </c>
    </row>
    <row r="376" spans="1:26" ht="15" customHeight="1">
      <c r="A376" s="51" t="s">
        <v>1350</v>
      </c>
      <c r="B376" s="51" t="s">
        <v>1351</v>
      </c>
      <c r="C376" s="51">
        <v>4962644938711</v>
      </c>
      <c r="D376" s="65" t="s">
        <v>626</v>
      </c>
      <c r="E376" s="65" t="s">
        <v>2091</v>
      </c>
      <c r="F376" s="64" t="s">
        <v>249</v>
      </c>
      <c r="G376" s="65">
        <v>100</v>
      </c>
      <c r="H376" s="65">
        <v>4962644</v>
      </c>
      <c r="I376" s="73" t="s">
        <v>2094</v>
      </c>
      <c r="J376" s="67">
        <v>4962644938711</v>
      </c>
      <c r="K376" s="65" t="s">
        <v>626</v>
      </c>
      <c r="L376" s="68">
        <v>800</v>
      </c>
      <c r="M376" s="67">
        <v>4962644938711</v>
      </c>
      <c r="O376" s="60">
        <v>1000</v>
      </c>
      <c r="Q376" s="51">
        <v>498</v>
      </c>
      <c r="R376" s="70">
        <v>498</v>
      </c>
      <c r="S376" s="51">
        <v>498</v>
      </c>
      <c r="T376" s="71">
        <v>498</v>
      </c>
      <c r="U376" s="51">
        <v>498</v>
      </c>
      <c r="V376" s="70">
        <v>498</v>
      </c>
      <c r="W376" s="51">
        <v>195</v>
      </c>
      <c r="X376" s="61">
        <v>235</v>
      </c>
      <c r="Y376" s="81" t="s">
        <v>1395</v>
      </c>
      <c r="Z376" s="72">
        <f t="shared" si="5"/>
        <v>1.2051282051282051</v>
      </c>
    </row>
    <row r="377" spans="1:26" ht="15" customHeight="1">
      <c r="A377" s="51" t="s">
        <v>1350</v>
      </c>
      <c r="B377" s="51" t="s">
        <v>1351</v>
      </c>
      <c r="C377" s="51">
        <v>4962644938698</v>
      </c>
      <c r="D377" s="65" t="s">
        <v>878</v>
      </c>
      <c r="E377" s="65" t="s">
        <v>2091</v>
      </c>
      <c r="F377" s="64" t="s">
        <v>1372</v>
      </c>
      <c r="G377" s="65">
        <v>100</v>
      </c>
      <c r="H377" s="65">
        <v>4962644</v>
      </c>
      <c r="I377" s="73" t="s">
        <v>2095</v>
      </c>
      <c r="J377" s="67">
        <v>4962644938698</v>
      </c>
      <c r="K377" s="65" t="s">
        <v>878</v>
      </c>
      <c r="L377" s="68">
        <v>800</v>
      </c>
      <c r="M377" s="67">
        <v>4962644938698</v>
      </c>
      <c r="O377" s="60">
        <v>1000</v>
      </c>
      <c r="Q377" s="51">
        <v>498</v>
      </c>
      <c r="R377" s="70">
        <v>498</v>
      </c>
      <c r="S377" s="51">
        <v>498</v>
      </c>
      <c r="T377" s="71">
        <v>498</v>
      </c>
      <c r="U377" s="51">
        <v>498</v>
      </c>
      <c r="V377" s="70">
        <v>498</v>
      </c>
      <c r="W377" s="51">
        <v>195</v>
      </c>
      <c r="X377" s="61">
        <v>235</v>
      </c>
      <c r="Y377" s="81" t="s">
        <v>1395</v>
      </c>
      <c r="Z377" s="72">
        <f t="shared" si="5"/>
        <v>1.2051282051282051</v>
      </c>
    </row>
    <row r="378" spans="1:26" ht="15" customHeight="1">
      <c r="A378" s="51" t="s">
        <v>1350</v>
      </c>
      <c r="B378" s="51" t="s">
        <v>1351</v>
      </c>
      <c r="C378" s="51">
        <v>4962644938681</v>
      </c>
      <c r="D378" s="65" t="s">
        <v>628</v>
      </c>
      <c r="E378" s="65" t="s">
        <v>2091</v>
      </c>
      <c r="F378" s="64" t="s">
        <v>2089</v>
      </c>
      <c r="G378" s="65">
        <v>100</v>
      </c>
      <c r="H378" s="65">
        <v>4962644</v>
      </c>
      <c r="I378" s="73" t="s">
        <v>2096</v>
      </c>
      <c r="J378" s="67">
        <v>4962644938681</v>
      </c>
      <c r="K378" s="65" t="s">
        <v>628</v>
      </c>
      <c r="L378" s="68">
        <v>800</v>
      </c>
      <c r="M378" s="67">
        <v>4962644938681</v>
      </c>
      <c r="O378" s="60">
        <v>1000</v>
      </c>
      <c r="Q378" s="51">
        <v>498</v>
      </c>
      <c r="R378" s="70">
        <v>498</v>
      </c>
      <c r="S378" s="51">
        <v>498</v>
      </c>
      <c r="T378" s="71">
        <v>498</v>
      </c>
      <c r="U378" s="51">
        <v>498</v>
      </c>
      <c r="V378" s="70">
        <v>498</v>
      </c>
      <c r="W378" s="51">
        <v>195</v>
      </c>
      <c r="X378" s="61">
        <v>235</v>
      </c>
      <c r="Y378" s="81" t="s">
        <v>1395</v>
      </c>
      <c r="Z378" s="72">
        <f t="shared" si="5"/>
        <v>1.2051282051282051</v>
      </c>
    </row>
    <row r="379" spans="1:26" ht="15" customHeight="1">
      <c r="A379" s="51" t="s">
        <v>1350</v>
      </c>
      <c r="B379" s="51" t="s">
        <v>1351</v>
      </c>
      <c r="C379" s="51">
        <v>4962644939008</v>
      </c>
      <c r="D379" s="65" t="s">
        <v>2097</v>
      </c>
      <c r="E379" s="97" t="s">
        <v>2098</v>
      </c>
      <c r="F379" s="64" t="s">
        <v>1580</v>
      </c>
      <c r="G379" s="65">
        <v>40</v>
      </c>
      <c r="H379" s="65">
        <v>4962644</v>
      </c>
      <c r="I379" s="73" t="s">
        <v>2099</v>
      </c>
      <c r="J379" s="67">
        <v>4962644939008</v>
      </c>
      <c r="K379" s="65" t="s">
        <v>2097</v>
      </c>
      <c r="L379" s="68">
        <v>1000</v>
      </c>
      <c r="M379" s="67">
        <v>4962644939008</v>
      </c>
      <c r="O379" s="60">
        <v>1300</v>
      </c>
      <c r="R379" s="70"/>
      <c r="S379" s="88">
        <v>553</v>
      </c>
      <c r="T379" s="108">
        <v>680</v>
      </c>
      <c r="V379" s="70"/>
      <c r="W379" s="51">
        <v>260</v>
      </c>
      <c r="X379" s="61">
        <v>320</v>
      </c>
      <c r="Y379" s="81" t="s">
        <v>1355</v>
      </c>
      <c r="Z379" s="72">
        <f t="shared" si="5"/>
        <v>1.2307692307692308</v>
      </c>
    </row>
    <row r="380" spans="1:26" ht="15" customHeight="1">
      <c r="A380" s="51" t="s">
        <v>1350</v>
      </c>
      <c r="B380" s="51" t="s">
        <v>1351</v>
      </c>
      <c r="C380" s="51">
        <v>4962644939022</v>
      </c>
      <c r="D380" s="65" t="s">
        <v>879</v>
      </c>
      <c r="E380" s="97" t="s">
        <v>2098</v>
      </c>
      <c r="F380" s="64" t="s">
        <v>2100</v>
      </c>
      <c r="G380" s="65">
        <v>40</v>
      </c>
      <c r="H380" s="65">
        <v>4962644</v>
      </c>
      <c r="I380" s="73" t="s">
        <v>2101</v>
      </c>
      <c r="J380" s="67">
        <v>4962644939022</v>
      </c>
      <c r="K380" s="65" t="s">
        <v>879</v>
      </c>
      <c r="L380" s="68">
        <v>1000</v>
      </c>
      <c r="M380" s="67">
        <v>4962644939022</v>
      </c>
      <c r="O380" s="60">
        <v>1300</v>
      </c>
      <c r="R380" s="70"/>
      <c r="S380" s="88">
        <v>553</v>
      </c>
      <c r="T380" s="108">
        <v>680</v>
      </c>
      <c r="V380" s="70"/>
      <c r="W380" s="51">
        <v>260</v>
      </c>
      <c r="X380" s="61">
        <v>320</v>
      </c>
      <c r="Y380" s="81" t="s">
        <v>1355</v>
      </c>
      <c r="Z380" s="72">
        <f t="shared" si="5"/>
        <v>1.2307692307692308</v>
      </c>
    </row>
    <row r="381" spans="1:26" ht="15" customHeight="1">
      <c r="A381" s="51" t="s">
        <v>1350</v>
      </c>
      <c r="B381" s="51" t="s">
        <v>1351</v>
      </c>
      <c r="C381" s="51">
        <v>4962644939015</v>
      </c>
      <c r="D381" s="65" t="s">
        <v>880</v>
      </c>
      <c r="E381" s="97" t="s">
        <v>2098</v>
      </c>
      <c r="F381" s="64" t="s">
        <v>2102</v>
      </c>
      <c r="G381" s="65">
        <v>40</v>
      </c>
      <c r="H381" s="65">
        <v>4962644</v>
      </c>
      <c r="I381" s="73" t="s">
        <v>2103</v>
      </c>
      <c r="J381" s="67">
        <v>4962644939015</v>
      </c>
      <c r="K381" s="65" t="s">
        <v>880</v>
      </c>
      <c r="L381" s="68">
        <v>1000</v>
      </c>
      <c r="M381" s="67">
        <v>4962644939015</v>
      </c>
      <c r="O381" s="60">
        <v>1300</v>
      </c>
      <c r="R381" s="70"/>
      <c r="S381" s="88">
        <v>553</v>
      </c>
      <c r="T381" s="108">
        <v>680</v>
      </c>
      <c r="V381" s="70"/>
      <c r="W381" s="51">
        <v>260</v>
      </c>
      <c r="X381" s="61">
        <v>320</v>
      </c>
      <c r="Y381" s="81" t="s">
        <v>1355</v>
      </c>
      <c r="Z381" s="72">
        <f t="shared" si="5"/>
        <v>1.2307692307692308</v>
      </c>
    </row>
    <row r="382" spans="1:26" ht="15" customHeight="1">
      <c r="A382" s="51" t="s">
        <v>1350</v>
      </c>
      <c r="B382" s="51" t="s">
        <v>1351</v>
      </c>
      <c r="C382" s="51">
        <v>4962644938995</v>
      </c>
      <c r="D382" s="65" t="s">
        <v>881</v>
      </c>
      <c r="E382" s="97" t="s">
        <v>2098</v>
      </c>
      <c r="F382" s="64" t="s">
        <v>1372</v>
      </c>
      <c r="G382" s="65">
        <v>40</v>
      </c>
      <c r="H382" s="65">
        <v>4962644</v>
      </c>
      <c r="I382" s="73" t="s">
        <v>2104</v>
      </c>
      <c r="J382" s="67">
        <v>4962644938995</v>
      </c>
      <c r="K382" s="65" t="s">
        <v>881</v>
      </c>
      <c r="L382" s="68">
        <v>1000</v>
      </c>
      <c r="M382" s="67">
        <v>4962644938995</v>
      </c>
      <c r="O382" s="60">
        <v>1300</v>
      </c>
      <c r="R382" s="70"/>
      <c r="S382" s="88">
        <v>553</v>
      </c>
      <c r="T382" s="108">
        <v>680</v>
      </c>
      <c r="V382" s="70"/>
      <c r="W382" s="51">
        <v>260</v>
      </c>
      <c r="X382" s="61">
        <v>320</v>
      </c>
      <c r="Y382" s="81" t="s">
        <v>1355</v>
      </c>
      <c r="Z382" s="72">
        <f t="shared" si="5"/>
        <v>1.2307692307692308</v>
      </c>
    </row>
    <row r="383" spans="1:26" ht="15" customHeight="1">
      <c r="A383" s="51" t="s">
        <v>1350</v>
      </c>
      <c r="B383" s="51" t="s">
        <v>1351</v>
      </c>
      <c r="C383" s="51">
        <v>4962644938988</v>
      </c>
      <c r="D383" s="65" t="s">
        <v>882</v>
      </c>
      <c r="E383" s="97" t="s">
        <v>2098</v>
      </c>
      <c r="F383" s="64" t="s">
        <v>2089</v>
      </c>
      <c r="G383" s="65">
        <v>40</v>
      </c>
      <c r="H383" s="65">
        <v>4962644</v>
      </c>
      <c r="I383" s="73" t="s">
        <v>2105</v>
      </c>
      <c r="J383" s="67">
        <v>4962644938988</v>
      </c>
      <c r="K383" s="65" t="s">
        <v>882</v>
      </c>
      <c r="L383" s="68">
        <v>1000</v>
      </c>
      <c r="M383" s="67">
        <v>4962644938988</v>
      </c>
      <c r="O383" s="60">
        <v>1300</v>
      </c>
      <c r="R383" s="70"/>
      <c r="S383" s="88">
        <v>553</v>
      </c>
      <c r="T383" s="108">
        <v>680</v>
      </c>
      <c r="V383" s="70"/>
      <c r="W383" s="51">
        <v>260</v>
      </c>
      <c r="X383" s="61">
        <v>320</v>
      </c>
      <c r="Y383" s="81" t="s">
        <v>1355</v>
      </c>
      <c r="Z383" s="72">
        <f t="shared" si="5"/>
        <v>1.2307692307692308</v>
      </c>
    </row>
    <row r="384" spans="1:26" ht="15" customHeight="1">
      <c r="A384" s="51" t="s">
        <v>1350</v>
      </c>
      <c r="B384" s="51" t="s">
        <v>1351</v>
      </c>
      <c r="C384" s="51">
        <v>4962644939213</v>
      </c>
      <c r="D384" s="65" t="s">
        <v>2106</v>
      </c>
      <c r="E384" s="97" t="s">
        <v>2107</v>
      </c>
      <c r="F384" s="64" t="s">
        <v>1580</v>
      </c>
      <c r="G384" s="65">
        <v>40</v>
      </c>
      <c r="H384" s="65">
        <v>4962644</v>
      </c>
      <c r="I384" s="73" t="s">
        <v>2108</v>
      </c>
      <c r="J384" s="67">
        <v>4962644939213</v>
      </c>
      <c r="K384" s="65" t="s">
        <v>2106</v>
      </c>
      <c r="L384" s="68">
        <v>1000</v>
      </c>
      <c r="M384" s="67">
        <v>4962644939213</v>
      </c>
      <c r="O384" s="60">
        <v>1300</v>
      </c>
      <c r="Q384" s="88">
        <v>598</v>
      </c>
      <c r="R384" s="109">
        <v>680</v>
      </c>
      <c r="T384" s="71"/>
      <c r="U384" s="88">
        <v>600</v>
      </c>
      <c r="V384" s="109">
        <v>780</v>
      </c>
      <c r="W384" s="51">
        <v>240</v>
      </c>
      <c r="X384" s="61">
        <v>292</v>
      </c>
      <c r="Y384" s="81" t="s">
        <v>1355</v>
      </c>
      <c r="Z384" s="72">
        <f t="shared" si="5"/>
        <v>1.2166666666666666</v>
      </c>
    </row>
    <row r="385" spans="1:26" ht="15" customHeight="1">
      <c r="A385" s="51" t="s">
        <v>1350</v>
      </c>
      <c r="B385" s="51" t="s">
        <v>1351</v>
      </c>
      <c r="C385" s="51">
        <v>4962644939237</v>
      </c>
      <c r="D385" s="65" t="s">
        <v>883</v>
      </c>
      <c r="E385" s="97" t="s">
        <v>2107</v>
      </c>
      <c r="F385" s="64" t="s">
        <v>2100</v>
      </c>
      <c r="G385" s="65">
        <v>40</v>
      </c>
      <c r="H385" s="65">
        <v>4962644</v>
      </c>
      <c r="I385" s="73" t="s">
        <v>2109</v>
      </c>
      <c r="J385" s="67">
        <v>4962644939237</v>
      </c>
      <c r="K385" s="65" t="s">
        <v>883</v>
      </c>
      <c r="L385" s="68">
        <v>1000</v>
      </c>
      <c r="M385" s="67">
        <v>4962644939237</v>
      </c>
      <c r="O385" s="60">
        <v>1300</v>
      </c>
      <c r="Q385" s="88">
        <v>598</v>
      </c>
      <c r="R385" s="109">
        <v>680</v>
      </c>
      <c r="T385" s="71"/>
      <c r="U385" s="88">
        <v>600</v>
      </c>
      <c r="V385" s="109">
        <v>780</v>
      </c>
      <c r="W385" s="51">
        <v>240</v>
      </c>
      <c r="X385" s="61">
        <v>292</v>
      </c>
      <c r="Y385" s="81" t="s">
        <v>1355</v>
      </c>
      <c r="Z385" s="72">
        <f t="shared" si="5"/>
        <v>1.2166666666666666</v>
      </c>
    </row>
    <row r="386" spans="1:26" ht="15" customHeight="1">
      <c r="A386" s="51" t="s">
        <v>1350</v>
      </c>
      <c r="B386" s="51" t="s">
        <v>1351</v>
      </c>
      <c r="C386" s="51">
        <v>4962644939220</v>
      </c>
      <c r="D386" s="65" t="s">
        <v>884</v>
      </c>
      <c r="E386" s="97" t="s">
        <v>2107</v>
      </c>
      <c r="F386" s="64" t="s">
        <v>2102</v>
      </c>
      <c r="G386" s="65">
        <v>40</v>
      </c>
      <c r="H386" s="65">
        <v>4962644</v>
      </c>
      <c r="I386" s="73" t="s">
        <v>2110</v>
      </c>
      <c r="J386" s="67">
        <v>4962644939220</v>
      </c>
      <c r="K386" s="65" t="s">
        <v>884</v>
      </c>
      <c r="L386" s="68">
        <v>1000</v>
      </c>
      <c r="M386" s="67">
        <v>4962644939220</v>
      </c>
      <c r="O386" s="60">
        <v>1300</v>
      </c>
      <c r="Q386" s="88">
        <v>598</v>
      </c>
      <c r="R386" s="109">
        <v>680</v>
      </c>
      <c r="T386" s="71"/>
      <c r="U386" s="88">
        <v>600</v>
      </c>
      <c r="V386" s="109">
        <v>780</v>
      </c>
      <c r="W386" s="51">
        <v>240</v>
      </c>
      <c r="X386" s="61">
        <v>292</v>
      </c>
      <c r="Y386" s="81" t="s">
        <v>1355</v>
      </c>
      <c r="Z386" s="72">
        <f t="shared" si="5"/>
        <v>1.2166666666666666</v>
      </c>
    </row>
    <row r="387" spans="1:26" ht="15" customHeight="1">
      <c r="A387" s="51" t="s">
        <v>1350</v>
      </c>
      <c r="B387" s="51" t="s">
        <v>1351</v>
      </c>
      <c r="C387" s="51">
        <v>4962644939206</v>
      </c>
      <c r="D387" s="65" t="s">
        <v>885</v>
      </c>
      <c r="E387" s="97" t="s">
        <v>2107</v>
      </c>
      <c r="F387" s="64" t="s">
        <v>1372</v>
      </c>
      <c r="G387" s="65">
        <v>40</v>
      </c>
      <c r="H387" s="65">
        <v>4962644</v>
      </c>
      <c r="I387" s="73" t="s">
        <v>2111</v>
      </c>
      <c r="J387" s="67">
        <v>4962644939206</v>
      </c>
      <c r="K387" s="65" t="s">
        <v>885</v>
      </c>
      <c r="L387" s="68">
        <v>1000</v>
      </c>
      <c r="M387" s="67">
        <v>4962644939206</v>
      </c>
      <c r="O387" s="60">
        <v>1300</v>
      </c>
      <c r="Q387" s="88">
        <v>598</v>
      </c>
      <c r="R387" s="109">
        <v>680</v>
      </c>
      <c r="T387" s="71"/>
      <c r="U387" s="88">
        <v>600</v>
      </c>
      <c r="V387" s="109">
        <v>780</v>
      </c>
      <c r="W387" s="51">
        <v>240</v>
      </c>
      <c r="X387" s="61">
        <v>292</v>
      </c>
      <c r="Y387" s="81" t="s">
        <v>1355</v>
      </c>
      <c r="Z387" s="72">
        <f t="shared" si="5"/>
        <v>1.2166666666666666</v>
      </c>
    </row>
    <row r="388" spans="1:26" ht="15" customHeight="1">
      <c r="A388" s="51" t="s">
        <v>1350</v>
      </c>
      <c r="B388" s="51" t="s">
        <v>1351</v>
      </c>
      <c r="C388" s="51">
        <v>4962644939190</v>
      </c>
      <c r="D388" s="65" t="s">
        <v>886</v>
      </c>
      <c r="E388" s="97" t="s">
        <v>2107</v>
      </c>
      <c r="F388" s="64" t="s">
        <v>2089</v>
      </c>
      <c r="G388" s="65">
        <v>40</v>
      </c>
      <c r="H388" s="65">
        <v>4962644</v>
      </c>
      <c r="I388" s="73" t="s">
        <v>2112</v>
      </c>
      <c r="J388" s="67">
        <v>4962644939190</v>
      </c>
      <c r="K388" s="65" t="s">
        <v>886</v>
      </c>
      <c r="L388" s="68">
        <v>1000</v>
      </c>
      <c r="M388" s="67">
        <v>4962644939190</v>
      </c>
      <c r="O388" s="60">
        <v>1300</v>
      </c>
      <c r="Q388" s="88">
        <v>598</v>
      </c>
      <c r="R388" s="109">
        <v>680</v>
      </c>
      <c r="T388" s="71"/>
      <c r="U388" s="88">
        <v>600</v>
      </c>
      <c r="V388" s="109">
        <v>780</v>
      </c>
      <c r="W388" s="51">
        <v>240</v>
      </c>
      <c r="X388" s="61">
        <v>292</v>
      </c>
      <c r="Y388" s="81" t="s">
        <v>1355</v>
      </c>
      <c r="Z388" s="72">
        <f t="shared" si="5"/>
        <v>1.2166666666666666</v>
      </c>
    </row>
    <row r="389" spans="1:26" ht="15" customHeight="1">
      <c r="A389" s="51" t="s">
        <v>1350</v>
      </c>
      <c r="B389" s="51" t="s">
        <v>1351</v>
      </c>
      <c r="C389" s="51">
        <v>4962644943418</v>
      </c>
      <c r="D389" s="65" t="s">
        <v>2113</v>
      </c>
      <c r="E389" s="65" t="s">
        <v>2114</v>
      </c>
      <c r="F389" s="65"/>
      <c r="G389" s="65">
        <v>100</v>
      </c>
      <c r="H389" s="65">
        <v>4962644</v>
      </c>
      <c r="I389" s="73" t="s">
        <v>2115</v>
      </c>
      <c r="J389" s="67">
        <v>4962644943418</v>
      </c>
      <c r="K389" s="65" t="s">
        <v>2113</v>
      </c>
      <c r="L389" s="68">
        <v>1000</v>
      </c>
      <c r="M389" s="67">
        <v>4962644943418</v>
      </c>
      <c r="O389" s="60">
        <v>1200</v>
      </c>
      <c r="Q389" s="51">
        <v>580</v>
      </c>
      <c r="R389" s="70">
        <v>680</v>
      </c>
      <c r="S389" s="51">
        <v>500</v>
      </c>
      <c r="T389" s="71">
        <v>580</v>
      </c>
      <c r="U389" s="51">
        <v>600</v>
      </c>
      <c r="V389" s="70">
        <v>800</v>
      </c>
      <c r="W389" s="51">
        <v>235</v>
      </c>
      <c r="X389" s="61">
        <v>270</v>
      </c>
      <c r="Y389" s="81" t="s">
        <v>1355</v>
      </c>
      <c r="Z389" s="72">
        <f t="shared" ref="Z389:Z452" si="6">X389/W389</f>
        <v>1.1489361702127661</v>
      </c>
    </row>
    <row r="390" spans="1:26" ht="15" customHeight="1">
      <c r="A390" s="51" t="s">
        <v>1380</v>
      </c>
      <c r="B390" s="51" t="s">
        <v>1351</v>
      </c>
      <c r="C390" s="51">
        <v>4962644936588</v>
      </c>
      <c r="D390" s="65" t="s">
        <v>1302</v>
      </c>
      <c r="E390" s="65" t="s">
        <v>2116</v>
      </c>
      <c r="F390" s="64"/>
      <c r="G390" s="65"/>
      <c r="H390" s="65">
        <v>4962644</v>
      </c>
      <c r="I390" s="73" t="s">
        <v>2117</v>
      </c>
      <c r="J390" s="67">
        <v>4962644936588</v>
      </c>
      <c r="K390" s="65" t="s">
        <v>1302</v>
      </c>
      <c r="L390" s="68">
        <v>300</v>
      </c>
      <c r="M390" s="67">
        <v>4962644936588</v>
      </c>
      <c r="O390" s="60">
        <v>400</v>
      </c>
      <c r="Q390" s="51">
        <v>298</v>
      </c>
      <c r="R390" s="70">
        <v>298</v>
      </c>
      <c r="S390" s="51">
        <v>298</v>
      </c>
      <c r="T390" s="71">
        <v>298</v>
      </c>
      <c r="U390" s="51">
        <v>315</v>
      </c>
      <c r="V390" s="70">
        <v>300</v>
      </c>
      <c r="W390" s="51">
        <v>120</v>
      </c>
      <c r="X390" s="61">
        <v>140</v>
      </c>
      <c r="Y390" s="81" t="s">
        <v>1355</v>
      </c>
      <c r="Z390" s="72">
        <f t="shared" si="6"/>
        <v>1.1666666666666667</v>
      </c>
    </row>
    <row r="391" spans="1:26" ht="15" customHeight="1">
      <c r="A391" s="51" t="s">
        <v>1380</v>
      </c>
      <c r="B391" s="51" t="s">
        <v>1351</v>
      </c>
      <c r="C391" s="51">
        <v>4962644936595</v>
      </c>
      <c r="D391" s="65" t="s">
        <v>516</v>
      </c>
      <c r="E391" s="65" t="s">
        <v>2118</v>
      </c>
      <c r="F391" s="64"/>
      <c r="G391" s="65"/>
      <c r="H391" s="65">
        <v>4962644</v>
      </c>
      <c r="I391" s="73" t="s">
        <v>2119</v>
      </c>
      <c r="J391" s="67">
        <v>4962644936595</v>
      </c>
      <c r="K391" s="65" t="s">
        <v>516</v>
      </c>
      <c r="L391" s="68">
        <v>300</v>
      </c>
      <c r="M391" s="67">
        <v>4962644936595</v>
      </c>
      <c r="O391" s="74">
        <v>400</v>
      </c>
      <c r="Q391" s="51">
        <v>298</v>
      </c>
      <c r="R391" s="70">
        <v>398</v>
      </c>
      <c r="S391" s="51">
        <v>298</v>
      </c>
      <c r="T391" s="71">
        <v>348</v>
      </c>
      <c r="U391" s="51">
        <v>315</v>
      </c>
      <c r="V391" s="70">
        <v>400</v>
      </c>
      <c r="W391" s="51">
        <v>120</v>
      </c>
      <c r="X391" s="61">
        <v>160</v>
      </c>
      <c r="Y391" s="81" t="s">
        <v>1355</v>
      </c>
      <c r="Z391" s="72">
        <f t="shared" si="6"/>
        <v>1.3333333333333333</v>
      </c>
    </row>
    <row r="392" spans="1:26" ht="15" customHeight="1">
      <c r="A392" s="98" t="s">
        <v>1380</v>
      </c>
      <c r="B392" s="98" t="s">
        <v>1351</v>
      </c>
      <c r="C392" s="98">
        <v>4962644942329</v>
      </c>
      <c r="D392" s="65" t="s">
        <v>888</v>
      </c>
      <c r="E392" s="65" t="s">
        <v>2120</v>
      </c>
      <c r="F392" s="64"/>
      <c r="G392" s="65"/>
      <c r="H392" s="65">
        <v>4962644</v>
      </c>
      <c r="I392" s="73" t="s">
        <v>2121</v>
      </c>
      <c r="J392" s="67">
        <v>4962644942329</v>
      </c>
      <c r="K392" s="65" t="s">
        <v>888</v>
      </c>
      <c r="L392" s="68">
        <v>300</v>
      </c>
      <c r="M392" s="67">
        <v>4962644942329</v>
      </c>
      <c r="O392" s="74">
        <v>400</v>
      </c>
      <c r="R392" s="70">
        <v>0</v>
      </c>
      <c r="T392" s="71">
        <v>0</v>
      </c>
      <c r="V392" s="70">
        <v>0</v>
      </c>
      <c r="X392" s="61">
        <v>0</v>
      </c>
      <c r="Z392" s="72" t="e">
        <f t="shared" si="6"/>
        <v>#DIV/0!</v>
      </c>
    </row>
    <row r="393" spans="1:26" ht="15" customHeight="1">
      <c r="A393" s="51" t="s">
        <v>1380</v>
      </c>
      <c r="B393" s="51" t="s">
        <v>1351</v>
      </c>
      <c r="C393" s="51">
        <v>4962644930043</v>
      </c>
      <c r="D393" s="65" t="s">
        <v>889</v>
      </c>
      <c r="E393" s="65" t="s">
        <v>2122</v>
      </c>
      <c r="F393" s="64" t="s">
        <v>247</v>
      </c>
      <c r="G393" s="65">
        <v>100</v>
      </c>
      <c r="H393" s="65">
        <v>4962644</v>
      </c>
      <c r="I393" s="73" t="s">
        <v>2123</v>
      </c>
      <c r="J393" s="67">
        <v>4962644930043</v>
      </c>
      <c r="K393" s="65" t="s">
        <v>889</v>
      </c>
      <c r="L393" s="68">
        <v>700</v>
      </c>
      <c r="M393" s="67">
        <v>4962644930043</v>
      </c>
      <c r="O393" s="74">
        <v>800</v>
      </c>
      <c r="Q393" s="51">
        <v>580</v>
      </c>
      <c r="R393" s="70">
        <v>678</v>
      </c>
      <c r="S393" s="51">
        <v>580</v>
      </c>
      <c r="T393" s="71">
        <v>620</v>
      </c>
      <c r="U393" s="51">
        <v>680</v>
      </c>
      <c r="V393" s="70">
        <v>750</v>
      </c>
      <c r="W393" s="51">
        <v>260</v>
      </c>
      <c r="X393" s="61">
        <v>291</v>
      </c>
      <c r="Y393" s="81" t="s">
        <v>1355</v>
      </c>
      <c r="Z393" s="72">
        <f t="shared" si="6"/>
        <v>1.1192307692307693</v>
      </c>
    </row>
    <row r="394" spans="1:26" ht="15" customHeight="1">
      <c r="A394" s="51" t="s">
        <v>1380</v>
      </c>
      <c r="B394" s="51" t="s">
        <v>1351</v>
      </c>
      <c r="C394" s="51">
        <v>4962644930036</v>
      </c>
      <c r="D394" s="65" t="s">
        <v>890</v>
      </c>
      <c r="E394" s="65" t="s">
        <v>2122</v>
      </c>
      <c r="F394" s="64" t="s">
        <v>249</v>
      </c>
      <c r="G394" s="65">
        <v>100</v>
      </c>
      <c r="H394" s="65">
        <v>4962644</v>
      </c>
      <c r="I394" s="73" t="s">
        <v>2124</v>
      </c>
      <c r="J394" s="67">
        <v>4962644930036</v>
      </c>
      <c r="K394" s="65" t="s">
        <v>890</v>
      </c>
      <c r="L394" s="68">
        <v>700</v>
      </c>
      <c r="M394" s="67">
        <v>4962644930036</v>
      </c>
      <c r="O394" s="74">
        <v>800</v>
      </c>
      <c r="Q394" s="51">
        <v>580</v>
      </c>
      <c r="R394" s="70">
        <v>678</v>
      </c>
      <c r="S394" s="51">
        <v>580</v>
      </c>
      <c r="T394" s="71">
        <v>620</v>
      </c>
      <c r="U394" s="51">
        <v>680</v>
      </c>
      <c r="V394" s="70">
        <v>750</v>
      </c>
      <c r="W394" s="51">
        <v>260</v>
      </c>
      <c r="X394" s="61">
        <v>291</v>
      </c>
      <c r="Y394" s="81" t="s">
        <v>1355</v>
      </c>
      <c r="Z394" s="72">
        <f t="shared" si="6"/>
        <v>1.1192307692307693</v>
      </c>
    </row>
    <row r="395" spans="1:26" ht="15" customHeight="1">
      <c r="A395" s="51" t="s">
        <v>1380</v>
      </c>
      <c r="B395" s="51" t="s">
        <v>1351</v>
      </c>
      <c r="C395" s="51">
        <v>4962644931347</v>
      </c>
      <c r="D395" s="65" t="s">
        <v>891</v>
      </c>
      <c r="E395" s="65" t="s">
        <v>2125</v>
      </c>
      <c r="F395" s="64" t="s">
        <v>247</v>
      </c>
      <c r="G395" s="65">
        <v>100</v>
      </c>
      <c r="H395" s="65">
        <v>4962644</v>
      </c>
      <c r="I395" s="73" t="s">
        <v>2126</v>
      </c>
      <c r="J395" s="67">
        <v>4962644931347</v>
      </c>
      <c r="K395" s="65" t="s">
        <v>891</v>
      </c>
      <c r="L395" s="68">
        <v>1000</v>
      </c>
      <c r="M395" s="67">
        <v>4962644931347</v>
      </c>
      <c r="O395" s="60">
        <v>1200</v>
      </c>
      <c r="Q395" s="51">
        <v>780</v>
      </c>
      <c r="R395" s="70">
        <v>980</v>
      </c>
      <c r="S395" s="51">
        <v>780</v>
      </c>
      <c r="T395" s="71">
        <v>880</v>
      </c>
      <c r="U395" s="51">
        <v>980</v>
      </c>
      <c r="V395" s="70">
        <v>1000</v>
      </c>
      <c r="W395" s="51">
        <v>375</v>
      </c>
      <c r="X395" s="61">
        <v>415</v>
      </c>
      <c r="Y395" s="81" t="s">
        <v>1355</v>
      </c>
      <c r="Z395" s="72">
        <f t="shared" si="6"/>
        <v>1.1066666666666667</v>
      </c>
    </row>
    <row r="396" spans="1:26" ht="15" customHeight="1">
      <c r="A396" s="51" t="s">
        <v>1380</v>
      </c>
      <c r="B396" s="51" t="s">
        <v>1351</v>
      </c>
      <c r="C396" s="51">
        <v>4962644931354</v>
      </c>
      <c r="D396" s="65" t="s">
        <v>892</v>
      </c>
      <c r="E396" s="65" t="s">
        <v>2125</v>
      </c>
      <c r="F396" s="64" t="s">
        <v>249</v>
      </c>
      <c r="G396" s="65">
        <v>100</v>
      </c>
      <c r="H396" s="65">
        <v>4962644</v>
      </c>
      <c r="I396" s="73" t="s">
        <v>2127</v>
      </c>
      <c r="J396" s="67">
        <v>4962644931354</v>
      </c>
      <c r="K396" s="65" t="s">
        <v>892</v>
      </c>
      <c r="L396" s="68">
        <v>1000</v>
      </c>
      <c r="M396" s="67">
        <v>4962644931354</v>
      </c>
      <c r="O396" s="60">
        <v>1200</v>
      </c>
      <c r="Q396" s="51">
        <v>780</v>
      </c>
      <c r="R396" s="70">
        <v>980</v>
      </c>
      <c r="S396" s="51">
        <v>780</v>
      </c>
      <c r="T396" s="71">
        <v>880</v>
      </c>
      <c r="U396" s="51">
        <v>980</v>
      </c>
      <c r="V396" s="70">
        <v>1000</v>
      </c>
      <c r="W396" s="51">
        <v>375</v>
      </c>
      <c r="X396" s="61">
        <v>415</v>
      </c>
      <c r="Y396" s="81" t="s">
        <v>1355</v>
      </c>
      <c r="Z396" s="72">
        <f t="shared" si="6"/>
        <v>1.1066666666666667</v>
      </c>
    </row>
    <row r="397" spans="1:26" ht="15" customHeight="1">
      <c r="A397" s="51" t="s">
        <v>1380</v>
      </c>
      <c r="B397" s="51" t="s">
        <v>1351</v>
      </c>
      <c r="C397" s="51">
        <v>4962644933266</v>
      </c>
      <c r="D397" s="65" t="s">
        <v>893</v>
      </c>
      <c r="E397" s="65" t="s">
        <v>2128</v>
      </c>
      <c r="F397" s="64" t="s">
        <v>247</v>
      </c>
      <c r="G397" s="65">
        <v>100</v>
      </c>
      <c r="H397" s="65">
        <v>4962644</v>
      </c>
      <c r="I397" s="73" t="s">
        <v>2129</v>
      </c>
      <c r="J397" s="67">
        <v>4962644933266</v>
      </c>
      <c r="K397" s="65" t="s">
        <v>893</v>
      </c>
      <c r="L397" s="68">
        <v>1200</v>
      </c>
      <c r="M397" s="67">
        <v>4962644933266</v>
      </c>
      <c r="O397" s="60">
        <v>1300</v>
      </c>
      <c r="Q397" s="51">
        <v>880</v>
      </c>
      <c r="R397" s="70">
        <v>1080</v>
      </c>
      <c r="S397" s="51">
        <v>880</v>
      </c>
      <c r="T397" s="71">
        <v>980</v>
      </c>
      <c r="U397" s="51">
        <v>1180</v>
      </c>
      <c r="V397" s="70">
        <v>1200</v>
      </c>
      <c r="W397" s="51">
        <v>425</v>
      </c>
      <c r="X397" s="61">
        <v>460</v>
      </c>
      <c r="Y397" s="81" t="s">
        <v>1355</v>
      </c>
      <c r="Z397" s="72">
        <f t="shared" si="6"/>
        <v>1.0823529411764705</v>
      </c>
    </row>
    <row r="398" spans="1:26" ht="15" customHeight="1">
      <c r="A398" s="51" t="s">
        <v>1380</v>
      </c>
      <c r="B398" s="51" t="s">
        <v>1351</v>
      </c>
      <c r="C398" s="51">
        <v>4962644933273</v>
      </c>
      <c r="D398" s="65" t="s">
        <v>894</v>
      </c>
      <c r="E398" s="65" t="s">
        <v>2128</v>
      </c>
      <c r="F398" s="64" t="s">
        <v>249</v>
      </c>
      <c r="G398" s="65">
        <v>100</v>
      </c>
      <c r="H398" s="65">
        <v>4962644</v>
      </c>
      <c r="I398" s="73" t="s">
        <v>2130</v>
      </c>
      <c r="J398" s="67">
        <v>4962644933273</v>
      </c>
      <c r="K398" s="65" t="s">
        <v>894</v>
      </c>
      <c r="L398" s="68">
        <v>1200</v>
      </c>
      <c r="M398" s="67">
        <v>4962644933273</v>
      </c>
      <c r="O398" s="60">
        <v>1300</v>
      </c>
      <c r="Q398" s="51">
        <v>880</v>
      </c>
      <c r="R398" s="70">
        <v>1080</v>
      </c>
      <c r="S398" s="51">
        <v>880</v>
      </c>
      <c r="T398" s="71">
        <v>980</v>
      </c>
      <c r="U398" s="51">
        <v>1180</v>
      </c>
      <c r="V398" s="70">
        <v>1200</v>
      </c>
      <c r="W398" s="51">
        <v>425</v>
      </c>
      <c r="X398" s="61">
        <v>460</v>
      </c>
      <c r="Y398" s="81" t="s">
        <v>1355</v>
      </c>
      <c r="Z398" s="72">
        <f t="shared" si="6"/>
        <v>1.0823529411764705</v>
      </c>
    </row>
    <row r="399" spans="1:26" ht="15" customHeight="1">
      <c r="A399" s="51" t="s">
        <v>1380</v>
      </c>
      <c r="B399" s="51" t="s">
        <v>1351</v>
      </c>
      <c r="C399" s="51">
        <v>4962644935710</v>
      </c>
      <c r="D399" s="65" t="s">
        <v>895</v>
      </c>
      <c r="E399" s="65" t="s">
        <v>2131</v>
      </c>
      <c r="F399" s="64" t="s">
        <v>247</v>
      </c>
      <c r="G399" s="65">
        <v>100</v>
      </c>
      <c r="H399" s="65">
        <v>4962644</v>
      </c>
      <c r="I399" s="73" t="s">
        <v>2132</v>
      </c>
      <c r="J399" s="67">
        <v>4962644935710</v>
      </c>
      <c r="K399" s="65" t="s">
        <v>895</v>
      </c>
      <c r="L399" s="68">
        <v>1200</v>
      </c>
      <c r="M399" s="67">
        <v>4962644935710</v>
      </c>
      <c r="O399" s="60">
        <v>1300</v>
      </c>
      <c r="Q399" s="51">
        <v>980</v>
      </c>
      <c r="R399" s="70">
        <v>980</v>
      </c>
      <c r="S399" s="51">
        <v>980</v>
      </c>
      <c r="T399" s="71">
        <v>980</v>
      </c>
      <c r="U399" s="51">
        <v>1200</v>
      </c>
      <c r="V399" s="70">
        <v>1200</v>
      </c>
      <c r="W399" s="51">
        <v>450</v>
      </c>
      <c r="X399" s="61">
        <v>460</v>
      </c>
      <c r="Y399" s="81" t="s">
        <v>1355</v>
      </c>
      <c r="Z399" s="72">
        <f t="shared" si="6"/>
        <v>1.0222222222222221</v>
      </c>
    </row>
    <row r="400" spans="1:26" ht="15" customHeight="1">
      <c r="A400" s="51" t="s">
        <v>1380</v>
      </c>
      <c r="B400" s="51" t="s">
        <v>1351</v>
      </c>
      <c r="C400" s="51">
        <v>4962644935789</v>
      </c>
      <c r="D400" s="65" t="s">
        <v>896</v>
      </c>
      <c r="E400" s="65" t="s">
        <v>2131</v>
      </c>
      <c r="F400" s="64" t="s">
        <v>1525</v>
      </c>
      <c r="G400" s="65">
        <v>100</v>
      </c>
      <c r="H400" s="65">
        <v>4962644</v>
      </c>
      <c r="I400" s="73" t="s">
        <v>2133</v>
      </c>
      <c r="J400" s="67">
        <v>4962644935789</v>
      </c>
      <c r="K400" s="65" t="s">
        <v>896</v>
      </c>
      <c r="L400" s="68">
        <v>1200</v>
      </c>
      <c r="M400" s="67">
        <v>4962644935789</v>
      </c>
      <c r="O400" s="60">
        <v>1300</v>
      </c>
      <c r="Q400" s="51">
        <v>980</v>
      </c>
      <c r="R400" s="70">
        <v>980</v>
      </c>
      <c r="S400" s="51">
        <v>980</v>
      </c>
      <c r="T400" s="71">
        <v>980</v>
      </c>
      <c r="U400" s="51">
        <v>1200</v>
      </c>
      <c r="V400" s="70">
        <v>1200</v>
      </c>
      <c r="W400" s="51">
        <v>450</v>
      </c>
      <c r="X400" s="61">
        <v>460</v>
      </c>
      <c r="Y400" s="81" t="s">
        <v>1355</v>
      </c>
      <c r="Z400" s="72">
        <f t="shared" si="6"/>
        <v>1.0222222222222221</v>
      </c>
    </row>
    <row r="401" spans="1:26" ht="15" customHeight="1">
      <c r="A401" s="51" t="s">
        <v>1380</v>
      </c>
      <c r="B401" s="51" t="s">
        <v>1351</v>
      </c>
      <c r="C401" s="51">
        <v>4962644935796</v>
      </c>
      <c r="D401" s="65" t="s">
        <v>897</v>
      </c>
      <c r="E401" s="65" t="s">
        <v>2131</v>
      </c>
      <c r="F401" s="64" t="s">
        <v>1580</v>
      </c>
      <c r="G401" s="65">
        <v>100</v>
      </c>
      <c r="H401" s="65">
        <v>4962644</v>
      </c>
      <c r="I401" s="73" t="s">
        <v>2134</v>
      </c>
      <c r="J401" s="67">
        <v>4962644935796</v>
      </c>
      <c r="K401" s="65" t="s">
        <v>897</v>
      </c>
      <c r="L401" s="68">
        <v>1200</v>
      </c>
      <c r="M401" s="67">
        <v>4962644935796</v>
      </c>
      <c r="O401" s="60">
        <v>1300</v>
      </c>
      <c r="Q401" s="51">
        <v>980</v>
      </c>
      <c r="R401" s="70">
        <v>980</v>
      </c>
      <c r="S401" s="51">
        <v>980</v>
      </c>
      <c r="T401" s="71">
        <v>980</v>
      </c>
      <c r="U401" s="51">
        <v>1200</v>
      </c>
      <c r="V401" s="70">
        <v>1200</v>
      </c>
      <c r="W401" s="51">
        <v>450</v>
      </c>
      <c r="X401" s="61">
        <v>460</v>
      </c>
      <c r="Y401" s="81" t="s">
        <v>1355</v>
      </c>
      <c r="Z401" s="72">
        <f t="shared" si="6"/>
        <v>1.0222222222222221</v>
      </c>
    </row>
    <row r="402" spans="1:26" ht="15" customHeight="1">
      <c r="A402" s="51" t="s">
        <v>1380</v>
      </c>
      <c r="B402" s="51" t="s">
        <v>1351</v>
      </c>
      <c r="C402" s="51">
        <v>4962644935734</v>
      </c>
      <c r="D402" s="65" t="s">
        <v>898</v>
      </c>
      <c r="E402" s="65" t="s">
        <v>2131</v>
      </c>
      <c r="F402" s="64" t="s">
        <v>249</v>
      </c>
      <c r="G402" s="65">
        <v>100</v>
      </c>
      <c r="H402" s="65">
        <v>4962644</v>
      </c>
      <c r="I402" s="73" t="s">
        <v>2135</v>
      </c>
      <c r="J402" s="67">
        <v>4962644935734</v>
      </c>
      <c r="K402" s="65" t="s">
        <v>898</v>
      </c>
      <c r="L402" s="68">
        <v>1200</v>
      </c>
      <c r="M402" s="67">
        <v>4962644935734</v>
      </c>
      <c r="O402" s="60">
        <v>1300</v>
      </c>
      <c r="Q402" s="51">
        <v>980</v>
      </c>
      <c r="R402" s="70">
        <v>980</v>
      </c>
      <c r="S402" s="51">
        <v>980</v>
      </c>
      <c r="T402" s="71">
        <v>980</v>
      </c>
      <c r="U402" s="51">
        <v>1200</v>
      </c>
      <c r="V402" s="70">
        <v>1200</v>
      </c>
      <c r="W402" s="51">
        <v>450</v>
      </c>
      <c r="X402" s="61">
        <v>460</v>
      </c>
      <c r="Y402" s="81" t="s">
        <v>1355</v>
      </c>
      <c r="Z402" s="72">
        <f t="shared" si="6"/>
        <v>1.0222222222222221</v>
      </c>
    </row>
    <row r="403" spans="1:26" ht="15" customHeight="1">
      <c r="A403" s="51" t="s">
        <v>1380</v>
      </c>
      <c r="B403" s="51" t="s">
        <v>1351</v>
      </c>
      <c r="C403" s="51">
        <v>4962644935727</v>
      </c>
      <c r="D403" s="65" t="s">
        <v>517</v>
      </c>
      <c r="E403" s="65" t="s">
        <v>2136</v>
      </c>
      <c r="F403" s="64"/>
      <c r="G403" s="65">
        <v>100</v>
      </c>
      <c r="H403" s="65">
        <v>4962644</v>
      </c>
      <c r="I403" s="73" t="s">
        <v>2137</v>
      </c>
      <c r="J403" s="67">
        <v>4962644935727</v>
      </c>
      <c r="K403" s="65" t="s">
        <v>517</v>
      </c>
      <c r="L403" s="68" t="s">
        <v>1434</v>
      </c>
      <c r="M403" s="67">
        <v>4962644935727</v>
      </c>
      <c r="O403" s="60" t="s">
        <v>1434</v>
      </c>
      <c r="Q403" s="51">
        <v>1280</v>
      </c>
      <c r="R403" s="70">
        <v>1580</v>
      </c>
      <c r="S403" s="51">
        <v>1280</v>
      </c>
      <c r="T403" s="71">
        <v>1480</v>
      </c>
      <c r="U403" s="51">
        <v>1480</v>
      </c>
      <c r="V403" s="70">
        <v>1680</v>
      </c>
      <c r="W403" s="51">
        <v>585</v>
      </c>
      <c r="X403" s="61">
        <v>695</v>
      </c>
      <c r="Y403" s="81" t="s">
        <v>1355</v>
      </c>
      <c r="Z403" s="72">
        <f t="shared" si="6"/>
        <v>1.188034188034188</v>
      </c>
    </row>
    <row r="404" spans="1:26" ht="15" customHeight="1">
      <c r="A404" s="51" t="s">
        <v>1380</v>
      </c>
      <c r="B404" s="51" t="s">
        <v>1351</v>
      </c>
      <c r="C404" s="51">
        <v>4962644937011</v>
      </c>
      <c r="D404" s="65" t="s">
        <v>899</v>
      </c>
      <c r="E404" s="65" t="s">
        <v>2138</v>
      </c>
      <c r="F404" s="64" t="s">
        <v>247</v>
      </c>
      <c r="G404" s="65">
        <v>100</v>
      </c>
      <c r="H404" s="65">
        <v>4962644</v>
      </c>
      <c r="I404" s="73" t="s">
        <v>2139</v>
      </c>
      <c r="J404" s="67">
        <v>4962644937011</v>
      </c>
      <c r="K404" s="65" t="s">
        <v>899</v>
      </c>
      <c r="L404" s="68">
        <v>2500</v>
      </c>
      <c r="M404" s="67">
        <v>4962644937011</v>
      </c>
      <c r="O404" s="60">
        <v>2500</v>
      </c>
      <c r="Q404" s="51">
        <v>1780</v>
      </c>
      <c r="R404" s="70">
        <v>1780</v>
      </c>
      <c r="S404" s="110" t="s">
        <v>2140</v>
      </c>
      <c r="T404" s="71" t="s">
        <v>2141</v>
      </c>
      <c r="U404" s="51">
        <v>2000</v>
      </c>
      <c r="V404" s="70">
        <v>2000</v>
      </c>
      <c r="W404" s="51">
        <v>800</v>
      </c>
      <c r="X404" s="61">
        <v>800</v>
      </c>
      <c r="Y404" s="51" t="s">
        <v>1390</v>
      </c>
      <c r="Z404" s="72">
        <f t="shared" si="6"/>
        <v>1</v>
      </c>
    </row>
    <row r="405" spans="1:26" ht="15" customHeight="1">
      <c r="A405" s="51" t="s">
        <v>1380</v>
      </c>
      <c r="B405" s="51" t="s">
        <v>1351</v>
      </c>
      <c r="C405" s="51">
        <v>4962644937271</v>
      </c>
      <c r="D405" s="65" t="s">
        <v>902</v>
      </c>
      <c r="E405" s="65" t="s">
        <v>2138</v>
      </c>
      <c r="F405" s="64" t="s">
        <v>249</v>
      </c>
      <c r="G405" s="65">
        <v>100</v>
      </c>
      <c r="H405" s="65">
        <v>4962644</v>
      </c>
      <c r="I405" s="73" t="s">
        <v>2142</v>
      </c>
      <c r="J405" s="67">
        <v>4962644937271</v>
      </c>
      <c r="K405" s="65" t="s">
        <v>902</v>
      </c>
      <c r="L405" s="68">
        <v>2500</v>
      </c>
      <c r="M405" s="67">
        <v>4962644937271</v>
      </c>
      <c r="O405" s="60">
        <v>2500</v>
      </c>
      <c r="Q405" s="51">
        <v>1780</v>
      </c>
      <c r="R405" s="70">
        <v>1780</v>
      </c>
      <c r="S405" s="110" t="s">
        <v>2140</v>
      </c>
      <c r="T405" s="71" t="s">
        <v>2141</v>
      </c>
      <c r="U405" s="51">
        <v>2000</v>
      </c>
      <c r="V405" s="70">
        <v>2000</v>
      </c>
      <c r="W405" s="51">
        <v>800</v>
      </c>
      <c r="X405" s="61">
        <v>800</v>
      </c>
      <c r="Y405" s="51" t="s">
        <v>1390</v>
      </c>
      <c r="Z405" s="72">
        <f t="shared" si="6"/>
        <v>1</v>
      </c>
    </row>
    <row r="406" spans="1:26" ht="15" customHeight="1">
      <c r="A406" s="51" t="s">
        <v>1380</v>
      </c>
      <c r="B406" s="51" t="s">
        <v>1351</v>
      </c>
      <c r="C406" s="51">
        <v>4962644937134</v>
      </c>
      <c r="D406" s="65" t="s">
        <v>903</v>
      </c>
      <c r="E406" s="65" t="s">
        <v>2143</v>
      </c>
      <c r="F406" s="64" t="s">
        <v>247</v>
      </c>
      <c r="G406" s="65">
        <v>100</v>
      </c>
      <c r="H406" s="65">
        <v>4962644</v>
      </c>
      <c r="I406" s="73" t="s">
        <v>2144</v>
      </c>
      <c r="J406" s="67">
        <v>4962644937134</v>
      </c>
      <c r="K406" s="65" t="s">
        <v>903</v>
      </c>
      <c r="L406" s="68">
        <v>1200</v>
      </c>
      <c r="M406" s="67">
        <v>4962644937134</v>
      </c>
      <c r="O406" s="74">
        <v>1400</v>
      </c>
      <c r="Q406" s="51">
        <v>980</v>
      </c>
      <c r="R406" s="70">
        <v>1180</v>
      </c>
      <c r="S406" s="51">
        <v>980</v>
      </c>
      <c r="T406" s="71">
        <v>1080</v>
      </c>
      <c r="U406" s="51">
        <v>1200</v>
      </c>
      <c r="V406" s="70">
        <v>1280</v>
      </c>
      <c r="W406" s="51">
        <v>450</v>
      </c>
      <c r="X406" s="61">
        <v>505</v>
      </c>
      <c r="Y406" s="81" t="s">
        <v>1355</v>
      </c>
      <c r="Z406" s="72">
        <f t="shared" si="6"/>
        <v>1.1222222222222222</v>
      </c>
    </row>
    <row r="407" spans="1:26" ht="15" customHeight="1">
      <c r="A407" s="51" t="s">
        <v>1380</v>
      </c>
      <c r="B407" s="51" t="s">
        <v>1351</v>
      </c>
      <c r="C407" s="51">
        <v>4962644937141</v>
      </c>
      <c r="D407" s="65" t="s">
        <v>904</v>
      </c>
      <c r="E407" s="65" t="s">
        <v>2143</v>
      </c>
      <c r="F407" s="64" t="s">
        <v>249</v>
      </c>
      <c r="G407" s="65">
        <v>100</v>
      </c>
      <c r="H407" s="65">
        <v>4962644</v>
      </c>
      <c r="I407" s="73" t="s">
        <v>2145</v>
      </c>
      <c r="J407" s="67">
        <v>4962644937141</v>
      </c>
      <c r="K407" s="65" t="s">
        <v>904</v>
      </c>
      <c r="L407" s="68">
        <v>1200</v>
      </c>
      <c r="M407" s="67">
        <v>4962644937141</v>
      </c>
      <c r="O407" s="74">
        <v>1400</v>
      </c>
      <c r="Q407" s="51">
        <v>980</v>
      </c>
      <c r="R407" s="70">
        <v>1180</v>
      </c>
      <c r="S407" s="51">
        <v>980</v>
      </c>
      <c r="T407" s="71">
        <v>1080</v>
      </c>
      <c r="U407" s="51">
        <v>1200</v>
      </c>
      <c r="V407" s="70">
        <v>1280</v>
      </c>
      <c r="W407" s="51">
        <v>450</v>
      </c>
      <c r="X407" s="61">
        <v>505</v>
      </c>
      <c r="Y407" s="81" t="s">
        <v>1355</v>
      </c>
      <c r="Z407" s="72">
        <f t="shared" si="6"/>
        <v>1.1222222222222222</v>
      </c>
    </row>
    <row r="408" spans="1:26" ht="15" customHeight="1">
      <c r="A408" s="51" t="s">
        <v>1380</v>
      </c>
      <c r="B408" s="51" t="s">
        <v>1351</v>
      </c>
      <c r="C408" s="51">
        <v>4962644939091</v>
      </c>
      <c r="D408" s="65" t="s">
        <v>519</v>
      </c>
      <c r="E408" s="111" t="s">
        <v>2146</v>
      </c>
      <c r="F408" s="64" t="s">
        <v>247</v>
      </c>
      <c r="G408" s="65">
        <v>100</v>
      </c>
      <c r="H408" s="65">
        <v>4962644</v>
      </c>
      <c r="I408" s="73" t="s">
        <v>2147</v>
      </c>
      <c r="J408" s="67">
        <v>4962644939091</v>
      </c>
      <c r="K408" s="65" t="s">
        <v>519</v>
      </c>
      <c r="L408" s="68">
        <v>2000</v>
      </c>
      <c r="M408" s="67">
        <v>4962644939091</v>
      </c>
      <c r="O408" s="60">
        <v>2500</v>
      </c>
      <c r="Q408" s="90" t="s">
        <v>1358</v>
      </c>
      <c r="R408" s="87" t="s">
        <v>1361</v>
      </c>
      <c r="S408" s="51">
        <v>980</v>
      </c>
      <c r="T408" s="71">
        <v>1080</v>
      </c>
      <c r="U408" s="51">
        <v>1200</v>
      </c>
      <c r="V408" s="70">
        <v>1280</v>
      </c>
      <c r="W408" s="51">
        <v>420</v>
      </c>
      <c r="X408" s="61">
        <v>505</v>
      </c>
      <c r="Y408" s="81" t="s">
        <v>1355</v>
      </c>
      <c r="Z408" s="72">
        <f t="shared" si="6"/>
        <v>1.2023809523809523</v>
      </c>
    </row>
    <row r="409" spans="1:26" ht="15" customHeight="1">
      <c r="A409" s="51" t="s">
        <v>1380</v>
      </c>
      <c r="B409" s="51" t="s">
        <v>1351</v>
      </c>
      <c r="C409" s="51">
        <v>4962644939107</v>
      </c>
      <c r="D409" s="65" t="s">
        <v>518</v>
      </c>
      <c r="E409" s="111" t="s">
        <v>2146</v>
      </c>
      <c r="F409" s="64" t="s">
        <v>249</v>
      </c>
      <c r="G409" s="65">
        <v>100</v>
      </c>
      <c r="H409" s="65">
        <v>4962644</v>
      </c>
      <c r="I409" s="73" t="s">
        <v>2148</v>
      </c>
      <c r="J409" s="67">
        <v>4962644939107</v>
      </c>
      <c r="K409" s="65" t="s">
        <v>518</v>
      </c>
      <c r="L409" s="68">
        <v>2000</v>
      </c>
      <c r="M409" s="67">
        <v>4962644939107</v>
      </c>
      <c r="O409" s="60">
        <v>2500</v>
      </c>
      <c r="Q409" s="90" t="s">
        <v>1358</v>
      </c>
      <c r="R409" s="87" t="s">
        <v>1361</v>
      </c>
      <c r="S409" s="51">
        <v>980</v>
      </c>
      <c r="T409" s="71">
        <v>1080</v>
      </c>
      <c r="U409" s="51">
        <v>1200</v>
      </c>
      <c r="V409" s="70">
        <v>1280</v>
      </c>
      <c r="W409" s="51">
        <v>420</v>
      </c>
      <c r="X409" s="61">
        <v>505</v>
      </c>
      <c r="Y409" s="81" t="s">
        <v>1355</v>
      </c>
      <c r="Z409" s="72">
        <f t="shared" si="6"/>
        <v>1.2023809523809523</v>
      </c>
    </row>
    <row r="410" spans="1:26" ht="15" customHeight="1">
      <c r="A410" s="51" t="s">
        <v>1380</v>
      </c>
      <c r="B410" s="51" t="s">
        <v>1351</v>
      </c>
      <c r="C410" s="51">
        <v>4962644939046</v>
      </c>
      <c r="D410" s="65" t="s">
        <v>520</v>
      </c>
      <c r="E410" s="65" t="s">
        <v>2149</v>
      </c>
      <c r="F410" s="64"/>
      <c r="G410" s="65">
        <v>100</v>
      </c>
      <c r="H410" s="65">
        <v>4962644</v>
      </c>
      <c r="I410" s="73" t="s">
        <v>2150</v>
      </c>
      <c r="J410" s="67">
        <v>4962644939046</v>
      </c>
      <c r="K410" s="65" t="s">
        <v>520</v>
      </c>
      <c r="L410" s="68">
        <v>1000</v>
      </c>
      <c r="M410" s="67">
        <v>4962644939046</v>
      </c>
      <c r="O410" s="60">
        <v>1200</v>
      </c>
      <c r="Q410" s="51">
        <v>725</v>
      </c>
      <c r="R410" s="70">
        <v>880</v>
      </c>
      <c r="S410" s="51">
        <v>725</v>
      </c>
      <c r="T410" s="71">
        <v>798</v>
      </c>
      <c r="U410" s="51">
        <v>725</v>
      </c>
      <c r="V410" s="70">
        <v>980</v>
      </c>
      <c r="W410" s="51">
        <v>340</v>
      </c>
      <c r="X410" s="61">
        <v>375</v>
      </c>
      <c r="Y410" s="81" t="s">
        <v>1355</v>
      </c>
      <c r="Z410" s="72">
        <f t="shared" si="6"/>
        <v>1.1029411764705883</v>
      </c>
    </row>
    <row r="411" spans="1:26" ht="15" customHeight="1">
      <c r="A411" s="51" t="s">
        <v>1380</v>
      </c>
      <c r="B411" s="51" t="s">
        <v>1351</v>
      </c>
      <c r="C411" s="51">
        <v>4962644941988</v>
      </c>
      <c r="D411" s="65" t="s">
        <v>905</v>
      </c>
      <c r="E411" s="65" t="s">
        <v>2151</v>
      </c>
      <c r="F411" s="64" t="s">
        <v>247</v>
      </c>
      <c r="G411" s="65">
        <v>100</v>
      </c>
      <c r="H411" s="65">
        <v>4962644</v>
      </c>
      <c r="I411" s="73" t="s">
        <v>2152</v>
      </c>
      <c r="J411" s="67">
        <v>4962644941988</v>
      </c>
      <c r="K411" s="65" t="s">
        <v>905</v>
      </c>
      <c r="L411" s="68">
        <v>1200</v>
      </c>
      <c r="M411" s="67">
        <v>4962644941988</v>
      </c>
      <c r="O411" s="74">
        <v>1800</v>
      </c>
      <c r="Q411" s="51">
        <v>980</v>
      </c>
      <c r="R411" s="70">
        <v>1480</v>
      </c>
      <c r="S411" s="51">
        <v>798</v>
      </c>
      <c r="T411" s="71">
        <v>1380</v>
      </c>
      <c r="U411" s="51">
        <v>1000</v>
      </c>
      <c r="V411" s="70">
        <v>1600</v>
      </c>
      <c r="W411" s="51">
        <v>440</v>
      </c>
      <c r="X411" s="61">
        <v>630</v>
      </c>
      <c r="Y411" s="81" t="s">
        <v>1355</v>
      </c>
      <c r="Z411" s="72">
        <f t="shared" si="6"/>
        <v>1.4318181818181819</v>
      </c>
    </row>
    <row r="412" spans="1:26" ht="15" customHeight="1">
      <c r="A412" s="51" t="s">
        <v>1380</v>
      </c>
      <c r="B412" s="51" t="s">
        <v>1351</v>
      </c>
      <c r="C412" s="51">
        <v>4962644941995</v>
      </c>
      <c r="D412" s="65" t="s">
        <v>906</v>
      </c>
      <c r="E412" s="65" t="s">
        <v>2151</v>
      </c>
      <c r="F412" s="64" t="s">
        <v>249</v>
      </c>
      <c r="G412" s="65">
        <v>100</v>
      </c>
      <c r="H412" s="65">
        <v>4962644</v>
      </c>
      <c r="I412" s="73" t="s">
        <v>2153</v>
      </c>
      <c r="J412" s="67">
        <v>4962644941995</v>
      </c>
      <c r="K412" s="65" t="s">
        <v>906</v>
      </c>
      <c r="L412" s="68">
        <v>1200</v>
      </c>
      <c r="M412" s="67">
        <v>4962644941995</v>
      </c>
      <c r="O412" s="74">
        <v>1800</v>
      </c>
      <c r="Q412" s="51">
        <v>980</v>
      </c>
      <c r="R412" s="70">
        <v>1480</v>
      </c>
      <c r="S412" s="51">
        <v>798</v>
      </c>
      <c r="T412" s="71">
        <v>1380</v>
      </c>
      <c r="U412" s="51">
        <v>1000</v>
      </c>
      <c r="V412" s="70">
        <v>1600</v>
      </c>
      <c r="W412" s="51">
        <v>440</v>
      </c>
      <c r="X412" s="61">
        <v>630</v>
      </c>
      <c r="Y412" s="81" t="s">
        <v>1355</v>
      </c>
      <c r="Z412" s="72">
        <f t="shared" si="6"/>
        <v>1.4318181818181819</v>
      </c>
    </row>
    <row r="413" spans="1:26" ht="15" customHeight="1">
      <c r="A413" s="51" t="s">
        <v>1380</v>
      </c>
      <c r="B413" s="51" t="s">
        <v>1351</v>
      </c>
      <c r="C413" s="51">
        <v>4962644942084</v>
      </c>
      <c r="D413" s="65" t="s">
        <v>907</v>
      </c>
      <c r="E413" s="97" t="s">
        <v>2154</v>
      </c>
      <c r="F413" s="64" t="s">
        <v>247</v>
      </c>
      <c r="G413" s="65">
        <v>100</v>
      </c>
      <c r="H413" s="65">
        <v>4962644</v>
      </c>
      <c r="I413" s="73" t="s">
        <v>2155</v>
      </c>
      <c r="J413" s="67">
        <v>4962644942084</v>
      </c>
      <c r="K413" s="65" t="s">
        <v>907</v>
      </c>
      <c r="L413" s="68">
        <v>1500</v>
      </c>
      <c r="M413" s="67">
        <v>4962644942084</v>
      </c>
      <c r="O413" s="74">
        <v>2200</v>
      </c>
      <c r="Q413" s="51">
        <v>980</v>
      </c>
      <c r="R413" s="70">
        <v>1580</v>
      </c>
      <c r="S413" s="51">
        <v>980</v>
      </c>
      <c r="T413" s="71">
        <v>1480</v>
      </c>
      <c r="U413" s="51">
        <v>1200</v>
      </c>
      <c r="V413" s="70">
        <v>1800</v>
      </c>
      <c r="W413" s="51">
        <v>460</v>
      </c>
      <c r="X413" s="61">
        <v>660</v>
      </c>
      <c r="Y413" s="81" t="s">
        <v>1355</v>
      </c>
      <c r="Z413" s="72">
        <f t="shared" si="6"/>
        <v>1.4347826086956521</v>
      </c>
    </row>
    <row r="414" spans="1:26" ht="15" customHeight="1">
      <c r="A414" s="51" t="s">
        <v>1380</v>
      </c>
      <c r="B414" s="51" t="s">
        <v>1351</v>
      </c>
      <c r="C414" s="51">
        <v>4962644942091</v>
      </c>
      <c r="D414" s="65" t="s">
        <v>908</v>
      </c>
      <c r="E414" s="97" t="s">
        <v>2154</v>
      </c>
      <c r="F414" s="64" t="s">
        <v>249</v>
      </c>
      <c r="G414" s="65">
        <v>100</v>
      </c>
      <c r="H414" s="65">
        <v>4962644</v>
      </c>
      <c r="I414" s="73" t="s">
        <v>2156</v>
      </c>
      <c r="J414" s="67">
        <v>4962644942091</v>
      </c>
      <c r="K414" s="65" t="s">
        <v>908</v>
      </c>
      <c r="L414" s="68">
        <v>1500</v>
      </c>
      <c r="M414" s="67">
        <v>4962644942091</v>
      </c>
      <c r="O414" s="74">
        <v>2200</v>
      </c>
      <c r="Q414" s="51">
        <v>980</v>
      </c>
      <c r="R414" s="70">
        <v>1580</v>
      </c>
      <c r="S414" s="51">
        <v>980</v>
      </c>
      <c r="T414" s="71">
        <v>1480</v>
      </c>
      <c r="U414" s="51">
        <v>1200</v>
      </c>
      <c r="V414" s="70">
        <v>1800</v>
      </c>
      <c r="W414" s="51">
        <v>460</v>
      </c>
      <c r="X414" s="61">
        <v>660</v>
      </c>
      <c r="Y414" s="81" t="s">
        <v>1355</v>
      </c>
      <c r="Z414" s="72">
        <f t="shared" si="6"/>
        <v>1.4347826086956521</v>
      </c>
    </row>
    <row r="415" spans="1:26" ht="15" customHeight="1">
      <c r="A415" s="51" t="s">
        <v>1380</v>
      </c>
      <c r="B415" s="51" t="s">
        <v>1351</v>
      </c>
      <c r="C415" s="51">
        <v>4962644942145</v>
      </c>
      <c r="D415" s="65" t="s">
        <v>909</v>
      </c>
      <c r="E415" s="97" t="s">
        <v>2157</v>
      </c>
      <c r="F415" s="64" t="s">
        <v>247</v>
      </c>
      <c r="G415" s="65">
        <v>100</v>
      </c>
      <c r="H415" s="65">
        <v>4962644</v>
      </c>
      <c r="I415" s="73" t="s">
        <v>2158</v>
      </c>
      <c r="J415" s="67">
        <v>4962644942145</v>
      </c>
      <c r="K415" s="65" t="s">
        <v>909</v>
      </c>
      <c r="L415" s="68">
        <v>1500</v>
      </c>
      <c r="M415" s="67">
        <v>4962644942145</v>
      </c>
      <c r="O415" s="74">
        <v>2200</v>
      </c>
      <c r="Q415" s="51">
        <v>980</v>
      </c>
      <c r="R415" s="70">
        <v>1580</v>
      </c>
      <c r="S415" s="51">
        <v>980</v>
      </c>
      <c r="T415" s="71">
        <v>1480</v>
      </c>
      <c r="U415" s="51">
        <v>1200</v>
      </c>
      <c r="V415" s="70">
        <v>1800</v>
      </c>
      <c r="W415" s="51">
        <v>460</v>
      </c>
      <c r="X415" s="61">
        <v>660</v>
      </c>
      <c r="Y415" s="81" t="s">
        <v>1355</v>
      </c>
      <c r="Z415" s="72">
        <f t="shared" si="6"/>
        <v>1.4347826086956521</v>
      </c>
    </row>
    <row r="416" spans="1:26" ht="15" customHeight="1">
      <c r="A416" s="51" t="s">
        <v>1380</v>
      </c>
      <c r="B416" s="51" t="s">
        <v>1351</v>
      </c>
      <c r="C416" s="51">
        <v>4962644942152</v>
      </c>
      <c r="D416" s="65" t="s">
        <v>910</v>
      </c>
      <c r="E416" s="97" t="s">
        <v>2157</v>
      </c>
      <c r="F416" s="64" t="s">
        <v>249</v>
      </c>
      <c r="G416" s="65">
        <v>100</v>
      </c>
      <c r="H416" s="65">
        <v>4962644</v>
      </c>
      <c r="I416" s="73" t="s">
        <v>2159</v>
      </c>
      <c r="J416" s="67">
        <v>4962644942152</v>
      </c>
      <c r="K416" s="65" t="s">
        <v>910</v>
      </c>
      <c r="L416" s="68">
        <v>1500</v>
      </c>
      <c r="M416" s="67">
        <v>4962644942152</v>
      </c>
      <c r="O416" s="74">
        <v>2200</v>
      </c>
      <c r="Q416" s="51">
        <v>980</v>
      </c>
      <c r="R416" s="70">
        <v>1580</v>
      </c>
      <c r="S416" s="51">
        <v>980</v>
      </c>
      <c r="T416" s="71">
        <v>1480</v>
      </c>
      <c r="U416" s="51">
        <v>1200</v>
      </c>
      <c r="V416" s="70">
        <v>1800</v>
      </c>
      <c r="W416" s="51">
        <v>460</v>
      </c>
      <c r="X416" s="61">
        <v>660</v>
      </c>
      <c r="Y416" s="81" t="s">
        <v>1355</v>
      </c>
      <c r="Z416" s="72">
        <f t="shared" si="6"/>
        <v>1.4347826086956521</v>
      </c>
    </row>
    <row r="417" spans="1:26" ht="15" customHeight="1">
      <c r="C417" s="51">
        <v>4962644942718</v>
      </c>
      <c r="D417" s="65" t="s">
        <v>148</v>
      </c>
      <c r="E417" s="65" t="s">
        <v>2160</v>
      </c>
      <c r="F417" s="64"/>
      <c r="G417" s="65">
        <v>20</v>
      </c>
      <c r="H417" s="65">
        <v>4962644</v>
      </c>
      <c r="I417" s="73" t="s">
        <v>2161</v>
      </c>
      <c r="J417" s="67">
        <v>4962644942718</v>
      </c>
      <c r="K417" s="65" t="s">
        <v>148</v>
      </c>
      <c r="L417" s="68">
        <v>4000</v>
      </c>
      <c r="M417" s="67">
        <v>4962644942718</v>
      </c>
      <c r="O417" s="74">
        <v>5300</v>
      </c>
      <c r="Q417" s="51">
        <v>2980</v>
      </c>
      <c r="R417" s="70">
        <v>3980</v>
      </c>
      <c r="S417" s="51">
        <v>2780</v>
      </c>
      <c r="T417" s="71">
        <v>3680</v>
      </c>
      <c r="U417" s="51">
        <v>3500</v>
      </c>
      <c r="V417" s="70">
        <v>4200</v>
      </c>
      <c r="W417" s="51">
        <v>1305</v>
      </c>
      <c r="X417" s="61">
        <v>1700</v>
      </c>
      <c r="Z417" s="72">
        <f t="shared" si="6"/>
        <v>1.3026819923371646</v>
      </c>
    </row>
    <row r="418" spans="1:26" ht="15" customHeight="1">
      <c r="C418" s="51">
        <v>4962644943487</v>
      </c>
      <c r="D418" s="65" t="s">
        <v>2162</v>
      </c>
      <c r="E418" s="65" t="s">
        <v>2160</v>
      </c>
      <c r="F418" s="64"/>
      <c r="G418" s="65">
        <v>20</v>
      </c>
      <c r="H418" s="65">
        <v>4962644</v>
      </c>
      <c r="I418" s="73" t="s">
        <v>2163</v>
      </c>
      <c r="J418" s="67">
        <v>4962644943487</v>
      </c>
      <c r="K418" s="65" t="s">
        <v>2162</v>
      </c>
      <c r="L418" s="68">
        <v>4000</v>
      </c>
      <c r="M418" s="67">
        <v>4962644943487</v>
      </c>
      <c r="O418" s="74">
        <v>5300</v>
      </c>
      <c r="Q418" s="51">
        <v>2980</v>
      </c>
      <c r="R418" s="70">
        <v>3980</v>
      </c>
      <c r="S418" s="51">
        <v>2780</v>
      </c>
      <c r="T418" s="71">
        <v>3680</v>
      </c>
      <c r="U418" s="51">
        <v>3500</v>
      </c>
      <c r="V418" s="60">
        <v>4200</v>
      </c>
      <c r="W418" s="51">
        <v>1305</v>
      </c>
      <c r="X418" s="61">
        <v>1700</v>
      </c>
      <c r="Z418" s="72">
        <f t="shared" si="6"/>
        <v>1.3026819923371646</v>
      </c>
    </row>
    <row r="419" spans="1:26" ht="15" customHeight="1">
      <c r="C419" s="51">
        <v>4962644941377</v>
      </c>
      <c r="D419" s="75" t="s">
        <v>2164</v>
      </c>
      <c r="E419" s="75" t="s">
        <v>2165</v>
      </c>
      <c r="F419" s="76"/>
      <c r="G419" s="75">
        <v>12</v>
      </c>
      <c r="H419" s="75">
        <v>4962644</v>
      </c>
      <c r="I419" s="77" t="s">
        <v>2166</v>
      </c>
      <c r="J419" s="78">
        <v>4962644941377</v>
      </c>
      <c r="K419" s="75" t="s">
        <v>2164</v>
      </c>
      <c r="L419" s="79">
        <v>10000</v>
      </c>
      <c r="M419" s="78">
        <v>4962644941377</v>
      </c>
      <c r="N419" s="80"/>
      <c r="O419" s="60">
        <v>10000</v>
      </c>
      <c r="P419" s="80"/>
      <c r="Q419" s="80">
        <v>6980</v>
      </c>
      <c r="R419" s="60">
        <v>6980</v>
      </c>
      <c r="S419" s="80">
        <v>6980</v>
      </c>
      <c r="T419" s="60">
        <v>6980</v>
      </c>
      <c r="U419" s="80">
        <v>8000</v>
      </c>
      <c r="V419" s="60">
        <v>8000</v>
      </c>
      <c r="W419" s="80">
        <v>3200</v>
      </c>
      <c r="X419" s="61">
        <v>3200</v>
      </c>
      <c r="Z419" s="72">
        <f t="shared" si="6"/>
        <v>1</v>
      </c>
    </row>
    <row r="420" spans="1:26" ht="15" customHeight="1">
      <c r="C420" s="51">
        <v>4962644941803</v>
      </c>
      <c r="D420" s="65" t="s">
        <v>911</v>
      </c>
      <c r="E420" s="65" t="s">
        <v>2167</v>
      </c>
      <c r="F420" s="64"/>
      <c r="G420" s="65" t="s">
        <v>1358</v>
      </c>
      <c r="H420" s="65">
        <v>4962644</v>
      </c>
      <c r="I420" s="73" t="s">
        <v>2168</v>
      </c>
      <c r="J420" s="67">
        <v>4962644941803</v>
      </c>
      <c r="K420" s="65" t="s">
        <v>911</v>
      </c>
      <c r="L420" s="68">
        <v>3000</v>
      </c>
      <c r="M420" s="67">
        <v>4962644941803</v>
      </c>
      <c r="O420" s="74">
        <v>4000</v>
      </c>
      <c r="Q420" s="51">
        <v>2500</v>
      </c>
      <c r="R420" s="70">
        <v>3450</v>
      </c>
      <c r="S420" s="51">
        <v>2500</v>
      </c>
      <c r="T420" s="71">
        <v>3160</v>
      </c>
      <c r="U420" s="51">
        <v>3000</v>
      </c>
      <c r="V420" s="70">
        <v>3700</v>
      </c>
      <c r="W420" s="51">
        <v>1350</v>
      </c>
      <c r="X420" s="61">
        <v>1485</v>
      </c>
      <c r="Z420" s="72">
        <f t="shared" si="6"/>
        <v>1.1000000000000001</v>
      </c>
    </row>
    <row r="421" spans="1:26" ht="15" customHeight="1">
      <c r="C421" s="51">
        <v>4962644937714</v>
      </c>
      <c r="D421" s="75" t="s">
        <v>2169</v>
      </c>
      <c r="E421" s="75" t="s">
        <v>2170</v>
      </c>
      <c r="F421" s="76"/>
      <c r="G421" s="75">
        <v>20</v>
      </c>
      <c r="H421" s="75">
        <v>4962644</v>
      </c>
      <c r="I421" s="77" t="s">
        <v>2171</v>
      </c>
      <c r="J421" s="78">
        <v>4962644937714</v>
      </c>
      <c r="K421" s="75" t="s">
        <v>2169</v>
      </c>
      <c r="L421" s="79">
        <v>4000</v>
      </c>
      <c r="M421" s="78">
        <v>4962644937714</v>
      </c>
      <c r="N421" s="80"/>
      <c r="O421" s="60">
        <v>4000</v>
      </c>
      <c r="P421" s="80"/>
      <c r="Q421" s="80">
        <v>2480</v>
      </c>
      <c r="R421" s="60">
        <v>2480</v>
      </c>
      <c r="S421" s="80">
        <v>1980</v>
      </c>
      <c r="T421" s="71">
        <v>1980</v>
      </c>
      <c r="U421" s="80">
        <v>2780</v>
      </c>
      <c r="V421" s="60">
        <v>2780</v>
      </c>
      <c r="W421" s="80">
        <v>980</v>
      </c>
      <c r="X421" s="61">
        <v>980</v>
      </c>
      <c r="Z421" s="72">
        <f t="shared" si="6"/>
        <v>1</v>
      </c>
    </row>
    <row r="422" spans="1:26" ht="15" customHeight="1">
      <c r="C422" s="51">
        <v>4962644943432</v>
      </c>
      <c r="D422" s="65" t="s">
        <v>912</v>
      </c>
      <c r="E422" s="65" t="s">
        <v>2172</v>
      </c>
      <c r="F422" s="64"/>
      <c r="G422" s="65">
        <v>20</v>
      </c>
      <c r="H422" s="65">
        <v>4962644</v>
      </c>
      <c r="I422" s="73" t="s">
        <v>2173</v>
      </c>
      <c r="J422" s="67">
        <v>4962644943432</v>
      </c>
      <c r="K422" s="65" t="s">
        <v>912</v>
      </c>
      <c r="L422" s="68">
        <v>4000</v>
      </c>
      <c r="M422" s="67">
        <v>4962644943432</v>
      </c>
      <c r="O422" s="60">
        <v>5300</v>
      </c>
      <c r="Q422" s="51">
        <v>2480</v>
      </c>
      <c r="R422" s="70">
        <v>2980</v>
      </c>
      <c r="S422" s="51">
        <v>1980</v>
      </c>
      <c r="T422" s="71">
        <v>2780</v>
      </c>
      <c r="U422" s="51">
        <v>2780</v>
      </c>
      <c r="V422" s="70">
        <v>3300</v>
      </c>
      <c r="W422" s="51">
        <v>1000</v>
      </c>
      <c r="X422" s="61">
        <v>1305</v>
      </c>
      <c r="Z422" s="72">
        <f t="shared" si="6"/>
        <v>1.3049999999999999</v>
      </c>
    </row>
    <row r="423" spans="1:26" ht="15" customHeight="1">
      <c r="C423" s="51">
        <v>4962644938957</v>
      </c>
      <c r="D423" s="75" t="s">
        <v>522</v>
      </c>
      <c r="E423" s="75" t="s">
        <v>2174</v>
      </c>
      <c r="F423" s="76"/>
      <c r="G423" s="75">
        <v>20</v>
      </c>
      <c r="H423" s="75">
        <v>4962644</v>
      </c>
      <c r="I423" s="77" t="s">
        <v>2175</v>
      </c>
      <c r="J423" s="78">
        <v>4962644938957</v>
      </c>
      <c r="K423" s="75" t="s">
        <v>522</v>
      </c>
      <c r="L423" s="79">
        <v>7000</v>
      </c>
      <c r="M423" s="78">
        <v>4962644938957</v>
      </c>
      <c r="N423" s="80"/>
      <c r="O423" s="60">
        <v>7000</v>
      </c>
      <c r="P423" s="80"/>
      <c r="Q423" s="80">
        <v>4980</v>
      </c>
      <c r="R423" s="60">
        <v>4980</v>
      </c>
      <c r="S423" s="80">
        <v>4980</v>
      </c>
      <c r="T423" s="60">
        <v>4980</v>
      </c>
      <c r="U423" s="80">
        <v>4980</v>
      </c>
      <c r="V423" s="60">
        <v>4980</v>
      </c>
      <c r="W423" s="80">
        <v>2150</v>
      </c>
      <c r="X423" s="61">
        <v>2150</v>
      </c>
      <c r="Z423" s="72">
        <f t="shared" si="6"/>
        <v>1</v>
      </c>
    </row>
    <row r="424" spans="1:26" ht="15" customHeight="1">
      <c r="C424" s="51">
        <v>4962644940110</v>
      </c>
      <c r="D424" s="75" t="s">
        <v>523</v>
      </c>
      <c r="E424" s="75" t="s">
        <v>2176</v>
      </c>
      <c r="F424" s="76"/>
      <c r="G424" s="75">
        <v>20</v>
      </c>
      <c r="H424" s="75">
        <v>4962644</v>
      </c>
      <c r="I424" s="77" t="s">
        <v>2177</v>
      </c>
      <c r="J424" s="78">
        <v>4962644940110</v>
      </c>
      <c r="K424" s="75" t="s">
        <v>523</v>
      </c>
      <c r="L424" s="79">
        <v>7000</v>
      </c>
      <c r="M424" s="78">
        <v>4962644940110</v>
      </c>
      <c r="N424" s="80"/>
      <c r="O424" s="60">
        <v>7000</v>
      </c>
      <c r="P424" s="80"/>
      <c r="Q424" s="80">
        <v>4980</v>
      </c>
      <c r="R424" s="60">
        <v>4980</v>
      </c>
      <c r="S424" s="80">
        <v>4980</v>
      </c>
      <c r="T424" s="60">
        <v>4980</v>
      </c>
      <c r="U424" s="80">
        <v>5000</v>
      </c>
      <c r="V424" s="60">
        <v>5000</v>
      </c>
      <c r="W424" s="80">
        <v>2340</v>
      </c>
      <c r="X424" s="61">
        <v>2340</v>
      </c>
      <c r="Z424" s="72">
        <f t="shared" si="6"/>
        <v>1</v>
      </c>
    </row>
    <row r="425" spans="1:26" ht="15" customHeight="1">
      <c r="C425" s="51">
        <v>4962644943449</v>
      </c>
      <c r="D425" s="65" t="s">
        <v>913</v>
      </c>
      <c r="E425" s="65" t="s">
        <v>2178</v>
      </c>
      <c r="F425" s="64"/>
      <c r="G425" s="65">
        <v>20</v>
      </c>
      <c r="H425" s="65">
        <v>4962644</v>
      </c>
      <c r="I425" s="73" t="s">
        <v>2179</v>
      </c>
      <c r="J425" s="67">
        <v>4962644943449</v>
      </c>
      <c r="K425" s="65" t="s">
        <v>913</v>
      </c>
      <c r="L425" s="68">
        <v>7000</v>
      </c>
      <c r="M425" s="67">
        <v>4962644943449</v>
      </c>
      <c r="O425" s="74">
        <v>9200</v>
      </c>
      <c r="Q425" s="51">
        <v>4980</v>
      </c>
      <c r="R425" s="70">
        <v>5980</v>
      </c>
      <c r="S425" s="51">
        <v>4980</v>
      </c>
      <c r="T425" s="71">
        <v>5480</v>
      </c>
      <c r="U425" s="51">
        <v>4980</v>
      </c>
      <c r="V425" s="70">
        <v>6500</v>
      </c>
      <c r="W425" s="51">
        <v>1980</v>
      </c>
      <c r="X425" s="61">
        <v>2575</v>
      </c>
      <c r="Z425" s="72">
        <f t="shared" si="6"/>
        <v>1.3005050505050506</v>
      </c>
    </row>
    <row r="426" spans="1:26" ht="15" customHeight="1">
      <c r="C426" s="51">
        <v>4962644940103</v>
      </c>
      <c r="D426" s="65" t="s">
        <v>524</v>
      </c>
      <c r="E426" s="65" t="s">
        <v>2180</v>
      </c>
      <c r="F426" s="64"/>
      <c r="G426" s="65" t="s">
        <v>1358</v>
      </c>
      <c r="H426" s="65">
        <v>4962644</v>
      </c>
      <c r="I426" s="73" t="s">
        <v>2181</v>
      </c>
      <c r="J426" s="67">
        <v>4962644940103</v>
      </c>
      <c r="K426" s="65" t="s">
        <v>524</v>
      </c>
      <c r="L426" s="68">
        <v>3000</v>
      </c>
      <c r="M426" s="67">
        <v>4962644940103</v>
      </c>
      <c r="O426" s="74">
        <v>4000</v>
      </c>
      <c r="Q426" s="51">
        <v>2000</v>
      </c>
      <c r="R426" s="70">
        <v>3070</v>
      </c>
      <c r="S426" s="51">
        <v>2480</v>
      </c>
      <c r="T426" s="71">
        <v>2800</v>
      </c>
      <c r="U426" s="51">
        <v>2500</v>
      </c>
      <c r="V426" s="70">
        <v>3300</v>
      </c>
      <c r="W426" s="51">
        <v>1200</v>
      </c>
      <c r="X426" s="61">
        <v>1320</v>
      </c>
      <c r="Z426" s="72">
        <f t="shared" si="6"/>
        <v>1.1000000000000001</v>
      </c>
    </row>
    <row r="427" spans="1:26" ht="15" customHeight="1">
      <c r="C427" s="51">
        <v>4962644941360</v>
      </c>
      <c r="D427" s="65" t="s">
        <v>525</v>
      </c>
      <c r="E427" s="65" t="s">
        <v>2182</v>
      </c>
      <c r="F427" s="64"/>
      <c r="G427" s="65">
        <v>12</v>
      </c>
      <c r="H427" s="65">
        <v>4962644</v>
      </c>
      <c r="I427" s="73" t="s">
        <v>2183</v>
      </c>
      <c r="J427" s="67">
        <v>4962644941360</v>
      </c>
      <c r="K427" s="65" t="s">
        <v>525</v>
      </c>
      <c r="L427" s="68">
        <v>7000</v>
      </c>
      <c r="M427" s="67">
        <v>4962644941360</v>
      </c>
      <c r="O427" s="74">
        <v>9200</v>
      </c>
      <c r="Q427" s="51">
        <v>5480</v>
      </c>
      <c r="R427" s="60">
        <v>6980</v>
      </c>
      <c r="S427" s="51">
        <v>4980</v>
      </c>
      <c r="T427" s="71">
        <v>6480</v>
      </c>
      <c r="U427" s="51">
        <v>6000</v>
      </c>
      <c r="V427" s="60">
        <v>7800</v>
      </c>
      <c r="W427" s="51">
        <v>2340</v>
      </c>
      <c r="X427" s="61">
        <v>3045</v>
      </c>
      <c r="Z427" s="72">
        <f t="shared" si="6"/>
        <v>1.3012820512820513</v>
      </c>
    </row>
    <row r="428" spans="1:26" ht="15" customHeight="1">
      <c r="A428" s="51" t="s">
        <v>1350</v>
      </c>
      <c r="B428" s="51" t="s">
        <v>1351</v>
      </c>
      <c r="C428" s="51">
        <v>4962644942985</v>
      </c>
      <c r="D428" s="65" t="s">
        <v>2184</v>
      </c>
      <c r="E428" s="65" t="s">
        <v>2185</v>
      </c>
      <c r="F428" s="64" t="s">
        <v>116</v>
      </c>
      <c r="G428" s="65">
        <v>100</v>
      </c>
      <c r="H428" s="65">
        <v>4962644</v>
      </c>
      <c r="I428" s="73" t="s">
        <v>2186</v>
      </c>
      <c r="J428" s="67">
        <v>4962644942985</v>
      </c>
      <c r="K428" s="65" t="s">
        <v>2184</v>
      </c>
      <c r="L428" s="68">
        <v>1200</v>
      </c>
      <c r="M428" s="67">
        <v>4962644942985</v>
      </c>
      <c r="O428" s="60">
        <v>1200</v>
      </c>
      <c r="Q428" s="51">
        <v>598</v>
      </c>
      <c r="R428" s="60">
        <v>598</v>
      </c>
      <c r="S428" s="51">
        <v>598</v>
      </c>
      <c r="T428" s="60">
        <v>598</v>
      </c>
      <c r="U428" s="51">
        <v>698</v>
      </c>
      <c r="V428" s="60">
        <v>698</v>
      </c>
      <c r="W428" s="51">
        <v>280</v>
      </c>
      <c r="X428" s="61">
        <v>280</v>
      </c>
      <c r="Y428" s="51" t="s">
        <v>1390</v>
      </c>
      <c r="Z428" s="72">
        <f t="shared" si="6"/>
        <v>1</v>
      </c>
    </row>
    <row r="429" spans="1:26" ht="15" customHeight="1">
      <c r="A429" s="51" t="s">
        <v>1350</v>
      </c>
      <c r="B429" s="51" t="s">
        <v>1351</v>
      </c>
      <c r="C429" s="51">
        <v>4962644942930</v>
      </c>
      <c r="D429" s="65" t="s">
        <v>2187</v>
      </c>
      <c r="E429" s="65" t="s">
        <v>2185</v>
      </c>
      <c r="F429" s="64" t="s">
        <v>10</v>
      </c>
      <c r="G429" s="65">
        <v>100</v>
      </c>
      <c r="H429" s="65">
        <v>4962644</v>
      </c>
      <c r="I429" s="73" t="s">
        <v>2188</v>
      </c>
      <c r="J429" s="67">
        <v>4962644942930</v>
      </c>
      <c r="K429" s="65" t="s">
        <v>2187</v>
      </c>
      <c r="L429" s="68">
        <v>1200</v>
      </c>
      <c r="M429" s="67">
        <v>4962644942930</v>
      </c>
      <c r="O429" s="60">
        <v>1200</v>
      </c>
      <c r="Q429" s="51">
        <v>598</v>
      </c>
      <c r="R429" s="60">
        <v>598</v>
      </c>
      <c r="S429" s="51">
        <v>598</v>
      </c>
      <c r="T429" s="60">
        <v>598</v>
      </c>
      <c r="U429" s="51">
        <v>698</v>
      </c>
      <c r="V429" s="60">
        <v>698</v>
      </c>
      <c r="W429" s="51">
        <v>280</v>
      </c>
      <c r="X429" s="61">
        <v>280</v>
      </c>
      <c r="Y429" s="51" t="s">
        <v>1390</v>
      </c>
      <c r="Z429" s="72">
        <f t="shared" si="6"/>
        <v>1</v>
      </c>
    </row>
    <row r="430" spans="1:26" ht="15" customHeight="1">
      <c r="A430" s="51" t="s">
        <v>1350</v>
      </c>
      <c r="B430" s="51" t="s">
        <v>1351</v>
      </c>
      <c r="C430" s="51">
        <v>4962644943562</v>
      </c>
      <c r="D430" s="65" t="s">
        <v>2189</v>
      </c>
      <c r="E430" s="65" t="s">
        <v>2190</v>
      </c>
      <c r="F430" s="64" t="s">
        <v>116</v>
      </c>
      <c r="G430" s="65">
        <v>100</v>
      </c>
      <c r="H430" s="65">
        <v>4962644</v>
      </c>
      <c r="I430" s="73" t="s">
        <v>2191</v>
      </c>
      <c r="J430" s="67">
        <v>4962644943562</v>
      </c>
      <c r="K430" s="65" t="s">
        <v>2189</v>
      </c>
      <c r="L430" s="68">
        <v>1200</v>
      </c>
      <c r="M430" s="67">
        <v>4962644943562</v>
      </c>
      <c r="O430" s="60">
        <v>1200</v>
      </c>
      <c r="Q430" s="51">
        <v>598</v>
      </c>
      <c r="R430" s="60">
        <v>598</v>
      </c>
      <c r="S430" s="51">
        <v>598</v>
      </c>
      <c r="T430" s="60">
        <v>598</v>
      </c>
      <c r="U430" s="51">
        <v>698</v>
      </c>
      <c r="V430" s="60">
        <v>698</v>
      </c>
      <c r="W430" s="51">
        <v>280</v>
      </c>
      <c r="X430" s="61">
        <v>280</v>
      </c>
      <c r="Y430" s="51" t="s">
        <v>1390</v>
      </c>
      <c r="Z430" s="72">
        <f t="shared" si="6"/>
        <v>1</v>
      </c>
    </row>
    <row r="431" spans="1:26" ht="15" customHeight="1">
      <c r="A431" s="51" t="s">
        <v>1350</v>
      </c>
      <c r="B431" s="51" t="s">
        <v>1351</v>
      </c>
      <c r="C431" s="51">
        <v>4962644943555</v>
      </c>
      <c r="D431" s="65" t="s">
        <v>2192</v>
      </c>
      <c r="E431" s="65" t="s">
        <v>2190</v>
      </c>
      <c r="F431" s="64" t="s">
        <v>10</v>
      </c>
      <c r="G431" s="65">
        <v>100</v>
      </c>
      <c r="H431" s="65">
        <v>4962644</v>
      </c>
      <c r="I431" s="73" t="s">
        <v>2193</v>
      </c>
      <c r="J431" s="67">
        <v>4962644943555</v>
      </c>
      <c r="K431" s="65" t="s">
        <v>2192</v>
      </c>
      <c r="L431" s="68">
        <v>1200</v>
      </c>
      <c r="M431" s="67">
        <v>4962644943555</v>
      </c>
      <c r="O431" s="60">
        <v>1200</v>
      </c>
      <c r="Q431" s="51">
        <v>598</v>
      </c>
      <c r="R431" s="60">
        <v>598</v>
      </c>
      <c r="S431" s="51">
        <v>598</v>
      </c>
      <c r="T431" s="60">
        <v>598</v>
      </c>
      <c r="U431" s="51">
        <v>698</v>
      </c>
      <c r="V431" s="60">
        <v>698</v>
      </c>
      <c r="W431" s="51">
        <v>280</v>
      </c>
      <c r="X431" s="61">
        <v>280</v>
      </c>
      <c r="Y431" s="51" t="s">
        <v>1390</v>
      </c>
      <c r="Z431" s="72">
        <f t="shared" si="6"/>
        <v>1</v>
      </c>
    </row>
    <row r="432" spans="1:26" ht="15" customHeight="1">
      <c r="C432" s="51">
        <v>4962644942725</v>
      </c>
      <c r="D432" s="65" t="s">
        <v>2194</v>
      </c>
      <c r="E432" s="65" t="s">
        <v>2195</v>
      </c>
      <c r="F432" s="64"/>
      <c r="G432" s="65">
        <v>80</v>
      </c>
      <c r="H432" s="65">
        <v>4962644</v>
      </c>
      <c r="I432" s="73" t="s">
        <v>2196</v>
      </c>
      <c r="J432" s="67">
        <v>4962644942725</v>
      </c>
      <c r="K432" s="65" t="s">
        <v>2194</v>
      </c>
      <c r="L432" s="68">
        <v>3500</v>
      </c>
      <c r="M432" s="67">
        <v>4962644942725</v>
      </c>
      <c r="O432" s="60">
        <v>4600</v>
      </c>
      <c r="Q432" s="51">
        <v>1980</v>
      </c>
      <c r="R432" s="60">
        <v>2800</v>
      </c>
      <c r="S432" s="51">
        <v>1980</v>
      </c>
      <c r="T432" s="71">
        <v>2580</v>
      </c>
      <c r="U432" s="51">
        <v>2500</v>
      </c>
      <c r="V432" s="60">
        <v>3000</v>
      </c>
      <c r="W432" s="51">
        <v>930</v>
      </c>
      <c r="X432" s="61">
        <v>1210</v>
      </c>
      <c r="Z432" s="72">
        <f t="shared" si="6"/>
        <v>1.3010752688172043</v>
      </c>
    </row>
    <row r="433" spans="1:26" ht="15" customHeight="1">
      <c r="A433" s="51" t="s">
        <v>1350</v>
      </c>
      <c r="B433" s="51" t="s">
        <v>1351</v>
      </c>
      <c r="C433" s="51">
        <v>4962644931774</v>
      </c>
      <c r="D433" s="65" t="s">
        <v>916</v>
      </c>
      <c r="E433" s="65" t="s">
        <v>2197</v>
      </c>
      <c r="F433" s="64" t="s">
        <v>247</v>
      </c>
      <c r="G433" s="65">
        <v>100</v>
      </c>
      <c r="H433" s="65">
        <v>4962644</v>
      </c>
      <c r="I433" s="73" t="s">
        <v>2198</v>
      </c>
      <c r="J433" s="67">
        <v>4962644931774</v>
      </c>
      <c r="K433" s="65" t="s">
        <v>916</v>
      </c>
      <c r="L433" s="68">
        <v>280</v>
      </c>
      <c r="M433" s="67">
        <v>4962644931774</v>
      </c>
      <c r="O433" s="60">
        <v>400</v>
      </c>
      <c r="Q433" s="51">
        <v>200</v>
      </c>
      <c r="R433" s="70">
        <v>240</v>
      </c>
      <c r="S433" s="51">
        <v>200</v>
      </c>
      <c r="T433" s="71">
        <v>220</v>
      </c>
      <c r="U433" s="51">
        <v>230</v>
      </c>
      <c r="V433" s="70">
        <v>280</v>
      </c>
      <c r="W433" s="51">
        <v>80</v>
      </c>
      <c r="X433" s="61">
        <v>103</v>
      </c>
      <c r="Y433" s="81" t="s">
        <v>1355</v>
      </c>
      <c r="Z433" s="72">
        <f t="shared" si="6"/>
        <v>1.2875000000000001</v>
      </c>
    </row>
    <row r="434" spans="1:26" ht="15" customHeight="1">
      <c r="A434" s="51" t="s">
        <v>1350</v>
      </c>
      <c r="B434" s="51" t="s">
        <v>1351</v>
      </c>
      <c r="C434" s="51">
        <v>4962644931804</v>
      </c>
      <c r="D434" s="65" t="s">
        <v>917</v>
      </c>
      <c r="E434" s="65" t="s">
        <v>2197</v>
      </c>
      <c r="F434" s="64" t="s">
        <v>1557</v>
      </c>
      <c r="G434" s="65">
        <v>100</v>
      </c>
      <c r="H434" s="65">
        <v>4962644</v>
      </c>
      <c r="I434" s="73" t="s">
        <v>2199</v>
      </c>
      <c r="J434" s="67">
        <v>4962644931804</v>
      </c>
      <c r="K434" s="65" t="s">
        <v>917</v>
      </c>
      <c r="L434" s="68">
        <v>280</v>
      </c>
      <c r="M434" s="67">
        <v>4962644931804</v>
      </c>
      <c r="O434" s="60">
        <v>400</v>
      </c>
      <c r="Q434" s="51">
        <v>200</v>
      </c>
      <c r="R434" s="70">
        <v>240</v>
      </c>
      <c r="S434" s="51">
        <v>200</v>
      </c>
      <c r="T434" s="71">
        <v>220</v>
      </c>
      <c r="U434" s="51">
        <v>230</v>
      </c>
      <c r="V434" s="70">
        <v>280</v>
      </c>
      <c r="W434" s="51">
        <v>80</v>
      </c>
      <c r="X434" s="61">
        <v>103</v>
      </c>
      <c r="Y434" s="81" t="s">
        <v>1355</v>
      </c>
      <c r="Z434" s="72">
        <f t="shared" si="6"/>
        <v>1.2875000000000001</v>
      </c>
    </row>
    <row r="435" spans="1:26" ht="15" customHeight="1">
      <c r="A435" s="51" t="s">
        <v>1350</v>
      </c>
      <c r="B435" s="51" t="s">
        <v>1351</v>
      </c>
      <c r="C435" s="51">
        <v>4962644931798</v>
      </c>
      <c r="D435" s="65" t="s">
        <v>918</v>
      </c>
      <c r="E435" s="65" t="s">
        <v>2197</v>
      </c>
      <c r="F435" s="64" t="s">
        <v>1559</v>
      </c>
      <c r="G435" s="65">
        <v>100</v>
      </c>
      <c r="H435" s="65">
        <v>4962644</v>
      </c>
      <c r="I435" s="73" t="s">
        <v>2200</v>
      </c>
      <c r="J435" s="67">
        <v>4962644931798</v>
      </c>
      <c r="K435" s="65" t="s">
        <v>918</v>
      </c>
      <c r="L435" s="68">
        <v>280</v>
      </c>
      <c r="M435" s="67">
        <v>4962644931798</v>
      </c>
      <c r="O435" s="60">
        <v>400</v>
      </c>
      <c r="Q435" s="51">
        <v>200</v>
      </c>
      <c r="R435" s="70">
        <v>240</v>
      </c>
      <c r="S435" s="51">
        <v>200</v>
      </c>
      <c r="T435" s="71">
        <v>220</v>
      </c>
      <c r="U435" s="51">
        <v>230</v>
      </c>
      <c r="V435" s="70">
        <v>280</v>
      </c>
      <c r="W435" s="51">
        <v>80</v>
      </c>
      <c r="X435" s="61">
        <v>103</v>
      </c>
      <c r="Y435" s="81" t="s">
        <v>1355</v>
      </c>
      <c r="Z435" s="72">
        <f t="shared" si="6"/>
        <v>1.2875000000000001</v>
      </c>
    </row>
    <row r="436" spans="1:26" ht="15" customHeight="1">
      <c r="A436" s="51" t="s">
        <v>1350</v>
      </c>
      <c r="B436" s="51" t="s">
        <v>1351</v>
      </c>
      <c r="C436" s="51">
        <v>4962644931781</v>
      </c>
      <c r="D436" s="65" t="s">
        <v>919</v>
      </c>
      <c r="E436" s="65" t="s">
        <v>2197</v>
      </c>
      <c r="F436" s="64" t="s">
        <v>1834</v>
      </c>
      <c r="G436" s="65">
        <v>100</v>
      </c>
      <c r="H436" s="65">
        <v>4962644</v>
      </c>
      <c r="I436" s="73" t="s">
        <v>2201</v>
      </c>
      <c r="J436" s="67">
        <v>4962644931781</v>
      </c>
      <c r="K436" s="65" t="s">
        <v>919</v>
      </c>
      <c r="L436" s="68">
        <v>280</v>
      </c>
      <c r="M436" s="67">
        <v>4962644931781</v>
      </c>
      <c r="O436" s="60">
        <v>400</v>
      </c>
      <c r="Q436" s="51">
        <v>200</v>
      </c>
      <c r="R436" s="70">
        <v>240</v>
      </c>
      <c r="S436" s="51">
        <v>200</v>
      </c>
      <c r="T436" s="71">
        <v>220</v>
      </c>
      <c r="U436" s="51">
        <v>230</v>
      </c>
      <c r="V436" s="70">
        <v>280</v>
      </c>
      <c r="W436" s="51">
        <v>80</v>
      </c>
      <c r="X436" s="61">
        <v>103</v>
      </c>
      <c r="Y436" s="81" t="s">
        <v>1355</v>
      </c>
      <c r="Z436" s="72">
        <f t="shared" si="6"/>
        <v>1.2875000000000001</v>
      </c>
    </row>
    <row r="437" spans="1:26" ht="15" customHeight="1">
      <c r="A437" s="51" t="s">
        <v>1350</v>
      </c>
      <c r="B437" s="51" t="s">
        <v>1351</v>
      </c>
      <c r="C437" s="51">
        <v>4962644931811</v>
      </c>
      <c r="D437" s="65" t="s">
        <v>920</v>
      </c>
      <c r="E437" s="65" t="s">
        <v>2197</v>
      </c>
      <c r="F437" s="64" t="s">
        <v>1372</v>
      </c>
      <c r="G437" s="65">
        <v>100</v>
      </c>
      <c r="H437" s="65">
        <v>4962644</v>
      </c>
      <c r="I437" s="73" t="s">
        <v>2202</v>
      </c>
      <c r="J437" s="67">
        <v>4962644931811</v>
      </c>
      <c r="K437" s="65" t="s">
        <v>920</v>
      </c>
      <c r="L437" s="68">
        <v>280</v>
      </c>
      <c r="M437" s="67">
        <v>4962644931811</v>
      </c>
      <c r="O437" s="60">
        <v>400</v>
      </c>
      <c r="Q437" s="51">
        <v>200</v>
      </c>
      <c r="R437" s="70">
        <v>240</v>
      </c>
      <c r="S437" s="51">
        <v>200</v>
      </c>
      <c r="T437" s="71">
        <v>220</v>
      </c>
      <c r="U437" s="51">
        <v>230</v>
      </c>
      <c r="V437" s="70">
        <v>280</v>
      </c>
      <c r="W437" s="51">
        <v>80</v>
      </c>
      <c r="X437" s="61">
        <v>103</v>
      </c>
      <c r="Y437" s="81" t="s">
        <v>1355</v>
      </c>
      <c r="Z437" s="72">
        <f t="shared" si="6"/>
        <v>1.2875000000000001</v>
      </c>
    </row>
    <row r="438" spans="1:26" ht="15" customHeight="1">
      <c r="A438" s="51" t="s">
        <v>1350</v>
      </c>
      <c r="B438" s="51" t="s">
        <v>1351</v>
      </c>
      <c r="C438" s="51">
        <v>4962644931736</v>
      </c>
      <c r="D438" s="65" t="s">
        <v>921</v>
      </c>
      <c r="E438" s="65" t="s">
        <v>2203</v>
      </c>
      <c r="F438" s="64" t="s">
        <v>247</v>
      </c>
      <c r="G438" s="65">
        <v>100</v>
      </c>
      <c r="H438" s="65">
        <v>4962644</v>
      </c>
      <c r="I438" s="73" t="s">
        <v>2204</v>
      </c>
      <c r="J438" s="67">
        <v>4962644931736</v>
      </c>
      <c r="K438" s="65" t="s">
        <v>921</v>
      </c>
      <c r="L438" s="68">
        <v>280</v>
      </c>
      <c r="M438" s="67">
        <v>4962644931736</v>
      </c>
      <c r="O438" s="60">
        <v>400</v>
      </c>
      <c r="Q438" s="51">
        <v>200</v>
      </c>
      <c r="R438" s="70">
        <v>240</v>
      </c>
      <c r="S438" s="51">
        <v>200</v>
      </c>
      <c r="T438" s="71">
        <v>220</v>
      </c>
      <c r="U438" s="51">
        <v>230</v>
      </c>
      <c r="V438" s="70">
        <v>280</v>
      </c>
      <c r="W438" s="51">
        <v>80</v>
      </c>
      <c r="X438" s="61">
        <v>103</v>
      </c>
      <c r="Y438" s="81" t="s">
        <v>1355</v>
      </c>
      <c r="Z438" s="72">
        <f t="shared" si="6"/>
        <v>1.2875000000000001</v>
      </c>
    </row>
    <row r="439" spans="1:26" ht="15" customHeight="1">
      <c r="A439" s="51" t="s">
        <v>1350</v>
      </c>
      <c r="B439" s="51" t="s">
        <v>1351</v>
      </c>
      <c r="C439" s="51">
        <v>4962644931842</v>
      </c>
      <c r="D439" s="65" t="s">
        <v>922</v>
      </c>
      <c r="E439" s="65" t="s">
        <v>2203</v>
      </c>
      <c r="F439" s="64" t="s">
        <v>1557</v>
      </c>
      <c r="G439" s="65">
        <v>100</v>
      </c>
      <c r="H439" s="65">
        <v>4962644</v>
      </c>
      <c r="I439" s="73" t="s">
        <v>2205</v>
      </c>
      <c r="J439" s="67">
        <v>4962644931842</v>
      </c>
      <c r="K439" s="65" t="s">
        <v>922</v>
      </c>
      <c r="L439" s="68">
        <v>280</v>
      </c>
      <c r="M439" s="67">
        <v>4962644931842</v>
      </c>
      <c r="O439" s="60">
        <v>400</v>
      </c>
      <c r="Q439" s="51">
        <v>200</v>
      </c>
      <c r="R439" s="70">
        <v>240</v>
      </c>
      <c r="S439" s="51">
        <v>200</v>
      </c>
      <c r="T439" s="71">
        <v>220</v>
      </c>
      <c r="U439" s="51">
        <v>230</v>
      </c>
      <c r="V439" s="70">
        <v>280</v>
      </c>
      <c r="W439" s="51">
        <v>80</v>
      </c>
      <c r="X439" s="61">
        <v>103</v>
      </c>
      <c r="Y439" s="81" t="s">
        <v>1355</v>
      </c>
      <c r="Z439" s="72">
        <f t="shared" si="6"/>
        <v>1.2875000000000001</v>
      </c>
    </row>
    <row r="440" spans="1:26" ht="15" customHeight="1">
      <c r="A440" s="51" t="s">
        <v>1350</v>
      </c>
      <c r="B440" s="51" t="s">
        <v>1351</v>
      </c>
      <c r="C440" s="51">
        <v>4962644931835</v>
      </c>
      <c r="D440" s="65" t="s">
        <v>923</v>
      </c>
      <c r="E440" s="65" t="s">
        <v>2203</v>
      </c>
      <c r="F440" s="64" t="s">
        <v>1559</v>
      </c>
      <c r="G440" s="65">
        <v>100</v>
      </c>
      <c r="H440" s="65">
        <v>4962644</v>
      </c>
      <c r="I440" s="73" t="s">
        <v>2206</v>
      </c>
      <c r="J440" s="67">
        <v>4962644931835</v>
      </c>
      <c r="K440" s="65" t="s">
        <v>923</v>
      </c>
      <c r="L440" s="68">
        <v>280</v>
      </c>
      <c r="M440" s="67">
        <v>4962644931835</v>
      </c>
      <c r="O440" s="60">
        <v>400</v>
      </c>
      <c r="Q440" s="51">
        <v>200</v>
      </c>
      <c r="R440" s="70">
        <v>240</v>
      </c>
      <c r="S440" s="51">
        <v>200</v>
      </c>
      <c r="T440" s="71">
        <v>220</v>
      </c>
      <c r="U440" s="51">
        <v>230</v>
      </c>
      <c r="V440" s="70">
        <v>280</v>
      </c>
      <c r="W440" s="51">
        <v>80</v>
      </c>
      <c r="X440" s="61">
        <v>103</v>
      </c>
      <c r="Y440" s="81" t="s">
        <v>1355</v>
      </c>
      <c r="Z440" s="72">
        <f t="shared" si="6"/>
        <v>1.2875000000000001</v>
      </c>
    </row>
    <row r="441" spans="1:26" ht="15" customHeight="1">
      <c r="A441" s="51" t="s">
        <v>1350</v>
      </c>
      <c r="B441" s="51" t="s">
        <v>1351</v>
      </c>
      <c r="C441" s="51">
        <v>4962644931828</v>
      </c>
      <c r="D441" s="65" t="s">
        <v>924</v>
      </c>
      <c r="E441" s="65" t="s">
        <v>2203</v>
      </c>
      <c r="F441" s="64" t="s">
        <v>1834</v>
      </c>
      <c r="G441" s="65">
        <v>100</v>
      </c>
      <c r="H441" s="65">
        <v>4962644</v>
      </c>
      <c r="I441" s="73" t="s">
        <v>2207</v>
      </c>
      <c r="J441" s="67">
        <v>4962644931828</v>
      </c>
      <c r="K441" s="65" t="s">
        <v>924</v>
      </c>
      <c r="L441" s="68">
        <v>280</v>
      </c>
      <c r="M441" s="67">
        <v>4962644931828</v>
      </c>
      <c r="O441" s="60">
        <v>400</v>
      </c>
      <c r="Q441" s="51">
        <v>200</v>
      </c>
      <c r="R441" s="70">
        <v>240</v>
      </c>
      <c r="S441" s="51">
        <v>200</v>
      </c>
      <c r="T441" s="71">
        <v>220</v>
      </c>
      <c r="U441" s="51">
        <v>230</v>
      </c>
      <c r="V441" s="70">
        <v>280</v>
      </c>
      <c r="W441" s="51">
        <v>80</v>
      </c>
      <c r="X441" s="61">
        <v>103</v>
      </c>
      <c r="Y441" s="81" t="s">
        <v>1355</v>
      </c>
      <c r="Z441" s="72">
        <f t="shared" si="6"/>
        <v>1.2875000000000001</v>
      </c>
    </row>
    <row r="442" spans="1:26" ht="15" customHeight="1">
      <c r="A442" s="51" t="s">
        <v>1350</v>
      </c>
      <c r="B442" s="51" t="s">
        <v>1351</v>
      </c>
      <c r="C442" s="51">
        <v>4962644931859</v>
      </c>
      <c r="D442" s="65" t="s">
        <v>925</v>
      </c>
      <c r="E442" s="65" t="s">
        <v>2203</v>
      </c>
      <c r="F442" s="64" t="s">
        <v>1372</v>
      </c>
      <c r="G442" s="65">
        <v>100</v>
      </c>
      <c r="H442" s="65">
        <v>4962644</v>
      </c>
      <c r="I442" s="73" t="s">
        <v>2208</v>
      </c>
      <c r="J442" s="67">
        <v>4962644931859</v>
      </c>
      <c r="K442" s="65" t="s">
        <v>925</v>
      </c>
      <c r="L442" s="68">
        <v>280</v>
      </c>
      <c r="M442" s="67">
        <v>4962644931859</v>
      </c>
      <c r="O442" s="60">
        <v>400</v>
      </c>
      <c r="Q442" s="51">
        <v>200</v>
      </c>
      <c r="R442" s="70">
        <v>240</v>
      </c>
      <c r="S442" s="51">
        <v>200</v>
      </c>
      <c r="T442" s="71">
        <v>220</v>
      </c>
      <c r="U442" s="51">
        <v>230</v>
      </c>
      <c r="V442" s="70">
        <v>280</v>
      </c>
      <c r="W442" s="51">
        <v>80</v>
      </c>
      <c r="X442" s="61">
        <v>103</v>
      </c>
      <c r="Y442" s="81" t="s">
        <v>1355</v>
      </c>
      <c r="Z442" s="72">
        <f t="shared" si="6"/>
        <v>1.2875000000000001</v>
      </c>
    </row>
    <row r="443" spans="1:26" ht="15" customHeight="1">
      <c r="A443" s="51" t="s">
        <v>1350</v>
      </c>
      <c r="B443" s="51" t="s">
        <v>1351</v>
      </c>
      <c r="C443" s="51">
        <v>4962644942374</v>
      </c>
      <c r="D443" s="65" t="s">
        <v>687</v>
      </c>
      <c r="E443" s="65" t="s">
        <v>2209</v>
      </c>
      <c r="F443" s="64"/>
      <c r="G443" s="65">
        <v>10</v>
      </c>
      <c r="H443" s="65">
        <v>4962644</v>
      </c>
      <c r="I443" s="73" t="s">
        <v>2210</v>
      </c>
      <c r="J443" s="67">
        <v>4962644942374</v>
      </c>
      <c r="K443" s="65" t="s">
        <v>687</v>
      </c>
      <c r="L443" s="68">
        <v>2500</v>
      </c>
      <c r="M443" s="67">
        <v>4962644942374</v>
      </c>
      <c r="O443" s="60">
        <v>3000</v>
      </c>
      <c r="Q443" s="51">
        <v>1680</v>
      </c>
      <c r="R443" s="70">
        <v>2180</v>
      </c>
      <c r="S443" s="51">
        <v>1580</v>
      </c>
      <c r="T443" s="71">
        <v>1980</v>
      </c>
      <c r="U443" s="51">
        <v>2000</v>
      </c>
      <c r="V443" s="70">
        <v>2500</v>
      </c>
      <c r="W443" s="51">
        <v>800</v>
      </c>
      <c r="X443" s="61">
        <v>930</v>
      </c>
      <c r="Y443" s="81" t="s">
        <v>1355</v>
      </c>
      <c r="Z443" s="72">
        <f t="shared" si="6"/>
        <v>1.1625000000000001</v>
      </c>
    </row>
    <row r="444" spans="1:26" ht="15" customHeight="1">
      <c r="C444" s="51">
        <v>4962644214846</v>
      </c>
      <c r="D444" s="75" t="s">
        <v>527</v>
      </c>
      <c r="E444" s="75" t="s">
        <v>2211</v>
      </c>
      <c r="F444" s="76"/>
      <c r="G444" s="75">
        <v>50</v>
      </c>
      <c r="H444" s="75">
        <v>4962644</v>
      </c>
      <c r="I444" s="77" t="s">
        <v>2212</v>
      </c>
      <c r="J444" s="78">
        <v>4962644214846</v>
      </c>
      <c r="K444" s="75" t="s">
        <v>527</v>
      </c>
      <c r="L444" s="79">
        <v>800</v>
      </c>
      <c r="M444" s="78">
        <v>4962644214846</v>
      </c>
      <c r="N444" s="80"/>
      <c r="O444" s="60">
        <v>800</v>
      </c>
      <c r="P444" s="80"/>
      <c r="Q444" s="80">
        <v>500</v>
      </c>
      <c r="R444" s="60">
        <v>500</v>
      </c>
      <c r="S444" s="80">
        <v>498</v>
      </c>
      <c r="T444" s="71">
        <v>498</v>
      </c>
      <c r="U444" s="80">
        <v>600</v>
      </c>
      <c r="V444" s="60">
        <v>600</v>
      </c>
      <c r="W444" s="80">
        <v>235</v>
      </c>
      <c r="X444" s="61">
        <v>235</v>
      </c>
      <c r="Z444" s="72">
        <f t="shared" si="6"/>
        <v>1</v>
      </c>
    </row>
    <row r="445" spans="1:26" ht="15" customHeight="1">
      <c r="C445" s="51">
        <v>4962644215577</v>
      </c>
      <c r="D445" s="65" t="s">
        <v>2213</v>
      </c>
      <c r="E445" s="65" t="s">
        <v>2214</v>
      </c>
      <c r="F445" s="64"/>
      <c r="G445" s="112" t="s">
        <v>1361</v>
      </c>
      <c r="H445" s="65">
        <v>4962644</v>
      </c>
      <c r="I445" s="73" t="s">
        <v>2215</v>
      </c>
      <c r="J445" s="67">
        <v>4962644215577</v>
      </c>
      <c r="K445" s="65" t="s">
        <v>2213</v>
      </c>
      <c r="L445" s="68" t="s">
        <v>1440</v>
      </c>
      <c r="M445" s="67">
        <v>4962644215577</v>
      </c>
      <c r="O445" s="60" t="s">
        <v>1440</v>
      </c>
      <c r="Q445" s="51">
        <v>398</v>
      </c>
      <c r="R445" s="70">
        <v>560</v>
      </c>
      <c r="S445" s="51">
        <v>398</v>
      </c>
      <c r="T445" s="71">
        <v>510</v>
      </c>
      <c r="U445" s="51">
        <v>498</v>
      </c>
      <c r="V445" s="70">
        <v>600</v>
      </c>
      <c r="W445" s="51">
        <v>185</v>
      </c>
      <c r="X445" s="61">
        <v>241</v>
      </c>
      <c r="Z445" s="72">
        <f t="shared" si="6"/>
        <v>1.3027027027027027</v>
      </c>
    </row>
    <row r="446" spans="1:26" ht="15" customHeight="1">
      <c r="A446" s="51" t="s">
        <v>1380</v>
      </c>
      <c r="B446" s="51" t="s">
        <v>1351</v>
      </c>
      <c r="C446" s="51">
        <v>4962644215560</v>
      </c>
      <c r="D446" s="65" t="s">
        <v>2216</v>
      </c>
      <c r="E446" s="65" t="s">
        <v>2217</v>
      </c>
      <c r="F446" s="64"/>
      <c r="G446" s="65">
        <v>50</v>
      </c>
      <c r="H446" s="65">
        <v>4962644</v>
      </c>
      <c r="I446" s="73" t="s">
        <v>2218</v>
      </c>
      <c r="J446" s="67">
        <v>4962644215560</v>
      </c>
      <c r="K446" s="65" t="s">
        <v>2216</v>
      </c>
      <c r="L446" s="68">
        <v>1000</v>
      </c>
      <c r="M446" s="67">
        <v>4962644215560</v>
      </c>
      <c r="O446" s="74">
        <v>1200</v>
      </c>
      <c r="Q446" s="51">
        <v>880</v>
      </c>
      <c r="R446" s="70">
        <v>980</v>
      </c>
      <c r="S446" s="51">
        <v>780</v>
      </c>
      <c r="T446" s="71">
        <v>880</v>
      </c>
      <c r="U446" s="51">
        <v>1000</v>
      </c>
      <c r="V446" s="70">
        <v>1200</v>
      </c>
      <c r="W446" s="51">
        <v>365</v>
      </c>
      <c r="X446" s="61">
        <v>415</v>
      </c>
      <c r="Y446" s="81" t="s">
        <v>1355</v>
      </c>
      <c r="Z446" s="72">
        <f t="shared" si="6"/>
        <v>1.1369863013698631</v>
      </c>
    </row>
    <row r="447" spans="1:26" ht="15" customHeight="1">
      <c r="A447" s="51" t="s">
        <v>1380</v>
      </c>
      <c r="B447" s="51" t="s">
        <v>1351</v>
      </c>
      <c r="C447" s="51">
        <v>4962644215591</v>
      </c>
      <c r="D447" s="65" t="s">
        <v>2219</v>
      </c>
      <c r="E447" s="65" t="s">
        <v>2217</v>
      </c>
      <c r="F447" s="64"/>
      <c r="G447" s="65">
        <v>50</v>
      </c>
      <c r="H447" s="65">
        <v>4962644</v>
      </c>
      <c r="I447" s="73" t="s">
        <v>2220</v>
      </c>
      <c r="J447" s="67">
        <v>4962644215591</v>
      </c>
      <c r="K447" s="65" t="s">
        <v>2219</v>
      </c>
      <c r="L447" s="68">
        <v>1000</v>
      </c>
      <c r="M447" s="67">
        <v>4962644215591</v>
      </c>
      <c r="O447" s="74">
        <v>1200</v>
      </c>
      <c r="Q447" s="51">
        <v>880</v>
      </c>
      <c r="R447" s="70">
        <v>980</v>
      </c>
      <c r="S447" s="51">
        <v>780</v>
      </c>
      <c r="T447" s="71">
        <v>880</v>
      </c>
      <c r="U447" s="51">
        <v>1000</v>
      </c>
      <c r="V447" s="70">
        <v>1200</v>
      </c>
      <c r="W447" s="51">
        <v>365</v>
      </c>
      <c r="X447" s="61">
        <v>415</v>
      </c>
      <c r="Y447" s="81" t="s">
        <v>1355</v>
      </c>
      <c r="Z447" s="72">
        <f t="shared" si="6"/>
        <v>1.1369863013698631</v>
      </c>
    </row>
    <row r="448" spans="1:26" ht="15" customHeight="1">
      <c r="C448" s="51">
        <v>4962644215287</v>
      </c>
      <c r="D448" s="65" t="s">
        <v>2221</v>
      </c>
      <c r="E448" s="65" t="s">
        <v>2222</v>
      </c>
      <c r="F448" s="64" t="s">
        <v>2223</v>
      </c>
      <c r="G448" s="65">
        <v>30</v>
      </c>
      <c r="H448" s="65">
        <v>4962644</v>
      </c>
      <c r="I448" s="73" t="s">
        <v>2224</v>
      </c>
      <c r="J448" s="67">
        <v>4962644215287</v>
      </c>
      <c r="K448" s="65" t="s">
        <v>2221</v>
      </c>
      <c r="L448" s="68">
        <v>2000</v>
      </c>
      <c r="M448" s="67">
        <v>4962644215287</v>
      </c>
      <c r="O448" s="60">
        <v>2700</v>
      </c>
      <c r="Q448" s="51" t="s">
        <v>1358</v>
      </c>
      <c r="R448" s="70">
        <v>1400</v>
      </c>
      <c r="S448" s="51">
        <v>980</v>
      </c>
      <c r="T448" s="71">
        <v>1280</v>
      </c>
      <c r="U448" s="51">
        <v>1200</v>
      </c>
      <c r="V448" s="70">
        <v>1500</v>
      </c>
      <c r="W448" s="51">
        <v>460</v>
      </c>
      <c r="X448" s="61">
        <v>600</v>
      </c>
      <c r="Z448" s="72">
        <f t="shared" si="6"/>
        <v>1.3043478260869565</v>
      </c>
    </row>
    <row r="449" spans="1:26" ht="15" customHeight="1">
      <c r="C449" s="51">
        <v>4962644215263</v>
      </c>
      <c r="D449" s="65" t="s">
        <v>2225</v>
      </c>
      <c r="E449" s="65" t="s">
        <v>2226</v>
      </c>
      <c r="F449" s="64" t="s">
        <v>2227</v>
      </c>
      <c r="G449" s="65">
        <v>30</v>
      </c>
      <c r="H449" s="65">
        <v>4962644</v>
      </c>
      <c r="I449" s="73" t="s">
        <v>2228</v>
      </c>
      <c r="J449" s="67">
        <v>4962644215263</v>
      </c>
      <c r="K449" s="65" t="s">
        <v>2225</v>
      </c>
      <c r="L449" s="68">
        <v>2000</v>
      </c>
      <c r="M449" s="67">
        <v>4962644215263</v>
      </c>
      <c r="O449" s="60">
        <v>2700</v>
      </c>
      <c r="Q449" s="51" t="s">
        <v>1358</v>
      </c>
      <c r="R449" s="70">
        <v>1400</v>
      </c>
      <c r="S449" s="51">
        <v>980</v>
      </c>
      <c r="T449" s="71">
        <v>1280</v>
      </c>
      <c r="U449" s="51">
        <v>1200</v>
      </c>
      <c r="V449" s="70">
        <v>1500</v>
      </c>
      <c r="W449" s="51">
        <v>460</v>
      </c>
      <c r="X449" s="61">
        <v>600</v>
      </c>
      <c r="Z449" s="72">
        <f t="shared" si="6"/>
        <v>1.3043478260869565</v>
      </c>
    </row>
    <row r="450" spans="1:26" ht="15" customHeight="1">
      <c r="C450" s="51">
        <v>4962644215362</v>
      </c>
      <c r="D450" s="65" t="s">
        <v>2229</v>
      </c>
      <c r="E450" s="65" t="s">
        <v>2230</v>
      </c>
      <c r="F450" s="64" t="s">
        <v>2223</v>
      </c>
      <c r="G450" s="65">
        <v>30</v>
      </c>
      <c r="H450" s="65">
        <v>4962644</v>
      </c>
      <c r="I450" s="73" t="s">
        <v>2231</v>
      </c>
      <c r="J450" s="67">
        <v>4962644215362</v>
      </c>
      <c r="K450" s="65" t="s">
        <v>2229</v>
      </c>
      <c r="L450" s="68">
        <v>2500</v>
      </c>
      <c r="M450" s="67">
        <v>4962644215362</v>
      </c>
      <c r="O450" s="60">
        <v>3300</v>
      </c>
      <c r="Q450" s="51" t="s">
        <v>1358</v>
      </c>
      <c r="R450" s="70">
        <v>1850</v>
      </c>
      <c r="S450" s="51">
        <v>1280</v>
      </c>
      <c r="T450" s="71">
        <v>1680</v>
      </c>
      <c r="U450" s="51">
        <v>1500</v>
      </c>
      <c r="V450" s="70">
        <v>2000</v>
      </c>
      <c r="W450" s="51">
        <v>600</v>
      </c>
      <c r="X450" s="61">
        <v>790</v>
      </c>
      <c r="Z450" s="72">
        <f t="shared" si="6"/>
        <v>1.3166666666666667</v>
      </c>
    </row>
    <row r="451" spans="1:26" ht="15" customHeight="1">
      <c r="C451" s="51">
        <v>4962644215324</v>
      </c>
      <c r="D451" s="65" t="s">
        <v>2232</v>
      </c>
      <c r="E451" s="65" t="s">
        <v>2230</v>
      </c>
      <c r="F451" s="64" t="s">
        <v>2227</v>
      </c>
      <c r="G451" s="65">
        <v>30</v>
      </c>
      <c r="H451" s="65">
        <v>4962644</v>
      </c>
      <c r="I451" s="73" t="s">
        <v>2233</v>
      </c>
      <c r="J451" s="67">
        <v>4962644215324</v>
      </c>
      <c r="K451" s="65" t="s">
        <v>2232</v>
      </c>
      <c r="L451" s="68">
        <v>2500</v>
      </c>
      <c r="M451" s="67">
        <v>4962644215324</v>
      </c>
      <c r="O451" s="60">
        <v>3300</v>
      </c>
      <c r="Q451" s="51" t="s">
        <v>1358</v>
      </c>
      <c r="R451" s="70">
        <v>1850</v>
      </c>
      <c r="S451" s="51">
        <v>1280</v>
      </c>
      <c r="T451" s="71">
        <v>1680</v>
      </c>
      <c r="U451" s="51">
        <v>1500</v>
      </c>
      <c r="V451" s="70">
        <v>2000</v>
      </c>
      <c r="W451" s="51">
        <v>600</v>
      </c>
      <c r="X451" s="61">
        <v>790</v>
      </c>
      <c r="Z451" s="72">
        <f t="shared" si="6"/>
        <v>1.3166666666666667</v>
      </c>
    </row>
    <row r="452" spans="1:26" ht="15" customHeight="1">
      <c r="C452" s="51">
        <v>4962644214785</v>
      </c>
      <c r="D452" s="65" t="s">
        <v>529</v>
      </c>
      <c r="E452" s="65" t="s">
        <v>2234</v>
      </c>
      <c r="F452" s="64"/>
      <c r="G452" s="65">
        <v>100</v>
      </c>
      <c r="H452" s="65">
        <v>4962644</v>
      </c>
      <c r="I452" s="73" t="s">
        <v>2235</v>
      </c>
      <c r="J452" s="67">
        <v>4962644214785</v>
      </c>
      <c r="K452" s="65" t="s">
        <v>529</v>
      </c>
      <c r="L452" s="68">
        <v>1500</v>
      </c>
      <c r="M452" s="67">
        <v>4962644214785</v>
      </c>
      <c r="O452" s="60">
        <v>1900</v>
      </c>
      <c r="Q452" s="51">
        <v>798</v>
      </c>
      <c r="R452" s="70">
        <v>1080</v>
      </c>
      <c r="S452" s="51">
        <v>798</v>
      </c>
      <c r="T452" s="71">
        <v>980</v>
      </c>
      <c r="U452" s="51">
        <v>900</v>
      </c>
      <c r="V452" s="70">
        <v>1200</v>
      </c>
      <c r="W452" s="51">
        <v>375</v>
      </c>
      <c r="X452" s="61">
        <v>460</v>
      </c>
      <c r="Z452" s="72">
        <f t="shared" si="6"/>
        <v>1.2266666666666666</v>
      </c>
    </row>
    <row r="453" spans="1:26" ht="15" customHeight="1">
      <c r="C453" s="51">
        <v>4962644940004</v>
      </c>
      <c r="D453" s="65" t="s">
        <v>531</v>
      </c>
      <c r="E453" s="65" t="s">
        <v>2236</v>
      </c>
      <c r="F453" s="64" t="s">
        <v>247</v>
      </c>
      <c r="G453" s="65">
        <v>50</v>
      </c>
      <c r="H453" s="65">
        <v>4962644</v>
      </c>
      <c r="I453" s="73" t="s">
        <v>2237</v>
      </c>
      <c r="J453" s="67">
        <v>4962644940004</v>
      </c>
      <c r="K453" s="65" t="s">
        <v>531</v>
      </c>
      <c r="L453" s="68">
        <v>2000</v>
      </c>
      <c r="M453" s="67">
        <v>4962644940004</v>
      </c>
      <c r="O453" s="60">
        <v>2700</v>
      </c>
      <c r="Q453" s="51">
        <v>980</v>
      </c>
      <c r="R453" s="70">
        <v>1400</v>
      </c>
      <c r="S453" s="51">
        <v>980</v>
      </c>
      <c r="T453" s="71">
        <v>1280</v>
      </c>
      <c r="U453" s="51">
        <v>1280</v>
      </c>
      <c r="V453" s="70">
        <v>1500</v>
      </c>
      <c r="W453" s="51">
        <v>450</v>
      </c>
      <c r="X453" s="61">
        <v>600</v>
      </c>
      <c r="Z453" s="72">
        <f t="shared" ref="Z453:Z516" si="7">X453/W453</f>
        <v>1.3333333333333333</v>
      </c>
    </row>
    <row r="454" spans="1:26" ht="15" customHeight="1">
      <c r="C454" s="51">
        <v>4962644940011</v>
      </c>
      <c r="D454" s="65" t="s">
        <v>530</v>
      </c>
      <c r="E454" s="65" t="s">
        <v>2236</v>
      </c>
      <c r="F454" s="64" t="s">
        <v>249</v>
      </c>
      <c r="G454" s="65">
        <v>50</v>
      </c>
      <c r="H454" s="65">
        <v>4962644</v>
      </c>
      <c r="I454" s="73" t="s">
        <v>2238</v>
      </c>
      <c r="J454" s="67">
        <v>4962644940011</v>
      </c>
      <c r="K454" s="65" t="s">
        <v>530</v>
      </c>
      <c r="L454" s="68">
        <v>2000</v>
      </c>
      <c r="M454" s="67">
        <v>4962644940011</v>
      </c>
      <c r="O454" s="60">
        <v>2700</v>
      </c>
      <c r="Q454" s="51">
        <v>980</v>
      </c>
      <c r="R454" s="70">
        <v>1400</v>
      </c>
      <c r="S454" s="51">
        <v>980</v>
      </c>
      <c r="T454" s="71">
        <v>1280</v>
      </c>
      <c r="U454" s="51">
        <v>1280</v>
      </c>
      <c r="V454" s="70">
        <v>1500</v>
      </c>
      <c r="W454" s="51">
        <v>450</v>
      </c>
      <c r="X454" s="61">
        <v>600</v>
      </c>
      <c r="Z454" s="72">
        <f t="shared" si="7"/>
        <v>1.3333333333333333</v>
      </c>
    </row>
    <row r="455" spans="1:26" ht="15" customHeight="1">
      <c r="C455" s="51">
        <v>4962644941445</v>
      </c>
      <c r="D455" s="65" t="s">
        <v>532</v>
      </c>
      <c r="E455" s="65" t="s">
        <v>2239</v>
      </c>
      <c r="F455" s="64"/>
      <c r="G455" s="65">
        <v>30</v>
      </c>
      <c r="H455" s="65">
        <v>4962644</v>
      </c>
      <c r="I455" s="73" t="s">
        <v>2240</v>
      </c>
      <c r="J455" s="67">
        <v>4962644941445</v>
      </c>
      <c r="K455" s="65" t="s">
        <v>532</v>
      </c>
      <c r="L455" s="68">
        <v>1500</v>
      </c>
      <c r="M455" s="67">
        <v>4962644941445</v>
      </c>
      <c r="O455" s="60">
        <v>2000</v>
      </c>
      <c r="Q455" s="51">
        <v>980</v>
      </c>
      <c r="R455" s="70">
        <v>1400</v>
      </c>
      <c r="S455" s="51">
        <v>980</v>
      </c>
      <c r="T455" s="71">
        <v>1280</v>
      </c>
      <c r="U455" s="51">
        <v>1200</v>
      </c>
      <c r="V455" s="70">
        <v>1500</v>
      </c>
      <c r="W455" s="51">
        <v>460</v>
      </c>
      <c r="X455" s="61">
        <v>600</v>
      </c>
      <c r="Z455" s="72">
        <f t="shared" si="7"/>
        <v>1.3043478260869565</v>
      </c>
    </row>
    <row r="456" spans="1:26" ht="15" customHeight="1">
      <c r="C456" s="51">
        <v>4962644215249</v>
      </c>
      <c r="D456" s="65" t="s">
        <v>533</v>
      </c>
      <c r="E456" s="65" t="s">
        <v>2241</v>
      </c>
      <c r="F456" s="64"/>
      <c r="G456" s="65">
        <v>40</v>
      </c>
      <c r="H456" s="65">
        <v>4962644</v>
      </c>
      <c r="I456" s="73" t="s">
        <v>2242</v>
      </c>
      <c r="J456" s="67">
        <v>4962644215249</v>
      </c>
      <c r="K456" s="65" t="s">
        <v>533</v>
      </c>
      <c r="L456" s="68">
        <v>6000</v>
      </c>
      <c r="M456" s="67">
        <v>4962644215249</v>
      </c>
      <c r="O456" s="74">
        <v>7900</v>
      </c>
      <c r="Q456" s="51">
        <v>4980</v>
      </c>
      <c r="R456" s="70">
        <v>6200</v>
      </c>
      <c r="S456" s="51">
        <v>3980</v>
      </c>
      <c r="T456" s="71">
        <v>5680</v>
      </c>
      <c r="U456" s="51">
        <v>5000</v>
      </c>
      <c r="V456" s="70">
        <v>7000</v>
      </c>
      <c r="W456" s="51">
        <v>2050</v>
      </c>
      <c r="X456" s="61">
        <v>2670</v>
      </c>
      <c r="Z456" s="72">
        <f t="shared" si="7"/>
        <v>1.3024390243902439</v>
      </c>
    </row>
    <row r="457" spans="1:26" ht="15" customHeight="1">
      <c r="A457" s="51" t="s">
        <v>1350</v>
      </c>
      <c r="B457" s="51" t="s">
        <v>1351</v>
      </c>
      <c r="C457" s="51">
        <v>4962644934737</v>
      </c>
      <c r="D457" s="65" t="s">
        <v>929</v>
      </c>
      <c r="E457" s="65" t="s">
        <v>2243</v>
      </c>
      <c r="F457" s="64" t="s">
        <v>1849</v>
      </c>
      <c r="G457" s="65">
        <v>30</v>
      </c>
      <c r="H457" s="65">
        <v>4962644</v>
      </c>
      <c r="I457" s="73" t="s">
        <v>2244</v>
      </c>
      <c r="J457" s="67">
        <v>4962644934737</v>
      </c>
      <c r="K457" s="65" t="s">
        <v>929</v>
      </c>
      <c r="L457" s="68">
        <v>1500</v>
      </c>
      <c r="M457" s="67">
        <v>4962644934737</v>
      </c>
      <c r="O457" s="60">
        <v>1900</v>
      </c>
      <c r="Q457" s="51">
        <v>1029</v>
      </c>
      <c r="R457" s="70">
        <v>1380</v>
      </c>
      <c r="S457" s="51">
        <v>980</v>
      </c>
      <c r="T457" s="71">
        <v>1280</v>
      </c>
      <c r="U457" s="51">
        <v>1029</v>
      </c>
      <c r="V457" s="70">
        <v>1500</v>
      </c>
      <c r="W457" s="51">
        <v>470</v>
      </c>
      <c r="X457" s="61">
        <v>570</v>
      </c>
      <c r="Z457" s="72">
        <f t="shared" si="7"/>
        <v>1.2127659574468086</v>
      </c>
    </row>
    <row r="458" spans="1:26" ht="15" customHeight="1">
      <c r="A458" s="51" t="s">
        <v>1350</v>
      </c>
      <c r="B458" s="51" t="s">
        <v>1351</v>
      </c>
      <c r="C458" s="51">
        <v>4962644934744</v>
      </c>
      <c r="D458" s="65" t="s">
        <v>930</v>
      </c>
      <c r="E458" s="65" t="s">
        <v>2243</v>
      </c>
      <c r="F458" s="64" t="s">
        <v>2245</v>
      </c>
      <c r="G458" s="65">
        <v>30</v>
      </c>
      <c r="H458" s="65">
        <v>4962644</v>
      </c>
      <c r="I458" s="73" t="s">
        <v>2246</v>
      </c>
      <c r="J458" s="67">
        <v>4962644934744</v>
      </c>
      <c r="K458" s="65" t="s">
        <v>930</v>
      </c>
      <c r="L458" s="68">
        <v>1800</v>
      </c>
      <c r="M458" s="67">
        <v>4962644934744</v>
      </c>
      <c r="O458" s="60">
        <v>2200</v>
      </c>
      <c r="Q458" s="51">
        <v>1344</v>
      </c>
      <c r="R458" s="70">
        <v>1680</v>
      </c>
      <c r="S458" s="51">
        <v>1280</v>
      </c>
      <c r="T458" s="71">
        <v>1500</v>
      </c>
      <c r="U458" s="51">
        <v>1344</v>
      </c>
      <c r="V458" s="70">
        <v>1800</v>
      </c>
      <c r="W458" s="51">
        <v>580</v>
      </c>
      <c r="X458" s="61">
        <v>700</v>
      </c>
      <c r="Z458" s="72">
        <f t="shared" si="7"/>
        <v>1.2068965517241379</v>
      </c>
    </row>
    <row r="459" spans="1:26" ht="15" customHeight="1">
      <c r="A459" s="51" t="s">
        <v>1350</v>
      </c>
      <c r="B459" s="51" t="s">
        <v>1351</v>
      </c>
      <c r="C459" s="51">
        <v>4962644934720</v>
      </c>
      <c r="D459" s="65" t="s">
        <v>932</v>
      </c>
      <c r="E459" s="65" t="s">
        <v>2243</v>
      </c>
      <c r="F459" s="64" t="s">
        <v>10</v>
      </c>
      <c r="G459" s="65">
        <v>30</v>
      </c>
      <c r="H459" s="65">
        <v>4962644</v>
      </c>
      <c r="I459" s="73" t="s">
        <v>2247</v>
      </c>
      <c r="J459" s="67">
        <v>4962644934720</v>
      </c>
      <c r="K459" s="65" t="s">
        <v>932</v>
      </c>
      <c r="L459" s="68">
        <v>1500</v>
      </c>
      <c r="M459" s="67">
        <v>4962644934720</v>
      </c>
      <c r="O459" s="60">
        <v>1900</v>
      </c>
      <c r="Q459" s="51">
        <v>1029</v>
      </c>
      <c r="R459" s="70">
        <v>1380</v>
      </c>
      <c r="S459" s="51">
        <v>980</v>
      </c>
      <c r="T459" s="71">
        <v>1280</v>
      </c>
      <c r="U459" s="51">
        <v>1029</v>
      </c>
      <c r="V459" s="70">
        <v>1500</v>
      </c>
      <c r="W459" s="51">
        <v>470</v>
      </c>
      <c r="X459" s="61">
        <v>570</v>
      </c>
      <c r="Z459" s="72">
        <f t="shared" si="7"/>
        <v>1.2127659574468086</v>
      </c>
    </row>
    <row r="460" spans="1:26" ht="15" customHeight="1">
      <c r="C460" s="51">
        <v>4962644941636</v>
      </c>
      <c r="D460" s="65" t="s">
        <v>534</v>
      </c>
      <c r="E460" s="65" t="s">
        <v>2248</v>
      </c>
      <c r="F460" s="64"/>
      <c r="G460" s="65">
        <v>30</v>
      </c>
      <c r="H460" s="65">
        <v>4962644</v>
      </c>
      <c r="I460" s="73" t="s">
        <v>2249</v>
      </c>
      <c r="J460" s="67">
        <v>4962644941636</v>
      </c>
      <c r="K460" s="65" t="s">
        <v>534</v>
      </c>
      <c r="L460" s="68">
        <v>1500</v>
      </c>
      <c r="M460" s="67">
        <v>4962644941636</v>
      </c>
      <c r="O460" s="60">
        <v>1900</v>
      </c>
      <c r="Q460" s="51">
        <v>1280</v>
      </c>
      <c r="R460" s="70">
        <v>1400</v>
      </c>
      <c r="S460" s="51">
        <v>980</v>
      </c>
      <c r="T460" s="71">
        <v>1280</v>
      </c>
      <c r="U460" s="51">
        <v>1280</v>
      </c>
      <c r="V460" s="70">
        <v>1500</v>
      </c>
      <c r="W460" s="51">
        <v>480</v>
      </c>
      <c r="X460" s="61">
        <v>600</v>
      </c>
      <c r="Z460" s="72">
        <f t="shared" si="7"/>
        <v>1.25</v>
      </c>
    </row>
    <row r="461" spans="1:26" ht="15" customHeight="1">
      <c r="A461" s="51" t="s">
        <v>1350</v>
      </c>
      <c r="B461" s="51" t="s">
        <v>1351</v>
      </c>
      <c r="C461" s="51">
        <v>4962644933457</v>
      </c>
      <c r="D461" s="65" t="s">
        <v>2250</v>
      </c>
      <c r="E461" s="65" t="s">
        <v>2251</v>
      </c>
      <c r="F461" s="64" t="s">
        <v>1849</v>
      </c>
      <c r="G461" s="65">
        <v>30</v>
      </c>
      <c r="H461" s="65">
        <v>4962644</v>
      </c>
      <c r="I461" s="73" t="s">
        <v>2252</v>
      </c>
      <c r="J461" s="86">
        <v>4962644933457</v>
      </c>
      <c r="K461" s="65" t="s">
        <v>2250</v>
      </c>
      <c r="L461" s="68">
        <v>2500</v>
      </c>
      <c r="M461" s="86">
        <v>4962644933457</v>
      </c>
      <c r="O461" s="74">
        <v>3100</v>
      </c>
      <c r="Q461" s="51">
        <v>1980</v>
      </c>
      <c r="R461" s="70">
        <v>2500</v>
      </c>
      <c r="S461" s="51">
        <v>1980</v>
      </c>
      <c r="T461" s="71">
        <v>2300</v>
      </c>
      <c r="U461" s="51">
        <v>2300</v>
      </c>
      <c r="V461" s="70">
        <v>2700</v>
      </c>
      <c r="W461" s="51">
        <v>890</v>
      </c>
      <c r="X461" s="61">
        <v>1080</v>
      </c>
      <c r="Y461" s="81" t="s">
        <v>1355</v>
      </c>
      <c r="Z461" s="72">
        <f t="shared" si="7"/>
        <v>1.2134831460674158</v>
      </c>
    </row>
    <row r="462" spans="1:26" ht="15" customHeight="1">
      <c r="A462" s="51" t="s">
        <v>1350</v>
      </c>
      <c r="B462" s="51" t="s">
        <v>1351</v>
      </c>
      <c r="C462" s="51">
        <v>4962644933389</v>
      </c>
      <c r="D462" s="65" t="s">
        <v>934</v>
      </c>
      <c r="E462" s="65" t="s">
        <v>2251</v>
      </c>
      <c r="F462" s="64" t="s">
        <v>2245</v>
      </c>
      <c r="G462" s="65">
        <v>30</v>
      </c>
      <c r="H462" s="65">
        <v>4962644</v>
      </c>
      <c r="I462" s="73" t="s">
        <v>2253</v>
      </c>
      <c r="J462" s="67">
        <v>4962644933389</v>
      </c>
      <c r="K462" s="65" t="s">
        <v>934</v>
      </c>
      <c r="L462" s="68">
        <v>3000</v>
      </c>
      <c r="M462" s="67">
        <v>4962644933389</v>
      </c>
      <c r="O462" s="74">
        <v>3700</v>
      </c>
      <c r="Q462" s="51">
        <v>2280</v>
      </c>
      <c r="R462" s="70">
        <v>2880</v>
      </c>
      <c r="S462" s="51">
        <v>2280</v>
      </c>
      <c r="T462" s="71">
        <v>2680</v>
      </c>
      <c r="U462" s="51">
        <v>2500</v>
      </c>
      <c r="V462" s="70">
        <v>3200</v>
      </c>
      <c r="W462" s="51">
        <v>1025</v>
      </c>
      <c r="X462" s="61">
        <v>1240</v>
      </c>
      <c r="Y462" s="81" t="s">
        <v>1355</v>
      </c>
      <c r="Z462" s="72">
        <f t="shared" si="7"/>
        <v>1.2097560975609756</v>
      </c>
    </row>
    <row r="463" spans="1:26" ht="15" customHeight="1">
      <c r="A463" s="51" t="s">
        <v>1350</v>
      </c>
      <c r="B463" s="51" t="s">
        <v>1351</v>
      </c>
      <c r="C463" s="51">
        <v>4962644934027</v>
      </c>
      <c r="D463" s="65" t="s">
        <v>935</v>
      </c>
      <c r="E463" s="65" t="s">
        <v>2251</v>
      </c>
      <c r="F463" s="64" t="s">
        <v>2254</v>
      </c>
      <c r="G463" s="65">
        <v>30</v>
      </c>
      <c r="H463" s="65">
        <v>4962644</v>
      </c>
      <c r="I463" s="73" t="s">
        <v>2255</v>
      </c>
      <c r="J463" s="67">
        <v>4962644934027</v>
      </c>
      <c r="K463" s="65" t="s">
        <v>935</v>
      </c>
      <c r="L463" s="68">
        <v>3000</v>
      </c>
      <c r="M463" s="67">
        <v>4962644934027</v>
      </c>
      <c r="O463" s="74">
        <v>3700</v>
      </c>
      <c r="Q463" s="51">
        <v>2280</v>
      </c>
      <c r="R463" s="70">
        <v>2880</v>
      </c>
      <c r="S463" s="51">
        <v>2280</v>
      </c>
      <c r="T463" s="71">
        <v>2680</v>
      </c>
      <c r="U463" s="51">
        <v>2500</v>
      </c>
      <c r="V463" s="70">
        <v>3200</v>
      </c>
      <c r="W463" s="51">
        <v>1025</v>
      </c>
      <c r="X463" s="61">
        <v>1240</v>
      </c>
      <c r="Y463" s="81" t="s">
        <v>1355</v>
      </c>
      <c r="Z463" s="72">
        <f t="shared" si="7"/>
        <v>1.2097560975609756</v>
      </c>
    </row>
    <row r="464" spans="1:26" ht="15" customHeight="1">
      <c r="A464" s="51" t="s">
        <v>1350</v>
      </c>
      <c r="B464" s="51" t="s">
        <v>1351</v>
      </c>
      <c r="C464" s="51">
        <v>4962644940264</v>
      </c>
      <c r="D464" s="65" t="s">
        <v>2256</v>
      </c>
      <c r="E464" s="65" t="s">
        <v>2257</v>
      </c>
      <c r="F464" s="64" t="s">
        <v>1849</v>
      </c>
      <c r="G464" s="65">
        <v>30</v>
      </c>
      <c r="H464" s="65">
        <v>4962644</v>
      </c>
      <c r="I464" s="73" t="s">
        <v>2258</v>
      </c>
      <c r="J464" s="67">
        <v>4962644940264</v>
      </c>
      <c r="K464" s="65" t="s">
        <v>2256</v>
      </c>
      <c r="L464" s="68">
        <v>2300</v>
      </c>
      <c r="M464" s="67">
        <v>4962644940264</v>
      </c>
      <c r="O464" s="74">
        <v>3000</v>
      </c>
      <c r="Q464" s="51">
        <v>1780</v>
      </c>
      <c r="R464" s="70">
        <v>2480</v>
      </c>
      <c r="S464" s="51">
        <v>1780</v>
      </c>
      <c r="T464" s="71">
        <v>2280</v>
      </c>
      <c r="U464" s="51">
        <v>2000</v>
      </c>
      <c r="V464" s="70">
        <v>2800</v>
      </c>
      <c r="W464" s="51">
        <v>850</v>
      </c>
      <c r="X464" s="61">
        <v>1045</v>
      </c>
      <c r="Y464" s="81" t="s">
        <v>1355</v>
      </c>
      <c r="Z464" s="72">
        <f t="shared" si="7"/>
        <v>1.2294117647058824</v>
      </c>
    </row>
    <row r="465" spans="1:26" ht="15" customHeight="1">
      <c r="A465" s="51" t="s">
        <v>1350</v>
      </c>
      <c r="B465" s="51" t="s">
        <v>1351</v>
      </c>
      <c r="C465" s="51">
        <v>4962644940257</v>
      </c>
      <c r="D465" s="65" t="s">
        <v>2259</v>
      </c>
      <c r="E465" s="65" t="s">
        <v>2260</v>
      </c>
      <c r="F465" s="64" t="s">
        <v>2245</v>
      </c>
      <c r="G465" s="65">
        <v>30</v>
      </c>
      <c r="H465" s="65">
        <v>4962644</v>
      </c>
      <c r="I465" s="73" t="s">
        <v>2261</v>
      </c>
      <c r="J465" s="67">
        <v>4962644940257</v>
      </c>
      <c r="K465" s="65" t="s">
        <v>2259</v>
      </c>
      <c r="L465" s="68">
        <v>2800</v>
      </c>
      <c r="M465" s="67">
        <v>4962644940257</v>
      </c>
      <c r="O465" s="74">
        <v>3500</v>
      </c>
      <c r="Q465" s="51">
        <v>1980</v>
      </c>
      <c r="R465" s="70">
        <v>2780</v>
      </c>
      <c r="S465" s="51">
        <v>1980</v>
      </c>
      <c r="T465" s="71">
        <v>2500</v>
      </c>
      <c r="U465" s="51">
        <v>2300</v>
      </c>
      <c r="V465" s="70">
        <v>3000</v>
      </c>
      <c r="W465" s="51">
        <v>950</v>
      </c>
      <c r="X465" s="61">
        <v>1175</v>
      </c>
      <c r="Y465" s="81" t="s">
        <v>1355</v>
      </c>
      <c r="Z465" s="72">
        <f t="shared" si="7"/>
        <v>1.236842105263158</v>
      </c>
    </row>
    <row r="466" spans="1:26" ht="15" customHeight="1">
      <c r="A466" s="51" t="s">
        <v>1350</v>
      </c>
      <c r="B466" s="51" t="s">
        <v>1351</v>
      </c>
      <c r="C466" s="51">
        <v>4962644941698</v>
      </c>
      <c r="D466" s="65" t="s">
        <v>2262</v>
      </c>
      <c r="E466" s="65" t="s">
        <v>2260</v>
      </c>
      <c r="F466" s="64" t="s">
        <v>2254</v>
      </c>
      <c r="G466" s="65">
        <v>30</v>
      </c>
      <c r="H466" s="65">
        <v>4962644</v>
      </c>
      <c r="I466" s="73" t="s">
        <v>2263</v>
      </c>
      <c r="J466" s="67">
        <v>4962644941698</v>
      </c>
      <c r="K466" s="65" t="s">
        <v>2262</v>
      </c>
      <c r="L466" s="68">
        <v>2800</v>
      </c>
      <c r="M466" s="67">
        <v>4962644941698</v>
      </c>
      <c r="O466" s="74">
        <v>3500</v>
      </c>
      <c r="Q466" s="51">
        <v>1980</v>
      </c>
      <c r="R466" s="70">
        <v>2780</v>
      </c>
      <c r="S466" s="51">
        <v>1980</v>
      </c>
      <c r="T466" s="71">
        <v>2500</v>
      </c>
      <c r="U466" s="51">
        <v>2300</v>
      </c>
      <c r="V466" s="70">
        <v>3000</v>
      </c>
      <c r="W466" s="51">
        <v>950</v>
      </c>
      <c r="X466" s="61">
        <v>1175</v>
      </c>
      <c r="Y466" s="81" t="s">
        <v>1355</v>
      </c>
      <c r="Z466" s="72">
        <f t="shared" si="7"/>
        <v>1.236842105263158</v>
      </c>
    </row>
    <row r="467" spans="1:26" ht="15" customHeight="1">
      <c r="A467" s="51" t="s">
        <v>1350</v>
      </c>
      <c r="B467" s="51" t="s">
        <v>1351</v>
      </c>
      <c r="C467" s="51">
        <v>4962644941674</v>
      </c>
      <c r="D467" s="65" t="s">
        <v>2264</v>
      </c>
      <c r="E467" s="65" t="s">
        <v>2260</v>
      </c>
      <c r="F467" s="64" t="s">
        <v>10</v>
      </c>
      <c r="G467" s="65">
        <v>30</v>
      </c>
      <c r="H467" s="65">
        <v>4962644</v>
      </c>
      <c r="I467" s="73" t="s">
        <v>2265</v>
      </c>
      <c r="J467" s="67">
        <v>4962644941674</v>
      </c>
      <c r="K467" s="65" t="s">
        <v>2264</v>
      </c>
      <c r="L467" s="68">
        <v>2300</v>
      </c>
      <c r="M467" s="67">
        <v>4962644941674</v>
      </c>
      <c r="O467" s="74">
        <v>3000</v>
      </c>
      <c r="Q467" s="51">
        <v>1780</v>
      </c>
      <c r="R467" s="70">
        <v>2480</v>
      </c>
      <c r="S467" s="51">
        <v>1780</v>
      </c>
      <c r="T467" s="71">
        <v>2280</v>
      </c>
      <c r="U467" s="51">
        <v>2000</v>
      </c>
      <c r="V467" s="70">
        <v>2800</v>
      </c>
      <c r="W467" s="51">
        <v>850</v>
      </c>
      <c r="X467" s="61">
        <v>1045</v>
      </c>
      <c r="Y467" s="81" t="s">
        <v>1355</v>
      </c>
      <c r="Z467" s="72">
        <f t="shared" si="7"/>
        <v>1.2294117647058824</v>
      </c>
    </row>
    <row r="468" spans="1:26" ht="15" customHeight="1">
      <c r="A468" s="51" t="s">
        <v>1350</v>
      </c>
      <c r="B468" s="51" t="s">
        <v>1351</v>
      </c>
      <c r="C468" s="51">
        <v>4962644933433</v>
      </c>
      <c r="D468" s="65" t="s">
        <v>939</v>
      </c>
      <c r="E468" s="65" t="s">
        <v>2251</v>
      </c>
      <c r="F468" s="64" t="s">
        <v>10</v>
      </c>
      <c r="G468" s="65">
        <v>30</v>
      </c>
      <c r="H468" s="65">
        <v>4962644</v>
      </c>
      <c r="I468" s="73" t="s">
        <v>2266</v>
      </c>
      <c r="J468" s="67">
        <v>4962644933433</v>
      </c>
      <c r="K468" s="65" t="s">
        <v>939</v>
      </c>
      <c r="L468" s="68">
        <v>2500</v>
      </c>
      <c r="M468" s="67">
        <v>4962644933433</v>
      </c>
      <c r="O468" s="74">
        <v>3100</v>
      </c>
      <c r="Q468" s="51">
        <v>1980</v>
      </c>
      <c r="R468" s="70">
        <v>2500</v>
      </c>
      <c r="S468" s="51">
        <v>1980</v>
      </c>
      <c r="T468" s="71">
        <v>2300</v>
      </c>
      <c r="U468" s="51">
        <v>2300</v>
      </c>
      <c r="V468" s="70">
        <v>2700</v>
      </c>
      <c r="W468" s="51">
        <v>890</v>
      </c>
      <c r="X468" s="61">
        <v>1080</v>
      </c>
      <c r="Y468" s="81" t="s">
        <v>1355</v>
      </c>
      <c r="Z468" s="72">
        <f t="shared" si="7"/>
        <v>1.2134831460674158</v>
      </c>
    </row>
    <row r="469" spans="1:26" ht="15" customHeight="1">
      <c r="A469" s="51" t="s">
        <v>1350</v>
      </c>
      <c r="B469" s="51" t="s">
        <v>1351</v>
      </c>
      <c r="C469" s="51">
        <v>4962644943098</v>
      </c>
      <c r="D469" s="65" t="s">
        <v>2267</v>
      </c>
      <c r="E469" s="65" t="s">
        <v>2268</v>
      </c>
      <c r="F469" s="64"/>
      <c r="G469" s="65">
        <v>30</v>
      </c>
      <c r="H469" s="65">
        <v>4962644</v>
      </c>
      <c r="I469" s="73" t="s">
        <v>2269</v>
      </c>
      <c r="J469" s="67">
        <v>4962644943098</v>
      </c>
      <c r="K469" s="65" t="s">
        <v>2267</v>
      </c>
      <c r="L469" s="68">
        <v>3000</v>
      </c>
      <c r="M469" s="67">
        <v>4962644943098</v>
      </c>
      <c r="O469" s="60">
        <v>3300</v>
      </c>
      <c r="Q469" s="51">
        <v>2080</v>
      </c>
      <c r="R469" s="70">
        <v>2480</v>
      </c>
      <c r="S469" s="51">
        <v>2080</v>
      </c>
      <c r="T469" s="71">
        <v>2280</v>
      </c>
      <c r="U469" s="51">
        <v>2500</v>
      </c>
      <c r="V469" s="70">
        <v>2800</v>
      </c>
      <c r="W469" s="51">
        <v>975</v>
      </c>
      <c r="X469" s="61">
        <v>1070</v>
      </c>
      <c r="Y469" s="81" t="s">
        <v>1355</v>
      </c>
      <c r="Z469" s="72">
        <f t="shared" si="7"/>
        <v>1.0974358974358975</v>
      </c>
    </row>
    <row r="470" spans="1:26" ht="15" customHeight="1">
      <c r="A470" s="51" t="s">
        <v>1380</v>
      </c>
      <c r="B470" s="51" t="s">
        <v>1351</v>
      </c>
      <c r="C470" s="51">
        <v>4962644942541</v>
      </c>
      <c r="D470" s="65" t="s">
        <v>2270</v>
      </c>
      <c r="E470" s="65" t="s">
        <v>2271</v>
      </c>
      <c r="F470" s="64"/>
      <c r="G470" s="65">
        <v>10</v>
      </c>
      <c r="H470" s="65">
        <v>4962644</v>
      </c>
      <c r="I470" s="73" t="s">
        <v>2272</v>
      </c>
      <c r="J470" s="67">
        <v>4962644942541</v>
      </c>
      <c r="K470" s="65" t="s">
        <v>2270</v>
      </c>
      <c r="L470" s="68">
        <v>10000</v>
      </c>
      <c r="M470" s="67">
        <v>4962644942541</v>
      </c>
      <c r="N470" s="51">
        <v>4962644932122</v>
      </c>
      <c r="O470" s="74">
        <v>12100</v>
      </c>
      <c r="Q470" s="51">
        <v>9800</v>
      </c>
      <c r="R470" s="70">
        <v>11000</v>
      </c>
      <c r="S470" s="51">
        <v>9800</v>
      </c>
      <c r="T470" s="71">
        <v>10000</v>
      </c>
      <c r="U470" s="51">
        <v>9800</v>
      </c>
      <c r="V470" s="70">
        <v>12000</v>
      </c>
      <c r="W470" s="51">
        <v>3920</v>
      </c>
      <c r="X470" s="61">
        <v>4743</v>
      </c>
      <c r="Y470" s="81" t="s">
        <v>1355</v>
      </c>
      <c r="Z470" s="72">
        <f t="shared" si="7"/>
        <v>1.2099489795918368</v>
      </c>
    </row>
    <row r="471" spans="1:26" ht="15" customHeight="1">
      <c r="A471" s="51" t="s">
        <v>1350</v>
      </c>
      <c r="B471" s="51" t="s">
        <v>1351</v>
      </c>
      <c r="C471" s="51">
        <v>4962644930050</v>
      </c>
      <c r="D471" s="65" t="s">
        <v>535</v>
      </c>
      <c r="E471" s="65" t="s">
        <v>2273</v>
      </c>
      <c r="F471" s="64"/>
      <c r="G471" s="65">
        <v>30</v>
      </c>
      <c r="H471" s="65">
        <v>4962644</v>
      </c>
      <c r="I471" s="73" t="s">
        <v>2274</v>
      </c>
      <c r="J471" s="67">
        <v>4962644930050</v>
      </c>
      <c r="K471" s="65" t="s">
        <v>535</v>
      </c>
      <c r="L471" s="68">
        <v>3500</v>
      </c>
      <c r="M471" s="67">
        <v>4962644930050</v>
      </c>
      <c r="O471" s="74">
        <v>4300</v>
      </c>
      <c r="Q471" s="51">
        <v>3200</v>
      </c>
      <c r="R471" s="70">
        <v>3580</v>
      </c>
      <c r="S471" s="51">
        <v>3200</v>
      </c>
      <c r="T471" s="71">
        <v>3280</v>
      </c>
      <c r="U471" s="51">
        <v>3200</v>
      </c>
      <c r="V471" s="70">
        <v>3800</v>
      </c>
      <c r="W471" s="51">
        <v>1250</v>
      </c>
      <c r="X471" s="61">
        <v>1520</v>
      </c>
      <c r="Y471" s="81" t="s">
        <v>1355</v>
      </c>
      <c r="Z471" s="72">
        <f t="shared" si="7"/>
        <v>1.216</v>
      </c>
    </row>
    <row r="472" spans="1:26" ht="15" customHeight="1">
      <c r="A472" s="51" t="s">
        <v>1350</v>
      </c>
      <c r="B472" s="51" t="s">
        <v>1351</v>
      </c>
      <c r="C472" s="51">
        <v>4962644940240</v>
      </c>
      <c r="D472" s="65" t="s">
        <v>2275</v>
      </c>
      <c r="E472" s="65" t="s">
        <v>2276</v>
      </c>
      <c r="F472" s="64"/>
      <c r="G472" s="65">
        <v>30</v>
      </c>
      <c r="H472" s="65">
        <v>4962644</v>
      </c>
      <c r="I472" s="73" t="s">
        <v>2277</v>
      </c>
      <c r="J472" s="67">
        <v>4962644940240</v>
      </c>
      <c r="K472" s="65" t="s">
        <v>2275</v>
      </c>
      <c r="L472" s="68">
        <v>3000</v>
      </c>
      <c r="M472" s="67">
        <v>4962644940240</v>
      </c>
      <c r="O472" s="74">
        <v>3600</v>
      </c>
      <c r="Q472" s="51">
        <v>2780</v>
      </c>
      <c r="R472" s="70">
        <v>3380</v>
      </c>
      <c r="S472" s="51">
        <v>2480</v>
      </c>
      <c r="T472" s="71">
        <v>3080</v>
      </c>
      <c r="U472" s="51">
        <v>2800</v>
      </c>
      <c r="V472" s="70">
        <v>3600</v>
      </c>
      <c r="W472" s="51">
        <v>1230</v>
      </c>
      <c r="X472" s="61">
        <v>1445</v>
      </c>
      <c r="Y472" s="81" t="s">
        <v>1355</v>
      </c>
      <c r="Z472" s="72">
        <f t="shared" si="7"/>
        <v>1.1747967479674797</v>
      </c>
    </row>
    <row r="473" spans="1:26" ht="15" customHeight="1">
      <c r="A473" s="51" t="s">
        <v>1350</v>
      </c>
      <c r="B473" s="51" t="s">
        <v>1351</v>
      </c>
      <c r="C473" s="51">
        <v>4962644933532</v>
      </c>
      <c r="D473" s="65" t="s">
        <v>941</v>
      </c>
      <c r="E473" s="65" t="s">
        <v>2278</v>
      </c>
      <c r="F473" s="64" t="s">
        <v>1849</v>
      </c>
      <c r="G473" s="65">
        <v>30</v>
      </c>
      <c r="H473" s="65">
        <v>4962644</v>
      </c>
      <c r="I473" s="73" t="s">
        <v>2279</v>
      </c>
      <c r="J473" s="67">
        <v>4962644933532</v>
      </c>
      <c r="K473" s="65" t="s">
        <v>941</v>
      </c>
      <c r="L473" s="68">
        <v>2000</v>
      </c>
      <c r="M473" s="67">
        <v>4962644933532</v>
      </c>
      <c r="O473" s="74">
        <v>2500</v>
      </c>
      <c r="Q473" s="51">
        <v>1680</v>
      </c>
      <c r="R473" s="70">
        <v>2180</v>
      </c>
      <c r="S473" s="51">
        <v>1680</v>
      </c>
      <c r="T473" s="71">
        <v>1980</v>
      </c>
      <c r="U473" s="51">
        <v>1800</v>
      </c>
      <c r="V473" s="70">
        <v>2300</v>
      </c>
      <c r="W473" s="51">
        <v>760</v>
      </c>
      <c r="X473" s="61">
        <v>930</v>
      </c>
      <c r="Y473" s="81" t="s">
        <v>1355</v>
      </c>
      <c r="Z473" s="72">
        <f t="shared" si="7"/>
        <v>1.2236842105263157</v>
      </c>
    </row>
    <row r="474" spans="1:26" ht="15" customHeight="1">
      <c r="A474" s="51" t="s">
        <v>1350</v>
      </c>
      <c r="B474" s="51" t="s">
        <v>1351</v>
      </c>
      <c r="C474" s="51">
        <v>4962644933396</v>
      </c>
      <c r="D474" s="65" t="s">
        <v>537</v>
      </c>
      <c r="E474" s="65" t="s">
        <v>2278</v>
      </c>
      <c r="F474" s="64" t="s">
        <v>2245</v>
      </c>
      <c r="G474" s="65">
        <v>30</v>
      </c>
      <c r="H474" s="65">
        <v>4962644</v>
      </c>
      <c r="I474" s="73" t="s">
        <v>2280</v>
      </c>
      <c r="J474" s="67">
        <v>4962644933396</v>
      </c>
      <c r="K474" s="65" t="s">
        <v>537</v>
      </c>
      <c r="L474" s="68">
        <v>2500</v>
      </c>
      <c r="M474" s="67">
        <v>4962644933396</v>
      </c>
      <c r="O474" s="74">
        <v>3000</v>
      </c>
      <c r="Q474" s="51">
        <v>1980</v>
      </c>
      <c r="R474" s="70">
        <v>2500</v>
      </c>
      <c r="S474" s="51">
        <v>1980</v>
      </c>
      <c r="T474" s="71">
        <v>2280</v>
      </c>
      <c r="U474" s="51">
        <v>2300</v>
      </c>
      <c r="V474" s="70">
        <v>2700</v>
      </c>
      <c r="W474" s="51">
        <v>890</v>
      </c>
      <c r="X474" s="61">
        <v>1070</v>
      </c>
      <c r="Y474" s="81" t="s">
        <v>1355</v>
      </c>
      <c r="Z474" s="72">
        <f t="shared" si="7"/>
        <v>1.202247191011236</v>
      </c>
    </row>
    <row r="475" spans="1:26" ht="15" customHeight="1">
      <c r="A475" s="51" t="s">
        <v>1350</v>
      </c>
      <c r="B475" s="51" t="s">
        <v>1351</v>
      </c>
      <c r="C475" s="51">
        <v>4962644934034</v>
      </c>
      <c r="D475" s="65" t="s">
        <v>538</v>
      </c>
      <c r="E475" s="65" t="s">
        <v>2278</v>
      </c>
      <c r="F475" s="64" t="s">
        <v>2254</v>
      </c>
      <c r="G475" s="65">
        <v>30</v>
      </c>
      <c r="H475" s="65">
        <v>4962644</v>
      </c>
      <c r="I475" s="73" t="s">
        <v>2281</v>
      </c>
      <c r="J475" s="67">
        <v>4962644934034</v>
      </c>
      <c r="K475" s="65" t="s">
        <v>538</v>
      </c>
      <c r="L475" s="68">
        <v>2500</v>
      </c>
      <c r="M475" s="67">
        <v>4962644934034</v>
      </c>
      <c r="O475" s="74">
        <v>3000</v>
      </c>
      <c r="Q475" s="51">
        <v>1980</v>
      </c>
      <c r="R475" s="70">
        <v>2500</v>
      </c>
      <c r="S475" s="51">
        <v>1980</v>
      </c>
      <c r="T475" s="71">
        <v>2280</v>
      </c>
      <c r="U475" s="51">
        <v>2300</v>
      </c>
      <c r="V475" s="70">
        <v>2700</v>
      </c>
      <c r="W475" s="51">
        <v>890</v>
      </c>
      <c r="X475" s="61">
        <v>1070</v>
      </c>
      <c r="Y475" s="81" t="s">
        <v>1355</v>
      </c>
      <c r="Z475" s="72">
        <f t="shared" si="7"/>
        <v>1.202247191011236</v>
      </c>
    </row>
    <row r="476" spans="1:26" ht="15" customHeight="1">
      <c r="A476" s="51" t="s">
        <v>1350</v>
      </c>
      <c r="B476" s="51" t="s">
        <v>1351</v>
      </c>
      <c r="C476" s="51">
        <v>4962644940288</v>
      </c>
      <c r="D476" s="65" t="s">
        <v>2282</v>
      </c>
      <c r="E476" s="65" t="s">
        <v>2283</v>
      </c>
      <c r="F476" s="64" t="s">
        <v>1523</v>
      </c>
      <c r="G476" s="65">
        <v>30</v>
      </c>
      <c r="H476" s="65">
        <v>4962644</v>
      </c>
      <c r="I476" s="73" t="s">
        <v>2284</v>
      </c>
      <c r="J476" s="67">
        <v>4962644940288</v>
      </c>
      <c r="K476" s="65" t="s">
        <v>2282</v>
      </c>
      <c r="L476" s="68">
        <v>1800</v>
      </c>
      <c r="M476" s="67">
        <v>4962644940288</v>
      </c>
      <c r="O476" s="74">
        <v>2500</v>
      </c>
      <c r="Q476" s="51">
        <v>1480</v>
      </c>
      <c r="R476" s="70">
        <v>1980</v>
      </c>
      <c r="S476" s="51">
        <v>1480</v>
      </c>
      <c r="T476" s="71">
        <v>1780</v>
      </c>
      <c r="U476" s="51">
        <v>1800</v>
      </c>
      <c r="V476" s="70">
        <v>2100</v>
      </c>
      <c r="W476" s="51">
        <v>700</v>
      </c>
      <c r="X476" s="61">
        <v>835</v>
      </c>
      <c r="Y476" s="81" t="s">
        <v>1355</v>
      </c>
      <c r="Z476" s="72">
        <f t="shared" si="7"/>
        <v>1.1928571428571428</v>
      </c>
    </row>
    <row r="477" spans="1:26" ht="15" customHeight="1">
      <c r="A477" s="51" t="s">
        <v>1350</v>
      </c>
      <c r="B477" s="51" t="s">
        <v>1351</v>
      </c>
      <c r="C477" s="51">
        <v>4962644940271</v>
      </c>
      <c r="D477" s="65" t="s">
        <v>2285</v>
      </c>
      <c r="E477" s="65" t="s">
        <v>2283</v>
      </c>
      <c r="F477" s="64" t="s">
        <v>2286</v>
      </c>
      <c r="G477" s="65">
        <v>30</v>
      </c>
      <c r="H477" s="65">
        <v>4962644</v>
      </c>
      <c r="I477" s="73" t="s">
        <v>2287</v>
      </c>
      <c r="J477" s="67">
        <v>4962644940271</v>
      </c>
      <c r="K477" s="65" t="s">
        <v>2285</v>
      </c>
      <c r="L477" s="68">
        <v>2300</v>
      </c>
      <c r="M477" s="67">
        <v>4962644940271</v>
      </c>
      <c r="O477" s="74">
        <v>3000</v>
      </c>
      <c r="Q477" s="51">
        <v>1780</v>
      </c>
      <c r="R477" s="70">
        <v>2400</v>
      </c>
      <c r="S477" s="51">
        <v>1780</v>
      </c>
      <c r="T477" s="71">
        <v>2180</v>
      </c>
      <c r="U477" s="51">
        <v>2000</v>
      </c>
      <c r="V477" s="70">
        <v>2600</v>
      </c>
      <c r="W477" s="51">
        <v>850</v>
      </c>
      <c r="X477" s="61">
        <v>1030</v>
      </c>
      <c r="Y477" s="81" t="s">
        <v>1355</v>
      </c>
      <c r="Z477" s="72">
        <f t="shared" si="7"/>
        <v>1.2117647058823529</v>
      </c>
    </row>
    <row r="478" spans="1:26" ht="15" customHeight="1">
      <c r="A478" s="51" t="s">
        <v>1350</v>
      </c>
      <c r="B478" s="51" t="s">
        <v>1351</v>
      </c>
      <c r="C478" s="51">
        <v>4962644941667</v>
      </c>
      <c r="D478" s="65" t="s">
        <v>2288</v>
      </c>
      <c r="E478" s="65" t="s">
        <v>2283</v>
      </c>
      <c r="F478" s="64" t="s">
        <v>2254</v>
      </c>
      <c r="G478" s="65">
        <v>30</v>
      </c>
      <c r="H478" s="65">
        <v>4962644</v>
      </c>
      <c r="I478" s="73" t="s">
        <v>2289</v>
      </c>
      <c r="J478" s="67">
        <v>4962644941667</v>
      </c>
      <c r="K478" s="65" t="s">
        <v>2288</v>
      </c>
      <c r="L478" s="68">
        <v>2300</v>
      </c>
      <c r="M478" s="67">
        <v>4962644941667</v>
      </c>
      <c r="O478" s="74">
        <v>3000</v>
      </c>
      <c r="Q478" s="51">
        <v>1780</v>
      </c>
      <c r="R478" s="70">
        <v>2400</v>
      </c>
      <c r="S478" s="51">
        <v>1780</v>
      </c>
      <c r="T478" s="71">
        <v>2180</v>
      </c>
      <c r="U478" s="51">
        <v>2000</v>
      </c>
      <c r="V478" s="70">
        <v>2600</v>
      </c>
      <c r="W478" s="51">
        <v>850</v>
      </c>
      <c r="X478" s="61">
        <v>1030</v>
      </c>
      <c r="Y478" s="81" t="s">
        <v>1355</v>
      </c>
      <c r="Z478" s="72">
        <f t="shared" si="7"/>
        <v>1.2117647058823529</v>
      </c>
    </row>
    <row r="479" spans="1:26" ht="15" customHeight="1">
      <c r="A479" s="51" t="s">
        <v>1350</v>
      </c>
      <c r="B479" s="51" t="s">
        <v>1351</v>
      </c>
      <c r="C479" s="51">
        <v>4962644941643</v>
      </c>
      <c r="D479" s="65" t="s">
        <v>2290</v>
      </c>
      <c r="E479" s="65" t="s">
        <v>2283</v>
      </c>
      <c r="F479" s="64" t="s">
        <v>1372</v>
      </c>
      <c r="G479" s="65">
        <v>30</v>
      </c>
      <c r="H479" s="65">
        <v>4962644</v>
      </c>
      <c r="I479" s="73" t="s">
        <v>2291</v>
      </c>
      <c r="J479" s="67">
        <v>4962644941643</v>
      </c>
      <c r="K479" s="65" t="s">
        <v>2290</v>
      </c>
      <c r="L479" s="68">
        <v>1800</v>
      </c>
      <c r="M479" s="67">
        <v>4962644941643</v>
      </c>
      <c r="O479" s="74">
        <v>2500</v>
      </c>
      <c r="Q479" s="51">
        <v>1480</v>
      </c>
      <c r="R479" s="70">
        <v>1980</v>
      </c>
      <c r="S479" s="51">
        <v>1480</v>
      </c>
      <c r="T479" s="71">
        <v>1780</v>
      </c>
      <c r="U479" s="51">
        <v>1800</v>
      </c>
      <c r="V479" s="70">
        <v>2100</v>
      </c>
      <c r="W479" s="51">
        <v>700</v>
      </c>
      <c r="X479" s="61">
        <v>835</v>
      </c>
      <c r="Y479" s="81" t="s">
        <v>1355</v>
      </c>
      <c r="Z479" s="72">
        <f t="shared" si="7"/>
        <v>1.1928571428571428</v>
      </c>
    </row>
    <row r="480" spans="1:26" ht="15" customHeight="1">
      <c r="A480" s="51" t="s">
        <v>1350</v>
      </c>
      <c r="B480" s="51" t="s">
        <v>1351</v>
      </c>
      <c r="C480" s="51">
        <v>4962644933518</v>
      </c>
      <c r="D480" s="65" t="s">
        <v>942</v>
      </c>
      <c r="E480" s="65" t="s">
        <v>2278</v>
      </c>
      <c r="F480" s="64" t="s">
        <v>10</v>
      </c>
      <c r="G480" s="65">
        <v>30</v>
      </c>
      <c r="H480" s="65">
        <v>4962644</v>
      </c>
      <c r="I480" s="73" t="s">
        <v>2292</v>
      </c>
      <c r="J480" s="67">
        <v>4962644933518</v>
      </c>
      <c r="K480" s="65" t="s">
        <v>942</v>
      </c>
      <c r="L480" s="68">
        <v>2000</v>
      </c>
      <c r="M480" s="67">
        <v>4962644933518</v>
      </c>
      <c r="O480" s="74">
        <v>2500</v>
      </c>
      <c r="Q480" s="51">
        <v>1680</v>
      </c>
      <c r="R480" s="70">
        <v>2180</v>
      </c>
      <c r="S480" s="51">
        <v>1680</v>
      </c>
      <c r="T480" s="71">
        <v>1980</v>
      </c>
      <c r="U480" s="51">
        <v>1800</v>
      </c>
      <c r="V480" s="70">
        <v>2300</v>
      </c>
      <c r="W480" s="51">
        <v>760</v>
      </c>
      <c r="X480" s="61">
        <v>930</v>
      </c>
      <c r="Y480" s="81" t="s">
        <v>1355</v>
      </c>
      <c r="Z480" s="72">
        <f t="shared" si="7"/>
        <v>1.2236842105263157</v>
      </c>
    </row>
    <row r="481" spans="1:26" ht="15" customHeight="1">
      <c r="A481" s="51" t="s">
        <v>1350</v>
      </c>
      <c r="B481" s="51" t="s">
        <v>1351</v>
      </c>
      <c r="C481" s="51">
        <v>4962644936984</v>
      </c>
      <c r="D481" s="65" t="s">
        <v>539</v>
      </c>
      <c r="E481" s="65" t="s">
        <v>2293</v>
      </c>
      <c r="F481" s="64"/>
      <c r="G481" s="65">
        <v>30</v>
      </c>
      <c r="H481" s="65">
        <v>4962644</v>
      </c>
      <c r="I481" s="73" t="s">
        <v>2294</v>
      </c>
      <c r="J481" s="67">
        <v>4962644936984</v>
      </c>
      <c r="K481" s="65" t="s">
        <v>539</v>
      </c>
      <c r="L481" s="68">
        <v>2000</v>
      </c>
      <c r="M481" s="67">
        <v>4962644936984</v>
      </c>
      <c r="O481" s="74">
        <v>2500</v>
      </c>
      <c r="Q481" s="51">
        <v>1480</v>
      </c>
      <c r="R481" s="70">
        <v>1680</v>
      </c>
      <c r="S481" s="51">
        <v>1280</v>
      </c>
      <c r="T481" s="71">
        <v>1480</v>
      </c>
      <c r="U481" s="51">
        <v>1480</v>
      </c>
      <c r="V481" s="70">
        <v>1800</v>
      </c>
      <c r="W481" s="51">
        <v>570</v>
      </c>
      <c r="X481" s="61">
        <v>695</v>
      </c>
      <c r="Y481" s="81" t="s">
        <v>1355</v>
      </c>
      <c r="Z481" s="72">
        <f t="shared" si="7"/>
        <v>1.2192982456140351</v>
      </c>
    </row>
    <row r="482" spans="1:26" ht="15" customHeight="1">
      <c r="A482" s="51" t="s">
        <v>1350</v>
      </c>
      <c r="B482" s="51" t="s">
        <v>1351</v>
      </c>
      <c r="C482" s="51">
        <v>4962644943081</v>
      </c>
      <c r="D482" s="65" t="s">
        <v>2295</v>
      </c>
      <c r="E482" s="65" t="s">
        <v>2296</v>
      </c>
      <c r="F482" s="64" t="s">
        <v>1523</v>
      </c>
      <c r="G482" s="65">
        <v>30</v>
      </c>
      <c r="H482" s="65">
        <v>4962644</v>
      </c>
      <c r="I482" s="73" t="s">
        <v>2297</v>
      </c>
      <c r="J482" s="67">
        <v>4962644943081</v>
      </c>
      <c r="K482" s="65" t="s">
        <v>2295</v>
      </c>
      <c r="L482" s="68">
        <v>2500</v>
      </c>
      <c r="M482" s="67">
        <v>4962644943081</v>
      </c>
      <c r="O482" s="74">
        <v>3100</v>
      </c>
      <c r="Q482" s="51">
        <v>1780</v>
      </c>
      <c r="R482" s="70">
        <v>2400</v>
      </c>
      <c r="S482" s="51">
        <v>1780</v>
      </c>
      <c r="T482" s="71">
        <v>2180</v>
      </c>
      <c r="U482" s="51">
        <v>2000</v>
      </c>
      <c r="V482" s="70">
        <v>2600</v>
      </c>
      <c r="W482" s="51">
        <v>835</v>
      </c>
      <c r="X482" s="61">
        <v>1030</v>
      </c>
      <c r="Y482" s="81" t="s">
        <v>1355</v>
      </c>
      <c r="Z482" s="72">
        <f t="shared" si="7"/>
        <v>1.2335329341317365</v>
      </c>
    </row>
    <row r="483" spans="1:26" ht="15" customHeight="1">
      <c r="A483" s="51" t="s">
        <v>1350</v>
      </c>
      <c r="B483" s="51" t="s">
        <v>1351</v>
      </c>
      <c r="C483" s="51">
        <v>4962644929856</v>
      </c>
      <c r="D483" s="65" t="s">
        <v>540</v>
      </c>
      <c r="E483" s="65" t="s">
        <v>2298</v>
      </c>
      <c r="F483" s="64"/>
      <c r="G483" s="65">
        <v>30</v>
      </c>
      <c r="H483" s="65">
        <v>4962644</v>
      </c>
      <c r="I483" s="73" t="s">
        <v>2299</v>
      </c>
      <c r="J483" s="67">
        <v>4962644929856</v>
      </c>
      <c r="K483" s="65" t="s">
        <v>540</v>
      </c>
      <c r="L483" s="68">
        <v>3500</v>
      </c>
      <c r="M483" s="67">
        <v>4962644929856</v>
      </c>
      <c r="O483" s="74">
        <v>4500</v>
      </c>
      <c r="Q483" s="51">
        <v>2980</v>
      </c>
      <c r="R483" s="70">
        <v>3580</v>
      </c>
      <c r="S483" s="51">
        <v>2980</v>
      </c>
      <c r="T483" s="71">
        <v>3280</v>
      </c>
      <c r="U483" s="51">
        <v>2980</v>
      </c>
      <c r="V483" s="70">
        <v>4000</v>
      </c>
      <c r="W483" s="51">
        <v>1290</v>
      </c>
      <c r="X483" s="61">
        <v>1540</v>
      </c>
      <c r="Y483" s="81" t="s">
        <v>1355</v>
      </c>
      <c r="Z483" s="72">
        <f t="shared" si="7"/>
        <v>1.193798449612403</v>
      </c>
    </row>
    <row r="484" spans="1:26" ht="15" customHeight="1">
      <c r="A484" s="51" t="s">
        <v>1350</v>
      </c>
      <c r="B484" s="51" t="s">
        <v>1351</v>
      </c>
      <c r="C484" s="51">
        <v>4962644941391</v>
      </c>
      <c r="D484" s="65" t="s">
        <v>2300</v>
      </c>
      <c r="E484" s="65" t="s">
        <v>2301</v>
      </c>
      <c r="F484" s="64"/>
      <c r="G484" s="65">
        <v>30</v>
      </c>
      <c r="H484" s="65">
        <v>4962644</v>
      </c>
      <c r="I484" s="73" t="s">
        <v>2302</v>
      </c>
      <c r="J484" s="67">
        <v>4962644941391</v>
      </c>
      <c r="K484" s="65" t="s">
        <v>2300</v>
      </c>
      <c r="L484" s="68">
        <v>2900</v>
      </c>
      <c r="M484" s="67">
        <v>4962644941391</v>
      </c>
      <c r="O484" s="74">
        <v>4000</v>
      </c>
      <c r="Q484" s="51">
        <v>2780</v>
      </c>
      <c r="R484" s="70">
        <v>3480</v>
      </c>
      <c r="S484" s="51">
        <v>2480</v>
      </c>
      <c r="T484" s="71">
        <v>3180</v>
      </c>
      <c r="U484" s="51">
        <v>2800</v>
      </c>
      <c r="V484" s="70">
        <v>3800</v>
      </c>
      <c r="W484" s="51">
        <v>1230</v>
      </c>
      <c r="X484" s="61">
        <v>1495</v>
      </c>
      <c r="Y484" s="81" t="s">
        <v>1355</v>
      </c>
      <c r="Z484" s="72">
        <f t="shared" si="7"/>
        <v>1.2154471544715446</v>
      </c>
    </row>
    <row r="485" spans="1:26" ht="15" customHeight="1">
      <c r="A485" s="51" t="s">
        <v>1350</v>
      </c>
      <c r="B485" s="51" t="s">
        <v>1351</v>
      </c>
      <c r="C485" s="51">
        <v>4962644930401</v>
      </c>
      <c r="D485" s="65" t="s">
        <v>542</v>
      </c>
      <c r="E485" s="65" t="s">
        <v>2303</v>
      </c>
      <c r="F485" s="64" t="s">
        <v>1523</v>
      </c>
      <c r="G485" s="65">
        <v>30</v>
      </c>
      <c r="H485" s="65">
        <v>4962644</v>
      </c>
      <c r="I485" s="73" t="s">
        <v>2304</v>
      </c>
      <c r="J485" s="67">
        <v>4962644930401</v>
      </c>
      <c r="K485" s="65" t="s">
        <v>542</v>
      </c>
      <c r="L485" s="68">
        <v>1800</v>
      </c>
      <c r="M485" s="67">
        <v>4962644930401</v>
      </c>
      <c r="O485" s="74">
        <v>2400</v>
      </c>
      <c r="Q485" s="51">
        <v>1280</v>
      </c>
      <c r="R485" s="70">
        <v>1680</v>
      </c>
      <c r="S485" s="51">
        <v>1280</v>
      </c>
      <c r="T485" s="71">
        <v>1480</v>
      </c>
      <c r="U485" s="51">
        <v>1480</v>
      </c>
      <c r="V485" s="70">
        <v>1800</v>
      </c>
      <c r="W485" s="51">
        <v>540</v>
      </c>
      <c r="X485" s="61">
        <v>695</v>
      </c>
      <c r="Y485" s="81" t="s">
        <v>1355</v>
      </c>
      <c r="Z485" s="72">
        <f t="shared" si="7"/>
        <v>1.287037037037037</v>
      </c>
    </row>
    <row r="486" spans="1:26" ht="15" customHeight="1">
      <c r="A486" s="51" t="s">
        <v>1350</v>
      </c>
      <c r="B486" s="51" t="s">
        <v>1351</v>
      </c>
      <c r="C486" s="51">
        <v>4962644930418</v>
      </c>
      <c r="D486" s="65" t="s">
        <v>543</v>
      </c>
      <c r="E486" s="65" t="s">
        <v>2303</v>
      </c>
      <c r="F486" s="64" t="s">
        <v>2286</v>
      </c>
      <c r="G486" s="65">
        <v>30</v>
      </c>
      <c r="H486" s="65">
        <v>4962644</v>
      </c>
      <c r="I486" s="73" t="s">
        <v>2305</v>
      </c>
      <c r="J486" s="67">
        <v>4962644930418</v>
      </c>
      <c r="K486" s="65" t="s">
        <v>543</v>
      </c>
      <c r="L486" s="68">
        <v>2100</v>
      </c>
      <c r="M486" s="67">
        <v>4962644930418</v>
      </c>
      <c r="O486" s="74">
        <v>2600</v>
      </c>
      <c r="Q486" s="51">
        <v>1480</v>
      </c>
      <c r="R486" s="70">
        <v>1880</v>
      </c>
      <c r="S486" s="51">
        <v>1480</v>
      </c>
      <c r="T486" s="71">
        <v>1680</v>
      </c>
      <c r="U486" s="51">
        <v>1780</v>
      </c>
      <c r="V486" s="70">
        <v>2000</v>
      </c>
      <c r="W486" s="51">
        <v>650</v>
      </c>
      <c r="X486" s="61">
        <v>790</v>
      </c>
      <c r="Y486" s="81" t="s">
        <v>1355</v>
      </c>
      <c r="Z486" s="72">
        <f t="shared" si="7"/>
        <v>1.2153846153846153</v>
      </c>
    </row>
    <row r="487" spans="1:26" ht="15" customHeight="1">
      <c r="A487" s="51" t="s">
        <v>1350</v>
      </c>
      <c r="B487" s="51" t="s">
        <v>1351</v>
      </c>
      <c r="C487" s="51">
        <v>4962644941414</v>
      </c>
      <c r="D487" s="65" t="s">
        <v>634</v>
      </c>
      <c r="E487" s="65" t="s">
        <v>2306</v>
      </c>
      <c r="F487" s="64" t="s">
        <v>1523</v>
      </c>
      <c r="G487" s="65">
        <v>30</v>
      </c>
      <c r="H487" s="65">
        <v>4962644</v>
      </c>
      <c r="I487" s="73" t="s">
        <v>2307</v>
      </c>
      <c r="J487" s="67">
        <v>4962644941414</v>
      </c>
      <c r="K487" s="65" t="s">
        <v>634</v>
      </c>
      <c r="L487" s="68">
        <v>1500</v>
      </c>
      <c r="M487" s="67">
        <v>4962644941414</v>
      </c>
      <c r="O487" s="74">
        <v>2000</v>
      </c>
      <c r="Q487" s="51">
        <v>1280</v>
      </c>
      <c r="R487" s="70">
        <v>1400</v>
      </c>
      <c r="S487" s="51">
        <v>1280</v>
      </c>
      <c r="T487" s="71">
        <v>1280</v>
      </c>
      <c r="U487" s="51">
        <v>1300</v>
      </c>
      <c r="V487" s="70">
        <v>1500</v>
      </c>
      <c r="W487" s="51">
        <v>470</v>
      </c>
      <c r="X487" s="61">
        <v>600</v>
      </c>
      <c r="Y487" s="81" t="s">
        <v>1355</v>
      </c>
      <c r="Z487" s="72">
        <f t="shared" si="7"/>
        <v>1.2765957446808511</v>
      </c>
    </row>
    <row r="488" spans="1:26" ht="15" customHeight="1">
      <c r="A488" s="51" t="s">
        <v>1350</v>
      </c>
      <c r="B488" s="51" t="s">
        <v>1351</v>
      </c>
      <c r="C488" s="51">
        <v>4962644941407</v>
      </c>
      <c r="D488" s="65" t="s">
        <v>635</v>
      </c>
      <c r="E488" s="65" t="s">
        <v>2306</v>
      </c>
      <c r="F488" s="64" t="s">
        <v>2286</v>
      </c>
      <c r="G488" s="65">
        <v>30</v>
      </c>
      <c r="H488" s="65">
        <v>4962644</v>
      </c>
      <c r="I488" s="73" t="s">
        <v>2308</v>
      </c>
      <c r="J488" s="67">
        <v>4962644941407</v>
      </c>
      <c r="K488" s="65" t="s">
        <v>635</v>
      </c>
      <c r="L488" s="68">
        <v>1800</v>
      </c>
      <c r="M488" s="67">
        <v>4962644941407</v>
      </c>
      <c r="O488" s="74">
        <v>2200</v>
      </c>
      <c r="Q488" s="51">
        <v>1480</v>
      </c>
      <c r="R488" s="70">
        <v>1680</v>
      </c>
      <c r="S488" s="51">
        <v>1480</v>
      </c>
      <c r="T488" s="71">
        <v>1480</v>
      </c>
      <c r="U488" s="51">
        <v>1600</v>
      </c>
      <c r="V488" s="70">
        <v>1800</v>
      </c>
      <c r="W488" s="51">
        <v>580</v>
      </c>
      <c r="X488" s="61">
        <v>695</v>
      </c>
      <c r="Y488" s="81" t="s">
        <v>1355</v>
      </c>
      <c r="Z488" s="72">
        <f t="shared" si="7"/>
        <v>1.1982758620689655</v>
      </c>
    </row>
    <row r="489" spans="1:26" ht="15" customHeight="1">
      <c r="A489" s="51" t="s">
        <v>1350</v>
      </c>
      <c r="B489" s="51" t="s">
        <v>1351</v>
      </c>
      <c r="C489" s="51">
        <v>4962644930395</v>
      </c>
      <c r="D489" s="65" t="s">
        <v>544</v>
      </c>
      <c r="E489" s="65" t="s">
        <v>2303</v>
      </c>
      <c r="F489" s="64" t="s">
        <v>1372</v>
      </c>
      <c r="G489" s="65">
        <v>30</v>
      </c>
      <c r="H489" s="65">
        <v>4962644</v>
      </c>
      <c r="I489" s="73" t="s">
        <v>2309</v>
      </c>
      <c r="J489" s="67">
        <v>4962644930395</v>
      </c>
      <c r="K489" s="65" t="s">
        <v>544</v>
      </c>
      <c r="L489" s="68">
        <v>1800</v>
      </c>
      <c r="M489" s="67">
        <v>4962644930395</v>
      </c>
      <c r="O489" s="74">
        <v>2400</v>
      </c>
      <c r="Q489" s="51">
        <v>1280</v>
      </c>
      <c r="R489" s="70">
        <v>1680</v>
      </c>
      <c r="S489" s="51">
        <v>1280</v>
      </c>
      <c r="T489" s="71">
        <v>1480</v>
      </c>
      <c r="U489" s="51">
        <v>1480</v>
      </c>
      <c r="V489" s="70">
        <v>1800</v>
      </c>
      <c r="W489" s="51">
        <v>540</v>
      </c>
      <c r="X489" s="61">
        <v>695</v>
      </c>
      <c r="Y489" s="81" t="s">
        <v>1355</v>
      </c>
      <c r="Z489" s="72">
        <f t="shared" si="7"/>
        <v>1.287037037037037</v>
      </c>
    </row>
    <row r="490" spans="1:26" ht="15" customHeight="1">
      <c r="A490" s="51" t="s">
        <v>1350</v>
      </c>
      <c r="B490" s="51" t="s">
        <v>1351</v>
      </c>
      <c r="C490" s="51">
        <v>4962644936977</v>
      </c>
      <c r="D490" s="65" t="s">
        <v>545</v>
      </c>
      <c r="E490" s="65" t="s">
        <v>2310</v>
      </c>
      <c r="F490" s="64"/>
      <c r="G490" s="65">
        <v>30</v>
      </c>
      <c r="H490" s="65">
        <v>4962644</v>
      </c>
      <c r="I490" s="73" t="s">
        <v>2311</v>
      </c>
      <c r="J490" s="67">
        <v>4962644936977</v>
      </c>
      <c r="K490" s="65" t="s">
        <v>545</v>
      </c>
      <c r="L490" s="68">
        <v>2000</v>
      </c>
      <c r="M490" s="67">
        <v>4962644936977</v>
      </c>
      <c r="O490" s="74">
        <v>2500</v>
      </c>
      <c r="Q490" s="51">
        <v>1480</v>
      </c>
      <c r="R490" s="70">
        <v>1680</v>
      </c>
      <c r="S490" s="51">
        <v>1280</v>
      </c>
      <c r="T490" s="71">
        <v>1480</v>
      </c>
      <c r="U490" s="51">
        <v>1480</v>
      </c>
      <c r="V490" s="70">
        <v>1800</v>
      </c>
      <c r="W490" s="51">
        <v>570</v>
      </c>
      <c r="X490" s="61">
        <v>695</v>
      </c>
      <c r="Y490" s="81" t="s">
        <v>1355</v>
      </c>
      <c r="Z490" s="72">
        <f t="shared" si="7"/>
        <v>1.2192982456140351</v>
      </c>
    </row>
    <row r="491" spans="1:26" ht="15" customHeight="1">
      <c r="A491" s="51" t="s">
        <v>1350</v>
      </c>
      <c r="B491" s="51" t="s">
        <v>1351</v>
      </c>
      <c r="C491" s="51">
        <v>4962644942619</v>
      </c>
      <c r="D491" s="65" t="s">
        <v>2312</v>
      </c>
      <c r="E491" s="65" t="s">
        <v>2313</v>
      </c>
      <c r="F491" s="64" t="s">
        <v>1523</v>
      </c>
      <c r="G491" s="65">
        <v>30</v>
      </c>
      <c r="H491" s="65">
        <v>4962644</v>
      </c>
      <c r="I491" s="73" t="s">
        <v>2314</v>
      </c>
      <c r="J491" s="67">
        <v>4962644942619</v>
      </c>
      <c r="K491" s="65" t="s">
        <v>2312</v>
      </c>
      <c r="L491" s="68">
        <v>2100</v>
      </c>
      <c r="M491" s="67">
        <v>4962644942619</v>
      </c>
      <c r="O491" s="74">
        <v>2600</v>
      </c>
      <c r="Q491" s="51">
        <v>1480</v>
      </c>
      <c r="R491" s="70">
        <v>1980</v>
      </c>
      <c r="S491" s="51">
        <v>1480</v>
      </c>
      <c r="T491" s="71">
        <v>1780</v>
      </c>
      <c r="U491" s="51">
        <v>1800</v>
      </c>
      <c r="V491" s="70">
        <v>2200</v>
      </c>
      <c r="W491" s="51">
        <v>695</v>
      </c>
      <c r="X491" s="61">
        <v>835</v>
      </c>
      <c r="Y491" s="81" t="s">
        <v>1355</v>
      </c>
      <c r="Z491" s="72">
        <f t="shared" si="7"/>
        <v>1.2014388489208634</v>
      </c>
    </row>
    <row r="492" spans="1:26" ht="15" customHeight="1">
      <c r="A492" s="51" t="s">
        <v>1350</v>
      </c>
      <c r="B492" s="51" t="s">
        <v>1351</v>
      </c>
      <c r="C492" s="51">
        <v>4962644942602</v>
      </c>
      <c r="D492" s="65" t="s">
        <v>2315</v>
      </c>
      <c r="E492" s="65" t="s">
        <v>2316</v>
      </c>
      <c r="F492" s="64" t="s">
        <v>2286</v>
      </c>
      <c r="G492" s="65">
        <v>30</v>
      </c>
      <c r="H492" s="65">
        <v>4962644</v>
      </c>
      <c r="I492" s="73" t="s">
        <v>2317</v>
      </c>
      <c r="J492" s="67">
        <v>4962644942602</v>
      </c>
      <c r="K492" s="65" t="s">
        <v>2315</v>
      </c>
      <c r="L492" s="68">
        <v>2400</v>
      </c>
      <c r="M492" s="67">
        <v>4962644942602</v>
      </c>
      <c r="O492" s="74">
        <v>3000</v>
      </c>
      <c r="Q492" s="51">
        <v>1680</v>
      </c>
      <c r="R492" s="70">
        <v>2180</v>
      </c>
      <c r="S492" s="51">
        <v>1680</v>
      </c>
      <c r="T492" s="71">
        <v>1980</v>
      </c>
      <c r="U492" s="51">
        <v>2000</v>
      </c>
      <c r="V492" s="70">
        <v>2300</v>
      </c>
      <c r="W492" s="51">
        <v>790</v>
      </c>
      <c r="X492" s="61">
        <v>930</v>
      </c>
      <c r="Y492" s="81" t="s">
        <v>1355</v>
      </c>
      <c r="Z492" s="72">
        <f t="shared" si="7"/>
        <v>1.1772151898734178</v>
      </c>
    </row>
    <row r="493" spans="1:26" ht="15" customHeight="1">
      <c r="A493" s="51" t="s">
        <v>1350</v>
      </c>
      <c r="B493" s="51" t="s">
        <v>1351</v>
      </c>
      <c r="C493" s="51">
        <v>4962644942824</v>
      </c>
      <c r="D493" s="65" t="s">
        <v>2318</v>
      </c>
      <c r="E493" s="65" t="s">
        <v>2319</v>
      </c>
      <c r="F493" s="64" t="s">
        <v>1523</v>
      </c>
      <c r="G493" s="65">
        <v>30</v>
      </c>
      <c r="H493" s="65">
        <v>4962644</v>
      </c>
      <c r="I493" s="73" t="s">
        <v>2320</v>
      </c>
      <c r="J493" s="67">
        <v>4962644942824</v>
      </c>
      <c r="K493" s="65" t="s">
        <v>2318</v>
      </c>
      <c r="L493" s="68">
        <v>1800</v>
      </c>
      <c r="M493" s="67">
        <v>4962644942824</v>
      </c>
      <c r="O493" s="74">
        <v>2200</v>
      </c>
      <c r="Q493" s="51">
        <v>1280</v>
      </c>
      <c r="R493" s="70">
        <v>1680</v>
      </c>
      <c r="S493" s="51">
        <v>1280</v>
      </c>
      <c r="T493" s="71">
        <v>1480</v>
      </c>
      <c r="U493" s="51">
        <v>1500</v>
      </c>
      <c r="V493" s="70">
        <v>1800</v>
      </c>
      <c r="W493" s="51">
        <v>580</v>
      </c>
      <c r="X493" s="61">
        <v>695</v>
      </c>
      <c r="Y493" s="81" t="s">
        <v>1355</v>
      </c>
      <c r="Z493" s="72">
        <f t="shared" si="7"/>
        <v>1.1982758620689655</v>
      </c>
    </row>
    <row r="494" spans="1:26" ht="15" customHeight="1">
      <c r="A494" s="51" t="s">
        <v>1350</v>
      </c>
      <c r="B494" s="51" t="s">
        <v>1351</v>
      </c>
      <c r="C494" s="51">
        <v>4962644942831</v>
      </c>
      <c r="D494" s="65" t="s">
        <v>2321</v>
      </c>
      <c r="E494" s="65" t="s">
        <v>2319</v>
      </c>
      <c r="F494" s="64" t="s">
        <v>2286</v>
      </c>
      <c r="G494" s="65">
        <v>30</v>
      </c>
      <c r="H494" s="65">
        <v>4962644</v>
      </c>
      <c r="I494" s="73" t="s">
        <v>2322</v>
      </c>
      <c r="J494" s="67">
        <v>4962644942831</v>
      </c>
      <c r="K494" s="65" t="s">
        <v>2321</v>
      </c>
      <c r="L494" s="68">
        <v>2100</v>
      </c>
      <c r="M494" s="67">
        <v>4962644942831</v>
      </c>
      <c r="O494" s="74">
        <v>2600</v>
      </c>
      <c r="Q494" s="51">
        <v>1480</v>
      </c>
      <c r="R494" s="70">
        <v>1980</v>
      </c>
      <c r="S494" s="51">
        <v>1480</v>
      </c>
      <c r="T494" s="71">
        <v>1780</v>
      </c>
      <c r="U494" s="51">
        <v>1800</v>
      </c>
      <c r="V494" s="70">
        <v>2200</v>
      </c>
      <c r="W494" s="51">
        <v>675</v>
      </c>
      <c r="X494" s="61">
        <v>835</v>
      </c>
      <c r="Y494" s="81" t="s">
        <v>1355</v>
      </c>
      <c r="Z494" s="72">
        <f t="shared" si="7"/>
        <v>1.2370370370370369</v>
      </c>
    </row>
    <row r="495" spans="1:26" ht="15" customHeight="1">
      <c r="C495" s="51">
        <v>4962644940080</v>
      </c>
      <c r="D495" s="65" t="s">
        <v>174</v>
      </c>
      <c r="E495" s="65" t="s">
        <v>2323</v>
      </c>
      <c r="F495" s="64" t="s">
        <v>1849</v>
      </c>
      <c r="G495" s="65">
        <v>30</v>
      </c>
      <c r="H495" s="65">
        <v>4962644</v>
      </c>
      <c r="I495" s="73" t="s">
        <v>2324</v>
      </c>
      <c r="J495" s="67">
        <v>4962644940080</v>
      </c>
      <c r="K495" s="65" t="s">
        <v>174</v>
      </c>
      <c r="L495" s="68">
        <v>3000</v>
      </c>
      <c r="M495" s="67">
        <v>4962644940080</v>
      </c>
      <c r="N495" s="113"/>
      <c r="O495" s="60">
        <v>3900</v>
      </c>
      <c r="Q495" s="51">
        <v>1980</v>
      </c>
      <c r="R495" s="70">
        <v>2880</v>
      </c>
      <c r="S495" s="51">
        <v>1980</v>
      </c>
      <c r="T495" s="71">
        <v>2680</v>
      </c>
      <c r="U495" s="51">
        <v>2500</v>
      </c>
      <c r="V495" s="70">
        <v>3000</v>
      </c>
      <c r="W495" s="51">
        <v>950</v>
      </c>
      <c r="X495" s="61">
        <v>1235</v>
      </c>
      <c r="Z495" s="72">
        <f t="shared" si="7"/>
        <v>1.3</v>
      </c>
    </row>
    <row r="496" spans="1:26" ht="15" customHeight="1">
      <c r="C496" s="51">
        <v>4962644941315</v>
      </c>
      <c r="D496" s="65" t="s">
        <v>177</v>
      </c>
      <c r="E496" s="65" t="s">
        <v>2323</v>
      </c>
      <c r="F496" s="64" t="s">
        <v>2245</v>
      </c>
      <c r="G496" s="65">
        <v>30</v>
      </c>
      <c r="H496" s="65">
        <v>4962644</v>
      </c>
      <c r="I496" s="73" t="s">
        <v>2325</v>
      </c>
      <c r="J496" s="67">
        <v>4962644941315</v>
      </c>
      <c r="K496" s="65" t="s">
        <v>177</v>
      </c>
      <c r="L496" s="68">
        <v>3500</v>
      </c>
      <c r="M496" s="67">
        <v>4962644941315</v>
      </c>
      <c r="O496" s="74">
        <v>4600</v>
      </c>
      <c r="Q496" s="51">
        <v>2480</v>
      </c>
      <c r="R496" s="70">
        <v>3480</v>
      </c>
      <c r="S496" s="51">
        <v>2480</v>
      </c>
      <c r="T496" s="71">
        <v>3180</v>
      </c>
      <c r="U496" s="51">
        <v>3000</v>
      </c>
      <c r="V496" s="70">
        <v>3800</v>
      </c>
      <c r="W496" s="51">
        <v>1150</v>
      </c>
      <c r="X496" s="61">
        <v>1495</v>
      </c>
      <c r="Z496" s="72">
        <f t="shared" si="7"/>
        <v>1.3</v>
      </c>
    </row>
    <row r="497" spans="1:26" ht="15" customHeight="1">
      <c r="A497" s="51" t="s">
        <v>1350</v>
      </c>
      <c r="B497" s="51" t="s">
        <v>1351</v>
      </c>
      <c r="C497" s="51">
        <v>4962644961405</v>
      </c>
      <c r="D497" s="65" t="s">
        <v>943</v>
      </c>
      <c r="E497" s="65" t="s">
        <v>2326</v>
      </c>
      <c r="F497" s="64" t="s">
        <v>247</v>
      </c>
      <c r="G497" s="65">
        <v>100</v>
      </c>
      <c r="H497" s="65">
        <v>4962644</v>
      </c>
      <c r="I497" s="73" t="s">
        <v>2327</v>
      </c>
      <c r="J497" s="67">
        <v>4962644961405</v>
      </c>
      <c r="K497" s="65" t="s">
        <v>943</v>
      </c>
      <c r="L497" s="68">
        <v>500</v>
      </c>
      <c r="M497" s="67">
        <v>4962644961405</v>
      </c>
      <c r="O497" s="60">
        <v>600</v>
      </c>
      <c r="Q497" s="51">
        <v>380</v>
      </c>
      <c r="R497" s="70">
        <v>380</v>
      </c>
      <c r="S497" s="51">
        <v>298</v>
      </c>
      <c r="T497" s="71">
        <v>298</v>
      </c>
      <c r="U497" s="51">
        <v>500</v>
      </c>
      <c r="V497" s="70">
        <v>400</v>
      </c>
      <c r="W497" s="51">
        <v>130</v>
      </c>
      <c r="X497" s="61">
        <v>140</v>
      </c>
      <c r="Y497" s="81" t="s">
        <v>1355</v>
      </c>
      <c r="Z497" s="72">
        <f t="shared" si="7"/>
        <v>1.0769230769230769</v>
      </c>
    </row>
    <row r="498" spans="1:26" ht="15" customHeight="1">
      <c r="A498" s="51" t="s">
        <v>1350</v>
      </c>
      <c r="B498" s="51" t="s">
        <v>1351</v>
      </c>
      <c r="C498" s="51">
        <v>4962644961429</v>
      </c>
      <c r="D498" s="65" t="s">
        <v>2328</v>
      </c>
      <c r="E498" s="65" t="s">
        <v>2326</v>
      </c>
      <c r="F498" s="64" t="s">
        <v>249</v>
      </c>
      <c r="G498" s="65">
        <v>100</v>
      </c>
      <c r="H498" s="65">
        <v>4962644</v>
      </c>
      <c r="I498" s="73" t="s">
        <v>2329</v>
      </c>
      <c r="J498" s="67">
        <v>4962644961429</v>
      </c>
      <c r="K498" s="65" t="s">
        <v>2328</v>
      </c>
      <c r="L498" s="68">
        <v>500</v>
      </c>
      <c r="M498" s="67">
        <v>4962644961429</v>
      </c>
      <c r="O498" s="60">
        <v>600</v>
      </c>
      <c r="Q498" s="51">
        <v>380</v>
      </c>
      <c r="R498" s="70">
        <v>380</v>
      </c>
      <c r="S498" s="51">
        <v>298</v>
      </c>
      <c r="T498" s="71">
        <v>298</v>
      </c>
      <c r="U498" s="51">
        <v>500</v>
      </c>
      <c r="V498" s="70">
        <v>400</v>
      </c>
      <c r="W498" s="51">
        <v>130</v>
      </c>
      <c r="X498" s="61">
        <v>140</v>
      </c>
      <c r="Y498" s="81" t="s">
        <v>1355</v>
      </c>
      <c r="Z498" s="72">
        <f t="shared" si="7"/>
        <v>1.0769230769230769</v>
      </c>
    </row>
    <row r="499" spans="1:26" ht="15" customHeight="1">
      <c r="A499" s="51" t="s">
        <v>1350</v>
      </c>
      <c r="B499" s="51" t="s">
        <v>1351</v>
      </c>
      <c r="C499" s="51">
        <v>4962644941728</v>
      </c>
      <c r="D499" s="65" t="s">
        <v>2330</v>
      </c>
      <c r="E499" s="65" t="s">
        <v>2326</v>
      </c>
      <c r="F499" s="64" t="s">
        <v>1372</v>
      </c>
      <c r="G499" s="65">
        <v>100</v>
      </c>
      <c r="H499" s="65">
        <v>4962644</v>
      </c>
      <c r="I499" s="73" t="s">
        <v>2331</v>
      </c>
      <c r="J499" s="67">
        <v>4962644941728</v>
      </c>
      <c r="K499" s="65" t="s">
        <v>2330</v>
      </c>
      <c r="L499" s="68">
        <v>500</v>
      </c>
      <c r="M499" s="67">
        <v>4962644941728</v>
      </c>
      <c r="O499" s="60">
        <v>600</v>
      </c>
      <c r="Q499" s="51">
        <v>380</v>
      </c>
      <c r="R499" s="70">
        <v>380</v>
      </c>
      <c r="S499" s="51">
        <v>298</v>
      </c>
      <c r="T499" s="71">
        <v>298</v>
      </c>
      <c r="U499" s="51">
        <v>500</v>
      </c>
      <c r="V499" s="70">
        <v>400</v>
      </c>
      <c r="W499" s="51">
        <v>130</v>
      </c>
      <c r="X499" s="61">
        <v>140</v>
      </c>
      <c r="Y499" s="81" t="s">
        <v>1355</v>
      </c>
      <c r="Z499" s="72">
        <f t="shared" si="7"/>
        <v>1.0769230769230769</v>
      </c>
    </row>
    <row r="500" spans="1:26" ht="15" customHeight="1">
      <c r="A500" s="51" t="s">
        <v>1350</v>
      </c>
      <c r="B500" s="51" t="s">
        <v>1351</v>
      </c>
      <c r="C500" s="51">
        <v>4962644961436</v>
      </c>
      <c r="D500" s="65" t="s">
        <v>2332</v>
      </c>
      <c r="E500" s="65" t="s">
        <v>2326</v>
      </c>
      <c r="F500" s="64" t="s">
        <v>2089</v>
      </c>
      <c r="G500" s="65">
        <v>100</v>
      </c>
      <c r="H500" s="65">
        <v>4962644</v>
      </c>
      <c r="I500" s="73" t="s">
        <v>2333</v>
      </c>
      <c r="J500" s="67">
        <v>4962644961436</v>
      </c>
      <c r="K500" s="65" t="s">
        <v>2332</v>
      </c>
      <c r="L500" s="68">
        <v>500</v>
      </c>
      <c r="M500" s="67">
        <v>4962644961436</v>
      </c>
      <c r="O500" s="60">
        <v>600</v>
      </c>
      <c r="Q500" s="51">
        <v>380</v>
      </c>
      <c r="R500" s="70">
        <v>380</v>
      </c>
      <c r="S500" s="51">
        <v>298</v>
      </c>
      <c r="T500" s="71">
        <v>298</v>
      </c>
      <c r="U500" s="51">
        <v>500</v>
      </c>
      <c r="V500" s="70">
        <v>400</v>
      </c>
      <c r="W500" s="51">
        <v>130</v>
      </c>
      <c r="X500" s="61">
        <v>140</v>
      </c>
      <c r="Y500" s="81" t="s">
        <v>1355</v>
      </c>
      <c r="Z500" s="72">
        <f t="shared" si="7"/>
        <v>1.0769230769230769</v>
      </c>
    </row>
    <row r="501" spans="1:26" ht="15" customHeight="1">
      <c r="A501" s="51" t="s">
        <v>1350</v>
      </c>
      <c r="B501" s="51" t="s">
        <v>1351</v>
      </c>
      <c r="C501" s="51">
        <v>4962644941773</v>
      </c>
      <c r="D501" s="65" t="s">
        <v>947</v>
      </c>
      <c r="E501" s="65" t="s">
        <v>2334</v>
      </c>
      <c r="F501" s="64" t="s">
        <v>1525</v>
      </c>
      <c r="G501" s="65">
        <v>50</v>
      </c>
      <c r="H501" s="65">
        <v>4962644</v>
      </c>
      <c r="I501" s="73" t="s">
        <v>2335</v>
      </c>
      <c r="J501" s="67">
        <v>4962644941773</v>
      </c>
      <c r="K501" s="65" t="s">
        <v>947</v>
      </c>
      <c r="L501" s="68">
        <v>800</v>
      </c>
      <c r="M501" s="67">
        <v>4962644941773</v>
      </c>
      <c r="O501" s="74">
        <v>1000</v>
      </c>
      <c r="Q501" s="51">
        <v>580</v>
      </c>
      <c r="R501" s="70">
        <v>700</v>
      </c>
      <c r="S501" s="51">
        <v>498</v>
      </c>
      <c r="T501" s="71">
        <v>648</v>
      </c>
      <c r="U501" s="51">
        <v>700</v>
      </c>
      <c r="V501" s="70">
        <v>800</v>
      </c>
      <c r="W501" s="51">
        <v>245</v>
      </c>
      <c r="X501" s="61">
        <v>305</v>
      </c>
      <c r="Y501" s="81" t="s">
        <v>1355</v>
      </c>
      <c r="Z501" s="72">
        <f t="shared" si="7"/>
        <v>1.2448979591836735</v>
      </c>
    </row>
    <row r="502" spans="1:26" ht="15" customHeight="1">
      <c r="A502" s="51" t="s">
        <v>1350</v>
      </c>
      <c r="B502" s="51" t="s">
        <v>1351</v>
      </c>
      <c r="C502" s="51">
        <v>4962644941766</v>
      </c>
      <c r="D502" s="65" t="s">
        <v>547</v>
      </c>
      <c r="E502" s="65" t="s">
        <v>2334</v>
      </c>
      <c r="F502" s="64" t="s">
        <v>249</v>
      </c>
      <c r="G502" s="65">
        <v>50</v>
      </c>
      <c r="H502" s="65">
        <v>4962644</v>
      </c>
      <c r="I502" s="73" t="s">
        <v>2336</v>
      </c>
      <c r="J502" s="67">
        <v>4962644941766</v>
      </c>
      <c r="K502" s="65" t="s">
        <v>547</v>
      </c>
      <c r="L502" s="68">
        <v>800</v>
      </c>
      <c r="M502" s="67">
        <v>4962644941766</v>
      </c>
      <c r="O502" s="74">
        <v>1000</v>
      </c>
      <c r="Q502" s="51">
        <v>580</v>
      </c>
      <c r="R502" s="70">
        <v>700</v>
      </c>
      <c r="S502" s="51">
        <v>498</v>
      </c>
      <c r="T502" s="71">
        <v>648</v>
      </c>
      <c r="U502" s="51">
        <v>700</v>
      </c>
      <c r="V502" s="70">
        <v>800</v>
      </c>
      <c r="W502" s="51">
        <v>245</v>
      </c>
      <c r="X502" s="61">
        <v>305</v>
      </c>
      <c r="Y502" s="81" t="s">
        <v>1355</v>
      </c>
      <c r="Z502" s="72">
        <f t="shared" si="7"/>
        <v>1.2448979591836735</v>
      </c>
    </row>
    <row r="503" spans="1:26" ht="15" customHeight="1">
      <c r="A503" s="51" t="s">
        <v>1350</v>
      </c>
      <c r="B503" s="51" t="s">
        <v>1351</v>
      </c>
      <c r="C503" s="51">
        <v>4962644941704</v>
      </c>
      <c r="D503" s="65" t="s">
        <v>546</v>
      </c>
      <c r="E503" s="65" t="s">
        <v>2334</v>
      </c>
      <c r="F503" s="64" t="s">
        <v>2089</v>
      </c>
      <c r="G503" s="65">
        <v>50</v>
      </c>
      <c r="H503" s="65">
        <v>4962644</v>
      </c>
      <c r="I503" s="73" t="s">
        <v>2337</v>
      </c>
      <c r="J503" s="67">
        <v>4962644941704</v>
      </c>
      <c r="K503" s="65" t="s">
        <v>546</v>
      </c>
      <c r="L503" s="68">
        <v>800</v>
      </c>
      <c r="M503" s="67">
        <v>4962644941704</v>
      </c>
      <c r="O503" s="74">
        <v>1000</v>
      </c>
      <c r="Q503" s="51">
        <v>580</v>
      </c>
      <c r="R503" s="70">
        <v>700</v>
      </c>
      <c r="S503" s="51">
        <v>498</v>
      </c>
      <c r="T503" s="71">
        <v>648</v>
      </c>
      <c r="U503" s="51">
        <v>700</v>
      </c>
      <c r="V503" s="70">
        <v>800</v>
      </c>
      <c r="W503" s="51">
        <v>245</v>
      </c>
      <c r="X503" s="61">
        <v>305</v>
      </c>
      <c r="Y503" s="81" t="s">
        <v>1355</v>
      </c>
      <c r="Z503" s="72">
        <f t="shared" si="7"/>
        <v>1.2448979591836735</v>
      </c>
    </row>
    <row r="504" spans="1:26" ht="15" customHeight="1">
      <c r="A504" s="51" t="s">
        <v>1350</v>
      </c>
      <c r="B504" s="51" t="s">
        <v>1351</v>
      </c>
      <c r="C504" s="51">
        <v>4962644941711</v>
      </c>
      <c r="D504" s="65" t="s">
        <v>548</v>
      </c>
      <c r="E504" s="65" t="s">
        <v>2338</v>
      </c>
      <c r="F504" s="64" t="s">
        <v>1520</v>
      </c>
      <c r="G504" s="65">
        <v>50</v>
      </c>
      <c r="H504" s="65">
        <v>4962644</v>
      </c>
      <c r="I504" s="73" t="s">
        <v>2339</v>
      </c>
      <c r="J504" s="67">
        <v>4962644941711</v>
      </c>
      <c r="K504" s="65" t="s">
        <v>548</v>
      </c>
      <c r="L504" s="68">
        <v>1000</v>
      </c>
      <c r="M504" s="67">
        <v>4962644941711</v>
      </c>
      <c r="O504" s="74">
        <v>1300</v>
      </c>
      <c r="Q504" s="51">
        <v>780</v>
      </c>
      <c r="R504" s="70">
        <v>980</v>
      </c>
      <c r="S504" s="51">
        <v>680</v>
      </c>
      <c r="T504" s="71">
        <v>880</v>
      </c>
      <c r="U504" s="51">
        <v>900</v>
      </c>
      <c r="V504" s="70">
        <v>1100</v>
      </c>
      <c r="W504" s="51">
        <v>335</v>
      </c>
      <c r="X504" s="61">
        <v>415</v>
      </c>
      <c r="Y504" s="81" t="s">
        <v>1355</v>
      </c>
      <c r="Z504" s="72">
        <f t="shared" si="7"/>
        <v>1.2388059701492538</v>
      </c>
    </row>
    <row r="505" spans="1:26" ht="15" customHeight="1">
      <c r="A505" s="51" t="s">
        <v>1350</v>
      </c>
      <c r="B505" s="51" t="s">
        <v>1351</v>
      </c>
      <c r="C505" s="51">
        <v>4962644941780</v>
      </c>
      <c r="D505" s="65" t="s">
        <v>549</v>
      </c>
      <c r="E505" s="65" t="s">
        <v>2338</v>
      </c>
      <c r="F505" s="64" t="s">
        <v>1580</v>
      </c>
      <c r="G505" s="65">
        <v>50</v>
      </c>
      <c r="H505" s="65">
        <v>4962644</v>
      </c>
      <c r="I505" s="73" t="s">
        <v>2340</v>
      </c>
      <c r="J505" s="67">
        <v>4962644941780</v>
      </c>
      <c r="K505" s="65" t="s">
        <v>549</v>
      </c>
      <c r="L505" s="68">
        <v>1000</v>
      </c>
      <c r="M505" s="67">
        <v>4962644941780</v>
      </c>
      <c r="O505" s="74">
        <v>1300</v>
      </c>
      <c r="Q505" s="51">
        <v>780</v>
      </c>
      <c r="R505" s="70">
        <v>1020</v>
      </c>
      <c r="S505" s="51">
        <v>680</v>
      </c>
      <c r="T505" s="71">
        <v>930</v>
      </c>
      <c r="U505" s="51">
        <v>900</v>
      </c>
      <c r="V505" s="70">
        <v>1100</v>
      </c>
      <c r="W505" s="51">
        <v>335</v>
      </c>
      <c r="X505" s="61">
        <v>415</v>
      </c>
      <c r="Y505" s="81" t="s">
        <v>1355</v>
      </c>
      <c r="Z505" s="72">
        <f t="shared" si="7"/>
        <v>1.2388059701492538</v>
      </c>
    </row>
    <row r="506" spans="1:26" ht="15" customHeight="1">
      <c r="A506" s="51" t="s">
        <v>1350</v>
      </c>
      <c r="B506" s="51" t="s">
        <v>1351</v>
      </c>
      <c r="C506" s="51">
        <v>4962644941926</v>
      </c>
      <c r="D506" s="65" t="s">
        <v>948</v>
      </c>
      <c r="E506" s="65" t="s">
        <v>2341</v>
      </c>
      <c r="F506" s="64" t="s">
        <v>1520</v>
      </c>
      <c r="G506" s="65">
        <v>80</v>
      </c>
      <c r="H506" s="65">
        <v>4962644</v>
      </c>
      <c r="I506" s="73" t="s">
        <v>2342</v>
      </c>
      <c r="J506" s="67">
        <v>4962644941926</v>
      </c>
      <c r="K506" s="65" t="s">
        <v>948</v>
      </c>
      <c r="L506" s="68">
        <v>700</v>
      </c>
      <c r="M506" s="67">
        <v>4962644941926</v>
      </c>
      <c r="O506" s="74">
        <v>1000</v>
      </c>
      <c r="Q506" s="51">
        <v>480</v>
      </c>
      <c r="R506" s="70">
        <v>698</v>
      </c>
      <c r="S506" s="51">
        <v>480</v>
      </c>
      <c r="T506" s="71">
        <v>638</v>
      </c>
      <c r="U506" s="51">
        <v>500</v>
      </c>
      <c r="V506" s="70">
        <v>800</v>
      </c>
      <c r="W506" s="51">
        <v>225</v>
      </c>
      <c r="X506" s="61">
        <v>300</v>
      </c>
      <c r="Y506" s="81" t="s">
        <v>1355</v>
      </c>
      <c r="Z506" s="72">
        <f t="shared" si="7"/>
        <v>1.3333333333333333</v>
      </c>
    </row>
    <row r="507" spans="1:26" ht="15" customHeight="1">
      <c r="A507" s="51" t="s">
        <v>1350</v>
      </c>
      <c r="B507" s="51" t="s">
        <v>1351</v>
      </c>
      <c r="C507" s="51">
        <v>4962644941919</v>
      </c>
      <c r="D507" s="65" t="s">
        <v>949</v>
      </c>
      <c r="E507" s="65" t="s">
        <v>2341</v>
      </c>
      <c r="F507" s="64" t="s">
        <v>247</v>
      </c>
      <c r="G507" s="65">
        <v>80</v>
      </c>
      <c r="H507" s="65">
        <v>4962644</v>
      </c>
      <c r="I507" s="73" t="s">
        <v>2343</v>
      </c>
      <c r="J507" s="67">
        <v>4962644941919</v>
      </c>
      <c r="K507" s="65" t="s">
        <v>949</v>
      </c>
      <c r="L507" s="68">
        <v>700</v>
      </c>
      <c r="M507" s="67">
        <v>4962644941919</v>
      </c>
      <c r="O507" s="74">
        <v>1000</v>
      </c>
      <c r="Q507" s="51">
        <v>480</v>
      </c>
      <c r="R507" s="70">
        <v>698</v>
      </c>
      <c r="S507" s="51">
        <v>480</v>
      </c>
      <c r="T507" s="71">
        <v>638</v>
      </c>
      <c r="U507" s="51">
        <v>500</v>
      </c>
      <c r="V507" s="70">
        <v>800</v>
      </c>
      <c r="W507" s="51">
        <v>225</v>
      </c>
      <c r="X507" s="61">
        <v>300</v>
      </c>
      <c r="Y507" s="81" t="s">
        <v>1355</v>
      </c>
      <c r="Z507" s="72">
        <f t="shared" si="7"/>
        <v>1.3333333333333333</v>
      </c>
    </row>
    <row r="508" spans="1:26" ht="15" customHeight="1">
      <c r="A508" s="51" t="s">
        <v>1350</v>
      </c>
      <c r="B508" s="51" t="s">
        <v>1351</v>
      </c>
      <c r="C508" s="51">
        <v>4962644941896</v>
      </c>
      <c r="D508" s="65" t="s">
        <v>950</v>
      </c>
      <c r="E508" s="65" t="s">
        <v>2341</v>
      </c>
      <c r="F508" s="64" t="s">
        <v>1525</v>
      </c>
      <c r="G508" s="65">
        <v>80</v>
      </c>
      <c r="H508" s="65">
        <v>4962644</v>
      </c>
      <c r="I508" s="73" t="s">
        <v>2344</v>
      </c>
      <c r="J508" s="67">
        <v>4962644941896</v>
      </c>
      <c r="K508" s="65" t="s">
        <v>950</v>
      </c>
      <c r="L508" s="68">
        <v>700</v>
      </c>
      <c r="M508" s="67">
        <v>4962644941896</v>
      </c>
      <c r="O508" s="74">
        <v>1000</v>
      </c>
      <c r="Q508" s="51">
        <v>480</v>
      </c>
      <c r="R508" s="70">
        <v>698</v>
      </c>
      <c r="S508" s="51">
        <v>480</v>
      </c>
      <c r="T508" s="71">
        <v>638</v>
      </c>
      <c r="U508" s="51">
        <v>500</v>
      </c>
      <c r="V508" s="70">
        <v>800</v>
      </c>
      <c r="W508" s="51">
        <v>225</v>
      </c>
      <c r="X508" s="61">
        <v>300</v>
      </c>
      <c r="Y508" s="81" t="s">
        <v>1355</v>
      </c>
      <c r="Z508" s="72">
        <f t="shared" si="7"/>
        <v>1.3333333333333333</v>
      </c>
    </row>
    <row r="509" spans="1:26" ht="15" customHeight="1">
      <c r="A509" s="51" t="s">
        <v>1350</v>
      </c>
      <c r="B509" s="51" t="s">
        <v>1351</v>
      </c>
      <c r="C509" s="51">
        <v>4962644941940</v>
      </c>
      <c r="D509" s="65" t="s">
        <v>691</v>
      </c>
      <c r="E509" s="65" t="s">
        <v>2341</v>
      </c>
      <c r="F509" s="64" t="s">
        <v>2345</v>
      </c>
      <c r="G509" s="65">
        <v>80</v>
      </c>
      <c r="H509" s="65">
        <v>4962644</v>
      </c>
      <c r="I509" s="73" t="s">
        <v>2346</v>
      </c>
      <c r="J509" s="67">
        <v>4962644941940</v>
      </c>
      <c r="K509" s="65" t="s">
        <v>691</v>
      </c>
      <c r="L509" s="68">
        <v>700</v>
      </c>
      <c r="M509" s="67">
        <v>4962644941940</v>
      </c>
      <c r="O509" s="74">
        <v>1000</v>
      </c>
      <c r="Q509" s="51">
        <v>480</v>
      </c>
      <c r="R509" s="70">
        <v>698</v>
      </c>
      <c r="S509" s="51">
        <v>480</v>
      </c>
      <c r="T509" s="71">
        <v>638</v>
      </c>
      <c r="U509" s="51">
        <v>500</v>
      </c>
      <c r="V509" s="70">
        <v>800</v>
      </c>
      <c r="W509" s="51">
        <v>225</v>
      </c>
      <c r="X509" s="61">
        <v>300</v>
      </c>
      <c r="Y509" s="81" t="s">
        <v>1355</v>
      </c>
      <c r="Z509" s="72">
        <f t="shared" si="7"/>
        <v>1.3333333333333333</v>
      </c>
    </row>
    <row r="510" spans="1:26" ht="15" customHeight="1">
      <c r="A510" s="51" t="s">
        <v>1350</v>
      </c>
      <c r="B510" s="51" t="s">
        <v>1351</v>
      </c>
      <c r="C510" s="51">
        <v>4962644941889</v>
      </c>
      <c r="D510" s="65" t="s">
        <v>951</v>
      </c>
      <c r="E510" s="65" t="s">
        <v>2341</v>
      </c>
      <c r="F510" s="64" t="s">
        <v>1580</v>
      </c>
      <c r="G510" s="65">
        <v>80</v>
      </c>
      <c r="H510" s="65">
        <v>4962644</v>
      </c>
      <c r="I510" s="73" t="s">
        <v>2347</v>
      </c>
      <c r="J510" s="67">
        <v>4962644941889</v>
      </c>
      <c r="K510" s="65" t="s">
        <v>951</v>
      </c>
      <c r="L510" s="68">
        <v>700</v>
      </c>
      <c r="M510" s="67">
        <v>4962644941889</v>
      </c>
      <c r="O510" s="74">
        <v>1000</v>
      </c>
      <c r="Q510" s="51">
        <v>480</v>
      </c>
      <c r="R510" s="70">
        <v>698</v>
      </c>
      <c r="S510" s="51">
        <v>480</v>
      </c>
      <c r="T510" s="71">
        <v>638</v>
      </c>
      <c r="U510" s="51">
        <v>500</v>
      </c>
      <c r="V510" s="70">
        <v>800</v>
      </c>
      <c r="W510" s="51">
        <v>225</v>
      </c>
      <c r="X510" s="61">
        <v>300</v>
      </c>
      <c r="Y510" s="81" t="s">
        <v>1355</v>
      </c>
      <c r="Z510" s="72">
        <f t="shared" si="7"/>
        <v>1.3333333333333333</v>
      </c>
    </row>
    <row r="511" spans="1:26" ht="15" customHeight="1">
      <c r="A511" s="51" t="s">
        <v>1350</v>
      </c>
      <c r="B511" s="51" t="s">
        <v>1351</v>
      </c>
      <c r="C511" s="51">
        <v>4962644941902</v>
      </c>
      <c r="D511" s="65" t="s">
        <v>692</v>
      </c>
      <c r="E511" s="65" t="s">
        <v>2341</v>
      </c>
      <c r="F511" s="64" t="s">
        <v>249</v>
      </c>
      <c r="G511" s="65">
        <v>80</v>
      </c>
      <c r="H511" s="65">
        <v>4962644</v>
      </c>
      <c r="I511" s="73" t="s">
        <v>2348</v>
      </c>
      <c r="J511" s="67">
        <v>4962644941902</v>
      </c>
      <c r="K511" s="65" t="s">
        <v>692</v>
      </c>
      <c r="L511" s="68">
        <v>700</v>
      </c>
      <c r="M511" s="67">
        <v>4962644941902</v>
      </c>
      <c r="O511" s="74">
        <v>1000</v>
      </c>
      <c r="Q511" s="51">
        <v>480</v>
      </c>
      <c r="R511" s="70">
        <v>698</v>
      </c>
      <c r="S511" s="51">
        <v>480</v>
      </c>
      <c r="T511" s="71">
        <v>638</v>
      </c>
      <c r="U511" s="51">
        <v>500</v>
      </c>
      <c r="V511" s="70">
        <v>800</v>
      </c>
      <c r="W511" s="51">
        <v>225</v>
      </c>
      <c r="X511" s="61">
        <v>300</v>
      </c>
      <c r="Y511" s="81" t="s">
        <v>1355</v>
      </c>
      <c r="Z511" s="72">
        <f t="shared" si="7"/>
        <v>1.3333333333333333</v>
      </c>
    </row>
    <row r="512" spans="1:26" ht="15" customHeight="1">
      <c r="A512" s="51" t="s">
        <v>1350</v>
      </c>
      <c r="B512" s="51" t="s">
        <v>1351</v>
      </c>
      <c r="C512" s="51">
        <v>4962644941933</v>
      </c>
      <c r="D512" s="65" t="s">
        <v>693</v>
      </c>
      <c r="E512" s="65" t="s">
        <v>2341</v>
      </c>
      <c r="F512" s="64" t="s">
        <v>1834</v>
      </c>
      <c r="G512" s="65">
        <v>80</v>
      </c>
      <c r="H512" s="65">
        <v>4962644</v>
      </c>
      <c r="I512" s="73" t="s">
        <v>2349</v>
      </c>
      <c r="J512" s="67">
        <v>4962644941933</v>
      </c>
      <c r="K512" s="65" t="s">
        <v>693</v>
      </c>
      <c r="L512" s="68">
        <v>700</v>
      </c>
      <c r="M512" s="67">
        <v>4962644941933</v>
      </c>
      <c r="O512" s="74">
        <v>1000</v>
      </c>
      <c r="Q512" s="51">
        <v>480</v>
      </c>
      <c r="R512" s="70">
        <v>698</v>
      </c>
      <c r="S512" s="51">
        <v>480</v>
      </c>
      <c r="T512" s="71">
        <v>638</v>
      </c>
      <c r="U512" s="51">
        <v>500</v>
      </c>
      <c r="V512" s="70">
        <v>800</v>
      </c>
      <c r="W512" s="51">
        <v>225</v>
      </c>
      <c r="X512" s="61">
        <v>300</v>
      </c>
      <c r="Y512" s="81" t="s">
        <v>1355</v>
      </c>
      <c r="Z512" s="72">
        <f t="shared" si="7"/>
        <v>1.3333333333333333</v>
      </c>
    </row>
    <row r="513" spans="1:26" ht="15" customHeight="1">
      <c r="A513" s="51" t="s">
        <v>1350</v>
      </c>
      <c r="B513" s="51" t="s">
        <v>1351</v>
      </c>
      <c r="C513" s="51">
        <v>4962644941834</v>
      </c>
      <c r="D513" s="65" t="s">
        <v>952</v>
      </c>
      <c r="E513" s="65" t="s">
        <v>2341</v>
      </c>
      <c r="F513" s="64" t="s">
        <v>2089</v>
      </c>
      <c r="G513" s="65">
        <v>80</v>
      </c>
      <c r="H513" s="65">
        <v>4962644</v>
      </c>
      <c r="I513" s="73" t="s">
        <v>2350</v>
      </c>
      <c r="J513" s="67">
        <v>4962644941834</v>
      </c>
      <c r="K513" s="65" t="s">
        <v>952</v>
      </c>
      <c r="L513" s="68">
        <v>700</v>
      </c>
      <c r="M513" s="67">
        <v>4962644941834</v>
      </c>
      <c r="O513" s="74">
        <v>1000</v>
      </c>
      <c r="Q513" s="51">
        <v>480</v>
      </c>
      <c r="R513" s="70">
        <v>698</v>
      </c>
      <c r="S513" s="51">
        <v>480</v>
      </c>
      <c r="T513" s="71">
        <v>638</v>
      </c>
      <c r="U513" s="51">
        <v>500</v>
      </c>
      <c r="V513" s="70">
        <v>800</v>
      </c>
      <c r="W513" s="51">
        <v>225</v>
      </c>
      <c r="X513" s="61">
        <v>300</v>
      </c>
      <c r="Y513" s="81" t="s">
        <v>1355</v>
      </c>
      <c r="Z513" s="72">
        <f t="shared" si="7"/>
        <v>1.3333333333333333</v>
      </c>
    </row>
    <row r="514" spans="1:26" ht="15" customHeight="1">
      <c r="A514" s="51" t="s">
        <v>1350</v>
      </c>
      <c r="B514" s="51" t="s">
        <v>1351</v>
      </c>
      <c r="C514" s="51">
        <v>4962644960651</v>
      </c>
      <c r="D514" s="65" t="s">
        <v>953</v>
      </c>
      <c r="E514" s="65" t="s">
        <v>2351</v>
      </c>
      <c r="F514" s="64" t="s">
        <v>2352</v>
      </c>
      <c r="G514" s="65">
        <v>100</v>
      </c>
      <c r="H514" s="65">
        <v>4962644</v>
      </c>
      <c r="I514" s="73" t="s">
        <v>2353</v>
      </c>
      <c r="J514" s="67">
        <v>4962644960651</v>
      </c>
      <c r="K514" s="65" t="s">
        <v>953</v>
      </c>
      <c r="L514" s="68">
        <v>800</v>
      </c>
      <c r="M514" s="67">
        <v>4962644960651</v>
      </c>
      <c r="O514" s="60">
        <v>1100</v>
      </c>
      <c r="Q514" s="51">
        <v>480</v>
      </c>
      <c r="R514" s="70">
        <v>748</v>
      </c>
      <c r="S514" s="51">
        <v>480</v>
      </c>
      <c r="T514" s="71">
        <v>680</v>
      </c>
      <c r="U514" s="51">
        <v>580</v>
      </c>
      <c r="V514" s="70">
        <v>800</v>
      </c>
      <c r="W514" s="51">
        <v>240</v>
      </c>
      <c r="X514" s="61">
        <v>320</v>
      </c>
      <c r="Y514" s="81" t="s">
        <v>1355</v>
      </c>
      <c r="Z514" s="72">
        <f t="shared" si="7"/>
        <v>1.3333333333333333</v>
      </c>
    </row>
    <row r="515" spans="1:26" ht="15" customHeight="1">
      <c r="A515" s="51" t="s">
        <v>1350</v>
      </c>
      <c r="B515" s="51" t="s">
        <v>1351</v>
      </c>
      <c r="C515" s="51">
        <v>4962644960682</v>
      </c>
      <c r="D515" s="65" t="s">
        <v>954</v>
      </c>
      <c r="E515" s="65" t="s">
        <v>2351</v>
      </c>
      <c r="F515" s="64" t="s">
        <v>2354</v>
      </c>
      <c r="G515" s="65">
        <v>100</v>
      </c>
      <c r="H515" s="65">
        <v>4962644</v>
      </c>
      <c r="I515" s="73" t="s">
        <v>2355</v>
      </c>
      <c r="J515" s="67">
        <v>4962644960682</v>
      </c>
      <c r="K515" s="65" t="s">
        <v>954</v>
      </c>
      <c r="L515" s="68">
        <v>800</v>
      </c>
      <c r="M515" s="67">
        <v>4962644960682</v>
      </c>
      <c r="O515" s="60">
        <v>1100</v>
      </c>
      <c r="Q515" s="51">
        <v>480</v>
      </c>
      <c r="R515" s="70">
        <v>748</v>
      </c>
      <c r="S515" s="51">
        <v>480</v>
      </c>
      <c r="T515" s="71">
        <v>680</v>
      </c>
      <c r="U515" s="51">
        <v>580</v>
      </c>
      <c r="V515" s="70">
        <v>800</v>
      </c>
      <c r="W515" s="51">
        <v>240</v>
      </c>
      <c r="X515" s="61">
        <v>320</v>
      </c>
      <c r="Y515" s="81" t="s">
        <v>1355</v>
      </c>
      <c r="Z515" s="72">
        <f t="shared" si="7"/>
        <v>1.3333333333333333</v>
      </c>
    </row>
    <row r="516" spans="1:26" ht="15" customHeight="1">
      <c r="A516" s="51" t="s">
        <v>1350</v>
      </c>
      <c r="B516" s="51" t="s">
        <v>1351</v>
      </c>
      <c r="C516" s="51">
        <v>4962644961320</v>
      </c>
      <c r="D516" s="65" t="s">
        <v>550</v>
      </c>
      <c r="E516" s="65" t="s">
        <v>2356</v>
      </c>
      <c r="F516" s="64" t="s">
        <v>2357</v>
      </c>
      <c r="G516" s="65">
        <v>30</v>
      </c>
      <c r="H516" s="65">
        <v>4962644</v>
      </c>
      <c r="I516" s="73" t="s">
        <v>2358</v>
      </c>
      <c r="J516" s="67">
        <v>4962644961320</v>
      </c>
      <c r="K516" s="65" t="s">
        <v>550</v>
      </c>
      <c r="L516" s="68">
        <v>2000</v>
      </c>
      <c r="M516" s="67">
        <v>4962644961320</v>
      </c>
      <c r="O516" s="60">
        <v>2800</v>
      </c>
      <c r="Q516" s="51">
        <v>980</v>
      </c>
      <c r="R516" s="70">
        <v>1400</v>
      </c>
      <c r="S516" s="51">
        <v>980</v>
      </c>
      <c r="T516" s="71">
        <v>1280</v>
      </c>
      <c r="U516" s="51">
        <v>1280</v>
      </c>
      <c r="V516" s="70">
        <v>1500</v>
      </c>
      <c r="W516" s="51">
        <v>435</v>
      </c>
      <c r="X516" s="61">
        <v>600</v>
      </c>
      <c r="Y516" s="81" t="s">
        <v>1355</v>
      </c>
      <c r="Z516" s="72">
        <f t="shared" si="7"/>
        <v>1.3793103448275863</v>
      </c>
    </row>
    <row r="517" spans="1:26" ht="15" customHeight="1">
      <c r="A517" s="51" t="s">
        <v>1350</v>
      </c>
      <c r="B517" s="51" t="s">
        <v>1351</v>
      </c>
      <c r="C517" s="51">
        <v>4962644961399</v>
      </c>
      <c r="D517" s="65" t="s">
        <v>551</v>
      </c>
      <c r="E517" s="65" t="s">
        <v>2359</v>
      </c>
      <c r="F517" s="64" t="s">
        <v>2357</v>
      </c>
      <c r="G517" s="65">
        <v>30</v>
      </c>
      <c r="H517" s="65">
        <v>4962644</v>
      </c>
      <c r="I517" s="73" t="s">
        <v>2360</v>
      </c>
      <c r="J517" s="67">
        <v>4962644961399</v>
      </c>
      <c r="K517" s="65" t="s">
        <v>551</v>
      </c>
      <c r="L517" s="68">
        <v>2000</v>
      </c>
      <c r="M517" s="67">
        <v>4962644961399</v>
      </c>
      <c r="O517" s="60">
        <v>2900</v>
      </c>
      <c r="Q517" s="51">
        <v>980</v>
      </c>
      <c r="R517" s="70">
        <v>1400</v>
      </c>
      <c r="S517" s="51">
        <v>980</v>
      </c>
      <c r="T517" s="71">
        <v>1280</v>
      </c>
      <c r="U517" s="51">
        <v>980</v>
      </c>
      <c r="V517" s="70">
        <v>1500</v>
      </c>
      <c r="W517" s="51">
        <v>420</v>
      </c>
      <c r="X517" s="61">
        <v>600</v>
      </c>
      <c r="Y517" s="81" t="s">
        <v>1355</v>
      </c>
      <c r="Z517" s="72">
        <f t="shared" ref="Z517:Z580" si="8">X517/W517</f>
        <v>1.4285714285714286</v>
      </c>
    </row>
    <row r="518" spans="1:26" ht="15" customHeight="1">
      <c r="A518" s="51" t="s">
        <v>1350</v>
      </c>
      <c r="B518" s="51" t="s">
        <v>1351</v>
      </c>
      <c r="C518" s="51">
        <v>4962644961382</v>
      </c>
      <c r="D518" s="65" t="s">
        <v>2361</v>
      </c>
      <c r="E518" s="65" t="s">
        <v>2359</v>
      </c>
      <c r="F518" s="64" t="s">
        <v>2352</v>
      </c>
      <c r="G518" s="65">
        <v>30</v>
      </c>
      <c r="H518" s="65">
        <v>4962644</v>
      </c>
      <c r="I518" s="73" t="s">
        <v>2362</v>
      </c>
      <c r="J518" s="67">
        <v>4962644961382</v>
      </c>
      <c r="K518" s="65" t="s">
        <v>2361</v>
      </c>
      <c r="L518" s="68">
        <v>2000</v>
      </c>
      <c r="M518" s="67">
        <v>4962644961382</v>
      </c>
      <c r="O518" s="60">
        <v>2900</v>
      </c>
      <c r="Q518" s="51">
        <v>980</v>
      </c>
      <c r="R518" s="70">
        <v>1400</v>
      </c>
      <c r="S518" s="51">
        <v>980</v>
      </c>
      <c r="T518" s="71">
        <v>1280</v>
      </c>
      <c r="U518" s="51">
        <v>980</v>
      </c>
      <c r="V518" s="70">
        <v>1500</v>
      </c>
      <c r="W518" s="51">
        <v>420</v>
      </c>
      <c r="X518" s="61">
        <v>600</v>
      </c>
      <c r="Y518" s="81" t="s">
        <v>1355</v>
      </c>
      <c r="Z518" s="72">
        <f t="shared" si="8"/>
        <v>1.4285714285714286</v>
      </c>
    </row>
    <row r="519" spans="1:26" ht="15" customHeight="1">
      <c r="A519" s="51" t="s">
        <v>1350</v>
      </c>
      <c r="B519" s="51" t="s">
        <v>1351</v>
      </c>
      <c r="C519" s="51">
        <v>4962644961375</v>
      </c>
      <c r="D519" s="65" t="s">
        <v>2363</v>
      </c>
      <c r="E519" s="65" t="s">
        <v>2359</v>
      </c>
      <c r="F519" s="64" t="s">
        <v>2354</v>
      </c>
      <c r="G519" s="65">
        <v>30</v>
      </c>
      <c r="H519" s="65">
        <v>4962644</v>
      </c>
      <c r="I519" s="73" t="s">
        <v>2364</v>
      </c>
      <c r="J519" s="67">
        <v>4962644961375</v>
      </c>
      <c r="K519" s="65" t="s">
        <v>2363</v>
      </c>
      <c r="L519" s="68">
        <v>2000</v>
      </c>
      <c r="M519" s="67">
        <v>4962644961375</v>
      </c>
      <c r="O519" s="60">
        <v>2900</v>
      </c>
      <c r="Q519" s="51">
        <v>980</v>
      </c>
      <c r="R519" s="70">
        <v>1400</v>
      </c>
      <c r="S519" s="51">
        <v>980</v>
      </c>
      <c r="T519" s="71">
        <v>1280</v>
      </c>
      <c r="U519" s="51">
        <v>980</v>
      </c>
      <c r="V519" s="70">
        <v>1500</v>
      </c>
      <c r="W519" s="51">
        <v>420</v>
      </c>
      <c r="X519" s="61">
        <v>600</v>
      </c>
      <c r="Y519" s="81" t="s">
        <v>1355</v>
      </c>
      <c r="Z519" s="72">
        <f t="shared" si="8"/>
        <v>1.4285714285714286</v>
      </c>
    </row>
    <row r="520" spans="1:26" ht="15" customHeight="1">
      <c r="A520" s="51" t="s">
        <v>1350</v>
      </c>
      <c r="B520" s="51" t="s">
        <v>1351</v>
      </c>
      <c r="C520" s="51">
        <v>4962644961368</v>
      </c>
      <c r="D520" s="65" t="s">
        <v>2365</v>
      </c>
      <c r="E520" s="65" t="s">
        <v>2359</v>
      </c>
      <c r="F520" s="64" t="s">
        <v>2366</v>
      </c>
      <c r="G520" s="65">
        <v>30</v>
      </c>
      <c r="H520" s="65">
        <v>4962644</v>
      </c>
      <c r="I520" s="73" t="s">
        <v>2367</v>
      </c>
      <c r="J520" s="67">
        <v>4962644961368</v>
      </c>
      <c r="K520" s="65" t="s">
        <v>2365</v>
      </c>
      <c r="L520" s="68">
        <v>2000</v>
      </c>
      <c r="M520" s="67">
        <v>4962644961368</v>
      </c>
      <c r="O520" s="60">
        <v>2900</v>
      </c>
      <c r="Q520" s="51">
        <v>980</v>
      </c>
      <c r="R520" s="70">
        <v>1400</v>
      </c>
      <c r="S520" s="51">
        <v>980</v>
      </c>
      <c r="T520" s="71">
        <v>1280</v>
      </c>
      <c r="U520" s="51">
        <v>980</v>
      </c>
      <c r="V520" s="70">
        <v>1500</v>
      </c>
      <c r="W520" s="51">
        <v>420</v>
      </c>
      <c r="X520" s="61">
        <v>600</v>
      </c>
      <c r="Y520" s="81" t="s">
        <v>1355</v>
      </c>
      <c r="Z520" s="72">
        <f t="shared" si="8"/>
        <v>1.4285714285714286</v>
      </c>
    </row>
    <row r="521" spans="1:26" ht="15" customHeight="1">
      <c r="A521" s="51" t="s">
        <v>1350</v>
      </c>
      <c r="B521" s="51" t="s">
        <v>1351</v>
      </c>
      <c r="C521" s="51">
        <v>4962644960699</v>
      </c>
      <c r="D521" s="65" t="s">
        <v>956</v>
      </c>
      <c r="E521" s="65" t="s">
        <v>2351</v>
      </c>
      <c r="F521" s="64" t="s">
        <v>2366</v>
      </c>
      <c r="G521" s="65">
        <v>100</v>
      </c>
      <c r="H521" s="65">
        <v>4962644</v>
      </c>
      <c r="I521" s="73" t="s">
        <v>2368</v>
      </c>
      <c r="J521" s="67">
        <v>4962644960699</v>
      </c>
      <c r="K521" s="65" t="s">
        <v>956</v>
      </c>
      <c r="L521" s="68">
        <v>800</v>
      </c>
      <c r="M521" s="67">
        <v>4962644960699</v>
      </c>
      <c r="O521" s="60">
        <v>1100</v>
      </c>
      <c r="Q521" s="51">
        <v>480</v>
      </c>
      <c r="R521" s="70">
        <v>748</v>
      </c>
      <c r="S521" s="51">
        <v>480</v>
      </c>
      <c r="T521" s="71">
        <v>680</v>
      </c>
      <c r="U521" s="51">
        <v>580</v>
      </c>
      <c r="V521" s="70">
        <v>800</v>
      </c>
      <c r="W521" s="51">
        <v>240</v>
      </c>
      <c r="X521" s="61">
        <v>320</v>
      </c>
      <c r="Y521" s="81" t="s">
        <v>1355</v>
      </c>
      <c r="Z521" s="72">
        <f t="shared" si="8"/>
        <v>1.3333333333333333</v>
      </c>
    </row>
    <row r="522" spans="1:26" ht="15" customHeight="1">
      <c r="A522" s="51" t="s">
        <v>1350</v>
      </c>
      <c r="B522" s="51" t="s">
        <v>1351</v>
      </c>
      <c r="C522" s="51">
        <v>4962644936007</v>
      </c>
      <c r="D522" s="65" t="s">
        <v>554</v>
      </c>
      <c r="E522" s="65" t="s">
        <v>2369</v>
      </c>
      <c r="F522" s="64" t="s">
        <v>247</v>
      </c>
      <c r="G522" s="65">
        <v>20</v>
      </c>
      <c r="H522" s="65">
        <v>4962644</v>
      </c>
      <c r="I522" s="73" t="s">
        <v>2370</v>
      </c>
      <c r="J522" s="67">
        <v>4962644936007</v>
      </c>
      <c r="K522" s="65" t="s">
        <v>554</v>
      </c>
      <c r="L522" s="68">
        <v>3600</v>
      </c>
      <c r="M522" s="67">
        <v>4962644936007</v>
      </c>
      <c r="O522" s="60">
        <v>4400</v>
      </c>
      <c r="Q522" s="51">
        <v>2838</v>
      </c>
      <c r="R522" s="70">
        <v>3200</v>
      </c>
      <c r="S522" s="51">
        <v>2838</v>
      </c>
      <c r="T522" s="71">
        <v>2980</v>
      </c>
      <c r="V522" s="70">
        <v>3600</v>
      </c>
      <c r="W522" s="51">
        <v>1135</v>
      </c>
      <c r="X522" s="61">
        <v>1380</v>
      </c>
      <c r="Y522" s="81" t="s">
        <v>1355</v>
      </c>
      <c r="Z522" s="72">
        <f t="shared" si="8"/>
        <v>1.2158590308370043</v>
      </c>
    </row>
    <row r="523" spans="1:26" ht="15" customHeight="1">
      <c r="A523" s="51" t="s">
        <v>1350</v>
      </c>
      <c r="B523" s="51" t="s">
        <v>1351</v>
      </c>
      <c r="C523" s="51">
        <v>4962644850235</v>
      </c>
      <c r="D523" s="65" t="s">
        <v>555</v>
      </c>
      <c r="E523" s="65" t="s">
        <v>2371</v>
      </c>
      <c r="F523" s="64"/>
      <c r="G523" s="65">
        <v>100</v>
      </c>
      <c r="H523" s="65">
        <v>4962644</v>
      </c>
      <c r="I523" s="73" t="s">
        <v>2372</v>
      </c>
      <c r="J523" s="67">
        <v>4962644850235</v>
      </c>
      <c r="K523" s="65" t="s">
        <v>555</v>
      </c>
      <c r="L523" s="68">
        <v>500</v>
      </c>
      <c r="M523" s="67">
        <v>4962644850235</v>
      </c>
      <c r="O523" s="74">
        <v>700</v>
      </c>
      <c r="Q523" s="51">
        <v>380</v>
      </c>
      <c r="R523" s="70">
        <v>548</v>
      </c>
      <c r="S523" s="51">
        <v>380</v>
      </c>
      <c r="T523" s="71">
        <v>498</v>
      </c>
      <c r="V523" s="70">
        <v>600</v>
      </c>
      <c r="W523" s="51">
        <v>185</v>
      </c>
      <c r="X523" s="61">
        <v>235</v>
      </c>
      <c r="Y523" s="81" t="s">
        <v>1355</v>
      </c>
      <c r="Z523" s="72">
        <f t="shared" si="8"/>
        <v>1.2702702702702702</v>
      </c>
    </row>
    <row r="524" spans="1:26" ht="15" customHeight="1">
      <c r="A524" s="51" t="s">
        <v>1350</v>
      </c>
      <c r="B524" s="51" t="s">
        <v>1351</v>
      </c>
      <c r="C524" s="51">
        <v>4962644850242</v>
      </c>
      <c r="D524" s="65" t="s">
        <v>556</v>
      </c>
      <c r="E524" s="65" t="s">
        <v>2373</v>
      </c>
      <c r="F524" s="64"/>
      <c r="G524" s="65">
        <v>100</v>
      </c>
      <c r="H524" s="65">
        <v>4962644</v>
      </c>
      <c r="I524" s="73" t="s">
        <v>2374</v>
      </c>
      <c r="J524" s="67">
        <v>4962644850242</v>
      </c>
      <c r="K524" s="65" t="s">
        <v>556</v>
      </c>
      <c r="L524" s="68">
        <v>500</v>
      </c>
      <c r="M524" s="67">
        <v>4962644850242</v>
      </c>
      <c r="O524" s="74">
        <v>700</v>
      </c>
      <c r="Q524" s="51">
        <v>380</v>
      </c>
      <c r="R524" s="70">
        <v>548</v>
      </c>
      <c r="S524" s="51">
        <v>380</v>
      </c>
      <c r="T524" s="71">
        <v>498</v>
      </c>
      <c r="V524" s="70">
        <v>600</v>
      </c>
      <c r="W524" s="51">
        <v>185</v>
      </c>
      <c r="X524" s="61">
        <v>235</v>
      </c>
      <c r="Y524" s="81" t="s">
        <v>1355</v>
      </c>
      <c r="Z524" s="72">
        <f t="shared" si="8"/>
        <v>1.2702702702702702</v>
      </c>
    </row>
    <row r="525" spans="1:26" ht="15" customHeight="1">
      <c r="A525" s="51" t="s">
        <v>1350</v>
      </c>
      <c r="B525" s="51" t="s">
        <v>1351</v>
      </c>
      <c r="C525" s="51">
        <v>4962644934768</v>
      </c>
      <c r="D525" s="65" t="s">
        <v>957</v>
      </c>
      <c r="E525" s="65" t="s">
        <v>2375</v>
      </c>
      <c r="F525" s="64" t="s">
        <v>1523</v>
      </c>
      <c r="G525" s="65">
        <v>30</v>
      </c>
      <c r="H525" s="65">
        <v>4962644</v>
      </c>
      <c r="I525" s="73" t="s">
        <v>2376</v>
      </c>
      <c r="J525" s="67">
        <v>4962644934768</v>
      </c>
      <c r="K525" s="65" t="s">
        <v>957</v>
      </c>
      <c r="L525" s="68">
        <v>2000</v>
      </c>
      <c r="M525" s="67">
        <v>4962644934768</v>
      </c>
      <c r="O525" s="74">
        <v>2500</v>
      </c>
      <c r="Q525" s="51">
        <v>1764</v>
      </c>
      <c r="R525" s="70">
        <v>2080</v>
      </c>
      <c r="S525" s="51">
        <v>1680</v>
      </c>
      <c r="T525" s="71">
        <v>1880</v>
      </c>
      <c r="U525" s="51">
        <v>1764</v>
      </c>
      <c r="V525" s="70">
        <v>2200</v>
      </c>
      <c r="W525" s="51">
        <v>705</v>
      </c>
      <c r="X525" s="61">
        <v>880</v>
      </c>
      <c r="Y525" s="81" t="s">
        <v>1355</v>
      </c>
      <c r="Z525" s="72">
        <f t="shared" si="8"/>
        <v>1.24822695035461</v>
      </c>
    </row>
    <row r="526" spans="1:26" ht="15" customHeight="1">
      <c r="A526" s="51" t="s">
        <v>1350</v>
      </c>
      <c r="B526" s="51" t="s">
        <v>1351</v>
      </c>
      <c r="C526" s="51">
        <v>4962644934775</v>
      </c>
      <c r="D526" s="65" t="s">
        <v>958</v>
      </c>
      <c r="E526" s="65" t="s">
        <v>2375</v>
      </c>
      <c r="F526" s="64" t="s">
        <v>2286</v>
      </c>
      <c r="G526" s="65">
        <v>30</v>
      </c>
      <c r="H526" s="65">
        <v>4962644</v>
      </c>
      <c r="I526" s="73" t="s">
        <v>2377</v>
      </c>
      <c r="J526" s="67">
        <v>4962644934775</v>
      </c>
      <c r="K526" s="65" t="s">
        <v>958</v>
      </c>
      <c r="L526" s="68">
        <v>2500</v>
      </c>
      <c r="M526" s="67">
        <v>4962644934775</v>
      </c>
      <c r="O526" s="74">
        <v>3000</v>
      </c>
      <c r="Q526" s="51">
        <v>2079</v>
      </c>
      <c r="R526" s="70">
        <v>2380</v>
      </c>
      <c r="S526" s="51">
        <v>1980</v>
      </c>
      <c r="T526" s="71">
        <v>2180</v>
      </c>
      <c r="U526" s="51">
        <v>2079</v>
      </c>
      <c r="V526" s="70">
        <v>2500</v>
      </c>
      <c r="W526" s="51">
        <v>830</v>
      </c>
      <c r="X526" s="61">
        <v>1000</v>
      </c>
      <c r="Y526" s="81" t="s">
        <v>1355</v>
      </c>
      <c r="Z526" s="72">
        <f t="shared" si="8"/>
        <v>1.2048192771084338</v>
      </c>
    </row>
    <row r="527" spans="1:26" ht="15" customHeight="1">
      <c r="A527" s="51" t="s">
        <v>1350</v>
      </c>
      <c r="B527" s="51" t="s">
        <v>1351</v>
      </c>
      <c r="C527" s="51">
        <v>4962644934003</v>
      </c>
      <c r="D527" s="65" t="s">
        <v>959</v>
      </c>
      <c r="E527" s="65" t="s">
        <v>2378</v>
      </c>
      <c r="F527" s="64" t="s">
        <v>1523</v>
      </c>
      <c r="G527" s="65">
        <v>30</v>
      </c>
      <c r="H527" s="65">
        <v>4962644</v>
      </c>
      <c r="I527" s="73" t="s">
        <v>2379</v>
      </c>
      <c r="J527" s="67">
        <v>4962644934003</v>
      </c>
      <c r="K527" s="65" t="s">
        <v>959</v>
      </c>
      <c r="L527" s="68">
        <v>3000</v>
      </c>
      <c r="M527" s="67">
        <v>4962644934003</v>
      </c>
      <c r="O527" s="74">
        <v>3900</v>
      </c>
      <c r="Q527" s="51">
        <v>2400</v>
      </c>
      <c r="R527" s="70">
        <v>3000</v>
      </c>
      <c r="S527" s="51">
        <v>2280</v>
      </c>
      <c r="T527" s="71">
        <v>2780</v>
      </c>
      <c r="V527" s="70">
        <v>3300</v>
      </c>
      <c r="W527" s="51">
        <v>1025</v>
      </c>
      <c r="X527" s="61">
        <v>1305</v>
      </c>
      <c r="Y527" s="81" t="s">
        <v>1355</v>
      </c>
      <c r="Z527" s="72">
        <f t="shared" si="8"/>
        <v>1.2731707317073171</v>
      </c>
    </row>
    <row r="528" spans="1:26" ht="15" customHeight="1">
      <c r="A528" s="51" t="s">
        <v>1350</v>
      </c>
      <c r="B528" s="51" t="s">
        <v>1351</v>
      </c>
      <c r="C528" s="51">
        <v>4962644933983</v>
      </c>
      <c r="D528" s="65" t="s">
        <v>960</v>
      </c>
      <c r="E528" s="65" t="s">
        <v>2378</v>
      </c>
      <c r="F528" s="64" t="s">
        <v>2286</v>
      </c>
      <c r="G528" s="65">
        <v>30</v>
      </c>
      <c r="H528" s="65">
        <v>4962644</v>
      </c>
      <c r="I528" s="73" t="s">
        <v>2380</v>
      </c>
      <c r="J528" s="67">
        <v>4962644933983</v>
      </c>
      <c r="K528" s="65" t="s">
        <v>960</v>
      </c>
      <c r="L528" s="68">
        <v>3500</v>
      </c>
      <c r="M528" s="67">
        <v>4962644933983</v>
      </c>
      <c r="O528" s="74">
        <v>4500</v>
      </c>
      <c r="Q528" s="51">
        <v>2500</v>
      </c>
      <c r="R528" s="70">
        <v>3180</v>
      </c>
      <c r="S528" s="51">
        <v>2380</v>
      </c>
      <c r="T528" s="71">
        <v>2980</v>
      </c>
      <c r="V528" s="70">
        <v>3500</v>
      </c>
      <c r="W528" s="51">
        <v>1070</v>
      </c>
      <c r="X528" s="61">
        <v>1370</v>
      </c>
      <c r="Y528" s="81" t="s">
        <v>1355</v>
      </c>
      <c r="Z528" s="72">
        <f t="shared" si="8"/>
        <v>1.280373831775701</v>
      </c>
    </row>
    <row r="529" spans="1:26" ht="15" customHeight="1">
      <c r="A529" s="51" t="s">
        <v>1350</v>
      </c>
      <c r="B529" s="51" t="s">
        <v>1351</v>
      </c>
      <c r="C529" s="51">
        <v>4962644934010</v>
      </c>
      <c r="D529" s="65" t="s">
        <v>961</v>
      </c>
      <c r="E529" s="65" t="s">
        <v>2378</v>
      </c>
      <c r="F529" s="64" t="s">
        <v>2254</v>
      </c>
      <c r="G529" s="65">
        <v>30</v>
      </c>
      <c r="H529" s="65">
        <v>4962644</v>
      </c>
      <c r="I529" s="73" t="s">
        <v>2381</v>
      </c>
      <c r="J529" s="67">
        <v>4962644934010</v>
      </c>
      <c r="K529" s="65" t="s">
        <v>961</v>
      </c>
      <c r="L529" s="68">
        <v>3500</v>
      </c>
      <c r="M529" s="67">
        <v>4962644934010</v>
      </c>
      <c r="O529" s="74">
        <v>4500</v>
      </c>
      <c r="Q529" s="51">
        <v>2500</v>
      </c>
      <c r="R529" s="70">
        <v>3180</v>
      </c>
      <c r="S529" s="51">
        <v>2380</v>
      </c>
      <c r="T529" s="71">
        <v>2980</v>
      </c>
      <c r="V529" s="70">
        <v>3500</v>
      </c>
      <c r="W529" s="51">
        <v>1070</v>
      </c>
      <c r="X529" s="61">
        <v>1370</v>
      </c>
      <c r="Y529" s="81" t="s">
        <v>1355</v>
      </c>
      <c r="Z529" s="72">
        <f t="shared" si="8"/>
        <v>1.280373831775701</v>
      </c>
    </row>
    <row r="530" spans="1:26" ht="15" customHeight="1">
      <c r="A530" s="51" t="s">
        <v>1350</v>
      </c>
      <c r="B530" s="51" t="s">
        <v>1351</v>
      </c>
      <c r="C530" s="51">
        <v>4962644940301</v>
      </c>
      <c r="D530" s="65" t="s">
        <v>2382</v>
      </c>
      <c r="E530" s="65" t="s">
        <v>2383</v>
      </c>
      <c r="F530" s="64" t="s">
        <v>1523</v>
      </c>
      <c r="G530" s="65">
        <v>30</v>
      </c>
      <c r="H530" s="65">
        <v>4962644</v>
      </c>
      <c r="I530" s="73" t="s">
        <v>2384</v>
      </c>
      <c r="J530" s="67">
        <v>4962644940301</v>
      </c>
      <c r="K530" s="65" t="s">
        <v>2382</v>
      </c>
      <c r="L530" s="68">
        <v>2800</v>
      </c>
      <c r="M530" s="67">
        <v>4962644940301</v>
      </c>
      <c r="O530" s="74">
        <v>3500</v>
      </c>
      <c r="Q530" s="51">
        <v>2280</v>
      </c>
      <c r="R530" s="70">
        <v>2780</v>
      </c>
      <c r="S530" s="51">
        <v>2180</v>
      </c>
      <c r="T530" s="71">
        <v>2580</v>
      </c>
      <c r="U530" s="51">
        <v>2500</v>
      </c>
      <c r="V530" s="70">
        <v>3000</v>
      </c>
      <c r="W530" s="51">
        <v>980</v>
      </c>
      <c r="X530" s="61">
        <v>1200</v>
      </c>
      <c r="Y530" s="81" t="s">
        <v>1355</v>
      </c>
      <c r="Z530" s="72">
        <f t="shared" si="8"/>
        <v>1.2244897959183674</v>
      </c>
    </row>
    <row r="531" spans="1:26" ht="15" customHeight="1">
      <c r="A531" s="51" t="s">
        <v>1350</v>
      </c>
      <c r="B531" s="51" t="s">
        <v>1351</v>
      </c>
      <c r="C531" s="51">
        <v>4962644940295</v>
      </c>
      <c r="D531" s="65" t="s">
        <v>2385</v>
      </c>
      <c r="E531" s="65" t="s">
        <v>2383</v>
      </c>
      <c r="F531" s="64" t="s">
        <v>2286</v>
      </c>
      <c r="G531" s="65">
        <v>30</v>
      </c>
      <c r="H531" s="65">
        <v>4962644</v>
      </c>
      <c r="I531" s="73" t="s">
        <v>2386</v>
      </c>
      <c r="J531" s="67">
        <v>4962644940295</v>
      </c>
      <c r="K531" s="65" t="s">
        <v>2385</v>
      </c>
      <c r="L531" s="68">
        <v>3300</v>
      </c>
      <c r="M531" s="67">
        <v>4962644940295</v>
      </c>
      <c r="O531" s="74">
        <v>4200</v>
      </c>
      <c r="Q531" s="51">
        <v>2380</v>
      </c>
      <c r="R531" s="70">
        <v>2980</v>
      </c>
      <c r="S531" s="51">
        <v>2280</v>
      </c>
      <c r="T531" s="71">
        <v>2780</v>
      </c>
      <c r="U531" s="51">
        <v>2800</v>
      </c>
      <c r="V531" s="70">
        <v>3200</v>
      </c>
      <c r="W531" s="51">
        <v>1025</v>
      </c>
      <c r="X531" s="61">
        <v>1280</v>
      </c>
      <c r="Y531" s="81" t="s">
        <v>1355</v>
      </c>
      <c r="Z531" s="72">
        <f t="shared" si="8"/>
        <v>1.248780487804878</v>
      </c>
    </row>
    <row r="532" spans="1:26" ht="15" customHeight="1">
      <c r="A532" s="51" t="s">
        <v>1350</v>
      </c>
      <c r="B532" s="51" t="s">
        <v>1351</v>
      </c>
      <c r="C532" s="51">
        <v>4962644942008</v>
      </c>
      <c r="D532" s="65" t="s">
        <v>963</v>
      </c>
      <c r="E532" s="65" t="s">
        <v>2387</v>
      </c>
      <c r="F532" s="64" t="s">
        <v>1523</v>
      </c>
      <c r="G532" s="65">
        <v>30</v>
      </c>
      <c r="H532" s="65">
        <v>4962644</v>
      </c>
      <c r="I532" s="73" t="s">
        <v>2388</v>
      </c>
      <c r="J532" s="67">
        <v>4962644942008</v>
      </c>
      <c r="K532" s="65" t="s">
        <v>963</v>
      </c>
      <c r="L532" s="68">
        <v>3000</v>
      </c>
      <c r="M532" s="67">
        <v>4962644942008</v>
      </c>
      <c r="O532" s="60">
        <v>3800</v>
      </c>
      <c r="Q532" s="51">
        <v>2480</v>
      </c>
      <c r="R532" s="70">
        <v>2680</v>
      </c>
      <c r="S532" s="51">
        <v>1980</v>
      </c>
      <c r="T532" s="71">
        <v>2480</v>
      </c>
      <c r="U532" s="51">
        <v>2980</v>
      </c>
      <c r="V532" s="70">
        <v>3000</v>
      </c>
      <c r="W532" s="51">
        <v>930</v>
      </c>
      <c r="X532" s="61">
        <v>1150</v>
      </c>
      <c r="Y532" s="81" t="s">
        <v>1355</v>
      </c>
      <c r="Z532" s="72">
        <f t="shared" si="8"/>
        <v>1.2365591397849462</v>
      </c>
    </row>
    <row r="533" spans="1:26" ht="15" customHeight="1">
      <c r="A533" s="51" t="s">
        <v>1350</v>
      </c>
      <c r="B533" s="51" t="s">
        <v>1351</v>
      </c>
      <c r="C533" s="51">
        <v>4962644942015</v>
      </c>
      <c r="D533" s="65" t="s">
        <v>964</v>
      </c>
      <c r="E533" s="65" t="s">
        <v>2387</v>
      </c>
      <c r="F533" s="64" t="s">
        <v>2286</v>
      </c>
      <c r="G533" s="65">
        <v>30</v>
      </c>
      <c r="H533" s="65">
        <v>4962644</v>
      </c>
      <c r="I533" s="73" t="s">
        <v>2389</v>
      </c>
      <c r="J533" s="67">
        <v>4962644942015</v>
      </c>
      <c r="K533" s="65" t="s">
        <v>964</v>
      </c>
      <c r="L533" s="68">
        <v>3500</v>
      </c>
      <c r="M533" s="67">
        <v>4962644942015</v>
      </c>
      <c r="O533" s="60">
        <v>4300</v>
      </c>
      <c r="Q533" s="51">
        <v>2980</v>
      </c>
      <c r="R533" s="70">
        <v>3280</v>
      </c>
      <c r="S533" s="51">
        <v>2480</v>
      </c>
      <c r="T533" s="71">
        <v>2980</v>
      </c>
      <c r="U533" s="51">
        <v>3480</v>
      </c>
      <c r="V533" s="70">
        <v>3500</v>
      </c>
      <c r="W533" s="51">
        <v>1150</v>
      </c>
      <c r="X533" s="61">
        <v>1400</v>
      </c>
      <c r="Y533" s="81" t="s">
        <v>1355</v>
      </c>
      <c r="Z533" s="72">
        <f t="shared" si="8"/>
        <v>1.2173913043478262</v>
      </c>
    </row>
    <row r="534" spans="1:26" ht="15" customHeight="1">
      <c r="A534" s="51" t="s">
        <v>1350</v>
      </c>
      <c r="B534" s="51" t="s">
        <v>1351</v>
      </c>
      <c r="C534" s="51">
        <v>4962644942022</v>
      </c>
      <c r="D534" s="65" t="s">
        <v>965</v>
      </c>
      <c r="E534" s="65" t="s">
        <v>2387</v>
      </c>
      <c r="F534" s="64" t="s">
        <v>2390</v>
      </c>
      <c r="G534" s="65">
        <v>30</v>
      </c>
      <c r="H534" s="65">
        <v>4962644</v>
      </c>
      <c r="I534" s="73" t="s">
        <v>2391</v>
      </c>
      <c r="J534" s="67">
        <v>4962644942022</v>
      </c>
      <c r="K534" s="65" t="s">
        <v>965</v>
      </c>
      <c r="L534" s="68">
        <v>3000</v>
      </c>
      <c r="M534" s="67">
        <v>4962644942022</v>
      </c>
      <c r="O534" s="60">
        <v>3800</v>
      </c>
      <c r="Q534" s="51">
        <v>2480</v>
      </c>
      <c r="R534" s="70">
        <v>2680</v>
      </c>
      <c r="S534" s="51">
        <v>1980</v>
      </c>
      <c r="T534" s="71">
        <v>2480</v>
      </c>
      <c r="U534" s="51">
        <v>2980</v>
      </c>
      <c r="V534" s="70">
        <v>3000</v>
      </c>
      <c r="W534" s="51">
        <v>930</v>
      </c>
      <c r="X534" s="61">
        <v>1150</v>
      </c>
      <c r="Y534" s="81" t="s">
        <v>1355</v>
      </c>
      <c r="Z534" s="72">
        <f t="shared" si="8"/>
        <v>1.2365591397849462</v>
      </c>
    </row>
    <row r="535" spans="1:26" ht="15" customHeight="1">
      <c r="A535" s="51" t="s">
        <v>1350</v>
      </c>
      <c r="B535" s="51" t="s">
        <v>1351</v>
      </c>
      <c r="C535" s="51">
        <v>4962644942466</v>
      </c>
      <c r="D535" s="65" t="s">
        <v>2392</v>
      </c>
      <c r="E535" s="65" t="s">
        <v>2393</v>
      </c>
      <c r="F535" s="64" t="s">
        <v>1523</v>
      </c>
      <c r="G535" s="65">
        <v>30</v>
      </c>
      <c r="H535" s="65">
        <v>4962644</v>
      </c>
      <c r="I535" s="73" t="s">
        <v>2394</v>
      </c>
      <c r="J535" s="67">
        <v>4962644942466</v>
      </c>
      <c r="K535" s="65" t="s">
        <v>2392</v>
      </c>
      <c r="L535" s="68">
        <v>3000</v>
      </c>
      <c r="M535" s="67">
        <v>4962644942466</v>
      </c>
      <c r="O535" s="74">
        <v>3700</v>
      </c>
      <c r="Q535" s="51">
        <v>2380</v>
      </c>
      <c r="R535" s="70">
        <v>2880</v>
      </c>
      <c r="S535" s="51">
        <v>2280</v>
      </c>
      <c r="T535" s="71">
        <v>2680</v>
      </c>
      <c r="U535" s="51">
        <v>2500</v>
      </c>
      <c r="V535" s="70">
        <v>3200</v>
      </c>
      <c r="W535" s="51">
        <v>1025</v>
      </c>
      <c r="X535" s="61">
        <v>1240</v>
      </c>
      <c r="Y535" s="81" t="s">
        <v>1355</v>
      </c>
      <c r="Z535" s="72">
        <f t="shared" si="8"/>
        <v>1.2097560975609756</v>
      </c>
    </row>
    <row r="536" spans="1:26" ht="15" customHeight="1">
      <c r="A536" s="51" t="s">
        <v>1350</v>
      </c>
      <c r="B536" s="51" t="s">
        <v>1351</v>
      </c>
      <c r="C536" s="51">
        <v>4962644942473</v>
      </c>
      <c r="D536" s="65" t="s">
        <v>2395</v>
      </c>
      <c r="E536" s="65" t="s">
        <v>2393</v>
      </c>
      <c r="F536" s="64" t="s">
        <v>2245</v>
      </c>
      <c r="G536" s="65">
        <v>30</v>
      </c>
      <c r="H536" s="65">
        <v>4962644</v>
      </c>
      <c r="I536" s="73" t="s">
        <v>2396</v>
      </c>
      <c r="J536" s="67">
        <v>4962644942473</v>
      </c>
      <c r="K536" s="65" t="s">
        <v>2395</v>
      </c>
      <c r="L536" s="68">
        <v>3500</v>
      </c>
      <c r="M536" s="67">
        <v>4962644942473</v>
      </c>
      <c r="O536" s="60">
        <v>4300</v>
      </c>
      <c r="Q536" s="51">
        <v>2480</v>
      </c>
      <c r="R536" s="70">
        <v>3080</v>
      </c>
      <c r="S536" s="51">
        <v>2380</v>
      </c>
      <c r="T536" s="71">
        <v>2780</v>
      </c>
      <c r="U536" s="51">
        <v>2700</v>
      </c>
      <c r="V536" s="70">
        <v>3500</v>
      </c>
      <c r="W536" s="51">
        <v>1070</v>
      </c>
      <c r="X536" s="61">
        <v>1305</v>
      </c>
      <c r="Y536" s="81" t="s">
        <v>1355</v>
      </c>
      <c r="Z536" s="72">
        <f t="shared" si="8"/>
        <v>1.219626168224299</v>
      </c>
    </row>
    <row r="537" spans="1:26" ht="15" customHeight="1">
      <c r="A537" s="51" t="s">
        <v>1350</v>
      </c>
      <c r="B537" s="51" t="s">
        <v>1351</v>
      </c>
      <c r="C537" s="51">
        <v>4962644931712</v>
      </c>
      <c r="D537" s="65" t="s">
        <v>968</v>
      </c>
      <c r="E537" s="65" t="s">
        <v>2397</v>
      </c>
      <c r="F537" s="64" t="s">
        <v>1523</v>
      </c>
      <c r="G537" s="65">
        <v>30</v>
      </c>
      <c r="H537" s="65">
        <v>4962644</v>
      </c>
      <c r="I537" s="73" t="s">
        <v>2398</v>
      </c>
      <c r="J537" s="67">
        <v>4962644931712</v>
      </c>
      <c r="K537" s="65" t="s">
        <v>968</v>
      </c>
      <c r="L537" s="68">
        <v>2300</v>
      </c>
      <c r="M537" s="67">
        <v>4962644931712</v>
      </c>
      <c r="O537" s="74">
        <v>2900</v>
      </c>
      <c r="Q537" s="51">
        <v>1980</v>
      </c>
      <c r="R537" s="70">
        <v>2380</v>
      </c>
      <c r="S537" s="51">
        <v>1980</v>
      </c>
      <c r="T537" s="71">
        <v>2180</v>
      </c>
      <c r="U537" s="51">
        <v>2480</v>
      </c>
      <c r="V537" s="70">
        <v>2600</v>
      </c>
      <c r="W537" s="51">
        <v>830</v>
      </c>
      <c r="X537" s="61">
        <v>1025</v>
      </c>
      <c r="Y537" s="81" t="s">
        <v>1355</v>
      </c>
      <c r="Z537" s="72">
        <f t="shared" si="8"/>
        <v>1.2349397590361446</v>
      </c>
    </row>
    <row r="538" spans="1:26" ht="15" customHeight="1">
      <c r="A538" s="51" t="s">
        <v>1350</v>
      </c>
      <c r="B538" s="51" t="s">
        <v>1351</v>
      </c>
      <c r="C538" s="51">
        <v>4962644931668</v>
      </c>
      <c r="D538" s="65" t="s">
        <v>969</v>
      </c>
      <c r="E538" s="65" t="s">
        <v>2397</v>
      </c>
      <c r="F538" s="64" t="s">
        <v>2245</v>
      </c>
      <c r="G538" s="65">
        <v>30</v>
      </c>
      <c r="H538" s="65">
        <v>4962644</v>
      </c>
      <c r="I538" s="73" t="s">
        <v>2399</v>
      </c>
      <c r="J538" s="67">
        <v>4962644931668</v>
      </c>
      <c r="K538" s="65" t="s">
        <v>969</v>
      </c>
      <c r="L538" s="68">
        <v>2800</v>
      </c>
      <c r="M538" s="67">
        <v>4962644931668</v>
      </c>
      <c r="O538" s="74">
        <v>3400</v>
      </c>
      <c r="Q538" s="51">
        <v>2280</v>
      </c>
      <c r="R538" s="70">
        <v>2700</v>
      </c>
      <c r="S538" s="51">
        <v>2280</v>
      </c>
      <c r="T538" s="71">
        <v>2480</v>
      </c>
      <c r="U538" s="51">
        <v>2680</v>
      </c>
      <c r="V538" s="70">
        <v>3000</v>
      </c>
      <c r="W538" s="51">
        <v>960</v>
      </c>
      <c r="X538" s="61">
        <v>1165</v>
      </c>
      <c r="Y538" s="81" t="s">
        <v>1355</v>
      </c>
      <c r="Z538" s="72">
        <f t="shared" si="8"/>
        <v>1.2135416666666667</v>
      </c>
    </row>
    <row r="539" spans="1:26" ht="15" customHeight="1">
      <c r="A539" s="51" t="s">
        <v>1350</v>
      </c>
      <c r="B539" s="51" t="s">
        <v>1351</v>
      </c>
      <c r="C539" s="51">
        <v>4962644941438</v>
      </c>
      <c r="D539" s="65" t="s">
        <v>557</v>
      </c>
      <c r="E539" s="65" t="s">
        <v>2400</v>
      </c>
      <c r="F539" s="64" t="s">
        <v>1523</v>
      </c>
      <c r="G539" s="65">
        <v>30</v>
      </c>
      <c r="H539" s="65">
        <v>4962644</v>
      </c>
      <c r="I539" s="73" t="s">
        <v>2401</v>
      </c>
      <c r="J539" s="67">
        <v>4962644941438</v>
      </c>
      <c r="K539" s="65" t="s">
        <v>557</v>
      </c>
      <c r="L539" s="68">
        <v>2000</v>
      </c>
      <c r="M539" s="67">
        <v>4962644941438</v>
      </c>
      <c r="O539" s="60">
        <v>2500</v>
      </c>
      <c r="Q539" s="51">
        <v>1780</v>
      </c>
      <c r="R539" s="70">
        <v>2180</v>
      </c>
      <c r="S539" s="51">
        <v>1780</v>
      </c>
      <c r="T539" s="71">
        <v>1980</v>
      </c>
      <c r="U539" s="51">
        <v>2000</v>
      </c>
      <c r="V539" s="70">
        <v>2300</v>
      </c>
      <c r="W539" s="51">
        <v>765</v>
      </c>
      <c r="X539" s="61">
        <v>930</v>
      </c>
      <c r="Y539" s="81" t="s">
        <v>1355</v>
      </c>
      <c r="Z539" s="72">
        <f t="shared" si="8"/>
        <v>1.2156862745098038</v>
      </c>
    </row>
    <row r="540" spans="1:26" ht="15" customHeight="1">
      <c r="A540" s="51" t="s">
        <v>1350</v>
      </c>
      <c r="B540" s="51" t="s">
        <v>1351</v>
      </c>
      <c r="C540" s="51">
        <v>4962644941421</v>
      </c>
      <c r="D540" s="65" t="s">
        <v>558</v>
      </c>
      <c r="E540" s="65" t="s">
        <v>2400</v>
      </c>
      <c r="F540" s="64" t="s">
        <v>2245</v>
      </c>
      <c r="G540" s="65">
        <v>30</v>
      </c>
      <c r="H540" s="65">
        <v>4962644</v>
      </c>
      <c r="I540" s="73" t="s">
        <v>2402</v>
      </c>
      <c r="J540" s="67">
        <v>4962644941421</v>
      </c>
      <c r="K540" s="65" t="s">
        <v>558</v>
      </c>
      <c r="L540" s="68">
        <v>2500</v>
      </c>
      <c r="M540" s="67">
        <v>4962644941421</v>
      </c>
      <c r="O540" s="74">
        <v>2900</v>
      </c>
      <c r="Q540" s="51">
        <v>1980</v>
      </c>
      <c r="R540" s="70">
        <v>2500</v>
      </c>
      <c r="S540" s="51">
        <v>1980</v>
      </c>
      <c r="T540" s="71">
        <v>2280</v>
      </c>
      <c r="U540" s="51">
        <v>2400</v>
      </c>
      <c r="V540" s="70">
        <v>2800</v>
      </c>
      <c r="W540" s="51">
        <v>930</v>
      </c>
      <c r="X540" s="61">
        <v>1070</v>
      </c>
      <c r="Y540" s="81" t="s">
        <v>1355</v>
      </c>
      <c r="Z540" s="72">
        <f t="shared" si="8"/>
        <v>1.1505376344086022</v>
      </c>
    </row>
    <row r="541" spans="1:26" ht="15" customHeight="1">
      <c r="A541" s="51" t="s">
        <v>1350</v>
      </c>
      <c r="B541" s="51" t="s">
        <v>1351</v>
      </c>
      <c r="C541" s="51">
        <v>4962644520398</v>
      </c>
      <c r="D541" s="65" t="s">
        <v>559</v>
      </c>
      <c r="E541" s="65" t="s">
        <v>2403</v>
      </c>
      <c r="F541" s="64"/>
      <c r="G541" s="65" t="s">
        <v>1358</v>
      </c>
      <c r="H541" s="65">
        <v>4962644</v>
      </c>
      <c r="I541" s="73" t="s">
        <v>2404</v>
      </c>
      <c r="J541" s="67">
        <v>4962644520398</v>
      </c>
      <c r="K541" s="65" t="s">
        <v>559</v>
      </c>
      <c r="L541" s="68">
        <v>500</v>
      </c>
      <c r="M541" s="67">
        <v>4962644520398</v>
      </c>
      <c r="O541" s="74">
        <v>700</v>
      </c>
      <c r="Q541" s="51">
        <v>398</v>
      </c>
      <c r="R541" s="70">
        <v>550</v>
      </c>
      <c r="S541" s="51">
        <v>398</v>
      </c>
      <c r="T541" s="70">
        <v>500</v>
      </c>
      <c r="U541" s="51">
        <v>420</v>
      </c>
      <c r="V541" s="70">
        <v>600</v>
      </c>
      <c r="W541" s="51">
        <v>180</v>
      </c>
      <c r="X541" s="61">
        <v>235</v>
      </c>
      <c r="Y541" s="81" t="s">
        <v>1355</v>
      </c>
      <c r="Z541" s="72">
        <f t="shared" si="8"/>
        <v>1.3055555555555556</v>
      </c>
    </row>
    <row r="542" spans="1:26" ht="15" customHeight="1">
      <c r="A542" s="51" t="s">
        <v>1350</v>
      </c>
      <c r="B542" s="51" t="s">
        <v>1351</v>
      </c>
      <c r="C542" s="51">
        <v>4962644520480</v>
      </c>
      <c r="D542" s="65" t="s">
        <v>560</v>
      </c>
      <c r="E542" s="65" t="s">
        <v>2405</v>
      </c>
      <c r="F542" s="64"/>
      <c r="G542" s="65" t="s">
        <v>1358</v>
      </c>
      <c r="H542" s="65">
        <v>4962644</v>
      </c>
      <c r="I542" s="73" t="s">
        <v>2406</v>
      </c>
      <c r="J542" s="67">
        <v>4962644520480</v>
      </c>
      <c r="K542" s="65" t="s">
        <v>560</v>
      </c>
      <c r="L542" s="68">
        <v>500</v>
      </c>
      <c r="M542" s="67">
        <v>4962644520480</v>
      </c>
      <c r="O542" s="74">
        <v>700</v>
      </c>
      <c r="Q542" s="51">
        <v>398</v>
      </c>
      <c r="R542" s="70">
        <v>550</v>
      </c>
      <c r="S542" s="51">
        <v>398</v>
      </c>
      <c r="T542" s="70">
        <v>500</v>
      </c>
      <c r="U542" s="51">
        <v>420</v>
      </c>
      <c r="V542" s="70">
        <v>600</v>
      </c>
      <c r="W542" s="51">
        <v>180</v>
      </c>
      <c r="X542" s="61">
        <v>235</v>
      </c>
      <c r="Y542" s="81" t="s">
        <v>1355</v>
      </c>
      <c r="Z542" s="72">
        <f t="shared" si="8"/>
        <v>1.3055555555555556</v>
      </c>
    </row>
    <row r="543" spans="1:26" ht="15" customHeight="1">
      <c r="A543" s="51" t="s">
        <v>1350</v>
      </c>
      <c r="B543" s="51" t="s">
        <v>1351</v>
      </c>
      <c r="C543" s="51">
        <v>4962644520114</v>
      </c>
      <c r="D543" s="65" t="s">
        <v>695</v>
      </c>
      <c r="E543" s="65" t="s">
        <v>2407</v>
      </c>
      <c r="F543" s="64" t="s">
        <v>247</v>
      </c>
      <c r="G543" s="65">
        <v>40</v>
      </c>
      <c r="H543" s="65">
        <v>4962644</v>
      </c>
      <c r="I543" s="73" t="s">
        <v>2408</v>
      </c>
      <c r="J543" s="67">
        <v>4962644520114</v>
      </c>
      <c r="K543" s="65" t="s">
        <v>695</v>
      </c>
      <c r="L543" s="68">
        <v>1500</v>
      </c>
      <c r="M543" s="67">
        <v>4962644520114</v>
      </c>
      <c r="O543" s="74">
        <v>2200</v>
      </c>
      <c r="Q543" s="51">
        <v>980</v>
      </c>
      <c r="R543" s="70">
        <v>1580</v>
      </c>
      <c r="S543" s="51">
        <v>980</v>
      </c>
      <c r="T543" s="87" t="s">
        <v>1361</v>
      </c>
      <c r="U543" s="51">
        <v>980</v>
      </c>
      <c r="V543" s="70">
        <v>1800</v>
      </c>
      <c r="W543" s="51">
        <v>470</v>
      </c>
      <c r="X543" s="61">
        <v>680</v>
      </c>
      <c r="Y543" s="81" t="s">
        <v>1355</v>
      </c>
      <c r="Z543" s="72">
        <f t="shared" si="8"/>
        <v>1.446808510638298</v>
      </c>
    </row>
    <row r="544" spans="1:26" ht="15" customHeight="1">
      <c r="A544" s="51" t="s">
        <v>1350</v>
      </c>
      <c r="B544" s="51" t="s">
        <v>1351</v>
      </c>
      <c r="C544" s="51">
        <v>4962644520244</v>
      </c>
      <c r="D544" s="65" t="s">
        <v>2409</v>
      </c>
      <c r="E544" s="65" t="s">
        <v>2410</v>
      </c>
      <c r="F544" s="64" t="s">
        <v>247</v>
      </c>
      <c r="G544" s="65">
        <v>40</v>
      </c>
      <c r="H544" s="65">
        <v>4962644</v>
      </c>
      <c r="I544" s="73" t="s">
        <v>2411</v>
      </c>
      <c r="J544" s="67">
        <v>4962644520244</v>
      </c>
      <c r="K544" s="65" t="s">
        <v>2409</v>
      </c>
      <c r="L544" s="68">
        <v>1500</v>
      </c>
      <c r="M544" s="67">
        <v>4962644520244</v>
      </c>
      <c r="O544" s="74">
        <v>2200</v>
      </c>
      <c r="Q544" s="51">
        <v>980</v>
      </c>
      <c r="R544" s="87" t="s">
        <v>1361</v>
      </c>
      <c r="S544" s="51">
        <v>980</v>
      </c>
      <c r="T544" s="70">
        <v>1480</v>
      </c>
      <c r="U544" s="51">
        <v>980</v>
      </c>
      <c r="V544" s="87" t="s">
        <v>1361</v>
      </c>
      <c r="W544" s="51">
        <v>470</v>
      </c>
      <c r="X544" s="61">
        <v>680</v>
      </c>
      <c r="Y544" s="81" t="s">
        <v>1355</v>
      </c>
      <c r="Z544" s="72">
        <f t="shared" si="8"/>
        <v>1.446808510638298</v>
      </c>
    </row>
    <row r="545" spans="1:26" ht="15" customHeight="1">
      <c r="A545" s="51" t="s">
        <v>1350</v>
      </c>
      <c r="B545" s="51" t="s">
        <v>1351</v>
      </c>
      <c r="C545" s="51">
        <v>4962644520121</v>
      </c>
      <c r="D545" s="65" t="s">
        <v>696</v>
      </c>
      <c r="E545" s="65" t="s">
        <v>2407</v>
      </c>
      <c r="F545" s="64" t="s">
        <v>249</v>
      </c>
      <c r="G545" s="65">
        <v>40</v>
      </c>
      <c r="H545" s="65">
        <v>4962644</v>
      </c>
      <c r="I545" s="73" t="s">
        <v>2412</v>
      </c>
      <c r="J545" s="67">
        <v>4962644520121</v>
      </c>
      <c r="K545" s="65" t="s">
        <v>696</v>
      </c>
      <c r="L545" s="68">
        <v>1500</v>
      </c>
      <c r="M545" s="67">
        <v>4962644520121</v>
      </c>
      <c r="O545" s="74">
        <v>2200</v>
      </c>
      <c r="Q545" s="51">
        <v>980</v>
      </c>
      <c r="R545" s="70">
        <v>1580</v>
      </c>
      <c r="S545" s="51">
        <v>980</v>
      </c>
      <c r="T545" s="87" t="s">
        <v>1361</v>
      </c>
      <c r="U545" s="51">
        <v>980</v>
      </c>
      <c r="V545" s="70">
        <v>1800</v>
      </c>
      <c r="W545" s="51">
        <v>470</v>
      </c>
      <c r="X545" s="61">
        <v>680</v>
      </c>
      <c r="Y545" s="81" t="s">
        <v>1355</v>
      </c>
      <c r="Z545" s="72">
        <f t="shared" si="8"/>
        <v>1.446808510638298</v>
      </c>
    </row>
    <row r="546" spans="1:26" ht="15" customHeight="1">
      <c r="A546" s="51" t="s">
        <v>1350</v>
      </c>
      <c r="B546" s="51" t="s">
        <v>1351</v>
      </c>
      <c r="C546" s="51">
        <v>4962644520251</v>
      </c>
      <c r="D546" s="65" t="s">
        <v>2413</v>
      </c>
      <c r="E546" s="65" t="s">
        <v>2410</v>
      </c>
      <c r="F546" s="64" t="s">
        <v>249</v>
      </c>
      <c r="G546" s="65">
        <v>40</v>
      </c>
      <c r="H546" s="65">
        <v>4962644</v>
      </c>
      <c r="I546" s="73" t="s">
        <v>2414</v>
      </c>
      <c r="J546" s="67">
        <v>4962644520251</v>
      </c>
      <c r="K546" s="65" t="s">
        <v>2413</v>
      </c>
      <c r="L546" s="68">
        <v>1500</v>
      </c>
      <c r="M546" s="67">
        <v>4962644520251</v>
      </c>
      <c r="O546" s="74">
        <v>2200</v>
      </c>
      <c r="Q546" s="51">
        <v>980</v>
      </c>
      <c r="R546" s="87" t="s">
        <v>1361</v>
      </c>
      <c r="S546" s="51">
        <v>980</v>
      </c>
      <c r="T546" s="70">
        <v>1480</v>
      </c>
      <c r="U546" s="51">
        <v>980</v>
      </c>
      <c r="V546" s="87" t="s">
        <v>1361</v>
      </c>
      <c r="W546" s="51">
        <v>470</v>
      </c>
      <c r="X546" s="61">
        <v>680</v>
      </c>
      <c r="Y546" s="81" t="s">
        <v>1355</v>
      </c>
      <c r="Z546" s="72">
        <f t="shared" si="8"/>
        <v>1.446808510638298</v>
      </c>
    </row>
    <row r="547" spans="1:26" ht="15" customHeight="1">
      <c r="A547" s="51" t="s">
        <v>1350</v>
      </c>
      <c r="B547" s="51" t="s">
        <v>1351</v>
      </c>
      <c r="C547" s="51">
        <v>4962644520237</v>
      </c>
      <c r="D547" s="65" t="s">
        <v>2415</v>
      </c>
      <c r="E547" s="65" t="s">
        <v>2407</v>
      </c>
      <c r="F547" s="64" t="s">
        <v>10</v>
      </c>
      <c r="G547" s="65">
        <v>40</v>
      </c>
      <c r="H547" s="65">
        <v>4962644</v>
      </c>
      <c r="I547" s="73" t="s">
        <v>2416</v>
      </c>
      <c r="J547" s="67">
        <v>4962644520237</v>
      </c>
      <c r="K547" s="65" t="s">
        <v>2415</v>
      </c>
      <c r="L547" s="68">
        <v>1500</v>
      </c>
      <c r="M547" s="67">
        <v>4962644520237</v>
      </c>
      <c r="O547" s="74">
        <v>2200</v>
      </c>
      <c r="Q547" s="51">
        <v>980</v>
      </c>
      <c r="R547" s="70">
        <v>1580</v>
      </c>
      <c r="S547" s="51">
        <v>980</v>
      </c>
      <c r="T547" s="87" t="s">
        <v>1361</v>
      </c>
      <c r="U547" s="51">
        <v>980</v>
      </c>
      <c r="V547" s="70">
        <v>1800</v>
      </c>
      <c r="W547" s="51">
        <v>470</v>
      </c>
      <c r="X547" s="61">
        <v>680</v>
      </c>
      <c r="Y547" s="81" t="s">
        <v>1355</v>
      </c>
      <c r="Z547" s="72">
        <f t="shared" si="8"/>
        <v>1.446808510638298</v>
      </c>
    </row>
    <row r="548" spans="1:26" ht="15" customHeight="1">
      <c r="A548" s="51" t="s">
        <v>1350</v>
      </c>
      <c r="B548" s="51" t="s">
        <v>1351</v>
      </c>
      <c r="C548" s="51">
        <v>4962644520343</v>
      </c>
      <c r="D548" s="65" t="s">
        <v>2417</v>
      </c>
      <c r="E548" s="65" t="s">
        <v>2410</v>
      </c>
      <c r="F548" s="64" t="s">
        <v>10</v>
      </c>
      <c r="G548" s="65">
        <v>40</v>
      </c>
      <c r="H548" s="65">
        <v>4962644</v>
      </c>
      <c r="I548" s="73" t="s">
        <v>2416</v>
      </c>
      <c r="J548" s="67">
        <v>4962644520343</v>
      </c>
      <c r="K548" s="65" t="s">
        <v>2417</v>
      </c>
      <c r="L548" s="68">
        <v>1500</v>
      </c>
      <c r="M548" s="67">
        <v>4962644520343</v>
      </c>
      <c r="O548" s="74">
        <v>2200</v>
      </c>
      <c r="Q548" s="51">
        <v>980</v>
      </c>
      <c r="R548" s="87" t="s">
        <v>1361</v>
      </c>
      <c r="S548" s="51">
        <v>980</v>
      </c>
      <c r="T548" s="70">
        <v>1480</v>
      </c>
      <c r="U548" s="51">
        <v>980</v>
      </c>
      <c r="V548" s="87" t="s">
        <v>1361</v>
      </c>
      <c r="W548" s="51">
        <v>470</v>
      </c>
      <c r="X548" s="61">
        <v>680</v>
      </c>
      <c r="Y548" s="81" t="s">
        <v>1355</v>
      </c>
      <c r="Z548" s="72">
        <f t="shared" si="8"/>
        <v>1.446808510638298</v>
      </c>
    </row>
    <row r="549" spans="1:26" ht="15" customHeight="1">
      <c r="A549" s="51" t="s">
        <v>1350</v>
      </c>
      <c r="B549" s="51" t="s">
        <v>1351</v>
      </c>
      <c r="C549" s="51">
        <v>4962644520428</v>
      </c>
      <c r="D549" s="65" t="s">
        <v>2418</v>
      </c>
      <c r="E549" s="65" t="s">
        <v>2419</v>
      </c>
      <c r="F549" s="64" t="s">
        <v>247</v>
      </c>
      <c r="G549" s="65">
        <v>40</v>
      </c>
      <c r="H549" s="65">
        <v>4962644</v>
      </c>
      <c r="I549" s="73" t="s">
        <v>2420</v>
      </c>
      <c r="J549" s="67">
        <v>4962644520428</v>
      </c>
      <c r="K549" s="65" t="s">
        <v>2418</v>
      </c>
      <c r="L549" s="68">
        <v>1500</v>
      </c>
      <c r="M549" s="67">
        <v>4962644520428</v>
      </c>
      <c r="O549" s="74">
        <v>2100</v>
      </c>
      <c r="Q549" s="51">
        <v>934</v>
      </c>
      <c r="R549" s="70">
        <v>1400</v>
      </c>
      <c r="S549" s="51">
        <v>934</v>
      </c>
      <c r="T549" s="71">
        <v>1280</v>
      </c>
      <c r="U549" s="51">
        <v>1219</v>
      </c>
      <c r="V549" s="70">
        <v>1500</v>
      </c>
      <c r="W549" s="51">
        <v>435</v>
      </c>
      <c r="X549" s="61">
        <v>600</v>
      </c>
      <c r="Y549" s="81" t="s">
        <v>1355</v>
      </c>
      <c r="Z549" s="72">
        <f t="shared" si="8"/>
        <v>1.3793103448275863</v>
      </c>
    </row>
    <row r="550" spans="1:26" ht="15" customHeight="1">
      <c r="A550" s="51" t="s">
        <v>1350</v>
      </c>
      <c r="B550" s="51" t="s">
        <v>1351</v>
      </c>
      <c r="C550" s="51">
        <v>4962644520459</v>
      </c>
      <c r="D550" s="65" t="s">
        <v>2421</v>
      </c>
      <c r="E550" s="65" t="s">
        <v>2422</v>
      </c>
      <c r="F550" s="64" t="s">
        <v>247</v>
      </c>
      <c r="G550" s="65">
        <v>40</v>
      </c>
      <c r="H550" s="65">
        <v>4962644</v>
      </c>
      <c r="I550" s="73" t="s">
        <v>2423</v>
      </c>
      <c r="J550" s="67">
        <v>4962644520459</v>
      </c>
      <c r="K550" s="65" t="s">
        <v>2421</v>
      </c>
      <c r="L550" s="68">
        <v>1500</v>
      </c>
      <c r="M550" s="67">
        <v>4962644520459</v>
      </c>
      <c r="O550" s="74">
        <v>2100</v>
      </c>
      <c r="Q550" s="51">
        <v>934</v>
      </c>
      <c r="R550" s="87" t="s">
        <v>1361</v>
      </c>
      <c r="S550" s="51">
        <v>934</v>
      </c>
      <c r="T550" s="71">
        <v>1280</v>
      </c>
      <c r="U550" s="51">
        <v>1219</v>
      </c>
      <c r="V550" s="87" t="s">
        <v>1361</v>
      </c>
      <c r="W550" s="51">
        <v>435</v>
      </c>
      <c r="X550" s="61">
        <v>600</v>
      </c>
      <c r="Y550" s="81" t="s">
        <v>1355</v>
      </c>
      <c r="Z550" s="72">
        <f t="shared" si="8"/>
        <v>1.3793103448275863</v>
      </c>
    </row>
    <row r="551" spans="1:26" ht="15" customHeight="1">
      <c r="A551" s="51" t="s">
        <v>1350</v>
      </c>
      <c r="B551" s="51" t="s">
        <v>1351</v>
      </c>
      <c r="C551" s="51">
        <v>4962644520435</v>
      </c>
      <c r="D551" s="65" t="s">
        <v>2424</v>
      </c>
      <c r="E551" s="65" t="s">
        <v>2425</v>
      </c>
      <c r="F551" s="64" t="s">
        <v>249</v>
      </c>
      <c r="G551" s="65">
        <v>40</v>
      </c>
      <c r="H551" s="65">
        <v>4962644</v>
      </c>
      <c r="I551" s="73" t="s">
        <v>2426</v>
      </c>
      <c r="J551" s="67">
        <v>4962644520435</v>
      </c>
      <c r="K551" s="65" t="s">
        <v>2424</v>
      </c>
      <c r="L551" s="68">
        <v>1500</v>
      </c>
      <c r="M551" s="67">
        <v>4962644520435</v>
      </c>
      <c r="O551" s="74">
        <v>2100</v>
      </c>
      <c r="Q551" s="51">
        <v>934</v>
      </c>
      <c r="R551" s="70">
        <v>1400</v>
      </c>
      <c r="S551" s="51">
        <v>934</v>
      </c>
      <c r="T551" s="71">
        <v>1280</v>
      </c>
      <c r="U551" s="51">
        <v>1219</v>
      </c>
      <c r="V551" s="70">
        <v>1500</v>
      </c>
      <c r="W551" s="51">
        <v>435</v>
      </c>
      <c r="X551" s="61">
        <v>600</v>
      </c>
      <c r="Y551" s="81" t="s">
        <v>1355</v>
      </c>
      <c r="Z551" s="72">
        <f t="shared" si="8"/>
        <v>1.3793103448275863</v>
      </c>
    </row>
    <row r="552" spans="1:26" ht="15" customHeight="1">
      <c r="A552" s="51" t="s">
        <v>1350</v>
      </c>
      <c r="B552" s="51" t="s">
        <v>1351</v>
      </c>
      <c r="C552" s="51">
        <v>4962644520466</v>
      </c>
      <c r="D552" s="65" t="s">
        <v>2427</v>
      </c>
      <c r="E552" s="65" t="s">
        <v>2422</v>
      </c>
      <c r="F552" s="64" t="s">
        <v>249</v>
      </c>
      <c r="G552" s="65">
        <v>40</v>
      </c>
      <c r="H552" s="65">
        <v>4962644</v>
      </c>
      <c r="I552" s="73" t="s">
        <v>2428</v>
      </c>
      <c r="J552" s="67">
        <v>4962644520466</v>
      </c>
      <c r="K552" s="65" t="s">
        <v>2427</v>
      </c>
      <c r="L552" s="68">
        <v>1500</v>
      </c>
      <c r="M552" s="67">
        <v>4962644520466</v>
      </c>
      <c r="O552" s="74">
        <v>2100</v>
      </c>
      <c r="Q552" s="51">
        <v>934</v>
      </c>
      <c r="R552" s="87" t="s">
        <v>1361</v>
      </c>
      <c r="S552" s="51">
        <v>934</v>
      </c>
      <c r="T552" s="71">
        <v>1280</v>
      </c>
      <c r="U552" s="51">
        <v>1219</v>
      </c>
      <c r="V552" s="87" t="s">
        <v>1361</v>
      </c>
      <c r="W552" s="51">
        <v>435</v>
      </c>
      <c r="X552" s="61">
        <v>600</v>
      </c>
      <c r="Y552" s="81" t="s">
        <v>1355</v>
      </c>
      <c r="Z552" s="72">
        <f t="shared" si="8"/>
        <v>1.3793103448275863</v>
      </c>
    </row>
    <row r="553" spans="1:26" ht="15" customHeight="1">
      <c r="A553" s="51" t="s">
        <v>1350</v>
      </c>
      <c r="B553" s="51" t="s">
        <v>1351</v>
      </c>
      <c r="C553" s="51">
        <v>4962644520442</v>
      </c>
      <c r="D553" s="65" t="s">
        <v>2429</v>
      </c>
      <c r="E553" s="65" t="s">
        <v>2425</v>
      </c>
      <c r="F553" s="64" t="s">
        <v>1372</v>
      </c>
      <c r="G553" s="65">
        <v>40</v>
      </c>
      <c r="H553" s="65">
        <v>4962644</v>
      </c>
      <c r="I553" s="73" t="s">
        <v>2430</v>
      </c>
      <c r="J553" s="67">
        <v>4962644520442</v>
      </c>
      <c r="K553" s="65" t="s">
        <v>2429</v>
      </c>
      <c r="L553" s="68">
        <v>1500</v>
      </c>
      <c r="M553" s="67">
        <v>4962644520442</v>
      </c>
      <c r="O553" s="74">
        <v>2100</v>
      </c>
      <c r="Q553" s="51">
        <v>934</v>
      </c>
      <c r="R553" s="70">
        <v>1400</v>
      </c>
      <c r="S553" s="51">
        <v>934</v>
      </c>
      <c r="T553" s="71">
        <v>1280</v>
      </c>
      <c r="U553" s="51">
        <v>1219</v>
      </c>
      <c r="V553" s="70">
        <v>1500</v>
      </c>
      <c r="W553" s="51">
        <v>435</v>
      </c>
      <c r="X553" s="61">
        <v>600</v>
      </c>
      <c r="Y553" s="81" t="s">
        <v>1355</v>
      </c>
      <c r="Z553" s="72">
        <f t="shared" si="8"/>
        <v>1.3793103448275863</v>
      </c>
    </row>
    <row r="554" spans="1:26" ht="15" customHeight="1">
      <c r="A554" s="51" t="s">
        <v>1350</v>
      </c>
      <c r="B554" s="51" t="s">
        <v>1351</v>
      </c>
      <c r="C554" s="51">
        <v>4962644520473</v>
      </c>
      <c r="D554" s="65" t="s">
        <v>2431</v>
      </c>
      <c r="E554" s="65" t="s">
        <v>2422</v>
      </c>
      <c r="F554" s="64" t="s">
        <v>1372</v>
      </c>
      <c r="G554" s="65">
        <v>40</v>
      </c>
      <c r="H554" s="65">
        <v>4962644</v>
      </c>
      <c r="I554" s="73" t="s">
        <v>2432</v>
      </c>
      <c r="J554" s="67">
        <v>4962644520473</v>
      </c>
      <c r="K554" s="65" t="s">
        <v>2431</v>
      </c>
      <c r="L554" s="68">
        <v>1500</v>
      </c>
      <c r="M554" s="67">
        <v>4962644520473</v>
      </c>
      <c r="O554" s="74">
        <v>2100</v>
      </c>
      <c r="Q554" s="51">
        <v>934</v>
      </c>
      <c r="R554" s="87" t="s">
        <v>1361</v>
      </c>
      <c r="S554" s="51">
        <v>934</v>
      </c>
      <c r="T554" s="71">
        <v>1280</v>
      </c>
      <c r="U554" s="51">
        <v>1219</v>
      </c>
      <c r="V554" s="87" t="s">
        <v>1361</v>
      </c>
      <c r="W554" s="51">
        <v>435</v>
      </c>
      <c r="X554" s="61">
        <v>600</v>
      </c>
      <c r="Y554" s="81" t="s">
        <v>1355</v>
      </c>
      <c r="Z554" s="72">
        <f t="shared" si="8"/>
        <v>1.3793103448275863</v>
      </c>
    </row>
    <row r="555" spans="1:26" ht="15" customHeight="1">
      <c r="A555" s="51" t="s">
        <v>1350</v>
      </c>
      <c r="B555" s="51" t="s">
        <v>1351</v>
      </c>
      <c r="C555" s="51">
        <v>4962644520138</v>
      </c>
      <c r="D555" s="65" t="s">
        <v>2433</v>
      </c>
      <c r="E555" s="65" t="s">
        <v>2434</v>
      </c>
      <c r="F555" s="64" t="s">
        <v>247</v>
      </c>
      <c r="G555" s="65">
        <v>40</v>
      </c>
      <c r="H555" s="65">
        <v>4962644</v>
      </c>
      <c r="I555" s="73" t="s">
        <v>2435</v>
      </c>
      <c r="J555" s="67">
        <v>4962644520138</v>
      </c>
      <c r="K555" s="65" t="s">
        <v>2433</v>
      </c>
      <c r="L555" s="68">
        <v>1500</v>
      </c>
      <c r="M555" s="67">
        <v>4962644520138</v>
      </c>
      <c r="O555" s="74">
        <v>2200</v>
      </c>
      <c r="Q555" s="51">
        <v>980</v>
      </c>
      <c r="R555" s="70">
        <v>1580</v>
      </c>
      <c r="S555" s="51">
        <v>980</v>
      </c>
      <c r="T555" s="70">
        <v>1480</v>
      </c>
      <c r="U555" s="51">
        <v>980</v>
      </c>
      <c r="V555" s="70">
        <v>1800</v>
      </c>
      <c r="W555" s="51">
        <v>470</v>
      </c>
      <c r="X555" s="61">
        <v>680</v>
      </c>
      <c r="Y555" s="81" t="s">
        <v>1355</v>
      </c>
      <c r="Z555" s="72">
        <f t="shared" si="8"/>
        <v>1.446808510638298</v>
      </c>
    </row>
    <row r="556" spans="1:26" ht="15" customHeight="1">
      <c r="A556" s="51" t="s">
        <v>1350</v>
      </c>
      <c r="B556" s="51" t="s">
        <v>1351</v>
      </c>
      <c r="C556" s="51">
        <v>4962644520275</v>
      </c>
      <c r="D556" s="65" t="s">
        <v>2436</v>
      </c>
      <c r="E556" s="65" t="s">
        <v>2437</v>
      </c>
      <c r="F556" s="64" t="s">
        <v>247</v>
      </c>
      <c r="G556" s="65">
        <v>40</v>
      </c>
      <c r="H556" s="65">
        <v>4962644</v>
      </c>
      <c r="I556" s="73" t="s">
        <v>2438</v>
      </c>
      <c r="J556" s="67">
        <v>4962644520275</v>
      </c>
      <c r="K556" s="65" t="s">
        <v>2436</v>
      </c>
      <c r="L556" s="68">
        <v>1500</v>
      </c>
      <c r="M556" s="67">
        <v>4962644520275</v>
      </c>
      <c r="O556" s="74">
        <v>2200</v>
      </c>
      <c r="Q556" s="51">
        <v>980</v>
      </c>
      <c r="R556" s="70">
        <v>1580</v>
      </c>
      <c r="S556" s="51">
        <v>980</v>
      </c>
      <c r="T556" s="70">
        <v>1480</v>
      </c>
      <c r="U556" s="51">
        <v>980</v>
      </c>
      <c r="V556" s="70">
        <v>1800</v>
      </c>
      <c r="W556" s="51">
        <v>470</v>
      </c>
      <c r="X556" s="61">
        <v>680</v>
      </c>
      <c r="Y556" s="81" t="s">
        <v>1355</v>
      </c>
      <c r="Z556" s="72">
        <f t="shared" si="8"/>
        <v>1.446808510638298</v>
      </c>
    </row>
    <row r="557" spans="1:26" ht="15" customHeight="1">
      <c r="A557" s="51" t="s">
        <v>1350</v>
      </c>
      <c r="B557" s="51" t="s">
        <v>1351</v>
      </c>
      <c r="C557" s="51">
        <v>4962644520152</v>
      </c>
      <c r="D557" s="65" t="s">
        <v>2439</v>
      </c>
      <c r="E557" s="65" t="s">
        <v>2434</v>
      </c>
      <c r="F557" s="64" t="s">
        <v>249</v>
      </c>
      <c r="G557" s="65">
        <v>40</v>
      </c>
      <c r="H557" s="65">
        <v>4962644</v>
      </c>
      <c r="I557" s="73" t="s">
        <v>2440</v>
      </c>
      <c r="J557" s="67">
        <v>4962644520152</v>
      </c>
      <c r="K557" s="65" t="s">
        <v>2439</v>
      </c>
      <c r="L557" s="68">
        <v>1500</v>
      </c>
      <c r="M557" s="67">
        <v>4962644520152</v>
      </c>
      <c r="O557" s="74">
        <v>2200</v>
      </c>
      <c r="Q557" s="51">
        <v>980</v>
      </c>
      <c r="R557" s="70">
        <v>1580</v>
      </c>
      <c r="S557" s="51">
        <v>980</v>
      </c>
      <c r="T557" s="70">
        <v>1480</v>
      </c>
      <c r="U557" s="51">
        <v>980</v>
      </c>
      <c r="V557" s="70">
        <v>1800</v>
      </c>
      <c r="W557" s="51">
        <v>470</v>
      </c>
      <c r="X557" s="61">
        <v>680</v>
      </c>
      <c r="Y557" s="81" t="s">
        <v>1355</v>
      </c>
      <c r="Z557" s="72">
        <f t="shared" si="8"/>
        <v>1.446808510638298</v>
      </c>
    </row>
    <row r="558" spans="1:26" ht="15" customHeight="1">
      <c r="A558" s="51" t="s">
        <v>1350</v>
      </c>
      <c r="B558" s="51" t="s">
        <v>1351</v>
      </c>
      <c r="C558" s="51">
        <v>4962644520282</v>
      </c>
      <c r="D558" s="65" t="s">
        <v>2441</v>
      </c>
      <c r="E558" s="65" t="s">
        <v>2437</v>
      </c>
      <c r="F558" s="64" t="s">
        <v>249</v>
      </c>
      <c r="G558" s="65">
        <v>40</v>
      </c>
      <c r="H558" s="65">
        <v>4962644</v>
      </c>
      <c r="I558" s="73" t="s">
        <v>2442</v>
      </c>
      <c r="J558" s="67">
        <v>4962644520282</v>
      </c>
      <c r="K558" s="65" t="s">
        <v>2441</v>
      </c>
      <c r="L558" s="68">
        <v>1500</v>
      </c>
      <c r="M558" s="67">
        <v>4962644520282</v>
      </c>
      <c r="O558" s="74">
        <v>2200</v>
      </c>
      <c r="Q558" s="51">
        <v>980</v>
      </c>
      <c r="R558" s="70">
        <v>1580</v>
      </c>
      <c r="S558" s="51">
        <v>980</v>
      </c>
      <c r="T558" s="70">
        <v>1480</v>
      </c>
      <c r="U558" s="51">
        <v>980</v>
      </c>
      <c r="V558" s="70">
        <v>1800</v>
      </c>
      <c r="W558" s="51">
        <v>470</v>
      </c>
      <c r="X558" s="61">
        <v>680</v>
      </c>
      <c r="Y558" s="81" t="s">
        <v>1355</v>
      </c>
      <c r="Z558" s="72">
        <f t="shared" si="8"/>
        <v>1.446808510638298</v>
      </c>
    </row>
    <row r="559" spans="1:26" ht="15" customHeight="1">
      <c r="A559" s="51" t="s">
        <v>1350</v>
      </c>
      <c r="B559" s="51" t="s">
        <v>1351</v>
      </c>
      <c r="C559" s="51">
        <v>4962644520350</v>
      </c>
      <c r="D559" s="65" t="s">
        <v>2443</v>
      </c>
      <c r="E559" s="65" t="s">
        <v>2434</v>
      </c>
      <c r="F559" s="64" t="s">
        <v>10</v>
      </c>
      <c r="G559" s="65">
        <v>40</v>
      </c>
      <c r="H559" s="65">
        <v>4962644</v>
      </c>
      <c r="I559" s="73" t="s">
        <v>2444</v>
      </c>
      <c r="J559" s="67">
        <v>4962644520350</v>
      </c>
      <c r="K559" s="65" t="s">
        <v>2443</v>
      </c>
      <c r="L559" s="68">
        <v>1500</v>
      </c>
      <c r="M559" s="67">
        <v>4962644520350</v>
      </c>
      <c r="O559" s="74">
        <v>2200</v>
      </c>
      <c r="Q559" s="51">
        <v>980</v>
      </c>
      <c r="R559" s="70">
        <v>1580</v>
      </c>
      <c r="S559" s="51">
        <v>980</v>
      </c>
      <c r="T559" s="70">
        <v>1480</v>
      </c>
      <c r="U559" s="51">
        <v>980</v>
      </c>
      <c r="V559" s="70">
        <v>1800</v>
      </c>
      <c r="W559" s="51">
        <v>470</v>
      </c>
      <c r="X559" s="61">
        <v>680</v>
      </c>
      <c r="Y559" s="81" t="s">
        <v>1355</v>
      </c>
      <c r="Z559" s="72">
        <f t="shared" si="8"/>
        <v>1.446808510638298</v>
      </c>
    </row>
    <row r="560" spans="1:26" ht="15" customHeight="1">
      <c r="A560" s="51" t="s">
        <v>1350</v>
      </c>
      <c r="B560" s="51" t="s">
        <v>1351</v>
      </c>
      <c r="C560" s="51">
        <v>4962644520268</v>
      </c>
      <c r="D560" s="65" t="s">
        <v>2445</v>
      </c>
      <c r="E560" s="65" t="s">
        <v>2437</v>
      </c>
      <c r="F560" s="64" t="s">
        <v>10</v>
      </c>
      <c r="G560" s="65">
        <v>40</v>
      </c>
      <c r="H560" s="65">
        <v>4962644</v>
      </c>
      <c r="I560" s="73" t="s">
        <v>2446</v>
      </c>
      <c r="J560" s="67">
        <v>4962644520268</v>
      </c>
      <c r="K560" s="65" t="s">
        <v>2445</v>
      </c>
      <c r="L560" s="68">
        <v>1500</v>
      </c>
      <c r="M560" s="67">
        <v>4962644520268</v>
      </c>
      <c r="O560" s="74">
        <v>2200</v>
      </c>
      <c r="Q560" s="51">
        <v>980</v>
      </c>
      <c r="R560" s="70">
        <v>1580</v>
      </c>
      <c r="S560" s="51">
        <v>980</v>
      </c>
      <c r="T560" s="70">
        <v>1480</v>
      </c>
      <c r="U560" s="51">
        <v>980</v>
      </c>
      <c r="V560" s="70">
        <v>1800</v>
      </c>
      <c r="W560" s="51">
        <v>470</v>
      </c>
      <c r="X560" s="61">
        <v>680</v>
      </c>
      <c r="Y560" s="81" t="s">
        <v>1355</v>
      </c>
      <c r="Z560" s="72">
        <f t="shared" si="8"/>
        <v>1.446808510638298</v>
      </c>
    </row>
    <row r="561" spans="1:26" ht="15" customHeight="1">
      <c r="A561" s="51" t="s">
        <v>1350</v>
      </c>
      <c r="B561" s="51" t="s">
        <v>1351</v>
      </c>
      <c r="C561" s="51">
        <v>4962644520145</v>
      </c>
      <c r="D561" s="65" t="s">
        <v>2447</v>
      </c>
      <c r="E561" s="65" t="s">
        <v>2434</v>
      </c>
      <c r="F561" s="64" t="s">
        <v>2089</v>
      </c>
      <c r="G561" s="65">
        <v>40</v>
      </c>
      <c r="H561" s="65">
        <v>4962644</v>
      </c>
      <c r="I561" s="73" t="s">
        <v>2448</v>
      </c>
      <c r="J561" s="67">
        <v>4962644520145</v>
      </c>
      <c r="K561" s="65" t="s">
        <v>2447</v>
      </c>
      <c r="L561" s="68">
        <v>1500</v>
      </c>
      <c r="M561" s="67">
        <v>4962644520145</v>
      </c>
      <c r="O561" s="74">
        <v>2200</v>
      </c>
      <c r="Q561" s="51">
        <v>980</v>
      </c>
      <c r="R561" s="70">
        <v>1580</v>
      </c>
      <c r="S561" s="51">
        <v>980</v>
      </c>
      <c r="T561" s="70">
        <v>1480</v>
      </c>
      <c r="U561" s="51">
        <v>980</v>
      </c>
      <c r="V561" s="70">
        <v>1800</v>
      </c>
      <c r="W561" s="51">
        <v>470</v>
      </c>
      <c r="X561" s="61">
        <v>680</v>
      </c>
      <c r="Y561" s="81" t="s">
        <v>1355</v>
      </c>
      <c r="Z561" s="72">
        <f t="shared" si="8"/>
        <v>1.446808510638298</v>
      </c>
    </row>
    <row r="562" spans="1:26" ht="15" customHeight="1">
      <c r="A562" s="51" t="s">
        <v>1350</v>
      </c>
      <c r="B562" s="51" t="s">
        <v>1351</v>
      </c>
      <c r="C562" s="51">
        <v>4962644520299</v>
      </c>
      <c r="D562" s="65" t="s">
        <v>2449</v>
      </c>
      <c r="E562" s="65" t="s">
        <v>2437</v>
      </c>
      <c r="F562" s="64" t="s">
        <v>2089</v>
      </c>
      <c r="G562" s="65">
        <v>40</v>
      </c>
      <c r="H562" s="65">
        <v>4962644</v>
      </c>
      <c r="I562" s="73" t="s">
        <v>2450</v>
      </c>
      <c r="J562" s="67">
        <v>4962644520299</v>
      </c>
      <c r="K562" s="65" t="s">
        <v>2449</v>
      </c>
      <c r="L562" s="68">
        <v>1500</v>
      </c>
      <c r="M562" s="67">
        <v>4962644520299</v>
      </c>
      <c r="O562" s="74">
        <v>2200</v>
      </c>
      <c r="Q562" s="51">
        <v>980</v>
      </c>
      <c r="R562" s="70">
        <v>1580</v>
      </c>
      <c r="S562" s="51">
        <v>980</v>
      </c>
      <c r="T562" s="70">
        <v>1480</v>
      </c>
      <c r="U562" s="51">
        <v>980</v>
      </c>
      <c r="V562" s="70">
        <v>1800</v>
      </c>
      <c r="W562" s="51">
        <v>470</v>
      </c>
      <c r="X562" s="61">
        <v>680</v>
      </c>
      <c r="Y562" s="81" t="s">
        <v>1355</v>
      </c>
      <c r="Z562" s="72">
        <f t="shared" si="8"/>
        <v>1.446808510638298</v>
      </c>
    </row>
    <row r="563" spans="1:26" ht="15" customHeight="1">
      <c r="A563" s="51" t="s">
        <v>1350</v>
      </c>
      <c r="B563" s="51" t="s">
        <v>1351</v>
      </c>
      <c r="C563" s="51">
        <v>4962644520169</v>
      </c>
      <c r="D563" s="65" t="s">
        <v>2451</v>
      </c>
      <c r="E563" s="65" t="s">
        <v>2452</v>
      </c>
      <c r="F563" s="64" t="s">
        <v>247</v>
      </c>
      <c r="G563" s="65">
        <v>40</v>
      </c>
      <c r="H563" s="65">
        <v>4962644</v>
      </c>
      <c r="I563" s="73" t="s">
        <v>2453</v>
      </c>
      <c r="J563" s="67">
        <v>4962644520169</v>
      </c>
      <c r="K563" s="65" t="s">
        <v>2451</v>
      </c>
      <c r="L563" s="68">
        <v>1500</v>
      </c>
      <c r="M563" s="67">
        <v>4962644520169</v>
      </c>
      <c r="O563" s="74">
        <v>2200</v>
      </c>
      <c r="Q563" s="51">
        <v>980</v>
      </c>
      <c r="R563" s="70">
        <v>1580</v>
      </c>
      <c r="S563" s="51">
        <v>980</v>
      </c>
      <c r="T563" s="70">
        <v>1480</v>
      </c>
      <c r="U563" s="51">
        <v>980</v>
      </c>
      <c r="V563" s="70">
        <v>1800</v>
      </c>
      <c r="W563" s="51">
        <v>470</v>
      </c>
      <c r="X563" s="61">
        <v>680</v>
      </c>
      <c r="Y563" s="81" t="s">
        <v>1355</v>
      </c>
      <c r="Z563" s="72">
        <f t="shared" si="8"/>
        <v>1.446808510638298</v>
      </c>
    </row>
    <row r="564" spans="1:26" ht="15" customHeight="1">
      <c r="A564" s="51" t="s">
        <v>1350</v>
      </c>
      <c r="B564" s="51" t="s">
        <v>1351</v>
      </c>
      <c r="C564" s="51">
        <v>4962644520312</v>
      </c>
      <c r="D564" s="65" t="s">
        <v>2454</v>
      </c>
      <c r="E564" s="65" t="s">
        <v>2455</v>
      </c>
      <c r="F564" s="64" t="s">
        <v>247</v>
      </c>
      <c r="G564" s="65">
        <v>40</v>
      </c>
      <c r="H564" s="65">
        <v>4962644</v>
      </c>
      <c r="I564" s="73" t="s">
        <v>2456</v>
      </c>
      <c r="J564" s="67">
        <v>4962644520312</v>
      </c>
      <c r="K564" s="65" t="s">
        <v>2454</v>
      </c>
      <c r="L564" s="68">
        <v>1500</v>
      </c>
      <c r="M564" s="67">
        <v>4962644520312</v>
      </c>
      <c r="O564" s="74">
        <v>2200</v>
      </c>
      <c r="Q564" s="51">
        <v>980</v>
      </c>
      <c r="R564" s="70">
        <v>1580</v>
      </c>
      <c r="S564" s="51">
        <v>980</v>
      </c>
      <c r="T564" s="70">
        <v>1480</v>
      </c>
      <c r="U564" s="51">
        <v>980</v>
      </c>
      <c r="V564" s="70">
        <v>1800</v>
      </c>
      <c r="W564" s="51">
        <v>470</v>
      </c>
      <c r="X564" s="61">
        <v>680</v>
      </c>
      <c r="Y564" s="81" t="s">
        <v>1355</v>
      </c>
      <c r="Z564" s="72">
        <f t="shared" si="8"/>
        <v>1.446808510638298</v>
      </c>
    </row>
    <row r="565" spans="1:26" ht="15" customHeight="1">
      <c r="A565" s="51" t="s">
        <v>1350</v>
      </c>
      <c r="B565" s="51" t="s">
        <v>1351</v>
      </c>
      <c r="C565" s="51">
        <v>4962644520176</v>
      </c>
      <c r="D565" s="65" t="s">
        <v>2457</v>
      </c>
      <c r="E565" s="65" t="s">
        <v>2452</v>
      </c>
      <c r="F565" s="64" t="s">
        <v>249</v>
      </c>
      <c r="G565" s="65">
        <v>40</v>
      </c>
      <c r="H565" s="65">
        <v>4962644</v>
      </c>
      <c r="I565" s="73" t="s">
        <v>2458</v>
      </c>
      <c r="J565" s="67">
        <v>4962644520176</v>
      </c>
      <c r="K565" s="65" t="s">
        <v>2457</v>
      </c>
      <c r="L565" s="68">
        <v>1500</v>
      </c>
      <c r="M565" s="67">
        <v>4962644520176</v>
      </c>
      <c r="O565" s="74">
        <v>2200</v>
      </c>
      <c r="Q565" s="51">
        <v>980</v>
      </c>
      <c r="R565" s="70">
        <v>1580</v>
      </c>
      <c r="S565" s="51">
        <v>980</v>
      </c>
      <c r="T565" s="70">
        <v>1480</v>
      </c>
      <c r="U565" s="51">
        <v>980</v>
      </c>
      <c r="V565" s="70">
        <v>1800</v>
      </c>
      <c r="W565" s="51">
        <v>470</v>
      </c>
      <c r="X565" s="61">
        <v>680</v>
      </c>
      <c r="Y565" s="81" t="s">
        <v>1355</v>
      </c>
      <c r="Z565" s="72">
        <f t="shared" si="8"/>
        <v>1.446808510638298</v>
      </c>
    </row>
    <row r="566" spans="1:26" ht="15" customHeight="1">
      <c r="A566" s="51" t="s">
        <v>1350</v>
      </c>
      <c r="B566" s="51" t="s">
        <v>1351</v>
      </c>
      <c r="C566" s="51">
        <v>4962644520329</v>
      </c>
      <c r="D566" s="65" t="s">
        <v>2459</v>
      </c>
      <c r="E566" s="65" t="s">
        <v>2455</v>
      </c>
      <c r="F566" s="64" t="s">
        <v>249</v>
      </c>
      <c r="G566" s="65">
        <v>40</v>
      </c>
      <c r="H566" s="65">
        <v>4962644</v>
      </c>
      <c r="I566" s="73" t="s">
        <v>2460</v>
      </c>
      <c r="J566" s="67">
        <v>4962644520329</v>
      </c>
      <c r="K566" s="65" t="s">
        <v>2459</v>
      </c>
      <c r="L566" s="68">
        <v>1500</v>
      </c>
      <c r="M566" s="67">
        <v>4962644520329</v>
      </c>
      <c r="O566" s="74">
        <v>2200</v>
      </c>
      <c r="Q566" s="51">
        <v>980</v>
      </c>
      <c r="R566" s="70">
        <v>1580</v>
      </c>
      <c r="S566" s="51">
        <v>980</v>
      </c>
      <c r="T566" s="70">
        <v>1480</v>
      </c>
      <c r="U566" s="51">
        <v>980</v>
      </c>
      <c r="V566" s="70">
        <v>1800</v>
      </c>
      <c r="W566" s="51">
        <v>470</v>
      </c>
      <c r="X566" s="61">
        <v>680</v>
      </c>
      <c r="Y566" s="81" t="s">
        <v>1355</v>
      </c>
      <c r="Z566" s="72">
        <f t="shared" si="8"/>
        <v>1.446808510638298</v>
      </c>
    </row>
    <row r="567" spans="1:26" ht="15" customHeight="1">
      <c r="A567" s="51" t="s">
        <v>1350</v>
      </c>
      <c r="B567" s="51" t="s">
        <v>1351</v>
      </c>
      <c r="C567" s="51">
        <v>4962644520367</v>
      </c>
      <c r="D567" s="65" t="s">
        <v>2461</v>
      </c>
      <c r="E567" s="65" t="s">
        <v>2452</v>
      </c>
      <c r="F567" s="64" t="s">
        <v>10</v>
      </c>
      <c r="G567" s="65">
        <v>40</v>
      </c>
      <c r="H567" s="65">
        <v>4962644</v>
      </c>
      <c r="I567" s="73" t="s">
        <v>2462</v>
      </c>
      <c r="J567" s="67">
        <v>4962644520367</v>
      </c>
      <c r="K567" s="65" t="s">
        <v>2461</v>
      </c>
      <c r="L567" s="68">
        <v>1500</v>
      </c>
      <c r="M567" s="67">
        <v>4962644520367</v>
      </c>
      <c r="O567" s="74">
        <v>2200</v>
      </c>
      <c r="Q567" s="51">
        <v>980</v>
      </c>
      <c r="R567" s="70">
        <v>1580</v>
      </c>
      <c r="S567" s="51">
        <v>980</v>
      </c>
      <c r="T567" s="70">
        <v>1480</v>
      </c>
      <c r="U567" s="51">
        <v>980</v>
      </c>
      <c r="V567" s="70">
        <v>1800</v>
      </c>
      <c r="W567" s="51">
        <v>470</v>
      </c>
      <c r="X567" s="61">
        <v>680</v>
      </c>
      <c r="Y567" s="81" t="s">
        <v>1355</v>
      </c>
      <c r="Z567" s="72">
        <f t="shared" si="8"/>
        <v>1.446808510638298</v>
      </c>
    </row>
    <row r="568" spans="1:26" ht="15" customHeight="1">
      <c r="A568" s="51" t="s">
        <v>1350</v>
      </c>
      <c r="B568" s="51" t="s">
        <v>1351</v>
      </c>
      <c r="C568" s="51">
        <v>4962644520305</v>
      </c>
      <c r="D568" s="65" t="s">
        <v>2463</v>
      </c>
      <c r="E568" s="65" t="s">
        <v>2455</v>
      </c>
      <c r="F568" s="64" t="s">
        <v>10</v>
      </c>
      <c r="G568" s="65">
        <v>40</v>
      </c>
      <c r="H568" s="65">
        <v>4962644</v>
      </c>
      <c r="I568" s="73" t="s">
        <v>2464</v>
      </c>
      <c r="J568" s="67">
        <v>4962644520305</v>
      </c>
      <c r="K568" s="65" t="s">
        <v>2463</v>
      </c>
      <c r="L568" s="68">
        <v>1500</v>
      </c>
      <c r="M568" s="67">
        <v>4962644520305</v>
      </c>
      <c r="O568" s="74">
        <v>2200</v>
      </c>
      <c r="Q568" s="51">
        <v>980</v>
      </c>
      <c r="R568" s="70">
        <v>1580</v>
      </c>
      <c r="S568" s="51">
        <v>980</v>
      </c>
      <c r="T568" s="70">
        <v>1480</v>
      </c>
      <c r="U568" s="51">
        <v>980</v>
      </c>
      <c r="V568" s="70">
        <v>1800</v>
      </c>
      <c r="W568" s="51">
        <v>470</v>
      </c>
      <c r="X568" s="61">
        <v>680</v>
      </c>
      <c r="Y568" s="81" t="s">
        <v>1355</v>
      </c>
      <c r="Z568" s="72">
        <f t="shared" si="8"/>
        <v>1.446808510638298</v>
      </c>
    </row>
    <row r="569" spans="1:26" ht="15" customHeight="1">
      <c r="A569" s="51" t="s">
        <v>1350</v>
      </c>
      <c r="B569" s="51" t="s">
        <v>1351</v>
      </c>
      <c r="C569" s="51">
        <v>4962644520183</v>
      </c>
      <c r="D569" s="65" t="s">
        <v>2465</v>
      </c>
      <c r="E569" s="65" t="s">
        <v>2452</v>
      </c>
      <c r="F569" s="64" t="s">
        <v>2089</v>
      </c>
      <c r="G569" s="65">
        <v>40</v>
      </c>
      <c r="H569" s="65">
        <v>4962644</v>
      </c>
      <c r="I569" s="73" t="s">
        <v>2466</v>
      </c>
      <c r="J569" s="67">
        <v>4962644520183</v>
      </c>
      <c r="K569" s="65" t="s">
        <v>2465</v>
      </c>
      <c r="L569" s="68">
        <v>1500</v>
      </c>
      <c r="M569" s="67">
        <v>4962644520183</v>
      </c>
      <c r="O569" s="74">
        <v>2200</v>
      </c>
      <c r="Q569" s="51">
        <v>980</v>
      </c>
      <c r="R569" s="70">
        <v>1580</v>
      </c>
      <c r="S569" s="51">
        <v>980</v>
      </c>
      <c r="T569" s="70">
        <v>1480</v>
      </c>
      <c r="U569" s="51">
        <v>980</v>
      </c>
      <c r="V569" s="70">
        <v>1800</v>
      </c>
      <c r="W569" s="51">
        <v>470</v>
      </c>
      <c r="X569" s="61">
        <v>680</v>
      </c>
      <c r="Y569" s="81" t="s">
        <v>1355</v>
      </c>
      <c r="Z569" s="72">
        <f t="shared" si="8"/>
        <v>1.446808510638298</v>
      </c>
    </row>
    <row r="570" spans="1:26" ht="15" customHeight="1">
      <c r="A570" s="51" t="s">
        <v>1350</v>
      </c>
      <c r="B570" s="51" t="s">
        <v>1351</v>
      </c>
      <c r="C570" s="51">
        <v>4962644520336</v>
      </c>
      <c r="D570" s="65" t="s">
        <v>2467</v>
      </c>
      <c r="E570" s="65" t="s">
        <v>2455</v>
      </c>
      <c r="F570" s="64" t="s">
        <v>2089</v>
      </c>
      <c r="G570" s="65">
        <v>40</v>
      </c>
      <c r="H570" s="65">
        <v>4962644</v>
      </c>
      <c r="I570" s="73" t="s">
        <v>2468</v>
      </c>
      <c r="J570" s="67">
        <v>4962644520336</v>
      </c>
      <c r="K570" s="65" t="s">
        <v>2467</v>
      </c>
      <c r="L570" s="68">
        <v>1500</v>
      </c>
      <c r="M570" s="67">
        <v>4962644520336</v>
      </c>
      <c r="O570" s="74">
        <v>2200</v>
      </c>
      <c r="Q570" s="51">
        <v>980</v>
      </c>
      <c r="R570" s="70">
        <v>1580</v>
      </c>
      <c r="S570" s="51">
        <v>980</v>
      </c>
      <c r="T570" s="70">
        <v>1480</v>
      </c>
      <c r="U570" s="51">
        <v>980</v>
      </c>
      <c r="V570" s="70">
        <v>1800</v>
      </c>
      <c r="W570" s="51">
        <v>470</v>
      </c>
      <c r="X570" s="61">
        <v>680</v>
      </c>
      <c r="Y570" s="81" t="s">
        <v>1355</v>
      </c>
      <c r="Z570" s="72">
        <f t="shared" si="8"/>
        <v>1.446808510638298</v>
      </c>
    </row>
    <row r="571" spans="1:26" ht="15" customHeight="1">
      <c r="A571" s="51" t="s">
        <v>1350</v>
      </c>
      <c r="B571" s="51" t="s">
        <v>1351</v>
      </c>
      <c r="C571" s="51">
        <v>4962644520664</v>
      </c>
      <c r="D571" s="65" t="s">
        <v>2469</v>
      </c>
      <c r="E571" s="65" t="s">
        <v>2470</v>
      </c>
      <c r="F571" s="64" t="s">
        <v>247</v>
      </c>
      <c r="G571" s="65">
        <v>60</v>
      </c>
      <c r="H571" s="65">
        <v>4962644</v>
      </c>
      <c r="I571" s="73" t="s">
        <v>2471</v>
      </c>
      <c r="J571" s="67">
        <v>4962644520664</v>
      </c>
      <c r="K571" s="65" t="s">
        <v>2469</v>
      </c>
      <c r="L571" s="68">
        <v>1500</v>
      </c>
      <c r="M571" s="67">
        <v>4962644520664</v>
      </c>
      <c r="O571" s="74">
        <v>2000</v>
      </c>
      <c r="Q571" s="51">
        <v>980</v>
      </c>
      <c r="R571" s="70">
        <v>1400</v>
      </c>
      <c r="S571" s="51">
        <v>980</v>
      </c>
      <c r="T571" s="71">
        <v>1280</v>
      </c>
      <c r="U571" s="51">
        <v>980</v>
      </c>
      <c r="V571" s="70">
        <v>1500</v>
      </c>
      <c r="W571" s="51">
        <v>460</v>
      </c>
      <c r="X571" s="61">
        <v>600</v>
      </c>
      <c r="Y571" s="81" t="s">
        <v>1355</v>
      </c>
      <c r="Z571" s="72">
        <f t="shared" si="8"/>
        <v>1.3043478260869565</v>
      </c>
    </row>
    <row r="572" spans="1:26" ht="15" customHeight="1">
      <c r="A572" s="51" t="s">
        <v>1350</v>
      </c>
      <c r="B572" s="51" t="s">
        <v>1351</v>
      </c>
      <c r="C572" s="51">
        <v>4962644520640</v>
      </c>
      <c r="D572" s="65" t="s">
        <v>2472</v>
      </c>
      <c r="E572" s="65" t="s">
        <v>2473</v>
      </c>
      <c r="F572" s="64" t="s">
        <v>247</v>
      </c>
      <c r="G572" s="65">
        <v>60</v>
      </c>
      <c r="H572" s="65">
        <v>4962644</v>
      </c>
      <c r="I572" s="73" t="s">
        <v>2474</v>
      </c>
      <c r="J572" s="67">
        <v>4962644520640</v>
      </c>
      <c r="K572" s="65" t="s">
        <v>2472</v>
      </c>
      <c r="L572" s="68">
        <v>1500</v>
      </c>
      <c r="M572" s="67">
        <v>4962644520640</v>
      </c>
      <c r="O572" s="74">
        <v>2000</v>
      </c>
      <c r="Q572" s="51">
        <v>980</v>
      </c>
      <c r="R572" s="70">
        <v>1400</v>
      </c>
      <c r="S572" s="51">
        <v>980</v>
      </c>
      <c r="T572" s="71">
        <v>1280</v>
      </c>
      <c r="U572" s="51">
        <v>980</v>
      </c>
      <c r="V572" s="70">
        <v>1500</v>
      </c>
      <c r="W572" s="51">
        <v>460</v>
      </c>
      <c r="X572" s="61">
        <v>600</v>
      </c>
      <c r="Y572" s="81" t="s">
        <v>1355</v>
      </c>
      <c r="Z572" s="72">
        <f t="shared" si="8"/>
        <v>1.3043478260869565</v>
      </c>
    </row>
    <row r="573" spans="1:26" ht="15" customHeight="1">
      <c r="A573" s="51" t="s">
        <v>1350</v>
      </c>
      <c r="B573" s="51" t="s">
        <v>1351</v>
      </c>
      <c r="C573" s="51">
        <v>4962644520657</v>
      </c>
      <c r="D573" s="65" t="s">
        <v>2475</v>
      </c>
      <c r="E573" s="65" t="s">
        <v>2470</v>
      </c>
      <c r="F573" s="64" t="s">
        <v>249</v>
      </c>
      <c r="G573" s="65">
        <v>60</v>
      </c>
      <c r="H573" s="65">
        <v>4962644</v>
      </c>
      <c r="I573" s="73" t="s">
        <v>2476</v>
      </c>
      <c r="J573" s="67">
        <v>4962644520657</v>
      </c>
      <c r="K573" s="65" t="s">
        <v>2475</v>
      </c>
      <c r="L573" s="68">
        <v>1500</v>
      </c>
      <c r="M573" s="67">
        <v>4962644520657</v>
      </c>
      <c r="O573" s="74">
        <v>2000</v>
      </c>
      <c r="Q573" s="51">
        <v>980</v>
      </c>
      <c r="R573" s="70">
        <v>1400</v>
      </c>
      <c r="S573" s="51">
        <v>980</v>
      </c>
      <c r="T573" s="71">
        <v>1280</v>
      </c>
      <c r="U573" s="51">
        <v>980</v>
      </c>
      <c r="V573" s="70">
        <v>1500</v>
      </c>
      <c r="W573" s="51">
        <v>460</v>
      </c>
      <c r="X573" s="61">
        <v>600</v>
      </c>
      <c r="Y573" s="81" t="s">
        <v>1355</v>
      </c>
      <c r="Z573" s="72">
        <f t="shared" si="8"/>
        <v>1.3043478260869565</v>
      </c>
    </row>
    <row r="574" spans="1:26" ht="15" customHeight="1">
      <c r="A574" s="51" t="s">
        <v>1350</v>
      </c>
      <c r="B574" s="51" t="s">
        <v>1351</v>
      </c>
      <c r="C574" s="51">
        <v>4962644520633</v>
      </c>
      <c r="D574" s="65" t="s">
        <v>2477</v>
      </c>
      <c r="E574" s="65" t="s">
        <v>2473</v>
      </c>
      <c r="F574" s="64" t="s">
        <v>249</v>
      </c>
      <c r="G574" s="65">
        <v>60</v>
      </c>
      <c r="H574" s="65">
        <v>4962644</v>
      </c>
      <c r="I574" s="73" t="s">
        <v>2478</v>
      </c>
      <c r="J574" s="67">
        <v>4962644520633</v>
      </c>
      <c r="K574" s="65" t="s">
        <v>2477</v>
      </c>
      <c r="L574" s="68">
        <v>1500</v>
      </c>
      <c r="M574" s="67">
        <v>4962644520633</v>
      </c>
      <c r="O574" s="74">
        <v>2000</v>
      </c>
      <c r="Q574" s="51">
        <v>980</v>
      </c>
      <c r="R574" s="70">
        <v>1400</v>
      </c>
      <c r="S574" s="51">
        <v>980</v>
      </c>
      <c r="T574" s="71">
        <v>1280</v>
      </c>
      <c r="U574" s="51">
        <v>980</v>
      </c>
      <c r="V574" s="70">
        <v>1500</v>
      </c>
      <c r="W574" s="51">
        <v>460</v>
      </c>
      <c r="X574" s="61">
        <v>600</v>
      </c>
      <c r="Y574" s="81" t="s">
        <v>1355</v>
      </c>
      <c r="Z574" s="72">
        <f t="shared" si="8"/>
        <v>1.3043478260869565</v>
      </c>
    </row>
    <row r="575" spans="1:26" ht="15" customHeight="1">
      <c r="A575" s="51" t="s">
        <v>1350</v>
      </c>
      <c r="B575" s="51" t="s">
        <v>1351</v>
      </c>
      <c r="C575" s="51">
        <v>4962644520671</v>
      </c>
      <c r="D575" s="65" t="s">
        <v>2479</v>
      </c>
      <c r="E575" s="65" t="s">
        <v>2480</v>
      </c>
      <c r="F575" s="64" t="s">
        <v>1372</v>
      </c>
      <c r="G575" s="65">
        <v>60</v>
      </c>
      <c r="H575" s="65">
        <v>4962644</v>
      </c>
      <c r="I575" s="73" t="s">
        <v>2481</v>
      </c>
      <c r="J575" s="67">
        <v>4962644520671</v>
      </c>
      <c r="K575" s="65" t="s">
        <v>2479</v>
      </c>
      <c r="L575" s="68">
        <v>1500</v>
      </c>
      <c r="M575" s="67">
        <v>4962644520671</v>
      </c>
      <c r="O575" s="74">
        <v>2000</v>
      </c>
      <c r="Q575" s="51">
        <v>980</v>
      </c>
      <c r="R575" s="70">
        <v>1400</v>
      </c>
      <c r="S575" s="51">
        <v>980</v>
      </c>
      <c r="T575" s="71">
        <v>1280</v>
      </c>
      <c r="U575" s="51">
        <v>980</v>
      </c>
      <c r="V575" s="70">
        <v>1500</v>
      </c>
      <c r="W575" s="51">
        <v>460</v>
      </c>
      <c r="X575" s="61">
        <v>600</v>
      </c>
      <c r="Y575" s="81" t="s">
        <v>1355</v>
      </c>
      <c r="Z575" s="72">
        <f t="shared" si="8"/>
        <v>1.3043478260869565</v>
      </c>
    </row>
    <row r="576" spans="1:26" ht="15" customHeight="1">
      <c r="A576" s="51" t="s">
        <v>1350</v>
      </c>
      <c r="B576" s="51" t="s">
        <v>1351</v>
      </c>
      <c r="C576" s="51">
        <v>4962644520688</v>
      </c>
      <c r="D576" s="65" t="s">
        <v>2482</v>
      </c>
      <c r="E576" s="65" t="s">
        <v>2473</v>
      </c>
      <c r="F576" s="64" t="s">
        <v>1372</v>
      </c>
      <c r="G576" s="65">
        <v>60</v>
      </c>
      <c r="H576" s="65">
        <v>4962644</v>
      </c>
      <c r="I576" s="73" t="s">
        <v>2483</v>
      </c>
      <c r="J576" s="67">
        <v>4962644520688</v>
      </c>
      <c r="K576" s="65" t="s">
        <v>2482</v>
      </c>
      <c r="L576" s="68">
        <v>1500</v>
      </c>
      <c r="M576" s="67">
        <v>4962644520688</v>
      </c>
      <c r="O576" s="74">
        <v>2000</v>
      </c>
      <c r="Q576" s="51">
        <v>980</v>
      </c>
      <c r="R576" s="70">
        <v>1400</v>
      </c>
      <c r="S576" s="51">
        <v>980</v>
      </c>
      <c r="T576" s="71">
        <v>1280</v>
      </c>
      <c r="U576" s="51">
        <v>980</v>
      </c>
      <c r="V576" s="70">
        <v>1500</v>
      </c>
      <c r="W576" s="51">
        <v>460</v>
      </c>
      <c r="X576" s="61">
        <v>600</v>
      </c>
      <c r="Y576" s="81" t="s">
        <v>1355</v>
      </c>
      <c r="Z576" s="72">
        <f t="shared" si="8"/>
        <v>1.3043478260869565</v>
      </c>
    </row>
    <row r="577" spans="1:26" ht="15" customHeight="1">
      <c r="A577" s="51" t="s">
        <v>1350</v>
      </c>
      <c r="B577" s="51" t="s">
        <v>1351</v>
      </c>
      <c r="C577" s="51">
        <v>4962644520756</v>
      </c>
      <c r="D577" s="65" t="s">
        <v>2484</v>
      </c>
      <c r="E577" s="65" t="s">
        <v>2485</v>
      </c>
      <c r="F577" s="64" t="s">
        <v>247</v>
      </c>
      <c r="G577" s="65">
        <v>60</v>
      </c>
      <c r="H577" s="65">
        <v>4962644</v>
      </c>
      <c r="I577" s="73" t="s">
        <v>2486</v>
      </c>
      <c r="J577" s="67">
        <v>4962644520756</v>
      </c>
      <c r="K577" s="65" t="s">
        <v>2484</v>
      </c>
      <c r="L577" s="68">
        <v>1500</v>
      </c>
      <c r="M577" s="67">
        <v>4962644520756</v>
      </c>
      <c r="O577" s="74">
        <v>2000</v>
      </c>
      <c r="Q577" s="90" t="s">
        <v>1361</v>
      </c>
      <c r="R577" s="87" t="s">
        <v>1361</v>
      </c>
      <c r="S577" s="90" t="s">
        <v>1361</v>
      </c>
      <c r="T577" s="87" t="s">
        <v>1361</v>
      </c>
      <c r="U577" s="51">
        <v>1280</v>
      </c>
      <c r="V577" s="70">
        <v>1500</v>
      </c>
      <c r="W577" s="51">
        <v>460</v>
      </c>
      <c r="X577" s="61">
        <v>600</v>
      </c>
      <c r="Y577" s="81" t="s">
        <v>1355</v>
      </c>
      <c r="Z577" s="72">
        <f t="shared" si="8"/>
        <v>1.3043478260869565</v>
      </c>
    </row>
    <row r="578" spans="1:26" ht="15" customHeight="1">
      <c r="A578" s="51" t="s">
        <v>1350</v>
      </c>
      <c r="B578" s="51" t="s">
        <v>1351</v>
      </c>
      <c r="C578" s="51">
        <v>4962644520725</v>
      </c>
      <c r="D578" s="65" t="s">
        <v>2487</v>
      </c>
      <c r="E578" s="65" t="s">
        <v>2488</v>
      </c>
      <c r="F578" s="64" t="s">
        <v>247</v>
      </c>
      <c r="G578" s="65">
        <v>60</v>
      </c>
      <c r="H578" s="65">
        <v>4962644</v>
      </c>
      <c r="I578" s="73" t="s">
        <v>2489</v>
      </c>
      <c r="J578" s="67">
        <v>4962644520725</v>
      </c>
      <c r="K578" s="65" t="s">
        <v>2487</v>
      </c>
      <c r="L578" s="68">
        <v>1500</v>
      </c>
      <c r="M578" s="67">
        <v>4962644520725</v>
      </c>
      <c r="O578" s="74">
        <v>2000</v>
      </c>
      <c r="Q578" s="51">
        <v>980</v>
      </c>
      <c r="R578" s="70">
        <v>1400</v>
      </c>
      <c r="S578" s="51">
        <v>980</v>
      </c>
      <c r="T578" s="71">
        <v>1280</v>
      </c>
      <c r="U578" s="90" t="s">
        <v>1361</v>
      </c>
      <c r="V578" s="87" t="s">
        <v>1361</v>
      </c>
      <c r="W578" s="51">
        <v>460</v>
      </c>
      <c r="X578" s="61">
        <v>600</v>
      </c>
      <c r="Y578" s="81" t="s">
        <v>1355</v>
      </c>
      <c r="Z578" s="72">
        <f t="shared" si="8"/>
        <v>1.3043478260869565</v>
      </c>
    </row>
    <row r="579" spans="1:26" ht="15" customHeight="1">
      <c r="A579" s="51" t="s">
        <v>1350</v>
      </c>
      <c r="B579" s="51" t="s">
        <v>1351</v>
      </c>
      <c r="C579" s="51">
        <v>4962644520763</v>
      </c>
      <c r="D579" s="65" t="s">
        <v>2490</v>
      </c>
      <c r="E579" s="65" t="s">
        <v>2485</v>
      </c>
      <c r="F579" s="64" t="s">
        <v>249</v>
      </c>
      <c r="G579" s="65">
        <v>60</v>
      </c>
      <c r="H579" s="65">
        <v>4962644</v>
      </c>
      <c r="I579" s="73" t="s">
        <v>2491</v>
      </c>
      <c r="J579" s="67">
        <v>4962644520763</v>
      </c>
      <c r="K579" s="65" t="s">
        <v>2490</v>
      </c>
      <c r="L579" s="68">
        <v>1500</v>
      </c>
      <c r="M579" s="67">
        <v>4962644520763</v>
      </c>
      <c r="O579" s="74">
        <v>2000</v>
      </c>
      <c r="Q579" s="90" t="s">
        <v>1361</v>
      </c>
      <c r="R579" s="87" t="s">
        <v>1361</v>
      </c>
      <c r="S579" s="90" t="s">
        <v>1361</v>
      </c>
      <c r="T579" s="87" t="s">
        <v>1361</v>
      </c>
      <c r="U579" s="51">
        <v>1280</v>
      </c>
      <c r="V579" s="70">
        <v>1500</v>
      </c>
      <c r="W579" s="51">
        <v>460</v>
      </c>
      <c r="X579" s="61">
        <v>600</v>
      </c>
      <c r="Y579" s="81" t="s">
        <v>1355</v>
      </c>
      <c r="Z579" s="72">
        <f t="shared" si="8"/>
        <v>1.3043478260869565</v>
      </c>
    </row>
    <row r="580" spans="1:26" ht="15" customHeight="1">
      <c r="A580" s="51" t="s">
        <v>1350</v>
      </c>
      <c r="B580" s="51" t="s">
        <v>1351</v>
      </c>
      <c r="C580" s="51">
        <v>4962644520732</v>
      </c>
      <c r="D580" s="65" t="s">
        <v>2492</v>
      </c>
      <c r="E580" s="65" t="s">
        <v>2488</v>
      </c>
      <c r="F580" s="64" t="s">
        <v>249</v>
      </c>
      <c r="G580" s="65">
        <v>60</v>
      </c>
      <c r="H580" s="65">
        <v>4962644</v>
      </c>
      <c r="I580" s="73" t="s">
        <v>2493</v>
      </c>
      <c r="J580" s="67">
        <v>4962644520732</v>
      </c>
      <c r="K580" s="65" t="s">
        <v>2492</v>
      </c>
      <c r="L580" s="68">
        <v>1500</v>
      </c>
      <c r="M580" s="67">
        <v>4962644520732</v>
      </c>
      <c r="O580" s="74">
        <v>2000</v>
      </c>
      <c r="Q580" s="51">
        <v>980</v>
      </c>
      <c r="R580" s="70">
        <v>1400</v>
      </c>
      <c r="S580" s="51">
        <v>980</v>
      </c>
      <c r="T580" s="71">
        <v>1280</v>
      </c>
      <c r="U580" s="90" t="s">
        <v>1361</v>
      </c>
      <c r="V580" s="87" t="s">
        <v>1361</v>
      </c>
      <c r="W580" s="51">
        <v>460</v>
      </c>
      <c r="X580" s="61">
        <v>600</v>
      </c>
      <c r="Y580" s="81" t="s">
        <v>1355</v>
      </c>
      <c r="Z580" s="72">
        <f t="shared" si="8"/>
        <v>1.3043478260869565</v>
      </c>
    </row>
    <row r="581" spans="1:26" ht="15" customHeight="1">
      <c r="A581" s="51" t="s">
        <v>1350</v>
      </c>
      <c r="B581" s="51" t="s">
        <v>1351</v>
      </c>
      <c r="C581" s="51">
        <v>4962644520770</v>
      </c>
      <c r="D581" s="65" t="s">
        <v>2494</v>
      </c>
      <c r="E581" s="65" t="s">
        <v>2485</v>
      </c>
      <c r="F581" s="64" t="s">
        <v>1372</v>
      </c>
      <c r="G581" s="65">
        <v>60</v>
      </c>
      <c r="H581" s="65">
        <v>4962644</v>
      </c>
      <c r="I581" s="73" t="s">
        <v>2495</v>
      </c>
      <c r="J581" s="67">
        <v>4962644520770</v>
      </c>
      <c r="K581" s="65" t="s">
        <v>2494</v>
      </c>
      <c r="L581" s="68">
        <v>1500</v>
      </c>
      <c r="M581" s="67">
        <v>4962644520770</v>
      </c>
      <c r="O581" s="74">
        <v>2000</v>
      </c>
      <c r="Q581" s="90" t="s">
        <v>1361</v>
      </c>
      <c r="R581" s="87" t="s">
        <v>1361</v>
      </c>
      <c r="S581" s="90" t="s">
        <v>1361</v>
      </c>
      <c r="T581" s="87" t="s">
        <v>1361</v>
      </c>
      <c r="U581" s="51">
        <v>1280</v>
      </c>
      <c r="V581" s="70">
        <v>1500</v>
      </c>
      <c r="W581" s="51">
        <v>460</v>
      </c>
      <c r="X581" s="61">
        <v>600</v>
      </c>
      <c r="Y581" s="81" t="s">
        <v>1355</v>
      </c>
      <c r="Z581" s="72">
        <f t="shared" ref="Z581:Z644" si="9">X581/W581</f>
        <v>1.3043478260869565</v>
      </c>
    </row>
    <row r="582" spans="1:26" ht="15" customHeight="1">
      <c r="A582" s="51" t="s">
        <v>1350</v>
      </c>
      <c r="B582" s="51" t="s">
        <v>1351</v>
      </c>
      <c r="C582" s="51">
        <v>4962644520749</v>
      </c>
      <c r="D582" s="65" t="s">
        <v>2496</v>
      </c>
      <c r="E582" s="65" t="s">
        <v>2488</v>
      </c>
      <c r="F582" s="64" t="s">
        <v>1372</v>
      </c>
      <c r="G582" s="65">
        <v>60</v>
      </c>
      <c r="H582" s="65">
        <v>4962644</v>
      </c>
      <c r="I582" s="73" t="s">
        <v>2497</v>
      </c>
      <c r="J582" s="67">
        <v>4962644520749</v>
      </c>
      <c r="K582" s="65" t="s">
        <v>2496</v>
      </c>
      <c r="L582" s="68">
        <v>1500</v>
      </c>
      <c r="M582" s="67">
        <v>4962644520749</v>
      </c>
      <c r="O582" s="74">
        <v>2000</v>
      </c>
      <c r="Q582" s="51">
        <v>980</v>
      </c>
      <c r="R582" s="70">
        <v>1400</v>
      </c>
      <c r="S582" s="51">
        <v>980</v>
      </c>
      <c r="T582" s="71">
        <v>1280</v>
      </c>
      <c r="U582" s="90" t="s">
        <v>1361</v>
      </c>
      <c r="V582" s="87" t="s">
        <v>1361</v>
      </c>
      <c r="W582" s="51">
        <v>460</v>
      </c>
      <c r="X582" s="61">
        <v>600</v>
      </c>
      <c r="Y582" s="81" t="s">
        <v>1355</v>
      </c>
      <c r="Z582" s="72">
        <f t="shared" si="9"/>
        <v>1.3043478260869565</v>
      </c>
    </row>
    <row r="583" spans="1:26" ht="15" customHeight="1">
      <c r="A583" s="51" t="s">
        <v>1350</v>
      </c>
      <c r="B583" s="51" t="s">
        <v>1351</v>
      </c>
      <c r="C583" s="51">
        <v>4962644520497</v>
      </c>
      <c r="D583" s="65" t="s">
        <v>561</v>
      </c>
      <c r="E583" s="65" t="s">
        <v>2498</v>
      </c>
      <c r="F583" s="64"/>
      <c r="G583" s="65">
        <v>100</v>
      </c>
      <c r="H583" s="65">
        <v>4962644</v>
      </c>
      <c r="I583" s="73" t="s">
        <v>2499</v>
      </c>
      <c r="J583" s="67">
        <v>4962644520497</v>
      </c>
      <c r="K583" s="65" t="s">
        <v>561</v>
      </c>
      <c r="L583" s="68">
        <v>1500</v>
      </c>
      <c r="M583" s="67">
        <v>4962644520497</v>
      </c>
      <c r="O583" s="74">
        <v>2000</v>
      </c>
      <c r="Q583" s="51">
        <v>980</v>
      </c>
      <c r="R583" s="70">
        <v>1400</v>
      </c>
      <c r="S583" s="51">
        <v>980</v>
      </c>
      <c r="T583" s="71">
        <v>1280</v>
      </c>
      <c r="U583" s="51">
        <v>980</v>
      </c>
      <c r="V583" s="70">
        <v>1500</v>
      </c>
      <c r="W583" s="51">
        <v>460</v>
      </c>
      <c r="X583" s="61">
        <v>600</v>
      </c>
      <c r="Y583" s="81" t="s">
        <v>1355</v>
      </c>
      <c r="Z583" s="72">
        <f t="shared" si="9"/>
        <v>1.3043478260869565</v>
      </c>
    </row>
    <row r="584" spans="1:26" ht="15" customHeight="1">
      <c r="C584" s="51">
        <v>4962644664559</v>
      </c>
      <c r="D584" s="65" t="s">
        <v>562</v>
      </c>
      <c r="E584" s="65" t="s">
        <v>2500</v>
      </c>
      <c r="F584" s="64"/>
      <c r="G584" s="65">
        <v>100</v>
      </c>
      <c r="H584" s="65">
        <v>4962644</v>
      </c>
      <c r="I584" s="73" t="s">
        <v>2501</v>
      </c>
      <c r="J584" s="67">
        <v>4962644664559</v>
      </c>
      <c r="K584" s="65" t="s">
        <v>562</v>
      </c>
      <c r="L584" s="68">
        <v>800</v>
      </c>
      <c r="M584" s="67">
        <v>4962644664559</v>
      </c>
      <c r="O584" s="60">
        <v>1100</v>
      </c>
      <c r="Q584" s="51">
        <v>498</v>
      </c>
      <c r="R584" s="70">
        <v>680</v>
      </c>
      <c r="S584" s="51">
        <v>498</v>
      </c>
      <c r="T584" s="71">
        <v>598</v>
      </c>
      <c r="U584" s="51">
        <v>630</v>
      </c>
      <c r="V584" s="70">
        <v>700</v>
      </c>
      <c r="W584" s="51">
        <v>220</v>
      </c>
      <c r="X584" s="61">
        <v>280</v>
      </c>
      <c r="Y584" s="81" t="s">
        <v>1355</v>
      </c>
      <c r="Z584" s="72">
        <f t="shared" si="9"/>
        <v>1.2727272727272727</v>
      </c>
    </row>
    <row r="585" spans="1:26" ht="15" customHeight="1">
      <c r="C585" s="51">
        <v>4962644664566</v>
      </c>
      <c r="D585" s="65" t="s">
        <v>563</v>
      </c>
      <c r="E585" s="65" t="s">
        <v>2502</v>
      </c>
      <c r="F585" s="64"/>
      <c r="G585" s="65">
        <v>100</v>
      </c>
      <c r="H585" s="65">
        <v>4962644</v>
      </c>
      <c r="I585" s="73" t="s">
        <v>2503</v>
      </c>
      <c r="J585" s="67">
        <v>4962644664566</v>
      </c>
      <c r="K585" s="65" t="s">
        <v>563</v>
      </c>
      <c r="L585" s="68">
        <v>800</v>
      </c>
      <c r="M585" s="67">
        <v>4962644664566</v>
      </c>
      <c r="O585" s="60">
        <v>1100</v>
      </c>
      <c r="Q585" s="51">
        <v>498</v>
      </c>
      <c r="R585" s="70">
        <v>680</v>
      </c>
      <c r="S585" s="51">
        <v>498</v>
      </c>
      <c r="T585" s="71">
        <v>598</v>
      </c>
      <c r="U585" s="51">
        <v>630</v>
      </c>
      <c r="V585" s="70">
        <v>700</v>
      </c>
      <c r="W585" s="51">
        <v>220</v>
      </c>
      <c r="X585" s="61">
        <v>280</v>
      </c>
      <c r="Y585" s="81" t="s">
        <v>1355</v>
      </c>
      <c r="Z585" s="72">
        <f t="shared" si="9"/>
        <v>1.2727272727272727</v>
      </c>
    </row>
    <row r="586" spans="1:26" ht="15" customHeight="1">
      <c r="C586" s="51">
        <v>4962644664573</v>
      </c>
      <c r="D586" s="75" t="s">
        <v>564</v>
      </c>
      <c r="E586" s="75" t="s">
        <v>2504</v>
      </c>
      <c r="F586" s="76" t="s">
        <v>2505</v>
      </c>
      <c r="G586" s="75">
        <v>100</v>
      </c>
      <c r="H586" s="75">
        <v>4962644</v>
      </c>
      <c r="I586" s="77" t="s">
        <v>2506</v>
      </c>
      <c r="J586" s="78">
        <v>4962644664573</v>
      </c>
      <c r="K586" s="75" t="s">
        <v>564</v>
      </c>
      <c r="L586" s="79">
        <v>800</v>
      </c>
      <c r="M586" s="78">
        <v>4962644664573</v>
      </c>
      <c r="N586" s="80"/>
      <c r="O586" s="60">
        <v>800</v>
      </c>
      <c r="P586" s="80"/>
      <c r="Q586" s="80">
        <v>498</v>
      </c>
      <c r="R586" s="60">
        <v>498</v>
      </c>
      <c r="S586" s="80">
        <v>498</v>
      </c>
      <c r="T586" s="71">
        <v>498</v>
      </c>
      <c r="U586" s="80">
        <v>630</v>
      </c>
      <c r="V586" s="60">
        <v>630</v>
      </c>
      <c r="W586" s="80">
        <v>220</v>
      </c>
      <c r="X586" s="61">
        <v>220</v>
      </c>
      <c r="Z586" s="72">
        <f t="shared" si="9"/>
        <v>1</v>
      </c>
    </row>
    <row r="587" spans="1:26" ht="15" customHeight="1">
      <c r="C587" s="51">
        <v>4962644664580</v>
      </c>
      <c r="D587" s="75" t="s">
        <v>2507</v>
      </c>
      <c r="E587" s="75" t="s">
        <v>2504</v>
      </c>
      <c r="F587" s="76" t="s">
        <v>2089</v>
      </c>
      <c r="G587" s="75">
        <v>100</v>
      </c>
      <c r="H587" s="75">
        <v>4962644</v>
      </c>
      <c r="I587" s="77" t="s">
        <v>2508</v>
      </c>
      <c r="J587" s="78">
        <v>4962644664580</v>
      </c>
      <c r="K587" s="75" t="s">
        <v>2507</v>
      </c>
      <c r="L587" s="79">
        <v>800</v>
      </c>
      <c r="M587" s="78">
        <v>4962644664580</v>
      </c>
      <c r="N587" s="80"/>
      <c r="O587" s="60">
        <v>800</v>
      </c>
      <c r="P587" s="80"/>
      <c r="Q587" s="80">
        <v>498</v>
      </c>
      <c r="R587" s="60">
        <v>498</v>
      </c>
      <c r="S587" s="80">
        <v>498</v>
      </c>
      <c r="T587" s="71">
        <v>498</v>
      </c>
      <c r="U587" s="80">
        <v>630</v>
      </c>
      <c r="V587" s="60">
        <v>630</v>
      </c>
      <c r="W587" s="80">
        <v>220</v>
      </c>
      <c r="X587" s="61">
        <v>220</v>
      </c>
      <c r="Z587" s="72">
        <f t="shared" si="9"/>
        <v>1</v>
      </c>
    </row>
    <row r="588" spans="1:26" ht="15" customHeight="1">
      <c r="C588" s="51">
        <v>4962644664597</v>
      </c>
      <c r="D588" s="65" t="s">
        <v>566</v>
      </c>
      <c r="E588" s="65" t="s">
        <v>2509</v>
      </c>
      <c r="F588" s="64" t="s">
        <v>2505</v>
      </c>
      <c r="G588" s="65">
        <v>100</v>
      </c>
      <c r="H588" s="65">
        <v>4962644</v>
      </c>
      <c r="I588" s="73" t="s">
        <v>2510</v>
      </c>
      <c r="J588" s="67">
        <v>4962644664597</v>
      </c>
      <c r="K588" s="65" t="s">
        <v>566</v>
      </c>
      <c r="L588" s="68">
        <v>400</v>
      </c>
      <c r="M588" s="67">
        <v>4962644664597</v>
      </c>
      <c r="O588" s="60">
        <v>600</v>
      </c>
      <c r="Q588" s="51">
        <v>280</v>
      </c>
      <c r="R588" s="70">
        <v>380</v>
      </c>
      <c r="S588" s="51">
        <v>280</v>
      </c>
      <c r="T588" s="71">
        <v>348</v>
      </c>
      <c r="U588" s="51">
        <v>280</v>
      </c>
      <c r="V588" s="70">
        <v>400</v>
      </c>
      <c r="W588" s="51">
        <v>125</v>
      </c>
      <c r="X588" s="61">
        <v>163</v>
      </c>
      <c r="Z588" s="72">
        <f t="shared" si="9"/>
        <v>1.304</v>
      </c>
    </row>
    <row r="589" spans="1:26" ht="15" customHeight="1">
      <c r="C589" s="51">
        <v>4962644664603</v>
      </c>
      <c r="D589" s="65" t="s">
        <v>565</v>
      </c>
      <c r="E589" s="65" t="s">
        <v>2509</v>
      </c>
      <c r="F589" s="64" t="s">
        <v>2089</v>
      </c>
      <c r="G589" s="65">
        <v>100</v>
      </c>
      <c r="H589" s="65">
        <v>4962644</v>
      </c>
      <c r="I589" s="73" t="s">
        <v>2511</v>
      </c>
      <c r="J589" s="67">
        <v>4962644664603</v>
      </c>
      <c r="K589" s="65" t="s">
        <v>565</v>
      </c>
      <c r="L589" s="68">
        <v>400</v>
      </c>
      <c r="M589" s="67">
        <v>4962644664603</v>
      </c>
      <c r="O589" s="60">
        <v>600</v>
      </c>
      <c r="Q589" s="51">
        <v>280</v>
      </c>
      <c r="R589" s="70">
        <v>380</v>
      </c>
      <c r="S589" s="51">
        <v>280</v>
      </c>
      <c r="T589" s="71">
        <v>348</v>
      </c>
      <c r="U589" s="51">
        <v>280</v>
      </c>
      <c r="V589" s="70">
        <v>400</v>
      </c>
      <c r="W589" s="51">
        <v>125</v>
      </c>
      <c r="X589" s="61">
        <v>163</v>
      </c>
      <c r="Z589" s="72">
        <f t="shared" si="9"/>
        <v>1.304</v>
      </c>
    </row>
    <row r="590" spans="1:26" ht="15" customHeight="1">
      <c r="C590" s="51">
        <v>4962644664863</v>
      </c>
      <c r="D590" s="75" t="s">
        <v>569</v>
      </c>
      <c r="E590" s="75" t="s">
        <v>2512</v>
      </c>
      <c r="F590" s="76"/>
      <c r="G590" s="75">
        <v>100</v>
      </c>
      <c r="H590" s="75">
        <v>4962644</v>
      </c>
      <c r="I590" s="77" t="s">
        <v>2513</v>
      </c>
      <c r="J590" s="78">
        <v>4962644664863</v>
      </c>
      <c r="K590" s="75" t="s">
        <v>569</v>
      </c>
      <c r="L590" s="79">
        <v>800</v>
      </c>
      <c r="M590" s="78">
        <v>4962644664863</v>
      </c>
      <c r="N590" s="80"/>
      <c r="O590" s="60">
        <v>800</v>
      </c>
      <c r="P590" s="80"/>
      <c r="Q590" s="80">
        <v>498</v>
      </c>
      <c r="R590" s="60">
        <v>498</v>
      </c>
      <c r="S590" s="80">
        <v>498</v>
      </c>
      <c r="T590" s="71">
        <v>498</v>
      </c>
      <c r="U590" s="80">
        <v>550</v>
      </c>
      <c r="V590" s="60">
        <v>550</v>
      </c>
      <c r="W590" s="80">
        <v>235</v>
      </c>
      <c r="X590" s="61">
        <v>235</v>
      </c>
      <c r="Z590" s="72">
        <f t="shared" si="9"/>
        <v>1</v>
      </c>
    </row>
    <row r="591" spans="1:26" ht="15" customHeight="1">
      <c r="C591" s="51">
        <v>4962644664849</v>
      </c>
      <c r="D591" s="75" t="s">
        <v>567</v>
      </c>
      <c r="E591" s="75" t="s">
        <v>2514</v>
      </c>
      <c r="F591" s="76"/>
      <c r="G591" s="75">
        <v>100</v>
      </c>
      <c r="H591" s="75">
        <v>4962644</v>
      </c>
      <c r="I591" s="77" t="s">
        <v>2515</v>
      </c>
      <c r="J591" s="78">
        <v>4962644664849</v>
      </c>
      <c r="K591" s="75" t="s">
        <v>567</v>
      </c>
      <c r="L591" s="79">
        <v>800</v>
      </c>
      <c r="M591" s="78">
        <v>4962644664849</v>
      </c>
      <c r="N591" s="80"/>
      <c r="O591" s="60">
        <v>800</v>
      </c>
      <c r="P591" s="80"/>
      <c r="Q591" s="80">
        <v>498</v>
      </c>
      <c r="R591" s="60">
        <v>498</v>
      </c>
      <c r="S591" s="80">
        <v>498</v>
      </c>
      <c r="T591" s="71">
        <v>498</v>
      </c>
      <c r="U591" s="80">
        <v>550</v>
      </c>
      <c r="V591" s="60">
        <v>550</v>
      </c>
      <c r="W591" s="80">
        <v>235</v>
      </c>
      <c r="X591" s="61">
        <v>235</v>
      </c>
      <c r="Z591" s="72">
        <f t="shared" si="9"/>
        <v>1</v>
      </c>
    </row>
    <row r="592" spans="1:26" ht="15" customHeight="1">
      <c r="C592" s="51">
        <v>4962644664856</v>
      </c>
      <c r="D592" s="75" t="s">
        <v>568</v>
      </c>
      <c r="E592" s="75" t="s">
        <v>2516</v>
      </c>
      <c r="F592" s="76"/>
      <c r="G592" s="75">
        <v>100</v>
      </c>
      <c r="H592" s="75">
        <v>4962644</v>
      </c>
      <c r="I592" s="77" t="s">
        <v>2517</v>
      </c>
      <c r="J592" s="78">
        <v>4962644664856</v>
      </c>
      <c r="K592" s="75" t="s">
        <v>568</v>
      </c>
      <c r="L592" s="79">
        <v>800</v>
      </c>
      <c r="M592" s="78">
        <v>4962644664856</v>
      </c>
      <c r="N592" s="80"/>
      <c r="O592" s="60">
        <v>800</v>
      </c>
      <c r="P592" s="80"/>
      <c r="Q592" s="80">
        <v>498</v>
      </c>
      <c r="R592" s="60">
        <v>498</v>
      </c>
      <c r="S592" s="80">
        <v>498</v>
      </c>
      <c r="T592" s="71">
        <v>498</v>
      </c>
      <c r="U592" s="80">
        <v>550</v>
      </c>
      <c r="V592" s="60">
        <v>550</v>
      </c>
      <c r="W592" s="80">
        <v>235</v>
      </c>
      <c r="X592" s="61">
        <v>235</v>
      </c>
      <c r="Z592" s="72">
        <f t="shared" si="9"/>
        <v>1</v>
      </c>
    </row>
    <row r="593" spans="3:26" ht="15" customHeight="1">
      <c r="C593" s="51">
        <v>4962644664887</v>
      </c>
      <c r="D593" s="65" t="s">
        <v>571</v>
      </c>
      <c r="E593" s="65" t="s">
        <v>2518</v>
      </c>
      <c r="F593" s="64" t="s">
        <v>2505</v>
      </c>
      <c r="G593" s="65">
        <v>100</v>
      </c>
      <c r="H593" s="65">
        <v>4962644</v>
      </c>
      <c r="I593" s="73"/>
      <c r="J593" s="67">
        <v>4962644664887</v>
      </c>
      <c r="K593" s="65" t="s">
        <v>571</v>
      </c>
      <c r="L593" s="68">
        <v>800</v>
      </c>
      <c r="M593" s="67">
        <v>4962644664887</v>
      </c>
      <c r="O593" s="60">
        <v>1100</v>
      </c>
      <c r="Q593" s="51">
        <v>498</v>
      </c>
      <c r="R593" s="70">
        <v>720</v>
      </c>
      <c r="S593" s="51">
        <v>498</v>
      </c>
      <c r="T593" s="71">
        <v>648</v>
      </c>
      <c r="U593" s="51">
        <v>550</v>
      </c>
      <c r="V593" s="70">
        <v>800</v>
      </c>
      <c r="W593" s="51">
        <v>235</v>
      </c>
      <c r="X593" s="61">
        <v>305</v>
      </c>
      <c r="Z593" s="72">
        <f t="shared" si="9"/>
        <v>1.2978723404255319</v>
      </c>
    </row>
    <row r="594" spans="3:26" ht="15" customHeight="1">
      <c r="C594" s="51">
        <v>4962644664870</v>
      </c>
      <c r="D594" s="65" t="s">
        <v>570</v>
      </c>
      <c r="E594" s="65" t="s">
        <v>2518</v>
      </c>
      <c r="F594" s="64" t="s">
        <v>2089</v>
      </c>
      <c r="G594" s="65">
        <v>100</v>
      </c>
      <c r="H594" s="65">
        <v>4962644</v>
      </c>
      <c r="I594" s="73"/>
      <c r="J594" s="67">
        <v>4962644664870</v>
      </c>
      <c r="K594" s="65" t="s">
        <v>570</v>
      </c>
      <c r="L594" s="68">
        <v>800</v>
      </c>
      <c r="M594" s="67">
        <v>4962644664870</v>
      </c>
      <c r="O594" s="60">
        <v>1100</v>
      </c>
      <c r="Q594" s="51">
        <v>498</v>
      </c>
      <c r="R594" s="70">
        <v>720</v>
      </c>
      <c r="S594" s="51">
        <v>498</v>
      </c>
      <c r="T594" s="71">
        <v>648</v>
      </c>
      <c r="U594" s="51">
        <v>550</v>
      </c>
      <c r="V594" s="70">
        <v>800</v>
      </c>
      <c r="W594" s="51">
        <v>235</v>
      </c>
      <c r="X594" s="61">
        <v>305</v>
      </c>
      <c r="Z594" s="72">
        <f t="shared" si="9"/>
        <v>1.2978723404255319</v>
      </c>
    </row>
    <row r="595" spans="3:26" ht="15" customHeight="1">
      <c r="C595" s="51">
        <v>4962644665051</v>
      </c>
      <c r="D595" s="65" t="s">
        <v>1001</v>
      </c>
      <c r="E595" s="65" t="s">
        <v>2519</v>
      </c>
      <c r="F595" s="64" t="s">
        <v>1580</v>
      </c>
      <c r="G595" s="65">
        <v>100</v>
      </c>
      <c r="H595" s="65">
        <v>4962644</v>
      </c>
      <c r="I595" s="73" t="s">
        <v>2520</v>
      </c>
      <c r="J595" s="67">
        <v>4962644665051</v>
      </c>
      <c r="K595" s="65" t="s">
        <v>1001</v>
      </c>
      <c r="L595" s="68">
        <v>800</v>
      </c>
      <c r="M595" s="67">
        <v>4962644665051</v>
      </c>
      <c r="O595" s="60">
        <v>1100</v>
      </c>
      <c r="Q595" s="51">
        <v>498</v>
      </c>
      <c r="R595" s="70">
        <v>700</v>
      </c>
      <c r="S595" s="51">
        <v>498</v>
      </c>
      <c r="T595" s="71">
        <v>648</v>
      </c>
      <c r="U595" s="51">
        <v>600</v>
      </c>
      <c r="V595" s="70">
        <v>800</v>
      </c>
      <c r="W595" s="51">
        <v>230</v>
      </c>
      <c r="X595" s="61">
        <v>305</v>
      </c>
      <c r="Z595" s="72">
        <f t="shared" si="9"/>
        <v>1.326086956521739</v>
      </c>
    </row>
    <row r="596" spans="3:26" ht="15" customHeight="1">
      <c r="C596" s="51">
        <v>4962644665044</v>
      </c>
      <c r="D596" s="65" t="s">
        <v>710</v>
      </c>
      <c r="E596" s="65" t="s">
        <v>2519</v>
      </c>
      <c r="F596" s="64" t="s">
        <v>2089</v>
      </c>
      <c r="G596" s="65">
        <v>100</v>
      </c>
      <c r="H596" s="65">
        <v>4962644</v>
      </c>
      <c r="I596" s="73" t="s">
        <v>2521</v>
      </c>
      <c r="J596" s="67">
        <v>4962644665044</v>
      </c>
      <c r="K596" s="65" t="s">
        <v>710</v>
      </c>
      <c r="L596" s="68">
        <v>800</v>
      </c>
      <c r="M596" s="67">
        <v>4962644665044</v>
      </c>
      <c r="O596" s="60">
        <v>1100</v>
      </c>
      <c r="Q596" s="51">
        <v>498</v>
      </c>
      <c r="R596" s="70">
        <v>700</v>
      </c>
      <c r="S596" s="51">
        <v>498</v>
      </c>
      <c r="T596" s="71">
        <v>648</v>
      </c>
      <c r="U596" s="51">
        <v>600</v>
      </c>
      <c r="V596" s="70">
        <v>800</v>
      </c>
      <c r="W596" s="51">
        <v>230</v>
      </c>
      <c r="X596" s="61">
        <v>305</v>
      </c>
      <c r="Z596" s="72">
        <f t="shared" si="9"/>
        <v>1.326086956521739</v>
      </c>
    </row>
    <row r="597" spans="3:26" ht="15" customHeight="1">
      <c r="C597" s="51">
        <v>4962644664993</v>
      </c>
      <c r="D597" s="75" t="s">
        <v>574</v>
      </c>
      <c r="E597" s="75" t="s">
        <v>2522</v>
      </c>
      <c r="F597" s="76" t="s">
        <v>2523</v>
      </c>
      <c r="G597" s="75">
        <v>100</v>
      </c>
      <c r="H597" s="75">
        <v>4962644</v>
      </c>
      <c r="I597" s="77" t="s">
        <v>2524</v>
      </c>
      <c r="J597" s="78">
        <v>4962644664993</v>
      </c>
      <c r="K597" s="75" t="s">
        <v>574</v>
      </c>
      <c r="L597" s="79">
        <v>800</v>
      </c>
      <c r="M597" s="78">
        <v>4962644664993</v>
      </c>
      <c r="N597" s="80"/>
      <c r="O597" s="60">
        <v>800</v>
      </c>
      <c r="P597" s="80"/>
      <c r="Q597" s="80">
        <v>498</v>
      </c>
      <c r="R597" s="60">
        <v>498</v>
      </c>
      <c r="S597" s="80">
        <v>498</v>
      </c>
      <c r="T597" s="71">
        <v>498</v>
      </c>
      <c r="U597" s="80">
        <v>500</v>
      </c>
      <c r="V597" s="60">
        <v>500</v>
      </c>
      <c r="W597" s="80">
        <v>235</v>
      </c>
      <c r="X597" s="61">
        <v>235</v>
      </c>
      <c r="Z597" s="72">
        <f t="shared" si="9"/>
        <v>1</v>
      </c>
    </row>
    <row r="598" spans="3:26" ht="15" customHeight="1">
      <c r="C598" s="51">
        <v>4962644664979</v>
      </c>
      <c r="D598" s="75" t="s">
        <v>572</v>
      </c>
      <c r="E598" s="75" t="s">
        <v>2525</v>
      </c>
      <c r="F598" s="76" t="s">
        <v>2526</v>
      </c>
      <c r="G598" s="75">
        <v>100</v>
      </c>
      <c r="H598" s="75">
        <v>4962644</v>
      </c>
      <c r="I598" s="77" t="s">
        <v>2527</v>
      </c>
      <c r="J598" s="78">
        <v>4962644664979</v>
      </c>
      <c r="K598" s="75" t="s">
        <v>572</v>
      </c>
      <c r="L598" s="79">
        <v>800</v>
      </c>
      <c r="M598" s="78">
        <v>4962644664979</v>
      </c>
      <c r="N598" s="80"/>
      <c r="O598" s="60">
        <v>800</v>
      </c>
      <c r="P598" s="80"/>
      <c r="Q598" s="80">
        <v>498</v>
      </c>
      <c r="R598" s="60">
        <v>498</v>
      </c>
      <c r="S598" s="80">
        <v>498</v>
      </c>
      <c r="T598" s="71">
        <v>498</v>
      </c>
      <c r="U598" s="80">
        <v>500</v>
      </c>
      <c r="V598" s="60">
        <v>500</v>
      </c>
      <c r="W598" s="80">
        <v>235</v>
      </c>
      <c r="X598" s="61">
        <v>235</v>
      </c>
      <c r="Z598" s="72">
        <f t="shared" si="9"/>
        <v>1</v>
      </c>
    </row>
    <row r="599" spans="3:26" ht="15" customHeight="1">
      <c r="C599" s="51">
        <v>4962644664986</v>
      </c>
      <c r="D599" s="75" t="s">
        <v>573</v>
      </c>
      <c r="E599" s="75" t="s">
        <v>2528</v>
      </c>
      <c r="F599" s="76" t="s">
        <v>2529</v>
      </c>
      <c r="G599" s="75">
        <v>100</v>
      </c>
      <c r="H599" s="75">
        <v>4962644</v>
      </c>
      <c r="I599" s="77" t="s">
        <v>2530</v>
      </c>
      <c r="J599" s="78">
        <v>4962644664986</v>
      </c>
      <c r="K599" s="75" t="s">
        <v>573</v>
      </c>
      <c r="L599" s="79">
        <v>800</v>
      </c>
      <c r="M599" s="78">
        <v>4962644664986</v>
      </c>
      <c r="N599" s="80"/>
      <c r="O599" s="60">
        <v>800</v>
      </c>
      <c r="P599" s="80"/>
      <c r="Q599" s="80">
        <v>498</v>
      </c>
      <c r="R599" s="60">
        <v>498</v>
      </c>
      <c r="S599" s="80">
        <v>498</v>
      </c>
      <c r="T599" s="71">
        <v>498</v>
      </c>
      <c r="U599" s="80">
        <v>500</v>
      </c>
      <c r="V599" s="60">
        <v>500</v>
      </c>
      <c r="W599" s="80">
        <v>235</v>
      </c>
      <c r="X599" s="61">
        <v>235</v>
      </c>
      <c r="Z599" s="72">
        <f t="shared" si="9"/>
        <v>1</v>
      </c>
    </row>
    <row r="600" spans="3:26" ht="15" customHeight="1">
      <c r="C600" s="51">
        <v>4962644664924</v>
      </c>
      <c r="D600" s="65" t="s">
        <v>575</v>
      </c>
      <c r="E600" s="65" t="s">
        <v>2531</v>
      </c>
      <c r="F600" s="64"/>
      <c r="G600" s="65">
        <v>30</v>
      </c>
      <c r="H600" s="65">
        <v>4962644</v>
      </c>
      <c r="I600" s="73" t="s">
        <v>2532</v>
      </c>
      <c r="J600" s="67">
        <v>4962644664924</v>
      </c>
      <c r="K600" s="65" t="s">
        <v>575</v>
      </c>
      <c r="L600" s="68">
        <v>3000</v>
      </c>
      <c r="M600" s="67">
        <v>4962644664924</v>
      </c>
      <c r="O600" s="60">
        <v>3900</v>
      </c>
      <c r="Q600" s="51">
        <v>1780</v>
      </c>
      <c r="R600" s="60">
        <v>1780</v>
      </c>
      <c r="S600" s="51">
        <v>1680</v>
      </c>
      <c r="T600" s="71">
        <v>1680</v>
      </c>
      <c r="U600" s="51">
        <v>2500</v>
      </c>
      <c r="V600" s="70">
        <v>2000</v>
      </c>
      <c r="W600" s="51">
        <v>600</v>
      </c>
      <c r="X600" s="61">
        <v>780</v>
      </c>
      <c r="Z600" s="72">
        <f t="shared" si="9"/>
        <v>1.3</v>
      </c>
    </row>
    <row r="601" spans="3:26" ht="15" customHeight="1">
      <c r="C601" s="51">
        <v>4962644664795</v>
      </c>
      <c r="D601" s="114" t="s">
        <v>576</v>
      </c>
      <c r="E601" s="114" t="s">
        <v>2533</v>
      </c>
      <c r="F601" s="115"/>
      <c r="G601" s="114">
        <v>20</v>
      </c>
      <c r="H601" s="114">
        <v>4962644</v>
      </c>
      <c r="I601" s="116" t="s">
        <v>2534</v>
      </c>
      <c r="J601" s="117">
        <v>4962644664795</v>
      </c>
      <c r="K601" s="114" t="s">
        <v>576</v>
      </c>
      <c r="L601" s="118">
        <v>4000</v>
      </c>
      <c r="M601" s="117">
        <v>4962644664795</v>
      </c>
      <c r="O601" s="60">
        <v>5300</v>
      </c>
      <c r="Q601" s="119">
        <v>1980</v>
      </c>
      <c r="R601" s="70">
        <v>2800</v>
      </c>
      <c r="S601" s="119">
        <v>1980</v>
      </c>
      <c r="T601" s="71">
        <v>2580</v>
      </c>
      <c r="U601" s="119">
        <v>2500</v>
      </c>
      <c r="V601" s="70">
        <v>3000</v>
      </c>
      <c r="W601" s="119">
        <v>930</v>
      </c>
      <c r="X601" s="61">
        <v>1210</v>
      </c>
      <c r="Z601" s="72">
        <f t="shared" si="9"/>
        <v>1.3010752688172043</v>
      </c>
    </row>
    <row r="602" spans="3:26" ht="15" customHeight="1">
      <c r="C602" s="51">
        <v>4962644665068</v>
      </c>
      <c r="D602" s="65" t="s">
        <v>577</v>
      </c>
      <c r="E602" s="65" t="s">
        <v>2535</v>
      </c>
      <c r="F602" s="64"/>
      <c r="G602" s="65">
        <v>40</v>
      </c>
      <c r="H602" s="65">
        <v>4962644</v>
      </c>
      <c r="I602" s="73" t="s">
        <v>2536</v>
      </c>
      <c r="J602" s="67">
        <v>4962644665068</v>
      </c>
      <c r="K602" s="65" t="s">
        <v>577</v>
      </c>
      <c r="L602" s="68">
        <v>3500</v>
      </c>
      <c r="M602" s="67">
        <v>4962644665068</v>
      </c>
      <c r="O602" s="60">
        <v>4600</v>
      </c>
      <c r="Q602" s="51">
        <v>1980</v>
      </c>
      <c r="R602" s="70">
        <v>2800</v>
      </c>
      <c r="S602" s="51">
        <v>1980</v>
      </c>
      <c r="T602" s="71">
        <v>2580</v>
      </c>
      <c r="U602" s="51">
        <v>2500</v>
      </c>
      <c r="V602" s="70">
        <v>3000</v>
      </c>
      <c r="W602" s="51">
        <v>930</v>
      </c>
      <c r="X602" s="61">
        <v>1210</v>
      </c>
      <c r="Z602" s="72">
        <f t="shared" si="9"/>
        <v>1.3010752688172043</v>
      </c>
    </row>
    <row r="603" spans="3:26" ht="15" customHeight="1">
      <c r="C603" s="51">
        <v>4962644665242</v>
      </c>
      <c r="D603" s="75" t="s">
        <v>1002</v>
      </c>
      <c r="E603" s="75" t="s">
        <v>2537</v>
      </c>
      <c r="F603" s="76"/>
      <c r="G603" s="75">
        <v>40</v>
      </c>
      <c r="H603" s="75">
        <v>4962644</v>
      </c>
      <c r="I603" s="77" t="s">
        <v>2538</v>
      </c>
      <c r="J603" s="78">
        <v>4962644665242</v>
      </c>
      <c r="K603" s="75" t="s">
        <v>1002</v>
      </c>
      <c r="L603" s="79">
        <v>4000</v>
      </c>
      <c r="M603" s="78">
        <v>4962644665242</v>
      </c>
      <c r="N603" s="80"/>
      <c r="O603" s="60">
        <v>4000</v>
      </c>
      <c r="P603" s="80"/>
      <c r="Q603" s="89"/>
      <c r="R603" s="120"/>
      <c r="S603" s="80">
        <v>2480</v>
      </c>
      <c r="T603" s="71">
        <v>2480</v>
      </c>
      <c r="U603" s="80">
        <v>3000</v>
      </c>
      <c r="V603" s="60">
        <v>3000</v>
      </c>
      <c r="W603" s="80">
        <v>1165</v>
      </c>
      <c r="X603" s="61">
        <v>1165</v>
      </c>
      <c r="Z603" s="72">
        <f t="shared" si="9"/>
        <v>1</v>
      </c>
    </row>
    <row r="604" spans="3:26" ht="15" customHeight="1">
      <c r="C604" s="51">
        <v>4962644664955</v>
      </c>
      <c r="D604" s="75" t="s">
        <v>578</v>
      </c>
      <c r="E604" s="75" t="s">
        <v>2539</v>
      </c>
      <c r="F604" s="76"/>
      <c r="G604" s="75">
        <v>20</v>
      </c>
      <c r="H604" s="75">
        <v>4962644</v>
      </c>
      <c r="I604" s="77" t="s">
        <v>2540</v>
      </c>
      <c r="J604" s="78">
        <v>4962644664955</v>
      </c>
      <c r="K604" s="75" t="s">
        <v>578</v>
      </c>
      <c r="L604" s="79">
        <v>3000</v>
      </c>
      <c r="M604" s="78">
        <v>4962644664955</v>
      </c>
      <c r="N604" s="80"/>
      <c r="O604" s="60">
        <v>3000</v>
      </c>
      <c r="P604" s="80"/>
      <c r="Q604" s="80">
        <v>2480</v>
      </c>
      <c r="R604" s="60">
        <v>2480</v>
      </c>
      <c r="S604" s="80">
        <v>1980</v>
      </c>
      <c r="T604" s="71">
        <v>1980</v>
      </c>
      <c r="U604" s="80">
        <v>2500</v>
      </c>
      <c r="V604" s="60">
        <v>2500</v>
      </c>
      <c r="W604" s="80">
        <v>930</v>
      </c>
      <c r="X604" s="61">
        <v>930</v>
      </c>
      <c r="Z604" s="72">
        <f t="shared" si="9"/>
        <v>1</v>
      </c>
    </row>
    <row r="605" spans="3:26" ht="15" customHeight="1">
      <c r="C605" s="51">
        <v>4962644665181</v>
      </c>
      <c r="D605" s="65" t="s">
        <v>704</v>
      </c>
      <c r="E605" s="65" t="s">
        <v>2541</v>
      </c>
      <c r="F605" s="64"/>
      <c r="G605" s="65">
        <v>40</v>
      </c>
      <c r="H605" s="65">
        <v>4962644</v>
      </c>
      <c r="I605" s="73" t="s">
        <v>2542</v>
      </c>
      <c r="J605" s="67">
        <v>4962644665181</v>
      </c>
      <c r="K605" s="65" t="s">
        <v>704</v>
      </c>
      <c r="L605" s="68">
        <v>3000</v>
      </c>
      <c r="M605" s="67">
        <v>4962644665181</v>
      </c>
      <c r="O605" s="74">
        <v>3900</v>
      </c>
      <c r="Q605" s="51">
        <v>2480</v>
      </c>
      <c r="R605" s="70">
        <v>2880</v>
      </c>
      <c r="S605" s="51">
        <v>1980</v>
      </c>
      <c r="T605" s="71">
        <v>2680</v>
      </c>
      <c r="U605" s="51">
        <v>2500</v>
      </c>
      <c r="V605" s="70">
        <v>3200</v>
      </c>
      <c r="W605" s="51">
        <v>950</v>
      </c>
      <c r="X605" s="61">
        <v>1210</v>
      </c>
      <c r="Z605" s="72">
        <f t="shared" si="9"/>
        <v>1.2736842105263158</v>
      </c>
    </row>
    <row r="606" spans="3:26" ht="15" customHeight="1">
      <c r="C606" s="51">
        <v>4962644665273</v>
      </c>
      <c r="D606" s="65" t="s">
        <v>1003</v>
      </c>
      <c r="E606" s="65" t="s">
        <v>2543</v>
      </c>
      <c r="F606" s="64"/>
      <c r="G606" s="65">
        <v>40</v>
      </c>
      <c r="H606" s="65">
        <v>4962644</v>
      </c>
      <c r="I606" s="73" t="s">
        <v>2544</v>
      </c>
      <c r="J606" s="67">
        <v>4962644665273</v>
      </c>
      <c r="K606" s="65" t="s">
        <v>1003</v>
      </c>
      <c r="L606" s="68">
        <v>3500</v>
      </c>
      <c r="M606" s="67">
        <v>4962644665273</v>
      </c>
      <c r="O606" s="60">
        <v>4600</v>
      </c>
      <c r="Q606" s="51">
        <v>1980</v>
      </c>
      <c r="R606" s="70">
        <v>2980</v>
      </c>
      <c r="S606" s="51">
        <v>1980</v>
      </c>
      <c r="T606" s="71">
        <v>2580</v>
      </c>
      <c r="U606" s="51">
        <v>2480</v>
      </c>
      <c r="V606" s="70">
        <v>3000</v>
      </c>
      <c r="W606" s="51">
        <v>930</v>
      </c>
      <c r="X606" s="61">
        <v>1210</v>
      </c>
      <c r="Z606" s="72">
        <f t="shared" si="9"/>
        <v>1.3010752688172043</v>
      </c>
    </row>
    <row r="607" spans="3:26" ht="15" customHeight="1">
      <c r="C607" s="51">
        <v>4962644665334</v>
      </c>
      <c r="D607" s="65" t="s">
        <v>1009</v>
      </c>
      <c r="E607" s="65" t="s">
        <v>2545</v>
      </c>
      <c r="F607" s="64" t="s">
        <v>212</v>
      </c>
      <c r="G607" s="65">
        <v>40</v>
      </c>
      <c r="H607" s="65">
        <v>4962644</v>
      </c>
      <c r="I607" s="73" t="s">
        <v>2546</v>
      </c>
      <c r="J607" s="67">
        <v>4962644665334</v>
      </c>
      <c r="K607" s="65" t="s">
        <v>1009</v>
      </c>
      <c r="L607" s="68">
        <v>3500</v>
      </c>
      <c r="M607" s="67">
        <v>4962644665334</v>
      </c>
      <c r="O607" s="60">
        <v>4600</v>
      </c>
      <c r="Q607" s="51">
        <v>1980</v>
      </c>
      <c r="R607" s="70">
        <v>2800</v>
      </c>
      <c r="S607" s="51">
        <v>1980</v>
      </c>
      <c r="T607" s="71">
        <v>2580</v>
      </c>
      <c r="U607" s="51">
        <v>2480</v>
      </c>
      <c r="V607" s="70">
        <v>3000</v>
      </c>
      <c r="W607" s="51">
        <v>930</v>
      </c>
      <c r="X607" s="61">
        <v>1210</v>
      </c>
      <c r="Z607" s="72">
        <f t="shared" si="9"/>
        <v>1.3010752688172043</v>
      </c>
    </row>
    <row r="608" spans="3:26" ht="15" customHeight="1">
      <c r="C608" s="51">
        <v>4962644665280</v>
      </c>
      <c r="D608" s="65" t="s">
        <v>2547</v>
      </c>
      <c r="E608" s="65" t="s">
        <v>2548</v>
      </c>
      <c r="F608" s="64" t="s">
        <v>212</v>
      </c>
      <c r="G608" s="65">
        <v>40</v>
      </c>
      <c r="H608" s="65">
        <v>4962644</v>
      </c>
      <c r="I608" s="73" t="s">
        <v>2549</v>
      </c>
      <c r="J608" s="67">
        <v>4962644665280</v>
      </c>
      <c r="K608" s="65" t="s">
        <v>2547</v>
      </c>
      <c r="L608" s="68">
        <v>3500</v>
      </c>
      <c r="M608" s="67">
        <v>4962644665280</v>
      </c>
      <c r="O608" s="60">
        <v>4600</v>
      </c>
      <c r="Q608" s="51">
        <v>1980</v>
      </c>
      <c r="R608" s="70">
        <v>2800</v>
      </c>
      <c r="S608" s="51">
        <v>1980</v>
      </c>
      <c r="T608" s="71">
        <v>2580</v>
      </c>
      <c r="U608" s="51">
        <v>2480</v>
      </c>
      <c r="V608" s="70">
        <v>3000</v>
      </c>
      <c r="W608" s="51">
        <v>930</v>
      </c>
      <c r="X608" s="61">
        <v>1210</v>
      </c>
      <c r="Z608" s="72">
        <f t="shared" si="9"/>
        <v>1.3010752688172043</v>
      </c>
    </row>
    <row r="609" spans="1:26" ht="15" customHeight="1">
      <c r="C609" s="51">
        <v>4962644665358</v>
      </c>
      <c r="D609" s="65" t="s">
        <v>1010</v>
      </c>
      <c r="E609" s="65" t="s">
        <v>2545</v>
      </c>
      <c r="F609" s="64" t="s">
        <v>214</v>
      </c>
      <c r="G609" s="65">
        <v>40</v>
      </c>
      <c r="H609" s="65">
        <v>4962644</v>
      </c>
      <c r="I609" s="73" t="s">
        <v>2550</v>
      </c>
      <c r="J609" s="67">
        <v>4962644665358</v>
      </c>
      <c r="K609" s="65" t="s">
        <v>1010</v>
      </c>
      <c r="L609" s="68">
        <v>3500</v>
      </c>
      <c r="M609" s="67">
        <v>4962644665358</v>
      </c>
      <c r="O609" s="60">
        <v>4600</v>
      </c>
      <c r="Q609" s="51">
        <v>1980</v>
      </c>
      <c r="R609" s="70">
        <v>2800</v>
      </c>
      <c r="S609" s="51">
        <v>1980</v>
      </c>
      <c r="T609" s="71">
        <v>2580</v>
      </c>
      <c r="U609" s="51">
        <v>2480</v>
      </c>
      <c r="V609" s="70">
        <v>3000</v>
      </c>
      <c r="W609" s="51">
        <v>930</v>
      </c>
      <c r="X609" s="61">
        <v>1210</v>
      </c>
      <c r="Z609" s="72">
        <f t="shared" si="9"/>
        <v>1.3010752688172043</v>
      </c>
    </row>
    <row r="610" spans="1:26" ht="15" customHeight="1">
      <c r="C610" s="51">
        <v>4962644665310</v>
      </c>
      <c r="D610" s="65" t="s">
        <v>2551</v>
      </c>
      <c r="E610" s="65" t="s">
        <v>2548</v>
      </c>
      <c r="F610" s="64" t="s">
        <v>214</v>
      </c>
      <c r="G610" s="65">
        <v>40</v>
      </c>
      <c r="H610" s="65">
        <v>4962644</v>
      </c>
      <c r="I610" s="73" t="s">
        <v>2552</v>
      </c>
      <c r="J610" s="67">
        <v>4962644665310</v>
      </c>
      <c r="K610" s="65" t="s">
        <v>2551</v>
      </c>
      <c r="L610" s="68">
        <v>3500</v>
      </c>
      <c r="M610" s="67">
        <v>4962644665310</v>
      </c>
      <c r="O610" s="60">
        <v>4600</v>
      </c>
      <c r="Q610" s="51">
        <v>1980</v>
      </c>
      <c r="R610" s="70">
        <v>2800</v>
      </c>
      <c r="S610" s="51">
        <v>1980</v>
      </c>
      <c r="T610" s="71">
        <v>2580</v>
      </c>
      <c r="U610" s="51">
        <v>2480</v>
      </c>
      <c r="V610" s="70">
        <v>3000</v>
      </c>
      <c r="W610" s="51">
        <v>930</v>
      </c>
      <c r="X610" s="61">
        <v>1210</v>
      </c>
      <c r="Z610" s="72">
        <f t="shared" si="9"/>
        <v>1.3010752688172043</v>
      </c>
    </row>
    <row r="611" spans="1:26" ht="15" customHeight="1">
      <c r="C611" s="51">
        <v>4962644665365</v>
      </c>
      <c r="D611" s="65" t="s">
        <v>1011</v>
      </c>
      <c r="E611" s="65" t="s">
        <v>2545</v>
      </c>
      <c r="F611" s="64" t="s">
        <v>216</v>
      </c>
      <c r="G611" s="65">
        <v>40</v>
      </c>
      <c r="H611" s="65">
        <v>4962644</v>
      </c>
      <c r="I611" s="73" t="s">
        <v>2553</v>
      </c>
      <c r="J611" s="67">
        <v>4962644665365</v>
      </c>
      <c r="K611" s="65" t="s">
        <v>1011</v>
      </c>
      <c r="L611" s="68">
        <v>3500</v>
      </c>
      <c r="M611" s="67">
        <v>4962644665365</v>
      </c>
      <c r="O611" s="60">
        <v>4600</v>
      </c>
      <c r="Q611" s="51">
        <v>1980</v>
      </c>
      <c r="R611" s="70">
        <v>2800</v>
      </c>
      <c r="S611" s="51">
        <v>1980</v>
      </c>
      <c r="T611" s="71">
        <v>2580</v>
      </c>
      <c r="U611" s="51">
        <v>2480</v>
      </c>
      <c r="V611" s="70">
        <v>3000</v>
      </c>
      <c r="W611" s="51">
        <v>930</v>
      </c>
      <c r="X611" s="61">
        <v>1210</v>
      </c>
      <c r="Z611" s="72">
        <f t="shared" si="9"/>
        <v>1.3010752688172043</v>
      </c>
    </row>
    <row r="612" spans="1:26" ht="15" customHeight="1">
      <c r="C612" s="51">
        <v>4962644665327</v>
      </c>
      <c r="D612" s="65" t="s">
        <v>2554</v>
      </c>
      <c r="E612" s="65" t="s">
        <v>2548</v>
      </c>
      <c r="F612" s="64" t="s">
        <v>216</v>
      </c>
      <c r="G612" s="65">
        <v>40</v>
      </c>
      <c r="H612" s="65">
        <v>4962644</v>
      </c>
      <c r="I612" s="73" t="s">
        <v>2555</v>
      </c>
      <c r="J612" s="67">
        <v>4962644665327</v>
      </c>
      <c r="K612" s="65" t="s">
        <v>2554</v>
      </c>
      <c r="L612" s="68">
        <v>3500</v>
      </c>
      <c r="M612" s="67">
        <v>4962644665327</v>
      </c>
      <c r="O612" s="60">
        <v>4600</v>
      </c>
      <c r="Q612" s="51">
        <v>1980</v>
      </c>
      <c r="R612" s="70">
        <v>2800</v>
      </c>
      <c r="S612" s="51">
        <v>1980</v>
      </c>
      <c r="T612" s="71">
        <v>2580</v>
      </c>
      <c r="U612" s="51">
        <v>2480</v>
      </c>
      <c r="V612" s="70">
        <v>3000</v>
      </c>
      <c r="W612" s="51">
        <v>930</v>
      </c>
      <c r="X612" s="61">
        <v>1210</v>
      </c>
      <c r="Z612" s="72">
        <f t="shared" si="9"/>
        <v>1.3010752688172043</v>
      </c>
    </row>
    <row r="613" spans="1:26" ht="15" customHeight="1">
      <c r="C613" s="51">
        <v>4962644665341</v>
      </c>
      <c r="D613" s="65" t="s">
        <v>1012</v>
      </c>
      <c r="E613" s="65" t="s">
        <v>2545</v>
      </c>
      <c r="F613" s="64" t="s">
        <v>218</v>
      </c>
      <c r="G613" s="65">
        <v>40</v>
      </c>
      <c r="H613" s="65">
        <v>4962644</v>
      </c>
      <c r="I613" s="73" t="s">
        <v>2556</v>
      </c>
      <c r="J613" s="67">
        <v>4962644665341</v>
      </c>
      <c r="K613" s="65" t="s">
        <v>1012</v>
      </c>
      <c r="L613" s="68">
        <v>3500</v>
      </c>
      <c r="M613" s="67">
        <v>4962644665341</v>
      </c>
      <c r="O613" s="60">
        <v>4600</v>
      </c>
      <c r="Q613" s="51">
        <v>1980</v>
      </c>
      <c r="R613" s="70">
        <v>2800</v>
      </c>
      <c r="S613" s="51">
        <v>1980</v>
      </c>
      <c r="T613" s="71">
        <v>2580</v>
      </c>
      <c r="U613" s="51">
        <v>2480</v>
      </c>
      <c r="V613" s="70">
        <v>3000</v>
      </c>
      <c r="W613" s="51">
        <v>930</v>
      </c>
      <c r="X613" s="61">
        <v>1210</v>
      </c>
      <c r="Z613" s="72">
        <f t="shared" si="9"/>
        <v>1.3010752688172043</v>
      </c>
    </row>
    <row r="614" spans="1:26" ht="15" customHeight="1">
      <c r="C614" s="51">
        <v>4962644665303</v>
      </c>
      <c r="D614" s="65" t="s">
        <v>2557</v>
      </c>
      <c r="E614" s="65" t="s">
        <v>2548</v>
      </c>
      <c r="F614" s="64" t="s">
        <v>218</v>
      </c>
      <c r="G614" s="65">
        <v>40</v>
      </c>
      <c r="H614" s="65">
        <v>4962644</v>
      </c>
      <c r="I614" s="73" t="s">
        <v>2558</v>
      </c>
      <c r="J614" s="67">
        <v>4962644665303</v>
      </c>
      <c r="K614" s="65" t="s">
        <v>2557</v>
      </c>
      <c r="L614" s="68">
        <v>3500</v>
      </c>
      <c r="M614" s="67">
        <v>4962644665303</v>
      </c>
      <c r="O614" s="60">
        <v>4600</v>
      </c>
      <c r="Q614" s="51">
        <v>1980</v>
      </c>
      <c r="R614" s="70">
        <v>2800</v>
      </c>
      <c r="S614" s="51">
        <v>1980</v>
      </c>
      <c r="T614" s="71">
        <v>2580</v>
      </c>
      <c r="U614" s="51">
        <v>2480</v>
      </c>
      <c r="V614" s="70">
        <v>3000</v>
      </c>
      <c r="W614" s="51">
        <v>930</v>
      </c>
      <c r="X614" s="61">
        <v>1210</v>
      </c>
      <c r="Z614" s="72">
        <f t="shared" si="9"/>
        <v>1.3010752688172043</v>
      </c>
    </row>
    <row r="615" spans="1:26" ht="15" customHeight="1">
      <c r="C615" s="51">
        <v>4962644665372</v>
      </c>
      <c r="D615" s="65" t="s">
        <v>1013</v>
      </c>
      <c r="E615" s="65" t="s">
        <v>2559</v>
      </c>
      <c r="F615" s="64"/>
      <c r="G615" s="65">
        <v>20</v>
      </c>
      <c r="H615" s="65">
        <v>4962644</v>
      </c>
      <c r="I615" s="73" t="s">
        <v>2560</v>
      </c>
      <c r="J615" s="67">
        <v>4962644665372</v>
      </c>
      <c r="K615" s="65" t="s">
        <v>1013</v>
      </c>
      <c r="L615" s="68">
        <v>3500</v>
      </c>
      <c r="M615" s="67">
        <v>4962644665372</v>
      </c>
      <c r="O615" s="74">
        <v>4700</v>
      </c>
      <c r="Q615" s="51">
        <v>2480</v>
      </c>
      <c r="R615" s="70">
        <v>3580</v>
      </c>
      <c r="S615" s="51">
        <v>2480</v>
      </c>
      <c r="T615" s="71">
        <v>3280</v>
      </c>
      <c r="U615" s="51">
        <v>2500</v>
      </c>
      <c r="V615" s="70">
        <v>3800</v>
      </c>
      <c r="W615" s="51">
        <v>1165</v>
      </c>
      <c r="X615" s="61">
        <v>1540</v>
      </c>
      <c r="Z615" s="72">
        <f t="shared" si="9"/>
        <v>1.3218884120171674</v>
      </c>
    </row>
    <row r="616" spans="1:26" ht="15" customHeight="1">
      <c r="C616" s="51">
        <v>4962644665426</v>
      </c>
      <c r="D616" s="65" t="s">
        <v>1014</v>
      </c>
      <c r="E616" s="65" t="s">
        <v>2561</v>
      </c>
      <c r="F616" s="64"/>
      <c r="G616" s="65">
        <v>40</v>
      </c>
      <c r="H616" s="65">
        <v>4962644</v>
      </c>
      <c r="I616" s="73" t="s">
        <v>2562</v>
      </c>
      <c r="J616" s="67">
        <v>4962644665426</v>
      </c>
      <c r="K616" s="65" t="s">
        <v>1014</v>
      </c>
      <c r="L616" s="68">
        <v>3000</v>
      </c>
      <c r="M616" s="67">
        <v>4962644665426</v>
      </c>
      <c r="O616" s="60">
        <v>4100</v>
      </c>
      <c r="Q616" s="51">
        <v>1680</v>
      </c>
      <c r="R616" s="70">
        <v>2180</v>
      </c>
      <c r="S616" s="51">
        <v>1480</v>
      </c>
      <c r="T616" s="71">
        <v>1980</v>
      </c>
      <c r="U616" s="51">
        <v>1780</v>
      </c>
      <c r="V616" s="70">
        <v>2300</v>
      </c>
      <c r="W616" s="51">
        <v>695</v>
      </c>
      <c r="X616" s="61">
        <v>930</v>
      </c>
      <c r="Z616" s="72">
        <f t="shared" si="9"/>
        <v>1.3381294964028776</v>
      </c>
    </row>
    <row r="617" spans="1:26" ht="15" customHeight="1">
      <c r="C617" s="51">
        <v>4962644215140</v>
      </c>
      <c r="D617" s="65" t="s">
        <v>582</v>
      </c>
      <c r="E617" s="65" t="s">
        <v>2563</v>
      </c>
      <c r="F617" s="64"/>
      <c r="G617" s="65">
        <v>50</v>
      </c>
      <c r="H617" s="65">
        <v>4962644</v>
      </c>
      <c r="I617" s="73" t="s">
        <v>2564</v>
      </c>
      <c r="J617" s="67">
        <v>4962644215140</v>
      </c>
      <c r="K617" s="65" t="s">
        <v>582</v>
      </c>
      <c r="L617" s="68">
        <v>2000</v>
      </c>
      <c r="M617" s="67">
        <v>4962644215140</v>
      </c>
      <c r="O617" s="60">
        <v>2700</v>
      </c>
      <c r="Q617" s="51">
        <v>1280</v>
      </c>
      <c r="R617" s="70">
        <v>1880</v>
      </c>
      <c r="S617" s="51">
        <v>1280</v>
      </c>
      <c r="T617" s="71">
        <v>1680</v>
      </c>
      <c r="U617" s="51">
        <v>1500</v>
      </c>
      <c r="V617" s="70">
        <v>2000</v>
      </c>
      <c r="W617" s="51">
        <v>600</v>
      </c>
      <c r="X617" s="61">
        <v>790</v>
      </c>
      <c r="Z617" s="72">
        <f t="shared" si="9"/>
        <v>1.3166666666666667</v>
      </c>
    </row>
    <row r="618" spans="1:26" ht="15" customHeight="1">
      <c r="A618" s="51" t="s">
        <v>1350</v>
      </c>
      <c r="B618" s="51" t="s">
        <v>1351</v>
      </c>
      <c r="C618" s="51">
        <v>4962644937790</v>
      </c>
      <c r="D618" s="65" t="s">
        <v>585</v>
      </c>
      <c r="E618" s="65" t="s">
        <v>2565</v>
      </c>
      <c r="F618" s="64" t="s">
        <v>1625</v>
      </c>
      <c r="G618" s="65">
        <v>100</v>
      </c>
      <c r="H618" s="65">
        <v>4962644</v>
      </c>
      <c r="I618" s="73" t="s">
        <v>2566</v>
      </c>
      <c r="J618" s="67">
        <v>4962644937790</v>
      </c>
      <c r="K618" s="65" t="s">
        <v>585</v>
      </c>
      <c r="L618" s="68">
        <v>400</v>
      </c>
      <c r="M618" s="67">
        <v>4962644937790</v>
      </c>
      <c r="O618" s="60">
        <v>600</v>
      </c>
      <c r="Q618" s="51">
        <v>298</v>
      </c>
      <c r="R618" s="70">
        <v>400</v>
      </c>
      <c r="S618" s="51">
        <v>298</v>
      </c>
      <c r="T618" s="71">
        <v>358</v>
      </c>
      <c r="U618" s="51">
        <v>399</v>
      </c>
      <c r="V618" s="70">
        <v>400</v>
      </c>
      <c r="W618" s="51">
        <v>130</v>
      </c>
      <c r="X618" s="61">
        <v>168</v>
      </c>
      <c r="Y618" s="81" t="s">
        <v>1355</v>
      </c>
      <c r="Z618" s="72">
        <f t="shared" si="9"/>
        <v>1.2923076923076924</v>
      </c>
    </row>
    <row r="619" spans="1:26" ht="15" customHeight="1">
      <c r="A619" s="51" t="s">
        <v>1350</v>
      </c>
      <c r="B619" s="51" t="s">
        <v>1351</v>
      </c>
      <c r="C619" s="51">
        <v>4962644937660</v>
      </c>
      <c r="D619" s="65" t="s">
        <v>584</v>
      </c>
      <c r="E619" s="65" t="s">
        <v>2565</v>
      </c>
      <c r="F619" s="121" t="s">
        <v>2567</v>
      </c>
      <c r="G619" s="65">
        <v>100</v>
      </c>
      <c r="H619" s="65">
        <v>4962644</v>
      </c>
      <c r="I619" s="73" t="s">
        <v>2568</v>
      </c>
      <c r="J619" s="67">
        <v>4962644937660</v>
      </c>
      <c r="K619" s="65" t="s">
        <v>584</v>
      </c>
      <c r="L619" s="68">
        <v>400</v>
      </c>
      <c r="M619" s="67">
        <v>4962644937660</v>
      </c>
      <c r="O619" s="60">
        <v>600</v>
      </c>
      <c r="Q619" s="51">
        <v>298</v>
      </c>
      <c r="R619" s="70">
        <v>400</v>
      </c>
      <c r="S619" s="51">
        <v>298</v>
      </c>
      <c r="T619" s="71">
        <v>358</v>
      </c>
      <c r="U619" s="51">
        <v>399</v>
      </c>
      <c r="V619" s="70">
        <v>400</v>
      </c>
      <c r="W619" s="51">
        <v>130</v>
      </c>
      <c r="X619" s="61">
        <v>168</v>
      </c>
      <c r="Y619" s="81" t="s">
        <v>1355</v>
      </c>
      <c r="Z619" s="72">
        <f t="shared" si="9"/>
        <v>1.2923076923076924</v>
      </c>
    </row>
    <row r="620" spans="1:26" ht="15" customHeight="1">
      <c r="A620" s="51" t="s">
        <v>1350</v>
      </c>
      <c r="B620" s="51" t="s">
        <v>1351</v>
      </c>
      <c r="C620" s="51">
        <v>4962644937806</v>
      </c>
      <c r="D620" s="65" t="s">
        <v>583</v>
      </c>
      <c r="E620" s="65" t="s">
        <v>2565</v>
      </c>
      <c r="F620" s="64" t="s">
        <v>249</v>
      </c>
      <c r="G620" s="65">
        <v>100</v>
      </c>
      <c r="H620" s="65">
        <v>4962644</v>
      </c>
      <c r="I620" s="73" t="s">
        <v>2569</v>
      </c>
      <c r="J620" s="67">
        <v>4962644937806</v>
      </c>
      <c r="K620" s="65" t="s">
        <v>583</v>
      </c>
      <c r="L620" s="68">
        <v>400</v>
      </c>
      <c r="M620" s="67">
        <v>4962644937806</v>
      </c>
      <c r="O620" s="60">
        <v>600</v>
      </c>
      <c r="Q620" s="51">
        <v>298</v>
      </c>
      <c r="R620" s="70">
        <v>400</v>
      </c>
      <c r="S620" s="51">
        <v>298</v>
      </c>
      <c r="T620" s="71">
        <v>358</v>
      </c>
      <c r="U620" s="51">
        <v>399</v>
      </c>
      <c r="V620" s="70">
        <v>400</v>
      </c>
      <c r="W620" s="51">
        <v>130</v>
      </c>
      <c r="X620" s="61">
        <v>168</v>
      </c>
      <c r="Y620" s="81" t="s">
        <v>1355</v>
      </c>
      <c r="Z620" s="72">
        <f t="shared" si="9"/>
        <v>1.2923076923076924</v>
      </c>
    </row>
    <row r="621" spans="1:26" ht="15" customHeight="1">
      <c r="A621" s="51" t="s">
        <v>1350</v>
      </c>
      <c r="B621" s="51" t="s">
        <v>1351</v>
      </c>
      <c r="C621" s="51">
        <v>4962644937844</v>
      </c>
      <c r="D621" s="65" t="s">
        <v>586</v>
      </c>
      <c r="E621" s="65" t="s">
        <v>2565</v>
      </c>
      <c r="F621" s="64" t="s">
        <v>1372</v>
      </c>
      <c r="G621" s="65">
        <v>100</v>
      </c>
      <c r="H621" s="65">
        <v>4962644</v>
      </c>
      <c r="I621" s="73" t="s">
        <v>2570</v>
      </c>
      <c r="J621" s="67">
        <v>4962644937844</v>
      </c>
      <c r="K621" s="65" t="s">
        <v>586</v>
      </c>
      <c r="L621" s="68">
        <v>400</v>
      </c>
      <c r="M621" s="67">
        <v>4962644937844</v>
      </c>
      <c r="O621" s="60">
        <v>600</v>
      </c>
      <c r="Q621" s="51">
        <v>298</v>
      </c>
      <c r="R621" s="70">
        <v>400</v>
      </c>
      <c r="S621" s="51">
        <v>298</v>
      </c>
      <c r="T621" s="71">
        <v>358</v>
      </c>
      <c r="U621" s="51">
        <v>399</v>
      </c>
      <c r="V621" s="70">
        <v>400</v>
      </c>
      <c r="W621" s="51">
        <v>130</v>
      </c>
      <c r="X621" s="61">
        <v>168</v>
      </c>
      <c r="Y621" s="81" t="s">
        <v>1355</v>
      </c>
      <c r="Z621" s="72">
        <f t="shared" si="9"/>
        <v>1.2923076923076924</v>
      </c>
    </row>
    <row r="622" spans="1:26" ht="15" customHeight="1">
      <c r="A622" s="51" t="s">
        <v>1350</v>
      </c>
      <c r="B622" s="51" t="s">
        <v>1351</v>
      </c>
      <c r="C622" s="51">
        <v>4962644938476</v>
      </c>
      <c r="D622" s="65" t="s">
        <v>590</v>
      </c>
      <c r="E622" s="65" t="s">
        <v>2571</v>
      </c>
      <c r="F622" s="97" t="s">
        <v>1891</v>
      </c>
      <c r="G622" s="65">
        <v>100</v>
      </c>
      <c r="H622" s="65">
        <v>4962644</v>
      </c>
      <c r="I622" s="73">
        <v>938476</v>
      </c>
      <c r="J622" s="67">
        <v>4962644938476</v>
      </c>
      <c r="K622" s="65" t="s">
        <v>590</v>
      </c>
      <c r="L622" s="68">
        <v>500</v>
      </c>
      <c r="M622" s="67">
        <v>4962644938476</v>
      </c>
      <c r="O622" s="74">
        <v>700</v>
      </c>
      <c r="Q622" s="51">
        <v>398</v>
      </c>
      <c r="R622" s="70">
        <v>538</v>
      </c>
      <c r="S622" s="51">
        <v>380</v>
      </c>
      <c r="T622" s="71">
        <v>498</v>
      </c>
      <c r="U622" s="51">
        <v>420</v>
      </c>
      <c r="V622" s="70">
        <v>600</v>
      </c>
      <c r="W622" s="51">
        <v>170</v>
      </c>
      <c r="X622" s="61">
        <v>230</v>
      </c>
      <c r="Y622" s="81" t="s">
        <v>1355</v>
      </c>
      <c r="Z622" s="72">
        <f t="shared" si="9"/>
        <v>1.3529411764705883</v>
      </c>
    </row>
    <row r="623" spans="1:26" ht="15" customHeight="1">
      <c r="A623" s="51" t="s">
        <v>1350</v>
      </c>
      <c r="B623" s="51" t="s">
        <v>1351</v>
      </c>
      <c r="C623" s="51">
        <v>4962644938452</v>
      </c>
      <c r="D623" s="65" t="s">
        <v>589</v>
      </c>
      <c r="E623" s="65" t="s">
        <v>2571</v>
      </c>
      <c r="F623" s="97" t="s">
        <v>2567</v>
      </c>
      <c r="G623" s="65">
        <v>100</v>
      </c>
      <c r="H623" s="65">
        <v>4962644</v>
      </c>
      <c r="I623" s="73" t="s">
        <v>2572</v>
      </c>
      <c r="J623" s="67">
        <v>4962644938452</v>
      </c>
      <c r="K623" s="65" t="s">
        <v>589</v>
      </c>
      <c r="L623" s="68">
        <v>500</v>
      </c>
      <c r="M623" s="67">
        <v>4962644938452</v>
      </c>
      <c r="O623" s="74">
        <v>700</v>
      </c>
      <c r="Q623" s="51">
        <v>398</v>
      </c>
      <c r="R623" s="70">
        <v>538</v>
      </c>
      <c r="S623" s="51">
        <v>380</v>
      </c>
      <c r="T623" s="71">
        <v>498</v>
      </c>
      <c r="U623" s="51">
        <v>420</v>
      </c>
      <c r="V623" s="70">
        <v>600</v>
      </c>
      <c r="W623" s="51">
        <v>170</v>
      </c>
      <c r="X623" s="61">
        <v>230</v>
      </c>
      <c r="Y623" s="81" t="s">
        <v>1355</v>
      </c>
      <c r="Z623" s="72">
        <f t="shared" si="9"/>
        <v>1.3529411764705883</v>
      </c>
    </row>
    <row r="624" spans="1:26" ht="15" customHeight="1">
      <c r="A624" s="51" t="s">
        <v>1350</v>
      </c>
      <c r="B624" s="51" t="s">
        <v>1351</v>
      </c>
      <c r="C624" s="51">
        <v>4962644938469</v>
      </c>
      <c r="D624" s="65" t="s">
        <v>588</v>
      </c>
      <c r="E624" s="65" t="s">
        <v>2571</v>
      </c>
      <c r="F624" s="97" t="s">
        <v>249</v>
      </c>
      <c r="G624" s="65">
        <v>100</v>
      </c>
      <c r="H624" s="65">
        <v>4962644</v>
      </c>
      <c r="I624" s="73" t="s">
        <v>2573</v>
      </c>
      <c r="J624" s="67">
        <v>4962644938469</v>
      </c>
      <c r="K624" s="65" t="s">
        <v>588</v>
      </c>
      <c r="L624" s="68">
        <v>500</v>
      </c>
      <c r="M624" s="67">
        <v>4962644938469</v>
      </c>
      <c r="O624" s="74">
        <v>700</v>
      </c>
      <c r="Q624" s="51">
        <v>398</v>
      </c>
      <c r="R624" s="70">
        <v>538</v>
      </c>
      <c r="S624" s="51">
        <v>380</v>
      </c>
      <c r="T624" s="71">
        <v>498</v>
      </c>
      <c r="U624" s="51">
        <v>420</v>
      </c>
      <c r="V624" s="70">
        <v>600</v>
      </c>
      <c r="W624" s="51">
        <v>170</v>
      </c>
      <c r="X624" s="61">
        <v>230</v>
      </c>
      <c r="Y624" s="81" t="s">
        <v>1355</v>
      </c>
      <c r="Z624" s="72">
        <f t="shared" si="9"/>
        <v>1.3529411764705883</v>
      </c>
    </row>
    <row r="625" spans="1:26" ht="15" customHeight="1">
      <c r="A625" s="51" t="s">
        <v>1350</v>
      </c>
      <c r="B625" s="51" t="s">
        <v>1351</v>
      </c>
      <c r="C625" s="51">
        <v>4962644938001</v>
      </c>
      <c r="D625" s="65" t="s">
        <v>587</v>
      </c>
      <c r="E625" s="65" t="s">
        <v>2571</v>
      </c>
      <c r="F625" s="97" t="s">
        <v>1372</v>
      </c>
      <c r="G625" s="65">
        <v>100</v>
      </c>
      <c r="H625" s="65">
        <v>4962644</v>
      </c>
      <c r="I625" s="73" t="s">
        <v>2574</v>
      </c>
      <c r="J625" s="67">
        <v>4962644938001</v>
      </c>
      <c r="K625" s="65" t="s">
        <v>587</v>
      </c>
      <c r="L625" s="68">
        <v>500</v>
      </c>
      <c r="M625" s="67">
        <v>4962644938001</v>
      </c>
      <c r="O625" s="74">
        <v>700</v>
      </c>
      <c r="Q625" s="51">
        <v>398</v>
      </c>
      <c r="R625" s="70">
        <v>538</v>
      </c>
      <c r="S625" s="51">
        <v>380</v>
      </c>
      <c r="T625" s="71">
        <v>498</v>
      </c>
      <c r="U625" s="51">
        <v>420</v>
      </c>
      <c r="V625" s="70">
        <v>600</v>
      </c>
      <c r="W625" s="51">
        <v>170</v>
      </c>
      <c r="X625" s="61">
        <v>230</v>
      </c>
      <c r="Y625" s="81" t="s">
        <v>1355</v>
      </c>
      <c r="Z625" s="72">
        <f t="shared" si="9"/>
        <v>1.3529411764705883</v>
      </c>
    </row>
    <row r="626" spans="1:26" ht="15" customHeight="1">
      <c r="C626" s="51">
        <v>4962644961344</v>
      </c>
      <c r="D626" s="65" t="s">
        <v>592</v>
      </c>
      <c r="E626" s="65" t="s">
        <v>2575</v>
      </c>
      <c r="F626" s="64"/>
      <c r="G626" s="65">
        <v>20</v>
      </c>
      <c r="H626" s="65">
        <v>4962644</v>
      </c>
      <c r="I626" s="73" t="s">
        <v>2576</v>
      </c>
      <c r="J626" s="122">
        <v>4962644961344</v>
      </c>
      <c r="K626" s="65" t="s">
        <v>592</v>
      </c>
      <c r="L626" s="68">
        <v>3500</v>
      </c>
      <c r="M626" s="122">
        <v>4962644961344</v>
      </c>
      <c r="O626" s="60">
        <v>3500</v>
      </c>
      <c r="Q626" s="51">
        <v>2480</v>
      </c>
      <c r="R626" s="70">
        <v>2480</v>
      </c>
      <c r="S626" s="51">
        <v>2480</v>
      </c>
      <c r="T626" s="71">
        <v>2480</v>
      </c>
      <c r="U626" s="51">
        <v>2680</v>
      </c>
      <c r="V626" s="70">
        <v>2680</v>
      </c>
      <c r="W626" s="51">
        <v>1120</v>
      </c>
      <c r="X626" s="61">
        <v>1120</v>
      </c>
      <c r="Z626" s="72">
        <f t="shared" si="9"/>
        <v>1</v>
      </c>
    </row>
    <row r="627" spans="1:26" ht="15" customHeight="1">
      <c r="C627" s="51">
        <v>4962644214723</v>
      </c>
      <c r="D627" s="65" t="s">
        <v>593</v>
      </c>
      <c r="E627" s="65" t="s">
        <v>2577</v>
      </c>
      <c r="F627" s="64"/>
      <c r="G627" s="65">
        <v>40</v>
      </c>
      <c r="H627" s="65">
        <v>4962644</v>
      </c>
      <c r="I627" s="73" t="s">
        <v>2578</v>
      </c>
      <c r="J627" s="67">
        <v>4962644214723</v>
      </c>
      <c r="K627" s="65" t="s">
        <v>593</v>
      </c>
      <c r="L627" s="68">
        <v>2000</v>
      </c>
      <c r="M627" s="67">
        <v>4962644214723</v>
      </c>
      <c r="O627" s="60">
        <v>2400</v>
      </c>
      <c r="Q627" s="51">
        <v>1180</v>
      </c>
      <c r="R627" s="60">
        <v>1400</v>
      </c>
      <c r="S627" s="51">
        <v>1080</v>
      </c>
      <c r="T627" s="71">
        <v>1280</v>
      </c>
      <c r="U627" s="51">
        <v>1280</v>
      </c>
      <c r="V627" s="70">
        <v>1500</v>
      </c>
      <c r="W627" s="51">
        <v>510</v>
      </c>
      <c r="X627" s="61">
        <v>600</v>
      </c>
      <c r="Z627" s="72">
        <f t="shared" si="9"/>
        <v>1.1764705882352942</v>
      </c>
    </row>
    <row r="628" spans="1:26" ht="15" customHeight="1">
      <c r="C628" s="51">
        <v>4962644215447</v>
      </c>
      <c r="D628" s="65" t="s">
        <v>227</v>
      </c>
      <c r="E628" s="65" t="s">
        <v>2579</v>
      </c>
      <c r="F628" s="64"/>
      <c r="G628" s="65">
        <v>20</v>
      </c>
      <c r="H628" s="65">
        <v>4962644</v>
      </c>
      <c r="I628" s="73" t="s">
        <v>2580</v>
      </c>
      <c r="J628" s="67">
        <v>4962644215447</v>
      </c>
      <c r="K628" s="65" t="s">
        <v>227</v>
      </c>
      <c r="L628" s="68">
        <v>2500</v>
      </c>
      <c r="M628" s="67">
        <v>4962644215447</v>
      </c>
      <c r="O628" s="60">
        <v>3300</v>
      </c>
      <c r="Q628" s="51">
        <v>980</v>
      </c>
      <c r="R628" s="70">
        <v>1400</v>
      </c>
      <c r="S628" s="51">
        <v>980</v>
      </c>
      <c r="T628" s="71">
        <v>1280</v>
      </c>
      <c r="U628" s="51">
        <v>1280</v>
      </c>
      <c r="V628" s="70">
        <v>1500</v>
      </c>
      <c r="W628" s="51">
        <v>460</v>
      </c>
      <c r="X628" s="61">
        <v>600</v>
      </c>
      <c r="Z628" s="72">
        <f t="shared" si="9"/>
        <v>1.3043478260869565</v>
      </c>
    </row>
    <row r="629" spans="1:26" ht="15" customHeight="1">
      <c r="C629" s="51">
        <v>4962644214631</v>
      </c>
      <c r="D629" s="65" t="s">
        <v>594</v>
      </c>
      <c r="E629" s="65" t="s">
        <v>2581</v>
      </c>
      <c r="F629" s="64"/>
      <c r="G629" s="65">
        <v>40</v>
      </c>
      <c r="H629" s="65">
        <v>4962644</v>
      </c>
      <c r="I629" s="73" t="s">
        <v>2582</v>
      </c>
      <c r="J629" s="67">
        <v>4962644214631</v>
      </c>
      <c r="K629" s="65" t="s">
        <v>594</v>
      </c>
      <c r="L629" s="68">
        <v>1500</v>
      </c>
      <c r="M629" s="67">
        <v>4962644214631</v>
      </c>
      <c r="O629" s="60">
        <v>2000</v>
      </c>
      <c r="Q629" s="51">
        <v>980</v>
      </c>
      <c r="R629" s="70">
        <v>1080</v>
      </c>
      <c r="S629" s="51">
        <v>980</v>
      </c>
      <c r="T629" s="71">
        <v>1180</v>
      </c>
      <c r="U629" s="51">
        <v>1280</v>
      </c>
      <c r="V629" s="70">
        <v>1400</v>
      </c>
      <c r="W629" s="51">
        <v>420</v>
      </c>
      <c r="X629" s="61">
        <v>550</v>
      </c>
      <c r="Z629" s="72">
        <f t="shared" si="9"/>
        <v>1.3095238095238095</v>
      </c>
    </row>
    <row r="630" spans="1:26" ht="15" customHeight="1">
      <c r="C630" s="51">
        <v>4962644214686</v>
      </c>
      <c r="D630" s="65" t="s">
        <v>231</v>
      </c>
      <c r="E630" s="65" t="s">
        <v>2583</v>
      </c>
      <c r="F630" s="64"/>
      <c r="G630" s="65">
        <v>40</v>
      </c>
      <c r="H630" s="65">
        <v>4962644</v>
      </c>
      <c r="I630" s="73" t="s">
        <v>2584</v>
      </c>
      <c r="J630" s="67">
        <v>4962644214686</v>
      </c>
      <c r="K630" s="65" t="s">
        <v>231</v>
      </c>
      <c r="L630" s="68">
        <v>1500</v>
      </c>
      <c r="M630" s="67">
        <v>4962644214686</v>
      </c>
      <c r="O630" s="60">
        <v>2000</v>
      </c>
      <c r="Q630" s="51">
        <v>980</v>
      </c>
      <c r="R630" s="70">
        <v>1080</v>
      </c>
      <c r="S630" s="51">
        <v>980</v>
      </c>
      <c r="T630" s="71">
        <v>1180</v>
      </c>
      <c r="U630" s="51">
        <v>1280</v>
      </c>
      <c r="V630" s="70">
        <v>1400</v>
      </c>
      <c r="W630" s="51">
        <v>420</v>
      </c>
      <c r="X630" s="61">
        <v>550</v>
      </c>
      <c r="Z630" s="72">
        <f t="shared" si="9"/>
        <v>1.3095238095238095</v>
      </c>
    </row>
    <row r="631" spans="1:26" ht="15" customHeight="1">
      <c r="C631" s="51">
        <v>4962644215041</v>
      </c>
      <c r="D631" s="65" t="s">
        <v>595</v>
      </c>
      <c r="E631" s="65" t="s">
        <v>2585</v>
      </c>
      <c r="F631" s="64"/>
      <c r="G631" s="65">
        <v>40</v>
      </c>
      <c r="H631" s="65">
        <v>4962644</v>
      </c>
      <c r="I631" s="73" t="s">
        <v>2586</v>
      </c>
      <c r="J631" s="67">
        <v>4962644215041</v>
      </c>
      <c r="K631" s="65" t="s">
        <v>595</v>
      </c>
      <c r="L631" s="68">
        <v>2500</v>
      </c>
      <c r="M631" s="67">
        <v>4962644215041</v>
      </c>
      <c r="O631" s="60">
        <v>3400</v>
      </c>
      <c r="Q631" s="51">
        <v>1480</v>
      </c>
      <c r="R631" s="70">
        <v>2180</v>
      </c>
      <c r="S631" s="51">
        <v>1480</v>
      </c>
      <c r="T631" s="71">
        <v>1980</v>
      </c>
      <c r="U631" s="51">
        <v>1800</v>
      </c>
      <c r="V631" s="70">
        <v>2500</v>
      </c>
      <c r="W631" s="51">
        <v>695</v>
      </c>
      <c r="X631" s="61">
        <v>930</v>
      </c>
      <c r="Z631" s="72">
        <f t="shared" si="9"/>
        <v>1.3381294964028776</v>
      </c>
    </row>
    <row r="632" spans="1:26" ht="15" customHeight="1">
      <c r="A632" s="51" t="s">
        <v>1350</v>
      </c>
      <c r="B632" s="51" t="s">
        <v>1351</v>
      </c>
      <c r="C632" s="51">
        <v>4962644941544</v>
      </c>
      <c r="D632" s="65" t="s">
        <v>600</v>
      </c>
      <c r="E632" s="65" t="s">
        <v>2587</v>
      </c>
      <c r="F632" s="64"/>
      <c r="G632" s="65">
        <v>50</v>
      </c>
      <c r="H632" s="65">
        <v>4962644</v>
      </c>
      <c r="I632" s="73" t="s">
        <v>2588</v>
      </c>
      <c r="J632" s="67">
        <v>4962644941544</v>
      </c>
      <c r="K632" s="65" t="s">
        <v>600</v>
      </c>
      <c r="L632" s="68">
        <v>800</v>
      </c>
      <c r="M632" s="67">
        <v>4962644941544</v>
      </c>
      <c r="O632" s="60">
        <v>1000</v>
      </c>
      <c r="Q632" s="51">
        <v>498</v>
      </c>
      <c r="R632" s="87" t="s">
        <v>1361</v>
      </c>
      <c r="S632" s="51">
        <v>498</v>
      </c>
      <c r="T632" s="71">
        <v>580</v>
      </c>
      <c r="U632" s="51">
        <v>498</v>
      </c>
      <c r="V632" s="70">
        <v>680</v>
      </c>
      <c r="W632" s="51">
        <v>230</v>
      </c>
      <c r="X632" s="61">
        <v>272</v>
      </c>
      <c r="Y632" s="81" t="s">
        <v>1355</v>
      </c>
      <c r="Z632" s="72">
        <f t="shared" si="9"/>
        <v>1.182608695652174</v>
      </c>
    </row>
    <row r="633" spans="1:26" ht="15" customHeight="1">
      <c r="A633" s="80"/>
      <c r="B633" s="80"/>
      <c r="C633" s="80">
        <v>4962644214006</v>
      </c>
      <c r="D633" s="75" t="s">
        <v>343</v>
      </c>
      <c r="E633" s="75" t="s">
        <v>2589</v>
      </c>
      <c r="F633" s="76"/>
      <c r="G633" s="75">
        <v>40</v>
      </c>
      <c r="H633" s="75">
        <v>4962644</v>
      </c>
      <c r="I633" s="77" t="s">
        <v>2590</v>
      </c>
      <c r="J633" s="78">
        <v>4962644214006</v>
      </c>
      <c r="K633" s="75" t="s">
        <v>343</v>
      </c>
      <c r="L633" s="79">
        <v>2500</v>
      </c>
      <c r="M633" s="78">
        <v>4962644214006</v>
      </c>
      <c r="N633" s="80"/>
      <c r="O633" s="74">
        <v>3300</v>
      </c>
      <c r="P633" s="80"/>
      <c r="Q633" s="80">
        <v>1980</v>
      </c>
      <c r="R633" s="70">
        <v>2680</v>
      </c>
      <c r="S633" s="80">
        <v>1980</v>
      </c>
      <c r="T633" s="71">
        <v>2450</v>
      </c>
      <c r="U633" s="80"/>
      <c r="V633" s="70">
        <v>2900</v>
      </c>
      <c r="W633" s="80">
        <v>885</v>
      </c>
      <c r="X633" s="61">
        <v>1151</v>
      </c>
      <c r="Z633" s="72">
        <f t="shared" si="9"/>
        <v>1.3005649717514125</v>
      </c>
    </row>
    <row r="634" spans="1:26" ht="15" customHeight="1">
      <c r="A634" s="51" t="s">
        <v>1350</v>
      </c>
      <c r="B634" s="51" t="s">
        <v>1351</v>
      </c>
      <c r="C634" s="51">
        <v>4962644942664</v>
      </c>
      <c r="D634" s="65" t="s">
        <v>2591</v>
      </c>
      <c r="E634" s="65" t="s">
        <v>2592</v>
      </c>
      <c r="F634" s="64" t="s">
        <v>2593</v>
      </c>
      <c r="G634" s="65">
        <v>50</v>
      </c>
      <c r="H634" s="65">
        <v>4962644</v>
      </c>
      <c r="I634" s="73" t="s">
        <v>2594</v>
      </c>
      <c r="J634" s="67">
        <v>4962644942664</v>
      </c>
      <c r="K634" s="65" t="s">
        <v>2591</v>
      </c>
      <c r="L634" s="68">
        <v>1500</v>
      </c>
      <c r="M634" s="67">
        <v>4962644942664</v>
      </c>
      <c r="O634" s="60">
        <v>2000</v>
      </c>
      <c r="Q634" s="51">
        <v>980</v>
      </c>
      <c r="R634" s="70">
        <v>1180</v>
      </c>
      <c r="S634" s="51">
        <v>980</v>
      </c>
      <c r="T634" s="71">
        <v>1180</v>
      </c>
      <c r="U634" s="51">
        <v>1200</v>
      </c>
      <c r="V634" s="70">
        <v>1280</v>
      </c>
      <c r="W634" s="51">
        <v>460</v>
      </c>
      <c r="X634" s="61">
        <v>555</v>
      </c>
      <c r="Y634" s="81" t="s">
        <v>1355</v>
      </c>
      <c r="Z634" s="72">
        <f t="shared" si="9"/>
        <v>1.2065217391304348</v>
      </c>
    </row>
    <row r="635" spans="1:26" ht="15" customHeight="1">
      <c r="A635" s="51" t="s">
        <v>1350</v>
      </c>
      <c r="B635" s="51" t="s">
        <v>1351</v>
      </c>
      <c r="C635" s="51">
        <v>4962644942657</v>
      </c>
      <c r="D635" s="65" t="s">
        <v>2595</v>
      </c>
      <c r="E635" s="65" t="s">
        <v>2596</v>
      </c>
      <c r="F635" s="64" t="s">
        <v>2597</v>
      </c>
      <c r="G635" s="65">
        <v>100</v>
      </c>
      <c r="H635" s="65">
        <v>4962644</v>
      </c>
      <c r="I635" s="73" t="s">
        <v>2598</v>
      </c>
      <c r="J635" s="67">
        <v>4962644942657</v>
      </c>
      <c r="K635" s="65" t="s">
        <v>2595</v>
      </c>
      <c r="L635" s="68">
        <v>800</v>
      </c>
      <c r="M635" s="67">
        <v>4962644942657</v>
      </c>
      <c r="O635" s="60">
        <v>1100</v>
      </c>
      <c r="Q635" s="51">
        <v>580</v>
      </c>
      <c r="R635" s="70">
        <v>648</v>
      </c>
      <c r="S635" s="51">
        <v>498</v>
      </c>
      <c r="T635" s="71">
        <v>598</v>
      </c>
      <c r="U635" s="51">
        <v>600</v>
      </c>
      <c r="V635" s="70">
        <v>648</v>
      </c>
      <c r="W635" s="51">
        <v>235</v>
      </c>
      <c r="X635" s="61">
        <v>280</v>
      </c>
      <c r="Y635" s="81" t="s">
        <v>1355</v>
      </c>
      <c r="Z635" s="72">
        <f t="shared" si="9"/>
        <v>1.1914893617021276</v>
      </c>
    </row>
    <row r="636" spans="1:26" ht="15" customHeight="1">
      <c r="A636" s="51" t="s">
        <v>1350</v>
      </c>
      <c r="B636" s="51" t="s">
        <v>1351</v>
      </c>
      <c r="C636" s="51">
        <v>4962644942640</v>
      </c>
      <c r="D636" s="65" t="s">
        <v>2599</v>
      </c>
      <c r="E636" s="65" t="s">
        <v>2596</v>
      </c>
      <c r="F636" s="64" t="s">
        <v>2600</v>
      </c>
      <c r="G636" s="65">
        <v>100</v>
      </c>
      <c r="H636" s="65">
        <v>4962644</v>
      </c>
      <c r="I636" s="73" t="s">
        <v>2601</v>
      </c>
      <c r="J636" s="67">
        <v>4962644942640</v>
      </c>
      <c r="K636" s="65" t="s">
        <v>2599</v>
      </c>
      <c r="L636" s="68">
        <v>800</v>
      </c>
      <c r="M636" s="67">
        <v>4962644942640</v>
      </c>
      <c r="O636" s="60">
        <v>1100</v>
      </c>
      <c r="Q636" s="51">
        <v>580</v>
      </c>
      <c r="R636" s="70">
        <v>648</v>
      </c>
      <c r="S636" s="51">
        <v>498</v>
      </c>
      <c r="T636" s="71">
        <v>598</v>
      </c>
      <c r="U636" s="51">
        <v>600</v>
      </c>
      <c r="V636" s="70">
        <v>648</v>
      </c>
      <c r="W636" s="51">
        <v>235</v>
      </c>
      <c r="X636" s="61">
        <v>280</v>
      </c>
      <c r="Y636" s="81" t="s">
        <v>1355</v>
      </c>
      <c r="Z636" s="72">
        <f t="shared" si="9"/>
        <v>1.1914893617021276</v>
      </c>
    </row>
    <row r="637" spans="1:26" ht="15" customHeight="1">
      <c r="A637" s="51" t="s">
        <v>1350</v>
      </c>
      <c r="B637" s="51" t="s">
        <v>1351</v>
      </c>
      <c r="C637" s="51">
        <v>4962644943364</v>
      </c>
      <c r="D637" s="65" t="s">
        <v>2602</v>
      </c>
      <c r="E637" s="65" t="s">
        <v>2603</v>
      </c>
      <c r="F637" s="64" t="s">
        <v>2593</v>
      </c>
      <c r="G637" s="65">
        <v>30</v>
      </c>
      <c r="H637" s="65">
        <v>4962644</v>
      </c>
      <c r="I637" s="73" t="s">
        <v>2604</v>
      </c>
      <c r="J637" s="67">
        <v>4962644943364</v>
      </c>
      <c r="K637" s="65" t="s">
        <v>2602</v>
      </c>
      <c r="L637" s="68">
        <v>2000</v>
      </c>
      <c r="M637" s="67">
        <v>4962644943364</v>
      </c>
      <c r="O637" s="74">
        <v>2800</v>
      </c>
      <c r="Q637" s="51">
        <v>1780</v>
      </c>
      <c r="R637" s="70">
        <v>1980</v>
      </c>
      <c r="S637" s="51">
        <v>1680</v>
      </c>
      <c r="T637" s="70">
        <v>1980</v>
      </c>
      <c r="U637" s="51">
        <v>2000</v>
      </c>
      <c r="V637" s="70">
        <v>2480</v>
      </c>
      <c r="W637" s="51">
        <v>790</v>
      </c>
      <c r="X637" s="61">
        <v>930</v>
      </c>
      <c r="Y637" s="81" t="s">
        <v>1355</v>
      </c>
      <c r="Z637" s="72">
        <f t="shared" si="9"/>
        <v>1.1772151898734178</v>
      </c>
    </row>
    <row r="638" spans="1:26" ht="15" customHeight="1">
      <c r="A638" s="51" t="s">
        <v>1350</v>
      </c>
      <c r="B638" s="51" t="s">
        <v>1351</v>
      </c>
      <c r="C638" s="51">
        <v>4962644943326</v>
      </c>
      <c r="D638" s="65" t="s">
        <v>2605</v>
      </c>
      <c r="E638" s="65" t="s">
        <v>2606</v>
      </c>
      <c r="F638" s="64" t="s">
        <v>2597</v>
      </c>
      <c r="G638" s="65">
        <v>60</v>
      </c>
      <c r="H638" s="65">
        <v>4962644</v>
      </c>
      <c r="I638" s="73" t="s">
        <v>2607</v>
      </c>
      <c r="J638" s="67">
        <v>4962644943326</v>
      </c>
      <c r="K638" s="65" t="s">
        <v>2605</v>
      </c>
      <c r="L638" s="68">
        <v>1200</v>
      </c>
      <c r="M638" s="67">
        <v>4962644943326</v>
      </c>
      <c r="O638" s="74">
        <v>1600</v>
      </c>
      <c r="Q638" s="51">
        <v>980</v>
      </c>
      <c r="R638" s="70">
        <v>1000</v>
      </c>
      <c r="S638" s="51">
        <v>880</v>
      </c>
      <c r="T638" s="71">
        <v>1000</v>
      </c>
      <c r="U638" s="51">
        <v>1000</v>
      </c>
      <c r="V638" s="70">
        <v>1280</v>
      </c>
      <c r="W638" s="51">
        <v>415</v>
      </c>
      <c r="X638" s="61">
        <v>470</v>
      </c>
      <c r="Y638" s="81" t="s">
        <v>1355</v>
      </c>
      <c r="Z638" s="72">
        <f t="shared" si="9"/>
        <v>1.1325301204819278</v>
      </c>
    </row>
    <row r="639" spans="1:26" ht="15" customHeight="1">
      <c r="A639" s="51" t="s">
        <v>1350</v>
      </c>
      <c r="B639" s="51" t="s">
        <v>1351</v>
      </c>
      <c r="C639" s="51">
        <v>4962644943333</v>
      </c>
      <c r="D639" s="65" t="s">
        <v>2608</v>
      </c>
      <c r="E639" s="65" t="s">
        <v>2606</v>
      </c>
      <c r="F639" s="64" t="s">
        <v>2600</v>
      </c>
      <c r="G639" s="65">
        <v>60</v>
      </c>
      <c r="H639" s="65">
        <v>4962644</v>
      </c>
      <c r="I639" s="73" t="s">
        <v>2609</v>
      </c>
      <c r="J639" s="67">
        <v>4962644943333</v>
      </c>
      <c r="K639" s="65" t="s">
        <v>2608</v>
      </c>
      <c r="L639" s="68">
        <v>1200</v>
      </c>
      <c r="M639" s="67">
        <v>4962644943333</v>
      </c>
      <c r="O639" s="74">
        <v>1600</v>
      </c>
      <c r="Q639" s="51">
        <v>980</v>
      </c>
      <c r="R639" s="70">
        <v>1000</v>
      </c>
      <c r="S639" s="51">
        <v>880</v>
      </c>
      <c r="T639" s="71">
        <v>1000</v>
      </c>
      <c r="U639" s="51">
        <v>1000</v>
      </c>
      <c r="V639" s="70">
        <v>1280</v>
      </c>
      <c r="W639" s="51">
        <v>415</v>
      </c>
      <c r="X639" s="61">
        <v>470</v>
      </c>
      <c r="Y639" s="81" t="s">
        <v>1355</v>
      </c>
      <c r="Z639" s="72">
        <f t="shared" si="9"/>
        <v>1.1325301204819278</v>
      </c>
    </row>
    <row r="640" spans="1:26" ht="15" customHeight="1">
      <c r="C640" s="51">
        <v>4962644936397</v>
      </c>
      <c r="D640" s="65" t="s">
        <v>344</v>
      </c>
      <c r="E640" s="65" t="s">
        <v>2610</v>
      </c>
      <c r="F640" s="64"/>
      <c r="G640" s="65">
        <v>30</v>
      </c>
      <c r="H640" s="65">
        <v>4962644</v>
      </c>
      <c r="I640" s="73" t="s">
        <v>2611</v>
      </c>
      <c r="J640" s="67">
        <v>4962644936397</v>
      </c>
      <c r="K640" s="65" t="s">
        <v>344</v>
      </c>
      <c r="L640" s="68">
        <v>2500</v>
      </c>
      <c r="M640" s="67">
        <v>4962644936397</v>
      </c>
      <c r="O640" s="74">
        <v>3300</v>
      </c>
      <c r="R640" s="70">
        <v>2280</v>
      </c>
      <c r="S640" s="51">
        <v>1980</v>
      </c>
      <c r="T640" s="71">
        <v>2080</v>
      </c>
      <c r="U640" s="51">
        <v>1980</v>
      </c>
      <c r="V640" s="70">
        <v>2500</v>
      </c>
      <c r="W640" s="51">
        <v>750</v>
      </c>
      <c r="X640" s="61">
        <v>975</v>
      </c>
      <c r="Z640" s="72">
        <f t="shared" si="9"/>
        <v>1.3</v>
      </c>
    </row>
    <row r="641" spans="1:26" ht="15" customHeight="1">
      <c r="C641" s="51">
        <v>4962644940349</v>
      </c>
      <c r="D641" s="65" t="s">
        <v>601</v>
      </c>
      <c r="E641" s="65" t="s">
        <v>2612</v>
      </c>
      <c r="F641" s="64"/>
      <c r="G641" s="65">
        <v>30</v>
      </c>
      <c r="H641" s="65">
        <v>4962644</v>
      </c>
      <c r="I641" s="73" t="s">
        <v>2613</v>
      </c>
      <c r="J641" s="67">
        <v>4962644940349</v>
      </c>
      <c r="K641" s="65" t="s">
        <v>601</v>
      </c>
      <c r="L641" s="68">
        <v>2500</v>
      </c>
      <c r="M641" s="67">
        <v>4962644940349</v>
      </c>
      <c r="O641" s="74">
        <v>3300</v>
      </c>
      <c r="Q641" s="51">
        <v>1680</v>
      </c>
      <c r="R641" s="70">
        <v>2180</v>
      </c>
      <c r="S641" s="51">
        <v>1480</v>
      </c>
      <c r="T641" s="71">
        <v>1980</v>
      </c>
      <c r="U641" s="51">
        <v>2000</v>
      </c>
      <c r="V641" s="70">
        <v>2300</v>
      </c>
      <c r="W641" s="51">
        <v>700</v>
      </c>
      <c r="X641" s="61">
        <v>910</v>
      </c>
      <c r="Z641" s="72">
        <f t="shared" si="9"/>
        <v>1.3</v>
      </c>
    </row>
    <row r="642" spans="1:26" ht="15" customHeight="1">
      <c r="C642" s="51">
        <v>4962644213979</v>
      </c>
      <c r="D642" s="65" t="s">
        <v>346</v>
      </c>
      <c r="E642" s="65" t="s">
        <v>347</v>
      </c>
      <c r="F642" s="64"/>
      <c r="G642" s="65">
        <v>40</v>
      </c>
      <c r="H642" s="65">
        <v>4962644</v>
      </c>
      <c r="I642" s="73" t="s">
        <v>2614</v>
      </c>
      <c r="J642" s="67">
        <v>4962644213979</v>
      </c>
      <c r="K642" s="65" t="s">
        <v>346</v>
      </c>
      <c r="L642" s="68">
        <v>2500</v>
      </c>
      <c r="M642" s="67">
        <v>4962644213979</v>
      </c>
      <c r="O642" s="60">
        <v>3200</v>
      </c>
      <c r="Q642" s="51">
        <v>1480</v>
      </c>
      <c r="R642" s="70">
        <v>1980</v>
      </c>
      <c r="S642" s="51">
        <v>1480</v>
      </c>
      <c r="T642" s="71">
        <v>1780</v>
      </c>
      <c r="U642" s="51">
        <v>1680</v>
      </c>
      <c r="V642" s="70">
        <v>2200</v>
      </c>
      <c r="W642" s="51">
        <v>660</v>
      </c>
      <c r="X642" s="61">
        <v>835</v>
      </c>
      <c r="Z642" s="72">
        <f t="shared" si="9"/>
        <v>1.2651515151515151</v>
      </c>
    </row>
    <row r="643" spans="1:26" ht="15" customHeight="1">
      <c r="A643" s="51" t="s">
        <v>1380</v>
      </c>
      <c r="B643" s="51" t="s">
        <v>1351</v>
      </c>
      <c r="C643" s="51">
        <v>4962644663224</v>
      </c>
      <c r="D643" s="65" t="s">
        <v>2615</v>
      </c>
      <c r="E643" s="65" t="s">
        <v>2616</v>
      </c>
      <c r="F643" s="64" t="s">
        <v>1528</v>
      </c>
      <c r="G643" s="65">
        <v>30</v>
      </c>
      <c r="H643" s="65">
        <v>4962644</v>
      </c>
      <c r="I643" s="73" t="s">
        <v>2617</v>
      </c>
      <c r="J643" s="67">
        <v>4962644663224</v>
      </c>
      <c r="K643" s="65" t="s">
        <v>2615</v>
      </c>
      <c r="L643" s="68">
        <v>1200</v>
      </c>
      <c r="M643" s="67">
        <v>4962644663224</v>
      </c>
      <c r="O643" s="74">
        <v>1500</v>
      </c>
      <c r="Q643" s="51">
        <v>880</v>
      </c>
      <c r="R643" s="70">
        <v>1300</v>
      </c>
      <c r="S643" s="51">
        <v>880</v>
      </c>
      <c r="T643" s="71">
        <v>1180</v>
      </c>
      <c r="V643" s="70">
        <v>1400</v>
      </c>
      <c r="W643" s="51">
        <v>460</v>
      </c>
      <c r="X643" s="61">
        <v>555</v>
      </c>
      <c r="Y643" s="81" t="s">
        <v>1355</v>
      </c>
      <c r="Z643" s="72">
        <f t="shared" si="9"/>
        <v>1.2065217391304348</v>
      </c>
    </row>
    <row r="644" spans="1:26" ht="15" customHeight="1">
      <c r="A644" s="51" t="s">
        <v>1380</v>
      </c>
      <c r="B644" s="51" t="s">
        <v>1351</v>
      </c>
      <c r="C644" s="51">
        <v>4962644215003</v>
      </c>
      <c r="D644" s="65" t="s">
        <v>2618</v>
      </c>
      <c r="E644" s="65" t="s">
        <v>2619</v>
      </c>
      <c r="F644" s="64" t="s">
        <v>1528</v>
      </c>
      <c r="G644" s="65">
        <v>30</v>
      </c>
      <c r="H644" s="65">
        <v>4962644</v>
      </c>
      <c r="I644" s="73" t="s">
        <v>2620</v>
      </c>
      <c r="J644" s="67">
        <v>4962644215003</v>
      </c>
      <c r="K644" s="65" t="s">
        <v>2618</v>
      </c>
      <c r="L644" s="68">
        <v>1200</v>
      </c>
      <c r="M644" s="67">
        <v>4962644215003</v>
      </c>
      <c r="O644" s="60">
        <v>1200</v>
      </c>
      <c r="R644" s="70">
        <v>1080</v>
      </c>
      <c r="T644" s="71">
        <v>980</v>
      </c>
      <c r="V644" s="70">
        <v>1200</v>
      </c>
      <c r="X644" s="61">
        <v>460</v>
      </c>
      <c r="Y644" s="81" t="s">
        <v>1355</v>
      </c>
      <c r="Z644" s="72" t="e">
        <f t="shared" si="9"/>
        <v>#DIV/0!</v>
      </c>
    </row>
    <row r="645" spans="1:26" ht="15" customHeight="1">
      <c r="C645" s="51">
        <v>4962644932962</v>
      </c>
      <c r="D645" s="65" t="s">
        <v>239</v>
      </c>
      <c r="E645" s="65" t="s">
        <v>2621</v>
      </c>
      <c r="F645" s="64" t="s">
        <v>1520</v>
      </c>
      <c r="G645" s="65">
        <v>12</v>
      </c>
      <c r="H645" s="65">
        <v>4962644</v>
      </c>
      <c r="I645" s="73" t="s">
        <v>2622</v>
      </c>
      <c r="J645" s="67">
        <v>4962644932962</v>
      </c>
      <c r="K645" s="65" t="s">
        <v>239</v>
      </c>
      <c r="L645" s="68">
        <v>1400</v>
      </c>
      <c r="M645" s="67">
        <v>4962644932962</v>
      </c>
      <c r="O645" s="74">
        <v>1900</v>
      </c>
      <c r="Q645" s="51" t="s">
        <v>1547</v>
      </c>
      <c r="R645" s="70">
        <v>1400</v>
      </c>
      <c r="S645" s="51" t="s">
        <v>1547</v>
      </c>
      <c r="T645" s="71">
        <v>1280</v>
      </c>
      <c r="V645" s="70">
        <v>1500</v>
      </c>
      <c r="W645" s="51">
        <v>465</v>
      </c>
      <c r="X645" s="61">
        <v>600</v>
      </c>
      <c r="Z645" s="72">
        <f t="shared" ref="Z645:Z689" si="10">X645/W645</f>
        <v>1.2903225806451613</v>
      </c>
    </row>
    <row r="646" spans="1:26" ht="15" customHeight="1">
      <c r="A646" s="51" t="s">
        <v>1350</v>
      </c>
      <c r="B646" s="51" t="s">
        <v>1351</v>
      </c>
      <c r="C646" s="51">
        <v>4962644942336</v>
      </c>
      <c r="D646" s="65" t="s">
        <v>2623</v>
      </c>
      <c r="E646" s="65" t="s">
        <v>2624</v>
      </c>
      <c r="F646" s="64"/>
      <c r="G646" s="65">
        <v>20</v>
      </c>
      <c r="H646" s="65">
        <v>4962644</v>
      </c>
      <c r="I646" s="73" t="s">
        <v>2625</v>
      </c>
      <c r="J646" s="67">
        <v>4962644942336</v>
      </c>
      <c r="K646" s="65" t="s">
        <v>2623</v>
      </c>
      <c r="L646" s="68">
        <v>1800</v>
      </c>
      <c r="M646" s="67">
        <v>4962644942336</v>
      </c>
      <c r="O646" s="60">
        <v>2200</v>
      </c>
      <c r="Q646" s="51">
        <v>1280</v>
      </c>
      <c r="R646" s="70">
        <v>1400</v>
      </c>
      <c r="S646" s="51">
        <v>1280</v>
      </c>
      <c r="T646" s="71">
        <v>1280</v>
      </c>
      <c r="U646" s="51">
        <v>1280</v>
      </c>
      <c r="V646" s="70">
        <v>1500</v>
      </c>
      <c r="W646" s="51">
        <v>500</v>
      </c>
      <c r="X646" s="61">
        <v>600</v>
      </c>
      <c r="Y646" s="81" t="s">
        <v>1355</v>
      </c>
      <c r="Z646" s="72">
        <f t="shared" si="10"/>
        <v>1.2</v>
      </c>
    </row>
    <row r="647" spans="1:26" ht="15" customHeight="1">
      <c r="A647" s="51" t="s">
        <v>1350</v>
      </c>
      <c r="B647" s="51" t="s">
        <v>1351</v>
      </c>
      <c r="C647" s="51">
        <v>4962644943067</v>
      </c>
      <c r="D647" s="65" t="s">
        <v>2626</v>
      </c>
      <c r="E647" s="65" t="s">
        <v>2627</v>
      </c>
      <c r="F647" s="64"/>
      <c r="G647" s="65">
        <v>20</v>
      </c>
      <c r="H647" s="65">
        <v>4962644</v>
      </c>
      <c r="I647" s="73" t="s">
        <v>2628</v>
      </c>
      <c r="J647" s="67">
        <v>4962644943067</v>
      </c>
      <c r="K647" s="65" t="s">
        <v>2626</v>
      </c>
      <c r="L647" s="68">
        <v>1800</v>
      </c>
      <c r="M647" s="67">
        <v>4962644943067</v>
      </c>
      <c r="O647" s="60">
        <v>2200</v>
      </c>
      <c r="Q647" s="51">
        <v>1280</v>
      </c>
      <c r="R647" s="70">
        <v>1400</v>
      </c>
      <c r="S647" s="51">
        <v>1280</v>
      </c>
      <c r="T647" s="71">
        <v>1280</v>
      </c>
      <c r="U647" s="51">
        <v>1280</v>
      </c>
      <c r="V647" s="70">
        <v>1500</v>
      </c>
      <c r="W647" s="51">
        <v>500</v>
      </c>
      <c r="X647" s="61">
        <v>600</v>
      </c>
      <c r="Y647" s="81" t="s">
        <v>1355</v>
      </c>
      <c r="Z647" s="72">
        <f t="shared" si="10"/>
        <v>1.2</v>
      </c>
    </row>
    <row r="648" spans="1:26" ht="15" customHeight="1">
      <c r="C648" s="51">
        <v>4962644943029</v>
      </c>
      <c r="D648" s="75" t="s">
        <v>638</v>
      </c>
      <c r="E648" s="75" t="s">
        <v>2629</v>
      </c>
      <c r="F648" s="76"/>
      <c r="G648" s="75">
        <v>50</v>
      </c>
      <c r="H648" s="75">
        <v>4962644</v>
      </c>
      <c r="I648" s="77" t="s">
        <v>2630</v>
      </c>
      <c r="J648" s="78">
        <v>4962644943029</v>
      </c>
      <c r="K648" s="75" t="s">
        <v>638</v>
      </c>
      <c r="L648" s="79">
        <v>1500</v>
      </c>
      <c r="M648" s="78">
        <v>4962644943029</v>
      </c>
      <c r="N648" s="80"/>
      <c r="O648" s="60">
        <v>1500</v>
      </c>
      <c r="P648" s="80"/>
      <c r="Q648" s="123" t="s">
        <v>1361</v>
      </c>
      <c r="R648" s="58" t="s">
        <v>1358</v>
      </c>
      <c r="S648" s="80">
        <v>980</v>
      </c>
      <c r="T648" s="71">
        <v>980</v>
      </c>
      <c r="U648" s="80">
        <v>1480</v>
      </c>
      <c r="V648" s="60">
        <v>1480</v>
      </c>
      <c r="W648" s="80">
        <v>460</v>
      </c>
      <c r="X648" s="61">
        <v>460</v>
      </c>
      <c r="Z648" s="72">
        <f t="shared" si="10"/>
        <v>1</v>
      </c>
    </row>
    <row r="649" spans="1:26" ht="15" customHeight="1">
      <c r="C649" s="51">
        <v>4962644943036</v>
      </c>
      <c r="D649" s="75" t="s">
        <v>1024</v>
      </c>
      <c r="E649" s="75" t="s">
        <v>2631</v>
      </c>
      <c r="F649" s="76"/>
      <c r="G649" s="75">
        <v>100</v>
      </c>
      <c r="H649" s="75">
        <v>4962644</v>
      </c>
      <c r="I649" s="77" t="s">
        <v>2632</v>
      </c>
      <c r="J649" s="78">
        <v>4962644943036</v>
      </c>
      <c r="K649" s="75" t="s">
        <v>1024</v>
      </c>
      <c r="L649" s="79">
        <v>1200</v>
      </c>
      <c r="M649" s="78">
        <v>4962644943036</v>
      </c>
      <c r="N649" s="80"/>
      <c r="O649" s="60">
        <v>1200</v>
      </c>
      <c r="P649" s="80"/>
      <c r="Q649" s="123" t="s">
        <v>1361</v>
      </c>
      <c r="R649" s="58" t="s">
        <v>1358</v>
      </c>
      <c r="S649" s="80">
        <v>698</v>
      </c>
      <c r="T649" s="71">
        <v>698</v>
      </c>
      <c r="U649" s="80">
        <v>880</v>
      </c>
      <c r="V649" s="60">
        <v>880</v>
      </c>
      <c r="W649" s="80">
        <v>330</v>
      </c>
      <c r="X649" s="61">
        <v>330</v>
      </c>
      <c r="Z649" s="72">
        <f t="shared" si="10"/>
        <v>1</v>
      </c>
    </row>
    <row r="650" spans="1:26" ht="15" customHeight="1">
      <c r="C650" s="51">
        <v>4962644943043</v>
      </c>
      <c r="D650" s="75" t="s">
        <v>1025</v>
      </c>
      <c r="E650" s="75" t="s">
        <v>2633</v>
      </c>
      <c r="F650" s="76"/>
      <c r="G650" s="75">
        <v>100</v>
      </c>
      <c r="H650" s="75">
        <v>4962644</v>
      </c>
      <c r="I650" s="77" t="s">
        <v>2634</v>
      </c>
      <c r="J650" s="78">
        <v>4962644943043</v>
      </c>
      <c r="K650" s="75" t="s">
        <v>1025</v>
      </c>
      <c r="L650" s="79">
        <v>1200</v>
      </c>
      <c r="M650" s="78">
        <v>4962644943043</v>
      </c>
      <c r="N650" s="80"/>
      <c r="O650" s="60">
        <v>1200</v>
      </c>
      <c r="P650" s="80"/>
      <c r="Q650" s="123" t="s">
        <v>1361</v>
      </c>
      <c r="R650" s="58" t="s">
        <v>1358</v>
      </c>
      <c r="S650" s="80">
        <v>698</v>
      </c>
      <c r="T650" s="71">
        <v>698</v>
      </c>
      <c r="U650" s="80">
        <v>880</v>
      </c>
      <c r="V650" s="60">
        <v>880</v>
      </c>
      <c r="W650" s="80">
        <v>330</v>
      </c>
      <c r="X650" s="61">
        <v>330</v>
      </c>
      <c r="Z650" s="72">
        <f t="shared" si="10"/>
        <v>1</v>
      </c>
    </row>
    <row r="651" spans="1:26" ht="15" customHeight="1">
      <c r="C651" s="51">
        <v>4962644943074</v>
      </c>
      <c r="D651" s="75" t="s">
        <v>1026</v>
      </c>
      <c r="E651" s="75" t="s">
        <v>2635</v>
      </c>
      <c r="F651" s="76"/>
      <c r="G651" s="75">
        <v>100</v>
      </c>
      <c r="H651" s="75">
        <v>4962644</v>
      </c>
      <c r="I651" s="77" t="s">
        <v>2636</v>
      </c>
      <c r="J651" s="78">
        <v>4962644943074</v>
      </c>
      <c r="K651" s="75" t="s">
        <v>1026</v>
      </c>
      <c r="L651" s="79">
        <v>1000</v>
      </c>
      <c r="M651" s="78">
        <v>4962644943074</v>
      </c>
      <c r="N651" s="80"/>
      <c r="O651" s="60">
        <v>1000</v>
      </c>
      <c r="P651" s="80"/>
      <c r="Q651" s="123" t="s">
        <v>1361</v>
      </c>
      <c r="R651" s="58" t="s">
        <v>1358</v>
      </c>
      <c r="S651" s="80">
        <v>598</v>
      </c>
      <c r="T651" s="71">
        <v>598</v>
      </c>
      <c r="U651" s="80">
        <v>780</v>
      </c>
      <c r="V651" s="60">
        <v>780</v>
      </c>
      <c r="W651" s="80">
        <v>280</v>
      </c>
      <c r="X651" s="61">
        <v>280</v>
      </c>
      <c r="Z651" s="72">
        <f t="shared" si="10"/>
        <v>1</v>
      </c>
    </row>
    <row r="652" spans="1:26" ht="15" customHeight="1">
      <c r="C652" s="51">
        <v>4962644943203</v>
      </c>
      <c r="D652" s="75" t="s">
        <v>2637</v>
      </c>
      <c r="E652" s="75" t="s">
        <v>2638</v>
      </c>
      <c r="F652" s="76"/>
      <c r="G652" s="75">
        <v>50</v>
      </c>
      <c r="H652" s="75">
        <v>4962644</v>
      </c>
      <c r="I652" s="77" t="s">
        <v>2639</v>
      </c>
      <c r="J652" s="78">
        <v>4962644943203</v>
      </c>
      <c r="K652" s="75" t="s">
        <v>2637</v>
      </c>
      <c r="L652" s="79">
        <v>800</v>
      </c>
      <c r="M652" s="78">
        <v>4962644943203</v>
      </c>
      <c r="N652" s="80"/>
      <c r="O652" s="60">
        <v>800</v>
      </c>
      <c r="P652" s="80"/>
      <c r="Q652" s="123">
        <v>498</v>
      </c>
      <c r="R652" s="58">
        <v>499</v>
      </c>
      <c r="S652" s="80">
        <v>498</v>
      </c>
      <c r="T652" s="71">
        <v>498</v>
      </c>
      <c r="U652" s="80">
        <v>600</v>
      </c>
      <c r="V652" s="60">
        <v>600</v>
      </c>
      <c r="W652" s="80">
        <v>235</v>
      </c>
      <c r="X652" s="61">
        <v>235</v>
      </c>
      <c r="Z652" s="72">
        <f t="shared" si="10"/>
        <v>1</v>
      </c>
    </row>
    <row r="653" spans="1:26" ht="15" customHeight="1">
      <c r="C653" s="51">
        <v>4962644932054</v>
      </c>
      <c r="D653" s="75" t="s">
        <v>348</v>
      </c>
      <c r="E653" s="75" t="s">
        <v>2640</v>
      </c>
      <c r="F653" s="76"/>
      <c r="G653" s="75">
        <v>50</v>
      </c>
      <c r="H653" s="75">
        <v>4962644</v>
      </c>
      <c r="I653" s="77" t="s">
        <v>2641</v>
      </c>
      <c r="J653" s="78">
        <v>4962644932054</v>
      </c>
      <c r="K653" s="75" t="s">
        <v>348</v>
      </c>
      <c r="L653" s="79">
        <v>1500</v>
      </c>
      <c r="M653" s="78">
        <v>4962644932054</v>
      </c>
      <c r="N653" s="80"/>
      <c r="O653" s="60">
        <v>2000</v>
      </c>
      <c r="P653" s="80"/>
      <c r="Q653" s="80">
        <v>1480</v>
      </c>
      <c r="R653" s="70">
        <v>2170</v>
      </c>
      <c r="S653" s="80">
        <v>1480</v>
      </c>
      <c r="T653" s="71">
        <v>1980</v>
      </c>
      <c r="U653" s="80">
        <v>1480</v>
      </c>
      <c r="V653" s="70">
        <v>2300</v>
      </c>
      <c r="W653" s="80">
        <v>710</v>
      </c>
      <c r="X653" s="61">
        <v>930</v>
      </c>
      <c r="Z653" s="72">
        <f t="shared" si="10"/>
        <v>1.3098591549295775</v>
      </c>
    </row>
    <row r="654" spans="1:26" ht="15" customHeight="1">
      <c r="C654" s="51">
        <v>4962644943616</v>
      </c>
      <c r="D654" s="65" t="s">
        <v>2642</v>
      </c>
      <c r="E654" s="65" t="s">
        <v>2643</v>
      </c>
      <c r="F654" s="64"/>
      <c r="G654" s="65">
        <v>50</v>
      </c>
      <c r="H654" s="65">
        <v>4962644</v>
      </c>
      <c r="I654" s="73" t="s">
        <v>2644</v>
      </c>
      <c r="J654" s="67">
        <v>4962644943616</v>
      </c>
      <c r="K654" s="65" t="s">
        <v>2642</v>
      </c>
      <c r="L654" s="68">
        <v>2500</v>
      </c>
      <c r="M654" s="67">
        <v>4962644943616</v>
      </c>
      <c r="O654" s="60">
        <v>2500</v>
      </c>
      <c r="R654" s="70">
        <v>2180</v>
      </c>
      <c r="T654" s="71">
        <v>1980</v>
      </c>
      <c r="V654" s="70">
        <v>2300</v>
      </c>
      <c r="X654" s="61">
        <v>930</v>
      </c>
      <c r="Z654" s="72" t="e">
        <f t="shared" si="10"/>
        <v>#DIV/0!</v>
      </c>
    </row>
    <row r="655" spans="1:26" ht="15" customHeight="1">
      <c r="C655" s="51">
        <v>4962644932320</v>
      </c>
      <c r="D655" s="65" t="s">
        <v>708</v>
      </c>
      <c r="E655" s="65" t="s">
        <v>2645</v>
      </c>
      <c r="F655" s="64" t="s">
        <v>247</v>
      </c>
      <c r="G655" s="65">
        <v>20</v>
      </c>
      <c r="H655" s="65">
        <v>4962644</v>
      </c>
      <c r="I655" s="73" t="s">
        <v>2646</v>
      </c>
      <c r="J655" s="67">
        <v>4962644932320</v>
      </c>
      <c r="K655" s="65" t="s">
        <v>708</v>
      </c>
      <c r="L655" s="68">
        <v>1500</v>
      </c>
      <c r="M655" s="67">
        <v>4962644932320</v>
      </c>
      <c r="O655" s="74">
        <v>2000</v>
      </c>
      <c r="Q655" s="51">
        <v>1280</v>
      </c>
      <c r="R655" s="70">
        <v>1500</v>
      </c>
      <c r="S655" s="51">
        <v>1280</v>
      </c>
      <c r="T655" s="71">
        <v>1380</v>
      </c>
      <c r="U655" s="51">
        <v>1480</v>
      </c>
      <c r="V655" s="70">
        <v>1600</v>
      </c>
      <c r="W655" s="51">
        <v>490</v>
      </c>
      <c r="X655" s="61">
        <v>648</v>
      </c>
      <c r="Z655" s="72">
        <f t="shared" si="10"/>
        <v>1.3224489795918368</v>
      </c>
    </row>
    <row r="656" spans="1:26" ht="15" customHeight="1">
      <c r="C656" s="51">
        <v>4962644932412</v>
      </c>
      <c r="D656" s="65" t="s">
        <v>1028</v>
      </c>
      <c r="E656" s="65" t="s">
        <v>2645</v>
      </c>
      <c r="F656" s="64" t="s">
        <v>249</v>
      </c>
      <c r="G656" s="65">
        <v>20</v>
      </c>
      <c r="H656" s="65">
        <v>4962644</v>
      </c>
      <c r="I656" s="73" t="s">
        <v>2647</v>
      </c>
      <c r="J656" s="67">
        <v>4962644932412</v>
      </c>
      <c r="K656" s="65" t="s">
        <v>1028</v>
      </c>
      <c r="L656" s="68">
        <v>1500</v>
      </c>
      <c r="M656" s="67">
        <v>4962644932412</v>
      </c>
      <c r="O656" s="74">
        <v>2000</v>
      </c>
      <c r="Q656" s="51">
        <v>1280</v>
      </c>
      <c r="R656" s="70">
        <v>1500</v>
      </c>
      <c r="S656" s="51">
        <v>1280</v>
      </c>
      <c r="T656" s="71">
        <v>1360</v>
      </c>
      <c r="U656" s="51">
        <v>1480</v>
      </c>
      <c r="V656" s="70">
        <v>1600</v>
      </c>
      <c r="W656" s="51">
        <v>490</v>
      </c>
      <c r="X656" s="61">
        <v>648</v>
      </c>
      <c r="Z656" s="72">
        <f t="shared" si="10"/>
        <v>1.3224489795918368</v>
      </c>
    </row>
    <row r="657" spans="1:26" ht="15" customHeight="1">
      <c r="C657" s="51">
        <v>4962644935345</v>
      </c>
      <c r="D657" s="65" t="s">
        <v>250</v>
      </c>
      <c r="E657" s="65" t="s">
        <v>2648</v>
      </c>
      <c r="F657" s="64"/>
      <c r="G657" s="65" t="s">
        <v>1361</v>
      </c>
      <c r="H657" s="65">
        <v>4962644</v>
      </c>
      <c r="I657" s="73" t="s">
        <v>2649</v>
      </c>
      <c r="J657" s="67">
        <v>4962644935345</v>
      </c>
      <c r="K657" s="65" t="s">
        <v>250</v>
      </c>
      <c r="L657" s="68">
        <v>2000</v>
      </c>
      <c r="M657" s="67">
        <v>4962644935345</v>
      </c>
      <c r="O657" s="74">
        <v>2600</v>
      </c>
      <c r="R657" s="70">
        <v>2400</v>
      </c>
      <c r="T657" s="71">
        <v>2200</v>
      </c>
      <c r="V657" s="70">
        <v>2600</v>
      </c>
      <c r="W657" s="51">
        <v>800</v>
      </c>
      <c r="X657" s="61">
        <v>1035</v>
      </c>
      <c r="Z657" s="72">
        <f t="shared" si="10"/>
        <v>1.29375</v>
      </c>
    </row>
    <row r="658" spans="1:26" ht="15" customHeight="1">
      <c r="C658" s="51">
        <v>4962644940059</v>
      </c>
      <c r="D658" s="65" t="s">
        <v>604</v>
      </c>
      <c r="E658" s="63" t="s">
        <v>2650</v>
      </c>
      <c r="F658" s="64"/>
      <c r="G658" s="65">
        <v>30</v>
      </c>
      <c r="H658" s="63">
        <v>4962644</v>
      </c>
      <c r="I658" s="66" t="s">
        <v>2651</v>
      </c>
      <c r="J658" s="67">
        <v>4962644940059</v>
      </c>
      <c r="K658" s="65" t="s">
        <v>604</v>
      </c>
      <c r="L658" s="124">
        <v>4000</v>
      </c>
      <c r="M658" s="67">
        <v>4962644940059</v>
      </c>
      <c r="O658" s="60">
        <v>5300</v>
      </c>
      <c r="Q658" s="69">
        <v>2480</v>
      </c>
      <c r="R658" s="70">
        <v>3150</v>
      </c>
      <c r="S658" s="69" t="s">
        <v>2652</v>
      </c>
      <c r="T658" s="71">
        <v>2880</v>
      </c>
      <c r="U658" s="69">
        <v>2500</v>
      </c>
      <c r="V658" s="70">
        <v>3480</v>
      </c>
      <c r="W658" s="51">
        <v>1030</v>
      </c>
      <c r="X658" s="61">
        <v>1340</v>
      </c>
      <c r="Z658" s="72">
        <f t="shared" si="10"/>
        <v>1.3009708737864079</v>
      </c>
    </row>
    <row r="659" spans="1:26" ht="15" customHeight="1">
      <c r="C659" s="51">
        <v>4962644942800</v>
      </c>
      <c r="D659" s="65" t="s">
        <v>1029</v>
      </c>
      <c r="E659" s="63" t="s">
        <v>2653</v>
      </c>
      <c r="F659" s="64"/>
      <c r="G659" s="65">
        <v>40</v>
      </c>
      <c r="H659" s="63">
        <v>4962644</v>
      </c>
      <c r="I659" s="66" t="s">
        <v>2654</v>
      </c>
      <c r="J659" s="67">
        <v>4962644942800</v>
      </c>
      <c r="K659" s="65" t="s">
        <v>1029</v>
      </c>
      <c r="L659" s="124">
        <v>4000</v>
      </c>
      <c r="M659" s="67">
        <v>4962644942800</v>
      </c>
      <c r="O659" s="74">
        <v>5200</v>
      </c>
      <c r="Q659" s="69">
        <v>2980</v>
      </c>
      <c r="R659" s="70">
        <v>4280</v>
      </c>
      <c r="S659" s="69">
        <v>2980</v>
      </c>
      <c r="T659" s="71">
        <v>3880</v>
      </c>
      <c r="U659" s="69">
        <v>3980</v>
      </c>
      <c r="V659" s="70">
        <v>4800</v>
      </c>
      <c r="W659" s="51">
        <v>1400</v>
      </c>
      <c r="X659" s="61">
        <v>1820</v>
      </c>
      <c r="Z659" s="72">
        <f t="shared" si="10"/>
        <v>1.3</v>
      </c>
    </row>
    <row r="660" spans="1:26" ht="15" customHeight="1">
      <c r="C660" s="51">
        <v>4962644931552</v>
      </c>
      <c r="D660" s="65" t="s">
        <v>349</v>
      </c>
      <c r="E660" s="65" t="s">
        <v>2655</v>
      </c>
      <c r="F660" s="64"/>
      <c r="G660" s="65">
        <v>30</v>
      </c>
      <c r="H660" s="65">
        <v>4962644</v>
      </c>
      <c r="I660" s="73" t="s">
        <v>2656</v>
      </c>
      <c r="J660" s="67">
        <v>4962644931552</v>
      </c>
      <c r="K660" s="65" t="s">
        <v>349</v>
      </c>
      <c r="L660" s="68">
        <v>1200</v>
      </c>
      <c r="M660" s="67">
        <v>4962644931552</v>
      </c>
      <c r="O660" s="74">
        <v>1600</v>
      </c>
      <c r="Q660" s="51">
        <v>880</v>
      </c>
      <c r="R660" s="70">
        <v>1180</v>
      </c>
      <c r="S660" s="51">
        <v>880</v>
      </c>
      <c r="T660" s="71">
        <v>1080</v>
      </c>
      <c r="U660" s="51">
        <v>980</v>
      </c>
      <c r="V660" s="70">
        <v>1300</v>
      </c>
      <c r="W660" s="51">
        <v>390</v>
      </c>
      <c r="X660" s="61">
        <v>507</v>
      </c>
      <c r="Z660" s="72">
        <f t="shared" si="10"/>
        <v>1.3</v>
      </c>
    </row>
    <row r="661" spans="1:26" ht="15" customHeight="1">
      <c r="A661" s="51" t="s">
        <v>1380</v>
      </c>
      <c r="B661" s="51" t="s">
        <v>1351</v>
      </c>
      <c r="C661" s="51">
        <v>4962644933709</v>
      </c>
      <c r="D661" s="65" t="s">
        <v>354</v>
      </c>
      <c r="E661" s="65" t="s">
        <v>2657</v>
      </c>
      <c r="F661" s="64"/>
      <c r="G661" s="65">
        <v>100</v>
      </c>
      <c r="H661" s="65">
        <v>4962644</v>
      </c>
      <c r="I661" s="73" t="s">
        <v>2658</v>
      </c>
      <c r="J661" s="67">
        <v>4962644933709</v>
      </c>
      <c r="K661" s="65" t="s">
        <v>354</v>
      </c>
      <c r="L661" s="68">
        <v>1200</v>
      </c>
      <c r="M661" s="67">
        <v>4962644933709</v>
      </c>
      <c r="O661" s="60">
        <v>1200</v>
      </c>
      <c r="Q661" s="51">
        <v>480</v>
      </c>
      <c r="R661" s="70">
        <v>480</v>
      </c>
      <c r="S661" s="51">
        <v>480</v>
      </c>
      <c r="T661" s="71">
        <v>480</v>
      </c>
      <c r="U661" s="51">
        <v>580</v>
      </c>
      <c r="V661" s="70">
        <v>580</v>
      </c>
      <c r="W661" s="51">
        <v>225</v>
      </c>
      <c r="X661" s="61">
        <v>225</v>
      </c>
      <c r="Y661" s="51" t="s">
        <v>1390</v>
      </c>
      <c r="Z661" s="72">
        <f t="shared" si="10"/>
        <v>1</v>
      </c>
    </row>
    <row r="662" spans="1:26" ht="15" customHeight="1">
      <c r="A662" s="51" t="s">
        <v>1350</v>
      </c>
      <c r="B662" s="51" t="s">
        <v>1351</v>
      </c>
      <c r="C662" s="51">
        <v>4962644939138</v>
      </c>
      <c r="D662" s="65" t="s">
        <v>606</v>
      </c>
      <c r="E662" s="65" t="s">
        <v>2659</v>
      </c>
      <c r="F662" s="64" t="s">
        <v>249</v>
      </c>
      <c r="G662" s="65">
        <v>100</v>
      </c>
      <c r="H662" s="65">
        <v>4962644</v>
      </c>
      <c r="I662" s="73" t="s">
        <v>2660</v>
      </c>
      <c r="J662" s="67">
        <v>4962644939138</v>
      </c>
      <c r="K662" s="65" t="s">
        <v>606</v>
      </c>
      <c r="L662" s="68">
        <v>800</v>
      </c>
      <c r="M662" s="67">
        <v>4962644939138</v>
      </c>
      <c r="O662" s="74">
        <v>1100</v>
      </c>
      <c r="Q662" s="51">
        <v>598</v>
      </c>
      <c r="R662" s="70">
        <v>630</v>
      </c>
      <c r="S662" s="51">
        <v>553</v>
      </c>
      <c r="T662" s="71">
        <v>698</v>
      </c>
      <c r="U662" s="51">
        <v>600</v>
      </c>
      <c r="V662" s="70">
        <v>850</v>
      </c>
      <c r="W662" s="51">
        <v>260</v>
      </c>
      <c r="X662" s="61">
        <v>328</v>
      </c>
      <c r="Y662" s="81" t="s">
        <v>1355</v>
      </c>
      <c r="Z662" s="72">
        <f t="shared" si="10"/>
        <v>1.2615384615384615</v>
      </c>
    </row>
    <row r="663" spans="1:26" ht="15" customHeight="1">
      <c r="A663" s="51" t="s">
        <v>1350</v>
      </c>
      <c r="B663" s="51" t="s">
        <v>1351</v>
      </c>
      <c r="C663" s="51">
        <v>4962644939084</v>
      </c>
      <c r="D663" s="65" t="s">
        <v>607</v>
      </c>
      <c r="E663" s="65" t="s">
        <v>2659</v>
      </c>
      <c r="F663" s="64" t="s">
        <v>1372</v>
      </c>
      <c r="G663" s="65">
        <v>100</v>
      </c>
      <c r="H663" s="65">
        <v>4962644</v>
      </c>
      <c r="I663" s="73" t="s">
        <v>2661</v>
      </c>
      <c r="J663" s="67">
        <v>4962644939084</v>
      </c>
      <c r="K663" s="65" t="s">
        <v>607</v>
      </c>
      <c r="L663" s="68">
        <v>800</v>
      </c>
      <c r="M663" s="67">
        <v>4962644939084</v>
      </c>
      <c r="O663" s="74">
        <v>1100</v>
      </c>
      <c r="Q663" s="51">
        <v>598</v>
      </c>
      <c r="R663" s="70">
        <v>630</v>
      </c>
      <c r="S663" s="51">
        <v>553</v>
      </c>
      <c r="T663" s="71">
        <v>698</v>
      </c>
      <c r="U663" s="51">
        <v>600</v>
      </c>
      <c r="V663" s="70">
        <v>850</v>
      </c>
      <c r="W663" s="51">
        <v>260</v>
      </c>
      <c r="X663" s="61">
        <v>328</v>
      </c>
      <c r="Y663" s="81" t="s">
        <v>1355</v>
      </c>
      <c r="Z663" s="72">
        <f t="shared" si="10"/>
        <v>1.2615384615384615</v>
      </c>
    </row>
    <row r="664" spans="1:26" ht="15" customHeight="1">
      <c r="A664" s="51" t="s">
        <v>1350</v>
      </c>
      <c r="B664" s="51" t="s">
        <v>1351</v>
      </c>
      <c r="C664" s="51">
        <v>4962644941322</v>
      </c>
      <c r="D664" s="65" t="s">
        <v>608</v>
      </c>
      <c r="E664" s="65" t="s">
        <v>2662</v>
      </c>
      <c r="F664" s="64" t="s">
        <v>249</v>
      </c>
      <c r="G664" s="65">
        <v>100</v>
      </c>
      <c r="H664" s="65">
        <v>4962644</v>
      </c>
      <c r="I664" s="73" t="s">
        <v>2663</v>
      </c>
      <c r="J664" s="67">
        <v>4962644941322</v>
      </c>
      <c r="K664" s="65" t="s">
        <v>608</v>
      </c>
      <c r="L664" s="68">
        <v>1500</v>
      </c>
      <c r="M664" s="67">
        <v>4962644941322</v>
      </c>
      <c r="O664" s="60">
        <v>1900</v>
      </c>
      <c r="Q664" s="51">
        <v>980</v>
      </c>
      <c r="R664" s="70">
        <v>1400</v>
      </c>
      <c r="S664" s="51">
        <v>980</v>
      </c>
      <c r="T664" s="71">
        <v>1200</v>
      </c>
      <c r="U664" s="51">
        <v>1200</v>
      </c>
      <c r="V664" s="70">
        <v>1500</v>
      </c>
      <c r="W664" s="51">
        <v>460</v>
      </c>
      <c r="X664" s="61">
        <v>560</v>
      </c>
      <c r="Y664" s="81" t="s">
        <v>1355</v>
      </c>
      <c r="Z664" s="72">
        <f t="shared" si="10"/>
        <v>1.2173913043478262</v>
      </c>
    </row>
    <row r="665" spans="1:26" ht="15" customHeight="1">
      <c r="A665" s="51" t="s">
        <v>1350</v>
      </c>
      <c r="B665" s="51" t="s">
        <v>1351</v>
      </c>
      <c r="C665" s="51">
        <v>4962644941612</v>
      </c>
      <c r="D665" s="65" t="s">
        <v>609</v>
      </c>
      <c r="E665" s="65" t="s">
        <v>2662</v>
      </c>
      <c r="F665" s="64" t="s">
        <v>1372</v>
      </c>
      <c r="G665" s="65">
        <v>100</v>
      </c>
      <c r="H665" s="65">
        <v>4962644</v>
      </c>
      <c r="I665" s="73" t="s">
        <v>2664</v>
      </c>
      <c r="J665" s="67">
        <v>4962644941612</v>
      </c>
      <c r="K665" s="65" t="s">
        <v>609</v>
      </c>
      <c r="L665" s="68">
        <v>1500</v>
      </c>
      <c r="M665" s="67">
        <v>4962644941612</v>
      </c>
      <c r="O665" s="60">
        <v>1900</v>
      </c>
      <c r="Q665" s="51">
        <v>980</v>
      </c>
      <c r="R665" s="70">
        <v>1400</v>
      </c>
      <c r="S665" s="51">
        <v>980</v>
      </c>
      <c r="T665" s="71">
        <v>1200</v>
      </c>
      <c r="U665" s="51">
        <v>1200</v>
      </c>
      <c r="V665" s="70">
        <v>1500</v>
      </c>
      <c r="W665" s="51">
        <v>460</v>
      </c>
      <c r="X665" s="61">
        <v>560</v>
      </c>
      <c r="Y665" s="81" t="s">
        <v>1355</v>
      </c>
      <c r="Z665" s="72">
        <f t="shared" si="10"/>
        <v>1.2173913043478262</v>
      </c>
    </row>
    <row r="666" spans="1:26" ht="15" customHeight="1">
      <c r="A666" s="51" t="s">
        <v>1350</v>
      </c>
      <c r="B666" s="51" t="s">
        <v>1351</v>
      </c>
      <c r="C666" s="51">
        <v>4962644936076</v>
      </c>
      <c r="D666" s="65" t="s">
        <v>610</v>
      </c>
      <c r="E666" s="65" t="s">
        <v>2665</v>
      </c>
      <c r="F666" s="64"/>
      <c r="G666" s="65">
        <v>30</v>
      </c>
      <c r="H666" s="65">
        <v>4962644</v>
      </c>
      <c r="I666" s="73" t="s">
        <v>2666</v>
      </c>
      <c r="J666" s="67">
        <v>4962644936076</v>
      </c>
      <c r="K666" s="65" t="s">
        <v>610</v>
      </c>
      <c r="L666" s="68">
        <v>1200</v>
      </c>
      <c r="M666" s="67">
        <v>4962644936076</v>
      </c>
      <c r="O666" s="60">
        <v>1600</v>
      </c>
      <c r="Q666" s="51">
        <v>934</v>
      </c>
      <c r="R666" s="70">
        <v>1280</v>
      </c>
      <c r="S666" s="51">
        <v>934</v>
      </c>
      <c r="T666" s="71">
        <v>1180</v>
      </c>
      <c r="V666" s="70">
        <v>1400</v>
      </c>
      <c r="W666" s="51">
        <v>420</v>
      </c>
      <c r="X666" s="61">
        <v>538</v>
      </c>
      <c r="Y666" s="81" t="s">
        <v>1355</v>
      </c>
      <c r="Z666" s="72">
        <f t="shared" si="10"/>
        <v>1.2809523809523808</v>
      </c>
    </row>
    <row r="667" spans="1:26" ht="15" customHeight="1">
      <c r="A667" s="51" t="s">
        <v>1350</v>
      </c>
      <c r="B667" s="51" t="s">
        <v>1351</v>
      </c>
      <c r="C667" s="51">
        <v>4962644936403</v>
      </c>
      <c r="D667" s="65" t="s">
        <v>611</v>
      </c>
      <c r="E667" s="65" t="s">
        <v>2667</v>
      </c>
      <c r="F667" s="64"/>
      <c r="G667" s="65">
        <v>30</v>
      </c>
      <c r="H667" s="65">
        <v>4962644</v>
      </c>
      <c r="I667" s="73" t="s">
        <v>2668</v>
      </c>
      <c r="J667" s="67">
        <v>4962644936403</v>
      </c>
      <c r="K667" s="65" t="s">
        <v>611</v>
      </c>
      <c r="L667" s="68">
        <v>700</v>
      </c>
      <c r="M667" s="67">
        <v>4962644936403</v>
      </c>
      <c r="O667" s="74">
        <v>1200</v>
      </c>
      <c r="Q667" s="51">
        <v>580</v>
      </c>
      <c r="R667" s="70">
        <v>848</v>
      </c>
      <c r="S667" s="51">
        <v>498</v>
      </c>
      <c r="T667" s="71">
        <v>768</v>
      </c>
      <c r="U667" s="51">
        <v>630</v>
      </c>
      <c r="V667" s="70">
        <v>900</v>
      </c>
      <c r="W667" s="51">
        <v>220</v>
      </c>
      <c r="X667" s="61">
        <v>360</v>
      </c>
      <c r="Y667" s="81" t="s">
        <v>1355</v>
      </c>
      <c r="Z667" s="72">
        <f t="shared" si="10"/>
        <v>1.6363636363636365</v>
      </c>
    </row>
    <row r="668" spans="1:26" ht="15" customHeight="1">
      <c r="A668" s="51" t="s">
        <v>1350</v>
      </c>
      <c r="B668" s="51" t="s">
        <v>1351</v>
      </c>
      <c r="C668" s="51">
        <v>4962644936922</v>
      </c>
      <c r="D668" s="65" t="s">
        <v>612</v>
      </c>
      <c r="E668" s="65" t="s">
        <v>2669</v>
      </c>
      <c r="F668" s="64"/>
      <c r="G668" s="65">
        <v>30</v>
      </c>
      <c r="H668" s="65">
        <v>4962644</v>
      </c>
      <c r="I668" s="73" t="s">
        <v>2670</v>
      </c>
      <c r="J668" s="67">
        <v>4962644936922</v>
      </c>
      <c r="K668" s="65" t="s">
        <v>612</v>
      </c>
      <c r="L668" s="68">
        <v>400</v>
      </c>
      <c r="M668" s="67">
        <v>4962644936922</v>
      </c>
      <c r="O668" s="74">
        <v>500</v>
      </c>
      <c r="Q668" s="51">
        <v>350</v>
      </c>
      <c r="R668" s="70">
        <v>468</v>
      </c>
      <c r="S668" s="51">
        <v>350</v>
      </c>
      <c r="T668" s="71">
        <v>428</v>
      </c>
      <c r="U668" s="51">
        <v>398</v>
      </c>
      <c r="V668" s="70">
        <v>500</v>
      </c>
      <c r="W668" s="51">
        <v>160</v>
      </c>
      <c r="X668" s="61">
        <v>200</v>
      </c>
      <c r="Y668" s="81" t="s">
        <v>1355</v>
      </c>
      <c r="Z668" s="72">
        <f t="shared" si="10"/>
        <v>1.25</v>
      </c>
    </row>
    <row r="669" spans="1:26" ht="15" customHeight="1">
      <c r="A669" s="51" t="s">
        <v>1350</v>
      </c>
      <c r="B669" s="51" t="s">
        <v>1351</v>
      </c>
      <c r="C669" s="51">
        <v>4962644936939</v>
      </c>
      <c r="D669" s="65" t="s">
        <v>2671</v>
      </c>
      <c r="E669" s="65" t="s">
        <v>2672</v>
      </c>
      <c r="F669" s="64"/>
      <c r="G669" s="65">
        <v>30</v>
      </c>
      <c r="H669" s="65">
        <v>4962644</v>
      </c>
      <c r="I669" s="73" t="s">
        <v>2673</v>
      </c>
      <c r="J669" s="67">
        <v>4962644936939</v>
      </c>
      <c r="K669" s="65" t="s">
        <v>2671</v>
      </c>
      <c r="L669" s="68">
        <v>700</v>
      </c>
      <c r="M669" s="67">
        <v>4962644936939</v>
      </c>
      <c r="O669" s="74">
        <v>1000</v>
      </c>
      <c r="Q669" s="51">
        <v>580</v>
      </c>
      <c r="R669" s="70">
        <v>698</v>
      </c>
      <c r="S669" s="51">
        <v>498</v>
      </c>
      <c r="T669" s="71">
        <v>638</v>
      </c>
      <c r="U669" s="51">
        <v>630</v>
      </c>
      <c r="V669" s="70">
        <v>800</v>
      </c>
      <c r="W669" s="51">
        <v>220</v>
      </c>
      <c r="X669" s="61">
        <v>300</v>
      </c>
      <c r="Y669" s="81" t="s">
        <v>1355</v>
      </c>
      <c r="Z669" s="72">
        <f t="shared" si="10"/>
        <v>1.3636363636363635</v>
      </c>
    </row>
    <row r="670" spans="1:26" ht="15" customHeight="1">
      <c r="A670" s="51" t="s">
        <v>1380</v>
      </c>
      <c r="B670" s="51" t="s">
        <v>1351</v>
      </c>
      <c r="C670" s="51">
        <v>4962644785513</v>
      </c>
      <c r="D670" s="65" t="s">
        <v>1030</v>
      </c>
      <c r="E670" s="65" t="s">
        <v>2674</v>
      </c>
      <c r="F670" s="65"/>
      <c r="G670" s="65">
        <v>50</v>
      </c>
      <c r="H670" s="65">
        <v>4962644</v>
      </c>
      <c r="I670" s="73" t="s">
        <v>2675</v>
      </c>
      <c r="J670" s="67">
        <v>4962644785513</v>
      </c>
      <c r="K670" s="65" t="s">
        <v>1030</v>
      </c>
      <c r="L670" s="68" t="s">
        <v>2676</v>
      </c>
      <c r="M670" s="67">
        <v>4962644785513</v>
      </c>
      <c r="O670" s="60" t="s">
        <v>1547</v>
      </c>
      <c r="T670" s="71"/>
      <c r="U670" s="51">
        <v>750</v>
      </c>
      <c r="V670" s="60">
        <v>820</v>
      </c>
      <c r="W670" s="51">
        <v>263</v>
      </c>
      <c r="X670" s="61">
        <v>285</v>
      </c>
      <c r="Y670" s="81" t="s">
        <v>1355</v>
      </c>
      <c r="Z670" s="72">
        <f t="shared" si="10"/>
        <v>1.0836501901140685</v>
      </c>
    </row>
    <row r="671" spans="1:26" ht="15" customHeight="1">
      <c r="A671" s="51" t="s">
        <v>1380</v>
      </c>
      <c r="B671" s="51" t="s">
        <v>1351</v>
      </c>
      <c r="C671" s="51">
        <v>4962644785506</v>
      </c>
      <c r="D671" s="65" t="s">
        <v>1031</v>
      </c>
      <c r="E671" s="65" t="s">
        <v>2677</v>
      </c>
      <c r="F671" s="65"/>
      <c r="G671" s="65">
        <v>3</v>
      </c>
      <c r="H671" s="65">
        <v>4962644</v>
      </c>
      <c r="I671" s="73" t="s">
        <v>2678</v>
      </c>
      <c r="J671" s="67">
        <v>4962644785506</v>
      </c>
      <c r="K671" s="65" t="s">
        <v>1031</v>
      </c>
      <c r="L671" s="68" t="s">
        <v>2676</v>
      </c>
      <c r="M671" s="67">
        <v>4962644785506</v>
      </c>
      <c r="O671" s="60" t="s">
        <v>1547</v>
      </c>
      <c r="T671" s="71"/>
      <c r="U671" s="51">
        <v>13500</v>
      </c>
      <c r="V671" s="60">
        <v>14500</v>
      </c>
      <c r="W671" s="51">
        <v>3375</v>
      </c>
      <c r="X671" s="61">
        <v>3630</v>
      </c>
      <c r="Y671" s="81" t="s">
        <v>1355</v>
      </c>
      <c r="Z671" s="72">
        <f t="shared" si="10"/>
        <v>1.0755555555555556</v>
      </c>
    </row>
    <row r="672" spans="1:26" ht="15" customHeight="1">
      <c r="A672" s="51" t="s">
        <v>1380</v>
      </c>
      <c r="B672" s="51" t="s">
        <v>1351</v>
      </c>
      <c r="C672" s="51">
        <v>4962644785490</v>
      </c>
      <c r="D672" s="65" t="s">
        <v>1032</v>
      </c>
      <c r="E672" s="65" t="s">
        <v>2679</v>
      </c>
      <c r="F672" s="65"/>
      <c r="G672" s="65">
        <v>50</v>
      </c>
      <c r="H672" s="65">
        <v>4962644</v>
      </c>
      <c r="I672" s="73" t="s">
        <v>2680</v>
      </c>
      <c r="J672" s="67">
        <v>4962644785490</v>
      </c>
      <c r="K672" s="65" t="s">
        <v>1032</v>
      </c>
      <c r="L672" s="68" t="s">
        <v>2676</v>
      </c>
      <c r="M672" s="67">
        <v>4962644785490</v>
      </c>
      <c r="O672" s="60" t="s">
        <v>1547</v>
      </c>
      <c r="T672" s="71"/>
      <c r="U672" s="51">
        <v>800</v>
      </c>
      <c r="V672" s="60">
        <v>880</v>
      </c>
      <c r="W672" s="51">
        <v>280</v>
      </c>
      <c r="X672" s="61">
        <v>308</v>
      </c>
      <c r="Y672" s="81" t="s">
        <v>1355</v>
      </c>
      <c r="Z672" s="72">
        <f t="shared" si="10"/>
        <v>1.1000000000000001</v>
      </c>
    </row>
    <row r="673" spans="1:26" ht="15" customHeight="1">
      <c r="A673" s="51" t="s">
        <v>1380</v>
      </c>
      <c r="B673" s="51" t="s">
        <v>1351</v>
      </c>
      <c r="C673" s="51">
        <v>4962644785483</v>
      </c>
      <c r="D673" s="65" t="s">
        <v>1033</v>
      </c>
      <c r="E673" s="65" t="s">
        <v>2681</v>
      </c>
      <c r="F673" s="65"/>
      <c r="G673" s="65">
        <v>3</v>
      </c>
      <c r="H673" s="65">
        <v>4962644</v>
      </c>
      <c r="I673" s="73" t="s">
        <v>2682</v>
      </c>
      <c r="J673" s="67">
        <v>4962644785483</v>
      </c>
      <c r="K673" s="65" t="s">
        <v>1033</v>
      </c>
      <c r="L673" s="68" t="s">
        <v>2676</v>
      </c>
      <c r="M673" s="67">
        <v>4962644785483</v>
      </c>
      <c r="O673" s="60" t="s">
        <v>1547</v>
      </c>
      <c r="T673" s="71"/>
      <c r="U673" s="51">
        <v>15000</v>
      </c>
      <c r="V673" s="60">
        <v>15850</v>
      </c>
      <c r="W673" s="51">
        <v>3750</v>
      </c>
      <c r="X673" s="61">
        <v>3960</v>
      </c>
      <c r="Y673" s="81" t="s">
        <v>1355</v>
      </c>
      <c r="Z673" s="72">
        <f t="shared" si="10"/>
        <v>1.056</v>
      </c>
    </row>
    <row r="674" spans="1:26" ht="15" customHeight="1">
      <c r="C674" s="51">
        <v>4962644215515</v>
      </c>
      <c r="D674" s="65" t="s">
        <v>254</v>
      </c>
      <c r="E674" s="65" t="s">
        <v>2683</v>
      </c>
      <c r="F674" s="65"/>
      <c r="G674" s="65">
        <v>80</v>
      </c>
      <c r="H674" s="65">
        <v>4962644</v>
      </c>
      <c r="I674" s="73" t="s">
        <v>2684</v>
      </c>
      <c r="J674" s="67">
        <v>4962644215515</v>
      </c>
      <c r="K674" s="65" t="s">
        <v>254</v>
      </c>
      <c r="L674" s="68" t="s">
        <v>1440</v>
      </c>
      <c r="M674" s="67">
        <v>4962644215515</v>
      </c>
      <c r="O674" s="60" t="s">
        <v>1547</v>
      </c>
      <c r="Q674" s="51">
        <v>1980</v>
      </c>
      <c r="R674" s="60">
        <v>2800</v>
      </c>
      <c r="S674" s="51">
        <v>1980</v>
      </c>
      <c r="T674" s="71">
        <v>2580</v>
      </c>
      <c r="U674" s="51">
        <v>2480</v>
      </c>
      <c r="V674" s="60">
        <v>3000</v>
      </c>
      <c r="W674" s="51">
        <v>930</v>
      </c>
      <c r="X674" s="61">
        <v>1209</v>
      </c>
      <c r="Y674" s="81" t="s">
        <v>1355</v>
      </c>
      <c r="Z674" s="72">
        <f t="shared" si="10"/>
        <v>1.3</v>
      </c>
    </row>
    <row r="675" spans="1:26" ht="15" customHeight="1">
      <c r="C675" s="51">
        <v>4962644215522</v>
      </c>
      <c r="D675" s="65" t="s">
        <v>1035</v>
      </c>
      <c r="E675" s="65" t="s">
        <v>2685</v>
      </c>
      <c r="F675" s="65"/>
      <c r="G675" s="65">
        <v>80</v>
      </c>
      <c r="H675" s="65">
        <v>4962644</v>
      </c>
      <c r="I675" s="73" t="s">
        <v>2686</v>
      </c>
      <c r="J675" s="67">
        <v>4962644215522</v>
      </c>
      <c r="K675" s="65" t="s">
        <v>1035</v>
      </c>
      <c r="L675" s="68" t="s">
        <v>1440</v>
      </c>
      <c r="M675" s="67">
        <v>4962644215522</v>
      </c>
      <c r="O675" s="60" t="s">
        <v>1547</v>
      </c>
      <c r="Q675" s="51">
        <v>2980</v>
      </c>
      <c r="R675" s="60">
        <v>3500</v>
      </c>
      <c r="S675" s="51">
        <v>2480</v>
      </c>
      <c r="T675" s="71">
        <v>3220</v>
      </c>
      <c r="U675" s="51">
        <v>3480</v>
      </c>
      <c r="V675" s="60">
        <v>3800</v>
      </c>
      <c r="W675" s="51">
        <v>1165</v>
      </c>
      <c r="X675" s="61">
        <v>1515</v>
      </c>
      <c r="Y675" s="81" t="s">
        <v>1355</v>
      </c>
      <c r="Z675" s="72">
        <f t="shared" si="10"/>
        <v>1.3004291845493563</v>
      </c>
    </row>
    <row r="676" spans="1:26" ht="15" customHeight="1">
      <c r="C676" s="51">
        <v>4962644215539</v>
      </c>
      <c r="D676" s="65" t="s">
        <v>1036</v>
      </c>
      <c r="E676" s="65" t="s">
        <v>2687</v>
      </c>
      <c r="F676" s="65"/>
      <c r="G676" s="65">
        <v>40</v>
      </c>
      <c r="H676" s="65">
        <v>4962644</v>
      </c>
      <c r="I676" s="73" t="s">
        <v>2688</v>
      </c>
      <c r="J676" s="67">
        <v>4962644215539</v>
      </c>
      <c r="K676" s="65" t="s">
        <v>1036</v>
      </c>
      <c r="L676" s="68" t="s">
        <v>1440</v>
      </c>
      <c r="M676" s="67">
        <v>4962644215539</v>
      </c>
      <c r="O676" s="60" t="s">
        <v>1547</v>
      </c>
      <c r="Q676" s="51">
        <v>3780</v>
      </c>
      <c r="R676" s="60">
        <v>4950</v>
      </c>
      <c r="S676" s="51">
        <v>3480</v>
      </c>
      <c r="T676" s="71">
        <v>4520</v>
      </c>
      <c r="U676" s="51">
        <v>3980</v>
      </c>
      <c r="V676" s="60">
        <v>5300</v>
      </c>
      <c r="W676" s="51">
        <v>1635</v>
      </c>
      <c r="X676" s="61">
        <v>2126</v>
      </c>
      <c r="Y676" s="81" t="s">
        <v>1355</v>
      </c>
      <c r="Z676" s="72">
        <f t="shared" si="10"/>
        <v>1.3003058103975536</v>
      </c>
    </row>
    <row r="677" spans="1:26" ht="15" customHeight="1">
      <c r="C677" s="51">
        <v>4962644943425</v>
      </c>
      <c r="D677" s="65" t="s">
        <v>2689</v>
      </c>
      <c r="E677" s="65" t="s">
        <v>2690</v>
      </c>
      <c r="F677" s="64" t="s">
        <v>193</v>
      </c>
      <c r="G677" s="65">
        <v>40</v>
      </c>
      <c r="H677" s="65">
        <v>4962644</v>
      </c>
      <c r="I677" s="73" t="s">
        <v>2691</v>
      </c>
      <c r="J677" s="67">
        <v>4962644943425</v>
      </c>
      <c r="K677" s="65" t="s">
        <v>2689</v>
      </c>
      <c r="L677" s="68">
        <v>2000</v>
      </c>
      <c r="M677" s="67">
        <v>4962644943425</v>
      </c>
      <c r="O677" s="60">
        <v>2000</v>
      </c>
      <c r="R677" s="60">
        <v>1480</v>
      </c>
      <c r="T677" s="71">
        <v>1480</v>
      </c>
      <c r="V677" s="70">
        <v>1680</v>
      </c>
      <c r="X677" s="61">
        <v>695</v>
      </c>
      <c r="Z677" s="72" t="e">
        <f t="shared" si="10"/>
        <v>#DIV/0!</v>
      </c>
    </row>
    <row r="678" spans="1:26" ht="15" customHeight="1">
      <c r="A678" s="80" t="s">
        <v>1350</v>
      </c>
      <c r="B678" s="80" t="s">
        <v>1351</v>
      </c>
      <c r="C678" s="80">
        <v>4962644938575</v>
      </c>
      <c r="D678" s="75" t="s">
        <v>2692</v>
      </c>
      <c r="E678" s="75" t="s">
        <v>2693</v>
      </c>
      <c r="F678" s="76"/>
      <c r="G678" s="75">
        <v>100</v>
      </c>
      <c r="H678" s="75">
        <v>4962644</v>
      </c>
      <c r="I678" s="77" t="s">
        <v>2694</v>
      </c>
      <c r="J678" s="78">
        <v>4962644938575</v>
      </c>
      <c r="K678" s="75" t="s">
        <v>2692</v>
      </c>
      <c r="L678" s="79" t="s">
        <v>2652</v>
      </c>
      <c r="M678" s="78">
        <v>4962644938575</v>
      </c>
      <c r="N678" s="80"/>
      <c r="O678" s="60" t="s">
        <v>1547</v>
      </c>
      <c r="P678" s="80"/>
      <c r="Q678" s="80"/>
      <c r="R678" s="70">
        <v>0</v>
      </c>
      <c r="S678" s="80"/>
      <c r="T678" s="71">
        <v>0</v>
      </c>
      <c r="U678" s="80"/>
      <c r="V678" s="70">
        <v>0</v>
      </c>
      <c r="W678" s="80"/>
      <c r="X678" s="61">
        <v>0</v>
      </c>
      <c r="Z678" s="72" t="e">
        <f t="shared" si="10"/>
        <v>#DIV/0!</v>
      </c>
    </row>
    <row r="679" spans="1:26" s="125" customFormat="1" ht="15" customHeight="1">
      <c r="C679" s="125">
        <v>4962644943722</v>
      </c>
      <c r="D679" s="126" t="s">
        <v>846</v>
      </c>
      <c r="E679" s="126" t="s">
        <v>2695</v>
      </c>
      <c r="F679" s="126"/>
      <c r="G679" s="126"/>
      <c r="H679" s="126"/>
      <c r="I679" s="127"/>
      <c r="J679" s="128">
        <v>4962644943722</v>
      </c>
      <c r="K679" s="126" t="s">
        <v>846</v>
      </c>
      <c r="L679" s="129"/>
      <c r="M679" s="128">
        <v>4962644943722</v>
      </c>
      <c r="O679" s="130">
        <v>1000</v>
      </c>
      <c r="R679" s="131">
        <v>748</v>
      </c>
      <c r="T679" s="132">
        <v>680</v>
      </c>
      <c r="V679" s="131">
        <v>800</v>
      </c>
      <c r="X679" s="133">
        <v>320</v>
      </c>
      <c r="Z679" s="134" t="e">
        <f t="shared" si="10"/>
        <v>#DIV/0!</v>
      </c>
    </row>
    <row r="680" spans="1:26" s="125" customFormat="1" ht="15" customHeight="1">
      <c r="C680" s="125">
        <v>4962644943739</v>
      </c>
      <c r="D680" s="126" t="s">
        <v>844</v>
      </c>
      <c r="E680" s="126" t="s">
        <v>2696</v>
      </c>
      <c r="F680" s="126"/>
      <c r="G680" s="126"/>
      <c r="H680" s="126"/>
      <c r="I680" s="127"/>
      <c r="J680" s="128">
        <v>4962644943739</v>
      </c>
      <c r="K680" s="126" t="s">
        <v>844</v>
      </c>
      <c r="L680" s="129"/>
      <c r="M680" s="128">
        <v>4962644943739</v>
      </c>
      <c r="O680" s="130">
        <v>1000</v>
      </c>
      <c r="R680" s="131">
        <v>748</v>
      </c>
      <c r="T680" s="132">
        <v>680</v>
      </c>
      <c r="V680" s="131">
        <v>800</v>
      </c>
      <c r="X680" s="133">
        <v>320</v>
      </c>
      <c r="Z680" s="134" t="e">
        <f t="shared" si="10"/>
        <v>#DIV/0!</v>
      </c>
    </row>
    <row r="681" spans="1:26" s="125" customFormat="1" ht="15" customHeight="1">
      <c r="C681" s="125">
        <v>4962644943692</v>
      </c>
      <c r="D681" s="126" t="s">
        <v>845</v>
      </c>
      <c r="E681" s="126" t="s">
        <v>2697</v>
      </c>
      <c r="F681" s="126"/>
      <c r="G681" s="126"/>
      <c r="H681" s="126"/>
      <c r="I681" s="127"/>
      <c r="J681" s="128">
        <v>4962644943692</v>
      </c>
      <c r="K681" s="126" t="s">
        <v>845</v>
      </c>
      <c r="L681" s="129"/>
      <c r="M681" s="128">
        <v>4962644943692</v>
      </c>
      <c r="O681" s="130">
        <v>1000</v>
      </c>
      <c r="R681" s="131">
        <v>748</v>
      </c>
      <c r="T681" s="132">
        <v>680</v>
      </c>
      <c r="V681" s="131">
        <v>800</v>
      </c>
      <c r="X681" s="133">
        <v>320</v>
      </c>
      <c r="Z681" s="134" t="e">
        <f>X681/W681</f>
        <v>#DIV/0!</v>
      </c>
    </row>
    <row r="682" spans="1:26" s="125" customFormat="1" ht="15" customHeight="1">
      <c r="C682" s="125">
        <v>4962644943746</v>
      </c>
      <c r="D682" s="126" t="s">
        <v>2698</v>
      </c>
      <c r="E682" s="126" t="s">
        <v>2699</v>
      </c>
      <c r="F682" s="126"/>
      <c r="G682" s="126"/>
      <c r="H682" s="126"/>
      <c r="I682" s="127"/>
      <c r="J682" s="128">
        <v>4962644943746</v>
      </c>
      <c r="K682" s="126" t="s">
        <v>2698</v>
      </c>
      <c r="L682" s="129"/>
      <c r="M682" s="128">
        <v>4962644943746</v>
      </c>
      <c r="O682" s="130">
        <v>1500</v>
      </c>
      <c r="R682" s="131">
        <v>980</v>
      </c>
      <c r="T682" s="132">
        <v>880</v>
      </c>
      <c r="V682" s="131">
        <v>1200</v>
      </c>
      <c r="X682" s="133">
        <v>415</v>
      </c>
      <c r="Z682" s="134" t="e">
        <f t="shared" si="10"/>
        <v>#DIV/0!</v>
      </c>
    </row>
    <row r="683" spans="1:26" s="125" customFormat="1" ht="15" customHeight="1">
      <c r="C683" s="125">
        <v>4962644943753</v>
      </c>
      <c r="D683" s="126" t="s">
        <v>847</v>
      </c>
      <c r="E683" s="126" t="s">
        <v>2700</v>
      </c>
      <c r="F683" s="126"/>
      <c r="G683" s="126"/>
      <c r="H683" s="126"/>
      <c r="I683" s="127"/>
      <c r="J683" s="128">
        <v>4962644943753</v>
      </c>
      <c r="K683" s="126" t="s">
        <v>847</v>
      </c>
      <c r="L683" s="129"/>
      <c r="M683" s="128">
        <v>4962644943753</v>
      </c>
      <c r="O683" s="130">
        <v>1500</v>
      </c>
      <c r="R683" s="131">
        <v>980</v>
      </c>
      <c r="T683" s="132">
        <v>880</v>
      </c>
      <c r="V683" s="131">
        <v>1200</v>
      </c>
      <c r="X683" s="133">
        <v>415</v>
      </c>
      <c r="Z683" s="134" t="e">
        <f t="shared" si="10"/>
        <v>#DIV/0!</v>
      </c>
    </row>
    <row r="684" spans="1:26" s="125" customFormat="1" ht="15" customHeight="1">
      <c r="C684" s="125">
        <v>4962644943708</v>
      </c>
      <c r="D684" s="126" t="s">
        <v>848</v>
      </c>
      <c r="E684" s="126" t="s">
        <v>2701</v>
      </c>
      <c r="F684" s="126"/>
      <c r="G684" s="126"/>
      <c r="H684" s="126"/>
      <c r="I684" s="127"/>
      <c r="J684" s="128">
        <v>4962644943708</v>
      </c>
      <c r="K684" s="126" t="s">
        <v>848</v>
      </c>
      <c r="L684" s="129"/>
      <c r="M684" s="128">
        <v>4962644943708</v>
      </c>
      <c r="O684" s="130">
        <v>1500</v>
      </c>
      <c r="R684" s="131">
        <v>980</v>
      </c>
      <c r="T684" s="132">
        <v>880</v>
      </c>
      <c r="V684" s="131">
        <v>1200</v>
      </c>
      <c r="X684" s="133">
        <v>415</v>
      </c>
      <c r="Z684" s="134" t="e">
        <f t="shared" si="10"/>
        <v>#DIV/0!</v>
      </c>
    </row>
    <row r="685" spans="1:26" s="125" customFormat="1" ht="15" customHeight="1">
      <c r="C685" s="125">
        <v>4962644943760</v>
      </c>
      <c r="D685" s="126" t="s">
        <v>851</v>
      </c>
      <c r="E685" s="126" t="s">
        <v>2702</v>
      </c>
      <c r="F685" s="126"/>
      <c r="G685" s="126"/>
      <c r="H685" s="126"/>
      <c r="I685" s="127"/>
      <c r="J685" s="128">
        <v>4962644943760</v>
      </c>
      <c r="K685" s="126" t="s">
        <v>851</v>
      </c>
      <c r="L685" s="129"/>
      <c r="M685" s="128">
        <v>4962644943760</v>
      </c>
      <c r="O685" s="130">
        <v>1000</v>
      </c>
      <c r="R685" s="131">
        <v>780</v>
      </c>
      <c r="T685" s="132">
        <v>698</v>
      </c>
      <c r="V685" s="131">
        <v>880</v>
      </c>
      <c r="X685" s="133">
        <v>330</v>
      </c>
      <c r="Z685" s="134" t="e">
        <f t="shared" si="10"/>
        <v>#DIV/0!</v>
      </c>
    </row>
    <row r="686" spans="1:26" s="125" customFormat="1" ht="15" customHeight="1">
      <c r="C686" s="125">
        <v>4962644943777</v>
      </c>
      <c r="D686" s="126" t="s">
        <v>849</v>
      </c>
      <c r="E686" s="126" t="s">
        <v>2703</v>
      </c>
      <c r="F686" s="126"/>
      <c r="G686" s="126"/>
      <c r="H686" s="126"/>
      <c r="I686" s="127"/>
      <c r="J686" s="128">
        <v>4962644943777</v>
      </c>
      <c r="K686" s="126" t="s">
        <v>849</v>
      </c>
      <c r="L686" s="129"/>
      <c r="M686" s="128">
        <v>4962644943777</v>
      </c>
      <c r="O686" s="130">
        <v>1000</v>
      </c>
      <c r="R686" s="131">
        <v>780</v>
      </c>
      <c r="T686" s="132">
        <v>698</v>
      </c>
      <c r="V686" s="131">
        <v>880</v>
      </c>
      <c r="X686" s="133">
        <v>330</v>
      </c>
      <c r="Z686" s="134" t="e">
        <f t="shared" si="10"/>
        <v>#DIV/0!</v>
      </c>
    </row>
    <row r="687" spans="1:26" s="125" customFormat="1" ht="15" customHeight="1">
      <c r="C687" s="125">
        <v>4962644943715</v>
      </c>
      <c r="D687" s="126" t="s">
        <v>850</v>
      </c>
      <c r="E687" s="126" t="s">
        <v>2704</v>
      </c>
      <c r="F687" s="126"/>
      <c r="G687" s="126"/>
      <c r="H687" s="126"/>
      <c r="I687" s="127"/>
      <c r="J687" s="128">
        <v>4962644943715</v>
      </c>
      <c r="K687" s="126" t="s">
        <v>850</v>
      </c>
      <c r="L687" s="129"/>
      <c r="M687" s="128">
        <v>4962644943715</v>
      </c>
      <c r="O687" s="130">
        <v>1000</v>
      </c>
      <c r="R687" s="131">
        <v>780</v>
      </c>
      <c r="T687" s="132">
        <v>698</v>
      </c>
      <c r="V687" s="131">
        <v>880</v>
      </c>
      <c r="X687" s="133">
        <v>330</v>
      </c>
      <c r="Z687" s="134" t="e">
        <f t="shared" si="10"/>
        <v>#DIV/0!</v>
      </c>
    </row>
    <row r="688" spans="1:26" s="125" customFormat="1" ht="15" customHeight="1">
      <c r="C688" s="125">
        <v>4962644943623</v>
      </c>
      <c r="D688" s="126" t="s">
        <v>2705</v>
      </c>
      <c r="E688" s="126" t="s">
        <v>2706</v>
      </c>
      <c r="F688" s="126"/>
      <c r="G688" s="126"/>
      <c r="H688" s="126"/>
      <c r="I688" s="127"/>
      <c r="J688" s="135">
        <v>4962644943623</v>
      </c>
      <c r="K688" s="126" t="s">
        <v>2705</v>
      </c>
      <c r="L688" s="129"/>
      <c r="M688" s="135">
        <v>4962644943623</v>
      </c>
      <c r="O688" s="136">
        <v>400</v>
      </c>
      <c r="R688" s="136"/>
      <c r="T688" s="133">
        <v>280</v>
      </c>
      <c r="V688" s="136"/>
      <c r="X688" s="136">
        <v>135</v>
      </c>
      <c r="Z688" s="134" t="e">
        <f t="shared" si="10"/>
        <v>#DIV/0!</v>
      </c>
    </row>
    <row r="689" spans="3:26" s="125" customFormat="1" ht="15" customHeight="1">
      <c r="C689" s="125">
        <v>4962644943784</v>
      </c>
      <c r="D689" s="126" t="s">
        <v>709</v>
      </c>
      <c r="E689" s="126" t="s">
        <v>2707</v>
      </c>
      <c r="F689" s="126"/>
      <c r="G689" s="126"/>
      <c r="H689" s="126"/>
      <c r="I689" s="127"/>
      <c r="J689" s="135">
        <v>4962644943784</v>
      </c>
      <c r="K689" s="126" t="s">
        <v>709</v>
      </c>
      <c r="L689" s="129"/>
      <c r="M689" s="135">
        <v>4962644943784</v>
      </c>
      <c r="O689" s="136">
        <v>4000</v>
      </c>
      <c r="R689" s="136"/>
      <c r="T689" s="133">
        <v>2380</v>
      </c>
      <c r="V689" s="136"/>
      <c r="X689" s="136">
        <v>1115</v>
      </c>
      <c r="Z689" s="134" t="e">
        <f t="shared" si="10"/>
        <v>#DIV/0!</v>
      </c>
    </row>
    <row r="690" spans="3:26" ht="15" customHeight="1">
      <c r="D690" s="51" t="s">
        <v>1289</v>
      </c>
      <c r="K690" s="51" t="s">
        <v>1289</v>
      </c>
      <c r="R690" s="60">
        <v>1680</v>
      </c>
      <c r="T690" s="61">
        <v>1480</v>
      </c>
    </row>
    <row r="691" spans="3:26" ht="15" customHeight="1">
      <c r="D691" s="51" t="s">
        <v>1290</v>
      </c>
      <c r="K691" s="51" t="s">
        <v>1290</v>
      </c>
      <c r="R691" s="60">
        <v>3280</v>
      </c>
      <c r="T691" s="61">
        <v>2980</v>
      </c>
    </row>
    <row r="692" spans="3:26" ht="15" customHeight="1">
      <c r="D692" s="51" t="s">
        <v>768</v>
      </c>
      <c r="K692" s="51" t="s">
        <v>768</v>
      </c>
      <c r="R692" s="60">
        <v>1680</v>
      </c>
      <c r="T692" s="61">
        <v>1480</v>
      </c>
    </row>
    <row r="693" spans="3:26" ht="15" customHeight="1">
      <c r="D693" s="51" t="s">
        <v>769</v>
      </c>
      <c r="K693" s="51" t="s">
        <v>769</v>
      </c>
      <c r="R693" s="60">
        <v>3280</v>
      </c>
      <c r="T693" s="61">
        <v>2980</v>
      </c>
    </row>
    <row r="694" spans="3:26" ht="15" customHeight="1">
      <c r="C694" s="51">
        <v>4962644785643</v>
      </c>
      <c r="D694" s="51" t="s">
        <v>2708</v>
      </c>
      <c r="E694" s="51" t="s">
        <v>1312</v>
      </c>
      <c r="J694" s="113">
        <v>4962644785643</v>
      </c>
      <c r="K694" s="51" t="s">
        <v>2709</v>
      </c>
      <c r="M694" s="113">
        <v>4962644785643</v>
      </c>
      <c r="O694" s="60">
        <v>600</v>
      </c>
      <c r="X694" s="60">
        <v>185</v>
      </c>
    </row>
    <row r="695" spans="3:26" ht="15" customHeight="1">
      <c r="C695" s="51">
        <v>4962644785667</v>
      </c>
      <c r="D695" s="51" t="s">
        <v>2710</v>
      </c>
      <c r="E695" s="51" t="s">
        <v>1313</v>
      </c>
      <c r="J695" s="113">
        <v>4962644785667</v>
      </c>
      <c r="K695" s="51" t="s">
        <v>2711</v>
      </c>
      <c r="M695" s="113">
        <v>4962644785667</v>
      </c>
      <c r="O695" s="60">
        <v>500</v>
      </c>
      <c r="X695" s="60">
        <v>140</v>
      </c>
    </row>
    <row r="696" spans="3:26" ht="15" customHeight="1">
      <c r="C696" s="51">
        <v>4962644785650</v>
      </c>
      <c r="D696" s="51" t="s">
        <v>2712</v>
      </c>
      <c r="E696" s="51" t="s">
        <v>1314</v>
      </c>
      <c r="J696" s="113">
        <v>4962644785650</v>
      </c>
      <c r="K696" s="51" t="s">
        <v>2713</v>
      </c>
      <c r="M696" s="113">
        <v>4962644785650</v>
      </c>
      <c r="O696" s="60">
        <v>1000</v>
      </c>
      <c r="X696" s="60">
        <v>328</v>
      </c>
    </row>
    <row r="697" spans="3:26" ht="15" customHeight="1">
      <c r="C697" s="51">
        <v>4962644785681</v>
      </c>
      <c r="D697" s="51" t="s">
        <v>2714</v>
      </c>
      <c r="E697" s="51" t="s">
        <v>2715</v>
      </c>
      <c r="J697" s="113">
        <v>4962644785681</v>
      </c>
      <c r="K697" s="51" t="s">
        <v>2714</v>
      </c>
      <c r="M697" s="113">
        <v>4962644785681</v>
      </c>
      <c r="T697" s="61">
        <v>1980</v>
      </c>
      <c r="X697" s="60">
        <v>930</v>
      </c>
    </row>
    <row r="698" spans="3:26" ht="15" customHeight="1">
      <c r="C698" s="51">
        <v>4962644943630</v>
      </c>
      <c r="D698" s="51" t="s">
        <v>2716</v>
      </c>
      <c r="E698" s="51" t="s">
        <v>2717</v>
      </c>
      <c r="J698" s="113">
        <v>4962644943630</v>
      </c>
      <c r="K698" s="51" t="s">
        <v>2716</v>
      </c>
      <c r="M698" s="113">
        <v>4962644943630</v>
      </c>
      <c r="T698" s="61">
        <v>500</v>
      </c>
      <c r="X698" s="60">
        <v>235</v>
      </c>
    </row>
    <row r="699" spans="3:26" ht="15" customHeight="1">
      <c r="C699" s="51">
        <v>4962644943647</v>
      </c>
      <c r="D699" s="51" t="s">
        <v>2718</v>
      </c>
      <c r="E699" s="51" t="s">
        <v>2719</v>
      </c>
      <c r="J699" s="113">
        <v>4962644943647</v>
      </c>
      <c r="K699" s="51" t="s">
        <v>2718</v>
      </c>
      <c r="M699" s="113">
        <v>4962644943647</v>
      </c>
      <c r="T699" s="61">
        <v>500</v>
      </c>
      <c r="X699" s="60">
        <v>235</v>
      </c>
    </row>
    <row r="700" spans="3:26" ht="15" customHeight="1">
      <c r="C700" s="51">
        <v>4962644214747</v>
      </c>
      <c r="D700" s="51" t="s">
        <v>2720</v>
      </c>
      <c r="E700" s="51" t="s">
        <v>2721</v>
      </c>
      <c r="J700" s="113">
        <v>4962644214747</v>
      </c>
      <c r="K700" s="51" t="s">
        <v>2720</v>
      </c>
      <c r="M700" s="113">
        <v>4962644214747</v>
      </c>
    </row>
    <row r="701" spans="3:26" ht="15" customHeight="1">
      <c r="C701" s="51">
        <v>4962644215645</v>
      </c>
      <c r="D701" s="51" t="s">
        <v>2722</v>
      </c>
      <c r="E701" s="51" t="s">
        <v>2723</v>
      </c>
      <c r="J701" s="51">
        <v>4962644215645</v>
      </c>
      <c r="K701" s="51" t="s">
        <v>2722</v>
      </c>
      <c r="M701" s="51">
        <v>4962644215645</v>
      </c>
      <c r="O701" s="60">
        <v>3500</v>
      </c>
      <c r="T701" s="61">
        <v>2480</v>
      </c>
      <c r="X701" s="60">
        <v>1150</v>
      </c>
    </row>
    <row r="702" spans="3:26" ht="15" customHeight="1">
      <c r="C702" s="51">
        <v>4962644785575</v>
      </c>
      <c r="D702" s="51" t="s">
        <v>2724</v>
      </c>
      <c r="E702" s="51" t="s">
        <v>2725</v>
      </c>
      <c r="J702" s="138">
        <v>4962644785575</v>
      </c>
      <c r="K702" s="51" t="s">
        <v>2724</v>
      </c>
      <c r="M702" s="138">
        <v>4962644785575</v>
      </c>
      <c r="T702" s="61">
        <v>4500</v>
      </c>
      <c r="X702" s="60">
        <v>1880</v>
      </c>
    </row>
    <row r="703" spans="3:26" ht="15" customHeight="1">
      <c r="C703" s="51">
        <v>4962644934843</v>
      </c>
      <c r="D703" s="51" t="s">
        <v>2726</v>
      </c>
      <c r="E703" s="51" t="s">
        <v>2727</v>
      </c>
      <c r="J703" s="113">
        <v>4962644934843</v>
      </c>
      <c r="K703" s="51" t="s">
        <v>2726</v>
      </c>
      <c r="M703" s="113">
        <v>4962644934843</v>
      </c>
    </row>
    <row r="704" spans="3:26" ht="15" customHeight="1">
      <c r="D704" s="51" t="s">
        <v>735</v>
      </c>
      <c r="E704" s="51" t="s">
        <v>2728</v>
      </c>
    </row>
    <row r="705" spans="4:10" ht="15" customHeight="1">
      <c r="D705" s="51" t="s">
        <v>2729</v>
      </c>
      <c r="E705" s="51" t="s">
        <v>2730</v>
      </c>
      <c r="J705" s="113">
        <v>4962644943579</v>
      </c>
    </row>
    <row r="706" spans="4:10" ht="15" customHeight="1">
      <c r="D706" s="139" t="s">
        <v>2731</v>
      </c>
      <c r="E706" s="51" t="s">
        <v>2732</v>
      </c>
      <c r="J706" s="113">
        <v>4962644943586</v>
      </c>
    </row>
    <row r="707" spans="4:10" ht="15" customHeight="1">
      <c r="D707" s="51" t="s">
        <v>2733</v>
      </c>
      <c r="E707" s="51" t="s">
        <v>2734</v>
      </c>
      <c r="J707" s="113">
        <v>4962644943593</v>
      </c>
    </row>
    <row r="708" spans="4:10" ht="15" customHeight="1">
      <c r="D708" s="51" t="s">
        <v>2735</v>
      </c>
      <c r="E708" s="51" t="s">
        <v>2736</v>
      </c>
      <c r="J708" s="113">
        <v>4962644943609</v>
      </c>
    </row>
  </sheetData>
  <autoFilter ref="A2:Z678" xr:uid="{00000000-0009-0000-0000-00003B000000}"/>
  <phoneticPr fontId="14"/>
  <dataValidations count="1">
    <dataValidation imeMode="on" allowBlank="1" showInputMessage="1" showErrorMessage="1" sqref="E408:E409 JA408:JA409 SW408:SW409 ACS408:ACS409 AMO408:AMO409 AWK408:AWK409 BGG408:BGG409 BQC408:BQC409 BZY408:BZY409 CJU408:CJU409 CTQ408:CTQ409 DDM408:DDM409 DNI408:DNI409 DXE408:DXE409 EHA408:EHA409 EQW408:EQW409 FAS408:FAS409 FKO408:FKO409 FUK408:FUK409 GEG408:GEG409 GOC408:GOC409 GXY408:GXY409 HHU408:HHU409 HRQ408:HRQ409 IBM408:IBM409 ILI408:ILI409 IVE408:IVE409 JFA408:JFA409 JOW408:JOW409 JYS408:JYS409 KIO408:KIO409 KSK408:KSK409 LCG408:LCG409 LMC408:LMC409 LVY408:LVY409 MFU408:MFU409 MPQ408:MPQ409 MZM408:MZM409 NJI408:NJI409 NTE408:NTE409 ODA408:ODA409 OMW408:OMW409 OWS408:OWS409 PGO408:PGO409 PQK408:PQK409 QAG408:QAG409 QKC408:QKC409 QTY408:QTY409 RDU408:RDU409 RNQ408:RNQ409 RXM408:RXM409 SHI408:SHI409 SRE408:SRE409 TBA408:TBA409 TKW408:TKW409 TUS408:TUS409 UEO408:UEO409 UOK408:UOK409 UYG408:UYG409 VIC408:VIC409 VRY408:VRY409 WBU408:WBU409 WLQ408:WLQ409 WVM408:WVM409 E65944:E65945 JA65944:JA65945 SW65944:SW65945 ACS65944:ACS65945 AMO65944:AMO65945 AWK65944:AWK65945 BGG65944:BGG65945 BQC65944:BQC65945 BZY65944:BZY65945 CJU65944:CJU65945 CTQ65944:CTQ65945 DDM65944:DDM65945 DNI65944:DNI65945 DXE65944:DXE65945 EHA65944:EHA65945 EQW65944:EQW65945 FAS65944:FAS65945 FKO65944:FKO65945 FUK65944:FUK65945 GEG65944:GEG65945 GOC65944:GOC65945 GXY65944:GXY65945 HHU65944:HHU65945 HRQ65944:HRQ65945 IBM65944:IBM65945 ILI65944:ILI65945 IVE65944:IVE65945 JFA65944:JFA65945 JOW65944:JOW65945 JYS65944:JYS65945 KIO65944:KIO65945 KSK65944:KSK65945 LCG65944:LCG65945 LMC65944:LMC65945 LVY65944:LVY65945 MFU65944:MFU65945 MPQ65944:MPQ65945 MZM65944:MZM65945 NJI65944:NJI65945 NTE65944:NTE65945 ODA65944:ODA65945 OMW65944:OMW65945 OWS65944:OWS65945 PGO65944:PGO65945 PQK65944:PQK65945 QAG65944:QAG65945 QKC65944:QKC65945 QTY65944:QTY65945 RDU65944:RDU65945 RNQ65944:RNQ65945 RXM65944:RXM65945 SHI65944:SHI65945 SRE65944:SRE65945 TBA65944:TBA65945 TKW65944:TKW65945 TUS65944:TUS65945 UEO65944:UEO65945 UOK65944:UOK65945 UYG65944:UYG65945 VIC65944:VIC65945 VRY65944:VRY65945 WBU65944:WBU65945 WLQ65944:WLQ65945 WVM65944:WVM65945 E131480:E131481 JA131480:JA131481 SW131480:SW131481 ACS131480:ACS131481 AMO131480:AMO131481 AWK131480:AWK131481 BGG131480:BGG131481 BQC131480:BQC131481 BZY131480:BZY131481 CJU131480:CJU131481 CTQ131480:CTQ131481 DDM131480:DDM131481 DNI131480:DNI131481 DXE131480:DXE131481 EHA131480:EHA131481 EQW131480:EQW131481 FAS131480:FAS131481 FKO131480:FKO131481 FUK131480:FUK131481 GEG131480:GEG131481 GOC131480:GOC131481 GXY131480:GXY131481 HHU131480:HHU131481 HRQ131480:HRQ131481 IBM131480:IBM131481 ILI131480:ILI131481 IVE131480:IVE131481 JFA131480:JFA131481 JOW131480:JOW131481 JYS131480:JYS131481 KIO131480:KIO131481 KSK131480:KSK131481 LCG131480:LCG131481 LMC131480:LMC131481 LVY131480:LVY131481 MFU131480:MFU131481 MPQ131480:MPQ131481 MZM131480:MZM131481 NJI131480:NJI131481 NTE131480:NTE131481 ODA131480:ODA131481 OMW131480:OMW131481 OWS131480:OWS131481 PGO131480:PGO131481 PQK131480:PQK131481 QAG131480:QAG131481 QKC131480:QKC131481 QTY131480:QTY131481 RDU131480:RDU131481 RNQ131480:RNQ131481 RXM131480:RXM131481 SHI131480:SHI131481 SRE131480:SRE131481 TBA131480:TBA131481 TKW131480:TKW131481 TUS131480:TUS131481 UEO131480:UEO131481 UOK131480:UOK131481 UYG131480:UYG131481 VIC131480:VIC131481 VRY131480:VRY131481 WBU131480:WBU131481 WLQ131480:WLQ131481 WVM131480:WVM131481 E197016:E197017 JA197016:JA197017 SW197016:SW197017 ACS197016:ACS197017 AMO197016:AMO197017 AWK197016:AWK197017 BGG197016:BGG197017 BQC197016:BQC197017 BZY197016:BZY197017 CJU197016:CJU197017 CTQ197016:CTQ197017 DDM197016:DDM197017 DNI197016:DNI197017 DXE197016:DXE197017 EHA197016:EHA197017 EQW197016:EQW197017 FAS197016:FAS197017 FKO197016:FKO197017 FUK197016:FUK197017 GEG197016:GEG197017 GOC197016:GOC197017 GXY197016:GXY197017 HHU197016:HHU197017 HRQ197016:HRQ197017 IBM197016:IBM197017 ILI197016:ILI197017 IVE197016:IVE197017 JFA197016:JFA197017 JOW197016:JOW197017 JYS197016:JYS197017 KIO197016:KIO197017 KSK197016:KSK197017 LCG197016:LCG197017 LMC197016:LMC197017 LVY197016:LVY197017 MFU197016:MFU197017 MPQ197016:MPQ197017 MZM197016:MZM197017 NJI197016:NJI197017 NTE197016:NTE197017 ODA197016:ODA197017 OMW197016:OMW197017 OWS197016:OWS197017 PGO197016:PGO197017 PQK197016:PQK197017 QAG197016:QAG197017 QKC197016:QKC197017 QTY197016:QTY197017 RDU197016:RDU197017 RNQ197016:RNQ197017 RXM197016:RXM197017 SHI197016:SHI197017 SRE197016:SRE197017 TBA197016:TBA197017 TKW197016:TKW197017 TUS197016:TUS197017 UEO197016:UEO197017 UOK197016:UOK197017 UYG197016:UYG197017 VIC197016:VIC197017 VRY197016:VRY197017 WBU197016:WBU197017 WLQ197016:WLQ197017 WVM197016:WVM197017 E262552:E262553 JA262552:JA262553 SW262552:SW262553 ACS262552:ACS262553 AMO262552:AMO262553 AWK262552:AWK262553 BGG262552:BGG262553 BQC262552:BQC262553 BZY262552:BZY262553 CJU262552:CJU262553 CTQ262552:CTQ262553 DDM262552:DDM262553 DNI262552:DNI262553 DXE262552:DXE262553 EHA262552:EHA262553 EQW262552:EQW262553 FAS262552:FAS262553 FKO262552:FKO262553 FUK262552:FUK262553 GEG262552:GEG262553 GOC262552:GOC262553 GXY262552:GXY262553 HHU262552:HHU262553 HRQ262552:HRQ262553 IBM262552:IBM262553 ILI262552:ILI262553 IVE262552:IVE262553 JFA262552:JFA262553 JOW262552:JOW262553 JYS262552:JYS262553 KIO262552:KIO262553 KSK262552:KSK262553 LCG262552:LCG262553 LMC262552:LMC262553 LVY262552:LVY262553 MFU262552:MFU262553 MPQ262552:MPQ262553 MZM262552:MZM262553 NJI262552:NJI262553 NTE262552:NTE262553 ODA262552:ODA262553 OMW262552:OMW262553 OWS262552:OWS262553 PGO262552:PGO262553 PQK262552:PQK262553 QAG262552:QAG262553 QKC262552:QKC262553 QTY262552:QTY262553 RDU262552:RDU262553 RNQ262552:RNQ262553 RXM262552:RXM262553 SHI262552:SHI262553 SRE262552:SRE262553 TBA262552:TBA262553 TKW262552:TKW262553 TUS262552:TUS262553 UEO262552:UEO262553 UOK262552:UOK262553 UYG262552:UYG262553 VIC262552:VIC262553 VRY262552:VRY262553 WBU262552:WBU262553 WLQ262552:WLQ262553 WVM262552:WVM262553 E328088:E328089 JA328088:JA328089 SW328088:SW328089 ACS328088:ACS328089 AMO328088:AMO328089 AWK328088:AWK328089 BGG328088:BGG328089 BQC328088:BQC328089 BZY328088:BZY328089 CJU328088:CJU328089 CTQ328088:CTQ328089 DDM328088:DDM328089 DNI328088:DNI328089 DXE328088:DXE328089 EHA328088:EHA328089 EQW328088:EQW328089 FAS328088:FAS328089 FKO328088:FKO328089 FUK328088:FUK328089 GEG328088:GEG328089 GOC328088:GOC328089 GXY328088:GXY328089 HHU328088:HHU328089 HRQ328088:HRQ328089 IBM328088:IBM328089 ILI328088:ILI328089 IVE328088:IVE328089 JFA328088:JFA328089 JOW328088:JOW328089 JYS328088:JYS328089 KIO328088:KIO328089 KSK328088:KSK328089 LCG328088:LCG328089 LMC328088:LMC328089 LVY328088:LVY328089 MFU328088:MFU328089 MPQ328088:MPQ328089 MZM328088:MZM328089 NJI328088:NJI328089 NTE328088:NTE328089 ODA328088:ODA328089 OMW328088:OMW328089 OWS328088:OWS328089 PGO328088:PGO328089 PQK328088:PQK328089 QAG328088:QAG328089 QKC328088:QKC328089 QTY328088:QTY328089 RDU328088:RDU328089 RNQ328088:RNQ328089 RXM328088:RXM328089 SHI328088:SHI328089 SRE328088:SRE328089 TBA328088:TBA328089 TKW328088:TKW328089 TUS328088:TUS328089 UEO328088:UEO328089 UOK328088:UOK328089 UYG328088:UYG328089 VIC328088:VIC328089 VRY328088:VRY328089 WBU328088:WBU328089 WLQ328088:WLQ328089 WVM328088:WVM328089 E393624:E393625 JA393624:JA393625 SW393624:SW393625 ACS393624:ACS393625 AMO393624:AMO393625 AWK393624:AWK393625 BGG393624:BGG393625 BQC393624:BQC393625 BZY393624:BZY393625 CJU393624:CJU393625 CTQ393624:CTQ393625 DDM393624:DDM393625 DNI393624:DNI393625 DXE393624:DXE393625 EHA393624:EHA393625 EQW393624:EQW393625 FAS393624:FAS393625 FKO393624:FKO393625 FUK393624:FUK393625 GEG393624:GEG393625 GOC393624:GOC393625 GXY393624:GXY393625 HHU393624:HHU393625 HRQ393624:HRQ393625 IBM393624:IBM393625 ILI393624:ILI393625 IVE393624:IVE393625 JFA393624:JFA393625 JOW393624:JOW393625 JYS393624:JYS393625 KIO393624:KIO393625 KSK393624:KSK393625 LCG393624:LCG393625 LMC393624:LMC393625 LVY393624:LVY393625 MFU393624:MFU393625 MPQ393624:MPQ393625 MZM393624:MZM393625 NJI393624:NJI393625 NTE393624:NTE393625 ODA393624:ODA393625 OMW393624:OMW393625 OWS393624:OWS393625 PGO393624:PGO393625 PQK393624:PQK393625 QAG393624:QAG393625 QKC393624:QKC393625 QTY393624:QTY393625 RDU393624:RDU393625 RNQ393624:RNQ393625 RXM393624:RXM393625 SHI393624:SHI393625 SRE393624:SRE393625 TBA393624:TBA393625 TKW393624:TKW393625 TUS393624:TUS393625 UEO393624:UEO393625 UOK393624:UOK393625 UYG393624:UYG393625 VIC393624:VIC393625 VRY393624:VRY393625 WBU393624:WBU393625 WLQ393624:WLQ393625 WVM393624:WVM393625 E459160:E459161 JA459160:JA459161 SW459160:SW459161 ACS459160:ACS459161 AMO459160:AMO459161 AWK459160:AWK459161 BGG459160:BGG459161 BQC459160:BQC459161 BZY459160:BZY459161 CJU459160:CJU459161 CTQ459160:CTQ459161 DDM459160:DDM459161 DNI459160:DNI459161 DXE459160:DXE459161 EHA459160:EHA459161 EQW459160:EQW459161 FAS459160:FAS459161 FKO459160:FKO459161 FUK459160:FUK459161 GEG459160:GEG459161 GOC459160:GOC459161 GXY459160:GXY459161 HHU459160:HHU459161 HRQ459160:HRQ459161 IBM459160:IBM459161 ILI459160:ILI459161 IVE459160:IVE459161 JFA459160:JFA459161 JOW459160:JOW459161 JYS459160:JYS459161 KIO459160:KIO459161 KSK459160:KSK459161 LCG459160:LCG459161 LMC459160:LMC459161 LVY459160:LVY459161 MFU459160:MFU459161 MPQ459160:MPQ459161 MZM459160:MZM459161 NJI459160:NJI459161 NTE459160:NTE459161 ODA459160:ODA459161 OMW459160:OMW459161 OWS459160:OWS459161 PGO459160:PGO459161 PQK459160:PQK459161 QAG459160:QAG459161 QKC459160:QKC459161 QTY459160:QTY459161 RDU459160:RDU459161 RNQ459160:RNQ459161 RXM459160:RXM459161 SHI459160:SHI459161 SRE459160:SRE459161 TBA459160:TBA459161 TKW459160:TKW459161 TUS459160:TUS459161 UEO459160:UEO459161 UOK459160:UOK459161 UYG459160:UYG459161 VIC459160:VIC459161 VRY459160:VRY459161 WBU459160:WBU459161 WLQ459160:WLQ459161 WVM459160:WVM459161 E524696:E524697 JA524696:JA524697 SW524696:SW524697 ACS524696:ACS524697 AMO524696:AMO524697 AWK524696:AWK524697 BGG524696:BGG524697 BQC524696:BQC524697 BZY524696:BZY524697 CJU524696:CJU524697 CTQ524696:CTQ524697 DDM524696:DDM524697 DNI524696:DNI524697 DXE524696:DXE524697 EHA524696:EHA524697 EQW524696:EQW524697 FAS524696:FAS524697 FKO524696:FKO524697 FUK524696:FUK524697 GEG524696:GEG524697 GOC524696:GOC524697 GXY524696:GXY524697 HHU524696:HHU524697 HRQ524696:HRQ524697 IBM524696:IBM524697 ILI524696:ILI524697 IVE524696:IVE524697 JFA524696:JFA524697 JOW524696:JOW524697 JYS524696:JYS524697 KIO524696:KIO524697 KSK524696:KSK524697 LCG524696:LCG524697 LMC524696:LMC524697 LVY524696:LVY524697 MFU524696:MFU524697 MPQ524696:MPQ524697 MZM524696:MZM524697 NJI524696:NJI524697 NTE524696:NTE524697 ODA524696:ODA524697 OMW524696:OMW524697 OWS524696:OWS524697 PGO524696:PGO524697 PQK524696:PQK524697 QAG524696:QAG524697 QKC524696:QKC524697 QTY524696:QTY524697 RDU524696:RDU524697 RNQ524696:RNQ524697 RXM524696:RXM524697 SHI524696:SHI524697 SRE524696:SRE524697 TBA524696:TBA524697 TKW524696:TKW524697 TUS524696:TUS524697 UEO524696:UEO524697 UOK524696:UOK524697 UYG524696:UYG524697 VIC524696:VIC524697 VRY524696:VRY524697 WBU524696:WBU524697 WLQ524696:WLQ524697 WVM524696:WVM524697 E590232:E590233 JA590232:JA590233 SW590232:SW590233 ACS590232:ACS590233 AMO590232:AMO590233 AWK590232:AWK590233 BGG590232:BGG590233 BQC590232:BQC590233 BZY590232:BZY590233 CJU590232:CJU590233 CTQ590232:CTQ590233 DDM590232:DDM590233 DNI590232:DNI590233 DXE590232:DXE590233 EHA590232:EHA590233 EQW590232:EQW590233 FAS590232:FAS590233 FKO590232:FKO590233 FUK590232:FUK590233 GEG590232:GEG590233 GOC590232:GOC590233 GXY590232:GXY590233 HHU590232:HHU590233 HRQ590232:HRQ590233 IBM590232:IBM590233 ILI590232:ILI590233 IVE590232:IVE590233 JFA590232:JFA590233 JOW590232:JOW590233 JYS590232:JYS590233 KIO590232:KIO590233 KSK590232:KSK590233 LCG590232:LCG590233 LMC590232:LMC590233 LVY590232:LVY590233 MFU590232:MFU590233 MPQ590232:MPQ590233 MZM590232:MZM590233 NJI590232:NJI590233 NTE590232:NTE590233 ODA590232:ODA590233 OMW590232:OMW590233 OWS590232:OWS590233 PGO590232:PGO590233 PQK590232:PQK590233 QAG590232:QAG590233 QKC590232:QKC590233 QTY590232:QTY590233 RDU590232:RDU590233 RNQ590232:RNQ590233 RXM590232:RXM590233 SHI590232:SHI590233 SRE590232:SRE590233 TBA590232:TBA590233 TKW590232:TKW590233 TUS590232:TUS590233 UEO590232:UEO590233 UOK590232:UOK590233 UYG590232:UYG590233 VIC590232:VIC590233 VRY590232:VRY590233 WBU590232:WBU590233 WLQ590232:WLQ590233 WVM590232:WVM590233 E655768:E655769 JA655768:JA655769 SW655768:SW655769 ACS655768:ACS655769 AMO655768:AMO655769 AWK655768:AWK655769 BGG655768:BGG655769 BQC655768:BQC655769 BZY655768:BZY655769 CJU655768:CJU655769 CTQ655768:CTQ655769 DDM655768:DDM655769 DNI655768:DNI655769 DXE655768:DXE655769 EHA655768:EHA655769 EQW655768:EQW655769 FAS655768:FAS655769 FKO655768:FKO655769 FUK655768:FUK655769 GEG655768:GEG655769 GOC655768:GOC655769 GXY655768:GXY655769 HHU655768:HHU655769 HRQ655768:HRQ655769 IBM655768:IBM655769 ILI655768:ILI655769 IVE655768:IVE655769 JFA655768:JFA655769 JOW655768:JOW655769 JYS655768:JYS655769 KIO655768:KIO655769 KSK655768:KSK655769 LCG655768:LCG655769 LMC655768:LMC655769 LVY655768:LVY655769 MFU655768:MFU655769 MPQ655768:MPQ655769 MZM655768:MZM655769 NJI655768:NJI655769 NTE655768:NTE655769 ODA655768:ODA655769 OMW655768:OMW655769 OWS655768:OWS655769 PGO655768:PGO655769 PQK655768:PQK655769 QAG655768:QAG655769 QKC655768:QKC655769 QTY655768:QTY655769 RDU655768:RDU655769 RNQ655768:RNQ655769 RXM655768:RXM655769 SHI655768:SHI655769 SRE655768:SRE655769 TBA655768:TBA655769 TKW655768:TKW655769 TUS655768:TUS655769 UEO655768:UEO655769 UOK655768:UOK655769 UYG655768:UYG655769 VIC655768:VIC655769 VRY655768:VRY655769 WBU655768:WBU655769 WLQ655768:WLQ655769 WVM655768:WVM655769 E721304:E721305 JA721304:JA721305 SW721304:SW721305 ACS721304:ACS721305 AMO721304:AMO721305 AWK721304:AWK721305 BGG721304:BGG721305 BQC721304:BQC721305 BZY721304:BZY721305 CJU721304:CJU721305 CTQ721304:CTQ721305 DDM721304:DDM721305 DNI721304:DNI721305 DXE721304:DXE721305 EHA721304:EHA721305 EQW721304:EQW721305 FAS721304:FAS721305 FKO721304:FKO721305 FUK721304:FUK721305 GEG721304:GEG721305 GOC721304:GOC721305 GXY721304:GXY721305 HHU721304:HHU721305 HRQ721304:HRQ721305 IBM721304:IBM721305 ILI721304:ILI721305 IVE721304:IVE721305 JFA721304:JFA721305 JOW721304:JOW721305 JYS721304:JYS721305 KIO721304:KIO721305 KSK721304:KSK721305 LCG721304:LCG721305 LMC721304:LMC721305 LVY721304:LVY721305 MFU721304:MFU721305 MPQ721304:MPQ721305 MZM721304:MZM721305 NJI721304:NJI721305 NTE721304:NTE721305 ODA721304:ODA721305 OMW721304:OMW721305 OWS721304:OWS721305 PGO721304:PGO721305 PQK721304:PQK721305 QAG721304:QAG721305 QKC721304:QKC721305 QTY721304:QTY721305 RDU721304:RDU721305 RNQ721304:RNQ721305 RXM721304:RXM721305 SHI721304:SHI721305 SRE721304:SRE721305 TBA721304:TBA721305 TKW721304:TKW721305 TUS721304:TUS721305 UEO721304:UEO721305 UOK721304:UOK721305 UYG721304:UYG721305 VIC721304:VIC721305 VRY721304:VRY721305 WBU721304:WBU721305 WLQ721304:WLQ721305 WVM721304:WVM721305 E786840:E786841 JA786840:JA786841 SW786840:SW786841 ACS786840:ACS786841 AMO786840:AMO786841 AWK786840:AWK786841 BGG786840:BGG786841 BQC786840:BQC786841 BZY786840:BZY786841 CJU786840:CJU786841 CTQ786840:CTQ786841 DDM786840:DDM786841 DNI786840:DNI786841 DXE786840:DXE786841 EHA786840:EHA786841 EQW786840:EQW786841 FAS786840:FAS786841 FKO786840:FKO786841 FUK786840:FUK786841 GEG786840:GEG786841 GOC786840:GOC786841 GXY786840:GXY786841 HHU786840:HHU786841 HRQ786840:HRQ786841 IBM786840:IBM786841 ILI786840:ILI786841 IVE786840:IVE786841 JFA786840:JFA786841 JOW786840:JOW786841 JYS786840:JYS786841 KIO786840:KIO786841 KSK786840:KSK786841 LCG786840:LCG786841 LMC786840:LMC786841 LVY786840:LVY786841 MFU786840:MFU786841 MPQ786840:MPQ786841 MZM786840:MZM786841 NJI786840:NJI786841 NTE786840:NTE786841 ODA786840:ODA786841 OMW786840:OMW786841 OWS786840:OWS786841 PGO786840:PGO786841 PQK786840:PQK786841 QAG786840:QAG786841 QKC786840:QKC786841 QTY786840:QTY786841 RDU786840:RDU786841 RNQ786840:RNQ786841 RXM786840:RXM786841 SHI786840:SHI786841 SRE786840:SRE786841 TBA786840:TBA786841 TKW786840:TKW786841 TUS786840:TUS786841 UEO786840:UEO786841 UOK786840:UOK786841 UYG786840:UYG786841 VIC786840:VIC786841 VRY786840:VRY786841 WBU786840:WBU786841 WLQ786840:WLQ786841 WVM786840:WVM786841 E852376:E852377 JA852376:JA852377 SW852376:SW852377 ACS852376:ACS852377 AMO852376:AMO852377 AWK852376:AWK852377 BGG852376:BGG852377 BQC852376:BQC852377 BZY852376:BZY852377 CJU852376:CJU852377 CTQ852376:CTQ852377 DDM852376:DDM852377 DNI852376:DNI852377 DXE852376:DXE852377 EHA852376:EHA852377 EQW852376:EQW852377 FAS852376:FAS852377 FKO852376:FKO852377 FUK852376:FUK852377 GEG852376:GEG852377 GOC852376:GOC852377 GXY852376:GXY852377 HHU852376:HHU852377 HRQ852376:HRQ852377 IBM852376:IBM852377 ILI852376:ILI852377 IVE852376:IVE852377 JFA852376:JFA852377 JOW852376:JOW852377 JYS852376:JYS852377 KIO852376:KIO852377 KSK852376:KSK852377 LCG852376:LCG852377 LMC852376:LMC852377 LVY852376:LVY852377 MFU852376:MFU852377 MPQ852376:MPQ852377 MZM852376:MZM852377 NJI852376:NJI852377 NTE852376:NTE852377 ODA852376:ODA852377 OMW852376:OMW852377 OWS852376:OWS852377 PGO852376:PGO852377 PQK852376:PQK852377 QAG852376:QAG852377 QKC852376:QKC852377 QTY852376:QTY852377 RDU852376:RDU852377 RNQ852376:RNQ852377 RXM852376:RXM852377 SHI852376:SHI852377 SRE852376:SRE852377 TBA852376:TBA852377 TKW852376:TKW852377 TUS852376:TUS852377 UEO852376:UEO852377 UOK852376:UOK852377 UYG852376:UYG852377 VIC852376:VIC852377 VRY852376:VRY852377 WBU852376:WBU852377 WLQ852376:WLQ852377 WVM852376:WVM852377 E917912:E917913 JA917912:JA917913 SW917912:SW917913 ACS917912:ACS917913 AMO917912:AMO917913 AWK917912:AWK917913 BGG917912:BGG917913 BQC917912:BQC917913 BZY917912:BZY917913 CJU917912:CJU917913 CTQ917912:CTQ917913 DDM917912:DDM917913 DNI917912:DNI917913 DXE917912:DXE917913 EHA917912:EHA917913 EQW917912:EQW917913 FAS917912:FAS917913 FKO917912:FKO917913 FUK917912:FUK917913 GEG917912:GEG917913 GOC917912:GOC917913 GXY917912:GXY917913 HHU917912:HHU917913 HRQ917912:HRQ917913 IBM917912:IBM917913 ILI917912:ILI917913 IVE917912:IVE917913 JFA917912:JFA917913 JOW917912:JOW917913 JYS917912:JYS917913 KIO917912:KIO917913 KSK917912:KSK917913 LCG917912:LCG917913 LMC917912:LMC917913 LVY917912:LVY917913 MFU917912:MFU917913 MPQ917912:MPQ917913 MZM917912:MZM917913 NJI917912:NJI917913 NTE917912:NTE917913 ODA917912:ODA917913 OMW917912:OMW917913 OWS917912:OWS917913 PGO917912:PGO917913 PQK917912:PQK917913 QAG917912:QAG917913 QKC917912:QKC917913 QTY917912:QTY917913 RDU917912:RDU917913 RNQ917912:RNQ917913 RXM917912:RXM917913 SHI917912:SHI917913 SRE917912:SRE917913 TBA917912:TBA917913 TKW917912:TKW917913 TUS917912:TUS917913 UEO917912:UEO917913 UOK917912:UOK917913 UYG917912:UYG917913 VIC917912:VIC917913 VRY917912:VRY917913 WBU917912:WBU917913 WLQ917912:WLQ917913 WVM917912:WVM917913 E983448:E983449 JA983448:JA983449 SW983448:SW983449 ACS983448:ACS983449 AMO983448:AMO983449 AWK983448:AWK983449 BGG983448:BGG983449 BQC983448:BQC983449 BZY983448:BZY983449 CJU983448:CJU983449 CTQ983448:CTQ983449 DDM983448:DDM983449 DNI983448:DNI983449 DXE983448:DXE983449 EHA983448:EHA983449 EQW983448:EQW983449 FAS983448:FAS983449 FKO983448:FKO983449 FUK983448:FUK983449 GEG983448:GEG983449 GOC983448:GOC983449 GXY983448:GXY983449 HHU983448:HHU983449 HRQ983448:HRQ983449 IBM983448:IBM983449 ILI983448:ILI983449 IVE983448:IVE983449 JFA983448:JFA983449 JOW983448:JOW983449 JYS983448:JYS983449 KIO983448:KIO983449 KSK983448:KSK983449 LCG983448:LCG983449 LMC983448:LMC983449 LVY983448:LVY983449 MFU983448:MFU983449 MPQ983448:MPQ983449 MZM983448:MZM983449 NJI983448:NJI983449 NTE983448:NTE983449 ODA983448:ODA983449 OMW983448:OMW983449 OWS983448:OWS983449 PGO983448:PGO983449 PQK983448:PQK983449 QAG983448:QAG983449 QKC983448:QKC983449 QTY983448:QTY983449 RDU983448:RDU983449 RNQ983448:RNQ983449 RXM983448:RXM983449 SHI983448:SHI983449 SRE983448:SRE983449 TBA983448:TBA983449 TKW983448:TKW983449 TUS983448:TUS983449 UEO983448:UEO983449 UOK983448:UOK983449 UYG983448:UYG983449 VIC983448:VIC983449 VRY983448:VRY983449 WBU983448:WBU983449 WLQ983448:WLQ983449 WVM983448:WVM983449" xr:uid="{00000000-0002-0000-3B00-000000000000}"/>
  </dataValidations>
  <pageMargins left="0.79" right="0.2" top="0.59" bottom="0.79" header="0.51" footer="0.51"/>
  <pageSetup paperSize="9" scale="74" orientation="portrait" r:id="rId1"/>
  <headerFooter alignWithMargins="0">
    <oddHeader>&amp;C&amp;F&amp;R&amp;D</oddHeader>
    <oddFooter>&amp;P / &amp;N ページ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A264"/>
  <sheetViews>
    <sheetView zoomScale="85" zoomScaleNormal="85" workbookViewId="0">
      <pane xSplit="4" ySplit="1" topLeftCell="E227" activePane="bottomRight" state="frozen"/>
      <selection pane="topRight" activeCell="E1" sqref="E1"/>
      <selection pane="bottomLeft" activeCell="A2" sqref="A2"/>
      <selection pane="bottomRight" activeCell="J249" sqref="J249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16" style="25" customWidth="1"/>
    <col min="5" max="5" width="3.375" style="26" customWidth="1"/>
    <col min="6" max="6" width="7.5" style="26" customWidth="1"/>
    <col min="7" max="7" width="8.375" style="27" customWidth="1"/>
    <col min="8" max="9" width="9.25" style="27" customWidth="1"/>
    <col min="10" max="10" width="9.25" style="240" customWidth="1"/>
    <col min="11" max="11" width="9" style="1" customWidth="1"/>
    <col min="12" max="13" width="8.625" style="1" customWidth="1"/>
    <col min="14" max="14" width="8.625" style="22" customWidth="1"/>
    <col min="15" max="15" width="7.125" style="22" customWidth="1"/>
    <col min="16" max="16" width="8.625" style="1" customWidth="1"/>
    <col min="17" max="17" width="9.125" style="1" customWidth="1"/>
    <col min="18" max="18" width="11.125" style="1" customWidth="1"/>
    <col min="19" max="19" width="10.625" style="1" customWidth="1"/>
    <col min="20" max="20" width="8.5" style="42" customWidth="1"/>
    <col min="21" max="21" width="19.125" style="1" customWidth="1"/>
    <col min="22" max="22" width="38" style="1" customWidth="1"/>
    <col min="25" max="16384" width="9" style="1"/>
  </cols>
  <sheetData>
    <row r="1" spans="1:27" ht="78.7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2940</v>
      </c>
      <c r="I1" s="33" t="s">
        <v>3734</v>
      </c>
      <c r="J1" s="239" t="s">
        <v>3888</v>
      </c>
      <c r="K1" s="47" t="s">
        <v>1307</v>
      </c>
      <c r="L1" s="441" t="s">
        <v>1278</v>
      </c>
      <c r="M1" s="442"/>
      <c r="N1" s="443" t="s">
        <v>1229</v>
      </c>
      <c r="O1" s="444"/>
      <c r="P1" s="43" t="s">
        <v>1279</v>
      </c>
      <c r="Q1" s="34" t="s">
        <v>1226</v>
      </c>
      <c r="R1" s="34" t="s">
        <v>1227</v>
      </c>
      <c r="S1" s="34" t="s">
        <v>1228</v>
      </c>
      <c r="T1" s="40" t="s">
        <v>1263</v>
      </c>
      <c r="U1" s="2" t="s">
        <v>3953</v>
      </c>
      <c r="V1" s="2" t="s">
        <v>2957</v>
      </c>
      <c r="W1" t="s">
        <v>3939</v>
      </c>
      <c r="Z1" s="2" t="s">
        <v>3749</v>
      </c>
      <c r="AA1" s="2" t="s">
        <v>2957</v>
      </c>
    </row>
    <row r="2" spans="1:27">
      <c r="A2" s="29" t="s">
        <v>1042</v>
      </c>
      <c r="B2" s="30" t="s">
        <v>2956</v>
      </c>
      <c r="C2" s="7" t="s">
        <v>1272</v>
      </c>
      <c r="D2" s="20" t="s">
        <v>1274</v>
      </c>
      <c r="E2" s="19"/>
      <c r="F2" s="19"/>
      <c r="G2" s="21"/>
      <c r="H2" s="21">
        <v>192</v>
      </c>
      <c r="I2" s="8">
        <f>VLOOKUP(C2,'202310-202403出荷数total2403220951'!B:F,5,0)</f>
        <v>71</v>
      </c>
      <c r="J2" s="203">
        <f>VLOOKUP(C2,'出荷数2307～2406total241008110618'!B:F,5,0)</f>
        <v>281</v>
      </c>
      <c r="K2" s="21">
        <f>J2*5/12</f>
        <v>117.08333333333333</v>
      </c>
      <c r="L2" s="44">
        <f>IFERROR(VLOOKUP(C2,在庫貼り付け!B:C,2,0),0)</f>
        <v>612</v>
      </c>
      <c r="M2" s="44">
        <f>IFERROR(VLOOKUP(C2,在庫貼り付け!F:G,2,0),0)</f>
        <v>680</v>
      </c>
      <c r="N2" s="44">
        <f>IFERROR(VLOOKUP(C2,入荷予定貼り付け!B:C,2,0),0)</f>
        <v>0</v>
      </c>
      <c r="O2" s="44">
        <f>IFERROR(VLOOKUP(C2,入荷予定貼り付け!I:J,2,0),0)</f>
        <v>0</v>
      </c>
      <c r="P2" s="44">
        <f>IFERROR(VLOOKUP(C2,確保貼り付け!C:D,2,0),0)</f>
        <v>680</v>
      </c>
      <c r="Q2" s="45">
        <f t="shared" ref="Q2:Q68" si="0">M2+O2-P2</f>
        <v>0</v>
      </c>
      <c r="R2" s="45">
        <f t="shared" ref="R2:R68" si="1">SUM(L2:O2)-P2-M2</f>
        <v>-68</v>
      </c>
      <c r="S2" s="45">
        <f t="shared" ref="S2:S65" si="2">R2-K2</f>
        <v>-185.08333333333331</v>
      </c>
      <c r="T2" s="41">
        <f t="shared" ref="T2:T65" si="3">K2/SUM(L2:M2)</f>
        <v>9.0621775025799794E-2</v>
      </c>
      <c r="U2" s="188"/>
      <c r="V2" s="188"/>
    </row>
    <row r="3" spans="1:27" ht="18" customHeight="1">
      <c r="A3" s="29" t="s">
        <v>1043</v>
      </c>
      <c r="B3" s="30" t="s">
        <v>356</v>
      </c>
      <c r="C3" s="7" t="s">
        <v>1273</v>
      </c>
      <c r="D3" s="20" t="s">
        <v>1274</v>
      </c>
      <c r="E3" s="19"/>
      <c r="F3" s="19"/>
      <c r="G3" s="21"/>
      <c r="H3" s="21">
        <v>2161</v>
      </c>
      <c r="I3" s="8">
        <f>VLOOKUP(C3,'202310-202403出荷数total2403220951'!B:F,5,0)</f>
        <v>1018</v>
      </c>
      <c r="J3" s="203">
        <f>VLOOKUP(C3,'出荷数2307～2406total241008110618'!B:F,5,0)</f>
        <v>1930</v>
      </c>
      <c r="K3" s="21">
        <f>J3*5/12</f>
        <v>804.16666666666663</v>
      </c>
      <c r="L3" s="44">
        <f>IFERROR(VLOOKUP(C3,在庫貼り付け!B:C,2,0),0)</f>
        <v>1071</v>
      </c>
      <c r="M3" s="44">
        <f>IFERROR(VLOOKUP(C3,在庫貼り付け!F:G,2,0),0)</f>
        <v>1550</v>
      </c>
      <c r="N3" s="44">
        <f>IFERROR(VLOOKUP(C3,入荷予定貼り付け!B:C,2,0),0)</f>
        <v>0</v>
      </c>
      <c r="O3" s="44">
        <f>IFERROR(VLOOKUP(C3,入荷予定貼り付け!I:J,2,0),0)</f>
        <v>0</v>
      </c>
      <c r="P3" s="44">
        <f>IFERROR(VLOOKUP(C3,確保貼り付け!C:D,2,0),0)</f>
        <v>1550</v>
      </c>
      <c r="Q3" s="45">
        <f>M3+O3-P3</f>
        <v>0</v>
      </c>
      <c r="R3" s="45">
        <f t="shared" si="1"/>
        <v>-479</v>
      </c>
      <c r="S3" s="45">
        <f t="shared" si="2"/>
        <v>-1283.1666666666665</v>
      </c>
      <c r="T3" s="41">
        <f t="shared" si="3"/>
        <v>0.30681673661452369</v>
      </c>
      <c r="U3" s="46"/>
      <c r="V3" s="46"/>
    </row>
    <row r="4" spans="1:27">
      <c r="A4" s="29" t="s">
        <v>1126</v>
      </c>
      <c r="B4" s="30" t="s">
        <v>356</v>
      </c>
      <c r="C4" s="6" t="s">
        <v>13</v>
      </c>
      <c r="D4" s="20" t="s">
        <v>14</v>
      </c>
      <c r="E4" s="19" t="s">
        <v>15</v>
      </c>
      <c r="F4" s="19">
        <v>527</v>
      </c>
      <c r="G4" s="21">
        <v>2107</v>
      </c>
      <c r="H4" s="21">
        <v>796</v>
      </c>
      <c r="I4" s="213">
        <f>VLOOKUP(C4,'202310-202403出荷数total2403220951'!B:F,5,0)</f>
        <v>1409</v>
      </c>
      <c r="J4" s="203">
        <f>VLOOKUP(C4,'出荷数2307～2406total241008110618'!B:F,5,0)</f>
        <v>1708</v>
      </c>
      <c r="K4" s="211">
        <v>1000</v>
      </c>
      <c r="L4" s="44">
        <f>IFERROR(VLOOKUP(C4,在庫貼り付け!B:C,2,0),0)</f>
        <v>5978</v>
      </c>
      <c r="M4" s="44">
        <f>IFERROR(VLOOKUP(C4,在庫貼り付け!F:G,2,0),0)</f>
        <v>0</v>
      </c>
      <c r="N4" s="44">
        <f>IFERROR(VLOOKUP(C4,入荷予定貼り付け!B:C,2,0),0)</f>
        <v>0</v>
      </c>
      <c r="O4" s="44">
        <f>IFERROR(VLOOKUP(C4,入荷予定貼り付け!I:J,2,0),0)</f>
        <v>0</v>
      </c>
      <c r="P4" s="44">
        <f>IFERROR(VLOOKUP(C4,確保貼り付け!C:D,2,0),0)</f>
        <v>0</v>
      </c>
      <c r="Q4" s="45">
        <f>M4+O4-P4</f>
        <v>0</v>
      </c>
      <c r="R4" s="45">
        <f>SUM(L4:O4)-P4-M4</f>
        <v>5978</v>
      </c>
      <c r="S4" s="45">
        <f t="shared" si="2"/>
        <v>4978</v>
      </c>
      <c r="T4" s="41">
        <f t="shared" si="3"/>
        <v>0.16728002676480427</v>
      </c>
      <c r="U4" s="46"/>
      <c r="V4" s="46"/>
    </row>
    <row r="5" spans="1:27">
      <c r="A5" s="29" t="s">
        <v>1146</v>
      </c>
      <c r="B5" s="30" t="s">
        <v>356</v>
      </c>
      <c r="C5" s="6" t="s">
        <v>16</v>
      </c>
      <c r="D5" s="20" t="s">
        <v>14</v>
      </c>
      <c r="E5" s="19" t="s">
        <v>17</v>
      </c>
      <c r="F5" s="19">
        <v>3939</v>
      </c>
      <c r="G5" s="21">
        <v>5966</v>
      </c>
      <c r="H5" s="21">
        <v>5009</v>
      </c>
      <c r="I5" s="213">
        <f>VLOOKUP(C5,'202310-202403出荷数total2403220951'!B:F,5,0)</f>
        <v>6490</v>
      </c>
      <c r="J5" s="203">
        <f>VLOOKUP(C5,'出荷数2307～2406total241008110618'!B:F,5,0)</f>
        <v>17931</v>
      </c>
      <c r="K5" s="21">
        <f>J5*5/12</f>
        <v>7471.25</v>
      </c>
      <c r="L5" s="44">
        <f>IFERROR(VLOOKUP(C5,在庫貼り付け!B:C,2,0),0)</f>
        <v>19693</v>
      </c>
      <c r="M5" s="44">
        <f>IFERROR(VLOOKUP(C5,在庫貼り付け!F:G,2,0),0)</f>
        <v>14010</v>
      </c>
      <c r="N5" s="44">
        <f>IFERROR(VLOOKUP(C5,入荷予定貼り付け!B:C,2,0),0)</f>
        <v>0</v>
      </c>
      <c r="O5" s="44">
        <f>IFERROR(VLOOKUP(C5,入荷予定貼り付け!I:J,2,0),0)</f>
        <v>0</v>
      </c>
      <c r="P5" s="44">
        <f>IFERROR(VLOOKUP(C5,確保貼り付け!C:D,2,0),0)</f>
        <v>17020</v>
      </c>
      <c r="Q5" s="45">
        <f>M5+O5-P5</f>
        <v>-3010</v>
      </c>
      <c r="R5" s="45">
        <f>SUM(L5:O5)-P5-M5</f>
        <v>2673</v>
      </c>
      <c r="S5" s="45">
        <f t="shared" si="2"/>
        <v>-4798.25</v>
      </c>
      <c r="T5" s="41">
        <f t="shared" si="3"/>
        <v>0.22167907901373765</v>
      </c>
      <c r="U5" s="241"/>
      <c r="V5" s="241"/>
      <c r="W5">
        <v>32400</v>
      </c>
    </row>
    <row r="6" spans="1:27">
      <c r="A6" s="29" t="s">
        <v>1148</v>
      </c>
      <c r="B6" s="30" t="s">
        <v>356</v>
      </c>
      <c r="C6" s="7" t="s">
        <v>166</v>
      </c>
      <c r="D6" s="20" t="s">
        <v>167</v>
      </c>
      <c r="E6" s="19"/>
      <c r="F6" s="19">
        <v>1094</v>
      </c>
      <c r="G6" s="21">
        <v>3475</v>
      </c>
      <c r="H6" s="21">
        <v>834</v>
      </c>
      <c r="I6" s="8">
        <f>VLOOKUP(C6,'202310-202403出荷数total2403220951'!B:F,5,0)</f>
        <v>444</v>
      </c>
      <c r="J6" s="203">
        <f>VLOOKUP(C6,'出荷数2307～2406total241008110618'!B:F,5,0)</f>
        <v>789</v>
      </c>
      <c r="K6" s="21">
        <f>J6*5/12</f>
        <v>328.75</v>
      </c>
      <c r="L6" s="44">
        <f>IFERROR(VLOOKUP(C6,在庫貼り付け!B:C,2,0),0)</f>
        <v>3048</v>
      </c>
      <c r="M6" s="44">
        <f>IFERROR(VLOOKUP(C6,在庫貼り付け!F:G,2,0),0)</f>
        <v>0</v>
      </c>
      <c r="N6" s="44">
        <f>IFERROR(VLOOKUP(C6,入荷予定貼り付け!B:C,2,0),0)</f>
        <v>0</v>
      </c>
      <c r="O6" s="44">
        <f>IFERROR(VLOOKUP(C6,入荷予定貼り付け!I:J,2,0),0)</f>
        <v>0</v>
      </c>
      <c r="P6" s="44">
        <f>IFERROR(VLOOKUP(C6,確保貼り付け!C:D,2,0),0)</f>
        <v>0</v>
      </c>
      <c r="Q6" s="45">
        <f>M6+O6-P6</f>
        <v>0</v>
      </c>
      <c r="R6" s="45">
        <f>SUM(L6:O6)-P6-M6</f>
        <v>3048</v>
      </c>
      <c r="S6" s="45">
        <f t="shared" si="2"/>
        <v>2719.25</v>
      </c>
      <c r="T6" s="41">
        <f t="shared" si="3"/>
        <v>0.10785761154855643</v>
      </c>
      <c r="U6" s="46"/>
      <c r="V6" s="46"/>
    </row>
    <row r="7" spans="1:27">
      <c r="A7" s="29" t="s">
        <v>1304</v>
      </c>
      <c r="B7" s="30" t="s">
        <v>356</v>
      </c>
      <c r="C7" s="7" t="s">
        <v>215</v>
      </c>
      <c r="D7" s="20" t="s">
        <v>1262</v>
      </c>
      <c r="E7" s="19" t="s">
        <v>216</v>
      </c>
      <c r="F7" s="19">
        <v>1</v>
      </c>
      <c r="G7" s="21">
        <v>0</v>
      </c>
      <c r="H7" s="21">
        <v>4</v>
      </c>
      <c r="I7" s="8" t="e">
        <f>VLOOKUP(C7,'202310-202403出荷数total2403220951'!B:F,5,0)</f>
        <v>#N/A</v>
      </c>
      <c r="J7" s="203" t="e">
        <f>VLOOKUP(C7,'出荷数2307～2406total241008110618'!B:F,5,0)</f>
        <v>#N/A</v>
      </c>
      <c r="K7" s="21">
        <v>2</v>
      </c>
      <c r="L7" s="44">
        <f>IFERROR(VLOOKUP(C7,在庫貼り付け!B:C,2,0),0)</f>
        <v>1</v>
      </c>
      <c r="M7" s="44">
        <f>IFERROR(VLOOKUP(C7,在庫貼り付け!F:G,2,0),0)</f>
        <v>0</v>
      </c>
      <c r="N7" s="44">
        <f>IFERROR(VLOOKUP(C7,入荷予定貼り付け!B:C,2,0),0)</f>
        <v>0</v>
      </c>
      <c r="O7" s="44">
        <f>IFERROR(VLOOKUP(C7,入荷予定貼り付け!I:J,2,0),0)</f>
        <v>0</v>
      </c>
      <c r="P7" s="44">
        <f>IFERROR(VLOOKUP(C7,確保貼り付け!C:D,2,0),0)</f>
        <v>0</v>
      </c>
      <c r="Q7" s="45">
        <f t="shared" si="0"/>
        <v>0</v>
      </c>
      <c r="R7" s="45">
        <f t="shared" si="1"/>
        <v>1</v>
      </c>
      <c r="S7" s="45">
        <f t="shared" si="2"/>
        <v>-1</v>
      </c>
      <c r="T7" s="41">
        <f t="shared" si="3"/>
        <v>2</v>
      </c>
      <c r="U7" s="46"/>
      <c r="V7" s="46"/>
    </row>
    <row r="8" spans="1:27">
      <c r="A8" s="29" t="s">
        <v>1044</v>
      </c>
      <c r="B8" s="30" t="s">
        <v>5</v>
      </c>
      <c r="C8" s="17" t="s">
        <v>1039</v>
      </c>
      <c r="D8" s="24" t="s">
        <v>1041</v>
      </c>
      <c r="E8" s="23"/>
      <c r="F8" s="19"/>
      <c r="G8" s="21"/>
      <c r="H8" s="21">
        <v>2048</v>
      </c>
      <c r="I8" s="8">
        <f>VLOOKUP(C8,'202310-202403出荷数total2403220951'!B:F,5,0)</f>
        <v>2098</v>
      </c>
      <c r="J8" s="203">
        <f>VLOOKUP(C8,'出荷数2307～2406total241008110618'!B:F,5,0)</f>
        <v>3644</v>
      </c>
      <c r="K8" s="21">
        <f>J8*5/12</f>
        <v>1518.3333333333333</v>
      </c>
      <c r="L8" s="44">
        <f>IFERROR(VLOOKUP(C8,在庫貼り付け!B:C,2,0),0)</f>
        <v>37</v>
      </c>
      <c r="M8" s="44">
        <f>IFERROR(VLOOKUP(C8,在庫貼り付け!F:G,2,0),0)</f>
        <v>0</v>
      </c>
      <c r="N8" s="44">
        <f>IFERROR(VLOOKUP(C8,入荷予定貼り付け!B:C,2,0),0)</f>
        <v>0</v>
      </c>
      <c r="O8" s="44">
        <f>IFERROR(VLOOKUP(C8,入荷予定貼り付け!I:J,2,0),0)</f>
        <v>0</v>
      </c>
      <c r="P8" s="44">
        <f>IFERROR(VLOOKUP(C8,確保貼り付け!C:D,2,0),0)</f>
        <v>0</v>
      </c>
      <c r="Q8" s="45">
        <f t="shared" si="0"/>
        <v>0</v>
      </c>
      <c r="R8" s="45">
        <f t="shared" si="1"/>
        <v>37</v>
      </c>
      <c r="S8" s="45">
        <f t="shared" si="2"/>
        <v>-1481.3333333333333</v>
      </c>
      <c r="T8" s="41">
        <f t="shared" si="3"/>
        <v>41.036036036036037</v>
      </c>
      <c r="U8" s="13"/>
      <c r="V8" s="13"/>
    </row>
    <row r="9" spans="1:27">
      <c r="A9" s="29" t="s">
        <v>1045</v>
      </c>
      <c r="B9" s="30" t="s">
        <v>5</v>
      </c>
      <c r="C9" s="17" t="s">
        <v>1040</v>
      </c>
      <c r="D9" s="18" t="s">
        <v>1041</v>
      </c>
      <c r="E9" s="17"/>
      <c r="F9" s="6"/>
      <c r="G9" s="8"/>
      <c r="H9" s="21">
        <v>116</v>
      </c>
      <c r="I9" s="8">
        <f>VLOOKUP(C9,'202310-202403出荷数total2403220951'!B:F,5,0)</f>
        <v>220</v>
      </c>
      <c r="J9" s="203">
        <f>VLOOKUP(C9,'出荷数2307～2406total241008110618'!B:F,5,0)</f>
        <v>378</v>
      </c>
      <c r="K9" s="211">
        <v>1000</v>
      </c>
      <c r="L9" s="44">
        <f>IFERROR(VLOOKUP(C9,在庫貼り付け!B:C,2,0),0)</f>
        <v>2728</v>
      </c>
      <c r="M9" s="44">
        <f>IFERROR(VLOOKUP(C9,在庫貼り付け!F:G,2,0),0)</f>
        <v>0</v>
      </c>
      <c r="N9" s="44">
        <f>IFERROR(VLOOKUP(C9,入荷予定貼り付け!B:C,2,0),0)</f>
        <v>15000</v>
      </c>
      <c r="O9" s="44">
        <f>IFERROR(VLOOKUP(C9,入荷予定貼り付け!I:J,2,0),0)</f>
        <v>0</v>
      </c>
      <c r="P9" s="44">
        <f>IFERROR(VLOOKUP(C9,確保貼り付け!C:D,2,0),0)</f>
        <v>1000</v>
      </c>
      <c r="Q9" s="45">
        <f t="shared" si="0"/>
        <v>-1000</v>
      </c>
      <c r="R9" s="45">
        <f t="shared" si="1"/>
        <v>16728</v>
      </c>
      <c r="S9" s="45">
        <f t="shared" si="2"/>
        <v>15728</v>
      </c>
      <c r="T9" s="41">
        <f t="shared" si="3"/>
        <v>0.36656891495601174</v>
      </c>
      <c r="U9" s="13"/>
      <c r="V9" s="13"/>
    </row>
    <row r="10" spans="1:27">
      <c r="A10" s="29" t="s">
        <v>1046</v>
      </c>
      <c r="B10" s="145" t="s">
        <v>5</v>
      </c>
      <c r="C10" s="153" t="s">
        <v>1249</v>
      </c>
      <c r="D10" s="154" t="s">
        <v>1251</v>
      </c>
      <c r="E10" s="153"/>
      <c r="F10" s="146"/>
      <c r="G10" s="148"/>
      <c r="H10" s="21">
        <v>15126</v>
      </c>
      <c r="I10" s="8">
        <f>VLOOKUP(C10,'202310-202403出荷数total2403220951'!B:F,5,0)</f>
        <v>9163</v>
      </c>
      <c r="J10" s="203">
        <f>VLOOKUP(C10,'出荷数2307～2406total241008110618'!B:F,5,0)</f>
        <v>19757</v>
      </c>
      <c r="K10" s="21">
        <f t="shared" ref="K10:K27" si="4">J10*5/12</f>
        <v>8232.0833333333339</v>
      </c>
      <c r="L10" s="44">
        <f>IFERROR(VLOOKUP(C10,在庫貼り付け!B:C,2,0),0)</f>
        <v>3582</v>
      </c>
      <c r="M10" s="44">
        <f>IFERROR(VLOOKUP(C10,在庫貼り付け!F:G,2,0),0)</f>
        <v>2350</v>
      </c>
      <c r="N10" s="44">
        <f>IFERROR(VLOOKUP(C10,入荷予定貼り付け!B:C,2,0),0)</f>
        <v>0</v>
      </c>
      <c r="O10" s="44">
        <f>IFERROR(VLOOKUP(C10,入荷予定貼り付け!I:J,2,0),0)</f>
        <v>0</v>
      </c>
      <c r="P10" s="44">
        <f>IFERROR(VLOOKUP(C10,確保貼り付け!C:D,2,0),0)</f>
        <v>2450</v>
      </c>
      <c r="Q10" s="45">
        <f t="shared" si="0"/>
        <v>-100</v>
      </c>
      <c r="R10" s="45">
        <f t="shared" si="1"/>
        <v>1132</v>
      </c>
      <c r="S10" s="45">
        <f t="shared" si="2"/>
        <v>-7100.0833333333339</v>
      </c>
      <c r="T10" s="41">
        <f t="shared" si="3"/>
        <v>1.3877416273319849</v>
      </c>
      <c r="U10" s="46"/>
      <c r="V10" s="46"/>
    </row>
    <row r="11" spans="1:27">
      <c r="A11" s="29" t="s">
        <v>1047</v>
      </c>
      <c r="B11" s="145" t="s">
        <v>5</v>
      </c>
      <c r="C11" s="153" t="s">
        <v>1250</v>
      </c>
      <c r="D11" s="154" t="s">
        <v>1252</v>
      </c>
      <c r="E11" s="153"/>
      <c r="F11" s="146"/>
      <c r="G11" s="148"/>
      <c r="H11" s="21">
        <v>2084</v>
      </c>
      <c r="I11" s="8">
        <f>VLOOKUP(C11,'202310-202403出荷数total2403220951'!B:F,5,0)</f>
        <v>1160</v>
      </c>
      <c r="J11" s="203">
        <f>VLOOKUP(C11,'出荷数2307～2406total241008110618'!B:F,5,0)</f>
        <v>1821</v>
      </c>
      <c r="K11" s="21">
        <f t="shared" si="4"/>
        <v>758.75</v>
      </c>
      <c r="L11" s="44">
        <f>IFERROR(VLOOKUP(C11,在庫貼り付け!B:C,2,0),0)</f>
        <v>2</v>
      </c>
      <c r="M11" s="44">
        <f>IFERROR(VLOOKUP(C11,在庫貼り付け!F:G,2,0),0)</f>
        <v>0</v>
      </c>
      <c r="N11" s="44">
        <f>IFERROR(VLOOKUP(C11,入荷予定貼り付け!B:C,2,0),0)</f>
        <v>0</v>
      </c>
      <c r="O11" s="44">
        <f>IFERROR(VLOOKUP(C11,入荷予定貼り付け!I:J,2,0),0)</f>
        <v>0</v>
      </c>
      <c r="P11" s="44">
        <f>IFERROR(VLOOKUP(C11,確保貼り付け!C:D,2,0),0)</f>
        <v>0</v>
      </c>
      <c r="Q11" s="45">
        <f t="shared" si="0"/>
        <v>0</v>
      </c>
      <c r="R11" s="45">
        <f t="shared" si="1"/>
        <v>2</v>
      </c>
      <c r="S11" s="45">
        <f t="shared" si="2"/>
        <v>-756.75</v>
      </c>
      <c r="T11" s="41">
        <f t="shared" si="3"/>
        <v>379.375</v>
      </c>
      <c r="U11" s="46"/>
      <c r="V11" s="46"/>
    </row>
    <row r="12" spans="1:27">
      <c r="A12" s="29" t="s">
        <v>1048</v>
      </c>
      <c r="B12" s="30" t="s">
        <v>356</v>
      </c>
      <c r="C12" s="7" t="s">
        <v>211</v>
      </c>
      <c r="D12" s="20" t="s">
        <v>1262</v>
      </c>
      <c r="E12" s="19" t="s">
        <v>212</v>
      </c>
      <c r="F12" s="19">
        <v>193</v>
      </c>
      <c r="G12" s="21">
        <v>1</v>
      </c>
      <c r="H12" s="21">
        <v>100</v>
      </c>
      <c r="I12" s="8">
        <f>VLOOKUP(C12,'202310-202403出荷数total2403220951'!B:F,5,0)</f>
        <v>43</v>
      </c>
      <c r="J12" s="203">
        <f>VLOOKUP(C12,'出荷数2307～2406total241008110618'!B:F,5,0)</f>
        <v>51</v>
      </c>
      <c r="K12" s="21">
        <f t="shared" si="4"/>
        <v>21.25</v>
      </c>
      <c r="L12" s="44">
        <f>IFERROR(VLOOKUP(C12,在庫貼り付け!B:C,2,0),0)</f>
        <v>986</v>
      </c>
      <c r="M12" s="44">
        <f>IFERROR(VLOOKUP(C12,在庫貼り付け!F:G,2,0),0)</f>
        <v>0</v>
      </c>
      <c r="N12" s="44">
        <f>IFERROR(VLOOKUP(C12,入荷予定貼り付け!B:C,2,0),0)</f>
        <v>0</v>
      </c>
      <c r="O12" s="44">
        <f>IFERROR(VLOOKUP(C12,入荷予定貼り付け!I:J,2,0),0)</f>
        <v>0</v>
      </c>
      <c r="P12" s="44">
        <f>IFERROR(VLOOKUP(C12,確保貼り付け!C:D,2,0),0)</f>
        <v>0</v>
      </c>
      <c r="Q12" s="45">
        <f t="shared" si="0"/>
        <v>0</v>
      </c>
      <c r="R12" s="45">
        <f t="shared" si="1"/>
        <v>986</v>
      </c>
      <c r="S12" s="45">
        <f t="shared" si="2"/>
        <v>964.75</v>
      </c>
      <c r="T12" s="41">
        <f t="shared" si="3"/>
        <v>2.1551724137931036E-2</v>
      </c>
      <c r="U12" s="46"/>
      <c r="V12" s="46"/>
    </row>
    <row r="13" spans="1:27">
      <c r="A13" s="29" t="s">
        <v>1049</v>
      </c>
      <c r="B13" s="30" t="s">
        <v>356</v>
      </c>
      <c r="C13" s="6" t="s">
        <v>152</v>
      </c>
      <c r="D13" s="20" t="s">
        <v>153</v>
      </c>
      <c r="E13" s="19"/>
      <c r="F13" s="19"/>
      <c r="G13" s="21">
        <v>6</v>
      </c>
      <c r="H13" s="21">
        <v>2364</v>
      </c>
      <c r="I13" s="8">
        <f>VLOOKUP(C13,'202310-202403出荷数total2403220951'!B:F,5,0)</f>
        <v>1052</v>
      </c>
      <c r="J13" s="203">
        <f>VLOOKUP(C13,'出荷数2307～2406total241008110618'!B:F,5,0)</f>
        <v>1711</v>
      </c>
      <c r="K13" s="21">
        <f t="shared" si="4"/>
        <v>712.91666666666663</v>
      </c>
      <c r="L13" s="44">
        <f>IFERROR(VLOOKUP(C13,在庫貼り付け!B:C,2,0),0)</f>
        <v>3185</v>
      </c>
      <c r="M13" s="44">
        <f>IFERROR(VLOOKUP(C13,在庫貼り付け!F:G,2,0),0)</f>
        <v>300</v>
      </c>
      <c r="N13" s="44">
        <f>IFERROR(VLOOKUP(C13,入荷予定貼り付け!B:C,2,0),0)</f>
        <v>0</v>
      </c>
      <c r="O13" s="44">
        <f>IFERROR(VLOOKUP(C13,入荷予定貼り付け!I:J,2,0),0)</f>
        <v>0</v>
      </c>
      <c r="P13" s="44">
        <f>IFERROR(VLOOKUP(C13,確保貼り付け!C:D,2,0),0)</f>
        <v>300</v>
      </c>
      <c r="Q13" s="45">
        <f t="shared" si="0"/>
        <v>0</v>
      </c>
      <c r="R13" s="45">
        <f t="shared" si="1"/>
        <v>2885</v>
      </c>
      <c r="S13" s="45">
        <f t="shared" si="2"/>
        <v>2172.0833333333335</v>
      </c>
      <c r="T13" s="41">
        <f t="shared" si="3"/>
        <v>0.20456719273075083</v>
      </c>
      <c r="U13" s="46"/>
      <c r="V13" s="46"/>
    </row>
    <row r="14" spans="1:27">
      <c r="A14" s="29" t="s">
        <v>1050</v>
      </c>
      <c r="B14" s="30" t="s">
        <v>356</v>
      </c>
      <c r="C14" s="7" t="s">
        <v>217</v>
      </c>
      <c r="D14" s="20" t="s">
        <v>1262</v>
      </c>
      <c r="E14" s="19" t="s">
        <v>218</v>
      </c>
      <c r="F14" s="19">
        <v>0</v>
      </c>
      <c r="G14" s="21">
        <v>3</v>
      </c>
      <c r="H14" s="21">
        <v>363</v>
      </c>
      <c r="I14" s="8" t="e">
        <f>VLOOKUP(C14,'202310-202403出荷数total2403220951'!B:F,5,0)</f>
        <v>#N/A</v>
      </c>
      <c r="J14" s="203">
        <f>VLOOKUP(C14,'出荷数2307～2406total241008110618'!B:F,5,0)</f>
        <v>1</v>
      </c>
      <c r="K14" s="21">
        <f t="shared" si="4"/>
        <v>0.41666666666666669</v>
      </c>
      <c r="L14" s="44">
        <f>IFERROR(VLOOKUP(C14,在庫貼り付け!B:C,2,0),0)</f>
        <v>744</v>
      </c>
      <c r="M14" s="44">
        <f>IFERROR(VLOOKUP(C14,在庫貼り付け!F:G,2,0),0)</f>
        <v>0</v>
      </c>
      <c r="N14" s="44">
        <f>IFERROR(VLOOKUP(C14,入荷予定貼り付け!B:C,2,0),0)</f>
        <v>0</v>
      </c>
      <c r="O14" s="44">
        <f>IFERROR(VLOOKUP(C14,入荷予定貼り付け!I:J,2,0),0)</f>
        <v>0</v>
      </c>
      <c r="P14" s="44">
        <f>IFERROR(VLOOKUP(C14,確保貼り付け!C:D,2,0),0)</f>
        <v>0</v>
      </c>
      <c r="Q14" s="45">
        <f t="shared" si="0"/>
        <v>0</v>
      </c>
      <c r="R14" s="45">
        <f t="shared" si="1"/>
        <v>744</v>
      </c>
      <c r="S14" s="45">
        <f t="shared" si="2"/>
        <v>743.58333333333337</v>
      </c>
      <c r="T14" s="41">
        <f t="shared" si="3"/>
        <v>5.6003584229390678E-4</v>
      </c>
      <c r="U14" s="46"/>
      <c r="V14" s="46"/>
    </row>
    <row r="15" spans="1:27">
      <c r="A15" s="29" t="s">
        <v>1051</v>
      </c>
      <c r="B15" s="30" t="s">
        <v>356</v>
      </c>
      <c r="C15" s="7" t="s">
        <v>2982</v>
      </c>
      <c r="D15" s="20" t="s">
        <v>1261</v>
      </c>
      <c r="E15" s="19" t="s">
        <v>216</v>
      </c>
      <c r="F15" s="19">
        <v>23</v>
      </c>
      <c r="G15" s="21">
        <v>4</v>
      </c>
      <c r="H15" s="21">
        <v>0</v>
      </c>
      <c r="I15" s="8">
        <f>VLOOKUP(C15,'202310-202403出荷数total2403220951'!B:F,5,0)</f>
        <v>1</v>
      </c>
      <c r="J15" s="203">
        <f>VLOOKUP(C15,'出荷数2307～2406total241008110618'!B:F,5,0)</f>
        <v>705</v>
      </c>
      <c r="K15" s="21">
        <f t="shared" si="4"/>
        <v>293.75</v>
      </c>
      <c r="L15" s="44">
        <f>IFERROR(VLOOKUP(C15,在庫貼り付け!B:C,2,0),0)</f>
        <v>1</v>
      </c>
      <c r="M15" s="44">
        <f>IFERROR(VLOOKUP(C15,在庫貼り付け!F:G,2,0),0)</f>
        <v>0</v>
      </c>
      <c r="N15" s="44">
        <f>IFERROR(VLOOKUP(C15,入荷予定貼り付け!B:C,2,0),0)</f>
        <v>0</v>
      </c>
      <c r="O15" s="44">
        <f>IFERROR(VLOOKUP(C15,入荷予定貼り付け!I:J,2,0),0)</f>
        <v>0</v>
      </c>
      <c r="P15" s="44">
        <f>IFERROR(VLOOKUP(C15,確保貼り付け!C:D,2,0),0)</f>
        <v>0</v>
      </c>
      <c r="Q15" s="45">
        <f t="shared" si="0"/>
        <v>0</v>
      </c>
      <c r="R15" s="45">
        <f t="shared" si="1"/>
        <v>1</v>
      </c>
      <c r="S15" s="45">
        <f t="shared" si="2"/>
        <v>-292.75</v>
      </c>
      <c r="T15" s="41">
        <f t="shared" si="3"/>
        <v>293.75</v>
      </c>
      <c r="U15" s="46"/>
      <c r="V15" s="46"/>
    </row>
    <row r="16" spans="1:27">
      <c r="A16" s="29" t="s">
        <v>1052</v>
      </c>
      <c r="B16" s="30" t="s">
        <v>356</v>
      </c>
      <c r="C16" s="7" t="s">
        <v>1008</v>
      </c>
      <c r="D16" s="20" t="s">
        <v>1261</v>
      </c>
      <c r="E16" s="19" t="s">
        <v>218</v>
      </c>
      <c r="F16" s="19">
        <v>35</v>
      </c>
      <c r="G16" s="21">
        <v>26</v>
      </c>
      <c r="H16" s="21">
        <v>5</v>
      </c>
      <c r="I16" s="8">
        <f>VLOOKUP(C16,'202310-202403出荷数total2403220951'!B:F,5,0)</f>
        <v>3</v>
      </c>
      <c r="J16" s="203">
        <f>VLOOKUP(C16,'出荷数2307～2406total241008110618'!B:F,5,0)</f>
        <v>6</v>
      </c>
      <c r="K16" s="21">
        <f t="shared" si="4"/>
        <v>2.5</v>
      </c>
      <c r="L16" s="44">
        <f>IFERROR(VLOOKUP(C16,在庫貼り付け!B:C,2,0),0)</f>
        <v>4410</v>
      </c>
      <c r="M16" s="44">
        <f>IFERROR(VLOOKUP(C16,在庫貼り付け!F:G,2,0),0)</f>
        <v>0</v>
      </c>
      <c r="N16" s="44">
        <f>IFERROR(VLOOKUP(C16,入荷予定貼り付け!B:C,2,0),0)</f>
        <v>0</v>
      </c>
      <c r="O16" s="44">
        <f>IFERROR(VLOOKUP(C16,入荷予定貼り付け!I:J,2,0),0)</f>
        <v>0</v>
      </c>
      <c r="P16" s="44">
        <f>IFERROR(VLOOKUP(C16,確保貼り付け!C:D,2,0),0)</f>
        <v>0</v>
      </c>
      <c r="Q16" s="45">
        <f t="shared" si="0"/>
        <v>0</v>
      </c>
      <c r="R16" s="45">
        <f t="shared" si="1"/>
        <v>4410</v>
      </c>
      <c r="S16" s="45">
        <f t="shared" si="2"/>
        <v>4407.5</v>
      </c>
      <c r="T16" s="41">
        <f t="shared" si="3"/>
        <v>5.6689342403628119E-4</v>
      </c>
      <c r="U16" s="46"/>
      <c r="V16" s="46"/>
    </row>
    <row r="17" spans="1:24">
      <c r="A17" s="29" t="s">
        <v>1053</v>
      </c>
      <c r="B17" s="30" t="s">
        <v>356</v>
      </c>
      <c r="C17" s="6" t="s">
        <v>121</v>
      </c>
      <c r="D17" s="20" t="s">
        <v>120</v>
      </c>
      <c r="E17" s="19" t="s">
        <v>118</v>
      </c>
      <c r="F17" s="19">
        <v>33</v>
      </c>
      <c r="G17" s="21">
        <v>24</v>
      </c>
      <c r="H17" s="21">
        <v>2990</v>
      </c>
      <c r="I17" s="8">
        <f>VLOOKUP(C17,'202310-202403出荷数total2403220951'!B:F,5,0)</f>
        <v>66</v>
      </c>
      <c r="J17" s="203">
        <f>VLOOKUP(C17,'出荷数2307～2406total241008110618'!B:F,5,0)</f>
        <v>189</v>
      </c>
      <c r="K17" s="21">
        <f t="shared" si="4"/>
        <v>78.75</v>
      </c>
      <c r="L17" s="44">
        <f>IFERROR(VLOOKUP(C17,在庫貼り付け!B:C,2,0),0)</f>
        <v>2097</v>
      </c>
      <c r="M17" s="44">
        <f>IFERROR(VLOOKUP(C17,在庫貼り付け!F:G,2,0),0)</f>
        <v>0</v>
      </c>
      <c r="N17" s="44">
        <f>IFERROR(VLOOKUP(C17,入荷予定貼り付け!B:C,2,0),0)</f>
        <v>0</v>
      </c>
      <c r="O17" s="44">
        <f>IFERROR(VLOOKUP(C17,入荷予定貼り付け!I:J,2,0),0)</f>
        <v>0</v>
      </c>
      <c r="P17" s="44">
        <f>IFERROR(VLOOKUP(C17,確保貼り付け!C:D,2,0),0)</f>
        <v>0</v>
      </c>
      <c r="Q17" s="45">
        <f t="shared" si="0"/>
        <v>0</v>
      </c>
      <c r="R17" s="45">
        <f t="shared" si="1"/>
        <v>2097</v>
      </c>
      <c r="S17" s="45">
        <f t="shared" si="2"/>
        <v>2018.25</v>
      </c>
      <c r="T17" s="41">
        <f t="shared" si="3"/>
        <v>3.755364806866953E-2</v>
      </c>
      <c r="U17" s="46"/>
      <c r="V17" s="46"/>
    </row>
    <row r="18" spans="1:24">
      <c r="A18" s="29" t="s">
        <v>1054</v>
      </c>
      <c r="B18" s="30" t="s">
        <v>356</v>
      </c>
      <c r="C18" s="17" t="s">
        <v>223</v>
      </c>
      <c r="D18" s="24" t="s">
        <v>224</v>
      </c>
      <c r="E18" s="23"/>
      <c r="F18" s="19">
        <v>149</v>
      </c>
      <c r="G18" s="21">
        <v>62</v>
      </c>
      <c r="H18" s="21">
        <v>132</v>
      </c>
      <c r="I18" s="8">
        <f>VLOOKUP(C18,'202310-202403出荷数total2403220951'!B:F,5,0)</f>
        <v>245</v>
      </c>
      <c r="J18" s="203">
        <f>VLOOKUP(C18,'出荷数2307～2406total241008110618'!B:F,5,0)</f>
        <v>322</v>
      </c>
      <c r="K18" s="21">
        <f t="shared" si="4"/>
        <v>134.16666666666666</v>
      </c>
      <c r="L18" s="44">
        <f>IFERROR(VLOOKUP(C18,在庫貼り付け!B:C,2,0),0)</f>
        <v>2212</v>
      </c>
      <c r="M18" s="44">
        <f>IFERROR(VLOOKUP(C18,在庫貼り付け!F:G,2,0),0)</f>
        <v>0</v>
      </c>
      <c r="N18" s="44">
        <f>IFERROR(VLOOKUP(C18,入荷予定貼り付け!B:C,2,0),0)</f>
        <v>0</v>
      </c>
      <c r="O18" s="44">
        <f>IFERROR(VLOOKUP(C18,入荷予定貼り付け!I:J,2,0),0)</f>
        <v>0</v>
      </c>
      <c r="P18" s="44">
        <f>IFERROR(VLOOKUP(C18,確保貼り付け!C:D,2,0),0)</f>
        <v>0</v>
      </c>
      <c r="Q18" s="45">
        <f t="shared" si="0"/>
        <v>0</v>
      </c>
      <c r="R18" s="45">
        <f t="shared" si="1"/>
        <v>2212</v>
      </c>
      <c r="S18" s="45">
        <f t="shared" si="2"/>
        <v>2077.8333333333335</v>
      </c>
      <c r="T18" s="41">
        <f t="shared" si="3"/>
        <v>6.065400843881856E-2</v>
      </c>
      <c r="U18" s="46"/>
      <c r="V18" s="46"/>
    </row>
    <row r="19" spans="1:24">
      <c r="A19" s="29" t="s">
        <v>1055</v>
      </c>
      <c r="B19" s="30" t="s">
        <v>356</v>
      </c>
      <c r="C19" s="6" t="s">
        <v>86</v>
      </c>
      <c r="D19" s="20" t="s">
        <v>84</v>
      </c>
      <c r="E19" s="19" t="s">
        <v>87</v>
      </c>
      <c r="F19" s="19">
        <v>228</v>
      </c>
      <c r="G19" s="21">
        <v>270</v>
      </c>
      <c r="H19" s="21">
        <v>231</v>
      </c>
      <c r="I19" s="8">
        <f>VLOOKUP(C19,'202310-202403出荷数total2403220951'!B:F,5,0)</f>
        <v>121</v>
      </c>
      <c r="J19" s="203">
        <f>VLOOKUP(C19,'出荷数2307～2406total241008110618'!B:F,5,0)</f>
        <v>177</v>
      </c>
      <c r="K19" s="21">
        <f t="shared" si="4"/>
        <v>73.75</v>
      </c>
      <c r="L19" s="44">
        <f>IFERROR(VLOOKUP(C19,在庫貼り付け!B:C,2,0),0)</f>
        <v>7980</v>
      </c>
      <c r="M19" s="44">
        <f>IFERROR(VLOOKUP(C19,在庫貼り付け!F:G,2,0),0)</f>
        <v>0</v>
      </c>
      <c r="N19" s="44">
        <f>IFERROR(VLOOKUP(C19,入荷予定貼り付け!B:C,2,0),0)</f>
        <v>0</v>
      </c>
      <c r="O19" s="44">
        <f>IFERROR(VLOOKUP(C19,入荷予定貼り付け!I:J,2,0),0)</f>
        <v>0</v>
      </c>
      <c r="P19" s="44">
        <f>IFERROR(VLOOKUP(C19,確保貼り付け!C:D,2,0),0)</f>
        <v>0</v>
      </c>
      <c r="Q19" s="45">
        <f t="shared" si="0"/>
        <v>0</v>
      </c>
      <c r="R19" s="45">
        <f t="shared" si="1"/>
        <v>7980</v>
      </c>
      <c r="S19" s="45">
        <f t="shared" si="2"/>
        <v>7906.25</v>
      </c>
      <c r="T19" s="41">
        <f t="shared" si="3"/>
        <v>9.2418546365914782E-3</v>
      </c>
      <c r="U19" s="46"/>
      <c r="V19" s="46"/>
    </row>
    <row r="20" spans="1:24">
      <c r="A20" s="29" t="s">
        <v>1056</v>
      </c>
      <c r="B20" s="30" t="s">
        <v>356</v>
      </c>
      <c r="C20" s="6" t="s">
        <v>154</v>
      </c>
      <c r="D20" s="20" t="s">
        <v>155</v>
      </c>
      <c r="E20" s="19"/>
      <c r="F20" s="19"/>
      <c r="G20" s="21">
        <v>128</v>
      </c>
      <c r="H20" s="21">
        <v>470</v>
      </c>
      <c r="I20" s="8">
        <f>VLOOKUP(C20,'202310-202403出荷数total2403220951'!B:F,5,0)</f>
        <v>149</v>
      </c>
      <c r="J20" s="203">
        <f>VLOOKUP(C20,'出荷数2307～2406total241008110618'!B:F,5,0)</f>
        <v>418</v>
      </c>
      <c r="K20" s="21">
        <f t="shared" si="4"/>
        <v>174.16666666666666</v>
      </c>
      <c r="L20" s="44">
        <f>IFERROR(VLOOKUP(C20,在庫貼り付け!B:C,2,0),0)</f>
        <v>42</v>
      </c>
      <c r="M20" s="44">
        <f>IFERROR(VLOOKUP(C20,在庫貼り付け!F:G,2,0),0)</f>
        <v>0</v>
      </c>
      <c r="N20" s="44">
        <f>IFERROR(VLOOKUP(C20,入荷予定貼り付け!B:C,2,0),0)</f>
        <v>1000</v>
      </c>
      <c r="O20" s="44">
        <f>IFERROR(VLOOKUP(C20,入荷予定貼り付け!I:J,2,0),0)</f>
        <v>0</v>
      </c>
      <c r="P20" s="44">
        <f>IFERROR(VLOOKUP(C20,確保貼り付け!C:D,2,0),0)</f>
        <v>20</v>
      </c>
      <c r="Q20" s="45">
        <f t="shared" si="0"/>
        <v>-20</v>
      </c>
      <c r="R20" s="45">
        <f t="shared" si="1"/>
        <v>1022</v>
      </c>
      <c r="S20" s="45">
        <f t="shared" si="2"/>
        <v>847.83333333333337</v>
      </c>
      <c r="T20" s="41">
        <f t="shared" si="3"/>
        <v>4.1468253968253963</v>
      </c>
      <c r="U20" s="46"/>
      <c r="V20" s="46"/>
    </row>
    <row r="21" spans="1:24">
      <c r="A21" s="29" t="s">
        <v>1057</v>
      </c>
      <c r="B21" s="30" t="s">
        <v>356</v>
      </c>
      <c r="C21" s="17" t="s">
        <v>168</v>
      </c>
      <c r="D21" s="24" t="s">
        <v>169</v>
      </c>
      <c r="E21" s="23"/>
      <c r="F21" s="19">
        <v>543</v>
      </c>
      <c r="G21" s="21">
        <v>321</v>
      </c>
      <c r="H21" s="21">
        <v>270</v>
      </c>
      <c r="I21" s="8">
        <f>VLOOKUP(C21,'202310-202403出荷数total2403220951'!B:F,5,0)</f>
        <v>73</v>
      </c>
      <c r="J21" s="203">
        <f>VLOOKUP(C21,'出荷数2307～2406total241008110618'!B:F,5,0)</f>
        <v>181</v>
      </c>
      <c r="K21" s="21">
        <f t="shared" si="4"/>
        <v>75.416666666666671</v>
      </c>
      <c r="L21" s="44">
        <f>IFERROR(VLOOKUP(C21,在庫貼り付け!B:C,2,0),0)</f>
        <v>2983</v>
      </c>
      <c r="M21" s="44">
        <f>IFERROR(VLOOKUP(C21,在庫貼り付け!F:G,2,0),0)</f>
        <v>0</v>
      </c>
      <c r="N21" s="44">
        <f>IFERROR(VLOOKUP(C21,入荷予定貼り付け!B:C,2,0),0)</f>
        <v>0</v>
      </c>
      <c r="O21" s="44">
        <f>IFERROR(VLOOKUP(C21,入荷予定貼り付け!I:J,2,0),0)</f>
        <v>0</v>
      </c>
      <c r="P21" s="44">
        <f>IFERROR(VLOOKUP(C21,確保貼り付け!C:D,2,0),0)</f>
        <v>100</v>
      </c>
      <c r="Q21" s="45">
        <f t="shared" si="0"/>
        <v>-100</v>
      </c>
      <c r="R21" s="45">
        <f t="shared" si="1"/>
        <v>2883</v>
      </c>
      <c r="S21" s="45">
        <f t="shared" si="2"/>
        <v>2807.5833333333335</v>
      </c>
      <c r="T21" s="41">
        <f t="shared" si="3"/>
        <v>2.5282154430662646E-2</v>
      </c>
      <c r="U21" s="46"/>
      <c r="V21" s="46"/>
    </row>
    <row r="22" spans="1:24">
      <c r="A22" s="29" t="s">
        <v>1058</v>
      </c>
      <c r="B22" s="30" t="s">
        <v>356</v>
      </c>
      <c r="C22" s="6" t="s">
        <v>162</v>
      </c>
      <c r="D22" s="20" t="s">
        <v>355</v>
      </c>
      <c r="E22" s="19"/>
      <c r="F22" s="19">
        <v>904</v>
      </c>
      <c r="G22" s="21">
        <v>638</v>
      </c>
      <c r="H22" s="21">
        <v>81</v>
      </c>
      <c r="I22" s="8">
        <f>VLOOKUP(C22,'202310-202403出荷数total2403220951'!B:F,5,0)</f>
        <v>2</v>
      </c>
      <c r="J22" s="203">
        <f>VLOOKUP(C22,'出荷数2307～2406total241008110618'!B:F,5,0)</f>
        <v>904</v>
      </c>
      <c r="K22" s="21">
        <f t="shared" si="4"/>
        <v>376.66666666666669</v>
      </c>
      <c r="L22" s="44">
        <f>IFERROR(VLOOKUP(C22,在庫貼り付け!B:C,2,0),0)</f>
        <v>6475</v>
      </c>
      <c r="M22" s="44">
        <f>IFERROR(VLOOKUP(C22,在庫貼り付け!F:G,2,0),0)</f>
        <v>0</v>
      </c>
      <c r="N22" s="44">
        <f>IFERROR(VLOOKUP(C22,入荷予定貼り付け!B:C,2,0),0)</f>
        <v>0</v>
      </c>
      <c r="O22" s="44">
        <f>IFERROR(VLOOKUP(C22,入荷予定貼り付け!I:J,2,0),0)</f>
        <v>0</v>
      </c>
      <c r="P22" s="44">
        <f>IFERROR(VLOOKUP(C22,確保貼り付け!C:D,2,0),0)</f>
        <v>0</v>
      </c>
      <c r="Q22" s="45">
        <f t="shared" si="0"/>
        <v>0</v>
      </c>
      <c r="R22" s="45">
        <f t="shared" si="1"/>
        <v>6475</v>
      </c>
      <c r="S22" s="45">
        <f t="shared" si="2"/>
        <v>6098.333333333333</v>
      </c>
      <c r="T22" s="41">
        <f t="shared" si="3"/>
        <v>5.8172458172458176E-2</v>
      </c>
      <c r="U22" s="46"/>
      <c r="V22" s="46"/>
    </row>
    <row r="23" spans="1:24">
      <c r="A23" s="29" t="s">
        <v>1059</v>
      </c>
      <c r="B23" s="30" t="s">
        <v>356</v>
      </c>
      <c r="C23" s="6" t="s">
        <v>137</v>
      </c>
      <c r="D23" s="20" t="s">
        <v>138</v>
      </c>
      <c r="E23" s="19"/>
      <c r="F23" s="19">
        <v>1137</v>
      </c>
      <c r="G23" s="21">
        <v>270</v>
      </c>
      <c r="H23" s="21">
        <v>272</v>
      </c>
      <c r="I23" s="8">
        <f>VLOOKUP(C23,'202310-202403出荷数total2403220951'!B:F,5,0)</f>
        <v>153</v>
      </c>
      <c r="J23" s="203">
        <f>VLOOKUP(C23,'出荷数2307～2406total241008110618'!B:F,5,0)</f>
        <v>657</v>
      </c>
      <c r="K23" s="21">
        <f t="shared" si="4"/>
        <v>273.75</v>
      </c>
      <c r="L23" s="44">
        <f>IFERROR(VLOOKUP(C23,在庫貼り付け!B:C,2,0),0)</f>
        <v>1804</v>
      </c>
      <c r="M23" s="44">
        <f>IFERROR(VLOOKUP(C23,在庫貼り付け!F:G,2,0),0)</f>
        <v>0</v>
      </c>
      <c r="N23" s="44">
        <f>IFERROR(VLOOKUP(C23,入荷予定貼り付け!B:C,2,0),0)</f>
        <v>0</v>
      </c>
      <c r="O23" s="44">
        <f>IFERROR(VLOOKUP(C23,入荷予定貼り付け!I:J,2,0),0)</f>
        <v>0</v>
      </c>
      <c r="P23" s="44">
        <f>IFERROR(VLOOKUP(C23,確保貼り付け!C:D,2,0),0)</f>
        <v>0</v>
      </c>
      <c r="Q23" s="45">
        <f t="shared" si="0"/>
        <v>0</v>
      </c>
      <c r="R23" s="45">
        <f t="shared" si="1"/>
        <v>1804</v>
      </c>
      <c r="S23" s="45">
        <f t="shared" si="2"/>
        <v>1530.25</v>
      </c>
      <c r="T23" s="41">
        <f t="shared" si="3"/>
        <v>0.1517461197339246</v>
      </c>
      <c r="U23" s="46"/>
      <c r="V23" s="46"/>
    </row>
    <row r="24" spans="1:24">
      <c r="A24" s="29" t="s">
        <v>1060</v>
      </c>
      <c r="B24" s="30" t="s">
        <v>356</v>
      </c>
      <c r="C24" s="17" t="s">
        <v>42</v>
      </c>
      <c r="D24" s="24" t="s">
        <v>43</v>
      </c>
      <c r="E24" s="23"/>
      <c r="F24" s="19">
        <v>787</v>
      </c>
      <c r="G24" s="21">
        <v>450</v>
      </c>
      <c r="H24" s="21">
        <v>417</v>
      </c>
      <c r="I24" s="213">
        <f>VLOOKUP(C24,'202310-202403出荷数total2403220951'!B:F,5,0)</f>
        <v>450</v>
      </c>
      <c r="J24" s="203">
        <f>VLOOKUP(C24,'出荷数2307～2406total241008110618'!B:F,5,0)</f>
        <v>550</v>
      </c>
      <c r="K24" s="21">
        <f t="shared" si="4"/>
        <v>229.16666666666666</v>
      </c>
      <c r="L24" s="44">
        <f>IFERROR(VLOOKUP(C24,在庫貼り付け!B:C,2,0),0)</f>
        <v>3766</v>
      </c>
      <c r="M24" s="44">
        <f>IFERROR(VLOOKUP(C24,在庫貼り付け!F:G,2,0),0)</f>
        <v>0</v>
      </c>
      <c r="N24" s="44">
        <f>IFERROR(VLOOKUP(C24,入荷予定貼り付け!B:C,2,0),0)</f>
        <v>0</v>
      </c>
      <c r="O24" s="44">
        <f>IFERROR(VLOOKUP(C24,入荷予定貼り付け!I:J,2,0),0)</f>
        <v>0</v>
      </c>
      <c r="P24" s="44">
        <f>IFERROR(VLOOKUP(C24,確保貼り付け!C:D,2,0),0)</f>
        <v>0</v>
      </c>
      <c r="Q24" s="45">
        <f t="shared" si="0"/>
        <v>0</v>
      </c>
      <c r="R24" s="45">
        <f t="shared" si="1"/>
        <v>3766</v>
      </c>
      <c r="S24" s="45">
        <f t="shared" si="2"/>
        <v>3536.8333333333335</v>
      </c>
      <c r="T24" s="41">
        <f t="shared" si="3"/>
        <v>6.0851478137723486E-2</v>
      </c>
      <c r="U24" s="46"/>
      <c r="V24" s="46"/>
    </row>
    <row r="25" spans="1:24">
      <c r="A25" s="29" t="s">
        <v>1061</v>
      </c>
      <c r="B25" s="30" t="s">
        <v>356</v>
      </c>
      <c r="C25" s="7" t="s">
        <v>213</v>
      </c>
      <c r="D25" s="20" t="s">
        <v>1262</v>
      </c>
      <c r="E25" s="19" t="s">
        <v>214</v>
      </c>
      <c r="F25" s="19">
        <v>13</v>
      </c>
      <c r="G25" s="21">
        <v>4</v>
      </c>
      <c r="H25" s="21">
        <v>8</v>
      </c>
      <c r="I25" s="8">
        <f>VLOOKUP(C25,'202310-202403出荷数total2403220951'!B:F,5,0)</f>
        <v>1</v>
      </c>
      <c r="J25" s="203">
        <f>VLOOKUP(C25,'出荷数2307～2406total241008110618'!B:F,5,0)</f>
        <v>4</v>
      </c>
      <c r="K25" s="21">
        <f t="shared" si="4"/>
        <v>1.6666666666666667</v>
      </c>
      <c r="L25" s="44">
        <f>IFERROR(VLOOKUP(C25,在庫貼り付け!B:C,2,0),0)</f>
        <v>42</v>
      </c>
      <c r="M25" s="44">
        <f>IFERROR(VLOOKUP(C25,在庫貼り付け!F:G,2,0),0)</f>
        <v>0</v>
      </c>
      <c r="N25" s="44">
        <f>IFERROR(VLOOKUP(C25,入荷予定貼り付け!B:C,2,0),0)</f>
        <v>0</v>
      </c>
      <c r="O25" s="44">
        <f>IFERROR(VLOOKUP(C25,入荷予定貼り付け!I:J,2,0),0)</f>
        <v>0</v>
      </c>
      <c r="P25" s="44">
        <f>IFERROR(VLOOKUP(C25,確保貼り付け!C:D,2,0),0)</f>
        <v>0</v>
      </c>
      <c r="Q25" s="45">
        <f t="shared" si="0"/>
        <v>0</v>
      </c>
      <c r="R25" s="45">
        <f t="shared" si="1"/>
        <v>42</v>
      </c>
      <c r="S25" s="45">
        <f t="shared" si="2"/>
        <v>40.333333333333336</v>
      </c>
      <c r="T25" s="41">
        <f t="shared" si="3"/>
        <v>3.9682539682539687E-2</v>
      </c>
      <c r="U25" s="46"/>
      <c r="V25" s="46"/>
    </row>
    <row r="26" spans="1:24">
      <c r="A26" s="29" t="s">
        <v>1062</v>
      </c>
      <c r="B26" s="30" t="s">
        <v>356</v>
      </c>
      <c r="C26" s="6" t="s">
        <v>110</v>
      </c>
      <c r="D26" s="20" t="s">
        <v>111</v>
      </c>
      <c r="E26" s="19"/>
      <c r="F26" s="19">
        <v>1809</v>
      </c>
      <c r="G26" s="21">
        <v>790</v>
      </c>
      <c r="H26" s="21">
        <v>1042</v>
      </c>
      <c r="I26" s="8">
        <f>VLOOKUP(C26,'202310-202403出荷数total2403220951'!B:F,5,0)</f>
        <v>164</v>
      </c>
      <c r="J26" s="203">
        <f>VLOOKUP(C26,'出荷数2307～2406total241008110618'!B:F,5,0)</f>
        <v>312</v>
      </c>
      <c r="K26" s="21">
        <f t="shared" si="4"/>
        <v>130</v>
      </c>
      <c r="L26" s="44">
        <f>IFERROR(VLOOKUP(C26,在庫貼り付け!B:C,2,0),0)</f>
        <v>5493</v>
      </c>
      <c r="M26" s="44">
        <f>IFERROR(VLOOKUP(C26,在庫貼り付け!F:G,2,0),0)</f>
        <v>100</v>
      </c>
      <c r="N26" s="44">
        <f>IFERROR(VLOOKUP(C26,入荷予定貼り付け!B:C,2,0),0)</f>
        <v>0</v>
      </c>
      <c r="O26" s="44">
        <f>IFERROR(VLOOKUP(C26,入荷予定貼り付け!I:J,2,0),0)</f>
        <v>0</v>
      </c>
      <c r="P26" s="44">
        <f>IFERROR(VLOOKUP(C26,確保貼り付け!C:D,2,0),0)</f>
        <v>100</v>
      </c>
      <c r="Q26" s="45">
        <f t="shared" si="0"/>
        <v>0</v>
      </c>
      <c r="R26" s="45">
        <f t="shared" si="1"/>
        <v>5393</v>
      </c>
      <c r="S26" s="45">
        <f t="shared" si="2"/>
        <v>5263</v>
      </c>
      <c r="T26" s="41">
        <f t="shared" si="3"/>
        <v>2.3243339889147147E-2</v>
      </c>
      <c r="U26" s="46"/>
      <c r="V26" s="46"/>
    </row>
    <row r="27" spans="1:24" s="152" customFormat="1">
      <c r="A27" s="144" t="s">
        <v>1063</v>
      </c>
      <c r="B27" s="145" t="s">
        <v>356</v>
      </c>
      <c r="C27" s="153" t="s">
        <v>170</v>
      </c>
      <c r="D27" s="154" t="s">
        <v>171</v>
      </c>
      <c r="E27" s="153"/>
      <c r="F27" s="146">
        <v>549</v>
      </c>
      <c r="G27" s="148">
        <v>303</v>
      </c>
      <c r="H27" s="148">
        <v>236</v>
      </c>
      <c r="I27" s="8">
        <f>VLOOKUP(C27,'202310-202403出荷数total2403220951'!B:F,5,0)</f>
        <v>241</v>
      </c>
      <c r="J27" s="203">
        <f>VLOOKUP(C27,'出荷数2307～2406total241008110618'!B:F,5,0)</f>
        <v>358</v>
      </c>
      <c r="K27" s="21">
        <f t="shared" si="4"/>
        <v>149.16666666666666</v>
      </c>
      <c r="L27" s="148">
        <f>IFERROR(VLOOKUP(C27,在庫貼り付け!B:C,2,0),0)</f>
        <v>1857</v>
      </c>
      <c r="M27" s="148">
        <f>IFERROR(VLOOKUP(C27,在庫貼り付け!F:G,2,0),0)</f>
        <v>0</v>
      </c>
      <c r="N27" s="44">
        <f>IFERROR(VLOOKUP(C27,入荷予定貼り付け!B:C,2,0),0)</f>
        <v>0</v>
      </c>
      <c r="O27" s="148">
        <f>IFERROR(VLOOKUP(C27,入荷予定貼り付け!I:J,2,0),0)</f>
        <v>0</v>
      </c>
      <c r="P27" s="148">
        <f>IFERROR(VLOOKUP(C27,確保貼り付け!C:D,2,0),0)</f>
        <v>0</v>
      </c>
      <c r="Q27" s="149">
        <f t="shared" si="0"/>
        <v>0</v>
      </c>
      <c r="R27" s="149">
        <f t="shared" si="1"/>
        <v>1857</v>
      </c>
      <c r="S27" s="149">
        <f t="shared" si="2"/>
        <v>1707.8333333333333</v>
      </c>
      <c r="T27" s="150">
        <f t="shared" si="3"/>
        <v>8.0326691796804878E-2</v>
      </c>
      <c r="U27" s="151"/>
      <c r="V27" s="151"/>
      <c r="W27" s="191"/>
      <c r="X27" s="191"/>
    </row>
    <row r="28" spans="1:24">
      <c r="A28" s="29" t="s">
        <v>1064</v>
      </c>
      <c r="B28" s="30" t="s">
        <v>356</v>
      </c>
      <c r="C28" s="7" t="s">
        <v>196</v>
      </c>
      <c r="D28" s="20" t="s">
        <v>197</v>
      </c>
      <c r="E28" s="20" t="s">
        <v>198</v>
      </c>
      <c r="F28" s="19">
        <v>1160</v>
      </c>
      <c r="G28" s="21">
        <v>148</v>
      </c>
      <c r="H28" s="21">
        <v>651</v>
      </c>
      <c r="I28" s="8">
        <f>VLOOKUP(C28,'202310-202403出荷数total2403220951'!B:F,5,0)</f>
        <v>60</v>
      </c>
      <c r="J28" s="203">
        <f>VLOOKUP(C28,'出荷数2307～2406total241008110618'!B:F,5,0)</f>
        <v>125</v>
      </c>
      <c r="K28" s="211">
        <v>500</v>
      </c>
      <c r="L28" s="44">
        <f>IFERROR(VLOOKUP(C28,在庫貼り付け!B:C,2,0),0)</f>
        <v>2207</v>
      </c>
      <c r="M28" s="44">
        <f>IFERROR(VLOOKUP(C28,在庫貼り付け!F:G,2,0),0)</f>
        <v>0</v>
      </c>
      <c r="N28" s="44">
        <f>IFERROR(VLOOKUP(C28,入荷予定貼り付け!B:C,2,0),0)</f>
        <v>0</v>
      </c>
      <c r="O28" s="44">
        <f>IFERROR(VLOOKUP(C28,入荷予定貼り付け!I:J,2,0),0)</f>
        <v>0</v>
      </c>
      <c r="P28" s="44">
        <f>IFERROR(VLOOKUP(C28,確保貼り付け!C:D,2,0),0)</f>
        <v>0</v>
      </c>
      <c r="Q28" s="45">
        <f t="shared" si="0"/>
        <v>0</v>
      </c>
      <c r="R28" s="45">
        <f t="shared" si="1"/>
        <v>2207</v>
      </c>
      <c r="S28" s="45">
        <f t="shared" si="2"/>
        <v>1707</v>
      </c>
      <c r="T28" s="41">
        <f t="shared" si="3"/>
        <v>0.22655188038060717</v>
      </c>
      <c r="U28" s="46"/>
      <c r="V28" s="46"/>
    </row>
    <row r="29" spans="1:24" s="152" customFormat="1" ht="15.75">
      <c r="A29" s="144" t="s">
        <v>1065</v>
      </c>
      <c r="B29" s="145" t="s">
        <v>356</v>
      </c>
      <c r="C29" s="146" t="s">
        <v>192</v>
      </c>
      <c r="D29" s="147" t="s">
        <v>190</v>
      </c>
      <c r="E29" s="146" t="s">
        <v>193</v>
      </c>
      <c r="F29" s="146">
        <v>935</v>
      </c>
      <c r="G29" s="148">
        <v>77</v>
      </c>
      <c r="H29" s="148">
        <v>731</v>
      </c>
      <c r="I29" s="8">
        <f>VLOOKUP(C29,'202310-202403出荷数total2403220951'!B:F,5,0)</f>
        <v>163</v>
      </c>
      <c r="J29" s="203">
        <f>VLOOKUP(C29,'出荷数2307～2406total241008110618'!B:F,5,0)</f>
        <v>235</v>
      </c>
      <c r="K29" s="21">
        <f t="shared" ref="K29:K38" si="5">J29*5/12</f>
        <v>97.916666666666671</v>
      </c>
      <c r="L29" s="148">
        <f>IFERROR(VLOOKUP(C29,在庫貼り付け!B:C,2,0),0)</f>
        <v>1</v>
      </c>
      <c r="M29" s="148">
        <f>IFERROR(VLOOKUP(C29,在庫貼り付け!F:G,2,0),0)</f>
        <v>0</v>
      </c>
      <c r="N29" s="44">
        <f>IFERROR(VLOOKUP(C29,入荷予定貼り付け!B:C,2,0),0)</f>
        <v>0</v>
      </c>
      <c r="O29" s="148">
        <f>IFERROR(VLOOKUP(C29,入荷予定貼り付け!I:J,2,0),0)</f>
        <v>0</v>
      </c>
      <c r="P29" s="148">
        <f>IFERROR(VLOOKUP(C29,確保貼り付け!C:D,2,0),0)</f>
        <v>0</v>
      </c>
      <c r="Q29" s="149">
        <f t="shared" si="0"/>
        <v>0</v>
      </c>
      <c r="R29" s="149">
        <f t="shared" si="1"/>
        <v>1</v>
      </c>
      <c r="S29" s="149">
        <f t="shared" si="2"/>
        <v>-96.916666666666671</v>
      </c>
      <c r="T29" s="150">
        <f t="shared" si="3"/>
        <v>97.916666666666671</v>
      </c>
      <c r="U29" s="151"/>
      <c r="V29" s="151"/>
    </row>
    <row r="30" spans="1:24">
      <c r="A30" s="29" t="s">
        <v>1066</v>
      </c>
      <c r="B30" s="30" t="s">
        <v>356</v>
      </c>
      <c r="C30" s="6" t="s">
        <v>177</v>
      </c>
      <c r="D30" s="20" t="s">
        <v>178</v>
      </c>
      <c r="E30" s="19" t="s">
        <v>179</v>
      </c>
      <c r="F30" s="19">
        <v>224</v>
      </c>
      <c r="G30" s="21">
        <v>198</v>
      </c>
      <c r="H30" s="21">
        <v>230</v>
      </c>
      <c r="I30" s="8">
        <f>VLOOKUP(C30,'202310-202403出荷数total2403220951'!B:F,5,0)</f>
        <v>91</v>
      </c>
      <c r="J30" s="203">
        <f>VLOOKUP(C30,'出荷数2307～2406total241008110618'!B:F,5,0)</f>
        <v>168</v>
      </c>
      <c r="K30" s="21">
        <f t="shared" si="5"/>
        <v>70</v>
      </c>
      <c r="L30" s="44">
        <f>IFERROR(VLOOKUP(C30,在庫貼り付け!B:C,2,0),0)</f>
        <v>884</v>
      </c>
      <c r="M30" s="44">
        <f>IFERROR(VLOOKUP(C30,在庫貼り付け!F:G,2,0),0)</f>
        <v>0</v>
      </c>
      <c r="N30" s="44">
        <f>IFERROR(VLOOKUP(C30,入荷予定貼り付け!B:C,2,0),0)</f>
        <v>0</v>
      </c>
      <c r="O30" s="44">
        <f>IFERROR(VLOOKUP(C30,入荷予定貼り付け!I:J,2,0),0)</f>
        <v>0</v>
      </c>
      <c r="P30" s="44">
        <f>IFERROR(VLOOKUP(C30,確保貼り付け!C:D,2,0),0)</f>
        <v>0</v>
      </c>
      <c r="Q30" s="45">
        <f t="shared" si="0"/>
        <v>0</v>
      </c>
      <c r="R30" s="45">
        <f t="shared" si="1"/>
        <v>884</v>
      </c>
      <c r="S30" s="45">
        <f t="shared" si="2"/>
        <v>814</v>
      </c>
      <c r="T30" s="41">
        <f t="shared" si="3"/>
        <v>7.9185520361990946E-2</v>
      </c>
      <c r="U30" s="46"/>
      <c r="V30" s="46"/>
    </row>
    <row r="31" spans="1:24">
      <c r="A31" s="29" t="s">
        <v>1067</v>
      </c>
      <c r="B31" s="30" t="s">
        <v>356</v>
      </c>
      <c r="C31" s="6" t="s">
        <v>141</v>
      </c>
      <c r="D31" s="20" t="s">
        <v>142</v>
      </c>
      <c r="E31" s="19" t="s">
        <v>143</v>
      </c>
      <c r="F31" s="19">
        <v>714</v>
      </c>
      <c r="G31" s="21">
        <v>368</v>
      </c>
      <c r="H31" s="21">
        <v>496</v>
      </c>
      <c r="I31" s="8">
        <f>VLOOKUP(C31,'202310-202403出荷数total2403220951'!B:F,5,0)</f>
        <v>150</v>
      </c>
      <c r="J31" s="203">
        <f>VLOOKUP(C31,'出荷数2307～2406total241008110618'!B:F,5,0)</f>
        <v>247</v>
      </c>
      <c r="K31" s="21">
        <f t="shared" si="5"/>
        <v>102.91666666666667</v>
      </c>
      <c r="L31" s="44">
        <f>IFERROR(VLOOKUP(C31,在庫貼り付け!B:C,2,0),0)</f>
        <v>1939</v>
      </c>
      <c r="M31" s="44">
        <f>IFERROR(VLOOKUP(C31,在庫貼り付け!F:G,2,0),0)</f>
        <v>0</v>
      </c>
      <c r="N31" s="44">
        <f>IFERROR(VLOOKUP(C31,入荷予定貼り付け!B:C,2,0),0)</f>
        <v>0</v>
      </c>
      <c r="O31" s="44">
        <f>IFERROR(VLOOKUP(C31,入荷予定貼り付け!I:J,2,0),0)</f>
        <v>0</v>
      </c>
      <c r="P31" s="44">
        <f>IFERROR(VLOOKUP(C31,確保貼り付け!C:D,2,0),0)</f>
        <v>0</v>
      </c>
      <c r="Q31" s="45">
        <f t="shared" si="0"/>
        <v>0</v>
      </c>
      <c r="R31" s="45">
        <f t="shared" si="1"/>
        <v>1939</v>
      </c>
      <c r="S31" s="45">
        <f t="shared" si="2"/>
        <v>1836.0833333333333</v>
      </c>
      <c r="T31" s="41">
        <f t="shared" si="3"/>
        <v>5.3077187553721851E-2</v>
      </c>
      <c r="U31" s="46"/>
      <c r="V31" s="46"/>
    </row>
    <row r="32" spans="1:24">
      <c r="A32" s="29" t="s">
        <v>1068</v>
      </c>
      <c r="B32" s="30" t="s">
        <v>356</v>
      </c>
      <c r="C32" s="6" t="s">
        <v>107</v>
      </c>
      <c r="D32" s="20" t="s">
        <v>105</v>
      </c>
      <c r="E32" s="19" t="s">
        <v>87</v>
      </c>
      <c r="F32" s="19">
        <v>1116</v>
      </c>
      <c r="G32" s="21">
        <v>928</v>
      </c>
      <c r="H32" s="21">
        <v>1098</v>
      </c>
      <c r="I32" s="8">
        <f>VLOOKUP(C32,'202310-202403出荷数total2403220951'!B:F,5,0)</f>
        <v>427</v>
      </c>
      <c r="J32" s="203">
        <f>VLOOKUP(C32,'出荷数2307～2406total241008110618'!B:F,5,0)</f>
        <v>1008</v>
      </c>
      <c r="K32" s="21">
        <f t="shared" si="5"/>
        <v>420</v>
      </c>
      <c r="L32" s="44">
        <f>IFERROR(VLOOKUP(C32,在庫貼り付け!B:C,2,0),0)</f>
        <v>2920</v>
      </c>
      <c r="M32" s="44">
        <f>IFERROR(VLOOKUP(C32,在庫貼り付け!F:G,2,0),0)</f>
        <v>0</v>
      </c>
      <c r="N32" s="44">
        <f>IFERROR(VLOOKUP(C32,入荷予定貼り付け!B:C,2,0),0)</f>
        <v>0</v>
      </c>
      <c r="O32" s="44">
        <f>IFERROR(VLOOKUP(C32,入荷予定貼り付け!I:J,2,0),0)</f>
        <v>0</v>
      </c>
      <c r="P32" s="44">
        <f>IFERROR(VLOOKUP(C32,確保貼り付け!C:D,2,0),0)</f>
        <v>0</v>
      </c>
      <c r="Q32" s="45">
        <f t="shared" si="0"/>
        <v>0</v>
      </c>
      <c r="R32" s="45">
        <f t="shared" si="1"/>
        <v>2920</v>
      </c>
      <c r="S32" s="45">
        <f t="shared" si="2"/>
        <v>2500</v>
      </c>
      <c r="T32" s="41">
        <f t="shared" si="3"/>
        <v>0.14383561643835616</v>
      </c>
      <c r="U32" s="46"/>
      <c r="V32" s="46"/>
    </row>
    <row r="33" spans="1:24">
      <c r="A33" s="29" t="s">
        <v>1069</v>
      </c>
      <c r="B33" s="30" t="s">
        <v>356</v>
      </c>
      <c r="C33" s="7" t="s">
        <v>156</v>
      </c>
      <c r="D33" s="20" t="s">
        <v>157</v>
      </c>
      <c r="E33" s="19"/>
      <c r="F33" s="19">
        <v>120</v>
      </c>
      <c r="G33" s="21">
        <v>98</v>
      </c>
      <c r="H33" s="21">
        <v>141</v>
      </c>
      <c r="I33" s="8">
        <f>VLOOKUP(C33,'202310-202403出荷数total2403220951'!B:F,5,0)</f>
        <v>41</v>
      </c>
      <c r="J33" s="203">
        <f>VLOOKUP(C33,'出荷数2307～2406total241008110618'!B:F,5,0)</f>
        <v>89</v>
      </c>
      <c r="K33" s="21">
        <f t="shared" si="5"/>
        <v>37.083333333333336</v>
      </c>
      <c r="L33" s="44">
        <f>IFERROR(VLOOKUP(C33,在庫貼り付け!B:C,2,0),0)</f>
        <v>283</v>
      </c>
      <c r="M33" s="44">
        <f>IFERROR(VLOOKUP(C33,在庫貼り付け!F:G,2,0),0)</f>
        <v>0</v>
      </c>
      <c r="N33" s="44">
        <f>IFERROR(VLOOKUP(C33,入荷予定貼り付け!B:C,2,0),0)</f>
        <v>0</v>
      </c>
      <c r="O33" s="44">
        <f>IFERROR(VLOOKUP(C33,入荷予定貼り付け!I:J,2,0),0)</f>
        <v>0</v>
      </c>
      <c r="P33" s="44">
        <f>IFERROR(VLOOKUP(C33,確保貼り付け!C:D,2,0),0)</f>
        <v>0</v>
      </c>
      <c r="Q33" s="45">
        <f t="shared" si="0"/>
        <v>0</v>
      </c>
      <c r="R33" s="45">
        <f t="shared" si="1"/>
        <v>283</v>
      </c>
      <c r="S33" s="45">
        <f t="shared" si="2"/>
        <v>245.91666666666666</v>
      </c>
      <c r="T33" s="41">
        <f t="shared" si="3"/>
        <v>0.13103651354534748</v>
      </c>
      <c r="U33" s="46"/>
      <c r="V33" s="46"/>
    </row>
    <row r="34" spans="1:24">
      <c r="A34" s="29" t="s">
        <v>1070</v>
      </c>
      <c r="B34" s="30" t="s">
        <v>356</v>
      </c>
      <c r="C34" s="7" t="s">
        <v>158</v>
      </c>
      <c r="D34" s="20" t="s">
        <v>159</v>
      </c>
      <c r="E34" s="19"/>
      <c r="F34" s="19">
        <v>1030</v>
      </c>
      <c r="G34" s="21">
        <v>390</v>
      </c>
      <c r="H34" s="21">
        <v>221</v>
      </c>
      <c r="I34" s="8">
        <f>VLOOKUP(C34,'202310-202403出荷数total2403220951'!B:F,5,0)</f>
        <v>53</v>
      </c>
      <c r="J34" s="203">
        <f>VLOOKUP(C34,'出荷数2307～2406total241008110618'!B:F,5,0)</f>
        <v>103</v>
      </c>
      <c r="K34" s="21">
        <f t="shared" si="5"/>
        <v>42.916666666666664</v>
      </c>
      <c r="L34" s="44">
        <f>IFERROR(VLOOKUP(C34,在庫貼り付け!B:C,2,0),0)</f>
        <v>2016</v>
      </c>
      <c r="M34" s="44">
        <f>IFERROR(VLOOKUP(C34,在庫貼り付け!F:G,2,0),0)</f>
        <v>0</v>
      </c>
      <c r="N34" s="44">
        <f>IFERROR(VLOOKUP(C34,入荷予定貼り付け!B:C,2,0),0)</f>
        <v>0</v>
      </c>
      <c r="O34" s="44">
        <f>IFERROR(VLOOKUP(C34,入荷予定貼り付け!I:J,2,0),0)</f>
        <v>0</v>
      </c>
      <c r="P34" s="44">
        <f>IFERROR(VLOOKUP(C34,確保貼り付け!C:D,2,0),0)</f>
        <v>0</v>
      </c>
      <c r="Q34" s="45">
        <f t="shared" si="0"/>
        <v>0</v>
      </c>
      <c r="R34" s="45">
        <f t="shared" si="1"/>
        <v>2016</v>
      </c>
      <c r="S34" s="45">
        <f t="shared" si="2"/>
        <v>1973.0833333333333</v>
      </c>
      <c r="T34" s="41">
        <f t="shared" si="3"/>
        <v>2.1288029100529099E-2</v>
      </c>
      <c r="U34" s="46"/>
      <c r="V34" s="46"/>
    </row>
    <row r="35" spans="1:24">
      <c r="A35" s="29" t="s">
        <v>1071</v>
      </c>
      <c r="B35" s="30" t="s">
        <v>356</v>
      </c>
      <c r="C35" s="6" t="s">
        <v>122</v>
      </c>
      <c r="D35" s="20" t="s">
        <v>123</v>
      </c>
      <c r="E35" s="19"/>
      <c r="F35" s="19">
        <v>1322</v>
      </c>
      <c r="G35" s="21">
        <v>1075</v>
      </c>
      <c r="H35" s="21">
        <v>946</v>
      </c>
      <c r="I35" s="8">
        <f>VLOOKUP(C35,'202310-202403出荷数total2403220951'!B:F,5,0)</f>
        <v>348</v>
      </c>
      <c r="J35" s="203">
        <f>VLOOKUP(C35,'出荷数2307～2406total241008110618'!B:F,5,0)</f>
        <v>766</v>
      </c>
      <c r="K35" s="21">
        <f t="shared" si="5"/>
        <v>319.16666666666669</v>
      </c>
      <c r="L35" s="44">
        <f>IFERROR(VLOOKUP(C35,在庫貼り付け!B:C,2,0),0)</f>
        <v>2773</v>
      </c>
      <c r="M35" s="44">
        <f>IFERROR(VLOOKUP(C35,在庫貼り付け!F:G,2,0),0)</f>
        <v>0</v>
      </c>
      <c r="N35" s="44">
        <f>IFERROR(VLOOKUP(C35,入荷予定貼り付け!B:C,2,0),0)</f>
        <v>0</v>
      </c>
      <c r="O35" s="44">
        <f>IFERROR(VLOOKUP(C35,入荷予定貼り付け!I:J,2,0),0)</f>
        <v>0</v>
      </c>
      <c r="P35" s="44">
        <f>IFERROR(VLOOKUP(C35,確保貼り付け!C:D,2,0),0)</f>
        <v>0</v>
      </c>
      <c r="Q35" s="45">
        <f t="shared" si="0"/>
        <v>0</v>
      </c>
      <c r="R35" s="45">
        <f t="shared" si="1"/>
        <v>2773</v>
      </c>
      <c r="S35" s="45">
        <f t="shared" si="2"/>
        <v>2453.8333333333335</v>
      </c>
      <c r="T35" s="41">
        <f t="shared" si="3"/>
        <v>0.11509796850583004</v>
      </c>
      <c r="U35" s="46"/>
      <c r="V35" s="46"/>
    </row>
    <row r="36" spans="1:24">
      <c r="A36" s="29" t="s">
        <v>1072</v>
      </c>
      <c r="B36" s="30" t="s">
        <v>356</v>
      </c>
      <c r="C36" s="17" t="s">
        <v>44</v>
      </c>
      <c r="D36" s="24" t="s">
        <v>45</v>
      </c>
      <c r="E36" s="23"/>
      <c r="F36" s="19">
        <v>1781</v>
      </c>
      <c r="G36" s="21">
        <v>1472</v>
      </c>
      <c r="H36" s="21">
        <v>1360</v>
      </c>
      <c r="I36" s="213">
        <f>VLOOKUP(C36,'202310-202403出荷数total2403220951'!B:F,5,0)</f>
        <v>3651</v>
      </c>
      <c r="J36" s="203">
        <f>VLOOKUP(C36,'出荷数2307～2406total241008110618'!B:F,5,0)</f>
        <v>4452</v>
      </c>
      <c r="K36" s="21">
        <f t="shared" si="5"/>
        <v>1855</v>
      </c>
      <c r="L36" s="44">
        <f>IFERROR(VLOOKUP(C36,在庫貼り付け!B:C,2,0),0)</f>
        <v>13147</v>
      </c>
      <c r="M36" s="44">
        <f>IFERROR(VLOOKUP(C36,在庫貼り付け!F:G,2,0),0)</f>
        <v>0</v>
      </c>
      <c r="N36" s="44">
        <f>IFERROR(VLOOKUP(C36,入荷予定貼り付け!B:C,2,0),0)</f>
        <v>0</v>
      </c>
      <c r="O36" s="44">
        <f>IFERROR(VLOOKUP(C36,入荷予定貼り付け!I:J,2,0),0)</f>
        <v>0</v>
      </c>
      <c r="P36" s="44">
        <f>IFERROR(VLOOKUP(C36,確保貼り付け!C:D,2,0),0)</f>
        <v>0</v>
      </c>
      <c r="Q36" s="45">
        <f t="shared" si="0"/>
        <v>0</v>
      </c>
      <c r="R36" s="45">
        <f t="shared" si="1"/>
        <v>13147</v>
      </c>
      <c r="S36" s="45">
        <f t="shared" si="2"/>
        <v>11292</v>
      </c>
      <c r="T36" s="41">
        <f t="shared" si="3"/>
        <v>0.14109682817372785</v>
      </c>
      <c r="U36" s="46"/>
      <c r="V36" s="46" t="s">
        <v>3955</v>
      </c>
    </row>
    <row r="37" spans="1:24">
      <c r="A37" s="29" t="s">
        <v>1073</v>
      </c>
      <c r="B37" s="30" t="s">
        <v>356</v>
      </c>
      <c r="C37" s="6" t="s">
        <v>184</v>
      </c>
      <c r="D37" s="20" t="s">
        <v>185</v>
      </c>
      <c r="E37" s="19" t="s">
        <v>186</v>
      </c>
      <c r="F37" s="19">
        <v>1210</v>
      </c>
      <c r="G37" s="21">
        <v>214</v>
      </c>
      <c r="H37" s="21">
        <v>13</v>
      </c>
      <c r="I37" s="8">
        <f>VLOOKUP(C37,'202310-202403出荷数total2403220951'!B:F,5,0)</f>
        <v>75</v>
      </c>
      <c r="J37" s="203">
        <f>VLOOKUP(C37,'出荷数2307～2406total241008110618'!B:F,5,0)</f>
        <v>79</v>
      </c>
      <c r="K37" s="21">
        <f t="shared" si="5"/>
        <v>32.916666666666664</v>
      </c>
      <c r="L37" s="44">
        <f>IFERROR(VLOOKUP(C37,在庫貼り付け!B:C,2,0),0)</f>
        <v>554</v>
      </c>
      <c r="M37" s="44">
        <f>IFERROR(VLOOKUP(C37,在庫貼り付け!F:G,2,0),0)</f>
        <v>0</v>
      </c>
      <c r="N37" s="44">
        <f>IFERROR(VLOOKUP(C37,入荷予定貼り付け!B:C,2,0),0)</f>
        <v>0</v>
      </c>
      <c r="O37" s="44">
        <f>IFERROR(VLOOKUP(C37,入荷予定貼り付け!I:J,2,0),0)</f>
        <v>0</v>
      </c>
      <c r="P37" s="44">
        <f>IFERROR(VLOOKUP(C37,確保貼り付け!C:D,2,0),0)</f>
        <v>0</v>
      </c>
      <c r="Q37" s="45">
        <f t="shared" si="0"/>
        <v>0</v>
      </c>
      <c r="R37" s="45">
        <f t="shared" si="1"/>
        <v>554</v>
      </c>
      <c r="S37" s="45">
        <f t="shared" si="2"/>
        <v>521.08333333333337</v>
      </c>
      <c r="T37" s="41">
        <f t="shared" si="3"/>
        <v>5.9416365824308058E-2</v>
      </c>
      <c r="U37" s="46"/>
      <c r="V37" s="46"/>
    </row>
    <row r="38" spans="1:24">
      <c r="A38" s="29" t="s">
        <v>1074</v>
      </c>
      <c r="B38" s="30" t="s">
        <v>356</v>
      </c>
      <c r="C38" s="7" t="s">
        <v>1006</v>
      </c>
      <c r="D38" s="20" t="s">
        <v>1261</v>
      </c>
      <c r="E38" s="19" t="s">
        <v>214</v>
      </c>
      <c r="F38" s="19">
        <v>271</v>
      </c>
      <c r="G38" s="21">
        <v>200</v>
      </c>
      <c r="H38" s="21">
        <v>124</v>
      </c>
      <c r="I38" s="8">
        <f>VLOOKUP(C38,'202310-202403出荷数total2403220951'!B:F,5,0)</f>
        <v>63</v>
      </c>
      <c r="J38" s="203">
        <f>VLOOKUP(C38,'出荷数2307～2406total241008110618'!B:F,5,0)</f>
        <v>93</v>
      </c>
      <c r="K38" s="21">
        <f t="shared" si="5"/>
        <v>38.75</v>
      </c>
      <c r="L38" s="44">
        <f>IFERROR(VLOOKUP(C38,在庫貼り付け!B:C,2,0),0)</f>
        <v>740</v>
      </c>
      <c r="M38" s="44">
        <f>IFERROR(VLOOKUP(C38,在庫貼り付け!F:G,2,0),0)</f>
        <v>0</v>
      </c>
      <c r="N38" s="44">
        <f>IFERROR(VLOOKUP(C38,入荷予定貼り付け!B:C,2,0),0)</f>
        <v>0</v>
      </c>
      <c r="O38" s="44">
        <f>IFERROR(VLOOKUP(C38,入荷予定貼り付け!I:J,2,0),0)</f>
        <v>0</v>
      </c>
      <c r="P38" s="44">
        <f>IFERROR(VLOOKUP(C38,確保貼り付け!C:D,2,0),0)</f>
        <v>0</v>
      </c>
      <c r="Q38" s="45">
        <f t="shared" si="0"/>
        <v>0</v>
      </c>
      <c r="R38" s="45">
        <f t="shared" si="1"/>
        <v>740</v>
      </c>
      <c r="S38" s="45">
        <f t="shared" si="2"/>
        <v>701.25</v>
      </c>
      <c r="T38" s="41">
        <f t="shared" si="3"/>
        <v>5.2364864864864864E-2</v>
      </c>
      <c r="U38" s="46"/>
      <c r="V38" s="46"/>
    </row>
    <row r="39" spans="1:24" s="152" customFormat="1">
      <c r="A39" s="144" t="s">
        <v>1075</v>
      </c>
      <c r="B39" s="145" t="s">
        <v>356</v>
      </c>
      <c r="C39" s="147" t="s">
        <v>209</v>
      </c>
      <c r="D39" s="147" t="s">
        <v>210</v>
      </c>
      <c r="E39" s="146"/>
      <c r="F39" s="146"/>
      <c r="G39" s="148">
        <v>9</v>
      </c>
      <c r="H39" s="148">
        <v>1109</v>
      </c>
      <c r="I39" s="8" t="e">
        <f>VLOOKUP(C39,'202310-202403出荷数total2403220951'!B:F,5,0)</f>
        <v>#N/A</v>
      </c>
      <c r="J39" s="203" t="e">
        <f>VLOOKUP(C39,'出荷数2307～2406total241008110618'!B:F,5,0)</f>
        <v>#N/A</v>
      </c>
      <c r="K39" s="211">
        <v>470</v>
      </c>
      <c r="L39" s="148">
        <f>IFERROR(VLOOKUP(C39,在庫貼り付け!B:C,2,0),0)</f>
        <v>106</v>
      </c>
      <c r="M39" s="148">
        <f>IFERROR(VLOOKUP(C39,在庫貼り付け!F:G,2,0),0)</f>
        <v>0</v>
      </c>
      <c r="N39" s="44">
        <f>IFERROR(VLOOKUP(C39,入荷予定貼り付け!B:C,2,0),0)</f>
        <v>0</v>
      </c>
      <c r="O39" s="148">
        <f>IFERROR(VLOOKUP(C39,入荷予定貼り付け!I:J,2,0),0)</f>
        <v>0</v>
      </c>
      <c r="P39" s="148">
        <f>IFERROR(VLOOKUP(C39,確保貼り付け!C:D,2,0),0)</f>
        <v>0</v>
      </c>
      <c r="Q39" s="149">
        <f t="shared" si="0"/>
        <v>0</v>
      </c>
      <c r="R39" s="149">
        <f t="shared" si="1"/>
        <v>106</v>
      </c>
      <c r="S39" s="149">
        <f t="shared" si="2"/>
        <v>-364</v>
      </c>
      <c r="T39" s="150">
        <f t="shared" si="3"/>
        <v>4.4339622641509431</v>
      </c>
      <c r="U39" s="151"/>
      <c r="V39" s="151"/>
      <c r="W39" s="191"/>
      <c r="X39" s="191"/>
    </row>
    <row r="40" spans="1:24">
      <c r="A40" s="29" t="s">
        <v>1076</v>
      </c>
      <c r="B40" s="30" t="s">
        <v>356</v>
      </c>
      <c r="C40" s="6" t="s">
        <v>357</v>
      </c>
      <c r="D40" s="20" t="s">
        <v>59</v>
      </c>
      <c r="E40" s="19"/>
      <c r="F40" s="19">
        <v>19</v>
      </c>
      <c r="G40" s="21">
        <v>1283</v>
      </c>
      <c r="H40" s="21">
        <v>7</v>
      </c>
      <c r="I40" s="8">
        <f>VLOOKUP(C40,'202310-202403出荷数total2403220951'!B:F,5,0)</f>
        <v>223</v>
      </c>
      <c r="J40" s="203">
        <f>VLOOKUP(C40,'出荷数2307～2406total241008110618'!B:F,5,0)</f>
        <v>598</v>
      </c>
      <c r="K40" s="21">
        <f t="shared" ref="K40:K50" si="6">J40*5/12</f>
        <v>249.16666666666666</v>
      </c>
      <c r="L40" s="44">
        <f>IFERROR(VLOOKUP(C40,在庫貼り付け!B:C,2,0),0)</f>
        <v>3105</v>
      </c>
      <c r="M40" s="44">
        <f>IFERROR(VLOOKUP(C40,在庫貼り付け!F:G,2,0),0)</f>
        <v>0</v>
      </c>
      <c r="N40" s="44">
        <f>IFERROR(VLOOKUP(C40,入荷予定貼り付け!B:C,2,0),0)</f>
        <v>0</v>
      </c>
      <c r="O40" s="44">
        <f>IFERROR(VLOOKUP(C40,入荷予定貼り付け!I:J,2,0),0)</f>
        <v>0</v>
      </c>
      <c r="P40" s="44">
        <f>IFERROR(VLOOKUP(C40,確保貼り付け!C:D,2,0),0)</f>
        <v>0</v>
      </c>
      <c r="Q40" s="45">
        <f t="shared" si="0"/>
        <v>0</v>
      </c>
      <c r="R40" s="45">
        <f t="shared" si="1"/>
        <v>3105</v>
      </c>
      <c r="S40" s="45">
        <f t="shared" si="2"/>
        <v>2855.8333333333335</v>
      </c>
      <c r="T40" s="41">
        <f t="shared" si="3"/>
        <v>8.0246913580246909E-2</v>
      </c>
      <c r="U40" s="46"/>
      <c r="V40" s="46"/>
    </row>
    <row r="41" spans="1:24">
      <c r="A41" s="29" t="s">
        <v>1077</v>
      </c>
      <c r="B41" s="30" t="s">
        <v>356</v>
      </c>
      <c r="C41" s="7" t="s">
        <v>219</v>
      </c>
      <c r="D41" s="20" t="s">
        <v>220</v>
      </c>
      <c r="E41" s="19"/>
      <c r="F41" s="19">
        <v>825</v>
      </c>
      <c r="G41" s="21">
        <v>660</v>
      </c>
      <c r="H41" s="21">
        <v>1314</v>
      </c>
      <c r="I41" s="8">
        <f>VLOOKUP(C41,'202310-202403出荷数total2403220951'!B:F,5,0)</f>
        <v>262</v>
      </c>
      <c r="J41" s="203">
        <f>VLOOKUP(C41,'出荷数2307～2406total241008110618'!B:F,5,0)</f>
        <v>723</v>
      </c>
      <c r="K41" s="21">
        <f t="shared" si="6"/>
        <v>301.25</v>
      </c>
      <c r="L41" s="44">
        <f>IFERROR(VLOOKUP(C41,在庫貼り付け!B:C,2,0),0)</f>
        <v>2612</v>
      </c>
      <c r="M41" s="44">
        <f>IFERROR(VLOOKUP(C41,在庫貼り付け!F:G,2,0),0)</f>
        <v>210</v>
      </c>
      <c r="N41" s="44">
        <f>IFERROR(VLOOKUP(C41,入荷予定貼り付け!B:C,2,0),0)</f>
        <v>0</v>
      </c>
      <c r="O41" s="44">
        <f>IFERROR(VLOOKUP(C41,入荷予定貼り付け!I:J,2,0),0)</f>
        <v>0</v>
      </c>
      <c r="P41" s="44">
        <f>IFERROR(VLOOKUP(C41,確保貼り付け!C:D,2,0),0)</f>
        <v>210</v>
      </c>
      <c r="Q41" s="45">
        <f t="shared" si="0"/>
        <v>0</v>
      </c>
      <c r="R41" s="45">
        <f t="shared" si="1"/>
        <v>2402</v>
      </c>
      <c r="S41" s="45">
        <f t="shared" si="2"/>
        <v>2100.75</v>
      </c>
      <c r="T41" s="41">
        <f t="shared" si="3"/>
        <v>0.10675053153791637</v>
      </c>
      <c r="U41" s="46"/>
      <c r="V41" s="46"/>
      <c r="W41">
        <v>3380</v>
      </c>
    </row>
    <row r="42" spans="1:24">
      <c r="A42" s="29" t="s">
        <v>1078</v>
      </c>
      <c r="B42" s="30" t="s">
        <v>356</v>
      </c>
      <c r="C42" s="6" t="s">
        <v>358</v>
      </c>
      <c r="D42" s="20" t="s">
        <v>352</v>
      </c>
      <c r="E42" s="19"/>
      <c r="F42" s="19">
        <v>33</v>
      </c>
      <c r="G42" s="21">
        <v>994</v>
      </c>
      <c r="H42" s="21">
        <v>20</v>
      </c>
      <c r="I42" s="8">
        <f>VLOOKUP(C42,'202310-202403出荷数total2403220951'!B:F,5,0)</f>
        <v>14</v>
      </c>
      <c r="J42" s="203">
        <f>VLOOKUP(C42,'出荷数2307～2406total241008110618'!B:F,5,0)</f>
        <v>26</v>
      </c>
      <c r="K42" s="21">
        <f t="shared" si="6"/>
        <v>10.833333333333334</v>
      </c>
      <c r="L42" s="44">
        <f>IFERROR(VLOOKUP(C42,在庫貼り付け!B:C,2,0),0)</f>
        <v>4553</v>
      </c>
      <c r="M42" s="44">
        <f>IFERROR(VLOOKUP(C42,在庫貼り付け!F:G,2,0),0)</f>
        <v>0</v>
      </c>
      <c r="N42" s="44">
        <f>IFERROR(VLOOKUP(C42,入荷予定貼り付け!B:C,2,0),0)</f>
        <v>0</v>
      </c>
      <c r="O42" s="44">
        <f>IFERROR(VLOOKUP(C42,入荷予定貼り付け!I:J,2,0),0)</f>
        <v>0</v>
      </c>
      <c r="P42" s="44">
        <f>IFERROR(VLOOKUP(C42,確保貼り付け!C:D,2,0),0)</f>
        <v>0</v>
      </c>
      <c r="Q42" s="45">
        <f t="shared" si="0"/>
        <v>0</v>
      </c>
      <c r="R42" s="45">
        <f t="shared" si="1"/>
        <v>4553</v>
      </c>
      <c r="S42" s="45">
        <f t="shared" si="2"/>
        <v>4542.166666666667</v>
      </c>
      <c r="T42" s="41">
        <f t="shared" si="3"/>
        <v>2.3793835566293287E-3</v>
      </c>
      <c r="U42" s="46"/>
      <c r="V42" s="46"/>
    </row>
    <row r="43" spans="1:24">
      <c r="A43" s="29" t="s">
        <v>1079</v>
      </c>
      <c r="B43" s="30" t="s">
        <v>356</v>
      </c>
      <c r="C43" s="17" t="s">
        <v>258</v>
      </c>
      <c r="D43" s="24" t="s">
        <v>259</v>
      </c>
      <c r="E43" s="23"/>
      <c r="F43" s="19">
        <v>15</v>
      </c>
      <c r="G43" s="21">
        <v>257</v>
      </c>
      <c r="H43" s="21">
        <v>96</v>
      </c>
      <c r="I43" s="8">
        <f>VLOOKUP(C43,'202310-202403出荷数total2403220951'!B:F,5,0)</f>
        <v>18</v>
      </c>
      <c r="J43" s="203">
        <f>VLOOKUP(C43,'出荷数2307～2406total241008110618'!B:F,5,0)</f>
        <v>45</v>
      </c>
      <c r="K43" s="21">
        <f t="shared" si="6"/>
        <v>18.75</v>
      </c>
      <c r="L43" s="44">
        <f>IFERROR(VLOOKUP(C43,在庫貼り付け!B:C,2,0),0)</f>
        <v>761</v>
      </c>
      <c r="M43" s="44">
        <f>IFERROR(VLOOKUP(C43,在庫貼り付け!F:G,2,0),0)</f>
        <v>0</v>
      </c>
      <c r="N43" s="44">
        <f>IFERROR(VLOOKUP(C43,入荷予定貼り付け!B:C,2,0),0)</f>
        <v>0</v>
      </c>
      <c r="O43" s="44">
        <f>IFERROR(VLOOKUP(C43,入荷予定貼り付け!I:J,2,0),0)</f>
        <v>0</v>
      </c>
      <c r="P43" s="44">
        <f>IFERROR(VLOOKUP(C43,確保貼り付け!C:D,2,0),0)</f>
        <v>0</v>
      </c>
      <c r="Q43" s="45">
        <f t="shared" si="0"/>
        <v>0</v>
      </c>
      <c r="R43" s="45">
        <f t="shared" si="1"/>
        <v>761</v>
      </c>
      <c r="S43" s="45">
        <f t="shared" si="2"/>
        <v>742.25</v>
      </c>
      <c r="T43" s="41">
        <f t="shared" si="3"/>
        <v>2.4638633377135347E-2</v>
      </c>
      <c r="U43" s="46"/>
      <c r="V43" s="46"/>
    </row>
    <row r="44" spans="1:24" s="152" customFormat="1">
      <c r="A44" s="29" t="s">
        <v>1080</v>
      </c>
      <c r="B44" s="145" t="s">
        <v>356</v>
      </c>
      <c r="C44" s="146" t="s">
        <v>36</v>
      </c>
      <c r="D44" s="147" t="s">
        <v>37</v>
      </c>
      <c r="E44" s="146"/>
      <c r="F44" s="146">
        <v>940</v>
      </c>
      <c r="G44" s="148">
        <v>457</v>
      </c>
      <c r="H44" s="21">
        <v>1013</v>
      </c>
      <c r="I44" s="8">
        <f>VLOOKUP(C44,'202310-202403出荷数total2403220951'!B:F,5,0)</f>
        <v>669</v>
      </c>
      <c r="J44" s="203">
        <f>VLOOKUP(C44,'出荷数2307～2406total241008110618'!B:F,5,0)</f>
        <v>4147</v>
      </c>
      <c r="K44" s="21">
        <f t="shared" si="6"/>
        <v>1727.9166666666667</v>
      </c>
      <c r="L44" s="148">
        <f>IFERROR(VLOOKUP(C44,在庫貼り付け!B:C,2,0),0)</f>
        <v>218</v>
      </c>
      <c r="M44" s="148">
        <f>IFERROR(VLOOKUP(C44,在庫貼り付け!F:G,2,0),0)</f>
        <v>0</v>
      </c>
      <c r="N44" s="44">
        <f>IFERROR(VLOOKUP(C44,入荷予定貼り付け!B:C,2,0),0)</f>
        <v>0</v>
      </c>
      <c r="O44" s="148">
        <f>IFERROR(VLOOKUP(C44,入荷予定貼り付け!I:J,2,0),0)</f>
        <v>0</v>
      </c>
      <c r="P44" s="148">
        <f>IFERROR(VLOOKUP(C44,確保貼り付け!C:D,2,0),0)</f>
        <v>0</v>
      </c>
      <c r="Q44" s="149">
        <f t="shared" si="0"/>
        <v>0</v>
      </c>
      <c r="R44" s="149">
        <f t="shared" si="1"/>
        <v>218</v>
      </c>
      <c r="S44" s="149">
        <f t="shared" si="2"/>
        <v>-1509.9166666666667</v>
      </c>
      <c r="T44" s="150">
        <f t="shared" si="3"/>
        <v>7.9262232415902147</v>
      </c>
      <c r="U44" s="151"/>
      <c r="V44" s="151"/>
      <c r="W44" s="191"/>
      <c r="X44" s="191"/>
    </row>
    <row r="45" spans="1:24" s="152" customFormat="1">
      <c r="A45" s="29" t="s">
        <v>1081</v>
      </c>
      <c r="B45" s="145" t="s">
        <v>356</v>
      </c>
      <c r="C45" s="146" t="s">
        <v>24</v>
      </c>
      <c r="D45" s="147" t="s">
        <v>25</v>
      </c>
      <c r="E45" s="146"/>
      <c r="F45" s="146">
        <v>149</v>
      </c>
      <c r="G45" s="148">
        <v>373</v>
      </c>
      <c r="H45" s="21">
        <v>66</v>
      </c>
      <c r="I45" s="8">
        <f>VLOOKUP(C45,'202310-202403出荷数total2403220951'!B:F,5,0)</f>
        <v>150</v>
      </c>
      <c r="J45" s="203">
        <f>VLOOKUP(C45,'出荷数2307～2406total241008110618'!B:F,5,0)</f>
        <v>203</v>
      </c>
      <c r="K45" s="21">
        <f t="shared" si="6"/>
        <v>84.583333333333329</v>
      </c>
      <c r="L45" s="148">
        <f>IFERROR(VLOOKUP(C45,在庫貼り付け!B:C,2,0),0)</f>
        <v>868</v>
      </c>
      <c r="M45" s="148">
        <f>IFERROR(VLOOKUP(C45,在庫貼り付け!F:G,2,0),0)</f>
        <v>0</v>
      </c>
      <c r="N45" s="44">
        <f>IFERROR(VLOOKUP(C45,入荷予定貼り付け!B:C,2,0),0)</f>
        <v>0</v>
      </c>
      <c r="O45" s="148">
        <f>IFERROR(VLOOKUP(C45,入荷予定貼り付け!I:J,2,0),0)</f>
        <v>0</v>
      </c>
      <c r="P45" s="148">
        <f>IFERROR(VLOOKUP(C45,確保貼り付け!C:D,2,0),0)</f>
        <v>0</v>
      </c>
      <c r="Q45" s="149">
        <f t="shared" si="0"/>
        <v>0</v>
      </c>
      <c r="R45" s="149">
        <f t="shared" si="1"/>
        <v>868</v>
      </c>
      <c r="S45" s="149">
        <f t="shared" si="2"/>
        <v>783.41666666666663</v>
      </c>
      <c r="T45" s="150">
        <f t="shared" si="3"/>
        <v>9.7446236559139782E-2</v>
      </c>
      <c r="U45" s="151"/>
      <c r="V45" s="151"/>
      <c r="W45" s="191"/>
      <c r="X45" s="191"/>
    </row>
    <row r="46" spans="1:24">
      <c r="A46" s="29" t="s">
        <v>1082</v>
      </c>
      <c r="B46" s="30" t="s">
        <v>356</v>
      </c>
      <c r="C46" s="6" t="s">
        <v>83</v>
      </c>
      <c r="D46" s="20" t="s">
        <v>84</v>
      </c>
      <c r="E46" s="19" t="s">
        <v>85</v>
      </c>
      <c r="F46" s="19">
        <v>2264</v>
      </c>
      <c r="G46" s="21">
        <v>1923</v>
      </c>
      <c r="H46" s="21">
        <v>1776</v>
      </c>
      <c r="I46" s="8">
        <f>VLOOKUP(C46,'202310-202403出荷数total2403220951'!B:F,5,0)</f>
        <v>535</v>
      </c>
      <c r="J46" s="203">
        <f>VLOOKUP(C46,'出荷数2307～2406total241008110618'!B:F,5,0)</f>
        <v>2161</v>
      </c>
      <c r="K46" s="21">
        <f t="shared" si="6"/>
        <v>900.41666666666663</v>
      </c>
      <c r="L46" s="44">
        <f>IFERROR(VLOOKUP(C46,在庫貼り付け!B:C,2,0),0)</f>
        <v>2528</v>
      </c>
      <c r="M46" s="44">
        <f>IFERROR(VLOOKUP(C46,在庫貼り付け!F:G,2,0),0)</f>
        <v>0</v>
      </c>
      <c r="N46" s="44">
        <f>IFERROR(VLOOKUP(C46,入荷予定貼り付け!B:C,2,0),0)</f>
        <v>0</v>
      </c>
      <c r="O46" s="44">
        <f>IFERROR(VLOOKUP(C46,入荷予定貼り付け!I:J,2,0),0)</f>
        <v>0</v>
      </c>
      <c r="P46" s="44">
        <f>IFERROR(VLOOKUP(C46,確保貼り付け!C:D,2,0),0)</f>
        <v>0</v>
      </c>
      <c r="Q46" s="45">
        <f>M46+O46-P46</f>
        <v>0</v>
      </c>
      <c r="R46" s="45">
        <f t="shared" si="1"/>
        <v>2528</v>
      </c>
      <c r="S46" s="45">
        <f t="shared" si="2"/>
        <v>1627.5833333333335</v>
      </c>
      <c r="T46" s="41">
        <f t="shared" si="3"/>
        <v>0.35617747890295359</v>
      </c>
      <c r="U46" s="46"/>
      <c r="V46" s="46"/>
    </row>
    <row r="47" spans="1:24">
      <c r="A47" s="29" t="s">
        <v>1083</v>
      </c>
      <c r="B47" s="30" t="s">
        <v>356</v>
      </c>
      <c r="C47" s="6" t="s">
        <v>67</v>
      </c>
      <c r="D47" s="20" t="s">
        <v>68</v>
      </c>
      <c r="E47" s="19"/>
      <c r="F47" s="19">
        <v>3482</v>
      </c>
      <c r="G47" s="21">
        <v>1186</v>
      </c>
      <c r="H47" s="21">
        <v>1004</v>
      </c>
      <c r="I47" s="8">
        <f>VLOOKUP(C47,'202310-202403出荷数total2403220951'!B:F,5,0)</f>
        <v>594</v>
      </c>
      <c r="J47" s="203">
        <f>VLOOKUP(C47,'出荷数2307～2406total241008110618'!B:F,5,0)</f>
        <v>1198</v>
      </c>
      <c r="K47" s="21">
        <f t="shared" si="6"/>
        <v>499.16666666666669</v>
      </c>
      <c r="L47" s="44">
        <f>IFERROR(VLOOKUP(C47,在庫貼り付け!B:C,2,0),0)</f>
        <v>174</v>
      </c>
      <c r="M47" s="44">
        <f>IFERROR(VLOOKUP(C47,在庫貼り付け!F:G,2,0),0)</f>
        <v>0</v>
      </c>
      <c r="N47" s="44">
        <f>IFERROR(VLOOKUP(C47,入荷予定貼り付け!B:C,2,0),0)</f>
        <v>0</v>
      </c>
      <c r="O47" s="44">
        <f>IFERROR(VLOOKUP(C47,入荷予定貼り付け!I:J,2,0),0)</f>
        <v>0</v>
      </c>
      <c r="P47" s="44">
        <f>IFERROR(VLOOKUP(C47,確保貼り付け!C:D,2,0),0)</f>
        <v>0</v>
      </c>
      <c r="Q47" s="45">
        <f t="shared" si="0"/>
        <v>0</v>
      </c>
      <c r="R47" s="45">
        <f t="shared" si="1"/>
        <v>174</v>
      </c>
      <c r="S47" s="45">
        <f t="shared" si="2"/>
        <v>-325.16666666666669</v>
      </c>
      <c r="T47" s="41">
        <f t="shared" si="3"/>
        <v>2.8687739463601534</v>
      </c>
      <c r="U47" s="46"/>
      <c r="V47" s="46"/>
    </row>
    <row r="48" spans="1:24" s="152" customFormat="1">
      <c r="A48" s="29" t="s">
        <v>1084</v>
      </c>
      <c r="B48" s="145" t="s">
        <v>356</v>
      </c>
      <c r="C48" s="146" t="s">
        <v>20</v>
      </c>
      <c r="D48" s="147" t="s">
        <v>21</v>
      </c>
      <c r="E48" s="146"/>
      <c r="F48" s="146">
        <v>5224</v>
      </c>
      <c r="G48" s="148">
        <v>1145</v>
      </c>
      <c r="H48" s="21">
        <v>1174</v>
      </c>
      <c r="I48" s="8">
        <f>VLOOKUP(C48,'202310-202403出荷数total2403220951'!B:F,5,0)</f>
        <v>435</v>
      </c>
      <c r="J48" s="203">
        <f>VLOOKUP(C48,'出荷数2307～2406total241008110618'!B:F,5,0)</f>
        <v>653</v>
      </c>
      <c r="K48" s="21">
        <f t="shared" si="6"/>
        <v>272.08333333333331</v>
      </c>
      <c r="L48" s="148">
        <f>IFERROR(VLOOKUP(C48,在庫貼り付け!B:C,2,0),0)</f>
        <v>3624</v>
      </c>
      <c r="M48" s="148">
        <f>IFERROR(VLOOKUP(C48,在庫貼り付け!F:G,2,0),0)</f>
        <v>1040</v>
      </c>
      <c r="N48" s="44">
        <f>IFERROR(VLOOKUP(C48,入荷予定貼り付け!B:C,2,0),0)</f>
        <v>0</v>
      </c>
      <c r="O48" s="148">
        <f>IFERROR(VLOOKUP(C48,入荷予定貼り付け!I:J,2,0),0)</f>
        <v>0</v>
      </c>
      <c r="P48" s="148">
        <f>IFERROR(VLOOKUP(C48,確保貼り付け!C:D,2,0),0)</f>
        <v>1040</v>
      </c>
      <c r="Q48" s="149">
        <f t="shared" si="0"/>
        <v>0</v>
      </c>
      <c r="R48" s="149">
        <f t="shared" si="1"/>
        <v>2584</v>
      </c>
      <c r="S48" s="149">
        <f t="shared" si="2"/>
        <v>2311.9166666666665</v>
      </c>
      <c r="T48" s="150">
        <f t="shared" si="3"/>
        <v>5.8336906803887929E-2</v>
      </c>
      <c r="U48" s="151"/>
      <c r="V48" s="151"/>
      <c r="W48" s="191"/>
      <c r="X48" s="191"/>
    </row>
    <row r="49" spans="1:24">
      <c r="A49" s="29" t="s">
        <v>1085</v>
      </c>
      <c r="B49" s="30" t="s">
        <v>356</v>
      </c>
      <c r="C49" s="6" t="s">
        <v>150</v>
      </c>
      <c r="D49" s="20" t="s">
        <v>151</v>
      </c>
      <c r="E49" s="19"/>
      <c r="F49" s="19"/>
      <c r="G49" s="21">
        <v>537</v>
      </c>
      <c r="H49" s="21">
        <v>3033</v>
      </c>
      <c r="I49" s="213">
        <f>VLOOKUP(C49,'202310-202403出荷数total2403220951'!B:F,5,0)</f>
        <v>1920</v>
      </c>
      <c r="J49" s="203">
        <f>VLOOKUP(C49,'出荷数2307～2406total241008110618'!B:F,5,0)</f>
        <v>4184</v>
      </c>
      <c r="K49" s="21">
        <f t="shared" si="6"/>
        <v>1743.3333333333333</v>
      </c>
      <c r="L49" s="44">
        <f>IFERROR(VLOOKUP(C49,在庫貼り付け!B:C,2,0),0)</f>
        <v>2266</v>
      </c>
      <c r="M49" s="44">
        <f>IFERROR(VLOOKUP(C49,在庫貼り付け!F:G,2,0),0)</f>
        <v>430</v>
      </c>
      <c r="N49" s="44">
        <f>IFERROR(VLOOKUP(C49,入荷予定貼り付け!B:C,2,0),0)</f>
        <v>0</v>
      </c>
      <c r="O49" s="44">
        <f>IFERROR(VLOOKUP(C49,入荷予定貼り付け!I:J,2,0),0)</f>
        <v>0</v>
      </c>
      <c r="P49" s="44">
        <f>IFERROR(VLOOKUP(C49,確保貼り付け!C:D,2,0),0)</f>
        <v>850</v>
      </c>
      <c r="Q49" s="45">
        <f t="shared" si="0"/>
        <v>-420</v>
      </c>
      <c r="R49" s="45">
        <f t="shared" si="1"/>
        <v>1416</v>
      </c>
      <c r="S49" s="45">
        <f t="shared" si="2"/>
        <v>-327.33333333333326</v>
      </c>
      <c r="T49" s="41">
        <f t="shared" si="3"/>
        <v>0.64663699307616218</v>
      </c>
      <c r="U49" s="46"/>
      <c r="V49" s="46"/>
    </row>
    <row r="50" spans="1:24">
      <c r="A50" s="29" t="s">
        <v>1086</v>
      </c>
      <c r="B50" s="30" t="s">
        <v>356</v>
      </c>
      <c r="C50" s="6" t="s">
        <v>164</v>
      </c>
      <c r="D50" s="20" t="s">
        <v>163</v>
      </c>
      <c r="E50" s="19" t="s">
        <v>165</v>
      </c>
      <c r="F50" s="19">
        <v>1023</v>
      </c>
      <c r="G50" s="21">
        <v>517</v>
      </c>
      <c r="H50" s="21">
        <v>437</v>
      </c>
      <c r="I50" s="8">
        <f>VLOOKUP(C50,'202310-202403出荷数total2403220951'!B:F,5,0)</f>
        <v>346</v>
      </c>
      <c r="J50" s="203">
        <f>VLOOKUP(C50,'出荷数2307～2406total241008110618'!B:F,5,0)</f>
        <v>396</v>
      </c>
      <c r="K50" s="21">
        <f t="shared" si="6"/>
        <v>165</v>
      </c>
      <c r="L50" s="44">
        <f>IFERROR(VLOOKUP(C50,在庫貼り付け!B:C,2,0),0)</f>
        <v>1265</v>
      </c>
      <c r="M50" s="44">
        <f>IFERROR(VLOOKUP(C50,在庫貼り付け!F:G,2,0),0)</f>
        <v>0</v>
      </c>
      <c r="N50" s="44">
        <f>IFERROR(VLOOKUP(C50,入荷予定貼り付け!B:C,2,0),0)</f>
        <v>0</v>
      </c>
      <c r="O50" s="44">
        <f>IFERROR(VLOOKUP(C50,入荷予定貼り付け!I:J,2,0),0)</f>
        <v>0</v>
      </c>
      <c r="P50" s="44">
        <f>IFERROR(VLOOKUP(C50,確保貼り付け!C:D,2,0),0)</f>
        <v>0</v>
      </c>
      <c r="Q50" s="45">
        <f t="shared" si="0"/>
        <v>0</v>
      </c>
      <c r="R50" s="45">
        <f t="shared" si="1"/>
        <v>1265</v>
      </c>
      <c r="S50" s="45">
        <f t="shared" si="2"/>
        <v>1100</v>
      </c>
      <c r="T50" s="41">
        <f t="shared" si="3"/>
        <v>0.13043478260869565</v>
      </c>
      <c r="U50" s="46"/>
      <c r="V50" s="46"/>
    </row>
    <row r="51" spans="1:24" s="152" customFormat="1" ht="15.75">
      <c r="A51" s="29" t="s">
        <v>1087</v>
      </c>
      <c r="B51" s="145" t="s">
        <v>356</v>
      </c>
      <c r="C51" s="146" t="s">
        <v>233</v>
      </c>
      <c r="D51" s="147" t="s">
        <v>234</v>
      </c>
      <c r="E51" s="146"/>
      <c r="F51" s="146">
        <v>843</v>
      </c>
      <c r="G51" s="148">
        <v>647</v>
      </c>
      <c r="H51" s="21">
        <v>2107</v>
      </c>
      <c r="I51" s="8" t="e">
        <f>VLOOKUP(C51,'202310-202403出荷数total2403220951'!B:F,5,0)</f>
        <v>#N/A</v>
      </c>
      <c r="J51" s="203" t="e">
        <f>VLOOKUP(C51,'出荷数2307～2406total241008110618'!B:F,5,0)</f>
        <v>#N/A</v>
      </c>
      <c r="K51" s="211">
        <v>890</v>
      </c>
      <c r="L51" s="148">
        <f>IFERROR(VLOOKUP(C51,在庫貼り付け!B:C,2,0),0)</f>
        <v>0</v>
      </c>
      <c r="M51" s="148">
        <f>IFERROR(VLOOKUP(C51,在庫貼り付け!F:G,2,0),0)</f>
        <v>0</v>
      </c>
      <c r="N51" s="44">
        <f>IFERROR(VLOOKUP(C51,入荷予定貼り付け!B:C,2,0),0)</f>
        <v>0</v>
      </c>
      <c r="O51" s="148">
        <f>IFERROR(VLOOKUP(C51,入荷予定貼り付け!I:J,2,0),0)</f>
        <v>0</v>
      </c>
      <c r="P51" s="148">
        <f>IFERROR(VLOOKUP(C51,確保貼り付け!C:D,2,0),0)</f>
        <v>0</v>
      </c>
      <c r="Q51" s="149">
        <f t="shared" si="0"/>
        <v>0</v>
      </c>
      <c r="R51" s="149">
        <f t="shared" si="1"/>
        <v>0</v>
      </c>
      <c r="S51" s="149">
        <f t="shared" si="2"/>
        <v>-890</v>
      </c>
      <c r="T51" s="150" t="e">
        <f t="shared" si="3"/>
        <v>#DIV/0!</v>
      </c>
      <c r="U51" s="151"/>
      <c r="V51" s="151"/>
    </row>
    <row r="52" spans="1:24">
      <c r="A52" s="29" t="s">
        <v>1088</v>
      </c>
      <c r="B52" s="30" t="s">
        <v>356</v>
      </c>
      <c r="C52" s="7" t="s">
        <v>205</v>
      </c>
      <c r="D52" s="20" t="s">
        <v>206</v>
      </c>
      <c r="E52" s="19"/>
      <c r="F52" s="19">
        <v>1465</v>
      </c>
      <c r="G52" s="21">
        <v>1744</v>
      </c>
      <c r="H52" s="21">
        <v>888</v>
      </c>
      <c r="I52" s="8">
        <f>VLOOKUP(C52,'202310-202403出荷数total2403220951'!B:F,5,0)</f>
        <v>559</v>
      </c>
      <c r="J52" s="203">
        <f>VLOOKUP(C52,'出荷数2307～2406total241008110618'!B:F,5,0)</f>
        <v>1133</v>
      </c>
      <c r="K52" s="21">
        <f>J52*5/12</f>
        <v>472.08333333333331</v>
      </c>
      <c r="L52" s="44">
        <f>IFERROR(VLOOKUP(C52,在庫貼り付け!B:C,2,0),0)</f>
        <v>2999</v>
      </c>
      <c r="M52" s="44">
        <f>IFERROR(VLOOKUP(C52,在庫貼り付け!F:G,2,0),0)</f>
        <v>0</v>
      </c>
      <c r="N52" s="44">
        <f>IFERROR(VLOOKUP(C52,入荷予定貼り付け!B:C,2,0),0)</f>
        <v>0</v>
      </c>
      <c r="O52" s="44">
        <f>IFERROR(VLOOKUP(C52,入荷予定貼り付け!I:J,2,0),0)</f>
        <v>0</v>
      </c>
      <c r="P52" s="44">
        <f>IFERROR(VLOOKUP(C52,確保貼り付け!C:D,2,0),0)</f>
        <v>0</v>
      </c>
      <c r="Q52" s="45">
        <f t="shared" si="0"/>
        <v>0</v>
      </c>
      <c r="R52" s="45">
        <f t="shared" si="1"/>
        <v>2999</v>
      </c>
      <c r="S52" s="45">
        <f t="shared" si="2"/>
        <v>2526.9166666666665</v>
      </c>
      <c r="T52" s="41">
        <f t="shared" si="3"/>
        <v>0.15741358230521285</v>
      </c>
      <c r="U52" s="46"/>
      <c r="V52" s="46"/>
    </row>
    <row r="53" spans="1:24" s="152" customFormat="1" ht="15.75">
      <c r="A53" s="29" t="s">
        <v>1089</v>
      </c>
      <c r="B53" s="145" t="s">
        <v>356</v>
      </c>
      <c r="C53" s="153" t="s">
        <v>1264</v>
      </c>
      <c r="D53" s="154" t="s">
        <v>64</v>
      </c>
      <c r="E53" s="153"/>
      <c r="F53" s="146">
        <v>1087</v>
      </c>
      <c r="G53" s="148">
        <v>665</v>
      </c>
      <c r="H53" s="21">
        <v>2030</v>
      </c>
      <c r="I53" s="8" t="e">
        <f>VLOOKUP(C53,'202310-202403出荷数total2403220951'!B:F,5,0)</f>
        <v>#N/A</v>
      </c>
      <c r="J53" s="203" t="e">
        <f>VLOOKUP(C53,'出荷数2307～2406total241008110618'!B:F,5,0)</f>
        <v>#N/A</v>
      </c>
      <c r="K53" s="211">
        <v>850</v>
      </c>
      <c r="L53" s="148">
        <f>IFERROR(VLOOKUP(C53,在庫貼り付け!B:C,2,0),0)</f>
        <v>0</v>
      </c>
      <c r="M53" s="148">
        <f>IFERROR(VLOOKUP(C53,在庫貼り付け!F:G,2,0),0)</f>
        <v>0</v>
      </c>
      <c r="N53" s="44">
        <f>IFERROR(VLOOKUP(C53,入荷予定貼り付け!B:C,2,0),0)</f>
        <v>0</v>
      </c>
      <c r="O53" s="148">
        <f>IFERROR(VLOOKUP(C53,入荷予定貼り付け!I:J,2,0),0)</f>
        <v>0</v>
      </c>
      <c r="P53" s="148">
        <f>IFERROR(VLOOKUP(C53,確保貼り付け!C:D,2,0),0)</f>
        <v>0</v>
      </c>
      <c r="Q53" s="149">
        <f t="shared" si="0"/>
        <v>0</v>
      </c>
      <c r="R53" s="149">
        <f t="shared" si="1"/>
        <v>0</v>
      </c>
      <c r="S53" s="149">
        <f t="shared" si="2"/>
        <v>-850</v>
      </c>
      <c r="T53" s="150" t="e">
        <f t="shared" si="3"/>
        <v>#DIV/0!</v>
      </c>
      <c r="U53" s="151"/>
      <c r="V53" s="151"/>
    </row>
    <row r="54" spans="1:24">
      <c r="A54" s="29" t="s">
        <v>1090</v>
      </c>
      <c r="B54" s="30" t="s">
        <v>356</v>
      </c>
      <c r="C54" s="6" t="s">
        <v>99</v>
      </c>
      <c r="D54" s="20" t="s">
        <v>97</v>
      </c>
      <c r="E54" s="19" t="s">
        <v>87</v>
      </c>
      <c r="F54" s="19">
        <v>2129</v>
      </c>
      <c r="G54" s="21">
        <v>2065</v>
      </c>
      <c r="H54" s="21">
        <v>2439</v>
      </c>
      <c r="I54" s="8">
        <f>VLOOKUP(C54,'202310-202403出荷数total2403220951'!B:F,5,0)</f>
        <v>805</v>
      </c>
      <c r="J54" s="203">
        <f>VLOOKUP(C54,'出荷数2307～2406total241008110618'!B:F,5,0)</f>
        <v>1939</v>
      </c>
      <c r="K54" s="21">
        <f>J54*5/12</f>
        <v>807.91666666666663</v>
      </c>
      <c r="L54" s="44">
        <f>IFERROR(VLOOKUP(C54,在庫貼り付け!B:C,2,0),0)</f>
        <v>318</v>
      </c>
      <c r="M54" s="44">
        <f>IFERROR(VLOOKUP(C54,在庫貼り付け!F:G,2,0),0)</f>
        <v>0</v>
      </c>
      <c r="N54" s="44">
        <f>IFERROR(VLOOKUP(C54,入荷予定貼り付け!B:C,2,0),0)</f>
        <v>1500</v>
      </c>
      <c r="O54" s="44">
        <f>IFERROR(VLOOKUP(C54,入荷予定貼り付け!I:J,2,0),0)</f>
        <v>0</v>
      </c>
      <c r="P54" s="44">
        <f>IFERROR(VLOOKUP(C54,確保貼り付け!C:D,2,0),0)</f>
        <v>0</v>
      </c>
      <c r="Q54" s="45">
        <f t="shared" si="0"/>
        <v>0</v>
      </c>
      <c r="R54" s="45">
        <f t="shared" si="1"/>
        <v>1818</v>
      </c>
      <c r="S54" s="45">
        <f t="shared" si="2"/>
        <v>1010.0833333333334</v>
      </c>
      <c r="T54" s="41">
        <f t="shared" si="3"/>
        <v>2.5406184486373165</v>
      </c>
      <c r="U54" s="46"/>
      <c r="V54" s="46"/>
    </row>
    <row r="55" spans="1:24" s="200" customFormat="1">
      <c r="A55" s="192" t="s">
        <v>1091</v>
      </c>
      <c r="B55" s="193" t="s">
        <v>356</v>
      </c>
      <c r="C55" s="194" t="s">
        <v>28</v>
      </c>
      <c r="D55" s="195" t="s">
        <v>29</v>
      </c>
      <c r="E55" s="194"/>
      <c r="F55" s="194">
        <v>1540</v>
      </c>
      <c r="G55" s="196">
        <v>597</v>
      </c>
      <c r="H55" s="196">
        <v>361</v>
      </c>
      <c r="I55" s="8">
        <f>VLOOKUP(C55,'202310-202403出荷数total2403220951'!B:F,5,0)</f>
        <v>533</v>
      </c>
      <c r="J55" s="203">
        <f>VLOOKUP(C55,'出荷数2307～2406total241008110618'!B:F,5,0)</f>
        <v>858</v>
      </c>
      <c r="K55" s="21">
        <f>J55*5/12</f>
        <v>357.5</v>
      </c>
      <c r="L55" s="196">
        <f>IFERROR(VLOOKUP(C55,在庫貼り付け!B:C,2,0),0)</f>
        <v>0</v>
      </c>
      <c r="M55" s="196">
        <f>IFERROR(VLOOKUP(C55,在庫貼り付け!F:G,2,0),0)</f>
        <v>0</v>
      </c>
      <c r="N55" s="44">
        <f>IFERROR(VLOOKUP(C55,入荷予定貼り付け!B:C,2,0),0)</f>
        <v>0</v>
      </c>
      <c r="O55" s="196">
        <f>IFERROR(VLOOKUP(C55,入荷予定貼り付け!I:J,2,0),0)</f>
        <v>0</v>
      </c>
      <c r="P55" s="196">
        <f>IFERROR(VLOOKUP(C55,確保貼り付け!C:D,2,0),0)</f>
        <v>0</v>
      </c>
      <c r="Q55" s="197">
        <f t="shared" si="0"/>
        <v>0</v>
      </c>
      <c r="R55" s="197">
        <f t="shared" si="1"/>
        <v>0</v>
      </c>
      <c r="S55" s="197">
        <f t="shared" si="2"/>
        <v>-357.5</v>
      </c>
      <c r="T55" s="198" t="e">
        <f t="shared" si="3"/>
        <v>#DIV/0!</v>
      </c>
      <c r="U55" s="199"/>
      <c r="V55" s="199"/>
      <c r="W55" s="201"/>
      <c r="X55" s="201"/>
    </row>
    <row r="56" spans="1:24">
      <c r="A56" s="29" t="s">
        <v>1092</v>
      </c>
      <c r="B56" s="30" t="s">
        <v>356</v>
      </c>
      <c r="C56" s="16" t="s">
        <v>40</v>
      </c>
      <c r="D56" s="35" t="s">
        <v>41</v>
      </c>
      <c r="E56" s="19"/>
      <c r="F56" s="19"/>
      <c r="G56" s="21">
        <v>2665</v>
      </c>
      <c r="H56" s="21">
        <v>2710</v>
      </c>
      <c r="I56" s="8">
        <f>VLOOKUP(C56,'202310-202403出荷数total2403220951'!B:F,5,0)</f>
        <v>1020</v>
      </c>
      <c r="J56" s="203">
        <f>VLOOKUP(C56,'出荷数2307～2406total241008110618'!B:F,5,0)</f>
        <v>7751</v>
      </c>
      <c r="K56" s="211">
        <v>5000</v>
      </c>
      <c r="L56" s="44">
        <f>IFERROR(VLOOKUP(C56,在庫貼り付け!B:C,2,0),0)</f>
        <v>10443</v>
      </c>
      <c r="M56" s="44">
        <f>IFERROR(VLOOKUP(C56,在庫貼り付け!F:G,2,0),0)</f>
        <v>3795</v>
      </c>
      <c r="N56" s="44">
        <f>IFERROR(VLOOKUP(C56,入荷予定貼り付け!B:C,2,0),0)</f>
        <v>0</v>
      </c>
      <c r="O56" s="44">
        <f>IFERROR(VLOOKUP(C56,入荷予定貼り付け!I:J,2,0),0)</f>
        <v>0</v>
      </c>
      <c r="P56" s="44">
        <f>IFERROR(VLOOKUP(C56,確保貼り付け!C:D,2,0),0)</f>
        <v>5035</v>
      </c>
      <c r="Q56" s="45">
        <f t="shared" si="0"/>
        <v>-1240</v>
      </c>
      <c r="R56" s="45">
        <f t="shared" si="1"/>
        <v>5408</v>
      </c>
      <c r="S56" s="45">
        <f t="shared" si="2"/>
        <v>408</v>
      </c>
      <c r="T56" s="41">
        <f t="shared" si="3"/>
        <v>0.35117291754459895</v>
      </c>
      <c r="U56" s="222"/>
      <c r="V56" s="222" t="s">
        <v>3956</v>
      </c>
    </row>
    <row r="57" spans="1:24" s="152" customFormat="1" ht="15.75">
      <c r="A57" s="29" t="s">
        <v>1093</v>
      </c>
      <c r="B57" s="145" t="s">
        <v>356</v>
      </c>
      <c r="C57" s="146" t="s">
        <v>136</v>
      </c>
      <c r="D57" s="147" t="s">
        <v>1308</v>
      </c>
      <c r="E57" s="146"/>
      <c r="F57" s="146">
        <v>756</v>
      </c>
      <c r="G57" s="148">
        <v>52</v>
      </c>
      <c r="H57" s="21">
        <v>44</v>
      </c>
      <c r="I57" s="8">
        <f>VLOOKUP(C57,'202310-202403出荷数total2403220951'!B:F,5,0)</f>
        <v>47</v>
      </c>
      <c r="J57" s="203">
        <f>VLOOKUP(C57,'出荷数2307～2406total241008110618'!B:F,5,0)</f>
        <v>67</v>
      </c>
      <c r="K57" s="21">
        <f t="shared" ref="K57:K72" si="7">J57*5/12</f>
        <v>27.916666666666668</v>
      </c>
      <c r="L57" s="148">
        <f>IFERROR(VLOOKUP(C57,在庫貼り付け!B:C,2,0),0)</f>
        <v>33</v>
      </c>
      <c r="M57" s="148">
        <f>IFERROR(VLOOKUP(C57,在庫貼り付け!F:G,2,0),0)</f>
        <v>0</v>
      </c>
      <c r="N57" s="44">
        <f>IFERROR(VLOOKUP(C57,入荷予定貼り付け!B:C,2,0),0)</f>
        <v>0</v>
      </c>
      <c r="O57" s="148">
        <f>IFERROR(VLOOKUP(C57,入荷予定貼り付け!I:J,2,0),0)</f>
        <v>0</v>
      </c>
      <c r="P57" s="148">
        <f>IFERROR(VLOOKUP(C57,確保貼り付け!C:D,2,0),0)</f>
        <v>0</v>
      </c>
      <c r="Q57" s="149">
        <f t="shared" si="0"/>
        <v>0</v>
      </c>
      <c r="R57" s="149">
        <f t="shared" si="1"/>
        <v>33</v>
      </c>
      <c r="S57" s="149">
        <f t="shared" si="2"/>
        <v>5.0833333333333321</v>
      </c>
      <c r="T57" s="150">
        <f t="shared" si="3"/>
        <v>0.84595959595959602</v>
      </c>
      <c r="U57" s="151"/>
      <c r="V57" s="151"/>
    </row>
    <row r="58" spans="1:24">
      <c r="A58" s="29" t="s">
        <v>1094</v>
      </c>
      <c r="B58" s="30" t="s">
        <v>356</v>
      </c>
      <c r="C58" s="6" t="s">
        <v>55</v>
      </c>
      <c r="D58" s="20" t="s">
        <v>56</v>
      </c>
      <c r="E58" s="19"/>
      <c r="F58" s="19">
        <v>5239</v>
      </c>
      <c r="G58" s="21">
        <v>4870</v>
      </c>
      <c r="H58" s="21">
        <v>3762</v>
      </c>
      <c r="I58" s="8">
        <f>VLOOKUP(C58,'202310-202403出荷数total2403220951'!B:F,5,0)</f>
        <v>1545</v>
      </c>
      <c r="J58" s="203">
        <f>VLOOKUP(C58,'出荷数2307～2406total241008110618'!B:F,5,0)</f>
        <v>2638</v>
      </c>
      <c r="K58" s="21">
        <f t="shared" si="7"/>
        <v>1099.1666666666667</v>
      </c>
      <c r="L58" s="44">
        <f>IFERROR(VLOOKUP(C58,在庫貼り付け!B:C,2,0),0)</f>
        <v>3802</v>
      </c>
      <c r="M58" s="44">
        <f>IFERROR(VLOOKUP(C58,在庫貼り付け!F:G,2,0),0)</f>
        <v>0</v>
      </c>
      <c r="N58" s="44">
        <f>IFERROR(VLOOKUP(C58,入荷予定貼り付け!B:C,2,0),0)</f>
        <v>0</v>
      </c>
      <c r="O58" s="44">
        <f>IFERROR(VLOOKUP(C58,入荷予定貼り付け!I:J,2,0),0)</f>
        <v>0</v>
      </c>
      <c r="P58" s="44">
        <f>IFERROR(VLOOKUP(C58,確保貼り付け!C:D,2,0),0)</f>
        <v>0</v>
      </c>
      <c r="Q58" s="45">
        <f t="shared" si="0"/>
        <v>0</v>
      </c>
      <c r="R58" s="45">
        <f t="shared" si="1"/>
        <v>3802</v>
      </c>
      <c r="S58" s="45">
        <f t="shared" si="2"/>
        <v>2702.833333333333</v>
      </c>
      <c r="T58" s="41">
        <f t="shared" si="3"/>
        <v>0.28910222689812382</v>
      </c>
      <c r="U58" s="46"/>
      <c r="V58" s="46"/>
    </row>
    <row r="59" spans="1:24">
      <c r="A59" s="29" t="s">
        <v>1095</v>
      </c>
      <c r="B59" s="30" t="s">
        <v>356</v>
      </c>
      <c r="C59" s="6" t="s">
        <v>124</v>
      </c>
      <c r="D59" s="20" t="s">
        <v>125</v>
      </c>
      <c r="E59" s="19" t="s">
        <v>126</v>
      </c>
      <c r="F59" s="19">
        <v>1332</v>
      </c>
      <c r="G59" s="21">
        <v>1490</v>
      </c>
      <c r="H59" s="21">
        <v>2200</v>
      </c>
      <c r="I59" s="8">
        <f>VLOOKUP(C59,'202310-202403出荷数total2403220951'!B:F,5,0)</f>
        <v>339</v>
      </c>
      <c r="J59" s="203">
        <f>VLOOKUP(C59,'出荷数2307～2406total241008110618'!B:F,5,0)</f>
        <v>1289</v>
      </c>
      <c r="K59" s="21">
        <f t="shared" si="7"/>
        <v>537.08333333333337</v>
      </c>
      <c r="L59" s="44">
        <f>IFERROR(VLOOKUP(C59,在庫貼り付け!B:C,2,0),0)</f>
        <v>3724</v>
      </c>
      <c r="M59" s="44">
        <f>IFERROR(VLOOKUP(C59,在庫貼り付け!F:G,2,0),0)</f>
        <v>500</v>
      </c>
      <c r="N59" s="44">
        <f>IFERROR(VLOOKUP(C59,入荷予定貼り付け!B:C,2,0),0)</f>
        <v>0</v>
      </c>
      <c r="O59" s="44">
        <f>IFERROR(VLOOKUP(C59,入荷予定貼り付け!I:J,2,0),0)</f>
        <v>0</v>
      </c>
      <c r="P59" s="44">
        <f>IFERROR(VLOOKUP(C59,確保貼り付け!C:D,2,0),0)</f>
        <v>500</v>
      </c>
      <c r="Q59" s="45">
        <f t="shared" si="0"/>
        <v>0</v>
      </c>
      <c r="R59" s="45">
        <f t="shared" si="1"/>
        <v>3224</v>
      </c>
      <c r="S59" s="45">
        <f t="shared" si="2"/>
        <v>2686.9166666666665</v>
      </c>
      <c r="T59" s="41">
        <f t="shared" si="3"/>
        <v>0.12715041035353536</v>
      </c>
      <c r="U59" s="46"/>
      <c r="V59" s="46"/>
    </row>
    <row r="60" spans="1:24">
      <c r="A60" s="29" t="s">
        <v>1096</v>
      </c>
      <c r="B60" s="30" t="s">
        <v>356</v>
      </c>
      <c r="C60" s="6" t="s">
        <v>79</v>
      </c>
      <c r="D60" s="20" t="s">
        <v>80</v>
      </c>
      <c r="E60" s="19"/>
      <c r="F60" s="19">
        <v>1177</v>
      </c>
      <c r="G60" s="21">
        <v>1274</v>
      </c>
      <c r="H60" s="21">
        <v>1310</v>
      </c>
      <c r="I60" s="8">
        <f>VLOOKUP(C60,'202310-202403出荷数total2403220951'!B:F,5,0)</f>
        <v>484</v>
      </c>
      <c r="J60" s="203">
        <f>VLOOKUP(C60,'出荷数2307～2406total241008110618'!B:F,5,0)</f>
        <v>984</v>
      </c>
      <c r="K60" s="21">
        <f t="shared" si="7"/>
        <v>410</v>
      </c>
      <c r="L60" s="44">
        <f>IFERROR(VLOOKUP(C60,在庫貼り付け!B:C,2,0),0)</f>
        <v>3362</v>
      </c>
      <c r="M60" s="44">
        <f>IFERROR(VLOOKUP(C60,在庫貼り付け!F:G,2,0),0)</f>
        <v>0</v>
      </c>
      <c r="N60" s="44">
        <f>IFERROR(VLOOKUP(C60,入荷予定貼り付け!B:C,2,0),0)</f>
        <v>0</v>
      </c>
      <c r="O60" s="44">
        <f>IFERROR(VLOOKUP(C60,入荷予定貼り付け!I:J,2,0),0)</f>
        <v>0</v>
      </c>
      <c r="P60" s="44">
        <f>IFERROR(VLOOKUP(C60,確保貼り付け!C:D,2,0),0)</f>
        <v>0</v>
      </c>
      <c r="Q60" s="45">
        <f t="shared" si="0"/>
        <v>0</v>
      </c>
      <c r="R60" s="45">
        <f t="shared" si="1"/>
        <v>3362</v>
      </c>
      <c r="S60" s="45">
        <f t="shared" si="2"/>
        <v>2952</v>
      </c>
      <c r="T60" s="41">
        <f t="shared" si="3"/>
        <v>0.12195121951219512</v>
      </c>
      <c r="U60" s="46"/>
      <c r="V60" s="46"/>
    </row>
    <row r="61" spans="1:24">
      <c r="A61" s="29" t="s">
        <v>1097</v>
      </c>
      <c r="B61" s="30" t="s">
        <v>356</v>
      </c>
      <c r="C61" s="6" t="s">
        <v>182</v>
      </c>
      <c r="D61" s="20" t="s">
        <v>183</v>
      </c>
      <c r="E61" s="19"/>
      <c r="F61" s="19">
        <v>2501</v>
      </c>
      <c r="G61" s="21">
        <v>1137</v>
      </c>
      <c r="H61" s="21">
        <v>1254</v>
      </c>
      <c r="I61" s="213">
        <f>VLOOKUP(C61,'202310-202403出荷数total2403220951'!B:F,5,0)</f>
        <v>1064</v>
      </c>
      <c r="J61" s="203">
        <f>VLOOKUP(C61,'出荷数2307～2406total241008110618'!B:F,5,0)</f>
        <v>1296</v>
      </c>
      <c r="K61" s="21">
        <f t="shared" si="7"/>
        <v>540</v>
      </c>
      <c r="L61" s="44">
        <f>IFERROR(VLOOKUP(C61,在庫貼り付け!B:C,2,0),0)</f>
        <v>1625</v>
      </c>
      <c r="M61" s="44">
        <f>IFERROR(VLOOKUP(C61,在庫貼り付け!F:G,2,0),0)</f>
        <v>0</v>
      </c>
      <c r="N61" s="44">
        <f>IFERROR(VLOOKUP(C61,入荷予定貼り付け!B:C,2,0),0)</f>
        <v>0</v>
      </c>
      <c r="O61" s="44">
        <f>IFERROR(VLOOKUP(C61,入荷予定貼り付け!I:J,2,0),0)</f>
        <v>0</v>
      </c>
      <c r="P61" s="44">
        <f>IFERROR(VLOOKUP(C61,確保貼り付け!C:D,2,0),0)</f>
        <v>0</v>
      </c>
      <c r="Q61" s="45">
        <f t="shared" si="0"/>
        <v>0</v>
      </c>
      <c r="R61" s="45">
        <f t="shared" si="1"/>
        <v>1625</v>
      </c>
      <c r="S61" s="45">
        <f t="shared" si="2"/>
        <v>1085</v>
      </c>
      <c r="T61" s="41">
        <f t="shared" si="3"/>
        <v>0.3323076923076923</v>
      </c>
      <c r="U61" s="46"/>
      <c r="V61" s="46"/>
    </row>
    <row r="62" spans="1:24" s="200" customFormat="1">
      <c r="A62" s="192" t="s">
        <v>1098</v>
      </c>
      <c r="B62" s="193" t="s">
        <v>356</v>
      </c>
      <c r="C62" s="194" t="s">
        <v>189</v>
      </c>
      <c r="D62" s="195" t="s">
        <v>190</v>
      </c>
      <c r="E62" s="194" t="s">
        <v>191</v>
      </c>
      <c r="F62" s="194">
        <v>600</v>
      </c>
      <c r="G62" s="196">
        <v>225</v>
      </c>
      <c r="H62" s="196">
        <v>22</v>
      </c>
      <c r="I62" s="8">
        <f>VLOOKUP(C62,'202310-202403出荷数total2403220951'!B:F,5,0)</f>
        <v>1</v>
      </c>
      <c r="J62" s="203">
        <f>VLOOKUP(C62,'出荷数2307～2406total241008110618'!B:F,5,0)</f>
        <v>1</v>
      </c>
      <c r="K62" s="21">
        <f t="shared" si="7"/>
        <v>0.41666666666666669</v>
      </c>
      <c r="L62" s="196">
        <f>IFERROR(VLOOKUP(C62,在庫貼り付け!B:C,2,0),0)</f>
        <v>552</v>
      </c>
      <c r="M62" s="196">
        <f>IFERROR(VLOOKUP(C62,在庫貼り付け!F:G,2,0),0)</f>
        <v>0</v>
      </c>
      <c r="N62" s="44">
        <f>IFERROR(VLOOKUP(C62,入荷予定貼り付け!B:C,2,0),0)</f>
        <v>0</v>
      </c>
      <c r="O62" s="196">
        <f>IFERROR(VLOOKUP(C62,入荷予定貼り付け!I:J,2,0),0)</f>
        <v>0</v>
      </c>
      <c r="P62" s="196">
        <f>IFERROR(VLOOKUP(C62,確保貼り付け!C:D,2,0),0)</f>
        <v>0</v>
      </c>
      <c r="Q62" s="197">
        <f t="shared" si="0"/>
        <v>0</v>
      </c>
      <c r="R62" s="197">
        <f t="shared" si="1"/>
        <v>552</v>
      </c>
      <c r="S62" s="197">
        <f t="shared" si="2"/>
        <v>551.58333333333337</v>
      </c>
      <c r="T62" s="198">
        <f t="shared" si="3"/>
        <v>7.5483091787439613E-4</v>
      </c>
      <c r="U62" s="199"/>
      <c r="V62" s="199"/>
      <c r="W62" s="201"/>
      <c r="X62" s="201"/>
    </row>
    <row r="63" spans="1:24">
      <c r="A63" s="29" t="s">
        <v>1099</v>
      </c>
      <c r="B63" s="170" t="s">
        <v>5</v>
      </c>
      <c r="C63" s="171" t="s">
        <v>2872</v>
      </c>
      <c r="D63" s="20" t="s">
        <v>190</v>
      </c>
      <c r="E63" s="172"/>
      <c r="F63" s="19">
        <v>600</v>
      </c>
      <c r="G63" s="21">
        <v>225</v>
      </c>
      <c r="H63" s="21">
        <v>0</v>
      </c>
      <c r="I63" s="8">
        <f>VLOOKUP(C63,'202310-202403出荷数total2403220951'!B:F,5,0)</f>
        <v>10</v>
      </c>
      <c r="J63" s="203">
        <f>VLOOKUP(C63,'出荷数2307～2406total241008110618'!B:F,5,0)</f>
        <v>11</v>
      </c>
      <c r="K63" s="21">
        <f t="shared" si="7"/>
        <v>4.583333333333333</v>
      </c>
      <c r="L63" s="175">
        <f>IFERROR(VLOOKUP(C63,在庫貼り付け!B:C,2,0),0)</f>
        <v>1949</v>
      </c>
      <c r="M63" s="175">
        <f>IFERROR(VLOOKUP(C63,在庫貼り付け!F:G,2,0),0)</f>
        <v>0</v>
      </c>
      <c r="N63" s="44">
        <f>IFERROR(VLOOKUP(C63,入荷予定貼り付け!B:C,2,0),0)</f>
        <v>0</v>
      </c>
      <c r="O63" s="175">
        <f>IFERROR(VLOOKUP(C63,入荷予定貼り付け!I:J,2,0),0)</f>
        <v>0</v>
      </c>
      <c r="P63" s="175">
        <f>IFERROR(VLOOKUP(C63,確保貼り付け!C:D,2,0),0)</f>
        <v>0</v>
      </c>
      <c r="Q63" s="176">
        <f t="shared" si="0"/>
        <v>0</v>
      </c>
      <c r="R63" s="45">
        <f t="shared" si="1"/>
        <v>1949</v>
      </c>
      <c r="S63" s="45">
        <f t="shared" si="2"/>
        <v>1944.4166666666667</v>
      </c>
      <c r="T63" s="177">
        <f t="shared" si="3"/>
        <v>2.3516333162305453E-3</v>
      </c>
      <c r="U63" s="46"/>
      <c r="V63" s="46"/>
    </row>
    <row r="64" spans="1:24">
      <c r="A64" s="29" t="s">
        <v>1100</v>
      </c>
      <c r="B64" s="30" t="s">
        <v>356</v>
      </c>
      <c r="C64" s="6" t="s">
        <v>187</v>
      </c>
      <c r="D64" s="20" t="s">
        <v>185</v>
      </c>
      <c r="E64" s="19" t="s">
        <v>188</v>
      </c>
      <c r="F64" s="19">
        <v>46</v>
      </c>
      <c r="G64" s="21">
        <v>271</v>
      </c>
      <c r="H64" s="21">
        <v>10</v>
      </c>
      <c r="I64" s="8">
        <f>VLOOKUP(C64,'202310-202403出荷数total2403220951'!B:F,5,0)</f>
        <v>50</v>
      </c>
      <c r="J64" s="203">
        <f>VLOOKUP(C64,'出荷数2307～2406total241008110618'!B:F,5,0)</f>
        <v>53</v>
      </c>
      <c r="K64" s="21">
        <f t="shared" si="7"/>
        <v>22.083333333333332</v>
      </c>
      <c r="L64" s="44">
        <f>IFERROR(VLOOKUP(C64,在庫貼り付け!B:C,2,0),0)</f>
        <v>2102</v>
      </c>
      <c r="M64" s="44">
        <f>IFERROR(VLOOKUP(C64,在庫貼り付け!F:G,2,0),0)</f>
        <v>0</v>
      </c>
      <c r="N64" s="44">
        <f>IFERROR(VLOOKUP(C64,入荷予定貼り付け!B:C,2,0),0)</f>
        <v>0</v>
      </c>
      <c r="O64" s="44">
        <f>IFERROR(VLOOKUP(C64,入荷予定貼り付け!I:J,2,0),0)</f>
        <v>0</v>
      </c>
      <c r="P64" s="44">
        <f>IFERROR(VLOOKUP(C64,確保貼り付け!C:D,2,0),0)</f>
        <v>0</v>
      </c>
      <c r="Q64" s="45">
        <f t="shared" si="0"/>
        <v>0</v>
      </c>
      <c r="R64" s="45">
        <f t="shared" si="1"/>
        <v>2102</v>
      </c>
      <c r="S64" s="45">
        <f t="shared" si="2"/>
        <v>2079.9166666666665</v>
      </c>
      <c r="T64" s="41">
        <f t="shared" si="3"/>
        <v>1.0505867427846495E-2</v>
      </c>
      <c r="U64" s="46"/>
      <c r="V64" s="46"/>
    </row>
    <row r="65" spans="1:23">
      <c r="A65" s="29" t="s">
        <v>1101</v>
      </c>
      <c r="B65" s="30" t="s">
        <v>356</v>
      </c>
      <c r="C65" s="17" t="s">
        <v>62</v>
      </c>
      <c r="D65" s="24" t="s">
        <v>63</v>
      </c>
      <c r="E65" s="23"/>
      <c r="F65" s="19">
        <v>1006</v>
      </c>
      <c r="G65" s="21">
        <v>417</v>
      </c>
      <c r="H65" s="21">
        <v>772</v>
      </c>
      <c r="I65" s="213">
        <f>VLOOKUP(C65,'202310-202403出荷数total2403220951'!B:F,5,0)</f>
        <v>650</v>
      </c>
      <c r="J65" s="203">
        <f>VLOOKUP(C65,'出荷数2307～2406total241008110618'!B:F,5,0)</f>
        <v>1155</v>
      </c>
      <c r="K65" s="21">
        <f t="shared" si="7"/>
        <v>481.25</v>
      </c>
      <c r="L65" s="44">
        <f>IFERROR(VLOOKUP(C65,在庫貼り付け!B:C,2,0),0)</f>
        <v>429</v>
      </c>
      <c r="M65" s="44">
        <f>IFERROR(VLOOKUP(C65,在庫貼り付け!F:G,2,0),0)</f>
        <v>100</v>
      </c>
      <c r="N65" s="44">
        <f>IFERROR(VLOOKUP(C65,入荷予定貼り付け!B:C,2,0),0)</f>
        <v>0</v>
      </c>
      <c r="O65" s="44">
        <f>IFERROR(VLOOKUP(C65,入荷予定貼り付け!I:J,2,0),0)</f>
        <v>0</v>
      </c>
      <c r="P65" s="44">
        <f>IFERROR(VLOOKUP(C65,確保貼り付け!C:D,2,0),0)</f>
        <v>100</v>
      </c>
      <c r="Q65" s="45">
        <f t="shared" si="0"/>
        <v>0</v>
      </c>
      <c r="R65" s="45">
        <f t="shared" si="1"/>
        <v>329</v>
      </c>
      <c r="S65" s="45">
        <f t="shared" si="2"/>
        <v>-152.25</v>
      </c>
      <c r="T65" s="41">
        <f t="shared" si="3"/>
        <v>0.9097353497164461</v>
      </c>
      <c r="U65" s="46"/>
      <c r="V65" s="46"/>
    </row>
    <row r="66" spans="1:23">
      <c r="A66" s="29" t="s">
        <v>1102</v>
      </c>
      <c r="B66" s="30" t="s">
        <v>356</v>
      </c>
      <c r="C66" s="6" t="s">
        <v>146</v>
      </c>
      <c r="D66" s="20" t="s">
        <v>147</v>
      </c>
      <c r="E66" s="19"/>
      <c r="F66" s="19">
        <v>856</v>
      </c>
      <c r="G66" s="21">
        <v>1296</v>
      </c>
      <c r="H66" s="21">
        <v>948</v>
      </c>
      <c r="I66" s="8">
        <f>VLOOKUP(C66,'202310-202403出荷数total2403220951'!B:F,5,0)</f>
        <v>92</v>
      </c>
      <c r="J66" s="203">
        <f>VLOOKUP(C66,'出荷数2307～2406total241008110618'!B:F,5,0)</f>
        <v>191</v>
      </c>
      <c r="K66" s="21">
        <f t="shared" si="7"/>
        <v>79.583333333333329</v>
      </c>
      <c r="L66" s="44">
        <f>IFERROR(VLOOKUP(C66,在庫貼り付け!B:C,2,0),0)</f>
        <v>2675</v>
      </c>
      <c r="M66" s="44">
        <f>IFERROR(VLOOKUP(C66,在庫貼り付け!F:G,2,0),0)</f>
        <v>500</v>
      </c>
      <c r="N66" s="44">
        <f>IFERROR(VLOOKUP(C66,入荷予定貼り付け!B:C,2,0),0)</f>
        <v>0</v>
      </c>
      <c r="O66" s="44">
        <f>IFERROR(VLOOKUP(C66,入荷予定貼り付け!I:J,2,0),0)</f>
        <v>0</v>
      </c>
      <c r="P66" s="44">
        <f>IFERROR(VLOOKUP(C66,確保貼り付け!C:D,2,0),0)</f>
        <v>500</v>
      </c>
      <c r="Q66" s="45">
        <f t="shared" si="0"/>
        <v>0</v>
      </c>
      <c r="R66" s="45">
        <f t="shared" si="1"/>
        <v>2175</v>
      </c>
      <c r="S66" s="45">
        <f t="shared" ref="S66:S129" si="8">R66-K66</f>
        <v>2095.4166666666665</v>
      </c>
      <c r="T66" s="41">
        <f t="shared" ref="T66:T129" si="9">K66/SUM(L66:M66)</f>
        <v>2.5065616797900262E-2</v>
      </c>
      <c r="U66" s="46"/>
      <c r="V66" s="46"/>
      <c r="W66">
        <v>3000</v>
      </c>
    </row>
    <row r="67" spans="1:23">
      <c r="A67" s="29" t="s">
        <v>1103</v>
      </c>
      <c r="B67" s="30" t="s">
        <v>356</v>
      </c>
      <c r="C67" s="6" t="s">
        <v>103</v>
      </c>
      <c r="D67" s="20" t="s">
        <v>101</v>
      </c>
      <c r="E67" s="19" t="s">
        <v>87</v>
      </c>
      <c r="F67" s="19">
        <v>2715</v>
      </c>
      <c r="G67" s="21">
        <v>1898</v>
      </c>
      <c r="H67" s="21">
        <v>1974</v>
      </c>
      <c r="I67" s="8">
        <f>VLOOKUP(C67,'202310-202403出荷数total2403220951'!B:F,5,0)</f>
        <v>822</v>
      </c>
      <c r="J67" s="203">
        <f>VLOOKUP(C67,'出荷数2307～2406total241008110618'!B:F,5,0)</f>
        <v>1831</v>
      </c>
      <c r="K67" s="21">
        <f t="shared" si="7"/>
        <v>762.91666666666663</v>
      </c>
      <c r="L67" s="44">
        <f>IFERROR(VLOOKUP(C67,在庫貼り付け!B:C,2,0),0)</f>
        <v>3583</v>
      </c>
      <c r="M67" s="44">
        <f>IFERROR(VLOOKUP(C67,在庫貼り付け!F:G,2,0),0)</f>
        <v>0</v>
      </c>
      <c r="N67" s="44">
        <f>IFERROR(VLOOKUP(C67,入荷予定貼り付け!B:C,2,0),0)</f>
        <v>0</v>
      </c>
      <c r="O67" s="44">
        <f>IFERROR(VLOOKUP(C67,入荷予定貼り付け!I:J,2,0),0)</f>
        <v>0</v>
      </c>
      <c r="P67" s="44">
        <f>IFERROR(VLOOKUP(C67,確保貼り付け!C:D,2,0),0)</f>
        <v>0</v>
      </c>
      <c r="Q67" s="45">
        <f t="shared" si="0"/>
        <v>0</v>
      </c>
      <c r="R67" s="45">
        <f t="shared" si="1"/>
        <v>3583</v>
      </c>
      <c r="S67" s="45">
        <f t="shared" si="8"/>
        <v>2820.0833333333335</v>
      </c>
      <c r="T67" s="41">
        <f t="shared" si="9"/>
        <v>0.21292678388687319</v>
      </c>
      <c r="U67" s="46"/>
      <c r="V67" s="46"/>
    </row>
    <row r="68" spans="1:23">
      <c r="A68" s="29" t="s">
        <v>1104</v>
      </c>
      <c r="B68" s="30" t="s">
        <v>356</v>
      </c>
      <c r="C68" s="6" t="s">
        <v>38</v>
      </c>
      <c r="D68" s="20" t="s">
        <v>39</v>
      </c>
      <c r="E68" s="19"/>
      <c r="F68" s="19">
        <v>680</v>
      </c>
      <c r="G68" s="21">
        <v>2488</v>
      </c>
      <c r="H68" s="21">
        <v>824</v>
      </c>
      <c r="I68" s="8">
        <f>VLOOKUP(C68,'202310-202403出荷数total2403220951'!B:F,5,0)</f>
        <v>454</v>
      </c>
      <c r="J68" s="203">
        <f>VLOOKUP(C68,'出荷数2307～2406total241008110618'!B:F,5,0)</f>
        <v>939</v>
      </c>
      <c r="K68" s="21">
        <f t="shared" si="7"/>
        <v>391.25</v>
      </c>
      <c r="L68" s="44">
        <f>IFERROR(VLOOKUP(C68,在庫貼り付け!B:C,2,0),0)</f>
        <v>2316</v>
      </c>
      <c r="M68" s="44">
        <f>IFERROR(VLOOKUP(C68,在庫貼り付け!F:G,2,0),0)</f>
        <v>0</v>
      </c>
      <c r="N68" s="44">
        <f>IFERROR(VLOOKUP(C68,入荷予定貼り付け!B:C,2,0),0)</f>
        <v>0</v>
      </c>
      <c r="O68" s="44">
        <f>IFERROR(VLOOKUP(C68,入荷予定貼り付け!I:J,2,0),0)</f>
        <v>0</v>
      </c>
      <c r="P68" s="44">
        <f>IFERROR(VLOOKUP(C68,確保貼り付け!C:D,2,0),0)</f>
        <v>0</v>
      </c>
      <c r="Q68" s="45">
        <f t="shared" si="0"/>
        <v>0</v>
      </c>
      <c r="R68" s="45">
        <f t="shared" si="1"/>
        <v>2316</v>
      </c>
      <c r="S68" s="45">
        <f t="shared" si="8"/>
        <v>1924.75</v>
      </c>
      <c r="T68" s="41">
        <f t="shared" si="9"/>
        <v>0.16893350604490501</v>
      </c>
      <c r="U68" s="46"/>
      <c r="V68" s="46"/>
    </row>
    <row r="69" spans="1:23">
      <c r="A69" s="29" t="s">
        <v>1105</v>
      </c>
      <c r="B69" s="30" t="s">
        <v>356</v>
      </c>
      <c r="C69" s="6" t="s">
        <v>248</v>
      </c>
      <c r="D69" s="20" t="s">
        <v>246</v>
      </c>
      <c r="E69" s="19" t="s">
        <v>249</v>
      </c>
      <c r="F69" s="19">
        <v>1433</v>
      </c>
      <c r="G69" s="21">
        <v>1030</v>
      </c>
      <c r="H69" s="21">
        <v>1015</v>
      </c>
      <c r="I69" s="8">
        <f>VLOOKUP(C69,'202310-202403出荷数total2403220951'!B:F,5,0)</f>
        <v>273</v>
      </c>
      <c r="J69" s="203">
        <f>VLOOKUP(C69,'出荷数2307～2406total241008110618'!B:F,5,0)</f>
        <v>828</v>
      </c>
      <c r="K69" s="21">
        <f t="shared" si="7"/>
        <v>345</v>
      </c>
      <c r="L69" s="44">
        <f>IFERROR(VLOOKUP(C69,在庫貼り付け!B:C,2,0),0)</f>
        <v>1612</v>
      </c>
      <c r="M69" s="44">
        <f>IFERROR(VLOOKUP(C69,在庫貼り付け!F:G,2,0),0)</f>
        <v>0</v>
      </c>
      <c r="N69" s="44">
        <f>IFERROR(VLOOKUP(C69,入荷予定貼り付け!B:C,2,0),0)</f>
        <v>0</v>
      </c>
      <c r="O69" s="44">
        <f>IFERROR(VLOOKUP(C69,入荷予定貼り付け!I:J,2,0),0)</f>
        <v>0</v>
      </c>
      <c r="P69" s="44">
        <f>IFERROR(VLOOKUP(C69,確保貼り付け!C:D,2,0),0)</f>
        <v>0</v>
      </c>
      <c r="Q69" s="45">
        <f t="shared" ref="Q69:Q130" si="10">M69+O69-P69</f>
        <v>0</v>
      </c>
      <c r="R69" s="45">
        <f t="shared" ref="R69:R130" si="11">SUM(L69:O69)-P69-M69</f>
        <v>1612</v>
      </c>
      <c r="S69" s="45">
        <f t="shared" si="8"/>
        <v>1267</v>
      </c>
      <c r="T69" s="41">
        <f t="shared" si="9"/>
        <v>0.2140198511166253</v>
      </c>
      <c r="U69" s="46"/>
      <c r="V69" s="46"/>
    </row>
    <row r="70" spans="1:23">
      <c r="A70" s="29" t="s">
        <v>1106</v>
      </c>
      <c r="B70" s="30" t="s">
        <v>356</v>
      </c>
      <c r="C70" s="17" t="s">
        <v>243</v>
      </c>
      <c r="D70" s="24" t="s">
        <v>244</v>
      </c>
      <c r="E70" s="23"/>
      <c r="F70" s="19"/>
      <c r="G70" s="21">
        <v>600</v>
      </c>
      <c r="H70" s="21">
        <v>106</v>
      </c>
      <c r="I70" s="8">
        <f>VLOOKUP(C70,'202310-202403出荷数total2403220951'!B:F,5,0)</f>
        <v>250</v>
      </c>
      <c r="J70" s="203">
        <f>VLOOKUP(C70,'出荷数2307～2406total241008110618'!B:F,5,0)</f>
        <v>351</v>
      </c>
      <c r="K70" s="21">
        <f t="shared" si="7"/>
        <v>146.25</v>
      </c>
      <c r="L70" s="44">
        <f>IFERROR(VLOOKUP(C70,在庫貼り付け!B:C,2,0),0)</f>
        <v>2379</v>
      </c>
      <c r="M70" s="44">
        <f>IFERROR(VLOOKUP(C70,在庫貼り付け!F:G,2,0),0)</f>
        <v>50</v>
      </c>
      <c r="N70" s="44">
        <f>IFERROR(VLOOKUP(C70,入荷予定貼り付け!B:C,2,0),0)</f>
        <v>0</v>
      </c>
      <c r="O70" s="44">
        <f>IFERROR(VLOOKUP(C70,入荷予定貼り付け!I:J,2,0),0)</f>
        <v>0</v>
      </c>
      <c r="P70" s="44">
        <f>IFERROR(VLOOKUP(C70,確保貼り付け!C:D,2,0),0)</f>
        <v>50</v>
      </c>
      <c r="Q70" s="45">
        <f t="shared" si="10"/>
        <v>0</v>
      </c>
      <c r="R70" s="45">
        <f t="shared" si="11"/>
        <v>2329</v>
      </c>
      <c r="S70" s="45">
        <f t="shared" si="8"/>
        <v>2182.75</v>
      </c>
      <c r="T70" s="41">
        <f t="shared" si="9"/>
        <v>6.0209962947715107E-2</v>
      </c>
      <c r="U70" s="46"/>
      <c r="V70" s="46"/>
    </row>
    <row r="71" spans="1:23">
      <c r="A71" s="29"/>
      <c r="B71" s="30" t="s">
        <v>356</v>
      </c>
      <c r="C71" s="17" t="s">
        <v>3748</v>
      </c>
      <c r="D71" s="24" t="s">
        <v>244</v>
      </c>
      <c r="E71" s="23"/>
      <c r="F71" s="19"/>
      <c r="G71" s="21"/>
      <c r="H71" s="21">
        <v>100</v>
      </c>
      <c r="I71" s="8">
        <f>VLOOKUP(C71,'202310-202403出荷数total2403220951'!B:F,5,0)</f>
        <v>17</v>
      </c>
      <c r="J71" s="203">
        <f>VLOOKUP(C71,'出荷数2307～2406total241008110618'!B:F,5,0)</f>
        <v>35</v>
      </c>
      <c r="K71" s="21">
        <f t="shared" si="7"/>
        <v>14.583333333333334</v>
      </c>
      <c r="L71" s="44">
        <f>IFERROR(VLOOKUP(C71,在庫貼り付け!B:C,2,0),0)</f>
        <v>281</v>
      </c>
      <c r="M71" s="44">
        <f>IFERROR(VLOOKUP(C71,在庫貼り付け!F:G,2,0),0)</f>
        <v>0</v>
      </c>
      <c r="N71" s="44">
        <f>IFERROR(VLOOKUP(C71,入荷予定貼り付け!B:C,2,0),0)</f>
        <v>0</v>
      </c>
      <c r="O71" s="44">
        <f>IFERROR(VLOOKUP(C71,入荷予定貼り付け!I:J,2,0),0)</f>
        <v>0</v>
      </c>
      <c r="P71" s="44">
        <f>IFERROR(VLOOKUP(C71,確保貼り付け!C:D,2,0),0)</f>
        <v>0</v>
      </c>
      <c r="Q71" s="45">
        <f>M71+O71-P71</f>
        <v>0</v>
      </c>
      <c r="R71" s="45">
        <f>SUM(L71:O71)-P71-M71</f>
        <v>281</v>
      </c>
      <c r="S71" s="45">
        <f t="shared" si="8"/>
        <v>266.41666666666669</v>
      </c>
      <c r="T71" s="41">
        <f t="shared" si="9"/>
        <v>5.1897983392645314E-2</v>
      </c>
      <c r="U71" s="46"/>
      <c r="V71" s="46"/>
    </row>
    <row r="72" spans="1:23">
      <c r="A72" s="29" t="s">
        <v>1107</v>
      </c>
      <c r="B72" s="178" t="s">
        <v>356</v>
      </c>
      <c r="C72" s="23" t="s">
        <v>65</v>
      </c>
      <c r="D72" s="24" t="s">
        <v>66</v>
      </c>
      <c r="E72" s="23"/>
      <c r="F72" s="19">
        <v>4431</v>
      </c>
      <c r="G72" s="21">
        <v>2178</v>
      </c>
      <c r="H72" s="21">
        <v>3224</v>
      </c>
      <c r="I72" s="8">
        <f>VLOOKUP(C72,'202310-202403出荷数total2403220951'!B:F,5,0)</f>
        <v>2952</v>
      </c>
      <c r="J72" s="203">
        <f>VLOOKUP(C72,'出荷数2307～2406total241008110618'!B:F,5,0)</f>
        <v>5989</v>
      </c>
      <c r="K72" s="21">
        <f t="shared" si="7"/>
        <v>2495.4166666666665</v>
      </c>
      <c r="L72" s="44">
        <f>IFERROR(VLOOKUP(C72,在庫貼り付け!B:C,2,0),0)</f>
        <v>2463</v>
      </c>
      <c r="M72" s="44">
        <f>IFERROR(VLOOKUP(C72,在庫貼り付け!F:G,2,0),0)</f>
        <v>0</v>
      </c>
      <c r="N72" s="44">
        <f>IFERROR(VLOOKUP(C72,入荷予定貼り付け!B:C,2,0),0)</f>
        <v>0</v>
      </c>
      <c r="O72" s="44">
        <f>IFERROR(VLOOKUP(C72,入荷予定貼り付け!I:J,2,0),0)</f>
        <v>0</v>
      </c>
      <c r="P72" s="44">
        <f>IFERROR(VLOOKUP(C72,確保貼り付け!C:D,2,0),0)</f>
        <v>0</v>
      </c>
      <c r="Q72" s="45">
        <f t="shared" si="10"/>
        <v>0</v>
      </c>
      <c r="R72" s="45">
        <f t="shared" si="11"/>
        <v>2463</v>
      </c>
      <c r="S72" s="45">
        <f t="shared" si="8"/>
        <v>-32.416666666666515</v>
      </c>
      <c r="T72" s="41">
        <f t="shared" si="9"/>
        <v>1.0131614562187035</v>
      </c>
      <c r="U72" s="46"/>
      <c r="V72" s="46"/>
    </row>
    <row r="73" spans="1:23">
      <c r="A73" s="29" t="s">
        <v>2991</v>
      </c>
      <c r="B73" s="30" t="s">
        <v>356</v>
      </c>
      <c r="C73" s="6" t="s">
        <v>11</v>
      </c>
      <c r="D73" s="20" t="s">
        <v>12</v>
      </c>
      <c r="E73" s="19"/>
      <c r="F73" s="19">
        <v>3496</v>
      </c>
      <c r="G73" s="21">
        <v>2391</v>
      </c>
      <c r="H73" s="21">
        <v>1985</v>
      </c>
      <c r="I73" s="8">
        <f>VLOOKUP(C73,'202310-202403出荷数total2403220951'!B:F,5,0)</f>
        <v>1236</v>
      </c>
      <c r="J73" s="203">
        <f>VLOOKUP(C73,'出荷数2307～2406total241008110618'!B:F,5,0)</f>
        <v>2298</v>
      </c>
      <c r="K73" s="211">
        <v>8000</v>
      </c>
      <c r="L73" s="44">
        <f>IFERROR(VLOOKUP(C73,在庫貼り付け!B:C,2,0),0)</f>
        <v>10817</v>
      </c>
      <c r="M73" s="44">
        <f>IFERROR(VLOOKUP(C73,在庫貼り付け!F:G,2,0),0)</f>
        <v>0</v>
      </c>
      <c r="N73" s="44">
        <f>IFERROR(VLOOKUP(C73,入荷予定貼り付け!B:C,2,0),0)</f>
        <v>10000</v>
      </c>
      <c r="O73" s="44">
        <f>IFERROR(VLOOKUP(C73,入荷予定貼り付け!I:J,2,0),0)</f>
        <v>0</v>
      </c>
      <c r="P73" s="44">
        <f>IFERROR(VLOOKUP(C73,確保貼り付け!C:D,2,0),0)</f>
        <v>0</v>
      </c>
      <c r="Q73" s="45">
        <f t="shared" si="10"/>
        <v>0</v>
      </c>
      <c r="R73" s="45">
        <f t="shared" si="11"/>
        <v>20817</v>
      </c>
      <c r="S73" s="45">
        <f t="shared" si="8"/>
        <v>12817</v>
      </c>
      <c r="T73" s="41">
        <f t="shared" si="9"/>
        <v>0.7395765924008505</v>
      </c>
      <c r="U73" s="46"/>
      <c r="V73" s="46"/>
      <c r="W73">
        <v>2570</v>
      </c>
    </row>
    <row r="74" spans="1:23">
      <c r="A74" s="29" t="s">
        <v>1109</v>
      </c>
      <c r="B74" s="30" t="s">
        <v>356</v>
      </c>
      <c r="C74" s="17" t="s">
        <v>256</v>
      </c>
      <c r="D74" s="24" t="s">
        <v>257</v>
      </c>
      <c r="E74" s="23"/>
      <c r="F74" s="19">
        <v>44</v>
      </c>
      <c r="G74" s="21">
        <v>866</v>
      </c>
      <c r="H74" s="21">
        <v>614</v>
      </c>
      <c r="I74" s="8">
        <f>VLOOKUP(C74,'202310-202403出荷数total2403220951'!B:F,5,0)</f>
        <v>333</v>
      </c>
      <c r="J74" s="203">
        <f>VLOOKUP(C74,'出荷数2307～2406total241008110618'!B:F,5,0)</f>
        <v>1142</v>
      </c>
      <c r="K74" s="21">
        <f t="shared" ref="K74:K89" si="12">J74*5/12</f>
        <v>475.83333333333331</v>
      </c>
      <c r="L74" s="44">
        <f>IFERROR(VLOOKUP(C74,在庫貼り付け!B:C,2,0),0)</f>
        <v>1819</v>
      </c>
      <c r="M74" s="44">
        <f>IFERROR(VLOOKUP(C74,在庫貼り付け!F:G,2,0),0)</f>
        <v>0</v>
      </c>
      <c r="N74" s="44">
        <f>IFERROR(VLOOKUP(C74,入荷予定貼り付け!B:C,2,0),0)</f>
        <v>0</v>
      </c>
      <c r="O74" s="44">
        <f>IFERROR(VLOOKUP(C74,入荷予定貼り付け!I:J,2,0),0)</f>
        <v>0</v>
      </c>
      <c r="P74" s="44">
        <f>IFERROR(VLOOKUP(C74,確保貼り付け!C:D,2,0),0)</f>
        <v>0</v>
      </c>
      <c r="Q74" s="45">
        <f t="shared" si="10"/>
        <v>0</v>
      </c>
      <c r="R74" s="45">
        <f t="shared" si="11"/>
        <v>1819</v>
      </c>
      <c r="S74" s="45">
        <f t="shared" si="8"/>
        <v>1343.1666666666667</v>
      </c>
      <c r="T74" s="41">
        <f t="shared" si="9"/>
        <v>0.26159061755543339</v>
      </c>
      <c r="U74" s="46"/>
      <c r="V74" s="46"/>
    </row>
    <row r="75" spans="1:23">
      <c r="A75" s="29" t="s">
        <v>1110</v>
      </c>
      <c r="B75" s="30" t="s">
        <v>356</v>
      </c>
      <c r="C75" s="6" t="s">
        <v>81</v>
      </c>
      <c r="D75" s="20" t="s">
        <v>82</v>
      </c>
      <c r="E75" s="19"/>
      <c r="F75" s="19">
        <v>410</v>
      </c>
      <c r="G75" s="21">
        <v>741</v>
      </c>
      <c r="H75" s="21">
        <v>1112</v>
      </c>
      <c r="I75" s="8">
        <f>VLOOKUP(C75,'202310-202403出荷数total2403220951'!B:F,5,0)</f>
        <v>662</v>
      </c>
      <c r="J75" s="203">
        <f>VLOOKUP(C75,'出荷数2307～2406total241008110618'!B:F,5,0)</f>
        <v>1332</v>
      </c>
      <c r="K75" s="21">
        <f t="shared" si="12"/>
        <v>555</v>
      </c>
      <c r="L75" s="44">
        <f>IFERROR(VLOOKUP(C75,在庫貼り付け!B:C,2,0),0)</f>
        <v>3299</v>
      </c>
      <c r="M75" s="44">
        <f>IFERROR(VLOOKUP(C75,在庫貼り付け!F:G,2,0),0)</f>
        <v>0</v>
      </c>
      <c r="N75" s="44">
        <f>IFERROR(VLOOKUP(C75,入荷予定貼り付け!B:C,2,0),0)</f>
        <v>0</v>
      </c>
      <c r="O75" s="44">
        <f>IFERROR(VLOOKUP(C75,入荷予定貼り付け!I:J,2,0),0)</f>
        <v>0</v>
      </c>
      <c r="P75" s="44">
        <f>IFERROR(VLOOKUP(C75,確保貼り付け!C:D,2,0),0)</f>
        <v>0</v>
      </c>
      <c r="Q75" s="45">
        <f t="shared" si="10"/>
        <v>0</v>
      </c>
      <c r="R75" s="45">
        <f t="shared" si="11"/>
        <v>3299</v>
      </c>
      <c r="S75" s="45">
        <f t="shared" si="8"/>
        <v>2744</v>
      </c>
      <c r="T75" s="41">
        <f t="shared" si="9"/>
        <v>0.16823279781752046</v>
      </c>
      <c r="U75" s="46"/>
      <c r="V75" s="46"/>
    </row>
    <row r="76" spans="1:23">
      <c r="A76" s="29" t="s">
        <v>1111</v>
      </c>
      <c r="B76" s="30" t="s">
        <v>356</v>
      </c>
      <c r="C76" s="6" t="s">
        <v>6</v>
      </c>
      <c r="D76" s="20" t="s">
        <v>7</v>
      </c>
      <c r="E76" s="19"/>
      <c r="F76" s="19">
        <v>1477</v>
      </c>
      <c r="G76" s="21">
        <v>1110</v>
      </c>
      <c r="H76" s="21">
        <v>696</v>
      </c>
      <c r="I76" s="8">
        <f>VLOOKUP(C76,'202310-202403出荷数total2403220951'!B:F,5,0)</f>
        <v>116</v>
      </c>
      <c r="J76" s="203">
        <f>VLOOKUP(C76,'出荷数2307～2406total241008110618'!B:F,5,0)</f>
        <v>801</v>
      </c>
      <c r="K76" s="21">
        <f t="shared" si="12"/>
        <v>333.75</v>
      </c>
      <c r="L76" s="44">
        <f>IFERROR(VLOOKUP(C76,在庫貼り付け!B:C,2,0),0)</f>
        <v>38</v>
      </c>
      <c r="M76" s="44">
        <f>IFERROR(VLOOKUP(C76,在庫貼り付け!F:G,2,0),0)</f>
        <v>0</v>
      </c>
      <c r="N76" s="44">
        <f>IFERROR(VLOOKUP(C76,入荷予定貼り付け!B:C,2,0),0)</f>
        <v>0</v>
      </c>
      <c r="O76" s="44">
        <f>IFERROR(VLOOKUP(C76,入荷予定貼り付け!I:J,2,0),0)</f>
        <v>0</v>
      </c>
      <c r="P76" s="44">
        <f>IFERROR(VLOOKUP(C76,確保貼り付け!C:D,2,0),0)</f>
        <v>0</v>
      </c>
      <c r="Q76" s="45">
        <f t="shared" si="10"/>
        <v>0</v>
      </c>
      <c r="R76" s="45">
        <f t="shared" si="11"/>
        <v>38</v>
      </c>
      <c r="S76" s="45">
        <f t="shared" si="8"/>
        <v>-295.75</v>
      </c>
      <c r="T76" s="41">
        <f t="shared" si="9"/>
        <v>8.7828947368421044</v>
      </c>
      <c r="U76" s="46"/>
      <c r="V76" s="46"/>
    </row>
    <row r="77" spans="1:23">
      <c r="A77" s="29" t="s">
        <v>1112</v>
      </c>
      <c r="B77" s="30" t="s">
        <v>356</v>
      </c>
      <c r="C77" s="17" t="s">
        <v>60</v>
      </c>
      <c r="D77" s="24" t="s">
        <v>61</v>
      </c>
      <c r="E77" s="23"/>
      <c r="F77" s="19">
        <v>1324</v>
      </c>
      <c r="G77" s="21">
        <v>1622</v>
      </c>
      <c r="H77" s="21">
        <v>1792</v>
      </c>
      <c r="I77" s="8">
        <f>VLOOKUP(C77,'202310-202403出荷数total2403220951'!B:F,5,0)</f>
        <v>1087</v>
      </c>
      <c r="J77" s="203">
        <f>VLOOKUP(C77,'出荷数2307～2406total241008110618'!B:F,5,0)</f>
        <v>1970</v>
      </c>
      <c r="K77" s="21">
        <f t="shared" si="12"/>
        <v>820.83333333333337</v>
      </c>
      <c r="L77" s="44">
        <f>IFERROR(VLOOKUP(C77,在庫貼り付け!B:C,2,0),0)</f>
        <v>1701</v>
      </c>
      <c r="M77" s="44">
        <f>IFERROR(VLOOKUP(C77,在庫貼り付け!F:G,2,0),0)</f>
        <v>100</v>
      </c>
      <c r="N77" s="44">
        <f>IFERROR(VLOOKUP(C77,入荷予定貼り付け!B:C,2,0),0)</f>
        <v>0</v>
      </c>
      <c r="O77" s="44">
        <f>IFERROR(VLOOKUP(C77,入荷予定貼り付け!I:J,2,0),0)</f>
        <v>0</v>
      </c>
      <c r="P77" s="44">
        <f>IFERROR(VLOOKUP(C77,確保貼り付け!C:D,2,0),0)</f>
        <v>100</v>
      </c>
      <c r="Q77" s="45">
        <f t="shared" si="10"/>
        <v>0</v>
      </c>
      <c r="R77" s="45">
        <f t="shared" si="11"/>
        <v>1601</v>
      </c>
      <c r="S77" s="45">
        <f t="shared" si="8"/>
        <v>780.16666666666663</v>
      </c>
      <c r="T77" s="41">
        <f t="shared" si="9"/>
        <v>0.45576531556542665</v>
      </c>
      <c r="U77" s="46"/>
      <c r="V77" s="46"/>
    </row>
    <row r="78" spans="1:23">
      <c r="A78" s="29" t="s">
        <v>1113</v>
      </c>
      <c r="B78" s="30" t="s">
        <v>356</v>
      </c>
      <c r="C78" s="17" t="s">
        <v>254</v>
      </c>
      <c r="D78" s="24" t="s">
        <v>255</v>
      </c>
      <c r="E78" s="23"/>
      <c r="F78" s="19">
        <v>30</v>
      </c>
      <c r="G78" s="21">
        <v>1288</v>
      </c>
      <c r="H78" s="21">
        <v>1790</v>
      </c>
      <c r="I78" s="8">
        <f>VLOOKUP(C78,'202310-202403出荷数total2403220951'!B:F,5,0)</f>
        <v>845</v>
      </c>
      <c r="J78" s="203">
        <f>VLOOKUP(C78,'出荷数2307～2406total241008110618'!B:F,5,0)</f>
        <v>1682</v>
      </c>
      <c r="K78" s="21">
        <f t="shared" si="12"/>
        <v>700.83333333333337</v>
      </c>
      <c r="L78" s="44">
        <f>IFERROR(VLOOKUP(C78,在庫貼り付け!B:C,2,0),0)</f>
        <v>1214</v>
      </c>
      <c r="M78" s="44">
        <f>IFERROR(VLOOKUP(C78,在庫貼り付け!F:G,2,0),0)</f>
        <v>1240</v>
      </c>
      <c r="N78" s="44">
        <f>IFERROR(VLOOKUP(C78,入荷予定貼り付け!B:C,2,0),0)</f>
        <v>0</v>
      </c>
      <c r="O78" s="44">
        <f>IFERROR(VLOOKUP(C78,入荷予定貼り付け!I:J,2,0),0)</f>
        <v>0</v>
      </c>
      <c r="P78" s="44">
        <f>IFERROR(VLOOKUP(C78,確保貼り付け!C:D,2,0),0)</f>
        <v>1240</v>
      </c>
      <c r="Q78" s="45">
        <f t="shared" si="10"/>
        <v>0</v>
      </c>
      <c r="R78" s="45">
        <f t="shared" si="11"/>
        <v>-26</v>
      </c>
      <c r="S78" s="45">
        <f t="shared" si="8"/>
        <v>-726.83333333333337</v>
      </c>
      <c r="T78" s="41">
        <f t="shared" si="9"/>
        <v>0.28558815539255639</v>
      </c>
      <c r="U78" s="46"/>
      <c r="V78" s="46"/>
    </row>
    <row r="79" spans="1:23">
      <c r="A79" s="29" t="s">
        <v>1114</v>
      </c>
      <c r="B79" s="30" t="s">
        <v>356</v>
      </c>
      <c r="C79" s="7" t="s">
        <v>160</v>
      </c>
      <c r="D79" s="20" t="s">
        <v>161</v>
      </c>
      <c r="E79" s="19"/>
      <c r="F79" s="19">
        <v>6851</v>
      </c>
      <c r="G79" s="21">
        <v>3631</v>
      </c>
      <c r="H79" s="21">
        <v>3310</v>
      </c>
      <c r="I79" s="213">
        <f>VLOOKUP(C79,'202310-202403出荷数total2403220951'!B:F,5,0)</f>
        <v>2276</v>
      </c>
      <c r="J79" s="203">
        <f>VLOOKUP(C79,'出荷数2307～2406total241008110618'!B:F,5,0)</f>
        <v>2977</v>
      </c>
      <c r="K79" s="21">
        <f t="shared" si="12"/>
        <v>1240.4166666666667</v>
      </c>
      <c r="L79" s="44">
        <f>IFERROR(VLOOKUP(C79,在庫貼り付け!B:C,2,0),0)</f>
        <v>1820</v>
      </c>
      <c r="M79" s="44">
        <f>IFERROR(VLOOKUP(C79,在庫貼り付け!F:G,2,0),0)</f>
        <v>20</v>
      </c>
      <c r="N79" s="44">
        <f>IFERROR(VLOOKUP(C79,入荷予定貼り付け!B:C,2,0),0)</f>
        <v>0</v>
      </c>
      <c r="O79" s="44">
        <f>IFERROR(VLOOKUP(C79,入荷予定貼り付け!I:J,2,0),0)</f>
        <v>0</v>
      </c>
      <c r="P79" s="44">
        <f>IFERROR(VLOOKUP(C79,確保貼り付け!C:D,2,0),0)</f>
        <v>20</v>
      </c>
      <c r="Q79" s="45">
        <f t="shared" si="10"/>
        <v>0</v>
      </c>
      <c r="R79" s="45">
        <f t="shared" si="11"/>
        <v>1800</v>
      </c>
      <c r="S79" s="45">
        <f t="shared" si="8"/>
        <v>559.58333333333326</v>
      </c>
      <c r="T79" s="41">
        <f t="shared" si="9"/>
        <v>0.67413949275362328</v>
      </c>
      <c r="U79" s="46"/>
      <c r="V79" s="46"/>
      <c r="W79">
        <v>2000</v>
      </c>
    </row>
    <row r="80" spans="1:23">
      <c r="A80" s="29" t="s">
        <v>1115</v>
      </c>
      <c r="B80" s="30" t="s">
        <v>356</v>
      </c>
      <c r="C80" s="6" t="s">
        <v>119</v>
      </c>
      <c r="D80" s="20" t="s">
        <v>120</v>
      </c>
      <c r="E80" s="19" t="s">
        <v>116</v>
      </c>
      <c r="F80" s="19">
        <v>7367</v>
      </c>
      <c r="G80" s="21">
        <v>4388</v>
      </c>
      <c r="H80" s="21">
        <v>521</v>
      </c>
      <c r="I80" s="213">
        <f>VLOOKUP(C80,'202310-202403出荷数total2403220951'!B:F,5,0)</f>
        <v>2848</v>
      </c>
      <c r="J80" s="203">
        <f>VLOOKUP(C80,'出荷数2307～2406total241008110618'!B:F,5,0)</f>
        <v>3288</v>
      </c>
      <c r="K80" s="21">
        <f t="shared" si="12"/>
        <v>1370</v>
      </c>
      <c r="L80" s="44">
        <f>IFERROR(VLOOKUP(C80,在庫貼り付け!B:C,2,0),0)</f>
        <v>3680</v>
      </c>
      <c r="M80" s="44">
        <f>IFERROR(VLOOKUP(C80,在庫貼り付け!F:G,2,0),0)</f>
        <v>1210</v>
      </c>
      <c r="N80" s="44">
        <f>IFERROR(VLOOKUP(C80,入荷予定貼り付け!B:C,2,0),0)</f>
        <v>0</v>
      </c>
      <c r="O80" s="44">
        <f>IFERROR(VLOOKUP(C80,入荷予定貼り付け!I:J,2,0),0)</f>
        <v>0</v>
      </c>
      <c r="P80" s="44">
        <f>IFERROR(VLOOKUP(C80,確保貼り付け!C:D,2,0),0)</f>
        <v>1210</v>
      </c>
      <c r="Q80" s="45">
        <f t="shared" si="10"/>
        <v>0</v>
      </c>
      <c r="R80" s="45">
        <f t="shared" si="11"/>
        <v>2470</v>
      </c>
      <c r="S80" s="45">
        <f t="shared" si="8"/>
        <v>1100</v>
      </c>
      <c r="T80" s="41">
        <f t="shared" si="9"/>
        <v>0.28016359918200406</v>
      </c>
      <c r="U80" s="46"/>
      <c r="V80" s="46"/>
    </row>
    <row r="81" spans="1:24">
      <c r="A81" s="29" t="s">
        <v>1116</v>
      </c>
      <c r="B81" s="30" t="s">
        <v>356</v>
      </c>
      <c r="C81" s="6" t="s">
        <v>22</v>
      </c>
      <c r="D81" s="20" t="s">
        <v>23</v>
      </c>
      <c r="E81" s="19"/>
      <c r="F81" s="19">
        <v>10633</v>
      </c>
      <c r="G81" s="21">
        <v>6065</v>
      </c>
      <c r="H81" s="21">
        <v>2945</v>
      </c>
      <c r="I81" s="213">
        <f>VLOOKUP(C81,'202310-202403出荷数total2403220951'!B:F,5,0)</f>
        <v>3324</v>
      </c>
      <c r="J81" s="203">
        <f>VLOOKUP(C81,'出荷数2307～2406total241008110618'!B:F,5,0)</f>
        <v>5243</v>
      </c>
      <c r="K81" s="21">
        <f t="shared" si="12"/>
        <v>2184.5833333333335</v>
      </c>
      <c r="L81" s="44">
        <f>IFERROR(VLOOKUP(C81,在庫貼り付け!B:C,2,0),0)</f>
        <v>3874</v>
      </c>
      <c r="M81" s="44">
        <f>IFERROR(VLOOKUP(C81,在庫貼り付け!F:G,2,0),0)</f>
        <v>4800</v>
      </c>
      <c r="N81" s="44">
        <f>IFERROR(VLOOKUP(C81,入荷予定貼り付け!B:C,2,0),0)</f>
        <v>3000</v>
      </c>
      <c r="O81" s="44">
        <f>IFERROR(VLOOKUP(C81,入荷予定貼り付け!I:J,2,0),0)</f>
        <v>0</v>
      </c>
      <c r="P81" s="44">
        <f>IFERROR(VLOOKUP(C81,確保貼り付け!C:D,2,0),0)</f>
        <v>5100</v>
      </c>
      <c r="Q81" s="45">
        <f t="shared" si="10"/>
        <v>-300</v>
      </c>
      <c r="R81" s="45">
        <f t="shared" si="11"/>
        <v>1774</v>
      </c>
      <c r="S81" s="45">
        <f t="shared" si="8"/>
        <v>-410.58333333333348</v>
      </c>
      <c r="T81" s="41">
        <f t="shared" si="9"/>
        <v>0.25185420029206057</v>
      </c>
      <c r="U81" s="46" t="s">
        <v>1259</v>
      </c>
      <c r="V81" s="46"/>
    </row>
    <row r="82" spans="1:24">
      <c r="A82" s="29" t="s">
        <v>1117</v>
      </c>
      <c r="B82" s="30" t="s">
        <v>356</v>
      </c>
      <c r="C82" s="6" t="s">
        <v>144</v>
      </c>
      <c r="D82" s="20" t="s">
        <v>145</v>
      </c>
      <c r="E82" s="19"/>
      <c r="F82" s="19">
        <v>270</v>
      </c>
      <c r="G82" s="21">
        <v>814</v>
      </c>
      <c r="H82" s="21">
        <v>677</v>
      </c>
      <c r="I82" s="8">
        <f>VLOOKUP(C82,'202310-202403出荷数total2403220951'!B:F,5,0)</f>
        <v>269</v>
      </c>
      <c r="J82" s="203">
        <f>VLOOKUP(C82,'出荷数2307～2406total241008110618'!B:F,5,0)</f>
        <v>668</v>
      </c>
      <c r="K82" s="21">
        <f t="shared" si="12"/>
        <v>278.33333333333331</v>
      </c>
      <c r="L82" s="44">
        <f>IFERROR(VLOOKUP(C82,在庫貼り付け!B:C,2,0),0)</f>
        <v>2383</v>
      </c>
      <c r="M82" s="44">
        <f>IFERROR(VLOOKUP(C82,在庫貼り付け!F:G,2,0),0)</f>
        <v>0</v>
      </c>
      <c r="N82" s="44">
        <f>IFERROR(VLOOKUP(C82,入荷予定貼り付け!B:C,2,0),0)</f>
        <v>0</v>
      </c>
      <c r="O82" s="44">
        <f>IFERROR(VLOOKUP(C82,入荷予定貼り付け!I:J,2,0),0)</f>
        <v>0</v>
      </c>
      <c r="P82" s="44">
        <f>IFERROR(VLOOKUP(C82,確保貼り付け!C:D,2,0),0)</f>
        <v>0</v>
      </c>
      <c r="Q82" s="45">
        <f t="shared" si="10"/>
        <v>0</v>
      </c>
      <c r="R82" s="45">
        <f t="shared" si="11"/>
        <v>2383</v>
      </c>
      <c r="S82" s="45">
        <f t="shared" si="8"/>
        <v>2104.6666666666665</v>
      </c>
      <c r="T82" s="41">
        <f t="shared" si="9"/>
        <v>0.11679955238494893</v>
      </c>
      <c r="U82" s="46"/>
      <c r="V82" s="46"/>
    </row>
    <row r="83" spans="1:24">
      <c r="A83" s="29" t="s">
        <v>1118</v>
      </c>
      <c r="B83" s="30" t="s">
        <v>356</v>
      </c>
      <c r="C83" s="17" t="s">
        <v>134</v>
      </c>
      <c r="D83" s="24" t="s">
        <v>135</v>
      </c>
      <c r="E83" s="23"/>
      <c r="F83" s="19">
        <v>3306</v>
      </c>
      <c r="G83" s="21">
        <v>2817</v>
      </c>
      <c r="H83" s="21">
        <v>1743</v>
      </c>
      <c r="I83" s="8">
        <f>VLOOKUP(C83,'202310-202403出荷数total2403220951'!B:F,5,0)</f>
        <v>273</v>
      </c>
      <c r="J83" s="203">
        <f>VLOOKUP(C83,'出荷数2307～2406total241008110618'!B:F,5,0)</f>
        <v>477</v>
      </c>
      <c r="K83" s="21">
        <f t="shared" si="12"/>
        <v>198.75</v>
      </c>
      <c r="L83" s="44">
        <f>IFERROR(VLOOKUP(C83,在庫貼り付け!B:C,2,0),0)</f>
        <v>6994</v>
      </c>
      <c r="M83" s="44">
        <f>IFERROR(VLOOKUP(C83,在庫貼り付け!F:G,2,0),0)</f>
        <v>0</v>
      </c>
      <c r="N83" s="44">
        <f>IFERROR(VLOOKUP(C83,入荷予定貼り付け!B:C,2,0),0)</f>
        <v>0</v>
      </c>
      <c r="O83" s="44">
        <f>IFERROR(VLOOKUP(C83,入荷予定貼り付け!I:J,2,0),0)</f>
        <v>0</v>
      </c>
      <c r="P83" s="44">
        <f>IFERROR(VLOOKUP(C83,確保貼り付け!C:D,2,0),0)</f>
        <v>0</v>
      </c>
      <c r="Q83" s="45">
        <f t="shared" si="10"/>
        <v>0</v>
      </c>
      <c r="R83" s="45">
        <f t="shared" si="11"/>
        <v>6994</v>
      </c>
      <c r="S83" s="45">
        <f t="shared" si="8"/>
        <v>6795.25</v>
      </c>
      <c r="T83" s="41">
        <f t="shared" si="9"/>
        <v>2.8417214755504717E-2</v>
      </c>
      <c r="U83" s="46"/>
      <c r="V83" s="46"/>
    </row>
    <row r="84" spans="1:24">
      <c r="A84" s="29" t="s">
        <v>1119</v>
      </c>
      <c r="B84" s="30" t="s">
        <v>356</v>
      </c>
      <c r="C84" s="6" t="s">
        <v>172</v>
      </c>
      <c r="D84" s="20" t="s">
        <v>173</v>
      </c>
      <c r="E84" s="19"/>
      <c r="F84" s="19">
        <v>1177</v>
      </c>
      <c r="G84" s="21">
        <v>2128</v>
      </c>
      <c r="H84" s="21">
        <v>1537</v>
      </c>
      <c r="I84" s="8">
        <f>VLOOKUP(C84,'202310-202403出荷数total2403220951'!B:F,5,0)</f>
        <v>834</v>
      </c>
      <c r="J84" s="203">
        <f>VLOOKUP(C84,'出荷数2307～2406total241008110618'!B:F,5,0)</f>
        <v>1486</v>
      </c>
      <c r="K84" s="21">
        <f t="shared" si="12"/>
        <v>619.16666666666663</v>
      </c>
      <c r="L84" s="44">
        <f>IFERROR(VLOOKUP(C84,在庫貼り付け!B:C,2,0),0)</f>
        <v>803</v>
      </c>
      <c r="M84" s="44">
        <f>IFERROR(VLOOKUP(C84,在庫貼り付け!F:G,2,0),0)</f>
        <v>0</v>
      </c>
      <c r="N84" s="44">
        <f>IFERROR(VLOOKUP(C84,入荷予定貼り付け!B:C,2,0),0)</f>
        <v>0</v>
      </c>
      <c r="O84" s="44">
        <f>IFERROR(VLOOKUP(C84,入荷予定貼り付け!I:J,2,0),0)</f>
        <v>0</v>
      </c>
      <c r="P84" s="44">
        <f>IFERROR(VLOOKUP(C84,確保貼り付け!C:D,2,0),0)</f>
        <v>0</v>
      </c>
      <c r="Q84" s="45">
        <f t="shared" si="10"/>
        <v>0</v>
      </c>
      <c r="R84" s="45">
        <f t="shared" si="11"/>
        <v>803</v>
      </c>
      <c r="S84" s="45">
        <f t="shared" si="8"/>
        <v>183.83333333333337</v>
      </c>
      <c r="T84" s="41">
        <f t="shared" si="9"/>
        <v>0.77106683271066823</v>
      </c>
      <c r="U84" s="46"/>
      <c r="V84" s="46"/>
    </row>
    <row r="85" spans="1:24" s="200" customFormat="1">
      <c r="A85" s="192" t="s">
        <v>1120</v>
      </c>
      <c r="B85" s="193" t="s">
        <v>356</v>
      </c>
      <c r="C85" s="194" t="s">
        <v>53</v>
      </c>
      <c r="D85" s="195" t="s">
        <v>54</v>
      </c>
      <c r="E85" s="194"/>
      <c r="F85" s="194">
        <v>1511</v>
      </c>
      <c r="G85" s="196">
        <v>1031</v>
      </c>
      <c r="H85" s="21">
        <v>1052</v>
      </c>
      <c r="I85" s="8">
        <f>VLOOKUP(C85,'202310-202403出荷数total2403220951'!B:F,5,0)</f>
        <v>513</v>
      </c>
      <c r="J85" s="203">
        <f>VLOOKUP(C85,'出荷数2307～2406total241008110618'!B:F,5,0)</f>
        <v>546</v>
      </c>
      <c r="K85" s="21">
        <f t="shared" si="12"/>
        <v>227.5</v>
      </c>
      <c r="L85" s="196">
        <f>IFERROR(VLOOKUP(C85,在庫貼り付け!B:C,2,0),0)</f>
        <v>0</v>
      </c>
      <c r="M85" s="196">
        <f>IFERROR(VLOOKUP(C85,在庫貼り付け!F:G,2,0),0)</f>
        <v>0</v>
      </c>
      <c r="N85" s="44">
        <f>IFERROR(VLOOKUP(C85,入荷予定貼り付け!B:C,2,0),0)</f>
        <v>0</v>
      </c>
      <c r="O85" s="196">
        <f>IFERROR(VLOOKUP(C85,入荷予定貼り付け!I:J,2,0),0)</f>
        <v>0</v>
      </c>
      <c r="P85" s="196">
        <f>IFERROR(VLOOKUP(C85,確保貼り付け!C:D,2,0),0)</f>
        <v>0</v>
      </c>
      <c r="Q85" s="197">
        <f t="shared" si="10"/>
        <v>0</v>
      </c>
      <c r="R85" s="197">
        <f t="shared" si="11"/>
        <v>0</v>
      </c>
      <c r="S85" s="197">
        <f t="shared" si="8"/>
        <v>-227.5</v>
      </c>
      <c r="T85" s="198" t="e">
        <f t="shared" si="9"/>
        <v>#DIV/0!</v>
      </c>
      <c r="U85" s="199"/>
      <c r="V85" s="199"/>
      <c r="W85" s="201"/>
      <c r="X85" s="201"/>
    </row>
    <row r="86" spans="1:24">
      <c r="A86" s="29" t="s">
        <v>1121</v>
      </c>
      <c r="B86" s="30" t="s">
        <v>356</v>
      </c>
      <c r="C86" s="17" t="s">
        <v>129</v>
      </c>
      <c r="D86" s="24" t="s">
        <v>130</v>
      </c>
      <c r="E86" s="23"/>
      <c r="F86" s="19">
        <v>3121</v>
      </c>
      <c r="G86" s="21">
        <v>3233</v>
      </c>
      <c r="H86" s="21">
        <v>3120</v>
      </c>
      <c r="I86" s="8">
        <f>VLOOKUP(C86,'202310-202403出荷数total2403220951'!B:F,5,0)</f>
        <v>1553</v>
      </c>
      <c r="J86" s="203">
        <f>VLOOKUP(C86,'出荷数2307～2406total241008110618'!B:F,5,0)</f>
        <v>3072</v>
      </c>
      <c r="K86" s="21">
        <f t="shared" si="12"/>
        <v>1280</v>
      </c>
      <c r="L86" s="44">
        <f>IFERROR(VLOOKUP(C86,在庫貼り付け!B:C,2,0),0)</f>
        <v>2297</v>
      </c>
      <c r="M86" s="44">
        <f>IFERROR(VLOOKUP(C86,在庫貼り付け!F:G,2,0),0)</f>
        <v>0</v>
      </c>
      <c r="N86" s="44">
        <f>IFERROR(VLOOKUP(C86,入荷予定貼り付け!B:C,2,0),0)</f>
        <v>0</v>
      </c>
      <c r="O86" s="44">
        <f>IFERROR(VLOOKUP(C86,入荷予定貼り付け!I:J,2,0),0)</f>
        <v>0</v>
      </c>
      <c r="P86" s="44">
        <f>IFERROR(VLOOKUP(C86,確保貼り付け!C:D,2,0),0)</f>
        <v>100</v>
      </c>
      <c r="Q86" s="45">
        <f t="shared" si="10"/>
        <v>-100</v>
      </c>
      <c r="R86" s="45">
        <f t="shared" si="11"/>
        <v>2197</v>
      </c>
      <c r="S86" s="45">
        <f t="shared" si="8"/>
        <v>917</v>
      </c>
      <c r="T86" s="41">
        <f t="shared" si="9"/>
        <v>0.55724858511101438</v>
      </c>
      <c r="U86" s="46"/>
      <c r="V86" s="46"/>
    </row>
    <row r="87" spans="1:24">
      <c r="A87" s="29" t="s">
        <v>1122</v>
      </c>
      <c r="B87" s="30" t="s">
        <v>356</v>
      </c>
      <c r="C87" s="17" t="s">
        <v>250</v>
      </c>
      <c r="D87" s="24" t="s">
        <v>251</v>
      </c>
      <c r="E87" s="23"/>
      <c r="F87" s="19">
        <v>1334</v>
      </c>
      <c r="G87" s="21">
        <v>1879</v>
      </c>
      <c r="H87" s="21">
        <v>908</v>
      </c>
      <c r="I87" s="8">
        <f>VLOOKUP(C87,'202310-202403出荷数total2403220951'!B:F,5,0)</f>
        <v>222</v>
      </c>
      <c r="J87" s="203">
        <f>VLOOKUP(C87,'出荷数2307～2406total241008110618'!B:F,5,0)</f>
        <v>732</v>
      </c>
      <c r="K87" s="21">
        <f t="shared" si="12"/>
        <v>305</v>
      </c>
      <c r="L87" s="44">
        <f>IFERROR(VLOOKUP(C87,在庫貼り付け!B:C,2,0),0)</f>
        <v>169</v>
      </c>
      <c r="M87" s="44">
        <f>IFERROR(VLOOKUP(C87,在庫貼り付け!F:G,2,0),0)</f>
        <v>0</v>
      </c>
      <c r="N87" s="44">
        <f>IFERROR(VLOOKUP(C87,入荷予定貼り付け!B:C,2,0),0)</f>
        <v>1000</v>
      </c>
      <c r="O87" s="44">
        <f>IFERROR(VLOOKUP(C87,入荷予定貼り付け!I:J,2,0),0)</f>
        <v>0</v>
      </c>
      <c r="P87" s="44">
        <f>IFERROR(VLOOKUP(C87,確保貼り付け!C:D,2,0),0)</f>
        <v>0</v>
      </c>
      <c r="Q87" s="45">
        <f t="shared" si="10"/>
        <v>0</v>
      </c>
      <c r="R87" s="45">
        <f t="shared" si="11"/>
        <v>1169</v>
      </c>
      <c r="S87" s="45">
        <f t="shared" si="8"/>
        <v>864</v>
      </c>
      <c r="T87" s="41">
        <f t="shared" si="9"/>
        <v>1.8047337278106508</v>
      </c>
      <c r="U87" s="46"/>
      <c r="V87" s="46"/>
    </row>
    <row r="88" spans="1:24">
      <c r="A88" s="29" t="s">
        <v>1123</v>
      </c>
      <c r="B88" s="30" t="s">
        <v>356</v>
      </c>
      <c r="C88" s="17" t="s">
        <v>127</v>
      </c>
      <c r="D88" s="24" t="s">
        <v>128</v>
      </c>
      <c r="E88" s="23"/>
      <c r="F88" s="19">
        <v>3215</v>
      </c>
      <c r="G88" s="21">
        <v>3856</v>
      </c>
      <c r="H88" s="21">
        <v>4252</v>
      </c>
      <c r="I88" s="213">
        <f>VLOOKUP(C88,'202310-202403出荷数total2403220951'!B:F,5,0)</f>
        <v>2413</v>
      </c>
      <c r="J88" s="203">
        <f>VLOOKUP(C88,'出荷数2307～2406total241008110618'!B:F,5,0)</f>
        <v>4143</v>
      </c>
      <c r="K88" s="21">
        <f t="shared" si="12"/>
        <v>1726.25</v>
      </c>
      <c r="L88" s="44">
        <f>IFERROR(VLOOKUP(C88,在庫貼り付け!B:C,2,0),0)</f>
        <v>1314</v>
      </c>
      <c r="M88" s="44">
        <f>IFERROR(VLOOKUP(C88,在庫貼り付け!F:G,2,0),0)</f>
        <v>0</v>
      </c>
      <c r="N88" s="44">
        <f>IFERROR(VLOOKUP(C88,入荷予定貼り付け!B:C,2,0),0)</f>
        <v>3000</v>
      </c>
      <c r="O88" s="44">
        <f>IFERROR(VLOOKUP(C88,入荷予定貼り付け!I:J,2,0),0)</f>
        <v>0</v>
      </c>
      <c r="P88" s="44">
        <f>IFERROR(VLOOKUP(C88,確保貼り付け!C:D,2,0),0)</f>
        <v>100</v>
      </c>
      <c r="Q88" s="45">
        <f t="shared" si="10"/>
        <v>-100</v>
      </c>
      <c r="R88" s="45">
        <f t="shared" si="11"/>
        <v>4214</v>
      </c>
      <c r="S88" s="45">
        <f t="shared" si="8"/>
        <v>2487.75</v>
      </c>
      <c r="T88" s="41">
        <f t="shared" si="9"/>
        <v>1.3137366818873668</v>
      </c>
      <c r="U88" s="46"/>
      <c r="V88" s="46"/>
    </row>
    <row r="89" spans="1:24" s="231" customFormat="1">
      <c r="A89" s="223" t="s">
        <v>3768</v>
      </c>
      <c r="B89" s="224" t="s">
        <v>356</v>
      </c>
      <c r="C89" s="225" t="s">
        <v>235</v>
      </c>
      <c r="D89" s="226" t="s">
        <v>236</v>
      </c>
      <c r="E89" s="225"/>
      <c r="F89" s="225">
        <v>102</v>
      </c>
      <c r="G89" s="227">
        <v>340</v>
      </c>
      <c r="H89" s="227">
        <v>49</v>
      </c>
      <c r="I89" s="8">
        <f>VLOOKUP(C89,'202310-202403出荷数total2403220951'!B:F,5,0)</f>
        <v>6</v>
      </c>
      <c r="J89" s="203">
        <f>VLOOKUP(C89,'出荷数2307～2406total241008110618'!B:F,5,0)</f>
        <v>434</v>
      </c>
      <c r="K89" s="21">
        <f t="shared" si="12"/>
        <v>180.83333333333334</v>
      </c>
      <c r="L89" s="227">
        <f>IFERROR(VLOOKUP(C89,在庫貼り付け!B:C,2,0),0)</f>
        <v>0</v>
      </c>
      <c r="M89" s="227">
        <f>IFERROR(VLOOKUP(C89,在庫貼り付け!F:G,2,0),0)</f>
        <v>0</v>
      </c>
      <c r="N89" s="44">
        <f>IFERROR(VLOOKUP(C89,入荷予定貼り付け!B:C,2,0),0)</f>
        <v>0</v>
      </c>
      <c r="O89" s="227">
        <f>IFERROR(VLOOKUP(C89,入荷予定貼り付け!I:J,2,0),0)</f>
        <v>0</v>
      </c>
      <c r="P89" s="227">
        <f>IFERROR(VLOOKUP(C89,確保貼り付け!C:D,2,0),0)</f>
        <v>0</v>
      </c>
      <c r="Q89" s="228">
        <f t="shared" si="10"/>
        <v>0</v>
      </c>
      <c r="R89" s="228">
        <f t="shared" si="11"/>
        <v>0</v>
      </c>
      <c r="S89" s="228">
        <f t="shared" si="8"/>
        <v>-180.83333333333334</v>
      </c>
      <c r="T89" s="229" t="e">
        <f t="shared" si="9"/>
        <v>#DIV/0!</v>
      </c>
      <c r="U89" s="230"/>
      <c r="V89" s="230"/>
      <c r="W89" s="232"/>
      <c r="X89" s="232"/>
    </row>
    <row r="90" spans="1:24">
      <c r="A90" s="29" t="s">
        <v>1125</v>
      </c>
      <c r="B90" s="30" t="s">
        <v>356</v>
      </c>
      <c r="C90" s="7" t="s">
        <v>221</v>
      </c>
      <c r="D90" s="20" t="s">
        <v>222</v>
      </c>
      <c r="E90" s="19"/>
      <c r="F90" s="19">
        <v>1538</v>
      </c>
      <c r="G90" s="21">
        <v>2587</v>
      </c>
      <c r="H90" s="21">
        <v>571</v>
      </c>
      <c r="I90" s="8">
        <f>VLOOKUP(C90,'202310-202403出荷数total2403220951'!B:F,5,0)</f>
        <v>874</v>
      </c>
      <c r="J90" s="203">
        <f>VLOOKUP(C90,'出荷数2307～2406total241008110618'!B:F,5,0)</f>
        <v>1045</v>
      </c>
      <c r="K90" s="211">
        <v>1400</v>
      </c>
      <c r="L90" s="44">
        <f>IFERROR(VLOOKUP(C90,在庫貼り付け!B:C,2,0),0)</f>
        <v>4425</v>
      </c>
      <c r="M90" s="44">
        <f>IFERROR(VLOOKUP(C90,在庫貼り付け!F:G,2,0),0)</f>
        <v>0</v>
      </c>
      <c r="N90" s="44">
        <f>IFERROR(VLOOKUP(C90,入荷予定貼り付け!B:C,2,0),0)</f>
        <v>0</v>
      </c>
      <c r="O90" s="44">
        <f>IFERROR(VLOOKUP(C90,入荷予定貼り付け!I:J,2,0),0)</f>
        <v>0</v>
      </c>
      <c r="P90" s="44">
        <f>IFERROR(VLOOKUP(C90,確保貼り付け!C:D,2,0),0)</f>
        <v>0</v>
      </c>
      <c r="Q90" s="45">
        <f t="shared" si="10"/>
        <v>0</v>
      </c>
      <c r="R90" s="45">
        <f t="shared" si="11"/>
        <v>4425</v>
      </c>
      <c r="S90" s="45">
        <f t="shared" si="8"/>
        <v>3025</v>
      </c>
      <c r="T90" s="41">
        <f t="shared" si="9"/>
        <v>0.31638418079096048</v>
      </c>
      <c r="U90" s="46"/>
      <c r="V90" s="46"/>
    </row>
    <row r="91" spans="1:24" ht="15" customHeight="1">
      <c r="A91" s="29" t="s">
        <v>1127</v>
      </c>
      <c r="B91" s="30" t="s">
        <v>356</v>
      </c>
      <c r="C91" s="7" t="s">
        <v>203</v>
      </c>
      <c r="D91" s="7" t="s">
        <v>204</v>
      </c>
      <c r="E91" s="6"/>
      <c r="F91" s="6">
        <v>8125</v>
      </c>
      <c r="G91" s="8">
        <v>7398</v>
      </c>
      <c r="H91" s="21">
        <v>4528</v>
      </c>
      <c r="I91" s="8">
        <f>VLOOKUP(C91,'202310-202403出荷数total2403220951'!B:F,5,0)</f>
        <v>1614</v>
      </c>
      <c r="J91" s="203">
        <f>VLOOKUP(C91,'出荷数2307～2406total241008110618'!B:F,5,0)</f>
        <v>3692</v>
      </c>
      <c r="K91" s="21">
        <f>J91*5/12</f>
        <v>1538.3333333333333</v>
      </c>
      <c r="L91" s="44">
        <f>IFERROR(VLOOKUP(C91,在庫貼り付け!B:C,2,0),0)</f>
        <v>4742</v>
      </c>
      <c r="M91" s="44">
        <f>IFERROR(VLOOKUP(C91,在庫貼り付け!F:G,2,0),0)</f>
        <v>870</v>
      </c>
      <c r="N91" s="44">
        <f>IFERROR(VLOOKUP(C91,入荷予定貼り付け!B:C,2,0),0)</f>
        <v>0</v>
      </c>
      <c r="O91" s="44">
        <f>IFERROR(VLOOKUP(C91,入荷予定貼り付け!I:J,2,0),0)</f>
        <v>0</v>
      </c>
      <c r="P91" s="44">
        <f>IFERROR(VLOOKUP(C91,確保貼り付け!C:D,2,0),0)</f>
        <v>870</v>
      </c>
      <c r="Q91" s="45">
        <f>M91+O91-P91</f>
        <v>0</v>
      </c>
      <c r="R91" s="45">
        <f t="shared" si="11"/>
        <v>3872</v>
      </c>
      <c r="S91" s="45">
        <f t="shared" si="8"/>
        <v>2333.666666666667</v>
      </c>
      <c r="T91" s="41">
        <f t="shared" si="9"/>
        <v>0.27411499168448561</v>
      </c>
      <c r="U91" s="46"/>
      <c r="V91" s="46"/>
    </row>
    <row r="92" spans="1:24" s="152" customFormat="1" ht="18.600000000000001" customHeight="1">
      <c r="A92" s="144" t="s">
        <v>1128</v>
      </c>
      <c r="B92" s="145" t="s">
        <v>356</v>
      </c>
      <c r="C92" s="147" t="s">
        <v>2895</v>
      </c>
      <c r="D92" s="147" t="s">
        <v>2896</v>
      </c>
      <c r="E92" s="146"/>
      <c r="F92" s="146">
        <v>0</v>
      </c>
      <c r="G92" s="148">
        <v>5</v>
      </c>
      <c r="H92" s="21">
        <v>904</v>
      </c>
      <c r="I92" s="8" t="e">
        <f>VLOOKUP(C92,'202310-202403出荷数total2403220951'!B:F,5,0)</f>
        <v>#N/A</v>
      </c>
      <c r="J92" s="203" t="e">
        <f>VLOOKUP(C92,'出荷数2307～2406total241008110618'!B:F,5,0)</f>
        <v>#N/A</v>
      </c>
      <c r="K92" s="211">
        <v>380</v>
      </c>
      <c r="L92" s="148">
        <f>IFERROR(VLOOKUP(C92,在庫貼り付け!B:C,2,0),0)</f>
        <v>15</v>
      </c>
      <c r="M92" s="148">
        <f>IFERROR(VLOOKUP(C92,在庫貼り付け!F:G,2,0),0)</f>
        <v>0</v>
      </c>
      <c r="N92" s="44">
        <f>IFERROR(VLOOKUP(C92,入荷予定貼り付け!B:C,2,0),0)</f>
        <v>0</v>
      </c>
      <c r="O92" s="148">
        <f>IFERROR(VLOOKUP(C92,入荷予定貼り付け!I:J,2,0),0)</f>
        <v>0</v>
      </c>
      <c r="P92" s="148">
        <f>IFERROR(VLOOKUP(C92,確保貼り付け!C:D,2,0),0)</f>
        <v>0</v>
      </c>
      <c r="Q92" s="149">
        <f>M92+O92-P92</f>
        <v>0</v>
      </c>
      <c r="R92" s="149">
        <f t="shared" si="11"/>
        <v>15</v>
      </c>
      <c r="S92" s="149">
        <f t="shared" si="8"/>
        <v>-365</v>
      </c>
      <c r="T92" s="150">
        <f t="shared" si="9"/>
        <v>25.333333333333332</v>
      </c>
      <c r="U92" s="151"/>
      <c r="V92" s="151"/>
      <c r="W92" s="191"/>
      <c r="X92" s="191"/>
    </row>
    <row r="93" spans="1:24" s="152" customFormat="1" ht="18.600000000000001" customHeight="1">
      <c r="A93" s="206" t="s">
        <v>1129</v>
      </c>
      <c r="B93" s="207" t="s">
        <v>356</v>
      </c>
      <c r="C93" s="208" t="s">
        <v>2890</v>
      </c>
      <c r="D93" s="208" t="s">
        <v>2891</v>
      </c>
      <c r="E93" s="209"/>
      <c r="F93" s="209">
        <v>684</v>
      </c>
      <c r="G93" s="210">
        <v>626</v>
      </c>
      <c r="H93" s="21">
        <v>772</v>
      </c>
      <c r="I93" s="8">
        <f>VLOOKUP(C93,'202310-202403出荷数total2403220951'!B:F,5,0)</f>
        <v>81</v>
      </c>
      <c r="J93" s="203">
        <f>VLOOKUP(C93,'出荷数2307～2406total241008110618'!B:F,5,0)</f>
        <v>221</v>
      </c>
      <c r="K93" s="21">
        <f t="shared" ref="K93:K138" si="13">J93*5/12</f>
        <v>92.083333333333329</v>
      </c>
      <c r="L93" s="148">
        <f>IFERROR(VLOOKUP(C93,在庫貼り付け!B:C,2,0),0)</f>
        <v>3</v>
      </c>
      <c r="M93" s="148">
        <f>IFERROR(VLOOKUP(C93,在庫貼り付け!F:G,2,0),0)</f>
        <v>0</v>
      </c>
      <c r="N93" s="44">
        <f>IFERROR(VLOOKUP(C93,入荷予定貼り付け!B:C,2,0),0)</f>
        <v>0</v>
      </c>
      <c r="O93" s="148">
        <f>IFERROR(VLOOKUP(C93,入荷予定貼り付け!I:J,2,0),0)</f>
        <v>0</v>
      </c>
      <c r="P93" s="148">
        <f>IFERROR(VLOOKUP(C93,確保貼り付け!C:D,2,0),0)</f>
        <v>0</v>
      </c>
      <c r="Q93" s="149">
        <f>M93+O93-P93</f>
        <v>0</v>
      </c>
      <c r="R93" s="149">
        <f t="shared" si="11"/>
        <v>3</v>
      </c>
      <c r="S93" s="149">
        <f t="shared" si="8"/>
        <v>-89.083333333333329</v>
      </c>
      <c r="T93" s="150">
        <f t="shared" si="9"/>
        <v>30.694444444444443</v>
      </c>
      <c r="U93" s="151"/>
      <c r="V93" s="151"/>
      <c r="W93" s="191"/>
      <c r="X93" s="191"/>
    </row>
    <row r="94" spans="1:24">
      <c r="A94" s="29" t="s">
        <v>1130</v>
      </c>
      <c r="B94" s="30" t="s">
        <v>356</v>
      </c>
      <c r="C94" s="6" t="s">
        <v>98</v>
      </c>
      <c r="D94" s="20" t="s">
        <v>97</v>
      </c>
      <c r="E94" s="19" t="s">
        <v>93</v>
      </c>
      <c r="F94" s="19">
        <v>4518</v>
      </c>
      <c r="G94" s="21">
        <v>3870</v>
      </c>
      <c r="H94" s="21">
        <v>3467</v>
      </c>
      <c r="I94" s="8">
        <f>VLOOKUP(C94,'202310-202403出荷数total2403220951'!B:F,5,0)</f>
        <v>1429</v>
      </c>
      <c r="J94" s="203">
        <f>VLOOKUP(C94,'出荷数2307～2406total241008110618'!B:F,5,0)</f>
        <v>3078</v>
      </c>
      <c r="K94" s="21">
        <f t="shared" si="13"/>
        <v>1282.5</v>
      </c>
      <c r="L94" s="44">
        <f>IFERROR(VLOOKUP(C94,在庫貼り付け!B:C,2,0),0)</f>
        <v>2581</v>
      </c>
      <c r="M94" s="44">
        <f>IFERROR(VLOOKUP(C94,在庫貼り付け!F:G,2,0),0)</f>
        <v>0</v>
      </c>
      <c r="N94" s="44">
        <f>IFERROR(VLOOKUP(C94,入荷予定貼り付け!B:C,2,0),0)</f>
        <v>0</v>
      </c>
      <c r="O94" s="44">
        <f>IFERROR(VLOOKUP(C94,入荷予定貼り付け!I:J,2,0),0)</f>
        <v>0</v>
      </c>
      <c r="P94" s="44">
        <f>IFERROR(VLOOKUP(C94,確保貼り付け!C:D,2,0),0)</f>
        <v>0</v>
      </c>
      <c r="Q94" s="45">
        <f t="shared" si="10"/>
        <v>0</v>
      </c>
      <c r="R94" s="45">
        <f t="shared" si="11"/>
        <v>2581</v>
      </c>
      <c r="S94" s="45">
        <f t="shared" si="8"/>
        <v>1298.5</v>
      </c>
      <c r="T94" s="41">
        <f t="shared" si="9"/>
        <v>0.49690042619139868</v>
      </c>
      <c r="U94" s="46"/>
      <c r="V94" s="46"/>
    </row>
    <row r="95" spans="1:24">
      <c r="A95" s="29" t="s">
        <v>1131</v>
      </c>
      <c r="B95" s="30" t="s">
        <v>356</v>
      </c>
      <c r="C95" s="6" t="s">
        <v>231</v>
      </c>
      <c r="D95" s="20" t="s">
        <v>232</v>
      </c>
      <c r="E95" s="19"/>
      <c r="F95" s="19">
        <v>12335</v>
      </c>
      <c r="G95" s="21">
        <v>8441</v>
      </c>
      <c r="H95" s="21">
        <v>3599</v>
      </c>
      <c r="I95" s="213">
        <f>VLOOKUP(C95,'202310-202403出荷数total2403220951'!B:F,5,0)</f>
        <v>3021</v>
      </c>
      <c r="J95" s="203">
        <f>VLOOKUP(C95,'出荷数2307～2406total241008110618'!B:F,5,0)</f>
        <v>4038</v>
      </c>
      <c r="K95" s="21">
        <f t="shared" si="13"/>
        <v>1682.5</v>
      </c>
      <c r="L95" s="44">
        <f>IFERROR(VLOOKUP(C95,在庫貼り付け!B:C,2,0),0)</f>
        <v>8511</v>
      </c>
      <c r="M95" s="44">
        <f>IFERROR(VLOOKUP(C95,在庫貼り付け!F:G,2,0),0)</f>
        <v>0</v>
      </c>
      <c r="N95" s="44">
        <f>IFERROR(VLOOKUP(C95,入荷予定貼り付け!B:C,2,0),0)</f>
        <v>0</v>
      </c>
      <c r="O95" s="44">
        <f>IFERROR(VLOOKUP(C95,入荷予定貼り付け!I:J,2,0),0)</f>
        <v>0</v>
      </c>
      <c r="P95" s="44">
        <f>IFERROR(VLOOKUP(C95,確保貼り付け!C:D,2,0),0)</f>
        <v>0</v>
      </c>
      <c r="Q95" s="45">
        <f t="shared" si="10"/>
        <v>0</v>
      </c>
      <c r="R95" s="45">
        <f t="shared" si="11"/>
        <v>8511</v>
      </c>
      <c r="S95" s="45">
        <f t="shared" si="8"/>
        <v>6828.5</v>
      </c>
      <c r="T95" s="41">
        <f t="shared" si="9"/>
        <v>0.19768534837269416</v>
      </c>
      <c r="U95" s="46"/>
      <c r="V95" s="46"/>
    </row>
    <row r="96" spans="1:24">
      <c r="A96" s="29" t="s">
        <v>1132</v>
      </c>
      <c r="B96" s="30" t="s">
        <v>356</v>
      </c>
      <c r="C96" s="6" t="s">
        <v>117</v>
      </c>
      <c r="D96" s="20" t="s">
        <v>115</v>
      </c>
      <c r="E96" s="19" t="s">
        <v>118</v>
      </c>
      <c r="F96" s="19">
        <v>2663</v>
      </c>
      <c r="G96" s="21">
        <v>4626</v>
      </c>
      <c r="H96" s="21">
        <v>4263</v>
      </c>
      <c r="I96" s="8">
        <f>VLOOKUP(C96,'202310-202403出荷数total2403220951'!B:F,5,0)</f>
        <v>1415</v>
      </c>
      <c r="J96" s="203">
        <f>VLOOKUP(C96,'出荷数2307～2406total241008110618'!B:F,5,0)</f>
        <v>2582</v>
      </c>
      <c r="K96" s="21">
        <f t="shared" si="13"/>
        <v>1075.8333333333333</v>
      </c>
      <c r="L96" s="44">
        <f>IFERROR(VLOOKUP(C96,在庫貼り付け!B:C,2,0),0)</f>
        <v>4004</v>
      </c>
      <c r="M96" s="44">
        <f>IFERROR(VLOOKUP(C96,在庫貼り付け!F:G,2,0),0)</f>
        <v>500</v>
      </c>
      <c r="N96" s="44">
        <f>IFERROR(VLOOKUP(C96,入荷予定貼り付け!B:C,2,0),0)</f>
        <v>0</v>
      </c>
      <c r="O96" s="44">
        <f>IFERROR(VLOOKUP(C96,入荷予定貼り付け!I:J,2,0),0)</f>
        <v>0</v>
      </c>
      <c r="P96" s="44">
        <f>IFERROR(VLOOKUP(C96,確保貼り付け!C:D,2,0),0)</f>
        <v>500</v>
      </c>
      <c r="Q96" s="45">
        <f t="shared" si="10"/>
        <v>0</v>
      </c>
      <c r="R96" s="45">
        <f t="shared" si="11"/>
        <v>3504</v>
      </c>
      <c r="S96" s="45">
        <f t="shared" si="8"/>
        <v>2428.166666666667</v>
      </c>
      <c r="T96" s="41">
        <f t="shared" si="9"/>
        <v>0.23886175251628181</v>
      </c>
      <c r="U96" s="46"/>
      <c r="V96" s="46"/>
    </row>
    <row r="97" spans="1:22">
      <c r="A97" s="29" t="s">
        <v>1133</v>
      </c>
      <c r="B97" s="30" t="s">
        <v>356</v>
      </c>
      <c r="C97" s="17" t="s">
        <v>57</v>
      </c>
      <c r="D97" s="24" t="s">
        <v>58</v>
      </c>
      <c r="E97" s="23"/>
      <c r="F97" s="19">
        <v>3167</v>
      </c>
      <c r="G97" s="21">
        <v>3686</v>
      </c>
      <c r="H97" s="21">
        <v>4490</v>
      </c>
      <c r="I97" s="8">
        <f>VLOOKUP(C97,'202310-202403出荷数total2403220951'!B:F,5,0)</f>
        <v>1027</v>
      </c>
      <c r="J97" s="203">
        <f>VLOOKUP(C97,'出荷数2307～2406total241008110618'!B:F,5,0)</f>
        <v>2480</v>
      </c>
      <c r="K97" s="21">
        <f t="shared" si="13"/>
        <v>1033.3333333333333</v>
      </c>
      <c r="L97" s="44">
        <f>IFERROR(VLOOKUP(C97,在庫貼り付け!B:C,2,0),0)</f>
        <v>2607</v>
      </c>
      <c r="M97" s="44">
        <f>IFERROR(VLOOKUP(C97,在庫貼り付け!F:G,2,0),0)</f>
        <v>0</v>
      </c>
      <c r="N97" s="44">
        <f>IFERROR(VLOOKUP(C97,入荷予定貼り付け!B:C,2,0),0)</f>
        <v>0</v>
      </c>
      <c r="O97" s="44">
        <f>IFERROR(VLOOKUP(C97,入荷予定貼り付け!I:J,2,0),0)</f>
        <v>0</v>
      </c>
      <c r="P97" s="44">
        <f>IFERROR(VLOOKUP(C97,確保貼り付け!C:D,2,0),0)</f>
        <v>0</v>
      </c>
      <c r="Q97" s="45">
        <f t="shared" si="10"/>
        <v>0</v>
      </c>
      <c r="R97" s="45">
        <f t="shared" si="11"/>
        <v>2607</v>
      </c>
      <c r="S97" s="45">
        <f t="shared" si="8"/>
        <v>1573.6666666666667</v>
      </c>
      <c r="T97" s="41">
        <f t="shared" si="9"/>
        <v>0.39636875079913053</v>
      </c>
      <c r="U97" s="46"/>
      <c r="V97" s="46"/>
    </row>
    <row r="98" spans="1:22">
      <c r="A98" s="29" t="s">
        <v>1134</v>
      </c>
      <c r="B98" s="30" t="s">
        <v>356</v>
      </c>
      <c r="C98" s="6" t="s">
        <v>245</v>
      </c>
      <c r="D98" s="20" t="s">
        <v>246</v>
      </c>
      <c r="E98" s="19" t="s">
        <v>247</v>
      </c>
      <c r="F98" s="19">
        <v>5717</v>
      </c>
      <c r="G98" s="21" t="s">
        <v>2945</v>
      </c>
      <c r="H98" s="21">
        <v>3844</v>
      </c>
      <c r="I98" s="8">
        <f>VLOOKUP(C98,'202310-202403出荷数total2403220951'!B:F,5,0)</f>
        <v>1058</v>
      </c>
      <c r="J98" s="203">
        <f>VLOOKUP(C98,'出荷数2307～2406total241008110618'!B:F,5,0)</f>
        <v>2412</v>
      </c>
      <c r="K98" s="21">
        <f t="shared" si="13"/>
        <v>1005</v>
      </c>
      <c r="L98" s="44">
        <f>IFERROR(VLOOKUP(C98,在庫貼り付け!B:C,2,0),0)</f>
        <v>774</v>
      </c>
      <c r="M98" s="44">
        <f>IFERROR(VLOOKUP(C98,在庫貼り付け!F:G,2,0),0)</f>
        <v>0</v>
      </c>
      <c r="N98" s="44">
        <f>IFERROR(VLOOKUP(C98,入荷予定貼り付け!B:C,2,0),0)</f>
        <v>3000</v>
      </c>
      <c r="O98" s="44">
        <f>IFERROR(VLOOKUP(C98,入荷予定貼り付け!I:J,2,0),0)</f>
        <v>0</v>
      </c>
      <c r="P98" s="44">
        <f>IFERROR(VLOOKUP(C98,確保貼り付け!C:D,2,0),0)</f>
        <v>50</v>
      </c>
      <c r="Q98" s="45">
        <f t="shared" si="10"/>
        <v>-50</v>
      </c>
      <c r="R98" s="45">
        <f t="shared" si="11"/>
        <v>3724</v>
      </c>
      <c r="S98" s="45">
        <f t="shared" si="8"/>
        <v>2719</v>
      </c>
      <c r="T98" s="41">
        <f t="shared" si="9"/>
        <v>1.2984496124031009</v>
      </c>
      <c r="U98" s="46"/>
      <c r="V98" s="46"/>
    </row>
    <row r="99" spans="1:22">
      <c r="A99" s="29" t="s">
        <v>3940</v>
      </c>
      <c r="B99" s="30" t="s">
        <v>356</v>
      </c>
      <c r="C99" s="6" t="s">
        <v>69</v>
      </c>
      <c r="D99" s="20" t="s">
        <v>70</v>
      </c>
      <c r="E99" s="19"/>
      <c r="F99" s="19">
        <v>15469</v>
      </c>
      <c r="G99" s="21">
        <v>8369</v>
      </c>
      <c r="H99" s="21">
        <v>9994</v>
      </c>
      <c r="I99" s="8">
        <f>VLOOKUP(C99,'202310-202403出荷数total2403220951'!B:F,5,0)</f>
        <v>2524</v>
      </c>
      <c r="J99" s="203">
        <f>VLOOKUP(C99,'出荷数2307～2406total241008110618'!B:F,5,0)</f>
        <v>7246</v>
      </c>
      <c r="K99" s="21">
        <f t="shared" si="13"/>
        <v>3019.1666666666665</v>
      </c>
      <c r="L99" s="44">
        <f>IFERROR(VLOOKUP(C99,在庫貼り付け!B:C,2,0),0)</f>
        <v>6433</v>
      </c>
      <c r="M99" s="44">
        <f>IFERROR(VLOOKUP(C99,在庫貼り付け!F:G,2,0),0)</f>
        <v>10540</v>
      </c>
      <c r="N99" s="44">
        <f>IFERROR(VLOOKUP(C99,入荷予定貼り付け!B:C,2,0),0)</f>
        <v>6000</v>
      </c>
      <c r="O99" s="44">
        <f>IFERROR(VLOOKUP(C99,入荷予定貼り付け!I:J,2,0),0)</f>
        <v>0</v>
      </c>
      <c r="P99" s="44">
        <f>IFERROR(VLOOKUP(C99,確保貼り付け!C:D,2,0),0)</f>
        <v>10540</v>
      </c>
      <c r="Q99" s="45">
        <f t="shared" si="10"/>
        <v>0</v>
      </c>
      <c r="R99" s="45">
        <f t="shared" si="11"/>
        <v>1893</v>
      </c>
      <c r="S99" s="45">
        <f t="shared" si="8"/>
        <v>-1126.1666666666665</v>
      </c>
      <c r="T99" s="41">
        <f t="shared" si="9"/>
        <v>0.17788055539189693</v>
      </c>
      <c r="U99" s="46"/>
      <c r="V99" s="46"/>
    </row>
    <row r="100" spans="1:22">
      <c r="A100" s="29" t="s">
        <v>1136</v>
      </c>
      <c r="B100" s="30" t="s">
        <v>356</v>
      </c>
      <c r="C100" s="6" t="s">
        <v>73</v>
      </c>
      <c r="D100" s="20" t="s">
        <v>74</v>
      </c>
      <c r="E100" s="19"/>
      <c r="F100" s="19">
        <v>11345</v>
      </c>
      <c r="G100" s="21">
        <v>11456</v>
      </c>
      <c r="H100" s="21">
        <v>10589</v>
      </c>
      <c r="I100" s="8">
        <f>VLOOKUP(C100,'202310-202403出荷数total2403220951'!B:F,5,0)</f>
        <v>5132</v>
      </c>
      <c r="J100" s="203">
        <f>VLOOKUP(C100,'出荷数2307～2406total241008110618'!B:F,5,0)</f>
        <v>11201</v>
      </c>
      <c r="K100" s="21">
        <f t="shared" si="13"/>
        <v>4667.083333333333</v>
      </c>
      <c r="L100" s="44">
        <f>IFERROR(VLOOKUP(C100,在庫貼り付け!B:C,2,0),0)</f>
        <v>3590</v>
      </c>
      <c r="M100" s="44">
        <f>IFERROR(VLOOKUP(C100,在庫貼り付け!F:G,2,0),0)</f>
        <v>215</v>
      </c>
      <c r="N100" s="44">
        <f>IFERROR(VLOOKUP(C100,入荷予定貼り付け!B:C,2,0),0)</f>
        <v>0</v>
      </c>
      <c r="O100" s="44">
        <f>IFERROR(VLOOKUP(C100,入荷予定貼り付け!I:J,2,0),0)</f>
        <v>0</v>
      </c>
      <c r="P100" s="44">
        <f>IFERROR(VLOOKUP(C100,確保貼り付け!C:D,2,0),0)</f>
        <v>215</v>
      </c>
      <c r="Q100" s="45">
        <f t="shared" si="10"/>
        <v>0</v>
      </c>
      <c r="R100" s="45">
        <f t="shared" si="11"/>
        <v>3375</v>
      </c>
      <c r="S100" s="45">
        <f t="shared" si="8"/>
        <v>-1292.083333333333</v>
      </c>
      <c r="T100" s="41">
        <f t="shared" si="9"/>
        <v>1.2265659220324134</v>
      </c>
      <c r="U100" s="233"/>
      <c r="V100" s="233"/>
    </row>
    <row r="101" spans="1:22">
      <c r="A101" s="29" t="s">
        <v>1137</v>
      </c>
      <c r="B101" s="30" t="s">
        <v>356</v>
      </c>
      <c r="C101" s="6" t="s">
        <v>32</v>
      </c>
      <c r="D101" s="20" t="s">
        <v>33</v>
      </c>
      <c r="E101" s="19"/>
      <c r="F101" s="19">
        <v>8606</v>
      </c>
      <c r="G101" s="21">
        <v>6179</v>
      </c>
      <c r="H101" s="21">
        <v>5499</v>
      </c>
      <c r="I101" s="213">
        <f>VLOOKUP(C101,'202310-202403出荷数total2403220951'!B:F,5,0)</f>
        <v>6647</v>
      </c>
      <c r="J101" s="203">
        <f>VLOOKUP(C101,'出荷数2307～2406total241008110618'!B:F,5,0)</f>
        <v>8684</v>
      </c>
      <c r="K101" s="21">
        <f t="shared" si="13"/>
        <v>3618.3333333333335</v>
      </c>
      <c r="L101" s="44">
        <f>IFERROR(VLOOKUP(C101,在庫貼り付け!B:C,2,0),0)</f>
        <v>7902</v>
      </c>
      <c r="M101" s="44">
        <f>IFERROR(VLOOKUP(C101,在庫貼り付け!F:G,2,0),0)</f>
        <v>0</v>
      </c>
      <c r="N101" s="44">
        <f>IFERROR(VLOOKUP(C101,入荷予定貼り付け!B:C,2,0),0)</f>
        <v>0</v>
      </c>
      <c r="O101" s="44">
        <f>IFERROR(VLOOKUP(C101,入荷予定貼り付け!I:J,2,0),0)</f>
        <v>0</v>
      </c>
      <c r="P101" s="44">
        <f>IFERROR(VLOOKUP(C101,確保貼り付け!C:D,2,0),0)</f>
        <v>0</v>
      </c>
      <c r="Q101" s="45">
        <f t="shared" si="10"/>
        <v>0</v>
      </c>
      <c r="R101" s="45">
        <f t="shared" si="11"/>
        <v>7902</v>
      </c>
      <c r="S101" s="45">
        <f t="shared" si="8"/>
        <v>4283.6666666666661</v>
      </c>
      <c r="T101" s="41">
        <f t="shared" si="9"/>
        <v>0.45790095334514469</v>
      </c>
      <c r="U101" s="46"/>
      <c r="V101" s="46"/>
    </row>
    <row r="102" spans="1:22">
      <c r="A102" s="29" t="s">
        <v>1138</v>
      </c>
      <c r="B102" s="30" t="s">
        <v>356</v>
      </c>
      <c r="C102" s="6" t="s">
        <v>34</v>
      </c>
      <c r="D102" s="20" t="s">
        <v>35</v>
      </c>
      <c r="E102" s="19"/>
      <c r="F102" s="19">
        <v>26448</v>
      </c>
      <c r="G102" s="21">
        <v>15181</v>
      </c>
      <c r="H102" s="21">
        <v>9247</v>
      </c>
      <c r="I102" s="213">
        <f>VLOOKUP(C102,'202310-202403出荷数total2403220951'!B:F,5,0)</f>
        <v>6431</v>
      </c>
      <c r="J102" s="203">
        <f>VLOOKUP(C102,'出荷数2307～2406total241008110618'!B:F,5,0)</f>
        <v>11660</v>
      </c>
      <c r="K102" s="21">
        <f t="shared" si="13"/>
        <v>4858.333333333333</v>
      </c>
      <c r="L102" s="44">
        <f>IFERROR(VLOOKUP(C102,在庫貼り付け!B:C,2,0),0)</f>
        <v>8782</v>
      </c>
      <c r="M102" s="44">
        <f>IFERROR(VLOOKUP(C102,在庫貼り付け!F:G,2,0),0)</f>
        <v>5500</v>
      </c>
      <c r="N102" s="44">
        <f>IFERROR(VLOOKUP(C102,入荷予定貼り付け!B:C,2,0),0)</f>
        <v>0</v>
      </c>
      <c r="O102" s="44">
        <f>IFERROR(VLOOKUP(C102,入荷予定貼り付け!I:J,2,0),0)</f>
        <v>0</v>
      </c>
      <c r="P102" s="44">
        <f>IFERROR(VLOOKUP(C102,確保貼り付け!C:D,2,0),0)</f>
        <v>5820</v>
      </c>
      <c r="Q102" s="45">
        <f t="shared" si="10"/>
        <v>-320</v>
      </c>
      <c r="R102" s="45">
        <f t="shared" si="11"/>
        <v>2962</v>
      </c>
      <c r="S102" s="45">
        <f t="shared" si="8"/>
        <v>-1896.333333333333</v>
      </c>
      <c r="T102" s="41">
        <f t="shared" si="9"/>
        <v>0.34017177799561216</v>
      </c>
      <c r="U102" s="46"/>
      <c r="V102" s="46" t="s">
        <v>3955</v>
      </c>
    </row>
    <row r="103" spans="1:22">
      <c r="A103" s="29" t="s">
        <v>1139</v>
      </c>
      <c r="B103" s="30" t="s">
        <v>356</v>
      </c>
      <c r="C103" s="6" t="s">
        <v>96</v>
      </c>
      <c r="D103" s="20" t="s">
        <v>97</v>
      </c>
      <c r="E103" s="19" t="s">
        <v>85</v>
      </c>
      <c r="F103" s="19">
        <v>4987</v>
      </c>
      <c r="G103" s="21">
        <v>4565</v>
      </c>
      <c r="H103" s="21">
        <v>4296</v>
      </c>
      <c r="I103" s="8">
        <f>VLOOKUP(C103,'202310-202403出荷数total2403220951'!B:F,5,0)</f>
        <v>1913</v>
      </c>
      <c r="J103" s="203">
        <f>VLOOKUP(C103,'出荷数2307～2406total241008110618'!B:F,5,0)</f>
        <v>4111</v>
      </c>
      <c r="K103" s="21">
        <f t="shared" si="13"/>
        <v>1712.9166666666667</v>
      </c>
      <c r="L103" s="44">
        <f>IFERROR(VLOOKUP(C103,在庫貼り付け!B:C,2,0),0)</f>
        <v>961</v>
      </c>
      <c r="M103" s="44">
        <f>IFERROR(VLOOKUP(C103,在庫貼り付け!F:G,2,0),0)</f>
        <v>0</v>
      </c>
      <c r="N103" s="44">
        <f>IFERROR(VLOOKUP(C103,入荷予定貼り付け!B:C,2,0),0)</f>
        <v>0</v>
      </c>
      <c r="O103" s="44">
        <f>IFERROR(VLOOKUP(C103,入荷予定貼り付け!I:J,2,0),0)</f>
        <v>0</v>
      </c>
      <c r="P103" s="44">
        <f>IFERROR(VLOOKUP(C103,確保貼り付け!C:D,2,0),0)</f>
        <v>0</v>
      </c>
      <c r="Q103" s="45">
        <f t="shared" si="10"/>
        <v>0</v>
      </c>
      <c r="R103" s="45">
        <f t="shared" si="11"/>
        <v>961</v>
      </c>
      <c r="S103" s="45">
        <f t="shared" si="8"/>
        <v>-751.91666666666674</v>
      </c>
      <c r="T103" s="41">
        <f t="shared" si="9"/>
        <v>1.7824314949705169</v>
      </c>
      <c r="U103" s="46"/>
      <c r="V103" s="46"/>
    </row>
    <row r="104" spans="1:22">
      <c r="A104" s="29" t="s">
        <v>659</v>
      </c>
      <c r="B104" s="30" t="s">
        <v>356</v>
      </c>
      <c r="C104" s="6" t="s">
        <v>104</v>
      </c>
      <c r="D104" s="20" t="s">
        <v>105</v>
      </c>
      <c r="E104" s="19" t="s">
        <v>85</v>
      </c>
      <c r="F104" s="19">
        <v>4469</v>
      </c>
      <c r="G104" s="21">
        <v>3561</v>
      </c>
      <c r="H104" s="21">
        <v>2720</v>
      </c>
      <c r="I104" s="8">
        <f>VLOOKUP(C104,'202310-202403出荷数total2403220951'!B:F,5,0)</f>
        <v>1133</v>
      </c>
      <c r="J104" s="203">
        <f>VLOOKUP(C104,'出荷数2307～2406total241008110618'!B:F,5,0)</f>
        <v>2199</v>
      </c>
      <c r="K104" s="21">
        <f t="shared" si="13"/>
        <v>916.25</v>
      </c>
      <c r="L104" s="44">
        <f>IFERROR(VLOOKUP(C104,在庫貼り付け!B:C,2,0),0)</f>
        <v>1049</v>
      </c>
      <c r="M104" s="44">
        <f>IFERROR(VLOOKUP(C104,在庫貼り付け!F:G,2,0),0)</f>
        <v>0</v>
      </c>
      <c r="N104" s="44">
        <f>IFERROR(VLOOKUP(C104,入荷予定貼り付け!B:C,2,0),0)</f>
        <v>0</v>
      </c>
      <c r="O104" s="44">
        <f>IFERROR(VLOOKUP(C104,入荷予定貼り付け!I:J,2,0),0)</f>
        <v>0</v>
      </c>
      <c r="P104" s="44">
        <f>IFERROR(VLOOKUP(C104,確保貼り付け!C:D,2,0),0)</f>
        <v>0</v>
      </c>
      <c r="Q104" s="45">
        <f t="shared" si="10"/>
        <v>0</v>
      </c>
      <c r="R104" s="45">
        <f t="shared" si="11"/>
        <v>1049</v>
      </c>
      <c r="S104" s="45">
        <f t="shared" si="8"/>
        <v>132.75</v>
      </c>
      <c r="T104" s="41">
        <f t="shared" si="9"/>
        <v>0.87345090562440419</v>
      </c>
      <c r="U104" s="46"/>
      <c r="V104" s="46"/>
    </row>
    <row r="105" spans="1:22">
      <c r="A105" s="29" t="s">
        <v>1140</v>
      </c>
      <c r="B105" s="30" t="s">
        <v>356</v>
      </c>
      <c r="C105" s="6" t="s">
        <v>139</v>
      </c>
      <c r="D105" s="20" t="s">
        <v>140</v>
      </c>
      <c r="E105" s="19"/>
      <c r="F105" s="19">
        <v>3436</v>
      </c>
      <c r="G105" s="21">
        <v>2428</v>
      </c>
      <c r="H105" s="21">
        <v>1183</v>
      </c>
      <c r="I105" s="8">
        <f>VLOOKUP(C105,'202310-202403出荷数total2403220951'!B:F,5,0)</f>
        <v>497</v>
      </c>
      <c r="J105" s="203">
        <f>VLOOKUP(C105,'出荷数2307～2406total241008110618'!B:F,5,0)</f>
        <v>844</v>
      </c>
      <c r="K105" s="21">
        <f t="shared" si="13"/>
        <v>351.66666666666669</v>
      </c>
      <c r="L105" s="44">
        <f>IFERROR(VLOOKUP(C105,在庫貼り付け!B:C,2,0),0)</f>
        <v>65</v>
      </c>
      <c r="M105" s="44">
        <f>IFERROR(VLOOKUP(C105,在庫貼り付け!F:G,2,0),0)</f>
        <v>0</v>
      </c>
      <c r="N105" s="44">
        <f>IFERROR(VLOOKUP(C105,入荷予定貼り付け!B:C,2,0),0)</f>
        <v>0</v>
      </c>
      <c r="O105" s="44">
        <f>IFERROR(VLOOKUP(C105,入荷予定貼り付け!I:J,2,0),0)</f>
        <v>0</v>
      </c>
      <c r="P105" s="44">
        <f>IFERROR(VLOOKUP(C105,確保貼り付け!C:D,2,0),0)</f>
        <v>0</v>
      </c>
      <c r="Q105" s="45">
        <f t="shared" si="10"/>
        <v>0</v>
      </c>
      <c r="R105" s="45">
        <f t="shared" si="11"/>
        <v>65</v>
      </c>
      <c r="S105" s="45">
        <f t="shared" si="8"/>
        <v>-286.66666666666669</v>
      </c>
      <c r="T105" s="41">
        <f t="shared" si="9"/>
        <v>5.4102564102564106</v>
      </c>
      <c r="U105" s="46"/>
      <c r="V105" s="46"/>
    </row>
    <row r="106" spans="1:22">
      <c r="A106" s="29" t="s">
        <v>1141</v>
      </c>
      <c r="B106" s="30" t="s">
        <v>356</v>
      </c>
      <c r="C106" s="6" t="s">
        <v>92</v>
      </c>
      <c r="D106" s="20" t="s">
        <v>90</v>
      </c>
      <c r="E106" s="19" t="s">
        <v>93</v>
      </c>
      <c r="F106" s="19">
        <v>3834</v>
      </c>
      <c r="G106" s="21">
        <v>3768</v>
      </c>
      <c r="H106" s="21">
        <v>3134</v>
      </c>
      <c r="I106" s="8">
        <f>VLOOKUP(C106,'202310-202403出荷数total2403220951'!B:F,5,0)</f>
        <v>1422</v>
      </c>
      <c r="J106" s="203">
        <f>VLOOKUP(C106,'出荷数2307～2406total241008110618'!B:F,5,0)</f>
        <v>2838</v>
      </c>
      <c r="K106" s="21">
        <f t="shared" si="13"/>
        <v>1182.5</v>
      </c>
      <c r="L106" s="44">
        <f>IFERROR(VLOOKUP(C106,在庫貼り付け!B:C,2,0),0)</f>
        <v>4092</v>
      </c>
      <c r="M106" s="44">
        <f>IFERROR(VLOOKUP(C106,在庫貼り付け!F:G,2,0),0)</f>
        <v>0</v>
      </c>
      <c r="N106" s="44">
        <f>IFERROR(VLOOKUP(C106,入荷予定貼り付け!B:C,2,0),0)</f>
        <v>0</v>
      </c>
      <c r="O106" s="44">
        <f>IFERROR(VLOOKUP(C106,入荷予定貼り付け!I:J,2,0),0)</f>
        <v>0</v>
      </c>
      <c r="P106" s="44">
        <f>IFERROR(VLOOKUP(C106,確保貼り付け!C:D,2,0),0)</f>
        <v>0</v>
      </c>
      <c r="Q106" s="45">
        <f t="shared" si="10"/>
        <v>0</v>
      </c>
      <c r="R106" s="45">
        <f t="shared" si="11"/>
        <v>4092</v>
      </c>
      <c r="S106" s="45">
        <f t="shared" si="8"/>
        <v>2909.5</v>
      </c>
      <c r="T106" s="41">
        <f t="shared" si="9"/>
        <v>0.28897849462365593</v>
      </c>
      <c r="U106" s="46"/>
      <c r="V106" s="46"/>
    </row>
    <row r="107" spans="1:22">
      <c r="A107" s="29" t="s">
        <v>1142</v>
      </c>
      <c r="B107" s="30" t="s">
        <v>356</v>
      </c>
      <c r="C107" s="6" t="s">
        <v>174</v>
      </c>
      <c r="D107" s="20" t="s">
        <v>175</v>
      </c>
      <c r="E107" s="19" t="s">
        <v>176</v>
      </c>
      <c r="F107" s="19">
        <v>1141</v>
      </c>
      <c r="G107" s="21">
        <v>1380</v>
      </c>
      <c r="H107" s="21">
        <v>1568</v>
      </c>
      <c r="I107" s="8">
        <f>VLOOKUP(C107,'202310-202403出荷数total2403220951'!B:F,5,0)</f>
        <v>1204</v>
      </c>
      <c r="J107" s="203">
        <f>VLOOKUP(C107,'出荷数2307～2406total241008110618'!B:F,5,0)</f>
        <v>2134</v>
      </c>
      <c r="K107" s="21">
        <f t="shared" si="13"/>
        <v>889.16666666666663</v>
      </c>
      <c r="L107" s="44">
        <f>IFERROR(VLOOKUP(C107,在庫貼り付け!B:C,2,0),0)</f>
        <v>2431</v>
      </c>
      <c r="M107" s="44">
        <f>IFERROR(VLOOKUP(C107,在庫貼り付け!F:G,2,0),0)</f>
        <v>0</v>
      </c>
      <c r="N107" s="44">
        <f>IFERROR(VLOOKUP(C107,入荷予定貼り付け!B:C,2,0),0)</f>
        <v>0</v>
      </c>
      <c r="O107" s="44">
        <f>IFERROR(VLOOKUP(C107,入荷予定貼り付け!I:J,2,0),0)</f>
        <v>0</v>
      </c>
      <c r="P107" s="44">
        <f>IFERROR(VLOOKUP(C107,確保貼り付け!C:D,2,0),0)</f>
        <v>0</v>
      </c>
      <c r="Q107" s="45">
        <f t="shared" si="10"/>
        <v>0</v>
      </c>
      <c r="R107" s="45">
        <f t="shared" si="11"/>
        <v>2431</v>
      </c>
      <c r="S107" s="45">
        <f t="shared" si="8"/>
        <v>1541.8333333333335</v>
      </c>
      <c r="T107" s="41">
        <f t="shared" si="9"/>
        <v>0.36576168929110103</v>
      </c>
      <c r="U107" s="46"/>
      <c r="V107" s="46"/>
    </row>
    <row r="108" spans="1:22">
      <c r="A108" s="29" t="s">
        <v>1143</v>
      </c>
      <c r="B108" s="30" t="s">
        <v>356</v>
      </c>
      <c r="C108" s="6" t="s">
        <v>227</v>
      </c>
      <c r="D108" s="20" t="s">
        <v>228</v>
      </c>
      <c r="E108" s="19"/>
      <c r="F108" s="19">
        <v>20122</v>
      </c>
      <c r="G108" s="21">
        <v>13815</v>
      </c>
      <c r="H108" s="21">
        <v>12730</v>
      </c>
      <c r="I108" s="8">
        <f>VLOOKUP(C108,'202310-202403出荷数total2403220951'!B:F,5,0)</f>
        <v>6615</v>
      </c>
      <c r="J108" s="203">
        <f>VLOOKUP(C108,'出荷数2307～2406total241008110618'!B:F,5,0)</f>
        <v>11025</v>
      </c>
      <c r="K108" s="21">
        <f t="shared" si="13"/>
        <v>4593.75</v>
      </c>
      <c r="L108" s="44">
        <f>IFERROR(VLOOKUP(C108,在庫貼り付け!B:C,2,0),0)</f>
        <v>6441</v>
      </c>
      <c r="M108" s="44">
        <f>IFERROR(VLOOKUP(C108,在庫貼り付け!F:G,2,0),0)</f>
        <v>4710</v>
      </c>
      <c r="N108" s="44">
        <f>IFERROR(VLOOKUP(C108,入荷予定貼り付け!B:C,2,0),0)</f>
        <v>0</v>
      </c>
      <c r="O108" s="44">
        <f>IFERROR(VLOOKUP(C108,入荷予定貼り付け!I:J,2,0),0)</f>
        <v>0</v>
      </c>
      <c r="P108" s="44">
        <f>IFERROR(VLOOKUP(C108,確保貼り付け!C:D,2,0),0)</f>
        <v>4710</v>
      </c>
      <c r="Q108" s="45">
        <f>M108+O108-P108</f>
        <v>0</v>
      </c>
      <c r="R108" s="45">
        <f>SUM(L108:O108)-P108-M108</f>
        <v>1731</v>
      </c>
      <c r="S108" s="45">
        <f t="shared" si="8"/>
        <v>-2862.75</v>
      </c>
      <c r="T108" s="41">
        <f t="shared" si="9"/>
        <v>0.41195856873822978</v>
      </c>
      <c r="U108" s="46"/>
      <c r="V108" s="46" t="s">
        <v>3955</v>
      </c>
    </row>
    <row r="109" spans="1:22">
      <c r="A109" s="29" t="s">
        <v>1144</v>
      </c>
      <c r="B109" s="30" t="s">
        <v>356</v>
      </c>
      <c r="C109" s="7" t="s">
        <v>207</v>
      </c>
      <c r="D109" s="20" t="s">
        <v>208</v>
      </c>
      <c r="E109" s="19"/>
      <c r="F109" s="19">
        <v>2188</v>
      </c>
      <c r="G109" s="21">
        <v>2374</v>
      </c>
      <c r="H109" s="21">
        <v>3519</v>
      </c>
      <c r="I109" s="213">
        <f>VLOOKUP(C109,'202310-202403出荷数total2403220951'!B:F,5,0)</f>
        <v>3456</v>
      </c>
      <c r="J109" s="203">
        <f>VLOOKUP(C109,'出荷数2307～2406total241008110618'!B:F,5,0)</f>
        <v>6765</v>
      </c>
      <c r="K109" s="21">
        <f t="shared" si="13"/>
        <v>2818.75</v>
      </c>
      <c r="L109" s="44">
        <f>IFERROR(VLOOKUP(C109,在庫貼り付け!B:C,2,0),0)</f>
        <v>2633</v>
      </c>
      <c r="M109" s="44">
        <f>IFERROR(VLOOKUP(C109,在庫貼り付け!F:G,2,0),0)</f>
        <v>1940</v>
      </c>
      <c r="N109" s="44">
        <f>IFERROR(VLOOKUP(C109,入荷予定貼り付け!B:C,2,0),0)</f>
        <v>3000</v>
      </c>
      <c r="O109" s="44">
        <f>IFERROR(VLOOKUP(C109,入荷予定貼り付け!I:J,2,0),0)</f>
        <v>0</v>
      </c>
      <c r="P109" s="44">
        <f>IFERROR(VLOOKUP(C109,確保貼り付け!C:D,2,0),0)</f>
        <v>1980</v>
      </c>
      <c r="Q109" s="45">
        <f t="shared" si="10"/>
        <v>-40</v>
      </c>
      <c r="R109" s="45">
        <f t="shared" si="11"/>
        <v>3653</v>
      </c>
      <c r="S109" s="45">
        <f t="shared" si="8"/>
        <v>834.25</v>
      </c>
      <c r="T109" s="41">
        <f t="shared" si="9"/>
        <v>0.61638967854799909</v>
      </c>
      <c r="U109" s="46" t="s">
        <v>3952</v>
      </c>
      <c r="V109" s="46"/>
    </row>
    <row r="110" spans="1:22" s="152" customFormat="1" ht="15.75">
      <c r="A110" s="29" t="s">
        <v>1145</v>
      </c>
      <c r="B110" s="145" t="s">
        <v>356</v>
      </c>
      <c r="C110" s="146" t="s">
        <v>94</v>
      </c>
      <c r="D110" s="147" t="s">
        <v>90</v>
      </c>
      <c r="E110" s="146" t="s">
        <v>95</v>
      </c>
      <c r="F110" s="146">
        <v>610</v>
      </c>
      <c r="G110" s="148">
        <v>664</v>
      </c>
      <c r="H110" s="21">
        <v>658</v>
      </c>
      <c r="I110" s="8">
        <f>VLOOKUP(C110,'202310-202403出荷数total2403220951'!B:F,5,0)</f>
        <v>2</v>
      </c>
      <c r="J110" s="203">
        <f>VLOOKUP(C110,'出荷数2307～2406total241008110618'!B:F,5,0)</f>
        <v>92</v>
      </c>
      <c r="K110" s="21">
        <f t="shared" si="13"/>
        <v>38.333333333333336</v>
      </c>
      <c r="L110" s="148">
        <f>IFERROR(VLOOKUP(C110,在庫貼り付け!B:C,2,0),0)</f>
        <v>0</v>
      </c>
      <c r="M110" s="148">
        <f>IFERROR(VLOOKUP(C110,在庫貼り付け!F:G,2,0),0)</f>
        <v>0</v>
      </c>
      <c r="N110" s="44">
        <f>IFERROR(VLOOKUP(C110,入荷予定貼り付け!B:C,2,0),0)</f>
        <v>0</v>
      </c>
      <c r="O110" s="148">
        <f>IFERROR(VLOOKUP(C110,入荷予定貼り付け!I:J,2,0),0)</f>
        <v>0</v>
      </c>
      <c r="P110" s="148">
        <f>IFERROR(VLOOKUP(C110,確保貼り付け!C:D,2,0),0)</f>
        <v>0</v>
      </c>
      <c r="Q110" s="149">
        <f t="shared" si="10"/>
        <v>0</v>
      </c>
      <c r="R110" s="149">
        <f t="shared" si="11"/>
        <v>0</v>
      </c>
      <c r="S110" s="149">
        <f t="shared" si="8"/>
        <v>-38.333333333333336</v>
      </c>
      <c r="T110" s="150" t="e">
        <f t="shared" si="9"/>
        <v>#DIV/0!</v>
      </c>
      <c r="U110" s="151"/>
      <c r="V110" s="151"/>
    </row>
    <row r="111" spans="1:22">
      <c r="A111" s="29" t="s">
        <v>1147</v>
      </c>
      <c r="B111" s="30" t="s">
        <v>356</v>
      </c>
      <c r="C111" s="6" t="s">
        <v>114</v>
      </c>
      <c r="D111" s="20" t="s">
        <v>115</v>
      </c>
      <c r="E111" s="19" t="s">
        <v>116</v>
      </c>
      <c r="F111" s="19">
        <v>2505</v>
      </c>
      <c r="G111" s="21">
        <v>4870</v>
      </c>
      <c r="H111" s="21">
        <v>3766</v>
      </c>
      <c r="I111" s="8">
        <f>VLOOKUP(C111,'202310-202403出荷数total2403220951'!B:F,5,0)</f>
        <v>1473</v>
      </c>
      <c r="J111" s="203">
        <f>VLOOKUP(C111,'出荷数2307～2406total241008110618'!B:F,5,0)</f>
        <v>2704</v>
      </c>
      <c r="K111" s="21">
        <f t="shared" si="13"/>
        <v>1126.6666666666667</v>
      </c>
      <c r="L111" s="44">
        <f>IFERROR(VLOOKUP(C111,在庫貼り付け!B:C,2,0),0)</f>
        <v>3606</v>
      </c>
      <c r="M111" s="44">
        <f>IFERROR(VLOOKUP(C111,在庫貼り付け!F:G,2,0),0)</f>
        <v>150</v>
      </c>
      <c r="N111" s="44">
        <f>IFERROR(VLOOKUP(C111,入荷予定貼り付け!B:C,2,0),0)</f>
        <v>0</v>
      </c>
      <c r="O111" s="44">
        <f>IFERROR(VLOOKUP(C111,入荷予定貼り付け!I:J,2,0),0)</f>
        <v>0</v>
      </c>
      <c r="P111" s="44">
        <f>IFERROR(VLOOKUP(C111,確保貼り付け!C:D,2,0),0)</f>
        <v>440</v>
      </c>
      <c r="Q111" s="45">
        <f t="shared" si="10"/>
        <v>-290</v>
      </c>
      <c r="R111" s="45">
        <f t="shared" si="11"/>
        <v>3166</v>
      </c>
      <c r="S111" s="45">
        <f t="shared" si="8"/>
        <v>2039.3333333333333</v>
      </c>
      <c r="T111" s="41">
        <f t="shared" si="9"/>
        <v>0.29996450124245655</v>
      </c>
      <c r="U111" s="46"/>
      <c r="V111" s="46"/>
    </row>
    <row r="112" spans="1:22">
      <c r="A112" s="29" t="s">
        <v>1149</v>
      </c>
      <c r="B112" s="30" t="s">
        <v>356</v>
      </c>
      <c r="C112" s="6" t="s">
        <v>658</v>
      </c>
      <c r="D112" s="20" t="s">
        <v>88</v>
      </c>
      <c r="E112" s="19" t="s">
        <v>85</v>
      </c>
      <c r="F112" s="19">
        <v>2515</v>
      </c>
      <c r="G112" s="21">
        <v>2362</v>
      </c>
      <c r="H112" s="21">
        <v>2403</v>
      </c>
      <c r="I112" s="8">
        <f>VLOOKUP(C112,'202310-202403出荷数total2403220951'!B:F,5,0)</f>
        <v>604</v>
      </c>
      <c r="J112" s="203">
        <f>VLOOKUP(C112,'出荷数2307～2406total241008110618'!B:F,5,0)</f>
        <v>1409</v>
      </c>
      <c r="K112" s="21">
        <f t="shared" si="13"/>
        <v>587.08333333333337</v>
      </c>
      <c r="L112" s="44">
        <f>IFERROR(VLOOKUP(C112,在庫貼り付け!B:C,2,0),0)</f>
        <v>922</v>
      </c>
      <c r="M112" s="44">
        <f>IFERROR(VLOOKUP(C112,在庫貼り付け!F:G,2,0),0)</f>
        <v>0</v>
      </c>
      <c r="N112" s="44">
        <f>IFERROR(VLOOKUP(C112,入荷予定貼り付け!B:C,2,0),0)</f>
        <v>0</v>
      </c>
      <c r="O112" s="44">
        <f>IFERROR(VLOOKUP(C112,入荷予定貼り付け!I:J,2,0),0)</f>
        <v>0</v>
      </c>
      <c r="P112" s="44">
        <f>IFERROR(VLOOKUP(C112,確保貼り付け!C:D,2,0),0)</f>
        <v>0</v>
      </c>
      <c r="Q112" s="45">
        <f t="shared" si="10"/>
        <v>0</v>
      </c>
      <c r="R112" s="45">
        <f t="shared" si="11"/>
        <v>922</v>
      </c>
      <c r="S112" s="45">
        <f t="shared" si="8"/>
        <v>334.91666666666663</v>
      </c>
      <c r="T112" s="41">
        <f t="shared" si="9"/>
        <v>0.63674981923355034</v>
      </c>
      <c r="U112" s="46"/>
      <c r="V112" s="46"/>
    </row>
    <row r="113" spans="1:23">
      <c r="A113" s="29" t="s">
        <v>1150</v>
      </c>
      <c r="B113" s="30" t="s">
        <v>356</v>
      </c>
      <c r="C113" s="7" t="s">
        <v>194</v>
      </c>
      <c r="D113" s="20" t="s">
        <v>195</v>
      </c>
      <c r="E113" s="20" t="s">
        <v>193</v>
      </c>
      <c r="F113" s="19">
        <v>1160</v>
      </c>
      <c r="G113" s="21">
        <v>1062</v>
      </c>
      <c r="H113" s="21">
        <v>1314</v>
      </c>
      <c r="I113" s="8">
        <f>VLOOKUP(C113,'202310-202403出荷数total2403220951'!B:F,5,0)</f>
        <v>771</v>
      </c>
      <c r="J113" s="203">
        <f>VLOOKUP(C113,'出荷数2307～2406total241008110618'!B:F,5,0)</f>
        <v>1161</v>
      </c>
      <c r="K113" s="21">
        <f t="shared" si="13"/>
        <v>483.75</v>
      </c>
      <c r="L113" s="44">
        <f>IFERROR(VLOOKUP(C113,在庫貼り付け!B:C,2,0),0)</f>
        <v>1148</v>
      </c>
      <c r="M113" s="44">
        <f>IFERROR(VLOOKUP(C113,在庫貼り付け!F:G,2,0),0)</f>
        <v>0</v>
      </c>
      <c r="N113" s="44">
        <f>IFERROR(VLOOKUP(C113,入荷予定貼り付け!B:C,2,0),0)</f>
        <v>0</v>
      </c>
      <c r="O113" s="44">
        <f>IFERROR(VLOOKUP(C113,入荷予定貼り付け!I:J,2,0),0)</f>
        <v>0</v>
      </c>
      <c r="P113" s="44">
        <f>IFERROR(VLOOKUP(C113,確保貼り付け!C:D,2,0),0)</f>
        <v>0</v>
      </c>
      <c r="Q113" s="45">
        <f t="shared" si="10"/>
        <v>0</v>
      </c>
      <c r="R113" s="45">
        <f t="shared" si="11"/>
        <v>1148</v>
      </c>
      <c r="S113" s="45">
        <f t="shared" si="8"/>
        <v>664.25</v>
      </c>
      <c r="T113" s="41">
        <f t="shared" si="9"/>
        <v>0.42138501742160278</v>
      </c>
      <c r="U113" s="46"/>
      <c r="V113" s="46"/>
    </row>
    <row r="114" spans="1:23">
      <c r="A114" s="29" t="s">
        <v>1151</v>
      </c>
      <c r="B114" s="30" t="s">
        <v>356</v>
      </c>
      <c r="C114" s="6" t="s">
        <v>46</v>
      </c>
      <c r="D114" s="20" t="s">
        <v>47</v>
      </c>
      <c r="E114" s="19"/>
      <c r="F114" s="19">
        <v>30381</v>
      </c>
      <c r="G114" s="21">
        <v>22737</v>
      </c>
      <c r="H114" s="21">
        <v>13195</v>
      </c>
      <c r="I114" s="8">
        <f>VLOOKUP(C114,'202310-202403出荷数total2403220951'!B:F,5,0)</f>
        <v>1959</v>
      </c>
      <c r="J114" s="203">
        <f>VLOOKUP(C114,'出荷数2307～2406total241008110618'!B:F,5,0)</f>
        <v>9594</v>
      </c>
      <c r="K114" s="21">
        <f t="shared" si="13"/>
        <v>3997.5</v>
      </c>
      <c r="L114" s="44">
        <f>IFERROR(VLOOKUP(C114,在庫貼り付け!B:C,2,0),0)</f>
        <v>6970</v>
      </c>
      <c r="M114" s="44">
        <f>IFERROR(VLOOKUP(C114,在庫貼り付け!F:G,2,0),0)</f>
        <v>6650</v>
      </c>
      <c r="N114" s="44">
        <f>IFERROR(VLOOKUP(C114,入荷予定貼り付け!B:C,2,0),0)</f>
        <v>5000</v>
      </c>
      <c r="O114" s="44">
        <f>IFERROR(VLOOKUP(C114,入荷予定貼り付け!I:J,2,0),0)</f>
        <v>0</v>
      </c>
      <c r="P114" s="44">
        <f>IFERROR(VLOOKUP(C114,確保貼り付け!C:D,2,0),0)</f>
        <v>6650</v>
      </c>
      <c r="Q114" s="45">
        <f>M114+O114-P114</f>
        <v>0</v>
      </c>
      <c r="R114" s="45">
        <f t="shared" si="11"/>
        <v>5320</v>
      </c>
      <c r="S114" s="45">
        <f t="shared" si="8"/>
        <v>1322.5</v>
      </c>
      <c r="T114" s="41">
        <f t="shared" si="9"/>
        <v>0.29350220264317178</v>
      </c>
      <c r="U114" s="46"/>
      <c r="V114" s="46"/>
    </row>
    <row r="115" spans="1:23" s="152" customFormat="1" ht="15.75">
      <c r="A115" s="29" t="s">
        <v>1152</v>
      </c>
      <c r="B115" s="145" t="s">
        <v>356</v>
      </c>
      <c r="C115" s="146" t="s">
        <v>239</v>
      </c>
      <c r="D115" s="147" t="s">
        <v>240</v>
      </c>
      <c r="E115" s="146"/>
      <c r="F115" s="146">
        <v>12020</v>
      </c>
      <c r="G115" s="148">
        <v>7464</v>
      </c>
      <c r="H115" s="21">
        <v>4812</v>
      </c>
      <c r="I115" s="8">
        <f>VLOOKUP(C115,'202310-202403出荷数total2403220951'!B:F,5,0)</f>
        <v>1216</v>
      </c>
      <c r="J115" s="203">
        <f>VLOOKUP(C115,'出荷数2307～2406total241008110618'!B:F,5,0)</f>
        <v>1820</v>
      </c>
      <c r="K115" s="21">
        <f t="shared" si="13"/>
        <v>758.33333333333337</v>
      </c>
      <c r="L115" s="148">
        <f>IFERROR(VLOOKUP(C115,在庫貼り付け!B:C,2,0),0)</f>
        <v>0</v>
      </c>
      <c r="M115" s="148">
        <f>IFERROR(VLOOKUP(C115,在庫貼り付け!F:G,2,0),0)</f>
        <v>0</v>
      </c>
      <c r="N115" s="44">
        <f>IFERROR(VLOOKUP(C115,入荷予定貼り付け!B:C,2,0),0)</f>
        <v>0</v>
      </c>
      <c r="O115" s="148">
        <f>IFERROR(VLOOKUP(C115,入荷予定貼り付け!I:J,2,0),0)</f>
        <v>0</v>
      </c>
      <c r="P115" s="148">
        <f>IFERROR(VLOOKUP(C115,確保貼り付け!C:D,2,0),0)</f>
        <v>0</v>
      </c>
      <c r="Q115" s="149">
        <f t="shared" si="10"/>
        <v>0</v>
      </c>
      <c r="R115" s="149">
        <f t="shared" si="11"/>
        <v>0</v>
      </c>
      <c r="S115" s="149">
        <f t="shared" si="8"/>
        <v>-758.33333333333337</v>
      </c>
      <c r="T115" s="150" t="e">
        <f t="shared" si="9"/>
        <v>#DIV/0!</v>
      </c>
      <c r="U115" s="151"/>
      <c r="V115" s="151"/>
    </row>
    <row r="116" spans="1:23">
      <c r="A116" s="29" t="s">
        <v>1153</v>
      </c>
      <c r="B116" s="30" t="s">
        <v>356</v>
      </c>
      <c r="C116" s="7" t="s">
        <v>201</v>
      </c>
      <c r="D116" s="20" t="s">
        <v>202</v>
      </c>
      <c r="E116" s="19"/>
      <c r="F116" s="19">
        <v>32322</v>
      </c>
      <c r="G116" s="21">
        <v>22492</v>
      </c>
      <c r="H116" s="21">
        <v>17877</v>
      </c>
      <c r="I116" s="213">
        <f>VLOOKUP(C116,'202310-202403出荷数total2403220951'!B:F,5,0)</f>
        <v>11946</v>
      </c>
      <c r="J116" s="203">
        <f>VLOOKUP(C116,'出荷数2307～2406total241008110618'!B:F,5,0)</f>
        <v>15273</v>
      </c>
      <c r="K116" s="21">
        <f t="shared" si="13"/>
        <v>6363.75</v>
      </c>
      <c r="L116" s="44">
        <f>IFERROR(VLOOKUP(C116,在庫貼り付け!B:C,2,0),0)</f>
        <v>12218</v>
      </c>
      <c r="M116" s="44">
        <f>IFERROR(VLOOKUP(C116,在庫貼り付け!F:G,2,0),0)</f>
        <v>11440</v>
      </c>
      <c r="N116" s="44">
        <f>IFERROR(VLOOKUP(C116,入荷予定貼り付け!B:C,2,0),0)</f>
        <v>0</v>
      </c>
      <c r="O116" s="44">
        <f>IFERROR(VLOOKUP(C116,入荷予定貼り付け!I:J,2,0),0)</f>
        <v>0</v>
      </c>
      <c r="P116" s="44">
        <f>IFERROR(VLOOKUP(C116,確保貼り付け!C:D,2,0),0)</f>
        <v>11440</v>
      </c>
      <c r="Q116" s="45">
        <f t="shared" si="10"/>
        <v>0</v>
      </c>
      <c r="R116" s="45">
        <f t="shared" si="11"/>
        <v>778</v>
      </c>
      <c r="S116" s="45">
        <f t="shared" si="8"/>
        <v>-5585.75</v>
      </c>
      <c r="T116" s="41">
        <f t="shared" si="9"/>
        <v>0.26898934821202131</v>
      </c>
      <c r="U116" s="46"/>
      <c r="V116" s="46" t="s">
        <v>3957</v>
      </c>
    </row>
    <row r="117" spans="1:23">
      <c r="A117" s="29" t="s">
        <v>1154</v>
      </c>
      <c r="B117" s="30" t="s">
        <v>356</v>
      </c>
      <c r="C117" s="6" t="s">
        <v>225</v>
      </c>
      <c r="D117" s="20" t="s">
        <v>226</v>
      </c>
      <c r="E117" s="19"/>
      <c r="F117" s="19">
        <v>16392</v>
      </c>
      <c r="G117" s="21">
        <v>8729</v>
      </c>
      <c r="H117" s="21">
        <v>6163</v>
      </c>
      <c r="I117" s="8">
        <f>VLOOKUP(C117,'202310-202403出荷数total2403220951'!B:F,5,0)</f>
        <v>1918</v>
      </c>
      <c r="J117" s="203">
        <f>VLOOKUP(C117,'出荷数2307～2406total241008110618'!B:F,5,0)</f>
        <v>3232</v>
      </c>
      <c r="K117" s="21">
        <f t="shared" si="13"/>
        <v>1346.6666666666667</v>
      </c>
      <c r="L117" s="44">
        <f>IFERROR(VLOOKUP(C117,在庫貼り付け!B:C,2,0),0)</f>
        <v>3306</v>
      </c>
      <c r="M117" s="44">
        <f>IFERROR(VLOOKUP(C117,在庫貼り付け!F:G,2,0),0)</f>
        <v>1360</v>
      </c>
      <c r="N117" s="44">
        <f>IFERROR(VLOOKUP(C117,入荷予定貼り付け!B:C,2,0),0)</f>
        <v>0</v>
      </c>
      <c r="O117" s="44">
        <f>IFERROR(VLOOKUP(C117,入荷予定貼り付け!I:J,2,0),0)</f>
        <v>0</v>
      </c>
      <c r="P117" s="44">
        <f>IFERROR(VLOOKUP(C117,確保貼り付け!C:D,2,0),0)</f>
        <v>1360</v>
      </c>
      <c r="Q117" s="45">
        <f t="shared" si="10"/>
        <v>0</v>
      </c>
      <c r="R117" s="45">
        <f t="shared" si="11"/>
        <v>1946</v>
      </c>
      <c r="S117" s="45">
        <f t="shared" si="8"/>
        <v>599.33333333333326</v>
      </c>
      <c r="T117" s="41">
        <f t="shared" si="9"/>
        <v>0.28861265895127874</v>
      </c>
      <c r="U117" s="46"/>
      <c r="V117" s="46"/>
    </row>
    <row r="118" spans="1:23">
      <c r="A118" s="29" t="s">
        <v>1155</v>
      </c>
      <c r="B118" s="30" t="s">
        <v>356</v>
      </c>
      <c r="C118" s="6" t="s">
        <v>229</v>
      </c>
      <c r="D118" s="20" t="s">
        <v>230</v>
      </c>
      <c r="E118" s="19"/>
      <c r="F118" s="19">
        <v>33602</v>
      </c>
      <c r="G118" s="21">
        <v>26584</v>
      </c>
      <c r="H118" s="21">
        <v>12940</v>
      </c>
      <c r="I118" s="213">
        <f>VLOOKUP(C118,'202310-202403出荷数total2403220951'!B:F,5,0)</f>
        <v>8232</v>
      </c>
      <c r="J118" s="203">
        <f>VLOOKUP(C118,'出荷数2307～2406total241008110618'!B:F,5,0)</f>
        <v>9834</v>
      </c>
      <c r="K118" s="21">
        <f t="shared" si="13"/>
        <v>4097.5</v>
      </c>
      <c r="L118" s="44">
        <f>IFERROR(VLOOKUP(C118,在庫貼り付け!B:C,2,0),0)</f>
        <v>8039</v>
      </c>
      <c r="M118" s="44">
        <f>IFERROR(VLOOKUP(C118,在庫貼り付け!F:G,2,0),0)</f>
        <v>9260</v>
      </c>
      <c r="N118" s="44">
        <f>IFERROR(VLOOKUP(C118,入荷予定貼り付け!B:C,2,0),0)</f>
        <v>0</v>
      </c>
      <c r="O118" s="44">
        <f>IFERROR(VLOOKUP(C118,入荷予定貼り付け!I:J,2,0),0)</f>
        <v>0</v>
      </c>
      <c r="P118" s="44">
        <f>IFERROR(VLOOKUP(C118,確保貼り付け!C:D,2,0),0)</f>
        <v>10380</v>
      </c>
      <c r="Q118" s="45">
        <f t="shared" si="10"/>
        <v>-1120</v>
      </c>
      <c r="R118" s="45">
        <f t="shared" si="11"/>
        <v>-2341</v>
      </c>
      <c r="S118" s="45">
        <f t="shared" si="8"/>
        <v>-6438.5</v>
      </c>
      <c r="T118" s="41">
        <f t="shared" si="9"/>
        <v>0.23686340250881555</v>
      </c>
      <c r="U118" s="46"/>
      <c r="V118" s="46"/>
    </row>
    <row r="119" spans="1:23">
      <c r="A119" s="29" t="s">
        <v>1156</v>
      </c>
      <c r="B119" s="30" t="s">
        <v>356</v>
      </c>
      <c r="C119" s="17" t="s">
        <v>8</v>
      </c>
      <c r="D119" s="24" t="s">
        <v>9</v>
      </c>
      <c r="E119" s="23" t="s">
        <v>10</v>
      </c>
      <c r="F119" s="19">
        <v>3667</v>
      </c>
      <c r="G119" s="21">
        <v>3344</v>
      </c>
      <c r="H119" s="21">
        <v>5204</v>
      </c>
      <c r="I119" s="8">
        <f>VLOOKUP(C119,'202310-202403出荷数total2403220951'!B:F,5,0)</f>
        <v>1501</v>
      </c>
      <c r="J119" s="203">
        <f>VLOOKUP(C119,'出荷数2307～2406total241008110618'!B:F,5,0)</f>
        <v>3472</v>
      </c>
      <c r="K119" s="21">
        <f t="shared" si="13"/>
        <v>1446.6666666666667</v>
      </c>
      <c r="L119" s="44">
        <f>IFERROR(VLOOKUP(C119,在庫貼り付け!B:C,2,0),0)</f>
        <v>4281</v>
      </c>
      <c r="M119" s="44">
        <f>IFERROR(VLOOKUP(C119,在庫貼り付け!F:G,2,0),0)</f>
        <v>300</v>
      </c>
      <c r="N119" s="44">
        <f>IFERROR(VLOOKUP(C119,入荷予定貼り付け!B:C,2,0),0)</f>
        <v>0</v>
      </c>
      <c r="O119" s="44">
        <f>IFERROR(VLOOKUP(C119,入荷予定貼り付け!I:J,2,0),0)</f>
        <v>0</v>
      </c>
      <c r="P119" s="44">
        <f>IFERROR(VLOOKUP(C119,確保貼り付け!C:D,2,0),0)</f>
        <v>300</v>
      </c>
      <c r="Q119" s="45">
        <f t="shared" si="10"/>
        <v>0</v>
      </c>
      <c r="R119" s="45">
        <f t="shared" si="11"/>
        <v>3981</v>
      </c>
      <c r="S119" s="45">
        <f t="shared" si="8"/>
        <v>2534.333333333333</v>
      </c>
      <c r="T119" s="41">
        <f t="shared" si="9"/>
        <v>0.31579713308593466</v>
      </c>
      <c r="U119" s="46"/>
      <c r="V119" s="46"/>
      <c r="W119">
        <v>6000</v>
      </c>
    </row>
    <row r="120" spans="1:23">
      <c r="A120" s="29" t="s">
        <v>1157</v>
      </c>
      <c r="B120" s="30" t="s">
        <v>356</v>
      </c>
      <c r="C120" s="6" t="s">
        <v>106</v>
      </c>
      <c r="D120" s="20" t="s">
        <v>105</v>
      </c>
      <c r="E120" s="19" t="s">
        <v>93</v>
      </c>
      <c r="F120" s="19">
        <v>3839</v>
      </c>
      <c r="G120" s="21">
        <v>2940</v>
      </c>
      <c r="H120" s="21">
        <v>2342</v>
      </c>
      <c r="I120" s="8">
        <f>VLOOKUP(C120,'202310-202403出荷数total2403220951'!B:F,5,0)</f>
        <v>945</v>
      </c>
      <c r="J120" s="203">
        <f>VLOOKUP(C120,'出荷数2307～2406total241008110618'!B:F,5,0)</f>
        <v>2048</v>
      </c>
      <c r="K120" s="21">
        <f t="shared" si="13"/>
        <v>853.33333333333337</v>
      </c>
      <c r="L120" s="44">
        <f>IFERROR(VLOOKUP(C120,在庫貼り付け!B:C,2,0),0)</f>
        <v>2995</v>
      </c>
      <c r="M120" s="44">
        <f>IFERROR(VLOOKUP(C120,在庫貼り付け!F:G,2,0),0)</f>
        <v>0</v>
      </c>
      <c r="N120" s="44">
        <f>IFERROR(VLOOKUP(C120,入荷予定貼り付け!B:C,2,0),0)</f>
        <v>0</v>
      </c>
      <c r="O120" s="44">
        <f>IFERROR(VLOOKUP(C120,入荷予定貼り付け!I:J,2,0),0)</f>
        <v>0</v>
      </c>
      <c r="P120" s="44">
        <f>IFERROR(VLOOKUP(C120,確保貼り付け!C:D,2,0),0)</f>
        <v>0</v>
      </c>
      <c r="Q120" s="45">
        <f t="shared" si="10"/>
        <v>0</v>
      </c>
      <c r="R120" s="45">
        <f t="shared" si="11"/>
        <v>2995</v>
      </c>
      <c r="S120" s="45">
        <f t="shared" si="8"/>
        <v>2141.6666666666665</v>
      </c>
      <c r="T120" s="41">
        <f t="shared" si="9"/>
        <v>0.2849193099610462</v>
      </c>
      <c r="U120" s="46"/>
      <c r="V120" s="46"/>
    </row>
    <row r="121" spans="1:23" s="152" customFormat="1" ht="15.75">
      <c r="A121" s="29" t="s">
        <v>1158</v>
      </c>
      <c r="B121" s="145" t="s">
        <v>356</v>
      </c>
      <c r="C121" s="146" t="s">
        <v>241</v>
      </c>
      <c r="D121" s="147" t="s">
        <v>242</v>
      </c>
      <c r="E121" s="146"/>
      <c r="F121" s="146">
        <v>229</v>
      </c>
      <c r="G121" s="148">
        <v>293</v>
      </c>
      <c r="H121" s="21">
        <v>221</v>
      </c>
      <c r="I121" s="8" t="e">
        <f>VLOOKUP(C121,'202310-202403出荷数total2403220951'!B:F,5,0)</f>
        <v>#N/A</v>
      </c>
      <c r="J121" s="203">
        <f>VLOOKUP(C121,'出荷数2307～2406total241008110618'!B:F,5,0)</f>
        <v>27</v>
      </c>
      <c r="K121" s="21">
        <f t="shared" si="13"/>
        <v>11.25</v>
      </c>
      <c r="L121" s="148">
        <f>IFERROR(VLOOKUP(C121,在庫貼り付け!B:C,2,0),0)</f>
        <v>0</v>
      </c>
      <c r="M121" s="148">
        <f>IFERROR(VLOOKUP(C121,在庫貼り付け!F:G,2,0),0)</f>
        <v>0</v>
      </c>
      <c r="N121" s="44">
        <f>IFERROR(VLOOKUP(C121,入荷予定貼り付け!B:C,2,0),0)</f>
        <v>0</v>
      </c>
      <c r="O121" s="148">
        <f>IFERROR(VLOOKUP(C121,入荷予定貼り付け!I:J,2,0),0)</f>
        <v>0</v>
      </c>
      <c r="P121" s="148">
        <f>IFERROR(VLOOKUP(C121,確保貼り付け!C:D,2,0),0)</f>
        <v>0</v>
      </c>
      <c r="Q121" s="149">
        <f t="shared" si="10"/>
        <v>0</v>
      </c>
      <c r="R121" s="149">
        <f t="shared" si="11"/>
        <v>0</v>
      </c>
      <c r="S121" s="149">
        <f t="shared" si="8"/>
        <v>-11.25</v>
      </c>
      <c r="T121" s="150" t="e">
        <f t="shared" si="9"/>
        <v>#DIV/0!</v>
      </c>
      <c r="U121" s="151"/>
      <c r="V121" s="151"/>
    </row>
    <row r="122" spans="1:23">
      <c r="A122" s="29" t="s">
        <v>1159</v>
      </c>
      <c r="B122" s="30" t="s">
        <v>356</v>
      </c>
      <c r="C122" s="6" t="s">
        <v>51</v>
      </c>
      <c r="D122" s="20" t="s">
        <v>52</v>
      </c>
      <c r="E122" s="19"/>
      <c r="F122" s="19">
        <v>5984</v>
      </c>
      <c r="G122" s="21">
        <v>5894</v>
      </c>
      <c r="H122" s="21">
        <v>7752</v>
      </c>
      <c r="I122" s="213">
        <f>VLOOKUP(C122,'202310-202403出荷数total2403220951'!B:F,5,0)</f>
        <v>5083</v>
      </c>
      <c r="J122" s="203">
        <f>VLOOKUP(C122,'出荷数2307～2406total241008110618'!B:F,5,0)</f>
        <v>7615</v>
      </c>
      <c r="K122" s="21">
        <f t="shared" si="13"/>
        <v>3172.9166666666665</v>
      </c>
      <c r="L122" s="44">
        <f>IFERROR(VLOOKUP(C122,在庫貼り付け!B:C,2,0),0)</f>
        <v>4117</v>
      </c>
      <c r="M122" s="44">
        <f>IFERROR(VLOOKUP(C122,在庫貼り付け!F:G,2,0),0)</f>
        <v>0</v>
      </c>
      <c r="N122" s="44">
        <f>IFERROR(VLOOKUP(C122,入荷予定貼り付け!B:C,2,0),0)</f>
        <v>0</v>
      </c>
      <c r="O122" s="44">
        <f>IFERROR(VLOOKUP(C122,入荷予定貼り付け!I:J,2,0),0)</f>
        <v>0</v>
      </c>
      <c r="P122" s="44">
        <f>IFERROR(VLOOKUP(C122,確保貼り付け!C:D,2,0),0)</f>
        <v>0</v>
      </c>
      <c r="Q122" s="45">
        <f t="shared" si="10"/>
        <v>0</v>
      </c>
      <c r="R122" s="45">
        <f t="shared" si="11"/>
        <v>4117</v>
      </c>
      <c r="S122" s="45">
        <f t="shared" si="8"/>
        <v>944.08333333333348</v>
      </c>
      <c r="T122" s="41">
        <f t="shared" si="9"/>
        <v>0.77068658408226054</v>
      </c>
      <c r="U122" s="46"/>
      <c r="V122" s="46"/>
    </row>
    <row r="123" spans="1:23">
      <c r="A123" s="29" t="s">
        <v>1160</v>
      </c>
      <c r="B123" s="30" t="s">
        <v>356</v>
      </c>
      <c r="C123" s="6" t="s">
        <v>102</v>
      </c>
      <c r="D123" s="20" t="s">
        <v>101</v>
      </c>
      <c r="E123" s="19" t="s">
        <v>93</v>
      </c>
      <c r="F123" s="19">
        <v>6188</v>
      </c>
      <c r="G123" s="21">
        <v>5369</v>
      </c>
      <c r="H123" s="21">
        <v>4487</v>
      </c>
      <c r="I123" s="8">
        <f>VLOOKUP(C123,'202310-202403出荷数total2403220951'!B:F,5,0)</f>
        <v>1851</v>
      </c>
      <c r="J123" s="203">
        <f>VLOOKUP(C123,'出荷数2307～2406total241008110618'!B:F,5,0)</f>
        <v>3604</v>
      </c>
      <c r="K123" s="21">
        <f t="shared" si="13"/>
        <v>1501.6666666666667</v>
      </c>
      <c r="L123" s="44">
        <f>IFERROR(VLOOKUP(C123,在庫貼り付け!B:C,2,0),0)</f>
        <v>1784</v>
      </c>
      <c r="M123" s="44">
        <f>IFERROR(VLOOKUP(C123,在庫貼り付け!F:G,2,0),0)</f>
        <v>0</v>
      </c>
      <c r="N123" s="44">
        <f>IFERROR(VLOOKUP(C123,入荷予定貼り付け!B:C,2,0),0)</f>
        <v>0</v>
      </c>
      <c r="O123" s="44">
        <f>IFERROR(VLOOKUP(C123,入荷予定貼り付け!I:J,2,0),0)</f>
        <v>0</v>
      </c>
      <c r="P123" s="44">
        <f>IFERROR(VLOOKUP(C123,確保貼り付け!C:D,2,0),0)</f>
        <v>0</v>
      </c>
      <c r="Q123" s="45">
        <f t="shared" si="10"/>
        <v>0</v>
      </c>
      <c r="R123" s="45">
        <f t="shared" si="11"/>
        <v>1784</v>
      </c>
      <c r="S123" s="45">
        <f t="shared" si="8"/>
        <v>282.33333333333326</v>
      </c>
      <c r="T123" s="41">
        <f t="shared" si="9"/>
        <v>0.84174140508221229</v>
      </c>
      <c r="U123" s="46"/>
      <c r="V123" s="46"/>
    </row>
    <row r="124" spans="1:23">
      <c r="A124" s="29" t="s">
        <v>1161</v>
      </c>
      <c r="B124" s="30" t="s">
        <v>356</v>
      </c>
      <c r="C124" s="6" t="s">
        <v>75</v>
      </c>
      <c r="D124" s="20" t="s">
        <v>76</v>
      </c>
      <c r="E124" s="19"/>
      <c r="F124" s="19">
        <v>3247</v>
      </c>
      <c r="G124" s="21">
        <v>4123</v>
      </c>
      <c r="H124" s="21">
        <v>3244</v>
      </c>
      <c r="I124" s="8">
        <f>VLOOKUP(C124,'202310-202403出荷数total2403220951'!B:F,5,0)</f>
        <v>1725</v>
      </c>
      <c r="J124" s="203">
        <f>VLOOKUP(C124,'出荷数2307～2406total241008110618'!B:F,5,0)</f>
        <v>3316</v>
      </c>
      <c r="K124" s="21">
        <f t="shared" si="13"/>
        <v>1381.6666666666667</v>
      </c>
      <c r="L124" s="44">
        <f>IFERROR(VLOOKUP(C124,在庫貼り付け!B:C,2,0),0)</f>
        <v>2483</v>
      </c>
      <c r="M124" s="44">
        <f>IFERROR(VLOOKUP(C124,在庫貼り付け!F:G,2,0),0)</f>
        <v>0</v>
      </c>
      <c r="N124" s="44">
        <f>IFERROR(VLOOKUP(C124,入荷予定貼り付け!B:C,2,0),0)</f>
        <v>0</v>
      </c>
      <c r="O124" s="44">
        <f>IFERROR(VLOOKUP(C124,入荷予定貼り付け!I:J,2,0),0)</f>
        <v>0</v>
      </c>
      <c r="P124" s="44">
        <f>IFERROR(VLOOKUP(C124,確保貼り付け!C:D,2,0),0)</f>
        <v>0</v>
      </c>
      <c r="Q124" s="45">
        <f t="shared" si="10"/>
        <v>0</v>
      </c>
      <c r="R124" s="45">
        <f t="shared" si="11"/>
        <v>2483</v>
      </c>
      <c r="S124" s="45">
        <f t="shared" si="8"/>
        <v>1101.3333333333333</v>
      </c>
      <c r="T124" s="41">
        <f t="shared" si="9"/>
        <v>0.55645053027251978</v>
      </c>
      <c r="U124" s="46"/>
      <c r="V124" s="46"/>
    </row>
    <row r="125" spans="1:23">
      <c r="A125" s="29" t="s">
        <v>1162</v>
      </c>
      <c r="B125" s="30" t="s">
        <v>356</v>
      </c>
      <c r="C125" s="6" t="s">
        <v>180</v>
      </c>
      <c r="D125" s="20" t="s">
        <v>181</v>
      </c>
      <c r="E125" s="19"/>
      <c r="F125" s="19">
        <v>4027</v>
      </c>
      <c r="G125" s="21">
        <v>3846</v>
      </c>
      <c r="H125" s="21">
        <v>5435</v>
      </c>
      <c r="I125" s="8">
        <f>VLOOKUP(C125,'202310-202403出荷数total2403220951'!B:F,5,0)</f>
        <v>2023</v>
      </c>
      <c r="J125" s="203">
        <f>VLOOKUP(C125,'出荷数2307～2406total241008110618'!B:F,5,0)</f>
        <v>2304</v>
      </c>
      <c r="K125" s="21">
        <f t="shared" si="13"/>
        <v>960</v>
      </c>
      <c r="L125" s="44">
        <f>IFERROR(VLOOKUP(C125,在庫貼り付け!B:C,2,0),0)</f>
        <v>2138</v>
      </c>
      <c r="M125" s="44">
        <f>IFERROR(VLOOKUP(C125,在庫貼り付け!F:G,2,0),0)</f>
        <v>0</v>
      </c>
      <c r="N125" s="44">
        <f>IFERROR(VLOOKUP(C125,入荷予定貼り付け!B:C,2,0),0)</f>
        <v>0</v>
      </c>
      <c r="O125" s="44">
        <f>IFERROR(VLOOKUP(C125,入荷予定貼り付け!I:J,2,0),0)</f>
        <v>0</v>
      </c>
      <c r="P125" s="44">
        <f>IFERROR(VLOOKUP(C125,確保貼り付け!C:D,2,0),0)</f>
        <v>0</v>
      </c>
      <c r="Q125" s="45">
        <f t="shared" si="10"/>
        <v>0</v>
      </c>
      <c r="R125" s="45">
        <f t="shared" si="11"/>
        <v>2138</v>
      </c>
      <c r="S125" s="45">
        <f t="shared" si="8"/>
        <v>1178</v>
      </c>
      <c r="T125" s="41">
        <f t="shared" si="9"/>
        <v>0.44901777362020578</v>
      </c>
      <c r="U125" s="46"/>
      <c r="V125" s="46"/>
    </row>
    <row r="126" spans="1:23">
      <c r="A126" s="29" t="s">
        <v>1163</v>
      </c>
      <c r="B126" s="30" t="s">
        <v>356</v>
      </c>
      <c r="C126" s="7" t="s">
        <v>1005</v>
      </c>
      <c r="D126" s="20" t="s">
        <v>1261</v>
      </c>
      <c r="E126" s="19" t="s">
        <v>212</v>
      </c>
      <c r="F126" s="19">
        <v>1488</v>
      </c>
      <c r="G126" s="21">
        <v>1122</v>
      </c>
      <c r="H126" s="21">
        <v>685</v>
      </c>
      <c r="I126" s="8">
        <f>VLOOKUP(C126,'202310-202403出荷数total2403220951'!B:F,5,0)</f>
        <v>95</v>
      </c>
      <c r="J126" s="203">
        <f>VLOOKUP(C126,'出荷数2307～2406total241008110618'!B:F,5,0)</f>
        <v>192</v>
      </c>
      <c r="K126" s="21">
        <f t="shared" si="13"/>
        <v>80</v>
      </c>
      <c r="L126" s="44">
        <f>IFERROR(VLOOKUP(C126,在庫貼り付け!B:C,2,0),0)</f>
        <v>407</v>
      </c>
      <c r="M126" s="44">
        <f>IFERROR(VLOOKUP(C126,在庫貼り付け!F:G,2,0),0)</f>
        <v>0</v>
      </c>
      <c r="N126" s="44">
        <f>IFERROR(VLOOKUP(C126,入荷予定貼り付け!B:C,2,0),0)</f>
        <v>0</v>
      </c>
      <c r="O126" s="44">
        <f>IFERROR(VLOOKUP(C126,入荷予定貼り付け!I:J,2,0),0)</f>
        <v>0</v>
      </c>
      <c r="P126" s="44">
        <f>IFERROR(VLOOKUP(C126,確保貼り付け!C:D,2,0),0)</f>
        <v>0</v>
      </c>
      <c r="Q126" s="45">
        <f t="shared" si="10"/>
        <v>0</v>
      </c>
      <c r="R126" s="45">
        <f t="shared" si="11"/>
        <v>407</v>
      </c>
      <c r="S126" s="45">
        <f t="shared" si="8"/>
        <v>327</v>
      </c>
      <c r="T126" s="41">
        <f t="shared" si="9"/>
        <v>0.19656019656019655</v>
      </c>
      <c r="U126" s="46"/>
      <c r="V126" s="46"/>
    </row>
    <row r="127" spans="1:23">
      <c r="A127" s="29" t="s">
        <v>1164</v>
      </c>
      <c r="B127" s="30" t="s">
        <v>356</v>
      </c>
      <c r="C127" s="6" t="s">
        <v>26</v>
      </c>
      <c r="D127" s="20" t="s">
        <v>27</v>
      </c>
      <c r="E127" s="19"/>
      <c r="F127" s="19">
        <v>1951</v>
      </c>
      <c r="G127" s="21">
        <v>2043</v>
      </c>
      <c r="H127" s="21">
        <v>864</v>
      </c>
      <c r="I127" s="213">
        <f>VLOOKUP(C127,'202310-202403出荷数total2403220951'!B:F,5,0)</f>
        <v>1058</v>
      </c>
      <c r="J127" s="203">
        <f>VLOOKUP(C127,'出荷数2307～2406total241008110618'!B:F,5,0)</f>
        <v>1613</v>
      </c>
      <c r="K127" s="21">
        <f t="shared" si="13"/>
        <v>672.08333333333337</v>
      </c>
      <c r="L127" s="44">
        <f>IFERROR(VLOOKUP(C127,在庫貼り付け!B:C,2,0),0)</f>
        <v>305</v>
      </c>
      <c r="M127" s="44">
        <f>IFERROR(VLOOKUP(C127,在庫貼り付け!F:G,2,0),0)</f>
        <v>0</v>
      </c>
      <c r="N127" s="44">
        <f>IFERROR(VLOOKUP(C127,入荷予定貼り付け!B:C,2,0),0)</f>
        <v>0</v>
      </c>
      <c r="O127" s="44">
        <f>IFERROR(VLOOKUP(C127,入荷予定貼り付け!I:J,2,0),0)</f>
        <v>0</v>
      </c>
      <c r="P127" s="44">
        <f>IFERROR(VLOOKUP(C127,確保貼り付け!C:D,2,0),0)</f>
        <v>200</v>
      </c>
      <c r="Q127" s="45">
        <f t="shared" si="10"/>
        <v>-200</v>
      </c>
      <c r="R127" s="45">
        <f t="shared" si="11"/>
        <v>105</v>
      </c>
      <c r="S127" s="45">
        <f t="shared" si="8"/>
        <v>-567.08333333333337</v>
      </c>
      <c r="T127" s="41">
        <f t="shared" si="9"/>
        <v>2.2035519125683063</v>
      </c>
      <c r="U127" s="12"/>
      <c r="V127" s="12"/>
      <c r="W127">
        <v>2144</v>
      </c>
    </row>
    <row r="128" spans="1:23">
      <c r="A128" s="29" t="s">
        <v>1165</v>
      </c>
      <c r="B128" s="30" t="s">
        <v>356</v>
      </c>
      <c r="C128" s="6" t="s">
        <v>49</v>
      </c>
      <c r="D128" s="20" t="s">
        <v>50</v>
      </c>
      <c r="E128" s="19"/>
      <c r="F128" s="19">
        <v>7</v>
      </c>
      <c r="G128" s="21">
        <v>2715</v>
      </c>
      <c r="H128" s="21">
        <v>6245</v>
      </c>
      <c r="I128" s="8">
        <f>VLOOKUP(C128,'202310-202403出荷数total2403220951'!B:F,5,0)</f>
        <v>2605</v>
      </c>
      <c r="J128" s="203">
        <f>VLOOKUP(C128,'出荷数2307～2406total241008110618'!B:F,5,0)</f>
        <v>4562</v>
      </c>
      <c r="K128" s="21">
        <f t="shared" si="13"/>
        <v>1900.8333333333333</v>
      </c>
      <c r="L128" s="44">
        <f>IFERROR(VLOOKUP(C128,在庫貼り付け!B:C,2,0),0)</f>
        <v>7732</v>
      </c>
      <c r="M128" s="44">
        <f>IFERROR(VLOOKUP(C128,在庫貼り付け!F:G,2,0),0)</f>
        <v>1000</v>
      </c>
      <c r="N128" s="44">
        <f>IFERROR(VLOOKUP(C128,入荷予定貼り付け!B:C,2,0),0)</f>
        <v>0</v>
      </c>
      <c r="O128" s="44">
        <f>IFERROR(VLOOKUP(C128,入荷予定貼り付け!I:J,2,0),0)</f>
        <v>0</v>
      </c>
      <c r="P128" s="44">
        <f>IFERROR(VLOOKUP(C128,確保貼り付け!C:D,2,0),0)</f>
        <v>1000</v>
      </c>
      <c r="Q128" s="45">
        <f t="shared" si="10"/>
        <v>0</v>
      </c>
      <c r="R128" s="45">
        <f t="shared" si="11"/>
        <v>6732</v>
      </c>
      <c r="S128" s="45">
        <f t="shared" si="8"/>
        <v>4831.166666666667</v>
      </c>
      <c r="T128" s="41">
        <f t="shared" si="9"/>
        <v>0.21768590624522827</v>
      </c>
      <c r="U128" s="12"/>
      <c r="V128" s="12"/>
    </row>
    <row r="129" spans="1:23">
      <c r="A129" s="29" t="s">
        <v>1166</v>
      </c>
      <c r="B129" s="30" t="s">
        <v>356</v>
      </c>
      <c r="C129" s="6" t="s">
        <v>89</v>
      </c>
      <c r="D129" s="20" t="s">
        <v>90</v>
      </c>
      <c r="E129" s="19" t="s">
        <v>85</v>
      </c>
      <c r="F129" s="19">
        <v>9483</v>
      </c>
      <c r="G129" s="21">
        <v>8523</v>
      </c>
      <c r="H129" s="21">
        <v>5311</v>
      </c>
      <c r="I129" s="8">
        <f>VLOOKUP(C129,'202310-202403出荷数total2403220951'!B:F,5,0)</f>
        <v>2135</v>
      </c>
      <c r="J129" s="203">
        <f>VLOOKUP(C129,'出荷数2307～2406total241008110618'!B:F,5,0)</f>
        <v>4055</v>
      </c>
      <c r="K129" s="21">
        <f t="shared" si="13"/>
        <v>1689.5833333333333</v>
      </c>
      <c r="L129" s="44">
        <f>IFERROR(VLOOKUP(C129,在庫貼り付け!B:C,2,0),0)</f>
        <v>3235</v>
      </c>
      <c r="M129" s="44">
        <f>IFERROR(VLOOKUP(C129,在庫貼り付け!F:G,2,0),0)</f>
        <v>0</v>
      </c>
      <c r="N129" s="44">
        <f>IFERROR(VLOOKUP(C129,入荷予定貼り付け!B:C,2,0),0)</f>
        <v>0</v>
      </c>
      <c r="O129" s="44">
        <f>IFERROR(VLOOKUP(C129,入荷予定貼り付け!I:J,2,0),0)</f>
        <v>0</v>
      </c>
      <c r="P129" s="44">
        <f>IFERROR(VLOOKUP(C129,確保貼り付け!C:D,2,0),0)</f>
        <v>0</v>
      </c>
      <c r="Q129" s="45">
        <f t="shared" si="10"/>
        <v>0</v>
      </c>
      <c r="R129" s="45">
        <f t="shared" si="11"/>
        <v>3235</v>
      </c>
      <c r="S129" s="45">
        <f t="shared" si="8"/>
        <v>1545.4166666666667</v>
      </c>
      <c r="T129" s="41">
        <f t="shared" si="9"/>
        <v>0.52228232869654811</v>
      </c>
      <c r="U129" s="46"/>
      <c r="V129" s="46"/>
    </row>
    <row r="130" spans="1:23">
      <c r="A130" s="29" t="s">
        <v>1167</v>
      </c>
      <c r="B130" s="30" t="s">
        <v>356</v>
      </c>
      <c r="C130" s="7" t="s">
        <v>199</v>
      </c>
      <c r="D130" s="20" t="s">
        <v>200</v>
      </c>
      <c r="E130" s="19"/>
      <c r="F130" s="19">
        <v>13106</v>
      </c>
      <c r="G130" s="21">
        <v>11313</v>
      </c>
      <c r="H130" s="21">
        <v>9842</v>
      </c>
      <c r="I130" s="213">
        <f>VLOOKUP(C130,'202310-202403出荷数total2403220951'!B:F,5,0)</f>
        <v>6655</v>
      </c>
      <c r="J130" s="203">
        <f>VLOOKUP(C130,'出荷数2307～2406total241008110618'!B:F,5,0)</f>
        <v>9437</v>
      </c>
      <c r="K130" s="21">
        <f t="shared" si="13"/>
        <v>3932.0833333333335</v>
      </c>
      <c r="L130" s="44">
        <f>IFERROR(VLOOKUP(C130,在庫貼り付け!B:C,2,0),0)</f>
        <v>7071</v>
      </c>
      <c r="M130" s="44">
        <f>IFERROR(VLOOKUP(C130,在庫貼り付け!F:G,2,0),0)</f>
        <v>500</v>
      </c>
      <c r="N130" s="44">
        <f>IFERROR(VLOOKUP(C130,入荷予定貼り付け!B:C,2,0),0)</f>
        <v>0</v>
      </c>
      <c r="O130" s="44">
        <f>IFERROR(VLOOKUP(C130,入荷予定貼り付け!I:J,2,0),0)</f>
        <v>0</v>
      </c>
      <c r="P130" s="44">
        <f>IFERROR(VLOOKUP(C130,確保貼り付け!C:D,2,0),0)</f>
        <v>500</v>
      </c>
      <c r="Q130" s="45">
        <f t="shared" si="10"/>
        <v>0</v>
      </c>
      <c r="R130" s="45">
        <f t="shared" si="11"/>
        <v>6571</v>
      </c>
      <c r="S130" s="45">
        <f t="shared" ref="S130:S219" si="14">R130-K130</f>
        <v>2638.9166666666665</v>
      </c>
      <c r="T130" s="41">
        <f t="shared" ref="T130:T219" si="15">K130/SUM(L130:M130)</f>
        <v>0.51936115880773126</v>
      </c>
      <c r="U130" s="46" t="s">
        <v>3951</v>
      </c>
      <c r="V130" s="250"/>
      <c r="W130">
        <v>9000</v>
      </c>
    </row>
    <row r="131" spans="1:23">
      <c r="A131" s="29" t="s">
        <v>1168</v>
      </c>
      <c r="B131" s="30" t="s">
        <v>356</v>
      </c>
      <c r="C131" s="6" t="s">
        <v>148</v>
      </c>
      <c r="D131" s="20" t="s">
        <v>149</v>
      </c>
      <c r="E131" s="19" t="s">
        <v>2743</v>
      </c>
      <c r="F131" s="19">
        <v>14630</v>
      </c>
      <c r="G131" s="21">
        <v>14283</v>
      </c>
      <c r="H131" s="21">
        <v>12589</v>
      </c>
      <c r="I131" s="8">
        <f>VLOOKUP(C131,'202310-202403出荷数total2403220951'!B:F,5,0)</f>
        <v>3291</v>
      </c>
      <c r="J131" s="203">
        <f>VLOOKUP(C131,'出荷数2307～2406total241008110618'!B:F,5,0)</f>
        <v>7501</v>
      </c>
      <c r="K131" s="21">
        <f t="shared" si="13"/>
        <v>3125.4166666666665</v>
      </c>
      <c r="L131" s="44">
        <f>IFERROR(VLOOKUP(C131,在庫貼り付け!B:C,2,0),0)</f>
        <v>4318</v>
      </c>
      <c r="M131" s="44">
        <f>IFERROR(VLOOKUP(C131,在庫貼り付け!F:G,2,0),0)</f>
        <v>3622</v>
      </c>
      <c r="N131" s="44">
        <f>IFERROR(VLOOKUP(C131,入荷予定貼り付け!B:C,2,0),0)</f>
        <v>0</v>
      </c>
      <c r="O131" s="44">
        <f>IFERROR(VLOOKUP(C131,入荷予定貼り付け!I:J,2,0),0)</f>
        <v>0</v>
      </c>
      <c r="P131" s="44">
        <f>IFERROR(VLOOKUP(C131,確保貼り付け!C:D,2,0),0)</f>
        <v>3922</v>
      </c>
      <c r="Q131" s="45">
        <f t="shared" ref="Q131:Q228" si="16">M131+O131-P131</f>
        <v>-300</v>
      </c>
      <c r="R131" s="45">
        <f t="shared" ref="R131:R159" si="17">SUM(L131:O131)-P131-M131</f>
        <v>396</v>
      </c>
      <c r="S131" s="45">
        <f t="shared" si="14"/>
        <v>-2729.4166666666665</v>
      </c>
      <c r="T131" s="41">
        <f t="shared" si="15"/>
        <v>0.39362930310663308</v>
      </c>
      <c r="U131" s="46"/>
      <c r="V131" s="46"/>
    </row>
    <row r="132" spans="1:23">
      <c r="A132" s="29" t="s">
        <v>1169</v>
      </c>
      <c r="B132" s="30" t="s">
        <v>356</v>
      </c>
      <c r="C132" s="6" t="s">
        <v>2899</v>
      </c>
      <c r="D132" s="20" t="s">
        <v>78</v>
      </c>
      <c r="E132" s="19"/>
      <c r="F132" s="19">
        <v>3989</v>
      </c>
      <c r="G132" s="21">
        <v>5436</v>
      </c>
      <c r="H132" s="21">
        <v>4891</v>
      </c>
      <c r="I132" s="213">
        <f>VLOOKUP(C132,'202310-202403出荷数total2403220951'!B:F,5,0)</f>
        <v>2737</v>
      </c>
      <c r="J132" s="203">
        <f>VLOOKUP(C132,'出荷数2307～2406total241008110618'!B:F,5,0)</f>
        <v>5560</v>
      </c>
      <c r="K132" s="21">
        <f t="shared" si="13"/>
        <v>2316.6666666666665</v>
      </c>
      <c r="L132" s="44">
        <f>IFERROR(VLOOKUP(C132,在庫貼り付け!B:C,2,0),0)</f>
        <v>3659</v>
      </c>
      <c r="M132" s="44">
        <f>IFERROR(VLOOKUP(C132,在庫貼り付け!F:G,2,0),0)</f>
        <v>0</v>
      </c>
      <c r="N132" s="44">
        <f>IFERROR(VLOOKUP(C132,入荷予定貼り付け!B:C,2,0),0)</f>
        <v>0</v>
      </c>
      <c r="O132" s="44">
        <f>IFERROR(VLOOKUP(C132,入荷予定貼り付け!I:J,2,0),0)</f>
        <v>0</v>
      </c>
      <c r="P132" s="44">
        <f>IFERROR(VLOOKUP(C132,確保貼り付け!C:D,2,0),0)</f>
        <v>0</v>
      </c>
      <c r="Q132" s="45">
        <f t="shared" si="16"/>
        <v>0</v>
      </c>
      <c r="R132" s="45">
        <f t="shared" si="17"/>
        <v>3659</v>
      </c>
      <c r="S132" s="45">
        <f t="shared" si="14"/>
        <v>1342.3333333333335</v>
      </c>
      <c r="T132" s="41">
        <f t="shared" si="15"/>
        <v>0.63314202423248611</v>
      </c>
      <c r="U132" s="46"/>
      <c r="V132" s="46"/>
    </row>
    <row r="133" spans="1:23">
      <c r="A133" s="29" t="s">
        <v>1170</v>
      </c>
      <c r="B133" s="30" t="s">
        <v>356</v>
      </c>
      <c r="C133" s="6" t="s">
        <v>18</v>
      </c>
      <c r="D133" s="20" t="s">
        <v>19</v>
      </c>
      <c r="E133" s="19"/>
      <c r="F133" s="19">
        <v>25183</v>
      </c>
      <c r="G133" s="21">
        <v>19259</v>
      </c>
      <c r="H133" s="21">
        <v>9465</v>
      </c>
      <c r="I133" s="8">
        <f>VLOOKUP(C133,'202310-202403出荷数total2403220951'!B:F,5,0)</f>
        <v>2574</v>
      </c>
      <c r="J133" s="203">
        <f>VLOOKUP(C133,'出荷数2307～2406total241008110618'!B:F,5,0)</f>
        <v>6136</v>
      </c>
      <c r="K133" s="21">
        <f t="shared" si="13"/>
        <v>2556.6666666666665</v>
      </c>
      <c r="L133" s="44">
        <f>IFERROR(VLOOKUP(C133,在庫貼り付け!B:C,2,0),0)</f>
        <v>2898</v>
      </c>
      <c r="M133" s="44">
        <f>IFERROR(VLOOKUP(C133,在庫貼り付け!F:G,2,0),0)</f>
        <v>0</v>
      </c>
      <c r="N133" s="44">
        <f>IFERROR(VLOOKUP(C133,入荷予定貼り付け!B:C,2,0),0)</f>
        <v>0</v>
      </c>
      <c r="O133" s="44">
        <f>IFERROR(VLOOKUP(C133,入荷予定貼り付け!I:J,2,0),0)</f>
        <v>0</v>
      </c>
      <c r="P133" s="44">
        <f>IFERROR(VLOOKUP(C133,確保貼り付け!C:D,2,0),0)</f>
        <v>0</v>
      </c>
      <c r="Q133" s="45">
        <f t="shared" si="16"/>
        <v>0</v>
      </c>
      <c r="R133" s="45">
        <f t="shared" si="17"/>
        <v>2898</v>
      </c>
      <c r="S133" s="45">
        <f t="shared" si="14"/>
        <v>341.33333333333348</v>
      </c>
      <c r="T133" s="41">
        <f t="shared" si="15"/>
        <v>0.88221762134805604</v>
      </c>
      <c r="U133" s="46"/>
      <c r="V133" s="46"/>
    </row>
    <row r="134" spans="1:23">
      <c r="A134" s="29" t="s">
        <v>1171</v>
      </c>
      <c r="B134" s="30" t="s">
        <v>356</v>
      </c>
      <c r="C134" s="6" t="s">
        <v>131</v>
      </c>
      <c r="D134" s="20" t="s">
        <v>132</v>
      </c>
      <c r="E134" s="19" t="s">
        <v>133</v>
      </c>
      <c r="F134" s="19">
        <v>8130</v>
      </c>
      <c r="G134" s="21">
        <v>8476</v>
      </c>
      <c r="H134" s="21">
        <v>4956</v>
      </c>
      <c r="I134" s="213">
        <f>VLOOKUP(C134,'202310-202403出荷数total2403220951'!B:F,5,0)</f>
        <v>3144</v>
      </c>
      <c r="J134" s="203">
        <f>VLOOKUP(C134,'出荷数2307～2406total241008110618'!B:F,5,0)</f>
        <v>5322</v>
      </c>
      <c r="K134" s="21">
        <f t="shared" si="13"/>
        <v>2217.5</v>
      </c>
      <c r="L134" s="44">
        <f>IFERROR(VLOOKUP(C134,在庫貼り付け!B:C,2,0),0)</f>
        <v>4583</v>
      </c>
      <c r="M134" s="44">
        <f>IFERROR(VLOOKUP(C134,在庫貼り付け!F:G,2,0),0)</f>
        <v>100</v>
      </c>
      <c r="N134" s="44">
        <f>IFERROR(VLOOKUP(C134,入荷予定貼り付け!B:C,2,0),0)</f>
        <v>0</v>
      </c>
      <c r="O134" s="44">
        <f>IFERROR(VLOOKUP(C134,入荷予定貼り付け!I:J,2,0),0)</f>
        <v>0</v>
      </c>
      <c r="P134" s="44">
        <f>IFERROR(VLOOKUP(C134,確保貼り付け!C:D,2,0),0)</f>
        <v>100</v>
      </c>
      <c r="Q134" s="45">
        <f t="shared" si="16"/>
        <v>0</v>
      </c>
      <c r="R134" s="45">
        <f t="shared" si="17"/>
        <v>4483</v>
      </c>
      <c r="S134" s="45">
        <f t="shared" si="14"/>
        <v>2265.5</v>
      </c>
      <c r="T134" s="41">
        <f t="shared" si="15"/>
        <v>0.47352124706384796</v>
      </c>
      <c r="U134" s="46"/>
      <c r="V134" s="46"/>
    </row>
    <row r="135" spans="1:23">
      <c r="A135" s="29" t="s">
        <v>1172</v>
      </c>
      <c r="B135" s="30" t="s">
        <v>356</v>
      </c>
      <c r="C135" s="17" t="s">
        <v>112</v>
      </c>
      <c r="D135" s="24" t="s">
        <v>113</v>
      </c>
      <c r="E135" s="23"/>
      <c r="F135" s="19">
        <v>754</v>
      </c>
      <c r="G135" s="21">
        <v>9776</v>
      </c>
      <c r="H135" s="21">
        <v>489</v>
      </c>
      <c r="I135" s="8">
        <f>VLOOKUP(C135,'202310-202403出荷数total2403220951'!B:F,5,0)</f>
        <v>160</v>
      </c>
      <c r="J135" s="203">
        <f>VLOOKUP(C135,'出荷数2307～2406total241008110618'!B:F,5,0)</f>
        <v>476</v>
      </c>
      <c r="K135" s="21">
        <f t="shared" si="13"/>
        <v>198.33333333333334</v>
      </c>
      <c r="L135" s="44">
        <f>IFERROR(VLOOKUP(C135,在庫貼り付け!B:C,2,0),0)</f>
        <v>8488</v>
      </c>
      <c r="M135" s="44">
        <f>IFERROR(VLOOKUP(C135,在庫貼り付け!F:G,2,0),0)</f>
        <v>300</v>
      </c>
      <c r="N135" s="44">
        <f>IFERROR(VLOOKUP(C135,入荷予定貼り付け!B:C,2,0),0)</f>
        <v>0</v>
      </c>
      <c r="O135" s="44">
        <f>IFERROR(VLOOKUP(C135,入荷予定貼り付け!I:J,2,0),0)</f>
        <v>0</v>
      </c>
      <c r="P135" s="44">
        <f>IFERROR(VLOOKUP(C135,確保貼り付け!C:D,2,0),0)</f>
        <v>300</v>
      </c>
      <c r="Q135" s="45">
        <f t="shared" si="16"/>
        <v>0</v>
      </c>
      <c r="R135" s="45">
        <f t="shared" si="17"/>
        <v>8188</v>
      </c>
      <c r="S135" s="45">
        <f t="shared" si="14"/>
        <v>7989.666666666667</v>
      </c>
      <c r="T135" s="41">
        <f t="shared" si="15"/>
        <v>2.2568654225458961E-2</v>
      </c>
      <c r="U135" s="46"/>
      <c r="V135" s="46"/>
    </row>
    <row r="136" spans="1:23">
      <c r="A136" s="29" t="s">
        <v>1173</v>
      </c>
      <c r="B136" s="30" t="s">
        <v>356</v>
      </c>
      <c r="C136" s="6" t="s">
        <v>100</v>
      </c>
      <c r="D136" s="20" t="s">
        <v>101</v>
      </c>
      <c r="E136" s="19" t="s">
        <v>85</v>
      </c>
      <c r="F136" s="19">
        <v>7814</v>
      </c>
      <c r="G136" s="21">
        <v>7684</v>
      </c>
      <c r="H136" s="21">
        <v>7018</v>
      </c>
      <c r="I136" s="8">
        <f>VLOOKUP(C136,'202310-202403出荷数total2403220951'!B:F,5,0)</f>
        <v>3238</v>
      </c>
      <c r="J136" s="203">
        <f>VLOOKUP(C136,'出荷数2307～2406total241008110618'!B:F,5,0)</f>
        <v>6522</v>
      </c>
      <c r="K136" s="21">
        <f t="shared" si="13"/>
        <v>2717.5</v>
      </c>
      <c r="L136" s="44">
        <f>IFERROR(VLOOKUP(C136,在庫貼り付け!B:C,2,0),0)</f>
        <v>3501</v>
      </c>
      <c r="M136" s="44">
        <f>IFERROR(VLOOKUP(C136,在庫貼り付け!F:G,2,0),0)</f>
        <v>0</v>
      </c>
      <c r="N136" s="44">
        <f>IFERROR(VLOOKUP(C136,入荷予定貼り付け!B:C,2,0),0)</f>
        <v>0</v>
      </c>
      <c r="O136" s="44">
        <f>IFERROR(VLOOKUP(C136,入荷予定貼り付け!I:J,2,0),0)</f>
        <v>0</v>
      </c>
      <c r="P136" s="44">
        <f>IFERROR(VLOOKUP(C136,確保貼り付け!C:D,2,0),0)</f>
        <v>0</v>
      </c>
      <c r="Q136" s="45">
        <f t="shared" si="16"/>
        <v>0</v>
      </c>
      <c r="R136" s="45">
        <f t="shared" si="17"/>
        <v>3501</v>
      </c>
      <c r="S136" s="45">
        <f t="shared" si="14"/>
        <v>783.5</v>
      </c>
      <c r="T136" s="41">
        <f t="shared" si="15"/>
        <v>0.77620679805769777</v>
      </c>
      <c r="U136" s="46"/>
      <c r="V136" s="46"/>
    </row>
    <row r="137" spans="1:23">
      <c r="A137" s="29" t="s">
        <v>1174</v>
      </c>
      <c r="B137" s="30" t="s">
        <v>356</v>
      </c>
      <c r="C137" s="17" t="s">
        <v>252</v>
      </c>
      <c r="D137" s="24" t="s">
        <v>253</v>
      </c>
      <c r="E137" s="23"/>
      <c r="F137" s="19">
        <v>3927</v>
      </c>
      <c r="G137" s="21">
        <v>6192</v>
      </c>
      <c r="H137" s="21">
        <v>3235</v>
      </c>
      <c r="I137" s="8">
        <f>VLOOKUP(C137,'202310-202403出荷数total2403220951'!B:F,5,0)</f>
        <v>1313</v>
      </c>
      <c r="J137" s="203">
        <f>VLOOKUP(C137,'出荷数2307～2406total241008110618'!B:F,5,0)</f>
        <v>2809</v>
      </c>
      <c r="K137" s="21">
        <f t="shared" si="13"/>
        <v>1170.4166666666667</v>
      </c>
      <c r="L137" s="44">
        <f>IFERROR(VLOOKUP(C137,在庫貼り付け!B:C,2,0),0)</f>
        <v>686</v>
      </c>
      <c r="M137" s="44">
        <f>IFERROR(VLOOKUP(C137,在庫貼り付け!F:G,2,0),0)</f>
        <v>0</v>
      </c>
      <c r="N137" s="44">
        <f>IFERROR(VLOOKUP(C137,入荷予定貼り付け!B:C,2,0),0)</f>
        <v>3000</v>
      </c>
      <c r="O137" s="44">
        <f>IFERROR(VLOOKUP(C137,入荷予定貼り付け!I:J,2,0),0)</f>
        <v>0</v>
      </c>
      <c r="P137" s="44">
        <f>IFERROR(VLOOKUP(C137,確保貼り付け!C:D,2,0),0)</f>
        <v>0</v>
      </c>
      <c r="Q137" s="45">
        <f t="shared" si="16"/>
        <v>0</v>
      </c>
      <c r="R137" s="45">
        <f t="shared" si="17"/>
        <v>3686</v>
      </c>
      <c r="S137" s="45">
        <f t="shared" si="14"/>
        <v>2515.583333333333</v>
      </c>
      <c r="T137" s="41">
        <f t="shared" si="15"/>
        <v>1.7061467444120506</v>
      </c>
      <c r="U137" s="46"/>
      <c r="V137" s="46"/>
    </row>
    <row r="138" spans="1:23">
      <c r="A138" s="29" t="s">
        <v>1175</v>
      </c>
      <c r="B138" s="30" t="s">
        <v>356</v>
      </c>
      <c r="C138" s="6" t="s">
        <v>30</v>
      </c>
      <c r="D138" s="20" t="s">
        <v>31</v>
      </c>
      <c r="E138" s="19"/>
      <c r="F138" s="19">
        <v>17211</v>
      </c>
      <c r="G138" s="21">
        <v>12662</v>
      </c>
      <c r="H138" s="21">
        <v>6728</v>
      </c>
      <c r="I138" s="213">
        <f>VLOOKUP(C138,'202310-202403出荷数total2403220951'!B:F,5,0)</f>
        <v>9458</v>
      </c>
      <c r="J138" s="203">
        <f>VLOOKUP(C138,'出荷数2307～2406total241008110618'!B:F,5,0)</f>
        <v>13583</v>
      </c>
      <c r="K138" s="21">
        <f t="shared" si="13"/>
        <v>5659.583333333333</v>
      </c>
      <c r="L138" s="44">
        <f>IFERROR(VLOOKUP(C138,在庫貼り付け!B:C,2,0),0)</f>
        <v>4610</v>
      </c>
      <c r="M138" s="44">
        <f>IFERROR(VLOOKUP(C138,在庫貼り付け!F:G,2,0),0)</f>
        <v>4500</v>
      </c>
      <c r="N138" s="44">
        <f>IFERROR(VLOOKUP(C138,入荷予定貼り付け!B:C,2,0),0)</f>
        <v>0</v>
      </c>
      <c r="O138" s="44">
        <f>IFERROR(VLOOKUP(C138,入荷予定貼り付け!I:J,2,0),0)</f>
        <v>0</v>
      </c>
      <c r="P138" s="44">
        <f>IFERROR(VLOOKUP(C138,確保貼り付け!C:D,2,0),0)</f>
        <v>4500</v>
      </c>
      <c r="Q138" s="45">
        <f t="shared" si="16"/>
        <v>0</v>
      </c>
      <c r="R138" s="45">
        <f t="shared" si="17"/>
        <v>110</v>
      </c>
      <c r="S138" s="45">
        <f t="shared" si="14"/>
        <v>-5549.583333333333</v>
      </c>
      <c r="T138" s="41">
        <f t="shared" si="15"/>
        <v>0.6212495426271496</v>
      </c>
      <c r="U138" s="46"/>
      <c r="V138" s="46"/>
    </row>
    <row r="139" spans="1:23">
      <c r="A139" s="29" t="s">
        <v>1176</v>
      </c>
      <c r="B139" s="30" t="s">
        <v>356</v>
      </c>
      <c r="C139" s="17" t="s">
        <v>237</v>
      </c>
      <c r="D139" s="24" t="s">
        <v>238</v>
      </c>
      <c r="E139" s="23"/>
      <c r="F139" s="19">
        <v>6153</v>
      </c>
      <c r="G139" s="21">
        <v>5390</v>
      </c>
      <c r="H139" s="21">
        <v>4913</v>
      </c>
      <c r="I139" s="8">
        <f>VLOOKUP(C139,'202310-202403出荷数total2403220951'!B:F,5,0)</f>
        <v>1708</v>
      </c>
      <c r="J139" s="203">
        <f>VLOOKUP(C139,'出荷数2307～2406total241008110618'!B:F,5,0)</f>
        <v>3580</v>
      </c>
      <c r="K139" s="211">
        <v>2200</v>
      </c>
      <c r="L139" s="44">
        <f>IFERROR(VLOOKUP(C139,在庫貼り付け!B:C,2,0),0)</f>
        <v>3221</v>
      </c>
      <c r="M139" s="44">
        <f>IFERROR(VLOOKUP(C139,在庫貼り付け!F:G,2,0),0)</f>
        <v>0</v>
      </c>
      <c r="N139" s="44">
        <f>IFERROR(VLOOKUP(C139,入荷予定貼り付け!B:C,2,0),0)</f>
        <v>0</v>
      </c>
      <c r="O139" s="44">
        <f>IFERROR(VLOOKUP(C139,入荷予定貼り付け!I:J,2,0),0)</f>
        <v>0</v>
      </c>
      <c r="P139" s="44">
        <f>IFERROR(VLOOKUP(C139,確保貼り付け!C:D,2,0),0)</f>
        <v>0</v>
      </c>
      <c r="Q139" s="45">
        <f t="shared" si="16"/>
        <v>0</v>
      </c>
      <c r="R139" s="45">
        <f t="shared" si="17"/>
        <v>3221</v>
      </c>
      <c r="S139" s="45">
        <f t="shared" si="14"/>
        <v>1021</v>
      </c>
      <c r="T139" s="41">
        <f t="shared" si="15"/>
        <v>0.68301769636758769</v>
      </c>
      <c r="U139" s="46"/>
      <c r="V139" s="46"/>
    </row>
    <row r="140" spans="1:23">
      <c r="A140" s="29" t="s">
        <v>1177</v>
      </c>
      <c r="B140" s="30" t="s">
        <v>356</v>
      </c>
      <c r="C140" s="17" t="s">
        <v>718</v>
      </c>
      <c r="D140" s="24" t="s">
        <v>719</v>
      </c>
      <c r="E140" s="23"/>
      <c r="F140" s="19"/>
      <c r="G140" s="21">
        <v>3040</v>
      </c>
      <c r="H140" s="21">
        <v>850</v>
      </c>
      <c r="I140" s="8" t="e">
        <f>VLOOKUP(C140,'202310-202403出荷数total2403220951'!B:F,5,0)</f>
        <v>#N/A</v>
      </c>
      <c r="J140" s="203" t="e">
        <f>VLOOKUP(C140,'出荷数2307～2406total241008110618'!B:F,5,0)</f>
        <v>#N/A</v>
      </c>
      <c r="K140" s="211">
        <v>360</v>
      </c>
      <c r="L140" s="44">
        <f>IFERROR(VLOOKUP(C140,在庫貼り付け!B:C,2,0),0)</f>
        <v>0</v>
      </c>
      <c r="M140" s="44">
        <f>IFERROR(VLOOKUP(C140,在庫貼り付け!F:G,2,0),0)</f>
        <v>0</v>
      </c>
      <c r="N140" s="44">
        <f>IFERROR(VLOOKUP(C140,入荷予定貼り付け!B:C,2,0),0)</f>
        <v>0</v>
      </c>
      <c r="O140" s="44">
        <f>IFERROR(VLOOKUP(C140,入荷予定貼り付け!I:J,2,0),0)</f>
        <v>0</v>
      </c>
      <c r="P140" s="44">
        <f>IFERROR(VLOOKUP(C140,確保貼り付け!C:D,2,0),0)</f>
        <v>0</v>
      </c>
      <c r="Q140" s="45">
        <f t="shared" si="16"/>
        <v>0</v>
      </c>
      <c r="R140" s="45">
        <f t="shared" si="17"/>
        <v>0</v>
      </c>
      <c r="S140" s="45">
        <f t="shared" si="14"/>
        <v>-360</v>
      </c>
      <c r="T140" s="41" t="e">
        <f t="shared" si="15"/>
        <v>#DIV/0!</v>
      </c>
      <c r="U140" s="46"/>
      <c r="V140" s="46"/>
    </row>
    <row r="141" spans="1:23">
      <c r="A141" s="29" t="s">
        <v>1178</v>
      </c>
      <c r="B141" s="30" t="s">
        <v>356</v>
      </c>
      <c r="C141" s="6" t="s">
        <v>91</v>
      </c>
      <c r="D141" s="20" t="s">
        <v>90</v>
      </c>
      <c r="E141" s="19" t="s">
        <v>87</v>
      </c>
      <c r="F141" s="19">
        <v>5799</v>
      </c>
      <c r="G141" s="21">
        <v>6847</v>
      </c>
      <c r="H141" s="21">
        <v>4271</v>
      </c>
      <c r="I141" s="8">
        <f>VLOOKUP(C141,'202310-202403出荷数total2403220951'!B:F,5,0)</f>
        <v>1406</v>
      </c>
      <c r="J141" s="203">
        <f>VLOOKUP(C141,'出荷数2307～2406total241008110618'!B:F,5,0)</f>
        <v>3025</v>
      </c>
      <c r="K141" s="21">
        <f>J141*5/12</f>
        <v>1260.4166666666667</v>
      </c>
      <c r="L141" s="44">
        <f>IFERROR(VLOOKUP(C141,在庫貼り付け!B:C,2,0),0)</f>
        <v>1465</v>
      </c>
      <c r="M141" s="44">
        <f>IFERROR(VLOOKUP(C141,在庫貼り付け!F:G,2,0),0)</f>
        <v>0</v>
      </c>
      <c r="N141" s="44">
        <f>IFERROR(VLOOKUP(C141,入荷予定貼り付け!B:C,2,0),0)</f>
        <v>0</v>
      </c>
      <c r="O141" s="44">
        <f>IFERROR(VLOOKUP(C141,入荷予定貼り付け!I:J,2,0),0)</f>
        <v>0</v>
      </c>
      <c r="P141" s="44">
        <f>IFERROR(VLOOKUP(C141,確保貼り付け!C:D,2,0),0)</f>
        <v>0</v>
      </c>
      <c r="Q141" s="45">
        <f t="shared" si="16"/>
        <v>0</v>
      </c>
      <c r="R141" s="45">
        <f t="shared" si="17"/>
        <v>1465</v>
      </c>
      <c r="S141" s="45">
        <f t="shared" si="14"/>
        <v>204.58333333333326</v>
      </c>
      <c r="T141" s="41">
        <f t="shared" si="15"/>
        <v>0.86035267349260525</v>
      </c>
      <c r="U141" s="46"/>
      <c r="V141" s="46"/>
    </row>
    <row r="142" spans="1:23">
      <c r="A142" s="29" t="s">
        <v>1179</v>
      </c>
      <c r="B142" s="30" t="s">
        <v>356</v>
      </c>
      <c r="C142" s="6" t="s">
        <v>108</v>
      </c>
      <c r="D142" s="20" t="s">
        <v>109</v>
      </c>
      <c r="E142" s="19"/>
      <c r="F142" s="19">
        <v>7039</v>
      </c>
      <c r="G142" s="21">
        <v>8307</v>
      </c>
      <c r="H142" s="21">
        <v>5166</v>
      </c>
      <c r="I142" s="8">
        <f>VLOOKUP(C142,'202310-202403出荷数total2403220951'!B:F,5,0)</f>
        <v>2164</v>
      </c>
      <c r="J142" s="203">
        <f>VLOOKUP(C142,'出荷数2307～2406total241008110618'!B:F,5,0)</f>
        <v>4328</v>
      </c>
      <c r="K142" s="21">
        <f>J142*5/12</f>
        <v>1803.3333333333333</v>
      </c>
      <c r="L142" s="44">
        <f>IFERROR(VLOOKUP(C142,在庫貼り付け!B:C,2,0),0)</f>
        <v>4978</v>
      </c>
      <c r="M142" s="44">
        <f>IFERROR(VLOOKUP(C142,在庫貼り付け!F:G,2,0),0)</f>
        <v>0</v>
      </c>
      <c r="N142" s="44">
        <f>IFERROR(VLOOKUP(C142,入荷予定貼り付け!B:C,2,0),0)</f>
        <v>0</v>
      </c>
      <c r="O142" s="44">
        <f>IFERROR(VLOOKUP(C142,入荷予定貼り付け!I:J,2,0),0)</f>
        <v>0</v>
      </c>
      <c r="P142" s="44">
        <f>IFERROR(VLOOKUP(C142,確保貼り付け!C:D,2,0),0)</f>
        <v>0</v>
      </c>
      <c r="Q142" s="45">
        <f t="shared" si="16"/>
        <v>0</v>
      </c>
      <c r="R142" s="45">
        <f t="shared" si="17"/>
        <v>4978</v>
      </c>
      <c r="S142" s="45">
        <f t="shared" si="14"/>
        <v>3174.666666666667</v>
      </c>
      <c r="T142" s="41">
        <f t="shared" si="15"/>
        <v>0.36226061336547472</v>
      </c>
      <c r="U142" s="46"/>
      <c r="V142" s="46"/>
    </row>
    <row r="143" spans="1:23">
      <c r="A143" s="29" t="s">
        <v>1180</v>
      </c>
      <c r="B143" s="30" t="s">
        <v>356</v>
      </c>
      <c r="C143" s="6" t="s">
        <v>71</v>
      </c>
      <c r="D143" s="20" t="s">
        <v>72</v>
      </c>
      <c r="E143" s="19"/>
      <c r="F143" s="19">
        <v>7932</v>
      </c>
      <c r="G143" s="21">
        <v>12477</v>
      </c>
      <c r="H143" s="21">
        <v>11864</v>
      </c>
      <c r="I143" s="8">
        <f>VLOOKUP(C143,'202310-202403出荷数total2403220951'!B:F,5,0)</f>
        <v>5131</v>
      </c>
      <c r="J143" s="203">
        <f>VLOOKUP(C143,'出荷数2307～2406total241008110618'!B:F,5,0)</f>
        <v>10642</v>
      </c>
      <c r="K143" s="21">
        <f>J143*5/12</f>
        <v>4434.166666666667</v>
      </c>
      <c r="L143" s="44">
        <f>IFERROR(VLOOKUP(C143,在庫貼り付け!B:C,2,0),0)</f>
        <v>2900</v>
      </c>
      <c r="M143" s="44">
        <f>IFERROR(VLOOKUP(C143,在庫貼り付け!F:G,2,0),0)</f>
        <v>0</v>
      </c>
      <c r="N143" s="44">
        <f>IFERROR(VLOOKUP(C143,入荷予定貼り付け!B:C,2,0),0)</f>
        <v>5000</v>
      </c>
      <c r="O143" s="44">
        <f>IFERROR(VLOOKUP(C143,入荷予定貼り付け!I:J,2,0),0)</f>
        <v>0</v>
      </c>
      <c r="P143" s="44">
        <f>IFERROR(VLOOKUP(C143,確保貼り付け!C:D,2,0),0)</f>
        <v>500</v>
      </c>
      <c r="Q143" s="45">
        <f t="shared" si="16"/>
        <v>-500</v>
      </c>
      <c r="R143" s="45">
        <f t="shared" si="17"/>
        <v>7400</v>
      </c>
      <c r="S143" s="45">
        <f t="shared" si="14"/>
        <v>2965.833333333333</v>
      </c>
      <c r="T143" s="41">
        <f t="shared" si="15"/>
        <v>1.5290229885057471</v>
      </c>
      <c r="U143" s="46"/>
      <c r="V143" s="46"/>
    </row>
    <row r="144" spans="1:23">
      <c r="A144" s="29" t="s">
        <v>2948</v>
      </c>
      <c r="B144" s="30" t="s">
        <v>356</v>
      </c>
      <c r="C144" s="6" t="s">
        <v>1303</v>
      </c>
      <c r="D144" s="215" t="s">
        <v>1312</v>
      </c>
      <c r="E144" s="6"/>
      <c r="F144" s="6"/>
      <c r="G144" s="8"/>
      <c r="H144" s="21">
        <v>1451</v>
      </c>
      <c r="I144" s="213">
        <f>VLOOKUP(C144,'202310-202403出荷数total2403220951'!B:F,5,0)</f>
        <v>14330</v>
      </c>
      <c r="J144" s="203">
        <f>VLOOKUP(C144,'出荷数2307～2406total241008110618'!B:F,5,0)</f>
        <v>16068</v>
      </c>
      <c r="K144" s="211">
        <v>10000</v>
      </c>
      <c r="L144" s="44">
        <f>IFERROR(VLOOKUP(C144,在庫貼り付け!B:C,2,0),0)</f>
        <v>36241</v>
      </c>
      <c r="M144" s="44">
        <f>IFERROR(VLOOKUP(C144,在庫貼り付け!F:G,2,0),0)</f>
        <v>100</v>
      </c>
      <c r="N144" s="44">
        <f>IFERROR(VLOOKUP(C144,入荷予定貼り付け!B:C,2,0),0)</f>
        <v>0</v>
      </c>
      <c r="O144" s="44">
        <f>IFERROR(VLOOKUP(C144,入荷予定貼り付け!I:J,2,0),0)</f>
        <v>0</v>
      </c>
      <c r="P144" s="44">
        <f>IFERROR(VLOOKUP(C144,確保貼り付け!C:D,2,0),0)</f>
        <v>100</v>
      </c>
      <c r="Q144" s="45">
        <f t="shared" si="16"/>
        <v>0</v>
      </c>
      <c r="R144" s="45">
        <f t="shared" si="17"/>
        <v>36141</v>
      </c>
      <c r="S144" s="45">
        <f t="shared" si="14"/>
        <v>26141</v>
      </c>
      <c r="T144" s="204">
        <f t="shared" si="15"/>
        <v>0.27517129413059632</v>
      </c>
      <c r="U144" s="46"/>
      <c r="V144" s="46"/>
    </row>
    <row r="145" spans="1:24">
      <c r="A145" s="29" t="s">
        <v>1182</v>
      </c>
      <c r="B145" s="30" t="s">
        <v>356</v>
      </c>
      <c r="C145" s="6" t="s">
        <v>1287</v>
      </c>
      <c r="D145" s="215" t="s">
        <v>1313</v>
      </c>
      <c r="E145" s="6"/>
      <c r="F145" s="6"/>
      <c r="G145" s="8"/>
      <c r="H145" s="21">
        <v>83</v>
      </c>
      <c r="I145" s="8">
        <f>VLOOKUP(C145,'202310-202403出荷数total2403220951'!B:F,5,0)</f>
        <v>1108</v>
      </c>
      <c r="J145" s="203">
        <f>VLOOKUP(C145,'出荷数2307～2406total241008110618'!B:F,5,0)</f>
        <v>1156</v>
      </c>
      <c r="K145" s="211">
        <v>4000</v>
      </c>
      <c r="L145" s="44">
        <f>IFERROR(VLOOKUP(C145,在庫貼り付け!B:C,2,0),0)</f>
        <v>14169</v>
      </c>
      <c r="M145" s="44">
        <f>IFERROR(VLOOKUP(C145,在庫貼り付け!F:G,2,0),0)</f>
        <v>120</v>
      </c>
      <c r="N145" s="44">
        <f>IFERROR(VLOOKUP(C145,入荷予定貼り付け!B:C,2,0),0)</f>
        <v>0</v>
      </c>
      <c r="O145" s="44">
        <f>IFERROR(VLOOKUP(C145,入荷予定貼り付け!I:J,2,0),0)</f>
        <v>0</v>
      </c>
      <c r="P145" s="44">
        <f>IFERROR(VLOOKUP(C145,確保貼り付け!C:D,2,0),0)</f>
        <v>120</v>
      </c>
      <c r="Q145" s="45">
        <f t="shared" si="16"/>
        <v>0</v>
      </c>
      <c r="R145" s="45">
        <f t="shared" si="17"/>
        <v>14049</v>
      </c>
      <c r="S145" s="45">
        <f t="shared" si="14"/>
        <v>10049</v>
      </c>
      <c r="T145" s="204">
        <f t="shared" si="15"/>
        <v>0.27993561480859402</v>
      </c>
      <c r="U145" s="46"/>
      <c r="V145" s="46"/>
    </row>
    <row r="146" spans="1:24">
      <c r="A146" s="29" t="s">
        <v>1183</v>
      </c>
      <c r="B146" s="30" t="s">
        <v>356</v>
      </c>
      <c r="C146" s="6" t="s">
        <v>1288</v>
      </c>
      <c r="D146" s="215" t="s">
        <v>1314</v>
      </c>
      <c r="E146" s="6"/>
      <c r="F146" s="6"/>
      <c r="G146" s="8"/>
      <c r="H146" s="21">
        <v>813</v>
      </c>
      <c r="I146" s="8">
        <f>VLOOKUP(C146,'202310-202403出荷数total2403220951'!B:F,5,0)</f>
        <v>922</v>
      </c>
      <c r="J146" s="203">
        <f>VLOOKUP(C146,'出荷数2307～2406total241008110618'!B:F,5,0)</f>
        <v>2208</v>
      </c>
      <c r="K146" s="211">
        <v>2000</v>
      </c>
      <c r="L146" s="44">
        <f>IFERROR(VLOOKUP(C146,在庫貼り付け!B:C,2,0),0)</f>
        <v>8265</v>
      </c>
      <c r="M146" s="44">
        <f>IFERROR(VLOOKUP(C146,在庫貼り付け!F:G,2,0),0)</f>
        <v>17</v>
      </c>
      <c r="N146" s="44">
        <f>IFERROR(VLOOKUP(C146,入荷予定貼り付け!B:C,2,0),0)</f>
        <v>0</v>
      </c>
      <c r="O146" s="44">
        <f>IFERROR(VLOOKUP(C146,入荷予定貼り付け!I:J,2,0),0)</f>
        <v>0</v>
      </c>
      <c r="P146" s="44">
        <f>IFERROR(VLOOKUP(C146,確保貼り付け!C:D,2,0),0)</f>
        <v>17</v>
      </c>
      <c r="Q146" s="45">
        <f t="shared" si="16"/>
        <v>0</v>
      </c>
      <c r="R146" s="45">
        <f t="shared" si="17"/>
        <v>8248</v>
      </c>
      <c r="S146" s="45">
        <f t="shared" si="14"/>
        <v>6248</v>
      </c>
      <c r="T146" s="204">
        <f t="shared" si="15"/>
        <v>0.24148756339048538</v>
      </c>
      <c r="U146" s="46"/>
      <c r="V146" s="46"/>
    </row>
    <row r="147" spans="1:24">
      <c r="A147" s="29"/>
      <c r="B147" s="30" t="s">
        <v>356</v>
      </c>
      <c r="C147" s="6" t="s">
        <v>2968</v>
      </c>
      <c r="D147" s="215" t="s">
        <v>3003</v>
      </c>
      <c r="E147" s="6"/>
      <c r="F147" s="6"/>
      <c r="G147" s="8"/>
      <c r="H147" s="21"/>
      <c r="I147" s="8">
        <f>VLOOKUP(C147,'202310-202403出荷数total2403220951'!B:F,5,0)</f>
        <v>73</v>
      </c>
      <c r="J147" s="203">
        <f>VLOOKUP(C147,'出荷数2307～2406total241008110618'!B:F,5,0)</f>
        <v>401</v>
      </c>
      <c r="K147" s="211">
        <v>3500</v>
      </c>
      <c r="L147" s="44">
        <f>IFERROR(VLOOKUP(C147,在庫貼り付け!B:C,2,0),0)</f>
        <v>7290</v>
      </c>
      <c r="M147" s="44">
        <f>IFERROR(VLOOKUP(C147,在庫貼り付け!F:G,2,0),0)</f>
        <v>3600</v>
      </c>
      <c r="N147" s="44">
        <f>IFERROR(VLOOKUP(C147,入荷予定貼り付け!B:C,2,0),0)</f>
        <v>5000</v>
      </c>
      <c r="O147" s="44">
        <f>IFERROR(VLOOKUP(C147,入荷予定貼り付け!I:J,2,0),0)</f>
        <v>0</v>
      </c>
      <c r="P147" s="44">
        <f>IFERROR(VLOOKUP(C147,確保貼り付け!C:D,2,0),0)</f>
        <v>3800</v>
      </c>
      <c r="Q147" s="45">
        <f>M147+O147-P147</f>
        <v>-200</v>
      </c>
      <c r="R147" s="45">
        <f>SUM(L147:O147)-P147-M147</f>
        <v>8490</v>
      </c>
      <c r="S147" s="45">
        <f t="shared" si="14"/>
        <v>4990</v>
      </c>
      <c r="T147" s="204">
        <f t="shared" si="15"/>
        <v>0.32139577594123048</v>
      </c>
      <c r="U147" s="46"/>
      <c r="V147" s="46"/>
    </row>
    <row r="148" spans="1:24">
      <c r="A148" s="29"/>
      <c r="B148" s="30" t="s">
        <v>356</v>
      </c>
      <c r="C148" s="6" t="s">
        <v>3780</v>
      </c>
      <c r="D148" s="215" t="s">
        <v>3781</v>
      </c>
      <c r="E148" s="6"/>
      <c r="F148" s="6"/>
      <c r="G148" s="8"/>
      <c r="H148" s="21"/>
      <c r="I148" s="8" t="e">
        <f>VLOOKUP(C148,'202310-202403出荷数total2403220951'!B:F,5,0)</f>
        <v>#N/A</v>
      </c>
      <c r="J148" s="203" t="e">
        <f>VLOOKUP(C148,'出荷数2307～2406total241008110618'!B:F,5,0)</f>
        <v>#N/A</v>
      </c>
      <c r="K148" s="211">
        <v>2500</v>
      </c>
      <c r="L148" s="44">
        <f>IFERROR(VLOOKUP(C148,在庫貼り付け!B:C,2,0),0)</f>
        <v>3012</v>
      </c>
      <c r="M148" s="44">
        <f>IFERROR(VLOOKUP(C148,在庫貼り付け!F:G,2,0),0)</f>
        <v>0</v>
      </c>
      <c r="N148" s="44">
        <f>IFERROR(VLOOKUP(C148,入荷予定貼り付け!B:C,2,0),0)</f>
        <v>0</v>
      </c>
      <c r="O148" s="44">
        <f>IFERROR(VLOOKUP(C148,入荷予定貼り付け!I:J,2,0),0)</f>
        <v>0</v>
      </c>
      <c r="P148" s="44">
        <f>IFERROR(VLOOKUP(C148,確保貼り付け!C:D,2,0),0)</f>
        <v>0</v>
      </c>
      <c r="Q148" s="45">
        <f>M148+O148-P148</f>
        <v>0</v>
      </c>
      <c r="R148" s="45">
        <f>SUM(L148:O148)-P148-M148</f>
        <v>3012</v>
      </c>
      <c r="S148" s="45">
        <f t="shared" si="14"/>
        <v>512</v>
      </c>
      <c r="T148" s="204">
        <f t="shared" si="15"/>
        <v>0.83001328021248344</v>
      </c>
      <c r="U148" s="46" t="s">
        <v>2798</v>
      </c>
      <c r="V148" s="46"/>
    </row>
    <row r="149" spans="1:24">
      <c r="A149" s="29"/>
      <c r="B149" s="30" t="s">
        <v>356</v>
      </c>
      <c r="C149" s="6" t="s">
        <v>3794</v>
      </c>
      <c r="D149" s="215" t="s">
        <v>3795</v>
      </c>
      <c r="E149" s="6"/>
      <c r="F149" s="6"/>
      <c r="G149" s="8"/>
      <c r="H149" s="21"/>
      <c r="I149" s="8" t="e">
        <f>VLOOKUP(C149,'202310-202403出荷数total2403220951'!B:F,5,0)</f>
        <v>#N/A</v>
      </c>
      <c r="J149" s="203" t="e">
        <f>VLOOKUP(C149,'出荷数2307～2406total241008110618'!B:F,5,0)</f>
        <v>#N/A</v>
      </c>
      <c r="K149" s="211">
        <v>1000</v>
      </c>
      <c r="L149" s="44">
        <f>IFERROR(VLOOKUP(C149,在庫貼り付け!B:C,2,0),0)</f>
        <v>5857</v>
      </c>
      <c r="M149" s="44">
        <f>IFERROR(VLOOKUP(C149,在庫貼り付け!F:G,2,0),0)</f>
        <v>120</v>
      </c>
      <c r="N149" s="44">
        <f>IFERROR(VLOOKUP(C149,入荷予定貼り付け!B:C,2,0),0)</f>
        <v>0</v>
      </c>
      <c r="O149" s="44">
        <f>IFERROR(VLOOKUP(C149,入荷予定貼り付け!I:J,2,0),0)</f>
        <v>0</v>
      </c>
      <c r="P149" s="44">
        <f>IFERROR(VLOOKUP(C149,確保貼り付け!C:D,2,0),0)</f>
        <v>180</v>
      </c>
      <c r="Q149" s="45">
        <f>M149+O149-P149</f>
        <v>-60</v>
      </c>
      <c r="R149" s="45">
        <f>SUM(L149:O149)-P149-M149</f>
        <v>5677</v>
      </c>
      <c r="S149" s="45">
        <f t="shared" si="14"/>
        <v>4677</v>
      </c>
      <c r="T149" s="204">
        <f t="shared" si="15"/>
        <v>0.16730801405387319</v>
      </c>
      <c r="U149" s="46"/>
      <c r="V149" s="46"/>
    </row>
    <row r="150" spans="1:24">
      <c r="A150" s="29"/>
      <c r="B150" s="30" t="s">
        <v>356</v>
      </c>
      <c r="C150" s="6" t="s">
        <v>3919</v>
      </c>
      <c r="D150" s="215" t="s">
        <v>3921</v>
      </c>
      <c r="E150" s="6"/>
      <c r="F150" s="6"/>
      <c r="G150" s="8"/>
      <c r="H150" s="21"/>
      <c r="I150" s="8"/>
      <c r="J150" s="203" t="e">
        <f>VLOOKUP(C150,'出荷数2307～2406total241008110618'!B:F,5,0)</f>
        <v>#N/A</v>
      </c>
      <c r="K150" s="211">
        <v>1000</v>
      </c>
      <c r="L150" s="44">
        <f>IFERROR(VLOOKUP(C150,在庫貼り付け!B:C,2,0),0)</f>
        <v>3162</v>
      </c>
      <c r="M150" s="44">
        <f>IFERROR(VLOOKUP(C150,在庫貼り付け!F:G,2,0),0)</f>
        <v>0</v>
      </c>
      <c r="N150" s="44">
        <f>IFERROR(VLOOKUP(C150,入荷予定貼り付け!B:C,2,0),0)</f>
        <v>0</v>
      </c>
      <c r="O150" s="44">
        <f>IFERROR(VLOOKUP(C150,入荷予定貼り付け!I:J,2,0),0)</f>
        <v>0</v>
      </c>
      <c r="P150" s="44">
        <f>IFERROR(VLOOKUP(C150,確保貼り付け!C:D,2,0),0)</f>
        <v>0</v>
      </c>
      <c r="Q150" s="45">
        <f>M150+O150-P150</f>
        <v>0</v>
      </c>
      <c r="R150" s="45">
        <f>SUM(L150:O150)-P150-M150</f>
        <v>3162</v>
      </c>
      <c r="S150" s="45">
        <f>R150-K150</f>
        <v>2162</v>
      </c>
      <c r="T150" s="204"/>
      <c r="U150" s="46"/>
      <c r="V150" s="46"/>
    </row>
    <row r="151" spans="1:24">
      <c r="A151" s="29"/>
      <c r="B151" s="30" t="s">
        <v>356</v>
      </c>
      <c r="C151" s="6" t="s">
        <v>3920</v>
      </c>
      <c r="D151" s="215" t="s">
        <v>3922</v>
      </c>
      <c r="E151" s="6"/>
      <c r="F151" s="6"/>
      <c r="G151" s="8"/>
      <c r="H151" s="21"/>
      <c r="I151" s="8"/>
      <c r="J151" s="203" t="e">
        <f>VLOOKUP(C151,'出荷数2307～2406total241008110618'!B:F,5,0)</f>
        <v>#N/A</v>
      </c>
      <c r="K151" s="211">
        <v>1000</v>
      </c>
      <c r="L151" s="44">
        <f>IFERROR(VLOOKUP(C151,在庫貼り付け!B:C,2,0),0)</f>
        <v>3355</v>
      </c>
      <c r="M151" s="44">
        <f>IFERROR(VLOOKUP(C151,在庫貼り付け!F:G,2,0),0)</f>
        <v>3720</v>
      </c>
      <c r="N151" s="44">
        <f>IFERROR(VLOOKUP(C151,入荷予定貼り付け!B:C,2,0),0)</f>
        <v>5000</v>
      </c>
      <c r="O151" s="44">
        <f>IFERROR(VLOOKUP(C151,入荷予定貼り付け!I:J,2,0),0)</f>
        <v>0</v>
      </c>
      <c r="P151" s="44">
        <f>IFERROR(VLOOKUP(C151,確保貼り付け!C:D,2,0),0)</f>
        <v>3720</v>
      </c>
      <c r="Q151" s="45">
        <f>M151+O151-P151</f>
        <v>0</v>
      </c>
      <c r="R151" s="45">
        <f>SUM(L151:O151)-P151-M151</f>
        <v>4635</v>
      </c>
      <c r="S151" s="45">
        <f>R151-K151</f>
        <v>3635</v>
      </c>
      <c r="T151" s="204"/>
      <c r="U151" s="46"/>
      <c r="V151" s="46"/>
    </row>
    <row r="152" spans="1:24" s="152" customFormat="1">
      <c r="A152" s="144" t="s">
        <v>1184</v>
      </c>
      <c r="B152" s="145" t="s">
        <v>356</v>
      </c>
      <c r="C152" s="153" t="s">
        <v>1271</v>
      </c>
      <c r="D152" s="154" t="s">
        <v>2176</v>
      </c>
      <c r="E152" s="153"/>
      <c r="F152" s="146"/>
      <c r="G152" s="148"/>
      <c r="H152" s="148">
        <v>206</v>
      </c>
      <c r="I152" s="8">
        <f>VLOOKUP(C152,'202310-202403出荷数total2403220951'!B:F,5,0)</f>
        <v>266</v>
      </c>
      <c r="J152" s="203">
        <f>VLOOKUP(C152,'出荷数2307～2406total241008110618'!B:F,5,0)</f>
        <v>547</v>
      </c>
      <c r="K152" s="21">
        <f>J152*5/12</f>
        <v>227.91666666666666</v>
      </c>
      <c r="L152" s="148">
        <f>IFERROR(VLOOKUP(C152,在庫貼り付け!B:C,2,0),0)</f>
        <v>19</v>
      </c>
      <c r="M152" s="148">
        <f>IFERROR(VLOOKUP(C152,在庫貼り付け!F:G,2,0),0)</f>
        <v>0</v>
      </c>
      <c r="N152" s="44">
        <f>IFERROR(VLOOKUP(C152,入荷予定貼り付け!B:C,2,0),0)</f>
        <v>0</v>
      </c>
      <c r="O152" s="148">
        <f>IFERROR(VLOOKUP(C152,入荷予定貼り付け!I:J,2,0),0)</f>
        <v>0</v>
      </c>
      <c r="P152" s="148">
        <f>IFERROR(VLOOKUP(C152,確保貼り付け!C:D,2,0),0)</f>
        <v>0</v>
      </c>
      <c r="Q152" s="149">
        <f t="shared" si="16"/>
        <v>0</v>
      </c>
      <c r="R152" s="149">
        <f t="shared" si="17"/>
        <v>19</v>
      </c>
      <c r="S152" s="149">
        <f t="shared" si="14"/>
        <v>-208.91666666666666</v>
      </c>
      <c r="T152" s="150">
        <f t="shared" si="15"/>
        <v>11.995614035087719</v>
      </c>
      <c r="U152" s="151"/>
      <c r="V152" s="151"/>
      <c r="W152" s="191"/>
      <c r="X152" s="191"/>
    </row>
    <row r="153" spans="1:24">
      <c r="A153" s="29" t="s">
        <v>1185</v>
      </c>
      <c r="B153" s="30" t="s">
        <v>356</v>
      </c>
      <c r="C153" s="17" t="s">
        <v>2756</v>
      </c>
      <c r="D153" s="18" t="s">
        <v>2758</v>
      </c>
      <c r="E153" s="17"/>
      <c r="F153" s="6"/>
      <c r="G153" s="8"/>
      <c r="H153" s="21">
        <v>6496</v>
      </c>
      <c r="I153" s="8">
        <f>VLOOKUP(C153,'202310-202403出荷数total2403220951'!B:F,5,0)</f>
        <v>2470</v>
      </c>
      <c r="J153" s="203">
        <f>VLOOKUP(C153,'出荷数2307～2406total241008110618'!B:F,5,0)</f>
        <v>4707</v>
      </c>
      <c r="K153" s="21">
        <f>J153*5/12</f>
        <v>1961.25</v>
      </c>
      <c r="L153" s="44">
        <f>IFERROR(VLOOKUP(C153,在庫貼り付け!B:C,2,0),0)</f>
        <v>1435</v>
      </c>
      <c r="M153" s="44">
        <f>IFERROR(VLOOKUP(C153,在庫貼り付け!F:G,2,0),0)</f>
        <v>0</v>
      </c>
      <c r="N153" s="44">
        <f>IFERROR(VLOOKUP(C153,入荷予定貼り付け!B:C,2,0),0)</f>
        <v>3000</v>
      </c>
      <c r="O153" s="44">
        <f>IFERROR(VLOOKUP(C153,入荷予定貼り付け!I:J,2,0),0)</f>
        <v>0</v>
      </c>
      <c r="P153" s="44">
        <f>IFERROR(VLOOKUP(C153,確保貼り付け!C:D,2,0),0)</f>
        <v>0</v>
      </c>
      <c r="Q153" s="45">
        <f t="shared" si="16"/>
        <v>0</v>
      </c>
      <c r="R153" s="45">
        <f t="shared" si="17"/>
        <v>4435</v>
      </c>
      <c r="S153" s="45">
        <f t="shared" si="14"/>
        <v>2473.75</v>
      </c>
      <c r="T153" s="41">
        <f t="shared" si="15"/>
        <v>1.3667247386759582</v>
      </c>
      <c r="U153" s="46"/>
      <c r="V153" s="46"/>
    </row>
    <row r="154" spans="1:24" s="200" customFormat="1">
      <c r="A154" s="192" t="s">
        <v>1186</v>
      </c>
      <c r="B154" s="193" t="s">
        <v>356</v>
      </c>
      <c r="C154" s="235" t="s">
        <v>2757</v>
      </c>
      <c r="D154" s="236" t="s">
        <v>2759</v>
      </c>
      <c r="E154" s="235"/>
      <c r="F154" s="194"/>
      <c r="G154" s="196"/>
      <c r="H154" s="196">
        <v>0</v>
      </c>
      <c r="I154" s="196">
        <f>VLOOKUP(C154,'202310-202403出荷数total2403220951'!B:F,5,0)</f>
        <v>13</v>
      </c>
      <c r="J154" s="196">
        <f>VLOOKUP(C154,'出荷数2307～2406total241008110618'!B:F,5,0)</f>
        <v>28</v>
      </c>
      <c r="K154" s="196">
        <f>J154*5/12</f>
        <v>11.666666666666666</v>
      </c>
      <c r="L154" s="196">
        <f>IFERROR(VLOOKUP(C154,在庫貼り付け!B:C,2,0),0)</f>
        <v>708</v>
      </c>
      <c r="M154" s="196">
        <f>IFERROR(VLOOKUP(C154,在庫貼り付け!F:G,2,0),0)</f>
        <v>0</v>
      </c>
      <c r="N154" s="196">
        <f>IFERROR(VLOOKUP(C154,入荷予定貼り付け!B:C,2,0),0)</f>
        <v>0</v>
      </c>
      <c r="O154" s="196">
        <f>IFERROR(VLOOKUP(C154,入荷予定貼り付け!I:J,2,0),0)</f>
        <v>0</v>
      </c>
      <c r="P154" s="196">
        <f>IFERROR(VLOOKUP(C154,確保貼り付け!C:D,2,0),0)</f>
        <v>0</v>
      </c>
      <c r="Q154" s="197">
        <f t="shared" si="16"/>
        <v>0</v>
      </c>
      <c r="R154" s="197">
        <f t="shared" si="17"/>
        <v>708</v>
      </c>
      <c r="S154" s="197">
        <f t="shared" si="14"/>
        <v>696.33333333333337</v>
      </c>
      <c r="T154" s="198">
        <f t="shared" si="15"/>
        <v>1.6478342749529189E-2</v>
      </c>
      <c r="U154" s="199"/>
      <c r="V154" s="199"/>
      <c r="W154" s="201"/>
      <c r="X154" s="201"/>
    </row>
    <row r="155" spans="1:24">
      <c r="A155" s="29" t="s">
        <v>1187</v>
      </c>
      <c r="B155" s="30" t="s">
        <v>356</v>
      </c>
      <c r="C155" s="17" t="s">
        <v>2917</v>
      </c>
      <c r="D155" s="18" t="s">
        <v>2936</v>
      </c>
      <c r="E155" s="17"/>
      <c r="F155" s="6"/>
      <c r="G155" s="8"/>
      <c r="H155" s="21">
        <v>96</v>
      </c>
      <c r="I155" s="213">
        <f>VLOOKUP(C155,'202310-202403出荷数total2403220951'!B:F,5,0)</f>
        <v>3711</v>
      </c>
      <c r="J155" s="203">
        <f>VLOOKUP(C155,'出荷数2307～2406total241008110618'!B:F,5,0)</f>
        <v>4435</v>
      </c>
      <c r="K155" s="211">
        <v>2500</v>
      </c>
      <c r="L155" s="44">
        <f>IFERROR(VLOOKUP(C155,在庫貼り付け!B:C,2,0),0)</f>
        <v>6058</v>
      </c>
      <c r="M155" s="44">
        <f>IFERROR(VLOOKUP(C155,在庫貼り付け!F:G,2,0),0)</f>
        <v>0</v>
      </c>
      <c r="N155" s="44">
        <f>IFERROR(VLOOKUP(C155,入荷予定貼り付け!B:C,2,0),0)</f>
        <v>0</v>
      </c>
      <c r="O155" s="44">
        <f>IFERROR(VLOOKUP(C155,入荷予定貼り付け!I:J,2,0),0)</f>
        <v>0</v>
      </c>
      <c r="P155" s="44">
        <f>IFERROR(VLOOKUP(C155,確保貼り付け!C:D,2,0),0)</f>
        <v>0</v>
      </c>
      <c r="Q155" s="45">
        <f t="shared" si="16"/>
        <v>0</v>
      </c>
      <c r="R155" s="45">
        <f t="shared" si="17"/>
        <v>6058</v>
      </c>
      <c r="S155" s="45">
        <f t="shared" si="14"/>
        <v>3558</v>
      </c>
      <c r="T155" s="41">
        <f t="shared" si="15"/>
        <v>0.41267745130406075</v>
      </c>
      <c r="U155" s="46"/>
      <c r="V155" s="46"/>
    </row>
    <row r="156" spans="1:24">
      <c r="A156" s="29" t="s">
        <v>1188</v>
      </c>
      <c r="B156" s="30" t="s">
        <v>356</v>
      </c>
      <c r="C156" s="17" t="s">
        <v>2918</v>
      </c>
      <c r="D156" s="18" t="s">
        <v>2937</v>
      </c>
      <c r="E156" s="17"/>
      <c r="F156" s="6"/>
      <c r="G156" s="8"/>
      <c r="H156" s="21">
        <v>0</v>
      </c>
      <c r="I156" s="8">
        <f>VLOOKUP(C156,'202310-202403出荷数total2403220951'!B:F,5,0)</f>
        <v>2</v>
      </c>
      <c r="J156" s="203">
        <f>VLOOKUP(C156,'出荷数2307～2406total241008110618'!B:F,5,0)</f>
        <v>314</v>
      </c>
      <c r="K156" s="211">
        <v>1000</v>
      </c>
      <c r="L156" s="44">
        <f>IFERROR(VLOOKUP(C156,在庫貼り付け!B:C,2,0),0)</f>
        <v>5112</v>
      </c>
      <c r="M156" s="44">
        <f>IFERROR(VLOOKUP(C156,在庫貼り付け!F:G,2,0),0)</f>
        <v>0</v>
      </c>
      <c r="N156" s="44">
        <f>IFERROR(VLOOKUP(C156,入荷予定貼り付け!B:C,2,0),0)</f>
        <v>0</v>
      </c>
      <c r="O156" s="44">
        <f>IFERROR(VLOOKUP(C156,入荷予定貼り付け!I:J,2,0),0)</f>
        <v>0</v>
      </c>
      <c r="P156" s="44">
        <f>IFERROR(VLOOKUP(C156,確保貼り付け!C:D,2,0),0)</f>
        <v>0</v>
      </c>
      <c r="Q156" s="45">
        <f t="shared" si="16"/>
        <v>0</v>
      </c>
      <c r="R156" s="45">
        <f t="shared" si="17"/>
        <v>5112</v>
      </c>
      <c r="S156" s="45">
        <f t="shared" si="14"/>
        <v>4112</v>
      </c>
      <c r="T156" s="41">
        <f t="shared" si="15"/>
        <v>0.19561815336463223</v>
      </c>
      <c r="U156" s="46"/>
      <c r="V156" s="46"/>
    </row>
    <row r="157" spans="1:24">
      <c r="A157" s="29" t="s">
        <v>1189</v>
      </c>
      <c r="B157" s="30" t="s">
        <v>356</v>
      </c>
      <c r="C157" s="17" t="s">
        <v>2919</v>
      </c>
      <c r="D157" s="18" t="s">
        <v>2938</v>
      </c>
      <c r="E157" s="17"/>
      <c r="F157" s="6"/>
      <c r="G157" s="8"/>
      <c r="H157" s="21">
        <v>2458</v>
      </c>
      <c r="I157" s="8">
        <f>VLOOKUP(C157,'202310-202403出荷数total2403220951'!B:F,5,0)</f>
        <v>174</v>
      </c>
      <c r="J157" s="203">
        <f>VLOOKUP(C157,'出荷数2307～2406total241008110618'!B:F,5,0)</f>
        <v>1177</v>
      </c>
      <c r="K157" s="21">
        <f>J157*5/12</f>
        <v>490.41666666666669</v>
      </c>
      <c r="L157" s="44">
        <f>IFERROR(VLOOKUP(C157,在庫貼り付け!B:C,2,0),0)</f>
        <v>400</v>
      </c>
      <c r="M157" s="44">
        <f>IFERROR(VLOOKUP(C157,在庫貼り付け!F:G,2,0),0)</f>
        <v>0</v>
      </c>
      <c r="N157" s="44">
        <f>IFERROR(VLOOKUP(C157,入荷予定貼り付け!B:C,2,0),0)</f>
        <v>0</v>
      </c>
      <c r="O157" s="44">
        <f>IFERROR(VLOOKUP(C157,入荷予定貼り付け!I:J,2,0),0)</f>
        <v>0</v>
      </c>
      <c r="P157" s="44">
        <f>IFERROR(VLOOKUP(C157,確保貼り付け!C:D,2,0),0)</f>
        <v>0</v>
      </c>
      <c r="Q157" s="45">
        <f t="shared" si="16"/>
        <v>0</v>
      </c>
      <c r="R157" s="45">
        <f t="shared" si="17"/>
        <v>400</v>
      </c>
      <c r="S157" s="45">
        <f t="shared" si="14"/>
        <v>-90.416666666666686</v>
      </c>
      <c r="T157" s="41">
        <f t="shared" si="15"/>
        <v>1.2260416666666667</v>
      </c>
      <c r="U157" s="46"/>
      <c r="V157" s="46"/>
    </row>
    <row r="158" spans="1:24">
      <c r="A158" s="9"/>
      <c r="B158" s="30" t="s">
        <v>356</v>
      </c>
      <c r="C158" s="49" t="s">
        <v>3771</v>
      </c>
      <c r="D158" s="49" t="s">
        <v>3772</v>
      </c>
      <c r="E158" s="50"/>
      <c r="F158" s="50"/>
      <c r="G158" s="8"/>
      <c r="H158" s="8"/>
      <c r="I158" s="8" t="e">
        <f>VLOOKUP(C158,'202310-202403出荷数total2403220951'!B:F,5,0)</f>
        <v>#N/A</v>
      </c>
      <c r="J158" s="203">
        <f>VLOOKUP(C158,'出荷数2307～2406total241008110618'!B:F,5,0)</f>
        <v>254</v>
      </c>
      <c r="K158" s="21">
        <f>J158*5/12</f>
        <v>105.83333333333333</v>
      </c>
      <c r="L158" s="44">
        <f>IFERROR(VLOOKUP(C158,在庫貼り付け!B:C,2,0),0)</f>
        <v>2580</v>
      </c>
      <c r="M158" s="44">
        <f>IFERROR(VLOOKUP(C158,在庫貼り付け!F:G,2,0),0)</f>
        <v>0</v>
      </c>
      <c r="N158" s="44">
        <f>IFERROR(VLOOKUP(C158,入荷予定貼り付け!B:C,2,0),0)</f>
        <v>0</v>
      </c>
      <c r="O158" s="44">
        <f>IFERROR(VLOOKUP(C158,入荷予定貼り付け!I:J,2,0),0)</f>
        <v>0</v>
      </c>
      <c r="P158" s="44">
        <f>IFERROR(VLOOKUP(C158,確保貼り付け!C:D,2,0),0)</f>
        <v>0</v>
      </c>
      <c r="Q158" s="45">
        <f>M158+O158-P158</f>
        <v>0</v>
      </c>
      <c r="R158" s="45">
        <f>SUM(L158:O158)-P158-M158</f>
        <v>2580</v>
      </c>
      <c r="S158" s="45">
        <f t="shared" si="14"/>
        <v>2474.1666666666665</v>
      </c>
      <c r="T158" s="41">
        <f t="shared" si="15"/>
        <v>4.1020671834625322E-2</v>
      </c>
      <c r="U158" s="13"/>
      <c r="V158" s="13"/>
    </row>
    <row r="159" spans="1:24">
      <c r="A159" s="29" t="s">
        <v>1190</v>
      </c>
      <c r="B159" s="30" t="s">
        <v>356</v>
      </c>
      <c r="C159" s="17" t="s">
        <v>2920</v>
      </c>
      <c r="D159" s="18" t="s">
        <v>2939</v>
      </c>
      <c r="E159" s="17"/>
      <c r="F159" s="6"/>
      <c r="G159" s="8"/>
      <c r="H159" s="21">
        <v>1744</v>
      </c>
      <c r="I159" s="8">
        <f>VLOOKUP(C159,'202310-202403出荷数total2403220951'!B:F,5,0)</f>
        <v>1163</v>
      </c>
      <c r="J159" s="203">
        <f>VLOOKUP(C159,'出荷数2307～2406total241008110618'!B:F,5,0)</f>
        <v>1747</v>
      </c>
      <c r="K159" s="21">
        <f>J159*5/12</f>
        <v>727.91666666666663</v>
      </c>
      <c r="L159" s="44">
        <f>IFERROR(VLOOKUP(C159,在庫貼り付け!B:C,2,0),0)</f>
        <v>329</v>
      </c>
      <c r="M159" s="44">
        <f>IFERROR(VLOOKUP(C159,在庫貼り付け!F:G,2,0),0)</f>
        <v>0</v>
      </c>
      <c r="N159" s="44">
        <f>IFERROR(VLOOKUP(C159,入荷予定貼り付け!B:C,2,0),0)</f>
        <v>0</v>
      </c>
      <c r="O159" s="44">
        <f>IFERROR(VLOOKUP(C159,入荷予定貼り付け!I:J,2,0),0)</f>
        <v>0</v>
      </c>
      <c r="P159" s="44">
        <f>IFERROR(VLOOKUP(C159,確保貼り付け!C:D,2,0),0)</f>
        <v>200</v>
      </c>
      <c r="Q159" s="45">
        <f t="shared" si="16"/>
        <v>-200</v>
      </c>
      <c r="R159" s="45">
        <f t="shared" si="17"/>
        <v>129</v>
      </c>
      <c r="S159" s="45">
        <f t="shared" si="14"/>
        <v>-598.91666666666663</v>
      </c>
      <c r="T159" s="41">
        <f t="shared" si="15"/>
        <v>2.2125126646403239</v>
      </c>
      <c r="U159" s="46"/>
      <c r="V159" s="46"/>
    </row>
    <row r="160" spans="1:24">
      <c r="A160" s="9"/>
      <c r="B160" s="2" t="s">
        <v>5</v>
      </c>
      <c r="C160" s="49" t="s">
        <v>2967</v>
      </c>
      <c r="D160" s="49" t="s">
        <v>2969</v>
      </c>
      <c r="E160" s="50"/>
      <c r="F160" s="50"/>
      <c r="G160" s="8"/>
      <c r="H160" s="21">
        <v>0</v>
      </c>
      <c r="I160" s="8">
        <f>VLOOKUP(C160,'202310-202403出荷数total2403220951'!B:F,5,0)</f>
        <v>109</v>
      </c>
      <c r="J160" s="203">
        <f>VLOOKUP(C160,'出荷数2307～2406total241008110618'!B:F,5,0)</f>
        <v>119</v>
      </c>
      <c r="K160" s="211">
        <v>1000</v>
      </c>
      <c r="L160" s="44">
        <f>IFERROR(VLOOKUP(C160,在庫貼り付け!B:C,2,0),0)</f>
        <v>28</v>
      </c>
      <c r="M160" s="44">
        <f>IFERROR(VLOOKUP(C160,在庫貼り付け!F:G,2,0),0)</f>
        <v>0</v>
      </c>
      <c r="N160" s="44">
        <f>IFERROR(VLOOKUP(C160,入荷予定貼り付け!B:C,2,0),0)</f>
        <v>0</v>
      </c>
      <c r="O160" s="44">
        <f>IFERROR(VLOOKUP(C160,入荷予定貼り付け!I:J,2,0),0)</f>
        <v>0</v>
      </c>
      <c r="P160" s="44">
        <f>IFERROR(VLOOKUP(C160,確保貼り付け!C:D,2,0),0)</f>
        <v>0</v>
      </c>
      <c r="Q160" s="45">
        <f>M160+O160-P160</f>
        <v>0</v>
      </c>
      <c r="R160" s="45">
        <f>SUM(L160:O160)-P160-M160</f>
        <v>28</v>
      </c>
      <c r="S160" s="45">
        <f t="shared" ref="S160:S178" si="18">R160-K160</f>
        <v>-972</v>
      </c>
      <c r="T160" s="41">
        <f t="shared" ref="T160:T178" si="19">K160/SUM(L160:M160)</f>
        <v>35.714285714285715</v>
      </c>
      <c r="U160" s="13"/>
      <c r="V160" s="13"/>
    </row>
    <row r="161" spans="1:22">
      <c r="A161" s="9"/>
      <c r="B161" s="2" t="s">
        <v>5</v>
      </c>
      <c r="C161" s="49" t="s">
        <v>2985</v>
      </c>
      <c r="D161" s="49" t="s">
        <v>3773</v>
      </c>
      <c r="E161" s="50"/>
      <c r="F161" s="50"/>
      <c r="G161" s="8"/>
      <c r="H161" s="21">
        <v>0</v>
      </c>
      <c r="I161" s="8">
        <f>VLOOKUP(C161,'202310-202403出荷数total2403220951'!B:F,5,0)</f>
        <v>6</v>
      </c>
      <c r="J161" s="203">
        <f>VLOOKUP(C161,'出荷数2307～2406total241008110618'!B:F,5,0)</f>
        <v>324</v>
      </c>
      <c r="K161" s="211">
        <v>1000</v>
      </c>
      <c r="L161" s="44">
        <f>IFERROR(VLOOKUP(C161,在庫貼り付け!B:C,2,0),0)</f>
        <v>1448</v>
      </c>
      <c r="M161" s="44">
        <f>IFERROR(VLOOKUP(C161,在庫貼り付け!F:G,2,0),0)</f>
        <v>0</v>
      </c>
      <c r="N161" s="44">
        <f>IFERROR(VLOOKUP(C161,入荷予定貼り付け!B:C,2,0),0)</f>
        <v>0</v>
      </c>
      <c r="O161" s="44">
        <f>IFERROR(VLOOKUP(C161,入荷予定貼り付け!I:J,2,0),0)</f>
        <v>0</v>
      </c>
      <c r="P161" s="44">
        <f>IFERROR(VLOOKUP(C161,確保貼り付け!C:D,2,0),0)</f>
        <v>0</v>
      </c>
      <c r="Q161" s="45">
        <f t="shared" ref="Q161:Q184" si="20">M161+O161-P161</f>
        <v>0</v>
      </c>
      <c r="R161" s="45">
        <f t="shared" ref="R161:R183" si="21">SUM(L161:O161)-P161-M161</f>
        <v>1448</v>
      </c>
      <c r="S161" s="45">
        <f t="shared" si="18"/>
        <v>448</v>
      </c>
      <c r="T161" s="41">
        <f t="shared" si="19"/>
        <v>0.69060773480662985</v>
      </c>
      <c r="U161" s="13"/>
      <c r="V161" s="13"/>
    </row>
    <row r="162" spans="1:22">
      <c r="A162" s="9"/>
      <c r="B162" s="2" t="s">
        <v>5</v>
      </c>
      <c r="C162" s="49" t="s">
        <v>2966</v>
      </c>
      <c r="D162" s="49" t="s">
        <v>2964</v>
      </c>
      <c r="E162" s="50"/>
      <c r="F162" s="50"/>
      <c r="G162" s="8"/>
      <c r="H162" s="21">
        <v>0</v>
      </c>
      <c r="I162" s="8">
        <f>VLOOKUP(C162,'202310-202403出荷数total2403220951'!B:F,5,0)</f>
        <v>2453</v>
      </c>
      <c r="J162" s="203">
        <f>VLOOKUP(C162,'出荷数2307～2406total241008110618'!B:F,5,0)</f>
        <v>3569</v>
      </c>
      <c r="K162" s="21">
        <f>J162*5/12</f>
        <v>1487.0833333333333</v>
      </c>
      <c r="L162" s="44">
        <f>IFERROR(VLOOKUP(C162,在庫貼り付け!B:C,2,0),0)</f>
        <v>883</v>
      </c>
      <c r="M162" s="44">
        <f>IFERROR(VLOOKUP(C162,在庫貼り付け!F:G,2,0),0)</f>
        <v>1150</v>
      </c>
      <c r="N162" s="44">
        <f>IFERROR(VLOOKUP(C162,入荷予定貼り付け!B:C,2,0),0)</f>
        <v>0</v>
      </c>
      <c r="O162" s="44">
        <f>IFERROR(VLOOKUP(C162,入荷予定貼り付け!I:J,2,0),0)</f>
        <v>0</v>
      </c>
      <c r="P162" s="44">
        <f>IFERROR(VLOOKUP(C162,確保貼り付け!C:D,2,0),0)</f>
        <v>1350</v>
      </c>
      <c r="Q162" s="45">
        <f t="shared" si="20"/>
        <v>-200</v>
      </c>
      <c r="R162" s="45">
        <f t="shared" si="21"/>
        <v>-467</v>
      </c>
      <c r="S162" s="45">
        <f t="shared" si="18"/>
        <v>-1954.0833333333333</v>
      </c>
      <c r="T162" s="41">
        <f t="shared" si="19"/>
        <v>0.73147237252008523</v>
      </c>
      <c r="U162" s="13"/>
      <c r="V162" s="13"/>
    </row>
    <row r="163" spans="1:22">
      <c r="A163" s="9"/>
      <c r="B163" s="2" t="s">
        <v>5</v>
      </c>
      <c r="C163" s="49" t="s">
        <v>2965</v>
      </c>
      <c r="D163" s="49" t="s">
        <v>2964</v>
      </c>
      <c r="E163" s="50"/>
      <c r="F163" s="50"/>
      <c r="G163" s="8"/>
      <c r="H163" s="21">
        <v>0</v>
      </c>
      <c r="I163" s="8">
        <f>VLOOKUP(C163,'202310-202403出荷数total2403220951'!B:F,5,0)</f>
        <v>1097</v>
      </c>
      <c r="J163" s="203">
        <f>VLOOKUP(C163,'出荷数2307～2406total241008110618'!B:F,5,0)</f>
        <v>2410</v>
      </c>
      <c r="K163" s="211">
        <v>2000</v>
      </c>
      <c r="L163" s="44">
        <f>IFERROR(VLOOKUP(C163,在庫貼り付け!B:C,2,0),0)</f>
        <v>687</v>
      </c>
      <c r="M163" s="44">
        <f>IFERROR(VLOOKUP(C163,在庫貼り付け!F:G,2,0),0)</f>
        <v>10150</v>
      </c>
      <c r="N163" s="44">
        <f>IFERROR(VLOOKUP(C163,入荷予定貼り付け!B:C,2,0),0)</f>
        <v>0</v>
      </c>
      <c r="O163" s="44">
        <f>IFERROR(VLOOKUP(C163,入荷予定貼り付け!I:J,2,0),0)</f>
        <v>0</v>
      </c>
      <c r="P163" s="44">
        <f>IFERROR(VLOOKUP(C163,確保貼り付け!C:D,2,0),0)</f>
        <v>10650</v>
      </c>
      <c r="Q163" s="45">
        <f t="shared" si="20"/>
        <v>-500</v>
      </c>
      <c r="R163" s="45">
        <f t="shared" si="21"/>
        <v>-9963</v>
      </c>
      <c r="S163" s="45">
        <f t="shared" si="18"/>
        <v>-11963</v>
      </c>
      <c r="T163" s="41">
        <f t="shared" si="19"/>
        <v>0.18455292054996769</v>
      </c>
      <c r="U163" s="13"/>
      <c r="V163" s="13"/>
    </row>
    <row r="164" spans="1:22">
      <c r="A164" s="9"/>
      <c r="B164" s="2" t="s">
        <v>5</v>
      </c>
      <c r="C164" s="49" t="s">
        <v>3763</v>
      </c>
      <c r="D164" s="49" t="s">
        <v>3766</v>
      </c>
      <c r="E164" s="50"/>
      <c r="F164" s="50"/>
      <c r="G164" s="8"/>
      <c r="H164" s="21">
        <v>0</v>
      </c>
      <c r="I164" s="8" t="e">
        <f>VLOOKUP(C164,'202310-202403出荷数total2403220951'!B:F,5,0)</f>
        <v>#N/A</v>
      </c>
      <c r="J164" s="203" t="e">
        <f>VLOOKUP(C164,'出荷数2307～2406total241008110618'!B:F,5,0)</f>
        <v>#N/A</v>
      </c>
      <c r="K164" s="12"/>
      <c r="L164" s="44">
        <f>IFERROR(VLOOKUP(C164,在庫貼り付け!B:C,2,0),0)</f>
        <v>874</v>
      </c>
      <c r="M164" s="44">
        <f>IFERROR(VLOOKUP(C164,在庫貼り付け!F:G,2,0),0)</f>
        <v>100</v>
      </c>
      <c r="N164" s="44">
        <f>IFERROR(VLOOKUP(C164,入荷予定貼り付け!B:C,2,0),0)</f>
        <v>2000</v>
      </c>
      <c r="O164" s="44">
        <f>IFERROR(VLOOKUP(C164,入荷予定貼り付け!I:J,2,0),0)</f>
        <v>0</v>
      </c>
      <c r="P164" s="44">
        <f>IFERROR(VLOOKUP(C164,確保貼り付け!C:D,2,0),0)</f>
        <v>100</v>
      </c>
      <c r="Q164" s="45">
        <f t="shared" si="20"/>
        <v>0</v>
      </c>
      <c r="R164" s="45">
        <f t="shared" si="21"/>
        <v>2774</v>
      </c>
      <c r="S164" s="45">
        <f t="shared" si="18"/>
        <v>2774</v>
      </c>
      <c r="T164" s="41">
        <f t="shared" si="19"/>
        <v>0</v>
      </c>
      <c r="U164" s="13"/>
      <c r="V164" s="13"/>
    </row>
    <row r="165" spans="1:22">
      <c r="A165" s="9"/>
      <c r="B165" s="2" t="s">
        <v>5</v>
      </c>
      <c r="C165" s="49" t="s">
        <v>3764</v>
      </c>
      <c r="D165" s="49" t="s">
        <v>3766</v>
      </c>
      <c r="E165" s="50"/>
      <c r="F165" s="50"/>
      <c r="G165" s="8"/>
      <c r="H165" s="21">
        <v>0</v>
      </c>
      <c r="I165" s="8" t="e">
        <f>VLOOKUP(C165,'202310-202403出荷数total2403220951'!B:F,5,0)</f>
        <v>#N/A</v>
      </c>
      <c r="J165" s="203" t="e">
        <f>VLOOKUP(C165,'出荷数2307～2406total241008110618'!B:F,5,0)</f>
        <v>#N/A</v>
      </c>
      <c r="K165" s="12"/>
      <c r="L165" s="44">
        <f>IFERROR(VLOOKUP(C165,在庫貼り付け!B:C,2,0),0)</f>
        <v>983</v>
      </c>
      <c r="M165" s="44">
        <f>IFERROR(VLOOKUP(C165,在庫貼り付け!F:G,2,0),0)</f>
        <v>100</v>
      </c>
      <c r="N165" s="44">
        <f>IFERROR(VLOOKUP(C165,入荷予定貼り付け!B:C,2,0),0)</f>
        <v>2000</v>
      </c>
      <c r="O165" s="44">
        <f>IFERROR(VLOOKUP(C165,入荷予定貼り付け!I:J,2,0),0)</f>
        <v>0</v>
      </c>
      <c r="P165" s="44">
        <f>IFERROR(VLOOKUP(C165,確保貼り付け!C:D,2,0),0)</f>
        <v>100</v>
      </c>
      <c r="Q165" s="45">
        <f t="shared" si="20"/>
        <v>0</v>
      </c>
      <c r="R165" s="45">
        <f t="shared" si="21"/>
        <v>2883</v>
      </c>
      <c r="S165" s="45">
        <f t="shared" si="18"/>
        <v>2883</v>
      </c>
      <c r="T165" s="41">
        <f t="shared" si="19"/>
        <v>0</v>
      </c>
      <c r="U165" s="13"/>
      <c r="V165" s="13"/>
    </row>
    <row r="166" spans="1:22">
      <c r="A166" s="9"/>
      <c r="B166" s="2" t="s">
        <v>5</v>
      </c>
      <c r="C166" s="49" t="s">
        <v>3765</v>
      </c>
      <c r="D166" s="49" t="s">
        <v>3766</v>
      </c>
      <c r="E166" s="50"/>
      <c r="F166" s="50"/>
      <c r="G166" s="8"/>
      <c r="H166" s="21">
        <v>0</v>
      </c>
      <c r="I166" s="8" t="e">
        <f>VLOOKUP(C166,'202310-202403出荷数total2403220951'!B:F,5,0)</f>
        <v>#N/A</v>
      </c>
      <c r="J166" s="203" t="e">
        <f>VLOOKUP(C166,'出荷数2307～2406total241008110618'!B:F,5,0)</f>
        <v>#N/A</v>
      </c>
      <c r="K166" s="12"/>
      <c r="L166" s="44">
        <f>IFERROR(VLOOKUP(C166,在庫貼り付け!B:C,2,0),0)</f>
        <v>1804</v>
      </c>
      <c r="M166" s="44">
        <f>IFERROR(VLOOKUP(C166,在庫貼り付け!F:G,2,0),0)</f>
        <v>0</v>
      </c>
      <c r="N166" s="44">
        <f>IFERROR(VLOOKUP(C166,入荷予定貼り付け!B:C,2,0),0)</f>
        <v>0</v>
      </c>
      <c r="O166" s="44">
        <f>IFERROR(VLOOKUP(C166,入荷予定貼り付け!I:J,2,0),0)</f>
        <v>0</v>
      </c>
      <c r="P166" s="44">
        <f>IFERROR(VLOOKUP(C166,確保貼り付け!C:D,2,0),0)</f>
        <v>0</v>
      </c>
      <c r="Q166" s="45">
        <f t="shared" si="20"/>
        <v>0</v>
      </c>
      <c r="R166" s="45">
        <f t="shared" si="21"/>
        <v>1804</v>
      </c>
      <c r="S166" s="45">
        <f t="shared" si="18"/>
        <v>1804</v>
      </c>
      <c r="T166" s="41">
        <f t="shared" si="19"/>
        <v>0</v>
      </c>
      <c r="U166" s="13"/>
      <c r="V166" s="13"/>
    </row>
    <row r="167" spans="1:22">
      <c r="A167" s="9"/>
      <c r="B167" s="2" t="s">
        <v>5</v>
      </c>
      <c r="C167" s="49" t="s">
        <v>3774</v>
      </c>
      <c r="D167" s="49" t="s">
        <v>3778</v>
      </c>
      <c r="E167" s="50"/>
      <c r="F167" s="50"/>
      <c r="G167" s="8"/>
      <c r="H167" s="21">
        <v>0</v>
      </c>
      <c r="I167" s="8">
        <f>VLOOKUP(C167,'202310-202403出荷数total2403220951'!B:F,5,0)</f>
        <v>3939</v>
      </c>
      <c r="J167" s="203">
        <f>VLOOKUP(C167,'出荷数2307～2406total241008110618'!B:F,5,0)</f>
        <v>8154</v>
      </c>
      <c r="K167" s="234">
        <v>3500</v>
      </c>
      <c r="L167" s="44">
        <f>IFERROR(VLOOKUP(C167,在庫貼り付け!B:C,2,0),0)</f>
        <v>11592</v>
      </c>
      <c r="M167" s="44">
        <f>IFERROR(VLOOKUP(C167,在庫貼り付け!F:G,2,0),0)</f>
        <v>1320</v>
      </c>
      <c r="N167" s="44">
        <f>IFERROR(VLOOKUP(C167,入荷予定貼り付け!B:C,2,0),0)</f>
        <v>0</v>
      </c>
      <c r="O167" s="44">
        <f>IFERROR(VLOOKUP(C167,入荷予定貼り付け!I:J,2,0),0)</f>
        <v>0</v>
      </c>
      <c r="P167" s="44">
        <f>IFERROR(VLOOKUP(C167,確保貼り付け!C:D,2,0),0)</f>
        <v>2569</v>
      </c>
      <c r="Q167" s="45">
        <f t="shared" si="20"/>
        <v>-1249</v>
      </c>
      <c r="R167" s="45">
        <f t="shared" si="21"/>
        <v>9023</v>
      </c>
      <c r="S167" s="45">
        <f t="shared" si="18"/>
        <v>5523</v>
      </c>
      <c r="T167" s="41">
        <f t="shared" si="19"/>
        <v>0.27106567534076825</v>
      </c>
      <c r="U167" s="13"/>
      <c r="V167" s="13"/>
    </row>
    <row r="168" spans="1:22">
      <c r="A168" s="9"/>
      <c r="B168" s="2" t="s">
        <v>5</v>
      </c>
      <c r="C168" s="49" t="s">
        <v>3775</v>
      </c>
      <c r="D168" s="49" t="s">
        <v>3778</v>
      </c>
      <c r="E168" s="50"/>
      <c r="F168" s="50"/>
      <c r="G168" s="8"/>
      <c r="H168" s="21">
        <v>0</v>
      </c>
      <c r="I168" s="8">
        <f>VLOOKUP(C168,'202310-202403出荷数total2403220951'!B:F,5,0)</f>
        <v>918</v>
      </c>
      <c r="J168" s="203">
        <f>VLOOKUP(C168,'出荷数2307～2406total241008110618'!B:F,5,0)</f>
        <v>1582</v>
      </c>
      <c r="K168" s="234">
        <v>900</v>
      </c>
      <c r="L168" s="44">
        <f>IFERROR(VLOOKUP(C168,在庫貼り付け!B:C,2,0),0)</f>
        <v>9078</v>
      </c>
      <c r="M168" s="44">
        <f>IFERROR(VLOOKUP(C168,在庫貼り付け!F:G,2,0),0)</f>
        <v>500</v>
      </c>
      <c r="N168" s="44">
        <f>IFERROR(VLOOKUP(C168,入荷予定貼り付け!B:C,2,0),0)</f>
        <v>0</v>
      </c>
      <c r="O168" s="44">
        <f>IFERROR(VLOOKUP(C168,入荷予定貼り付け!I:J,2,0),0)</f>
        <v>0</v>
      </c>
      <c r="P168" s="44">
        <f>IFERROR(VLOOKUP(C168,確保貼り付け!C:D,2,0),0)</f>
        <v>674</v>
      </c>
      <c r="Q168" s="45">
        <f t="shared" si="20"/>
        <v>-174</v>
      </c>
      <c r="R168" s="45">
        <f t="shared" si="21"/>
        <v>8404</v>
      </c>
      <c r="S168" s="45">
        <f t="shared" si="18"/>
        <v>7504</v>
      </c>
      <c r="T168" s="41">
        <f t="shared" si="19"/>
        <v>9.396533723115473E-2</v>
      </c>
      <c r="U168" s="13"/>
      <c r="V168" s="13"/>
    </row>
    <row r="169" spans="1:22">
      <c r="A169" s="9"/>
      <c r="B169" s="2" t="s">
        <v>5</v>
      </c>
      <c r="C169" s="49" t="s">
        <v>3776</v>
      </c>
      <c r="D169" s="49" t="s">
        <v>3779</v>
      </c>
      <c r="E169" s="50"/>
      <c r="F169" s="50"/>
      <c r="G169" s="8"/>
      <c r="H169" s="21">
        <v>0</v>
      </c>
      <c r="I169" s="8">
        <f>VLOOKUP(C169,'202310-202403出荷数total2403220951'!B:F,5,0)</f>
        <v>7737</v>
      </c>
      <c r="J169" s="203">
        <f>VLOOKUP(C169,'出荷数2307～2406total241008110618'!B:F,5,0)</f>
        <v>12264</v>
      </c>
      <c r="K169" s="234">
        <v>7500</v>
      </c>
      <c r="L169" s="44">
        <f>IFERROR(VLOOKUP(C169,在庫貼り付け!B:C,2,0),0)</f>
        <v>5547</v>
      </c>
      <c r="M169" s="44">
        <f>IFERROR(VLOOKUP(C169,在庫貼り付け!F:G,2,0),0)</f>
        <v>2870</v>
      </c>
      <c r="N169" s="44">
        <f>IFERROR(VLOOKUP(C169,入荷予定貼り付け!B:C,2,0),0)</f>
        <v>2000</v>
      </c>
      <c r="O169" s="44">
        <f>IFERROR(VLOOKUP(C169,入荷予定貼り付け!I:J,2,0),0)</f>
        <v>0</v>
      </c>
      <c r="P169" s="44">
        <f>IFERROR(VLOOKUP(C169,確保貼り付け!C:D,2,0),0)</f>
        <v>1960</v>
      </c>
      <c r="Q169" s="45">
        <f t="shared" si="20"/>
        <v>910</v>
      </c>
      <c r="R169" s="45">
        <f t="shared" si="21"/>
        <v>5587</v>
      </c>
      <c r="S169" s="45">
        <f t="shared" si="18"/>
        <v>-1913</v>
      </c>
      <c r="T169" s="41">
        <f t="shared" si="19"/>
        <v>0.89105381965070696</v>
      </c>
      <c r="U169" s="13" t="s">
        <v>3743</v>
      </c>
      <c r="V169" s="13"/>
    </row>
    <row r="170" spans="1:22">
      <c r="A170" s="9"/>
      <c r="B170" s="2" t="s">
        <v>5</v>
      </c>
      <c r="C170" s="49" t="s">
        <v>3777</v>
      </c>
      <c r="D170" s="49" t="s">
        <v>3779</v>
      </c>
      <c r="E170" s="50"/>
      <c r="F170" s="50"/>
      <c r="G170" s="8"/>
      <c r="H170" s="21">
        <v>0</v>
      </c>
      <c r="I170" s="8">
        <f>VLOOKUP(C170,'202310-202403出荷数total2403220951'!B:F,5,0)</f>
        <v>680</v>
      </c>
      <c r="J170" s="203">
        <f>VLOOKUP(C170,'出荷数2307～2406total241008110618'!B:F,5,0)</f>
        <v>1532</v>
      </c>
      <c r="K170" s="234">
        <v>650</v>
      </c>
      <c r="L170" s="44">
        <f>IFERROR(VLOOKUP(C170,在庫貼り付け!B:C,2,0),0)</f>
        <v>1102</v>
      </c>
      <c r="M170" s="44">
        <f>IFERROR(VLOOKUP(C170,在庫貼り付け!F:G,2,0),0)</f>
        <v>500</v>
      </c>
      <c r="N170" s="44">
        <f>IFERROR(VLOOKUP(C170,入荷予定貼り付け!B:C,2,0),0)</f>
        <v>1000</v>
      </c>
      <c r="O170" s="44">
        <f>IFERROR(VLOOKUP(C170,入荷予定貼り付け!I:J,2,0),0)</f>
        <v>0</v>
      </c>
      <c r="P170" s="44">
        <f>IFERROR(VLOOKUP(C170,確保貼り付け!C:D,2,0),0)</f>
        <v>810</v>
      </c>
      <c r="Q170" s="45">
        <f t="shared" si="20"/>
        <v>-310</v>
      </c>
      <c r="R170" s="45">
        <f t="shared" si="21"/>
        <v>1292</v>
      </c>
      <c r="S170" s="45">
        <f t="shared" si="18"/>
        <v>642</v>
      </c>
      <c r="T170" s="41">
        <f t="shared" si="19"/>
        <v>0.40574282147315854</v>
      </c>
      <c r="U170" s="13"/>
      <c r="V170" s="13"/>
    </row>
    <row r="171" spans="1:22">
      <c r="A171" s="9"/>
      <c r="B171" s="2" t="s">
        <v>5</v>
      </c>
      <c r="C171" s="49" t="s">
        <v>3923</v>
      </c>
      <c r="D171" s="49" t="s">
        <v>3935</v>
      </c>
      <c r="E171" s="50"/>
      <c r="F171" s="50"/>
      <c r="G171" s="8"/>
      <c r="H171" s="21">
        <v>0</v>
      </c>
      <c r="I171" s="8" t="e">
        <f>VLOOKUP(C171,'202310-202403出荷数total2403220951'!B:F,5,0)</f>
        <v>#N/A</v>
      </c>
      <c r="J171" s="203" t="e">
        <f>VLOOKUP(C171,'出荷数2307～2406total241008110618'!B:F,5,0)</f>
        <v>#N/A</v>
      </c>
      <c r="K171" s="12"/>
      <c r="L171" s="44">
        <f>IFERROR(VLOOKUP(C171,在庫貼り付け!B:C,2,0),0)</f>
        <v>4180</v>
      </c>
      <c r="M171" s="44">
        <f>IFERROR(VLOOKUP(C171,在庫貼り付け!F:G,2,0),0)</f>
        <v>334</v>
      </c>
      <c r="N171" s="44">
        <f>IFERROR(VLOOKUP(C171,入荷予定貼り付け!B:C,2,0),0)</f>
        <v>0</v>
      </c>
      <c r="O171" s="44">
        <f>IFERROR(VLOOKUP(C171,入荷予定貼り付け!I:J,2,0),0)</f>
        <v>0</v>
      </c>
      <c r="P171" s="44">
        <f>IFERROR(VLOOKUP(C171,確保貼り付け!C:D,2,0),0)</f>
        <v>1334</v>
      </c>
      <c r="Q171" s="45">
        <f t="shared" si="20"/>
        <v>-1000</v>
      </c>
      <c r="R171" s="45">
        <f t="shared" si="21"/>
        <v>2846</v>
      </c>
      <c r="S171" s="45">
        <f t="shared" si="18"/>
        <v>2846</v>
      </c>
      <c r="T171" s="41">
        <f t="shared" si="19"/>
        <v>0</v>
      </c>
      <c r="U171" s="13"/>
      <c r="V171" s="13"/>
    </row>
    <row r="172" spans="1:22">
      <c r="A172" s="9"/>
      <c r="B172" s="2" t="s">
        <v>5</v>
      </c>
      <c r="C172" s="49" t="s">
        <v>3924</v>
      </c>
      <c r="D172" s="49" t="s">
        <v>3936</v>
      </c>
      <c r="E172" s="50"/>
      <c r="F172" s="50"/>
      <c r="G172" s="8"/>
      <c r="H172" s="21">
        <v>0</v>
      </c>
      <c r="I172" s="8" t="e">
        <f>VLOOKUP(C172,'202310-202403出荷数total2403220951'!B:F,5,0)</f>
        <v>#N/A</v>
      </c>
      <c r="J172" s="203" t="e">
        <f>VLOOKUP(C172,'出荷数2307～2406total241008110618'!B:F,5,0)</f>
        <v>#N/A</v>
      </c>
      <c r="K172" s="12"/>
      <c r="L172" s="44">
        <f>IFERROR(VLOOKUP(C172,在庫貼り付け!B:C,2,0),0)</f>
        <v>4628</v>
      </c>
      <c r="M172" s="44">
        <f>IFERROR(VLOOKUP(C172,在庫貼り付け!F:G,2,0),0)</f>
        <v>9370</v>
      </c>
      <c r="N172" s="44">
        <f>IFERROR(VLOOKUP(C172,入荷予定貼り付け!B:C,2,0),0)</f>
        <v>9000</v>
      </c>
      <c r="O172" s="44">
        <f>IFERROR(VLOOKUP(C172,入荷予定貼り付け!I:J,2,0),0)</f>
        <v>0</v>
      </c>
      <c r="P172" s="44">
        <f>IFERROR(VLOOKUP(C172,確保貼り付け!C:D,2,0),0)</f>
        <v>9670</v>
      </c>
      <c r="Q172" s="45">
        <f t="shared" si="20"/>
        <v>-300</v>
      </c>
      <c r="R172" s="45">
        <f t="shared" si="21"/>
        <v>3958</v>
      </c>
      <c r="S172" s="45">
        <f t="shared" si="18"/>
        <v>3958</v>
      </c>
      <c r="T172" s="41">
        <f t="shared" si="19"/>
        <v>0</v>
      </c>
      <c r="U172" s="13"/>
      <c r="V172" s="13"/>
    </row>
    <row r="173" spans="1:22">
      <c r="A173" s="9"/>
      <c r="B173" s="2" t="s">
        <v>5</v>
      </c>
      <c r="C173" s="49" t="s">
        <v>3925</v>
      </c>
      <c r="D173" s="49" t="s">
        <v>3934</v>
      </c>
      <c r="E173" s="50"/>
      <c r="F173" s="50"/>
      <c r="G173" s="8"/>
      <c r="H173" s="21">
        <v>0</v>
      </c>
      <c r="I173" s="8" t="e">
        <f>VLOOKUP(C173,'202310-202403出荷数total2403220951'!B:F,5,0)</f>
        <v>#N/A</v>
      </c>
      <c r="J173" s="203" t="e">
        <f>VLOOKUP(C173,'出荷数2307～2406total241008110618'!B:F,5,0)</f>
        <v>#N/A</v>
      </c>
      <c r="K173" s="12">
        <v>2000</v>
      </c>
      <c r="L173" s="44">
        <f>IFERROR(VLOOKUP(C173,在庫貼り付け!B:C,2,0),0)</f>
        <v>1569</v>
      </c>
      <c r="M173" s="44">
        <f>IFERROR(VLOOKUP(C173,在庫貼り付け!F:G,2,0),0)</f>
        <v>0</v>
      </c>
      <c r="N173" s="44">
        <f>IFERROR(VLOOKUP(C173,入荷予定貼り付け!B:C,2,0),0)</f>
        <v>0</v>
      </c>
      <c r="O173" s="44">
        <f>IFERROR(VLOOKUP(C173,入荷予定貼り付け!I:J,2,0),0)</f>
        <v>0</v>
      </c>
      <c r="P173" s="44">
        <f>IFERROR(VLOOKUP(C173,確保貼り付け!C:D,2,0),0)</f>
        <v>95</v>
      </c>
      <c r="Q173" s="45">
        <f t="shared" si="20"/>
        <v>-95</v>
      </c>
      <c r="R173" s="45">
        <f t="shared" si="21"/>
        <v>1474</v>
      </c>
      <c r="S173" s="45">
        <f t="shared" si="18"/>
        <v>-526</v>
      </c>
      <c r="T173" s="41">
        <f t="shared" si="19"/>
        <v>1.2746972594008923</v>
      </c>
      <c r="U173" s="13"/>
      <c r="V173" s="13"/>
    </row>
    <row r="174" spans="1:22">
      <c r="A174" s="9"/>
      <c r="B174" s="2" t="s">
        <v>5</v>
      </c>
      <c r="C174" s="49" t="s">
        <v>3926</v>
      </c>
      <c r="D174" s="49" t="s">
        <v>3933</v>
      </c>
      <c r="E174" s="50"/>
      <c r="F174" s="50"/>
      <c r="G174" s="8"/>
      <c r="H174" s="21">
        <v>0</v>
      </c>
      <c r="I174" s="8" t="e">
        <f>VLOOKUP(C174,'202310-202403出荷数total2403220951'!B:F,5,0)</f>
        <v>#N/A</v>
      </c>
      <c r="J174" s="203" t="e">
        <f>VLOOKUP(C174,'出荷数2307～2406total241008110618'!B:F,5,0)</f>
        <v>#N/A</v>
      </c>
      <c r="K174" s="12">
        <v>2000</v>
      </c>
      <c r="L174" s="44">
        <f>IFERROR(VLOOKUP(C174,在庫貼り付け!B:C,2,0),0)</f>
        <v>2</v>
      </c>
      <c r="M174" s="44">
        <f>IFERROR(VLOOKUP(C174,在庫貼り付け!F:G,2,0),0)</f>
        <v>0</v>
      </c>
      <c r="N174" s="44">
        <f>IFERROR(VLOOKUP(C174,入荷予定貼り付け!B:C,2,0),0)</f>
        <v>3000</v>
      </c>
      <c r="O174" s="44">
        <f>IFERROR(VLOOKUP(C174,入荷予定貼り付け!I:J,2,0),0)</f>
        <v>0</v>
      </c>
      <c r="P174" s="44">
        <f>IFERROR(VLOOKUP(C174,確保貼り付け!C:D,2,0),0)</f>
        <v>54</v>
      </c>
      <c r="Q174" s="45">
        <f t="shared" si="20"/>
        <v>-54</v>
      </c>
      <c r="R174" s="45">
        <f t="shared" si="21"/>
        <v>2948</v>
      </c>
      <c r="S174" s="45">
        <f t="shared" si="18"/>
        <v>948</v>
      </c>
      <c r="T174" s="41">
        <f t="shared" si="19"/>
        <v>1000</v>
      </c>
      <c r="U174" s="13"/>
      <c r="V174" s="13"/>
    </row>
    <row r="175" spans="1:22">
      <c r="A175" s="9"/>
      <c r="B175" s="2" t="s">
        <v>5</v>
      </c>
      <c r="C175" s="49" t="s">
        <v>3927</v>
      </c>
      <c r="D175" s="49" t="s">
        <v>3932</v>
      </c>
      <c r="E175" s="50"/>
      <c r="F175" s="50"/>
      <c r="G175" s="8"/>
      <c r="H175" s="21">
        <v>0</v>
      </c>
      <c r="I175" s="8" t="e">
        <f>VLOOKUP(C175,'202310-202403出荷数total2403220951'!B:F,5,0)</f>
        <v>#N/A</v>
      </c>
      <c r="J175" s="203" t="e">
        <f>VLOOKUP(C175,'出荷数2307～2406total241008110618'!B:F,5,0)</f>
        <v>#N/A</v>
      </c>
      <c r="K175" s="12">
        <v>2000</v>
      </c>
      <c r="L175" s="44">
        <f>IFERROR(VLOOKUP(C175,在庫貼り付け!B:C,2,0),0)</f>
        <v>1269</v>
      </c>
      <c r="M175" s="44">
        <f>IFERROR(VLOOKUP(C175,在庫貼り付け!F:G,2,0),0)</f>
        <v>0</v>
      </c>
      <c r="N175" s="44">
        <f>IFERROR(VLOOKUP(C175,入荷予定貼り付け!B:C,2,0),0)</f>
        <v>0</v>
      </c>
      <c r="O175" s="44">
        <f>IFERROR(VLOOKUP(C175,入荷予定貼り付け!I:J,2,0),0)</f>
        <v>0</v>
      </c>
      <c r="P175" s="44">
        <f>IFERROR(VLOOKUP(C175,確保貼り付け!C:D,2,0),0)</f>
        <v>54</v>
      </c>
      <c r="Q175" s="45">
        <f t="shared" si="20"/>
        <v>-54</v>
      </c>
      <c r="R175" s="45">
        <f t="shared" si="21"/>
        <v>1215</v>
      </c>
      <c r="S175" s="45">
        <f t="shared" si="18"/>
        <v>-785</v>
      </c>
      <c r="T175" s="41">
        <f t="shared" si="19"/>
        <v>1.5760441292356187</v>
      </c>
      <c r="U175" s="13"/>
      <c r="V175" s="13"/>
    </row>
    <row r="176" spans="1:22">
      <c r="A176" s="9"/>
      <c r="B176" s="2" t="s">
        <v>5</v>
      </c>
      <c r="C176" s="49" t="s">
        <v>3928</v>
      </c>
      <c r="D176" s="49" t="s">
        <v>3931</v>
      </c>
      <c r="E176" s="50"/>
      <c r="F176" s="50"/>
      <c r="G176" s="8"/>
      <c r="H176" s="21">
        <v>0</v>
      </c>
      <c r="I176" s="8" t="e">
        <f>VLOOKUP(C176,'202310-202403出荷数total2403220951'!B:F,5,0)</f>
        <v>#N/A</v>
      </c>
      <c r="J176" s="203" t="e">
        <f>VLOOKUP(C176,'出荷数2307～2406total241008110618'!B:F,5,0)</f>
        <v>#N/A</v>
      </c>
      <c r="K176" s="12">
        <v>2000</v>
      </c>
      <c r="L176" s="44">
        <f>IFERROR(VLOOKUP(C176,在庫貼り付け!B:C,2,0),0)</f>
        <v>1268</v>
      </c>
      <c r="M176" s="44">
        <f>IFERROR(VLOOKUP(C176,在庫貼り付け!F:G,2,0),0)</f>
        <v>0</v>
      </c>
      <c r="N176" s="44">
        <f>IFERROR(VLOOKUP(C176,入荷予定貼り付け!B:C,2,0),0)</f>
        <v>0</v>
      </c>
      <c r="O176" s="44">
        <f>IFERROR(VLOOKUP(C176,入荷予定貼り付け!I:J,2,0),0)</f>
        <v>0</v>
      </c>
      <c r="P176" s="44">
        <f>IFERROR(VLOOKUP(C176,確保貼り付け!C:D,2,0),0)</f>
        <v>0</v>
      </c>
      <c r="Q176" s="45">
        <f t="shared" si="20"/>
        <v>0</v>
      </c>
      <c r="R176" s="45">
        <f t="shared" si="21"/>
        <v>1268</v>
      </c>
      <c r="S176" s="45">
        <f t="shared" si="18"/>
        <v>-732</v>
      </c>
      <c r="T176" s="41">
        <f t="shared" si="19"/>
        <v>1.5772870662460567</v>
      </c>
      <c r="U176" s="13"/>
      <c r="V176" s="13"/>
    </row>
    <row r="177" spans="1:24">
      <c r="A177" s="9"/>
      <c r="B177" s="2" t="s">
        <v>5</v>
      </c>
      <c r="C177" s="49" t="s">
        <v>3929</v>
      </c>
      <c r="D177" s="49" t="s">
        <v>3930</v>
      </c>
      <c r="E177" s="50"/>
      <c r="F177" s="50"/>
      <c r="G177" s="8"/>
      <c r="H177" s="21">
        <v>0</v>
      </c>
      <c r="I177" s="8" t="e">
        <f>VLOOKUP(C177,'202310-202403出荷数total2403220951'!B:F,5,0)</f>
        <v>#N/A</v>
      </c>
      <c r="J177" s="203" t="e">
        <f>VLOOKUP(C177,'出荷数2307～2406total241008110618'!B:F,5,0)</f>
        <v>#N/A</v>
      </c>
      <c r="K177" s="12">
        <v>2000</v>
      </c>
      <c r="L177" s="44">
        <f>IFERROR(VLOOKUP(C177,在庫貼り付け!B:C,2,0),0)</f>
        <v>39</v>
      </c>
      <c r="M177" s="44">
        <f>IFERROR(VLOOKUP(C177,在庫貼り付け!F:G,2,0),0)</f>
        <v>0</v>
      </c>
      <c r="N177" s="44">
        <f>IFERROR(VLOOKUP(C177,入荷予定貼り付け!B:C,2,0),0)</f>
        <v>0</v>
      </c>
      <c r="O177" s="44">
        <f>IFERROR(VLOOKUP(C177,入荷予定貼り付け!I:J,2,0),0)</f>
        <v>0</v>
      </c>
      <c r="P177" s="44">
        <f>IFERROR(VLOOKUP(C177,確保貼り付け!C:D,2,0),0)</f>
        <v>0</v>
      </c>
      <c r="Q177" s="45">
        <f t="shared" si="20"/>
        <v>0</v>
      </c>
      <c r="R177" s="45">
        <f t="shared" si="21"/>
        <v>39</v>
      </c>
      <c r="S177" s="45">
        <f t="shared" si="18"/>
        <v>-1961</v>
      </c>
      <c r="T177" s="41">
        <f t="shared" si="19"/>
        <v>51.282051282051285</v>
      </c>
      <c r="U177" s="13"/>
      <c r="V177" s="13"/>
    </row>
    <row r="178" spans="1:24">
      <c r="A178" s="9"/>
      <c r="B178" s="2" t="s">
        <v>5</v>
      </c>
      <c r="C178" s="49" t="s">
        <v>3937</v>
      </c>
      <c r="D178" s="49" t="s">
        <v>3938</v>
      </c>
      <c r="E178" s="50"/>
      <c r="F178" s="50"/>
      <c r="G178" s="8"/>
      <c r="H178" s="21">
        <v>0</v>
      </c>
      <c r="I178" s="8" t="e">
        <f>VLOOKUP(C178,'202310-202403出荷数total2403220951'!B:F,5,0)</f>
        <v>#N/A</v>
      </c>
      <c r="J178" s="203" t="e">
        <f>VLOOKUP(C178,'出荷数2307～2406total241008110618'!B:F,5,0)</f>
        <v>#N/A</v>
      </c>
      <c r="K178" s="12">
        <v>1500</v>
      </c>
      <c r="L178" s="44">
        <f>IFERROR(VLOOKUP(C178,在庫貼り付け!B:C,2,0),0)</f>
        <v>0</v>
      </c>
      <c r="M178" s="44">
        <f>IFERROR(VLOOKUP(C178,在庫貼り付け!F:G,2,0),0)</f>
        <v>0</v>
      </c>
      <c r="N178" s="44">
        <f>IFERROR(VLOOKUP(C178,入荷予定貼り付け!B:C,2,0),0)</f>
        <v>0</v>
      </c>
      <c r="O178" s="44">
        <f>IFERROR(VLOOKUP(C178,入荷予定貼り付け!I:J,2,0),0)</f>
        <v>0</v>
      </c>
      <c r="P178" s="44">
        <f>IFERROR(VLOOKUP(C178,確保貼り付け!C:D,2,0),0)</f>
        <v>0</v>
      </c>
      <c r="Q178" s="45">
        <f t="shared" si="20"/>
        <v>0</v>
      </c>
      <c r="R178" s="45">
        <f t="shared" si="21"/>
        <v>0</v>
      </c>
      <c r="S178" s="45">
        <f t="shared" si="18"/>
        <v>-1500</v>
      </c>
      <c r="T178" s="41" t="e">
        <f t="shared" si="19"/>
        <v>#DIV/0!</v>
      </c>
      <c r="U178" s="13"/>
      <c r="V178" s="13"/>
    </row>
    <row r="179" spans="1:24">
      <c r="A179" s="9"/>
      <c r="B179" s="2" t="s">
        <v>5</v>
      </c>
      <c r="C179" s="49" t="s">
        <v>3941</v>
      </c>
      <c r="D179" s="49" t="s">
        <v>3943</v>
      </c>
      <c r="E179" s="50"/>
      <c r="F179" s="50"/>
      <c r="G179" s="8"/>
      <c r="H179" s="21">
        <v>0</v>
      </c>
      <c r="I179" s="8" t="e">
        <f>VLOOKUP(C179,'202310-202403出荷数total2403220951'!B:F,5,0)</f>
        <v>#N/A</v>
      </c>
      <c r="J179" s="203" t="e">
        <f>VLOOKUP(C179,'出荷数2307～2406total241008110618'!B:F,5,0)</f>
        <v>#N/A</v>
      </c>
      <c r="K179" s="12">
        <v>1000</v>
      </c>
      <c r="L179" s="44">
        <f>IFERROR(VLOOKUP(C179,在庫貼り付け!B:C,2,0),0)</f>
        <v>3514</v>
      </c>
      <c r="M179" s="44">
        <f>IFERROR(VLOOKUP(C179,在庫貼り付け!F:G,2,0),0)</f>
        <v>0</v>
      </c>
      <c r="N179" s="44">
        <f>IFERROR(VLOOKUP(C179,入荷予定貼り付け!B:C,2,0),0)</f>
        <v>0</v>
      </c>
      <c r="O179" s="44">
        <f>IFERROR(VLOOKUP(C179,入荷予定貼り付け!I:J,2,0),0)</f>
        <v>0</v>
      </c>
      <c r="P179" s="44">
        <f>IFERROR(VLOOKUP(C179,確保貼り付け!C:D,2,0),0)</f>
        <v>0</v>
      </c>
      <c r="Q179" s="45">
        <f>M179+O179-P179</f>
        <v>0</v>
      </c>
      <c r="R179" s="45">
        <f>SUM(L179:O179)-P179-M179</f>
        <v>3514</v>
      </c>
      <c r="S179" s="45">
        <f>R179-K179</f>
        <v>2514</v>
      </c>
      <c r="T179" s="41">
        <f>K179/SUM(L179:M179)</f>
        <v>0.28457598178713717</v>
      </c>
      <c r="U179" s="46"/>
      <c r="V179" s="46"/>
    </row>
    <row r="180" spans="1:24">
      <c r="A180" s="9"/>
      <c r="B180" s="2" t="s">
        <v>5</v>
      </c>
      <c r="C180" s="49" t="s">
        <v>3942</v>
      </c>
      <c r="D180" s="49" t="s">
        <v>3943</v>
      </c>
      <c r="E180" s="50"/>
      <c r="F180" s="50"/>
      <c r="G180" s="8"/>
      <c r="H180" s="21">
        <v>0</v>
      </c>
      <c r="I180" s="8" t="e">
        <f>VLOOKUP(C180,'202310-202403出荷数total2403220951'!B:F,5,0)</f>
        <v>#N/A</v>
      </c>
      <c r="J180" s="203" t="e">
        <f>VLOOKUP(C180,'出荷数2307～2406total241008110618'!B:F,5,0)</f>
        <v>#N/A</v>
      </c>
      <c r="K180" s="12">
        <v>1000</v>
      </c>
      <c r="L180" s="44">
        <f>IFERROR(VLOOKUP(C180,在庫貼り付け!B:C,2,0),0)</f>
        <v>3764</v>
      </c>
      <c r="M180" s="44">
        <f>IFERROR(VLOOKUP(C180,在庫貼り付け!F:G,2,0),0)</f>
        <v>0</v>
      </c>
      <c r="N180" s="44">
        <f>IFERROR(VLOOKUP(C180,入荷予定貼り付け!B:C,2,0),0)</f>
        <v>0</v>
      </c>
      <c r="O180" s="44">
        <f>IFERROR(VLOOKUP(C180,入荷予定貼り付け!I:J,2,0),0)</f>
        <v>0</v>
      </c>
      <c r="P180" s="44">
        <f>IFERROR(VLOOKUP(C180,確保貼り付け!C:D,2,0),0)</f>
        <v>0</v>
      </c>
      <c r="Q180" s="45">
        <f>M180+O180-P180</f>
        <v>0</v>
      </c>
      <c r="R180" s="45">
        <f>SUM(L180:O180)-P180-M180</f>
        <v>3764</v>
      </c>
      <c r="S180" s="45">
        <f>R180-K180</f>
        <v>2764</v>
      </c>
      <c r="T180" s="41">
        <f>K180/SUM(L180:M180)</f>
        <v>0.26567481402763016</v>
      </c>
      <c r="U180" s="46"/>
      <c r="V180" s="46"/>
    </row>
    <row r="181" spans="1:24">
      <c r="A181" s="9"/>
      <c r="B181" s="2" t="s">
        <v>5</v>
      </c>
      <c r="C181" s="49" t="s">
        <v>3944</v>
      </c>
      <c r="D181" s="49" t="s">
        <v>3945</v>
      </c>
      <c r="E181" s="50"/>
      <c r="F181" s="50"/>
      <c r="G181" s="8"/>
      <c r="H181" s="21"/>
      <c r="I181" s="8" t="e">
        <f>VLOOKUP(C181,'202310-202403出荷数total2403220951'!B:F,5,0)</f>
        <v>#N/A</v>
      </c>
      <c r="J181" s="203" t="e">
        <f>VLOOKUP(C181,'出荷数2307～2406total241008110618'!B:F,5,0)</f>
        <v>#N/A</v>
      </c>
      <c r="K181" s="12"/>
      <c r="L181" s="44">
        <f>IFERROR(VLOOKUP(C181,在庫貼り付け!B:C,2,0),0)</f>
        <v>6636</v>
      </c>
      <c r="M181" s="44">
        <f>IFERROR(VLOOKUP(C181,在庫貼り付け!F:G,2,0),0)</f>
        <v>0</v>
      </c>
      <c r="N181" s="44">
        <f>IFERROR(VLOOKUP(C181,入荷予定貼り付け!B:C,2,0),0)</f>
        <v>0</v>
      </c>
      <c r="O181" s="44">
        <f>IFERROR(VLOOKUP(C181,入荷予定貼り付け!I:J,2,0),0)</f>
        <v>0</v>
      </c>
      <c r="P181" s="44">
        <f>IFERROR(VLOOKUP(C181,確保貼り付け!C:D,2,0),0)</f>
        <v>0</v>
      </c>
      <c r="Q181" s="45">
        <f>M181+O181-P181</f>
        <v>0</v>
      </c>
      <c r="R181" s="45">
        <f>SUM(L181:O181)-P181-M181</f>
        <v>6636</v>
      </c>
      <c r="S181" s="45">
        <f>R181-K181</f>
        <v>6636</v>
      </c>
      <c r="T181" s="41">
        <f>K181/SUM(L181:M181)</f>
        <v>0</v>
      </c>
      <c r="U181" s="46"/>
      <c r="V181" s="46"/>
      <c r="W181">
        <v>2800</v>
      </c>
    </row>
    <row r="182" spans="1:24">
      <c r="A182" s="9"/>
      <c r="B182" s="2" t="s">
        <v>5</v>
      </c>
      <c r="C182" s="49" t="s">
        <v>3946</v>
      </c>
      <c r="D182" s="49" t="s">
        <v>3947</v>
      </c>
      <c r="E182" s="50"/>
      <c r="F182" s="50"/>
      <c r="G182" s="8"/>
      <c r="H182" s="21"/>
      <c r="I182" s="8" t="e">
        <f>VLOOKUP(C182,'202310-202403出荷数total2403220951'!B:F,5,0)</f>
        <v>#N/A</v>
      </c>
      <c r="J182" s="203" t="e">
        <f>VLOOKUP(C182,'出荷数2307～2406total241008110618'!B:F,5,0)</f>
        <v>#N/A</v>
      </c>
      <c r="K182" s="12"/>
      <c r="L182" s="44">
        <f>IFERROR(VLOOKUP(C182,在庫貼り付け!B:C,2,0),0)</f>
        <v>3389</v>
      </c>
      <c r="M182" s="44">
        <f>IFERROR(VLOOKUP(C182,在庫貼り付け!F:G,2,0),0)</f>
        <v>100</v>
      </c>
      <c r="N182" s="44">
        <f>IFERROR(VLOOKUP(C182,入荷予定貼り付け!B:C,2,0),0)</f>
        <v>0</v>
      </c>
      <c r="O182" s="44">
        <f>IFERROR(VLOOKUP(C182,入荷予定貼り付け!I:J,2,0),0)</f>
        <v>0</v>
      </c>
      <c r="P182" s="44">
        <f>IFERROR(VLOOKUP(C182,確保貼り付け!C:D,2,0),0)</f>
        <v>90</v>
      </c>
      <c r="Q182" s="45">
        <f>M182+O182-P182</f>
        <v>10</v>
      </c>
      <c r="R182" s="45">
        <f>SUM(L182:O182)-P182-M182</f>
        <v>3299</v>
      </c>
      <c r="S182" s="45">
        <f>R182-K182</f>
        <v>3299</v>
      </c>
      <c r="T182" s="41">
        <f>K182/SUM(L182:M182)</f>
        <v>0</v>
      </c>
      <c r="U182" s="46"/>
      <c r="V182" s="46"/>
      <c r="W182">
        <v>3000</v>
      </c>
    </row>
    <row r="183" spans="1:24" s="152" customFormat="1">
      <c r="A183" s="144" t="s">
        <v>1191</v>
      </c>
      <c r="B183" s="145" t="s">
        <v>2794</v>
      </c>
      <c r="C183" s="146" t="s">
        <v>343</v>
      </c>
      <c r="D183" s="147" t="s">
        <v>1230</v>
      </c>
      <c r="E183" s="146"/>
      <c r="F183" s="146"/>
      <c r="G183" s="148">
        <v>5989</v>
      </c>
      <c r="H183" s="148">
        <v>3473</v>
      </c>
      <c r="I183" s="8">
        <f>VLOOKUP(C183,'202310-202403出荷数total2403220951'!B:F,5,0)</f>
        <v>1768</v>
      </c>
      <c r="J183" s="203">
        <f>VLOOKUP(C183,'出荷数2307～2406total241008110618'!B:F,5,0)</f>
        <v>2819</v>
      </c>
      <c r="K183" s="21">
        <f>J183*5/12</f>
        <v>1174.5833333333333</v>
      </c>
      <c r="L183" s="148">
        <f>IFERROR(VLOOKUP(C183,在庫貼り付け!B:C,2,0),0)</f>
        <v>0</v>
      </c>
      <c r="M183" s="148">
        <f>IFERROR(VLOOKUP(C183,在庫貼り付け!F:G,2,0),0)</f>
        <v>0</v>
      </c>
      <c r="N183" s="44">
        <f>IFERROR(VLOOKUP(C183,入荷予定貼り付け!B:C,2,0),0)</f>
        <v>0</v>
      </c>
      <c r="O183" s="148">
        <f>IFERROR(VLOOKUP(C183,入荷予定貼り付け!I:J,2,0),0)</f>
        <v>0</v>
      </c>
      <c r="P183" s="148">
        <f>IFERROR(VLOOKUP(C183,確保貼り付け!C:D,2,0),0)</f>
        <v>0</v>
      </c>
      <c r="Q183" s="149">
        <f t="shared" si="20"/>
        <v>0</v>
      </c>
      <c r="R183" s="149">
        <f t="shared" si="21"/>
        <v>0</v>
      </c>
      <c r="S183" s="149">
        <f t="shared" si="14"/>
        <v>-1174.5833333333333</v>
      </c>
      <c r="T183" s="150" t="e">
        <f t="shared" si="15"/>
        <v>#DIV/0!</v>
      </c>
      <c r="U183" s="151"/>
      <c r="V183" s="151"/>
      <c r="W183" s="191"/>
      <c r="X183" s="191"/>
    </row>
    <row r="184" spans="1:24">
      <c r="A184" s="29" t="s">
        <v>1192</v>
      </c>
      <c r="B184" s="30" t="s">
        <v>2794</v>
      </c>
      <c r="C184" s="6" t="s">
        <v>714</v>
      </c>
      <c r="D184" s="20" t="s">
        <v>1231</v>
      </c>
      <c r="E184" s="19"/>
      <c r="F184" s="19"/>
      <c r="G184" s="202">
        <v>5989</v>
      </c>
      <c r="H184" s="21">
        <v>615</v>
      </c>
      <c r="I184" s="8">
        <f>VLOOKUP(C184,'202310-202403出荷数total2403220951'!B:F,5,0)</f>
        <v>1696</v>
      </c>
      <c r="J184" s="203">
        <f>VLOOKUP(C184,'出荷数2307～2406total241008110618'!B:F,5,0)</f>
        <v>3134</v>
      </c>
      <c r="K184" s="211">
        <v>2500</v>
      </c>
      <c r="L184" s="44">
        <f>IFERROR(VLOOKUP(C184,在庫貼り付け!B:C,2,0),0)</f>
        <v>3071</v>
      </c>
      <c r="M184" s="44">
        <f>IFERROR(VLOOKUP(C184,在庫貼り付け!F:G,2,0),0)</f>
        <v>430</v>
      </c>
      <c r="N184" s="44">
        <f>IFERROR(VLOOKUP(C184,入荷予定貼り付け!B:C,2,0),0)</f>
        <v>0</v>
      </c>
      <c r="O184" s="44">
        <f>IFERROR(VLOOKUP(C184,入荷予定貼り付け!I:J,2,0),0)</f>
        <v>0</v>
      </c>
      <c r="P184" s="44">
        <f>IFERROR(VLOOKUP(C184,確保貼り付け!C:D,2,0),0)</f>
        <v>430</v>
      </c>
      <c r="Q184" s="45">
        <f t="shared" si="20"/>
        <v>0</v>
      </c>
      <c r="R184" s="45">
        <f t="shared" ref="R184:R242" si="22">SUM(L184:O184)-P184-M184</f>
        <v>2641</v>
      </c>
      <c r="S184" s="45">
        <f t="shared" si="14"/>
        <v>141</v>
      </c>
      <c r="T184" s="41">
        <f t="shared" si="15"/>
        <v>0.71408169094544416</v>
      </c>
      <c r="U184" s="46"/>
      <c r="V184" s="46"/>
    </row>
    <row r="185" spans="1:24">
      <c r="A185" s="29" t="s">
        <v>1193</v>
      </c>
      <c r="B185" s="30" t="s">
        <v>2794</v>
      </c>
      <c r="C185" s="17" t="s">
        <v>2755</v>
      </c>
      <c r="D185" s="18" t="s">
        <v>2760</v>
      </c>
      <c r="E185" s="17"/>
      <c r="F185" s="6"/>
      <c r="G185" s="8"/>
      <c r="H185" s="21">
        <v>620</v>
      </c>
      <c r="I185" s="8">
        <f>VLOOKUP(C185,'202310-202403出荷数total2403220951'!B:F,5,0)</f>
        <v>1167</v>
      </c>
      <c r="J185" s="203">
        <f>VLOOKUP(C185,'出荷数2307～2406total241008110618'!B:F,5,0)</f>
        <v>2808</v>
      </c>
      <c r="K185" s="21">
        <f>J185*5/12</f>
        <v>1170</v>
      </c>
      <c r="L185" s="44">
        <f>IFERROR(VLOOKUP(C185,在庫貼り付け!B:C,2,0),0)</f>
        <v>2751</v>
      </c>
      <c r="M185" s="44">
        <f>IFERROR(VLOOKUP(C185,在庫貼り付け!F:G,2,0),0)</f>
        <v>0</v>
      </c>
      <c r="N185" s="44">
        <f>IFERROR(VLOOKUP(C185,入荷予定貼り付け!B:C,2,0),0)</f>
        <v>0</v>
      </c>
      <c r="O185" s="44">
        <f>IFERROR(VLOOKUP(C185,入荷予定貼り付け!I:J,2,0),0)</f>
        <v>0</v>
      </c>
      <c r="P185" s="44">
        <f>IFERROR(VLOOKUP(C185,確保貼り付け!C:D,2,0),0)</f>
        <v>0</v>
      </c>
      <c r="Q185" s="45">
        <f t="shared" si="16"/>
        <v>0</v>
      </c>
      <c r="R185" s="45">
        <f t="shared" si="22"/>
        <v>2751</v>
      </c>
      <c r="S185" s="45">
        <f t="shared" si="14"/>
        <v>1581</v>
      </c>
      <c r="T185" s="41">
        <f t="shared" si="15"/>
        <v>0.42529989094874593</v>
      </c>
      <c r="U185" s="46"/>
      <c r="V185" s="46"/>
    </row>
    <row r="186" spans="1:24">
      <c r="A186" s="29" t="s">
        <v>1194</v>
      </c>
      <c r="B186" s="31" t="s">
        <v>4</v>
      </c>
      <c r="C186" s="17" t="s">
        <v>297</v>
      </c>
      <c r="D186" s="24" t="s">
        <v>298</v>
      </c>
      <c r="E186" s="23"/>
      <c r="F186" s="19">
        <v>976</v>
      </c>
      <c r="G186" s="21">
        <v>1131</v>
      </c>
      <c r="H186" s="21">
        <v>773</v>
      </c>
      <c r="I186" s="8">
        <f>VLOOKUP(C186,'202310-202403出荷数total2403220951'!B:F,5,0)</f>
        <v>165</v>
      </c>
      <c r="J186" s="203">
        <f>VLOOKUP(C186,'出荷数2307～2406total241008110618'!B:F,5,0)</f>
        <v>840</v>
      </c>
      <c r="K186" s="21">
        <f>J186*5/12</f>
        <v>350</v>
      </c>
      <c r="L186" s="44">
        <f>IFERROR(VLOOKUP(C186,在庫貼り付け!B:C,2,0),0)</f>
        <v>735</v>
      </c>
      <c r="M186" s="44">
        <f>IFERROR(VLOOKUP(C186,在庫貼り付け!F:G,2,0),0)</f>
        <v>0</v>
      </c>
      <c r="N186" s="44">
        <f>IFERROR(VLOOKUP(C186,入荷予定貼り付け!B:C,2,0),0)</f>
        <v>0</v>
      </c>
      <c r="O186" s="44">
        <f>IFERROR(VLOOKUP(C186,入荷予定貼り付け!I:J,2,0),0)</f>
        <v>0</v>
      </c>
      <c r="P186" s="44">
        <f>IFERROR(VLOOKUP(C186,確保貼り付け!C:D,2,0),0)</f>
        <v>0</v>
      </c>
      <c r="Q186" s="45">
        <f t="shared" si="16"/>
        <v>0</v>
      </c>
      <c r="R186" s="45">
        <f t="shared" si="22"/>
        <v>735</v>
      </c>
      <c r="S186" s="45">
        <f t="shared" si="14"/>
        <v>385</v>
      </c>
      <c r="T186" s="41">
        <f t="shared" si="15"/>
        <v>0.47619047619047616</v>
      </c>
      <c r="U186" s="46"/>
      <c r="V186" s="46"/>
    </row>
    <row r="187" spans="1:24">
      <c r="A187" s="29" t="s">
        <v>1195</v>
      </c>
      <c r="B187" s="31" t="s">
        <v>4</v>
      </c>
      <c r="C187" s="17" t="s">
        <v>299</v>
      </c>
      <c r="D187" s="24" t="s">
        <v>300</v>
      </c>
      <c r="E187" s="23"/>
      <c r="F187" s="19">
        <v>1791</v>
      </c>
      <c r="G187" s="21">
        <v>1235</v>
      </c>
      <c r="H187" s="21">
        <v>7271</v>
      </c>
      <c r="I187" s="8">
        <f>VLOOKUP(C187,'202310-202403出荷数total2403220951'!B:F,5,0)</f>
        <v>893</v>
      </c>
      <c r="J187" s="203">
        <f>VLOOKUP(C187,'出荷数2307～2406total241008110618'!B:F,5,0)</f>
        <v>2907</v>
      </c>
      <c r="K187" s="21">
        <v>3000</v>
      </c>
      <c r="L187" s="44">
        <f>IFERROR(VLOOKUP(C187,在庫貼り付け!B:C,2,0),0)</f>
        <v>7413</v>
      </c>
      <c r="M187" s="44">
        <f>IFERROR(VLOOKUP(C187,在庫貼り付け!F:G,2,0),0)</f>
        <v>400</v>
      </c>
      <c r="N187" s="44">
        <f>IFERROR(VLOOKUP(C187,入荷予定貼り付け!B:C,2,0),0)</f>
        <v>0</v>
      </c>
      <c r="O187" s="44">
        <f>IFERROR(VLOOKUP(C187,入荷予定貼り付け!I:J,2,0),0)</f>
        <v>0</v>
      </c>
      <c r="P187" s="44">
        <f>IFERROR(VLOOKUP(C187,確保貼り付け!C:D,2,0),0)</f>
        <v>770</v>
      </c>
      <c r="Q187" s="45">
        <f t="shared" si="16"/>
        <v>-370</v>
      </c>
      <c r="R187" s="45">
        <f t="shared" si="22"/>
        <v>6643</v>
      </c>
      <c r="S187" s="45">
        <f t="shared" si="14"/>
        <v>3643</v>
      </c>
      <c r="T187" s="41">
        <f t="shared" si="15"/>
        <v>0.38397542557276332</v>
      </c>
      <c r="U187" s="46"/>
      <c r="V187" s="46"/>
    </row>
    <row r="188" spans="1:24">
      <c r="A188" s="29" t="s">
        <v>1196</v>
      </c>
      <c r="B188" s="31" t="s">
        <v>4</v>
      </c>
      <c r="C188" s="17" t="s">
        <v>303</v>
      </c>
      <c r="D188" s="24" t="s">
        <v>304</v>
      </c>
      <c r="E188" s="23"/>
      <c r="F188" s="19">
        <v>2170</v>
      </c>
      <c r="G188" s="21">
        <v>2785</v>
      </c>
      <c r="H188" s="21">
        <v>1320</v>
      </c>
      <c r="I188" s="8">
        <f>VLOOKUP(C188,'202310-202403出荷数total2403220951'!B:F,5,0)</f>
        <v>1219</v>
      </c>
      <c r="J188" s="203">
        <f>VLOOKUP(C188,'出荷数2307～2406total241008110618'!B:F,5,0)</f>
        <v>1602</v>
      </c>
      <c r="K188" s="21">
        <f>J188*5/12</f>
        <v>667.5</v>
      </c>
      <c r="L188" s="44">
        <f>IFERROR(VLOOKUP(C188,在庫貼り付け!B:C,2,0),0)</f>
        <v>3745</v>
      </c>
      <c r="M188" s="44">
        <f>IFERROR(VLOOKUP(C188,在庫貼り付け!F:G,2,0),0)</f>
        <v>0</v>
      </c>
      <c r="N188" s="44">
        <f>IFERROR(VLOOKUP(C188,入荷予定貼り付け!B:C,2,0),0)</f>
        <v>0</v>
      </c>
      <c r="O188" s="44">
        <f>IFERROR(VLOOKUP(C188,入荷予定貼り付け!I:J,2,0),0)</f>
        <v>0</v>
      </c>
      <c r="P188" s="44">
        <f>IFERROR(VLOOKUP(C188,確保貼り付け!C:D,2,0),0)</f>
        <v>0</v>
      </c>
      <c r="Q188" s="45">
        <f t="shared" si="16"/>
        <v>0</v>
      </c>
      <c r="R188" s="45">
        <f t="shared" si="22"/>
        <v>3745</v>
      </c>
      <c r="S188" s="45">
        <f t="shared" si="14"/>
        <v>3077.5</v>
      </c>
      <c r="T188" s="41">
        <f t="shared" si="15"/>
        <v>0.17823765020026702</v>
      </c>
      <c r="U188" s="46"/>
      <c r="V188" s="46"/>
    </row>
    <row r="189" spans="1:24">
      <c r="A189" s="29" t="s">
        <v>1197</v>
      </c>
      <c r="B189" s="31" t="s">
        <v>4</v>
      </c>
      <c r="C189" s="17" t="s">
        <v>305</v>
      </c>
      <c r="D189" s="24" t="s">
        <v>306</v>
      </c>
      <c r="E189" s="23"/>
      <c r="F189" s="19">
        <v>12000</v>
      </c>
      <c r="G189" s="21">
        <v>12000</v>
      </c>
      <c r="H189" s="21">
        <v>6328</v>
      </c>
      <c r="I189" s="213">
        <f>VLOOKUP(C189,'202310-202403出荷数total2403220951'!B:F,5,0)</f>
        <v>11118</v>
      </c>
      <c r="J189" s="203">
        <f>VLOOKUP(C189,'出荷数2307～2406total241008110618'!B:F,5,0)</f>
        <v>17924</v>
      </c>
      <c r="K189" s="211">
        <v>10000</v>
      </c>
      <c r="L189" s="44">
        <f>IFERROR(VLOOKUP(C189,在庫貼り付け!B:C,2,0),0)</f>
        <v>18809</v>
      </c>
      <c r="M189" s="44">
        <f>IFERROR(VLOOKUP(C189,在庫貼り付け!F:G,2,0),0)</f>
        <v>0</v>
      </c>
      <c r="N189" s="44">
        <f>IFERROR(VLOOKUP(C189,入荷予定貼り付け!B:C,2,0),0)</f>
        <v>0</v>
      </c>
      <c r="O189" s="44">
        <f>IFERROR(VLOOKUP(C189,入荷予定貼り付け!I:J,2,0),0)</f>
        <v>0</v>
      </c>
      <c r="P189" s="44">
        <f>IFERROR(VLOOKUP(C189,確保貼り付け!C:D,2,0),0)</f>
        <v>200</v>
      </c>
      <c r="Q189" s="45">
        <f t="shared" si="16"/>
        <v>-200</v>
      </c>
      <c r="R189" s="45">
        <f t="shared" si="22"/>
        <v>18609</v>
      </c>
      <c r="S189" s="45">
        <f t="shared" si="14"/>
        <v>8609</v>
      </c>
      <c r="T189" s="41">
        <f t="shared" si="15"/>
        <v>0.53166037535222499</v>
      </c>
      <c r="U189" s="46"/>
      <c r="V189" s="46"/>
    </row>
    <row r="190" spans="1:24">
      <c r="A190" s="29" t="s">
        <v>1198</v>
      </c>
      <c r="B190" s="31" t="s">
        <v>4</v>
      </c>
      <c r="C190" s="17" t="s">
        <v>307</v>
      </c>
      <c r="D190" s="24" t="s">
        <v>308</v>
      </c>
      <c r="E190" s="23"/>
      <c r="F190" s="19">
        <v>1239</v>
      </c>
      <c r="G190" s="21">
        <v>4390</v>
      </c>
      <c r="H190" s="21">
        <v>1654</v>
      </c>
      <c r="I190" s="8">
        <f>VLOOKUP(C190,'202310-202403出荷数total2403220951'!B:F,5,0)</f>
        <v>1019</v>
      </c>
      <c r="J190" s="203">
        <f>VLOOKUP(C190,'出荷数2307～2406total241008110618'!B:F,5,0)</f>
        <v>1675</v>
      </c>
      <c r="K190" s="21">
        <f t="shared" ref="K190:K195" si="23">J190*5/12</f>
        <v>697.91666666666663</v>
      </c>
      <c r="L190" s="44">
        <f>IFERROR(VLOOKUP(C190,在庫貼り付け!B:C,2,0),0)</f>
        <v>90</v>
      </c>
      <c r="M190" s="44">
        <f>IFERROR(VLOOKUP(C190,在庫貼り付け!F:G,2,0),0)</f>
        <v>150</v>
      </c>
      <c r="N190" s="44">
        <f>IFERROR(VLOOKUP(C190,入荷予定貼り付け!B:C,2,0),0)</f>
        <v>0</v>
      </c>
      <c r="O190" s="44">
        <f>IFERROR(VLOOKUP(C190,入荷予定貼り付け!I:J,2,0),0)</f>
        <v>0</v>
      </c>
      <c r="P190" s="44">
        <f>IFERROR(VLOOKUP(C190,確保貼り付け!C:D,2,0),0)</f>
        <v>150</v>
      </c>
      <c r="Q190" s="45">
        <f t="shared" si="16"/>
        <v>0</v>
      </c>
      <c r="R190" s="45">
        <f t="shared" si="22"/>
        <v>-60</v>
      </c>
      <c r="S190" s="45">
        <f t="shared" si="14"/>
        <v>-757.91666666666663</v>
      </c>
      <c r="T190" s="41">
        <f t="shared" si="15"/>
        <v>2.9079861111111112</v>
      </c>
      <c r="U190" s="46"/>
      <c r="V190" s="46"/>
    </row>
    <row r="191" spans="1:24">
      <c r="A191" s="29" t="s">
        <v>1199</v>
      </c>
      <c r="B191" s="31" t="s">
        <v>4</v>
      </c>
      <c r="C191" s="17" t="s">
        <v>309</v>
      </c>
      <c r="D191" s="24" t="s">
        <v>310</v>
      </c>
      <c r="E191" s="23"/>
      <c r="F191" s="19">
        <v>2732</v>
      </c>
      <c r="G191" s="21">
        <v>2477</v>
      </c>
      <c r="H191" s="21">
        <v>2224</v>
      </c>
      <c r="I191" s="8">
        <f>VLOOKUP(C191,'202310-202403出荷数total2403220951'!B:F,5,0)</f>
        <v>1052</v>
      </c>
      <c r="J191" s="203">
        <f>VLOOKUP(C191,'出荷数2307～2406total241008110618'!B:F,5,0)</f>
        <v>1883</v>
      </c>
      <c r="K191" s="21">
        <f t="shared" si="23"/>
        <v>784.58333333333337</v>
      </c>
      <c r="L191" s="44">
        <f>IFERROR(VLOOKUP(C191,在庫貼り付け!B:C,2,0),0)</f>
        <v>0</v>
      </c>
      <c r="M191" s="44">
        <f>IFERROR(VLOOKUP(C191,在庫貼り付け!F:G,2,0),0)</f>
        <v>0</v>
      </c>
      <c r="N191" s="44">
        <f>IFERROR(VLOOKUP(C191,入荷予定貼り付け!B:C,2,0),0)</f>
        <v>0</v>
      </c>
      <c r="O191" s="44">
        <f>IFERROR(VLOOKUP(C191,入荷予定貼り付け!I:J,2,0),0)</f>
        <v>0</v>
      </c>
      <c r="P191" s="44">
        <f>IFERROR(VLOOKUP(C191,確保貼り付け!C:D,2,0),0)</f>
        <v>0</v>
      </c>
      <c r="Q191" s="45">
        <f t="shared" si="16"/>
        <v>0</v>
      </c>
      <c r="R191" s="45">
        <f t="shared" si="22"/>
        <v>0</v>
      </c>
      <c r="S191" s="45">
        <f t="shared" si="14"/>
        <v>-784.58333333333337</v>
      </c>
      <c r="T191" s="41" t="e">
        <f t="shared" si="15"/>
        <v>#DIV/0!</v>
      </c>
      <c r="U191" s="46"/>
      <c r="V191" s="46"/>
    </row>
    <row r="192" spans="1:24">
      <c r="A192" s="29" t="s">
        <v>1200</v>
      </c>
      <c r="B192" s="31" t="s">
        <v>4</v>
      </c>
      <c r="C192" s="17" t="s">
        <v>311</v>
      </c>
      <c r="D192" s="24" t="s">
        <v>312</v>
      </c>
      <c r="E192" s="23"/>
      <c r="F192" s="19">
        <v>12340</v>
      </c>
      <c r="G192" s="21">
        <v>10150</v>
      </c>
      <c r="H192" s="21">
        <v>9935</v>
      </c>
      <c r="I192" s="213">
        <f>VLOOKUP(C192,'202310-202403出荷数total2403220951'!B:F,5,0)</f>
        <v>7434</v>
      </c>
      <c r="J192" s="203">
        <f>VLOOKUP(C192,'出荷数2307～2406total241008110618'!B:F,5,0)</f>
        <v>12788</v>
      </c>
      <c r="K192" s="21">
        <f t="shared" si="23"/>
        <v>5328.333333333333</v>
      </c>
      <c r="L192" s="44">
        <f>IFERROR(VLOOKUP(C192,在庫貼り付け!B:C,2,0),0)</f>
        <v>2978</v>
      </c>
      <c r="M192" s="44">
        <f>IFERROR(VLOOKUP(C192,在庫貼り付け!F:G,2,0),0)</f>
        <v>300</v>
      </c>
      <c r="N192" s="44">
        <f>IFERROR(VLOOKUP(C192,入荷予定貼り付け!B:C,2,0),0)</f>
        <v>0</v>
      </c>
      <c r="O192" s="44">
        <f>IFERROR(VLOOKUP(C192,入荷予定貼り付け!I:J,2,0),0)</f>
        <v>0</v>
      </c>
      <c r="P192" s="44">
        <f>IFERROR(VLOOKUP(C192,確保貼り付け!C:D,2,0),0)</f>
        <v>300</v>
      </c>
      <c r="Q192" s="45">
        <f t="shared" si="16"/>
        <v>0</v>
      </c>
      <c r="R192" s="45">
        <f t="shared" si="22"/>
        <v>2678</v>
      </c>
      <c r="S192" s="45">
        <f t="shared" si="14"/>
        <v>-2650.333333333333</v>
      </c>
      <c r="T192" s="41">
        <f t="shared" si="15"/>
        <v>1.6254830181004676</v>
      </c>
      <c r="U192" s="46"/>
      <c r="V192" s="46"/>
    </row>
    <row r="193" spans="1:24">
      <c r="A193" s="29" t="s">
        <v>1201</v>
      </c>
      <c r="B193" s="31" t="s">
        <v>4</v>
      </c>
      <c r="C193" s="17" t="s">
        <v>2897</v>
      </c>
      <c r="D193" s="24" t="s">
        <v>314</v>
      </c>
      <c r="E193" s="23"/>
      <c r="F193" s="19">
        <v>26335</v>
      </c>
      <c r="G193" s="21">
        <v>47559</v>
      </c>
      <c r="H193" s="21">
        <v>37707</v>
      </c>
      <c r="I193" s="213">
        <f>VLOOKUP(C193,'202310-202403出荷数total2403220951'!B:F,5,0)</f>
        <v>19173</v>
      </c>
      <c r="J193" s="203">
        <f>VLOOKUP(C193,'出荷数2307～2406total241008110618'!B:F,5,0)</f>
        <v>35560</v>
      </c>
      <c r="K193" s="21">
        <f t="shared" si="23"/>
        <v>14816.666666666666</v>
      </c>
      <c r="L193" s="44">
        <f>IFERROR(VLOOKUP(C193,在庫貼り付け!B:C,2,0),0)</f>
        <v>10499</v>
      </c>
      <c r="M193" s="44">
        <f>IFERROR(VLOOKUP(C193,在庫貼り付け!F:G,2,0),0)</f>
        <v>200</v>
      </c>
      <c r="N193" s="44">
        <f>IFERROR(VLOOKUP(C193,入荷予定貼り付け!B:C,2,0),0)</f>
        <v>5000</v>
      </c>
      <c r="O193" s="44">
        <f>IFERROR(VLOOKUP(C193,入荷予定貼り付け!I:J,2,0),0)</f>
        <v>0</v>
      </c>
      <c r="P193" s="44">
        <f>IFERROR(VLOOKUP(C193,確保貼り付け!C:D,2,0),0)</f>
        <v>1126</v>
      </c>
      <c r="Q193" s="45">
        <f t="shared" si="16"/>
        <v>-926</v>
      </c>
      <c r="R193" s="45">
        <f t="shared" si="22"/>
        <v>14373</v>
      </c>
      <c r="S193" s="45">
        <f t="shared" si="14"/>
        <v>-443.66666666666606</v>
      </c>
      <c r="T193" s="41">
        <f t="shared" si="15"/>
        <v>1.3848646290930615</v>
      </c>
      <c r="U193" s="46"/>
      <c r="V193" s="46" t="s">
        <v>3955</v>
      </c>
    </row>
    <row r="194" spans="1:24" s="152" customFormat="1">
      <c r="A194" s="144" t="s">
        <v>1202</v>
      </c>
      <c r="B194" s="155" t="s">
        <v>4</v>
      </c>
      <c r="C194" s="153" t="s">
        <v>315</v>
      </c>
      <c r="D194" s="154" t="s">
        <v>316</v>
      </c>
      <c r="E194" s="153"/>
      <c r="F194" s="146">
        <v>907</v>
      </c>
      <c r="G194" s="148">
        <v>943</v>
      </c>
      <c r="H194" s="148">
        <v>489</v>
      </c>
      <c r="I194" s="8">
        <f>VLOOKUP(C194,'202310-202403出荷数total2403220951'!B:F,5,0)</f>
        <v>831</v>
      </c>
      <c r="J194" s="203">
        <f>VLOOKUP(C194,'出荷数2307～2406total241008110618'!B:F,5,0)</f>
        <v>833</v>
      </c>
      <c r="K194" s="21">
        <f t="shared" si="23"/>
        <v>347.08333333333331</v>
      </c>
      <c r="L194" s="148">
        <f>IFERROR(VLOOKUP(C194,在庫貼り付け!B:C,2,0),0)</f>
        <v>0</v>
      </c>
      <c r="M194" s="148">
        <f>IFERROR(VLOOKUP(C194,在庫貼り付け!F:G,2,0),0)</f>
        <v>0</v>
      </c>
      <c r="N194" s="44">
        <f>IFERROR(VLOOKUP(C194,入荷予定貼り付け!B:C,2,0),0)</f>
        <v>0</v>
      </c>
      <c r="O194" s="148">
        <f>IFERROR(VLOOKUP(C194,入荷予定貼り付け!I:J,2,0),0)</f>
        <v>0</v>
      </c>
      <c r="P194" s="148">
        <f>IFERROR(VLOOKUP(C194,確保貼り付け!C:D,2,0),0)</f>
        <v>0</v>
      </c>
      <c r="Q194" s="149">
        <f t="shared" si="16"/>
        <v>0</v>
      </c>
      <c r="R194" s="149">
        <f t="shared" si="22"/>
        <v>0</v>
      </c>
      <c r="S194" s="149">
        <f t="shared" si="14"/>
        <v>-347.08333333333331</v>
      </c>
      <c r="T194" s="150" t="e">
        <f t="shared" si="15"/>
        <v>#DIV/0!</v>
      </c>
      <c r="U194" s="151"/>
      <c r="V194" s="151"/>
      <c r="W194" s="191"/>
      <c r="X194" s="191"/>
    </row>
    <row r="195" spans="1:24">
      <c r="A195" s="29" t="s">
        <v>1203</v>
      </c>
      <c r="B195" s="31" t="s">
        <v>4</v>
      </c>
      <c r="C195" s="17" t="s">
        <v>317</v>
      </c>
      <c r="D195" s="24" t="s">
        <v>318</v>
      </c>
      <c r="E195" s="23"/>
      <c r="F195" s="19">
        <v>12503</v>
      </c>
      <c r="G195" s="21">
        <v>14579</v>
      </c>
      <c r="H195" s="21">
        <v>13726</v>
      </c>
      <c r="I195" s="8">
        <f>VLOOKUP(C195,'202310-202403出荷数total2403220951'!B:F,5,0)</f>
        <v>6205</v>
      </c>
      <c r="J195" s="203">
        <f>VLOOKUP(C195,'出荷数2307～2406total241008110618'!B:F,5,0)</f>
        <v>11316</v>
      </c>
      <c r="K195" s="21">
        <f t="shared" si="23"/>
        <v>4715</v>
      </c>
      <c r="L195" s="44">
        <f>IFERROR(VLOOKUP(C195,在庫貼り付け!B:C,2,0),0)</f>
        <v>7365</v>
      </c>
      <c r="M195" s="44">
        <f>IFERROR(VLOOKUP(C195,在庫貼り付け!F:G,2,0),0)</f>
        <v>0</v>
      </c>
      <c r="N195" s="44">
        <f>IFERROR(VLOOKUP(C195,入荷予定貼り付け!B:C,2,0),0)</f>
        <v>0</v>
      </c>
      <c r="O195" s="44">
        <f>IFERROR(VLOOKUP(C195,入荷予定貼り付け!I:J,2,0),0)</f>
        <v>0</v>
      </c>
      <c r="P195" s="44">
        <f>IFERROR(VLOOKUP(C195,確保貼り付け!C:D,2,0),0)</f>
        <v>0</v>
      </c>
      <c r="Q195" s="45">
        <f t="shared" si="16"/>
        <v>0</v>
      </c>
      <c r="R195" s="45">
        <f t="shared" si="22"/>
        <v>7365</v>
      </c>
      <c r="S195" s="45">
        <f t="shared" si="14"/>
        <v>2650</v>
      </c>
      <c r="T195" s="41">
        <f t="shared" si="15"/>
        <v>0.64019008825526136</v>
      </c>
      <c r="U195" s="46"/>
      <c r="V195" s="46"/>
    </row>
    <row r="196" spans="1:24">
      <c r="A196" s="29"/>
      <c r="B196" s="31" t="s">
        <v>4</v>
      </c>
      <c r="C196" s="17" t="s">
        <v>3948</v>
      </c>
      <c r="D196" s="24" t="s">
        <v>318</v>
      </c>
      <c r="E196" s="23"/>
      <c r="F196" s="19"/>
      <c r="G196" s="21"/>
      <c r="H196" s="21"/>
      <c r="I196" s="8"/>
      <c r="J196" s="203"/>
      <c r="K196" s="21"/>
      <c r="L196" s="44">
        <f>IFERROR(VLOOKUP(C196,在庫貼り付け!B:C,2,0),0)</f>
        <v>1760</v>
      </c>
      <c r="M196" s="44">
        <f>IFERROR(VLOOKUP(C196,在庫貼り付け!F:G,2,0),0)</f>
        <v>0</v>
      </c>
      <c r="N196" s="44">
        <f>IFERROR(VLOOKUP(C196,入荷予定貼り付け!B:C,2,0),0)</f>
        <v>0</v>
      </c>
      <c r="O196" s="44">
        <f>IFERROR(VLOOKUP(C196,入荷予定貼り付け!I:J,2,0),0)</f>
        <v>0</v>
      </c>
      <c r="P196" s="44">
        <f>IFERROR(VLOOKUP(C196,確保貼り付け!C:D,2,0),0)</f>
        <v>0</v>
      </c>
      <c r="Q196" s="45">
        <f>M196+O196-P196</f>
        <v>0</v>
      </c>
      <c r="R196" s="45">
        <f>SUM(L196:O196)-P196-M196</f>
        <v>1760</v>
      </c>
      <c r="S196" s="45">
        <f>R196-K196</f>
        <v>1760</v>
      </c>
      <c r="T196" s="41">
        <f>K196/SUM(L196:M196)</f>
        <v>0</v>
      </c>
      <c r="U196" s="46"/>
      <c r="V196" s="46"/>
    </row>
    <row r="197" spans="1:24">
      <c r="A197" s="29" t="s">
        <v>1204</v>
      </c>
      <c r="B197" s="31" t="s">
        <v>4</v>
      </c>
      <c r="C197" s="17" t="s">
        <v>319</v>
      </c>
      <c r="D197" s="24" t="s">
        <v>320</v>
      </c>
      <c r="E197" s="23"/>
      <c r="F197" s="19">
        <v>9898</v>
      </c>
      <c r="G197" s="21">
        <v>6601</v>
      </c>
      <c r="H197" s="21">
        <v>8834</v>
      </c>
      <c r="I197" s="8">
        <f>VLOOKUP(C197,'202310-202403出荷数total2403220951'!B:F,5,0)</f>
        <v>2819</v>
      </c>
      <c r="J197" s="203">
        <f>VLOOKUP(C197,'出荷数2307～2406total241008110618'!B:F,5,0)</f>
        <v>6287</v>
      </c>
      <c r="K197" s="21">
        <f t="shared" ref="K197:K204" si="24">J197*5/12</f>
        <v>2619.5833333333335</v>
      </c>
      <c r="L197" s="44">
        <f>IFERROR(VLOOKUP(C197,在庫貼り付け!B:C,2,0),0)</f>
        <v>4423</v>
      </c>
      <c r="M197" s="44">
        <f>IFERROR(VLOOKUP(C197,在庫貼り付け!F:G,2,0),0)</f>
        <v>0</v>
      </c>
      <c r="N197" s="44">
        <f>IFERROR(VLOOKUP(C197,入荷予定貼り付け!B:C,2,0),0)</f>
        <v>0</v>
      </c>
      <c r="O197" s="44">
        <f>IFERROR(VLOOKUP(C197,入荷予定貼り付け!I:J,2,0),0)</f>
        <v>0</v>
      </c>
      <c r="P197" s="44">
        <f>IFERROR(VLOOKUP(C197,確保貼り付け!C:D,2,0),0)</f>
        <v>0</v>
      </c>
      <c r="Q197" s="45">
        <f t="shared" si="16"/>
        <v>0</v>
      </c>
      <c r="R197" s="45">
        <f t="shared" si="22"/>
        <v>4423</v>
      </c>
      <c r="S197" s="45">
        <f t="shared" si="14"/>
        <v>1803.4166666666665</v>
      </c>
      <c r="T197" s="41">
        <f t="shared" si="15"/>
        <v>0.59226392343055245</v>
      </c>
      <c r="U197" s="46"/>
      <c r="V197" s="46"/>
    </row>
    <row r="198" spans="1:24">
      <c r="A198" s="29" t="s">
        <v>1205</v>
      </c>
      <c r="B198" s="31" t="s">
        <v>4</v>
      </c>
      <c r="C198" s="17" t="s">
        <v>321</v>
      </c>
      <c r="D198" s="24" t="s">
        <v>322</v>
      </c>
      <c r="E198" s="23"/>
      <c r="F198" s="19">
        <v>10228</v>
      </c>
      <c r="G198" s="21">
        <v>9171</v>
      </c>
      <c r="H198" s="21">
        <v>11029</v>
      </c>
      <c r="I198" s="8">
        <f>VLOOKUP(C198,'202310-202403出荷数total2403220951'!B:F,5,0)</f>
        <v>2992</v>
      </c>
      <c r="J198" s="203">
        <f>VLOOKUP(C198,'出荷数2307～2406total241008110618'!B:F,5,0)</f>
        <v>6316</v>
      </c>
      <c r="K198" s="21">
        <f t="shared" si="24"/>
        <v>2631.6666666666665</v>
      </c>
      <c r="L198" s="44">
        <f>IFERROR(VLOOKUP(C198,在庫貼り付け!B:C,2,0),0)</f>
        <v>6821</v>
      </c>
      <c r="M198" s="44">
        <f>IFERROR(VLOOKUP(C198,在庫貼り付け!F:G,2,0),0)</f>
        <v>0</v>
      </c>
      <c r="N198" s="44">
        <f>IFERROR(VLOOKUP(C198,入荷予定貼り付け!B:C,2,0),0)</f>
        <v>0</v>
      </c>
      <c r="O198" s="44">
        <f>IFERROR(VLOOKUP(C198,入荷予定貼り付け!I:J,2,0),0)</f>
        <v>0</v>
      </c>
      <c r="P198" s="44">
        <f>IFERROR(VLOOKUP(C198,確保貼り付け!C:D,2,0),0)</f>
        <v>0</v>
      </c>
      <c r="Q198" s="45">
        <f t="shared" si="16"/>
        <v>0</v>
      </c>
      <c r="R198" s="45">
        <f t="shared" si="22"/>
        <v>6821</v>
      </c>
      <c r="S198" s="45">
        <f t="shared" si="14"/>
        <v>4189.3333333333339</v>
      </c>
      <c r="T198" s="41">
        <f t="shared" si="15"/>
        <v>0.38581830621121044</v>
      </c>
      <c r="U198" s="46"/>
      <c r="V198" s="46"/>
    </row>
    <row r="199" spans="1:24">
      <c r="A199" s="29" t="s">
        <v>1206</v>
      </c>
      <c r="B199" s="31" t="s">
        <v>4</v>
      </c>
      <c r="C199" s="6" t="s">
        <v>260</v>
      </c>
      <c r="D199" s="20" t="s">
        <v>261</v>
      </c>
      <c r="E199" s="19"/>
      <c r="F199" s="19">
        <v>573</v>
      </c>
      <c r="G199" s="21">
        <v>1775</v>
      </c>
      <c r="H199" s="21">
        <v>1468</v>
      </c>
      <c r="I199" s="8">
        <f>VLOOKUP(C199,'202310-202403出荷数total2403220951'!B:F,5,0)</f>
        <v>525</v>
      </c>
      <c r="J199" s="203">
        <f>VLOOKUP(C199,'出荷数2307～2406total241008110618'!B:F,5,0)</f>
        <v>1084</v>
      </c>
      <c r="K199" s="21">
        <f t="shared" si="24"/>
        <v>451.66666666666669</v>
      </c>
      <c r="L199" s="44">
        <f>IFERROR(VLOOKUP(C199,在庫貼り付け!B:C,2,0),0)</f>
        <v>1479</v>
      </c>
      <c r="M199" s="44">
        <f>IFERROR(VLOOKUP(C199,在庫貼り付け!F:G,2,0),0)</f>
        <v>0</v>
      </c>
      <c r="N199" s="44">
        <f>IFERROR(VLOOKUP(C199,入荷予定貼り付け!B:C,2,0),0)</f>
        <v>0</v>
      </c>
      <c r="O199" s="44">
        <f>IFERROR(VLOOKUP(C199,入荷予定貼り付け!I:J,2,0),0)</f>
        <v>0</v>
      </c>
      <c r="P199" s="44">
        <f>IFERROR(VLOOKUP(C199,確保貼り付け!C:D,2,0),0)</f>
        <v>0</v>
      </c>
      <c r="Q199" s="45">
        <f t="shared" si="16"/>
        <v>0</v>
      </c>
      <c r="R199" s="45">
        <f t="shared" si="22"/>
        <v>1479</v>
      </c>
      <c r="S199" s="45">
        <f t="shared" si="14"/>
        <v>1027.3333333333333</v>
      </c>
      <c r="T199" s="41">
        <f t="shared" si="15"/>
        <v>0.30538652242506198</v>
      </c>
      <c r="U199" s="46"/>
      <c r="V199" s="46"/>
    </row>
    <row r="200" spans="1:24">
      <c r="A200" s="192" t="s">
        <v>1207</v>
      </c>
      <c r="B200" s="212" t="s">
        <v>4</v>
      </c>
      <c r="C200" s="235" t="s">
        <v>323</v>
      </c>
      <c r="D200" s="236" t="s">
        <v>324</v>
      </c>
      <c r="E200" s="235"/>
      <c r="F200" s="194">
        <v>4048</v>
      </c>
      <c r="G200" s="196">
        <v>1912</v>
      </c>
      <c r="H200" s="196">
        <v>2073</v>
      </c>
      <c r="I200" s="8">
        <f>VLOOKUP(C200,'202310-202403出荷数total2403220951'!B:F,5,0)</f>
        <v>1230</v>
      </c>
      <c r="J200" s="203">
        <f>VLOOKUP(C200,'出荷数2307～2406total241008110618'!B:F,5,0)</f>
        <v>1618</v>
      </c>
      <c r="K200" s="21">
        <f t="shared" si="24"/>
        <v>674.16666666666663</v>
      </c>
      <c r="L200" s="44">
        <f>IFERROR(VLOOKUP(C200,在庫貼り付け!B:C,2,0),0)</f>
        <v>0</v>
      </c>
      <c r="M200" s="44">
        <f>IFERROR(VLOOKUP(C200,在庫貼り付け!F:G,2,0),0)</f>
        <v>0</v>
      </c>
      <c r="N200" s="44">
        <f>IFERROR(VLOOKUP(C200,入荷予定貼り付け!B:C,2,0),0)</f>
        <v>0</v>
      </c>
      <c r="O200" s="44">
        <f>IFERROR(VLOOKUP(C200,入荷予定貼り付け!I:J,2,0),0)</f>
        <v>0</v>
      </c>
      <c r="P200" s="44">
        <f>IFERROR(VLOOKUP(C200,確保貼り付け!C:D,2,0),0)</f>
        <v>0</v>
      </c>
      <c r="Q200" s="45">
        <f t="shared" si="16"/>
        <v>0</v>
      </c>
      <c r="R200" s="45">
        <f t="shared" si="22"/>
        <v>0</v>
      </c>
      <c r="S200" s="45">
        <f t="shared" si="14"/>
        <v>-674.16666666666663</v>
      </c>
      <c r="T200" s="41" t="e">
        <f t="shared" si="15"/>
        <v>#DIV/0!</v>
      </c>
      <c r="U200" s="46"/>
      <c r="V200" s="46"/>
    </row>
    <row r="201" spans="1:24" s="152" customFormat="1">
      <c r="A201" s="144" t="s">
        <v>1208</v>
      </c>
      <c r="B201" s="155" t="s">
        <v>4</v>
      </c>
      <c r="C201" s="153" t="s">
        <v>325</v>
      </c>
      <c r="D201" s="154" t="s">
        <v>326</v>
      </c>
      <c r="E201" s="153"/>
      <c r="F201" s="146">
        <v>1310</v>
      </c>
      <c r="G201" s="148">
        <v>1493</v>
      </c>
      <c r="H201" s="21">
        <v>1407</v>
      </c>
      <c r="I201" s="8">
        <f>VLOOKUP(C201,'202310-202403出荷数total2403220951'!B:F,5,0)</f>
        <v>699</v>
      </c>
      <c r="J201" s="203">
        <f>VLOOKUP(C201,'出荷数2307～2406total241008110618'!B:F,5,0)</f>
        <v>946</v>
      </c>
      <c r="K201" s="21">
        <f t="shared" si="24"/>
        <v>394.16666666666669</v>
      </c>
      <c r="L201" s="148">
        <f>IFERROR(VLOOKUP(C201,在庫貼り付け!B:C,2,0),0)</f>
        <v>0</v>
      </c>
      <c r="M201" s="148">
        <f>IFERROR(VLOOKUP(C201,在庫貼り付け!F:G,2,0),0)</f>
        <v>0</v>
      </c>
      <c r="N201" s="44">
        <f>IFERROR(VLOOKUP(C201,入荷予定貼り付け!B:C,2,0),0)</f>
        <v>0</v>
      </c>
      <c r="O201" s="148">
        <f>IFERROR(VLOOKUP(C201,入荷予定貼り付け!I:J,2,0),0)</f>
        <v>0</v>
      </c>
      <c r="P201" s="148">
        <f>IFERROR(VLOOKUP(C201,確保貼り付け!C:D,2,0),0)</f>
        <v>0</v>
      </c>
      <c r="Q201" s="149">
        <f t="shared" si="16"/>
        <v>0</v>
      </c>
      <c r="R201" s="149">
        <f t="shared" si="22"/>
        <v>0</v>
      </c>
      <c r="S201" s="149">
        <f t="shared" si="14"/>
        <v>-394.16666666666669</v>
      </c>
      <c r="T201" s="150" t="e">
        <f t="shared" si="15"/>
        <v>#DIV/0!</v>
      </c>
      <c r="U201" s="151"/>
      <c r="V201" s="151"/>
      <c r="W201" s="191"/>
      <c r="X201" s="191"/>
    </row>
    <row r="202" spans="1:24">
      <c r="A202" s="29" t="s">
        <v>1209</v>
      </c>
      <c r="B202" s="31" t="s">
        <v>4</v>
      </c>
      <c r="C202" s="6" t="s">
        <v>262</v>
      </c>
      <c r="D202" s="20" t="s">
        <v>263</v>
      </c>
      <c r="E202" s="19"/>
      <c r="F202" s="19">
        <v>1730</v>
      </c>
      <c r="G202" s="21">
        <v>1717</v>
      </c>
      <c r="H202" s="21">
        <v>1895</v>
      </c>
      <c r="I202" s="8">
        <f>VLOOKUP(C202,'202310-202403出荷数total2403220951'!B:F,5,0)</f>
        <v>573</v>
      </c>
      <c r="J202" s="203">
        <f>VLOOKUP(C202,'出荷数2307～2406total241008110618'!B:F,5,0)</f>
        <v>1029</v>
      </c>
      <c r="K202" s="21">
        <f t="shared" si="24"/>
        <v>428.75</v>
      </c>
      <c r="L202" s="44">
        <f>IFERROR(VLOOKUP(C202,在庫貼り付け!B:C,2,0),0)</f>
        <v>1697</v>
      </c>
      <c r="M202" s="44">
        <f>IFERROR(VLOOKUP(C202,在庫貼り付け!F:G,2,0),0)</f>
        <v>0</v>
      </c>
      <c r="N202" s="44">
        <f>IFERROR(VLOOKUP(C202,入荷予定貼り付け!B:C,2,0),0)</f>
        <v>0</v>
      </c>
      <c r="O202" s="44">
        <f>IFERROR(VLOOKUP(C202,入荷予定貼り付け!I:J,2,0),0)</f>
        <v>0</v>
      </c>
      <c r="P202" s="44">
        <f>IFERROR(VLOOKUP(C202,確保貼り付け!C:D,2,0),0)</f>
        <v>0</v>
      </c>
      <c r="Q202" s="45">
        <f t="shared" si="16"/>
        <v>0</v>
      </c>
      <c r="R202" s="45">
        <f t="shared" si="22"/>
        <v>1697</v>
      </c>
      <c r="S202" s="45">
        <f t="shared" si="14"/>
        <v>1268.25</v>
      </c>
      <c r="T202" s="41">
        <f t="shared" si="15"/>
        <v>0.25265173836181498</v>
      </c>
      <c r="U202" s="46"/>
      <c r="V202" s="46"/>
    </row>
    <row r="203" spans="1:24">
      <c r="A203" s="29" t="s">
        <v>1210</v>
      </c>
      <c r="B203" s="31" t="s">
        <v>4</v>
      </c>
      <c r="C203" s="17" t="s">
        <v>327</v>
      </c>
      <c r="D203" s="24" t="s">
        <v>328</v>
      </c>
      <c r="E203" s="23"/>
      <c r="F203" s="19">
        <v>1710</v>
      </c>
      <c r="G203" s="21">
        <v>1333</v>
      </c>
      <c r="H203" s="21">
        <v>1404</v>
      </c>
      <c r="I203" s="8">
        <f>VLOOKUP(C203,'202310-202403出荷数total2403220951'!B:F,5,0)</f>
        <v>317</v>
      </c>
      <c r="J203" s="203">
        <f>VLOOKUP(C203,'出荷数2307～2406total241008110618'!B:F,5,0)</f>
        <v>490</v>
      </c>
      <c r="K203" s="21">
        <f t="shared" si="24"/>
        <v>204.16666666666666</v>
      </c>
      <c r="L203" s="44">
        <f>IFERROR(VLOOKUP(C203,在庫貼り付け!B:C,2,0),0)</f>
        <v>1407</v>
      </c>
      <c r="M203" s="44">
        <f>IFERROR(VLOOKUP(C203,在庫貼り付け!F:G,2,0),0)</f>
        <v>0</v>
      </c>
      <c r="N203" s="44">
        <f>IFERROR(VLOOKUP(C203,入荷予定貼り付け!B:C,2,0),0)</f>
        <v>0</v>
      </c>
      <c r="O203" s="44">
        <f>IFERROR(VLOOKUP(C203,入荷予定貼り付け!I:J,2,0),0)</f>
        <v>0</v>
      </c>
      <c r="P203" s="44">
        <f>IFERROR(VLOOKUP(C203,確保貼り付け!C:D,2,0),0)</f>
        <v>0</v>
      </c>
      <c r="Q203" s="45">
        <f t="shared" si="16"/>
        <v>0</v>
      </c>
      <c r="R203" s="45">
        <f t="shared" si="22"/>
        <v>1407</v>
      </c>
      <c r="S203" s="45">
        <f t="shared" si="14"/>
        <v>1202.8333333333333</v>
      </c>
      <c r="T203" s="41">
        <f t="shared" si="15"/>
        <v>0.14510779436152571</v>
      </c>
      <c r="U203" s="46"/>
      <c r="V203" s="46"/>
    </row>
    <row r="204" spans="1:24" s="152" customFormat="1" ht="15.75">
      <c r="A204" s="29" t="s">
        <v>1211</v>
      </c>
      <c r="B204" s="155" t="s">
        <v>4</v>
      </c>
      <c r="C204" s="153" t="s">
        <v>264</v>
      </c>
      <c r="D204" s="154" t="s">
        <v>265</v>
      </c>
      <c r="E204" s="153"/>
      <c r="F204" s="146">
        <v>4845</v>
      </c>
      <c r="G204" s="148">
        <v>7700</v>
      </c>
      <c r="H204" s="21">
        <v>1951</v>
      </c>
      <c r="I204" s="8" t="e">
        <f>VLOOKUP(C204,'202310-202403出荷数total2403220951'!B:F,5,0)</f>
        <v>#N/A</v>
      </c>
      <c r="J204" s="203" t="e">
        <f>VLOOKUP(C204,'出荷数2307～2406total241008110618'!B:F,5,0)</f>
        <v>#N/A</v>
      </c>
      <c r="K204" s="21" t="e">
        <f t="shared" si="24"/>
        <v>#N/A</v>
      </c>
      <c r="L204" s="148">
        <f>IFERROR(VLOOKUP(C204,在庫貼り付け!B:C,2,0),0)</f>
        <v>0</v>
      </c>
      <c r="M204" s="148">
        <f>IFERROR(VLOOKUP(C204,在庫貼り付け!F:G,2,0),0)</f>
        <v>0</v>
      </c>
      <c r="N204" s="44">
        <f>IFERROR(VLOOKUP(C204,入荷予定貼り付け!B:C,2,0),0)</f>
        <v>0</v>
      </c>
      <c r="O204" s="148">
        <f>IFERROR(VLOOKUP(C204,入荷予定貼り付け!I:J,2,0),0)</f>
        <v>0</v>
      </c>
      <c r="P204" s="148">
        <f>IFERROR(VLOOKUP(C204,確保貼り付け!C:D,2,0),0)</f>
        <v>0</v>
      </c>
      <c r="Q204" s="149">
        <f t="shared" si="16"/>
        <v>0</v>
      </c>
      <c r="R204" s="149">
        <f t="shared" si="22"/>
        <v>0</v>
      </c>
      <c r="S204" s="149" t="e">
        <f t="shared" si="14"/>
        <v>#N/A</v>
      </c>
      <c r="T204" s="150" t="e">
        <f t="shared" si="15"/>
        <v>#N/A</v>
      </c>
      <c r="U204" s="151"/>
      <c r="V204" s="151"/>
    </row>
    <row r="205" spans="1:24">
      <c r="A205" s="29" t="s">
        <v>1212</v>
      </c>
      <c r="B205" s="31" t="s">
        <v>4</v>
      </c>
      <c r="C205" s="17" t="s">
        <v>329</v>
      </c>
      <c r="D205" s="24" t="s">
        <v>330</v>
      </c>
      <c r="E205" s="23"/>
      <c r="F205" s="19">
        <v>11021</v>
      </c>
      <c r="G205" s="21">
        <v>6767</v>
      </c>
      <c r="H205" s="21">
        <v>4852</v>
      </c>
      <c r="I205" s="8">
        <f>VLOOKUP(C205,'202310-202403出荷数total2403220951'!B:F,5,0)</f>
        <v>2771</v>
      </c>
      <c r="J205" s="203">
        <f>VLOOKUP(C205,'出荷数2307～2406total241008110618'!B:F,5,0)</f>
        <v>4651</v>
      </c>
      <c r="K205" s="211">
        <v>3000</v>
      </c>
      <c r="L205" s="44">
        <f>IFERROR(VLOOKUP(C205,在庫貼り付け!B:C,2,0),0)</f>
        <v>3694</v>
      </c>
      <c r="M205" s="44">
        <f>IFERROR(VLOOKUP(C205,在庫貼り付け!F:G,2,0),0)</f>
        <v>900</v>
      </c>
      <c r="N205" s="44">
        <f>IFERROR(VLOOKUP(C205,入荷予定貼り付け!B:C,2,0),0)</f>
        <v>7000</v>
      </c>
      <c r="O205" s="44">
        <f>IFERROR(VLOOKUP(C205,入荷予定貼り付け!I:J,2,0),0)</f>
        <v>0</v>
      </c>
      <c r="P205" s="44">
        <f>IFERROR(VLOOKUP(C205,確保貼り付け!C:D,2,0),0)</f>
        <v>1000</v>
      </c>
      <c r="Q205" s="45">
        <f t="shared" si="16"/>
        <v>-100</v>
      </c>
      <c r="R205" s="45">
        <f t="shared" si="22"/>
        <v>9694</v>
      </c>
      <c r="S205" s="45">
        <f t="shared" si="14"/>
        <v>6694</v>
      </c>
      <c r="T205" s="41">
        <f t="shared" si="15"/>
        <v>0.65302568567696995</v>
      </c>
      <c r="U205" s="46"/>
      <c r="V205" s="46"/>
    </row>
    <row r="206" spans="1:24" s="152" customFormat="1" ht="15.75">
      <c r="A206" s="29" t="s">
        <v>1213</v>
      </c>
      <c r="B206" s="155" t="s">
        <v>4</v>
      </c>
      <c r="C206" s="153" t="s">
        <v>331</v>
      </c>
      <c r="D206" s="154" t="s">
        <v>1309</v>
      </c>
      <c r="E206" s="153" t="s">
        <v>186</v>
      </c>
      <c r="F206" s="146">
        <v>1700</v>
      </c>
      <c r="G206" s="148">
        <v>294</v>
      </c>
      <c r="H206" s="21">
        <v>198</v>
      </c>
      <c r="I206" s="8" t="e">
        <f>VLOOKUP(C206,'202310-202403出荷数total2403220951'!B:F,5,0)</f>
        <v>#N/A</v>
      </c>
      <c r="J206" s="203" t="e">
        <f>VLOOKUP(C206,'出荷数2307～2406total241008110618'!B:F,5,0)</f>
        <v>#N/A</v>
      </c>
      <c r="K206" s="21" t="e">
        <f t="shared" ref="K206:K213" si="25">J206*5/12</f>
        <v>#N/A</v>
      </c>
      <c r="L206" s="148">
        <f>IFERROR(VLOOKUP(C206,在庫貼り付け!B:C,2,0),0)</f>
        <v>0</v>
      </c>
      <c r="M206" s="148">
        <f>IFERROR(VLOOKUP(C206,在庫貼り付け!F:G,2,0),0)</f>
        <v>0</v>
      </c>
      <c r="N206" s="44">
        <f>IFERROR(VLOOKUP(C206,入荷予定貼り付け!B:C,2,0),0)</f>
        <v>0</v>
      </c>
      <c r="O206" s="148">
        <f>IFERROR(VLOOKUP(C206,入荷予定貼り付け!I:J,2,0),0)</f>
        <v>0</v>
      </c>
      <c r="P206" s="148">
        <f>IFERROR(VLOOKUP(C206,確保貼り付け!C:D,2,0),0)</f>
        <v>0</v>
      </c>
      <c r="Q206" s="149">
        <f t="shared" si="16"/>
        <v>0</v>
      </c>
      <c r="R206" s="149">
        <f t="shared" si="22"/>
        <v>0</v>
      </c>
      <c r="S206" s="149" t="e">
        <f t="shared" si="14"/>
        <v>#N/A</v>
      </c>
      <c r="T206" s="150" t="e">
        <f t="shared" si="15"/>
        <v>#N/A</v>
      </c>
      <c r="U206" s="151"/>
      <c r="V206" s="151"/>
    </row>
    <row r="207" spans="1:24" s="152" customFormat="1">
      <c r="A207" s="144" t="s">
        <v>1214</v>
      </c>
      <c r="B207" s="155" t="s">
        <v>4</v>
      </c>
      <c r="C207" s="153" t="s">
        <v>266</v>
      </c>
      <c r="D207" s="154" t="s">
        <v>1266</v>
      </c>
      <c r="E207" s="153"/>
      <c r="F207" s="146">
        <v>2398</v>
      </c>
      <c r="G207" s="148">
        <v>1863</v>
      </c>
      <c r="H207" s="148">
        <v>1640</v>
      </c>
      <c r="I207" s="8">
        <f>VLOOKUP(C207,'202310-202403出荷数total2403220951'!B:F,5,0)</f>
        <v>720</v>
      </c>
      <c r="J207" s="203">
        <f>VLOOKUP(C207,'出荷数2307～2406total241008110618'!B:F,5,0)</f>
        <v>4600</v>
      </c>
      <c r="K207" s="21">
        <f t="shared" si="25"/>
        <v>1916.6666666666667</v>
      </c>
      <c r="L207" s="148">
        <f>IFERROR(VLOOKUP(C207,在庫貼り付け!B:C,2,0),0)</f>
        <v>5</v>
      </c>
      <c r="M207" s="148">
        <f>IFERROR(VLOOKUP(C207,在庫貼り付け!F:G,2,0),0)</f>
        <v>0</v>
      </c>
      <c r="N207" s="44">
        <f>IFERROR(VLOOKUP(C207,入荷予定貼り付け!B:C,2,0),0)</f>
        <v>0</v>
      </c>
      <c r="O207" s="148">
        <f>IFERROR(VLOOKUP(C207,入荷予定貼り付け!I:J,2,0),0)</f>
        <v>0</v>
      </c>
      <c r="P207" s="148">
        <f>IFERROR(VLOOKUP(C207,確保貼り付け!C:D,2,0),0)</f>
        <v>0</v>
      </c>
      <c r="Q207" s="149">
        <f t="shared" si="16"/>
        <v>0</v>
      </c>
      <c r="R207" s="149">
        <f t="shared" si="22"/>
        <v>5</v>
      </c>
      <c r="S207" s="149">
        <f t="shared" si="14"/>
        <v>-1911.6666666666667</v>
      </c>
      <c r="T207" s="150">
        <f t="shared" si="15"/>
        <v>383.33333333333337</v>
      </c>
      <c r="U207" s="151"/>
      <c r="V207" s="151"/>
      <c r="W207" s="191"/>
      <c r="X207" s="191"/>
    </row>
    <row r="208" spans="1:24">
      <c r="A208" s="29" t="s">
        <v>1215</v>
      </c>
      <c r="B208" s="31" t="s">
        <v>4</v>
      </c>
      <c r="C208" s="17" t="s">
        <v>267</v>
      </c>
      <c r="D208" s="24" t="s">
        <v>1265</v>
      </c>
      <c r="E208" s="23"/>
      <c r="F208" s="19">
        <v>5642</v>
      </c>
      <c r="G208" s="21">
        <v>200</v>
      </c>
      <c r="H208" s="21">
        <v>1430</v>
      </c>
      <c r="I208" s="8">
        <f>VLOOKUP(C208,'202310-202403出荷数total2403220951'!B:F,5,0)</f>
        <v>285</v>
      </c>
      <c r="J208" s="203">
        <f>VLOOKUP(C208,'出荷数2307～2406total241008110618'!B:F,5,0)</f>
        <v>287</v>
      </c>
      <c r="K208" s="21">
        <f t="shared" si="25"/>
        <v>119.58333333333333</v>
      </c>
      <c r="L208" s="44">
        <f>IFERROR(VLOOKUP(C208,在庫貼り付け!B:C,2,0),0)</f>
        <v>955</v>
      </c>
      <c r="M208" s="44">
        <f>IFERROR(VLOOKUP(C208,在庫貼り付け!F:G,2,0),0)</f>
        <v>0</v>
      </c>
      <c r="N208" s="44">
        <f>IFERROR(VLOOKUP(C208,入荷予定貼り付け!B:C,2,0),0)</f>
        <v>0</v>
      </c>
      <c r="O208" s="44">
        <f>IFERROR(VLOOKUP(C208,入荷予定貼り付け!I:J,2,0),0)</f>
        <v>0</v>
      </c>
      <c r="P208" s="44">
        <f>IFERROR(VLOOKUP(C208,確保貼り付け!C:D,2,0),0)</f>
        <v>0</v>
      </c>
      <c r="Q208" s="45">
        <f t="shared" si="16"/>
        <v>0</v>
      </c>
      <c r="R208" s="45">
        <f t="shared" si="22"/>
        <v>955</v>
      </c>
      <c r="S208" s="45">
        <f t="shared" si="14"/>
        <v>835.41666666666663</v>
      </c>
      <c r="T208" s="41">
        <f t="shared" si="15"/>
        <v>0.12521815008726003</v>
      </c>
      <c r="U208" s="46"/>
      <c r="V208" s="46"/>
    </row>
    <row r="209" spans="1:24">
      <c r="A209" s="29" t="s">
        <v>1216</v>
      </c>
      <c r="B209" s="31" t="s">
        <v>4</v>
      </c>
      <c r="C209" s="17" t="s">
        <v>332</v>
      </c>
      <c r="D209" s="24" t="s">
        <v>333</v>
      </c>
      <c r="E209" s="23"/>
      <c r="F209" s="19">
        <v>428</v>
      </c>
      <c r="G209" s="21">
        <v>1103</v>
      </c>
      <c r="H209" s="21">
        <v>787</v>
      </c>
      <c r="I209" s="8">
        <f>VLOOKUP(C209,'202310-202403出荷数total2403220951'!B:F,5,0)</f>
        <v>481</v>
      </c>
      <c r="J209" s="203">
        <f>VLOOKUP(C209,'出荷数2307～2406total241008110618'!B:F,5,0)</f>
        <v>533</v>
      </c>
      <c r="K209" s="21">
        <f t="shared" si="25"/>
        <v>222.08333333333334</v>
      </c>
      <c r="L209" s="44">
        <f>IFERROR(VLOOKUP(C209,在庫貼り付け!B:C,2,0),0)</f>
        <v>160</v>
      </c>
      <c r="M209" s="44">
        <f>IFERROR(VLOOKUP(C209,在庫貼り付け!F:G,2,0),0)</f>
        <v>0</v>
      </c>
      <c r="N209" s="44">
        <f>IFERROR(VLOOKUP(C209,入荷予定貼り付け!B:C,2,0),0)</f>
        <v>0</v>
      </c>
      <c r="O209" s="44">
        <f>IFERROR(VLOOKUP(C209,入荷予定貼り付け!I:J,2,0),0)</f>
        <v>0</v>
      </c>
      <c r="P209" s="44">
        <f>IFERROR(VLOOKUP(C209,確保貼り付け!C:D,2,0),0)</f>
        <v>0</v>
      </c>
      <c r="Q209" s="45">
        <f t="shared" si="16"/>
        <v>0</v>
      </c>
      <c r="R209" s="45">
        <f t="shared" si="22"/>
        <v>160</v>
      </c>
      <c r="S209" s="45">
        <f t="shared" si="14"/>
        <v>-62.083333333333343</v>
      </c>
      <c r="T209" s="41">
        <f t="shared" si="15"/>
        <v>1.3880208333333335</v>
      </c>
      <c r="U209" s="46"/>
      <c r="V209" s="46"/>
    </row>
    <row r="210" spans="1:24">
      <c r="A210" s="29" t="s">
        <v>1217</v>
      </c>
      <c r="B210" s="31" t="s">
        <v>4</v>
      </c>
      <c r="C210" s="17" t="s">
        <v>268</v>
      </c>
      <c r="D210" s="24" t="s">
        <v>269</v>
      </c>
      <c r="E210" s="23"/>
      <c r="F210" s="19">
        <v>1178</v>
      </c>
      <c r="G210" s="21">
        <v>1650</v>
      </c>
      <c r="H210" s="21">
        <v>1270</v>
      </c>
      <c r="I210" s="8">
        <f>VLOOKUP(C210,'202310-202403出荷数total2403220951'!B:F,5,0)</f>
        <v>496</v>
      </c>
      <c r="J210" s="203">
        <f>VLOOKUP(C210,'出荷数2307～2406total241008110618'!B:F,5,0)</f>
        <v>962</v>
      </c>
      <c r="K210" s="21">
        <f t="shared" si="25"/>
        <v>400.83333333333331</v>
      </c>
      <c r="L210" s="44">
        <f>IFERROR(VLOOKUP(C210,在庫貼り付け!B:C,2,0),0)</f>
        <v>0</v>
      </c>
      <c r="M210" s="44">
        <f>IFERROR(VLOOKUP(C210,在庫貼り付け!F:G,2,0),0)</f>
        <v>0</v>
      </c>
      <c r="N210" s="44">
        <f>IFERROR(VLOOKUP(C210,入荷予定貼り付け!B:C,2,0),0)</f>
        <v>0</v>
      </c>
      <c r="O210" s="44">
        <f>IFERROR(VLOOKUP(C210,入荷予定貼り付け!I:J,2,0),0)</f>
        <v>0</v>
      </c>
      <c r="P210" s="44">
        <f>IFERROR(VLOOKUP(C210,確保貼り付け!C:D,2,0),0)</f>
        <v>0</v>
      </c>
      <c r="Q210" s="45">
        <f t="shared" si="16"/>
        <v>0</v>
      </c>
      <c r="R210" s="45">
        <f t="shared" si="22"/>
        <v>0</v>
      </c>
      <c r="S210" s="45">
        <f t="shared" si="14"/>
        <v>-400.83333333333331</v>
      </c>
      <c r="T210" s="41" t="e">
        <f t="shared" si="15"/>
        <v>#DIV/0!</v>
      </c>
      <c r="U210" s="46"/>
      <c r="V210" s="46"/>
    </row>
    <row r="211" spans="1:24">
      <c r="A211" s="29" t="s">
        <v>1218</v>
      </c>
      <c r="B211" s="31" t="s">
        <v>4</v>
      </c>
      <c r="C211" s="17" t="s">
        <v>270</v>
      </c>
      <c r="D211" s="24" t="s">
        <v>271</v>
      </c>
      <c r="E211" s="23"/>
      <c r="F211" s="19">
        <v>3399</v>
      </c>
      <c r="G211" s="21">
        <v>3090</v>
      </c>
      <c r="H211" s="21">
        <v>3886</v>
      </c>
      <c r="I211" s="8">
        <f>VLOOKUP(C211,'202310-202403出荷数total2403220951'!B:F,5,0)</f>
        <v>1077</v>
      </c>
      <c r="J211" s="203">
        <f>VLOOKUP(C211,'出荷数2307～2406total241008110618'!B:F,5,0)</f>
        <v>1997</v>
      </c>
      <c r="K211" s="21">
        <f t="shared" si="25"/>
        <v>832.08333333333337</v>
      </c>
      <c r="L211" s="44">
        <f>IFERROR(VLOOKUP(C211,在庫貼り付け!B:C,2,0),0)</f>
        <v>778</v>
      </c>
      <c r="M211" s="44">
        <f>IFERROR(VLOOKUP(C211,在庫貼り付け!F:G,2,0),0)</f>
        <v>128</v>
      </c>
      <c r="N211" s="44">
        <f>IFERROR(VLOOKUP(C211,入荷予定貼り付け!B:C,2,0),0)</f>
        <v>0</v>
      </c>
      <c r="O211" s="44">
        <f>IFERROR(VLOOKUP(C211,入荷予定貼り付け!I:J,2,0),0)</f>
        <v>0</v>
      </c>
      <c r="P211" s="44">
        <f>IFERROR(VLOOKUP(C211,確保貼り付け!C:D,2,0),0)</f>
        <v>128</v>
      </c>
      <c r="Q211" s="45">
        <f t="shared" si="16"/>
        <v>0</v>
      </c>
      <c r="R211" s="45">
        <f t="shared" si="22"/>
        <v>650</v>
      </c>
      <c r="S211" s="45">
        <f t="shared" si="14"/>
        <v>-182.08333333333337</v>
      </c>
      <c r="T211" s="41">
        <f t="shared" si="15"/>
        <v>0.91841427520235475</v>
      </c>
      <c r="U211" s="46"/>
      <c r="V211" s="46"/>
    </row>
    <row r="212" spans="1:24" s="152" customFormat="1" ht="15.75">
      <c r="A212" s="29" t="s">
        <v>1219</v>
      </c>
      <c r="B212" s="155" t="s">
        <v>4</v>
      </c>
      <c r="C212" s="153" t="s">
        <v>713</v>
      </c>
      <c r="D212" s="154" t="s">
        <v>1310</v>
      </c>
      <c r="E212" s="153"/>
      <c r="F212" s="146" t="e">
        <f>VLOOKUP(C212,#REF!,17,0 )</f>
        <v>#REF!</v>
      </c>
      <c r="G212" s="148">
        <v>18471</v>
      </c>
      <c r="H212" s="21">
        <v>11873</v>
      </c>
      <c r="I212" s="8">
        <f>VLOOKUP(C212,'202310-202403出荷数total2403220951'!B:F,5,0)</f>
        <v>21</v>
      </c>
      <c r="J212" s="203">
        <f>VLOOKUP(C212,'出荷数2307～2406total241008110618'!B:F,5,0)</f>
        <v>179</v>
      </c>
      <c r="K212" s="21">
        <f t="shared" si="25"/>
        <v>74.583333333333329</v>
      </c>
      <c r="L212" s="148">
        <f>IFERROR(VLOOKUP(C212,在庫貼り付け!B:C,2,0),0)</f>
        <v>0</v>
      </c>
      <c r="M212" s="148">
        <f>IFERROR(VLOOKUP(C212,在庫貼り付け!F:G,2,0),0)</f>
        <v>0</v>
      </c>
      <c r="N212" s="44">
        <f>IFERROR(VLOOKUP(C212,入荷予定貼り付け!B:C,2,0),0)</f>
        <v>0</v>
      </c>
      <c r="O212" s="148">
        <f>IFERROR(VLOOKUP(C212,入荷予定貼り付け!I:J,2,0),0)</f>
        <v>0</v>
      </c>
      <c r="P212" s="148">
        <f>IFERROR(VLOOKUP(C212,確保貼り付け!C:D,2,0),0)</f>
        <v>0</v>
      </c>
      <c r="Q212" s="149">
        <f t="shared" si="16"/>
        <v>0</v>
      </c>
      <c r="R212" s="149">
        <f t="shared" si="22"/>
        <v>0</v>
      </c>
      <c r="S212" s="149">
        <f t="shared" si="14"/>
        <v>-74.583333333333329</v>
      </c>
      <c r="T212" s="150" t="e">
        <f t="shared" si="15"/>
        <v>#DIV/0!</v>
      </c>
      <c r="U212" s="151"/>
      <c r="V212" s="151"/>
    </row>
    <row r="213" spans="1:24">
      <c r="A213" s="29" t="s">
        <v>1220</v>
      </c>
      <c r="B213" s="31" t="s">
        <v>4</v>
      </c>
      <c r="C213" s="17" t="s">
        <v>273</v>
      </c>
      <c r="D213" s="24" t="s">
        <v>274</v>
      </c>
      <c r="E213" s="23"/>
      <c r="F213" s="19">
        <v>1919</v>
      </c>
      <c r="G213" s="21">
        <v>2904</v>
      </c>
      <c r="H213" s="21">
        <v>2412</v>
      </c>
      <c r="I213" s="8">
        <f>VLOOKUP(C213,'202310-202403出荷数total2403220951'!B:F,5,0)</f>
        <v>850</v>
      </c>
      <c r="J213" s="203">
        <f>VLOOKUP(C213,'出荷数2307～2406total241008110618'!B:F,5,0)</f>
        <v>2028</v>
      </c>
      <c r="K213" s="21">
        <f t="shared" si="25"/>
        <v>845</v>
      </c>
      <c r="L213" s="44">
        <f>IFERROR(VLOOKUP(C213,在庫貼り付け!B:C,2,0),0)</f>
        <v>3015</v>
      </c>
      <c r="M213" s="44">
        <f>IFERROR(VLOOKUP(C213,在庫貼り付け!F:G,2,0),0)</f>
        <v>0</v>
      </c>
      <c r="N213" s="44">
        <f>IFERROR(VLOOKUP(C213,入荷予定貼り付け!B:C,2,0),0)</f>
        <v>0</v>
      </c>
      <c r="O213" s="44">
        <f>IFERROR(VLOOKUP(C213,入荷予定貼り付け!I:J,2,0),0)</f>
        <v>0</v>
      </c>
      <c r="P213" s="44">
        <f>IFERROR(VLOOKUP(C213,確保貼り付け!C:D,2,0),0)</f>
        <v>0</v>
      </c>
      <c r="Q213" s="45">
        <f t="shared" si="16"/>
        <v>0</v>
      </c>
      <c r="R213" s="45">
        <f t="shared" si="22"/>
        <v>3015</v>
      </c>
      <c r="S213" s="45">
        <f t="shared" si="14"/>
        <v>2170</v>
      </c>
      <c r="T213" s="41">
        <f t="shared" si="15"/>
        <v>0.28026533996683251</v>
      </c>
      <c r="U213" s="46"/>
      <c r="V213" s="46"/>
    </row>
    <row r="214" spans="1:24">
      <c r="A214" s="29" t="s">
        <v>1221</v>
      </c>
      <c r="B214" s="31" t="s">
        <v>4</v>
      </c>
      <c r="C214" s="17" t="s">
        <v>709</v>
      </c>
      <c r="D214" s="24" t="s">
        <v>717</v>
      </c>
      <c r="E214" s="23"/>
      <c r="F214" s="19">
        <v>0</v>
      </c>
      <c r="G214" s="21">
        <v>0</v>
      </c>
      <c r="H214" s="21">
        <v>8393</v>
      </c>
      <c r="I214" s="8">
        <f>VLOOKUP(C214,'202310-202403出荷数total2403220951'!B:F,5,0)</f>
        <v>7931</v>
      </c>
      <c r="J214" s="203">
        <f>VLOOKUP(C214,'出荷数2307～2406total241008110618'!B:F,5,0)</f>
        <v>17588</v>
      </c>
      <c r="K214" s="211">
        <v>10000</v>
      </c>
      <c r="L214" s="44">
        <f>IFERROR(VLOOKUP(C214,在庫貼り付け!B:C,2,0),0)</f>
        <v>6205</v>
      </c>
      <c r="M214" s="44">
        <f>IFERROR(VLOOKUP(C214,在庫貼り付け!F:G,2,0),0)</f>
        <v>328</v>
      </c>
      <c r="N214" s="44">
        <f>IFERROR(VLOOKUP(C214,入荷予定貼り付け!B:C,2,0),0)</f>
        <v>5000</v>
      </c>
      <c r="O214" s="44">
        <f>IFERROR(VLOOKUP(C214,入荷予定貼り付け!I:J,2,0),0)</f>
        <v>0</v>
      </c>
      <c r="P214" s="44">
        <f>IFERROR(VLOOKUP(C214,確保貼り付け!C:D,2,0),0)</f>
        <v>328</v>
      </c>
      <c r="Q214" s="45">
        <f t="shared" si="16"/>
        <v>0</v>
      </c>
      <c r="R214" s="45">
        <f t="shared" si="22"/>
        <v>10877</v>
      </c>
      <c r="S214" s="45">
        <f t="shared" si="14"/>
        <v>877</v>
      </c>
      <c r="T214" s="41">
        <f t="shared" si="15"/>
        <v>1.5306903413439461</v>
      </c>
      <c r="U214" s="46"/>
      <c r="V214" s="46"/>
    </row>
    <row r="215" spans="1:24">
      <c r="A215" s="29" t="s">
        <v>1222</v>
      </c>
      <c r="B215" s="31" t="s">
        <v>4</v>
      </c>
      <c r="C215" s="17" t="s">
        <v>275</v>
      </c>
      <c r="D215" s="24" t="s">
        <v>276</v>
      </c>
      <c r="E215" s="23"/>
      <c r="F215" s="19">
        <v>2255</v>
      </c>
      <c r="G215" s="21">
        <v>2545</v>
      </c>
      <c r="H215" s="21">
        <v>2670</v>
      </c>
      <c r="I215" s="8">
        <f>VLOOKUP(C215,'202310-202403出荷数total2403220951'!B:F,5,0)</f>
        <v>879</v>
      </c>
      <c r="J215" s="203">
        <f>VLOOKUP(C215,'出荷数2307～2406total241008110618'!B:F,5,0)</f>
        <v>2296</v>
      </c>
      <c r="K215" s="21">
        <f>J215*5/12</f>
        <v>956.66666666666663</v>
      </c>
      <c r="L215" s="44">
        <f>IFERROR(VLOOKUP(C215,在庫貼り付け!B:C,2,0),0)</f>
        <v>0</v>
      </c>
      <c r="M215" s="44">
        <f>IFERROR(VLOOKUP(C215,在庫貼り付け!F:G,2,0),0)</f>
        <v>0</v>
      </c>
      <c r="N215" s="44">
        <f>IFERROR(VLOOKUP(C215,入荷予定貼り付け!B:C,2,0),0)</f>
        <v>0</v>
      </c>
      <c r="O215" s="44">
        <f>IFERROR(VLOOKUP(C215,入荷予定貼り付け!I:J,2,0),0)</f>
        <v>0</v>
      </c>
      <c r="P215" s="44">
        <f>IFERROR(VLOOKUP(C215,確保貼り付け!C:D,2,0),0)</f>
        <v>0</v>
      </c>
      <c r="Q215" s="45">
        <f t="shared" si="16"/>
        <v>0</v>
      </c>
      <c r="R215" s="45">
        <f t="shared" si="22"/>
        <v>0</v>
      </c>
      <c r="S215" s="45">
        <f t="shared" si="14"/>
        <v>-956.66666666666663</v>
      </c>
      <c r="T215" s="41" t="e">
        <f t="shared" si="15"/>
        <v>#DIV/0!</v>
      </c>
      <c r="U215" s="46"/>
      <c r="V215" s="46"/>
    </row>
    <row r="216" spans="1:24">
      <c r="A216" s="29"/>
      <c r="B216" s="31" t="s">
        <v>4</v>
      </c>
      <c r="C216" s="17" t="s">
        <v>3793</v>
      </c>
      <c r="D216" s="24" t="s">
        <v>276</v>
      </c>
      <c r="E216" s="23"/>
      <c r="F216" s="19"/>
      <c r="G216" s="21"/>
      <c r="H216" s="21"/>
      <c r="I216" s="8" t="e">
        <f>VLOOKUP(C216,'202310-202403出荷数total2403220951'!B:F,5,0)</f>
        <v>#N/A</v>
      </c>
      <c r="J216" s="203" t="e">
        <f>VLOOKUP(C216,'出荷数2307～2406total241008110618'!B:F,5,0)</f>
        <v>#N/A</v>
      </c>
      <c r="K216" s="211">
        <v>1200</v>
      </c>
      <c r="L216" s="44">
        <f>IFERROR(VLOOKUP(C216,在庫貼り付け!B:C,2,0),0)</f>
        <v>5022</v>
      </c>
      <c r="M216" s="44">
        <f>IFERROR(VLOOKUP(C216,在庫貼り付け!F:G,2,0),0)</f>
        <v>0</v>
      </c>
      <c r="N216" s="44">
        <f>IFERROR(VLOOKUP(C216,入荷予定貼り付け!B:C,2,0),0)</f>
        <v>0</v>
      </c>
      <c r="O216" s="44">
        <f>IFERROR(VLOOKUP(C216,入荷予定貼り付け!I:J,2,0),0)</f>
        <v>0</v>
      </c>
      <c r="P216" s="44">
        <f>IFERROR(VLOOKUP(C216,確保貼り付け!C:D,2,0),0)</f>
        <v>0</v>
      </c>
      <c r="Q216" s="45">
        <f>M216+O216-P216</f>
        <v>0</v>
      </c>
      <c r="R216" s="45">
        <f>SUM(L216:O216)-P216-M216</f>
        <v>5022</v>
      </c>
      <c r="S216" s="45">
        <f t="shared" si="14"/>
        <v>3822</v>
      </c>
      <c r="T216" s="41">
        <f t="shared" si="15"/>
        <v>0.23894862604540024</v>
      </c>
      <c r="U216" s="46"/>
      <c r="V216" s="46"/>
    </row>
    <row r="217" spans="1:24">
      <c r="A217" s="29" t="s">
        <v>1223</v>
      </c>
      <c r="B217" s="31" t="s">
        <v>4</v>
      </c>
      <c r="C217" s="6" t="s">
        <v>277</v>
      </c>
      <c r="D217" s="20" t="s">
        <v>278</v>
      </c>
      <c r="E217" s="19"/>
      <c r="F217" s="19">
        <v>1568</v>
      </c>
      <c r="G217" s="21">
        <v>1942</v>
      </c>
      <c r="H217" s="21">
        <v>1574</v>
      </c>
      <c r="I217" s="8">
        <f>VLOOKUP(C217,'202310-202403出荷数total2403220951'!B:F,5,0)</f>
        <v>294</v>
      </c>
      <c r="J217" s="203">
        <f>VLOOKUP(C217,'出荷数2307～2406total241008110618'!B:F,5,0)</f>
        <v>1143</v>
      </c>
      <c r="K217" s="21">
        <f t="shared" ref="K217:K231" si="26">J217*5/12</f>
        <v>476.25</v>
      </c>
      <c r="L217" s="44">
        <f>IFERROR(VLOOKUP(C217,在庫貼り付け!B:C,2,0),0)</f>
        <v>999</v>
      </c>
      <c r="M217" s="44">
        <f>IFERROR(VLOOKUP(C217,在庫貼り付け!F:G,2,0),0)</f>
        <v>128</v>
      </c>
      <c r="N217" s="44">
        <f>IFERROR(VLOOKUP(C217,入荷予定貼り付け!B:C,2,0),0)</f>
        <v>0</v>
      </c>
      <c r="O217" s="44">
        <f>IFERROR(VLOOKUP(C217,入荷予定貼り付け!I:J,2,0),0)</f>
        <v>0</v>
      </c>
      <c r="P217" s="44">
        <f>IFERROR(VLOOKUP(C217,確保貼り付け!C:D,2,0),0)</f>
        <v>128</v>
      </c>
      <c r="Q217" s="45">
        <f t="shared" si="16"/>
        <v>0</v>
      </c>
      <c r="R217" s="45">
        <f t="shared" si="22"/>
        <v>871</v>
      </c>
      <c r="S217" s="45">
        <f t="shared" si="14"/>
        <v>394.75</v>
      </c>
      <c r="T217" s="41">
        <f t="shared" si="15"/>
        <v>0.42258207630878436</v>
      </c>
      <c r="U217" s="46"/>
      <c r="V217" s="46"/>
    </row>
    <row r="218" spans="1:24" s="200" customFormat="1">
      <c r="A218" s="192" t="s">
        <v>1224</v>
      </c>
      <c r="B218" s="212" t="s">
        <v>4</v>
      </c>
      <c r="C218" s="194" t="s">
        <v>279</v>
      </c>
      <c r="D218" s="195" t="s">
        <v>280</v>
      </c>
      <c r="E218" s="194"/>
      <c r="F218" s="194">
        <v>57</v>
      </c>
      <c r="G218" s="196">
        <v>58</v>
      </c>
      <c r="H218" s="196">
        <v>36</v>
      </c>
      <c r="I218" s="8">
        <f>VLOOKUP(C218,'202310-202403出荷数total2403220951'!B:F,5,0)</f>
        <v>58</v>
      </c>
      <c r="J218" s="203">
        <f>VLOOKUP(C218,'出荷数2307～2406total241008110618'!B:F,5,0)</f>
        <v>113</v>
      </c>
      <c r="K218" s="21">
        <f t="shared" si="26"/>
        <v>47.083333333333336</v>
      </c>
      <c r="L218" s="196">
        <f>IFERROR(VLOOKUP(C218,在庫貼り付け!B:C,2,0),0)</f>
        <v>0</v>
      </c>
      <c r="M218" s="196">
        <f>IFERROR(VLOOKUP(C218,在庫貼り付け!F:G,2,0),0)</f>
        <v>0</v>
      </c>
      <c r="N218" s="44">
        <f>IFERROR(VLOOKUP(C218,入荷予定貼り付け!B:C,2,0),0)</f>
        <v>0</v>
      </c>
      <c r="O218" s="196">
        <f>IFERROR(VLOOKUP(C218,入荷予定貼り付け!I:J,2,0),0)</f>
        <v>0</v>
      </c>
      <c r="P218" s="196">
        <f>IFERROR(VLOOKUP(C218,確保貼り付け!C:D,2,0),0)</f>
        <v>0</v>
      </c>
      <c r="Q218" s="197">
        <f t="shared" si="16"/>
        <v>0</v>
      </c>
      <c r="R218" s="197">
        <f t="shared" si="22"/>
        <v>0</v>
      </c>
      <c r="S218" s="197">
        <f t="shared" si="14"/>
        <v>-47.083333333333336</v>
      </c>
      <c r="T218" s="198" t="e">
        <f t="shared" si="15"/>
        <v>#DIV/0!</v>
      </c>
      <c r="U218" s="199"/>
      <c r="V218" s="199"/>
      <c r="W218" s="201"/>
      <c r="X218" s="201"/>
    </row>
    <row r="219" spans="1:24">
      <c r="A219" s="29" t="s">
        <v>1225</v>
      </c>
      <c r="B219" s="31" t="s">
        <v>4</v>
      </c>
      <c r="C219" s="17" t="s">
        <v>334</v>
      </c>
      <c r="D219" s="24" t="s">
        <v>335</v>
      </c>
      <c r="E219" s="23"/>
      <c r="F219" s="19">
        <v>3321</v>
      </c>
      <c r="G219" s="21">
        <v>3161</v>
      </c>
      <c r="H219" s="21">
        <v>2352</v>
      </c>
      <c r="I219" s="8">
        <f>VLOOKUP(C219,'202310-202403出荷数total2403220951'!B:F,5,0)</f>
        <v>1294</v>
      </c>
      <c r="J219" s="203">
        <f>VLOOKUP(C219,'出荷数2307～2406total241008110618'!B:F,5,0)</f>
        <v>2368</v>
      </c>
      <c r="K219" s="21">
        <f t="shared" si="26"/>
        <v>986.66666666666663</v>
      </c>
      <c r="L219" s="44">
        <f>IFERROR(VLOOKUP(C219,在庫貼り付け!B:C,2,0),0)</f>
        <v>3162</v>
      </c>
      <c r="M219" s="44">
        <f>IFERROR(VLOOKUP(C219,在庫貼り付け!F:G,2,0),0)</f>
        <v>0</v>
      </c>
      <c r="N219" s="44">
        <f>IFERROR(VLOOKUP(C219,入荷予定貼り付け!B:C,2,0),0)</f>
        <v>0</v>
      </c>
      <c r="O219" s="44">
        <f>IFERROR(VLOOKUP(C219,入荷予定貼り付け!I:J,2,0),0)</f>
        <v>0</v>
      </c>
      <c r="P219" s="44">
        <f>IFERROR(VLOOKUP(C219,確保貼り付け!C:D,2,0),0)</f>
        <v>0</v>
      </c>
      <c r="Q219" s="45">
        <f t="shared" si="16"/>
        <v>0</v>
      </c>
      <c r="R219" s="45">
        <f t="shared" si="22"/>
        <v>3162</v>
      </c>
      <c r="S219" s="45">
        <f t="shared" si="14"/>
        <v>2175.3333333333335</v>
      </c>
      <c r="T219" s="41">
        <f t="shared" si="15"/>
        <v>0.31203879401222856</v>
      </c>
      <c r="U219" s="46"/>
      <c r="V219" s="46"/>
    </row>
    <row r="220" spans="1:24">
      <c r="A220" s="29" t="s">
        <v>1267</v>
      </c>
      <c r="B220" s="31" t="s">
        <v>4</v>
      </c>
      <c r="C220" s="17" t="s">
        <v>281</v>
      </c>
      <c r="D220" s="24" t="s">
        <v>282</v>
      </c>
      <c r="E220" s="23"/>
      <c r="F220" s="19">
        <v>1190</v>
      </c>
      <c r="G220" s="21">
        <v>257</v>
      </c>
      <c r="H220" s="21">
        <v>20</v>
      </c>
      <c r="I220" s="8">
        <f>VLOOKUP(C220,'202310-202403出荷数total2403220951'!B:F,5,0)</f>
        <v>6</v>
      </c>
      <c r="J220" s="203">
        <f>VLOOKUP(C220,'出荷数2307～2406total241008110618'!B:F,5,0)</f>
        <v>913</v>
      </c>
      <c r="K220" s="21">
        <f t="shared" si="26"/>
        <v>380.41666666666669</v>
      </c>
      <c r="L220" s="44">
        <f>IFERROR(VLOOKUP(C220,在庫貼り付け!B:C,2,0),0)</f>
        <v>2983</v>
      </c>
      <c r="M220" s="44">
        <f>IFERROR(VLOOKUP(C220,在庫貼り付け!F:G,2,0),0)</f>
        <v>800</v>
      </c>
      <c r="N220" s="44">
        <f>IFERROR(VLOOKUP(C220,入荷予定貼り付け!B:C,2,0),0)</f>
        <v>0</v>
      </c>
      <c r="O220" s="44">
        <f>IFERROR(VLOOKUP(C220,入荷予定貼り付け!I:J,2,0),0)</f>
        <v>0</v>
      </c>
      <c r="P220" s="44">
        <f>IFERROR(VLOOKUP(C220,確保貼り付け!C:D,2,0),0)</f>
        <v>800</v>
      </c>
      <c r="Q220" s="45">
        <f t="shared" si="16"/>
        <v>0</v>
      </c>
      <c r="R220" s="45">
        <f t="shared" si="22"/>
        <v>2183</v>
      </c>
      <c r="S220" s="45">
        <f t="shared" ref="S220:S243" si="27">R220-K220</f>
        <v>1802.5833333333333</v>
      </c>
      <c r="T220" s="41">
        <f t="shared" ref="T220:T231" si="28">K220/SUM(L220:M220)</f>
        <v>0.10055952066261345</v>
      </c>
      <c r="U220" s="46"/>
      <c r="V220" s="46"/>
    </row>
    <row r="221" spans="1:24">
      <c r="A221" s="29" t="s">
        <v>1268</v>
      </c>
      <c r="B221" s="31" t="s">
        <v>4</v>
      </c>
      <c r="C221" s="17" t="s">
        <v>283</v>
      </c>
      <c r="D221" s="24" t="s">
        <v>284</v>
      </c>
      <c r="E221" s="23" t="s">
        <v>285</v>
      </c>
      <c r="F221" s="19"/>
      <c r="G221" s="21">
        <v>15</v>
      </c>
      <c r="H221" s="21">
        <v>63</v>
      </c>
      <c r="I221" s="8">
        <f>VLOOKUP(C221,'202310-202403出荷数total2403220951'!B:F,5,0)</f>
        <v>9</v>
      </c>
      <c r="J221" s="203">
        <f>VLOOKUP(C221,'出荷数2307～2406total241008110618'!B:F,5,0)</f>
        <v>60</v>
      </c>
      <c r="K221" s="21">
        <f t="shared" si="26"/>
        <v>25</v>
      </c>
      <c r="L221" s="44">
        <f>IFERROR(VLOOKUP(C221,在庫貼り付け!B:C,2,0),0)</f>
        <v>2109</v>
      </c>
      <c r="M221" s="44">
        <f>IFERROR(VLOOKUP(C221,在庫貼り付け!F:G,2,0),0)</f>
        <v>400</v>
      </c>
      <c r="N221" s="44">
        <f>IFERROR(VLOOKUP(C221,入荷予定貼り付け!B:C,2,0),0)</f>
        <v>0</v>
      </c>
      <c r="O221" s="44">
        <f>IFERROR(VLOOKUP(C221,入荷予定貼り付け!I:J,2,0),0)</f>
        <v>0</v>
      </c>
      <c r="P221" s="44">
        <f>IFERROR(VLOOKUP(C221,確保貼り付け!C:D,2,0),0)</f>
        <v>400</v>
      </c>
      <c r="Q221" s="45">
        <f t="shared" si="16"/>
        <v>0</v>
      </c>
      <c r="R221" s="45">
        <f t="shared" si="22"/>
        <v>1709</v>
      </c>
      <c r="S221" s="45">
        <f t="shared" si="27"/>
        <v>1684</v>
      </c>
      <c r="T221" s="41">
        <f t="shared" si="28"/>
        <v>9.9641291351135908E-3</v>
      </c>
      <c r="U221" s="46"/>
      <c r="V221" s="46"/>
    </row>
    <row r="222" spans="1:24">
      <c r="A222" s="29" t="s">
        <v>1269</v>
      </c>
      <c r="B222" s="31" t="s">
        <v>4</v>
      </c>
      <c r="C222" s="17" t="s">
        <v>286</v>
      </c>
      <c r="D222" s="24" t="s">
        <v>284</v>
      </c>
      <c r="E222" s="23" t="s">
        <v>287</v>
      </c>
      <c r="F222" s="19"/>
      <c r="G222" s="21">
        <v>13</v>
      </c>
      <c r="H222" s="21">
        <v>1763</v>
      </c>
      <c r="I222" s="8">
        <f>VLOOKUP(C222,'202310-202403出荷数total2403220951'!B:F,5,0)</f>
        <v>1037</v>
      </c>
      <c r="J222" s="203">
        <f>VLOOKUP(C222,'出荷数2307～2406total241008110618'!B:F,5,0)</f>
        <v>1632</v>
      </c>
      <c r="K222" s="21">
        <f t="shared" si="26"/>
        <v>680</v>
      </c>
      <c r="L222" s="44">
        <f>IFERROR(VLOOKUP(C222,在庫貼り付け!B:C,2,0),0)</f>
        <v>4099</v>
      </c>
      <c r="M222" s="44">
        <f>IFERROR(VLOOKUP(C222,在庫貼り付け!F:G,2,0),0)</f>
        <v>3420</v>
      </c>
      <c r="N222" s="44">
        <f>IFERROR(VLOOKUP(C222,入荷予定貼り付け!B:C,2,0),0)</f>
        <v>0</v>
      </c>
      <c r="O222" s="44">
        <f>IFERROR(VLOOKUP(C222,入荷予定貼り付け!I:J,2,0),0)</f>
        <v>0</v>
      </c>
      <c r="P222" s="44">
        <f>IFERROR(VLOOKUP(C222,確保貼り付け!C:D,2,0),0)</f>
        <v>3420</v>
      </c>
      <c r="Q222" s="45">
        <f t="shared" si="16"/>
        <v>0</v>
      </c>
      <c r="R222" s="45">
        <f t="shared" si="22"/>
        <v>679</v>
      </c>
      <c r="S222" s="45">
        <f t="shared" si="27"/>
        <v>-1</v>
      </c>
      <c r="T222" s="41">
        <f t="shared" si="28"/>
        <v>9.0437558185928982E-2</v>
      </c>
      <c r="U222" s="46"/>
      <c r="V222" s="46"/>
    </row>
    <row r="223" spans="1:24">
      <c r="A223" s="29" t="s">
        <v>1270</v>
      </c>
      <c r="B223" s="31" t="s">
        <v>4</v>
      </c>
      <c r="C223" s="6" t="s">
        <v>336</v>
      </c>
      <c r="D223" s="20" t="s">
        <v>337</v>
      </c>
      <c r="E223" s="19"/>
      <c r="F223" s="19">
        <v>14890</v>
      </c>
      <c r="G223" s="21">
        <v>8789</v>
      </c>
      <c r="H223" s="21">
        <v>7412</v>
      </c>
      <c r="I223" s="8">
        <f>VLOOKUP(C223,'202310-202403出荷数total2403220951'!B:F,5,0)</f>
        <v>2096</v>
      </c>
      <c r="J223" s="203">
        <f>VLOOKUP(C223,'出荷数2307～2406total241008110618'!B:F,5,0)</f>
        <v>4099</v>
      </c>
      <c r="K223" s="21">
        <f t="shared" si="26"/>
        <v>1707.9166666666667</v>
      </c>
      <c r="L223" s="44">
        <f>IFERROR(VLOOKUP(C223,在庫貼り付け!B:C,2,0),0)</f>
        <v>3287</v>
      </c>
      <c r="M223" s="44">
        <f>IFERROR(VLOOKUP(C223,在庫貼り付け!F:G,2,0),0)</f>
        <v>0</v>
      </c>
      <c r="N223" s="44">
        <f>IFERROR(VLOOKUP(C223,入荷予定貼り付け!B:C,2,0),0)</f>
        <v>0</v>
      </c>
      <c r="O223" s="44">
        <f>IFERROR(VLOOKUP(C223,入荷予定貼り付け!I:J,2,0),0)</f>
        <v>0</v>
      </c>
      <c r="P223" s="44">
        <f>IFERROR(VLOOKUP(C223,確保貼り付け!C:D,2,0),0)</f>
        <v>0</v>
      </c>
      <c r="Q223" s="45">
        <f t="shared" si="16"/>
        <v>0</v>
      </c>
      <c r="R223" s="45">
        <f t="shared" si="22"/>
        <v>3287</v>
      </c>
      <c r="S223" s="45">
        <f t="shared" si="27"/>
        <v>1579.0833333333333</v>
      </c>
      <c r="T223" s="41">
        <f t="shared" si="28"/>
        <v>0.51959740391441034</v>
      </c>
      <c r="U223" s="46"/>
      <c r="V223" s="46"/>
    </row>
    <row r="224" spans="1:24">
      <c r="A224" s="29" t="s">
        <v>1281</v>
      </c>
      <c r="B224" s="31" t="s">
        <v>4</v>
      </c>
      <c r="C224" s="6" t="s">
        <v>288</v>
      </c>
      <c r="D224" s="20" t="s">
        <v>289</v>
      </c>
      <c r="E224" s="19"/>
      <c r="F224" s="19">
        <v>804</v>
      </c>
      <c r="G224" s="21">
        <v>1002</v>
      </c>
      <c r="H224" s="21">
        <v>420</v>
      </c>
      <c r="I224" s="8">
        <f>VLOOKUP(C224,'202310-202403出荷数total2403220951'!B:F,5,0)</f>
        <v>202</v>
      </c>
      <c r="J224" s="203">
        <f>VLOOKUP(C224,'出荷数2307～2406total241008110618'!B:F,5,0)</f>
        <v>535</v>
      </c>
      <c r="K224" s="21">
        <f t="shared" si="26"/>
        <v>222.91666666666666</v>
      </c>
      <c r="L224" s="44">
        <f>IFERROR(VLOOKUP(C224,在庫貼り付け!B:C,2,0),0)</f>
        <v>4383</v>
      </c>
      <c r="M224" s="44">
        <f>IFERROR(VLOOKUP(C224,在庫貼り付け!F:G,2,0),0)</f>
        <v>1000</v>
      </c>
      <c r="N224" s="44">
        <f>IFERROR(VLOOKUP(C224,入荷予定貼り付け!B:C,2,0),0)</f>
        <v>0</v>
      </c>
      <c r="O224" s="44">
        <f>IFERROR(VLOOKUP(C224,入荷予定貼り付け!I:J,2,0),0)</f>
        <v>0</v>
      </c>
      <c r="P224" s="44">
        <f>IFERROR(VLOOKUP(C224,確保貼り付け!C:D,2,0),0)</f>
        <v>100</v>
      </c>
      <c r="Q224" s="45">
        <f t="shared" si="16"/>
        <v>900</v>
      </c>
      <c r="R224" s="45">
        <f t="shared" si="22"/>
        <v>4283</v>
      </c>
      <c r="S224" s="45">
        <f t="shared" si="27"/>
        <v>4060.0833333333335</v>
      </c>
      <c r="T224" s="41">
        <f t="shared" si="28"/>
        <v>4.1411232893677624E-2</v>
      </c>
      <c r="U224" s="46"/>
      <c r="V224" s="46"/>
    </row>
    <row r="225" spans="1:24">
      <c r="A225" s="29" t="s">
        <v>1282</v>
      </c>
      <c r="B225" s="31" t="s">
        <v>4</v>
      </c>
      <c r="C225" s="6" t="s">
        <v>290</v>
      </c>
      <c r="D225" s="20" t="s">
        <v>353</v>
      </c>
      <c r="E225" s="19"/>
      <c r="F225" s="19">
        <v>9500</v>
      </c>
      <c r="G225" s="21">
        <v>10728</v>
      </c>
      <c r="H225" s="21">
        <v>10697</v>
      </c>
      <c r="I225" s="8">
        <f>VLOOKUP(C225,'202310-202403出荷数total2403220951'!B:F,5,0)</f>
        <v>1681</v>
      </c>
      <c r="J225" s="203">
        <f>VLOOKUP(C225,'出荷数2307～2406total241008110618'!B:F,5,0)</f>
        <v>2982</v>
      </c>
      <c r="K225" s="21">
        <f t="shared" si="26"/>
        <v>1242.5</v>
      </c>
      <c r="L225" s="44">
        <f>IFERROR(VLOOKUP(C225,在庫貼り付け!B:C,2,0),0)</f>
        <v>5560</v>
      </c>
      <c r="M225" s="44">
        <f>IFERROR(VLOOKUP(C225,在庫貼り付け!F:G,2,0),0)</f>
        <v>300</v>
      </c>
      <c r="N225" s="44">
        <f>IFERROR(VLOOKUP(C225,入荷予定貼り付け!B:C,2,0),0)</f>
        <v>0</v>
      </c>
      <c r="O225" s="44">
        <f>IFERROR(VLOOKUP(C225,入荷予定貼り付け!I:J,2,0),0)</f>
        <v>0</v>
      </c>
      <c r="P225" s="44">
        <f>IFERROR(VLOOKUP(C225,確保貼り付け!C:D,2,0),0)</f>
        <v>300</v>
      </c>
      <c r="Q225" s="45">
        <f t="shared" si="16"/>
        <v>0</v>
      </c>
      <c r="R225" s="45">
        <f t="shared" si="22"/>
        <v>5260</v>
      </c>
      <c r="S225" s="45">
        <f t="shared" si="27"/>
        <v>4017.5</v>
      </c>
      <c r="T225" s="41">
        <f t="shared" si="28"/>
        <v>0.21203071672354948</v>
      </c>
      <c r="U225" s="46"/>
      <c r="V225" s="46" t="s">
        <v>3955</v>
      </c>
    </row>
    <row r="226" spans="1:24">
      <c r="A226" s="29" t="s">
        <v>1283</v>
      </c>
      <c r="B226" s="31" t="s">
        <v>4</v>
      </c>
      <c r="C226" s="17" t="s">
        <v>291</v>
      </c>
      <c r="D226" s="24" t="s">
        <v>292</v>
      </c>
      <c r="E226" s="23"/>
      <c r="F226" s="19">
        <v>12966</v>
      </c>
      <c r="G226" s="21">
        <v>14030</v>
      </c>
      <c r="H226" s="21">
        <v>8212</v>
      </c>
      <c r="I226" s="8">
        <f>VLOOKUP(C226,'202310-202403出荷数total2403220951'!B:F,5,0)</f>
        <v>3253</v>
      </c>
      <c r="J226" s="203">
        <f>VLOOKUP(C226,'出荷数2307～2406total241008110618'!B:F,5,0)</f>
        <v>8174</v>
      </c>
      <c r="K226" s="21">
        <f t="shared" si="26"/>
        <v>3405.8333333333335</v>
      </c>
      <c r="L226" s="44">
        <f>IFERROR(VLOOKUP(C226,在庫貼り付け!B:C,2,0),0)</f>
        <v>5707</v>
      </c>
      <c r="M226" s="44">
        <f>IFERROR(VLOOKUP(C226,在庫貼り付け!F:G,2,0),0)</f>
        <v>0</v>
      </c>
      <c r="N226" s="44">
        <f>IFERROR(VLOOKUP(C226,入荷予定貼り付け!B:C,2,0),0)</f>
        <v>0</v>
      </c>
      <c r="O226" s="44">
        <f>IFERROR(VLOOKUP(C226,入荷予定貼り付け!I:J,2,0),0)</f>
        <v>0</v>
      </c>
      <c r="P226" s="44">
        <f>IFERROR(VLOOKUP(C226,確保貼り付け!C:D,2,0),0)</f>
        <v>0</v>
      </c>
      <c r="Q226" s="45">
        <f t="shared" si="16"/>
        <v>0</v>
      </c>
      <c r="R226" s="45">
        <f t="shared" si="22"/>
        <v>5707</v>
      </c>
      <c r="S226" s="45">
        <f t="shared" si="27"/>
        <v>2301.1666666666665</v>
      </c>
      <c r="T226" s="41">
        <f t="shared" si="28"/>
        <v>0.59678173003913326</v>
      </c>
      <c r="U226" s="46"/>
      <c r="V226" s="46"/>
    </row>
    <row r="227" spans="1:24">
      <c r="A227" s="29" t="s">
        <v>2921</v>
      </c>
      <c r="B227" s="31" t="s">
        <v>4</v>
      </c>
      <c r="C227" s="6" t="s">
        <v>293</v>
      </c>
      <c r="D227" s="20" t="s">
        <v>294</v>
      </c>
      <c r="E227" s="19"/>
      <c r="F227" s="19"/>
      <c r="G227" s="21">
        <v>5</v>
      </c>
      <c r="H227" s="21">
        <v>1</v>
      </c>
      <c r="I227" s="8">
        <f>VLOOKUP(C227,'202310-202403出荷数total2403220951'!B:F,5,0)</f>
        <v>2</v>
      </c>
      <c r="J227" s="203">
        <f>VLOOKUP(C227,'出荷数2307～2406total241008110618'!B:F,5,0)</f>
        <v>2</v>
      </c>
      <c r="K227" s="21">
        <f t="shared" si="26"/>
        <v>0.83333333333333337</v>
      </c>
      <c r="L227" s="44">
        <f>IFERROR(VLOOKUP(C227,在庫貼り付け!B:C,2,0),0)</f>
        <v>10</v>
      </c>
      <c r="M227" s="44">
        <f>IFERROR(VLOOKUP(C227,在庫貼り付け!F:G,2,0),0)</f>
        <v>0</v>
      </c>
      <c r="N227" s="44">
        <f>IFERROR(VLOOKUP(C227,入荷予定貼り付け!B:C,2,0),0)</f>
        <v>0</v>
      </c>
      <c r="O227" s="44">
        <f>IFERROR(VLOOKUP(C227,入荷予定貼り付け!I:J,2,0),0)</f>
        <v>0</v>
      </c>
      <c r="P227" s="44">
        <f>IFERROR(VLOOKUP(C227,確保貼り付け!C:D,2,0),0)</f>
        <v>0</v>
      </c>
      <c r="Q227" s="45">
        <f t="shared" si="16"/>
        <v>0</v>
      </c>
      <c r="R227" s="45">
        <f t="shared" si="22"/>
        <v>10</v>
      </c>
      <c r="S227" s="45">
        <f t="shared" si="27"/>
        <v>9.1666666666666661</v>
      </c>
      <c r="T227" s="41">
        <f t="shared" si="28"/>
        <v>8.3333333333333343E-2</v>
      </c>
      <c r="U227" s="46"/>
      <c r="V227" s="46"/>
    </row>
    <row r="228" spans="1:24">
      <c r="A228" s="144" t="s">
        <v>2922</v>
      </c>
      <c r="B228" s="155" t="s">
        <v>4</v>
      </c>
      <c r="C228" s="153" t="s">
        <v>338</v>
      </c>
      <c r="D228" s="154" t="s">
        <v>339</v>
      </c>
      <c r="E228" s="153"/>
      <c r="F228" s="146">
        <v>2286</v>
      </c>
      <c r="G228" s="148">
        <v>1421</v>
      </c>
      <c r="H228" s="21">
        <v>1951</v>
      </c>
      <c r="I228" s="8" t="e">
        <f>VLOOKUP(C228,'202310-202403出荷数total2403220951'!B:F,5,0)</f>
        <v>#N/A</v>
      </c>
      <c r="J228" s="203">
        <f>VLOOKUP(C228,'出荷数2307～2406total241008110618'!B:F,5,0)</f>
        <v>842</v>
      </c>
      <c r="K228" s="21">
        <f t="shared" si="26"/>
        <v>350.83333333333331</v>
      </c>
      <c r="L228" s="44">
        <f>IFERROR(VLOOKUP(C228,在庫貼り付け!B:C,2,0),0)</f>
        <v>0</v>
      </c>
      <c r="M228" s="44">
        <f>IFERROR(VLOOKUP(C228,在庫貼り付け!F:G,2,0),0)</f>
        <v>0</v>
      </c>
      <c r="N228" s="44">
        <f>IFERROR(VLOOKUP(C228,入荷予定貼り付け!B:C,2,0),0)</f>
        <v>0</v>
      </c>
      <c r="O228" s="44">
        <f>IFERROR(VLOOKUP(C228,入荷予定貼り付け!I:J,2,0),0)</f>
        <v>0</v>
      </c>
      <c r="P228" s="44">
        <f>IFERROR(VLOOKUP(C228,確保貼り付け!C:D,2,0),0)</f>
        <v>0</v>
      </c>
      <c r="Q228" s="45">
        <f t="shared" si="16"/>
        <v>0</v>
      </c>
      <c r="R228" s="45">
        <f t="shared" si="22"/>
        <v>0</v>
      </c>
      <c r="S228" s="45">
        <f t="shared" si="27"/>
        <v>-350.83333333333331</v>
      </c>
      <c r="T228" s="41" t="e">
        <f t="shared" si="28"/>
        <v>#DIV/0!</v>
      </c>
      <c r="U228" s="46"/>
      <c r="V228" s="46"/>
    </row>
    <row r="229" spans="1:24">
      <c r="A229" s="29" t="s">
        <v>2923</v>
      </c>
      <c r="B229" s="31" t="s">
        <v>4</v>
      </c>
      <c r="C229" s="17" t="s">
        <v>340</v>
      </c>
      <c r="D229" s="24" t="s">
        <v>341</v>
      </c>
      <c r="E229" s="23" t="s">
        <v>342</v>
      </c>
      <c r="F229" s="19">
        <v>7185</v>
      </c>
      <c r="G229" s="21">
        <v>6168</v>
      </c>
      <c r="H229" s="21">
        <v>3961</v>
      </c>
      <c r="I229" s="8">
        <f>VLOOKUP(C229,'202310-202403出荷数total2403220951'!B:F,5,0)</f>
        <v>816</v>
      </c>
      <c r="J229" s="203">
        <f>VLOOKUP(C229,'出荷数2307～2406total241008110618'!B:F,5,0)</f>
        <v>2248</v>
      </c>
      <c r="K229" s="21">
        <f t="shared" si="26"/>
        <v>936.66666666666663</v>
      </c>
      <c r="L229" s="44">
        <f>IFERROR(VLOOKUP(C229,在庫貼り付け!B:C,2,0),0)</f>
        <v>529</v>
      </c>
      <c r="M229" s="44">
        <f>IFERROR(VLOOKUP(C229,在庫貼り付け!F:G,2,0),0)</f>
        <v>0</v>
      </c>
      <c r="N229" s="44">
        <f>IFERROR(VLOOKUP(C229,入荷予定貼り付け!B:C,2,0),0)</f>
        <v>0</v>
      </c>
      <c r="O229" s="44">
        <f>IFERROR(VLOOKUP(C229,入荷予定貼り付け!I:J,2,0),0)</f>
        <v>0</v>
      </c>
      <c r="P229" s="44">
        <f>IFERROR(VLOOKUP(C229,確保貼り付け!C:D,2,0),0)</f>
        <v>0</v>
      </c>
      <c r="Q229" s="45">
        <f t="shared" ref="Q229:Q242" si="29">M229+O229-P229</f>
        <v>0</v>
      </c>
      <c r="R229" s="45">
        <f t="shared" si="22"/>
        <v>529</v>
      </c>
      <c r="S229" s="45">
        <f t="shared" si="27"/>
        <v>-407.66666666666663</v>
      </c>
      <c r="T229" s="41">
        <f t="shared" si="28"/>
        <v>1.7706364209199748</v>
      </c>
      <c r="U229" s="46"/>
      <c r="V229" s="46"/>
    </row>
    <row r="230" spans="1:24">
      <c r="A230" s="29" t="s">
        <v>2924</v>
      </c>
      <c r="B230" s="31" t="s">
        <v>4</v>
      </c>
      <c r="C230" s="17" t="s">
        <v>344</v>
      </c>
      <c r="D230" s="24" t="s">
        <v>345</v>
      </c>
      <c r="E230" s="23"/>
      <c r="F230" s="19">
        <v>7385</v>
      </c>
      <c r="G230" s="21">
        <v>6339</v>
      </c>
      <c r="H230" s="21">
        <v>6574</v>
      </c>
      <c r="I230" s="8">
        <f>VLOOKUP(C230,'202310-202403出荷数total2403220951'!B:F,5,0)</f>
        <v>3247</v>
      </c>
      <c r="J230" s="203">
        <f>VLOOKUP(C230,'出荷数2307～2406total241008110618'!B:F,5,0)</f>
        <v>7174</v>
      </c>
      <c r="K230" s="21">
        <f t="shared" si="26"/>
        <v>2989.1666666666665</v>
      </c>
      <c r="L230" s="44">
        <f>IFERROR(VLOOKUP(C230,在庫貼り付け!B:C,2,0),0)</f>
        <v>2471</v>
      </c>
      <c r="M230" s="44">
        <f>IFERROR(VLOOKUP(C230,在庫貼り付け!F:G,2,0),0)</f>
        <v>0</v>
      </c>
      <c r="N230" s="44">
        <f>IFERROR(VLOOKUP(C230,入荷予定貼り付け!B:C,2,0),0)</f>
        <v>3000</v>
      </c>
      <c r="O230" s="44">
        <f>IFERROR(VLOOKUP(C230,入荷予定貼り付け!I:J,2,0),0)</f>
        <v>0</v>
      </c>
      <c r="P230" s="44">
        <f>IFERROR(VLOOKUP(C230,確保貼り付け!C:D,2,0),0)</f>
        <v>244</v>
      </c>
      <c r="Q230" s="45">
        <f t="shared" si="29"/>
        <v>-244</v>
      </c>
      <c r="R230" s="45">
        <f t="shared" si="22"/>
        <v>5227</v>
      </c>
      <c r="S230" s="45">
        <f t="shared" si="27"/>
        <v>2237.8333333333335</v>
      </c>
      <c r="T230" s="41">
        <f t="shared" si="28"/>
        <v>1.2096991771212733</v>
      </c>
      <c r="U230" s="46"/>
      <c r="V230" s="46"/>
    </row>
    <row r="231" spans="1:24">
      <c r="A231" s="29" t="s">
        <v>2925</v>
      </c>
      <c r="B231" s="31" t="s">
        <v>4</v>
      </c>
      <c r="C231" s="17" t="s">
        <v>346</v>
      </c>
      <c r="D231" s="24" t="s">
        <v>347</v>
      </c>
      <c r="E231" s="23"/>
      <c r="F231" s="19">
        <v>2595</v>
      </c>
      <c r="G231" s="21">
        <v>2000</v>
      </c>
      <c r="H231" s="21">
        <v>1162</v>
      </c>
      <c r="I231" s="8">
        <f>VLOOKUP(C231,'202310-202403出荷数total2403220951'!B:F,5,0)</f>
        <v>660</v>
      </c>
      <c r="J231" s="203">
        <f>VLOOKUP(C231,'出荷数2307～2406total241008110618'!B:F,5,0)</f>
        <v>981</v>
      </c>
      <c r="K231" s="21">
        <f t="shared" si="26"/>
        <v>408.75</v>
      </c>
      <c r="L231" s="44">
        <f>IFERROR(VLOOKUP(C231,在庫貼り付け!B:C,2,0),0)</f>
        <v>0</v>
      </c>
      <c r="M231" s="44">
        <f>IFERROR(VLOOKUP(C231,在庫貼り付け!F:G,2,0),0)</f>
        <v>0</v>
      </c>
      <c r="N231" s="44">
        <f>IFERROR(VLOOKUP(C231,入荷予定貼り付け!B:C,2,0),0)</f>
        <v>0</v>
      </c>
      <c r="O231" s="44">
        <f>IFERROR(VLOOKUP(C231,入荷予定貼り付け!I:J,2,0),0)</f>
        <v>0</v>
      </c>
      <c r="P231" s="44">
        <f>IFERROR(VLOOKUP(C231,確保貼り付け!C:D,2,0),0)</f>
        <v>0</v>
      </c>
      <c r="Q231" s="45">
        <f t="shared" si="29"/>
        <v>0</v>
      </c>
      <c r="R231" s="45">
        <f t="shared" si="22"/>
        <v>0</v>
      </c>
      <c r="S231" s="45">
        <f t="shared" si="27"/>
        <v>-408.75</v>
      </c>
      <c r="T231" s="41" t="e">
        <f t="shared" si="28"/>
        <v>#DIV/0!</v>
      </c>
      <c r="U231" s="46"/>
      <c r="V231" s="46"/>
    </row>
    <row r="232" spans="1:24">
      <c r="A232" s="9"/>
      <c r="B232" s="31" t="s">
        <v>4</v>
      </c>
      <c r="C232" s="49" t="s">
        <v>3770</v>
      </c>
      <c r="D232" s="24" t="s">
        <v>3783</v>
      </c>
      <c r="E232" s="50"/>
      <c r="F232" s="50">
        <v>0</v>
      </c>
      <c r="G232" s="8">
        <v>0</v>
      </c>
      <c r="H232" s="8">
        <v>0</v>
      </c>
      <c r="I232" s="8" t="e">
        <f>VLOOKUP(C232,'202310-202403出荷数total2403220951'!B:F,5,0)</f>
        <v>#N/A</v>
      </c>
      <c r="J232" s="203" t="e">
        <f>VLOOKUP(C232,'出荷数2307～2406total241008110618'!B:F,5,0)</f>
        <v>#N/A</v>
      </c>
      <c r="K232" s="211">
        <v>500</v>
      </c>
      <c r="L232" s="44">
        <f>IFERROR(VLOOKUP(C232,在庫貼り付け!B:C,2,0),0)</f>
        <v>2879</v>
      </c>
      <c r="M232" s="44">
        <f>IFERROR(VLOOKUP(C232,在庫貼り付け!F:G,2,0),0)</f>
        <v>1870</v>
      </c>
      <c r="N232" s="44">
        <f>IFERROR(VLOOKUP(C232,入荷予定貼り付け!B:C,2,0),0)</f>
        <v>3000</v>
      </c>
      <c r="O232" s="44">
        <f>IFERROR(VLOOKUP(C232,入荷予定貼り付け!I:J,2,0),0)</f>
        <v>0</v>
      </c>
      <c r="P232" s="44">
        <f>IFERROR(VLOOKUP(C232,確保貼り付け!C:D,2,0),0)</f>
        <v>1970</v>
      </c>
      <c r="Q232" s="45">
        <f>M232+O232-P232</f>
        <v>-100</v>
      </c>
      <c r="R232" s="45">
        <f>SUM(L232:O232)-P232-M232</f>
        <v>3909</v>
      </c>
      <c r="S232" s="45">
        <f t="shared" si="27"/>
        <v>3409</v>
      </c>
      <c r="T232" s="41"/>
      <c r="U232" s="46"/>
      <c r="V232" s="46"/>
    </row>
    <row r="233" spans="1:24" s="152" customFormat="1" ht="15.75">
      <c r="A233" s="29" t="s">
        <v>2926</v>
      </c>
      <c r="B233" s="155" t="s">
        <v>4</v>
      </c>
      <c r="C233" s="153" t="s">
        <v>348</v>
      </c>
      <c r="D233" s="154" t="s">
        <v>1311</v>
      </c>
      <c r="E233" s="153"/>
      <c r="F233" s="146">
        <v>2372</v>
      </c>
      <c r="G233" s="148">
        <v>1852</v>
      </c>
      <c r="H233" s="21">
        <v>1128</v>
      </c>
      <c r="I233" s="8">
        <f>VLOOKUP(C233,'202310-202403出荷数total2403220951'!B:F,5,0)</f>
        <v>242</v>
      </c>
      <c r="J233" s="203">
        <f>VLOOKUP(C233,'出荷数2307～2406total241008110618'!B:F,5,0)</f>
        <v>537</v>
      </c>
      <c r="K233" s="21">
        <f t="shared" ref="K233:K240" si="30">J233*5/12</f>
        <v>223.75</v>
      </c>
      <c r="L233" s="148">
        <f>IFERROR(VLOOKUP(C233,在庫貼り付け!B:C,2,0),0)</f>
        <v>221</v>
      </c>
      <c r="M233" s="148">
        <f>IFERROR(VLOOKUP(C233,在庫貼り付け!F:G,2,0),0)</f>
        <v>0</v>
      </c>
      <c r="N233" s="44">
        <f>IFERROR(VLOOKUP(C233,入荷予定貼り付け!B:C,2,0),0)</f>
        <v>0</v>
      </c>
      <c r="O233" s="148">
        <f>IFERROR(VLOOKUP(C233,入荷予定貼り付け!I:J,2,0),0)</f>
        <v>0</v>
      </c>
      <c r="P233" s="148">
        <f>IFERROR(VLOOKUP(C233,確保貼り付け!C:D,2,0),0)</f>
        <v>0</v>
      </c>
      <c r="Q233" s="149">
        <f t="shared" si="29"/>
        <v>0</v>
      </c>
      <c r="R233" s="149">
        <f t="shared" si="22"/>
        <v>221</v>
      </c>
      <c r="S233" s="149">
        <f t="shared" si="27"/>
        <v>-2.75</v>
      </c>
      <c r="T233" s="150">
        <f t="shared" ref="T233:T243" si="31">K233/SUM(L233:M233)</f>
        <v>1.0124434389140271</v>
      </c>
      <c r="U233" s="151"/>
      <c r="V233" s="151"/>
    </row>
    <row r="234" spans="1:24">
      <c r="A234" s="29" t="s">
        <v>2927</v>
      </c>
      <c r="B234" s="31" t="s">
        <v>4</v>
      </c>
      <c r="C234" s="17" t="s">
        <v>715</v>
      </c>
      <c r="D234" s="24" t="s">
        <v>716</v>
      </c>
      <c r="E234" s="23"/>
      <c r="F234" s="19">
        <v>0</v>
      </c>
      <c r="G234" s="21">
        <v>0</v>
      </c>
      <c r="H234" s="21">
        <v>1956</v>
      </c>
      <c r="I234" s="8">
        <f>VLOOKUP(C234,'202310-202403出荷数total2403220951'!B:F,5,0)</f>
        <v>512</v>
      </c>
      <c r="J234" s="203">
        <f>VLOOKUP(C234,'出荷数2307～2406total241008110618'!B:F,5,0)</f>
        <v>1043</v>
      </c>
      <c r="K234" s="21">
        <f t="shared" si="30"/>
        <v>434.58333333333331</v>
      </c>
      <c r="L234" s="44">
        <f>IFERROR(VLOOKUP(C234,在庫貼り付け!B:C,2,0),0)</f>
        <v>3373</v>
      </c>
      <c r="M234" s="44">
        <f>IFERROR(VLOOKUP(C234,在庫貼り付け!F:G,2,0),0)</f>
        <v>0</v>
      </c>
      <c r="N234" s="44">
        <f>IFERROR(VLOOKUP(C234,入荷予定貼り付け!B:C,2,0),0)</f>
        <v>0</v>
      </c>
      <c r="O234" s="44">
        <f>IFERROR(VLOOKUP(C234,入荷予定貼り付け!I:J,2,0),0)</f>
        <v>0</v>
      </c>
      <c r="P234" s="44">
        <f>IFERROR(VLOOKUP(C234,確保貼り付け!C:D,2,0),0)</f>
        <v>0</v>
      </c>
      <c r="Q234" s="45">
        <f>M234+O234-P234</f>
        <v>0</v>
      </c>
      <c r="R234" s="45">
        <f t="shared" si="22"/>
        <v>3373</v>
      </c>
      <c r="S234" s="45">
        <f t="shared" si="27"/>
        <v>2938.4166666666665</v>
      </c>
      <c r="T234" s="41">
        <f t="shared" si="31"/>
        <v>0.12884178278486016</v>
      </c>
      <c r="U234" s="46"/>
      <c r="V234" s="46"/>
    </row>
    <row r="235" spans="1:24">
      <c r="A235" s="29" t="s">
        <v>2928</v>
      </c>
      <c r="B235" s="31" t="s">
        <v>4</v>
      </c>
      <c r="C235" s="17" t="s">
        <v>295</v>
      </c>
      <c r="D235" s="24" t="s">
        <v>296</v>
      </c>
      <c r="E235" s="23"/>
      <c r="F235" s="19">
        <v>3128</v>
      </c>
      <c r="G235" s="21">
        <v>4154</v>
      </c>
      <c r="H235" s="21">
        <v>2497</v>
      </c>
      <c r="I235" s="8">
        <f>VLOOKUP(C235,'202310-202403出荷数total2403220951'!B:F,5,0)</f>
        <v>1204</v>
      </c>
      <c r="J235" s="203">
        <f>VLOOKUP(C235,'出荷数2307～2406total241008110618'!B:F,5,0)</f>
        <v>2123</v>
      </c>
      <c r="K235" s="21">
        <f t="shared" si="30"/>
        <v>884.58333333333337</v>
      </c>
      <c r="L235" s="44">
        <f>IFERROR(VLOOKUP(C235,在庫貼り付け!B:C,2,0),0)</f>
        <v>2886</v>
      </c>
      <c r="M235" s="44">
        <f>IFERROR(VLOOKUP(C235,在庫貼り付け!F:G,2,0),0)</f>
        <v>0</v>
      </c>
      <c r="N235" s="44">
        <f>IFERROR(VLOOKUP(C235,入荷予定貼り付け!B:C,2,0),0)</f>
        <v>0</v>
      </c>
      <c r="O235" s="44">
        <f>IFERROR(VLOOKUP(C235,入荷予定貼り付け!I:J,2,0),0)</f>
        <v>0</v>
      </c>
      <c r="P235" s="44">
        <f>IFERROR(VLOOKUP(C235,確保貼り付け!C:D,2,0),0)</f>
        <v>0</v>
      </c>
      <c r="Q235" s="45">
        <f t="shared" si="29"/>
        <v>0</v>
      </c>
      <c r="R235" s="45">
        <f t="shared" si="22"/>
        <v>2886</v>
      </c>
      <c r="S235" s="45">
        <f t="shared" si="27"/>
        <v>2001.4166666666665</v>
      </c>
      <c r="T235" s="41">
        <f t="shared" si="31"/>
        <v>0.30650843150843154</v>
      </c>
      <c r="U235" s="46"/>
      <c r="V235" s="46"/>
    </row>
    <row r="236" spans="1:24">
      <c r="A236" s="192" t="s">
        <v>2929</v>
      </c>
      <c r="B236" s="212" t="s">
        <v>4</v>
      </c>
      <c r="C236" s="235" t="s">
        <v>349</v>
      </c>
      <c r="D236" s="236" t="s">
        <v>350</v>
      </c>
      <c r="E236" s="23"/>
      <c r="F236" s="19">
        <v>807</v>
      </c>
      <c r="G236" s="21">
        <v>965</v>
      </c>
      <c r="H236" s="21">
        <v>878</v>
      </c>
      <c r="I236" s="8">
        <f>VLOOKUP(C236,'202310-202403出荷数total2403220951'!B:F,5,0)</f>
        <v>264</v>
      </c>
      <c r="J236" s="203">
        <f>VLOOKUP(C236,'出荷数2307～2406total241008110618'!B:F,5,0)</f>
        <v>486</v>
      </c>
      <c r="K236" s="21">
        <f t="shared" si="30"/>
        <v>202.5</v>
      </c>
      <c r="L236" s="44">
        <f>IFERROR(VLOOKUP(C236,在庫貼り付け!B:C,2,0),0)</f>
        <v>0</v>
      </c>
      <c r="M236" s="44">
        <f>IFERROR(VLOOKUP(C236,在庫貼り付け!F:G,2,0),0)</f>
        <v>0</v>
      </c>
      <c r="N236" s="44">
        <f>IFERROR(VLOOKUP(C236,入荷予定貼り付け!B:C,2,0),0)</f>
        <v>0</v>
      </c>
      <c r="O236" s="44">
        <f>IFERROR(VLOOKUP(C236,入荷予定貼り付け!I:J,2,0),0)</f>
        <v>0</v>
      </c>
      <c r="P236" s="44">
        <f>IFERROR(VLOOKUP(C236,確保貼り付け!C:D,2,0),0)</f>
        <v>0</v>
      </c>
      <c r="Q236" s="45">
        <f t="shared" si="29"/>
        <v>0</v>
      </c>
      <c r="R236" s="45">
        <f t="shared" si="22"/>
        <v>0</v>
      </c>
      <c r="S236" s="45">
        <f t="shared" si="27"/>
        <v>-202.5</v>
      </c>
      <c r="T236" s="41" t="e">
        <f t="shared" si="31"/>
        <v>#DIV/0!</v>
      </c>
      <c r="U236" s="46"/>
      <c r="V236" s="46"/>
    </row>
    <row r="237" spans="1:24" ht="19.149999999999999" customHeight="1">
      <c r="A237" s="29" t="s">
        <v>2930</v>
      </c>
      <c r="B237" s="164" t="s">
        <v>4</v>
      </c>
      <c r="C237" s="165" t="s">
        <v>2882</v>
      </c>
      <c r="D237" s="242" t="s">
        <v>359</v>
      </c>
      <c r="E237" s="181"/>
      <c r="F237" s="183">
        <v>3004</v>
      </c>
      <c r="G237" s="184">
        <v>2368</v>
      </c>
      <c r="H237" s="21">
        <v>2446</v>
      </c>
      <c r="I237" s="8">
        <f>VLOOKUP(C237,'202310-202403出荷数total2403220951'!B:F,5,0)</f>
        <v>1141</v>
      </c>
      <c r="J237" s="203">
        <f>VLOOKUP(C237,'出荷数2307～2406total241008110618'!B:F,5,0)</f>
        <v>2240</v>
      </c>
      <c r="K237" s="21">
        <f t="shared" si="30"/>
        <v>933.33333333333337</v>
      </c>
      <c r="L237" s="160">
        <f>IFERROR(VLOOKUP(C237,在庫貼り付け!B:C,2,0),0)</f>
        <v>491</v>
      </c>
      <c r="M237" s="160">
        <f>IFERROR(VLOOKUP(C237,在庫貼り付け!F:G,2,0),0)</f>
        <v>0</v>
      </c>
      <c r="N237" s="44">
        <f>IFERROR(VLOOKUP(C237,入荷予定貼り付け!B:C,2,0),0)</f>
        <v>0</v>
      </c>
      <c r="O237" s="160">
        <f>IFERROR(VLOOKUP(C237,入荷予定貼り付け!I:J,2,0),0)</f>
        <v>0</v>
      </c>
      <c r="P237" s="160">
        <f>IFERROR(VLOOKUP(C237,確保貼り付け!C:D,2,0),0)</f>
        <v>0</v>
      </c>
      <c r="Q237" s="161">
        <f t="shared" si="29"/>
        <v>0</v>
      </c>
      <c r="R237" s="45">
        <f t="shared" si="22"/>
        <v>491</v>
      </c>
      <c r="S237" s="45">
        <f t="shared" si="27"/>
        <v>-442.33333333333337</v>
      </c>
      <c r="T237" s="162">
        <f t="shared" si="31"/>
        <v>1.9008825526137136</v>
      </c>
      <c r="U237" s="163"/>
      <c r="V237" s="163"/>
    </row>
    <row r="238" spans="1:24" s="9" customFormat="1">
      <c r="A238" s="29" t="s">
        <v>2931</v>
      </c>
      <c r="B238" s="193" t="s">
        <v>4</v>
      </c>
      <c r="C238" s="243" t="s">
        <v>1315</v>
      </c>
      <c r="D238" s="243" t="s">
        <v>1318</v>
      </c>
      <c r="E238" s="185"/>
      <c r="F238" s="185"/>
      <c r="G238" s="185"/>
      <c r="H238" s="21">
        <v>128</v>
      </c>
      <c r="I238" s="8">
        <f>VLOOKUP(C238,'202310-202403出荷数total2403220951'!B:F,5,0)</f>
        <v>43</v>
      </c>
      <c r="J238" s="203">
        <f>VLOOKUP(C238,'出荷数2307～2406total241008110618'!B:F,5,0)</f>
        <v>110</v>
      </c>
      <c r="K238" s="21">
        <f t="shared" si="30"/>
        <v>45.833333333333336</v>
      </c>
      <c r="L238" s="44">
        <f>IFERROR(VLOOKUP(C238,在庫貼り付け!B:C,2,0),0)</f>
        <v>148</v>
      </c>
      <c r="M238" s="44">
        <f>IFERROR(VLOOKUP(C238,在庫貼り付け!F:G,2,0),0)</f>
        <v>0</v>
      </c>
      <c r="N238" s="44">
        <f>IFERROR(VLOOKUP(C238,入荷予定貼り付け!B:C,2,0),0)</f>
        <v>0</v>
      </c>
      <c r="O238" s="44">
        <f>IFERROR(VLOOKUP(C238,入荷予定貼り付け!I:J,2,0),0)</f>
        <v>0</v>
      </c>
      <c r="P238" s="44">
        <f>IFERROR(VLOOKUP(C238,確保貼り付け!C:D,2,0),0)</f>
        <v>0</v>
      </c>
      <c r="Q238" s="45">
        <f t="shared" si="29"/>
        <v>0</v>
      </c>
      <c r="R238" s="45">
        <f t="shared" si="22"/>
        <v>148</v>
      </c>
      <c r="S238" s="45">
        <f t="shared" si="27"/>
        <v>102.16666666666666</v>
      </c>
      <c r="T238" s="41">
        <f t="shared" si="31"/>
        <v>0.30968468468468469</v>
      </c>
      <c r="U238" s="13"/>
      <c r="V238" s="13"/>
      <c r="W238" s="143"/>
      <c r="X238" s="143"/>
    </row>
    <row r="239" spans="1:24" s="9" customFormat="1">
      <c r="A239" s="29" t="s">
        <v>2932</v>
      </c>
      <c r="B239" s="145" t="s">
        <v>4</v>
      </c>
      <c r="C239" s="185" t="s">
        <v>1316</v>
      </c>
      <c r="D239" s="186" t="s">
        <v>1318</v>
      </c>
      <c r="E239" s="187"/>
      <c r="F239" s="187"/>
      <c r="G239" s="148"/>
      <c r="H239" s="21">
        <v>36</v>
      </c>
      <c r="I239" s="8">
        <f>VLOOKUP(C239,'202310-202403出荷数total2403220951'!B:F,5,0)</f>
        <v>152</v>
      </c>
      <c r="J239" s="203">
        <f>VLOOKUP(C239,'出荷数2307～2406total241008110618'!B:F,5,0)</f>
        <v>193</v>
      </c>
      <c r="K239" s="21">
        <f t="shared" si="30"/>
        <v>80.416666666666671</v>
      </c>
      <c r="L239" s="44">
        <f>IFERROR(VLOOKUP(C239,在庫貼り付け!B:C,2,0),0)</f>
        <v>341</v>
      </c>
      <c r="M239" s="44">
        <f>IFERROR(VLOOKUP(C239,在庫貼り付け!F:G,2,0),0)</f>
        <v>0</v>
      </c>
      <c r="N239" s="44">
        <f>IFERROR(VLOOKUP(C239,入荷予定貼り付け!B:C,2,0),0)</f>
        <v>0</v>
      </c>
      <c r="O239" s="44">
        <f>IFERROR(VLOOKUP(C239,入荷予定貼り付け!I:J,2,0),0)</f>
        <v>0</v>
      </c>
      <c r="P239" s="44">
        <f>IFERROR(VLOOKUP(C239,確保貼り付け!C:D,2,0),0)</f>
        <v>0</v>
      </c>
      <c r="Q239" s="45">
        <f t="shared" si="29"/>
        <v>0</v>
      </c>
      <c r="R239" s="45">
        <f t="shared" si="22"/>
        <v>341</v>
      </c>
      <c r="S239" s="45">
        <f t="shared" si="27"/>
        <v>260.58333333333331</v>
      </c>
      <c r="T239" s="41">
        <f t="shared" si="31"/>
        <v>0.23582600195503423</v>
      </c>
      <c r="U239" s="13"/>
      <c r="V239" s="13"/>
      <c r="W239" s="143"/>
      <c r="X239" s="143"/>
    </row>
    <row r="240" spans="1:24" s="9" customFormat="1">
      <c r="A240" s="29" t="s">
        <v>2933</v>
      </c>
      <c r="B240" s="145" t="s">
        <v>4</v>
      </c>
      <c r="C240" s="186" t="s">
        <v>1317</v>
      </c>
      <c r="D240" s="186" t="s">
        <v>1318</v>
      </c>
      <c r="E240" s="187"/>
      <c r="F240" s="187"/>
      <c r="G240" s="148"/>
      <c r="H240" s="21">
        <v>890</v>
      </c>
      <c r="I240" s="8">
        <f>VLOOKUP(C240,'202310-202403出荷数total2403220951'!B:F,5,0)</f>
        <v>323</v>
      </c>
      <c r="J240" s="203">
        <f>VLOOKUP(C240,'出荷数2307～2406total241008110618'!B:F,5,0)</f>
        <v>642</v>
      </c>
      <c r="K240" s="21">
        <f t="shared" si="30"/>
        <v>267.5</v>
      </c>
      <c r="L240" s="44">
        <f>IFERROR(VLOOKUP(C240,在庫貼り付け!B:C,2,0),0)</f>
        <v>429</v>
      </c>
      <c r="M240" s="44">
        <f>IFERROR(VLOOKUP(C240,在庫貼り付け!F:G,2,0),0)</f>
        <v>0</v>
      </c>
      <c r="N240" s="44">
        <f>IFERROR(VLOOKUP(C240,入荷予定貼り付け!B:C,2,0),0)</f>
        <v>0</v>
      </c>
      <c r="O240" s="44">
        <f>IFERROR(VLOOKUP(C240,入荷予定貼り付け!I:J,2,0),0)</f>
        <v>0</v>
      </c>
      <c r="P240" s="44">
        <f>IFERROR(VLOOKUP(C240,確保貼り付け!C:D,2,0),0)</f>
        <v>250</v>
      </c>
      <c r="Q240" s="45">
        <f t="shared" si="29"/>
        <v>-250</v>
      </c>
      <c r="R240" s="45">
        <f t="shared" si="22"/>
        <v>179</v>
      </c>
      <c r="S240" s="45">
        <f t="shared" si="27"/>
        <v>-88.5</v>
      </c>
      <c r="T240" s="41">
        <f t="shared" si="31"/>
        <v>0.62354312354312358</v>
      </c>
      <c r="U240" s="13"/>
      <c r="V240" s="13"/>
      <c r="W240" s="143"/>
      <c r="X240" s="143"/>
    </row>
    <row r="241" spans="1:22">
      <c r="A241" s="29" t="s">
        <v>2934</v>
      </c>
      <c r="B241" s="30" t="s">
        <v>4</v>
      </c>
      <c r="C241" s="49" t="s">
        <v>2876</v>
      </c>
      <c r="D241" s="49" t="s">
        <v>2877</v>
      </c>
      <c r="E241" s="50"/>
      <c r="F241" s="50"/>
      <c r="G241" s="8"/>
      <c r="H241" s="21">
        <v>283</v>
      </c>
      <c r="I241" s="8">
        <f>VLOOKUP(C241,'202310-202403出荷数total2403220951'!B:F,5,0)</f>
        <v>240</v>
      </c>
      <c r="J241" s="203">
        <f>VLOOKUP(C241,'出荷数2307～2406total241008110618'!B:F,5,0)</f>
        <v>1210</v>
      </c>
      <c r="K241" s="211">
        <v>1000</v>
      </c>
      <c r="L241" s="44">
        <f>IFERROR(VLOOKUP(C241,在庫貼り付け!B:C,2,0),0)</f>
        <v>4109</v>
      </c>
      <c r="M241" s="44">
        <f>IFERROR(VLOOKUP(C241,在庫貼り付け!F:G,2,0),0)</f>
        <v>160</v>
      </c>
      <c r="N241" s="44">
        <f>IFERROR(VLOOKUP(C241,入荷予定貼り付け!B:C,2,0),0)</f>
        <v>0</v>
      </c>
      <c r="O241" s="44">
        <f>IFERROR(VLOOKUP(C241,入荷予定貼り付け!I:J,2,0),0)</f>
        <v>0</v>
      </c>
      <c r="P241" s="44">
        <f>IFERROR(VLOOKUP(C241,確保貼り付け!C:D,2,0),0)</f>
        <v>160</v>
      </c>
      <c r="Q241" s="45">
        <f t="shared" si="29"/>
        <v>0</v>
      </c>
      <c r="R241" s="45">
        <f t="shared" si="22"/>
        <v>3949</v>
      </c>
      <c r="S241" s="45">
        <f t="shared" si="27"/>
        <v>2949</v>
      </c>
      <c r="T241" s="41">
        <f t="shared" si="31"/>
        <v>0.23424689622862496</v>
      </c>
      <c r="U241" s="13"/>
      <c r="V241" s="13"/>
    </row>
    <row r="242" spans="1:22">
      <c r="A242" s="29" t="s">
        <v>2935</v>
      </c>
      <c r="B242" s="30" t="s">
        <v>4</v>
      </c>
      <c r="C242" s="49" t="s">
        <v>2878</v>
      </c>
      <c r="D242" s="49" t="s">
        <v>2946</v>
      </c>
      <c r="E242" s="50"/>
      <c r="F242" s="50"/>
      <c r="G242" s="8"/>
      <c r="H242" s="21">
        <v>0</v>
      </c>
      <c r="I242" s="213">
        <f>VLOOKUP(C242,'202310-202403出荷数total2403220951'!B:F,5,0)</f>
        <v>1638</v>
      </c>
      <c r="J242" s="203">
        <f>VLOOKUP(C242,'出荷数2307～2406total241008110618'!B:F,5,0)</f>
        <v>1898</v>
      </c>
      <c r="K242" s="211">
        <v>1000</v>
      </c>
      <c r="L242" s="44">
        <f>IFERROR(VLOOKUP(C242,在庫貼り付け!B:C,2,0),0)</f>
        <v>3541</v>
      </c>
      <c r="M242" s="44">
        <f>IFERROR(VLOOKUP(C242,在庫貼り付け!F:G,2,0),0)</f>
        <v>0</v>
      </c>
      <c r="N242" s="44">
        <f>IFERROR(VLOOKUP(C242,入荷予定貼り付け!B:C,2,0),0)</f>
        <v>0</v>
      </c>
      <c r="O242" s="44">
        <f>IFERROR(VLOOKUP(C242,入荷予定貼り付け!I:J,2,0),0)</f>
        <v>0</v>
      </c>
      <c r="P242" s="44">
        <f>IFERROR(VLOOKUP(C242,確保貼り付け!C:D,2,0),0)</f>
        <v>0</v>
      </c>
      <c r="Q242" s="45">
        <f t="shared" si="29"/>
        <v>0</v>
      </c>
      <c r="R242" s="45">
        <f t="shared" si="22"/>
        <v>3541</v>
      </c>
      <c r="S242" s="45">
        <f t="shared" si="27"/>
        <v>2541</v>
      </c>
      <c r="T242" s="41">
        <f t="shared" si="31"/>
        <v>0.28240609997175942</v>
      </c>
      <c r="U242" s="13"/>
      <c r="V242" s="13"/>
    </row>
    <row r="243" spans="1:22">
      <c r="A243" s="29" t="s">
        <v>2962</v>
      </c>
      <c r="B243" s="30" t="s">
        <v>4</v>
      </c>
      <c r="C243" s="49" t="s">
        <v>2961</v>
      </c>
      <c r="D243" s="49" t="s">
        <v>2963</v>
      </c>
      <c r="E243" s="50"/>
      <c r="F243" s="50"/>
      <c r="G243" s="8"/>
      <c r="H243" s="21">
        <v>0</v>
      </c>
      <c r="I243" s="8">
        <f>VLOOKUP(C243,'202310-202403出荷数total2403220951'!B:F,5,0)</f>
        <v>247</v>
      </c>
      <c r="J243" s="203">
        <f>VLOOKUP(C243,'出荷数2307～2406total241008110618'!B:F,5,0)</f>
        <v>1941</v>
      </c>
      <c r="K243" s="211">
        <v>3500</v>
      </c>
      <c r="L243" s="44">
        <f>IFERROR(VLOOKUP(C243,在庫貼り付け!B:C,2,0),0)</f>
        <v>3005</v>
      </c>
      <c r="M243" s="44">
        <f>IFERROR(VLOOKUP(C243,在庫貼り付け!F:G,2,0),0)</f>
        <v>505</v>
      </c>
      <c r="N243" s="44">
        <f>IFERROR(VLOOKUP(C243,入荷予定貼り付け!B:C,2,0),0)</f>
        <v>0</v>
      </c>
      <c r="O243" s="44">
        <f>IFERROR(VLOOKUP(C243,入荷予定貼り付け!I:J,2,0),0)</f>
        <v>0</v>
      </c>
      <c r="P243" s="44">
        <f>IFERROR(VLOOKUP(C243,確保貼り付け!C:D,2,0),0)</f>
        <v>585</v>
      </c>
      <c r="Q243" s="45">
        <f>M243+O243-P243</f>
        <v>-80</v>
      </c>
      <c r="R243" s="45">
        <f>SUM(L243:O243)-P243-M243</f>
        <v>2420</v>
      </c>
      <c r="S243" s="45">
        <f t="shared" si="27"/>
        <v>-1080</v>
      </c>
      <c r="T243" s="41">
        <f t="shared" si="31"/>
        <v>0.9971509971509972</v>
      </c>
      <c r="U243" s="13"/>
      <c r="V243" s="13"/>
    </row>
    <row r="244" spans="1:22">
      <c r="A244" s="29"/>
      <c r="B244" s="30" t="s">
        <v>4</v>
      </c>
      <c r="C244" s="49" t="s">
        <v>3916</v>
      </c>
      <c r="D244" s="49" t="s">
        <v>2963</v>
      </c>
      <c r="E244" s="50"/>
      <c r="F244" s="50"/>
      <c r="G244" s="8"/>
      <c r="H244" s="21"/>
      <c r="I244" s="8"/>
      <c r="J244" s="203">
        <f>VLOOKUP(C244,'出荷数2307～2406total241008110618'!B:F,5,0)</f>
        <v>288</v>
      </c>
      <c r="K244" s="211"/>
      <c r="L244" s="44">
        <f>IFERROR(VLOOKUP(C244,在庫貼り付け!B:C,2,0),0)</f>
        <v>697</v>
      </c>
      <c r="M244" s="44">
        <f>IFERROR(VLOOKUP(C244,在庫貼り付け!F:G,2,0),0)</f>
        <v>0</v>
      </c>
      <c r="N244" s="44">
        <f>IFERROR(VLOOKUP(C244,入荷予定貼り付け!B:C,2,0),0)</f>
        <v>0</v>
      </c>
      <c r="O244" s="44">
        <f>IFERROR(VLOOKUP(C244,入荷予定貼り付け!I:J,2,0),0)</f>
        <v>0</v>
      </c>
      <c r="P244" s="44">
        <f>IFERROR(VLOOKUP(C244,確保貼り付け!C:D,2,0),0)</f>
        <v>0</v>
      </c>
      <c r="Q244" s="45">
        <f>M244+O244-P244</f>
        <v>0</v>
      </c>
      <c r="R244" s="45">
        <f>SUM(L244:O244)-P244-M244</f>
        <v>697</v>
      </c>
      <c r="S244" s="45">
        <f>R244-K244</f>
        <v>697</v>
      </c>
      <c r="T244" s="41">
        <f>K244/SUM(L244:M244)</f>
        <v>0</v>
      </c>
      <c r="U244" s="13"/>
      <c r="V244" s="13"/>
    </row>
    <row r="245" spans="1:22">
      <c r="A245" s="9"/>
      <c r="B245" s="2"/>
      <c r="C245" s="49"/>
      <c r="D245" s="49"/>
      <c r="E245" s="50"/>
      <c r="F245" s="50"/>
      <c r="G245" s="8"/>
      <c r="H245" s="21">
        <v>0</v>
      </c>
      <c r="I245" s="8" t="e">
        <f>VLOOKUP(C245,'202310-202403出荷数total2403220951'!B:F,5,0)</f>
        <v>#N/A</v>
      </c>
      <c r="J245" s="203" t="e">
        <f>VLOOKUP(C245,'出荷数2307～2406total241008110618'!B:F,5,0)</f>
        <v>#N/A</v>
      </c>
      <c r="K245" s="12"/>
      <c r="L245" s="44">
        <f>IFERROR(VLOOKUP(C245,在庫貼り付け!B:C,2,0),0)</f>
        <v>0</v>
      </c>
      <c r="M245" s="44">
        <f>IFERROR(VLOOKUP(C245,在庫貼り付け!F:G,2,0),0)</f>
        <v>0</v>
      </c>
      <c r="N245" s="44">
        <f>IFERROR(VLOOKUP(C245,入荷予定貼り付け!B:C,2,0),0)</f>
        <v>0</v>
      </c>
      <c r="O245" s="44">
        <f>IFERROR(VLOOKUP(C245,入荷予定貼り付け!I:J,2,0),0)</f>
        <v>0</v>
      </c>
      <c r="P245" s="44">
        <f>IFERROR(VLOOKUP(C245,確保貼り付け!C:D,2,0),0)</f>
        <v>0</v>
      </c>
      <c r="Q245" s="45">
        <f t="shared" ref="Q245:Q257" si="32">M245+O245-P245</f>
        <v>0</v>
      </c>
      <c r="R245" s="45">
        <f t="shared" ref="R245:R257" si="33">SUM(L245:O245)-P245-M245</f>
        <v>0</v>
      </c>
      <c r="S245" s="45">
        <f t="shared" ref="S245:S257" si="34">R245-K245</f>
        <v>0</v>
      </c>
      <c r="T245" s="41" t="e">
        <f t="shared" ref="T245:T257" si="35">K245/SUM(L245:M245)</f>
        <v>#DIV/0!</v>
      </c>
      <c r="U245" s="13"/>
      <c r="V245" s="13"/>
    </row>
    <row r="246" spans="1:22">
      <c r="A246" s="9"/>
      <c r="B246" s="2"/>
      <c r="C246" s="49"/>
      <c r="D246" s="49"/>
      <c r="E246" s="50"/>
      <c r="F246" s="50"/>
      <c r="G246" s="8"/>
      <c r="H246" s="21">
        <v>0</v>
      </c>
      <c r="I246" s="8" t="e">
        <f>VLOOKUP(C246,'202310-202403出荷数total2403220951'!B:F,5,0)</f>
        <v>#N/A</v>
      </c>
      <c r="J246" s="203" t="e">
        <f>VLOOKUP(C246,'出荷数2307～2406total241008110618'!B:F,5,0)</f>
        <v>#N/A</v>
      </c>
      <c r="K246" s="12"/>
      <c r="L246" s="44">
        <f>IFERROR(VLOOKUP(C246,在庫貼り付け!B:C,2,0),0)</f>
        <v>0</v>
      </c>
      <c r="M246" s="44">
        <f>IFERROR(VLOOKUP(C246,在庫貼り付け!F:G,2,0),0)</f>
        <v>0</v>
      </c>
      <c r="N246" s="44">
        <f>IFERROR(VLOOKUP(C246,入荷予定貼り付け!B:C,2,0),0)</f>
        <v>0</v>
      </c>
      <c r="O246" s="44">
        <f>IFERROR(VLOOKUP(C246,入荷予定貼り付け!I:J,2,0),0)</f>
        <v>0</v>
      </c>
      <c r="P246" s="44">
        <f>IFERROR(VLOOKUP(C246,確保貼り付け!C:D,2,0),0)</f>
        <v>0</v>
      </c>
      <c r="Q246" s="45">
        <f t="shared" si="32"/>
        <v>0</v>
      </c>
      <c r="R246" s="45">
        <f t="shared" si="33"/>
        <v>0</v>
      </c>
      <c r="S246" s="45">
        <f t="shared" si="34"/>
        <v>0</v>
      </c>
      <c r="T246" s="41" t="e">
        <f t="shared" si="35"/>
        <v>#DIV/0!</v>
      </c>
      <c r="U246" s="13"/>
      <c r="V246" s="13"/>
    </row>
    <row r="247" spans="1:22">
      <c r="A247" s="9"/>
      <c r="B247" s="2"/>
      <c r="C247" s="49"/>
      <c r="D247" s="49"/>
      <c r="E247" s="50"/>
      <c r="F247" s="50"/>
      <c r="G247" s="8"/>
      <c r="H247" s="21">
        <v>0</v>
      </c>
      <c r="I247" s="8" t="e">
        <f>VLOOKUP(C247,'202310-202403出荷数total2403220951'!B:F,5,0)</f>
        <v>#N/A</v>
      </c>
      <c r="J247" s="203" t="e">
        <f>VLOOKUP(C247,'出荷数2307～2406total241008110618'!B:F,5,0)</f>
        <v>#N/A</v>
      </c>
      <c r="K247" s="12"/>
      <c r="L247" s="44">
        <f>IFERROR(VLOOKUP(C247,在庫貼り付け!B:C,2,0),0)</f>
        <v>0</v>
      </c>
      <c r="M247" s="44">
        <f>IFERROR(VLOOKUP(C247,在庫貼り付け!F:G,2,0),0)</f>
        <v>0</v>
      </c>
      <c r="N247" s="44">
        <f>IFERROR(VLOOKUP(C247,入荷予定貼り付け!B:C,2,0),0)</f>
        <v>0</v>
      </c>
      <c r="O247" s="44">
        <f>IFERROR(VLOOKUP(C247,入荷予定貼り付け!I:J,2,0),0)</f>
        <v>0</v>
      </c>
      <c r="P247" s="44">
        <f>IFERROR(VLOOKUP(C247,確保貼り付け!C:D,2,0),0)</f>
        <v>0</v>
      </c>
      <c r="Q247" s="45">
        <f t="shared" si="32"/>
        <v>0</v>
      </c>
      <c r="R247" s="45">
        <f t="shared" si="33"/>
        <v>0</v>
      </c>
      <c r="S247" s="45">
        <f t="shared" si="34"/>
        <v>0</v>
      </c>
      <c r="T247" s="41" t="e">
        <f t="shared" si="35"/>
        <v>#DIV/0!</v>
      </c>
      <c r="U247" s="13"/>
      <c r="V247" s="13"/>
    </row>
    <row r="248" spans="1:22">
      <c r="A248" s="9"/>
      <c r="B248" s="2"/>
      <c r="C248" s="49"/>
      <c r="D248" s="49"/>
      <c r="E248" s="50"/>
      <c r="F248" s="50"/>
      <c r="G248" s="8"/>
      <c r="H248" s="21">
        <v>0</v>
      </c>
      <c r="I248" s="8" t="e">
        <f>VLOOKUP(C248,'202310-202403出荷数total2403220951'!B:F,5,0)</f>
        <v>#N/A</v>
      </c>
      <c r="J248" s="203" t="e">
        <f>VLOOKUP(C248,'出荷数2307～2406total241008110618'!B:F,5,0)</f>
        <v>#N/A</v>
      </c>
      <c r="K248" s="12"/>
      <c r="L248" s="44">
        <f>IFERROR(VLOOKUP(C248,在庫貼り付け!B:C,2,0),0)</f>
        <v>0</v>
      </c>
      <c r="M248" s="44">
        <f>IFERROR(VLOOKUP(C248,在庫貼り付け!F:G,2,0),0)</f>
        <v>0</v>
      </c>
      <c r="N248" s="44">
        <f>IFERROR(VLOOKUP(C248,入荷予定貼り付け!B:C,2,0),0)</f>
        <v>0</v>
      </c>
      <c r="O248" s="44">
        <f>IFERROR(VLOOKUP(C248,入荷予定貼り付け!I:J,2,0),0)</f>
        <v>0</v>
      </c>
      <c r="P248" s="44">
        <f>IFERROR(VLOOKUP(C248,確保貼り付け!C:D,2,0),0)</f>
        <v>0</v>
      </c>
      <c r="Q248" s="45">
        <f t="shared" si="32"/>
        <v>0</v>
      </c>
      <c r="R248" s="45">
        <f t="shared" si="33"/>
        <v>0</v>
      </c>
      <c r="S248" s="45">
        <f t="shared" si="34"/>
        <v>0</v>
      </c>
      <c r="T248" s="41" t="e">
        <f t="shared" si="35"/>
        <v>#DIV/0!</v>
      </c>
      <c r="U248" s="13"/>
      <c r="V248" s="13"/>
    </row>
    <row r="249" spans="1:22">
      <c r="A249" s="9"/>
      <c r="B249" s="2"/>
      <c r="C249" s="49"/>
      <c r="D249" s="49"/>
      <c r="E249" s="50"/>
      <c r="F249" s="50"/>
      <c r="G249" s="8"/>
      <c r="H249" s="21">
        <v>0</v>
      </c>
      <c r="I249" s="8" t="e">
        <f>VLOOKUP(C249,'202310-202403出荷数total2403220951'!B:F,5,0)</f>
        <v>#N/A</v>
      </c>
      <c r="J249" s="203" t="e">
        <f>VLOOKUP(C249,'出荷数2307～2406total241008110618'!B:F,5,0)</f>
        <v>#N/A</v>
      </c>
      <c r="K249" s="12"/>
      <c r="L249" s="44">
        <f>IFERROR(VLOOKUP(C249,在庫貼り付け!B:C,2,0),0)</f>
        <v>0</v>
      </c>
      <c r="M249" s="44">
        <f>IFERROR(VLOOKUP(C249,在庫貼り付け!F:G,2,0),0)</f>
        <v>0</v>
      </c>
      <c r="N249" s="44">
        <f>IFERROR(VLOOKUP(C249,入荷予定貼り付け!B:C,2,0),0)</f>
        <v>0</v>
      </c>
      <c r="O249" s="44">
        <f>IFERROR(VLOOKUP(C249,入荷予定貼り付け!I:J,2,0),0)</f>
        <v>0</v>
      </c>
      <c r="P249" s="44">
        <f>IFERROR(VLOOKUP(C249,確保貼り付け!C:D,2,0),0)</f>
        <v>0</v>
      </c>
      <c r="Q249" s="45">
        <f t="shared" si="32"/>
        <v>0</v>
      </c>
      <c r="R249" s="45">
        <f t="shared" si="33"/>
        <v>0</v>
      </c>
      <c r="S249" s="45">
        <f t="shared" si="34"/>
        <v>0</v>
      </c>
      <c r="T249" s="41" t="e">
        <f t="shared" si="35"/>
        <v>#DIV/0!</v>
      </c>
      <c r="U249" s="13"/>
      <c r="V249" s="13"/>
    </row>
    <row r="250" spans="1:22">
      <c r="A250" s="9"/>
      <c r="B250" s="2"/>
      <c r="C250" s="49"/>
      <c r="D250" s="49"/>
      <c r="E250" s="50"/>
      <c r="F250" s="50"/>
      <c r="G250" s="8"/>
      <c r="H250" s="21">
        <v>1</v>
      </c>
      <c r="I250" s="8" t="e">
        <f>VLOOKUP(C250,'202310-202403出荷数total2403220951'!B:F,5,0)</f>
        <v>#N/A</v>
      </c>
      <c r="J250" s="203" t="e">
        <f>VLOOKUP(C250,'出荷数2307～2406total241008110618'!B:F,5,0)</f>
        <v>#N/A</v>
      </c>
      <c r="K250" s="12"/>
      <c r="L250" s="44">
        <f>IFERROR(VLOOKUP(C250,在庫貼り付け!B:C,2,0),0)</f>
        <v>0</v>
      </c>
      <c r="M250" s="44">
        <f>IFERROR(VLOOKUP(C250,在庫貼り付け!F:G,2,0),0)</f>
        <v>0</v>
      </c>
      <c r="N250" s="44">
        <f>IFERROR(VLOOKUP(C250,入荷予定貼り付け!B:C,2,0),0)</f>
        <v>0</v>
      </c>
      <c r="O250" s="44">
        <f>IFERROR(VLOOKUP(C250,入荷予定貼り付け!I:J,2,0),0)</f>
        <v>0</v>
      </c>
      <c r="P250" s="44">
        <f>IFERROR(VLOOKUP(C250,確保貼り付け!C:D,2,0),0)</f>
        <v>0</v>
      </c>
      <c r="Q250" s="45">
        <f t="shared" si="32"/>
        <v>0</v>
      </c>
      <c r="R250" s="45">
        <f t="shared" si="33"/>
        <v>0</v>
      </c>
      <c r="S250" s="45">
        <f t="shared" si="34"/>
        <v>0</v>
      </c>
      <c r="T250" s="41" t="e">
        <f t="shared" si="35"/>
        <v>#DIV/0!</v>
      </c>
      <c r="U250" s="13"/>
      <c r="V250" s="13"/>
    </row>
    <row r="251" spans="1:22">
      <c r="A251" s="9"/>
      <c r="B251" s="2"/>
      <c r="C251" s="49"/>
      <c r="D251" s="49"/>
      <c r="E251" s="50"/>
      <c r="F251" s="50"/>
      <c r="G251" s="8"/>
      <c r="H251" s="21">
        <v>2</v>
      </c>
      <c r="I251" s="8" t="e">
        <f>VLOOKUP(C251,'202310-202403出荷数total2403220951'!B:F,5,0)</f>
        <v>#N/A</v>
      </c>
      <c r="J251" s="203" t="e">
        <f>VLOOKUP(C251,'出荷数2307～2406total241008110618'!B:F,5,0)</f>
        <v>#N/A</v>
      </c>
      <c r="K251" s="12"/>
      <c r="L251" s="44">
        <f>IFERROR(VLOOKUP(C251,在庫貼り付け!B:C,2,0),0)</f>
        <v>0</v>
      </c>
      <c r="M251" s="44">
        <f>IFERROR(VLOOKUP(C251,在庫貼り付け!F:G,2,0),0)</f>
        <v>0</v>
      </c>
      <c r="N251" s="44">
        <f>IFERROR(VLOOKUP(C251,入荷予定貼り付け!B:C,2,0),0)</f>
        <v>0</v>
      </c>
      <c r="O251" s="44">
        <f>IFERROR(VLOOKUP(C251,入荷予定貼り付け!I:J,2,0),0)</f>
        <v>0</v>
      </c>
      <c r="P251" s="44">
        <f>IFERROR(VLOOKUP(C251,確保貼り付け!C:D,2,0),0)</f>
        <v>0</v>
      </c>
      <c r="Q251" s="45">
        <f t="shared" si="32"/>
        <v>0</v>
      </c>
      <c r="R251" s="45">
        <f t="shared" si="33"/>
        <v>0</v>
      </c>
      <c r="S251" s="45">
        <f t="shared" si="34"/>
        <v>0</v>
      </c>
      <c r="T251" s="41" t="e">
        <f t="shared" si="35"/>
        <v>#DIV/0!</v>
      </c>
      <c r="U251" s="13"/>
      <c r="V251" s="13"/>
    </row>
    <row r="252" spans="1:22">
      <c r="A252" s="9"/>
      <c r="B252" s="2"/>
      <c r="C252" s="49"/>
      <c r="D252" s="49"/>
      <c r="E252" s="50"/>
      <c r="F252" s="50"/>
      <c r="G252" s="8"/>
      <c r="H252" s="21">
        <v>3</v>
      </c>
      <c r="I252" s="8" t="e">
        <f>VLOOKUP(C252,'202310-202403出荷数total2403220951'!B:F,5,0)</f>
        <v>#N/A</v>
      </c>
      <c r="J252" s="203" t="e">
        <f>VLOOKUP(C252,'出荷数2307～2406total241008110618'!B:F,5,0)</f>
        <v>#N/A</v>
      </c>
      <c r="K252" s="12"/>
      <c r="L252" s="44">
        <f>IFERROR(VLOOKUP(C252,在庫貼り付け!B:C,2,0),0)</f>
        <v>0</v>
      </c>
      <c r="M252" s="44">
        <f>IFERROR(VLOOKUP(C252,在庫貼り付け!F:G,2,0),0)</f>
        <v>0</v>
      </c>
      <c r="N252" s="44">
        <f>IFERROR(VLOOKUP(C252,入荷予定貼り付け!B:C,2,0),0)</f>
        <v>0</v>
      </c>
      <c r="O252" s="44">
        <f>IFERROR(VLOOKUP(C252,入荷予定貼り付け!I:J,2,0),0)</f>
        <v>0</v>
      </c>
      <c r="P252" s="44">
        <f>IFERROR(VLOOKUP(C252,確保貼り付け!C:D,2,0),0)</f>
        <v>0</v>
      </c>
      <c r="Q252" s="45">
        <f t="shared" si="32"/>
        <v>0</v>
      </c>
      <c r="R252" s="45">
        <f t="shared" si="33"/>
        <v>0</v>
      </c>
      <c r="S252" s="45">
        <f t="shared" si="34"/>
        <v>0</v>
      </c>
      <c r="T252" s="41" t="e">
        <f t="shared" si="35"/>
        <v>#DIV/0!</v>
      </c>
      <c r="U252" s="13"/>
      <c r="V252" s="13"/>
    </row>
    <row r="253" spans="1:22">
      <c r="A253" s="9"/>
      <c r="B253" s="2"/>
      <c r="C253" s="49"/>
      <c r="D253" s="49"/>
      <c r="E253" s="50"/>
      <c r="F253" s="50"/>
      <c r="G253" s="8"/>
      <c r="H253" s="21">
        <v>4</v>
      </c>
      <c r="I253" s="8" t="e">
        <f>VLOOKUP(C253,'202310-202403出荷数total2403220951'!B:F,5,0)</f>
        <v>#N/A</v>
      </c>
      <c r="J253" s="203" t="e">
        <f>VLOOKUP(C253,'出荷数2307～2406total241008110618'!B:F,5,0)</f>
        <v>#N/A</v>
      </c>
      <c r="K253" s="12"/>
      <c r="L253" s="44">
        <f>IFERROR(VLOOKUP(C253,在庫貼り付け!B:C,2,0),0)</f>
        <v>0</v>
      </c>
      <c r="M253" s="44">
        <f>IFERROR(VLOOKUP(C253,在庫貼り付け!F:G,2,0),0)</f>
        <v>0</v>
      </c>
      <c r="N253" s="44">
        <f>IFERROR(VLOOKUP(C253,入荷予定貼り付け!B:C,2,0),0)</f>
        <v>0</v>
      </c>
      <c r="O253" s="44">
        <f>IFERROR(VLOOKUP(C253,入荷予定貼り付け!I:J,2,0),0)</f>
        <v>0</v>
      </c>
      <c r="P253" s="44">
        <f>IFERROR(VLOOKUP(C253,確保貼り付け!C:D,2,0),0)</f>
        <v>0</v>
      </c>
      <c r="Q253" s="45">
        <f t="shared" si="32"/>
        <v>0</v>
      </c>
      <c r="R253" s="45">
        <f t="shared" si="33"/>
        <v>0</v>
      </c>
      <c r="S253" s="45">
        <f t="shared" si="34"/>
        <v>0</v>
      </c>
      <c r="T253" s="41" t="e">
        <f t="shared" si="35"/>
        <v>#DIV/0!</v>
      </c>
      <c r="U253" s="13"/>
      <c r="V253" s="13"/>
    </row>
    <row r="254" spans="1:22">
      <c r="A254" s="9"/>
      <c r="B254" s="2"/>
      <c r="C254" s="49"/>
      <c r="D254" s="49"/>
      <c r="E254" s="50"/>
      <c r="F254" s="50"/>
      <c r="G254" s="8"/>
      <c r="H254" s="21">
        <v>5</v>
      </c>
      <c r="I254" s="8" t="e">
        <f>VLOOKUP(C254,'202310-202403出荷数total2403220951'!B:F,5,0)</f>
        <v>#N/A</v>
      </c>
      <c r="J254" s="203" t="e">
        <f>VLOOKUP(C254,'出荷数2307～2406total241008110618'!B:F,5,0)</f>
        <v>#N/A</v>
      </c>
      <c r="K254" s="12"/>
      <c r="L254" s="44">
        <f>IFERROR(VLOOKUP(C254,在庫貼り付け!B:C,2,0),0)</f>
        <v>0</v>
      </c>
      <c r="M254" s="44">
        <f>IFERROR(VLOOKUP(C254,在庫貼り付け!F:G,2,0),0)</f>
        <v>0</v>
      </c>
      <c r="N254" s="44">
        <f>IFERROR(VLOOKUP(C254,入荷予定貼り付け!B:C,2,0),0)</f>
        <v>0</v>
      </c>
      <c r="O254" s="44">
        <f>IFERROR(VLOOKUP(C254,入荷予定貼り付け!I:J,2,0),0)</f>
        <v>0</v>
      </c>
      <c r="P254" s="44">
        <f>IFERROR(VLOOKUP(C254,確保貼り付け!C:D,2,0),0)</f>
        <v>0</v>
      </c>
      <c r="Q254" s="45">
        <f t="shared" si="32"/>
        <v>0</v>
      </c>
      <c r="R254" s="45">
        <f t="shared" si="33"/>
        <v>0</v>
      </c>
      <c r="S254" s="45">
        <f t="shared" si="34"/>
        <v>0</v>
      </c>
      <c r="T254" s="41" t="e">
        <f t="shared" si="35"/>
        <v>#DIV/0!</v>
      </c>
      <c r="U254" s="13"/>
      <c r="V254" s="13"/>
    </row>
    <row r="255" spans="1:22">
      <c r="A255" s="9"/>
      <c r="B255" s="2"/>
      <c r="C255" s="49"/>
      <c r="D255" s="49"/>
      <c r="E255" s="50"/>
      <c r="F255" s="50"/>
      <c r="G255" s="8"/>
      <c r="H255" s="21">
        <v>6</v>
      </c>
      <c r="I255" s="8" t="e">
        <f>VLOOKUP(C255,'202310-202403出荷数total2403220951'!B:F,5,0)</f>
        <v>#N/A</v>
      </c>
      <c r="J255" s="203" t="e">
        <f>VLOOKUP(C255,'出荷数2307～2406total241008110618'!B:F,5,0)</f>
        <v>#N/A</v>
      </c>
      <c r="K255" s="12"/>
      <c r="L255" s="44">
        <f>IFERROR(VLOOKUP(C255,在庫貼り付け!B:C,2,0),0)</f>
        <v>0</v>
      </c>
      <c r="M255" s="44">
        <f>IFERROR(VLOOKUP(C255,在庫貼り付け!F:G,2,0),0)</f>
        <v>0</v>
      </c>
      <c r="N255" s="44">
        <f>IFERROR(VLOOKUP(C255,入荷予定貼り付け!B:C,2,0),0)</f>
        <v>0</v>
      </c>
      <c r="O255" s="44">
        <f>IFERROR(VLOOKUP(C255,入荷予定貼り付け!I:J,2,0),0)</f>
        <v>0</v>
      </c>
      <c r="P255" s="44">
        <f>IFERROR(VLOOKUP(C255,確保貼り付け!C:D,2,0),0)</f>
        <v>0</v>
      </c>
      <c r="Q255" s="45">
        <f t="shared" si="32"/>
        <v>0</v>
      </c>
      <c r="R255" s="45">
        <f t="shared" si="33"/>
        <v>0</v>
      </c>
      <c r="S255" s="45">
        <f t="shared" si="34"/>
        <v>0</v>
      </c>
      <c r="T255" s="41" t="e">
        <f t="shared" si="35"/>
        <v>#DIV/0!</v>
      </c>
      <c r="U255" s="13"/>
      <c r="V255" s="13"/>
    </row>
    <row r="256" spans="1:22">
      <c r="A256" s="9"/>
      <c r="B256" s="2"/>
      <c r="C256" s="49"/>
      <c r="D256" s="49"/>
      <c r="E256" s="50"/>
      <c r="F256" s="50"/>
      <c r="G256" s="8"/>
      <c r="H256" s="21">
        <v>7</v>
      </c>
      <c r="I256" s="8" t="e">
        <f>VLOOKUP(C256,'202310-202403出荷数total2403220951'!B:F,5,0)</f>
        <v>#N/A</v>
      </c>
      <c r="J256" s="203" t="e">
        <f>VLOOKUP(C256,'出荷数2307～2406total241008110618'!B:F,5,0)</f>
        <v>#N/A</v>
      </c>
      <c r="K256" s="12"/>
      <c r="L256" s="44">
        <f>IFERROR(VLOOKUP(C256,在庫貼り付け!B:C,2,0),0)</f>
        <v>0</v>
      </c>
      <c r="M256" s="44">
        <f>IFERROR(VLOOKUP(C256,在庫貼り付け!F:G,2,0),0)</f>
        <v>0</v>
      </c>
      <c r="N256" s="44">
        <f>IFERROR(VLOOKUP(C256,入荷予定貼り付け!B:C,2,0),0)</f>
        <v>0</v>
      </c>
      <c r="O256" s="44">
        <f>IFERROR(VLOOKUP(C256,入荷予定貼り付け!I:J,2,0),0)</f>
        <v>0</v>
      </c>
      <c r="P256" s="44">
        <f>IFERROR(VLOOKUP(C256,確保貼り付け!C:D,2,0),0)</f>
        <v>0</v>
      </c>
      <c r="Q256" s="45">
        <f t="shared" si="32"/>
        <v>0</v>
      </c>
      <c r="R256" s="45">
        <f t="shared" si="33"/>
        <v>0</v>
      </c>
      <c r="S256" s="45">
        <f t="shared" si="34"/>
        <v>0</v>
      </c>
      <c r="T256" s="41" t="e">
        <f t="shared" si="35"/>
        <v>#DIV/0!</v>
      </c>
      <c r="U256" s="13"/>
      <c r="V256" s="13"/>
    </row>
    <row r="257" spans="1:22">
      <c r="A257" s="9"/>
      <c r="B257" s="2"/>
      <c r="C257" s="49"/>
      <c r="D257" s="49"/>
      <c r="E257" s="50"/>
      <c r="F257" s="50"/>
      <c r="G257" s="8"/>
      <c r="H257" s="21">
        <v>0</v>
      </c>
      <c r="I257" s="8" t="e">
        <f>VLOOKUP(C257,'202310-202403出荷数total2403220951'!B:F,5,0)</f>
        <v>#N/A</v>
      </c>
      <c r="J257" s="203" t="e">
        <f>VLOOKUP(C257,'出荷数2307～2406total241008110618'!B:F,5,0)</f>
        <v>#N/A</v>
      </c>
      <c r="K257" s="12"/>
      <c r="L257" s="44">
        <f>IFERROR(VLOOKUP(C257,在庫貼り付け!B:C,2,0),0)</f>
        <v>0</v>
      </c>
      <c r="M257" s="44">
        <f>IFERROR(VLOOKUP(C257,在庫貼り付け!F:G,2,0),0)</f>
        <v>0</v>
      </c>
      <c r="N257" s="44">
        <f>IFERROR(VLOOKUP(C257,入荷予定貼り付け!B:C,2,0),0)</f>
        <v>0</v>
      </c>
      <c r="O257" s="44">
        <f>IFERROR(VLOOKUP(C257,入荷予定貼り付け!I:J,2,0),0)</f>
        <v>0</v>
      </c>
      <c r="P257" s="44">
        <f>IFERROR(VLOOKUP(C257,確保貼り付け!C:D,2,0),0)</f>
        <v>0</v>
      </c>
      <c r="Q257" s="45">
        <f t="shared" si="32"/>
        <v>0</v>
      </c>
      <c r="R257" s="45">
        <f t="shared" si="33"/>
        <v>0</v>
      </c>
      <c r="S257" s="45">
        <f t="shared" si="34"/>
        <v>0</v>
      </c>
      <c r="T257" s="41" t="e">
        <f t="shared" si="35"/>
        <v>#DIV/0!</v>
      </c>
      <c r="U257" s="13"/>
      <c r="V257" s="13"/>
    </row>
    <row r="258" spans="1:22">
      <c r="B258" s="244"/>
      <c r="H258" s="245"/>
      <c r="K258" s="246"/>
      <c r="L258" s="247"/>
      <c r="M258" s="247"/>
      <c r="N258" s="247"/>
      <c r="O258" s="247"/>
      <c r="P258" s="247"/>
      <c r="Q258" s="248"/>
      <c r="R258" s="248"/>
      <c r="S258" s="248"/>
      <c r="T258" s="249"/>
      <c r="U258" s="14"/>
      <c r="V258" s="14"/>
    </row>
    <row r="259" spans="1:22">
      <c r="B259" s="244"/>
      <c r="H259" s="245"/>
      <c r="K259" s="246"/>
      <c r="L259" s="247"/>
      <c r="M259" s="247"/>
      <c r="N259" s="247"/>
      <c r="O259" s="247"/>
      <c r="P259" s="247"/>
      <c r="Q259" s="248"/>
      <c r="R259" s="248"/>
      <c r="S259" s="248"/>
      <c r="T259" s="249"/>
      <c r="U259" s="14"/>
      <c r="V259" s="14"/>
    </row>
    <row r="260" spans="1:22">
      <c r="B260" s="244"/>
      <c r="H260" s="245"/>
      <c r="K260" s="246"/>
      <c r="L260" s="247"/>
      <c r="M260" s="247"/>
      <c r="N260" s="247"/>
      <c r="O260" s="247"/>
      <c r="P260" s="247"/>
      <c r="Q260" s="248"/>
      <c r="R260" s="248"/>
      <c r="S260" s="248"/>
      <c r="T260" s="249"/>
      <c r="U260" s="14"/>
      <c r="V260" s="14"/>
    </row>
    <row r="261" spans="1:22">
      <c r="B261" s="244"/>
      <c r="H261" s="245"/>
      <c r="K261" s="246"/>
      <c r="L261" s="247"/>
      <c r="M261" s="247"/>
      <c r="N261" s="247"/>
      <c r="O261" s="247"/>
      <c r="P261" s="247"/>
      <c r="Q261" s="248"/>
      <c r="R261" s="248"/>
      <c r="S261" s="248"/>
      <c r="T261" s="249"/>
      <c r="U261" s="14"/>
      <c r="V261" s="14"/>
    </row>
    <row r="262" spans="1:22">
      <c r="B262" s="244"/>
      <c r="H262" s="245"/>
      <c r="K262" s="246"/>
      <c r="L262" s="247"/>
      <c r="M262" s="247"/>
      <c r="N262" s="247"/>
      <c r="O262" s="247"/>
      <c r="P262" s="247"/>
      <c r="Q262" s="248"/>
      <c r="R262" s="248"/>
      <c r="S262" s="248"/>
      <c r="T262" s="249"/>
      <c r="U262" s="14"/>
      <c r="V262" s="14"/>
    </row>
    <row r="263" spans="1:22">
      <c r="B263" s="244"/>
      <c r="H263" s="245"/>
      <c r="K263" s="246"/>
      <c r="L263" s="247"/>
      <c r="M263" s="247"/>
      <c r="N263" s="247"/>
      <c r="O263" s="247"/>
      <c r="P263" s="247"/>
      <c r="Q263" s="248"/>
      <c r="R263" s="248"/>
      <c r="S263" s="248"/>
      <c r="T263" s="249"/>
      <c r="U263" s="14"/>
      <c r="V263" s="14"/>
    </row>
    <row r="264" spans="1:22">
      <c r="C264" s="25" t="s">
        <v>3893</v>
      </c>
    </row>
  </sheetData>
  <autoFilter ref="A1:W265" xr:uid="{00000000-0009-0000-0000-00003C000000}">
    <filterColumn colId="11" showButton="0"/>
    <filterColumn colId="13" showButton="0"/>
  </autoFilter>
  <mergeCells count="2">
    <mergeCell ref="L1:M1"/>
    <mergeCell ref="N1:O1"/>
  </mergeCells>
  <phoneticPr fontId="14"/>
  <conditionalFormatting sqref="T1:T1048576">
    <cfRule type="cellIs" dxfId="2" priority="1" operator="lessThan">
      <formula>0.33</formula>
    </cfRule>
  </conditionalFormatting>
  <dataValidations count="2">
    <dataValidation imeMode="off" allowBlank="1" showInputMessage="1" showErrorMessage="1" sqref="C65 C63 C1:C61 C267:C64431 C240:C265 C74:C237" xr:uid="{00000000-0002-0000-3C00-000000000000}"/>
    <dataValidation imeMode="hiragana" allowBlank="1" showInputMessage="1" showErrorMessage="1" sqref="D65:F65 D1:E61 F1:F63 E64:F64 E62:E63 D74:D90 E66:F90 D112:D143 D4:F6 D91:F111 E112:F151 D239:F244 E245:F64486 D245:D64431 D152:F237" xr:uid="{00000000-0002-0000-3C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X210"/>
  <sheetViews>
    <sheetView zoomScaleNormal="100" workbookViewId="0">
      <pane xSplit="4" ySplit="1" topLeftCell="K170" activePane="bottomRight" state="frozen"/>
      <selection pane="topRight" activeCell="E1" sqref="E1"/>
      <selection pane="bottomLeft" activeCell="A2" sqref="A2"/>
      <selection pane="bottomRight" activeCell="R192" sqref="R192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20.375" style="25" customWidth="1"/>
    <col min="5" max="5" width="3.375" style="26" customWidth="1"/>
    <col min="6" max="6" width="10.375" style="26" customWidth="1"/>
    <col min="7" max="8" width="10.375" style="27" customWidth="1"/>
    <col min="9" max="9" width="10.375" style="1" customWidth="1"/>
    <col min="10" max="11" width="8.625" style="1" customWidth="1"/>
    <col min="12" max="13" width="8.625" style="22" customWidth="1"/>
    <col min="14" max="14" width="8.625" style="1" customWidth="1"/>
    <col min="15" max="15" width="12.625" style="1" bestFit="1" customWidth="1"/>
    <col min="16" max="16" width="11.125" style="1" customWidth="1"/>
    <col min="17" max="17" width="19.125" style="1" customWidth="1"/>
    <col min="18" max="18" width="11.25" style="42" customWidth="1"/>
    <col min="19" max="20" width="22.125" style="1" customWidth="1"/>
    <col min="21" max="21" width="18.5" style="1" customWidth="1"/>
    <col min="22" max="22" width="9" style="157"/>
    <col min="25" max="16384" width="9" style="1"/>
  </cols>
  <sheetData>
    <row r="1" spans="1:22" ht="47.2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2804</v>
      </c>
      <c r="I1" s="47" t="s">
        <v>1307</v>
      </c>
      <c r="J1" s="441" t="s">
        <v>1278</v>
      </c>
      <c r="K1" s="442"/>
      <c r="L1" s="443" t="s">
        <v>1229</v>
      </c>
      <c r="M1" s="444"/>
      <c r="N1" s="43" t="s">
        <v>1279</v>
      </c>
      <c r="O1" s="34" t="s">
        <v>1226</v>
      </c>
      <c r="P1" s="34" t="s">
        <v>1227</v>
      </c>
      <c r="Q1" s="34" t="s">
        <v>1228</v>
      </c>
      <c r="R1" s="40" t="s">
        <v>1263</v>
      </c>
      <c r="S1" s="28" t="s">
        <v>2893</v>
      </c>
      <c r="T1" s="2" t="s">
        <v>2894</v>
      </c>
      <c r="V1" s="157" t="s">
        <v>2840</v>
      </c>
    </row>
    <row r="2" spans="1:22">
      <c r="A2" s="29" t="s">
        <v>1042</v>
      </c>
      <c r="B2" s="30" t="s">
        <v>356</v>
      </c>
      <c r="C2" s="7" t="s">
        <v>1272</v>
      </c>
      <c r="D2" s="20" t="s">
        <v>1274</v>
      </c>
      <c r="E2" s="19"/>
      <c r="F2" s="19"/>
      <c r="G2" s="21"/>
      <c r="H2" s="21">
        <f>VLOOKUP(C2,[3]total230428094233!$B:$F,5,0)</f>
        <v>17</v>
      </c>
      <c r="I2" s="21">
        <f>H2*5/9</f>
        <v>9.4444444444444446</v>
      </c>
      <c r="J2" s="44">
        <f>IFERROR(VLOOKUP(C2,在庫貼り付け!B:C,2,0),0)</f>
        <v>612</v>
      </c>
      <c r="K2" s="44">
        <f>IFERROR(VLOOKUP(C2,在庫貼り付け!F:G,2,0),0)</f>
        <v>680</v>
      </c>
      <c r="L2" s="44">
        <f>IFERROR(VLOOKUP(C2,入荷予定貼り付け!B:C,2,0),0)</f>
        <v>0</v>
      </c>
      <c r="M2" s="44">
        <f>IFERROR(VLOOKUP(C2,入荷予定貼り付け!I:J,2,0),0)</f>
        <v>0</v>
      </c>
      <c r="N2" s="44">
        <f>IFERROR(VLOOKUP(C2,確保貼り付け!C:D,2,0),0)</f>
        <v>680</v>
      </c>
      <c r="O2" s="45">
        <f t="shared" ref="O2:O65" si="0">K2+M2-N2</f>
        <v>0</v>
      </c>
      <c r="P2" s="45">
        <f>J2-N2+L2</f>
        <v>-68</v>
      </c>
      <c r="Q2" s="45">
        <f>SUM(J2:M2)-N2-I2</f>
        <v>602.55555555555554</v>
      </c>
      <c r="R2" s="41">
        <f>I2/SUM(J2:K2)</f>
        <v>7.3099415204678367E-3</v>
      </c>
      <c r="S2" s="46"/>
      <c r="T2" s="46"/>
      <c r="V2" s="1"/>
    </row>
    <row r="3" spans="1:22" ht="15.75" customHeight="1">
      <c r="A3" s="29" t="s">
        <v>1043</v>
      </c>
      <c r="B3" s="30" t="s">
        <v>356</v>
      </c>
      <c r="C3" s="15" t="s">
        <v>1273</v>
      </c>
      <c r="D3" s="20" t="s">
        <v>1274</v>
      </c>
      <c r="E3" s="19"/>
      <c r="F3" s="19"/>
      <c r="G3" s="21"/>
      <c r="H3" s="21">
        <f>VLOOKUP(C3,[3]total230428094233!$B:$F,5,0)</f>
        <v>1517</v>
      </c>
      <c r="I3" s="21">
        <f t="shared" ref="I3:I67" si="1">H3*5/9</f>
        <v>842.77777777777783</v>
      </c>
      <c r="J3" s="44">
        <f>IFERROR(VLOOKUP(C3,在庫貼り付け!B:C,2,0),0)</f>
        <v>1071</v>
      </c>
      <c r="K3" s="44">
        <f>IFERROR(VLOOKUP(C3,在庫貼り付け!F:G,2,0),0)</f>
        <v>1550</v>
      </c>
      <c r="L3" s="44">
        <f>IFERROR(VLOOKUP(C3,入荷予定貼り付け!B:C,2,0),0)</f>
        <v>0</v>
      </c>
      <c r="M3" s="44">
        <f>IFERROR(VLOOKUP(C3,入荷予定貼り付け!I:J,2,0),0)</f>
        <v>0</v>
      </c>
      <c r="N3" s="44">
        <f>IFERROR(VLOOKUP(C3,確保貼り付け!C:D,2,0),0)</f>
        <v>1550</v>
      </c>
      <c r="O3" s="45">
        <f>K3+M3-N3</f>
        <v>0</v>
      </c>
      <c r="P3" s="45">
        <f t="shared" ref="P3:P66" si="2">J3-N3+L3</f>
        <v>-479</v>
      </c>
      <c r="Q3" s="45">
        <f>SUM(J3:M3)-N3-I3</f>
        <v>228.22222222222217</v>
      </c>
      <c r="R3" s="41">
        <f>I3/SUM(J3:K3)</f>
        <v>0.32154817923608464</v>
      </c>
      <c r="S3" s="46"/>
      <c r="T3" s="46"/>
      <c r="U3" s="14" t="s">
        <v>2868</v>
      </c>
      <c r="V3" s="157" t="s">
        <v>2814</v>
      </c>
    </row>
    <row r="4" spans="1:22">
      <c r="A4" s="29" t="s">
        <v>1304</v>
      </c>
      <c r="B4" s="30" t="s">
        <v>356</v>
      </c>
      <c r="C4" s="7" t="s">
        <v>215</v>
      </c>
      <c r="D4" s="20" t="s">
        <v>1262</v>
      </c>
      <c r="E4" s="19" t="s">
        <v>216</v>
      </c>
      <c r="F4" s="19">
        <v>1</v>
      </c>
      <c r="G4" s="21">
        <v>0</v>
      </c>
      <c r="H4" s="21">
        <f>VLOOKUP(C4,[3]total230428094233!$B:$F,5,0)</f>
        <v>4</v>
      </c>
      <c r="I4" s="21">
        <f t="shared" si="1"/>
        <v>2.2222222222222223</v>
      </c>
      <c r="J4" s="44">
        <f>IFERROR(VLOOKUP(C4,在庫貼り付け!B:C,2,0),0)</f>
        <v>1</v>
      </c>
      <c r="K4" s="44">
        <f>IFERROR(VLOOKUP(C4,在庫貼り付け!F:G,2,0),0)</f>
        <v>0</v>
      </c>
      <c r="L4" s="44">
        <f>IFERROR(VLOOKUP(C4,入荷予定貼り付け!B:C,2,0),0)</f>
        <v>0</v>
      </c>
      <c r="M4" s="44">
        <f>IFERROR(VLOOKUP(C4,入荷予定貼り付け!I:J,2,0),0)</f>
        <v>0</v>
      </c>
      <c r="N4" s="44">
        <f>IFERROR(VLOOKUP(C4,確保貼り付け!C:D,2,0),0)</f>
        <v>0</v>
      </c>
      <c r="O4" s="45">
        <f t="shared" si="0"/>
        <v>0</v>
      </c>
      <c r="P4" s="45">
        <f t="shared" si="2"/>
        <v>1</v>
      </c>
      <c r="Q4" s="45">
        <f t="shared" ref="Q4:Q66" si="3">SUM(J4:M4)-N4-I4</f>
        <v>-1.2222222222222223</v>
      </c>
      <c r="R4" s="41">
        <f t="shared" ref="R4:R68" si="4">I4/SUM(J4:K4)</f>
        <v>2.2222222222222223</v>
      </c>
      <c r="S4" s="46"/>
      <c r="T4" s="46"/>
      <c r="U4" s="1" t="s">
        <v>2799</v>
      </c>
      <c r="V4" s="1"/>
    </row>
    <row r="5" spans="1:22">
      <c r="A5" s="29" t="s">
        <v>1044</v>
      </c>
      <c r="B5" s="30" t="s">
        <v>5</v>
      </c>
      <c r="C5" s="17" t="s">
        <v>1039</v>
      </c>
      <c r="D5" s="24" t="s">
        <v>1041</v>
      </c>
      <c r="E5" s="23"/>
      <c r="F5" s="19"/>
      <c r="G5" s="21"/>
      <c r="H5" s="21">
        <f>VLOOKUP(C5,[3]total230428094233!$B:$F,5,0)</f>
        <v>1038</v>
      </c>
      <c r="I5" s="21">
        <f t="shared" si="1"/>
        <v>576.66666666666663</v>
      </c>
      <c r="J5" s="44">
        <f>IFERROR(VLOOKUP(C5,在庫貼り付け!B:C,2,0),0)</f>
        <v>37</v>
      </c>
      <c r="K5" s="44">
        <f>IFERROR(VLOOKUP(C5,在庫貼り付け!F:G,2,0),0)</f>
        <v>0</v>
      </c>
      <c r="L5" s="44">
        <f>IFERROR(VLOOKUP(C5,入荷予定貼り付け!B:C,2,0),0)</f>
        <v>0</v>
      </c>
      <c r="M5" s="44">
        <f>IFERROR(VLOOKUP(C5,入荷予定貼り付け!I:J,2,0),0)</f>
        <v>0</v>
      </c>
      <c r="N5" s="44">
        <f>IFERROR(VLOOKUP(C5,確保貼り付け!C:D,2,0),0)</f>
        <v>0</v>
      </c>
      <c r="O5" s="45">
        <f t="shared" si="0"/>
        <v>0</v>
      </c>
      <c r="P5" s="45">
        <f t="shared" si="2"/>
        <v>37</v>
      </c>
      <c r="Q5" s="45">
        <f t="shared" si="3"/>
        <v>-539.66666666666663</v>
      </c>
      <c r="R5" s="41">
        <f t="shared" si="4"/>
        <v>15.585585585585585</v>
      </c>
      <c r="S5" s="46"/>
      <c r="T5" s="46"/>
      <c r="V5" s="1"/>
    </row>
    <row r="6" spans="1:22">
      <c r="A6" s="29" t="s">
        <v>1045</v>
      </c>
      <c r="B6" s="30" t="s">
        <v>5</v>
      </c>
      <c r="C6" s="17" t="s">
        <v>1040</v>
      </c>
      <c r="D6" s="18" t="s">
        <v>1041</v>
      </c>
      <c r="E6" s="17"/>
      <c r="F6" s="6"/>
      <c r="G6" s="8"/>
      <c r="H6" s="21">
        <f>VLOOKUP(C6,[3]total230428094233!$B:$F,5,0)</f>
        <v>33</v>
      </c>
      <c r="I6" s="21">
        <f t="shared" si="1"/>
        <v>18.333333333333332</v>
      </c>
      <c r="J6" s="44">
        <f>IFERROR(VLOOKUP(C6,在庫貼り付け!B:C,2,0),0)</f>
        <v>2728</v>
      </c>
      <c r="K6" s="44">
        <f>IFERROR(VLOOKUP(C6,在庫貼り付け!F:G,2,0),0)</f>
        <v>0</v>
      </c>
      <c r="L6" s="44">
        <f>IFERROR(VLOOKUP(C6,入荷予定貼り付け!B:C,2,0),0)</f>
        <v>15000</v>
      </c>
      <c r="M6" s="44">
        <f>IFERROR(VLOOKUP(C6,入荷予定貼り付け!I:J,2,0),0)</f>
        <v>0</v>
      </c>
      <c r="N6" s="44">
        <f>IFERROR(VLOOKUP(C6,確保貼り付け!C:D,2,0),0)</f>
        <v>1000</v>
      </c>
      <c r="O6" s="45">
        <f t="shared" si="0"/>
        <v>-1000</v>
      </c>
      <c r="P6" s="45">
        <f t="shared" si="2"/>
        <v>16728</v>
      </c>
      <c r="Q6" s="45">
        <f t="shared" si="3"/>
        <v>16709.666666666668</v>
      </c>
      <c r="R6" s="41">
        <f t="shared" si="4"/>
        <v>6.720430107526881E-3</v>
      </c>
      <c r="S6" s="46"/>
      <c r="T6" s="46"/>
      <c r="V6" s="1"/>
    </row>
    <row r="7" spans="1:22">
      <c r="A7" s="29" t="s">
        <v>1046</v>
      </c>
      <c r="B7" s="30" t="s">
        <v>5</v>
      </c>
      <c r="C7" s="17" t="s">
        <v>1249</v>
      </c>
      <c r="D7" s="18" t="s">
        <v>1251</v>
      </c>
      <c r="E7" s="17"/>
      <c r="F7" s="6"/>
      <c r="G7" s="8"/>
      <c r="H7" s="21">
        <f>VLOOKUP(C7,[3]total230428094233!$B:$F,5,0)</f>
        <v>12591</v>
      </c>
      <c r="I7" s="21">
        <f t="shared" si="1"/>
        <v>6995</v>
      </c>
      <c r="J7" s="44">
        <f>IFERROR(VLOOKUP(C7,在庫貼り付け!B:C,2,0),0)</f>
        <v>3582</v>
      </c>
      <c r="K7" s="44">
        <f>IFERROR(VLOOKUP(C7,在庫貼り付け!F:G,2,0),0)</f>
        <v>2350</v>
      </c>
      <c r="L7" s="44">
        <f>IFERROR(VLOOKUP(C7,入荷予定貼り付け!B:C,2,0),0)</f>
        <v>0</v>
      </c>
      <c r="M7" s="44">
        <f>IFERROR(VLOOKUP(C7,入荷予定貼り付け!I:J,2,0),0)</f>
        <v>0</v>
      </c>
      <c r="N7" s="44">
        <f>IFERROR(VLOOKUP(C7,確保貼り付け!C:D,2,0),0)</f>
        <v>2450</v>
      </c>
      <c r="O7" s="45">
        <f t="shared" si="0"/>
        <v>-100</v>
      </c>
      <c r="P7" s="45">
        <f>J7-N7+L7</f>
        <v>1132</v>
      </c>
      <c r="Q7" s="45">
        <f t="shared" si="3"/>
        <v>-3513</v>
      </c>
      <c r="R7" s="41">
        <f t="shared" si="4"/>
        <v>1.1791975724881996</v>
      </c>
      <c r="S7" s="46"/>
      <c r="T7" s="46"/>
      <c r="U7" s="1" t="s">
        <v>2799</v>
      </c>
      <c r="V7" s="157" t="s">
        <v>2827</v>
      </c>
    </row>
    <row r="8" spans="1:22">
      <c r="A8" s="29" t="s">
        <v>1047</v>
      </c>
      <c r="B8" s="30" t="s">
        <v>5</v>
      </c>
      <c r="C8" s="17" t="s">
        <v>1250</v>
      </c>
      <c r="D8" s="18" t="s">
        <v>1252</v>
      </c>
      <c r="E8" s="17"/>
      <c r="F8" s="6"/>
      <c r="G8" s="8"/>
      <c r="H8" s="21">
        <f>VLOOKUP(C8,[3]total230428094233!$B:$F,5,0)</f>
        <v>1764</v>
      </c>
      <c r="I8" s="21">
        <f t="shared" si="1"/>
        <v>980</v>
      </c>
      <c r="J8" s="44">
        <f>IFERROR(VLOOKUP(C8,在庫貼り付け!B:C,2,0),0)</f>
        <v>2</v>
      </c>
      <c r="K8" s="44">
        <f>IFERROR(VLOOKUP(C8,在庫貼り付け!F:G,2,0),0)</f>
        <v>0</v>
      </c>
      <c r="L8" s="44">
        <f>IFERROR(VLOOKUP(C8,入荷予定貼り付け!B:C,2,0),0)</f>
        <v>0</v>
      </c>
      <c r="M8" s="44">
        <f>IFERROR(VLOOKUP(C8,入荷予定貼り付け!I:J,2,0),0)</f>
        <v>0</v>
      </c>
      <c r="N8" s="44">
        <f>IFERROR(VLOOKUP(C8,確保貼り付け!C:D,2,0),0)</f>
        <v>0</v>
      </c>
      <c r="O8" s="45">
        <f t="shared" si="0"/>
        <v>0</v>
      </c>
      <c r="P8" s="45">
        <f t="shared" si="2"/>
        <v>2</v>
      </c>
      <c r="Q8" s="45">
        <f t="shared" si="3"/>
        <v>-978</v>
      </c>
      <c r="R8" s="41">
        <f t="shared" si="4"/>
        <v>490</v>
      </c>
      <c r="S8" s="46"/>
      <c r="T8" s="46"/>
      <c r="U8" s="1" t="s">
        <v>2799</v>
      </c>
      <c r="V8" s="157" t="s">
        <v>2828</v>
      </c>
    </row>
    <row r="9" spans="1:22">
      <c r="A9" s="29" t="s">
        <v>1048</v>
      </c>
      <c r="B9" s="30" t="s">
        <v>356</v>
      </c>
      <c r="C9" s="7" t="s">
        <v>211</v>
      </c>
      <c r="D9" s="20" t="s">
        <v>1262</v>
      </c>
      <c r="E9" s="19" t="s">
        <v>212</v>
      </c>
      <c r="F9" s="19">
        <v>193</v>
      </c>
      <c r="G9" s="21">
        <v>1</v>
      </c>
      <c r="H9" s="21">
        <f>VLOOKUP(C9,[3]total230428094233!$B:$F,5,0)</f>
        <v>49</v>
      </c>
      <c r="I9" s="21">
        <f t="shared" si="1"/>
        <v>27.222222222222221</v>
      </c>
      <c r="J9" s="44">
        <f>IFERROR(VLOOKUP(C9,在庫貼り付け!B:C,2,0),0)</f>
        <v>986</v>
      </c>
      <c r="K9" s="44">
        <f>IFERROR(VLOOKUP(C9,在庫貼り付け!F:G,2,0),0)</f>
        <v>0</v>
      </c>
      <c r="L9" s="44">
        <f>IFERROR(VLOOKUP(C9,入荷予定貼り付け!B:C,2,0),0)</f>
        <v>0</v>
      </c>
      <c r="M9" s="44">
        <f>IFERROR(VLOOKUP(C9,入荷予定貼り付け!I:J,2,0),0)</f>
        <v>0</v>
      </c>
      <c r="N9" s="44">
        <f>IFERROR(VLOOKUP(C9,確保貼り付け!C:D,2,0),0)</f>
        <v>0</v>
      </c>
      <c r="O9" s="45">
        <f t="shared" si="0"/>
        <v>0</v>
      </c>
      <c r="P9" s="45">
        <f t="shared" si="2"/>
        <v>986</v>
      </c>
      <c r="Q9" s="45">
        <f t="shared" si="3"/>
        <v>958.77777777777783</v>
      </c>
      <c r="R9" s="41">
        <f t="shared" si="4"/>
        <v>2.7608744647284199E-2</v>
      </c>
      <c r="S9" s="46"/>
      <c r="T9" s="46"/>
      <c r="V9" s="1"/>
    </row>
    <row r="10" spans="1:22">
      <c r="A10" s="29" t="s">
        <v>1049</v>
      </c>
      <c r="B10" s="30" t="s">
        <v>356</v>
      </c>
      <c r="C10" s="6" t="s">
        <v>152</v>
      </c>
      <c r="D10" s="20" t="s">
        <v>153</v>
      </c>
      <c r="E10" s="19"/>
      <c r="F10" s="19"/>
      <c r="G10" s="21">
        <v>6</v>
      </c>
      <c r="H10" s="21">
        <f>VLOOKUP(C10,[3]total230428094233!$B:$F,5,0)</f>
        <v>1905</v>
      </c>
      <c r="I10" s="21">
        <f t="shared" si="1"/>
        <v>1058.3333333333333</v>
      </c>
      <c r="J10" s="44">
        <f>IFERROR(VLOOKUP(C10,在庫貼り付け!B:C,2,0),0)</f>
        <v>3185</v>
      </c>
      <c r="K10" s="44">
        <f>IFERROR(VLOOKUP(C10,在庫貼り付け!F:G,2,0),0)</f>
        <v>300</v>
      </c>
      <c r="L10" s="44">
        <f>IFERROR(VLOOKUP(C10,入荷予定貼り付け!B:C,2,0),0)</f>
        <v>0</v>
      </c>
      <c r="M10" s="44">
        <f>IFERROR(VLOOKUP(C10,入荷予定貼り付け!I:J,2,0),0)</f>
        <v>0</v>
      </c>
      <c r="N10" s="44">
        <f>IFERROR(VLOOKUP(C10,確保貼り付け!C:D,2,0),0)</f>
        <v>300</v>
      </c>
      <c r="O10" s="45">
        <f t="shared" si="0"/>
        <v>0</v>
      </c>
      <c r="P10" s="45">
        <f t="shared" si="2"/>
        <v>2885</v>
      </c>
      <c r="Q10" s="45">
        <f t="shared" si="3"/>
        <v>2126.666666666667</v>
      </c>
      <c r="R10" s="41">
        <f t="shared" si="4"/>
        <v>0.30368244858919174</v>
      </c>
      <c r="S10" s="46"/>
      <c r="T10" s="46"/>
      <c r="V10" s="1"/>
    </row>
    <row r="11" spans="1:22">
      <c r="A11" s="29" t="s">
        <v>1050</v>
      </c>
      <c r="B11" s="30" t="s">
        <v>356</v>
      </c>
      <c r="C11" s="7" t="s">
        <v>217</v>
      </c>
      <c r="D11" s="20" t="s">
        <v>1262</v>
      </c>
      <c r="E11" s="19" t="s">
        <v>218</v>
      </c>
      <c r="F11" s="19">
        <v>0</v>
      </c>
      <c r="G11" s="21">
        <v>3</v>
      </c>
      <c r="H11" s="21">
        <f>VLOOKUP(C11,[3]total230428094233!$B:$F,5,0)</f>
        <v>366</v>
      </c>
      <c r="I11" s="21">
        <f t="shared" si="1"/>
        <v>203.33333333333334</v>
      </c>
      <c r="J11" s="44">
        <f>IFERROR(VLOOKUP(C11,在庫貼り付け!B:C,2,0),0)</f>
        <v>744</v>
      </c>
      <c r="K11" s="44">
        <f>IFERROR(VLOOKUP(C11,在庫貼り付け!F:G,2,0),0)</f>
        <v>0</v>
      </c>
      <c r="L11" s="44">
        <f>IFERROR(VLOOKUP(C11,入荷予定貼り付け!B:C,2,0),0)</f>
        <v>0</v>
      </c>
      <c r="M11" s="44">
        <f>IFERROR(VLOOKUP(C11,入荷予定貼り付け!I:J,2,0),0)</f>
        <v>0</v>
      </c>
      <c r="N11" s="44">
        <f>IFERROR(VLOOKUP(C11,確保貼り付け!C:D,2,0),0)</f>
        <v>0</v>
      </c>
      <c r="O11" s="45">
        <f t="shared" si="0"/>
        <v>0</v>
      </c>
      <c r="P11" s="45">
        <f t="shared" si="2"/>
        <v>744</v>
      </c>
      <c r="Q11" s="45">
        <f t="shared" si="3"/>
        <v>540.66666666666663</v>
      </c>
      <c r="R11" s="41">
        <f>I11/SUM(J11:K11)</f>
        <v>0.27329749103942652</v>
      </c>
      <c r="S11" s="46"/>
      <c r="T11" s="46"/>
      <c r="U11" s="1" t="s">
        <v>2799</v>
      </c>
      <c r="V11" s="1"/>
    </row>
    <row r="12" spans="1:22">
      <c r="A12" s="29" t="s">
        <v>1051</v>
      </c>
      <c r="B12" s="30" t="s">
        <v>356</v>
      </c>
      <c r="C12" s="7" t="s">
        <v>1007</v>
      </c>
      <c r="D12" s="20" t="s">
        <v>1261</v>
      </c>
      <c r="E12" s="19" t="s">
        <v>216</v>
      </c>
      <c r="F12" s="19">
        <v>23</v>
      </c>
      <c r="G12" s="21">
        <v>4</v>
      </c>
      <c r="H12" s="21">
        <v>0</v>
      </c>
      <c r="I12" s="21">
        <f t="shared" si="1"/>
        <v>0</v>
      </c>
      <c r="J12" s="44">
        <f>IFERROR(VLOOKUP(C12,在庫貼り付け!B:C,2,0),0)</f>
        <v>1</v>
      </c>
      <c r="K12" s="44">
        <f>IFERROR(VLOOKUP(C12,在庫貼り付け!F:G,2,0),0)</f>
        <v>0</v>
      </c>
      <c r="L12" s="44">
        <f>IFERROR(VLOOKUP(C12,入荷予定貼り付け!B:C,2,0),0)</f>
        <v>0</v>
      </c>
      <c r="M12" s="44">
        <f>IFERROR(VLOOKUP(C12,入荷予定貼り付け!I:J,2,0),0)</f>
        <v>0</v>
      </c>
      <c r="N12" s="44">
        <f>IFERROR(VLOOKUP(C12,確保貼り付け!C:D,2,0),0)</f>
        <v>0</v>
      </c>
      <c r="O12" s="45">
        <f t="shared" si="0"/>
        <v>0</v>
      </c>
      <c r="P12" s="45">
        <f t="shared" si="2"/>
        <v>1</v>
      </c>
      <c r="Q12" s="45">
        <f t="shared" si="3"/>
        <v>1</v>
      </c>
      <c r="R12" s="41">
        <f t="shared" si="4"/>
        <v>0</v>
      </c>
      <c r="S12" s="46"/>
      <c r="T12" s="46"/>
      <c r="V12" s="1"/>
    </row>
    <row r="13" spans="1:22">
      <c r="A13" s="29" t="s">
        <v>1052</v>
      </c>
      <c r="B13" s="30" t="s">
        <v>356</v>
      </c>
      <c r="C13" s="7" t="s">
        <v>1008</v>
      </c>
      <c r="D13" s="20" t="s">
        <v>1261</v>
      </c>
      <c r="E13" s="19" t="s">
        <v>218</v>
      </c>
      <c r="F13" s="19">
        <v>35</v>
      </c>
      <c r="G13" s="21">
        <v>26</v>
      </c>
      <c r="H13" s="21">
        <f>VLOOKUP(C13,[3]total230428094233!$B:$F,5,0)</f>
        <v>4</v>
      </c>
      <c r="I13" s="21">
        <f t="shared" si="1"/>
        <v>2.2222222222222223</v>
      </c>
      <c r="J13" s="44">
        <f>IFERROR(VLOOKUP(C13,在庫貼り付け!B:C,2,0),0)</f>
        <v>4410</v>
      </c>
      <c r="K13" s="44">
        <f>IFERROR(VLOOKUP(C13,在庫貼り付け!F:G,2,0),0)</f>
        <v>0</v>
      </c>
      <c r="L13" s="44">
        <f>IFERROR(VLOOKUP(C13,入荷予定貼り付け!B:C,2,0),0)</f>
        <v>0</v>
      </c>
      <c r="M13" s="44">
        <f>IFERROR(VLOOKUP(C13,入荷予定貼り付け!I:J,2,0),0)</f>
        <v>0</v>
      </c>
      <c r="N13" s="44">
        <f>IFERROR(VLOOKUP(C13,確保貼り付け!C:D,2,0),0)</f>
        <v>0</v>
      </c>
      <c r="O13" s="45">
        <f t="shared" si="0"/>
        <v>0</v>
      </c>
      <c r="P13" s="45">
        <f t="shared" si="2"/>
        <v>4410</v>
      </c>
      <c r="Q13" s="45">
        <f t="shared" si="3"/>
        <v>4407.7777777777774</v>
      </c>
      <c r="R13" s="41">
        <f>I13/SUM(J13:K13)</f>
        <v>5.0390526581002776E-4</v>
      </c>
      <c r="S13" s="46"/>
      <c r="T13" s="46"/>
      <c r="V13" s="1"/>
    </row>
    <row r="14" spans="1:22">
      <c r="A14" s="29" t="s">
        <v>1053</v>
      </c>
      <c r="B14" s="30" t="s">
        <v>356</v>
      </c>
      <c r="C14" s="6" t="s">
        <v>121</v>
      </c>
      <c r="D14" s="20" t="s">
        <v>120</v>
      </c>
      <c r="E14" s="19" t="s">
        <v>118</v>
      </c>
      <c r="F14" s="19">
        <v>33</v>
      </c>
      <c r="G14" s="21">
        <v>24</v>
      </c>
      <c r="H14" s="21">
        <f>VLOOKUP(C14,[3]total230428094233!$B:$F,5,0)</f>
        <v>459</v>
      </c>
      <c r="I14" s="21">
        <f t="shared" si="1"/>
        <v>255</v>
      </c>
      <c r="J14" s="44">
        <f>IFERROR(VLOOKUP(C14,在庫貼り付け!B:C,2,0),0)</f>
        <v>2097</v>
      </c>
      <c r="K14" s="44">
        <f>IFERROR(VLOOKUP(C14,在庫貼り付け!F:G,2,0),0)</f>
        <v>0</v>
      </c>
      <c r="L14" s="44">
        <f>IFERROR(VLOOKUP(C14,入荷予定貼り付け!B:C,2,0),0)</f>
        <v>0</v>
      </c>
      <c r="M14" s="44">
        <f>IFERROR(VLOOKUP(C14,入荷予定貼り付け!I:J,2,0),0)</f>
        <v>0</v>
      </c>
      <c r="N14" s="44">
        <f>IFERROR(VLOOKUP(C14,確保貼り付け!C:D,2,0),0)</f>
        <v>0</v>
      </c>
      <c r="O14" s="45">
        <f t="shared" si="0"/>
        <v>0</v>
      </c>
      <c r="P14" s="45">
        <f t="shared" si="2"/>
        <v>2097</v>
      </c>
      <c r="Q14" s="45">
        <f t="shared" si="3"/>
        <v>1842</v>
      </c>
      <c r="R14" s="41">
        <f>I14/SUM(J14:K14)</f>
        <v>0.12160228898426323</v>
      </c>
      <c r="S14" s="46"/>
      <c r="T14" s="46"/>
      <c r="V14" s="157" t="s">
        <v>2805</v>
      </c>
    </row>
    <row r="15" spans="1:22">
      <c r="A15" s="29" t="s">
        <v>1054</v>
      </c>
      <c r="B15" s="30" t="s">
        <v>356</v>
      </c>
      <c r="C15" s="17" t="s">
        <v>223</v>
      </c>
      <c r="D15" s="24" t="s">
        <v>224</v>
      </c>
      <c r="E15" s="23"/>
      <c r="F15" s="19">
        <v>149</v>
      </c>
      <c r="G15" s="21">
        <v>62</v>
      </c>
      <c r="H15" s="21">
        <f>VLOOKUP(C15,[3]total230428094233!$B:$F,5,0)</f>
        <v>98</v>
      </c>
      <c r="I15" s="21">
        <f t="shared" si="1"/>
        <v>54.444444444444443</v>
      </c>
      <c r="J15" s="44">
        <f>IFERROR(VLOOKUP(C15,在庫貼り付け!B:C,2,0),0)</f>
        <v>2212</v>
      </c>
      <c r="K15" s="44">
        <f>IFERROR(VLOOKUP(C15,在庫貼り付け!F:G,2,0),0)</f>
        <v>0</v>
      </c>
      <c r="L15" s="44">
        <f>IFERROR(VLOOKUP(C15,入荷予定貼り付け!B:C,2,0),0)</f>
        <v>0</v>
      </c>
      <c r="M15" s="44">
        <f>IFERROR(VLOOKUP(C15,入荷予定貼り付け!I:J,2,0),0)</f>
        <v>0</v>
      </c>
      <c r="N15" s="44">
        <f>IFERROR(VLOOKUP(C15,確保貼り付け!C:D,2,0),0)</f>
        <v>0</v>
      </c>
      <c r="O15" s="45">
        <f t="shared" si="0"/>
        <v>0</v>
      </c>
      <c r="P15" s="45">
        <f t="shared" si="2"/>
        <v>2212</v>
      </c>
      <c r="Q15" s="45">
        <f t="shared" si="3"/>
        <v>2157.5555555555557</v>
      </c>
      <c r="R15" s="41">
        <f t="shared" si="4"/>
        <v>2.461322081575246E-2</v>
      </c>
      <c r="S15" s="46"/>
      <c r="T15" s="46"/>
      <c r="V15" s="1"/>
    </row>
    <row r="16" spans="1:22">
      <c r="A16" s="29" t="s">
        <v>1055</v>
      </c>
      <c r="B16" s="30" t="s">
        <v>356</v>
      </c>
      <c r="C16" s="6" t="s">
        <v>86</v>
      </c>
      <c r="D16" s="20" t="s">
        <v>84</v>
      </c>
      <c r="E16" s="19" t="s">
        <v>87</v>
      </c>
      <c r="F16" s="19">
        <v>228</v>
      </c>
      <c r="G16" s="21">
        <v>270</v>
      </c>
      <c r="H16" s="21">
        <f>VLOOKUP(C16,[3]total230428094233!$B:$F,5,0)</f>
        <v>253</v>
      </c>
      <c r="I16" s="21">
        <f t="shared" si="1"/>
        <v>140.55555555555554</v>
      </c>
      <c r="J16" s="44">
        <f>IFERROR(VLOOKUP(C16,在庫貼り付け!B:C,2,0),0)</f>
        <v>7980</v>
      </c>
      <c r="K16" s="44">
        <f>IFERROR(VLOOKUP(C16,在庫貼り付け!F:G,2,0),0)</f>
        <v>0</v>
      </c>
      <c r="L16" s="44">
        <f>IFERROR(VLOOKUP(C16,入荷予定貼り付け!B:C,2,0),0)</f>
        <v>0</v>
      </c>
      <c r="M16" s="44">
        <f>IFERROR(VLOOKUP(C16,入荷予定貼り付け!I:J,2,0),0)</f>
        <v>0</v>
      </c>
      <c r="N16" s="44">
        <f>IFERROR(VLOOKUP(C16,確保貼り付け!C:D,2,0),0)</f>
        <v>0</v>
      </c>
      <c r="O16" s="45">
        <f t="shared" si="0"/>
        <v>0</v>
      </c>
      <c r="P16" s="45">
        <f t="shared" si="2"/>
        <v>7980</v>
      </c>
      <c r="Q16" s="45">
        <f t="shared" si="3"/>
        <v>7839.4444444444443</v>
      </c>
      <c r="R16" s="41">
        <f t="shared" si="4"/>
        <v>1.7613478139793928E-2</v>
      </c>
      <c r="S16" s="46"/>
      <c r="T16" s="46"/>
      <c r="V16" s="1"/>
    </row>
    <row r="17" spans="1:22">
      <c r="A17" s="29" t="s">
        <v>1056</v>
      </c>
      <c r="B17" s="30" t="s">
        <v>356</v>
      </c>
      <c r="C17" s="6" t="s">
        <v>154</v>
      </c>
      <c r="D17" s="20" t="s">
        <v>155</v>
      </c>
      <c r="E17" s="19"/>
      <c r="F17" s="19"/>
      <c r="G17" s="21">
        <v>128</v>
      </c>
      <c r="H17" s="21">
        <f>VLOOKUP(C17,[3]total230428094233!$B:$F,5,0)</f>
        <v>462</v>
      </c>
      <c r="I17" s="21">
        <f t="shared" si="1"/>
        <v>256.66666666666669</v>
      </c>
      <c r="J17" s="44">
        <f>IFERROR(VLOOKUP(C17,在庫貼り付け!B:C,2,0),0)</f>
        <v>42</v>
      </c>
      <c r="K17" s="44">
        <f>IFERROR(VLOOKUP(C17,在庫貼り付け!F:G,2,0),0)</f>
        <v>0</v>
      </c>
      <c r="L17" s="44">
        <f>IFERROR(VLOOKUP(C17,入荷予定貼り付け!B:C,2,0),0)</f>
        <v>1000</v>
      </c>
      <c r="M17" s="44">
        <f>IFERROR(VLOOKUP(C17,入荷予定貼り付け!I:J,2,0),0)</f>
        <v>0</v>
      </c>
      <c r="N17" s="44">
        <f>IFERROR(VLOOKUP(C17,確保貼り付け!C:D,2,0),0)</f>
        <v>20</v>
      </c>
      <c r="O17" s="45">
        <f t="shared" si="0"/>
        <v>-20</v>
      </c>
      <c r="P17" s="45">
        <f t="shared" si="2"/>
        <v>1022</v>
      </c>
      <c r="Q17" s="45">
        <f t="shared" si="3"/>
        <v>765.33333333333326</v>
      </c>
      <c r="R17" s="41">
        <f>I17/SUM(J17:K17)</f>
        <v>6.1111111111111116</v>
      </c>
      <c r="S17" s="46"/>
      <c r="T17" s="46"/>
      <c r="V17" s="157" t="s">
        <v>2807</v>
      </c>
    </row>
    <row r="18" spans="1:22">
      <c r="A18" s="29" t="s">
        <v>1057</v>
      </c>
      <c r="B18" s="30" t="s">
        <v>356</v>
      </c>
      <c r="C18" s="17" t="s">
        <v>168</v>
      </c>
      <c r="D18" s="24" t="s">
        <v>169</v>
      </c>
      <c r="E18" s="23"/>
      <c r="F18" s="19">
        <v>543</v>
      </c>
      <c r="G18" s="21">
        <v>321</v>
      </c>
      <c r="H18" s="21">
        <f>VLOOKUP(C18,[3]total230428094233!$B:$F,5,0)</f>
        <v>217</v>
      </c>
      <c r="I18" s="21">
        <f t="shared" si="1"/>
        <v>120.55555555555556</v>
      </c>
      <c r="J18" s="44">
        <f>IFERROR(VLOOKUP(C18,在庫貼り付け!B:C,2,0),0)</f>
        <v>2983</v>
      </c>
      <c r="K18" s="44">
        <f>IFERROR(VLOOKUP(C18,在庫貼り付け!F:G,2,0),0)</f>
        <v>0</v>
      </c>
      <c r="L18" s="44">
        <f>IFERROR(VLOOKUP(C18,入荷予定貼り付け!B:C,2,0),0)</f>
        <v>0</v>
      </c>
      <c r="M18" s="44">
        <f>IFERROR(VLOOKUP(C18,入荷予定貼り付け!I:J,2,0),0)</f>
        <v>0</v>
      </c>
      <c r="N18" s="44">
        <f>IFERROR(VLOOKUP(C18,確保貼り付け!C:D,2,0),0)</f>
        <v>100</v>
      </c>
      <c r="O18" s="45">
        <f t="shared" si="0"/>
        <v>-100</v>
      </c>
      <c r="P18" s="45">
        <f t="shared" si="2"/>
        <v>2883</v>
      </c>
      <c r="Q18" s="45">
        <f t="shared" si="3"/>
        <v>2762.4444444444443</v>
      </c>
      <c r="R18" s="41">
        <f t="shared" si="4"/>
        <v>4.0414198979401794E-2</v>
      </c>
      <c r="S18" s="46"/>
      <c r="T18" s="46"/>
      <c r="V18" s="1"/>
    </row>
    <row r="19" spans="1:22">
      <c r="A19" s="29" t="s">
        <v>1058</v>
      </c>
      <c r="B19" s="30" t="s">
        <v>356</v>
      </c>
      <c r="C19" s="6" t="s">
        <v>162</v>
      </c>
      <c r="D19" s="20" t="s">
        <v>355</v>
      </c>
      <c r="E19" s="19"/>
      <c r="F19" s="19">
        <v>904</v>
      </c>
      <c r="G19" s="21">
        <v>638</v>
      </c>
      <c r="H19" s="21">
        <f>VLOOKUP(C19,[3]total230428094233!$B:$F,5,0)</f>
        <v>67</v>
      </c>
      <c r="I19" s="21">
        <f t="shared" si="1"/>
        <v>37.222222222222221</v>
      </c>
      <c r="J19" s="44">
        <f>IFERROR(VLOOKUP(C19,在庫貼り付け!B:C,2,0),0)</f>
        <v>6475</v>
      </c>
      <c r="K19" s="44">
        <f>IFERROR(VLOOKUP(C19,在庫貼り付け!F:G,2,0),0)</f>
        <v>0</v>
      </c>
      <c r="L19" s="44">
        <f>IFERROR(VLOOKUP(C19,入荷予定貼り付け!B:C,2,0),0)</f>
        <v>0</v>
      </c>
      <c r="M19" s="44">
        <f>IFERROR(VLOOKUP(C19,入荷予定貼り付け!I:J,2,0),0)</f>
        <v>0</v>
      </c>
      <c r="N19" s="44">
        <f>IFERROR(VLOOKUP(C19,確保貼り付け!C:D,2,0),0)</f>
        <v>0</v>
      </c>
      <c r="O19" s="45">
        <f t="shared" si="0"/>
        <v>0</v>
      </c>
      <c r="P19" s="45">
        <f t="shared" si="2"/>
        <v>6475</v>
      </c>
      <c r="Q19" s="45">
        <f t="shared" si="3"/>
        <v>6437.7777777777774</v>
      </c>
      <c r="R19" s="41">
        <f t="shared" si="4"/>
        <v>5.7486057486057481E-3</v>
      </c>
      <c r="S19" s="46"/>
      <c r="T19" s="46"/>
      <c r="V19" s="157" t="s">
        <v>2829</v>
      </c>
    </row>
    <row r="20" spans="1:22">
      <c r="A20" s="29" t="s">
        <v>1059</v>
      </c>
      <c r="B20" s="30" t="s">
        <v>356</v>
      </c>
      <c r="C20" s="6" t="s">
        <v>137</v>
      </c>
      <c r="D20" s="20" t="s">
        <v>138</v>
      </c>
      <c r="E20" s="19"/>
      <c r="F20" s="19">
        <v>1137</v>
      </c>
      <c r="G20" s="21">
        <v>270</v>
      </c>
      <c r="H20" s="21">
        <f>VLOOKUP(C20,[3]total230428094233!$B:$F,5,0)</f>
        <v>208</v>
      </c>
      <c r="I20" s="21">
        <f t="shared" si="1"/>
        <v>115.55555555555556</v>
      </c>
      <c r="J20" s="44">
        <f>IFERROR(VLOOKUP(C20,在庫貼り付け!B:C,2,0),0)</f>
        <v>1804</v>
      </c>
      <c r="K20" s="44">
        <f>IFERROR(VLOOKUP(C20,在庫貼り付け!F:G,2,0),0)</f>
        <v>0</v>
      </c>
      <c r="L20" s="44">
        <f>IFERROR(VLOOKUP(C20,入荷予定貼り付け!B:C,2,0),0)</f>
        <v>0</v>
      </c>
      <c r="M20" s="44">
        <f>IFERROR(VLOOKUP(C20,入荷予定貼り付け!I:J,2,0),0)</f>
        <v>0</v>
      </c>
      <c r="N20" s="44">
        <f>IFERROR(VLOOKUP(C20,確保貼り付け!C:D,2,0),0)</f>
        <v>0</v>
      </c>
      <c r="O20" s="45">
        <f t="shared" si="0"/>
        <v>0</v>
      </c>
      <c r="P20" s="45">
        <f t="shared" si="2"/>
        <v>1804</v>
      </c>
      <c r="Q20" s="45">
        <f t="shared" si="3"/>
        <v>1688.4444444444443</v>
      </c>
      <c r="R20" s="41">
        <f t="shared" si="4"/>
        <v>6.4055186006405515E-2</v>
      </c>
      <c r="S20" s="46"/>
      <c r="T20" s="46"/>
      <c r="V20" s="1"/>
    </row>
    <row r="21" spans="1:22">
      <c r="A21" s="29" t="s">
        <v>1060</v>
      </c>
      <c r="B21" s="30" t="s">
        <v>356</v>
      </c>
      <c r="C21" s="17" t="s">
        <v>42</v>
      </c>
      <c r="D21" s="24" t="s">
        <v>43</v>
      </c>
      <c r="E21" s="23"/>
      <c r="F21" s="19">
        <v>787</v>
      </c>
      <c r="G21" s="21">
        <v>450</v>
      </c>
      <c r="H21" s="21">
        <f>VLOOKUP(C21,[3]total230428094233!$B:$F,5,0)</f>
        <v>168</v>
      </c>
      <c r="I21" s="21">
        <f t="shared" si="1"/>
        <v>93.333333333333329</v>
      </c>
      <c r="J21" s="44">
        <f>IFERROR(VLOOKUP(C21,在庫貼り付け!B:C,2,0),0)</f>
        <v>3766</v>
      </c>
      <c r="K21" s="44">
        <f>IFERROR(VLOOKUP(C21,在庫貼り付け!F:G,2,0),0)</f>
        <v>0</v>
      </c>
      <c r="L21" s="44">
        <f>IFERROR(VLOOKUP(C21,入荷予定貼り付け!B:C,2,0),0)</f>
        <v>0</v>
      </c>
      <c r="M21" s="44">
        <f>IFERROR(VLOOKUP(C21,入荷予定貼り付け!I:J,2,0),0)</f>
        <v>0</v>
      </c>
      <c r="N21" s="44">
        <f>IFERROR(VLOOKUP(C21,確保貼り付け!C:D,2,0),0)</f>
        <v>0</v>
      </c>
      <c r="O21" s="45">
        <f t="shared" si="0"/>
        <v>0</v>
      </c>
      <c r="P21" s="45">
        <f t="shared" si="2"/>
        <v>3766</v>
      </c>
      <c r="Q21" s="45">
        <f t="shared" si="3"/>
        <v>3672.6666666666665</v>
      </c>
      <c r="R21" s="41">
        <f t="shared" si="4"/>
        <v>2.4783147459727383E-2</v>
      </c>
      <c r="S21" s="46"/>
      <c r="T21" s="46"/>
      <c r="V21" s="1"/>
    </row>
    <row r="22" spans="1:22">
      <c r="A22" s="29" t="s">
        <v>1061</v>
      </c>
      <c r="B22" s="30" t="s">
        <v>356</v>
      </c>
      <c r="C22" s="7" t="s">
        <v>213</v>
      </c>
      <c r="D22" s="20" t="s">
        <v>1262</v>
      </c>
      <c r="E22" s="19" t="s">
        <v>214</v>
      </c>
      <c r="F22" s="19">
        <v>13</v>
      </c>
      <c r="G22" s="21">
        <v>4</v>
      </c>
      <c r="H22" s="21">
        <f>VLOOKUP(C22,[3]total230428094233!$B:$F,5,0)</f>
        <v>11</v>
      </c>
      <c r="I22" s="21">
        <f t="shared" si="1"/>
        <v>6.1111111111111107</v>
      </c>
      <c r="J22" s="44">
        <f>IFERROR(VLOOKUP(C22,在庫貼り付け!B:C,2,0),0)</f>
        <v>42</v>
      </c>
      <c r="K22" s="44">
        <f>IFERROR(VLOOKUP(C22,在庫貼り付け!F:G,2,0),0)</f>
        <v>0</v>
      </c>
      <c r="L22" s="44">
        <f>IFERROR(VLOOKUP(C22,入荷予定貼り付け!B:C,2,0),0)</f>
        <v>0</v>
      </c>
      <c r="M22" s="44">
        <f>IFERROR(VLOOKUP(C22,入荷予定貼り付け!I:J,2,0),0)</f>
        <v>0</v>
      </c>
      <c r="N22" s="44">
        <f>IFERROR(VLOOKUP(C22,確保貼り付け!C:D,2,0),0)</f>
        <v>0</v>
      </c>
      <c r="O22" s="45">
        <f t="shared" si="0"/>
        <v>0</v>
      </c>
      <c r="P22" s="45">
        <f t="shared" si="2"/>
        <v>42</v>
      </c>
      <c r="Q22" s="45">
        <f t="shared" si="3"/>
        <v>35.888888888888886</v>
      </c>
      <c r="R22" s="41">
        <f t="shared" si="4"/>
        <v>0.14550264550264549</v>
      </c>
      <c r="S22" s="46"/>
      <c r="T22" s="46"/>
      <c r="V22" s="1"/>
    </row>
    <row r="23" spans="1:22">
      <c r="A23" s="29" t="s">
        <v>1062</v>
      </c>
      <c r="B23" s="30" t="s">
        <v>356</v>
      </c>
      <c r="C23" s="6" t="s">
        <v>110</v>
      </c>
      <c r="D23" s="20" t="s">
        <v>111</v>
      </c>
      <c r="E23" s="19"/>
      <c r="F23" s="19">
        <v>1809</v>
      </c>
      <c r="G23" s="21">
        <v>790</v>
      </c>
      <c r="H23" s="21">
        <f>VLOOKUP(C23,[3]total230428094233!$B:$F,5,0)</f>
        <v>1084</v>
      </c>
      <c r="I23" s="21">
        <f t="shared" si="1"/>
        <v>602.22222222222217</v>
      </c>
      <c r="J23" s="44">
        <f>IFERROR(VLOOKUP(C23,在庫貼り付け!B:C,2,0),0)</f>
        <v>5493</v>
      </c>
      <c r="K23" s="44">
        <f>IFERROR(VLOOKUP(C23,在庫貼り付け!F:G,2,0),0)</f>
        <v>100</v>
      </c>
      <c r="L23" s="44">
        <f>IFERROR(VLOOKUP(C23,入荷予定貼り付け!B:C,2,0),0)</f>
        <v>0</v>
      </c>
      <c r="M23" s="44">
        <f>IFERROR(VLOOKUP(C23,入荷予定貼り付け!I:J,2,0),0)</f>
        <v>0</v>
      </c>
      <c r="N23" s="44">
        <f>IFERROR(VLOOKUP(C23,確保貼り付け!C:D,2,0),0)</f>
        <v>100</v>
      </c>
      <c r="O23" s="45">
        <f t="shared" si="0"/>
        <v>0</v>
      </c>
      <c r="P23" s="45">
        <f t="shared" si="2"/>
        <v>5393</v>
      </c>
      <c r="Q23" s="45">
        <f t="shared" si="3"/>
        <v>4890.7777777777774</v>
      </c>
      <c r="R23" s="41">
        <f t="shared" si="4"/>
        <v>0.10767427538391242</v>
      </c>
      <c r="S23" s="46"/>
      <c r="T23" s="46"/>
      <c r="V23" s="157" t="s">
        <v>2830</v>
      </c>
    </row>
    <row r="24" spans="1:22">
      <c r="A24" s="29" t="s">
        <v>1063</v>
      </c>
      <c r="B24" s="30" t="s">
        <v>356</v>
      </c>
      <c r="C24" s="17" t="s">
        <v>170</v>
      </c>
      <c r="D24" s="24" t="s">
        <v>171</v>
      </c>
      <c r="E24" s="23"/>
      <c r="F24" s="19">
        <v>549</v>
      </c>
      <c r="G24" s="21">
        <v>303</v>
      </c>
      <c r="H24" s="21">
        <f>VLOOKUP(C24,[3]total230428094233!$B:$F,5,0)</f>
        <v>201</v>
      </c>
      <c r="I24" s="21">
        <f t="shared" si="1"/>
        <v>111.66666666666667</v>
      </c>
      <c r="J24" s="44">
        <f>IFERROR(VLOOKUP(C24,在庫貼り付け!B:C,2,0),0)</f>
        <v>1857</v>
      </c>
      <c r="K24" s="44">
        <f>IFERROR(VLOOKUP(C24,在庫貼り付け!F:G,2,0),0)</f>
        <v>0</v>
      </c>
      <c r="L24" s="44">
        <f>IFERROR(VLOOKUP(C24,入荷予定貼り付け!B:C,2,0),0)</f>
        <v>0</v>
      </c>
      <c r="M24" s="44">
        <f>IFERROR(VLOOKUP(C24,入荷予定貼り付け!I:J,2,0),0)</f>
        <v>0</v>
      </c>
      <c r="N24" s="44">
        <f>IFERROR(VLOOKUP(C24,確保貼り付け!C:D,2,0),0)</f>
        <v>0</v>
      </c>
      <c r="O24" s="45">
        <f t="shared" si="0"/>
        <v>0</v>
      </c>
      <c r="P24" s="45">
        <f t="shared" si="2"/>
        <v>1857</v>
      </c>
      <c r="Q24" s="45">
        <f t="shared" si="3"/>
        <v>1745.3333333333333</v>
      </c>
      <c r="R24" s="41">
        <f t="shared" si="4"/>
        <v>6.013283073056902E-2</v>
      </c>
      <c r="S24" s="46" t="s">
        <v>2887</v>
      </c>
      <c r="T24" s="46"/>
      <c r="V24" s="1"/>
    </row>
    <row r="25" spans="1:22">
      <c r="A25" s="29" t="s">
        <v>1064</v>
      </c>
      <c r="B25" s="30" t="s">
        <v>356</v>
      </c>
      <c r="C25" s="7" t="s">
        <v>196</v>
      </c>
      <c r="D25" s="20" t="s">
        <v>197</v>
      </c>
      <c r="E25" s="20" t="s">
        <v>198</v>
      </c>
      <c r="F25" s="19">
        <v>1160</v>
      </c>
      <c r="G25" s="21">
        <v>148</v>
      </c>
      <c r="H25" s="21">
        <f>VLOOKUP(C25,[3]total230428094233!$B:$F,5,0)</f>
        <v>644</v>
      </c>
      <c r="I25" s="21">
        <f t="shared" si="1"/>
        <v>357.77777777777777</v>
      </c>
      <c r="J25" s="44">
        <f>IFERROR(VLOOKUP(C25,在庫貼り付け!B:C,2,0),0)</f>
        <v>2207</v>
      </c>
      <c r="K25" s="44">
        <f>IFERROR(VLOOKUP(C25,在庫貼り付け!F:G,2,0),0)</f>
        <v>0</v>
      </c>
      <c r="L25" s="44">
        <f>IFERROR(VLOOKUP(C25,入荷予定貼り付け!B:C,2,0),0)</f>
        <v>0</v>
      </c>
      <c r="M25" s="44">
        <f>IFERROR(VLOOKUP(C25,入荷予定貼り付け!I:J,2,0),0)</f>
        <v>0</v>
      </c>
      <c r="N25" s="44">
        <f>IFERROR(VLOOKUP(C25,確保貼り付け!C:D,2,0),0)</f>
        <v>0</v>
      </c>
      <c r="O25" s="45">
        <f t="shared" si="0"/>
        <v>0</v>
      </c>
      <c r="P25" s="45">
        <f t="shared" si="2"/>
        <v>2207</v>
      </c>
      <c r="Q25" s="45">
        <f t="shared" si="3"/>
        <v>1849.2222222222222</v>
      </c>
      <c r="R25" s="41">
        <f t="shared" si="4"/>
        <v>0.16211045662790111</v>
      </c>
      <c r="S25" s="46"/>
      <c r="T25" s="46"/>
      <c r="V25" s="1"/>
    </row>
    <row r="26" spans="1:22" s="152" customFormat="1" ht="15.75">
      <c r="A26" s="144" t="s">
        <v>1065</v>
      </c>
      <c r="B26" s="145" t="s">
        <v>356</v>
      </c>
      <c r="C26" s="146" t="s">
        <v>192</v>
      </c>
      <c r="D26" s="147" t="s">
        <v>190</v>
      </c>
      <c r="E26" s="146" t="s">
        <v>193</v>
      </c>
      <c r="F26" s="146">
        <v>935</v>
      </c>
      <c r="G26" s="148">
        <v>77</v>
      </c>
      <c r="H26" s="21">
        <f>VLOOKUP(C26,[3]total230428094233!$B:$F,5,0)</f>
        <v>731</v>
      </c>
      <c r="I26" s="21">
        <f t="shared" si="1"/>
        <v>406.11111111111109</v>
      </c>
      <c r="J26" s="148">
        <f>IFERROR(VLOOKUP(C26,在庫貼り付け!B:C,2,0),0)</f>
        <v>1</v>
      </c>
      <c r="K26" s="148">
        <f>IFERROR(VLOOKUP(C26,在庫貼り付け!F:G,2,0),0)</f>
        <v>0</v>
      </c>
      <c r="L26" s="148">
        <f>IFERROR(VLOOKUP(C26,入荷予定貼り付け!B:C,2,0),0)</f>
        <v>0</v>
      </c>
      <c r="M26" s="148">
        <f>IFERROR(VLOOKUP(C26,入荷予定貼り付け!I:J,2,0),0)</f>
        <v>0</v>
      </c>
      <c r="N26" s="148">
        <f>IFERROR(VLOOKUP(C26,確保貼り付け!C:D,2,0),0)</f>
        <v>0</v>
      </c>
      <c r="O26" s="149">
        <f t="shared" si="0"/>
        <v>0</v>
      </c>
      <c r="P26" s="45">
        <f t="shared" si="2"/>
        <v>1</v>
      </c>
      <c r="Q26" s="45">
        <f t="shared" si="3"/>
        <v>-405.11111111111109</v>
      </c>
      <c r="R26" s="150">
        <f t="shared" si="4"/>
        <v>406.11111111111109</v>
      </c>
      <c r="S26" s="151"/>
      <c r="T26" s="151"/>
    </row>
    <row r="27" spans="1:22">
      <c r="A27" s="29" t="s">
        <v>1066</v>
      </c>
      <c r="B27" s="30" t="s">
        <v>356</v>
      </c>
      <c r="C27" s="6" t="s">
        <v>177</v>
      </c>
      <c r="D27" s="20" t="s">
        <v>178</v>
      </c>
      <c r="E27" s="19" t="s">
        <v>179</v>
      </c>
      <c r="F27" s="19">
        <v>224</v>
      </c>
      <c r="G27" s="21">
        <v>198</v>
      </c>
      <c r="H27" s="21">
        <f>VLOOKUP(C27,[3]total230428094233!$B:$F,5,0)</f>
        <v>124</v>
      </c>
      <c r="I27" s="21">
        <f t="shared" si="1"/>
        <v>68.888888888888886</v>
      </c>
      <c r="J27" s="44">
        <f>IFERROR(VLOOKUP(C27,在庫貼り付け!B:C,2,0),0)</f>
        <v>884</v>
      </c>
      <c r="K27" s="44">
        <f>IFERROR(VLOOKUP(C27,在庫貼り付け!F:G,2,0),0)</f>
        <v>0</v>
      </c>
      <c r="L27" s="44">
        <f>IFERROR(VLOOKUP(C27,入荷予定貼り付け!B:C,2,0),0)</f>
        <v>0</v>
      </c>
      <c r="M27" s="44">
        <f>IFERROR(VLOOKUP(C27,入荷予定貼り付け!I:J,2,0),0)</f>
        <v>0</v>
      </c>
      <c r="N27" s="44">
        <f>IFERROR(VLOOKUP(C27,確保貼り付け!C:D,2,0),0)</f>
        <v>0</v>
      </c>
      <c r="O27" s="45">
        <f t="shared" si="0"/>
        <v>0</v>
      </c>
      <c r="P27" s="45">
        <f t="shared" si="2"/>
        <v>884</v>
      </c>
      <c r="Q27" s="45">
        <f t="shared" si="3"/>
        <v>815.11111111111109</v>
      </c>
      <c r="R27" s="41">
        <f t="shared" si="4"/>
        <v>7.7928607340372047E-2</v>
      </c>
      <c r="S27" s="46"/>
      <c r="T27" s="46"/>
      <c r="V27" s="1"/>
    </row>
    <row r="28" spans="1:22">
      <c r="A28" s="29" t="s">
        <v>1067</v>
      </c>
      <c r="B28" s="30" t="s">
        <v>356</v>
      </c>
      <c r="C28" s="6" t="s">
        <v>141</v>
      </c>
      <c r="D28" s="20" t="s">
        <v>142</v>
      </c>
      <c r="E28" s="19" t="s">
        <v>143</v>
      </c>
      <c r="F28" s="19">
        <v>714</v>
      </c>
      <c r="G28" s="21">
        <v>368</v>
      </c>
      <c r="H28" s="21">
        <f>VLOOKUP(C28,[3]total230428094233!$B:$F,5,0)</f>
        <v>327</v>
      </c>
      <c r="I28" s="21">
        <f t="shared" si="1"/>
        <v>181.66666666666666</v>
      </c>
      <c r="J28" s="44">
        <f>IFERROR(VLOOKUP(C28,在庫貼り付け!B:C,2,0),0)</f>
        <v>1939</v>
      </c>
      <c r="K28" s="44">
        <f>IFERROR(VLOOKUP(C28,在庫貼り付け!F:G,2,0),0)</f>
        <v>0</v>
      </c>
      <c r="L28" s="44">
        <f>IFERROR(VLOOKUP(C28,入荷予定貼り付け!B:C,2,0),0)</f>
        <v>0</v>
      </c>
      <c r="M28" s="44">
        <f>IFERROR(VLOOKUP(C28,入荷予定貼り付け!I:J,2,0),0)</f>
        <v>0</v>
      </c>
      <c r="N28" s="44">
        <f>IFERROR(VLOOKUP(C28,確保貼り付け!C:D,2,0),0)</f>
        <v>0</v>
      </c>
      <c r="O28" s="45">
        <f t="shared" si="0"/>
        <v>0</v>
      </c>
      <c r="P28" s="45">
        <f t="shared" si="2"/>
        <v>1939</v>
      </c>
      <c r="Q28" s="45">
        <f t="shared" si="3"/>
        <v>1757.3333333333333</v>
      </c>
      <c r="R28" s="41">
        <f t="shared" si="4"/>
        <v>9.3690905965274185E-2</v>
      </c>
      <c r="S28" s="46"/>
      <c r="T28" s="46"/>
      <c r="V28" s="1"/>
    </row>
    <row r="29" spans="1:22">
      <c r="A29" s="29" t="s">
        <v>1068</v>
      </c>
      <c r="B29" s="30" t="s">
        <v>356</v>
      </c>
      <c r="C29" s="6" t="s">
        <v>107</v>
      </c>
      <c r="D29" s="20" t="s">
        <v>105</v>
      </c>
      <c r="E29" s="19" t="s">
        <v>87</v>
      </c>
      <c r="F29" s="19">
        <v>1116</v>
      </c>
      <c r="G29" s="21">
        <v>928</v>
      </c>
      <c r="H29" s="21">
        <f>VLOOKUP(C29,[3]total230428094233!$B:$F,5,0)</f>
        <v>696</v>
      </c>
      <c r="I29" s="21">
        <f t="shared" si="1"/>
        <v>386.66666666666669</v>
      </c>
      <c r="J29" s="44">
        <f>IFERROR(VLOOKUP(C29,在庫貼り付け!B:C,2,0),0)</f>
        <v>2920</v>
      </c>
      <c r="K29" s="44">
        <f>IFERROR(VLOOKUP(C29,在庫貼り付け!F:G,2,0),0)</f>
        <v>0</v>
      </c>
      <c r="L29" s="44">
        <f>IFERROR(VLOOKUP(C29,入荷予定貼り付け!B:C,2,0),0)</f>
        <v>0</v>
      </c>
      <c r="M29" s="44">
        <f>IFERROR(VLOOKUP(C29,入荷予定貼り付け!I:J,2,0),0)</f>
        <v>0</v>
      </c>
      <c r="N29" s="44">
        <f>IFERROR(VLOOKUP(C29,確保貼り付け!C:D,2,0),0)</f>
        <v>0</v>
      </c>
      <c r="O29" s="45">
        <f t="shared" si="0"/>
        <v>0</v>
      </c>
      <c r="P29" s="45">
        <f t="shared" si="2"/>
        <v>2920</v>
      </c>
      <c r="Q29" s="45">
        <f t="shared" si="3"/>
        <v>2533.3333333333335</v>
      </c>
      <c r="R29" s="41">
        <f t="shared" si="4"/>
        <v>0.13242009132420091</v>
      </c>
      <c r="S29" s="46"/>
      <c r="T29" s="46"/>
      <c r="V29" s="1"/>
    </row>
    <row r="30" spans="1:22">
      <c r="A30" s="29" t="s">
        <v>1069</v>
      </c>
      <c r="B30" s="30" t="s">
        <v>356</v>
      </c>
      <c r="C30" s="7" t="s">
        <v>156</v>
      </c>
      <c r="D30" s="20" t="s">
        <v>157</v>
      </c>
      <c r="E30" s="19"/>
      <c r="F30" s="19">
        <v>120</v>
      </c>
      <c r="G30" s="21">
        <v>98</v>
      </c>
      <c r="H30" s="21">
        <f>VLOOKUP(C30,[3]total230428094233!$B:$F,5,0)</f>
        <v>107</v>
      </c>
      <c r="I30" s="21">
        <f t="shared" si="1"/>
        <v>59.444444444444443</v>
      </c>
      <c r="J30" s="44">
        <f>IFERROR(VLOOKUP(C30,在庫貼り付け!B:C,2,0),0)</f>
        <v>283</v>
      </c>
      <c r="K30" s="44">
        <f>IFERROR(VLOOKUP(C30,在庫貼り付け!F:G,2,0),0)</f>
        <v>0</v>
      </c>
      <c r="L30" s="44">
        <f>IFERROR(VLOOKUP(C30,入荷予定貼り付け!B:C,2,0),0)</f>
        <v>0</v>
      </c>
      <c r="M30" s="44">
        <f>IFERROR(VLOOKUP(C30,入荷予定貼り付け!I:J,2,0),0)</f>
        <v>0</v>
      </c>
      <c r="N30" s="44">
        <f>IFERROR(VLOOKUP(C30,確保貼り付け!C:D,2,0),0)</f>
        <v>0</v>
      </c>
      <c r="O30" s="45">
        <f t="shared" si="0"/>
        <v>0</v>
      </c>
      <c r="P30" s="45">
        <f t="shared" si="2"/>
        <v>283</v>
      </c>
      <c r="Q30" s="45">
        <f t="shared" si="3"/>
        <v>223.55555555555554</v>
      </c>
      <c r="R30" s="41">
        <f t="shared" si="4"/>
        <v>0.21005104043973302</v>
      </c>
      <c r="S30" s="46"/>
      <c r="T30" s="46"/>
      <c r="V30" s="1"/>
    </row>
    <row r="31" spans="1:22">
      <c r="A31" s="29" t="s">
        <v>1070</v>
      </c>
      <c r="B31" s="30" t="s">
        <v>356</v>
      </c>
      <c r="C31" s="7" t="s">
        <v>158</v>
      </c>
      <c r="D31" s="20" t="s">
        <v>159</v>
      </c>
      <c r="E31" s="19"/>
      <c r="F31" s="19">
        <v>1030</v>
      </c>
      <c r="G31" s="21">
        <v>390</v>
      </c>
      <c r="H31" s="21">
        <f>VLOOKUP(C31,[3]total230428094233!$B:$F,5,0)</f>
        <v>239</v>
      </c>
      <c r="I31" s="21">
        <f t="shared" si="1"/>
        <v>132.77777777777777</v>
      </c>
      <c r="J31" s="44">
        <f>IFERROR(VLOOKUP(C31,在庫貼り付け!B:C,2,0),0)</f>
        <v>2016</v>
      </c>
      <c r="K31" s="44">
        <f>IFERROR(VLOOKUP(C31,在庫貼り付け!F:G,2,0),0)</f>
        <v>0</v>
      </c>
      <c r="L31" s="44">
        <f>IFERROR(VLOOKUP(C31,入荷予定貼り付け!B:C,2,0),0)</f>
        <v>0</v>
      </c>
      <c r="M31" s="44">
        <f>IFERROR(VLOOKUP(C31,入荷予定貼り付け!I:J,2,0),0)</f>
        <v>0</v>
      </c>
      <c r="N31" s="44">
        <f>IFERROR(VLOOKUP(C31,確保貼り付け!C:D,2,0),0)</f>
        <v>0</v>
      </c>
      <c r="O31" s="45">
        <f t="shared" si="0"/>
        <v>0</v>
      </c>
      <c r="P31" s="45">
        <f t="shared" si="2"/>
        <v>2016</v>
      </c>
      <c r="Q31" s="45">
        <f t="shared" si="3"/>
        <v>1883.2222222222222</v>
      </c>
      <c r="R31" s="41">
        <f t="shared" si="4"/>
        <v>6.586199294532627E-2</v>
      </c>
      <c r="S31" s="46"/>
      <c r="T31" s="46"/>
      <c r="V31" s="1"/>
    </row>
    <row r="32" spans="1:22">
      <c r="A32" s="29" t="s">
        <v>1071</v>
      </c>
      <c r="B32" s="30" t="s">
        <v>356</v>
      </c>
      <c r="C32" s="6" t="s">
        <v>122</v>
      </c>
      <c r="D32" s="20" t="s">
        <v>123</v>
      </c>
      <c r="E32" s="19"/>
      <c r="F32" s="19">
        <v>1322</v>
      </c>
      <c r="G32" s="21">
        <v>1075</v>
      </c>
      <c r="H32" s="21">
        <f>VLOOKUP(C32,[3]total230428094233!$B:$F,5,0)</f>
        <v>903</v>
      </c>
      <c r="I32" s="21">
        <f t="shared" si="1"/>
        <v>501.66666666666669</v>
      </c>
      <c r="J32" s="44">
        <f>IFERROR(VLOOKUP(C32,在庫貼り付け!B:C,2,0),0)</f>
        <v>2773</v>
      </c>
      <c r="K32" s="44">
        <f>IFERROR(VLOOKUP(C32,在庫貼り付け!F:G,2,0),0)</f>
        <v>0</v>
      </c>
      <c r="L32" s="44">
        <f>IFERROR(VLOOKUP(C32,入荷予定貼り付け!B:C,2,0),0)</f>
        <v>0</v>
      </c>
      <c r="M32" s="44">
        <f>IFERROR(VLOOKUP(C32,入荷予定貼り付け!I:J,2,0),0)</f>
        <v>0</v>
      </c>
      <c r="N32" s="44">
        <f>IFERROR(VLOOKUP(C32,確保貼り付け!C:D,2,0),0)</f>
        <v>0</v>
      </c>
      <c r="O32" s="45">
        <f t="shared" si="0"/>
        <v>0</v>
      </c>
      <c r="P32" s="45">
        <f t="shared" si="2"/>
        <v>2773</v>
      </c>
      <c r="Q32" s="45">
        <f t="shared" si="3"/>
        <v>2271.3333333333335</v>
      </c>
      <c r="R32" s="41">
        <f t="shared" si="4"/>
        <v>0.18091116720759706</v>
      </c>
      <c r="S32" s="46"/>
      <c r="T32" s="46"/>
      <c r="V32" s="1"/>
    </row>
    <row r="33" spans="1:22">
      <c r="A33" s="29" t="s">
        <v>1072</v>
      </c>
      <c r="B33" s="30" t="s">
        <v>356</v>
      </c>
      <c r="C33" s="17" t="s">
        <v>44</v>
      </c>
      <c r="D33" s="24" t="s">
        <v>45</v>
      </c>
      <c r="E33" s="23"/>
      <c r="F33" s="19">
        <v>1781</v>
      </c>
      <c r="G33" s="21">
        <v>1472</v>
      </c>
      <c r="H33" s="21">
        <f>VLOOKUP(C33,[3]total230428094233!$B:$F,5,0)</f>
        <v>1317</v>
      </c>
      <c r="I33" s="21">
        <f t="shared" si="1"/>
        <v>731.66666666666663</v>
      </c>
      <c r="J33" s="44">
        <f>IFERROR(VLOOKUP(C33,在庫貼り付け!B:C,2,0),0)</f>
        <v>13147</v>
      </c>
      <c r="K33" s="44">
        <f>IFERROR(VLOOKUP(C33,在庫貼り付け!F:G,2,0),0)</f>
        <v>0</v>
      </c>
      <c r="L33" s="44">
        <f>IFERROR(VLOOKUP(C33,入荷予定貼り付け!B:C,2,0),0)</f>
        <v>0</v>
      </c>
      <c r="M33" s="44">
        <f>IFERROR(VLOOKUP(C33,入荷予定貼り付け!I:J,2,0),0)</f>
        <v>0</v>
      </c>
      <c r="N33" s="44">
        <f>IFERROR(VLOOKUP(C33,確保貼り付け!C:D,2,0),0)</f>
        <v>0</v>
      </c>
      <c r="O33" s="45">
        <f t="shared" si="0"/>
        <v>0</v>
      </c>
      <c r="P33" s="45">
        <f t="shared" si="2"/>
        <v>13147</v>
      </c>
      <c r="Q33" s="45">
        <f t="shared" si="3"/>
        <v>12415.333333333334</v>
      </c>
      <c r="R33" s="41">
        <f t="shared" si="4"/>
        <v>5.5652747141299662E-2</v>
      </c>
      <c r="S33" s="46"/>
      <c r="T33" s="46"/>
      <c r="V33" s="157" t="s">
        <v>2831</v>
      </c>
    </row>
    <row r="34" spans="1:22">
      <c r="A34" s="29" t="s">
        <v>1073</v>
      </c>
      <c r="B34" s="30" t="s">
        <v>356</v>
      </c>
      <c r="C34" s="6" t="s">
        <v>184</v>
      </c>
      <c r="D34" s="20" t="s">
        <v>185</v>
      </c>
      <c r="E34" s="19" t="s">
        <v>186</v>
      </c>
      <c r="F34" s="19">
        <v>1210</v>
      </c>
      <c r="G34" s="21">
        <v>214</v>
      </c>
      <c r="H34" s="21">
        <f>VLOOKUP(C34,[3]total230428094233!$B:$F,5,0)</f>
        <v>10</v>
      </c>
      <c r="I34" s="21">
        <f t="shared" si="1"/>
        <v>5.5555555555555554</v>
      </c>
      <c r="J34" s="44">
        <f>IFERROR(VLOOKUP(C34,在庫貼り付け!B:C,2,0),0)</f>
        <v>554</v>
      </c>
      <c r="K34" s="44">
        <f>IFERROR(VLOOKUP(C34,在庫貼り付け!F:G,2,0),0)</f>
        <v>0</v>
      </c>
      <c r="L34" s="44">
        <f>IFERROR(VLOOKUP(C34,入荷予定貼り付け!B:C,2,0),0)</f>
        <v>0</v>
      </c>
      <c r="M34" s="44">
        <f>IFERROR(VLOOKUP(C34,入荷予定貼り付け!I:J,2,0),0)</f>
        <v>0</v>
      </c>
      <c r="N34" s="44">
        <f>IFERROR(VLOOKUP(C34,確保貼り付け!C:D,2,0),0)</f>
        <v>0</v>
      </c>
      <c r="O34" s="45">
        <f t="shared" si="0"/>
        <v>0</v>
      </c>
      <c r="P34" s="45">
        <f t="shared" si="2"/>
        <v>554</v>
      </c>
      <c r="Q34" s="45">
        <f t="shared" si="3"/>
        <v>548.44444444444446</v>
      </c>
      <c r="R34" s="41">
        <f t="shared" si="4"/>
        <v>1.0028078620136381E-2</v>
      </c>
      <c r="S34" s="46"/>
      <c r="T34" s="46"/>
      <c r="V34" s="1"/>
    </row>
    <row r="35" spans="1:22">
      <c r="A35" s="29" t="s">
        <v>1074</v>
      </c>
      <c r="B35" s="30" t="s">
        <v>356</v>
      </c>
      <c r="C35" s="7" t="s">
        <v>1006</v>
      </c>
      <c r="D35" s="20" t="s">
        <v>1261</v>
      </c>
      <c r="E35" s="19" t="s">
        <v>214</v>
      </c>
      <c r="F35" s="19">
        <v>271</v>
      </c>
      <c r="G35" s="21">
        <v>200</v>
      </c>
      <c r="H35" s="21">
        <f>VLOOKUP(C35,[3]total230428094233!$B:$F,5,0)</f>
        <v>127</v>
      </c>
      <c r="I35" s="21">
        <f t="shared" si="1"/>
        <v>70.555555555555557</v>
      </c>
      <c r="J35" s="44">
        <f>IFERROR(VLOOKUP(C35,在庫貼り付け!B:C,2,0),0)</f>
        <v>740</v>
      </c>
      <c r="K35" s="44">
        <f>IFERROR(VLOOKUP(C35,在庫貼り付け!F:G,2,0),0)</f>
        <v>0</v>
      </c>
      <c r="L35" s="44">
        <f>IFERROR(VLOOKUP(C35,入荷予定貼り付け!B:C,2,0),0)</f>
        <v>0</v>
      </c>
      <c r="M35" s="44">
        <f>IFERROR(VLOOKUP(C35,入荷予定貼り付け!I:J,2,0),0)</f>
        <v>0</v>
      </c>
      <c r="N35" s="44">
        <f>IFERROR(VLOOKUP(C35,確保貼り付け!C:D,2,0),0)</f>
        <v>0</v>
      </c>
      <c r="O35" s="45">
        <f t="shared" si="0"/>
        <v>0</v>
      </c>
      <c r="P35" s="45">
        <f t="shared" si="2"/>
        <v>740</v>
      </c>
      <c r="Q35" s="45">
        <f t="shared" si="3"/>
        <v>669.44444444444446</v>
      </c>
      <c r="R35" s="41">
        <f t="shared" si="4"/>
        <v>9.5345345345345348E-2</v>
      </c>
      <c r="S35" s="46"/>
      <c r="T35" s="46"/>
      <c r="V35" s="1"/>
    </row>
    <row r="36" spans="1:22">
      <c r="A36" s="29" t="s">
        <v>1075</v>
      </c>
      <c r="B36" s="30" t="s">
        <v>356</v>
      </c>
      <c r="C36" s="7" t="s">
        <v>209</v>
      </c>
      <c r="D36" s="20" t="s">
        <v>210</v>
      </c>
      <c r="E36" s="19"/>
      <c r="F36" s="19"/>
      <c r="G36" s="21">
        <v>9</v>
      </c>
      <c r="H36" s="21">
        <f>VLOOKUP(C36,[3]total230428094233!$B:$F,5,0)</f>
        <v>1124</v>
      </c>
      <c r="I36" s="21">
        <f t="shared" si="1"/>
        <v>624.44444444444446</v>
      </c>
      <c r="J36" s="44">
        <f>IFERROR(VLOOKUP(C36,在庫貼り付け!B:C,2,0),0)</f>
        <v>106</v>
      </c>
      <c r="K36" s="44">
        <f>IFERROR(VLOOKUP(C36,在庫貼り付け!F:G,2,0),0)</f>
        <v>0</v>
      </c>
      <c r="L36" s="44">
        <f>IFERROR(VLOOKUP(C36,入荷予定貼り付け!B:C,2,0),0)</f>
        <v>0</v>
      </c>
      <c r="M36" s="44">
        <f>IFERROR(VLOOKUP(C36,入荷予定貼り付け!I:J,2,0),0)</f>
        <v>0</v>
      </c>
      <c r="N36" s="44">
        <f>IFERROR(VLOOKUP(C36,確保貼り付け!C:D,2,0),0)</f>
        <v>0</v>
      </c>
      <c r="O36" s="45">
        <f t="shared" si="0"/>
        <v>0</v>
      </c>
      <c r="P36" s="45">
        <f t="shared" si="2"/>
        <v>106</v>
      </c>
      <c r="Q36" s="45">
        <f t="shared" si="3"/>
        <v>-518.44444444444446</v>
      </c>
      <c r="R36" s="41">
        <f t="shared" si="4"/>
        <v>5.8909853249475894</v>
      </c>
      <c r="S36" s="46"/>
      <c r="T36" s="46"/>
      <c r="U36" s="1" t="s">
        <v>2791</v>
      </c>
      <c r="V36" s="1"/>
    </row>
    <row r="37" spans="1:22">
      <c r="A37" s="29" t="s">
        <v>1076</v>
      </c>
      <c r="B37" s="30" t="s">
        <v>356</v>
      </c>
      <c r="C37" s="6" t="s">
        <v>357</v>
      </c>
      <c r="D37" s="20" t="s">
        <v>59</v>
      </c>
      <c r="E37" s="19"/>
      <c r="F37" s="19">
        <v>19</v>
      </c>
      <c r="G37" s="21">
        <v>1283</v>
      </c>
      <c r="H37" s="21">
        <f>VLOOKUP(C37,[3]total230428094233!$B:$F,5,0)</f>
        <v>6</v>
      </c>
      <c r="I37" s="21">
        <f t="shared" si="1"/>
        <v>3.3333333333333335</v>
      </c>
      <c r="J37" s="44">
        <f>IFERROR(VLOOKUP(C37,在庫貼り付け!B:C,2,0),0)</f>
        <v>3105</v>
      </c>
      <c r="K37" s="44">
        <f>IFERROR(VLOOKUP(C37,在庫貼り付け!F:G,2,0),0)</f>
        <v>0</v>
      </c>
      <c r="L37" s="44">
        <f>IFERROR(VLOOKUP(C37,入荷予定貼り付け!B:C,2,0),0)</f>
        <v>0</v>
      </c>
      <c r="M37" s="44">
        <f>IFERROR(VLOOKUP(C37,入荷予定貼り付け!I:J,2,0),0)</f>
        <v>0</v>
      </c>
      <c r="N37" s="44">
        <f>IFERROR(VLOOKUP(C37,確保貼り付け!C:D,2,0),0)</f>
        <v>0</v>
      </c>
      <c r="O37" s="45">
        <f t="shared" si="0"/>
        <v>0</v>
      </c>
      <c r="P37" s="45">
        <f t="shared" si="2"/>
        <v>3105</v>
      </c>
      <c r="Q37" s="45">
        <f t="shared" si="3"/>
        <v>3101.6666666666665</v>
      </c>
      <c r="R37" s="41">
        <f t="shared" si="4"/>
        <v>1.0735373054213634E-3</v>
      </c>
      <c r="S37" s="46"/>
      <c r="T37" s="46"/>
      <c r="V37" s="1"/>
    </row>
    <row r="38" spans="1:22">
      <c r="A38" s="29" t="s">
        <v>1077</v>
      </c>
      <c r="B38" s="30" t="s">
        <v>356</v>
      </c>
      <c r="C38" s="7" t="s">
        <v>219</v>
      </c>
      <c r="D38" s="20" t="s">
        <v>220</v>
      </c>
      <c r="E38" s="19"/>
      <c r="F38" s="19">
        <v>825</v>
      </c>
      <c r="G38" s="21">
        <v>660</v>
      </c>
      <c r="H38" s="21">
        <f>VLOOKUP(C38,[3]total230428094233!$B:$F,5,0)</f>
        <v>1126</v>
      </c>
      <c r="I38" s="21">
        <f t="shared" si="1"/>
        <v>625.55555555555554</v>
      </c>
      <c r="J38" s="44">
        <f>IFERROR(VLOOKUP(C38,在庫貼り付け!B:C,2,0),0)</f>
        <v>2612</v>
      </c>
      <c r="K38" s="44">
        <f>IFERROR(VLOOKUP(C38,在庫貼り付け!F:G,2,0),0)</f>
        <v>210</v>
      </c>
      <c r="L38" s="44">
        <f>IFERROR(VLOOKUP(C38,入荷予定貼り付け!B:C,2,0),0)</f>
        <v>0</v>
      </c>
      <c r="M38" s="44">
        <f>IFERROR(VLOOKUP(C38,入荷予定貼り付け!I:J,2,0),0)</f>
        <v>0</v>
      </c>
      <c r="N38" s="44">
        <f>IFERROR(VLOOKUP(C38,確保貼り付け!C:D,2,0),0)</f>
        <v>210</v>
      </c>
      <c r="O38" s="45">
        <f t="shared" si="0"/>
        <v>0</v>
      </c>
      <c r="P38" s="45">
        <f t="shared" si="2"/>
        <v>2402</v>
      </c>
      <c r="Q38" s="45">
        <f t="shared" si="3"/>
        <v>1986.4444444444443</v>
      </c>
      <c r="R38" s="41">
        <f t="shared" si="4"/>
        <v>0.22167099771635562</v>
      </c>
      <c r="S38" s="46"/>
      <c r="T38" s="46"/>
      <c r="V38" s="157" t="s">
        <v>2808</v>
      </c>
    </row>
    <row r="39" spans="1:22">
      <c r="A39" s="29" t="s">
        <v>1078</v>
      </c>
      <c r="B39" s="30" t="s">
        <v>356</v>
      </c>
      <c r="C39" s="6" t="s">
        <v>358</v>
      </c>
      <c r="D39" s="20" t="s">
        <v>352</v>
      </c>
      <c r="E39" s="19"/>
      <c r="F39" s="19">
        <v>33</v>
      </c>
      <c r="G39" s="21">
        <v>994</v>
      </c>
      <c r="H39" s="21">
        <f>VLOOKUP(C39,[3]total230428094233!$B:$F,5,0)</f>
        <v>19</v>
      </c>
      <c r="I39" s="21">
        <f t="shared" si="1"/>
        <v>10.555555555555555</v>
      </c>
      <c r="J39" s="44">
        <f>IFERROR(VLOOKUP(C39,在庫貼り付け!B:C,2,0),0)</f>
        <v>4553</v>
      </c>
      <c r="K39" s="44">
        <f>IFERROR(VLOOKUP(C39,在庫貼り付け!F:G,2,0),0)</f>
        <v>0</v>
      </c>
      <c r="L39" s="44">
        <f>IFERROR(VLOOKUP(C39,入荷予定貼り付け!B:C,2,0),0)</f>
        <v>0</v>
      </c>
      <c r="M39" s="44">
        <f>IFERROR(VLOOKUP(C39,入荷予定貼り付け!I:J,2,0),0)</f>
        <v>0</v>
      </c>
      <c r="N39" s="44">
        <f>IFERROR(VLOOKUP(C39,確保貼り付け!C:D,2,0),0)</f>
        <v>0</v>
      </c>
      <c r="O39" s="45">
        <f t="shared" si="0"/>
        <v>0</v>
      </c>
      <c r="P39" s="45">
        <f t="shared" si="2"/>
        <v>4553</v>
      </c>
      <c r="Q39" s="45">
        <f t="shared" si="3"/>
        <v>4542.4444444444443</v>
      </c>
      <c r="R39" s="41">
        <f t="shared" si="4"/>
        <v>2.3183737218439612E-3</v>
      </c>
      <c r="S39" s="46"/>
      <c r="T39" s="46"/>
      <c r="V39" s="1"/>
    </row>
    <row r="40" spans="1:22">
      <c r="A40" s="29" t="s">
        <v>1079</v>
      </c>
      <c r="B40" s="30" t="s">
        <v>356</v>
      </c>
      <c r="C40" s="17" t="s">
        <v>258</v>
      </c>
      <c r="D40" s="24" t="s">
        <v>259</v>
      </c>
      <c r="E40" s="23"/>
      <c r="F40" s="19">
        <v>15</v>
      </c>
      <c r="G40" s="21">
        <v>257</v>
      </c>
      <c r="H40" s="21">
        <f>VLOOKUP(C40,[3]total230428094233!$B:$F,5,0)</f>
        <v>91</v>
      </c>
      <c r="I40" s="21">
        <f t="shared" si="1"/>
        <v>50.555555555555557</v>
      </c>
      <c r="J40" s="44">
        <f>IFERROR(VLOOKUP(C40,在庫貼り付け!B:C,2,0),0)</f>
        <v>761</v>
      </c>
      <c r="K40" s="44">
        <f>IFERROR(VLOOKUP(C40,在庫貼り付け!F:G,2,0),0)</f>
        <v>0</v>
      </c>
      <c r="L40" s="44">
        <f>IFERROR(VLOOKUP(C40,入荷予定貼り付け!B:C,2,0),0)</f>
        <v>0</v>
      </c>
      <c r="M40" s="44">
        <f>IFERROR(VLOOKUP(C40,入荷予定貼り付け!I:J,2,0),0)</f>
        <v>0</v>
      </c>
      <c r="N40" s="44">
        <f>IFERROR(VLOOKUP(C40,確保貼り付け!C:D,2,0),0)</f>
        <v>0</v>
      </c>
      <c r="O40" s="45">
        <f t="shared" si="0"/>
        <v>0</v>
      </c>
      <c r="P40" s="45">
        <f t="shared" si="2"/>
        <v>761</v>
      </c>
      <c r="Q40" s="45">
        <f t="shared" si="3"/>
        <v>710.44444444444446</v>
      </c>
      <c r="R40" s="41">
        <f t="shared" si="4"/>
        <v>6.6433055920572345E-2</v>
      </c>
      <c r="S40" s="46"/>
      <c r="T40" s="46"/>
      <c r="V40" s="1"/>
    </row>
    <row r="41" spans="1:22">
      <c r="A41" s="29" t="s">
        <v>1080</v>
      </c>
      <c r="B41" s="30" t="s">
        <v>356</v>
      </c>
      <c r="C41" s="6" t="s">
        <v>36</v>
      </c>
      <c r="D41" s="20" t="s">
        <v>37</v>
      </c>
      <c r="E41" s="19"/>
      <c r="F41" s="19">
        <v>940</v>
      </c>
      <c r="G41" s="21">
        <v>457</v>
      </c>
      <c r="H41" s="21">
        <f>VLOOKUP(C41,[3]total230428094233!$B:$F,5,0)</f>
        <v>997</v>
      </c>
      <c r="I41" s="21">
        <f t="shared" si="1"/>
        <v>553.88888888888891</v>
      </c>
      <c r="J41" s="44">
        <f>IFERROR(VLOOKUP(C41,在庫貼り付け!B:C,2,0),0)</f>
        <v>218</v>
      </c>
      <c r="K41" s="44">
        <f>IFERROR(VLOOKUP(C41,在庫貼り付け!F:G,2,0),0)</f>
        <v>0</v>
      </c>
      <c r="L41" s="44">
        <f>IFERROR(VLOOKUP(C41,入荷予定貼り付け!B:C,2,0),0)</f>
        <v>0</v>
      </c>
      <c r="M41" s="44">
        <f>IFERROR(VLOOKUP(C41,入荷予定貼り付け!I:J,2,0),0)</f>
        <v>0</v>
      </c>
      <c r="N41" s="44">
        <f>IFERROR(VLOOKUP(C41,確保貼り付け!C:D,2,0),0)</f>
        <v>0</v>
      </c>
      <c r="O41" s="45">
        <f t="shared" si="0"/>
        <v>0</v>
      </c>
      <c r="P41" s="45">
        <f t="shared" si="2"/>
        <v>218</v>
      </c>
      <c r="Q41" s="45">
        <f t="shared" si="3"/>
        <v>-335.88888888888891</v>
      </c>
      <c r="R41" s="41">
        <f t="shared" si="4"/>
        <v>2.5407747196738022</v>
      </c>
      <c r="S41" s="46"/>
      <c r="T41" s="46"/>
      <c r="U41" s="1" t="s">
        <v>2871</v>
      </c>
      <c r="V41" s="1"/>
    </row>
    <row r="42" spans="1:22">
      <c r="A42" s="29" t="s">
        <v>1081</v>
      </c>
      <c r="B42" s="30" t="s">
        <v>356</v>
      </c>
      <c r="C42" s="6" t="s">
        <v>24</v>
      </c>
      <c r="D42" s="20" t="s">
        <v>25</v>
      </c>
      <c r="E42" s="19"/>
      <c r="F42" s="19">
        <v>149</v>
      </c>
      <c r="G42" s="21">
        <v>373</v>
      </c>
      <c r="H42" s="21">
        <f>VLOOKUP(C42,[3]total230428094233!$B:$F,5,0)</f>
        <v>54</v>
      </c>
      <c r="I42" s="21">
        <f t="shared" si="1"/>
        <v>30</v>
      </c>
      <c r="J42" s="44">
        <f>IFERROR(VLOOKUP(C42,在庫貼り付け!B:C,2,0),0)</f>
        <v>868</v>
      </c>
      <c r="K42" s="44">
        <f>IFERROR(VLOOKUP(C42,在庫貼り付け!F:G,2,0),0)</f>
        <v>0</v>
      </c>
      <c r="L42" s="44">
        <f>IFERROR(VLOOKUP(C42,入荷予定貼り付け!B:C,2,0),0)</f>
        <v>0</v>
      </c>
      <c r="M42" s="44">
        <f>IFERROR(VLOOKUP(C42,入荷予定貼り付け!I:J,2,0),0)</f>
        <v>0</v>
      </c>
      <c r="N42" s="44">
        <f>IFERROR(VLOOKUP(C42,確保貼り付け!C:D,2,0),0)</f>
        <v>0</v>
      </c>
      <c r="O42" s="45">
        <f t="shared" si="0"/>
        <v>0</v>
      </c>
      <c r="P42" s="45">
        <f t="shared" si="2"/>
        <v>868</v>
      </c>
      <c r="Q42" s="45">
        <f t="shared" si="3"/>
        <v>838</v>
      </c>
      <c r="R42" s="41">
        <f t="shared" si="4"/>
        <v>3.4562211981566823E-2</v>
      </c>
      <c r="S42" s="46"/>
      <c r="T42" s="46"/>
      <c r="U42" s="1" t="s">
        <v>2871</v>
      </c>
      <c r="V42" s="1"/>
    </row>
    <row r="43" spans="1:22">
      <c r="A43" s="29" t="s">
        <v>1082</v>
      </c>
      <c r="B43" s="30" t="s">
        <v>356</v>
      </c>
      <c r="C43" s="6" t="s">
        <v>83</v>
      </c>
      <c r="D43" s="20" t="s">
        <v>84</v>
      </c>
      <c r="E43" s="19" t="s">
        <v>85</v>
      </c>
      <c r="F43" s="19">
        <v>2264</v>
      </c>
      <c r="G43" s="21">
        <v>1923</v>
      </c>
      <c r="H43" s="21">
        <f>VLOOKUP(C43,[3]total230428094233!$B:$F,5,0)</f>
        <v>1538</v>
      </c>
      <c r="I43" s="21">
        <f t="shared" si="1"/>
        <v>854.44444444444446</v>
      </c>
      <c r="J43" s="44">
        <f>IFERROR(VLOOKUP(C43,在庫貼り付け!B:C,2,0),0)</f>
        <v>2528</v>
      </c>
      <c r="K43" s="44">
        <f>IFERROR(VLOOKUP(C43,在庫貼り付け!F:G,2,0),0)</f>
        <v>0</v>
      </c>
      <c r="L43" s="44">
        <f>IFERROR(VLOOKUP(C43,入荷予定貼り付け!B:C,2,0),0)</f>
        <v>0</v>
      </c>
      <c r="M43" s="44">
        <f>IFERROR(VLOOKUP(C43,入荷予定貼り付け!I:J,2,0),0)</f>
        <v>0</v>
      </c>
      <c r="N43" s="44">
        <f>IFERROR(VLOOKUP(C43,確保貼り付け!C:D,2,0),0)</f>
        <v>0</v>
      </c>
      <c r="O43" s="45">
        <f>K43+M43-N43</f>
        <v>0</v>
      </c>
      <c r="P43" s="45">
        <f t="shared" si="2"/>
        <v>2528</v>
      </c>
      <c r="Q43" s="45">
        <f t="shared" si="3"/>
        <v>1673.5555555555557</v>
      </c>
      <c r="R43" s="41">
        <f>I43/SUM(J43:K43)</f>
        <v>0.33799226441631508</v>
      </c>
      <c r="S43" s="46"/>
      <c r="T43" s="46"/>
      <c r="V43" s="157" t="s">
        <v>2809</v>
      </c>
    </row>
    <row r="44" spans="1:22">
      <c r="A44" s="29" t="s">
        <v>1083</v>
      </c>
      <c r="B44" s="30" t="s">
        <v>356</v>
      </c>
      <c r="C44" s="6" t="s">
        <v>67</v>
      </c>
      <c r="D44" s="20" t="s">
        <v>68</v>
      </c>
      <c r="E44" s="19"/>
      <c r="F44" s="19">
        <v>3482</v>
      </c>
      <c r="G44" s="21">
        <v>1186</v>
      </c>
      <c r="H44" s="21">
        <f>VLOOKUP(C44,[3]total230428094233!$B:$F,5,0)</f>
        <v>891</v>
      </c>
      <c r="I44" s="21">
        <f t="shared" si="1"/>
        <v>495</v>
      </c>
      <c r="J44" s="44">
        <f>IFERROR(VLOOKUP(C44,在庫貼り付け!B:C,2,0),0)</f>
        <v>174</v>
      </c>
      <c r="K44" s="44">
        <f>IFERROR(VLOOKUP(C44,在庫貼り付け!F:G,2,0),0)</f>
        <v>0</v>
      </c>
      <c r="L44" s="44">
        <f>IFERROR(VLOOKUP(C44,入荷予定貼り付け!B:C,2,0),0)</f>
        <v>0</v>
      </c>
      <c r="M44" s="44">
        <f>IFERROR(VLOOKUP(C44,入荷予定貼り付け!I:J,2,0),0)</f>
        <v>0</v>
      </c>
      <c r="N44" s="44">
        <f>IFERROR(VLOOKUP(C44,確保貼り付け!C:D,2,0),0)</f>
        <v>0</v>
      </c>
      <c r="O44" s="45">
        <f t="shared" si="0"/>
        <v>0</v>
      </c>
      <c r="P44" s="45">
        <f t="shared" si="2"/>
        <v>174</v>
      </c>
      <c r="Q44" s="45">
        <f t="shared" si="3"/>
        <v>-321</v>
      </c>
      <c r="R44" s="41">
        <f t="shared" si="4"/>
        <v>2.8448275862068964</v>
      </c>
      <c r="S44" s="46"/>
      <c r="T44" s="46"/>
      <c r="V44" s="1"/>
    </row>
    <row r="45" spans="1:22">
      <c r="A45" s="29" t="s">
        <v>1084</v>
      </c>
      <c r="B45" s="30" t="s">
        <v>356</v>
      </c>
      <c r="C45" s="6" t="s">
        <v>20</v>
      </c>
      <c r="D45" s="20" t="s">
        <v>21</v>
      </c>
      <c r="E45" s="19"/>
      <c r="F45" s="19">
        <v>5224</v>
      </c>
      <c r="G45" s="21">
        <v>1145</v>
      </c>
      <c r="H45" s="21">
        <f>VLOOKUP(C45,[3]total230428094233!$B:$F,5,0)</f>
        <v>1237</v>
      </c>
      <c r="I45" s="21">
        <f t="shared" si="1"/>
        <v>687.22222222222217</v>
      </c>
      <c r="J45" s="44">
        <f>IFERROR(VLOOKUP(C45,在庫貼り付け!B:C,2,0),0)</f>
        <v>3624</v>
      </c>
      <c r="K45" s="44">
        <f>IFERROR(VLOOKUP(C45,在庫貼り付け!F:G,2,0),0)</f>
        <v>1040</v>
      </c>
      <c r="L45" s="44">
        <f>IFERROR(VLOOKUP(C45,入荷予定貼り付け!B:C,2,0),0)</f>
        <v>0</v>
      </c>
      <c r="M45" s="44">
        <f>IFERROR(VLOOKUP(C45,入荷予定貼り付け!I:J,2,0),0)</f>
        <v>0</v>
      </c>
      <c r="N45" s="44">
        <f>IFERROR(VLOOKUP(C45,確保貼り付け!C:D,2,0),0)</f>
        <v>1040</v>
      </c>
      <c r="O45" s="45">
        <f t="shared" si="0"/>
        <v>0</v>
      </c>
      <c r="P45" s="45">
        <f t="shared" si="2"/>
        <v>2584</v>
      </c>
      <c r="Q45" s="45">
        <f t="shared" si="3"/>
        <v>2936.7777777777778</v>
      </c>
      <c r="R45" s="41">
        <f t="shared" si="4"/>
        <v>0.14734610253478178</v>
      </c>
      <c r="S45" s="46"/>
      <c r="T45" s="46"/>
      <c r="V45" s="157" t="s">
        <v>2810</v>
      </c>
    </row>
    <row r="46" spans="1:22">
      <c r="A46" s="29" t="s">
        <v>1085</v>
      </c>
      <c r="B46" s="30" t="s">
        <v>356</v>
      </c>
      <c r="C46" s="6" t="s">
        <v>150</v>
      </c>
      <c r="D46" s="20" t="s">
        <v>151</v>
      </c>
      <c r="E46" s="19"/>
      <c r="F46" s="19"/>
      <c r="G46" s="21">
        <v>537</v>
      </c>
      <c r="H46" s="21">
        <f>VLOOKUP(C46,[3]total230428094233!$B:$F,5,0)</f>
        <v>2301</v>
      </c>
      <c r="I46" s="21">
        <f t="shared" si="1"/>
        <v>1278.3333333333333</v>
      </c>
      <c r="J46" s="44">
        <f>IFERROR(VLOOKUP(C46,在庫貼り付け!B:C,2,0),0)</f>
        <v>2266</v>
      </c>
      <c r="K46" s="44">
        <f>IFERROR(VLOOKUP(C46,在庫貼り付け!F:G,2,0),0)</f>
        <v>430</v>
      </c>
      <c r="L46" s="44">
        <f>IFERROR(VLOOKUP(C46,入荷予定貼り付け!B:C,2,0),0)</f>
        <v>0</v>
      </c>
      <c r="M46" s="44">
        <f>IFERROR(VLOOKUP(C46,入荷予定貼り付け!I:J,2,0),0)</f>
        <v>0</v>
      </c>
      <c r="N46" s="44">
        <f>IFERROR(VLOOKUP(C46,確保貼り付け!C:D,2,0),0)</f>
        <v>850</v>
      </c>
      <c r="O46" s="45">
        <f t="shared" si="0"/>
        <v>-420</v>
      </c>
      <c r="P46" s="45">
        <f t="shared" si="2"/>
        <v>1416</v>
      </c>
      <c r="Q46" s="45">
        <f t="shared" si="3"/>
        <v>567.66666666666674</v>
      </c>
      <c r="R46" s="41">
        <f>I46/SUM(J46:K46)</f>
        <v>0.47415924826904055</v>
      </c>
      <c r="S46" s="46"/>
      <c r="T46" s="46"/>
      <c r="V46" s="157" t="s">
        <v>2811</v>
      </c>
    </row>
    <row r="47" spans="1:22">
      <c r="A47" s="29" t="s">
        <v>1086</v>
      </c>
      <c r="B47" s="30" t="s">
        <v>356</v>
      </c>
      <c r="C47" s="6" t="s">
        <v>164</v>
      </c>
      <c r="D47" s="20" t="s">
        <v>163</v>
      </c>
      <c r="E47" s="19" t="s">
        <v>165</v>
      </c>
      <c r="F47" s="19">
        <v>1023</v>
      </c>
      <c r="G47" s="21">
        <v>517</v>
      </c>
      <c r="H47" s="21">
        <f>VLOOKUP(C47,[3]total230428094233!$B:$F,5,0)</f>
        <v>609</v>
      </c>
      <c r="I47" s="21">
        <f t="shared" si="1"/>
        <v>338.33333333333331</v>
      </c>
      <c r="J47" s="44">
        <f>IFERROR(VLOOKUP(C47,在庫貼り付け!B:C,2,0),0)</f>
        <v>1265</v>
      </c>
      <c r="K47" s="44">
        <f>IFERROR(VLOOKUP(C47,在庫貼り付け!F:G,2,0),0)</f>
        <v>0</v>
      </c>
      <c r="L47" s="44">
        <f>IFERROR(VLOOKUP(C47,入荷予定貼り付け!B:C,2,0),0)</f>
        <v>0</v>
      </c>
      <c r="M47" s="44">
        <f>IFERROR(VLOOKUP(C47,入荷予定貼り付け!I:J,2,0),0)</f>
        <v>0</v>
      </c>
      <c r="N47" s="44">
        <f>IFERROR(VLOOKUP(C47,確保貼り付け!C:D,2,0),0)</f>
        <v>0</v>
      </c>
      <c r="O47" s="45">
        <f t="shared" si="0"/>
        <v>0</v>
      </c>
      <c r="P47" s="45">
        <f t="shared" si="2"/>
        <v>1265</v>
      </c>
      <c r="Q47" s="45">
        <f t="shared" si="3"/>
        <v>926.66666666666674</v>
      </c>
      <c r="R47" s="41">
        <f t="shared" si="4"/>
        <v>0.26745718050065875</v>
      </c>
      <c r="S47" s="46"/>
      <c r="T47" s="46"/>
      <c r="V47" s="157" t="s">
        <v>2809</v>
      </c>
    </row>
    <row r="48" spans="1:22" s="152" customFormat="1" ht="15.75">
      <c r="A48" s="144" t="s">
        <v>1087</v>
      </c>
      <c r="B48" s="145" t="s">
        <v>356</v>
      </c>
      <c r="C48" s="146" t="s">
        <v>233</v>
      </c>
      <c r="D48" s="147" t="s">
        <v>234</v>
      </c>
      <c r="E48" s="146"/>
      <c r="F48" s="146">
        <v>843</v>
      </c>
      <c r="G48" s="148">
        <v>647</v>
      </c>
      <c r="H48" s="21">
        <f>VLOOKUP(C48,[3]total230428094233!$B:$F,5,0)</f>
        <v>2167</v>
      </c>
      <c r="I48" s="21">
        <f t="shared" si="1"/>
        <v>1203.8888888888889</v>
      </c>
      <c r="J48" s="148">
        <f>IFERROR(VLOOKUP(C48,在庫貼り付け!B:C,2,0),0)</f>
        <v>0</v>
      </c>
      <c r="K48" s="148">
        <f>IFERROR(VLOOKUP(C48,在庫貼り付け!F:G,2,0),0)</f>
        <v>0</v>
      </c>
      <c r="L48" s="148">
        <f>IFERROR(VLOOKUP(C48,入荷予定貼り付け!B:C,2,0),0)</f>
        <v>0</v>
      </c>
      <c r="M48" s="148">
        <f>IFERROR(VLOOKUP(C48,入荷予定貼り付け!I:J,2,0),0)</f>
        <v>0</v>
      </c>
      <c r="N48" s="148">
        <f>IFERROR(VLOOKUP(C48,確保貼り付け!C:D,2,0),0)</f>
        <v>0</v>
      </c>
      <c r="O48" s="149">
        <f t="shared" si="0"/>
        <v>0</v>
      </c>
      <c r="P48" s="45">
        <f t="shared" si="2"/>
        <v>0</v>
      </c>
      <c r="Q48" s="45">
        <f t="shared" si="3"/>
        <v>-1203.8888888888889</v>
      </c>
      <c r="R48" s="150" t="e">
        <f>I48/SUM(J48:K48)</f>
        <v>#DIV/0!</v>
      </c>
      <c r="S48" s="151"/>
      <c r="T48" s="151"/>
      <c r="U48" s="152" t="s">
        <v>1284</v>
      </c>
    </row>
    <row r="49" spans="1:22">
      <c r="A49" s="29" t="s">
        <v>1088</v>
      </c>
      <c r="B49" s="30" t="s">
        <v>356</v>
      </c>
      <c r="C49" s="7" t="s">
        <v>205</v>
      </c>
      <c r="D49" s="20" t="s">
        <v>206</v>
      </c>
      <c r="E49" s="19"/>
      <c r="F49" s="19">
        <v>1465</v>
      </c>
      <c r="G49" s="21">
        <v>1744</v>
      </c>
      <c r="H49" s="21">
        <f>VLOOKUP(C49,[3]total230428094233!$B:$F,5,0)</f>
        <v>772</v>
      </c>
      <c r="I49" s="21">
        <f t="shared" si="1"/>
        <v>428.88888888888891</v>
      </c>
      <c r="J49" s="44">
        <f>IFERROR(VLOOKUP(C49,在庫貼り付け!B:C,2,0),0)</f>
        <v>2999</v>
      </c>
      <c r="K49" s="44">
        <f>IFERROR(VLOOKUP(C49,在庫貼り付け!F:G,2,0),0)</f>
        <v>0</v>
      </c>
      <c r="L49" s="44">
        <f>IFERROR(VLOOKUP(C49,入荷予定貼り付け!B:C,2,0),0)</f>
        <v>0</v>
      </c>
      <c r="M49" s="44">
        <f>IFERROR(VLOOKUP(C49,入荷予定貼り付け!I:J,2,0),0)</f>
        <v>0</v>
      </c>
      <c r="N49" s="44">
        <f>IFERROR(VLOOKUP(C49,確保貼り付け!C:D,2,0),0)</f>
        <v>0</v>
      </c>
      <c r="O49" s="45">
        <f t="shared" si="0"/>
        <v>0</v>
      </c>
      <c r="P49" s="45">
        <f t="shared" si="2"/>
        <v>2999</v>
      </c>
      <c r="Q49" s="45">
        <f t="shared" si="3"/>
        <v>2570.1111111111113</v>
      </c>
      <c r="R49" s="41">
        <f t="shared" si="4"/>
        <v>0.14301063317402099</v>
      </c>
      <c r="S49" s="46"/>
      <c r="T49" s="46"/>
      <c r="V49" s="1"/>
    </row>
    <row r="50" spans="1:22" s="152" customFormat="1" ht="15.75">
      <c r="A50" s="144" t="s">
        <v>1089</v>
      </c>
      <c r="B50" s="145" t="s">
        <v>356</v>
      </c>
      <c r="C50" s="153" t="s">
        <v>1264</v>
      </c>
      <c r="D50" s="154" t="s">
        <v>64</v>
      </c>
      <c r="E50" s="153"/>
      <c r="F50" s="146">
        <v>1087</v>
      </c>
      <c r="G50" s="148">
        <v>665</v>
      </c>
      <c r="H50" s="21">
        <f>VLOOKUP(C50,[3]total230428094233!$B:$F,5,0)</f>
        <v>2030</v>
      </c>
      <c r="I50" s="21">
        <f t="shared" si="1"/>
        <v>1127.7777777777778</v>
      </c>
      <c r="J50" s="148">
        <f>IFERROR(VLOOKUP(C50,在庫貼り付け!B:C,2,0),0)</f>
        <v>0</v>
      </c>
      <c r="K50" s="148">
        <f>IFERROR(VLOOKUP(C50,在庫貼り付け!F:G,2,0),0)</f>
        <v>0</v>
      </c>
      <c r="L50" s="148">
        <f>IFERROR(VLOOKUP(C50,入荷予定貼り付け!B:C,2,0),0)</f>
        <v>0</v>
      </c>
      <c r="M50" s="148">
        <f>IFERROR(VLOOKUP(C50,入荷予定貼り付け!I:J,2,0),0)</f>
        <v>0</v>
      </c>
      <c r="N50" s="148">
        <f>IFERROR(VLOOKUP(C50,確保貼り付け!C:D,2,0),0)</f>
        <v>0</v>
      </c>
      <c r="O50" s="149">
        <f t="shared" si="0"/>
        <v>0</v>
      </c>
      <c r="P50" s="45">
        <f t="shared" si="2"/>
        <v>0</v>
      </c>
      <c r="Q50" s="45">
        <f t="shared" si="3"/>
        <v>-1127.7777777777778</v>
      </c>
      <c r="R50" s="150" t="e">
        <f t="shared" si="4"/>
        <v>#DIV/0!</v>
      </c>
      <c r="S50" s="151"/>
      <c r="T50" s="151"/>
      <c r="U50" s="152" t="s">
        <v>1284</v>
      </c>
    </row>
    <row r="51" spans="1:22">
      <c r="A51" s="29" t="s">
        <v>1090</v>
      </c>
      <c r="B51" s="30" t="s">
        <v>356</v>
      </c>
      <c r="C51" s="6" t="s">
        <v>99</v>
      </c>
      <c r="D51" s="20" t="s">
        <v>97</v>
      </c>
      <c r="E51" s="19" t="s">
        <v>87</v>
      </c>
      <c r="F51" s="19">
        <v>2129</v>
      </c>
      <c r="G51" s="21">
        <v>2065</v>
      </c>
      <c r="H51" s="21">
        <f>VLOOKUP(C51,[3]total230428094233!$B:$F,5,0)</f>
        <v>1995</v>
      </c>
      <c r="I51" s="21">
        <f t="shared" si="1"/>
        <v>1108.3333333333333</v>
      </c>
      <c r="J51" s="44">
        <f>IFERROR(VLOOKUP(C51,在庫貼り付け!B:C,2,0),0)</f>
        <v>318</v>
      </c>
      <c r="K51" s="44">
        <f>IFERROR(VLOOKUP(C51,在庫貼り付け!F:G,2,0),0)</f>
        <v>0</v>
      </c>
      <c r="L51" s="44">
        <f>IFERROR(VLOOKUP(C51,入荷予定貼り付け!B:C,2,0),0)</f>
        <v>1500</v>
      </c>
      <c r="M51" s="44">
        <f>IFERROR(VLOOKUP(C51,入荷予定貼り付け!I:J,2,0),0)</f>
        <v>0</v>
      </c>
      <c r="N51" s="44">
        <f>IFERROR(VLOOKUP(C51,確保貼り付け!C:D,2,0),0)</f>
        <v>0</v>
      </c>
      <c r="O51" s="45">
        <f t="shared" si="0"/>
        <v>0</v>
      </c>
      <c r="P51" s="45">
        <f t="shared" si="2"/>
        <v>1818</v>
      </c>
      <c r="Q51" s="45">
        <f t="shared" si="3"/>
        <v>709.66666666666674</v>
      </c>
      <c r="R51" s="41">
        <f t="shared" si="4"/>
        <v>3.4853249475890982</v>
      </c>
      <c r="S51" s="46"/>
      <c r="T51" s="46"/>
      <c r="V51" s="1"/>
    </row>
    <row r="52" spans="1:22">
      <c r="A52" s="29" t="s">
        <v>1091</v>
      </c>
      <c r="B52" s="30" t="s">
        <v>356</v>
      </c>
      <c r="C52" s="6" t="s">
        <v>28</v>
      </c>
      <c r="D52" s="20" t="s">
        <v>29</v>
      </c>
      <c r="E52" s="19"/>
      <c r="F52" s="19">
        <v>1540</v>
      </c>
      <c r="G52" s="21">
        <v>597</v>
      </c>
      <c r="H52" s="21">
        <f>VLOOKUP(C52,[3]total230428094233!$B:$F,5,0)</f>
        <v>318</v>
      </c>
      <c r="I52" s="21">
        <f t="shared" si="1"/>
        <v>176.66666666666666</v>
      </c>
      <c r="J52" s="44">
        <f>IFERROR(VLOOKUP(C52,在庫貼り付け!B:C,2,0),0)</f>
        <v>0</v>
      </c>
      <c r="K52" s="44">
        <f>IFERROR(VLOOKUP(C52,在庫貼り付け!F:G,2,0),0)</f>
        <v>0</v>
      </c>
      <c r="L52" s="44">
        <f>IFERROR(VLOOKUP(C52,入荷予定貼り付け!B:C,2,0),0)</f>
        <v>0</v>
      </c>
      <c r="M52" s="44">
        <f>IFERROR(VLOOKUP(C52,入荷予定貼り付け!I:J,2,0),0)</f>
        <v>0</v>
      </c>
      <c r="N52" s="44">
        <f>IFERROR(VLOOKUP(C52,確保貼り付け!C:D,2,0),0)</f>
        <v>0</v>
      </c>
      <c r="O52" s="45">
        <f t="shared" si="0"/>
        <v>0</v>
      </c>
      <c r="P52" s="45">
        <f t="shared" si="2"/>
        <v>0</v>
      </c>
      <c r="Q52" s="45">
        <f t="shared" si="3"/>
        <v>-176.66666666666666</v>
      </c>
      <c r="R52" s="41" t="e">
        <f t="shared" si="4"/>
        <v>#DIV/0!</v>
      </c>
      <c r="S52" s="46"/>
      <c r="T52" s="46"/>
      <c r="V52" s="1"/>
    </row>
    <row r="53" spans="1:22">
      <c r="A53" s="29" t="s">
        <v>1092</v>
      </c>
      <c r="B53" s="30" t="s">
        <v>356</v>
      </c>
      <c r="C53" s="16" t="s">
        <v>40</v>
      </c>
      <c r="D53" s="35" t="s">
        <v>41</v>
      </c>
      <c r="E53" s="19"/>
      <c r="F53" s="19"/>
      <c r="G53" s="21">
        <v>2665</v>
      </c>
      <c r="H53" s="21">
        <f>VLOOKUP(C53,[3]total230428094233!$B:$F,5,0)</f>
        <v>1827</v>
      </c>
      <c r="I53" s="21">
        <f t="shared" si="1"/>
        <v>1015</v>
      </c>
      <c r="J53" s="44">
        <f>IFERROR(VLOOKUP(C53,在庫貼り付け!B:C,2,0),0)</f>
        <v>10443</v>
      </c>
      <c r="K53" s="44">
        <f>IFERROR(VLOOKUP(C53,在庫貼り付け!F:G,2,0),0)</f>
        <v>3795</v>
      </c>
      <c r="L53" s="44">
        <f>IFERROR(VLOOKUP(C53,入荷予定貼り付け!B:C,2,0),0)</f>
        <v>0</v>
      </c>
      <c r="M53" s="44">
        <f>IFERROR(VLOOKUP(C53,入荷予定貼り付け!I:J,2,0),0)</f>
        <v>0</v>
      </c>
      <c r="N53" s="44">
        <f>IFERROR(VLOOKUP(C53,確保貼り付け!C:D,2,0),0)</f>
        <v>5035</v>
      </c>
      <c r="O53" s="45">
        <f t="shared" si="0"/>
        <v>-1240</v>
      </c>
      <c r="P53" s="45">
        <f t="shared" si="2"/>
        <v>5408</v>
      </c>
      <c r="Q53" s="45">
        <f t="shared" si="3"/>
        <v>8188</v>
      </c>
      <c r="R53" s="41">
        <f t="shared" si="4"/>
        <v>7.128810226155359E-2</v>
      </c>
      <c r="S53" s="46"/>
      <c r="T53" s="46"/>
      <c r="V53" s="157" t="s">
        <v>2832</v>
      </c>
    </row>
    <row r="54" spans="1:22" s="152" customFormat="1" ht="15.75">
      <c r="A54" s="144" t="s">
        <v>1093</v>
      </c>
      <c r="B54" s="145" t="s">
        <v>356</v>
      </c>
      <c r="C54" s="146" t="s">
        <v>136</v>
      </c>
      <c r="D54" s="147" t="s">
        <v>1308</v>
      </c>
      <c r="E54" s="146"/>
      <c r="F54" s="146">
        <v>756</v>
      </c>
      <c r="G54" s="148">
        <v>52</v>
      </c>
      <c r="H54" s="21">
        <f>VLOOKUP(C54,[3]total230428094233!$B:$F,5,0)</f>
        <v>43</v>
      </c>
      <c r="I54" s="21">
        <f t="shared" si="1"/>
        <v>23.888888888888889</v>
      </c>
      <c r="J54" s="148">
        <f>IFERROR(VLOOKUP(C54,在庫貼り付け!B:C,2,0),0)</f>
        <v>33</v>
      </c>
      <c r="K54" s="148">
        <f>IFERROR(VLOOKUP(C54,在庫貼り付け!F:G,2,0),0)</f>
        <v>0</v>
      </c>
      <c r="L54" s="148">
        <f>IFERROR(VLOOKUP(C54,入荷予定貼り付け!B:C,2,0),0)</f>
        <v>0</v>
      </c>
      <c r="M54" s="148">
        <f>IFERROR(VLOOKUP(C54,入荷予定貼り付け!I:J,2,0),0)</f>
        <v>0</v>
      </c>
      <c r="N54" s="148">
        <f>IFERROR(VLOOKUP(C54,確保貼り付け!C:D,2,0),0)</f>
        <v>0</v>
      </c>
      <c r="O54" s="149">
        <f t="shared" si="0"/>
        <v>0</v>
      </c>
      <c r="P54" s="45">
        <f t="shared" si="2"/>
        <v>33</v>
      </c>
      <c r="Q54" s="45">
        <f t="shared" si="3"/>
        <v>9.1111111111111107</v>
      </c>
      <c r="R54" s="150">
        <f t="shared" si="4"/>
        <v>0.72390572390572394</v>
      </c>
      <c r="S54" s="151"/>
      <c r="T54" s="151"/>
      <c r="U54" s="152" t="s">
        <v>1260</v>
      </c>
    </row>
    <row r="55" spans="1:22">
      <c r="A55" s="29" t="s">
        <v>1094</v>
      </c>
      <c r="B55" s="30" t="s">
        <v>356</v>
      </c>
      <c r="C55" s="6" t="s">
        <v>55</v>
      </c>
      <c r="D55" s="20" t="s">
        <v>56</v>
      </c>
      <c r="E55" s="19"/>
      <c r="F55" s="19">
        <v>5239</v>
      </c>
      <c r="G55" s="21">
        <v>4870</v>
      </c>
      <c r="H55" s="21">
        <f>VLOOKUP(C55,[3]total230428094233!$B:$F,5,0)</f>
        <v>3332</v>
      </c>
      <c r="I55" s="21">
        <f t="shared" si="1"/>
        <v>1851.1111111111111</v>
      </c>
      <c r="J55" s="44">
        <f>IFERROR(VLOOKUP(C55,在庫貼り付け!B:C,2,0),0)</f>
        <v>3802</v>
      </c>
      <c r="K55" s="44">
        <f>IFERROR(VLOOKUP(C55,在庫貼り付け!F:G,2,0),0)</f>
        <v>0</v>
      </c>
      <c r="L55" s="44">
        <f>IFERROR(VLOOKUP(C55,入荷予定貼り付け!B:C,2,0),0)</f>
        <v>0</v>
      </c>
      <c r="M55" s="44">
        <f>IFERROR(VLOOKUP(C55,入荷予定貼り付け!I:J,2,0),0)</f>
        <v>0</v>
      </c>
      <c r="N55" s="44">
        <f>IFERROR(VLOOKUP(C55,確保貼り付け!C:D,2,0),0)</f>
        <v>0</v>
      </c>
      <c r="O55" s="45">
        <f t="shared" si="0"/>
        <v>0</v>
      </c>
      <c r="P55" s="45">
        <f t="shared" si="2"/>
        <v>3802</v>
      </c>
      <c r="Q55" s="45">
        <f t="shared" si="3"/>
        <v>1950.8888888888889</v>
      </c>
      <c r="R55" s="41">
        <f t="shared" si="4"/>
        <v>0.48687825121281197</v>
      </c>
      <c r="S55" s="46"/>
      <c r="T55" s="46"/>
      <c r="V55" s="1"/>
    </row>
    <row r="56" spans="1:22">
      <c r="A56" s="29" t="s">
        <v>1095</v>
      </c>
      <c r="B56" s="30" t="s">
        <v>356</v>
      </c>
      <c r="C56" s="6" t="s">
        <v>124</v>
      </c>
      <c r="D56" s="20" t="s">
        <v>125</v>
      </c>
      <c r="E56" s="19" t="s">
        <v>126</v>
      </c>
      <c r="F56" s="19">
        <v>1332</v>
      </c>
      <c r="G56" s="21">
        <v>1490</v>
      </c>
      <c r="H56" s="21">
        <f>VLOOKUP(C56,[3]total230428094233!$B:$F,5,0)</f>
        <v>2276</v>
      </c>
      <c r="I56" s="21">
        <f t="shared" si="1"/>
        <v>1264.4444444444443</v>
      </c>
      <c r="J56" s="44">
        <f>IFERROR(VLOOKUP(C56,在庫貼り付け!B:C,2,0),0)</f>
        <v>3724</v>
      </c>
      <c r="K56" s="44">
        <f>IFERROR(VLOOKUP(C56,在庫貼り付け!F:G,2,0),0)</f>
        <v>500</v>
      </c>
      <c r="L56" s="44">
        <f>IFERROR(VLOOKUP(C56,入荷予定貼り付け!B:C,2,0),0)</f>
        <v>0</v>
      </c>
      <c r="M56" s="44">
        <f>IFERROR(VLOOKUP(C56,入荷予定貼り付け!I:J,2,0),0)</f>
        <v>0</v>
      </c>
      <c r="N56" s="44">
        <f>IFERROR(VLOOKUP(C56,確保貼り付け!C:D,2,0),0)</f>
        <v>500</v>
      </c>
      <c r="O56" s="45">
        <f t="shared" si="0"/>
        <v>0</v>
      </c>
      <c r="P56" s="45">
        <f t="shared" si="2"/>
        <v>3224</v>
      </c>
      <c r="Q56" s="45">
        <f t="shared" si="3"/>
        <v>2459.5555555555557</v>
      </c>
      <c r="R56" s="41">
        <f t="shared" si="4"/>
        <v>0.29934764309764306</v>
      </c>
      <c r="S56" s="46"/>
      <c r="T56" s="46"/>
      <c r="V56" s="1"/>
    </row>
    <row r="57" spans="1:22">
      <c r="A57" s="29" t="s">
        <v>1096</v>
      </c>
      <c r="B57" s="30" t="s">
        <v>356</v>
      </c>
      <c r="C57" s="6" t="s">
        <v>79</v>
      </c>
      <c r="D57" s="20" t="s">
        <v>80</v>
      </c>
      <c r="E57" s="19"/>
      <c r="F57" s="19">
        <v>1177</v>
      </c>
      <c r="G57" s="21">
        <v>1274</v>
      </c>
      <c r="H57" s="21">
        <f>VLOOKUP(C57,[3]total230428094233!$B:$F,5,0)</f>
        <v>1090</v>
      </c>
      <c r="I57" s="21">
        <f t="shared" si="1"/>
        <v>605.55555555555554</v>
      </c>
      <c r="J57" s="44">
        <f>IFERROR(VLOOKUP(C57,在庫貼り付け!B:C,2,0),0)</f>
        <v>3362</v>
      </c>
      <c r="K57" s="44">
        <f>IFERROR(VLOOKUP(C57,在庫貼り付け!F:G,2,0),0)</f>
        <v>0</v>
      </c>
      <c r="L57" s="44">
        <f>IFERROR(VLOOKUP(C57,入荷予定貼り付け!B:C,2,0),0)</f>
        <v>0</v>
      </c>
      <c r="M57" s="44">
        <f>IFERROR(VLOOKUP(C57,入荷予定貼り付け!I:J,2,0),0)</f>
        <v>0</v>
      </c>
      <c r="N57" s="44">
        <f>IFERROR(VLOOKUP(C57,確保貼り付け!C:D,2,0),0)</f>
        <v>0</v>
      </c>
      <c r="O57" s="45">
        <f t="shared" si="0"/>
        <v>0</v>
      </c>
      <c r="P57" s="45">
        <f t="shared" si="2"/>
        <v>3362</v>
      </c>
      <c r="Q57" s="45">
        <f t="shared" si="3"/>
        <v>2756.4444444444443</v>
      </c>
      <c r="R57" s="41">
        <f t="shared" si="4"/>
        <v>0.18011765483508493</v>
      </c>
      <c r="S57" s="46"/>
      <c r="T57" s="46"/>
      <c r="V57" s="1"/>
    </row>
    <row r="58" spans="1:22">
      <c r="A58" s="29" t="s">
        <v>1097</v>
      </c>
      <c r="B58" s="30" t="s">
        <v>356</v>
      </c>
      <c r="C58" s="6" t="s">
        <v>182</v>
      </c>
      <c r="D58" s="20" t="s">
        <v>183</v>
      </c>
      <c r="E58" s="19"/>
      <c r="F58" s="19">
        <v>2501</v>
      </c>
      <c r="G58" s="21">
        <v>1137</v>
      </c>
      <c r="H58" s="21">
        <f>VLOOKUP(C58,[3]total230428094233!$B:$F,5,0)</f>
        <v>1072</v>
      </c>
      <c r="I58" s="21">
        <f t="shared" si="1"/>
        <v>595.55555555555554</v>
      </c>
      <c r="J58" s="44">
        <f>IFERROR(VLOOKUP(C58,在庫貼り付け!B:C,2,0),0)</f>
        <v>1625</v>
      </c>
      <c r="K58" s="44">
        <f>IFERROR(VLOOKUP(C58,在庫貼り付け!F:G,2,0),0)</f>
        <v>0</v>
      </c>
      <c r="L58" s="44">
        <f>IFERROR(VLOOKUP(C58,入荷予定貼り付け!B:C,2,0),0)</f>
        <v>0</v>
      </c>
      <c r="M58" s="44">
        <f>IFERROR(VLOOKUP(C58,入荷予定貼り付け!I:J,2,0),0)</f>
        <v>0</v>
      </c>
      <c r="N58" s="44">
        <f>IFERROR(VLOOKUP(C58,確保貼り付け!C:D,2,0),0)</f>
        <v>0</v>
      </c>
      <c r="O58" s="45">
        <f t="shared" si="0"/>
        <v>0</v>
      </c>
      <c r="P58" s="45">
        <f t="shared" si="2"/>
        <v>1625</v>
      </c>
      <c r="Q58" s="45">
        <f t="shared" si="3"/>
        <v>1029.4444444444443</v>
      </c>
      <c r="R58" s="41">
        <f t="shared" si="4"/>
        <v>0.36649572649572648</v>
      </c>
      <c r="S58" s="46"/>
      <c r="T58" s="46"/>
      <c r="V58" s="1"/>
    </row>
    <row r="59" spans="1:22">
      <c r="A59" s="29" t="s">
        <v>1098</v>
      </c>
      <c r="B59" s="30" t="s">
        <v>356</v>
      </c>
      <c r="C59" s="6" t="s">
        <v>189</v>
      </c>
      <c r="D59" s="20" t="s">
        <v>190</v>
      </c>
      <c r="E59" s="19" t="s">
        <v>191</v>
      </c>
      <c r="F59" s="19">
        <v>600</v>
      </c>
      <c r="G59" s="21">
        <v>225</v>
      </c>
      <c r="H59" s="21">
        <f>VLOOKUP(C59,[3]total230428094233!$B:$F,5,0)</f>
        <v>16</v>
      </c>
      <c r="I59" s="21">
        <f t="shared" si="1"/>
        <v>8.8888888888888893</v>
      </c>
      <c r="J59" s="44">
        <f>IFERROR(VLOOKUP(C59,在庫貼り付け!B:C,2,0),0)</f>
        <v>552</v>
      </c>
      <c r="K59" s="44">
        <f>IFERROR(VLOOKUP(C59,在庫貼り付け!F:G,2,0),0)</f>
        <v>0</v>
      </c>
      <c r="L59" s="44">
        <f>IFERROR(VLOOKUP(C59,入荷予定貼り付け!B:C,2,0),0)</f>
        <v>0</v>
      </c>
      <c r="M59" s="44">
        <f>IFERROR(VLOOKUP(C59,入荷予定貼り付け!I:J,2,0),0)</f>
        <v>0</v>
      </c>
      <c r="N59" s="44">
        <f>IFERROR(VLOOKUP(C59,確保貼り付け!C:D,2,0),0)</f>
        <v>0</v>
      </c>
      <c r="O59" s="45">
        <f t="shared" si="0"/>
        <v>0</v>
      </c>
      <c r="P59" s="45">
        <f t="shared" si="2"/>
        <v>552</v>
      </c>
      <c r="Q59" s="45">
        <f t="shared" si="3"/>
        <v>543.11111111111109</v>
      </c>
      <c r="R59" s="41">
        <f t="shared" si="4"/>
        <v>1.6103059581320453E-2</v>
      </c>
      <c r="S59" s="46"/>
      <c r="T59" s="46"/>
      <c r="V59" s="1"/>
    </row>
    <row r="60" spans="1:22">
      <c r="A60" s="169" t="s">
        <v>2873</v>
      </c>
      <c r="B60" s="170" t="s">
        <v>5</v>
      </c>
      <c r="C60" s="171" t="s">
        <v>2872</v>
      </c>
      <c r="D60" s="171"/>
      <c r="E60" s="172"/>
      <c r="F60" s="19">
        <v>600</v>
      </c>
      <c r="G60" s="21">
        <v>225</v>
      </c>
      <c r="H60" s="173">
        <v>16</v>
      </c>
      <c r="I60" s="174">
        <f t="shared" si="1"/>
        <v>8.8888888888888893</v>
      </c>
      <c r="J60" s="175">
        <f>IFERROR(VLOOKUP(C60,在庫貼り付け!B:C,2,0),0)</f>
        <v>1949</v>
      </c>
      <c r="K60" s="175">
        <f>IFERROR(VLOOKUP(C60,在庫貼り付け!F:G,2,0),0)</f>
        <v>0</v>
      </c>
      <c r="L60" s="175">
        <f>IFERROR(VLOOKUP(C60,入荷予定貼り付け!B:C,2,0),0)</f>
        <v>0</v>
      </c>
      <c r="M60" s="175">
        <f>IFERROR(VLOOKUP(C60,入荷予定貼り付け!I:J,2,0),0)</f>
        <v>0</v>
      </c>
      <c r="N60" s="175">
        <f>IFERROR(VLOOKUP(C60,確保貼り付け!C:D,2,0),0)</f>
        <v>0</v>
      </c>
      <c r="O60" s="176">
        <f t="shared" si="0"/>
        <v>0</v>
      </c>
      <c r="P60" s="45">
        <f t="shared" si="2"/>
        <v>1949</v>
      </c>
      <c r="Q60" s="45">
        <f t="shared" si="3"/>
        <v>1940.1111111111111</v>
      </c>
      <c r="R60" s="177">
        <f t="shared" si="4"/>
        <v>4.5607434011743914E-3</v>
      </c>
      <c r="S60" s="46"/>
      <c r="T60" s="46"/>
      <c r="V60" s="1"/>
    </row>
    <row r="61" spans="1:22">
      <c r="A61" s="29" t="s">
        <v>1099</v>
      </c>
      <c r="B61" s="30" t="s">
        <v>356</v>
      </c>
      <c r="C61" s="6" t="s">
        <v>187</v>
      </c>
      <c r="D61" s="20" t="s">
        <v>185</v>
      </c>
      <c r="E61" s="19" t="s">
        <v>188</v>
      </c>
      <c r="F61" s="19">
        <v>46</v>
      </c>
      <c r="G61" s="21">
        <v>271</v>
      </c>
      <c r="H61" s="21">
        <f>VLOOKUP(C61,[3]total230428094233!$B:$F,5,0)</f>
        <v>5</v>
      </c>
      <c r="I61" s="21">
        <f t="shared" si="1"/>
        <v>2.7777777777777777</v>
      </c>
      <c r="J61" s="44">
        <f>IFERROR(VLOOKUP(C61,在庫貼り付け!B:C,2,0),0)</f>
        <v>2102</v>
      </c>
      <c r="K61" s="44">
        <f>IFERROR(VLOOKUP(C61,在庫貼り付け!F:G,2,0),0)</f>
        <v>0</v>
      </c>
      <c r="L61" s="44">
        <f>IFERROR(VLOOKUP(C61,入荷予定貼り付け!B:C,2,0),0)</f>
        <v>0</v>
      </c>
      <c r="M61" s="44">
        <f>IFERROR(VLOOKUP(C61,入荷予定貼り付け!I:J,2,0),0)</f>
        <v>0</v>
      </c>
      <c r="N61" s="44">
        <f>IFERROR(VLOOKUP(C61,確保貼り付け!C:D,2,0),0)</f>
        <v>0</v>
      </c>
      <c r="O61" s="45">
        <f t="shared" si="0"/>
        <v>0</v>
      </c>
      <c r="P61" s="45">
        <f t="shared" si="2"/>
        <v>2102</v>
      </c>
      <c r="Q61" s="45">
        <f t="shared" si="3"/>
        <v>2099.2222222222222</v>
      </c>
      <c r="R61" s="41">
        <f t="shared" si="4"/>
        <v>1.3214927582196848E-3</v>
      </c>
      <c r="S61" s="46"/>
      <c r="T61" s="46"/>
      <c r="V61" s="1"/>
    </row>
    <row r="62" spans="1:22">
      <c r="A62" s="29" t="s">
        <v>1100</v>
      </c>
      <c r="B62" s="30" t="s">
        <v>356</v>
      </c>
      <c r="C62" s="17" t="s">
        <v>62</v>
      </c>
      <c r="D62" s="24" t="s">
        <v>63</v>
      </c>
      <c r="E62" s="23"/>
      <c r="F62" s="19">
        <v>1006</v>
      </c>
      <c r="G62" s="21">
        <v>417</v>
      </c>
      <c r="H62" s="21">
        <f>VLOOKUP(C62,[3]total230428094233!$B:$F,5,0)</f>
        <v>739</v>
      </c>
      <c r="I62" s="21">
        <f t="shared" si="1"/>
        <v>410.55555555555554</v>
      </c>
      <c r="J62" s="44">
        <f>IFERROR(VLOOKUP(C62,在庫貼り付け!B:C,2,0),0)</f>
        <v>429</v>
      </c>
      <c r="K62" s="44">
        <f>IFERROR(VLOOKUP(C62,在庫貼り付け!F:G,2,0),0)</f>
        <v>100</v>
      </c>
      <c r="L62" s="44">
        <f>IFERROR(VLOOKUP(C62,入荷予定貼り付け!B:C,2,0),0)</f>
        <v>0</v>
      </c>
      <c r="M62" s="44">
        <f>IFERROR(VLOOKUP(C62,入荷予定貼り付け!I:J,2,0),0)</f>
        <v>0</v>
      </c>
      <c r="N62" s="44">
        <f>IFERROR(VLOOKUP(C62,確保貼り付け!C:D,2,0),0)</f>
        <v>100</v>
      </c>
      <c r="O62" s="45">
        <f t="shared" si="0"/>
        <v>0</v>
      </c>
      <c r="P62" s="45">
        <f t="shared" si="2"/>
        <v>329</v>
      </c>
      <c r="Q62" s="45">
        <f t="shared" si="3"/>
        <v>18.444444444444457</v>
      </c>
      <c r="R62" s="41">
        <f t="shared" si="4"/>
        <v>0.7760974585171182</v>
      </c>
      <c r="S62" s="46"/>
      <c r="T62" s="46"/>
      <c r="V62" s="1"/>
    </row>
    <row r="63" spans="1:22">
      <c r="A63" s="29" t="s">
        <v>1101</v>
      </c>
      <c r="B63" s="30" t="s">
        <v>356</v>
      </c>
      <c r="C63" s="6" t="s">
        <v>146</v>
      </c>
      <c r="D63" s="20" t="s">
        <v>147</v>
      </c>
      <c r="E63" s="19"/>
      <c r="F63" s="19">
        <v>856</v>
      </c>
      <c r="G63" s="21">
        <v>1296</v>
      </c>
      <c r="H63" s="21">
        <f>VLOOKUP(C63,[3]total230428094233!$B:$F,5,0)</f>
        <v>1236</v>
      </c>
      <c r="I63" s="21">
        <f t="shared" si="1"/>
        <v>686.66666666666663</v>
      </c>
      <c r="J63" s="44">
        <f>IFERROR(VLOOKUP(C63,在庫貼り付け!B:C,2,0),0)</f>
        <v>2675</v>
      </c>
      <c r="K63" s="44">
        <f>IFERROR(VLOOKUP(C63,在庫貼り付け!F:G,2,0),0)</f>
        <v>500</v>
      </c>
      <c r="L63" s="44">
        <f>IFERROR(VLOOKUP(C63,入荷予定貼り付け!B:C,2,0),0)</f>
        <v>0</v>
      </c>
      <c r="M63" s="44">
        <f>IFERROR(VLOOKUP(C63,入荷予定貼り付け!I:J,2,0),0)</f>
        <v>0</v>
      </c>
      <c r="N63" s="44">
        <f>IFERROR(VLOOKUP(C63,確保貼り付け!C:D,2,0),0)</f>
        <v>500</v>
      </c>
      <c r="O63" s="45">
        <f t="shared" si="0"/>
        <v>0</v>
      </c>
      <c r="P63" s="45">
        <f t="shared" si="2"/>
        <v>2175</v>
      </c>
      <c r="Q63" s="45">
        <f t="shared" si="3"/>
        <v>1988.3333333333335</v>
      </c>
      <c r="R63" s="41">
        <f t="shared" si="4"/>
        <v>0.21627296587926509</v>
      </c>
      <c r="S63" s="46"/>
      <c r="T63" s="46"/>
      <c r="V63" s="1"/>
    </row>
    <row r="64" spans="1:22">
      <c r="A64" s="29" t="s">
        <v>1102</v>
      </c>
      <c r="B64" s="30" t="s">
        <v>356</v>
      </c>
      <c r="C64" s="6" t="s">
        <v>103</v>
      </c>
      <c r="D64" s="20" t="s">
        <v>101</v>
      </c>
      <c r="E64" s="19" t="s">
        <v>87</v>
      </c>
      <c r="F64" s="19">
        <v>2715</v>
      </c>
      <c r="G64" s="21">
        <v>1898</v>
      </c>
      <c r="H64" s="21">
        <f>VLOOKUP(C64,[3]total230428094233!$B:$F,5,0)</f>
        <v>1482</v>
      </c>
      <c r="I64" s="21">
        <f t="shared" si="1"/>
        <v>823.33333333333337</v>
      </c>
      <c r="J64" s="44">
        <f>IFERROR(VLOOKUP(C64,在庫貼り付け!B:C,2,0),0)</f>
        <v>3583</v>
      </c>
      <c r="K64" s="44">
        <f>IFERROR(VLOOKUP(C64,在庫貼り付け!F:G,2,0),0)</f>
        <v>0</v>
      </c>
      <c r="L64" s="44">
        <f>IFERROR(VLOOKUP(C64,入荷予定貼り付け!B:C,2,0),0)</f>
        <v>0</v>
      </c>
      <c r="M64" s="44">
        <f>IFERROR(VLOOKUP(C64,入荷予定貼り付け!I:J,2,0),0)</f>
        <v>0</v>
      </c>
      <c r="N64" s="44">
        <f>IFERROR(VLOOKUP(C64,確保貼り付け!C:D,2,0),0)</f>
        <v>0</v>
      </c>
      <c r="O64" s="45">
        <f t="shared" si="0"/>
        <v>0</v>
      </c>
      <c r="P64" s="45">
        <f t="shared" si="2"/>
        <v>3583</v>
      </c>
      <c r="Q64" s="45">
        <f t="shared" si="3"/>
        <v>2759.6666666666665</v>
      </c>
      <c r="R64" s="41">
        <f t="shared" si="4"/>
        <v>0.2297888175644246</v>
      </c>
      <c r="S64" s="46"/>
      <c r="T64" s="46"/>
      <c r="V64" s="1"/>
    </row>
    <row r="65" spans="1:22">
      <c r="A65" s="29" t="s">
        <v>1103</v>
      </c>
      <c r="B65" s="30" t="s">
        <v>356</v>
      </c>
      <c r="C65" s="6" t="s">
        <v>38</v>
      </c>
      <c r="D65" s="20" t="s">
        <v>39</v>
      </c>
      <c r="E65" s="19"/>
      <c r="F65" s="19">
        <v>680</v>
      </c>
      <c r="G65" s="21">
        <v>2488</v>
      </c>
      <c r="H65" s="21">
        <f>VLOOKUP(C65,[3]total230428094233!$B:$F,5,0)</f>
        <v>831</v>
      </c>
      <c r="I65" s="21">
        <f t="shared" si="1"/>
        <v>461.66666666666669</v>
      </c>
      <c r="J65" s="44">
        <f>IFERROR(VLOOKUP(C65,在庫貼り付け!B:C,2,0),0)</f>
        <v>2316</v>
      </c>
      <c r="K65" s="44">
        <f>IFERROR(VLOOKUP(C65,在庫貼り付け!F:G,2,0),0)</f>
        <v>0</v>
      </c>
      <c r="L65" s="44">
        <f>IFERROR(VLOOKUP(C65,入荷予定貼り付け!B:C,2,0),0)</f>
        <v>0</v>
      </c>
      <c r="M65" s="44">
        <f>IFERROR(VLOOKUP(C65,入荷予定貼り付け!I:J,2,0),0)</f>
        <v>0</v>
      </c>
      <c r="N65" s="44">
        <f>IFERROR(VLOOKUP(C65,確保貼り付け!C:D,2,0),0)</f>
        <v>0</v>
      </c>
      <c r="O65" s="45">
        <f t="shared" si="0"/>
        <v>0</v>
      </c>
      <c r="P65" s="45">
        <f t="shared" si="2"/>
        <v>2316</v>
      </c>
      <c r="Q65" s="45">
        <f t="shared" si="3"/>
        <v>1854.3333333333333</v>
      </c>
      <c r="R65" s="41">
        <f t="shared" si="4"/>
        <v>0.19933793897524468</v>
      </c>
      <c r="S65" s="46"/>
      <c r="T65" s="46"/>
      <c r="V65" s="1"/>
    </row>
    <row r="66" spans="1:22">
      <c r="A66" s="29" t="s">
        <v>1104</v>
      </c>
      <c r="B66" s="30" t="s">
        <v>356</v>
      </c>
      <c r="C66" s="6" t="s">
        <v>248</v>
      </c>
      <c r="D66" s="20" t="s">
        <v>246</v>
      </c>
      <c r="E66" s="19" t="s">
        <v>249</v>
      </c>
      <c r="F66" s="19">
        <v>1433</v>
      </c>
      <c r="G66" s="21">
        <v>1030</v>
      </c>
      <c r="H66" s="21">
        <f>VLOOKUP(C66,[3]total230428094233!$B:$F,5,0)</f>
        <v>801</v>
      </c>
      <c r="I66" s="21">
        <f t="shared" si="1"/>
        <v>445</v>
      </c>
      <c r="J66" s="44">
        <f>IFERROR(VLOOKUP(C66,在庫貼り付け!B:C,2,0),0)</f>
        <v>1612</v>
      </c>
      <c r="K66" s="44">
        <f>IFERROR(VLOOKUP(C66,在庫貼り付け!F:G,2,0),0)</f>
        <v>0</v>
      </c>
      <c r="L66" s="44">
        <f>IFERROR(VLOOKUP(C66,入荷予定貼り付け!B:C,2,0),0)</f>
        <v>0</v>
      </c>
      <c r="M66" s="44">
        <f>IFERROR(VLOOKUP(C66,入荷予定貼り付け!I:J,2,0),0)</f>
        <v>0</v>
      </c>
      <c r="N66" s="44">
        <f>IFERROR(VLOOKUP(C66,確保貼り付け!C:D,2,0),0)</f>
        <v>0</v>
      </c>
      <c r="O66" s="45">
        <f t="shared" ref="O66:O129" si="5">K66+M66-N66</f>
        <v>0</v>
      </c>
      <c r="P66" s="45">
        <f t="shared" si="2"/>
        <v>1612</v>
      </c>
      <c r="Q66" s="45">
        <f t="shared" si="3"/>
        <v>1167</v>
      </c>
      <c r="R66" s="41">
        <f t="shared" si="4"/>
        <v>0.27605459057071963</v>
      </c>
      <c r="S66" s="46"/>
      <c r="T66" s="46"/>
      <c r="V66" s="157" t="s">
        <v>2833</v>
      </c>
    </row>
    <row r="67" spans="1:22">
      <c r="A67" s="29" t="s">
        <v>1105</v>
      </c>
      <c r="B67" s="30" t="s">
        <v>356</v>
      </c>
      <c r="C67" s="17" t="s">
        <v>243</v>
      </c>
      <c r="D67" s="24" t="s">
        <v>244</v>
      </c>
      <c r="E67" s="23"/>
      <c r="F67" s="19"/>
      <c r="G67" s="21">
        <v>600</v>
      </c>
      <c r="H67" s="21">
        <f>VLOOKUP(C67,[3]total230428094233!$B:$F,5,0)</f>
        <v>7</v>
      </c>
      <c r="I67" s="21">
        <f t="shared" si="1"/>
        <v>3.8888888888888888</v>
      </c>
      <c r="J67" s="44">
        <f>IFERROR(VLOOKUP(C67,在庫貼り付け!B:C,2,0),0)</f>
        <v>2379</v>
      </c>
      <c r="K67" s="44">
        <f>IFERROR(VLOOKUP(C67,在庫貼り付け!F:G,2,0),0)</f>
        <v>50</v>
      </c>
      <c r="L67" s="44">
        <f>IFERROR(VLOOKUP(C67,入荷予定貼り付け!B:C,2,0),0)</f>
        <v>0</v>
      </c>
      <c r="M67" s="44">
        <f>IFERROR(VLOOKUP(C67,入荷予定貼り付け!I:J,2,0),0)</f>
        <v>0</v>
      </c>
      <c r="N67" s="44">
        <f>IFERROR(VLOOKUP(C67,確保貼り付け!C:D,2,0),0)</f>
        <v>50</v>
      </c>
      <c r="O67" s="45">
        <f t="shared" si="5"/>
        <v>0</v>
      </c>
      <c r="P67" s="45">
        <f t="shared" ref="P67:P130" si="6">J67-N67+L67</f>
        <v>2329</v>
      </c>
      <c r="Q67" s="45">
        <f t="shared" ref="Q67:Q130" si="7">SUM(J67:M67)-N67-I67</f>
        <v>2375.1111111111113</v>
      </c>
      <c r="R67" s="41">
        <f t="shared" si="4"/>
        <v>1.6010246557796989E-3</v>
      </c>
      <c r="S67" s="46"/>
      <c r="T67" s="46"/>
      <c r="V67" s="1"/>
    </row>
    <row r="68" spans="1:22">
      <c r="A68" s="29" t="s">
        <v>1106</v>
      </c>
      <c r="B68" s="178" t="s">
        <v>356</v>
      </c>
      <c r="C68" s="23" t="s">
        <v>65</v>
      </c>
      <c r="D68" s="24" t="s">
        <v>66</v>
      </c>
      <c r="E68" s="23"/>
      <c r="F68" s="19">
        <v>4431</v>
      </c>
      <c r="G68" s="21">
        <v>2178</v>
      </c>
      <c r="H68" s="21">
        <f>VLOOKUP(C68,[3]total230428094233!$B:$F,5,0)</f>
        <v>2547</v>
      </c>
      <c r="I68" s="21">
        <f t="shared" ref="I68:I133" si="8">H68*5/9</f>
        <v>1415</v>
      </c>
      <c r="J68" s="44">
        <f>IFERROR(VLOOKUP(C68,在庫貼り付け!B:C,2,0),0)</f>
        <v>2463</v>
      </c>
      <c r="K68" s="44">
        <f>IFERROR(VLOOKUP(C68,在庫貼り付け!F:G,2,0),0)</f>
        <v>0</v>
      </c>
      <c r="L68" s="44">
        <f>IFERROR(VLOOKUP(C68,入荷予定貼り付け!B:C,2,0),0)</f>
        <v>0</v>
      </c>
      <c r="M68" s="44">
        <f>IFERROR(VLOOKUP(C68,入荷予定貼り付け!I:J,2,0),0)</f>
        <v>0</v>
      </c>
      <c r="N68" s="44">
        <f>IFERROR(VLOOKUP(C68,確保貼り付け!C:D,2,0),0)</f>
        <v>0</v>
      </c>
      <c r="O68" s="45">
        <f t="shared" si="5"/>
        <v>0</v>
      </c>
      <c r="P68" s="45">
        <f>J68-N68+L68</f>
        <v>2463</v>
      </c>
      <c r="Q68" s="45">
        <f>SUM(J68:M68)-N68-I68</f>
        <v>1048</v>
      </c>
      <c r="R68" s="41">
        <f t="shared" si="4"/>
        <v>0.57450263905805932</v>
      </c>
      <c r="S68" s="46"/>
      <c r="T68" s="46"/>
      <c r="U68" s="14" t="s">
        <v>2867</v>
      </c>
      <c r="V68" s="157" t="s">
        <v>2809</v>
      </c>
    </row>
    <row r="69" spans="1:22">
      <c r="A69" s="29" t="s">
        <v>1107</v>
      </c>
      <c r="B69" s="30" t="s">
        <v>356</v>
      </c>
      <c r="C69" s="6" t="s">
        <v>11</v>
      </c>
      <c r="D69" s="20" t="s">
        <v>12</v>
      </c>
      <c r="E69" s="19"/>
      <c r="F69" s="19">
        <v>3496</v>
      </c>
      <c r="G69" s="21">
        <v>2391</v>
      </c>
      <c r="H69" s="21">
        <f>VLOOKUP(C69,[3]total230428094233!$B:$F,5,0)</f>
        <v>1883</v>
      </c>
      <c r="I69" s="21">
        <f t="shared" si="8"/>
        <v>1046.1111111111111</v>
      </c>
      <c r="J69" s="44">
        <f>IFERROR(VLOOKUP(C69,在庫貼り付け!B:C,2,0),0)</f>
        <v>10817</v>
      </c>
      <c r="K69" s="44">
        <f>IFERROR(VLOOKUP(C69,在庫貼り付け!F:G,2,0),0)</f>
        <v>0</v>
      </c>
      <c r="L69" s="44">
        <f>IFERROR(VLOOKUP(C69,入荷予定貼り付け!B:C,2,0),0)</f>
        <v>10000</v>
      </c>
      <c r="M69" s="44">
        <f>IFERROR(VLOOKUP(C69,入荷予定貼り付け!I:J,2,0),0)</f>
        <v>0</v>
      </c>
      <c r="N69" s="44">
        <f>IFERROR(VLOOKUP(C69,確保貼り付け!C:D,2,0),0)</f>
        <v>0</v>
      </c>
      <c r="O69" s="45">
        <f t="shared" si="5"/>
        <v>0</v>
      </c>
      <c r="P69" s="45">
        <f t="shared" si="6"/>
        <v>20817</v>
      </c>
      <c r="Q69" s="45">
        <f t="shared" si="7"/>
        <v>19770.888888888891</v>
      </c>
      <c r="R69" s="41">
        <f t="shared" ref="R69:R134" si="9">I69/SUM(J69:K69)</f>
        <v>9.6709911353527883E-2</v>
      </c>
      <c r="S69" s="46"/>
      <c r="T69" s="46"/>
      <c r="V69" s="1"/>
    </row>
    <row r="70" spans="1:22">
      <c r="A70" s="29" t="s">
        <v>1108</v>
      </c>
      <c r="B70" s="30" t="s">
        <v>356</v>
      </c>
      <c r="C70" s="17" t="s">
        <v>256</v>
      </c>
      <c r="D70" s="24" t="s">
        <v>257</v>
      </c>
      <c r="E70" s="23"/>
      <c r="F70" s="19">
        <v>44</v>
      </c>
      <c r="G70" s="21">
        <v>866</v>
      </c>
      <c r="H70" s="21">
        <f>VLOOKUP(C70,[3]total230428094233!$B:$F,5,0)</f>
        <v>517</v>
      </c>
      <c r="I70" s="21">
        <f t="shared" si="8"/>
        <v>287.22222222222223</v>
      </c>
      <c r="J70" s="44">
        <f>IFERROR(VLOOKUP(C70,在庫貼り付け!B:C,2,0),0)</f>
        <v>1819</v>
      </c>
      <c r="K70" s="44">
        <f>IFERROR(VLOOKUP(C70,在庫貼り付け!F:G,2,0),0)</f>
        <v>0</v>
      </c>
      <c r="L70" s="44">
        <f>IFERROR(VLOOKUP(C70,入荷予定貼り付け!B:C,2,0),0)</f>
        <v>0</v>
      </c>
      <c r="M70" s="44">
        <f>IFERROR(VLOOKUP(C70,入荷予定貼り付け!I:J,2,0),0)</f>
        <v>0</v>
      </c>
      <c r="N70" s="44">
        <f>IFERROR(VLOOKUP(C70,確保貼り付け!C:D,2,0),0)</f>
        <v>0</v>
      </c>
      <c r="O70" s="45">
        <f t="shared" si="5"/>
        <v>0</v>
      </c>
      <c r="P70" s="45">
        <f t="shared" si="6"/>
        <v>1819</v>
      </c>
      <c r="Q70" s="45">
        <f t="shared" si="7"/>
        <v>1531.7777777777778</v>
      </c>
      <c r="R70" s="41">
        <f t="shared" si="9"/>
        <v>0.15790116669720849</v>
      </c>
      <c r="S70" s="46"/>
      <c r="T70" s="46"/>
      <c r="V70" s="1"/>
    </row>
    <row r="71" spans="1:22">
      <c r="A71" s="29" t="s">
        <v>1109</v>
      </c>
      <c r="B71" s="30" t="s">
        <v>356</v>
      </c>
      <c r="C71" s="6" t="s">
        <v>81</v>
      </c>
      <c r="D71" s="20" t="s">
        <v>82</v>
      </c>
      <c r="E71" s="19"/>
      <c r="F71" s="19">
        <v>410</v>
      </c>
      <c r="G71" s="21">
        <v>741</v>
      </c>
      <c r="H71" s="21">
        <f>VLOOKUP(C71,[3]total230428094233!$B:$F,5,0)</f>
        <v>867</v>
      </c>
      <c r="I71" s="21">
        <f t="shared" si="8"/>
        <v>481.66666666666669</v>
      </c>
      <c r="J71" s="44">
        <f>IFERROR(VLOOKUP(C71,在庫貼り付け!B:C,2,0),0)</f>
        <v>3299</v>
      </c>
      <c r="K71" s="44">
        <f>IFERROR(VLOOKUP(C71,在庫貼り付け!F:G,2,0),0)</f>
        <v>0</v>
      </c>
      <c r="L71" s="44">
        <f>IFERROR(VLOOKUP(C71,入荷予定貼り付け!B:C,2,0),0)</f>
        <v>0</v>
      </c>
      <c r="M71" s="44">
        <f>IFERROR(VLOOKUP(C71,入荷予定貼り付け!I:J,2,0),0)</f>
        <v>0</v>
      </c>
      <c r="N71" s="44">
        <f>IFERROR(VLOOKUP(C71,確保貼り付け!C:D,2,0),0)</f>
        <v>0</v>
      </c>
      <c r="O71" s="45">
        <f t="shared" si="5"/>
        <v>0</v>
      </c>
      <c r="P71" s="45">
        <f t="shared" si="6"/>
        <v>3299</v>
      </c>
      <c r="Q71" s="45">
        <f t="shared" si="7"/>
        <v>2817.3333333333335</v>
      </c>
      <c r="R71" s="41">
        <f t="shared" si="9"/>
        <v>0.14600383954733759</v>
      </c>
      <c r="S71" s="46"/>
      <c r="T71" s="46"/>
      <c r="V71" s="1"/>
    </row>
    <row r="72" spans="1:22">
      <c r="A72" s="29" t="s">
        <v>1110</v>
      </c>
      <c r="B72" s="30" t="s">
        <v>356</v>
      </c>
      <c r="C72" s="6" t="s">
        <v>6</v>
      </c>
      <c r="D72" s="20" t="s">
        <v>7</v>
      </c>
      <c r="E72" s="19"/>
      <c r="F72" s="19">
        <v>1477</v>
      </c>
      <c r="G72" s="21">
        <v>1110</v>
      </c>
      <c r="H72" s="21">
        <f>VLOOKUP(C72,[3]total230428094233!$B:$F,5,0)</f>
        <v>653</v>
      </c>
      <c r="I72" s="21">
        <f t="shared" si="8"/>
        <v>362.77777777777777</v>
      </c>
      <c r="J72" s="44">
        <f>IFERROR(VLOOKUP(C72,在庫貼り付け!B:C,2,0),0)</f>
        <v>38</v>
      </c>
      <c r="K72" s="44">
        <f>IFERROR(VLOOKUP(C72,在庫貼り付け!F:G,2,0),0)</f>
        <v>0</v>
      </c>
      <c r="L72" s="44">
        <f>IFERROR(VLOOKUP(C72,入荷予定貼り付け!B:C,2,0),0)</f>
        <v>0</v>
      </c>
      <c r="M72" s="44">
        <f>IFERROR(VLOOKUP(C72,入荷予定貼り付け!I:J,2,0),0)</f>
        <v>0</v>
      </c>
      <c r="N72" s="44">
        <f>IFERROR(VLOOKUP(C72,確保貼り付け!C:D,2,0),0)</f>
        <v>0</v>
      </c>
      <c r="O72" s="45">
        <f t="shared" si="5"/>
        <v>0</v>
      </c>
      <c r="P72" s="45">
        <f t="shared" si="6"/>
        <v>38</v>
      </c>
      <c r="Q72" s="45">
        <f t="shared" si="7"/>
        <v>-324.77777777777777</v>
      </c>
      <c r="R72" s="41">
        <f t="shared" si="9"/>
        <v>9.5467836257309937</v>
      </c>
      <c r="S72" s="46"/>
      <c r="T72" s="46"/>
      <c r="V72" s="1"/>
    </row>
    <row r="73" spans="1:22">
      <c r="A73" s="29" t="s">
        <v>1111</v>
      </c>
      <c r="B73" s="30" t="s">
        <v>356</v>
      </c>
      <c r="C73" s="17" t="s">
        <v>60</v>
      </c>
      <c r="D73" s="24" t="s">
        <v>61</v>
      </c>
      <c r="E73" s="23"/>
      <c r="F73" s="19">
        <v>1324</v>
      </c>
      <c r="G73" s="21">
        <v>1622</v>
      </c>
      <c r="H73" s="21">
        <f>VLOOKUP(C73,[3]total230428094233!$B:$F,5,0)</f>
        <v>1634</v>
      </c>
      <c r="I73" s="21">
        <f t="shared" si="8"/>
        <v>907.77777777777783</v>
      </c>
      <c r="J73" s="44">
        <f>IFERROR(VLOOKUP(C73,在庫貼り付け!B:C,2,0),0)</f>
        <v>1701</v>
      </c>
      <c r="K73" s="44">
        <f>IFERROR(VLOOKUP(C73,在庫貼り付け!F:G,2,0),0)</f>
        <v>100</v>
      </c>
      <c r="L73" s="44">
        <f>IFERROR(VLOOKUP(C73,入荷予定貼り付け!B:C,2,0),0)</f>
        <v>0</v>
      </c>
      <c r="M73" s="44">
        <f>IFERROR(VLOOKUP(C73,入荷予定貼り付け!I:J,2,0),0)</f>
        <v>0</v>
      </c>
      <c r="N73" s="44">
        <f>IFERROR(VLOOKUP(C73,確保貼り付け!C:D,2,0),0)</f>
        <v>100</v>
      </c>
      <c r="O73" s="45">
        <f t="shared" si="5"/>
        <v>0</v>
      </c>
      <c r="P73" s="45">
        <f t="shared" si="6"/>
        <v>1601</v>
      </c>
      <c r="Q73" s="45">
        <f t="shared" si="7"/>
        <v>793.22222222222217</v>
      </c>
      <c r="R73" s="41">
        <f t="shared" si="9"/>
        <v>0.50404096489604544</v>
      </c>
      <c r="S73" s="46"/>
      <c r="T73" s="46"/>
      <c r="V73" s="1"/>
    </row>
    <row r="74" spans="1:22">
      <c r="A74" s="29" t="s">
        <v>1112</v>
      </c>
      <c r="B74" s="30" t="s">
        <v>356</v>
      </c>
      <c r="C74" s="17" t="s">
        <v>254</v>
      </c>
      <c r="D74" s="24" t="s">
        <v>255</v>
      </c>
      <c r="E74" s="23"/>
      <c r="F74" s="19">
        <v>30</v>
      </c>
      <c r="G74" s="21">
        <v>1288</v>
      </c>
      <c r="H74" s="21">
        <f>VLOOKUP(C74,[3]total230428094233!$B:$F,5,0)</f>
        <v>1702</v>
      </c>
      <c r="I74" s="21">
        <f t="shared" si="8"/>
        <v>945.55555555555554</v>
      </c>
      <c r="J74" s="44">
        <f>IFERROR(VLOOKUP(C74,在庫貼り付け!B:C,2,0),0)</f>
        <v>1214</v>
      </c>
      <c r="K74" s="44">
        <f>IFERROR(VLOOKUP(C74,在庫貼り付け!F:G,2,0),0)</f>
        <v>1240</v>
      </c>
      <c r="L74" s="44">
        <f>IFERROR(VLOOKUP(C74,入荷予定貼り付け!B:C,2,0),0)</f>
        <v>0</v>
      </c>
      <c r="M74" s="44">
        <f>IFERROR(VLOOKUP(C74,入荷予定貼り付け!I:J,2,0),0)</f>
        <v>0</v>
      </c>
      <c r="N74" s="44">
        <f>IFERROR(VLOOKUP(C74,確保貼り付け!C:D,2,0),0)</f>
        <v>1240</v>
      </c>
      <c r="O74" s="45">
        <f t="shared" si="5"/>
        <v>0</v>
      </c>
      <c r="P74" s="45">
        <f t="shared" si="6"/>
        <v>-26</v>
      </c>
      <c r="Q74" s="45">
        <f t="shared" si="7"/>
        <v>268.44444444444446</v>
      </c>
      <c r="R74" s="41">
        <f t="shared" si="9"/>
        <v>0.38531196232907722</v>
      </c>
      <c r="S74" s="46"/>
      <c r="T74" s="46"/>
      <c r="V74" s="1" t="s">
        <v>2812</v>
      </c>
    </row>
    <row r="75" spans="1:22">
      <c r="A75" s="29" t="s">
        <v>1113</v>
      </c>
      <c r="B75" s="30" t="s">
        <v>356</v>
      </c>
      <c r="C75" s="7" t="s">
        <v>160</v>
      </c>
      <c r="D75" s="20" t="s">
        <v>161</v>
      </c>
      <c r="E75" s="19"/>
      <c r="F75" s="19">
        <v>6851</v>
      </c>
      <c r="G75" s="21">
        <v>3631</v>
      </c>
      <c r="H75" s="21">
        <f>VLOOKUP(C75,[3]total230428094233!$B:$F,5,0)</f>
        <v>3582</v>
      </c>
      <c r="I75" s="21">
        <f t="shared" si="8"/>
        <v>1990</v>
      </c>
      <c r="J75" s="44">
        <f>IFERROR(VLOOKUP(C75,在庫貼り付け!B:C,2,0),0)</f>
        <v>1820</v>
      </c>
      <c r="K75" s="44">
        <f>IFERROR(VLOOKUP(C75,在庫貼り付け!F:G,2,0),0)</f>
        <v>20</v>
      </c>
      <c r="L75" s="44">
        <f>IFERROR(VLOOKUP(C75,入荷予定貼り付け!B:C,2,0),0)</f>
        <v>0</v>
      </c>
      <c r="M75" s="44">
        <f>IFERROR(VLOOKUP(C75,入荷予定貼り付け!I:J,2,0),0)</f>
        <v>0</v>
      </c>
      <c r="N75" s="44">
        <f>IFERROR(VLOOKUP(C75,確保貼り付け!C:D,2,0),0)</f>
        <v>20</v>
      </c>
      <c r="O75" s="45">
        <f t="shared" si="5"/>
        <v>0</v>
      </c>
      <c r="P75" s="45">
        <f t="shared" si="6"/>
        <v>1800</v>
      </c>
      <c r="Q75" s="45">
        <f t="shared" si="7"/>
        <v>-170</v>
      </c>
      <c r="R75" s="41">
        <f t="shared" si="9"/>
        <v>1.0815217391304348</v>
      </c>
      <c r="S75" s="46"/>
      <c r="T75" s="46"/>
      <c r="V75" s="1"/>
    </row>
    <row r="76" spans="1:22">
      <c r="A76" s="29" t="s">
        <v>1114</v>
      </c>
      <c r="B76" s="30" t="s">
        <v>356</v>
      </c>
      <c r="C76" s="6" t="s">
        <v>119</v>
      </c>
      <c r="D76" s="20" t="s">
        <v>120</v>
      </c>
      <c r="E76" s="19" t="s">
        <v>116</v>
      </c>
      <c r="F76" s="19">
        <v>7367</v>
      </c>
      <c r="G76" s="21">
        <v>4388</v>
      </c>
      <c r="H76" s="21">
        <f>VLOOKUP(C76,[3]total230428094233!$B:$F,5,0)</f>
        <v>2951</v>
      </c>
      <c r="I76" s="21">
        <f t="shared" si="8"/>
        <v>1639.4444444444443</v>
      </c>
      <c r="J76" s="44">
        <f>IFERROR(VLOOKUP(C76,在庫貼り付け!B:C,2,0),0)</f>
        <v>3680</v>
      </c>
      <c r="K76" s="44">
        <f>IFERROR(VLOOKUP(C76,在庫貼り付け!F:G,2,0),0)</f>
        <v>1210</v>
      </c>
      <c r="L76" s="44">
        <f>IFERROR(VLOOKUP(C76,入荷予定貼り付け!B:C,2,0),0)</f>
        <v>0</v>
      </c>
      <c r="M76" s="44">
        <f>IFERROR(VLOOKUP(C76,入荷予定貼り付け!I:J,2,0),0)</f>
        <v>0</v>
      </c>
      <c r="N76" s="44">
        <f>IFERROR(VLOOKUP(C76,確保貼り付け!C:D,2,0),0)</f>
        <v>1210</v>
      </c>
      <c r="O76" s="45">
        <f t="shared" si="5"/>
        <v>0</v>
      </c>
      <c r="P76" s="45">
        <f t="shared" si="6"/>
        <v>2470</v>
      </c>
      <c r="Q76" s="45">
        <f t="shared" si="7"/>
        <v>2040.5555555555557</v>
      </c>
      <c r="R76" s="41">
        <f t="shared" si="9"/>
        <v>0.33526471256532603</v>
      </c>
      <c r="S76" s="46"/>
      <c r="T76" s="46"/>
      <c r="V76" s="157" t="s">
        <v>2813</v>
      </c>
    </row>
    <row r="77" spans="1:22">
      <c r="A77" s="29" t="s">
        <v>1115</v>
      </c>
      <c r="B77" s="30" t="s">
        <v>356</v>
      </c>
      <c r="C77" s="6" t="s">
        <v>22</v>
      </c>
      <c r="D77" s="20" t="s">
        <v>23</v>
      </c>
      <c r="E77" s="19"/>
      <c r="F77" s="19">
        <v>10633</v>
      </c>
      <c r="G77" s="21">
        <v>6065</v>
      </c>
      <c r="H77" s="21">
        <f>VLOOKUP(C77,[3]total230428094233!$B:$F,5,0)</f>
        <v>2446</v>
      </c>
      <c r="I77" s="21">
        <f t="shared" si="8"/>
        <v>1358.8888888888889</v>
      </c>
      <c r="J77" s="44">
        <f>IFERROR(VLOOKUP(C77,在庫貼り付け!B:C,2,0),0)</f>
        <v>3874</v>
      </c>
      <c r="K77" s="44">
        <f>IFERROR(VLOOKUP(C77,在庫貼り付け!F:G,2,0),0)</f>
        <v>4800</v>
      </c>
      <c r="L77" s="44">
        <f>IFERROR(VLOOKUP(C77,入荷予定貼り付け!B:C,2,0),0)</f>
        <v>3000</v>
      </c>
      <c r="M77" s="44">
        <f>IFERROR(VLOOKUP(C77,入荷予定貼り付け!I:J,2,0),0)</f>
        <v>0</v>
      </c>
      <c r="N77" s="44">
        <f>IFERROR(VLOOKUP(C77,確保貼り付け!C:D,2,0),0)</f>
        <v>5100</v>
      </c>
      <c r="O77" s="45">
        <f t="shared" si="5"/>
        <v>-300</v>
      </c>
      <c r="P77" s="45">
        <f t="shared" si="6"/>
        <v>1774</v>
      </c>
      <c r="Q77" s="45">
        <f t="shared" si="7"/>
        <v>5215.1111111111113</v>
      </c>
      <c r="R77" s="41">
        <f t="shared" si="9"/>
        <v>0.15666231137755232</v>
      </c>
      <c r="S77" s="46"/>
      <c r="T77" s="46"/>
      <c r="V77" s="157" t="s">
        <v>2809</v>
      </c>
    </row>
    <row r="78" spans="1:22">
      <c r="A78" s="29" t="s">
        <v>1116</v>
      </c>
      <c r="B78" s="30" t="s">
        <v>356</v>
      </c>
      <c r="C78" s="6" t="s">
        <v>144</v>
      </c>
      <c r="D78" s="20" t="s">
        <v>145</v>
      </c>
      <c r="E78" s="19"/>
      <c r="F78" s="19">
        <v>270</v>
      </c>
      <c r="G78" s="21">
        <v>814</v>
      </c>
      <c r="H78" s="21">
        <f>VLOOKUP(C78,[3]total230428094233!$B:$F,5,0)</f>
        <v>1082</v>
      </c>
      <c r="I78" s="21">
        <f t="shared" si="8"/>
        <v>601.11111111111109</v>
      </c>
      <c r="J78" s="44">
        <f>IFERROR(VLOOKUP(C78,在庫貼り付け!B:C,2,0),0)</f>
        <v>2383</v>
      </c>
      <c r="K78" s="44">
        <f>IFERROR(VLOOKUP(C78,在庫貼り付け!F:G,2,0),0)</f>
        <v>0</v>
      </c>
      <c r="L78" s="44">
        <f>IFERROR(VLOOKUP(C78,入荷予定貼り付け!B:C,2,0),0)</f>
        <v>0</v>
      </c>
      <c r="M78" s="44">
        <f>IFERROR(VLOOKUP(C78,入荷予定貼り付け!I:J,2,0),0)</f>
        <v>0</v>
      </c>
      <c r="N78" s="44">
        <f>IFERROR(VLOOKUP(C78,確保貼り付け!C:D,2,0),0)</f>
        <v>0</v>
      </c>
      <c r="O78" s="45">
        <f t="shared" si="5"/>
        <v>0</v>
      </c>
      <c r="P78" s="45">
        <f t="shared" si="6"/>
        <v>2383</v>
      </c>
      <c r="Q78" s="45">
        <f t="shared" si="7"/>
        <v>1781.8888888888889</v>
      </c>
      <c r="R78" s="41">
        <f t="shared" si="9"/>
        <v>0.25224973189723504</v>
      </c>
      <c r="S78" s="46"/>
      <c r="T78" s="46"/>
      <c r="V78" s="1"/>
    </row>
    <row r="79" spans="1:22">
      <c r="A79" s="29" t="s">
        <v>1117</v>
      </c>
      <c r="B79" s="30" t="s">
        <v>356</v>
      </c>
      <c r="C79" s="17" t="s">
        <v>134</v>
      </c>
      <c r="D79" s="24" t="s">
        <v>135</v>
      </c>
      <c r="E79" s="23"/>
      <c r="F79" s="19">
        <v>3306</v>
      </c>
      <c r="G79" s="21">
        <v>2817</v>
      </c>
      <c r="H79" s="21">
        <f>VLOOKUP(C79,[3]total230428094233!$B:$F,5,0)</f>
        <v>2572</v>
      </c>
      <c r="I79" s="21">
        <f t="shared" si="8"/>
        <v>1428.8888888888889</v>
      </c>
      <c r="J79" s="44">
        <f>IFERROR(VLOOKUP(C79,在庫貼り付け!B:C,2,0),0)</f>
        <v>6994</v>
      </c>
      <c r="K79" s="44">
        <f>IFERROR(VLOOKUP(C79,在庫貼り付け!F:G,2,0),0)</f>
        <v>0</v>
      </c>
      <c r="L79" s="44">
        <f>IFERROR(VLOOKUP(C79,入荷予定貼り付け!B:C,2,0),0)</f>
        <v>0</v>
      </c>
      <c r="M79" s="44">
        <f>IFERROR(VLOOKUP(C79,入荷予定貼り付け!I:J,2,0),0)</f>
        <v>0</v>
      </c>
      <c r="N79" s="44">
        <f>IFERROR(VLOOKUP(C79,確保貼り付け!C:D,2,0),0)</f>
        <v>0</v>
      </c>
      <c r="O79" s="45">
        <f t="shared" si="5"/>
        <v>0</v>
      </c>
      <c r="P79" s="45">
        <f t="shared" si="6"/>
        <v>6994</v>
      </c>
      <c r="Q79" s="45">
        <f t="shared" si="7"/>
        <v>5565.1111111111113</v>
      </c>
      <c r="R79" s="41">
        <f t="shared" si="9"/>
        <v>0.20430210021288089</v>
      </c>
      <c r="S79" s="46"/>
      <c r="T79" s="46"/>
      <c r="V79" s="157" t="s">
        <v>2814</v>
      </c>
    </row>
    <row r="80" spans="1:22">
      <c r="A80" s="29" t="s">
        <v>1118</v>
      </c>
      <c r="B80" s="30" t="s">
        <v>356</v>
      </c>
      <c r="C80" s="6" t="s">
        <v>172</v>
      </c>
      <c r="D80" s="20" t="s">
        <v>173</v>
      </c>
      <c r="E80" s="19"/>
      <c r="F80" s="19">
        <v>1177</v>
      </c>
      <c r="G80" s="21">
        <v>2128</v>
      </c>
      <c r="H80" s="21">
        <f>VLOOKUP(C80,[3]total230428094233!$B:$F,5,0)</f>
        <v>1309</v>
      </c>
      <c r="I80" s="21">
        <f t="shared" si="8"/>
        <v>727.22222222222217</v>
      </c>
      <c r="J80" s="44">
        <f>IFERROR(VLOOKUP(C80,在庫貼り付け!B:C,2,0),0)</f>
        <v>803</v>
      </c>
      <c r="K80" s="44">
        <f>IFERROR(VLOOKUP(C80,在庫貼り付け!F:G,2,0),0)</f>
        <v>0</v>
      </c>
      <c r="L80" s="44">
        <f>IFERROR(VLOOKUP(C80,入荷予定貼り付け!B:C,2,0),0)</f>
        <v>0</v>
      </c>
      <c r="M80" s="44">
        <f>IFERROR(VLOOKUP(C80,入荷予定貼り付け!I:J,2,0),0)</f>
        <v>0</v>
      </c>
      <c r="N80" s="44">
        <f>IFERROR(VLOOKUP(C80,確保貼り付け!C:D,2,0),0)</f>
        <v>0</v>
      </c>
      <c r="O80" s="45">
        <f t="shared" si="5"/>
        <v>0</v>
      </c>
      <c r="P80" s="45">
        <f t="shared" si="6"/>
        <v>803</v>
      </c>
      <c r="Q80" s="45">
        <f t="shared" si="7"/>
        <v>75.777777777777828</v>
      </c>
      <c r="R80" s="41">
        <f t="shared" si="9"/>
        <v>0.90563165905631648</v>
      </c>
      <c r="S80" s="46"/>
      <c r="T80" s="46"/>
      <c r="V80" s="1"/>
    </row>
    <row r="81" spans="1:22">
      <c r="A81" s="29" t="s">
        <v>1119</v>
      </c>
      <c r="B81" s="30" t="s">
        <v>356</v>
      </c>
      <c r="C81" s="6" t="s">
        <v>53</v>
      </c>
      <c r="D81" s="20" t="s">
        <v>54</v>
      </c>
      <c r="E81" s="19"/>
      <c r="F81" s="19">
        <v>1511</v>
      </c>
      <c r="G81" s="21">
        <v>1031</v>
      </c>
      <c r="H81" s="21">
        <f>VLOOKUP(C81,[3]total230428094233!$B:$F,5,0)</f>
        <v>1318</v>
      </c>
      <c r="I81" s="21">
        <f t="shared" si="8"/>
        <v>732.22222222222217</v>
      </c>
      <c r="J81" s="44">
        <f>IFERROR(VLOOKUP(C81,在庫貼り付け!B:C,2,0),0)</f>
        <v>0</v>
      </c>
      <c r="K81" s="44">
        <f>IFERROR(VLOOKUP(C81,在庫貼り付け!F:G,2,0),0)</f>
        <v>0</v>
      </c>
      <c r="L81" s="44">
        <f>IFERROR(VLOOKUP(C81,入荷予定貼り付け!B:C,2,0),0)</f>
        <v>0</v>
      </c>
      <c r="M81" s="44">
        <f>IFERROR(VLOOKUP(C81,入荷予定貼り付け!I:J,2,0),0)</f>
        <v>0</v>
      </c>
      <c r="N81" s="44">
        <f>IFERROR(VLOOKUP(C81,確保貼り付け!C:D,2,0),0)</f>
        <v>0</v>
      </c>
      <c r="O81" s="45">
        <f t="shared" si="5"/>
        <v>0</v>
      </c>
      <c r="P81" s="45">
        <f t="shared" si="6"/>
        <v>0</v>
      </c>
      <c r="Q81" s="45">
        <f t="shared" si="7"/>
        <v>-732.22222222222217</v>
      </c>
      <c r="R81" s="41" t="e">
        <f>I81/SUM(J81:K81)</f>
        <v>#DIV/0!</v>
      </c>
      <c r="S81" s="46"/>
      <c r="T81" s="46"/>
      <c r="V81" s="157" t="s">
        <v>2815</v>
      </c>
    </row>
    <row r="82" spans="1:22">
      <c r="A82" s="29" t="s">
        <v>1120</v>
      </c>
      <c r="B82" s="30" t="s">
        <v>356</v>
      </c>
      <c r="C82" s="17" t="s">
        <v>129</v>
      </c>
      <c r="D82" s="24" t="s">
        <v>130</v>
      </c>
      <c r="E82" s="23"/>
      <c r="F82" s="19">
        <v>3121</v>
      </c>
      <c r="G82" s="21">
        <v>3233</v>
      </c>
      <c r="H82" s="21">
        <f>VLOOKUP(C82,[3]total230428094233!$B:$F,5,0)</f>
        <v>2598</v>
      </c>
      <c r="I82" s="21">
        <f t="shared" si="8"/>
        <v>1443.3333333333333</v>
      </c>
      <c r="J82" s="44">
        <f>IFERROR(VLOOKUP(C82,在庫貼り付け!B:C,2,0),0)</f>
        <v>2297</v>
      </c>
      <c r="K82" s="44">
        <f>IFERROR(VLOOKUP(C82,在庫貼り付け!F:G,2,0),0)</f>
        <v>0</v>
      </c>
      <c r="L82" s="44">
        <f>IFERROR(VLOOKUP(C82,入荷予定貼り付け!B:C,2,0),0)</f>
        <v>0</v>
      </c>
      <c r="M82" s="44">
        <f>IFERROR(VLOOKUP(C82,入荷予定貼り付け!I:J,2,0),0)</f>
        <v>0</v>
      </c>
      <c r="N82" s="44">
        <f>IFERROR(VLOOKUP(C82,確保貼り付け!C:D,2,0),0)</f>
        <v>100</v>
      </c>
      <c r="O82" s="45">
        <f t="shared" si="5"/>
        <v>-100</v>
      </c>
      <c r="P82" s="45">
        <f t="shared" si="6"/>
        <v>2197</v>
      </c>
      <c r="Q82" s="45">
        <f t="shared" si="7"/>
        <v>753.66666666666674</v>
      </c>
      <c r="R82" s="41">
        <f t="shared" si="9"/>
        <v>0.62835582644028443</v>
      </c>
      <c r="S82" s="46"/>
      <c r="T82" s="46"/>
      <c r="V82" s="1"/>
    </row>
    <row r="83" spans="1:22">
      <c r="A83" s="29" t="s">
        <v>1121</v>
      </c>
      <c r="B83" s="30" t="s">
        <v>356</v>
      </c>
      <c r="C83" s="17" t="s">
        <v>250</v>
      </c>
      <c r="D83" s="24" t="s">
        <v>251</v>
      </c>
      <c r="E83" s="23"/>
      <c r="F83" s="19">
        <v>1334</v>
      </c>
      <c r="G83" s="21">
        <v>1879</v>
      </c>
      <c r="H83" s="21">
        <f>VLOOKUP(C83,[3]total230428094233!$B:$F,5,0)</f>
        <v>801</v>
      </c>
      <c r="I83" s="21">
        <f t="shared" si="8"/>
        <v>445</v>
      </c>
      <c r="J83" s="44">
        <f>IFERROR(VLOOKUP(C83,在庫貼り付け!B:C,2,0),0)</f>
        <v>169</v>
      </c>
      <c r="K83" s="44">
        <f>IFERROR(VLOOKUP(C83,在庫貼り付け!F:G,2,0),0)</f>
        <v>0</v>
      </c>
      <c r="L83" s="44">
        <f>IFERROR(VLOOKUP(C83,入荷予定貼り付け!B:C,2,0),0)</f>
        <v>1000</v>
      </c>
      <c r="M83" s="44">
        <f>IFERROR(VLOOKUP(C83,入荷予定貼り付け!I:J,2,0),0)</f>
        <v>0</v>
      </c>
      <c r="N83" s="44">
        <f>IFERROR(VLOOKUP(C83,確保貼り付け!C:D,2,0),0)</f>
        <v>0</v>
      </c>
      <c r="O83" s="45">
        <f t="shared" si="5"/>
        <v>0</v>
      </c>
      <c r="P83" s="45">
        <f t="shared" si="6"/>
        <v>1169</v>
      </c>
      <c r="Q83" s="45">
        <f t="shared" si="7"/>
        <v>724</v>
      </c>
      <c r="R83" s="41">
        <f t="shared" si="9"/>
        <v>2.6331360946745561</v>
      </c>
      <c r="S83" s="46"/>
      <c r="T83" s="46"/>
      <c r="V83" s="1"/>
    </row>
    <row r="84" spans="1:22">
      <c r="A84" s="29" t="s">
        <v>1122</v>
      </c>
      <c r="B84" s="30" t="s">
        <v>356</v>
      </c>
      <c r="C84" s="17" t="s">
        <v>127</v>
      </c>
      <c r="D84" s="24" t="s">
        <v>128</v>
      </c>
      <c r="E84" s="23"/>
      <c r="F84" s="19">
        <v>3215</v>
      </c>
      <c r="G84" s="21">
        <v>3856</v>
      </c>
      <c r="H84" s="21">
        <f>VLOOKUP(C84,[3]total230428094233!$B:$F,5,0)</f>
        <v>3497</v>
      </c>
      <c r="I84" s="21">
        <f t="shared" si="8"/>
        <v>1942.7777777777778</v>
      </c>
      <c r="J84" s="44">
        <f>IFERROR(VLOOKUP(C84,在庫貼り付け!B:C,2,0),0)</f>
        <v>1314</v>
      </c>
      <c r="K84" s="44">
        <f>IFERROR(VLOOKUP(C84,在庫貼り付け!F:G,2,0),0)</f>
        <v>0</v>
      </c>
      <c r="L84" s="44">
        <f>IFERROR(VLOOKUP(C84,入荷予定貼り付け!B:C,2,0),0)</f>
        <v>3000</v>
      </c>
      <c r="M84" s="44">
        <f>IFERROR(VLOOKUP(C84,入荷予定貼り付け!I:J,2,0),0)</f>
        <v>0</v>
      </c>
      <c r="N84" s="44">
        <f>IFERROR(VLOOKUP(C84,確保貼り付け!C:D,2,0),0)</f>
        <v>100</v>
      </c>
      <c r="O84" s="45">
        <f t="shared" si="5"/>
        <v>-100</v>
      </c>
      <c r="P84" s="45">
        <f t="shared" si="6"/>
        <v>4214</v>
      </c>
      <c r="Q84" s="45">
        <f t="shared" si="7"/>
        <v>2271.2222222222222</v>
      </c>
      <c r="R84" s="41">
        <f t="shared" si="9"/>
        <v>1.4785219008963302</v>
      </c>
      <c r="S84" s="46" t="s">
        <v>2888</v>
      </c>
      <c r="T84" s="46"/>
      <c r="V84" s="1"/>
    </row>
    <row r="85" spans="1:22">
      <c r="A85" s="29" t="s">
        <v>1123</v>
      </c>
      <c r="B85" s="30" t="s">
        <v>356</v>
      </c>
      <c r="C85" s="6" t="s">
        <v>235</v>
      </c>
      <c r="D85" s="20" t="s">
        <v>236</v>
      </c>
      <c r="E85" s="19"/>
      <c r="F85" s="19">
        <v>102</v>
      </c>
      <c r="G85" s="21">
        <v>340</v>
      </c>
      <c r="H85" s="21">
        <f>VLOOKUP(C85,[3]total230428094233!$B:$F,5,0)</f>
        <v>159</v>
      </c>
      <c r="I85" s="21">
        <f t="shared" si="8"/>
        <v>88.333333333333329</v>
      </c>
      <c r="J85" s="44">
        <f>IFERROR(VLOOKUP(C85,在庫貼り付け!B:C,2,0),0)</f>
        <v>0</v>
      </c>
      <c r="K85" s="44">
        <f>IFERROR(VLOOKUP(C85,在庫貼り付け!F:G,2,0),0)</f>
        <v>0</v>
      </c>
      <c r="L85" s="44">
        <f>IFERROR(VLOOKUP(C85,入荷予定貼り付け!B:C,2,0),0)</f>
        <v>0</v>
      </c>
      <c r="M85" s="44">
        <f>IFERROR(VLOOKUP(C85,入荷予定貼り付け!I:J,2,0),0)</f>
        <v>0</v>
      </c>
      <c r="N85" s="44">
        <f>IFERROR(VLOOKUP(C85,確保貼り付け!C:D,2,0),0)</f>
        <v>0</v>
      </c>
      <c r="O85" s="45">
        <f t="shared" si="5"/>
        <v>0</v>
      </c>
      <c r="P85" s="45">
        <f t="shared" si="6"/>
        <v>0</v>
      </c>
      <c r="Q85" s="45">
        <f t="shared" si="7"/>
        <v>-88.333333333333329</v>
      </c>
      <c r="R85" s="41" t="e">
        <f t="shared" si="9"/>
        <v>#DIV/0!</v>
      </c>
      <c r="S85" s="46"/>
      <c r="T85" s="46"/>
      <c r="V85" s="1"/>
    </row>
    <row r="86" spans="1:22">
      <c r="A86" s="29" t="s">
        <v>1124</v>
      </c>
      <c r="B86" s="30" t="s">
        <v>356</v>
      </c>
      <c r="C86" s="7" t="s">
        <v>221</v>
      </c>
      <c r="D86" s="20" t="s">
        <v>222</v>
      </c>
      <c r="E86" s="19"/>
      <c r="F86" s="19">
        <v>1538</v>
      </c>
      <c r="G86" s="21">
        <v>2587</v>
      </c>
      <c r="H86" s="21">
        <f>VLOOKUP(C86,[3]total230428094233!$B:$F,5,0)</f>
        <v>503</v>
      </c>
      <c r="I86" s="21">
        <f t="shared" si="8"/>
        <v>279.44444444444446</v>
      </c>
      <c r="J86" s="44">
        <f>IFERROR(VLOOKUP(C86,在庫貼り付け!B:C,2,0),0)</f>
        <v>4425</v>
      </c>
      <c r="K86" s="44">
        <f>IFERROR(VLOOKUP(C86,在庫貼り付け!F:G,2,0),0)</f>
        <v>0</v>
      </c>
      <c r="L86" s="44">
        <f>IFERROR(VLOOKUP(C86,入荷予定貼り付け!B:C,2,0),0)</f>
        <v>0</v>
      </c>
      <c r="M86" s="44">
        <f>IFERROR(VLOOKUP(C86,入荷予定貼り付け!I:J,2,0),0)</f>
        <v>0</v>
      </c>
      <c r="N86" s="44">
        <f>IFERROR(VLOOKUP(C86,確保貼り付け!C:D,2,0),0)</f>
        <v>0</v>
      </c>
      <c r="O86" s="45">
        <f t="shared" si="5"/>
        <v>0</v>
      </c>
      <c r="P86" s="45">
        <f t="shared" si="6"/>
        <v>4425</v>
      </c>
      <c r="Q86" s="45">
        <f t="shared" si="7"/>
        <v>4145.5555555555557</v>
      </c>
      <c r="R86" s="41">
        <f t="shared" si="9"/>
        <v>6.3151286880100438E-2</v>
      </c>
      <c r="S86" s="46"/>
      <c r="T86" s="46"/>
      <c r="V86" s="157" t="s">
        <v>2834</v>
      </c>
    </row>
    <row r="87" spans="1:22">
      <c r="A87" s="29" t="s">
        <v>1125</v>
      </c>
      <c r="B87" s="30" t="s">
        <v>356</v>
      </c>
      <c r="C87" s="6" t="s">
        <v>13</v>
      </c>
      <c r="D87" s="20" t="s">
        <v>14</v>
      </c>
      <c r="E87" s="19" t="s">
        <v>15</v>
      </c>
      <c r="F87" s="19">
        <v>527</v>
      </c>
      <c r="G87" s="21">
        <v>2107</v>
      </c>
      <c r="H87" s="21">
        <f>VLOOKUP(C87,[3]total230428094233!$B:$F,5,0)</f>
        <v>865</v>
      </c>
      <c r="I87" s="21">
        <f t="shared" si="8"/>
        <v>480.55555555555554</v>
      </c>
      <c r="J87" s="44">
        <f>IFERROR(VLOOKUP(C87,在庫貼り付け!B:C,2,0),0)</f>
        <v>5978</v>
      </c>
      <c r="K87" s="44">
        <f>IFERROR(VLOOKUP(C87,在庫貼り付け!F:G,2,0),0)</f>
        <v>0</v>
      </c>
      <c r="L87" s="44">
        <f>IFERROR(VLOOKUP(C87,入荷予定貼り付け!B:C,2,0),0)</f>
        <v>0</v>
      </c>
      <c r="M87" s="44">
        <f>IFERROR(VLOOKUP(C87,入荷予定貼り付け!I:J,2,0),0)</f>
        <v>0</v>
      </c>
      <c r="N87" s="44">
        <f>IFERROR(VLOOKUP(C87,確保貼り付け!C:D,2,0),0)</f>
        <v>0</v>
      </c>
      <c r="O87" s="45">
        <f t="shared" si="5"/>
        <v>0</v>
      </c>
      <c r="P87" s="45">
        <f t="shared" si="6"/>
        <v>5978</v>
      </c>
      <c r="Q87" s="45">
        <f t="shared" si="7"/>
        <v>5497.4444444444443</v>
      </c>
      <c r="R87" s="41">
        <f t="shared" si="9"/>
        <v>8.0387346195308726E-2</v>
      </c>
      <c r="S87" s="46"/>
      <c r="T87" s="46"/>
      <c r="V87" s="1"/>
    </row>
    <row r="88" spans="1:22" ht="15" customHeight="1">
      <c r="A88" s="29" t="s">
        <v>1126</v>
      </c>
      <c r="B88" s="30" t="s">
        <v>356</v>
      </c>
      <c r="C88" s="7" t="s">
        <v>203</v>
      </c>
      <c r="D88" s="7" t="s">
        <v>204</v>
      </c>
      <c r="E88" s="6"/>
      <c r="F88" s="6">
        <v>8125</v>
      </c>
      <c r="G88" s="8">
        <v>7398</v>
      </c>
      <c r="H88" s="21">
        <f>VLOOKUP(C88,[3]total230428094233!$B:$F,5,0)</f>
        <v>3882</v>
      </c>
      <c r="I88" s="21">
        <f t="shared" si="8"/>
        <v>2156.6666666666665</v>
      </c>
      <c r="J88" s="44">
        <f>IFERROR(VLOOKUP(C88,在庫貼り付け!B:C,2,0),0)</f>
        <v>4742</v>
      </c>
      <c r="K88" s="44">
        <f>IFERROR(VLOOKUP(C88,在庫貼り付け!F:G,2,0),0)</f>
        <v>870</v>
      </c>
      <c r="L88" s="44">
        <f>IFERROR(VLOOKUP(C88,入荷予定貼り付け!B:C,2,0),0)</f>
        <v>0</v>
      </c>
      <c r="M88" s="44">
        <f>IFERROR(VLOOKUP(C88,入荷予定貼り付け!I:J,2,0),0)</f>
        <v>0</v>
      </c>
      <c r="N88" s="44">
        <f>IFERROR(VLOOKUP(C88,確保貼り付け!C:D,2,0),0)</f>
        <v>870</v>
      </c>
      <c r="O88" s="45">
        <f>K88+M88-N88</f>
        <v>0</v>
      </c>
      <c r="P88" s="45">
        <f t="shared" si="6"/>
        <v>3872</v>
      </c>
      <c r="Q88" s="45">
        <f t="shared" si="7"/>
        <v>2585.3333333333335</v>
      </c>
      <c r="R88" s="41">
        <f t="shared" si="9"/>
        <v>0.38429555713946301</v>
      </c>
      <c r="S88" s="46" t="s">
        <v>2889</v>
      </c>
      <c r="T88" s="46"/>
      <c r="U88" s="14" t="s">
        <v>2869</v>
      </c>
      <c r="V88" s="1"/>
    </row>
    <row r="89" spans="1:22" ht="15" customHeight="1">
      <c r="A89" s="29"/>
      <c r="B89" s="30" t="s">
        <v>356</v>
      </c>
      <c r="C89" s="7" t="s">
        <v>2895</v>
      </c>
      <c r="D89" s="7" t="s">
        <v>2896</v>
      </c>
      <c r="E89" s="6"/>
      <c r="F89" s="6">
        <v>0</v>
      </c>
      <c r="G89" s="8">
        <v>5</v>
      </c>
      <c r="H89" s="21">
        <f>VLOOKUP(C89,[3]total230428094233!$B:$F,5,0)</f>
        <v>909</v>
      </c>
      <c r="I89" s="21">
        <f t="shared" si="8"/>
        <v>505</v>
      </c>
      <c r="J89" s="44">
        <f>IFERROR(VLOOKUP(C89,在庫貼り付け!B:C,2,0),0)</f>
        <v>15</v>
      </c>
      <c r="K89" s="44">
        <f>IFERROR(VLOOKUP(C89,在庫貼り付け!F:G,2,0),0)</f>
        <v>0</v>
      </c>
      <c r="L89" s="44">
        <f>IFERROR(VLOOKUP(C89,入荷予定貼り付け!B:C,2,0),0)</f>
        <v>0</v>
      </c>
      <c r="M89" s="44">
        <f>IFERROR(VLOOKUP(C89,入荷予定貼り付け!I:J,2,0),0)</f>
        <v>0</v>
      </c>
      <c r="N89" s="44">
        <f>IFERROR(VLOOKUP(C89,確保貼り付け!C:D,2,0),0)</f>
        <v>0</v>
      </c>
      <c r="O89" s="45">
        <f>K89+M89-N89</f>
        <v>0</v>
      </c>
      <c r="P89" s="45">
        <f t="shared" si="6"/>
        <v>15</v>
      </c>
      <c r="Q89" s="45">
        <f t="shared" si="7"/>
        <v>-490</v>
      </c>
      <c r="R89" s="41">
        <f t="shared" si="9"/>
        <v>33.666666666666664</v>
      </c>
      <c r="S89" s="46"/>
      <c r="T89" s="46"/>
      <c r="U89" s="14"/>
      <c r="V89" s="1"/>
    </row>
    <row r="90" spans="1:22" ht="15" customHeight="1">
      <c r="A90" s="29"/>
      <c r="B90" s="30" t="s">
        <v>356</v>
      </c>
      <c r="C90" s="7" t="s">
        <v>2890</v>
      </c>
      <c r="D90" s="7" t="s">
        <v>2891</v>
      </c>
      <c r="E90" s="6"/>
      <c r="F90" s="6">
        <v>684</v>
      </c>
      <c r="G90" s="8">
        <v>626</v>
      </c>
      <c r="H90" s="21">
        <f>VLOOKUP(C90,[3]total230428094233!$B:$F,5,0)</f>
        <v>664</v>
      </c>
      <c r="I90" s="21">
        <f t="shared" si="8"/>
        <v>368.88888888888891</v>
      </c>
      <c r="J90" s="44">
        <f>IFERROR(VLOOKUP(C90,在庫貼り付け!B:C,2,0),0)</f>
        <v>3</v>
      </c>
      <c r="K90" s="44">
        <f>IFERROR(VLOOKUP(C90,在庫貼り付け!F:G,2,0),0)</f>
        <v>0</v>
      </c>
      <c r="L90" s="44">
        <f>IFERROR(VLOOKUP(C90,入荷予定貼り付け!B:C,2,0),0)</f>
        <v>0</v>
      </c>
      <c r="M90" s="44">
        <f>IFERROR(VLOOKUP(C90,入荷予定貼り付け!I:J,2,0),0)</f>
        <v>0</v>
      </c>
      <c r="N90" s="44">
        <f>IFERROR(VLOOKUP(C90,確保貼り付け!C:D,2,0),0)</f>
        <v>0</v>
      </c>
      <c r="O90" s="45">
        <f>K90+M90-N90</f>
        <v>0</v>
      </c>
      <c r="P90" s="45">
        <f t="shared" si="6"/>
        <v>3</v>
      </c>
      <c r="Q90" s="45">
        <f t="shared" si="7"/>
        <v>-365.88888888888891</v>
      </c>
      <c r="R90" s="41">
        <f t="shared" si="9"/>
        <v>122.96296296296298</v>
      </c>
      <c r="S90" s="46" t="s">
        <v>2892</v>
      </c>
      <c r="T90" s="46"/>
      <c r="U90" s="14"/>
      <c r="V90" s="1"/>
    </row>
    <row r="91" spans="1:22">
      <c r="A91" s="29" t="s">
        <v>1127</v>
      </c>
      <c r="B91" s="30" t="s">
        <v>356</v>
      </c>
      <c r="C91" s="6" t="s">
        <v>98</v>
      </c>
      <c r="D91" s="20" t="s">
        <v>97</v>
      </c>
      <c r="E91" s="19" t="s">
        <v>93</v>
      </c>
      <c r="F91" s="19">
        <v>4518</v>
      </c>
      <c r="G91" s="21">
        <v>3870</v>
      </c>
      <c r="H91" s="21">
        <f>VLOOKUP(C91,[3]total230428094233!$B:$F,5,0)</f>
        <v>3309</v>
      </c>
      <c r="I91" s="21">
        <f t="shared" si="8"/>
        <v>1838.3333333333333</v>
      </c>
      <c r="J91" s="44">
        <f>IFERROR(VLOOKUP(C91,在庫貼り付け!B:C,2,0),0)</f>
        <v>2581</v>
      </c>
      <c r="K91" s="44">
        <f>IFERROR(VLOOKUP(C91,在庫貼り付け!F:G,2,0),0)</f>
        <v>0</v>
      </c>
      <c r="L91" s="44">
        <f>IFERROR(VLOOKUP(C91,入荷予定貼り付け!B:C,2,0),0)</f>
        <v>0</v>
      </c>
      <c r="M91" s="44">
        <f>IFERROR(VLOOKUP(C91,入荷予定貼り付け!I:J,2,0),0)</f>
        <v>0</v>
      </c>
      <c r="N91" s="44">
        <f>IFERROR(VLOOKUP(C91,確保貼り付け!C:D,2,0),0)</f>
        <v>0</v>
      </c>
      <c r="O91" s="45">
        <f t="shared" si="5"/>
        <v>0</v>
      </c>
      <c r="P91" s="45">
        <f t="shared" si="6"/>
        <v>2581</v>
      </c>
      <c r="Q91" s="45">
        <f t="shared" si="7"/>
        <v>742.66666666666674</v>
      </c>
      <c r="R91" s="41">
        <f t="shared" si="9"/>
        <v>0.7122562314348444</v>
      </c>
      <c r="S91" s="46"/>
      <c r="T91" s="46"/>
      <c r="V91" s="1"/>
    </row>
    <row r="92" spans="1:22">
      <c r="A92" s="29" t="s">
        <v>1128</v>
      </c>
      <c r="B92" s="30" t="s">
        <v>356</v>
      </c>
      <c r="C92" s="6" t="s">
        <v>231</v>
      </c>
      <c r="D92" s="20" t="s">
        <v>232</v>
      </c>
      <c r="E92" s="19"/>
      <c r="F92" s="19">
        <v>12335</v>
      </c>
      <c r="G92" s="21">
        <v>8441</v>
      </c>
      <c r="H92" s="21">
        <f>VLOOKUP(C92,[3]total230428094233!$B:$F,5,0)</f>
        <v>3790</v>
      </c>
      <c r="I92" s="21">
        <f t="shared" si="8"/>
        <v>2105.5555555555557</v>
      </c>
      <c r="J92" s="44">
        <f>IFERROR(VLOOKUP(C92,在庫貼り付け!B:C,2,0),0)</f>
        <v>8511</v>
      </c>
      <c r="K92" s="44">
        <f>IFERROR(VLOOKUP(C92,在庫貼り付け!F:G,2,0),0)</f>
        <v>0</v>
      </c>
      <c r="L92" s="44">
        <f>IFERROR(VLOOKUP(C92,入荷予定貼り付け!B:C,2,0),0)</f>
        <v>0</v>
      </c>
      <c r="M92" s="44">
        <f>IFERROR(VLOOKUP(C92,入荷予定貼り付け!I:J,2,0),0)</f>
        <v>0</v>
      </c>
      <c r="N92" s="44">
        <f>IFERROR(VLOOKUP(C92,確保貼り付け!C:D,2,0),0)</f>
        <v>0</v>
      </c>
      <c r="O92" s="45">
        <f t="shared" si="5"/>
        <v>0</v>
      </c>
      <c r="P92" s="45">
        <f t="shared" si="6"/>
        <v>8511</v>
      </c>
      <c r="Q92" s="45">
        <f t="shared" si="7"/>
        <v>6405.4444444444443</v>
      </c>
      <c r="R92" s="41">
        <f t="shared" si="9"/>
        <v>0.24739226360657451</v>
      </c>
      <c r="S92" s="46"/>
      <c r="T92" s="46"/>
      <c r="V92" s="157" t="s">
        <v>2835</v>
      </c>
    </row>
    <row r="93" spans="1:22">
      <c r="A93" s="29" t="s">
        <v>1129</v>
      </c>
      <c r="B93" s="30" t="s">
        <v>356</v>
      </c>
      <c r="C93" s="6" t="s">
        <v>117</v>
      </c>
      <c r="D93" s="20" t="s">
        <v>115</v>
      </c>
      <c r="E93" s="19" t="s">
        <v>118</v>
      </c>
      <c r="F93" s="19">
        <v>2663</v>
      </c>
      <c r="G93" s="21">
        <v>4626</v>
      </c>
      <c r="H93" s="21">
        <f>VLOOKUP(C93,[3]total230428094233!$B:$F,5,0)</f>
        <v>4288</v>
      </c>
      <c r="I93" s="21">
        <f t="shared" si="8"/>
        <v>2382.2222222222222</v>
      </c>
      <c r="J93" s="44">
        <f>IFERROR(VLOOKUP(C93,在庫貼り付け!B:C,2,0),0)</f>
        <v>4004</v>
      </c>
      <c r="K93" s="44">
        <f>IFERROR(VLOOKUP(C93,在庫貼り付け!F:G,2,0),0)</f>
        <v>500</v>
      </c>
      <c r="L93" s="44">
        <f>IFERROR(VLOOKUP(C93,入荷予定貼り付け!B:C,2,0),0)</f>
        <v>0</v>
      </c>
      <c r="M93" s="44">
        <f>IFERROR(VLOOKUP(C93,入荷予定貼り付け!I:J,2,0),0)</f>
        <v>0</v>
      </c>
      <c r="N93" s="44">
        <f>IFERROR(VLOOKUP(C93,確保貼り付け!C:D,2,0),0)</f>
        <v>500</v>
      </c>
      <c r="O93" s="45">
        <f t="shared" si="5"/>
        <v>0</v>
      </c>
      <c r="P93" s="45">
        <f t="shared" si="6"/>
        <v>3504</v>
      </c>
      <c r="Q93" s="45">
        <f t="shared" si="7"/>
        <v>1621.7777777777778</v>
      </c>
      <c r="R93" s="41">
        <f t="shared" si="9"/>
        <v>0.52891257154134597</v>
      </c>
      <c r="S93" s="46"/>
      <c r="T93" s="46"/>
      <c r="V93" s="1"/>
    </row>
    <row r="94" spans="1:22">
      <c r="A94" s="29" t="s">
        <v>1130</v>
      </c>
      <c r="B94" s="30" t="s">
        <v>2794</v>
      </c>
      <c r="C94" s="6" t="s">
        <v>343</v>
      </c>
      <c r="D94" s="20" t="s">
        <v>1230</v>
      </c>
      <c r="E94" s="19"/>
      <c r="F94" s="19"/>
      <c r="G94" s="21">
        <v>5989</v>
      </c>
      <c r="H94" s="21">
        <f>VLOOKUP(C94,[3]total230428094233!$B:$F,5,0)</f>
        <v>3227</v>
      </c>
      <c r="I94" s="21">
        <f t="shared" si="8"/>
        <v>1792.7777777777778</v>
      </c>
      <c r="J94" s="44">
        <f>IFERROR(VLOOKUP(C94,在庫貼り付け!B:C,2,0),0)</f>
        <v>0</v>
      </c>
      <c r="K94" s="44">
        <f>IFERROR(VLOOKUP(C94,在庫貼り付け!F:G,2,0),0)</f>
        <v>0</v>
      </c>
      <c r="L94" s="44">
        <f>IFERROR(VLOOKUP(C94,入荷予定貼り付け!B:C,2,0),0)</f>
        <v>0</v>
      </c>
      <c r="M94" s="44">
        <f>IFERROR(VLOOKUP(C94,入荷予定貼り付け!I:J,2,0),0)</f>
        <v>0</v>
      </c>
      <c r="N94" s="44">
        <f>IFERROR(VLOOKUP(C94,確保貼り付け!C:D,2,0),0)</f>
        <v>0</v>
      </c>
      <c r="O94" s="45">
        <f t="shared" si="5"/>
        <v>0</v>
      </c>
      <c r="P94" s="45">
        <f t="shared" si="6"/>
        <v>0</v>
      </c>
      <c r="Q94" s="45">
        <f t="shared" si="7"/>
        <v>-1792.7777777777778</v>
      </c>
      <c r="R94" s="41" t="e">
        <f t="shared" si="9"/>
        <v>#DIV/0!</v>
      </c>
      <c r="S94" s="46"/>
      <c r="T94" s="46"/>
      <c r="V94" s="157" t="s">
        <v>2819</v>
      </c>
    </row>
    <row r="95" spans="1:22">
      <c r="A95" s="29" t="s">
        <v>1131</v>
      </c>
      <c r="B95" s="30" t="s">
        <v>356</v>
      </c>
      <c r="C95" s="17" t="s">
        <v>57</v>
      </c>
      <c r="D95" s="24" t="s">
        <v>58</v>
      </c>
      <c r="E95" s="23"/>
      <c r="F95" s="19">
        <v>3167</v>
      </c>
      <c r="G95" s="21">
        <v>3686</v>
      </c>
      <c r="H95" s="21">
        <f>VLOOKUP(C95,[3]total230428094233!$B:$F,5,0)</f>
        <v>3610</v>
      </c>
      <c r="I95" s="21">
        <f t="shared" si="8"/>
        <v>2005.5555555555557</v>
      </c>
      <c r="J95" s="44">
        <f>IFERROR(VLOOKUP(C95,在庫貼り付け!B:C,2,0),0)</f>
        <v>2607</v>
      </c>
      <c r="K95" s="44">
        <f>IFERROR(VLOOKUP(C95,在庫貼り付け!F:G,2,0),0)</f>
        <v>0</v>
      </c>
      <c r="L95" s="44">
        <f>IFERROR(VLOOKUP(C95,入荷予定貼り付け!B:C,2,0),0)</f>
        <v>0</v>
      </c>
      <c r="M95" s="44">
        <f>IFERROR(VLOOKUP(C95,入荷予定貼り付け!I:J,2,0),0)</f>
        <v>0</v>
      </c>
      <c r="N95" s="44">
        <f>IFERROR(VLOOKUP(C95,確保貼り付け!C:D,2,0),0)</f>
        <v>0</v>
      </c>
      <c r="O95" s="45">
        <f t="shared" si="5"/>
        <v>0</v>
      </c>
      <c r="P95" s="45">
        <f t="shared" si="6"/>
        <v>2607</v>
      </c>
      <c r="Q95" s="45">
        <f t="shared" si="7"/>
        <v>601.44444444444434</v>
      </c>
      <c r="R95" s="41">
        <f t="shared" si="9"/>
        <v>0.7692963389165921</v>
      </c>
      <c r="S95" s="46"/>
      <c r="T95" s="46"/>
      <c r="V95" s="157" t="s">
        <v>2816</v>
      </c>
    </row>
    <row r="96" spans="1:22">
      <c r="A96" s="29" t="s">
        <v>1132</v>
      </c>
      <c r="B96" s="30" t="s">
        <v>356</v>
      </c>
      <c r="C96" s="6" t="s">
        <v>245</v>
      </c>
      <c r="D96" s="20" t="s">
        <v>246</v>
      </c>
      <c r="E96" s="19" t="s">
        <v>247</v>
      </c>
      <c r="F96" s="19">
        <v>5717</v>
      </c>
      <c r="G96" s="21">
        <v>5073</v>
      </c>
      <c r="H96" s="21">
        <f>VLOOKUP(C96,[3]total230428094233!$B:$F,5,0)</f>
        <v>3833</v>
      </c>
      <c r="I96" s="21">
        <f t="shared" si="8"/>
        <v>2129.4444444444443</v>
      </c>
      <c r="J96" s="44">
        <f>IFERROR(VLOOKUP(C96,在庫貼り付け!B:C,2,0),0)</f>
        <v>774</v>
      </c>
      <c r="K96" s="44">
        <f>IFERROR(VLOOKUP(C96,在庫貼り付け!F:G,2,0),0)</f>
        <v>0</v>
      </c>
      <c r="L96" s="44">
        <f>IFERROR(VLOOKUP(C96,入荷予定貼り付け!B:C,2,0),0)</f>
        <v>3000</v>
      </c>
      <c r="M96" s="44">
        <f>IFERROR(VLOOKUP(C96,入荷予定貼り付け!I:J,2,0),0)</f>
        <v>0</v>
      </c>
      <c r="N96" s="44">
        <f>IFERROR(VLOOKUP(C96,確保貼り付け!C:D,2,0),0)</f>
        <v>50</v>
      </c>
      <c r="O96" s="45">
        <f t="shared" si="5"/>
        <v>-50</v>
      </c>
      <c r="P96" s="45">
        <f t="shared" si="6"/>
        <v>3724</v>
      </c>
      <c r="Q96" s="45">
        <f t="shared" si="7"/>
        <v>1594.5555555555557</v>
      </c>
      <c r="R96" s="41">
        <f t="shared" si="9"/>
        <v>2.7512202124605225</v>
      </c>
      <c r="S96" s="46"/>
      <c r="T96" s="46"/>
      <c r="V96" s="157" t="s">
        <v>2811</v>
      </c>
    </row>
    <row r="97" spans="1:22">
      <c r="A97" s="29" t="s">
        <v>1133</v>
      </c>
      <c r="B97" s="30" t="s">
        <v>356</v>
      </c>
      <c r="C97" s="6" t="s">
        <v>69</v>
      </c>
      <c r="D97" s="20" t="s">
        <v>70</v>
      </c>
      <c r="E97" s="19"/>
      <c r="F97" s="19">
        <v>15469</v>
      </c>
      <c r="G97" s="21">
        <v>8369</v>
      </c>
      <c r="H97" s="21">
        <f>VLOOKUP(C97,[3]total230428094233!$B:$F,5,0)</f>
        <v>8290</v>
      </c>
      <c r="I97" s="21">
        <f t="shared" si="8"/>
        <v>4605.5555555555557</v>
      </c>
      <c r="J97" s="44">
        <f>IFERROR(VLOOKUP(C97,在庫貼り付け!B:C,2,0),0)</f>
        <v>6433</v>
      </c>
      <c r="K97" s="44">
        <f>IFERROR(VLOOKUP(C97,在庫貼り付け!F:G,2,0),0)</f>
        <v>10540</v>
      </c>
      <c r="L97" s="44">
        <f>IFERROR(VLOOKUP(C97,入荷予定貼り付け!B:C,2,0),0)</f>
        <v>6000</v>
      </c>
      <c r="M97" s="44">
        <f>IFERROR(VLOOKUP(C97,入荷予定貼り付け!I:J,2,0),0)</f>
        <v>0</v>
      </c>
      <c r="N97" s="44">
        <f>IFERROR(VLOOKUP(C97,確保貼り付け!C:D,2,0),0)</f>
        <v>10540</v>
      </c>
      <c r="O97" s="45">
        <f t="shared" si="5"/>
        <v>0</v>
      </c>
      <c r="P97" s="45">
        <f t="shared" si="6"/>
        <v>1893</v>
      </c>
      <c r="Q97" s="45">
        <f t="shared" si="7"/>
        <v>7827.4444444444443</v>
      </c>
      <c r="R97" s="41">
        <f t="shared" si="9"/>
        <v>0.27134599396427006</v>
      </c>
      <c r="S97" s="46"/>
      <c r="T97" s="46"/>
      <c r="V97" s="157" t="s">
        <v>2836</v>
      </c>
    </row>
    <row r="98" spans="1:22">
      <c r="A98" s="29" t="s">
        <v>1134</v>
      </c>
      <c r="B98" s="30" t="s">
        <v>356</v>
      </c>
      <c r="C98" s="6" t="s">
        <v>73</v>
      </c>
      <c r="D98" s="20" t="s">
        <v>74</v>
      </c>
      <c r="E98" s="19"/>
      <c r="F98" s="19">
        <v>11345</v>
      </c>
      <c r="G98" s="21">
        <v>11456</v>
      </c>
      <c r="H98" s="21">
        <f>VLOOKUP(C98,[3]total230428094233!$B:$F,5,0)</f>
        <v>8565</v>
      </c>
      <c r="I98" s="21">
        <f t="shared" si="8"/>
        <v>4758.333333333333</v>
      </c>
      <c r="J98" s="44">
        <f>IFERROR(VLOOKUP(C98,在庫貼り付け!B:C,2,0),0)</f>
        <v>3590</v>
      </c>
      <c r="K98" s="44">
        <f>IFERROR(VLOOKUP(C98,在庫貼り付け!F:G,2,0),0)</f>
        <v>215</v>
      </c>
      <c r="L98" s="44">
        <f>IFERROR(VLOOKUP(C98,入荷予定貼り付け!B:C,2,0),0)</f>
        <v>0</v>
      </c>
      <c r="M98" s="44">
        <f>IFERROR(VLOOKUP(C98,入荷予定貼り付け!I:J,2,0),0)</f>
        <v>0</v>
      </c>
      <c r="N98" s="44">
        <f>IFERROR(VLOOKUP(C98,確保貼り付け!C:D,2,0),0)</f>
        <v>215</v>
      </c>
      <c r="O98" s="45">
        <f t="shared" si="5"/>
        <v>0</v>
      </c>
      <c r="P98" s="45">
        <f t="shared" si="6"/>
        <v>3375</v>
      </c>
      <c r="Q98" s="45">
        <f t="shared" si="7"/>
        <v>-1168.333333333333</v>
      </c>
      <c r="R98" s="41">
        <f t="shared" si="9"/>
        <v>1.2505475251861584</v>
      </c>
      <c r="S98" s="46"/>
      <c r="T98" s="46"/>
      <c r="V98" s="1"/>
    </row>
    <row r="99" spans="1:22">
      <c r="A99" s="29" t="s">
        <v>1135</v>
      </c>
      <c r="B99" s="30" t="s">
        <v>356</v>
      </c>
      <c r="C99" s="6" t="s">
        <v>32</v>
      </c>
      <c r="D99" s="20" t="s">
        <v>33</v>
      </c>
      <c r="E99" s="19"/>
      <c r="F99" s="19">
        <v>8606</v>
      </c>
      <c r="G99" s="21">
        <v>6179</v>
      </c>
      <c r="H99" s="21">
        <f>VLOOKUP(C99,[3]total230428094233!$B:$F,5,0)</f>
        <v>5255</v>
      </c>
      <c r="I99" s="21">
        <f t="shared" si="8"/>
        <v>2919.4444444444443</v>
      </c>
      <c r="J99" s="44">
        <f>IFERROR(VLOOKUP(C99,在庫貼り付け!B:C,2,0),0)</f>
        <v>7902</v>
      </c>
      <c r="K99" s="44">
        <f>IFERROR(VLOOKUP(C99,在庫貼り付け!F:G,2,0),0)</f>
        <v>0</v>
      </c>
      <c r="L99" s="44">
        <f>IFERROR(VLOOKUP(C99,入荷予定貼り付け!B:C,2,0),0)</f>
        <v>0</v>
      </c>
      <c r="M99" s="44">
        <f>IFERROR(VLOOKUP(C99,入荷予定貼り付け!I:J,2,0),0)</f>
        <v>0</v>
      </c>
      <c r="N99" s="44">
        <f>IFERROR(VLOOKUP(C99,確保貼り付け!C:D,2,0),0)</f>
        <v>0</v>
      </c>
      <c r="O99" s="45">
        <f t="shared" si="5"/>
        <v>0</v>
      </c>
      <c r="P99" s="45">
        <f t="shared" si="6"/>
        <v>7902</v>
      </c>
      <c r="Q99" s="45">
        <f t="shared" si="7"/>
        <v>4982.5555555555557</v>
      </c>
      <c r="R99" s="41">
        <f t="shared" si="9"/>
        <v>0.36945639641159761</v>
      </c>
      <c r="S99" s="46"/>
      <c r="T99" s="46"/>
      <c r="V99" s="1" t="s">
        <v>2812</v>
      </c>
    </row>
    <row r="100" spans="1:22">
      <c r="A100" s="29" t="s">
        <v>1136</v>
      </c>
      <c r="B100" s="30" t="s">
        <v>356</v>
      </c>
      <c r="C100" s="6" t="s">
        <v>34</v>
      </c>
      <c r="D100" s="20" t="s">
        <v>35</v>
      </c>
      <c r="E100" s="19"/>
      <c r="F100" s="19">
        <v>26448</v>
      </c>
      <c r="G100" s="21">
        <v>15181</v>
      </c>
      <c r="H100" s="21">
        <f>VLOOKUP(C100,[3]total230428094233!$B:$F,5,0)</f>
        <v>10634</v>
      </c>
      <c r="I100" s="21">
        <f t="shared" si="8"/>
        <v>5907.7777777777774</v>
      </c>
      <c r="J100" s="44">
        <f>IFERROR(VLOOKUP(C100,在庫貼り付け!B:C,2,0),0)</f>
        <v>8782</v>
      </c>
      <c r="K100" s="44">
        <f>IFERROR(VLOOKUP(C100,在庫貼り付け!F:G,2,0),0)</f>
        <v>5500</v>
      </c>
      <c r="L100" s="44">
        <f>IFERROR(VLOOKUP(C100,入荷予定貼り付け!B:C,2,0),0)</f>
        <v>0</v>
      </c>
      <c r="M100" s="44">
        <f>IFERROR(VLOOKUP(C100,入荷予定貼り付け!I:J,2,0),0)</f>
        <v>0</v>
      </c>
      <c r="N100" s="44">
        <f>IFERROR(VLOOKUP(C100,確保貼り付け!C:D,2,0),0)</f>
        <v>5820</v>
      </c>
      <c r="O100" s="45">
        <f t="shared" si="5"/>
        <v>-320</v>
      </c>
      <c r="P100" s="45">
        <f t="shared" si="6"/>
        <v>2962</v>
      </c>
      <c r="Q100" s="45">
        <f t="shared" si="7"/>
        <v>2554.2222222222226</v>
      </c>
      <c r="R100" s="41">
        <f t="shared" si="9"/>
        <v>0.41365199396287478</v>
      </c>
      <c r="S100" s="46"/>
      <c r="T100" s="46"/>
      <c r="V100" s="157" t="s">
        <v>2809</v>
      </c>
    </row>
    <row r="101" spans="1:22">
      <c r="A101" s="29" t="s">
        <v>1137</v>
      </c>
      <c r="B101" s="30" t="s">
        <v>356</v>
      </c>
      <c r="C101" s="6" t="s">
        <v>96</v>
      </c>
      <c r="D101" s="20" t="s">
        <v>97</v>
      </c>
      <c r="E101" s="19" t="s">
        <v>85</v>
      </c>
      <c r="F101" s="19">
        <v>4987</v>
      </c>
      <c r="G101" s="21">
        <v>4565</v>
      </c>
      <c r="H101" s="21">
        <f>VLOOKUP(C101,[3]total230428094233!$B:$F,5,0)</f>
        <v>3970</v>
      </c>
      <c r="I101" s="21">
        <f t="shared" si="8"/>
        <v>2205.5555555555557</v>
      </c>
      <c r="J101" s="44">
        <f>IFERROR(VLOOKUP(C101,在庫貼り付け!B:C,2,0),0)</f>
        <v>961</v>
      </c>
      <c r="K101" s="44">
        <f>IFERROR(VLOOKUP(C101,在庫貼り付け!F:G,2,0),0)</f>
        <v>0</v>
      </c>
      <c r="L101" s="44">
        <f>IFERROR(VLOOKUP(C101,入荷予定貼り付け!B:C,2,0),0)</f>
        <v>0</v>
      </c>
      <c r="M101" s="44">
        <f>IFERROR(VLOOKUP(C101,入荷予定貼り付け!I:J,2,0),0)</f>
        <v>0</v>
      </c>
      <c r="N101" s="44">
        <f>IFERROR(VLOOKUP(C101,確保貼り付け!C:D,2,0),0)</f>
        <v>0</v>
      </c>
      <c r="O101" s="45">
        <f t="shared" si="5"/>
        <v>0</v>
      </c>
      <c r="P101" s="45">
        <f t="shared" si="6"/>
        <v>961</v>
      </c>
      <c r="Q101" s="45">
        <f t="shared" si="7"/>
        <v>-1244.5555555555557</v>
      </c>
      <c r="R101" s="41">
        <f t="shared" si="9"/>
        <v>2.2950630130650942</v>
      </c>
      <c r="S101" s="46"/>
      <c r="T101" s="46"/>
      <c r="V101" s="1"/>
    </row>
    <row r="102" spans="1:22">
      <c r="A102" s="29" t="s">
        <v>1138</v>
      </c>
      <c r="B102" s="30" t="s">
        <v>356</v>
      </c>
      <c r="C102" s="6" t="s">
        <v>104</v>
      </c>
      <c r="D102" s="20" t="s">
        <v>105</v>
      </c>
      <c r="E102" s="19" t="s">
        <v>85</v>
      </c>
      <c r="F102" s="19">
        <v>4469</v>
      </c>
      <c r="G102" s="21">
        <v>3561</v>
      </c>
      <c r="H102" s="21">
        <f>VLOOKUP(C102,[3]total230428094233!$B:$F,5,0)</f>
        <v>2530</v>
      </c>
      <c r="I102" s="21">
        <f t="shared" si="8"/>
        <v>1405.5555555555557</v>
      </c>
      <c r="J102" s="44">
        <f>IFERROR(VLOOKUP(C102,在庫貼り付け!B:C,2,0),0)</f>
        <v>1049</v>
      </c>
      <c r="K102" s="44">
        <f>IFERROR(VLOOKUP(C102,在庫貼り付け!F:G,2,0),0)</f>
        <v>0</v>
      </c>
      <c r="L102" s="44">
        <f>IFERROR(VLOOKUP(C102,入荷予定貼り付け!B:C,2,0),0)</f>
        <v>0</v>
      </c>
      <c r="M102" s="44">
        <f>IFERROR(VLOOKUP(C102,入荷予定貼り付け!I:J,2,0),0)</f>
        <v>0</v>
      </c>
      <c r="N102" s="44">
        <f>IFERROR(VLOOKUP(C102,確保貼り付け!C:D,2,0),0)</f>
        <v>0</v>
      </c>
      <c r="O102" s="45">
        <f t="shared" si="5"/>
        <v>0</v>
      </c>
      <c r="P102" s="45">
        <f t="shared" si="6"/>
        <v>1049</v>
      </c>
      <c r="Q102" s="45">
        <f t="shared" si="7"/>
        <v>-356.55555555555566</v>
      </c>
      <c r="R102" s="41">
        <f t="shared" si="9"/>
        <v>1.3399004342760301</v>
      </c>
      <c r="S102" s="46"/>
      <c r="T102" s="46"/>
      <c r="V102" s="1"/>
    </row>
    <row r="103" spans="1:22">
      <c r="A103" s="29" t="s">
        <v>1139</v>
      </c>
      <c r="B103" s="30" t="s">
        <v>356</v>
      </c>
      <c r="C103" s="6" t="s">
        <v>139</v>
      </c>
      <c r="D103" s="20" t="s">
        <v>140</v>
      </c>
      <c r="E103" s="19"/>
      <c r="F103" s="19">
        <v>3436</v>
      </c>
      <c r="G103" s="21">
        <v>2428</v>
      </c>
      <c r="H103" s="21">
        <f>VLOOKUP(C103,[3]total230428094233!$B:$F,5,0)</f>
        <v>1047</v>
      </c>
      <c r="I103" s="21">
        <f t="shared" si="8"/>
        <v>581.66666666666663</v>
      </c>
      <c r="J103" s="44">
        <f>IFERROR(VLOOKUP(C103,在庫貼り付け!B:C,2,0),0)</f>
        <v>65</v>
      </c>
      <c r="K103" s="44">
        <f>IFERROR(VLOOKUP(C103,在庫貼り付け!F:G,2,0),0)</f>
        <v>0</v>
      </c>
      <c r="L103" s="44">
        <f>IFERROR(VLOOKUP(C103,入荷予定貼り付け!B:C,2,0),0)</f>
        <v>0</v>
      </c>
      <c r="M103" s="44">
        <f>IFERROR(VLOOKUP(C103,入荷予定貼り付け!I:J,2,0),0)</f>
        <v>0</v>
      </c>
      <c r="N103" s="44">
        <f>IFERROR(VLOOKUP(C103,確保貼り付け!C:D,2,0),0)</f>
        <v>0</v>
      </c>
      <c r="O103" s="45">
        <f t="shared" si="5"/>
        <v>0</v>
      </c>
      <c r="P103" s="45">
        <f t="shared" si="6"/>
        <v>65</v>
      </c>
      <c r="Q103" s="45">
        <f t="shared" si="7"/>
        <v>-516.66666666666663</v>
      </c>
      <c r="R103" s="41">
        <f t="shared" si="9"/>
        <v>8.9487179487179489</v>
      </c>
      <c r="S103" s="46"/>
      <c r="T103" s="46"/>
      <c r="V103" s="1"/>
    </row>
    <row r="104" spans="1:22">
      <c r="A104" s="29" t="s">
        <v>659</v>
      </c>
      <c r="B104" s="30" t="s">
        <v>356</v>
      </c>
      <c r="C104" s="6" t="s">
        <v>92</v>
      </c>
      <c r="D104" s="20" t="s">
        <v>90</v>
      </c>
      <c r="E104" s="19" t="s">
        <v>93</v>
      </c>
      <c r="F104" s="19">
        <v>3834</v>
      </c>
      <c r="G104" s="21">
        <v>3768</v>
      </c>
      <c r="H104" s="21">
        <f>VLOOKUP(C104,[3]total230428094233!$B:$F,5,0)</f>
        <v>3006</v>
      </c>
      <c r="I104" s="21">
        <f t="shared" si="8"/>
        <v>1670</v>
      </c>
      <c r="J104" s="44">
        <f>IFERROR(VLOOKUP(C104,在庫貼り付け!B:C,2,0),0)</f>
        <v>4092</v>
      </c>
      <c r="K104" s="44">
        <f>IFERROR(VLOOKUP(C104,在庫貼り付け!F:G,2,0),0)</f>
        <v>0</v>
      </c>
      <c r="L104" s="44">
        <f>IFERROR(VLOOKUP(C104,入荷予定貼り付け!B:C,2,0),0)</f>
        <v>0</v>
      </c>
      <c r="M104" s="44">
        <f>IFERROR(VLOOKUP(C104,入荷予定貼り付け!I:J,2,0),0)</f>
        <v>0</v>
      </c>
      <c r="N104" s="44">
        <f>IFERROR(VLOOKUP(C104,確保貼り付け!C:D,2,0),0)</f>
        <v>0</v>
      </c>
      <c r="O104" s="45">
        <f t="shared" si="5"/>
        <v>0</v>
      </c>
      <c r="P104" s="45">
        <f t="shared" si="6"/>
        <v>4092</v>
      </c>
      <c r="Q104" s="45">
        <f t="shared" si="7"/>
        <v>2422</v>
      </c>
      <c r="R104" s="41">
        <f t="shared" si="9"/>
        <v>0.40811339198435975</v>
      </c>
      <c r="S104" s="46"/>
      <c r="T104" s="46"/>
      <c r="V104" s="1"/>
    </row>
    <row r="105" spans="1:22">
      <c r="A105" s="29" t="s">
        <v>1140</v>
      </c>
      <c r="B105" s="30" t="s">
        <v>356</v>
      </c>
      <c r="C105" s="6" t="s">
        <v>174</v>
      </c>
      <c r="D105" s="20" t="s">
        <v>175</v>
      </c>
      <c r="E105" s="19" t="s">
        <v>176</v>
      </c>
      <c r="F105" s="19">
        <v>1141</v>
      </c>
      <c r="G105" s="21">
        <v>1380</v>
      </c>
      <c r="H105" s="21">
        <f>VLOOKUP(C105,[3]total230428094233!$B:$F,5,0)</f>
        <v>1205</v>
      </c>
      <c r="I105" s="21">
        <f t="shared" si="8"/>
        <v>669.44444444444446</v>
      </c>
      <c r="J105" s="44">
        <f>IFERROR(VLOOKUP(C105,在庫貼り付け!B:C,2,0),0)</f>
        <v>2431</v>
      </c>
      <c r="K105" s="44">
        <f>IFERROR(VLOOKUP(C105,在庫貼り付け!F:G,2,0),0)</f>
        <v>0</v>
      </c>
      <c r="L105" s="44">
        <f>IFERROR(VLOOKUP(C105,入荷予定貼り付け!B:C,2,0),0)</f>
        <v>0</v>
      </c>
      <c r="M105" s="44">
        <f>IFERROR(VLOOKUP(C105,入荷予定貼り付け!I:J,2,0),0)</f>
        <v>0</v>
      </c>
      <c r="N105" s="44">
        <f>IFERROR(VLOOKUP(C105,確保貼り付け!C:D,2,0),0)</f>
        <v>0</v>
      </c>
      <c r="O105" s="45">
        <f t="shared" si="5"/>
        <v>0</v>
      </c>
      <c r="P105" s="45">
        <f t="shared" si="6"/>
        <v>2431</v>
      </c>
      <c r="Q105" s="45">
        <f t="shared" si="7"/>
        <v>1761.5555555555557</v>
      </c>
      <c r="R105" s="41">
        <f t="shared" si="9"/>
        <v>0.27537821655468714</v>
      </c>
      <c r="S105" s="46"/>
      <c r="T105" s="46"/>
      <c r="V105" s="1"/>
    </row>
    <row r="106" spans="1:22">
      <c r="A106" s="29" t="s">
        <v>1141</v>
      </c>
      <c r="B106" s="30" t="s">
        <v>356</v>
      </c>
      <c r="C106" s="6" t="s">
        <v>227</v>
      </c>
      <c r="D106" s="20" t="s">
        <v>228</v>
      </c>
      <c r="E106" s="19"/>
      <c r="F106" s="19">
        <v>20122</v>
      </c>
      <c r="G106" s="21">
        <v>13815</v>
      </c>
      <c r="H106" s="21">
        <f>VLOOKUP(C106,[3]total230428094233!$B:$F,5,0)</f>
        <v>12210</v>
      </c>
      <c r="I106" s="21">
        <f t="shared" si="8"/>
        <v>6783.333333333333</v>
      </c>
      <c r="J106" s="44">
        <f>IFERROR(VLOOKUP(C106,在庫貼り付け!B:C,2,0),0)</f>
        <v>6441</v>
      </c>
      <c r="K106" s="44">
        <f>IFERROR(VLOOKUP(C106,在庫貼り付け!F:G,2,0),0)</f>
        <v>4710</v>
      </c>
      <c r="L106" s="44">
        <f>IFERROR(VLOOKUP(C106,入荷予定貼り付け!B:C,2,0),0)</f>
        <v>0</v>
      </c>
      <c r="M106" s="44">
        <f>IFERROR(VLOOKUP(C106,入荷予定貼り付け!I:J,2,0),0)</f>
        <v>0</v>
      </c>
      <c r="N106" s="44">
        <f>IFERROR(VLOOKUP(C106,確保貼り付け!C:D,2,0),0)</f>
        <v>4710</v>
      </c>
      <c r="O106" s="45">
        <f>K106+M106-N106</f>
        <v>0</v>
      </c>
      <c r="P106" s="45">
        <f t="shared" si="6"/>
        <v>1731</v>
      </c>
      <c r="Q106" s="45">
        <f t="shared" si="7"/>
        <v>-342.33333333333303</v>
      </c>
      <c r="R106" s="41">
        <f t="shared" si="9"/>
        <v>0.60831614503930886</v>
      </c>
      <c r="S106" s="46"/>
      <c r="T106" s="46"/>
      <c r="V106" s="157" t="s">
        <v>2809</v>
      </c>
    </row>
    <row r="107" spans="1:22">
      <c r="A107" s="29" t="s">
        <v>2797</v>
      </c>
      <c r="B107" s="30" t="s">
        <v>356</v>
      </c>
      <c r="C107" s="7" t="s">
        <v>207</v>
      </c>
      <c r="D107" s="20" t="s">
        <v>208</v>
      </c>
      <c r="E107" s="19"/>
      <c r="F107" s="19">
        <v>2188</v>
      </c>
      <c r="G107" s="21">
        <v>2374</v>
      </c>
      <c r="H107" s="21">
        <f>VLOOKUP(C107,[3]total230428094233!$B:$F,5,0)</f>
        <v>2471</v>
      </c>
      <c r="I107" s="21">
        <f t="shared" si="8"/>
        <v>1372.7777777777778</v>
      </c>
      <c r="J107" s="44">
        <f>IFERROR(VLOOKUP(C107,在庫貼り付け!B:C,2,0),0)</f>
        <v>2633</v>
      </c>
      <c r="K107" s="44">
        <f>IFERROR(VLOOKUP(C107,在庫貼り付け!F:G,2,0),0)</f>
        <v>1940</v>
      </c>
      <c r="L107" s="44">
        <f>IFERROR(VLOOKUP(C107,入荷予定貼り付け!B:C,2,0),0)</f>
        <v>3000</v>
      </c>
      <c r="M107" s="44">
        <f>IFERROR(VLOOKUP(C107,入荷予定貼り付け!I:J,2,0),0)</f>
        <v>0</v>
      </c>
      <c r="N107" s="44">
        <f>IFERROR(VLOOKUP(C107,確保貼り付け!C:D,2,0),0)</f>
        <v>1980</v>
      </c>
      <c r="O107" s="45">
        <f t="shared" si="5"/>
        <v>-40</v>
      </c>
      <c r="P107" s="45">
        <f t="shared" si="6"/>
        <v>3653</v>
      </c>
      <c r="Q107" s="45">
        <f t="shared" si="7"/>
        <v>4220.2222222222226</v>
      </c>
      <c r="R107" s="41">
        <f>I107/SUM(J107:K107)</f>
        <v>0.30019194790679593</v>
      </c>
      <c r="S107" s="46"/>
      <c r="T107" s="46"/>
      <c r="V107" s="1"/>
    </row>
    <row r="108" spans="1:22" s="152" customFormat="1" ht="15.75">
      <c r="A108" s="144" t="s">
        <v>1143</v>
      </c>
      <c r="B108" s="145" t="s">
        <v>356</v>
      </c>
      <c r="C108" s="146" t="s">
        <v>94</v>
      </c>
      <c r="D108" s="147" t="s">
        <v>90</v>
      </c>
      <c r="E108" s="146" t="s">
        <v>95</v>
      </c>
      <c r="F108" s="146">
        <v>610</v>
      </c>
      <c r="G108" s="148">
        <v>664</v>
      </c>
      <c r="H108" s="21">
        <f>VLOOKUP(C108,[3]total230428094233!$B:$F,5,0)</f>
        <v>569</v>
      </c>
      <c r="I108" s="21">
        <f t="shared" si="8"/>
        <v>316.11111111111109</v>
      </c>
      <c r="J108" s="148">
        <f>IFERROR(VLOOKUP(C108,在庫貼り付け!B:C,2,0),0)</f>
        <v>0</v>
      </c>
      <c r="K108" s="148">
        <f>IFERROR(VLOOKUP(C108,在庫貼り付け!F:G,2,0),0)</f>
        <v>0</v>
      </c>
      <c r="L108" s="148">
        <f>IFERROR(VLOOKUP(C108,入荷予定貼り付け!B:C,2,0),0)</f>
        <v>0</v>
      </c>
      <c r="M108" s="148">
        <f>IFERROR(VLOOKUP(C108,入荷予定貼り付け!I:J,2,0),0)</f>
        <v>0</v>
      </c>
      <c r="N108" s="148">
        <f>IFERROR(VLOOKUP(C108,確保貼り付け!C:D,2,0),0)</f>
        <v>0</v>
      </c>
      <c r="O108" s="149">
        <f t="shared" si="5"/>
        <v>0</v>
      </c>
      <c r="P108" s="45">
        <f t="shared" si="6"/>
        <v>0</v>
      </c>
      <c r="Q108" s="45">
        <f t="shared" si="7"/>
        <v>-316.11111111111109</v>
      </c>
      <c r="R108" s="150" t="e">
        <f t="shared" si="9"/>
        <v>#DIV/0!</v>
      </c>
      <c r="S108" s="151"/>
      <c r="T108" s="151"/>
      <c r="U108" s="152" t="s">
        <v>1260</v>
      </c>
    </row>
    <row r="109" spans="1:22">
      <c r="A109" s="29" t="s">
        <v>1144</v>
      </c>
      <c r="B109" s="30" t="s">
        <v>356</v>
      </c>
      <c r="C109" s="6" t="s">
        <v>16</v>
      </c>
      <c r="D109" s="20" t="s">
        <v>14</v>
      </c>
      <c r="E109" s="19" t="s">
        <v>17</v>
      </c>
      <c r="F109" s="19">
        <v>3939</v>
      </c>
      <c r="G109" s="21">
        <v>5966</v>
      </c>
      <c r="H109" s="21">
        <f>VLOOKUP(C109,[3]total230428094233!$B:$F,5,0)</f>
        <v>4917</v>
      </c>
      <c r="I109" s="21">
        <f t="shared" si="8"/>
        <v>2731.6666666666665</v>
      </c>
      <c r="J109" s="44">
        <f>IFERROR(VLOOKUP(C109,在庫貼り付け!B:C,2,0),0)</f>
        <v>19693</v>
      </c>
      <c r="K109" s="44">
        <f>IFERROR(VLOOKUP(C109,在庫貼り付け!F:G,2,0),0)</f>
        <v>14010</v>
      </c>
      <c r="L109" s="44">
        <f>IFERROR(VLOOKUP(C109,入荷予定貼り付け!B:C,2,0),0)</f>
        <v>0</v>
      </c>
      <c r="M109" s="44">
        <f>IFERROR(VLOOKUP(C109,入荷予定貼り付け!I:J,2,0),0)</f>
        <v>0</v>
      </c>
      <c r="N109" s="44">
        <f>IFERROR(VLOOKUP(C109,確保貼り付け!C:D,2,0),0)</f>
        <v>17020</v>
      </c>
      <c r="O109" s="45">
        <f t="shared" si="5"/>
        <v>-3010</v>
      </c>
      <c r="P109" s="45">
        <f t="shared" si="6"/>
        <v>2673</v>
      </c>
      <c r="Q109" s="45">
        <f t="shared" si="7"/>
        <v>13951.333333333334</v>
      </c>
      <c r="R109" s="41">
        <f t="shared" si="9"/>
        <v>8.1051142826059006E-2</v>
      </c>
      <c r="S109" s="46"/>
      <c r="T109" s="46"/>
      <c r="V109" s="1"/>
    </row>
    <row r="110" spans="1:22">
      <c r="A110" s="29" t="s">
        <v>1145</v>
      </c>
      <c r="B110" s="30" t="s">
        <v>356</v>
      </c>
      <c r="C110" s="6" t="s">
        <v>114</v>
      </c>
      <c r="D110" s="20" t="s">
        <v>115</v>
      </c>
      <c r="E110" s="19" t="s">
        <v>116</v>
      </c>
      <c r="F110" s="19">
        <v>2505</v>
      </c>
      <c r="G110" s="21">
        <v>4870</v>
      </c>
      <c r="H110" s="21">
        <f>VLOOKUP(C110,[3]total230428094233!$B:$F,5,0)</f>
        <v>3778</v>
      </c>
      <c r="I110" s="21">
        <f t="shared" si="8"/>
        <v>2098.8888888888887</v>
      </c>
      <c r="J110" s="44">
        <f>IFERROR(VLOOKUP(C110,在庫貼り付け!B:C,2,0),0)</f>
        <v>3606</v>
      </c>
      <c r="K110" s="44">
        <f>IFERROR(VLOOKUP(C110,在庫貼り付け!F:G,2,0),0)</f>
        <v>150</v>
      </c>
      <c r="L110" s="44">
        <f>IFERROR(VLOOKUP(C110,入荷予定貼り付け!B:C,2,0),0)</f>
        <v>0</v>
      </c>
      <c r="M110" s="44">
        <f>IFERROR(VLOOKUP(C110,入荷予定貼り付け!I:J,2,0),0)</f>
        <v>0</v>
      </c>
      <c r="N110" s="44">
        <f>IFERROR(VLOOKUP(C110,確保貼り付け!C:D,2,0),0)</f>
        <v>440</v>
      </c>
      <c r="O110" s="45">
        <f t="shared" si="5"/>
        <v>-290</v>
      </c>
      <c r="P110" s="45">
        <f t="shared" si="6"/>
        <v>3166</v>
      </c>
      <c r="Q110" s="45">
        <f t="shared" si="7"/>
        <v>1217.1111111111113</v>
      </c>
      <c r="R110" s="41">
        <f t="shared" si="9"/>
        <v>0.55880960833037507</v>
      </c>
      <c r="S110" s="46"/>
      <c r="T110" s="46"/>
      <c r="V110" s="1"/>
    </row>
    <row r="111" spans="1:22">
      <c r="A111" s="29" t="s">
        <v>1146</v>
      </c>
      <c r="B111" s="30" t="s">
        <v>356</v>
      </c>
      <c r="C111" s="7" t="s">
        <v>166</v>
      </c>
      <c r="D111" s="20" t="s">
        <v>167</v>
      </c>
      <c r="E111" s="19"/>
      <c r="F111" s="19">
        <v>1094</v>
      </c>
      <c r="G111" s="21">
        <v>3475</v>
      </c>
      <c r="H111" s="21">
        <f>VLOOKUP(C111,[3]total230428094233!$B:$F,5,0)</f>
        <v>792</v>
      </c>
      <c r="I111" s="21">
        <f t="shared" si="8"/>
        <v>440</v>
      </c>
      <c r="J111" s="44">
        <f>IFERROR(VLOOKUP(C111,在庫貼り付け!B:C,2,0),0)</f>
        <v>3048</v>
      </c>
      <c r="K111" s="44">
        <f>IFERROR(VLOOKUP(C111,在庫貼り付け!F:G,2,0),0)</f>
        <v>0</v>
      </c>
      <c r="L111" s="44">
        <f>IFERROR(VLOOKUP(C111,入荷予定貼り付け!B:C,2,0),0)</f>
        <v>0</v>
      </c>
      <c r="M111" s="44">
        <f>IFERROR(VLOOKUP(C111,入荷予定貼り付け!I:J,2,0),0)</f>
        <v>0</v>
      </c>
      <c r="N111" s="44">
        <f>IFERROR(VLOOKUP(C111,確保貼り付け!C:D,2,0),0)</f>
        <v>0</v>
      </c>
      <c r="O111" s="45">
        <f t="shared" si="5"/>
        <v>0</v>
      </c>
      <c r="P111" s="45">
        <f t="shared" si="6"/>
        <v>3048</v>
      </c>
      <c r="Q111" s="45">
        <f t="shared" si="7"/>
        <v>2608</v>
      </c>
      <c r="R111" s="41">
        <f t="shared" si="9"/>
        <v>0.14435695538057744</v>
      </c>
      <c r="S111" s="46"/>
      <c r="T111" s="46"/>
      <c r="V111" s="157" t="s">
        <v>2809</v>
      </c>
    </row>
    <row r="112" spans="1:22">
      <c r="A112" s="29" t="s">
        <v>1147</v>
      </c>
      <c r="B112" s="30" t="s">
        <v>356</v>
      </c>
      <c r="C112" s="6" t="s">
        <v>658</v>
      </c>
      <c r="D112" s="20" t="s">
        <v>88</v>
      </c>
      <c r="E112" s="19" t="s">
        <v>85</v>
      </c>
      <c r="F112" s="19">
        <v>2515</v>
      </c>
      <c r="G112" s="21">
        <v>2362</v>
      </c>
      <c r="H112" s="21">
        <f>VLOOKUP(C112,[3]total230428094233!$B:$F,5,0)</f>
        <v>1961</v>
      </c>
      <c r="I112" s="21">
        <f t="shared" si="8"/>
        <v>1089.4444444444443</v>
      </c>
      <c r="J112" s="44">
        <f>IFERROR(VLOOKUP(C112,在庫貼り付け!B:C,2,0),0)</f>
        <v>922</v>
      </c>
      <c r="K112" s="44">
        <f>IFERROR(VLOOKUP(C112,在庫貼り付け!F:G,2,0),0)</f>
        <v>0</v>
      </c>
      <c r="L112" s="44">
        <f>IFERROR(VLOOKUP(C112,入荷予定貼り付け!B:C,2,0),0)</f>
        <v>0</v>
      </c>
      <c r="M112" s="44">
        <f>IFERROR(VLOOKUP(C112,入荷予定貼り付け!I:J,2,0),0)</f>
        <v>0</v>
      </c>
      <c r="N112" s="44">
        <f>IFERROR(VLOOKUP(C112,確保貼り付け!C:D,2,0),0)</f>
        <v>0</v>
      </c>
      <c r="O112" s="45">
        <f t="shared" si="5"/>
        <v>0</v>
      </c>
      <c r="P112" s="45">
        <f t="shared" si="6"/>
        <v>922</v>
      </c>
      <c r="Q112" s="45">
        <f t="shared" si="7"/>
        <v>-167.44444444444434</v>
      </c>
      <c r="R112" s="41">
        <f t="shared" si="9"/>
        <v>1.1816100265124125</v>
      </c>
      <c r="S112" s="46"/>
      <c r="T112" s="46"/>
      <c r="V112" s="1"/>
    </row>
    <row r="113" spans="1:22">
      <c r="A113" s="29" t="s">
        <v>1148</v>
      </c>
      <c r="B113" s="30" t="s">
        <v>356</v>
      </c>
      <c r="C113" s="7" t="s">
        <v>194</v>
      </c>
      <c r="D113" s="20" t="s">
        <v>195</v>
      </c>
      <c r="E113" s="20" t="s">
        <v>193</v>
      </c>
      <c r="F113" s="19">
        <v>1160</v>
      </c>
      <c r="G113" s="21">
        <v>1062</v>
      </c>
      <c r="H113" s="21">
        <f>VLOOKUP(C113,[3]total230428094233!$B:$F,5,0)</f>
        <v>1277</v>
      </c>
      <c r="I113" s="21">
        <f t="shared" si="8"/>
        <v>709.44444444444446</v>
      </c>
      <c r="J113" s="44">
        <f>IFERROR(VLOOKUP(C113,在庫貼り付け!B:C,2,0),0)</f>
        <v>1148</v>
      </c>
      <c r="K113" s="44">
        <f>IFERROR(VLOOKUP(C113,在庫貼り付け!F:G,2,0),0)</f>
        <v>0</v>
      </c>
      <c r="L113" s="44">
        <f>IFERROR(VLOOKUP(C113,入荷予定貼り付け!B:C,2,0),0)</f>
        <v>0</v>
      </c>
      <c r="M113" s="44">
        <f>IFERROR(VLOOKUP(C113,入荷予定貼り付け!I:J,2,0),0)</f>
        <v>0</v>
      </c>
      <c r="N113" s="44">
        <f>IFERROR(VLOOKUP(C113,確保貼り付け!C:D,2,0),0)</f>
        <v>0</v>
      </c>
      <c r="O113" s="45">
        <f t="shared" si="5"/>
        <v>0</v>
      </c>
      <c r="P113" s="45">
        <f t="shared" si="6"/>
        <v>1148</v>
      </c>
      <c r="Q113" s="45">
        <f t="shared" si="7"/>
        <v>438.55555555555554</v>
      </c>
      <c r="R113" s="41">
        <f t="shared" si="9"/>
        <v>0.61798296554394117</v>
      </c>
      <c r="S113" s="46"/>
      <c r="T113" s="46"/>
      <c r="V113" s="1"/>
    </row>
    <row r="114" spans="1:22">
      <c r="A114" s="29" t="s">
        <v>1149</v>
      </c>
      <c r="B114" s="30" t="s">
        <v>356</v>
      </c>
      <c r="C114" s="10" t="s">
        <v>46</v>
      </c>
      <c r="D114" s="20" t="s">
        <v>47</v>
      </c>
      <c r="E114" s="19"/>
      <c r="F114" s="19">
        <v>30381</v>
      </c>
      <c r="G114" s="21">
        <v>22737</v>
      </c>
      <c r="H114" s="21">
        <f>VLOOKUP(C114,[3]total230428094233!$B:$F,5,0)</f>
        <v>12970</v>
      </c>
      <c r="I114" s="21">
        <f t="shared" si="8"/>
        <v>7205.5555555555557</v>
      </c>
      <c r="J114" s="44">
        <f>IFERROR(VLOOKUP(C114,在庫貼り付け!B:C,2,0),0)</f>
        <v>6970</v>
      </c>
      <c r="K114" s="44">
        <f>IFERROR(VLOOKUP(C114,在庫貼り付け!F:G,2,0),0)</f>
        <v>6650</v>
      </c>
      <c r="L114" s="44">
        <f>IFERROR(VLOOKUP(C114,入荷予定貼り付け!B:C,2,0),0)</f>
        <v>5000</v>
      </c>
      <c r="M114" s="44">
        <f>IFERROR(VLOOKUP(C114,入荷予定貼り付け!I:J,2,0),0)</f>
        <v>0</v>
      </c>
      <c r="N114" s="44">
        <f>IFERROR(VLOOKUP(C114,確保貼り付け!C:D,2,0),0)</f>
        <v>6650</v>
      </c>
      <c r="O114" s="45">
        <f>K114+M114-N114</f>
        <v>0</v>
      </c>
      <c r="P114" s="45">
        <f t="shared" si="6"/>
        <v>5320</v>
      </c>
      <c r="Q114" s="45">
        <f t="shared" si="7"/>
        <v>4764.4444444444443</v>
      </c>
      <c r="R114" s="41">
        <f t="shared" si="9"/>
        <v>0.529042258117148</v>
      </c>
      <c r="S114" s="46"/>
      <c r="T114" s="46"/>
      <c r="U114" s="14" t="s">
        <v>2866</v>
      </c>
      <c r="V114" s="157" t="s">
        <v>2836</v>
      </c>
    </row>
    <row r="115" spans="1:22" s="152" customFormat="1" ht="15.75">
      <c r="A115" s="144" t="s">
        <v>1150</v>
      </c>
      <c r="B115" s="145" t="s">
        <v>356</v>
      </c>
      <c r="C115" s="146" t="s">
        <v>239</v>
      </c>
      <c r="D115" s="147" t="s">
        <v>240</v>
      </c>
      <c r="E115" s="146"/>
      <c r="F115" s="146">
        <v>12020</v>
      </c>
      <c r="G115" s="148">
        <v>7464</v>
      </c>
      <c r="H115" s="21">
        <f>VLOOKUP(C115,[3]total230428094233!$B:$F,5,0)</f>
        <v>5091</v>
      </c>
      <c r="I115" s="21">
        <f t="shared" si="8"/>
        <v>2828.3333333333335</v>
      </c>
      <c r="J115" s="148">
        <f>IFERROR(VLOOKUP(C115,在庫貼り付け!B:C,2,0),0)</f>
        <v>0</v>
      </c>
      <c r="K115" s="148">
        <f>IFERROR(VLOOKUP(C115,在庫貼り付け!F:G,2,0),0)</f>
        <v>0</v>
      </c>
      <c r="L115" s="148">
        <f>IFERROR(VLOOKUP(C115,入荷予定貼り付け!B:C,2,0),0)</f>
        <v>0</v>
      </c>
      <c r="M115" s="148">
        <f>IFERROR(VLOOKUP(C115,入荷予定貼り付け!I:J,2,0),0)</f>
        <v>0</v>
      </c>
      <c r="N115" s="148">
        <f>IFERROR(VLOOKUP(C115,確保貼り付け!C:D,2,0),0)</f>
        <v>0</v>
      </c>
      <c r="O115" s="149">
        <f t="shared" si="5"/>
        <v>0</v>
      </c>
      <c r="P115" s="45">
        <f t="shared" si="6"/>
        <v>0</v>
      </c>
      <c r="Q115" s="45">
        <f t="shared" si="7"/>
        <v>-2828.3333333333335</v>
      </c>
      <c r="R115" s="150" t="e">
        <f t="shared" si="9"/>
        <v>#DIV/0!</v>
      </c>
      <c r="S115" s="151"/>
      <c r="T115" s="151"/>
      <c r="U115" s="152" t="s">
        <v>2747</v>
      </c>
    </row>
    <row r="116" spans="1:22">
      <c r="A116" s="29" t="s">
        <v>1151</v>
      </c>
      <c r="B116" s="30" t="s">
        <v>356</v>
      </c>
      <c r="C116" s="7" t="s">
        <v>201</v>
      </c>
      <c r="D116" s="20" t="s">
        <v>202</v>
      </c>
      <c r="E116" s="19"/>
      <c r="F116" s="19">
        <v>32322</v>
      </c>
      <c r="G116" s="21">
        <v>22492</v>
      </c>
      <c r="H116" s="21">
        <f>VLOOKUP(C116,[3]total230428094233!$B:$F,5,0)</f>
        <v>18288</v>
      </c>
      <c r="I116" s="21">
        <f t="shared" si="8"/>
        <v>10160</v>
      </c>
      <c r="J116" s="44">
        <f>IFERROR(VLOOKUP(C116,在庫貼り付け!B:C,2,0),0)</f>
        <v>12218</v>
      </c>
      <c r="K116" s="44">
        <f>IFERROR(VLOOKUP(C116,在庫貼り付け!F:G,2,0),0)</f>
        <v>11440</v>
      </c>
      <c r="L116" s="44">
        <f>IFERROR(VLOOKUP(C116,入荷予定貼り付け!B:C,2,0),0)</f>
        <v>0</v>
      </c>
      <c r="M116" s="44">
        <f>IFERROR(VLOOKUP(C116,入荷予定貼り付け!I:J,2,0),0)</f>
        <v>0</v>
      </c>
      <c r="N116" s="44">
        <f>IFERROR(VLOOKUP(C116,確保貼り付け!C:D,2,0),0)</f>
        <v>11440</v>
      </c>
      <c r="O116" s="45">
        <f t="shared" si="5"/>
        <v>0</v>
      </c>
      <c r="P116" s="45">
        <f t="shared" si="6"/>
        <v>778</v>
      </c>
      <c r="Q116" s="45">
        <f t="shared" si="7"/>
        <v>2058</v>
      </c>
      <c r="R116" s="41">
        <f t="shared" si="9"/>
        <v>0.4294530391410939</v>
      </c>
      <c r="S116" s="46"/>
      <c r="T116" s="46"/>
      <c r="V116" s="157" t="s">
        <v>2837</v>
      </c>
    </row>
    <row r="117" spans="1:22">
      <c r="A117" s="29" t="s">
        <v>1152</v>
      </c>
      <c r="B117" s="30" t="s">
        <v>356</v>
      </c>
      <c r="C117" s="6" t="s">
        <v>225</v>
      </c>
      <c r="D117" s="20" t="s">
        <v>226</v>
      </c>
      <c r="E117" s="19"/>
      <c r="F117" s="19">
        <v>16392</v>
      </c>
      <c r="G117" s="21">
        <v>8729</v>
      </c>
      <c r="H117" s="21">
        <f>VLOOKUP(C117,[3]total230428094233!$B:$F,5,0)</f>
        <v>6439</v>
      </c>
      <c r="I117" s="21">
        <f t="shared" si="8"/>
        <v>3577.2222222222222</v>
      </c>
      <c r="J117" s="44">
        <f>IFERROR(VLOOKUP(C117,在庫貼り付け!B:C,2,0),0)</f>
        <v>3306</v>
      </c>
      <c r="K117" s="44">
        <f>IFERROR(VLOOKUP(C117,在庫貼り付け!F:G,2,0),0)</f>
        <v>1360</v>
      </c>
      <c r="L117" s="44">
        <f>IFERROR(VLOOKUP(C117,入荷予定貼り付け!B:C,2,0),0)</f>
        <v>0</v>
      </c>
      <c r="M117" s="44">
        <f>IFERROR(VLOOKUP(C117,入荷予定貼り付け!I:J,2,0),0)</f>
        <v>0</v>
      </c>
      <c r="N117" s="44">
        <f>IFERROR(VLOOKUP(C117,確保貼り付け!C:D,2,0),0)</f>
        <v>1360</v>
      </c>
      <c r="O117" s="45">
        <f t="shared" si="5"/>
        <v>0</v>
      </c>
      <c r="P117" s="45">
        <f t="shared" si="6"/>
        <v>1946</v>
      </c>
      <c r="Q117" s="45">
        <f t="shared" si="7"/>
        <v>-271.22222222222217</v>
      </c>
      <c r="R117" s="41">
        <f t="shared" si="9"/>
        <v>0.76665714149640418</v>
      </c>
      <c r="S117" s="46"/>
      <c r="T117" s="46"/>
      <c r="V117" s="157" t="s">
        <v>2809</v>
      </c>
    </row>
    <row r="118" spans="1:22">
      <c r="A118" s="29" t="s">
        <v>1153</v>
      </c>
      <c r="B118" s="30" t="s">
        <v>356</v>
      </c>
      <c r="C118" s="6" t="s">
        <v>229</v>
      </c>
      <c r="D118" s="20" t="s">
        <v>230</v>
      </c>
      <c r="E118" s="19"/>
      <c r="F118" s="19">
        <v>33602</v>
      </c>
      <c r="G118" s="21">
        <v>26584</v>
      </c>
      <c r="H118" s="21">
        <f>VLOOKUP(C118,[3]total230428094233!$B:$F,5,0)</f>
        <v>13451</v>
      </c>
      <c r="I118" s="21">
        <f t="shared" si="8"/>
        <v>7472.7777777777774</v>
      </c>
      <c r="J118" s="44">
        <f>IFERROR(VLOOKUP(C118,在庫貼り付け!B:C,2,0),0)</f>
        <v>8039</v>
      </c>
      <c r="K118" s="44">
        <f>IFERROR(VLOOKUP(C118,在庫貼り付け!F:G,2,0),0)</f>
        <v>9260</v>
      </c>
      <c r="L118" s="44">
        <f>IFERROR(VLOOKUP(C118,入荷予定貼り付け!B:C,2,0),0)</f>
        <v>0</v>
      </c>
      <c r="M118" s="44">
        <f>IFERROR(VLOOKUP(C118,入荷予定貼り付け!I:J,2,0),0)</f>
        <v>0</v>
      </c>
      <c r="N118" s="44">
        <f>IFERROR(VLOOKUP(C118,確保貼り付け!C:D,2,0),0)</f>
        <v>10380</v>
      </c>
      <c r="O118" s="45">
        <f t="shared" si="5"/>
        <v>-1120</v>
      </c>
      <c r="P118" s="45">
        <f t="shared" si="6"/>
        <v>-2341</v>
      </c>
      <c r="Q118" s="45">
        <f t="shared" si="7"/>
        <v>-553.77777777777737</v>
      </c>
      <c r="R118" s="41">
        <f t="shared" si="9"/>
        <v>0.43197744249828185</v>
      </c>
      <c r="S118" s="46"/>
      <c r="T118" s="46"/>
      <c r="V118" s="1"/>
    </row>
    <row r="119" spans="1:22">
      <c r="A119" s="29" t="s">
        <v>1154</v>
      </c>
      <c r="B119" s="30" t="s">
        <v>356</v>
      </c>
      <c r="C119" s="11" t="s">
        <v>8</v>
      </c>
      <c r="D119" s="24" t="s">
        <v>9</v>
      </c>
      <c r="E119" s="23" t="s">
        <v>10</v>
      </c>
      <c r="F119" s="19">
        <v>3667</v>
      </c>
      <c r="G119" s="21">
        <v>3344</v>
      </c>
      <c r="H119" s="21">
        <f>VLOOKUP(C119,[3]total230428094233!$B:$F,5,0)</f>
        <v>4501</v>
      </c>
      <c r="I119" s="21">
        <f t="shared" si="8"/>
        <v>2500.5555555555557</v>
      </c>
      <c r="J119" s="44">
        <f>IFERROR(VLOOKUP(C119,在庫貼り付け!B:C,2,0),0)</f>
        <v>4281</v>
      </c>
      <c r="K119" s="44">
        <f>IFERROR(VLOOKUP(C119,在庫貼り付け!F:G,2,0),0)</f>
        <v>300</v>
      </c>
      <c r="L119" s="44">
        <f>IFERROR(VLOOKUP(C119,入荷予定貼り付け!B:C,2,0),0)</f>
        <v>0</v>
      </c>
      <c r="M119" s="44">
        <f>IFERROR(VLOOKUP(C119,入荷予定貼り付け!I:J,2,0),0)</f>
        <v>0</v>
      </c>
      <c r="N119" s="44">
        <f>IFERROR(VLOOKUP(C119,確保貼り付け!C:D,2,0),0)</f>
        <v>300</v>
      </c>
      <c r="O119" s="45">
        <f t="shared" si="5"/>
        <v>0</v>
      </c>
      <c r="P119" s="45">
        <f t="shared" si="6"/>
        <v>3981</v>
      </c>
      <c r="Q119" s="45">
        <f t="shared" si="7"/>
        <v>1780.4444444444443</v>
      </c>
      <c r="R119" s="41">
        <f t="shared" si="9"/>
        <v>0.54585364670498926</v>
      </c>
      <c r="S119" s="46"/>
      <c r="T119" s="46"/>
      <c r="U119" s="14" t="s">
        <v>2866</v>
      </c>
      <c r="V119" s="1"/>
    </row>
    <row r="120" spans="1:22">
      <c r="A120" s="29" t="s">
        <v>1155</v>
      </c>
      <c r="B120" s="30" t="s">
        <v>356</v>
      </c>
      <c r="C120" s="6" t="s">
        <v>106</v>
      </c>
      <c r="D120" s="20" t="s">
        <v>105</v>
      </c>
      <c r="E120" s="19" t="s">
        <v>93</v>
      </c>
      <c r="F120" s="19">
        <v>3839</v>
      </c>
      <c r="G120" s="21">
        <v>2940</v>
      </c>
      <c r="H120" s="21">
        <f>VLOOKUP(C120,[3]total230428094233!$B:$F,5,0)</f>
        <v>2075</v>
      </c>
      <c r="I120" s="21">
        <f t="shared" si="8"/>
        <v>1152.7777777777778</v>
      </c>
      <c r="J120" s="44">
        <f>IFERROR(VLOOKUP(C120,在庫貼り付け!B:C,2,0),0)</f>
        <v>2995</v>
      </c>
      <c r="K120" s="44">
        <f>IFERROR(VLOOKUP(C120,在庫貼り付け!F:G,2,0),0)</f>
        <v>0</v>
      </c>
      <c r="L120" s="44">
        <f>IFERROR(VLOOKUP(C120,入荷予定貼り付け!B:C,2,0),0)</f>
        <v>0</v>
      </c>
      <c r="M120" s="44">
        <f>IFERROR(VLOOKUP(C120,入荷予定貼り付け!I:J,2,0),0)</f>
        <v>0</v>
      </c>
      <c r="N120" s="44">
        <f>IFERROR(VLOOKUP(C120,確保貼り付け!C:D,2,0),0)</f>
        <v>0</v>
      </c>
      <c r="O120" s="45">
        <f t="shared" si="5"/>
        <v>0</v>
      </c>
      <c r="P120" s="45">
        <f t="shared" si="6"/>
        <v>2995</v>
      </c>
      <c r="Q120" s="45">
        <f t="shared" si="7"/>
        <v>1842.2222222222222</v>
      </c>
      <c r="R120" s="41">
        <f t="shared" si="9"/>
        <v>0.38490076052680394</v>
      </c>
      <c r="S120" s="46"/>
      <c r="T120" s="46"/>
      <c r="V120" s="1"/>
    </row>
    <row r="121" spans="1:22" s="152" customFormat="1" ht="15.75">
      <c r="A121" s="144" t="s">
        <v>1156</v>
      </c>
      <c r="B121" s="145" t="s">
        <v>356</v>
      </c>
      <c r="C121" s="146" t="s">
        <v>241</v>
      </c>
      <c r="D121" s="147" t="s">
        <v>242</v>
      </c>
      <c r="E121" s="146"/>
      <c r="F121" s="146">
        <v>229</v>
      </c>
      <c r="G121" s="148">
        <v>293</v>
      </c>
      <c r="H121" s="21">
        <f>VLOOKUP(C121,[3]total230428094233!$B:$F,5,0)</f>
        <v>212</v>
      </c>
      <c r="I121" s="21">
        <f t="shared" si="8"/>
        <v>117.77777777777777</v>
      </c>
      <c r="J121" s="148">
        <f>IFERROR(VLOOKUP(C121,在庫貼り付け!B:C,2,0),0)</f>
        <v>0</v>
      </c>
      <c r="K121" s="148">
        <f>IFERROR(VLOOKUP(C121,在庫貼り付け!F:G,2,0),0)</f>
        <v>0</v>
      </c>
      <c r="L121" s="148">
        <f>IFERROR(VLOOKUP(C121,入荷予定貼り付け!B:C,2,0),0)</f>
        <v>0</v>
      </c>
      <c r="M121" s="148">
        <f>IFERROR(VLOOKUP(C121,入荷予定貼り付け!I:J,2,0),0)</f>
        <v>0</v>
      </c>
      <c r="N121" s="148">
        <f>IFERROR(VLOOKUP(C121,確保貼り付け!C:D,2,0),0)</f>
        <v>0</v>
      </c>
      <c r="O121" s="149">
        <f t="shared" si="5"/>
        <v>0</v>
      </c>
      <c r="P121" s="45">
        <f t="shared" si="6"/>
        <v>0</v>
      </c>
      <c r="Q121" s="45">
        <f t="shared" si="7"/>
        <v>-117.77777777777777</v>
      </c>
      <c r="R121" s="150" t="e">
        <f t="shared" si="9"/>
        <v>#DIV/0!</v>
      </c>
      <c r="S121" s="151"/>
      <c r="T121" s="151"/>
      <c r="U121" s="152" t="s">
        <v>1284</v>
      </c>
    </row>
    <row r="122" spans="1:22">
      <c r="A122" s="29" t="s">
        <v>1157</v>
      </c>
      <c r="B122" s="30" t="s">
        <v>356</v>
      </c>
      <c r="C122" s="6" t="s">
        <v>51</v>
      </c>
      <c r="D122" s="20" t="s">
        <v>52</v>
      </c>
      <c r="E122" s="19"/>
      <c r="F122" s="19">
        <v>5984</v>
      </c>
      <c r="G122" s="21">
        <v>5894</v>
      </c>
      <c r="H122" s="21">
        <f>VLOOKUP(C122,[3]total230428094233!$B:$F,5,0)</f>
        <v>6440</v>
      </c>
      <c r="I122" s="21">
        <f t="shared" si="8"/>
        <v>3577.7777777777778</v>
      </c>
      <c r="J122" s="44">
        <f>IFERROR(VLOOKUP(C122,在庫貼り付け!B:C,2,0),0)</f>
        <v>4117</v>
      </c>
      <c r="K122" s="44">
        <f>IFERROR(VLOOKUP(C122,在庫貼り付け!F:G,2,0),0)</f>
        <v>0</v>
      </c>
      <c r="L122" s="44">
        <f>IFERROR(VLOOKUP(C122,入荷予定貼り付け!B:C,2,0),0)</f>
        <v>0</v>
      </c>
      <c r="M122" s="44">
        <f>IFERROR(VLOOKUP(C122,入荷予定貼り付け!I:J,2,0),0)</f>
        <v>0</v>
      </c>
      <c r="N122" s="44">
        <f>IFERROR(VLOOKUP(C122,確保貼り付け!C:D,2,0),0)</f>
        <v>0</v>
      </c>
      <c r="O122" s="45">
        <f t="shared" si="5"/>
        <v>0</v>
      </c>
      <c r="P122" s="45">
        <f t="shared" si="6"/>
        <v>4117</v>
      </c>
      <c r="Q122" s="45">
        <f t="shared" si="7"/>
        <v>539.22222222222217</v>
      </c>
      <c r="R122" s="41">
        <f t="shared" si="9"/>
        <v>0.86902545003103659</v>
      </c>
      <c r="S122" s="46"/>
      <c r="T122" s="46"/>
      <c r="V122" s="157" t="s">
        <v>2838</v>
      </c>
    </row>
    <row r="123" spans="1:22">
      <c r="A123" s="29" t="s">
        <v>1158</v>
      </c>
      <c r="B123" s="30" t="s">
        <v>356</v>
      </c>
      <c r="C123" s="6" t="s">
        <v>102</v>
      </c>
      <c r="D123" s="20" t="s">
        <v>101</v>
      </c>
      <c r="E123" s="19" t="s">
        <v>93</v>
      </c>
      <c r="F123" s="19">
        <v>6188</v>
      </c>
      <c r="G123" s="21">
        <v>5369</v>
      </c>
      <c r="H123" s="21">
        <f>VLOOKUP(C123,[3]total230428094233!$B:$F,5,0)</f>
        <v>4313</v>
      </c>
      <c r="I123" s="21">
        <f t="shared" si="8"/>
        <v>2396.1111111111113</v>
      </c>
      <c r="J123" s="44">
        <f>IFERROR(VLOOKUP(C123,在庫貼り付け!B:C,2,0),0)</f>
        <v>1784</v>
      </c>
      <c r="K123" s="44">
        <f>IFERROR(VLOOKUP(C123,在庫貼り付け!F:G,2,0),0)</f>
        <v>0</v>
      </c>
      <c r="L123" s="44">
        <f>IFERROR(VLOOKUP(C123,入荷予定貼り付け!B:C,2,0),0)</f>
        <v>0</v>
      </c>
      <c r="M123" s="44">
        <f>IFERROR(VLOOKUP(C123,入荷予定貼り付け!I:J,2,0),0)</f>
        <v>0</v>
      </c>
      <c r="N123" s="44">
        <f>IFERROR(VLOOKUP(C123,確保貼り付け!C:D,2,0),0)</f>
        <v>0</v>
      </c>
      <c r="O123" s="45">
        <f t="shared" si="5"/>
        <v>0</v>
      </c>
      <c r="P123" s="45">
        <f t="shared" si="6"/>
        <v>1784</v>
      </c>
      <c r="Q123" s="45">
        <f t="shared" si="7"/>
        <v>-612.11111111111131</v>
      </c>
      <c r="R123" s="41">
        <f t="shared" si="9"/>
        <v>1.3431116093672149</v>
      </c>
      <c r="S123" s="46"/>
      <c r="T123" s="46"/>
      <c r="V123" s="1"/>
    </row>
    <row r="124" spans="1:22">
      <c r="A124" s="29" t="s">
        <v>1159</v>
      </c>
      <c r="B124" s="30" t="s">
        <v>356</v>
      </c>
      <c r="C124" s="6" t="s">
        <v>75</v>
      </c>
      <c r="D124" s="20" t="s">
        <v>76</v>
      </c>
      <c r="E124" s="19"/>
      <c r="F124" s="19">
        <v>3247</v>
      </c>
      <c r="G124" s="21">
        <v>4123</v>
      </c>
      <c r="H124" s="21">
        <f>VLOOKUP(C124,[3]total230428094233!$B:$F,5,0)</f>
        <v>2592</v>
      </c>
      <c r="I124" s="21">
        <f t="shared" si="8"/>
        <v>1440</v>
      </c>
      <c r="J124" s="44">
        <f>IFERROR(VLOOKUP(C124,在庫貼り付け!B:C,2,0),0)</f>
        <v>2483</v>
      </c>
      <c r="K124" s="44">
        <f>IFERROR(VLOOKUP(C124,在庫貼り付け!F:G,2,0),0)</f>
        <v>0</v>
      </c>
      <c r="L124" s="44">
        <f>IFERROR(VLOOKUP(C124,入荷予定貼り付け!B:C,2,0),0)</f>
        <v>0</v>
      </c>
      <c r="M124" s="44">
        <f>IFERROR(VLOOKUP(C124,入荷予定貼り付け!I:J,2,0),0)</f>
        <v>0</v>
      </c>
      <c r="N124" s="44">
        <f>IFERROR(VLOOKUP(C124,確保貼り付け!C:D,2,0),0)</f>
        <v>0</v>
      </c>
      <c r="O124" s="45">
        <f t="shared" si="5"/>
        <v>0</v>
      </c>
      <c r="P124" s="45">
        <f t="shared" si="6"/>
        <v>2483</v>
      </c>
      <c r="Q124" s="45">
        <f t="shared" si="7"/>
        <v>1043</v>
      </c>
      <c r="R124" s="41">
        <f t="shared" si="9"/>
        <v>0.57994361659283122</v>
      </c>
      <c r="S124" s="46"/>
      <c r="T124" s="46"/>
      <c r="V124" s="1"/>
    </row>
    <row r="125" spans="1:22">
      <c r="A125" s="29" t="s">
        <v>1160</v>
      </c>
      <c r="B125" s="30" t="s">
        <v>356</v>
      </c>
      <c r="C125" s="6" t="s">
        <v>180</v>
      </c>
      <c r="D125" s="20" t="s">
        <v>181</v>
      </c>
      <c r="E125" s="19"/>
      <c r="F125" s="19">
        <v>4027</v>
      </c>
      <c r="G125" s="21">
        <v>3846</v>
      </c>
      <c r="H125" s="21">
        <f>VLOOKUP(C125,[3]total230428094233!$B:$F,5,0)</f>
        <v>5332</v>
      </c>
      <c r="I125" s="21">
        <f t="shared" si="8"/>
        <v>2962.2222222222222</v>
      </c>
      <c r="J125" s="44">
        <f>IFERROR(VLOOKUP(C125,在庫貼り付け!B:C,2,0),0)</f>
        <v>2138</v>
      </c>
      <c r="K125" s="44">
        <f>IFERROR(VLOOKUP(C125,在庫貼り付け!F:G,2,0),0)</f>
        <v>0</v>
      </c>
      <c r="L125" s="44">
        <f>IFERROR(VLOOKUP(C125,入荷予定貼り付け!B:C,2,0),0)</f>
        <v>0</v>
      </c>
      <c r="M125" s="44">
        <f>IFERROR(VLOOKUP(C125,入荷予定貼り付け!I:J,2,0),0)</f>
        <v>0</v>
      </c>
      <c r="N125" s="44">
        <f>IFERROR(VLOOKUP(C125,確保貼り付け!C:D,2,0),0)</f>
        <v>0</v>
      </c>
      <c r="O125" s="45">
        <f t="shared" si="5"/>
        <v>0</v>
      </c>
      <c r="P125" s="45">
        <f t="shared" si="6"/>
        <v>2138</v>
      </c>
      <c r="Q125" s="45">
        <f t="shared" si="7"/>
        <v>-824.22222222222217</v>
      </c>
      <c r="R125" s="41">
        <f t="shared" si="9"/>
        <v>1.3855108616567924</v>
      </c>
      <c r="S125" s="46"/>
      <c r="T125" s="46"/>
      <c r="V125" s="1"/>
    </row>
    <row r="126" spans="1:22">
      <c r="A126" s="29" t="s">
        <v>1161</v>
      </c>
      <c r="B126" s="30" t="s">
        <v>356</v>
      </c>
      <c r="C126" s="7" t="s">
        <v>1005</v>
      </c>
      <c r="D126" s="20" t="s">
        <v>1261</v>
      </c>
      <c r="E126" s="19" t="s">
        <v>212</v>
      </c>
      <c r="F126" s="19">
        <v>1488</v>
      </c>
      <c r="G126" s="21">
        <v>1122</v>
      </c>
      <c r="H126" s="21">
        <f>VLOOKUP(C126,[3]total230428094233!$B:$F,5,0)</f>
        <v>760</v>
      </c>
      <c r="I126" s="21">
        <f t="shared" si="8"/>
        <v>422.22222222222223</v>
      </c>
      <c r="J126" s="44">
        <f>IFERROR(VLOOKUP(C126,在庫貼り付け!B:C,2,0),0)</f>
        <v>407</v>
      </c>
      <c r="K126" s="44">
        <f>IFERROR(VLOOKUP(C126,在庫貼り付け!F:G,2,0),0)</f>
        <v>0</v>
      </c>
      <c r="L126" s="44">
        <f>IFERROR(VLOOKUP(C126,入荷予定貼り付け!B:C,2,0),0)</f>
        <v>0</v>
      </c>
      <c r="M126" s="44">
        <f>IFERROR(VLOOKUP(C126,入荷予定貼り付け!I:J,2,0),0)</f>
        <v>0</v>
      </c>
      <c r="N126" s="44">
        <f>IFERROR(VLOOKUP(C126,確保貼り付け!C:D,2,0),0)</f>
        <v>0</v>
      </c>
      <c r="O126" s="45">
        <f t="shared" si="5"/>
        <v>0</v>
      </c>
      <c r="P126" s="45">
        <f t="shared" si="6"/>
        <v>407</v>
      </c>
      <c r="Q126" s="45">
        <f t="shared" si="7"/>
        <v>-15.222222222222229</v>
      </c>
      <c r="R126" s="41">
        <f t="shared" si="9"/>
        <v>1.0374010374010374</v>
      </c>
      <c r="S126" s="46"/>
      <c r="T126" s="46"/>
      <c r="U126" s="1" t="s">
        <v>2764</v>
      </c>
      <c r="V126" s="1"/>
    </row>
    <row r="127" spans="1:22">
      <c r="A127" s="29" t="s">
        <v>1162</v>
      </c>
      <c r="B127" s="30" t="s">
        <v>356</v>
      </c>
      <c r="C127" s="6" t="s">
        <v>26</v>
      </c>
      <c r="D127" s="20" t="s">
        <v>27</v>
      </c>
      <c r="E127" s="19"/>
      <c r="F127" s="19">
        <v>1951</v>
      </c>
      <c r="G127" s="21">
        <v>2043</v>
      </c>
      <c r="H127" s="21">
        <f>VLOOKUP(C127,[3]total230428094233!$B:$F,5,0)</f>
        <v>952</v>
      </c>
      <c r="I127" s="21">
        <f t="shared" si="8"/>
        <v>528.88888888888891</v>
      </c>
      <c r="J127" s="44">
        <f>IFERROR(VLOOKUP(C127,在庫貼り付け!B:C,2,0),0)</f>
        <v>305</v>
      </c>
      <c r="K127" s="44">
        <f>IFERROR(VLOOKUP(C127,在庫貼り付け!F:G,2,0),0)</f>
        <v>0</v>
      </c>
      <c r="L127" s="44">
        <f>IFERROR(VLOOKUP(C127,入荷予定貼り付け!B:C,2,0),0)</f>
        <v>0</v>
      </c>
      <c r="M127" s="44">
        <f>IFERROR(VLOOKUP(C127,入荷予定貼り付け!I:J,2,0),0)</f>
        <v>0</v>
      </c>
      <c r="N127" s="44">
        <f>IFERROR(VLOOKUP(C127,確保貼り付け!C:D,2,0),0)</f>
        <v>200</v>
      </c>
      <c r="O127" s="45">
        <f t="shared" si="5"/>
        <v>-200</v>
      </c>
      <c r="P127" s="45">
        <f t="shared" si="6"/>
        <v>105</v>
      </c>
      <c r="Q127" s="45">
        <f t="shared" si="7"/>
        <v>-423.88888888888891</v>
      </c>
      <c r="R127" s="41">
        <f t="shared" si="9"/>
        <v>1.7340619307832423</v>
      </c>
      <c r="S127" s="12"/>
      <c r="T127" s="12"/>
      <c r="V127" s="1"/>
    </row>
    <row r="128" spans="1:22">
      <c r="A128" s="29" t="s">
        <v>1163</v>
      </c>
      <c r="B128" s="30" t="s">
        <v>356</v>
      </c>
      <c r="C128" s="6" t="s">
        <v>49</v>
      </c>
      <c r="D128" s="20" t="s">
        <v>50</v>
      </c>
      <c r="E128" s="19"/>
      <c r="F128" s="19">
        <v>7</v>
      </c>
      <c r="G128" s="21">
        <v>2715</v>
      </c>
      <c r="H128" s="21">
        <f>VLOOKUP(C128,[3]total230428094233!$B:$F,5,0)</f>
        <v>5053</v>
      </c>
      <c r="I128" s="21">
        <f t="shared" si="8"/>
        <v>2807.2222222222222</v>
      </c>
      <c r="J128" s="44">
        <f>IFERROR(VLOOKUP(C128,在庫貼り付け!B:C,2,0),0)</f>
        <v>7732</v>
      </c>
      <c r="K128" s="44">
        <f>IFERROR(VLOOKUP(C128,在庫貼り付け!F:G,2,0),0)</f>
        <v>1000</v>
      </c>
      <c r="L128" s="44">
        <f>IFERROR(VLOOKUP(C128,入荷予定貼り付け!B:C,2,0),0)</f>
        <v>0</v>
      </c>
      <c r="M128" s="44">
        <f>IFERROR(VLOOKUP(C128,入荷予定貼り付け!I:J,2,0),0)</f>
        <v>0</v>
      </c>
      <c r="N128" s="44">
        <f>IFERROR(VLOOKUP(C128,確保貼り付け!C:D,2,0),0)</f>
        <v>1000</v>
      </c>
      <c r="O128" s="45">
        <f t="shared" si="5"/>
        <v>0</v>
      </c>
      <c r="P128" s="45">
        <f t="shared" si="6"/>
        <v>6732</v>
      </c>
      <c r="Q128" s="45">
        <f t="shared" si="7"/>
        <v>4924.7777777777774</v>
      </c>
      <c r="R128" s="41">
        <f t="shared" si="9"/>
        <v>0.32148674097826641</v>
      </c>
      <c r="S128" s="12"/>
      <c r="T128" s="12"/>
      <c r="V128" s="1"/>
    </row>
    <row r="129" spans="1:22">
      <c r="A129" s="29" t="s">
        <v>1164</v>
      </c>
      <c r="B129" s="30" t="s">
        <v>356</v>
      </c>
      <c r="C129" s="6" t="s">
        <v>89</v>
      </c>
      <c r="D129" s="20" t="s">
        <v>90</v>
      </c>
      <c r="E129" s="19" t="s">
        <v>85</v>
      </c>
      <c r="F129" s="19">
        <v>9483</v>
      </c>
      <c r="G129" s="21">
        <v>8523</v>
      </c>
      <c r="H129" s="21">
        <f>VLOOKUP(C129,[3]total230428094233!$B:$F,5,0)</f>
        <v>5061</v>
      </c>
      <c r="I129" s="21">
        <f t="shared" si="8"/>
        <v>2811.6666666666665</v>
      </c>
      <c r="J129" s="44">
        <f>IFERROR(VLOOKUP(C129,在庫貼り付け!B:C,2,0),0)</f>
        <v>3235</v>
      </c>
      <c r="K129" s="44">
        <f>IFERROR(VLOOKUP(C129,在庫貼り付け!F:G,2,0),0)</f>
        <v>0</v>
      </c>
      <c r="L129" s="44">
        <f>IFERROR(VLOOKUP(C129,入荷予定貼り付け!B:C,2,0),0)</f>
        <v>0</v>
      </c>
      <c r="M129" s="44">
        <f>IFERROR(VLOOKUP(C129,入荷予定貼り付け!I:J,2,0),0)</f>
        <v>0</v>
      </c>
      <c r="N129" s="44">
        <f>IFERROR(VLOOKUP(C129,確保貼り付け!C:D,2,0),0)</f>
        <v>0</v>
      </c>
      <c r="O129" s="45">
        <f t="shared" si="5"/>
        <v>0</v>
      </c>
      <c r="P129" s="45">
        <f t="shared" si="6"/>
        <v>3235</v>
      </c>
      <c r="Q129" s="45">
        <f t="shared" si="7"/>
        <v>423.33333333333348</v>
      </c>
      <c r="R129" s="41">
        <f t="shared" si="9"/>
        <v>0.86913961875321999</v>
      </c>
      <c r="S129" s="46"/>
      <c r="T129" s="46"/>
      <c r="V129" s="1"/>
    </row>
    <row r="130" spans="1:22">
      <c r="A130" s="29" t="s">
        <v>1165</v>
      </c>
      <c r="B130" s="30" t="s">
        <v>356</v>
      </c>
      <c r="C130" s="7" t="s">
        <v>199</v>
      </c>
      <c r="D130" s="20" t="s">
        <v>200</v>
      </c>
      <c r="E130" s="19"/>
      <c r="F130" s="19">
        <v>13106</v>
      </c>
      <c r="G130" s="21">
        <v>11313</v>
      </c>
      <c r="H130" s="21">
        <f>VLOOKUP(C130,[3]total230428094233!$B:$F,5,0)</f>
        <v>9155</v>
      </c>
      <c r="I130" s="21">
        <f t="shared" si="8"/>
        <v>5086.1111111111113</v>
      </c>
      <c r="J130" s="44">
        <f>IFERROR(VLOOKUP(C130,在庫貼り付け!B:C,2,0),0)</f>
        <v>7071</v>
      </c>
      <c r="K130" s="44">
        <f>IFERROR(VLOOKUP(C130,在庫貼り付け!F:G,2,0),0)</f>
        <v>500</v>
      </c>
      <c r="L130" s="44">
        <f>IFERROR(VLOOKUP(C130,入荷予定貼り付け!B:C,2,0),0)</f>
        <v>0</v>
      </c>
      <c r="M130" s="44">
        <f>IFERROR(VLOOKUP(C130,入荷予定貼り付け!I:J,2,0),0)</f>
        <v>0</v>
      </c>
      <c r="N130" s="44">
        <f>IFERROR(VLOOKUP(C130,確保貼り付け!C:D,2,0),0)</f>
        <v>500</v>
      </c>
      <c r="O130" s="45">
        <f t="shared" ref="O130:O193" si="10">K130+M130-N130</f>
        <v>0</v>
      </c>
      <c r="P130" s="45">
        <f t="shared" si="6"/>
        <v>6571</v>
      </c>
      <c r="Q130" s="45">
        <f t="shared" si="7"/>
        <v>1984.8888888888887</v>
      </c>
      <c r="R130" s="41">
        <f t="shared" si="9"/>
        <v>0.67178854987598879</v>
      </c>
      <c r="S130" s="46"/>
      <c r="T130" s="46"/>
      <c r="V130" s="157" t="s">
        <v>2809</v>
      </c>
    </row>
    <row r="131" spans="1:22">
      <c r="A131" s="29" t="s">
        <v>1166</v>
      </c>
      <c r="B131" s="30" t="s">
        <v>356</v>
      </c>
      <c r="C131" s="6" t="s">
        <v>148</v>
      </c>
      <c r="D131" s="20" t="s">
        <v>149</v>
      </c>
      <c r="E131" s="19" t="s">
        <v>2743</v>
      </c>
      <c r="F131" s="19">
        <v>14630</v>
      </c>
      <c r="G131" s="21">
        <v>14283</v>
      </c>
      <c r="H131" s="21">
        <f>VLOOKUP(C131,[3]total230428094233!$B:$F,5,0)</f>
        <v>13426</v>
      </c>
      <c r="I131" s="21">
        <f t="shared" si="8"/>
        <v>7458.8888888888887</v>
      </c>
      <c r="J131" s="44">
        <f>IFERROR(VLOOKUP(C131,在庫貼り付け!B:C,2,0),0)</f>
        <v>4318</v>
      </c>
      <c r="K131" s="44">
        <f>IFERROR(VLOOKUP(C131,在庫貼り付け!F:G,2,0),0)</f>
        <v>3622</v>
      </c>
      <c r="L131" s="44">
        <f>IFERROR(VLOOKUP(C131,入荷予定貼り付け!B:C,2,0),0)</f>
        <v>0</v>
      </c>
      <c r="M131" s="44">
        <f>IFERROR(VLOOKUP(C131,入荷予定貼り付け!I:J,2,0),0)</f>
        <v>0</v>
      </c>
      <c r="N131" s="44">
        <f>IFERROR(VLOOKUP(C131,確保貼り付け!C:D,2,0),0)</f>
        <v>3922</v>
      </c>
      <c r="O131" s="45">
        <f t="shared" si="10"/>
        <v>-300</v>
      </c>
      <c r="P131" s="45">
        <f t="shared" ref="P131:P194" si="11">J131-N131+L131</f>
        <v>396</v>
      </c>
      <c r="Q131" s="45">
        <f t="shared" ref="Q131:Q194" si="12">SUM(J131:M131)-N131-I131</f>
        <v>-3440.8888888888887</v>
      </c>
      <c r="R131" s="41">
        <f t="shared" si="9"/>
        <v>0.93940666106912951</v>
      </c>
      <c r="S131" s="46"/>
      <c r="T131" s="46"/>
      <c r="V131" s="157" t="s">
        <v>2817</v>
      </c>
    </row>
    <row r="132" spans="1:22">
      <c r="A132" s="29" t="s">
        <v>1167</v>
      </c>
      <c r="B132" s="30" t="s">
        <v>356</v>
      </c>
      <c r="C132" s="6" t="s">
        <v>77</v>
      </c>
      <c r="D132" s="20" t="s">
        <v>78</v>
      </c>
      <c r="E132" s="19"/>
      <c r="F132" s="19">
        <v>3989</v>
      </c>
      <c r="G132" s="21">
        <v>5436</v>
      </c>
      <c r="H132" s="21">
        <f>VLOOKUP(C132,[3]total230428094233!$B:$F,5,0)</f>
        <v>3980</v>
      </c>
      <c r="I132" s="21">
        <f t="shared" si="8"/>
        <v>2211.1111111111113</v>
      </c>
      <c r="J132" s="44">
        <f>IFERROR(VLOOKUP(C132,在庫貼り付け!B:C,2,0),0)</f>
        <v>3659</v>
      </c>
      <c r="K132" s="44">
        <f>IFERROR(VLOOKUP(C132,在庫貼り付け!F:G,2,0),0)</f>
        <v>0</v>
      </c>
      <c r="L132" s="44">
        <f>IFERROR(VLOOKUP(C132,入荷予定貼り付け!B:C,2,0),0)</f>
        <v>0</v>
      </c>
      <c r="M132" s="44">
        <f>IFERROR(VLOOKUP(C132,入荷予定貼り付け!I:J,2,0),0)</f>
        <v>0</v>
      </c>
      <c r="N132" s="44">
        <f>IFERROR(VLOOKUP(C132,確保貼り付け!C:D,2,0),0)</f>
        <v>0</v>
      </c>
      <c r="O132" s="45">
        <f t="shared" si="10"/>
        <v>0</v>
      </c>
      <c r="P132" s="45">
        <f t="shared" si="11"/>
        <v>3659</v>
      </c>
      <c r="Q132" s="45">
        <f t="shared" si="12"/>
        <v>1447.8888888888887</v>
      </c>
      <c r="R132" s="41">
        <f t="shared" si="9"/>
        <v>0.6042938264856822</v>
      </c>
      <c r="S132" s="46">
        <v>3000</v>
      </c>
      <c r="T132" s="46"/>
      <c r="V132" s="1"/>
    </row>
    <row r="133" spans="1:22">
      <c r="A133" s="29" t="s">
        <v>1168</v>
      </c>
      <c r="B133" s="30" t="s">
        <v>356</v>
      </c>
      <c r="C133" s="6" t="s">
        <v>18</v>
      </c>
      <c r="D133" s="20" t="s">
        <v>19</v>
      </c>
      <c r="E133" s="19"/>
      <c r="F133" s="19">
        <v>25183</v>
      </c>
      <c r="G133" s="21">
        <v>19259</v>
      </c>
      <c r="H133" s="21">
        <f>VLOOKUP(C133,[3]total230428094233!$B:$F,5,0)</f>
        <v>11109</v>
      </c>
      <c r="I133" s="21">
        <f t="shared" si="8"/>
        <v>6171.666666666667</v>
      </c>
      <c r="J133" s="44">
        <f>IFERROR(VLOOKUP(C133,在庫貼り付け!B:C,2,0),0)</f>
        <v>2898</v>
      </c>
      <c r="K133" s="44">
        <f>IFERROR(VLOOKUP(C133,在庫貼り付け!F:G,2,0),0)</f>
        <v>0</v>
      </c>
      <c r="L133" s="44">
        <f>IFERROR(VLOOKUP(C133,入荷予定貼り付け!B:C,2,0),0)</f>
        <v>0</v>
      </c>
      <c r="M133" s="44">
        <f>IFERROR(VLOOKUP(C133,入荷予定貼り付け!I:J,2,0),0)</f>
        <v>0</v>
      </c>
      <c r="N133" s="44">
        <f>IFERROR(VLOOKUP(C133,確保貼り付け!C:D,2,0),0)</f>
        <v>0</v>
      </c>
      <c r="O133" s="45">
        <f t="shared" si="10"/>
        <v>0</v>
      </c>
      <c r="P133" s="45">
        <f t="shared" si="11"/>
        <v>2898</v>
      </c>
      <c r="Q133" s="45">
        <f t="shared" si="12"/>
        <v>-3273.666666666667</v>
      </c>
      <c r="R133" s="41">
        <f t="shared" si="9"/>
        <v>2.1296296296296298</v>
      </c>
      <c r="S133" s="46"/>
      <c r="T133" s="46"/>
      <c r="V133" s="1"/>
    </row>
    <row r="134" spans="1:22">
      <c r="A134" s="29" t="s">
        <v>1169</v>
      </c>
      <c r="B134" s="30" t="s">
        <v>356</v>
      </c>
      <c r="C134" s="6" t="s">
        <v>131</v>
      </c>
      <c r="D134" s="20" t="s">
        <v>132</v>
      </c>
      <c r="E134" s="19" t="s">
        <v>133</v>
      </c>
      <c r="F134" s="19">
        <v>8130</v>
      </c>
      <c r="G134" s="21">
        <v>8476</v>
      </c>
      <c r="H134" s="21">
        <f>VLOOKUP(C134,[3]total230428094233!$B:$F,5,0)</f>
        <v>4956</v>
      </c>
      <c r="I134" s="21">
        <f t="shared" ref="I134:I148" si="13">H134*5/9</f>
        <v>2753.3333333333335</v>
      </c>
      <c r="J134" s="44">
        <f>IFERROR(VLOOKUP(C134,在庫貼り付け!B:C,2,0),0)</f>
        <v>4583</v>
      </c>
      <c r="K134" s="44">
        <f>IFERROR(VLOOKUP(C134,在庫貼り付け!F:G,2,0),0)</f>
        <v>100</v>
      </c>
      <c r="L134" s="44">
        <f>IFERROR(VLOOKUP(C134,入荷予定貼り付け!B:C,2,0),0)</f>
        <v>0</v>
      </c>
      <c r="M134" s="44">
        <f>IFERROR(VLOOKUP(C134,入荷予定貼り付け!I:J,2,0),0)</f>
        <v>0</v>
      </c>
      <c r="N134" s="44">
        <f>IFERROR(VLOOKUP(C134,確保貼り付け!C:D,2,0),0)</f>
        <v>100</v>
      </c>
      <c r="O134" s="45">
        <f t="shared" si="10"/>
        <v>0</v>
      </c>
      <c r="P134" s="45">
        <f t="shared" si="11"/>
        <v>4483</v>
      </c>
      <c r="Q134" s="45">
        <f t="shared" si="12"/>
        <v>1829.6666666666665</v>
      </c>
      <c r="R134" s="41">
        <f t="shared" si="9"/>
        <v>0.58794220229197813</v>
      </c>
      <c r="S134" s="46"/>
      <c r="T134" s="46"/>
      <c r="V134" s="1"/>
    </row>
    <row r="135" spans="1:22">
      <c r="A135" s="29" t="s">
        <v>1170</v>
      </c>
      <c r="B135" s="30" t="s">
        <v>356</v>
      </c>
      <c r="C135" s="17" t="s">
        <v>112</v>
      </c>
      <c r="D135" s="24" t="s">
        <v>113</v>
      </c>
      <c r="E135" s="23"/>
      <c r="F135" s="19">
        <v>754</v>
      </c>
      <c r="G135" s="21">
        <v>9776</v>
      </c>
      <c r="H135" s="21">
        <f>VLOOKUP(C135,[3]total230428094233!$B:$F,5,0)</f>
        <v>222</v>
      </c>
      <c r="I135" s="21">
        <f t="shared" si="13"/>
        <v>123.33333333333333</v>
      </c>
      <c r="J135" s="44">
        <f>IFERROR(VLOOKUP(C135,在庫貼り付け!B:C,2,0),0)</f>
        <v>8488</v>
      </c>
      <c r="K135" s="44">
        <f>IFERROR(VLOOKUP(C135,在庫貼り付け!F:G,2,0),0)</f>
        <v>300</v>
      </c>
      <c r="L135" s="44">
        <f>IFERROR(VLOOKUP(C135,入荷予定貼り付け!B:C,2,0),0)</f>
        <v>0</v>
      </c>
      <c r="M135" s="44">
        <f>IFERROR(VLOOKUP(C135,入荷予定貼り付け!I:J,2,0),0)</f>
        <v>0</v>
      </c>
      <c r="N135" s="44">
        <f>IFERROR(VLOOKUP(C135,確保貼り付け!C:D,2,0),0)</f>
        <v>300</v>
      </c>
      <c r="O135" s="45">
        <f t="shared" si="10"/>
        <v>0</v>
      </c>
      <c r="P135" s="45">
        <f t="shared" si="11"/>
        <v>8188</v>
      </c>
      <c r="Q135" s="45">
        <f t="shared" si="12"/>
        <v>8364.6666666666661</v>
      </c>
      <c r="R135" s="41">
        <f t="shared" ref="R135:R198" si="14">I135/SUM(J135:K135)</f>
        <v>1.4034289182218176E-2</v>
      </c>
      <c r="S135" s="46"/>
      <c r="T135" s="46"/>
      <c r="V135" s="1" t="s">
        <v>2818</v>
      </c>
    </row>
    <row r="136" spans="1:22">
      <c r="A136" s="29" t="s">
        <v>1171</v>
      </c>
      <c r="B136" s="30" t="s">
        <v>356</v>
      </c>
      <c r="C136" s="6" t="s">
        <v>100</v>
      </c>
      <c r="D136" s="20" t="s">
        <v>101</v>
      </c>
      <c r="E136" s="19" t="s">
        <v>85</v>
      </c>
      <c r="F136" s="19">
        <v>7814</v>
      </c>
      <c r="G136" s="21">
        <v>7684</v>
      </c>
      <c r="H136" s="21">
        <f>VLOOKUP(C136,[3]total230428094233!$B:$F,5,0)</f>
        <v>6275</v>
      </c>
      <c r="I136" s="21">
        <f t="shared" si="13"/>
        <v>3486.1111111111113</v>
      </c>
      <c r="J136" s="44">
        <f>IFERROR(VLOOKUP(C136,在庫貼り付け!B:C,2,0),0)</f>
        <v>3501</v>
      </c>
      <c r="K136" s="44">
        <f>IFERROR(VLOOKUP(C136,在庫貼り付け!F:G,2,0),0)</f>
        <v>0</v>
      </c>
      <c r="L136" s="44">
        <f>IFERROR(VLOOKUP(C136,入荷予定貼り付け!B:C,2,0),0)</f>
        <v>0</v>
      </c>
      <c r="M136" s="44">
        <f>IFERROR(VLOOKUP(C136,入荷予定貼り付け!I:J,2,0),0)</f>
        <v>0</v>
      </c>
      <c r="N136" s="44">
        <f>IFERROR(VLOOKUP(C136,確保貼り付け!C:D,2,0),0)</f>
        <v>0</v>
      </c>
      <c r="O136" s="45">
        <f t="shared" si="10"/>
        <v>0</v>
      </c>
      <c r="P136" s="45">
        <f t="shared" si="11"/>
        <v>3501</v>
      </c>
      <c r="Q136" s="45">
        <f t="shared" si="12"/>
        <v>14.888888888888687</v>
      </c>
      <c r="R136" s="41">
        <f t="shared" si="14"/>
        <v>0.99574724681836946</v>
      </c>
      <c r="S136" s="46"/>
      <c r="T136" s="46"/>
      <c r="V136" s="1"/>
    </row>
    <row r="137" spans="1:22">
      <c r="A137" s="29" t="s">
        <v>1172</v>
      </c>
      <c r="B137" s="30" t="s">
        <v>356</v>
      </c>
      <c r="C137" s="17" t="s">
        <v>252</v>
      </c>
      <c r="D137" s="24" t="s">
        <v>253</v>
      </c>
      <c r="E137" s="23"/>
      <c r="F137" s="19">
        <v>3927</v>
      </c>
      <c r="G137" s="21">
        <v>6192</v>
      </c>
      <c r="H137" s="21">
        <f>VLOOKUP(C137,[3]total230428094233!$B:$F,5,0)</f>
        <v>2895</v>
      </c>
      <c r="I137" s="21">
        <f t="shared" si="13"/>
        <v>1608.3333333333333</v>
      </c>
      <c r="J137" s="44">
        <f>IFERROR(VLOOKUP(C137,在庫貼り付け!B:C,2,0),0)</f>
        <v>686</v>
      </c>
      <c r="K137" s="44">
        <f>IFERROR(VLOOKUP(C137,在庫貼り付け!F:G,2,0),0)</f>
        <v>0</v>
      </c>
      <c r="L137" s="44">
        <f>IFERROR(VLOOKUP(C137,入荷予定貼り付け!B:C,2,0),0)</f>
        <v>3000</v>
      </c>
      <c r="M137" s="44">
        <f>IFERROR(VLOOKUP(C137,入荷予定貼り付け!I:J,2,0),0)</f>
        <v>0</v>
      </c>
      <c r="N137" s="44">
        <f>IFERROR(VLOOKUP(C137,確保貼り付け!C:D,2,0),0)</f>
        <v>0</v>
      </c>
      <c r="O137" s="45">
        <f t="shared" si="10"/>
        <v>0</v>
      </c>
      <c r="P137" s="45">
        <f t="shared" si="11"/>
        <v>3686</v>
      </c>
      <c r="Q137" s="45">
        <f t="shared" si="12"/>
        <v>2077.666666666667</v>
      </c>
      <c r="R137" s="41">
        <f t="shared" si="14"/>
        <v>2.3445092322643344</v>
      </c>
      <c r="S137" s="46"/>
      <c r="T137" s="46"/>
      <c r="V137" s="157" t="s">
        <v>2806</v>
      </c>
    </row>
    <row r="138" spans="1:22">
      <c r="A138" s="29" t="s">
        <v>1173</v>
      </c>
      <c r="B138" s="30" t="s">
        <v>356</v>
      </c>
      <c r="C138" s="6" t="s">
        <v>30</v>
      </c>
      <c r="D138" s="20" t="s">
        <v>31</v>
      </c>
      <c r="E138" s="19"/>
      <c r="F138" s="19">
        <v>17211</v>
      </c>
      <c r="G138" s="21">
        <v>12662</v>
      </c>
      <c r="H138" s="21">
        <f>VLOOKUP(C138,[3]total230428094233!$B:$F,5,0)</f>
        <v>7337</v>
      </c>
      <c r="I138" s="21">
        <f t="shared" si="13"/>
        <v>4076.1111111111113</v>
      </c>
      <c r="J138" s="44">
        <f>IFERROR(VLOOKUP(C138,在庫貼り付け!B:C,2,0),0)</f>
        <v>4610</v>
      </c>
      <c r="K138" s="44">
        <f>IFERROR(VLOOKUP(C138,在庫貼り付け!F:G,2,0),0)</f>
        <v>4500</v>
      </c>
      <c r="L138" s="44">
        <f>IFERROR(VLOOKUP(C138,入荷予定貼り付け!B:C,2,0),0)</f>
        <v>0</v>
      </c>
      <c r="M138" s="44">
        <f>IFERROR(VLOOKUP(C138,入荷予定貼り付け!I:J,2,0),0)</f>
        <v>0</v>
      </c>
      <c r="N138" s="44">
        <f>IFERROR(VLOOKUP(C138,確保貼り付け!C:D,2,0),0)</f>
        <v>4500</v>
      </c>
      <c r="O138" s="45">
        <f t="shared" si="10"/>
        <v>0</v>
      </c>
      <c r="P138" s="45">
        <f t="shared" si="11"/>
        <v>110</v>
      </c>
      <c r="Q138" s="45">
        <f t="shared" si="12"/>
        <v>533.88888888888869</v>
      </c>
      <c r="R138" s="41">
        <f t="shared" si="14"/>
        <v>0.44743261373338217</v>
      </c>
      <c r="S138" s="46"/>
      <c r="T138" s="46"/>
      <c r="V138" s="1"/>
    </row>
    <row r="139" spans="1:22">
      <c r="A139" s="29" t="s">
        <v>1174</v>
      </c>
      <c r="B139" s="30" t="s">
        <v>356</v>
      </c>
      <c r="C139" s="17" t="s">
        <v>237</v>
      </c>
      <c r="D139" s="24" t="s">
        <v>238</v>
      </c>
      <c r="E139" s="23"/>
      <c r="F139" s="19">
        <v>6153</v>
      </c>
      <c r="G139" s="21">
        <v>5390</v>
      </c>
      <c r="H139" s="21">
        <f>VLOOKUP(C139,[3]total230428094233!$B:$F,5,0)</f>
        <v>4594</v>
      </c>
      <c r="I139" s="21">
        <f t="shared" si="13"/>
        <v>2552.2222222222222</v>
      </c>
      <c r="J139" s="44">
        <f>IFERROR(VLOOKUP(C139,在庫貼り付け!B:C,2,0),0)</f>
        <v>3221</v>
      </c>
      <c r="K139" s="44">
        <f>IFERROR(VLOOKUP(C139,在庫貼り付け!F:G,2,0),0)</f>
        <v>0</v>
      </c>
      <c r="L139" s="44">
        <f>IFERROR(VLOOKUP(C139,入荷予定貼り付け!B:C,2,0),0)</f>
        <v>0</v>
      </c>
      <c r="M139" s="44">
        <f>IFERROR(VLOOKUP(C139,入荷予定貼り付け!I:J,2,0),0)</f>
        <v>0</v>
      </c>
      <c r="N139" s="44">
        <f>IFERROR(VLOOKUP(C139,確保貼り付け!C:D,2,0),0)</f>
        <v>0</v>
      </c>
      <c r="O139" s="45">
        <f t="shared" si="10"/>
        <v>0</v>
      </c>
      <c r="P139" s="45">
        <f t="shared" si="11"/>
        <v>3221</v>
      </c>
      <c r="Q139" s="45">
        <f t="shared" si="12"/>
        <v>668.77777777777783</v>
      </c>
      <c r="R139" s="41">
        <f t="shared" si="14"/>
        <v>0.79236951947290346</v>
      </c>
      <c r="S139" s="46"/>
      <c r="T139" s="46"/>
      <c r="V139" s="1"/>
    </row>
    <row r="140" spans="1:22">
      <c r="A140" s="29" t="s">
        <v>1175</v>
      </c>
      <c r="B140" s="30" t="s">
        <v>356</v>
      </c>
      <c r="C140" s="17" t="s">
        <v>718</v>
      </c>
      <c r="D140" s="24" t="s">
        <v>719</v>
      </c>
      <c r="E140" s="23"/>
      <c r="F140" s="19"/>
      <c r="G140" s="21">
        <v>3040</v>
      </c>
      <c r="H140" s="21">
        <f>VLOOKUP(C140,[3]total230428094233!$B:$F,5,0)</f>
        <v>870</v>
      </c>
      <c r="I140" s="21">
        <f t="shared" si="13"/>
        <v>483.33333333333331</v>
      </c>
      <c r="J140" s="44">
        <f>IFERROR(VLOOKUP(C140,在庫貼り付け!B:C,2,0),0)</f>
        <v>0</v>
      </c>
      <c r="K140" s="44">
        <f>IFERROR(VLOOKUP(C140,在庫貼り付け!F:G,2,0),0)</f>
        <v>0</v>
      </c>
      <c r="L140" s="44">
        <f>IFERROR(VLOOKUP(C140,入荷予定貼り付け!B:C,2,0),0)</f>
        <v>0</v>
      </c>
      <c r="M140" s="44">
        <f>IFERROR(VLOOKUP(C140,入荷予定貼り付け!I:J,2,0),0)</f>
        <v>0</v>
      </c>
      <c r="N140" s="44">
        <f>IFERROR(VLOOKUP(C140,確保貼り付け!C:D,2,0),0)</f>
        <v>0</v>
      </c>
      <c r="O140" s="45">
        <f t="shared" si="10"/>
        <v>0</v>
      </c>
      <c r="P140" s="45">
        <f t="shared" si="11"/>
        <v>0</v>
      </c>
      <c r="Q140" s="45">
        <f t="shared" si="12"/>
        <v>-483.33333333333331</v>
      </c>
      <c r="R140" s="41" t="e">
        <f t="shared" si="14"/>
        <v>#DIV/0!</v>
      </c>
      <c r="S140" s="46"/>
      <c r="T140" s="46"/>
      <c r="V140" s="1"/>
    </row>
    <row r="141" spans="1:22">
      <c r="A141" s="29" t="s">
        <v>1176</v>
      </c>
      <c r="B141" s="30" t="s">
        <v>356</v>
      </c>
      <c r="C141" s="6" t="s">
        <v>91</v>
      </c>
      <c r="D141" s="20" t="s">
        <v>90</v>
      </c>
      <c r="E141" s="19" t="s">
        <v>87</v>
      </c>
      <c r="F141" s="19">
        <v>5799</v>
      </c>
      <c r="G141" s="21">
        <v>6847</v>
      </c>
      <c r="H141" s="21">
        <f>VLOOKUP(C141,[3]total230428094233!$B:$F,5,0)</f>
        <v>4011</v>
      </c>
      <c r="I141" s="21">
        <f t="shared" si="13"/>
        <v>2228.3333333333335</v>
      </c>
      <c r="J141" s="44">
        <f>IFERROR(VLOOKUP(C141,在庫貼り付け!B:C,2,0),0)</f>
        <v>1465</v>
      </c>
      <c r="K141" s="44">
        <f>IFERROR(VLOOKUP(C141,在庫貼り付け!F:G,2,0),0)</f>
        <v>0</v>
      </c>
      <c r="L141" s="44">
        <f>IFERROR(VLOOKUP(C141,入荷予定貼り付け!B:C,2,0),0)</f>
        <v>0</v>
      </c>
      <c r="M141" s="44">
        <f>IFERROR(VLOOKUP(C141,入荷予定貼り付け!I:J,2,0),0)</f>
        <v>0</v>
      </c>
      <c r="N141" s="44">
        <f>IFERROR(VLOOKUP(C141,確保貼り付け!C:D,2,0),0)</f>
        <v>0</v>
      </c>
      <c r="O141" s="45">
        <f t="shared" si="10"/>
        <v>0</v>
      </c>
      <c r="P141" s="45">
        <f t="shared" si="11"/>
        <v>1465</v>
      </c>
      <c r="Q141" s="45">
        <f t="shared" si="12"/>
        <v>-763.33333333333348</v>
      </c>
      <c r="R141" s="41">
        <f t="shared" si="14"/>
        <v>1.5210466439135382</v>
      </c>
      <c r="S141" s="46"/>
      <c r="T141" s="46"/>
      <c r="V141" s="1"/>
    </row>
    <row r="142" spans="1:22">
      <c r="A142" s="29" t="s">
        <v>1177</v>
      </c>
      <c r="B142" s="30" t="s">
        <v>356</v>
      </c>
      <c r="C142" s="6" t="s">
        <v>108</v>
      </c>
      <c r="D142" s="20" t="s">
        <v>109</v>
      </c>
      <c r="E142" s="19"/>
      <c r="F142" s="19">
        <v>7039</v>
      </c>
      <c r="G142" s="21">
        <v>8307</v>
      </c>
      <c r="H142" s="21">
        <f>VLOOKUP(C142,[3]total230428094233!$B:$F,5,0)</f>
        <v>4666</v>
      </c>
      <c r="I142" s="21">
        <f t="shared" si="13"/>
        <v>2592.2222222222222</v>
      </c>
      <c r="J142" s="44">
        <f>IFERROR(VLOOKUP(C142,在庫貼り付け!B:C,2,0),0)</f>
        <v>4978</v>
      </c>
      <c r="K142" s="44">
        <f>IFERROR(VLOOKUP(C142,在庫貼り付け!F:G,2,0),0)</f>
        <v>0</v>
      </c>
      <c r="L142" s="44">
        <f>IFERROR(VLOOKUP(C142,入荷予定貼り付け!B:C,2,0),0)</f>
        <v>0</v>
      </c>
      <c r="M142" s="44">
        <f>IFERROR(VLOOKUP(C142,入荷予定貼り付け!I:J,2,0),0)</f>
        <v>0</v>
      </c>
      <c r="N142" s="44">
        <f>IFERROR(VLOOKUP(C142,確保貼り付け!C:D,2,0),0)</f>
        <v>0</v>
      </c>
      <c r="O142" s="45">
        <f t="shared" si="10"/>
        <v>0</v>
      </c>
      <c r="P142" s="45">
        <f t="shared" si="11"/>
        <v>4978</v>
      </c>
      <c r="Q142" s="45">
        <f t="shared" si="12"/>
        <v>2385.7777777777778</v>
      </c>
      <c r="R142" s="41">
        <f t="shared" si="14"/>
        <v>0.5207356814427927</v>
      </c>
      <c r="S142" s="46"/>
      <c r="T142" s="46"/>
      <c r="V142" s="1"/>
    </row>
    <row r="143" spans="1:22">
      <c r="A143" s="29" t="s">
        <v>1178</v>
      </c>
      <c r="B143" s="30" t="s">
        <v>356</v>
      </c>
      <c r="C143" s="6" t="s">
        <v>71</v>
      </c>
      <c r="D143" s="20" t="s">
        <v>72</v>
      </c>
      <c r="E143" s="19"/>
      <c r="F143" s="19">
        <v>7932</v>
      </c>
      <c r="G143" s="21">
        <v>12477</v>
      </c>
      <c r="H143" s="21">
        <f>VLOOKUP(C143,[3]total230428094233!$B:$F,5,0)</f>
        <v>10496</v>
      </c>
      <c r="I143" s="21">
        <f t="shared" si="13"/>
        <v>5831.1111111111113</v>
      </c>
      <c r="J143" s="44">
        <f>IFERROR(VLOOKUP(C143,在庫貼り付け!B:C,2,0),0)</f>
        <v>2900</v>
      </c>
      <c r="K143" s="44">
        <f>IFERROR(VLOOKUP(C143,在庫貼り付け!F:G,2,0),0)</f>
        <v>0</v>
      </c>
      <c r="L143" s="44">
        <f>IFERROR(VLOOKUP(C143,入荷予定貼り付け!B:C,2,0),0)</f>
        <v>5000</v>
      </c>
      <c r="M143" s="44">
        <f>IFERROR(VLOOKUP(C143,入荷予定貼り付け!I:J,2,0),0)</f>
        <v>0</v>
      </c>
      <c r="N143" s="44">
        <f>IFERROR(VLOOKUP(C143,確保貼り付け!C:D,2,0),0)</f>
        <v>500</v>
      </c>
      <c r="O143" s="45">
        <f t="shared" si="10"/>
        <v>-500</v>
      </c>
      <c r="P143" s="45">
        <f t="shared" si="11"/>
        <v>7400</v>
      </c>
      <c r="Q143" s="45">
        <f t="shared" si="12"/>
        <v>1568.8888888888887</v>
      </c>
      <c r="R143" s="41">
        <f t="shared" si="14"/>
        <v>2.0107279693486593</v>
      </c>
      <c r="S143" s="46"/>
      <c r="T143" s="46"/>
      <c r="V143" s="157" t="s">
        <v>2839</v>
      </c>
    </row>
    <row r="144" spans="1:22">
      <c r="A144" s="29" t="s">
        <v>1179</v>
      </c>
      <c r="B144" s="30" t="s">
        <v>356</v>
      </c>
      <c r="C144" s="6" t="s">
        <v>1303</v>
      </c>
      <c r="D144" s="48" t="s">
        <v>1312</v>
      </c>
      <c r="E144" s="19"/>
      <c r="F144" s="19"/>
      <c r="G144" s="21"/>
      <c r="H144" s="21">
        <f>VLOOKUP(C144,[3]total230428094233!$B:$F,5,0)</f>
        <v>782</v>
      </c>
      <c r="I144" s="21">
        <f t="shared" si="13"/>
        <v>434.44444444444446</v>
      </c>
      <c r="J144" s="44">
        <f>IFERROR(VLOOKUP(C144,在庫貼り付け!B:C,2,0),0)</f>
        <v>36241</v>
      </c>
      <c r="K144" s="44">
        <f>IFERROR(VLOOKUP(C144,在庫貼り付け!F:G,2,0),0)</f>
        <v>100</v>
      </c>
      <c r="L144" s="44">
        <f>IFERROR(VLOOKUP(C144,入荷予定貼り付け!B:C,2,0),0)</f>
        <v>0</v>
      </c>
      <c r="M144" s="44">
        <f>IFERROR(VLOOKUP(C144,入荷予定貼り付け!I:J,2,0),0)</f>
        <v>0</v>
      </c>
      <c r="N144" s="44">
        <f>IFERROR(VLOOKUP(C144,確保貼り付け!C:D,2,0),0)</f>
        <v>100</v>
      </c>
      <c r="O144" s="45">
        <f t="shared" si="10"/>
        <v>0</v>
      </c>
      <c r="P144" s="45">
        <f t="shared" si="11"/>
        <v>36141</v>
      </c>
      <c r="Q144" s="45">
        <f t="shared" si="12"/>
        <v>35806.555555555555</v>
      </c>
      <c r="R144" s="41">
        <f t="shared" si="14"/>
        <v>1.1954664000562573E-2</v>
      </c>
      <c r="S144" s="46"/>
      <c r="T144" s="46"/>
      <c r="V144" s="1"/>
    </row>
    <row r="145" spans="1:22">
      <c r="A145" s="29" t="s">
        <v>1180</v>
      </c>
      <c r="B145" s="30" t="s">
        <v>356</v>
      </c>
      <c r="C145" s="6" t="s">
        <v>1287</v>
      </c>
      <c r="D145" s="48" t="s">
        <v>1313</v>
      </c>
      <c r="E145" s="19"/>
      <c r="F145" s="19"/>
      <c r="G145" s="21"/>
      <c r="H145" s="21">
        <f>VLOOKUP(C145,[3]total230428094233!$B:$F,5,0)</f>
        <v>100</v>
      </c>
      <c r="I145" s="21">
        <f t="shared" si="13"/>
        <v>55.555555555555557</v>
      </c>
      <c r="J145" s="44">
        <f>IFERROR(VLOOKUP(C145,在庫貼り付け!B:C,2,0),0)</f>
        <v>14169</v>
      </c>
      <c r="K145" s="44">
        <f>IFERROR(VLOOKUP(C145,在庫貼り付け!F:G,2,0),0)</f>
        <v>120</v>
      </c>
      <c r="L145" s="44">
        <f>IFERROR(VLOOKUP(C145,入荷予定貼り付け!B:C,2,0),0)</f>
        <v>0</v>
      </c>
      <c r="M145" s="44">
        <f>IFERROR(VLOOKUP(C145,入荷予定貼り付け!I:J,2,0),0)</f>
        <v>0</v>
      </c>
      <c r="N145" s="44">
        <f>IFERROR(VLOOKUP(C145,確保貼り付け!C:D,2,0),0)</f>
        <v>120</v>
      </c>
      <c r="O145" s="45">
        <f t="shared" si="10"/>
        <v>0</v>
      </c>
      <c r="P145" s="45">
        <f t="shared" si="11"/>
        <v>14049</v>
      </c>
      <c r="Q145" s="45">
        <f t="shared" si="12"/>
        <v>14113.444444444445</v>
      </c>
      <c r="R145" s="41">
        <f t="shared" si="14"/>
        <v>3.8879946501193616E-3</v>
      </c>
      <c r="S145" s="46"/>
      <c r="T145" s="46"/>
      <c r="V145" s="1"/>
    </row>
    <row r="146" spans="1:22">
      <c r="A146" s="29" t="s">
        <v>1181</v>
      </c>
      <c r="B146" s="30" t="s">
        <v>356</v>
      </c>
      <c r="C146" s="6" t="s">
        <v>1288</v>
      </c>
      <c r="D146" s="48" t="s">
        <v>1314</v>
      </c>
      <c r="E146" s="19"/>
      <c r="F146" s="19"/>
      <c r="G146" s="21"/>
      <c r="H146" s="21">
        <f>VLOOKUP(C146,[3]total230428094233!$B:$F,5,0)</f>
        <v>153</v>
      </c>
      <c r="I146" s="21">
        <f t="shared" si="13"/>
        <v>85</v>
      </c>
      <c r="J146" s="44">
        <f>IFERROR(VLOOKUP(C146,在庫貼り付け!B:C,2,0),0)</f>
        <v>8265</v>
      </c>
      <c r="K146" s="44">
        <f>IFERROR(VLOOKUP(C146,在庫貼り付け!F:G,2,0),0)</f>
        <v>17</v>
      </c>
      <c r="L146" s="44">
        <f>IFERROR(VLOOKUP(C146,入荷予定貼り付け!B:C,2,0),0)</f>
        <v>0</v>
      </c>
      <c r="M146" s="44">
        <f>IFERROR(VLOOKUP(C146,入荷予定貼り付け!I:J,2,0),0)</f>
        <v>0</v>
      </c>
      <c r="N146" s="44">
        <f>IFERROR(VLOOKUP(C146,確保貼り付け!C:D,2,0),0)</f>
        <v>17</v>
      </c>
      <c r="O146" s="45">
        <f t="shared" si="10"/>
        <v>0</v>
      </c>
      <c r="P146" s="45">
        <f t="shared" si="11"/>
        <v>8248</v>
      </c>
      <c r="Q146" s="45">
        <f t="shared" si="12"/>
        <v>8180</v>
      </c>
      <c r="R146" s="41">
        <f t="shared" si="14"/>
        <v>1.026322144409563E-2</v>
      </c>
      <c r="S146" s="46"/>
      <c r="T146" s="46"/>
      <c r="V146" s="1"/>
    </row>
    <row r="147" spans="1:22">
      <c r="A147" s="29" t="s">
        <v>1182</v>
      </c>
      <c r="B147" s="30" t="s">
        <v>2794</v>
      </c>
      <c r="C147" s="6" t="s">
        <v>714</v>
      </c>
      <c r="D147" s="20" t="s">
        <v>1231</v>
      </c>
      <c r="E147" s="19"/>
      <c r="F147" s="19"/>
      <c r="G147" s="21" t="e">
        <f>VLOOKUP(C147,#REF!,16,0)</f>
        <v>#REF!</v>
      </c>
      <c r="H147" s="21">
        <f>VLOOKUP(C147,[3]total230428094233!$B:$F,5,0)</f>
        <v>319</v>
      </c>
      <c r="I147" s="21">
        <f t="shared" si="13"/>
        <v>177.22222222222223</v>
      </c>
      <c r="J147" s="44">
        <f>IFERROR(VLOOKUP(C147,在庫貼り付け!B:C,2,0),0)</f>
        <v>3071</v>
      </c>
      <c r="K147" s="44">
        <f>IFERROR(VLOOKUP(C147,在庫貼り付け!F:G,2,0),0)</f>
        <v>430</v>
      </c>
      <c r="L147" s="44">
        <f>IFERROR(VLOOKUP(C147,入荷予定貼り付け!B:C,2,0),0)</f>
        <v>0</v>
      </c>
      <c r="M147" s="44">
        <f>IFERROR(VLOOKUP(C147,入荷予定貼り付け!I:J,2,0),0)</f>
        <v>0</v>
      </c>
      <c r="N147" s="44">
        <f>IFERROR(VLOOKUP(C147,確保貼り付け!C:D,2,0),0)</f>
        <v>430</v>
      </c>
      <c r="O147" s="45">
        <f t="shared" si="10"/>
        <v>0</v>
      </c>
      <c r="P147" s="45">
        <f t="shared" si="11"/>
        <v>2641</v>
      </c>
      <c r="Q147" s="45">
        <f t="shared" si="12"/>
        <v>2893.7777777777778</v>
      </c>
      <c r="R147" s="41">
        <f t="shared" si="14"/>
        <v>5.0620457647021486E-2</v>
      </c>
      <c r="S147" s="46"/>
      <c r="T147" s="46"/>
      <c r="V147" s="1"/>
    </row>
    <row r="148" spans="1:22">
      <c r="A148" s="29" t="s">
        <v>1183</v>
      </c>
      <c r="B148" s="30" t="s">
        <v>356</v>
      </c>
      <c r="C148" s="17" t="s">
        <v>1271</v>
      </c>
      <c r="D148" s="18" t="s">
        <v>2176</v>
      </c>
      <c r="E148" s="17"/>
      <c r="F148" s="6"/>
      <c r="G148" s="8"/>
      <c r="H148" s="21">
        <f>VLOOKUP(C148,[3]total230428094233!$B:$F,5,0)</f>
        <v>280</v>
      </c>
      <c r="I148" s="21">
        <f t="shared" si="13"/>
        <v>155.55555555555554</v>
      </c>
      <c r="J148" s="44">
        <f>IFERROR(VLOOKUP(C148,在庫貼り付け!B:C,2,0),0)</f>
        <v>19</v>
      </c>
      <c r="K148" s="44">
        <f>IFERROR(VLOOKUP(C148,在庫貼り付け!F:G,2,0),0)</f>
        <v>0</v>
      </c>
      <c r="L148" s="44">
        <f>IFERROR(VLOOKUP(C148,入荷予定貼り付け!B:C,2,0),0)</f>
        <v>0</v>
      </c>
      <c r="M148" s="44">
        <f>IFERROR(VLOOKUP(C148,入荷予定貼り付け!I:J,2,0),0)</f>
        <v>0</v>
      </c>
      <c r="N148" s="44">
        <f>IFERROR(VLOOKUP(C148,確保貼り付け!C:D,2,0),0)</f>
        <v>0</v>
      </c>
      <c r="O148" s="45">
        <f t="shared" si="10"/>
        <v>0</v>
      </c>
      <c r="P148" s="45">
        <f t="shared" si="11"/>
        <v>19</v>
      </c>
      <c r="Q148" s="45">
        <f t="shared" si="12"/>
        <v>-136.55555555555554</v>
      </c>
      <c r="R148" s="41">
        <f t="shared" si="14"/>
        <v>8.1871345029239766</v>
      </c>
      <c r="S148" s="46"/>
      <c r="T148" s="46"/>
      <c r="V148" s="157" t="s">
        <v>2819</v>
      </c>
    </row>
    <row r="149" spans="1:22">
      <c r="A149" s="29" t="s">
        <v>1184</v>
      </c>
      <c r="B149" s="30" t="s">
        <v>356</v>
      </c>
      <c r="C149" s="17" t="s">
        <v>2756</v>
      </c>
      <c r="D149" s="18" t="s">
        <v>2758</v>
      </c>
      <c r="E149" s="17"/>
      <c r="F149" s="6"/>
      <c r="G149" s="8"/>
      <c r="H149" s="21">
        <f>VLOOKUP(C149,[3]total230428094233!$B:$F,5,0)</f>
        <v>6050</v>
      </c>
      <c r="I149" s="21">
        <f>H149*5/9</f>
        <v>3361.1111111111113</v>
      </c>
      <c r="J149" s="44">
        <f>IFERROR(VLOOKUP(C149,在庫貼り付け!B:C,2,0),0)</f>
        <v>1435</v>
      </c>
      <c r="K149" s="44">
        <f>IFERROR(VLOOKUP(C149,在庫貼り付け!F:G,2,0),0)</f>
        <v>0</v>
      </c>
      <c r="L149" s="44">
        <f>IFERROR(VLOOKUP(C149,入荷予定貼り付け!B:C,2,0),0)</f>
        <v>3000</v>
      </c>
      <c r="M149" s="44">
        <f>IFERROR(VLOOKUP(C149,入荷予定貼り付け!I:J,2,0),0)</f>
        <v>0</v>
      </c>
      <c r="N149" s="44">
        <f>IFERROR(VLOOKUP(C149,確保貼り付け!C:D,2,0),0)</f>
        <v>0</v>
      </c>
      <c r="O149" s="45">
        <f t="shared" si="10"/>
        <v>0</v>
      </c>
      <c r="P149" s="45">
        <f t="shared" si="11"/>
        <v>4435</v>
      </c>
      <c r="Q149" s="45">
        <f t="shared" si="12"/>
        <v>1073.8888888888887</v>
      </c>
      <c r="R149" s="41">
        <f t="shared" si="14"/>
        <v>2.3422377080913668</v>
      </c>
      <c r="S149" s="46"/>
      <c r="T149" s="46"/>
      <c r="V149" s="1"/>
    </row>
    <row r="150" spans="1:22">
      <c r="A150" s="29" t="s">
        <v>1185</v>
      </c>
      <c r="B150" s="30" t="s">
        <v>356</v>
      </c>
      <c r="C150" s="17" t="s">
        <v>2757</v>
      </c>
      <c r="D150" s="18" t="s">
        <v>2759</v>
      </c>
      <c r="E150" s="17"/>
      <c r="F150" s="6"/>
      <c r="G150" s="8"/>
      <c r="H150" s="21">
        <f>VLOOKUP(C150,[3]total230428094233!$B:$F,5,0)</f>
        <v>12</v>
      </c>
      <c r="I150" s="21">
        <f>H150*5/9</f>
        <v>6.666666666666667</v>
      </c>
      <c r="J150" s="44">
        <f>IFERROR(VLOOKUP(C150,在庫貼り付け!B:C,2,0),0)</f>
        <v>708</v>
      </c>
      <c r="K150" s="44">
        <f>IFERROR(VLOOKUP(C150,在庫貼り付け!F:G,2,0),0)</f>
        <v>0</v>
      </c>
      <c r="L150" s="44">
        <f>IFERROR(VLOOKUP(C150,入荷予定貼り付け!B:C,2,0),0)</f>
        <v>0</v>
      </c>
      <c r="M150" s="44">
        <f>IFERROR(VLOOKUP(C150,入荷予定貼り付け!I:J,2,0),0)</f>
        <v>0</v>
      </c>
      <c r="N150" s="44">
        <f>IFERROR(VLOOKUP(C150,確保貼り付け!C:D,2,0),0)</f>
        <v>0</v>
      </c>
      <c r="O150" s="45">
        <f t="shared" si="10"/>
        <v>0</v>
      </c>
      <c r="P150" s="45">
        <f t="shared" si="11"/>
        <v>708</v>
      </c>
      <c r="Q150" s="45">
        <f t="shared" si="12"/>
        <v>701.33333333333337</v>
      </c>
      <c r="R150" s="41">
        <f t="shared" si="14"/>
        <v>9.4161958568738241E-3</v>
      </c>
      <c r="S150" s="46"/>
      <c r="T150" s="46"/>
      <c r="V150" s="1"/>
    </row>
    <row r="151" spans="1:22">
      <c r="A151" s="29" t="s">
        <v>1186</v>
      </c>
      <c r="B151" s="30" t="s">
        <v>2794</v>
      </c>
      <c r="C151" s="17" t="s">
        <v>2755</v>
      </c>
      <c r="D151" s="18" t="s">
        <v>2760</v>
      </c>
      <c r="E151" s="17"/>
      <c r="F151" s="6"/>
      <c r="G151" s="8"/>
      <c r="H151" s="21">
        <f>VLOOKUP(C151,[3]total230428094233!$B:$F,5,0)</f>
        <v>20</v>
      </c>
      <c r="I151" s="21">
        <f>H151*5/9</f>
        <v>11.111111111111111</v>
      </c>
      <c r="J151" s="44">
        <f>IFERROR(VLOOKUP(C151,在庫貼り付け!B:C,2,0),0)</f>
        <v>2751</v>
      </c>
      <c r="K151" s="44">
        <f>IFERROR(VLOOKUP(C151,在庫貼り付け!F:G,2,0),0)</f>
        <v>0</v>
      </c>
      <c r="L151" s="44">
        <f>IFERROR(VLOOKUP(C151,入荷予定貼り付け!B:C,2,0),0)</f>
        <v>0</v>
      </c>
      <c r="M151" s="44">
        <f>IFERROR(VLOOKUP(C151,入荷予定貼り付け!I:J,2,0),0)</f>
        <v>0</v>
      </c>
      <c r="N151" s="44">
        <f>IFERROR(VLOOKUP(C151,確保貼り付け!C:D,2,0),0)</f>
        <v>0</v>
      </c>
      <c r="O151" s="45">
        <f t="shared" si="10"/>
        <v>0</v>
      </c>
      <c r="P151" s="45">
        <f t="shared" si="11"/>
        <v>2751</v>
      </c>
      <c r="Q151" s="45">
        <f t="shared" si="12"/>
        <v>2739.8888888888887</v>
      </c>
      <c r="R151" s="41">
        <f t="shared" si="14"/>
        <v>4.0389353366452599E-3</v>
      </c>
      <c r="S151" s="46"/>
      <c r="T151" s="46"/>
      <c r="V151" s="1"/>
    </row>
    <row r="152" spans="1:22">
      <c r="A152" s="29" t="s">
        <v>1179</v>
      </c>
      <c r="B152" s="31" t="s">
        <v>4</v>
      </c>
      <c r="C152" s="17" t="s">
        <v>297</v>
      </c>
      <c r="D152" s="24" t="s">
        <v>298</v>
      </c>
      <c r="E152" s="23"/>
      <c r="F152" s="19">
        <v>976</v>
      </c>
      <c r="G152" s="21">
        <v>1131</v>
      </c>
      <c r="H152" s="21">
        <f>VLOOKUP(C152,[3]total230428094233!$B:$F,5,0)</f>
        <v>759</v>
      </c>
      <c r="I152" s="21">
        <f>H152*5/9</f>
        <v>421.66666666666669</v>
      </c>
      <c r="J152" s="44">
        <f>IFERROR(VLOOKUP(C152,在庫貼り付け!B:C,2,0),0)</f>
        <v>735</v>
      </c>
      <c r="K152" s="44">
        <f>IFERROR(VLOOKUP(C152,在庫貼り付け!F:G,2,0),0)</f>
        <v>0</v>
      </c>
      <c r="L152" s="44">
        <f>IFERROR(VLOOKUP(C152,入荷予定貼り付け!B:C,2,0),0)</f>
        <v>0</v>
      </c>
      <c r="M152" s="44">
        <f>IFERROR(VLOOKUP(C152,入荷予定貼り付け!I:J,2,0),0)</f>
        <v>0</v>
      </c>
      <c r="N152" s="44">
        <f>IFERROR(VLOOKUP(C152,確保貼り付け!C:D,2,0),0)</f>
        <v>0</v>
      </c>
      <c r="O152" s="45">
        <f t="shared" si="10"/>
        <v>0</v>
      </c>
      <c r="P152" s="45">
        <f t="shared" si="11"/>
        <v>735</v>
      </c>
      <c r="Q152" s="45">
        <f t="shared" si="12"/>
        <v>313.33333333333331</v>
      </c>
      <c r="R152" s="41">
        <f t="shared" si="14"/>
        <v>0.57369614512471656</v>
      </c>
      <c r="S152" s="46"/>
      <c r="T152" s="46"/>
      <c r="V152" s="1"/>
    </row>
    <row r="153" spans="1:22">
      <c r="A153" s="29" t="s">
        <v>1180</v>
      </c>
      <c r="B153" s="31" t="s">
        <v>4</v>
      </c>
      <c r="C153" s="17" t="s">
        <v>299</v>
      </c>
      <c r="D153" s="24" t="s">
        <v>300</v>
      </c>
      <c r="E153" s="23"/>
      <c r="F153" s="19">
        <v>1791</v>
      </c>
      <c r="G153" s="21">
        <v>1235</v>
      </c>
      <c r="H153" s="21">
        <f>VLOOKUP(C153,[3]total230428094233!$B:$F,5,0)</f>
        <v>6291</v>
      </c>
      <c r="I153" s="21">
        <f t="shared" ref="I153:I207" si="15">H153*5/9</f>
        <v>3495</v>
      </c>
      <c r="J153" s="44">
        <f>IFERROR(VLOOKUP(C153,在庫貼り付け!B:C,2,0),0)</f>
        <v>7413</v>
      </c>
      <c r="K153" s="44">
        <f>IFERROR(VLOOKUP(C153,在庫貼り付け!F:G,2,0),0)</f>
        <v>400</v>
      </c>
      <c r="L153" s="44">
        <f>IFERROR(VLOOKUP(C153,入荷予定貼り付け!B:C,2,0),0)</f>
        <v>0</v>
      </c>
      <c r="M153" s="44">
        <f>IFERROR(VLOOKUP(C153,入荷予定貼り付け!I:J,2,0),0)</f>
        <v>0</v>
      </c>
      <c r="N153" s="44">
        <f>IFERROR(VLOOKUP(C153,確保貼り付け!C:D,2,0),0)</f>
        <v>770</v>
      </c>
      <c r="O153" s="45">
        <f t="shared" si="10"/>
        <v>-370</v>
      </c>
      <c r="P153" s="45">
        <f t="shared" si="11"/>
        <v>6643</v>
      </c>
      <c r="Q153" s="45">
        <f t="shared" si="12"/>
        <v>3548</v>
      </c>
      <c r="R153" s="41">
        <f t="shared" si="14"/>
        <v>0.44733137079226931</v>
      </c>
      <c r="S153" s="46"/>
      <c r="T153" s="46"/>
      <c r="V153" s="1"/>
    </row>
    <row r="154" spans="1:22" s="152" customFormat="1" ht="15.75">
      <c r="A154" s="144" t="s">
        <v>1181</v>
      </c>
      <c r="B154" s="155" t="s">
        <v>4</v>
      </c>
      <c r="C154" s="153" t="s">
        <v>301</v>
      </c>
      <c r="D154" s="154" t="s">
        <v>2737</v>
      </c>
      <c r="E154" s="153"/>
      <c r="F154" s="146">
        <v>649</v>
      </c>
      <c r="G154" s="148">
        <v>443</v>
      </c>
      <c r="H154" s="21">
        <f>VLOOKUP(C154,[3]total230428094233!$B:$F,5,0)</f>
        <v>732</v>
      </c>
      <c r="I154" s="21">
        <f t="shared" si="15"/>
        <v>406.66666666666669</v>
      </c>
      <c r="J154" s="148">
        <f>IFERROR(VLOOKUP(C154,在庫貼り付け!B:C,2,0),0)</f>
        <v>0</v>
      </c>
      <c r="K154" s="148">
        <f>IFERROR(VLOOKUP(C154,在庫貼り付け!F:G,2,0),0)</f>
        <v>0</v>
      </c>
      <c r="L154" s="148">
        <f>IFERROR(VLOOKUP(C154,入荷予定貼り付け!B:C,2,0),0)</f>
        <v>0</v>
      </c>
      <c r="M154" s="148">
        <f>IFERROR(VLOOKUP(C154,入荷予定貼り付け!I:J,2,0),0)</f>
        <v>0</v>
      </c>
      <c r="N154" s="148">
        <f>IFERROR(VLOOKUP(C154,確保貼り付け!C:D,2,0),0)</f>
        <v>0</v>
      </c>
      <c r="O154" s="149">
        <f t="shared" si="10"/>
        <v>0</v>
      </c>
      <c r="P154" s="45">
        <f t="shared" si="11"/>
        <v>0</v>
      </c>
      <c r="Q154" s="45">
        <f t="shared" si="12"/>
        <v>-406.66666666666669</v>
      </c>
      <c r="R154" s="150" t="e">
        <f t="shared" si="14"/>
        <v>#DIV/0!</v>
      </c>
      <c r="S154" s="151"/>
      <c r="T154" s="151"/>
      <c r="U154" s="152" t="s">
        <v>2763</v>
      </c>
    </row>
    <row r="155" spans="1:22" s="152" customFormat="1" ht="15.75">
      <c r="A155" s="144" t="s">
        <v>1182</v>
      </c>
      <c r="B155" s="155" t="s">
        <v>4</v>
      </c>
      <c r="C155" s="153" t="s">
        <v>302</v>
      </c>
      <c r="D155" s="154" t="s">
        <v>2738</v>
      </c>
      <c r="E155" s="153"/>
      <c r="F155" s="146">
        <v>389</v>
      </c>
      <c r="G155" s="148">
        <v>486</v>
      </c>
      <c r="H155" s="21">
        <f>VLOOKUP(C155,[3]total230428094233!$B:$F,5,0)</f>
        <v>564</v>
      </c>
      <c r="I155" s="21">
        <f t="shared" si="15"/>
        <v>313.33333333333331</v>
      </c>
      <c r="J155" s="148">
        <f>IFERROR(VLOOKUP(C155,在庫貼り付け!B:C,2,0),0)</f>
        <v>0</v>
      </c>
      <c r="K155" s="148">
        <f>IFERROR(VLOOKUP(C155,在庫貼り付け!F:G,2,0),0)</f>
        <v>0</v>
      </c>
      <c r="L155" s="148">
        <f>IFERROR(VLOOKUP(C155,入荷予定貼り付け!B:C,2,0),0)</f>
        <v>0</v>
      </c>
      <c r="M155" s="148">
        <f>IFERROR(VLOOKUP(C155,入荷予定貼り付け!I:J,2,0),0)</f>
        <v>0</v>
      </c>
      <c r="N155" s="148">
        <f>IFERROR(VLOOKUP(C155,確保貼り付け!C:D,2,0),0)</f>
        <v>0</v>
      </c>
      <c r="O155" s="149">
        <f t="shared" si="10"/>
        <v>0</v>
      </c>
      <c r="P155" s="45">
        <f t="shared" si="11"/>
        <v>0</v>
      </c>
      <c r="Q155" s="45">
        <f t="shared" si="12"/>
        <v>-313.33333333333331</v>
      </c>
      <c r="R155" s="150" t="e">
        <f t="shared" si="14"/>
        <v>#DIV/0!</v>
      </c>
      <c r="S155" s="151"/>
      <c r="T155" s="151"/>
      <c r="U155" s="152" t="s">
        <v>2763</v>
      </c>
    </row>
    <row r="156" spans="1:22">
      <c r="A156" s="29" t="s">
        <v>1183</v>
      </c>
      <c r="B156" s="31" t="s">
        <v>4</v>
      </c>
      <c r="C156" s="17" t="s">
        <v>303</v>
      </c>
      <c r="D156" s="24" t="s">
        <v>304</v>
      </c>
      <c r="E156" s="23"/>
      <c r="F156" s="19">
        <v>2170</v>
      </c>
      <c r="G156" s="21">
        <v>2785</v>
      </c>
      <c r="H156" s="21">
        <f>VLOOKUP(C156,[3]total230428094233!$B:$F,5,0)</f>
        <v>1889</v>
      </c>
      <c r="I156" s="21">
        <f t="shared" si="15"/>
        <v>1049.4444444444443</v>
      </c>
      <c r="J156" s="44">
        <f>IFERROR(VLOOKUP(C156,在庫貼り付け!B:C,2,0),0)</f>
        <v>3745</v>
      </c>
      <c r="K156" s="44">
        <f>IFERROR(VLOOKUP(C156,在庫貼り付け!F:G,2,0),0)</f>
        <v>0</v>
      </c>
      <c r="L156" s="44">
        <f>IFERROR(VLOOKUP(C156,入荷予定貼り付け!B:C,2,0),0)</f>
        <v>0</v>
      </c>
      <c r="M156" s="44">
        <f>IFERROR(VLOOKUP(C156,入荷予定貼り付け!I:J,2,0),0)</f>
        <v>0</v>
      </c>
      <c r="N156" s="44">
        <f>IFERROR(VLOOKUP(C156,確保貼り付け!C:D,2,0),0)</f>
        <v>0</v>
      </c>
      <c r="O156" s="45">
        <f t="shared" si="10"/>
        <v>0</v>
      </c>
      <c r="P156" s="45">
        <f t="shared" si="11"/>
        <v>3745</v>
      </c>
      <c r="Q156" s="45">
        <f t="shared" si="12"/>
        <v>2695.5555555555557</v>
      </c>
      <c r="R156" s="41">
        <f t="shared" si="14"/>
        <v>0.28022548583296242</v>
      </c>
      <c r="S156" s="46"/>
      <c r="T156" s="46"/>
      <c r="V156" s="1"/>
    </row>
    <row r="157" spans="1:22">
      <c r="A157" s="29" t="s">
        <v>1184</v>
      </c>
      <c r="B157" s="31" t="s">
        <v>4</v>
      </c>
      <c r="C157" s="17" t="s">
        <v>305</v>
      </c>
      <c r="D157" s="24" t="s">
        <v>306</v>
      </c>
      <c r="E157" s="23"/>
      <c r="F157" s="19">
        <v>12000</v>
      </c>
      <c r="G157" s="21">
        <v>12000</v>
      </c>
      <c r="H157" s="21">
        <f>VLOOKUP(C157,[3]total230428094233!$B:$F,5,0)</f>
        <v>6376</v>
      </c>
      <c r="I157" s="21">
        <f t="shared" si="15"/>
        <v>3542.2222222222222</v>
      </c>
      <c r="J157" s="44">
        <f>IFERROR(VLOOKUP(C157,在庫貼り付け!B:C,2,0),0)</f>
        <v>18809</v>
      </c>
      <c r="K157" s="44">
        <f>IFERROR(VLOOKUP(C157,在庫貼り付け!F:G,2,0),0)</f>
        <v>0</v>
      </c>
      <c r="L157" s="44">
        <f>IFERROR(VLOOKUP(C157,入荷予定貼り付け!B:C,2,0),0)</f>
        <v>0</v>
      </c>
      <c r="M157" s="44">
        <f>IFERROR(VLOOKUP(C157,入荷予定貼り付け!I:J,2,0),0)</f>
        <v>0</v>
      </c>
      <c r="N157" s="44">
        <f>IFERROR(VLOOKUP(C157,確保貼り付け!C:D,2,0),0)</f>
        <v>200</v>
      </c>
      <c r="O157" s="45">
        <f t="shared" si="10"/>
        <v>-200</v>
      </c>
      <c r="P157" s="45">
        <f t="shared" si="11"/>
        <v>18609</v>
      </c>
      <c r="Q157" s="45">
        <f t="shared" si="12"/>
        <v>15066.777777777777</v>
      </c>
      <c r="R157" s="41">
        <f t="shared" si="14"/>
        <v>0.18832591962476591</v>
      </c>
      <c r="S157" s="46"/>
      <c r="T157" s="46"/>
      <c r="V157" s="1"/>
    </row>
    <row r="158" spans="1:22">
      <c r="A158" s="29" t="s">
        <v>1185</v>
      </c>
      <c r="B158" s="31" t="s">
        <v>4</v>
      </c>
      <c r="C158" s="17" t="s">
        <v>307</v>
      </c>
      <c r="D158" s="24" t="s">
        <v>308</v>
      </c>
      <c r="E158" s="23"/>
      <c r="F158" s="19">
        <v>1239</v>
      </c>
      <c r="G158" s="21">
        <v>4390</v>
      </c>
      <c r="H158" s="21">
        <f>VLOOKUP(C158,[3]total230428094233!$B:$F,5,0)</f>
        <v>1999</v>
      </c>
      <c r="I158" s="21">
        <f t="shared" si="15"/>
        <v>1110.5555555555557</v>
      </c>
      <c r="J158" s="44">
        <f>IFERROR(VLOOKUP(C158,在庫貼り付け!B:C,2,0),0)</f>
        <v>90</v>
      </c>
      <c r="K158" s="44">
        <f>IFERROR(VLOOKUP(C158,在庫貼り付け!F:G,2,0),0)</f>
        <v>150</v>
      </c>
      <c r="L158" s="44">
        <f>IFERROR(VLOOKUP(C158,入荷予定貼り付け!B:C,2,0),0)</f>
        <v>0</v>
      </c>
      <c r="M158" s="44">
        <f>IFERROR(VLOOKUP(C158,入荷予定貼り付け!I:J,2,0),0)</f>
        <v>0</v>
      </c>
      <c r="N158" s="44">
        <f>IFERROR(VLOOKUP(C158,確保貼り付け!C:D,2,0),0)</f>
        <v>150</v>
      </c>
      <c r="O158" s="45">
        <f t="shared" si="10"/>
        <v>0</v>
      </c>
      <c r="P158" s="45">
        <f t="shared" si="11"/>
        <v>-60</v>
      </c>
      <c r="Q158" s="45">
        <f t="shared" si="12"/>
        <v>-1020.5555555555557</v>
      </c>
      <c r="R158" s="41">
        <f t="shared" si="14"/>
        <v>4.6273148148148149</v>
      </c>
      <c r="S158" s="46"/>
      <c r="T158" s="46"/>
      <c r="V158" s="1"/>
    </row>
    <row r="159" spans="1:22">
      <c r="A159" s="29" t="s">
        <v>1186</v>
      </c>
      <c r="B159" s="31" t="s">
        <v>4</v>
      </c>
      <c r="C159" s="17" t="s">
        <v>309</v>
      </c>
      <c r="D159" s="24" t="s">
        <v>310</v>
      </c>
      <c r="E159" s="23"/>
      <c r="F159" s="19">
        <v>2732</v>
      </c>
      <c r="G159" s="21">
        <v>2477</v>
      </c>
      <c r="H159" s="21">
        <f>VLOOKUP(C159,[3]total230428094233!$B:$F,5,0)</f>
        <v>2036</v>
      </c>
      <c r="I159" s="21">
        <f t="shared" si="15"/>
        <v>1131.1111111111111</v>
      </c>
      <c r="J159" s="44">
        <f>IFERROR(VLOOKUP(C159,在庫貼り付け!B:C,2,0),0)</f>
        <v>0</v>
      </c>
      <c r="K159" s="44">
        <f>IFERROR(VLOOKUP(C159,在庫貼り付け!F:G,2,0),0)</f>
        <v>0</v>
      </c>
      <c r="L159" s="44">
        <f>IFERROR(VLOOKUP(C159,入荷予定貼り付け!B:C,2,0),0)</f>
        <v>0</v>
      </c>
      <c r="M159" s="44">
        <f>IFERROR(VLOOKUP(C159,入荷予定貼り付け!I:J,2,0),0)</f>
        <v>0</v>
      </c>
      <c r="N159" s="44">
        <f>IFERROR(VLOOKUP(C159,確保貼り付け!C:D,2,0),0)</f>
        <v>0</v>
      </c>
      <c r="O159" s="45">
        <f t="shared" si="10"/>
        <v>0</v>
      </c>
      <c r="P159" s="45">
        <f t="shared" si="11"/>
        <v>0</v>
      </c>
      <c r="Q159" s="45">
        <f t="shared" si="12"/>
        <v>-1131.1111111111111</v>
      </c>
      <c r="R159" s="41" t="e">
        <f t="shared" si="14"/>
        <v>#DIV/0!</v>
      </c>
      <c r="S159" s="46"/>
      <c r="T159" s="46"/>
      <c r="V159" s="1"/>
    </row>
    <row r="160" spans="1:22">
      <c r="A160" s="29" t="s">
        <v>1187</v>
      </c>
      <c r="B160" s="31" t="s">
        <v>4</v>
      </c>
      <c r="C160" s="17" t="s">
        <v>311</v>
      </c>
      <c r="D160" s="24" t="s">
        <v>312</v>
      </c>
      <c r="E160" s="23"/>
      <c r="F160" s="19">
        <v>12340</v>
      </c>
      <c r="G160" s="21">
        <v>10150</v>
      </c>
      <c r="H160" s="21">
        <f>VLOOKUP(C160,[3]total230428094233!$B:$F,5,0)</f>
        <v>9551</v>
      </c>
      <c r="I160" s="21">
        <f t="shared" si="15"/>
        <v>5306.1111111111113</v>
      </c>
      <c r="J160" s="44">
        <f>IFERROR(VLOOKUP(C160,在庫貼り付け!B:C,2,0),0)</f>
        <v>2978</v>
      </c>
      <c r="K160" s="44">
        <f>IFERROR(VLOOKUP(C160,在庫貼り付け!F:G,2,0),0)</f>
        <v>300</v>
      </c>
      <c r="L160" s="44">
        <f>IFERROR(VLOOKUP(C160,入荷予定貼り付け!B:C,2,0),0)</f>
        <v>0</v>
      </c>
      <c r="M160" s="44">
        <f>IFERROR(VLOOKUP(C160,入荷予定貼り付け!I:J,2,0),0)</f>
        <v>0</v>
      </c>
      <c r="N160" s="44">
        <f>IFERROR(VLOOKUP(C160,確保貼り付け!C:D,2,0),0)</f>
        <v>300</v>
      </c>
      <c r="O160" s="45">
        <f t="shared" si="10"/>
        <v>0</v>
      </c>
      <c r="P160" s="45">
        <f t="shared" si="11"/>
        <v>2678</v>
      </c>
      <c r="Q160" s="45">
        <f t="shared" si="12"/>
        <v>-2328.1111111111113</v>
      </c>
      <c r="R160" s="41">
        <f t="shared" si="14"/>
        <v>1.618703816690394</v>
      </c>
      <c r="S160" s="46"/>
      <c r="T160" s="46"/>
      <c r="V160" s="157" t="s">
        <v>2811</v>
      </c>
    </row>
    <row r="161" spans="1:22">
      <c r="A161" s="29" t="s">
        <v>1188</v>
      </c>
      <c r="B161" s="31" t="s">
        <v>4</v>
      </c>
      <c r="C161" s="17" t="s">
        <v>2897</v>
      </c>
      <c r="D161" s="24" t="s">
        <v>314</v>
      </c>
      <c r="E161" s="23"/>
      <c r="F161" s="19">
        <v>26335</v>
      </c>
      <c r="G161" s="21">
        <v>47559</v>
      </c>
      <c r="H161" s="21">
        <f>VLOOKUP(C161,[3]total230428094233!$B:$F,5,0)</f>
        <v>37096</v>
      </c>
      <c r="I161" s="21">
        <f t="shared" si="15"/>
        <v>20608.888888888891</v>
      </c>
      <c r="J161" s="44">
        <f>IFERROR(VLOOKUP(C161,在庫貼り付け!B:C,2,0),0)</f>
        <v>10499</v>
      </c>
      <c r="K161" s="44">
        <f>IFERROR(VLOOKUP(C161,在庫貼り付け!F:G,2,0),0)</f>
        <v>200</v>
      </c>
      <c r="L161" s="44">
        <f>IFERROR(VLOOKUP(C161,入荷予定貼り付け!B:C,2,0),0)</f>
        <v>5000</v>
      </c>
      <c r="M161" s="44">
        <f>IFERROR(VLOOKUP(C161,入荷予定貼り付け!I:J,2,0),0)</f>
        <v>0</v>
      </c>
      <c r="N161" s="44">
        <f>IFERROR(VLOOKUP(C161,確保貼り付け!C:D,2,0),0)</f>
        <v>1126</v>
      </c>
      <c r="O161" s="45">
        <f t="shared" si="10"/>
        <v>-926</v>
      </c>
      <c r="P161" s="45">
        <f t="shared" si="11"/>
        <v>14373</v>
      </c>
      <c r="Q161" s="45">
        <f t="shared" si="12"/>
        <v>-6035.8888888888905</v>
      </c>
      <c r="R161" s="41">
        <f t="shared" si="14"/>
        <v>1.9262444049807357</v>
      </c>
      <c r="S161" s="46"/>
      <c r="T161" s="46"/>
      <c r="V161" s="157" t="s">
        <v>2820</v>
      </c>
    </row>
    <row r="162" spans="1:22">
      <c r="A162" s="29" t="s">
        <v>1189</v>
      </c>
      <c r="B162" s="31" t="s">
        <v>4</v>
      </c>
      <c r="C162" s="17" t="s">
        <v>315</v>
      </c>
      <c r="D162" s="24" t="s">
        <v>316</v>
      </c>
      <c r="E162" s="23"/>
      <c r="F162" s="19">
        <v>907</v>
      </c>
      <c r="G162" s="21">
        <v>943</v>
      </c>
      <c r="H162" s="21">
        <f>VLOOKUP(C162,[3]total230428094233!$B:$F,5,0)</f>
        <v>462</v>
      </c>
      <c r="I162" s="21">
        <f t="shared" si="15"/>
        <v>256.66666666666669</v>
      </c>
      <c r="J162" s="44">
        <f>IFERROR(VLOOKUP(C162,在庫貼り付け!B:C,2,0),0)</f>
        <v>0</v>
      </c>
      <c r="K162" s="44">
        <f>IFERROR(VLOOKUP(C162,在庫貼り付け!F:G,2,0),0)</f>
        <v>0</v>
      </c>
      <c r="L162" s="44">
        <f>IFERROR(VLOOKUP(C162,入荷予定貼り付け!B:C,2,0),0)</f>
        <v>0</v>
      </c>
      <c r="M162" s="44">
        <f>IFERROR(VLOOKUP(C162,入荷予定貼り付け!I:J,2,0),0)</f>
        <v>0</v>
      </c>
      <c r="N162" s="44">
        <f>IFERROR(VLOOKUP(C162,確保貼り付け!C:D,2,0),0)</f>
        <v>0</v>
      </c>
      <c r="O162" s="45">
        <f t="shared" si="10"/>
        <v>0</v>
      </c>
      <c r="P162" s="45">
        <f t="shared" si="11"/>
        <v>0</v>
      </c>
      <c r="Q162" s="45">
        <f t="shared" si="12"/>
        <v>-256.66666666666669</v>
      </c>
      <c r="R162" s="41" t="e">
        <f t="shared" si="14"/>
        <v>#DIV/0!</v>
      </c>
      <c r="S162" s="46"/>
      <c r="T162" s="46"/>
      <c r="V162" s="157" t="s">
        <v>2809</v>
      </c>
    </row>
    <row r="163" spans="1:22">
      <c r="A163" s="29" t="s">
        <v>1190</v>
      </c>
      <c r="B163" s="31" t="s">
        <v>4</v>
      </c>
      <c r="C163" s="17" t="s">
        <v>317</v>
      </c>
      <c r="D163" s="24" t="s">
        <v>318</v>
      </c>
      <c r="E163" s="23"/>
      <c r="F163" s="19">
        <v>12503</v>
      </c>
      <c r="G163" s="21">
        <v>14579</v>
      </c>
      <c r="H163" s="21">
        <f>VLOOKUP(C163,[3]total230428094233!$B:$F,5,0)</f>
        <v>12271</v>
      </c>
      <c r="I163" s="21">
        <f t="shared" si="15"/>
        <v>6817.2222222222226</v>
      </c>
      <c r="J163" s="44">
        <f>IFERROR(VLOOKUP(C163,在庫貼り付け!B:C,2,0),0)</f>
        <v>7365</v>
      </c>
      <c r="K163" s="44">
        <f>IFERROR(VLOOKUP(C163,在庫貼り付け!F:G,2,0),0)</f>
        <v>0</v>
      </c>
      <c r="L163" s="44">
        <f>IFERROR(VLOOKUP(C163,入荷予定貼り付け!B:C,2,0),0)</f>
        <v>0</v>
      </c>
      <c r="M163" s="44">
        <f>IFERROR(VLOOKUP(C163,入荷予定貼り付け!I:J,2,0),0)</f>
        <v>0</v>
      </c>
      <c r="N163" s="44">
        <f>IFERROR(VLOOKUP(C163,確保貼り付け!C:D,2,0),0)</f>
        <v>0</v>
      </c>
      <c r="O163" s="45">
        <f t="shared" si="10"/>
        <v>0</v>
      </c>
      <c r="P163" s="45">
        <f t="shared" si="11"/>
        <v>7365</v>
      </c>
      <c r="Q163" s="45">
        <f t="shared" si="12"/>
        <v>547.77777777777737</v>
      </c>
      <c r="R163" s="41">
        <f t="shared" si="14"/>
        <v>0.92562419853662226</v>
      </c>
      <c r="S163" s="46"/>
      <c r="T163" s="46"/>
      <c r="V163" s="157" t="s">
        <v>2810</v>
      </c>
    </row>
    <row r="164" spans="1:22">
      <c r="A164" s="29" t="s">
        <v>1191</v>
      </c>
      <c r="B164" s="31" t="s">
        <v>4</v>
      </c>
      <c r="C164" s="17" t="s">
        <v>319</v>
      </c>
      <c r="D164" s="24" t="s">
        <v>320</v>
      </c>
      <c r="E164" s="23"/>
      <c r="F164" s="19">
        <v>9898</v>
      </c>
      <c r="G164" s="21">
        <v>6601</v>
      </c>
      <c r="H164" s="21">
        <f>VLOOKUP(C164,[3]total230428094233!$B:$F,5,0)</f>
        <v>6785</v>
      </c>
      <c r="I164" s="21">
        <f t="shared" si="15"/>
        <v>3769.4444444444443</v>
      </c>
      <c r="J164" s="44">
        <f>IFERROR(VLOOKUP(C164,在庫貼り付け!B:C,2,0),0)</f>
        <v>4423</v>
      </c>
      <c r="K164" s="44">
        <f>IFERROR(VLOOKUP(C164,在庫貼り付け!F:G,2,0),0)</f>
        <v>0</v>
      </c>
      <c r="L164" s="44">
        <f>IFERROR(VLOOKUP(C164,入荷予定貼り付け!B:C,2,0),0)</f>
        <v>0</v>
      </c>
      <c r="M164" s="44">
        <f>IFERROR(VLOOKUP(C164,入荷予定貼り付け!I:J,2,0),0)</f>
        <v>0</v>
      </c>
      <c r="N164" s="44">
        <f>IFERROR(VLOOKUP(C164,確保貼り付け!C:D,2,0),0)</f>
        <v>0</v>
      </c>
      <c r="O164" s="45">
        <f t="shared" si="10"/>
        <v>0</v>
      </c>
      <c r="P164" s="45">
        <f t="shared" si="11"/>
        <v>4423</v>
      </c>
      <c r="Q164" s="45">
        <f t="shared" si="12"/>
        <v>653.55555555555566</v>
      </c>
      <c r="R164" s="41">
        <f t="shared" si="14"/>
        <v>0.85223704373602627</v>
      </c>
      <c r="S164" s="46"/>
      <c r="T164" s="46"/>
      <c r="V164" s="1"/>
    </row>
    <row r="165" spans="1:22">
      <c r="A165" s="29" t="s">
        <v>1192</v>
      </c>
      <c r="B165" s="31" t="s">
        <v>4</v>
      </c>
      <c r="C165" s="17" t="s">
        <v>321</v>
      </c>
      <c r="D165" s="24" t="s">
        <v>322</v>
      </c>
      <c r="E165" s="23"/>
      <c r="F165" s="19">
        <v>10228</v>
      </c>
      <c r="G165" s="21">
        <v>9171</v>
      </c>
      <c r="H165" s="21">
        <f>VLOOKUP(C165,[3]total230428094233!$B:$F,5,0)</f>
        <v>10939</v>
      </c>
      <c r="I165" s="21">
        <f t="shared" si="15"/>
        <v>6077.2222222222226</v>
      </c>
      <c r="J165" s="44">
        <f>IFERROR(VLOOKUP(C165,在庫貼り付け!B:C,2,0),0)</f>
        <v>6821</v>
      </c>
      <c r="K165" s="44">
        <f>IFERROR(VLOOKUP(C165,在庫貼り付け!F:G,2,0),0)</f>
        <v>0</v>
      </c>
      <c r="L165" s="44">
        <f>IFERROR(VLOOKUP(C165,入荷予定貼り付け!B:C,2,0),0)</f>
        <v>0</v>
      </c>
      <c r="M165" s="44">
        <f>IFERROR(VLOOKUP(C165,入荷予定貼り付け!I:J,2,0),0)</f>
        <v>0</v>
      </c>
      <c r="N165" s="44">
        <f>IFERROR(VLOOKUP(C165,確保貼り付け!C:D,2,0),0)</f>
        <v>0</v>
      </c>
      <c r="O165" s="45">
        <f t="shared" si="10"/>
        <v>0</v>
      </c>
      <c r="P165" s="45">
        <f t="shared" si="11"/>
        <v>6821</v>
      </c>
      <c r="Q165" s="45">
        <f t="shared" si="12"/>
        <v>743.77777777777737</v>
      </c>
      <c r="R165" s="41">
        <f t="shared" si="14"/>
        <v>0.89095766342504368</v>
      </c>
      <c r="S165" s="46"/>
      <c r="T165" s="46"/>
      <c r="V165" s="1"/>
    </row>
    <row r="166" spans="1:22">
      <c r="A166" s="29" t="s">
        <v>1193</v>
      </c>
      <c r="B166" s="31" t="s">
        <v>4</v>
      </c>
      <c r="C166" s="6" t="s">
        <v>260</v>
      </c>
      <c r="D166" s="20" t="s">
        <v>261</v>
      </c>
      <c r="E166" s="19"/>
      <c r="F166" s="19">
        <v>573</v>
      </c>
      <c r="G166" s="21">
        <v>1775</v>
      </c>
      <c r="H166" s="21">
        <f>VLOOKUP(C166,[3]total230428094233!$B:$F,5,0)</f>
        <v>1247</v>
      </c>
      <c r="I166" s="21">
        <f t="shared" si="15"/>
        <v>692.77777777777783</v>
      </c>
      <c r="J166" s="44">
        <f>IFERROR(VLOOKUP(C166,在庫貼り付け!B:C,2,0),0)</f>
        <v>1479</v>
      </c>
      <c r="K166" s="44">
        <f>IFERROR(VLOOKUP(C166,在庫貼り付け!F:G,2,0),0)</f>
        <v>0</v>
      </c>
      <c r="L166" s="44">
        <f>IFERROR(VLOOKUP(C166,入荷予定貼り付け!B:C,2,0),0)</f>
        <v>0</v>
      </c>
      <c r="M166" s="44">
        <f>IFERROR(VLOOKUP(C166,入荷予定貼り付け!I:J,2,0),0)</f>
        <v>0</v>
      </c>
      <c r="N166" s="44">
        <f>IFERROR(VLOOKUP(C166,確保貼り付け!C:D,2,0),0)</f>
        <v>0</v>
      </c>
      <c r="O166" s="45">
        <f t="shared" si="10"/>
        <v>0</v>
      </c>
      <c r="P166" s="45">
        <f t="shared" si="11"/>
        <v>1479</v>
      </c>
      <c r="Q166" s="45">
        <f t="shared" si="12"/>
        <v>786.22222222222217</v>
      </c>
      <c r="R166" s="41">
        <f t="shared" si="14"/>
        <v>0.4684095860566449</v>
      </c>
      <c r="S166" s="46"/>
      <c r="T166" s="46"/>
      <c r="V166" s="1"/>
    </row>
    <row r="167" spans="1:22">
      <c r="A167" s="29" t="s">
        <v>1194</v>
      </c>
      <c r="B167" s="31" t="s">
        <v>4</v>
      </c>
      <c r="C167" s="17" t="s">
        <v>323</v>
      </c>
      <c r="D167" s="24" t="s">
        <v>324</v>
      </c>
      <c r="E167" s="23"/>
      <c r="F167" s="19">
        <v>4048</v>
      </c>
      <c r="G167" s="21">
        <v>1912</v>
      </c>
      <c r="H167" s="21">
        <f>VLOOKUP(C167,[3]total230428094233!$B:$F,5,0)</f>
        <v>2000</v>
      </c>
      <c r="I167" s="21">
        <f t="shared" si="15"/>
        <v>1111.1111111111111</v>
      </c>
      <c r="J167" s="44">
        <f>IFERROR(VLOOKUP(C167,在庫貼り付け!B:C,2,0),0)</f>
        <v>0</v>
      </c>
      <c r="K167" s="44">
        <f>IFERROR(VLOOKUP(C167,在庫貼り付け!F:G,2,0),0)</f>
        <v>0</v>
      </c>
      <c r="L167" s="44">
        <f>IFERROR(VLOOKUP(C167,入荷予定貼り付け!B:C,2,0),0)</f>
        <v>0</v>
      </c>
      <c r="M167" s="44">
        <f>IFERROR(VLOOKUP(C167,入荷予定貼り付け!I:J,2,0),0)</f>
        <v>0</v>
      </c>
      <c r="N167" s="44">
        <f>IFERROR(VLOOKUP(C167,確保貼り付け!C:D,2,0),0)</f>
        <v>0</v>
      </c>
      <c r="O167" s="45">
        <f t="shared" si="10"/>
        <v>0</v>
      </c>
      <c r="P167" s="45">
        <f t="shared" si="11"/>
        <v>0</v>
      </c>
      <c r="Q167" s="45">
        <f t="shared" si="12"/>
        <v>-1111.1111111111111</v>
      </c>
      <c r="R167" s="41" t="e">
        <f t="shared" si="14"/>
        <v>#DIV/0!</v>
      </c>
      <c r="S167" s="46"/>
      <c r="T167" s="46"/>
      <c r="V167" s="1"/>
    </row>
    <row r="168" spans="1:22">
      <c r="A168" s="29" t="s">
        <v>1195</v>
      </c>
      <c r="B168" s="31" t="s">
        <v>4</v>
      </c>
      <c r="C168" s="17" t="s">
        <v>325</v>
      </c>
      <c r="D168" s="24" t="s">
        <v>326</v>
      </c>
      <c r="E168" s="23"/>
      <c r="F168" s="19">
        <v>1310</v>
      </c>
      <c r="G168" s="21">
        <v>1493</v>
      </c>
      <c r="H168" s="21">
        <f>VLOOKUP(C168,[3]total230428094233!$B:$F,5,0)</f>
        <v>1521</v>
      </c>
      <c r="I168" s="21">
        <f t="shared" si="15"/>
        <v>845</v>
      </c>
      <c r="J168" s="44">
        <f>IFERROR(VLOOKUP(C168,在庫貼り付け!B:C,2,0),0)</f>
        <v>0</v>
      </c>
      <c r="K168" s="44">
        <f>IFERROR(VLOOKUP(C168,在庫貼り付け!F:G,2,0),0)</f>
        <v>0</v>
      </c>
      <c r="L168" s="44">
        <f>IFERROR(VLOOKUP(C168,入荷予定貼り付け!B:C,2,0),0)</f>
        <v>0</v>
      </c>
      <c r="M168" s="44">
        <f>IFERROR(VLOOKUP(C168,入荷予定貼り付け!I:J,2,0),0)</f>
        <v>0</v>
      </c>
      <c r="N168" s="44">
        <f>IFERROR(VLOOKUP(C168,確保貼り付け!C:D,2,0),0)</f>
        <v>0</v>
      </c>
      <c r="O168" s="45">
        <f t="shared" si="10"/>
        <v>0</v>
      </c>
      <c r="P168" s="45">
        <f t="shared" si="11"/>
        <v>0</v>
      </c>
      <c r="Q168" s="45">
        <f t="shared" si="12"/>
        <v>-845</v>
      </c>
      <c r="R168" s="41" t="e">
        <f t="shared" si="14"/>
        <v>#DIV/0!</v>
      </c>
      <c r="S168" s="46"/>
      <c r="T168" s="46"/>
      <c r="V168" s="1"/>
    </row>
    <row r="169" spans="1:22">
      <c r="A169" s="29" t="s">
        <v>1196</v>
      </c>
      <c r="B169" s="31" t="s">
        <v>4</v>
      </c>
      <c r="C169" s="6" t="s">
        <v>262</v>
      </c>
      <c r="D169" s="20" t="s">
        <v>263</v>
      </c>
      <c r="E169" s="19"/>
      <c r="F169" s="19">
        <v>1730</v>
      </c>
      <c r="G169" s="21">
        <v>1717</v>
      </c>
      <c r="H169" s="21">
        <f>VLOOKUP(C169,[3]total230428094233!$B:$F,5,0)</f>
        <v>1798</v>
      </c>
      <c r="I169" s="21">
        <f t="shared" si="15"/>
        <v>998.88888888888891</v>
      </c>
      <c r="J169" s="44">
        <f>IFERROR(VLOOKUP(C169,在庫貼り付け!B:C,2,0),0)</f>
        <v>1697</v>
      </c>
      <c r="K169" s="44">
        <f>IFERROR(VLOOKUP(C169,在庫貼り付け!F:G,2,0),0)</f>
        <v>0</v>
      </c>
      <c r="L169" s="44">
        <f>IFERROR(VLOOKUP(C169,入荷予定貼り付け!B:C,2,0),0)</f>
        <v>0</v>
      </c>
      <c r="M169" s="44">
        <f>IFERROR(VLOOKUP(C169,入荷予定貼り付け!I:J,2,0),0)</f>
        <v>0</v>
      </c>
      <c r="N169" s="44">
        <f>IFERROR(VLOOKUP(C169,確保貼り付け!C:D,2,0),0)</f>
        <v>0</v>
      </c>
      <c r="O169" s="45">
        <f t="shared" si="10"/>
        <v>0</v>
      </c>
      <c r="P169" s="45">
        <f t="shared" si="11"/>
        <v>1697</v>
      </c>
      <c r="Q169" s="45">
        <f t="shared" si="12"/>
        <v>698.11111111111109</v>
      </c>
      <c r="R169" s="41">
        <f t="shared" si="14"/>
        <v>0.58862044130164348</v>
      </c>
      <c r="S169" s="46"/>
      <c r="T169" s="46"/>
      <c r="V169" s="1"/>
    </row>
    <row r="170" spans="1:22">
      <c r="A170" s="29" t="s">
        <v>1197</v>
      </c>
      <c r="B170" s="31" t="s">
        <v>4</v>
      </c>
      <c r="C170" s="17" t="s">
        <v>327</v>
      </c>
      <c r="D170" s="24" t="s">
        <v>328</v>
      </c>
      <c r="E170" s="23"/>
      <c r="F170" s="19">
        <v>1710</v>
      </c>
      <c r="G170" s="21">
        <v>1333</v>
      </c>
      <c r="H170" s="21">
        <f>VLOOKUP(C170,[3]total230428094233!$B:$F,5,0)</f>
        <v>1139</v>
      </c>
      <c r="I170" s="21">
        <f t="shared" si="15"/>
        <v>632.77777777777783</v>
      </c>
      <c r="J170" s="44">
        <f>IFERROR(VLOOKUP(C170,在庫貼り付け!B:C,2,0),0)</f>
        <v>1407</v>
      </c>
      <c r="K170" s="44">
        <f>IFERROR(VLOOKUP(C170,在庫貼り付け!F:G,2,0),0)</f>
        <v>0</v>
      </c>
      <c r="L170" s="44">
        <f>IFERROR(VLOOKUP(C170,入荷予定貼り付け!B:C,2,0),0)</f>
        <v>0</v>
      </c>
      <c r="M170" s="44">
        <f>IFERROR(VLOOKUP(C170,入荷予定貼り付け!I:J,2,0),0)</f>
        <v>0</v>
      </c>
      <c r="N170" s="44">
        <f>IFERROR(VLOOKUP(C170,確保貼り付け!C:D,2,0),0)</f>
        <v>0</v>
      </c>
      <c r="O170" s="45">
        <f t="shared" si="10"/>
        <v>0</v>
      </c>
      <c r="P170" s="45">
        <f t="shared" si="11"/>
        <v>1407</v>
      </c>
      <c r="Q170" s="45">
        <f t="shared" si="12"/>
        <v>774.22222222222217</v>
      </c>
      <c r="R170" s="41">
        <f t="shared" si="14"/>
        <v>0.44973544973544977</v>
      </c>
      <c r="S170" s="46"/>
      <c r="T170" s="46"/>
      <c r="V170" s="1"/>
    </row>
    <row r="171" spans="1:22" s="152" customFormat="1" ht="15.75">
      <c r="A171" s="144" t="s">
        <v>1198</v>
      </c>
      <c r="B171" s="155" t="s">
        <v>4</v>
      </c>
      <c r="C171" s="153" t="s">
        <v>264</v>
      </c>
      <c r="D171" s="154" t="s">
        <v>265</v>
      </c>
      <c r="E171" s="153"/>
      <c r="F171" s="146">
        <v>4845</v>
      </c>
      <c r="G171" s="148">
        <v>7700</v>
      </c>
      <c r="H171" s="21">
        <f>VLOOKUP(C171,[3]total230428094233!$B:$F,5,0)</f>
        <v>2321</v>
      </c>
      <c r="I171" s="21">
        <f t="shared" si="15"/>
        <v>1289.4444444444443</v>
      </c>
      <c r="J171" s="148">
        <f>IFERROR(VLOOKUP(C171,在庫貼り付け!B:C,2,0),0)</f>
        <v>0</v>
      </c>
      <c r="K171" s="148">
        <f>IFERROR(VLOOKUP(C171,在庫貼り付け!F:G,2,0),0)</f>
        <v>0</v>
      </c>
      <c r="L171" s="148">
        <f>IFERROR(VLOOKUP(C171,入荷予定貼り付け!B:C,2,0),0)</f>
        <v>0</v>
      </c>
      <c r="M171" s="148">
        <f>IFERROR(VLOOKUP(C171,入荷予定貼り付け!I:J,2,0),0)</f>
        <v>0</v>
      </c>
      <c r="N171" s="148">
        <f>IFERROR(VLOOKUP(C171,確保貼り付け!C:D,2,0),0)</f>
        <v>0</v>
      </c>
      <c r="O171" s="149">
        <f t="shared" si="10"/>
        <v>0</v>
      </c>
      <c r="P171" s="45">
        <f t="shared" si="11"/>
        <v>0</v>
      </c>
      <c r="Q171" s="45">
        <f t="shared" si="12"/>
        <v>-1289.4444444444443</v>
      </c>
      <c r="R171" s="150" t="e">
        <f t="shared" si="14"/>
        <v>#DIV/0!</v>
      </c>
      <c r="S171" s="151"/>
      <c r="T171" s="151"/>
      <c r="U171" s="152" t="s">
        <v>1284</v>
      </c>
    </row>
    <row r="172" spans="1:22">
      <c r="A172" s="29" t="s">
        <v>1199</v>
      </c>
      <c r="B172" s="31" t="s">
        <v>4</v>
      </c>
      <c r="C172" s="17" t="s">
        <v>329</v>
      </c>
      <c r="D172" s="24" t="s">
        <v>330</v>
      </c>
      <c r="E172" s="23"/>
      <c r="F172" s="19">
        <v>11021</v>
      </c>
      <c r="G172" s="21">
        <v>6767</v>
      </c>
      <c r="H172" s="21">
        <f>VLOOKUP(C172,[3]total230428094233!$B:$F,5,0)</f>
        <v>4752</v>
      </c>
      <c r="I172" s="21">
        <f t="shared" si="15"/>
        <v>2640</v>
      </c>
      <c r="J172" s="44">
        <f>IFERROR(VLOOKUP(C172,在庫貼り付け!B:C,2,0),0)</f>
        <v>3694</v>
      </c>
      <c r="K172" s="44">
        <f>IFERROR(VLOOKUP(C172,在庫貼り付け!F:G,2,0),0)</f>
        <v>900</v>
      </c>
      <c r="L172" s="44">
        <f>IFERROR(VLOOKUP(C172,入荷予定貼り付け!B:C,2,0),0)</f>
        <v>7000</v>
      </c>
      <c r="M172" s="44">
        <f>IFERROR(VLOOKUP(C172,入荷予定貼り付け!I:J,2,0),0)</f>
        <v>0</v>
      </c>
      <c r="N172" s="44">
        <f>IFERROR(VLOOKUP(C172,確保貼り付け!C:D,2,0),0)</f>
        <v>1000</v>
      </c>
      <c r="O172" s="45">
        <f t="shared" si="10"/>
        <v>-100</v>
      </c>
      <c r="P172" s="45">
        <f t="shared" si="11"/>
        <v>9694</v>
      </c>
      <c r="Q172" s="45">
        <f t="shared" si="12"/>
        <v>7954</v>
      </c>
      <c r="R172" s="41">
        <f t="shared" si="14"/>
        <v>0.57466260339573361</v>
      </c>
      <c r="S172" s="46"/>
      <c r="T172" s="46"/>
      <c r="V172" s="1"/>
    </row>
    <row r="173" spans="1:22" s="152" customFormat="1" ht="15.75">
      <c r="A173" s="144" t="s">
        <v>1200</v>
      </c>
      <c r="B173" s="155" t="s">
        <v>4</v>
      </c>
      <c r="C173" s="153" t="s">
        <v>331</v>
      </c>
      <c r="D173" s="154" t="s">
        <v>1309</v>
      </c>
      <c r="E173" s="153" t="s">
        <v>186</v>
      </c>
      <c r="F173" s="146">
        <v>1700</v>
      </c>
      <c r="G173" s="148">
        <v>294</v>
      </c>
      <c r="H173" s="21">
        <f>VLOOKUP(C173,[3]total230428094233!$B:$F,5,0)</f>
        <v>222</v>
      </c>
      <c r="I173" s="21">
        <f t="shared" si="15"/>
        <v>123.33333333333333</v>
      </c>
      <c r="J173" s="148">
        <f>IFERROR(VLOOKUP(C173,在庫貼り付け!B:C,2,0),0)</f>
        <v>0</v>
      </c>
      <c r="K173" s="148">
        <f>IFERROR(VLOOKUP(C173,在庫貼り付け!F:G,2,0),0)</f>
        <v>0</v>
      </c>
      <c r="L173" s="148">
        <f>IFERROR(VLOOKUP(C173,入荷予定貼り付け!B:C,2,0),0)</f>
        <v>0</v>
      </c>
      <c r="M173" s="148">
        <f>IFERROR(VLOOKUP(C173,入荷予定貼り付け!I:J,2,0),0)</f>
        <v>0</v>
      </c>
      <c r="N173" s="148">
        <f>IFERROR(VLOOKUP(C173,確保貼り付け!C:D,2,0),0)</f>
        <v>0</v>
      </c>
      <c r="O173" s="149">
        <f t="shared" si="10"/>
        <v>0</v>
      </c>
      <c r="P173" s="45">
        <f t="shared" si="11"/>
        <v>0</v>
      </c>
      <c r="Q173" s="45">
        <f t="shared" si="12"/>
        <v>-123.33333333333333</v>
      </c>
      <c r="R173" s="150" t="e">
        <f t="shared" si="14"/>
        <v>#DIV/0!</v>
      </c>
      <c r="S173" s="151"/>
      <c r="T173" s="151"/>
      <c r="U173" s="152" t="s">
        <v>1284</v>
      </c>
    </row>
    <row r="174" spans="1:22">
      <c r="A174" s="29" t="s">
        <v>1201</v>
      </c>
      <c r="B174" s="31" t="s">
        <v>4</v>
      </c>
      <c r="C174" s="17" t="s">
        <v>266</v>
      </c>
      <c r="D174" s="24" t="s">
        <v>1266</v>
      </c>
      <c r="E174" s="23"/>
      <c r="F174" s="19">
        <v>2398</v>
      </c>
      <c r="G174" s="21">
        <v>1863</v>
      </c>
      <c r="H174" s="21">
        <f>VLOOKUP(C174,[3]total230428094233!$B:$F,5,0)</f>
        <v>1321</v>
      </c>
      <c r="I174" s="21">
        <f t="shared" si="15"/>
        <v>733.88888888888891</v>
      </c>
      <c r="J174" s="44">
        <f>IFERROR(VLOOKUP(C174,在庫貼り付け!B:C,2,0),0)</f>
        <v>5</v>
      </c>
      <c r="K174" s="44">
        <f>IFERROR(VLOOKUP(C174,在庫貼り付け!F:G,2,0),0)</f>
        <v>0</v>
      </c>
      <c r="L174" s="44">
        <f>IFERROR(VLOOKUP(C174,入荷予定貼り付け!B:C,2,0),0)</f>
        <v>0</v>
      </c>
      <c r="M174" s="44">
        <f>IFERROR(VLOOKUP(C174,入荷予定貼り付け!I:J,2,0),0)</f>
        <v>0</v>
      </c>
      <c r="N174" s="44">
        <f>IFERROR(VLOOKUP(C174,確保貼り付け!C:D,2,0),0)</f>
        <v>0</v>
      </c>
      <c r="O174" s="45">
        <f t="shared" si="10"/>
        <v>0</v>
      </c>
      <c r="P174" s="45">
        <f t="shared" si="11"/>
        <v>5</v>
      </c>
      <c r="Q174" s="45">
        <f t="shared" si="12"/>
        <v>-728.88888888888891</v>
      </c>
      <c r="R174" s="41">
        <f t="shared" si="14"/>
        <v>146.77777777777777</v>
      </c>
      <c r="S174" s="46"/>
      <c r="T174" s="46"/>
      <c r="V174" s="1"/>
    </row>
    <row r="175" spans="1:22">
      <c r="A175" s="29" t="s">
        <v>1202</v>
      </c>
      <c r="B175" s="31" t="s">
        <v>4</v>
      </c>
      <c r="C175" s="17" t="s">
        <v>267</v>
      </c>
      <c r="D175" s="24" t="s">
        <v>1265</v>
      </c>
      <c r="E175" s="23"/>
      <c r="F175" s="19">
        <v>5642</v>
      </c>
      <c r="G175" s="21">
        <v>200</v>
      </c>
      <c r="H175" s="21" t="e">
        <f>VLOOKUP(C175,[3]total230428094233!$B:$F,5,0)</f>
        <v>#N/A</v>
      </c>
      <c r="I175" s="21" t="e">
        <f t="shared" si="15"/>
        <v>#N/A</v>
      </c>
      <c r="J175" s="44">
        <f>IFERROR(VLOOKUP(C175,在庫貼り付け!B:C,2,0),0)</f>
        <v>955</v>
      </c>
      <c r="K175" s="44">
        <f>IFERROR(VLOOKUP(C175,在庫貼り付け!F:G,2,0),0)</f>
        <v>0</v>
      </c>
      <c r="L175" s="44">
        <f>IFERROR(VLOOKUP(C175,入荷予定貼り付け!B:C,2,0),0)</f>
        <v>0</v>
      </c>
      <c r="M175" s="44">
        <f>IFERROR(VLOOKUP(C175,入荷予定貼り付け!I:J,2,0),0)</f>
        <v>0</v>
      </c>
      <c r="N175" s="44">
        <f>IFERROR(VLOOKUP(C175,確保貼り付け!C:D,2,0),0)</f>
        <v>0</v>
      </c>
      <c r="O175" s="45">
        <f t="shared" si="10"/>
        <v>0</v>
      </c>
      <c r="P175" s="45">
        <f t="shared" si="11"/>
        <v>955</v>
      </c>
      <c r="Q175" s="45" t="e">
        <f t="shared" si="12"/>
        <v>#N/A</v>
      </c>
      <c r="R175" s="41" t="e">
        <f t="shared" si="14"/>
        <v>#N/A</v>
      </c>
      <c r="S175" s="46"/>
      <c r="T175" s="46"/>
      <c r="V175" s="1"/>
    </row>
    <row r="176" spans="1:22">
      <c r="A176" s="29" t="s">
        <v>1203</v>
      </c>
      <c r="B176" s="31" t="s">
        <v>4</v>
      </c>
      <c r="C176" s="17" t="s">
        <v>332</v>
      </c>
      <c r="D176" s="24" t="s">
        <v>333</v>
      </c>
      <c r="E176" s="23"/>
      <c r="F176" s="19">
        <v>428</v>
      </c>
      <c r="G176" s="21">
        <v>1103</v>
      </c>
      <c r="H176" s="21">
        <f>VLOOKUP(C176,[3]total230428094233!$B:$F,5,0)</f>
        <v>757</v>
      </c>
      <c r="I176" s="21">
        <f t="shared" si="15"/>
        <v>420.55555555555554</v>
      </c>
      <c r="J176" s="44">
        <f>IFERROR(VLOOKUP(C176,在庫貼り付け!B:C,2,0),0)</f>
        <v>160</v>
      </c>
      <c r="K176" s="44">
        <f>IFERROR(VLOOKUP(C176,在庫貼り付け!F:G,2,0),0)</f>
        <v>0</v>
      </c>
      <c r="L176" s="44">
        <f>IFERROR(VLOOKUP(C176,入荷予定貼り付け!B:C,2,0),0)</f>
        <v>0</v>
      </c>
      <c r="M176" s="44">
        <f>IFERROR(VLOOKUP(C176,入荷予定貼り付け!I:J,2,0),0)</f>
        <v>0</v>
      </c>
      <c r="N176" s="44">
        <f>IFERROR(VLOOKUP(C176,確保貼り付け!C:D,2,0),0)</f>
        <v>0</v>
      </c>
      <c r="O176" s="45">
        <f t="shared" si="10"/>
        <v>0</v>
      </c>
      <c r="P176" s="45">
        <f t="shared" si="11"/>
        <v>160</v>
      </c>
      <c r="Q176" s="45">
        <f t="shared" si="12"/>
        <v>-260.55555555555554</v>
      </c>
      <c r="R176" s="41">
        <f t="shared" si="14"/>
        <v>2.6284722222222223</v>
      </c>
      <c r="S176" s="46"/>
      <c r="T176" s="46"/>
      <c r="V176" s="1"/>
    </row>
    <row r="177" spans="1:22">
      <c r="A177" s="29" t="s">
        <v>1204</v>
      </c>
      <c r="B177" s="31" t="s">
        <v>4</v>
      </c>
      <c r="C177" s="17" t="s">
        <v>268</v>
      </c>
      <c r="D177" s="24" t="s">
        <v>269</v>
      </c>
      <c r="E177" s="23"/>
      <c r="F177" s="19">
        <v>1178</v>
      </c>
      <c r="G177" s="21">
        <v>1650</v>
      </c>
      <c r="H177" s="21">
        <f>VLOOKUP(C177,[3]total230428094233!$B:$F,5,0)</f>
        <v>1288</v>
      </c>
      <c r="I177" s="21">
        <f t="shared" si="15"/>
        <v>715.55555555555554</v>
      </c>
      <c r="J177" s="44">
        <f>IFERROR(VLOOKUP(C177,在庫貼り付け!B:C,2,0),0)</f>
        <v>0</v>
      </c>
      <c r="K177" s="44">
        <f>IFERROR(VLOOKUP(C177,在庫貼り付け!F:G,2,0),0)</f>
        <v>0</v>
      </c>
      <c r="L177" s="44">
        <f>IFERROR(VLOOKUP(C177,入荷予定貼り付け!B:C,2,0),0)</f>
        <v>0</v>
      </c>
      <c r="M177" s="44">
        <f>IFERROR(VLOOKUP(C177,入荷予定貼り付け!I:J,2,0),0)</f>
        <v>0</v>
      </c>
      <c r="N177" s="44">
        <f>IFERROR(VLOOKUP(C177,確保貼り付け!C:D,2,0),0)</f>
        <v>0</v>
      </c>
      <c r="O177" s="45">
        <f t="shared" si="10"/>
        <v>0</v>
      </c>
      <c r="P177" s="45">
        <f t="shared" si="11"/>
        <v>0</v>
      </c>
      <c r="Q177" s="45">
        <f t="shared" si="12"/>
        <v>-715.55555555555554</v>
      </c>
      <c r="R177" s="41" t="e">
        <f t="shared" si="14"/>
        <v>#DIV/0!</v>
      </c>
      <c r="S177" s="46"/>
      <c r="T177" s="46"/>
      <c r="V177" s="1"/>
    </row>
    <row r="178" spans="1:22">
      <c r="A178" s="29" t="s">
        <v>1205</v>
      </c>
      <c r="B178" s="31" t="s">
        <v>4</v>
      </c>
      <c r="C178" s="17" t="s">
        <v>270</v>
      </c>
      <c r="D178" s="24" t="s">
        <v>271</v>
      </c>
      <c r="E178" s="23"/>
      <c r="F178" s="19">
        <v>3399</v>
      </c>
      <c r="G178" s="21">
        <v>3090</v>
      </c>
      <c r="H178" s="21">
        <f>VLOOKUP(C178,[3]total230428094233!$B:$F,5,0)</f>
        <v>3600</v>
      </c>
      <c r="I178" s="21">
        <f t="shared" si="15"/>
        <v>2000</v>
      </c>
      <c r="J178" s="44">
        <f>IFERROR(VLOOKUP(C178,在庫貼り付け!B:C,2,0),0)</f>
        <v>778</v>
      </c>
      <c r="K178" s="44">
        <f>IFERROR(VLOOKUP(C178,在庫貼り付け!F:G,2,0),0)</f>
        <v>128</v>
      </c>
      <c r="L178" s="44">
        <f>IFERROR(VLOOKUP(C178,入荷予定貼り付け!B:C,2,0),0)</f>
        <v>0</v>
      </c>
      <c r="M178" s="44">
        <f>IFERROR(VLOOKUP(C178,入荷予定貼り付け!I:J,2,0),0)</f>
        <v>0</v>
      </c>
      <c r="N178" s="44">
        <f>IFERROR(VLOOKUP(C178,確保貼り付け!C:D,2,0),0)</f>
        <v>128</v>
      </c>
      <c r="O178" s="45">
        <f t="shared" si="10"/>
        <v>0</v>
      </c>
      <c r="P178" s="45">
        <f t="shared" si="11"/>
        <v>650</v>
      </c>
      <c r="Q178" s="45">
        <f t="shared" si="12"/>
        <v>-1222</v>
      </c>
      <c r="R178" s="41">
        <f t="shared" si="14"/>
        <v>2.2075055187637971</v>
      </c>
      <c r="S178" s="46"/>
      <c r="T178" s="46"/>
      <c r="V178" s="1"/>
    </row>
    <row r="179" spans="1:22" s="152" customFormat="1" ht="15.75">
      <c r="A179" s="144" t="s">
        <v>1206</v>
      </c>
      <c r="B179" s="155" t="s">
        <v>4</v>
      </c>
      <c r="C179" s="153" t="s">
        <v>713</v>
      </c>
      <c r="D179" s="154" t="s">
        <v>1310</v>
      </c>
      <c r="E179" s="153"/>
      <c r="F179" s="146" t="e">
        <f>VLOOKUP(C179,#REF!,17,0 )</f>
        <v>#REF!</v>
      </c>
      <c r="G179" s="148">
        <v>18471</v>
      </c>
      <c r="H179" s="21">
        <f>VLOOKUP(C179,[3]total230428094233!$B:$F,5,0)</f>
        <v>15387</v>
      </c>
      <c r="I179" s="21">
        <f t="shared" si="15"/>
        <v>8548.3333333333339</v>
      </c>
      <c r="J179" s="148">
        <f>IFERROR(VLOOKUP(C179,在庫貼り付け!B:C,2,0),0)</f>
        <v>0</v>
      </c>
      <c r="K179" s="148">
        <f>IFERROR(VLOOKUP(C179,在庫貼り付け!F:G,2,0),0)</f>
        <v>0</v>
      </c>
      <c r="L179" s="148">
        <f>IFERROR(VLOOKUP(C179,入荷予定貼り付け!B:C,2,0),0)</f>
        <v>0</v>
      </c>
      <c r="M179" s="148">
        <f>IFERROR(VLOOKUP(C179,入荷予定貼り付け!I:J,2,0),0)</f>
        <v>0</v>
      </c>
      <c r="N179" s="148">
        <f>IFERROR(VLOOKUP(C179,確保貼り付け!C:D,2,0),0)</f>
        <v>0</v>
      </c>
      <c r="O179" s="149">
        <f t="shared" si="10"/>
        <v>0</v>
      </c>
      <c r="P179" s="45">
        <f t="shared" si="11"/>
        <v>0</v>
      </c>
      <c r="Q179" s="45">
        <f t="shared" si="12"/>
        <v>-8548.3333333333339</v>
      </c>
      <c r="R179" s="150" t="e">
        <f t="shared" si="14"/>
        <v>#DIV/0!</v>
      </c>
      <c r="S179" s="151"/>
      <c r="T179" s="151"/>
      <c r="U179" s="152" t="s">
        <v>1284</v>
      </c>
    </row>
    <row r="180" spans="1:22">
      <c r="A180" s="29" t="s">
        <v>1207</v>
      </c>
      <c r="B180" s="31" t="s">
        <v>4</v>
      </c>
      <c r="C180" s="17" t="s">
        <v>273</v>
      </c>
      <c r="D180" s="24" t="s">
        <v>274</v>
      </c>
      <c r="E180" s="23"/>
      <c r="F180" s="19">
        <v>1919</v>
      </c>
      <c r="G180" s="21">
        <v>2904</v>
      </c>
      <c r="H180" s="21">
        <f>VLOOKUP(C180,[3]total230428094233!$B:$F,5,0)</f>
        <v>1985</v>
      </c>
      <c r="I180" s="21">
        <f t="shared" si="15"/>
        <v>1102.7777777777778</v>
      </c>
      <c r="J180" s="44">
        <f>IFERROR(VLOOKUP(C180,在庫貼り付け!B:C,2,0),0)</f>
        <v>3015</v>
      </c>
      <c r="K180" s="44">
        <f>IFERROR(VLOOKUP(C180,在庫貼り付け!F:G,2,0),0)</f>
        <v>0</v>
      </c>
      <c r="L180" s="44">
        <f>IFERROR(VLOOKUP(C180,入荷予定貼り付け!B:C,2,0),0)</f>
        <v>0</v>
      </c>
      <c r="M180" s="44">
        <f>IFERROR(VLOOKUP(C180,入荷予定貼り付け!I:J,2,0),0)</f>
        <v>0</v>
      </c>
      <c r="N180" s="44">
        <f>IFERROR(VLOOKUP(C180,確保貼り付け!C:D,2,0),0)</f>
        <v>0</v>
      </c>
      <c r="O180" s="45">
        <f t="shared" si="10"/>
        <v>0</v>
      </c>
      <c r="P180" s="45">
        <f t="shared" si="11"/>
        <v>3015</v>
      </c>
      <c r="Q180" s="45">
        <f t="shared" si="12"/>
        <v>1912.2222222222222</v>
      </c>
      <c r="R180" s="41">
        <f t="shared" si="14"/>
        <v>0.36576377372397273</v>
      </c>
      <c r="S180" s="46"/>
      <c r="T180" s="46"/>
      <c r="V180" s="1"/>
    </row>
    <row r="181" spans="1:22">
      <c r="A181" s="29" t="s">
        <v>1208</v>
      </c>
      <c r="B181" s="31" t="s">
        <v>4</v>
      </c>
      <c r="C181" s="17" t="s">
        <v>709</v>
      </c>
      <c r="D181" s="24" t="s">
        <v>717</v>
      </c>
      <c r="E181" s="23"/>
      <c r="F181" s="19">
        <v>0</v>
      </c>
      <c r="G181" s="21">
        <v>0</v>
      </c>
      <c r="H181" s="21">
        <f>VLOOKUP(C181,[3]total230428094233!$B:$F,5,0)</f>
        <v>910</v>
      </c>
      <c r="I181" s="21">
        <f t="shared" si="15"/>
        <v>505.55555555555554</v>
      </c>
      <c r="J181" s="44">
        <f>IFERROR(VLOOKUP(C181,在庫貼り付け!B:C,2,0),0)</f>
        <v>6205</v>
      </c>
      <c r="K181" s="44">
        <f>IFERROR(VLOOKUP(C181,在庫貼り付け!F:G,2,0),0)</f>
        <v>328</v>
      </c>
      <c r="L181" s="44">
        <f>IFERROR(VLOOKUP(C181,入荷予定貼り付け!B:C,2,0),0)</f>
        <v>5000</v>
      </c>
      <c r="M181" s="44">
        <f>IFERROR(VLOOKUP(C181,入荷予定貼り付け!I:J,2,0),0)</f>
        <v>0</v>
      </c>
      <c r="N181" s="44">
        <f>IFERROR(VLOOKUP(C181,確保貼り付け!C:D,2,0),0)</f>
        <v>328</v>
      </c>
      <c r="O181" s="45">
        <f t="shared" si="10"/>
        <v>0</v>
      </c>
      <c r="P181" s="45">
        <f t="shared" si="11"/>
        <v>10877</v>
      </c>
      <c r="Q181" s="45">
        <f t="shared" si="12"/>
        <v>10699.444444444445</v>
      </c>
      <c r="R181" s="41">
        <f t="shared" si="14"/>
        <v>7.7384900590166159E-2</v>
      </c>
      <c r="S181" s="46"/>
      <c r="T181" s="46"/>
      <c r="V181" s="157" t="s">
        <v>2822</v>
      </c>
    </row>
    <row r="182" spans="1:22">
      <c r="A182" s="29" t="s">
        <v>1209</v>
      </c>
      <c r="B182" s="31" t="s">
        <v>4</v>
      </c>
      <c r="C182" s="17" t="s">
        <v>275</v>
      </c>
      <c r="D182" s="24" t="s">
        <v>276</v>
      </c>
      <c r="E182" s="23"/>
      <c r="F182" s="19">
        <v>2255</v>
      </c>
      <c r="G182" s="21">
        <v>2545</v>
      </c>
      <c r="H182" s="21">
        <f>VLOOKUP(C182,[3]total230428094233!$B:$F,5,0)</f>
        <v>1781</v>
      </c>
      <c r="I182" s="21">
        <f t="shared" si="15"/>
        <v>989.44444444444446</v>
      </c>
      <c r="J182" s="44">
        <f>IFERROR(VLOOKUP(C182,在庫貼り付け!B:C,2,0),0)</f>
        <v>0</v>
      </c>
      <c r="K182" s="44">
        <f>IFERROR(VLOOKUP(C182,在庫貼り付け!F:G,2,0),0)</f>
        <v>0</v>
      </c>
      <c r="L182" s="44">
        <f>IFERROR(VLOOKUP(C182,入荷予定貼り付け!B:C,2,0),0)</f>
        <v>0</v>
      </c>
      <c r="M182" s="44">
        <f>IFERROR(VLOOKUP(C182,入荷予定貼り付け!I:J,2,0),0)</f>
        <v>0</v>
      </c>
      <c r="N182" s="44">
        <f>IFERROR(VLOOKUP(C182,確保貼り付け!C:D,2,0),0)</f>
        <v>0</v>
      </c>
      <c r="O182" s="45">
        <f t="shared" si="10"/>
        <v>0</v>
      </c>
      <c r="P182" s="45">
        <f t="shared" si="11"/>
        <v>0</v>
      </c>
      <c r="Q182" s="45">
        <f t="shared" si="12"/>
        <v>-989.44444444444446</v>
      </c>
      <c r="R182" s="41" t="e">
        <f t="shared" si="14"/>
        <v>#DIV/0!</v>
      </c>
      <c r="S182" s="46"/>
      <c r="T182" s="46"/>
      <c r="V182" s="1"/>
    </row>
    <row r="183" spans="1:22">
      <c r="A183" s="29" t="s">
        <v>1210</v>
      </c>
      <c r="B183" s="31" t="s">
        <v>4</v>
      </c>
      <c r="C183" s="6" t="s">
        <v>277</v>
      </c>
      <c r="D183" s="20" t="s">
        <v>278</v>
      </c>
      <c r="E183" s="19"/>
      <c r="F183" s="19">
        <v>1568</v>
      </c>
      <c r="G183" s="21">
        <v>1942</v>
      </c>
      <c r="H183" s="21">
        <f>VLOOKUP(C183,[3]total230428094233!$B:$F,5,0)</f>
        <v>1053</v>
      </c>
      <c r="I183" s="21">
        <f t="shared" si="15"/>
        <v>585</v>
      </c>
      <c r="J183" s="44">
        <f>IFERROR(VLOOKUP(C183,在庫貼り付け!B:C,2,0),0)</f>
        <v>999</v>
      </c>
      <c r="K183" s="44">
        <f>IFERROR(VLOOKUP(C183,在庫貼り付け!F:G,2,0),0)</f>
        <v>128</v>
      </c>
      <c r="L183" s="44">
        <f>IFERROR(VLOOKUP(C183,入荷予定貼り付け!B:C,2,0),0)</f>
        <v>0</v>
      </c>
      <c r="M183" s="44">
        <f>IFERROR(VLOOKUP(C183,入荷予定貼り付け!I:J,2,0),0)</f>
        <v>0</v>
      </c>
      <c r="N183" s="44">
        <f>IFERROR(VLOOKUP(C183,確保貼り付け!C:D,2,0),0)</f>
        <v>128</v>
      </c>
      <c r="O183" s="45">
        <f t="shared" si="10"/>
        <v>0</v>
      </c>
      <c r="P183" s="45">
        <f t="shared" si="11"/>
        <v>871</v>
      </c>
      <c r="Q183" s="45">
        <f t="shared" si="12"/>
        <v>414</v>
      </c>
      <c r="R183" s="41">
        <f t="shared" si="14"/>
        <v>0.51907719609582958</v>
      </c>
      <c r="S183" s="46"/>
      <c r="T183" s="46"/>
      <c r="V183" s="1"/>
    </row>
    <row r="184" spans="1:22">
      <c r="A184" s="29" t="s">
        <v>1211</v>
      </c>
      <c r="B184" s="31" t="s">
        <v>4</v>
      </c>
      <c r="C184" s="6" t="s">
        <v>279</v>
      </c>
      <c r="D184" s="20" t="s">
        <v>280</v>
      </c>
      <c r="E184" s="19"/>
      <c r="F184" s="19">
        <v>57</v>
      </c>
      <c r="G184" s="21">
        <v>58</v>
      </c>
      <c r="H184" s="21">
        <f>VLOOKUP(C184,[3]total230428094233!$B:$F,5,0)</f>
        <v>20</v>
      </c>
      <c r="I184" s="21">
        <f t="shared" si="15"/>
        <v>11.111111111111111</v>
      </c>
      <c r="J184" s="44">
        <f>IFERROR(VLOOKUP(C184,在庫貼り付け!B:C,2,0),0)</f>
        <v>0</v>
      </c>
      <c r="K184" s="44">
        <f>IFERROR(VLOOKUP(C184,在庫貼り付け!F:G,2,0),0)</f>
        <v>0</v>
      </c>
      <c r="L184" s="44">
        <f>IFERROR(VLOOKUP(C184,入荷予定貼り付け!B:C,2,0),0)</f>
        <v>0</v>
      </c>
      <c r="M184" s="44">
        <f>IFERROR(VLOOKUP(C184,入荷予定貼り付け!I:J,2,0),0)</f>
        <v>0</v>
      </c>
      <c r="N184" s="44">
        <f>IFERROR(VLOOKUP(C184,確保貼り付け!C:D,2,0),0)</f>
        <v>0</v>
      </c>
      <c r="O184" s="45">
        <f t="shared" si="10"/>
        <v>0</v>
      </c>
      <c r="P184" s="45">
        <f t="shared" si="11"/>
        <v>0</v>
      </c>
      <c r="Q184" s="45">
        <f t="shared" si="12"/>
        <v>-11.111111111111111</v>
      </c>
      <c r="R184" s="41" t="e">
        <f t="shared" si="14"/>
        <v>#DIV/0!</v>
      </c>
      <c r="S184" s="46"/>
      <c r="T184" s="46"/>
      <c r="V184" s="1"/>
    </row>
    <row r="185" spans="1:22">
      <c r="A185" s="29" t="s">
        <v>1212</v>
      </c>
      <c r="B185" s="31" t="s">
        <v>4</v>
      </c>
      <c r="C185" s="17" t="s">
        <v>334</v>
      </c>
      <c r="D185" s="24" t="s">
        <v>335</v>
      </c>
      <c r="E185" s="23"/>
      <c r="F185" s="19">
        <v>3321</v>
      </c>
      <c r="G185" s="21">
        <v>3161</v>
      </c>
      <c r="H185" s="21">
        <f>VLOOKUP(C185,[3]total230428094233!$B:$F,5,0)</f>
        <v>2193</v>
      </c>
      <c r="I185" s="21">
        <f t="shared" si="15"/>
        <v>1218.3333333333333</v>
      </c>
      <c r="J185" s="44">
        <f>IFERROR(VLOOKUP(C185,在庫貼り付け!B:C,2,0),0)</f>
        <v>3162</v>
      </c>
      <c r="K185" s="44">
        <f>IFERROR(VLOOKUP(C185,在庫貼り付け!F:G,2,0),0)</f>
        <v>0</v>
      </c>
      <c r="L185" s="44">
        <f>IFERROR(VLOOKUP(C185,入荷予定貼り付け!B:C,2,0),0)</f>
        <v>0</v>
      </c>
      <c r="M185" s="44">
        <f>IFERROR(VLOOKUP(C185,入荷予定貼り付け!I:J,2,0),0)</f>
        <v>0</v>
      </c>
      <c r="N185" s="44">
        <f>IFERROR(VLOOKUP(C185,確保貼り付け!C:D,2,0),0)</f>
        <v>0</v>
      </c>
      <c r="O185" s="45">
        <f t="shared" si="10"/>
        <v>0</v>
      </c>
      <c r="P185" s="45">
        <f t="shared" si="11"/>
        <v>3162</v>
      </c>
      <c r="Q185" s="45">
        <f t="shared" si="12"/>
        <v>1943.6666666666667</v>
      </c>
      <c r="R185" s="41">
        <f t="shared" si="14"/>
        <v>0.38530465949820786</v>
      </c>
      <c r="S185" s="46"/>
      <c r="T185" s="46"/>
      <c r="V185" s="1"/>
    </row>
    <row r="186" spans="1:22">
      <c r="A186" s="29" t="s">
        <v>1213</v>
      </c>
      <c r="B186" s="31" t="s">
        <v>4</v>
      </c>
      <c r="C186" s="17" t="s">
        <v>281</v>
      </c>
      <c r="D186" s="24" t="s">
        <v>282</v>
      </c>
      <c r="E186" s="23"/>
      <c r="F186" s="19">
        <v>1190</v>
      </c>
      <c r="G186" s="21">
        <v>257</v>
      </c>
      <c r="H186" s="21">
        <f>VLOOKUP(C186,[3]total230428094233!$B:$F,5,0)</f>
        <v>32</v>
      </c>
      <c r="I186" s="21">
        <f t="shared" si="15"/>
        <v>17.777777777777779</v>
      </c>
      <c r="J186" s="44">
        <f>IFERROR(VLOOKUP(C186,在庫貼り付け!B:C,2,0),0)</f>
        <v>2983</v>
      </c>
      <c r="K186" s="44">
        <f>IFERROR(VLOOKUP(C186,在庫貼り付け!F:G,2,0),0)</f>
        <v>800</v>
      </c>
      <c r="L186" s="44">
        <f>IFERROR(VLOOKUP(C186,入荷予定貼り付け!B:C,2,0),0)</f>
        <v>0</v>
      </c>
      <c r="M186" s="44">
        <f>IFERROR(VLOOKUP(C186,入荷予定貼り付け!I:J,2,0),0)</f>
        <v>0</v>
      </c>
      <c r="N186" s="44">
        <f>IFERROR(VLOOKUP(C186,確保貼り付け!C:D,2,0),0)</f>
        <v>800</v>
      </c>
      <c r="O186" s="45">
        <f t="shared" si="10"/>
        <v>0</v>
      </c>
      <c r="P186" s="45">
        <f t="shared" si="11"/>
        <v>2183</v>
      </c>
      <c r="Q186" s="45">
        <f t="shared" si="12"/>
        <v>2965.2222222222222</v>
      </c>
      <c r="R186" s="41">
        <f t="shared" si="14"/>
        <v>4.6993861426851118E-3</v>
      </c>
      <c r="S186" s="46"/>
      <c r="T186" s="46"/>
      <c r="V186" s="1"/>
    </row>
    <row r="187" spans="1:22">
      <c r="A187" s="29" t="s">
        <v>1214</v>
      </c>
      <c r="B187" s="31" t="s">
        <v>4</v>
      </c>
      <c r="C187" s="17" t="s">
        <v>283</v>
      </c>
      <c r="D187" s="24" t="s">
        <v>284</v>
      </c>
      <c r="E187" s="23" t="s">
        <v>285</v>
      </c>
      <c r="F187" s="19"/>
      <c r="G187" s="21">
        <v>15</v>
      </c>
      <c r="H187" s="21">
        <f>VLOOKUP(C187,[3]total230428094233!$B:$F,5,0)</f>
        <v>59</v>
      </c>
      <c r="I187" s="21">
        <f t="shared" si="15"/>
        <v>32.777777777777779</v>
      </c>
      <c r="J187" s="44">
        <f>IFERROR(VLOOKUP(C187,在庫貼り付け!B:C,2,0),0)</f>
        <v>2109</v>
      </c>
      <c r="K187" s="44">
        <f>IFERROR(VLOOKUP(C187,在庫貼り付け!F:G,2,0),0)</f>
        <v>400</v>
      </c>
      <c r="L187" s="44">
        <f>IFERROR(VLOOKUP(C187,入荷予定貼り付け!B:C,2,0),0)</f>
        <v>0</v>
      </c>
      <c r="M187" s="44">
        <f>IFERROR(VLOOKUP(C187,入荷予定貼り付け!I:J,2,0),0)</f>
        <v>0</v>
      </c>
      <c r="N187" s="44">
        <f>IFERROR(VLOOKUP(C187,確保貼り付け!C:D,2,0),0)</f>
        <v>400</v>
      </c>
      <c r="O187" s="45">
        <f t="shared" si="10"/>
        <v>0</v>
      </c>
      <c r="P187" s="45">
        <f t="shared" si="11"/>
        <v>1709</v>
      </c>
      <c r="Q187" s="45">
        <f t="shared" si="12"/>
        <v>2076.2222222222222</v>
      </c>
      <c r="R187" s="41">
        <f t="shared" si="14"/>
        <v>1.3064080421593375E-2</v>
      </c>
      <c r="S187" s="46"/>
      <c r="T187" s="46"/>
      <c r="V187" s="1"/>
    </row>
    <row r="188" spans="1:22">
      <c r="A188" s="29" t="s">
        <v>1215</v>
      </c>
      <c r="B188" s="31" t="s">
        <v>4</v>
      </c>
      <c r="C188" s="17" t="s">
        <v>286</v>
      </c>
      <c r="D188" s="24" t="s">
        <v>284</v>
      </c>
      <c r="E188" s="23" t="s">
        <v>287</v>
      </c>
      <c r="F188" s="19"/>
      <c r="G188" s="21">
        <v>13</v>
      </c>
      <c r="H188" s="21">
        <f>VLOOKUP(C188,[3]total230428094233!$B:$F,5,0)</f>
        <v>1339</v>
      </c>
      <c r="I188" s="21">
        <f t="shared" si="15"/>
        <v>743.88888888888891</v>
      </c>
      <c r="J188" s="44">
        <f>IFERROR(VLOOKUP(C188,在庫貼り付け!B:C,2,0),0)</f>
        <v>4099</v>
      </c>
      <c r="K188" s="44">
        <f>IFERROR(VLOOKUP(C188,在庫貼り付け!F:G,2,0),0)</f>
        <v>3420</v>
      </c>
      <c r="L188" s="44">
        <f>IFERROR(VLOOKUP(C188,入荷予定貼り付け!B:C,2,0),0)</f>
        <v>0</v>
      </c>
      <c r="M188" s="44">
        <f>IFERROR(VLOOKUP(C188,入荷予定貼り付け!I:J,2,0),0)</f>
        <v>0</v>
      </c>
      <c r="N188" s="44">
        <f>IFERROR(VLOOKUP(C188,確保貼り付け!C:D,2,0),0)</f>
        <v>3420</v>
      </c>
      <c r="O188" s="45">
        <f t="shared" si="10"/>
        <v>0</v>
      </c>
      <c r="P188" s="45">
        <f t="shared" si="11"/>
        <v>679</v>
      </c>
      <c r="Q188" s="45">
        <f t="shared" si="12"/>
        <v>3355.1111111111113</v>
      </c>
      <c r="R188" s="41">
        <f t="shared" si="14"/>
        <v>9.8934550989345518E-2</v>
      </c>
      <c r="S188" s="46"/>
      <c r="T188" s="46"/>
      <c r="V188" s="1"/>
    </row>
    <row r="189" spans="1:22">
      <c r="A189" s="29" t="s">
        <v>1216</v>
      </c>
      <c r="B189" s="31" t="s">
        <v>4</v>
      </c>
      <c r="C189" s="6" t="s">
        <v>336</v>
      </c>
      <c r="D189" s="20" t="s">
        <v>337</v>
      </c>
      <c r="E189" s="19"/>
      <c r="F189" s="19">
        <v>14890</v>
      </c>
      <c r="G189" s="21">
        <v>8789</v>
      </c>
      <c r="H189" s="21">
        <f>VLOOKUP(C189,[3]total230428094233!$B:$F,5,0)</f>
        <v>6271</v>
      </c>
      <c r="I189" s="21">
        <f t="shared" si="15"/>
        <v>3483.8888888888887</v>
      </c>
      <c r="J189" s="44">
        <f>IFERROR(VLOOKUP(C189,在庫貼り付け!B:C,2,0),0)</f>
        <v>3287</v>
      </c>
      <c r="K189" s="44">
        <f>IFERROR(VLOOKUP(C189,在庫貼り付け!F:G,2,0),0)</f>
        <v>0</v>
      </c>
      <c r="L189" s="44">
        <f>IFERROR(VLOOKUP(C189,入荷予定貼り付け!B:C,2,0),0)</f>
        <v>0</v>
      </c>
      <c r="M189" s="44">
        <f>IFERROR(VLOOKUP(C189,入荷予定貼り付け!I:J,2,0),0)</f>
        <v>0</v>
      </c>
      <c r="N189" s="44">
        <f>IFERROR(VLOOKUP(C189,確保貼り付け!C:D,2,0),0)</f>
        <v>0</v>
      </c>
      <c r="O189" s="45">
        <f t="shared" si="10"/>
        <v>0</v>
      </c>
      <c r="P189" s="45">
        <f t="shared" si="11"/>
        <v>3287</v>
      </c>
      <c r="Q189" s="45">
        <f t="shared" si="12"/>
        <v>-196.88888888888869</v>
      </c>
      <c r="R189" s="41">
        <f t="shared" si="14"/>
        <v>1.0598992664706079</v>
      </c>
      <c r="S189" s="46"/>
      <c r="T189" s="46"/>
      <c r="V189" s="157" t="s">
        <v>2821</v>
      </c>
    </row>
    <row r="190" spans="1:22">
      <c r="A190" s="29" t="s">
        <v>1217</v>
      </c>
      <c r="B190" s="31" t="s">
        <v>4</v>
      </c>
      <c r="C190" s="6" t="s">
        <v>288</v>
      </c>
      <c r="D190" s="20" t="s">
        <v>289</v>
      </c>
      <c r="E190" s="19"/>
      <c r="F190" s="19">
        <v>804</v>
      </c>
      <c r="G190" s="21">
        <v>1002</v>
      </c>
      <c r="H190" s="21">
        <f>VLOOKUP(C190,[3]total230428094233!$B:$F,5,0)</f>
        <v>437</v>
      </c>
      <c r="I190" s="21">
        <f t="shared" si="15"/>
        <v>242.77777777777777</v>
      </c>
      <c r="J190" s="44">
        <f>IFERROR(VLOOKUP(C190,在庫貼り付け!B:C,2,0),0)</f>
        <v>4383</v>
      </c>
      <c r="K190" s="44">
        <f>IFERROR(VLOOKUP(C190,在庫貼り付け!F:G,2,0),0)</f>
        <v>1000</v>
      </c>
      <c r="L190" s="44">
        <f>IFERROR(VLOOKUP(C190,入荷予定貼り付け!B:C,2,0),0)</f>
        <v>0</v>
      </c>
      <c r="M190" s="44">
        <f>IFERROR(VLOOKUP(C190,入荷予定貼り付け!I:J,2,0),0)</f>
        <v>0</v>
      </c>
      <c r="N190" s="44">
        <f>IFERROR(VLOOKUP(C190,確保貼り付け!C:D,2,0),0)</f>
        <v>100</v>
      </c>
      <c r="O190" s="45">
        <f t="shared" si="10"/>
        <v>900</v>
      </c>
      <c r="P190" s="45">
        <f t="shared" si="11"/>
        <v>4283</v>
      </c>
      <c r="Q190" s="45">
        <f t="shared" si="12"/>
        <v>5040.2222222222226</v>
      </c>
      <c r="R190" s="41">
        <f t="shared" si="14"/>
        <v>4.5100831836852644E-2</v>
      </c>
      <c r="S190" s="46"/>
      <c r="T190" s="46"/>
      <c r="V190" s="1"/>
    </row>
    <row r="191" spans="1:22">
      <c r="A191" s="29" t="s">
        <v>1218</v>
      </c>
      <c r="B191" s="31" t="s">
        <v>4</v>
      </c>
      <c r="C191" s="6" t="s">
        <v>290</v>
      </c>
      <c r="D191" s="20" t="s">
        <v>353</v>
      </c>
      <c r="E191" s="19"/>
      <c r="F191" s="19">
        <v>9500</v>
      </c>
      <c r="G191" s="21">
        <v>10728</v>
      </c>
      <c r="H191" s="21">
        <f>VLOOKUP(C191,[3]total230428094233!$B:$F,5,0)</f>
        <v>10350</v>
      </c>
      <c r="I191" s="21">
        <f t="shared" si="15"/>
        <v>5750</v>
      </c>
      <c r="J191" s="44">
        <f>IFERROR(VLOOKUP(C191,在庫貼り付け!B:C,2,0),0)</f>
        <v>5560</v>
      </c>
      <c r="K191" s="44">
        <f>IFERROR(VLOOKUP(C191,在庫貼り付け!F:G,2,0),0)</f>
        <v>300</v>
      </c>
      <c r="L191" s="44">
        <f>IFERROR(VLOOKUP(C191,入荷予定貼り付け!B:C,2,0),0)</f>
        <v>0</v>
      </c>
      <c r="M191" s="44">
        <f>IFERROR(VLOOKUP(C191,入荷予定貼り付け!I:J,2,0),0)</f>
        <v>0</v>
      </c>
      <c r="N191" s="44">
        <f>IFERROR(VLOOKUP(C191,確保貼り付け!C:D,2,0),0)</f>
        <v>300</v>
      </c>
      <c r="O191" s="45">
        <f t="shared" si="10"/>
        <v>0</v>
      </c>
      <c r="P191" s="45">
        <f t="shared" si="11"/>
        <v>5260</v>
      </c>
      <c r="Q191" s="45">
        <f t="shared" si="12"/>
        <v>-190</v>
      </c>
      <c r="R191" s="41">
        <f t="shared" si="14"/>
        <v>0.98122866894197958</v>
      </c>
      <c r="S191" s="46"/>
      <c r="T191" s="46"/>
      <c r="V191" s="157" t="s">
        <v>2814</v>
      </c>
    </row>
    <row r="192" spans="1:22">
      <c r="A192" s="29" t="s">
        <v>1219</v>
      </c>
      <c r="B192" s="31" t="s">
        <v>4</v>
      </c>
      <c r="C192" s="17" t="s">
        <v>291</v>
      </c>
      <c r="D192" s="24" t="s">
        <v>292</v>
      </c>
      <c r="E192" s="23"/>
      <c r="F192" s="19">
        <v>12966</v>
      </c>
      <c r="G192" s="21">
        <v>14030</v>
      </c>
      <c r="H192" s="21">
        <f>VLOOKUP(C192,[3]total230428094233!$B:$F,5,0)</f>
        <v>8698</v>
      </c>
      <c r="I192" s="21">
        <f t="shared" si="15"/>
        <v>4832.2222222222226</v>
      </c>
      <c r="J192" s="44">
        <f>IFERROR(VLOOKUP(C192,在庫貼り付け!B:C,2,0),0)</f>
        <v>5707</v>
      </c>
      <c r="K192" s="44">
        <f>IFERROR(VLOOKUP(C192,在庫貼り付け!F:G,2,0),0)</f>
        <v>0</v>
      </c>
      <c r="L192" s="44">
        <f>IFERROR(VLOOKUP(C192,入荷予定貼り付け!B:C,2,0),0)</f>
        <v>0</v>
      </c>
      <c r="M192" s="44">
        <f>IFERROR(VLOOKUP(C192,入荷予定貼り付け!I:J,2,0),0)</f>
        <v>0</v>
      </c>
      <c r="N192" s="44">
        <f>IFERROR(VLOOKUP(C192,確保貼り付け!C:D,2,0),0)</f>
        <v>0</v>
      </c>
      <c r="O192" s="45">
        <f t="shared" si="10"/>
        <v>0</v>
      </c>
      <c r="P192" s="45">
        <f t="shared" si="11"/>
        <v>5707</v>
      </c>
      <c r="Q192" s="45">
        <f t="shared" si="12"/>
        <v>874.77777777777737</v>
      </c>
      <c r="R192" s="41">
        <f t="shared" si="14"/>
        <v>0.84671845491891062</v>
      </c>
      <c r="S192" s="46"/>
      <c r="T192" s="46"/>
      <c r="V192" s="1"/>
    </row>
    <row r="193" spans="1:24">
      <c r="A193" s="29" t="s">
        <v>1220</v>
      </c>
      <c r="B193" s="31" t="s">
        <v>4</v>
      </c>
      <c r="C193" s="6" t="s">
        <v>293</v>
      </c>
      <c r="D193" s="20" t="s">
        <v>294</v>
      </c>
      <c r="E193" s="19"/>
      <c r="F193" s="19"/>
      <c r="G193" s="21">
        <v>5</v>
      </c>
      <c r="H193" s="21">
        <f>VLOOKUP(C193,[3]total230428094233!$B:$F,5,0)</f>
        <v>2</v>
      </c>
      <c r="I193" s="21">
        <f t="shared" si="15"/>
        <v>1.1111111111111112</v>
      </c>
      <c r="J193" s="44">
        <f>IFERROR(VLOOKUP(C193,在庫貼り付け!B:C,2,0),0)</f>
        <v>10</v>
      </c>
      <c r="K193" s="44">
        <f>IFERROR(VLOOKUP(C193,在庫貼り付け!F:G,2,0),0)</f>
        <v>0</v>
      </c>
      <c r="L193" s="44">
        <f>IFERROR(VLOOKUP(C193,入荷予定貼り付け!B:C,2,0),0)</f>
        <v>0</v>
      </c>
      <c r="M193" s="44">
        <f>IFERROR(VLOOKUP(C193,入荷予定貼り付け!I:J,2,0),0)</f>
        <v>0</v>
      </c>
      <c r="N193" s="44">
        <f>IFERROR(VLOOKUP(C193,確保貼り付け!C:D,2,0),0)</f>
        <v>0</v>
      </c>
      <c r="O193" s="45">
        <f t="shared" si="10"/>
        <v>0</v>
      </c>
      <c r="P193" s="45">
        <f t="shared" si="11"/>
        <v>10</v>
      </c>
      <c r="Q193" s="45">
        <f t="shared" si="12"/>
        <v>8.8888888888888893</v>
      </c>
      <c r="R193" s="41">
        <f t="shared" si="14"/>
        <v>0.11111111111111112</v>
      </c>
      <c r="S193" s="46"/>
      <c r="T193" s="46"/>
      <c r="V193" s="1"/>
    </row>
    <row r="194" spans="1:24">
      <c r="A194" s="29" t="s">
        <v>1221</v>
      </c>
      <c r="B194" s="31" t="s">
        <v>4</v>
      </c>
      <c r="C194" s="17" t="s">
        <v>338</v>
      </c>
      <c r="D194" s="24" t="s">
        <v>339</v>
      </c>
      <c r="E194" s="23"/>
      <c r="F194" s="19">
        <v>2286</v>
      </c>
      <c r="G194" s="21">
        <v>1421</v>
      </c>
      <c r="H194" s="21">
        <f>VLOOKUP(C194,[3]total230428094233!$B:$F,5,0)</f>
        <v>1667</v>
      </c>
      <c r="I194" s="21">
        <f t="shared" si="15"/>
        <v>926.11111111111109</v>
      </c>
      <c r="J194" s="44">
        <f>IFERROR(VLOOKUP(C194,在庫貼り付け!B:C,2,0),0)</f>
        <v>0</v>
      </c>
      <c r="K194" s="44">
        <f>IFERROR(VLOOKUP(C194,在庫貼り付け!F:G,2,0),0)</f>
        <v>0</v>
      </c>
      <c r="L194" s="44">
        <f>IFERROR(VLOOKUP(C194,入荷予定貼り付け!B:C,2,0),0)</f>
        <v>0</v>
      </c>
      <c r="M194" s="44">
        <f>IFERROR(VLOOKUP(C194,入荷予定貼り付け!I:J,2,0),0)</f>
        <v>0</v>
      </c>
      <c r="N194" s="44">
        <f>IFERROR(VLOOKUP(C194,確保貼り付け!C:D,2,0),0)</f>
        <v>0</v>
      </c>
      <c r="O194" s="45">
        <f t="shared" ref="O194:O207" si="16">K194+M194-N194</f>
        <v>0</v>
      </c>
      <c r="P194" s="45">
        <f t="shared" si="11"/>
        <v>0</v>
      </c>
      <c r="Q194" s="45">
        <f t="shared" si="12"/>
        <v>-926.11111111111109</v>
      </c>
      <c r="R194" s="41" t="e">
        <f t="shared" si="14"/>
        <v>#DIV/0!</v>
      </c>
      <c r="S194" s="46"/>
      <c r="T194" s="46"/>
      <c r="V194" s="1"/>
    </row>
    <row r="195" spans="1:24">
      <c r="A195" s="29" t="s">
        <v>1222</v>
      </c>
      <c r="B195" s="31" t="s">
        <v>4</v>
      </c>
      <c r="C195" s="17" t="s">
        <v>340</v>
      </c>
      <c r="D195" s="24" t="s">
        <v>341</v>
      </c>
      <c r="E195" s="23" t="s">
        <v>342</v>
      </c>
      <c r="F195" s="19">
        <v>7185</v>
      </c>
      <c r="G195" s="21">
        <v>6168</v>
      </c>
      <c r="H195" s="21">
        <f>VLOOKUP(C195,[3]total230428094233!$B:$F,5,0)</f>
        <v>4131</v>
      </c>
      <c r="I195" s="21">
        <f t="shared" si="15"/>
        <v>2295</v>
      </c>
      <c r="J195" s="44">
        <f>IFERROR(VLOOKUP(C195,在庫貼り付け!B:C,2,0),0)</f>
        <v>529</v>
      </c>
      <c r="K195" s="44">
        <f>IFERROR(VLOOKUP(C195,在庫貼り付け!F:G,2,0),0)</f>
        <v>0</v>
      </c>
      <c r="L195" s="44">
        <f>IFERROR(VLOOKUP(C195,入荷予定貼り付け!B:C,2,0),0)</f>
        <v>0</v>
      </c>
      <c r="M195" s="44">
        <f>IFERROR(VLOOKUP(C195,入荷予定貼り付け!I:J,2,0),0)</f>
        <v>0</v>
      </c>
      <c r="N195" s="44">
        <f>IFERROR(VLOOKUP(C195,確保貼り付け!C:D,2,0),0)</f>
        <v>0</v>
      </c>
      <c r="O195" s="45">
        <f t="shared" si="16"/>
        <v>0</v>
      </c>
      <c r="P195" s="45">
        <f t="shared" ref="P195:P207" si="17">J195-N195+L195</f>
        <v>529</v>
      </c>
      <c r="Q195" s="45">
        <f t="shared" ref="Q195:Q206" si="18">SUM(J195:M195)-N195-I195</f>
        <v>-1766</v>
      </c>
      <c r="R195" s="41">
        <f t="shared" si="14"/>
        <v>4.3383742911153123</v>
      </c>
      <c r="S195" s="46"/>
      <c r="T195" s="46"/>
      <c r="V195" s="1"/>
    </row>
    <row r="196" spans="1:24">
      <c r="A196" s="29" t="s">
        <v>1223</v>
      </c>
      <c r="B196" s="31" t="s">
        <v>4</v>
      </c>
      <c r="C196" s="17" t="s">
        <v>344</v>
      </c>
      <c r="D196" s="24" t="s">
        <v>345</v>
      </c>
      <c r="E196" s="23"/>
      <c r="F196" s="19">
        <v>7385</v>
      </c>
      <c r="G196" s="21">
        <v>6339</v>
      </c>
      <c r="H196" s="21">
        <f>VLOOKUP(C196,[3]total230428094233!$B:$F,5,0)</f>
        <v>5858</v>
      </c>
      <c r="I196" s="21">
        <f t="shared" si="15"/>
        <v>3254.4444444444443</v>
      </c>
      <c r="J196" s="44">
        <f>IFERROR(VLOOKUP(C196,在庫貼り付け!B:C,2,0),0)</f>
        <v>2471</v>
      </c>
      <c r="K196" s="44">
        <f>IFERROR(VLOOKUP(C196,在庫貼り付け!F:G,2,0),0)</f>
        <v>0</v>
      </c>
      <c r="L196" s="44">
        <f>IFERROR(VLOOKUP(C196,入荷予定貼り付け!B:C,2,0),0)</f>
        <v>3000</v>
      </c>
      <c r="M196" s="44">
        <f>IFERROR(VLOOKUP(C196,入荷予定貼り付け!I:J,2,0),0)</f>
        <v>0</v>
      </c>
      <c r="N196" s="44">
        <f>IFERROR(VLOOKUP(C196,確保貼り付け!C:D,2,0),0)</f>
        <v>244</v>
      </c>
      <c r="O196" s="45">
        <f t="shared" si="16"/>
        <v>-244</v>
      </c>
      <c r="P196" s="45">
        <f t="shared" si="17"/>
        <v>5227</v>
      </c>
      <c r="Q196" s="45">
        <f t="shared" si="18"/>
        <v>1972.5555555555557</v>
      </c>
      <c r="R196" s="41">
        <f t="shared" si="14"/>
        <v>1.3170556230046315</v>
      </c>
      <c r="S196" s="46"/>
      <c r="T196" s="46"/>
      <c r="V196" s="1"/>
    </row>
    <row r="197" spans="1:24">
      <c r="A197" s="29" t="s">
        <v>1224</v>
      </c>
      <c r="B197" s="31" t="s">
        <v>4</v>
      </c>
      <c r="C197" s="17" t="s">
        <v>346</v>
      </c>
      <c r="D197" s="24" t="s">
        <v>347</v>
      </c>
      <c r="E197" s="23"/>
      <c r="F197" s="19">
        <v>2595</v>
      </c>
      <c r="G197" s="21">
        <v>2000</v>
      </c>
      <c r="H197" s="21">
        <f>VLOOKUP(C197,[3]total230428094233!$B:$F,5,0)</f>
        <v>1212</v>
      </c>
      <c r="I197" s="21">
        <f t="shared" si="15"/>
        <v>673.33333333333337</v>
      </c>
      <c r="J197" s="44">
        <f>IFERROR(VLOOKUP(C197,在庫貼り付け!B:C,2,0),0)</f>
        <v>0</v>
      </c>
      <c r="K197" s="44">
        <f>IFERROR(VLOOKUP(C197,在庫貼り付け!F:G,2,0),0)</f>
        <v>0</v>
      </c>
      <c r="L197" s="44">
        <f>IFERROR(VLOOKUP(C197,入荷予定貼り付け!B:C,2,0),0)</f>
        <v>0</v>
      </c>
      <c r="M197" s="44">
        <f>IFERROR(VLOOKUP(C197,入荷予定貼り付け!I:J,2,0),0)</f>
        <v>0</v>
      </c>
      <c r="N197" s="44">
        <f>IFERROR(VLOOKUP(C197,確保貼り付け!C:D,2,0),0)</f>
        <v>0</v>
      </c>
      <c r="O197" s="45">
        <f t="shared" si="16"/>
        <v>0</v>
      </c>
      <c r="P197" s="45">
        <f t="shared" si="17"/>
        <v>0</v>
      </c>
      <c r="Q197" s="45">
        <f t="shared" si="18"/>
        <v>-673.33333333333337</v>
      </c>
      <c r="R197" s="41" t="e">
        <f t="shared" si="14"/>
        <v>#DIV/0!</v>
      </c>
      <c r="S197" s="46"/>
      <c r="T197" s="46"/>
      <c r="V197" s="1"/>
    </row>
    <row r="198" spans="1:24" s="152" customFormat="1" ht="15.75">
      <c r="A198" s="144" t="s">
        <v>1225</v>
      </c>
      <c r="B198" s="155" t="s">
        <v>4</v>
      </c>
      <c r="C198" s="153" t="s">
        <v>348</v>
      </c>
      <c r="D198" s="154" t="s">
        <v>1311</v>
      </c>
      <c r="E198" s="153"/>
      <c r="F198" s="146">
        <v>2372</v>
      </c>
      <c r="G198" s="148">
        <v>1852</v>
      </c>
      <c r="H198" s="21">
        <f>VLOOKUP(C198,[3]total230428094233!$B:$F,5,0)</f>
        <v>1302</v>
      </c>
      <c r="I198" s="21">
        <f t="shared" si="15"/>
        <v>723.33333333333337</v>
      </c>
      <c r="J198" s="148">
        <f>IFERROR(VLOOKUP(C198,在庫貼り付け!B:C,2,0),0)</f>
        <v>221</v>
      </c>
      <c r="K198" s="148">
        <f>IFERROR(VLOOKUP(C198,在庫貼り付け!F:G,2,0),0)</f>
        <v>0</v>
      </c>
      <c r="L198" s="148">
        <f>IFERROR(VLOOKUP(C198,入荷予定貼り付け!B:C,2,0),0)</f>
        <v>0</v>
      </c>
      <c r="M198" s="148">
        <f>IFERROR(VLOOKUP(C198,入荷予定貼り付け!I:J,2,0),0)</f>
        <v>0</v>
      </c>
      <c r="N198" s="148">
        <f>IFERROR(VLOOKUP(C198,確保貼り付け!C:D,2,0),0)</f>
        <v>0</v>
      </c>
      <c r="O198" s="149">
        <f t="shared" si="16"/>
        <v>0</v>
      </c>
      <c r="P198" s="45">
        <f t="shared" si="17"/>
        <v>221</v>
      </c>
      <c r="Q198" s="45">
        <f t="shared" si="18"/>
        <v>-502.33333333333337</v>
      </c>
      <c r="R198" s="150">
        <f t="shared" si="14"/>
        <v>3.2730015082956263</v>
      </c>
      <c r="S198" s="151"/>
      <c r="T198" s="151"/>
      <c r="U198" s="152" t="s">
        <v>1284</v>
      </c>
    </row>
    <row r="199" spans="1:24">
      <c r="A199" s="29" t="s">
        <v>1267</v>
      </c>
      <c r="B199" s="31" t="s">
        <v>4</v>
      </c>
      <c r="C199" s="17" t="s">
        <v>715</v>
      </c>
      <c r="D199" s="24" t="s">
        <v>716</v>
      </c>
      <c r="E199" s="23"/>
      <c r="F199" s="19">
        <v>0</v>
      </c>
      <c r="G199" s="21">
        <v>0</v>
      </c>
      <c r="H199" s="21">
        <f>VLOOKUP(C199,[3]total230428094233!$B:$F,5,0)</f>
        <v>1787</v>
      </c>
      <c r="I199" s="21">
        <f t="shared" si="15"/>
        <v>992.77777777777783</v>
      </c>
      <c r="J199" s="44">
        <f>IFERROR(VLOOKUP(C199,在庫貼り付け!B:C,2,0),0)</f>
        <v>3373</v>
      </c>
      <c r="K199" s="44">
        <f>IFERROR(VLOOKUP(C199,在庫貼り付け!F:G,2,0),0)</f>
        <v>0</v>
      </c>
      <c r="L199" s="44">
        <f>IFERROR(VLOOKUP(C199,入荷予定貼り付け!B:C,2,0),0)</f>
        <v>0</v>
      </c>
      <c r="M199" s="44">
        <f>IFERROR(VLOOKUP(C199,入荷予定貼り付け!I:J,2,0),0)</f>
        <v>0</v>
      </c>
      <c r="N199" s="44">
        <f>IFERROR(VLOOKUP(C199,確保貼り付け!C:D,2,0),0)</f>
        <v>0</v>
      </c>
      <c r="O199" s="45">
        <f>K199+M199-N199</f>
        <v>0</v>
      </c>
      <c r="P199" s="45">
        <f t="shared" si="17"/>
        <v>3373</v>
      </c>
      <c r="Q199" s="45">
        <f t="shared" si="18"/>
        <v>2380.2222222222222</v>
      </c>
      <c r="R199" s="41">
        <f t="shared" ref="R199:R206" si="19">I199/SUM(J199:K199)</f>
        <v>0.29433079685080871</v>
      </c>
      <c r="S199" s="46"/>
      <c r="T199" s="46"/>
      <c r="V199" s="157" t="s">
        <v>2823</v>
      </c>
    </row>
    <row r="200" spans="1:24">
      <c r="A200" s="29" t="s">
        <v>1268</v>
      </c>
      <c r="B200" s="31" t="s">
        <v>4</v>
      </c>
      <c r="C200" s="17" t="s">
        <v>295</v>
      </c>
      <c r="D200" s="24" t="s">
        <v>296</v>
      </c>
      <c r="E200" s="23"/>
      <c r="F200" s="19">
        <v>3128</v>
      </c>
      <c r="G200" s="21">
        <v>4154</v>
      </c>
      <c r="H200" s="21">
        <f>VLOOKUP(C200,[3]total230428094233!$B:$F,5,0)</f>
        <v>2526</v>
      </c>
      <c r="I200" s="21">
        <f t="shared" si="15"/>
        <v>1403.3333333333333</v>
      </c>
      <c r="J200" s="44">
        <f>IFERROR(VLOOKUP(C200,在庫貼り付け!B:C,2,0),0)</f>
        <v>2886</v>
      </c>
      <c r="K200" s="44">
        <f>IFERROR(VLOOKUP(C200,在庫貼り付け!F:G,2,0),0)</f>
        <v>0</v>
      </c>
      <c r="L200" s="44">
        <f>IFERROR(VLOOKUP(C200,入荷予定貼り付け!B:C,2,0),0)</f>
        <v>0</v>
      </c>
      <c r="M200" s="44">
        <f>IFERROR(VLOOKUP(C200,入荷予定貼り付け!I:J,2,0),0)</f>
        <v>0</v>
      </c>
      <c r="N200" s="44">
        <f>IFERROR(VLOOKUP(C200,確保貼り付け!C:D,2,0),0)</f>
        <v>0</v>
      </c>
      <c r="O200" s="45">
        <f t="shared" si="16"/>
        <v>0</v>
      </c>
      <c r="P200" s="45">
        <f t="shared" si="17"/>
        <v>2886</v>
      </c>
      <c r="Q200" s="45">
        <f t="shared" si="18"/>
        <v>1482.6666666666667</v>
      </c>
      <c r="R200" s="41">
        <f t="shared" si="19"/>
        <v>0.4862554862554862</v>
      </c>
      <c r="S200" s="46"/>
      <c r="T200" s="46"/>
      <c r="V200" s="1"/>
    </row>
    <row r="201" spans="1:24">
      <c r="A201" s="29" t="s">
        <v>1269</v>
      </c>
      <c r="B201" s="31" t="s">
        <v>4</v>
      </c>
      <c r="C201" s="17" t="s">
        <v>349</v>
      </c>
      <c r="D201" s="24" t="s">
        <v>350</v>
      </c>
      <c r="E201" s="23"/>
      <c r="F201" s="19">
        <v>807</v>
      </c>
      <c r="G201" s="21">
        <v>965</v>
      </c>
      <c r="H201" s="21">
        <f>VLOOKUP(C201,[3]total230428094233!$B:$F,5,0)</f>
        <v>788</v>
      </c>
      <c r="I201" s="21">
        <f t="shared" si="15"/>
        <v>437.77777777777777</v>
      </c>
      <c r="J201" s="44">
        <f>IFERROR(VLOOKUP(C201,在庫貼り付け!B:C,2,0),0)</f>
        <v>0</v>
      </c>
      <c r="K201" s="44">
        <f>IFERROR(VLOOKUP(C201,在庫貼り付け!F:G,2,0),0)</f>
        <v>0</v>
      </c>
      <c r="L201" s="44">
        <f>IFERROR(VLOOKUP(C201,入荷予定貼り付け!B:C,2,0),0)</f>
        <v>0</v>
      </c>
      <c r="M201" s="44">
        <f>IFERROR(VLOOKUP(C201,入荷予定貼り付け!I:J,2,0),0)</f>
        <v>0</v>
      </c>
      <c r="N201" s="44">
        <f>IFERROR(VLOOKUP(C201,確保貼り付け!C:D,2,0),0)</f>
        <v>0</v>
      </c>
      <c r="O201" s="45">
        <f t="shared" si="16"/>
        <v>0</v>
      </c>
      <c r="P201" s="45">
        <f t="shared" si="17"/>
        <v>0</v>
      </c>
      <c r="Q201" s="45">
        <f t="shared" si="18"/>
        <v>-437.77777777777777</v>
      </c>
      <c r="R201" s="41" t="e">
        <f t="shared" si="19"/>
        <v>#DIV/0!</v>
      </c>
      <c r="S201" s="46"/>
      <c r="T201" s="46"/>
      <c r="V201" s="1"/>
    </row>
    <row r="202" spans="1:24">
      <c r="A202" s="158" t="s">
        <v>1270</v>
      </c>
      <c r="B202" s="164" t="s">
        <v>4</v>
      </c>
      <c r="C202" s="165" t="s">
        <v>2882</v>
      </c>
      <c r="D202" s="166" t="s">
        <v>359</v>
      </c>
      <c r="E202" s="167"/>
      <c r="F202" s="168">
        <v>3004</v>
      </c>
      <c r="G202" s="159">
        <v>2368</v>
      </c>
      <c r="H202" s="159">
        <f>VLOOKUP(C202,[3]total230428094233!$B:$F,5,0)</f>
        <v>1958</v>
      </c>
      <c r="I202" s="159">
        <f t="shared" si="15"/>
        <v>1087.7777777777778</v>
      </c>
      <c r="J202" s="160">
        <f>IFERROR(VLOOKUP(C202,在庫貼り付け!B:C,2,0),0)</f>
        <v>491</v>
      </c>
      <c r="K202" s="160">
        <f>IFERROR(VLOOKUP(C202,在庫貼り付け!F:G,2,0),0)</f>
        <v>0</v>
      </c>
      <c r="L202" s="160">
        <f>IFERROR(VLOOKUP(C202,入荷予定貼り付け!B:C,2,0),0)</f>
        <v>0</v>
      </c>
      <c r="M202" s="160">
        <f>IFERROR(VLOOKUP(C202,入荷予定貼り付け!I:J,2,0),0)</f>
        <v>0</v>
      </c>
      <c r="N202" s="160">
        <f>IFERROR(VLOOKUP(C202,確保貼り付け!C:D,2,0),0)</f>
        <v>0</v>
      </c>
      <c r="O202" s="161">
        <f t="shared" si="16"/>
        <v>0</v>
      </c>
      <c r="P202" s="45">
        <f t="shared" si="17"/>
        <v>491</v>
      </c>
      <c r="Q202" s="45">
        <f t="shared" si="18"/>
        <v>-596.77777777777783</v>
      </c>
      <c r="R202" s="162">
        <f t="shared" si="19"/>
        <v>2.2154333559628876</v>
      </c>
      <c r="S202" s="163"/>
      <c r="T202" s="163"/>
      <c r="U202" s="1" t="s">
        <v>2792</v>
      </c>
      <c r="V202" s="1"/>
    </row>
    <row r="203" spans="1:24" s="9" customFormat="1">
      <c r="A203" s="29" t="s">
        <v>1281</v>
      </c>
      <c r="B203" s="30" t="s">
        <v>4</v>
      </c>
      <c r="C203" s="9" t="s">
        <v>1315</v>
      </c>
      <c r="D203" s="9" t="s">
        <v>1318</v>
      </c>
      <c r="H203" s="21">
        <f>VLOOKUP(C203,[3]total230428094233!$B:$F,5,0)</f>
        <v>151</v>
      </c>
      <c r="I203" s="21">
        <f t="shared" si="15"/>
        <v>83.888888888888886</v>
      </c>
      <c r="J203" s="44">
        <f>IFERROR(VLOOKUP(C203,在庫貼り付け!B:C,2,0),0)</f>
        <v>148</v>
      </c>
      <c r="K203" s="44">
        <f>IFERROR(VLOOKUP(C203,在庫貼り付け!F:G,2,0),0)</f>
        <v>0</v>
      </c>
      <c r="L203" s="44">
        <f>IFERROR(VLOOKUP(C203,入荷予定貼り付け!B:C,2,0),0)</f>
        <v>0</v>
      </c>
      <c r="M203" s="44">
        <f>IFERROR(VLOOKUP(C203,入荷予定貼り付け!I:J,2,0),0)</f>
        <v>0</v>
      </c>
      <c r="N203" s="44">
        <f>IFERROR(VLOOKUP(C203,確保貼り付け!C:D,2,0),0)</f>
        <v>0</v>
      </c>
      <c r="O203" s="45">
        <f t="shared" si="16"/>
        <v>0</v>
      </c>
      <c r="P203" s="45">
        <f t="shared" si="17"/>
        <v>148</v>
      </c>
      <c r="Q203" s="45">
        <f t="shared" si="18"/>
        <v>64.111111111111114</v>
      </c>
      <c r="R203" s="41">
        <f t="shared" si="19"/>
        <v>0.56681681681681684</v>
      </c>
      <c r="S203" s="13"/>
      <c r="T203" s="13"/>
      <c r="W203" s="143"/>
      <c r="X203" s="143"/>
    </row>
    <row r="204" spans="1:24" s="9" customFormat="1">
      <c r="A204" s="29" t="s">
        <v>1282</v>
      </c>
      <c r="B204" s="30" t="s">
        <v>4</v>
      </c>
      <c r="C204" s="9" t="s">
        <v>1316</v>
      </c>
      <c r="D204" s="49" t="s">
        <v>1318</v>
      </c>
      <c r="E204" s="50"/>
      <c r="F204" s="50"/>
      <c r="G204" s="8"/>
      <c r="H204" s="21">
        <f>VLOOKUP(C204,[3]total230428094233!$B:$F,5,0)</f>
        <v>22</v>
      </c>
      <c r="I204" s="21">
        <f t="shared" si="15"/>
        <v>12.222222222222221</v>
      </c>
      <c r="J204" s="44">
        <f>IFERROR(VLOOKUP(C204,在庫貼り付け!B:C,2,0),0)</f>
        <v>341</v>
      </c>
      <c r="K204" s="44">
        <f>IFERROR(VLOOKUP(C204,在庫貼り付け!F:G,2,0),0)</f>
        <v>0</v>
      </c>
      <c r="L204" s="44">
        <f>IFERROR(VLOOKUP(C204,入荷予定貼り付け!B:C,2,0),0)</f>
        <v>0</v>
      </c>
      <c r="M204" s="44">
        <f>IFERROR(VLOOKUP(C204,入荷予定貼り付け!I:J,2,0),0)</f>
        <v>0</v>
      </c>
      <c r="N204" s="44">
        <f>IFERROR(VLOOKUP(C204,確保貼り付け!C:D,2,0),0)</f>
        <v>0</v>
      </c>
      <c r="O204" s="45">
        <f t="shared" si="16"/>
        <v>0</v>
      </c>
      <c r="P204" s="45">
        <f t="shared" si="17"/>
        <v>341</v>
      </c>
      <c r="Q204" s="45">
        <f t="shared" si="18"/>
        <v>328.77777777777777</v>
      </c>
      <c r="R204" s="41">
        <f t="shared" si="19"/>
        <v>3.5842293906810034E-2</v>
      </c>
      <c r="S204" s="13"/>
      <c r="T204" s="13"/>
      <c r="W204" s="143"/>
      <c r="X204" s="143"/>
    </row>
    <row r="205" spans="1:24" s="9" customFormat="1">
      <c r="A205" s="29" t="s">
        <v>1283</v>
      </c>
      <c r="B205" s="30" t="s">
        <v>4</v>
      </c>
      <c r="C205" s="49" t="s">
        <v>1317</v>
      </c>
      <c r="D205" s="49" t="s">
        <v>1318</v>
      </c>
      <c r="E205" s="50"/>
      <c r="F205" s="50"/>
      <c r="G205" s="8"/>
      <c r="H205" s="21">
        <f>VLOOKUP(C205,[3]total230428094233!$B:$F,5,0)</f>
        <v>1208</v>
      </c>
      <c r="I205" s="21">
        <f t="shared" si="15"/>
        <v>671.11111111111109</v>
      </c>
      <c r="J205" s="44">
        <f>IFERROR(VLOOKUP(C205,在庫貼り付け!B:C,2,0),0)</f>
        <v>429</v>
      </c>
      <c r="K205" s="44">
        <f>IFERROR(VLOOKUP(C205,在庫貼り付け!F:G,2,0),0)</f>
        <v>0</v>
      </c>
      <c r="L205" s="44">
        <f>IFERROR(VLOOKUP(C205,入荷予定貼り付け!B:C,2,0),0)</f>
        <v>0</v>
      </c>
      <c r="M205" s="44">
        <f>IFERROR(VLOOKUP(C205,入荷予定貼り付け!I:J,2,0),0)</f>
        <v>0</v>
      </c>
      <c r="N205" s="44">
        <f>IFERROR(VLOOKUP(C205,確保貼り付け!C:D,2,0),0)</f>
        <v>250</v>
      </c>
      <c r="O205" s="45">
        <f t="shared" si="16"/>
        <v>-250</v>
      </c>
      <c r="P205" s="45">
        <f t="shared" si="17"/>
        <v>179</v>
      </c>
      <c r="Q205" s="45">
        <f t="shared" si="18"/>
        <v>-492.11111111111109</v>
      </c>
      <c r="R205" s="41">
        <f t="shared" si="19"/>
        <v>1.5643615643615643</v>
      </c>
      <c r="S205" s="13"/>
      <c r="T205" s="13"/>
      <c r="U205" s="9" t="s">
        <v>2792</v>
      </c>
      <c r="V205" s="9" t="s">
        <v>2824</v>
      </c>
      <c r="W205" s="143"/>
      <c r="X205" s="143"/>
    </row>
    <row r="206" spans="1:24">
      <c r="A206" s="29"/>
      <c r="B206" s="30" t="s">
        <v>4</v>
      </c>
      <c r="C206" s="49" t="s">
        <v>2876</v>
      </c>
      <c r="D206" s="49" t="s">
        <v>2877</v>
      </c>
      <c r="E206" s="50"/>
      <c r="F206" s="50"/>
      <c r="G206" s="8"/>
      <c r="H206" s="21">
        <f>VLOOKUP(C206,[3]total230428094233!$B:$F,5,0)</f>
        <v>19</v>
      </c>
      <c r="I206" s="21">
        <f t="shared" si="15"/>
        <v>10.555555555555555</v>
      </c>
      <c r="J206" s="44">
        <f>IFERROR(VLOOKUP(C206,在庫貼り付け!B:C,2,0),0)</f>
        <v>4109</v>
      </c>
      <c r="K206" s="44">
        <f>IFERROR(VLOOKUP(C206,在庫貼り付け!F:G,2,0),0)</f>
        <v>160</v>
      </c>
      <c r="L206" s="44">
        <f>IFERROR(VLOOKUP(C206,入荷予定貼り付け!B:C,2,0),0)</f>
        <v>0</v>
      </c>
      <c r="M206" s="44">
        <f>IFERROR(VLOOKUP(C206,入荷予定貼り付け!I:J,2,0),0)</f>
        <v>0</v>
      </c>
      <c r="N206" s="44">
        <f>IFERROR(VLOOKUP(C206,確保貼り付け!C:D,2,0),0)</f>
        <v>160</v>
      </c>
      <c r="O206" s="45">
        <f t="shared" si="16"/>
        <v>0</v>
      </c>
      <c r="P206" s="45">
        <f t="shared" si="17"/>
        <v>3949</v>
      </c>
      <c r="Q206" s="45">
        <f t="shared" si="18"/>
        <v>4098.4444444444443</v>
      </c>
      <c r="R206" s="41">
        <f t="shared" si="19"/>
        <v>2.472606126857708E-3</v>
      </c>
      <c r="S206" s="13"/>
      <c r="T206" s="13"/>
      <c r="V206" s="1"/>
    </row>
    <row r="207" spans="1:24">
      <c r="A207" s="29"/>
      <c r="B207" s="30" t="s">
        <v>4</v>
      </c>
      <c r="C207" s="49" t="s">
        <v>2878</v>
      </c>
      <c r="D207" s="49" t="s">
        <v>2879</v>
      </c>
      <c r="E207" s="50"/>
      <c r="F207" s="50"/>
      <c r="G207" s="8"/>
      <c r="H207" s="21"/>
      <c r="I207" s="21">
        <f t="shared" si="15"/>
        <v>0</v>
      </c>
      <c r="J207" s="44">
        <f>IFERROR(VLOOKUP(C207,在庫貼り付け!B:C,2,0),0)</f>
        <v>3541</v>
      </c>
      <c r="K207" s="44">
        <f>IFERROR(VLOOKUP(C207,在庫貼り付け!F:G,2,0),0)</f>
        <v>0</v>
      </c>
      <c r="L207" s="44">
        <f>IFERROR(VLOOKUP(C207,入荷予定貼り付け!B:C,2,0),0)</f>
        <v>0</v>
      </c>
      <c r="M207" s="44">
        <f>IFERROR(VLOOKUP(C207,入荷予定貼り付け!I:J,2,0),0)</f>
        <v>0</v>
      </c>
      <c r="N207" s="44">
        <f>IFERROR(VLOOKUP(C207,確保貼り付け!C:D,2,0),0)</f>
        <v>0</v>
      </c>
      <c r="O207" s="45">
        <f t="shared" si="16"/>
        <v>0</v>
      </c>
      <c r="P207" s="45">
        <f t="shared" si="17"/>
        <v>3541</v>
      </c>
      <c r="Q207" s="45">
        <f>SUM(J207:M207)-N207-I207</f>
        <v>3541</v>
      </c>
      <c r="R207" s="41">
        <f>I207/SUM(J207:K207)</f>
        <v>0</v>
      </c>
      <c r="S207" s="13"/>
      <c r="T207" s="13"/>
      <c r="V207" s="1"/>
    </row>
    <row r="208" spans="1:24">
      <c r="S208" s="1" t="s">
        <v>2874</v>
      </c>
      <c r="V208" s="1"/>
    </row>
    <row r="209" spans="19:19">
      <c r="S209" s="1" t="s">
        <v>2875</v>
      </c>
    </row>
    <row r="210" spans="19:19">
      <c r="S210" s="1" t="s">
        <v>2880</v>
      </c>
    </row>
  </sheetData>
  <autoFilter ref="A1:W208" xr:uid="{00000000-0009-0000-0000-00003D000000}">
    <filterColumn colId="9" showButton="0"/>
    <filterColumn colId="11" showButton="0"/>
  </autoFilter>
  <mergeCells count="2">
    <mergeCell ref="J1:K1"/>
    <mergeCell ref="L1:M1"/>
  </mergeCells>
  <phoneticPr fontId="14"/>
  <conditionalFormatting sqref="R1:R1048576">
    <cfRule type="cellIs" dxfId="1" priority="1" operator="lessThan">
      <formula>0.33</formula>
    </cfRule>
  </conditionalFormatting>
  <dataValidations disablePrompts="1" count="2">
    <dataValidation imeMode="hiragana" allowBlank="1" showInputMessage="1" showErrorMessage="1" sqref="D62:F62 D147:F202 D1:E58 E204:F64459 E63:F146 F1:F60 E59 E61:F61 D60:E60 D204:D64404 D70:D143" xr:uid="{00000000-0002-0000-3D00-000000000000}"/>
    <dataValidation imeMode="off" allowBlank="1" showInputMessage="1" showErrorMessage="1" sqref="C62 C1:C58 C205:C64404 C60 C70:C202" xr:uid="{00000000-0002-0000-3D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Y221"/>
  <sheetViews>
    <sheetView zoomScaleNormal="100" workbookViewId="0">
      <pane xSplit="4" ySplit="1" topLeftCell="E107" activePane="bottomRight" state="frozen"/>
      <selection pane="topRight" activeCell="E1" sqref="E1"/>
      <selection pane="bottomLeft" activeCell="A2" sqref="A2"/>
      <selection pane="bottomRight" activeCell="F16" sqref="F16"/>
    </sheetView>
  </sheetViews>
  <sheetFormatPr defaultColWidth="9" defaultRowHeight="18.75"/>
  <cols>
    <col min="1" max="1" width="5.125" style="1" bestFit="1" customWidth="1"/>
    <col min="2" max="2" width="11.25" style="1" bestFit="1" customWidth="1"/>
    <col min="3" max="3" width="15" style="25" customWidth="1"/>
    <col min="4" max="4" width="20.375" style="25" customWidth="1"/>
    <col min="5" max="5" width="3.375" style="26" customWidth="1"/>
    <col min="6" max="6" width="10.375" style="26" customWidth="1"/>
    <col min="7" max="8" width="10.375" style="27" customWidth="1"/>
    <col min="9" max="9" width="10.375" style="1" customWidth="1"/>
    <col min="10" max="11" width="8.625" style="1" customWidth="1"/>
    <col min="12" max="13" width="8.625" style="22" customWidth="1"/>
    <col min="14" max="14" width="8.625" style="1" customWidth="1"/>
    <col min="15" max="15" width="12.625" style="1" bestFit="1" customWidth="1"/>
    <col min="16" max="16" width="11.125" style="1" customWidth="1"/>
    <col min="17" max="17" width="19.125" style="1" customWidth="1"/>
    <col min="18" max="18" width="11.25" style="42" customWidth="1"/>
    <col min="19" max="20" width="22.125" style="1" customWidth="1"/>
    <col min="21" max="21" width="18.5" style="1" customWidth="1"/>
    <col min="22" max="22" width="9" style="157"/>
    <col min="25" max="16384" width="9" style="1"/>
  </cols>
  <sheetData>
    <row r="1" spans="1:22" ht="47.25">
      <c r="A1" s="3"/>
      <c r="B1" s="4" t="s">
        <v>0</v>
      </c>
      <c r="C1" s="4" t="s">
        <v>1</v>
      </c>
      <c r="D1" s="5" t="s">
        <v>2</v>
      </c>
      <c r="E1" s="5" t="s">
        <v>3</v>
      </c>
      <c r="F1" s="32" t="s">
        <v>361</v>
      </c>
      <c r="G1" s="28" t="s">
        <v>360</v>
      </c>
      <c r="H1" s="33" t="s">
        <v>2804</v>
      </c>
      <c r="I1" s="47" t="s">
        <v>1307</v>
      </c>
      <c r="J1" s="441" t="s">
        <v>1278</v>
      </c>
      <c r="K1" s="442"/>
      <c r="L1" s="443" t="s">
        <v>1229</v>
      </c>
      <c r="M1" s="444"/>
      <c r="N1" s="43" t="s">
        <v>1279</v>
      </c>
      <c r="O1" s="34" t="s">
        <v>1226</v>
      </c>
      <c r="P1" s="34" t="s">
        <v>1227</v>
      </c>
      <c r="Q1" s="34" t="s">
        <v>1228</v>
      </c>
      <c r="R1" s="40" t="s">
        <v>1263</v>
      </c>
      <c r="S1" s="28" t="s">
        <v>2913</v>
      </c>
      <c r="T1" s="2" t="s">
        <v>2915</v>
      </c>
      <c r="V1" s="157" t="s">
        <v>2840</v>
      </c>
    </row>
    <row r="2" spans="1:22">
      <c r="A2" s="29" t="s">
        <v>1042</v>
      </c>
      <c r="B2" s="30" t="s">
        <v>356</v>
      </c>
      <c r="C2" s="7" t="s">
        <v>1272</v>
      </c>
      <c r="D2" s="20" t="s">
        <v>1274</v>
      </c>
      <c r="E2" s="19"/>
      <c r="F2" s="19"/>
      <c r="G2" s="21"/>
      <c r="H2" s="21">
        <f>VLOOKUP(C2,[3]total230428094233!$B:$F,5,0)</f>
        <v>17</v>
      </c>
      <c r="I2" s="21">
        <f>H2*5/9</f>
        <v>9.4444444444444446</v>
      </c>
      <c r="J2" s="44">
        <f>IFERROR(VLOOKUP(C2,在庫貼り付け!B:C,2,0),0)</f>
        <v>612</v>
      </c>
      <c r="K2" s="44">
        <f>IFERROR(VLOOKUP(C2,在庫貼り付け!F:G,2,0),0)</f>
        <v>680</v>
      </c>
      <c r="L2" s="44">
        <f>IFERROR(VLOOKUP(C2,入荷予定貼り付け!B:C,2,0),0)</f>
        <v>0</v>
      </c>
      <c r="M2" s="44">
        <f>IFERROR(VLOOKUP(C2,入荷予定貼り付け!I:J,2,0),0)</f>
        <v>0</v>
      </c>
      <c r="N2" s="44">
        <f>IFERROR(VLOOKUP(C2,確保貼り付け!C:D,2,0),0)</f>
        <v>680</v>
      </c>
      <c r="O2" s="45">
        <f t="shared" ref="O2:O65" si="0">K2+M2-N2</f>
        <v>0</v>
      </c>
      <c r="P2" s="45">
        <f t="shared" ref="P2:P12" si="1">SUM(J2:M2)-N2</f>
        <v>612</v>
      </c>
      <c r="Q2" s="45">
        <f>P2-I2</f>
        <v>602.55555555555554</v>
      </c>
      <c r="R2" s="41">
        <f>I2/SUM(J2:K2)</f>
        <v>7.3099415204678367E-3</v>
      </c>
      <c r="S2" s="46"/>
      <c r="T2" s="188" t="s">
        <v>2916</v>
      </c>
      <c r="V2" s="1"/>
    </row>
    <row r="3" spans="1:22" ht="18" customHeight="1">
      <c r="A3" s="29" t="s">
        <v>1043</v>
      </c>
      <c r="B3" s="30" t="s">
        <v>356</v>
      </c>
      <c r="C3" s="15" t="s">
        <v>1273</v>
      </c>
      <c r="D3" s="20" t="s">
        <v>1274</v>
      </c>
      <c r="E3" s="19"/>
      <c r="F3" s="19"/>
      <c r="G3" s="21"/>
      <c r="H3" s="21">
        <f>VLOOKUP(C3,[3]total230428094233!$B:$F,5,0)</f>
        <v>1517</v>
      </c>
      <c r="I3" s="21">
        <f t="shared" ref="I3:I67" si="2">H3*5/9</f>
        <v>842.77777777777783</v>
      </c>
      <c r="J3" s="44">
        <f>IFERROR(VLOOKUP(C3,在庫貼り付け!B:C,2,0),0)</f>
        <v>1071</v>
      </c>
      <c r="K3" s="44">
        <f>IFERROR(VLOOKUP(C3,在庫貼り付け!F:G,2,0),0)</f>
        <v>1550</v>
      </c>
      <c r="L3" s="44">
        <f>IFERROR(VLOOKUP(C3,入荷予定貼り付け!B:C,2,0),0)</f>
        <v>0</v>
      </c>
      <c r="M3" s="44">
        <f>IFERROR(VLOOKUP(C3,入荷予定貼り付け!I:J,2,0),0)</f>
        <v>0</v>
      </c>
      <c r="N3" s="44">
        <f>IFERROR(VLOOKUP(C3,確保貼り付け!C:D,2,0),0)</f>
        <v>1550</v>
      </c>
      <c r="O3" s="45">
        <f>K3+M3-N3</f>
        <v>0</v>
      </c>
      <c r="P3" s="45">
        <f t="shared" si="1"/>
        <v>1071</v>
      </c>
      <c r="Q3" s="45">
        <f>P3-I3</f>
        <v>228.22222222222217</v>
      </c>
      <c r="R3" s="41">
        <f>I3/SUM(J3:K3)</f>
        <v>0.32154817923608464</v>
      </c>
      <c r="S3" s="46"/>
      <c r="T3" s="46"/>
      <c r="U3" s="14" t="s">
        <v>2868</v>
      </c>
      <c r="V3" s="157" t="s">
        <v>2814</v>
      </c>
    </row>
    <row r="4" spans="1:22">
      <c r="A4" s="29" t="s">
        <v>1304</v>
      </c>
      <c r="B4" s="30" t="s">
        <v>356</v>
      </c>
      <c r="C4" s="7" t="s">
        <v>215</v>
      </c>
      <c r="D4" s="20" t="s">
        <v>1262</v>
      </c>
      <c r="E4" s="19" t="s">
        <v>216</v>
      </c>
      <c r="F4" s="19">
        <v>1</v>
      </c>
      <c r="G4" s="21">
        <v>0</v>
      </c>
      <c r="H4" s="21">
        <f>VLOOKUP(C4,[3]total230428094233!$B:$F,5,0)</f>
        <v>4</v>
      </c>
      <c r="I4" s="21">
        <f t="shared" si="2"/>
        <v>2.2222222222222223</v>
      </c>
      <c r="J4" s="44">
        <f>IFERROR(VLOOKUP(C4,在庫貼り付け!B:C,2,0),0)</f>
        <v>1</v>
      </c>
      <c r="K4" s="44">
        <f>IFERROR(VLOOKUP(C4,在庫貼り付け!F:G,2,0),0)</f>
        <v>0</v>
      </c>
      <c r="L4" s="44">
        <f>IFERROR(VLOOKUP(C4,入荷予定貼り付け!B:C,2,0),0)</f>
        <v>0</v>
      </c>
      <c r="M4" s="44">
        <f>IFERROR(VLOOKUP(C4,入荷予定貼り付け!I:J,2,0),0)</f>
        <v>0</v>
      </c>
      <c r="N4" s="44">
        <f>IFERROR(VLOOKUP(C4,確保貼り付け!C:D,2,0),0)</f>
        <v>0</v>
      </c>
      <c r="O4" s="45">
        <f t="shared" si="0"/>
        <v>0</v>
      </c>
      <c r="P4" s="45">
        <f t="shared" si="1"/>
        <v>1</v>
      </c>
      <c r="Q4" s="45">
        <f t="shared" ref="Q4:Q67" si="3">P4-I4</f>
        <v>-1.2222222222222223</v>
      </c>
      <c r="R4" s="41">
        <f t="shared" ref="R4:R68" si="4">I4/SUM(J4:K4)</f>
        <v>2.2222222222222223</v>
      </c>
      <c r="S4" s="46"/>
      <c r="T4" s="46"/>
      <c r="U4" s="1" t="s">
        <v>2799</v>
      </c>
      <c r="V4" s="1"/>
    </row>
    <row r="5" spans="1:22">
      <c r="A5" s="29" t="s">
        <v>1044</v>
      </c>
      <c r="B5" s="30" t="s">
        <v>5</v>
      </c>
      <c r="C5" s="17" t="s">
        <v>1039</v>
      </c>
      <c r="D5" s="24" t="s">
        <v>1041</v>
      </c>
      <c r="E5" s="23"/>
      <c r="F5" s="19"/>
      <c r="G5" s="21"/>
      <c r="H5" s="21">
        <f>VLOOKUP(C5,[3]total230428094233!$B:$F,5,0)</f>
        <v>1038</v>
      </c>
      <c r="I5" s="21">
        <f t="shared" si="2"/>
        <v>576.66666666666663</v>
      </c>
      <c r="J5" s="44">
        <f>IFERROR(VLOOKUP(C5,在庫貼り付け!B:C,2,0),0)</f>
        <v>37</v>
      </c>
      <c r="K5" s="44">
        <f>IFERROR(VLOOKUP(C5,在庫貼り付け!F:G,2,0),0)</f>
        <v>0</v>
      </c>
      <c r="L5" s="44">
        <f>IFERROR(VLOOKUP(C5,入荷予定貼り付け!B:C,2,0),0)</f>
        <v>0</v>
      </c>
      <c r="M5" s="44">
        <f>IFERROR(VLOOKUP(C5,入荷予定貼り付け!I:J,2,0),0)</f>
        <v>0</v>
      </c>
      <c r="N5" s="44">
        <f>IFERROR(VLOOKUP(C5,確保貼り付け!C:D,2,0),0)</f>
        <v>0</v>
      </c>
      <c r="O5" s="45">
        <f t="shared" si="0"/>
        <v>0</v>
      </c>
      <c r="P5" s="45">
        <f t="shared" si="1"/>
        <v>37</v>
      </c>
      <c r="Q5" s="45">
        <f t="shared" si="3"/>
        <v>-539.66666666666663</v>
      </c>
      <c r="R5" s="41">
        <f t="shared" si="4"/>
        <v>15.585585585585585</v>
      </c>
      <c r="S5" s="46"/>
      <c r="T5" s="46"/>
      <c r="V5" s="1"/>
    </row>
    <row r="6" spans="1:22">
      <c r="A6" s="29" t="s">
        <v>1045</v>
      </c>
      <c r="B6" s="30" t="s">
        <v>5</v>
      </c>
      <c r="C6" s="17" t="s">
        <v>1040</v>
      </c>
      <c r="D6" s="18" t="s">
        <v>1041</v>
      </c>
      <c r="E6" s="17"/>
      <c r="F6" s="6"/>
      <c r="G6" s="8"/>
      <c r="H6" s="21">
        <f>VLOOKUP(C6,[3]total230428094233!$B:$F,5,0)</f>
        <v>33</v>
      </c>
      <c r="I6" s="21">
        <f t="shared" si="2"/>
        <v>18.333333333333332</v>
      </c>
      <c r="J6" s="44">
        <f>IFERROR(VLOOKUP(C6,在庫貼り付け!B:C,2,0),0)</f>
        <v>2728</v>
      </c>
      <c r="K6" s="44">
        <f>IFERROR(VLOOKUP(C6,在庫貼り付け!F:G,2,0),0)</f>
        <v>0</v>
      </c>
      <c r="L6" s="44">
        <f>IFERROR(VLOOKUP(C6,入荷予定貼り付け!B:C,2,0),0)</f>
        <v>15000</v>
      </c>
      <c r="M6" s="44">
        <f>IFERROR(VLOOKUP(C6,入荷予定貼り付け!I:J,2,0),0)</f>
        <v>0</v>
      </c>
      <c r="N6" s="44">
        <f>IFERROR(VLOOKUP(C6,確保貼り付け!C:D,2,0),0)</f>
        <v>1000</v>
      </c>
      <c r="O6" s="45">
        <f t="shared" si="0"/>
        <v>-1000</v>
      </c>
      <c r="P6" s="45">
        <f t="shared" si="1"/>
        <v>16728</v>
      </c>
      <c r="Q6" s="45">
        <f t="shared" si="3"/>
        <v>16709.666666666668</v>
      </c>
      <c r="R6" s="41">
        <f t="shared" si="4"/>
        <v>6.720430107526881E-3</v>
      </c>
      <c r="S6" s="46"/>
      <c r="T6" s="46"/>
      <c r="V6" s="1"/>
    </row>
    <row r="7" spans="1:22">
      <c r="A7" s="29" t="s">
        <v>1046</v>
      </c>
      <c r="B7" s="145" t="s">
        <v>5</v>
      </c>
      <c r="C7" s="153" t="s">
        <v>1249</v>
      </c>
      <c r="D7" s="154" t="s">
        <v>1251</v>
      </c>
      <c r="E7" s="153"/>
      <c r="F7" s="146"/>
      <c r="G7" s="148"/>
      <c r="H7" s="148">
        <f>VLOOKUP(C7,[3]total230428094233!$B:$F,5,0)</f>
        <v>12591</v>
      </c>
      <c r="I7" s="148">
        <f t="shared" si="2"/>
        <v>6995</v>
      </c>
      <c r="J7" s="44">
        <f>IFERROR(VLOOKUP(C7,在庫貼り付け!B:C,2,0),0)</f>
        <v>3582</v>
      </c>
      <c r="K7" s="44">
        <f>IFERROR(VLOOKUP(C7,在庫貼り付け!F:G,2,0),0)</f>
        <v>2350</v>
      </c>
      <c r="L7" s="44">
        <f>IFERROR(VLOOKUP(C7,入荷予定貼り付け!B:C,2,0),0)</f>
        <v>0</v>
      </c>
      <c r="M7" s="44">
        <f>IFERROR(VLOOKUP(C7,入荷予定貼り付け!I:J,2,0),0)</f>
        <v>0</v>
      </c>
      <c r="N7" s="44">
        <f>IFERROR(VLOOKUP(C7,確保貼り付け!C:D,2,0),0)</f>
        <v>2450</v>
      </c>
      <c r="O7" s="45">
        <f t="shared" si="0"/>
        <v>-100</v>
      </c>
      <c r="P7" s="45">
        <f t="shared" si="1"/>
        <v>3482</v>
      </c>
      <c r="Q7" s="45">
        <f>P7-I7</f>
        <v>-3513</v>
      </c>
      <c r="R7" s="41">
        <f t="shared" si="4"/>
        <v>1.1791975724881996</v>
      </c>
      <c r="S7" s="46" t="s">
        <v>2909</v>
      </c>
      <c r="T7" s="46" t="s">
        <v>2909</v>
      </c>
      <c r="U7" s="1" t="s">
        <v>2799</v>
      </c>
      <c r="V7" s="157" t="s">
        <v>2827</v>
      </c>
    </row>
    <row r="8" spans="1:22">
      <c r="A8" s="29" t="s">
        <v>1047</v>
      </c>
      <c r="B8" s="145" t="s">
        <v>5</v>
      </c>
      <c r="C8" s="153" t="s">
        <v>1250</v>
      </c>
      <c r="D8" s="154" t="s">
        <v>1252</v>
      </c>
      <c r="E8" s="153"/>
      <c r="F8" s="146"/>
      <c r="G8" s="148"/>
      <c r="H8" s="148">
        <f>VLOOKUP(C8,[3]total230428094233!$B:$F,5,0)</f>
        <v>1764</v>
      </c>
      <c r="I8" s="148">
        <f t="shared" si="2"/>
        <v>980</v>
      </c>
      <c r="J8" s="44">
        <f>IFERROR(VLOOKUP(C8,在庫貼り付け!B:C,2,0),0)</f>
        <v>2</v>
      </c>
      <c r="K8" s="44">
        <f>IFERROR(VLOOKUP(C8,在庫貼り付け!F:G,2,0),0)</f>
        <v>0</v>
      </c>
      <c r="L8" s="44">
        <f>IFERROR(VLOOKUP(C8,入荷予定貼り付け!B:C,2,0),0)</f>
        <v>0</v>
      </c>
      <c r="M8" s="44">
        <f>IFERROR(VLOOKUP(C8,入荷予定貼り付け!I:J,2,0),0)</f>
        <v>0</v>
      </c>
      <c r="N8" s="44">
        <f>IFERROR(VLOOKUP(C8,確保貼り付け!C:D,2,0),0)</f>
        <v>0</v>
      </c>
      <c r="O8" s="45">
        <f t="shared" si="0"/>
        <v>0</v>
      </c>
      <c r="P8" s="45">
        <f t="shared" si="1"/>
        <v>2</v>
      </c>
      <c r="Q8" s="45">
        <f t="shared" si="3"/>
        <v>-978</v>
      </c>
      <c r="R8" s="41">
        <f t="shared" si="4"/>
        <v>490</v>
      </c>
      <c r="S8" s="46" t="s">
        <v>2909</v>
      </c>
      <c r="T8" s="46" t="s">
        <v>2909</v>
      </c>
      <c r="U8" s="1" t="s">
        <v>2799</v>
      </c>
      <c r="V8" s="157" t="s">
        <v>2828</v>
      </c>
    </row>
    <row r="9" spans="1:22">
      <c r="A9" s="29" t="s">
        <v>1048</v>
      </c>
      <c r="B9" s="30" t="s">
        <v>356</v>
      </c>
      <c r="C9" s="7" t="s">
        <v>211</v>
      </c>
      <c r="D9" s="20" t="s">
        <v>1262</v>
      </c>
      <c r="E9" s="19" t="s">
        <v>212</v>
      </c>
      <c r="F9" s="19">
        <v>193</v>
      </c>
      <c r="G9" s="21">
        <v>1</v>
      </c>
      <c r="H9" s="21">
        <f>VLOOKUP(C9,[3]total230428094233!$B:$F,5,0)</f>
        <v>49</v>
      </c>
      <c r="I9" s="21">
        <f t="shared" si="2"/>
        <v>27.222222222222221</v>
      </c>
      <c r="J9" s="44">
        <f>IFERROR(VLOOKUP(C9,在庫貼り付け!B:C,2,0),0)</f>
        <v>986</v>
      </c>
      <c r="K9" s="44">
        <f>IFERROR(VLOOKUP(C9,在庫貼り付け!F:G,2,0),0)</f>
        <v>0</v>
      </c>
      <c r="L9" s="44">
        <f>IFERROR(VLOOKUP(C9,入荷予定貼り付け!B:C,2,0),0)</f>
        <v>0</v>
      </c>
      <c r="M9" s="44">
        <f>IFERROR(VLOOKUP(C9,入荷予定貼り付け!I:J,2,0),0)</f>
        <v>0</v>
      </c>
      <c r="N9" s="44">
        <f>IFERROR(VLOOKUP(C9,確保貼り付け!C:D,2,0),0)</f>
        <v>0</v>
      </c>
      <c r="O9" s="45">
        <f t="shared" si="0"/>
        <v>0</v>
      </c>
      <c r="P9" s="45">
        <f t="shared" si="1"/>
        <v>986</v>
      </c>
      <c r="Q9" s="45">
        <f t="shared" si="3"/>
        <v>958.77777777777783</v>
      </c>
      <c r="R9" s="41">
        <f t="shared" si="4"/>
        <v>2.7608744647284199E-2</v>
      </c>
      <c r="S9" s="46"/>
      <c r="T9" s="46"/>
      <c r="V9" s="1"/>
    </row>
    <row r="10" spans="1:22">
      <c r="A10" s="29" t="s">
        <v>1049</v>
      </c>
      <c r="B10" s="30" t="s">
        <v>356</v>
      </c>
      <c r="C10" s="6" t="s">
        <v>152</v>
      </c>
      <c r="D10" s="20" t="s">
        <v>153</v>
      </c>
      <c r="E10" s="19"/>
      <c r="F10" s="19"/>
      <c r="G10" s="21">
        <v>6</v>
      </c>
      <c r="H10" s="21">
        <f>VLOOKUP(C10,[3]total230428094233!$B:$F,5,0)</f>
        <v>1905</v>
      </c>
      <c r="I10" s="21">
        <f t="shared" si="2"/>
        <v>1058.3333333333333</v>
      </c>
      <c r="J10" s="44">
        <f>IFERROR(VLOOKUP(C10,在庫貼り付け!B:C,2,0),0)</f>
        <v>3185</v>
      </c>
      <c r="K10" s="44">
        <f>IFERROR(VLOOKUP(C10,在庫貼り付け!F:G,2,0),0)</f>
        <v>300</v>
      </c>
      <c r="L10" s="44">
        <f>IFERROR(VLOOKUP(C10,入荷予定貼り付け!B:C,2,0),0)</f>
        <v>0</v>
      </c>
      <c r="M10" s="44">
        <f>IFERROR(VLOOKUP(C10,入荷予定貼り付け!I:J,2,0),0)</f>
        <v>0</v>
      </c>
      <c r="N10" s="44">
        <f>IFERROR(VLOOKUP(C10,確保貼り付け!C:D,2,0),0)</f>
        <v>300</v>
      </c>
      <c r="O10" s="45">
        <f t="shared" si="0"/>
        <v>0</v>
      </c>
      <c r="P10" s="45">
        <f t="shared" si="1"/>
        <v>3185</v>
      </c>
      <c r="Q10" s="45">
        <f t="shared" si="3"/>
        <v>2126.666666666667</v>
      </c>
      <c r="R10" s="41">
        <f t="shared" si="4"/>
        <v>0.30368244858919174</v>
      </c>
      <c r="S10" s="46"/>
      <c r="T10" s="46"/>
      <c r="V10" s="1"/>
    </row>
    <row r="11" spans="1:22">
      <c r="A11" s="29" t="s">
        <v>1050</v>
      </c>
      <c r="B11" s="30" t="s">
        <v>356</v>
      </c>
      <c r="C11" s="7" t="s">
        <v>217</v>
      </c>
      <c r="D11" s="20" t="s">
        <v>1262</v>
      </c>
      <c r="E11" s="19" t="s">
        <v>218</v>
      </c>
      <c r="F11" s="19">
        <v>0</v>
      </c>
      <c r="G11" s="21">
        <v>3</v>
      </c>
      <c r="H11" s="21">
        <f>VLOOKUP(C11,[3]total230428094233!$B:$F,5,0)</f>
        <v>366</v>
      </c>
      <c r="I11" s="21">
        <f t="shared" si="2"/>
        <v>203.33333333333334</v>
      </c>
      <c r="J11" s="44">
        <f>IFERROR(VLOOKUP(C11,在庫貼り付け!B:C,2,0),0)</f>
        <v>744</v>
      </c>
      <c r="K11" s="44">
        <f>IFERROR(VLOOKUP(C11,在庫貼り付け!F:G,2,0),0)</f>
        <v>0</v>
      </c>
      <c r="L11" s="44">
        <f>IFERROR(VLOOKUP(C11,入荷予定貼り付け!B:C,2,0),0)</f>
        <v>0</v>
      </c>
      <c r="M11" s="44">
        <f>IFERROR(VLOOKUP(C11,入荷予定貼り付け!I:J,2,0),0)</f>
        <v>0</v>
      </c>
      <c r="N11" s="44">
        <f>IFERROR(VLOOKUP(C11,確保貼り付け!C:D,2,0),0)</f>
        <v>0</v>
      </c>
      <c r="O11" s="45">
        <f t="shared" si="0"/>
        <v>0</v>
      </c>
      <c r="P11" s="45">
        <f t="shared" si="1"/>
        <v>744</v>
      </c>
      <c r="Q11" s="45">
        <f t="shared" si="3"/>
        <v>540.66666666666663</v>
      </c>
      <c r="R11" s="41">
        <f>I11/SUM(J11:K11)</f>
        <v>0.27329749103942652</v>
      </c>
      <c r="S11" s="46"/>
      <c r="T11" s="46"/>
      <c r="U11" s="1" t="s">
        <v>2799</v>
      </c>
      <c r="V11" s="1"/>
    </row>
    <row r="12" spans="1:22">
      <c r="A12" s="29" t="s">
        <v>1051</v>
      </c>
      <c r="B12" s="30" t="s">
        <v>356</v>
      </c>
      <c r="C12" s="7" t="s">
        <v>1007</v>
      </c>
      <c r="D12" s="20" t="s">
        <v>1261</v>
      </c>
      <c r="E12" s="19" t="s">
        <v>216</v>
      </c>
      <c r="F12" s="19">
        <v>23</v>
      </c>
      <c r="G12" s="21">
        <v>4</v>
      </c>
      <c r="H12" s="21">
        <v>0</v>
      </c>
      <c r="I12" s="21">
        <f t="shared" si="2"/>
        <v>0</v>
      </c>
      <c r="J12" s="44">
        <f>IFERROR(VLOOKUP(C12,在庫貼り付け!B:C,2,0),0)</f>
        <v>1</v>
      </c>
      <c r="K12" s="44">
        <f>IFERROR(VLOOKUP(C12,在庫貼り付け!F:G,2,0),0)</f>
        <v>0</v>
      </c>
      <c r="L12" s="44">
        <f>IFERROR(VLOOKUP(C12,入荷予定貼り付け!B:C,2,0),0)</f>
        <v>0</v>
      </c>
      <c r="M12" s="44">
        <f>IFERROR(VLOOKUP(C12,入荷予定貼り付け!I:J,2,0),0)</f>
        <v>0</v>
      </c>
      <c r="N12" s="44">
        <f>IFERROR(VLOOKUP(C12,確保貼り付け!C:D,2,0),0)</f>
        <v>0</v>
      </c>
      <c r="O12" s="45">
        <f t="shared" si="0"/>
        <v>0</v>
      </c>
      <c r="P12" s="45">
        <f t="shared" si="1"/>
        <v>1</v>
      </c>
      <c r="Q12" s="45">
        <f t="shared" si="3"/>
        <v>1</v>
      </c>
      <c r="R12" s="41">
        <f t="shared" si="4"/>
        <v>0</v>
      </c>
      <c r="S12" s="46"/>
      <c r="T12" s="46"/>
      <c r="V12" s="1"/>
    </row>
    <row r="13" spans="1:22">
      <c r="A13" s="29" t="s">
        <v>1052</v>
      </c>
      <c r="B13" s="30" t="s">
        <v>356</v>
      </c>
      <c r="C13" s="7" t="s">
        <v>1008</v>
      </c>
      <c r="D13" s="20" t="s">
        <v>1261</v>
      </c>
      <c r="E13" s="19" t="s">
        <v>218</v>
      </c>
      <c r="F13" s="19">
        <v>35</v>
      </c>
      <c r="G13" s="21">
        <v>26</v>
      </c>
      <c r="H13" s="21">
        <f>VLOOKUP(C13,[3]total230428094233!$B:$F,5,0)</f>
        <v>4</v>
      </c>
      <c r="I13" s="21">
        <f t="shared" si="2"/>
        <v>2.2222222222222223</v>
      </c>
      <c r="J13" s="44">
        <f>IFERROR(VLOOKUP(C13,在庫貼り付け!B:C,2,0),0)</f>
        <v>4410</v>
      </c>
      <c r="K13" s="44">
        <f>IFERROR(VLOOKUP(C13,在庫貼り付け!F:G,2,0),0)</f>
        <v>0</v>
      </c>
      <c r="L13" s="44">
        <f>IFERROR(VLOOKUP(C13,入荷予定貼り付け!B:C,2,0),0)</f>
        <v>0</v>
      </c>
      <c r="M13" s="44">
        <f>IFERROR(VLOOKUP(C13,入荷予定貼り付け!I:J,2,0),0)</f>
        <v>0</v>
      </c>
      <c r="N13" s="44">
        <f>IFERROR(VLOOKUP(C13,確保貼り付け!C:D,2,0),0)</f>
        <v>0</v>
      </c>
      <c r="O13" s="45">
        <f t="shared" si="0"/>
        <v>0</v>
      </c>
      <c r="P13" s="45">
        <f t="shared" ref="P13:P66" si="5">SUM(J13:M13)-N13</f>
        <v>4410</v>
      </c>
      <c r="Q13" s="45">
        <f t="shared" si="3"/>
        <v>4407.7777777777774</v>
      </c>
      <c r="R13" s="41">
        <f>I13/SUM(J13:K13)</f>
        <v>5.0390526581002776E-4</v>
      </c>
      <c r="S13" s="46"/>
      <c r="T13" s="46"/>
      <c r="V13" s="1"/>
    </row>
    <row r="14" spans="1:22">
      <c r="A14" s="29" t="s">
        <v>1053</v>
      </c>
      <c r="B14" s="30" t="s">
        <v>356</v>
      </c>
      <c r="C14" s="6" t="s">
        <v>121</v>
      </c>
      <c r="D14" s="20" t="s">
        <v>120</v>
      </c>
      <c r="E14" s="19" t="s">
        <v>118</v>
      </c>
      <c r="F14" s="19">
        <v>33</v>
      </c>
      <c r="G14" s="21">
        <v>24</v>
      </c>
      <c r="H14" s="21">
        <f>VLOOKUP(C14,[3]total230428094233!$B:$F,5,0)</f>
        <v>459</v>
      </c>
      <c r="I14" s="21">
        <f t="shared" si="2"/>
        <v>255</v>
      </c>
      <c r="J14" s="44">
        <f>IFERROR(VLOOKUP(C14,在庫貼り付け!B:C,2,0),0)</f>
        <v>2097</v>
      </c>
      <c r="K14" s="44">
        <f>IFERROR(VLOOKUP(C14,在庫貼り付け!F:G,2,0),0)</f>
        <v>0</v>
      </c>
      <c r="L14" s="44">
        <f>IFERROR(VLOOKUP(C14,入荷予定貼り付け!B:C,2,0),0)</f>
        <v>0</v>
      </c>
      <c r="M14" s="44">
        <f>IFERROR(VLOOKUP(C14,入荷予定貼り付け!I:J,2,0),0)</f>
        <v>0</v>
      </c>
      <c r="N14" s="44">
        <f>IFERROR(VLOOKUP(C14,確保貼り付け!C:D,2,0),0)</f>
        <v>0</v>
      </c>
      <c r="O14" s="45">
        <f t="shared" si="0"/>
        <v>0</v>
      </c>
      <c r="P14" s="45">
        <f t="shared" si="5"/>
        <v>2097</v>
      </c>
      <c r="Q14" s="45">
        <f t="shared" si="3"/>
        <v>1842</v>
      </c>
      <c r="R14" s="41">
        <f>I14/SUM(J14:K14)</f>
        <v>0.12160228898426323</v>
      </c>
      <c r="S14" s="46"/>
      <c r="T14" s="46"/>
      <c r="V14" s="157" t="s">
        <v>2805</v>
      </c>
    </row>
    <row r="15" spans="1:22">
      <c r="A15" s="29" t="s">
        <v>1054</v>
      </c>
      <c r="B15" s="30" t="s">
        <v>356</v>
      </c>
      <c r="C15" s="17" t="s">
        <v>223</v>
      </c>
      <c r="D15" s="24" t="s">
        <v>224</v>
      </c>
      <c r="E15" s="23"/>
      <c r="F15" s="19">
        <v>149</v>
      </c>
      <c r="G15" s="21">
        <v>62</v>
      </c>
      <c r="H15" s="21">
        <f>VLOOKUP(C15,[3]total230428094233!$B:$F,5,0)</f>
        <v>98</v>
      </c>
      <c r="I15" s="21">
        <f t="shared" si="2"/>
        <v>54.444444444444443</v>
      </c>
      <c r="J15" s="44">
        <f>IFERROR(VLOOKUP(C15,在庫貼り付け!B:C,2,0),0)</f>
        <v>2212</v>
      </c>
      <c r="K15" s="44">
        <f>IFERROR(VLOOKUP(C15,在庫貼り付け!F:G,2,0),0)</f>
        <v>0</v>
      </c>
      <c r="L15" s="44">
        <f>IFERROR(VLOOKUP(C15,入荷予定貼り付け!B:C,2,0),0)</f>
        <v>0</v>
      </c>
      <c r="M15" s="44">
        <f>IFERROR(VLOOKUP(C15,入荷予定貼り付け!I:J,2,0),0)</f>
        <v>0</v>
      </c>
      <c r="N15" s="44">
        <f>IFERROR(VLOOKUP(C15,確保貼り付け!C:D,2,0),0)</f>
        <v>0</v>
      </c>
      <c r="O15" s="45">
        <f t="shared" si="0"/>
        <v>0</v>
      </c>
      <c r="P15" s="45">
        <f t="shared" si="5"/>
        <v>2212</v>
      </c>
      <c r="Q15" s="45">
        <f t="shared" si="3"/>
        <v>2157.5555555555557</v>
      </c>
      <c r="R15" s="41">
        <f t="shared" si="4"/>
        <v>2.461322081575246E-2</v>
      </c>
      <c r="S15" s="46"/>
      <c r="T15" s="46"/>
      <c r="V15" s="1"/>
    </row>
    <row r="16" spans="1:22">
      <c r="A16" s="29" t="s">
        <v>1055</v>
      </c>
      <c r="B16" s="30" t="s">
        <v>356</v>
      </c>
      <c r="C16" s="6" t="s">
        <v>86</v>
      </c>
      <c r="D16" s="20" t="s">
        <v>84</v>
      </c>
      <c r="E16" s="19" t="s">
        <v>87</v>
      </c>
      <c r="F16" s="19">
        <v>228</v>
      </c>
      <c r="G16" s="21">
        <v>270</v>
      </c>
      <c r="H16" s="21">
        <f>VLOOKUP(C16,[3]total230428094233!$B:$F,5,0)</f>
        <v>253</v>
      </c>
      <c r="I16" s="21">
        <f t="shared" si="2"/>
        <v>140.55555555555554</v>
      </c>
      <c r="J16" s="44">
        <f>IFERROR(VLOOKUP(C16,在庫貼り付け!B:C,2,0),0)</f>
        <v>7980</v>
      </c>
      <c r="K16" s="44">
        <f>IFERROR(VLOOKUP(C16,在庫貼り付け!F:G,2,0),0)</f>
        <v>0</v>
      </c>
      <c r="L16" s="44">
        <f>IFERROR(VLOOKUP(C16,入荷予定貼り付け!B:C,2,0),0)</f>
        <v>0</v>
      </c>
      <c r="M16" s="44">
        <f>IFERROR(VLOOKUP(C16,入荷予定貼り付け!I:J,2,0),0)</f>
        <v>0</v>
      </c>
      <c r="N16" s="44">
        <f>IFERROR(VLOOKUP(C16,確保貼り付け!C:D,2,0),0)</f>
        <v>0</v>
      </c>
      <c r="O16" s="45">
        <f t="shared" si="0"/>
        <v>0</v>
      </c>
      <c r="P16" s="45">
        <f t="shared" si="5"/>
        <v>7980</v>
      </c>
      <c r="Q16" s="45">
        <f t="shared" si="3"/>
        <v>7839.4444444444443</v>
      </c>
      <c r="R16" s="41">
        <f t="shared" si="4"/>
        <v>1.7613478139793928E-2</v>
      </c>
      <c r="S16" s="46"/>
      <c r="T16" s="46"/>
      <c r="V16" s="1"/>
    </row>
    <row r="17" spans="1:22">
      <c r="A17" s="29" t="s">
        <v>1056</v>
      </c>
      <c r="B17" s="30" t="s">
        <v>356</v>
      </c>
      <c r="C17" s="6" t="s">
        <v>154</v>
      </c>
      <c r="D17" s="20" t="s">
        <v>155</v>
      </c>
      <c r="E17" s="19"/>
      <c r="F17" s="19"/>
      <c r="G17" s="21">
        <v>128</v>
      </c>
      <c r="H17" s="21">
        <f>VLOOKUP(C17,[3]total230428094233!$B:$F,5,0)</f>
        <v>462</v>
      </c>
      <c r="I17" s="21">
        <f t="shared" si="2"/>
        <v>256.66666666666669</v>
      </c>
      <c r="J17" s="44">
        <f>IFERROR(VLOOKUP(C17,在庫貼り付け!B:C,2,0),0)</f>
        <v>42</v>
      </c>
      <c r="K17" s="44">
        <f>IFERROR(VLOOKUP(C17,在庫貼り付け!F:G,2,0),0)</f>
        <v>0</v>
      </c>
      <c r="L17" s="44">
        <f>IFERROR(VLOOKUP(C17,入荷予定貼り付け!B:C,2,0),0)</f>
        <v>1000</v>
      </c>
      <c r="M17" s="44">
        <f>IFERROR(VLOOKUP(C17,入荷予定貼り付け!I:J,2,0),0)</f>
        <v>0</v>
      </c>
      <c r="N17" s="44">
        <f>IFERROR(VLOOKUP(C17,確保貼り付け!C:D,2,0),0)</f>
        <v>20</v>
      </c>
      <c r="O17" s="45">
        <f t="shared" si="0"/>
        <v>-20</v>
      </c>
      <c r="P17" s="45">
        <f>SUM(J17:M17)-N17</f>
        <v>1022</v>
      </c>
      <c r="Q17" s="45">
        <f t="shared" si="3"/>
        <v>765.33333333333326</v>
      </c>
      <c r="R17" s="41">
        <f>I17/SUM(J17:K17)</f>
        <v>6.1111111111111116</v>
      </c>
      <c r="S17" s="46"/>
      <c r="T17" s="46"/>
      <c r="V17" s="157" t="s">
        <v>2807</v>
      </c>
    </row>
    <row r="18" spans="1:22">
      <c r="A18" s="29" t="s">
        <v>1057</v>
      </c>
      <c r="B18" s="30" t="s">
        <v>356</v>
      </c>
      <c r="C18" s="17" t="s">
        <v>168</v>
      </c>
      <c r="D18" s="24" t="s">
        <v>169</v>
      </c>
      <c r="E18" s="23"/>
      <c r="F18" s="19">
        <v>543</v>
      </c>
      <c r="G18" s="21">
        <v>321</v>
      </c>
      <c r="H18" s="21">
        <f>VLOOKUP(C18,[3]total230428094233!$B:$F,5,0)</f>
        <v>217</v>
      </c>
      <c r="I18" s="21">
        <f t="shared" si="2"/>
        <v>120.55555555555556</v>
      </c>
      <c r="J18" s="44">
        <f>IFERROR(VLOOKUP(C18,在庫貼り付け!B:C,2,0),0)</f>
        <v>2983</v>
      </c>
      <c r="K18" s="44">
        <f>IFERROR(VLOOKUP(C18,在庫貼り付け!F:G,2,0),0)</f>
        <v>0</v>
      </c>
      <c r="L18" s="44">
        <f>IFERROR(VLOOKUP(C18,入荷予定貼り付け!B:C,2,0),0)</f>
        <v>0</v>
      </c>
      <c r="M18" s="44">
        <f>IFERROR(VLOOKUP(C18,入荷予定貼り付け!I:J,2,0),0)</f>
        <v>0</v>
      </c>
      <c r="N18" s="44">
        <f>IFERROR(VLOOKUP(C18,確保貼り付け!C:D,2,0),0)</f>
        <v>100</v>
      </c>
      <c r="O18" s="45">
        <f t="shared" si="0"/>
        <v>-100</v>
      </c>
      <c r="P18" s="45">
        <f>SUM(J18:M18)-N18</f>
        <v>2883</v>
      </c>
      <c r="Q18" s="45">
        <f t="shared" si="3"/>
        <v>2762.4444444444443</v>
      </c>
      <c r="R18" s="41">
        <f t="shared" si="4"/>
        <v>4.0414198979401794E-2</v>
      </c>
      <c r="S18" s="46"/>
      <c r="T18" s="46"/>
      <c r="V18" s="1"/>
    </row>
    <row r="19" spans="1:22">
      <c r="A19" s="29" t="s">
        <v>1058</v>
      </c>
      <c r="B19" s="30" t="s">
        <v>356</v>
      </c>
      <c r="C19" s="6" t="s">
        <v>162</v>
      </c>
      <c r="D19" s="20" t="s">
        <v>355</v>
      </c>
      <c r="E19" s="19"/>
      <c r="F19" s="19">
        <v>904</v>
      </c>
      <c r="G19" s="21">
        <v>638</v>
      </c>
      <c r="H19" s="21">
        <f>VLOOKUP(C19,[3]total230428094233!$B:$F,5,0)</f>
        <v>67</v>
      </c>
      <c r="I19" s="21">
        <f t="shared" si="2"/>
        <v>37.222222222222221</v>
      </c>
      <c r="J19" s="44">
        <f>IFERROR(VLOOKUP(C19,在庫貼り付け!B:C,2,0),0)</f>
        <v>6475</v>
      </c>
      <c r="K19" s="44">
        <f>IFERROR(VLOOKUP(C19,在庫貼り付け!F:G,2,0),0)</f>
        <v>0</v>
      </c>
      <c r="L19" s="44">
        <f>IFERROR(VLOOKUP(C19,入荷予定貼り付け!B:C,2,0),0)</f>
        <v>0</v>
      </c>
      <c r="M19" s="44">
        <f>IFERROR(VLOOKUP(C19,入荷予定貼り付け!I:J,2,0),0)</f>
        <v>0</v>
      </c>
      <c r="N19" s="44">
        <f>IFERROR(VLOOKUP(C19,確保貼り付け!C:D,2,0),0)</f>
        <v>0</v>
      </c>
      <c r="O19" s="45">
        <f t="shared" si="0"/>
        <v>0</v>
      </c>
      <c r="P19" s="45">
        <f>SUM(J19:M19)-N19</f>
        <v>6475</v>
      </c>
      <c r="Q19" s="45">
        <f t="shared" si="3"/>
        <v>6437.7777777777774</v>
      </c>
      <c r="R19" s="41">
        <f t="shared" si="4"/>
        <v>5.7486057486057481E-3</v>
      </c>
      <c r="S19" s="46"/>
      <c r="T19" s="46"/>
      <c r="V19" s="157" t="s">
        <v>2829</v>
      </c>
    </row>
    <row r="20" spans="1:22">
      <c r="A20" s="29" t="s">
        <v>1059</v>
      </c>
      <c r="B20" s="30" t="s">
        <v>356</v>
      </c>
      <c r="C20" s="6" t="s">
        <v>137</v>
      </c>
      <c r="D20" s="20" t="s">
        <v>138</v>
      </c>
      <c r="E20" s="19"/>
      <c r="F20" s="19">
        <v>1137</v>
      </c>
      <c r="G20" s="21">
        <v>270</v>
      </c>
      <c r="H20" s="21">
        <f>VLOOKUP(C20,[3]total230428094233!$B:$F,5,0)</f>
        <v>208</v>
      </c>
      <c r="I20" s="21">
        <f t="shared" si="2"/>
        <v>115.55555555555556</v>
      </c>
      <c r="J20" s="44">
        <f>IFERROR(VLOOKUP(C20,在庫貼り付け!B:C,2,0),0)</f>
        <v>1804</v>
      </c>
      <c r="K20" s="44">
        <f>IFERROR(VLOOKUP(C20,在庫貼り付け!F:G,2,0),0)</f>
        <v>0</v>
      </c>
      <c r="L20" s="44">
        <f>IFERROR(VLOOKUP(C20,入荷予定貼り付け!B:C,2,0),0)</f>
        <v>0</v>
      </c>
      <c r="M20" s="44">
        <f>IFERROR(VLOOKUP(C20,入荷予定貼り付け!I:J,2,0),0)</f>
        <v>0</v>
      </c>
      <c r="N20" s="44">
        <f>IFERROR(VLOOKUP(C20,確保貼り付け!C:D,2,0),0)</f>
        <v>0</v>
      </c>
      <c r="O20" s="45">
        <f t="shared" si="0"/>
        <v>0</v>
      </c>
      <c r="P20" s="45">
        <f>SUM(J20:M20)-N20</f>
        <v>1804</v>
      </c>
      <c r="Q20" s="45">
        <f t="shared" si="3"/>
        <v>1688.4444444444443</v>
      </c>
      <c r="R20" s="41">
        <f t="shared" si="4"/>
        <v>6.4055186006405515E-2</v>
      </c>
      <c r="S20" s="46"/>
      <c r="T20" s="46"/>
      <c r="V20" s="1"/>
    </row>
    <row r="21" spans="1:22">
      <c r="A21" s="29" t="s">
        <v>1060</v>
      </c>
      <c r="B21" s="30" t="s">
        <v>356</v>
      </c>
      <c r="C21" s="17" t="s">
        <v>42</v>
      </c>
      <c r="D21" s="24" t="s">
        <v>43</v>
      </c>
      <c r="E21" s="23"/>
      <c r="F21" s="19">
        <v>787</v>
      </c>
      <c r="G21" s="21">
        <v>450</v>
      </c>
      <c r="H21" s="21">
        <f>VLOOKUP(C21,[3]total230428094233!$B:$F,5,0)</f>
        <v>168</v>
      </c>
      <c r="I21" s="21">
        <f t="shared" si="2"/>
        <v>93.333333333333329</v>
      </c>
      <c r="J21" s="44">
        <f>IFERROR(VLOOKUP(C21,在庫貼り付け!B:C,2,0),0)</f>
        <v>3766</v>
      </c>
      <c r="K21" s="44">
        <f>IFERROR(VLOOKUP(C21,在庫貼り付け!F:G,2,0),0)</f>
        <v>0</v>
      </c>
      <c r="L21" s="44">
        <f>IFERROR(VLOOKUP(C21,入荷予定貼り付け!B:C,2,0),0)</f>
        <v>0</v>
      </c>
      <c r="M21" s="44">
        <f>IFERROR(VLOOKUP(C21,入荷予定貼り付け!I:J,2,0),0)</f>
        <v>0</v>
      </c>
      <c r="N21" s="44">
        <f>IFERROR(VLOOKUP(C21,確保貼り付け!C:D,2,0),0)</f>
        <v>0</v>
      </c>
      <c r="O21" s="45">
        <f t="shared" si="0"/>
        <v>0</v>
      </c>
      <c r="P21" s="45">
        <f t="shared" si="5"/>
        <v>3766</v>
      </c>
      <c r="Q21" s="45">
        <f t="shared" si="3"/>
        <v>3672.6666666666665</v>
      </c>
      <c r="R21" s="41">
        <f t="shared" si="4"/>
        <v>2.4783147459727383E-2</v>
      </c>
      <c r="S21" s="46"/>
      <c r="T21" s="46"/>
      <c r="V21" s="1"/>
    </row>
    <row r="22" spans="1:22">
      <c r="A22" s="29" t="s">
        <v>1061</v>
      </c>
      <c r="B22" s="30" t="s">
        <v>356</v>
      </c>
      <c r="C22" s="7" t="s">
        <v>213</v>
      </c>
      <c r="D22" s="20" t="s">
        <v>1262</v>
      </c>
      <c r="E22" s="19" t="s">
        <v>214</v>
      </c>
      <c r="F22" s="19">
        <v>13</v>
      </c>
      <c r="G22" s="21">
        <v>4</v>
      </c>
      <c r="H22" s="21">
        <f>VLOOKUP(C22,[3]total230428094233!$B:$F,5,0)</f>
        <v>11</v>
      </c>
      <c r="I22" s="21">
        <f t="shared" si="2"/>
        <v>6.1111111111111107</v>
      </c>
      <c r="J22" s="44">
        <f>IFERROR(VLOOKUP(C22,在庫貼り付け!B:C,2,0),0)</f>
        <v>42</v>
      </c>
      <c r="K22" s="44">
        <f>IFERROR(VLOOKUP(C22,在庫貼り付け!F:G,2,0),0)</f>
        <v>0</v>
      </c>
      <c r="L22" s="44">
        <f>IFERROR(VLOOKUP(C22,入荷予定貼り付け!B:C,2,0),0)</f>
        <v>0</v>
      </c>
      <c r="M22" s="44">
        <f>IFERROR(VLOOKUP(C22,入荷予定貼り付け!I:J,2,0),0)</f>
        <v>0</v>
      </c>
      <c r="N22" s="44">
        <f>IFERROR(VLOOKUP(C22,確保貼り付け!C:D,2,0),0)</f>
        <v>0</v>
      </c>
      <c r="O22" s="45">
        <f t="shared" si="0"/>
        <v>0</v>
      </c>
      <c r="P22" s="45">
        <f t="shared" si="5"/>
        <v>42</v>
      </c>
      <c r="Q22" s="45">
        <f t="shared" si="3"/>
        <v>35.888888888888886</v>
      </c>
      <c r="R22" s="41">
        <f t="shared" si="4"/>
        <v>0.14550264550264549</v>
      </c>
      <c r="S22" s="46"/>
      <c r="T22" s="46"/>
      <c r="V22" s="1"/>
    </row>
    <row r="23" spans="1:22">
      <c r="A23" s="29" t="s">
        <v>1062</v>
      </c>
      <c r="B23" s="30" t="s">
        <v>356</v>
      </c>
      <c r="C23" s="6" t="s">
        <v>110</v>
      </c>
      <c r="D23" s="20" t="s">
        <v>111</v>
      </c>
      <c r="E23" s="19"/>
      <c r="F23" s="19">
        <v>1809</v>
      </c>
      <c r="G23" s="21">
        <v>790</v>
      </c>
      <c r="H23" s="21">
        <f>VLOOKUP(C23,[3]total230428094233!$B:$F,5,0)</f>
        <v>1084</v>
      </c>
      <c r="I23" s="21">
        <f t="shared" si="2"/>
        <v>602.22222222222217</v>
      </c>
      <c r="J23" s="44">
        <f>IFERROR(VLOOKUP(C23,在庫貼り付け!B:C,2,0),0)</f>
        <v>5493</v>
      </c>
      <c r="K23" s="44">
        <f>IFERROR(VLOOKUP(C23,在庫貼り付け!F:G,2,0),0)</f>
        <v>100</v>
      </c>
      <c r="L23" s="44">
        <f>IFERROR(VLOOKUP(C23,入荷予定貼り付け!B:C,2,0),0)</f>
        <v>0</v>
      </c>
      <c r="M23" s="44">
        <f>IFERROR(VLOOKUP(C23,入荷予定貼り付け!I:J,2,0),0)</f>
        <v>0</v>
      </c>
      <c r="N23" s="44">
        <f>IFERROR(VLOOKUP(C23,確保貼り付け!C:D,2,0),0)</f>
        <v>100</v>
      </c>
      <c r="O23" s="45">
        <f t="shared" si="0"/>
        <v>0</v>
      </c>
      <c r="P23" s="45">
        <f t="shared" si="5"/>
        <v>5493</v>
      </c>
      <c r="Q23" s="45">
        <f>P23-I23</f>
        <v>4890.7777777777774</v>
      </c>
      <c r="R23" s="41">
        <f t="shared" si="4"/>
        <v>0.10767427538391242</v>
      </c>
      <c r="S23" s="46"/>
      <c r="T23" s="46"/>
      <c r="V23" s="157" t="s">
        <v>2830</v>
      </c>
    </row>
    <row r="24" spans="1:22">
      <c r="A24" s="29" t="s">
        <v>1063</v>
      </c>
      <c r="B24" s="145" t="s">
        <v>356</v>
      </c>
      <c r="C24" s="153" t="s">
        <v>170</v>
      </c>
      <c r="D24" s="154" t="s">
        <v>171</v>
      </c>
      <c r="E24" s="153"/>
      <c r="F24" s="146">
        <v>549</v>
      </c>
      <c r="G24" s="148">
        <v>303</v>
      </c>
      <c r="H24" s="148">
        <f>VLOOKUP(C24,[3]total230428094233!$B:$F,5,0)</f>
        <v>201</v>
      </c>
      <c r="I24" s="148">
        <f t="shared" si="2"/>
        <v>111.66666666666667</v>
      </c>
      <c r="J24" s="44">
        <f>IFERROR(VLOOKUP(C24,在庫貼り付け!B:C,2,0),0)</f>
        <v>1857</v>
      </c>
      <c r="K24" s="44">
        <f>IFERROR(VLOOKUP(C24,在庫貼り付け!F:G,2,0),0)</f>
        <v>0</v>
      </c>
      <c r="L24" s="44">
        <f>IFERROR(VLOOKUP(C24,入荷予定貼り付け!B:C,2,0),0)</f>
        <v>0</v>
      </c>
      <c r="M24" s="44">
        <f>IFERROR(VLOOKUP(C24,入荷予定貼り付け!I:J,2,0),0)</f>
        <v>0</v>
      </c>
      <c r="N24" s="44">
        <f>IFERROR(VLOOKUP(C24,確保貼り付け!C:D,2,0),0)</f>
        <v>0</v>
      </c>
      <c r="O24" s="45">
        <f t="shared" si="0"/>
        <v>0</v>
      </c>
      <c r="P24" s="45">
        <f t="shared" si="5"/>
        <v>1857</v>
      </c>
      <c r="Q24" s="45">
        <f t="shared" si="3"/>
        <v>1745.3333333333333</v>
      </c>
      <c r="R24" s="41">
        <f t="shared" si="4"/>
        <v>6.013283073056902E-2</v>
      </c>
      <c r="S24" s="46"/>
      <c r="T24" s="46"/>
      <c r="V24" s="1"/>
    </row>
    <row r="25" spans="1:22">
      <c r="A25" s="29" t="s">
        <v>1064</v>
      </c>
      <c r="B25" s="30" t="s">
        <v>356</v>
      </c>
      <c r="C25" s="7" t="s">
        <v>196</v>
      </c>
      <c r="D25" s="20" t="s">
        <v>197</v>
      </c>
      <c r="E25" s="20" t="s">
        <v>198</v>
      </c>
      <c r="F25" s="19">
        <v>1160</v>
      </c>
      <c r="G25" s="21">
        <v>148</v>
      </c>
      <c r="H25" s="21">
        <f>VLOOKUP(C25,[3]total230428094233!$B:$F,5,0)</f>
        <v>644</v>
      </c>
      <c r="I25" s="21">
        <f t="shared" si="2"/>
        <v>357.77777777777777</v>
      </c>
      <c r="J25" s="44">
        <f>IFERROR(VLOOKUP(C25,在庫貼り付け!B:C,2,0),0)</f>
        <v>2207</v>
      </c>
      <c r="K25" s="44">
        <f>IFERROR(VLOOKUP(C25,在庫貼り付け!F:G,2,0),0)</f>
        <v>0</v>
      </c>
      <c r="L25" s="44">
        <f>IFERROR(VLOOKUP(C25,入荷予定貼り付け!B:C,2,0),0)</f>
        <v>0</v>
      </c>
      <c r="M25" s="44">
        <f>IFERROR(VLOOKUP(C25,入荷予定貼り付け!I:J,2,0),0)</f>
        <v>0</v>
      </c>
      <c r="N25" s="44">
        <f>IFERROR(VLOOKUP(C25,確保貼り付け!C:D,2,0),0)</f>
        <v>0</v>
      </c>
      <c r="O25" s="45">
        <f t="shared" si="0"/>
        <v>0</v>
      </c>
      <c r="P25" s="45">
        <f t="shared" si="5"/>
        <v>2207</v>
      </c>
      <c r="Q25" s="45">
        <f t="shared" si="3"/>
        <v>1849.2222222222222</v>
      </c>
      <c r="R25" s="41">
        <f t="shared" si="4"/>
        <v>0.16211045662790111</v>
      </c>
      <c r="S25" s="46"/>
      <c r="T25" s="46"/>
      <c r="V25" s="1"/>
    </row>
    <row r="26" spans="1:22" s="152" customFormat="1" ht="15.75">
      <c r="A26" s="29" t="s">
        <v>1065</v>
      </c>
      <c r="B26" s="145" t="s">
        <v>356</v>
      </c>
      <c r="C26" s="146" t="s">
        <v>192</v>
      </c>
      <c r="D26" s="147" t="s">
        <v>190</v>
      </c>
      <c r="E26" s="146" t="s">
        <v>193</v>
      </c>
      <c r="F26" s="146">
        <v>935</v>
      </c>
      <c r="G26" s="148">
        <v>77</v>
      </c>
      <c r="H26" s="148">
        <f>VLOOKUP(C26,[3]total230428094233!$B:$F,5,0)</f>
        <v>731</v>
      </c>
      <c r="I26" s="148">
        <f t="shared" si="2"/>
        <v>406.11111111111109</v>
      </c>
      <c r="J26" s="148">
        <f>IFERROR(VLOOKUP(C26,在庫貼り付け!B:C,2,0),0)</f>
        <v>1</v>
      </c>
      <c r="K26" s="148">
        <f>IFERROR(VLOOKUP(C26,在庫貼り付け!F:G,2,0),0)</f>
        <v>0</v>
      </c>
      <c r="L26" s="148">
        <f>IFERROR(VLOOKUP(C26,入荷予定貼り付け!B:C,2,0),0)</f>
        <v>0</v>
      </c>
      <c r="M26" s="148">
        <f>IFERROR(VLOOKUP(C26,入荷予定貼り付け!I:J,2,0),0)</f>
        <v>0</v>
      </c>
      <c r="N26" s="148">
        <f>IFERROR(VLOOKUP(C26,確保貼り付け!C:D,2,0),0)</f>
        <v>0</v>
      </c>
      <c r="O26" s="149">
        <f t="shared" si="0"/>
        <v>0</v>
      </c>
      <c r="P26" s="149">
        <f t="shared" si="5"/>
        <v>1</v>
      </c>
      <c r="Q26" s="149">
        <f t="shared" si="3"/>
        <v>-405.11111111111109</v>
      </c>
      <c r="R26" s="150">
        <f t="shared" si="4"/>
        <v>406.11111111111109</v>
      </c>
      <c r="S26" s="151"/>
      <c r="T26" s="151"/>
    </row>
    <row r="27" spans="1:22">
      <c r="A27" s="29" t="s">
        <v>1066</v>
      </c>
      <c r="B27" s="30" t="s">
        <v>356</v>
      </c>
      <c r="C27" s="6" t="s">
        <v>177</v>
      </c>
      <c r="D27" s="20" t="s">
        <v>178</v>
      </c>
      <c r="E27" s="19" t="s">
        <v>179</v>
      </c>
      <c r="F27" s="19">
        <v>224</v>
      </c>
      <c r="G27" s="21">
        <v>198</v>
      </c>
      <c r="H27" s="21">
        <f>VLOOKUP(C27,[3]total230428094233!$B:$F,5,0)</f>
        <v>124</v>
      </c>
      <c r="I27" s="21">
        <f t="shared" si="2"/>
        <v>68.888888888888886</v>
      </c>
      <c r="J27" s="44">
        <f>IFERROR(VLOOKUP(C27,在庫貼り付け!B:C,2,0),0)</f>
        <v>884</v>
      </c>
      <c r="K27" s="44">
        <f>IFERROR(VLOOKUP(C27,在庫貼り付け!F:G,2,0),0)</f>
        <v>0</v>
      </c>
      <c r="L27" s="44">
        <f>IFERROR(VLOOKUP(C27,入荷予定貼り付け!B:C,2,0),0)</f>
        <v>0</v>
      </c>
      <c r="M27" s="44">
        <f>IFERROR(VLOOKUP(C27,入荷予定貼り付け!I:J,2,0),0)</f>
        <v>0</v>
      </c>
      <c r="N27" s="44">
        <f>IFERROR(VLOOKUP(C27,確保貼り付け!C:D,2,0),0)</f>
        <v>0</v>
      </c>
      <c r="O27" s="45">
        <f t="shared" si="0"/>
        <v>0</v>
      </c>
      <c r="P27" s="45">
        <f t="shared" si="5"/>
        <v>884</v>
      </c>
      <c r="Q27" s="45">
        <f t="shared" si="3"/>
        <v>815.11111111111109</v>
      </c>
      <c r="R27" s="41">
        <f t="shared" si="4"/>
        <v>7.7928607340372047E-2</v>
      </c>
      <c r="S27" s="46"/>
      <c r="T27" s="46"/>
      <c r="V27" s="1"/>
    </row>
    <row r="28" spans="1:22">
      <c r="A28" s="29" t="s">
        <v>1067</v>
      </c>
      <c r="B28" s="30" t="s">
        <v>356</v>
      </c>
      <c r="C28" s="6" t="s">
        <v>141</v>
      </c>
      <c r="D28" s="20" t="s">
        <v>142</v>
      </c>
      <c r="E28" s="19" t="s">
        <v>143</v>
      </c>
      <c r="F28" s="19">
        <v>714</v>
      </c>
      <c r="G28" s="21">
        <v>368</v>
      </c>
      <c r="H28" s="21">
        <f>VLOOKUP(C28,[3]total230428094233!$B:$F,5,0)</f>
        <v>327</v>
      </c>
      <c r="I28" s="21">
        <f t="shared" si="2"/>
        <v>181.66666666666666</v>
      </c>
      <c r="J28" s="44">
        <f>IFERROR(VLOOKUP(C28,在庫貼り付け!B:C,2,0),0)</f>
        <v>1939</v>
      </c>
      <c r="K28" s="44">
        <f>IFERROR(VLOOKUP(C28,在庫貼り付け!F:G,2,0),0)</f>
        <v>0</v>
      </c>
      <c r="L28" s="44">
        <f>IFERROR(VLOOKUP(C28,入荷予定貼り付け!B:C,2,0),0)</f>
        <v>0</v>
      </c>
      <c r="M28" s="44">
        <f>IFERROR(VLOOKUP(C28,入荷予定貼り付け!I:J,2,0),0)</f>
        <v>0</v>
      </c>
      <c r="N28" s="44">
        <f>IFERROR(VLOOKUP(C28,確保貼り付け!C:D,2,0),0)</f>
        <v>0</v>
      </c>
      <c r="O28" s="45">
        <f t="shared" si="0"/>
        <v>0</v>
      </c>
      <c r="P28" s="45">
        <f t="shared" si="5"/>
        <v>1939</v>
      </c>
      <c r="Q28" s="45">
        <f t="shared" si="3"/>
        <v>1757.3333333333333</v>
      </c>
      <c r="R28" s="41">
        <f t="shared" si="4"/>
        <v>9.3690905965274185E-2</v>
      </c>
      <c r="S28" s="46"/>
      <c r="T28" s="46"/>
      <c r="V28" s="1"/>
    </row>
    <row r="29" spans="1:22">
      <c r="A29" s="29" t="s">
        <v>1068</v>
      </c>
      <c r="B29" s="30" t="s">
        <v>356</v>
      </c>
      <c r="C29" s="6" t="s">
        <v>107</v>
      </c>
      <c r="D29" s="20" t="s">
        <v>105</v>
      </c>
      <c r="E29" s="19" t="s">
        <v>87</v>
      </c>
      <c r="F29" s="19">
        <v>1116</v>
      </c>
      <c r="G29" s="21">
        <v>928</v>
      </c>
      <c r="H29" s="21">
        <f>VLOOKUP(C29,[3]total230428094233!$B:$F,5,0)</f>
        <v>696</v>
      </c>
      <c r="I29" s="21">
        <f t="shared" si="2"/>
        <v>386.66666666666669</v>
      </c>
      <c r="J29" s="44">
        <f>IFERROR(VLOOKUP(C29,在庫貼り付け!B:C,2,0),0)</f>
        <v>2920</v>
      </c>
      <c r="K29" s="44">
        <f>IFERROR(VLOOKUP(C29,在庫貼り付け!F:G,2,0),0)</f>
        <v>0</v>
      </c>
      <c r="L29" s="44">
        <f>IFERROR(VLOOKUP(C29,入荷予定貼り付け!B:C,2,0),0)</f>
        <v>0</v>
      </c>
      <c r="M29" s="44">
        <f>IFERROR(VLOOKUP(C29,入荷予定貼り付け!I:J,2,0),0)</f>
        <v>0</v>
      </c>
      <c r="N29" s="44">
        <f>IFERROR(VLOOKUP(C29,確保貼り付け!C:D,2,0),0)</f>
        <v>0</v>
      </c>
      <c r="O29" s="45">
        <f t="shared" si="0"/>
        <v>0</v>
      </c>
      <c r="P29" s="45">
        <f t="shared" si="5"/>
        <v>2920</v>
      </c>
      <c r="Q29" s="45">
        <f t="shared" si="3"/>
        <v>2533.3333333333335</v>
      </c>
      <c r="R29" s="41">
        <f t="shared" si="4"/>
        <v>0.13242009132420091</v>
      </c>
      <c r="S29" s="46"/>
      <c r="T29" s="46"/>
      <c r="V29" s="1"/>
    </row>
    <row r="30" spans="1:22">
      <c r="A30" s="29" t="s">
        <v>1069</v>
      </c>
      <c r="B30" s="30" t="s">
        <v>356</v>
      </c>
      <c r="C30" s="7" t="s">
        <v>156</v>
      </c>
      <c r="D30" s="20" t="s">
        <v>157</v>
      </c>
      <c r="E30" s="19"/>
      <c r="F30" s="19">
        <v>120</v>
      </c>
      <c r="G30" s="21">
        <v>98</v>
      </c>
      <c r="H30" s="21">
        <f>VLOOKUP(C30,[3]total230428094233!$B:$F,5,0)</f>
        <v>107</v>
      </c>
      <c r="I30" s="21">
        <f t="shared" si="2"/>
        <v>59.444444444444443</v>
      </c>
      <c r="J30" s="44">
        <f>IFERROR(VLOOKUP(C30,在庫貼り付け!B:C,2,0),0)</f>
        <v>283</v>
      </c>
      <c r="K30" s="44">
        <f>IFERROR(VLOOKUP(C30,在庫貼り付け!F:G,2,0),0)</f>
        <v>0</v>
      </c>
      <c r="L30" s="44">
        <f>IFERROR(VLOOKUP(C30,入荷予定貼り付け!B:C,2,0),0)</f>
        <v>0</v>
      </c>
      <c r="M30" s="44">
        <f>IFERROR(VLOOKUP(C30,入荷予定貼り付け!I:J,2,0),0)</f>
        <v>0</v>
      </c>
      <c r="N30" s="44">
        <f>IFERROR(VLOOKUP(C30,確保貼り付け!C:D,2,0),0)</f>
        <v>0</v>
      </c>
      <c r="O30" s="45">
        <f t="shared" si="0"/>
        <v>0</v>
      </c>
      <c r="P30" s="45">
        <f t="shared" si="5"/>
        <v>283</v>
      </c>
      <c r="Q30" s="45">
        <f t="shared" si="3"/>
        <v>223.55555555555554</v>
      </c>
      <c r="R30" s="41">
        <f t="shared" si="4"/>
        <v>0.21005104043973302</v>
      </c>
      <c r="S30" s="46"/>
      <c r="T30" s="46"/>
      <c r="V30" s="1"/>
    </row>
    <row r="31" spans="1:22">
      <c r="A31" s="29" t="s">
        <v>1070</v>
      </c>
      <c r="B31" s="30" t="s">
        <v>356</v>
      </c>
      <c r="C31" s="7" t="s">
        <v>158</v>
      </c>
      <c r="D31" s="20" t="s">
        <v>159</v>
      </c>
      <c r="E31" s="19"/>
      <c r="F31" s="19">
        <v>1030</v>
      </c>
      <c r="G31" s="21">
        <v>390</v>
      </c>
      <c r="H31" s="21">
        <f>VLOOKUP(C31,[3]total230428094233!$B:$F,5,0)</f>
        <v>239</v>
      </c>
      <c r="I31" s="21">
        <f t="shared" si="2"/>
        <v>132.77777777777777</v>
      </c>
      <c r="J31" s="44">
        <f>IFERROR(VLOOKUP(C31,在庫貼り付け!B:C,2,0),0)</f>
        <v>2016</v>
      </c>
      <c r="K31" s="44">
        <f>IFERROR(VLOOKUP(C31,在庫貼り付け!F:G,2,0),0)</f>
        <v>0</v>
      </c>
      <c r="L31" s="44">
        <f>IFERROR(VLOOKUP(C31,入荷予定貼り付け!B:C,2,0),0)</f>
        <v>0</v>
      </c>
      <c r="M31" s="44">
        <f>IFERROR(VLOOKUP(C31,入荷予定貼り付け!I:J,2,0),0)</f>
        <v>0</v>
      </c>
      <c r="N31" s="44">
        <f>IFERROR(VLOOKUP(C31,確保貼り付け!C:D,2,0),0)</f>
        <v>0</v>
      </c>
      <c r="O31" s="45">
        <f t="shared" si="0"/>
        <v>0</v>
      </c>
      <c r="P31" s="45">
        <f t="shared" si="5"/>
        <v>2016</v>
      </c>
      <c r="Q31" s="45">
        <f t="shared" si="3"/>
        <v>1883.2222222222222</v>
      </c>
      <c r="R31" s="41">
        <f t="shared" si="4"/>
        <v>6.586199294532627E-2</v>
      </c>
      <c r="S31" s="46"/>
      <c r="T31" s="46"/>
      <c r="V31" s="1"/>
    </row>
    <row r="32" spans="1:22">
      <c r="A32" s="29" t="s">
        <v>1071</v>
      </c>
      <c r="B32" s="30" t="s">
        <v>356</v>
      </c>
      <c r="C32" s="6" t="s">
        <v>122</v>
      </c>
      <c r="D32" s="20" t="s">
        <v>123</v>
      </c>
      <c r="E32" s="19"/>
      <c r="F32" s="19">
        <v>1322</v>
      </c>
      <c r="G32" s="21">
        <v>1075</v>
      </c>
      <c r="H32" s="21">
        <f>VLOOKUP(C32,[3]total230428094233!$B:$F,5,0)</f>
        <v>903</v>
      </c>
      <c r="I32" s="21">
        <f t="shared" si="2"/>
        <v>501.66666666666669</v>
      </c>
      <c r="J32" s="44">
        <f>IFERROR(VLOOKUP(C32,在庫貼り付け!B:C,2,0),0)</f>
        <v>2773</v>
      </c>
      <c r="K32" s="44">
        <f>IFERROR(VLOOKUP(C32,在庫貼り付け!F:G,2,0),0)</f>
        <v>0</v>
      </c>
      <c r="L32" s="44">
        <f>IFERROR(VLOOKUP(C32,入荷予定貼り付け!B:C,2,0),0)</f>
        <v>0</v>
      </c>
      <c r="M32" s="44">
        <f>IFERROR(VLOOKUP(C32,入荷予定貼り付け!I:J,2,0),0)</f>
        <v>0</v>
      </c>
      <c r="N32" s="44">
        <f>IFERROR(VLOOKUP(C32,確保貼り付け!C:D,2,0),0)</f>
        <v>0</v>
      </c>
      <c r="O32" s="45">
        <f t="shared" si="0"/>
        <v>0</v>
      </c>
      <c r="P32" s="45">
        <f t="shared" si="5"/>
        <v>2773</v>
      </c>
      <c r="Q32" s="45">
        <f t="shared" si="3"/>
        <v>2271.3333333333335</v>
      </c>
      <c r="R32" s="41">
        <f t="shared" si="4"/>
        <v>0.18091116720759706</v>
      </c>
      <c r="S32" s="46"/>
      <c r="T32" s="46"/>
      <c r="V32" s="1"/>
    </row>
    <row r="33" spans="1:24">
      <c r="A33" s="29" t="s">
        <v>1072</v>
      </c>
      <c r="B33" s="30" t="s">
        <v>356</v>
      </c>
      <c r="C33" s="17" t="s">
        <v>44</v>
      </c>
      <c r="D33" s="24" t="s">
        <v>45</v>
      </c>
      <c r="E33" s="23"/>
      <c r="F33" s="19">
        <v>1781</v>
      </c>
      <c r="G33" s="21">
        <v>1472</v>
      </c>
      <c r="H33" s="21">
        <f>VLOOKUP(C33,[3]total230428094233!$B:$F,5,0)</f>
        <v>1317</v>
      </c>
      <c r="I33" s="21">
        <f t="shared" si="2"/>
        <v>731.66666666666663</v>
      </c>
      <c r="J33" s="44">
        <f>IFERROR(VLOOKUP(C33,在庫貼り付け!B:C,2,0),0)</f>
        <v>13147</v>
      </c>
      <c r="K33" s="44">
        <f>IFERROR(VLOOKUP(C33,在庫貼り付け!F:G,2,0),0)</f>
        <v>0</v>
      </c>
      <c r="L33" s="44">
        <f>IFERROR(VLOOKUP(C33,入荷予定貼り付け!B:C,2,0),0)</f>
        <v>0</v>
      </c>
      <c r="M33" s="44">
        <f>IFERROR(VLOOKUP(C33,入荷予定貼り付け!I:J,2,0),0)</f>
        <v>0</v>
      </c>
      <c r="N33" s="44">
        <f>IFERROR(VLOOKUP(C33,確保貼り付け!C:D,2,0),0)</f>
        <v>0</v>
      </c>
      <c r="O33" s="45">
        <f t="shared" si="0"/>
        <v>0</v>
      </c>
      <c r="P33" s="45">
        <f t="shared" si="5"/>
        <v>13147</v>
      </c>
      <c r="Q33" s="45">
        <f t="shared" si="3"/>
        <v>12415.333333333334</v>
      </c>
      <c r="R33" s="41">
        <f t="shared" si="4"/>
        <v>5.5652747141299662E-2</v>
      </c>
      <c r="S33" s="46"/>
      <c r="T33" s="46"/>
      <c r="V33" s="157" t="s">
        <v>2831</v>
      </c>
    </row>
    <row r="34" spans="1:24">
      <c r="A34" s="29" t="s">
        <v>1073</v>
      </c>
      <c r="B34" s="30" t="s">
        <v>356</v>
      </c>
      <c r="C34" s="6" t="s">
        <v>184</v>
      </c>
      <c r="D34" s="20" t="s">
        <v>185</v>
      </c>
      <c r="E34" s="19" t="s">
        <v>186</v>
      </c>
      <c r="F34" s="19">
        <v>1210</v>
      </c>
      <c r="G34" s="21">
        <v>214</v>
      </c>
      <c r="H34" s="21">
        <f>VLOOKUP(C34,[3]total230428094233!$B:$F,5,0)</f>
        <v>10</v>
      </c>
      <c r="I34" s="21">
        <f t="shared" si="2"/>
        <v>5.5555555555555554</v>
      </c>
      <c r="J34" s="44">
        <f>IFERROR(VLOOKUP(C34,在庫貼り付け!B:C,2,0),0)</f>
        <v>554</v>
      </c>
      <c r="K34" s="44">
        <f>IFERROR(VLOOKUP(C34,在庫貼り付け!F:G,2,0),0)</f>
        <v>0</v>
      </c>
      <c r="L34" s="44">
        <f>IFERROR(VLOOKUP(C34,入荷予定貼り付け!B:C,2,0),0)</f>
        <v>0</v>
      </c>
      <c r="M34" s="44">
        <f>IFERROR(VLOOKUP(C34,入荷予定貼り付け!I:J,2,0),0)</f>
        <v>0</v>
      </c>
      <c r="N34" s="44">
        <f>IFERROR(VLOOKUP(C34,確保貼り付け!C:D,2,0),0)</f>
        <v>0</v>
      </c>
      <c r="O34" s="45">
        <f t="shared" si="0"/>
        <v>0</v>
      </c>
      <c r="P34" s="45">
        <f t="shared" si="5"/>
        <v>554</v>
      </c>
      <c r="Q34" s="45">
        <f t="shared" si="3"/>
        <v>548.44444444444446</v>
      </c>
      <c r="R34" s="41">
        <f t="shared" si="4"/>
        <v>1.0028078620136381E-2</v>
      </c>
      <c r="S34" s="46"/>
      <c r="T34" s="46"/>
      <c r="V34" s="1"/>
    </row>
    <row r="35" spans="1:24">
      <c r="A35" s="29" t="s">
        <v>1074</v>
      </c>
      <c r="B35" s="30" t="s">
        <v>356</v>
      </c>
      <c r="C35" s="7" t="s">
        <v>1006</v>
      </c>
      <c r="D35" s="20" t="s">
        <v>1261</v>
      </c>
      <c r="E35" s="19" t="s">
        <v>214</v>
      </c>
      <c r="F35" s="19">
        <v>271</v>
      </c>
      <c r="G35" s="21">
        <v>200</v>
      </c>
      <c r="H35" s="21">
        <f>VLOOKUP(C35,[3]total230428094233!$B:$F,5,0)</f>
        <v>127</v>
      </c>
      <c r="I35" s="21">
        <f t="shared" si="2"/>
        <v>70.555555555555557</v>
      </c>
      <c r="J35" s="44">
        <f>IFERROR(VLOOKUP(C35,在庫貼り付け!B:C,2,0),0)</f>
        <v>740</v>
      </c>
      <c r="K35" s="44">
        <f>IFERROR(VLOOKUP(C35,在庫貼り付け!F:G,2,0),0)</f>
        <v>0</v>
      </c>
      <c r="L35" s="44">
        <f>IFERROR(VLOOKUP(C35,入荷予定貼り付け!B:C,2,0),0)</f>
        <v>0</v>
      </c>
      <c r="M35" s="44">
        <f>IFERROR(VLOOKUP(C35,入荷予定貼り付け!I:J,2,0),0)</f>
        <v>0</v>
      </c>
      <c r="N35" s="44">
        <f>IFERROR(VLOOKUP(C35,確保貼り付け!C:D,2,0),0)</f>
        <v>0</v>
      </c>
      <c r="O35" s="45">
        <f t="shared" si="0"/>
        <v>0</v>
      </c>
      <c r="P35" s="45">
        <f t="shared" si="5"/>
        <v>740</v>
      </c>
      <c r="Q35" s="45">
        <f t="shared" si="3"/>
        <v>669.44444444444446</v>
      </c>
      <c r="R35" s="41">
        <f t="shared" si="4"/>
        <v>9.5345345345345348E-2</v>
      </c>
      <c r="S35" s="46"/>
      <c r="T35" s="46"/>
      <c r="V35" s="1"/>
    </row>
    <row r="36" spans="1:24">
      <c r="A36" s="29" t="s">
        <v>1075</v>
      </c>
      <c r="B36" s="30" t="s">
        <v>356</v>
      </c>
      <c r="C36" s="7" t="s">
        <v>209</v>
      </c>
      <c r="D36" s="20" t="s">
        <v>210</v>
      </c>
      <c r="E36" s="19"/>
      <c r="F36" s="19"/>
      <c r="G36" s="21">
        <v>9</v>
      </c>
      <c r="H36" s="21">
        <f>VLOOKUP(C36,[3]total230428094233!$B:$F,5,0)</f>
        <v>1124</v>
      </c>
      <c r="I36" s="21">
        <f t="shared" si="2"/>
        <v>624.44444444444446</v>
      </c>
      <c r="J36" s="44">
        <f>IFERROR(VLOOKUP(C36,在庫貼り付け!B:C,2,0),0)</f>
        <v>106</v>
      </c>
      <c r="K36" s="44">
        <f>IFERROR(VLOOKUP(C36,在庫貼り付け!F:G,2,0),0)</f>
        <v>0</v>
      </c>
      <c r="L36" s="44">
        <f>IFERROR(VLOOKUP(C36,入荷予定貼り付け!B:C,2,0),0)</f>
        <v>0</v>
      </c>
      <c r="M36" s="44">
        <f>IFERROR(VLOOKUP(C36,入荷予定貼り付け!I:J,2,0),0)</f>
        <v>0</v>
      </c>
      <c r="N36" s="44">
        <f>IFERROR(VLOOKUP(C36,確保貼り付け!C:D,2,0),0)</f>
        <v>0</v>
      </c>
      <c r="O36" s="45">
        <f t="shared" si="0"/>
        <v>0</v>
      </c>
      <c r="P36" s="45">
        <f t="shared" si="5"/>
        <v>106</v>
      </c>
      <c r="Q36" s="45">
        <f t="shared" si="3"/>
        <v>-518.44444444444446</v>
      </c>
      <c r="R36" s="41">
        <f t="shared" si="4"/>
        <v>5.8909853249475894</v>
      </c>
      <c r="S36" s="46"/>
      <c r="T36" s="46"/>
      <c r="U36" s="1" t="s">
        <v>2791</v>
      </c>
      <c r="V36" s="1"/>
    </row>
    <row r="37" spans="1:24">
      <c r="A37" s="29" t="s">
        <v>1076</v>
      </c>
      <c r="B37" s="30" t="s">
        <v>356</v>
      </c>
      <c r="C37" s="6" t="s">
        <v>357</v>
      </c>
      <c r="D37" s="20" t="s">
        <v>59</v>
      </c>
      <c r="E37" s="19"/>
      <c r="F37" s="19">
        <v>19</v>
      </c>
      <c r="G37" s="21">
        <v>1283</v>
      </c>
      <c r="H37" s="21">
        <f>VLOOKUP(C37,[3]total230428094233!$B:$F,5,0)</f>
        <v>6</v>
      </c>
      <c r="I37" s="21">
        <f t="shared" si="2"/>
        <v>3.3333333333333335</v>
      </c>
      <c r="J37" s="44">
        <f>IFERROR(VLOOKUP(C37,在庫貼り付け!B:C,2,0),0)</f>
        <v>3105</v>
      </c>
      <c r="K37" s="44">
        <f>IFERROR(VLOOKUP(C37,在庫貼り付け!F:G,2,0),0)</f>
        <v>0</v>
      </c>
      <c r="L37" s="44">
        <f>IFERROR(VLOOKUP(C37,入荷予定貼り付け!B:C,2,0),0)</f>
        <v>0</v>
      </c>
      <c r="M37" s="44">
        <f>IFERROR(VLOOKUP(C37,入荷予定貼り付け!I:J,2,0),0)</f>
        <v>0</v>
      </c>
      <c r="N37" s="44">
        <f>IFERROR(VLOOKUP(C37,確保貼り付け!C:D,2,0),0)</f>
        <v>0</v>
      </c>
      <c r="O37" s="45">
        <f t="shared" si="0"/>
        <v>0</v>
      </c>
      <c r="P37" s="45">
        <f t="shared" si="5"/>
        <v>3105</v>
      </c>
      <c r="Q37" s="45">
        <f t="shared" si="3"/>
        <v>3101.6666666666665</v>
      </c>
      <c r="R37" s="41">
        <f t="shared" si="4"/>
        <v>1.0735373054213634E-3</v>
      </c>
      <c r="S37" s="46"/>
      <c r="T37" s="46"/>
      <c r="V37" s="1"/>
    </row>
    <row r="38" spans="1:24">
      <c r="A38" s="29" t="s">
        <v>1077</v>
      </c>
      <c r="B38" s="30" t="s">
        <v>356</v>
      </c>
      <c r="C38" s="7" t="s">
        <v>219</v>
      </c>
      <c r="D38" s="20" t="s">
        <v>220</v>
      </c>
      <c r="E38" s="19"/>
      <c r="F38" s="19">
        <v>825</v>
      </c>
      <c r="G38" s="21">
        <v>660</v>
      </c>
      <c r="H38" s="21">
        <f>VLOOKUP(C38,[3]total230428094233!$B:$F,5,0)</f>
        <v>1126</v>
      </c>
      <c r="I38" s="21">
        <f t="shared" si="2"/>
        <v>625.55555555555554</v>
      </c>
      <c r="J38" s="44">
        <f>IFERROR(VLOOKUP(C38,在庫貼り付け!B:C,2,0),0)</f>
        <v>2612</v>
      </c>
      <c r="K38" s="44">
        <f>IFERROR(VLOOKUP(C38,在庫貼り付け!F:G,2,0),0)</f>
        <v>210</v>
      </c>
      <c r="L38" s="44">
        <f>IFERROR(VLOOKUP(C38,入荷予定貼り付け!B:C,2,0),0)</f>
        <v>0</v>
      </c>
      <c r="M38" s="44">
        <f>IFERROR(VLOOKUP(C38,入荷予定貼り付け!I:J,2,0),0)</f>
        <v>0</v>
      </c>
      <c r="N38" s="44">
        <f>IFERROR(VLOOKUP(C38,確保貼り付け!C:D,2,0),0)</f>
        <v>210</v>
      </c>
      <c r="O38" s="45">
        <f t="shared" si="0"/>
        <v>0</v>
      </c>
      <c r="P38" s="45">
        <f t="shared" si="5"/>
        <v>2612</v>
      </c>
      <c r="Q38" s="45">
        <f t="shared" si="3"/>
        <v>1986.4444444444443</v>
      </c>
      <c r="R38" s="41">
        <f t="shared" si="4"/>
        <v>0.22167099771635562</v>
      </c>
      <c r="S38" s="46"/>
      <c r="T38" s="46"/>
      <c r="V38" s="157" t="s">
        <v>2808</v>
      </c>
    </row>
    <row r="39" spans="1:24">
      <c r="A39" s="29" t="s">
        <v>1078</v>
      </c>
      <c r="B39" s="30" t="s">
        <v>356</v>
      </c>
      <c r="C39" s="6" t="s">
        <v>358</v>
      </c>
      <c r="D39" s="20" t="s">
        <v>352</v>
      </c>
      <c r="E39" s="19"/>
      <c r="F39" s="19">
        <v>33</v>
      </c>
      <c r="G39" s="21">
        <v>994</v>
      </c>
      <c r="H39" s="21">
        <f>VLOOKUP(C39,[3]total230428094233!$B:$F,5,0)</f>
        <v>19</v>
      </c>
      <c r="I39" s="21">
        <f t="shared" si="2"/>
        <v>10.555555555555555</v>
      </c>
      <c r="J39" s="44">
        <f>IFERROR(VLOOKUP(C39,在庫貼り付け!B:C,2,0),0)</f>
        <v>4553</v>
      </c>
      <c r="K39" s="44">
        <f>IFERROR(VLOOKUP(C39,在庫貼り付け!F:G,2,0),0)</f>
        <v>0</v>
      </c>
      <c r="L39" s="44">
        <f>IFERROR(VLOOKUP(C39,入荷予定貼り付け!B:C,2,0),0)</f>
        <v>0</v>
      </c>
      <c r="M39" s="44">
        <f>IFERROR(VLOOKUP(C39,入荷予定貼り付け!I:J,2,0),0)</f>
        <v>0</v>
      </c>
      <c r="N39" s="44">
        <f>IFERROR(VLOOKUP(C39,確保貼り付け!C:D,2,0),0)</f>
        <v>0</v>
      </c>
      <c r="O39" s="45">
        <f t="shared" si="0"/>
        <v>0</v>
      </c>
      <c r="P39" s="45">
        <f t="shared" si="5"/>
        <v>4553</v>
      </c>
      <c r="Q39" s="45">
        <f t="shared" si="3"/>
        <v>4542.4444444444443</v>
      </c>
      <c r="R39" s="41">
        <f t="shared" si="4"/>
        <v>2.3183737218439612E-3</v>
      </c>
      <c r="S39" s="46"/>
      <c r="T39" s="46"/>
      <c r="V39" s="1"/>
    </row>
    <row r="40" spans="1:24">
      <c r="A40" s="29" t="s">
        <v>1079</v>
      </c>
      <c r="B40" s="30" t="s">
        <v>356</v>
      </c>
      <c r="C40" s="17" t="s">
        <v>258</v>
      </c>
      <c r="D40" s="24" t="s">
        <v>259</v>
      </c>
      <c r="E40" s="23"/>
      <c r="F40" s="19">
        <v>15</v>
      </c>
      <c r="G40" s="21">
        <v>257</v>
      </c>
      <c r="H40" s="21">
        <f>VLOOKUP(C40,[3]total230428094233!$B:$F,5,0)</f>
        <v>91</v>
      </c>
      <c r="I40" s="21">
        <f t="shared" si="2"/>
        <v>50.555555555555557</v>
      </c>
      <c r="J40" s="44">
        <f>IFERROR(VLOOKUP(C40,在庫貼り付け!B:C,2,0),0)</f>
        <v>761</v>
      </c>
      <c r="K40" s="44">
        <f>IFERROR(VLOOKUP(C40,在庫貼り付け!F:G,2,0),0)</f>
        <v>0</v>
      </c>
      <c r="L40" s="44">
        <f>IFERROR(VLOOKUP(C40,入荷予定貼り付け!B:C,2,0),0)</f>
        <v>0</v>
      </c>
      <c r="M40" s="44">
        <f>IFERROR(VLOOKUP(C40,入荷予定貼り付け!I:J,2,0),0)</f>
        <v>0</v>
      </c>
      <c r="N40" s="44">
        <f>IFERROR(VLOOKUP(C40,確保貼り付け!C:D,2,0),0)</f>
        <v>0</v>
      </c>
      <c r="O40" s="45">
        <f t="shared" si="0"/>
        <v>0</v>
      </c>
      <c r="P40" s="45">
        <f t="shared" si="5"/>
        <v>761</v>
      </c>
      <c r="Q40" s="45">
        <f t="shared" si="3"/>
        <v>710.44444444444446</v>
      </c>
      <c r="R40" s="41">
        <f t="shared" si="4"/>
        <v>6.6433055920572345E-2</v>
      </c>
      <c r="S40" s="46"/>
      <c r="T40" s="46"/>
      <c r="V40" s="1"/>
    </row>
    <row r="41" spans="1:24" s="152" customFormat="1">
      <c r="A41" s="29" t="s">
        <v>1080</v>
      </c>
      <c r="B41" s="145" t="s">
        <v>356</v>
      </c>
      <c r="C41" s="146" t="s">
        <v>36</v>
      </c>
      <c r="D41" s="147" t="s">
        <v>37</v>
      </c>
      <c r="E41" s="146"/>
      <c r="F41" s="146">
        <v>940</v>
      </c>
      <c r="G41" s="148">
        <v>457</v>
      </c>
      <c r="H41" s="148">
        <f>VLOOKUP(C41,[3]total230428094233!$B:$F,5,0)</f>
        <v>997</v>
      </c>
      <c r="I41" s="148">
        <f t="shared" si="2"/>
        <v>553.88888888888891</v>
      </c>
      <c r="J41" s="148">
        <f>IFERROR(VLOOKUP(C41,在庫貼り付け!B:C,2,0),0)</f>
        <v>218</v>
      </c>
      <c r="K41" s="148">
        <f>IFERROR(VLOOKUP(C41,在庫貼り付け!F:G,2,0),0)</f>
        <v>0</v>
      </c>
      <c r="L41" s="148">
        <f>IFERROR(VLOOKUP(C41,入荷予定貼り付け!B:C,2,0),0)</f>
        <v>0</v>
      </c>
      <c r="M41" s="148">
        <f>IFERROR(VLOOKUP(C41,入荷予定貼り付け!I:J,2,0),0)</f>
        <v>0</v>
      </c>
      <c r="N41" s="148">
        <f>IFERROR(VLOOKUP(C41,確保貼り付け!C:D,2,0),0)</f>
        <v>0</v>
      </c>
      <c r="O41" s="149">
        <f t="shared" si="0"/>
        <v>0</v>
      </c>
      <c r="P41" s="149">
        <f t="shared" si="5"/>
        <v>218</v>
      </c>
      <c r="Q41" s="149">
        <f t="shared" si="3"/>
        <v>-335.88888888888891</v>
      </c>
      <c r="R41" s="150">
        <f t="shared" si="4"/>
        <v>2.5407747196738022</v>
      </c>
      <c r="S41" s="151"/>
      <c r="T41" s="151"/>
      <c r="U41" s="152" t="s">
        <v>2871</v>
      </c>
      <c r="W41" s="191"/>
      <c r="X41" s="191"/>
    </row>
    <row r="42" spans="1:24" s="152" customFormat="1">
      <c r="A42" s="29" t="s">
        <v>1081</v>
      </c>
      <c r="B42" s="145" t="s">
        <v>356</v>
      </c>
      <c r="C42" s="146" t="s">
        <v>24</v>
      </c>
      <c r="D42" s="147" t="s">
        <v>25</v>
      </c>
      <c r="E42" s="146"/>
      <c r="F42" s="146">
        <v>149</v>
      </c>
      <c r="G42" s="148">
        <v>373</v>
      </c>
      <c r="H42" s="148">
        <f>VLOOKUP(C42,[3]total230428094233!$B:$F,5,0)</f>
        <v>54</v>
      </c>
      <c r="I42" s="148">
        <f t="shared" si="2"/>
        <v>30</v>
      </c>
      <c r="J42" s="148">
        <f>IFERROR(VLOOKUP(C42,在庫貼り付け!B:C,2,0),0)</f>
        <v>868</v>
      </c>
      <c r="K42" s="148">
        <f>IFERROR(VLOOKUP(C42,在庫貼り付け!F:G,2,0),0)</f>
        <v>0</v>
      </c>
      <c r="L42" s="148">
        <f>IFERROR(VLOOKUP(C42,入荷予定貼り付け!B:C,2,0),0)</f>
        <v>0</v>
      </c>
      <c r="M42" s="148">
        <f>IFERROR(VLOOKUP(C42,入荷予定貼り付け!I:J,2,0),0)</f>
        <v>0</v>
      </c>
      <c r="N42" s="148">
        <f>IFERROR(VLOOKUP(C42,確保貼り付け!C:D,2,0),0)</f>
        <v>0</v>
      </c>
      <c r="O42" s="149">
        <f t="shared" si="0"/>
        <v>0</v>
      </c>
      <c r="P42" s="149">
        <f t="shared" si="5"/>
        <v>868</v>
      </c>
      <c r="Q42" s="149">
        <f t="shared" si="3"/>
        <v>838</v>
      </c>
      <c r="R42" s="150">
        <f t="shared" si="4"/>
        <v>3.4562211981566823E-2</v>
      </c>
      <c r="S42" s="151"/>
      <c r="T42" s="151"/>
      <c r="U42" s="152" t="s">
        <v>2871</v>
      </c>
      <c r="W42" s="191"/>
      <c r="X42" s="191"/>
    </row>
    <row r="43" spans="1:24">
      <c r="A43" s="29" t="s">
        <v>1082</v>
      </c>
      <c r="B43" s="30" t="s">
        <v>356</v>
      </c>
      <c r="C43" s="6" t="s">
        <v>83</v>
      </c>
      <c r="D43" s="20" t="s">
        <v>84</v>
      </c>
      <c r="E43" s="19" t="s">
        <v>85</v>
      </c>
      <c r="F43" s="19">
        <v>2264</v>
      </c>
      <c r="G43" s="21">
        <v>1923</v>
      </c>
      <c r="H43" s="21">
        <f>VLOOKUP(C43,[3]total230428094233!$B:$F,5,0)</f>
        <v>1538</v>
      </c>
      <c r="I43" s="21">
        <f t="shared" si="2"/>
        <v>854.44444444444446</v>
      </c>
      <c r="J43" s="44">
        <f>IFERROR(VLOOKUP(C43,在庫貼り付け!B:C,2,0),0)</f>
        <v>2528</v>
      </c>
      <c r="K43" s="44">
        <f>IFERROR(VLOOKUP(C43,在庫貼り付け!F:G,2,0),0)</f>
        <v>0</v>
      </c>
      <c r="L43" s="44">
        <f>IFERROR(VLOOKUP(C43,入荷予定貼り付け!B:C,2,0),0)</f>
        <v>0</v>
      </c>
      <c r="M43" s="44">
        <f>IFERROR(VLOOKUP(C43,入荷予定貼り付け!I:J,2,0),0)</f>
        <v>0</v>
      </c>
      <c r="N43" s="44">
        <f>IFERROR(VLOOKUP(C43,確保貼り付け!C:D,2,0),0)</f>
        <v>0</v>
      </c>
      <c r="O43" s="45">
        <f>K43+M43-N43</f>
        <v>0</v>
      </c>
      <c r="P43" s="45">
        <f t="shared" si="5"/>
        <v>2528</v>
      </c>
      <c r="Q43" s="45">
        <f t="shared" si="3"/>
        <v>1673.5555555555557</v>
      </c>
      <c r="R43" s="41">
        <f>I43/SUM(J43:K43)</f>
        <v>0.33799226441631508</v>
      </c>
      <c r="S43" s="46"/>
      <c r="T43" s="46"/>
      <c r="V43" s="157" t="s">
        <v>2809</v>
      </c>
    </row>
    <row r="44" spans="1:24">
      <c r="A44" s="29" t="s">
        <v>1083</v>
      </c>
      <c r="B44" s="30" t="s">
        <v>356</v>
      </c>
      <c r="C44" s="6" t="s">
        <v>67</v>
      </c>
      <c r="D44" s="20" t="s">
        <v>68</v>
      </c>
      <c r="E44" s="19"/>
      <c r="F44" s="19">
        <v>3482</v>
      </c>
      <c r="G44" s="21">
        <v>1186</v>
      </c>
      <c r="H44" s="21">
        <f>VLOOKUP(C44,[3]total230428094233!$B:$F,5,0)</f>
        <v>891</v>
      </c>
      <c r="I44" s="21">
        <f t="shared" si="2"/>
        <v>495</v>
      </c>
      <c r="J44" s="44">
        <f>IFERROR(VLOOKUP(C44,在庫貼り付け!B:C,2,0),0)</f>
        <v>174</v>
      </c>
      <c r="K44" s="44">
        <f>IFERROR(VLOOKUP(C44,在庫貼り付け!F:G,2,0),0)</f>
        <v>0</v>
      </c>
      <c r="L44" s="44">
        <f>IFERROR(VLOOKUP(C44,入荷予定貼り付け!B:C,2,0),0)</f>
        <v>0</v>
      </c>
      <c r="M44" s="44">
        <f>IFERROR(VLOOKUP(C44,入荷予定貼り付け!I:J,2,0),0)</f>
        <v>0</v>
      </c>
      <c r="N44" s="44">
        <f>IFERROR(VLOOKUP(C44,確保貼り付け!C:D,2,0),0)</f>
        <v>0</v>
      </c>
      <c r="O44" s="45">
        <f t="shared" si="0"/>
        <v>0</v>
      </c>
      <c r="P44" s="45">
        <f t="shared" si="5"/>
        <v>174</v>
      </c>
      <c r="Q44" s="45">
        <f t="shared" si="3"/>
        <v>-321</v>
      </c>
      <c r="R44" s="41">
        <f t="shared" si="4"/>
        <v>2.8448275862068964</v>
      </c>
      <c r="S44" s="46"/>
      <c r="T44" s="46"/>
      <c r="V44" s="1"/>
    </row>
    <row r="45" spans="1:24" s="152" customFormat="1">
      <c r="A45" s="29" t="s">
        <v>1084</v>
      </c>
      <c r="B45" s="145" t="s">
        <v>356</v>
      </c>
      <c r="C45" s="146" t="s">
        <v>20</v>
      </c>
      <c r="D45" s="147" t="s">
        <v>21</v>
      </c>
      <c r="E45" s="146"/>
      <c r="F45" s="146">
        <v>5224</v>
      </c>
      <c r="G45" s="148">
        <v>1145</v>
      </c>
      <c r="H45" s="148">
        <f>VLOOKUP(C45,[3]total230428094233!$B:$F,5,0)</f>
        <v>1237</v>
      </c>
      <c r="I45" s="148">
        <f t="shared" si="2"/>
        <v>687.22222222222217</v>
      </c>
      <c r="J45" s="148">
        <f>IFERROR(VLOOKUP(C45,在庫貼り付け!B:C,2,0),0)</f>
        <v>3624</v>
      </c>
      <c r="K45" s="148">
        <f>IFERROR(VLOOKUP(C45,在庫貼り付け!F:G,2,0),0)</f>
        <v>1040</v>
      </c>
      <c r="L45" s="148">
        <f>IFERROR(VLOOKUP(C45,入荷予定貼り付け!B:C,2,0),0)</f>
        <v>0</v>
      </c>
      <c r="M45" s="148">
        <f>IFERROR(VLOOKUP(C45,入荷予定貼り付け!I:J,2,0),0)</f>
        <v>0</v>
      </c>
      <c r="N45" s="148">
        <f>IFERROR(VLOOKUP(C45,確保貼り付け!C:D,2,0),0)</f>
        <v>1040</v>
      </c>
      <c r="O45" s="149">
        <f t="shared" si="0"/>
        <v>0</v>
      </c>
      <c r="P45" s="149">
        <f t="shared" si="5"/>
        <v>3624</v>
      </c>
      <c r="Q45" s="149">
        <f t="shared" si="3"/>
        <v>2936.7777777777778</v>
      </c>
      <c r="R45" s="150">
        <f t="shared" si="4"/>
        <v>0.14734610253478178</v>
      </c>
      <c r="S45" s="151"/>
      <c r="T45" s="151"/>
      <c r="V45" s="152" t="s">
        <v>2810</v>
      </c>
      <c r="W45" s="191"/>
      <c r="X45" s="191"/>
    </row>
    <row r="46" spans="1:24">
      <c r="A46" s="29" t="s">
        <v>1085</v>
      </c>
      <c r="B46" s="30" t="s">
        <v>356</v>
      </c>
      <c r="C46" s="6" t="s">
        <v>150</v>
      </c>
      <c r="D46" s="20" t="s">
        <v>151</v>
      </c>
      <c r="E46" s="19"/>
      <c r="F46" s="19"/>
      <c r="G46" s="21">
        <v>537</v>
      </c>
      <c r="H46" s="21">
        <f>VLOOKUP(C46,[3]total230428094233!$B:$F,5,0)</f>
        <v>2301</v>
      </c>
      <c r="I46" s="21">
        <f t="shared" si="2"/>
        <v>1278.3333333333333</v>
      </c>
      <c r="J46" s="44">
        <f>IFERROR(VLOOKUP(C46,在庫貼り付け!B:C,2,0),0)</f>
        <v>2266</v>
      </c>
      <c r="K46" s="44">
        <f>IFERROR(VLOOKUP(C46,在庫貼り付け!F:G,2,0),0)</f>
        <v>430</v>
      </c>
      <c r="L46" s="44">
        <f>IFERROR(VLOOKUP(C46,入荷予定貼り付け!B:C,2,0),0)</f>
        <v>0</v>
      </c>
      <c r="M46" s="44">
        <f>IFERROR(VLOOKUP(C46,入荷予定貼り付け!I:J,2,0),0)</f>
        <v>0</v>
      </c>
      <c r="N46" s="44">
        <f>IFERROR(VLOOKUP(C46,確保貼り付け!C:D,2,0),0)</f>
        <v>850</v>
      </c>
      <c r="O46" s="45">
        <f t="shared" si="0"/>
        <v>-420</v>
      </c>
      <c r="P46" s="45">
        <f>SUM(J46:M46)-N46</f>
        <v>1846</v>
      </c>
      <c r="Q46" s="45">
        <f t="shared" si="3"/>
        <v>567.66666666666674</v>
      </c>
      <c r="R46" s="41">
        <f>I46/SUM(J46:K46)</f>
        <v>0.47415924826904055</v>
      </c>
      <c r="S46" s="46"/>
      <c r="T46" s="46"/>
      <c r="V46" s="157" t="s">
        <v>2811</v>
      </c>
    </row>
    <row r="47" spans="1:24">
      <c r="A47" s="29" t="s">
        <v>1086</v>
      </c>
      <c r="B47" s="30" t="s">
        <v>356</v>
      </c>
      <c r="C47" s="6" t="s">
        <v>164</v>
      </c>
      <c r="D47" s="20" t="s">
        <v>163</v>
      </c>
      <c r="E47" s="19" t="s">
        <v>165</v>
      </c>
      <c r="F47" s="19">
        <v>1023</v>
      </c>
      <c r="G47" s="21">
        <v>517</v>
      </c>
      <c r="H47" s="21">
        <f>VLOOKUP(C47,[3]total230428094233!$B:$F,5,0)</f>
        <v>609</v>
      </c>
      <c r="I47" s="21">
        <f t="shared" si="2"/>
        <v>338.33333333333331</v>
      </c>
      <c r="J47" s="44">
        <f>IFERROR(VLOOKUP(C47,在庫貼り付け!B:C,2,0),0)</f>
        <v>1265</v>
      </c>
      <c r="K47" s="44">
        <f>IFERROR(VLOOKUP(C47,在庫貼り付け!F:G,2,0),0)</f>
        <v>0</v>
      </c>
      <c r="L47" s="44">
        <f>IFERROR(VLOOKUP(C47,入荷予定貼り付け!B:C,2,0),0)</f>
        <v>0</v>
      </c>
      <c r="M47" s="44">
        <f>IFERROR(VLOOKUP(C47,入荷予定貼り付け!I:J,2,0),0)</f>
        <v>0</v>
      </c>
      <c r="N47" s="44">
        <f>IFERROR(VLOOKUP(C47,確保貼り付け!C:D,2,0),0)</f>
        <v>0</v>
      </c>
      <c r="O47" s="45">
        <f t="shared" si="0"/>
        <v>0</v>
      </c>
      <c r="P47" s="45">
        <f t="shared" si="5"/>
        <v>1265</v>
      </c>
      <c r="Q47" s="45">
        <f t="shared" si="3"/>
        <v>926.66666666666674</v>
      </c>
      <c r="R47" s="41">
        <f t="shared" si="4"/>
        <v>0.26745718050065875</v>
      </c>
      <c r="S47" s="46"/>
      <c r="T47" s="46"/>
      <c r="V47" s="157" t="s">
        <v>2809</v>
      </c>
    </row>
    <row r="48" spans="1:24" s="152" customFormat="1" ht="15.75">
      <c r="A48" s="29" t="s">
        <v>1087</v>
      </c>
      <c r="B48" s="145" t="s">
        <v>356</v>
      </c>
      <c r="C48" s="146" t="s">
        <v>233</v>
      </c>
      <c r="D48" s="147" t="s">
        <v>234</v>
      </c>
      <c r="E48" s="146"/>
      <c r="F48" s="146">
        <v>843</v>
      </c>
      <c r="G48" s="148">
        <v>647</v>
      </c>
      <c r="H48" s="148">
        <f>VLOOKUP(C48,[3]total230428094233!$B:$F,5,0)</f>
        <v>2167</v>
      </c>
      <c r="I48" s="148">
        <f t="shared" si="2"/>
        <v>1203.8888888888889</v>
      </c>
      <c r="J48" s="148">
        <f>IFERROR(VLOOKUP(C48,在庫貼り付け!B:C,2,0),0)</f>
        <v>0</v>
      </c>
      <c r="K48" s="148">
        <f>IFERROR(VLOOKUP(C48,在庫貼り付け!F:G,2,0),0)</f>
        <v>0</v>
      </c>
      <c r="L48" s="148">
        <f>IFERROR(VLOOKUP(C48,入荷予定貼り付け!B:C,2,0),0)</f>
        <v>0</v>
      </c>
      <c r="M48" s="148">
        <f>IFERROR(VLOOKUP(C48,入荷予定貼り付け!I:J,2,0),0)</f>
        <v>0</v>
      </c>
      <c r="N48" s="148">
        <f>IFERROR(VLOOKUP(C48,確保貼り付け!C:D,2,0),0)</f>
        <v>0</v>
      </c>
      <c r="O48" s="149">
        <f t="shared" si="0"/>
        <v>0</v>
      </c>
      <c r="P48" s="149">
        <f t="shared" si="5"/>
        <v>0</v>
      </c>
      <c r="Q48" s="149">
        <f t="shared" si="3"/>
        <v>-1203.8888888888889</v>
      </c>
      <c r="R48" s="150" t="e">
        <f>I48/SUM(J48:K48)</f>
        <v>#DIV/0!</v>
      </c>
      <c r="S48" s="151"/>
      <c r="T48" s="151"/>
      <c r="U48" s="152" t="s">
        <v>1284</v>
      </c>
    </row>
    <row r="49" spans="1:22">
      <c r="A49" s="29" t="s">
        <v>1088</v>
      </c>
      <c r="B49" s="30" t="s">
        <v>356</v>
      </c>
      <c r="C49" s="7" t="s">
        <v>205</v>
      </c>
      <c r="D49" s="20" t="s">
        <v>206</v>
      </c>
      <c r="E49" s="19"/>
      <c r="F49" s="19">
        <v>1465</v>
      </c>
      <c r="G49" s="21">
        <v>1744</v>
      </c>
      <c r="H49" s="21">
        <f>VLOOKUP(C49,[3]total230428094233!$B:$F,5,0)</f>
        <v>772</v>
      </c>
      <c r="I49" s="21">
        <f t="shared" si="2"/>
        <v>428.88888888888891</v>
      </c>
      <c r="J49" s="44">
        <f>IFERROR(VLOOKUP(C49,在庫貼り付け!B:C,2,0),0)</f>
        <v>2999</v>
      </c>
      <c r="K49" s="44">
        <f>IFERROR(VLOOKUP(C49,在庫貼り付け!F:G,2,0),0)</f>
        <v>0</v>
      </c>
      <c r="L49" s="44">
        <f>IFERROR(VLOOKUP(C49,入荷予定貼り付け!B:C,2,0),0)</f>
        <v>0</v>
      </c>
      <c r="M49" s="44">
        <f>IFERROR(VLOOKUP(C49,入荷予定貼り付け!I:J,2,0),0)</f>
        <v>0</v>
      </c>
      <c r="N49" s="44">
        <f>IFERROR(VLOOKUP(C49,確保貼り付け!C:D,2,0),0)</f>
        <v>0</v>
      </c>
      <c r="O49" s="45">
        <f t="shared" si="0"/>
        <v>0</v>
      </c>
      <c r="P49" s="45">
        <f t="shared" si="5"/>
        <v>2999</v>
      </c>
      <c r="Q49" s="45">
        <f t="shared" si="3"/>
        <v>2570.1111111111113</v>
      </c>
      <c r="R49" s="41">
        <f t="shared" si="4"/>
        <v>0.14301063317402099</v>
      </c>
      <c r="S49" s="46"/>
      <c r="T49" s="46"/>
      <c r="V49" s="1"/>
    </row>
    <row r="50" spans="1:22" s="152" customFormat="1" ht="15.75">
      <c r="A50" s="29" t="s">
        <v>1089</v>
      </c>
      <c r="B50" s="145" t="s">
        <v>356</v>
      </c>
      <c r="C50" s="153" t="s">
        <v>1264</v>
      </c>
      <c r="D50" s="154" t="s">
        <v>64</v>
      </c>
      <c r="E50" s="153"/>
      <c r="F50" s="146">
        <v>1087</v>
      </c>
      <c r="G50" s="148">
        <v>665</v>
      </c>
      <c r="H50" s="148">
        <f>VLOOKUP(C50,[3]total230428094233!$B:$F,5,0)</f>
        <v>2030</v>
      </c>
      <c r="I50" s="148">
        <f t="shared" si="2"/>
        <v>1127.7777777777778</v>
      </c>
      <c r="J50" s="148">
        <f>IFERROR(VLOOKUP(C50,在庫貼り付け!B:C,2,0),0)</f>
        <v>0</v>
      </c>
      <c r="K50" s="148">
        <f>IFERROR(VLOOKUP(C50,在庫貼り付け!F:G,2,0),0)</f>
        <v>0</v>
      </c>
      <c r="L50" s="148">
        <f>IFERROR(VLOOKUP(C50,入荷予定貼り付け!B:C,2,0),0)</f>
        <v>0</v>
      </c>
      <c r="M50" s="148">
        <f>IFERROR(VLOOKUP(C50,入荷予定貼り付け!I:J,2,0),0)</f>
        <v>0</v>
      </c>
      <c r="N50" s="148">
        <f>IFERROR(VLOOKUP(C50,確保貼り付け!C:D,2,0),0)</f>
        <v>0</v>
      </c>
      <c r="O50" s="149">
        <f t="shared" si="0"/>
        <v>0</v>
      </c>
      <c r="P50" s="149">
        <f t="shared" si="5"/>
        <v>0</v>
      </c>
      <c r="Q50" s="149">
        <f t="shared" si="3"/>
        <v>-1127.7777777777778</v>
      </c>
      <c r="R50" s="150" t="e">
        <f t="shared" si="4"/>
        <v>#DIV/0!</v>
      </c>
      <c r="S50" s="151"/>
      <c r="T50" s="151"/>
      <c r="U50" s="152" t="s">
        <v>1284</v>
      </c>
    </row>
    <row r="51" spans="1:22">
      <c r="A51" s="29" t="s">
        <v>1090</v>
      </c>
      <c r="B51" s="30" t="s">
        <v>356</v>
      </c>
      <c r="C51" s="6" t="s">
        <v>99</v>
      </c>
      <c r="D51" s="20" t="s">
        <v>97</v>
      </c>
      <c r="E51" s="19" t="s">
        <v>87</v>
      </c>
      <c r="F51" s="19">
        <v>2129</v>
      </c>
      <c r="G51" s="21">
        <v>2065</v>
      </c>
      <c r="H51" s="21">
        <f>VLOOKUP(C51,[3]total230428094233!$B:$F,5,0)</f>
        <v>1995</v>
      </c>
      <c r="I51" s="21">
        <f t="shared" si="2"/>
        <v>1108.3333333333333</v>
      </c>
      <c r="J51" s="44">
        <f>IFERROR(VLOOKUP(C51,在庫貼り付け!B:C,2,0),0)</f>
        <v>318</v>
      </c>
      <c r="K51" s="44">
        <f>IFERROR(VLOOKUP(C51,在庫貼り付け!F:G,2,0),0)</f>
        <v>0</v>
      </c>
      <c r="L51" s="44">
        <f>IFERROR(VLOOKUP(C51,入荷予定貼り付け!B:C,2,0),0)</f>
        <v>1500</v>
      </c>
      <c r="M51" s="44">
        <f>IFERROR(VLOOKUP(C51,入荷予定貼り付け!I:J,2,0),0)</f>
        <v>0</v>
      </c>
      <c r="N51" s="44">
        <f>IFERROR(VLOOKUP(C51,確保貼り付け!C:D,2,0),0)</f>
        <v>0</v>
      </c>
      <c r="O51" s="45">
        <f t="shared" si="0"/>
        <v>0</v>
      </c>
      <c r="P51" s="45">
        <f t="shared" si="5"/>
        <v>1818</v>
      </c>
      <c r="Q51" s="45">
        <f t="shared" si="3"/>
        <v>709.66666666666674</v>
      </c>
      <c r="R51" s="41">
        <f t="shared" si="4"/>
        <v>3.4853249475890982</v>
      </c>
      <c r="S51" s="46"/>
      <c r="T51" s="46"/>
      <c r="V51" s="1"/>
    </row>
    <row r="52" spans="1:22">
      <c r="A52" s="29" t="s">
        <v>1091</v>
      </c>
      <c r="B52" s="30" t="s">
        <v>356</v>
      </c>
      <c r="C52" s="6" t="s">
        <v>28</v>
      </c>
      <c r="D52" s="20" t="s">
        <v>29</v>
      </c>
      <c r="E52" s="19"/>
      <c r="F52" s="19">
        <v>1540</v>
      </c>
      <c r="G52" s="21">
        <v>597</v>
      </c>
      <c r="H52" s="21">
        <f>VLOOKUP(C52,[3]total230428094233!$B:$F,5,0)</f>
        <v>318</v>
      </c>
      <c r="I52" s="21">
        <f t="shared" si="2"/>
        <v>176.66666666666666</v>
      </c>
      <c r="J52" s="44">
        <f>IFERROR(VLOOKUP(C52,在庫貼り付け!B:C,2,0),0)</f>
        <v>0</v>
      </c>
      <c r="K52" s="44">
        <f>IFERROR(VLOOKUP(C52,在庫貼り付け!F:G,2,0),0)</f>
        <v>0</v>
      </c>
      <c r="L52" s="44">
        <f>IFERROR(VLOOKUP(C52,入荷予定貼り付け!B:C,2,0),0)</f>
        <v>0</v>
      </c>
      <c r="M52" s="44">
        <f>IFERROR(VLOOKUP(C52,入荷予定貼り付け!I:J,2,0),0)</f>
        <v>0</v>
      </c>
      <c r="N52" s="44">
        <f>IFERROR(VLOOKUP(C52,確保貼り付け!C:D,2,0),0)</f>
        <v>0</v>
      </c>
      <c r="O52" s="45">
        <f t="shared" si="0"/>
        <v>0</v>
      </c>
      <c r="P52" s="45">
        <f t="shared" si="5"/>
        <v>0</v>
      </c>
      <c r="Q52" s="45">
        <f t="shared" si="3"/>
        <v>-176.66666666666666</v>
      </c>
      <c r="R52" s="41" t="e">
        <f t="shared" si="4"/>
        <v>#DIV/0!</v>
      </c>
      <c r="S52" s="46"/>
      <c r="T52" s="46"/>
      <c r="V52" s="1"/>
    </row>
    <row r="53" spans="1:22">
      <c r="A53" s="29" t="s">
        <v>1092</v>
      </c>
      <c r="B53" s="30" t="s">
        <v>356</v>
      </c>
      <c r="C53" s="16" t="s">
        <v>40</v>
      </c>
      <c r="D53" s="35" t="s">
        <v>41</v>
      </c>
      <c r="E53" s="19"/>
      <c r="F53" s="19"/>
      <c r="G53" s="21">
        <v>2665</v>
      </c>
      <c r="H53" s="21">
        <f>VLOOKUP(C53,[3]total230428094233!$B:$F,5,0)</f>
        <v>1827</v>
      </c>
      <c r="I53" s="21">
        <f t="shared" si="2"/>
        <v>1015</v>
      </c>
      <c r="J53" s="44">
        <f>IFERROR(VLOOKUP(C53,在庫貼り付け!B:C,2,0),0)</f>
        <v>10443</v>
      </c>
      <c r="K53" s="44">
        <f>IFERROR(VLOOKUP(C53,在庫貼り付け!F:G,2,0),0)</f>
        <v>3795</v>
      </c>
      <c r="L53" s="44">
        <f>IFERROR(VLOOKUP(C53,入荷予定貼り付け!B:C,2,0),0)</f>
        <v>0</v>
      </c>
      <c r="M53" s="44">
        <f>IFERROR(VLOOKUP(C53,入荷予定貼り付け!I:J,2,0),0)</f>
        <v>0</v>
      </c>
      <c r="N53" s="44">
        <f>IFERROR(VLOOKUP(C53,確保貼り付け!C:D,2,0),0)</f>
        <v>5035</v>
      </c>
      <c r="O53" s="45">
        <f t="shared" si="0"/>
        <v>-1240</v>
      </c>
      <c r="P53" s="45">
        <f t="shared" si="5"/>
        <v>9203</v>
      </c>
      <c r="Q53" s="45">
        <f t="shared" si="3"/>
        <v>8188</v>
      </c>
      <c r="R53" s="41">
        <f t="shared" si="4"/>
        <v>7.128810226155359E-2</v>
      </c>
      <c r="S53" s="46"/>
      <c r="T53" s="46"/>
      <c r="V53" s="157" t="s">
        <v>2832</v>
      </c>
    </row>
    <row r="54" spans="1:22" s="152" customFormat="1" ht="15.75">
      <c r="A54" s="29" t="s">
        <v>1093</v>
      </c>
      <c r="B54" s="145" t="s">
        <v>356</v>
      </c>
      <c r="C54" s="146" t="s">
        <v>136</v>
      </c>
      <c r="D54" s="147" t="s">
        <v>1308</v>
      </c>
      <c r="E54" s="146"/>
      <c r="F54" s="146">
        <v>756</v>
      </c>
      <c r="G54" s="148">
        <v>52</v>
      </c>
      <c r="H54" s="148">
        <f>VLOOKUP(C54,[3]total230428094233!$B:$F,5,0)</f>
        <v>43</v>
      </c>
      <c r="I54" s="148">
        <f t="shared" si="2"/>
        <v>23.888888888888889</v>
      </c>
      <c r="J54" s="148">
        <f>IFERROR(VLOOKUP(C54,在庫貼り付け!B:C,2,0),0)</f>
        <v>33</v>
      </c>
      <c r="K54" s="148">
        <f>IFERROR(VLOOKUP(C54,在庫貼り付け!F:G,2,0),0)</f>
        <v>0</v>
      </c>
      <c r="L54" s="148">
        <f>IFERROR(VLOOKUP(C54,入荷予定貼り付け!B:C,2,0),0)</f>
        <v>0</v>
      </c>
      <c r="M54" s="148">
        <f>IFERROR(VLOOKUP(C54,入荷予定貼り付け!I:J,2,0),0)</f>
        <v>0</v>
      </c>
      <c r="N54" s="148">
        <f>IFERROR(VLOOKUP(C54,確保貼り付け!C:D,2,0),0)</f>
        <v>0</v>
      </c>
      <c r="O54" s="149">
        <f t="shared" si="0"/>
        <v>0</v>
      </c>
      <c r="P54" s="149">
        <f t="shared" si="5"/>
        <v>33</v>
      </c>
      <c r="Q54" s="149">
        <f t="shared" si="3"/>
        <v>9.1111111111111107</v>
      </c>
      <c r="R54" s="150">
        <f t="shared" si="4"/>
        <v>0.72390572390572394</v>
      </c>
      <c r="S54" s="151"/>
      <c r="T54" s="151"/>
      <c r="U54" s="152" t="s">
        <v>1260</v>
      </c>
    </row>
    <row r="55" spans="1:22">
      <c r="A55" s="29" t="s">
        <v>1094</v>
      </c>
      <c r="B55" s="30" t="s">
        <v>356</v>
      </c>
      <c r="C55" s="6" t="s">
        <v>55</v>
      </c>
      <c r="D55" s="20" t="s">
        <v>56</v>
      </c>
      <c r="E55" s="19"/>
      <c r="F55" s="19">
        <v>5239</v>
      </c>
      <c r="G55" s="21">
        <v>4870</v>
      </c>
      <c r="H55" s="21">
        <f>VLOOKUP(C55,[3]total230428094233!$B:$F,5,0)</f>
        <v>3332</v>
      </c>
      <c r="I55" s="21">
        <f t="shared" si="2"/>
        <v>1851.1111111111111</v>
      </c>
      <c r="J55" s="44">
        <f>IFERROR(VLOOKUP(C55,在庫貼り付け!B:C,2,0),0)</f>
        <v>3802</v>
      </c>
      <c r="K55" s="44">
        <f>IFERROR(VLOOKUP(C55,在庫貼り付け!F:G,2,0),0)</f>
        <v>0</v>
      </c>
      <c r="L55" s="44">
        <f>IFERROR(VLOOKUP(C55,入荷予定貼り付け!B:C,2,0),0)</f>
        <v>0</v>
      </c>
      <c r="M55" s="44">
        <f>IFERROR(VLOOKUP(C55,入荷予定貼り付け!I:J,2,0),0)</f>
        <v>0</v>
      </c>
      <c r="N55" s="44">
        <f>IFERROR(VLOOKUP(C55,確保貼り付け!C:D,2,0),0)</f>
        <v>0</v>
      </c>
      <c r="O55" s="45">
        <f t="shared" si="0"/>
        <v>0</v>
      </c>
      <c r="P55" s="45">
        <f t="shared" si="5"/>
        <v>3802</v>
      </c>
      <c r="Q55" s="45">
        <f t="shared" si="3"/>
        <v>1950.8888888888889</v>
      </c>
      <c r="R55" s="41">
        <f t="shared" si="4"/>
        <v>0.48687825121281197</v>
      </c>
      <c r="S55" s="46"/>
      <c r="T55" s="46"/>
      <c r="V55" s="1"/>
    </row>
    <row r="56" spans="1:22">
      <c r="A56" s="29" t="s">
        <v>1095</v>
      </c>
      <c r="B56" s="30" t="s">
        <v>356</v>
      </c>
      <c r="C56" s="6" t="s">
        <v>124</v>
      </c>
      <c r="D56" s="20" t="s">
        <v>125</v>
      </c>
      <c r="E56" s="19" t="s">
        <v>126</v>
      </c>
      <c r="F56" s="19">
        <v>1332</v>
      </c>
      <c r="G56" s="21">
        <v>1490</v>
      </c>
      <c r="H56" s="21">
        <f>VLOOKUP(C56,[3]total230428094233!$B:$F,5,0)</f>
        <v>2276</v>
      </c>
      <c r="I56" s="21">
        <f t="shared" si="2"/>
        <v>1264.4444444444443</v>
      </c>
      <c r="J56" s="44">
        <f>IFERROR(VLOOKUP(C56,在庫貼り付け!B:C,2,0),0)</f>
        <v>3724</v>
      </c>
      <c r="K56" s="44">
        <f>IFERROR(VLOOKUP(C56,在庫貼り付け!F:G,2,0),0)</f>
        <v>500</v>
      </c>
      <c r="L56" s="44">
        <f>IFERROR(VLOOKUP(C56,入荷予定貼り付け!B:C,2,0),0)</f>
        <v>0</v>
      </c>
      <c r="M56" s="44">
        <f>IFERROR(VLOOKUP(C56,入荷予定貼り付け!I:J,2,0),0)</f>
        <v>0</v>
      </c>
      <c r="N56" s="44">
        <f>IFERROR(VLOOKUP(C56,確保貼り付け!C:D,2,0),0)</f>
        <v>500</v>
      </c>
      <c r="O56" s="45">
        <f t="shared" si="0"/>
        <v>0</v>
      </c>
      <c r="P56" s="45">
        <f t="shared" si="5"/>
        <v>3724</v>
      </c>
      <c r="Q56" s="45">
        <f t="shared" si="3"/>
        <v>2459.5555555555557</v>
      </c>
      <c r="R56" s="41">
        <f t="shared" si="4"/>
        <v>0.29934764309764306</v>
      </c>
      <c r="S56" s="46"/>
      <c r="T56" s="46"/>
      <c r="V56" s="1"/>
    </row>
    <row r="57" spans="1:22">
      <c r="A57" s="29" t="s">
        <v>1096</v>
      </c>
      <c r="B57" s="30" t="s">
        <v>356</v>
      </c>
      <c r="C57" s="6" t="s">
        <v>79</v>
      </c>
      <c r="D57" s="20" t="s">
        <v>80</v>
      </c>
      <c r="E57" s="19"/>
      <c r="F57" s="19">
        <v>1177</v>
      </c>
      <c r="G57" s="21">
        <v>1274</v>
      </c>
      <c r="H57" s="21">
        <f>VLOOKUP(C57,[3]total230428094233!$B:$F,5,0)</f>
        <v>1090</v>
      </c>
      <c r="I57" s="21">
        <f t="shared" si="2"/>
        <v>605.55555555555554</v>
      </c>
      <c r="J57" s="44">
        <f>IFERROR(VLOOKUP(C57,在庫貼り付け!B:C,2,0),0)</f>
        <v>3362</v>
      </c>
      <c r="K57" s="44">
        <f>IFERROR(VLOOKUP(C57,在庫貼り付け!F:G,2,0),0)</f>
        <v>0</v>
      </c>
      <c r="L57" s="44">
        <f>IFERROR(VLOOKUP(C57,入荷予定貼り付け!B:C,2,0),0)</f>
        <v>0</v>
      </c>
      <c r="M57" s="44">
        <f>IFERROR(VLOOKUP(C57,入荷予定貼り付け!I:J,2,0),0)</f>
        <v>0</v>
      </c>
      <c r="N57" s="44">
        <f>IFERROR(VLOOKUP(C57,確保貼り付け!C:D,2,0),0)</f>
        <v>0</v>
      </c>
      <c r="O57" s="45">
        <f t="shared" si="0"/>
        <v>0</v>
      </c>
      <c r="P57" s="45">
        <f t="shared" si="5"/>
        <v>3362</v>
      </c>
      <c r="Q57" s="45">
        <f t="shared" si="3"/>
        <v>2756.4444444444443</v>
      </c>
      <c r="R57" s="41">
        <f t="shared" si="4"/>
        <v>0.18011765483508493</v>
      </c>
      <c r="S57" s="46"/>
      <c r="T57" s="46"/>
      <c r="V57" s="1"/>
    </row>
    <row r="58" spans="1:22">
      <c r="A58" s="29" t="s">
        <v>1097</v>
      </c>
      <c r="B58" s="30" t="s">
        <v>356</v>
      </c>
      <c r="C58" s="6" t="s">
        <v>182</v>
      </c>
      <c r="D58" s="20" t="s">
        <v>183</v>
      </c>
      <c r="E58" s="19"/>
      <c r="F58" s="19">
        <v>2501</v>
      </c>
      <c r="G58" s="21">
        <v>1137</v>
      </c>
      <c r="H58" s="21">
        <f>VLOOKUP(C58,[3]total230428094233!$B:$F,5,0)</f>
        <v>1072</v>
      </c>
      <c r="I58" s="21">
        <f t="shared" si="2"/>
        <v>595.55555555555554</v>
      </c>
      <c r="J58" s="44">
        <f>IFERROR(VLOOKUP(C58,在庫貼り付け!B:C,2,0),0)</f>
        <v>1625</v>
      </c>
      <c r="K58" s="44">
        <f>IFERROR(VLOOKUP(C58,在庫貼り付け!F:G,2,0),0)</f>
        <v>0</v>
      </c>
      <c r="L58" s="44">
        <f>IFERROR(VLOOKUP(C58,入荷予定貼り付け!B:C,2,0),0)</f>
        <v>0</v>
      </c>
      <c r="M58" s="44">
        <f>IFERROR(VLOOKUP(C58,入荷予定貼り付け!I:J,2,0),0)</f>
        <v>0</v>
      </c>
      <c r="N58" s="44">
        <f>IFERROR(VLOOKUP(C58,確保貼り付け!C:D,2,0),0)</f>
        <v>0</v>
      </c>
      <c r="O58" s="45">
        <f t="shared" si="0"/>
        <v>0</v>
      </c>
      <c r="P58" s="45">
        <f t="shared" si="5"/>
        <v>1625</v>
      </c>
      <c r="Q58" s="45">
        <f t="shared" si="3"/>
        <v>1029.4444444444443</v>
      </c>
      <c r="R58" s="41">
        <f t="shared" si="4"/>
        <v>0.36649572649572648</v>
      </c>
      <c r="S58" s="46"/>
      <c r="T58" s="46"/>
      <c r="V58" s="1"/>
    </row>
    <row r="59" spans="1:22">
      <c r="A59" s="29" t="s">
        <v>1098</v>
      </c>
      <c r="B59" s="30" t="s">
        <v>356</v>
      </c>
      <c r="C59" s="6" t="s">
        <v>189</v>
      </c>
      <c r="D59" s="20" t="s">
        <v>190</v>
      </c>
      <c r="E59" s="19" t="s">
        <v>191</v>
      </c>
      <c r="F59" s="19">
        <v>600</v>
      </c>
      <c r="G59" s="21">
        <v>225</v>
      </c>
      <c r="H59" s="21">
        <f>VLOOKUP(C59,[3]total230428094233!$B:$F,5,0)</f>
        <v>16</v>
      </c>
      <c r="I59" s="21">
        <f t="shared" si="2"/>
        <v>8.8888888888888893</v>
      </c>
      <c r="J59" s="44">
        <f>IFERROR(VLOOKUP(C59,在庫貼り付け!B:C,2,0),0)</f>
        <v>552</v>
      </c>
      <c r="K59" s="44">
        <f>IFERROR(VLOOKUP(C59,在庫貼り付け!F:G,2,0),0)</f>
        <v>0</v>
      </c>
      <c r="L59" s="44">
        <f>IFERROR(VLOOKUP(C59,入荷予定貼り付け!B:C,2,0),0)</f>
        <v>0</v>
      </c>
      <c r="M59" s="44">
        <f>IFERROR(VLOOKUP(C59,入荷予定貼り付け!I:J,2,0),0)</f>
        <v>0</v>
      </c>
      <c r="N59" s="44">
        <f>IFERROR(VLOOKUP(C59,確保貼り付け!C:D,2,0),0)</f>
        <v>0</v>
      </c>
      <c r="O59" s="45">
        <f t="shared" si="0"/>
        <v>0</v>
      </c>
      <c r="P59" s="45">
        <f t="shared" si="5"/>
        <v>552</v>
      </c>
      <c r="Q59" s="45">
        <f t="shared" si="3"/>
        <v>543.11111111111109</v>
      </c>
      <c r="R59" s="41">
        <f t="shared" si="4"/>
        <v>1.6103059581320453E-2</v>
      </c>
      <c r="S59" s="46"/>
      <c r="T59" s="46"/>
      <c r="V59" s="1"/>
    </row>
    <row r="60" spans="1:22">
      <c r="A60" s="29" t="s">
        <v>1099</v>
      </c>
      <c r="B60" s="170" t="s">
        <v>5</v>
      </c>
      <c r="C60" s="171" t="s">
        <v>2872</v>
      </c>
      <c r="D60" s="20" t="s">
        <v>190</v>
      </c>
      <c r="E60" s="172"/>
      <c r="F60" s="19">
        <v>600</v>
      </c>
      <c r="G60" s="21">
        <v>225</v>
      </c>
      <c r="H60" s="173">
        <v>16</v>
      </c>
      <c r="I60" s="174">
        <f t="shared" si="2"/>
        <v>8.8888888888888893</v>
      </c>
      <c r="J60" s="175">
        <f>IFERROR(VLOOKUP(C60,在庫貼り付け!B:C,2,0),0)</f>
        <v>1949</v>
      </c>
      <c r="K60" s="175">
        <f>IFERROR(VLOOKUP(C60,在庫貼り付け!F:G,2,0),0)</f>
        <v>0</v>
      </c>
      <c r="L60" s="175">
        <f>IFERROR(VLOOKUP(C60,入荷予定貼り付け!B:C,2,0),0)</f>
        <v>0</v>
      </c>
      <c r="M60" s="175">
        <f>IFERROR(VLOOKUP(C60,入荷予定貼り付け!I:J,2,0),0)</f>
        <v>0</v>
      </c>
      <c r="N60" s="175">
        <f>IFERROR(VLOOKUP(C60,確保貼り付け!C:D,2,0),0)</f>
        <v>0</v>
      </c>
      <c r="O60" s="176">
        <f t="shared" si="0"/>
        <v>0</v>
      </c>
      <c r="P60" s="45">
        <f t="shared" si="5"/>
        <v>1949</v>
      </c>
      <c r="Q60" s="45">
        <f t="shared" si="3"/>
        <v>1940.1111111111111</v>
      </c>
      <c r="R60" s="177">
        <f t="shared" si="4"/>
        <v>4.5607434011743914E-3</v>
      </c>
      <c r="S60" s="46"/>
      <c r="T60" s="46"/>
      <c r="V60" s="1"/>
    </row>
    <row r="61" spans="1:22">
      <c r="A61" s="29" t="s">
        <v>1100</v>
      </c>
      <c r="B61" s="30" t="s">
        <v>356</v>
      </c>
      <c r="C61" s="6" t="s">
        <v>187</v>
      </c>
      <c r="D61" s="20" t="s">
        <v>185</v>
      </c>
      <c r="E61" s="19" t="s">
        <v>188</v>
      </c>
      <c r="F61" s="19">
        <v>46</v>
      </c>
      <c r="G61" s="21">
        <v>271</v>
      </c>
      <c r="H61" s="21">
        <f>VLOOKUP(C61,[3]total230428094233!$B:$F,5,0)</f>
        <v>5</v>
      </c>
      <c r="I61" s="21">
        <f t="shared" si="2"/>
        <v>2.7777777777777777</v>
      </c>
      <c r="J61" s="44">
        <f>IFERROR(VLOOKUP(C61,在庫貼り付け!B:C,2,0),0)</f>
        <v>2102</v>
      </c>
      <c r="K61" s="44">
        <f>IFERROR(VLOOKUP(C61,在庫貼り付け!F:G,2,0),0)</f>
        <v>0</v>
      </c>
      <c r="L61" s="44">
        <f>IFERROR(VLOOKUP(C61,入荷予定貼り付け!B:C,2,0),0)</f>
        <v>0</v>
      </c>
      <c r="M61" s="44">
        <f>IFERROR(VLOOKUP(C61,入荷予定貼り付け!I:J,2,0),0)</f>
        <v>0</v>
      </c>
      <c r="N61" s="44">
        <f>IFERROR(VLOOKUP(C61,確保貼り付け!C:D,2,0),0)</f>
        <v>0</v>
      </c>
      <c r="O61" s="45">
        <f t="shared" si="0"/>
        <v>0</v>
      </c>
      <c r="P61" s="45">
        <f t="shared" si="5"/>
        <v>2102</v>
      </c>
      <c r="Q61" s="45">
        <f t="shared" si="3"/>
        <v>2099.2222222222222</v>
      </c>
      <c r="R61" s="41">
        <f t="shared" si="4"/>
        <v>1.3214927582196848E-3</v>
      </c>
      <c r="S61" s="46"/>
      <c r="T61" s="46"/>
      <c r="V61" s="1"/>
    </row>
    <row r="62" spans="1:22">
      <c r="A62" s="29" t="s">
        <v>1101</v>
      </c>
      <c r="B62" s="30" t="s">
        <v>356</v>
      </c>
      <c r="C62" s="17" t="s">
        <v>62</v>
      </c>
      <c r="D62" s="24" t="s">
        <v>63</v>
      </c>
      <c r="E62" s="23"/>
      <c r="F62" s="19">
        <v>1006</v>
      </c>
      <c r="G62" s="21">
        <v>417</v>
      </c>
      <c r="H62" s="21">
        <f>VLOOKUP(C62,[3]total230428094233!$B:$F,5,0)</f>
        <v>739</v>
      </c>
      <c r="I62" s="21">
        <f t="shared" si="2"/>
        <v>410.55555555555554</v>
      </c>
      <c r="J62" s="44">
        <f>IFERROR(VLOOKUP(C62,在庫貼り付け!B:C,2,0),0)</f>
        <v>429</v>
      </c>
      <c r="K62" s="44">
        <f>IFERROR(VLOOKUP(C62,在庫貼り付け!F:G,2,0),0)</f>
        <v>100</v>
      </c>
      <c r="L62" s="44">
        <f>IFERROR(VLOOKUP(C62,入荷予定貼り付け!B:C,2,0),0)</f>
        <v>0</v>
      </c>
      <c r="M62" s="44">
        <f>IFERROR(VLOOKUP(C62,入荷予定貼り付け!I:J,2,0),0)</f>
        <v>0</v>
      </c>
      <c r="N62" s="44">
        <f>IFERROR(VLOOKUP(C62,確保貼り付け!C:D,2,0),0)</f>
        <v>100</v>
      </c>
      <c r="O62" s="45">
        <f t="shared" si="0"/>
        <v>0</v>
      </c>
      <c r="P62" s="45">
        <f t="shared" si="5"/>
        <v>429</v>
      </c>
      <c r="Q62" s="45">
        <f t="shared" si="3"/>
        <v>18.444444444444457</v>
      </c>
      <c r="R62" s="41">
        <f t="shared" si="4"/>
        <v>0.7760974585171182</v>
      </c>
      <c r="S62" s="46"/>
      <c r="T62" s="46"/>
      <c r="V62" s="1"/>
    </row>
    <row r="63" spans="1:22">
      <c r="A63" s="29" t="s">
        <v>1102</v>
      </c>
      <c r="B63" s="30" t="s">
        <v>356</v>
      </c>
      <c r="C63" s="6" t="s">
        <v>146</v>
      </c>
      <c r="D63" s="20" t="s">
        <v>147</v>
      </c>
      <c r="E63" s="19"/>
      <c r="F63" s="19">
        <v>856</v>
      </c>
      <c r="G63" s="21">
        <v>1296</v>
      </c>
      <c r="H63" s="21">
        <f>VLOOKUP(C63,[3]total230428094233!$B:$F,5,0)</f>
        <v>1236</v>
      </c>
      <c r="I63" s="21">
        <f t="shared" si="2"/>
        <v>686.66666666666663</v>
      </c>
      <c r="J63" s="44">
        <f>IFERROR(VLOOKUP(C63,在庫貼り付け!B:C,2,0),0)</f>
        <v>2675</v>
      </c>
      <c r="K63" s="44">
        <f>IFERROR(VLOOKUP(C63,在庫貼り付け!F:G,2,0),0)</f>
        <v>500</v>
      </c>
      <c r="L63" s="44">
        <f>IFERROR(VLOOKUP(C63,入荷予定貼り付け!B:C,2,0),0)</f>
        <v>0</v>
      </c>
      <c r="M63" s="44">
        <f>IFERROR(VLOOKUP(C63,入荷予定貼り付け!I:J,2,0),0)</f>
        <v>0</v>
      </c>
      <c r="N63" s="44">
        <f>IFERROR(VLOOKUP(C63,確保貼り付け!C:D,2,0),0)</f>
        <v>500</v>
      </c>
      <c r="O63" s="45">
        <f t="shared" si="0"/>
        <v>0</v>
      </c>
      <c r="P63" s="45">
        <f t="shared" si="5"/>
        <v>2675</v>
      </c>
      <c r="Q63" s="45">
        <f t="shared" si="3"/>
        <v>1988.3333333333335</v>
      </c>
      <c r="R63" s="41">
        <f t="shared" si="4"/>
        <v>0.21627296587926509</v>
      </c>
      <c r="S63" s="46"/>
      <c r="T63" s="46"/>
      <c r="V63" s="1"/>
    </row>
    <row r="64" spans="1:22">
      <c r="A64" s="29" t="s">
        <v>1103</v>
      </c>
      <c r="B64" s="30" t="s">
        <v>356</v>
      </c>
      <c r="C64" s="6" t="s">
        <v>103</v>
      </c>
      <c r="D64" s="20" t="s">
        <v>101</v>
      </c>
      <c r="E64" s="19" t="s">
        <v>87</v>
      </c>
      <c r="F64" s="19">
        <v>2715</v>
      </c>
      <c r="G64" s="21">
        <v>1898</v>
      </c>
      <c r="H64" s="21">
        <f>VLOOKUP(C64,[3]total230428094233!$B:$F,5,0)</f>
        <v>1482</v>
      </c>
      <c r="I64" s="21">
        <f t="shared" si="2"/>
        <v>823.33333333333337</v>
      </c>
      <c r="J64" s="44">
        <f>IFERROR(VLOOKUP(C64,在庫貼り付け!B:C,2,0),0)</f>
        <v>3583</v>
      </c>
      <c r="K64" s="44">
        <f>IFERROR(VLOOKUP(C64,在庫貼り付け!F:G,2,0),0)</f>
        <v>0</v>
      </c>
      <c r="L64" s="44">
        <f>IFERROR(VLOOKUP(C64,入荷予定貼り付け!B:C,2,0),0)</f>
        <v>0</v>
      </c>
      <c r="M64" s="44">
        <f>IFERROR(VLOOKUP(C64,入荷予定貼り付け!I:J,2,0),0)</f>
        <v>0</v>
      </c>
      <c r="N64" s="44">
        <f>IFERROR(VLOOKUP(C64,確保貼り付け!C:D,2,0),0)</f>
        <v>0</v>
      </c>
      <c r="O64" s="45">
        <f t="shared" si="0"/>
        <v>0</v>
      </c>
      <c r="P64" s="45">
        <f t="shared" si="5"/>
        <v>3583</v>
      </c>
      <c r="Q64" s="45">
        <f t="shared" si="3"/>
        <v>2759.6666666666665</v>
      </c>
      <c r="R64" s="41">
        <f t="shared" si="4"/>
        <v>0.2297888175644246</v>
      </c>
      <c r="S64" s="46"/>
      <c r="T64" s="46"/>
      <c r="V64" s="1"/>
    </row>
    <row r="65" spans="1:22">
      <c r="A65" s="29" t="s">
        <v>1104</v>
      </c>
      <c r="B65" s="30" t="s">
        <v>356</v>
      </c>
      <c r="C65" s="6" t="s">
        <v>38</v>
      </c>
      <c r="D65" s="20" t="s">
        <v>39</v>
      </c>
      <c r="E65" s="19"/>
      <c r="F65" s="19">
        <v>680</v>
      </c>
      <c r="G65" s="21">
        <v>2488</v>
      </c>
      <c r="H65" s="21">
        <f>VLOOKUP(C65,[3]total230428094233!$B:$F,5,0)</f>
        <v>831</v>
      </c>
      <c r="I65" s="21">
        <f t="shared" si="2"/>
        <v>461.66666666666669</v>
      </c>
      <c r="J65" s="44">
        <f>IFERROR(VLOOKUP(C65,在庫貼り付け!B:C,2,0),0)</f>
        <v>2316</v>
      </c>
      <c r="K65" s="44">
        <f>IFERROR(VLOOKUP(C65,在庫貼り付け!F:G,2,0),0)</f>
        <v>0</v>
      </c>
      <c r="L65" s="44">
        <f>IFERROR(VLOOKUP(C65,入荷予定貼り付け!B:C,2,0),0)</f>
        <v>0</v>
      </c>
      <c r="M65" s="44">
        <f>IFERROR(VLOOKUP(C65,入荷予定貼り付け!I:J,2,0),0)</f>
        <v>0</v>
      </c>
      <c r="N65" s="44">
        <f>IFERROR(VLOOKUP(C65,確保貼り付け!C:D,2,0),0)</f>
        <v>0</v>
      </c>
      <c r="O65" s="45">
        <f t="shared" si="0"/>
        <v>0</v>
      </c>
      <c r="P65" s="45">
        <f t="shared" si="5"/>
        <v>2316</v>
      </c>
      <c r="Q65" s="45">
        <f t="shared" si="3"/>
        <v>1854.3333333333333</v>
      </c>
      <c r="R65" s="41">
        <f t="shared" si="4"/>
        <v>0.19933793897524468</v>
      </c>
      <c r="S65" s="46"/>
      <c r="T65" s="46"/>
      <c r="V65" s="1"/>
    </row>
    <row r="66" spans="1:22">
      <c r="A66" s="29" t="s">
        <v>1105</v>
      </c>
      <c r="B66" s="30" t="s">
        <v>356</v>
      </c>
      <c r="C66" s="6" t="s">
        <v>248</v>
      </c>
      <c r="D66" s="20" t="s">
        <v>246</v>
      </c>
      <c r="E66" s="19" t="s">
        <v>249</v>
      </c>
      <c r="F66" s="19">
        <v>1433</v>
      </c>
      <c r="G66" s="21">
        <v>1030</v>
      </c>
      <c r="H66" s="21">
        <f>VLOOKUP(C66,[3]total230428094233!$B:$F,5,0)</f>
        <v>801</v>
      </c>
      <c r="I66" s="21">
        <f t="shared" si="2"/>
        <v>445</v>
      </c>
      <c r="J66" s="44">
        <f>IFERROR(VLOOKUP(C66,在庫貼り付け!B:C,2,0),0)</f>
        <v>1612</v>
      </c>
      <c r="K66" s="44">
        <f>IFERROR(VLOOKUP(C66,在庫貼り付け!F:G,2,0),0)</f>
        <v>0</v>
      </c>
      <c r="L66" s="44">
        <f>IFERROR(VLOOKUP(C66,入荷予定貼り付け!B:C,2,0),0)</f>
        <v>0</v>
      </c>
      <c r="M66" s="44">
        <f>IFERROR(VLOOKUP(C66,入荷予定貼り付け!I:J,2,0),0)</f>
        <v>0</v>
      </c>
      <c r="N66" s="44">
        <f>IFERROR(VLOOKUP(C66,確保貼り付け!C:D,2,0),0)</f>
        <v>0</v>
      </c>
      <c r="O66" s="45">
        <f t="shared" ref="O66:O128" si="6">K66+M66-N66</f>
        <v>0</v>
      </c>
      <c r="P66" s="45">
        <f t="shared" si="5"/>
        <v>1612</v>
      </c>
      <c r="Q66" s="45">
        <f t="shared" si="3"/>
        <v>1167</v>
      </c>
      <c r="R66" s="41">
        <f t="shared" si="4"/>
        <v>0.27605459057071963</v>
      </c>
      <c r="S66" s="46"/>
      <c r="T66" s="46"/>
      <c r="V66" s="157" t="s">
        <v>2833</v>
      </c>
    </row>
    <row r="67" spans="1:22">
      <c r="A67" s="29" t="s">
        <v>1106</v>
      </c>
      <c r="B67" s="30" t="s">
        <v>356</v>
      </c>
      <c r="C67" s="17" t="s">
        <v>243</v>
      </c>
      <c r="D67" s="24" t="s">
        <v>244</v>
      </c>
      <c r="E67" s="23"/>
      <c r="F67" s="19"/>
      <c r="G67" s="21">
        <v>600</v>
      </c>
      <c r="H67" s="21">
        <f>VLOOKUP(C67,[3]total230428094233!$B:$F,5,0)</f>
        <v>7</v>
      </c>
      <c r="I67" s="21">
        <f t="shared" si="2"/>
        <v>3.8888888888888888</v>
      </c>
      <c r="J67" s="44">
        <f>IFERROR(VLOOKUP(C67,在庫貼り付け!B:C,2,0),0)</f>
        <v>2379</v>
      </c>
      <c r="K67" s="44">
        <f>IFERROR(VLOOKUP(C67,在庫貼り付け!F:G,2,0),0)</f>
        <v>50</v>
      </c>
      <c r="L67" s="44">
        <f>IFERROR(VLOOKUP(C67,入荷予定貼り付け!B:C,2,0),0)</f>
        <v>0</v>
      </c>
      <c r="M67" s="44">
        <f>IFERROR(VLOOKUP(C67,入荷予定貼り付け!I:J,2,0),0)</f>
        <v>0</v>
      </c>
      <c r="N67" s="44">
        <f>IFERROR(VLOOKUP(C67,確保貼り付け!C:D,2,0),0)</f>
        <v>50</v>
      </c>
      <c r="O67" s="45">
        <f t="shared" si="6"/>
        <v>0</v>
      </c>
      <c r="P67" s="45">
        <f t="shared" ref="P67:P129" si="7">SUM(J67:M67)-N67</f>
        <v>2379</v>
      </c>
      <c r="Q67" s="45">
        <f t="shared" si="3"/>
        <v>2375.1111111111113</v>
      </c>
      <c r="R67" s="41">
        <f t="shared" si="4"/>
        <v>1.6010246557796989E-3</v>
      </c>
      <c r="S67" s="46"/>
      <c r="T67" s="46"/>
      <c r="V67" s="1"/>
    </row>
    <row r="68" spans="1:22">
      <c r="A68" s="29" t="s">
        <v>1107</v>
      </c>
      <c r="B68" s="178" t="s">
        <v>356</v>
      </c>
      <c r="C68" s="23" t="s">
        <v>65</v>
      </c>
      <c r="D68" s="24" t="s">
        <v>66</v>
      </c>
      <c r="E68" s="23"/>
      <c r="F68" s="19">
        <v>4431</v>
      </c>
      <c r="G68" s="21">
        <v>2178</v>
      </c>
      <c r="H68" s="21">
        <f>VLOOKUP(C68,[3]total230428094233!$B:$F,5,0)</f>
        <v>2547</v>
      </c>
      <c r="I68" s="21">
        <f t="shared" ref="I68:I132" si="8">H68*5/9</f>
        <v>1415</v>
      </c>
      <c r="J68" s="44">
        <f>IFERROR(VLOOKUP(C68,在庫貼り付け!B:C,2,0),0)</f>
        <v>2463</v>
      </c>
      <c r="K68" s="44">
        <f>IFERROR(VLOOKUP(C68,在庫貼り付け!F:G,2,0),0)</f>
        <v>0</v>
      </c>
      <c r="L68" s="44">
        <f>IFERROR(VLOOKUP(C68,入荷予定貼り付け!B:C,2,0),0)</f>
        <v>0</v>
      </c>
      <c r="M68" s="44">
        <f>IFERROR(VLOOKUP(C68,入荷予定貼り付け!I:J,2,0),0)</f>
        <v>0</v>
      </c>
      <c r="N68" s="44">
        <f>IFERROR(VLOOKUP(C68,確保貼り付け!C:D,2,0),0)</f>
        <v>0</v>
      </c>
      <c r="O68" s="45">
        <f t="shared" si="6"/>
        <v>0</v>
      </c>
      <c r="P68" s="45">
        <f t="shared" si="7"/>
        <v>2463</v>
      </c>
      <c r="Q68" s="45">
        <f t="shared" ref="Q68:Q131" si="9">P68-I68</f>
        <v>1048</v>
      </c>
      <c r="R68" s="41">
        <f t="shared" si="4"/>
        <v>0.57450263905805932</v>
      </c>
      <c r="S68" s="46"/>
      <c r="T68" s="46"/>
      <c r="U68" s="14" t="s">
        <v>2867</v>
      </c>
      <c r="V68" s="157" t="s">
        <v>2809</v>
      </c>
    </row>
    <row r="69" spans="1:22">
      <c r="A69" s="29" t="s">
        <v>1108</v>
      </c>
      <c r="B69" s="30" t="s">
        <v>356</v>
      </c>
      <c r="C69" s="6" t="s">
        <v>11</v>
      </c>
      <c r="D69" s="20" t="s">
        <v>12</v>
      </c>
      <c r="E69" s="19"/>
      <c r="F69" s="19">
        <v>3496</v>
      </c>
      <c r="G69" s="21">
        <v>2391</v>
      </c>
      <c r="H69" s="21">
        <f>VLOOKUP(C69,[3]total230428094233!$B:$F,5,0)</f>
        <v>1883</v>
      </c>
      <c r="I69" s="21">
        <f t="shared" si="8"/>
        <v>1046.1111111111111</v>
      </c>
      <c r="J69" s="44">
        <f>IFERROR(VLOOKUP(C69,在庫貼り付け!B:C,2,0),0)</f>
        <v>10817</v>
      </c>
      <c r="K69" s="44">
        <f>IFERROR(VLOOKUP(C69,在庫貼り付け!F:G,2,0),0)</f>
        <v>0</v>
      </c>
      <c r="L69" s="44">
        <f>IFERROR(VLOOKUP(C69,入荷予定貼り付け!B:C,2,0),0)</f>
        <v>10000</v>
      </c>
      <c r="M69" s="44">
        <f>IFERROR(VLOOKUP(C69,入荷予定貼り付け!I:J,2,0),0)</f>
        <v>0</v>
      </c>
      <c r="N69" s="44">
        <f>IFERROR(VLOOKUP(C69,確保貼り付け!C:D,2,0),0)</f>
        <v>0</v>
      </c>
      <c r="O69" s="45">
        <f t="shared" si="6"/>
        <v>0</v>
      </c>
      <c r="P69" s="45">
        <f t="shared" si="7"/>
        <v>20817</v>
      </c>
      <c r="Q69" s="45">
        <f t="shared" si="9"/>
        <v>19770.888888888891</v>
      </c>
      <c r="R69" s="41">
        <f t="shared" ref="R69:R133" si="10">I69/SUM(J69:K69)</f>
        <v>9.6709911353527883E-2</v>
      </c>
      <c r="S69" s="46"/>
      <c r="T69" s="46"/>
      <c r="V69" s="1"/>
    </row>
    <row r="70" spans="1:22">
      <c r="A70" s="29" t="s">
        <v>1109</v>
      </c>
      <c r="B70" s="30" t="s">
        <v>356</v>
      </c>
      <c r="C70" s="17" t="s">
        <v>256</v>
      </c>
      <c r="D70" s="24" t="s">
        <v>257</v>
      </c>
      <c r="E70" s="23"/>
      <c r="F70" s="19">
        <v>44</v>
      </c>
      <c r="G70" s="21">
        <v>866</v>
      </c>
      <c r="H70" s="21">
        <f>VLOOKUP(C70,[3]total230428094233!$B:$F,5,0)</f>
        <v>517</v>
      </c>
      <c r="I70" s="21">
        <f t="shared" si="8"/>
        <v>287.22222222222223</v>
      </c>
      <c r="J70" s="44">
        <f>IFERROR(VLOOKUP(C70,在庫貼り付け!B:C,2,0),0)</f>
        <v>1819</v>
      </c>
      <c r="K70" s="44">
        <f>IFERROR(VLOOKUP(C70,在庫貼り付け!F:G,2,0),0)</f>
        <v>0</v>
      </c>
      <c r="L70" s="44">
        <f>IFERROR(VLOOKUP(C70,入荷予定貼り付け!B:C,2,0),0)</f>
        <v>0</v>
      </c>
      <c r="M70" s="44">
        <f>IFERROR(VLOOKUP(C70,入荷予定貼り付け!I:J,2,0),0)</f>
        <v>0</v>
      </c>
      <c r="N70" s="44">
        <f>IFERROR(VLOOKUP(C70,確保貼り付け!C:D,2,0),0)</f>
        <v>0</v>
      </c>
      <c r="O70" s="45">
        <f t="shared" si="6"/>
        <v>0</v>
      </c>
      <c r="P70" s="45">
        <f t="shared" si="7"/>
        <v>1819</v>
      </c>
      <c r="Q70" s="45">
        <f t="shared" si="9"/>
        <v>1531.7777777777778</v>
      </c>
      <c r="R70" s="41">
        <f t="shared" si="10"/>
        <v>0.15790116669720849</v>
      </c>
      <c r="S70" s="46"/>
      <c r="T70" s="46"/>
      <c r="V70" s="1"/>
    </row>
    <row r="71" spans="1:22">
      <c r="A71" s="29" t="s">
        <v>1110</v>
      </c>
      <c r="B71" s="30" t="s">
        <v>356</v>
      </c>
      <c r="C71" s="6" t="s">
        <v>81</v>
      </c>
      <c r="D71" s="20" t="s">
        <v>82</v>
      </c>
      <c r="E71" s="19"/>
      <c r="F71" s="19">
        <v>410</v>
      </c>
      <c r="G71" s="21">
        <v>741</v>
      </c>
      <c r="H71" s="21">
        <f>VLOOKUP(C71,[3]total230428094233!$B:$F,5,0)</f>
        <v>867</v>
      </c>
      <c r="I71" s="21">
        <f t="shared" si="8"/>
        <v>481.66666666666669</v>
      </c>
      <c r="J71" s="44">
        <f>IFERROR(VLOOKUP(C71,在庫貼り付け!B:C,2,0),0)</f>
        <v>3299</v>
      </c>
      <c r="K71" s="44">
        <f>IFERROR(VLOOKUP(C71,在庫貼り付け!F:G,2,0),0)</f>
        <v>0</v>
      </c>
      <c r="L71" s="44">
        <f>IFERROR(VLOOKUP(C71,入荷予定貼り付け!B:C,2,0),0)</f>
        <v>0</v>
      </c>
      <c r="M71" s="44">
        <f>IFERROR(VLOOKUP(C71,入荷予定貼り付け!I:J,2,0),0)</f>
        <v>0</v>
      </c>
      <c r="N71" s="44">
        <f>IFERROR(VLOOKUP(C71,確保貼り付け!C:D,2,0),0)</f>
        <v>0</v>
      </c>
      <c r="O71" s="45">
        <f t="shared" si="6"/>
        <v>0</v>
      </c>
      <c r="P71" s="45">
        <f t="shared" si="7"/>
        <v>3299</v>
      </c>
      <c r="Q71" s="45">
        <f>P71-I71</f>
        <v>2817.3333333333335</v>
      </c>
      <c r="R71" s="41">
        <f t="shared" si="10"/>
        <v>0.14600383954733759</v>
      </c>
      <c r="S71" s="46"/>
      <c r="T71" s="46"/>
      <c r="V71" s="1"/>
    </row>
    <row r="72" spans="1:22">
      <c r="A72" s="29" t="s">
        <v>1111</v>
      </c>
      <c r="B72" s="30" t="s">
        <v>356</v>
      </c>
      <c r="C72" s="6" t="s">
        <v>6</v>
      </c>
      <c r="D72" s="20" t="s">
        <v>7</v>
      </c>
      <c r="E72" s="19"/>
      <c r="F72" s="19">
        <v>1477</v>
      </c>
      <c r="G72" s="21">
        <v>1110</v>
      </c>
      <c r="H72" s="21">
        <f>VLOOKUP(C72,[3]total230428094233!$B:$F,5,0)</f>
        <v>653</v>
      </c>
      <c r="I72" s="21">
        <f t="shared" si="8"/>
        <v>362.77777777777777</v>
      </c>
      <c r="J72" s="44">
        <f>IFERROR(VLOOKUP(C72,在庫貼り付け!B:C,2,0),0)</f>
        <v>38</v>
      </c>
      <c r="K72" s="44">
        <f>IFERROR(VLOOKUP(C72,在庫貼り付け!F:G,2,0),0)</f>
        <v>0</v>
      </c>
      <c r="L72" s="44">
        <f>IFERROR(VLOOKUP(C72,入荷予定貼り付け!B:C,2,0),0)</f>
        <v>0</v>
      </c>
      <c r="M72" s="44">
        <f>IFERROR(VLOOKUP(C72,入荷予定貼り付け!I:J,2,0),0)</f>
        <v>0</v>
      </c>
      <c r="N72" s="44">
        <f>IFERROR(VLOOKUP(C72,確保貼り付け!C:D,2,0),0)</f>
        <v>0</v>
      </c>
      <c r="O72" s="45">
        <f t="shared" si="6"/>
        <v>0</v>
      </c>
      <c r="P72" s="45">
        <f t="shared" si="7"/>
        <v>38</v>
      </c>
      <c r="Q72" s="45">
        <f t="shared" si="9"/>
        <v>-324.77777777777777</v>
      </c>
      <c r="R72" s="41">
        <f t="shared" si="10"/>
        <v>9.5467836257309937</v>
      </c>
      <c r="S72" s="46"/>
      <c r="T72" s="46"/>
      <c r="V72" s="1"/>
    </row>
    <row r="73" spans="1:22">
      <c r="A73" s="29" t="s">
        <v>1112</v>
      </c>
      <c r="B73" s="30" t="s">
        <v>356</v>
      </c>
      <c r="C73" s="17" t="s">
        <v>60</v>
      </c>
      <c r="D73" s="24" t="s">
        <v>61</v>
      </c>
      <c r="E73" s="23"/>
      <c r="F73" s="19">
        <v>1324</v>
      </c>
      <c r="G73" s="21">
        <v>1622</v>
      </c>
      <c r="H73" s="21">
        <f>VLOOKUP(C73,[3]total230428094233!$B:$F,5,0)</f>
        <v>1634</v>
      </c>
      <c r="I73" s="21">
        <f t="shared" si="8"/>
        <v>907.77777777777783</v>
      </c>
      <c r="J73" s="44">
        <f>IFERROR(VLOOKUP(C73,在庫貼り付け!B:C,2,0),0)</f>
        <v>1701</v>
      </c>
      <c r="K73" s="44">
        <f>IFERROR(VLOOKUP(C73,在庫貼り付け!F:G,2,0),0)</f>
        <v>100</v>
      </c>
      <c r="L73" s="44">
        <f>IFERROR(VLOOKUP(C73,入荷予定貼り付け!B:C,2,0),0)</f>
        <v>0</v>
      </c>
      <c r="M73" s="44">
        <f>IFERROR(VLOOKUP(C73,入荷予定貼り付け!I:J,2,0),0)</f>
        <v>0</v>
      </c>
      <c r="N73" s="44">
        <f>IFERROR(VLOOKUP(C73,確保貼り付け!C:D,2,0),0)</f>
        <v>100</v>
      </c>
      <c r="O73" s="45">
        <f t="shared" si="6"/>
        <v>0</v>
      </c>
      <c r="P73" s="45">
        <f t="shared" si="7"/>
        <v>1701</v>
      </c>
      <c r="Q73" s="45">
        <f t="shared" si="9"/>
        <v>793.22222222222217</v>
      </c>
      <c r="R73" s="41">
        <f t="shared" si="10"/>
        <v>0.50404096489604544</v>
      </c>
      <c r="S73" s="46"/>
      <c r="T73" s="46"/>
      <c r="V73" s="1"/>
    </row>
    <row r="74" spans="1:22">
      <c r="A74" s="29" t="s">
        <v>1113</v>
      </c>
      <c r="B74" s="30" t="s">
        <v>356</v>
      </c>
      <c r="C74" s="17" t="s">
        <v>254</v>
      </c>
      <c r="D74" s="24" t="s">
        <v>255</v>
      </c>
      <c r="E74" s="23"/>
      <c r="F74" s="19">
        <v>30</v>
      </c>
      <c r="G74" s="21">
        <v>1288</v>
      </c>
      <c r="H74" s="21">
        <f>VLOOKUP(C74,[3]total230428094233!$B:$F,5,0)</f>
        <v>1702</v>
      </c>
      <c r="I74" s="21">
        <f t="shared" si="8"/>
        <v>945.55555555555554</v>
      </c>
      <c r="J74" s="44">
        <f>IFERROR(VLOOKUP(C74,在庫貼り付け!B:C,2,0),0)</f>
        <v>1214</v>
      </c>
      <c r="K74" s="44">
        <f>IFERROR(VLOOKUP(C74,在庫貼り付け!F:G,2,0),0)</f>
        <v>1240</v>
      </c>
      <c r="L74" s="44">
        <f>IFERROR(VLOOKUP(C74,入荷予定貼り付け!B:C,2,0),0)</f>
        <v>0</v>
      </c>
      <c r="M74" s="44">
        <f>IFERROR(VLOOKUP(C74,入荷予定貼り付け!I:J,2,0),0)</f>
        <v>0</v>
      </c>
      <c r="N74" s="44">
        <f>IFERROR(VLOOKUP(C74,確保貼り付け!C:D,2,0),0)</f>
        <v>1240</v>
      </c>
      <c r="O74" s="45">
        <f t="shared" si="6"/>
        <v>0</v>
      </c>
      <c r="P74" s="45">
        <f t="shared" si="7"/>
        <v>1214</v>
      </c>
      <c r="Q74" s="45">
        <f t="shared" si="9"/>
        <v>268.44444444444446</v>
      </c>
      <c r="R74" s="41">
        <f t="shared" si="10"/>
        <v>0.38531196232907722</v>
      </c>
      <c r="S74" s="46"/>
      <c r="T74" s="46"/>
      <c r="V74" s="1" t="s">
        <v>2812</v>
      </c>
    </row>
    <row r="75" spans="1:22">
      <c r="A75" s="29" t="s">
        <v>1114</v>
      </c>
      <c r="B75" s="30" t="s">
        <v>356</v>
      </c>
      <c r="C75" s="7" t="s">
        <v>160</v>
      </c>
      <c r="D75" s="20" t="s">
        <v>161</v>
      </c>
      <c r="E75" s="19"/>
      <c r="F75" s="19">
        <v>6851</v>
      </c>
      <c r="G75" s="21">
        <v>3631</v>
      </c>
      <c r="H75" s="21">
        <f>VLOOKUP(C75,[3]total230428094233!$B:$F,5,0)</f>
        <v>3582</v>
      </c>
      <c r="I75" s="21">
        <f t="shared" si="8"/>
        <v>1990</v>
      </c>
      <c r="J75" s="44">
        <f>IFERROR(VLOOKUP(C75,在庫貼り付け!B:C,2,0),0)</f>
        <v>1820</v>
      </c>
      <c r="K75" s="44">
        <f>IFERROR(VLOOKUP(C75,在庫貼り付け!F:G,2,0),0)</f>
        <v>20</v>
      </c>
      <c r="L75" s="44">
        <f>IFERROR(VLOOKUP(C75,入荷予定貼り付け!B:C,2,0),0)</f>
        <v>0</v>
      </c>
      <c r="M75" s="44">
        <f>IFERROR(VLOOKUP(C75,入荷予定貼り付け!I:J,2,0),0)</f>
        <v>0</v>
      </c>
      <c r="N75" s="44">
        <f>IFERROR(VLOOKUP(C75,確保貼り付け!C:D,2,0),0)</f>
        <v>20</v>
      </c>
      <c r="O75" s="45">
        <f t="shared" si="6"/>
        <v>0</v>
      </c>
      <c r="P75" s="45">
        <f t="shared" si="7"/>
        <v>1820</v>
      </c>
      <c r="Q75" s="45">
        <f t="shared" si="9"/>
        <v>-170</v>
      </c>
      <c r="R75" s="41">
        <f t="shared" si="10"/>
        <v>1.0815217391304348</v>
      </c>
      <c r="S75" s="46"/>
      <c r="T75" s="46"/>
      <c r="V75" s="1"/>
    </row>
    <row r="76" spans="1:22">
      <c r="A76" s="29" t="s">
        <v>1115</v>
      </c>
      <c r="B76" s="30" t="s">
        <v>356</v>
      </c>
      <c r="C76" s="6" t="s">
        <v>119</v>
      </c>
      <c r="D76" s="20" t="s">
        <v>120</v>
      </c>
      <c r="E76" s="19" t="s">
        <v>116</v>
      </c>
      <c r="F76" s="19">
        <v>7367</v>
      </c>
      <c r="G76" s="21">
        <v>4388</v>
      </c>
      <c r="H76" s="21">
        <f>VLOOKUP(C76,[3]total230428094233!$B:$F,5,0)</f>
        <v>2951</v>
      </c>
      <c r="I76" s="21">
        <f t="shared" si="8"/>
        <v>1639.4444444444443</v>
      </c>
      <c r="J76" s="44">
        <f>IFERROR(VLOOKUP(C76,在庫貼り付け!B:C,2,0),0)</f>
        <v>3680</v>
      </c>
      <c r="K76" s="44">
        <f>IFERROR(VLOOKUP(C76,在庫貼り付け!F:G,2,0),0)</f>
        <v>1210</v>
      </c>
      <c r="L76" s="44">
        <f>IFERROR(VLOOKUP(C76,入荷予定貼り付け!B:C,2,0),0)</f>
        <v>0</v>
      </c>
      <c r="M76" s="44">
        <f>IFERROR(VLOOKUP(C76,入荷予定貼り付け!I:J,2,0),0)</f>
        <v>0</v>
      </c>
      <c r="N76" s="44">
        <f>IFERROR(VLOOKUP(C76,確保貼り付け!C:D,2,0),0)</f>
        <v>1210</v>
      </c>
      <c r="O76" s="45">
        <f t="shared" si="6"/>
        <v>0</v>
      </c>
      <c r="P76" s="45">
        <f t="shared" si="7"/>
        <v>3680</v>
      </c>
      <c r="Q76" s="45">
        <f t="shared" si="9"/>
        <v>2040.5555555555557</v>
      </c>
      <c r="R76" s="41">
        <f t="shared" si="10"/>
        <v>0.33526471256532603</v>
      </c>
      <c r="S76" s="46" t="s">
        <v>2907</v>
      </c>
      <c r="T76" s="46"/>
      <c r="V76" s="157" t="s">
        <v>2813</v>
      </c>
    </row>
    <row r="77" spans="1:22">
      <c r="A77" s="29" t="s">
        <v>1116</v>
      </c>
      <c r="B77" s="30" t="s">
        <v>356</v>
      </c>
      <c r="C77" s="6" t="s">
        <v>22</v>
      </c>
      <c r="D77" s="20" t="s">
        <v>23</v>
      </c>
      <c r="E77" s="19"/>
      <c r="F77" s="19">
        <v>10633</v>
      </c>
      <c r="G77" s="21">
        <v>6065</v>
      </c>
      <c r="H77" s="21">
        <f>VLOOKUP(C77,[3]total230428094233!$B:$F,5,0)</f>
        <v>2446</v>
      </c>
      <c r="I77" s="21">
        <f t="shared" si="8"/>
        <v>1358.8888888888889</v>
      </c>
      <c r="J77" s="44">
        <f>IFERROR(VLOOKUP(C77,在庫貼り付け!B:C,2,0),0)</f>
        <v>3874</v>
      </c>
      <c r="K77" s="44">
        <f>IFERROR(VLOOKUP(C77,在庫貼り付け!F:G,2,0),0)</f>
        <v>4800</v>
      </c>
      <c r="L77" s="44">
        <f>IFERROR(VLOOKUP(C77,入荷予定貼り付け!B:C,2,0),0)</f>
        <v>3000</v>
      </c>
      <c r="M77" s="44">
        <f>IFERROR(VLOOKUP(C77,入荷予定貼り付け!I:J,2,0),0)</f>
        <v>0</v>
      </c>
      <c r="N77" s="44">
        <f>IFERROR(VLOOKUP(C77,確保貼り付け!C:D,2,0),0)</f>
        <v>5100</v>
      </c>
      <c r="O77" s="45">
        <f t="shared" si="6"/>
        <v>-300</v>
      </c>
      <c r="P77" s="45">
        <f t="shared" si="7"/>
        <v>6574</v>
      </c>
      <c r="Q77" s="45">
        <f t="shared" si="9"/>
        <v>5215.1111111111113</v>
      </c>
      <c r="R77" s="41">
        <f t="shared" si="10"/>
        <v>0.15666231137755232</v>
      </c>
      <c r="S77" s="46"/>
      <c r="T77" s="46"/>
      <c r="V77" s="157" t="s">
        <v>2809</v>
      </c>
    </row>
    <row r="78" spans="1:22">
      <c r="A78" s="29" t="s">
        <v>1117</v>
      </c>
      <c r="B78" s="30" t="s">
        <v>356</v>
      </c>
      <c r="C78" s="6" t="s">
        <v>144</v>
      </c>
      <c r="D78" s="20" t="s">
        <v>145</v>
      </c>
      <c r="E78" s="19"/>
      <c r="F78" s="19">
        <v>270</v>
      </c>
      <c r="G78" s="21">
        <v>814</v>
      </c>
      <c r="H78" s="21">
        <f>VLOOKUP(C78,[3]total230428094233!$B:$F,5,0)</f>
        <v>1082</v>
      </c>
      <c r="I78" s="21">
        <f t="shared" si="8"/>
        <v>601.11111111111109</v>
      </c>
      <c r="J78" s="44">
        <f>IFERROR(VLOOKUP(C78,在庫貼り付け!B:C,2,0),0)</f>
        <v>2383</v>
      </c>
      <c r="K78" s="44">
        <f>IFERROR(VLOOKUP(C78,在庫貼り付け!F:G,2,0),0)</f>
        <v>0</v>
      </c>
      <c r="L78" s="44">
        <f>IFERROR(VLOOKUP(C78,入荷予定貼り付け!B:C,2,0),0)</f>
        <v>0</v>
      </c>
      <c r="M78" s="44">
        <f>IFERROR(VLOOKUP(C78,入荷予定貼り付け!I:J,2,0),0)</f>
        <v>0</v>
      </c>
      <c r="N78" s="44">
        <f>IFERROR(VLOOKUP(C78,確保貼り付け!C:D,2,0),0)</f>
        <v>0</v>
      </c>
      <c r="O78" s="45">
        <f t="shared" si="6"/>
        <v>0</v>
      </c>
      <c r="P78" s="45">
        <f t="shared" si="7"/>
        <v>2383</v>
      </c>
      <c r="Q78" s="45">
        <f t="shared" si="9"/>
        <v>1781.8888888888889</v>
      </c>
      <c r="R78" s="41">
        <f t="shared" si="10"/>
        <v>0.25224973189723504</v>
      </c>
      <c r="S78" s="46"/>
      <c r="T78" s="46"/>
      <c r="V78" s="1"/>
    </row>
    <row r="79" spans="1:22">
      <c r="A79" s="29" t="s">
        <v>1118</v>
      </c>
      <c r="B79" s="30" t="s">
        <v>356</v>
      </c>
      <c r="C79" s="17" t="s">
        <v>134</v>
      </c>
      <c r="D79" s="24" t="s">
        <v>135</v>
      </c>
      <c r="E79" s="23"/>
      <c r="F79" s="19">
        <v>3306</v>
      </c>
      <c r="G79" s="21">
        <v>2817</v>
      </c>
      <c r="H79" s="21">
        <f>VLOOKUP(C79,[3]total230428094233!$B:$F,5,0)</f>
        <v>2572</v>
      </c>
      <c r="I79" s="21">
        <f t="shared" si="8"/>
        <v>1428.8888888888889</v>
      </c>
      <c r="J79" s="44">
        <f>IFERROR(VLOOKUP(C79,在庫貼り付け!B:C,2,0),0)</f>
        <v>6994</v>
      </c>
      <c r="K79" s="44">
        <f>IFERROR(VLOOKUP(C79,在庫貼り付け!F:G,2,0),0)</f>
        <v>0</v>
      </c>
      <c r="L79" s="44">
        <f>IFERROR(VLOOKUP(C79,入荷予定貼り付け!B:C,2,0),0)</f>
        <v>0</v>
      </c>
      <c r="M79" s="44">
        <f>IFERROR(VLOOKUP(C79,入荷予定貼り付け!I:J,2,0),0)</f>
        <v>0</v>
      </c>
      <c r="N79" s="44">
        <f>IFERROR(VLOOKUP(C79,確保貼り付け!C:D,2,0),0)</f>
        <v>0</v>
      </c>
      <c r="O79" s="45">
        <f t="shared" si="6"/>
        <v>0</v>
      </c>
      <c r="P79" s="45">
        <f t="shared" si="7"/>
        <v>6994</v>
      </c>
      <c r="Q79" s="45">
        <f t="shared" si="9"/>
        <v>5565.1111111111113</v>
      </c>
      <c r="R79" s="41">
        <f t="shared" si="10"/>
        <v>0.20430210021288089</v>
      </c>
      <c r="S79" s="46"/>
      <c r="T79" s="46"/>
      <c r="V79" s="157" t="s">
        <v>2814</v>
      </c>
    </row>
    <row r="80" spans="1:22">
      <c r="A80" s="29" t="s">
        <v>1119</v>
      </c>
      <c r="B80" s="30" t="s">
        <v>356</v>
      </c>
      <c r="C80" s="6" t="s">
        <v>172</v>
      </c>
      <c r="D80" s="20" t="s">
        <v>173</v>
      </c>
      <c r="E80" s="19"/>
      <c r="F80" s="19">
        <v>1177</v>
      </c>
      <c r="G80" s="21">
        <v>2128</v>
      </c>
      <c r="H80" s="21">
        <f>VLOOKUP(C80,[3]total230428094233!$B:$F,5,0)</f>
        <v>1309</v>
      </c>
      <c r="I80" s="21">
        <f t="shared" si="8"/>
        <v>727.22222222222217</v>
      </c>
      <c r="J80" s="44">
        <f>IFERROR(VLOOKUP(C80,在庫貼り付け!B:C,2,0),0)</f>
        <v>803</v>
      </c>
      <c r="K80" s="44">
        <f>IFERROR(VLOOKUP(C80,在庫貼り付け!F:G,2,0),0)</f>
        <v>0</v>
      </c>
      <c r="L80" s="44">
        <f>IFERROR(VLOOKUP(C80,入荷予定貼り付け!B:C,2,0),0)</f>
        <v>0</v>
      </c>
      <c r="M80" s="44">
        <f>IFERROR(VLOOKUP(C80,入荷予定貼り付け!I:J,2,0),0)</f>
        <v>0</v>
      </c>
      <c r="N80" s="44">
        <f>IFERROR(VLOOKUP(C80,確保貼り付け!C:D,2,0),0)</f>
        <v>0</v>
      </c>
      <c r="O80" s="45">
        <f t="shared" si="6"/>
        <v>0</v>
      </c>
      <c r="P80" s="45">
        <f t="shared" si="7"/>
        <v>803</v>
      </c>
      <c r="Q80" s="45">
        <f t="shared" si="9"/>
        <v>75.777777777777828</v>
      </c>
      <c r="R80" s="41">
        <f t="shared" si="10"/>
        <v>0.90563165905631648</v>
      </c>
      <c r="S80" s="46"/>
      <c r="T80" s="46"/>
      <c r="V80" s="1"/>
    </row>
    <row r="81" spans="1:25" s="200" customFormat="1">
      <c r="A81" s="29" t="s">
        <v>1120</v>
      </c>
      <c r="B81" s="193" t="s">
        <v>356</v>
      </c>
      <c r="C81" s="194" t="s">
        <v>53</v>
      </c>
      <c r="D81" s="195" t="s">
        <v>54</v>
      </c>
      <c r="E81" s="194"/>
      <c r="F81" s="194">
        <v>1511</v>
      </c>
      <c r="G81" s="196">
        <v>1031</v>
      </c>
      <c r="H81" s="196">
        <f>VLOOKUP(C81,[3]total230428094233!$B:$F,5,0)</f>
        <v>1318</v>
      </c>
      <c r="I81" s="196">
        <f t="shared" si="8"/>
        <v>732.22222222222217</v>
      </c>
      <c r="J81" s="196">
        <f>IFERROR(VLOOKUP(C81,在庫貼り付け!B:C,2,0),0)</f>
        <v>0</v>
      </c>
      <c r="K81" s="196">
        <f>IFERROR(VLOOKUP(C81,在庫貼り付け!F:G,2,0),0)</f>
        <v>0</v>
      </c>
      <c r="L81" s="196">
        <f>IFERROR(VLOOKUP(C81,入荷予定貼り付け!B:C,2,0),0)</f>
        <v>0</v>
      </c>
      <c r="M81" s="196">
        <f>IFERROR(VLOOKUP(C81,入荷予定貼り付け!I:J,2,0),0)</f>
        <v>0</v>
      </c>
      <c r="N81" s="196">
        <f>IFERROR(VLOOKUP(C81,確保貼り付け!C:D,2,0),0)</f>
        <v>0</v>
      </c>
      <c r="O81" s="197">
        <f t="shared" si="6"/>
        <v>0</v>
      </c>
      <c r="P81" s="197">
        <f t="shared" si="7"/>
        <v>0</v>
      </c>
      <c r="Q81" s="197">
        <f t="shared" si="9"/>
        <v>-732.22222222222217</v>
      </c>
      <c r="R81" s="198" t="e">
        <f>I81/SUM(J81:K81)</f>
        <v>#DIV/0!</v>
      </c>
      <c r="S81" s="199"/>
      <c r="T81" s="199"/>
      <c r="V81" s="200" t="s">
        <v>2815</v>
      </c>
      <c r="W81" s="201"/>
      <c r="X81" s="201"/>
    </row>
    <row r="82" spans="1:25">
      <c r="A82" s="29" t="s">
        <v>1121</v>
      </c>
      <c r="B82" s="30" t="s">
        <v>356</v>
      </c>
      <c r="C82" s="17" t="s">
        <v>129</v>
      </c>
      <c r="D82" s="24" t="s">
        <v>130</v>
      </c>
      <c r="E82" s="23"/>
      <c r="F82" s="19">
        <v>3121</v>
      </c>
      <c r="G82" s="21">
        <v>3233</v>
      </c>
      <c r="H82" s="21">
        <f>VLOOKUP(C82,[3]total230428094233!$B:$F,5,0)</f>
        <v>2598</v>
      </c>
      <c r="I82" s="21">
        <f t="shared" si="8"/>
        <v>1443.3333333333333</v>
      </c>
      <c r="J82" s="44">
        <f>IFERROR(VLOOKUP(C82,在庫貼り付け!B:C,2,0),0)</f>
        <v>2297</v>
      </c>
      <c r="K82" s="44">
        <f>IFERROR(VLOOKUP(C82,在庫貼り付け!F:G,2,0),0)</f>
        <v>0</v>
      </c>
      <c r="L82" s="44">
        <f>IFERROR(VLOOKUP(C82,入荷予定貼り付け!B:C,2,0),0)</f>
        <v>0</v>
      </c>
      <c r="M82" s="44">
        <f>IFERROR(VLOOKUP(C82,入荷予定貼り付け!I:J,2,0),0)</f>
        <v>0</v>
      </c>
      <c r="N82" s="44">
        <f>IFERROR(VLOOKUP(C82,確保貼り付け!C:D,2,0),0)</f>
        <v>100</v>
      </c>
      <c r="O82" s="45">
        <f t="shared" si="6"/>
        <v>-100</v>
      </c>
      <c r="P82" s="45">
        <f t="shared" si="7"/>
        <v>2197</v>
      </c>
      <c r="Q82" s="45">
        <f t="shared" si="9"/>
        <v>753.66666666666674</v>
      </c>
      <c r="R82" s="41">
        <f t="shared" si="10"/>
        <v>0.62835582644028443</v>
      </c>
      <c r="S82" s="46"/>
      <c r="T82" s="46"/>
      <c r="V82" s="1"/>
    </row>
    <row r="83" spans="1:25">
      <c r="A83" s="29" t="s">
        <v>1122</v>
      </c>
      <c r="B83" s="30" t="s">
        <v>356</v>
      </c>
      <c r="C83" s="17" t="s">
        <v>250</v>
      </c>
      <c r="D83" s="24" t="s">
        <v>251</v>
      </c>
      <c r="E83" s="23"/>
      <c r="F83" s="19">
        <v>1334</v>
      </c>
      <c r="G83" s="21">
        <v>1879</v>
      </c>
      <c r="H83" s="21">
        <f>VLOOKUP(C83,[3]total230428094233!$B:$F,5,0)</f>
        <v>801</v>
      </c>
      <c r="I83" s="21">
        <f t="shared" si="8"/>
        <v>445</v>
      </c>
      <c r="J83" s="44">
        <f>IFERROR(VLOOKUP(C83,在庫貼り付け!B:C,2,0),0)</f>
        <v>169</v>
      </c>
      <c r="K83" s="44">
        <f>IFERROR(VLOOKUP(C83,在庫貼り付け!F:G,2,0),0)</f>
        <v>0</v>
      </c>
      <c r="L83" s="44">
        <f>IFERROR(VLOOKUP(C83,入荷予定貼り付け!B:C,2,0),0)</f>
        <v>1000</v>
      </c>
      <c r="M83" s="44">
        <f>IFERROR(VLOOKUP(C83,入荷予定貼り付け!I:J,2,0),0)</f>
        <v>0</v>
      </c>
      <c r="N83" s="44">
        <f>IFERROR(VLOOKUP(C83,確保貼り付け!C:D,2,0),0)</f>
        <v>0</v>
      </c>
      <c r="O83" s="45">
        <f t="shared" si="6"/>
        <v>0</v>
      </c>
      <c r="P83" s="45">
        <f t="shared" si="7"/>
        <v>1169</v>
      </c>
      <c r="Q83" s="45">
        <f t="shared" si="9"/>
        <v>724</v>
      </c>
      <c r="R83" s="41">
        <f t="shared" si="10"/>
        <v>2.6331360946745561</v>
      </c>
      <c r="S83" s="46"/>
      <c r="T83" s="46"/>
      <c r="V83" s="1"/>
    </row>
    <row r="84" spans="1:25">
      <c r="A84" s="29" t="s">
        <v>1123</v>
      </c>
      <c r="B84" s="30" t="s">
        <v>356</v>
      </c>
      <c r="C84" s="17" t="s">
        <v>127</v>
      </c>
      <c r="D84" s="24" t="s">
        <v>128</v>
      </c>
      <c r="E84" s="23"/>
      <c r="F84" s="19">
        <v>3215</v>
      </c>
      <c r="G84" s="21">
        <v>3856</v>
      </c>
      <c r="H84" s="21">
        <f>VLOOKUP(C84,[3]total230428094233!$B:$F,5,0)</f>
        <v>3497</v>
      </c>
      <c r="I84" s="21">
        <f t="shared" si="8"/>
        <v>1942.7777777777778</v>
      </c>
      <c r="J84" s="44">
        <f>IFERROR(VLOOKUP(C84,在庫貼り付け!B:C,2,0),0)</f>
        <v>1314</v>
      </c>
      <c r="K84" s="44">
        <f>IFERROR(VLOOKUP(C84,在庫貼り付け!F:G,2,0),0)</f>
        <v>0</v>
      </c>
      <c r="L84" s="44">
        <f>IFERROR(VLOOKUP(C84,入荷予定貼り付け!B:C,2,0),0)</f>
        <v>3000</v>
      </c>
      <c r="M84" s="44">
        <f>IFERROR(VLOOKUP(C84,入荷予定貼り付け!I:J,2,0),0)</f>
        <v>0</v>
      </c>
      <c r="N84" s="44">
        <f>IFERROR(VLOOKUP(C84,確保貼り付け!C:D,2,0),0)</f>
        <v>100</v>
      </c>
      <c r="O84" s="45">
        <f t="shared" si="6"/>
        <v>-100</v>
      </c>
      <c r="P84" s="45">
        <f t="shared" si="7"/>
        <v>4214</v>
      </c>
      <c r="Q84" s="45">
        <f t="shared" si="9"/>
        <v>2271.2222222222222</v>
      </c>
      <c r="R84" s="41">
        <f t="shared" si="10"/>
        <v>1.4785219008963302</v>
      </c>
      <c r="S84" s="46"/>
      <c r="T84" s="46"/>
      <c r="V84" s="1"/>
    </row>
    <row r="85" spans="1:25">
      <c r="A85" s="29" t="s">
        <v>1124</v>
      </c>
      <c r="B85" s="30" t="s">
        <v>356</v>
      </c>
      <c r="C85" s="6" t="s">
        <v>235</v>
      </c>
      <c r="D85" s="20" t="s">
        <v>236</v>
      </c>
      <c r="E85" s="19"/>
      <c r="F85" s="19">
        <v>102</v>
      </c>
      <c r="G85" s="21">
        <v>340</v>
      </c>
      <c r="H85" s="21">
        <f>VLOOKUP(C85,[3]total230428094233!$B:$F,5,0)</f>
        <v>159</v>
      </c>
      <c r="I85" s="21">
        <f t="shared" si="8"/>
        <v>88.333333333333329</v>
      </c>
      <c r="J85" s="44">
        <f>IFERROR(VLOOKUP(C85,在庫貼り付け!B:C,2,0),0)</f>
        <v>0</v>
      </c>
      <c r="K85" s="44">
        <f>IFERROR(VLOOKUP(C85,在庫貼り付け!F:G,2,0),0)</f>
        <v>0</v>
      </c>
      <c r="L85" s="44">
        <f>IFERROR(VLOOKUP(C85,入荷予定貼り付け!B:C,2,0),0)</f>
        <v>0</v>
      </c>
      <c r="M85" s="44">
        <f>IFERROR(VLOOKUP(C85,入荷予定貼り付け!I:J,2,0),0)</f>
        <v>0</v>
      </c>
      <c r="N85" s="44">
        <f>IFERROR(VLOOKUP(C85,確保貼り付け!C:D,2,0),0)</f>
        <v>0</v>
      </c>
      <c r="O85" s="45">
        <f t="shared" si="6"/>
        <v>0</v>
      </c>
      <c r="P85" s="45">
        <f t="shared" si="7"/>
        <v>0</v>
      </c>
      <c r="Q85" s="45">
        <f t="shared" si="9"/>
        <v>-88.333333333333329</v>
      </c>
      <c r="R85" s="41" t="e">
        <f t="shared" si="10"/>
        <v>#DIV/0!</v>
      </c>
      <c r="S85" s="46"/>
      <c r="T85" s="46"/>
      <c r="V85" s="1"/>
    </row>
    <row r="86" spans="1:25">
      <c r="A86" s="29" t="s">
        <v>1125</v>
      </c>
      <c r="B86" s="30" t="s">
        <v>356</v>
      </c>
      <c r="C86" s="7" t="s">
        <v>221</v>
      </c>
      <c r="D86" s="20" t="s">
        <v>222</v>
      </c>
      <c r="E86" s="19"/>
      <c r="F86" s="19">
        <v>1538</v>
      </c>
      <c r="G86" s="21">
        <v>2587</v>
      </c>
      <c r="H86" s="21">
        <f>VLOOKUP(C86,[3]total230428094233!$B:$F,5,0)</f>
        <v>503</v>
      </c>
      <c r="I86" s="21">
        <f t="shared" si="8"/>
        <v>279.44444444444446</v>
      </c>
      <c r="J86" s="44">
        <f>IFERROR(VLOOKUP(C86,在庫貼り付け!B:C,2,0),0)</f>
        <v>4425</v>
      </c>
      <c r="K86" s="44">
        <f>IFERROR(VLOOKUP(C86,在庫貼り付け!F:G,2,0),0)</f>
        <v>0</v>
      </c>
      <c r="L86" s="44">
        <f>IFERROR(VLOOKUP(C86,入荷予定貼り付け!B:C,2,0),0)</f>
        <v>0</v>
      </c>
      <c r="M86" s="44">
        <f>IFERROR(VLOOKUP(C86,入荷予定貼り付け!I:J,2,0),0)</f>
        <v>0</v>
      </c>
      <c r="N86" s="44">
        <f>IFERROR(VLOOKUP(C86,確保貼り付け!C:D,2,0),0)</f>
        <v>0</v>
      </c>
      <c r="O86" s="45">
        <f t="shared" si="6"/>
        <v>0</v>
      </c>
      <c r="P86" s="45">
        <f t="shared" si="7"/>
        <v>4425</v>
      </c>
      <c r="Q86" s="45">
        <f t="shared" si="9"/>
        <v>4145.5555555555557</v>
      </c>
      <c r="R86" s="41">
        <f t="shared" si="10"/>
        <v>6.3151286880100438E-2</v>
      </c>
      <c r="S86" s="46"/>
      <c r="T86" s="46"/>
      <c r="V86" s="157" t="s">
        <v>2834</v>
      </c>
    </row>
    <row r="87" spans="1:25">
      <c r="A87" s="29" t="s">
        <v>1126</v>
      </c>
      <c r="B87" s="30" t="s">
        <v>356</v>
      </c>
      <c r="C87" s="6" t="s">
        <v>13</v>
      </c>
      <c r="D87" s="20" t="s">
        <v>14</v>
      </c>
      <c r="E87" s="19" t="s">
        <v>15</v>
      </c>
      <c r="F87" s="19">
        <v>527</v>
      </c>
      <c r="G87" s="21">
        <v>2107</v>
      </c>
      <c r="H87" s="21">
        <f>VLOOKUP(C87,[3]total230428094233!$B:$F,5,0)</f>
        <v>865</v>
      </c>
      <c r="I87" s="21">
        <f t="shared" si="8"/>
        <v>480.55555555555554</v>
      </c>
      <c r="J87" s="44">
        <f>IFERROR(VLOOKUP(C87,在庫貼り付け!B:C,2,0),0)</f>
        <v>5978</v>
      </c>
      <c r="K87" s="44">
        <f>IFERROR(VLOOKUP(C87,在庫貼り付け!F:G,2,0),0)</f>
        <v>0</v>
      </c>
      <c r="L87" s="44">
        <f>IFERROR(VLOOKUP(C87,入荷予定貼り付け!B:C,2,0),0)</f>
        <v>0</v>
      </c>
      <c r="M87" s="44">
        <f>IFERROR(VLOOKUP(C87,入荷予定貼り付け!I:J,2,0),0)</f>
        <v>0</v>
      </c>
      <c r="N87" s="44">
        <f>IFERROR(VLOOKUP(C87,確保貼り付け!C:D,2,0),0)</f>
        <v>0</v>
      </c>
      <c r="O87" s="45">
        <f t="shared" si="6"/>
        <v>0</v>
      </c>
      <c r="P87" s="45">
        <f t="shared" si="7"/>
        <v>5978</v>
      </c>
      <c r="Q87" s="45">
        <f t="shared" si="9"/>
        <v>5497.4444444444443</v>
      </c>
      <c r="R87" s="41">
        <f t="shared" si="10"/>
        <v>8.0387346195308726E-2</v>
      </c>
      <c r="S87" s="46"/>
      <c r="T87" s="46"/>
      <c r="V87" s="1"/>
    </row>
    <row r="88" spans="1:25" ht="15" customHeight="1">
      <c r="A88" s="29" t="s">
        <v>1127</v>
      </c>
      <c r="B88" s="30" t="s">
        <v>356</v>
      </c>
      <c r="C88" s="7" t="s">
        <v>203</v>
      </c>
      <c r="D88" s="7" t="s">
        <v>204</v>
      </c>
      <c r="E88" s="6"/>
      <c r="F88" s="6">
        <v>8125</v>
      </c>
      <c r="G88" s="8">
        <v>7398</v>
      </c>
      <c r="H88" s="21">
        <f>VLOOKUP(C88,[3]total230428094233!$B:$F,5,0)</f>
        <v>3882</v>
      </c>
      <c r="I88" s="21">
        <f t="shared" si="8"/>
        <v>2156.6666666666665</v>
      </c>
      <c r="J88" s="44">
        <f>IFERROR(VLOOKUP(C88,在庫貼り付け!B:C,2,0),0)</f>
        <v>4742</v>
      </c>
      <c r="K88" s="44">
        <f>IFERROR(VLOOKUP(C88,在庫貼り付け!F:G,2,0),0)</f>
        <v>870</v>
      </c>
      <c r="L88" s="44">
        <f>IFERROR(VLOOKUP(C88,入荷予定貼り付け!B:C,2,0),0)</f>
        <v>0</v>
      </c>
      <c r="M88" s="44">
        <f>IFERROR(VLOOKUP(C88,入荷予定貼り付け!I:J,2,0),0)</f>
        <v>0</v>
      </c>
      <c r="N88" s="44">
        <f>IFERROR(VLOOKUP(C88,確保貼り付け!C:D,2,0),0)</f>
        <v>870</v>
      </c>
      <c r="O88" s="45">
        <f>K88+M88-N88</f>
        <v>0</v>
      </c>
      <c r="P88" s="45">
        <f t="shared" si="7"/>
        <v>4742</v>
      </c>
      <c r="Q88" s="45">
        <f t="shared" si="9"/>
        <v>2585.3333333333335</v>
      </c>
      <c r="R88" s="41">
        <f t="shared" si="10"/>
        <v>0.38429555713946301</v>
      </c>
      <c r="S88" s="46"/>
      <c r="T88" s="46"/>
      <c r="U88" s="1" t="s">
        <v>2903</v>
      </c>
      <c r="Y88" s="14" t="s">
        <v>2869</v>
      </c>
    </row>
    <row r="89" spans="1:25" ht="18.600000000000001" customHeight="1">
      <c r="A89" s="29" t="s">
        <v>1128</v>
      </c>
      <c r="B89" s="30" t="s">
        <v>356</v>
      </c>
      <c r="C89" s="7" t="s">
        <v>2895</v>
      </c>
      <c r="D89" s="7" t="s">
        <v>2896</v>
      </c>
      <c r="E89" s="6"/>
      <c r="F89" s="6">
        <v>0</v>
      </c>
      <c r="G89" s="8">
        <v>5</v>
      </c>
      <c r="H89" s="21">
        <f>VLOOKUP(C89,[3]total230428094233!$B:$F,5,0)</f>
        <v>909</v>
      </c>
      <c r="I89" s="21">
        <f t="shared" si="8"/>
        <v>505</v>
      </c>
      <c r="J89" s="44">
        <f>IFERROR(VLOOKUP(C89,在庫貼り付け!B:C,2,0),0)</f>
        <v>15</v>
      </c>
      <c r="K89" s="44">
        <f>IFERROR(VLOOKUP(C89,在庫貼り付け!F:G,2,0),0)</f>
        <v>0</v>
      </c>
      <c r="L89" s="44">
        <f>IFERROR(VLOOKUP(C89,入荷予定貼り付け!B:C,2,0),0)</f>
        <v>0</v>
      </c>
      <c r="M89" s="44">
        <f>IFERROR(VLOOKUP(C89,入荷予定貼り付け!I:J,2,0),0)</f>
        <v>0</v>
      </c>
      <c r="N89" s="44">
        <f>IFERROR(VLOOKUP(C89,確保貼り付け!C:D,2,0),0)</f>
        <v>0</v>
      </c>
      <c r="O89" s="45">
        <f>K89+M89-N89</f>
        <v>0</v>
      </c>
      <c r="P89" s="45">
        <f t="shared" si="7"/>
        <v>15</v>
      </c>
      <c r="Q89" s="45">
        <f t="shared" si="9"/>
        <v>-490</v>
      </c>
      <c r="R89" s="41">
        <f t="shared" si="10"/>
        <v>33.666666666666664</v>
      </c>
      <c r="S89" s="46"/>
      <c r="T89" s="46"/>
      <c r="V89" s="1"/>
    </row>
    <row r="90" spans="1:25" s="152" customFormat="1" ht="18.600000000000001" customHeight="1">
      <c r="A90" s="29" t="s">
        <v>1129</v>
      </c>
      <c r="B90" s="145" t="s">
        <v>356</v>
      </c>
      <c r="C90" s="147" t="s">
        <v>2890</v>
      </c>
      <c r="D90" s="147" t="s">
        <v>2891</v>
      </c>
      <c r="E90" s="146"/>
      <c r="F90" s="146">
        <v>684</v>
      </c>
      <c r="G90" s="148">
        <v>626</v>
      </c>
      <c r="H90" s="148">
        <f>VLOOKUP(C90,[3]total230428094233!$B:$F,5,0)</f>
        <v>664</v>
      </c>
      <c r="I90" s="148">
        <f t="shared" si="8"/>
        <v>368.88888888888891</v>
      </c>
      <c r="J90" s="148">
        <f>IFERROR(VLOOKUP(C90,在庫貼り付け!B:C,2,0),0)</f>
        <v>3</v>
      </c>
      <c r="K90" s="148">
        <f>IFERROR(VLOOKUP(C90,在庫貼り付け!F:G,2,0),0)</f>
        <v>0</v>
      </c>
      <c r="L90" s="148">
        <f>IFERROR(VLOOKUP(C90,入荷予定貼り付け!B:C,2,0),0)</f>
        <v>0</v>
      </c>
      <c r="M90" s="148">
        <f>IFERROR(VLOOKUP(C90,入荷予定貼り付け!I:J,2,0),0)</f>
        <v>0</v>
      </c>
      <c r="N90" s="148">
        <f>IFERROR(VLOOKUP(C90,確保貼り付け!C:D,2,0),0)</f>
        <v>0</v>
      </c>
      <c r="O90" s="149">
        <f>K90+M90-N90</f>
        <v>0</v>
      </c>
      <c r="P90" s="149">
        <f t="shared" si="7"/>
        <v>3</v>
      </c>
      <c r="Q90" s="149">
        <f>P90-I90</f>
        <v>-365.88888888888891</v>
      </c>
      <c r="R90" s="150">
        <f t="shared" si="10"/>
        <v>122.96296296296298</v>
      </c>
      <c r="S90" s="151"/>
      <c r="T90" s="151"/>
      <c r="W90" s="191"/>
      <c r="X90" s="191"/>
    </row>
    <row r="91" spans="1:25">
      <c r="A91" s="29" t="s">
        <v>1130</v>
      </c>
      <c r="B91" s="30" t="s">
        <v>356</v>
      </c>
      <c r="C91" s="6" t="s">
        <v>98</v>
      </c>
      <c r="D91" s="20" t="s">
        <v>97</v>
      </c>
      <c r="E91" s="19" t="s">
        <v>93</v>
      </c>
      <c r="F91" s="19">
        <v>4518</v>
      </c>
      <c r="G91" s="21">
        <v>3870</v>
      </c>
      <c r="H91" s="21">
        <f>VLOOKUP(C91,[3]total230428094233!$B:$F,5,0)</f>
        <v>3309</v>
      </c>
      <c r="I91" s="21">
        <f t="shared" si="8"/>
        <v>1838.3333333333333</v>
      </c>
      <c r="J91" s="44">
        <f>IFERROR(VLOOKUP(C91,在庫貼り付け!B:C,2,0),0)</f>
        <v>2581</v>
      </c>
      <c r="K91" s="44">
        <f>IFERROR(VLOOKUP(C91,在庫貼り付け!F:G,2,0),0)</f>
        <v>0</v>
      </c>
      <c r="L91" s="44">
        <f>IFERROR(VLOOKUP(C91,入荷予定貼り付け!B:C,2,0),0)</f>
        <v>0</v>
      </c>
      <c r="M91" s="44">
        <f>IFERROR(VLOOKUP(C91,入荷予定貼り付け!I:J,2,0),0)</f>
        <v>0</v>
      </c>
      <c r="N91" s="44">
        <f>IFERROR(VLOOKUP(C91,確保貼り付け!C:D,2,0),0)</f>
        <v>0</v>
      </c>
      <c r="O91" s="45">
        <f t="shared" si="6"/>
        <v>0</v>
      </c>
      <c r="P91" s="45">
        <f t="shared" si="7"/>
        <v>2581</v>
      </c>
      <c r="Q91" s="45">
        <f t="shared" si="9"/>
        <v>742.66666666666674</v>
      </c>
      <c r="R91" s="41">
        <f t="shared" si="10"/>
        <v>0.7122562314348444</v>
      </c>
      <c r="S91" s="46" t="s">
        <v>2914</v>
      </c>
      <c r="T91" s="46"/>
      <c r="V91" s="1"/>
    </row>
    <row r="92" spans="1:25">
      <c r="A92" s="29" t="s">
        <v>1131</v>
      </c>
      <c r="B92" s="30" t="s">
        <v>356</v>
      </c>
      <c r="C92" s="6" t="s">
        <v>231</v>
      </c>
      <c r="D92" s="20" t="s">
        <v>232</v>
      </c>
      <c r="E92" s="19"/>
      <c r="F92" s="19">
        <v>12335</v>
      </c>
      <c r="G92" s="21">
        <v>8441</v>
      </c>
      <c r="H92" s="21">
        <f>VLOOKUP(C92,[3]total230428094233!$B:$F,5,0)</f>
        <v>3790</v>
      </c>
      <c r="I92" s="21">
        <f t="shared" si="8"/>
        <v>2105.5555555555557</v>
      </c>
      <c r="J92" s="44">
        <f>IFERROR(VLOOKUP(C92,在庫貼り付け!B:C,2,0),0)</f>
        <v>8511</v>
      </c>
      <c r="K92" s="44">
        <f>IFERROR(VLOOKUP(C92,在庫貼り付け!F:G,2,0),0)</f>
        <v>0</v>
      </c>
      <c r="L92" s="44">
        <f>IFERROR(VLOOKUP(C92,入荷予定貼り付け!B:C,2,0),0)</f>
        <v>0</v>
      </c>
      <c r="M92" s="44">
        <f>IFERROR(VLOOKUP(C92,入荷予定貼り付け!I:J,2,0),0)</f>
        <v>0</v>
      </c>
      <c r="N92" s="44">
        <f>IFERROR(VLOOKUP(C92,確保貼り付け!C:D,2,0),0)</f>
        <v>0</v>
      </c>
      <c r="O92" s="45">
        <f t="shared" si="6"/>
        <v>0</v>
      </c>
      <c r="P92" s="45">
        <f t="shared" si="7"/>
        <v>8511</v>
      </c>
      <c r="Q92" s="45">
        <f t="shared" si="9"/>
        <v>6405.4444444444443</v>
      </c>
      <c r="R92" s="41">
        <f t="shared" si="10"/>
        <v>0.24739226360657451</v>
      </c>
      <c r="S92" s="46"/>
      <c r="T92" s="46"/>
      <c r="V92" s="157" t="s">
        <v>2835</v>
      </c>
    </row>
    <row r="93" spans="1:25">
      <c r="A93" s="29" t="s">
        <v>1132</v>
      </c>
      <c r="B93" s="30" t="s">
        <v>356</v>
      </c>
      <c r="C93" s="6" t="s">
        <v>117</v>
      </c>
      <c r="D93" s="20" t="s">
        <v>115</v>
      </c>
      <c r="E93" s="19" t="s">
        <v>118</v>
      </c>
      <c r="F93" s="19">
        <v>2663</v>
      </c>
      <c r="G93" s="21">
        <v>4626</v>
      </c>
      <c r="H93" s="21">
        <f>VLOOKUP(C93,[3]total230428094233!$B:$F,5,0)</f>
        <v>4288</v>
      </c>
      <c r="I93" s="21">
        <f t="shared" si="8"/>
        <v>2382.2222222222222</v>
      </c>
      <c r="J93" s="44">
        <f>IFERROR(VLOOKUP(C93,在庫貼り付け!B:C,2,0),0)</f>
        <v>4004</v>
      </c>
      <c r="K93" s="44">
        <f>IFERROR(VLOOKUP(C93,在庫貼り付け!F:G,2,0),0)</f>
        <v>500</v>
      </c>
      <c r="L93" s="44">
        <f>IFERROR(VLOOKUP(C93,入荷予定貼り付け!B:C,2,0),0)</f>
        <v>0</v>
      </c>
      <c r="M93" s="44">
        <f>IFERROR(VLOOKUP(C93,入荷予定貼り付け!I:J,2,0),0)</f>
        <v>0</v>
      </c>
      <c r="N93" s="44">
        <f>IFERROR(VLOOKUP(C93,確保貼り付け!C:D,2,0),0)</f>
        <v>500</v>
      </c>
      <c r="O93" s="45">
        <f t="shared" si="6"/>
        <v>0</v>
      </c>
      <c r="P93" s="45">
        <f t="shared" si="7"/>
        <v>4004</v>
      </c>
      <c r="Q93" s="45">
        <f t="shared" si="9"/>
        <v>1621.7777777777778</v>
      </c>
      <c r="R93" s="41">
        <f t="shared" si="10"/>
        <v>0.52891257154134597</v>
      </c>
      <c r="S93" s="46" t="s">
        <v>2902</v>
      </c>
      <c r="T93" s="46"/>
      <c r="V93" s="1"/>
    </row>
    <row r="94" spans="1:25">
      <c r="A94" s="29" t="s">
        <v>1133</v>
      </c>
      <c r="B94" s="30" t="s">
        <v>356</v>
      </c>
      <c r="C94" s="17" t="s">
        <v>57</v>
      </c>
      <c r="D94" s="24" t="s">
        <v>58</v>
      </c>
      <c r="E94" s="23"/>
      <c r="F94" s="19">
        <v>3167</v>
      </c>
      <c r="G94" s="21">
        <v>3686</v>
      </c>
      <c r="H94" s="21">
        <f>VLOOKUP(C94,[3]total230428094233!$B:$F,5,0)</f>
        <v>3610</v>
      </c>
      <c r="I94" s="21">
        <f t="shared" si="8"/>
        <v>2005.5555555555557</v>
      </c>
      <c r="J94" s="44">
        <f>IFERROR(VLOOKUP(C94,在庫貼り付け!B:C,2,0),0)</f>
        <v>2607</v>
      </c>
      <c r="K94" s="44">
        <f>IFERROR(VLOOKUP(C94,在庫貼り付け!F:G,2,0),0)</f>
        <v>0</v>
      </c>
      <c r="L94" s="44">
        <f>IFERROR(VLOOKUP(C94,入荷予定貼り付け!B:C,2,0),0)</f>
        <v>0</v>
      </c>
      <c r="M94" s="44">
        <f>IFERROR(VLOOKUP(C94,入荷予定貼り付け!I:J,2,0),0)</f>
        <v>0</v>
      </c>
      <c r="N94" s="44">
        <f>IFERROR(VLOOKUP(C94,確保貼り付け!C:D,2,0),0)</f>
        <v>0</v>
      </c>
      <c r="O94" s="45">
        <f t="shared" si="6"/>
        <v>0</v>
      </c>
      <c r="P94" s="45">
        <f t="shared" si="7"/>
        <v>2607</v>
      </c>
      <c r="Q94" s="45">
        <f t="shared" si="9"/>
        <v>601.44444444444434</v>
      </c>
      <c r="R94" s="41">
        <f t="shared" si="10"/>
        <v>0.7692963389165921</v>
      </c>
      <c r="S94" s="46"/>
      <c r="T94" s="46"/>
      <c r="V94" s="157" t="s">
        <v>2816</v>
      </c>
    </row>
    <row r="95" spans="1:25">
      <c r="A95" s="29" t="s">
        <v>1134</v>
      </c>
      <c r="B95" s="30" t="s">
        <v>356</v>
      </c>
      <c r="C95" s="6" t="s">
        <v>245</v>
      </c>
      <c r="D95" s="20" t="s">
        <v>246</v>
      </c>
      <c r="E95" s="19" t="s">
        <v>247</v>
      </c>
      <c r="F95" s="19">
        <v>5717</v>
      </c>
      <c r="G95" s="21">
        <v>5073</v>
      </c>
      <c r="H95" s="21">
        <f>VLOOKUP(C95,[3]total230428094233!$B:$F,5,0)</f>
        <v>3833</v>
      </c>
      <c r="I95" s="21">
        <f t="shared" si="8"/>
        <v>2129.4444444444443</v>
      </c>
      <c r="J95" s="44">
        <f>IFERROR(VLOOKUP(C95,在庫貼り付け!B:C,2,0),0)</f>
        <v>774</v>
      </c>
      <c r="K95" s="44">
        <f>IFERROR(VLOOKUP(C95,在庫貼り付け!F:G,2,0),0)</f>
        <v>0</v>
      </c>
      <c r="L95" s="44">
        <f>IFERROR(VLOOKUP(C95,入荷予定貼り付け!B:C,2,0),0)</f>
        <v>3000</v>
      </c>
      <c r="M95" s="44">
        <f>IFERROR(VLOOKUP(C95,入荷予定貼り付け!I:J,2,0),0)</f>
        <v>0</v>
      </c>
      <c r="N95" s="44">
        <f>IFERROR(VLOOKUP(C95,確保貼り付け!C:D,2,0),0)</f>
        <v>50</v>
      </c>
      <c r="O95" s="45">
        <f t="shared" si="6"/>
        <v>-50</v>
      </c>
      <c r="P95" s="45">
        <f t="shared" si="7"/>
        <v>3724</v>
      </c>
      <c r="Q95" s="45">
        <f t="shared" si="9"/>
        <v>1594.5555555555557</v>
      </c>
      <c r="R95" s="41">
        <f t="shared" si="10"/>
        <v>2.7512202124605225</v>
      </c>
      <c r="S95" s="46"/>
      <c r="T95" s="46"/>
      <c r="V95" s="157" t="s">
        <v>2811</v>
      </c>
    </row>
    <row r="96" spans="1:25">
      <c r="A96" s="29" t="s">
        <v>1135</v>
      </c>
      <c r="B96" s="30" t="s">
        <v>356</v>
      </c>
      <c r="C96" s="6" t="s">
        <v>69</v>
      </c>
      <c r="D96" s="20" t="s">
        <v>70</v>
      </c>
      <c r="E96" s="19"/>
      <c r="F96" s="19">
        <v>15469</v>
      </c>
      <c r="G96" s="21">
        <v>8369</v>
      </c>
      <c r="H96" s="21">
        <f>VLOOKUP(C96,[3]total230428094233!$B:$F,5,0)</f>
        <v>8290</v>
      </c>
      <c r="I96" s="21">
        <f t="shared" si="8"/>
        <v>4605.5555555555557</v>
      </c>
      <c r="J96" s="44">
        <f>IFERROR(VLOOKUP(C96,在庫貼り付け!B:C,2,0),0)</f>
        <v>6433</v>
      </c>
      <c r="K96" s="44">
        <f>IFERROR(VLOOKUP(C96,在庫貼り付け!F:G,2,0),0)</f>
        <v>10540</v>
      </c>
      <c r="L96" s="44">
        <f>IFERROR(VLOOKUP(C96,入荷予定貼り付け!B:C,2,0),0)</f>
        <v>6000</v>
      </c>
      <c r="M96" s="44">
        <f>IFERROR(VLOOKUP(C96,入荷予定貼り付け!I:J,2,0),0)</f>
        <v>0</v>
      </c>
      <c r="N96" s="44">
        <f>IFERROR(VLOOKUP(C96,確保貼り付け!C:D,2,0),0)</f>
        <v>10540</v>
      </c>
      <c r="O96" s="45">
        <f t="shared" si="6"/>
        <v>0</v>
      </c>
      <c r="P96" s="45">
        <f t="shared" si="7"/>
        <v>12433</v>
      </c>
      <c r="Q96" s="45">
        <f t="shared" si="9"/>
        <v>7827.4444444444443</v>
      </c>
      <c r="R96" s="41">
        <f t="shared" si="10"/>
        <v>0.27134599396427006</v>
      </c>
      <c r="S96" s="46"/>
      <c r="T96" s="46"/>
      <c r="V96" s="157" t="s">
        <v>2836</v>
      </c>
    </row>
    <row r="97" spans="1:22">
      <c r="A97" s="29" t="s">
        <v>1136</v>
      </c>
      <c r="B97" s="30" t="s">
        <v>356</v>
      </c>
      <c r="C97" s="6" t="s">
        <v>73</v>
      </c>
      <c r="D97" s="20" t="s">
        <v>74</v>
      </c>
      <c r="E97" s="19"/>
      <c r="F97" s="19">
        <v>11345</v>
      </c>
      <c r="G97" s="21">
        <v>11456</v>
      </c>
      <c r="H97" s="21">
        <f>VLOOKUP(C97,[3]total230428094233!$B:$F,5,0)</f>
        <v>8565</v>
      </c>
      <c r="I97" s="21">
        <f t="shared" si="8"/>
        <v>4758.333333333333</v>
      </c>
      <c r="J97" s="44">
        <f>IFERROR(VLOOKUP(C97,在庫貼り付け!B:C,2,0),0)</f>
        <v>3590</v>
      </c>
      <c r="K97" s="44">
        <f>IFERROR(VLOOKUP(C97,在庫貼り付け!F:G,2,0),0)</f>
        <v>215</v>
      </c>
      <c r="L97" s="44">
        <f>IFERROR(VLOOKUP(C97,入荷予定貼り付け!B:C,2,0),0)</f>
        <v>0</v>
      </c>
      <c r="M97" s="44">
        <f>IFERROR(VLOOKUP(C97,入荷予定貼り付け!I:J,2,0),0)</f>
        <v>0</v>
      </c>
      <c r="N97" s="44">
        <f>IFERROR(VLOOKUP(C97,確保貼り付け!C:D,2,0),0)</f>
        <v>215</v>
      </c>
      <c r="O97" s="45">
        <f t="shared" si="6"/>
        <v>0</v>
      </c>
      <c r="P97" s="45">
        <f t="shared" si="7"/>
        <v>3590</v>
      </c>
      <c r="Q97" s="45">
        <f t="shared" si="9"/>
        <v>-1168.333333333333</v>
      </c>
      <c r="R97" s="41">
        <f t="shared" si="10"/>
        <v>1.2505475251861584</v>
      </c>
      <c r="S97" s="188"/>
      <c r="T97" s="188"/>
      <c r="V97" s="1"/>
    </row>
    <row r="98" spans="1:22">
      <c r="A98" s="29" t="s">
        <v>1137</v>
      </c>
      <c r="B98" s="30" t="s">
        <v>356</v>
      </c>
      <c r="C98" s="6" t="s">
        <v>32</v>
      </c>
      <c r="D98" s="20" t="s">
        <v>33</v>
      </c>
      <c r="E98" s="19"/>
      <c r="F98" s="19">
        <v>8606</v>
      </c>
      <c r="G98" s="21">
        <v>6179</v>
      </c>
      <c r="H98" s="21">
        <f>VLOOKUP(C98,[3]total230428094233!$B:$F,5,0)</f>
        <v>5255</v>
      </c>
      <c r="I98" s="21">
        <f t="shared" si="8"/>
        <v>2919.4444444444443</v>
      </c>
      <c r="J98" s="44">
        <f>IFERROR(VLOOKUP(C98,在庫貼り付け!B:C,2,0),0)</f>
        <v>7902</v>
      </c>
      <c r="K98" s="44">
        <f>IFERROR(VLOOKUP(C98,在庫貼り付け!F:G,2,0),0)</f>
        <v>0</v>
      </c>
      <c r="L98" s="44">
        <f>IFERROR(VLOOKUP(C98,入荷予定貼り付け!B:C,2,0),0)</f>
        <v>0</v>
      </c>
      <c r="M98" s="44">
        <f>IFERROR(VLOOKUP(C98,入荷予定貼り付け!I:J,2,0),0)</f>
        <v>0</v>
      </c>
      <c r="N98" s="44">
        <f>IFERROR(VLOOKUP(C98,確保貼り付け!C:D,2,0),0)</f>
        <v>0</v>
      </c>
      <c r="O98" s="45">
        <f t="shared" si="6"/>
        <v>0</v>
      </c>
      <c r="P98" s="45">
        <f t="shared" si="7"/>
        <v>7902</v>
      </c>
      <c r="Q98" s="45">
        <f t="shared" si="9"/>
        <v>4982.5555555555557</v>
      </c>
      <c r="R98" s="41">
        <f t="shared" si="10"/>
        <v>0.36945639641159761</v>
      </c>
      <c r="S98" s="46"/>
      <c r="T98" s="46"/>
      <c r="V98" s="1" t="s">
        <v>2812</v>
      </c>
    </row>
    <row r="99" spans="1:22">
      <c r="A99" s="29" t="s">
        <v>1138</v>
      </c>
      <c r="B99" s="30" t="s">
        <v>356</v>
      </c>
      <c r="C99" s="6" t="s">
        <v>34</v>
      </c>
      <c r="D99" s="20" t="s">
        <v>35</v>
      </c>
      <c r="E99" s="19"/>
      <c r="F99" s="19">
        <v>26448</v>
      </c>
      <c r="G99" s="21">
        <v>15181</v>
      </c>
      <c r="H99" s="21">
        <f>VLOOKUP(C99,[3]total230428094233!$B:$F,5,0)</f>
        <v>10634</v>
      </c>
      <c r="I99" s="21">
        <f t="shared" si="8"/>
        <v>5907.7777777777774</v>
      </c>
      <c r="J99" s="44">
        <f>IFERROR(VLOOKUP(C99,在庫貼り付け!B:C,2,0),0)</f>
        <v>8782</v>
      </c>
      <c r="K99" s="44">
        <f>IFERROR(VLOOKUP(C99,在庫貼り付け!F:G,2,0),0)</f>
        <v>5500</v>
      </c>
      <c r="L99" s="44">
        <f>IFERROR(VLOOKUP(C99,入荷予定貼り付け!B:C,2,0),0)</f>
        <v>0</v>
      </c>
      <c r="M99" s="44">
        <f>IFERROR(VLOOKUP(C99,入荷予定貼り付け!I:J,2,0),0)</f>
        <v>0</v>
      </c>
      <c r="N99" s="44">
        <f>IFERROR(VLOOKUP(C99,確保貼り付け!C:D,2,0),0)</f>
        <v>5820</v>
      </c>
      <c r="O99" s="45">
        <f t="shared" si="6"/>
        <v>-320</v>
      </c>
      <c r="P99" s="45">
        <f t="shared" si="7"/>
        <v>8462</v>
      </c>
      <c r="Q99" s="45">
        <f t="shared" si="9"/>
        <v>2554.2222222222226</v>
      </c>
      <c r="R99" s="41">
        <f t="shared" si="10"/>
        <v>0.41365199396287478</v>
      </c>
      <c r="S99" s="46"/>
      <c r="T99" s="46"/>
      <c r="V99" s="157" t="s">
        <v>2809</v>
      </c>
    </row>
    <row r="100" spans="1:22">
      <c r="A100" s="29" t="s">
        <v>1139</v>
      </c>
      <c r="B100" s="30" t="s">
        <v>356</v>
      </c>
      <c r="C100" s="6" t="s">
        <v>96</v>
      </c>
      <c r="D100" s="20" t="s">
        <v>97</v>
      </c>
      <c r="E100" s="19" t="s">
        <v>85</v>
      </c>
      <c r="F100" s="19">
        <v>4987</v>
      </c>
      <c r="G100" s="21">
        <v>4565</v>
      </c>
      <c r="H100" s="21">
        <f>VLOOKUP(C100,[3]total230428094233!$B:$F,5,0)</f>
        <v>3970</v>
      </c>
      <c r="I100" s="21">
        <f t="shared" si="8"/>
        <v>2205.5555555555557</v>
      </c>
      <c r="J100" s="44">
        <f>IFERROR(VLOOKUP(C100,在庫貼り付け!B:C,2,0),0)</f>
        <v>961</v>
      </c>
      <c r="K100" s="44">
        <f>IFERROR(VLOOKUP(C100,在庫貼り付け!F:G,2,0),0)</f>
        <v>0</v>
      </c>
      <c r="L100" s="44">
        <f>IFERROR(VLOOKUP(C100,入荷予定貼り付け!B:C,2,0),0)</f>
        <v>0</v>
      </c>
      <c r="M100" s="44">
        <f>IFERROR(VLOOKUP(C100,入荷予定貼り付け!I:J,2,0),0)</f>
        <v>0</v>
      </c>
      <c r="N100" s="44">
        <f>IFERROR(VLOOKUP(C100,確保貼り付け!C:D,2,0),0)</f>
        <v>0</v>
      </c>
      <c r="O100" s="45">
        <f t="shared" si="6"/>
        <v>0</v>
      </c>
      <c r="P100" s="45">
        <f t="shared" si="7"/>
        <v>961</v>
      </c>
      <c r="Q100" s="45">
        <f t="shared" si="9"/>
        <v>-1244.5555555555557</v>
      </c>
      <c r="R100" s="41">
        <f t="shared" si="10"/>
        <v>2.2950630130650942</v>
      </c>
      <c r="S100" s="46"/>
      <c r="T100" s="46"/>
      <c r="V100" s="1"/>
    </row>
    <row r="101" spans="1:22">
      <c r="A101" s="29" t="s">
        <v>659</v>
      </c>
      <c r="B101" s="30" t="s">
        <v>356</v>
      </c>
      <c r="C101" s="6" t="s">
        <v>104</v>
      </c>
      <c r="D101" s="20" t="s">
        <v>105</v>
      </c>
      <c r="E101" s="19" t="s">
        <v>85</v>
      </c>
      <c r="F101" s="19">
        <v>4469</v>
      </c>
      <c r="G101" s="21">
        <v>3561</v>
      </c>
      <c r="H101" s="21">
        <f>VLOOKUP(C101,[3]total230428094233!$B:$F,5,0)</f>
        <v>2530</v>
      </c>
      <c r="I101" s="21">
        <f t="shared" si="8"/>
        <v>1405.5555555555557</v>
      </c>
      <c r="J101" s="44">
        <f>IFERROR(VLOOKUP(C101,在庫貼り付け!B:C,2,0),0)</f>
        <v>1049</v>
      </c>
      <c r="K101" s="44">
        <f>IFERROR(VLOOKUP(C101,在庫貼り付け!F:G,2,0),0)</f>
        <v>0</v>
      </c>
      <c r="L101" s="44">
        <f>IFERROR(VLOOKUP(C101,入荷予定貼り付け!B:C,2,0),0)</f>
        <v>0</v>
      </c>
      <c r="M101" s="44">
        <f>IFERROR(VLOOKUP(C101,入荷予定貼り付け!I:J,2,0),0)</f>
        <v>0</v>
      </c>
      <c r="N101" s="44">
        <f>IFERROR(VLOOKUP(C101,確保貼り付け!C:D,2,0),0)</f>
        <v>0</v>
      </c>
      <c r="O101" s="45">
        <f t="shared" si="6"/>
        <v>0</v>
      </c>
      <c r="P101" s="45">
        <f t="shared" si="7"/>
        <v>1049</v>
      </c>
      <c r="Q101" s="45">
        <f t="shared" si="9"/>
        <v>-356.55555555555566</v>
      </c>
      <c r="R101" s="41">
        <f t="shared" si="10"/>
        <v>1.3399004342760301</v>
      </c>
      <c r="S101" s="46"/>
      <c r="T101" s="46"/>
      <c r="V101" s="1"/>
    </row>
    <row r="102" spans="1:22">
      <c r="A102" s="29" t="s">
        <v>1140</v>
      </c>
      <c r="B102" s="30" t="s">
        <v>356</v>
      </c>
      <c r="C102" s="6" t="s">
        <v>139</v>
      </c>
      <c r="D102" s="20" t="s">
        <v>140</v>
      </c>
      <c r="E102" s="19"/>
      <c r="F102" s="19">
        <v>3436</v>
      </c>
      <c r="G102" s="21">
        <v>2428</v>
      </c>
      <c r="H102" s="21">
        <f>VLOOKUP(C102,[3]total230428094233!$B:$F,5,0)</f>
        <v>1047</v>
      </c>
      <c r="I102" s="21">
        <f t="shared" si="8"/>
        <v>581.66666666666663</v>
      </c>
      <c r="J102" s="44">
        <f>IFERROR(VLOOKUP(C102,在庫貼り付け!B:C,2,0),0)</f>
        <v>65</v>
      </c>
      <c r="K102" s="44">
        <f>IFERROR(VLOOKUP(C102,在庫貼り付け!F:G,2,0),0)</f>
        <v>0</v>
      </c>
      <c r="L102" s="44">
        <f>IFERROR(VLOOKUP(C102,入荷予定貼り付け!B:C,2,0),0)</f>
        <v>0</v>
      </c>
      <c r="M102" s="44">
        <f>IFERROR(VLOOKUP(C102,入荷予定貼り付け!I:J,2,0),0)</f>
        <v>0</v>
      </c>
      <c r="N102" s="44">
        <f>IFERROR(VLOOKUP(C102,確保貼り付け!C:D,2,0),0)</f>
        <v>0</v>
      </c>
      <c r="O102" s="45">
        <f t="shared" si="6"/>
        <v>0</v>
      </c>
      <c r="P102" s="45">
        <f t="shared" si="7"/>
        <v>65</v>
      </c>
      <c r="Q102" s="45">
        <f t="shared" si="9"/>
        <v>-516.66666666666663</v>
      </c>
      <c r="R102" s="41">
        <f t="shared" si="10"/>
        <v>8.9487179487179489</v>
      </c>
      <c r="S102" s="46"/>
      <c r="T102" s="46"/>
      <c r="V102" s="1"/>
    </row>
    <row r="103" spans="1:22">
      <c r="A103" s="29" t="s">
        <v>1141</v>
      </c>
      <c r="B103" s="30" t="s">
        <v>356</v>
      </c>
      <c r="C103" s="6" t="s">
        <v>92</v>
      </c>
      <c r="D103" s="20" t="s">
        <v>90</v>
      </c>
      <c r="E103" s="19" t="s">
        <v>93</v>
      </c>
      <c r="F103" s="19">
        <v>3834</v>
      </c>
      <c r="G103" s="21">
        <v>3768</v>
      </c>
      <c r="H103" s="21">
        <f>VLOOKUP(C103,[3]total230428094233!$B:$F,5,0)</f>
        <v>3006</v>
      </c>
      <c r="I103" s="21">
        <f t="shared" si="8"/>
        <v>1670</v>
      </c>
      <c r="J103" s="44">
        <f>IFERROR(VLOOKUP(C103,在庫貼り付け!B:C,2,0),0)</f>
        <v>4092</v>
      </c>
      <c r="K103" s="44">
        <f>IFERROR(VLOOKUP(C103,在庫貼り付け!F:G,2,0),0)</f>
        <v>0</v>
      </c>
      <c r="L103" s="44">
        <f>IFERROR(VLOOKUP(C103,入荷予定貼り付け!B:C,2,0),0)</f>
        <v>0</v>
      </c>
      <c r="M103" s="44">
        <f>IFERROR(VLOOKUP(C103,入荷予定貼り付け!I:J,2,0),0)</f>
        <v>0</v>
      </c>
      <c r="N103" s="44">
        <f>IFERROR(VLOOKUP(C103,確保貼り付け!C:D,2,0),0)</f>
        <v>0</v>
      </c>
      <c r="O103" s="45">
        <f t="shared" si="6"/>
        <v>0</v>
      </c>
      <c r="P103" s="45">
        <f t="shared" si="7"/>
        <v>4092</v>
      </c>
      <c r="Q103" s="45">
        <f t="shared" si="9"/>
        <v>2422</v>
      </c>
      <c r="R103" s="41">
        <f t="shared" si="10"/>
        <v>0.40811339198435975</v>
      </c>
      <c r="S103" s="46"/>
      <c r="T103" s="46"/>
      <c r="V103" s="1"/>
    </row>
    <row r="104" spans="1:22">
      <c r="A104" s="29" t="s">
        <v>1142</v>
      </c>
      <c r="B104" s="30" t="s">
        <v>356</v>
      </c>
      <c r="C104" s="6" t="s">
        <v>174</v>
      </c>
      <c r="D104" s="20" t="s">
        <v>175</v>
      </c>
      <c r="E104" s="19" t="s">
        <v>176</v>
      </c>
      <c r="F104" s="19">
        <v>1141</v>
      </c>
      <c r="G104" s="21">
        <v>1380</v>
      </c>
      <c r="H104" s="21">
        <f>VLOOKUP(C104,[3]total230428094233!$B:$F,5,0)</f>
        <v>1205</v>
      </c>
      <c r="I104" s="21">
        <f t="shared" si="8"/>
        <v>669.44444444444446</v>
      </c>
      <c r="J104" s="44">
        <f>IFERROR(VLOOKUP(C104,在庫貼り付け!B:C,2,0),0)</f>
        <v>2431</v>
      </c>
      <c r="K104" s="44">
        <f>IFERROR(VLOOKUP(C104,在庫貼り付け!F:G,2,0),0)</f>
        <v>0</v>
      </c>
      <c r="L104" s="44">
        <f>IFERROR(VLOOKUP(C104,入荷予定貼り付け!B:C,2,0),0)</f>
        <v>0</v>
      </c>
      <c r="M104" s="44">
        <f>IFERROR(VLOOKUP(C104,入荷予定貼り付け!I:J,2,0),0)</f>
        <v>0</v>
      </c>
      <c r="N104" s="44">
        <f>IFERROR(VLOOKUP(C104,確保貼り付け!C:D,2,0),0)</f>
        <v>0</v>
      </c>
      <c r="O104" s="45">
        <f t="shared" si="6"/>
        <v>0</v>
      </c>
      <c r="P104" s="45">
        <f t="shared" si="7"/>
        <v>2431</v>
      </c>
      <c r="Q104" s="45">
        <f t="shared" si="9"/>
        <v>1761.5555555555557</v>
      </c>
      <c r="R104" s="41">
        <f t="shared" si="10"/>
        <v>0.27537821655468714</v>
      </c>
      <c r="S104" s="46"/>
      <c r="T104" s="46"/>
      <c r="V104" s="1"/>
    </row>
    <row r="105" spans="1:22">
      <c r="A105" s="29" t="s">
        <v>1143</v>
      </c>
      <c r="B105" s="30" t="s">
        <v>356</v>
      </c>
      <c r="C105" s="6" t="s">
        <v>227</v>
      </c>
      <c r="D105" s="20" t="s">
        <v>228</v>
      </c>
      <c r="E105" s="19"/>
      <c r="F105" s="19">
        <v>20122</v>
      </c>
      <c r="G105" s="21">
        <v>13815</v>
      </c>
      <c r="H105" s="21">
        <f>VLOOKUP(C105,[3]total230428094233!$B:$F,5,0)</f>
        <v>12210</v>
      </c>
      <c r="I105" s="21">
        <f t="shared" si="8"/>
        <v>6783.333333333333</v>
      </c>
      <c r="J105" s="44">
        <f>IFERROR(VLOOKUP(C105,在庫貼り付け!B:C,2,0),0)</f>
        <v>6441</v>
      </c>
      <c r="K105" s="44">
        <f>IFERROR(VLOOKUP(C105,在庫貼り付け!F:G,2,0),0)</f>
        <v>4710</v>
      </c>
      <c r="L105" s="44">
        <f>IFERROR(VLOOKUP(C105,入荷予定貼り付け!B:C,2,0),0)</f>
        <v>0</v>
      </c>
      <c r="M105" s="44">
        <f>IFERROR(VLOOKUP(C105,入荷予定貼り付け!I:J,2,0),0)</f>
        <v>0</v>
      </c>
      <c r="N105" s="44">
        <f>IFERROR(VLOOKUP(C105,確保貼り付け!C:D,2,0),0)</f>
        <v>4710</v>
      </c>
      <c r="O105" s="45">
        <f>K105+M105-N105</f>
        <v>0</v>
      </c>
      <c r="P105" s="45">
        <f t="shared" si="7"/>
        <v>6441</v>
      </c>
      <c r="Q105" s="45">
        <f>P105-I105</f>
        <v>-342.33333333333303</v>
      </c>
      <c r="R105" s="41">
        <f t="shared" si="10"/>
        <v>0.60831614503930886</v>
      </c>
      <c r="S105" s="46" t="s">
        <v>351</v>
      </c>
      <c r="T105" s="46" t="s">
        <v>351</v>
      </c>
      <c r="U105" s="1" t="s">
        <v>2904</v>
      </c>
      <c r="V105" s="157" t="s">
        <v>2809</v>
      </c>
    </row>
    <row r="106" spans="1:22">
      <c r="A106" s="29" t="s">
        <v>1144</v>
      </c>
      <c r="B106" s="30" t="s">
        <v>356</v>
      </c>
      <c r="C106" s="7" t="s">
        <v>207</v>
      </c>
      <c r="D106" s="20" t="s">
        <v>208</v>
      </c>
      <c r="E106" s="19"/>
      <c r="F106" s="19">
        <v>2188</v>
      </c>
      <c r="G106" s="21">
        <v>2374</v>
      </c>
      <c r="H106" s="21">
        <f>VLOOKUP(C106,[3]total230428094233!$B:$F,5,0)</f>
        <v>2471</v>
      </c>
      <c r="I106" s="21">
        <f t="shared" si="8"/>
        <v>1372.7777777777778</v>
      </c>
      <c r="J106" s="44">
        <f>IFERROR(VLOOKUP(C106,在庫貼り付け!B:C,2,0),0)</f>
        <v>2633</v>
      </c>
      <c r="K106" s="44">
        <f>IFERROR(VLOOKUP(C106,在庫貼り付け!F:G,2,0),0)</f>
        <v>1940</v>
      </c>
      <c r="L106" s="44">
        <f>IFERROR(VLOOKUP(C106,入荷予定貼り付け!B:C,2,0),0)</f>
        <v>3000</v>
      </c>
      <c r="M106" s="44">
        <f>IFERROR(VLOOKUP(C106,入荷予定貼り付け!I:J,2,0),0)</f>
        <v>0</v>
      </c>
      <c r="N106" s="44">
        <f>IFERROR(VLOOKUP(C106,確保貼り付け!C:D,2,0),0)</f>
        <v>1980</v>
      </c>
      <c r="O106" s="45">
        <f t="shared" si="6"/>
        <v>-40</v>
      </c>
      <c r="P106" s="45">
        <f t="shared" si="7"/>
        <v>5593</v>
      </c>
      <c r="Q106" s="45">
        <f>P106-I106</f>
        <v>4220.2222222222226</v>
      </c>
      <c r="R106" s="41">
        <f>I106/SUM(J106:K106)</f>
        <v>0.30019194790679593</v>
      </c>
      <c r="S106" s="46"/>
      <c r="T106" s="46"/>
      <c r="V106" s="1"/>
    </row>
    <row r="107" spans="1:22" s="152" customFormat="1" ht="15.75">
      <c r="A107" s="29" t="s">
        <v>1145</v>
      </c>
      <c r="B107" s="145" t="s">
        <v>356</v>
      </c>
      <c r="C107" s="146" t="s">
        <v>94</v>
      </c>
      <c r="D107" s="147" t="s">
        <v>90</v>
      </c>
      <c r="E107" s="146" t="s">
        <v>95</v>
      </c>
      <c r="F107" s="146">
        <v>610</v>
      </c>
      <c r="G107" s="148">
        <v>664</v>
      </c>
      <c r="H107" s="148">
        <f>VLOOKUP(C107,[3]total230428094233!$B:$F,5,0)</f>
        <v>569</v>
      </c>
      <c r="I107" s="148">
        <f t="shared" si="8"/>
        <v>316.11111111111109</v>
      </c>
      <c r="J107" s="148">
        <f>IFERROR(VLOOKUP(C107,在庫貼り付け!B:C,2,0),0)</f>
        <v>0</v>
      </c>
      <c r="K107" s="148">
        <f>IFERROR(VLOOKUP(C107,在庫貼り付け!F:G,2,0),0)</f>
        <v>0</v>
      </c>
      <c r="L107" s="148">
        <f>IFERROR(VLOOKUP(C107,入荷予定貼り付け!B:C,2,0),0)</f>
        <v>0</v>
      </c>
      <c r="M107" s="148">
        <f>IFERROR(VLOOKUP(C107,入荷予定貼り付け!I:J,2,0),0)</f>
        <v>0</v>
      </c>
      <c r="N107" s="148">
        <f>IFERROR(VLOOKUP(C107,確保貼り付け!C:D,2,0),0)</f>
        <v>0</v>
      </c>
      <c r="O107" s="149">
        <f t="shared" si="6"/>
        <v>0</v>
      </c>
      <c r="P107" s="149">
        <f t="shared" si="7"/>
        <v>0</v>
      </c>
      <c r="Q107" s="149">
        <f t="shared" si="9"/>
        <v>-316.11111111111109</v>
      </c>
      <c r="R107" s="150" t="e">
        <f t="shared" si="10"/>
        <v>#DIV/0!</v>
      </c>
      <c r="S107" s="151"/>
      <c r="T107" s="151"/>
      <c r="U107" s="152" t="s">
        <v>1260</v>
      </c>
    </row>
    <row r="108" spans="1:22">
      <c r="A108" s="29" t="s">
        <v>1146</v>
      </c>
      <c r="B108" s="30" t="s">
        <v>356</v>
      </c>
      <c r="C108" s="6" t="s">
        <v>16</v>
      </c>
      <c r="D108" s="20" t="s">
        <v>14</v>
      </c>
      <c r="E108" s="19" t="s">
        <v>17</v>
      </c>
      <c r="F108" s="19">
        <v>3939</v>
      </c>
      <c r="G108" s="21">
        <v>5966</v>
      </c>
      <c r="H108" s="21">
        <f>VLOOKUP(C108,[3]total230428094233!$B:$F,5,0)</f>
        <v>4917</v>
      </c>
      <c r="I108" s="21">
        <f t="shared" si="8"/>
        <v>2731.6666666666665</v>
      </c>
      <c r="J108" s="44">
        <f>IFERROR(VLOOKUP(C108,在庫貼り付け!B:C,2,0),0)</f>
        <v>19693</v>
      </c>
      <c r="K108" s="44">
        <f>IFERROR(VLOOKUP(C108,在庫貼り付け!F:G,2,0),0)</f>
        <v>14010</v>
      </c>
      <c r="L108" s="44">
        <f>IFERROR(VLOOKUP(C108,入荷予定貼り付け!B:C,2,0),0)</f>
        <v>0</v>
      </c>
      <c r="M108" s="44">
        <f>IFERROR(VLOOKUP(C108,入荷予定貼り付け!I:J,2,0),0)</f>
        <v>0</v>
      </c>
      <c r="N108" s="44">
        <f>IFERROR(VLOOKUP(C108,確保貼り付け!C:D,2,0),0)</f>
        <v>17020</v>
      </c>
      <c r="O108" s="45">
        <f t="shared" si="6"/>
        <v>-3010</v>
      </c>
      <c r="P108" s="45">
        <f t="shared" si="7"/>
        <v>16683</v>
      </c>
      <c r="Q108" s="45">
        <f t="shared" si="9"/>
        <v>13951.333333333334</v>
      </c>
      <c r="R108" s="41">
        <f t="shared" si="10"/>
        <v>8.1051142826059006E-2</v>
      </c>
      <c r="S108" s="46"/>
      <c r="T108" s="46"/>
      <c r="V108" s="1"/>
    </row>
    <row r="109" spans="1:22">
      <c r="A109" s="29" t="s">
        <v>1147</v>
      </c>
      <c r="B109" s="30" t="s">
        <v>356</v>
      </c>
      <c r="C109" s="6" t="s">
        <v>114</v>
      </c>
      <c r="D109" s="20" t="s">
        <v>115</v>
      </c>
      <c r="E109" s="19" t="s">
        <v>116</v>
      </c>
      <c r="F109" s="19">
        <v>2505</v>
      </c>
      <c r="G109" s="21">
        <v>4870</v>
      </c>
      <c r="H109" s="21">
        <f>VLOOKUP(C109,[3]total230428094233!$B:$F,5,0)</f>
        <v>3778</v>
      </c>
      <c r="I109" s="21">
        <f t="shared" si="8"/>
        <v>2098.8888888888887</v>
      </c>
      <c r="J109" s="44">
        <f>IFERROR(VLOOKUP(C109,在庫貼り付け!B:C,2,0),0)</f>
        <v>3606</v>
      </c>
      <c r="K109" s="44">
        <f>IFERROR(VLOOKUP(C109,在庫貼り付け!F:G,2,0),0)</f>
        <v>150</v>
      </c>
      <c r="L109" s="44">
        <f>IFERROR(VLOOKUP(C109,入荷予定貼り付け!B:C,2,0),0)</f>
        <v>0</v>
      </c>
      <c r="M109" s="44">
        <f>IFERROR(VLOOKUP(C109,入荷予定貼り付け!I:J,2,0),0)</f>
        <v>0</v>
      </c>
      <c r="N109" s="44">
        <f>IFERROR(VLOOKUP(C109,確保貼り付け!C:D,2,0),0)</f>
        <v>440</v>
      </c>
      <c r="O109" s="45">
        <f t="shared" si="6"/>
        <v>-290</v>
      </c>
      <c r="P109" s="45">
        <f t="shared" si="7"/>
        <v>3316</v>
      </c>
      <c r="Q109" s="45">
        <f t="shared" si="9"/>
        <v>1217.1111111111113</v>
      </c>
      <c r="R109" s="41">
        <f t="shared" si="10"/>
        <v>0.55880960833037507</v>
      </c>
      <c r="S109" s="46" t="s">
        <v>2905</v>
      </c>
      <c r="T109" s="46"/>
      <c r="V109" s="1"/>
    </row>
    <row r="110" spans="1:22">
      <c r="A110" s="29" t="s">
        <v>1148</v>
      </c>
      <c r="B110" s="30" t="s">
        <v>356</v>
      </c>
      <c r="C110" s="7" t="s">
        <v>166</v>
      </c>
      <c r="D110" s="20" t="s">
        <v>167</v>
      </c>
      <c r="E110" s="19"/>
      <c r="F110" s="19">
        <v>1094</v>
      </c>
      <c r="G110" s="21">
        <v>3475</v>
      </c>
      <c r="H110" s="21">
        <f>VLOOKUP(C110,[3]total230428094233!$B:$F,5,0)</f>
        <v>792</v>
      </c>
      <c r="I110" s="21">
        <f t="shared" si="8"/>
        <v>440</v>
      </c>
      <c r="J110" s="44">
        <f>IFERROR(VLOOKUP(C110,在庫貼り付け!B:C,2,0),0)</f>
        <v>3048</v>
      </c>
      <c r="K110" s="44">
        <f>IFERROR(VLOOKUP(C110,在庫貼り付け!F:G,2,0),0)</f>
        <v>0</v>
      </c>
      <c r="L110" s="44">
        <f>IFERROR(VLOOKUP(C110,入荷予定貼り付け!B:C,2,0),0)</f>
        <v>0</v>
      </c>
      <c r="M110" s="44">
        <f>IFERROR(VLOOKUP(C110,入荷予定貼り付け!I:J,2,0),0)</f>
        <v>0</v>
      </c>
      <c r="N110" s="44">
        <f>IFERROR(VLOOKUP(C110,確保貼り付け!C:D,2,0),0)</f>
        <v>0</v>
      </c>
      <c r="O110" s="45">
        <f t="shared" si="6"/>
        <v>0</v>
      </c>
      <c r="P110" s="45">
        <f t="shared" si="7"/>
        <v>3048</v>
      </c>
      <c r="Q110" s="45">
        <f t="shared" si="9"/>
        <v>2608</v>
      </c>
      <c r="R110" s="41">
        <f t="shared" si="10"/>
        <v>0.14435695538057744</v>
      </c>
      <c r="S110" s="46"/>
      <c r="T110" s="46"/>
      <c r="V110" s="157" t="s">
        <v>2809</v>
      </c>
    </row>
    <row r="111" spans="1:22">
      <c r="A111" s="29" t="s">
        <v>1149</v>
      </c>
      <c r="B111" s="30" t="s">
        <v>356</v>
      </c>
      <c r="C111" s="6" t="s">
        <v>658</v>
      </c>
      <c r="D111" s="20" t="s">
        <v>88</v>
      </c>
      <c r="E111" s="19" t="s">
        <v>85</v>
      </c>
      <c r="F111" s="19">
        <v>2515</v>
      </c>
      <c r="G111" s="21">
        <v>2362</v>
      </c>
      <c r="H111" s="21">
        <f>VLOOKUP(C111,[3]total230428094233!$B:$F,5,0)</f>
        <v>1961</v>
      </c>
      <c r="I111" s="21">
        <f t="shared" si="8"/>
        <v>1089.4444444444443</v>
      </c>
      <c r="J111" s="44">
        <f>IFERROR(VLOOKUP(C111,在庫貼り付け!B:C,2,0),0)</f>
        <v>922</v>
      </c>
      <c r="K111" s="44">
        <f>IFERROR(VLOOKUP(C111,在庫貼り付け!F:G,2,0),0)</f>
        <v>0</v>
      </c>
      <c r="L111" s="44">
        <f>IFERROR(VLOOKUP(C111,入荷予定貼り付け!B:C,2,0),0)</f>
        <v>0</v>
      </c>
      <c r="M111" s="44">
        <f>IFERROR(VLOOKUP(C111,入荷予定貼り付け!I:J,2,0),0)</f>
        <v>0</v>
      </c>
      <c r="N111" s="44">
        <f>IFERROR(VLOOKUP(C111,確保貼り付け!C:D,2,0),0)</f>
        <v>0</v>
      </c>
      <c r="O111" s="45">
        <f t="shared" si="6"/>
        <v>0</v>
      </c>
      <c r="P111" s="45">
        <f t="shared" si="7"/>
        <v>922</v>
      </c>
      <c r="Q111" s="45">
        <f t="shared" si="9"/>
        <v>-167.44444444444434</v>
      </c>
      <c r="R111" s="41">
        <f t="shared" si="10"/>
        <v>1.1816100265124125</v>
      </c>
      <c r="S111" s="46"/>
      <c r="T111" s="46"/>
      <c r="V111" s="1"/>
    </row>
    <row r="112" spans="1:22">
      <c r="A112" s="29" t="s">
        <v>1150</v>
      </c>
      <c r="B112" s="30" t="s">
        <v>356</v>
      </c>
      <c r="C112" s="7" t="s">
        <v>194</v>
      </c>
      <c r="D112" s="20" t="s">
        <v>195</v>
      </c>
      <c r="E112" s="20" t="s">
        <v>193</v>
      </c>
      <c r="F112" s="19">
        <v>1160</v>
      </c>
      <c r="G112" s="21">
        <v>1062</v>
      </c>
      <c r="H112" s="21">
        <f>VLOOKUP(C112,[3]total230428094233!$B:$F,5,0)</f>
        <v>1277</v>
      </c>
      <c r="I112" s="21">
        <f t="shared" si="8"/>
        <v>709.44444444444446</v>
      </c>
      <c r="J112" s="44">
        <f>IFERROR(VLOOKUP(C112,在庫貼り付け!B:C,2,0),0)</f>
        <v>1148</v>
      </c>
      <c r="K112" s="44">
        <f>IFERROR(VLOOKUP(C112,在庫貼り付け!F:G,2,0),0)</f>
        <v>0</v>
      </c>
      <c r="L112" s="44">
        <f>IFERROR(VLOOKUP(C112,入荷予定貼り付け!B:C,2,0),0)</f>
        <v>0</v>
      </c>
      <c r="M112" s="44">
        <f>IFERROR(VLOOKUP(C112,入荷予定貼り付け!I:J,2,0),0)</f>
        <v>0</v>
      </c>
      <c r="N112" s="44">
        <f>IFERROR(VLOOKUP(C112,確保貼り付け!C:D,2,0),0)</f>
        <v>0</v>
      </c>
      <c r="O112" s="45">
        <f t="shared" si="6"/>
        <v>0</v>
      </c>
      <c r="P112" s="45">
        <f t="shared" si="7"/>
        <v>1148</v>
      </c>
      <c r="Q112" s="45">
        <f t="shared" si="9"/>
        <v>438.55555555555554</v>
      </c>
      <c r="R112" s="41">
        <f t="shared" si="10"/>
        <v>0.61798296554394117</v>
      </c>
      <c r="S112" s="46"/>
      <c r="T112" s="46"/>
      <c r="V112" s="1"/>
    </row>
    <row r="113" spans="1:22">
      <c r="A113" s="29" t="s">
        <v>1151</v>
      </c>
      <c r="B113" s="30" t="s">
        <v>356</v>
      </c>
      <c r="C113" s="10" t="s">
        <v>46</v>
      </c>
      <c r="D113" s="20" t="s">
        <v>47</v>
      </c>
      <c r="E113" s="19"/>
      <c r="F113" s="19">
        <v>30381</v>
      </c>
      <c r="G113" s="21">
        <v>22737</v>
      </c>
      <c r="H113" s="21">
        <f>VLOOKUP(C113,[3]total230428094233!$B:$F,5,0)</f>
        <v>12970</v>
      </c>
      <c r="I113" s="21">
        <f t="shared" si="8"/>
        <v>7205.5555555555557</v>
      </c>
      <c r="J113" s="44">
        <f>IFERROR(VLOOKUP(C113,在庫貼り付け!B:C,2,0),0)</f>
        <v>6970</v>
      </c>
      <c r="K113" s="44">
        <f>IFERROR(VLOOKUP(C113,在庫貼り付け!F:G,2,0),0)</f>
        <v>6650</v>
      </c>
      <c r="L113" s="44">
        <f>IFERROR(VLOOKUP(C113,入荷予定貼り付け!B:C,2,0),0)</f>
        <v>5000</v>
      </c>
      <c r="M113" s="44">
        <f>IFERROR(VLOOKUP(C113,入荷予定貼り付け!I:J,2,0),0)</f>
        <v>0</v>
      </c>
      <c r="N113" s="44">
        <f>IFERROR(VLOOKUP(C113,確保貼り付け!C:D,2,0),0)</f>
        <v>6650</v>
      </c>
      <c r="O113" s="45">
        <f>K113+M113-N113</f>
        <v>0</v>
      </c>
      <c r="P113" s="45">
        <f t="shared" si="7"/>
        <v>11970</v>
      </c>
      <c r="Q113" s="45">
        <f t="shared" si="9"/>
        <v>4764.4444444444443</v>
      </c>
      <c r="R113" s="41">
        <f t="shared" si="10"/>
        <v>0.529042258117148</v>
      </c>
      <c r="S113" s="46"/>
      <c r="T113" s="46"/>
      <c r="U113" s="14" t="s">
        <v>2866</v>
      </c>
      <c r="V113" s="157" t="s">
        <v>2836</v>
      </c>
    </row>
    <row r="114" spans="1:22" s="152" customFormat="1" ht="15.75">
      <c r="A114" s="29" t="s">
        <v>1152</v>
      </c>
      <c r="B114" s="145" t="s">
        <v>356</v>
      </c>
      <c r="C114" s="146" t="s">
        <v>239</v>
      </c>
      <c r="D114" s="147" t="s">
        <v>240</v>
      </c>
      <c r="E114" s="146"/>
      <c r="F114" s="146">
        <v>12020</v>
      </c>
      <c r="G114" s="148">
        <v>7464</v>
      </c>
      <c r="H114" s="148">
        <f>VLOOKUP(C114,[3]total230428094233!$B:$F,5,0)</f>
        <v>5091</v>
      </c>
      <c r="I114" s="148">
        <f t="shared" si="8"/>
        <v>2828.3333333333335</v>
      </c>
      <c r="J114" s="148">
        <f>IFERROR(VLOOKUP(C114,在庫貼り付け!B:C,2,0),0)</f>
        <v>0</v>
      </c>
      <c r="K114" s="148">
        <f>IFERROR(VLOOKUP(C114,在庫貼り付け!F:G,2,0),0)</f>
        <v>0</v>
      </c>
      <c r="L114" s="148">
        <f>IFERROR(VLOOKUP(C114,入荷予定貼り付け!B:C,2,0),0)</f>
        <v>0</v>
      </c>
      <c r="M114" s="148">
        <f>IFERROR(VLOOKUP(C114,入荷予定貼り付け!I:J,2,0),0)</f>
        <v>0</v>
      </c>
      <c r="N114" s="148">
        <f>IFERROR(VLOOKUP(C114,確保貼り付け!C:D,2,0),0)</f>
        <v>0</v>
      </c>
      <c r="O114" s="149">
        <f t="shared" si="6"/>
        <v>0</v>
      </c>
      <c r="P114" s="149">
        <f t="shared" si="7"/>
        <v>0</v>
      </c>
      <c r="Q114" s="149">
        <f t="shared" si="9"/>
        <v>-2828.3333333333335</v>
      </c>
      <c r="R114" s="150" t="e">
        <f t="shared" si="10"/>
        <v>#DIV/0!</v>
      </c>
      <c r="S114" s="151"/>
      <c r="T114" s="151"/>
      <c r="U114" s="152" t="s">
        <v>2747</v>
      </c>
    </row>
    <row r="115" spans="1:22">
      <c r="A115" s="29" t="s">
        <v>1153</v>
      </c>
      <c r="B115" s="30" t="s">
        <v>356</v>
      </c>
      <c r="C115" s="7" t="s">
        <v>201</v>
      </c>
      <c r="D115" s="20" t="s">
        <v>202</v>
      </c>
      <c r="E115" s="19"/>
      <c r="F115" s="19">
        <v>32322</v>
      </c>
      <c r="G115" s="21">
        <v>22492</v>
      </c>
      <c r="H115" s="21">
        <f>VLOOKUP(C115,[3]total230428094233!$B:$F,5,0)</f>
        <v>18288</v>
      </c>
      <c r="I115" s="21">
        <f t="shared" si="8"/>
        <v>10160</v>
      </c>
      <c r="J115" s="44">
        <f>IFERROR(VLOOKUP(C115,在庫貼り付け!B:C,2,0),0)</f>
        <v>12218</v>
      </c>
      <c r="K115" s="44">
        <f>IFERROR(VLOOKUP(C115,在庫貼り付け!F:G,2,0),0)</f>
        <v>11440</v>
      </c>
      <c r="L115" s="44">
        <f>IFERROR(VLOOKUP(C115,入荷予定貼り付け!B:C,2,0),0)</f>
        <v>0</v>
      </c>
      <c r="M115" s="44">
        <f>IFERROR(VLOOKUP(C115,入荷予定貼り付け!I:J,2,0),0)</f>
        <v>0</v>
      </c>
      <c r="N115" s="44">
        <f>IFERROR(VLOOKUP(C115,確保貼り付け!C:D,2,0),0)</f>
        <v>11440</v>
      </c>
      <c r="O115" s="45">
        <f t="shared" si="6"/>
        <v>0</v>
      </c>
      <c r="P115" s="45">
        <f t="shared" si="7"/>
        <v>12218</v>
      </c>
      <c r="Q115" s="45">
        <f t="shared" si="9"/>
        <v>2058</v>
      </c>
      <c r="R115" s="41">
        <f t="shared" si="10"/>
        <v>0.4294530391410939</v>
      </c>
      <c r="S115" s="46" t="s">
        <v>351</v>
      </c>
      <c r="T115" s="46" t="s">
        <v>351</v>
      </c>
      <c r="V115" s="157" t="s">
        <v>2837</v>
      </c>
    </row>
    <row r="116" spans="1:22">
      <c r="A116" s="29" t="s">
        <v>1154</v>
      </c>
      <c r="B116" s="30" t="s">
        <v>356</v>
      </c>
      <c r="C116" s="6" t="s">
        <v>225</v>
      </c>
      <c r="D116" s="20" t="s">
        <v>226</v>
      </c>
      <c r="E116" s="19"/>
      <c r="F116" s="19">
        <v>16392</v>
      </c>
      <c r="G116" s="21">
        <v>8729</v>
      </c>
      <c r="H116" s="21">
        <f>VLOOKUP(C116,[3]total230428094233!$B:$F,5,0)</f>
        <v>6439</v>
      </c>
      <c r="I116" s="21">
        <f t="shared" si="8"/>
        <v>3577.2222222222222</v>
      </c>
      <c r="J116" s="44">
        <f>IFERROR(VLOOKUP(C116,在庫貼り付け!B:C,2,0),0)</f>
        <v>3306</v>
      </c>
      <c r="K116" s="44">
        <f>IFERROR(VLOOKUP(C116,在庫貼り付け!F:G,2,0),0)</f>
        <v>1360</v>
      </c>
      <c r="L116" s="44">
        <f>IFERROR(VLOOKUP(C116,入荷予定貼り付け!B:C,2,0),0)</f>
        <v>0</v>
      </c>
      <c r="M116" s="44">
        <f>IFERROR(VLOOKUP(C116,入荷予定貼り付け!I:J,2,0),0)</f>
        <v>0</v>
      </c>
      <c r="N116" s="44">
        <f>IFERROR(VLOOKUP(C116,確保貼り付け!C:D,2,0),0)</f>
        <v>1360</v>
      </c>
      <c r="O116" s="45">
        <f t="shared" si="6"/>
        <v>0</v>
      </c>
      <c r="P116" s="45">
        <f t="shared" si="7"/>
        <v>3306</v>
      </c>
      <c r="Q116" s="45">
        <f t="shared" si="9"/>
        <v>-271.22222222222217</v>
      </c>
      <c r="R116" s="41">
        <f t="shared" si="10"/>
        <v>0.76665714149640418</v>
      </c>
      <c r="S116" s="46"/>
      <c r="T116" s="46"/>
      <c r="V116" s="157" t="s">
        <v>2809</v>
      </c>
    </row>
    <row r="117" spans="1:22">
      <c r="A117" s="29" t="s">
        <v>1155</v>
      </c>
      <c r="B117" s="30" t="s">
        <v>356</v>
      </c>
      <c r="C117" s="6" t="s">
        <v>229</v>
      </c>
      <c r="D117" s="20" t="s">
        <v>230</v>
      </c>
      <c r="E117" s="19"/>
      <c r="F117" s="19">
        <v>33602</v>
      </c>
      <c r="G117" s="21">
        <v>26584</v>
      </c>
      <c r="H117" s="21">
        <f>VLOOKUP(C117,[3]total230428094233!$B:$F,5,0)</f>
        <v>13451</v>
      </c>
      <c r="I117" s="21">
        <f t="shared" si="8"/>
        <v>7472.7777777777774</v>
      </c>
      <c r="J117" s="44">
        <f>IFERROR(VLOOKUP(C117,在庫貼り付け!B:C,2,0),0)</f>
        <v>8039</v>
      </c>
      <c r="K117" s="44">
        <f>IFERROR(VLOOKUP(C117,在庫貼り付け!F:G,2,0),0)</f>
        <v>9260</v>
      </c>
      <c r="L117" s="44">
        <f>IFERROR(VLOOKUP(C117,入荷予定貼り付け!B:C,2,0),0)</f>
        <v>0</v>
      </c>
      <c r="M117" s="44">
        <f>IFERROR(VLOOKUP(C117,入荷予定貼り付け!I:J,2,0),0)</f>
        <v>0</v>
      </c>
      <c r="N117" s="44">
        <f>IFERROR(VLOOKUP(C117,確保貼り付け!C:D,2,0),0)</f>
        <v>10380</v>
      </c>
      <c r="O117" s="45">
        <f t="shared" si="6"/>
        <v>-1120</v>
      </c>
      <c r="P117" s="45">
        <f t="shared" si="7"/>
        <v>6919</v>
      </c>
      <c r="Q117" s="45">
        <f t="shared" si="9"/>
        <v>-553.77777777777737</v>
      </c>
      <c r="R117" s="41">
        <f t="shared" si="10"/>
        <v>0.43197744249828185</v>
      </c>
      <c r="S117" s="46" t="s">
        <v>351</v>
      </c>
      <c r="T117" s="46" t="s">
        <v>351</v>
      </c>
      <c r="V117" s="1"/>
    </row>
    <row r="118" spans="1:22">
      <c r="A118" s="29" t="s">
        <v>1156</v>
      </c>
      <c r="B118" s="30" t="s">
        <v>356</v>
      </c>
      <c r="C118" s="11" t="s">
        <v>8</v>
      </c>
      <c r="D118" s="24" t="s">
        <v>9</v>
      </c>
      <c r="E118" s="23" t="s">
        <v>10</v>
      </c>
      <c r="F118" s="19">
        <v>3667</v>
      </c>
      <c r="G118" s="21">
        <v>3344</v>
      </c>
      <c r="H118" s="21">
        <f>VLOOKUP(C118,[3]total230428094233!$B:$F,5,0)</f>
        <v>4501</v>
      </c>
      <c r="I118" s="21">
        <f t="shared" si="8"/>
        <v>2500.5555555555557</v>
      </c>
      <c r="J118" s="44">
        <f>IFERROR(VLOOKUP(C118,在庫貼り付け!B:C,2,0),0)</f>
        <v>4281</v>
      </c>
      <c r="K118" s="44">
        <f>IFERROR(VLOOKUP(C118,在庫貼り付け!F:G,2,0),0)</f>
        <v>300</v>
      </c>
      <c r="L118" s="44">
        <f>IFERROR(VLOOKUP(C118,入荷予定貼り付け!B:C,2,0),0)</f>
        <v>0</v>
      </c>
      <c r="M118" s="44">
        <f>IFERROR(VLOOKUP(C118,入荷予定貼り付け!I:J,2,0),0)</f>
        <v>0</v>
      </c>
      <c r="N118" s="44">
        <f>IFERROR(VLOOKUP(C118,確保貼り付け!C:D,2,0),0)</f>
        <v>300</v>
      </c>
      <c r="O118" s="45">
        <f t="shared" si="6"/>
        <v>0</v>
      </c>
      <c r="P118" s="45">
        <f t="shared" si="7"/>
        <v>4281</v>
      </c>
      <c r="Q118" s="45">
        <f t="shared" si="9"/>
        <v>1780.4444444444443</v>
      </c>
      <c r="R118" s="41">
        <f t="shared" si="10"/>
        <v>0.54585364670498926</v>
      </c>
      <c r="S118" s="46"/>
      <c r="T118" s="46"/>
      <c r="U118" s="14" t="s">
        <v>2866</v>
      </c>
      <c r="V118" s="1"/>
    </row>
    <row r="119" spans="1:22">
      <c r="A119" s="29" t="s">
        <v>1157</v>
      </c>
      <c r="B119" s="30" t="s">
        <v>356</v>
      </c>
      <c r="C119" s="6" t="s">
        <v>106</v>
      </c>
      <c r="D119" s="20" t="s">
        <v>105</v>
      </c>
      <c r="E119" s="19" t="s">
        <v>93</v>
      </c>
      <c r="F119" s="19">
        <v>3839</v>
      </c>
      <c r="G119" s="21">
        <v>2940</v>
      </c>
      <c r="H119" s="21">
        <f>VLOOKUP(C119,[3]total230428094233!$B:$F,5,0)</f>
        <v>2075</v>
      </c>
      <c r="I119" s="21">
        <f t="shared" si="8"/>
        <v>1152.7777777777778</v>
      </c>
      <c r="J119" s="44">
        <f>IFERROR(VLOOKUP(C119,在庫貼り付け!B:C,2,0),0)</f>
        <v>2995</v>
      </c>
      <c r="K119" s="44">
        <f>IFERROR(VLOOKUP(C119,在庫貼り付け!F:G,2,0),0)</f>
        <v>0</v>
      </c>
      <c r="L119" s="44">
        <f>IFERROR(VLOOKUP(C119,入荷予定貼り付け!B:C,2,0),0)</f>
        <v>0</v>
      </c>
      <c r="M119" s="44">
        <f>IFERROR(VLOOKUP(C119,入荷予定貼り付け!I:J,2,0),0)</f>
        <v>0</v>
      </c>
      <c r="N119" s="44">
        <f>IFERROR(VLOOKUP(C119,確保貼り付け!C:D,2,0),0)</f>
        <v>0</v>
      </c>
      <c r="O119" s="45">
        <f t="shared" si="6"/>
        <v>0</v>
      </c>
      <c r="P119" s="45">
        <f t="shared" si="7"/>
        <v>2995</v>
      </c>
      <c r="Q119" s="45">
        <f t="shared" si="9"/>
        <v>1842.2222222222222</v>
      </c>
      <c r="R119" s="41">
        <f t="shared" si="10"/>
        <v>0.38490076052680394</v>
      </c>
      <c r="S119" s="46"/>
      <c r="T119" s="46"/>
      <c r="V119" s="1"/>
    </row>
    <row r="120" spans="1:22" s="152" customFormat="1" ht="15.75">
      <c r="A120" s="29" t="s">
        <v>1158</v>
      </c>
      <c r="B120" s="145" t="s">
        <v>356</v>
      </c>
      <c r="C120" s="146" t="s">
        <v>241</v>
      </c>
      <c r="D120" s="147" t="s">
        <v>242</v>
      </c>
      <c r="E120" s="146"/>
      <c r="F120" s="146">
        <v>229</v>
      </c>
      <c r="G120" s="148">
        <v>293</v>
      </c>
      <c r="H120" s="148">
        <f>VLOOKUP(C120,[3]total230428094233!$B:$F,5,0)</f>
        <v>212</v>
      </c>
      <c r="I120" s="148">
        <f t="shared" si="8"/>
        <v>117.77777777777777</v>
      </c>
      <c r="J120" s="148">
        <f>IFERROR(VLOOKUP(C120,在庫貼り付け!B:C,2,0),0)</f>
        <v>0</v>
      </c>
      <c r="K120" s="148">
        <f>IFERROR(VLOOKUP(C120,在庫貼り付け!F:G,2,0),0)</f>
        <v>0</v>
      </c>
      <c r="L120" s="148">
        <f>IFERROR(VLOOKUP(C120,入荷予定貼り付け!B:C,2,0),0)</f>
        <v>0</v>
      </c>
      <c r="M120" s="148">
        <f>IFERROR(VLOOKUP(C120,入荷予定貼り付け!I:J,2,0),0)</f>
        <v>0</v>
      </c>
      <c r="N120" s="148">
        <f>IFERROR(VLOOKUP(C120,確保貼り付け!C:D,2,0),0)</f>
        <v>0</v>
      </c>
      <c r="O120" s="149">
        <f t="shared" si="6"/>
        <v>0</v>
      </c>
      <c r="P120" s="149">
        <f t="shared" si="7"/>
        <v>0</v>
      </c>
      <c r="Q120" s="149">
        <f t="shared" si="9"/>
        <v>-117.77777777777777</v>
      </c>
      <c r="R120" s="150" t="e">
        <f t="shared" si="10"/>
        <v>#DIV/0!</v>
      </c>
      <c r="S120" s="151"/>
      <c r="T120" s="151"/>
      <c r="U120" s="152" t="s">
        <v>1284</v>
      </c>
    </row>
    <row r="121" spans="1:22">
      <c r="A121" s="29" t="s">
        <v>1159</v>
      </c>
      <c r="B121" s="30" t="s">
        <v>356</v>
      </c>
      <c r="C121" s="6" t="s">
        <v>51</v>
      </c>
      <c r="D121" s="20" t="s">
        <v>52</v>
      </c>
      <c r="E121" s="19"/>
      <c r="F121" s="19">
        <v>5984</v>
      </c>
      <c r="G121" s="21">
        <v>5894</v>
      </c>
      <c r="H121" s="21">
        <f>VLOOKUP(C121,[3]total230428094233!$B:$F,5,0)</f>
        <v>6440</v>
      </c>
      <c r="I121" s="21">
        <f t="shared" si="8"/>
        <v>3577.7777777777778</v>
      </c>
      <c r="J121" s="44">
        <f>IFERROR(VLOOKUP(C121,在庫貼り付け!B:C,2,0),0)</f>
        <v>4117</v>
      </c>
      <c r="K121" s="44">
        <f>IFERROR(VLOOKUP(C121,在庫貼り付け!F:G,2,0),0)</f>
        <v>0</v>
      </c>
      <c r="L121" s="44">
        <f>IFERROR(VLOOKUP(C121,入荷予定貼り付け!B:C,2,0),0)</f>
        <v>0</v>
      </c>
      <c r="M121" s="44">
        <f>IFERROR(VLOOKUP(C121,入荷予定貼り付け!I:J,2,0),0)</f>
        <v>0</v>
      </c>
      <c r="N121" s="44">
        <f>IFERROR(VLOOKUP(C121,確保貼り付け!C:D,2,0),0)</f>
        <v>0</v>
      </c>
      <c r="O121" s="45">
        <f t="shared" si="6"/>
        <v>0</v>
      </c>
      <c r="P121" s="45">
        <f t="shared" si="7"/>
        <v>4117</v>
      </c>
      <c r="Q121" s="45">
        <f t="shared" si="9"/>
        <v>539.22222222222217</v>
      </c>
      <c r="R121" s="41">
        <f t="shared" si="10"/>
        <v>0.86902545003103659</v>
      </c>
      <c r="S121" s="46"/>
      <c r="T121" s="46"/>
      <c r="V121" s="157" t="s">
        <v>2838</v>
      </c>
    </row>
    <row r="122" spans="1:22">
      <c r="A122" s="29" t="s">
        <v>1160</v>
      </c>
      <c r="B122" s="30" t="s">
        <v>356</v>
      </c>
      <c r="C122" s="6" t="s">
        <v>102</v>
      </c>
      <c r="D122" s="20" t="s">
        <v>101</v>
      </c>
      <c r="E122" s="19" t="s">
        <v>93</v>
      </c>
      <c r="F122" s="19">
        <v>6188</v>
      </c>
      <c r="G122" s="21">
        <v>5369</v>
      </c>
      <c r="H122" s="21">
        <f>VLOOKUP(C122,[3]total230428094233!$B:$F,5,0)</f>
        <v>4313</v>
      </c>
      <c r="I122" s="21">
        <f t="shared" si="8"/>
        <v>2396.1111111111113</v>
      </c>
      <c r="J122" s="44">
        <f>IFERROR(VLOOKUP(C122,在庫貼り付け!B:C,2,0),0)</f>
        <v>1784</v>
      </c>
      <c r="K122" s="44">
        <f>IFERROR(VLOOKUP(C122,在庫貼り付け!F:G,2,0),0)</f>
        <v>0</v>
      </c>
      <c r="L122" s="44">
        <f>IFERROR(VLOOKUP(C122,入荷予定貼り付け!B:C,2,0),0)</f>
        <v>0</v>
      </c>
      <c r="M122" s="44">
        <f>IFERROR(VLOOKUP(C122,入荷予定貼り付け!I:J,2,0),0)</f>
        <v>0</v>
      </c>
      <c r="N122" s="44">
        <f>IFERROR(VLOOKUP(C122,確保貼り付け!C:D,2,0),0)</f>
        <v>0</v>
      </c>
      <c r="O122" s="45">
        <f t="shared" si="6"/>
        <v>0</v>
      </c>
      <c r="P122" s="45">
        <f t="shared" si="7"/>
        <v>1784</v>
      </c>
      <c r="Q122" s="45">
        <f t="shared" si="9"/>
        <v>-612.11111111111131</v>
      </c>
      <c r="R122" s="41">
        <f t="shared" si="10"/>
        <v>1.3431116093672149</v>
      </c>
      <c r="S122" s="46"/>
      <c r="T122" s="46"/>
      <c r="V122" s="1"/>
    </row>
    <row r="123" spans="1:22">
      <c r="A123" s="29" t="s">
        <v>1161</v>
      </c>
      <c r="B123" s="30" t="s">
        <v>356</v>
      </c>
      <c r="C123" s="6" t="s">
        <v>75</v>
      </c>
      <c r="D123" s="20" t="s">
        <v>76</v>
      </c>
      <c r="E123" s="19"/>
      <c r="F123" s="19">
        <v>3247</v>
      </c>
      <c r="G123" s="21">
        <v>4123</v>
      </c>
      <c r="H123" s="21">
        <f>VLOOKUP(C123,[3]total230428094233!$B:$F,5,0)</f>
        <v>2592</v>
      </c>
      <c r="I123" s="21">
        <f t="shared" si="8"/>
        <v>1440</v>
      </c>
      <c r="J123" s="44">
        <f>IFERROR(VLOOKUP(C123,在庫貼り付け!B:C,2,0),0)</f>
        <v>2483</v>
      </c>
      <c r="K123" s="44">
        <f>IFERROR(VLOOKUP(C123,在庫貼り付け!F:G,2,0),0)</f>
        <v>0</v>
      </c>
      <c r="L123" s="44">
        <f>IFERROR(VLOOKUP(C123,入荷予定貼り付け!B:C,2,0),0)</f>
        <v>0</v>
      </c>
      <c r="M123" s="44">
        <f>IFERROR(VLOOKUP(C123,入荷予定貼り付け!I:J,2,0),0)</f>
        <v>0</v>
      </c>
      <c r="N123" s="44">
        <f>IFERROR(VLOOKUP(C123,確保貼り付け!C:D,2,0),0)</f>
        <v>0</v>
      </c>
      <c r="O123" s="45">
        <f t="shared" si="6"/>
        <v>0</v>
      </c>
      <c r="P123" s="45">
        <f t="shared" si="7"/>
        <v>2483</v>
      </c>
      <c r="Q123" s="45">
        <f t="shared" si="9"/>
        <v>1043</v>
      </c>
      <c r="R123" s="41">
        <f t="shared" si="10"/>
        <v>0.57994361659283122</v>
      </c>
      <c r="S123" s="46"/>
      <c r="T123" s="46"/>
      <c r="V123" s="1"/>
    </row>
    <row r="124" spans="1:22">
      <c r="A124" s="29" t="s">
        <v>1162</v>
      </c>
      <c r="B124" s="30" t="s">
        <v>356</v>
      </c>
      <c r="C124" s="6" t="s">
        <v>180</v>
      </c>
      <c r="D124" s="20" t="s">
        <v>181</v>
      </c>
      <c r="E124" s="19"/>
      <c r="F124" s="19">
        <v>4027</v>
      </c>
      <c r="G124" s="21">
        <v>3846</v>
      </c>
      <c r="H124" s="21">
        <f>VLOOKUP(C124,[3]total230428094233!$B:$F,5,0)</f>
        <v>5332</v>
      </c>
      <c r="I124" s="21">
        <f t="shared" si="8"/>
        <v>2962.2222222222222</v>
      </c>
      <c r="J124" s="44">
        <f>IFERROR(VLOOKUP(C124,在庫貼り付け!B:C,2,0),0)</f>
        <v>2138</v>
      </c>
      <c r="K124" s="44">
        <f>IFERROR(VLOOKUP(C124,在庫貼り付け!F:G,2,0),0)</f>
        <v>0</v>
      </c>
      <c r="L124" s="44">
        <f>IFERROR(VLOOKUP(C124,入荷予定貼り付け!B:C,2,0),0)</f>
        <v>0</v>
      </c>
      <c r="M124" s="44">
        <f>IFERROR(VLOOKUP(C124,入荷予定貼り付け!I:J,2,0),0)</f>
        <v>0</v>
      </c>
      <c r="N124" s="44">
        <f>IFERROR(VLOOKUP(C124,確保貼り付け!C:D,2,0),0)</f>
        <v>0</v>
      </c>
      <c r="O124" s="45">
        <f t="shared" si="6"/>
        <v>0</v>
      </c>
      <c r="P124" s="45">
        <f t="shared" si="7"/>
        <v>2138</v>
      </c>
      <c r="Q124" s="45">
        <f t="shared" si="9"/>
        <v>-824.22222222222217</v>
      </c>
      <c r="R124" s="41">
        <f t="shared" si="10"/>
        <v>1.3855108616567924</v>
      </c>
      <c r="S124" s="46"/>
      <c r="T124" s="46"/>
      <c r="V124" s="1"/>
    </row>
    <row r="125" spans="1:22">
      <c r="A125" s="29" t="s">
        <v>1163</v>
      </c>
      <c r="B125" s="30" t="s">
        <v>356</v>
      </c>
      <c r="C125" s="7" t="s">
        <v>1005</v>
      </c>
      <c r="D125" s="20" t="s">
        <v>1261</v>
      </c>
      <c r="E125" s="19" t="s">
        <v>212</v>
      </c>
      <c r="F125" s="19">
        <v>1488</v>
      </c>
      <c r="G125" s="21">
        <v>1122</v>
      </c>
      <c r="H125" s="21">
        <f>VLOOKUP(C125,[3]total230428094233!$B:$F,5,0)</f>
        <v>760</v>
      </c>
      <c r="I125" s="21">
        <f t="shared" si="8"/>
        <v>422.22222222222223</v>
      </c>
      <c r="J125" s="44">
        <f>IFERROR(VLOOKUP(C125,在庫貼り付け!B:C,2,0),0)</f>
        <v>407</v>
      </c>
      <c r="K125" s="44">
        <f>IFERROR(VLOOKUP(C125,在庫貼り付け!F:G,2,0),0)</f>
        <v>0</v>
      </c>
      <c r="L125" s="44">
        <f>IFERROR(VLOOKUP(C125,入荷予定貼り付け!B:C,2,0),0)</f>
        <v>0</v>
      </c>
      <c r="M125" s="44">
        <f>IFERROR(VLOOKUP(C125,入荷予定貼り付け!I:J,2,0),0)</f>
        <v>0</v>
      </c>
      <c r="N125" s="44">
        <f>IFERROR(VLOOKUP(C125,確保貼り付け!C:D,2,0),0)</f>
        <v>0</v>
      </c>
      <c r="O125" s="45">
        <f t="shared" si="6"/>
        <v>0</v>
      </c>
      <c r="P125" s="45">
        <f t="shared" si="7"/>
        <v>407</v>
      </c>
      <c r="Q125" s="45">
        <f t="shared" si="9"/>
        <v>-15.222222222222229</v>
      </c>
      <c r="R125" s="41">
        <f t="shared" si="10"/>
        <v>1.0374010374010374</v>
      </c>
      <c r="S125" s="46"/>
      <c r="T125" s="46"/>
      <c r="U125" s="1" t="s">
        <v>2764</v>
      </c>
      <c r="V125" s="1"/>
    </row>
    <row r="126" spans="1:22">
      <c r="A126" s="29" t="s">
        <v>1164</v>
      </c>
      <c r="B126" s="30" t="s">
        <v>356</v>
      </c>
      <c r="C126" s="6" t="s">
        <v>26</v>
      </c>
      <c r="D126" s="20" t="s">
        <v>27</v>
      </c>
      <c r="E126" s="19"/>
      <c r="F126" s="19">
        <v>1951</v>
      </c>
      <c r="G126" s="21">
        <v>2043</v>
      </c>
      <c r="H126" s="21">
        <f>VLOOKUP(C126,[3]total230428094233!$B:$F,5,0)</f>
        <v>952</v>
      </c>
      <c r="I126" s="21">
        <f t="shared" si="8"/>
        <v>528.88888888888891</v>
      </c>
      <c r="J126" s="44">
        <f>IFERROR(VLOOKUP(C126,在庫貼り付け!B:C,2,0),0)</f>
        <v>305</v>
      </c>
      <c r="K126" s="44">
        <f>IFERROR(VLOOKUP(C126,在庫貼り付け!F:G,2,0),0)</f>
        <v>0</v>
      </c>
      <c r="L126" s="44">
        <f>IFERROR(VLOOKUP(C126,入荷予定貼り付け!B:C,2,0),0)</f>
        <v>0</v>
      </c>
      <c r="M126" s="44">
        <f>IFERROR(VLOOKUP(C126,入荷予定貼り付け!I:J,2,0),0)</f>
        <v>0</v>
      </c>
      <c r="N126" s="44">
        <f>IFERROR(VLOOKUP(C126,確保貼り付け!C:D,2,0),0)</f>
        <v>200</v>
      </c>
      <c r="O126" s="45">
        <f t="shared" si="6"/>
        <v>-200</v>
      </c>
      <c r="P126" s="45">
        <f t="shared" si="7"/>
        <v>105</v>
      </c>
      <c r="Q126" s="45">
        <f t="shared" si="9"/>
        <v>-423.88888888888891</v>
      </c>
      <c r="R126" s="41">
        <f t="shared" si="10"/>
        <v>1.7340619307832423</v>
      </c>
      <c r="S126" s="12"/>
      <c r="T126" s="12"/>
      <c r="V126" s="1"/>
    </row>
    <row r="127" spans="1:22">
      <c r="A127" s="29" t="s">
        <v>1165</v>
      </c>
      <c r="B127" s="30" t="s">
        <v>356</v>
      </c>
      <c r="C127" s="6" t="s">
        <v>49</v>
      </c>
      <c r="D127" s="20" t="s">
        <v>50</v>
      </c>
      <c r="E127" s="19"/>
      <c r="F127" s="19">
        <v>7</v>
      </c>
      <c r="G127" s="21">
        <v>2715</v>
      </c>
      <c r="H127" s="21">
        <f>VLOOKUP(C127,[3]total230428094233!$B:$F,5,0)</f>
        <v>5053</v>
      </c>
      <c r="I127" s="21">
        <f t="shared" si="8"/>
        <v>2807.2222222222222</v>
      </c>
      <c r="J127" s="44">
        <f>IFERROR(VLOOKUP(C127,在庫貼り付け!B:C,2,0),0)</f>
        <v>7732</v>
      </c>
      <c r="K127" s="44">
        <f>IFERROR(VLOOKUP(C127,在庫貼り付け!F:G,2,0),0)</f>
        <v>1000</v>
      </c>
      <c r="L127" s="44">
        <f>IFERROR(VLOOKUP(C127,入荷予定貼り付け!B:C,2,0),0)</f>
        <v>0</v>
      </c>
      <c r="M127" s="44">
        <f>IFERROR(VLOOKUP(C127,入荷予定貼り付け!I:J,2,0),0)</f>
        <v>0</v>
      </c>
      <c r="N127" s="44">
        <f>IFERROR(VLOOKUP(C127,確保貼り付け!C:D,2,0),0)</f>
        <v>1000</v>
      </c>
      <c r="O127" s="45">
        <f t="shared" si="6"/>
        <v>0</v>
      </c>
      <c r="P127" s="45">
        <f t="shared" si="7"/>
        <v>7732</v>
      </c>
      <c r="Q127" s="45">
        <f t="shared" si="9"/>
        <v>4924.7777777777774</v>
      </c>
      <c r="R127" s="41">
        <f t="shared" si="10"/>
        <v>0.32148674097826641</v>
      </c>
      <c r="S127" s="12"/>
      <c r="T127" s="12"/>
      <c r="V127" s="1"/>
    </row>
    <row r="128" spans="1:22">
      <c r="A128" s="29" t="s">
        <v>1166</v>
      </c>
      <c r="B128" s="30" t="s">
        <v>356</v>
      </c>
      <c r="C128" s="6" t="s">
        <v>89</v>
      </c>
      <c r="D128" s="20" t="s">
        <v>90</v>
      </c>
      <c r="E128" s="19" t="s">
        <v>85</v>
      </c>
      <c r="F128" s="19">
        <v>9483</v>
      </c>
      <c r="G128" s="21">
        <v>8523</v>
      </c>
      <c r="H128" s="21">
        <f>VLOOKUP(C128,[3]total230428094233!$B:$F,5,0)</f>
        <v>5061</v>
      </c>
      <c r="I128" s="21">
        <f t="shared" si="8"/>
        <v>2811.6666666666665</v>
      </c>
      <c r="J128" s="44">
        <f>IFERROR(VLOOKUP(C128,在庫貼り付け!B:C,2,0),0)</f>
        <v>3235</v>
      </c>
      <c r="K128" s="44">
        <f>IFERROR(VLOOKUP(C128,在庫貼り付け!F:G,2,0),0)</f>
        <v>0</v>
      </c>
      <c r="L128" s="44">
        <f>IFERROR(VLOOKUP(C128,入荷予定貼り付け!B:C,2,0),0)</f>
        <v>0</v>
      </c>
      <c r="M128" s="44">
        <f>IFERROR(VLOOKUP(C128,入荷予定貼り付け!I:J,2,0),0)</f>
        <v>0</v>
      </c>
      <c r="N128" s="44">
        <f>IFERROR(VLOOKUP(C128,確保貼り付け!C:D,2,0),0)</f>
        <v>0</v>
      </c>
      <c r="O128" s="45">
        <f t="shared" si="6"/>
        <v>0</v>
      </c>
      <c r="P128" s="45">
        <f t="shared" si="7"/>
        <v>3235</v>
      </c>
      <c r="Q128" s="45">
        <f t="shared" si="9"/>
        <v>423.33333333333348</v>
      </c>
      <c r="R128" s="41">
        <f t="shared" si="10"/>
        <v>0.86913961875321999</v>
      </c>
      <c r="S128" s="46"/>
      <c r="T128" s="46"/>
      <c r="V128" s="1"/>
    </row>
    <row r="129" spans="1:22">
      <c r="A129" s="29" t="s">
        <v>1167</v>
      </c>
      <c r="B129" s="30" t="s">
        <v>356</v>
      </c>
      <c r="C129" s="7" t="s">
        <v>199</v>
      </c>
      <c r="D129" s="20" t="s">
        <v>200</v>
      </c>
      <c r="E129" s="19"/>
      <c r="F129" s="19">
        <v>13106</v>
      </c>
      <c r="G129" s="21">
        <v>11313</v>
      </c>
      <c r="H129" s="21">
        <f>VLOOKUP(C129,[3]total230428094233!$B:$F,5,0)</f>
        <v>9155</v>
      </c>
      <c r="I129" s="21">
        <f t="shared" si="8"/>
        <v>5086.1111111111113</v>
      </c>
      <c r="J129" s="44">
        <f>IFERROR(VLOOKUP(C129,在庫貼り付け!B:C,2,0),0)</f>
        <v>7071</v>
      </c>
      <c r="K129" s="44">
        <f>IFERROR(VLOOKUP(C129,在庫貼り付け!F:G,2,0),0)</f>
        <v>500</v>
      </c>
      <c r="L129" s="44">
        <f>IFERROR(VLOOKUP(C129,入荷予定貼り付け!B:C,2,0),0)</f>
        <v>0</v>
      </c>
      <c r="M129" s="44">
        <f>IFERROR(VLOOKUP(C129,入荷予定貼り付け!I:J,2,0),0)</f>
        <v>0</v>
      </c>
      <c r="N129" s="44">
        <f>IFERROR(VLOOKUP(C129,確保貼り付け!C:D,2,0),0)</f>
        <v>500</v>
      </c>
      <c r="O129" s="45">
        <f t="shared" ref="O129:O195" si="11">K129+M129-N129</f>
        <v>0</v>
      </c>
      <c r="P129" s="45">
        <f t="shared" si="7"/>
        <v>7071</v>
      </c>
      <c r="Q129" s="45">
        <f t="shared" si="9"/>
        <v>1984.8888888888887</v>
      </c>
      <c r="R129" s="41">
        <f t="shared" si="10"/>
        <v>0.67178854987598879</v>
      </c>
      <c r="S129" s="46" t="s">
        <v>2910</v>
      </c>
      <c r="T129" s="46"/>
      <c r="V129" s="157" t="s">
        <v>2809</v>
      </c>
    </row>
    <row r="130" spans="1:22">
      <c r="A130" s="29" t="s">
        <v>1168</v>
      </c>
      <c r="B130" s="30" t="s">
        <v>356</v>
      </c>
      <c r="C130" s="6" t="s">
        <v>148</v>
      </c>
      <c r="D130" s="20" t="s">
        <v>149</v>
      </c>
      <c r="E130" s="19" t="s">
        <v>2743</v>
      </c>
      <c r="F130" s="19">
        <v>14630</v>
      </c>
      <c r="G130" s="21">
        <v>14283</v>
      </c>
      <c r="H130" s="21">
        <f>VLOOKUP(C130,[3]total230428094233!$B:$F,5,0)</f>
        <v>13426</v>
      </c>
      <c r="I130" s="21">
        <f t="shared" si="8"/>
        <v>7458.8888888888887</v>
      </c>
      <c r="J130" s="44">
        <f>IFERROR(VLOOKUP(C130,在庫貼り付け!B:C,2,0),0)</f>
        <v>4318</v>
      </c>
      <c r="K130" s="44">
        <f>IFERROR(VLOOKUP(C130,在庫貼り付け!F:G,2,0),0)</f>
        <v>3622</v>
      </c>
      <c r="L130" s="44">
        <f>IFERROR(VLOOKUP(C130,入荷予定貼り付け!B:C,2,0),0)</f>
        <v>0</v>
      </c>
      <c r="M130" s="44">
        <f>IFERROR(VLOOKUP(C130,入荷予定貼り付け!I:J,2,0),0)</f>
        <v>0</v>
      </c>
      <c r="N130" s="44">
        <f>IFERROR(VLOOKUP(C130,確保貼り付け!C:D,2,0),0)</f>
        <v>3922</v>
      </c>
      <c r="O130" s="45">
        <f t="shared" si="11"/>
        <v>-300</v>
      </c>
      <c r="P130" s="45">
        <f t="shared" ref="P130:P148" si="12">SUM(J130:M130)-N130</f>
        <v>4018</v>
      </c>
      <c r="Q130" s="45">
        <f t="shared" si="9"/>
        <v>-3440.8888888888887</v>
      </c>
      <c r="R130" s="41">
        <f t="shared" si="10"/>
        <v>0.93940666106912951</v>
      </c>
      <c r="S130" s="46"/>
      <c r="T130" s="46"/>
      <c r="V130" s="157" t="s">
        <v>2817</v>
      </c>
    </row>
    <row r="131" spans="1:22">
      <c r="A131" s="29" t="s">
        <v>1169</v>
      </c>
      <c r="B131" s="30" t="s">
        <v>356</v>
      </c>
      <c r="C131" s="6" t="s">
        <v>2899</v>
      </c>
      <c r="D131" s="20" t="s">
        <v>78</v>
      </c>
      <c r="E131" s="19"/>
      <c r="F131" s="19">
        <v>3989</v>
      </c>
      <c r="G131" s="21">
        <v>5436</v>
      </c>
      <c r="H131" s="21">
        <f>VLOOKUP(C131,[3]total230428094233!$B:$F,5,0)</f>
        <v>3980</v>
      </c>
      <c r="I131" s="21">
        <f t="shared" si="8"/>
        <v>2211.1111111111113</v>
      </c>
      <c r="J131" s="44">
        <f>IFERROR(VLOOKUP(C131,在庫貼り付け!B:C,2,0),0)</f>
        <v>3659</v>
      </c>
      <c r="K131" s="44">
        <f>IFERROR(VLOOKUP(C131,在庫貼り付け!F:G,2,0),0)</f>
        <v>0</v>
      </c>
      <c r="L131" s="44">
        <f>IFERROR(VLOOKUP(C131,入荷予定貼り付け!B:C,2,0),0)</f>
        <v>0</v>
      </c>
      <c r="M131" s="44">
        <f>IFERROR(VLOOKUP(C131,入荷予定貼り付け!I:J,2,0),0)</f>
        <v>0</v>
      </c>
      <c r="N131" s="44">
        <f>IFERROR(VLOOKUP(C131,確保貼り付け!C:D,2,0),0)</f>
        <v>0</v>
      </c>
      <c r="O131" s="45">
        <f t="shared" si="11"/>
        <v>0</v>
      </c>
      <c r="P131" s="45">
        <f t="shared" si="12"/>
        <v>3659</v>
      </c>
      <c r="Q131" s="45">
        <f t="shared" si="9"/>
        <v>1447.8888888888887</v>
      </c>
      <c r="R131" s="41">
        <f t="shared" si="10"/>
        <v>0.6042938264856822</v>
      </c>
      <c r="S131" s="46"/>
      <c r="T131" s="46"/>
      <c r="V131" s="1"/>
    </row>
    <row r="132" spans="1:22">
      <c r="A132" s="29" t="s">
        <v>1170</v>
      </c>
      <c r="B132" s="30" t="s">
        <v>356</v>
      </c>
      <c r="C132" s="6" t="s">
        <v>18</v>
      </c>
      <c r="D132" s="20" t="s">
        <v>19</v>
      </c>
      <c r="E132" s="19"/>
      <c r="F132" s="19">
        <v>25183</v>
      </c>
      <c r="G132" s="21">
        <v>19259</v>
      </c>
      <c r="H132" s="21">
        <f>VLOOKUP(C132,[3]total230428094233!$B:$F,5,0)</f>
        <v>11109</v>
      </c>
      <c r="I132" s="21">
        <f t="shared" si="8"/>
        <v>6171.666666666667</v>
      </c>
      <c r="J132" s="44">
        <f>IFERROR(VLOOKUP(C132,在庫貼り付け!B:C,2,0),0)</f>
        <v>2898</v>
      </c>
      <c r="K132" s="44">
        <f>IFERROR(VLOOKUP(C132,在庫貼り付け!F:G,2,0),0)</f>
        <v>0</v>
      </c>
      <c r="L132" s="44">
        <f>IFERROR(VLOOKUP(C132,入荷予定貼り付け!B:C,2,0),0)</f>
        <v>0</v>
      </c>
      <c r="M132" s="44">
        <f>IFERROR(VLOOKUP(C132,入荷予定貼り付け!I:J,2,0),0)</f>
        <v>0</v>
      </c>
      <c r="N132" s="44">
        <f>IFERROR(VLOOKUP(C132,確保貼り付け!C:D,2,0),0)</f>
        <v>0</v>
      </c>
      <c r="O132" s="45">
        <f t="shared" si="11"/>
        <v>0</v>
      </c>
      <c r="P132" s="45">
        <f t="shared" si="12"/>
        <v>2898</v>
      </c>
      <c r="Q132" s="45">
        <f t="shared" ref="Q132:Q197" si="13">P132-I132</f>
        <v>-3273.666666666667</v>
      </c>
      <c r="R132" s="41">
        <f t="shared" si="10"/>
        <v>2.1296296296296298</v>
      </c>
      <c r="S132" s="46"/>
      <c r="T132" s="46"/>
      <c r="V132" s="1"/>
    </row>
    <row r="133" spans="1:22">
      <c r="A133" s="29" t="s">
        <v>1171</v>
      </c>
      <c r="B133" s="30" t="s">
        <v>356</v>
      </c>
      <c r="C133" s="6" t="s">
        <v>131</v>
      </c>
      <c r="D133" s="20" t="s">
        <v>132</v>
      </c>
      <c r="E133" s="19" t="s">
        <v>133</v>
      </c>
      <c r="F133" s="19">
        <v>8130</v>
      </c>
      <c r="G133" s="21">
        <v>8476</v>
      </c>
      <c r="H133" s="21">
        <f>VLOOKUP(C133,[3]total230428094233!$B:$F,5,0)</f>
        <v>4956</v>
      </c>
      <c r="I133" s="21">
        <f t="shared" ref="I133:I146" si="14">H133*5/9</f>
        <v>2753.3333333333335</v>
      </c>
      <c r="J133" s="44">
        <f>IFERROR(VLOOKUP(C133,在庫貼り付け!B:C,2,0),0)</f>
        <v>4583</v>
      </c>
      <c r="K133" s="44">
        <f>IFERROR(VLOOKUP(C133,在庫貼り付け!F:G,2,0),0)</f>
        <v>100</v>
      </c>
      <c r="L133" s="44">
        <f>IFERROR(VLOOKUP(C133,入荷予定貼り付け!B:C,2,0),0)</f>
        <v>0</v>
      </c>
      <c r="M133" s="44">
        <f>IFERROR(VLOOKUP(C133,入荷予定貼り付け!I:J,2,0),0)</f>
        <v>0</v>
      </c>
      <c r="N133" s="44">
        <f>IFERROR(VLOOKUP(C133,確保貼り付け!C:D,2,0),0)</f>
        <v>100</v>
      </c>
      <c r="O133" s="45">
        <f t="shared" si="11"/>
        <v>0</v>
      </c>
      <c r="P133" s="45">
        <f t="shared" si="12"/>
        <v>4583</v>
      </c>
      <c r="Q133" s="45">
        <f t="shared" si="13"/>
        <v>1829.6666666666665</v>
      </c>
      <c r="R133" s="41">
        <f t="shared" si="10"/>
        <v>0.58794220229197813</v>
      </c>
      <c r="S133" s="46"/>
      <c r="T133" s="46"/>
      <c r="V133" s="1"/>
    </row>
    <row r="134" spans="1:22">
      <c r="A134" s="29" t="s">
        <v>1172</v>
      </c>
      <c r="B134" s="30" t="s">
        <v>356</v>
      </c>
      <c r="C134" s="17" t="s">
        <v>112</v>
      </c>
      <c r="D134" s="24" t="s">
        <v>113</v>
      </c>
      <c r="E134" s="23"/>
      <c r="F134" s="19">
        <v>754</v>
      </c>
      <c r="G134" s="21">
        <v>9776</v>
      </c>
      <c r="H134" s="21">
        <f>VLOOKUP(C134,[3]total230428094233!$B:$F,5,0)</f>
        <v>222</v>
      </c>
      <c r="I134" s="21">
        <f t="shared" si="14"/>
        <v>123.33333333333333</v>
      </c>
      <c r="J134" s="44">
        <f>IFERROR(VLOOKUP(C134,在庫貼り付け!B:C,2,0),0)</f>
        <v>8488</v>
      </c>
      <c r="K134" s="44">
        <f>IFERROR(VLOOKUP(C134,在庫貼り付け!F:G,2,0),0)</f>
        <v>300</v>
      </c>
      <c r="L134" s="44">
        <f>IFERROR(VLOOKUP(C134,入荷予定貼り付け!B:C,2,0),0)</f>
        <v>0</v>
      </c>
      <c r="M134" s="44">
        <f>IFERROR(VLOOKUP(C134,入荷予定貼り付け!I:J,2,0),0)</f>
        <v>0</v>
      </c>
      <c r="N134" s="44">
        <f>IFERROR(VLOOKUP(C134,確保貼り付け!C:D,2,0),0)</f>
        <v>300</v>
      </c>
      <c r="O134" s="45">
        <f t="shared" si="11"/>
        <v>0</v>
      </c>
      <c r="P134" s="45">
        <f t="shared" si="12"/>
        <v>8488</v>
      </c>
      <c r="Q134" s="45">
        <f t="shared" si="13"/>
        <v>8364.6666666666661</v>
      </c>
      <c r="R134" s="41">
        <f t="shared" ref="R134:R200" si="15">I134/SUM(J134:K134)</f>
        <v>1.4034289182218176E-2</v>
      </c>
      <c r="S134" s="46"/>
      <c r="T134" s="46"/>
      <c r="V134" s="1" t="s">
        <v>2818</v>
      </c>
    </row>
    <row r="135" spans="1:22">
      <c r="A135" s="29" t="s">
        <v>1173</v>
      </c>
      <c r="B135" s="30" t="s">
        <v>356</v>
      </c>
      <c r="C135" s="6" t="s">
        <v>100</v>
      </c>
      <c r="D135" s="20" t="s">
        <v>101</v>
      </c>
      <c r="E135" s="19" t="s">
        <v>85</v>
      </c>
      <c r="F135" s="19">
        <v>7814</v>
      </c>
      <c r="G135" s="21">
        <v>7684</v>
      </c>
      <c r="H135" s="21">
        <f>VLOOKUP(C135,[3]total230428094233!$B:$F,5,0)</f>
        <v>6275</v>
      </c>
      <c r="I135" s="21">
        <f t="shared" si="14"/>
        <v>3486.1111111111113</v>
      </c>
      <c r="J135" s="44">
        <f>IFERROR(VLOOKUP(C135,在庫貼り付け!B:C,2,0),0)</f>
        <v>3501</v>
      </c>
      <c r="K135" s="44">
        <f>IFERROR(VLOOKUP(C135,在庫貼り付け!F:G,2,0),0)</f>
        <v>0</v>
      </c>
      <c r="L135" s="44">
        <f>IFERROR(VLOOKUP(C135,入荷予定貼り付け!B:C,2,0),0)</f>
        <v>0</v>
      </c>
      <c r="M135" s="44">
        <f>IFERROR(VLOOKUP(C135,入荷予定貼り付け!I:J,2,0),0)</f>
        <v>0</v>
      </c>
      <c r="N135" s="44">
        <f>IFERROR(VLOOKUP(C135,確保貼り付け!C:D,2,0),0)</f>
        <v>0</v>
      </c>
      <c r="O135" s="45">
        <f t="shared" si="11"/>
        <v>0</v>
      </c>
      <c r="P135" s="45">
        <f t="shared" si="12"/>
        <v>3501</v>
      </c>
      <c r="Q135" s="45">
        <f t="shared" si="13"/>
        <v>14.888888888888687</v>
      </c>
      <c r="R135" s="41">
        <f t="shared" si="15"/>
        <v>0.99574724681836946</v>
      </c>
      <c r="S135" s="46"/>
      <c r="T135" s="46"/>
      <c r="V135" s="1"/>
    </row>
    <row r="136" spans="1:22">
      <c r="A136" s="29" t="s">
        <v>1174</v>
      </c>
      <c r="B136" s="30" t="s">
        <v>356</v>
      </c>
      <c r="C136" s="17" t="s">
        <v>252</v>
      </c>
      <c r="D136" s="24" t="s">
        <v>253</v>
      </c>
      <c r="E136" s="23"/>
      <c r="F136" s="19">
        <v>3927</v>
      </c>
      <c r="G136" s="21">
        <v>6192</v>
      </c>
      <c r="H136" s="21">
        <f>VLOOKUP(C136,[3]total230428094233!$B:$F,5,0)</f>
        <v>2895</v>
      </c>
      <c r="I136" s="21">
        <f t="shared" si="14"/>
        <v>1608.3333333333333</v>
      </c>
      <c r="J136" s="44">
        <f>IFERROR(VLOOKUP(C136,在庫貼り付け!B:C,2,0),0)</f>
        <v>686</v>
      </c>
      <c r="K136" s="44">
        <f>IFERROR(VLOOKUP(C136,在庫貼り付け!F:G,2,0),0)</f>
        <v>0</v>
      </c>
      <c r="L136" s="44">
        <f>IFERROR(VLOOKUP(C136,入荷予定貼り付け!B:C,2,0),0)</f>
        <v>3000</v>
      </c>
      <c r="M136" s="44">
        <f>IFERROR(VLOOKUP(C136,入荷予定貼り付け!I:J,2,0),0)</f>
        <v>0</v>
      </c>
      <c r="N136" s="44">
        <f>IFERROR(VLOOKUP(C136,確保貼り付け!C:D,2,0),0)</f>
        <v>0</v>
      </c>
      <c r="O136" s="45">
        <f t="shared" si="11"/>
        <v>0</v>
      </c>
      <c r="P136" s="45">
        <f t="shared" si="12"/>
        <v>3686</v>
      </c>
      <c r="Q136" s="45">
        <f t="shared" si="13"/>
        <v>2077.666666666667</v>
      </c>
      <c r="R136" s="41">
        <f t="shared" si="15"/>
        <v>2.3445092322643344</v>
      </c>
      <c r="S136" s="46"/>
      <c r="T136" s="46"/>
      <c r="V136" s="157" t="s">
        <v>2806</v>
      </c>
    </row>
    <row r="137" spans="1:22">
      <c r="A137" s="29" t="s">
        <v>1175</v>
      </c>
      <c r="B137" s="30" t="s">
        <v>356</v>
      </c>
      <c r="C137" s="6" t="s">
        <v>30</v>
      </c>
      <c r="D137" s="20" t="s">
        <v>31</v>
      </c>
      <c r="E137" s="19"/>
      <c r="F137" s="19">
        <v>17211</v>
      </c>
      <c r="G137" s="21">
        <v>12662</v>
      </c>
      <c r="H137" s="21">
        <f>VLOOKUP(C137,[3]total230428094233!$B:$F,5,0)</f>
        <v>7337</v>
      </c>
      <c r="I137" s="21">
        <f t="shared" si="14"/>
        <v>4076.1111111111113</v>
      </c>
      <c r="J137" s="44">
        <f>IFERROR(VLOOKUP(C137,在庫貼り付け!B:C,2,0),0)</f>
        <v>4610</v>
      </c>
      <c r="K137" s="44">
        <f>IFERROR(VLOOKUP(C137,在庫貼り付け!F:G,2,0),0)</f>
        <v>4500</v>
      </c>
      <c r="L137" s="44">
        <f>IFERROR(VLOOKUP(C137,入荷予定貼り付け!B:C,2,0),0)</f>
        <v>0</v>
      </c>
      <c r="M137" s="44">
        <f>IFERROR(VLOOKUP(C137,入荷予定貼り付け!I:J,2,0),0)</f>
        <v>0</v>
      </c>
      <c r="N137" s="44">
        <f>IFERROR(VLOOKUP(C137,確保貼り付け!C:D,2,0),0)</f>
        <v>4500</v>
      </c>
      <c r="O137" s="45">
        <f t="shared" si="11"/>
        <v>0</v>
      </c>
      <c r="P137" s="45">
        <f t="shared" si="12"/>
        <v>4610</v>
      </c>
      <c r="Q137" s="45">
        <f t="shared" si="13"/>
        <v>533.88888888888869</v>
      </c>
      <c r="R137" s="41">
        <f t="shared" si="15"/>
        <v>0.44743261373338217</v>
      </c>
      <c r="S137" s="46"/>
      <c r="T137" s="46"/>
      <c r="V137" s="1"/>
    </row>
    <row r="138" spans="1:22">
      <c r="A138" s="29" t="s">
        <v>1176</v>
      </c>
      <c r="B138" s="30" t="s">
        <v>356</v>
      </c>
      <c r="C138" s="17" t="s">
        <v>237</v>
      </c>
      <c r="D138" s="24" t="s">
        <v>238</v>
      </c>
      <c r="E138" s="23"/>
      <c r="F138" s="19">
        <v>6153</v>
      </c>
      <c r="G138" s="21">
        <v>5390</v>
      </c>
      <c r="H138" s="21">
        <f>VLOOKUP(C138,[3]total230428094233!$B:$F,5,0)</f>
        <v>4594</v>
      </c>
      <c r="I138" s="21">
        <f t="shared" si="14"/>
        <v>2552.2222222222222</v>
      </c>
      <c r="J138" s="44">
        <f>IFERROR(VLOOKUP(C138,在庫貼り付け!B:C,2,0),0)</f>
        <v>3221</v>
      </c>
      <c r="K138" s="44">
        <f>IFERROR(VLOOKUP(C138,在庫貼り付け!F:G,2,0),0)</f>
        <v>0</v>
      </c>
      <c r="L138" s="44">
        <f>IFERROR(VLOOKUP(C138,入荷予定貼り付け!B:C,2,0),0)</f>
        <v>0</v>
      </c>
      <c r="M138" s="44">
        <f>IFERROR(VLOOKUP(C138,入荷予定貼り付け!I:J,2,0),0)</f>
        <v>0</v>
      </c>
      <c r="N138" s="44">
        <f>IFERROR(VLOOKUP(C138,確保貼り付け!C:D,2,0),0)</f>
        <v>0</v>
      </c>
      <c r="O138" s="45">
        <f t="shared" si="11"/>
        <v>0</v>
      </c>
      <c r="P138" s="45">
        <f t="shared" si="12"/>
        <v>3221</v>
      </c>
      <c r="Q138" s="45">
        <f t="shared" si="13"/>
        <v>668.77777777777783</v>
      </c>
      <c r="R138" s="41">
        <f t="shared" si="15"/>
        <v>0.79236951947290346</v>
      </c>
      <c r="S138" s="46"/>
      <c r="T138" s="46"/>
      <c r="V138" s="1"/>
    </row>
    <row r="139" spans="1:22">
      <c r="A139" s="29" t="s">
        <v>1177</v>
      </c>
      <c r="B139" s="30" t="s">
        <v>356</v>
      </c>
      <c r="C139" s="17" t="s">
        <v>718</v>
      </c>
      <c r="D139" s="24" t="s">
        <v>719</v>
      </c>
      <c r="E139" s="23"/>
      <c r="F139" s="19"/>
      <c r="G139" s="21">
        <v>3040</v>
      </c>
      <c r="H139" s="21">
        <f>VLOOKUP(C139,[3]total230428094233!$B:$F,5,0)</f>
        <v>870</v>
      </c>
      <c r="I139" s="21">
        <f t="shared" si="14"/>
        <v>483.33333333333331</v>
      </c>
      <c r="J139" s="44">
        <f>IFERROR(VLOOKUP(C139,在庫貼り付け!B:C,2,0),0)</f>
        <v>0</v>
      </c>
      <c r="K139" s="44">
        <f>IFERROR(VLOOKUP(C139,在庫貼り付け!F:G,2,0),0)</f>
        <v>0</v>
      </c>
      <c r="L139" s="44">
        <f>IFERROR(VLOOKUP(C139,入荷予定貼り付け!B:C,2,0),0)</f>
        <v>0</v>
      </c>
      <c r="M139" s="44">
        <f>IFERROR(VLOOKUP(C139,入荷予定貼り付け!I:J,2,0),0)</f>
        <v>0</v>
      </c>
      <c r="N139" s="44">
        <f>IFERROR(VLOOKUP(C139,確保貼り付け!C:D,2,0),0)</f>
        <v>0</v>
      </c>
      <c r="O139" s="45">
        <f t="shared" si="11"/>
        <v>0</v>
      </c>
      <c r="P139" s="45">
        <f t="shared" si="12"/>
        <v>0</v>
      </c>
      <c r="Q139" s="45">
        <f t="shared" si="13"/>
        <v>-483.33333333333331</v>
      </c>
      <c r="R139" s="41" t="e">
        <f t="shared" si="15"/>
        <v>#DIV/0!</v>
      </c>
      <c r="S139" s="46"/>
      <c r="T139" s="46"/>
      <c r="V139" s="1"/>
    </row>
    <row r="140" spans="1:22">
      <c r="A140" s="29" t="s">
        <v>1178</v>
      </c>
      <c r="B140" s="30" t="s">
        <v>356</v>
      </c>
      <c r="C140" s="6" t="s">
        <v>91</v>
      </c>
      <c r="D140" s="20" t="s">
        <v>90</v>
      </c>
      <c r="E140" s="19" t="s">
        <v>87</v>
      </c>
      <c r="F140" s="19">
        <v>5799</v>
      </c>
      <c r="G140" s="21">
        <v>6847</v>
      </c>
      <c r="H140" s="21">
        <f>VLOOKUP(C140,[3]total230428094233!$B:$F,5,0)</f>
        <v>4011</v>
      </c>
      <c r="I140" s="21">
        <f t="shared" si="14"/>
        <v>2228.3333333333335</v>
      </c>
      <c r="J140" s="44">
        <f>IFERROR(VLOOKUP(C140,在庫貼り付け!B:C,2,0),0)</f>
        <v>1465</v>
      </c>
      <c r="K140" s="44">
        <f>IFERROR(VLOOKUP(C140,在庫貼り付け!F:G,2,0),0)</f>
        <v>0</v>
      </c>
      <c r="L140" s="44">
        <f>IFERROR(VLOOKUP(C140,入荷予定貼り付け!B:C,2,0),0)</f>
        <v>0</v>
      </c>
      <c r="M140" s="44">
        <f>IFERROR(VLOOKUP(C140,入荷予定貼り付け!I:J,2,0),0)</f>
        <v>0</v>
      </c>
      <c r="N140" s="44">
        <f>IFERROR(VLOOKUP(C140,確保貼り付け!C:D,2,0),0)</f>
        <v>0</v>
      </c>
      <c r="O140" s="45">
        <f t="shared" si="11"/>
        <v>0</v>
      </c>
      <c r="P140" s="45">
        <f t="shared" si="12"/>
        <v>1465</v>
      </c>
      <c r="Q140" s="45">
        <f t="shared" si="13"/>
        <v>-763.33333333333348</v>
      </c>
      <c r="R140" s="41">
        <f t="shared" si="15"/>
        <v>1.5210466439135382</v>
      </c>
      <c r="S140" s="46"/>
      <c r="T140" s="46"/>
      <c r="V140" s="1"/>
    </row>
    <row r="141" spans="1:22">
      <c r="A141" s="29" t="s">
        <v>1179</v>
      </c>
      <c r="B141" s="30" t="s">
        <v>356</v>
      </c>
      <c r="C141" s="6" t="s">
        <v>108</v>
      </c>
      <c r="D141" s="20" t="s">
        <v>109</v>
      </c>
      <c r="E141" s="19"/>
      <c r="F141" s="19">
        <v>7039</v>
      </c>
      <c r="G141" s="21">
        <v>8307</v>
      </c>
      <c r="H141" s="21">
        <f>VLOOKUP(C141,[3]total230428094233!$B:$F,5,0)</f>
        <v>4666</v>
      </c>
      <c r="I141" s="21">
        <f t="shared" si="14"/>
        <v>2592.2222222222222</v>
      </c>
      <c r="J141" s="44">
        <f>IFERROR(VLOOKUP(C141,在庫貼り付け!B:C,2,0),0)</f>
        <v>4978</v>
      </c>
      <c r="K141" s="44">
        <f>IFERROR(VLOOKUP(C141,在庫貼り付け!F:G,2,0),0)</f>
        <v>0</v>
      </c>
      <c r="L141" s="44">
        <f>IFERROR(VLOOKUP(C141,入荷予定貼り付け!B:C,2,0),0)</f>
        <v>0</v>
      </c>
      <c r="M141" s="44">
        <f>IFERROR(VLOOKUP(C141,入荷予定貼り付け!I:J,2,0),0)</f>
        <v>0</v>
      </c>
      <c r="N141" s="44">
        <f>IFERROR(VLOOKUP(C141,確保貼り付け!C:D,2,0),0)</f>
        <v>0</v>
      </c>
      <c r="O141" s="45">
        <f t="shared" si="11"/>
        <v>0</v>
      </c>
      <c r="P141" s="45">
        <f t="shared" si="12"/>
        <v>4978</v>
      </c>
      <c r="Q141" s="45">
        <f t="shared" si="13"/>
        <v>2385.7777777777778</v>
      </c>
      <c r="R141" s="41">
        <f t="shared" si="15"/>
        <v>0.5207356814427927</v>
      </c>
      <c r="S141" s="46"/>
      <c r="T141" s="46"/>
      <c r="V141" s="1"/>
    </row>
    <row r="142" spans="1:22">
      <c r="A142" s="29" t="s">
        <v>1180</v>
      </c>
      <c r="B142" s="30" t="s">
        <v>356</v>
      </c>
      <c r="C142" s="6" t="s">
        <v>71</v>
      </c>
      <c r="D142" s="20" t="s">
        <v>72</v>
      </c>
      <c r="E142" s="19"/>
      <c r="F142" s="19">
        <v>7932</v>
      </c>
      <c r="G142" s="21">
        <v>12477</v>
      </c>
      <c r="H142" s="21">
        <f>VLOOKUP(C142,[3]total230428094233!$B:$F,5,0)</f>
        <v>10496</v>
      </c>
      <c r="I142" s="21">
        <f t="shared" si="14"/>
        <v>5831.1111111111113</v>
      </c>
      <c r="J142" s="44">
        <f>IFERROR(VLOOKUP(C142,在庫貼り付け!B:C,2,0),0)</f>
        <v>2900</v>
      </c>
      <c r="K142" s="44">
        <f>IFERROR(VLOOKUP(C142,在庫貼り付け!F:G,2,0),0)</f>
        <v>0</v>
      </c>
      <c r="L142" s="44">
        <f>IFERROR(VLOOKUP(C142,入荷予定貼り付け!B:C,2,0),0)</f>
        <v>5000</v>
      </c>
      <c r="M142" s="44">
        <f>IFERROR(VLOOKUP(C142,入荷予定貼り付け!I:J,2,0),0)</f>
        <v>0</v>
      </c>
      <c r="N142" s="44">
        <f>IFERROR(VLOOKUP(C142,確保貼り付け!C:D,2,0),0)</f>
        <v>500</v>
      </c>
      <c r="O142" s="45">
        <f t="shared" si="11"/>
        <v>-500</v>
      </c>
      <c r="P142" s="45">
        <f t="shared" si="12"/>
        <v>7400</v>
      </c>
      <c r="Q142" s="45">
        <f t="shared" si="13"/>
        <v>1568.8888888888887</v>
      </c>
      <c r="R142" s="41">
        <f t="shared" si="15"/>
        <v>2.0107279693486593</v>
      </c>
      <c r="S142" s="46"/>
      <c r="T142" s="46"/>
      <c r="V142" s="157" t="s">
        <v>2839</v>
      </c>
    </row>
    <row r="143" spans="1:22">
      <c r="A143" s="29" t="s">
        <v>1181</v>
      </c>
      <c r="B143" s="145" t="s">
        <v>356</v>
      </c>
      <c r="C143" s="146" t="s">
        <v>1303</v>
      </c>
      <c r="D143" s="180" t="s">
        <v>1312</v>
      </c>
      <c r="E143" s="146"/>
      <c r="F143" s="146"/>
      <c r="G143" s="148"/>
      <c r="H143" s="148">
        <f>VLOOKUP(C143,[3]total230428094233!$B:$F,5,0)</f>
        <v>782</v>
      </c>
      <c r="I143" s="148">
        <f t="shared" si="14"/>
        <v>434.44444444444446</v>
      </c>
      <c r="J143" s="44">
        <f>IFERROR(VLOOKUP(C143,在庫貼り付け!B:C,2,0),0)</f>
        <v>36241</v>
      </c>
      <c r="K143" s="44">
        <f>IFERROR(VLOOKUP(C143,在庫貼り付け!F:G,2,0),0)</f>
        <v>100</v>
      </c>
      <c r="L143" s="44">
        <f>IFERROR(VLOOKUP(C143,入荷予定貼り付け!B:C,2,0),0)</f>
        <v>0</v>
      </c>
      <c r="M143" s="44">
        <f>IFERROR(VLOOKUP(C143,入荷予定貼り付け!I:J,2,0),0)</f>
        <v>0</v>
      </c>
      <c r="N143" s="44">
        <f>IFERROR(VLOOKUP(C143,確保貼り付け!C:D,2,0),0)</f>
        <v>100</v>
      </c>
      <c r="O143" s="45">
        <f t="shared" si="11"/>
        <v>0</v>
      </c>
      <c r="P143" s="45">
        <f t="shared" si="12"/>
        <v>36241</v>
      </c>
      <c r="Q143" s="45">
        <f t="shared" si="13"/>
        <v>35806.555555555555</v>
      </c>
      <c r="R143" s="41">
        <f t="shared" si="15"/>
        <v>1.1954664000562573E-2</v>
      </c>
      <c r="S143" s="46"/>
      <c r="T143" s="46"/>
      <c r="V143" s="1"/>
    </row>
    <row r="144" spans="1:22">
      <c r="A144" s="29" t="s">
        <v>1182</v>
      </c>
      <c r="B144" s="145" t="s">
        <v>356</v>
      </c>
      <c r="C144" s="146" t="s">
        <v>1287</v>
      </c>
      <c r="D144" s="180" t="s">
        <v>1313</v>
      </c>
      <c r="E144" s="146"/>
      <c r="F144" s="146"/>
      <c r="G144" s="148"/>
      <c r="H144" s="148">
        <f>VLOOKUP(C144,[3]total230428094233!$B:$F,5,0)</f>
        <v>100</v>
      </c>
      <c r="I144" s="148">
        <f t="shared" si="14"/>
        <v>55.555555555555557</v>
      </c>
      <c r="J144" s="44">
        <f>IFERROR(VLOOKUP(C144,在庫貼り付け!B:C,2,0),0)</f>
        <v>14169</v>
      </c>
      <c r="K144" s="44">
        <f>IFERROR(VLOOKUP(C144,在庫貼り付け!F:G,2,0),0)</f>
        <v>120</v>
      </c>
      <c r="L144" s="44">
        <f>IFERROR(VLOOKUP(C144,入荷予定貼り付け!B:C,2,0),0)</f>
        <v>0</v>
      </c>
      <c r="M144" s="44">
        <f>IFERROR(VLOOKUP(C144,入荷予定貼り付け!I:J,2,0),0)</f>
        <v>0</v>
      </c>
      <c r="N144" s="44">
        <f>IFERROR(VLOOKUP(C144,確保貼り付け!C:D,2,0),0)</f>
        <v>120</v>
      </c>
      <c r="O144" s="45">
        <f t="shared" si="11"/>
        <v>0</v>
      </c>
      <c r="P144" s="45">
        <f t="shared" si="12"/>
        <v>14169</v>
      </c>
      <c r="Q144" s="45">
        <f t="shared" si="13"/>
        <v>14113.444444444445</v>
      </c>
      <c r="R144" s="41">
        <f t="shared" si="15"/>
        <v>3.8879946501193616E-3</v>
      </c>
      <c r="S144" s="46"/>
      <c r="T144" s="46"/>
      <c r="V144" s="1"/>
    </row>
    <row r="145" spans="1:22">
      <c r="A145" s="29" t="s">
        <v>1183</v>
      </c>
      <c r="B145" s="145" t="s">
        <v>356</v>
      </c>
      <c r="C145" s="146" t="s">
        <v>1288</v>
      </c>
      <c r="D145" s="180" t="s">
        <v>1314</v>
      </c>
      <c r="E145" s="146"/>
      <c r="F145" s="146"/>
      <c r="G145" s="148"/>
      <c r="H145" s="148">
        <f>VLOOKUP(C145,[3]total230428094233!$B:$F,5,0)</f>
        <v>153</v>
      </c>
      <c r="I145" s="148">
        <f t="shared" si="14"/>
        <v>85</v>
      </c>
      <c r="J145" s="44">
        <f>IFERROR(VLOOKUP(C145,在庫貼り付け!B:C,2,0),0)</f>
        <v>8265</v>
      </c>
      <c r="K145" s="44">
        <f>IFERROR(VLOOKUP(C145,在庫貼り付け!F:G,2,0),0)</f>
        <v>17</v>
      </c>
      <c r="L145" s="44">
        <f>IFERROR(VLOOKUP(C145,入荷予定貼り付け!B:C,2,0),0)</f>
        <v>0</v>
      </c>
      <c r="M145" s="44">
        <f>IFERROR(VLOOKUP(C145,入荷予定貼り付け!I:J,2,0),0)</f>
        <v>0</v>
      </c>
      <c r="N145" s="44">
        <f>IFERROR(VLOOKUP(C145,確保貼り付け!C:D,2,0),0)</f>
        <v>17</v>
      </c>
      <c r="O145" s="45">
        <f t="shared" si="11"/>
        <v>0</v>
      </c>
      <c r="P145" s="45">
        <f t="shared" si="12"/>
        <v>8265</v>
      </c>
      <c r="Q145" s="45">
        <f t="shared" si="13"/>
        <v>8180</v>
      </c>
      <c r="R145" s="41">
        <f t="shared" si="15"/>
        <v>1.026322144409563E-2</v>
      </c>
      <c r="S145" s="46"/>
      <c r="T145" s="46"/>
      <c r="V145" s="1"/>
    </row>
    <row r="146" spans="1:22">
      <c r="A146" s="29" t="s">
        <v>1184</v>
      </c>
      <c r="B146" s="30" t="s">
        <v>356</v>
      </c>
      <c r="C146" s="17" t="s">
        <v>1271</v>
      </c>
      <c r="D146" s="18" t="s">
        <v>2176</v>
      </c>
      <c r="E146" s="17"/>
      <c r="F146" s="6"/>
      <c r="G146" s="8"/>
      <c r="H146" s="21">
        <f>VLOOKUP(C146,[3]total230428094233!$B:$F,5,0)</f>
        <v>280</v>
      </c>
      <c r="I146" s="21">
        <f t="shared" si="14"/>
        <v>155.55555555555554</v>
      </c>
      <c r="J146" s="44">
        <f>IFERROR(VLOOKUP(C146,在庫貼り付け!B:C,2,0),0)</f>
        <v>19</v>
      </c>
      <c r="K146" s="44">
        <f>IFERROR(VLOOKUP(C146,在庫貼り付け!F:G,2,0),0)</f>
        <v>0</v>
      </c>
      <c r="L146" s="44">
        <f>IFERROR(VLOOKUP(C146,入荷予定貼り付け!B:C,2,0),0)</f>
        <v>0</v>
      </c>
      <c r="M146" s="44">
        <f>IFERROR(VLOOKUP(C146,入荷予定貼り付け!I:J,2,0),0)</f>
        <v>0</v>
      </c>
      <c r="N146" s="44">
        <f>IFERROR(VLOOKUP(C146,確保貼り付け!C:D,2,0),0)</f>
        <v>0</v>
      </c>
      <c r="O146" s="45">
        <f t="shared" si="11"/>
        <v>0</v>
      </c>
      <c r="P146" s="45">
        <f t="shared" si="12"/>
        <v>19</v>
      </c>
      <c r="Q146" s="45">
        <f t="shared" si="13"/>
        <v>-136.55555555555554</v>
      </c>
      <c r="R146" s="41">
        <f t="shared" si="15"/>
        <v>8.1871345029239766</v>
      </c>
      <c r="S146" s="46"/>
      <c r="T146" s="46"/>
      <c r="V146" s="157" t="s">
        <v>2819</v>
      </c>
    </row>
    <row r="147" spans="1:22">
      <c r="A147" s="29" t="s">
        <v>1185</v>
      </c>
      <c r="B147" s="30" t="s">
        <v>356</v>
      </c>
      <c r="C147" s="17" t="s">
        <v>2756</v>
      </c>
      <c r="D147" s="18" t="s">
        <v>2758</v>
      </c>
      <c r="E147" s="17"/>
      <c r="F147" s="6"/>
      <c r="G147" s="8"/>
      <c r="H147" s="21">
        <f>VLOOKUP(C147,[3]total230428094233!$B:$F,5,0)</f>
        <v>6050</v>
      </c>
      <c r="I147" s="21">
        <f>H147*5/9</f>
        <v>3361.1111111111113</v>
      </c>
      <c r="J147" s="44">
        <f>IFERROR(VLOOKUP(C147,在庫貼り付け!B:C,2,0),0)</f>
        <v>1435</v>
      </c>
      <c r="K147" s="44">
        <f>IFERROR(VLOOKUP(C147,在庫貼り付け!F:G,2,0),0)</f>
        <v>0</v>
      </c>
      <c r="L147" s="44">
        <f>IFERROR(VLOOKUP(C147,入荷予定貼り付け!B:C,2,0),0)</f>
        <v>3000</v>
      </c>
      <c r="M147" s="44">
        <f>IFERROR(VLOOKUP(C147,入荷予定貼り付け!I:J,2,0),0)</f>
        <v>0</v>
      </c>
      <c r="N147" s="44">
        <f>IFERROR(VLOOKUP(C147,確保貼り付け!C:D,2,0),0)</f>
        <v>0</v>
      </c>
      <c r="O147" s="45">
        <f t="shared" si="11"/>
        <v>0</v>
      </c>
      <c r="P147" s="45">
        <f t="shared" si="12"/>
        <v>4435</v>
      </c>
      <c r="Q147" s="45">
        <f t="shared" si="13"/>
        <v>1073.8888888888887</v>
      </c>
      <c r="R147" s="41">
        <f t="shared" si="15"/>
        <v>2.3422377080913668</v>
      </c>
      <c r="S147" s="46"/>
      <c r="T147" s="46"/>
      <c r="V147" s="1"/>
    </row>
    <row r="148" spans="1:22">
      <c r="A148" s="29" t="s">
        <v>1186</v>
      </c>
      <c r="B148" s="30" t="s">
        <v>356</v>
      </c>
      <c r="C148" s="17" t="s">
        <v>2757</v>
      </c>
      <c r="D148" s="18" t="s">
        <v>2759</v>
      </c>
      <c r="E148" s="17"/>
      <c r="F148" s="6"/>
      <c r="G148" s="8"/>
      <c r="H148" s="21">
        <f>VLOOKUP(C148,[3]total230428094233!$B:$F,5,0)</f>
        <v>12</v>
      </c>
      <c r="I148" s="21">
        <f>H148*5/9</f>
        <v>6.666666666666667</v>
      </c>
      <c r="J148" s="44">
        <f>IFERROR(VLOOKUP(C148,在庫貼り付け!B:C,2,0),0)</f>
        <v>708</v>
      </c>
      <c r="K148" s="44">
        <f>IFERROR(VLOOKUP(C148,在庫貼り付け!F:G,2,0),0)</f>
        <v>0</v>
      </c>
      <c r="L148" s="44">
        <f>IFERROR(VLOOKUP(C148,入荷予定貼り付け!B:C,2,0),0)</f>
        <v>0</v>
      </c>
      <c r="M148" s="44">
        <f>IFERROR(VLOOKUP(C148,入荷予定貼り付け!I:J,2,0),0)</f>
        <v>0</v>
      </c>
      <c r="N148" s="44">
        <f>IFERROR(VLOOKUP(C148,確保貼り付け!C:D,2,0),0)</f>
        <v>0</v>
      </c>
      <c r="O148" s="45">
        <f t="shared" si="11"/>
        <v>0</v>
      </c>
      <c r="P148" s="45">
        <f t="shared" si="12"/>
        <v>708</v>
      </c>
      <c r="Q148" s="45">
        <f t="shared" si="13"/>
        <v>701.33333333333337</v>
      </c>
      <c r="R148" s="41">
        <f t="shared" si="15"/>
        <v>9.4161958568738241E-3</v>
      </c>
      <c r="S148" s="46"/>
      <c r="T148" s="46"/>
      <c r="V148" s="1"/>
    </row>
    <row r="149" spans="1:22">
      <c r="A149" s="29" t="s">
        <v>1187</v>
      </c>
      <c r="B149" s="30" t="s">
        <v>356</v>
      </c>
      <c r="C149" s="17" t="s">
        <v>2917</v>
      </c>
      <c r="D149" s="18" t="s">
        <v>2936</v>
      </c>
      <c r="E149" s="17"/>
      <c r="F149" s="6"/>
      <c r="G149" s="8"/>
      <c r="H149" s="21"/>
      <c r="I149" s="21">
        <v>1000</v>
      </c>
      <c r="J149" s="44">
        <f>IFERROR(VLOOKUP(C149,在庫貼り付け!B:C,2,0),0)</f>
        <v>6058</v>
      </c>
      <c r="K149" s="44">
        <f>IFERROR(VLOOKUP(C149,在庫貼り付け!F:G,2,0),0)</f>
        <v>0</v>
      </c>
      <c r="L149" s="44">
        <f>IFERROR(VLOOKUP(C149,入荷予定貼り付け!B:C,2,0),0)</f>
        <v>0</v>
      </c>
      <c r="M149" s="44">
        <f>IFERROR(VLOOKUP(C149,入荷予定貼り付け!I:J,2,0),0)</f>
        <v>0</v>
      </c>
      <c r="N149" s="44">
        <f>IFERROR(VLOOKUP(C149,確保貼り付け!C:D,2,0),0)</f>
        <v>0</v>
      </c>
      <c r="O149" s="45">
        <f t="shared" ref="O149:O154" si="16">K149+M149-N149</f>
        <v>0</v>
      </c>
      <c r="P149" s="45">
        <f>SUM(J149:M149)-N149</f>
        <v>6058</v>
      </c>
      <c r="Q149" s="45">
        <f t="shared" ref="Q149:Q154" si="17">P149-I149</f>
        <v>5058</v>
      </c>
      <c r="R149" s="41">
        <f t="shared" ref="R149:R154" si="18">I149/SUM(J149:K149)</f>
        <v>0.16507098052162431</v>
      </c>
      <c r="S149" s="46"/>
      <c r="T149" s="46"/>
      <c r="V149" s="1"/>
    </row>
    <row r="150" spans="1:22">
      <c r="A150" s="29" t="s">
        <v>1188</v>
      </c>
      <c r="B150" s="30" t="s">
        <v>356</v>
      </c>
      <c r="C150" s="17" t="s">
        <v>2918</v>
      </c>
      <c r="D150" s="18" t="s">
        <v>2937</v>
      </c>
      <c r="E150" s="17"/>
      <c r="F150" s="6"/>
      <c r="G150" s="8"/>
      <c r="H150" s="21"/>
      <c r="I150" s="21">
        <v>1000</v>
      </c>
      <c r="J150" s="44">
        <f>IFERROR(VLOOKUP(C150,在庫貼り付け!B:C,2,0),0)</f>
        <v>5112</v>
      </c>
      <c r="K150" s="44">
        <f>IFERROR(VLOOKUP(C150,在庫貼り付け!F:G,2,0),0)</f>
        <v>0</v>
      </c>
      <c r="L150" s="44">
        <f>IFERROR(VLOOKUP(C150,入荷予定貼り付け!B:C,2,0),0)</f>
        <v>0</v>
      </c>
      <c r="M150" s="44">
        <f>IFERROR(VLOOKUP(C150,入荷予定貼り付け!I:J,2,0),0)</f>
        <v>0</v>
      </c>
      <c r="N150" s="44">
        <f>IFERROR(VLOOKUP(C150,確保貼り付け!C:D,2,0),0)</f>
        <v>0</v>
      </c>
      <c r="O150" s="45">
        <f t="shared" si="16"/>
        <v>0</v>
      </c>
      <c r="P150" s="45">
        <f>SUM(J150:M150)-N150</f>
        <v>5112</v>
      </c>
      <c r="Q150" s="45">
        <f t="shared" si="17"/>
        <v>4112</v>
      </c>
      <c r="R150" s="41">
        <f t="shared" si="18"/>
        <v>0.19561815336463223</v>
      </c>
      <c r="S150" s="46"/>
      <c r="T150" s="46"/>
      <c r="V150" s="1"/>
    </row>
    <row r="151" spans="1:22">
      <c r="A151" s="29" t="s">
        <v>1189</v>
      </c>
      <c r="B151" s="30" t="s">
        <v>356</v>
      </c>
      <c r="C151" s="17" t="s">
        <v>2919</v>
      </c>
      <c r="D151" s="18" t="s">
        <v>2938</v>
      </c>
      <c r="E151" s="17"/>
      <c r="F151" s="6"/>
      <c r="G151" s="8"/>
      <c r="H151" s="21"/>
      <c r="I151" s="21">
        <v>1000</v>
      </c>
      <c r="J151" s="44">
        <f>IFERROR(VLOOKUP(C151,在庫貼り付け!B:C,2,0),0)</f>
        <v>400</v>
      </c>
      <c r="K151" s="44">
        <f>IFERROR(VLOOKUP(C151,在庫貼り付け!F:G,2,0),0)</f>
        <v>0</v>
      </c>
      <c r="L151" s="44">
        <f>IFERROR(VLOOKUP(C151,入荷予定貼り付け!B:C,2,0),0)</f>
        <v>0</v>
      </c>
      <c r="M151" s="44">
        <f>IFERROR(VLOOKUP(C151,入荷予定貼り付け!I:J,2,0),0)</f>
        <v>0</v>
      </c>
      <c r="N151" s="44">
        <f>IFERROR(VLOOKUP(C151,確保貼り付け!C:D,2,0),0)</f>
        <v>0</v>
      </c>
      <c r="O151" s="45">
        <f t="shared" si="16"/>
        <v>0</v>
      </c>
      <c r="P151" s="45">
        <f>SUM(J151:M151)-N151</f>
        <v>400</v>
      </c>
      <c r="Q151" s="45">
        <f t="shared" si="17"/>
        <v>-600</v>
      </c>
      <c r="R151" s="41">
        <f t="shared" si="18"/>
        <v>2.5</v>
      </c>
      <c r="S151" s="46"/>
      <c r="T151" s="46"/>
      <c r="V151" s="1"/>
    </row>
    <row r="152" spans="1:22">
      <c r="A152" s="29" t="s">
        <v>1190</v>
      </c>
      <c r="B152" s="30" t="s">
        <v>356</v>
      </c>
      <c r="C152" s="17" t="s">
        <v>2920</v>
      </c>
      <c r="D152" s="18" t="s">
        <v>2939</v>
      </c>
      <c r="E152" s="17"/>
      <c r="F152" s="6"/>
      <c r="G152" s="8"/>
      <c r="H152" s="21"/>
      <c r="I152" s="21">
        <v>1000</v>
      </c>
      <c r="J152" s="44">
        <f>IFERROR(VLOOKUP(C152,在庫貼り付け!B:C,2,0),0)</f>
        <v>329</v>
      </c>
      <c r="K152" s="44">
        <f>IFERROR(VLOOKUP(C152,在庫貼り付け!F:G,2,0),0)</f>
        <v>0</v>
      </c>
      <c r="L152" s="44">
        <f>IFERROR(VLOOKUP(C152,入荷予定貼り付け!B:C,2,0),0)</f>
        <v>0</v>
      </c>
      <c r="M152" s="44">
        <f>IFERROR(VLOOKUP(C152,入荷予定貼り付け!I:J,2,0),0)</f>
        <v>0</v>
      </c>
      <c r="N152" s="44">
        <f>IFERROR(VLOOKUP(C152,確保貼り付け!C:D,2,0),0)</f>
        <v>200</v>
      </c>
      <c r="O152" s="45">
        <f t="shared" si="16"/>
        <v>-200</v>
      </c>
      <c r="P152" s="45">
        <f>SUM(J152:M152)-N152</f>
        <v>129</v>
      </c>
      <c r="Q152" s="45">
        <f t="shared" si="17"/>
        <v>-871</v>
      </c>
      <c r="R152" s="41">
        <f t="shared" si="18"/>
        <v>3.0395136778115504</v>
      </c>
      <c r="S152" s="46"/>
      <c r="T152" s="46"/>
      <c r="V152" s="1"/>
    </row>
    <row r="153" spans="1:22">
      <c r="A153" s="29" t="s">
        <v>1191</v>
      </c>
      <c r="B153" s="30" t="s">
        <v>2794</v>
      </c>
      <c r="C153" s="6" t="s">
        <v>343</v>
      </c>
      <c r="D153" s="20" t="s">
        <v>1230</v>
      </c>
      <c r="E153" s="19"/>
      <c r="F153" s="19"/>
      <c r="G153" s="21">
        <v>5989</v>
      </c>
      <c r="H153" s="21">
        <f>VLOOKUP(C153,[3]total230428094233!$B:$F,5,0)</f>
        <v>3227</v>
      </c>
      <c r="I153" s="21">
        <f>H153*5/9</f>
        <v>1792.7777777777778</v>
      </c>
      <c r="J153" s="44">
        <f>IFERROR(VLOOKUP(C153,在庫貼り付け!B:C,2,0),0)</f>
        <v>0</v>
      </c>
      <c r="K153" s="44">
        <f>IFERROR(VLOOKUP(C153,在庫貼り付け!F:G,2,0),0)</f>
        <v>0</v>
      </c>
      <c r="L153" s="44">
        <f>IFERROR(VLOOKUP(C153,入荷予定貼り付け!B:C,2,0),0)</f>
        <v>0</v>
      </c>
      <c r="M153" s="44">
        <f>IFERROR(VLOOKUP(C153,入荷予定貼り付け!I:J,2,0),0)</f>
        <v>0</v>
      </c>
      <c r="N153" s="44">
        <f>IFERROR(VLOOKUP(C153,確保貼り付け!C:D,2,0),0)</f>
        <v>0</v>
      </c>
      <c r="O153" s="45">
        <f t="shared" si="16"/>
        <v>0</v>
      </c>
      <c r="P153" s="45">
        <f>SUM(J153:M153)-N153-K153</f>
        <v>0</v>
      </c>
      <c r="Q153" s="45">
        <f t="shared" si="17"/>
        <v>-1792.7777777777778</v>
      </c>
      <c r="R153" s="41" t="e">
        <f t="shared" si="18"/>
        <v>#DIV/0!</v>
      </c>
      <c r="S153" s="46"/>
      <c r="T153" s="46"/>
      <c r="V153" s="157" t="s">
        <v>2819</v>
      </c>
    </row>
    <row r="154" spans="1:22">
      <c r="A154" s="29" t="s">
        <v>1192</v>
      </c>
      <c r="B154" s="30" t="s">
        <v>2794</v>
      </c>
      <c r="C154" s="6" t="s">
        <v>714</v>
      </c>
      <c r="D154" s="20" t="s">
        <v>1231</v>
      </c>
      <c r="E154" s="19"/>
      <c r="F154" s="19"/>
      <c r="G154" s="202">
        <v>5989</v>
      </c>
      <c r="H154" s="202">
        <v>3227</v>
      </c>
      <c r="I154" s="202">
        <v>1792.7777777777778</v>
      </c>
      <c r="J154" s="44">
        <f>IFERROR(VLOOKUP(C154,在庫貼り付け!B:C,2,0),0)</f>
        <v>3071</v>
      </c>
      <c r="K154" s="44">
        <f>IFERROR(VLOOKUP(C154,在庫貼り付け!F:G,2,0),0)</f>
        <v>430</v>
      </c>
      <c r="L154" s="44">
        <f>IFERROR(VLOOKUP(C154,入荷予定貼り付け!B:C,2,0),0)</f>
        <v>0</v>
      </c>
      <c r="M154" s="44">
        <f>IFERROR(VLOOKUP(C154,入荷予定貼り付け!I:J,2,0),0)</f>
        <v>0</v>
      </c>
      <c r="N154" s="44">
        <f>IFERROR(VLOOKUP(C154,確保貼り付け!C:D,2,0),0)</f>
        <v>430</v>
      </c>
      <c r="O154" s="45">
        <f t="shared" si="16"/>
        <v>0</v>
      </c>
      <c r="P154" s="45">
        <f>SUM(J154:M154)-N154-K154</f>
        <v>2641</v>
      </c>
      <c r="Q154" s="45">
        <f t="shared" si="17"/>
        <v>848.22222222222217</v>
      </c>
      <c r="R154" s="41">
        <f t="shared" si="18"/>
        <v>0.51207591481798853</v>
      </c>
      <c r="S154" s="46"/>
      <c r="T154" s="46"/>
      <c r="V154" s="1"/>
    </row>
    <row r="155" spans="1:22">
      <c r="A155" s="29" t="s">
        <v>1193</v>
      </c>
      <c r="B155" s="30" t="s">
        <v>2794</v>
      </c>
      <c r="C155" s="17" t="s">
        <v>2755</v>
      </c>
      <c r="D155" s="18" t="s">
        <v>2760</v>
      </c>
      <c r="E155" s="17"/>
      <c r="F155" s="6"/>
      <c r="G155" s="8"/>
      <c r="H155" s="21">
        <f>VLOOKUP(C155,[3]total230428094233!$B:$F,5,0)</f>
        <v>20</v>
      </c>
      <c r="I155" s="21">
        <f>H155*5/9</f>
        <v>11.111111111111111</v>
      </c>
      <c r="J155" s="44">
        <f>IFERROR(VLOOKUP(C155,在庫貼り付け!B:C,2,0),0)</f>
        <v>2751</v>
      </c>
      <c r="K155" s="44">
        <f>IFERROR(VLOOKUP(C155,在庫貼り付け!F:G,2,0),0)</f>
        <v>0</v>
      </c>
      <c r="L155" s="44">
        <f>IFERROR(VLOOKUP(C155,入荷予定貼り付け!B:C,2,0),0)</f>
        <v>0</v>
      </c>
      <c r="M155" s="44">
        <f>IFERROR(VLOOKUP(C155,入荷予定貼り付け!I:J,2,0),0)</f>
        <v>0</v>
      </c>
      <c r="N155" s="44">
        <f>IFERROR(VLOOKUP(C155,確保貼り付け!C:D,2,0),0)</f>
        <v>0</v>
      </c>
      <c r="O155" s="45">
        <f t="shared" si="11"/>
        <v>0</v>
      </c>
      <c r="P155" s="45">
        <f t="shared" ref="P155:P209" si="19">SUM(J155:M155)-N155-K155</f>
        <v>2751</v>
      </c>
      <c r="Q155" s="45">
        <f t="shared" si="13"/>
        <v>2739.8888888888887</v>
      </c>
      <c r="R155" s="41">
        <f t="shared" si="15"/>
        <v>4.0389353366452599E-3</v>
      </c>
      <c r="S155" s="46"/>
      <c r="T155" s="46"/>
      <c r="V155" s="1"/>
    </row>
    <row r="156" spans="1:22">
      <c r="A156" s="29" t="s">
        <v>1194</v>
      </c>
      <c r="B156" s="31" t="s">
        <v>4</v>
      </c>
      <c r="C156" s="17" t="s">
        <v>297</v>
      </c>
      <c r="D156" s="24" t="s">
        <v>298</v>
      </c>
      <c r="E156" s="23"/>
      <c r="F156" s="19">
        <v>976</v>
      </c>
      <c r="G156" s="21">
        <v>1131</v>
      </c>
      <c r="H156" s="21">
        <f>VLOOKUP(C156,[3]total230428094233!$B:$F,5,0)</f>
        <v>759</v>
      </c>
      <c r="I156" s="21">
        <f>H156*5/9</f>
        <v>421.66666666666669</v>
      </c>
      <c r="J156" s="44">
        <f>IFERROR(VLOOKUP(C156,在庫貼り付け!B:C,2,0),0)</f>
        <v>735</v>
      </c>
      <c r="K156" s="44">
        <f>IFERROR(VLOOKUP(C156,在庫貼り付け!F:G,2,0),0)</f>
        <v>0</v>
      </c>
      <c r="L156" s="44">
        <f>IFERROR(VLOOKUP(C156,入荷予定貼り付け!B:C,2,0),0)</f>
        <v>0</v>
      </c>
      <c r="M156" s="44">
        <f>IFERROR(VLOOKUP(C156,入荷予定貼り付け!I:J,2,0),0)</f>
        <v>0</v>
      </c>
      <c r="N156" s="44">
        <f>IFERROR(VLOOKUP(C156,確保貼り付け!C:D,2,0),0)</f>
        <v>0</v>
      </c>
      <c r="O156" s="45">
        <f t="shared" si="11"/>
        <v>0</v>
      </c>
      <c r="P156" s="45">
        <f t="shared" si="19"/>
        <v>735</v>
      </c>
      <c r="Q156" s="45">
        <f t="shared" si="13"/>
        <v>313.33333333333331</v>
      </c>
      <c r="R156" s="41">
        <f t="shared" si="15"/>
        <v>0.57369614512471656</v>
      </c>
      <c r="S156" s="46"/>
      <c r="T156" s="46"/>
      <c r="V156" s="1"/>
    </row>
    <row r="157" spans="1:22">
      <c r="A157" s="29" t="s">
        <v>1195</v>
      </c>
      <c r="B157" s="31" t="s">
        <v>4</v>
      </c>
      <c r="C157" s="17" t="s">
        <v>299</v>
      </c>
      <c r="D157" s="24" t="s">
        <v>300</v>
      </c>
      <c r="E157" s="23"/>
      <c r="F157" s="19">
        <v>1791</v>
      </c>
      <c r="G157" s="21">
        <v>1235</v>
      </c>
      <c r="H157" s="21">
        <f>VLOOKUP(C157,[3]total230428094233!$B:$F,5,0)</f>
        <v>6291</v>
      </c>
      <c r="I157" s="21">
        <f t="shared" ref="I157:I209" si="20">H157*5/9</f>
        <v>3495</v>
      </c>
      <c r="J157" s="44">
        <f>IFERROR(VLOOKUP(C157,在庫貼り付け!B:C,2,0),0)</f>
        <v>7413</v>
      </c>
      <c r="K157" s="44">
        <f>IFERROR(VLOOKUP(C157,在庫貼り付け!F:G,2,0),0)</f>
        <v>400</v>
      </c>
      <c r="L157" s="44">
        <f>IFERROR(VLOOKUP(C157,入荷予定貼り付け!B:C,2,0),0)</f>
        <v>0</v>
      </c>
      <c r="M157" s="44">
        <f>IFERROR(VLOOKUP(C157,入荷予定貼り付け!I:J,2,0),0)</f>
        <v>0</v>
      </c>
      <c r="N157" s="44">
        <f>IFERROR(VLOOKUP(C157,確保貼り付け!C:D,2,0),0)</f>
        <v>770</v>
      </c>
      <c r="O157" s="45">
        <f t="shared" si="11"/>
        <v>-370</v>
      </c>
      <c r="P157" s="45">
        <f t="shared" si="19"/>
        <v>6643</v>
      </c>
      <c r="Q157" s="45">
        <f t="shared" si="13"/>
        <v>3148</v>
      </c>
      <c r="R157" s="41">
        <f t="shared" si="15"/>
        <v>0.44733137079226931</v>
      </c>
      <c r="S157" s="46"/>
      <c r="T157" s="46"/>
      <c r="V157" s="1"/>
    </row>
    <row r="158" spans="1:22">
      <c r="A158" s="29" t="s">
        <v>1196</v>
      </c>
      <c r="B158" s="31" t="s">
        <v>4</v>
      </c>
      <c r="C158" s="17" t="s">
        <v>303</v>
      </c>
      <c r="D158" s="24" t="s">
        <v>304</v>
      </c>
      <c r="E158" s="23"/>
      <c r="F158" s="19">
        <v>2170</v>
      </c>
      <c r="G158" s="21">
        <v>2785</v>
      </c>
      <c r="H158" s="21">
        <f>VLOOKUP(C158,[3]total230428094233!$B:$F,5,0)</f>
        <v>1889</v>
      </c>
      <c r="I158" s="21">
        <f t="shared" si="20"/>
        <v>1049.4444444444443</v>
      </c>
      <c r="J158" s="44">
        <f>IFERROR(VLOOKUP(C158,在庫貼り付け!B:C,2,0),0)</f>
        <v>3745</v>
      </c>
      <c r="K158" s="44">
        <f>IFERROR(VLOOKUP(C158,在庫貼り付け!F:G,2,0),0)</f>
        <v>0</v>
      </c>
      <c r="L158" s="44">
        <f>IFERROR(VLOOKUP(C158,入荷予定貼り付け!B:C,2,0),0)</f>
        <v>0</v>
      </c>
      <c r="M158" s="44">
        <f>IFERROR(VLOOKUP(C158,入荷予定貼り付け!I:J,2,0),0)</f>
        <v>0</v>
      </c>
      <c r="N158" s="44">
        <f>IFERROR(VLOOKUP(C158,確保貼り付け!C:D,2,0),0)</f>
        <v>0</v>
      </c>
      <c r="O158" s="45">
        <f t="shared" si="11"/>
        <v>0</v>
      </c>
      <c r="P158" s="45">
        <f t="shared" si="19"/>
        <v>3745</v>
      </c>
      <c r="Q158" s="45">
        <f t="shared" si="13"/>
        <v>2695.5555555555557</v>
      </c>
      <c r="R158" s="41">
        <f t="shared" si="15"/>
        <v>0.28022548583296242</v>
      </c>
      <c r="S158" s="46"/>
      <c r="T158" s="46"/>
      <c r="V158" s="1"/>
    </row>
    <row r="159" spans="1:22">
      <c r="A159" s="29" t="s">
        <v>1197</v>
      </c>
      <c r="B159" s="31" t="s">
        <v>4</v>
      </c>
      <c r="C159" s="17" t="s">
        <v>305</v>
      </c>
      <c r="D159" s="24" t="s">
        <v>306</v>
      </c>
      <c r="E159" s="23"/>
      <c r="F159" s="19">
        <v>12000</v>
      </c>
      <c r="G159" s="21">
        <v>12000</v>
      </c>
      <c r="H159" s="21">
        <f>VLOOKUP(C159,[3]total230428094233!$B:$F,5,0)</f>
        <v>6376</v>
      </c>
      <c r="I159" s="21">
        <f t="shared" si="20"/>
        <v>3542.2222222222222</v>
      </c>
      <c r="J159" s="44">
        <f>IFERROR(VLOOKUP(C159,在庫貼り付け!B:C,2,0),0)</f>
        <v>18809</v>
      </c>
      <c r="K159" s="44">
        <f>IFERROR(VLOOKUP(C159,在庫貼り付け!F:G,2,0),0)</f>
        <v>0</v>
      </c>
      <c r="L159" s="44">
        <f>IFERROR(VLOOKUP(C159,入荷予定貼り付け!B:C,2,0),0)</f>
        <v>0</v>
      </c>
      <c r="M159" s="44">
        <f>IFERROR(VLOOKUP(C159,入荷予定貼り付け!I:J,2,0),0)</f>
        <v>0</v>
      </c>
      <c r="N159" s="44">
        <f>IFERROR(VLOOKUP(C159,確保貼り付け!C:D,2,0),0)</f>
        <v>200</v>
      </c>
      <c r="O159" s="45">
        <f t="shared" si="11"/>
        <v>-200</v>
      </c>
      <c r="P159" s="45">
        <f t="shared" si="19"/>
        <v>18609</v>
      </c>
      <c r="Q159" s="45">
        <f t="shared" si="13"/>
        <v>15066.777777777777</v>
      </c>
      <c r="R159" s="41">
        <f t="shared" si="15"/>
        <v>0.18832591962476591</v>
      </c>
      <c r="S159" s="46"/>
      <c r="T159" s="46"/>
      <c r="V159" s="1"/>
    </row>
    <row r="160" spans="1:22">
      <c r="A160" s="29" t="s">
        <v>1198</v>
      </c>
      <c r="B160" s="31" t="s">
        <v>4</v>
      </c>
      <c r="C160" s="17" t="s">
        <v>307</v>
      </c>
      <c r="D160" s="24" t="s">
        <v>308</v>
      </c>
      <c r="E160" s="23"/>
      <c r="F160" s="19">
        <v>1239</v>
      </c>
      <c r="G160" s="21">
        <v>4390</v>
      </c>
      <c r="H160" s="21">
        <f>VLOOKUP(C160,[3]total230428094233!$B:$F,5,0)</f>
        <v>1999</v>
      </c>
      <c r="I160" s="21">
        <f t="shared" si="20"/>
        <v>1110.5555555555557</v>
      </c>
      <c r="J160" s="44">
        <f>IFERROR(VLOOKUP(C160,在庫貼り付け!B:C,2,0),0)</f>
        <v>90</v>
      </c>
      <c r="K160" s="44">
        <f>IFERROR(VLOOKUP(C160,在庫貼り付け!F:G,2,0),0)</f>
        <v>150</v>
      </c>
      <c r="L160" s="44">
        <f>IFERROR(VLOOKUP(C160,入荷予定貼り付け!B:C,2,0),0)</f>
        <v>0</v>
      </c>
      <c r="M160" s="44">
        <f>IFERROR(VLOOKUP(C160,入荷予定貼り付け!I:J,2,0),0)</f>
        <v>0</v>
      </c>
      <c r="N160" s="44">
        <f>IFERROR(VLOOKUP(C160,確保貼り付け!C:D,2,0),0)</f>
        <v>150</v>
      </c>
      <c r="O160" s="45">
        <f t="shared" si="11"/>
        <v>0</v>
      </c>
      <c r="P160" s="45">
        <f t="shared" si="19"/>
        <v>-60</v>
      </c>
      <c r="Q160" s="45">
        <f t="shared" si="13"/>
        <v>-1170.5555555555557</v>
      </c>
      <c r="R160" s="41">
        <f t="shared" si="15"/>
        <v>4.6273148148148149</v>
      </c>
      <c r="S160" s="46"/>
      <c r="T160" s="46"/>
      <c r="V160" s="1"/>
    </row>
    <row r="161" spans="1:22">
      <c r="A161" s="29" t="s">
        <v>1199</v>
      </c>
      <c r="B161" s="31" t="s">
        <v>4</v>
      </c>
      <c r="C161" s="17" t="s">
        <v>309</v>
      </c>
      <c r="D161" s="24" t="s">
        <v>310</v>
      </c>
      <c r="E161" s="23"/>
      <c r="F161" s="19">
        <v>2732</v>
      </c>
      <c r="G161" s="21">
        <v>2477</v>
      </c>
      <c r="H161" s="21">
        <f>VLOOKUP(C161,[3]total230428094233!$B:$F,5,0)</f>
        <v>2036</v>
      </c>
      <c r="I161" s="21">
        <f t="shared" si="20"/>
        <v>1131.1111111111111</v>
      </c>
      <c r="J161" s="44">
        <f>IFERROR(VLOOKUP(C161,在庫貼り付け!B:C,2,0),0)</f>
        <v>0</v>
      </c>
      <c r="K161" s="44">
        <f>IFERROR(VLOOKUP(C161,在庫貼り付け!F:G,2,0),0)</f>
        <v>0</v>
      </c>
      <c r="L161" s="44">
        <f>IFERROR(VLOOKUP(C161,入荷予定貼り付け!B:C,2,0),0)</f>
        <v>0</v>
      </c>
      <c r="M161" s="44">
        <f>IFERROR(VLOOKUP(C161,入荷予定貼り付け!I:J,2,0),0)</f>
        <v>0</v>
      </c>
      <c r="N161" s="44">
        <f>IFERROR(VLOOKUP(C161,確保貼り付け!C:D,2,0),0)</f>
        <v>0</v>
      </c>
      <c r="O161" s="45">
        <f t="shared" si="11"/>
        <v>0</v>
      </c>
      <c r="P161" s="45">
        <f t="shared" si="19"/>
        <v>0</v>
      </c>
      <c r="Q161" s="45">
        <f t="shared" si="13"/>
        <v>-1131.1111111111111</v>
      </c>
      <c r="R161" s="41" t="e">
        <f t="shared" si="15"/>
        <v>#DIV/0!</v>
      </c>
      <c r="S161" s="46"/>
      <c r="T161" s="46"/>
      <c r="V161" s="1"/>
    </row>
    <row r="162" spans="1:22">
      <c r="A162" s="29" t="s">
        <v>1200</v>
      </c>
      <c r="B162" s="31" t="s">
        <v>4</v>
      </c>
      <c r="C162" s="17" t="s">
        <v>311</v>
      </c>
      <c r="D162" s="24" t="s">
        <v>312</v>
      </c>
      <c r="E162" s="23"/>
      <c r="F162" s="19">
        <v>12340</v>
      </c>
      <c r="G162" s="21">
        <v>10150</v>
      </c>
      <c r="H162" s="21">
        <f>VLOOKUP(C162,[3]total230428094233!$B:$F,5,0)</f>
        <v>9551</v>
      </c>
      <c r="I162" s="21">
        <f t="shared" si="20"/>
        <v>5306.1111111111113</v>
      </c>
      <c r="J162" s="44">
        <f>IFERROR(VLOOKUP(C162,在庫貼り付け!B:C,2,0),0)</f>
        <v>2978</v>
      </c>
      <c r="K162" s="44">
        <f>IFERROR(VLOOKUP(C162,在庫貼り付け!F:G,2,0),0)</f>
        <v>300</v>
      </c>
      <c r="L162" s="44">
        <f>IFERROR(VLOOKUP(C162,入荷予定貼り付け!B:C,2,0),0)</f>
        <v>0</v>
      </c>
      <c r="M162" s="44">
        <f>IFERROR(VLOOKUP(C162,入荷予定貼り付け!I:J,2,0),0)</f>
        <v>0</v>
      </c>
      <c r="N162" s="44">
        <f>IFERROR(VLOOKUP(C162,確保貼り付け!C:D,2,0),0)</f>
        <v>300</v>
      </c>
      <c r="O162" s="45">
        <f t="shared" si="11"/>
        <v>0</v>
      </c>
      <c r="P162" s="45">
        <f t="shared" si="19"/>
        <v>2678</v>
      </c>
      <c r="Q162" s="45">
        <f t="shared" si="13"/>
        <v>-2628.1111111111113</v>
      </c>
      <c r="R162" s="41">
        <f t="shared" si="15"/>
        <v>1.618703816690394</v>
      </c>
      <c r="S162" s="46"/>
      <c r="T162" s="46"/>
      <c r="V162" s="157" t="s">
        <v>2811</v>
      </c>
    </row>
    <row r="163" spans="1:22">
      <c r="A163" s="29" t="s">
        <v>1201</v>
      </c>
      <c r="B163" s="31" t="s">
        <v>4</v>
      </c>
      <c r="C163" s="17" t="s">
        <v>2897</v>
      </c>
      <c r="D163" s="24" t="s">
        <v>314</v>
      </c>
      <c r="E163" s="23"/>
      <c r="F163" s="19">
        <v>26335</v>
      </c>
      <c r="G163" s="21">
        <v>47559</v>
      </c>
      <c r="H163" s="21">
        <f>VLOOKUP(C163,[3]total230428094233!$B:$F,5,0)</f>
        <v>37096</v>
      </c>
      <c r="I163" s="21">
        <f t="shared" si="20"/>
        <v>20608.888888888891</v>
      </c>
      <c r="J163" s="44">
        <f>IFERROR(VLOOKUP(C163,在庫貼り付け!B:C,2,0),0)</f>
        <v>10499</v>
      </c>
      <c r="K163" s="44">
        <f>IFERROR(VLOOKUP(C163,在庫貼り付け!F:G,2,0),0)</f>
        <v>200</v>
      </c>
      <c r="L163" s="44">
        <f>IFERROR(VLOOKUP(C163,入荷予定貼り付け!B:C,2,0),0)</f>
        <v>5000</v>
      </c>
      <c r="M163" s="44">
        <f>IFERROR(VLOOKUP(C163,入荷予定貼り付け!I:J,2,0),0)</f>
        <v>0</v>
      </c>
      <c r="N163" s="44">
        <f>IFERROR(VLOOKUP(C163,確保貼り付け!C:D,2,0),0)</f>
        <v>1126</v>
      </c>
      <c r="O163" s="45">
        <f t="shared" si="11"/>
        <v>-926</v>
      </c>
      <c r="P163" s="45">
        <f t="shared" si="19"/>
        <v>14373</v>
      </c>
      <c r="Q163" s="45">
        <f t="shared" si="13"/>
        <v>-6235.8888888888905</v>
      </c>
      <c r="R163" s="41">
        <f t="shared" si="15"/>
        <v>1.9262444049807357</v>
      </c>
      <c r="S163" s="46"/>
      <c r="T163" s="46"/>
      <c r="V163" s="157" t="s">
        <v>2820</v>
      </c>
    </row>
    <row r="164" spans="1:22">
      <c r="A164" s="29" t="s">
        <v>1202</v>
      </c>
      <c r="B164" s="31" t="s">
        <v>4</v>
      </c>
      <c r="C164" s="17" t="s">
        <v>315</v>
      </c>
      <c r="D164" s="24" t="s">
        <v>316</v>
      </c>
      <c r="E164" s="23"/>
      <c r="F164" s="19">
        <v>907</v>
      </c>
      <c r="G164" s="21">
        <v>943</v>
      </c>
      <c r="H164" s="21">
        <f>VLOOKUP(C164,[3]total230428094233!$B:$F,5,0)</f>
        <v>462</v>
      </c>
      <c r="I164" s="21">
        <f t="shared" si="20"/>
        <v>256.66666666666669</v>
      </c>
      <c r="J164" s="44">
        <f>IFERROR(VLOOKUP(C164,在庫貼り付け!B:C,2,0),0)</f>
        <v>0</v>
      </c>
      <c r="K164" s="44">
        <f>IFERROR(VLOOKUP(C164,在庫貼り付け!F:G,2,0),0)</f>
        <v>0</v>
      </c>
      <c r="L164" s="44">
        <f>IFERROR(VLOOKUP(C164,入荷予定貼り付け!B:C,2,0),0)</f>
        <v>0</v>
      </c>
      <c r="M164" s="44">
        <f>IFERROR(VLOOKUP(C164,入荷予定貼り付け!I:J,2,0),0)</f>
        <v>0</v>
      </c>
      <c r="N164" s="44">
        <f>IFERROR(VLOOKUP(C164,確保貼り付け!C:D,2,0),0)</f>
        <v>0</v>
      </c>
      <c r="O164" s="45">
        <f t="shared" si="11"/>
        <v>0</v>
      </c>
      <c r="P164" s="45">
        <f t="shared" si="19"/>
        <v>0</v>
      </c>
      <c r="Q164" s="45">
        <f t="shared" si="13"/>
        <v>-256.66666666666669</v>
      </c>
      <c r="R164" s="41" t="e">
        <f t="shared" si="15"/>
        <v>#DIV/0!</v>
      </c>
      <c r="S164" s="46"/>
      <c r="T164" s="46"/>
      <c r="V164" s="157" t="s">
        <v>2809</v>
      </c>
    </row>
    <row r="165" spans="1:22">
      <c r="A165" s="29" t="s">
        <v>1203</v>
      </c>
      <c r="B165" s="31" t="s">
        <v>4</v>
      </c>
      <c r="C165" s="17" t="s">
        <v>317</v>
      </c>
      <c r="D165" s="24" t="s">
        <v>318</v>
      </c>
      <c r="E165" s="23"/>
      <c r="F165" s="19">
        <v>12503</v>
      </c>
      <c r="G165" s="21">
        <v>14579</v>
      </c>
      <c r="H165" s="21">
        <f>VLOOKUP(C165,[3]total230428094233!$B:$F,5,0)</f>
        <v>12271</v>
      </c>
      <c r="I165" s="21">
        <f t="shared" si="20"/>
        <v>6817.2222222222226</v>
      </c>
      <c r="J165" s="44">
        <f>IFERROR(VLOOKUP(C165,在庫貼り付け!B:C,2,0),0)</f>
        <v>7365</v>
      </c>
      <c r="K165" s="44">
        <f>IFERROR(VLOOKUP(C165,在庫貼り付け!F:G,2,0),0)</f>
        <v>0</v>
      </c>
      <c r="L165" s="44">
        <f>IFERROR(VLOOKUP(C165,入荷予定貼り付け!B:C,2,0),0)</f>
        <v>0</v>
      </c>
      <c r="M165" s="44">
        <f>IFERROR(VLOOKUP(C165,入荷予定貼り付け!I:J,2,0),0)</f>
        <v>0</v>
      </c>
      <c r="N165" s="44">
        <f>IFERROR(VLOOKUP(C165,確保貼り付け!C:D,2,0),0)</f>
        <v>0</v>
      </c>
      <c r="O165" s="45">
        <f t="shared" si="11"/>
        <v>0</v>
      </c>
      <c r="P165" s="45">
        <f t="shared" si="19"/>
        <v>7365</v>
      </c>
      <c r="Q165" s="45">
        <f t="shared" si="13"/>
        <v>547.77777777777737</v>
      </c>
      <c r="R165" s="41">
        <f t="shared" si="15"/>
        <v>0.92562419853662226</v>
      </c>
      <c r="S165" s="46"/>
      <c r="T165" s="46"/>
      <c r="V165" s="157" t="s">
        <v>2810</v>
      </c>
    </row>
    <row r="166" spans="1:22">
      <c r="A166" s="29" t="s">
        <v>1204</v>
      </c>
      <c r="B166" s="31" t="s">
        <v>4</v>
      </c>
      <c r="C166" s="17" t="s">
        <v>319</v>
      </c>
      <c r="D166" s="24" t="s">
        <v>320</v>
      </c>
      <c r="E166" s="23"/>
      <c r="F166" s="19">
        <v>9898</v>
      </c>
      <c r="G166" s="21">
        <v>6601</v>
      </c>
      <c r="H166" s="21">
        <f>VLOOKUP(C166,[3]total230428094233!$B:$F,5,0)</f>
        <v>6785</v>
      </c>
      <c r="I166" s="21">
        <f t="shared" si="20"/>
        <v>3769.4444444444443</v>
      </c>
      <c r="J166" s="44">
        <f>IFERROR(VLOOKUP(C166,在庫貼り付け!B:C,2,0),0)</f>
        <v>4423</v>
      </c>
      <c r="K166" s="44">
        <f>IFERROR(VLOOKUP(C166,在庫貼り付け!F:G,2,0),0)</f>
        <v>0</v>
      </c>
      <c r="L166" s="44">
        <f>IFERROR(VLOOKUP(C166,入荷予定貼り付け!B:C,2,0),0)</f>
        <v>0</v>
      </c>
      <c r="M166" s="44">
        <f>IFERROR(VLOOKUP(C166,入荷予定貼り付け!I:J,2,0),0)</f>
        <v>0</v>
      </c>
      <c r="N166" s="44">
        <f>IFERROR(VLOOKUP(C166,確保貼り付け!C:D,2,0),0)</f>
        <v>0</v>
      </c>
      <c r="O166" s="45">
        <f t="shared" si="11"/>
        <v>0</v>
      </c>
      <c r="P166" s="45">
        <f t="shared" si="19"/>
        <v>4423</v>
      </c>
      <c r="Q166" s="45">
        <f t="shared" si="13"/>
        <v>653.55555555555566</v>
      </c>
      <c r="R166" s="41">
        <f t="shared" si="15"/>
        <v>0.85223704373602627</v>
      </c>
      <c r="S166" s="46"/>
      <c r="T166" s="46"/>
      <c r="V166" s="1"/>
    </row>
    <row r="167" spans="1:22">
      <c r="A167" s="29" t="s">
        <v>1205</v>
      </c>
      <c r="B167" s="31" t="s">
        <v>4</v>
      </c>
      <c r="C167" s="17" t="s">
        <v>321</v>
      </c>
      <c r="D167" s="24" t="s">
        <v>322</v>
      </c>
      <c r="E167" s="23"/>
      <c r="F167" s="19">
        <v>10228</v>
      </c>
      <c r="G167" s="21">
        <v>9171</v>
      </c>
      <c r="H167" s="21">
        <f>VLOOKUP(C167,[3]total230428094233!$B:$F,5,0)</f>
        <v>10939</v>
      </c>
      <c r="I167" s="21">
        <f t="shared" si="20"/>
        <v>6077.2222222222226</v>
      </c>
      <c r="J167" s="44">
        <f>IFERROR(VLOOKUP(C167,在庫貼り付け!B:C,2,0),0)</f>
        <v>6821</v>
      </c>
      <c r="K167" s="44">
        <f>IFERROR(VLOOKUP(C167,在庫貼り付け!F:G,2,0),0)</f>
        <v>0</v>
      </c>
      <c r="L167" s="44">
        <f>IFERROR(VLOOKUP(C167,入荷予定貼り付け!B:C,2,0),0)</f>
        <v>0</v>
      </c>
      <c r="M167" s="44">
        <f>IFERROR(VLOOKUP(C167,入荷予定貼り付け!I:J,2,0),0)</f>
        <v>0</v>
      </c>
      <c r="N167" s="44">
        <f>IFERROR(VLOOKUP(C167,確保貼り付け!C:D,2,0),0)</f>
        <v>0</v>
      </c>
      <c r="O167" s="45">
        <f t="shared" si="11"/>
        <v>0</v>
      </c>
      <c r="P167" s="45">
        <f t="shared" si="19"/>
        <v>6821</v>
      </c>
      <c r="Q167" s="45">
        <f t="shared" si="13"/>
        <v>743.77777777777737</v>
      </c>
      <c r="R167" s="41">
        <f t="shared" si="15"/>
        <v>0.89095766342504368</v>
      </c>
      <c r="S167" s="46"/>
      <c r="T167" s="46"/>
      <c r="V167" s="1"/>
    </row>
    <row r="168" spans="1:22">
      <c r="A168" s="29" t="s">
        <v>1206</v>
      </c>
      <c r="B168" s="31" t="s">
        <v>4</v>
      </c>
      <c r="C168" s="6" t="s">
        <v>260</v>
      </c>
      <c r="D168" s="20" t="s">
        <v>261</v>
      </c>
      <c r="E168" s="19"/>
      <c r="F168" s="19">
        <v>573</v>
      </c>
      <c r="G168" s="21">
        <v>1775</v>
      </c>
      <c r="H168" s="21">
        <f>VLOOKUP(C168,[3]total230428094233!$B:$F,5,0)</f>
        <v>1247</v>
      </c>
      <c r="I168" s="21">
        <f t="shared" si="20"/>
        <v>692.77777777777783</v>
      </c>
      <c r="J168" s="44">
        <f>IFERROR(VLOOKUP(C168,在庫貼り付け!B:C,2,0),0)</f>
        <v>1479</v>
      </c>
      <c r="K168" s="44">
        <f>IFERROR(VLOOKUP(C168,在庫貼り付け!F:G,2,0),0)</f>
        <v>0</v>
      </c>
      <c r="L168" s="44">
        <f>IFERROR(VLOOKUP(C168,入荷予定貼り付け!B:C,2,0),0)</f>
        <v>0</v>
      </c>
      <c r="M168" s="44">
        <f>IFERROR(VLOOKUP(C168,入荷予定貼り付け!I:J,2,0),0)</f>
        <v>0</v>
      </c>
      <c r="N168" s="44">
        <f>IFERROR(VLOOKUP(C168,確保貼り付け!C:D,2,0),0)</f>
        <v>0</v>
      </c>
      <c r="O168" s="45">
        <f t="shared" si="11"/>
        <v>0</v>
      </c>
      <c r="P168" s="45">
        <f t="shared" si="19"/>
        <v>1479</v>
      </c>
      <c r="Q168" s="45">
        <f t="shared" si="13"/>
        <v>786.22222222222217</v>
      </c>
      <c r="R168" s="41">
        <f t="shared" si="15"/>
        <v>0.4684095860566449</v>
      </c>
      <c r="S168" s="46"/>
      <c r="T168" s="46"/>
      <c r="V168" s="1"/>
    </row>
    <row r="169" spans="1:22">
      <c r="A169" s="29" t="s">
        <v>1207</v>
      </c>
      <c r="B169" s="31" t="s">
        <v>4</v>
      </c>
      <c r="C169" s="17" t="s">
        <v>323</v>
      </c>
      <c r="D169" s="24" t="s">
        <v>324</v>
      </c>
      <c r="E169" s="23"/>
      <c r="F169" s="19">
        <v>4048</v>
      </c>
      <c r="G169" s="21">
        <v>1912</v>
      </c>
      <c r="H169" s="21">
        <f>VLOOKUP(C169,[3]total230428094233!$B:$F,5,0)</f>
        <v>2000</v>
      </c>
      <c r="I169" s="21">
        <f t="shared" si="20"/>
        <v>1111.1111111111111</v>
      </c>
      <c r="J169" s="44">
        <f>IFERROR(VLOOKUP(C169,在庫貼り付け!B:C,2,0),0)</f>
        <v>0</v>
      </c>
      <c r="K169" s="44">
        <f>IFERROR(VLOOKUP(C169,在庫貼り付け!F:G,2,0),0)</f>
        <v>0</v>
      </c>
      <c r="L169" s="44">
        <f>IFERROR(VLOOKUP(C169,入荷予定貼り付け!B:C,2,0),0)</f>
        <v>0</v>
      </c>
      <c r="M169" s="44">
        <f>IFERROR(VLOOKUP(C169,入荷予定貼り付け!I:J,2,0),0)</f>
        <v>0</v>
      </c>
      <c r="N169" s="44">
        <f>IFERROR(VLOOKUP(C169,確保貼り付け!C:D,2,0),0)</f>
        <v>0</v>
      </c>
      <c r="O169" s="45">
        <f t="shared" si="11"/>
        <v>0</v>
      </c>
      <c r="P169" s="45">
        <f t="shared" si="19"/>
        <v>0</v>
      </c>
      <c r="Q169" s="45">
        <f t="shared" si="13"/>
        <v>-1111.1111111111111</v>
      </c>
      <c r="R169" s="41" t="e">
        <f t="shared" si="15"/>
        <v>#DIV/0!</v>
      </c>
      <c r="S169" s="46"/>
      <c r="T169" s="46"/>
      <c r="V169" s="1"/>
    </row>
    <row r="170" spans="1:22">
      <c r="A170" s="29" t="s">
        <v>1208</v>
      </c>
      <c r="B170" s="31" t="s">
        <v>4</v>
      </c>
      <c r="C170" s="17" t="s">
        <v>325</v>
      </c>
      <c r="D170" s="24" t="s">
        <v>326</v>
      </c>
      <c r="E170" s="23"/>
      <c r="F170" s="19">
        <v>1310</v>
      </c>
      <c r="G170" s="21">
        <v>1493</v>
      </c>
      <c r="H170" s="21">
        <f>VLOOKUP(C170,[3]total230428094233!$B:$F,5,0)</f>
        <v>1521</v>
      </c>
      <c r="I170" s="21">
        <f t="shared" si="20"/>
        <v>845</v>
      </c>
      <c r="J170" s="44">
        <f>IFERROR(VLOOKUP(C170,在庫貼り付け!B:C,2,0),0)</f>
        <v>0</v>
      </c>
      <c r="K170" s="44">
        <f>IFERROR(VLOOKUP(C170,在庫貼り付け!F:G,2,0),0)</f>
        <v>0</v>
      </c>
      <c r="L170" s="44">
        <f>IFERROR(VLOOKUP(C170,入荷予定貼り付け!B:C,2,0),0)</f>
        <v>0</v>
      </c>
      <c r="M170" s="44">
        <f>IFERROR(VLOOKUP(C170,入荷予定貼り付け!I:J,2,0),0)</f>
        <v>0</v>
      </c>
      <c r="N170" s="44">
        <f>IFERROR(VLOOKUP(C170,確保貼り付け!C:D,2,0),0)</f>
        <v>0</v>
      </c>
      <c r="O170" s="45">
        <f t="shared" si="11"/>
        <v>0</v>
      </c>
      <c r="P170" s="45">
        <f t="shared" si="19"/>
        <v>0</v>
      </c>
      <c r="Q170" s="45">
        <f t="shared" si="13"/>
        <v>-845</v>
      </c>
      <c r="R170" s="41" t="e">
        <f t="shared" si="15"/>
        <v>#DIV/0!</v>
      </c>
      <c r="S170" s="46"/>
      <c r="T170" s="46"/>
      <c r="V170" s="1"/>
    </row>
    <row r="171" spans="1:22">
      <c r="A171" s="29" t="s">
        <v>1209</v>
      </c>
      <c r="B171" s="31" t="s">
        <v>4</v>
      </c>
      <c r="C171" s="6" t="s">
        <v>262</v>
      </c>
      <c r="D171" s="20" t="s">
        <v>263</v>
      </c>
      <c r="E171" s="19"/>
      <c r="F171" s="19">
        <v>1730</v>
      </c>
      <c r="G171" s="21">
        <v>1717</v>
      </c>
      <c r="H171" s="21">
        <f>VLOOKUP(C171,[3]total230428094233!$B:$F,5,0)</f>
        <v>1798</v>
      </c>
      <c r="I171" s="21">
        <f t="shared" si="20"/>
        <v>998.88888888888891</v>
      </c>
      <c r="J171" s="44">
        <f>IFERROR(VLOOKUP(C171,在庫貼り付け!B:C,2,0),0)</f>
        <v>1697</v>
      </c>
      <c r="K171" s="44">
        <f>IFERROR(VLOOKUP(C171,在庫貼り付け!F:G,2,0),0)</f>
        <v>0</v>
      </c>
      <c r="L171" s="44">
        <f>IFERROR(VLOOKUP(C171,入荷予定貼り付け!B:C,2,0),0)</f>
        <v>0</v>
      </c>
      <c r="M171" s="44">
        <f>IFERROR(VLOOKUP(C171,入荷予定貼り付け!I:J,2,0),0)</f>
        <v>0</v>
      </c>
      <c r="N171" s="44">
        <f>IFERROR(VLOOKUP(C171,確保貼り付け!C:D,2,0),0)</f>
        <v>0</v>
      </c>
      <c r="O171" s="45">
        <f t="shared" si="11"/>
        <v>0</v>
      </c>
      <c r="P171" s="45">
        <f t="shared" si="19"/>
        <v>1697</v>
      </c>
      <c r="Q171" s="45">
        <f t="shared" si="13"/>
        <v>698.11111111111109</v>
      </c>
      <c r="R171" s="41">
        <f t="shared" si="15"/>
        <v>0.58862044130164348</v>
      </c>
      <c r="S171" s="46"/>
      <c r="T171" s="46"/>
      <c r="V171" s="1"/>
    </row>
    <row r="172" spans="1:22">
      <c r="A172" s="29" t="s">
        <v>1210</v>
      </c>
      <c r="B172" s="31" t="s">
        <v>4</v>
      </c>
      <c r="C172" s="17" t="s">
        <v>327</v>
      </c>
      <c r="D172" s="24" t="s">
        <v>328</v>
      </c>
      <c r="E172" s="23"/>
      <c r="F172" s="19">
        <v>1710</v>
      </c>
      <c r="G172" s="21">
        <v>1333</v>
      </c>
      <c r="H172" s="21">
        <f>VLOOKUP(C172,[3]total230428094233!$B:$F,5,0)</f>
        <v>1139</v>
      </c>
      <c r="I172" s="21">
        <f t="shared" si="20"/>
        <v>632.77777777777783</v>
      </c>
      <c r="J172" s="44">
        <f>IFERROR(VLOOKUP(C172,在庫貼り付け!B:C,2,0),0)</f>
        <v>1407</v>
      </c>
      <c r="K172" s="44">
        <f>IFERROR(VLOOKUP(C172,在庫貼り付け!F:G,2,0),0)</f>
        <v>0</v>
      </c>
      <c r="L172" s="44">
        <f>IFERROR(VLOOKUP(C172,入荷予定貼り付け!B:C,2,0),0)</f>
        <v>0</v>
      </c>
      <c r="M172" s="44">
        <f>IFERROR(VLOOKUP(C172,入荷予定貼り付け!I:J,2,0),0)</f>
        <v>0</v>
      </c>
      <c r="N172" s="44">
        <f>IFERROR(VLOOKUP(C172,確保貼り付け!C:D,2,0),0)</f>
        <v>0</v>
      </c>
      <c r="O172" s="45">
        <f t="shared" si="11"/>
        <v>0</v>
      </c>
      <c r="P172" s="45">
        <f t="shared" si="19"/>
        <v>1407</v>
      </c>
      <c r="Q172" s="45">
        <f t="shared" si="13"/>
        <v>774.22222222222217</v>
      </c>
      <c r="R172" s="41">
        <f t="shared" si="15"/>
        <v>0.44973544973544977</v>
      </c>
      <c r="S172" s="46"/>
      <c r="T172" s="46"/>
      <c r="V172" s="1"/>
    </row>
    <row r="173" spans="1:22" s="152" customFormat="1" ht="15.75">
      <c r="A173" s="29" t="s">
        <v>1211</v>
      </c>
      <c r="B173" s="155" t="s">
        <v>4</v>
      </c>
      <c r="C173" s="153" t="s">
        <v>264</v>
      </c>
      <c r="D173" s="154" t="s">
        <v>265</v>
      </c>
      <c r="E173" s="153"/>
      <c r="F173" s="146">
        <v>4845</v>
      </c>
      <c r="G173" s="148">
        <v>7700</v>
      </c>
      <c r="H173" s="148">
        <f>VLOOKUP(C173,[3]total230428094233!$B:$F,5,0)</f>
        <v>2321</v>
      </c>
      <c r="I173" s="148">
        <f t="shared" si="20"/>
        <v>1289.4444444444443</v>
      </c>
      <c r="J173" s="148">
        <f>IFERROR(VLOOKUP(C173,在庫貼り付け!B:C,2,0),0)</f>
        <v>0</v>
      </c>
      <c r="K173" s="148">
        <f>IFERROR(VLOOKUP(C173,在庫貼り付け!F:G,2,0),0)</f>
        <v>0</v>
      </c>
      <c r="L173" s="148">
        <f>IFERROR(VLOOKUP(C173,入荷予定貼り付け!B:C,2,0),0)</f>
        <v>0</v>
      </c>
      <c r="M173" s="148">
        <f>IFERROR(VLOOKUP(C173,入荷予定貼り付け!I:J,2,0),0)</f>
        <v>0</v>
      </c>
      <c r="N173" s="148">
        <f>IFERROR(VLOOKUP(C173,確保貼り付け!C:D,2,0),0)</f>
        <v>0</v>
      </c>
      <c r="O173" s="149">
        <f t="shared" si="11"/>
        <v>0</v>
      </c>
      <c r="P173" s="149">
        <f t="shared" si="19"/>
        <v>0</v>
      </c>
      <c r="Q173" s="149">
        <f t="shared" si="13"/>
        <v>-1289.4444444444443</v>
      </c>
      <c r="R173" s="150" t="e">
        <f t="shared" si="15"/>
        <v>#DIV/0!</v>
      </c>
      <c r="S173" s="151"/>
      <c r="T173" s="151"/>
      <c r="U173" s="152" t="s">
        <v>1284</v>
      </c>
    </row>
    <row r="174" spans="1:22">
      <c r="A174" s="29" t="s">
        <v>1212</v>
      </c>
      <c r="B174" s="31" t="s">
        <v>4</v>
      </c>
      <c r="C174" s="17" t="s">
        <v>329</v>
      </c>
      <c r="D174" s="24" t="s">
        <v>330</v>
      </c>
      <c r="E174" s="23"/>
      <c r="F174" s="19">
        <v>11021</v>
      </c>
      <c r="G174" s="21">
        <v>6767</v>
      </c>
      <c r="H174" s="21">
        <f>VLOOKUP(C174,[3]total230428094233!$B:$F,5,0)</f>
        <v>4752</v>
      </c>
      <c r="I174" s="21">
        <f t="shared" si="20"/>
        <v>2640</v>
      </c>
      <c r="J174" s="44">
        <f>IFERROR(VLOOKUP(C174,在庫貼り付け!B:C,2,0),0)</f>
        <v>3694</v>
      </c>
      <c r="K174" s="44">
        <f>IFERROR(VLOOKUP(C174,在庫貼り付け!F:G,2,0),0)</f>
        <v>900</v>
      </c>
      <c r="L174" s="44">
        <f>IFERROR(VLOOKUP(C174,入荷予定貼り付け!B:C,2,0),0)</f>
        <v>7000</v>
      </c>
      <c r="M174" s="44">
        <f>IFERROR(VLOOKUP(C174,入荷予定貼り付け!I:J,2,0),0)</f>
        <v>0</v>
      </c>
      <c r="N174" s="44">
        <f>IFERROR(VLOOKUP(C174,確保貼り付け!C:D,2,0),0)</f>
        <v>1000</v>
      </c>
      <c r="O174" s="45">
        <f t="shared" si="11"/>
        <v>-100</v>
      </c>
      <c r="P174" s="45">
        <f t="shared" si="19"/>
        <v>9694</v>
      </c>
      <c r="Q174" s="45">
        <f t="shared" si="13"/>
        <v>7054</v>
      </c>
      <c r="R174" s="41">
        <f t="shared" si="15"/>
        <v>0.57466260339573361</v>
      </c>
      <c r="S174" s="46"/>
      <c r="T174" s="46"/>
      <c r="V174" s="1"/>
    </row>
    <row r="175" spans="1:22" s="152" customFormat="1" ht="15.75">
      <c r="A175" s="29" t="s">
        <v>1213</v>
      </c>
      <c r="B175" s="155" t="s">
        <v>4</v>
      </c>
      <c r="C175" s="153" t="s">
        <v>331</v>
      </c>
      <c r="D175" s="154" t="s">
        <v>1309</v>
      </c>
      <c r="E175" s="153" t="s">
        <v>186</v>
      </c>
      <c r="F175" s="146">
        <v>1700</v>
      </c>
      <c r="G175" s="148">
        <v>294</v>
      </c>
      <c r="H175" s="148">
        <f>VLOOKUP(C175,[3]total230428094233!$B:$F,5,0)</f>
        <v>222</v>
      </c>
      <c r="I175" s="148">
        <f t="shared" si="20"/>
        <v>123.33333333333333</v>
      </c>
      <c r="J175" s="148">
        <f>IFERROR(VLOOKUP(C175,在庫貼り付け!B:C,2,0),0)</f>
        <v>0</v>
      </c>
      <c r="K175" s="148">
        <f>IFERROR(VLOOKUP(C175,在庫貼り付け!F:G,2,0),0)</f>
        <v>0</v>
      </c>
      <c r="L175" s="148">
        <f>IFERROR(VLOOKUP(C175,入荷予定貼り付け!B:C,2,0),0)</f>
        <v>0</v>
      </c>
      <c r="M175" s="148">
        <f>IFERROR(VLOOKUP(C175,入荷予定貼り付け!I:J,2,0),0)</f>
        <v>0</v>
      </c>
      <c r="N175" s="148">
        <f>IFERROR(VLOOKUP(C175,確保貼り付け!C:D,2,0),0)</f>
        <v>0</v>
      </c>
      <c r="O175" s="149">
        <f t="shared" si="11"/>
        <v>0</v>
      </c>
      <c r="P175" s="149">
        <f t="shared" si="19"/>
        <v>0</v>
      </c>
      <c r="Q175" s="149">
        <f t="shared" si="13"/>
        <v>-123.33333333333333</v>
      </c>
      <c r="R175" s="150" t="e">
        <f t="shared" si="15"/>
        <v>#DIV/0!</v>
      </c>
      <c r="S175" s="151"/>
      <c r="T175" s="151"/>
      <c r="U175" s="152" t="s">
        <v>1284</v>
      </c>
    </row>
    <row r="176" spans="1:22">
      <c r="A176" s="29" t="s">
        <v>1214</v>
      </c>
      <c r="B176" s="31" t="s">
        <v>4</v>
      </c>
      <c r="C176" s="17" t="s">
        <v>266</v>
      </c>
      <c r="D176" s="24" t="s">
        <v>1266</v>
      </c>
      <c r="E176" s="23"/>
      <c r="F176" s="19">
        <v>2398</v>
      </c>
      <c r="G176" s="21">
        <v>1863</v>
      </c>
      <c r="H176" s="21">
        <f>VLOOKUP(C176,[3]total230428094233!$B:$F,5,0)</f>
        <v>1321</v>
      </c>
      <c r="I176" s="21">
        <f t="shared" si="20"/>
        <v>733.88888888888891</v>
      </c>
      <c r="J176" s="44">
        <f>IFERROR(VLOOKUP(C176,在庫貼り付け!B:C,2,0),0)</f>
        <v>5</v>
      </c>
      <c r="K176" s="44">
        <f>IFERROR(VLOOKUP(C176,在庫貼り付け!F:G,2,0),0)</f>
        <v>0</v>
      </c>
      <c r="L176" s="44">
        <f>IFERROR(VLOOKUP(C176,入荷予定貼り付け!B:C,2,0),0)</f>
        <v>0</v>
      </c>
      <c r="M176" s="44">
        <f>IFERROR(VLOOKUP(C176,入荷予定貼り付け!I:J,2,0),0)</f>
        <v>0</v>
      </c>
      <c r="N176" s="44">
        <f>IFERROR(VLOOKUP(C176,確保貼り付け!C:D,2,0),0)</f>
        <v>0</v>
      </c>
      <c r="O176" s="45">
        <f t="shared" si="11"/>
        <v>0</v>
      </c>
      <c r="P176" s="45">
        <f t="shared" si="19"/>
        <v>5</v>
      </c>
      <c r="Q176" s="45">
        <f t="shared" si="13"/>
        <v>-728.88888888888891</v>
      </c>
      <c r="R176" s="41">
        <f t="shared" si="15"/>
        <v>146.77777777777777</v>
      </c>
      <c r="S176" s="46"/>
      <c r="T176" s="46"/>
      <c r="V176" s="1"/>
    </row>
    <row r="177" spans="1:22">
      <c r="A177" s="29" t="s">
        <v>1215</v>
      </c>
      <c r="B177" s="31" t="s">
        <v>4</v>
      </c>
      <c r="C177" s="17" t="s">
        <v>267</v>
      </c>
      <c r="D177" s="24" t="s">
        <v>1265</v>
      </c>
      <c r="E177" s="23"/>
      <c r="F177" s="19">
        <v>5642</v>
      </c>
      <c r="G177" s="21">
        <v>200</v>
      </c>
      <c r="H177" s="21"/>
      <c r="I177" s="21">
        <f t="shared" si="20"/>
        <v>0</v>
      </c>
      <c r="J177" s="44">
        <f>IFERROR(VLOOKUP(C177,在庫貼り付け!B:C,2,0),0)</f>
        <v>955</v>
      </c>
      <c r="K177" s="44">
        <f>IFERROR(VLOOKUP(C177,在庫貼り付け!F:G,2,0),0)</f>
        <v>0</v>
      </c>
      <c r="L177" s="44">
        <f>IFERROR(VLOOKUP(C177,入荷予定貼り付け!B:C,2,0),0)</f>
        <v>0</v>
      </c>
      <c r="M177" s="44">
        <f>IFERROR(VLOOKUP(C177,入荷予定貼り付け!I:J,2,0),0)</f>
        <v>0</v>
      </c>
      <c r="N177" s="44">
        <f>IFERROR(VLOOKUP(C177,確保貼り付け!C:D,2,0),0)</f>
        <v>0</v>
      </c>
      <c r="O177" s="45">
        <f t="shared" si="11"/>
        <v>0</v>
      </c>
      <c r="P177" s="45">
        <f t="shared" si="19"/>
        <v>955</v>
      </c>
      <c r="Q177" s="45">
        <f t="shared" si="13"/>
        <v>955</v>
      </c>
      <c r="R177" s="41">
        <f t="shared" si="15"/>
        <v>0</v>
      </c>
      <c r="S177" s="46"/>
      <c r="T177" s="46"/>
      <c r="V177" s="1"/>
    </row>
    <row r="178" spans="1:22">
      <c r="A178" s="29" t="s">
        <v>1216</v>
      </c>
      <c r="B178" s="31" t="s">
        <v>4</v>
      </c>
      <c r="C178" s="17" t="s">
        <v>332</v>
      </c>
      <c r="D178" s="24" t="s">
        <v>333</v>
      </c>
      <c r="E178" s="23"/>
      <c r="F178" s="19">
        <v>428</v>
      </c>
      <c r="G178" s="21">
        <v>1103</v>
      </c>
      <c r="H178" s="21">
        <f>VLOOKUP(C178,[3]total230428094233!$B:$F,5,0)</f>
        <v>757</v>
      </c>
      <c r="I178" s="21">
        <f t="shared" si="20"/>
        <v>420.55555555555554</v>
      </c>
      <c r="J178" s="44">
        <f>IFERROR(VLOOKUP(C178,在庫貼り付け!B:C,2,0),0)</f>
        <v>160</v>
      </c>
      <c r="K178" s="44">
        <f>IFERROR(VLOOKUP(C178,在庫貼り付け!F:G,2,0),0)</f>
        <v>0</v>
      </c>
      <c r="L178" s="44">
        <f>IFERROR(VLOOKUP(C178,入荷予定貼り付け!B:C,2,0),0)</f>
        <v>0</v>
      </c>
      <c r="M178" s="44">
        <f>IFERROR(VLOOKUP(C178,入荷予定貼り付け!I:J,2,0),0)</f>
        <v>0</v>
      </c>
      <c r="N178" s="44">
        <f>IFERROR(VLOOKUP(C178,確保貼り付け!C:D,2,0),0)</f>
        <v>0</v>
      </c>
      <c r="O178" s="45">
        <f t="shared" si="11"/>
        <v>0</v>
      </c>
      <c r="P178" s="45">
        <f t="shared" si="19"/>
        <v>160</v>
      </c>
      <c r="Q178" s="45">
        <f t="shared" si="13"/>
        <v>-260.55555555555554</v>
      </c>
      <c r="R178" s="41">
        <f t="shared" si="15"/>
        <v>2.6284722222222223</v>
      </c>
      <c r="S178" s="46"/>
      <c r="T178" s="46"/>
      <c r="V178" s="1"/>
    </row>
    <row r="179" spans="1:22">
      <c r="A179" s="29" t="s">
        <v>1217</v>
      </c>
      <c r="B179" s="31" t="s">
        <v>4</v>
      </c>
      <c r="C179" s="17" t="s">
        <v>268</v>
      </c>
      <c r="D179" s="24" t="s">
        <v>269</v>
      </c>
      <c r="E179" s="23"/>
      <c r="F179" s="19">
        <v>1178</v>
      </c>
      <c r="G179" s="21">
        <v>1650</v>
      </c>
      <c r="H179" s="21">
        <f>VLOOKUP(C179,[3]total230428094233!$B:$F,5,0)</f>
        <v>1288</v>
      </c>
      <c r="I179" s="21">
        <f t="shared" si="20"/>
        <v>715.55555555555554</v>
      </c>
      <c r="J179" s="44">
        <f>IFERROR(VLOOKUP(C179,在庫貼り付け!B:C,2,0),0)</f>
        <v>0</v>
      </c>
      <c r="K179" s="44">
        <f>IFERROR(VLOOKUP(C179,在庫貼り付け!F:G,2,0),0)</f>
        <v>0</v>
      </c>
      <c r="L179" s="44">
        <f>IFERROR(VLOOKUP(C179,入荷予定貼り付け!B:C,2,0),0)</f>
        <v>0</v>
      </c>
      <c r="M179" s="44">
        <f>IFERROR(VLOOKUP(C179,入荷予定貼り付け!I:J,2,0),0)</f>
        <v>0</v>
      </c>
      <c r="N179" s="44">
        <f>IFERROR(VLOOKUP(C179,確保貼り付け!C:D,2,0),0)</f>
        <v>0</v>
      </c>
      <c r="O179" s="45">
        <f t="shared" si="11"/>
        <v>0</v>
      </c>
      <c r="P179" s="45">
        <f t="shared" si="19"/>
        <v>0</v>
      </c>
      <c r="Q179" s="45">
        <f t="shared" si="13"/>
        <v>-715.55555555555554</v>
      </c>
      <c r="R179" s="41" t="e">
        <f t="shared" si="15"/>
        <v>#DIV/0!</v>
      </c>
      <c r="S179" s="46"/>
      <c r="T179" s="46"/>
      <c r="V179" s="1"/>
    </row>
    <row r="180" spans="1:22">
      <c r="A180" s="29" t="s">
        <v>1218</v>
      </c>
      <c r="B180" s="31" t="s">
        <v>4</v>
      </c>
      <c r="C180" s="17" t="s">
        <v>270</v>
      </c>
      <c r="D180" s="24" t="s">
        <v>271</v>
      </c>
      <c r="E180" s="23"/>
      <c r="F180" s="19">
        <v>3399</v>
      </c>
      <c r="G180" s="21">
        <v>3090</v>
      </c>
      <c r="H180" s="21">
        <f>VLOOKUP(C180,[3]total230428094233!$B:$F,5,0)</f>
        <v>3600</v>
      </c>
      <c r="I180" s="21">
        <f t="shared" si="20"/>
        <v>2000</v>
      </c>
      <c r="J180" s="44">
        <f>IFERROR(VLOOKUP(C180,在庫貼り付け!B:C,2,0),0)</f>
        <v>778</v>
      </c>
      <c r="K180" s="44">
        <f>IFERROR(VLOOKUP(C180,在庫貼り付け!F:G,2,0),0)</f>
        <v>128</v>
      </c>
      <c r="L180" s="44">
        <f>IFERROR(VLOOKUP(C180,入荷予定貼り付け!B:C,2,0),0)</f>
        <v>0</v>
      </c>
      <c r="M180" s="44">
        <f>IFERROR(VLOOKUP(C180,入荷予定貼り付け!I:J,2,0),0)</f>
        <v>0</v>
      </c>
      <c r="N180" s="44">
        <f>IFERROR(VLOOKUP(C180,確保貼り付け!C:D,2,0),0)</f>
        <v>128</v>
      </c>
      <c r="O180" s="45">
        <f t="shared" si="11"/>
        <v>0</v>
      </c>
      <c r="P180" s="45">
        <f t="shared" si="19"/>
        <v>650</v>
      </c>
      <c r="Q180" s="45">
        <f t="shared" si="13"/>
        <v>-1350</v>
      </c>
      <c r="R180" s="41">
        <f t="shared" si="15"/>
        <v>2.2075055187637971</v>
      </c>
      <c r="S180" s="46"/>
      <c r="T180" s="46"/>
      <c r="V180" s="1"/>
    </row>
    <row r="181" spans="1:22" s="152" customFormat="1" ht="15.75">
      <c r="A181" s="29" t="s">
        <v>1219</v>
      </c>
      <c r="B181" s="155" t="s">
        <v>4</v>
      </c>
      <c r="C181" s="153" t="s">
        <v>713</v>
      </c>
      <c r="D181" s="154" t="s">
        <v>1310</v>
      </c>
      <c r="E181" s="153"/>
      <c r="F181" s="146" t="e">
        <f>VLOOKUP(C181,#REF!,17,0 )</f>
        <v>#REF!</v>
      </c>
      <c r="G181" s="148">
        <v>18471</v>
      </c>
      <c r="H181" s="148">
        <f>VLOOKUP(C181,[3]total230428094233!$B:$F,5,0)</f>
        <v>15387</v>
      </c>
      <c r="I181" s="148">
        <f t="shared" si="20"/>
        <v>8548.3333333333339</v>
      </c>
      <c r="J181" s="148">
        <f>IFERROR(VLOOKUP(C181,在庫貼り付け!B:C,2,0),0)</f>
        <v>0</v>
      </c>
      <c r="K181" s="148">
        <f>IFERROR(VLOOKUP(C181,在庫貼り付け!F:G,2,0),0)</f>
        <v>0</v>
      </c>
      <c r="L181" s="148">
        <f>IFERROR(VLOOKUP(C181,入荷予定貼り付け!B:C,2,0),0)</f>
        <v>0</v>
      </c>
      <c r="M181" s="148">
        <f>IFERROR(VLOOKUP(C181,入荷予定貼り付け!I:J,2,0),0)</f>
        <v>0</v>
      </c>
      <c r="N181" s="148">
        <f>IFERROR(VLOOKUP(C181,確保貼り付け!C:D,2,0),0)</f>
        <v>0</v>
      </c>
      <c r="O181" s="149">
        <f t="shared" si="11"/>
        <v>0</v>
      </c>
      <c r="P181" s="149">
        <f t="shared" si="19"/>
        <v>0</v>
      </c>
      <c r="Q181" s="149">
        <f t="shared" si="13"/>
        <v>-8548.3333333333339</v>
      </c>
      <c r="R181" s="150" t="e">
        <f t="shared" si="15"/>
        <v>#DIV/0!</v>
      </c>
      <c r="S181" s="151"/>
      <c r="T181" s="151"/>
      <c r="U181" s="152" t="s">
        <v>1284</v>
      </c>
    </row>
    <row r="182" spans="1:22">
      <c r="A182" s="29" t="s">
        <v>1220</v>
      </c>
      <c r="B182" s="31" t="s">
        <v>4</v>
      </c>
      <c r="C182" s="17" t="s">
        <v>273</v>
      </c>
      <c r="D182" s="24" t="s">
        <v>274</v>
      </c>
      <c r="E182" s="23"/>
      <c r="F182" s="19">
        <v>1919</v>
      </c>
      <c r="G182" s="21">
        <v>2904</v>
      </c>
      <c r="H182" s="21">
        <f>VLOOKUP(C182,[3]total230428094233!$B:$F,5,0)</f>
        <v>1985</v>
      </c>
      <c r="I182" s="21">
        <f t="shared" si="20"/>
        <v>1102.7777777777778</v>
      </c>
      <c r="J182" s="44">
        <f>IFERROR(VLOOKUP(C182,在庫貼り付け!B:C,2,0),0)</f>
        <v>3015</v>
      </c>
      <c r="K182" s="44">
        <f>IFERROR(VLOOKUP(C182,在庫貼り付け!F:G,2,0),0)</f>
        <v>0</v>
      </c>
      <c r="L182" s="44">
        <f>IFERROR(VLOOKUP(C182,入荷予定貼り付け!B:C,2,0),0)</f>
        <v>0</v>
      </c>
      <c r="M182" s="44">
        <f>IFERROR(VLOOKUP(C182,入荷予定貼り付け!I:J,2,0),0)</f>
        <v>0</v>
      </c>
      <c r="N182" s="44">
        <f>IFERROR(VLOOKUP(C182,確保貼り付け!C:D,2,0),0)</f>
        <v>0</v>
      </c>
      <c r="O182" s="45">
        <f t="shared" si="11"/>
        <v>0</v>
      </c>
      <c r="P182" s="45">
        <f t="shared" si="19"/>
        <v>3015</v>
      </c>
      <c r="Q182" s="45">
        <f t="shared" si="13"/>
        <v>1912.2222222222222</v>
      </c>
      <c r="R182" s="41">
        <f t="shared" si="15"/>
        <v>0.36576377372397273</v>
      </c>
      <c r="S182" s="46"/>
      <c r="T182" s="46"/>
      <c r="V182" s="1"/>
    </row>
    <row r="183" spans="1:22">
      <c r="A183" s="29" t="s">
        <v>1221</v>
      </c>
      <c r="B183" s="31" t="s">
        <v>4</v>
      </c>
      <c r="C183" s="17" t="s">
        <v>709</v>
      </c>
      <c r="D183" s="24" t="s">
        <v>717</v>
      </c>
      <c r="E183" s="23"/>
      <c r="F183" s="19">
        <v>0</v>
      </c>
      <c r="G183" s="21">
        <v>0</v>
      </c>
      <c r="H183" s="21">
        <f>VLOOKUP(C183,[3]total230428094233!$B:$F,5,0)</f>
        <v>910</v>
      </c>
      <c r="I183" s="21">
        <v>8000</v>
      </c>
      <c r="J183" s="44">
        <f>IFERROR(VLOOKUP(C183,在庫貼り付け!B:C,2,0),0)</f>
        <v>6205</v>
      </c>
      <c r="K183" s="44">
        <f>IFERROR(VLOOKUP(C183,在庫貼り付け!F:G,2,0),0)</f>
        <v>328</v>
      </c>
      <c r="L183" s="44">
        <f>IFERROR(VLOOKUP(C183,入荷予定貼り付け!B:C,2,0),0)</f>
        <v>5000</v>
      </c>
      <c r="M183" s="44">
        <f>IFERROR(VLOOKUP(C183,入荷予定貼り付け!I:J,2,0),0)</f>
        <v>0</v>
      </c>
      <c r="N183" s="44">
        <f>IFERROR(VLOOKUP(C183,確保貼り付け!C:D,2,0),0)</f>
        <v>328</v>
      </c>
      <c r="O183" s="45">
        <f t="shared" si="11"/>
        <v>0</v>
      </c>
      <c r="P183" s="45">
        <f t="shared" si="19"/>
        <v>10877</v>
      </c>
      <c r="Q183" s="45">
        <f t="shared" si="13"/>
        <v>2877</v>
      </c>
      <c r="R183" s="41">
        <f t="shared" si="15"/>
        <v>1.2245522730751568</v>
      </c>
      <c r="S183" s="46" t="s">
        <v>2911</v>
      </c>
      <c r="T183" s="46"/>
      <c r="V183" s="157" t="s">
        <v>2822</v>
      </c>
    </row>
    <row r="184" spans="1:22">
      <c r="A184" s="29" t="s">
        <v>1222</v>
      </c>
      <c r="B184" s="31" t="s">
        <v>4</v>
      </c>
      <c r="C184" s="17" t="s">
        <v>275</v>
      </c>
      <c r="D184" s="24" t="s">
        <v>276</v>
      </c>
      <c r="E184" s="23"/>
      <c r="F184" s="19">
        <v>2255</v>
      </c>
      <c r="G184" s="21">
        <v>2545</v>
      </c>
      <c r="H184" s="21">
        <f>VLOOKUP(C184,[3]total230428094233!$B:$F,5,0)</f>
        <v>1781</v>
      </c>
      <c r="I184" s="21">
        <f t="shared" si="20"/>
        <v>989.44444444444446</v>
      </c>
      <c r="J184" s="44">
        <f>IFERROR(VLOOKUP(C184,在庫貼り付け!B:C,2,0),0)</f>
        <v>0</v>
      </c>
      <c r="K184" s="44">
        <f>IFERROR(VLOOKUP(C184,在庫貼り付け!F:G,2,0),0)</f>
        <v>0</v>
      </c>
      <c r="L184" s="44">
        <f>IFERROR(VLOOKUP(C184,入荷予定貼り付け!B:C,2,0),0)</f>
        <v>0</v>
      </c>
      <c r="M184" s="44">
        <f>IFERROR(VLOOKUP(C184,入荷予定貼り付け!I:J,2,0),0)</f>
        <v>0</v>
      </c>
      <c r="N184" s="44">
        <f>IFERROR(VLOOKUP(C184,確保貼り付け!C:D,2,0),0)</f>
        <v>0</v>
      </c>
      <c r="O184" s="45">
        <f t="shared" si="11"/>
        <v>0</v>
      </c>
      <c r="P184" s="45">
        <f t="shared" si="19"/>
        <v>0</v>
      </c>
      <c r="Q184" s="45">
        <f t="shared" si="13"/>
        <v>-989.44444444444446</v>
      </c>
      <c r="R184" s="41" t="e">
        <f t="shared" si="15"/>
        <v>#DIV/0!</v>
      </c>
      <c r="S184" s="46"/>
      <c r="T184" s="46"/>
      <c r="V184" s="1"/>
    </row>
    <row r="185" spans="1:22">
      <c r="A185" s="29" t="s">
        <v>1223</v>
      </c>
      <c r="B185" s="31" t="s">
        <v>4</v>
      </c>
      <c r="C185" s="6" t="s">
        <v>277</v>
      </c>
      <c r="D185" s="20" t="s">
        <v>278</v>
      </c>
      <c r="E185" s="19"/>
      <c r="F185" s="19">
        <v>1568</v>
      </c>
      <c r="G185" s="21">
        <v>1942</v>
      </c>
      <c r="H185" s="21">
        <f>VLOOKUP(C185,[3]total230428094233!$B:$F,5,0)</f>
        <v>1053</v>
      </c>
      <c r="I185" s="21">
        <f t="shared" si="20"/>
        <v>585</v>
      </c>
      <c r="J185" s="44">
        <f>IFERROR(VLOOKUP(C185,在庫貼り付け!B:C,2,0),0)</f>
        <v>999</v>
      </c>
      <c r="K185" s="44">
        <f>IFERROR(VLOOKUP(C185,在庫貼り付け!F:G,2,0),0)</f>
        <v>128</v>
      </c>
      <c r="L185" s="44">
        <f>IFERROR(VLOOKUP(C185,入荷予定貼り付け!B:C,2,0),0)</f>
        <v>0</v>
      </c>
      <c r="M185" s="44">
        <f>IFERROR(VLOOKUP(C185,入荷予定貼り付け!I:J,2,0),0)</f>
        <v>0</v>
      </c>
      <c r="N185" s="44">
        <f>IFERROR(VLOOKUP(C185,確保貼り付け!C:D,2,0),0)</f>
        <v>128</v>
      </c>
      <c r="O185" s="45">
        <f t="shared" si="11"/>
        <v>0</v>
      </c>
      <c r="P185" s="45">
        <f t="shared" si="19"/>
        <v>871</v>
      </c>
      <c r="Q185" s="45">
        <f t="shared" si="13"/>
        <v>286</v>
      </c>
      <c r="R185" s="41">
        <f t="shared" si="15"/>
        <v>0.51907719609582958</v>
      </c>
      <c r="S185" s="46"/>
      <c r="T185" s="46"/>
      <c r="V185" s="1"/>
    </row>
    <row r="186" spans="1:22">
      <c r="A186" s="29" t="s">
        <v>1224</v>
      </c>
      <c r="B186" s="31" t="s">
        <v>4</v>
      </c>
      <c r="C186" s="6" t="s">
        <v>279</v>
      </c>
      <c r="D186" s="20" t="s">
        <v>280</v>
      </c>
      <c r="E186" s="19"/>
      <c r="F186" s="19">
        <v>57</v>
      </c>
      <c r="G186" s="21">
        <v>58</v>
      </c>
      <c r="H186" s="21">
        <f>VLOOKUP(C186,[3]total230428094233!$B:$F,5,0)</f>
        <v>20</v>
      </c>
      <c r="I186" s="21">
        <f t="shared" si="20"/>
        <v>11.111111111111111</v>
      </c>
      <c r="J186" s="44">
        <f>IFERROR(VLOOKUP(C186,在庫貼り付け!B:C,2,0),0)</f>
        <v>0</v>
      </c>
      <c r="K186" s="44">
        <f>IFERROR(VLOOKUP(C186,在庫貼り付け!F:G,2,0),0)</f>
        <v>0</v>
      </c>
      <c r="L186" s="44">
        <f>IFERROR(VLOOKUP(C186,入荷予定貼り付け!B:C,2,0),0)</f>
        <v>0</v>
      </c>
      <c r="M186" s="44">
        <f>IFERROR(VLOOKUP(C186,入荷予定貼り付け!I:J,2,0),0)</f>
        <v>0</v>
      </c>
      <c r="N186" s="44">
        <f>IFERROR(VLOOKUP(C186,確保貼り付け!C:D,2,0),0)</f>
        <v>0</v>
      </c>
      <c r="O186" s="45">
        <f t="shared" si="11"/>
        <v>0</v>
      </c>
      <c r="P186" s="45">
        <f t="shared" si="19"/>
        <v>0</v>
      </c>
      <c r="Q186" s="45">
        <f t="shared" si="13"/>
        <v>-11.111111111111111</v>
      </c>
      <c r="R186" s="41" t="e">
        <f t="shared" si="15"/>
        <v>#DIV/0!</v>
      </c>
      <c r="S186" s="46"/>
      <c r="T186" s="46"/>
      <c r="V186" s="1"/>
    </row>
    <row r="187" spans="1:22">
      <c r="A187" s="29" t="s">
        <v>1225</v>
      </c>
      <c r="B187" s="31" t="s">
        <v>4</v>
      </c>
      <c r="C187" s="17" t="s">
        <v>334</v>
      </c>
      <c r="D187" s="24" t="s">
        <v>335</v>
      </c>
      <c r="E187" s="23"/>
      <c r="F187" s="19">
        <v>3321</v>
      </c>
      <c r="G187" s="21">
        <v>3161</v>
      </c>
      <c r="H187" s="21">
        <f>VLOOKUP(C187,[3]total230428094233!$B:$F,5,0)</f>
        <v>2193</v>
      </c>
      <c r="I187" s="21">
        <f t="shared" si="20"/>
        <v>1218.3333333333333</v>
      </c>
      <c r="J187" s="44">
        <f>IFERROR(VLOOKUP(C187,在庫貼り付け!B:C,2,0),0)</f>
        <v>3162</v>
      </c>
      <c r="K187" s="44">
        <f>IFERROR(VLOOKUP(C187,在庫貼り付け!F:G,2,0),0)</f>
        <v>0</v>
      </c>
      <c r="L187" s="44">
        <f>IFERROR(VLOOKUP(C187,入荷予定貼り付け!B:C,2,0),0)</f>
        <v>0</v>
      </c>
      <c r="M187" s="44">
        <f>IFERROR(VLOOKUP(C187,入荷予定貼り付け!I:J,2,0),0)</f>
        <v>0</v>
      </c>
      <c r="N187" s="44">
        <f>IFERROR(VLOOKUP(C187,確保貼り付け!C:D,2,0),0)</f>
        <v>0</v>
      </c>
      <c r="O187" s="45">
        <f t="shared" si="11"/>
        <v>0</v>
      </c>
      <c r="P187" s="45">
        <f t="shared" si="19"/>
        <v>3162</v>
      </c>
      <c r="Q187" s="45">
        <f t="shared" si="13"/>
        <v>1943.6666666666667</v>
      </c>
      <c r="R187" s="41">
        <f t="shared" si="15"/>
        <v>0.38530465949820786</v>
      </c>
      <c r="S187" s="46"/>
      <c r="T187" s="46"/>
      <c r="V187" s="1"/>
    </row>
    <row r="188" spans="1:22">
      <c r="A188" s="29" t="s">
        <v>1267</v>
      </c>
      <c r="B188" s="31" t="s">
        <v>4</v>
      </c>
      <c r="C188" s="17" t="s">
        <v>281</v>
      </c>
      <c r="D188" s="24" t="s">
        <v>282</v>
      </c>
      <c r="E188" s="23"/>
      <c r="F188" s="19">
        <v>1190</v>
      </c>
      <c r="G188" s="21">
        <v>257</v>
      </c>
      <c r="H188" s="21">
        <f>VLOOKUP(C188,[3]total230428094233!$B:$F,5,0)</f>
        <v>32</v>
      </c>
      <c r="I188" s="21">
        <f t="shared" si="20"/>
        <v>17.777777777777779</v>
      </c>
      <c r="J188" s="44">
        <f>IFERROR(VLOOKUP(C188,在庫貼り付け!B:C,2,0),0)</f>
        <v>2983</v>
      </c>
      <c r="K188" s="44">
        <f>IFERROR(VLOOKUP(C188,在庫貼り付け!F:G,2,0),0)</f>
        <v>800</v>
      </c>
      <c r="L188" s="44">
        <f>IFERROR(VLOOKUP(C188,入荷予定貼り付け!B:C,2,0),0)</f>
        <v>0</v>
      </c>
      <c r="M188" s="44">
        <f>IFERROR(VLOOKUP(C188,入荷予定貼り付け!I:J,2,0),0)</f>
        <v>0</v>
      </c>
      <c r="N188" s="44">
        <f>IFERROR(VLOOKUP(C188,確保貼り付け!C:D,2,0),0)</f>
        <v>800</v>
      </c>
      <c r="O188" s="45">
        <f t="shared" si="11"/>
        <v>0</v>
      </c>
      <c r="P188" s="45">
        <f t="shared" si="19"/>
        <v>2183</v>
      </c>
      <c r="Q188" s="45">
        <f t="shared" si="13"/>
        <v>2165.2222222222222</v>
      </c>
      <c r="R188" s="41">
        <f t="shared" si="15"/>
        <v>4.6993861426851118E-3</v>
      </c>
      <c r="S188" s="46"/>
      <c r="T188" s="46"/>
      <c r="V188" s="1"/>
    </row>
    <row r="189" spans="1:22">
      <c r="A189" s="29" t="s">
        <v>1268</v>
      </c>
      <c r="B189" s="31" t="s">
        <v>4</v>
      </c>
      <c r="C189" s="17" t="s">
        <v>283</v>
      </c>
      <c r="D189" s="24" t="s">
        <v>284</v>
      </c>
      <c r="E189" s="23" t="s">
        <v>285</v>
      </c>
      <c r="F189" s="19"/>
      <c r="G189" s="21">
        <v>15</v>
      </c>
      <c r="H189" s="21">
        <f>VLOOKUP(C189,[3]total230428094233!$B:$F,5,0)</f>
        <v>59</v>
      </c>
      <c r="I189" s="21">
        <f t="shared" si="20"/>
        <v>32.777777777777779</v>
      </c>
      <c r="J189" s="44">
        <f>IFERROR(VLOOKUP(C189,在庫貼り付け!B:C,2,0),0)</f>
        <v>2109</v>
      </c>
      <c r="K189" s="44">
        <f>IFERROR(VLOOKUP(C189,在庫貼り付け!F:G,2,0),0)</f>
        <v>400</v>
      </c>
      <c r="L189" s="44">
        <f>IFERROR(VLOOKUP(C189,入荷予定貼り付け!B:C,2,0),0)</f>
        <v>0</v>
      </c>
      <c r="M189" s="44">
        <f>IFERROR(VLOOKUP(C189,入荷予定貼り付け!I:J,2,0),0)</f>
        <v>0</v>
      </c>
      <c r="N189" s="44">
        <f>IFERROR(VLOOKUP(C189,確保貼り付け!C:D,2,0),0)</f>
        <v>400</v>
      </c>
      <c r="O189" s="45">
        <f t="shared" si="11"/>
        <v>0</v>
      </c>
      <c r="P189" s="45">
        <f t="shared" si="19"/>
        <v>1709</v>
      </c>
      <c r="Q189" s="45">
        <f t="shared" si="13"/>
        <v>1676.2222222222222</v>
      </c>
      <c r="R189" s="41">
        <f t="shared" si="15"/>
        <v>1.3064080421593375E-2</v>
      </c>
      <c r="S189" s="46"/>
      <c r="T189" s="46"/>
      <c r="V189" s="1"/>
    </row>
    <row r="190" spans="1:22">
      <c r="A190" s="29" t="s">
        <v>1269</v>
      </c>
      <c r="B190" s="31" t="s">
        <v>4</v>
      </c>
      <c r="C190" s="17" t="s">
        <v>286</v>
      </c>
      <c r="D190" s="24" t="s">
        <v>284</v>
      </c>
      <c r="E190" s="23" t="s">
        <v>287</v>
      </c>
      <c r="F190" s="19"/>
      <c r="G190" s="21">
        <v>13</v>
      </c>
      <c r="H190" s="21">
        <f>VLOOKUP(C190,[3]total230428094233!$B:$F,5,0)</f>
        <v>1339</v>
      </c>
      <c r="I190" s="21">
        <f t="shared" si="20"/>
        <v>743.88888888888891</v>
      </c>
      <c r="J190" s="44">
        <f>IFERROR(VLOOKUP(C190,在庫貼り付け!B:C,2,0),0)</f>
        <v>4099</v>
      </c>
      <c r="K190" s="44">
        <f>IFERROR(VLOOKUP(C190,在庫貼り付け!F:G,2,0),0)</f>
        <v>3420</v>
      </c>
      <c r="L190" s="44">
        <f>IFERROR(VLOOKUP(C190,入荷予定貼り付け!B:C,2,0),0)</f>
        <v>0</v>
      </c>
      <c r="M190" s="44">
        <f>IFERROR(VLOOKUP(C190,入荷予定貼り付け!I:J,2,0),0)</f>
        <v>0</v>
      </c>
      <c r="N190" s="44">
        <f>IFERROR(VLOOKUP(C190,確保貼り付け!C:D,2,0),0)</f>
        <v>3420</v>
      </c>
      <c r="O190" s="45">
        <f t="shared" si="11"/>
        <v>0</v>
      </c>
      <c r="P190" s="45">
        <f t="shared" si="19"/>
        <v>679</v>
      </c>
      <c r="Q190" s="45">
        <f t="shared" si="13"/>
        <v>-64.888888888888914</v>
      </c>
      <c r="R190" s="41">
        <f t="shared" si="15"/>
        <v>9.8934550989345518E-2</v>
      </c>
      <c r="S190" s="46"/>
      <c r="T190" s="46"/>
      <c r="V190" s="1"/>
    </row>
    <row r="191" spans="1:22">
      <c r="A191" s="29" t="s">
        <v>1270</v>
      </c>
      <c r="B191" s="31" t="s">
        <v>4</v>
      </c>
      <c r="C191" s="6" t="s">
        <v>336</v>
      </c>
      <c r="D191" s="20" t="s">
        <v>337</v>
      </c>
      <c r="E191" s="19"/>
      <c r="F191" s="19">
        <v>14890</v>
      </c>
      <c r="G191" s="21">
        <v>8789</v>
      </c>
      <c r="H191" s="21">
        <f>VLOOKUP(C191,[3]total230428094233!$B:$F,5,0)</f>
        <v>6271</v>
      </c>
      <c r="I191" s="21">
        <f t="shared" si="20"/>
        <v>3483.8888888888887</v>
      </c>
      <c r="J191" s="44">
        <f>IFERROR(VLOOKUP(C191,在庫貼り付け!B:C,2,0),0)</f>
        <v>3287</v>
      </c>
      <c r="K191" s="44">
        <f>IFERROR(VLOOKUP(C191,在庫貼り付け!F:G,2,0),0)</f>
        <v>0</v>
      </c>
      <c r="L191" s="44">
        <f>IFERROR(VLOOKUP(C191,入荷予定貼り付け!B:C,2,0),0)</f>
        <v>0</v>
      </c>
      <c r="M191" s="44">
        <f>IFERROR(VLOOKUP(C191,入荷予定貼り付け!I:J,2,0),0)</f>
        <v>0</v>
      </c>
      <c r="N191" s="44">
        <f>IFERROR(VLOOKUP(C191,確保貼り付け!C:D,2,0),0)</f>
        <v>0</v>
      </c>
      <c r="O191" s="45">
        <f t="shared" si="11"/>
        <v>0</v>
      </c>
      <c r="P191" s="45">
        <f t="shared" si="19"/>
        <v>3287</v>
      </c>
      <c r="Q191" s="45">
        <f t="shared" si="13"/>
        <v>-196.88888888888869</v>
      </c>
      <c r="R191" s="41">
        <f t="shared" si="15"/>
        <v>1.0598992664706079</v>
      </c>
      <c r="S191" s="46"/>
      <c r="T191" s="46"/>
      <c r="V191" s="157" t="s">
        <v>2821</v>
      </c>
    </row>
    <row r="192" spans="1:22">
      <c r="A192" s="29" t="s">
        <v>1281</v>
      </c>
      <c r="B192" s="31" t="s">
        <v>4</v>
      </c>
      <c r="C192" s="6" t="s">
        <v>288</v>
      </c>
      <c r="D192" s="20" t="s">
        <v>289</v>
      </c>
      <c r="E192" s="19"/>
      <c r="F192" s="19">
        <v>804</v>
      </c>
      <c r="G192" s="21">
        <v>1002</v>
      </c>
      <c r="H192" s="21">
        <f>VLOOKUP(C192,[3]total230428094233!$B:$F,5,0)</f>
        <v>437</v>
      </c>
      <c r="I192" s="21">
        <f t="shared" si="20"/>
        <v>242.77777777777777</v>
      </c>
      <c r="J192" s="44">
        <f>IFERROR(VLOOKUP(C192,在庫貼り付け!B:C,2,0),0)</f>
        <v>4383</v>
      </c>
      <c r="K192" s="44">
        <f>IFERROR(VLOOKUP(C192,在庫貼り付け!F:G,2,0),0)</f>
        <v>1000</v>
      </c>
      <c r="L192" s="44">
        <f>IFERROR(VLOOKUP(C192,入荷予定貼り付け!B:C,2,0),0)</f>
        <v>0</v>
      </c>
      <c r="M192" s="44">
        <f>IFERROR(VLOOKUP(C192,入荷予定貼り付け!I:J,2,0),0)</f>
        <v>0</v>
      </c>
      <c r="N192" s="44">
        <f>IFERROR(VLOOKUP(C192,確保貼り付け!C:D,2,0),0)</f>
        <v>100</v>
      </c>
      <c r="O192" s="45">
        <f t="shared" si="11"/>
        <v>900</v>
      </c>
      <c r="P192" s="45">
        <f t="shared" si="19"/>
        <v>4283</v>
      </c>
      <c r="Q192" s="45">
        <f t="shared" si="13"/>
        <v>4040.2222222222222</v>
      </c>
      <c r="R192" s="41">
        <f t="shared" si="15"/>
        <v>4.5100831836852644E-2</v>
      </c>
      <c r="S192" s="46"/>
      <c r="T192" s="46"/>
      <c r="V192" s="1"/>
    </row>
    <row r="193" spans="1:24">
      <c r="A193" s="29" t="s">
        <v>1282</v>
      </c>
      <c r="B193" s="31" t="s">
        <v>4</v>
      </c>
      <c r="C193" s="6" t="s">
        <v>290</v>
      </c>
      <c r="D193" s="20" t="s">
        <v>353</v>
      </c>
      <c r="E193" s="19"/>
      <c r="F193" s="19">
        <v>9500</v>
      </c>
      <c r="G193" s="21">
        <v>10728</v>
      </c>
      <c r="H193" s="21">
        <f>VLOOKUP(C193,[3]total230428094233!$B:$F,5,0)</f>
        <v>10350</v>
      </c>
      <c r="I193" s="21">
        <f t="shared" si="20"/>
        <v>5750</v>
      </c>
      <c r="J193" s="44">
        <f>IFERROR(VLOOKUP(C193,在庫貼り付け!B:C,2,0),0)</f>
        <v>5560</v>
      </c>
      <c r="K193" s="44">
        <f>IFERROR(VLOOKUP(C193,在庫貼り付け!F:G,2,0),0)</f>
        <v>300</v>
      </c>
      <c r="L193" s="44">
        <f>IFERROR(VLOOKUP(C193,入荷予定貼り付け!B:C,2,0),0)</f>
        <v>0</v>
      </c>
      <c r="M193" s="44">
        <f>IFERROR(VLOOKUP(C193,入荷予定貼り付け!I:J,2,0),0)</f>
        <v>0</v>
      </c>
      <c r="N193" s="44">
        <f>IFERROR(VLOOKUP(C193,確保貼り付け!C:D,2,0),0)</f>
        <v>300</v>
      </c>
      <c r="O193" s="45">
        <f t="shared" si="11"/>
        <v>0</v>
      </c>
      <c r="P193" s="45">
        <f t="shared" si="19"/>
        <v>5260</v>
      </c>
      <c r="Q193" s="45">
        <f t="shared" si="13"/>
        <v>-490</v>
      </c>
      <c r="R193" s="41">
        <f t="shared" si="15"/>
        <v>0.98122866894197958</v>
      </c>
      <c r="S193" s="46"/>
      <c r="T193" s="46"/>
      <c r="V193" s="157" t="s">
        <v>2814</v>
      </c>
    </row>
    <row r="194" spans="1:24">
      <c r="A194" s="29" t="s">
        <v>1283</v>
      </c>
      <c r="B194" s="31" t="s">
        <v>4</v>
      </c>
      <c r="C194" s="17" t="s">
        <v>291</v>
      </c>
      <c r="D194" s="24" t="s">
        <v>292</v>
      </c>
      <c r="E194" s="23"/>
      <c r="F194" s="19">
        <v>12966</v>
      </c>
      <c r="G194" s="21">
        <v>14030</v>
      </c>
      <c r="H194" s="21">
        <f>VLOOKUP(C194,[3]total230428094233!$B:$F,5,0)</f>
        <v>8698</v>
      </c>
      <c r="I194" s="21">
        <f t="shared" si="20"/>
        <v>4832.2222222222226</v>
      </c>
      <c r="J194" s="44">
        <f>IFERROR(VLOOKUP(C194,在庫貼り付け!B:C,2,0),0)</f>
        <v>5707</v>
      </c>
      <c r="K194" s="44">
        <f>IFERROR(VLOOKUP(C194,在庫貼り付け!F:G,2,0),0)</f>
        <v>0</v>
      </c>
      <c r="L194" s="44">
        <f>IFERROR(VLOOKUP(C194,入荷予定貼り付け!B:C,2,0),0)</f>
        <v>0</v>
      </c>
      <c r="M194" s="44">
        <f>IFERROR(VLOOKUP(C194,入荷予定貼り付け!I:J,2,0),0)</f>
        <v>0</v>
      </c>
      <c r="N194" s="44">
        <f>IFERROR(VLOOKUP(C194,確保貼り付け!C:D,2,0),0)</f>
        <v>0</v>
      </c>
      <c r="O194" s="45">
        <f t="shared" si="11"/>
        <v>0</v>
      </c>
      <c r="P194" s="45">
        <f t="shared" si="19"/>
        <v>5707</v>
      </c>
      <c r="Q194" s="45">
        <f t="shared" si="13"/>
        <v>874.77777777777737</v>
      </c>
      <c r="R194" s="41">
        <f t="shared" si="15"/>
        <v>0.84671845491891062</v>
      </c>
      <c r="S194" s="46"/>
      <c r="T194" s="46"/>
      <c r="V194" s="1"/>
    </row>
    <row r="195" spans="1:24">
      <c r="A195" s="29" t="s">
        <v>2921</v>
      </c>
      <c r="B195" s="31" t="s">
        <v>4</v>
      </c>
      <c r="C195" s="6" t="s">
        <v>293</v>
      </c>
      <c r="D195" s="20" t="s">
        <v>294</v>
      </c>
      <c r="E195" s="19"/>
      <c r="F195" s="19"/>
      <c r="G195" s="21">
        <v>5</v>
      </c>
      <c r="H195" s="21">
        <f>VLOOKUP(C195,[3]total230428094233!$B:$F,5,0)</f>
        <v>2</v>
      </c>
      <c r="I195" s="21">
        <f t="shared" si="20"/>
        <v>1.1111111111111112</v>
      </c>
      <c r="J195" s="44">
        <f>IFERROR(VLOOKUP(C195,在庫貼り付け!B:C,2,0),0)</f>
        <v>10</v>
      </c>
      <c r="K195" s="44">
        <f>IFERROR(VLOOKUP(C195,在庫貼り付け!F:G,2,0),0)</f>
        <v>0</v>
      </c>
      <c r="L195" s="44">
        <f>IFERROR(VLOOKUP(C195,入荷予定貼り付け!B:C,2,0),0)</f>
        <v>0</v>
      </c>
      <c r="M195" s="44">
        <f>IFERROR(VLOOKUP(C195,入荷予定貼り付け!I:J,2,0),0)</f>
        <v>0</v>
      </c>
      <c r="N195" s="44">
        <f>IFERROR(VLOOKUP(C195,確保貼り付け!C:D,2,0),0)</f>
        <v>0</v>
      </c>
      <c r="O195" s="45">
        <f t="shared" si="11"/>
        <v>0</v>
      </c>
      <c r="P195" s="45">
        <f t="shared" si="19"/>
        <v>10</v>
      </c>
      <c r="Q195" s="45">
        <f t="shared" si="13"/>
        <v>8.8888888888888893</v>
      </c>
      <c r="R195" s="41">
        <f t="shared" si="15"/>
        <v>0.11111111111111112</v>
      </c>
      <c r="S195" s="46"/>
      <c r="T195" s="46"/>
      <c r="V195" s="1"/>
    </row>
    <row r="196" spans="1:24">
      <c r="A196" s="29" t="s">
        <v>2922</v>
      </c>
      <c r="B196" s="31" t="s">
        <v>4</v>
      </c>
      <c r="C196" s="17" t="s">
        <v>338</v>
      </c>
      <c r="D196" s="24" t="s">
        <v>339</v>
      </c>
      <c r="E196" s="23"/>
      <c r="F196" s="19">
        <v>2286</v>
      </c>
      <c r="G196" s="21">
        <v>1421</v>
      </c>
      <c r="H196" s="21">
        <f>VLOOKUP(C196,[3]total230428094233!$B:$F,5,0)</f>
        <v>1667</v>
      </c>
      <c r="I196" s="21">
        <f t="shared" si="20"/>
        <v>926.11111111111109</v>
      </c>
      <c r="J196" s="44">
        <f>IFERROR(VLOOKUP(C196,在庫貼り付け!B:C,2,0),0)</f>
        <v>0</v>
      </c>
      <c r="K196" s="44">
        <f>IFERROR(VLOOKUP(C196,在庫貼り付け!F:G,2,0),0)</f>
        <v>0</v>
      </c>
      <c r="L196" s="44">
        <f>IFERROR(VLOOKUP(C196,入荷予定貼り付け!B:C,2,0),0)</f>
        <v>0</v>
      </c>
      <c r="M196" s="44">
        <f>IFERROR(VLOOKUP(C196,入荷予定貼り付け!I:J,2,0),0)</f>
        <v>0</v>
      </c>
      <c r="N196" s="44">
        <f>IFERROR(VLOOKUP(C196,確保貼り付け!C:D,2,0),0)</f>
        <v>0</v>
      </c>
      <c r="O196" s="45">
        <f t="shared" ref="O196:O209" si="21">K196+M196-N196</f>
        <v>0</v>
      </c>
      <c r="P196" s="45">
        <f t="shared" si="19"/>
        <v>0</v>
      </c>
      <c r="Q196" s="45">
        <f t="shared" si="13"/>
        <v>-926.11111111111109</v>
      </c>
      <c r="R196" s="41" t="e">
        <f t="shared" si="15"/>
        <v>#DIV/0!</v>
      </c>
      <c r="S196" s="46"/>
      <c r="T196" s="46"/>
      <c r="V196" s="1"/>
    </row>
    <row r="197" spans="1:24">
      <c r="A197" s="29" t="s">
        <v>2923</v>
      </c>
      <c r="B197" s="31" t="s">
        <v>4</v>
      </c>
      <c r="C197" s="17" t="s">
        <v>340</v>
      </c>
      <c r="D197" s="24" t="s">
        <v>341</v>
      </c>
      <c r="E197" s="23" t="s">
        <v>342</v>
      </c>
      <c r="F197" s="19">
        <v>7185</v>
      </c>
      <c r="G197" s="21">
        <v>6168</v>
      </c>
      <c r="H197" s="21">
        <f>VLOOKUP(C197,[3]total230428094233!$B:$F,5,0)</f>
        <v>4131</v>
      </c>
      <c r="I197" s="21">
        <f t="shared" si="20"/>
        <v>2295</v>
      </c>
      <c r="J197" s="44">
        <f>IFERROR(VLOOKUP(C197,在庫貼り付け!B:C,2,0),0)</f>
        <v>529</v>
      </c>
      <c r="K197" s="44">
        <f>IFERROR(VLOOKUP(C197,在庫貼り付け!F:G,2,0),0)</f>
        <v>0</v>
      </c>
      <c r="L197" s="44">
        <f>IFERROR(VLOOKUP(C197,入荷予定貼り付け!B:C,2,0),0)</f>
        <v>0</v>
      </c>
      <c r="M197" s="44">
        <f>IFERROR(VLOOKUP(C197,入荷予定貼り付け!I:J,2,0),0)</f>
        <v>0</v>
      </c>
      <c r="N197" s="44">
        <f>IFERROR(VLOOKUP(C197,確保貼り付け!C:D,2,0),0)</f>
        <v>0</v>
      </c>
      <c r="O197" s="45">
        <f t="shared" si="21"/>
        <v>0</v>
      </c>
      <c r="P197" s="45">
        <f t="shared" si="19"/>
        <v>529</v>
      </c>
      <c r="Q197" s="45">
        <f t="shared" si="13"/>
        <v>-1766</v>
      </c>
      <c r="R197" s="41">
        <f t="shared" si="15"/>
        <v>4.3383742911153123</v>
      </c>
      <c r="S197" s="46"/>
      <c r="T197" s="46" t="s">
        <v>2908</v>
      </c>
      <c r="V197" s="1"/>
    </row>
    <row r="198" spans="1:24">
      <c r="A198" s="29" t="s">
        <v>2924</v>
      </c>
      <c r="B198" s="31" t="s">
        <v>4</v>
      </c>
      <c r="C198" s="17" t="s">
        <v>344</v>
      </c>
      <c r="D198" s="24" t="s">
        <v>345</v>
      </c>
      <c r="E198" s="23"/>
      <c r="F198" s="19">
        <v>7385</v>
      </c>
      <c r="G198" s="21">
        <v>6339</v>
      </c>
      <c r="H198" s="21">
        <f>VLOOKUP(C198,[3]total230428094233!$B:$F,5,0)</f>
        <v>5858</v>
      </c>
      <c r="I198" s="21">
        <f t="shared" si="20"/>
        <v>3254.4444444444443</v>
      </c>
      <c r="J198" s="44">
        <f>IFERROR(VLOOKUP(C198,在庫貼り付け!B:C,2,0),0)</f>
        <v>2471</v>
      </c>
      <c r="K198" s="44">
        <f>IFERROR(VLOOKUP(C198,在庫貼り付け!F:G,2,0),0)</f>
        <v>0</v>
      </c>
      <c r="L198" s="44">
        <f>IFERROR(VLOOKUP(C198,入荷予定貼り付け!B:C,2,0),0)</f>
        <v>3000</v>
      </c>
      <c r="M198" s="44">
        <f>IFERROR(VLOOKUP(C198,入荷予定貼り付け!I:J,2,0),0)</f>
        <v>0</v>
      </c>
      <c r="N198" s="44">
        <f>IFERROR(VLOOKUP(C198,確保貼り付け!C:D,2,0),0)</f>
        <v>244</v>
      </c>
      <c r="O198" s="45">
        <f t="shared" si="21"/>
        <v>-244</v>
      </c>
      <c r="P198" s="45">
        <f t="shared" si="19"/>
        <v>5227</v>
      </c>
      <c r="Q198" s="45">
        <f>P198-I198</f>
        <v>1972.5555555555557</v>
      </c>
      <c r="R198" s="41">
        <f t="shared" si="15"/>
        <v>1.3170556230046315</v>
      </c>
      <c r="S198" s="46" t="s">
        <v>2912</v>
      </c>
      <c r="T198" s="46"/>
      <c r="V198" s="1"/>
    </row>
    <row r="199" spans="1:24">
      <c r="A199" s="29" t="s">
        <v>2925</v>
      </c>
      <c r="B199" s="31" t="s">
        <v>4</v>
      </c>
      <c r="C199" s="17" t="s">
        <v>346</v>
      </c>
      <c r="D199" s="24" t="s">
        <v>347</v>
      </c>
      <c r="E199" s="23"/>
      <c r="F199" s="19">
        <v>2595</v>
      </c>
      <c r="G199" s="21">
        <v>2000</v>
      </c>
      <c r="H199" s="21">
        <f>VLOOKUP(C199,[3]total230428094233!$B:$F,5,0)</f>
        <v>1212</v>
      </c>
      <c r="I199" s="21">
        <f t="shared" si="20"/>
        <v>673.33333333333337</v>
      </c>
      <c r="J199" s="44">
        <f>IFERROR(VLOOKUP(C199,在庫貼り付け!B:C,2,0),0)</f>
        <v>0</v>
      </c>
      <c r="K199" s="44">
        <f>IFERROR(VLOOKUP(C199,在庫貼り付け!F:G,2,0),0)</f>
        <v>0</v>
      </c>
      <c r="L199" s="44">
        <f>IFERROR(VLOOKUP(C199,入荷予定貼り付け!B:C,2,0),0)</f>
        <v>0</v>
      </c>
      <c r="M199" s="44">
        <f>IFERROR(VLOOKUP(C199,入荷予定貼り付け!I:J,2,0),0)</f>
        <v>0</v>
      </c>
      <c r="N199" s="44">
        <f>IFERROR(VLOOKUP(C199,確保貼り付け!C:D,2,0),0)</f>
        <v>0</v>
      </c>
      <c r="O199" s="45">
        <f t="shared" si="21"/>
        <v>0</v>
      </c>
      <c r="P199" s="45">
        <f t="shared" si="19"/>
        <v>0</v>
      </c>
      <c r="Q199" s="45">
        <f t="shared" ref="Q199:Q208" si="22">P199-I199</f>
        <v>-673.33333333333337</v>
      </c>
      <c r="R199" s="41" t="e">
        <f t="shared" si="15"/>
        <v>#DIV/0!</v>
      </c>
      <c r="S199" s="46"/>
      <c r="T199" s="46"/>
      <c r="V199" s="1"/>
    </row>
    <row r="200" spans="1:24" s="152" customFormat="1" ht="15.75">
      <c r="A200" s="29" t="s">
        <v>2926</v>
      </c>
      <c r="B200" s="155" t="s">
        <v>4</v>
      </c>
      <c r="C200" s="153" t="s">
        <v>348</v>
      </c>
      <c r="D200" s="154" t="s">
        <v>1311</v>
      </c>
      <c r="E200" s="153"/>
      <c r="F200" s="146">
        <v>2372</v>
      </c>
      <c r="G200" s="148">
        <v>1852</v>
      </c>
      <c r="H200" s="148">
        <f>VLOOKUP(C200,[3]total230428094233!$B:$F,5,0)</f>
        <v>1302</v>
      </c>
      <c r="I200" s="148">
        <f t="shared" si="20"/>
        <v>723.33333333333337</v>
      </c>
      <c r="J200" s="148">
        <f>IFERROR(VLOOKUP(C200,在庫貼り付け!B:C,2,0),0)</f>
        <v>221</v>
      </c>
      <c r="K200" s="148">
        <f>IFERROR(VLOOKUP(C200,在庫貼り付け!F:G,2,0),0)</f>
        <v>0</v>
      </c>
      <c r="L200" s="148">
        <f>IFERROR(VLOOKUP(C200,入荷予定貼り付け!B:C,2,0),0)</f>
        <v>0</v>
      </c>
      <c r="M200" s="148">
        <f>IFERROR(VLOOKUP(C200,入荷予定貼り付け!I:J,2,0),0)</f>
        <v>0</v>
      </c>
      <c r="N200" s="148">
        <f>IFERROR(VLOOKUP(C200,確保貼り付け!C:D,2,0),0)</f>
        <v>0</v>
      </c>
      <c r="O200" s="149">
        <f t="shared" si="21"/>
        <v>0</v>
      </c>
      <c r="P200" s="149">
        <f t="shared" si="19"/>
        <v>221</v>
      </c>
      <c r="Q200" s="149">
        <f t="shared" si="22"/>
        <v>-502.33333333333337</v>
      </c>
      <c r="R200" s="150">
        <f t="shared" si="15"/>
        <v>3.2730015082956263</v>
      </c>
      <c r="S200" s="151"/>
      <c r="T200" s="151"/>
      <c r="U200" s="152" t="s">
        <v>1284</v>
      </c>
    </row>
    <row r="201" spans="1:24">
      <c r="A201" s="29" t="s">
        <v>2927</v>
      </c>
      <c r="B201" s="31" t="s">
        <v>4</v>
      </c>
      <c r="C201" s="17" t="s">
        <v>715</v>
      </c>
      <c r="D201" s="24" t="s">
        <v>716</v>
      </c>
      <c r="E201" s="23"/>
      <c r="F201" s="19">
        <v>0</v>
      </c>
      <c r="G201" s="21">
        <v>0</v>
      </c>
      <c r="H201" s="21">
        <f>VLOOKUP(C201,[3]total230428094233!$B:$F,5,0)</f>
        <v>1787</v>
      </c>
      <c r="I201" s="21">
        <f t="shared" si="20"/>
        <v>992.77777777777783</v>
      </c>
      <c r="J201" s="44">
        <f>IFERROR(VLOOKUP(C201,在庫貼り付け!B:C,2,0),0)</f>
        <v>3373</v>
      </c>
      <c r="K201" s="44">
        <f>IFERROR(VLOOKUP(C201,在庫貼り付け!F:G,2,0),0)</f>
        <v>0</v>
      </c>
      <c r="L201" s="44">
        <f>IFERROR(VLOOKUP(C201,入荷予定貼り付け!B:C,2,0),0)</f>
        <v>0</v>
      </c>
      <c r="M201" s="44">
        <f>IFERROR(VLOOKUP(C201,入荷予定貼り付け!I:J,2,0),0)</f>
        <v>0</v>
      </c>
      <c r="N201" s="44">
        <f>IFERROR(VLOOKUP(C201,確保貼り付け!C:D,2,0),0)</f>
        <v>0</v>
      </c>
      <c r="O201" s="45">
        <f>K201+M201-N201</f>
        <v>0</v>
      </c>
      <c r="P201" s="45">
        <f t="shared" si="19"/>
        <v>3373</v>
      </c>
      <c r="Q201" s="45">
        <f t="shared" si="22"/>
        <v>2380.2222222222222</v>
      </c>
      <c r="R201" s="41">
        <f t="shared" ref="R201:R208" si="23">I201/SUM(J201:K201)</f>
        <v>0.29433079685080871</v>
      </c>
      <c r="S201" s="46"/>
      <c r="T201" s="46"/>
      <c r="V201" s="157" t="s">
        <v>2823</v>
      </c>
    </row>
    <row r="202" spans="1:24">
      <c r="A202" s="29" t="s">
        <v>2928</v>
      </c>
      <c r="B202" s="31" t="s">
        <v>4</v>
      </c>
      <c r="C202" s="17" t="s">
        <v>295</v>
      </c>
      <c r="D202" s="24" t="s">
        <v>296</v>
      </c>
      <c r="E202" s="23"/>
      <c r="F202" s="19">
        <v>3128</v>
      </c>
      <c r="G202" s="21">
        <v>4154</v>
      </c>
      <c r="H202" s="21">
        <f>VLOOKUP(C202,[3]total230428094233!$B:$F,5,0)</f>
        <v>2526</v>
      </c>
      <c r="I202" s="21">
        <f t="shared" si="20"/>
        <v>1403.3333333333333</v>
      </c>
      <c r="J202" s="44">
        <f>IFERROR(VLOOKUP(C202,在庫貼り付け!B:C,2,0),0)</f>
        <v>2886</v>
      </c>
      <c r="K202" s="44">
        <f>IFERROR(VLOOKUP(C202,在庫貼り付け!F:G,2,0),0)</f>
        <v>0</v>
      </c>
      <c r="L202" s="44">
        <f>IFERROR(VLOOKUP(C202,入荷予定貼り付け!B:C,2,0),0)</f>
        <v>0</v>
      </c>
      <c r="M202" s="44">
        <f>IFERROR(VLOOKUP(C202,入荷予定貼り付け!I:J,2,0),0)</f>
        <v>0</v>
      </c>
      <c r="N202" s="44">
        <f>IFERROR(VLOOKUP(C202,確保貼り付け!C:D,2,0),0)</f>
        <v>0</v>
      </c>
      <c r="O202" s="45">
        <f t="shared" si="21"/>
        <v>0</v>
      </c>
      <c r="P202" s="45">
        <f t="shared" si="19"/>
        <v>2886</v>
      </c>
      <c r="Q202" s="45">
        <f t="shared" si="22"/>
        <v>1482.6666666666667</v>
      </c>
      <c r="R202" s="41">
        <f t="shared" si="23"/>
        <v>0.4862554862554862</v>
      </c>
      <c r="S202" s="46"/>
      <c r="T202" s="46"/>
      <c r="V202" s="1"/>
    </row>
    <row r="203" spans="1:24">
      <c r="A203" s="29" t="s">
        <v>2929</v>
      </c>
      <c r="B203" s="31" t="s">
        <v>4</v>
      </c>
      <c r="C203" s="17" t="s">
        <v>349</v>
      </c>
      <c r="D203" s="24" t="s">
        <v>350</v>
      </c>
      <c r="E203" s="23"/>
      <c r="F203" s="19">
        <v>807</v>
      </c>
      <c r="G203" s="21">
        <v>965</v>
      </c>
      <c r="H203" s="21">
        <f>VLOOKUP(C203,[3]total230428094233!$B:$F,5,0)</f>
        <v>788</v>
      </c>
      <c r="I203" s="21">
        <f t="shared" si="20"/>
        <v>437.77777777777777</v>
      </c>
      <c r="J203" s="44">
        <f>IFERROR(VLOOKUP(C203,在庫貼り付け!B:C,2,0),0)</f>
        <v>0</v>
      </c>
      <c r="K203" s="44">
        <f>IFERROR(VLOOKUP(C203,在庫貼り付け!F:G,2,0),0)</f>
        <v>0</v>
      </c>
      <c r="L203" s="44">
        <f>IFERROR(VLOOKUP(C203,入荷予定貼り付け!B:C,2,0),0)</f>
        <v>0</v>
      </c>
      <c r="M203" s="44">
        <f>IFERROR(VLOOKUP(C203,入荷予定貼り付け!I:J,2,0),0)</f>
        <v>0</v>
      </c>
      <c r="N203" s="44">
        <f>IFERROR(VLOOKUP(C203,確保貼り付け!C:D,2,0),0)</f>
        <v>0</v>
      </c>
      <c r="O203" s="45">
        <f t="shared" si="21"/>
        <v>0</v>
      </c>
      <c r="P203" s="45">
        <f t="shared" si="19"/>
        <v>0</v>
      </c>
      <c r="Q203" s="45">
        <f t="shared" si="22"/>
        <v>-437.77777777777777</v>
      </c>
      <c r="R203" s="41" t="e">
        <f t="shared" si="23"/>
        <v>#DIV/0!</v>
      </c>
      <c r="S203" s="46"/>
      <c r="T203" s="46"/>
      <c r="V203" s="1"/>
    </row>
    <row r="204" spans="1:24">
      <c r="A204" s="29" t="s">
        <v>2930</v>
      </c>
      <c r="B204" s="179" t="s">
        <v>4</v>
      </c>
      <c r="C204" s="181" t="s">
        <v>2882</v>
      </c>
      <c r="D204" s="182" t="s">
        <v>359</v>
      </c>
      <c r="E204" s="181"/>
      <c r="F204" s="183">
        <v>3004</v>
      </c>
      <c r="G204" s="184">
        <v>2368</v>
      </c>
      <c r="H204" s="184">
        <f>VLOOKUP(C204,[3]total230428094233!$B:$F,5,0)</f>
        <v>1958</v>
      </c>
      <c r="I204" s="184">
        <f t="shared" si="20"/>
        <v>1087.7777777777778</v>
      </c>
      <c r="J204" s="160">
        <f>IFERROR(VLOOKUP(C204,在庫貼り付け!B:C,2,0),0)</f>
        <v>491</v>
      </c>
      <c r="K204" s="160">
        <f>IFERROR(VLOOKUP(C204,在庫貼り付け!F:G,2,0),0)</f>
        <v>0</v>
      </c>
      <c r="L204" s="160">
        <f>IFERROR(VLOOKUP(C204,入荷予定貼り付け!B:C,2,0),0)</f>
        <v>0</v>
      </c>
      <c r="M204" s="160">
        <f>IFERROR(VLOOKUP(C204,入荷予定貼り付け!I:J,2,0),0)</f>
        <v>0</v>
      </c>
      <c r="N204" s="160">
        <f>IFERROR(VLOOKUP(C204,確保貼り付け!C:D,2,0),0)</f>
        <v>0</v>
      </c>
      <c r="O204" s="161">
        <f t="shared" si="21"/>
        <v>0</v>
      </c>
      <c r="P204" s="45">
        <f t="shared" si="19"/>
        <v>491</v>
      </c>
      <c r="Q204" s="45">
        <f t="shared" si="22"/>
        <v>-596.77777777777783</v>
      </c>
      <c r="R204" s="162">
        <f t="shared" si="23"/>
        <v>2.2154333559628876</v>
      </c>
      <c r="S204" s="163"/>
      <c r="T204" s="163"/>
      <c r="U204" s="1" t="s">
        <v>2792</v>
      </c>
      <c r="V204" s="1"/>
    </row>
    <row r="205" spans="1:24" s="9" customFormat="1">
      <c r="A205" s="29" t="s">
        <v>2931</v>
      </c>
      <c r="B205" s="145" t="s">
        <v>4</v>
      </c>
      <c r="C205" s="185" t="s">
        <v>1315</v>
      </c>
      <c r="D205" s="185" t="s">
        <v>1318</v>
      </c>
      <c r="E205" s="185"/>
      <c r="F205" s="185"/>
      <c r="G205" s="185"/>
      <c r="H205" s="148">
        <f>VLOOKUP(C205,[3]total230428094233!$B:$F,5,0)</f>
        <v>151</v>
      </c>
      <c r="I205" s="148">
        <f t="shared" si="20"/>
        <v>83.888888888888886</v>
      </c>
      <c r="J205" s="44">
        <f>IFERROR(VLOOKUP(C205,在庫貼り付け!B:C,2,0),0)</f>
        <v>148</v>
      </c>
      <c r="K205" s="44">
        <f>IFERROR(VLOOKUP(C205,在庫貼り付け!F:G,2,0),0)</f>
        <v>0</v>
      </c>
      <c r="L205" s="44">
        <f>IFERROR(VLOOKUP(C205,入荷予定貼り付け!B:C,2,0),0)</f>
        <v>0</v>
      </c>
      <c r="M205" s="44">
        <f>IFERROR(VLOOKUP(C205,入荷予定貼り付け!I:J,2,0),0)</f>
        <v>0</v>
      </c>
      <c r="N205" s="44">
        <f>IFERROR(VLOOKUP(C205,確保貼り付け!C:D,2,0),0)</f>
        <v>0</v>
      </c>
      <c r="O205" s="45">
        <f t="shared" si="21"/>
        <v>0</v>
      </c>
      <c r="P205" s="45">
        <f t="shared" si="19"/>
        <v>148</v>
      </c>
      <c r="Q205" s="45">
        <f t="shared" si="22"/>
        <v>64.111111111111114</v>
      </c>
      <c r="R205" s="41">
        <f t="shared" si="23"/>
        <v>0.56681681681681684</v>
      </c>
      <c r="S205" s="13"/>
      <c r="T205" s="13"/>
      <c r="W205" s="143"/>
      <c r="X205" s="143"/>
    </row>
    <row r="206" spans="1:24" s="9" customFormat="1">
      <c r="A206" s="29" t="s">
        <v>2932</v>
      </c>
      <c r="B206" s="145" t="s">
        <v>4</v>
      </c>
      <c r="C206" s="185" t="s">
        <v>1316</v>
      </c>
      <c r="D206" s="186" t="s">
        <v>1318</v>
      </c>
      <c r="E206" s="187"/>
      <c r="F206" s="187"/>
      <c r="G206" s="148"/>
      <c r="H206" s="148">
        <f>VLOOKUP(C206,[3]total230428094233!$B:$F,5,0)</f>
        <v>22</v>
      </c>
      <c r="I206" s="148">
        <f t="shared" si="20"/>
        <v>12.222222222222221</v>
      </c>
      <c r="J206" s="44">
        <f>IFERROR(VLOOKUP(C206,在庫貼り付け!B:C,2,0),0)</f>
        <v>341</v>
      </c>
      <c r="K206" s="44">
        <f>IFERROR(VLOOKUP(C206,在庫貼り付け!F:G,2,0),0)</f>
        <v>0</v>
      </c>
      <c r="L206" s="44">
        <f>IFERROR(VLOOKUP(C206,入荷予定貼り付け!B:C,2,0),0)</f>
        <v>0</v>
      </c>
      <c r="M206" s="44">
        <f>IFERROR(VLOOKUP(C206,入荷予定貼り付け!I:J,2,0),0)</f>
        <v>0</v>
      </c>
      <c r="N206" s="44">
        <f>IFERROR(VLOOKUP(C206,確保貼り付け!C:D,2,0),0)</f>
        <v>0</v>
      </c>
      <c r="O206" s="45">
        <f t="shared" si="21"/>
        <v>0</v>
      </c>
      <c r="P206" s="45">
        <f t="shared" si="19"/>
        <v>341</v>
      </c>
      <c r="Q206" s="45">
        <f t="shared" si="22"/>
        <v>328.77777777777777</v>
      </c>
      <c r="R206" s="41">
        <f t="shared" si="23"/>
        <v>3.5842293906810034E-2</v>
      </c>
      <c r="S206" s="13"/>
      <c r="T206" s="13"/>
      <c r="W206" s="143"/>
      <c r="X206" s="143"/>
    </row>
    <row r="207" spans="1:24" s="9" customFormat="1">
      <c r="A207" s="29" t="s">
        <v>2933</v>
      </c>
      <c r="B207" s="145" t="s">
        <v>4</v>
      </c>
      <c r="C207" s="186" t="s">
        <v>1317</v>
      </c>
      <c r="D207" s="186" t="s">
        <v>1318</v>
      </c>
      <c r="E207" s="187"/>
      <c r="F207" s="187"/>
      <c r="G207" s="148"/>
      <c r="H207" s="148">
        <f>VLOOKUP(C207,[3]total230428094233!$B:$F,5,0)</f>
        <v>1208</v>
      </c>
      <c r="I207" s="148">
        <f t="shared" si="20"/>
        <v>671.11111111111109</v>
      </c>
      <c r="J207" s="44">
        <f>IFERROR(VLOOKUP(C207,在庫貼り付け!B:C,2,0),0)</f>
        <v>429</v>
      </c>
      <c r="K207" s="44">
        <f>IFERROR(VLOOKUP(C207,在庫貼り付け!F:G,2,0),0)</f>
        <v>0</v>
      </c>
      <c r="L207" s="44">
        <f>IFERROR(VLOOKUP(C207,入荷予定貼り付け!B:C,2,0),0)</f>
        <v>0</v>
      </c>
      <c r="M207" s="44">
        <f>IFERROR(VLOOKUP(C207,入荷予定貼り付け!I:J,2,0),0)</f>
        <v>0</v>
      </c>
      <c r="N207" s="44">
        <f>IFERROR(VLOOKUP(C207,確保貼り付け!C:D,2,0),0)</f>
        <v>250</v>
      </c>
      <c r="O207" s="45">
        <f t="shared" si="21"/>
        <v>-250</v>
      </c>
      <c r="P207" s="45">
        <f t="shared" si="19"/>
        <v>179</v>
      </c>
      <c r="Q207" s="45">
        <f t="shared" si="22"/>
        <v>-492.11111111111109</v>
      </c>
      <c r="R207" s="41">
        <f t="shared" si="23"/>
        <v>1.5643615643615643</v>
      </c>
      <c r="S207" s="13"/>
      <c r="T207" s="13"/>
      <c r="U207" s="9" t="s">
        <v>2792</v>
      </c>
      <c r="V207" s="9" t="s">
        <v>2824</v>
      </c>
      <c r="W207" s="143"/>
      <c r="X207" s="143"/>
    </row>
    <row r="208" spans="1:24">
      <c r="A208" s="29" t="s">
        <v>2934</v>
      </c>
      <c r="B208" s="30" t="s">
        <v>4</v>
      </c>
      <c r="C208" s="49" t="s">
        <v>2876</v>
      </c>
      <c r="D208" s="49" t="s">
        <v>2877</v>
      </c>
      <c r="E208" s="50"/>
      <c r="F208" s="50"/>
      <c r="G208" s="8"/>
      <c r="H208" s="21">
        <f>VLOOKUP(C208,[3]total230428094233!$B:$F,5,0)</f>
        <v>19</v>
      </c>
      <c r="I208" s="21">
        <f t="shared" si="20"/>
        <v>10.555555555555555</v>
      </c>
      <c r="J208" s="44">
        <f>IFERROR(VLOOKUP(C208,在庫貼り付け!B:C,2,0),0)</f>
        <v>4109</v>
      </c>
      <c r="K208" s="44">
        <f>IFERROR(VLOOKUP(C208,在庫貼り付け!F:G,2,0),0)</f>
        <v>160</v>
      </c>
      <c r="L208" s="44">
        <f>IFERROR(VLOOKUP(C208,入荷予定貼り付け!B:C,2,0),0)</f>
        <v>0</v>
      </c>
      <c r="M208" s="44">
        <f>IFERROR(VLOOKUP(C208,入荷予定貼り付け!I:J,2,0),0)</f>
        <v>0</v>
      </c>
      <c r="N208" s="44">
        <f>IFERROR(VLOOKUP(C208,確保貼り付け!C:D,2,0),0)</f>
        <v>160</v>
      </c>
      <c r="O208" s="45">
        <f t="shared" si="21"/>
        <v>0</v>
      </c>
      <c r="P208" s="45">
        <f>SUM(J208:M208)-N208-K208</f>
        <v>3949</v>
      </c>
      <c r="Q208" s="45">
        <f t="shared" si="22"/>
        <v>3938.4444444444443</v>
      </c>
      <c r="R208" s="41">
        <f t="shared" si="23"/>
        <v>2.472606126857708E-3</v>
      </c>
      <c r="S208" s="13"/>
      <c r="T208" s="13"/>
      <c r="V208" s="1"/>
    </row>
    <row r="209" spans="1:22">
      <c r="A209" s="29" t="s">
        <v>2935</v>
      </c>
      <c r="B209" s="30" t="s">
        <v>4</v>
      </c>
      <c r="C209" s="49" t="s">
        <v>2878</v>
      </c>
      <c r="D209" s="49" t="s">
        <v>2879</v>
      </c>
      <c r="E209" s="50"/>
      <c r="F209" s="50"/>
      <c r="G209" s="8"/>
      <c r="H209" s="21"/>
      <c r="I209" s="21">
        <f t="shared" si="20"/>
        <v>0</v>
      </c>
      <c r="J209" s="44">
        <f>IFERROR(VLOOKUP(C209,在庫貼り付け!B:C,2,0),0)</f>
        <v>3541</v>
      </c>
      <c r="K209" s="44">
        <f>IFERROR(VLOOKUP(C209,在庫貼り付け!F:G,2,0),0)</f>
        <v>0</v>
      </c>
      <c r="L209" s="44">
        <f>IFERROR(VLOOKUP(C209,入荷予定貼り付け!B:C,2,0),0)</f>
        <v>0</v>
      </c>
      <c r="M209" s="44">
        <f>IFERROR(VLOOKUP(C209,入荷予定貼り付け!I:J,2,0),0)</f>
        <v>0</v>
      </c>
      <c r="N209" s="44">
        <f>IFERROR(VLOOKUP(C209,確保貼り付け!C:D,2,0),0)</f>
        <v>0</v>
      </c>
      <c r="O209" s="45">
        <f t="shared" si="21"/>
        <v>0</v>
      </c>
      <c r="P209" s="45">
        <f t="shared" si="19"/>
        <v>3541</v>
      </c>
      <c r="Q209" s="45">
        <f>P209-I209</f>
        <v>3541</v>
      </c>
      <c r="R209" s="41">
        <f>I209/SUM(J209:K209)</f>
        <v>0</v>
      </c>
      <c r="S209" s="189"/>
      <c r="T209" s="189"/>
      <c r="V209" s="1"/>
    </row>
    <row r="210" spans="1:22">
      <c r="V210" s="1"/>
    </row>
    <row r="219" spans="1:22">
      <c r="S219" s="1" t="s">
        <v>2874</v>
      </c>
    </row>
    <row r="220" spans="1:22">
      <c r="S220" s="1" t="s">
        <v>2875</v>
      </c>
    </row>
    <row r="221" spans="1:22">
      <c r="S221" s="1" t="s">
        <v>2900</v>
      </c>
    </row>
  </sheetData>
  <autoFilter ref="A1:W210" xr:uid="{00000000-0009-0000-0000-00003E000000}">
    <filterColumn colId="9" showButton="0"/>
    <filterColumn colId="11" showButton="0"/>
  </autoFilter>
  <mergeCells count="2">
    <mergeCell ref="J1:K1"/>
    <mergeCell ref="L1:M1"/>
  </mergeCells>
  <phoneticPr fontId="14"/>
  <conditionalFormatting sqref="R1:R1048576">
    <cfRule type="cellIs" dxfId="0" priority="1" operator="lessThan">
      <formula>0.33</formula>
    </cfRule>
  </conditionalFormatting>
  <dataValidations count="2">
    <dataValidation imeMode="hiragana" allowBlank="1" showInputMessage="1" showErrorMessage="1" sqref="D62:F62 D1:E58 E206:F64461 F1:F60 E61:F61 D206:D64406 E59:E60 D70:D142 E63:F145 D146:F204" xr:uid="{00000000-0002-0000-3E00-000000000000}"/>
    <dataValidation imeMode="off" allowBlank="1" showInputMessage="1" showErrorMessage="1" sqref="C62 C1:C58 C207:C64406 C60 C70:C204" xr:uid="{00000000-0002-0000-3E00-000001000000}"/>
  </dataValidations>
  <pageMargins left="0.70866141732283472" right="0.4" top="0.7" bottom="0.74803149606299213" header="0.31496062992125984" footer="0.31496062992125984"/>
  <pageSetup paperSize="9" scale="64" orientation="landscape" horizontalDpi="300" verticalDpi="300" r:id="rId1"/>
  <headerFooter alignWithMargins="0">
    <oddFooter>&amp;C&amp;P/&amp;N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876"/>
  <sheetViews>
    <sheetView workbookViewId="0">
      <pane ySplit="1" topLeftCell="A2" activePane="bottomLeft" state="frozen"/>
      <selection pane="bottomLeft" activeCell="B153" sqref="B153"/>
    </sheetView>
  </sheetViews>
  <sheetFormatPr defaultColWidth="9" defaultRowHeight="18.75"/>
  <cols>
    <col min="1" max="1" width="9" style="251"/>
    <col min="2" max="2" width="9" style="252"/>
    <col min="3" max="5" width="9" style="251"/>
    <col min="6" max="6" width="9" style="252"/>
    <col min="7" max="16384" width="9" style="251"/>
  </cols>
  <sheetData>
    <row r="1" spans="1:12">
      <c r="A1" s="251" t="s">
        <v>3004</v>
      </c>
      <c r="B1" s="252" t="s">
        <v>3005</v>
      </c>
      <c r="C1" s="251" t="s">
        <v>3006</v>
      </c>
      <c r="D1" s="251" t="s">
        <v>3007</v>
      </c>
      <c r="E1" s="251" t="s">
        <v>3008</v>
      </c>
      <c r="F1" s="252" t="s">
        <v>3009</v>
      </c>
      <c r="G1" s="251" t="s">
        <v>3010</v>
      </c>
      <c r="H1" s="251" t="s">
        <v>3011</v>
      </c>
      <c r="I1" s="251" t="s">
        <v>3012</v>
      </c>
      <c r="J1" s="251" t="s">
        <v>3013</v>
      </c>
      <c r="K1" s="251" t="s">
        <v>3014</v>
      </c>
      <c r="L1" s="251" t="s">
        <v>3015</v>
      </c>
    </row>
    <row r="2" spans="1:12">
      <c r="A2" s="251">
        <v>1</v>
      </c>
      <c r="B2" s="252" t="s">
        <v>735</v>
      </c>
      <c r="C2" s="251" t="s">
        <v>3016</v>
      </c>
      <c r="D2" s="251">
        <v>790</v>
      </c>
      <c r="E2" s="251">
        <v>1113.8034</v>
      </c>
      <c r="F2" s="252">
        <v>22667</v>
      </c>
      <c r="G2" s="251">
        <v>25246582</v>
      </c>
      <c r="H2" s="251">
        <v>17906930</v>
      </c>
      <c r="I2" s="251">
        <v>7339652</v>
      </c>
      <c r="J2" s="251">
        <v>46</v>
      </c>
      <c r="K2" s="251" t="s">
        <v>1358</v>
      </c>
      <c r="L2" s="251">
        <v>22667</v>
      </c>
    </row>
    <row r="3" spans="1:12">
      <c r="A3" s="251">
        <v>3</v>
      </c>
      <c r="B3" s="252" t="s">
        <v>664</v>
      </c>
      <c r="C3" s="251" t="s">
        <v>3145</v>
      </c>
      <c r="D3" s="251">
        <v>542</v>
      </c>
      <c r="E3" s="251">
        <v>875.27909999999997</v>
      </c>
      <c r="F3" s="252">
        <v>18449</v>
      </c>
      <c r="G3" s="251">
        <v>16148024</v>
      </c>
      <c r="H3" s="251">
        <v>9999358</v>
      </c>
      <c r="I3" s="251">
        <v>6148666</v>
      </c>
      <c r="J3" s="251">
        <v>237</v>
      </c>
      <c r="K3" s="251" t="s">
        <v>1358</v>
      </c>
      <c r="L3" s="251">
        <v>18449</v>
      </c>
    </row>
    <row r="4" spans="1:12">
      <c r="A4" s="251">
        <v>12</v>
      </c>
      <c r="B4" s="252" t="s">
        <v>663</v>
      </c>
      <c r="C4" s="251" t="s">
        <v>3038</v>
      </c>
      <c r="D4" s="251">
        <v>252</v>
      </c>
      <c r="E4" s="251">
        <v>511.8492</v>
      </c>
      <c r="F4" s="252">
        <v>17424</v>
      </c>
      <c r="G4" s="251">
        <v>8918460</v>
      </c>
      <c r="H4" s="251">
        <v>4390848</v>
      </c>
      <c r="I4" s="251">
        <v>4527612</v>
      </c>
      <c r="J4" s="251">
        <v>249</v>
      </c>
      <c r="K4" s="251" t="s">
        <v>1358</v>
      </c>
      <c r="L4" s="251">
        <v>17424</v>
      </c>
    </row>
    <row r="5" spans="1:12">
      <c r="A5" s="251">
        <v>40</v>
      </c>
      <c r="B5" s="252" t="s">
        <v>305</v>
      </c>
      <c r="C5" s="251" t="s">
        <v>3063</v>
      </c>
      <c r="D5" s="251">
        <v>86</v>
      </c>
      <c r="E5" s="251">
        <v>233.38679999999999</v>
      </c>
      <c r="F5" s="252">
        <v>15710</v>
      </c>
      <c r="G5" s="251">
        <v>3666506</v>
      </c>
      <c r="H5" s="251">
        <v>1351060</v>
      </c>
      <c r="I5" s="251">
        <v>2315446</v>
      </c>
      <c r="J5" s="251">
        <v>177</v>
      </c>
      <c r="K5" s="251" t="s">
        <v>1358</v>
      </c>
      <c r="L5" s="251">
        <v>15710</v>
      </c>
    </row>
    <row r="6" spans="1:12">
      <c r="A6" s="251">
        <v>25</v>
      </c>
      <c r="B6" s="252" t="s">
        <v>846</v>
      </c>
      <c r="C6" s="251" t="s">
        <v>3272</v>
      </c>
      <c r="D6" s="251">
        <v>241</v>
      </c>
      <c r="E6" s="251">
        <v>355.13310000000001</v>
      </c>
      <c r="F6" s="252">
        <v>15525</v>
      </c>
      <c r="G6" s="251">
        <v>5513442</v>
      </c>
      <c r="H6" s="251">
        <v>3741525</v>
      </c>
      <c r="I6" s="251">
        <v>1771917</v>
      </c>
      <c r="J6" s="251">
        <v>182</v>
      </c>
      <c r="K6" s="251" t="s">
        <v>1358</v>
      </c>
      <c r="L6" s="251">
        <v>15525</v>
      </c>
    </row>
    <row r="7" spans="1:12">
      <c r="A7" s="251">
        <v>17</v>
      </c>
      <c r="B7" s="252" t="s">
        <v>661</v>
      </c>
      <c r="C7" s="251" t="s">
        <v>3039</v>
      </c>
      <c r="D7" s="251">
        <v>211</v>
      </c>
      <c r="E7" s="251">
        <v>476.06040000000002</v>
      </c>
      <c r="F7" s="252">
        <v>15286</v>
      </c>
      <c r="G7" s="251">
        <v>7277059</v>
      </c>
      <c r="H7" s="251">
        <v>3225346</v>
      </c>
      <c r="I7" s="251">
        <v>4051713</v>
      </c>
      <c r="J7" s="251">
        <v>141</v>
      </c>
      <c r="K7" s="251" t="s">
        <v>1358</v>
      </c>
      <c r="L7" s="251">
        <v>15286</v>
      </c>
    </row>
    <row r="8" spans="1:12">
      <c r="A8" s="251">
        <v>41</v>
      </c>
      <c r="B8" s="252" t="s">
        <v>732</v>
      </c>
      <c r="C8" s="251" t="s">
        <v>3065</v>
      </c>
      <c r="D8" s="251">
        <v>169</v>
      </c>
      <c r="E8" s="251">
        <v>259.78800000000001</v>
      </c>
      <c r="F8" s="252">
        <v>13578</v>
      </c>
      <c r="G8" s="251">
        <v>3527401</v>
      </c>
      <c r="H8" s="251">
        <v>2294682</v>
      </c>
      <c r="I8" s="251">
        <v>1232719</v>
      </c>
      <c r="J8" s="251">
        <v>94</v>
      </c>
      <c r="K8" s="251" t="s">
        <v>1358</v>
      </c>
      <c r="L8" s="251">
        <v>13578</v>
      </c>
    </row>
    <row r="9" spans="1:12">
      <c r="A9" s="251">
        <v>9</v>
      </c>
      <c r="B9" s="252" t="s">
        <v>432</v>
      </c>
      <c r="C9" s="251" t="s">
        <v>3023</v>
      </c>
      <c r="D9" s="251">
        <v>650</v>
      </c>
      <c r="E9" s="251">
        <v>790.21370000000002</v>
      </c>
      <c r="F9" s="252">
        <v>11903</v>
      </c>
      <c r="G9" s="251">
        <v>9405914</v>
      </c>
      <c r="H9" s="251">
        <v>7736950</v>
      </c>
      <c r="I9" s="251">
        <v>1668964</v>
      </c>
      <c r="J9" s="251">
        <v>145</v>
      </c>
      <c r="K9" s="251" t="s">
        <v>1358</v>
      </c>
      <c r="L9" s="251">
        <v>11903</v>
      </c>
    </row>
    <row r="10" spans="1:12">
      <c r="A10" s="251">
        <v>21</v>
      </c>
      <c r="B10" s="252" t="s">
        <v>397</v>
      </c>
      <c r="C10" s="251" t="s">
        <v>3125</v>
      </c>
      <c r="D10" s="251">
        <v>266</v>
      </c>
      <c r="E10" s="251">
        <v>541.67939999999999</v>
      </c>
      <c r="F10" s="252">
        <v>11527</v>
      </c>
      <c r="G10" s="251">
        <v>6243939</v>
      </c>
      <c r="H10" s="251">
        <v>3066182</v>
      </c>
      <c r="I10" s="251">
        <v>3177757</v>
      </c>
      <c r="J10" s="251">
        <v>85</v>
      </c>
      <c r="K10" s="251" t="s">
        <v>1358</v>
      </c>
      <c r="L10" s="251">
        <v>11527</v>
      </c>
    </row>
    <row r="11" spans="1:12">
      <c r="A11" s="251">
        <v>34</v>
      </c>
      <c r="B11" s="252" t="s">
        <v>833</v>
      </c>
      <c r="C11" s="251" t="s">
        <v>3022</v>
      </c>
      <c r="D11" s="251">
        <v>245</v>
      </c>
      <c r="E11" s="251">
        <v>359.55709999999999</v>
      </c>
      <c r="F11" s="252">
        <v>11321</v>
      </c>
      <c r="G11" s="251">
        <v>4070546</v>
      </c>
      <c r="H11" s="251">
        <v>2773645</v>
      </c>
      <c r="I11" s="251">
        <v>1296901</v>
      </c>
      <c r="J11" s="251">
        <v>49</v>
      </c>
      <c r="K11" s="251" t="s">
        <v>1358</v>
      </c>
      <c r="L11" s="251">
        <v>11321</v>
      </c>
    </row>
    <row r="12" spans="1:12">
      <c r="A12" s="251">
        <v>6</v>
      </c>
      <c r="B12" s="252" t="s">
        <v>576</v>
      </c>
      <c r="C12" s="251" t="s">
        <v>3018</v>
      </c>
      <c r="D12" s="251">
        <v>836</v>
      </c>
      <c r="E12" s="251">
        <v>1156.8184000000001</v>
      </c>
      <c r="F12" s="252">
        <v>10382</v>
      </c>
      <c r="G12" s="251">
        <v>12010089</v>
      </c>
      <c r="H12" s="251">
        <v>8679352</v>
      </c>
      <c r="I12" s="251">
        <v>3330737</v>
      </c>
      <c r="J12" s="251">
        <v>96</v>
      </c>
      <c r="K12" s="251" t="s">
        <v>1358</v>
      </c>
      <c r="L12" s="251">
        <v>10382</v>
      </c>
    </row>
    <row r="13" spans="1:12">
      <c r="A13" s="251">
        <v>37</v>
      </c>
      <c r="B13" s="252" t="s">
        <v>711</v>
      </c>
      <c r="C13" s="251" t="s">
        <v>3081</v>
      </c>
      <c r="D13" s="251">
        <v>243</v>
      </c>
      <c r="E13" s="251">
        <v>376.71010000000001</v>
      </c>
      <c r="F13" s="252">
        <v>10185</v>
      </c>
      <c r="G13" s="251">
        <v>3836792</v>
      </c>
      <c r="H13" s="251">
        <v>2474955</v>
      </c>
      <c r="I13" s="251">
        <v>1361837</v>
      </c>
      <c r="J13" s="251">
        <v>151</v>
      </c>
      <c r="K13" s="251" t="s">
        <v>1358</v>
      </c>
      <c r="L13" s="251">
        <v>10185</v>
      </c>
    </row>
    <row r="14" spans="1:12">
      <c r="A14" s="251">
        <v>16</v>
      </c>
      <c r="B14" s="252" t="s">
        <v>1037</v>
      </c>
      <c r="C14" s="251" t="s">
        <v>3052</v>
      </c>
      <c r="D14" s="251">
        <v>463</v>
      </c>
      <c r="E14" s="251">
        <v>737.74749999999995</v>
      </c>
      <c r="F14" s="252">
        <v>10173</v>
      </c>
      <c r="G14" s="251">
        <v>7505105</v>
      </c>
      <c r="H14" s="251">
        <v>4710099</v>
      </c>
      <c r="I14" s="251">
        <v>2795006</v>
      </c>
      <c r="J14" s="251">
        <v>98</v>
      </c>
      <c r="K14" s="251" t="s">
        <v>1358</v>
      </c>
      <c r="L14" s="251">
        <v>10173</v>
      </c>
    </row>
    <row r="15" spans="1:12">
      <c r="A15" s="251">
        <v>62</v>
      </c>
      <c r="B15" s="252" t="s">
        <v>367</v>
      </c>
      <c r="C15" s="251" t="s">
        <v>3101</v>
      </c>
      <c r="D15" s="251">
        <v>49</v>
      </c>
      <c r="E15" s="251">
        <v>239.6772</v>
      </c>
      <c r="F15" s="252">
        <v>9793</v>
      </c>
      <c r="G15" s="251">
        <v>2347159</v>
      </c>
      <c r="H15" s="251">
        <v>479857</v>
      </c>
      <c r="I15" s="251">
        <v>1867302</v>
      </c>
      <c r="J15" s="251">
        <v>63</v>
      </c>
      <c r="K15" s="251" t="s">
        <v>1358</v>
      </c>
      <c r="L15" s="251">
        <v>9793</v>
      </c>
    </row>
    <row r="16" spans="1:12">
      <c r="A16" s="251">
        <v>2</v>
      </c>
      <c r="B16" s="252" t="s">
        <v>736</v>
      </c>
      <c r="C16" s="251" t="s">
        <v>3071</v>
      </c>
      <c r="D16" s="251">
        <v>1164</v>
      </c>
      <c r="E16" s="251">
        <v>1917.4793</v>
      </c>
      <c r="F16" s="252">
        <v>9191</v>
      </c>
      <c r="G16" s="251">
        <v>17623552</v>
      </c>
      <c r="H16" s="251">
        <v>10698324</v>
      </c>
      <c r="I16" s="251">
        <v>6925228</v>
      </c>
      <c r="J16" s="251">
        <v>134</v>
      </c>
      <c r="K16" s="251" t="s">
        <v>1358</v>
      </c>
      <c r="L16" s="251">
        <v>9191</v>
      </c>
    </row>
    <row r="17" spans="1:12">
      <c r="A17" s="251">
        <v>44</v>
      </c>
      <c r="B17" s="252" t="s">
        <v>674</v>
      </c>
      <c r="C17" s="251" t="s">
        <v>3958</v>
      </c>
      <c r="D17" s="251">
        <v>265</v>
      </c>
      <c r="E17" s="251">
        <v>382.01549999999997</v>
      </c>
      <c r="F17" s="252">
        <v>9038</v>
      </c>
      <c r="G17" s="251">
        <v>3452656</v>
      </c>
      <c r="H17" s="251">
        <v>2395070</v>
      </c>
      <c r="I17" s="251">
        <v>1057586</v>
      </c>
      <c r="J17" s="251">
        <v>22</v>
      </c>
      <c r="K17" s="251" t="s">
        <v>1358</v>
      </c>
      <c r="L17" s="251">
        <v>9038</v>
      </c>
    </row>
    <row r="18" spans="1:12">
      <c r="A18" s="251">
        <v>52</v>
      </c>
      <c r="B18" s="252" t="s">
        <v>32</v>
      </c>
      <c r="C18" s="251" t="s">
        <v>3072</v>
      </c>
      <c r="D18" s="251">
        <v>208</v>
      </c>
      <c r="E18" s="251">
        <v>322.89920000000001</v>
      </c>
      <c r="F18" s="252">
        <v>9001</v>
      </c>
      <c r="G18" s="251">
        <v>2906416</v>
      </c>
      <c r="H18" s="251">
        <v>1872208</v>
      </c>
      <c r="I18" s="251">
        <v>1034208</v>
      </c>
      <c r="J18" s="251">
        <v>60</v>
      </c>
      <c r="K18" s="251" t="s">
        <v>1358</v>
      </c>
      <c r="L18" s="251">
        <v>9001</v>
      </c>
    </row>
    <row r="19" spans="1:12">
      <c r="A19" s="251">
        <v>77</v>
      </c>
      <c r="B19" s="252" t="s">
        <v>1286</v>
      </c>
      <c r="C19" s="251" t="s">
        <v>3058</v>
      </c>
      <c r="D19" s="251">
        <v>98</v>
      </c>
      <c r="E19" s="251">
        <v>198.68180000000001</v>
      </c>
      <c r="F19" s="252">
        <v>8987</v>
      </c>
      <c r="G19" s="251">
        <v>1785553</v>
      </c>
      <c r="H19" s="251">
        <v>880726</v>
      </c>
      <c r="I19" s="251">
        <v>904827</v>
      </c>
      <c r="J19" s="251">
        <v>95</v>
      </c>
      <c r="K19" s="251" t="s">
        <v>1358</v>
      </c>
      <c r="L19" s="251">
        <v>8987</v>
      </c>
    </row>
    <row r="20" spans="1:12">
      <c r="A20" s="251">
        <v>24</v>
      </c>
      <c r="B20" s="252" t="s">
        <v>299</v>
      </c>
      <c r="C20" s="251" t="s">
        <v>3200</v>
      </c>
      <c r="D20" s="251">
        <v>273</v>
      </c>
      <c r="E20" s="251">
        <v>650.09900000000005</v>
      </c>
      <c r="F20" s="252">
        <v>8961</v>
      </c>
      <c r="G20" s="251">
        <v>5825537</v>
      </c>
      <c r="H20" s="251">
        <v>2446353</v>
      </c>
      <c r="I20" s="251">
        <v>3379184</v>
      </c>
      <c r="J20" s="251">
        <v>242</v>
      </c>
      <c r="K20" s="251" t="s">
        <v>1358</v>
      </c>
      <c r="L20" s="251">
        <v>8961</v>
      </c>
    </row>
    <row r="21" spans="1:12">
      <c r="A21" s="251">
        <v>71</v>
      </c>
      <c r="B21" s="252" t="s">
        <v>514</v>
      </c>
      <c r="C21" s="251" t="s">
        <v>3111</v>
      </c>
      <c r="D21" s="251">
        <v>113</v>
      </c>
      <c r="E21" s="251">
        <v>228.12469999999999</v>
      </c>
      <c r="F21" s="252">
        <v>8758</v>
      </c>
      <c r="G21" s="251">
        <v>1997916</v>
      </c>
      <c r="H21" s="251">
        <v>989654</v>
      </c>
      <c r="I21" s="251">
        <v>1008262</v>
      </c>
      <c r="J21" s="251">
        <v>105</v>
      </c>
      <c r="K21" s="251" t="s">
        <v>1358</v>
      </c>
      <c r="L21" s="251">
        <v>8758</v>
      </c>
    </row>
    <row r="22" spans="1:12">
      <c r="A22" s="251">
        <v>31</v>
      </c>
      <c r="B22" s="252" t="s">
        <v>313</v>
      </c>
      <c r="C22" s="251" t="s">
        <v>3017</v>
      </c>
      <c r="D22" s="251">
        <v>476</v>
      </c>
      <c r="E22" s="251">
        <v>502.10730000000001</v>
      </c>
      <c r="F22" s="252">
        <v>8416</v>
      </c>
      <c r="G22" s="251">
        <v>4225735</v>
      </c>
      <c r="H22" s="251">
        <v>4006016</v>
      </c>
      <c r="I22" s="251">
        <v>219719</v>
      </c>
      <c r="J22" s="251">
        <v>283</v>
      </c>
      <c r="K22" s="251" t="s">
        <v>1358</v>
      </c>
      <c r="L22" s="251">
        <v>8416</v>
      </c>
    </row>
    <row r="23" spans="1:12">
      <c r="A23" s="251">
        <v>36</v>
      </c>
      <c r="B23" s="252" t="s">
        <v>435</v>
      </c>
      <c r="C23" s="251" t="s">
        <v>3115</v>
      </c>
      <c r="D23" s="251">
        <v>306</v>
      </c>
      <c r="E23" s="251">
        <v>485.23989999999998</v>
      </c>
      <c r="F23" s="252">
        <v>8200</v>
      </c>
      <c r="G23" s="251">
        <v>3978967</v>
      </c>
      <c r="H23" s="251">
        <v>2509200</v>
      </c>
      <c r="I23" s="251">
        <v>1469767</v>
      </c>
      <c r="J23" s="251">
        <v>65</v>
      </c>
      <c r="K23" s="251" t="s">
        <v>1358</v>
      </c>
      <c r="L23" s="251">
        <v>8200</v>
      </c>
    </row>
    <row r="24" spans="1:12">
      <c r="A24" s="251">
        <v>11</v>
      </c>
      <c r="B24" s="252" t="s">
        <v>1280</v>
      </c>
      <c r="C24" s="251" t="s">
        <v>3019</v>
      </c>
      <c r="D24" s="251">
        <v>578</v>
      </c>
      <c r="E24" s="251">
        <v>1100.1594</v>
      </c>
      <c r="F24" s="252">
        <v>8161</v>
      </c>
      <c r="G24" s="251">
        <v>8978401</v>
      </c>
      <c r="H24" s="251">
        <v>4717058</v>
      </c>
      <c r="I24" s="251">
        <v>4261343</v>
      </c>
      <c r="J24" s="251">
        <v>392</v>
      </c>
      <c r="K24" s="251" t="s">
        <v>1358</v>
      </c>
      <c r="L24" s="251">
        <v>8161</v>
      </c>
    </row>
    <row r="25" spans="1:12">
      <c r="A25" s="251">
        <v>48</v>
      </c>
      <c r="B25" s="252" t="s">
        <v>30</v>
      </c>
      <c r="C25" s="251" t="s">
        <v>3045</v>
      </c>
      <c r="D25" s="251">
        <v>233</v>
      </c>
      <c r="E25" s="251">
        <v>412.72500000000002</v>
      </c>
      <c r="F25" s="252">
        <v>7719</v>
      </c>
      <c r="G25" s="251">
        <v>3185824</v>
      </c>
      <c r="H25" s="251">
        <v>1798527</v>
      </c>
      <c r="I25" s="251">
        <v>1387297</v>
      </c>
      <c r="J25" s="251">
        <v>101</v>
      </c>
      <c r="K25" s="251" t="s">
        <v>1358</v>
      </c>
      <c r="L25" s="251">
        <v>7719</v>
      </c>
    </row>
    <row r="26" spans="1:12">
      <c r="A26" s="251">
        <v>13</v>
      </c>
      <c r="B26" s="252" t="s">
        <v>2883</v>
      </c>
      <c r="C26" s="251" t="s">
        <v>3054</v>
      </c>
      <c r="D26" s="251">
        <v>492</v>
      </c>
      <c r="E26" s="251">
        <v>1192.9299000000001</v>
      </c>
      <c r="F26" s="252">
        <v>7322</v>
      </c>
      <c r="G26" s="251">
        <v>8734633</v>
      </c>
      <c r="H26" s="251">
        <v>3602424</v>
      </c>
      <c r="I26" s="251">
        <v>5132209</v>
      </c>
      <c r="J26" s="251">
        <v>131</v>
      </c>
      <c r="K26" s="251" t="s">
        <v>1358</v>
      </c>
      <c r="L26" s="251">
        <v>7322</v>
      </c>
    </row>
    <row r="27" spans="1:12">
      <c r="A27" s="251">
        <v>42</v>
      </c>
      <c r="B27" s="252" t="s">
        <v>371</v>
      </c>
      <c r="C27" s="251" t="s">
        <v>3099</v>
      </c>
      <c r="D27" s="251">
        <v>237</v>
      </c>
      <c r="E27" s="251">
        <v>478.5838</v>
      </c>
      <c r="F27" s="252">
        <v>7300</v>
      </c>
      <c r="G27" s="251">
        <v>3493662</v>
      </c>
      <c r="H27" s="251">
        <v>1730100</v>
      </c>
      <c r="I27" s="251">
        <v>1763562</v>
      </c>
      <c r="J27" s="251">
        <v>108</v>
      </c>
      <c r="K27" s="251" t="s">
        <v>1358</v>
      </c>
      <c r="L27" s="251">
        <v>7300</v>
      </c>
    </row>
    <row r="28" spans="1:12">
      <c r="A28" s="251">
        <v>29</v>
      </c>
      <c r="B28" s="252" t="s">
        <v>375</v>
      </c>
      <c r="C28" s="251" t="s">
        <v>3049</v>
      </c>
      <c r="D28" s="251">
        <v>337</v>
      </c>
      <c r="E28" s="251">
        <v>609.71199999999999</v>
      </c>
      <c r="F28" s="252">
        <v>7265</v>
      </c>
      <c r="G28" s="251">
        <v>4429558</v>
      </c>
      <c r="H28" s="251">
        <v>2448305</v>
      </c>
      <c r="I28" s="251">
        <v>1981253</v>
      </c>
      <c r="J28" s="251">
        <v>75</v>
      </c>
      <c r="K28" s="251" t="s">
        <v>1358</v>
      </c>
      <c r="L28" s="251">
        <v>7265</v>
      </c>
    </row>
    <row r="29" spans="1:12">
      <c r="A29" s="251">
        <v>30</v>
      </c>
      <c r="B29" s="252" t="s">
        <v>705</v>
      </c>
      <c r="C29" s="251" t="s">
        <v>3044</v>
      </c>
      <c r="D29" s="251">
        <v>377</v>
      </c>
      <c r="E29" s="251">
        <v>603.15779999999995</v>
      </c>
      <c r="F29" s="252">
        <v>7029</v>
      </c>
      <c r="G29" s="251">
        <v>4239596</v>
      </c>
      <c r="H29" s="251">
        <v>2649933</v>
      </c>
      <c r="I29" s="251">
        <v>1589663</v>
      </c>
      <c r="J29" s="251">
        <v>57</v>
      </c>
      <c r="K29" s="251" t="s">
        <v>1358</v>
      </c>
      <c r="L29" s="251">
        <v>7029</v>
      </c>
    </row>
    <row r="30" spans="1:12">
      <c r="A30" s="251">
        <v>104</v>
      </c>
      <c r="B30" s="252" t="s">
        <v>754</v>
      </c>
      <c r="C30" s="251" t="s">
        <v>3121</v>
      </c>
      <c r="D30" s="251">
        <v>145</v>
      </c>
      <c r="E30" s="251">
        <v>170.24809999999999</v>
      </c>
      <c r="F30" s="252">
        <v>7024</v>
      </c>
      <c r="G30" s="251">
        <v>1195823</v>
      </c>
      <c r="H30" s="251">
        <v>1018480</v>
      </c>
      <c r="I30" s="251">
        <v>177343</v>
      </c>
      <c r="J30" s="251">
        <v>197</v>
      </c>
      <c r="K30" s="251" t="s">
        <v>1358</v>
      </c>
      <c r="L30" s="251">
        <v>7024</v>
      </c>
    </row>
    <row r="31" spans="1:12">
      <c r="A31" s="251">
        <v>4</v>
      </c>
      <c r="B31" s="252" t="s">
        <v>662</v>
      </c>
      <c r="C31" s="251" t="s">
        <v>3021</v>
      </c>
      <c r="D31" s="251">
        <v>868</v>
      </c>
      <c r="E31" s="251">
        <v>1984.079</v>
      </c>
      <c r="F31" s="252">
        <v>6669</v>
      </c>
      <c r="G31" s="251">
        <v>13231823</v>
      </c>
      <c r="H31" s="251">
        <v>5788692</v>
      </c>
      <c r="I31" s="251">
        <v>7443131</v>
      </c>
      <c r="J31" s="251">
        <v>65</v>
      </c>
      <c r="K31" s="251" t="s">
        <v>1358</v>
      </c>
      <c r="L31" s="251">
        <v>6669</v>
      </c>
    </row>
    <row r="32" spans="1:12">
      <c r="A32" s="251">
        <v>22</v>
      </c>
      <c r="B32" s="252" t="s">
        <v>321</v>
      </c>
      <c r="C32" s="251" t="s">
        <v>3053</v>
      </c>
      <c r="D32" s="251">
        <v>594</v>
      </c>
      <c r="E32" s="251">
        <v>958.63059999999996</v>
      </c>
      <c r="F32" s="252">
        <v>6286</v>
      </c>
      <c r="G32" s="251">
        <v>6025952</v>
      </c>
      <c r="H32" s="251">
        <v>3733884</v>
      </c>
      <c r="I32" s="251">
        <v>2292068</v>
      </c>
      <c r="J32" s="251">
        <v>328</v>
      </c>
      <c r="K32" s="251" t="s">
        <v>1358</v>
      </c>
      <c r="L32" s="251">
        <v>6286</v>
      </c>
    </row>
    <row r="33" spans="1:12">
      <c r="A33" s="251">
        <v>49</v>
      </c>
      <c r="B33" s="252" t="s">
        <v>594</v>
      </c>
      <c r="C33" s="251" t="s">
        <v>3041</v>
      </c>
      <c r="D33" s="251">
        <v>308</v>
      </c>
      <c r="E33" s="251">
        <v>520.7482</v>
      </c>
      <c r="F33" s="252">
        <v>6099</v>
      </c>
      <c r="G33" s="251">
        <v>3176043</v>
      </c>
      <c r="H33" s="251">
        <v>1878492</v>
      </c>
      <c r="I33" s="251">
        <v>1297551</v>
      </c>
      <c r="J33" s="251">
        <v>37</v>
      </c>
      <c r="K33" s="251" t="s">
        <v>1358</v>
      </c>
      <c r="L33" s="251">
        <v>6099</v>
      </c>
    </row>
    <row r="34" spans="1:12">
      <c r="A34" s="251">
        <v>35</v>
      </c>
      <c r="B34" s="252" t="s">
        <v>542</v>
      </c>
      <c r="C34" s="251" t="s">
        <v>3043</v>
      </c>
      <c r="D34" s="251">
        <v>423</v>
      </c>
      <c r="E34" s="251">
        <v>671.44449999999995</v>
      </c>
      <c r="F34" s="252">
        <v>5987</v>
      </c>
      <c r="G34" s="251">
        <v>4019938</v>
      </c>
      <c r="H34" s="251">
        <v>2532501</v>
      </c>
      <c r="I34" s="251">
        <v>1487437</v>
      </c>
      <c r="J34" s="251">
        <v>165</v>
      </c>
      <c r="K34" s="251" t="s">
        <v>1358</v>
      </c>
      <c r="L34" s="251">
        <v>5987</v>
      </c>
    </row>
    <row r="35" spans="1:12">
      <c r="A35" s="251">
        <v>15</v>
      </c>
      <c r="B35" s="252" t="s">
        <v>73</v>
      </c>
      <c r="C35" s="251" t="s">
        <v>3025</v>
      </c>
      <c r="D35" s="251">
        <v>763</v>
      </c>
      <c r="E35" s="251">
        <v>1291.1989000000001</v>
      </c>
      <c r="F35" s="252">
        <v>5937</v>
      </c>
      <c r="G35" s="251">
        <v>7665848</v>
      </c>
      <c r="H35" s="251">
        <v>4529931</v>
      </c>
      <c r="I35" s="251">
        <v>3135917</v>
      </c>
      <c r="J35" s="251">
        <v>462</v>
      </c>
      <c r="K35" s="251" t="s">
        <v>1358</v>
      </c>
      <c r="L35" s="251">
        <v>5937</v>
      </c>
    </row>
    <row r="36" spans="1:12">
      <c r="A36" s="251">
        <v>14</v>
      </c>
      <c r="B36" s="252" t="s">
        <v>734</v>
      </c>
      <c r="C36" s="251" t="s">
        <v>3047</v>
      </c>
      <c r="D36" s="251">
        <v>698</v>
      </c>
      <c r="E36" s="251">
        <v>1490.9762000000001</v>
      </c>
      <c r="F36" s="252">
        <v>5684</v>
      </c>
      <c r="G36" s="251">
        <v>8474709</v>
      </c>
      <c r="H36" s="251">
        <v>3967432</v>
      </c>
      <c r="I36" s="251">
        <v>4507277</v>
      </c>
      <c r="J36" s="251">
        <v>162</v>
      </c>
      <c r="K36" s="251" t="s">
        <v>1358</v>
      </c>
      <c r="L36" s="251">
        <v>5684</v>
      </c>
    </row>
    <row r="37" spans="1:12">
      <c r="A37" s="251">
        <v>26</v>
      </c>
      <c r="B37" s="252">
        <v>414210122</v>
      </c>
      <c r="C37" s="251" t="s">
        <v>3020</v>
      </c>
      <c r="D37" s="251">
        <v>411</v>
      </c>
      <c r="E37" s="251">
        <v>943</v>
      </c>
      <c r="F37" s="252">
        <v>5677</v>
      </c>
      <c r="G37" s="251">
        <v>5353411</v>
      </c>
      <c r="H37" s="251">
        <v>2333247</v>
      </c>
      <c r="I37" s="251">
        <v>3020164</v>
      </c>
      <c r="J37" s="251">
        <v>53</v>
      </c>
      <c r="K37" s="251" t="s">
        <v>1358</v>
      </c>
      <c r="L37" s="251">
        <v>5677</v>
      </c>
    </row>
    <row r="38" spans="1:12">
      <c r="A38" s="251">
        <v>23</v>
      </c>
      <c r="B38" s="252" t="s">
        <v>968</v>
      </c>
      <c r="C38" s="251" t="s">
        <v>3033</v>
      </c>
      <c r="D38" s="251">
        <v>563</v>
      </c>
      <c r="E38" s="251">
        <v>1036.2257999999999</v>
      </c>
      <c r="F38" s="252">
        <v>5637</v>
      </c>
      <c r="G38" s="251">
        <v>5841205</v>
      </c>
      <c r="H38" s="251">
        <v>3173631</v>
      </c>
      <c r="I38" s="251">
        <v>2667574</v>
      </c>
      <c r="J38" s="251">
        <v>251</v>
      </c>
      <c r="K38" s="251" t="s">
        <v>1358</v>
      </c>
      <c r="L38" s="251">
        <v>5637</v>
      </c>
    </row>
    <row r="39" spans="1:12">
      <c r="A39" s="251">
        <v>18</v>
      </c>
      <c r="B39" s="252" t="s">
        <v>3744</v>
      </c>
      <c r="C39" s="251" t="s">
        <v>3808</v>
      </c>
      <c r="D39" s="251">
        <v>734</v>
      </c>
      <c r="E39" s="251">
        <v>1338.5182</v>
      </c>
      <c r="F39" s="252">
        <v>5426</v>
      </c>
      <c r="G39" s="251">
        <v>7262800</v>
      </c>
      <c r="H39" s="251">
        <v>3982684</v>
      </c>
      <c r="I39" s="251">
        <v>3280116</v>
      </c>
      <c r="J39" s="251">
        <v>16</v>
      </c>
      <c r="K39" s="251" t="s">
        <v>1358</v>
      </c>
      <c r="L39" s="251">
        <v>5426</v>
      </c>
    </row>
    <row r="40" spans="1:12">
      <c r="A40" s="251">
        <v>162</v>
      </c>
      <c r="B40" s="252" t="s">
        <v>403</v>
      </c>
      <c r="C40" s="251" t="s">
        <v>3177</v>
      </c>
      <c r="D40" s="251">
        <v>81</v>
      </c>
      <c r="E40" s="251">
        <v>132.97810000000001</v>
      </c>
      <c r="F40" s="252">
        <v>5303</v>
      </c>
      <c r="G40" s="251">
        <v>705183</v>
      </c>
      <c r="H40" s="251">
        <v>429543</v>
      </c>
      <c r="I40" s="251">
        <v>275640</v>
      </c>
      <c r="J40" s="251">
        <v>101</v>
      </c>
      <c r="K40" s="251" t="s">
        <v>1358</v>
      </c>
      <c r="L40" s="251">
        <v>5303</v>
      </c>
    </row>
    <row r="41" spans="1:12">
      <c r="A41" s="251">
        <v>7</v>
      </c>
      <c r="B41" s="252" t="s">
        <v>2998</v>
      </c>
      <c r="C41" s="251" t="s">
        <v>3959</v>
      </c>
      <c r="D41" s="251">
        <v>1523</v>
      </c>
      <c r="E41" s="251">
        <v>2118.7752999999998</v>
      </c>
      <c r="F41" s="252">
        <v>5193</v>
      </c>
      <c r="G41" s="251">
        <v>11002800</v>
      </c>
      <c r="H41" s="251">
        <v>7908939</v>
      </c>
      <c r="I41" s="251">
        <v>3093861</v>
      </c>
      <c r="J41" s="251">
        <v>23</v>
      </c>
      <c r="K41" s="251" t="s">
        <v>1358</v>
      </c>
      <c r="L41" s="251">
        <v>5193</v>
      </c>
    </row>
    <row r="42" spans="1:12">
      <c r="A42" s="251">
        <v>197</v>
      </c>
      <c r="B42" s="252" t="s">
        <v>402</v>
      </c>
      <c r="C42" s="251" t="s">
        <v>3188</v>
      </c>
      <c r="D42" s="251">
        <v>64</v>
      </c>
      <c r="E42" s="251">
        <v>105.2933</v>
      </c>
      <c r="F42" s="252">
        <v>5101</v>
      </c>
      <c r="G42" s="251">
        <v>537101</v>
      </c>
      <c r="H42" s="251">
        <v>326464</v>
      </c>
      <c r="I42" s="251">
        <v>210637</v>
      </c>
      <c r="J42" s="251">
        <v>148</v>
      </c>
      <c r="K42" s="251" t="s">
        <v>1358</v>
      </c>
      <c r="L42" s="251">
        <v>5101</v>
      </c>
    </row>
    <row r="43" spans="1:12">
      <c r="A43" s="251">
        <v>56</v>
      </c>
      <c r="B43" s="252" t="s">
        <v>317</v>
      </c>
      <c r="C43" s="251" t="s">
        <v>3037</v>
      </c>
      <c r="D43" s="251">
        <v>300</v>
      </c>
      <c r="E43" s="251">
        <v>512.79750000000001</v>
      </c>
      <c r="F43" s="252">
        <v>4953</v>
      </c>
      <c r="G43" s="251">
        <v>2539886</v>
      </c>
      <c r="H43" s="251">
        <v>1485900</v>
      </c>
      <c r="I43" s="251">
        <v>1053986</v>
      </c>
      <c r="J43" s="251">
        <v>263</v>
      </c>
      <c r="K43" s="251" t="s">
        <v>1358</v>
      </c>
      <c r="L43" s="251">
        <v>4953</v>
      </c>
    </row>
    <row r="44" spans="1:12">
      <c r="A44" s="251">
        <v>19</v>
      </c>
      <c r="B44" s="252" t="s">
        <v>684</v>
      </c>
      <c r="C44" s="251" t="s">
        <v>3028</v>
      </c>
      <c r="D44" s="251">
        <v>838</v>
      </c>
      <c r="E44" s="251">
        <v>1397.0733</v>
      </c>
      <c r="F44" s="252">
        <v>4818</v>
      </c>
      <c r="G44" s="251">
        <v>6731099</v>
      </c>
      <c r="H44" s="251">
        <v>4037484</v>
      </c>
      <c r="I44" s="251">
        <v>2693615</v>
      </c>
      <c r="J44" s="251">
        <v>201</v>
      </c>
      <c r="K44" s="251" t="s">
        <v>1358</v>
      </c>
      <c r="L44" s="251">
        <v>4818</v>
      </c>
    </row>
    <row r="45" spans="1:12">
      <c r="A45" s="251">
        <v>43</v>
      </c>
      <c r="B45" s="252" t="s">
        <v>698</v>
      </c>
      <c r="C45" s="251" t="s">
        <v>3030</v>
      </c>
      <c r="D45" s="251">
        <v>439</v>
      </c>
      <c r="E45" s="251">
        <v>729.12249999999995</v>
      </c>
      <c r="F45" s="252">
        <v>4767</v>
      </c>
      <c r="G45" s="251">
        <v>3475727</v>
      </c>
      <c r="H45" s="251">
        <v>2092713</v>
      </c>
      <c r="I45" s="251">
        <v>1383014</v>
      </c>
      <c r="J45" s="251">
        <v>172</v>
      </c>
      <c r="K45" s="251" t="s">
        <v>1358</v>
      </c>
      <c r="L45" s="251">
        <v>4767</v>
      </c>
    </row>
    <row r="46" spans="1:12">
      <c r="A46" s="251">
        <v>45</v>
      </c>
      <c r="B46" s="252" t="s">
        <v>695</v>
      </c>
      <c r="C46" s="251" t="s">
        <v>3056</v>
      </c>
      <c r="D46" s="251">
        <v>477</v>
      </c>
      <c r="E46" s="251">
        <v>723.17380000000003</v>
      </c>
      <c r="F46" s="252">
        <v>4683</v>
      </c>
      <c r="G46" s="251">
        <v>3386623</v>
      </c>
      <c r="H46" s="251">
        <v>2233791</v>
      </c>
      <c r="I46" s="251">
        <v>1152832</v>
      </c>
      <c r="J46" s="251">
        <v>234</v>
      </c>
      <c r="K46" s="251" t="s">
        <v>1358</v>
      </c>
      <c r="L46" s="251">
        <v>4683</v>
      </c>
    </row>
    <row r="47" spans="1:12">
      <c r="A47" s="251">
        <v>38</v>
      </c>
      <c r="B47" s="252" t="s">
        <v>575</v>
      </c>
      <c r="C47" s="251" t="s">
        <v>3029</v>
      </c>
      <c r="D47" s="251">
        <v>516</v>
      </c>
      <c r="E47" s="251">
        <v>837.35789999999997</v>
      </c>
      <c r="F47" s="252">
        <v>4540</v>
      </c>
      <c r="G47" s="251">
        <v>3801605</v>
      </c>
      <c r="H47" s="251">
        <v>2342640</v>
      </c>
      <c r="I47" s="251">
        <v>1458965</v>
      </c>
      <c r="J47" s="251">
        <v>116</v>
      </c>
      <c r="K47" s="251" t="s">
        <v>1358</v>
      </c>
      <c r="L47" s="251">
        <v>4540</v>
      </c>
    </row>
    <row r="48" spans="1:12">
      <c r="A48" s="251">
        <v>46</v>
      </c>
      <c r="B48" s="252" t="s">
        <v>376</v>
      </c>
      <c r="C48" s="251" t="s">
        <v>3191</v>
      </c>
      <c r="D48" s="251">
        <v>567</v>
      </c>
      <c r="E48" s="251">
        <v>763.87279999999998</v>
      </c>
      <c r="F48" s="252">
        <v>4292</v>
      </c>
      <c r="G48" s="251">
        <v>3278542</v>
      </c>
      <c r="H48" s="251">
        <v>2433564</v>
      </c>
      <c r="I48" s="251">
        <v>844978</v>
      </c>
      <c r="J48" s="251">
        <v>45</v>
      </c>
      <c r="K48" s="251" t="s">
        <v>1358</v>
      </c>
      <c r="L48" s="251">
        <v>4292</v>
      </c>
    </row>
    <row r="49" spans="1:12">
      <c r="A49" s="251">
        <v>55</v>
      </c>
      <c r="B49" s="252" t="s">
        <v>319</v>
      </c>
      <c r="C49" s="251" t="s">
        <v>3086</v>
      </c>
      <c r="D49" s="251">
        <v>395</v>
      </c>
      <c r="E49" s="251">
        <v>616.76260000000002</v>
      </c>
      <c r="F49" s="252">
        <v>4251</v>
      </c>
      <c r="G49" s="251">
        <v>2621858</v>
      </c>
      <c r="H49" s="251">
        <v>1679145</v>
      </c>
      <c r="I49" s="251">
        <v>942713</v>
      </c>
      <c r="J49" s="251">
        <v>281</v>
      </c>
      <c r="K49" s="251" t="s">
        <v>1358</v>
      </c>
      <c r="L49" s="251">
        <v>4251</v>
      </c>
    </row>
    <row r="50" spans="1:12">
      <c r="A50" s="251">
        <v>74</v>
      </c>
      <c r="B50" s="252" t="s">
        <v>2698</v>
      </c>
      <c r="C50" s="251" t="s">
        <v>3147</v>
      </c>
      <c r="D50" s="251">
        <v>313</v>
      </c>
      <c r="E50" s="251">
        <v>449.69150000000002</v>
      </c>
      <c r="F50" s="252">
        <v>4250</v>
      </c>
      <c r="G50" s="251">
        <v>1911189</v>
      </c>
      <c r="H50" s="251">
        <v>1330250</v>
      </c>
      <c r="I50" s="251">
        <v>580939</v>
      </c>
      <c r="J50" s="251">
        <v>240</v>
      </c>
      <c r="K50" s="251" t="s">
        <v>1358</v>
      </c>
      <c r="L50" s="251">
        <v>4250</v>
      </c>
    </row>
    <row r="51" spans="1:12">
      <c r="A51" s="251">
        <v>126</v>
      </c>
      <c r="B51" s="252" t="s">
        <v>721</v>
      </c>
      <c r="C51" s="251" t="s">
        <v>3189</v>
      </c>
      <c r="D51" s="251">
        <v>112</v>
      </c>
      <c r="E51" s="251">
        <v>240.8175</v>
      </c>
      <c r="F51" s="252">
        <v>4115</v>
      </c>
      <c r="G51" s="251">
        <v>990964</v>
      </c>
      <c r="H51" s="251">
        <v>460880</v>
      </c>
      <c r="I51" s="251">
        <v>530084</v>
      </c>
      <c r="J51" s="251">
        <v>113</v>
      </c>
      <c r="K51" s="251" t="s">
        <v>1358</v>
      </c>
      <c r="L51" s="251">
        <v>4115</v>
      </c>
    </row>
    <row r="52" spans="1:12">
      <c r="A52" s="251">
        <v>28</v>
      </c>
      <c r="B52" s="252" t="s">
        <v>2990</v>
      </c>
      <c r="C52" s="251" t="s">
        <v>3031</v>
      </c>
      <c r="D52" s="251">
        <v>661</v>
      </c>
      <c r="E52" s="251">
        <v>1200</v>
      </c>
      <c r="F52" s="252">
        <v>4110</v>
      </c>
      <c r="G52" s="251">
        <v>4932000</v>
      </c>
      <c r="H52" s="251">
        <v>2716710</v>
      </c>
      <c r="I52" s="251">
        <v>2215290</v>
      </c>
      <c r="J52" s="251">
        <v>23</v>
      </c>
      <c r="K52" s="251" t="s">
        <v>1358</v>
      </c>
      <c r="L52" s="251">
        <v>4110</v>
      </c>
    </row>
    <row r="53" spans="1:12">
      <c r="A53" s="251">
        <v>130</v>
      </c>
      <c r="B53" s="252" t="s">
        <v>369</v>
      </c>
      <c r="C53" s="251" t="s">
        <v>3202</v>
      </c>
      <c r="D53" s="251">
        <v>112</v>
      </c>
      <c r="E53" s="251">
        <v>240.8057</v>
      </c>
      <c r="F53" s="252">
        <v>4030</v>
      </c>
      <c r="G53" s="251">
        <v>970447</v>
      </c>
      <c r="H53" s="251">
        <v>451360</v>
      </c>
      <c r="I53" s="251">
        <v>519087</v>
      </c>
      <c r="J53" s="251">
        <v>58</v>
      </c>
      <c r="K53" s="251" t="s">
        <v>1358</v>
      </c>
      <c r="L53" s="251">
        <v>4030</v>
      </c>
    </row>
    <row r="54" spans="1:12">
      <c r="A54" s="251">
        <v>101</v>
      </c>
      <c r="B54" s="252" t="s">
        <v>606</v>
      </c>
      <c r="C54" s="251" t="s">
        <v>3113</v>
      </c>
      <c r="D54" s="251">
        <v>208</v>
      </c>
      <c r="E54" s="251">
        <v>309.79629999999997</v>
      </c>
      <c r="F54" s="252">
        <v>3966</v>
      </c>
      <c r="G54" s="251">
        <v>1228652</v>
      </c>
      <c r="H54" s="251">
        <v>824928</v>
      </c>
      <c r="I54" s="251">
        <v>403724</v>
      </c>
      <c r="J54" s="251">
        <v>54</v>
      </c>
      <c r="K54" s="251" t="s">
        <v>1358</v>
      </c>
      <c r="L54" s="251">
        <v>3966</v>
      </c>
    </row>
    <row r="55" spans="1:12">
      <c r="A55" s="251">
        <v>47</v>
      </c>
      <c r="B55" s="252" t="s">
        <v>747</v>
      </c>
      <c r="C55" s="251" t="s">
        <v>3073</v>
      </c>
      <c r="D55" s="251">
        <v>355</v>
      </c>
      <c r="E55" s="251">
        <v>818.71439999999996</v>
      </c>
      <c r="F55" s="252">
        <v>3943</v>
      </c>
      <c r="G55" s="251">
        <v>3228191</v>
      </c>
      <c r="H55" s="251">
        <v>1399765</v>
      </c>
      <c r="I55" s="251">
        <v>1828426</v>
      </c>
      <c r="J55" s="251">
        <v>65</v>
      </c>
      <c r="K55" s="251" t="s">
        <v>1358</v>
      </c>
      <c r="L55" s="251">
        <v>3943</v>
      </c>
    </row>
    <row r="56" spans="1:12">
      <c r="A56" s="251">
        <v>20</v>
      </c>
      <c r="B56" s="252" t="s">
        <v>77</v>
      </c>
      <c r="C56" s="251" t="s">
        <v>3040</v>
      </c>
      <c r="D56" s="251">
        <v>908</v>
      </c>
      <c r="E56" s="251">
        <v>1616.5954999999999</v>
      </c>
      <c r="F56" s="252">
        <v>3879</v>
      </c>
      <c r="G56" s="251">
        <v>6270774</v>
      </c>
      <c r="H56" s="251">
        <v>3522132</v>
      </c>
      <c r="I56" s="251">
        <v>2748642</v>
      </c>
      <c r="J56" s="251">
        <v>274</v>
      </c>
      <c r="K56" s="251" t="s">
        <v>1358</v>
      </c>
      <c r="L56" s="251">
        <v>3879</v>
      </c>
    </row>
    <row r="57" spans="1:12">
      <c r="A57" s="251">
        <v>39</v>
      </c>
      <c r="B57" s="252" t="s">
        <v>687</v>
      </c>
      <c r="C57" s="251" t="s">
        <v>3050</v>
      </c>
      <c r="D57" s="251">
        <v>504</v>
      </c>
      <c r="E57" s="251">
        <v>998.94420000000002</v>
      </c>
      <c r="F57" s="252">
        <v>3677</v>
      </c>
      <c r="G57" s="251">
        <v>3673118</v>
      </c>
      <c r="H57" s="251">
        <v>1853208</v>
      </c>
      <c r="I57" s="251">
        <v>1819910</v>
      </c>
      <c r="J57" s="251">
        <v>200</v>
      </c>
      <c r="K57" s="251" t="s">
        <v>1358</v>
      </c>
      <c r="L57" s="251">
        <v>3677</v>
      </c>
    </row>
    <row r="58" spans="1:12">
      <c r="A58" s="251">
        <v>51</v>
      </c>
      <c r="B58" s="252" t="s">
        <v>1003</v>
      </c>
      <c r="C58" s="251" t="s">
        <v>3051</v>
      </c>
      <c r="D58" s="251">
        <v>623</v>
      </c>
      <c r="E58" s="251">
        <v>854.08860000000004</v>
      </c>
      <c r="F58" s="252">
        <v>3668</v>
      </c>
      <c r="G58" s="251">
        <v>3132797</v>
      </c>
      <c r="H58" s="251">
        <v>2285164</v>
      </c>
      <c r="I58" s="251">
        <v>847633</v>
      </c>
      <c r="J58" s="251">
        <v>96</v>
      </c>
      <c r="K58" s="251" t="s">
        <v>1358</v>
      </c>
      <c r="L58" s="251">
        <v>3668</v>
      </c>
    </row>
    <row r="59" spans="1:12">
      <c r="A59" s="251">
        <v>96</v>
      </c>
      <c r="B59" s="252" t="s">
        <v>426</v>
      </c>
      <c r="C59" s="251" t="s">
        <v>3118</v>
      </c>
      <c r="D59" s="251">
        <v>312</v>
      </c>
      <c r="E59" s="251">
        <v>357.5068</v>
      </c>
      <c r="F59" s="252">
        <v>3607</v>
      </c>
      <c r="G59" s="251">
        <v>1289527</v>
      </c>
      <c r="H59" s="251">
        <v>1125384</v>
      </c>
      <c r="I59" s="251">
        <v>164143</v>
      </c>
      <c r="J59" s="251">
        <v>95</v>
      </c>
      <c r="K59" s="251" t="s">
        <v>1358</v>
      </c>
      <c r="L59" s="251">
        <v>3607</v>
      </c>
    </row>
    <row r="60" spans="1:12">
      <c r="A60" s="251">
        <v>87</v>
      </c>
      <c r="B60" s="252" t="s">
        <v>675</v>
      </c>
      <c r="C60" s="251" t="s">
        <v>3804</v>
      </c>
      <c r="D60" s="251">
        <v>594</v>
      </c>
      <c r="E60" s="251">
        <v>420</v>
      </c>
      <c r="F60" s="252">
        <v>3600</v>
      </c>
      <c r="G60" s="251">
        <v>1512000</v>
      </c>
      <c r="H60" s="251">
        <v>2138400</v>
      </c>
      <c r="I60" s="251">
        <v>-626400</v>
      </c>
      <c r="J60" s="251">
        <v>11</v>
      </c>
      <c r="K60" s="251" t="s">
        <v>1358</v>
      </c>
      <c r="L60" s="251">
        <v>3600</v>
      </c>
    </row>
    <row r="61" spans="1:12">
      <c r="A61" s="251">
        <v>33</v>
      </c>
      <c r="B61" s="252" t="s">
        <v>2742</v>
      </c>
      <c r="C61" s="251" t="s">
        <v>3096</v>
      </c>
      <c r="D61" s="251">
        <v>677</v>
      </c>
      <c r="E61" s="251">
        <v>1185.9102</v>
      </c>
      <c r="F61" s="252">
        <v>3551</v>
      </c>
      <c r="G61" s="251">
        <v>4211167</v>
      </c>
      <c r="H61" s="251">
        <v>2404027</v>
      </c>
      <c r="I61" s="251">
        <v>1807140</v>
      </c>
      <c r="J61" s="251">
        <v>124</v>
      </c>
      <c r="K61" s="251" t="s">
        <v>1358</v>
      </c>
      <c r="L61" s="251">
        <v>3551</v>
      </c>
    </row>
    <row r="62" spans="1:12">
      <c r="A62" s="251">
        <v>53</v>
      </c>
      <c r="B62" s="252" t="s">
        <v>344</v>
      </c>
      <c r="C62" s="251" t="s">
        <v>3055</v>
      </c>
      <c r="D62" s="251">
        <v>316</v>
      </c>
      <c r="E62" s="251">
        <v>786.62490000000003</v>
      </c>
      <c r="F62" s="252">
        <v>3543</v>
      </c>
      <c r="G62" s="251">
        <v>2787012</v>
      </c>
      <c r="H62" s="251">
        <v>1119588</v>
      </c>
      <c r="I62" s="251">
        <v>1667424</v>
      </c>
      <c r="J62" s="251">
        <v>139</v>
      </c>
      <c r="K62" s="251" t="s">
        <v>1358</v>
      </c>
      <c r="L62" s="251">
        <v>3543</v>
      </c>
    </row>
    <row r="63" spans="1:12">
      <c r="A63" s="251">
        <v>187</v>
      </c>
      <c r="B63" s="252" t="s">
        <v>415</v>
      </c>
      <c r="C63" s="251" t="s">
        <v>3238</v>
      </c>
      <c r="D63" s="251">
        <v>117</v>
      </c>
      <c r="E63" s="251">
        <v>175.2704</v>
      </c>
      <c r="F63" s="252">
        <v>3358</v>
      </c>
      <c r="G63" s="251">
        <v>588558</v>
      </c>
      <c r="H63" s="251">
        <v>392886</v>
      </c>
      <c r="I63" s="251">
        <v>195672</v>
      </c>
      <c r="J63" s="251">
        <v>76</v>
      </c>
      <c r="K63" s="251" t="s">
        <v>1358</v>
      </c>
      <c r="L63" s="251">
        <v>3358</v>
      </c>
    </row>
    <row r="64" spans="1:12">
      <c r="A64" s="251">
        <v>68</v>
      </c>
      <c r="B64" s="252" t="s">
        <v>507</v>
      </c>
      <c r="C64" s="251" t="s">
        <v>3107</v>
      </c>
      <c r="D64" s="251">
        <v>365</v>
      </c>
      <c r="E64" s="251">
        <v>636.00030000000004</v>
      </c>
      <c r="F64" s="252">
        <v>3283</v>
      </c>
      <c r="G64" s="251">
        <v>2087989</v>
      </c>
      <c r="H64" s="251">
        <v>1198295</v>
      </c>
      <c r="I64" s="251">
        <v>889694</v>
      </c>
      <c r="J64" s="251">
        <v>218</v>
      </c>
      <c r="K64" s="251" t="s">
        <v>1358</v>
      </c>
      <c r="L64" s="251">
        <v>3283</v>
      </c>
    </row>
    <row r="65" spans="1:12">
      <c r="A65" s="251">
        <v>186</v>
      </c>
      <c r="B65" s="252" t="s">
        <v>640</v>
      </c>
      <c r="C65" s="251" t="s">
        <v>3194</v>
      </c>
      <c r="D65" s="251">
        <v>85</v>
      </c>
      <c r="E65" s="251">
        <v>181.94499999999999</v>
      </c>
      <c r="F65" s="252">
        <v>3255</v>
      </c>
      <c r="G65" s="251">
        <v>592231</v>
      </c>
      <c r="H65" s="251">
        <v>276675</v>
      </c>
      <c r="I65" s="251">
        <v>315556</v>
      </c>
      <c r="J65" s="251">
        <v>77</v>
      </c>
      <c r="K65" s="251" t="s">
        <v>1358</v>
      </c>
      <c r="L65" s="251">
        <v>3255</v>
      </c>
    </row>
    <row r="66" spans="1:12">
      <c r="A66" s="251">
        <v>86</v>
      </c>
      <c r="B66" s="252" t="s">
        <v>475</v>
      </c>
      <c r="C66" s="251" t="s">
        <v>3090</v>
      </c>
      <c r="D66" s="251">
        <v>363</v>
      </c>
      <c r="E66" s="251">
        <v>476.63119999999998</v>
      </c>
      <c r="F66" s="252">
        <v>3229</v>
      </c>
      <c r="G66" s="251">
        <v>1539042</v>
      </c>
      <c r="H66" s="251">
        <v>1172127</v>
      </c>
      <c r="I66" s="251">
        <v>366915</v>
      </c>
      <c r="J66" s="251">
        <v>132</v>
      </c>
      <c r="K66" s="251" t="s">
        <v>1358</v>
      </c>
      <c r="L66" s="251">
        <v>3229</v>
      </c>
    </row>
    <row r="67" spans="1:12">
      <c r="A67" s="251">
        <v>81</v>
      </c>
      <c r="B67" s="252" t="s">
        <v>364</v>
      </c>
      <c r="C67" s="251" t="s">
        <v>3161</v>
      </c>
      <c r="D67" s="251">
        <v>346</v>
      </c>
      <c r="E67" s="251">
        <v>531.24210000000005</v>
      </c>
      <c r="F67" s="252">
        <v>3168</v>
      </c>
      <c r="G67" s="251">
        <v>1682975</v>
      </c>
      <c r="H67" s="251">
        <v>1096128</v>
      </c>
      <c r="I67" s="251">
        <v>586847</v>
      </c>
      <c r="J67" s="251">
        <v>90</v>
      </c>
      <c r="K67" s="251" t="s">
        <v>1358</v>
      </c>
      <c r="L67" s="251">
        <v>3168</v>
      </c>
    </row>
    <row r="68" spans="1:12">
      <c r="A68" s="251">
        <v>262</v>
      </c>
      <c r="B68" s="252" t="s">
        <v>815</v>
      </c>
      <c r="C68" s="251" t="s">
        <v>3216</v>
      </c>
      <c r="D68" s="251">
        <v>76</v>
      </c>
      <c r="E68" s="251">
        <v>107.4072</v>
      </c>
      <c r="F68" s="252">
        <v>3011</v>
      </c>
      <c r="G68" s="251">
        <v>323403</v>
      </c>
      <c r="H68" s="251">
        <v>228836</v>
      </c>
      <c r="I68" s="251">
        <v>94567</v>
      </c>
      <c r="J68" s="251">
        <v>77</v>
      </c>
      <c r="K68" s="251" t="s">
        <v>1358</v>
      </c>
      <c r="L68" s="251">
        <v>3011</v>
      </c>
    </row>
    <row r="69" spans="1:12">
      <c r="A69" s="251">
        <v>93</v>
      </c>
      <c r="B69" s="252" t="s">
        <v>841</v>
      </c>
      <c r="C69" s="251" t="s">
        <v>3154</v>
      </c>
      <c r="D69" s="251">
        <v>345</v>
      </c>
      <c r="E69" s="251">
        <v>448.14350000000002</v>
      </c>
      <c r="F69" s="252">
        <v>3004</v>
      </c>
      <c r="G69" s="251">
        <v>1346223</v>
      </c>
      <c r="H69" s="251">
        <v>1036380</v>
      </c>
      <c r="I69" s="251">
        <v>309843</v>
      </c>
      <c r="J69" s="251">
        <v>138</v>
      </c>
      <c r="K69" s="251" t="s">
        <v>1358</v>
      </c>
      <c r="L69" s="251">
        <v>3004</v>
      </c>
    </row>
    <row r="70" spans="1:12">
      <c r="A70" s="251">
        <v>5</v>
      </c>
      <c r="B70" s="252" t="s">
        <v>3801</v>
      </c>
      <c r="C70" s="251" t="s">
        <v>3802</v>
      </c>
      <c r="D70" s="251">
        <v>2245</v>
      </c>
      <c r="E70" s="251">
        <v>4240</v>
      </c>
      <c r="F70" s="252">
        <v>2974</v>
      </c>
      <c r="G70" s="251">
        <v>12609760</v>
      </c>
      <c r="H70" s="251">
        <v>6676630</v>
      </c>
      <c r="I70" s="251">
        <v>5933130</v>
      </c>
      <c r="J70" s="251">
        <v>2</v>
      </c>
      <c r="K70" s="251" t="s">
        <v>1358</v>
      </c>
      <c r="L70" s="251">
        <v>2974</v>
      </c>
    </row>
    <row r="71" spans="1:12">
      <c r="A71" s="251">
        <v>73</v>
      </c>
      <c r="B71" s="252" t="s">
        <v>701</v>
      </c>
      <c r="C71" s="251" t="s">
        <v>3092</v>
      </c>
      <c r="D71" s="251">
        <v>433</v>
      </c>
      <c r="E71" s="251">
        <v>656.2681</v>
      </c>
      <c r="F71" s="252">
        <v>2928</v>
      </c>
      <c r="G71" s="251">
        <v>1921553</v>
      </c>
      <c r="H71" s="251">
        <v>1267824</v>
      </c>
      <c r="I71" s="251">
        <v>653729</v>
      </c>
      <c r="J71" s="251">
        <v>130</v>
      </c>
      <c r="K71" s="251" t="s">
        <v>1358</v>
      </c>
      <c r="L71" s="251">
        <v>2928</v>
      </c>
    </row>
    <row r="72" spans="1:12">
      <c r="A72" s="251">
        <v>63</v>
      </c>
      <c r="B72" s="252" t="s">
        <v>733</v>
      </c>
      <c r="C72" s="251" t="s">
        <v>3182</v>
      </c>
      <c r="D72" s="251">
        <v>420</v>
      </c>
      <c r="E72" s="251">
        <v>798.98090000000002</v>
      </c>
      <c r="F72" s="252">
        <v>2884</v>
      </c>
      <c r="G72" s="251">
        <v>2304261</v>
      </c>
      <c r="H72" s="251">
        <v>1211280</v>
      </c>
      <c r="I72" s="251">
        <v>1092981</v>
      </c>
      <c r="J72" s="251">
        <v>59</v>
      </c>
      <c r="K72" s="251" t="s">
        <v>1358</v>
      </c>
      <c r="L72" s="251">
        <v>2884</v>
      </c>
    </row>
    <row r="73" spans="1:12">
      <c r="A73" s="251">
        <v>151</v>
      </c>
      <c r="B73" s="252" t="s">
        <v>3791</v>
      </c>
      <c r="C73" s="251" t="s">
        <v>3960</v>
      </c>
      <c r="D73" s="251">
        <v>166</v>
      </c>
      <c r="E73" s="251">
        <v>293.25389999999999</v>
      </c>
      <c r="F73" s="252">
        <v>2808</v>
      </c>
      <c r="G73" s="251">
        <v>823457</v>
      </c>
      <c r="H73" s="251">
        <v>466128</v>
      </c>
      <c r="I73" s="251">
        <v>357329</v>
      </c>
      <c r="J73" s="251">
        <v>21</v>
      </c>
      <c r="K73" s="251" t="s">
        <v>1358</v>
      </c>
      <c r="L73" s="251">
        <v>2808</v>
      </c>
    </row>
    <row r="74" spans="1:12">
      <c r="A74" s="251">
        <v>148</v>
      </c>
      <c r="B74" s="252" t="s">
        <v>621</v>
      </c>
      <c r="C74" s="251" t="s">
        <v>3266</v>
      </c>
      <c r="D74" s="251">
        <v>246</v>
      </c>
      <c r="E74" s="251">
        <v>313.54480000000001</v>
      </c>
      <c r="F74" s="252">
        <v>2748</v>
      </c>
      <c r="G74" s="251">
        <v>861621</v>
      </c>
      <c r="H74" s="251">
        <v>676008</v>
      </c>
      <c r="I74" s="251">
        <v>185613</v>
      </c>
      <c r="J74" s="251">
        <v>57</v>
      </c>
      <c r="K74" s="251" t="s">
        <v>1358</v>
      </c>
      <c r="L74" s="251">
        <v>2748</v>
      </c>
    </row>
    <row r="75" spans="1:12">
      <c r="A75" s="251">
        <v>173</v>
      </c>
      <c r="B75" s="252" t="s">
        <v>365</v>
      </c>
      <c r="C75" s="251" t="s">
        <v>3274</v>
      </c>
      <c r="D75" s="251">
        <v>141</v>
      </c>
      <c r="E75" s="251">
        <v>234.6429</v>
      </c>
      <c r="F75" s="252">
        <v>2725</v>
      </c>
      <c r="G75" s="251">
        <v>639402</v>
      </c>
      <c r="H75" s="251">
        <v>384225</v>
      </c>
      <c r="I75" s="251">
        <v>255177</v>
      </c>
      <c r="J75" s="251">
        <v>92</v>
      </c>
      <c r="K75" s="251" t="s">
        <v>1358</v>
      </c>
      <c r="L75" s="251">
        <v>2725</v>
      </c>
    </row>
    <row r="76" spans="1:12">
      <c r="A76" s="251">
        <v>183</v>
      </c>
      <c r="B76" s="252" t="s">
        <v>366</v>
      </c>
      <c r="C76" s="251" t="s">
        <v>3114</v>
      </c>
      <c r="D76" s="251">
        <v>176</v>
      </c>
      <c r="E76" s="251">
        <v>220.6814</v>
      </c>
      <c r="F76" s="252">
        <v>2721</v>
      </c>
      <c r="G76" s="251">
        <v>600474</v>
      </c>
      <c r="H76" s="251">
        <v>478896</v>
      </c>
      <c r="I76" s="251">
        <v>121578</v>
      </c>
      <c r="J76" s="251">
        <v>66</v>
      </c>
      <c r="K76" s="251" t="s">
        <v>1358</v>
      </c>
      <c r="L76" s="251">
        <v>2721</v>
      </c>
    </row>
    <row r="77" spans="1:12">
      <c r="A77" s="251">
        <v>153</v>
      </c>
      <c r="B77" s="252" t="s">
        <v>1032</v>
      </c>
      <c r="C77" s="251" t="s">
        <v>3457</v>
      </c>
      <c r="D77" s="251">
        <v>165</v>
      </c>
      <c r="E77" s="251">
        <v>292.44389999999999</v>
      </c>
      <c r="F77" s="252">
        <v>2717</v>
      </c>
      <c r="G77" s="251">
        <v>794570</v>
      </c>
      <c r="H77" s="251">
        <v>448305</v>
      </c>
      <c r="I77" s="251">
        <v>346265</v>
      </c>
      <c r="J77" s="251">
        <v>8</v>
      </c>
      <c r="K77" s="251" t="s">
        <v>1358</v>
      </c>
      <c r="L77" s="251">
        <v>2717</v>
      </c>
    </row>
    <row r="78" spans="1:12">
      <c r="A78" s="251">
        <v>114</v>
      </c>
      <c r="B78" s="252" t="s">
        <v>2790</v>
      </c>
      <c r="C78" s="251" t="s">
        <v>3060</v>
      </c>
      <c r="D78" s="251">
        <v>426</v>
      </c>
      <c r="E78" s="251">
        <v>415.22539999999998</v>
      </c>
      <c r="F78" s="252">
        <v>2715</v>
      </c>
      <c r="G78" s="251">
        <v>1127337</v>
      </c>
      <c r="H78" s="251">
        <v>1156590</v>
      </c>
      <c r="I78" s="251">
        <v>-29253</v>
      </c>
      <c r="J78" s="251">
        <v>144</v>
      </c>
      <c r="K78" s="251" t="s">
        <v>1358</v>
      </c>
      <c r="L78" s="251">
        <v>2715</v>
      </c>
    </row>
    <row r="79" spans="1:12">
      <c r="A79" s="251">
        <v>67</v>
      </c>
      <c r="B79" s="252" t="s">
        <v>395</v>
      </c>
      <c r="C79" s="251" t="s">
        <v>3059</v>
      </c>
      <c r="D79" s="251">
        <v>435</v>
      </c>
      <c r="E79" s="251">
        <v>774.49019999999996</v>
      </c>
      <c r="F79" s="252">
        <v>2699</v>
      </c>
      <c r="G79" s="251">
        <v>2090349</v>
      </c>
      <c r="H79" s="251">
        <v>1174065</v>
      </c>
      <c r="I79" s="251">
        <v>916284</v>
      </c>
      <c r="J79" s="251">
        <v>56</v>
      </c>
      <c r="K79" s="251" t="s">
        <v>1358</v>
      </c>
      <c r="L79" s="251">
        <v>2699</v>
      </c>
    </row>
    <row r="80" spans="1:12">
      <c r="A80" s="251">
        <v>146</v>
      </c>
      <c r="B80" s="252" t="s">
        <v>1288</v>
      </c>
      <c r="C80" s="251" t="s">
        <v>3269</v>
      </c>
      <c r="D80" s="251">
        <v>173</v>
      </c>
      <c r="E80" s="251">
        <v>325.2133</v>
      </c>
      <c r="F80" s="252">
        <v>2696</v>
      </c>
      <c r="G80" s="251">
        <v>876775</v>
      </c>
      <c r="H80" s="251">
        <v>466408</v>
      </c>
      <c r="I80" s="251">
        <v>410367</v>
      </c>
      <c r="J80" s="251">
        <v>45</v>
      </c>
      <c r="K80" s="251" t="s">
        <v>1358</v>
      </c>
      <c r="L80" s="251">
        <v>2696</v>
      </c>
    </row>
    <row r="81" spans="1:12">
      <c r="A81" s="251">
        <v>80</v>
      </c>
      <c r="B81" s="252" t="s">
        <v>396</v>
      </c>
      <c r="C81" s="251" t="s">
        <v>3035</v>
      </c>
      <c r="D81" s="251">
        <v>450</v>
      </c>
      <c r="E81" s="251">
        <v>644.11800000000005</v>
      </c>
      <c r="F81" s="252">
        <v>2645</v>
      </c>
      <c r="G81" s="251">
        <v>1703692</v>
      </c>
      <c r="H81" s="251">
        <v>1190250</v>
      </c>
      <c r="I81" s="251">
        <v>513442</v>
      </c>
      <c r="J81" s="251">
        <v>113</v>
      </c>
      <c r="K81" s="251" t="s">
        <v>1358</v>
      </c>
      <c r="L81" s="251">
        <v>2645</v>
      </c>
    </row>
    <row r="82" spans="1:12">
      <c r="A82" s="251">
        <v>61</v>
      </c>
      <c r="B82" s="252" t="s">
        <v>3066</v>
      </c>
      <c r="C82" s="251" t="s">
        <v>3067</v>
      </c>
      <c r="D82" s="251">
        <v>419</v>
      </c>
      <c r="E82" s="251">
        <v>920</v>
      </c>
      <c r="F82" s="252">
        <v>2640</v>
      </c>
      <c r="G82" s="251">
        <v>2428800</v>
      </c>
      <c r="H82" s="251">
        <v>1106160</v>
      </c>
      <c r="I82" s="251">
        <v>1322640</v>
      </c>
      <c r="J82" s="251">
        <v>17</v>
      </c>
      <c r="K82" s="251" t="s">
        <v>1358</v>
      </c>
      <c r="L82" s="251">
        <v>2640</v>
      </c>
    </row>
    <row r="83" spans="1:12">
      <c r="A83" s="251">
        <v>169</v>
      </c>
      <c r="B83" s="252" t="s">
        <v>722</v>
      </c>
      <c r="C83" s="251" t="s">
        <v>3189</v>
      </c>
      <c r="D83" s="251">
        <v>112</v>
      </c>
      <c r="E83" s="251">
        <v>250.06290000000001</v>
      </c>
      <c r="F83" s="252">
        <v>2638</v>
      </c>
      <c r="G83" s="251">
        <v>659666</v>
      </c>
      <c r="H83" s="251">
        <v>295456</v>
      </c>
      <c r="I83" s="251">
        <v>364210</v>
      </c>
      <c r="J83" s="251">
        <v>83</v>
      </c>
      <c r="K83" s="251" t="s">
        <v>1358</v>
      </c>
      <c r="L83" s="251">
        <v>2638</v>
      </c>
    </row>
    <row r="84" spans="1:12">
      <c r="A84" s="251">
        <v>191</v>
      </c>
      <c r="B84" s="252" t="s">
        <v>673</v>
      </c>
      <c r="C84" s="251" t="s">
        <v>3958</v>
      </c>
      <c r="D84" s="251">
        <v>177</v>
      </c>
      <c r="E84" s="251">
        <v>215</v>
      </c>
      <c r="F84" s="252">
        <v>2600</v>
      </c>
      <c r="G84" s="251">
        <v>559000</v>
      </c>
      <c r="H84" s="251">
        <v>460200</v>
      </c>
      <c r="I84" s="251">
        <v>98800</v>
      </c>
      <c r="J84" s="251">
        <v>6</v>
      </c>
      <c r="K84" s="251" t="s">
        <v>1358</v>
      </c>
      <c r="L84" s="251">
        <v>2600</v>
      </c>
    </row>
    <row r="85" spans="1:12">
      <c r="A85" s="251">
        <v>176</v>
      </c>
      <c r="B85" s="252" t="s">
        <v>500</v>
      </c>
      <c r="C85" s="251" t="s">
        <v>3151</v>
      </c>
      <c r="D85" s="251">
        <v>167</v>
      </c>
      <c r="E85" s="251">
        <v>241.60650000000001</v>
      </c>
      <c r="F85" s="252">
        <v>2572</v>
      </c>
      <c r="G85" s="251">
        <v>621412</v>
      </c>
      <c r="H85" s="251">
        <v>429524</v>
      </c>
      <c r="I85" s="251">
        <v>191888</v>
      </c>
      <c r="J85" s="251">
        <v>103</v>
      </c>
      <c r="K85" s="251" t="s">
        <v>1358</v>
      </c>
      <c r="L85" s="251">
        <v>2572</v>
      </c>
    </row>
    <row r="86" spans="1:12">
      <c r="A86" s="251">
        <v>10</v>
      </c>
      <c r="B86" s="252" t="s">
        <v>660</v>
      </c>
      <c r="C86" s="251" t="s">
        <v>3027</v>
      </c>
      <c r="D86" s="251">
        <v>1511</v>
      </c>
      <c r="E86" s="251">
        <v>3641.0207</v>
      </c>
      <c r="F86" s="252">
        <v>2564</v>
      </c>
      <c r="G86" s="251">
        <v>9335577</v>
      </c>
      <c r="H86" s="251">
        <v>3874204</v>
      </c>
      <c r="I86" s="251">
        <v>5461373</v>
      </c>
      <c r="J86" s="251">
        <v>60</v>
      </c>
      <c r="K86" s="251" t="s">
        <v>1358</v>
      </c>
      <c r="L86" s="251">
        <v>2564</v>
      </c>
    </row>
    <row r="87" spans="1:12">
      <c r="A87" s="251">
        <v>89</v>
      </c>
      <c r="B87" s="252" t="s">
        <v>647</v>
      </c>
      <c r="C87" s="251" t="s">
        <v>3134</v>
      </c>
      <c r="D87" s="251">
        <v>342</v>
      </c>
      <c r="E87" s="251">
        <v>558.96630000000005</v>
      </c>
      <c r="F87" s="252">
        <v>2553</v>
      </c>
      <c r="G87" s="251">
        <v>1427041</v>
      </c>
      <c r="H87" s="251">
        <v>873126</v>
      </c>
      <c r="I87" s="251">
        <v>553915</v>
      </c>
      <c r="J87" s="251">
        <v>72</v>
      </c>
      <c r="K87" s="251" t="s">
        <v>1358</v>
      </c>
      <c r="L87" s="251">
        <v>2553</v>
      </c>
    </row>
    <row r="88" spans="1:12">
      <c r="A88" s="251">
        <v>76</v>
      </c>
      <c r="B88" s="252" t="s">
        <v>409</v>
      </c>
      <c r="C88" s="251" t="s">
        <v>3095</v>
      </c>
      <c r="D88" s="251">
        <v>429</v>
      </c>
      <c r="E88" s="251">
        <v>725.89099999999996</v>
      </c>
      <c r="F88" s="252">
        <v>2541</v>
      </c>
      <c r="G88" s="251">
        <v>1844489</v>
      </c>
      <c r="H88" s="251">
        <v>1090089</v>
      </c>
      <c r="I88" s="251">
        <v>754400</v>
      </c>
      <c r="J88" s="251">
        <v>64</v>
      </c>
      <c r="K88" s="251" t="s">
        <v>1358</v>
      </c>
      <c r="L88" s="251">
        <v>2541</v>
      </c>
    </row>
    <row r="89" spans="1:12">
      <c r="A89" s="251">
        <v>178</v>
      </c>
      <c r="B89" s="252" t="s">
        <v>2800</v>
      </c>
      <c r="C89" s="251" t="s">
        <v>3190</v>
      </c>
      <c r="D89" s="251">
        <v>255</v>
      </c>
      <c r="E89" s="251">
        <v>245.2295</v>
      </c>
      <c r="F89" s="252">
        <v>2505</v>
      </c>
      <c r="G89" s="251">
        <v>614300</v>
      </c>
      <c r="H89" s="251">
        <v>638775</v>
      </c>
      <c r="I89" s="251">
        <v>-24475</v>
      </c>
      <c r="J89" s="251">
        <v>28</v>
      </c>
      <c r="K89" s="251" t="s">
        <v>1358</v>
      </c>
      <c r="L89" s="251">
        <v>2505</v>
      </c>
    </row>
    <row r="90" spans="1:12">
      <c r="A90" s="251">
        <v>8</v>
      </c>
      <c r="B90" s="252" t="s">
        <v>3914</v>
      </c>
      <c r="C90" s="251" t="s">
        <v>3961</v>
      </c>
      <c r="D90" s="251">
        <v>2847</v>
      </c>
      <c r="E90" s="251">
        <v>4190</v>
      </c>
      <c r="F90" s="252">
        <v>2488</v>
      </c>
      <c r="G90" s="251">
        <v>10424720</v>
      </c>
      <c r="H90" s="251">
        <v>7083336</v>
      </c>
      <c r="I90" s="251">
        <v>3341384</v>
      </c>
      <c r="J90" s="251">
        <v>17</v>
      </c>
      <c r="K90" s="251" t="s">
        <v>1358</v>
      </c>
      <c r="L90" s="251">
        <v>2488</v>
      </c>
    </row>
    <row r="91" spans="1:12">
      <c r="A91" s="251">
        <v>94</v>
      </c>
      <c r="B91" s="252" t="s">
        <v>505</v>
      </c>
      <c r="C91" s="251" t="s">
        <v>3085</v>
      </c>
      <c r="D91" s="251">
        <v>391</v>
      </c>
      <c r="E91" s="251">
        <v>550.47320000000002</v>
      </c>
      <c r="F91" s="252">
        <v>2403</v>
      </c>
      <c r="G91" s="251">
        <v>1322787</v>
      </c>
      <c r="H91" s="251">
        <v>939573</v>
      </c>
      <c r="I91" s="251">
        <v>383214</v>
      </c>
      <c r="J91" s="251">
        <v>126</v>
      </c>
      <c r="K91" s="251" t="s">
        <v>1358</v>
      </c>
      <c r="L91" s="251">
        <v>2403</v>
      </c>
    </row>
    <row r="92" spans="1:12">
      <c r="A92" s="251">
        <v>88</v>
      </c>
      <c r="B92" s="252" t="s">
        <v>530</v>
      </c>
      <c r="C92" s="251" t="s">
        <v>3179</v>
      </c>
      <c r="D92" s="251">
        <v>265</v>
      </c>
      <c r="E92" s="251">
        <v>625.33050000000003</v>
      </c>
      <c r="F92" s="252">
        <v>2375</v>
      </c>
      <c r="G92" s="251">
        <v>1485160</v>
      </c>
      <c r="H92" s="251">
        <v>629375</v>
      </c>
      <c r="I92" s="251">
        <v>855785</v>
      </c>
      <c r="J92" s="251">
        <v>23</v>
      </c>
      <c r="K92" s="251" t="s">
        <v>1358</v>
      </c>
      <c r="L92" s="251">
        <v>2375</v>
      </c>
    </row>
    <row r="93" spans="1:12">
      <c r="A93" s="251">
        <v>95</v>
      </c>
      <c r="B93" s="252" t="s">
        <v>869</v>
      </c>
      <c r="C93" s="251" t="s">
        <v>3201</v>
      </c>
      <c r="D93" s="251">
        <v>336</v>
      </c>
      <c r="E93" s="251">
        <v>557.28070000000002</v>
      </c>
      <c r="F93" s="252">
        <v>2362</v>
      </c>
      <c r="G93" s="251">
        <v>1316297</v>
      </c>
      <c r="H93" s="251">
        <v>793632</v>
      </c>
      <c r="I93" s="251">
        <v>522665</v>
      </c>
      <c r="J93" s="251">
        <v>59</v>
      </c>
      <c r="K93" s="251" t="s">
        <v>1358</v>
      </c>
      <c r="L93" s="251">
        <v>2362</v>
      </c>
    </row>
    <row r="94" spans="1:12">
      <c r="A94" s="251">
        <v>273</v>
      </c>
      <c r="B94" s="252" t="s">
        <v>666</v>
      </c>
      <c r="C94" s="251" t="s">
        <v>3122</v>
      </c>
      <c r="D94" s="251">
        <v>99</v>
      </c>
      <c r="E94" s="251">
        <v>123.02509999999999</v>
      </c>
      <c r="F94" s="252">
        <v>2346</v>
      </c>
      <c r="G94" s="251">
        <v>288617</v>
      </c>
      <c r="H94" s="251">
        <v>232254</v>
      </c>
      <c r="I94" s="251">
        <v>56363</v>
      </c>
      <c r="J94" s="251">
        <v>63</v>
      </c>
      <c r="K94" s="251" t="s">
        <v>1358</v>
      </c>
      <c r="L94" s="251">
        <v>2346</v>
      </c>
    </row>
    <row r="95" spans="1:12">
      <c r="A95" s="251">
        <v>110</v>
      </c>
      <c r="B95" s="252" t="s">
        <v>2898</v>
      </c>
      <c r="C95" s="251" t="s">
        <v>3224</v>
      </c>
      <c r="D95" s="251">
        <v>362</v>
      </c>
      <c r="E95" s="251">
        <v>494.8227</v>
      </c>
      <c r="F95" s="252">
        <v>2341</v>
      </c>
      <c r="G95" s="251">
        <v>1158380</v>
      </c>
      <c r="H95" s="251">
        <v>847442</v>
      </c>
      <c r="I95" s="251">
        <v>310938</v>
      </c>
      <c r="J95" s="251">
        <v>15</v>
      </c>
      <c r="K95" s="251" t="s">
        <v>1358</v>
      </c>
      <c r="L95" s="251">
        <v>2341</v>
      </c>
    </row>
    <row r="96" spans="1:12">
      <c r="A96" s="251">
        <v>72</v>
      </c>
      <c r="B96" s="252" t="s">
        <v>373</v>
      </c>
      <c r="C96" s="251" t="s">
        <v>3139</v>
      </c>
      <c r="D96" s="251">
        <v>604</v>
      </c>
      <c r="E96" s="251">
        <v>881.93529999999998</v>
      </c>
      <c r="F96" s="252">
        <v>2226</v>
      </c>
      <c r="G96" s="251">
        <v>1963188</v>
      </c>
      <c r="H96" s="251">
        <v>1344504</v>
      </c>
      <c r="I96" s="251">
        <v>618684</v>
      </c>
      <c r="J96" s="251">
        <v>98</v>
      </c>
      <c r="K96" s="251" t="s">
        <v>1358</v>
      </c>
      <c r="L96" s="251">
        <v>2226</v>
      </c>
    </row>
    <row r="97" spans="1:12">
      <c r="A97" s="251">
        <v>92</v>
      </c>
      <c r="B97" s="252" t="s">
        <v>1292</v>
      </c>
      <c r="C97" s="251" t="s">
        <v>3962</v>
      </c>
      <c r="D97" s="251">
        <v>692</v>
      </c>
      <c r="E97" s="251">
        <v>629.02859999999998</v>
      </c>
      <c r="F97" s="252">
        <v>2171</v>
      </c>
      <c r="G97" s="251">
        <v>1365621</v>
      </c>
      <c r="H97" s="251">
        <v>1502332</v>
      </c>
      <c r="I97" s="251">
        <v>-136711</v>
      </c>
      <c r="J97" s="251">
        <v>77</v>
      </c>
      <c r="K97" s="251" t="s">
        <v>1358</v>
      </c>
      <c r="L97" s="251">
        <v>2171</v>
      </c>
    </row>
    <row r="98" spans="1:12">
      <c r="A98" s="251">
        <v>54</v>
      </c>
      <c r="B98" s="252" t="s">
        <v>1319</v>
      </c>
      <c r="C98" s="251" t="s">
        <v>3042</v>
      </c>
      <c r="D98" s="251">
        <v>585</v>
      </c>
      <c r="E98" s="251">
        <v>1263.3469</v>
      </c>
      <c r="F98" s="252">
        <v>2168</v>
      </c>
      <c r="G98" s="251">
        <v>2738936</v>
      </c>
      <c r="H98" s="251">
        <v>1268280</v>
      </c>
      <c r="I98" s="251">
        <v>1470656</v>
      </c>
      <c r="J98" s="251">
        <v>99</v>
      </c>
      <c r="K98" s="251" t="s">
        <v>1358</v>
      </c>
      <c r="L98" s="251">
        <v>2168</v>
      </c>
    </row>
    <row r="99" spans="1:12">
      <c r="A99" s="251">
        <v>64</v>
      </c>
      <c r="B99" s="252" t="s">
        <v>685</v>
      </c>
      <c r="C99" s="251" t="s">
        <v>3028</v>
      </c>
      <c r="D99" s="251">
        <v>839</v>
      </c>
      <c r="E99" s="251">
        <v>1043.6090999999999</v>
      </c>
      <c r="F99" s="252">
        <v>2167</v>
      </c>
      <c r="G99" s="251">
        <v>2261501</v>
      </c>
      <c r="H99" s="251">
        <v>1818113</v>
      </c>
      <c r="I99" s="251">
        <v>443388</v>
      </c>
      <c r="J99" s="251">
        <v>86</v>
      </c>
      <c r="K99" s="251" t="s">
        <v>1358</v>
      </c>
      <c r="L99" s="251">
        <v>2167</v>
      </c>
    </row>
    <row r="100" spans="1:12">
      <c r="A100" s="251">
        <v>180</v>
      </c>
      <c r="B100" s="252" t="s">
        <v>887</v>
      </c>
      <c r="C100" s="251" t="s">
        <v>3258</v>
      </c>
      <c r="D100" s="251">
        <v>169</v>
      </c>
      <c r="E100" s="251">
        <v>284.82229999999998</v>
      </c>
      <c r="F100" s="252">
        <v>2150</v>
      </c>
      <c r="G100" s="251">
        <v>612368</v>
      </c>
      <c r="H100" s="251">
        <v>363350</v>
      </c>
      <c r="I100" s="251">
        <v>249018</v>
      </c>
      <c r="J100" s="251">
        <v>106</v>
      </c>
      <c r="K100" s="251" t="s">
        <v>1358</v>
      </c>
      <c r="L100" s="251">
        <v>2150</v>
      </c>
    </row>
    <row r="101" spans="1:12">
      <c r="A101" s="251">
        <v>172</v>
      </c>
      <c r="B101" s="252" t="s">
        <v>472</v>
      </c>
      <c r="C101" s="251" t="s">
        <v>3166</v>
      </c>
      <c r="D101" s="251">
        <v>172</v>
      </c>
      <c r="E101" s="251">
        <v>299.87810000000002</v>
      </c>
      <c r="F101" s="252">
        <v>2133</v>
      </c>
      <c r="G101" s="251">
        <v>639640</v>
      </c>
      <c r="H101" s="251">
        <v>366876</v>
      </c>
      <c r="I101" s="251">
        <v>272764</v>
      </c>
      <c r="J101" s="251">
        <v>92</v>
      </c>
      <c r="K101" s="251" t="s">
        <v>1358</v>
      </c>
      <c r="L101" s="251">
        <v>2133</v>
      </c>
    </row>
    <row r="102" spans="1:12">
      <c r="A102" s="251">
        <v>75</v>
      </c>
      <c r="B102" s="252" t="s">
        <v>290</v>
      </c>
      <c r="C102" s="251" t="s">
        <v>3806</v>
      </c>
      <c r="D102" s="251">
        <v>465</v>
      </c>
      <c r="E102" s="251">
        <v>890.57989999999995</v>
      </c>
      <c r="F102" s="252">
        <v>2121</v>
      </c>
      <c r="G102" s="251">
        <v>1888920</v>
      </c>
      <c r="H102" s="251">
        <v>986265</v>
      </c>
      <c r="I102" s="251">
        <v>902655</v>
      </c>
      <c r="J102" s="251">
        <v>15</v>
      </c>
      <c r="K102" s="251" t="s">
        <v>1358</v>
      </c>
      <c r="L102" s="251">
        <v>2121</v>
      </c>
    </row>
    <row r="103" spans="1:12">
      <c r="A103" s="251">
        <v>32</v>
      </c>
      <c r="B103" s="252" t="s">
        <v>784</v>
      </c>
      <c r="C103" s="251" t="s">
        <v>3068</v>
      </c>
      <c r="D103" s="251">
        <v>1867</v>
      </c>
      <c r="E103" s="251">
        <v>2001.7707</v>
      </c>
      <c r="F103" s="252">
        <v>2106</v>
      </c>
      <c r="G103" s="251">
        <v>4215729</v>
      </c>
      <c r="H103" s="251">
        <v>3931902</v>
      </c>
      <c r="I103" s="251">
        <v>283827</v>
      </c>
      <c r="J103" s="251">
        <v>99</v>
      </c>
      <c r="K103" s="251" t="s">
        <v>1358</v>
      </c>
      <c r="L103" s="251">
        <v>2106</v>
      </c>
    </row>
    <row r="104" spans="1:12">
      <c r="A104" s="251">
        <v>220</v>
      </c>
      <c r="B104" s="252" t="s">
        <v>1275</v>
      </c>
      <c r="C104" s="251" t="s">
        <v>3250</v>
      </c>
      <c r="D104" s="251">
        <v>69</v>
      </c>
      <c r="E104" s="251">
        <v>213.99760000000001</v>
      </c>
      <c r="F104" s="252">
        <v>2087</v>
      </c>
      <c r="G104" s="251">
        <v>446613</v>
      </c>
      <c r="H104" s="251">
        <v>144003</v>
      </c>
      <c r="I104" s="251">
        <v>302610</v>
      </c>
      <c r="J104" s="251">
        <v>88</v>
      </c>
      <c r="K104" s="251" t="s">
        <v>1358</v>
      </c>
      <c r="L104" s="251">
        <v>2087</v>
      </c>
    </row>
    <row r="105" spans="1:12">
      <c r="A105" s="251">
        <v>244</v>
      </c>
      <c r="B105" s="252" t="s">
        <v>649</v>
      </c>
      <c r="C105" s="251" t="s">
        <v>3194</v>
      </c>
      <c r="D105" s="251">
        <v>79</v>
      </c>
      <c r="E105" s="251">
        <v>178.7004</v>
      </c>
      <c r="F105" s="252">
        <v>2083</v>
      </c>
      <c r="G105" s="251">
        <v>372233</v>
      </c>
      <c r="H105" s="251">
        <v>164557</v>
      </c>
      <c r="I105" s="251">
        <v>207676</v>
      </c>
      <c r="J105" s="251">
        <v>52</v>
      </c>
      <c r="K105" s="251" t="s">
        <v>1358</v>
      </c>
      <c r="L105" s="251">
        <v>2083</v>
      </c>
    </row>
    <row r="106" spans="1:12">
      <c r="A106" s="251">
        <v>66</v>
      </c>
      <c r="B106" s="252" t="s">
        <v>3076</v>
      </c>
      <c r="C106" s="251" t="s">
        <v>3077</v>
      </c>
      <c r="D106" s="251">
        <v>529</v>
      </c>
      <c r="E106" s="251">
        <v>1040</v>
      </c>
      <c r="F106" s="252">
        <v>2010</v>
      </c>
      <c r="G106" s="251">
        <v>2090400</v>
      </c>
      <c r="H106" s="251">
        <v>1063290</v>
      </c>
      <c r="I106" s="251">
        <v>1027110</v>
      </c>
      <c r="J106" s="251">
        <v>19</v>
      </c>
      <c r="K106" s="251" t="s">
        <v>1358</v>
      </c>
      <c r="L106" s="251">
        <v>2010</v>
      </c>
    </row>
    <row r="107" spans="1:12">
      <c r="A107" s="251">
        <v>266</v>
      </c>
      <c r="B107" s="252" t="s">
        <v>639</v>
      </c>
      <c r="C107" s="251" t="s">
        <v>3245</v>
      </c>
      <c r="D107" s="251">
        <v>83</v>
      </c>
      <c r="E107" s="251">
        <v>162.1309</v>
      </c>
      <c r="F107" s="252">
        <v>1963</v>
      </c>
      <c r="G107" s="251">
        <v>318263</v>
      </c>
      <c r="H107" s="251">
        <v>162929</v>
      </c>
      <c r="I107" s="251">
        <v>155334</v>
      </c>
      <c r="J107" s="251">
        <v>81</v>
      </c>
      <c r="K107" s="251" t="s">
        <v>1358</v>
      </c>
      <c r="L107" s="251">
        <v>1963</v>
      </c>
    </row>
    <row r="108" spans="1:12">
      <c r="A108" s="251">
        <v>83</v>
      </c>
      <c r="B108" s="252" t="s">
        <v>3782</v>
      </c>
      <c r="C108" s="251" t="s">
        <v>3963</v>
      </c>
      <c r="D108" s="251">
        <v>452</v>
      </c>
      <c r="E108" s="251">
        <v>835.56709999999998</v>
      </c>
      <c r="F108" s="252">
        <v>1931</v>
      </c>
      <c r="G108" s="251">
        <v>1613480</v>
      </c>
      <c r="H108" s="251">
        <v>872812</v>
      </c>
      <c r="I108" s="251">
        <v>740668</v>
      </c>
      <c r="J108" s="251">
        <v>35</v>
      </c>
      <c r="K108" s="251" t="s">
        <v>1358</v>
      </c>
      <c r="L108" s="251">
        <v>1931</v>
      </c>
    </row>
    <row r="109" spans="1:12">
      <c r="A109" s="251">
        <v>174</v>
      </c>
      <c r="B109" s="252" t="s">
        <v>712</v>
      </c>
      <c r="C109" s="251" t="s">
        <v>3159</v>
      </c>
      <c r="D109" s="251">
        <v>104</v>
      </c>
      <c r="E109" s="251">
        <v>326.88389999999998</v>
      </c>
      <c r="F109" s="252">
        <v>1929</v>
      </c>
      <c r="G109" s="251">
        <v>630559</v>
      </c>
      <c r="H109" s="251">
        <v>200616</v>
      </c>
      <c r="I109" s="251">
        <v>429943</v>
      </c>
      <c r="J109" s="251">
        <v>147</v>
      </c>
      <c r="K109" s="251" t="s">
        <v>1358</v>
      </c>
      <c r="L109" s="251">
        <v>1929</v>
      </c>
    </row>
    <row r="110" spans="1:12">
      <c r="A110" s="251">
        <v>97</v>
      </c>
      <c r="B110" s="252" t="s">
        <v>430</v>
      </c>
      <c r="C110" s="251" t="s">
        <v>3079</v>
      </c>
      <c r="D110" s="251">
        <v>378</v>
      </c>
      <c r="E110" s="251">
        <v>664.64459999999997</v>
      </c>
      <c r="F110" s="252">
        <v>1922</v>
      </c>
      <c r="G110" s="251">
        <v>1277447</v>
      </c>
      <c r="H110" s="251">
        <v>726516</v>
      </c>
      <c r="I110" s="251">
        <v>550931</v>
      </c>
      <c r="J110" s="251">
        <v>60</v>
      </c>
      <c r="K110" s="251" t="s">
        <v>1358</v>
      </c>
      <c r="L110" s="251">
        <v>1922</v>
      </c>
    </row>
    <row r="111" spans="1:12">
      <c r="A111" s="251">
        <v>69</v>
      </c>
      <c r="B111" s="252" t="s">
        <v>3083</v>
      </c>
      <c r="C111" s="251" t="s">
        <v>3084</v>
      </c>
      <c r="D111" s="251">
        <v>424</v>
      </c>
      <c r="E111" s="251">
        <v>1080</v>
      </c>
      <c r="F111" s="252">
        <v>1920</v>
      </c>
      <c r="G111" s="251">
        <v>2073600</v>
      </c>
      <c r="H111" s="251">
        <v>814080</v>
      </c>
      <c r="I111" s="251">
        <v>1259520</v>
      </c>
      <c r="J111" s="251">
        <v>13</v>
      </c>
      <c r="K111" s="251" t="s">
        <v>1358</v>
      </c>
      <c r="L111" s="251">
        <v>1920</v>
      </c>
    </row>
    <row r="112" spans="1:12">
      <c r="A112" s="251">
        <v>100</v>
      </c>
      <c r="B112" s="252" t="s">
        <v>561</v>
      </c>
      <c r="C112" s="251" t="s">
        <v>3124</v>
      </c>
      <c r="D112" s="251">
        <v>381</v>
      </c>
      <c r="E112" s="251">
        <v>655.44860000000006</v>
      </c>
      <c r="F112" s="252">
        <v>1886</v>
      </c>
      <c r="G112" s="251">
        <v>1236176</v>
      </c>
      <c r="H112" s="251">
        <v>718566</v>
      </c>
      <c r="I112" s="251">
        <v>517610</v>
      </c>
      <c r="J112" s="251">
        <v>131</v>
      </c>
      <c r="K112" s="251" t="s">
        <v>1358</v>
      </c>
      <c r="L112" s="251">
        <v>1886</v>
      </c>
    </row>
    <row r="113" spans="1:12">
      <c r="A113" s="251">
        <v>118</v>
      </c>
      <c r="B113" s="252" t="s">
        <v>646</v>
      </c>
      <c r="C113" s="251" t="s">
        <v>3134</v>
      </c>
      <c r="D113" s="251">
        <v>280</v>
      </c>
      <c r="E113" s="251">
        <v>560.17309999999998</v>
      </c>
      <c r="F113" s="252">
        <v>1883</v>
      </c>
      <c r="G113" s="251">
        <v>1054806</v>
      </c>
      <c r="H113" s="251">
        <v>527240</v>
      </c>
      <c r="I113" s="251">
        <v>527566</v>
      </c>
      <c r="J113" s="251">
        <v>55</v>
      </c>
      <c r="K113" s="251" t="s">
        <v>1358</v>
      </c>
      <c r="L113" s="251">
        <v>1883</v>
      </c>
    </row>
    <row r="114" spans="1:12">
      <c r="A114" s="251">
        <v>236</v>
      </c>
      <c r="B114" s="252" t="s">
        <v>783</v>
      </c>
      <c r="C114" s="251" t="s">
        <v>3964</v>
      </c>
      <c r="D114" s="251">
        <v>0</v>
      </c>
      <c r="E114" s="251">
        <v>213.68729999999999</v>
      </c>
      <c r="F114" s="252">
        <v>1877</v>
      </c>
      <c r="G114" s="251">
        <v>401091</v>
      </c>
      <c r="H114" s="251">
        <v>0</v>
      </c>
      <c r="I114" s="251">
        <v>401091</v>
      </c>
      <c r="J114" s="251">
        <v>39</v>
      </c>
      <c r="K114" s="251" t="s">
        <v>1358</v>
      </c>
      <c r="L114" s="251">
        <v>1877</v>
      </c>
    </row>
    <row r="115" spans="1:12">
      <c r="A115" s="251">
        <v>213</v>
      </c>
      <c r="B115" s="252" t="s">
        <v>559</v>
      </c>
      <c r="C115" s="251" t="s">
        <v>3220</v>
      </c>
      <c r="D115" s="251">
        <v>138</v>
      </c>
      <c r="E115" s="251">
        <v>258.50839999999999</v>
      </c>
      <c r="F115" s="252">
        <v>1845</v>
      </c>
      <c r="G115" s="251">
        <v>476948</v>
      </c>
      <c r="H115" s="251">
        <v>254610</v>
      </c>
      <c r="I115" s="251">
        <v>222338</v>
      </c>
      <c r="J115" s="251">
        <v>157</v>
      </c>
      <c r="K115" s="251" t="s">
        <v>1358</v>
      </c>
      <c r="L115" s="251">
        <v>1845</v>
      </c>
    </row>
    <row r="116" spans="1:12">
      <c r="A116" s="251">
        <v>206</v>
      </c>
      <c r="B116" s="252" t="s">
        <v>782</v>
      </c>
      <c r="C116" s="251" t="s">
        <v>3964</v>
      </c>
      <c r="D116" s="251">
        <v>137</v>
      </c>
      <c r="E116" s="251">
        <v>277.26130000000001</v>
      </c>
      <c r="F116" s="252">
        <v>1829</v>
      </c>
      <c r="G116" s="251">
        <v>507111</v>
      </c>
      <c r="H116" s="251">
        <v>250573</v>
      </c>
      <c r="I116" s="251">
        <v>256538</v>
      </c>
      <c r="J116" s="251">
        <v>27</v>
      </c>
      <c r="K116" s="251" t="s">
        <v>1358</v>
      </c>
      <c r="L116" s="251">
        <v>1829</v>
      </c>
    </row>
    <row r="117" spans="1:12">
      <c r="A117" s="251">
        <v>152</v>
      </c>
      <c r="B117" s="252" t="s">
        <v>508</v>
      </c>
      <c r="C117" s="251" t="s">
        <v>3104</v>
      </c>
      <c r="D117" s="251">
        <v>239</v>
      </c>
      <c r="E117" s="251">
        <v>441.74239999999998</v>
      </c>
      <c r="F117" s="252">
        <v>1813</v>
      </c>
      <c r="G117" s="251">
        <v>800879</v>
      </c>
      <c r="H117" s="251">
        <v>433307</v>
      </c>
      <c r="I117" s="251">
        <v>367572</v>
      </c>
      <c r="J117" s="251">
        <v>64</v>
      </c>
      <c r="K117" s="251" t="s">
        <v>1358</v>
      </c>
      <c r="L117" s="251">
        <v>1813</v>
      </c>
    </row>
    <row r="118" spans="1:12">
      <c r="A118" s="251">
        <v>296</v>
      </c>
      <c r="B118" s="252" t="s">
        <v>463</v>
      </c>
      <c r="C118" s="251" t="s">
        <v>3299</v>
      </c>
      <c r="D118" s="251">
        <v>114</v>
      </c>
      <c r="E118" s="251">
        <v>135.16820000000001</v>
      </c>
      <c r="F118" s="252">
        <v>1813</v>
      </c>
      <c r="G118" s="251">
        <v>245060</v>
      </c>
      <c r="H118" s="251">
        <v>206682</v>
      </c>
      <c r="I118" s="251">
        <v>38378</v>
      </c>
      <c r="J118" s="251">
        <v>128</v>
      </c>
      <c r="K118" s="251" t="s">
        <v>1358</v>
      </c>
      <c r="L118" s="251">
        <v>1813</v>
      </c>
    </row>
    <row r="119" spans="1:12">
      <c r="A119" s="251">
        <v>111</v>
      </c>
      <c r="B119" s="252" t="s">
        <v>604</v>
      </c>
      <c r="C119" s="251" t="s">
        <v>3110</v>
      </c>
      <c r="D119" s="251">
        <v>663</v>
      </c>
      <c r="E119" s="251">
        <v>628.06460000000004</v>
      </c>
      <c r="F119" s="252">
        <v>1812</v>
      </c>
      <c r="G119" s="251">
        <v>1138053</v>
      </c>
      <c r="H119" s="251">
        <v>1201356</v>
      </c>
      <c r="I119" s="251">
        <v>-63303</v>
      </c>
      <c r="J119" s="251">
        <v>125</v>
      </c>
      <c r="K119" s="251" t="s">
        <v>1358</v>
      </c>
      <c r="L119" s="251">
        <v>1812</v>
      </c>
    </row>
    <row r="120" spans="1:12">
      <c r="A120" s="251">
        <v>156</v>
      </c>
      <c r="B120" s="252" t="s">
        <v>2753</v>
      </c>
      <c r="C120" s="251" t="s">
        <v>3112</v>
      </c>
      <c r="D120" s="251">
        <v>265</v>
      </c>
      <c r="E120" s="251">
        <v>431.8091</v>
      </c>
      <c r="F120" s="252">
        <v>1802</v>
      </c>
      <c r="G120" s="251">
        <v>778120</v>
      </c>
      <c r="H120" s="251">
        <v>477530</v>
      </c>
      <c r="I120" s="251">
        <v>300590</v>
      </c>
      <c r="J120" s="251">
        <v>20</v>
      </c>
      <c r="K120" s="251" t="s">
        <v>1358</v>
      </c>
      <c r="L120" s="251">
        <v>1802</v>
      </c>
    </row>
    <row r="121" spans="1:12">
      <c r="A121" s="251">
        <v>117</v>
      </c>
      <c r="B121" s="252" t="s">
        <v>655</v>
      </c>
      <c r="C121" s="251" t="s">
        <v>3143</v>
      </c>
      <c r="D121" s="251">
        <v>400</v>
      </c>
      <c r="E121" s="251">
        <v>613.80899999999997</v>
      </c>
      <c r="F121" s="252">
        <v>1775</v>
      </c>
      <c r="G121" s="251">
        <v>1089511</v>
      </c>
      <c r="H121" s="251">
        <v>710000</v>
      </c>
      <c r="I121" s="251">
        <v>379511</v>
      </c>
      <c r="J121" s="251">
        <v>46</v>
      </c>
      <c r="K121" s="251" t="s">
        <v>1358</v>
      </c>
      <c r="L121" s="251">
        <v>1775</v>
      </c>
    </row>
    <row r="122" spans="1:12">
      <c r="A122" s="251">
        <v>163</v>
      </c>
      <c r="B122" s="252" t="s">
        <v>848</v>
      </c>
      <c r="C122" s="251" t="s">
        <v>3147</v>
      </c>
      <c r="D122" s="251">
        <v>313</v>
      </c>
      <c r="E122" s="251">
        <v>401.78339999999997</v>
      </c>
      <c r="F122" s="252">
        <v>1754</v>
      </c>
      <c r="G122" s="251">
        <v>704728</v>
      </c>
      <c r="H122" s="251">
        <v>549002</v>
      </c>
      <c r="I122" s="251">
        <v>155726</v>
      </c>
      <c r="J122" s="251">
        <v>45</v>
      </c>
      <c r="K122" s="251" t="s">
        <v>1358</v>
      </c>
      <c r="L122" s="251">
        <v>1754</v>
      </c>
    </row>
    <row r="123" spans="1:12">
      <c r="A123" s="251">
        <v>128</v>
      </c>
      <c r="B123" s="252" t="s">
        <v>781</v>
      </c>
      <c r="C123" s="251" t="s">
        <v>3305</v>
      </c>
      <c r="D123" s="251">
        <v>404</v>
      </c>
      <c r="E123" s="251">
        <v>561.13049999999998</v>
      </c>
      <c r="F123" s="252">
        <v>1739</v>
      </c>
      <c r="G123" s="251">
        <v>975806</v>
      </c>
      <c r="H123" s="251">
        <v>702556</v>
      </c>
      <c r="I123" s="251">
        <v>273250</v>
      </c>
      <c r="J123" s="251">
        <v>60</v>
      </c>
      <c r="K123" s="251" t="s">
        <v>1358</v>
      </c>
      <c r="L123" s="251">
        <v>1739</v>
      </c>
    </row>
    <row r="124" spans="1:12">
      <c r="A124" s="251">
        <v>65</v>
      </c>
      <c r="B124" s="252" t="s">
        <v>75</v>
      </c>
      <c r="C124" s="251" t="s">
        <v>3070</v>
      </c>
      <c r="D124" s="251">
        <v>731</v>
      </c>
      <c r="E124" s="251">
        <v>1243.4629</v>
      </c>
      <c r="F124" s="252">
        <v>1726</v>
      </c>
      <c r="G124" s="251">
        <v>2146217</v>
      </c>
      <c r="H124" s="251">
        <v>1261706</v>
      </c>
      <c r="I124" s="251">
        <v>884511</v>
      </c>
      <c r="J124" s="251">
        <v>219</v>
      </c>
      <c r="K124" s="251" t="s">
        <v>1358</v>
      </c>
      <c r="L124" s="251">
        <v>1726</v>
      </c>
    </row>
    <row r="125" spans="1:12">
      <c r="A125" s="251">
        <v>57</v>
      </c>
      <c r="B125" s="252" t="s">
        <v>753</v>
      </c>
      <c r="C125" s="251" t="s">
        <v>3164</v>
      </c>
      <c r="D125" s="251">
        <v>918</v>
      </c>
      <c r="E125" s="251">
        <v>1450.683</v>
      </c>
      <c r="F125" s="252">
        <v>1710</v>
      </c>
      <c r="G125" s="251">
        <v>2480668</v>
      </c>
      <c r="H125" s="251">
        <v>1569780</v>
      </c>
      <c r="I125" s="251">
        <v>910888</v>
      </c>
      <c r="J125" s="251">
        <v>146</v>
      </c>
      <c r="K125" s="251" t="s">
        <v>1358</v>
      </c>
      <c r="L125" s="251">
        <v>1710</v>
      </c>
    </row>
    <row r="126" spans="1:12">
      <c r="A126" s="251">
        <v>124</v>
      </c>
      <c r="B126" s="252" t="s">
        <v>601</v>
      </c>
      <c r="C126" s="251" t="s">
        <v>3105</v>
      </c>
      <c r="D126" s="251">
        <v>448</v>
      </c>
      <c r="E126" s="251">
        <v>597.69809999999995</v>
      </c>
      <c r="F126" s="252">
        <v>1709</v>
      </c>
      <c r="G126" s="251">
        <v>1021466</v>
      </c>
      <c r="H126" s="251">
        <v>765632</v>
      </c>
      <c r="I126" s="251">
        <v>255834</v>
      </c>
      <c r="J126" s="251">
        <v>117</v>
      </c>
      <c r="K126" s="251" t="s">
        <v>1358</v>
      </c>
      <c r="L126" s="251">
        <v>1709</v>
      </c>
    </row>
    <row r="127" spans="1:12">
      <c r="A127" s="251">
        <v>82</v>
      </c>
      <c r="B127" s="252" t="s">
        <v>577</v>
      </c>
      <c r="C127" s="251" t="s">
        <v>3082</v>
      </c>
      <c r="D127" s="251">
        <v>556</v>
      </c>
      <c r="E127" s="251">
        <v>980.0204</v>
      </c>
      <c r="F127" s="252">
        <v>1669</v>
      </c>
      <c r="G127" s="251">
        <v>1635654</v>
      </c>
      <c r="H127" s="251">
        <v>927964</v>
      </c>
      <c r="I127" s="251">
        <v>707690</v>
      </c>
      <c r="J127" s="251">
        <v>119</v>
      </c>
      <c r="K127" s="251" t="s">
        <v>1358</v>
      </c>
      <c r="L127" s="251">
        <v>1669</v>
      </c>
    </row>
    <row r="128" spans="1:12">
      <c r="A128" s="251">
        <v>194</v>
      </c>
      <c r="B128" s="252" t="s">
        <v>2960</v>
      </c>
      <c r="C128" s="251" t="s">
        <v>3560</v>
      </c>
      <c r="D128" s="251">
        <v>183</v>
      </c>
      <c r="E128" s="251">
        <v>325.67570000000001</v>
      </c>
      <c r="F128" s="252">
        <v>1659</v>
      </c>
      <c r="G128" s="251">
        <v>540296</v>
      </c>
      <c r="H128" s="251">
        <v>303597</v>
      </c>
      <c r="I128" s="251">
        <v>236699</v>
      </c>
      <c r="J128" s="251">
        <v>34</v>
      </c>
      <c r="K128" s="251" t="s">
        <v>1358</v>
      </c>
      <c r="L128" s="251">
        <v>1659</v>
      </c>
    </row>
    <row r="129" spans="1:12">
      <c r="A129" s="251">
        <v>60</v>
      </c>
      <c r="B129" s="252" t="s">
        <v>3745</v>
      </c>
      <c r="C129" s="251" t="s">
        <v>3965</v>
      </c>
      <c r="D129" s="251">
        <v>711</v>
      </c>
      <c r="E129" s="251">
        <v>1472.8242</v>
      </c>
      <c r="F129" s="252">
        <v>1650</v>
      </c>
      <c r="G129" s="251">
        <v>2430160</v>
      </c>
      <c r="H129" s="251">
        <v>1173150</v>
      </c>
      <c r="I129" s="251">
        <v>1257010</v>
      </c>
      <c r="J129" s="251">
        <v>12</v>
      </c>
      <c r="K129" s="251" t="s">
        <v>1358</v>
      </c>
      <c r="L129" s="251">
        <v>1650</v>
      </c>
    </row>
    <row r="130" spans="1:12">
      <c r="A130" s="251">
        <v>127</v>
      </c>
      <c r="B130" s="252" t="s">
        <v>343</v>
      </c>
      <c r="C130" s="251" t="s">
        <v>3091</v>
      </c>
      <c r="D130" s="251">
        <v>735</v>
      </c>
      <c r="E130" s="251">
        <v>595.90369999999996</v>
      </c>
      <c r="F130" s="252">
        <v>1641</v>
      </c>
      <c r="G130" s="251">
        <v>977878</v>
      </c>
      <c r="H130" s="251">
        <v>1206135</v>
      </c>
      <c r="I130" s="251">
        <v>-228257</v>
      </c>
      <c r="J130" s="251">
        <v>52</v>
      </c>
      <c r="K130" s="251" t="s">
        <v>1358</v>
      </c>
      <c r="L130" s="251">
        <v>1641</v>
      </c>
    </row>
    <row r="131" spans="1:12">
      <c r="A131" s="251">
        <v>175</v>
      </c>
      <c r="B131" s="252" t="s">
        <v>720</v>
      </c>
      <c r="C131" s="251" t="s">
        <v>3229</v>
      </c>
      <c r="D131" s="251">
        <v>157</v>
      </c>
      <c r="E131" s="251">
        <v>385.12049999999999</v>
      </c>
      <c r="F131" s="252">
        <v>1627</v>
      </c>
      <c r="G131" s="251">
        <v>626591</v>
      </c>
      <c r="H131" s="251">
        <v>255439</v>
      </c>
      <c r="I131" s="251">
        <v>371152</v>
      </c>
      <c r="J131" s="251">
        <v>98</v>
      </c>
      <c r="K131" s="251" t="s">
        <v>1358</v>
      </c>
      <c r="L131" s="251">
        <v>1627</v>
      </c>
    </row>
    <row r="132" spans="1:12">
      <c r="A132" s="251">
        <v>294</v>
      </c>
      <c r="B132" s="252" t="s">
        <v>492</v>
      </c>
      <c r="C132" s="251" t="s">
        <v>3346</v>
      </c>
      <c r="D132" s="251">
        <v>93</v>
      </c>
      <c r="E132" s="251">
        <v>155.4564</v>
      </c>
      <c r="F132" s="252">
        <v>1582</v>
      </c>
      <c r="G132" s="251">
        <v>245932</v>
      </c>
      <c r="H132" s="251">
        <v>147126</v>
      </c>
      <c r="I132" s="251">
        <v>98806</v>
      </c>
      <c r="J132" s="251">
        <v>136</v>
      </c>
      <c r="K132" s="251" t="s">
        <v>1358</v>
      </c>
      <c r="L132" s="251">
        <v>1582</v>
      </c>
    </row>
    <row r="133" spans="1:12">
      <c r="A133" s="251">
        <v>115</v>
      </c>
      <c r="B133" s="252" t="s">
        <v>3116</v>
      </c>
      <c r="C133" s="251" t="s">
        <v>3117</v>
      </c>
      <c r="D133" s="251">
        <v>387</v>
      </c>
      <c r="E133" s="251">
        <v>720</v>
      </c>
      <c r="F133" s="252">
        <v>1560</v>
      </c>
      <c r="G133" s="251">
        <v>1123200</v>
      </c>
      <c r="H133" s="251">
        <v>603720</v>
      </c>
      <c r="I133" s="251">
        <v>519480</v>
      </c>
      <c r="J133" s="251">
        <v>11</v>
      </c>
      <c r="K133" s="251" t="s">
        <v>1358</v>
      </c>
      <c r="L133" s="251">
        <v>1560</v>
      </c>
    </row>
    <row r="134" spans="1:12">
      <c r="A134" s="251">
        <v>113</v>
      </c>
      <c r="B134" s="252" t="s">
        <v>635</v>
      </c>
      <c r="C134" s="251" t="s">
        <v>3160</v>
      </c>
      <c r="D134" s="251">
        <v>409</v>
      </c>
      <c r="E134" s="251">
        <v>727.7278</v>
      </c>
      <c r="F134" s="252">
        <v>1554</v>
      </c>
      <c r="G134" s="251">
        <v>1130889</v>
      </c>
      <c r="H134" s="251">
        <v>635586</v>
      </c>
      <c r="I134" s="251">
        <v>495303</v>
      </c>
      <c r="J134" s="251">
        <v>45</v>
      </c>
      <c r="K134" s="251" t="s">
        <v>1358</v>
      </c>
      <c r="L134" s="251">
        <v>1554</v>
      </c>
    </row>
    <row r="135" spans="1:12">
      <c r="A135" s="251">
        <v>27</v>
      </c>
      <c r="B135" s="252" t="s">
        <v>743</v>
      </c>
      <c r="C135" s="251" t="s">
        <v>3723</v>
      </c>
      <c r="D135" s="251">
        <v>1749</v>
      </c>
      <c r="E135" s="251">
        <v>3343.8177999999998</v>
      </c>
      <c r="F135" s="252">
        <v>1548</v>
      </c>
      <c r="G135" s="251">
        <v>5176230</v>
      </c>
      <c r="H135" s="251">
        <v>2707452</v>
      </c>
      <c r="I135" s="251">
        <v>2468778</v>
      </c>
      <c r="J135" s="251">
        <v>6</v>
      </c>
      <c r="K135" s="251" t="s">
        <v>1358</v>
      </c>
      <c r="L135" s="251">
        <v>1548</v>
      </c>
    </row>
    <row r="136" spans="1:12">
      <c r="A136" s="251">
        <v>286</v>
      </c>
      <c r="B136" s="252" t="s">
        <v>644</v>
      </c>
      <c r="C136" s="251" t="s">
        <v>3245</v>
      </c>
      <c r="D136" s="251">
        <v>83</v>
      </c>
      <c r="E136" s="251">
        <v>167.65979999999999</v>
      </c>
      <c r="F136" s="252">
        <v>1543</v>
      </c>
      <c r="G136" s="251">
        <v>258699</v>
      </c>
      <c r="H136" s="251">
        <v>128069</v>
      </c>
      <c r="I136" s="251">
        <v>130630</v>
      </c>
      <c r="J136" s="251">
        <v>62</v>
      </c>
      <c r="K136" s="251" t="s">
        <v>1358</v>
      </c>
      <c r="L136" s="251">
        <v>1543</v>
      </c>
    </row>
    <row r="137" spans="1:12">
      <c r="A137" s="251">
        <v>122</v>
      </c>
      <c r="B137" s="252" t="s">
        <v>702</v>
      </c>
      <c r="C137" s="251" t="s">
        <v>3092</v>
      </c>
      <c r="D137" s="251">
        <v>433</v>
      </c>
      <c r="E137" s="251">
        <v>664.68489999999997</v>
      </c>
      <c r="F137" s="252">
        <v>1539</v>
      </c>
      <c r="G137" s="251">
        <v>1022950</v>
      </c>
      <c r="H137" s="251">
        <v>666387</v>
      </c>
      <c r="I137" s="251">
        <v>356563</v>
      </c>
      <c r="J137" s="251">
        <v>43</v>
      </c>
      <c r="K137" s="251" t="s">
        <v>1358</v>
      </c>
      <c r="L137" s="251">
        <v>1539</v>
      </c>
    </row>
    <row r="138" spans="1:12">
      <c r="A138" s="251">
        <v>133</v>
      </c>
      <c r="B138" s="252" t="s">
        <v>654</v>
      </c>
      <c r="C138" s="251" t="s">
        <v>3143</v>
      </c>
      <c r="D138" s="251">
        <v>374</v>
      </c>
      <c r="E138" s="251">
        <v>618.34059999999999</v>
      </c>
      <c r="F138" s="252">
        <v>1524</v>
      </c>
      <c r="G138" s="251">
        <v>942351</v>
      </c>
      <c r="H138" s="251">
        <v>569976</v>
      </c>
      <c r="I138" s="251">
        <v>372375</v>
      </c>
      <c r="J138" s="251">
        <v>34</v>
      </c>
      <c r="K138" s="251" t="s">
        <v>1358</v>
      </c>
      <c r="L138" s="251">
        <v>1524</v>
      </c>
    </row>
    <row r="139" spans="1:12">
      <c r="A139" s="251">
        <v>59</v>
      </c>
      <c r="B139" s="252" t="s">
        <v>3966</v>
      </c>
      <c r="C139" s="251" t="s">
        <v>3967</v>
      </c>
      <c r="D139" s="251">
        <v>940</v>
      </c>
      <c r="E139" s="251">
        <v>1640</v>
      </c>
      <c r="F139" s="252">
        <v>1500</v>
      </c>
      <c r="G139" s="251">
        <v>2460000</v>
      </c>
      <c r="H139" s="251">
        <v>1410000</v>
      </c>
      <c r="I139" s="251">
        <v>1050000</v>
      </c>
      <c r="J139" s="251">
        <v>9</v>
      </c>
      <c r="K139" s="251" t="s">
        <v>1358</v>
      </c>
      <c r="L139" s="251">
        <v>1500</v>
      </c>
    </row>
    <row r="140" spans="1:12">
      <c r="A140" s="251">
        <v>205</v>
      </c>
      <c r="B140" s="252" t="s">
        <v>851</v>
      </c>
      <c r="C140" s="251" t="s">
        <v>3417</v>
      </c>
      <c r="D140" s="251">
        <v>226</v>
      </c>
      <c r="E140" s="251">
        <v>341.64550000000003</v>
      </c>
      <c r="F140" s="252">
        <v>1498</v>
      </c>
      <c r="G140" s="251">
        <v>511785</v>
      </c>
      <c r="H140" s="251">
        <v>338548</v>
      </c>
      <c r="I140" s="251">
        <v>173237</v>
      </c>
      <c r="J140" s="251">
        <v>105</v>
      </c>
      <c r="K140" s="251" t="s">
        <v>1358</v>
      </c>
      <c r="L140" s="251">
        <v>1498</v>
      </c>
    </row>
    <row r="141" spans="1:12">
      <c r="A141" s="251">
        <v>140</v>
      </c>
      <c r="B141" s="252" t="s">
        <v>2748</v>
      </c>
      <c r="C141" s="251" t="s">
        <v>3183</v>
      </c>
      <c r="D141" s="251">
        <v>450</v>
      </c>
      <c r="E141" s="251">
        <v>600</v>
      </c>
      <c r="F141" s="252">
        <v>1490</v>
      </c>
      <c r="G141" s="251">
        <v>894000</v>
      </c>
      <c r="H141" s="251">
        <v>670500</v>
      </c>
      <c r="I141" s="251">
        <v>223500</v>
      </c>
      <c r="J141" s="251">
        <v>13</v>
      </c>
      <c r="K141" s="251" t="s">
        <v>1358</v>
      </c>
      <c r="L141" s="251">
        <v>1490</v>
      </c>
    </row>
    <row r="142" spans="1:12">
      <c r="A142" s="251">
        <v>84</v>
      </c>
      <c r="B142" s="252" t="s">
        <v>2953</v>
      </c>
      <c r="C142" s="251" t="s">
        <v>3270</v>
      </c>
      <c r="D142" s="251">
        <v>635</v>
      </c>
      <c r="E142" s="251">
        <v>1058.0443</v>
      </c>
      <c r="F142" s="252">
        <v>1489</v>
      </c>
      <c r="G142" s="251">
        <v>1575428</v>
      </c>
      <c r="H142" s="251">
        <v>945515</v>
      </c>
      <c r="I142" s="251">
        <v>629913</v>
      </c>
      <c r="J142" s="251">
        <v>118</v>
      </c>
      <c r="K142" s="251" t="s">
        <v>1358</v>
      </c>
      <c r="L142" s="251">
        <v>1489</v>
      </c>
    </row>
    <row r="143" spans="1:12">
      <c r="A143" s="251">
        <v>222</v>
      </c>
      <c r="B143" s="252" t="s">
        <v>562</v>
      </c>
      <c r="C143" s="251" t="s">
        <v>3196</v>
      </c>
      <c r="D143" s="251">
        <v>120</v>
      </c>
      <c r="E143" s="251">
        <v>295.79340000000002</v>
      </c>
      <c r="F143" s="252">
        <v>1486</v>
      </c>
      <c r="G143" s="251">
        <v>439549</v>
      </c>
      <c r="H143" s="251">
        <v>178320</v>
      </c>
      <c r="I143" s="251">
        <v>261229</v>
      </c>
      <c r="J143" s="251">
        <v>55</v>
      </c>
      <c r="K143" s="251" t="s">
        <v>1358</v>
      </c>
      <c r="L143" s="251">
        <v>1486</v>
      </c>
    </row>
    <row r="144" spans="1:12">
      <c r="A144" s="251">
        <v>142</v>
      </c>
      <c r="B144" s="252" t="s">
        <v>634</v>
      </c>
      <c r="C144" s="251" t="s">
        <v>3160</v>
      </c>
      <c r="D144" s="251">
        <v>336</v>
      </c>
      <c r="E144" s="251">
        <v>599.43359999999996</v>
      </c>
      <c r="F144" s="252">
        <v>1483</v>
      </c>
      <c r="G144" s="251">
        <v>888960</v>
      </c>
      <c r="H144" s="251">
        <v>498288</v>
      </c>
      <c r="I144" s="251">
        <v>390672</v>
      </c>
      <c r="J144" s="251">
        <v>26</v>
      </c>
      <c r="K144" s="251" t="s">
        <v>1358</v>
      </c>
      <c r="L144" s="251">
        <v>1483</v>
      </c>
    </row>
    <row r="145" spans="1:12">
      <c r="A145" s="251">
        <v>284</v>
      </c>
      <c r="B145" s="252" t="s">
        <v>668</v>
      </c>
      <c r="C145" s="251" t="s">
        <v>3311</v>
      </c>
      <c r="D145" s="251">
        <v>97</v>
      </c>
      <c r="E145" s="251">
        <v>181</v>
      </c>
      <c r="F145" s="252">
        <v>1448</v>
      </c>
      <c r="G145" s="251">
        <v>262088</v>
      </c>
      <c r="H145" s="251">
        <v>140456</v>
      </c>
      <c r="I145" s="251">
        <v>121632</v>
      </c>
      <c r="J145" s="251">
        <v>86</v>
      </c>
      <c r="K145" s="251" t="s">
        <v>1358</v>
      </c>
      <c r="L145" s="251">
        <v>1448</v>
      </c>
    </row>
    <row r="146" spans="1:12">
      <c r="A146" s="251">
        <v>216</v>
      </c>
      <c r="B146" s="252" t="s">
        <v>852</v>
      </c>
      <c r="C146" s="251" t="s">
        <v>3208</v>
      </c>
      <c r="D146" s="251">
        <v>131</v>
      </c>
      <c r="E146" s="251">
        <v>329.4325</v>
      </c>
      <c r="F146" s="252">
        <v>1436</v>
      </c>
      <c r="G146" s="251">
        <v>473065</v>
      </c>
      <c r="H146" s="251">
        <v>188116</v>
      </c>
      <c r="I146" s="251">
        <v>284949</v>
      </c>
      <c r="J146" s="251">
        <v>124</v>
      </c>
      <c r="K146" s="251" t="s">
        <v>1358</v>
      </c>
      <c r="L146" s="251">
        <v>1436</v>
      </c>
    </row>
    <row r="147" spans="1:12">
      <c r="A147" s="251">
        <v>85</v>
      </c>
      <c r="B147" s="252" t="s">
        <v>1029</v>
      </c>
      <c r="C147" s="251" t="s">
        <v>3074</v>
      </c>
      <c r="D147" s="251">
        <v>712</v>
      </c>
      <c r="E147" s="251">
        <v>1103.3733</v>
      </c>
      <c r="F147" s="252">
        <v>1425</v>
      </c>
      <c r="G147" s="251">
        <v>1572307</v>
      </c>
      <c r="H147" s="251">
        <v>1014600</v>
      </c>
      <c r="I147" s="251">
        <v>557707</v>
      </c>
      <c r="J147" s="251">
        <v>130</v>
      </c>
      <c r="K147" s="251" t="s">
        <v>1358</v>
      </c>
      <c r="L147" s="251">
        <v>1425</v>
      </c>
    </row>
    <row r="148" spans="1:12">
      <c r="A148" s="251">
        <v>79</v>
      </c>
      <c r="B148" s="252" t="s">
        <v>3767</v>
      </c>
      <c r="C148" s="251" t="s">
        <v>3812</v>
      </c>
      <c r="D148" s="251">
        <v>635</v>
      </c>
      <c r="E148" s="251">
        <v>1210.6892</v>
      </c>
      <c r="F148" s="252">
        <v>1419</v>
      </c>
      <c r="G148" s="251">
        <v>1717968</v>
      </c>
      <c r="H148" s="251">
        <v>901065</v>
      </c>
      <c r="I148" s="251">
        <v>816903</v>
      </c>
      <c r="J148" s="251">
        <v>15</v>
      </c>
      <c r="K148" s="251" t="s">
        <v>1358</v>
      </c>
      <c r="L148" s="251">
        <v>1419</v>
      </c>
    </row>
    <row r="149" spans="1:12">
      <c r="A149" s="251">
        <v>170</v>
      </c>
      <c r="B149" s="252" t="s">
        <v>3739</v>
      </c>
      <c r="C149" s="251" t="s">
        <v>3968</v>
      </c>
      <c r="D149" s="251">
        <v>273</v>
      </c>
      <c r="E149" s="251">
        <v>467.62779999999998</v>
      </c>
      <c r="F149" s="252">
        <v>1408</v>
      </c>
      <c r="G149" s="251">
        <v>658420</v>
      </c>
      <c r="H149" s="251">
        <v>384384</v>
      </c>
      <c r="I149" s="251">
        <v>274036</v>
      </c>
      <c r="J149" s="251">
        <v>19</v>
      </c>
      <c r="K149" s="251" t="s">
        <v>1358</v>
      </c>
      <c r="L149" s="251">
        <v>1408</v>
      </c>
    </row>
    <row r="150" spans="1:12">
      <c r="A150" s="251">
        <v>131</v>
      </c>
      <c r="B150" s="252" t="s">
        <v>708</v>
      </c>
      <c r="C150" s="251" t="s">
        <v>3170</v>
      </c>
      <c r="D150" s="251">
        <v>398</v>
      </c>
      <c r="E150" s="251">
        <v>699.83640000000003</v>
      </c>
      <c r="F150" s="252">
        <v>1381</v>
      </c>
      <c r="G150" s="251">
        <v>966474</v>
      </c>
      <c r="H150" s="251">
        <v>549638</v>
      </c>
      <c r="I150" s="251">
        <v>416836</v>
      </c>
      <c r="J150" s="251">
        <v>124</v>
      </c>
      <c r="K150" s="251" t="s">
        <v>1358</v>
      </c>
      <c r="L150" s="251">
        <v>1381</v>
      </c>
    </row>
    <row r="151" spans="1:12">
      <c r="A151" s="251">
        <v>112</v>
      </c>
      <c r="B151" s="252" t="s">
        <v>2994</v>
      </c>
      <c r="C151" s="251" t="s">
        <v>3280</v>
      </c>
      <c r="D151" s="251">
        <v>427</v>
      </c>
      <c r="E151" s="251">
        <v>825.19169999999997</v>
      </c>
      <c r="F151" s="252">
        <v>1377</v>
      </c>
      <c r="G151" s="251">
        <v>1136289</v>
      </c>
      <c r="H151" s="251">
        <v>587979</v>
      </c>
      <c r="I151" s="251">
        <v>548310</v>
      </c>
      <c r="J151" s="251">
        <v>37</v>
      </c>
      <c r="K151" s="251" t="s">
        <v>1358</v>
      </c>
      <c r="L151" s="251">
        <v>1377</v>
      </c>
    </row>
    <row r="152" spans="1:12">
      <c r="A152" s="251">
        <v>157</v>
      </c>
      <c r="B152" s="252" t="s">
        <v>309</v>
      </c>
      <c r="C152" s="251" t="s">
        <v>3199</v>
      </c>
      <c r="D152" s="251">
        <v>294</v>
      </c>
      <c r="E152" s="251">
        <v>555.59040000000005</v>
      </c>
      <c r="F152" s="252">
        <v>1360</v>
      </c>
      <c r="G152" s="251">
        <v>755603</v>
      </c>
      <c r="H152" s="251">
        <v>399840</v>
      </c>
      <c r="I152" s="251">
        <v>355763</v>
      </c>
      <c r="J152" s="251">
        <v>41</v>
      </c>
      <c r="K152" s="251" t="s">
        <v>1358</v>
      </c>
      <c r="L152" s="251">
        <v>1360</v>
      </c>
    </row>
    <row r="153" spans="1:12">
      <c r="A153" s="251">
        <v>138</v>
      </c>
      <c r="B153" s="252" t="s">
        <v>3889</v>
      </c>
      <c r="C153" s="251" t="s">
        <v>3969</v>
      </c>
      <c r="D153" s="251">
        <v>397</v>
      </c>
      <c r="E153" s="251">
        <v>665</v>
      </c>
      <c r="F153" s="252">
        <v>1345</v>
      </c>
      <c r="G153" s="251">
        <v>894425</v>
      </c>
      <c r="H153" s="251">
        <v>533965</v>
      </c>
      <c r="I153" s="251">
        <v>360460</v>
      </c>
      <c r="J153" s="251">
        <v>3</v>
      </c>
      <c r="K153" s="251" t="s">
        <v>1358</v>
      </c>
      <c r="L153" s="251">
        <v>1345</v>
      </c>
    </row>
    <row r="154" spans="1:12">
      <c r="A154" s="251">
        <v>313</v>
      </c>
      <c r="B154" s="252" t="s">
        <v>645</v>
      </c>
      <c r="C154" s="251" t="s">
        <v>3245</v>
      </c>
      <c r="D154" s="251">
        <v>105</v>
      </c>
      <c r="E154" s="251">
        <v>157.5624</v>
      </c>
      <c r="F154" s="252">
        <v>1323</v>
      </c>
      <c r="G154" s="251">
        <v>208455</v>
      </c>
      <c r="H154" s="251">
        <v>138915</v>
      </c>
      <c r="I154" s="251">
        <v>69540</v>
      </c>
      <c r="J154" s="251">
        <v>36</v>
      </c>
      <c r="K154" s="251" t="s">
        <v>1358</v>
      </c>
      <c r="L154" s="251">
        <v>1323</v>
      </c>
    </row>
    <row r="155" spans="1:12">
      <c r="A155" s="251">
        <v>150</v>
      </c>
      <c r="B155" s="252" t="s">
        <v>1291</v>
      </c>
      <c r="C155" s="251" t="s">
        <v>3075</v>
      </c>
      <c r="D155" s="251">
        <v>605</v>
      </c>
      <c r="E155" s="251">
        <v>641.14940000000001</v>
      </c>
      <c r="F155" s="252">
        <v>1305</v>
      </c>
      <c r="G155" s="251">
        <v>836700</v>
      </c>
      <c r="H155" s="251">
        <v>789525</v>
      </c>
      <c r="I155" s="251">
        <v>47175</v>
      </c>
      <c r="J155" s="251">
        <v>75</v>
      </c>
      <c r="K155" s="251" t="s">
        <v>1358</v>
      </c>
      <c r="L155" s="251">
        <v>1305</v>
      </c>
    </row>
    <row r="156" spans="1:12">
      <c r="A156" s="251">
        <v>98</v>
      </c>
      <c r="B156" s="252" t="s">
        <v>941</v>
      </c>
      <c r="C156" s="251" t="s">
        <v>3048</v>
      </c>
      <c r="D156" s="251">
        <v>453</v>
      </c>
      <c r="E156" s="251">
        <v>978.34730000000002</v>
      </c>
      <c r="F156" s="252">
        <v>1290</v>
      </c>
      <c r="G156" s="251">
        <v>1262068</v>
      </c>
      <c r="H156" s="251">
        <v>584370</v>
      </c>
      <c r="I156" s="251">
        <v>677698</v>
      </c>
      <c r="J156" s="251">
        <v>148</v>
      </c>
      <c r="K156" s="251" t="s">
        <v>1358</v>
      </c>
      <c r="L156" s="251">
        <v>1290</v>
      </c>
    </row>
    <row r="157" spans="1:12">
      <c r="A157" s="251">
        <v>309</v>
      </c>
      <c r="B157" s="252" t="s">
        <v>399</v>
      </c>
      <c r="C157" s="251" t="s">
        <v>3339</v>
      </c>
      <c r="D157" s="251">
        <v>119</v>
      </c>
      <c r="E157" s="251">
        <v>167.7704</v>
      </c>
      <c r="F157" s="252">
        <v>1276</v>
      </c>
      <c r="G157" s="251">
        <v>214075</v>
      </c>
      <c r="H157" s="251">
        <v>151844</v>
      </c>
      <c r="I157" s="251">
        <v>62231</v>
      </c>
      <c r="J157" s="251">
        <v>112</v>
      </c>
      <c r="K157" s="251" t="s">
        <v>1358</v>
      </c>
      <c r="L157" s="251">
        <v>1276</v>
      </c>
    </row>
    <row r="158" spans="1:12">
      <c r="A158" s="251">
        <v>119</v>
      </c>
      <c r="B158" s="252" t="s">
        <v>323</v>
      </c>
      <c r="C158" s="251" t="s">
        <v>3137</v>
      </c>
      <c r="D158" s="251">
        <v>524</v>
      </c>
      <c r="E158" s="251">
        <v>824.29669999999999</v>
      </c>
      <c r="F158" s="252">
        <v>1274</v>
      </c>
      <c r="G158" s="251">
        <v>1050154</v>
      </c>
      <c r="H158" s="251">
        <v>667576</v>
      </c>
      <c r="I158" s="251">
        <v>382578</v>
      </c>
      <c r="J158" s="251">
        <v>44</v>
      </c>
      <c r="K158" s="251" t="s">
        <v>1358</v>
      </c>
      <c r="L158" s="251">
        <v>1274</v>
      </c>
    </row>
    <row r="159" spans="1:12">
      <c r="A159" s="251">
        <v>302</v>
      </c>
      <c r="B159" s="252" t="s">
        <v>447</v>
      </c>
      <c r="C159" s="251" t="s">
        <v>3286</v>
      </c>
      <c r="D159" s="251">
        <v>192</v>
      </c>
      <c r="E159" s="251">
        <v>180.2261</v>
      </c>
      <c r="F159" s="252">
        <v>1274</v>
      </c>
      <c r="G159" s="251">
        <v>229608</v>
      </c>
      <c r="H159" s="251">
        <v>244608</v>
      </c>
      <c r="I159" s="251">
        <v>-15000</v>
      </c>
      <c r="J159" s="251">
        <v>133</v>
      </c>
      <c r="K159" s="251" t="s">
        <v>1358</v>
      </c>
      <c r="L159" s="251">
        <v>1274</v>
      </c>
    </row>
    <row r="160" spans="1:12">
      <c r="A160" s="251">
        <v>105</v>
      </c>
      <c r="B160" s="252" t="s">
        <v>657</v>
      </c>
      <c r="C160" s="251" t="s">
        <v>3062</v>
      </c>
      <c r="D160" s="251">
        <v>468</v>
      </c>
      <c r="E160" s="251">
        <v>943.24620000000004</v>
      </c>
      <c r="F160" s="252">
        <v>1255</v>
      </c>
      <c r="G160" s="251">
        <v>1183774</v>
      </c>
      <c r="H160" s="251">
        <v>587340</v>
      </c>
      <c r="I160" s="251">
        <v>596434</v>
      </c>
      <c r="J160" s="251">
        <v>23</v>
      </c>
      <c r="K160" s="251" t="s">
        <v>1358</v>
      </c>
      <c r="L160" s="251">
        <v>1255</v>
      </c>
    </row>
    <row r="161" spans="1:12">
      <c r="A161" s="251">
        <v>125</v>
      </c>
      <c r="B161" s="252" t="s">
        <v>346</v>
      </c>
      <c r="C161" s="251" t="s">
        <v>3214</v>
      </c>
      <c r="D161" s="251">
        <v>452</v>
      </c>
      <c r="E161" s="251">
        <v>797.97040000000004</v>
      </c>
      <c r="F161" s="252">
        <v>1248</v>
      </c>
      <c r="G161" s="251">
        <v>995867</v>
      </c>
      <c r="H161" s="251">
        <v>564096</v>
      </c>
      <c r="I161" s="251">
        <v>431771</v>
      </c>
      <c r="J161" s="251">
        <v>57</v>
      </c>
      <c r="K161" s="251" t="s">
        <v>1358</v>
      </c>
      <c r="L161" s="251">
        <v>1248</v>
      </c>
    </row>
    <row r="162" spans="1:12">
      <c r="A162" s="251">
        <v>260</v>
      </c>
      <c r="B162" s="252" t="s">
        <v>354</v>
      </c>
      <c r="C162" s="251" t="s">
        <v>3268</v>
      </c>
      <c r="D162" s="251">
        <v>73</v>
      </c>
      <c r="E162" s="251">
        <v>265.79860000000002</v>
      </c>
      <c r="F162" s="252">
        <v>1246</v>
      </c>
      <c r="G162" s="251">
        <v>331185</v>
      </c>
      <c r="H162" s="251">
        <v>90958</v>
      </c>
      <c r="I162" s="251">
        <v>240227</v>
      </c>
      <c r="J162" s="251">
        <v>82</v>
      </c>
      <c r="K162" s="251" t="s">
        <v>1358</v>
      </c>
      <c r="L162" s="251">
        <v>1246</v>
      </c>
    </row>
    <row r="163" spans="1:12">
      <c r="A163" s="251">
        <v>120</v>
      </c>
      <c r="B163" s="252" t="s">
        <v>543</v>
      </c>
      <c r="C163" s="251" t="s">
        <v>3043</v>
      </c>
      <c r="D163" s="251">
        <v>496</v>
      </c>
      <c r="E163" s="251">
        <v>840.52409999999998</v>
      </c>
      <c r="F163" s="252">
        <v>1244</v>
      </c>
      <c r="G163" s="251">
        <v>1045612</v>
      </c>
      <c r="H163" s="251">
        <v>617024</v>
      </c>
      <c r="I163" s="251">
        <v>428588</v>
      </c>
      <c r="J163" s="251">
        <v>95</v>
      </c>
      <c r="K163" s="251" t="s">
        <v>1358</v>
      </c>
      <c r="L163" s="251">
        <v>1244</v>
      </c>
    </row>
    <row r="164" spans="1:12">
      <c r="A164" s="251">
        <v>343</v>
      </c>
      <c r="B164" s="252" t="s">
        <v>1287</v>
      </c>
      <c r="C164" s="251" t="s">
        <v>3354</v>
      </c>
      <c r="D164" s="251">
        <v>75</v>
      </c>
      <c r="E164" s="251">
        <v>141.2098</v>
      </c>
      <c r="F164" s="252">
        <v>1244</v>
      </c>
      <c r="G164" s="251">
        <v>175665</v>
      </c>
      <c r="H164" s="251">
        <v>93300</v>
      </c>
      <c r="I164" s="251">
        <v>82365</v>
      </c>
      <c r="J164" s="251">
        <v>51</v>
      </c>
      <c r="K164" s="251" t="s">
        <v>1358</v>
      </c>
      <c r="L164" s="251">
        <v>1244</v>
      </c>
    </row>
    <row r="165" spans="1:12">
      <c r="A165" s="251">
        <v>103</v>
      </c>
      <c r="B165" s="252" t="s">
        <v>503</v>
      </c>
      <c r="C165" s="251" t="s">
        <v>3131</v>
      </c>
      <c r="D165" s="251">
        <v>629</v>
      </c>
      <c r="E165" s="251">
        <v>966.58019999999999</v>
      </c>
      <c r="F165" s="252">
        <v>1241</v>
      </c>
      <c r="G165" s="251">
        <v>1199526</v>
      </c>
      <c r="H165" s="251">
        <v>780589</v>
      </c>
      <c r="I165" s="251">
        <v>418937</v>
      </c>
      <c r="J165" s="251">
        <v>92</v>
      </c>
      <c r="K165" s="251" t="s">
        <v>1358</v>
      </c>
      <c r="L165" s="251">
        <v>1241</v>
      </c>
    </row>
    <row r="166" spans="1:12">
      <c r="A166" s="251">
        <v>250</v>
      </c>
      <c r="B166" s="252" t="s">
        <v>471</v>
      </c>
      <c r="C166" s="251" t="s">
        <v>3186</v>
      </c>
      <c r="D166" s="251">
        <v>187</v>
      </c>
      <c r="E166" s="251">
        <v>286.9742</v>
      </c>
      <c r="F166" s="252">
        <v>1239</v>
      </c>
      <c r="G166" s="251">
        <v>355561</v>
      </c>
      <c r="H166" s="251">
        <v>231693</v>
      </c>
      <c r="I166" s="251">
        <v>123868</v>
      </c>
      <c r="J166" s="251">
        <v>126</v>
      </c>
      <c r="K166" s="251" t="s">
        <v>1358</v>
      </c>
      <c r="L166" s="251">
        <v>1239</v>
      </c>
    </row>
    <row r="167" spans="1:12">
      <c r="A167" s="251">
        <v>141</v>
      </c>
      <c r="B167" s="252" t="s">
        <v>696</v>
      </c>
      <c r="C167" s="251" t="s">
        <v>3056</v>
      </c>
      <c r="D167" s="251">
        <v>477</v>
      </c>
      <c r="E167" s="251">
        <v>751.10299999999995</v>
      </c>
      <c r="F167" s="252">
        <v>1185</v>
      </c>
      <c r="G167" s="251">
        <v>890057</v>
      </c>
      <c r="H167" s="251">
        <v>565245</v>
      </c>
      <c r="I167" s="251">
        <v>324812</v>
      </c>
      <c r="J167" s="251">
        <v>83</v>
      </c>
      <c r="K167" s="251" t="s">
        <v>1358</v>
      </c>
      <c r="L167" s="251">
        <v>1185</v>
      </c>
    </row>
    <row r="168" spans="1:12">
      <c r="A168" s="251">
        <v>210</v>
      </c>
      <c r="B168" s="252" t="s">
        <v>724</v>
      </c>
      <c r="C168" s="251" t="s">
        <v>3333</v>
      </c>
      <c r="D168" s="251">
        <v>229</v>
      </c>
      <c r="E168" s="251">
        <v>409.7638</v>
      </c>
      <c r="F168" s="252">
        <v>1181</v>
      </c>
      <c r="G168" s="251">
        <v>483931</v>
      </c>
      <c r="H168" s="251">
        <v>270449</v>
      </c>
      <c r="I168" s="251">
        <v>213482</v>
      </c>
      <c r="J168" s="251">
        <v>27</v>
      </c>
      <c r="K168" s="251" t="s">
        <v>1358</v>
      </c>
      <c r="L168" s="251">
        <v>1181</v>
      </c>
    </row>
    <row r="169" spans="1:12">
      <c r="A169" s="251">
        <v>107</v>
      </c>
      <c r="B169" s="252" t="s">
        <v>966</v>
      </c>
      <c r="C169" s="251" t="s">
        <v>3171</v>
      </c>
      <c r="D169" s="251">
        <v>628</v>
      </c>
      <c r="E169" s="251">
        <v>992.92110000000002</v>
      </c>
      <c r="F169" s="252">
        <v>1178</v>
      </c>
      <c r="G169" s="251">
        <v>1169661</v>
      </c>
      <c r="H169" s="251">
        <v>739784</v>
      </c>
      <c r="I169" s="251">
        <v>429877</v>
      </c>
      <c r="J169" s="251">
        <v>72</v>
      </c>
      <c r="K169" s="251" t="s">
        <v>1358</v>
      </c>
      <c r="L169" s="251">
        <v>1178</v>
      </c>
    </row>
    <row r="170" spans="1:12">
      <c r="A170" s="251">
        <v>249</v>
      </c>
      <c r="B170" s="252" t="s">
        <v>622</v>
      </c>
      <c r="C170" s="251" t="s">
        <v>3266</v>
      </c>
      <c r="D170" s="251">
        <v>246</v>
      </c>
      <c r="E170" s="251">
        <v>317.11900000000003</v>
      </c>
      <c r="F170" s="252">
        <v>1134</v>
      </c>
      <c r="G170" s="251">
        <v>359613</v>
      </c>
      <c r="H170" s="251">
        <v>278964</v>
      </c>
      <c r="I170" s="251">
        <v>80649</v>
      </c>
      <c r="J170" s="251">
        <v>58</v>
      </c>
      <c r="K170" s="251" t="s">
        <v>1358</v>
      </c>
      <c r="L170" s="251">
        <v>1134</v>
      </c>
    </row>
    <row r="171" spans="1:12">
      <c r="A171" s="251">
        <v>165</v>
      </c>
      <c r="B171" s="252" t="s">
        <v>703</v>
      </c>
      <c r="C171" s="251" t="s">
        <v>3100</v>
      </c>
      <c r="D171" s="251">
        <v>383</v>
      </c>
      <c r="E171" s="251">
        <v>606.90470000000005</v>
      </c>
      <c r="F171" s="252">
        <v>1133</v>
      </c>
      <c r="G171" s="251">
        <v>687623</v>
      </c>
      <c r="H171" s="251">
        <v>433939</v>
      </c>
      <c r="I171" s="251">
        <v>253684</v>
      </c>
      <c r="J171" s="251">
        <v>64</v>
      </c>
      <c r="K171" s="251" t="s">
        <v>1358</v>
      </c>
      <c r="L171" s="251">
        <v>1133</v>
      </c>
    </row>
    <row r="172" spans="1:12">
      <c r="A172" s="251">
        <v>99</v>
      </c>
      <c r="B172" s="252" t="s">
        <v>2981</v>
      </c>
      <c r="C172" s="251" t="s">
        <v>3093</v>
      </c>
      <c r="D172" s="251">
        <v>523</v>
      </c>
      <c r="E172" s="251">
        <v>1113.8063999999999</v>
      </c>
      <c r="F172" s="252">
        <v>1131</v>
      </c>
      <c r="G172" s="251">
        <v>1259715</v>
      </c>
      <c r="H172" s="251">
        <v>591513</v>
      </c>
      <c r="I172" s="251">
        <v>668202</v>
      </c>
      <c r="J172" s="251">
        <v>46</v>
      </c>
      <c r="K172" s="251" t="s">
        <v>1358</v>
      </c>
      <c r="L172" s="251">
        <v>1131</v>
      </c>
    </row>
    <row r="173" spans="1:12">
      <c r="A173" s="251">
        <v>200</v>
      </c>
      <c r="B173" s="252" t="s">
        <v>476</v>
      </c>
      <c r="C173" s="251" t="s">
        <v>3090</v>
      </c>
      <c r="D173" s="251">
        <v>363</v>
      </c>
      <c r="E173" s="251">
        <v>477.59550000000002</v>
      </c>
      <c r="F173" s="252">
        <v>1120</v>
      </c>
      <c r="G173" s="251">
        <v>534907</v>
      </c>
      <c r="H173" s="251">
        <v>406560</v>
      </c>
      <c r="I173" s="251">
        <v>128347</v>
      </c>
      <c r="J173" s="251">
        <v>97</v>
      </c>
      <c r="K173" s="251" t="s">
        <v>1358</v>
      </c>
      <c r="L173" s="251">
        <v>1120</v>
      </c>
    </row>
    <row r="174" spans="1:12">
      <c r="A174" s="251">
        <v>317</v>
      </c>
      <c r="B174" s="252" t="s">
        <v>585</v>
      </c>
      <c r="C174" s="251" t="s">
        <v>3307</v>
      </c>
      <c r="D174" s="251">
        <v>118</v>
      </c>
      <c r="E174" s="251">
        <v>181.8638</v>
      </c>
      <c r="F174" s="252">
        <v>1116</v>
      </c>
      <c r="G174" s="251">
        <v>202960</v>
      </c>
      <c r="H174" s="251">
        <v>131688</v>
      </c>
      <c r="I174" s="251">
        <v>71272</v>
      </c>
      <c r="J174" s="251">
        <v>84</v>
      </c>
      <c r="K174" s="251" t="s">
        <v>1358</v>
      </c>
      <c r="L174" s="251">
        <v>1116</v>
      </c>
    </row>
    <row r="175" spans="1:12">
      <c r="A175" s="251">
        <v>136</v>
      </c>
      <c r="B175" s="252">
        <v>414210112</v>
      </c>
      <c r="C175" s="251" t="s">
        <v>3142</v>
      </c>
      <c r="D175" s="251">
        <v>430</v>
      </c>
      <c r="E175" s="251">
        <v>817</v>
      </c>
      <c r="F175" s="252">
        <v>1106</v>
      </c>
      <c r="G175" s="251">
        <v>903602</v>
      </c>
      <c r="H175" s="251">
        <v>475580</v>
      </c>
      <c r="I175" s="251">
        <v>428022</v>
      </c>
      <c r="J175" s="251">
        <v>30</v>
      </c>
      <c r="K175" s="251" t="s">
        <v>1358</v>
      </c>
      <c r="L175" s="251">
        <v>1106</v>
      </c>
    </row>
    <row r="176" spans="1:12">
      <c r="A176" s="251">
        <v>218</v>
      </c>
      <c r="B176" s="252" t="s">
        <v>681</v>
      </c>
      <c r="C176" s="251" t="s">
        <v>3364</v>
      </c>
      <c r="D176" s="251">
        <v>165</v>
      </c>
      <c r="E176" s="251">
        <v>411.04989999999998</v>
      </c>
      <c r="F176" s="252">
        <v>1103</v>
      </c>
      <c r="G176" s="251">
        <v>453388</v>
      </c>
      <c r="H176" s="251">
        <v>181995</v>
      </c>
      <c r="I176" s="251">
        <v>271393</v>
      </c>
      <c r="J176" s="251">
        <v>43</v>
      </c>
      <c r="K176" s="251" t="s">
        <v>1358</v>
      </c>
      <c r="L176" s="251">
        <v>1103</v>
      </c>
    </row>
    <row r="177" spans="1:12">
      <c r="A177" s="251">
        <v>184</v>
      </c>
      <c r="B177" s="252" t="s">
        <v>303</v>
      </c>
      <c r="C177" s="251" t="s">
        <v>3169</v>
      </c>
      <c r="D177" s="251">
        <v>209</v>
      </c>
      <c r="E177" s="251">
        <v>549.33699999999999</v>
      </c>
      <c r="F177" s="252">
        <v>1086</v>
      </c>
      <c r="G177" s="251">
        <v>596580</v>
      </c>
      <c r="H177" s="251">
        <v>226974</v>
      </c>
      <c r="I177" s="251">
        <v>369606</v>
      </c>
      <c r="J177" s="251">
        <v>41</v>
      </c>
      <c r="K177" s="251" t="s">
        <v>1358</v>
      </c>
      <c r="L177" s="251">
        <v>1086</v>
      </c>
    </row>
    <row r="178" spans="1:12">
      <c r="A178" s="251">
        <v>311</v>
      </c>
      <c r="B178" s="252" t="s">
        <v>2955</v>
      </c>
      <c r="C178" s="251" t="s">
        <v>3681</v>
      </c>
      <c r="D178" s="251">
        <v>142</v>
      </c>
      <c r="E178" s="251">
        <v>196.40700000000001</v>
      </c>
      <c r="F178" s="252">
        <v>1081</v>
      </c>
      <c r="G178" s="251">
        <v>212316</v>
      </c>
      <c r="H178" s="251">
        <v>153502</v>
      </c>
      <c r="I178" s="251">
        <v>58814</v>
      </c>
      <c r="J178" s="251">
        <v>28</v>
      </c>
      <c r="K178" s="251" t="s">
        <v>1358</v>
      </c>
      <c r="L178" s="251">
        <v>1081</v>
      </c>
    </row>
    <row r="179" spans="1:12">
      <c r="A179" s="251">
        <v>241</v>
      </c>
      <c r="B179" s="252" t="s">
        <v>651</v>
      </c>
      <c r="C179" s="251" t="s">
        <v>3227</v>
      </c>
      <c r="D179" s="251">
        <v>152</v>
      </c>
      <c r="E179" s="251">
        <v>364.97550000000001</v>
      </c>
      <c r="F179" s="252">
        <v>1061</v>
      </c>
      <c r="G179" s="251">
        <v>387239</v>
      </c>
      <c r="H179" s="251">
        <v>161272</v>
      </c>
      <c r="I179" s="251">
        <v>225967</v>
      </c>
      <c r="J179" s="251">
        <v>25</v>
      </c>
      <c r="K179" s="251" t="s">
        <v>1358</v>
      </c>
      <c r="L179" s="251">
        <v>1061</v>
      </c>
    </row>
    <row r="180" spans="1:12">
      <c r="A180" s="251">
        <v>242</v>
      </c>
      <c r="B180" s="252" t="s">
        <v>652</v>
      </c>
      <c r="C180" s="251" t="s">
        <v>3227</v>
      </c>
      <c r="D180" s="251">
        <v>158</v>
      </c>
      <c r="E180" s="251">
        <v>365.61779999999999</v>
      </c>
      <c r="F180" s="252">
        <v>1057</v>
      </c>
      <c r="G180" s="251">
        <v>386458</v>
      </c>
      <c r="H180" s="251">
        <v>167006</v>
      </c>
      <c r="I180" s="251">
        <v>219452</v>
      </c>
      <c r="J180" s="251">
        <v>23</v>
      </c>
      <c r="K180" s="251" t="s">
        <v>1358</v>
      </c>
      <c r="L180" s="251">
        <v>1057</v>
      </c>
    </row>
    <row r="181" spans="1:12">
      <c r="A181" s="251">
        <v>365</v>
      </c>
      <c r="B181" s="252" t="s">
        <v>462</v>
      </c>
      <c r="C181" s="251" t="s">
        <v>3299</v>
      </c>
      <c r="D181" s="251">
        <v>114</v>
      </c>
      <c r="E181" s="251">
        <v>137.86959999999999</v>
      </c>
      <c r="F181" s="252">
        <v>1051</v>
      </c>
      <c r="G181" s="251">
        <v>144901</v>
      </c>
      <c r="H181" s="251">
        <v>119814</v>
      </c>
      <c r="I181" s="251">
        <v>25087</v>
      </c>
      <c r="J181" s="251">
        <v>101</v>
      </c>
      <c r="K181" s="251" t="s">
        <v>1358</v>
      </c>
      <c r="L181" s="251">
        <v>1051</v>
      </c>
    </row>
    <row r="182" spans="1:12">
      <c r="A182" s="251">
        <v>243</v>
      </c>
      <c r="B182" s="252" t="s">
        <v>844</v>
      </c>
      <c r="C182" s="251" t="s">
        <v>3205</v>
      </c>
      <c r="D182" s="251">
        <v>241</v>
      </c>
      <c r="E182" s="251">
        <v>356.4828</v>
      </c>
      <c r="F182" s="252">
        <v>1046</v>
      </c>
      <c r="G182" s="251">
        <v>372881</v>
      </c>
      <c r="H182" s="251">
        <v>252086</v>
      </c>
      <c r="I182" s="251">
        <v>120795</v>
      </c>
      <c r="J182" s="251">
        <v>85</v>
      </c>
      <c r="K182" s="251" t="s">
        <v>1358</v>
      </c>
      <c r="L182" s="251">
        <v>1046</v>
      </c>
    </row>
    <row r="183" spans="1:12">
      <c r="A183" s="251">
        <v>132</v>
      </c>
      <c r="B183" s="252" t="s">
        <v>428</v>
      </c>
      <c r="C183" s="251" t="s">
        <v>3130</v>
      </c>
      <c r="D183" s="251">
        <v>597</v>
      </c>
      <c r="E183" s="251">
        <v>920.02779999999996</v>
      </c>
      <c r="F183" s="252">
        <v>1045</v>
      </c>
      <c r="G183" s="251">
        <v>961429</v>
      </c>
      <c r="H183" s="251">
        <v>623865</v>
      </c>
      <c r="I183" s="251">
        <v>337564</v>
      </c>
      <c r="J183" s="251">
        <v>46</v>
      </c>
      <c r="K183" s="251" t="s">
        <v>1358</v>
      </c>
      <c r="L183" s="251">
        <v>1045</v>
      </c>
    </row>
    <row r="184" spans="1:12">
      <c r="A184" s="251">
        <v>382</v>
      </c>
      <c r="B184" s="252" t="s">
        <v>761</v>
      </c>
      <c r="C184" s="251" t="s">
        <v>3387</v>
      </c>
      <c r="D184" s="251">
        <v>90</v>
      </c>
      <c r="E184" s="251">
        <v>128.02799999999999</v>
      </c>
      <c r="F184" s="252">
        <v>1035</v>
      </c>
      <c r="G184" s="251">
        <v>132509</v>
      </c>
      <c r="H184" s="251">
        <v>93150</v>
      </c>
      <c r="I184" s="251">
        <v>39359</v>
      </c>
      <c r="J184" s="251">
        <v>49</v>
      </c>
      <c r="K184" s="251" t="s">
        <v>1358</v>
      </c>
      <c r="L184" s="251">
        <v>1035</v>
      </c>
    </row>
    <row r="185" spans="1:12">
      <c r="A185" s="251">
        <v>256</v>
      </c>
      <c r="B185" s="252" t="s">
        <v>845</v>
      </c>
      <c r="C185" s="251" t="s">
        <v>3272</v>
      </c>
      <c r="D185" s="251">
        <v>241</v>
      </c>
      <c r="E185" s="251">
        <v>332.3519</v>
      </c>
      <c r="F185" s="252">
        <v>1026</v>
      </c>
      <c r="G185" s="251">
        <v>340993</v>
      </c>
      <c r="H185" s="251">
        <v>247266</v>
      </c>
      <c r="I185" s="251">
        <v>93727</v>
      </c>
      <c r="J185" s="251">
        <v>42</v>
      </c>
      <c r="K185" s="251" t="s">
        <v>1358</v>
      </c>
      <c r="L185" s="251">
        <v>1026</v>
      </c>
    </row>
    <row r="186" spans="1:12">
      <c r="A186" s="251">
        <v>375</v>
      </c>
      <c r="B186" s="252" t="s">
        <v>3784</v>
      </c>
      <c r="C186" s="251" t="s">
        <v>3970</v>
      </c>
      <c r="D186" s="251">
        <v>69</v>
      </c>
      <c r="E186" s="251">
        <v>136.9341</v>
      </c>
      <c r="F186" s="252">
        <v>1017</v>
      </c>
      <c r="G186" s="251">
        <v>139262</v>
      </c>
      <c r="H186" s="251">
        <v>70173</v>
      </c>
      <c r="I186" s="251">
        <v>69089</v>
      </c>
      <c r="J186" s="251">
        <v>16</v>
      </c>
      <c r="K186" s="251" t="s">
        <v>1358</v>
      </c>
      <c r="L186" s="251">
        <v>1017</v>
      </c>
    </row>
    <row r="187" spans="1:12">
      <c r="A187" s="251">
        <v>338</v>
      </c>
      <c r="B187" s="252" t="s">
        <v>630</v>
      </c>
      <c r="C187" s="251" t="s">
        <v>3267</v>
      </c>
      <c r="D187" s="251">
        <v>205</v>
      </c>
      <c r="E187" s="251">
        <v>178.08369999999999</v>
      </c>
      <c r="F187" s="252">
        <v>1016</v>
      </c>
      <c r="G187" s="251">
        <v>180933</v>
      </c>
      <c r="H187" s="251">
        <v>208280</v>
      </c>
      <c r="I187" s="251">
        <v>-27347</v>
      </c>
      <c r="J187" s="251">
        <v>63</v>
      </c>
      <c r="K187" s="251" t="s">
        <v>1358</v>
      </c>
      <c r="L187" s="251">
        <v>1016</v>
      </c>
    </row>
    <row r="188" spans="1:12">
      <c r="A188" s="251">
        <v>134</v>
      </c>
      <c r="B188" s="252" t="s">
        <v>557</v>
      </c>
      <c r="C188" s="251" t="s">
        <v>3247</v>
      </c>
      <c r="D188" s="251">
        <v>473</v>
      </c>
      <c r="E188" s="251">
        <v>924.77660000000003</v>
      </c>
      <c r="F188" s="252">
        <v>1007</v>
      </c>
      <c r="G188" s="251">
        <v>931250</v>
      </c>
      <c r="H188" s="251">
        <v>476311</v>
      </c>
      <c r="I188" s="251">
        <v>454939</v>
      </c>
      <c r="J188" s="251">
        <v>17</v>
      </c>
      <c r="K188" s="251" t="s">
        <v>1358</v>
      </c>
      <c r="L188" s="251">
        <v>1007</v>
      </c>
    </row>
    <row r="189" spans="1:12">
      <c r="A189" s="251">
        <v>102</v>
      </c>
      <c r="B189" s="252" t="s">
        <v>2959</v>
      </c>
      <c r="C189" s="251" t="s">
        <v>3971</v>
      </c>
      <c r="D189" s="251">
        <v>768</v>
      </c>
      <c r="E189" s="251">
        <v>1207.1172999999999</v>
      </c>
      <c r="F189" s="252">
        <v>1006</v>
      </c>
      <c r="G189" s="251">
        <v>1214360</v>
      </c>
      <c r="H189" s="251">
        <v>772608</v>
      </c>
      <c r="I189" s="251">
        <v>441752</v>
      </c>
      <c r="J189" s="251">
        <v>35</v>
      </c>
      <c r="K189" s="251" t="s">
        <v>1358</v>
      </c>
      <c r="L189" s="251">
        <v>1006</v>
      </c>
    </row>
    <row r="190" spans="1:12">
      <c r="A190" s="251">
        <v>196</v>
      </c>
      <c r="B190" s="252" t="s">
        <v>2796</v>
      </c>
      <c r="C190" s="251" t="s">
        <v>3172</v>
      </c>
      <c r="D190" s="251">
        <v>232</v>
      </c>
      <c r="E190" s="251">
        <v>537.83130000000006</v>
      </c>
      <c r="F190" s="252">
        <v>1002</v>
      </c>
      <c r="G190" s="251">
        <v>538907</v>
      </c>
      <c r="H190" s="251">
        <v>232464</v>
      </c>
      <c r="I190" s="251">
        <v>306443</v>
      </c>
      <c r="J190" s="251">
        <v>103</v>
      </c>
      <c r="K190" s="251" t="s">
        <v>1358</v>
      </c>
      <c r="L190" s="251">
        <v>1002</v>
      </c>
    </row>
    <row r="191" spans="1:12">
      <c r="A191" s="251">
        <v>202</v>
      </c>
      <c r="B191" s="252" t="s">
        <v>1038</v>
      </c>
      <c r="C191" s="251" t="s">
        <v>3805</v>
      </c>
      <c r="D191" s="251">
        <v>311</v>
      </c>
      <c r="E191" s="251">
        <v>532</v>
      </c>
      <c r="F191" s="252">
        <v>1000</v>
      </c>
      <c r="G191" s="251">
        <v>532000</v>
      </c>
      <c r="H191" s="251">
        <v>311000</v>
      </c>
      <c r="I191" s="251">
        <v>221000</v>
      </c>
      <c r="J191" s="251">
        <v>2</v>
      </c>
      <c r="K191" s="251" t="s">
        <v>1358</v>
      </c>
      <c r="L191" s="251">
        <v>1000</v>
      </c>
    </row>
    <row r="192" spans="1:12">
      <c r="A192" s="251">
        <v>272</v>
      </c>
      <c r="B192" s="252" t="s">
        <v>1016</v>
      </c>
      <c r="C192" s="251" t="s">
        <v>3263</v>
      </c>
      <c r="D192" s="251">
        <v>163</v>
      </c>
      <c r="E192" s="251">
        <v>298.53609999999998</v>
      </c>
      <c r="F192" s="252">
        <v>996</v>
      </c>
      <c r="G192" s="251">
        <v>297342</v>
      </c>
      <c r="H192" s="251">
        <v>162348</v>
      </c>
      <c r="I192" s="251">
        <v>134994</v>
      </c>
      <c r="J192" s="251">
        <v>82</v>
      </c>
      <c r="K192" s="251" t="s">
        <v>1358</v>
      </c>
      <c r="L192" s="251">
        <v>996</v>
      </c>
    </row>
    <row r="193" spans="1:12">
      <c r="A193" s="251">
        <v>193</v>
      </c>
      <c r="B193" s="252" t="s">
        <v>231</v>
      </c>
      <c r="C193" s="251" t="s">
        <v>3088</v>
      </c>
      <c r="D193" s="251">
        <v>355</v>
      </c>
      <c r="E193" s="251">
        <v>553.42840000000001</v>
      </c>
      <c r="F193" s="252">
        <v>992</v>
      </c>
      <c r="G193" s="251">
        <v>549001</v>
      </c>
      <c r="H193" s="251">
        <v>352160</v>
      </c>
      <c r="I193" s="251">
        <v>196841</v>
      </c>
      <c r="J193" s="251">
        <v>41</v>
      </c>
      <c r="K193" s="251" t="s">
        <v>1358</v>
      </c>
      <c r="L193" s="251">
        <v>992</v>
      </c>
    </row>
    <row r="194" spans="1:12">
      <c r="A194" s="251">
        <v>78</v>
      </c>
      <c r="B194" s="252" t="s">
        <v>270</v>
      </c>
      <c r="C194" s="251" t="s">
        <v>3078</v>
      </c>
      <c r="D194" s="251">
        <v>657</v>
      </c>
      <c r="E194" s="251">
        <v>1772.0957000000001</v>
      </c>
      <c r="F194" s="252">
        <v>982</v>
      </c>
      <c r="G194" s="251">
        <v>1740198</v>
      </c>
      <c r="H194" s="251">
        <v>645174</v>
      </c>
      <c r="I194" s="251">
        <v>1095024</v>
      </c>
      <c r="J194" s="251">
        <v>120</v>
      </c>
      <c r="K194" s="251" t="s">
        <v>1358</v>
      </c>
      <c r="L194" s="251">
        <v>982</v>
      </c>
    </row>
    <row r="195" spans="1:12">
      <c r="A195" s="251">
        <v>307</v>
      </c>
      <c r="B195" s="252" t="s">
        <v>3750</v>
      </c>
      <c r="C195" s="251" t="s">
        <v>3846</v>
      </c>
      <c r="D195" s="251">
        <v>141</v>
      </c>
      <c r="E195" s="251">
        <v>226.9795</v>
      </c>
      <c r="F195" s="252">
        <v>975</v>
      </c>
      <c r="G195" s="251">
        <v>221305</v>
      </c>
      <c r="H195" s="251">
        <v>137475</v>
      </c>
      <c r="I195" s="251">
        <v>83830</v>
      </c>
      <c r="J195" s="251">
        <v>62</v>
      </c>
      <c r="K195" s="251" t="s">
        <v>1358</v>
      </c>
      <c r="L195" s="251">
        <v>975</v>
      </c>
    </row>
    <row r="196" spans="1:12">
      <c r="A196" s="251">
        <v>109</v>
      </c>
      <c r="B196" s="252" t="s">
        <v>969</v>
      </c>
      <c r="C196" s="251" t="s">
        <v>3033</v>
      </c>
      <c r="D196" s="251">
        <v>709</v>
      </c>
      <c r="E196" s="251">
        <v>1201.9327000000001</v>
      </c>
      <c r="F196" s="252">
        <v>966</v>
      </c>
      <c r="G196" s="251">
        <v>1161067</v>
      </c>
      <c r="H196" s="251">
        <v>684894</v>
      </c>
      <c r="I196" s="251">
        <v>476173</v>
      </c>
      <c r="J196" s="251">
        <v>105</v>
      </c>
      <c r="K196" s="251" t="s">
        <v>1358</v>
      </c>
      <c r="L196" s="251">
        <v>966</v>
      </c>
    </row>
    <row r="197" spans="1:12">
      <c r="A197" s="251">
        <v>171</v>
      </c>
      <c r="B197" s="252" t="s">
        <v>992</v>
      </c>
      <c r="C197" s="251" t="s">
        <v>3092</v>
      </c>
      <c r="D197" s="251">
        <v>433</v>
      </c>
      <c r="E197" s="251">
        <v>675.37270000000001</v>
      </c>
      <c r="F197" s="252">
        <v>966</v>
      </c>
      <c r="G197" s="251">
        <v>652410</v>
      </c>
      <c r="H197" s="251">
        <v>418278</v>
      </c>
      <c r="I197" s="251">
        <v>234132</v>
      </c>
      <c r="J197" s="251">
        <v>40</v>
      </c>
      <c r="K197" s="251" t="s">
        <v>1358</v>
      </c>
      <c r="L197" s="251">
        <v>966</v>
      </c>
    </row>
    <row r="198" spans="1:12">
      <c r="A198" s="251">
        <v>90</v>
      </c>
      <c r="B198" s="252" t="s">
        <v>79</v>
      </c>
      <c r="C198" s="251" t="s">
        <v>3157</v>
      </c>
      <c r="D198" s="251">
        <v>760</v>
      </c>
      <c r="E198" s="251">
        <v>1468.8175000000001</v>
      </c>
      <c r="F198" s="252">
        <v>959</v>
      </c>
      <c r="G198" s="251">
        <v>1408596</v>
      </c>
      <c r="H198" s="251">
        <v>728840</v>
      </c>
      <c r="I198" s="251">
        <v>679756</v>
      </c>
      <c r="J198" s="251">
        <v>132</v>
      </c>
      <c r="K198" s="251" t="s">
        <v>1358</v>
      </c>
      <c r="L198" s="251">
        <v>959</v>
      </c>
    </row>
    <row r="199" spans="1:12">
      <c r="A199" s="251">
        <v>718</v>
      </c>
      <c r="B199" s="252" t="s">
        <v>3665</v>
      </c>
      <c r="C199" s="251" t="s">
        <v>3857</v>
      </c>
      <c r="D199" s="251">
        <v>57</v>
      </c>
      <c r="E199" s="251">
        <v>6.9053000000000004</v>
      </c>
      <c r="F199" s="252">
        <v>950</v>
      </c>
      <c r="G199" s="251">
        <v>6560</v>
      </c>
      <c r="H199" s="251">
        <v>54150</v>
      </c>
      <c r="I199" s="251">
        <v>-47590</v>
      </c>
      <c r="J199" s="251">
        <v>8</v>
      </c>
      <c r="K199" s="251" t="s">
        <v>1358</v>
      </c>
      <c r="L199" s="251">
        <v>950</v>
      </c>
    </row>
    <row r="200" spans="1:12">
      <c r="A200" s="251">
        <v>230</v>
      </c>
      <c r="B200" s="252" t="s">
        <v>847</v>
      </c>
      <c r="C200" s="251" t="s">
        <v>3288</v>
      </c>
      <c r="D200" s="251">
        <v>313</v>
      </c>
      <c r="E200" s="251">
        <v>444.71640000000002</v>
      </c>
      <c r="F200" s="252">
        <v>938</v>
      </c>
      <c r="G200" s="251">
        <v>417144</v>
      </c>
      <c r="H200" s="251">
        <v>293594</v>
      </c>
      <c r="I200" s="251">
        <v>123550</v>
      </c>
      <c r="J200" s="251">
        <v>79</v>
      </c>
      <c r="K200" s="251" t="s">
        <v>1358</v>
      </c>
      <c r="L200" s="251">
        <v>938</v>
      </c>
    </row>
    <row r="201" spans="1:12">
      <c r="A201" s="251">
        <v>348</v>
      </c>
      <c r="B201" s="252" t="s">
        <v>650</v>
      </c>
      <c r="C201" s="251" t="s">
        <v>3194</v>
      </c>
      <c r="D201" s="251">
        <v>77</v>
      </c>
      <c r="E201" s="251">
        <v>179.1311</v>
      </c>
      <c r="F201" s="252">
        <v>938</v>
      </c>
      <c r="G201" s="251">
        <v>168025</v>
      </c>
      <c r="H201" s="251">
        <v>72226</v>
      </c>
      <c r="I201" s="251">
        <v>95799</v>
      </c>
      <c r="J201" s="251">
        <v>26</v>
      </c>
      <c r="K201" s="251" t="s">
        <v>1358</v>
      </c>
      <c r="L201" s="251">
        <v>938</v>
      </c>
    </row>
    <row r="202" spans="1:12">
      <c r="A202" s="251">
        <v>287</v>
      </c>
      <c r="B202" s="252" t="s">
        <v>706</v>
      </c>
      <c r="C202" s="251" t="s">
        <v>3064</v>
      </c>
      <c r="D202" s="251">
        <v>309</v>
      </c>
      <c r="E202" s="251">
        <v>267.13459999999998</v>
      </c>
      <c r="F202" s="252">
        <v>936</v>
      </c>
      <c r="G202" s="251">
        <v>250038</v>
      </c>
      <c r="H202" s="251">
        <v>289224</v>
      </c>
      <c r="I202" s="251">
        <v>-39186</v>
      </c>
      <c r="J202" s="251">
        <v>44</v>
      </c>
      <c r="K202" s="251" t="s">
        <v>1358</v>
      </c>
      <c r="L202" s="251">
        <v>936</v>
      </c>
    </row>
    <row r="203" spans="1:12">
      <c r="A203" s="251">
        <v>129</v>
      </c>
      <c r="B203" s="252" t="s">
        <v>686</v>
      </c>
      <c r="C203" s="251" t="s">
        <v>3057</v>
      </c>
      <c r="D203" s="251">
        <v>652</v>
      </c>
      <c r="E203" s="251">
        <v>1054.2562</v>
      </c>
      <c r="F203" s="252">
        <v>925</v>
      </c>
      <c r="G203" s="251">
        <v>975187</v>
      </c>
      <c r="H203" s="251">
        <v>603100</v>
      </c>
      <c r="I203" s="251">
        <v>372087</v>
      </c>
      <c r="J203" s="251">
        <v>99</v>
      </c>
      <c r="K203" s="251" t="s">
        <v>1358</v>
      </c>
      <c r="L203" s="251">
        <v>925</v>
      </c>
    </row>
    <row r="204" spans="1:12">
      <c r="A204" s="251">
        <v>188</v>
      </c>
      <c r="B204" s="252" t="s">
        <v>2992</v>
      </c>
      <c r="C204" s="251" t="s">
        <v>3727</v>
      </c>
      <c r="D204" s="251">
        <v>296</v>
      </c>
      <c r="E204" s="251">
        <v>635.18439999999998</v>
      </c>
      <c r="F204" s="252">
        <v>922</v>
      </c>
      <c r="G204" s="251">
        <v>585640</v>
      </c>
      <c r="H204" s="251">
        <v>272912</v>
      </c>
      <c r="I204" s="251">
        <v>312728</v>
      </c>
      <c r="J204" s="251">
        <v>14</v>
      </c>
      <c r="K204" s="251" t="s">
        <v>1358</v>
      </c>
      <c r="L204" s="251">
        <v>922</v>
      </c>
    </row>
    <row r="205" spans="1:12">
      <c r="A205" s="251">
        <v>337</v>
      </c>
      <c r="B205" s="252" t="s">
        <v>806</v>
      </c>
      <c r="C205" s="251" t="s">
        <v>3221</v>
      </c>
      <c r="D205" s="251">
        <v>204</v>
      </c>
      <c r="E205" s="251">
        <v>197.5797</v>
      </c>
      <c r="F205" s="252">
        <v>916</v>
      </c>
      <c r="G205" s="251">
        <v>180983</v>
      </c>
      <c r="H205" s="251">
        <v>186864</v>
      </c>
      <c r="I205" s="251">
        <v>-5881</v>
      </c>
      <c r="J205" s="251">
        <v>59</v>
      </c>
      <c r="K205" s="251" t="s">
        <v>1358</v>
      </c>
      <c r="L205" s="251">
        <v>916</v>
      </c>
    </row>
    <row r="206" spans="1:12">
      <c r="A206" s="251">
        <v>372</v>
      </c>
      <c r="B206" s="252" t="s">
        <v>669</v>
      </c>
      <c r="C206" s="251" t="s">
        <v>3106</v>
      </c>
      <c r="D206" s="251">
        <v>752</v>
      </c>
      <c r="E206" s="251">
        <v>156.99780000000001</v>
      </c>
      <c r="F206" s="252">
        <v>906</v>
      </c>
      <c r="G206" s="251">
        <v>142240</v>
      </c>
      <c r="H206" s="251">
        <v>681312</v>
      </c>
      <c r="I206" s="251">
        <v>-539072</v>
      </c>
      <c r="J206" s="251">
        <v>36</v>
      </c>
      <c r="K206" s="251" t="s">
        <v>1358</v>
      </c>
      <c r="L206" s="251">
        <v>906</v>
      </c>
    </row>
    <row r="207" spans="1:12">
      <c r="A207" s="251">
        <v>154</v>
      </c>
      <c r="B207" s="252" t="s">
        <v>671</v>
      </c>
      <c r="C207" s="251" t="s">
        <v>3133</v>
      </c>
      <c r="D207" s="251">
        <v>650</v>
      </c>
      <c r="E207" s="251">
        <v>895</v>
      </c>
      <c r="F207" s="252">
        <v>880</v>
      </c>
      <c r="G207" s="251">
        <v>787600</v>
      </c>
      <c r="H207" s="251">
        <v>572000</v>
      </c>
      <c r="I207" s="251">
        <v>215600</v>
      </c>
      <c r="J207" s="251">
        <v>5</v>
      </c>
      <c r="K207" s="251" t="s">
        <v>1358</v>
      </c>
      <c r="L207" s="251">
        <v>880</v>
      </c>
    </row>
    <row r="208" spans="1:12">
      <c r="A208" s="251">
        <v>167</v>
      </c>
      <c r="B208" s="252" t="s">
        <v>690</v>
      </c>
      <c r="C208" s="251" t="s">
        <v>3165</v>
      </c>
      <c r="D208" s="251">
        <v>415</v>
      </c>
      <c r="E208" s="251">
        <v>760.99770000000001</v>
      </c>
      <c r="F208" s="252">
        <v>877</v>
      </c>
      <c r="G208" s="251">
        <v>667395</v>
      </c>
      <c r="H208" s="251">
        <v>363955</v>
      </c>
      <c r="I208" s="251">
        <v>303440</v>
      </c>
      <c r="J208" s="251">
        <v>29</v>
      </c>
      <c r="K208" s="251" t="s">
        <v>1358</v>
      </c>
      <c r="L208" s="251">
        <v>877</v>
      </c>
    </row>
    <row r="209" spans="1:12">
      <c r="A209" s="251">
        <v>301</v>
      </c>
      <c r="B209" s="252" t="s">
        <v>438</v>
      </c>
      <c r="C209" s="251" t="s">
        <v>3249</v>
      </c>
      <c r="D209" s="251">
        <v>151</v>
      </c>
      <c r="E209" s="251">
        <v>270.5779</v>
      </c>
      <c r="F209" s="252">
        <v>860</v>
      </c>
      <c r="G209" s="251">
        <v>232697</v>
      </c>
      <c r="H209" s="251">
        <v>129860</v>
      </c>
      <c r="I209" s="251">
        <v>102837</v>
      </c>
      <c r="J209" s="251">
        <v>41</v>
      </c>
      <c r="K209" s="251" t="s">
        <v>1358</v>
      </c>
      <c r="L209" s="251">
        <v>860</v>
      </c>
    </row>
    <row r="210" spans="1:12">
      <c r="A210" s="251">
        <v>394</v>
      </c>
      <c r="B210" s="252" t="s">
        <v>865</v>
      </c>
      <c r="C210" s="251" t="s">
        <v>3211</v>
      </c>
      <c r="D210" s="251">
        <v>659</v>
      </c>
      <c r="E210" s="251">
        <v>141.5753</v>
      </c>
      <c r="F210" s="252">
        <v>850</v>
      </c>
      <c r="G210" s="251">
        <v>120339</v>
      </c>
      <c r="H210" s="251">
        <v>560150</v>
      </c>
      <c r="I210" s="251">
        <v>-439811</v>
      </c>
      <c r="J210" s="251">
        <v>44</v>
      </c>
      <c r="K210" s="251" t="s">
        <v>1358</v>
      </c>
      <c r="L210" s="251">
        <v>850</v>
      </c>
    </row>
    <row r="211" spans="1:12">
      <c r="A211" s="251">
        <v>331</v>
      </c>
      <c r="B211" s="252" t="s">
        <v>439</v>
      </c>
      <c r="C211" s="251" t="s">
        <v>3289</v>
      </c>
      <c r="D211" s="251">
        <v>170</v>
      </c>
      <c r="E211" s="251">
        <v>223.68620000000001</v>
      </c>
      <c r="F211" s="252">
        <v>835</v>
      </c>
      <c r="G211" s="251">
        <v>186778</v>
      </c>
      <c r="H211" s="251">
        <v>141950</v>
      </c>
      <c r="I211" s="251">
        <v>44828</v>
      </c>
      <c r="J211" s="251">
        <v>60</v>
      </c>
      <c r="K211" s="251" t="s">
        <v>1358</v>
      </c>
      <c r="L211" s="251">
        <v>835</v>
      </c>
    </row>
    <row r="212" spans="1:12">
      <c r="A212" s="251">
        <v>324</v>
      </c>
      <c r="B212" s="252" t="s">
        <v>368</v>
      </c>
      <c r="C212" s="251" t="s">
        <v>3101</v>
      </c>
      <c r="D212" s="251">
        <v>32</v>
      </c>
      <c r="E212" s="251">
        <v>234.75720000000001</v>
      </c>
      <c r="F212" s="252">
        <v>832</v>
      </c>
      <c r="G212" s="251">
        <v>195318</v>
      </c>
      <c r="H212" s="251">
        <v>26624</v>
      </c>
      <c r="I212" s="251">
        <v>168694</v>
      </c>
      <c r="J212" s="251">
        <v>67</v>
      </c>
      <c r="K212" s="251" t="s">
        <v>1358</v>
      </c>
      <c r="L212" s="251">
        <v>832</v>
      </c>
    </row>
    <row r="213" spans="1:12">
      <c r="A213" s="251">
        <v>245</v>
      </c>
      <c r="B213" s="252" t="s">
        <v>2826</v>
      </c>
      <c r="C213" s="251" t="s">
        <v>3162</v>
      </c>
      <c r="D213" s="251">
        <v>289</v>
      </c>
      <c r="E213" s="251">
        <v>457.43209999999999</v>
      </c>
      <c r="F213" s="252">
        <v>810</v>
      </c>
      <c r="G213" s="251">
        <v>370520</v>
      </c>
      <c r="H213" s="251">
        <v>234090</v>
      </c>
      <c r="I213" s="251">
        <v>136430</v>
      </c>
      <c r="J213" s="251">
        <v>13</v>
      </c>
      <c r="K213" s="251" t="s">
        <v>1358</v>
      </c>
      <c r="L213" s="251">
        <v>810</v>
      </c>
    </row>
    <row r="214" spans="1:12">
      <c r="A214" s="251">
        <v>280</v>
      </c>
      <c r="B214" s="252" t="s">
        <v>448</v>
      </c>
      <c r="C214" s="251" t="s">
        <v>3285</v>
      </c>
      <c r="D214" s="251">
        <v>264</v>
      </c>
      <c r="E214" s="251">
        <v>337.1397</v>
      </c>
      <c r="F214" s="252">
        <v>809</v>
      </c>
      <c r="G214" s="251">
        <v>272746</v>
      </c>
      <c r="H214" s="251">
        <v>213576</v>
      </c>
      <c r="I214" s="251">
        <v>59170</v>
      </c>
      <c r="J214" s="251">
        <v>99</v>
      </c>
      <c r="K214" s="251" t="s">
        <v>1358</v>
      </c>
      <c r="L214" s="251">
        <v>809</v>
      </c>
    </row>
    <row r="215" spans="1:12">
      <c r="A215" s="251">
        <v>217</v>
      </c>
      <c r="B215" s="252" t="s">
        <v>534</v>
      </c>
      <c r="C215" s="251" t="s">
        <v>3212</v>
      </c>
      <c r="D215" s="251">
        <v>409</v>
      </c>
      <c r="E215" s="251">
        <v>585.072</v>
      </c>
      <c r="F215" s="252">
        <v>806</v>
      </c>
      <c r="G215" s="251">
        <v>471568</v>
      </c>
      <c r="H215" s="251">
        <v>329654</v>
      </c>
      <c r="I215" s="251">
        <v>141914</v>
      </c>
      <c r="J215" s="251">
        <v>66</v>
      </c>
      <c r="K215" s="251" t="s">
        <v>1358</v>
      </c>
      <c r="L215" s="251">
        <v>806</v>
      </c>
    </row>
    <row r="216" spans="1:12">
      <c r="A216" s="251">
        <v>135</v>
      </c>
      <c r="B216" s="252">
        <v>414210132</v>
      </c>
      <c r="C216" s="251" t="s">
        <v>3129</v>
      </c>
      <c r="D216" s="251">
        <v>429</v>
      </c>
      <c r="E216" s="251">
        <v>1169</v>
      </c>
      <c r="F216" s="252">
        <v>795</v>
      </c>
      <c r="G216" s="251">
        <v>929355</v>
      </c>
      <c r="H216" s="251">
        <v>341055</v>
      </c>
      <c r="I216" s="251">
        <v>588300</v>
      </c>
      <c r="J216" s="251">
        <v>30</v>
      </c>
      <c r="K216" s="251" t="s">
        <v>1358</v>
      </c>
      <c r="L216" s="251">
        <v>795</v>
      </c>
    </row>
    <row r="217" spans="1:12">
      <c r="A217" s="251">
        <v>161</v>
      </c>
      <c r="B217" s="252" t="s">
        <v>2987</v>
      </c>
      <c r="C217" s="251" t="s">
        <v>3150</v>
      </c>
      <c r="D217" s="251">
        <v>489</v>
      </c>
      <c r="E217" s="251">
        <v>920</v>
      </c>
      <c r="F217" s="252">
        <v>780</v>
      </c>
      <c r="G217" s="251">
        <v>717600</v>
      </c>
      <c r="H217" s="251">
        <v>381420</v>
      </c>
      <c r="I217" s="251">
        <v>336180</v>
      </c>
      <c r="J217" s="251">
        <v>7</v>
      </c>
      <c r="K217" s="251" t="s">
        <v>1358</v>
      </c>
      <c r="L217" s="251">
        <v>780</v>
      </c>
    </row>
    <row r="218" spans="1:12">
      <c r="A218" s="251">
        <v>235</v>
      </c>
      <c r="B218" s="252" t="s">
        <v>431</v>
      </c>
      <c r="C218" s="251" t="s">
        <v>3260</v>
      </c>
      <c r="D218" s="251">
        <v>269</v>
      </c>
      <c r="E218" s="251">
        <v>530.53800000000001</v>
      </c>
      <c r="F218" s="252">
        <v>764</v>
      </c>
      <c r="G218" s="251">
        <v>405331</v>
      </c>
      <c r="H218" s="251">
        <v>205516</v>
      </c>
      <c r="I218" s="251">
        <v>199815</v>
      </c>
      <c r="J218" s="251">
        <v>50</v>
      </c>
      <c r="K218" s="251" t="s">
        <v>1358</v>
      </c>
      <c r="L218" s="251">
        <v>764</v>
      </c>
    </row>
    <row r="219" spans="1:12">
      <c r="A219" s="251">
        <v>70</v>
      </c>
      <c r="B219" s="252" t="s">
        <v>3762</v>
      </c>
      <c r="C219" s="251" t="s">
        <v>3835</v>
      </c>
      <c r="D219" s="251">
        <v>1173</v>
      </c>
      <c r="E219" s="251">
        <v>2692.8843999999999</v>
      </c>
      <c r="F219" s="252">
        <v>761</v>
      </c>
      <c r="G219" s="251">
        <v>2049285</v>
      </c>
      <c r="H219" s="251">
        <v>892653</v>
      </c>
      <c r="I219" s="251">
        <v>1156632</v>
      </c>
      <c r="J219" s="251">
        <v>31</v>
      </c>
      <c r="K219" s="251" t="s">
        <v>1358</v>
      </c>
      <c r="L219" s="251">
        <v>761</v>
      </c>
    </row>
    <row r="220" spans="1:12">
      <c r="A220" s="251">
        <v>192</v>
      </c>
      <c r="B220" s="252" t="s">
        <v>871</v>
      </c>
      <c r="C220" s="251" t="s">
        <v>3361</v>
      </c>
      <c r="D220" s="251">
        <v>335</v>
      </c>
      <c r="E220" s="251">
        <v>734.16219999999998</v>
      </c>
      <c r="F220" s="252">
        <v>752</v>
      </c>
      <c r="G220" s="251">
        <v>552090</v>
      </c>
      <c r="H220" s="251">
        <v>251920</v>
      </c>
      <c r="I220" s="251">
        <v>300170</v>
      </c>
      <c r="J220" s="251">
        <v>13</v>
      </c>
      <c r="K220" s="251" t="s">
        <v>1358</v>
      </c>
      <c r="L220" s="251">
        <v>752</v>
      </c>
    </row>
    <row r="221" spans="1:12">
      <c r="A221" s="251">
        <v>50</v>
      </c>
      <c r="B221" s="252" t="s">
        <v>1033</v>
      </c>
      <c r="C221" s="251" t="s">
        <v>3034</v>
      </c>
      <c r="D221" s="251">
        <v>2191</v>
      </c>
      <c r="E221" s="251">
        <v>4207.9120000000003</v>
      </c>
      <c r="F221" s="252">
        <v>750</v>
      </c>
      <c r="G221" s="251">
        <v>3155934</v>
      </c>
      <c r="H221" s="251">
        <v>1643250</v>
      </c>
      <c r="I221" s="251">
        <v>1512684</v>
      </c>
      <c r="J221" s="251">
        <v>29</v>
      </c>
      <c r="K221" s="251" t="s">
        <v>1358</v>
      </c>
      <c r="L221" s="251">
        <v>750</v>
      </c>
    </row>
    <row r="222" spans="1:12">
      <c r="A222" s="251">
        <v>143</v>
      </c>
      <c r="B222" s="252" t="s">
        <v>592</v>
      </c>
      <c r="C222" s="251" t="s">
        <v>3136</v>
      </c>
      <c r="D222" s="251">
        <v>835</v>
      </c>
      <c r="E222" s="251">
        <v>1185.6275000000001</v>
      </c>
      <c r="F222" s="252">
        <v>749</v>
      </c>
      <c r="G222" s="251">
        <v>888035</v>
      </c>
      <c r="H222" s="251">
        <v>625415</v>
      </c>
      <c r="I222" s="251">
        <v>262620</v>
      </c>
      <c r="J222" s="251">
        <v>77</v>
      </c>
      <c r="K222" s="251" t="s">
        <v>1358</v>
      </c>
      <c r="L222" s="251">
        <v>749</v>
      </c>
    </row>
    <row r="223" spans="1:12">
      <c r="A223" s="251">
        <v>358</v>
      </c>
      <c r="B223" s="252" t="s">
        <v>730</v>
      </c>
      <c r="C223" s="251" t="s">
        <v>3322</v>
      </c>
      <c r="D223" s="251">
        <v>86</v>
      </c>
      <c r="E223" s="251">
        <v>202.6859</v>
      </c>
      <c r="F223" s="252">
        <v>745</v>
      </c>
      <c r="G223" s="251">
        <v>151001</v>
      </c>
      <c r="H223" s="251">
        <v>64070</v>
      </c>
      <c r="I223" s="251">
        <v>86931</v>
      </c>
      <c r="J223" s="251">
        <v>68</v>
      </c>
      <c r="K223" s="251" t="s">
        <v>1358</v>
      </c>
      <c r="L223" s="251">
        <v>745</v>
      </c>
    </row>
    <row r="224" spans="1:12">
      <c r="A224" s="251">
        <v>137</v>
      </c>
      <c r="B224" s="252" t="s">
        <v>174</v>
      </c>
      <c r="C224" s="251" t="s">
        <v>3098</v>
      </c>
      <c r="D224" s="251">
        <v>629</v>
      </c>
      <c r="E224" s="251">
        <v>1213.2818</v>
      </c>
      <c r="F224" s="252">
        <v>738</v>
      </c>
      <c r="G224" s="251">
        <v>895402</v>
      </c>
      <c r="H224" s="251">
        <v>464202</v>
      </c>
      <c r="I224" s="251">
        <v>431200</v>
      </c>
      <c r="J224" s="251">
        <v>45</v>
      </c>
      <c r="K224" s="251" t="s">
        <v>1358</v>
      </c>
      <c r="L224" s="251">
        <v>738</v>
      </c>
    </row>
    <row r="225" spans="1:12">
      <c r="A225" s="251">
        <v>416</v>
      </c>
      <c r="B225" s="252" t="s">
        <v>490</v>
      </c>
      <c r="C225" s="251" t="s">
        <v>3410</v>
      </c>
      <c r="D225" s="251">
        <v>126</v>
      </c>
      <c r="E225" s="251">
        <v>140.50200000000001</v>
      </c>
      <c r="F225" s="252">
        <v>737</v>
      </c>
      <c r="G225" s="251">
        <v>103550</v>
      </c>
      <c r="H225" s="251">
        <v>92862</v>
      </c>
      <c r="I225" s="251">
        <v>10688</v>
      </c>
      <c r="J225" s="251">
        <v>35</v>
      </c>
      <c r="K225" s="251" t="s">
        <v>1358</v>
      </c>
      <c r="L225" s="251">
        <v>737</v>
      </c>
    </row>
    <row r="226" spans="1:12">
      <c r="A226" s="251">
        <v>195</v>
      </c>
      <c r="B226" s="252" t="s">
        <v>2886</v>
      </c>
      <c r="C226" s="251" t="s">
        <v>3149</v>
      </c>
      <c r="D226" s="251">
        <v>490</v>
      </c>
      <c r="E226" s="251">
        <v>733.42719999999997</v>
      </c>
      <c r="F226" s="252">
        <v>735</v>
      </c>
      <c r="G226" s="251">
        <v>539069</v>
      </c>
      <c r="H226" s="251">
        <v>360150</v>
      </c>
      <c r="I226" s="251">
        <v>178919</v>
      </c>
      <c r="J226" s="251">
        <v>38</v>
      </c>
      <c r="K226" s="251" t="s">
        <v>1358</v>
      </c>
      <c r="L226" s="251">
        <v>735</v>
      </c>
    </row>
    <row r="227" spans="1:12">
      <c r="A227" s="251">
        <v>344</v>
      </c>
      <c r="B227" s="252" t="s">
        <v>307</v>
      </c>
      <c r="C227" s="251" t="s">
        <v>3292</v>
      </c>
      <c r="D227" s="251">
        <v>125</v>
      </c>
      <c r="E227" s="251">
        <v>239.44200000000001</v>
      </c>
      <c r="F227" s="252">
        <v>733</v>
      </c>
      <c r="G227" s="251">
        <v>175511</v>
      </c>
      <c r="H227" s="251">
        <v>91625</v>
      </c>
      <c r="I227" s="251">
        <v>83886</v>
      </c>
      <c r="J227" s="251">
        <v>52</v>
      </c>
      <c r="K227" s="251" t="s">
        <v>1358</v>
      </c>
      <c r="L227" s="251">
        <v>733</v>
      </c>
    </row>
    <row r="228" spans="1:12">
      <c r="A228" s="251">
        <v>106</v>
      </c>
      <c r="B228" s="252" t="s">
        <v>1013</v>
      </c>
      <c r="C228" s="251" t="s">
        <v>3248</v>
      </c>
      <c r="D228" s="251">
        <v>604</v>
      </c>
      <c r="E228" s="251">
        <v>1608.9398000000001</v>
      </c>
      <c r="F228" s="252">
        <v>731</v>
      </c>
      <c r="G228" s="251">
        <v>1176135</v>
      </c>
      <c r="H228" s="251">
        <v>441524</v>
      </c>
      <c r="I228" s="251">
        <v>734611</v>
      </c>
      <c r="J228" s="251">
        <v>71</v>
      </c>
      <c r="K228" s="251" t="s">
        <v>1358</v>
      </c>
      <c r="L228" s="251">
        <v>731</v>
      </c>
    </row>
    <row r="229" spans="1:12">
      <c r="A229" s="251">
        <v>248</v>
      </c>
      <c r="B229" s="252" t="s">
        <v>3217</v>
      </c>
      <c r="C229" s="251" t="s">
        <v>3218</v>
      </c>
      <c r="D229" s="251">
        <v>289</v>
      </c>
      <c r="E229" s="251">
        <v>497.92529999999999</v>
      </c>
      <c r="F229" s="252">
        <v>723</v>
      </c>
      <c r="G229" s="251">
        <v>360000</v>
      </c>
      <c r="H229" s="251">
        <v>208947</v>
      </c>
      <c r="I229" s="251">
        <v>151053</v>
      </c>
      <c r="J229" s="251">
        <v>9</v>
      </c>
      <c r="K229" s="251" t="s">
        <v>1358</v>
      </c>
      <c r="L229" s="251">
        <v>723</v>
      </c>
    </row>
    <row r="230" spans="1:12">
      <c r="A230" s="251">
        <v>147</v>
      </c>
      <c r="B230" s="252" t="s">
        <v>1034</v>
      </c>
      <c r="C230" s="251" t="s">
        <v>3132</v>
      </c>
      <c r="D230" s="251">
        <v>975</v>
      </c>
      <c r="E230" s="251">
        <v>1222.0517</v>
      </c>
      <c r="F230" s="252">
        <v>715</v>
      </c>
      <c r="G230" s="251">
        <v>873767</v>
      </c>
      <c r="H230" s="251">
        <v>697125</v>
      </c>
      <c r="I230" s="251">
        <v>176642</v>
      </c>
      <c r="J230" s="251">
        <v>80</v>
      </c>
      <c r="K230" s="251" t="s">
        <v>1358</v>
      </c>
      <c r="L230" s="251">
        <v>715</v>
      </c>
    </row>
    <row r="231" spans="1:12">
      <c r="A231" s="251">
        <v>295</v>
      </c>
      <c r="B231" s="252" t="s">
        <v>947</v>
      </c>
      <c r="C231" s="251" t="s">
        <v>3972</v>
      </c>
      <c r="D231" s="251">
        <v>242</v>
      </c>
      <c r="E231" s="251">
        <v>353.20859999999999</v>
      </c>
      <c r="F231" s="252">
        <v>695</v>
      </c>
      <c r="G231" s="251">
        <v>245480</v>
      </c>
      <c r="H231" s="251">
        <v>168190</v>
      </c>
      <c r="I231" s="251">
        <v>77290</v>
      </c>
      <c r="J231" s="251">
        <v>61</v>
      </c>
      <c r="K231" s="251" t="s">
        <v>1358</v>
      </c>
      <c r="L231" s="251">
        <v>695</v>
      </c>
    </row>
    <row r="232" spans="1:12">
      <c r="A232" s="251">
        <v>209</v>
      </c>
      <c r="B232" s="252" t="s">
        <v>539</v>
      </c>
      <c r="C232" s="251" t="s">
        <v>3237</v>
      </c>
      <c r="D232" s="251">
        <v>343</v>
      </c>
      <c r="E232" s="251">
        <v>710.60929999999996</v>
      </c>
      <c r="F232" s="252">
        <v>686</v>
      </c>
      <c r="G232" s="251">
        <v>487478</v>
      </c>
      <c r="H232" s="251">
        <v>235298</v>
      </c>
      <c r="I232" s="251">
        <v>252180</v>
      </c>
      <c r="J232" s="251">
        <v>75</v>
      </c>
      <c r="K232" s="251" t="s">
        <v>1358</v>
      </c>
      <c r="L232" s="251">
        <v>686</v>
      </c>
    </row>
    <row r="233" spans="1:12">
      <c r="A233" s="251">
        <v>58</v>
      </c>
      <c r="B233" s="252" t="s">
        <v>1031</v>
      </c>
      <c r="C233" s="251" t="s">
        <v>3046</v>
      </c>
      <c r="D233" s="251">
        <v>1794</v>
      </c>
      <c r="E233" s="251">
        <v>3599.6988000000001</v>
      </c>
      <c r="F233" s="252">
        <v>684</v>
      </c>
      <c r="G233" s="251">
        <v>2462194</v>
      </c>
      <c r="H233" s="251">
        <v>1227096</v>
      </c>
      <c r="I233" s="251">
        <v>1235098</v>
      </c>
      <c r="J233" s="251">
        <v>38</v>
      </c>
      <c r="K233" s="251" t="s">
        <v>1358</v>
      </c>
      <c r="L233" s="251">
        <v>684</v>
      </c>
    </row>
    <row r="234" spans="1:12">
      <c r="A234" s="251">
        <v>228</v>
      </c>
      <c r="B234" s="252" t="s">
        <v>531</v>
      </c>
      <c r="C234" s="251" t="s">
        <v>3179</v>
      </c>
      <c r="D234" s="251">
        <v>257</v>
      </c>
      <c r="E234" s="251">
        <v>619.53729999999996</v>
      </c>
      <c r="F234" s="252">
        <v>683</v>
      </c>
      <c r="G234" s="251">
        <v>423144</v>
      </c>
      <c r="H234" s="251">
        <v>175531</v>
      </c>
      <c r="I234" s="251">
        <v>247613</v>
      </c>
      <c r="J234" s="251">
        <v>31</v>
      </c>
      <c r="K234" s="251" t="s">
        <v>1358</v>
      </c>
      <c r="L234" s="251">
        <v>683</v>
      </c>
    </row>
    <row r="235" spans="1:12">
      <c r="A235" s="251">
        <v>349</v>
      </c>
      <c r="B235" s="252" t="s">
        <v>877</v>
      </c>
      <c r="C235" s="251" t="s">
        <v>3317</v>
      </c>
      <c r="D235" s="251">
        <v>0</v>
      </c>
      <c r="E235" s="251">
        <v>245.3631</v>
      </c>
      <c r="F235" s="252">
        <v>683</v>
      </c>
      <c r="G235" s="251">
        <v>167583</v>
      </c>
      <c r="H235" s="251">
        <v>0</v>
      </c>
      <c r="I235" s="251">
        <v>167583</v>
      </c>
      <c r="J235" s="251">
        <v>30</v>
      </c>
      <c r="K235" s="251" t="s">
        <v>1358</v>
      </c>
      <c r="L235" s="251">
        <v>683</v>
      </c>
    </row>
    <row r="236" spans="1:12">
      <c r="A236" s="251">
        <v>383</v>
      </c>
      <c r="B236" s="252" t="s">
        <v>451</v>
      </c>
      <c r="C236" s="251" t="s">
        <v>3350</v>
      </c>
      <c r="D236" s="251">
        <v>187</v>
      </c>
      <c r="E236" s="251">
        <v>193.62610000000001</v>
      </c>
      <c r="F236" s="252">
        <v>682</v>
      </c>
      <c r="G236" s="251">
        <v>132053</v>
      </c>
      <c r="H236" s="251">
        <v>127534</v>
      </c>
      <c r="I236" s="251">
        <v>4519</v>
      </c>
      <c r="J236" s="251">
        <v>64</v>
      </c>
      <c r="K236" s="251" t="s">
        <v>1358</v>
      </c>
      <c r="L236" s="251">
        <v>682</v>
      </c>
    </row>
    <row r="237" spans="1:12">
      <c r="A237" s="251">
        <v>381</v>
      </c>
      <c r="B237" s="252" t="s">
        <v>643</v>
      </c>
      <c r="C237" s="251" t="s">
        <v>3356</v>
      </c>
      <c r="D237" s="251">
        <v>123</v>
      </c>
      <c r="E237" s="251">
        <v>201.46279999999999</v>
      </c>
      <c r="F237" s="252">
        <v>659</v>
      </c>
      <c r="G237" s="251">
        <v>132764</v>
      </c>
      <c r="H237" s="251">
        <v>81057</v>
      </c>
      <c r="I237" s="251">
        <v>51707</v>
      </c>
      <c r="J237" s="251">
        <v>39</v>
      </c>
      <c r="K237" s="251" t="s">
        <v>1358</v>
      </c>
      <c r="L237" s="251">
        <v>659</v>
      </c>
    </row>
    <row r="238" spans="1:12">
      <c r="A238" s="251">
        <v>300</v>
      </c>
      <c r="B238" s="252" t="s">
        <v>849</v>
      </c>
      <c r="C238" s="251" t="s">
        <v>3300</v>
      </c>
      <c r="D238" s="251">
        <v>226</v>
      </c>
      <c r="E238" s="251">
        <v>356.45510000000002</v>
      </c>
      <c r="F238" s="252">
        <v>657</v>
      </c>
      <c r="G238" s="251">
        <v>234191</v>
      </c>
      <c r="H238" s="251">
        <v>148482</v>
      </c>
      <c r="I238" s="251">
        <v>85709</v>
      </c>
      <c r="J238" s="251">
        <v>60</v>
      </c>
      <c r="K238" s="251" t="s">
        <v>1358</v>
      </c>
      <c r="L238" s="251">
        <v>657</v>
      </c>
    </row>
    <row r="239" spans="1:12">
      <c r="A239" s="251">
        <v>335</v>
      </c>
      <c r="B239" s="252" t="s">
        <v>486</v>
      </c>
      <c r="C239" s="251" t="s">
        <v>3343</v>
      </c>
      <c r="D239" s="251">
        <v>179</v>
      </c>
      <c r="E239" s="251">
        <v>280.04270000000002</v>
      </c>
      <c r="F239" s="252">
        <v>655</v>
      </c>
      <c r="G239" s="251">
        <v>183428</v>
      </c>
      <c r="H239" s="251">
        <v>117245</v>
      </c>
      <c r="I239" s="251">
        <v>66183</v>
      </c>
      <c r="J239" s="251">
        <v>22</v>
      </c>
      <c r="K239" s="251" t="s">
        <v>1358</v>
      </c>
      <c r="L239" s="251">
        <v>655</v>
      </c>
    </row>
    <row r="240" spans="1:12">
      <c r="A240" s="251">
        <v>427</v>
      </c>
      <c r="B240" s="252" t="s">
        <v>487</v>
      </c>
      <c r="C240" s="251" t="s">
        <v>3314</v>
      </c>
      <c r="D240" s="251">
        <v>89</v>
      </c>
      <c r="E240" s="251">
        <v>135.22900000000001</v>
      </c>
      <c r="F240" s="252">
        <v>655</v>
      </c>
      <c r="G240" s="251">
        <v>88575</v>
      </c>
      <c r="H240" s="251">
        <v>58295</v>
      </c>
      <c r="I240" s="251">
        <v>30280</v>
      </c>
      <c r="J240" s="251">
        <v>29</v>
      </c>
      <c r="K240" s="251" t="s">
        <v>1358</v>
      </c>
      <c r="L240" s="251">
        <v>655</v>
      </c>
    </row>
    <row r="241" spans="1:12">
      <c r="A241" s="251">
        <v>253</v>
      </c>
      <c r="B241" s="252" t="s">
        <v>648</v>
      </c>
      <c r="C241" s="251" t="s">
        <v>3134</v>
      </c>
      <c r="D241" s="251">
        <v>251</v>
      </c>
      <c r="E241" s="251">
        <v>548.71519999999998</v>
      </c>
      <c r="F241" s="252">
        <v>646</v>
      </c>
      <c r="G241" s="251">
        <v>354470</v>
      </c>
      <c r="H241" s="251">
        <v>162146</v>
      </c>
      <c r="I241" s="251">
        <v>192324</v>
      </c>
      <c r="J241" s="251">
        <v>31</v>
      </c>
      <c r="K241" s="251" t="s">
        <v>1358</v>
      </c>
      <c r="L241" s="251">
        <v>646</v>
      </c>
    </row>
    <row r="242" spans="1:12">
      <c r="A242" s="251">
        <v>318</v>
      </c>
      <c r="B242" s="252" t="s">
        <v>710</v>
      </c>
      <c r="C242" s="251" t="s">
        <v>3294</v>
      </c>
      <c r="D242" s="251">
        <v>164</v>
      </c>
      <c r="E242" s="251">
        <v>313.23759999999999</v>
      </c>
      <c r="F242" s="252">
        <v>644</v>
      </c>
      <c r="G242" s="251">
        <v>201725</v>
      </c>
      <c r="H242" s="251">
        <v>105616</v>
      </c>
      <c r="I242" s="251">
        <v>96109</v>
      </c>
      <c r="J242" s="251">
        <v>53</v>
      </c>
      <c r="K242" s="251" t="s">
        <v>1358</v>
      </c>
      <c r="L242" s="251">
        <v>644</v>
      </c>
    </row>
    <row r="243" spans="1:12">
      <c r="A243" s="251">
        <v>240</v>
      </c>
      <c r="B243" s="252" t="s">
        <v>593</v>
      </c>
      <c r="C243" s="251" t="s">
        <v>3123</v>
      </c>
      <c r="D243" s="251">
        <v>325</v>
      </c>
      <c r="E243" s="251">
        <v>607.33799999999997</v>
      </c>
      <c r="F243" s="252">
        <v>642</v>
      </c>
      <c r="G243" s="251">
        <v>389911</v>
      </c>
      <c r="H243" s="251">
        <v>208650</v>
      </c>
      <c r="I243" s="251">
        <v>181261</v>
      </c>
      <c r="J243" s="251">
        <v>53</v>
      </c>
      <c r="K243" s="251" t="s">
        <v>1358</v>
      </c>
      <c r="L243" s="251">
        <v>642</v>
      </c>
    </row>
    <row r="244" spans="1:12">
      <c r="A244" s="251">
        <v>306</v>
      </c>
      <c r="B244" s="252" t="s">
        <v>546</v>
      </c>
      <c r="C244" s="251" t="s">
        <v>3972</v>
      </c>
      <c r="D244" s="251">
        <v>242</v>
      </c>
      <c r="E244" s="251">
        <v>349.7</v>
      </c>
      <c r="F244" s="252">
        <v>640</v>
      </c>
      <c r="G244" s="251">
        <v>223808</v>
      </c>
      <c r="H244" s="251">
        <v>154880</v>
      </c>
      <c r="I244" s="251">
        <v>68928</v>
      </c>
      <c r="J244" s="251">
        <v>62</v>
      </c>
      <c r="K244" s="251" t="s">
        <v>1358</v>
      </c>
      <c r="L244" s="251">
        <v>640</v>
      </c>
    </row>
    <row r="245" spans="1:12">
      <c r="A245" s="251">
        <v>181</v>
      </c>
      <c r="B245" s="252" t="s">
        <v>707</v>
      </c>
      <c r="C245" s="251" t="s">
        <v>3219</v>
      </c>
      <c r="D245" s="251">
        <v>514</v>
      </c>
      <c r="E245" s="251">
        <v>962.51969999999994</v>
      </c>
      <c r="F245" s="252">
        <v>635</v>
      </c>
      <c r="G245" s="251">
        <v>611200</v>
      </c>
      <c r="H245" s="251">
        <v>326390</v>
      </c>
      <c r="I245" s="251">
        <v>284810</v>
      </c>
      <c r="J245" s="251">
        <v>96</v>
      </c>
      <c r="K245" s="251" t="s">
        <v>1358</v>
      </c>
      <c r="L245" s="251">
        <v>635</v>
      </c>
    </row>
    <row r="246" spans="1:12">
      <c r="A246" s="251">
        <v>211</v>
      </c>
      <c r="B246" s="252" t="s">
        <v>544</v>
      </c>
      <c r="C246" s="251" t="s">
        <v>3043</v>
      </c>
      <c r="D246" s="251">
        <v>423</v>
      </c>
      <c r="E246" s="251">
        <v>756.95259999999996</v>
      </c>
      <c r="F246" s="252">
        <v>633</v>
      </c>
      <c r="G246" s="251">
        <v>479151</v>
      </c>
      <c r="H246" s="251">
        <v>267759</v>
      </c>
      <c r="I246" s="251">
        <v>211392</v>
      </c>
      <c r="J246" s="251">
        <v>62</v>
      </c>
      <c r="K246" s="251" t="s">
        <v>1358</v>
      </c>
      <c r="L246" s="251">
        <v>633</v>
      </c>
    </row>
    <row r="247" spans="1:12">
      <c r="A247" s="251">
        <v>694</v>
      </c>
      <c r="B247" s="252" t="s">
        <v>802</v>
      </c>
      <c r="C247" s="251" t="s">
        <v>3707</v>
      </c>
      <c r="D247" s="251">
        <v>84</v>
      </c>
      <c r="E247" s="251">
        <v>14.606</v>
      </c>
      <c r="F247" s="252">
        <v>632</v>
      </c>
      <c r="G247" s="251">
        <v>9231</v>
      </c>
      <c r="H247" s="251">
        <v>53088</v>
      </c>
      <c r="I247" s="251">
        <v>-43857</v>
      </c>
      <c r="J247" s="251">
        <v>5</v>
      </c>
      <c r="K247" s="251" t="s">
        <v>1358</v>
      </c>
      <c r="L247" s="251">
        <v>632</v>
      </c>
    </row>
    <row r="248" spans="1:12">
      <c r="A248" s="251">
        <v>145</v>
      </c>
      <c r="B248" s="252" t="s">
        <v>3175</v>
      </c>
      <c r="C248" s="251" t="s">
        <v>3176</v>
      </c>
      <c r="D248" s="251">
        <v>815</v>
      </c>
      <c r="E248" s="251">
        <v>1400</v>
      </c>
      <c r="F248" s="252">
        <v>630</v>
      </c>
      <c r="G248" s="251">
        <v>882000</v>
      </c>
      <c r="H248" s="251">
        <v>513450</v>
      </c>
      <c r="I248" s="251">
        <v>368550</v>
      </c>
      <c r="J248" s="251">
        <v>5</v>
      </c>
      <c r="K248" s="251" t="s">
        <v>1358</v>
      </c>
      <c r="L248" s="251">
        <v>630</v>
      </c>
    </row>
    <row r="249" spans="1:12">
      <c r="A249" s="251">
        <v>212</v>
      </c>
      <c r="B249" s="252" t="s">
        <v>3180</v>
      </c>
      <c r="C249" s="251" t="s">
        <v>3181</v>
      </c>
      <c r="D249" s="251">
        <v>460</v>
      </c>
      <c r="E249" s="251">
        <v>760</v>
      </c>
      <c r="F249" s="252">
        <v>630</v>
      </c>
      <c r="G249" s="251">
        <v>478800</v>
      </c>
      <c r="H249" s="251">
        <v>289800</v>
      </c>
      <c r="I249" s="251">
        <v>189000</v>
      </c>
      <c r="J249" s="251">
        <v>5</v>
      </c>
      <c r="K249" s="251" t="s">
        <v>1358</v>
      </c>
      <c r="L249" s="251">
        <v>630</v>
      </c>
    </row>
    <row r="250" spans="1:12">
      <c r="A250" s="251">
        <v>159</v>
      </c>
      <c r="B250" s="252" t="s">
        <v>3152</v>
      </c>
      <c r="C250" s="251" t="s">
        <v>3153</v>
      </c>
      <c r="D250" s="251">
        <v>676</v>
      </c>
      <c r="E250" s="251">
        <v>1200</v>
      </c>
      <c r="F250" s="252">
        <v>620</v>
      </c>
      <c r="G250" s="251">
        <v>744000</v>
      </c>
      <c r="H250" s="251">
        <v>419120</v>
      </c>
      <c r="I250" s="251">
        <v>324880</v>
      </c>
      <c r="J250" s="251">
        <v>7</v>
      </c>
      <c r="K250" s="251" t="s">
        <v>1358</v>
      </c>
      <c r="L250" s="251">
        <v>620</v>
      </c>
    </row>
    <row r="251" spans="1:12">
      <c r="A251" s="251">
        <v>227</v>
      </c>
      <c r="B251" s="252" t="s">
        <v>618</v>
      </c>
      <c r="C251" s="251" t="s">
        <v>3236</v>
      </c>
      <c r="D251" s="251">
        <v>530</v>
      </c>
      <c r="E251" s="251">
        <v>700.27840000000003</v>
      </c>
      <c r="F251" s="252">
        <v>607</v>
      </c>
      <c r="G251" s="251">
        <v>425069</v>
      </c>
      <c r="H251" s="251">
        <v>321710</v>
      </c>
      <c r="I251" s="251">
        <v>103359</v>
      </c>
      <c r="J251" s="251">
        <v>62</v>
      </c>
      <c r="K251" s="251" t="s">
        <v>1358</v>
      </c>
      <c r="L251" s="251">
        <v>607</v>
      </c>
    </row>
    <row r="252" spans="1:12">
      <c r="A252" s="251">
        <v>155</v>
      </c>
      <c r="B252" s="252" t="s">
        <v>912</v>
      </c>
      <c r="C252" s="251" t="s">
        <v>3103</v>
      </c>
      <c r="D252" s="251">
        <v>676</v>
      </c>
      <c r="E252" s="251">
        <v>1292.0678</v>
      </c>
      <c r="F252" s="252">
        <v>605</v>
      </c>
      <c r="G252" s="251">
        <v>781701</v>
      </c>
      <c r="H252" s="251">
        <v>408980</v>
      </c>
      <c r="I252" s="251">
        <v>372721</v>
      </c>
      <c r="J252" s="251">
        <v>89</v>
      </c>
      <c r="K252" s="251" t="s">
        <v>1358</v>
      </c>
      <c r="L252" s="251">
        <v>605</v>
      </c>
    </row>
    <row r="253" spans="1:12">
      <c r="A253" s="251">
        <v>189</v>
      </c>
      <c r="B253" s="252" t="s">
        <v>689</v>
      </c>
      <c r="C253" s="251" t="s">
        <v>3203</v>
      </c>
      <c r="D253" s="251">
        <v>340</v>
      </c>
      <c r="E253" s="251">
        <v>965.88019999999995</v>
      </c>
      <c r="F253" s="252">
        <v>601</v>
      </c>
      <c r="G253" s="251">
        <v>580494</v>
      </c>
      <c r="H253" s="251">
        <v>204340</v>
      </c>
      <c r="I253" s="251">
        <v>376154</v>
      </c>
      <c r="J253" s="251">
        <v>20</v>
      </c>
      <c r="K253" s="251" t="s">
        <v>1358</v>
      </c>
      <c r="L253" s="251">
        <v>601</v>
      </c>
    </row>
    <row r="254" spans="1:12">
      <c r="A254" s="251">
        <v>108</v>
      </c>
      <c r="B254" s="252" t="s">
        <v>3108</v>
      </c>
      <c r="C254" s="251" t="s">
        <v>3109</v>
      </c>
      <c r="D254" s="251">
        <v>1089</v>
      </c>
      <c r="E254" s="251">
        <v>1945</v>
      </c>
      <c r="F254" s="252">
        <v>600</v>
      </c>
      <c r="G254" s="251">
        <v>1167000</v>
      </c>
      <c r="H254" s="251">
        <v>653400</v>
      </c>
      <c r="I254" s="251">
        <v>513600</v>
      </c>
      <c r="J254" s="251">
        <v>4</v>
      </c>
      <c r="K254" s="251" t="s">
        <v>1358</v>
      </c>
      <c r="L254" s="251">
        <v>600</v>
      </c>
    </row>
    <row r="255" spans="1:12">
      <c r="A255" s="251">
        <v>247</v>
      </c>
      <c r="B255" s="252" t="s">
        <v>929</v>
      </c>
      <c r="C255" s="251" t="s">
        <v>3246</v>
      </c>
      <c r="D255" s="251">
        <v>387</v>
      </c>
      <c r="E255" s="251">
        <v>612.82050000000004</v>
      </c>
      <c r="F255" s="252">
        <v>596</v>
      </c>
      <c r="G255" s="251">
        <v>365241</v>
      </c>
      <c r="H255" s="251">
        <v>230652</v>
      </c>
      <c r="I255" s="251">
        <v>134589</v>
      </c>
      <c r="J255" s="251">
        <v>97</v>
      </c>
      <c r="K255" s="251" t="s">
        <v>1358</v>
      </c>
      <c r="L255" s="251">
        <v>596</v>
      </c>
    </row>
    <row r="256" spans="1:12">
      <c r="A256" s="251">
        <v>312</v>
      </c>
      <c r="B256" s="252" t="s">
        <v>850</v>
      </c>
      <c r="C256" s="251" t="s">
        <v>3417</v>
      </c>
      <c r="D256" s="251">
        <v>226</v>
      </c>
      <c r="E256" s="251">
        <v>356.34300000000002</v>
      </c>
      <c r="F256" s="252">
        <v>586</v>
      </c>
      <c r="G256" s="251">
        <v>208817</v>
      </c>
      <c r="H256" s="251">
        <v>132436</v>
      </c>
      <c r="I256" s="251">
        <v>76381</v>
      </c>
      <c r="J256" s="251">
        <v>36</v>
      </c>
      <c r="K256" s="251" t="s">
        <v>1358</v>
      </c>
      <c r="L256" s="251">
        <v>586</v>
      </c>
    </row>
    <row r="257" spans="1:12">
      <c r="A257" s="251">
        <v>226</v>
      </c>
      <c r="B257" s="252" t="s">
        <v>699</v>
      </c>
      <c r="C257" s="251" t="s">
        <v>3030</v>
      </c>
      <c r="D257" s="251">
        <v>439</v>
      </c>
      <c r="E257" s="251">
        <v>736.72709999999995</v>
      </c>
      <c r="F257" s="252">
        <v>579</v>
      </c>
      <c r="G257" s="251">
        <v>426565</v>
      </c>
      <c r="H257" s="251">
        <v>254181</v>
      </c>
      <c r="I257" s="251">
        <v>172384</v>
      </c>
      <c r="J257" s="251">
        <v>60</v>
      </c>
      <c r="K257" s="251" t="s">
        <v>1358</v>
      </c>
      <c r="L257" s="251">
        <v>579</v>
      </c>
    </row>
    <row r="258" spans="1:12">
      <c r="A258" s="251">
        <v>116</v>
      </c>
      <c r="B258" s="252" t="s">
        <v>468</v>
      </c>
      <c r="C258" s="251" t="s">
        <v>3087</v>
      </c>
      <c r="D258" s="251">
        <v>707</v>
      </c>
      <c r="E258" s="251">
        <v>1905.308</v>
      </c>
      <c r="F258" s="252">
        <v>578</v>
      </c>
      <c r="G258" s="251">
        <v>1101268</v>
      </c>
      <c r="H258" s="251">
        <v>408646</v>
      </c>
      <c r="I258" s="251">
        <v>692622</v>
      </c>
      <c r="J258" s="251">
        <v>70</v>
      </c>
      <c r="K258" s="251" t="s">
        <v>1358</v>
      </c>
      <c r="L258" s="251">
        <v>578</v>
      </c>
    </row>
    <row r="259" spans="1:12">
      <c r="A259" s="251">
        <v>219</v>
      </c>
      <c r="B259" s="252" t="s">
        <v>768</v>
      </c>
      <c r="C259" s="251" t="s">
        <v>3358</v>
      </c>
      <c r="D259" s="251">
        <v>755</v>
      </c>
      <c r="E259" s="251">
        <v>779.05550000000005</v>
      </c>
      <c r="F259" s="252">
        <v>577</v>
      </c>
      <c r="G259" s="251">
        <v>449515</v>
      </c>
      <c r="H259" s="251">
        <v>435635</v>
      </c>
      <c r="I259" s="251">
        <v>13880</v>
      </c>
      <c r="J259" s="251">
        <v>51</v>
      </c>
      <c r="K259" s="251" t="s">
        <v>1358</v>
      </c>
      <c r="L259" s="251">
        <v>577</v>
      </c>
    </row>
    <row r="260" spans="1:12">
      <c r="A260" s="251">
        <v>229</v>
      </c>
      <c r="B260" s="252" t="s">
        <v>517</v>
      </c>
      <c r="C260" s="251" t="s">
        <v>3368</v>
      </c>
      <c r="D260" s="251">
        <v>455</v>
      </c>
      <c r="E260" s="251">
        <v>740.05780000000004</v>
      </c>
      <c r="F260" s="252">
        <v>571</v>
      </c>
      <c r="G260" s="251">
        <v>422573</v>
      </c>
      <c r="H260" s="251">
        <v>259805</v>
      </c>
      <c r="I260" s="251">
        <v>162768</v>
      </c>
      <c r="J260" s="251">
        <v>25</v>
      </c>
      <c r="K260" s="251" t="s">
        <v>1358</v>
      </c>
      <c r="L260" s="251">
        <v>571</v>
      </c>
    </row>
    <row r="261" spans="1:12">
      <c r="A261" s="251">
        <v>341</v>
      </c>
      <c r="B261" s="252" t="s">
        <v>498</v>
      </c>
      <c r="C261" s="251" t="s">
        <v>3391</v>
      </c>
      <c r="D261" s="251">
        <v>183</v>
      </c>
      <c r="E261" s="251">
        <v>314.40769999999998</v>
      </c>
      <c r="F261" s="252">
        <v>569</v>
      </c>
      <c r="G261" s="251">
        <v>178898</v>
      </c>
      <c r="H261" s="251">
        <v>104127</v>
      </c>
      <c r="I261" s="251">
        <v>74771</v>
      </c>
      <c r="J261" s="251">
        <v>75</v>
      </c>
      <c r="K261" s="251" t="s">
        <v>1358</v>
      </c>
      <c r="L261" s="251">
        <v>569</v>
      </c>
    </row>
    <row r="262" spans="1:12">
      <c r="A262" s="251">
        <v>387</v>
      </c>
      <c r="B262" s="252" t="s">
        <v>440</v>
      </c>
      <c r="C262" s="251" t="s">
        <v>3353</v>
      </c>
      <c r="D262" s="251">
        <v>174</v>
      </c>
      <c r="E262" s="251">
        <v>220</v>
      </c>
      <c r="F262" s="252">
        <v>566</v>
      </c>
      <c r="G262" s="251">
        <v>124520</v>
      </c>
      <c r="H262" s="251">
        <v>98484</v>
      </c>
      <c r="I262" s="251">
        <v>26036</v>
      </c>
      <c r="J262" s="251">
        <v>25</v>
      </c>
      <c r="K262" s="251" t="s">
        <v>1358</v>
      </c>
      <c r="L262" s="251">
        <v>566</v>
      </c>
    </row>
    <row r="263" spans="1:12">
      <c r="A263" s="251">
        <v>234</v>
      </c>
      <c r="B263" s="252" t="s">
        <v>989</v>
      </c>
      <c r="C263" s="251" t="s">
        <v>3148</v>
      </c>
      <c r="D263" s="251">
        <v>428</v>
      </c>
      <c r="E263" s="251">
        <v>723.38610000000006</v>
      </c>
      <c r="F263" s="252">
        <v>562</v>
      </c>
      <c r="G263" s="251">
        <v>406543</v>
      </c>
      <c r="H263" s="251">
        <v>240536</v>
      </c>
      <c r="I263" s="251">
        <v>166007</v>
      </c>
      <c r="J263" s="251">
        <v>39</v>
      </c>
      <c r="K263" s="251" t="s">
        <v>1358</v>
      </c>
      <c r="L263" s="251">
        <v>562</v>
      </c>
    </row>
    <row r="264" spans="1:12">
      <c r="A264" s="251">
        <v>471</v>
      </c>
      <c r="B264" s="252" t="s">
        <v>1002</v>
      </c>
      <c r="C264" s="251" t="s">
        <v>3082</v>
      </c>
      <c r="D264" s="251">
        <v>524</v>
      </c>
      <c r="E264" s="251">
        <v>118.1228</v>
      </c>
      <c r="F264" s="252">
        <v>562</v>
      </c>
      <c r="G264" s="251">
        <v>66385</v>
      </c>
      <c r="H264" s="251">
        <v>294488</v>
      </c>
      <c r="I264" s="251">
        <v>-228103</v>
      </c>
      <c r="J264" s="251">
        <v>20</v>
      </c>
      <c r="K264" s="251" t="s">
        <v>1358</v>
      </c>
      <c r="L264" s="251">
        <v>562</v>
      </c>
    </row>
    <row r="265" spans="1:12">
      <c r="A265" s="251">
        <v>283</v>
      </c>
      <c r="B265" s="252" t="s">
        <v>637</v>
      </c>
      <c r="C265" s="251" t="s">
        <v>3296</v>
      </c>
      <c r="D265" s="251">
        <v>231</v>
      </c>
      <c r="E265" s="251">
        <v>470</v>
      </c>
      <c r="F265" s="252">
        <v>560</v>
      </c>
      <c r="G265" s="251">
        <v>263200</v>
      </c>
      <c r="H265" s="251">
        <v>129360</v>
      </c>
      <c r="I265" s="251">
        <v>133840</v>
      </c>
      <c r="J265" s="251">
        <v>13</v>
      </c>
      <c r="K265" s="251" t="s">
        <v>1358</v>
      </c>
      <c r="L265" s="251">
        <v>560</v>
      </c>
    </row>
    <row r="266" spans="1:12">
      <c r="A266" s="251">
        <v>258</v>
      </c>
      <c r="B266" s="252" t="s">
        <v>748</v>
      </c>
      <c r="C266" s="251" t="s">
        <v>3449</v>
      </c>
      <c r="D266" s="251">
        <v>350</v>
      </c>
      <c r="E266" s="251">
        <v>611.34349999999995</v>
      </c>
      <c r="F266" s="252">
        <v>556</v>
      </c>
      <c r="G266" s="251">
        <v>339907</v>
      </c>
      <c r="H266" s="251">
        <v>194600</v>
      </c>
      <c r="I266" s="251">
        <v>145307</v>
      </c>
      <c r="J266" s="251">
        <v>88</v>
      </c>
      <c r="K266" s="251" t="s">
        <v>1358</v>
      </c>
      <c r="L266" s="251">
        <v>556</v>
      </c>
    </row>
    <row r="267" spans="1:12">
      <c r="A267" s="251">
        <v>252</v>
      </c>
      <c r="B267" s="252" t="s">
        <v>932</v>
      </c>
      <c r="C267" s="251" t="s">
        <v>3246</v>
      </c>
      <c r="D267" s="251">
        <v>387</v>
      </c>
      <c r="E267" s="251">
        <v>643.7713</v>
      </c>
      <c r="F267" s="252">
        <v>551</v>
      </c>
      <c r="G267" s="251">
        <v>354718</v>
      </c>
      <c r="H267" s="251">
        <v>213237</v>
      </c>
      <c r="I267" s="251">
        <v>141481</v>
      </c>
      <c r="J267" s="251">
        <v>61</v>
      </c>
      <c r="K267" s="251" t="s">
        <v>1358</v>
      </c>
      <c r="L267" s="251">
        <v>551</v>
      </c>
    </row>
    <row r="268" spans="1:12">
      <c r="A268" s="251">
        <v>417</v>
      </c>
      <c r="B268" s="252" t="s">
        <v>501</v>
      </c>
      <c r="C268" s="251" t="s">
        <v>3390</v>
      </c>
      <c r="D268" s="251">
        <v>105</v>
      </c>
      <c r="E268" s="251">
        <v>183.9727</v>
      </c>
      <c r="F268" s="252">
        <v>549</v>
      </c>
      <c r="G268" s="251">
        <v>101001</v>
      </c>
      <c r="H268" s="251">
        <v>57645</v>
      </c>
      <c r="I268" s="251">
        <v>43356</v>
      </c>
      <c r="J268" s="251">
        <v>89</v>
      </c>
      <c r="K268" s="251" t="s">
        <v>1358</v>
      </c>
      <c r="L268" s="251">
        <v>549</v>
      </c>
    </row>
    <row r="269" spans="1:12">
      <c r="A269" s="251">
        <v>285</v>
      </c>
      <c r="B269" s="252" t="s">
        <v>866</v>
      </c>
      <c r="C269" s="251" t="s">
        <v>3211</v>
      </c>
      <c r="D269" s="251">
        <v>659</v>
      </c>
      <c r="E269" s="251">
        <v>473.41239999999999</v>
      </c>
      <c r="F269" s="252">
        <v>548</v>
      </c>
      <c r="G269" s="251">
        <v>259430</v>
      </c>
      <c r="H269" s="251">
        <v>361132</v>
      </c>
      <c r="I269" s="251">
        <v>-101702</v>
      </c>
      <c r="J269" s="251">
        <v>22</v>
      </c>
      <c r="K269" s="251" t="s">
        <v>1358</v>
      </c>
      <c r="L269" s="251">
        <v>548</v>
      </c>
    </row>
    <row r="270" spans="1:12">
      <c r="A270" s="251">
        <v>391</v>
      </c>
      <c r="B270" s="252" t="s">
        <v>3752</v>
      </c>
      <c r="C270" s="251" t="s">
        <v>3850</v>
      </c>
      <c r="D270" s="251">
        <v>155</v>
      </c>
      <c r="E270" s="251">
        <v>222.65440000000001</v>
      </c>
      <c r="F270" s="252">
        <v>544</v>
      </c>
      <c r="G270" s="251">
        <v>121124</v>
      </c>
      <c r="H270" s="251">
        <v>84320</v>
      </c>
      <c r="I270" s="251">
        <v>36804</v>
      </c>
      <c r="J270" s="251">
        <v>49</v>
      </c>
      <c r="K270" s="251" t="s">
        <v>1358</v>
      </c>
      <c r="L270" s="251">
        <v>544</v>
      </c>
    </row>
    <row r="271" spans="1:12">
      <c r="A271" s="251">
        <v>214</v>
      </c>
      <c r="B271" s="252" t="s">
        <v>3264</v>
      </c>
      <c r="C271" s="251" t="s">
        <v>3265</v>
      </c>
      <c r="D271" s="251">
        <v>435</v>
      </c>
      <c r="E271" s="251">
        <v>880</v>
      </c>
      <c r="F271" s="252">
        <v>540</v>
      </c>
      <c r="G271" s="251">
        <v>475200</v>
      </c>
      <c r="H271" s="251">
        <v>234900</v>
      </c>
      <c r="I271" s="251">
        <v>240300</v>
      </c>
      <c r="J271" s="251">
        <v>17</v>
      </c>
      <c r="K271" s="251" t="s">
        <v>1358</v>
      </c>
      <c r="L271" s="251">
        <v>540</v>
      </c>
    </row>
    <row r="272" spans="1:12">
      <c r="A272" s="251">
        <v>177</v>
      </c>
      <c r="B272" s="252" t="s">
        <v>933</v>
      </c>
      <c r="C272" s="251" t="s">
        <v>3155</v>
      </c>
      <c r="D272" s="251">
        <v>456</v>
      </c>
      <c r="E272" s="251">
        <v>1144.4386999999999</v>
      </c>
      <c r="F272" s="252">
        <v>538</v>
      </c>
      <c r="G272" s="251">
        <v>615708</v>
      </c>
      <c r="H272" s="251">
        <v>245328</v>
      </c>
      <c r="I272" s="251">
        <v>370380</v>
      </c>
      <c r="J272" s="251">
        <v>103</v>
      </c>
      <c r="K272" s="251" t="s">
        <v>1358</v>
      </c>
      <c r="L272" s="251">
        <v>538</v>
      </c>
    </row>
    <row r="273" spans="1:12">
      <c r="A273" s="251">
        <v>233</v>
      </c>
      <c r="B273" s="252" t="s">
        <v>1289</v>
      </c>
      <c r="C273" s="251" t="s">
        <v>3102</v>
      </c>
      <c r="D273" s="251">
        <v>685</v>
      </c>
      <c r="E273" s="251">
        <v>762.0838</v>
      </c>
      <c r="F273" s="252">
        <v>537</v>
      </c>
      <c r="G273" s="251">
        <v>409239</v>
      </c>
      <c r="H273" s="251">
        <v>367845</v>
      </c>
      <c r="I273" s="251">
        <v>41394</v>
      </c>
      <c r="J273" s="251">
        <v>21</v>
      </c>
      <c r="K273" s="251" t="s">
        <v>1358</v>
      </c>
      <c r="L273" s="251">
        <v>537</v>
      </c>
    </row>
    <row r="274" spans="1:12">
      <c r="A274" s="251">
        <v>330</v>
      </c>
      <c r="B274" s="252" t="s">
        <v>547</v>
      </c>
      <c r="C274" s="251" t="s">
        <v>3972</v>
      </c>
      <c r="D274" s="251">
        <v>242</v>
      </c>
      <c r="E274" s="251">
        <v>353.79660000000001</v>
      </c>
      <c r="F274" s="252">
        <v>531</v>
      </c>
      <c r="G274" s="251">
        <v>187866</v>
      </c>
      <c r="H274" s="251">
        <v>128502</v>
      </c>
      <c r="I274" s="251">
        <v>59364</v>
      </c>
      <c r="J274" s="251">
        <v>53</v>
      </c>
      <c r="K274" s="251" t="s">
        <v>1358</v>
      </c>
      <c r="L274" s="251">
        <v>531</v>
      </c>
    </row>
    <row r="275" spans="1:12">
      <c r="A275" s="251">
        <v>275</v>
      </c>
      <c r="B275" s="252" t="s">
        <v>325</v>
      </c>
      <c r="C275" s="251" t="s">
        <v>3234</v>
      </c>
      <c r="D275" s="251">
        <v>295</v>
      </c>
      <c r="E275" s="251">
        <v>535.39089999999999</v>
      </c>
      <c r="F275" s="252">
        <v>527</v>
      </c>
      <c r="G275" s="251">
        <v>282151</v>
      </c>
      <c r="H275" s="251">
        <v>155465</v>
      </c>
      <c r="I275" s="251">
        <v>126686</v>
      </c>
      <c r="J275" s="251">
        <v>37</v>
      </c>
      <c r="K275" s="251" t="s">
        <v>1358</v>
      </c>
      <c r="L275" s="251">
        <v>527</v>
      </c>
    </row>
    <row r="276" spans="1:12">
      <c r="A276" s="251">
        <v>670</v>
      </c>
      <c r="B276" s="252" t="s">
        <v>496</v>
      </c>
      <c r="C276" s="251" t="s">
        <v>3714</v>
      </c>
      <c r="D276" s="251">
        <v>152</v>
      </c>
      <c r="E276" s="251">
        <v>23.778400000000001</v>
      </c>
      <c r="F276" s="252">
        <v>519</v>
      </c>
      <c r="G276" s="251">
        <v>12341</v>
      </c>
      <c r="H276" s="251">
        <v>78888</v>
      </c>
      <c r="I276" s="251">
        <v>-66547</v>
      </c>
      <c r="J276" s="251">
        <v>3</v>
      </c>
      <c r="K276" s="251" t="s">
        <v>1358</v>
      </c>
      <c r="L276" s="251">
        <v>519</v>
      </c>
    </row>
    <row r="277" spans="1:12">
      <c r="A277" s="251">
        <v>185</v>
      </c>
      <c r="B277" s="252" t="s">
        <v>704</v>
      </c>
      <c r="C277" s="251" t="s">
        <v>3184</v>
      </c>
      <c r="D277" s="251">
        <v>645</v>
      </c>
      <c r="E277" s="251">
        <v>1158.6803</v>
      </c>
      <c r="F277" s="252">
        <v>513</v>
      </c>
      <c r="G277" s="251">
        <v>594403</v>
      </c>
      <c r="H277" s="251">
        <v>330885</v>
      </c>
      <c r="I277" s="251">
        <v>263518</v>
      </c>
      <c r="J277" s="251">
        <v>19</v>
      </c>
      <c r="K277" s="251" t="s">
        <v>1358</v>
      </c>
      <c r="L277" s="251">
        <v>513</v>
      </c>
    </row>
    <row r="278" spans="1:12">
      <c r="A278" s="251">
        <v>362</v>
      </c>
      <c r="B278" s="252" t="s">
        <v>1030</v>
      </c>
      <c r="C278" s="251" t="s">
        <v>3146</v>
      </c>
      <c r="D278" s="251">
        <v>137</v>
      </c>
      <c r="E278" s="251">
        <v>286.93360000000001</v>
      </c>
      <c r="F278" s="252">
        <v>512</v>
      </c>
      <c r="G278" s="251">
        <v>146910</v>
      </c>
      <c r="H278" s="251">
        <v>70144</v>
      </c>
      <c r="I278" s="251">
        <v>76766</v>
      </c>
      <c r="J278" s="251">
        <v>8</v>
      </c>
      <c r="K278" s="251" t="s">
        <v>1358</v>
      </c>
      <c r="L278" s="251">
        <v>512</v>
      </c>
    </row>
    <row r="279" spans="1:12">
      <c r="A279" s="251">
        <v>164</v>
      </c>
      <c r="B279" s="252" t="s">
        <v>959</v>
      </c>
      <c r="C279" s="251" t="s">
        <v>3144</v>
      </c>
      <c r="D279" s="251">
        <v>632</v>
      </c>
      <c r="E279" s="251">
        <v>1360.8526999999999</v>
      </c>
      <c r="F279" s="252">
        <v>509</v>
      </c>
      <c r="G279" s="251">
        <v>692674</v>
      </c>
      <c r="H279" s="251">
        <v>321688</v>
      </c>
      <c r="I279" s="251">
        <v>370986</v>
      </c>
      <c r="J279" s="251">
        <v>82</v>
      </c>
      <c r="K279" s="251" t="s">
        <v>1358</v>
      </c>
      <c r="L279" s="251">
        <v>509</v>
      </c>
    </row>
    <row r="280" spans="1:12">
      <c r="A280" s="251">
        <v>495</v>
      </c>
      <c r="B280" s="252" t="s">
        <v>759</v>
      </c>
      <c r="C280" s="251" t="s">
        <v>3188</v>
      </c>
      <c r="D280" s="251">
        <v>64</v>
      </c>
      <c r="E280" s="251">
        <v>106.7653</v>
      </c>
      <c r="F280" s="252">
        <v>507</v>
      </c>
      <c r="G280" s="251">
        <v>54130</v>
      </c>
      <c r="H280" s="251">
        <v>32448</v>
      </c>
      <c r="I280" s="251">
        <v>21682</v>
      </c>
      <c r="J280" s="251">
        <v>101</v>
      </c>
      <c r="K280" s="251" t="s">
        <v>1358</v>
      </c>
      <c r="L280" s="251">
        <v>507</v>
      </c>
    </row>
    <row r="281" spans="1:12">
      <c r="A281" s="251">
        <v>334</v>
      </c>
      <c r="B281" s="252" t="s">
        <v>653</v>
      </c>
      <c r="C281" s="251" t="s">
        <v>3227</v>
      </c>
      <c r="D281" s="251">
        <v>128</v>
      </c>
      <c r="E281" s="251">
        <v>365.21469999999999</v>
      </c>
      <c r="F281" s="252">
        <v>503</v>
      </c>
      <c r="G281" s="251">
        <v>183703</v>
      </c>
      <c r="H281" s="251">
        <v>64384</v>
      </c>
      <c r="I281" s="251">
        <v>119319</v>
      </c>
      <c r="J281" s="251">
        <v>11</v>
      </c>
      <c r="K281" s="251" t="s">
        <v>1358</v>
      </c>
      <c r="L281" s="251">
        <v>503</v>
      </c>
    </row>
    <row r="282" spans="1:12">
      <c r="A282" s="251">
        <v>254</v>
      </c>
      <c r="B282" s="252" t="s">
        <v>3973</v>
      </c>
      <c r="C282" s="251" t="s">
        <v>3974</v>
      </c>
      <c r="D282" s="251">
        <v>334</v>
      </c>
      <c r="E282" s="251">
        <v>700</v>
      </c>
      <c r="F282" s="252">
        <v>500</v>
      </c>
      <c r="G282" s="251">
        <v>350000</v>
      </c>
      <c r="H282" s="251">
        <v>167000</v>
      </c>
      <c r="I282" s="251">
        <v>183000</v>
      </c>
      <c r="J282" s="251">
        <v>1</v>
      </c>
      <c r="K282" s="251" t="s">
        <v>1358</v>
      </c>
      <c r="L282" s="251">
        <v>500</v>
      </c>
    </row>
    <row r="283" spans="1:12">
      <c r="A283" s="251">
        <v>369</v>
      </c>
      <c r="B283" s="252" t="s">
        <v>636</v>
      </c>
      <c r="C283" s="251" t="s">
        <v>3263</v>
      </c>
      <c r="D283" s="251">
        <v>163</v>
      </c>
      <c r="E283" s="251">
        <v>285.78399999999999</v>
      </c>
      <c r="F283" s="252">
        <v>500</v>
      </c>
      <c r="G283" s="251">
        <v>142892</v>
      </c>
      <c r="H283" s="251">
        <v>81500</v>
      </c>
      <c r="I283" s="251">
        <v>61392</v>
      </c>
      <c r="J283" s="251">
        <v>64</v>
      </c>
      <c r="K283" s="251" t="s">
        <v>1358</v>
      </c>
      <c r="L283" s="251">
        <v>500</v>
      </c>
    </row>
    <row r="284" spans="1:12">
      <c r="A284" s="251">
        <v>454</v>
      </c>
      <c r="B284" s="252" t="s">
        <v>3001</v>
      </c>
      <c r="C284" s="251" t="s">
        <v>3819</v>
      </c>
      <c r="D284" s="251">
        <v>92</v>
      </c>
      <c r="E284" s="251">
        <v>149</v>
      </c>
      <c r="F284" s="252">
        <v>500</v>
      </c>
      <c r="G284" s="251">
        <v>74500</v>
      </c>
      <c r="H284" s="251">
        <v>46000</v>
      </c>
      <c r="I284" s="251">
        <v>28500</v>
      </c>
      <c r="J284" s="251">
        <v>1</v>
      </c>
      <c r="K284" s="251" t="s">
        <v>1358</v>
      </c>
      <c r="L284" s="251">
        <v>500</v>
      </c>
    </row>
    <row r="285" spans="1:12">
      <c r="A285" s="251">
        <v>160</v>
      </c>
      <c r="B285" s="252" t="s">
        <v>1035</v>
      </c>
      <c r="C285" s="251" t="s">
        <v>3210</v>
      </c>
      <c r="D285" s="251">
        <v>852</v>
      </c>
      <c r="E285" s="251">
        <v>1527.4268</v>
      </c>
      <c r="F285" s="252">
        <v>485</v>
      </c>
      <c r="G285" s="251">
        <v>740802</v>
      </c>
      <c r="H285" s="251">
        <v>413220</v>
      </c>
      <c r="I285" s="251">
        <v>327582</v>
      </c>
      <c r="J285" s="251">
        <v>39</v>
      </c>
      <c r="K285" s="251" t="s">
        <v>1358</v>
      </c>
      <c r="L285" s="251">
        <v>485</v>
      </c>
    </row>
    <row r="286" spans="1:12">
      <c r="A286" s="251">
        <v>473</v>
      </c>
      <c r="B286" s="252" t="s">
        <v>461</v>
      </c>
      <c r="C286" s="251" t="s">
        <v>3299</v>
      </c>
      <c r="D286" s="251">
        <v>114</v>
      </c>
      <c r="E286" s="251">
        <v>135.93799999999999</v>
      </c>
      <c r="F286" s="252">
        <v>484</v>
      </c>
      <c r="G286" s="251">
        <v>65794</v>
      </c>
      <c r="H286" s="251">
        <v>55176</v>
      </c>
      <c r="I286" s="251">
        <v>10618</v>
      </c>
      <c r="J286" s="251">
        <v>55</v>
      </c>
      <c r="K286" s="251" t="s">
        <v>1358</v>
      </c>
      <c r="L286" s="251">
        <v>484</v>
      </c>
    </row>
    <row r="287" spans="1:12">
      <c r="A287" s="251">
        <v>204</v>
      </c>
      <c r="B287" s="252" t="s">
        <v>631</v>
      </c>
      <c r="C287" s="251" t="s">
        <v>3223</v>
      </c>
      <c r="D287" s="251">
        <v>410</v>
      </c>
      <c r="E287" s="251">
        <v>1064.8773000000001</v>
      </c>
      <c r="F287" s="252">
        <v>481</v>
      </c>
      <c r="G287" s="251">
        <v>512206</v>
      </c>
      <c r="H287" s="251">
        <v>197210</v>
      </c>
      <c r="I287" s="251">
        <v>314996</v>
      </c>
      <c r="J287" s="251">
        <v>29</v>
      </c>
      <c r="K287" s="251" t="s">
        <v>1358</v>
      </c>
      <c r="L287" s="251">
        <v>481</v>
      </c>
    </row>
    <row r="288" spans="1:12">
      <c r="A288" s="251">
        <v>274</v>
      </c>
      <c r="B288" s="252" t="s">
        <v>3303</v>
      </c>
      <c r="C288" s="251" t="s">
        <v>3304</v>
      </c>
      <c r="D288" s="251">
        <v>230</v>
      </c>
      <c r="E288" s="251">
        <v>600</v>
      </c>
      <c r="F288" s="252">
        <v>480</v>
      </c>
      <c r="G288" s="251">
        <v>288000</v>
      </c>
      <c r="H288" s="251">
        <v>110400</v>
      </c>
      <c r="I288" s="251">
        <v>177600</v>
      </c>
      <c r="J288" s="251">
        <v>6</v>
      </c>
      <c r="K288" s="251" t="s">
        <v>1358</v>
      </c>
      <c r="L288" s="251">
        <v>480</v>
      </c>
    </row>
    <row r="289" spans="1:12">
      <c r="A289" s="251">
        <v>291</v>
      </c>
      <c r="B289" s="252" t="s">
        <v>642</v>
      </c>
      <c r="C289" s="251" t="s">
        <v>3277</v>
      </c>
      <c r="D289" s="251">
        <v>249</v>
      </c>
      <c r="E289" s="251">
        <v>515.50630000000001</v>
      </c>
      <c r="F289" s="252">
        <v>480</v>
      </c>
      <c r="G289" s="251">
        <v>247443</v>
      </c>
      <c r="H289" s="251">
        <v>119520</v>
      </c>
      <c r="I289" s="251">
        <v>127923</v>
      </c>
      <c r="J289" s="251">
        <v>33</v>
      </c>
      <c r="K289" s="251" t="s">
        <v>1358</v>
      </c>
      <c r="L289" s="251">
        <v>480</v>
      </c>
    </row>
    <row r="290" spans="1:12">
      <c r="A290" s="251">
        <v>297</v>
      </c>
      <c r="B290" s="252" t="s">
        <v>349</v>
      </c>
      <c r="C290" s="251" t="s">
        <v>3363</v>
      </c>
      <c r="D290" s="251">
        <v>250</v>
      </c>
      <c r="E290" s="251">
        <v>510.12610000000001</v>
      </c>
      <c r="F290" s="252">
        <v>476</v>
      </c>
      <c r="G290" s="251">
        <v>242820</v>
      </c>
      <c r="H290" s="251">
        <v>119000</v>
      </c>
      <c r="I290" s="251">
        <v>123820</v>
      </c>
      <c r="J290" s="251">
        <v>71</v>
      </c>
      <c r="K290" s="251" t="s">
        <v>1358</v>
      </c>
      <c r="L290" s="251">
        <v>476</v>
      </c>
    </row>
    <row r="291" spans="1:12">
      <c r="A291" s="251">
        <v>492</v>
      </c>
      <c r="B291" s="252" t="s">
        <v>921</v>
      </c>
      <c r="C291" s="251" t="s">
        <v>3450</v>
      </c>
      <c r="D291" s="251">
        <v>74</v>
      </c>
      <c r="E291" s="251">
        <v>115.9221</v>
      </c>
      <c r="F291" s="252">
        <v>475</v>
      </c>
      <c r="G291" s="251">
        <v>55063</v>
      </c>
      <c r="H291" s="251">
        <v>35150</v>
      </c>
      <c r="I291" s="251">
        <v>19913</v>
      </c>
      <c r="J291" s="251">
        <v>67</v>
      </c>
      <c r="K291" s="251" t="s">
        <v>1358</v>
      </c>
      <c r="L291" s="251">
        <v>475</v>
      </c>
    </row>
    <row r="292" spans="1:12">
      <c r="A292" s="251">
        <v>268</v>
      </c>
      <c r="B292" s="252" t="s">
        <v>2972</v>
      </c>
      <c r="C292" s="251" t="s">
        <v>3342</v>
      </c>
      <c r="D292" s="251">
        <v>447</v>
      </c>
      <c r="E292" s="251">
        <v>646.92750000000001</v>
      </c>
      <c r="F292" s="252">
        <v>469</v>
      </c>
      <c r="G292" s="251">
        <v>303409</v>
      </c>
      <c r="H292" s="251">
        <v>209643</v>
      </c>
      <c r="I292" s="251">
        <v>93766</v>
      </c>
      <c r="J292" s="251">
        <v>61</v>
      </c>
      <c r="K292" s="251" t="s">
        <v>1358</v>
      </c>
      <c r="L292" s="251">
        <v>469</v>
      </c>
    </row>
    <row r="293" spans="1:12">
      <c r="A293" s="251">
        <v>406</v>
      </c>
      <c r="B293" s="252" t="s">
        <v>795</v>
      </c>
      <c r="C293" s="251" t="s">
        <v>3347</v>
      </c>
      <c r="D293" s="251">
        <v>140</v>
      </c>
      <c r="E293" s="251">
        <v>239.32689999999999</v>
      </c>
      <c r="F293" s="252">
        <v>465</v>
      </c>
      <c r="G293" s="251">
        <v>111287</v>
      </c>
      <c r="H293" s="251">
        <v>65100</v>
      </c>
      <c r="I293" s="251">
        <v>46187</v>
      </c>
      <c r="J293" s="251">
        <v>47</v>
      </c>
      <c r="K293" s="251" t="s">
        <v>1358</v>
      </c>
      <c r="L293" s="251">
        <v>465</v>
      </c>
    </row>
    <row r="294" spans="1:12">
      <c r="A294" s="251">
        <v>400</v>
      </c>
      <c r="B294" s="252" t="s">
        <v>678</v>
      </c>
      <c r="C294" s="251" t="s">
        <v>3975</v>
      </c>
      <c r="D294" s="251">
        <v>73</v>
      </c>
      <c r="E294" s="251">
        <v>253.024</v>
      </c>
      <c r="F294" s="252">
        <v>458</v>
      </c>
      <c r="G294" s="251">
        <v>115885</v>
      </c>
      <c r="H294" s="251">
        <v>33434</v>
      </c>
      <c r="I294" s="251">
        <v>82451</v>
      </c>
      <c r="J294" s="251">
        <v>38</v>
      </c>
      <c r="K294" s="251" t="s">
        <v>1358</v>
      </c>
      <c r="L294" s="251">
        <v>458</v>
      </c>
    </row>
    <row r="295" spans="1:12">
      <c r="A295" s="251">
        <v>91</v>
      </c>
      <c r="B295" s="252" t="s">
        <v>469</v>
      </c>
      <c r="C295" s="251" t="s">
        <v>3061</v>
      </c>
      <c r="D295" s="251">
        <v>1052</v>
      </c>
      <c r="E295" s="251">
        <v>3069.2719000000002</v>
      </c>
      <c r="F295" s="252">
        <v>456</v>
      </c>
      <c r="G295" s="251">
        <v>1399588</v>
      </c>
      <c r="H295" s="251">
        <v>479712</v>
      </c>
      <c r="I295" s="251">
        <v>919876</v>
      </c>
      <c r="J295" s="251">
        <v>86</v>
      </c>
      <c r="K295" s="251" t="s">
        <v>1358</v>
      </c>
      <c r="L295" s="251">
        <v>456</v>
      </c>
    </row>
    <row r="296" spans="1:12">
      <c r="A296" s="251">
        <v>277</v>
      </c>
      <c r="B296" s="252" t="s">
        <v>250</v>
      </c>
      <c r="C296" s="251" t="s">
        <v>3278</v>
      </c>
      <c r="D296" s="251">
        <v>461</v>
      </c>
      <c r="E296" s="251">
        <v>610.37170000000003</v>
      </c>
      <c r="F296" s="252">
        <v>452</v>
      </c>
      <c r="G296" s="251">
        <v>275888</v>
      </c>
      <c r="H296" s="251">
        <v>208372</v>
      </c>
      <c r="I296" s="251">
        <v>67516</v>
      </c>
      <c r="J296" s="251">
        <v>34</v>
      </c>
      <c r="K296" s="251" t="s">
        <v>1358</v>
      </c>
      <c r="L296" s="251">
        <v>452</v>
      </c>
    </row>
    <row r="297" spans="1:12">
      <c r="A297" s="251">
        <v>720</v>
      </c>
      <c r="B297" s="252" t="s">
        <v>803</v>
      </c>
      <c r="C297" s="251" t="s">
        <v>3707</v>
      </c>
      <c r="D297" s="251">
        <v>84</v>
      </c>
      <c r="E297" s="251">
        <v>14.381399999999999</v>
      </c>
      <c r="F297" s="252">
        <v>451</v>
      </c>
      <c r="G297" s="251">
        <v>6486</v>
      </c>
      <c r="H297" s="251">
        <v>37884</v>
      </c>
      <c r="I297" s="251">
        <v>-31398</v>
      </c>
      <c r="J297" s="251">
        <v>3</v>
      </c>
      <c r="K297" s="251" t="s">
        <v>1358</v>
      </c>
      <c r="L297" s="251">
        <v>451</v>
      </c>
    </row>
    <row r="298" spans="1:12">
      <c r="A298" s="251">
        <v>190</v>
      </c>
      <c r="B298" s="252" t="s">
        <v>3119</v>
      </c>
      <c r="C298" s="251" t="s">
        <v>3120</v>
      </c>
      <c r="D298" s="251">
        <v>568</v>
      </c>
      <c r="E298" s="251">
        <v>1280</v>
      </c>
      <c r="F298" s="252">
        <v>450</v>
      </c>
      <c r="G298" s="251">
        <v>576000</v>
      </c>
      <c r="H298" s="251">
        <v>255600</v>
      </c>
      <c r="I298" s="251">
        <v>320400</v>
      </c>
      <c r="J298" s="251">
        <v>4</v>
      </c>
      <c r="K298" s="251" t="s">
        <v>1358</v>
      </c>
      <c r="L298" s="251">
        <v>450</v>
      </c>
    </row>
    <row r="299" spans="1:12">
      <c r="A299" s="251">
        <v>261</v>
      </c>
      <c r="B299" s="252" t="s">
        <v>406</v>
      </c>
      <c r="C299" s="251" t="s">
        <v>3080</v>
      </c>
      <c r="D299" s="251">
        <v>463</v>
      </c>
      <c r="E299" s="251">
        <v>728.45540000000005</v>
      </c>
      <c r="F299" s="252">
        <v>448</v>
      </c>
      <c r="G299" s="251">
        <v>326348</v>
      </c>
      <c r="H299" s="251">
        <v>207424</v>
      </c>
      <c r="I299" s="251">
        <v>118924</v>
      </c>
      <c r="J299" s="251">
        <v>19</v>
      </c>
      <c r="K299" s="251" t="s">
        <v>1358</v>
      </c>
      <c r="L299" s="251">
        <v>448</v>
      </c>
    </row>
    <row r="300" spans="1:12">
      <c r="A300" s="251">
        <v>438</v>
      </c>
      <c r="B300" s="252" t="s">
        <v>629</v>
      </c>
      <c r="C300" s="251" t="s">
        <v>3267</v>
      </c>
      <c r="D300" s="251">
        <v>205</v>
      </c>
      <c r="E300" s="251">
        <v>184.22470000000001</v>
      </c>
      <c r="F300" s="252">
        <v>445</v>
      </c>
      <c r="G300" s="251">
        <v>81980</v>
      </c>
      <c r="H300" s="251">
        <v>91225</v>
      </c>
      <c r="I300" s="251">
        <v>-9245</v>
      </c>
      <c r="J300" s="251">
        <v>41</v>
      </c>
      <c r="K300" s="251" t="s">
        <v>1358</v>
      </c>
      <c r="L300" s="251">
        <v>445</v>
      </c>
    </row>
    <row r="301" spans="1:12">
      <c r="A301" s="251">
        <v>440</v>
      </c>
      <c r="B301" s="252" t="s">
        <v>502</v>
      </c>
      <c r="C301" s="251" t="s">
        <v>3419</v>
      </c>
      <c r="D301" s="251">
        <v>105</v>
      </c>
      <c r="E301" s="251">
        <v>183.40049999999999</v>
      </c>
      <c r="F301" s="252">
        <v>442</v>
      </c>
      <c r="G301" s="251">
        <v>81063</v>
      </c>
      <c r="H301" s="251">
        <v>46410</v>
      </c>
      <c r="I301" s="251">
        <v>34653</v>
      </c>
      <c r="J301" s="251">
        <v>63</v>
      </c>
      <c r="K301" s="251" t="s">
        <v>1358</v>
      </c>
      <c r="L301" s="251">
        <v>442</v>
      </c>
    </row>
    <row r="302" spans="1:12">
      <c r="A302" s="251">
        <v>238</v>
      </c>
      <c r="B302" s="252" t="s">
        <v>374</v>
      </c>
      <c r="C302" s="251" t="s">
        <v>3139</v>
      </c>
      <c r="D302" s="251">
        <v>424</v>
      </c>
      <c r="E302" s="251">
        <v>891.6893</v>
      </c>
      <c r="F302" s="252">
        <v>441</v>
      </c>
      <c r="G302" s="251">
        <v>393235</v>
      </c>
      <c r="H302" s="251">
        <v>186984</v>
      </c>
      <c r="I302" s="251">
        <v>206251</v>
      </c>
      <c r="J302" s="251">
        <v>78</v>
      </c>
      <c r="K302" s="251" t="s">
        <v>1358</v>
      </c>
      <c r="L302" s="251">
        <v>441</v>
      </c>
    </row>
    <row r="303" spans="1:12">
      <c r="A303" s="251">
        <v>158</v>
      </c>
      <c r="B303" s="252" t="s">
        <v>410</v>
      </c>
      <c r="C303" s="251" t="s">
        <v>3168</v>
      </c>
      <c r="D303" s="251">
        <v>825</v>
      </c>
      <c r="E303" s="251">
        <v>1713.1595</v>
      </c>
      <c r="F303" s="252">
        <v>439</v>
      </c>
      <c r="G303" s="251">
        <v>752077</v>
      </c>
      <c r="H303" s="251">
        <v>362175</v>
      </c>
      <c r="I303" s="251">
        <v>389902</v>
      </c>
      <c r="J303" s="251">
        <v>61</v>
      </c>
      <c r="K303" s="251" t="s">
        <v>1358</v>
      </c>
      <c r="L303" s="251">
        <v>439</v>
      </c>
    </row>
    <row r="304" spans="1:12">
      <c r="A304" s="251">
        <v>371</v>
      </c>
      <c r="B304" s="252" t="s">
        <v>1297</v>
      </c>
      <c r="C304" s="251" t="s">
        <v>3367</v>
      </c>
      <c r="D304" s="251">
        <v>371</v>
      </c>
      <c r="E304" s="251">
        <v>326.38299999999998</v>
      </c>
      <c r="F304" s="252">
        <v>436</v>
      </c>
      <c r="G304" s="251">
        <v>142303</v>
      </c>
      <c r="H304" s="251">
        <v>161756</v>
      </c>
      <c r="I304" s="251">
        <v>-19453</v>
      </c>
      <c r="J304" s="251">
        <v>52</v>
      </c>
      <c r="K304" s="251" t="s">
        <v>1358</v>
      </c>
      <c r="L304" s="251">
        <v>436</v>
      </c>
    </row>
    <row r="305" spans="1:12">
      <c r="A305" s="251">
        <v>386</v>
      </c>
      <c r="B305" s="252" t="s">
        <v>3475</v>
      </c>
      <c r="C305" s="251" t="s">
        <v>3476</v>
      </c>
      <c r="D305" s="251">
        <v>162</v>
      </c>
      <c r="E305" s="251">
        <v>287</v>
      </c>
      <c r="F305" s="252">
        <v>434</v>
      </c>
      <c r="G305" s="251">
        <v>124558</v>
      </c>
      <c r="H305" s="251">
        <v>70308</v>
      </c>
      <c r="I305" s="251">
        <v>54250</v>
      </c>
      <c r="J305" s="251">
        <v>23</v>
      </c>
      <c r="K305" s="251" t="s">
        <v>1358</v>
      </c>
      <c r="L305" s="251">
        <v>434</v>
      </c>
    </row>
    <row r="306" spans="1:12">
      <c r="A306" s="251">
        <v>290</v>
      </c>
      <c r="B306" s="252" t="s">
        <v>424</v>
      </c>
      <c r="C306" s="251" t="s">
        <v>3257</v>
      </c>
      <c r="D306" s="251">
        <v>255</v>
      </c>
      <c r="E306" s="251">
        <v>571.64200000000005</v>
      </c>
      <c r="F306" s="252">
        <v>433</v>
      </c>
      <c r="G306" s="251">
        <v>247521</v>
      </c>
      <c r="H306" s="251">
        <v>110415</v>
      </c>
      <c r="I306" s="251">
        <v>137106</v>
      </c>
      <c r="J306" s="251">
        <v>82</v>
      </c>
      <c r="K306" s="251" t="s">
        <v>1358</v>
      </c>
      <c r="L306" s="251">
        <v>433</v>
      </c>
    </row>
    <row r="307" spans="1:12">
      <c r="A307" s="251">
        <v>259</v>
      </c>
      <c r="B307" s="252" t="s">
        <v>700</v>
      </c>
      <c r="C307" s="251" t="s">
        <v>3030</v>
      </c>
      <c r="D307" s="251">
        <v>439</v>
      </c>
      <c r="E307" s="251">
        <v>768.36339999999996</v>
      </c>
      <c r="F307" s="252">
        <v>432</v>
      </c>
      <c r="G307" s="251">
        <v>331933</v>
      </c>
      <c r="H307" s="251">
        <v>189648</v>
      </c>
      <c r="I307" s="251">
        <v>142285</v>
      </c>
      <c r="J307" s="251">
        <v>48</v>
      </c>
      <c r="K307" s="251" t="s">
        <v>1358</v>
      </c>
      <c r="L307" s="251">
        <v>432</v>
      </c>
    </row>
    <row r="308" spans="1:12">
      <c r="A308" s="251">
        <v>278</v>
      </c>
      <c r="B308" s="252" t="s">
        <v>1028</v>
      </c>
      <c r="C308" s="251" t="s">
        <v>3170</v>
      </c>
      <c r="D308" s="251">
        <v>398</v>
      </c>
      <c r="E308" s="251">
        <v>635.52779999999996</v>
      </c>
      <c r="F308" s="252">
        <v>432</v>
      </c>
      <c r="G308" s="251">
        <v>274548</v>
      </c>
      <c r="H308" s="251">
        <v>171936</v>
      </c>
      <c r="I308" s="251">
        <v>102612</v>
      </c>
      <c r="J308" s="251">
        <v>65</v>
      </c>
      <c r="K308" s="251" t="s">
        <v>1358</v>
      </c>
      <c r="L308" s="251">
        <v>432</v>
      </c>
    </row>
    <row r="309" spans="1:12">
      <c r="A309" s="251">
        <v>455</v>
      </c>
      <c r="B309" s="252" t="s">
        <v>497</v>
      </c>
      <c r="C309" s="251" t="s">
        <v>3527</v>
      </c>
      <c r="D309" s="251">
        <v>95</v>
      </c>
      <c r="E309" s="251">
        <v>170.93039999999999</v>
      </c>
      <c r="F309" s="252">
        <v>431</v>
      </c>
      <c r="G309" s="251">
        <v>73671</v>
      </c>
      <c r="H309" s="251">
        <v>40945</v>
      </c>
      <c r="I309" s="251">
        <v>32726</v>
      </c>
      <c r="J309" s="251">
        <v>52</v>
      </c>
      <c r="K309" s="251" t="s">
        <v>1358</v>
      </c>
      <c r="L309" s="251">
        <v>431</v>
      </c>
    </row>
    <row r="310" spans="1:12">
      <c r="A310" s="251">
        <v>231</v>
      </c>
      <c r="B310" s="252" t="s">
        <v>370</v>
      </c>
      <c r="C310" s="251" t="s">
        <v>3225</v>
      </c>
      <c r="D310" s="251">
        <v>437</v>
      </c>
      <c r="E310" s="251">
        <v>961.67909999999995</v>
      </c>
      <c r="F310" s="252">
        <v>430</v>
      </c>
      <c r="G310" s="251">
        <v>413522</v>
      </c>
      <c r="H310" s="251">
        <v>187910</v>
      </c>
      <c r="I310" s="251">
        <v>225612</v>
      </c>
      <c r="J310" s="251">
        <v>46</v>
      </c>
      <c r="K310" s="251" t="s">
        <v>1358</v>
      </c>
      <c r="L310" s="251">
        <v>430</v>
      </c>
    </row>
    <row r="311" spans="1:12">
      <c r="A311" s="251">
        <v>203</v>
      </c>
      <c r="B311" s="252" t="s">
        <v>934</v>
      </c>
      <c r="C311" s="251" t="s">
        <v>3155</v>
      </c>
      <c r="D311" s="251">
        <v>601</v>
      </c>
      <c r="E311" s="251">
        <v>1232.4585999999999</v>
      </c>
      <c r="F311" s="252">
        <v>423</v>
      </c>
      <c r="G311" s="251">
        <v>521330</v>
      </c>
      <c r="H311" s="251">
        <v>254223</v>
      </c>
      <c r="I311" s="251">
        <v>267107</v>
      </c>
      <c r="J311" s="251">
        <v>93</v>
      </c>
      <c r="K311" s="251" t="s">
        <v>1358</v>
      </c>
      <c r="L311" s="251">
        <v>423</v>
      </c>
    </row>
    <row r="312" spans="1:12">
      <c r="A312" s="251">
        <v>401</v>
      </c>
      <c r="B312" s="252" t="s">
        <v>3751</v>
      </c>
      <c r="C312" s="251" t="s">
        <v>3847</v>
      </c>
      <c r="D312" s="251">
        <v>151</v>
      </c>
      <c r="E312" s="251">
        <v>274.09050000000002</v>
      </c>
      <c r="F312" s="252">
        <v>420</v>
      </c>
      <c r="G312" s="251">
        <v>115118</v>
      </c>
      <c r="H312" s="251">
        <v>63420</v>
      </c>
      <c r="I312" s="251">
        <v>51698</v>
      </c>
      <c r="J312" s="251">
        <v>50</v>
      </c>
      <c r="K312" s="251" t="s">
        <v>1358</v>
      </c>
      <c r="L312" s="251">
        <v>420</v>
      </c>
    </row>
    <row r="313" spans="1:12">
      <c r="A313" s="251">
        <v>271</v>
      </c>
      <c r="B313" s="252" t="s">
        <v>981</v>
      </c>
      <c r="C313" s="251" t="s">
        <v>3282</v>
      </c>
      <c r="D313" s="251">
        <v>403</v>
      </c>
      <c r="E313" s="251">
        <v>717.3125</v>
      </c>
      <c r="F313" s="252">
        <v>416</v>
      </c>
      <c r="G313" s="251">
        <v>298402</v>
      </c>
      <c r="H313" s="251">
        <v>167648</v>
      </c>
      <c r="I313" s="251">
        <v>130754</v>
      </c>
      <c r="J313" s="251">
        <v>76</v>
      </c>
      <c r="K313" s="251" t="s">
        <v>1358</v>
      </c>
      <c r="L313" s="251">
        <v>416</v>
      </c>
    </row>
    <row r="314" spans="1:12">
      <c r="A314" s="251">
        <v>347</v>
      </c>
      <c r="B314" s="252" t="s">
        <v>332</v>
      </c>
      <c r="C314" s="251" t="s">
        <v>3313</v>
      </c>
      <c r="D314" s="251">
        <v>105</v>
      </c>
      <c r="E314" s="251">
        <v>406.84859999999998</v>
      </c>
      <c r="F314" s="252">
        <v>416</v>
      </c>
      <c r="G314" s="251">
        <v>169249</v>
      </c>
      <c r="H314" s="251">
        <v>43680</v>
      </c>
      <c r="I314" s="251">
        <v>125569</v>
      </c>
      <c r="J314" s="251">
        <v>17</v>
      </c>
      <c r="K314" s="251" t="s">
        <v>1358</v>
      </c>
      <c r="L314" s="251">
        <v>416</v>
      </c>
    </row>
    <row r="315" spans="1:12">
      <c r="A315" s="251">
        <v>179</v>
      </c>
      <c r="B315" s="252" t="s">
        <v>541</v>
      </c>
      <c r="C315" s="251" t="s">
        <v>3253</v>
      </c>
      <c r="D315" s="251">
        <v>574</v>
      </c>
      <c r="E315" s="251">
        <v>1487.7427</v>
      </c>
      <c r="F315" s="252">
        <v>412</v>
      </c>
      <c r="G315" s="251">
        <v>612950</v>
      </c>
      <c r="H315" s="251">
        <v>236488</v>
      </c>
      <c r="I315" s="251">
        <v>376462</v>
      </c>
      <c r="J315" s="251">
        <v>13</v>
      </c>
      <c r="K315" s="251" t="s">
        <v>1358</v>
      </c>
      <c r="L315" s="251">
        <v>412</v>
      </c>
    </row>
    <row r="316" spans="1:12">
      <c r="A316" s="251">
        <v>288</v>
      </c>
      <c r="B316" s="252" t="s">
        <v>3792</v>
      </c>
      <c r="C316" s="251" t="s">
        <v>3976</v>
      </c>
      <c r="D316" s="251">
        <v>350</v>
      </c>
      <c r="E316" s="251">
        <v>612.70590000000004</v>
      </c>
      <c r="F316" s="252">
        <v>408</v>
      </c>
      <c r="G316" s="251">
        <v>249984</v>
      </c>
      <c r="H316" s="251">
        <v>142800</v>
      </c>
      <c r="I316" s="251">
        <v>107184</v>
      </c>
      <c r="J316" s="251">
        <v>10</v>
      </c>
      <c r="K316" s="251" t="s">
        <v>1358</v>
      </c>
      <c r="L316" s="251">
        <v>408</v>
      </c>
    </row>
    <row r="317" spans="1:12">
      <c r="A317" s="251">
        <v>366</v>
      </c>
      <c r="B317" s="252" t="s">
        <v>3420</v>
      </c>
      <c r="C317" s="251" t="s">
        <v>3421</v>
      </c>
      <c r="D317" s="251">
        <v>238</v>
      </c>
      <c r="E317" s="251">
        <v>356</v>
      </c>
      <c r="F317" s="252">
        <v>406</v>
      </c>
      <c r="G317" s="251">
        <v>144536</v>
      </c>
      <c r="H317" s="251">
        <v>96628</v>
      </c>
      <c r="I317" s="251">
        <v>47908</v>
      </c>
      <c r="J317" s="251">
        <v>24</v>
      </c>
      <c r="K317" s="251" t="s">
        <v>1358</v>
      </c>
      <c r="L317" s="251">
        <v>406</v>
      </c>
    </row>
    <row r="318" spans="1:12">
      <c r="A318" s="251">
        <v>139</v>
      </c>
      <c r="B318" s="252">
        <v>103000</v>
      </c>
      <c r="C318" s="251" t="s">
        <v>3977</v>
      </c>
      <c r="D318" s="251">
        <v>1439</v>
      </c>
      <c r="E318" s="251">
        <v>2236</v>
      </c>
      <c r="F318" s="252">
        <v>400</v>
      </c>
      <c r="G318" s="251">
        <v>894400</v>
      </c>
      <c r="H318" s="251">
        <v>575600</v>
      </c>
      <c r="I318" s="251">
        <v>318800</v>
      </c>
      <c r="J318" s="251">
        <v>1</v>
      </c>
      <c r="K318" s="251" t="s">
        <v>1358</v>
      </c>
      <c r="L318" s="251">
        <v>400</v>
      </c>
    </row>
    <row r="319" spans="1:12">
      <c r="A319" s="251">
        <v>257</v>
      </c>
      <c r="B319" s="252" t="s">
        <v>605</v>
      </c>
      <c r="C319" s="251" t="s">
        <v>3276</v>
      </c>
      <c r="D319" s="251">
        <v>493</v>
      </c>
      <c r="E319" s="251">
        <v>850</v>
      </c>
      <c r="F319" s="252">
        <v>400</v>
      </c>
      <c r="G319" s="251">
        <v>340000</v>
      </c>
      <c r="H319" s="251">
        <v>197200</v>
      </c>
      <c r="I319" s="251">
        <v>142800</v>
      </c>
      <c r="J319" s="251">
        <v>45</v>
      </c>
      <c r="K319" s="251" t="s">
        <v>1358</v>
      </c>
      <c r="L319" s="251">
        <v>400</v>
      </c>
    </row>
    <row r="320" spans="1:12">
      <c r="A320" s="251">
        <v>293</v>
      </c>
      <c r="B320" s="252" t="s">
        <v>334</v>
      </c>
      <c r="C320" s="251" t="s">
        <v>3163</v>
      </c>
      <c r="D320" s="251">
        <v>422</v>
      </c>
      <c r="E320" s="251">
        <v>620.02769999999998</v>
      </c>
      <c r="F320" s="252">
        <v>397</v>
      </c>
      <c r="G320" s="251">
        <v>246151</v>
      </c>
      <c r="H320" s="251">
        <v>167534</v>
      </c>
      <c r="I320" s="251">
        <v>78617</v>
      </c>
      <c r="J320" s="251">
        <v>58</v>
      </c>
      <c r="K320" s="251" t="s">
        <v>1358</v>
      </c>
      <c r="L320" s="251">
        <v>397</v>
      </c>
    </row>
    <row r="321" spans="1:12">
      <c r="A321" s="251">
        <v>121</v>
      </c>
      <c r="B321" s="252" t="s">
        <v>533</v>
      </c>
      <c r="C321" s="251" t="s">
        <v>3204</v>
      </c>
      <c r="D321" s="251">
        <v>1570</v>
      </c>
      <c r="E321" s="251">
        <v>2661.6230999999998</v>
      </c>
      <c r="F321" s="252">
        <v>390</v>
      </c>
      <c r="G321" s="251">
        <v>1038033</v>
      </c>
      <c r="H321" s="251">
        <v>612300</v>
      </c>
      <c r="I321" s="251">
        <v>425733</v>
      </c>
      <c r="J321" s="251">
        <v>8</v>
      </c>
      <c r="K321" s="251" t="s">
        <v>1358</v>
      </c>
      <c r="L321" s="251">
        <v>390</v>
      </c>
    </row>
    <row r="322" spans="1:12">
      <c r="A322" s="251">
        <v>239</v>
      </c>
      <c r="B322" s="252" t="s">
        <v>2999</v>
      </c>
      <c r="C322" s="251" t="s">
        <v>3193</v>
      </c>
      <c r="D322" s="251">
        <v>588</v>
      </c>
      <c r="E322" s="251">
        <v>1000</v>
      </c>
      <c r="F322" s="252">
        <v>390</v>
      </c>
      <c r="G322" s="251">
        <v>390000</v>
      </c>
      <c r="H322" s="251">
        <v>229320</v>
      </c>
      <c r="I322" s="251">
        <v>160680</v>
      </c>
      <c r="J322" s="251">
        <v>4</v>
      </c>
      <c r="K322" s="251" t="s">
        <v>1358</v>
      </c>
      <c r="L322" s="251">
        <v>390</v>
      </c>
    </row>
    <row r="323" spans="1:12">
      <c r="A323" s="251">
        <v>410</v>
      </c>
      <c r="B323" s="252" t="s">
        <v>3377</v>
      </c>
      <c r="C323" s="251" t="s">
        <v>3378</v>
      </c>
      <c r="D323" s="251">
        <v>124</v>
      </c>
      <c r="E323" s="251">
        <v>280</v>
      </c>
      <c r="F323" s="252">
        <v>390</v>
      </c>
      <c r="G323" s="251">
        <v>109200</v>
      </c>
      <c r="H323" s="251">
        <v>48360</v>
      </c>
      <c r="I323" s="251">
        <v>60840</v>
      </c>
      <c r="J323" s="251">
        <v>20</v>
      </c>
      <c r="K323" s="251" t="s">
        <v>1358</v>
      </c>
      <c r="L323" s="251">
        <v>390</v>
      </c>
    </row>
    <row r="324" spans="1:12">
      <c r="A324" s="251">
        <v>567</v>
      </c>
      <c r="B324" s="252" t="s">
        <v>3544</v>
      </c>
      <c r="C324" s="251" t="s">
        <v>3545</v>
      </c>
      <c r="D324" s="251">
        <v>65</v>
      </c>
      <c r="E324" s="251">
        <v>76.102599999999995</v>
      </c>
      <c r="F324" s="252">
        <v>390</v>
      </c>
      <c r="G324" s="251">
        <v>29680</v>
      </c>
      <c r="H324" s="251">
        <v>25350</v>
      </c>
      <c r="I324" s="251">
        <v>4330</v>
      </c>
      <c r="J324" s="251">
        <v>9</v>
      </c>
      <c r="K324" s="251" t="s">
        <v>1358</v>
      </c>
      <c r="L324" s="251">
        <v>390</v>
      </c>
    </row>
    <row r="325" spans="1:12">
      <c r="A325" s="251">
        <v>215</v>
      </c>
      <c r="B325" s="252" t="s">
        <v>963</v>
      </c>
      <c r="C325" s="251" t="s">
        <v>3135</v>
      </c>
      <c r="D325" s="251">
        <v>573</v>
      </c>
      <c r="E325" s="251">
        <v>1221.2191</v>
      </c>
      <c r="F325" s="252">
        <v>388</v>
      </c>
      <c r="G325" s="251">
        <v>473833</v>
      </c>
      <c r="H325" s="251">
        <v>222324</v>
      </c>
      <c r="I325" s="251">
        <v>251509</v>
      </c>
      <c r="J325" s="251">
        <v>77</v>
      </c>
      <c r="K325" s="251" t="s">
        <v>1358</v>
      </c>
      <c r="L325" s="251">
        <v>388</v>
      </c>
    </row>
    <row r="326" spans="1:12">
      <c r="A326" s="251">
        <v>393</v>
      </c>
      <c r="B326" s="252" t="s">
        <v>450</v>
      </c>
      <c r="C326" s="251" t="s">
        <v>3393</v>
      </c>
      <c r="D326" s="251">
        <v>264</v>
      </c>
      <c r="E326" s="251">
        <v>315.6309</v>
      </c>
      <c r="F326" s="252">
        <v>382</v>
      </c>
      <c r="G326" s="251">
        <v>120571</v>
      </c>
      <c r="H326" s="251">
        <v>100848</v>
      </c>
      <c r="I326" s="251">
        <v>19723</v>
      </c>
      <c r="J326" s="251">
        <v>71</v>
      </c>
      <c r="K326" s="251" t="s">
        <v>1358</v>
      </c>
      <c r="L326" s="251">
        <v>382</v>
      </c>
    </row>
    <row r="327" spans="1:12">
      <c r="A327" s="251">
        <v>310</v>
      </c>
      <c r="B327" s="252" t="s">
        <v>872</v>
      </c>
      <c r="C327" s="251" t="s">
        <v>3478</v>
      </c>
      <c r="D327" s="251">
        <v>277</v>
      </c>
      <c r="E327" s="251">
        <v>561.75660000000005</v>
      </c>
      <c r="F327" s="252">
        <v>378</v>
      </c>
      <c r="G327" s="251">
        <v>212344</v>
      </c>
      <c r="H327" s="251">
        <v>104706</v>
      </c>
      <c r="I327" s="251">
        <v>107638</v>
      </c>
      <c r="J327" s="251">
        <v>28</v>
      </c>
      <c r="K327" s="251" t="s">
        <v>1358</v>
      </c>
      <c r="L327" s="251">
        <v>378</v>
      </c>
    </row>
    <row r="328" spans="1:12">
      <c r="A328" s="251">
        <v>435</v>
      </c>
      <c r="B328" s="252" t="s">
        <v>3753</v>
      </c>
      <c r="C328" s="251" t="s">
        <v>3854</v>
      </c>
      <c r="D328" s="251">
        <v>111</v>
      </c>
      <c r="E328" s="251">
        <v>223.42779999999999</v>
      </c>
      <c r="F328" s="252">
        <v>374</v>
      </c>
      <c r="G328" s="251">
        <v>83562</v>
      </c>
      <c r="H328" s="251">
        <v>41514</v>
      </c>
      <c r="I328" s="251">
        <v>42048</v>
      </c>
      <c r="J328" s="251">
        <v>27</v>
      </c>
      <c r="K328" s="251" t="s">
        <v>1358</v>
      </c>
      <c r="L328" s="251">
        <v>374</v>
      </c>
    </row>
    <row r="329" spans="1:12">
      <c r="A329" s="251">
        <v>221</v>
      </c>
      <c r="B329" s="252" t="s">
        <v>268</v>
      </c>
      <c r="C329" s="251" t="s">
        <v>3195</v>
      </c>
      <c r="D329" s="251">
        <v>344</v>
      </c>
      <c r="E329" s="251">
        <v>1199.0761</v>
      </c>
      <c r="F329" s="252">
        <v>368</v>
      </c>
      <c r="G329" s="251">
        <v>441260</v>
      </c>
      <c r="H329" s="251">
        <v>126592</v>
      </c>
      <c r="I329" s="251">
        <v>314668</v>
      </c>
      <c r="J329" s="251">
        <v>59</v>
      </c>
      <c r="K329" s="251" t="s">
        <v>1358</v>
      </c>
      <c r="L329" s="251">
        <v>368</v>
      </c>
    </row>
    <row r="330" spans="1:12">
      <c r="A330" s="251">
        <v>353</v>
      </c>
      <c r="B330" s="252" t="s">
        <v>408</v>
      </c>
      <c r="C330" s="251" t="s">
        <v>3429</v>
      </c>
      <c r="D330" s="251">
        <v>230</v>
      </c>
      <c r="E330" s="251">
        <v>450.61709999999999</v>
      </c>
      <c r="F330" s="252">
        <v>363</v>
      </c>
      <c r="G330" s="251">
        <v>163574</v>
      </c>
      <c r="H330" s="251">
        <v>83490</v>
      </c>
      <c r="I330" s="251">
        <v>80084</v>
      </c>
      <c r="J330" s="251">
        <v>18</v>
      </c>
      <c r="K330" s="251" t="s">
        <v>1358</v>
      </c>
      <c r="L330" s="251">
        <v>363</v>
      </c>
    </row>
    <row r="331" spans="1:12">
      <c r="A331" s="251">
        <v>327</v>
      </c>
      <c r="B331" s="252" t="s">
        <v>1014</v>
      </c>
      <c r="C331" s="251" t="s">
        <v>3209</v>
      </c>
      <c r="D331" s="251">
        <v>432</v>
      </c>
      <c r="E331" s="251">
        <v>538.37080000000003</v>
      </c>
      <c r="F331" s="252">
        <v>356</v>
      </c>
      <c r="G331" s="251">
        <v>191660</v>
      </c>
      <c r="H331" s="251">
        <v>153792</v>
      </c>
      <c r="I331" s="251">
        <v>37868</v>
      </c>
      <c r="J331" s="251">
        <v>25</v>
      </c>
      <c r="K331" s="251" t="s">
        <v>1358</v>
      </c>
      <c r="L331" s="251">
        <v>356</v>
      </c>
    </row>
    <row r="332" spans="1:12">
      <c r="A332" s="251">
        <v>168</v>
      </c>
      <c r="B332" s="252" t="s">
        <v>535</v>
      </c>
      <c r="C332" s="251" t="s">
        <v>3213</v>
      </c>
      <c r="D332" s="251">
        <v>645</v>
      </c>
      <c r="E332" s="251">
        <v>1870.1577</v>
      </c>
      <c r="F332" s="252">
        <v>355</v>
      </c>
      <c r="G332" s="251">
        <v>663906</v>
      </c>
      <c r="H332" s="251">
        <v>228975</v>
      </c>
      <c r="I332" s="251">
        <v>434931</v>
      </c>
      <c r="J332" s="251">
        <v>55</v>
      </c>
      <c r="K332" s="251" t="s">
        <v>1358</v>
      </c>
      <c r="L332" s="251">
        <v>355</v>
      </c>
    </row>
    <row r="333" spans="1:12">
      <c r="A333" s="251">
        <v>292</v>
      </c>
      <c r="B333" s="252" t="s">
        <v>545</v>
      </c>
      <c r="C333" s="251" t="s">
        <v>3230</v>
      </c>
      <c r="D333" s="251">
        <v>396</v>
      </c>
      <c r="E333" s="251">
        <v>705.50289999999995</v>
      </c>
      <c r="F333" s="252">
        <v>350</v>
      </c>
      <c r="G333" s="251">
        <v>246926</v>
      </c>
      <c r="H333" s="251">
        <v>138600</v>
      </c>
      <c r="I333" s="251">
        <v>108326</v>
      </c>
      <c r="J333" s="251">
        <v>48</v>
      </c>
      <c r="K333" s="251" t="s">
        <v>1358</v>
      </c>
      <c r="L333" s="251">
        <v>350</v>
      </c>
    </row>
    <row r="334" spans="1:12">
      <c r="A334" s="251">
        <v>322</v>
      </c>
      <c r="B334" s="252" t="s">
        <v>868</v>
      </c>
      <c r="C334" s="251" t="s">
        <v>3656</v>
      </c>
      <c r="D334" s="251">
        <v>311</v>
      </c>
      <c r="E334" s="251">
        <v>575.47410000000002</v>
      </c>
      <c r="F334" s="252">
        <v>348</v>
      </c>
      <c r="G334" s="251">
        <v>200265</v>
      </c>
      <c r="H334" s="251">
        <v>108228</v>
      </c>
      <c r="I334" s="251">
        <v>92037</v>
      </c>
      <c r="J334" s="251">
        <v>21</v>
      </c>
      <c r="K334" s="251" t="s">
        <v>1358</v>
      </c>
      <c r="L334" s="251">
        <v>348</v>
      </c>
    </row>
    <row r="335" spans="1:12">
      <c r="A335" s="251">
        <v>430</v>
      </c>
      <c r="B335" s="252" t="s">
        <v>413</v>
      </c>
      <c r="C335" s="251" t="s">
        <v>3416</v>
      </c>
      <c r="D335" s="251">
        <v>169</v>
      </c>
      <c r="E335" s="251">
        <v>260.25299999999999</v>
      </c>
      <c r="F335" s="252">
        <v>336</v>
      </c>
      <c r="G335" s="251">
        <v>87445</v>
      </c>
      <c r="H335" s="251">
        <v>56784</v>
      </c>
      <c r="I335" s="251">
        <v>30661</v>
      </c>
      <c r="J335" s="251">
        <v>69</v>
      </c>
      <c r="K335" s="251" t="s">
        <v>1358</v>
      </c>
      <c r="L335" s="251">
        <v>336</v>
      </c>
    </row>
    <row r="336" spans="1:12">
      <c r="A336" s="251">
        <v>486</v>
      </c>
      <c r="B336" s="252" t="s">
        <v>491</v>
      </c>
      <c r="C336" s="251" t="s">
        <v>3430</v>
      </c>
      <c r="D336" s="251">
        <v>137</v>
      </c>
      <c r="E336" s="251">
        <v>172.66069999999999</v>
      </c>
      <c r="F336" s="252">
        <v>333</v>
      </c>
      <c r="G336" s="251">
        <v>57496</v>
      </c>
      <c r="H336" s="251">
        <v>45621</v>
      </c>
      <c r="I336" s="251">
        <v>11875</v>
      </c>
      <c r="J336" s="251">
        <v>44</v>
      </c>
      <c r="K336" s="251" t="s">
        <v>1358</v>
      </c>
      <c r="L336" s="251">
        <v>333</v>
      </c>
    </row>
    <row r="337" spans="1:12">
      <c r="A337" s="251">
        <v>411</v>
      </c>
      <c r="B337" s="252" t="s">
        <v>889</v>
      </c>
      <c r="C337" s="251" t="s">
        <v>3374</v>
      </c>
      <c r="D337" s="251">
        <v>191</v>
      </c>
      <c r="E337" s="251">
        <v>330</v>
      </c>
      <c r="F337" s="252">
        <v>330</v>
      </c>
      <c r="G337" s="251">
        <v>108900</v>
      </c>
      <c r="H337" s="251">
        <v>63030</v>
      </c>
      <c r="I337" s="251">
        <v>45870</v>
      </c>
      <c r="J337" s="251">
        <v>20</v>
      </c>
      <c r="K337" s="251" t="s">
        <v>1358</v>
      </c>
      <c r="L337" s="251">
        <v>330</v>
      </c>
    </row>
    <row r="338" spans="1:12">
      <c r="A338" s="251">
        <v>339</v>
      </c>
      <c r="B338" s="252" t="s">
        <v>2741</v>
      </c>
      <c r="C338" s="251" t="s">
        <v>3402</v>
      </c>
      <c r="D338" s="251">
        <v>309</v>
      </c>
      <c r="E338" s="251">
        <v>549.4529</v>
      </c>
      <c r="F338" s="252">
        <v>329</v>
      </c>
      <c r="G338" s="251">
        <v>180770</v>
      </c>
      <c r="H338" s="251">
        <v>101661</v>
      </c>
      <c r="I338" s="251">
        <v>79109</v>
      </c>
      <c r="J338" s="251">
        <v>13</v>
      </c>
      <c r="K338" s="251" t="s">
        <v>1358</v>
      </c>
      <c r="L338" s="251">
        <v>329</v>
      </c>
    </row>
    <row r="339" spans="1:12">
      <c r="A339" s="251">
        <v>144</v>
      </c>
      <c r="B339" s="252" t="s">
        <v>2863</v>
      </c>
      <c r="C339" s="251" t="s">
        <v>3174</v>
      </c>
      <c r="D339" s="251">
        <v>1353</v>
      </c>
      <c r="E339" s="251">
        <v>2728.0708</v>
      </c>
      <c r="F339" s="252">
        <v>325</v>
      </c>
      <c r="G339" s="251">
        <v>886623</v>
      </c>
      <c r="H339" s="251">
        <v>439725</v>
      </c>
      <c r="I339" s="251">
        <v>446898</v>
      </c>
      <c r="J339" s="251">
        <v>22</v>
      </c>
      <c r="K339" s="251" t="s">
        <v>1358</v>
      </c>
      <c r="L339" s="251">
        <v>325</v>
      </c>
    </row>
    <row r="340" spans="1:12">
      <c r="A340" s="251">
        <v>439</v>
      </c>
      <c r="B340" s="252" t="s">
        <v>1017</v>
      </c>
      <c r="C340" s="251" t="s">
        <v>3281</v>
      </c>
      <c r="D340" s="251">
        <v>531</v>
      </c>
      <c r="E340" s="251">
        <v>250.53540000000001</v>
      </c>
      <c r="F340" s="252">
        <v>325</v>
      </c>
      <c r="G340" s="251">
        <v>81424</v>
      </c>
      <c r="H340" s="251">
        <v>172575</v>
      </c>
      <c r="I340" s="251">
        <v>-91151</v>
      </c>
      <c r="J340" s="251">
        <v>24</v>
      </c>
      <c r="K340" s="251" t="s">
        <v>1358</v>
      </c>
      <c r="L340" s="251">
        <v>325</v>
      </c>
    </row>
    <row r="341" spans="1:12">
      <c r="A341" s="251">
        <v>490</v>
      </c>
      <c r="B341" s="252" t="s">
        <v>756</v>
      </c>
      <c r="C341" s="251" t="s">
        <v>3121</v>
      </c>
      <c r="D341" s="251">
        <v>145</v>
      </c>
      <c r="E341" s="251">
        <v>170.36</v>
      </c>
      <c r="F341" s="252">
        <v>325</v>
      </c>
      <c r="G341" s="251">
        <v>55367</v>
      </c>
      <c r="H341" s="251">
        <v>47125</v>
      </c>
      <c r="I341" s="251">
        <v>8242</v>
      </c>
      <c r="J341" s="251">
        <v>37</v>
      </c>
      <c r="K341" s="251" t="s">
        <v>1358</v>
      </c>
      <c r="L341" s="251">
        <v>325</v>
      </c>
    </row>
    <row r="342" spans="1:12">
      <c r="A342" s="251">
        <v>404</v>
      </c>
      <c r="B342" s="252" t="s">
        <v>693</v>
      </c>
      <c r="C342" s="251" t="s">
        <v>3244</v>
      </c>
      <c r="D342" s="251">
        <v>192</v>
      </c>
      <c r="E342" s="251">
        <v>344.9074</v>
      </c>
      <c r="F342" s="252">
        <v>324</v>
      </c>
      <c r="G342" s="251">
        <v>111750</v>
      </c>
      <c r="H342" s="251">
        <v>62208</v>
      </c>
      <c r="I342" s="251">
        <v>49542</v>
      </c>
      <c r="J342" s="251">
        <v>11</v>
      </c>
      <c r="K342" s="251" t="s">
        <v>1358</v>
      </c>
      <c r="L342" s="251">
        <v>324</v>
      </c>
    </row>
    <row r="343" spans="1:12">
      <c r="A343" s="251">
        <v>508</v>
      </c>
      <c r="B343" s="252" t="s">
        <v>2740</v>
      </c>
      <c r="C343" s="251" t="s">
        <v>3241</v>
      </c>
      <c r="D343" s="251">
        <v>0</v>
      </c>
      <c r="E343" s="251">
        <v>147.22219999999999</v>
      </c>
      <c r="F343" s="252">
        <v>324</v>
      </c>
      <c r="G343" s="251">
        <v>47700</v>
      </c>
      <c r="H343" s="251">
        <v>0</v>
      </c>
      <c r="I343" s="251">
        <v>47700</v>
      </c>
      <c r="J343" s="251">
        <v>6</v>
      </c>
      <c r="K343" s="251" t="s">
        <v>1358</v>
      </c>
      <c r="L343" s="251">
        <v>324</v>
      </c>
    </row>
    <row r="344" spans="1:12">
      <c r="A344" s="251">
        <v>407</v>
      </c>
      <c r="B344" s="252" t="s">
        <v>3978</v>
      </c>
      <c r="C344" s="251" t="s">
        <v>3979</v>
      </c>
      <c r="D344" s="251">
        <v>193</v>
      </c>
      <c r="E344" s="251">
        <v>344</v>
      </c>
      <c r="F344" s="252">
        <v>322</v>
      </c>
      <c r="G344" s="251">
        <v>110768</v>
      </c>
      <c r="H344" s="251">
        <v>62146</v>
      </c>
      <c r="I344" s="251">
        <v>48622</v>
      </c>
      <c r="J344" s="251">
        <v>3</v>
      </c>
      <c r="K344" s="251" t="s">
        <v>1358</v>
      </c>
      <c r="L344" s="251">
        <v>322</v>
      </c>
    </row>
    <row r="345" spans="1:12">
      <c r="A345" s="251">
        <v>408</v>
      </c>
      <c r="B345" s="252" t="s">
        <v>3980</v>
      </c>
      <c r="C345" s="251" t="s">
        <v>3979</v>
      </c>
      <c r="D345" s="251">
        <v>193</v>
      </c>
      <c r="E345" s="251">
        <v>344</v>
      </c>
      <c r="F345" s="252">
        <v>322</v>
      </c>
      <c r="G345" s="251">
        <v>110768</v>
      </c>
      <c r="H345" s="251">
        <v>62146</v>
      </c>
      <c r="I345" s="251">
        <v>48622</v>
      </c>
      <c r="J345" s="251">
        <v>3</v>
      </c>
      <c r="K345" s="251" t="s">
        <v>1358</v>
      </c>
      <c r="L345" s="251">
        <v>322</v>
      </c>
    </row>
    <row r="346" spans="1:12">
      <c r="A346" s="251">
        <v>281</v>
      </c>
      <c r="B346" s="252" t="s">
        <v>870</v>
      </c>
      <c r="C346" s="251" t="s">
        <v>3334</v>
      </c>
      <c r="D346" s="251">
        <v>492</v>
      </c>
      <c r="E346" s="251">
        <v>895.8614</v>
      </c>
      <c r="F346" s="252">
        <v>303</v>
      </c>
      <c r="G346" s="251">
        <v>271446</v>
      </c>
      <c r="H346" s="251">
        <v>149076</v>
      </c>
      <c r="I346" s="251">
        <v>122370</v>
      </c>
      <c r="J346" s="251">
        <v>37</v>
      </c>
      <c r="K346" s="251" t="s">
        <v>1358</v>
      </c>
      <c r="L346" s="251">
        <v>303</v>
      </c>
    </row>
    <row r="347" spans="1:12">
      <c r="A347" s="251">
        <v>320</v>
      </c>
      <c r="B347" s="252" t="s">
        <v>550</v>
      </c>
      <c r="C347" s="251" t="s">
        <v>3089</v>
      </c>
      <c r="D347" s="251">
        <v>447</v>
      </c>
      <c r="E347" s="251">
        <v>664.56949999999995</v>
      </c>
      <c r="F347" s="252">
        <v>302</v>
      </c>
      <c r="G347" s="251">
        <v>200700</v>
      </c>
      <c r="H347" s="251">
        <v>134994</v>
      </c>
      <c r="I347" s="251">
        <v>65706</v>
      </c>
      <c r="J347" s="251">
        <v>27</v>
      </c>
      <c r="K347" s="251" t="s">
        <v>1358</v>
      </c>
      <c r="L347" s="251">
        <v>302</v>
      </c>
    </row>
    <row r="348" spans="1:12">
      <c r="A348" s="251">
        <v>413</v>
      </c>
      <c r="B348" s="252" t="s">
        <v>679</v>
      </c>
      <c r="C348" s="251" t="s">
        <v>3022</v>
      </c>
      <c r="D348" s="251">
        <v>245</v>
      </c>
      <c r="E348" s="251">
        <v>354.29140000000001</v>
      </c>
      <c r="F348" s="252">
        <v>302</v>
      </c>
      <c r="G348" s="251">
        <v>106996</v>
      </c>
      <c r="H348" s="251">
        <v>73990</v>
      </c>
      <c r="I348" s="251">
        <v>33006</v>
      </c>
      <c r="J348" s="251">
        <v>19</v>
      </c>
      <c r="K348" s="251" t="s">
        <v>1358</v>
      </c>
      <c r="L348" s="251">
        <v>302</v>
      </c>
    </row>
    <row r="349" spans="1:12">
      <c r="A349" s="251">
        <v>441</v>
      </c>
      <c r="B349" s="252" t="s">
        <v>3981</v>
      </c>
      <c r="C349" s="251" t="s">
        <v>3982</v>
      </c>
      <c r="D349" s="251">
        <v>163</v>
      </c>
      <c r="E349" s="251">
        <v>268</v>
      </c>
      <c r="F349" s="252">
        <v>302</v>
      </c>
      <c r="G349" s="251">
        <v>80936</v>
      </c>
      <c r="H349" s="251">
        <v>49226</v>
      </c>
      <c r="I349" s="251">
        <v>31710</v>
      </c>
      <c r="J349" s="251">
        <v>3</v>
      </c>
      <c r="K349" s="251" t="s">
        <v>1358</v>
      </c>
      <c r="L349" s="251">
        <v>302</v>
      </c>
    </row>
    <row r="350" spans="1:12">
      <c r="A350" s="251">
        <v>442</v>
      </c>
      <c r="B350" s="252" t="s">
        <v>3983</v>
      </c>
      <c r="C350" s="251" t="s">
        <v>3982</v>
      </c>
      <c r="D350" s="251">
        <v>163</v>
      </c>
      <c r="E350" s="251">
        <v>268</v>
      </c>
      <c r="F350" s="252">
        <v>302</v>
      </c>
      <c r="G350" s="251">
        <v>80936</v>
      </c>
      <c r="H350" s="251">
        <v>49226</v>
      </c>
      <c r="I350" s="251">
        <v>31710</v>
      </c>
      <c r="J350" s="251">
        <v>3</v>
      </c>
      <c r="K350" s="251" t="s">
        <v>1358</v>
      </c>
      <c r="L350" s="251">
        <v>302</v>
      </c>
    </row>
    <row r="351" spans="1:12">
      <c r="A351" s="251">
        <v>149</v>
      </c>
      <c r="B351" s="252" t="s">
        <v>389</v>
      </c>
      <c r="C351" s="251" t="s">
        <v>3254</v>
      </c>
      <c r="D351" s="251">
        <v>1589</v>
      </c>
      <c r="E351" s="251">
        <v>2785.2957000000001</v>
      </c>
      <c r="F351" s="252">
        <v>301</v>
      </c>
      <c r="G351" s="251">
        <v>838374</v>
      </c>
      <c r="H351" s="251">
        <v>478289</v>
      </c>
      <c r="I351" s="251">
        <v>360085</v>
      </c>
      <c r="J351" s="251">
        <v>53</v>
      </c>
      <c r="K351" s="251" t="s">
        <v>1358</v>
      </c>
      <c r="L351" s="251">
        <v>301</v>
      </c>
    </row>
    <row r="352" spans="1:12">
      <c r="A352" s="251">
        <v>450</v>
      </c>
      <c r="B352" s="252" t="s">
        <v>2752</v>
      </c>
      <c r="C352" s="251" t="s">
        <v>3355</v>
      </c>
      <c r="D352" s="251">
        <v>210</v>
      </c>
      <c r="E352" s="251">
        <v>253.15610000000001</v>
      </c>
      <c r="F352" s="252">
        <v>301</v>
      </c>
      <c r="G352" s="251">
        <v>76200</v>
      </c>
      <c r="H352" s="251">
        <v>63210</v>
      </c>
      <c r="I352" s="251">
        <v>12990</v>
      </c>
      <c r="J352" s="251">
        <v>4</v>
      </c>
      <c r="K352" s="251" t="s">
        <v>1358</v>
      </c>
      <c r="L352" s="251">
        <v>301</v>
      </c>
    </row>
    <row r="353" spans="1:12">
      <c r="A353" s="251">
        <v>305</v>
      </c>
      <c r="B353" s="252" t="s">
        <v>2989</v>
      </c>
      <c r="C353" s="251" t="s">
        <v>3148</v>
      </c>
      <c r="D353" s="251">
        <v>428</v>
      </c>
      <c r="E353" s="251">
        <v>751.16780000000006</v>
      </c>
      <c r="F353" s="252">
        <v>298</v>
      </c>
      <c r="G353" s="251">
        <v>223848</v>
      </c>
      <c r="H353" s="251">
        <v>127544</v>
      </c>
      <c r="I353" s="251">
        <v>96304</v>
      </c>
      <c r="J353" s="251">
        <v>26</v>
      </c>
      <c r="K353" s="251" t="s">
        <v>1358</v>
      </c>
      <c r="L353" s="251">
        <v>298</v>
      </c>
    </row>
    <row r="354" spans="1:12">
      <c r="A354" s="251">
        <v>329</v>
      </c>
      <c r="B354" s="252" t="s">
        <v>697</v>
      </c>
      <c r="C354" s="251" t="s">
        <v>3222</v>
      </c>
      <c r="D354" s="251">
        <v>442</v>
      </c>
      <c r="E354" s="251">
        <v>647.99310000000003</v>
      </c>
      <c r="F354" s="252">
        <v>290</v>
      </c>
      <c r="G354" s="251">
        <v>187918</v>
      </c>
      <c r="H354" s="251">
        <v>128180</v>
      </c>
      <c r="I354" s="251">
        <v>59738</v>
      </c>
      <c r="J354" s="251">
        <v>44</v>
      </c>
      <c r="K354" s="251" t="s">
        <v>1358</v>
      </c>
      <c r="L354" s="251">
        <v>290</v>
      </c>
    </row>
    <row r="355" spans="1:12">
      <c r="A355" s="251">
        <v>352</v>
      </c>
      <c r="B355" s="252" t="s">
        <v>425</v>
      </c>
      <c r="C355" s="251" t="s">
        <v>3327</v>
      </c>
      <c r="D355" s="251">
        <v>301</v>
      </c>
      <c r="E355" s="251">
        <v>578.1463</v>
      </c>
      <c r="F355" s="252">
        <v>287</v>
      </c>
      <c r="G355" s="251">
        <v>165928</v>
      </c>
      <c r="H355" s="251">
        <v>86387</v>
      </c>
      <c r="I355" s="251">
        <v>79541</v>
      </c>
      <c r="J355" s="251">
        <v>54</v>
      </c>
      <c r="K355" s="251" t="s">
        <v>1358</v>
      </c>
      <c r="L355" s="251">
        <v>287</v>
      </c>
    </row>
    <row r="356" spans="1:12">
      <c r="A356" s="251">
        <v>551</v>
      </c>
      <c r="B356" s="252" t="s">
        <v>808</v>
      </c>
      <c r="C356" s="251" t="s">
        <v>3221</v>
      </c>
      <c r="D356" s="251">
        <v>204</v>
      </c>
      <c r="E356" s="251">
        <v>113.16719999999999</v>
      </c>
      <c r="F356" s="252">
        <v>287</v>
      </c>
      <c r="G356" s="251">
        <v>32479</v>
      </c>
      <c r="H356" s="251">
        <v>58548</v>
      </c>
      <c r="I356" s="251">
        <v>-26069</v>
      </c>
      <c r="J356" s="251">
        <v>42</v>
      </c>
      <c r="K356" s="251" t="s">
        <v>1358</v>
      </c>
      <c r="L356" s="251">
        <v>287</v>
      </c>
    </row>
    <row r="357" spans="1:12">
      <c r="A357" s="251">
        <v>462</v>
      </c>
      <c r="B357" s="252" t="s">
        <v>2979</v>
      </c>
      <c r="C357" s="251" t="s">
        <v>3498</v>
      </c>
      <c r="D357" s="251">
        <v>199</v>
      </c>
      <c r="E357" s="251">
        <v>249</v>
      </c>
      <c r="F357" s="252">
        <v>282</v>
      </c>
      <c r="G357" s="251">
        <v>70218</v>
      </c>
      <c r="H357" s="251">
        <v>56118</v>
      </c>
      <c r="I357" s="251">
        <v>14100</v>
      </c>
      <c r="J357" s="251">
        <v>16</v>
      </c>
      <c r="K357" s="251" t="s">
        <v>1358</v>
      </c>
      <c r="L357" s="251">
        <v>282</v>
      </c>
    </row>
    <row r="358" spans="1:12">
      <c r="A358" s="251">
        <v>264</v>
      </c>
      <c r="B358" s="252">
        <v>414210123</v>
      </c>
      <c r="C358" s="251" t="s">
        <v>3271</v>
      </c>
      <c r="D358" s="251">
        <v>466</v>
      </c>
      <c r="E358" s="251">
        <v>1140</v>
      </c>
      <c r="F358" s="252">
        <v>280</v>
      </c>
      <c r="G358" s="251">
        <v>319200</v>
      </c>
      <c r="H358" s="251">
        <v>130480</v>
      </c>
      <c r="I358" s="251">
        <v>188720</v>
      </c>
      <c r="J358" s="251">
        <v>15</v>
      </c>
      <c r="K358" s="251" t="s">
        <v>1358</v>
      </c>
      <c r="L358" s="251">
        <v>280</v>
      </c>
    </row>
    <row r="359" spans="1:12">
      <c r="A359" s="251">
        <v>263</v>
      </c>
      <c r="B359" s="252" t="s">
        <v>694</v>
      </c>
      <c r="C359" s="251" t="s">
        <v>3293</v>
      </c>
      <c r="D359" s="251">
        <v>597</v>
      </c>
      <c r="E359" s="251">
        <v>1174.5018</v>
      </c>
      <c r="F359" s="252">
        <v>275</v>
      </c>
      <c r="G359" s="251">
        <v>322988</v>
      </c>
      <c r="H359" s="251">
        <v>164175</v>
      </c>
      <c r="I359" s="251">
        <v>158813</v>
      </c>
      <c r="J359" s="251">
        <v>28</v>
      </c>
      <c r="K359" s="251" t="s">
        <v>1358</v>
      </c>
      <c r="L359" s="251">
        <v>275</v>
      </c>
    </row>
    <row r="360" spans="1:12">
      <c r="A360" s="251">
        <v>289</v>
      </c>
      <c r="B360" s="252" t="s">
        <v>2995</v>
      </c>
      <c r="C360" s="251" t="s">
        <v>3280</v>
      </c>
      <c r="D360" s="251">
        <v>509</v>
      </c>
      <c r="E360" s="251">
        <v>903.58180000000004</v>
      </c>
      <c r="F360" s="252">
        <v>275</v>
      </c>
      <c r="G360" s="251">
        <v>248485</v>
      </c>
      <c r="H360" s="251">
        <v>139975</v>
      </c>
      <c r="I360" s="251">
        <v>108510</v>
      </c>
      <c r="J360" s="251">
        <v>20</v>
      </c>
      <c r="K360" s="251" t="s">
        <v>1358</v>
      </c>
      <c r="L360" s="251">
        <v>275</v>
      </c>
    </row>
    <row r="361" spans="1:12">
      <c r="A361" s="251">
        <v>399</v>
      </c>
      <c r="B361" s="252" t="s">
        <v>680</v>
      </c>
      <c r="C361" s="251" t="s">
        <v>3192</v>
      </c>
      <c r="D361" s="251">
        <v>317</v>
      </c>
      <c r="E361" s="251">
        <v>422.98910000000001</v>
      </c>
      <c r="F361" s="252">
        <v>275</v>
      </c>
      <c r="G361" s="251">
        <v>116322</v>
      </c>
      <c r="H361" s="251">
        <v>87175</v>
      </c>
      <c r="I361" s="251">
        <v>29147</v>
      </c>
      <c r="J361" s="251">
        <v>20</v>
      </c>
      <c r="K361" s="251" t="s">
        <v>1358</v>
      </c>
      <c r="L361" s="251">
        <v>275</v>
      </c>
    </row>
    <row r="362" spans="1:12">
      <c r="A362" s="251">
        <v>314</v>
      </c>
      <c r="B362" s="252" t="s">
        <v>348</v>
      </c>
      <c r="C362" s="251" t="s">
        <v>3298</v>
      </c>
      <c r="D362" s="251">
        <v>516</v>
      </c>
      <c r="E362" s="251">
        <v>762.53480000000002</v>
      </c>
      <c r="F362" s="252">
        <v>273</v>
      </c>
      <c r="G362" s="251">
        <v>208172</v>
      </c>
      <c r="H362" s="251">
        <v>140868</v>
      </c>
      <c r="I362" s="251">
        <v>67304</v>
      </c>
      <c r="J362" s="251">
        <v>14</v>
      </c>
      <c r="K362" s="251" t="s">
        <v>1358</v>
      </c>
      <c r="L362" s="251">
        <v>273</v>
      </c>
    </row>
    <row r="363" spans="1:12">
      <c r="A363" s="251">
        <v>469</v>
      </c>
      <c r="B363" s="252" t="s">
        <v>2977</v>
      </c>
      <c r="C363" s="251" t="s">
        <v>3510</v>
      </c>
      <c r="D363" s="251">
        <v>199</v>
      </c>
      <c r="E363" s="251">
        <v>249</v>
      </c>
      <c r="F363" s="252">
        <v>271</v>
      </c>
      <c r="G363" s="251">
        <v>67479</v>
      </c>
      <c r="H363" s="251">
        <v>53929</v>
      </c>
      <c r="I363" s="251">
        <v>13550</v>
      </c>
      <c r="J363" s="251">
        <v>18</v>
      </c>
      <c r="K363" s="251" t="s">
        <v>1358</v>
      </c>
      <c r="L363" s="251">
        <v>271</v>
      </c>
    </row>
    <row r="364" spans="1:12">
      <c r="A364" s="251">
        <v>224</v>
      </c>
      <c r="B364" s="252" t="s">
        <v>3206</v>
      </c>
      <c r="C364" s="251" t="s">
        <v>3207</v>
      </c>
      <c r="D364" s="251">
        <v>741</v>
      </c>
      <c r="E364" s="251">
        <v>1600</v>
      </c>
      <c r="F364" s="252">
        <v>270</v>
      </c>
      <c r="G364" s="251">
        <v>432000</v>
      </c>
      <c r="H364" s="251">
        <v>200070</v>
      </c>
      <c r="I364" s="251">
        <v>231930</v>
      </c>
      <c r="J364" s="251">
        <v>3</v>
      </c>
      <c r="K364" s="251" t="s">
        <v>1358</v>
      </c>
      <c r="L364" s="251">
        <v>270</v>
      </c>
    </row>
    <row r="365" spans="1:12">
      <c r="A365" s="251">
        <v>346</v>
      </c>
      <c r="B365" s="252" t="s">
        <v>682</v>
      </c>
      <c r="C365" s="251" t="s">
        <v>3362</v>
      </c>
      <c r="D365" s="251">
        <v>314</v>
      </c>
      <c r="E365" s="251">
        <v>633.69259999999997</v>
      </c>
      <c r="F365" s="252">
        <v>270</v>
      </c>
      <c r="G365" s="251">
        <v>171097</v>
      </c>
      <c r="H365" s="251">
        <v>84780</v>
      </c>
      <c r="I365" s="251">
        <v>86317</v>
      </c>
      <c r="J365" s="251">
        <v>29</v>
      </c>
      <c r="K365" s="251" t="s">
        <v>1358</v>
      </c>
      <c r="L365" s="251">
        <v>270</v>
      </c>
    </row>
    <row r="366" spans="1:12">
      <c r="A366" s="251">
        <v>225</v>
      </c>
      <c r="B366" s="252" t="s">
        <v>731</v>
      </c>
      <c r="C366" s="251" t="s">
        <v>3156</v>
      </c>
      <c r="D366" s="251">
        <v>819</v>
      </c>
      <c r="E366" s="251">
        <v>1599.2788</v>
      </c>
      <c r="F366" s="252">
        <v>269</v>
      </c>
      <c r="G366" s="251">
        <v>430206</v>
      </c>
      <c r="H366" s="251">
        <v>220311</v>
      </c>
      <c r="I366" s="251">
        <v>209895</v>
      </c>
      <c r="J366" s="251">
        <v>78</v>
      </c>
      <c r="K366" s="251" t="s">
        <v>1358</v>
      </c>
      <c r="L366" s="251">
        <v>269</v>
      </c>
    </row>
    <row r="367" spans="1:12">
      <c r="A367" s="251">
        <v>485</v>
      </c>
      <c r="B367" s="252" t="s">
        <v>419</v>
      </c>
      <c r="C367" s="251" t="s">
        <v>3433</v>
      </c>
      <c r="D367" s="251">
        <v>125</v>
      </c>
      <c r="E367" s="251">
        <v>215.27879999999999</v>
      </c>
      <c r="F367" s="252">
        <v>269</v>
      </c>
      <c r="G367" s="251">
        <v>57910</v>
      </c>
      <c r="H367" s="251">
        <v>33625</v>
      </c>
      <c r="I367" s="251">
        <v>24285</v>
      </c>
      <c r="J367" s="251">
        <v>48</v>
      </c>
      <c r="K367" s="251" t="s">
        <v>1358</v>
      </c>
      <c r="L367" s="251">
        <v>269</v>
      </c>
    </row>
    <row r="368" spans="1:12">
      <c r="A368" s="251">
        <v>270</v>
      </c>
      <c r="B368" s="252" t="s">
        <v>913</v>
      </c>
      <c r="C368" s="251" t="s">
        <v>3239</v>
      </c>
      <c r="D368" s="251">
        <v>740</v>
      </c>
      <c r="E368" s="251">
        <v>1114.1418000000001</v>
      </c>
      <c r="F368" s="252">
        <v>268</v>
      </c>
      <c r="G368" s="251">
        <v>298590</v>
      </c>
      <c r="H368" s="251">
        <v>198320</v>
      </c>
      <c r="I368" s="251">
        <v>100270</v>
      </c>
      <c r="J368" s="251">
        <v>35</v>
      </c>
      <c r="K368" s="251" t="s">
        <v>1358</v>
      </c>
      <c r="L368" s="251">
        <v>268</v>
      </c>
    </row>
    <row r="369" spans="1:12">
      <c r="A369" s="251">
        <v>566</v>
      </c>
      <c r="B369" s="252" t="s">
        <v>922</v>
      </c>
      <c r="C369" s="251" t="s">
        <v>3450</v>
      </c>
      <c r="D369" s="251">
        <v>74</v>
      </c>
      <c r="E369" s="251">
        <v>112.297</v>
      </c>
      <c r="F369" s="252">
        <v>266</v>
      </c>
      <c r="G369" s="251">
        <v>29871</v>
      </c>
      <c r="H369" s="251">
        <v>19684</v>
      </c>
      <c r="I369" s="251">
        <v>10187</v>
      </c>
      <c r="J369" s="251">
        <v>63</v>
      </c>
      <c r="K369" s="251" t="s">
        <v>1358</v>
      </c>
      <c r="L369" s="251">
        <v>266</v>
      </c>
    </row>
    <row r="370" spans="1:12">
      <c r="A370" s="251">
        <v>232</v>
      </c>
      <c r="B370" s="252" t="s">
        <v>1290</v>
      </c>
      <c r="C370" s="251" t="s">
        <v>3185</v>
      </c>
      <c r="D370" s="251">
        <v>1321</v>
      </c>
      <c r="E370" s="251">
        <v>1569.1603</v>
      </c>
      <c r="F370" s="252">
        <v>262</v>
      </c>
      <c r="G370" s="251">
        <v>411120</v>
      </c>
      <c r="H370" s="251">
        <v>346102</v>
      </c>
      <c r="I370" s="251">
        <v>65018</v>
      </c>
      <c r="J370" s="251">
        <v>25</v>
      </c>
      <c r="K370" s="251" t="s">
        <v>1358</v>
      </c>
      <c r="L370" s="251">
        <v>262</v>
      </c>
    </row>
    <row r="371" spans="1:12">
      <c r="A371" s="251">
        <v>207</v>
      </c>
      <c r="B371" s="252" t="s">
        <v>3950</v>
      </c>
      <c r="C371" s="251" t="s">
        <v>3984</v>
      </c>
      <c r="D371" s="251">
        <v>1062</v>
      </c>
      <c r="E371" s="251">
        <v>1936.1839</v>
      </c>
      <c r="F371" s="252">
        <v>261</v>
      </c>
      <c r="G371" s="251">
        <v>505344</v>
      </c>
      <c r="H371" s="251">
        <v>277182</v>
      </c>
      <c r="I371" s="251">
        <v>228162</v>
      </c>
      <c r="J371" s="251">
        <v>7</v>
      </c>
      <c r="K371" s="251" t="s">
        <v>1358</v>
      </c>
      <c r="L371" s="251">
        <v>261</v>
      </c>
    </row>
    <row r="372" spans="1:12">
      <c r="A372" s="251">
        <v>355</v>
      </c>
      <c r="B372" s="252" t="s">
        <v>489</v>
      </c>
      <c r="C372" s="251" t="s">
        <v>3314</v>
      </c>
      <c r="D372" s="251">
        <v>265</v>
      </c>
      <c r="E372" s="251">
        <v>582.01149999999996</v>
      </c>
      <c r="F372" s="252">
        <v>261</v>
      </c>
      <c r="G372" s="251">
        <v>151905</v>
      </c>
      <c r="H372" s="251">
        <v>69165</v>
      </c>
      <c r="I372" s="251">
        <v>82740</v>
      </c>
      <c r="J372" s="251">
        <v>41</v>
      </c>
      <c r="K372" s="251" t="s">
        <v>1358</v>
      </c>
      <c r="L372" s="251">
        <v>261</v>
      </c>
    </row>
    <row r="373" spans="1:12">
      <c r="A373" s="251">
        <v>237</v>
      </c>
      <c r="B373" s="252" t="s">
        <v>297</v>
      </c>
      <c r="C373" s="251" t="s">
        <v>3291</v>
      </c>
      <c r="D373" s="251">
        <v>505</v>
      </c>
      <c r="E373" s="251">
        <v>1529.7538</v>
      </c>
      <c r="F373" s="252">
        <v>260</v>
      </c>
      <c r="G373" s="251">
        <v>397736</v>
      </c>
      <c r="H373" s="251">
        <v>131300</v>
      </c>
      <c r="I373" s="251">
        <v>266436</v>
      </c>
      <c r="J373" s="251">
        <v>21</v>
      </c>
      <c r="K373" s="251" t="s">
        <v>1358</v>
      </c>
      <c r="L373" s="251">
        <v>260</v>
      </c>
    </row>
    <row r="374" spans="1:12">
      <c r="A374" s="251">
        <v>282</v>
      </c>
      <c r="B374" s="252" t="s">
        <v>670</v>
      </c>
      <c r="C374" s="251" t="s">
        <v>3178</v>
      </c>
      <c r="D374" s="251">
        <v>486</v>
      </c>
      <c r="E374" s="251">
        <v>1035.8521000000001</v>
      </c>
      <c r="F374" s="252">
        <v>257</v>
      </c>
      <c r="G374" s="251">
        <v>266214</v>
      </c>
      <c r="H374" s="251">
        <v>124902</v>
      </c>
      <c r="I374" s="251">
        <v>141312</v>
      </c>
      <c r="J374" s="251">
        <v>30</v>
      </c>
      <c r="K374" s="251" t="s">
        <v>1358</v>
      </c>
      <c r="L374" s="251">
        <v>257</v>
      </c>
    </row>
    <row r="375" spans="1:12">
      <c r="A375" s="251">
        <v>182</v>
      </c>
      <c r="B375" s="252" t="s">
        <v>779</v>
      </c>
      <c r="C375" s="251" t="s">
        <v>3262</v>
      </c>
      <c r="D375" s="251">
        <v>1387</v>
      </c>
      <c r="E375" s="251">
        <v>2359.3047000000001</v>
      </c>
      <c r="F375" s="252">
        <v>256</v>
      </c>
      <c r="G375" s="251">
        <v>603982</v>
      </c>
      <c r="H375" s="251">
        <v>355072</v>
      </c>
      <c r="I375" s="251">
        <v>248910</v>
      </c>
      <c r="J375" s="251">
        <v>29</v>
      </c>
      <c r="K375" s="251" t="s">
        <v>1358</v>
      </c>
      <c r="L375" s="251">
        <v>256</v>
      </c>
    </row>
    <row r="376" spans="1:12">
      <c r="A376" s="251">
        <v>452</v>
      </c>
      <c r="B376" s="252" t="s">
        <v>398</v>
      </c>
      <c r="C376" s="251" t="s">
        <v>3198</v>
      </c>
      <c r="D376" s="251">
        <v>297</v>
      </c>
      <c r="E376" s="251">
        <v>303.49400000000003</v>
      </c>
      <c r="F376" s="252">
        <v>249</v>
      </c>
      <c r="G376" s="251">
        <v>75570</v>
      </c>
      <c r="H376" s="251">
        <v>73953</v>
      </c>
      <c r="I376" s="251">
        <v>1617</v>
      </c>
      <c r="J376" s="251">
        <v>24</v>
      </c>
      <c r="K376" s="251" t="s">
        <v>1358</v>
      </c>
      <c r="L376" s="251">
        <v>249</v>
      </c>
    </row>
    <row r="377" spans="1:12">
      <c r="A377" s="251">
        <v>361</v>
      </c>
      <c r="B377" s="252" t="s">
        <v>609</v>
      </c>
      <c r="C377" s="251" t="s">
        <v>3442</v>
      </c>
      <c r="D377" s="251">
        <v>400</v>
      </c>
      <c r="E377" s="251">
        <v>605.86990000000003</v>
      </c>
      <c r="F377" s="252">
        <v>246</v>
      </c>
      <c r="G377" s="251">
        <v>149044</v>
      </c>
      <c r="H377" s="251">
        <v>98400</v>
      </c>
      <c r="I377" s="251">
        <v>50644</v>
      </c>
      <c r="J377" s="251">
        <v>26</v>
      </c>
      <c r="K377" s="251" t="s">
        <v>1358</v>
      </c>
      <c r="L377" s="251">
        <v>246</v>
      </c>
    </row>
    <row r="378" spans="1:12">
      <c r="A378" s="251">
        <v>392</v>
      </c>
      <c r="B378" s="252" t="s">
        <v>2881</v>
      </c>
      <c r="C378" s="251" t="s">
        <v>3413</v>
      </c>
      <c r="D378" s="251">
        <v>313</v>
      </c>
      <c r="E378" s="251">
        <v>492.66120000000001</v>
      </c>
      <c r="F378" s="252">
        <v>245</v>
      </c>
      <c r="G378" s="251">
        <v>120702</v>
      </c>
      <c r="H378" s="251">
        <v>76685</v>
      </c>
      <c r="I378" s="251">
        <v>44017</v>
      </c>
      <c r="J378" s="251">
        <v>46</v>
      </c>
      <c r="K378" s="251" t="s">
        <v>1358</v>
      </c>
      <c r="L378" s="251">
        <v>245</v>
      </c>
    </row>
    <row r="379" spans="1:12">
      <c r="A379" s="251">
        <v>517</v>
      </c>
      <c r="B379" s="252" t="s">
        <v>584</v>
      </c>
      <c r="C379" s="251" t="s">
        <v>3307</v>
      </c>
      <c r="D379" s="251">
        <v>118</v>
      </c>
      <c r="E379" s="251">
        <v>190.56790000000001</v>
      </c>
      <c r="F379" s="252">
        <v>243</v>
      </c>
      <c r="G379" s="251">
        <v>46308</v>
      </c>
      <c r="H379" s="251">
        <v>28674</v>
      </c>
      <c r="I379" s="251">
        <v>17634</v>
      </c>
      <c r="J379" s="251">
        <v>54</v>
      </c>
      <c r="K379" s="251" t="s">
        <v>1358</v>
      </c>
      <c r="L379" s="251">
        <v>243</v>
      </c>
    </row>
    <row r="380" spans="1:12">
      <c r="A380" s="251">
        <v>436</v>
      </c>
      <c r="B380" s="252" t="s">
        <v>3985</v>
      </c>
      <c r="C380" s="251" t="s">
        <v>3979</v>
      </c>
      <c r="D380" s="251">
        <v>193</v>
      </c>
      <c r="E380" s="251">
        <v>344</v>
      </c>
      <c r="F380" s="252">
        <v>242</v>
      </c>
      <c r="G380" s="251">
        <v>83248</v>
      </c>
      <c r="H380" s="251">
        <v>46706</v>
      </c>
      <c r="I380" s="251">
        <v>36542</v>
      </c>
      <c r="J380" s="251">
        <v>3</v>
      </c>
      <c r="K380" s="251" t="s">
        <v>1358</v>
      </c>
      <c r="L380" s="251">
        <v>242</v>
      </c>
    </row>
    <row r="381" spans="1:12">
      <c r="A381" s="251">
        <v>474</v>
      </c>
      <c r="B381" s="252" t="s">
        <v>3986</v>
      </c>
      <c r="C381" s="251" t="s">
        <v>3982</v>
      </c>
      <c r="D381" s="251">
        <v>163</v>
      </c>
      <c r="E381" s="251">
        <v>268</v>
      </c>
      <c r="F381" s="252">
        <v>242</v>
      </c>
      <c r="G381" s="251">
        <v>64856</v>
      </c>
      <c r="H381" s="251">
        <v>39446</v>
      </c>
      <c r="I381" s="251">
        <v>25410</v>
      </c>
      <c r="J381" s="251">
        <v>3</v>
      </c>
      <c r="K381" s="251" t="s">
        <v>1358</v>
      </c>
      <c r="L381" s="251">
        <v>242</v>
      </c>
    </row>
    <row r="382" spans="1:12">
      <c r="A382" s="251">
        <v>846</v>
      </c>
      <c r="B382" s="252" t="s">
        <v>778</v>
      </c>
      <c r="C382" s="251" t="s">
        <v>3724</v>
      </c>
      <c r="D382" s="251">
        <v>271</v>
      </c>
      <c r="E382" s="251">
        <v>1.9917</v>
      </c>
      <c r="F382" s="252">
        <v>241</v>
      </c>
      <c r="G382" s="251">
        <v>480</v>
      </c>
      <c r="H382" s="251">
        <v>65311</v>
      </c>
      <c r="I382" s="251">
        <v>-64831</v>
      </c>
      <c r="J382" s="251">
        <v>6</v>
      </c>
      <c r="K382" s="251" t="s">
        <v>1358</v>
      </c>
      <c r="L382" s="251">
        <v>241</v>
      </c>
    </row>
    <row r="383" spans="1:12">
      <c r="A383" s="251">
        <v>303</v>
      </c>
      <c r="B383" s="252" t="s">
        <v>837</v>
      </c>
      <c r="C383" s="251" t="s">
        <v>3231</v>
      </c>
      <c r="D383" s="251">
        <v>509</v>
      </c>
      <c r="E383" s="251">
        <v>954.48119999999994</v>
      </c>
      <c r="F383" s="252">
        <v>239</v>
      </c>
      <c r="G383" s="251">
        <v>228121</v>
      </c>
      <c r="H383" s="251">
        <v>121651</v>
      </c>
      <c r="I383" s="251">
        <v>106470</v>
      </c>
      <c r="J383" s="251">
        <v>44</v>
      </c>
      <c r="K383" s="251" t="s">
        <v>1358</v>
      </c>
      <c r="L383" s="251">
        <v>239</v>
      </c>
    </row>
    <row r="384" spans="1:12">
      <c r="A384" s="251">
        <v>223</v>
      </c>
      <c r="B384" s="252" t="s">
        <v>540</v>
      </c>
      <c r="C384" s="251" t="s">
        <v>3987</v>
      </c>
      <c r="D384" s="251">
        <v>741</v>
      </c>
      <c r="E384" s="251">
        <v>1850.6582000000001</v>
      </c>
      <c r="F384" s="252">
        <v>237</v>
      </c>
      <c r="G384" s="251">
        <v>438606</v>
      </c>
      <c r="H384" s="251">
        <v>175617</v>
      </c>
      <c r="I384" s="251">
        <v>262989</v>
      </c>
      <c r="J384" s="251">
        <v>45</v>
      </c>
      <c r="K384" s="251" t="s">
        <v>1358</v>
      </c>
      <c r="L384" s="251">
        <v>237</v>
      </c>
    </row>
    <row r="385" spans="1:12">
      <c r="A385" s="251">
        <v>405</v>
      </c>
      <c r="B385" s="252" t="s">
        <v>549</v>
      </c>
      <c r="C385" s="251" t="s">
        <v>3599</v>
      </c>
      <c r="D385" s="251">
        <v>303</v>
      </c>
      <c r="E385" s="251">
        <v>471.03800000000001</v>
      </c>
      <c r="F385" s="252">
        <v>237</v>
      </c>
      <c r="G385" s="251">
        <v>111636</v>
      </c>
      <c r="H385" s="251">
        <v>71811</v>
      </c>
      <c r="I385" s="251">
        <v>39825</v>
      </c>
      <c r="J385" s="251">
        <v>19</v>
      </c>
      <c r="K385" s="251" t="s">
        <v>1358</v>
      </c>
      <c r="L385" s="251">
        <v>237</v>
      </c>
    </row>
    <row r="386" spans="1:12">
      <c r="A386" s="251">
        <v>415</v>
      </c>
      <c r="B386" s="252" t="s">
        <v>3917</v>
      </c>
      <c r="C386" s="251" t="s">
        <v>3988</v>
      </c>
      <c r="D386" s="251">
        <v>273</v>
      </c>
      <c r="E386" s="251">
        <v>454.05169999999998</v>
      </c>
      <c r="F386" s="252">
        <v>232</v>
      </c>
      <c r="G386" s="251">
        <v>105340</v>
      </c>
      <c r="H386" s="251">
        <v>63336</v>
      </c>
      <c r="I386" s="251">
        <v>42004</v>
      </c>
      <c r="J386" s="251">
        <v>3</v>
      </c>
      <c r="K386" s="251" t="s">
        <v>1358</v>
      </c>
      <c r="L386" s="251">
        <v>232</v>
      </c>
    </row>
    <row r="387" spans="1:12">
      <c r="A387" s="251">
        <v>251</v>
      </c>
      <c r="B387" s="252" t="s">
        <v>769</v>
      </c>
      <c r="C387" s="251" t="s">
        <v>3620</v>
      </c>
      <c r="D387" s="251">
        <v>1487</v>
      </c>
      <c r="E387" s="251">
        <v>1543.0174</v>
      </c>
      <c r="F387" s="252">
        <v>230</v>
      </c>
      <c r="G387" s="251">
        <v>354894</v>
      </c>
      <c r="H387" s="251">
        <v>342010</v>
      </c>
      <c r="I387" s="251">
        <v>12884</v>
      </c>
      <c r="J387" s="251">
        <v>23</v>
      </c>
      <c r="K387" s="251" t="s">
        <v>1358</v>
      </c>
      <c r="L387" s="251">
        <v>230</v>
      </c>
    </row>
    <row r="388" spans="1:12">
      <c r="A388" s="251">
        <v>359</v>
      </c>
      <c r="B388" s="252" t="s">
        <v>907</v>
      </c>
      <c r="C388" s="251" t="s">
        <v>3371</v>
      </c>
      <c r="D388" s="251">
        <v>419</v>
      </c>
      <c r="E388" s="251">
        <v>654.27829999999994</v>
      </c>
      <c r="F388" s="252">
        <v>230</v>
      </c>
      <c r="G388" s="251">
        <v>150484</v>
      </c>
      <c r="H388" s="251">
        <v>96370</v>
      </c>
      <c r="I388" s="251">
        <v>54114</v>
      </c>
      <c r="J388" s="251">
        <v>41</v>
      </c>
      <c r="K388" s="251" t="s">
        <v>1358</v>
      </c>
      <c r="L388" s="251">
        <v>230</v>
      </c>
    </row>
    <row r="389" spans="1:12">
      <c r="A389" s="251">
        <v>279</v>
      </c>
      <c r="B389" s="252" t="s">
        <v>3381</v>
      </c>
      <c r="C389" s="251" t="s">
        <v>3382</v>
      </c>
      <c r="D389" s="251">
        <v>611</v>
      </c>
      <c r="E389" s="251">
        <v>1199</v>
      </c>
      <c r="F389" s="252">
        <v>228</v>
      </c>
      <c r="G389" s="251">
        <v>273372</v>
      </c>
      <c r="H389" s="251">
        <v>139308</v>
      </c>
      <c r="I389" s="251">
        <v>134064</v>
      </c>
      <c r="J389" s="251">
        <v>38</v>
      </c>
      <c r="K389" s="251" t="s">
        <v>1358</v>
      </c>
      <c r="L389" s="251">
        <v>228</v>
      </c>
    </row>
    <row r="390" spans="1:12">
      <c r="A390" s="251">
        <v>465</v>
      </c>
      <c r="B390" s="252" t="s">
        <v>824</v>
      </c>
      <c r="C390" s="251" t="s">
        <v>3418</v>
      </c>
      <c r="D390" s="251">
        <v>167</v>
      </c>
      <c r="E390" s="251">
        <v>304.6035</v>
      </c>
      <c r="F390" s="252">
        <v>227</v>
      </c>
      <c r="G390" s="251">
        <v>69145</v>
      </c>
      <c r="H390" s="251">
        <v>37909</v>
      </c>
      <c r="I390" s="251">
        <v>31236</v>
      </c>
      <c r="J390" s="251">
        <v>36</v>
      </c>
      <c r="K390" s="251" t="s">
        <v>1358</v>
      </c>
      <c r="L390" s="251">
        <v>227</v>
      </c>
    </row>
    <row r="391" spans="1:12">
      <c r="A391" s="251">
        <v>265</v>
      </c>
      <c r="B391" s="252" t="s">
        <v>960</v>
      </c>
      <c r="C391" s="251" t="s">
        <v>3144</v>
      </c>
      <c r="D391" s="251">
        <v>785</v>
      </c>
      <c r="E391" s="251">
        <v>1410.6858</v>
      </c>
      <c r="F391" s="252">
        <v>226</v>
      </c>
      <c r="G391" s="251">
        <v>318815</v>
      </c>
      <c r="H391" s="251">
        <v>177410</v>
      </c>
      <c r="I391" s="251">
        <v>141405</v>
      </c>
      <c r="J391" s="251">
        <v>36</v>
      </c>
      <c r="K391" s="251" t="s">
        <v>1358</v>
      </c>
      <c r="L391" s="251">
        <v>226</v>
      </c>
    </row>
    <row r="392" spans="1:12">
      <c r="A392" s="251">
        <v>488</v>
      </c>
      <c r="B392" s="252" t="s">
        <v>628</v>
      </c>
      <c r="C392" s="251" t="s">
        <v>3340</v>
      </c>
      <c r="D392" s="251">
        <v>0</v>
      </c>
      <c r="E392" s="251">
        <v>254.7602</v>
      </c>
      <c r="F392" s="252">
        <v>221</v>
      </c>
      <c r="G392" s="251">
        <v>56302</v>
      </c>
      <c r="H392" s="251">
        <v>0</v>
      </c>
      <c r="I392" s="251">
        <v>56302</v>
      </c>
      <c r="J392" s="251">
        <v>12</v>
      </c>
      <c r="K392" s="251" t="s">
        <v>1358</v>
      </c>
      <c r="L392" s="251">
        <v>221</v>
      </c>
    </row>
    <row r="393" spans="1:12">
      <c r="A393" s="251">
        <v>319</v>
      </c>
      <c r="B393" s="252">
        <v>414210113</v>
      </c>
      <c r="C393" s="251" t="s">
        <v>3329</v>
      </c>
      <c r="D393" s="251">
        <v>466</v>
      </c>
      <c r="E393" s="251">
        <v>929</v>
      </c>
      <c r="F393" s="252">
        <v>217</v>
      </c>
      <c r="G393" s="251">
        <v>201593</v>
      </c>
      <c r="H393" s="251">
        <v>101122</v>
      </c>
      <c r="I393" s="251">
        <v>100471</v>
      </c>
      <c r="J393" s="251">
        <v>11</v>
      </c>
      <c r="K393" s="251" t="s">
        <v>1358</v>
      </c>
      <c r="L393" s="251">
        <v>217</v>
      </c>
    </row>
    <row r="394" spans="1:12">
      <c r="A394" s="251">
        <v>402</v>
      </c>
      <c r="B394" s="252" t="s">
        <v>893</v>
      </c>
      <c r="C394" s="251" t="s">
        <v>3309</v>
      </c>
      <c r="D394" s="251">
        <v>251</v>
      </c>
      <c r="E394" s="251">
        <v>518.86180000000002</v>
      </c>
      <c r="F394" s="252">
        <v>217</v>
      </c>
      <c r="G394" s="251">
        <v>112593</v>
      </c>
      <c r="H394" s="251">
        <v>54467</v>
      </c>
      <c r="I394" s="251">
        <v>58126</v>
      </c>
      <c r="J394" s="251">
        <v>25</v>
      </c>
      <c r="K394" s="251" t="s">
        <v>1358</v>
      </c>
      <c r="L394" s="251">
        <v>217</v>
      </c>
    </row>
    <row r="395" spans="1:12">
      <c r="A395" s="251">
        <v>493</v>
      </c>
      <c r="B395" s="252" t="s">
        <v>3471</v>
      </c>
      <c r="C395" s="251" t="s">
        <v>3472</v>
      </c>
      <c r="D395" s="251">
        <v>128</v>
      </c>
      <c r="E395" s="251">
        <v>253</v>
      </c>
      <c r="F395" s="252">
        <v>217</v>
      </c>
      <c r="G395" s="251">
        <v>54901</v>
      </c>
      <c r="H395" s="251">
        <v>27776</v>
      </c>
      <c r="I395" s="251">
        <v>27125</v>
      </c>
      <c r="J395" s="251">
        <v>24</v>
      </c>
      <c r="K395" s="251" t="s">
        <v>1358</v>
      </c>
      <c r="L395" s="251">
        <v>217</v>
      </c>
    </row>
    <row r="396" spans="1:12">
      <c r="A396" s="251">
        <v>269</v>
      </c>
      <c r="B396" s="252" t="s">
        <v>1320</v>
      </c>
      <c r="C396" s="251" t="s">
        <v>3042</v>
      </c>
      <c r="D396" s="251">
        <v>732</v>
      </c>
      <c r="E396" s="251">
        <v>1389.9074000000001</v>
      </c>
      <c r="F396" s="252">
        <v>216</v>
      </c>
      <c r="G396" s="251">
        <v>300220</v>
      </c>
      <c r="H396" s="251">
        <v>158112</v>
      </c>
      <c r="I396" s="251">
        <v>142108</v>
      </c>
      <c r="J396" s="251">
        <v>38</v>
      </c>
      <c r="K396" s="251" t="s">
        <v>1358</v>
      </c>
      <c r="L396" s="251">
        <v>216</v>
      </c>
    </row>
    <row r="397" spans="1:12">
      <c r="A397" s="251">
        <v>481</v>
      </c>
      <c r="B397" s="252" t="s">
        <v>423</v>
      </c>
      <c r="C397" s="251" t="s">
        <v>3138</v>
      </c>
      <c r="D397" s="251">
        <v>164</v>
      </c>
      <c r="E397" s="251">
        <v>283.2407</v>
      </c>
      <c r="F397" s="252">
        <v>216</v>
      </c>
      <c r="G397" s="251">
        <v>61180</v>
      </c>
      <c r="H397" s="251">
        <v>35424</v>
      </c>
      <c r="I397" s="251">
        <v>25756</v>
      </c>
      <c r="J397" s="251">
        <v>13</v>
      </c>
      <c r="K397" s="251" t="s">
        <v>1358</v>
      </c>
      <c r="L397" s="251">
        <v>216</v>
      </c>
    </row>
    <row r="398" spans="1:12">
      <c r="A398" s="251">
        <v>397</v>
      </c>
      <c r="B398" s="252" t="s">
        <v>1020</v>
      </c>
      <c r="C398" s="251" t="s">
        <v>3392</v>
      </c>
      <c r="D398" s="251">
        <v>258</v>
      </c>
      <c r="E398" s="251">
        <v>555.78300000000002</v>
      </c>
      <c r="F398" s="252">
        <v>212</v>
      </c>
      <c r="G398" s="251">
        <v>117826</v>
      </c>
      <c r="H398" s="251">
        <v>54696</v>
      </c>
      <c r="I398" s="251">
        <v>63130</v>
      </c>
      <c r="J398" s="251">
        <v>18</v>
      </c>
      <c r="K398" s="251" t="s">
        <v>1358</v>
      </c>
      <c r="L398" s="251">
        <v>212</v>
      </c>
    </row>
    <row r="399" spans="1:12">
      <c r="A399" s="251">
        <v>276</v>
      </c>
      <c r="B399" s="252">
        <v>414210133</v>
      </c>
      <c r="C399" s="251" t="s">
        <v>3359</v>
      </c>
      <c r="D399" s="251">
        <v>475</v>
      </c>
      <c r="E399" s="251">
        <v>1327</v>
      </c>
      <c r="F399" s="252">
        <v>211</v>
      </c>
      <c r="G399" s="251">
        <v>279997</v>
      </c>
      <c r="H399" s="251">
        <v>100225</v>
      </c>
      <c r="I399" s="251">
        <v>179772</v>
      </c>
      <c r="J399" s="251">
        <v>15</v>
      </c>
      <c r="K399" s="251" t="s">
        <v>1358</v>
      </c>
      <c r="L399" s="251">
        <v>211</v>
      </c>
    </row>
    <row r="400" spans="1:12">
      <c r="A400" s="251">
        <v>475</v>
      </c>
      <c r="B400" s="252" t="s">
        <v>488</v>
      </c>
      <c r="C400" s="251" t="s">
        <v>3314</v>
      </c>
      <c r="D400" s="251">
        <v>157</v>
      </c>
      <c r="E400" s="251">
        <v>306.63979999999998</v>
      </c>
      <c r="F400" s="252">
        <v>211</v>
      </c>
      <c r="G400" s="251">
        <v>64701</v>
      </c>
      <c r="H400" s="251">
        <v>33127</v>
      </c>
      <c r="I400" s="251">
        <v>31574</v>
      </c>
      <c r="J400" s="251">
        <v>46</v>
      </c>
      <c r="K400" s="251" t="s">
        <v>1358</v>
      </c>
      <c r="L400" s="251">
        <v>211</v>
      </c>
    </row>
    <row r="401" spans="1:12">
      <c r="A401" s="251">
        <v>304</v>
      </c>
      <c r="B401" s="252" t="s">
        <v>3394</v>
      </c>
      <c r="C401" s="251" t="s">
        <v>3395</v>
      </c>
      <c r="D401" s="251">
        <v>424</v>
      </c>
      <c r="E401" s="251">
        <v>1080</v>
      </c>
      <c r="F401" s="252">
        <v>210</v>
      </c>
      <c r="G401" s="251">
        <v>226800</v>
      </c>
      <c r="H401" s="251">
        <v>89040</v>
      </c>
      <c r="I401" s="251">
        <v>137760</v>
      </c>
      <c r="J401" s="251">
        <v>4</v>
      </c>
      <c r="K401" s="251" t="s">
        <v>1358</v>
      </c>
      <c r="L401" s="251">
        <v>210</v>
      </c>
    </row>
    <row r="402" spans="1:12">
      <c r="A402" s="251">
        <v>166</v>
      </c>
      <c r="B402" s="252" t="s">
        <v>3989</v>
      </c>
      <c r="C402" s="251" t="s">
        <v>3990</v>
      </c>
      <c r="D402" s="251">
        <v>2089</v>
      </c>
      <c r="E402" s="251">
        <v>3300</v>
      </c>
      <c r="F402" s="252">
        <v>208</v>
      </c>
      <c r="G402" s="251">
        <v>686400</v>
      </c>
      <c r="H402" s="251">
        <v>434512</v>
      </c>
      <c r="I402" s="251">
        <v>251888</v>
      </c>
      <c r="J402" s="251">
        <v>1</v>
      </c>
      <c r="K402" s="251" t="s">
        <v>1358</v>
      </c>
      <c r="L402" s="251">
        <v>208</v>
      </c>
    </row>
    <row r="403" spans="1:12">
      <c r="A403" s="251">
        <v>199</v>
      </c>
      <c r="B403" s="252" t="s">
        <v>523</v>
      </c>
      <c r="C403" s="251" t="s">
        <v>3173</v>
      </c>
      <c r="D403" s="251">
        <v>1020</v>
      </c>
      <c r="E403" s="251">
        <v>2610.0488</v>
      </c>
      <c r="F403" s="252">
        <v>205</v>
      </c>
      <c r="G403" s="251">
        <v>535060</v>
      </c>
      <c r="H403" s="251">
        <v>209100</v>
      </c>
      <c r="I403" s="251">
        <v>325960</v>
      </c>
      <c r="J403" s="251">
        <v>67</v>
      </c>
      <c r="K403" s="251" t="s">
        <v>1358</v>
      </c>
      <c r="L403" s="251">
        <v>205</v>
      </c>
    </row>
    <row r="404" spans="1:12">
      <c r="A404" s="251">
        <v>255</v>
      </c>
      <c r="B404" s="252" t="s">
        <v>2954</v>
      </c>
      <c r="C404" s="251" t="s">
        <v>3235</v>
      </c>
      <c r="D404" s="251">
        <v>950</v>
      </c>
      <c r="E404" s="251">
        <v>1679.8927000000001</v>
      </c>
      <c r="F404" s="252">
        <v>205</v>
      </c>
      <c r="G404" s="251">
        <v>344378</v>
      </c>
      <c r="H404" s="251">
        <v>194750</v>
      </c>
      <c r="I404" s="251">
        <v>149628</v>
      </c>
      <c r="J404" s="251">
        <v>22</v>
      </c>
      <c r="K404" s="251" t="s">
        <v>1358</v>
      </c>
      <c r="L404" s="251">
        <v>205</v>
      </c>
    </row>
    <row r="405" spans="1:12">
      <c r="A405" s="251">
        <v>308</v>
      </c>
      <c r="B405" s="252" t="s">
        <v>537</v>
      </c>
      <c r="C405" s="251" t="s">
        <v>3048</v>
      </c>
      <c r="D405" s="251">
        <v>537</v>
      </c>
      <c r="E405" s="251">
        <v>1057.2634</v>
      </c>
      <c r="F405" s="252">
        <v>205</v>
      </c>
      <c r="G405" s="251">
        <v>216739</v>
      </c>
      <c r="H405" s="251">
        <v>110085</v>
      </c>
      <c r="I405" s="251">
        <v>106654</v>
      </c>
      <c r="J405" s="251">
        <v>52</v>
      </c>
      <c r="K405" s="251" t="s">
        <v>1358</v>
      </c>
      <c r="L405" s="251">
        <v>205</v>
      </c>
    </row>
    <row r="406" spans="1:12">
      <c r="A406" s="251">
        <v>350</v>
      </c>
      <c r="B406" s="252">
        <v>414210111</v>
      </c>
      <c r="C406" s="251" t="s">
        <v>3331</v>
      </c>
      <c r="D406" s="251">
        <v>430</v>
      </c>
      <c r="E406" s="251">
        <v>817</v>
      </c>
      <c r="F406" s="252">
        <v>205</v>
      </c>
      <c r="G406" s="251">
        <v>167485</v>
      </c>
      <c r="H406" s="251">
        <v>88150</v>
      </c>
      <c r="I406" s="251">
        <v>79335</v>
      </c>
      <c r="J406" s="251">
        <v>8</v>
      </c>
      <c r="K406" s="251" t="s">
        <v>1358</v>
      </c>
      <c r="L406" s="251">
        <v>205</v>
      </c>
    </row>
    <row r="407" spans="1:12">
      <c r="A407" s="251">
        <v>540</v>
      </c>
      <c r="B407" s="252" t="s">
        <v>520</v>
      </c>
      <c r="C407" s="251" t="s">
        <v>3505</v>
      </c>
      <c r="D407" s="251">
        <v>242</v>
      </c>
      <c r="E407" s="251">
        <v>177.34649999999999</v>
      </c>
      <c r="F407" s="252">
        <v>202</v>
      </c>
      <c r="G407" s="251">
        <v>35824</v>
      </c>
      <c r="H407" s="251">
        <v>48884</v>
      </c>
      <c r="I407" s="251">
        <v>-13060</v>
      </c>
      <c r="J407" s="251">
        <v>4</v>
      </c>
      <c r="K407" s="251" t="s">
        <v>1358</v>
      </c>
      <c r="L407" s="251">
        <v>202</v>
      </c>
    </row>
    <row r="408" spans="1:12">
      <c r="A408" s="251">
        <v>600</v>
      </c>
      <c r="B408" s="252" t="s">
        <v>758</v>
      </c>
      <c r="C408" s="251" t="s">
        <v>3188</v>
      </c>
      <c r="D408" s="251">
        <v>64</v>
      </c>
      <c r="E408" s="251">
        <v>107.5149</v>
      </c>
      <c r="F408" s="252">
        <v>202</v>
      </c>
      <c r="G408" s="251">
        <v>21718</v>
      </c>
      <c r="H408" s="251">
        <v>12928</v>
      </c>
      <c r="I408" s="251">
        <v>8790</v>
      </c>
      <c r="J408" s="251">
        <v>49</v>
      </c>
      <c r="K408" s="251" t="s">
        <v>1358</v>
      </c>
      <c r="L408" s="251">
        <v>202</v>
      </c>
    </row>
    <row r="409" spans="1:12">
      <c r="A409" s="251">
        <v>123</v>
      </c>
      <c r="B409" s="252" t="s">
        <v>940</v>
      </c>
      <c r="C409" s="251" t="s">
        <v>3167</v>
      </c>
      <c r="D409" s="251">
        <v>3182</v>
      </c>
      <c r="E409" s="251">
        <v>5107.47</v>
      </c>
      <c r="F409" s="252">
        <v>200</v>
      </c>
      <c r="G409" s="251">
        <v>1021494</v>
      </c>
      <c r="H409" s="251">
        <v>636400</v>
      </c>
      <c r="I409" s="251">
        <v>385094</v>
      </c>
      <c r="J409" s="251">
        <v>29</v>
      </c>
      <c r="K409" s="251" t="s">
        <v>1358</v>
      </c>
      <c r="L409" s="251">
        <v>200</v>
      </c>
    </row>
    <row r="410" spans="1:12">
      <c r="A410" s="251">
        <v>321</v>
      </c>
      <c r="B410" s="252" t="s">
        <v>504</v>
      </c>
      <c r="C410" s="251" t="s">
        <v>3131</v>
      </c>
      <c r="D410" s="251">
        <v>629</v>
      </c>
      <c r="E410" s="251">
        <v>1003.16</v>
      </c>
      <c r="F410" s="252">
        <v>200</v>
      </c>
      <c r="G410" s="251">
        <v>200632</v>
      </c>
      <c r="H410" s="251">
        <v>125800</v>
      </c>
      <c r="I410" s="251">
        <v>74832</v>
      </c>
      <c r="J410" s="251">
        <v>44</v>
      </c>
      <c r="K410" s="251" t="s">
        <v>1358</v>
      </c>
      <c r="L410" s="251">
        <v>200</v>
      </c>
    </row>
    <row r="411" spans="1:12">
      <c r="A411" s="251">
        <v>425</v>
      </c>
      <c r="B411" s="252" t="s">
        <v>3411</v>
      </c>
      <c r="C411" s="251" t="s">
        <v>3412</v>
      </c>
      <c r="D411" s="251">
        <v>356</v>
      </c>
      <c r="E411" s="251">
        <v>465</v>
      </c>
      <c r="F411" s="252">
        <v>200</v>
      </c>
      <c r="G411" s="251">
        <v>93000</v>
      </c>
      <c r="H411" s="251">
        <v>71200</v>
      </c>
      <c r="I411" s="251">
        <v>21800</v>
      </c>
      <c r="J411" s="251">
        <v>4</v>
      </c>
      <c r="K411" s="251" t="s">
        <v>1358</v>
      </c>
      <c r="L411" s="251">
        <v>200</v>
      </c>
    </row>
    <row r="412" spans="1:12">
      <c r="A412" s="251">
        <v>546</v>
      </c>
      <c r="B412" s="252" t="s">
        <v>3755</v>
      </c>
      <c r="C412" s="251" t="s">
        <v>3883</v>
      </c>
      <c r="D412" s="251">
        <v>365</v>
      </c>
      <c r="E412" s="251">
        <v>169.70500000000001</v>
      </c>
      <c r="F412" s="252">
        <v>200</v>
      </c>
      <c r="G412" s="251">
        <v>33941</v>
      </c>
      <c r="H412" s="251">
        <v>73000</v>
      </c>
      <c r="I412" s="251">
        <v>-39059</v>
      </c>
      <c r="J412" s="251">
        <v>30</v>
      </c>
      <c r="K412" s="251" t="s">
        <v>1358</v>
      </c>
      <c r="L412" s="251">
        <v>200</v>
      </c>
    </row>
    <row r="413" spans="1:12">
      <c r="A413" s="251">
        <v>351</v>
      </c>
      <c r="B413" s="252" t="s">
        <v>3385</v>
      </c>
      <c r="C413" s="251" t="s">
        <v>3386</v>
      </c>
      <c r="D413" s="251">
        <v>468</v>
      </c>
      <c r="E413" s="251">
        <v>836</v>
      </c>
      <c r="F413" s="252">
        <v>199</v>
      </c>
      <c r="G413" s="251">
        <v>166364</v>
      </c>
      <c r="H413" s="251">
        <v>93132</v>
      </c>
      <c r="I413" s="251">
        <v>73232</v>
      </c>
      <c r="J413" s="251">
        <v>39</v>
      </c>
      <c r="K413" s="251" t="s">
        <v>1358</v>
      </c>
      <c r="L413" s="251">
        <v>199</v>
      </c>
    </row>
    <row r="414" spans="1:12">
      <c r="A414" s="251">
        <v>328</v>
      </c>
      <c r="B414" s="252" t="s">
        <v>942</v>
      </c>
      <c r="C414" s="251" t="s">
        <v>3048</v>
      </c>
      <c r="D414" s="251">
        <v>453</v>
      </c>
      <c r="E414" s="251">
        <v>966.899</v>
      </c>
      <c r="F414" s="252">
        <v>198</v>
      </c>
      <c r="G414" s="251">
        <v>191446</v>
      </c>
      <c r="H414" s="251">
        <v>89694</v>
      </c>
      <c r="I414" s="251">
        <v>101752</v>
      </c>
      <c r="J414" s="251">
        <v>49</v>
      </c>
      <c r="K414" s="251" t="s">
        <v>1358</v>
      </c>
      <c r="L414" s="251">
        <v>198</v>
      </c>
    </row>
    <row r="415" spans="1:12">
      <c r="A415" s="251">
        <v>398</v>
      </c>
      <c r="B415" s="252" t="s">
        <v>608</v>
      </c>
      <c r="C415" s="251" t="s">
        <v>3442</v>
      </c>
      <c r="D415" s="251">
        <v>400</v>
      </c>
      <c r="E415" s="251">
        <v>595.87819999999999</v>
      </c>
      <c r="F415" s="252">
        <v>197</v>
      </c>
      <c r="G415" s="251">
        <v>117388</v>
      </c>
      <c r="H415" s="251">
        <v>78800</v>
      </c>
      <c r="I415" s="251">
        <v>38588</v>
      </c>
      <c r="J415" s="251">
        <v>28</v>
      </c>
      <c r="K415" s="251" t="s">
        <v>1358</v>
      </c>
      <c r="L415" s="251">
        <v>197</v>
      </c>
    </row>
    <row r="416" spans="1:12">
      <c r="A416" s="251">
        <v>336</v>
      </c>
      <c r="B416" s="252" t="s">
        <v>835</v>
      </c>
      <c r="C416" s="251" t="s">
        <v>3231</v>
      </c>
      <c r="D416" s="251">
        <v>509</v>
      </c>
      <c r="E416" s="251">
        <v>934.42349999999999</v>
      </c>
      <c r="F416" s="252">
        <v>196</v>
      </c>
      <c r="G416" s="251">
        <v>183147</v>
      </c>
      <c r="H416" s="251">
        <v>99764</v>
      </c>
      <c r="I416" s="251">
        <v>83383</v>
      </c>
      <c r="J416" s="251">
        <v>17</v>
      </c>
      <c r="K416" s="251" t="s">
        <v>1358</v>
      </c>
      <c r="L416" s="251">
        <v>196</v>
      </c>
    </row>
    <row r="417" spans="1:12">
      <c r="A417" s="251">
        <v>559</v>
      </c>
      <c r="B417" s="252" t="s">
        <v>1241</v>
      </c>
      <c r="C417" s="251" t="s">
        <v>3590</v>
      </c>
      <c r="D417" s="251">
        <v>122</v>
      </c>
      <c r="E417" s="251">
        <v>157.03569999999999</v>
      </c>
      <c r="F417" s="252">
        <v>196</v>
      </c>
      <c r="G417" s="251">
        <v>30779</v>
      </c>
      <c r="H417" s="251">
        <v>23912</v>
      </c>
      <c r="I417" s="251">
        <v>6867</v>
      </c>
      <c r="J417" s="251">
        <v>19</v>
      </c>
      <c r="K417" s="251" t="s">
        <v>1358</v>
      </c>
      <c r="L417" s="251">
        <v>196</v>
      </c>
    </row>
    <row r="418" spans="1:12">
      <c r="A418" s="251">
        <v>299</v>
      </c>
      <c r="B418" s="252" t="s">
        <v>3242</v>
      </c>
      <c r="C418" s="251" t="s">
        <v>3243</v>
      </c>
      <c r="D418" s="251">
        <v>916</v>
      </c>
      <c r="E418" s="251">
        <v>1248.8280999999999</v>
      </c>
      <c r="F418" s="252">
        <v>192</v>
      </c>
      <c r="G418" s="251">
        <v>239775</v>
      </c>
      <c r="H418" s="251">
        <v>175872</v>
      </c>
      <c r="I418" s="251">
        <v>63903</v>
      </c>
      <c r="J418" s="251">
        <v>32</v>
      </c>
      <c r="K418" s="251" t="s">
        <v>1358</v>
      </c>
      <c r="L418" s="251">
        <v>192</v>
      </c>
    </row>
    <row r="419" spans="1:12">
      <c r="A419" s="251">
        <v>457</v>
      </c>
      <c r="B419" s="252" t="s">
        <v>840</v>
      </c>
      <c r="C419" s="251" t="s">
        <v>3128</v>
      </c>
      <c r="D419" s="251">
        <v>192</v>
      </c>
      <c r="E419" s="251">
        <v>377.9427</v>
      </c>
      <c r="F419" s="252">
        <v>192</v>
      </c>
      <c r="G419" s="251">
        <v>72565</v>
      </c>
      <c r="H419" s="251">
        <v>36864</v>
      </c>
      <c r="I419" s="251">
        <v>35701</v>
      </c>
      <c r="J419" s="251">
        <v>27</v>
      </c>
      <c r="K419" s="251" t="s">
        <v>1358</v>
      </c>
      <c r="L419" s="251">
        <v>192</v>
      </c>
    </row>
    <row r="420" spans="1:12">
      <c r="A420" s="251">
        <v>478</v>
      </c>
      <c r="B420" s="252" t="s">
        <v>573</v>
      </c>
      <c r="C420" s="251" t="s">
        <v>3444</v>
      </c>
      <c r="D420" s="251">
        <v>119</v>
      </c>
      <c r="E420" s="251">
        <v>327.57810000000001</v>
      </c>
      <c r="F420" s="252">
        <v>192</v>
      </c>
      <c r="G420" s="251">
        <v>62895</v>
      </c>
      <c r="H420" s="251">
        <v>22848</v>
      </c>
      <c r="I420" s="251">
        <v>40047</v>
      </c>
      <c r="J420" s="251">
        <v>41</v>
      </c>
      <c r="K420" s="251" t="s">
        <v>1358</v>
      </c>
      <c r="L420" s="251">
        <v>192</v>
      </c>
    </row>
    <row r="421" spans="1:12">
      <c r="A421" s="251">
        <v>541</v>
      </c>
      <c r="B421" s="252" t="s">
        <v>807</v>
      </c>
      <c r="C421" s="251" t="s">
        <v>3221</v>
      </c>
      <c r="D421" s="251">
        <v>204</v>
      </c>
      <c r="E421" s="251">
        <v>185.0521</v>
      </c>
      <c r="F421" s="252">
        <v>192</v>
      </c>
      <c r="G421" s="251">
        <v>35530</v>
      </c>
      <c r="H421" s="251">
        <v>39168</v>
      </c>
      <c r="I421" s="251">
        <v>-3638</v>
      </c>
      <c r="J421" s="251">
        <v>42</v>
      </c>
      <c r="K421" s="251" t="s">
        <v>1358</v>
      </c>
      <c r="L421" s="251">
        <v>192</v>
      </c>
    </row>
    <row r="422" spans="1:12">
      <c r="A422" s="251">
        <v>374</v>
      </c>
      <c r="B422" s="252" t="s">
        <v>984</v>
      </c>
      <c r="C422" s="251" t="s">
        <v>3282</v>
      </c>
      <c r="D422" s="251">
        <v>403</v>
      </c>
      <c r="E422" s="251">
        <v>745.06880000000001</v>
      </c>
      <c r="F422" s="252">
        <v>189</v>
      </c>
      <c r="G422" s="251">
        <v>140818</v>
      </c>
      <c r="H422" s="251">
        <v>76167</v>
      </c>
      <c r="I422" s="251">
        <v>64651</v>
      </c>
      <c r="J422" s="251">
        <v>20</v>
      </c>
      <c r="K422" s="251" t="s">
        <v>1358</v>
      </c>
      <c r="L422" s="251">
        <v>189</v>
      </c>
    </row>
    <row r="423" spans="1:12">
      <c r="A423" s="251">
        <v>549</v>
      </c>
      <c r="B423" s="252" t="s">
        <v>3435</v>
      </c>
      <c r="C423" s="251" t="s">
        <v>3825</v>
      </c>
      <c r="D423" s="251">
        <v>54</v>
      </c>
      <c r="E423" s="251">
        <v>180</v>
      </c>
      <c r="F423" s="252">
        <v>184</v>
      </c>
      <c r="G423" s="251">
        <v>33120</v>
      </c>
      <c r="H423" s="251">
        <v>9936</v>
      </c>
      <c r="I423" s="251">
        <v>23184</v>
      </c>
      <c r="J423" s="251">
        <v>3</v>
      </c>
      <c r="K423" s="251" t="s">
        <v>1358</v>
      </c>
      <c r="L423" s="251">
        <v>184</v>
      </c>
    </row>
    <row r="424" spans="1:12">
      <c r="A424" s="251">
        <v>513</v>
      </c>
      <c r="B424" s="252" t="s">
        <v>623</v>
      </c>
      <c r="C424" s="251" t="s">
        <v>3340</v>
      </c>
      <c r="D424" s="251">
        <v>0</v>
      </c>
      <c r="E424" s="251">
        <v>257.93959999999998</v>
      </c>
      <c r="F424" s="252">
        <v>182</v>
      </c>
      <c r="G424" s="251">
        <v>46945</v>
      </c>
      <c r="H424" s="251">
        <v>0</v>
      </c>
      <c r="I424" s="251">
        <v>46945</v>
      </c>
      <c r="J424" s="251">
        <v>26</v>
      </c>
      <c r="K424" s="251" t="s">
        <v>1358</v>
      </c>
      <c r="L424" s="251">
        <v>182</v>
      </c>
    </row>
    <row r="425" spans="1:12">
      <c r="A425" s="251">
        <v>373</v>
      </c>
      <c r="B425" s="252" t="s">
        <v>3320</v>
      </c>
      <c r="C425" s="251" t="s">
        <v>3321</v>
      </c>
      <c r="D425" s="251">
        <v>419</v>
      </c>
      <c r="E425" s="251">
        <v>785</v>
      </c>
      <c r="F425" s="252">
        <v>180</v>
      </c>
      <c r="G425" s="251">
        <v>141300</v>
      </c>
      <c r="H425" s="251">
        <v>75420</v>
      </c>
      <c r="I425" s="251">
        <v>65880</v>
      </c>
      <c r="J425" s="251">
        <v>3</v>
      </c>
      <c r="K425" s="251" t="s">
        <v>1358</v>
      </c>
      <c r="L425" s="251">
        <v>180</v>
      </c>
    </row>
    <row r="426" spans="1:12">
      <c r="A426" s="251">
        <v>380</v>
      </c>
      <c r="B426" s="252" t="s">
        <v>975</v>
      </c>
      <c r="C426" s="251" t="s">
        <v>3056</v>
      </c>
      <c r="D426" s="251">
        <v>477</v>
      </c>
      <c r="E426" s="251">
        <v>754.50559999999996</v>
      </c>
      <c r="F426" s="252">
        <v>178</v>
      </c>
      <c r="G426" s="251">
        <v>134302</v>
      </c>
      <c r="H426" s="251">
        <v>84906</v>
      </c>
      <c r="I426" s="251">
        <v>49396</v>
      </c>
      <c r="J426" s="251">
        <v>55</v>
      </c>
      <c r="K426" s="251" t="s">
        <v>1358</v>
      </c>
      <c r="L426" s="251">
        <v>178</v>
      </c>
    </row>
    <row r="427" spans="1:12">
      <c r="A427" s="251">
        <v>528</v>
      </c>
      <c r="B427" s="252" t="s">
        <v>2943</v>
      </c>
      <c r="C427" s="251" t="s">
        <v>3479</v>
      </c>
      <c r="D427" s="251">
        <v>385</v>
      </c>
      <c r="E427" s="251">
        <v>234.6875</v>
      </c>
      <c r="F427" s="252">
        <v>176</v>
      </c>
      <c r="G427" s="251">
        <v>41305</v>
      </c>
      <c r="H427" s="251">
        <v>67760</v>
      </c>
      <c r="I427" s="251">
        <v>-26455</v>
      </c>
      <c r="J427" s="251">
        <v>25</v>
      </c>
      <c r="K427" s="251" t="s">
        <v>1358</v>
      </c>
      <c r="L427" s="251">
        <v>176</v>
      </c>
    </row>
    <row r="428" spans="1:12">
      <c r="A428" s="251">
        <v>573</v>
      </c>
      <c r="B428" s="252" t="s">
        <v>400</v>
      </c>
      <c r="C428" s="251" t="s">
        <v>3339</v>
      </c>
      <c r="D428" s="251">
        <v>119</v>
      </c>
      <c r="E428" s="251">
        <v>161.8837</v>
      </c>
      <c r="F428" s="252">
        <v>172</v>
      </c>
      <c r="G428" s="251">
        <v>27844</v>
      </c>
      <c r="H428" s="251">
        <v>20468</v>
      </c>
      <c r="I428" s="251">
        <v>7376</v>
      </c>
      <c r="J428" s="251">
        <v>56</v>
      </c>
      <c r="K428" s="251" t="s">
        <v>1358</v>
      </c>
      <c r="L428" s="251">
        <v>172</v>
      </c>
    </row>
    <row r="429" spans="1:12">
      <c r="A429" s="251">
        <v>201</v>
      </c>
      <c r="B429" s="252" t="s">
        <v>776</v>
      </c>
      <c r="C429" s="251" t="s">
        <v>3240</v>
      </c>
      <c r="D429" s="251">
        <v>1897</v>
      </c>
      <c r="E429" s="251">
        <v>3175.2262000000001</v>
      </c>
      <c r="F429" s="252">
        <v>168</v>
      </c>
      <c r="G429" s="251">
        <v>533438</v>
      </c>
      <c r="H429" s="251">
        <v>318696</v>
      </c>
      <c r="I429" s="251">
        <v>214742</v>
      </c>
      <c r="J429" s="251">
        <v>46</v>
      </c>
      <c r="K429" s="251" t="s">
        <v>1358</v>
      </c>
      <c r="L429" s="251">
        <v>168</v>
      </c>
    </row>
    <row r="430" spans="1:12">
      <c r="A430" s="251">
        <v>419</v>
      </c>
      <c r="B430" s="252" t="s">
        <v>429</v>
      </c>
      <c r="C430" s="251" t="s">
        <v>3401</v>
      </c>
      <c r="D430" s="251">
        <v>375</v>
      </c>
      <c r="E430" s="251">
        <v>587.65060000000005</v>
      </c>
      <c r="F430" s="252">
        <v>166</v>
      </c>
      <c r="G430" s="251">
        <v>97550</v>
      </c>
      <c r="H430" s="251">
        <v>62250</v>
      </c>
      <c r="I430" s="251">
        <v>35300</v>
      </c>
      <c r="J430" s="251">
        <v>7</v>
      </c>
      <c r="K430" s="251" t="s">
        <v>1358</v>
      </c>
      <c r="L430" s="251">
        <v>166</v>
      </c>
    </row>
    <row r="431" spans="1:12">
      <c r="A431" s="251">
        <v>555</v>
      </c>
      <c r="B431" s="252" t="s">
        <v>826</v>
      </c>
      <c r="C431" s="251" t="s">
        <v>3489</v>
      </c>
      <c r="D431" s="251">
        <v>105</v>
      </c>
      <c r="E431" s="251">
        <v>188.79519999999999</v>
      </c>
      <c r="F431" s="252">
        <v>166</v>
      </c>
      <c r="G431" s="251">
        <v>31340</v>
      </c>
      <c r="H431" s="251">
        <v>17430</v>
      </c>
      <c r="I431" s="251">
        <v>13910</v>
      </c>
      <c r="J431" s="251">
        <v>40</v>
      </c>
      <c r="K431" s="251" t="s">
        <v>1358</v>
      </c>
      <c r="L431" s="251">
        <v>166</v>
      </c>
    </row>
    <row r="432" spans="1:12">
      <c r="A432" s="251">
        <v>379</v>
      </c>
      <c r="B432" s="252" t="s">
        <v>970</v>
      </c>
      <c r="C432" s="251" t="s">
        <v>3485</v>
      </c>
      <c r="D432" s="251">
        <v>476</v>
      </c>
      <c r="E432" s="251">
        <v>827.00609999999995</v>
      </c>
      <c r="F432" s="252">
        <v>165</v>
      </c>
      <c r="G432" s="251">
        <v>136456</v>
      </c>
      <c r="H432" s="251">
        <v>78540</v>
      </c>
      <c r="I432" s="251">
        <v>57916</v>
      </c>
      <c r="J432" s="251">
        <v>46</v>
      </c>
      <c r="K432" s="251" t="s">
        <v>1358</v>
      </c>
      <c r="L432" s="251">
        <v>165</v>
      </c>
    </row>
    <row r="433" spans="1:12">
      <c r="A433" s="251">
        <v>424</v>
      </c>
      <c r="B433" s="252" t="s">
        <v>688</v>
      </c>
      <c r="C433" s="251" t="s">
        <v>3302</v>
      </c>
      <c r="D433" s="251">
        <v>344</v>
      </c>
      <c r="E433" s="251">
        <v>569.20609999999999</v>
      </c>
      <c r="F433" s="252">
        <v>165</v>
      </c>
      <c r="G433" s="251">
        <v>93919</v>
      </c>
      <c r="H433" s="251">
        <v>56760</v>
      </c>
      <c r="I433" s="251">
        <v>37159</v>
      </c>
      <c r="J433" s="251">
        <v>17</v>
      </c>
      <c r="K433" s="251" t="s">
        <v>1358</v>
      </c>
      <c r="L433" s="251">
        <v>165</v>
      </c>
    </row>
    <row r="434" spans="1:12">
      <c r="A434" s="251">
        <v>414</v>
      </c>
      <c r="B434" s="252" t="s">
        <v>372</v>
      </c>
      <c r="C434" s="251" t="s">
        <v>3405</v>
      </c>
      <c r="D434" s="251">
        <v>414</v>
      </c>
      <c r="E434" s="251">
        <v>648.1037</v>
      </c>
      <c r="F434" s="252">
        <v>164</v>
      </c>
      <c r="G434" s="251">
        <v>106289</v>
      </c>
      <c r="H434" s="251">
        <v>67896</v>
      </c>
      <c r="I434" s="251">
        <v>38393</v>
      </c>
      <c r="J434" s="251">
        <v>29</v>
      </c>
      <c r="K434" s="251" t="s">
        <v>1358</v>
      </c>
      <c r="L434" s="251">
        <v>164</v>
      </c>
    </row>
    <row r="435" spans="1:12">
      <c r="A435" s="251">
        <v>298</v>
      </c>
      <c r="B435" s="252" t="s">
        <v>964</v>
      </c>
      <c r="C435" s="251" t="s">
        <v>3135</v>
      </c>
      <c r="D435" s="251">
        <v>720</v>
      </c>
      <c r="E435" s="251">
        <v>1476.9386999999999</v>
      </c>
      <c r="F435" s="252">
        <v>163</v>
      </c>
      <c r="G435" s="251">
        <v>240741</v>
      </c>
      <c r="H435" s="251">
        <v>117360</v>
      </c>
      <c r="I435" s="251">
        <v>123381</v>
      </c>
      <c r="J435" s="251">
        <v>39</v>
      </c>
      <c r="K435" s="251" t="s">
        <v>1358</v>
      </c>
      <c r="L435" s="251">
        <v>163</v>
      </c>
    </row>
    <row r="436" spans="1:12">
      <c r="A436" s="251">
        <v>363</v>
      </c>
      <c r="B436" s="252" t="s">
        <v>957</v>
      </c>
      <c r="C436" s="251" t="s">
        <v>3348</v>
      </c>
      <c r="D436" s="251">
        <v>476</v>
      </c>
      <c r="E436" s="251">
        <v>906.55560000000003</v>
      </c>
      <c r="F436" s="252">
        <v>162</v>
      </c>
      <c r="G436" s="251">
        <v>146862</v>
      </c>
      <c r="H436" s="251">
        <v>77112</v>
      </c>
      <c r="I436" s="251">
        <v>69750</v>
      </c>
      <c r="J436" s="251">
        <v>52</v>
      </c>
      <c r="K436" s="251" t="s">
        <v>1358</v>
      </c>
      <c r="L436" s="251">
        <v>162</v>
      </c>
    </row>
    <row r="437" spans="1:12">
      <c r="A437" s="251">
        <v>622</v>
      </c>
      <c r="B437" s="252" t="s">
        <v>923</v>
      </c>
      <c r="C437" s="251" t="s">
        <v>3450</v>
      </c>
      <c r="D437" s="251">
        <v>74</v>
      </c>
      <c r="E437" s="251">
        <v>111.913</v>
      </c>
      <c r="F437" s="252">
        <v>161</v>
      </c>
      <c r="G437" s="251">
        <v>18018</v>
      </c>
      <c r="H437" s="251">
        <v>11914</v>
      </c>
      <c r="I437" s="251">
        <v>6104</v>
      </c>
      <c r="J437" s="251">
        <v>60</v>
      </c>
      <c r="K437" s="251" t="s">
        <v>1358</v>
      </c>
      <c r="L437" s="251">
        <v>161</v>
      </c>
    </row>
    <row r="438" spans="1:12">
      <c r="A438" s="251">
        <v>385</v>
      </c>
      <c r="B438" s="252" t="s">
        <v>511</v>
      </c>
      <c r="C438" s="251" t="s">
        <v>3232</v>
      </c>
      <c r="D438" s="251">
        <v>379</v>
      </c>
      <c r="E438" s="251">
        <v>793.03129999999999</v>
      </c>
      <c r="F438" s="252">
        <v>160</v>
      </c>
      <c r="G438" s="251">
        <v>126885</v>
      </c>
      <c r="H438" s="251">
        <v>60640</v>
      </c>
      <c r="I438" s="251">
        <v>66245</v>
      </c>
      <c r="J438" s="251">
        <v>36</v>
      </c>
      <c r="K438" s="251" t="s">
        <v>1358</v>
      </c>
      <c r="L438" s="251">
        <v>160</v>
      </c>
    </row>
    <row r="439" spans="1:12">
      <c r="A439" s="251">
        <v>396</v>
      </c>
      <c r="B439" s="252" t="s">
        <v>994</v>
      </c>
      <c r="C439" s="251" t="s">
        <v>3100</v>
      </c>
      <c r="D439" s="251">
        <v>383</v>
      </c>
      <c r="E439" s="251">
        <v>743.81129999999996</v>
      </c>
      <c r="F439" s="252">
        <v>159</v>
      </c>
      <c r="G439" s="251">
        <v>118266</v>
      </c>
      <c r="H439" s="251">
        <v>60897</v>
      </c>
      <c r="I439" s="251">
        <v>57369</v>
      </c>
      <c r="J439" s="251">
        <v>14</v>
      </c>
      <c r="K439" s="251" t="s">
        <v>1358</v>
      </c>
      <c r="L439" s="251">
        <v>159</v>
      </c>
    </row>
    <row r="440" spans="1:12">
      <c r="A440" s="251">
        <v>198</v>
      </c>
      <c r="B440" s="252" t="s">
        <v>391</v>
      </c>
      <c r="C440" s="251" t="s">
        <v>3336</v>
      </c>
      <c r="D440" s="251">
        <v>1952</v>
      </c>
      <c r="E440" s="251">
        <v>3417.2037999999998</v>
      </c>
      <c r="F440" s="252">
        <v>157</v>
      </c>
      <c r="G440" s="251">
        <v>536501</v>
      </c>
      <c r="H440" s="251">
        <v>306464</v>
      </c>
      <c r="I440" s="251">
        <v>230037</v>
      </c>
      <c r="J440" s="251">
        <v>28</v>
      </c>
      <c r="K440" s="251" t="s">
        <v>1358</v>
      </c>
      <c r="L440" s="251">
        <v>157</v>
      </c>
    </row>
    <row r="441" spans="1:12">
      <c r="A441" s="251">
        <v>345</v>
      </c>
      <c r="B441" s="252" t="s">
        <v>2971</v>
      </c>
      <c r="C441" s="251" t="s">
        <v>3301</v>
      </c>
      <c r="D441" s="251">
        <v>445</v>
      </c>
      <c r="E441" s="251">
        <v>1108.9299000000001</v>
      </c>
      <c r="F441" s="252">
        <v>157</v>
      </c>
      <c r="G441" s="251">
        <v>174102</v>
      </c>
      <c r="H441" s="251">
        <v>69865</v>
      </c>
      <c r="I441" s="251">
        <v>104237</v>
      </c>
      <c r="J441" s="251">
        <v>50</v>
      </c>
      <c r="K441" s="251" t="s">
        <v>1358</v>
      </c>
      <c r="L441" s="251">
        <v>157</v>
      </c>
    </row>
    <row r="442" spans="1:12">
      <c r="A442" s="251">
        <v>637</v>
      </c>
      <c r="B442" s="252" t="s">
        <v>3754</v>
      </c>
      <c r="C442" s="251" t="s">
        <v>3882</v>
      </c>
      <c r="D442" s="251">
        <v>253</v>
      </c>
      <c r="E442" s="251">
        <v>107.1429</v>
      </c>
      <c r="F442" s="252">
        <v>154</v>
      </c>
      <c r="G442" s="251">
        <v>16500</v>
      </c>
      <c r="H442" s="251">
        <v>38962</v>
      </c>
      <c r="I442" s="251">
        <v>-22462</v>
      </c>
      <c r="J442" s="251">
        <v>20</v>
      </c>
      <c r="K442" s="251" t="s">
        <v>1358</v>
      </c>
      <c r="L442" s="251">
        <v>154</v>
      </c>
    </row>
    <row r="443" spans="1:12">
      <c r="A443" s="251">
        <v>448</v>
      </c>
      <c r="B443" s="252" t="s">
        <v>745</v>
      </c>
      <c r="C443" s="251" t="s">
        <v>3388</v>
      </c>
      <c r="D443" s="251">
        <v>185</v>
      </c>
      <c r="E443" s="251">
        <v>506.32679999999999</v>
      </c>
      <c r="F443" s="252">
        <v>153</v>
      </c>
      <c r="G443" s="251">
        <v>77468</v>
      </c>
      <c r="H443" s="251">
        <v>28305</v>
      </c>
      <c r="I443" s="251">
        <v>49163</v>
      </c>
      <c r="J443" s="251">
        <v>4</v>
      </c>
      <c r="K443" s="251" t="s">
        <v>1358</v>
      </c>
      <c r="L443" s="251">
        <v>153</v>
      </c>
    </row>
    <row r="444" spans="1:12">
      <c r="A444" s="251">
        <v>522</v>
      </c>
      <c r="B444" s="252" t="s">
        <v>527</v>
      </c>
      <c r="C444" s="251" t="s">
        <v>3406</v>
      </c>
      <c r="D444" s="251">
        <v>136</v>
      </c>
      <c r="E444" s="251">
        <v>277.84969999999998</v>
      </c>
      <c r="F444" s="252">
        <v>153</v>
      </c>
      <c r="G444" s="251">
        <v>42511</v>
      </c>
      <c r="H444" s="251">
        <v>20808</v>
      </c>
      <c r="I444" s="251">
        <v>21703</v>
      </c>
      <c r="J444" s="251">
        <v>14</v>
      </c>
      <c r="K444" s="251" t="s">
        <v>1358</v>
      </c>
      <c r="L444" s="251">
        <v>153</v>
      </c>
    </row>
    <row r="445" spans="1:12">
      <c r="A445" s="251">
        <v>511</v>
      </c>
      <c r="B445" s="252" t="s">
        <v>1243</v>
      </c>
      <c r="C445" s="251" t="s">
        <v>3259</v>
      </c>
      <c r="D445" s="251">
        <v>275</v>
      </c>
      <c r="E445" s="251">
        <v>310.0197</v>
      </c>
      <c r="F445" s="252">
        <v>152</v>
      </c>
      <c r="G445" s="251">
        <v>47123</v>
      </c>
      <c r="H445" s="251">
        <v>41800</v>
      </c>
      <c r="I445" s="251">
        <v>5323</v>
      </c>
      <c r="J445" s="251">
        <v>16</v>
      </c>
      <c r="K445" s="251" t="s">
        <v>1358</v>
      </c>
      <c r="L445" s="251">
        <v>152</v>
      </c>
    </row>
    <row r="446" spans="1:12">
      <c r="A446" s="251">
        <v>529</v>
      </c>
      <c r="B446" s="252" t="s">
        <v>454</v>
      </c>
      <c r="C446" s="251" t="s">
        <v>3529</v>
      </c>
      <c r="D446" s="251">
        <v>185</v>
      </c>
      <c r="E446" s="251">
        <v>267.42110000000002</v>
      </c>
      <c r="F446" s="252">
        <v>152</v>
      </c>
      <c r="G446" s="251">
        <v>40648</v>
      </c>
      <c r="H446" s="251">
        <v>28120</v>
      </c>
      <c r="I446" s="251">
        <v>12528</v>
      </c>
      <c r="J446" s="251">
        <v>24</v>
      </c>
      <c r="K446" s="251" t="s">
        <v>1358</v>
      </c>
      <c r="L446" s="251">
        <v>152</v>
      </c>
    </row>
    <row r="447" spans="1:12">
      <c r="A447" s="251">
        <v>631</v>
      </c>
      <c r="B447" s="252" t="s">
        <v>924</v>
      </c>
      <c r="C447" s="251" t="s">
        <v>3450</v>
      </c>
      <c r="D447" s="251">
        <v>74</v>
      </c>
      <c r="E447" s="251">
        <v>110.0596</v>
      </c>
      <c r="F447" s="252">
        <v>151</v>
      </c>
      <c r="G447" s="251">
        <v>16619</v>
      </c>
      <c r="H447" s="251">
        <v>11174</v>
      </c>
      <c r="I447" s="251">
        <v>5445</v>
      </c>
      <c r="J447" s="251">
        <v>54</v>
      </c>
      <c r="K447" s="251" t="s">
        <v>1358</v>
      </c>
      <c r="L447" s="251">
        <v>151</v>
      </c>
    </row>
    <row r="448" spans="1:12">
      <c r="A448" s="251">
        <v>315</v>
      </c>
      <c r="B448" s="252" t="s">
        <v>3337</v>
      </c>
      <c r="C448" s="251" t="s">
        <v>3338</v>
      </c>
      <c r="D448" s="251">
        <v>645</v>
      </c>
      <c r="E448" s="251">
        <v>1385</v>
      </c>
      <c r="F448" s="252">
        <v>150</v>
      </c>
      <c r="G448" s="251">
        <v>207750</v>
      </c>
      <c r="H448" s="251">
        <v>96750</v>
      </c>
      <c r="I448" s="251">
        <v>111000</v>
      </c>
      <c r="J448" s="251">
        <v>2</v>
      </c>
      <c r="K448" s="251" t="s">
        <v>1358</v>
      </c>
      <c r="L448" s="251">
        <v>150</v>
      </c>
    </row>
    <row r="449" spans="1:12">
      <c r="A449" s="251">
        <v>412</v>
      </c>
      <c r="B449" s="252" t="s">
        <v>930</v>
      </c>
      <c r="C449" s="251" t="s">
        <v>3246</v>
      </c>
      <c r="D449" s="251">
        <v>467</v>
      </c>
      <c r="E449" s="251">
        <v>731.55409999999995</v>
      </c>
      <c r="F449" s="252">
        <v>148</v>
      </c>
      <c r="G449" s="251">
        <v>108270</v>
      </c>
      <c r="H449" s="251">
        <v>69116</v>
      </c>
      <c r="I449" s="251">
        <v>39154</v>
      </c>
      <c r="J449" s="251">
        <v>60</v>
      </c>
      <c r="K449" s="251" t="s">
        <v>1358</v>
      </c>
      <c r="L449" s="251">
        <v>148</v>
      </c>
    </row>
    <row r="450" spans="1:12">
      <c r="A450" s="251">
        <v>459</v>
      </c>
      <c r="B450" s="252" t="s">
        <v>894</v>
      </c>
      <c r="C450" s="251" t="s">
        <v>3309</v>
      </c>
      <c r="D450" s="251">
        <v>251</v>
      </c>
      <c r="E450" s="251">
        <v>483.3288</v>
      </c>
      <c r="F450" s="252">
        <v>146</v>
      </c>
      <c r="G450" s="251">
        <v>70566</v>
      </c>
      <c r="H450" s="251">
        <v>36646</v>
      </c>
      <c r="I450" s="251">
        <v>33920</v>
      </c>
      <c r="J450" s="251">
        <v>33</v>
      </c>
      <c r="K450" s="251" t="s">
        <v>1358</v>
      </c>
      <c r="L450" s="251">
        <v>146</v>
      </c>
    </row>
    <row r="451" spans="1:12">
      <c r="A451" s="251">
        <v>536</v>
      </c>
      <c r="B451" s="252" t="s">
        <v>819</v>
      </c>
      <c r="C451" s="251" t="s">
        <v>3482</v>
      </c>
      <c r="D451" s="251">
        <v>117</v>
      </c>
      <c r="E451" s="251">
        <v>251.2397</v>
      </c>
      <c r="F451" s="252">
        <v>146</v>
      </c>
      <c r="G451" s="251">
        <v>36681</v>
      </c>
      <c r="H451" s="251">
        <v>17082</v>
      </c>
      <c r="I451" s="251">
        <v>19599</v>
      </c>
      <c r="J451" s="251">
        <v>25</v>
      </c>
      <c r="K451" s="251" t="s">
        <v>1358</v>
      </c>
      <c r="L451" s="251">
        <v>146</v>
      </c>
    </row>
    <row r="452" spans="1:12">
      <c r="A452" s="251">
        <v>326</v>
      </c>
      <c r="B452" s="252" t="s">
        <v>554</v>
      </c>
      <c r="C452" s="251" t="s">
        <v>3469</v>
      </c>
      <c r="D452" s="251">
        <v>762</v>
      </c>
      <c r="E452" s="251">
        <v>1323.5309999999999</v>
      </c>
      <c r="F452" s="252">
        <v>145</v>
      </c>
      <c r="G452" s="251">
        <v>191912</v>
      </c>
      <c r="H452" s="251">
        <v>110490</v>
      </c>
      <c r="I452" s="251">
        <v>81422</v>
      </c>
      <c r="J452" s="251">
        <v>36</v>
      </c>
      <c r="K452" s="251" t="s">
        <v>1358</v>
      </c>
      <c r="L452" s="251">
        <v>145</v>
      </c>
    </row>
    <row r="453" spans="1:12">
      <c r="A453" s="251">
        <v>354</v>
      </c>
      <c r="B453" s="252" t="s">
        <v>558</v>
      </c>
      <c r="C453" s="251" t="s">
        <v>3247</v>
      </c>
      <c r="D453" s="251">
        <v>620</v>
      </c>
      <c r="E453" s="251">
        <v>1056.1667</v>
      </c>
      <c r="F453" s="252">
        <v>144</v>
      </c>
      <c r="G453" s="251">
        <v>152088</v>
      </c>
      <c r="H453" s="251">
        <v>89280</v>
      </c>
      <c r="I453" s="251">
        <v>62808</v>
      </c>
      <c r="J453" s="251">
        <v>32</v>
      </c>
      <c r="K453" s="251" t="s">
        <v>1358</v>
      </c>
      <c r="L453" s="251">
        <v>144</v>
      </c>
    </row>
    <row r="454" spans="1:12">
      <c r="A454" s="251">
        <v>428</v>
      </c>
      <c r="B454" s="252" t="s">
        <v>974</v>
      </c>
      <c r="C454" s="251" t="s">
        <v>3226</v>
      </c>
      <c r="D454" s="251">
        <v>472</v>
      </c>
      <c r="E454" s="251">
        <v>626.73050000000001</v>
      </c>
      <c r="F454" s="252">
        <v>141</v>
      </c>
      <c r="G454" s="251">
        <v>88369</v>
      </c>
      <c r="H454" s="251">
        <v>66552</v>
      </c>
      <c r="I454" s="251">
        <v>21817</v>
      </c>
      <c r="J454" s="251">
        <v>64</v>
      </c>
      <c r="K454" s="251" t="s">
        <v>1358</v>
      </c>
      <c r="L454" s="251">
        <v>141</v>
      </c>
    </row>
    <row r="455" spans="1:12">
      <c r="A455" s="251">
        <v>543</v>
      </c>
      <c r="B455" s="252" t="s">
        <v>744</v>
      </c>
      <c r="C455" s="251" t="s">
        <v>3521</v>
      </c>
      <c r="D455" s="251">
        <v>195</v>
      </c>
      <c r="E455" s="251">
        <v>245.30500000000001</v>
      </c>
      <c r="F455" s="252">
        <v>141</v>
      </c>
      <c r="G455" s="251">
        <v>34588</v>
      </c>
      <c r="H455" s="251">
        <v>27495</v>
      </c>
      <c r="I455" s="251">
        <v>7093</v>
      </c>
      <c r="J455" s="251">
        <v>27</v>
      </c>
      <c r="K455" s="251" t="s">
        <v>1358</v>
      </c>
      <c r="L455" s="251">
        <v>141</v>
      </c>
    </row>
    <row r="456" spans="1:12">
      <c r="A456" s="251">
        <v>437</v>
      </c>
      <c r="B456" s="252" t="s">
        <v>1697</v>
      </c>
      <c r="C456" s="251" t="s">
        <v>3523</v>
      </c>
      <c r="D456" s="251">
        <v>404</v>
      </c>
      <c r="E456" s="251">
        <v>589.82860000000005</v>
      </c>
      <c r="F456" s="252">
        <v>140</v>
      </c>
      <c r="G456" s="251">
        <v>82576</v>
      </c>
      <c r="H456" s="251">
        <v>56560</v>
      </c>
      <c r="I456" s="251">
        <v>26016</v>
      </c>
      <c r="J456" s="251">
        <v>29</v>
      </c>
      <c r="K456" s="251" t="s">
        <v>1358</v>
      </c>
      <c r="L456" s="251">
        <v>140</v>
      </c>
    </row>
    <row r="457" spans="1:12">
      <c r="A457" s="251">
        <v>357</v>
      </c>
      <c r="B457" s="252" t="s">
        <v>1238</v>
      </c>
      <c r="C457" s="251" t="s">
        <v>3415</v>
      </c>
      <c r="D457" s="251">
        <v>546</v>
      </c>
      <c r="E457" s="251">
        <v>1100.5072</v>
      </c>
      <c r="F457" s="252">
        <v>138</v>
      </c>
      <c r="G457" s="251">
        <v>151870</v>
      </c>
      <c r="H457" s="251">
        <v>75348</v>
      </c>
      <c r="I457" s="251">
        <v>76522</v>
      </c>
      <c r="J457" s="251">
        <v>12</v>
      </c>
      <c r="K457" s="251" t="s">
        <v>1358</v>
      </c>
      <c r="L457" s="251">
        <v>138</v>
      </c>
    </row>
    <row r="458" spans="1:12">
      <c r="A458" s="251">
        <v>377</v>
      </c>
      <c r="B458" s="252">
        <v>414210121</v>
      </c>
      <c r="C458" s="251" t="s">
        <v>3349</v>
      </c>
      <c r="D458" s="251">
        <v>411</v>
      </c>
      <c r="E458" s="251">
        <v>1000</v>
      </c>
      <c r="F458" s="252">
        <v>138</v>
      </c>
      <c r="G458" s="251">
        <v>138000</v>
      </c>
      <c r="H458" s="251">
        <v>56718</v>
      </c>
      <c r="I458" s="251">
        <v>81282</v>
      </c>
      <c r="J458" s="251">
        <v>8</v>
      </c>
      <c r="K458" s="251" t="s">
        <v>1358</v>
      </c>
      <c r="L458" s="251">
        <v>138</v>
      </c>
    </row>
    <row r="459" spans="1:12">
      <c r="A459" s="251">
        <v>426</v>
      </c>
      <c r="B459" s="252" t="s">
        <v>990</v>
      </c>
      <c r="C459" s="251" t="s">
        <v>3148</v>
      </c>
      <c r="D459" s="251">
        <v>428</v>
      </c>
      <c r="E459" s="251">
        <v>676.01469999999995</v>
      </c>
      <c r="F459" s="252">
        <v>136</v>
      </c>
      <c r="G459" s="251">
        <v>91938</v>
      </c>
      <c r="H459" s="251">
        <v>58208</v>
      </c>
      <c r="I459" s="251">
        <v>33730</v>
      </c>
      <c r="J459" s="251">
        <v>64</v>
      </c>
      <c r="K459" s="251" t="s">
        <v>1358</v>
      </c>
      <c r="L459" s="251">
        <v>136</v>
      </c>
    </row>
    <row r="460" spans="1:12">
      <c r="A460" s="251">
        <v>368</v>
      </c>
      <c r="B460" s="252" t="s">
        <v>665</v>
      </c>
      <c r="C460" s="251" t="s">
        <v>3431</v>
      </c>
      <c r="D460" s="251">
        <v>630</v>
      </c>
      <c r="E460" s="251">
        <v>1065.9481000000001</v>
      </c>
      <c r="F460" s="252">
        <v>135</v>
      </c>
      <c r="G460" s="251">
        <v>143903</v>
      </c>
      <c r="H460" s="251">
        <v>85050</v>
      </c>
      <c r="I460" s="251">
        <v>58853</v>
      </c>
      <c r="J460" s="251">
        <v>14</v>
      </c>
      <c r="K460" s="251" t="s">
        <v>1358</v>
      </c>
      <c r="L460" s="251">
        <v>135</v>
      </c>
    </row>
    <row r="461" spans="1:12">
      <c r="A461" s="251">
        <v>453</v>
      </c>
      <c r="B461" s="252" t="s">
        <v>495</v>
      </c>
      <c r="C461" s="251" t="s">
        <v>3332</v>
      </c>
      <c r="D461" s="251">
        <v>331</v>
      </c>
      <c r="E461" s="251">
        <v>562.51490000000001</v>
      </c>
      <c r="F461" s="252">
        <v>134</v>
      </c>
      <c r="G461" s="251">
        <v>75377</v>
      </c>
      <c r="H461" s="251">
        <v>44354</v>
      </c>
      <c r="I461" s="251">
        <v>31023</v>
      </c>
      <c r="J461" s="251">
        <v>18</v>
      </c>
      <c r="K461" s="251" t="s">
        <v>1358</v>
      </c>
      <c r="L461" s="251">
        <v>134</v>
      </c>
    </row>
    <row r="462" spans="1:12">
      <c r="A462" s="251">
        <v>526</v>
      </c>
      <c r="B462" s="252" t="s">
        <v>494</v>
      </c>
      <c r="C462" s="251" t="s">
        <v>3332</v>
      </c>
      <c r="D462" s="251">
        <v>172</v>
      </c>
      <c r="E462" s="251">
        <v>313.39850000000001</v>
      </c>
      <c r="F462" s="252">
        <v>133</v>
      </c>
      <c r="G462" s="251">
        <v>41682</v>
      </c>
      <c r="H462" s="251">
        <v>22876</v>
      </c>
      <c r="I462" s="251">
        <v>18806</v>
      </c>
      <c r="J462" s="251">
        <v>20</v>
      </c>
      <c r="K462" s="251" t="s">
        <v>1358</v>
      </c>
      <c r="L462" s="251">
        <v>133</v>
      </c>
    </row>
    <row r="463" spans="1:12">
      <c r="A463" s="251">
        <v>316</v>
      </c>
      <c r="B463" s="252">
        <v>414210102</v>
      </c>
      <c r="C463" s="251" t="s">
        <v>3283</v>
      </c>
      <c r="D463" s="251">
        <v>645</v>
      </c>
      <c r="E463" s="251">
        <v>1573</v>
      </c>
      <c r="F463" s="252">
        <v>130</v>
      </c>
      <c r="G463" s="251">
        <v>204490</v>
      </c>
      <c r="H463" s="251">
        <v>83850</v>
      </c>
      <c r="I463" s="251">
        <v>120640</v>
      </c>
      <c r="J463" s="251">
        <v>8</v>
      </c>
      <c r="K463" s="251" t="s">
        <v>1358</v>
      </c>
      <c r="L463" s="251">
        <v>130</v>
      </c>
    </row>
    <row r="464" spans="1:12">
      <c r="A464" s="251">
        <v>661</v>
      </c>
      <c r="B464" s="252" t="s">
        <v>919</v>
      </c>
      <c r="C464" s="251" t="s">
        <v>3515</v>
      </c>
      <c r="D464" s="251">
        <v>74</v>
      </c>
      <c r="E464" s="251">
        <v>108.9923</v>
      </c>
      <c r="F464" s="252">
        <v>130</v>
      </c>
      <c r="G464" s="251">
        <v>14169</v>
      </c>
      <c r="H464" s="251">
        <v>9620</v>
      </c>
      <c r="I464" s="251">
        <v>4549</v>
      </c>
      <c r="J464" s="251">
        <v>51</v>
      </c>
      <c r="K464" s="251" t="s">
        <v>1358</v>
      </c>
      <c r="L464" s="251">
        <v>130</v>
      </c>
    </row>
    <row r="465" spans="1:12">
      <c r="A465" s="251">
        <v>356</v>
      </c>
      <c r="B465" s="252" t="s">
        <v>2975</v>
      </c>
      <c r="C465" s="251" t="s">
        <v>3301</v>
      </c>
      <c r="D465" s="251">
        <v>519</v>
      </c>
      <c r="E465" s="251">
        <v>1177.3100999999999</v>
      </c>
      <c r="F465" s="252">
        <v>129</v>
      </c>
      <c r="G465" s="251">
        <v>151873</v>
      </c>
      <c r="H465" s="251">
        <v>66951</v>
      </c>
      <c r="I465" s="251">
        <v>84922</v>
      </c>
      <c r="J465" s="251">
        <v>28</v>
      </c>
      <c r="K465" s="251" t="s">
        <v>1358</v>
      </c>
      <c r="L465" s="251">
        <v>129</v>
      </c>
    </row>
    <row r="466" spans="1:12">
      <c r="A466" s="251">
        <v>370</v>
      </c>
      <c r="B466" s="252" t="s">
        <v>3913</v>
      </c>
      <c r="C466" s="251" t="s">
        <v>3991</v>
      </c>
      <c r="D466" s="251">
        <v>683</v>
      </c>
      <c r="E466" s="251">
        <v>1124.4094</v>
      </c>
      <c r="F466" s="252">
        <v>127</v>
      </c>
      <c r="G466" s="251">
        <v>142800</v>
      </c>
      <c r="H466" s="251">
        <v>86741</v>
      </c>
      <c r="I466" s="251">
        <v>56059</v>
      </c>
      <c r="J466" s="251">
        <v>10</v>
      </c>
      <c r="K466" s="251" t="s">
        <v>1358</v>
      </c>
      <c r="L466" s="251">
        <v>127</v>
      </c>
    </row>
    <row r="467" spans="1:12">
      <c r="A467" s="251">
        <v>451</v>
      </c>
      <c r="B467" s="252" t="s">
        <v>1023</v>
      </c>
      <c r="C467" s="251" t="s">
        <v>3310</v>
      </c>
      <c r="D467" s="251">
        <v>484</v>
      </c>
      <c r="E467" s="251">
        <v>595.98429999999996</v>
      </c>
      <c r="F467" s="252">
        <v>127</v>
      </c>
      <c r="G467" s="251">
        <v>75690</v>
      </c>
      <c r="H467" s="251">
        <v>61468</v>
      </c>
      <c r="I467" s="251">
        <v>14222</v>
      </c>
      <c r="J467" s="251">
        <v>20</v>
      </c>
      <c r="K467" s="251" t="s">
        <v>1358</v>
      </c>
      <c r="L467" s="251">
        <v>127</v>
      </c>
    </row>
    <row r="468" spans="1:12">
      <c r="A468" s="251">
        <v>584</v>
      </c>
      <c r="B468" s="252" t="s">
        <v>418</v>
      </c>
      <c r="C468" s="251" t="s">
        <v>3433</v>
      </c>
      <c r="D468" s="251">
        <v>125</v>
      </c>
      <c r="E468" s="251">
        <v>202.6772</v>
      </c>
      <c r="F468" s="252">
        <v>127</v>
      </c>
      <c r="G468" s="251">
        <v>25740</v>
      </c>
      <c r="H468" s="251">
        <v>15875</v>
      </c>
      <c r="I468" s="251">
        <v>9865</v>
      </c>
      <c r="J468" s="251">
        <v>31</v>
      </c>
      <c r="K468" s="251" t="s">
        <v>1358</v>
      </c>
      <c r="L468" s="251">
        <v>127</v>
      </c>
    </row>
    <row r="469" spans="1:12">
      <c r="A469" s="251">
        <v>422</v>
      </c>
      <c r="B469" s="252" t="s">
        <v>3909</v>
      </c>
      <c r="C469" s="251" t="s">
        <v>3992</v>
      </c>
      <c r="D469" s="251">
        <v>468</v>
      </c>
      <c r="E469" s="251">
        <v>756.66669999999999</v>
      </c>
      <c r="F469" s="252">
        <v>126</v>
      </c>
      <c r="G469" s="251">
        <v>95340</v>
      </c>
      <c r="H469" s="251">
        <v>58968</v>
      </c>
      <c r="I469" s="251">
        <v>36372</v>
      </c>
      <c r="J469" s="251">
        <v>14</v>
      </c>
      <c r="K469" s="251" t="s">
        <v>1358</v>
      </c>
      <c r="L469" s="251">
        <v>126</v>
      </c>
    </row>
    <row r="470" spans="1:12">
      <c r="A470" s="251">
        <v>520</v>
      </c>
      <c r="B470" s="252" t="s">
        <v>1001</v>
      </c>
      <c r="C470" s="251" t="s">
        <v>3294</v>
      </c>
      <c r="D470" s="251">
        <v>160</v>
      </c>
      <c r="E470" s="251">
        <v>339.87299999999999</v>
      </c>
      <c r="F470" s="252">
        <v>126</v>
      </c>
      <c r="G470" s="251">
        <v>42824</v>
      </c>
      <c r="H470" s="251">
        <v>20160</v>
      </c>
      <c r="I470" s="251">
        <v>22664</v>
      </c>
      <c r="J470" s="251">
        <v>24</v>
      </c>
      <c r="K470" s="251" t="s">
        <v>1358</v>
      </c>
      <c r="L470" s="251">
        <v>126</v>
      </c>
    </row>
    <row r="471" spans="1:12">
      <c r="A471" s="251">
        <v>527</v>
      </c>
      <c r="B471" s="252" t="s">
        <v>890</v>
      </c>
      <c r="C471" s="251" t="s">
        <v>3374</v>
      </c>
      <c r="D471" s="251">
        <v>191</v>
      </c>
      <c r="E471" s="251">
        <v>332.12799999999999</v>
      </c>
      <c r="F471" s="252">
        <v>125</v>
      </c>
      <c r="G471" s="251">
        <v>41516</v>
      </c>
      <c r="H471" s="251">
        <v>23875</v>
      </c>
      <c r="I471" s="251">
        <v>17641</v>
      </c>
      <c r="J471" s="251">
        <v>5</v>
      </c>
      <c r="K471" s="251" t="s">
        <v>1358</v>
      </c>
      <c r="L471" s="251">
        <v>125</v>
      </c>
    </row>
    <row r="472" spans="1:12">
      <c r="A472" s="251">
        <v>378</v>
      </c>
      <c r="B472" s="252" t="s">
        <v>3790</v>
      </c>
      <c r="C472" s="251" t="s">
        <v>3993</v>
      </c>
      <c r="D472" s="251">
        <v>669</v>
      </c>
      <c r="E472" s="251">
        <v>1120</v>
      </c>
      <c r="F472" s="252">
        <v>122</v>
      </c>
      <c r="G472" s="251">
        <v>136640</v>
      </c>
      <c r="H472" s="251">
        <v>81618</v>
      </c>
      <c r="I472" s="251">
        <v>55022</v>
      </c>
      <c r="J472" s="251">
        <v>3</v>
      </c>
      <c r="K472" s="251" t="s">
        <v>1358</v>
      </c>
      <c r="L472" s="251">
        <v>122</v>
      </c>
    </row>
    <row r="473" spans="1:12">
      <c r="A473" s="251">
        <v>429</v>
      </c>
      <c r="B473" s="252" t="s">
        <v>3789</v>
      </c>
      <c r="C473" s="251" t="s">
        <v>3994</v>
      </c>
      <c r="D473" s="251">
        <v>430</v>
      </c>
      <c r="E473" s="251">
        <v>720</v>
      </c>
      <c r="F473" s="252">
        <v>122</v>
      </c>
      <c r="G473" s="251">
        <v>87840</v>
      </c>
      <c r="H473" s="251">
        <v>52460</v>
      </c>
      <c r="I473" s="251">
        <v>35380</v>
      </c>
      <c r="J473" s="251">
        <v>3</v>
      </c>
      <c r="K473" s="251" t="s">
        <v>1358</v>
      </c>
      <c r="L473" s="251">
        <v>122</v>
      </c>
    </row>
    <row r="474" spans="1:12">
      <c r="A474" s="251">
        <v>544</v>
      </c>
      <c r="B474" s="252" t="s">
        <v>441</v>
      </c>
      <c r="C474" s="251" t="s">
        <v>3490</v>
      </c>
      <c r="D474" s="251">
        <v>173</v>
      </c>
      <c r="E474" s="251">
        <v>283.31150000000002</v>
      </c>
      <c r="F474" s="252">
        <v>122</v>
      </c>
      <c r="G474" s="251">
        <v>34564</v>
      </c>
      <c r="H474" s="251">
        <v>21106</v>
      </c>
      <c r="I474" s="251">
        <v>13458</v>
      </c>
      <c r="J474" s="251">
        <v>12</v>
      </c>
      <c r="K474" s="251" t="s">
        <v>1358</v>
      </c>
      <c r="L474" s="251">
        <v>122</v>
      </c>
    </row>
    <row r="475" spans="1:12">
      <c r="A475" s="251">
        <v>342</v>
      </c>
      <c r="B475" s="252" t="s">
        <v>3892</v>
      </c>
      <c r="C475" s="251" t="s">
        <v>3995</v>
      </c>
      <c r="D475" s="251">
        <v>0</v>
      </c>
      <c r="E475" s="251">
        <v>1480</v>
      </c>
      <c r="F475" s="252">
        <v>120</v>
      </c>
      <c r="G475" s="251">
        <v>177600</v>
      </c>
      <c r="H475" s="251">
        <v>0</v>
      </c>
      <c r="I475" s="251">
        <v>177600</v>
      </c>
      <c r="J475" s="251">
        <v>4</v>
      </c>
      <c r="K475" s="251" t="s">
        <v>1358</v>
      </c>
      <c r="L475" s="251">
        <v>120</v>
      </c>
    </row>
    <row r="476" spans="1:12">
      <c r="A476" s="251">
        <v>433</v>
      </c>
      <c r="B476" s="252" t="s">
        <v>3403</v>
      </c>
      <c r="C476" s="251" t="s">
        <v>3404</v>
      </c>
      <c r="D476" s="251">
        <v>387</v>
      </c>
      <c r="E476" s="251">
        <v>720</v>
      </c>
      <c r="F476" s="252">
        <v>120</v>
      </c>
      <c r="G476" s="251">
        <v>86400</v>
      </c>
      <c r="H476" s="251">
        <v>46440</v>
      </c>
      <c r="I476" s="251">
        <v>39960</v>
      </c>
      <c r="J476" s="251">
        <v>2</v>
      </c>
      <c r="K476" s="251" t="s">
        <v>1358</v>
      </c>
      <c r="L476" s="251">
        <v>120</v>
      </c>
    </row>
    <row r="477" spans="1:12">
      <c r="A477" s="251">
        <v>550</v>
      </c>
      <c r="B477" s="252" t="s">
        <v>453</v>
      </c>
      <c r="C477" s="251" t="s">
        <v>3606</v>
      </c>
      <c r="D477" s="251">
        <v>190</v>
      </c>
      <c r="E477" s="251">
        <v>278.10079999999999</v>
      </c>
      <c r="F477" s="252">
        <v>119</v>
      </c>
      <c r="G477" s="251">
        <v>33094</v>
      </c>
      <c r="H477" s="251">
        <v>22610</v>
      </c>
      <c r="I477" s="251">
        <v>10484</v>
      </c>
      <c r="J477" s="251">
        <v>13</v>
      </c>
      <c r="K477" s="251" t="s">
        <v>1358</v>
      </c>
      <c r="L477" s="251">
        <v>119</v>
      </c>
    </row>
    <row r="478" spans="1:12">
      <c r="A478" s="251">
        <v>653</v>
      </c>
      <c r="B478" s="252" t="s">
        <v>798</v>
      </c>
      <c r="C478" s="251" t="s">
        <v>3524</v>
      </c>
      <c r="D478" s="251">
        <v>90</v>
      </c>
      <c r="E478" s="251">
        <v>126.19329999999999</v>
      </c>
      <c r="F478" s="252">
        <v>119</v>
      </c>
      <c r="G478" s="251">
        <v>15017</v>
      </c>
      <c r="H478" s="251">
        <v>10710</v>
      </c>
      <c r="I478" s="251">
        <v>4307</v>
      </c>
      <c r="J478" s="251">
        <v>22</v>
      </c>
      <c r="K478" s="251" t="s">
        <v>1358</v>
      </c>
      <c r="L478" s="251">
        <v>119</v>
      </c>
    </row>
    <row r="479" spans="1:12">
      <c r="A479" s="251">
        <v>588</v>
      </c>
      <c r="B479" s="252" t="s">
        <v>771</v>
      </c>
      <c r="C479" s="251" t="s">
        <v>3838</v>
      </c>
      <c r="D479" s="251">
        <v>142</v>
      </c>
      <c r="E479" s="251">
        <v>209.2542</v>
      </c>
      <c r="F479" s="252">
        <v>118</v>
      </c>
      <c r="G479" s="251">
        <v>24692</v>
      </c>
      <c r="H479" s="251">
        <v>16756</v>
      </c>
      <c r="I479" s="251">
        <v>7936</v>
      </c>
      <c r="J479" s="251">
        <v>9</v>
      </c>
      <c r="K479" s="251" t="s">
        <v>1358</v>
      </c>
      <c r="L479" s="251">
        <v>118</v>
      </c>
    </row>
    <row r="480" spans="1:12">
      <c r="A480" s="251">
        <v>664</v>
      </c>
      <c r="B480" s="252" t="s">
        <v>811</v>
      </c>
      <c r="C480" s="251" t="s">
        <v>3604</v>
      </c>
      <c r="D480" s="251">
        <v>84</v>
      </c>
      <c r="E480" s="251">
        <v>114.9746</v>
      </c>
      <c r="F480" s="252">
        <v>118</v>
      </c>
      <c r="G480" s="251">
        <v>13567</v>
      </c>
      <c r="H480" s="251">
        <v>9912</v>
      </c>
      <c r="I480" s="251">
        <v>3655</v>
      </c>
      <c r="J480" s="251">
        <v>11</v>
      </c>
      <c r="K480" s="251" t="s">
        <v>1358</v>
      </c>
      <c r="L480" s="251">
        <v>118</v>
      </c>
    </row>
    <row r="481" spans="1:12">
      <c r="A481" s="251">
        <v>208</v>
      </c>
      <c r="B481" s="252" t="s">
        <v>3761</v>
      </c>
      <c r="C481" s="251" t="s">
        <v>3839</v>
      </c>
      <c r="D481" s="251">
        <v>2246</v>
      </c>
      <c r="E481" s="251">
        <v>4297.2241000000004</v>
      </c>
      <c r="F481" s="252">
        <v>116</v>
      </c>
      <c r="G481" s="251">
        <v>498478</v>
      </c>
      <c r="H481" s="251">
        <v>260536</v>
      </c>
      <c r="I481" s="251">
        <v>237942</v>
      </c>
      <c r="J481" s="251">
        <v>54</v>
      </c>
      <c r="K481" s="251" t="s">
        <v>1358</v>
      </c>
      <c r="L481" s="251">
        <v>116</v>
      </c>
    </row>
    <row r="482" spans="1:12">
      <c r="A482" s="251">
        <v>246</v>
      </c>
      <c r="B482" s="252" t="s">
        <v>525</v>
      </c>
      <c r="C482" s="251" t="s">
        <v>3360</v>
      </c>
      <c r="D482" s="251">
        <v>1460</v>
      </c>
      <c r="E482" s="251">
        <v>3189.931</v>
      </c>
      <c r="F482" s="252">
        <v>116</v>
      </c>
      <c r="G482" s="251">
        <v>370032</v>
      </c>
      <c r="H482" s="251">
        <v>169360</v>
      </c>
      <c r="I482" s="251">
        <v>200672</v>
      </c>
      <c r="J482" s="251">
        <v>26</v>
      </c>
      <c r="K482" s="251" t="s">
        <v>1358</v>
      </c>
      <c r="L482" s="251">
        <v>116</v>
      </c>
    </row>
    <row r="483" spans="1:12">
      <c r="A483" s="251">
        <v>340</v>
      </c>
      <c r="B483" s="252" t="s">
        <v>385</v>
      </c>
      <c r="C483" s="251" t="s">
        <v>3383</v>
      </c>
      <c r="D483" s="251">
        <v>1003</v>
      </c>
      <c r="E483" s="251">
        <v>1551.9138</v>
      </c>
      <c r="F483" s="252">
        <v>116</v>
      </c>
      <c r="G483" s="251">
        <v>180022</v>
      </c>
      <c r="H483" s="251">
        <v>116348</v>
      </c>
      <c r="I483" s="251">
        <v>63674</v>
      </c>
      <c r="J483" s="251">
        <v>35</v>
      </c>
      <c r="K483" s="251" t="s">
        <v>1358</v>
      </c>
      <c r="L483" s="251">
        <v>116</v>
      </c>
    </row>
    <row r="484" spans="1:12">
      <c r="A484" s="251">
        <v>535</v>
      </c>
      <c r="B484" s="252" t="s">
        <v>473</v>
      </c>
      <c r="C484" s="251" t="s">
        <v>3491</v>
      </c>
      <c r="D484" s="251">
        <v>157</v>
      </c>
      <c r="E484" s="251">
        <v>325.55650000000003</v>
      </c>
      <c r="F484" s="252">
        <v>115</v>
      </c>
      <c r="G484" s="251">
        <v>37439</v>
      </c>
      <c r="H484" s="251">
        <v>18055</v>
      </c>
      <c r="I484" s="251">
        <v>19384</v>
      </c>
      <c r="J484" s="251">
        <v>20</v>
      </c>
      <c r="K484" s="251" t="s">
        <v>1358</v>
      </c>
      <c r="L484" s="251">
        <v>115</v>
      </c>
    </row>
    <row r="485" spans="1:12">
      <c r="A485" s="251">
        <v>470</v>
      </c>
      <c r="B485" s="252" t="s">
        <v>3532</v>
      </c>
      <c r="C485" s="251" t="s">
        <v>3533</v>
      </c>
      <c r="D485" s="251">
        <v>528</v>
      </c>
      <c r="E485" s="251">
        <v>586</v>
      </c>
      <c r="F485" s="252">
        <v>114</v>
      </c>
      <c r="G485" s="251">
        <v>66804</v>
      </c>
      <c r="H485" s="251">
        <v>60192</v>
      </c>
      <c r="I485" s="251">
        <v>6612</v>
      </c>
      <c r="J485" s="251">
        <v>24</v>
      </c>
      <c r="K485" s="251" t="s">
        <v>1358</v>
      </c>
      <c r="L485" s="251">
        <v>114</v>
      </c>
    </row>
    <row r="486" spans="1:12">
      <c r="A486" s="251">
        <v>364</v>
      </c>
      <c r="B486" s="252" t="s">
        <v>967</v>
      </c>
      <c r="C486" s="251" t="s">
        <v>3171</v>
      </c>
      <c r="D486" s="251">
        <v>775</v>
      </c>
      <c r="E486" s="251">
        <v>1285.4159</v>
      </c>
      <c r="F486" s="252">
        <v>113</v>
      </c>
      <c r="G486" s="251">
        <v>145252</v>
      </c>
      <c r="H486" s="251">
        <v>87575</v>
      </c>
      <c r="I486" s="251">
        <v>57677</v>
      </c>
      <c r="J486" s="251">
        <v>37</v>
      </c>
      <c r="K486" s="251" t="s">
        <v>1358</v>
      </c>
      <c r="L486" s="251">
        <v>113</v>
      </c>
    </row>
    <row r="487" spans="1:12">
      <c r="A487" s="251">
        <v>484</v>
      </c>
      <c r="B487" s="252" t="s">
        <v>3890</v>
      </c>
      <c r="C487" s="251" t="s">
        <v>3996</v>
      </c>
      <c r="D487" s="251">
        <v>439</v>
      </c>
      <c r="E487" s="251">
        <v>521.31859999999995</v>
      </c>
      <c r="F487" s="252">
        <v>113</v>
      </c>
      <c r="G487" s="251">
        <v>58909</v>
      </c>
      <c r="H487" s="251">
        <v>49607</v>
      </c>
      <c r="I487" s="251">
        <v>9302</v>
      </c>
      <c r="J487" s="251">
        <v>17</v>
      </c>
      <c r="K487" s="251" t="s">
        <v>1358</v>
      </c>
      <c r="L487" s="251">
        <v>113</v>
      </c>
    </row>
    <row r="488" spans="1:12">
      <c r="A488" s="251">
        <v>534</v>
      </c>
      <c r="B488" s="252" t="s">
        <v>607</v>
      </c>
      <c r="C488" s="251" t="s">
        <v>3113</v>
      </c>
      <c r="D488" s="251">
        <v>208</v>
      </c>
      <c r="E488" s="251">
        <v>333.05309999999997</v>
      </c>
      <c r="F488" s="252">
        <v>113</v>
      </c>
      <c r="G488" s="251">
        <v>37635</v>
      </c>
      <c r="H488" s="251">
        <v>23504</v>
      </c>
      <c r="I488" s="251">
        <v>14131</v>
      </c>
      <c r="J488" s="251">
        <v>40</v>
      </c>
      <c r="K488" s="251" t="s">
        <v>1358</v>
      </c>
      <c r="L488" s="251">
        <v>113</v>
      </c>
    </row>
    <row r="489" spans="1:12">
      <c r="A489" s="251">
        <v>447</v>
      </c>
      <c r="B489" s="252" t="s">
        <v>972</v>
      </c>
      <c r="C489" s="251" t="s">
        <v>3226</v>
      </c>
      <c r="D489" s="251">
        <v>472</v>
      </c>
      <c r="E489" s="251">
        <v>711.12729999999999</v>
      </c>
      <c r="F489" s="252">
        <v>110</v>
      </c>
      <c r="G489" s="251">
        <v>78224</v>
      </c>
      <c r="H489" s="251">
        <v>51920</v>
      </c>
      <c r="I489" s="251">
        <v>26304</v>
      </c>
      <c r="J489" s="251">
        <v>36</v>
      </c>
      <c r="K489" s="251" t="s">
        <v>1358</v>
      </c>
      <c r="L489" s="251">
        <v>110</v>
      </c>
    </row>
    <row r="490" spans="1:12">
      <c r="A490" s="251">
        <v>504</v>
      </c>
      <c r="B490" s="252" t="s">
        <v>548</v>
      </c>
      <c r="C490" s="251" t="s">
        <v>3599</v>
      </c>
      <c r="D490" s="251">
        <v>303</v>
      </c>
      <c r="E490" s="251">
        <v>461.32409999999999</v>
      </c>
      <c r="F490" s="252">
        <v>108</v>
      </c>
      <c r="G490" s="251">
        <v>49823</v>
      </c>
      <c r="H490" s="251">
        <v>32724</v>
      </c>
      <c r="I490" s="251">
        <v>17099</v>
      </c>
      <c r="J490" s="251">
        <v>15</v>
      </c>
      <c r="K490" s="251" t="s">
        <v>1358</v>
      </c>
      <c r="L490" s="251">
        <v>108</v>
      </c>
    </row>
    <row r="491" spans="1:12">
      <c r="A491" s="251">
        <v>506</v>
      </c>
      <c r="B491" s="252" t="s">
        <v>2825</v>
      </c>
      <c r="C491" s="251" t="s">
        <v>3445</v>
      </c>
      <c r="D491" s="251">
        <v>184</v>
      </c>
      <c r="E491" s="251">
        <v>451.37959999999998</v>
      </c>
      <c r="F491" s="252">
        <v>108</v>
      </c>
      <c r="G491" s="251">
        <v>48749</v>
      </c>
      <c r="H491" s="251">
        <v>19872</v>
      </c>
      <c r="I491" s="251">
        <v>28877</v>
      </c>
      <c r="J491" s="251">
        <v>14</v>
      </c>
      <c r="K491" s="251" t="s">
        <v>1358</v>
      </c>
      <c r="L491" s="251">
        <v>108</v>
      </c>
    </row>
    <row r="492" spans="1:12">
      <c r="A492" s="251">
        <v>594</v>
      </c>
      <c r="B492" s="252" t="s">
        <v>417</v>
      </c>
      <c r="C492" s="251" t="s">
        <v>3433</v>
      </c>
      <c r="D492" s="251">
        <v>125</v>
      </c>
      <c r="E492" s="251">
        <v>217.4074</v>
      </c>
      <c r="F492" s="252">
        <v>108</v>
      </c>
      <c r="G492" s="251">
        <v>23480</v>
      </c>
      <c r="H492" s="251">
        <v>13500</v>
      </c>
      <c r="I492" s="251">
        <v>9980</v>
      </c>
      <c r="J492" s="251">
        <v>32</v>
      </c>
      <c r="K492" s="251" t="s">
        <v>1358</v>
      </c>
      <c r="L492" s="251">
        <v>108</v>
      </c>
    </row>
    <row r="493" spans="1:12">
      <c r="A493" s="251">
        <v>489</v>
      </c>
      <c r="B493" s="252" t="s">
        <v>414</v>
      </c>
      <c r="C493" s="251" t="s">
        <v>3372</v>
      </c>
      <c r="D493" s="251">
        <v>317</v>
      </c>
      <c r="E493" s="251">
        <v>522.69159999999999</v>
      </c>
      <c r="F493" s="252">
        <v>107</v>
      </c>
      <c r="G493" s="251">
        <v>55928</v>
      </c>
      <c r="H493" s="251">
        <v>33919</v>
      </c>
      <c r="I493" s="251">
        <v>22009</v>
      </c>
      <c r="J493" s="251">
        <v>39</v>
      </c>
      <c r="K493" s="251" t="s">
        <v>1358</v>
      </c>
      <c r="L493" s="251">
        <v>107</v>
      </c>
    </row>
    <row r="494" spans="1:12">
      <c r="A494" s="251">
        <v>583</v>
      </c>
      <c r="B494" s="252" t="s">
        <v>3760</v>
      </c>
      <c r="C494" s="251" t="s">
        <v>3878</v>
      </c>
      <c r="D494" s="251">
        <v>144</v>
      </c>
      <c r="E494" s="251">
        <v>251.03809999999999</v>
      </c>
      <c r="F494" s="252">
        <v>105</v>
      </c>
      <c r="G494" s="251">
        <v>26359</v>
      </c>
      <c r="H494" s="251">
        <v>15120</v>
      </c>
      <c r="I494" s="251">
        <v>11239</v>
      </c>
      <c r="J494" s="251">
        <v>23</v>
      </c>
      <c r="K494" s="251" t="s">
        <v>1358</v>
      </c>
      <c r="L494" s="251">
        <v>105</v>
      </c>
    </row>
    <row r="495" spans="1:12">
      <c r="A495" s="251">
        <v>333</v>
      </c>
      <c r="B495" s="252">
        <v>414210101</v>
      </c>
      <c r="C495" s="251" t="s">
        <v>3437</v>
      </c>
      <c r="D495" s="251">
        <v>808</v>
      </c>
      <c r="E495" s="251">
        <v>1788</v>
      </c>
      <c r="F495" s="252">
        <v>104</v>
      </c>
      <c r="G495" s="251">
        <v>185952</v>
      </c>
      <c r="H495" s="251">
        <v>84032</v>
      </c>
      <c r="I495" s="251">
        <v>101920</v>
      </c>
      <c r="J495" s="251">
        <v>8</v>
      </c>
      <c r="K495" s="251" t="s">
        <v>1358</v>
      </c>
      <c r="L495" s="251">
        <v>104</v>
      </c>
    </row>
    <row r="496" spans="1:12">
      <c r="A496" s="251">
        <v>384</v>
      </c>
      <c r="B496" s="252" t="s">
        <v>3918</v>
      </c>
      <c r="C496" s="251" t="s">
        <v>3997</v>
      </c>
      <c r="D496" s="251">
        <v>635</v>
      </c>
      <c r="E496" s="251">
        <v>1251</v>
      </c>
      <c r="F496" s="252">
        <v>104</v>
      </c>
      <c r="G496" s="251">
        <v>130104</v>
      </c>
      <c r="H496" s="251">
        <v>66040</v>
      </c>
      <c r="I496" s="251">
        <v>64064</v>
      </c>
      <c r="J496" s="251">
        <v>6</v>
      </c>
      <c r="K496" s="251" t="s">
        <v>1358</v>
      </c>
      <c r="L496" s="251">
        <v>104</v>
      </c>
    </row>
    <row r="497" spans="1:12">
      <c r="A497" s="251">
        <v>494</v>
      </c>
      <c r="B497" s="252" t="s">
        <v>519</v>
      </c>
      <c r="C497" s="251" t="s">
        <v>3497</v>
      </c>
      <c r="D497" s="251">
        <v>318</v>
      </c>
      <c r="E497" s="251">
        <v>527.03880000000004</v>
      </c>
      <c r="F497" s="252">
        <v>103</v>
      </c>
      <c r="G497" s="251">
        <v>54285</v>
      </c>
      <c r="H497" s="251">
        <v>32754</v>
      </c>
      <c r="I497" s="251">
        <v>21531</v>
      </c>
      <c r="J497" s="251">
        <v>31</v>
      </c>
      <c r="K497" s="251" t="s">
        <v>1358</v>
      </c>
      <c r="L497" s="251">
        <v>103</v>
      </c>
    </row>
    <row r="498" spans="1:12">
      <c r="A498" s="251">
        <v>553</v>
      </c>
      <c r="B498" s="252" t="s">
        <v>3998</v>
      </c>
      <c r="C498" s="251" t="s">
        <v>3999</v>
      </c>
      <c r="D498" s="251">
        <v>40</v>
      </c>
      <c r="E498" s="251">
        <v>307</v>
      </c>
      <c r="F498" s="252">
        <v>103</v>
      </c>
      <c r="G498" s="251">
        <v>31621</v>
      </c>
      <c r="H498" s="251">
        <v>4120</v>
      </c>
      <c r="I498" s="251">
        <v>27501</v>
      </c>
      <c r="J498" s="251">
        <v>2</v>
      </c>
      <c r="K498" s="251" t="s">
        <v>1358</v>
      </c>
      <c r="L498" s="251">
        <v>103</v>
      </c>
    </row>
    <row r="499" spans="1:12">
      <c r="A499" s="251">
        <v>554</v>
      </c>
      <c r="B499" s="252" t="s">
        <v>4000</v>
      </c>
      <c r="C499" s="251" t="s">
        <v>3999</v>
      </c>
      <c r="D499" s="251">
        <v>41</v>
      </c>
      <c r="E499" s="251">
        <v>307</v>
      </c>
      <c r="F499" s="252">
        <v>103</v>
      </c>
      <c r="G499" s="251">
        <v>31621</v>
      </c>
      <c r="H499" s="251">
        <v>4223</v>
      </c>
      <c r="I499" s="251">
        <v>27398</v>
      </c>
      <c r="J499" s="251">
        <v>2</v>
      </c>
      <c r="K499" s="251" t="s">
        <v>1358</v>
      </c>
      <c r="L499" s="251">
        <v>103</v>
      </c>
    </row>
    <row r="500" spans="1:12">
      <c r="A500" s="251">
        <v>575</v>
      </c>
      <c r="B500" s="252" t="s">
        <v>459</v>
      </c>
      <c r="C500" s="251" t="s">
        <v>3575</v>
      </c>
      <c r="D500" s="251">
        <v>264</v>
      </c>
      <c r="E500" s="251">
        <v>268.83499999999998</v>
      </c>
      <c r="F500" s="252">
        <v>103</v>
      </c>
      <c r="G500" s="251">
        <v>27690</v>
      </c>
      <c r="H500" s="251">
        <v>27192</v>
      </c>
      <c r="I500" s="251">
        <v>498</v>
      </c>
      <c r="J500" s="251">
        <v>9</v>
      </c>
      <c r="K500" s="251" t="s">
        <v>1358</v>
      </c>
      <c r="L500" s="251">
        <v>103</v>
      </c>
    </row>
    <row r="501" spans="1:12">
      <c r="A501" s="251">
        <v>627</v>
      </c>
      <c r="B501" s="252" t="s">
        <v>4001</v>
      </c>
      <c r="C501" s="251" t="s">
        <v>4002</v>
      </c>
      <c r="D501" s="251">
        <v>160</v>
      </c>
      <c r="E501" s="251">
        <v>166.16499999999999</v>
      </c>
      <c r="F501" s="252">
        <v>103</v>
      </c>
      <c r="G501" s="251">
        <v>17115</v>
      </c>
      <c r="H501" s="251">
        <v>16480</v>
      </c>
      <c r="I501" s="251">
        <v>635</v>
      </c>
      <c r="J501" s="251">
        <v>2</v>
      </c>
      <c r="K501" s="251" t="s">
        <v>1358</v>
      </c>
      <c r="L501" s="251">
        <v>103</v>
      </c>
    </row>
    <row r="502" spans="1:12">
      <c r="A502" s="251">
        <v>628</v>
      </c>
      <c r="B502" s="252" t="s">
        <v>4003</v>
      </c>
      <c r="C502" s="251" t="s">
        <v>4002</v>
      </c>
      <c r="D502" s="251">
        <v>171</v>
      </c>
      <c r="E502" s="251">
        <v>166.16499999999999</v>
      </c>
      <c r="F502" s="252">
        <v>103</v>
      </c>
      <c r="G502" s="251">
        <v>17115</v>
      </c>
      <c r="H502" s="251">
        <v>17613</v>
      </c>
      <c r="I502" s="251">
        <v>-498</v>
      </c>
      <c r="J502" s="251">
        <v>2</v>
      </c>
      <c r="K502" s="251" t="s">
        <v>1358</v>
      </c>
      <c r="L502" s="251">
        <v>103</v>
      </c>
    </row>
    <row r="503" spans="1:12">
      <c r="A503" s="251">
        <v>267</v>
      </c>
      <c r="B503" s="252" t="s">
        <v>470</v>
      </c>
      <c r="C503" s="251" t="s">
        <v>3141</v>
      </c>
      <c r="D503" s="251">
        <v>1110</v>
      </c>
      <c r="E503" s="251">
        <v>3049.1979999999999</v>
      </c>
      <c r="F503" s="252">
        <v>101</v>
      </c>
      <c r="G503" s="251">
        <v>307969</v>
      </c>
      <c r="H503" s="251">
        <v>112110</v>
      </c>
      <c r="I503" s="251">
        <v>195859</v>
      </c>
      <c r="J503" s="251">
        <v>37</v>
      </c>
      <c r="K503" s="251" t="s">
        <v>1358</v>
      </c>
      <c r="L503" s="251">
        <v>101</v>
      </c>
    </row>
    <row r="504" spans="1:12">
      <c r="A504" s="251">
        <v>376</v>
      </c>
      <c r="B504" s="252" t="s">
        <v>536</v>
      </c>
      <c r="C504" s="251" t="s">
        <v>3373</v>
      </c>
      <c r="D504" s="251">
        <v>616</v>
      </c>
      <c r="E504" s="251">
        <v>1375.0396000000001</v>
      </c>
      <c r="F504" s="252">
        <v>101</v>
      </c>
      <c r="G504" s="251">
        <v>138879</v>
      </c>
      <c r="H504" s="251">
        <v>62216</v>
      </c>
      <c r="I504" s="251">
        <v>76663</v>
      </c>
      <c r="J504" s="251">
        <v>13</v>
      </c>
      <c r="K504" s="251" t="s">
        <v>1358</v>
      </c>
      <c r="L504" s="251">
        <v>101</v>
      </c>
    </row>
    <row r="505" spans="1:12">
      <c r="A505" s="251">
        <v>418</v>
      </c>
      <c r="B505" s="252" t="s">
        <v>2986</v>
      </c>
      <c r="C505" s="251" t="s">
        <v>3165</v>
      </c>
      <c r="D505" s="251">
        <v>517</v>
      </c>
      <c r="E505" s="251">
        <v>989.00990000000002</v>
      </c>
      <c r="F505" s="252">
        <v>101</v>
      </c>
      <c r="G505" s="251">
        <v>99890</v>
      </c>
      <c r="H505" s="251">
        <v>52217</v>
      </c>
      <c r="I505" s="251">
        <v>47673</v>
      </c>
      <c r="J505" s="251">
        <v>15</v>
      </c>
      <c r="K505" s="251" t="s">
        <v>1358</v>
      </c>
      <c r="L505" s="251">
        <v>101</v>
      </c>
    </row>
    <row r="506" spans="1:12">
      <c r="A506" s="251">
        <v>434</v>
      </c>
      <c r="B506" s="252" t="s">
        <v>1027</v>
      </c>
      <c r="C506" s="251" t="s">
        <v>3369</v>
      </c>
      <c r="D506" s="251">
        <v>583</v>
      </c>
      <c r="E506" s="251">
        <v>851.60400000000004</v>
      </c>
      <c r="F506" s="252">
        <v>101</v>
      </c>
      <c r="G506" s="251">
        <v>86012</v>
      </c>
      <c r="H506" s="251">
        <v>58883</v>
      </c>
      <c r="I506" s="251">
        <v>27129</v>
      </c>
      <c r="J506" s="251">
        <v>3</v>
      </c>
      <c r="K506" s="251" t="s">
        <v>1358</v>
      </c>
      <c r="L506" s="251">
        <v>101</v>
      </c>
    </row>
    <row r="507" spans="1:12">
      <c r="A507" s="251">
        <v>491</v>
      </c>
      <c r="B507" s="252" t="s">
        <v>641</v>
      </c>
      <c r="C507" s="251" t="s">
        <v>3277</v>
      </c>
      <c r="D507" s="251">
        <v>243</v>
      </c>
      <c r="E507" s="251">
        <v>547.92079999999999</v>
      </c>
      <c r="F507" s="252">
        <v>101</v>
      </c>
      <c r="G507" s="251">
        <v>55340</v>
      </c>
      <c r="H507" s="251">
        <v>24543</v>
      </c>
      <c r="I507" s="251">
        <v>30797</v>
      </c>
      <c r="J507" s="251">
        <v>12</v>
      </c>
      <c r="K507" s="251" t="s">
        <v>1358</v>
      </c>
      <c r="L507" s="251">
        <v>101</v>
      </c>
    </row>
    <row r="508" spans="1:12">
      <c r="A508" s="251">
        <v>360</v>
      </c>
      <c r="B508" s="252" t="s">
        <v>4004</v>
      </c>
      <c r="C508" s="251" t="s">
        <v>4005</v>
      </c>
      <c r="D508" s="251">
        <v>743</v>
      </c>
      <c r="E508" s="251">
        <v>1496</v>
      </c>
      <c r="F508" s="252">
        <v>100</v>
      </c>
      <c r="G508" s="251">
        <v>149600</v>
      </c>
      <c r="H508" s="251">
        <v>74300</v>
      </c>
      <c r="I508" s="251">
        <v>75300</v>
      </c>
      <c r="J508" s="251">
        <v>1</v>
      </c>
      <c r="K508" s="251" t="s">
        <v>1358</v>
      </c>
      <c r="L508" s="251">
        <v>100</v>
      </c>
    </row>
    <row r="509" spans="1:12">
      <c r="A509" s="251">
        <v>367</v>
      </c>
      <c r="B509" s="252" t="s">
        <v>3323</v>
      </c>
      <c r="C509" s="251" t="s">
        <v>3324</v>
      </c>
      <c r="D509" s="251">
        <v>633</v>
      </c>
      <c r="E509" s="251">
        <v>1440</v>
      </c>
      <c r="F509" s="252">
        <v>100</v>
      </c>
      <c r="G509" s="251">
        <v>144000</v>
      </c>
      <c r="H509" s="251">
        <v>63300</v>
      </c>
      <c r="I509" s="251">
        <v>80700</v>
      </c>
      <c r="J509" s="251">
        <v>1</v>
      </c>
      <c r="K509" s="251" t="s">
        <v>1358</v>
      </c>
      <c r="L509" s="251">
        <v>100</v>
      </c>
    </row>
    <row r="510" spans="1:12">
      <c r="A510" s="251">
        <v>496</v>
      </c>
      <c r="B510" s="252" t="s">
        <v>4006</v>
      </c>
      <c r="C510" s="251" t="s">
        <v>4007</v>
      </c>
      <c r="D510" s="251">
        <v>645</v>
      </c>
      <c r="E510" s="251">
        <v>530</v>
      </c>
      <c r="F510" s="252">
        <v>100</v>
      </c>
      <c r="G510" s="251">
        <v>53000</v>
      </c>
      <c r="H510" s="251">
        <v>64500</v>
      </c>
      <c r="I510" s="251">
        <v>-11500</v>
      </c>
      <c r="J510" s="251">
        <v>1</v>
      </c>
      <c r="K510" s="251" t="s">
        <v>1358</v>
      </c>
      <c r="L510" s="251">
        <v>100</v>
      </c>
    </row>
    <row r="511" spans="1:12">
      <c r="A511" s="251">
        <v>587</v>
      </c>
      <c r="B511" s="252" t="s">
        <v>3535</v>
      </c>
      <c r="C511" s="251" t="s">
        <v>3536</v>
      </c>
      <c r="D511" s="251">
        <v>119</v>
      </c>
      <c r="E511" s="251">
        <v>250</v>
      </c>
      <c r="F511" s="252">
        <v>100</v>
      </c>
      <c r="G511" s="251">
        <v>25000</v>
      </c>
      <c r="H511" s="251">
        <v>11900</v>
      </c>
      <c r="I511" s="251">
        <v>13100</v>
      </c>
      <c r="J511" s="251">
        <v>1</v>
      </c>
      <c r="K511" s="251" t="s">
        <v>1358</v>
      </c>
      <c r="L511" s="251">
        <v>100</v>
      </c>
    </row>
    <row r="512" spans="1:12">
      <c r="A512" s="251">
        <v>390</v>
      </c>
      <c r="B512" s="252" t="s">
        <v>773</v>
      </c>
      <c r="C512" s="251" t="s">
        <v>3318</v>
      </c>
      <c r="D512" s="251">
        <v>946</v>
      </c>
      <c r="E512" s="251">
        <v>1239.1717000000001</v>
      </c>
      <c r="F512" s="252">
        <v>99</v>
      </c>
      <c r="G512" s="251">
        <v>122678</v>
      </c>
      <c r="H512" s="251">
        <v>93654</v>
      </c>
      <c r="I512" s="251">
        <v>29024</v>
      </c>
      <c r="J512" s="251">
        <v>38</v>
      </c>
      <c r="K512" s="251" t="s">
        <v>1358</v>
      </c>
      <c r="L512" s="251">
        <v>99</v>
      </c>
    </row>
    <row r="513" spans="1:12">
      <c r="A513" s="251">
        <v>564</v>
      </c>
      <c r="B513" s="252" t="s">
        <v>1242</v>
      </c>
      <c r="C513" s="251" t="s">
        <v>3259</v>
      </c>
      <c r="D513" s="251">
        <v>275</v>
      </c>
      <c r="E513" s="251">
        <v>302.8485</v>
      </c>
      <c r="F513" s="252">
        <v>99</v>
      </c>
      <c r="G513" s="251">
        <v>29982</v>
      </c>
      <c r="H513" s="251">
        <v>27225</v>
      </c>
      <c r="I513" s="251">
        <v>2757</v>
      </c>
      <c r="J513" s="251">
        <v>15</v>
      </c>
      <c r="K513" s="251" t="s">
        <v>1358</v>
      </c>
      <c r="L513" s="251">
        <v>99</v>
      </c>
    </row>
    <row r="514" spans="1:12">
      <c r="A514" s="251">
        <v>605</v>
      </c>
      <c r="B514" s="252" t="s">
        <v>421</v>
      </c>
      <c r="C514" s="251" t="s">
        <v>3455</v>
      </c>
      <c r="D514" s="251">
        <v>142</v>
      </c>
      <c r="E514" s="251">
        <v>209.2929</v>
      </c>
      <c r="F514" s="252">
        <v>99</v>
      </c>
      <c r="G514" s="251">
        <v>20720</v>
      </c>
      <c r="H514" s="251">
        <v>14058</v>
      </c>
      <c r="I514" s="251">
        <v>6662</v>
      </c>
      <c r="J514" s="251">
        <v>20</v>
      </c>
      <c r="K514" s="251" t="s">
        <v>1358</v>
      </c>
      <c r="L514" s="251">
        <v>99</v>
      </c>
    </row>
    <row r="515" spans="1:12">
      <c r="A515" s="251">
        <v>635</v>
      </c>
      <c r="B515" s="252" t="s">
        <v>943</v>
      </c>
      <c r="C515" s="251" t="s">
        <v>3595</v>
      </c>
      <c r="D515" s="251">
        <v>93</v>
      </c>
      <c r="E515" s="251">
        <v>168.80609999999999</v>
      </c>
      <c r="F515" s="252">
        <v>98</v>
      </c>
      <c r="G515" s="251">
        <v>16543</v>
      </c>
      <c r="H515" s="251">
        <v>9114</v>
      </c>
      <c r="I515" s="251">
        <v>7429</v>
      </c>
      <c r="J515" s="251">
        <v>34</v>
      </c>
      <c r="K515" s="251" t="s">
        <v>1358</v>
      </c>
      <c r="L515" s="251">
        <v>98</v>
      </c>
    </row>
    <row r="516" spans="1:12">
      <c r="A516" s="251">
        <v>684</v>
      </c>
      <c r="B516" s="252" t="s">
        <v>925</v>
      </c>
      <c r="C516" s="251" t="s">
        <v>3450</v>
      </c>
      <c r="D516" s="251">
        <v>74</v>
      </c>
      <c r="E516" s="251">
        <v>108.78570000000001</v>
      </c>
      <c r="F516" s="252">
        <v>98</v>
      </c>
      <c r="G516" s="251">
        <v>10661</v>
      </c>
      <c r="H516" s="251">
        <v>7252</v>
      </c>
      <c r="I516" s="251">
        <v>3409</v>
      </c>
      <c r="J516" s="251">
        <v>45</v>
      </c>
      <c r="K516" s="251" t="s">
        <v>1358</v>
      </c>
      <c r="L516" s="251">
        <v>98</v>
      </c>
    </row>
    <row r="517" spans="1:12">
      <c r="A517" s="251">
        <v>515</v>
      </c>
      <c r="B517" s="252" t="s">
        <v>834</v>
      </c>
      <c r="C517" s="251" t="s">
        <v>3192</v>
      </c>
      <c r="D517" s="251">
        <v>317</v>
      </c>
      <c r="E517" s="251">
        <v>481.61860000000001</v>
      </c>
      <c r="F517" s="252">
        <v>97</v>
      </c>
      <c r="G517" s="251">
        <v>46717</v>
      </c>
      <c r="H517" s="251">
        <v>30749</v>
      </c>
      <c r="I517" s="251">
        <v>15968</v>
      </c>
      <c r="J517" s="251">
        <v>16</v>
      </c>
      <c r="K517" s="251" t="s">
        <v>1358</v>
      </c>
      <c r="L517" s="251">
        <v>97</v>
      </c>
    </row>
    <row r="518" spans="1:12">
      <c r="A518" s="251">
        <v>687</v>
      </c>
      <c r="B518" s="252" t="s">
        <v>760</v>
      </c>
      <c r="C518" s="251" t="s">
        <v>3188</v>
      </c>
      <c r="D518" s="251">
        <v>64</v>
      </c>
      <c r="E518" s="251">
        <v>108.7188</v>
      </c>
      <c r="F518" s="252">
        <v>96</v>
      </c>
      <c r="G518" s="251">
        <v>10437</v>
      </c>
      <c r="H518" s="251">
        <v>6144</v>
      </c>
      <c r="I518" s="251">
        <v>4293</v>
      </c>
      <c r="J518" s="251">
        <v>48</v>
      </c>
      <c r="K518" s="251" t="s">
        <v>1358</v>
      </c>
      <c r="L518" s="251">
        <v>96</v>
      </c>
    </row>
    <row r="519" spans="1:12">
      <c r="A519" s="251">
        <v>586</v>
      </c>
      <c r="B519" s="252" t="s">
        <v>3546</v>
      </c>
      <c r="C519" s="251" t="s">
        <v>3547</v>
      </c>
      <c r="D519" s="251">
        <v>180</v>
      </c>
      <c r="E519" s="251">
        <v>264</v>
      </c>
      <c r="F519" s="252">
        <v>95</v>
      </c>
      <c r="G519" s="251">
        <v>25080</v>
      </c>
      <c r="H519" s="251">
        <v>17100</v>
      </c>
      <c r="I519" s="251">
        <v>7980</v>
      </c>
      <c r="J519" s="251">
        <v>21</v>
      </c>
      <c r="K519" s="251" t="s">
        <v>1358</v>
      </c>
      <c r="L519" s="251">
        <v>95</v>
      </c>
    </row>
    <row r="520" spans="1:12">
      <c r="A520" s="251">
        <v>607</v>
      </c>
      <c r="B520" s="252" t="s">
        <v>420</v>
      </c>
      <c r="C520" s="251" t="s">
        <v>3433</v>
      </c>
      <c r="D520" s="251">
        <v>125</v>
      </c>
      <c r="E520" s="251">
        <v>214.84209999999999</v>
      </c>
      <c r="F520" s="252">
        <v>95</v>
      </c>
      <c r="G520" s="251">
        <v>20410</v>
      </c>
      <c r="H520" s="251">
        <v>11875</v>
      </c>
      <c r="I520" s="251">
        <v>8535</v>
      </c>
      <c r="J520" s="251">
        <v>26</v>
      </c>
      <c r="K520" s="251" t="s">
        <v>1358</v>
      </c>
      <c r="L520" s="251">
        <v>95</v>
      </c>
    </row>
    <row r="521" spans="1:12">
      <c r="A521" s="251">
        <v>556</v>
      </c>
      <c r="B521" s="252" t="s">
        <v>485</v>
      </c>
      <c r="C521" s="251" t="s">
        <v>3459</v>
      </c>
      <c r="D521" s="251">
        <v>165</v>
      </c>
      <c r="E521" s="251">
        <v>330.79790000000003</v>
      </c>
      <c r="F521" s="252">
        <v>94</v>
      </c>
      <c r="G521" s="251">
        <v>31095</v>
      </c>
      <c r="H521" s="251">
        <v>15510</v>
      </c>
      <c r="I521" s="251">
        <v>15585</v>
      </c>
      <c r="J521" s="251">
        <v>20</v>
      </c>
      <c r="K521" s="251" t="s">
        <v>1358</v>
      </c>
      <c r="L521" s="251">
        <v>94</v>
      </c>
    </row>
    <row r="522" spans="1:12">
      <c r="A522" s="251">
        <v>572</v>
      </c>
      <c r="B522" s="252" t="s">
        <v>827</v>
      </c>
      <c r="C522" s="251" t="s">
        <v>3513</v>
      </c>
      <c r="D522" s="251">
        <v>167</v>
      </c>
      <c r="E522" s="251">
        <v>296.70209999999997</v>
      </c>
      <c r="F522" s="252">
        <v>94</v>
      </c>
      <c r="G522" s="251">
        <v>27890</v>
      </c>
      <c r="H522" s="251">
        <v>15698</v>
      </c>
      <c r="I522" s="251">
        <v>12192</v>
      </c>
      <c r="J522" s="251">
        <v>27</v>
      </c>
      <c r="K522" s="251" t="s">
        <v>1358</v>
      </c>
      <c r="L522" s="251">
        <v>94</v>
      </c>
    </row>
    <row r="523" spans="1:12">
      <c r="A523" s="251">
        <v>389</v>
      </c>
      <c r="B523" s="252" t="s">
        <v>4008</v>
      </c>
      <c r="C523" s="251" t="s">
        <v>4009</v>
      </c>
      <c r="D523" s="251">
        <v>808</v>
      </c>
      <c r="E523" s="251">
        <v>1340</v>
      </c>
      <c r="F523" s="252">
        <v>92</v>
      </c>
      <c r="G523" s="251">
        <v>123280</v>
      </c>
      <c r="H523" s="251">
        <v>74336</v>
      </c>
      <c r="I523" s="251">
        <v>48944</v>
      </c>
      <c r="J523" s="251">
        <v>7</v>
      </c>
      <c r="K523" s="251" t="s">
        <v>1358</v>
      </c>
      <c r="L523" s="251">
        <v>92</v>
      </c>
    </row>
    <row r="524" spans="1:12">
      <c r="A524" s="251">
        <v>409</v>
      </c>
      <c r="B524" s="252" t="s">
        <v>3915</v>
      </c>
      <c r="C524" s="251" t="s">
        <v>4010</v>
      </c>
      <c r="D524" s="251">
        <v>812</v>
      </c>
      <c r="E524" s="251">
        <v>1203.4783</v>
      </c>
      <c r="F524" s="252">
        <v>92</v>
      </c>
      <c r="G524" s="251">
        <v>110720</v>
      </c>
      <c r="H524" s="251">
        <v>74704</v>
      </c>
      <c r="I524" s="251">
        <v>36016</v>
      </c>
      <c r="J524" s="251">
        <v>14</v>
      </c>
      <c r="K524" s="251" t="s">
        <v>1358</v>
      </c>
      <c r="L524" s="251">
        <v>92</v>
      </c>
    </row>
    <row r="525" spans="1:12">
      <c r="A525" s="251">
        <v>461</v>
      </c>
      <c r="B525" s="252" t="s">
        <v>620</v>
      </c>
      <c r="C525" s="251" t="s">
        <v>3236</v>
      </c>
      <c r="D525" s="251">
        <v>530</v>
      </c>
      <c r="E525" s="251">
        <v>765.51089999999999</v>
      </c>
      <c r="F525" s="252">
        <v>92</v>
      </c>
      <c r="G525" s="251">
        <v>70427</v>
      </c>
      <c r="H525" s="251">
        <v>48760</v>
      </c>
      <c r="I525" s="251">
        <v>21667</v>
      </c>
      <c r="J525" s="251">
        <v>19</v>
      </c>
      <c r="K525" s="251" t="s">
        <v>1358</v>
      </c>
      <c r="L525" s="251">
        <v>92</v>
      </c>
    </row>
    <row r="526" spans="1:12">
      <c r="A526" s="251">
        <v>463</v>
      </c>
      <c r="B526" s="252" t="s">
        <v>983</v>
      </c>
      <c r="C526" s="251" t="s">
        <v>3282</v>
      </c>
      <c r="D526" s="251">
        <v>403</v>
      </c>
      <c r="E526" s="251">
        <v>759.1739</v>
      </c>
      <c r="F526" s="252">
        <v>92</v>
      </c>
      <c r="G526" s="251">
        <v>69844</v>
      </c>
      <c r="H526" s="251">
        <v>37076</v>
      </c>
      <c r="I526" s="251">
        <v>32768</v>
      </c>
      <c r="J526" s="251">
        <v>42</v>
      </c>
      <c r="K526" s="251" t="s">
        <v>1358</v>
      </c>
      <c r="L526" s="251">
        <v>92</v>
      </c>
    </row>
    <row r="527" spans="1:12">
      <c r="A527" s="251">
        <v>472</v>
      </c>
      <c r="B527" s="252" t="s">
        <v>982</v>
      </c>
      <c r="C527" s="251" t="s">
        <v>3282</v>
      </c>
      <c r="D527" s="251">
        <v>403</v>
      </c>
      <c r="E527" s="251">
        <v>716.69569999999999</v>
      </c>
      <c r="F527" s="252">
        <v>92</v>
      </c>
      <c r="G527" s="251">
        <v>65936</v>
      </c>
      <c r="H527" s="251">
        <v>37076</v>
      </c>
      <c r="I527" s="251">
        <v>28860</v>
      </c>
      <c r="J527" s="251">
        <v>34</v>
      </c>
      <c r="K527" s="251" t="s">
        <v>1358</v>
      </c>
      <c r="L527" s="251">
        <v>92</v>
      </c>
    </row>
    <row r="528" spans="1:12">
      <c r="A528" s="251">
        <v>666</v>
      </c>
      <c r="B528" s="252" t="s">
        <v>3798</v>
      </c>
      <c r="C528" s="251" t="s">
        <v>4011</v>
      </c>
      <c r="D528" s="251">
        <v>0</v>
      </c>
      <c r="E528" s="251">
        <v>143.20650000000001</v>
      </c>
      <c r="F528" s="252">
        <v>92</v>
      </c>
      <c r="G528" s="251">
        <v>13175</v>
      </c>
      <c r="H528" s="251">
        <v>0</v>
      </c>
      <c r="I528" s="251">
        <v>13175</v>
      </c>
      <c r="J528" s="251">
        <v>8</v>
      </c>
      <c r="K528" s="251" t="s">
        <v>1358</v>
      </c>
      <c r="L528" s="251">
        <v>92</v>
      </c>
    </row>
    <row r="529" spans="1:12">
      <c r="A529" s="251">
        <v>548</v>
      </c>
      <c r="B529" s="252" t="s">
        <v>3602</v>
      </c>
      <c r="C529" s="251" t="s">
        <v>3603</v>
      </c>
      <c r="D529" s="251">
        <v>280</v>
      </c>
      <c r="E529" s="251">
        <v>368</v>
      </c>
      <c r="F529" s="252">
        <v>91</v>
      </c>
      <c r="G529" s="251">
        <v>33488</v>
      </c>
      <c r="H529" s="251">
        <v>25480</v>
      </c>
      <c r="I529" s="251">
        <v>8008</v>
      </c>
      <c r="J529" s="251">
        <v>16</v>
      </c>
      <c r="K529" s="251" t="s">
        <v>1358</v>
      </c>
      <c r="L529" s="251">
        <v>91</v>
      </c>
    </row>
    <row r="530" spans="1:12">
      <c r="A530" s="251">
        <v>446</v>
      </c>
      <c r="B530" s="252" t="s">
        <v>911</v>
      </c>
      <c r="C530" s="251" t="s">
        <v>3407</v>
      </c>
      <c r="D530" s="251">
        <v>986</v>
      </c>
      <c r="E530" s="251">
        <v>870.4</v>
      </c>
      <c r="F530" s="252">
        <v>90</v>
      </c>
      <c r="G530" s="251">
        <v>78336</v>
      </c>
      <c r="H530" s="251">
        <v>88740</v>
      </c>
      <c r="I530" s="251">
        <v>-10404</v>
      </c>
      <c r="J530" s="251">
        <v>21</v>
      </c>
      <c r="K530" s="251" t="s">
        <v>1358</v>
      </c>
      <c r="L530" s="251">
        <v>90</v>
      </c>
    </row>
    <row r="531" spans="1:12">
      <c r="A531" s="251">
        <v>477</v>
      </c>
      <c r="B531" s="252" t="s">
        <v>3473</v>
      </c>
      <c r="C531" s="251" t="s">
        <v>3474</v>
      </c>
      <c r="D531" s="251">
        <v>444</v>
      </c>
      <c r="E531" s="251">
        <v>700</v>
      </c>
      <c r="F531" s="252">
        <v>90</v>
      </c>
      <c r="G531" s="251">
        <v>63000</v>
      </c>
      <c r="H531" s="251">
        <v>39960</v>
      </c>
      <c r="I531" s="251">
        <v>23040</v>
      </c>
      <c r="J531" s="251">
        <v>2</v>
      </c>
      <c r="K531" s="251" t="s">
        <v>1358</v>
      </c>
      <c r="L531" s="251">
        <v>90</v>
      </c>
    </row>
    <row r="532" spans="1:12">
      <c r="A532" s="251">
        <v>498</v>
      </c>
      <c r="B532" s="252" t="s">
        <v>3898</v>
      </c>
      <c r="C532" s="251" t="s">
        <v>4012</v>
      </c>
      <c r="D532" s="251">
        <v>448</v>
      </c>
      <c r="E532" s="251">
        <v>579.86670000000004</v>
      </c>
      <c r="F532" s="252">
        <v>90</v>
      </c>
      <c r="G532" s="251">
        <v>52188</v>
      </c>
      <c r="H532" s="251">
        <v>40320</v>
      </c>
      <c r="I532" s="251">
        <v>11868</v>
      </c>
      <c r="J532" s="251">
        <v>12</v>
      </c>
      <c r="K532" s="251" t="s">
        <v>1358</v>
      </c>
      <c r="L532" s="251">
        <v>90</v>
      </c>
    </row>
    <row r="533" spans="1:12">
      <c r="A533" s="251">
        <v>860</v>
      </c>
      <c r="B533" s="252" t="s">
        <v>380</v>
      </c>
      <c r="C533" s="251" t="s">
        <v>4013</v>
      </c>
      <c r="D533" s="251">
        <v>358</v>
      </c>
      <c r="E533" s="251">
        <v>0</v>
      </c>
      <c r="F533" s="252">
        <v>90</v>
      </c>
      <c r="G533" s="251">
        <v>0</v>
      </c>
      <c r="H533" s="251">
        <v>32220</v>
      </c>
      <c r="I533" s="251">
        <v>-32220</v>
      </c>
      <c r="J533" s="251">
        <v>1</v>
      </c>
      <c r="K533" s="251" t="s">
        <v>1358</v>
      </c>
      <c r="L533" s="251">
        <v>90</v>
      </c>
    </row>
    <row r="534" spans="1:12">
      <c r="A534" s="251">
        <v>547</v>
      </c>
      <c r="B534" s="252" t="s">
        <v>3912</v>
      </c>
      <c r="C534" s="251" t="s">
        <v>4014</v>
      </c>
      <c r="D534" s="251">
        <v>207</v>
      </c>
      <c r="E534" s="251">
        <v>382.5</v>
      </c>
      <c r="F534" s="252">
        <v>88</v>
      </c>
      <c r="G534" s="251">
        <v>33660</v>
      </c>
      <c r="H534" s="251">
        <v>18216</v>
      </c>
      <c r="I534" s="251">
        <v>15444</v>
      </c>
      <c r="J534" s="251">
        <v>7</v>
      </c>
      <c r="K534" s="251" t="s">
        <v>1358</v>
      </c>
      <c r="L534" s="251">
        <v>88</v>
      </c>
    </row>
    <row r="535" spans="1:12">
      <c r="A535" s="251">
        <v>612</v>
      </c>
      <c r="B535" s="252" t="s">
        <v>466</v>
      </c>
      <c r="C535" s="251" t="s">
        <v>3499</v>
      </c>
      <c r="D535" s="251">
        <v>142</v>
      </c>
      <c r="E535" s="251">
        <v>225.35230000000001</v>
      </c>
      <c r="F535" s="252">
        <v>88</v>
      </c>
      <c r="G535" s="251">
        <v>19831</v>
      </c>
      <c r="H535" s="251">
        <v>12496</v>
      </c>
      <c r="I535" s="251">
        <v>7335</v>
      </c>
      <c r="J535" s="251">
        <v>38</v>
      </c>
      <c r="K535" s="251" t="s">
        <v>1358</v>
      </c>
      <c r="L535" s="251">
        <v>88</v>
      </c>
    </row>
    <row r="536" spans="1:12">
      <c r="A536" s="251">
        <v>645</v>
      </c>
      <c r="B536" s="252" t="s">
        <v>755</v>
      </c>
      <c r="C536" s="251" t="s">
        <v>3121</v>
      </c>
      <c r="D536" s="251">
        <v>145</v>
      </c>
      <c r="E536" s="251">
        <v>180.89769999999999</v>
      </c>
      <c r="F536" s="252">
        <v>88</v>
      </c>
      <c r="G536" s="251">
        <v>15919</v>
      </c>
      <c r="H536" s="251">
        <v>12760</v>
      </c>
      <c r="I536" s="251">
        <v>3159</v>
      </c>
      <c r="J536" s="251">
        <v>38</v>
      </c>
      <c r="K536" s="251" t="s">
        <v>1358</v>
      </c>
      <c r="L536" s="251">
        <v>88</v>
      </c>
    </row>
    <row r="537" spans="1:12">
      <c r="A537" s="251">
        <v>678</v>
      </c>
      <c r="B537" s="252" t="s">
        <v>532</v>
      </c>
      <c r="C537" s="251" t="s">
        <v>3493</v>
      </c>
      <c r="D537" s="251">
        <v>242</v>
      </c>
      <c r="E537" s="251">
        <v>131.76140000000001</v>
      </c>
      <c r="F537" s="252">
        <v>88</v>
      </c>
      <c r="G537" s="251">
        <v>11595</v>
      </c>
      <c r="H537" s="251">
        <v>21296</v>
      </c>
      <c r="I537" s="251">
        <v>-9701</v>
      </c>
      <c r="J537" s="251">
        <v>18</v>
      </c>
      <c r="K537" s="251" t="s">
        <v>1358</v>
      </c>
      <c r="L537" s="251">
        <v>88</v>
      </c>
    </row>
    <row r="538" spans="1:12">
      <c r="A538" s="251">
        <v>603</v>
      </c>
      <c r="B538" s="252" t="s">
        <v>564</v>
      </c>
      <c r="C538" s="251" t="s">
        <v>3481</v>
      </c>
      <c r="D538" s="251">
        <v>165</v>
      </c>
      <c r="E538" s="251">
        <v>250.47059999999999</v>
      </c>
      <c r="F538" s="252">
        <v>85</v>
      </c>
      <c r="G538" s="251">
        <v>21290</v>
      </c>
      <c r="H538" s="251">
        <v>14025</v>
      </c>
      <c r="I538" s="251">
        <v>7265</v>
      </c>
      <c r="J538" s="251">
        <v>19</v>
      </c>
      <c r="K538" s="251" t="s">
        <v>1358</v>
      </c>
      <c r="L538" s="251">
        <v>85</v>
      </c>
    </row>
    <row r="539" spans="1:12">
      <c r="A539" s="251">
        <v>332</v>
      </c>
      <c r="B539" s="252" t="s">
        <v>739</v>
      </c>
      <c r="C539" s="251" t="s">
        <v>3228</v>
      </c>
      <c r="D539" s="251">
        <v>1298</v>
      </c>
      <c r="E539" s="251">
        <v>2218.3928999999998</v>
      </c>
      <c r="F539" s="252">
        <v>84</v>
      </c>
      <c r="G539" s="251">
        <v>186345</v>
      </c>
      <c r="H539" s="251">
        <v>109032</v>
      </c>
      <c r="I539" s="251">
        <v>77313</v>
      </c>
      <c r="J539" s="251">
        <v>9</v>
      </c>
      <c r="K539" s="251" t="s">
        <v>1358</v>
      </c>
      <c r="L539" s="251">
        <v>84</v>
      </c>
    </row>
    <row r="540" spans="1:12">
      <c r="A540" s="251">
        <v>509</v>
      </c>
      <c r="B540" s="252" t="s">
        <v>854</v>
      </c>
      <c r="C540" s="251" t="s">
        <v>3453</v>
      </c>
      <c r="D540" s="251">
        <v>351</v>
      </c>
      <c r="E540" s="251">
        <v>567.39290000000005</v>
      </c>
      <c r="F540" s="252">
        <v>84</v>
      </c>
      <c r="G540" s="251">
        <v>47661</v>
      </c>
      <c r="H540" s="251">
        <v>29484</v>
      </c>
      <c r="I540" s="251">
        <v>18177</v>
      </c>
      <c r="J540" s="251">
        <v>31</v>
      </c>
      <c r="K540" s="251" t="s">
        <v>1358</v>
      </c>
      <c r="L540" s="251">
        <v>84</v>
      </c>
    </row>
    <row r="541" spans="1:12">
      <c r="A541" s="251">
        <v>624</v>
      </c>
      <c r="B541" s="252" t="s">
        <v>789</v>
      </c>
      <c r="C541" s="251" t="s">
        <v>3550</v>
      </c>
      <c r="D541" s="251">
        <v>115</v>
      </c>
      <c r="E541" s="251">
        <v>210.381</v>
      </c>
      <c r="F541" s="252">
        <v>84</v>
      </c>
      <c r="G541" s="251">
        <v>17672</v>
      </c>
      <c r="H541" s="251">
        <v>9660</v>
      </c>
      <c r="I541" s="251">
        <v>8012</v>
      </c>
      <c r="J541" s="251">
        <v>10</v>
      </c>
      <c r="K541" s="251" t="s">
        <v>1358</v>
      </c>
      <c r="L541" s="251">
        <v>84</v>
      </c>
    </row>
    <row r="542" spans="1:12">
      <c r="A542" s="251">
        <v>533</v>
      </c>
      <c r="B542" s="252" t="s">
        <v>672</v>
      </c>
      <c r="C542" s="251" t="s">
        <v>3090</v>
      </c>
      <c r="D542" s="251">
        <v>363</v>
      </c>
      <c r="E542" s="251">
        <v>466.20479999999998</v>
      </c>
      <c r="F542" s="252">
        <v>83</v>
      </c>
      <c r="G542" s="251">
        <v>38695</v>
      </c>
      <c r="H542" s="251">
        <v>30129</v>
      </c>
      <c r="I542" s="251">
        <v>8566</v>
      </c>
      <c r="J542" s="251">
        <v>4</v>
      </c>
      <c r="K542" s="251" t="s">
        <v>1358</v>
      </c>
      <c r="L542" s="251">
        <v>83</v>
      </c>
    </row>
    <row r="543" spans="1:12">
      <c r="A543" s="251">
        <v>650</v>
      </c>
      <c r="B543" s="252" t="s">
        <v>825</v>
      </c>
      <c r="C543" s="251" t="s">
        <v>3516</v>
      </c>
      <c r="D543" s="251">
        <v>105</v>
      </c>
      <c r="E543" s="251">
        <v>186.24100000000001</v>
      </c>
      <c r="F543" s="252">
        <v>83</v>
      </c>
      <c r="G543" s="251">
        <v>15458</v>
      </c>
      <c r="H543" s="251">
        <v>8715</v>
      </c>
      <c r="I543" s="251">
        <v>6743</v>
      </c>
      <c r="J543" s="251">
        <v>25</v>
      </c>
      <c r="K543" s="251" t="s">
        <v>1358</v>
      </c>
      <c r="L543" s="251">
        <v>83</v>
      </c>
    </row>
    <row r="544" spans="1:12">
      <c r="A544" s="251">
        <v>675</v>
      </c>
      <c r="B544" s="252" t="s">
        <v>3799</v>
      </c>
      <c r="C544" s="251" t="s">
        <v>4015</v>
      </c>
      <c r="D544" s="251">
        <v>0</v>
      </c>
      <c r="E544" s="251">
        <v>143.9759</v>
      </c>
      <c r="F544" s="252">
        <v>83</v>
      </c>
      <c r="G544" s="251">
        <v>11950</v>
      </c>
      <c r="H544" s="251">
        <v>0</v>
      </c>
      <c r="I544" s="251">
        <v>11950</v>
      </c>
      <c r="J544" s="251">
        <v>8</v>
      </c>
      <c r="K544" s="251" t="s">
        <v>1358</v>
      </c>
      <c r="L544" s="251">
        <v>83</v>
      </c>
    </row>
    <row r="545" spans="1:12">
      <c r="A545" s="251">
        <v>591</v>
      </c>
      <c r="B545" s="252" t="s">
        <v>563</v>
      </c>
      <c r="C545" s="251" t="s">
        <v>3261</v>
      </c>
      <c r="D545" s="251">
        <v>114</v>
      </c>
      <c r="E545" s="251">
        <v>297.5976</v>
      </c>
      <c r="F545" s="252">
        <v>82</v>
      </c>
      <c r="G545" s="251">
        <v>24403</v>
      </c>
      <c r="H545" s="251">
        <v>9348</v>
      </c>
      <c r="I545" s="251">
        <v>15055</v>
      </c>
      <c r="J545" s="251">
        <v>25</v>
      </c>
      <c r="K545" s="251" t="s">
        <v>1358</v>
      </c>
      <c r="L545" s="251">
        <v>82</v>
      </c>
    </row>
    <row r="546" spans="1:12">
      <c r="A546" s="251">
        <v>626</v>
      </c>
      <c r="B546" s="252" t="s">
        <v>416</v>
      </c>
      <c r="C546" s="251" t="s">
        <v>3433</v>
      </c>
      <c r="D546" s="251">
        <v>125</v>
      </c>
      <c r="E546" s="251">
        <v>210.06100000000001</v>
      </c>
      <c r="F546" s="252">
        <v>82</v>
      </c>
      <c r="G546" s="251">
        <v>17225</v>
      </c>
      <c r="H546" s="251">
        <v>10250</v>
      </c>
      <c r="I546" s="251">
        <v>6975</v>
      </c>
      <c r="J546" s="251">
        <v>40</v>
      </c>
      <c r="K546" s="251" t="s">
        <v>1358</v>
      </c>
      <c r="L546" s="251">
        <v>82</v>
      </c>
    </row>
    <row r="547" spans="1:12">
      <c r="A547" s="251">
        <v>676</v>
      </c>
      <c r="B547" s="252" t="s">
        <v>3800</v>
      </c>
      <c r="C547" s="251" t="s">
        <v>4016</v>
      </c>
      <c r="D547" s="251">
        <v>0</v>
      </c>
      <c r="E547" s="251">
        <v>145.73169999999999</v>
      </c>
      <c r="F547" s="252">
        <v>82</v>
      </c>
      <c r="G547" s="251">
        <v>11950</v>
      </c>
      <c r="H547" s="251">
        <v>0</v>
      </c>
      <c r="I547" s="251">
        <v>11950</v>
      </c>
      <c r="J547" s="251">
        <v>7</v>
      </c>
      <c r="K547" s="251" t="s">
        <v>1358</v>
      </c>
      <c r="L547" s="251">
        <v>82</v>
      </c>
    </row>
    <row r="548" spans="1:12">
      <c r="A548" s="251">
        <v>677</v>
      </c>
      <c r="B548" s="252" t="s">
        <v>493</v>
      </c>
      <c r="C548" s="251" t="s">
        <v>3332</v>
      </c>
      <c r="D548" s="251">
        <v>87</v>
      </c>
      <c r="E548" s="251">
        <v>144.02440000000001</v>
      </c>
      <c r="F548" s="252">
        <v>82</v>
      </c>
      <c r="G548" s="251">
        <v>11810</v>
      </c>
      <c r="H548" s="251">
        <v>7134</v>
      </c>
      <c r="I548" s="251">
        <v>4676</v>
      </c>
      <c r="J548" s="251">
        <v>9</v>
      </c>
      <c r="K548" s="251" t="s">
        <v>1358</v>
      </c>
      <c r="L548" s="251">
        <v>82</v>
      </c>
    </row>
    <row r="549" spans="1:12">
      <c r="A549" s="251">
        <v>794</v>
      </c>
      <c r="B549" s="252" t="s">
        <v>2793</v>
      </c>
      <c r="C549" s="251" t="s">
        <v>3851</v>
      </c>
      <c r="D549" s="251">
        <v>740</v>
      </c>
      <c r="E549" s="251">
        <v>21.5122</v>
      </c>
      <c r="F549" s="252">
        <v>82</v>
      </c>
      <c r="G549" s="251">
        <v>1764</v>
      </c>
      <c r="H549" s="251">
        <v>60680</v>
      </c>
      <c r="I549" s="251">
        <v>-58916</v>
      </c>
      <c r="J549" s="251">
        <v>5</v>
      </c>
      <c r="K549" s="251" t="s">
        <v>1358</v>
      </c>
      <c r="L549" s="251">
        <v>82</v>
      </c>
    </row>
    <row r="550" spans="1:12">
      <c r="A550" s="251">
        <v>403</v>
      </c>
      <c r="B550" s="252" t="s">
        <v>386</v>
      </c>
      <c r="C550" s="251" t="s">
        <v>3574</v>
      </c>
      <c r="D550" s="251">
        <v>862</v>
      </c>
      <c r="E550" s="251">
        <v>1381.0741</v>
      </c>
      <c r="F550" s="252">
        <v>81</v>
      </c>
      <c r="G550" s="251">
        <v>111867</v>
      </c>
      <c r="H550" s="251">
        <v>69822</v>
      </c>
      <c r="I550" s="251">
        <v>42045</v>
      </c>
      <c r="J550" s="251">
        <v>13</v>
      </c>
      <c r="K550" s="251" t="s">
        <v>1358</v>
      </c>
      <c r="L550" s="251">
        <v>81</v>
      </c>
    </row>
    <row r="551" spans="1:12">
      <c r="A551" s="251">
        <v>420</v>
      </c>
      <c r="B551" s="252" t="s">
        <v>965</v>
      </c>
      <c r="C551" s="251" t="s">
        <v>3135</v>
      </c>
      <c r="D551" s="251">
        <v>573</v>
      </c>
      <c r="E551" s="251">
        <v>1204.1728000000001</v>
      </c>
      <c r="F551" s="252">
        <v>81</v>
      </c>
      <c r="G551" s="251">
        <v>97538</v>
      </c>
      <c r="H551" s="251">
        <v>46413</v>
      </c>
      <c r="I551" s="251">
        <v>51125</v>
      </c>
      <c r="J551" s="251">
        <v>35</v>
      </c>
      <c r="K551" s="251" t="s">
        <v>1358</v>
      </c>
      <c r="L551" s="251">
        <v>81</v>
      </c>
    </row>
    <row r="552" spans="1:12">
      <c r="A552" s="251">
        <v>444</v>
      </c>
      <c r="B552" s="252" t="s">
        <v>958</v>
      </c>
      <c r="C552" s="251" t="s">
        <v>3348</v>
      </c>
      <c r="D552" s="251">
        <v>579</v>
      </c>
      <c r="E552" s="251">
        <v>993.9</v>
      </c>
      <c r="F552" s="252">
        <v>80</v>
      </c>
      <c r="G552" s="251">
        <v>79512</v>
      </c>
      <c r="H552" s="251">
        <v>46320</v>
      </c>
      <c r="I552" s="251">
        <v>33192</v>
      </c>
      <c r="J552" s="251">
        <v>46</v>
      </c>
      <c r="K552" s="251" t="s">
        <v>1358</v>
      </c>
      <c r="L552" s="251">
        <v>80</v>
      </c>
    </row>
    <row r="553" spans="1:12">
      <c r="A553" s="251">
        <v>668</v>
      </c>
      <c r="B553" s="252" t="s">
        <v>788</v>
      </c>
      <c r="C553" s="251" t="s">
        <v>3551</v>
      </c>
      <c r="D553" s="251">
        <v>97</v>
      </c>
      <c r="E553" s="251">
        <v>164.91030000000001</v>
      </c>
      <c r="F553" s="252">
        <v>78</v>
      </c>
      <c r="G553" s="251">
        <v>12863</v>
      </c>
      <c r="H553" s="251">
        <v>7566</v>
      </c>
      <c r="I553" s="251">
        <v>5297</v>
      </c>
      <c r="J553" s="251">
        <v>12</v>
      </c>
      <c r="K553" s="251" t="s">
        <v>1358</v>
      </c>
      <c r="L553" s="251">
        <v>78</v>
      </c>
    </row>
    <row r="554" spans="1:12">
      <c r="A554" s="251">
        <v>523</v>
      </c>
      <c r="B554" s="252" t="s">
        <v>903</v>
      </c>
      <c r="C554" s="251" t="s">
        <v>3558</v>
      </c>
      <c r="D554" s="251">
        <v>298</v>
      </c>
      <c r="E554" s="251">
        <v>549.36360000000002</v>
      </c>
      <c r="F554" s="252">
        <v>77</v>
      </c>
      <c r="G554" s="251">
        <v>42301</v>
      </c>
      <c r="H554" s="251">
        <v>22946</v>
      </c>
      <c r="I554" s="251">
        <v>19355</v>
      </c>
      <c r="J554" s="251">
        <v>25</v>
      </c>
      <c r="K554" s="251" t="s">
        <v>1358</v>
      </c>
      <c r="L554" s="251">
        <v>77</v>
      </c>
    </row>
    <row r="555" spans="1:12">
      <c r="A555" s="251">
        <v>597</v>
      </c>
      <c r="B555" s="252" t="s">
        <v>1301</v>
      </c>
      <c r="C555" s="251" t="s">
        <v>3376</v>
      </c>
      <c r="D555" s="251">
        <v>188</v>
      </c>
      <c r="E555" s="251">
        <v>289.41559999999998</v>
      </c>
      <c r="F555" s="252">
        <v>77</v>
      </c>
      <c r="G555" s="251">
        <v>22285</v>
      </c>
      <c r="H555" s="251">
        <v>14476</v>
      </c>
      <c r="I555" s="251">
        <v>7809</v>
      </c>
      <c r="J555" s="251">
        <v>25</v>
      </c>
      <c r="K555" s="251" t="s">
        <v>1358</v>
      </c>
      <c r="L555" s="251">
        <v>77</v>
      </c>
    </row>
    <row r="556" spans="1:12">
      <c r="A556" s="251">
        <v>560</v>
      </c>
      <c r="B556" s="252" t="s">
        <v>3759</v>
      </c>
      <c r="C556" s="251" t="s">
        <v>3885</v>
      </c>
      <c r="D556" s="251">
        <v>396</v>
      </c>
      <c r="E556" s="251">
        <v>405.44</v>
      </c>
      <c r="F556" s="252">
        <v>75</v>
      </c>
      <c r="G556" s="251">
        <v>30408</v>
      </c>
      <c r="H556" s="251">
        <v>29700</v>
      </c>
      <c r="I556" s="251">
        <v>708</v>
      </c>
      <c r="J556" s="251">
        <v>20</v>
      </c>
      <c r="K556" s="251" t="s">
        <v>1358</v>
      </c>
      <c r="L556" s="251">
        <v>75</v>
      </c>
    </row>
    <row r="557" spans="1:12">
      <c r="A557" s="251">
        <v>617</v>
      </c>
      <c r="B557" s="252" t="s">
        <v>467</v>
      </c>
      <c r="C557" s="251" t="s">
        <v>3499</v>
      </c>
      <c r="D557" s="251">
        <v>142</v>
      </c>
      <c r="E557" s="251">
        <v>249.52</v>
      </c>
      <c r="F557" s="252">
        <v>75</v>
      </c>
      <c r="G557" s="251">
        <v>18714</v>
      </c>
      <c r="H557" s="251">
        <v>10650</v>
      </c>
      <c r="I557" s="251">
        <v>8064</v>
      </c>
      <c r="J557" s="251">
        <v>39</v>
      </c>
      <c r="K557" s="251" t="s">
        <v>1358</v>
      </c>
      <c r="L557" s="251">
        <v>75</v>
      </c>
    </row>
    <row r="558" spans="1:12">
      <c r="A558" s="251">
        <v>665</v>
      </c>
      <c r="B558" s="252" t="s">
        <v>401</v>
      </c>
      <c r="C558" s="251" t="s">
        <v>3339</v>
      </c>
      <c r="D558" s="251">
        <v>119</v>
      </c>
      <c r="E558" s="251">
        <v>179.97329999999999</v>
      </c>
      <c r="F558" s="252">
        <v>75</v>
      </c>
      <c r="G558" s="251">
        <v>13498</v>
      </c>
      <c r="H558" s="251">
        <v>8925</v>
      </c>
      <c r="I558" s="251">
        <v>4573</v>
      </c>
      <c r="J558" s="251">
        <v>24</v>
      </c>
      <c r="K558" s="251" t="s">
        <v>1358</v>
      </c>
      <c r="L558" s="251">
        <v>75</v>
      </c>
    </row>
    <row r="559" spans="1:12">
      <c r="A559" s="251">
        <v>388</v>
      </c>
      <c r="B559" s="252" t="s">
        <v>3842</v>
      </c>
      <c r="C559" s="251" t="s">
        <v>3828</v>
      </c>
      <c r="D559" s="251">
        <v>992</v>
      </c>
      <c r="E559" s="251">
        <v>1680</v>
      </c>
      <c r="F559" s="252">
        <v>74</v>
      </c>
      <c r="G559" s="251">
        <v>124320</v>
      </c>
      <c r="H559" s="251">
        <v>73408</v>
      </c>
      <c r="I559" s="251">
        <v>50912</v>
      </c>
      <c r="J559" s="251">
        <v>10</v>
      </c>
      <c r="K559" s="251" t="s">
        <v>1358</v>
      </c>
      <c r="L559" s="251">
        <v>74</v>
      </c>
    </row>
    <row r="560" spans="1:12">
      <c r="A560" s="251">
        <v>539</v>
      </c>
      <c r="B560" s="252" t="s">
        <v>2978</v>
      </c>
      <c r="C560" s="251" t="s">
        <v>3573</v>
      </c>
      <c r="D560" s="251">
        <v>398</v>
      </c>
      <c r="E560" s="251">
        <v>489</v>
      </c>
      <c r="F560" s="252">
        <v>74</v>
      </c>
      <c r="G560" s="251">
        <v>36186</v>
      </c>
      <c r="H560" s="251">
        <v>29452</v>
      </c>
      <c r="I560" s="251">
        <v>6734</v>
      </c>
      <c r="J560" s="251">
        <v>5</v>
      </c>
      <c r="K560" s="251" t="s">
        <v>1358</v>
      </c>
      <c r="L560" s="251">
        <v>74</v>
      </c>
    </row>
    <row r="561" spans="1:12">
      <c r="A561" s="251">
        <v>652</v>
      </c>
      <c r="B561" s="252" t="s">
        <v>422</v>
      </c>
      <c r="C561" s="251" t="s">
        <v>3541</v>
      </c>
      <c r="D561" s="251">
        <v>140</v>
      </c>
      <c r="E561" s="251">
        <v>208.77780000000001</v>
      </c>
      <c r="F561" s="252">
        <v>72</v>
      </c>
      <c r="G561" s="251">
        <v>15032</v>
      </c>
      <c r="H561" s="251">
        <v>10080</v>
      </c>
      <c r="I561" s="251">
        <v>4952</v>
      </c>
      <c r="J561" s="251">
        <v>19</v>
      </c>
      <c r="K561" s="251" t="s">
        <v>1358</v>
      </c>
      <c r="L561" s="251">
        <v>72</v>
      </c>
    </row>
    <row r="562" spans="1:12">
      <c r="A562" s="251">
        <v>458</v>
      </c>
      <c r="B562" s="252" t="s">
        <v>656</v>
      </c>
      <c r="C562" s="251" t="s">
        <v>3062</v>
      </c>
      <c r="D562" s="251">
        <v>365</v>
      </c>
      <c r="E562" s="251">
        <v>1006.0423</v>
      </c>
      <c r="F562" s="252">
        <v>71</v>
      </c>
      <c r="G562" s="251">
        <v>71429</v>
      </c>
      <c r="H562" s="251">
        <v>25915</v>
      </c>
      <c r="I562" s="251">
        <v>45514</v>
      </c>
      <c r="J562" s="251">
        <v>12</v>
      </c>
      <c r="K562" s="251" t="s">
        <v>1358</v>
      </c>
      <c r="L562" s="251">
        <v>71</v>
      </c>
    </row>
    <row r="563" spans="1:12">
      <c r="A563" s="251">
        <v>510</v>
      </c>
      <c r="B563" s="252" t="s">
        <v>988</v>
      </c>
      <c r="C563" s="251" t="s">
        <v>3030</v>
      </c>
      <c r="D563" s="251">
        <v>439</v>
      </c>
      <c r="E563" s="251">
        <v>670.16899999999998</v>
      </c>
      <c r="F563" s="252">
        <v>71</v>
      </c>
      <c r="G563" s="251">
        <v>47582</v>
      </c>
      <c r="H563" s="251">
        <v>31169</v>
      </c>
      <c r="I563" s="251">
        <v>16413</v>
      </c>
      <c r="J563" s="251">
        <v>19</v>
      </c>
      <c r="K563" s="251" t="s">
        <v>1358</v>
      </c>
      <c r="L563" s="251">
        <v>71</v>
      </c>
    </row>
    <row r="564" spans="1:12">
      <c r="A564" s="251">
        <v>614</v>
      </c>
      <c r="B564" s="252" t="s">
        <v>458</v>
      </c>
      <c r="C564" s="251" t="s">
        <v>3631</v>
      </c>
      <c r="D564" s="251">
        <v>253</v>
      </c>
      <c r="E564" s="251">
        <v>272.92959999999999</v>
      </c>
      <c r="F564" s="252">
        <v>71</v>
      </c>
      <c r="G564" s="251">
        <v>19378</v>
      </c>
      <c r="H564" s="251">
        <v>17963</v>
      </c>
      <c r="I564" s="251">
        <v>1415</v>
      </c>
      <c r="J564" s="251">
        <v>21</v>
      </c>
      <c r="K564" s="251" t="s">
        <v>1358</v>
      </c>
      <c r="L564" s="251">
        <v>71</v>
      </c>
    </row>
    <row r="565" spans="1:12">
      <c r="A565" s="251">
        <v>712</v>
      </c>
      <c r="B565" s="252" t="s">
        <v>2754</v>
      </c>
      <c r="C565" s="251" t="s">
        <v>3528</v>
      </c>
      <c r="D565" s="251">
        <v>0</v>
      </c>
      <c r="E565" s="251">
        <v>100.2817</v>
      </c>
      <c r="F565" s="252">
        <v>71</v>
      </c>
      <c r="G565" s="251">
        <v>7120</v>
      </c>
      <c r="H565" s="251">
        <v>0</v>
      </c>
      <c r="I565" s="251">
        <v>7120</v>
      </c>
      <c r="J565" s="251">
        <v>5</v>
      </c>
      <c r="K565" s="251" t="s">
        <v>1358</v>
      </c>
      <c r="L565" s="251">
        <v>71</v>
      </c>
    </row>
    <row r="566" spans="1:12">
      <c r="A566" s="251">
        <v>480</v>
      </c>
      <c r="B566" s="252" t="s">
        <v>843</v>
      </c>
      <c r="C566" s="251" t="s">
        <v>3379</v>
      </c>
      <c r="D566" s="251">
        <v>535</v>
      </c>
      <c r="E566" s="251">
        <v>877.14290000000005</v>
      </c>
      <c r="F566" s="252">
        <v>70</v>
      </c>
      <c r="G566" s="251">
        <v>61400</v>
      </c>
      <c r="H566" s="251">
        <v>37450</v>
      </c>
      <c r="I566" s="251">
        <v>23950</v>
      </c>
      <c r="J566" s="251">
        <v>11</v>
      </c>
      <c r="K566" s="251" t="s">
        <v>1358</v>
      </c>
      <c r="L566" s="251">
        <v>70</v>
      </c>
    </row>
    <row r="567" spans="1:12">
      <c r="A567" s="251">
        <v>502</v>
      </c>
      <c r="B567" s="252" t="s">
        <v>4017</v>
      </c>
      <c r="C567" s="251" t="s">
        <v>4018</v>
      </c>
      <c r="D567" s="251">
        <v>64</v>
      </c>
      <c r="E567" s="251">
        <v>715</v>
      </c>
      <c r="F567" s="252">
        <v>70</v>
      </c>
      <c r="G567" s="251">
        <v>50050</v>
      </c>
      <c r="H567" s="251">
        <v>4480</v>
      </c>
      <c r="I567" s="251">
        <v>45570</v>
      </c>
      <c r="J567" s="251">
        <v>12</v>
      </c>
      <c r="K567" s="251" t="s">
        <v>1358</v>
      </c>
      <c r="L567" s="251">
        <v>70</v>
      </c>
    </row>
    <row r="568" spans="1:12">
      <c r="A568" s="251">
        <v>519</v>
      </c>
      <c r="B568" s="252" t="s">
        <v>977</v>
      </c>
      <c r="C568" s="251" t="s">
        <v>3222</v>
      </c>
      <c r="D568" s="251">
        <v>442</v>
      </c>
      <c r="E568" s="251">
        <v>653.14490000000001</v>
      </c>
      <c r="F568" s="252">
        <v>69</v>
      </c>
      <c r="G568" s="251">
        <v>45067</v>
      </c>
      <c r="H568" s="251">
        <v>30498</v>
      </c>
      <c r="I568" s="251">
        <v>14569</v>
      </c>
      <c r="J568" s="251">
        <v>22</v>
      </c>
      <c r="K568" s="251" t="s">
        <v>1358</v>
      </c>
      <c r="L568" s="251">
        <v>69</v>
      </c>
    </row>
    <row r="569" spans="1:12">
      <c r="A569" s="251">
        <v>531</v>
      </c>
      <c r="B569" s="252" t="s">
        <v>998</v>
      </c>
      <c r="C569" s="251" t="s">
        <v>3492</v>
      </c>
      <c r="D569" s="251">
        <v>454</v>
      </c>
      <c r="E569" s="251">
        <v>600</v>
      </c>
      <c r="F569" s="252">
        <v>67</v>
      </c>
      <c r="G569" s="251">
        <v>40200</v>
      </c>
      <c r="H569" s="251">
        <v>30418</v>
      </c>
      <c r="I569" s="251">
        <v>9782</v>
      </c>
      <c r="J569" s="251">
        <v>32</v>
      </c>
      <c r="K569" s="251" t="s">
        <v>1358</v>
      </c>
      <c r="L569" s="251">
        <v>67</v>
      </c>
    </row>
    <row r="570" spans="1:12">
      <c r="A570" s="251">
        <v>585</v>
      </c>
      <c r="B570" s="252" t="s">
        <v>449</v>
      </c>
      <c r="C570" s="251" t="s">
        <v>3507</v>
      </c>
      <c r="D570" s="251">
        <v>264</v>
      </c>
      <c r="E570" s="251">
        <v>378.22390000000001</v>
      </c>
      <c r="F570" s="252">
        <v>67</v>
      </c>
      <c r="G570" s="251">
        <v>25341</v>
      </c>
      <c r="H570" s="251">
        <v>17688</v>
      </c>
      <c r="I570" s="251">
        <v>7653</v>
      </c>
      <c r="J570" s="251">
        <v>20</v>
      </c>
      <c r="K570" s="251" t="s">
        <v>1358</v>
      </c>
      <c r="L570" s="251">
        <v>67</v>
      </c>
    </row>
    <row r="571" spans="1:12">
      <c r="A571" s="251">
        <v>483</v>
      </c>
      <c r="B571" s="252" t="s">
        <v>582</v>
      </c>
      <c r="C571" s="251" t="s">
        <v>3306</v>
      </c>
      <c r="D571" s="251">
        <v>246</v>
      </c>
      <c r="E571" s="251">
        <v>895.45450000000005</v>
      </c>
      <c r="F571" s="252">
        <v>66</v>
      </c>
      <c r="G571" s="251">
        <v>59100</v>
      </c>
      <c r="H571" s="251">
        <v>16236</v>
      </c>
      <c r="I571" s="251">
        <v>42864</v>
      </c>
      <c r="J571" s="251">
        <v>9</v>
      </c>
      <c r="K571" s="251" t="s">
        <v>1358</v>
      </c>
      <c r="L571" s="251">
        <v>66</v>
      </c>
    </row>
    <row r="572" spans="1:12">
      <c r="A572" s="251">
        <v>680</v>
      </c>
      <c r="B572" s="252" t="s">
        <v>3908</v>
      </c>
      <c r="C572" s="251" t="s">
        <v>4019</v>
      </c>
      <c r="D572" s="251">
        <v>264</v>
      </c>
      <c r="E572" s="251">
        <v>176.92310000000001</v>
      </c>
      <c r="F572" s="252">
        <v>65</v>
      </c>
      <c r="G572" s="251">
        <v>11500</v>
      </c>
      <c r="H572" s="251">
        <v>17160</v>
      </c>
      <c r="I572" s="251">
        <v>-5660</v>
      </c>
      <c r="J572" s="251">
        <v>9</v>
      </c>
      <c r="K572" s="251" t="s">
        <v>1358</v>
      </c>
      <c r="L572" s="251">
        <v>65</v>
      </c>
    </row>
    <row r="573" spans="1:12">
      <c r="A573" s="251">
        <v>421</v>
      </c>
      <c r="B573" s="252" t="s">
        <v>2864</v>
      </c>
      <c r="C573" s="251" t="s">
        <v>3357</v>
      </c>
      <c r="D573" s="251">
        <v>626</v>
      </c>
      <c r="E573" s="251">
        <v>1513.9688000000001</v>
      </c>
      <c r="F573" s="252">
        <v>64</v>
      </c>
      <c r="G573" s="251">
        <v>96894</v>
      </c>
      <c r="H573" s="251">
        <v>40064</v>
      </c>
      <c r="I573" s="251">
        <v>56830</v>
      </c>
      <c r="J573" s="251">
        <v>5</v>
      </c>
      <c r="K573" s="251" t="s">
        <v>1358</v>
      </c>
      <c r="L573" s="251">
        <v>64</v>
      </c>
    </row>
    <row r="574" spans="1:12">
      <c r="A574" s="251">
        <v>468</v>
      </c>
      <c r="B574" s="252" t="s">
        <v>939</v>
      </c>
      <c r="C574" s="251" t="s">
        <v>3155</v>
      </c>
      <c r="D574" s="251">
        <v>409</v>
      </c>
      <c r="E574" s="251">
        <v>1072.6875</v>
      </c>
      <c r="F574" s="252">
        <v>64</v>
      </c>
      <c r="G574" s="251">
        <v>68652</v>
      </c>
      <c r="H574" s="251">
        <v>26176</v>
      </c>
      <c r="I574" s="251">
        <v>42476</v>
      </c>
      <c r="J574" s="251">
        <v>23</v>
      </c>
      <c r="K574" s="251" t="s">
        <v>1358</v>
      </c>
      <c r="L574" s="251">
        <v>64</v>
      </c>
    </row>
    <row r="575" spans="1:12">
      <c r="A575" s="251">
        <v>497</v>
      </c>
      <c r="B575" s="252" t="s">
        <v>863</v>
      </c>
      <c r="C575" s="251" t="s">
        <v>3463</v>
      </c>
      <c r="D575" s="251">
        <v>528</v>
      </c>
      <c r="E575" s="251">
        <v>827.20309999999995</v>
      </c>
      <c r="F575" s="252">
        <v>64</v>
      </c>
      <c r="G575" s="251">
        <v>52941</v>
      </c>
      <c r="H575" s="251">
        <v>33792</v>
      </c>
      <c r="I575" s="251">
        <v>19149</v>
      </c>
      <c r="J575" s="251">
        <v>20</v>
      </c>
      <c r="K575" s="251" t="s">
        <v>1358</v>
      </c>
      <c r="L575" s="251">
        <v>64</v>
      </c>
    </row>
    <row r="576" spans="1:12">
      <c r="A576" s="251">
        <v>505</v>
      </c>
      <c r="B576" s="252" t="s">
        <v>512</v>
      </c>
      <c r="C576" s="251" t="s">
        <v>3232</v>
      </c>
      <c r="D576" s="251">
        <v>244</v>
      </c>
      <c r="E576" s="251">
        <v>771.29690000000005</v>
      </c>
      <c r="F576" s="252">
        <v>64</v>
      </c>
      <c r="G576" s="251">
        <v>49363</v>
      </c>
      <c r="H576" s="251">
        <v>15616</v>
      </c>
      <c r="I576" s="251">
        <v>33747</v>
      </c>
      <c r="J576" s="251">
        <v>20</v>
      </c>
      <c r="K576" s="251" t="s">
        <v>1358</v>
      </c>
      <c r="L576" s="251">
        <v>64</v>
      </c>
    </row>
    <row r="577" spans="1:12">
      <c r="A577" s="251">
        <v>530</v>
      </c>
      <c r="B577" s="252" t="s">
        <v>976</v>
      </c>
      <c r="C577" s="251" t="s">
        <v>3222</v>
      </c>
      <c r="D577" s="251">
        <v>442</v>
      </c>
      <c r="E577" s="251">
        <v>630.75</v>
      </c>
      <c r="F577" s="252">
        <v>64</v>
      </c>
      <c r="G577" s="251">
        <v>40368</v>
      </c>
      <c r="H577" s="251">
        <v>28288</v>
      </c>
      <c r="I577" s="251">
        <v>12080</v>
      </c>
      <c r="J577" s="251">
        <v>27</v>
      </c>
      <c r="K577" s="251" t="s">
        <v>1358</v>
      </c>
      <c r="L577" s="251">
        <v>64</v>
      </c>
    </row>
    <row r="578" spans="1:12">
      <c r="A578" s="251">
        <v>557</v>
      </c>
      <c r="B578" s="252" t="s">
        <v>1018</v>
      </c>
      <c r="C578" s="251" t="s">
        <v>3468</v>
      </c>
      <c r="D578" s="251">
        <v>272</v>
      </c>
      <c r="E578" s="251">
        <v>484.875</v>
      </c>
      <c r="F578" s="252">
        <v>64</v>
      </c>
      <c r="G578" s="251">
        <v>31032</v>
      </c>
      <c r="H578" s="251">
        <v>17408</v>
      </c>
      <c r="I578" s="251">
        <v>13624</v>
      </c>
      <c r="J578" s="251">
        <v>23</v>
      </c>
      <c r="K578" s="251" t="s">
        <v>1358</v>
      </c>
      <c r="L578" s="251">
        <v>64</v>
      </c>
    </row>
    <row r="579" spans="1:12">
      <c r="A579" s="251">
        <v>648</v>
      </c>
      <c r="B579" s="252" t="s">
        <v>465</v>
      </c>
      <c r="C579" s="251" t="s">
        <v>3499</v>
      </c>
      <c r="D579" s="251">
        <v>142</v>
      </c>
      <c r="E579" s="251">
        <v>244.42189999999999</v>
      </c>
      <c r="F579" s="252">
        <v>64</v>
      </c>
      <c r="G579" s="251">
        <v>15643</v>
      </c>
      <c r="H579" s="251">
        <v>9088</v>
      </c>
      <c r="I579" s="251">
        <v>6555</v>
      </c>
      <c r="J579" s="251">
        <v>42</v>
      </c>
      <c r="K579" s="251" t="s">
        <v>1358</v>
      </c>
      <c r="L579" s="251">
        <v>64</v>
      </c>
    </row>
    <row r="580" spans="1:12">
      <c r="A580" s="251">
        <v>524</v>
      </c>
      <c r="B580" s="252" t="s">
        <v>3757</v>
      </c>
      <c r="C580" s="251" t="s">
        <v>3884</v>
      </c>
      <c r="D580" s="251">
        <v>396</v>
      </c>
      <c r="E580" s="251">
        <v>668.38099999999997</v>
      </c>
      <c r="F580" s="252">
        <v>63</v>
      </c>
      <c r="G580" s="251">
        <v>42108</v>
      </c>
      <c r="H580" s="251">
        <v>24948</v>
      </c>
      <c r="I580" s="251">
        <v>17160</v>
      </c>
      <c r="J580" s="251">
        <v>25</v>
      </c>
      <c r="K580" s="251" t="s">
        <v>1358</v>
      </c>
      <c r="L580" s="251">
        <v>63</v>
      </c>
    </row>
    <row r="581" spans="1:12">
      <c r="A581" s="251">
        <v>464</v>
      </c>
      <c r="B581" s="252" t="s">
        <v>936</v>
      </c>
      <c r="C581" s="251" t="s">
        <v>3203</v>
      </c>
      <c r="D581" s="251">
        <v>443</v>
      </c>
      <c r="E581" s="251">
        <v>1123.8226</v>
      </c>
      <c r="F581" s="252">
        <v>62</v>
      </c>
      <c r="G581" s="251">
        <v>69677</v>
      </c>
      <c r="H581" s="251">
        <v>27466</v>
      </c>
      <c r="I581" s="251">
        <v>42211</v>
      </c>
      <c r="J581" s="251">
        <v>12</v>
      </c>
      <c r="K581" s="251" t="s">
        <v>1358</v>
      </c>
      <c r="L581" s="251">
        <v>62</v>
      </c>
    </row>
    <row r="582" spans="1:12">
      <c r="A582" s="251">
        <v>632</v>
      </c>
      <c r="B582" s="252" t="s">
        <v>4020</v>
      </c>
      <c r="C582" s="251" t="s">
        <v>4021</v>
      </c>
      <c r="D582" s="251">
        <v>166</v>
      </c>
      <c r="E582" s="251">
        <v>268</v>
      </c>
      <c r="F582" s="252">
        <v>62</v>
      </c>
      <c r="G582" s="251">
        <v>16616</v>
      </c>
      <c r="H582" s="251">
        <v>10292</v>
      </c>
      <c r="I582" s="251">
        <v>6324</v>
      </c>
      <c r="J582" s="251">
        <v>2</v>
      </c>
      <c r="K582" s="251" t="s">
        <v>1358</v>
      </c>
      <c r="L582" s="251">
        <v>62</v>
      </c>
    </row>
    <row r="583" spans="1:12">
      <c r="A583" s="251">
        <v>633</v>
      </c>
      <c r="B583" s="252" t="s">
        <v>4022</v>
      </c>
      <c r="C583" s="251" t="s">
        <v>4023</v>
      </c>
      <c r="D583" s="251">
        <v>166</v>
      </c>
      <c r="E583" s="251">
        <v>268</v>
      </c>
      <c r="F583" s="252">
        <v>62</v>
      </c>
      <c r="G583" s="251">
        <v>16616</v>
      </c>
      <c r="H583" s="251">
        <v>10292</v>
      </c>
      <c r="I583" s="251">
        <v>6324</v>
      </c>
      <c r="J583" s="251">
        <v>2</v>
      </c>
      <c r="K583" s="251" t="s">
        <v>1358</v>
      </c>
      <c r="L583" s="251">
        <v>62</v>
      </c>
    </row>
    <row r="584" spans="1:12">
      <c r="A584" s="251">
        <v>634</v>
      </c>
      <c r="B584" s="252" t="s">
        <v>4024</v>
      </c>
      <c r="C584" s="251" t="s">
        <v>4025</v>
      </c>
      <c r="D584" s="251">
        <v>166</v>
      </c>
      <c r="E584" s="251">
        <v>268</v>
      </c>
      <c r="F584" s="252">
        <v>62</v>
      </c>
      <c r="G584" s="251">
        <v>16616</v>
      </c>
      <c r="H584" s="251">
        <v>10292</v>
      </c>
      <c r="I584" s="251">
        <v>6324</v>
      </c>
      <c r="J584" s="251">
        <v>2</v>
      </c>
      <c r="K584" s="251" t="s">
        <v>1358</v>
      </c>
      <c r="L584" s="251">
        <v>62</v>
      </c>
    </row>
    <row r="585" spans="1:12">
      <c r="A585" s="251">
        <v>647</v>
      </c>
      <c r="B585" s="252" t="s">
        <v>1239</v>
      </c>
      <c r="C585" s="251" t="s">
        <v>3582</v>
      </c>
      <c r="D585" s="251">
        <v>177</v>
      </c>
      <c r="E585" s="251">
        <v>257.96719999999999</v>
      </c>
      <c r="F585" s="252">
        <v>61</v>
      </c>
      <c r="G585" s="251">
        <v>15736</v>
      </c>
      <c r="H585" s="251">
        <v>10797</v>
      </c>
      <c r="I585" s="251">
        <v>4939</v>
      </c>
      <c r="J585" s="251">
        <v>14</v>
      </c>
      <c r="K585" s="251" t="s">
        <v>1358</v>
      </c>
      <c r="L585" s="251">
        <v>61</v>
      </c>
    </row>
    <row r="586" spans="1:12">
      <c r="A586" s="251">
        <v>660</v>
      </c>
      <c r="B586" s="252" t="s">
        <v>464</v>
      </c>
      <c r="C586" s="251" t="s">
        <v>3499</v>
      </c>
      <c r="D586" s="251">
        <v>142</v>
      </c>
      <c r="E586" s="251">
        <v>232.3115</v>
      </c>
      <c r="F586" s="252">
        <v>61</v>
      </c>
      <c r="G586" s="251">
        <v>14171</v>
      </c>
      <c r="H586" s="251">
        <v>8662</v>
      </c>
      <c r="I586" s="251">
        <v>5509</v>
      </c>
      <c r="J586" s="251">
        <v>45</v>
      </c>
      <c r="K586" s="251" t="s">
        <v>1358</v>
      </c>
      <c r="L586" s="251">
        <v>61</v>
      </c>
    </row>
    <row r="587" spans="1:12">
      <c r="A587" s="251">
        <v>445</v>
      </c>
      <c r="B587" s="252" t="s">
        <v>3344</v>
      </c>
      <c r="C587" s="251" t="s">
        <v>3345</v>
      </c>
      <c r="D587" s="251">
        <v>740</v>
      </c>
      <c r="E587" s="251">
        <v>1320</v>
      </c>
      <c r="F587" s="252">
        <v>60</v>
      </c>
      <c r="G587" s="251">
        <v>79200</v>
      </c>
      <c r="H587" s="251">
        <v>44400</v>
      </c>
      <c r="I587" s="251">
        <v>34800</v>
      </c>
      <c r="J587" s="251">
        <v>1</v>
      </c>
      <c r="K587" s="251" t="s">
        <v>1358</v>
      </c>
      <c r="L587" s="251">
        <v>60</v>
      </c>
    </row>
    <row r="588" spans="1:12">
      <c r="A588" s="251">
        <v>479</v>
      </c>
      <c r="B588" s="252" t="s">
        <v>770</v>
      </c>
      <c r="C588" s="251" t="s">
        <v>4026</v>
      </c>
      <c r="D588" s="251">
        <v>246</v>
      </c>
      <c r="E588" s="251">
        <v>1030</v>
      </c>
      <c r="F588" s="252">
        <v>60</v>
      </c>
      <c r="G588" s="251">
        <v>61800</v>
      </c>
      <c r="H588" s="251">
        <v>14760</v>
      </c>
      <c r="I588" s="251">
        <v>47040</v>
      </c>
      <c r="J588" s="251">
        <v>2</v>
      </c>
      <c r="K588" s="251" t="s">
        <v>1358</v>
      </c>
      <c r="L588" s="251">
        <v>60</v>
      </c>
    </row>
    <row r="589" spans="1:12">
      <c r="A589" s="251">
        <v>710</v>
      </c>
      <c r="B589" s="252" t="s">
        <v>404</v>
      </c>
      <c r="C589" s="251" t="s">
        <v>3177</v>
      </c>
      <c r="D589" s="251">
        <v>81</v>
      </c>
      <c r="E589" s="251">
        <v>122.08329999999999</v>
      </c>
      <c r="F589" s="252">
        <v>60</v>
      </c>
      <c r="G589" s="251">
        <v>7325</v>
      </c>
      <c r="H589" s="251">
        <v>4860</v>
      </c>
      <c r="I589" s="251">
        <v>2465</v>
      </c>
      <c r="J589" s="251">
        <v>9</v>
      </c>
      <c r="K589" s="251" t="s">
        <v>1358</v>
      </c>
      <c r="L589" s="251">
        <v>60</v>
      </c>
    </row>
    <row r="590" spans="1:12">
      <c r="A590" s="251">
        <v>742</v>
      </c>
      <c r="B590" s="252" t="s">
        <v>613</v>
      </c>
      <c r="C590" s="251" t="s">
        <v>3384</v>
      </c>
      <c r="D590" s="251">
        <v>69</v>
      </c>
      <c r="E590" s="251">
        <v>73</v>
      </c>
      <c r="F590" s="252">
        <v>60</v>
      </c>
      <c r="G590" s="251">
        <v>4380</v>
      </c>
      <c r="H590" s="251">
        <v>4140</v>
      </c>
      <c r="I590" s="251">
        <v>240</v>
      </c>
      <c r="J590" s="251">
        <v>2</v>
      </c>
      <c r="K590" s="251" t="s">
        <v>1358</v>
      </c>
      <c r="L590" s="251">
        <v>60</v>
      </c>
    </row>
    <row r="591" spans="1:12">
      <c r="A591" s="251">
        <v>467</v>
      </c>
      <c r="B591" s="252">
        <v>414210131</v>
      </c>
      <c r="C591" s="251" t="s">
        <v>3456</v>
      </c>
      <c r="D591" s="251">
        <v>429</v>
      </c>
      <c r="E591" s="251">
        <v>1169</v>
      </c>
      <c r="F591" s="252">
        <v>59</v>
      </c>
      <c r="G591" s="251">
        <v>68971</v>
      </c>
      <c r="H591" s="251">
        <v>25311</v>
      </c>
      <c r="I591" s="251">
        <v>43660</v>
      </c>
      <c r="J591" s="251">
        <v>4</v>
      </c>
      <c r="K591" s="251" t="s">
        <v>1358</v>
      </c>
      <c r="L591" s="251">
        <v>59</v>
      </c>
    </row>
    <row r="592" spans="1:12">
      <c r="A592" s="251">
        <v>643</v>
      </c>
      <c r="B592" s="252" t="s">
        <v>474</v>
      </c>
      <c r="C592" s="251" t="s">
        <v>3726</v>
      </c>
      <c r="D592" s="251">
        <v>118</v>
      </c>
      <c r="E592" s="251">
        <v>270</v>
      </c>
      <c r="F592" s="252">
        <v>59</v>
      </c>
      <c r="G592" s="251">
        <v>15930</v>
      </c>
      <c r="H592" s="251">
        <v>6962</v>
      </c>
      <c r="I592" s="251">
        <v>8968</v>
      </c>
      <c r="J592" s="251">
        <v>4</v>
      </c>
      <c r="K592" s="251" t="s">
        <v>1358</v>
      </c>
      <c r="L592" s="251">
        <v>59</v>
      </c>
    </row>
    <row r="593" spans="1:12">
      <c r="A593" s="251">
        <v>487</v>
      </c>
      <c r="B593" s="252" t="s">
        <v>578</v>
      </c>
      <c r="C593" s="251" t="s">
        <v>3414</v>
      </c>
      <c r="D593" s="251">
        <v>594</v>
      </c>
      <c r="E593" s="251">
        <v>987.93100000000004</v>
      </c>
      <c r="F593" s="252">
        <v>58</v>
      </c>
      <c r="G593" s="251">
        <v>57300</v>
      </c>
      <c r="H593" s="251">
        <v>34452</v>
      </c>
      <c r="I593" s="251">
        <v>22848</v>
      </c>
      <c r="J593" s="251">
        <v>9</v>
      </c>
      <c r="K593" s="251" t="s">
        <v>1358</v>
      </c>
      <c r="L593" s="251">
        <v>58</v>
      </c>
    </row>
    <row r="594" spans="1:12">
      <c r="A594" s="251">
        <v>499</v>
      </c>
      <c r="B594" s="252" t="s">
        <v>2950</v>
      </c>
      <c r="C594" s="251" t="s">
        <v>3732</v>
      </c>
      <c r="D594" s="251">
        <v>668</v>
      </c>
      <c r="E594" s="251">
        <v>890.37929999999994</v>
      </c>
      <c r="F594" s="252">
        <v>58</v>
      </c>
      <c r="G594" s="251">
        <v>51642</v>
      </c>
      <c r="H594" s="251">
        <v>38744</v>
      </c>
      <c r="I594" s="251">
        <v>12898</v>
      </c>
      <c r="J594" s="251">
        <v>12</v>
      </c>
      <c r="K594" s="251" t="s">
        <v>1358</v>
      </c>
      <c r="L594" s="251">
        <v>58</v>
      </c>
    </row>
    <row r="595" spans="1:12">
      <c r="A595" s="251">
        <v>570</v>
      </c>
      <c r="B595" s="252" t="s">
        <v>895</v>
      </c>
      <c r="C595" s="251" t="s">
        <v>3554</v>
      </c>
      <c r="D595" s="251">
        <v>290</v>
      </c>
      <c r="E595" s="251">
        <v>498.10340000000002</v>
      </c>
      <c r="F595" s="252">
        <v>58</v>
      </c>
      <c r="G595" s="251">
        <v>28890</v>
      </c>
      <c r="H595" s="251">
        <v>16820</v>
      </c>
      <c r="I595" s="251">
        <v>12070</v>
      </c>
      <c r="J595" s="251">
        <v>7</v>
      </c>
      <c r="K595" s="251" t="s">
        <v>1358</v>
      </c>
      <c r="L595" s="251">
        <v>58</v>
      </c>
    </row>
    <row r="596" spans="1:12">
      <c r="A596" s="251">
        <v>449</v>
      </c>
      <c r="B596" s="252" t="s">
        <v>524</v>
      </c>
      <c r="C596" s="251" t="s">
        <v>3470</v>
      </c>
      <c r="D596" s="251">
        <v>364</v>
      </c>
      <c r="E596" s="251">
        <v>1344.6667</v>
      </c>
      <c r="F596" s="252">
        <v>57</v>
      </c>
      <c r="G596" s="251">
        <v>76646</v>
      </c>
      <c r="H596" s="251">
        <v>20748</v>
      </c>
      <c r="I596" s="251">
        <v>55898</v>
      </c>
      <c r="J596" s="251">
        <v>27</v>
      </c>
      <c r="K596" s="251" t="s">
        <v>1358</v>
      </c>
      <c r="L596" s="251">
        <v>57</v>
      </c>
    </row>
    <row r="597" spans="1:12">
      <c r="A597" s="251">
        <v>580</v>
      </c>
      <c r="B597" s="252" t="s">
        <v>1019</v>
      </c>
      <c r="C597" s="251" t="s">
        <v>3468</v>
      </c>
      <c r="D597" s="251">
        <v>272</v>
      </c>
      <c r="E597" s="251">
        <v>472.26319999999998</v>
      </c>
      <c r="F597" s="252">
        <v>57</v>
      </c>
      <c r="G597" s="251">
        <v>26919</v>
      </c>
      <c r="H597" s="251">
        <v>15504</v>
      </c>
      <c r="I597" s="251">
        <v>11415</v>
      </c>
      <c r="J597" s="251">
        <v>20</v>
      </c>
      <c r="K597" s="251" t="s">
        <v>1358</v>
      </c>
      <c r="L597" s="251">
        <v>57</v>
      </c>
    </row>
    <row r="598" spans="1:12">
      <c r="A598" s="251">
        <v>639</v>
      </c>
      <c r="B598" s="252" t="s">
        <v>3503</v>
      </c>
      <c r="C598" s="251" t="s">
        <v>3504</v>
      </c>
      <c r="D598" s="251">
        <v>162</v>
      </c>
      <c r="E598" s="251">
        <v>287</v>
      </c>
      <c r="F598" s="252">
        <v>57</v>
      </c>
      <c r="G598" s="251">
        <v>16359</v>
      </c>
      <c r="H598" s="251">
        <v>9234</v>
      </c>
      <c r="I598" s="251">
        <v>7125</v>
      </c>
      <c r="J598" s="251">
        <v>12</v>
      </c>
      <c r="K598" s="251" t="s">
        <v>1358</v>
      </c>
      <c r="L598" s="251">
        <v>57</v>
      </c>
    </row>
    <row r="599" spans="1:12">
      <c r="A599" s="251">
        <v>679</v>
      </c>
      <c r="B599" s="252" t="s">
        <v>3907</v>
      </c>
      <c r="C599" s="251" t="s">
        <v>4027</v>
      </c>
      <c r="D599" s="251">
        <v>264</v>
      </c>
      <c r="E599" s="251">
        <v>201.7544</v>
      </c>
      <c r="F599" s="252">
        <v>57</v>
      </c>
      <c r="G599" s="251">
        <v>11500</v>
      </c>
      <c r="H599" s="251">
        <v>15048</v>
      </c>
      <c r="I599" s="251">
        <v>-3548</v>
      </c>
      <c r="J599" s="251">
        <v>7</v>
      </c>
      <c r="K599" s="251" t="s">
        <v>1358</v>
      </c>
      <c r="L599" s="251">
        <v>57</v>
      </c>
    </row>
    <row r="600" spans="1:12">
      <c r="A600" s="251">
        <v>466</v>
      </c>
      <c r="B600" s="252" t="s">
        <v>3735</v>
      </c>
      <c r="C600" s="251" t="s">
        <v>3861</v>
      </c>
      <c r="D600" s="251">
        <v>629</v>
      </c>
      <c r="E600" s="251">
        <v>1256.1273000000001</v>
      </c>
      <c r="F600" s="252">
        <v>55</v>
      </c>
      <c r="G600" s="251">
        <v>69087</v>
      </c>
      <c r="H600" s="251">
        <v>34595</v>
      </c>
      <c r="I600" s="251">
        <v>34492</v>
      </c>
      <c r="J600" s="251">
        <v>9</v>
      </c>
      <c r="K600" s="251" t="s">
        <v>1358</v>
      </c>
      <c r="L600" s="251">
        <v>55</v>
      </c>
    </row>
    <row r="601" spans="1:12">
      <c r="A601" s="251">
        <v>598</v>
      </c>
      <c r="B601" s="252" t="s">
        <v>529</v>
      </c>
      <c r="C601" s="251" t="s">
        <v>3341</v>
      </c>
      <c r="D601" s="251">
        <v>263</v>
      </c>
      <c r="E601" s="251">
        <v>403.58179999999999</v>
      </c>
      <c r="F601" s="252">
        <v>55</v>
      </c>
      <c r="G601" s="251">
        <v>22197</v>
      </c>
      <c r="H601" s="251">
        <v>14465</v>
      </c>
      <c r="I601" s="251">
        <v>7732</v>
      </c>
      <c r="J601" s="251">
        <v>15</v>
      </c>
      <c r="K601" s="251" t="s">
        <v>1358</v>
      </c>
      <c r="L601" s="251">
        <v>55</v>
      </c>
    </row>
    <row r="602" spans="1:12">
      <c r="A602" s="251">
        <v>646</v>
      </c>
      <c r="B602" s="252" t="s">
        <v>1299</v>
      </c>
      <c r="C602" s="251" t="s">
        <v>3376</v>
      </c>
      <c r="D602" s="251">
        <v>188</v>
      </c>
      <c r="E602" s="251">
        <v>288.09089999999998</v>
      </c>
      <c r="F602" s="252">
        <v>55</v>
      </c>
      <c r="G602" s="251">
        <v>15845</v>
      </c>
      <c r="H602" s="251">
        <v>10340</v>
      </c>
      <c r="I602" s="251">
        <v>5505</v>
      </c>
      <c r="J602" s="251">
        <v>16</v>
      </c>
      <c r="K602" s="251" t="s">
        <v>1358</v>
      </c>
      <c r="L602" s="251">
        <v>55</v>
      </c>
    </row>
    <row r="603" spans="1:12">
      <c r="A603" s="251">
        <v>503</v>
      </c>
      <c r="B603" s="252" t="s">
        <v>437</v>
      </c>
      <c r="C603" s="251" t="s">
        <v>3215</v>
      </c>
      <c r="D603" s="251">
        <v>1527</v>
      </c>
      <c r="E603" s="251">
        <v>943.86789999999996</v>
      </c>
      <c r="F603" s="252">
        <v>53</v>
      </c>
      <c r="G603" s="251">
        <v>50025</v>
      </c>
      <c r="H603" s="251">
        <v>80931</v>
      </c>
      <c r="I603" s="251">
        <v>-30906</v>
      </c>
      <c r="J603" s="251">
        <v>9</v>
      </c>
      <c r="K603" s="251" t="s">
        <v>1358</v>
      </c>
      <c r="L603" s="251">
        <v>53</v>
      </c>
    </row>
    <row r="604" spans="1:12">
      <c r="A604" s="251">
        <v>672</v>
      </c>
      <c r="B604" s="252" t="s">
        <v>482</v>
      </c>
      <c r="C604" s="251" t="s">
        <v>3555</v>
      </c>
      <c r="D604" s="251">
        <v>144</v>
      </c>
      <c r="E604" s="251">
        <v>230.86789999999999</v>
      </c>
      <c r="F604" s="252">
        <v>53</v>
      </c>
      <c r="G604" s="251">
        <v>12236</v>
      </c>
      <c r="H604" s="251">
        <v>7632</v>
      </c>
      <c r="I604" s="251">
        <v>4604</v>
      </c>
      <c r="J604" s="251">
        <v>11</v>
      </c>
      <c r="K604" s="251" t="s">
        <v>1358</v>
      </c>
      <c r="L604" s="251">
        <v>53</v>
      </c>
    </row>
    <row r="605" spans="1:12">
      <c r="A605" s="251">
        <v>589</v>
      </c>
      <c r="B605" s="252" t="s">
        <v>407</v>
      </c>
      <c r="C605" s="251" t="s">
        <v>3508</v>
      </c>
      <c r="D605" s="251">
        <v>333</v>
      </c>
      <c r="E605" s="251">
        <v>473.69229999999999</v>
      </c>
      <c r="F605" s="252">
        <v>52</v>
      </c>
      <c r="G605" s="251">
        <v>24632</v>
      </c>
      <c r="H605" s="251">
        <v>17316</v>
      </c>
      <c r="I605" s="251">
        <v>7316</v>
      </c>
      <c r="J605" s="251">
        <v>20</v>
      </c>
      <c r="K605" s="251" t="s">
        <v>1358</v>
      </c>
      <c r="L605" s="251">
        <v>52</v>
      </c>
    </row>
    <row r="606" spans="1:12">
      <c r="A606" s="251">
        <v>690</v>
      </c>
      <c r="B606" s="252" t="s">
        <v>772</v>
      </c>
      <c r="C606" s="251" t="s">
        <v>3530</v>
      </c>
      <c r="D606" s="251">
        <v>140</v>
      </c>
      <c r="E606" s="251">
        <v>194</v>
      </c>
      <c r="F606" s="252">
        <v>52</v>
      </c>
      <c r="G606" s="251">
        <v>10088</v>
      </c>
      <c r="H606" s="251">
        <v>7280</v>
      </c>
      <c r="I606" s="251">
        <v>2808</v>
      </c>
      <c r="J606" s="251">
        <v>8</v>
      </c>
      <c r="K606" s="251" t="s">
        <v>1358</v>
      </c>
      <c r="L606" s="251">
        <v>52</v>
      </c>
    </row>
    <row r="607" spans="1:12">
      <c r="A607" s="251">
        <v>733</v>
      </c>
      <c r="B607" s="252" t="s">
        <v>916</v>
      </c>
      <c r="C607" s="251" t="s">
        <v>3515</v>
      </c>
      <c r="D607" s="251">
        <v>74</v>
      </c>
      <c r="E607" s="251">
        <v>96.538499999999999</v>
      </c>
      <c r="F607" s="252">
        <v>52</v>
      </c>
      <c r="G607" s="251">
        <v>5020</v>
      </c>
      <c r="H607" s="251">
        <v>3848</v>
      </c>
      <c r="I607" s="251">
        <v>1172</v>
      </c>
      <c r="J607" s="251">
        <v>43</v>
      </c>
      <c r="K607" s="251" t="s">
        <v>1358</v>
      </c>
      <c r="L607" s="251">
        <v>52</v>
      </c>
    </row>
    <row r="608" spans="1:12">
      <c r="A608" s="251">
        <v>476</v>
      </c>
      <c r="B608" s="252" t="s">
        <v>962</v>
      </c>
      <c r="C608" s="251" t="s">
        <v>3293</v>
      </c>
      <c r="D608" s="251">
        <v>751</v>
      </c>
      <c r="E608" s="251">
        <v>1254.902</v>
      </c>
      <c r="F608" s="252">
        <v>51</v>
      </c>
      <c r="G608" s="251">
        <v>64000</v>
      </c>
      <c r="H608" s="251">
        <v>38301</v>
      </c>
      <c r="I608" s="251">
        <v>25699</v>
      </c>
      <c r="J608" s="251">
        <v>7</v>
      </c>
      <c r="K608" s="251" t="s">
        <v>1358</v>
      </c>
      <c r="L608" s="251">
        <v>51</v>
      </c>
    </row>
    <row r="609" spans="1:12">
      <c r="A609" s="251">
        <v>581</v>
      </c>
      <c r="B609" s="252" t="s">
        <v>3736</v>
      </c>
      <c r="C609" s="251" t="s">
        <v>3881</v>
      </c>
      <c r="D609" s="251">
        <v>304</v>
      </c>
      <c r="E609" s="251">
        <v>527.45100000000002</v>
      </c>
      <c r="F609" s="252">
        <v>51</v>
      </c>
      <c r="G609" s="251">
        <v>26900</v>
      </c>
      <c r="H609" s="251">
        <v>15504</v>
      </c>
      <c r="I609" s="251">
        <v>11396</v>
      </c>
      <c r="J609" s="251">
        <v>8</v>
      </c>
      <c r="K609" s="251" t="s">
        <v>1358</v>
      </c>
      <c r="L609" s="251">
        <v>51</v>
      </c>
    </row>
    <row r="610" spans="1:12">
      <c r="A610" s="251">
        <v>682</v>
      </c>
      <c r="B610" s="252" t="s">
        <v>2865</v>
      </c>
      <c r="C610" s="251" t="s">
        <v>3721</v>
      </c>
      <c r="D610" s="251">
        <v>79</v>
      </c>
      <c r="E610" s="251">
        <v>215.94120000000001</v>
      </c>
      <c r="F610" s="252">
        <v>51</v>
      </c>
      <c r="G610" s="251">
        <v>11013</v>
      </c>
      <c r="H610" s="251">
        <v>4029</v>
      </c>
      <c r="I610" s="251">
        <v>6984</v>
      </c>
      <c r="J610" s="251">
        <v>8</v>
      </c>
      <c r="K610" s="251" t="s">
        <v>1358</v>
      </c>
      <c r="L610" s="251">
        <v>51</v>
      </c>
    </row>
    <row r="611" spans="1:12">
      <c r="A611" s="251">
        <v>443</v>
      </c>
      <c r="B611" s="252" t="s">
        <v>4028</v>
      </c>
      <c r="C611" s="251" t="s">
        <v>4029</v>
      </c>
      <c r="D611" s="251">
        <v>775</v>
      </c>
      <c r="E611" s="251">
        <v>1610</v>
      </c>
      <c r="F611" s="252">
        <v>50</v>
      </c>
      <c r="G611" s="251">
        <v>80500</v>
      </c>
      <c r="H611" s="251">
        <v>38750</v>
      </c>
      <c r="I611" s="251">
        <v>41750</v>
      </c>
      <c r="J611" s="251">
        <v>1</v>
      </c>
      <c r="K611" s="251" t="s">
        <v>1358</v>
      </c>
      <c r="L611" s="251">
        <v>50</v>
      </c>
    </row>
    <row r="612" spans="1:12">
      <c r="A612" s="251">
        <v>460</v>
      </c>
      <c r="B612" s="252" t="s">
        <v>4030</v>
      </c>
      <c r="C612" s="251" t="s">
        <v>4029</v>
      </c>
      <c r="D612" s="251">
        <v>628</v>
      </c>
      <c r="E612" s="251">
        <v>1410</v>
      </c>
      <c r="F612" s="252">
        <v>50</v>
      </c>
      <c r="G612" s="251">
        <v>70500</v>
      </c>
      <c r="H612" s="251">
        <v>31400</v>
      </c>
      <c r="I612" s="251">
        <v>39100</v>
      </c>
      <c r="J612" s="251">
        <v>1</v>
      </c>
      <c r="K612" s="251" t="s">
        <v>1358</v>
      </c>
      <c r="L612" s="251">
        <v>50</v>
      </c>
    </row>
    <row r="613" spans="1:12">
      <c r="A613" s="251">
        <v>501</v>
      </c>
      <c r="B613" s="252" t="s">
        <v>3796</v>
      </c>
      <c r="C613" s="251" t="s">
        <v>3832</v>
      </c>
      <c r="D613" s="251">
        <v>442</v>
      </c>
      <c r="E613" s="251">
        <v>1010</v>
      </c>
      <c r="F613" s="252">
        <v>50</v>
      </c>
      <c r="G613" s="251">
        <v>50500</v>
      </c>
      <c r="H613" s="251">
        <v>22100</v>
      </c>
      <c r="I613" s="251">
        <v>28400</v>
      </c>
      <c r="J613" s="251">
        <v>1</v>
      </c>
      <c r="K613" s="251" t="s">
        <v>1358</v>
      </c>
      <c r="L613" s="251">
        <v>50</v>
      </c>
    </row>
    <row r="614" spans="1:12">
      <c r="A614" s="251">
        <v>507</v>
      </c>
      <c r="B614" s="252" t="s">
        <v>411</v>
      </c>
      <c r="C614" s="251" t="s">
        <v>3328</v>
      </c>
      <c r="D614" s="251">
        <v>462</v>
      </c>
      <c r="E614" s="251">
        <v>968.54</v>
      </c>
      <c r="F614" s="252">
        <v>50</v>
      </c>
      <c r="G614" s="251">
        <v>48427</v>
      </c>
      <c r="H614" s="251">
        <v>23100</v>
      </c>
      <c r="I614" s="251">
        <v>25327</v>
      </c>
      <c r="J614" s="251">
        <v>10</v>
      </c>
      <c r="K614" s="251" t="s">
        <v>1358</v>
      </c>
      <c r="L614" s="251">
        <v>50</v>
      </c>
    </row>
    <row r="615" spans="1:12">
      <c r="A615" s="251">
        <v>542</v>
      </c>
      <c r="B615" s="252" t="s">
        <v>3399</v>
      </c>
      <c r="C615" s="251" t="s">
        <v>3400</v>
      </c>
      <c r="D615" s="251">
        <v>449</v>
      </c>
      <c r="E615" s="251">
        <v>700</v>
      </c>
      <c r="F615" s="252">
        <v>50</v>
      </c>
      <c r="G615" s="251">
        <v>35000</v>
      </c>
      <c r="H615" s="251">
        <v>22450</v>
      </c>
      <c r="I615" s="251">
        <v>12550</v>
      </c>
      <c r="J615" s="251">
        <v>1</v>
      </c>
      <c r="K615" s="251" t="s">
        <v>1358</v>
      </c>
      <c r="L615" s="251">
        <v>50</v>
      </c>
    </row>
    <row r="616" spans="1:12">
      <c r="A616" s="251">
        <v>571</v>
      </c>
      <c r="B616" s="252" t="s">
        <v>3461</v>
      </c>
      <c r="C616" s="251" t="s">
        <v>3462</v>
      </c>
      <c r="D616" s="251">
        <v>356</v>
      </c>
      <c r="E616" s="251">
        <v>575</v>
      </c>
      <c r="F616" s="252">
        <v>50</v>
      </c>
      <c r="G616" s="251">
        <v>28750</v>
      </c>
      <c r="H616" s="251">
        <v>17800</v>
      </c>
      <c r="I616" s="251">
        <v>10950</v>
      </c>
      <c r="J616" s="251">
        <v>1</v>
      </c>
      <c r="K616" s="251" t="s">
        <v>1358</v>
      </c>
      <c r="L616" s="251">
        <v>50</v>
      </c>
    </row>
    <row r="617" spans="1:12">
      <c r="A617" s="251">
        <v>754</v>
      </c>
      <c r="B617" s="252" t="s">
        <v>2949</v>
      </c>
      <c r="C617" s="251" t="s">
        <v>3454</v>
      </c>
      <c r="D617" s="251">
        <v>65</v>
      </c>
      <c r="E617" s="251">
        <v>74</v>
      </c>
      <c r="F617" s="252">
        <v>50</v>
      </c>
      <c r="G617" s="251">
        <v>3700</v>
      </c>
      <c r="H617" s="251">
        <v>3250</v>
      </c>
      <c r="I617" s="251">
        <v>450</v>
      </c>
      <c r="J617" s="251">
        <v>5</v>
      </c>
      <c r="K617" s="251" t="s">
        <v>1358</v>
      </c>
      <c r="L617" s="251">
        <v>50</v>
      </c>
    </row>
    <row r="618" spans="1:12">
      <c r="A618" s="251">
        <v>395</v>
      </c>
      <c r="B618" s="252" t="s">
        <v>392</v>
      </c>
      <c r="C618" s="251" t="s">
        <v>3502</v>
      </c>
      <c r="D618" s="251">
        <v>1835</v>
      </c>
      <c r="E618" s="251">
        <v>2417.0408000000002</v>
      </c>
      <c r="F618" s="252">
        <v>49</v>
      </c>
      <c r="G618" s="251">
        <v>118435</v>
      </c>
      <c r="H618" s="251">
        <v>89915</v>
      </c>
      <c r="I618" s="251">
        <v>28520</v>
      </c>
      <c r="J618" s="251">
        <v>23</v>
      </c>
      <c r="K618" s="251" t="s">
        <v>1358</v>
      </c>
      <c r="L618" s="251">
        <v>49</v>
      </c>
    </row>
    <row r="619" spans="1:12">
      <c r="A619" s="251">
        <v>537</v>
      </c>
      <c r="B619" s="252" t="s">
        <v>2958</v>
      </c>
      <c r="C619" s="251" t="s">
        <v>3325</v>
      </c>
      <c r="D619" s="251">
        <v>492</v>
      </c>
      <c r="E619" s="251">
        <v>741.22450000000003</v>
      </c>
      <c r="F619" s="252">
        <v>49</v>
      </c>
      <c r="G619" s="251">
        <v>36320</v>
      </c>
      <c r="H619" s="251">
        <v>24108</v>
      </c>
      <c r="I619" s="251">
        <v>12212</v>
      </c>
      <c r="J619" s="251">
        <v>17</v>
      </c>
      <c r="K619" s="251" t="s">
        <v>1358</v>
      </c>
      <c r="L619" s="251">
        <v>49</v>
      </c>
    </row>
    <row r="620" spans="1:12">
      <c r="A620" s="251">
        <v>552</v>
      </c>
      <c r="B620" s="252" t="s">
        <v>1000</v>
      </c>
      <c r="C620" s="251" t="s">
        <v>3434</v>
      </c>
      <c r="D620" s="251">
        <v>484</v>
      </c>
      <c r="E620" s="251">
        <v>659.38779999999997</v>
      </c>
      <c r="F620" s="252">
        <v>49</v>
      </c>
      <c r="G620" s="251">
        <v>32310</v>
      </c>
      <c r="H620" s="251">
        <v>23716</v>
      </c>
      <c r="I620" s="251">
        <v>8594</v>
      </c>
      <c r="J620" s="251">
        <v>16</v>
      </c>
      <c r="K620" s="251" t="s">
        <v>1358</v>
      </c>
      <c r="L620" s="251">
        <v>49</v>
      </c>
    </row>
    <row r="621" spans="1:12">
      <c r="A621" s="251">
        <v>740</v>
      </c>
      <c r="B621" s="252" t="s">
        <v>918</v>
      </c>
      <c r="C621" s="251" t="s">
        <v>3515</v>
      </c>
      <c r="D621" s="251">
        <v>74</v>
      </c>
      <c r="E621" s="251">
        <v>95.755099999999999</v>
      </c>
      <c r="F621" s="252">
        <v>49</v>
      </c>
      <c r="G621" s="251">
        <v>4692</v>
      </c>
      <c r="H621" s="251">
        <v>3626</v>
      </c>
      <c r="I621" s="251">
        <v>1066</v>
      </c>
      <c r="J621" s="251">
        <v>43</v>
      </c>
      <c r="K621" s="251" t="s">
        <v>1358</v>
      </c>
      <c r="L621" s="251">
        <v>49</v>
      </c>
    </row>
    <row r="622" spans="1:12">
      <c r="A622" s="251">
        <v>512</v>
      </c>
      <c r="B622" s="252" t="s">
        <v>971</v>
      </c>
      <c r="C622" s="251" t="s">
        <v>3485</v>
      </c>
      <c r="D622" s="251">
        <v>615</v>
      </c>
      <c r="E622" s="251">
        <v>978.58330000000001</v>
      </c>
      <c r="F622" s="252">
        <v>48</v>
      </c>
      <c r="G622" s="251">
        <v>46972</v>
      </c>
      <c r="H622" s="251">
        <v>29520</v>
      </c>
      <c r="I622" s="251">
        <v>17452</v>
      </c>
      <c r="J622" s="251">
        <v>23</v>
      </c>
      <c r="K622" s="251" t="s">
        <v>1358</v>
      </c>
      <c r="L622" s="251">
        <v>48</v>
      </c>
    </row>
    <row r="623" spans="1:12">
      <c r="A623" s="251">
        <v>563</v>
      </c>
      <c r="B623" s="252" t="s">
        <v>978</v>
      </c>
      <c r="C623" s="251" t="s">
        <v>3495</v>
      </c>
      <c r="D623" s="251">
        <v>471</v>
      </c>
      <c r="E623" s="251">
        <v>639.70209999999997</v>
      </c>
      <c r="F623" s="252">
        <v>47</v>
      </c>
      <c r="G623" s="251">
        <v>30066</v>
      </c>
      <c r="H623" s="251">
        <v>22137</v>
      </c>
      <c r="I623" s="251">
        <v>7929</v>
      </c>
      <c r="J623" s="251">
        <v>19</v>
      </c>
      <c r="K623" s="251" t="s">
        <v>1358</v>
      </c>
      <c r="L623" s="251">
        <v>47</v>
      </c>
    </row>
    <row r="624" spans="1:12">
      <c r="A624" s="251">
        <v>619</v>
      </c>
      <c r="B624" s="252" t="s">
        <v>809</v>
      </c>
      <c r="C624" s="251" t="s">
        <v>3221</v>
      </c>
      <c r="D624" s="251">
        <v>204</v>
      </c>
      <c r="E624" s="251">
        <v>394.31909999999999</v>
      </c>
      <c r="F624" s="252">
        <v>47</v>
      </c>
      <c r="G624" s="251">
        <v>18533</v>
      </c>
      <c r="H624" s="251">
        <v>9588</v>
      </c>
      <c r="I624" s="251">
        <v>8945</v>
      </c>
      <c r="J624" s="251">
        <v>20</v>
      </c>
      <c r="K624" s="251" t="s">
        <v>1358</v>
      </c>
      <c r="L624" s="251">
        <v>47</v>
      </c>
    </row>
    <row r="625" spans="1:12">
      <c r="A625" s="251">
        <v>456</v>
      </c>
      <c r="B625" s="252" t="s">
        <v>3827</v>
      </c>
      <c r="C625" s="251" t="s">
        <v>3828</v>
      </c>
      <c r="D625" s="251">
        <v>846</v>
      </c>
      <c r="E625" s="251">
        <v>1620</v>
      </c>
      <c r="F625" s="252">
        <v>45</v>
      </c>
      <c r="G625" s="251">
        <v>72900</v>
      </c>
      <c r="H625" s="251">
        <v>38070</v>
      </c>
      <c r="I625" s="251">
        <v>34830</v>
      </c>
      <c r="J625" s="251">
        <v>3</v>
      </c>
      <c r="K625" s="251" t="s">
        <v>1358</v>
      </c>
      <c r="L625" s="251">
        <v>45</v>
      </c>
    </row>
    <row r="626" spans="1:12">
      <c r="A626" s="251">
        <v>516</v>
      </c>
      <c r="B626" s="252" t="s">
        <v>3855</v>
      </c>
      <c r="C626" s="251" t="s">
        <v>3856</v>
      </c>
      <c r="D626" s="251">
        <v>313</v>
      </c>
      <c r="E626" s="251">
        <v>1034</v>
      </c>
      <c r="F626" s="252">
        <v>45</v>
      </c>
      <c r="G626" s="251">
        <v>46530</v>
      </c>
      <c r="H626" s="251">
        <v>14085</v>
      </c>
      <c r="I626" s="251">
        <v>32445</v>
      </c>
      <c r="J626" s="251">
        <v>5</v>
      </c>
      <c r="K626" s="251" t="s">
        <v>1358</v>
      </c>
      <c r="L626" s="251">
        <v>45</v>
      </c>
    </row>
    <row r="627" spans="1:12">
      <c r="A627" s="251">
        <v>532</v>
      </c>
      <c r="B627" s="252" t="s">
        <v>2993</v>
      </c>
      <c r="C627" s="251" t="s">
        <v>3583</v>
      </c>
      <c r="D627" s="251">
        <v>894</v>
      </c>
      <c r="E627" s="251">
        <v>882</v>
      </c>
      <c r="F627" s="252">
        <v>45</v>
      </c>
      <c r="G627" s="251">
        <v>39690</v>
      </c>
      <c r="H627" s="251">
        <v>40230</v>
      </c>
      <c r="I627" s="251">
        <v>-540</v>
      </c>
      <c r="J627" s="251">
        <v>10</v>
      </c>
      <c r="K627" s="251" t="s">
        <v>1358</v>
      </c>
      <c r="L627" s="251">
        <v>45</v>
      </c>
    </row>
    <row r="628" spans="1:12">
      <c r="A628" s="251">
        <v>568</v>
      </c>
      <c r="B628" s="252" t="s">
        <v>3629</v>
      </c>
      <c r="C628" s="251" t="s">
        <v>3630</v>
      </c>
      <c r="D628" s="251">
        <v>406</v>
      </c>
      <c r="E628" s="251">
        <v>655</v>
      </c>
      <c r="F628" s="252">
        <v>45</v>
      </c>
      <c r="G628" s="251">
        <v>29475</v>
      </c>
      <c r="H628" s="251">
        <v>18270</v>
      </c>
      <c r="I628" s="251">
        <v>11205</v>
      </c>
      <c r="J628" s="251">
        <v>15</v>
      </c>
      <c r="K628" s="251" t="s">
        <v>1358</v>
      </c>
      <c r="L628" s="251">
        <v>45</v>
      </c>
    </row>
    <row r="629" spans="1:12">
      <c r="A629" s="251">
        <v>655</v>
      </c>
      <c r="B629" s="252" t="s">
        <v>692</v>
      </c>
      <c r="C629" s="251" t="s">
        <v>3244</v>
      </c>
      <c r="D629" s="251">
        <v>192</v>
      </c>
      <c r="E629" s="251">
        <v>327.55560000000003</v>
      </c>
      <c r="F629" s="252">
        <v>45</v>
      </c>
      <c r="G629" s="251">
        <v>14740</v>
      </c>
      <c r="H629" s="251">
        <v>8640</v>
      </c>
      <c r="I629" s="251">
        <v>6100</v>
      </c>
      <c r="J629" s="251">
        <v>6</v>
      </c>
      <c r="K629" s="251" t="s">
        <v>1358</v>
      </c>
      <c r="L629" s="251">
        <v>45</v>
      </c>
    </row>
    <row r="630" spans="1:12">
      <c r="A630" s="251">
        <v>696</v>
      </c>
      <c r="B630" s="252" t="s">
        <v>583</v>
      </c>
      <c r="C630" s="251" t="s">
        <v>3307</v>
      </c>
      <c r="D630" s="251">
        <v>118</v>
      </c>
      <c r="E630" s="251">
        <v>191.88890000000001</v>
      </c>
      <c r="F630" s="252">
        <v>45</v>
      </c>
      <c r="G630" s="251">
        <v>8635</v>
      </c>
      <c r="H630" s="251">
        <v>5310</v>
      </c>
      <c r="I630" s="251">
        <v>3325</v>
      </c>
      <c r="J630" s="251">
        <v>22</v>
      </c>
      <c r="K630" s="251" t="s">
        <v>1358</v>
      </c>
      <c r="L630" s="251">
        <v>45</v>
      </c>
    </row>
    <row r="631" spans="1:12">
      <c r="A631" s="251">
        <v>697</v>
      </c>
      <c r="B631" s="252" t="s">
        <v>829</v>
      </c>
      <c r="C631" s="251" t="s">
        <v>3594</v>
      </c>
      <c r="D631" s="251">
        <v>105</v>
      </c>
      <c r="E631" s="251">
        <v>189.9556</v>
      </c>
      <c r="F631" s="252">
        <v>45</v>
      </c>
      <c r="G631" s="251">
        <v>8548</v>
      </c>
      <c r="H631" s="251">
        <v>4725</v>
      </c>
      <c r="I631" s="251">
        <v>3823</v>
      </c>
      <c r="J631" s="251">
        <v>19</v>
      </c>
      <c r="K631" s="251" t="s">
        <v>1358</v>
      </c>
      <c r="L631" s="251">
        <v>45</v>
      </c>
    </row>
    <row r="632" spans="1:12">
      <c r="A632" s="251">
        <v>744</v>
      </c>
      <c r="B632" s="252" t="s">
        <v>917</v>
      </c>
      <c r="C632" s="251" t="s">
        <v>3515</v>
      </c>
      <c r="D632" s="251">
        <v>74</v>
      </c>
      <c r="E632" s="251">
        <v>95.2</v>
      </c>
      <c r="F632" s="252">
        <v>45</v>
      </c>
      <c r="G632" s="251">
        <v>4284</v>
      </c>
      <c r="H632" s="251">
        <v>3330</v>
      </c>
      <c r="I632" s="251">
        <v>954</v>
      </c>
      <c r="J632" s="251">
        <v>35</v>
      </c>
      <c r="K632" s="251" t="s">
        <v>1358</v>
      </c>
      <c r="L632" s="251">
        <v>45</v>
      </c>
    </row>
    <row r="633" spans="1:12">
      <c r="A633" s="251">
        <v>561</v>
      </c>
      <c r="B633" s="252" t="s">
        <v>3255</v>
      </c>
      <c r="C633" s="251" t="s">
        <v>3256</v>
      </c>
      <c r="D633" s="251">
        <v>359</v>
      </c>
      <c r="E633" s="251">
        <v>700.41859999999997</v>
      </c>
      <c r="F633" s="252">
        <v>43</v>
      </c>
      <c r="G633" s="251">
        <v>30118</v>
      </c>
      <c r="H633" s="251">
        <v>15437</v>
      </c>
      <c r="I633" s="251">
        <v>14681</v>
      </c>
      <c r="J633" s="251">
        <v>15</v>
      </c>
      <c r="K633" s="251" t="s">
        <v>1358</v>
      </c>
      <c r="L633" s="251">
        <v>43</v>
      </c>
    </row>
    <row r="634" spans="1:12">
      <c r="A634" s="251">
        <v>525</v>
      </c>
      <c r="B634" s="252" t="s">
        <v>2951</v>
      </c>
      <c r="C634" s="251" t="s">
        <v>3733</v>
      </c>
      <c r="D634" s="251">
        <v>639</v>
      </c>
      <c r="E634" s="251">
        <v>993.57140000000004</v>
      </c>
      <c r="F634" s="252">
        <v>42</v>
      </c>
      <c r="G634" s="251">
        <v>41730</v>
      </c>
      <c r="H634" s="251">
        <v>26838</v>
      </c>
      <c r="I634" s="251">
        <v>14892</v>
      </c>
      <c r="J634" s="251">
        <v>8</v>
      </c>
      <c r="K634" s="251" t="s">
        <v>1358</v>
      </c>
      <c r="L634" s="251">
        <v>42</v>
      </c>
    </row>
    <row r="635" spans="1:12">
      <c r="A635" s="251">
        <v>656</v>
      </c>
      <c r="B635" s="252" t="s">
        <v>4031</v>
      </c>
      <c r="C635" s="251" t="s">
        <v>4032</v>
      </c>
      <c r="D635" s="251">
        <v>194</v>
      </c>
      <c r="E635" s="251">
        <v>344</v>
      </c>
      <c r="F635" s="252">
        <v>42</v>
      </c>
      <c r="G635" s="251">
        <v>14448</v>
      </c>
      <c r="H635" s="251">
        <v>8148</v>
      </c>
      <c r="I635" s="251">
        <v>6300</v>
      </c>
      <c r="J635" s="251">
        <v>2</v>
      </c>
      <c r="K635" s="251" t="s">
        <v>1358</v>
      </c>
      <c r="L635" s="251">
        <v>42</v>
      </c>
    </row>
    <row r="636" spans="1:12">
      <c r="A636" s="251">
        <v>657</v>
      </c>
      <c r="B636" s="252" t="s">
        <v>4033</v>
      </c>
      <c r="C636" s="251" t="s">
        <v>4034</v>
      </c>
      <c r="D636" s="251">
        <v>194</v>
      </c>
      <c r="E636" s="251">
        <v>344</v>
      </c>
      <c r="F636" s="252">
        <v>42</v>
      </c>
      <c r="G636" s="251">
        <v>14448</v>
      </c>
      <c r="H636" s="251">
        <v>8148</v>
      </c>
      <c r="I636" s="251">
        <v>6300</v>
      </c>
      <c r="J636" s="251">
        <v>2</v>
      </c>
      <c r="K636" s="251" t="s">
        <v>1358</v>
      </c>
      <c r="L636" s="251">
        <v>42</v>
      </c>
    </row>
    <row r="637" spans="1:12">
      <c r="A637" s="251">
        <v>658</v>
      </c>
      <c r="B637" s="252" t="s">
        <v>4035</v>
      </c>
      <c r="C637" s="251" t="s">
        <v>4036</v>
      </c>
      <c r="D637" s="251">
        <v>194</v>
      </c>
      <c r="E637" s="251">
        <v>344</v>
      </c>
      <c r="F637" s="252">
        <v>42</v>
      </c>
      <c r="G637" s="251">
        <v>14448</v>
      </c>
      <c r="H637" s="251">
        <v>8148</v>
      </c>
      <c r="I637" s="251">
        <v>6300</v>
      </c>
      <c r="J637" s="251">
        <v>2</v>
      </c>
      <c r="K637" s="251" t="s">
        <v>1358</v>
      </c>
      <c r="L637" s="251">
        <v>42</v>
      </c>
    </row>
    <row r="638" spans="1:12">
      <c r="A638" s="251">
        <v>853</v>
      </c>
      <c r="B638" s="252" t="s">
        <v>3785</v>
      </c>
      <c r="C638" s="251" t="s">
        <v>4037</v>
      </c>
      <c r="D638" s="251">
        <v>64</v>
      </c>
      <c r="E638" s="251">
        <v>7.9523999999999999</v>
      </c>
      <c r="F638" s="252">
        <v>42</v>
      </c>
      <c r="G638" s="251">
        <v>334</v>
      </c>
      <c r="H638" s="251">
        <v>2688</v>
      </c>
      <c r="I638" s="251">
        <v>-2354</v>
      </c>
      <c r="J638" s="251">
        <v>3</v>
      </c>
      <c r="K638" s="251" t="s">
        <v>1358</v>
      </c>
      <c r="L638" s="251">
        <v>42</v>
      </c>
    </row>
    <row r="639" spans="1:12">
      <c r="A639" s="251">
        <v>874</v>
      </c>
      <c r="B639" s="252" t="s">
        <v>596</v>
      </c>
      <c r="C639" s="251" t="s">
        <v>3477</v>
      </c>
      <c r="D639" s="251">
        <v>300</v>
      </c>
      <c r="E639" s="251">
        <v>0</v>
      </c>
      <c r="F639" s="252">
        <v>42</v>
      </c>
      <c r="G639" s="251">
        <v>0</v>
      </c>
      <c r="H639" s="251">
        <v>12600</v>
      </c>
      <c r="I639" s="251">
        <v>-12600</v>
      </c>
      <c r="J639" s="251">
        <v>3</v>
      </c>
      <c r="K639" s="251" t="s">
        <v>1358</v>
      </c>
      <c r="L639" s="251">
        <v>42</v>
      </c>
    </row>
    <row r="640" spans="1:12">
      <c r="A640" s="251">
        <v>686</v>
      </c>
      <c r="B640" s="252" t="s">
        <v>568</v>
      </c>
      <c r="C640" s="251" t="s">
        <v>3638</v>
      </c>
      <c r="D640" s="251">
        <v>146</v>
      </c>
      <c r="E640" s="251">
        <v>256.43900000000002</v>
      </c>
      <c r="F640" s="252">
        <v>41</v>
      </c>
      <c r="G640" s="251">
        <v>10514</v>
      </c>
      <c r="H640" s="251">
        <v>5986</v>
      </c>
      <c r="I640" s="251">
        <v>4528</v>
      </c>
      <c r="J640" s="251">
        <v>13</v>
      </c>
      <c r="K640" s="251" t="s">
        <v>1358</v>
      </c>
      <c r="L640" s="251">
        <v>41</v>
      </c>
    </row>
    <row r="641" spans="1:12">
      <c r="A641" s="251">
        <v>726</v>
      </c>
      <c r="B641" s="252" t="s">
        <v>1302</v>
      </c>
      <c r="C641" s="251" t="s">
        <v>3639</v>
      </c>
      <c r="D641" s="251">
        <v>47</v>
      </c>
      <c r="E641" s="251">
        <v>142.0488</v>
      </c>
      <c r="F641" s="252">
        <v>41</v>
      </c>
      <c r="G641" s="251">
        <v>5824</v>
      </c>
      <c r="H641" s="251">
        <v>1927</v>
      </c>
      <c r="I641" s="251">
        <v>3897</v>
      </c>
      <c r="J641" s="251">
        <v>22</v>
      </c>
      <c r="K641" s="251" t="s">
        <v>1358</v>
      </c>
      <c r="L641" s="251">
        <v>41</v>
      </c>
    </row>
    <row r="642" spans="1:12">
      <c r="A642" s="251">
        <v>325</v>
      </c>
      <c r="B642" s="252" t="s">
        <v>2906</v>
      </c>
      <c r="C642" s="251" t="s">
        <v>3290</v>
      </c>
      <c r="D642" s="251">
        <v>2710</v>
      </c>
      <c r="E642" s="251">
        <v>4826.25</v>
      </c>
      <c r="F642" s="252">
        <v>40</v>
      </c>
      <c r="G642" s="251">
        <v>193050</v>
      </c>
      <c r="H642" s="251">
        <v>108400</v>
      </c>
      <c r="I642" s="251">
        <v>84650</v>
      </c>
      <c r="J642" s="251">
        <v>4</v>
      </c>
      <c r="K642" s="251" t="s">
        <v>1358</v>
      </c>
      <c r="L642" s="251">
        <v>40</v>
      </c>
    </row>
    <row r="643" spans="1:12">
      <c r="A643" s="251">
        <v>685</v>
      </c>
      <c r="B643" s="252" t="s">
        <v>3769</v>
      </c>
      <c r="C643" s="251" t="s">
        <v>3824</v>
      </c>
      <c r="D643" s="251">
        <v>270</v>
      </c>
      <c r="E643" s="251">
        <v>264.14999999999998</v>
      </c>
      <c r="F643" s="252">
        <v>40</v>
      </c>
      <c r="G643" s="251">
        <v>10566</v>
      </c>
      <c r="H643" s="251">
        <v>10800</v>
      </c>
      <c r="I643" s="251">
        <v>-234</v>
      </c>
      <c r="J643" s="251">
        <v>19</v>
      </c>
      <c r="K643" s="251" t="s">
        <v>1358</v>
      </c>
      <c r="L643" s="251">
        <v>40</v>
      </c>
    </row>
    <row r="644" spans="1:12">
      <c r="A644" s="251">
        <v>751</v>
      </c>
      <c r="B644" s="252" t="s">
        <v>2762</v>
      </c>
      <c r="C644" s="251" t="s">
        <v>3613</v>
      </c>
      <c r="D644" s="251">
        <v>67</v>
      </c>
      <c r="E644" s="251">
        <v>96.25</v>
      </c>
      <c r="F644" s="252">
        <v>40</v>
      </c>
      <c r="G644" s="251">
        <v>3850</v>
      </c>
      <c r="H644" s="251">
        <v>2680</v>
      </c>
      <c r="I644" s="251">
        <v>1170</v>
      </c>
      <c r="J644" s="251">
        <v>3</v>
      </c>
      <c r="K644" s="251" t="s">
        <v>1358</v>
      </c>
      <c r="L644" s="251">
        <v>40</v>
      </c>
    </row>
    <row r="645" spans="1:12">
      <c r="A645" s="251">
        <v>592</v>
      </c>
      <c r="B645" s="252" t="s">
        <v>518</v>
      </c>
      <c r="C645" s="251" t="s">
        <v>3497</v>
      </c>
      <c r="D645" s="251">
        <v>318</v>
      </c>
      <c r="E645" s="251">
        <v>621</v>
      </c>
      <c r="F645" s="252">
        <v>39</v>
      </c>
      <c r="G645" s="251">
        <v>24219</v>
      </c>
      <c r="H645" s="251">
        <v>12402</v>
      </c>
      <c r="I645" s="251">
        <v>11817</v>
      </c>
      <c r="J645" s="251">
        <v>15</v>
      </c>
      <c r="K645" s="251" t="s">
        <v>1358</v>
      </c>
      <c r="L645" s="251">
        <v>39</v>
      </c>
    </row>
    <row r="646" spans="1:12">
      <c r="A646" s="251">
        <v>613</v>
      </c>
      <c r="B646" s="252" t="s">
        <v>3756</v>
      </c>
      <c r="C646" s="251" t="s">
        <v>3876</v>
      </c>
      <c r="D646" s="251">
        <v>273</v>
      </c>
      <c r="E646" s="251">
        <v>498.92309999999998</v>
      </c>
      <c r="F646" s="252">
        <v>39</v>
      </c>
      <c r="G646" s="251">
        <v>19458</v>
      </c>
      <c r="H646" s="251">
        <v>10647</v>
      </c>
      <c r="I646" s="251">
        <v>8811</v>
      </c>
      <c r="J646" s="251">
        <v>14</v>
      </c>
      <c r="K646" s="251" t="s">
        <v>1358</v>
      </c>
      <c r="L646" s="251">
        <v>39</v>
      </c>
    </row>
    <row r="647" spans="1:12">
      <c r="A647" s="251">
        <v>431</v>
      </c>
      <c r="B647" s="252" t="s">
        <v>1036</v>
      </c>
      <c r="C647" s="251" t="s">
        <v>3522</v>
      </c>
      <c r="D647" s="251">
        <v>1074</v>
      </c>
      <c r="E647" s="251">
        <v>2299.6842000000001</v>
      </c>
      <c r="F647" s="252">
        <v>38</v>
      </c>
      <c r="G647" s="251">
        <v>87388</v>
      </c>
      <c r="H647" s="251">
        <v>40812</v>
      </c>
      <c r="I647" s="251">
        <v>46576</v>
      </c>
      <c r="J647" s="251">
        <v>20</v>
      </c>
      <c r="K647" s="251" t="s">
        <v>1358</v>
      </c>
      <c r="L647" s="251">
        <v>38</v>
      </c>
    </row>
    <row r="648" spans="1:12">
      <c r="A648" s="251">
        <v>714</v>
      </c>
      <c r="B648" s="252" t="s">
        <v>565</v>
      </c>
      <c r="C648" s="251" t="s">
        <v>3589</v>
      </c>
      <c r="D648" s="251">
        <v>41</v>
      </c>
      <c r="E648" s="251">
        <v>180</v>
      </c>
      <c r="F648" s="252">
        <v>38</v>
      </c>
      <c r="G648" s="251">
        <v>6840</v>
      </c>
      <c r="H648" s="251">
        <v>1558</v>
      </c>
      <c r="I648" s="251">
        <v>5282</v>
      </c>
      <c r="J648" s="251">
        <v>6</v>
      </c>
      <c r="K648" s="251" t="s">
        <v>1358</v>
      </c>
      <c r="L648" s="251">
        <v>38</v>
      </c>
    </row>
    <row r="649" spans="1:12">
      <c r="A649" s="251">
        <v>577</v>
      </c>
      <c r="B649" s="252" t="s">
        <v>619</v>
      </c>
      <c r="C649" s="251" t="s">
        <v>3236</v>
      </c>
      <c r="D649" s="251">
        <v>530</v>
      </c>
      <c r="E649" s="251">
        <v>739.2432</v>
      </c>
      <c r="F649" s="252">
        <v>37</v>
      </c>
      <c r="G649" s="251">
        <v>27352</v>
      </c>
      <c r="H649" s="251">
        <v>19610</v>
      </c>
      <c r="I649" s="251">
        <v>7742</v>
      </c>
      <c r="J649" s="251">
        <v>19</v>
      </c>
      <c r="K649" s="251" t="s">
        <v>1358</v>
      </c>
      <c r="L649" s="251">
        <v>37</v>
      </c>
    </row>
    <row r="650" spans="1:12">
      <c r="A650" s="251">
        <v>579</v>
      </c>
      <c r="B650" s="252" t="s">
        <v>955</v>
      </c>
      <c r="C650" s="251" t="s">
        <v>3342</v>
      </c>
      <c r="D650" s="251">
        <v>447</v>
      </c>
      <c r="E650" s="251">
        <v>750.52779999999996</v>
      </c>
      <c r="F650" s="252">
        <v>36</v>
      </c>
      <c r="G650" s="251">
        <v>27019</v>
      </c>
      <c r="H650" s="251">
        <v>16092</v>
      </c>
      <c r="I650" s="251">
        <v>10927</v>
      </c>
      <c r="J650" s="251">
        <v>14</v>
      </c>
      <c r="K650" s="251" t="s">
        <v>1358</v>
      </c>
      <c r="L650" s="251">
        <v>36</v>
      </c>
    </row>
    <row r="651" spans="1:12">
      <c r="A651" s="251">
        <v>763</v>
      </c>
      <c r="B651" s="252" t="s">
        <v>920</v>
      </c>
      <c r="C651" s="251" t="s">
        <v>3515</v>
      </c>
      <c r="D651" s="251">
        <v>74</v>
      </c>
      <c r="E651" s="251">
        <v>95.142899999999997</v>
      </c>
      <c r="F651" s="252">
        <v>35</v>
      </c>
      <c r="G651" s="251">
        <v>3330</v>
      </c>
      <c r="H651" s="251">
        <v>2590</v>
      </c>
      <c r="I651" s="251">
        <v>740</v>
      </c>
      <c r="J651" s="251">
        <v>28</v>
      </c>
      <c r="K651" s="251" t="s">
        <v>1358</v>
      </c>
      <c r="L651" s="251">
        <v>35</v>
      </c>
    </row>
    <row r="652" spans="1:12">
      <c r="A652" s="251">
        <v>596</v>
      </c>
      <c r="B652" s="252" t="s">
        <v>980</v>
      </c>
      <c r="C652" s="251" t="s">
        <v>3495</v>
      </c>
      <c r="D652" s="251">
        <v>471</v>
      </c>
      <c r="E652" s="251">
        <v>660</v>
      </c>
      <c r="F652" s="252">
        <v>34</v>
      </c>
      <c r="G652" s="251">
        <v>22440</v>
      </c>
      <c r="H652" s="251">
        <v>16014</v>
      </c>
      <c r="I652" s="251">
        <v>6426</v>
      </c>
      <c r="J652" s="251">
        <v>14</v>
      </c>
      <c r="K652" s="251" t="s">
        <v>1358</v>
      </c>
      <c r="L652" s="251">
        <v>34</v>
      </c>
    </row>
    <row r="653" spans="1:12">
      <c r="A653" s="251">
        <v>599</v>
      </c>
      <c r="B653" s="252" t="s">
        <v>996</v>
      </c>
      <c r="C653" s="251" t="s">
        <v>3492</v>
      </c>
      <c r="D653" s="251">
        <v>454</v>
      </c>
      <c r="E653" s="251">
        <v>652.05880000000002</v>
      </c>
      <c r="F653" s="252">
        <v>34</v>
      </c>
      <c r="G653" s="251">
        <v>22170</v>
      </c>
      <c r="H653" s="251">
        <v>15436</v>
      </c>
      <c r="I653" s="251">
        <v>6734</v>
      </c>
      <c r="J653" s="251">
        <v>9</v>
      </c>
      <c r="K653" s="251" t="s">
        <v>1358</v>
      </c>
      <c r="L653" s="251">
        <v>34</v>
      </c>
    </row>
    <row r="654" spans="1:12">
      <c r="A654" s="251">
        <v>423</v>
      </c>
      <c r="B654" s="252" t="s">
        <v>774</v>
      </c>
      <c r="C654" s="251" t="s">
        <v>3279</v>
      </c>
      <c r="D654" s="251">
        <v>1398</v>
      </c>
      <c r="E654" s="251">
        <v>2849.8182000000002</v>
      </c>
      <c r="F654" s="252">
        <v>33</v>
      </c>
      <c r="G654" s="251">
        <v>94044</v>
      </c>
      <c r="H654" s="251">
        <v>46134</v>
      </c>
      <c r="I654" s="251">
        <v>47910</v>
      </c>
      <c r="J654" s="251">
        <v>23</v>
      </c>
      <c r="K654" s="251" t="s">
        <v>1358</v>
      </c>
      <c r="L654" s="251">
        <v>33</v>
      </c>
    </row>
    <row r="655" spans="1:12">
      <c r="A655" s="251">
        <v>518</v>
      </c>
      <c r="B655" s="252" t="s">
        <v>177</v>
      </c>
      <c r="C655" s="251" t="s">
        <v>3098</v>
      </c>
      <c r="D655" s="251">
        <v>501</v>
      </c>
      <c r="E655" s="251">
        <v>1385.2121</v>
      </c>
      <c r="F655" s="252">
        <v>33</v>
      </c>
      <c r="G655" s="251">
        <v>45712</v>
      </c>
      <c r="H655" s="251">
        <v>16533</v>
      </c>
      <c r="I655" s="251">
        <v>29179</v>
      </c>
      <c r="J655" s="251">
        <v>15</v>
      </c>
      <c r="K655" s="251" t="s">
        <v>1358</v>
      </c>
      <c r="L655" s="251">
        <v>33</v>
      </c>
    </row>
    <row r="656" spans="1:12">
      <c r="A656" s="251">
        <v>590</v>
      </c>
      <c r="B656" s="252" t="s">
        <v>632</v>
      </c>
      <c r="C656" s="251" t="s">
        <v>3165</v>
      </c>
      <c r="D656" s="251">
        <v>415</v>
      </c>
      <c r="E656" s="251">
        <v>745.45450000000005</v>
      </c>
      <c r="F656" s="252">
        <v>33</v>
      </c>
      <c r="G656" s="251">
        <v>24600</v>
      </c>
      <c r="H656" s="251">
        <v>13695</v>
      </c>
      <c r="I656" s="251">
        <v>10905</v>
      </c>
      <c r="J656" s="251">
        <v>3</v>
      </c>
      <c r="K656" s="251" t="s">
        <v>1358</v>
      </c>
      <c r="L656" s="251">
        <v>33</v>
      </c>
    </row>
    <row r="657" spans="1:12">
      <c r="A657" s="251">
        <v>601</v>
      </c>
      <c r="B657" s="252" t="s">
        <v>3525</v>
      </c>
      <c r="C657" s="251" t="s">
        <v>3526</v>
      </c>
      <c r="D657" s="251">
        <v>406</v>
      </c>
      <c r="E657" s="251">
        <v>655</v>
      </c>
      <c r="F657" s="252">
        <v>33</v>
      </c>
      <c r="G657" s="251">
        <v>21615</v>
      </c>
      <c r="H657" s="251">
        <v>13398</v>
      </c>
      <c r="I657" s="251">
        <v>8217</v>
      </c>
      <c r="J657" s="251">
        <v>13</v>
      </c>
      <c r="K657" s="251" t="s">
        <v>1358</v>
      </c>
      <c r="L657" s="251">
        <v>33</v>
      </c>
    </row>
    <row r="658" spans="1:12">
      <c r="A658" s="251">
        <v>611</v>
      </c>
      <c r="B658" s="252" t="s">
        <v>908</v>
      </c>
      <c r="C658" s="251" t="s">
        <v>3371</v>
      </c>
      <c r="D658" s="251">
        <v>419</v>
      </c>
      <c r="E658" s="251">
        <v>609.21209999999996</v>
      </c>
      <c r="F658" s="252">
        <v>33</v>
      </c>
      <c r="G658" s="251">
        <v>20104</v>
      </c>
      <c r="H658" s="251">
        <v>13827</v>
      </c>
      <c r="I658" s="251">
        <v>6277</v>
      </c>
      <c r="J658" s="251">
        <v>10</v>
      </c>
      <c r="K658" s="251" t="s">
        <v>1358</v>
      </c>
      <c r="L658" s="251">
        <v>33</v>
      </c>
    </row>
    <row r="659" spans="1:12">
      <c r="A659" s="251">
        <v>704</v>
      </c>
      <c r="B659" s="252" t="s">
        <v>560</v>
      </c>
      <c r="C659" s="251" t="s">
        <v>3612</v>
      </c>
      <c r="D659" s="251">
        <v>105</v>
      </c>
      <c r="E659" s="251">
        <v>239.51519999999999</v>
      </c>
      <c r="F659" s="252">
        <v>33</v>
      </c>
      <c r="G659" s="251">
        <v>7904</v>
      </c>
      <c r="H659" s="251">
        <v>3465</v>
      </c>
      <c r="I659" s="251">
        <v>4439</v>
      </c>
      <c r="J659" s="251">
        <v>20</v>
      </c>
      <c r="K659" s="251" t="s">
        <v>1358</v>
      </c>
      <c r="L659" s="251">
        <v>33</v>
      </c>
    </row>
    <row r="660" spans="1:12">
      <c r="A660" s="251">
        <v>514</v>
      </c>
      <c r="B660" s="252" t="s">
        <v>961</v>
      </c>
      <c r="C660" s="251" t="s">
        <v>3144</v>
      </c>
      <c r="D660" s="251">
        <v>852</v>
      </c>
      <c r="E660" s="251">
        <v>1460</v>
      </c>
      <c r="F660" s="252">
        <v>32</v>
      </c>
      <c r="G660" s="251">
        <v>46720</v>
      </c>
      <c r="H660" s="251">
        <v>27264</v>
      </c>
      <c r="I660" s="251">
        <v>19456</v>
      </c>
      <c r="J660" s="251">
        <v>2</v>
      </c>
      <c r="K660" s="251" t="s">
        <v>1358</v>
      </c>
      <c r="L660" s="251">
        <v>32</v>
      </c>
    </row>
    <row r="661" spans="1:12">
      <c r="A661" s="251">
        <v>576</v>
      </c>
      <c r="B661" s="252" t="s">
        <v>836</v>
      </c>
      <c r="C661" s="251" t="s">
        <v>3231</v>
      </c>
      <c r="D661" s="251">
        <v>509</v>
      </c>
      <c r="E661" s="251">
        <v>863.25</v>
      </c>
      <c r="F661" s="252">
        <v>32</v>
      </c>
      <c r="G661" s="251">
        <v>27624</v>
      </c>
      <c r="H661" s="251">
        <v>16288</v>
      </c>
      <c r="I661" s="251">
        <v>11336</v>
      </c>
      <c r="J661" s="251">
        <v>4</v>
      </c>
      <c r="K661" s="251" t="s">
        <v>1358</v>
      </c>
      <c r="L661" s="251">
        <v>32</v>
      </c>
    </row>
    <row r="662" spans="1:12">
      <c r="A662" s="251">
        <v>482</v>
      </c>
      <c r="B662" s="252" t="s">
        <v>388</v>
      </c>
      <c r="C662" s="251" t="s">
        <v>3509</v>
      </c>
      <c r="D662" s="251">
        <v>1212</v>
      </c>
      <c r="E662" s="251">
        <v>1959.6774</v>
      </c>
      <c r="F662" s="252">
        <v>31</v>
      </c>
      <c r="G662" s="251">
        <v>60750</v>
      </c>
      <c r="H662" s="251">
        <v>37572</v>
      </c>
      <c r="I662" s="251">
        <v>23178</v>
      </c>
      <c r="J662" s="251">
        <v>13</v>
      </c>
      <c r="K662" s="251" t="s">
        <v>1358</v>
      </c>
      <c r="L662" s="251">
        <v>31</v>
      </c>
    </row>
    <row r="663" spans="1:12">
      <c r="A663" s="251">
        <v>693</v>
      </c>
      <c r="B663" s="252" t="s">
        <v>915</v>
      </c>
      <c r="C663" s="251" t="s">
        <v>3312</v>
      </c>
      <c r="D663" s="251">
        <v>195</v>
      </c>
      <c r="E663" s="251">
        <v>306.12900000000002</v>
      </c>
      <c r="F663" s="252">
        <v>31</v>
      </c>
      <c r="G663" s="251">
        <v>9490</v>
      </c>
      <c r="H663" s="251">
        <v>6045</v>
      </c>
      <c r="I663" s="251">
        <v>3445</v>
      </c>
      <c r="J663" s="251">
        <v>9</v>
      </c>
      <c r="K663" s="251" t="s">
        <v>1358</v>
      </c>
      <c r="L663" s="251">
        <v>31</v>
      </c>
    </row>
    <row r="664" spans="1:12">
      <c r="A664" s="251">
        <v>703</v>
      </c>
      <c r="B664" s="252" t="s">
        <v>602</v>
      </c>
      <c r="C664" s="251" t="s">
        <v>3460</v>
      </c>
      <c r="D664" s="251">
        <v>395</v>
      </c>
      <c r="E664" s="251">
        <v>257.74189999999999</v>
      </c>
      <c r="F664" s="252">
        <v>31</v>
      </c>
      <c r="G664" s="251">
        <v>7990</v>
      </c>
      <c r="H664" s="251">
        <v>12245</v>
      </c>
      <c r="I664" s="251">
        <v>-4255</v>
      </c>
      <c r="J664" s="251">
        <v>2</v>
      </c>
      <c r="K664" s="251" t="s">
        <v>1358</v>
      </c>
      <c r="L664" s="251">
        <v>31</v>
      </c>
    </row>
    <row r="665" spans="1:12">
      <c r="A665" s="251">
        <v>756</v>
      </c>
      <c r="B665" s="252" t="s">
        <v>817</v>
      </c>
      <c r="C665" s="251" t="s">
        <v>3216</v>
      </c>
      <c r="D665" s="251">
        <v>76</v>
      </c>
      <c r="E665" s="251">
        <v>117.8065</v>
      </c>
      <c r="F665" s="252">
        <v>31</v>
      </c>
      <c r="G665" s="251">
        <v>3652</v>
      </c>
      <c r="H665" s="251">
        <v>2356</v>
      </c>
      <c r="I665" s="251">
        <v>1296</v>
      </c>
      <c r="J665" s="251">
        <v>9</v>
      </c>
      <c r="K665" s="251" t="s">
        <v>1358</v>
      </c>
      <c r="L665" s="251">
        <v>31</v>
      </c>
    </row>
    <row r="666" spans="1:12">
      <c r="A666" s="251">
        <v>545</v>
      </c>
      <c r="B666" s="252">
        <v>414210124</v>
      </c>
      <c r="C666" s="251" t="s">
        <v>3511</v>
      </c>
      <c r="D666" s="251">
        <v>473</v>
      </c>
      <c r="E666" s="251">
        <v>1140</v>
      </c>
      <c r="F666" s="252">
        <v>30</v>
      </c>
      <c r="G666" s="251">
        <v>34200</v>
      </c>
      <c r="H666" s="251">
        <v>14190</v>
      </c>
      <c r="I666" s="251">
        <v>20010</v>
      </c>
      <c r="J666" s="251">
        <v>1</v>
      </c>
      <c r="K666" s="251" t="s">
        <v>1358</v>
      </c>
      <c r="L666" s="251">
        <v>30</v>
      </c>
    </row>
    <row r="667" spans="1:12">
      <c r="A667" s="251">
        <v>602</v>
      </c>
      <c r="B667" s="252" t="s">
        <v>552</v>
      </c>
      <c r="C667" s="251" t="s">
        <v>3342</v>
      </c>
      <c r="D667" s="251">
        <v>447</v>
      </c>
      <c r="E667" s="251">
        <v>709.66669999999999</v>
      </c>
      <c r="F667" s="252">
        <v>30</v>
      </c>
      <c r="G667" s="251">
        <v>21290</v>
      </c>
      <c r="H667" s="251">
        <v>13410</v>
      </c>
      <c r="I667" s="251">
        <v>7880</v>
      </c>
      <c r="J667" s="251">
        <v>14</v>
      </c>
      <c r="K667" s="251" t="s">
        <v>1358</v>
      </c>
      <c r="L667" s="251">
        <v>30</v>
      </c>
    </row>
    <row r="668" spans="1:12">
      <c r="A668" s="251">
        <v>620</v>
      </c>
      <c r="B668" s="252" t="s">
        <v>444</v>
      </c>
      <c r="C668" s="251" t="s">
        <v>3534</v>
      </c>
      <c r="D668" s="251">
        <v>332</v>
      </c>
      <c r="E668" s="251">
        <v>604.93330000000003</v>
      </c>
      <c r="F668" s="252">
        <v>30</v>
      </c>
      <c r="G668" s="251">
        <v>18148</v>
      </c>
      <c r="H668" s="251">
        <v>9960</v>
      </c>
      <c r="I668" s="251">
        <v>8188</v>
      </c>
      <c r="J668" s="251">
        <v>20</v>
      </c>
      <c r="K668" s="251" t="s">
        <v>1358</v>
      </c>
      <c r="L668" s="251">
        <v>30</v>
      </c>
    </row>
    <row r="669" spans="1:12">
      <c r="A669" s="251">
        <v>630</v>
      </c>
      <c r="B669" s="252" t="s">
        <v>3591</v>
      </c>
      <c r="C669" s="251" t="s">
        <v>3592</v>
      </c>
      <c r="D669" s="251">
        <v>328</v>
      </c>
      <c r="E669" s="251">
        <v>560</v>
      </c>
      <c r="F669" s="252">
        <v>30</v>
      </c>
      <c r="G669" s="251">
        <v>16800</v>
      </c>
      <c r="H669" s="251">
        <v>9840</v>
      </c>
      <c r="I669" s="251">
        <v>6960</v>
      </c>
      <c r="J669" s="251">
        <v>2</v>
      </c>
      <c r="K669" s="251" t="s">
        <v>1358</v>
      </c>
      <c r="L669" s="251">
        <v>30</v>
      </c>
    </row>
    <row r="670" spans="1:12">
      <c r="A670" s="251">
        <v>651</v>
      </c>
      <c r="B670" s="252" t="s">
        <v>683</v>
      </c>
      <c r="C670" s="251" t="s">
        <v>3432</v>
      </c>
      <c r="D670" s="251">
        <v>268</v>
      </c>
      <c r="E670" s="251">
        <v>505</v>
      </c>
      <c r="F670" s="252">
        <v>30</v>
      </c>
      <c r="G670" s="251">
        <v>15150</v>
      </c>
      <c r="H670" s="251">
        <v>8040</v>
      </c>
      <c r="I670" s="251">
        <v>7110</v>
      </c>
      <c r="J670" s="251">
        <v>1</v>
      </c>
      <c r="K670" s="251" t="s">
        <v>1358</v>
      </c>
      <c r="L670" s="251">
        <v>30</v>
      </c>
    </row>
    <row r="671" spans="1:12">
      <c r="A671" s="251">
        <v>711</v>
      </c>
      <c r="B671" s="252" t="s">
        <v>377</v>
      </c>
      <c r="C671" s="251" t="s">
        <v>3610</v>
      </c>
      <c r="D671" s="251">
        <v>94</v>
      </c>
      <c r="E671" s="251">
        <v>242.66669999999999</v>
      </c>
      <c r="F671" s="252">
        <v>30</v>
      </c>
      <c r="G671" s="251">
        <v>7280</v>
      </c>
      <c r="H671" s="251">
        <v>2820</v>
      </c>
      <c r="I671" s="251">
        <v>4460</v>
      </c>
      <c r="J671" s="251">
        <v>3</v>
      </c>
      <c r="K671" s="251" t="s">
        <v>1358</v>
      </c>
      <c r="L671" s="251">
        <v>30</v>
      </c>
    </row>
    <row r="672" spans="1:12">
      <c r="A672" s="251">
        <v>761</v>
      </c>
      <c r="B672" s="252" t="s">
        <v>3899</v>
      </c>
      <c r="C672" s="251" t="s">
        <v>4012</v>
      </c>
      <c r="D672" s="251">
        <v>539</v>
      </c>
      <c r="E672" s="251">
        <v>114.5</v>
      </c>
      <c r="F672" s="252">
        <v>30</v>
      </c>
      <c r="G672" s="251">
        <v>3435</v>
      </c>
      <c r="H672" s="251">
        <v>16170</v>
      </c>
      <c r="I672" s="251">
        <v>-12735</v>
      </c>
      <c r="J672" s="251">
        <v>11</v>
      </c>
      <c r="K672" s="251" t="s">
        <v>1358</v>
      </c>
      <c r="L672" s="251">
        <v>30</v>
      </c>
    </row>
    <row r="673" spans="1:12">
      <c r="A673" s="251">
        <v>821</v>
      </c>
      <c r="B673" s="252" t="s">
        <v>2761</v>
      </c>
      <c r="C673" s="251" t="s">
        <v>3677</v>
      </c>
      <c r="D673" s="251">
        <v>29</v>
      </c>
      <c r="E673" s="251">
        <v>40</v>
      </c>
      <c r="F673" s="252">
        <v>30</v>
      </c>
      <c r="G673" s="251">
        <v>1200</v>
      </c>
      <c r="H673" s="251">
        <v>870</v>
      </c>
      <c r="I673" s="251">
        <v>330</v>
      </c>
      <c r="J673" s="251">
        <v>3</v>
      </c>
      <c r="K673" s="251" t="s">
        <v>1358</v>
      </c>
      <c r="L673" s="251">
        <v>30</v>
      </c>
    </row>
    <row r="674" spans="1:12">
      <c r="A674" s="251">
        <v>582</v>
      </c>
      <c r="B674" s="252" t="s">
        <v>842</v>
      </c>
      <c r="C674" s="251" t="s">
        <v>3379</v>
      </c>
      <c r="D674" s="251">
        <v>535</v>
      </c>
      <c r="E674" s="251">
        <v>916.41380000000004</v>
      </c>
      <c r="F674" s="252">
        <v>29</v>
      </c>
      <c r="G674" s="251">
        <v>26576</v>
      </c>
      <c r="H674" s="251">
        <v>15515</v>
      </c>
      <c r="I674" s="251">
        <v>11061</v>
      </c>
      <c r="J674" s="251">
        <v>8</v>
      </c>
      <c r="K674" s="251" t="s">
        <v>1358</v>
      </c>
      <c r="L674" s="251">
        <v>29</v>
      </c>
    </row>
    <row r="675" spans="1:12">
      <c r="A675" s="251">
        <v>615</v>
      </c>
      <c r="B675" s="252" t="s">
        <v>867</v>
      </c>
      <c r="C675" s="251" t="s">
        <v>3654</v>
      </c>
      <c r="D675" s="251">
        <v>390</v>
      </c>
      <c r="E675" s="251">
        <v>654.20690000000002</v>
      </c>
      <c r="F675" s="252">
        <v>29</v>
      </c>
      <c r="G675" s="251">
        <v>18972</v>
      </c>
      <c r="H675" s="251">
        <v>11310</v>
      </c>
      <c r="I675" s="251">
        <v>7662</v>
      </c>
      <c r="J675" s="251">
        <v>10</v>
      </c>
      <c r="K675" s="251" t="s">
        <v>1358</v>
      </c>
      <c r="L675" s="251">
        <v>29</v>
      </c>
    </row>
    <row r="676" spans="1:12">
      <c r="A676" s="251">
        <v>659</v>
      </c>
      <c r="B676" s="252" t="s">
        <v>2980</v>
      </c>
      <c r="C676" s="251" t="s">
        <v>3537</v>
      </c>
      <c r="D676" s="251">
        <v>398</v>
      </c>
      <c r="E676" s="251">
        <v>489</v>
      </c>
      <c r="F676" s="252">
        <v>29</v>
      </c>
      <c r="G676" s="251">
        <v>14181</v>
      </c>
      <c r="H676" s="251">
        <v>11542</v>
      </c>
      <c r="I676" s="251">
        <v>2639</v>
      </c>
      <c r="J676" s="251">
        <v>4</v>
      </c>
      <c r="K676" s="251" t="s">
        <v>1358</v>
      </c>
      <c r="L676" s="251">
        <v>29</v>
      </c>
    </row>
    <row r="677" spans="1:12">
      <c r="A677" s="251">
        <v>609</v>
      </c>
      <c r="B677" s="252" t="s">
        <v>973</v>
      </c>
      <c r="C677" s="251" t="s">
        <v>3226</v>
      </c>
      <c r="D677" s="251">
        <v>472</v>
      </c>
      <c r="E677" s="251">
        <v>725.21429999999998</v>
      </c>
      <c r="F677" s="252">
        <v>28</v>
      </c>
      <c r="G677" s="251">
        <v>20306</v>
      </c>
      <c r="H677" s="251">
        <v>13216</v>
      </c>
      <c r="I677" s="251">
        <v>7090</v>
      </c>
      <c r="J677" s="251">
        <v>16</v>
      </c>
      <c r="K677" s="251" t="s">
        <v>1358</v>
      </c>
      <c r="L677" s="251">
        <v>28</v>
      </c>
    </row>
    <row r="678" spans="1:12">
      <c r="A678" s="251">
        <v>667</v>
      </c>
      <c r="B678" s="252" t="s">
        <v>4038</v>
      </c>
      <c r="C678" s="251" t="s">
        <v>4039</v>
      </c>
      <c r="D678" s="251">
        <v>162</v>
      </c>
      <c r="E678" s="251">
        <v>462</v>
      </c>
      <c r="F678" s="252">
        <v>28</v>
      </c>
      <c r="G678" s="251">
        <v>12936</v>
      </c>
      <c r="H678" s="251">
        <v>4536</v>
      </c>
      <c r="I678" s="251">
        <v>8400</v>
      </c>
      <c r="J678" s="251">
        <v>8</v>
      </c>
      <c r="K678" s="251" t="s">
        <v>1358</v>
      </c>
      <c r="L678" s="251">
        <v>28</v>
      </c>
    </row>
    <row r="679" spans="1:12">
      <c r="A679" s="251">
        <v>715</v>
      </c>
      <c r="B679" s="252" t="s">
        <v>796</v>
      </c>
      <c r="C679" s="251" t="s">
        <v>3566</v>
      </c>
      <c r="D679" s="251">
        <v>202</v>
      </c>
      <c r="E679" s="251">
        <v>242.57140000000001</v>
      </c>
      <c r="F679" s="252">
        <v>28</v>
      </c>
      <c r="G679" s="251">
        <v>6792</v>
      </c>
      <c r="H679" s="251">
        <v>5656</v>
      </c>
      <c r="I679" s="251">
        <v>1136</v>
      </c>
      <c r="J679" s="251">
        <v>15</v>
      </c>
      <c r="K679" s="251" t="s">
        <v>1358</v>
      </c>
      <c r="L679" s="251">
        <v>28</v>
      </c>
    </row>
    <row r="680" spans="1:12">
      <c r="A680" s="251">
        <v>681</v>
      </c>
      <c r="B680" s="252" t="s">
        <v>891</v>
      </c>
      <c r="C680" s="251" t="s">
        <v>3458</v>
      </c>
      <c r="D680" s="251">
        <v>238</v>
      </c>
      <c r="E680" s="251">
        <v>408.44439999999997</v>
      </c>
      <c r="F680" s="252">
        <v>27</v>
      </c>
      <c r="G680" s="251">
        <v>11028</v>
      </c>
      <c r="H680" s="251">
        <v>6426</v>
      </c>
      <c r="I680" s="251">
        <v>4602</v>
      </c>
      <c r="J680" s="251">
        <v>11</v>
      </c>
      <c r="K680" s="251" t="s">
        <v>1358</v>
      </c>
      <c r="L680" s="251">
        <v>27</v>
      </c>
    </row>
    <row r="681" spans="1:12">
      <c r="A681" s="251">
        <v>719</v>
      </c>
      <c r="B681" s="252" t="s">
        <v>567</v>
      </c>
      <c r="C681" s="251" t="s">
        <v>3638</v>
      </c>
      <c r="D681" s="251">
        <v>140</v>
      </c>
      <c r="E681" s="251">
        <v>242.18520000000001</v>
      </c>
      <c r="F681" s="252">
        <v>27</v>
      </c>
      <c r="G681" s="251">
        <v>6539</v>
      </c>
      <c r="H681" s="251">
        <v>3780</v>
      </c>
      <c r="I681" s="251">
        <v>2759</v>
      </c>
      <c r="J681" s="251">
        <v>7</v>
      </c>
      <c r="K681" s="251" t="s">
        <v>1358</v>
      </c>
      <c r="L681" s="251">
        <v>27</v>
      </c>
    </row>
    <row r="682" spans="1:12">
      <c r="A682" s="251">
        <v>562</v>
      </c>
      <c r="B682" s="252" t="s">
        <v>513</v>
      </c>
      <c r="C682" s="251" t="s">
        <v>3232</v>
      </c>
      <c r="D682" s="251">
        <v>377</v>
      </c>
      <c r="E682" s="251">
        <v>1157.5385000000001</v>
      </c>
      <c r="F682" s="252">
        <v>26</v>
      </c>
      <c r="G682" s="251">
        <v>30096</v>
      </c>
      <c r="H682" s="251">
        <v>9802</v>
      </c>
      <c r="I682" s="251">
        <v>20294</v>
      </c>
      <c r="J682" s="251">
        <v>18</v>
      </c>
      <c r="K682" s="251" t="s">
        <v>1358</v>
      </c>
      <c r="L682" s="251">
        <v>26</v>
      </c>
    </row>
    <row r="683" spans="1:12">
      <c r="A683" s="251">
        <v>727</v>
      </c>
      <c r="B683" s="252" t="s">
        <v>455</v>
      </c>
      <c r="C683" s="251" t="s">
        <v>3635</v>
      </c>
      <c r="D683" s="251">
        <v>179</v>
      </c>
      <c r="E683" s="251">
        <v>217.61539999999999</v>
      </c>
      <c r="F683" s="252">
        <v>26</v>
      </c>
      <c r="G683" s="251">
        <v>5658</v>
      </c>
      <c r="H683" s="251">
        <v>4654</v>
      </c>
      <c r="I683" s="251">
        <v>1004</v>
      </c>
      <c r="J683" s="251">
        <v>21</v>
      </c>
      <c r="K683" s="251" t="s">
        <v>1358</v>
      </c>
      <c r="L683" s="251">
        <v>26</v>
      </c>
    </row>
    <row r="684" spans="1:12">
      <c r="A684" s="251">
        <v>432</v>
      </c>
      <c r="B684" s="252" t="s">
        <v>1293</v>
      </c>
      <c r="C684" s="251" t="s">
        <v>3240</v>
      </c>
      <c r="D684" s="251">
        <v>1743</v>
      </c>
      <c r="E684" s="251">
        <v>3475.16</v>
      </c>
      <c r="F684" s="252">
        <v>25</v>
      </c>
      <c r="G684" s="251">
        <v>86879</v>
      </c>
      <c r="H684" s="251">
        <v>43575</v>
      </c>
      <c r="I684" s="251">
        <v>43304</v>
      </c>
      <c r="J684" s="251">
        <v>18</v>
      </c>
      <c r="K684" s="251" t="s">
        <v>1358</v>
      </c>
      <c r="L684" s="251">
        <v>25</v>
      </c>
    </row>
    <row r="685" spans="1:12">
      <c r="A685" s="251">
        <v>521</v>
      </c>
      <c r="B685" s="252" t="s">
        <v>433</v>
      </c>
      <c r="C685" s="251" t="s">
        <v>3559</v>
      </c>
      <c r="D685" s="251">
        <v>962</v>
      </c>
      <c r="E685" s="251">
        <v>1712.24</v>
      </c>
      <c r="F685" s="252">
        <v>25</v>
      </c>
      <c r="G685" s="251">
        <v>42806</v>
      </c>
      <c r="H685" s="251">
        <v>24050</v>
      </c>
      <c r="I685" s="251">
        <v>18756</v>
      </c>
      <c r="J685" s="251">
        <v>18</v>
      </c>
      <c r="K685" s="251" t="s">
        <v>1358</v>
      </c>
      <c r="L685" s="251">
        <v>25</v>
      </c>
    </row>
    <row r="686" spans="1:12">
      <c r="A686" s="251">
        <v>569</v>
      </c>
      <c r="B686" s="252" t="s">
        <v>3901</v>
      </c>
      <c r="C686" s="251" t="s">
        <v>4040</v>
      </c>
      <c r="D686" s="251">
        <v>591</v>
      </c>
      <c r="E686" s="251">
        <v>1158</v>
      </c>
      <c r="F686" s="252">
        <v>25</v>
      </c>
      <c r="G686" s="251">
        <v>28950</v>
      </c>
      <c r="H686" s="251">
        <v>14775</v>
      </c>
      <c r="I686" s="251">
        <v>14175</v>
      </c>
      <c r="J686" s="251">
        <v>3</v>
      </c>
      <c r="K686" s="251" t="s">
        <v>1358</v>
      </c>
      <c r="L686" s="251">
        <v>25</v>
      </c>
    </row>
    <row r="687" spans="1:12">
      <c r="A687" s="251">
        <v>621</v>
      </c>
      <c r="B687" s="252" t="s">
        <v>3900</v>
      </c>
      <c r="C687" s="251" t="s">
        <v>4041</v>
      </c>
      <c r="D687" s="251">
        <v>371</v>
      </c>
      <c r="E687" s="251">
        <v>723</v>
      </c>
      <c r="F687" s="252">
        <v>25</v>
      </c>
      <c r="G687" s="251">
        <v>18075</v>
      </c>
      <c r="H687" s="251">
        <v>9275</v>
      </c>
      <c r="I687" s="251">
        <v>8800</v>
      </c>
      <c r="J687" s="251">
        <v>3</v>
      </c>
      <c r="K687" s="251" t="s">
        <v>1358</v>
      </c>
      <c r="L687" s="251">
        <v>25</v>
      </c>
    </row>
    <row r="688" spans="1:12">
      <c r="A688" s="251">
        <v>636</v>
      </c>
      <c r="B688" s="252" t="s">
        <v>4042</v>
      </c>
      <c r="C688" s="251" t="s">
        <v>4043</v>
      </c>
      <c r="D688" s="251">
        <v>701</v>
      </c>
      <c r="E688" s="251">
        <v>660</v>
      </c>
      <c r="F688" s="252">
        <v>25</v>
      </c>
      <c r="G688" s="251">
        <v>16500</v>
      </c>
      <c r="H688" s="251">
        <v>17525</v>
      </c>
      <c r="I688" s="251">
        <v>-1025</v>
      </c>
      <c r="J688" s="251">
        <v>10</v>
      </c>
      <c r="K688" s="251" t="s">
        <v>1358</v>
      </c>
      <c r="L688" s="251">
        <v>25</v>
      </c>
    </row>
    <row r="689" spans="1:12">
      <c r="A689" s="251">
        <v>638</v>
      </c>
      <c r="B689" s="252" t="s">
        <v>979</v>
      </c>
      <c r="C689" s="251" t="s">
        <v>3495</v>
      </c>
      <c r="D689" s="251">
        <v>471</v>
      </c>
      <c r="E689" s="251">
        <v>660</v>
      </c>
      <c r="F689" s="252">
        <v>25</v>
      </c>
      <c r="G689" s="251">
        <v>16500</v>
      </c>
      <c r="H689" s="251">
        <v>11775</v>
      </c>
      <c r="I689" s="251">
        <v>4725</v>
      </c>
      <c r="J689" s="251">
        <v>16</v>
      </c>
      <c r="K689" s="251" t="s">
        <v>1358</v>
      </c>
      <c r="L689" s="251">
        <v>25</v>
      </c>
    </row>
    <row r="690" spans="1:12">
      <c r="A690" s="251">
        <v>753</v>
      </c>
      <c r="B690" s="252" t="s">
        <v>3910</v>
      </c>
      <c r="C690" s="251" t="s">
        <v>3992</v>
      </c>
      <c r="D690" s="251">
        <v>573</v>
      </c>
      <c r="E690" s="251">
        <v>148.80000000000001</v>
      </c>
      <c r="F690" s="252">
        <v>25</v>
      </c>
      <c r="G690" s="251">
        <v>3720</v>
      </c>
      <c r="H690" s="251">
        <v>14325</v>
      </c>
      <c r="I690" s="251">
        <v>-10605</v>
      </c>
      <c r="J690" s="251">
        <v>10</v>
      </c>
      <c r="K690" s="251" t="s">
        <v>1358</v>
      </c>
      <c r="L690" s="251">
        <v>25</v>
      </c>
    </row>
    <row r="691" spans="1:12">
      <c r="A691" s="251">
        <v>762</v>
      </c>
      <c r="B691" s="252" t="s">
        <v>810</v>
      </c>
      <c r="C691" s="251" t="s">
        <v>3604</v>
      </c>
      <c r="D691" s="251">
        <v>84</v>
      </c>
      <c r="E691" s="251">
        <v>136.96</v>
      </c>
      <c r="F691" s="252">
        <v>25</v>
      </c>
      <c r="G691" s="251">
        <v>3424</v>
      </c>
      <c r="H691" s="251">
        <v>2100</v>
      </c>
      <c r="I691" s="251">
        <v>1324</v>
      </c>
      <c r="J691" s="251">
        <v>9</v>
      </c>
      <c r="K691" s="251" t="s">
        <v>1358</v>
      </c>
      <c r="L691" s="251">
        <v>25</v>
      </c>
    </row>
    <row r="692" spans="1:12">
      <c r="A692" s="251">
        <v>574</v>
      </c>
      <c r="B692" s="252" t="s">
        <v>1005</v>
      </c>
      <c r="C692" s="251" t="s">
        <v>3389</v>
      </c>
      <c r="D692" s="251">
        <v>504</v>
      </c>
      <c r="E692" s="251">
        <v>1159.5833</v>
      </c>
      <c r="F692" s="252">
        <v>24</v>
      </c>
      <c r="G692" s="251">
        <v>27830</v>
      </c>
      <c r="H692" s="251">
        <v>12096</v>
      </c>
      <c r="I692" s="251">
        <v>15734</v>
      </c>
      <c r="J692" s="251">
        <v>5</v>
      </c>
      <c r="K692" s="251" t="s">
        <v>1358</v>
      </c>
      <c r="L692" s="251">
        <v>24</v>
      </c>
    </row>
    <row r="693" spans="1:12">
      <c r="A693" s="251">
        <v>616</v>
      </c>
      <c r="B693" s="252" t="s">
        <v>2744</v>
      </c>
      <c r="C693" s="251" t="s">
        <v>3140</v>
      </c>
      <c r="D693" s="251">
        <v>479</v>
      </c>
      <c r="E693" s="251">
        <v>785.83330000000001</v>
      </c>
      <c r="F693" s="252">
        <v>24</v>
      </c>
      <c r="G693" s="251">
        <v>18860</v>
      </c>
      <c r="H693" s="251">
        <v>11496</v>
      </c>
      <c r="I693" s="251">
        <v>7364</v>
      </c>
      <c r="J693" s="251">
        <v>16</v>
      </c>
      <c r="K693" s="251" t="s">
        <v>1358</v>
      </c>
      <c r="L693" s="251">
        <v>24</v>
      </c>
    </row>
    <row r="694" spans="1:12">
      <c r="A694" s="251">
        <v>641</v>
      </c>
      <c r="B694" s="252" t="s">
        <v>838</v>
      </c>
      <c r="C694" s="251" t="s">
        <v>3231</v>
      </c>
      <c r="D694" s="251">
        <v>509</v>
      </c>
      <c r="E694" s="251">
        <v>665.375</v>
      </c>
      <c r="F694" s="252">
        <v>24</v>
      </c>
      <c r="G694" s="251">
        <v>15969</v>
      </c>
      <c r="H694" s="251">
        <v>12216</v>
      </c>
      <c r="I694" s="251">
        <v>3753</v>
      </c>
      <c r="J694" s="251">
        <v>5</v>
      </c>
      <c r="K694" s="251" t="s">
        <v>1358</v>
      </c>
      <c r="L694" s="251">
        <v>24</v>
      </c>
    </row>
    <row r="695" spans="1:12">
      <c r="A695" s="251">
        <v>654</v>
      </c>
      <c r="B695" s="252" t="s">
        <v>997</v>
      </c>
      <c r="C695" s="251" t="s">
        <v>3492</v>
      </c>
      <c r="D695" s="251">
        <v>454</v>
      </c>
      <c r="E695" s="251">
        <v>620</v>
      </c>
      <c r="F695" s="252">
        <v>24</v>
      </c>
      <c r="G695" s="251">
        <v>14880</v>
      </c>
      <c r="H695" s="251">
        <v>10896</v>
      </c>
      <c r="I695" s="251">
        <v>3984</v>
      </c>
      <c r="J695" s="251">
        <v>7</v>
      </c>
      <c r="K695" s="251" t="s">
        <v>1358</v>
      </c>
      <c r="L695" s="251">
        <v>24</v>
      </c>
    </row>
    <row r="696" spans="1:12">
      <c r="A696" s="251">
        <v>578</v>
      </c>
      <c r="B696" s="252" t="s">
        <v>935</v>
      </c>
      <c r="C696" s="251" t="s">
        <v>3155</v>
      </c>
      <c r="D696" s="251">
        <v>456</v>
      </c>
      <c r="E696" s="251">
        <v>1228.7273</v>
      </c>
      <c r="F696" s="252">
        <v>22</v>
      </c>
      <c r="G696" s="251">
        <v>27032</v>
      </c>
      <c r="H696" s="251">
        <v>10032</v>
      </c>
      <c r="I696" s="251">
        <v>17000</v>
      </c>
      <c r="J696" s="251">
        <v>16</v>
      </c>
      <c r="K696" s="251" t="s">
        <v>1358</v>
      </c>
      <c r="L696" s="251">
        <v>22</v>
      </c>
    </row>
    <row r="697" spans="1:12">
      <c r="A697" s="251">
        <v>688</v>
      </c>
      <c r="B697" s="252" t="s">
        <v>3758</v>
      </c>
      <c r="C697" s="251" t="s">
        <v>3877</v>
      </c>
      <c r="D697" s="251">
        <v>273</v>
      </c>
      <c r="E697" s="251">
        <v>471.18180000000001</v>
      </c>
      <c r="F697" s="252">
        <v>22</v>
      </c>
      <c r="G697" s="251">
        <v>10366</v>
      </c>
      <c r="H697" s="251">
        <v>6006</v>
      </c>
      <c r="I697" s="251">
        <v>4360</v>
      </c>
      <c r="J697" s="251">
        <v>15</v>
      </c>
      <c r="K697" s="251" t="s">
        <v>1358</v>
      </c>
      <c r="L697" s="251">
        <v>22</v>
      </c>
    </row>
    <row r="698" spans="1:12">
      <c r="A698" s="251">
        <v>707</v>
      </c>
      <c r="B698" s="252" t="s">
        <v>600</v>
      </c>
      <c r="C698" s="251" t="s">
        <v>3494</v>
      </c>
      <c r="D698" s="251">
        <v>189</v>
      </c>
      <c r="E698" s="251">
        <v>344.81819999999999</v>
      </c>
      <c r="F698" s="252">
        <v>22</v>
      </c>
      <c r="G698" s="251">
        <v>7586</v>
      </c>
      <c r="H698" s="251">
        <v>4158</v>
      </c>
      <c r="I698" s="251">
        <v>3428</v>
      </c>
      <c r="J698" s="251">
        <v>4</v>
      </c>
      <c r="K698" s="251" t="s">
        <v>1358</v>
      </c>
      <c r="L698" s="251">
        <v>22</v>
      </c>
    </row>
    <row r="699" spans="1:12">
      <c r="A699" s="251">
        <v>713</v>
      </c>
      <c r="B699" s="252" t="s">
        <v>956</v>
      </c>
      <c r="C699" s="251" t="s">
        <v>3572</v>
      </c>
      <c r="D699" s="251">
        <v>149</v>
      </c>
      <c r="E699" s="251">
        <v>319.5455</v>
      </c>
      <c r="F699" s="252">
        <v>22</v>
      </c>
      <c r="G699" s="251">
        <v>7030</v>
      </c>
      <c r="H699" s="251">
        <v>3278</v>
      </c>
      <c r="I699" s="251">
        <v>3752</v>
      </c>
      <c r="J699" s="251">
        <v>15</v>
      </c>
      <c r="K699" s="251" t="s">
        <v>1358</v>
      </c>
      <c r="L699" s="251">
        <v>22</v>
      </c>
    </row>
    <row r="700" spans="1:12">
      <c r="A700" s="251">
        <v>618</v>
      </c>
      <c r="B700" s="252" t="s">
        <v>2973</v>
      </c>
      <c r="C700" s="251" t="s">
        <v>3326</v>
      </c>
      <c r="D700" s="251">
        <v>517</v>
      </c>
      <c r="E700" s="251">
        <v>885.71429999999998</v>
      </c>
      <c r="F700" s="252">
        <v>21</v>
      </c>
      <c r="G700" s="251">
        <v>18600</v>
      </c>
      <c r="H700" s="251">
        <v>10857</v>
      </c>
      <c r="I700" s="251">
        <v>7743</v>
      </c>
      <c r="J700" s="251">
        <v>2</v>
      </c>
      <c r="K700" s="251" t="s">
        <v>1358</v>
      </c>
      <c r="L700" s="251">
        <v>21</v>
      </c>
    </row>
    <row r="701" spans="1:12">
      <c r="A701" s="251">
        <v>730</v>
      </c>
      <c r="B701" s="252" t="s">
        <v>3874</v>
      </c>
      <c r="C701" s="251" t="s">
        <v>3875</v>
      </c>
      <c r="D701" s="251">
        <v>152</v>
      </c>
      <c r="E701" s="251">
        <v>253</v>
      </c>
      <c r="F701" s="252">
        <v>21</v>
      </c>
      <c r="G701" s="251">
        <v>5313</v>
      </c>
      <c r="H701" s="251">
        <v>3192</v>
      </c>
      <c r="I701" s="251">
        <v>2121</v>
      </c>
      <c r="J701" s="251">
        <v>10</v>
      </c>
      <c r="K701" s="251" t="s">
        <v>1358</v>
      </c>
      <c r="L701" s="251">
        <v>21</v>
      </c>
    </row>
    <row r="702" spans="1:12">
      <c r="A702" s="251">
        <v>732</v>
      </c>
      <c r="B702" s="252" t="s">
        <v>569</v>
      </c>
      <c r="C702" s="251" t="s">
        <v>3638</v>
      </c>
      <c r="D702" s="251">
        <v>146</v>
      </c>
      <c r="E702" s="251">
        <v>247.2381</v>
      </c>
      <c r="F702" s="252">
        <v>21</v>
      </c>
      <c r="G702" s="251">
        <v>5192</v>
      </c>
      <c r="H702" s="251">
        <v>3066</v>
      </c>
      <c r="I702" s="251">
        <v>2126</v>
      </c>
      <c r="J702" s="251">
        <v>4</v>
      </c>
      <c r="K702" s="251" t="s">
        <v>1358</v>
      </c>
      <c r="L702" s="251">
        <v>21</v>
      </c>
    </row>
    <row r="703" spans="1:12">
      <c r="A703" s="251">
        <v>595</v>
      </c>
      <c r="B703" s="252" t="s">
        <v>272</v>
      </c>
      <c r="C703" s="251" t="s">
        <v>3539</v>
      </c>
      <c r="D703" s="251">
        <v>729</v>
      </c>
      <c r="E703" s="251">
        <v>1150</v>
      </c>
      <c r="F703" s="252">
        <v>20</v>
      </c>
      <c r="G703" s="251">
        <v>23000</v>
      </c>
      <c r="H703" s="251">
        <v>14580</v>
      </c>
      <c r="I703" s="251">
        <v>8420</v>
      </c>
      <c r="J703" s="251">
        <v>1</v>
      </c>
      <c r="K703" s="251" t="s">
        <v>1358</v>
      </c>
      <c r="L703" s="251">
        <v>20</v>
      </c>
    </row>
    <row r="704" spans="1:12">
      <c r="A704" s="251">
        <v>604</v>
      </c>
      <c r="B704" s="252" t="s">
        <v>603</v>
      </c>
      <c r="C704" s="251" t="s">
        <v>3577</v>
      </c>
      <c r="D704" s="251">
        <v>562</v>
      </c>
      <c r="E704" s="251">
        <v>1040.5</v>
      </c>
      <c r="F704" s="252">
        <v>20</v>
      </c>
      <c r="G704" s="251">
        <v>20810</v>
      </c>
      <c r="H704" s="251">
        <v>11240</v>
      </c>
      <c r="I704" s="251">
        <v>9570</v>
      </c>
      <c r="J704" s="251">
        <v>14</v>
      </c>
      <c r="K704" s="251" t="s">
        <v>1358</v>
      </c>
      <c r="L704" s="251">
        <v>20</v>
      </c>
    </row>
    <row r="705" spans="1:12">
      <c r="A705" s="251">
        <v>642</v>
      </c>
      <c r="B705" s="252" t="s">
        <v>858</v>
      </c>
      <c r="C705" s="251" t="s">
        <v>3463</v>
      </c>
      <c r="D705" s="251">
        <v>528</v>
      </c>
      <c r="E705" s="251">
        <v>796.8</v>
      </c>
      <c r="F705" s="252">
        <v>20</v>
      </c>
      <c r="G705" s="251">
        <v>15936</v>
      </c>
      <c r="H705" s="251">
        <v>10560</v>
      </c>
      <c r="I705" s="251">
        <v>5376</v>
      </c>
      <c r="J705" s="251">
        <v>12</v>
      </c>
      <c r="K705" s="251" t="s">
        <v>1358</v>
      </c>
      <c r="L705" s="251">
        <v>20</v>
      </c>
    </row>
    <row r="706" spans="1:12">
      <c r="A706" s="251">
        <v>723</v>
      </c>
      <c r="B706" s="252" t="s">
        <v>570</v>
      </c>
      <c r="C706" s="251" t="s">
        <v>3483</v>
      </c>
      <c r="D706" s="251">
        <v>166</v>
      </c>
      <c r="E706" s="251">
        <v>305</v>
      </c>
      <c r="F706" s="252">
        <v>20</v>
      </c>
      <c r="G706" s="251">
        <v>6100</v>
      </c>
      <c r="H706" s="251">
        <v>3320</v>
      </c>
      <c r="I706" s="251">
        <v>2780</v>
      </c>
      <c r="J706" s="251">
        <v>2</v>
      </c>
      <c r="K706" s="251" t="s">
        <v>1358</v>
      </c>
      <c r="L706" s="251">
        <v>20</v>
      </c>
    </row>
    <row r="707" spans="1:12">
      <c r="A707" s="251">
        <v>739</v>
      </c>
      <c r="B707" s="252" t="s">
        <v>484</v>
      </c>
      <c r="C707" s="251" t="s">
        <v>3650</v>
      </c>
      <c r="D707" s="251">
        <v>102</v>
      </c>
      <c r="E707" s="251">
        <v>236</v>
      </c>
      <c r="F707" s="252">
        <v>20</v>
      </c>
      <c r="G707" s="251">
        <v>4720</v>
      </c>
      <c r="H707" s="251">
        <v>2040</v>
      </c>
      <c r="I707" s="251">
        <v>2680</v>
      </c>
      <c r="J707" s="251">
        <v>8</v>
      </c>
      <c r="K707" s="251" t="s">
        <v>1358</v>
      </c>
      <c r="L707" s="251">
        <v>20</v>
      </c>
    </row>
    <row r="708" spans="1:12">
      <c r="A708" s="251">
        <v>743</v>
      </c>
      <c r="B708" s="252" t="s">
        <v>1240</v>
      </c>
      <c r="C708" s="251" t="s">
        <v>3605</v>
      </c>
      <c r="D708" s="251">
        <v>175</v>
      </c>
      <c r="E708" s="251">
        <v>215.6</v>
      </c>
      <c r="F708" s="252">
        <v>20</v>
      </c>
      <c r="G708" s="251">
        <v>4312</v>
      </c>
      <c r="H708" s="251">
        <v>3500</v>
      </c>
      <c r="I708" s="251">
        <v>812</v>
      </c>
      <c r="J708" s="251">
        <v>7</v>
      </c>
      <c r="K708" s="251" t="s">
        <v>1358</v>
      </c>
      <c r="L708" s="251">
        <v>20</v>
      </c>
    </row>
    <row r="709" spans="1:12">
      <c r="A709" s="251">
        <v>757</v>
      </c>
      <c r="B709" s="252" t="s">
        <v>944</v>
      </c>
      <c r="C709" s="251" t="s">
        <v>3595</v>
      </c>
      <c r="D709" s="251">
        <v>93</v>
      </c>
      <c r="E709" s="251">
        <v>182.3</v>
      </c>
      <c r="F709" s="252">
        <v>20</v>
      </c>
      <c r="G709" s="251">
        <v>3646</v>
      </c>
      <c r="H709" s="251">
        <v>1860</v>
      </c>
      <c r="I709" s="251">
        <v>1786</v>
      </c>
      <c r="J709" s="251">
        <v>4</v>
      </c>
      <c r="K709" s="251" t="s">
        <v>1358</v>
      </c>
      <c r="L709" s="251">
        <v>20</v>
      </c>
    </row>
    <row r="710" spans="1:12">
      <c r="A710" s="251">
        <v>737</v>
      </c>
      <c r="B710" s="252" t="s">
        <v>587</v>
      </c>
      <c r="C710" s="251" t="s">
        <v>3648</v>
      </c>
      <c r="D710" s="251">
        <v>142</v>
      </c>
      <c r="E710" s="251">
        <v>250.63159999999999</v>
      </c>
      <c r="F710" s="252">
        <v>19</v>
      </c>
      <c r="G710" s="251">
        <v>4762</v>
      </c>
      <c r="H710" s="251">
        <v>2698</v>
      </c>
      <c r="I710" s="251">
        <v>2064</v>
      </c>
      <c r="J710" s="251">
        <v>13</v>
      </c>
      <c r="K710" s="251" t="s">
        <v>1358</v>
      </c>
      <c r="L710" s="251">
        <v>19</v>
      </c>
    </row>
    <row r="711" spans="1:12">
      <c r="A711" s="251">
        <v>640</v>
      </c>
      <c r="B711" s="252" t="s">
        <v>938</v>
      </c>
      <c r="C711" s="251" t="s">
        <v>3203</v>
      </c>
      <c r="D711" s="251">
        <v>340</v>
      </c>
      <c r="E711" s="251">
        <v>895.94439999999997</v>
      </c>
      <c r="F711" s="252">
        <v>18</v>
      </c>
      <c r="G711" s="251">
        <v>16127</v>
      </c>
      <c r="H711" s="251">
        <v>6120</v>
      </c>
      <c r="I711" s="251">
        <v>10007</v>
      </c>
      <c r="J711" s="251">
        <v>4</v>
      </c>
      <c r="K711" s="251" t="s">
        <v>1358</v>
      </c>
      <c r="L711" s="251">
        <v>18</v>
      </c>
    </row>
    <row r="712" spans="1:12">
      <c r="A712" s="251">
        <v>689</v>
      </c>
      <c r="B712" s="252" t="s">
        <v>3641</v>
      </c>
      <c r="C712" s="251" t="s">
        <v>4044</v>
      </c>
      <c r="D712" s="251">
        <v>320</v>
      </c>
      <c r="E712" s="251">
        <v>569</v>
      </c>
      <c r="F712" s="252">
        <v>18</v>
      </c>
      <c r="G712" s="251">
        <v>10242</v>
      </c>
      <c r="H712" s="251">
        <v>5760</v>
      </c>
      <c r="I712" s="251">
        <v>4482</v>
      </c>
      <c r="J712" s="251">
        <v>5</v>
      </c>
      <c r="K712" s="251" t="s">
        <v>1358</v>
      </c>
      <c r="L712" s="251">
        <v>18</v>
      </c>
    </row>
    <row r="713" spans="1:12">
      <c r="A713" s="251">
        <v>500</v>
      </c>
      <c r="B713" s="252" t="s">
        <v>775</v>
      </c>
      <c r="C713" s="251" t="s">
        <v>3279</v>
      </c>
      <c r="D713" s="251">
        <v>1516</v>
      </c>
      <c r="E713" s="251">
        <v>3011.2941000000001</v>
      </c>
      <c r="F713" s="252">
        <v>17</v>
      </c>
      <c r="G713" s="251">
        <v>51192</v>
      </c>
      <c r="H713" s="251">
        <v>25772</v>
      </c>
      <c r="I713" s="251">
        <v>25420</v>
      </c>
      <c r="J713" s="251">
        <v>16</v>
      </c>
      <c r="K713" s="251" t="s">
        <v>1358</v>
      </c>
      <c r="L713" s="251">
        <v>17</v>
      </c>
    </row>
    <row r="714" spans="1:12">
      <c r="A714" s="251">
        <v>629</v>
      </c>
      <c r="B714" s="252" t="s">
        <v>580</v>
      </c>
      <c r="C714" s="251" t="s">
        <v>3633</v>
      </c>
      <c r="D714" s="251">
        <v>467</v>
      </c>
      <c r="E714" s="251">
        <v>1003.7646999999999</v>
      </c>
      <c r="F714" s="252">
        <v>17</v>
      </c>
      <c r="G714" s="251">
        <v>17064</v>
      </c>
      <c r="H714" s="251">
        <v>7939</v>
      </c>
      <c r="I714" s="251">
        <v>9125</v>
      </c>
      <c r="J714" s="251">
        <v>5</v>
      </c>
      <c r="K714" s="251" t="s">
        <v>1358</v>
      </c>
      <c r="L714" s="251">
        <v>17</v>
      </c>
    </row>
    <row r="715" spans="1:12">
      <c r="A715" s="251">
        <v>649</v>
      </c>
      <c r="B715" s="252" t="s">
        <v>452</v>
      </c>
      <c r="C715" s="251" t="s">
        <v>3687</v>
      </c>
      <c r="D715" s="251">
        <v>592</v>
      </c>
      <c r="E715" s="251">
        <v>910.64710000000002</v>
      </c>
      <c r="F715" s="252">
        <v>17</v>
      </c>
      <c r="G715" s="251">
        <v>15481</v>
      </c>
      <c r="H715" s="251">
        <v>10064</v>
      </c>
      <c r="I715" s="251">
        <v>5417</v>
      </c>
      <c r="J715" s="251">
        <v>7</v>
      </c>
      <c r="K715" s="251" t="s">
        <v>1358</v>
      </c>
      <c r="L715" s="251">
        <v>17</v>
      </c>
    </row>
    <row r="716" spans="1:12">
      <c r="A716" s="251">
        <v>669</v>
      </c>
      <c r="B716" s="252" t="s">
        <v>861</v>
      </c>
      <c r="C716" s="251" t="s">
        <v>3576</v>
      </c>
      <c r="D716" s="251">
        <v>558</v>
      </c>
      <c r="E716" s="251">
        <v>740</v>
      </c>
      <c r="F716" s="252">
        <v>17</v>
      </c>
      <c r="G716" s="251">
        <v>12580</v>
      </c>
      <c r="H716" s="251">
        <v>9486</v>
      </c>
      <c r="I716" s="251">
        <v>3094</v>
      </c>
      <c r="J716" s="251">
        <v>11</v>
      </c>
      <c r="K716" s="251" t="s">
        <v>1358</v>
      </c>
      <c r="L716" s="251">
        <v>17</v>
      </c>
    </row>
    <row r="717" spans="1:12">
      <c r="A717" s="251">
        <v>699</v>
      </c>
      <c r="B717" s="252" t="s">
        <v>3587</v>
      </c>
      <c r="C717" s="251" t="s">
        <v>3588</v>
      </c>
      <c r="D717" s="251">
        <v>280</v>
      </c>
      <c r="E717" s="251">
        <v>483</v>
      </c>
      <c r="F717" s="252">
        <v>17</v>
      </c>
      <c r="G717" s="251">
        <v>8211</v>
      </c>
      <c r="H717" s="251">
        <v>4760</v>
      </c>
      <c r="I717" s="251">
        <v>3451</v>
      </c>
      <c r="J717" s="251">
        <v>8</v>
      </c>
      <c r="K717" s="251" t="s">
        <v>1358</v>
      </c>
      <c r="L717" s="251">
        <v>17</v>
      </c>
    </row>
    <row r="718" spans="1:12">
      <c r="A718" s="251">
        <v>721</v>
      </c>
      <c r="B718" s="252" t="s">
        <v>3616</v>
      </c>
      <c r="C718" s="251" t="s">
        <v>3617</v>
      </c>
      <c r="D718" s="251">
        <v>186</v>
      </c>
      <c r="E718" s="251">
        <v>368</v>
      </c>
      <c r="F718" s="252">
        <v>17</v>
      </c>
      <c r="G718" s="251">
        <v>6256</v>
      </c>
      <c r="H718" s="251">
        <v>3162</v>
      </c>
      <c r="I718" s="251">
        <v>3094</v>
      </c>
      <c r="J718" s="251">
        <v>12</v>
      </c>
      <c r="K718" s="251" t="s">
        <v>1358</v>
      </c>
      <c r="L718" s="251">
        <v>17</v>
      </c>
    </row>
    <row r="719" spans="1:12">
      <c r="A719" s="251">
        <v>755</v>
      </c>
      <c r="B719" s="252" t="s">
        <v>456</v>
      </c>
      <c r="C719" s="251" t="s">
        <v>3586</v>
      </c>
      <c r="D719" s="251">
        <v>178</v>
      </c>
      <c r="E719" s="251">
        <v>215.8235</v>
      </c>
      <c r="F719" s="252">
        <v>17</v>
      </c>
      <c r="G719" s="251">
        <v>3669</v>
      </c>
      <c r="H719" s="251">
        <v>3026</v>
      </c>
      <c r="I719" s="251">
        <v>643</v>
      </c>
      <c r="J719" s="251">
        <v>13</v>
      </c>
      <c r="K719" s="251" t="s">
        <v>1358</v>
      </c>
      <c r="L719" s="251">
        <v>17</v>
      </c>
    </row>
    <row r="720" spans="1:12">
      <c r="A720" s="251">
        <v>771</v>
      </c>
      <c r="B720" s="252" t="s">
        <v>945</v>
      </c>
      <c r="C720" s="251" t="s">
        <v>3595</v>
      </c>
      <c r="D720" s="251">
        <v>93</v>
      </c>
      <c r="E720" s="251">
        <v>171.7647</v>
      </c>
      <c r="F720" s="252">
        <v>17</v>
      </c>
      <c r="G720" s="251">
        <v>2920</v>
      </c>
      <c r="H720" s="251">
        <v>1581</v>
      </c>
      <c r="I720" s="251">
        <v>1339</v>
      </c>
      <c r="J720" s="251">
        <v>8</v>
      </c>
      <c r="K720" s="251" t="s">
        <v>1358</v>
      </c>
      <c r="L720" s="251">
        <v>17</v>
      </c>
    </row>
    <row r="721" spans="1:12">
      <c r="A721" s="251">
        <v>623</v>
      </c>
      <c r="B721" s="252" t="s">
        <v>379</v>
      </c>
      <c r="C721" s="251" t="s">
        <v>3036</v>
      </c>
      <c r="D721" s="251">
        <v>452</v>
      </c>
      <c r="E721" s="251">
        <v>1125.4375</v>
      </c>
      <c r="F721" s="252">
        <v>16</v>
      </c>
      <c r="G721" s="251">
        <v>18007</v>
      </c>
      <c r="H721" s="251">
        <v>7232</v>
      </c>
      <c r="I721" s="251">
        <v>10775</v>
      </c>
      <c r="J721" s="251">
        <v>4</v>
      </c>
      <c r="K721" s="251" t="s">
        <v>1358</v>
      </c>
      <c r="L721" s="251">
        <v>16</v>
      </c>
    </row>
    <row r="722" spans="1:12">
      <c r="A722" s="251">
        <v>735</v>
      </c>
      <c r="B722" s="252" t="s">
        <v>553</v>
      </c>
      <c r="C722" s="251" t="s">
        <v>3669</v>
      </c>
      <c r="D722" s="251">
        <v>167</v>
      </c>
      <c r="E722" s="251">
        <v>306.875</v>
      </c>
      <c r="F722" s="252">
        <v>16</v>
      </c>
      <c r="G722" s="251">
        <v>4910</v>
      </c>
      <c r="H722" s="251">
        <v>2672</v>
      </c>
      <c r="I722" s="251">
        <v>2238</v>
      </c>
      <c r="J722" s="251">
        <v>8</v>
      </c>
      <c r="K722" s="251" t="s">
        <v>1358</v>
      </c>
      <c r="L722" s="251">
        <v>16</v>
      </c>
    </row>
    <row r="723" spans="1:12">
      <c r="A723" s="251">
        <v>759</v>
      </c>
      <c r="B723" s="252" t="s">
        <v>445</v>
      </c>
      <c r="C723" s="251" t="s">
        <v>3618</v>
      </c>
      <c r="D723" s="251">
        <v>99</v>
      </c>
      <c r="E723" s="251">
        <v>218.4375</v>
      </c>
      <c r="F723" s="252">
        <v>16</v>
      </c>
      <c r="G723" s="251">
        <v>3495</v>
      </c>
      <c r="H723" s="251">
        <v>1584</v>
      </c>
      <c r="I723" s="251">
        <v>1911</v>
      </c>
      <c r="J723" s="251">
        <v>6</v>
      </c>
      <c r="K723" s="251" t="s">
        <v>1358</v>
      </c>
      <c r="L723" s="251">
        <v>16</v>
      </c>
    </row>
    <row r="724" spans="1:12">
      <c r="A724" s="251">
        <v>865</v>
      </c>
      <c r="B724" s="252" t="s">
        <v>4045</v>
      </c>
      <c r="C724" s="251" t="s">
        <v>4046</v>
      </c>
      <c r="D724" s="251">
        <v>645</v>
      </c>
      <c r="E724" s="251">
        <v>0</v>
      </c>
      <c r="F724" s="252">
        <v>16</v>
      </c>
      <c r="G724" s="251">
        <v>0</v>
      </c>
      <c r="H724" s="251">
        <v>10320</v>
      </c>
      <c r="I724" s="251">
        <v>-10320</v>
      </c>
      <c r="J724" s="251">
        <v>1</v>
      </c>
      <c r="K724" s="251" t="s">
        <v>1358</v>
      </c>
      <c r="L724" s="251">
        <v>16</v>
      </c>
    </row>
    <row r="725" spans="1:12">
      <c r="A725" s="251">
        <v>323</v>
      </c>
      <c r="B725" s="252" t="s">
        <v>2901</v>
      </c>
      <c r="C725" s="251" t="s">
        <v>3275</v>
      </c>
      <c r="D725" s="251">
        <v>10600</v>
      </c>
      <c r="E725" s="251">
        <v>13066.6667</v>
      </c>
      <c r="F725" s="252">
        <v>15</v>
      </c>
      <c r="G725" s="251">
        <v>196000</v>
      </c>
      <c r="H725" s="251">
        <v>159000</v>
      </c>
      <c r="I725" s="251">
        <v>37000</v>
      </c>
      <c r="J725" s="251">
        <v>8</v>
      </c>
      <c r="K725" s="251" t="s">
        <v>1358</v>
      </c>
      <c r="L725" s="251">
        <v>15</v>
      </c>
    </row>
    <row r="726" spans="1:12">
      <c r="A726" s="251">
        <v>608</v>
      </c>
      <c r="B726" s="252" t="s">
        <v>4047</v>
      </c>
      <c r="C726" s="251" t="s">
        <v>4048</v>
      </c>
      <c r="D726" s="251">
        <v>800</v>
      </c>
      <c r="E726" s="251">
        <v>1360</v>
      </c>
      <c r="F726" s="252">
        <v>15</v>
      </c>
      <c r="G726" s="251">
        <v>20400</v>
      </c>
      <c r="H726" s="251">
        <v>12000</v>
      </c>
      <c r="I726" s="251">
        <v>8400</v>
      </c>
      <c r="J726" s="251">
        <v>1</v>
      </c>
      <c r="K726" s="251" t="s">
        <v>1358</v>
      </c>
      <c r="L726" s="251">
        <v>15</v>
      </c>
    </row>
    <row r="727" spans="1:12">
      <c r="A727" s="251">
        <v>610</v>
      </c>
      <c r="B727" s="252" t="s">
        <v>3464</v>
      </c>
      <c r="C727" s="251" t="s">
        <v>3465</v>
      </c>
      <c r="D727" s="251">
        <v>612</v>
      </c>
      <c r="E727" s="251">
        <v>1350</v>
      </c>
      <c r="F727" s="252">
        <v>15</v>
      </c>
      <c r="G727" s="251">
        <v>20250</v>
      </c>
      <c r="H727" s="251">
        <v>9180</v>
      </c>
      <c r="I727" s="251">
        <v>11070</v>
      </c>
      <c r="J727" s="251">
        <v>1</v>
      </c>
      <c r="K727" s="251" t="s">
        <v>1358</v>
      </c>
      <c r="L727" s="251">
        <v>15</v>
      </c>
    </row>
    <row r="728" spans="1:12">
      <c r="A728" s="251">
        <v>724</v>
      </c>
      <c r="B728" s="252" t="s">
        <v>927</v>
      </c>
      <c r="C728" s="251" t="s">
        <v>3671</v>
      </c>
      <c r="D728" s="251">
        <v>229</v>
      </c>
      <c r="E728" s="251">
        <v>405.13330000000002</v>
      </c>
      <c r="F728" s="252">
        <v>15</v>
      </c>
      <c r="G728" s="251">
        <v>6077</v>
      </c>
      <c r="H728" s="251">
        <v>3435</v>
      </c>
      <c r="I728" s="251">
        <v>2642</v>
      </c>
      <c r="J728" s="251">
        <v>9</v>
      </c>
      <c r="K728" s="251" t="s">
        <v>1358</v>
      </c>
      <c r="L728" s="251">
        <v>15</v>
      </c>
    </row>
    <row r="729" spans="1:12">
      <c r="A729" s="251">
        <v>752</v>
      </c>
      <c r="B729" s="252" t="s">
        <v>876</v>
      </c>
      <c r="C729" s="251" t="s">
        <v>3317</v>
      </c>
      <c r="D729" s="251">
        <v>0</v>
      </c>
      <c r="E729" s="251">
        <v>254.66669999999999</v>
      </c>
      <c r="F729" s="252">
        <v>15</v>
      </c>
      <c r="G729" s="251">
        <v>3820</v>
      </c>
      <c r="H729" s="251">
        <v>0</v>
      </c>
      <c r="I729" s="251">
        <v>3820</v>
      </c>
      <c r="J729" s="251">
        <v>9</v>
      </c>
      <c r="K729" s="251" t="s">
        <v>1358</v>
      </c>
      <c r="L729" s="251">
        <v>15</v>
      </c>
    </row>
    <row r="730" spans="1:12">
      <c r="A730" s="251">
        <v>698</v>
      </c>
      <c r="B730" s="252" t="s">
        <v>987</v>
      </c>
      <c r="C730" s="251" t="s">
        <v>3640</v>
      </c>
      <c r="D730" s="251">
        <v>401</v>
      </c>
      <c r="E730" s="251">
        <v>604.28570000000002</v>
      </c>
      <c r="F730" s="252">
        <v>14</v>
      </c>
      <c r="G730" s="251">
        <v>8460</v>
      </c>
      <c r="H730" s="251">
        <v>5614</v>
      </c>
      <c r="I730" s="251">
        <v>2846</v>
      </c>
      <c r="J730" s="251">
        <v>10</v>
      </c>
      <c r="K730" s="251" t="s">
        <v>1358</v>
      </c>
      <c r="L730" s="251">
        <v>14</v>
      </c>
    </row>
    <row r="731" spans="1:12">
      <c r="A731" s="251">
        <v>729</v>
      </c>
      <c r="B731" s="252" t="s">
        <v>892</v>
      </c>
      <c r="C731" s="251" t="s">
        <v>3458</v>
      </c>
      <c r="D731" s="251">
        <v>238</v>
      </c>
      <c r="E731" s="251">
        <v>393.71429999999998</v>
      </c>
      <c r="F731" s="252">
        <v>14</v>
      </c>
      <c r="G731" s="251">
        <v>5512</v>
      </c>
      <c r="H731" s="251">
        <v>3332</v>
      </c>
      <c r="I731" s="251">
        <v>2180</v>
      </c>
      <c r="J731" s="251">
        <v>5</v>
      </c>
      <c r="K731" s="251" t="s">
        <v>1358</v>
      </c>
      <c r="L731" s="251">
        <v>14</v>
      </c>
    </row>
    <row r="732" spans="1:12">
      <c r="A732" s="251">
        <v>736</v>
      </c>
      <c r="B732" s="252" t="s">
        <v>881</v>
      </c>
      <c r="C732" s="251" t="s">
        <v>3565</v>
      </c>
      <c r="D732" s="251">
        <v>0</v>
      </c>
      <c r="E732" s="251">
        <v>347.42860000000002</v>
      </c>
      <c r="F732" s="252">
        <v>14</v>
      </c>
      <c r="G732" s="251">
        <v>4864</v>
      </c>
      <c r="H732" s="251">
        <v>0</v>
      </c>
      <c r="I732" s="251">
        <v>4864</v>
      </c>
      <c r="J732" s="251">
        <v>5</v>
      </c>
      <c r="K732" s="251" t="s">
        <v>1358</v>
      </c>
      <c r="L732" s="251">
        <v>14</v>
      </c>
    </row>
    <row r="733" spans="1:12">
      <c r="A733" s="251">
        <v>769</v>
      </c>
      <c r="B733" s="252" t="s">
        <v>821</v>
      </c>
      <c r="C733" s="251" t="s">
        <v>3690</v>
      </c>
      <c r="D733" s="251">
        <v>152</v>
      </c>
      <c r="E733" s="251">
        <v>210.3571</v>
      </c>
      <c r="F733" s="252">
        <v>14</v>
      </c>
      <c r="G733" s="251">
        <v>2945</v>
      </c>
      <c r="H733" s="251">
        <v>2128</v>
      </c>
      <c r="I733" s="251">
        <v>817</v>
      </c>
      <c r="J733" s="251">
        <v>8</v>
      </c>
      <c r="K733" s="251" t="s">
        <v>1358</v>
      </c>
      <c r="L733" s="251">
        <v>14</v>
      </c>
    </row>
    <row r="734" spans="1:12">
      <c r="A734" s="251">
        <v>778</v>
      </c>
      <c r="B734" s="252" t="s">
        <v>946</v>
      </c>
      <c r="C734" s="251" t="s">
        <v>3595</v>
      </c>
      <c r="D734" s="251">
        <v>93</v>
      </c>
      <c r="E734" s="251">
        <v>159.92859999999999</v>
      </c>
      <c r="F734" s="252">
        <v>14</v>
      </c>
      <c r="G734" s="251">
        <v>2239</v>
      </c>
      <c r="H734" s="251">
        <v>1302</v>
      </c>
      <c r="I734" s="251">
        <v>937</v>
      </c>
      <c r="J734" s="251">
        <v>6</v>
      </c>
      <c r="K734" s="251" t="s">
        <v>1358</v>
      </c>
      <c r="L734" s="251">
        <v>14</v>
      </c>
    </row>
    <row r="735" spans="1:12">
      <c r="A735" s="251">
        <v>674</v>
      </c>
      <c r="B735" s="252" t="s">
        <v>901</v>
      </c>
      <c r="C735" s="251" t="s">
        <v>3564</v>
      </c>
      <c r="D735" s="251">
        <v>280</v>
      </c>
      <c r="E735" s="251">
        <v>920</v>
      </c>
      <c r="F735" s="252">
        <v>13</v>
      </c>
      <c r="G735" s="251">
        <v>11960</v>
      </c>
      <c r="H735" s="251">
        <v>3640</v>
      </c>
      <c r="I735" s="251">
        <v>8320</v>
      </c>
      <c r="J735" s="251">
        <v>2</v>
      </c>
      <c r="K735" s="251" t="s">
        <v>1358</v>
      </c>
      <c r="L735" s="251">
        <v>13</v>
      </c>
    </row>
    <row r="736" spans="1:12">
      <c r="A736" s="251">
        <v>695</v>
      </c>
      <c r="B736" s="252" t="s">
        <v>906</v>
      </c>
      <c r="C736" s="251" t="s">
        <v>3628</v>
      </c>
      <c r="D736" s="251">
        <v>415</v>
      </c>
      <c r="E736" s="251">
        <v>695.07690000000002</v>
      </c>
      <c r="F736" s="252">
        <v>13</v>
      </c>
      <c r="G736" s="251">
        <v>9036</v>
      </c>
      <c r="H736" s="251">
        <v>5395</v>
      </c>
      <c r="I736" s="251">
        <v>3641</v>
      </c>
      <c r="J736" s="251">
        <v>6</v>
      </c>
      <c r="K736" s="251" t="s">
        <v>1358</v>
      </c>
      <c r="L736" s="251">
        <v>13</v>
      </c>
    </row>
    <row r="737" spans="1:12">
      <c r="A737" s="251">
        <v>706</v>
      </c>
      <c r="B737" s="252" t="s">
        <v>667</v>
      </c>
      <c r="C737" s="251" t="s">
        <v>3621</v>
      </c>
      <c r="D737" s="251">
        <v>282</v>
      </c>
      <c r="E737" s="251">
        <v>588.15380000000005</v>
      </c>
      <c r="F737" s="252">
        <v>13</v>
      </c>
      <c r="G737" s="251">
        <v>7646</v>
      </c>
      <c r="H737" s="251">
        <v>3666</v>
      </c>
      <c r="I737" s="251">
        <v>3980</v>
      </c>
      <c r="J737" s="251">
        <v>8</v>
      </c>
      <c r="K737" s="251" t="s">
        <v>1358</v>
      </c>
      <c r="L737" s="251">
        <v>13</v>
      </c>
    </row>
    <row r="738" spans="1:12">
      <c r="A738" s="251">
        <v>708</v>
      </c>
      <c r="B738" s="252" t="s">
        <v>985</v>
      </c>
      <c r="C738" s="251" t="s">
        <v>3640</v>
      </c>
      <c r="D738" s="251">
        <v>401</v>
      </c>
      <c r="E738" s="251">
        <v>578.76919999999996</v>
      </c>
      <c r="F738" s="252">
        <v>13</v>
      </c>
      <c r="G738" s="251">
        <v>7524</v>
      </c>
      <c r="H738" s="251">
        <v>5213</v>
      </c>
      <c r="I738" s="251">
        <v>2311</v>
      </c>
      <c r="J738" s="251">
        <v>3</v>
      </c>
      <c r="K738" s="251" t="s">
        <v>1358</v>
      </c>
      <c r="L738" s="251">
        <v>13</v>
      </c>
    </row>
    <row r="739" spans="1:12">
      <c r="A739" s="251">
        <v>767</v>
      </c>
      <c r="B739" s="252" t="s">
        <v>677</v>
      </c>
      <c r="C739" s="251" t="s">
        <v>3975</v>
      </c>
      <c r="D739" s="251">
        <v>99</v>
      </c>
      <c r="E739" s="251">
        <v>233</v>
      </c>
      <c r="F739" s="252">
        <v>13</v>
      </c>
      <c r="G739" s="251">
        <v>3029</v>
      </c>
      <c r="H739" s="251">
        <v>1287</v>
      </c>
      <c r="I739" s="251">
        <v>1742</v>
      </c>
      <c r="J739" s="251">
        <v>8</v>
      </c>
      <c r="K739" s="251" t="s">
        <v>1358</v>
      </c>
      <c r="L739" s="251">
        <v>13</v>
      </c>
    </row>
    <row r="740" spans="1:12">
      <c r="A740" s="251">
        <v>606</v>
      </c>
      <c r="B740" s="252" t="s">
        <v>383</v>
      </c>
      <c r="C740" s="251" t="s">
        <v>3622</v>
      </c>
      <c r="D740" s="251">
        <v>816</v>
      </c>
      <c r="E740" s="251">
        <v>1706.6667</v>
      </c>
      <c r="F740" s="252">
        <v>12</v>
      </c>
      <c r="G740" s="251">
        <v>20480</v>
      </c>
      <c r="H740" s="251">
        <v>9792</v>
      </c>
      <c r="I740" s="251">
        <v>10688</v>
      </c>
      <c r="J740" s="251">
        <v>2</v>
      </c>
      <c r="K740" s="251" t="s">
        <v>1358</v>
      </c>
      <c r="L740" s="251">
        <v>12</v>
      </c>
    </row>
    <row r="741" spans="1:12">
      <c r="A741" s="251">
        <v>662</v>
      </c>
      <c r="B741" s="252" t="s">
        <v>579</v>
      </c>
      <c r="C741" s="251" t="s">
        <v>3501</v>
      </c>
      <c r="D741" s="251">
        <v>536</v>
      </c>
      <c r="E741" s="251">
        <v>1150.5833</v>
      </c>
      <c r="F741" s="252">
        <v>12</v>
      </c>
      <c r="G741" s="251">
        <v>13807</v>
      </c>
      <c r="H741" s="251">
        <v>6432</v>
      </c>
      <c r="I741" s="251">
        <v>7375</v>
      </c>
      <c r="J741" s="251">
        <v>6</v>
      </c>
      <c r="K741" s="251" t="s">
        <v>1358</v>
      </c>
      <c r="L741" s="251">
        <v>12</v>
      </c>
    </row>
    <row r="742" spans="1:12">
      <c r="A742" s="251">
        <v>683</v>
      </c>
      <c r="B742" s="252" t="s">
        <v>538</v>
      </c>
      <c r="C742" s="251" t="s">
        <v>3048</v>
      </c>
      <c r="D742" s="251">
        <v>588</v>
      </c>
      <c r="E742" s="251">
        <v>891.66669999999999</v>
      </c>
      <c r="F742" s="252">
        <v>12</v>
      </c>
      <c r="G742" s="251">
        <v>10700</v>
      </c>
      <c r="H742" s="251">
        <v>7056</v>
      </c>
      <c r="I742" s="251">
        <v>3644</v>
      </c>
      <c r="J742" s="251">
        <v>4</v>
      </c>
      <c r="K742" s="251" t="s">
        <v>1358</v>
      </c>
      <c r="L742" s="251">
        <v>12</v>
      </c>
    </row>
    <row r="743" spans="1:12">
      <c r="A743" s="251">
        <v>701</v>
      </c>
      <c r="B743" s="252" t="s">
        <v>993</v>
      </c>
      <c r="C743" s="251" t="s">
        <v>3100</v>
      </c>
      <c r="D743" s="251">
        <v>383</v>
      </c>
      <c r="E743" s="251">
        <v>675</v>
      </c>
      <c r="F743" s="252">
        <v>12</v>
      </c>
      <c r="G743" s="251">
        <v>8100</v>
      </c>
      <c r="H743" s="251">
        <v>4596</v>
      </c>
      <c r="I743" s="251">
        <v>3504</v>
      </c>
      <c r="J743" s="251">
        <v>3</v>
      </c>
      <c r="K743" s="251" t="s">
        <v>1358</v>
      </c>
      <c r="L743" s="251">
        <v>12</v>
      </c>
    </row>
    <row r="744" spans="1:12">
      <c r="A744" s="251">
        <v>705</v>
      </c>
      <c r="B744" s="252" t="s">
        <v>995</v>
      </c>
      <c r="C744" s="251" t="s">
        <v>3434</v>
      </c>
      <c r="D744" s="251">
        <v>484</v>
      </c>
      <c r="E744" s="251">
        <v>645</v>
      </c>
      <c r="F744" s="252">
        <v>12</v>
      </c>
      <c r="G744" s="251">
        <v>7740</v>
      </c>
      <c r="H744" s="251">
        <v>5808</v>
      </c>
      <c r="I744" s="251">
        <v>1932</v>
      </c>
      <c r="J744" s="251">
        <v>8</v>
      </c>
      <c r="K744" s="251" t="s">
        <v>1358</v>
      </c>
      <c r="L744" s="251">
        <v>12</v>
      </c>
    </row>
    <row r="745" spans="1:12">
      <c r="A745" s="251">
        <v>717</v>
      </c>
      <c r="B745" s="252" t="s">
        <v>3797</v>
      </c>
      <c r="C745" s="251" t="s">
        <v>4049</v>
      </c>
      <c r="D745" s="251">
        <v>1296</v>
      </c>
      <c r="E745" s="251">
        <v>550</v>
      </c>
      <c r="F745" s="252">
        <v>12</v>
      </c>
      <c r="G745" s="251">
        <v>6600</v>
      </c>
      <c r="H745" s="251">
        <v>15552</v>
      </c>
      <c r="I745" s="251">
        <v>-8952</v>
      </c>
      <c r="J745" s="251">
        <v>10</v>
      </c>
      <c r="K745" s="251" t="s">
        <v>1358</v>
      </c>
      <c r="L745" s="251">
        <v>12</v>
      </c>
    </row>
    <row r="746" spans="1:12">
      <c r="A746" s="251">
        <v>747</v>
      </c>
      <c r="B746" s="252" t="s">
        <v>950</v>
      </c>
      <c r="C746" s="251" t="s">
        <v>3244</v>
      </c>
      <c r="D746" s="251">
        <v>192</v>
      </c>
      <c r="E746" s="251">
        <v>350</v>
      </c>
      <c r="F746" s="252">
        <v>12</v>
      </c>
      <c r="G746" s="251">
        <v>4200</v>
      </c>
      <c r="H746" s="251">
        <v>2304</v>
      </c>
      <c r="I746" s="251">
        <v>1896</v>
      </c>
      <c r="J746" s="251">
        <v>7</v>
      </c>
      <c r="K746" s="251" t="s">
        <v>1358</v>
      </c>
      <c r="L746" s="251">
        <v>12</v>
      </c>
    </row>
    <row r="747" spans="1:12">
      <c r="A747" s="251">
        <v>773</v>
      </c>
      <c r="B747" s="252" t="s">
        <v>676</v>
      </c>
      <c r="C747" s="251" t="s">
        <v>3975</v>
      </c>
      <c r="D747" s="251">
        <v>72</v>
      </c>
      <c r="E747" s="251">
        <v>236.58330000000001</v>
      </c>
      <c r="F747" s="252">
        <v>12</v>
      </c>
      <c r="G747" s="251">
        <v>2839</v>
      </c>
      <c r="H747" s="251">
        <v>864</v>
      </c>
      <c r="I747" s="251">
        <v>1975</v>
      </c>
      <c r="J747" s="251">
        <v>12</v>
      </c>
      <c r="K747" s="251" t="s">
        <v>1358</v>
      </c>
      <c r="L747" s="251">
        <v>12</v>
      </c>
    </row>
    <row r="748" spans="1:12">
      <c r="A748" s="251">
        <v>862</v>
      </c>
      <c r="B748" s="252" t="s">
        <v>3949</v>
      </c>
      <c r="C748" s="251" t="s">
        <v>4050</v>
      </c>
      <c r="D748" s="251">
        <v>512</v>
      </c>
      <c r="E748" s="251">
        <v>0</v>
      </c>
      <c r="F748" s="252">
        <v>12</v>
      </c>
      <c r="G748" s="251">
        <v>0</v>
      </c>
      <c r="H748" s="251">
        <v>6144</v>
      </c>
      <c r="I748" s="251">
        <v>-6144</v>
      </c>
      <c r="J748" s="251">
        <v>5</v>
      </c>
      <c r="K748" s="251" t="s">
        <v>1358</v>
      </c>
      <c r="L748" s="251">
        <v>12</v>
      </c>
    </row>
    <row r="749" spans="1:12">
      <c r="A749" s="251">
        <v>863</v>
      </c>
      <c r="B749" s="252" t="s">
        <v>394</v>
      </c>
      <c r="C749" s="251" t="s">
        <v>3813</v>
      </c>
      <c r="D749" s="251">
        <v>1520</v>
      </c>
      <c r="E749" s="251">
        <v>0</v>
      </c>
      <c r="F749" s="252">
        <v>12</v>
      </c>
      <c r="G749" s="251">
        <v>0</v>
      </c>
      <c r="H749" s="251">
        <v>18240</v>
      </c>
      <c r="I749" s="251">
        <v>-18240</v>
      </c>
      <c r="J749" s="251">
        <v>1</v>
      </c>
      <c r="K749" s="251" t="s">
        <v>1358</v>
      </c>
      <c r="L749" s="251">
        <v>12</v>
      </c>
    </row>
    <row r="750" spans="1:12">
      <c r="A750" s="251">
        <v>558</v>
      </c>
      <c r="B750" s="252" t="s">
        <v>2842</v>
      </c>
      <c r="C750" s="251" t="s">
        <v>3484</v>
      </c>
      <c r="D750" s="251">
        <v>1252</v>
      </c>
      <c r="E750" s="251">
        <v>2805.4544999999998</v>
      </c>
      <c r="F750" s="252">
        <v>11</v>
      </c>
      <c r="G750" s="251">
        <v>30860</v>
      </c>
      <c r="H750" s="251">
        <v>13772</v>
      </c>
      <c r="I750" s="251">
        <v>17088</v>
      </c>
      <c r="J750" s="251">
        <v>3</v>
      </c>
      <c r="K750" s="251" t="s">
        <v>1358</v>
      </c>
      <c r="L750" s="251">
        <v>11</v>
      </c>
    </row>
    <row r="751" spans="1:12">
      <c r="A751" s="251">
        <v>673</v>
      </c>
      <c r="B751" s="252" t="s">
        <v>1006</v>
      </c>
      <c r="C751" s="251" t="s">
        <v>3389</v>
      </c>
      <c r="D751" s="251">
        <v>515</v>
      </c>
      <c r="E751" s="251">
        <v>1100</v>
      </c>
      <c r="F751" s="252">
        <v>11</v>
      </c>
      <c r="G751" s="251">
        <v>12100</v>
      </c>
      <c r="H751" s="251">
        <v>5665</v>
      </c>
      <c r="I751" s="251">
        <v>6435</v>
      </c>
      <c r="J751" s="251">
        <v>2</v>
      </c>
      <c r="K751" s="251" t="s">
        <v>1358</v>
      </c>
      <c r="L751" s="251">
        <v>11</v>
      </c>
    </row>
    <row r="752" spans="1:12">
      <c r="A752" s="251">
        <v>716</v>
      </c>
      <c r="B752" s="252" t="s">
        <v>551</v>
      </c>
      <c r="C752" s="251" t="s">
        <v>3342</v>
      </c>
      <c r="D752" s="251">
        <v>447</v>
      </c>
      <c r="E752" s="251">
        <v>611.81820000000005</v>
      </c>
      <c r="F752" s="252">
        <v>11</v>
      </c>
      <c r="G752" s="251">
        <v>6730</v>
      </c>
      <c r="H752" s="251">
        <v>4917</v>
      </c>
      <c r="I752" s="251">
        <v>1813</v>
      </c>
      <c r="J752" s="251">
        <v>4</v>
      </c>
      <c r="K752" s="251" t="s">
        <v>1358</v>
      </c>
      <c r="L752" s="251">
        <v>11</v>
      </c>
    </row>
    <row r="753" spans="1:12">
      <c r="A753" s="251">
        <v>785</v>
      </c>
      <c r="B753" s="252" t="s">
        <v>457</v>
      </c>
      <c r="C753" s="251" t="s">
        <v>3670</v>
      </c>
      <c r="D753" s="251">
        <v>117</v>
      </c>
      <c r="E753" s="251">
        <v>182.0909</v>
      </c>
      <c r="F753" s="252">
        <v>11</v>
      </c>
      <c r="G753" s="251">
        <v>2003</v>
      </c>
      <c r="H753" s="251">
        <v>1287</v>
      </c>
      <c r="I753" s="251">
        <v>716</v>
      </c>
      <c r="J753" s="251">
        <v>10</v>
      </c>
      <c r="K753" s="251" t="s">
        <v>1358</v>
      </c>
      <c r="L753" s="251">
        <v>11</v>
      </c>
    </row>
    <row r="754" spans="1:12">
      <c r="A754" s="251">
        <v>625</v>
      </c>
      <c r="B754" s="252" t="s">
        <v>3746</v>
      </c>
      <c r="C754" s="251" t="s">
        <v>3852</v>
      </c>
      <c r="D754" s="251">
        <v>1246</v>
      </c>
      <c r="E754" s="251">
        <v>1750</v>
      </c>
      <c r="F754" s="252">
        <v>10</v>
      </c>
      <c r="G754" s="251">
        <v>17500</v>
      </c>
      <c r="H754" s="251">
        <v>12460</v>
      </c>
      <c r="I754" s="251">
        <v>5040</v>
      </c>
      <c r="J754" s="251">
        <v>1</v>
      </c>
      <c r="K754" s="251" t="s">
        <v>1358</v>
      </c>
      <c r="L754" s="251">
        <v>10</v>
      </c>
    </row>
    <row r="755" spans="1:12">
      <c r="A755" s="251">
        <v>722</v>
      </c>
      <c r="B755" s="252" t="s">
        <v>2751</v>
      </c>
      <c r="C755" s="251" t="s">
        <v>3496</v>
      </c>
      <c r="D755" s="251">
        <v>302</v>
      </c>
      <c r="E755" s="251">
        <v>610</v>
      </c>
      <c r="F755" s="252">
        <v>10</v>
      </c>
      <c r="G755" s="251">
        <v>6100</v>
      </c>
      <c r="H755" s="251">
        <v>3020</v>
      </c>
      <c r="I755" s="251">
        <v>3080</v>
      </c>
      <c r="J755" s="251">
        <v>1</v>
      </c>
      <c r="K755" s="251" t="s">
        <v>1358</v>
      </c>
      <c r="L755" s="251">
        <v>10</v>
      </c>
    </row>
    <row r="756" spans="1:12">
      <c r="A756" s="251">
        <v>734</v>
      </c>
      <c r="B756" s="252" t="s">
        <v>898</v>
      </c>
      <c r="C756" s="251" t="s">
        <v>3554</v>
      </c>
      <c r="D756" s="251">
        <v>290</v>
      </c>
      <c r="E756" s="251">
        <v>501</v>
      </c>
      <c r="F756" s="252">
        <v>10</v>
      </c>
      <c r="G756" s="251">
        <v>5010</v>
      </c>
      <c r="H756" s="251">
        <v>2900</v>
      </c>
      <c r="I756" s="251">
        <v>2110</v>
      </c>
      <c r="J756" s="251">
        <v>1</v>
      </c>
      <c r="K756" s="251" t="s">
        <v>1358</v>
      </c>
      <c r="L756" s="251">
        <v>10</v>
      </c>
    </row>
    <row r="757" spans="1:12">
      <c r="A757" s="251">
        <v>765</v>
      </c>
      <c r="B757" s="252" t="s">
        <v>2801</v>
      </c>
      <c r="C757" s="251" t="s">
        <v>3355</v>
      </c>
      <c r="D757" s="251">
        <v>210</v>
      </c>
      <c r="E757" s="251">
        <v>309</v>
      </c>
      <c r="F757" s="252">
        <v>10</v>
      </c>
      <c r="G757" s="251">
        <v>3090</v>
      </c>
      <c r="H757" s="251">
        <v>2100</v>
      </c>
      <c r="I757" s="251">
        <v>990</v>
      </c>
      <c r="J757" s="251">
        <v>8</v>
      </c>
      <c r="K757" s="251" t="s">
        <v>1358</v>
      </c>
      <c r="L757" s="251">
        <v>10</v>
      </c>
    </row>
    <row r="758" spans="1:12">
      <c r="A758" s="251">
        <v>775</v>
      </c>
      <c r="B758" s="252" t="s">
        <v>3699</v>
      </c>
      <c r="C758" s="251" t="s">
        <v>4051</v>
      </c>
      <c r="D758" s="251">
        <v>180</v>
      </c>
      <c r="E758" s="251">
        <v>264</v>
      </c>
      <c r="F758" s="252">
        <v>10</v>
      </c>
      <c r="G758" s="251">
        <v>2640</v>
      </c>
      <c r="H758" s="251">
        <v>1800</v>
      </c>
      <c r="I758" s="251">
        <v>840</v>
      </c>
      <c r="J758" s="251">
        <v>7</v>
      </c>
      <c r="K758" s="251" t="s">
        <v>1358</v>
      </c>
      <c r="L758" s="251">
        <v>10</v>
      </c>
    </row>
    <row r="759" spans="1:12">
      <c r="A759" s="251">
        <v>781</v>
      </c>
      <c r="B759" s="252" t="s">
        <v>804</v>
      </c>
      <c r="C759" s="251" t="s">
        <v>3637</v>
      </c>
      <c r="D759" s="251">
        <v>126</v>
      </c>
      <c r="E759" s="251">
        <v>213</v>
      </c>
      <c r="F759" s="252">
        <v>10</v>
      </c>
      <c r="G759" s="251">
        <v>2130</v>
      </c>
      <c r="H759" s="251">
        <v>1260</v>
      </c>
      <c r="I759" s="251">
        <v>870</v>
      </c>
      <c r="J759" s="251">
        <v>1</v>
      </c>
      <c r="K759" s="251" t="s">
        <v>1358</v>
      </c>
      <c r="L759" s="251">
        <v>10</v>
      </c>
    </row>
    <row r="760" spans="1:12">
      <c r="A760" s="251">
        <v>805</v>
      </c>
      <c r="B760" s="252" t="s">
        <v>799</v>
      </c>
      <c r="C760" s="251" t="s">
        <v>3524</v>
      </c>
      <c r="D760" s="251">
        <v>87</v>
      </c>
      <c r="E760" s="251">
        <v>150</v>
      </c>
      <c r="F760" s="252">
        <v>10</v>
      </c>
      <c r="G760" s="251">
        <v>1500</v>
      </c>
      <c r="H760" s="251">
        <v>870</v>
      </c>
      <c r="I760" s="251">
        <v>630</v>
      </c>
      <c r="J760" s="251">
        <v>1</v>
      </c>
      <c r="K760" s="251" t="s">
        <v>1358</v>
      </c>
      <c r="L760" s="251">
        <v>10</v>
      </c>
    </row>
    <row r="761" spans="1:12">
      <c r="A761" s="251">
        <v>671</v>
      </c>
      <c r="B761" s="252" t="s">
        <v>4052</v>
      </c>
      <c r="C761" s="251" t="s">
        <v>4048</v>
      </c>
      <c r="D761" s="251">
        <v>800</v>
      </c>
      <c r="E761" s="251">
        <v>1360</v>
      </c>
      <c r="F761" s="252">
        <v>9</v>
      </c>
      <c r="G761" s="251">
        <v>12240</v>
      </c>
      <c r="H761" s="251">
        <v>7200</v>
      </c>
      <c r="I761" s="251">
        <v>5040</v>
      </c>
      <c r="J761" s="251">
        <v>1</v>
      </c>
      <c r="K761" s="251" t="s">
        <v>1358</v>
      </c>
      <c r="L761" s="251">
        <v>9</v>
      </c>
    </row>
    <row r="762" spans="1:12">
      <c r="A762" s="251">
        <v>748</v>
      </c>
      <c r="B762" s="252" t="s">
        <v>510</v>
      </c>
      <c r="C762" s="251" t="s">
        <v>3531</v>
      </c>
      <c r="D762" s="251">
        <v>226</v>
      </c>
      <c r="E762" s="251">
        <v>442.44439999999997</v>
      </c>
      <c r="F762" s="252">
        <v>9</v>
      </c>
      <c r="G762" s="251">
        <v>3982</v>
      </c>
      <c r="H762" s="251">
        <v>2034</v>
      </c>
      <c r="I762" s="251">
        <v>1948</v>
      </c>
      <c r="J762" s="251">
        <v>4</v>
      </c>
      <c r="K762" s="251" t="s">
        <v>1358</v>
      </c>
      <c r="L762" s="251">
        <v>9</v>
      </c>
    </row>
    <row r="763" spans="1:12">
      <c r="A763" s="251">
        <v>750</v>
      </c>
      <c r="B763" s="252" t="s">
        <v>856</v>
      </c>
      <c r="C763" s="251" t="s">
        <v>3581</v>
      </c>
      <c r="D763" s="251">
        <v>254</v>
      </c>
      <c r="E763" s="251">
        <v>429.33330000000001</v>
      </c>
      <c r="F763" s="252">
        <v>9</v>
      </c>
      <c r="G763" s="251">
        <v>3864</v>
      </c>
      <c r="H763" s="251">
        <v>2286</v>
      </c>
      <c r="I763" s="251">
        <v>1578</v>
      </c>
      <c r="J763" s="251">
        <v>8</v>
      </c>
      <c r="K763" s="251" t="s">
        <v>1358</v>
      </c>
      <c r="L763" s="251">
        <v>9</v>
      </c>
    </row>
    <row r="764" spans="1:12">
      <c r="A764" s="251">
        <v>783</v>
      </c>
      <c r="B764" s="252" t="s">
        <v>874</v>
      </c>
      <c r="C764" s="251" t="s">
        <v>3317</v>
      </c>
      <c r="D764" s="251">
        <v>0</v>
      </c>
      <c r="E764" s="251">
        <v>230</v>
      </c>
      <c r="F764" s="252">
        <v>9</v>
      </c>
      <c r="G764" s="251">
        <v>2070</v>
      </c>
      <c r="H764" s="251">
        <v>0</v>
      </c>
      <c r="I764" s="251">
        <v>2070</v>
      </c>
      <c r="J764" s="251">
        <v>7</v>
      </c>
      <c r="K764" s="251" t="s">
        <v>1358</v>
      </c>
      <c r="L764" s="251">
        <v>9</v>
      </c>
    </row>
    <row r="765" spans="1:12">
      <c r="A765" s="251">
        <v>820</v>
      </c>
      <c r="B765" s="252" t="s">
        <v>812</v>
      </c>
      <c r="C765" s="251" t="s">
        <v>3604</v>
      </c>
      <c r="D765" s="251">
        <v>84</v>
      </c>
      <c r="E765" s="251">
        <v>137.77780000000001</v>
      </c>
      <c r="F765" s="252">
        <v>9</v>
      </c>
      <c r="G765" s="251">
        <v>1240</v>
      </c>
      <c r="H765" s="251">
        <v>756</v>
      </c>
      <c r="I765" s="251">
        <v>484</v>
      </c>
      <c r="J765" s="251">
        <v>4</v>
      </c>
      <c r="K765" s="251" t="s">
        <v>1358</v>
      </c>
      <c r="L765" s="251">
        <v>9</v>
      </c>
    </row>
    <row r="766" spans="1:12">
      <c r="A766" s="251">
        <v>538</v>
      </c>
      <c r="B766" s="252" t="s">
        <v>2841</v>
      </c>
      <c r="C766" s="251" t="s">
        <v>3409</v>
      </c>
      <c r="D766" s="251">
        <v>2158</v>
      </c>
      <c r="E766" s="251">
        <v>4529.625</v>
      </c>
      <c r="F766" s="252">
        <v>8</v>
      </c>
      <c r="G766" s="251">
        <v>36237</v>
      </c>
      <c r="H766" s="251">
        <v>17264</v>
      </c>
      <c r="I766" s="251">
        <v>18973</v>
      </c>
      <c r="J766" s="251">
        <v>8</v>
      </c>
      <c r="K766" s="251" t="s">
        <v>1358</v>
      </c>
      <c r="L766" s="251">
        <v>8</v>
      </c>
    </row>
    <row r="767" spans="1:12">
      <c r="A767" s="251">
        <v>593</v>
      </c>
      <c r="B767" s="252" t="s">
        <v>4053</v>
      </c>
      <c r="C767" s="251" t="s">
        <v>4054</v>
      </c>
      <c r="D767" s="251">
        <v>2073</v>
      </c>
      <c r="E767" s="251">
        <v>2954.25</v>
      </c>
      <c r="F767" s="252">
        <v>8</v>
      </c>
      <c r="G767" s="251">
        <v>23634</v>
      </c>
      <c r="H767" s="251">
        <v>16584</v>
      </c>
      <c r="I767" s="251">
        <v>7050</v>
      </c>
      <c r="J767" s="251">
        <v>3</v>
      </c>
      <c r="K767" s="251" t="s">
        <v>1358</v>
      </c>
      <c r="L767" s="251">
        <v>8</v>
      </c>
    </row>
    <row r="768" spans="1:12">
      <c r="A768" s="251">
        <v>709</v>
      </c>
      <c r="B768" s="252" t="s">
        <v>633</v>
      </c>
      <c r="C768" s="251" t="s">
        <v>3398</v>
      </c>
      <c r="D768" s="251">
        <v>387</v>
      </c>
      <c r="E768" s="251">
        <v>939.875</v>
      </c>
      <c r="F768" s="252">
        <v>8</v>
      </c>
      <c r="G768" s="251">
        <v>7519</v>
      </c>
      <c r="H768" s="251">
        <v>3096</v>
      </c>
      <c r="I768" s="251">
        <v>4423</v>
      </c>
      <c r="J768" s="251">
        <v>6</v>
      </c>
      <c r="K768" s="251" t="s">
        <v>1358</v>
      </c>
      <c r="L768" s="251">
        <v>8</v>
      </c>
    </row>
    <row r="769" spans="1:12">
      <c r="A769" s="251">
        <v>741</v>
      </c>
      <c r="B769" s="252" t="s">
        <v>909</v>
      </c>
      <c r="C769" s="251" t="s">
        <v>3609</v>
      </c>
      <c r="D769" s="251">
        <v>431</v>
      </c>
      <c r="E769" s="251">
        <v>560</v>
      </c>
      <c r="F769" s="252">
        <v>8</v>
      </c>
      <c r="G769" s="251">
        <v>4480</v>
      </c>
      <c r="H769" s="251">
        <v>3448</v>
      </c>
      <c r="I769" s="251">
        <v>1032</v>
      </c>
      <c r="J769" s="251">
        <v>2</v>
      </c>
      <c r="K769" s="251" t="s">
        <v>1358</v>
      </c>
      <c r="L769" s="251">
        <v>8</v>
      </c>
    </row>
    <row r="770" spans="1:12">
      <c r="A770" s="251">
        <v>776</v>
      </c>
      <c r="B770" s="252" t="s">
        <v>1300</v>
      </c>
      <c r="C770" s="251" t="s">
        <v>3376</v>
      </c>
      <c r="D770" s="251">
        <v>188</v>
      </c>
      <c r="E770" s="251">
        <v>324</v>
      </c>
      <c r="F770" s="252">
        <v>8</v>
      </c>
      <c r="G770" s="251">
        <v>2592</v>
      </c>
      <c r="H770" s="251">
        <v>1504</v>
      </c>
      <c r="I770" s="251">
        <v>1088</v>
      </c>
      <c r="J770" s="251">
        <v>6</v>
      </c>
      <c r="K770" s="251" t="s">
        <v>1358</v>
      </c>
      <c r="L770" s="251">
        <v>8</v>
      </c>
    </row>
    <row r="771" spans="1:12">
      <c r="A771" s="251">
        <v>782</v>
      </c>
      <c r="B771" s="252" t="s">
        <v>590</v>
      </c>
      <c r="C771" s="251" t="s">
        <v>3648</v>
      </c>
      <c r="D771" s="251">
        <v>142</v>
      </c>
      <c r="E771" s="251">
        <v>261.5</v>
      </c>
      <c r="F771" s="252">
        <v>8</v>
      </c>
      <c r="G771" s="251">
        <v>2092</v>
      </c>
      <c r="H771" s="251">
        <v>1136</v>
      </c>
      <c r="I771" s="251">
        <v>956</v>
      </c>
      <c r="J771" s="251">
        <v>3</v>
      </c>
      <c r="K771" s="251" t="s">
        <v>1358</v>
      </c>
      <c r="L771" s="251">
        <v>8</v>
      </c>
    </row>
    <row r="772" spans="1:12">
      <c r="A772" s="251">
        <v>797</v>
      </c>
      <c r="B772" s="252" t="s">
        <v>617</v>
      </c>
      <c r="C772" s="251" t="s">
        <v>3632</v>
      </c>
      <c r="D772" s="251">
        <v>169</v>
      </c>
      <c r="E772" s="251">
        <v>218.5</v>
      </c>
      <c r="F772" s="252">
        <v>8</v>
      </c>
      <c r="G772" s="251">
        <v>1748</v>
      </c>
      <c r="H772" s="251">
        <v>1352</v>
      </c>
      <c r="I772" s="251">
        <v>396</v>
      </c>
      <c r="J772" s="251">
        <v>6</v>
      </c>
      <c r="K772" s="251" t="s">
        <v>1358</v>
      </c>
      <c r="L772" s="251">
        <v>8</v>
      </c>
    </row>
    <row r="773" spans="1:12">
      <c r="A773" s="251">
        <v>830</v>
      </c>
      <c r="B773" s="252" t="s">
        <v>3895</v>
      </c>
      <c r="C773" s="251" t="s">
        <v>4055</v>
      </c>
      <c r="D773" s="251">
        <v>221</v>
      </c>
      <c r="E773" s="251">
        <v>116.25</v>
      </c>
      <c r="F773" s="252">
        <v>8</v>
      </c>
      <c r="G773" s="251">
        <v>930</v>
      </c>
      <c r="H773" s="251">
        <v>1768</v>
      </c>
      <c r="I773" s="251">
        <v>-838</v>
      </c>
      <c r="J773" s="251">
        <v>2</v>
      </c>
      <c r="K773" s="251" t="s">
        <v>1358</v>
      </c>
      <c r="L773" s="251">
        <v>8</v>
      </c>
    </row>
    <row r="774" spans="1:12">
      <c r="A774" s="251">
        <v>839</v>
      </c>
      <c r="B774" s="252" t="s">
        <v>3897</v>
      </c>
      <c r="C774" s="251" t="s">
        <v>4056</v>
      </c>
      <c r="D774" s="251">
        <v>159</v>
      </c>
      <c r="E774" s="251">
        <v>90.25</v>
      </c>
      <c r="F774" s="252">
        <v>8</v>
      </c>
      <c r="G774" s="251">
        <v>722</v>
      </c>
      <c r="H774" s="251">
        <v>1272</v>
      </c>
      <c r="I774" s="251">
        <v>-550</v>
      </c>
      <c r="J774" s="251">
        <v>2</v>
      </c>
      <c r="K774" s="251" t="s">
        <v>1358</v>
      </c>
      <c r="L774" s="251">
        <v>8</v>
      </c>
    </row>
    <row r="775" spans="1:12">
      <c r="A775" s="251">
        <v>843</v>
      </c>
      <c r="B775" s="252" t="s">
        <v>3896</v>
      </c>
      <c r="C775" s="251" t="s">
        <v>4057</v>
      </c>
      <c r="D775" s="251">
        <v>135</v>
      </c>
      <c r="E775" s="251">
        <v>77.25</v>
      </c>
      <c r="F775" s="252">
        <v>8</v>
      </c>
      <c r="G775" s="251">
        <v>618</v>
      </c>
      <c r="H775" s="251">
        <v>1080</v>
      </c>
      <c r="I775" s="251">
        <v>-462</v>
      </c>
      <c r="J775" s="251">
        <v>2</v>
      </c>
      <c r="K775" s="251" t="s">
        <v>1358</v>
      </c>
      <c r="L775" s="251">
        <v>8</v>
      </c>
    </row>
    <row r="776" spans="1:12">
      <c r="A776" s="251">
        <v>565</v>
      </c>
      <c r="B776" s="252" t="s">
        <v>3408</v>
      </c>
      <c r="C776" s="251" t="s">
        <v>3409</v>
      </c>
      <c r="D776" s="251">
        <v>2079</v>
      </c>
      <c r="E776" s="251">
        <v>4276</v>
      </c>
      <c r="F776" s="252">
        <v>7</v>
      </c>
      <c r="G776" s="251">
        <v>29932</v>
      </c>
      <c r="H776" s="251">
        <v>14553</v>
      </c>
      <c r="I776" s="251">
        <v>15379</v>
      </c>
      <c r="J776" s="251">
        <v>6</v>
      </c>
      <c r="K776" s="251" t="s">
        <v>1358</v>
      </c>
      <c r="L776" s="251">
        <v>7</v>
      </c>
    </row>
    <row r="777" spans="1:12">
      <c r="A777" s="251">
        <v>725</v>
      </c>
      <c r="B777" s="252" t="s">
        <v>746</v>
      </c>
      <c r="C777" s="251" t="s">
        <v>3466</v>
      </c>
      <c r="D777" s="251">
        <v>296</v>
      </c>
      <c r="E777" s="251">
        <v>864</v>
      </c>
      <c r="F777" s="252">
        <v>7</v>
      </c>
      <c r="G777" s="251">
        <v>6048</v>
      </c>
      <c r="H777" s="251">
        <v>2072</v>
      </c>
      <c r="I777" s="251">
        <v>3976</v>
      </c>
      <c r="J777" s="251">
        <v>5</v>
      </c>
      <c r="K777" s="251" t="s">
        <v>1358</v>
      </c>
      <c r="L777" s="251">
        <v>7</v>
      </c>
    </row>
    <row r="778" spans="1:12">
      <c r="A778" s="251">
        <v>731</v>
      </c>
      <c r="B778" s="252" t="s">
        <v>991</v>
      </c>
      <c r="C778" s="251" t="s">
        <v>3148</v>
      </c>
      <c r="D778" s="251">
        <v>428</v>
      </c>
      <c r="E778" s="251">
        <v>748</v>
      </c>
      <c r="F778" s="252">
        <v>7</v>
      </c>
      <c r="G778" s="251">
        <v>5236</v>
      </c>
      <c r="H778" s="251">
        <v>2996</v>
      </c>
      <c r="I778" s="251">
        <v>2240</v>
      </c>
      <c r="J778" s="251">
        <v>7</v>
      </c>
      <c r="K778" s="251" t="s">
        <v>1358</v>
      </c>
      <c r="L778" s="251">
        <v>7</v>
      </c>
    </row>
    <row r="779" spans="1:12">
      <c r="A779" s="251">
        <v>793</v>
      </c>
      <c r="B779" s="252" t="s">
        <v>3623</v>
      </c>
      <c r="C779" s="251" t="s">
        <v>3624</v>
      </c>
      <c r="D779" s="251">
        <v>128</v>
      </c>
      <c r="E779" s="251">
        <v>253</v>
      </c>
      <c r="F779" s="252">
        <v>7</v>
      </c>
      <c r="G779" s="251">
        <v>1771</v>
      </c>
      <c r="H779" s="251">
        <v>896</v>
      </c>
      <c r="I779" s="251">
        <v>875</v>
      </c>
      <c r="J779" s="251">
        <v>4</v>
      </c>
      <c r="K779" s="251" t="s">
        <v>1358</v>
      </c>
      <c r="L779" s="251">
        <v>7</v>
      </c>
    </row>
    <row r="780" spans="1:12">
      <c r="A780" s="251">
        <v>808</v>
      </c>
      <c r="B780" s="252" t="s">
        <v>822</v>
      </c>
      <c r="C780" s="251" t="s">
        <v>3636</v>
      </c>
      <c r="D780" s="251">
        <v>173</v>
      </c>
      <c r="E780" s="251">
        <v>210.8571</v>
      </c>
      <c r="F780" s="252">
        <v>7</v>
      </c>
      <c r="G780" s="251">
        <v>1476</v>
      </c>
      <c r="H780" s="251">
        <v>1211</v>
      </c>
      <c r="I780" s="251">
        <v>265</v>
      </c>
      <c r="J780" s="251">
        <v>5</v>
      </c>
      <c r="K780" s="251" t="s">
        <v>1358</v>
      </c>
      <c r="L780" s="251">
        <v>7</v>
      </c>
    </row>
    <row r="781" spans="1:12">
      <c r="A781" s="251">
        <v>823</v>
      </c>
      <c r="B781" s="252" t="s">
        <v>828</v>
      </c>
      <c r="C781" s="251" t="s">
        <v>3860</v>
      </c>
      <c r="D781" s="251">
        <v>105</v>
      </c>
      <c r="E781" s="251">
        <v>160.28569999999999</v>
      </c>
      <c r="F781" s="252">
        <v>7</v>
      </c>
      <c r="G781" s="251">
        <v>1122</v>
      </c>
      <c r="H781" s="251">
        <v>735</v>
      </c>
      <c r="I781" s="251">
        <v>387</v>
      </c>
      <c r="J781" s="251">
        <v>6</v>
      </c>
      <c r="K781" s="251" t="s">
        <v>1358</v>
      </c>
      <c r="L781" s="251">
        <v>7</v>
      </c>
    </row>
    <row r="782" spans="1:12">
      <c r="A782" s="251">
        <v>829</v>
      </c>
      <c r="B782" s="252" t="s">
        <v>800</v>
      </c>
      <c r="C782" s="251" t="s">
        <v>3524</v>
      </c>
      <c r="D782" s="251">
        <v>87</v>
      </c>
      <c r="E782" s="251">
        <v>136.42859999999999</v>
      </c>
      <c r="F782" s="252">
        <v>7</v>
      </c>
      <c r="G782" s="251">
        <v>955</v>
      </c>
      <c r="H782" s="251">
        <v>609</v>
      </c>
      <c r="I782" s="251">
        <v>346</v>
      </c>
      <c r="J782" s="251">
        <v>3</v>
      </c>
      <c r="K782" s="251" t="s">
        <v>1358</v>
      </c>
      <c r="L782" s="251">
        <v>7</v>
      </c>
    </row>
    <row r="783" spans="1:12">
      <c r="A783" s="251">
        <v>728</v>
      </c>
      <c r="B783" s="252" t="s">
        <v>900</v>
      </c>
      <c r="C783" s="251" t="s">
        <v>4058</v>
      </c>
      <c r="D783" s="251">
        <v>280</v>
      </c>
      <c r="E783" s="251">
        <v>920</v>
      </c>
      <c r="F783" s="252">
        <v>6</v>
      </c>
      <c r="G783" s="251">
        <v>5520</v>
      </c>
      <c r="H783" s="251">
        <v>1680</v>
      </c>
      <c r="I783" s="251">
        <v>3840</v>
      </c>
      <c r="J783" s="251">
        <v>2</v>
      </c>
      <c r="K783" s="251" t="s">
        <v>1358</v>
      </c>
      <c r="L783" s="251">
        <v>6</v>
      </c>
    </row>
    <row r="784" spans="1:12">
      <c r="A784" s="251">
        <v>758</v>
      </c>
      <c r="B784" s="252" t="s">
        <v>2885</v>
      </c>
      <c r="C784" s="251" t="s">
        <v>3711</v>
      </c>
      <c r="D784" s="251">
        <v>241</v>
      </c>
      <c r="E784" s="251">
        <v>607</v>
      </c>
      <c r="F784" s="252">
        <v>6</v>
      </c>
      <c r="G784" s="251">
        <v>3642</v>
      </c>
      <c r="H784" s="251">
        <v>1446</v>
      </c>
      <c r="I784" s="251">
        <v>2196</v>
      </c>
      <c r="J784" s="251">
        <v>3</v>
      </c>
      <c r="K784" s="251" t="s">
        <v>1358</v>
      </c>
      <c r="L784" s="251">
        <v>6</v>
      </c>
    </row>
    <row r="785" spans="1:12">
      <c r="A785" s="251">
        <v>764</v>
      </c>
      <c r="B785" s="252" t="s">
        <v>896</v>
      </c>
      <c r="C785" s="251" t="s">
        <v>3554</v>
      </c>
      <c r="D785" s="251">
        <v>290</v>
      </c>
      <c r="E785" s="251">
        <v>520.83330000000001</v>
      </c>
      <c r="F785" s="252">
        <v>6</v>
      </c>
      <c r="G785" s="251">
        <v>3125</v>
      </c>
      <c r="H785" s="251">
        <v>1740</v>
      </c>
      <c r="I785" s="251">
        <v>1385</v>
      </c>
      <c r="J785" s="251">
        <v>2</v>
      </c>
      <c r="K785" s="251" t="s">
        <v>1358</v>
      </c>
      <c r="L785" s="251">
        <v>6</v>
      </c>
    </row>
    <row r="786" spans="1:12">
      <c r="A786" s="251">
        <v>779</v>
      </c>
      <c r="B786" s="252" t="s">
        <v>3702</v>
      </c>
      <c r="C786" s="251" t="s">
        <v>3703</v>
      </c>
      <c r="D786" s="251">
        <v>280</v>
      </c>
      <c r="E786" s="251">
        <v>368</v>
      </c>
      <c r="F786" s="252">
        <v>6</v>
      </c>
      <c r="G786" s="251">
        <v>2208</v>
      </c>
      <c r="H786" s="251">
        <v>1680</v>
      </c>
      <c r="I786" s="251">
        <v>528</v>
      </c>
      <c r="J786" s="251">
        <v>4</v>
      </c>
      <c r="K786" s="251" t="s">
        <v>1358</v>
      </c>
      <c r="L786" s="251">
        <v>6</v>
      </c>
    </row>
    <row r="787" spans="1:12">
      <c r="A787" s="251">
        <v>787</v>
      </c>
      <c r="B787" s="252" t="s">
        <v>572</v>
      </c>
      <c r="C787" s="251" t="s">
        <v>3444</v>
      </c>
      <c r="D787" s="251">
        <v>123</v>
      </c>
      <c r="E787" s="251">
        <v>330</v>
      </c>
      <c r="F787" s="252">
        <v>6</v>
      </c>
      <c r="G787" s="251">
        <v>1980</v>
      </c>
      <c r="H787" s="251">
        <v>738</v>
      </c>
      <c r="I787" s="251">
        <v>1242</v>
      </c>
      <c r="J787" s="251">
        <v>1</v>
      </c>
      <c r="K787" s="251" t="s">
        <v>1358</v>
      </c>
      <c r="L787" s="251">
        <v>6</v>
      </c>
    </row>
    <row r="788" spans="1:12">
      <c r="A788" s="251">
        <v>791</v>
      </c>
      <c r="B788" s="252" t="s">
        <v>442</v>
      </c>
      <c r="C788" s="251" t="s">
        <v>3712</v>
      </c>
      <c r="D788" s="251">
        <v>172</v>
      </c>
      <c r="E788" s="251">
        <v>309</v>
      </c>
      <c r="F788" s="252">
        <v>6</v>
      </c>
      <c r="G788" s="251">
        <v>1854</v>
      </c>
      <c r="H788" s="251">
        <v>1032</v>
      </c>
      <c r="I788" s="251">
        <v>822</v>
      </c>
      <c r="J788" s="251">
        <v>2</v>
      </c>
      <c r="K788" s="251" t="s">
        <v>1358</v>
      </c>
      <c r="L788" s="251">
        <v>6</v>
      </c>
    </row>
    <row r="789" spans="1:12">
      <c r="A789" s="251">
        <v>801</v>
      </c>
      <c r="B789" s="252" t="s">
        <v>954</v>
      </c>
      <c r="C789" s="251" t="s">
        <v>3572</v>
      </c>
      <c r="D789" s="251">
        <v>149</v>
      </c>
      <c r="E789" s="251">
        <v>273</v>
      </c>
      <c r="F789" s="252">
        <v>6</v>
      </c>
      <c r="G789" s="251">
        <v>1638</v>
      </c>
      <c r="H789" s="251">
        <v>894</v>
      </c>
      <c r="I789" s="251">
        <v>744</v>
      </c>
      <c r="J789" s="251">
        <v>6</v>
      </c>
      <c r="K789" s="251" t="s">
        <v>1358</v>
      </c>
      <c r="L789" s="251">
        <v>6</v>
      </c>
    </row>
    <row r="790" spans="1:12">
      <c r="A790" s="251">
        <v>802</v>
      </c>
      <c r="B790" s="252" t="s">
        <v>3697</v>
      </c>
      <c r="C790" s="251" t="s">
        <v>3698</v>
      </c>
      <c r="D790" s="251">
        <v>224</v>
      </c>
      <c r="E790" s="251">
        <v>270</v>
      </c>
      <c r="F790" s="252">
        <v>6</v>
      </c>
      <c r="G790" s="251">
        <v>1620</v>
      </c>
      <c r="H790" s="251">
        <v>1344</v>
      </c>
      <c r="I790" s="251">
        <v>276</v>
      </c>
      <c r="J790" s="251">
        <v>6</v>
      </c>
      <c r="K790" s="251" t="s">
        <v>1358</v>
      </c>
      <c r="L790" s="251">
        <v>6</v>
      </c>
    </row>
    <row r="791" spans="1:12">
      <c r="A791" s="251">
        <v>803</v>
      </c>
      <c r="B791" s="252" t="s">
        <v>878</v>
      </c>
      <c r="C791" s="251" t="s">
        <v>3340</v>
      </c>
      <c r="D791" s="251">
        <v>0</v>
      </c>
      <c r="E791" s="251">
        <v>265</v>
      </c>
      <c r="F791" s="252">
        <v>6</v>
      </c>
      <c r="G791" s="251">
        <v>1590</v>
      </c>
      <c r="H791" s="251">
        <v>0</v>
      </c>
      <c r="I791" s="251">
        <v>1590</v>
      </c>
      <c r="J791" s="251">
        <v>4</v>
      </c>
      <c r="K791" s="251" t="s">
        <v>1358</v>
      </c>
      <c r="L791" s="251">
        <v>6</v>
      </c>
    </row>
    <row r="792" spans="1:12">
      <c r="A792" s="251">
        <v>810</v>
      </c>
      <c r="B792" s="252" t="s">
        <v>616</v>
      </c>
      <c r="C792" s="251" t="s">
        <v>3632</v>
      </c>
      <c r="D792" s="251">
        <v>169</v>
      </c>
      <c r="E792" s="251">
        <v>238.66669999999999</v>
      </c>
      <c r="F792" s="252">
        <v>6</v>
      </c>
      <c r="G792" s="251">
        <v>1432</v>
      </c>
      <c r="H792" s="251">
        <v>1014</v>
      </c>
      <c r="I792" s="251">
        <v>418</v>
      </c>
      <c r="J792" s="251">
        <v>5</v>
      </c>
      <c r="K792" s="251" t="s">
        <v>1358</v>
      </c>
      <c r="L792" s="251">
        <v>6</v>
      </c>
    </row>
    <row r="793" spans="1:12">
      <c r="A793" s="251">
        <v>819</v>
      </c>
      <c r="B793" s="252" t="s">
        <v>586</v>
      </c>
      <c r="C793" s="251" t="s">
        <v>3307</v>
      </c>
      <c r="D793" s="251">
        <v>118</v>
      </c>
      <c r="E793" s="251">
        <v>210</v>
      </c>
      <c r="F793" s="252">
        <v>6</v>
      </c>
      <c r="G793" s="251">
        <v>1260</v>
      </c>
      <c r="H793" s="251">
        <v>708</v>
      </c>
      <c r="I793" s="251">
        <v>552</v>
      </c>
      <c r="J793" s="251">
        <v>4</v>
      </c>
      <c r="K793" s="251" t="s">
        <v>1358</v>
      </c>
      <c r="L793" s="251">
        <v>6</v>
      </c>
    </row>
    <row r="794" spans="1:12">
      <c r="A794" s="251">
        <v>872</v>
      </c>
      <c r="B794" s="252" t="s">
        <v>3894</v>
      </c>
      <c r="C794" s="251" t="s">
        <v>4059</v>
      </c>
      <c r="D794" s="251">
        <v>126</v>
      </c>
      <c r="E794" s="251">
        <v>0</v>
      </c>
      <c r="F794" s="252">
        <v>6</v>
      </c>
      <c r="G794" s="251">
        <v>0</v>
      </c>
      <c r="H794" s="251">
        <v>756</v>
      </c>
      <c r="I794" s="251">
        <v>-756</v>
      </c>
      <c r="J794" s="251">
        <v>1</v>
      </c>
      <c r="K794" s="251" t="s">
        <v>1358</v>
      </c>
      <c r="L794" s="251">
        <v>6</v>
      </c>
    </row>
    <row r="795" spans="1:12">
      <c r="A795" s="251">
        <v>873</v>
      </c>
      <c r="B795" s="252" t="s">
        <v>3891</v>
      </c>
      <c r="C795" s="251" t="s">
        <v>4060</v>
      </c>
      <c r="D795" s="251">
        <v>73</v>
      </c>
      <c r="E795" s="251">
        <v>0</v>
      </c>
      <c r="F795" s="252">
        <v>6</v>
      </c>
      <c r="G795" s="251">
        <v>0</v>
      </c>
      <c r="H795" s="251">
        <v>438</v>
      </c>
      <c r="I795" s="251">
        <v>-438</v>
      </c>
      <c r="J795" s="251">
        <v>1</v>
      </c>
      <c r="K795" s="251" t="s">
        <v>1358</v>
      </c>
      <c r="L795" s="251">
        <v>6</v>
      </c>
    </row>
    <row r="796" spans="1:12">
      <c r="A796" s="251">
        <v>644</v>
      </c>
      <c r="B796" s="252" t="s">
        <v>381</v>
      </c>
      <c r="C796" s="251" t="s">
        <v>3512</v>
      </c>
      <c r="D796" s="251">
        <v>1482</v>
      </c>
      <c r="E796" s="251">
        <v>3185</v>
      </c>
      <c r="F796" s="252">
        <v>5</v>
      </c>
      <c r="G796" s="251">
        <v>15925</v>
      </c>
      <c r="H796" s="251">
        <v>7410</v>
      </c>
      <c r="I796" s="251">
        <v>8515</v>
      </c>
      <c r="J796" s="251">
        <v>1</v>
      </c>
      <c r="K796" s="251" t="s">
        <v>1358</v>
      </c>
      <c r="L796" s="251">
        <v>5</v>
      </c>
    </row>
    <row r="797" spans="1:12">
      <c r="A797" s="251">
        <v>700</v>
      </c>
      <c r="B797" s="252" t="s">
        <v>3836</v>
      </c>
      <c r="C797" s="251" t="s">
        <v>3837</v>
      </c>
      <c r="D797" s="251">
        <v>758</v>
      </c>
      <c r="E797" s="251">
        <v>1620</v>
      </c>
      <c r="F797" s="252">
        <v>5</v>
      </c>
      <c r="G797" s="251">
        <v>8100</v>
      </c>
      <c r="H797" s="251">
        <v>3790</v>
      </c>
      <c r="I797" s="251">
        <v>4310</v>
      </c>
      <c r="J797" s="251">
        <v>2</v>
      </c>
      <c r="K797" s="251" t="s">
        <v>1358</v>
      </c>
      <c r="L797" s="251">
        <v>5</v>
      </c>
    </row>
    <row r="798" spans="1:12">
      <c r="A798" s="251">
        <v>745</v>
      </c>
      <c r="B798" s="252" t="s">
        <v>3695</v>
      </c>
      <c r="C798" s="251" t="s">
        <v>3696</v>
      </c>
      <c r="D798" s="251">
        <v>701</v>
      </c>
      <c r="E798" s="251">
        <v>856</v>
      </c>
      <c r="F798" s="252">
        <v>5</v>
      </c>
      <c r="G798" s="251">
        <v>4280</v>
      </c>
      <c r="H798" s="251">
        <v>3505</v>
      </c>
      <c r="I798" s="251">
        <v>775</v>
      </c>
      <c r="J798" s="251">
        <v>5</v>
      </c>
      <c r="K798" s="251" t="s">
        <v>1358</v>
      </c>
      <c r="L798" s="251">
        <v>5</v>
      </c>
    </row>
    <row r="799" spans="1:12">
      <c r="A799" s="251">
        <v>760</v>
      </c>
      <c r="B799" s="252" t="s">
        <v>3903</v>
      </c>
      <c r="C799" s="251" t="s">
        <v>4061</v>
      </c>
      <c r="D799" s="251">
        <v>186</v>
      </c>
      <c r="E799" s="251">
        <v>698</v>
      </c>
      <c r="F799" s="252">
        <v>5</v>
      </c>
      <c r="G799" s="251">
        <v>3490</v>
      </c>
      <c r="H799" s="251">
        <v>930</v>
      </c>
      <c r="I799" s="251">
        <v>2560</v>
      </c>
      <c r="J799" s="251">
        <v>2</v>
      </c>
      <c r="K799" s="251" t="s">
        <v>1358</v>
      </c>
      <c r="L799" s="251">
        <v>5</v>
      </c>
    </row>
    <row r="800" spans="1:12">
      <c r="A800" s="251">
        <v>766</v>
      </c>
      <c r="B800" s="252" t="s">
        <v>999</v>
      </c>
      <c r="C800" s="251" t="s">
        <v>3434</v>
      </c>
      <c r="D800" s="251">
        <v>484</v>
      </c>
      <c r="E800" s="251">
        <v>618</v>
      </c>
      <c r="F800" s="252">
        <v>5</v>
      </c>
      <c r="G800" s="251">
        <v>3090</v>
      </c>
      <c r="H800" s="251">
        <v>2420</v>
      </c>
      <c r="I800" s="251">
        <v>670</v>
      </c>
      <c r="J800" s="251">
        <v>5</v>
      </c>
      <c r="K800" s="251" t="s">
        <v>1358</v>
      </c>
      <c r="L800" s="251">
        <v>5</v>
      </c>
    </row>
    <row r="801" spans="1:12">
      <c r="A801" s="251">
        <v>777</v>
      </c>
      <c r="B801" s="252" t="s">
        <v>3904</v>
      </c>
      <c r="C801" s="251" t="s">
        <v>4062</v>
      </c>
      <c r="D801" s="251">
        <v>281</v>
      </c>
      <c r="E801" s="251">
        <v>460</v>
      </c>
      <c r="F801" s="252">
        <v>5</v>
      </c>
      <c r="G801" s="251">
        <v>2300</v>
      </c>
      <c r="H801" s="251">
        <v>1405</v>
      </c>
      <c r="I801" s="251">
        <v>895</v>
      </c>
      <c r="J801" s="251">
        <v>2</v>
      </c>
      <c r="K801" s="251" t="s">
        <v>1358</v>
      </c>
      <c r="L801" s="251">
        <v>5</v>
      </c>
    </row>
    <row r="802" spans="1:12">
      <c r="A802" s="251">
        <v>795</v>
      </c>
      <c r="B802" s="252" t="s">
        <v>882</v>
      </c>
      <c r="C802" s="251" t="s">
        <v>3565</v>
      </c>
      <c r="D802" s="251">
        <v>0</v>
      </c>
      <c r="E802" s="251">
        <v>352</v>
      </c>
      <c r="F802" s="252">
        <v>5</v>
      </c>
      <c r="G802" s="251">
        <v>1760</v>
      </c>
      <c r="H802" s="251">
        <v>0</v>
      </c>
      <c r="I802" s="251">
        <v>1760</v>
      </c>
      <c r="J802" s="251">
        <v>1</v>
      </c>
      <c r="K802" s="251" t="s">
        <v>1358</v>
      </c>
      <c r="L802" s="251">
        <v>5</v>
      </c>
    </row>
    <row r="803" spans="1:12">
      <c r="A803" s="251">
        <v>796</v>
      </c>
      <c r="B803" s="252" t="s">
        <v>886</v>
      </c>
      <c r="C803" s="251" t="s">
        <v>3653</v>
      </c>
      <c r="D803" s="251">
        <v>0</v>
      </c>
      <c r="E803" s="251">
        <v>351.2</v>
      </c>
      <c r="F803" s="252">
        <v>5</v>
      </c>
      <c r="G803" s="251">
        <v>1756</v>
      </c>
      <c r="H803" s="251">
        <v>0</v>
      </c>
      <c r="I803" s="251">
        <v>1756</v>
      </c>
      <c r="J803" s="251">
        <v>3</v>
      </c>
      <c r="K803" s="251" t="s">
        <v>1358</v>
      </c>
      <c r="L803" s="251">
        <v>5</v>
      </c>
    </row>
    <row r="804" spans="1:12">
      <c r="A804" s="251">
        <v>800</v>
      </c>
      <c r="B804" s="252" t="s">
        <v>3906</v>
      </c>
      <c r="C804" s="251" t="s">
        <v>4063</v>
      </c>
      <c r="D804" s="251">
        <v>244</v>
      </c>
      <c r="E804" s="251">
        <v>330.4</v>
      </c>
      <c r="F804" s="252">
        <v>5</v>
      </c>
      <c r="G804" s="251">
        <v>1652</v>
      </c>
      <c r="H804" s="251">
        <v>1220</v>
      </c>
      <c r="I804" s="251">
        <v>432</v>
      </c>
      <c r="J804" s="251">
        <v>2</v>
      </c>
      <c r="K804" s="251" t="s">
        <v>1358</v>
      </c>
      <c r="L804" s="251">
        <v>5</v>
      </c>
    </row>
    <row r="805" spans="1:12">
      <c r="A805" s="251">
        <v>806</v>
      </c>
      <c r="B805" s="252" t="s">
        <v>1298</v>
      </c>
      <c r="C805" s="251" t="s">
        <v>4064</v>
      </c>
      <c r="D805" s="251">
        <v>275</v>
      </c>
      <c r="E805" s="251">
        <v>296.2</v>
      </c>
      <c r="F805" s="252">
        <v>5</v>
      </c>
      <c r="G805" s="251">
        <v>1481</v>
      </c>
      <c r="H805" s="251">
        <v>1375</v>
      </c>
      <c r="I805" s="251">
        <v>106</v>
      </c>
      <c r="J805" s="251">
        <v>4</v>
      </c>
      <c r="K805" s="251" t="s">
        <v>1358</v>
      </c>
      <c r="L805" s="251">
        <v>5</v>
      </c>
    </row>
    <row r="806" spans="1:12">
      <c r="A806" s="251">
        <v>818</v>
      </c>
      <c r="B806" s="252" t="s">
        <v>3675</v>
      </c>
      <c r="C806" s="251" t="s">
        <v>3676</v>
      </c>
      <c r="D806" s="251">
        <v>128</v>
      </c>
      <c r="E806" s="251">
        <v>253</v>
      </c>
      <c r="F806" s="252">
        <v>5</v>
      </c>
      <c r="G806" s="251">
        <v>1265</v>
      </c>
      <c r="H806" s="251">
        <v>640</v>
      </c>
      <c r="I806" s="251">
        <v>625</v>
      </c>
      <c r="J806" s="251">
        <v>3</v>
      </c>
      <c r="K806" s="251" t="s">
        <v>1358</v>
      </c>
      <c r="L806" s="251">
        <v>5</v>
      </c>
    </row>
    <row r="807" spans="1:12">
      <c r="A807" s="251">
        <v>824</v>
      </c>
      <c r="B807" s="252" t="s">
        <v>3905</v>
      </c>
      <c r="C807" s="251" t="s">
        <v>4065</v>
      </c>
      <c r="D807" s="251">
        <v>162</v>
      </c>
      <c r="E807" s="251">
        <v>224</v>
      </c>
      <c r="F807" s="252">
        <v>5</v>
      </c>
      <c r="G807" s="251">
        <v>1120</v>
      </c>
      <c r="H807" s="251">
        <v>810</v>
      </c>
      <c r="I807" s="251">
        <v>310</v>
      </c>
      <c r="J807" s="251">
        <v>2</v>
      </c>
      <c r="K807" s="251" t="s">
        <v>1358</v>
      </c>
      <c r="L807" s="251">
        <v>5</v>
      </c>
    </row>
    <row r="808" spans="1:12">
      <c r="A808" s="251">
        <v>825</v>
      </c>
      <c r="B808" s="252" t="s">
        <v>612</v>
      </c>
      <c r="C808" s="251" t="s">
        <v>3708</v>
      </c>
      <c r="D808" s="251">
        <v>94</v>
      </c>
      <c r="E808" s="251">
        <v>220</v>
      </c>
      <c r="F808" s="252">
        <v>5</v>
      </c>
      <c r="G808" s="251">
        <v>1100</v>
      </c>
      <c r="H808" s="251">
        <v>470</v>
      </c>
      <c r="I808" s="251">
        <v>630</v>
      </c>
      <c r="J808" s="251">
        <v>3</v>
      </c>
      <c r="K808" s="251" t="s">
        <v>1358</v>
      </c>
      <c r="L808" s="251">
        <v>5</v>
      </c>
    </row>
    <row r="809" spans="1:12">
      <c r="A809" s="251">
        <v>832</v>
      </c>
      <c r="B809" s="252" t="s">
        <v>3902</v>
      </c>
      <c r="C809" s="251" t="s">
        <v>4066</v>
      </c>
      <c r="D809" s="251">
        <v>87</v>
      </c>
      <c r="E809" s="251">
        <v>178</v>
      </c>
      <c r="F809" s="252">
        <v>5</v>
      </c>
      <c r="G809" s="251">
        <v>890</v>
      </c>
      <c r="H809" s="251">
        <v>435</v>
      </c>
      <c r="I809" s="251">
        <v>455</v>
      </c>
      <c r="J809" s="251">
        <v>2</v>
      </c>
      <c r="K809" s="251" t="s">
        <v>1358</v>
      </c>
      <c r="L809" s="251">
        <v>5</v>
      </c>
    </row>
    <row r="810" spans="1:12">
      <c r="A810" s="251">
        <v>663</v>
      </c>
      <c r="B810" s="252" t="s">
        <v>765</v>
      </c>
      <c r="C810" s="251" t="s">
        <v>3486</v>
      </c>
      <c r="D810" s="251">
        <v>1936</v>
      </c>
      <c r="E810" s="251">
        <v>3437.25</v>
      </c>
      <c r="F810" s="252">
        <v>4</v>
      </c>
      <c r="G810" s="251">
        <v>13749</v>
      </c>
      <c r="H810" s="251">
        <v>7744</v>
      </c>
      <c r="I810" s="251">
        <v>6005</v>
      </c>
      <c r="J810" s="251">
        <v>3</v>
      </c>
      <c r="K810" s="251" t="s">
        <v>1358</v>
      </c>
      <c r="L810" s="251">
        <v>4</v>
      </c>
    </row>
    <row r="811" spans="1:12">
      <c r="A811" s="251">
        <v>692</v>
      </c>
      <c r="B811" s="252" t="s">
        <v>3561</v>
      </c>
      <c r="C811" s="251" t="s">
        <v>3562</v>
      </c>
      <c r="D811" s="251">
        <v>707</v>
      </c>
      <c r="E811" s="251">
        <v>2500</v>
      </c>
      <c r="F811" s="252">
        <v>4</v>
      </c>
      <c r="G811" s="251">
        <v>10000</v>
      </c>
      <c r="H811" s="251">
        <v>2828</v>
      </c>
      <c r="I811" s="251">
        <v>7172</v>
      </c>
      <c r="J811" s="251">
        <v>4</v>
      </c>
      <c r="K811" s="251" t="s">
        <v>1358</v>
      </c>
      <c r="L811" s="251">
        <v>4</v>
      </c>
    </row>
    <row r="812" spans="1:12">
      <c r="A812" s="251">
        <v>738</v>
      </c>
      <c r="B812" s="252" t="s">
        <v>742</v>
      </c>
      <c r="C812" s="251" t="s">
        <v>3722</v>
      </c>
      <c r="D812" s="251">
        <v>1102</v>
      </c>
      <c r="E812" s="251">
        <v>1189.5</v>
      </c>
      <c r="F812" s="252">
        <v>4</v>
      </c>
      <c r="G812" s="251">
        <v>4758</v>
      </c>
      <c r="H812" s="251">
        <v>4408</v>
      </c>
      <c r="I812" s="251">
        <v>350</v>
      </c>
      <c r="J812" s="251">
        <v>4</v>
      </c>
      <c r="K812" s="251" t="s">
        <v>1358</v>
      </c>
      <c r="L812" s="251">
        <v>4</v>
      </c>
    </row>
    <row r="813" spans="1:12">
      <c r="A813" s="251">
        <v>746</v>
      </c>
      <c r="B813" s="252" t="s">
        <v>581</v>
      </c>
      <c r="C813" s="251" t="s">
        <v>3543</v>
      </c>
      <c r="D813" s="251">
        <v>511</v>
      </c>
      <c r="E813" s="251">
        <v>1059.5</v>
      </c>
      <c r="F813" s="252">
        <v>4</v>
      </c>
      <c r="G813" s="251">
        <v>4238</v>
      </c>
      <c r="H813" s="251">
        <v>2044</v>
      </c>
      <c r="I813" s="251">
        <v>2194</v>
      </c>
      <c r="J813" s="251">
        <v>3</v>
      </c>
      <c r="K813" s="251" t="s">
        <v>1358</v>
      </c>
      <c r="L813" s="251">
        <v>4</v>
      </c>
    </row>
    <row r="814" spans="1:12">
      <c r="A814" s="251">
        <v>772</v>
      </c>
      <c r="B814" s="252" t="s">
        <v>905</v>
      </c>
      <c r="C814" s="251" t="s">
        <v>3628</v>
      </c>
      <c r="D814" s="251">
        <v>415</v>
      </c>
      <c r="E814" s="251">
        <v>713.25</v>
      </c>
      <c r="F814" s="252">
        <v>4</v>
      </c>
      <c r="G814" s="251">
        <v>2853</v>
      </c>
      <c r="H814" s="251">
        <v>1660</v>
      </c>
      <c r="I814" s="251">
        <v>1193</v>
      </c>
      <c r="J814" s="251">
        <v>3</v>
      </c>
      <c r="K814" s="251" t="s">
        <v>1358</v>
      </c>
      <c r="L814" s="251">
        <v>4</v>
      </c>
    </row>
    <row r="815" spans="1:12">
      <c r="A815" s="251">
        <v>780</v>
      </c>
      <c r="B815" s="252" t="s">
        <v>904</v>
      </c>
      <c r="C815" s="251" t="s">
        <v>3558</v>
      </c>
      <c r="D815" s="251">
        <v>298</v>
      </c>
      <c r="E815" s="251">
        <v>545</v>
      </c>
      <c r="F815" s="252">
        <v>4</v>
      </c>
      <c r="G815" s="251">
        <v>2180</v>
      </c>
      <c r="H815" s="251">
        <v>1192</v>
      </c>
      <c r="I815" s="251">
        <v>988</v>
      </c>
      <c r="J815" s="251">
        <v>3</v>
      </c>
      <c r="K815" s="251" t="s">
        <v>1358</v>
      </c>
      <c r="L815" s="251">
        <v>4</v>
      </c>
    </row>
    <row r="816" spans="1:12">
      <c r="A816" s="251">
        <v>786</v>
      </c>
      <c r="B816" s="252" t="s">
        <v>528</v>
      </c>
      <c r="C816" s="251" t="s">
        <v>3302</v>
      </c>
      <c r="D816" s="251">
        <v>239</v>
      </c>
      <c r="E816" s="251">
        <v>495</v>
      </c>
      <c r="F816" s="252">
        <v>4</v>
      </c>
      <c r="G816" s="251">
        <v>1980</v>
      </c>
      <c r="H816" s="251">
        <v>956</v>
      </c>
      <c r="I816" s="251">
        <v>1024</v>
      </c>
      <c r="J816" s="251">
        <v>4</v>
      </c>
      <c r="K816" s="251" t="s">
        <v>1358</v>
      </c>
      <c r="L816" s="251">
        <v>4</v>
      </c>
    </row>
    <row r="817" spans="1:12">
      <c r="A817" s="251">
        <v>799</v>
      </c>
      <c r="B817" s="252" t="s">
        <v>928</v>
      </c>
      <c r="C817" s="251" t="s">
        <v>3671</v>
      </c>
      <c r="D817" s="251">
        <v>229</v>
      </c>
      <c r="E817" s="251">
        <v>419.25</v>
      </c>
      <c r="F817" s="252">
        <v>4</v>
      </c>
      <c r="G817" s="251">
        <v>1677</v>
      </c>
      <c r="H817" s="251">
        <v>916</v>
      </c>
      <c r="I817" s="251">
        <v>761</v>
      </c>
      <c r="J817" s="251">
        <v>4</v>
      </c>
      <c r="K817" s="251" t="s">
        <v>1358</v>
      </c>
      <c r="L817" s="251">
        <v>4</v>
      </c>
    </row>
    <row r="818" spans="1:12">
      <c r="A818" s="251">
        <v>809</v>
      </c>
      <c r="B818" s="252" t="s">
        <v>691</v>
      </c>
      <c r="C818" s="251" t="s">
        <v>3244</v>
      </c>
      <c r="D818" s="251">
        <v>192</v>
      </c>
      <c r="E818" s="251">
        <v>366</v>
      </c>
      <c r="F818" s="252">
        <v>4</v>
      </c>
      <c r="G818" s="251">
        <v>1464</v>
      </c>
      <c r="H818" s="251">
        <v>768</v>
      </c>
      <c r="I818" s="251">
        <v>696</v>
      </c>
      <c r="J818" s="251">
        <v>2</v>
      </c>
      <c r="K818" s="251" t="s">
        <v>1358</v>
      </c>
      <c r="L818" s="251">
        <v>4</v>
      </c>
    </row>
    <row r="819" spans="1:12">
      <c r="A819" s="251">
        <v>811</v>
      </c>
      <c r="B819" s="252" t="s">
        <v>2671</v>
      </c>
      <c r="C819" s="251" t="s">
        <v>3858</v>
      </c>
      <c r="D819" s="251">
        <v>141</v>
      </c>
      <c r="E819" s="251">
        <v>345</v>
      </c>
      <c r="F819" s="252">
        <v>4</v>
      </c>
      <c r="G819" s="251">
        <v>1380</v>
      </c>
      <c r="H819" s="251">
        <v>564</v>
      </c>
      <c r="I819" s="251">
        <v>816</v>
      </c>
      <c r="J819" s="251">
        <v>3</v>
      </c>
      <c r="K819" s="251" t="s">
        <v>1358</v>
      </c>
      <c r="L819" s="251">
        <v>4</v>
      </c>
    </row>
    <row r="820" spans="1:12">
      <c r="A820" s="251">
        <v>815</v>
      </c>
      <c r="B820" s="252" t="s">
        <v>953</v>
      </c>
      <c r="C820" s="251" t="s">
        <v>3572</v>
      </c>
      <c r="D820" s="251">
        <v>149</v>
      </c>
      <c r="E820" s="251">
        <v>334</v>
      </c>
      <c r="F820" s="252">
        <v>4</v>
      </c>
      <c r="G820" s="251">
        <v>1336</v>
      </c>
      <c r="H820" s="251">
        <v>596</v>
      </c>
      <c r="I820" s="251">
        <v>740</v>
      </c>
      <c r="J820" s="251">
        <v>4</v>
      </c>
      <c r="K820" s="251" t="s">
        <v>1358</v>
      </c>
      <c r="L820" s="251">
        <v>4</v>
      </c>
    </row>
    <row r="821" spans="1:12">
      <c r="A821" s="251">
        <v>816</v>
      </c>
      <c r="B821" s="252" t="s">
        <v>1022</v>
      </c>
      <c r="C821" s="251" t="s">
        <v>3626</v>
      </c>
      <c r="D821" s="251">
        <v>484</v>
      </c>
      <c r="E821" s="251">
        <v>330</v>
      </c>
      <c r="F821" s="252">
        <v>4</v>
      </c>
      <c r="G821" s="251">
        <v>1320</v>
      </c>
      <c r="H821" s="251">
        <v>1936</v>
      </c>
      <c r="I821" s="251">
        <v>-616</v>
      </c>
      <c r="J821" s="251">
        <v>4</v>
      </c>
      <c r="K821" s="251" t="s">
        <v>1358</v>
      </c>
      <c r="L821" s="251">
        <v>4</v>
      </c>
    </row>
    <row r="822" spans="1:12">
      <c r="A822" s="251">
        <v>827</v>
      </c>
      <c r="B822" s="252" t="s">
        <v>952</v>
      </c>
      <c r="C822" s="251" t="s">
        <v>3244</v>
      </c>
      <c r="D822" s="251">
        <v>192</v>
      </c>
      <c r="E822" s="251">
        <v>270</v>
      </c>
      <c r="F822" s="252">
        <v>4</v>
      </c>
      <c r="G822" s="251">
        <v>1080</v>
      </c>
      <c r="H822" s="251">
        <v>768</v>
      </c>
      <c r="I822" s="251">
        <v>312</v>
      </c>
      <c r="J822" s="251">
        <v>2</v>
      </c>
      <c r="K822" s="251" t="s">
        <v>1358</v>
      </c>
      <c r="L822" s="251">
        <v>4</v>
      </c>
    </row>
    <row r="823" spans="1:12">
      <c r="A823" s="251">
        <v>828</v>
      </c>
      <c r="B823" s="252" t="s">
        <v>556</v>
      </c>
      <c r="C823" s="251" t="s">
        <v>3649</v>
      </c>
      <c r="D823" s="251">
        <v>174</v>
      </c>
      <c r="E823" s="251">
        <v>258</v>
      </c>
      <c r="F823" s="252">
        <v>4</v>
      </c>
      <c r="G823" s="251">
        <v>1032</v>
      </c>
      <c r="H823" s="251">
        <v>696</v>
      </c>
      <c r="I823" s="251">
        <v>336</v>
      </c>
      <c r="J823" s="251">
        <v>4</v>
      </c>
      <c r="K823" s="251" t="s">
        <v>1358</v>
      </c>
      <c r="L823" s="251">
        <v>4</v>
      </c>
    </row>
    <row r="824" spans="1:12">
      <c r="A824" s="251">
        <v>847</v>
      </c>
      <c r="B824" s="252" t="s">
        <v>814</v>
      </c>
      <c r="C824" s="251" t="s">
        <v>3604</v>
      </c>
      <c r="D824" s="251">
        <v>84</v>
      </c>
      <c r="E824" s="251">
        <v>118</v>
      </c>
      <c r="F824" s="252">
        <v>4</v>
      </c>
      <c r="G824" s="251">
        <v>472</v>
      </c>
      <c r="H824" s="251">
        <v>336</v>
      </c>
      <c r="I824" s="251">
        <v>136</v>
      </c>
      <c r="J824" s="251">
        <v>2</v>
      </c>
      <c r="K824" s="251" t="s">
        <v>1358</v>
      </c>
      <c r="L824" s="251">
        <v>4</v>
      </c>
    </row>
    <row r="825" spans="1:12">
      <c r="A825" s="251">
        <v>850</v>
      </c>
      <c r="B825" s="252" t="s">
        <v>801</v>
      </c>
      <c r="C825" s="251" t="s">
        <v>3707</v>
      </c>
      <c r="D825" s="251">
        <v>87</v>
      </c>
      <c r="E825" s="251">
        <v>100</v>
      </c>
      <c r="F825" s="252">
        <v>4</v>
      </c>
      <c r="G825" s="251">
        <v>400</v>
      </c>
      <c r="H825" s="251">
        <v>348</v>
      </c>
      <c r="I825" s="251">
        <v>52</v>
      </c>
      <c r="J825" s="251">
        <v>3</v>
      </c>
      <c r="K825" s="251" t="s">
        <v>1358</v>
      </c>
      <c r="L825" s="251">
        <v>4</v>
      </c>
    </row>
    <row r="826" spans="1:12">
      <c r="A826" s="251">
        <v>749</v>
      </c>
      <c r="B826" s="252" t="s">
        <v>1012</v>
      </c>
      <c r="C826" s="251" t="s">
        <v>3480</v>
      </c>
      <c r="D826" s="251">
        <v>504</v>
      </c>
      <c r="E826" s="251">
        <v>1302.3333</v>
      </c>
      <c r="F826" s="252">
        <v>3</v>
      </c>
      <c r="G826" s="251">
        <v>3907</v>
      </c>
      <c r="H826" s="251">
        <v>1512</v>
      </c>
      <c r="I826" s="251">
        <v>2395</v>
      </c>
      <c r="J826" s="251">
        <v>2</v>
      </c>
      <c r="K826" s="251" t="s">
        <v>1358</v>
      </c>
      <c r="L826" s="251">
        <v>3</v>
      </c>
    </row>
    <row r="827" spans="1:12">
      <c r="A827" s="251">
        <v>770</v>
      </c>
      <c r="B827" s="252" t="s">
        <v>2996</v>
      </c>
      <c r="C827" s="251" t="s">
        <v>3280</v>
      </c>
      <c r="D827" s="251">
        <v>437</v>
      </c>
      <c r="E827" s="251">
        <v>980</v>
      </c>
      <c r="F827" s="252">
        <v>3</v>
      </c>
      <c r="G827" s="251">
        <v>2940</v>
      </c>
      <c r="H827" s="251">
        <v>1311</v>
      </c>
      <c r="I827" s="251">
        <v>1629</v>
      </c>
      <c r="J827" s="251">
        <v>1</v>
      </c>
      <c r="K827" s="251" t="s">
        <v>1358</v>
      </c>
      <c r="L827" s="251">
        <v>3</v>
      </c>
    </row>
    <row r="828" spans="1:12">
      <c r="A828" s="251">
        <v>774</v>
      </c>
      <c r="B828" s="252" t="s">
        <v>1009</v>
      </c>
      <c r="C828" s="251" t="s">
        <v>3480</v>
      </c>
      <c r="D828" s="251">
        <v>504</v>
      </c>
      <c r="E828" s="251">
        <v>900</v>
      </c>
      <c r="F828" s="252">
        <v>3</v>
      </c>
      <c r="G828" s="251">
        <v>2700</v>
      </c>
      <c r="H828" s="251">
        <v>1512</v>
      </c>
      <c r="I828" s="251">
        <v>1188</v>
      </c>
      <c r="J828" s="251">
        <v>3</v>
      </c>
      <c r="K828" s="251" t="s">
        <v>1358</v>
      </c>
      <c r="L828" s="251">
        <v>3</v>
      </c>
    </row>
    <row r="829" spans="1:12">
      <c r="A829" s="251">
        <v>789</v>
      </c>
      <c r="B829" s="252" t="s">
        <v>3655</v>
      </c>
      <c r="C829" s="251" t="s">
        <v>3256</v>
      </c>
      <c r="D829" s="251">
        <v>432</v>
      </c>
      <c r="E829" s="251">
        <v>649</v>
      </c>
      <c r="F829" s="252">
        <v>3</v>
      </c>
      <c r="G829" s="251">
        <v>1947</v>
      </c>
      <c r="H829" s="251">
        <v>1296</v>
      </c>
      <c r="I829" s="251">
        <v>651</v>
      </c>
      <c r="J829" s="251">
        <v>3</v>
      </c>
      <c r="K829" s="251" t="s">
        <v>1358</v>
      </c>
      <c r="L829" s="251">
        <v>3</v>
      </c>
    </row>
    <row r="830" spans="1:12">
      <c r="A830" s="251">
        <v>792</v>
      </c>
      <c r="B830" s="252" t="s">
        <v>4067</v>
      </c>
      <c r="C830" s="251" t="s">
        <v>4068</v>
      </c>
      <c r="D830" s="251">
        <v>255</v>
      </c>
      <c r="E830" s="251">
        <v>607</v>
      </c>
      <c r="F830" s="252">
        <v>3</v>
      </c>
      <c r="G830" s="251">
        <v>1821</v>
      </c>
      <c r="H830" s="251">
        <v>765</v>
      </c>
      <c r="I830" s="251">
        <v>1056</v>
      </c>
      <c r="J830" s="251">
        <v>1</v>
      </c>
      <c r="K830" s="251" t="s">
        <v>1358</v>
      </c>
      <c r="L830" s="251">
        <v>3</v>
      </c>
    </row>
    <row r="831" spans="1:12">
      <c r="A831" s="251">
        <v>807</v>
      </c>
      <c r="B831" s="252" t="s">
        <v>412</v>
      </c>
      <c r="C831" s="251" t="s">
        <v>3627</v>
      </c>
      <c r="D831" s="251">
        <v>240</v>
      </c>
      <c r="E831" s="251">
        <v>492.33330000000001</v>
      </c>
      <c r="F831" s="252">
        <v>3</v>
      </c>
      <c r="G831" s="251">
        <v>1477</v>
      </c>
      <c r="H831" s="251">
        <v>720</v>
      </c>
      <c r="I831" s="251">
        <v>757</v>
      </c>
      <c r="J831" s="251">
        <v>3</v>
      </c>
      <c r="K831" s="251" t="s">
        <v>1358</v>
      </c>
      <c r="L831" s="251">
        <v>3</v>
      </c>
    </row>
    <row r="832" spans="1:12">
      <c r="A832" s="251">
        <v>814</v>
      </c>
      <c r="B832" s="252" t="s">
        <v>3672</v>
      </c>
      <c r="C832" s="251" t="s">
        <v>3673</v>
      </c>
      <c r="D832" s="251">
        <v>230</v>
      </c>
      <c r="E832" s="251">
        <v>448</v>
      </c>
      <c r="F832" s="252">
        <v>3</v>
      </c>
      <c r="G832" s="251">
        <v>1344</v>
      </c>
      <c r="H832" s="251">
        <v>690</v>
      </c>
      <c r="I832" s="251">
        <v>654</v>
      </c>
      <c r="J832" s="251">
        <v>3</v>
      </c>
      <c r="K832" s="251" t="s">
        <v>1358</v>
      </c>
      <c r="L832" s="251">
        <v>3</v>
      </c>
    </row>
    <row r="833" spans="1:12">
      <c r="A833" s="251">
        <v>822</v>
      </c>
      <c r="B833" s="252" t="s">
        <v>4069</v>
      </c>
      <c r="C833" s="251" t="s">
        <v>4070</v>
      </c>
      <c r="D833" s="251">
        <v>105</v>
      </c>
      <c r="E833" s="251">
        <v>400</v>
      </c>
      <c r="F833" s="252">
        <v>3</v>
      </c>
      <c r="G833" s="251">
        <v>1200</v>
      </c>
      <c r="H833" s="251">
        <v>315</v>
      </c>
      <c r="I833" s="251">
        <v>885</v>
      </c>
      <c r="J833" s="251">
        <v>1</v>
      </c>
      <c r="K833" s="251" t="s">
        <v>1358</v>
      </c>
      <c r="L833" s="251">
        <v>3</v>
      </c>
    </row>
    <row r="834" spans="1:12">
      <c r="A834" s="251">
        <v>831</v>
      </c>
      <c r="B834" s="252" t="s">
        <v>483</v>
      </c>
      <c r="C834" s="251" t="s">
        <v>3694</v>
      </c>
      <c r="D834" s="251">
        <v>102</v>
      </c>
      <c r="E834" s="251">
        <v>299</v>
      </c>
      <c r="F834" s="252">
        <v>3</v>
      </c>
      <c r="G834" s="251">
        <v>897</v>
      </c>
      <c r="H834" s="251">
        <v>306</v>
      </c>
      <c r="I834" s="251">
        <v>591</v>
      </c>
      <c r="J834" s="251">
        <v>3</v>
      </c>
      <c r="K834" s="251" t="s">
        <v>1358</v>
      </c>
      <c r="L834" s="251">
        <v>3</v>
      </c>
    </row>
    <row r="835" spans="1:12">
      <c r="A835" s="251">
        <v>834</v>
      </c>
      <c r="B835" s="252" t="s">
        <v>4071</v>
      </c>
      <c r="C835" s="251" t="s">
        <v>4072</v>
      </c>
      <c r="D835" s="251">
        <v>151</v>
      </c>
      <c r="E835" s="251">
        <v>275</v>
      </c>
      <c r="F835" s="252">
        <v>3</v>
      </c>
      <c r="G835" s="251">
        <v>825</v>
      </c>
      <c r="H835" s="251">
        <v>453</v>
      </c>
      <c r="I835" s="251">
        <v>372</v>
      </c>
      <c r="J835" s="251">
        <v>1</v>
      </c>
      <c r="K835" s="251" t="s">
        <v>1358</v>
      </c>
      <c r="L835" s="251">
        <v>3</v>
      </c>
    </row>
    <row r="836" spans="1:12">
      <c r="A836" s="251">
        <v>836</v>
      </c>
      <c r="B836" s="252" t="s">
        <v>3717</v>
      </c>
      <c r="C836" s="251" t="s">
        <v>3718</v>
      </c>
      <c r="D836" s="251">
        <v>152</v>
      </c>
      <c r="E836" s="251">
        <v>253</v>
      </c>
      <c r="F836" s="252">
        <v>3</v>
      </c>
      <c r="G836" s="251">
        <v>759</v>
      </c>
      <c r="H836" s="251">
        <v>456</v>
      </c>
      <c r="I836" s="251">
        <v>303</v>
      </c>
      <c r="J836" s="251">
        <v>3</v>
      </c>
      <c r="K836" s="251" t="s">
        <v>1358</v>
      </c>
      <c r="L836" s="251">
        <v>3</v>
      </c>
    </row>
    <row r="837" spans="1:12">
      <c r="A837" s="251">
        <v>842</v>
      </c>
      <c r="B837" s="252" t="s">
        <v>757</v>
      </c>
      <c r="C837" s="251" t="s">
        <v>3121</v>
      </c>
      <c r="D837" s="251">
        <v>145</v>
      </c>
      <c r="E837" s="251">
        <v>227</v>
      </c>
      <c r="F837" s="252">
        <v>3</v>
      </c>
      <c r="G837" s="251">
        <v>681</v>
      </c>
      <c r="H837" s="251">
        <v>435</v>
      </c>
      <c r="I837" s="251">
        <v>246</v>
      </c>
      <c r="J837" s="251">
        <v>1</v>
      </c>
      <c r="K837" s="251" t="s">
        <v>1358</v>
      </c>
      <c r="L837" s="251">
        <v>3</v>
      </c>
    </row>
    <row r="838" spans="1:12">
      <c r="A838" s="251">
        <v>849</v>
      </c>
      <c r="B838" s="252" t="s">
        <v>405</v>
      </c>
      <c r="C838" s="251" t="s">
        <v>3177</v>
      </c>
      <c r="D838" s="251">
        <v>0</v>
      </c>
      <c r="E838" s="251">
        <v>142.66669999999999</v>
      </c>
      <c r="F838" s="252">
        <v>3</v>
      </c>
      <c r="G838" s="251">
        <v>428</v>
      </c>
      <c r="H838" s="251">
        <v>0</v>
      </c>
      <c r="I838" s="251">
        <v>428</v>
      </c>
      <c r="J838" s="251">
        <v>2</v>
      </c>
      <c r="K838" s="251" t="s">
        <v>1358</v>
      </c>
      <c r="L838" s="251">
        <v>3</v>
      </c>
    </row>
    <row r="839" spans="1:12">
      <c r="A839" s="251">
        <v>852</v>
      </c>
      <c r="B839" s="252" t="s">
        <v>816</v>
      </c>
      <c r="C839" s="251" t="s">
        <v>3216</v>
      </c>
      <c r="D839" s="251">
        <v>76</v>
      </c>
      <c r="E839" s="251">
        <v>113.66670000000001</v>
      </c>
      <c r="F839" s="252">
        <v>3</v>
      </c>
      <c r="G839" s="251">
        <v>341</v>
      </c>
      <c r="H839" s="251">
        <v>228</v>
      </c>
      <c r="I839" s="251">
        <v>113</v>
      </c>
      <c r="J839" s="251">
        <v>2</v>
      </c>
      <c r="K839" s="251" t="s">
        <v>1358</v>
      </c>
      <c r="L839" s="251">
        <v>3</v>
      </c>
    </row>
    <row r="840" spans="1:12">
      <c r="A840" s="251">
        <v>691</v>
      </c>
      <c r="B840" s="252" t="s">
        <v>3570</v>
      </c>
      <c r="C840" s="251" t="s">
        <v>3571</v>
      </c>
      <c r="D840" s="251">
        <v>1398</v>
      </c>
      <c r="E840" s="251">
        <v>5000</v>
      </c>
      <c r="F840" s="252">
        <v>2</v>
      </c>
      <c r="G840" s="251">
        <v>10000</v>
      </c>
      <c r="H840" s="251">
        <v>2796</v>
      </c>
      <c r="I840" s="251">
        <v>7204</v>
      </c>
      <c r="J840" s="251">
        <v>2</v>
      </c>
      <c r="K840" s="251" t="s">
        <v>1358</v>
      </c>
      <c r="L840" s="251">
        <v>2</v>
      </c>
    </row>
    <row r="841" spans="1:12">
      <c r="A841" s="251">
        <v>702</v>
      </c>
      <c r="B841" s="252" t="s">
        <v>3614</v>
      </c>
      <c r="C841" s="251" t="s">
        <v>3615</v>
      </c>
      <c r="D841" s="251">
        <v>1821</v>
      </c>
      <c r="E841" s="251">
        <v>4050</v>
      </c>
      <c r="F841" s="252">
        <v>2</v>
      </c>
      <c r="G841" s="251">
        <v>8100</v>
      </c>
      <c r="H841" s="251">
        <v>3642</v>
      </c>
      <c r="I841" s="251">
        <v>4458</v>
      </c>
      <c r="J841" s="251">
        <v>1</v>
      </c>
      <c r="K841" s="251" t="s">
        <v>1358</v>
      </c>
      <c r="L841" s="251">
        <v>2</v>
      </c>
    </row>
    <row r="842" spans="1:12">
      <c r="A842" s="251">
        <v>788</v>
      </c>
      <c r="B842" s="252" t="s">
        <v>3688</v>
      </c>
      <c r="C842" s="251" t="s">
        <v>3689</v>
      </c>
      <c r="D842" s="251">
        <v>708</v>
      </c>
      <c r="E842" s="251">
        <v>977</v>
      </c>
      <c r="F842" s="252">
        <v>2</v>
      </c>
      <c r="G842" s="251">
        <v>1954</v>
      </c>
      <c r="H842" s="251">
        <v>1416</v>
      </c>
      <c r="I842" s="251">
        <v>538</v>
      </c>
      <c r="J842" s="251">
        <v>2</v>
      </c>
      <c r="K842" s="251" t="s">
        <v>1358</v>
      </c>
      <c r="L842" s="251">
        <v>2</v>
      </c>
    </row>
    <row r="843" spans="1:12">
      <c r="A843" s="251">
        <v>790</v>
      </c>
      <c r="B843" s="252" t="s">
        <v>4073</v>
      </c>
      <c r="C843" s="251" t="s">
        <v>3463</v>
      </c>
      <c r="D843" s="251">
        <v>528</v>
      </c>
      <c r="E843" s="251">
        <v>960</v>
      </c>
      <c r="F843" s="252">
        <v>2</v>
      </c>
      <c r="G843" s="251">
        <v>1920</v>
      </c>
      <c r="H843" s="251">
        <v>1056</v>
      </c>
      <c r="I843" s="251">
        <v>864</v>
      </c>
      <c r="J843" s="251">
        <v>2</v>
      </c>
      <c r="K843" s="251" t="s">
        <v>1358</v>
      </c>
      <c r="L843" s="251">
        <v>2</v>
      </c>
    </row>
    <row r="844" spans="1:12">
      <c r="A844" s="251">
        <v>798</v>
      </c>
      <c r="B844" s="252" t="s">
        <v>3661</v>
      </c>
      <c r="C844" s="251" t="s">
        <v>3662</v>
      </c>
      <c r="D844" s="251">
        <v>0</v>
      </c>
      <c r="E844" s="251">
        <v>856</v>
      </c>
      <c r="F844" s="252">
        <v>2</v>
      </c>
      <c r="G844" s="251">
        <v>1712</v>
      </c>
      <c r="H844" s="251">
        <v>0</v>
      </c>
      <c r="I844" s="251">
        <v>1712</v>
      </c>
      <c r="J844" s="251">
        <v>2</v>
      </c>
      <c r="K844" s="251" t="s">
        <v>1358</v>
      </c>
      <c r="L844" s="251">
        <v>2</v>
      </c>
    </row>
    <row r="845" spans="1:12">
      <c r="A845" s="251">
        <v>804</v>
      </c>
      <c r="B845" s="252" t="s">
        <v>864</v>
      </c>
      <c r="C845" s="251" t="s">
        <v>3463</v>
      </c>
      <c r="D845" s="251">
        <v>528</v>
      </c>
      <c r="E845" s="251">
        <v>752</v>
      </c>
      <c r="F845" s="252">
        <v>2</v>
      </c>
      <c r="G845" s="251">
        <v>1504</v>
      </c>
      <c r="H845" s="251">
        <v>1056</v>
      </c>
      <c r="I845" s="251">
        <v>448</v>
      </c>
      <c r="J845" s="251">
        <v>2</v>
      </c>
      <c r="K845" s="251" t="s">
        <v>1358</v>
      </c>
      <c r="L845" s="251">
        <v>2</v>
      </c>
    </row>
    <row r="846" spans="1:12">
      <c r="A846" s="251">
        <v>812</v>
      </c>
      <c r="B846" s="252" t="s">
        <v>986</v>
      </c>
      <c r="C846" s="251" t="s">
        <v>3640</v>
      </c>
      <c r="D846" s="251">
        <v>401</v>
      </c>
      <c r="E846" s="251">
        <v>680</v>
      </c>
      <c r="F846" s="252">
        <v>2</v>
      </c>
      <c r="G846" s="251">
        <v>1360</v>
      </c>
      <c r="H846" s="251">
        <v>802</v>
      </c>
      <c r="I846" s="251">
        <v>558</v>
      </c>
      <c r="J846" s="251">
        <v>1</v>
      </c>
      <c r="K846" s="251" t="s">
        <v>1358</v>
      </c>
      <c r="L846" s="251">
        <v>2</v>
      </c>
    </row>
    <row r="847" spans="1:12">
      <c r="A847" s="251">
        <v>817</v>
      </c>
      <c r="B847" s="252" t="s">
        <v>1008</v>
      </c>
      <c r="C847" s="251" t="s">
        <v>3389</v>
      </c>
      <c r="D847" s="251">
        <v>504</v>
      </c>
      <c r="E847" s="251">
        <v>635.5</v>
      </c>
      <c r="F847" s="252">
        <v>2</v>
      </c>
      <c r="G847" s="251">
        <v>1271</v>
      </c>
      <c r="H847" s="251">
        <v>1008</v>
      </c>
      <c r="I847" s="251">
        <v>263</v>
      </c>
      <c r="J847" s="251">
        <v>2</v>
      </c>
      <c r="K847" s="251" t="s">
        <v>1358</v>
      </c>
      <c r="L847" s="251">
        <v>2</v>
      </c>
    </row>
    <row r="848" spans="1:12">
      <c r="A848" s="251">
        <v>826</v>
      </c>
      <c r="B848" s="252" t="s">
        <v>446</v>
      </c>
      <c r="C848" s="251" t="s">
        <v>3684</v>
      </c>
      <c r="D848" s="251">
        <v>433</v>
      </c>
      <c r="E848" s="251">
        <v>540</v>
      </c>
      <c r="F848" s="252">
        <v>2</v>
      </c>
      <c r="G848" s="251">
        <v>1080</v>
      </c>
      <c r="H848" s="251">
        <v>866</v>
      </c>
      <c r="I848" s="251">
        <v>214</v>
      </c>
      <c r="J848" s="251">
        <v>2</v>
      </c>
      <c r="K848" s="251" t="s">
        <v>1358</v>
      </c>
      <c r="L848" s="251">
        <v>2</v>
      </c>
    </row>
    <row r="849" spans="1:12">
      <c r="A849" s="251">
        <v>837</v>
      </c>
      <c r="B849" s="252" t="s">
        <v>611</v>
      </c>
      <c r="C849" s="251" t="s">
        <v>3680</v>
      </c>
      <c r="D849" s="251">
        <v>137</v>
      </c>
      <c r="E849" s="251">
        <v>377</v>
      </c>
      <c r="F849" s="252">
        <v>2</v>
      </c>
      <c r="G849" s="251">
        <v>754</v>
      </c>
      <c r="H849" s="251">
        <v>274</v>
      </c>
      <c r="I849" s="251">
        <v>480</v>
      </c>
      <c r="J849" s="251">
        <v>2</v>
      </c>
      <c r="K849" s="251" t="s">
        <v>1358</v>
      </c>
      <c r="L849" s="251">
        <v>2</v>
      </c>
    </row>
    <row r="850" spans="1:12">
      <c r="A850" s="251">
        <v>840</v>
      </c>
      <c r="B850" s="252" t="s">
        <v>879</v>
      </c>
      <c r="C850" s="251" t="s">
        <v>3565</v>
      </c>
      <c r="D850" s="251">
        <v>0</v>
      </c>
      <c r="E850" s="251">
        <v>352</v>
      </c>
      <c r="F850" s="252">
        <v>2</v>
      </c>
      <c r="G850" s="251">
        <v>704</v>
      </c>
      <c r="H850" s="251">
        <v>0</v>
      </c>
      <c r="I850" s="251">
        <v>704</v>
      </c>
      <c r="J850" s="251">
        <v>2</v>
      </c>
      <c r="K850" s="251" t="s">
        <v>1358</v>
      </c>
      <c r="L850" s="251">
        <v>2</v>
      </c>
    </row>
    <row r="851" spans="1:12">
      <c r="A851" s="251">
        <v>841</v>
      </c>
      <c r="B851" s="252" t="s">
        <v>885</v>
      </c>
      <c r="C851" s="251" t="s">
        <v>3653</v>
      </c>
      <c r="D851" s="251">
        <v>0</v>
      </c>
      <c r="E851" s="251">
        <v>344.5</v>
      </c>
      <c r="F851" s="252">
        <v>2</v>
      </c>
      <c r="G851" s="251">
        <v>689</v>
      </c>
      <c r="H851" s="251">
        <v>0</v>
      </c>
      <c r="I851" s="251">
        <v>689</v>
      </c>
      <c r="J851" s="251">
        <v>2</v>
      </c>
      <c r="K851" s="251" t="s">
        <v>1358</v>
      </c>
      <c r="L851" s="251">
        <v>2</v>
      </c>
    </row>
    <row r="852" spans="1:12">
      <c r="A852" s="251">
        <v>848</v>
      </c>
      <c r="B852" s="252" t="s">
        <v>805</v>
      </c>
      <c r="C852" s="251" t="s">
        <v>3637</v>
      </c>
      <c r="D852" s="251">
        <v>126</v>
      </c>
      <c r="E852" s="251">
        <v>224</v>
      </c>
      <c r="F852" s="252">
        <v>2</v>
      </c>
      <c r="G852" s="251">
        <v>448</v>
      </c>
      <c r="H852" s="251">
        <v>252</v>
      </c>
      <c r="I852" s="251">
        <v>196</v>
      </c>
      <c r="J852" s="251">
        <v>1</v>
      </c>
      <c r="K852" s="251" t="s">
        <v>1358</v>
      </c>
      <c r="L852" s="251">
        <v>2</v>
      </c>
    </row>
    <row r="853" spans="1:12">
      <c r="A853" s="251">
        <v>859</v>
      </c>
      <c r="B853" s="252" t="s">
        <v>2944</v>
      </c>
      <c r="C853" s="251" t="s">
        <v>3729</v>
      </c>
      <c r="D853" s="251">
        <v>40</v>
      </c>
      <c r="E853" s="251">
        <v>66.5</v>
      </c>
      <c r="F853" s="252">
        <v>2</v>
      </c>
      <c r="G853" s="251">
        <v>133</v>
      </c>
      <c r="H853" s="251">
        <v>80</v>
      </c>
      <c r="I853" s="251">
        <v>53</v>
      </c>
      <c r="J853" s="251">
        <v>2</v>
      </c>
      <c r="K853" s="251" t="s">
        <v>1358</v>
      </c>
      <c r="L853" s="251">
        <v>2</v>
      </c>
    </row>
    <row r="854" spans="1:12">
      <c r="A854" s="251">
        <v>868</v>
      </c>
      <c r="B854" s="252" t="s">
        <v>1276</v>
      </c>
      <c r="C854" s="251" t="s">
        <v>3165</v>
      </c>
      <c r="D854" s="251">
        <v>528</v>
      </c>
      <c r="E854" s="251">
        <v>0</v>
      </c>
      <c r="F854" s="252">
        <v>2</v>
      </c>
      <c r="G854" s="251">
        <v>0</v>
      </c>
      <c r="H854" s="251">
        <v>1056</v>
      </c>
      <c r="I854" s="251">
        <v>-1056</v>
      </c>
      <c r="J854" s="251">
        <v>1</v>
      </c>
      <c r="K854" s="251" t="s">
        <v>1358</v>
      </c>
      <c r="L854" s="251">
        <v>2</v>
      </c>
    </row>
    <row r="855" spans="1:12">
      <c r="A855" s="251">
        <v>768</v>
      </c>
      <c r="B855" s="252" t="s">
        <v>3657</v>
      </c>
      <c r="C855" s="251" t="s">
        <v>3658</v>
      </c>
      <c r="D855" s="251">
        <v>916</v>
      </c>
      <c r="E855" s="251">
        <v>3000</v>
      </c>
      <c r="F855" s="252">
        <v>1</v>
      </c>
      <c r="G855" s="251">
        <v>3000</v>
      </c>
      <c r="H855" s="251">
        <v>916</v>
      </c>
      <c r="I855" s="251">
        <v>2084</v>
      </c>
      <c r="J855" s="251">
        <v>1</v>
      </c>
      <c r="K855" s="251" t="s">
        <v>1358</v>
      </c>
      <c r="L855" s="251">
        <v>1</v>
      </c>
    </row>
    <row r="856" spans="1:12">
      <c r="A856" s="251">
        <v>784</v>
      </c>
      <c r="B856" s="252" t="s">
        <v>3351</v>
      </c>
      <c r="C856" s="251" t="s">
        <v>3352</v>
      </c>
      <c r="D856" s="251">
        <v>916</v>
      </c>
      <c r="E856" s="251">
        <v>2057</v>
      </c>
      <c r="F856" s="252">
        <v>1</v>
      </c>
      <c r="G856" s="251">
        <v>2057</v>
      </c>
      <c r="H856" s="251">
        <v>916</v>
      </c>
      <c r="I856" s="251">
        <v>1141</v>
      </c>
      <c r="J856" s="251">
        <v>1</v>
      </c>
      <c r="K856" s="251" t="s">
        <v>1358</v>
      </c>
      <c r="L856" s="251">
        <v>1</v>
      </c>
    </row>
    <row r="857" spans="1:12">
      <c r="A857" s="251">
        <v>813</v>
      </c>
      <c r="B857" s="252" t="s">
        <v>591</v>
      </c>
      <c r="C857" s="251" t="s">
        <v>3136</v>
      </c>
      <c r="D857" s="251">
        <v>812</v>
      </c>
      <c r="E857" s="251">
        <v>1357</v>
      </c>
      <c r="F857" s="252">
        <v>1</v>
      </c>
      <c r="G857" s="251">
        <v>1357</v>
      </c>
      <c r="H857" s="251">
        <v>812</v>
      </c>
      <c r="I857" s="251">
        <v>545</v>
      </c>
      <c r="J857" s="251">
        <v>1</v>
      </c>
      <c r="K857" s="251" t="s">
        <v>1358</v>
      </c>
      <c r="L857" s="251">
        <v>1</v>
      </c>
    </row>
    <row r="858" spans="1:12">
      <c r="A858" s="251">
        <v>833</v>
      </c>
      <c r="B858" s="252" t="s">
        <v>3663</v>
      </c>
      <c r="C858" s="251" t="s">
        <v>3664</v>
      </c>
      <c r="D858" s="251">
        <v>585</v>
      </c>
      <c r="E858" s="251">
        <v>856</v>
      </c>
      <c r="F858" s="252">
        <v>1</v>
      </c>
      <c r="G858" s="251">
        <v>856</v>
      </c>
      <c r="H858" s="251">
        <v>585</v>
      </c>
      <c r="I858" s="251">
        <v>271</v>
      </c>
      <c r="J858" s="251">
        <v>1</v>
      </c>
      <c r="K858" s="251" t="s">
        <v>1358</v>
      </c>
      <c r="L858" s="251">
        <v>1</v>
      </c>
    </row>
    <row r="859" spans="1:12">
      <c r="A859" s="251">
        <v>835</v>
      </c>
      <c r="B859" s="252" t="s">
        <v>436</v>
      </c>
      <c r="C859" s="251" t="s">
        <v>3679</v>
      </c>
      <c r="D859" s="251">
        <v>204</v>
      </c>
      <c r="E859" s="251">
        <v>764</v>
      </c>
      <c r="F859" s="252">
        <v>1</v>
      </c>
      <c r="G859" s="251">
        <v>764</v>
      </c>
      <c r="H859" s="251">
        <v>204</v>
      </c>
      <c r="I859" s="251">
        <v>560</v>
      </c>
      <c r="J859" s="251">
        <v>1</v>
      </c>
      <c r="K859" s="251" t="s">
        <v>1358</v>
      </c>
      <c r="L859" s="251">
        <v>1</v>
      </c>
    </row>
    <row r="860" spans="1:12">
      <c r="A860" s="251">
        <v>838</v>
      </c>
      <c r="B860" s="252" t="s">
        <v>857</v>
      </c>
      <c r="C860" s="251" t="s">
        <v>3463</v>
      </c>
      <c r="D860" s="251">
        <v>528</v>
      </c>
      <c r="E860" s="251">
        <v>752</v>
      </c>
      <c r="F860" s="252">
        <v>1</v>
      </c>
      <c r="G860" s="251">
        <v>752</v>
      </c>
      <c r="H860" s="251">
        <v>528</v>
      </c>
      <c r="I860" s="251">
        <v>224</v>
      </c>
      <c r="J860" s="251">
        <v>1</v>
      </c>
      <c r="K860" s="251" t="s">
        <v>1358</v>
      </c>
      <c r="L860" s="251">
        <v>1</v>
      </c>
    </row>
    <row r="861" spans="1:12">
      <c r="A861" s="251">
        <v>844</v>
      </c>
      <c r="B861" s="252" t="s">
        <v>443</v>
      </c>
      <c r="C861" s="251" t="s">
        <v>3634</v>
      </c>
      <c r="D861" s="251">
        <v>427</v>
      </c>
      <c r="E861" s="251">
        <v>607</v>
      </c>
      <c r="F861" s="252">
        <v>1</v>
      </c>
      <c r="G861" s="251">
        <v>607</v>
      </c>
      <c r="H861" s="251">
        <v>427</v>
      </c>
      <c r="I861" s="251">
        <v>180</v>
      </c>
      <c r="J861" s="251">
        <v>1</v>
      </c>
      <c r="K861" s="251" t="s">
        <v>1358</v>
      </c>
      <c r="L861" s="251">
        <v>1</v>
      </c>
    </row>
    <row r="862" spans="1:12">
      <c r="A862" s="251">
        <v>845</v>
      </c>
      <c r="B862" s="252" t="s">
        <v>509</v>
      </c>
      <c r="C862" s="251" t="s">
        <v>3713</v>
      </c>
      <c r="D862" s="251">
        <v>211</v>
      </c>
      <c r="E862" s="251">
        <v>494</v>
      </c>
      <c r="F862" s="252">
        <v>1</v>
      </c>
      <c r="G862" s="251">
        <v>494</v>
      </c>
      <c r="H862" s="251">
        <v>211</v>
      </c>
      <c r="I862" s="251">
        <v>283</v>
      </c>
      <c r="J862" s="251">
        <v>1</v>
      </c>
      <c r="K862" s="251" t="s">
        <v>1358</v>
      </c>
      <c r="L862" s="251">
        <v>1</v>
      </c>
    </row>
    <row r="863" spans="1:12">
      <c r="A863" s="251">
        <v>851</v>
      </c>
      <c r="B863" s="252" t="s">
        <v>880</v>
      </c>
      <c r="C863" s="251" t="s">
        <v>3565</v>
      </c>
      <c r="D863" s="251">
        <v>0</v>
      </c>
      <c r="E863" s="251">
        <v>352</v>
      </c>
      <c r="F863" s="252">
        <v>1</v>
      </c>
      <c r="G863" s="251">
        <v>352</v>
      </c>
      <c r="H863" s="251">
        <v>0</v>
      </c>
      <c r="I863" s="251">
        <v>352</v>
      </c>
      <c r="J863" s="251">
        <v>1</v>
      </c>
      <c r="K863" s="251" t="s">
        <v>1358</v>
      </c>
      <c r="L863" s="251">
        <v>1</v>
      </c>
    </row>
    <row r="864" spans="1:12">
      <c r="A864" s="251">
        <v>854</v>
      </c>
      <c r="B864" s="252" t="s">
        <v>615</v>
      </c>
      <c r="C864" s="251" t="s">
        <v>3632</v>
      </c>
      <c r="D864" s="251">
        <v>169</v>
      </c>
      <c r="E864" s="251">
        <v>246</v>
      </c>
      <c r="F864" s="252">
        <v>1</v>
      </c>
      <c r="G864" s="251">
        <v>246</v>
      </c>
      <c r="H864" s="251">
        <v>169</v>
      </c>
      <c r="I864" s="251">
        <v>77</v>
      </c>
      <c r="J864" s="251">
        <v>1</v>
      </c>
      <c r="K864" s="251" t="s">
        <v>1358</v>
      </c>
      <c r="L864" s="251">
        <v>1</v>
      </c>
    </row>
    <row r="865" spans="1:12">
      <c r="A865" s="251">
        <v>855</v>
      </c>
      <c r="B865" s="252" t="s">
        <v>499</v>
      </c>
      <c r="C865" s="251" t="s">
        <v>3693</v>
      </c>
      <c r="D865" s="251">
        <v>116</v>
      </c>
      <c r="E865" s="251">
        <v>243</v>
      </c>
      <c r="F865" s="252">
        <v>1</v>
      </c>
      <c r="G865" s="251">
        <v>243</v>
      </c>
      <c r="H865" s="251">
        <v>116</v>
      </c>
      <c r="I865" s="251">
        <v>127</v>
      </c>
      <c r="J865" s="251">
        <v>1</v>
      </c>
      <c r="K865" s="251" t="s">
        <v>1358</v>
      </c>
      <c r="L865" s="251">
        <v>1</v>
      </c>
    </row>
    <row r="866" spans="1:12">
      <c r="A866" s="251">
        <v>856</v>
      </c>
      <c r="B866" s="252" t="s">
        <v>763</v>
      </c>
      <c r="C866" s="251" t="s">
        <v>3387</v>
      </c>
      <c r="D866" s="251">
        <v>90</v>
      </c>
      <c r="E866" s="251">
        <v>183</v>
      </c>
      <c r="F866" s="252">
        <v>1</v>
      </c>
      <c r="G866" s="251">
        <v>183</v>
      </c>
      <c r="H866" s="251">
        <v>90</v>
      </c>
      <c r="I866" s="251">
        <v>93</v>
      </c>
      <c r="J866" s="251">
        <v>1</v>
      </c>
      <c r="K866" s="251" t="s">
        <v>1358</v>
      </c>
      <c r="L866" s="251">
        <v>1</v>
      </c>
    </row>
    <row r="867" spans="1:12">
      <c r="A867" s="251">
        <v>857</v>
      </c>
      <c r="B867" s="252" t="s">
        <v>832</v>
      </c>
      <c r="C867" s="251" t="s">
        <v>3720</v>
      </c>
      <c r="D867" s="251">
        <v>40</v>
      </c>
      <c r="E867" s="251">
        <v>178</v>
      </c>
      <c r="F867" s="252">
        <v>1</v>
      </c>
      <c r="G867" s="251">
        <v>178</v>
      </c>
      <c r="H867" s="251">
        <v>40</v>
      </c>
      <c r="I867" s="251">
        <v>138</v>
      </c>
      <c r="J867" s="251">
        <v>1</v>
      </c>
      <c r="K867" s="251" t="s">
        <v>1358</v>
      </c>
      <c r="L867" s="251">
        <v>1</v>
      </c>
    </row>
    <row r="868" spans="1:12">
      <c r="A868" s="251">
        <v>858</v>
      </c>
      <c r="B868" s="252" t="s">
        <v>516</v>
      </c>
      <c r="C868" s="251" t="s">
        <v>3701</v>
      </c>
      <c r="D868" s="251">
        <v>105</v>
      </c>
      <c r="E868" s="251">
        <v>150</v>
      </c>
      <c r="F868" s="252">
        <v>1</v>
      </c>
      <c r="G868" s="251">
        <v>150</v>
      </c>
      <c r="H868" s="251">
        <v>105</v>
      </c>
      <c r="I868" s="251">
        <v>45</v>
      </c>
      <c r="J868" s="251">
        <v>1</v>
      </c>
      <c r="K868" s="251" t="s">
        <v>1358</v>
      </c>
      <c r="L868" s="251">
        <v>1</v>
      </c>
    </row>
    <row r="869" spans="1:12">
      <c r="A869" s="251">
        <v>861</v>
      </c>
      <c r="B869" s="252" t="s">
        <v>2884</v>
      </c>
      <c r="C869" s="251" t="s">
        <v>3024</v>
      </c>
      <c r="D869" s="251">
        <v>594</v>
      </c>
      <c r="E869" s="251">
        <v>0</v>
      </c>
      <c r="F869" s="252">
        <v>1</v>
      </c>
      <c r="G869" s="251">
        <v>0</v>
      </c>
      <c r="H869" s="251">
        <v>594</v>
      </c>
      <c r="I869" s="251">
        <v>-594</v>
      </c>
      <c r="J869" s="251">
        <v>1</v>
      </c>
      <c r="K869" s="251" t="s">
        <v>1358</v>
      </c>
      <c r="L869" s="251">
        <v>1</v>
      </c>
    </row>
    <row r="870" spans="1:12">
      <c r="A870" s="251">
        <v>864</v>
      </c>
      <c r="B870" s="252" t="s">
        <v>2802</v>
      </c>
      <c r="C870" s="251" t="s">
        <v>3112</v>
      </c>
      <c r="D870" s="251">
        <v>265</v>
      </c>
      <c r="E870" s="251">
        <v>0</v>
      </c>
      <c r="F870" s="252">
        <v>1</v>
      </c>
      <c r="G870" s="251">
        <v>0</v>
      </c>
      <c r="H870" s="251">
        <v>265</v>
      </c>
      <c r="I870" s="251">
        <v>-265</v>
      </c>
      <c r="J870" s="251">
        <v>1</v>
      </c>
      <c r="K870" s="251" t="s">
        <v>1358</v>
      </c>
      <c r="L870" s="251">
        <v>1</v>
      </c>
    </row>
    <row r="871" spans="1:12">
      <c r="A871" s="251">
        <v>866</v>
      </c>
      <c r="B871" s="252" t="s">
        <v>914</v>
      </c>
      <c r="C871" s="251" t="s">
        <v>3312</v>
      </c>
      <c r="D871" s="251">
        <v>199</v>
      </c>
      <c r="E871" s="251">
        <v>0</v>
      </c>
      <c r="F871" s="252">
        <v>1</v>
      </c>
      <c r="G871" s="251">
        <v>0</v>
      </c>
      <c r="H871" s="251">
        <v>199</v>
      </c>
      <c r="I871" s="251">
        <v>-199</v>
      </c>
      <c r="J871" s="251">
        <v>1</v>
      </c>
      <c r="K871" s="251" t="s">
        <v>1358</v>
      </c>
      <c r="L871" s="251">
        <v>1</v>
      </c>
    </row>
    <row r="872" spans="1:12">
      <c r="A872" s="251">
        <v>867</v>
      </c>
      <c r="B872" s="252" t="s">
        <v>937</v>
      </c>
      <c r="C872" s="251" t="s">
        <v>3203</v>
      </c>
      <c r="D872" s="251">
        <v>453</v>
      </c>
      <c r="E872" s="251">
        <v>0</v>
      </c>
      <c r="F872" s="252">
        <v>1</v>
      </c>
      <c r="G872" s="251">
        <v>0</v>
      </c>
      <c r="H872" s="251">
        <v>453</v>
      </c>
      <c r="I872" s="251">
        <v>-453</v>
      </c>
      <c r="J872" s="251">
        <v>1</v>
      </c>
      <c r="K872" s="251" t="s">
        <v>1358</v>
      </c>
      <c r="L872" s="251">
        <v>1</v>
      </c>
    </row>
    <row r="873" spans="1:12">
      <c r="A873" s="251">
        <v>869</v>
      </c>
      <c r="B873" s="252" t="s">
        <v>566</v>
      </c>
      <c r="C873" s="251" t="s">
        <v>3589</v>
      </c>
      <c r="D873" s="251">
        <v>40</v>
      </c>
      <c r="E873" s="251">
        <v>0</v>
      </c>
      <c r="F873" s="252">
        <v>1</v>
      </c>
      <c r="G873" s="251">
        <v>0</v>
      </c>
      <c r="H873" s="251">
        <v>40</v>
      </c>
      <c r="I873" s="251">
        <v>-40</v>
      </c>
      <c r="J873" s="251">
        <v>1</v>
      </c>
      <c r="K873" s="251" t="s">
        <v>1358</v>
      </c>
      <c r="L873" s="251">
        <v>1</v>
      </c>
    </row>
    <row r="874" spans="1:12">
      <c r="A874" s="251">
        <v>870</v>
      </c>
      <c r="B874" s="252" t="s">
        <v>2803</v>
      </c>
      <c r="C874" s="251" t="s">
        <v>3728</v>
      </c>
      <c r="D874" s="251">
        <v>110</v>
      </c>
      <c r="E874" s="251">
        <v>0</v>
      </c>
      <c r="F874" s="252">
        <v>1</v>
      </c>
      <c r="G874" s="251">
        <v>0</v>
      </c>
      <c r="H874" s="251">
        <v>110</v>
      </c>
      <c r="I874" s="251">
        <v>-110</v>
      </c>
      <c r="J874" s="251">
        <v>1</v>
      </c>
      <c r="K874" s="251" t="s">
        <v>1358</v>
      </c>
      <c r="L874" s="251">
        <v>1</v>
      </c>
    </row>
    <row r="875" spans="1:12">
      <c r="A875" s="251">
        <v>871</v>
      </c>
      <c r="B875" s="252" t="s">
        <v>1010</v>
      </c>
      <c r="C875" s="251" t="s">
        <v>3480</v>
      </c>
      <c r="D875" s="251">
        <v>515</v>
      </c>
      <c r="E875" s="251">
        <v>0</v>
      </c>
      <c r="F875" s="252">
        <v>1</v>
      </c>
      <c r="G875" s="251">
        <v>0</v>
      </c>
      <c r="H875" s="251">
        <v>515</v>
      </c>
      <c r="I875" s="251">
        <v>-515</v>
      </c>
      <c r="J875" s="251">
        <v>1</v>
      </c>
      <c r="K875" s="251" t="s">
        <v>1358</v>
      </c>
      <c r="L875" s="251">
        <v>1</v>
      </c>
    </row>
    <row r="876" spans="1:12">
      <c r="A876" s="251">
        <v>875</v>
      </c>
      <c r="B876" s="252" t="s">
        <v>1021</v>
      </c>
      <c r="C876" s="251" t="s">
        <v>3319</v>
      </c>
      <c r="D876" s="251">
        <v>191</v>
      </c>
      <c r="E876" s="251">
        <v>0</v>
      </c>
      <c r="F876" s="252">
        <v>1</v>
      </c>
      <c r="G876" s="251">
        <v>0</v>
      </c>
      <c r="H876" s="251">
        <v>191</v>
      </c>
      <c r="I876" s="251">
        <v>-191</v>
      </c>
      <c r="J876" s="251">
        <v>1</v>
      </c>
      <c r="K876" s="251" t="s">
        <v>1358</v>
      </c>
      <c r="L876" s="251">
        <v>1</v>
      </c>
    </row>
  </sheetData>
  <autoFilter ref="A1:L1" xr:uid="{00000000-0009-0000-0000-00003F000000}">
    <sortState xmlns:xlrd2="http://schemas.microsoft.com/office/spreadsheetml/2017/richdata2" ref="A2:L876">
      <sortCondition descending="1" ref="F1"/>
    </sortState>
  </autoFilter>
  <phoneticPr fontId="14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L935"/>
  <sheetViews>
    <sheetView workbookViewId="0">
      <pane ySplit="1" topLeftCell="A2" activePane="bottomLeft" state="frozen"/>
      <selection pane="bottomLeft" activeCell="B101" sqref="B101"/>
    </sheetView>
  </sheetViews>
  <sheetFormatPr defaultColWidth="9" defaultRowHeight="18.75"/>
  <cols>
    <col min="1" max="1" width="5.25" style="237" bestFit="1" customWidth="1"/>
    <col min="2" max="2" width="20.625" style="237" customWidth="1"/>
    <col min="3" max="3" width="55.125" style="237" customWidth="1"/>
    <col min="4" max="5" width="17.25" style="238" bestFit="1" customWidth="1"/>
    <col min="6" max="6" width="9" style="238"/>
    <col min="7" max="7" width="15.125" style="238" bestFit="1" customWidth="1"/>
    <col min="8" max="9" width="17.25" style="238" bestFit="1" customWidth="1"/>
    <col min="10" max="10" width="7.125" style="238" bestFit="1" customWidth="1"/>
    <col min="11" max="11" width="5.25" style="238" bestFit="1" customWidth="1"/>
    <col min="12" max="12" width="9" style="238"/>
    <col min="13" max="16384" width="9" style="237"/>
  </cols>
  <sheetData>
    <row r="1" spans="1:12">
      <c r="A1" s="237" t="s">
        <v>3004</v>
      </c>
      <c r="B1" s="237" t="s">
        <v>3005</v>
      </c>
      <c r="C1" s="237" t="s">
        <v>3006</v>
      </c>
      <c r="D1" s="238" t="s">
        <v>3007</v>
      </c>
      <c r="E1" s="238" t="s">
        <v>3008</v>
      </c>
      <c r="F1" s="238" t="s">
        <v>3009</v>
      </c>
      <c r="G1" s="238" t="s">
        <v>3010</v>
      </c>
      <c r="H1" s="238" t="s">
        <v>3011</v>
      </c>
      <c r="I1" s="238" t="s">
        <v>3012</v>
      </c>
      <c r="J1" s="238" t="s">
        <v>3013</v>
      </c>
      <c r="K1" s="238" t="s">
        <v>3014</v>
      </c>
      <c r="L1" s="238" t="s">
        <v>3015</v>
      </c>
    </row>
    <row r="2" spans="1:12">
      <c r="A2" s="237">
        <v>1</v>
      </c>
      <c r="B2" s="237" t="s">
        <v>735</v>
      </c>
      <c r="C2" s="237" t="s">
        <v>3016</v>
      </c>
      <c r="D2" s="238">
        <v>790</v>
      </c>
      <c r="E2" s="238">
        <v>1117.8054999999999</v>
      </c>
      <c r="F2" s="238">
        <v>37165</v>
      </c>
      <c r="G2" s="238">
        <v>41543240</v>
      </c>
      <c r="H2" s="238">
        <v>29360350</v>
      </c>
      <c r="I2" s="238">
        <v>12182890</v>
      </c>
      <c r="J2" s="238">
        <v>60</v>
      </c>
      <c r="K2" s="238" t="s">
        <v>1358</v>
      </c>
      <c r="L2" s="238">
        <v>37165</v>
      </c>
    </row>
    <row r="3" spans="1:12">
      <c r="A3" s="237">
        <v>2</v>
      </c>
      <c r="B3" s="237" t="s">
        <v>313</v>
      </c>
      <c r="C3" s="237" t="s">
        <v>3017</v>
      </c>
      <c r="D3" s="238">
        <v>436</v>
      </c>
      <c r="E3" s="238">
        <v>774.78189999999995</v>
      </c>
      <c r="F3" s="238">
        <v>35560</v>
      </c>
      <c r="G3" s="238">
        <v>27551246</v>
      </c>
      <c r="H3" s="238">
        <v>15504160</v>
      </c>
      <c r="I3" s="238">
        <v>12047086</v>
      </c>
      <c r="J3" s="238">
        <v>641</v>
      </c>
      <c r="K3" s="238" t="s">
        <v>1358</v>
      </c>
      <c r="L3" s="238">
        <v>35560</v>
      </c>
    </row>
    <row r="4" spans="1:12">
      <c r="A4" s="237">
        <v>3</v>
      </c>
      <c r="B4" s="237" t="s">
        <v>1280</v>
      </c>
      <c r="C4" s="237" t="s">
        <v>3019</v>
      </c>
      <c r="D4" s="238">
        <v>520</v>
      </c>
      <c r="E4" s="238">
        <v>1139.9256</v>
      </c>
      <c r="F4" s="238">
        <v>17588</v>
      </c>
      <c r="G4" s="238">
        <v>20049012</v>
      </c>
      <c r="H4" s="238">
        <v>9145760</v>
      </c>
      <c r="I4" s="238">
        <v>10903252</v>
      </c>
      <c r="J4" s="238">
        <v>781</v>
      </c>
      <c r="K4" s="238" t="s">
        <v>1358</v>
      </c>
      <c r="L4" s="238">
        <v>17588</v>
      </c>
    </row>
    <row r="5" spans="1:12">
      <c r="A5" s="237">
        <v>4</v>
      </c>
      <c r="B5" s="237">
        <v>414210122</v>
      </c>
      <c r="C5" s="237" t="s">
        <v>3020</v>
      </c>
      <c r="D5" s="238">
        <v>411</v>
      </c>
      <c r="E5" s="238">
        <v>943</v>
      </c>
      <c r="F5" s="238">
        <v>20968</v>
      </c>
      <c r="G5" s="238">
        <v>19772824</v>
      </c>
      <c r="H5" s="238">
        <v>8617848</v>
      </c>
      <c r="I5" s="238">
        <v>11154976</v>
      </c>
      <c r="J5" s="238">
        <v>110</v>
      </c>
      <c r="K5" s="238" t="s">
        <v>1358</v>
      </c>
      <c r="L5" s="238">
        <v>20968</v>
      </c>
    </row>
    <row r="6" spans="1:12">
      <c r="A6" s="237">
        <v>5</v>
      </c>
      <c r="B6" s="237" t="s">
        <v>576</v>
      </c>
      <c r="C6" s="237" t="s">
        <v>3018</v>
      </c>
      <c r="D6" s="238">
        <v>758</v>
      </c>
      <c r="E6" s="238">
        <v>1157.9789000000001</v>
      </c>
      <c r="F6" s="238">
        <v>15273</v>
      </c>
      <c r="G6" s="238">
        <v>17685812</v>
      </c>
      <c r="H6" s="238">
        <v>11576934</v>
      </c>
      <c r="I6" s="238">
        <v>6108878</v>
      </c>
      <c r="J6" s="238">
        <v>182</v>
      </c>
      <c r="K6" s="238" t="s">
        <v>1358</v>
      </c>
      <c r="L6" s="238">
        <v>15273</v>
      </c>
    </row>
    <row r="7" spans="1:12">
      <c r="A7" s="237">
        <v>6</v>
      </c>
      <c r="B7" s="237" t="s">
        <v>432</v>
      </c>
      <c r="C7" s="237" t="s">
        <v>3023</v>
      </c>
      <c r="D7" s="238">
        <v>650</v>
      </c>
      <c r="E7" s="238">
        <v>787.822</v>
      </c>
      <c r="F7" s="238">
        <v>19757</v>
      </c>
      <c r="G7" s="238">
        <v>15565000</v>
      </c>
      <c r="H7" s="238">
        <v>12842050</v>
      </c>
      <c r="I7" s="238">
        <v>2722950</v>
      </c>
      <c r="J7" s="238">
        <v>276</v>
      </c>
      <c r="K7" s="238" t="s">
        <v>1358</v>
      </c>
      <c r="L7" s="238">
        <v>19757</v>
      </c>
    </row>
    <row r="8" spans="1:12">
      <c r="A8" s="237">
        <v>7</v>
      </c>
      <c r="B8" s="237" t="s">
        <v>73</v>
      </c>
      <c r="C8" s="237" t="s">
        <v>3025</v>
      </c>
      <c r="D8" s="238">
        <v>675</v>
      </c>
      <c r="E8" s="238">
        <v>1322.3679</v>
      </c>
      <c r="F8" s="238">
        <v>11201</v>
      </c>
      <c r="G8" s="238">
        <v>14811843</v>
      </c>
      <c r="H8" s="238">
        <v>7560675</v>
      </c>
      <c r="I8" s="238">
        <v>7251168</v>
      </c>
      <c r="J8" s="238">
        <v>906</v>
      </c>
      <c r="K8" s="238" t="s">
        <v>1358</v>
      </c>
      <c r="L8" s="238">
        <v>11201</v>
      </c>
    </row>
    <row r="9" spans="1:12">
      <c r="A9" s="237">
        <v>8</v>
      </c>
      <c r="B9" s="237" t="s">
        <v>660</v>
      </c>
      <c r="C9" s="237" t="s">
        <v>3027</v>
      </c>
      <c r="D9" s="238">
        <v>1511</v>
      </c>
      <c r="E9" s="238">
        <v>3541.4005000000002</v>
      </c>
      <c r="F9" s="238">
        <v>3483</v>
      </c>
      <c r="G9" s="238">
        <v>12334698</v>
      </c>
      <c r="H9" s="238">
        <v>5262813</v>
      </c>
      <c r="I9" s="238">
        <v>7071885</v>
      </c>
      <c r="J9" s="238">
        <v>268</v>
      </c>
      <c r="K9" s="238" t="s">
        <v>1358</v>
      </c>
      <c r="L9" s="238">
        <v>3483</v>
      </c>
    </row>
    <row r="10" spans="1:12">
      <c r="A10" s="237">
        <v>9</v>
      </c>
      <c r="B10" s="237" t="s">
        <v>684</v>
      </c>
      <c r="C10" s="237" t="s">
        <v>3028</v>
      </c>
      <c r="D10" s="238">
        <v>838</v>
      </c>
      <c r="E10" s="238">
        <v>1640.3694</v>
      </c>
      <c r="F10" s="238">
        <v>7501</v>
      </c>
      <c r="G10" s="238">
        <v>12304411</v>
      </c>
      <c r="H10" s="238">
        <v>6285838</v>
      </c>
      <c r="I10" s="238">
        <v>6018573</v>
      </c>
      <c r="J10" s="238">
        <v>364</v>
      </c>
      <c r="K10" s="238" t="s">
        <v>1358</v>
      </c>
      <c r="L10" s="238">
        <v>7501</v>
      </c>
    </row>
    <row r="11" spans="1:12">
      <c r="A11" s="237">
        <v>10</v>
      </c>
      <c r="B11" s="237" t="s">
        <v>2884</v>
      </c>
      <c r="C11" s="237" t="s">
        <v>3024</v>
      </c>
      <c r="D11" s="238">
        <v>0</v>
      </c>
      <c r="E11" s="238">
        <v>1283.5519999999999</v>
      </c>
      <c r="F11" s="238">
        <v>9223</v>
      </c>
      <c r="G11" s="238">
        <v>11838200</v>
      </c>
      <c r="H11" s="238">
        <v>0</v>
      </c>
      <c r="I11" s="238">
        <v>11838200</v>
      </c>
      <c r="J11" s="238">
        <v>34</v>
      </c>
      <c r="K11" s="238" t="s">
        <v>1358</v>
      </c>
      <c r="L11" s="238">
        <v>9223</v>
      </c>
    </row>
    <row r="12" spans="1:12">
      <c r="A12" s="237">
        <v>11</v>
      </c>
      <c r="B12" s="237" t="s">
        <v>968</v>
      </c>
      <c r="C12" s="237" t="s">
        <v>3033</v>
      </c>
      <c r="D12" s="238">
        <v>563</v>
      </c>
      <c r="E12" s="238">
        <v>1027.2596000000001</v>
      </c>
      <c r="F12" s="238">
        <v>11188</v>
      </c>
      <c r="G12" s="238">
        <v>11492980</v>
      </c>
      <c r="H12" s="238">
        <v>6298844</v>
      </c>
      <c r="I12" s="238">
        <v>5194136</v>
      </c>
      <c r="J12" s="238">
        <v>485</v>
      </c>
      <c r="K12" s="238" t="s">
        <v>1358</v>
      </c>
      <c r="L12" s="238">
        <v>11188</v>
      </c>
    </row>
    <row r="13" spans="1:12">
      <c r="A13" s="237">
        <v>12</v>
      </c>
      <c r="B13" s="237" t="s">
        <v>662</v>
      </c>
      <c r="C13" s="237" t="s">
        <v>3021</v>
      </c>
      <c r="D13" s="238">
        <v>868</v>
      </c>
      <c r="E13" s="238">
        <v>2048.3890000000001</v>
      </c>
      <c r="F13" s="238">
        <v>5599</v>
      </c>
      <c r="G13" s="238">
        <v>11468930</v>
      </c>
      <c r="H13" s="238">
        <v>4859932</v>
      </c>
      <c r="I13" s="238">
        <v>6608998</v>
      </c>
      <c r="J13" s="238">
        <v>105</v>
      </c>
      <c r="K13" s="238" t="s">
        <v>1358</v>
      </c>
      <c r="L13" s="238">
        <v>5599</v>
      </c>
    </row>
    <row r="14" spans="1:12">
      <c r="A14" s="237">
        <v>13</v>
      </c>
      <c r="B14" s="237" t="s">
        <v>833</v>
      </c>
      <c r="C14" s="237" t="s">
        <v>3022</v>
      </c>
      <c r="D14" s="238">
        <v>245</v>
      </c>
      <c r="E14" s="238">
        <v>333.8879</v>
      </c>
      <c r="F14" s="238">
        <v>33146</v>
      </c>
      <c r="G14" s="238">
        <v>11067049</v>
      </c>
      <c r="H14" s="238">
        <v>8120770</v>
      </c>
      <c r="I14" s="238">
        <v>2946279</v>
      </c>
      <c r="J14" s="238">
        <v>214</v>
      </c>
      <c r="K14" s="238" t="s">
        <v>1358</v>
      </c>
      <c r="L14" s="238">
        <v>33146</v>
      </c>
    </row>
    <row r="15" spans="1:12">
      <c r="A15" s="237">
        <v>14</v>
      </c>
      <c r="B15" s="237" t="s">
        <v>734</v>
      </c>
      <c r="C15" s="237" t="s">
        <v>3047</v>
      </c>
      <c r="D15" s="238">
        <v>698</v>
      </c>
      <c r="E15" s="238">
        <v>1232.4303</v>
      </c>
      <c r="F15" s="238">
        <v>7386</v>
      </c>
      <c r="G15" s="238">
        <v>9102730</v>
      </c>
      <c r="H15" s="238">
        <v>5155428</v>
      </c>
      <c r="I15" s="238">
        <v>3947302</v>
      </c>
      <c r="J15" s="238">
        <v>210</v>
      </c>
      <c r="K15" s="238" t="s">
        <v>1358</v>
      </c>
      <c r="L15" s="238">
        <v>7386</v>
      </c>
    </row>
    <row r="16" spans="1:12">
      <c r="A16" s="237">
        <v>15</v>
      </c>
      <c r="B16" s="237" t="s">
        <v>2990</v>
      </c>
      <c r="C16" s="237" t="s">
        <v>3031</v>
      </c>
      <c r="D16" s="238">
        <v>661</v>
      </c>
      <c r="E16" s="238">
        <v>1019.5286</v>
      </c>
      <c r="F16" s="238">
        <v>8910</v>
      </c>
      <c r="G16" s="238">
        <v>9084000</v>
      </c>
      <c r="H16" s="238">
        <v>5889510</v>
      </c>
      <c r="I16" s="238">
        <v>3194490</v>
      </c>
      <c r="J16" s="238">
        <v>44</v>
      </c>
      <c r="K16" s="238" t="s">
        <v>1358</v>
      </c>
      <c r="L16" s="238">
        <v>8910</v>
      </c>
    </row>
    <row r="17" spans="1:12">
      <c r="A17" s="237">
        <v>16</v>
      </c>
      <c r="B17" s="237" t="s">
        <v>1031</v>
      </c>
      <c r="C17" s="237" t="s">
        <v>3046</v>
      </c>
      <c r="D17" s="238">
        <v>1794</v>
      </c>
      <c r="E17" s="238">
        <v>3672.3353999999999</v>
      </c>
      <c r="F17" s="238">
        <v>2421</v>
      </c>
      <c r="G17" s="238">
        <v>8890724</v>
      </c>
      <c r="H17" s="238">
        <v>4343274</v>
      </c>
      <c r="I17" s="238">
        <v>4547450</v>
      </c>
      <c r="J17" s="238">
        <v>83</v>
      </c>
      <c r="K17" s="238" t="s">
        <v>1358</v>
      </c>
      <c r="L17" s="238">
        <v>2421</v>
      </c>
    </row>
    <row r="18" spans="1:12">
      <c r="A18" s="237">
        <v>17</v>
      </c>
      <c r="B18" s="237" t="s">
        <v>77</v>
      </c>
      <c r="C18" s="237" t="s">
        <v>3040</v>
      </c>
      <c r="D18" s="238">
        <v>831</v>
      </c>
      <c r="E18" s="238">
        <v>1596.1068</v>
      </c>
      <c r="F18" s="238">
        <v>5560</v>
      </c>
      <c r="G18" s="238">
        <v>8874354</v>
      </c>
      <c r="H18" s="238">
        <v>4620360</v>
      </c>
      <c r="I18" s="238">
        <v>4253994</v>
      </c>
      <c r="J18" s="238">
        <v>447</v>
      </c>
      <c r="K18" s="238" t="s">
        <v>1358</v>
      </c>
      <c r="L18" s="238">
        <v>5560</v>
      </c>
    </row>
    <row r="19" spans="1:12">
      <c r="A19" s="237">
        <v>18</v>
      </c>
      <c r="B19" s="237" t="s">
        <v>674</v>
      </c>
      <c r="C19" s="237" t="s">
        <v>3026</v>
      </c>
      <c r="D19" s="238">
        <v>265</v>
      </c>
      <c r="E19" s="238">
        <v>371.20870000000002</v>
      </c>
      <c r="F19" s="238">
        <v>23829</v>
      </c>
      <c r="G19" s="238">
        <v>8845532</v>
      </c>
      <c r="H19" s="238">
        <v>6314685</v>
      </c>
      <c r="I19" s="238">
        <v>2530847</v>
      </c>
      <c r="J19" s="238">
        <v>64</v>
      </c>
      <c r="K19" s="238" t="s">
        <v>1358</v>
      </c>
      <c r="L19" s="238">
        <v>23829</v>
      </c>
    </row>
    <row r="20" spans="1:12">
      <c r="A20" s="237">
        <v>19</v>
      </c>
      <c r="B20" s="237" t="s">
        <v>698</v>
      </c>
      <c r="C20" s="237" t="s">
        <v>3030</v>
      </c>
      <c r="D20" s="238">
        <v>439</v>
      </c>
      <c r="E20" s="238">
        <v>708.71820000000002</v>
      </c>
      <c r="F20" s="238">
        <v>12264</v>
      </c>
      <c r="G20" s="238">
        <v>8691720</v>
      </c>
      <c r="H20" s="238">
        <v>5383896</v>
      </c>
      <c r="I20" s="238">
        <v>3307824</v>
      </c>
      <c r="J20" s="238">
        <v>387</v>
      </c>
      <c r="K20" s="238" t="s">
        <v>1358</v>
      </c>
      <c r="L20" s="238">
        <v>12264</v>
      </c>
    </row>
    <row r="21" spans="1:12">
      <c r="A21" s="237">
        <v>20</v>
      </c>
      <c r="B21" s="237" t="s">
        <v>317</v>
      </c>
      <c r="C21" s="237" t="s">
        <v>3037</v>
      </c>
      <c r="D21" s="238">
        <v>285</v>
      </c>
      <c r="E21" s="238">
        <v>749.7912</v>
      </c>
      <c r="F21" s="238">
        <v>11316</v>
      </c>
      <c r="G21" s="238">
        <v>8484637</v>
      </c>
      <c r="H21" s="238">
        <v>3225060</v>
      </c>
      <c r="I21" s="238">
        <v>5259577</v>
      </c>
      <c r="J21" s="238">
        <v>563</v>
      </c>
      <c r="K21" s="238" t="s">
        <v>1358</v>
      </c>
      <c r="L21" s="238">
        <v>11316</v>
      </c>
    </row>
    <row r="22" spans="1:12">
      <c r="A22" s="237">
        <v>21</v>
      </c>
      <c r="B22" s="237" t="s">
        <v>663</v>
      </c>
      <c r="C22" s="237" t="s">
        <v>3038</v>
      </c>
      <c r="D22" s="238">
        <v>252</v>
      </c>
      <c r="E22" s="238">
        <v>488.07190000000003</v>
      </c>
      <c r="F22" s="238">
        <v>16868</v>
      </c>
      <c r="G22" s="238">
        <v>8232797</v>
      </c>
      <c r="H22" s="238">
        <v>4250736</v>
      </c>
      <c r="I22" s="238">
        <v>3982061</v>
      </c>
      <c r="J22" s="238">
        <v>383</v>
      </c>
      <c r="K22" s="238" t="s">
        <v>1358</v>
      </c>
      <c r="L22" s="238">
        <v>16868</v>
      </c>
    </row>
    <row r="23" spans="1:12">
      <c r="A23" s="237">
        <v>22</v>
      </c>
      <c r="B23" s="237" t="s">
        <v>396</v>
      </c>
      <c r="C23" s="237" t="s">
        <v>3035</v>
      </c>
      <c r="D23" s="238">
        <v>400</v>
      </c>
      <c r="E23" s="238">
        <v>627.75699999999995</v>
      </c>
      <c r="F23" s="238">
        <v>12788</v>
      </c>
      <c r="G23" s="238">
        <v>8027756</v>
      </c>
      <c r="H23" s="238">
        <v>5115200</v>
      </c>
      <c r="I23" s="238">
        <v>2912556</v>
      </c>
      <c r="J23" s="238">
        <v>209</v>
      </c>
      <c r="K23" s="238" t="s">
        <v>1358</v>
      </c>
      <c r="L23" s="238">
        <v>12788</v>
      </c>
    </row>
    <row r="24" spans="1:12">
      <c r="A24" s="237">
        <v>23</v>
      </c>
      <c r="B24" s="237" t="s">
        <v>575</v>
      </c>
      <c r="C24" s="237" t="s">
        <v>3029</v>
      </c>
      <c r="D24" s="238">
        <v>501</v>
      </c>
      <c r="E24" s="238">
        <v>830.63260000000002</v>
      </c>
      <c r="F24" s="238">
        <v>9437</v>
      </c>
      <c r="G24" s="238">
        <v>7838680</v>
      </c>
      <c r="H24" s="238">
        <v>4727937</v>
      </c>
      <c r="I24" s="238">
        <v>3110743</v>
      </c>
      <c r="J24" s="238">
        <v>182</v>
      </c>
      <c r="K24" s="238" t="s">
        <v>1358</v>
      </c>
      <c r="L24" s="238">
        <v>9437</v>
      </c>
    </row>
    <row r="25" spans="1:12">
      <c r="A25" s="237">
        <v>24</v>
      </c>
      <c r="B25" s="237" t="s">
        <v>687</v>
      </c>
      <c r="C25" s="237" t="s">
        <v>3050</v>
      </c>
      <c r="D25" s="238">
        <v>707</v>
      </c>
      <c r="E25" s="238">
        <v>979.93209999999999</v>
      </c>
      <c r="F25" s="238">
        <v>7868</v>
      </c>
      <c r="G25" s="238">
        <v>7710106</v>
      </c>
      <c r="H25" s="238">
        <v>5562676</v>
      </c>
      <c r="I25" s="238">
        <v>2147430</v>
      </c>
      <c r="J25" s="238">
        <v>441</v>
      </c>
      <c r="K25" s="238" t="s">
        <v>1358</v>
      </c>
      <c r="L25" s="238">
        <v>7868</v>
      </c>
    </row>
    <row r="26" spans="1:12">
      <c r="A26" s="237">
        <v>25</v>
      </c>
      <c r="B26" s="237" t="s">
        <v>469</v>
      </c>
      <c r="C26" s="237" t="s">
        <v>3061</v>
      </c>
      <c r="D26" s="238">
        <v>1052</v>
      </c>
      <c r="E26" s="238">
        <v>3163.5309000000002</v>
      </c>
      <c r="F26" s="238">
        <v>2296</v>
      </c>
      <c r="G26" s="238">
        <v>7263467</v>
      </c>
      <c r="H26" s="238">
        <v>2415392</v>
      </c>
      <c r="I26" s="238">
        <v>4848075</v>
      </c>
      <c r="J26" s="238">
        <v>206</v>
      </c>
      <c r="K26" s="238" t="s">
        <v>1358</v>
      </c>
      <c r="L26" s="238">
        <v>2296</v>
      </c>
    </row>
    <row r="27" spans="1:12">
      <c r="A27" s="237">
        <v>26</v>
      </c>
      <c r="B27" s="237" t="s">
        <v>542</v>
      </c>
      <c r="C27" s="237" t="s">
        <v>3043</v>
      </c>
      <c r="D27" s="238">
        <v>423</v>
      </c>
      <c r="E27" s="238">
        <v>686.38250000000005</v>
      </c>
      <c r="F27" s="238">
        <v>10557</v>
      </c>
      <c r="G27" s="238">
        <v>7246140</v>
      </c>
      <c r="H27" s="238">
        <v>4465611</v>
      </c>
      <c r="I27" s="238">
        <v>2780529</v>
      </c>
      <c r="J27" s="238">
        <v>324</v>
      </c>
      <c r="K27" s="238" t="s">
        <v>1358</v>
      </c>
      <c r="L27" s="238">
        <v>10557</v>
      </c>
    </row>
    <row r="28" spans="1:12">
      <c r="A28" s="237">
        <v>27</v>
      </c>
      <c r="B28" s="237" t="s">
        <v>664</v>
      </c>
      <c r="C28" s="237" t="s">
        <v>3145</v>
      </c>
      <c r="D28" s="238">
        <v>542</v>
      </c>
      <c r="E28" s="238">
        <v>915.11860000000001</v>
      </c>
      <c r="F28" s="238">
        <v>7751</v>
      </c>
      <c r="G28" s="238">
        <v>7093084</v>
      </c>
      <c r="H28" s="238">
        <v>4201042</v>
      </c>
      <c r="I28" s="238">
        <v>2892042</v>
      </c>
      <c r="J28" s="238">
        <v>343</v>
      </c>
      <c r="K28" s="238" t="s">
        <v>1358</v>
      </c>
      <c r="L28" s="238">
        <v>7751</v>
      </c>
    </row>
    <row r="29" spans="1:12">
      <c r="A29" s="237">
        <v>28</v>
      </c>
      <c r="B29" s="237" t="s">
        <v>1033</v>
      </c>
      <c r="C29" s="237" t="s">
        <v>3034</v>
      </c>
      <c r="D29" s="238">
        <v>2191</v>
      </c>
      <c r="E29" s="238">
        <v>3903.5383999999999</v>
      </c>
      <c r="F29" s="238">
        <v>1798</v>
      </c>
      <c r="G29" s="238">
        <v>7018562</v>
      </c>
      <c r="H29" s="238">
        <v>3939418</v>
      </c>
      <c r="I29" s="238">
        <v>3079144</v>
      </c>
      <c r="J29" s="238">
        <v>58</v>
      </c>
      <c r="K29" s="238" t="s">
        <v>1358</v>
      </c>
      <c r="L29" s="238">
        <v>1798</v>
      </c>
    </row>
    <row r="30" spans="1:12">
      <c r="A30" s="237">
        <v>29</v>
      </c>
      <c r="B30" s="237" t="s">
        <v>1319</v>
      </c>
      <c r="C30" s="237" t="s">
        <v>3042</v>
      </c>
      <c r="D30" s="238">
        <v>585</v>
      </c>
      <c r="E30" s="238">
        <v>1234.8561999999999</v>
      </c>
      <c r="F30" s="238">
        <v>5555</v>
      </c>
      <c r="G30" s="238">
        <v>6859626</v>
      </c>
      <c r="H30" s="238">
        <v>3249675</v>
      </c>
      <c r="I30" s="238">
        <v>3609951</v>
      </c>
      <c r="J30" s="238">
        <v>206</v>
      </c>
      <c r="K30" s="238" t="s">
        <v>1358</v>
      </c>
      <c r="L30" s="238">
        <v>5555</v>
      </c>
    </row>
    <row r="31" spans="1:12">
      <c r="A31" s="237">
        <v>30</v>
      </c>
      <c r="B31" s="237" t="s">
        <v>375</v>
      </c>
      <c r="C31" s="237" t="s">
        <v>3049</v>
      </c>
      <c r="D31" s="238">
        <v>314</v>
      </c>
      <c r="E31" s="238">
        <v>580.8261</v>
      </c>
      <c r="F31" s="238">
        <v>11660</v>
      </c>
      <c r="G31" s="238">
        <v>6772432</v>
      </c>
      <c r="H31" s="238">
        <v>3661240</v>
      </c>
      <c r="I31" s="238">
        <v>3111192</v>
      </c>
      <c r="J31" s="238">
        <v>155</v>
      </c>
      <c r="K31" s="238" t="s">
        <v>1358</v>
      </c>
      <c r="L31" s="238">
        <v>11660</v>
      </c>
    </row>
    <row r="32" spans="1:12">
      <c r="A32" s="237">
        <v>31</v>
      </c>
      <c r="B32" s="237" t="s">
        <v>705</v>
      </c>
      <c r="C32" s="237" t="s">
        <v>3044</v>
      </c>
      <c r="D32" s="238">
        <v>346</v>
      </c>
      <c r="E32" s="238">
        <v>601.07159999999999</v>
      </c>
      <c r="F32" s="238">
        <v>11025</v>
      </c>
      <c r="G32" s="238">
        <v>6626814</v>
      </c>
      <c r="H32" s="238">
        <v>3814650</v>
      </c>
      <c r="I32" s="238">
        <v>2812164</v>
      </c>
      <c r="J32" s="238">
        <v>107</v>
      </c>
      <c r="K32" s="238" t="s">
        <v>1358</v>
      </c>
      <c r="L32" s="238">
        <v>11025</v>
      </c>
    </row>
    <row r="33" spans="1:12">
      <c r="A33" s="237">
        <v>32</v>
      </c>
      <c r="B33" s="237" t="s">
        <v>1003</v>
      </c>
      <c r="C33" s="237" t="s">
        <v>3051</v>
      </c>
      <c r="D33" s="238">
        <v>562</v>
      </c>
      <c r="E33" s="238">
        <v>971.74120000000005</v>
      </c>
      <c r="F33" s="238">
        <v>6765</v>
      </c>
      <c r="G33" s="238">
        <v>6573829</v>
      </c>
      <c r="H33" s="238">
        <v>3801930</v>
      </c>
      <c r="I33" s="238">
        <v>2771899</v>
      </c>
      <c r="J33" s="238">
        <v>197</v>
      </c>
      <c r="K33" s="238" t="s">
        <v>1358</v>
      </c>
      <c r="L33" s="238">
        <v>6765</v>
      </c>
    </row>
    <row r="34" spans="1:12">
      <c r="A34" s="237">
        <v>33</v>
      </c>
      <c r="B34" s="237" t="s">
        <v>661</v>
      </c>
      <c r="C34" s="237" t="s">
        <v>3039</v>
      </c>
      <c r="D34" s="238">
        <v>211</v>
      </c>
      <c r="E34" s="238">
        <v>470.76190000000003</v>
      </c>
      <c r="F34" s="238">
        <v>13719</v>
      </c>
      <c r="G34" s="238">
        <v>6458383</v>
      </c>
      <c r="H34" s="238">
        <v>2894709</v>
      </c>
      <c r="I34" s="238">
        <v>3563674</v>
      </c>
      <c r="J34" s="238">
        <v>244</v>
      </c>
      <c r="K34" s="238" t="s">
        <v>1358</v>
      </c>
      <c r="L34" s="238">
        <v>13719</v>
      </c>
    </row>
    <row r="35" spans="1:12">
      <c r="A35" s="237">
        <v>34</v>
      </c>
      <c r="B35" s="237" t="s">
        <v>2998</v>
      </c>
      <c r="C35" s="237" t="s">
        <v>3032</v>
      </c>
      <c r="D35" s="238">
        <v>1569</v>
      </c>
      <c r="E35" s="238">
        <v>2120</v>
      </c>
      <c r="F35" s="238">
        <v>3030</v>
      </c>
      <c r="G35" s="238">
        <v>6423600</v>
      </c>
      <c r="H35" s="238">
        <v>4754070</v>
      </c>
      <c r="I35" s="238">
        <v>1669530</v>
      </c>
      <c r="J35" s="238">
        <v>28</v>
      </c>
      <c r="K35" s="238" t="s">
        <v>1358</v>
      </c>
      <c r="L35" s="238">
        <v>3030</v>
      </c>
    </row>
    <row r="36" spans="1:12">
      <c r="A36" s="237">
        <v>35</v>
      </c>
      <c r="B36" s="237" t="s">
        <v>344</v>
      </c>
      <c r="C36" s="237" t="s">
        <v>3055</v>
      </c>
      <c r="D36" s="238">
        <v>304</v>
      </c>
      <c r="E36" s="238">
        <v>873.82339999999999</v>
      </c>
      <c r="F36" s="238">
        <v>7174</v>
      </c>
      <c r="G36" s="238">
        <v>6268809</v>
      </c>
      <c r="H36" s="238">
        <v>2180896</v>
      </c>
      <c r="I36" s="238">
        <v>4087913</v>
      </c>
      <c r="J36" s="238">
        <v>303</v>
      </c>
      <c r="K36" s="238" t="s">
        <v>1358</v>
      </c>
      <c r="L36" s="238">
        <v>7174</v>
      </c>
    </row>
    <row r="37" spans="1:12">
      <c r="A37" s="237">
        <v>36</v>
      </c>
      <c r="B37" s="237" t="s">
        <v>321</v>
      </c>
      <c r="C37" s="237" t="s">
        <v>3053</v>
      </c>
      <c r="D37" s="238">
        <v>581</v>
      </c>
      <c r="E37" s="238">
        <v>986.83659999999998</v>
      </c>
      <c r="F37" s="238">
        <v>6316</v>
      </c>
      <c r="G37" s="238">
        <v>6232860</v>
      </c>
      <c r="H37" s="238">
        <v>3669596</v>
      </c>
      <c r="I37" s="238">
        <v>2563264</v>
      </c>
      <c r="J37" s="238">
        <v>456</v>
      </c>
      <c r="K37" s="238" t="s">
        <v>1358</v>
      </c>
      <c r="L37" s="238">
        <v>6316</v>
      </c>
    </row>
    <row r="38" spans="1:12">
      <c r="A38" s="237">
        <v>37</v>
      </c>
      <c r="B38" s="237" t="s">
        <v>1037</v>
      </c>
      <c r="C38" s="237" t="s">
        <v>3052</v>
      </c>
      <c r="D38" s="238">
        <v>463</v>
      </c>
      <c r="E38" s="238">
        <v>761.09860000000003</v>
      </c>
      <c r="F38" s="238">
        <v>7894</v>
      </c>
      <c r="G38" s="238">
        <v>6008112</v>
      </c>
      <c r="H38" s="238">
        <v>3654922</v>
      </c>
      <c r="I38" s="238">
        <v>2353190</v>
      </c>
      <c r="J38" s="238">
        <v>111</v>
      </c>
      <c r="K38" s="238" t="s">
        <v>1358</v>
      </c>
      <c r="L38" s="238">
        <v>7894</v>
      </c>
    </row>
    <row r="39" spans="1:12">
      <c r="A39" s="237">
        <v>38</v>
      </c>
      <c r="B39" s="237" t="s">
        <v>695</v>
      </c>
      <c r="C39" s="237" t="s">
        <v>3056</v>
      </c>
      <c r="D39" s="238">
        <v>477</v>
      </c>
      <c r="E39" s="238">
        <v>713.91279999999995</v>
      </c>
      <c r="F39" s="238">
        <v>8154</v>
      </c>
      <c r="G39" s="238">
        <v>5821245</v>
      </c>
      <c r="H39" s="238">
        <v>3889458</v>
      </c>
      <c r="I39" s="238">
        <v>1931787</v>
      </c>
      <c r="J39" s="238">
        <v>485</v>
      </c>
      <c r="K39" s="238" t="s">
        <v>1358</v>
      </c>
      <c r="L39" s="238">
        <v>8154</v>
      </c>
    </row>
    <row r="40" spans="1:12">
      <c r="A40" s="237">
        <v>39</v>
      </c>
      <c r="B40" s="237" t="s">
        <v>685</v>
      </c>
      <c r="C40" s="237" t="s">
        <v>3028</v>
      </c>
      <c r="D40" s="238">
        <v>839</v>
      </c>
      <c r="E40" s="238">
        <v>1382.8037999999999</v>
      </c>
      <c r="F40" s="238">
        <v>4184</v>
      </c>
      <c r="G40" s="238">
        <v>5785651</v>
      </c>
      <c r="H40" s="238">
        <v>3510376</v>
      </c>
      <c r="I40" s="238">
        <v>2275275</v>
      </c>
      <c r="J40" s="238">
        <v>177</v>
      </c>
      <c r="K40" s="238" t="s">
        <v>1358</v>
      </c>
      <c r="L40" s="238">
        <v>4184</v>
      </c>
    </row>
    <row r="41" spans="1:12">
      <c r="A41" s="237">
        <v>40</v>
      </c>
      <c r="B41" s="237" t="s">
        <v>30</v>
      </c>
      <c r="C41" s="237" t="s">
        <v>3045</v>
      </c>
      <c r="D41" s="238">
        <v>197</v>
      </c>
      <c r="E41" s="238">
        <v>417.64120000000003</v>
      </c>
      <c r="F41" s="238">
        <v>13583</v>
      </c>
      <c r="G41" s="238">
        <v>5672820</v>
      </c>
      <c r="H41" s="238">
        <v>2675851</v>
      </c>
      <c r="I41" s="238">
        <v>2996969</v>
      </c>
      <c r="J41" s="238">
        <v>190</v>
      </c>
      <c r="K41" s="238" t="s">
        <v>1358</v>
      </c>
      <c r="L41" s="238">
        <v>13583</v>
      </c>
    </row>
    <row r="42" spans="1:12">
      <c r="A42" s="237">
        <v>41</v>
      </c>
      <c r="B42" s="237" t="s">
        <v>397</v>
      </c>
      <c r="C42" s="237" t="s">
        <v>3125</v>
      </c>
      <c r="D42" s="238">
        <v>256</v>
      </c>
      <c r="E42" s="238">
        <v>577.17439999999999</v>
      </c>
      <c r="F42" s="238">
        <v>9594</v>
      </c>
      <c r="G42" s="238">
        <v>5537411</v>
      </c>
      <c r="H42" s="238">
        <v>2456064</v>
      </c>
      <c r="I42" s="238">
        <v>3081347</v>
      </c>
      <c r="J42" s="238">
        <v>124</v>
      </c>
      <c r="K42" s="238" t="s">
        <v>1358</v>
      </c>
      <c r="L42" s="238">
        <v>9594</v>
      </c>
    </row>
    <row r="43" spans="1:12">
      <c r="A43" s="237">
        <v>42</v>
      </c>
      <c r="B43" s="237" t="s">
        <v>3108</v>
      </c>
      <c r="C43" s="237" t="s">
        <v>3109</v>
      </c>
      <c r="D43" s="238">
        <v>1089</v>
      </c>
      <c r="E43" s="238">
        <v>1767.9032</v>
      </c>
      <c r="F43" s="238">
        <v>3100</v>
      </c>
      <c r="G43" s="238">
        <v>5480500</v>
      </c>
      <c r="H43" s="238">
        <v>3375900</v>
      </c>
      <c r="I43" s="238">
        <v>2104600</v>
      </c>
      <c r="J43" s="238">
        <v>18</v>
      </c>
      <c r="K43" s="238" t="s">
        <v>1358</v>
      </c>
      <c r="L43" s="238">
        <v>3100</v>
      </c>
    </row>
    <row r="44" spans="1:12">
      <c r="A44" s="237">
        <v>43</v>
      </c>
      <c r="B44" s="237" t="s">
        <v>941</v>
      </c>
      <c r="C44" s="237" t="s">
        <v>3048</v>
      </c>
      <c r="D44" s="238">
        <v>453</v>
      </c>
      <c r="E44" s="238">
        <v>916.49869999999999</v>
      </c>
      <c r="F44" s="238">
        <v>5959</v>
      </c>
      <c r="G44" s="238">
        <v>5461416</v>
      </c>
      <c r="H44" s="238">
        <v>2699427</v>
      </c>
      <c r="I44" s="238">
        <v>2761989</v>
      </c>
      <c r="J44" s="238">
        <v>277</v>
      </c>
      <c r="K44" s="238" t="s">
        <v>1358</v>
      </c>
      <c r="L44" s="238">
        <v>5959</v>
      </c>
    </row>
    <row r="45" spans="1:12">
      <c r="A45" s="237">
        <v>44</v>
      </c>
      <c r="B45" s="237" t="s">
        <v>594</v>
      </c>
      <c r="C45" s="237" t="s">
        <v>3041</v>
      </c>
      <c r="D45" s="238">
        <v>330</v>
      </c>
      <c r="E45" s="238">
        <v>525.97299999999996</v>
      </c>
      <c r="F45" s="238">
        <v>9834</v>
      </c>
      <c r="G45" s="238">
        <v>5172418</v>
      </c>
      <c r="H45" s="238">
        <v>3245220</v>
      </c>
      <c r="I45" s="238">
        <v>1927198</v>
      </c>
      <c r="J45" s="238">
        <v>84</v>
      </c>
      <c r="K45" s="238" t="s">
        <v>1358</v>
      </c>
      <c r="L45" s="238">
        <v>9834</v>
      </c>
    </row>
    <row r="46" spans="1:12">
      <c r="A46" s="237">
        <v>45</v>
      </c>
      <c r="B46" s="237" t="s">
        <v>379</v>
      </c>
      <c r="C46" s="237" t="s">
        <v>3036</v>
      </c>
      <c r="D46" s="238">
        <v>452</v>
      </c>
      <c r="E46" s="238">
        <v>945.72649999999999</v>
      </c>
      <c r="F46" s="238">
        <v>5250</v>
      </c>
      <c r="G46" s="238">
        <v>4965064</v>
      </c>
      <c r="H46" s="238">
        <v>2373000</v>
      </c>
      <c r="I46" s="238">
        <v>2592064</v>
      </c>
      <c r="J46" s="238">
        <v>40</v>
      </c>
      <c r="K46" s="238" t="s">
        <v>1358</v>
      </c>
      <c r="L46" s="238">
        <v>5250</v>
      </c>
    </row>
    <row r="47" spans="1:12">
      <c r="A47" s="237">
        <v>46</v>
      </c>
      <c r="B47" s="237" t="s">
        <v>736</v>
      </c>
      <c r="C47" s="237" t="s">
        <v>3071</v>
      </c>
      <c r="D47" s="238">
        <v>1164</v>
      </c>
      <c r="E47" s="238">
        <v>1943.6411000000001</v>
      </c>
      <c r="F47" s="238">
        <v>2410</v>
      </c>
      <c r="G47" s="238">
        <v>4684175</v>
      </c>
      <c r="H47" s="238">
        <v>2805240</v>
      </c>
      <c r="I47" s="238">
        <v>1878935</v>
      </c>
      <c r="J47" s="238">
        <v>111</v>
      </c>
      <c r="K47" s="238" t="s">
        <v>1358</v>
      </c>
      <c r="L47" s="238">
        <v>2410</v>
      </c>
    </row>
    <row r="48" spans="1:12">
      <c r="A48" s="237">
        <v>47</v>
      </c>
      <c r="B48" s="237" t="s">
        <v>3066</v>
      </c>
      <c r="C48" s="237" t="s">
        <v>3067</v>
      </c>
      <c r="D48" s="238">
        <v>419</v>
      </c>
      <c r="E48" s="238">
        <v>795.39059999999995</v>
      </c>
      <c r="F48" s="238">
        <v>5760</v>
      </c>
      <c r="G48" s="238">
        <v>4581450</v>
      </c>
      <c r="H48" s="238">
        <v>2413440</v>
      </c>
      <c r="I48" s="238">
        <v>2168010</v>
      </c>
      <c r="J48" s="238">
        <v>35</v>
      </c>
      <c r="K48" s="238" t="s">
        <v>1358</v>
      </c>
      <c r="L48" s="238">
        <v>5760</v>
      </c>
    </row>
    <row r="49" spans="1:12">
      <c r="A49" s="237">
        <v>48</v>
      </c>
      <c r="B49" s="237" t="s">
        <v>577</v>
      </c>
      <c r="C49" s="237" t="s">
        <v>3082</v>
      </c>
      <c r="D49" s="238">
        <v>487</v>
      </c>
      <c r="E49" s="238">
        <v>1166.9820999999999</v>
      </c>
      <c r="F49" s="238">
        <v>3692</v>
      </c>
      <c r="G49" s="238">
        <v>4308498</v>
      </c>
      <c r="H49" s="238">
        <v>1798004</v>
      </c>
      <c r="I49" s="238">
        <v>2510494</v>
      </c>
      <c r="J49" s="238">
        <v>184</v>
      </c>
      <c r="K49" s="238" t="s">
        <v>1358</v>
      </c>
      <c r="L49" s="238">
        <v>3692</v>
      </c>
    </row>
    <row r="50" spans="1:12">
      <c r="A50" s="237">
        <v>49</v>
      </c>
      <c r="B50" s="237" t="s">
        <v>75</v>
      </c>
      <c r="C50" s="237" t="s">
        <v>3070</v>
      </c>
      <c r="D50" s="238">
        <v>642</v>
      </c>
      <c r="E50" s="238">
        <v>1282.1670999999999</v>
      </c>
      <c r="F50" s="238">
        <v>3316</v>
      </c>
      <c r="G50" s="238">
        <v>4251666</v>
      </c>
      <c r="H50" s="238">
        <v>2128872</v>
      </c>
      <c r="I50" s="238">
        <v>2122794</v>
      </c>
      <c r="J50" s="238">
        <v>402</v>
      </c>
      <c r="K50" s="238" t="s">
        <v>1358</v>
      </c>
      <c r="L50" s="238">
        <v>3316</v>
      </c>
    </row>
    <row r="51" spans="1:12">
      <c r="A51" s="237">
        <v>50</v>
      </c>
      <c r="B51" s="237" t="s">
        <v>305</v>
      </c>
      <c r="C51" s="237" t="s">
        <v>3063</v>
      </c>
      <c r="D51" s="238">
        <v>80</v>
      </c>
      <c r="E51" s="238">
        <v>235.2414</v>
      </c>
      <c r="F51" s="238">
        <v>17924</v>
      </c>
      <c r="G51" s="238">
        <v>4216467</v>
      </c>
      <c r="H51" s="238">
        <v>1433920</v>
      </c>
      <c r="I51" s="238">
        <v>2782547</v>
      </c>
      <c r="J51" s="238">
        <v>320</v>
      </c>
      <c r="K51" s="238" t="s">
        <v>1358</v>
      </c>
      <c r="L51" s="238">
        <v>17924</v>
      </c>
    </row>
    <row r="52" spans="1:12">
      <c r="A52" s="237">
        <v>51</v>
      </c>
      <c r="B52" s="237" t="s">
        <v>367</v>
      </c>
      <c r="C52" s="237" t="s">
        <v>3101</v>
      </c>
      <c r="D52" s="238">
        <v>41</v>
      </c>
      <c r="E52" s="238">
        <v>234.1919</v>
      </c>
      <c r="F52" s="238">
        <v>17931</v>
      </c>
      <c r="G52" s="238">
        <v>4199295</v>
      </c>
      <c r="H52" s="238">
        <v>735171</v>
      </c>
      <c r="I52" s="238">
        <v>3464124</v>
      </c>
      <c r="J52" s="238">
        <v>70</v>
      </c>
      <c r="K52" s="238" t="s">
        <v>1358</v>
      </c>
      <c r="L52" s="238">
        <v>17931</v>
      </c>
    </row>
    <row r="53" spans="1:12">
      <c r="A53" s="237">
        <v>52</v>
      </c>
      <c r="B53" s="237" t="s">
        <v>2883</v>
      </c>
      <c r="C53" s="237" t="s">
        <v>3054</v>
      </c>
      <c r="D53" s="238">
        <v>0</v>
      </c>
      <c r="E53" s="238">
        <v>1166.6208999999999</v>
      </c>
      <c r="F53" s="238">
        <v>3569</v>
      </c>
      <c r="G53" s="238">
        <v>4163670</v>
      </c>
      <c r="H53" s="238">
        <v>0</v>
      </c>
      <c r="I53" s="238">
        <v>4163670</v>
      </c>
      <c r="J53" s="238">
        <v>146</v>
      </c>
      <c r="K53" s="238" t="s">
        <v>1358</v>
      </c>
      <c r="L53" s="238">
        <v>3569</v>
      </c>
    </row>
    <row r="54" spans="1:12">
      <c r="A54" s="237">
        <v>53</v>
      </c>
      <c r="B54" s="237" t="s">
        <v>732</v>
      </c>
      <c r="C54" s="237" t="s">
        <v>3065</v>
      </c>
      <c r="D54" s="238">
        <v>169</v>
      </c>
      <c r="E54" s="238">
        <v>258.6069</v>
      </c>
      <c r="F54" s="238">
        <v>15987</v>
      </c>
      <c r="G54" s="238">
        <v>4134349</v>
      </c>
      <c r="H54" s="238">
        <v>2701803</v>
      </c>
      <c r="I54" s="238">
        <v>1432546</v>
      </c>
      <c r="J54" s="238">
        <v>98</v>
      </c>
      <c r="K54" s="238" t="s">
        <v>1358</v>
      </c>
      <c r="L54" s="238">
        <v>15987</v>
      </c>
    </row>
    <row r="55" spans="1:12">
      <c r="A55" s="237">
        <v>54</v>
      </c>
      <c r="B55" s="237" t="s">
        <v>1289</v>
      </c>
      <c r="C55" s="237" t="s">
        <v>3102</v>
      </c>
      <c r="D55" s="238">
        <v>685</v>
      </c>
      <c r="E55" s="238">
        <v>758.274</v>
      </c>
      <c r="F55" s="238">
        <v>5435</v>
      </c>
      <c r="G55" s="238">
        <v>4121219</v>
      </c>
      <c r="H55" s="238">
        <v>3722975</v>
      </c>
      <c r="I55" s="238">
        <v>398244</v>
      </c>
      <c r="J55" s="238">
        <v>98</v>
      </c>
      <c r="K55" s="238" t="s">
        <v>1358</v>
      </c>
      <c r="L55" s="238">
        <v>5435</v>
      </c>
    </row>
    <row r="56" spans="1:12">
      <c r="A56" s="237">
        <v>55</v>
      </c>
      <c r="B56" s="237" t="s">
        <v>319</v>
      </c>
      <c r="C56" s="237" t="s">
        <v>3086</v>
      </c>
      <c r="D56" s="238">
        <v>350</v>
      </c>
      <c r="E56" s="238">
        <v>644.16650000000004</v>
      </c>
      <c r="F56" s="238">
        <v>6287</v>
      </c>
      <c r="G56" s="238">
        <v>4049875</v>
      </c>
      <c r="H56" s="238">
        <v>2200450</v>
      </c>
      <c r="I56" s="238">
        <v>1849425</v>
      </c>
      <c r="J56" s="238">
        <v>430</v>
      </c>
      <c r="K56" s="238" t="s">
        <v>1358</v>
      </c>
      <c r="L56" s="238">
        <v>6287</v>
      </c>
    </row>
    <row r="57" spans="1:12">
      <c r="A57" s="237">
        <v>56</v>
      </c>
      <c r="B57" s="237" t="s">
        <v>468</v>
      </c>
      <c r="C57" s="237" t="s">
        <v>3087</v>
      </c>
      <c r="D57" s="238">
        <v>707</v>
      </c>
      <c r="E57" s="238">
        <v>1987.3131000000001</v>
      </c>
      <c r="F57" s="238">
        <v>2028</v>
      </c>
      <c r="G57" s="238">
        <v>4030271</v>
      </c>
      <c r="H57" s="238">
        <v>1433796</v>
      </c>
      <c r="I57" s="238">
        <v>2596475</v>
      </c>
      <c r="J57" s="238">
        <v>118</v>
      </c>
      <c r="K57" s="238" t="s">
        <v>1358</v>
      </c>
      <c r="L57" s="238">
        <v>2028</v>
      </c>
    </row>
    <row r="58" spans="1:12">
      <c r="A58" s="237">
        <v>57</v>
      </c>
      <c r="B58" s="237" t="s">
        <v>409</v>
      </c>
      <c r="C58" s="237" t="s">
        <v>3095</v>
      </c>
      <c r="D58" s="238">
        <v>429</v>
      </c>
      <c r="E58" s="238">
        <v>646.81849999999997</v>
      </c>
      <c r="F58" s="238">
        <v>6126</v>
      </c>
      <c r="G58" s="238">
        <v>3962410</v>
      </c>
      <c r="H58" s="238">
        <v>2628054</v>
      </c>
      <c r="I58" s="238">
        <v>1334356</v>
      </c>
      <c r="J58" s="238">
        <v>194</v>
      </c>
      <c r="K58" s="238" t="s">
        <v>1358</v>
      </c>
      <c r="L58" s="238">
        <v>6126</v>
      </c>
    </row>
    <row r="59" spans="1:12">
      <c r="A59" s="237">
        <v>58</v>
      </c>
      <c r="B59" s="237" t="s">
        <v>784</v>
      </c>
      <c r="C59" s="237" t="s">
        <v>3068</v>
      </c>
      <c r="D59" s="238">
        <v>1476</v>
      </c>
      <c r="E59" s="238">
        <v>2968.3926000000001</v>
      </c>
      <c r="F59" s="238">
        <v>1332</v>
      </c>
      <c r="G59" s="238">
        <v>3953899</v>
      </c>
      <c r="H59" s="238">
        <v>1966032</v>
      </c>
      <c r="I59" s="238">
        <v>1987867</v>
      </c>
      <c r="J59" s="238">
        <v>199</v>
      </c>
      <c r="K59" s="238" t="s">
        <v>1358</v>
      </c>
      <c r="L59" s="238">
        <v>1332</v>
      </c>
    </row>
    <row r="60" spans="1:12">
      <c r="A60" s="237">
        <v>59</v>
      </c>
      <c r="B60" s="237" t="s">
        <v>430</v>
      </c>
      <c r="C60" s="237" t="s">
        <v>3079</v>
      </c>
      <c r="D60" s="238">
        <v>273</v>
      </c>
      <c r="E60" s="238">
        <v>657.19870000000003</v>
      </c>
      <c r="F60" s="238">
        <v>5989</v>
      </c>
      <c r="G60" s="238">
        <v>3935963</v>
      </c>
      <c r="H60" s="238">
        <v>1634997</v>
      </c>
      <c r="I60" s="238">
        <v>2300966</v>
      </c>
      <c r="J60" s="238">
        <v>187</v>
      </c>
      <c r="K60" s="238" t="s">
        <v>1358</v>
      </c>
      <c r="L60" s="238">
        <v>5989</v>
      </c>
    </row>
    <row r="61" spans="1:12">
      <c r="A61" s="237">
        <v>60</v>
      </c>
      <c r="B61" s="237" t="s">
        <v>711</v>
      </c>
      <c r="C61" s="237" t="s">
        <v>3081</v>
      </c>
      <c r="D61" s="238">
        <v>207</v>
      </c>
      <c r="E61" s="238">
        <v>365.46019999999999</v>
      </c>
      <c r="F61" s="238">
        <v>10642</v>
      </c>
      <c r="G61" s="238">
        <v>3889227</v>
      </c>
      <c r="H61" s="238">
        <v>2202894</v>
      </c>
      <c r="I61" s="238">
        <v>1686333</v>
      </c>
      <c r="J61" s="238">
        <v>203</v>
      </c>
      <c r="K61" s="238" t="s">
        <v>1358</v>
      </c>
      <c r="L61" s="238">
        <v>10642</v>
      </c>
    </row>
    <row r="62" spans="1:12">
      <c r="A62" s="237">
        <v>61</v>
      </c>
      <c r="B62" s="237" t="s">
        <v>3076</v>
      </c>
      <c r="C62" s="237" t="s">
        <v>3077</v>
      </c>
      <c r="D62" s="238">
        <v>529</v>
      </c>
      <c r="E62" s="238">
        <v>860.22990000000004</v>
      </c>
      <c r="F62" s="238">
        <v>4350</v>
      </c>
      <c r="G62" s="238">
        <v>3742000</v>
      </c>
      <c r="H62" s="238">
        <v>2301150</v>
      </c>
      <c r="I62" s="238">
        <v>1440850</v>
      </c>
      <c r="J62" s="238">
        <v>28</v>
      </c>
      <c r="K62" s="238" t="s">
        <v>1358</v>
      </c>
      <c r="L62" s="238">
        <v>4350</v>
      </c>
    </row>
    <row r="63" spans="1:12">
      <c r="A63" s="237">
        <v>62</v>
      </c>
      <c r="B63" s="237" t="s">
        <v>3083</v>
      </c>
      <c r="C63" s="237" t="s">
        <v>3084</v>
      </c>
      <c r="D63" s="238">
        <v>424</v>
      </c>
      <c r="E63" s="238">
        <v>943.20609999999999</v>
      </c>
      <c r="F63" s="238">
        <v>3930</v>
      </c>
      <c r="G63" s="238">
        <v>3706800</v>
      </c>
      <c r="H63" s="238">
        <v>1666320</v>
      </c>
      <c r="I63" s="238">
        <v>2040480</v>
      </c>
      <c r="J63" s="238">
        <v>22</v>
      </c>
      <c r="K63" s="238" t="s">
        <v>1358</v>
      </c>
      <c r="L63" s="238">
        <v>3930</v>
      </c>
    </row>
    <row r="64" spans="1:12">
      <c r="A64" s="237">
        <v>63</v>
      </c>
      <c r="B64" s="237" t="s">
        <v>686</v>
      </c>
      <c r="C64" s="237" t="s">
        <v>3057</v>
      </c>
      <c r="D64" s="238">
        <v>652</v>
      </c>
      <c r="E64" s="238">
        <v>1223.9399000000001</v>
      </c>
      <c r="F64" s="238">
        <v>2977</v>
      </c>
      <c r="G64" s="238">
        <v>3643669</v>
      </c>
      <c r="H64" s="238">
        <v>1941004</v>
      </c>
      <c r="I64" s="238">
        <v>1702665</v>
      </c>
      <c r="J64" s="238">
        <v>239</v>
      </c>
      <c r="K64" s="238" t="s">
        <v>1358</v>
      </c>
      <c r="L64" s="238">
        <v>2977</v>
      </c>
    </row>
    <row r="65" spans="1:12">
      <c r="A65" s="237">
        <v>64</v>
      </c>
      <c r="B65" s="237" t="s">
        <v>435</v>
      </c>
      <c r="C65" s="237" t="s">
        <v>3115</v>
      </c>
      <c r="D65" s="238">
        <v>279</v>
      </c>
      <c r="E65" s="238">
        <v>496.56490000000002</v>
      </c>
      <c r="F65" s="238">
        <v>7246</v>
      </c>
      <c r="G65" s="238">
        <v>3598109</v>
      </c>
      <c r="H65" s="238">
        <v>2021634</v>
      </c>
      <c r="I65" s="238">
        <v>1576475</v>
      </c>
      <c r="J65" s="238">
        <v>84</v>
      </c>
      <c r="K65" s="238" t="s">
        <v>1358</v>
      </c>
      <c r="L65" s="238">
        <v>7246</v>
      </c>
    </row>
    <row r="66" spans="1:12">
      <c r="A66" s="237">
        <v>65</v>
      </c>
      <c r="B66" s="237" t="s">
        <v>508</v>
      </c>
      <c r="C66" s="237" t="s">
        <v>3104</v>
      </c>
      <c r="D66" s="238">
        <v>234</v>
      </c>
      <c r="E66" s="238">
        <v>440.18299999999999</v>
      </c>
      <c r="F66" s="238">
        <v>8174</v>
      </c>
      <c r="G66" s="238">
        <v>3598056</v>
      </c>
      <c r="H66" s="238">
        <v>1912716</v>
      </c>
      <c r="I66" s="238">
        <v>1685340</v>
      </c>
      <c r="J66" s="238">
        <v>112</v>
      </c>
      <c r="K66" s="238" t="s">
        <v>1358</v>
      </c>
      <c r="L66" s="238">
        <v>8174</v>
      </c>
    </row>
    <row r="67" spans="1:12">
      <c r="A67" s="237">
        <v>66</v>
      </c>
      <c r="B67" s="237" t="s">
        <v>747</v>
      </c>
      <c r="C67" s="237" t="s">
        <v>3073</v>
      </c>
      <c r="D67" s="238">
        <v>355</v>
      </c>
      <c r="E67" s="238">
        <v>785.02170000000001</v>
      </c>
      <c r="F67" s="238">
        <v>4562</v>
      </c>
      <c r="G67" s="238">
        <v>3581269</v>
      </c>
      <c r="H67" s="238">
        <v>1619510</v>
      </c>
      <c r="I67" s="238">
        <v>1961759</v>
      </c>
      <c r="J67" s="238">
        <v>92</v>
      </c>
      <c r="K67" s="238" t="s">
        <v>1358</v>
      </c>
      <c r="L67" s="238">
        <v>4562</v>
      </c>
    </row>
    <row r="68" spans="1:12">
      <c r="A68" s="237">
        <v>67</v>
      </c>
      <c r="B68" s="237" t="s">
        <v>470</v>
      </c>
      <c r="C68" s="237" t="s">
        <v>3141</v>
      </c>
      <c r="D68" s="238">
        <v>1110</v>
      </c>
      <c r="E68" s="238">
        <v>3131.9072999999999</v>
      </c>
      <c r="F68" s="238">
        <v>1143</v>
      </c>
      <c r="G68" s="238">
        <v>3579770</v>
      </c>
      <c r="H68" s="238">
        <v>1268730</v>
      </c>
      <c r="I68" s="238">
        <v>2311040</v>
      </c>
      <c r="J68" s="238">
        <v>80</v>
      </c>
      <c r="K68" s="238" t="s">
        <v>1358</v>
      </c>
      <c r="L68" s="238">
        <v>1143</v>
      </c>
    </row>
    <row r="69" spans="1:12">
      <c r="A69" s="237">
        <v>68</v>
      </c>
      <c r="B69" s="237" t="s">
        <v>1029</v>
      </c>
      <c r="C69" s="237" t="s">
        <v>3074</v>
      </c>
      <c r="D69" s="238">
        <v>915</v>
      </c>
      <c r="E69" s="238">
        <v>1672.0118</v>
      </c>
      <c r="F69" s="238">
        <v>2123</v>
      </c>
      <c r="G69" s="238">
        <v>3549681</v>
      </c>
      <c r="H69" s="238">
        <v>1942545</v>
      </c>
      <c r="I69" s="238">
        <v>1607136</v>
      </c>
      <c r="J69" s="238">
        <v>217</v>
      </c>
      <c r="K69" s="238" t="s">
        <v>1358</v>
      </c>
      <c r="L69" s="238">
        <v>2123</v>
      </c>
    </row>
    <row r="70" spans="1:12">
      <c r="A70" s="237">
        <v>69</v>
      </c>
      <c r="B70" s="237" t="s">
        <v>270</v>
      </c>
      <c r="C70" s="237" t="s">
        <v>3078</v>
      </c>
      <c r="D70" s="238">
        <v>657</v>
      </c>
      <c r="E70" s="238">
        <v>1775.7616</v>
      </c>
      <c r="F70" s="238">
        <v>1997</v>
      </c>
      <c r="G70" s="238">
        <v>3546196</v>
      </c>
      <c r="H70" s="238">
        <v>1312029</v>
      </c>
      <c r="I70" s="238">
        <v>2234167</v>
      </c>
      <c r="J70" s="238">
        <v>230</v>
      </c>
      <c r="K70" s="238" t="s">
        <v>1358</v>
      </c>
      <c r="L70" s="238">
        <v>1997</v>
      </c>
    </row>
    <row r="71" spans="1:12">
      <c r="A71" s="237">
        <v>70</v>
      </c>
      <c r="B71" s="237" t="s">
        <v>3801</v>
      </c>
      <c r="C71" s="237" t="s">
        <v>3802</v>
      </c>
      <c r="D71" s="238">
        <v>1605</v>
      </c>
      <c r="E71" s="238">
        <v>4200.0950000000003</v>
      </c>
      <c r="F71" s="238">
        <v>842</v>
      </c>
      <c r="G71" s="238">
        <v>3536480</v>
      </c>
      <c r="H71" s="238">
        <v>1351410</v>
      </c>
      <c r="I71" s="238">
        <v>2185070</v>
      </c>
      <c r="J71" s="238">
        <v>11</v>
      </c>
      <c r="K71" s="238" t="s">
        <v>1358</v>
      </c>
      <c r="L71" s="238">
        <v>842</v>
      </c>
    </row>
    <row r="72" spans="1:12">
      <c r="A72" s="237">
        <v>71</v>
      </c>
      <c r="B72" s="237" t="s">
        <v>475</v>
      </c>
      <c r="C72" s="237" t="s">
        <v>3090</v>
      </c>
      <c r="D72" s="238">
        <v>363</v>
      </c>
      <c r="E72" s="238">
        <v>476.23110000000003</v>
      </c>
      <c r="F72" s="238">
        <v>7258</v>
      </c>
      <c r="G72" s="238">
        <v>3456485</v>
      </c>
      <c r="H72" s="238">
        <v>2634654</v>
      </c>
      <c r="I72" s="238">
        <v>821831</v>
      </c>
      <c r="J72" s="238">
        <v>422</v>
      </c>
      <c r="K72" s="238" t="s">
        <v>1358</v>
      </c>
      <c r="L72" s="238">
        <v>7258</v>
      </c>
    </row>
    <row r="73" spans="1:12">
      <c r="A73" s="237">
        <v>72</v>
      </c>
      <c r="B73" s="237" t="s">
        <v>395</v>
      </c>
      <c r="C73" s="237" t="s">
        <v>3059</v>
      </c>
      <c r="D73" s="238">
        <v>435</v>
      </c>
      <c r="E73" s="238">
        <v>770.47040000000004</v>
      </c>
      <c r="F73" s="238">
        <v>4452</v>
      </c>
      <c r="G73" s="238">
        <v>3430134</v>
      </c>
      <c r="H73" s="238">
        <v>1936620</v>
      </c>
      <c r="I73" s="238">
        <v>1493514</v>
      </c>
      <c r="J73" s="238">
        <v>109</v>
      </c>
      <c r="K73" s="238" t="s">
        <v>1358</v>
      </c>
      <c r="L73" s="238">
        <v>4452</v>
      </c>
    </row>
    <row r="74" spans="1:12">
      <c r="A74" s="237">
        <v>73</v>
      </c>
      <c r="B74" s="237" t="s">
        <v>2742</v>
      </c>
      <c r="C74" s="237" t="s">
        <v>3803</v>
      </c>
      <c r="D74" s="238">
        <v>677</v>
      </c>
      <c r="E74" s="238">
        <v>1059.1090999999999</v>
      </c>
      <c r="F74" s="238">
        <v>3134</v>
      </c>
      <c r="G74" s="238">
        <v>3319248</v>
      </c>
      <c r="H74" s="238">
        <v>2121718</v>
      </c>
      <c r="I74" s="238">
        <v>1197530</v>
      </c>
      <c r="J74" s="238">
        <v>164</v>
      </c>
      <c r="K74" s="238" t="s">
        <v>1358</v>
      </c>
      <c r="L74" s="238">
        <v>3134</v>
      </c>
    </row>
    <row r="75" spans="1:12">
      <c r="A75" s="237">
        <v>74</v>
      </c>
      <c r="B75" s="237" t="s">
        <v>376</v>
      </c>
      <c r="C75" s="237" t="s">
        <v>3191</v>
      </c>
      <c r="D75" s="238">
        <v>567</v>
      </c>
      <c r="E75" s="238">
        <v>786.70699999999999</v>
      </c>
      <c r="F75" s="238">
        <v>4147</v>
      </c>
      <c r="G75" s="238">
        <v>3262474</v>
      </c>
      <c r="H75" s="238">
        <v>2351349</v>
      </c>
      <c r="I75" s="238">
        <v>911125</v>
      </c>
      <c r="J75" s="238">
        <v>89</v>
      </c>
      <c r="K75" s="238" t="s">
        <v>1358</v>
      </c>
      <c r="L75" s="238">
        <v>4147</v>
      </c>
    </row>
    <row r="76" spans="1:12">
      <c r="A76" s="237">
        <v>75</v>
      </c>
      <c r="B76" s="237" t="s">
        <v>669</v>
      </c>
      <c r="C76" s="237" t="s">
        <v>3106</v>
      </c>
      <c r="D76" s="238">
        <v>752</v>
      </c>
      <c r="E76" s="238">
        <v>1277.8831</v>
      </c>
      <c r="F76" s="238">
        <v>2480</v>
      </c>
      <c r="G76" s="238">
        <v>3169150</v>
      </c>
      <c r="H76" s="238">
        <v>1864960</v>
      </c>
      <c r="I76" s="238">
        <v>1304190</v>
      </c>
      <c r="J76" s="238">
        <v>137</v>
      </c>
      <c r="K76" s="238" t="s">
        <v>1358</v>
      </c>
      <c r="L76" s="238">
        <v>2480</v>
      </c>
    </row>
    <row r="77" spans="1:12">
      <c r="A77" s="237">
        <v>76</v>
      </c>
      <c r="B77" s="237" t="s">
        <v>1286</v>
      </c>
      <c r="C77" s="237" t="s">
        <v>3058</v>
      </c>
      <c r="D77" s="238">
        <v>86</v>
      </c>
      <c r="E77" s="238">
        <v>196.3904</v>
      </c>
      <c r="F77" s="238">
        <v>16068</v>
      </c>
      <c r="G77" s="238">
        <v>3155601</v>
      </c>
      <c r="H77" s="238">
        <v>1381848</v>
      </c>
      <c r="I77" s="238">
        <v>1773753</v>
      </c>
      <c r="J77" s="238">
        <v>96</v>
      </c>
      <c r="K77" s="238" t="s">
        <v>1358</v>
      </c>
      <c r="L77" s="238">
        <v>16068</v>
      </c>
    </row>
    <row r="78" spans="1:12">
      <c r="A78" s="237">
        <v>77</v>
      </c>
      <c r="B78" s="237" t="s">
        <v>2790</v>
      </c>
      <c r="C78" s="237" t="s">
        <v>3060</v>
      </c>
      <c r="D78" s="238">
        <v>426</v>
      </c>
      <c r="E78" s="238">
        <v>703.02049999999997</v>
      </c>
      <c r="F78" s="238">
        <v>4435</v>
      </c>
      <c r="G78" s="238">
        <v>3117896</v>
      </c>
      <c r="H78" s="238">
        <v>1889310</v>
      </c>
      <c r="I78" s="238">
        <v>1228586</v>
      </c>
      <c r="J78" s="238">
        <v>166</v>
      </c>
      <c r="K78" s="238" t="s">
        <v>1358</v>
      </c>
      <c r="L78" s="238">
        <v>4435</v>
      </c>
    </row>
    <row r="79" spans="1:12">
      <c r="A79" s="237">
        <v>78</v>
      </c>
      <c r="B79" s="237" t="s">
        <v>657</v>
      </c>
      <c r="C79" s="237" t="s">
        <v>3062</v>
      </c>
      <c r="D79" s="238">
        <v>348</v>
      </c>
      <c r="E79" s="238">
        <v>938.48019999999997</v>
      </c>
      <c r="F79" s="238">
        <v>3288</v>
      </c>
      <c r="G79" s="238">
        <v>3085723</v>
      </c>
      <c r="H79" s="238">
        <v>1144224</v>
      </c>
      <c r="I79" s="238">
        <v>1941499</v>
      </c>
      <c r="J79" s="238">
        <v>74</v>
      </c>
      <c r="K79" s="238" t="s">
        <v>1358</v>
      </c>
      <c r="L79" s="238">
        <v>3288</v>
      </c>
    </row>
    <row r="80" spans="1:12">
      <c r="A80" s="237">
        <v>79</v>
      </c>
      <c r="B80" s="237" t="s">
        <v>601</v>
      </c>
      <c r="C80" s="237" t="s">
        <v>3105</v>
      </c>
      <c r="D80" s="238">
        <v>431</v>
      </c>
      <c r="E80" s="238">
        <v>855.39800000000002</v>
      </c>
      <c r="F80" s="238">
        <v>3580</v>
      </c>
      <c r="G80" s="238">
        <v>3062325</v>
      </c>
      <c r="H80" s="238">
        <v>1542980</v>
      </c>
      <c r="I80" s="238">
        <v>1519345</v>
      </c>
      <c r="J80" s="238">
        <v>321</v>
      </c>
      <c r="K80" s="238" t="s">
        <v>1358</v>
      </c>
      <c r="L80" s="238">
        <v>3580</v>
      </c>
    </row>
    <row r="81" spans="1:12">
      <c r="A81" s="237">
        <v>80</v>
      </c>
      <c r="B81" s="237" t="s">
        <v>550</v>
      </c>
      <c r="C81" s="237" t="s">
        <v>3089</v>
      </c>
      <c r="D81" s="238">
        <v>447</v>
      </c>
      <c r="E81" s="238">
        <v>639.78679999999997</v>
      </c>
      <c r="F81" s="238">
        <v>4713</v>
      </c>
      <c r="G81" s="238">
        <v>3015315</v>
      </c>
      <c r="H81" s="238">
        <v>2106711</v>
      </c>
      <c r="I81" s="238">
        <v>908604</v>
      </c>
      <c r="J81" s="238">
        <v>105</v>
      </c>
      <c r="K81" s="238" t="s">
        <v>1358</v>
      </c>
      <c r="L81" s="238">
        <v>4713</v>
      </c>
    </row>
    <row r="82" spans="1:12">
      <c r="A82" s="237">
        <v>81</v>
      </c>
      <c r="B82" s="237" t="s">
        <v>505</v>
      </c>
      <c r="C82" s="237" t="s">
        <v>3085</v>
      </c>
      <c r="D82" s="238">
        <v>352</v>
      </c>
      <c r="E82" s="238">
        <v>563.11689999999999</v>
      </c>
      <c r="F82" s="238">
        <v>5322</v>
      </c>
      <c r="G82" s="238">
        <v>2996908</v>
      </c>
      <c r="H82" s="238">
        <v>1873344</v>
      </c>
      <c r="I82" s="238">
        <v>1123564</v>
      </c>
      <c r="J82" s="238">
        <v>212</v>
      </c>
      <c r="K82" s="238" t="s">
        <v>1358</v>
      </c>
      <c r="L82" s="238">
        <v>5322</v>
      </c>
    </row>
    <row r="83" spans="1:12">
      <c r="A83" s="237">
        <v>82</v>
      </c>
      <c r="B83" s="237" t="s">
        <v>706</v>
      </c>
      <c r="C83" s="237" t="s">
        <v>3064</v>
      </c>
      <c r="D83" s="238">
        <v>309</v>
      </c>
      <c r="E83" s="238">
        <v>573.77509999999995</v>
      </c>
      <c r="F83" s="238">
        <v>5166</v>
      </c>
      <c r="G83" s="238">
        <v>2964122</v>
      </c>
      <c r="H83" s="238">
        <v>1596294</v>
      </c>
      <c r="I83" s="238">
        <v>1367828</v>
      </c>
      <c r="J83" s="238">
        <v>147</v>
      </c>
      <c r="K83" s="238" t="s">
        <v>1358</v>
      </c>
      <c r="L83" s="238">
        <v>5166</v>
      </c>
    </row>
    <row r="84" spans="1:12">
      <c r="A84" s="237">
        <v>83</v>
      </c>
      <c r="B84" s="237" t="s">
        <v>604</v>
      </c>
      <c r="C84" s="237" t="s">
        <v>3110</v>
      </c>
      <c r="D84" s="238">
        <v>663</v>
      </c>
      <c r="E84" s="238">
        <v>1026.1744000000001</v>
      </c>
      <c r="F84" s="238">
        <v>2809</v>
      </c>
      <c r="G84" s="238">
        <v>2882524</v>
      </c>
      <c r="H84" s="238">
        <v>1862367</v>
      </c>
      <c r="I84" s="238">
        <v>1020157</v>
      </c>
      <c r="J84" s="238">
        <v>281</v>
      </c>
      <c r="K84" s="238" t="s">
        <v>1358</v>
      </c>
      <c r="L84" s="238">
        <v>2809</v>
      </c>
    </row>
    <row r="85" spans="1:12">
      <c r="A85" s="237">
        <v>84</v>
      </c>
      <c r="B85" s="237" t="s">
        <v>675</v>
      </c>
      <c r="C85" s="237" t="s">
        <v>3804</v>
      </c>
      <c r="D85" s="238">
        <v>594</v>
      </c>
      <c r="E85" s="238">
        <v>419.93819999999999</v>
      </c>
      <c r="F85" s="238">
        <v>6796</v>
      </c>
      <c r="G85" s="238">
        <v>2853900</v>
      </c>
      <c r="H85" s="238">
        <v>4036824</v>
      </c>
      <c r="I85" s="238">
        <v>-1182924</v>
      </c>
      <c r="J85" s="238">
        <v>26</v>
      </c>
      <c r="K85" s="238" t="s">
        <v>1358</v>
      </c>
      <c r="L85" s="238">
        <v>6796</v>
      </c>
    </row>
    <row r="86" spans="1:12">
      <c r="A86" s="237">
        <v>85</v>
      </c>
      <c r="B86" s="237" t="s">
        <v>701</v>
      </c>
      <c r="C86" s="237" t="s">
        <v>3092</v>
      </c>
      <c r="D86" s="238">
        <v>433</v>
      </c>
      <c r="E86" s="238">
        <v>639.11829999999998</v>
      </c>
      <c r="F86" s="238">
        <v>4361</v>
      </c>
      <c r="G86" s="238">
        <v>2787195</v>
      </c>
      <c r="H86" s="238">
        <v>1888313</v>
      </c>
      <c r="I86" s="238">
        <v>898882</v>
      </c>
      <c r="J86" s="238">
        <v>217</v>
      </c>
      <c r="K86" s="238" t="s">
        <v>1358</v>
      </c>
      <c r="L86" s="238">
        <v>4361</v>
      </c>
    </row>
    <row r="87" spans="1:12">
      <c r="A87" s="237">
        <v>86</v>
      </c>
      <c r="B87" s="237" t="s">
        <v>1292</v>
      </c>
      <c r="C87" s="237" t="s">
        <v>3075</v>
      </c>
      <c r="D87" s="238">
        <v>692</v>
      </c>
      <c r="E87" s="238">
        <v>870.47820000000002</v>
      </c>
      <c r="F87" s="238">
        <v>3193</v>
      </c>
      <c r="G87" s="238">
        <v>2779437</v>
      </c>
      <c r="H87" s="238">
        <v>2209556</v>
      </c>
      <c r="I87" s="238">
        <v>569881</v>
      </c>
      <c r="J87" s="238">
        <v>171</v>
      </c>
      <c r="K87" s="238" t="s">
        <v>1358</v>
      </c>
      <c r="L87" s="238">
        <v>3193</v>
      </c>
    </row>
    <row r="88" spans="1:12">
      <c r="A88" s="237">
        <v>87</v>
      </c>
      <c r="B88" s="237" t="s">
        <v>1038</v>
      </c>
      <c r="C88" s="237" t="s">
        <v>3805</v>
      </c>
      <c r="D88" s="238">
        <v>256</v>
      </c>
      <c r="E88" s="238">
        <v>532</v>
      </c>
      <c r="F88" s="238">
        <v>5150</v>
      </c>
      <c r="G88" s="238">
        <v>2739800</v>
      </c>
      <c r="H88" s="238">
        <v>1318400</v>
      </c>
      <c r="I88" s="238">
        <v>1421400</v>
      </c>
      <c r="J88" s="238">
        <v>16</v>
      </c>
      <c r="K88" s="238" t="s">
        <v>1358</v>
      </c>
      <c r="L88" s="238">
        <v>5150</v>
      </c>
    </row>
    <row r="89" spans="1:12">
      <c r="A89" s="237">
        <v>88</v>
      </c>
      <c r="B89" s="237" t="s">
        <v>592</v>
      </c>
      <c r="C89" s="237" t="s">
        <v>3136</v>
      </c>
      <c r="D89" s="238">
        <v>835</v>
      </c>
      <c r="E89" s="238">
        <v>1212.8443</v>
      </c>
      <c r="F89" s="238">
        <v>2248</v>
      </c>
      <c r="G89" s="238">
        <v>2726474</v>
      </c>
      <c r="H89" s="238">
        <v>1877080</v>
      </c>
      <c r="I89" s="238">
        <v>849394</v>
      </c>
      <c r="J89" s="238">
        <v>192</v>
      </c>
      <c r="K89" s="238" t="s">
        <v>1358</v>
      </c>
      <c r="L89" s="238">
        <v>2248</v>
      </c>
    </row>
    <row r="90" spans="1:12">
      <c r="A90" s="237">
        <v>89</v>
      </c>
      <c r="B90" s="237" t="s">
        <v>343</v>
      </c>
      <c r="C90" s="237" t="s">
        <v>3091</v>
      </c>
      <c r="D90" s="238">
        <v>735</v>
      </c>
      <c r="E90" s="238">
        <v>966.05110000000002</v>
      </c>
      <c r="F90" s="238">
        <v>2819</v>
      </c>
      <c r="G90" s="238">
        <v>2723298</v>
      </c>
      <c r="H90" s="238">
        <v>2071965</v>
      </c>
      <c r="I90" s="238">
        <v>651333</v>
      </c>
      <c r="J90" s="238">
        <v>153</v>
      </c>
      <c r="K90" s="238" t="s">
        <v>1358</v>
      </c>
      <c r="L90" s="238">
        <v>2819</v>
      </c>
    </row>
    <row r="91" spans="1:12">
      <c r="A91" s="237">
        <v>90</v>
      </c>
      <c r="B91" s="237" t="s">
        <v>32</v>
      </c>
      <c r="C91" s="237" t="s">
        <v>3072</v>
      </c>
      <c r="D91" s="238">
        <v>198</v>
      </c>
      <c r="E91" s="238">
        <v>312.32589999999999</v>
      </c>
      <c r="F91" s="238">
        <v>8684</v>
      </c>
      <c r="G91" s="238">
        <v>2712238</v>
      </c>
      <c r="H91" s="238">
        <v>1719432</v>
      </c>
      <c r="I91" s="238">
        <v>992806</v>
      </c>
      <c r="J91" s="238">
        <v>97</v>
      </c>
      <c r="K91" s="238" t="s">
        <v>1358</v>
      </c>
      <c r="L91" s="238">
        <v>8684</v>
      </c>
    </row>
    <row r="92" spans="1:12">
      <c r="A92" s="237">
        <v>91</v>
      </c>
      <c r="B92" s="237" t="s">
        <v>507</v>
      </c>
      <c r="C92" s="237" t="s">
        <v>3107</v>
      </c>
      <c r="D92" s="238">
        <v>365</v>
      </c>
      <c r="E92" s="238">
        <v>648.59010000000001</v>
      </c>
      <c r="F92" s="238">
        <v>4099</v>
      </c>
      <c r="G92" s="238">
        <v>2658571</v>
      </c>
      <c r="H92" s="238">
        <v>1496135</v>
      </c>
      <c r="I92" s="238">
        <v>1162436</v>
      </c>
      <c r="J92" s="238">
        <v>287</v>
      </c>
      <c r="K92" s="238" t="s">
        <v>1358</v>
      </c>
      <c r="L92" s="238">
        <v>4099</v>
      </c>
    </row>
    <row r="93" spans="1:12">
      <c r="A93" s="237">
        <v>92</v>
      </c>
      <c r="B93" s="237" t="s">
        <v>290</v>
      </c>
      <c r="C93" s="237" t="s">
        <v>3806</v>
      </c>
      <c r="D93" s="238">
        <v>462</v>
      </c>
      <c r="E93" s="238">
        <v>890.40239999999994</v>
      </c>
      <c r="F93" s="238">
        <v>2982</v>
      </c>
      <c r="G93" s="238">
        <v>2655180</v>
      </c>
      <c r="H93" s="238">
        <v>1377684</v>
      </c>
      <c r="I93" s="238">
        <v>1277496</v>
      </c>
      <c r="J93" s="238">
        <v>33</v>
      </c>
      <c r="K93" s="238" t="s">
        <v>1358</v>
      </c>
      <c r="L93" s="238">
        <v>2982</v>
      </c>
    </row>
    <row r="94" spans="1:12">
      <c r="A94" s="237">
        <v>93</v>
      </c>
      <c r="B94" s="237" t="s">
        <v>174</v>
      </c>
      <c r="C94" s="237" t="s">
        <v>3098</v>
      </c>
      <c r="D94" s="238">
        <v>568</v>
      </c>
      <c r="E94" s="238">
        <v>1232.9625000000001</v>
      </c>
      <c r="F94" s="238">
        <v>2134</v>
      </c>
      <c r="G94" s="238">
        <v>2631142</v>
      </c>
      <c r="H94" s="238">
        <v>1212112</v>
      </c>
      <c r="I94" s="238">
        <v>1419030</v>
      </c>
      <c r="J94" s="238">
        <v>104</v>
      </c>
      <c r="K94" s="238" t="s">
        <v>1358</v>
      </c>
      <c r="L94" s="238">
        <v>2134</v>
      </c>
    </row>
    <row r="95" spans="1:12">
      <c r="A95" s="237">
        <v>94</v>
      </c>
      <c r="B95" s="237" t="s">
        <v>2796</v>
      </c>
      <c r="C95" s="237" t="s">
        <v>3172</v>
      </c>
      <c r="D95" s="238">
        <v>232</v>
      </c>
      <c r="E95" s="238">
        <v>589.79179999999997</v>
      </c>
      <c r="F95" s="238">
        <v>4338</v>
      </c>
      <c r="G95" s="238">
        <v>2558517</v>
      </c>
      <c r="H95" s="238">
        <v>1006416</v>
      </c>
      <c r="I95" s="238">
        <v>1552101</v>
      </c>
      <c r="J95" s="238">
        <v>270</v>
      </c>
      <c r="K95" s="238" t="s">
        <v>1358</v>
      </c>
      <c r="L95" s="238">
        <v>4338</v>
      </c>
    </row>
    <row r="96" spans="1:12">
      <c r="A96" s="237">
        <v>95</v>
      </c>
      <c r="B96" s="237" t="s">
        <v>2898</v>
      </c>
      <c r="C96" s="237" t="s">
        <v>3224</v>
      </c>
      <c r="D96" s="238">
        <v>0</v>
      </c>
      <c r="E96" s="238">
        <v>483.71100000000001</v>
      </c>
      <c r="F96" s="238">
        <v>5260</v>
      </c>
      <c r="G96" s="238">
        <v>2544320</v>
      </c>
      <c r="H96" s="238">
        <v>0</v>
      </c>
      <c r="I96" s="238">
        <v>2544320</v>
      </c>
      <c r="J96" s="238">
        <v>21</v>
      </c>
      <c r="K96" s="238" t="s">
        <v>1358</v>
      </c>
      <c r="L96" s="238">
        <v>5260</v>
      </c>
    </row>
    <row r="97" spans="1:12">
      <c r="A97" s="237">
        <v>96</v>
      </c>
      <c r="B97" s="237" t="s">
        <v>406</v>
      </c>
      <c r="C97" s="237" t="s">
        <v>3080</v>
      </c>
      <c r="D97" s="238">
        <v>463</v>
      </c>
      <c r="E97" s="238">
        <v>639.86279999999999</v>
      </c>
      <c r="F97" s="238">
        <v>3936</v>
      </c>
      <c r="G97" s="238">
        <v>2518500</v>
      </c>
      <c r="H97" s="238">
        <v>1822368</v>
      </c>
      <c r="I97" s="238">
        <v>696132</v>
      </c>
      <c r="J97" s="238">
        <v>282</v>
      </c>
      <c r="K97" s="238" t="s">
        <v>1358</v>
      </c>
      <c r="L97" s="238">
        <v>3936</v>
      </c>
    </row>
    <row r="98" spans="1:12">
      <c r="A98" s="237">
        <v>97</v>
      </c>
      <c r="B98" s="237">
        <v>103001</v>
      </c>
      <c r="C98" s="237" t="s">
        <v>3807</v>
      </c>
      <c r="D98" s="238">
        <v>1808</v>
      </c>
      <c r="E98" s="238">
        <v>2485</v>
      </c>
      <c r="F98" s="238">
        <v>972</v>
      </c>
      <c r="G98" s="238">
        <v>2415420</v>
      </c>
      <c r="H98" s="238">
        <v>1757376</v>
      </c>
      <c r="I98" s="238">
        <v>658044</v>
      </c>
      <c r="J98" s="238">
        <v>1</v>
      </c>
      <c r="K98" s="238" t="s">
        <v>1358</v>
      </c>
      <c r="L98" s="238">
        <v>972</v>
      </c>
    </row>
    <row r="99" spans="1:12">
      <c r="A99" s="237">
        <v>98</v>
      </c>
      <c r="B99" s="237" t="s">
        <v>2744</v>
      </c>
      <c r="C99" s="237" t="s">
        <v>3140</v>
      </c>
      <c r="D99" s="238">
        <v>407</v>
      </c>
      <c r="E99" s="238">
        <v>839.89279999999997</v>
      </c>
      <c r="F99" s="238">
        <v>2808</v>
      </c>
      <c r="G99" s="238">
        <v>2358419</v>
      </c>
      <c r="H99" s="238">
        <v>1142856</v>
      </c>
      <c r="I99" s="238">
        <v>1215563</v>
      </c>
      <c r="J99" s="238">
        <v>64</v>
      </c>
      <c r="K99" s="238" t="s">
        <v>1358</v>
      </c>
      <c r="L99" s="238">
        <v>2808</v>
      </c>
    </row>
    <row r="100" spans="1:12">
      <c r="A100" s="237">
        <v>99</v>
      </c>
      <c r="B100" s="237" t="s">
        <v>371</v>
      </c>
      <c r="C100" s="237" t="s">
        <v>3099</v>
      </c>
      <c r="D100" s="238">
        <v>237</v>
      </c>
      <c r="E100" s="238">
        <v>446.53250000000003</v>
      </c>
      <c r="F100" s="238">
        <v>5243</v>
      </c>
      <c r="G100" s="238">
        <v>2341170</v>
      </c>
      <c r="H100" s="238">
        <v>1242591</v>
      </c>
      <c r="I100" s="238">
        <v>1098579</v>
      </c>
      <c r="J100" s="238">
        <v>167</v>
      </c>
      <c r="K100" s="238" t="s">
        <v>1358</v>
      </c>
      <c r="L100" s="238">
        <v>5243</v>
      </c>
    </row>
    <row r="101" spans="1:12">
      <c r="A101" s="237">
        <v>100</v>
      </c>
      <c r="B101" s="237" t="s">
        <v>2953</v>
      </c>
      <c r="C101" s="237" t="s">
        <v>3270</v>
      </c>
      <c r="D101" s="238">
        <v>0</v>
      </c>
      <c r="E101" s="238">
        <v>1204.1297999999999</v>
      </c>
      <c r="F101" s="238">
        <v>1941</v>
      </c>
      <c r="G101" s="238">
        <v>2337216</v>
      </c>
      <c r="H101" s="238">
        <v>0</v>
      </c>
      <c r="I101" s="238">
        <v>2337216</v>
      </c>
      <c r="J101" s="238">
        <v>43</v>
      </c>
      <c r="K101" s="238" t="s">
        <v>1358</v>
      </c>
      <c r="L101" s="238">
        <v>1941</v>
      </c>
    </row>
    <row r="102" spans="1:12">
      <c r="A102" s="237">
        <v>101</v>
      </c>
      <c r="B102" s="237" t="s">
        <v>606</v>
      </c>
      <c r="C102" s="237" t="s">
        <v>3113</v>
      </c>
      <c r="D102" s="238">
        <v>208</v>
      </c>
      <c r="E102" s="238">
        <v>326.13279999999997</v>
      </c>
      <c r="F102" s="238">
        <v>7086</v>
      </c>
      <c r="G102" s="238">
        <v>2310977</v>
      </c>
      <c r="H102" s="238">
        <v>1473888</v>
      </c>
      <c r="I102" s="238">
        <v>837089</v>
      </c>
      <c r="J102" s="238">
        <v>67</v>
      </c>
      <c r="K102" s="238" t="s">
        <v>1358</v>
      </c>
      <c r="L102" s="238">
        <v>7086</v>
      </c>
    </row>
    <row r="103" spans="1:12">
      <c r="A103" s="237">
        <v>102</v>
      </c>
      <c r="B103" s="237" t="s">
        <v>912</v>
      </c>
      <c r="C103" s="237" t="s">
        <v>3103</v>
      </c>
      <c r="D103" s="238">
        <v>676</v>
      </c>
      <c r="E103" s="238">
        <v>1348.8626999999999</v>
      </c>
      <c r="F103" s="238">
        <v>1711</v>
      </c>
      <c r="G103" s="238">
        <v>2307904</v>
      </c>
      <c r="H103" s="238">
        <v>1156636</v>
      </c>
      <c r="I103" s="238">
        <v>1151268</v>
      </c>
      <c r="J103" s="238">
        <v>144</v>
      </c>
      <c r="K103" s="238" t="s">
        <v>1358</v>
      </c>
      <c r="L103" s="238">
        <v>1711</v>
      </c>
    </row>
    <row r="104" spans="1:12">
      <c r="A104" s="237">
        <v>103</v>
      </c>
      <c r="B104" s="237" t="s">
        <v>410</v>
      </c>
      <c r="C104" s="237" t="s">
        <v>3168</v>
      </c>
      <c r="D104" s="238">
        <v>825</v>
      </c>
      <c r="E104" s="238">
        <v>1689.1171999999999</v>
      </c>
      <c r="F104" s="238">
        <v>1348</v>
      </c>
      <c r="G104" s="238">
        <v>2276930</v>
      </c>
      <c r="H104" s="238">
        <v>1112100</v>
      </c>
      <c r="I104" s="238">
        <v>1164830</v>
      </c>
      <c r="J104" s="238">
        <v>190</v>
      </c>
      <c r="K104" s="238" t="s">
        <v>1358</v>
      </c>
      <c r="L104" s="238">
        <v>1348</v>
      </c>
    </row>
    <row r="105" spans="1:12">
      <c r="A105" s="237">
        <v>104</v>
      </c>
      <c r="B105" s="237" t="s">
        <v>231</v>
      </c>
      <c r="C105" s="237" t="s">
        <v>3088</v>
      </c>
      <c r="D105" s="238">
        <v>355</v>
      </c>
      <c r="E105" s="238">
        <v>557.96579999999994</v>
      </c>
      <c r="F105" s="238">
        <v>4038</v>
      </c>
      <c r="G105" s="238">
        <v>2253066</v>
      </c>
      <c r="H105" s="238">
        <v>1433490</v>
      </c>
      <c r="I105" s="238">
        <v>819576</v>
      </c>
      <c r="J105" s="238">
        <v>93</v>
      </c>
      <c r="K105" s="238" t="s">
        <v>1358</v>
      </c>
      <c r="L105" s="238">
        <v>4038</v>
      </c>
    </row>
    <row r="106" spans="1:12">
      <c r="A106" s="237">
        <v>105</v>
      </c>
      <c r="B106" s="237">
        <v>103000</v>
      </c>
      <c r="C106" s="237" t="s">
        <v>3069</v>
      </c>
      <c r="D106" s="238">
        <v>1133</v>
      </c>
      <c r="E106" s="238">
        <v>2236</v>
      </c>
      <c r="F106" s="238">
        <v>1000</v>
      </c>
      <c r="G106" s="238">
        <v>2236000</v>
      </c>
      <c r="H106" s="238">
        <v>1133000</v>
      </c>
      <c r="I106" s="238">
        <v>1103000</v>
      </c>
      <c r="J106" s="238">
        <v>1</v>
      </c>
      <c r="K106" s="238" t="s">
        <v>1358</v>
      </c>
      <c r="L106" s="238">
        <v>1000</v>
      </c>
    </row>
    <row r="107" spans="1:12">
      <c r="A107" s="237">
        <v>106</v>
      </c>
      <c r="B107" s="237" t="s">
        <v>647</v>
      </c>
      <c r="C107" s="237" t="s">
        <v>3134</v>
      </c>
      <c r="D107" s="238">
        <v>275</v>
      </c>
      <c r="E107" s="238">
        <v>543.77819999999997</v>
      </c>
      <c r="F107" s="238">
        <v>4111</v>
      </c>
      <c r="G107" s="238">
        <v>2235472</v>
      </c>
      <c r="H107" s="238">
        <v>1130525</v>
      </c>
      <c r="I107" s="238">
        <v>1104947</v>
      </c>
      <c r="J107" s="238">
        <v>129</v>
      </c>
      <c r="K107" s="238" t="s">
        <v>1358</v>
      </c>
      <c r="L107" s="238">
        <v>4111</v>
      </c>
    </row>
    <row r="108" spans="1:12">
      <c r="A108" s="237">
        <v>107</v>
      </c>
      <c r="B108" s="237">
        <v>414210132</v>
      </c>
      <c r="C108" s="237" t="s">
        <v>3129</v>
      </c>
      <c r="D108" s="238">
        <v>429</v>
      </c>
      <c r="E108" s="238">
        <v>1169</v>
      </c>
      <c r="F108" s="238">
        <v>1882</v>
      </c>
      <c r="G108" s="238">
        <v>2200058</v>
      </c>
      <c r="H108" s="238">
        <v>807378</v>
      </c>
      <c r="I108" s="238">
        <v>1392680</v>
      </c>
      <c r="J108" s="238">
        <v>58</v>
      </c>
      <c r="K108" s="238" t="s">
        <v>1358</v>
      </c>
      <c r="L108" s="238">
        <v>1882</v>
      </c>
    </row>
    <row r="109" spans="1:12">
      <c r="A109" s="237">
        <v>108</v>
      </c>
      <c r="B109" s="237" t="s">
        <v>514</v>
      </c>
      <c r="C109" s="237" t="s">
        <v>3111</v>
      </c>
      <c r="D109" s="238">
        <v>113</v>
      </c>
      <c r="E109" s="238">
        <v>233.85400000000001</v>
      </c>
      <c r="F109" s="238">
        <v>9372</v>
      </c>
      <c r="G109" s="238">
        <v>2191680</v>
      </c>
      <c r="H109" s="238">
        <v>1059036</v>
      </c>
      <c r="I109" s="238">
        <v>1132644</v>
      </c>
      <c r="J109" s="238">
        <v>261</v>
      </c>
      <c r="K109" s="238" t="s">
        <v>1358</v>
      </c>
      <c r="L109" s="238">
        <v>9372</v>
      </c>
    </row>
    <row r="110" spans="1:12">
      <c r="A110" s="237">
        <v>109</v>
      </c>
      <c r="B110" s="237" t="s">
        <v>3116</v>
      </c>
      <c r="C110" s="237" t="s">
        <v>3117</v>
      </c>
      <c r="D110" s="238">
        <v>387</v>
      </c>
      <c r="E110" s="238">
        <v>674.67589999999996</v>
      </c>
      <c r="F110" s="238">
        <v>3240</v>
      </c>
      <c r="G110" s="238">
        <v>2185950</v>
      </c>
      <c r="H110" s="238">
        <v>1253880</v>
      </c>
      <c r="I110" s="238">
        <v>932070</v>
      </c>
      <c r="J110" s="238">
        <v>20</v>
      </c>
      <c r="K110" s="238" t="s">
        <v>1358</v>
      </c>
      <c r="L110" s="238">
        <v>3240</v>
      </c>
    </row>
    <row r="111" spans="1:12">
      <c r="A111" s="237">
        <v>110</v>
      </c>
      <c r="B111" s="237" t="s">
        <v>969</v>
      </c>
      <c r="C111" s="237" t="s">
        <v>3033</v>
      </c>
      <c r="D111" s="238">
        <v>709</v>
      </c>
      <c r="E111" s="238">
        <v>1176.0092999999999</v>
      </c>
      <c r="F111" s="238">
        <v>1831</v>
      </c>
      <c r="G111" s="238">
        <v>2153273</v>
      </c>
      <c r="H111" s="238">
        <v>1298179</v>
      </c>
      <c r="I111" s="238">
        <v>855094</v>
      </c>
      <c r="J111" s="238">
        <v>185</v>
      </c>
      <c r="K111" s="238" t="s">
        <v>1358</v>
      </c>
      <c r="L111" s="238">
        <v>1831</v>
      </c>
    </row>
    <row r="112" spans="1:12">
      <c r="A112" s="237">
        <v>111</v>
      </c>
      <c r="B112" s="237" t="s">
        <v>366</v>
      </c>
      <c r="C112" s="237" t="s">
        <v>3114</v>
      </c>
      <c r="D112" s="238">
        <v>176</v>
      </c>
      <c r="E112" s="238">
        <v>271.85969999999998</v>
      </c>
      <c r="F112" s="238">
        <v>7788</v>
      </c>
      <c r="G112" s="238">
        <v>2117243</v>
      </c>
      <c r="H112" s="238">
        <v>1370688</v>
      </c>
      <c r="I112" s="238">
        <v>746555</v>
      </c>
      <c r="J112" s="238">
        <v>115</v>
      </c>
      <c r="K112" s="238" t="s">
        <v>1358</v>
      </c>
      <c r="L112" s="238">
        <v>7788</v>
      </c>
    </row>
    <row r="113" spans="1:12">
      <c r="A113" s="237">
        <v>112</v>
      </c>
      <c r="B113" s="237" t="s">
        <v>426</v>
      </c>
      <c r="C113" s="237" t="s">
        <v>3118</v>
      </c>
      <c r="D113" s="238">
        <v>289</v>
      </c>
      <c r="E113" s="238">
        <v>451.1909</v>
      </c>
      <c r="F113" s="238">
        <v>4651</v>
      </c>
      <c r="G113" s="238">
        <v>2098489</v>
      </c>
      <c r="H113" s="238">
        <v>1344139</v>
      </c>
      <c r="I113" s="238">
        <v>754350</v>
      </c>
      <c r="J113" s="238">
        <v>234</v>
      </c>
      <c r="K113" s="238" t="s">
        <v>1358</v>
      </c>
      <c r="L113" s="238">
        <v>4651</v>
      </c>
    </row>
    <row r="114" spans="1:12">
      <c r="A114" s="237">
        <v>113</v>
      </c>
      <c r="B114" s="237" t="s">
        <v>3152</v>
      </c>
      <c r="C114" s="237" t="s">
        <v>3153</v>
      </c>
      <c r="D114" s="238">
        <v>676</v>
      </c>
      <c r="E114" s="238">
        <v>1037.0646999999999</v>
      </c>
      <c r="F114" s="238">
        <v>2010</v>
      </c>
      <c r="G114" s="238">
        <v>2084500</v>
      </c>
      <c r="H114" s="238">
        <v>1358760</v>
      </c>
      <c r="I114" s="238">
        <v>725740</v>
      </c>
      <c r="J114" s="238">
        <v>17</v>
      </c>
      <c r="K114" s="238" t="s">
        <v>1358</v>
      </c>
      <c r="L114" s="238">
        <v>2010</v>
      </c>
    </row>
    <row r="115" spans="1:12">
      <c r="A115" s="237">
        <v>114</v>
      </c>
      <c r="B115" s="237" t="s">
        <v>959</v>
      </c>
      <c r="C115" s="237" t="s">
        <v>3144</v>
      </c>
      <c r="D115" s="238">
        <v>632</v>
      </c>
      <c r="E115" s="238">
        <v>1369.4193</v>
      </c>
      <c r="F115" s="238">
        <v>1505</v>
      </c>
      <c r="G115" s="238">
        <v>2060976</v>
      </c>
      <c r="H115" s="238">
        <v>951160</v>
      </c>
      <c r="I115" s="238">
        <v>1109816</v>
      </c>
      <c r="J115" s="238">
        <v>178</v>
      </c>
      <c r="K115" s="238" t="s">
        <v>1358</v>
      </c>
      <c r="L115" s="238">
        <v>1505</v>
      </c>
    </row>
    <row r="116" spans="1:12">
      <c r="A116" s="237">
        <v>115</v>
      </c>
      <c r="B116" s="237" t="s">
        <v>1034</v>
      </c>
      <c r="C116" s="237" t="s">
        <v>3132</v>
      </c>
      <c r="D116" s="238">
        <v>694</v>
      </c>
      <c r="E116" s="238">
        <v>1223.3567</v>
      </c>
      <c r="F116" s="238">
        <v>1682</v>
      </c>
      <c r="G116" s="238">
        <v>2057686</v>
      </c>
      <c r="H116" s="238">
        <v>1167308</v>
      </c>
      <c r="I116" s="238">
        <v>890378</v>
      </c>
      <c r="J116" s="238">
        <v>160</v>
      </c>
      <c r="K116" s="238" t="s">
        <v>1358</v>
      </c>
      <c r="L116" s="238">
        <v>1682</v>
      </c>
    </row>
    <row r="117" spans="1:12">
      <c r="A117" s="237">
        <v>116</v>
      </c>
      <c r="B117" s="237" t="s">
        <v>703</v>
      </c>
      <c r="C117" s="237" t="s">
        <v>3100</v>
      </c>
      <c r="D117" s="238">
        <v>383</v>
      </c>
      <c r="E117" s="238">
        <v>535.05930000000001</v>
      </c>
      <c r="F117" s="238">
        <v>3829</v>
      </c>
      <c r="G117" s="238">
        <v>2048742</v>
      </c>
      <c r="H117" s="238">
        <v>1466507</v>
      </c>
      <c r="I117" s="238">
        <v>582235</v>
      </c>
      <c r="J117" s="238">
        <v>184</v>
      </c>
      <c r="K117" s="238" t="s">
        <v>1358</v>
      </c>
      <c r="L117" s="238">
        <v>3829</v>
      </c>
    </row>
    <row r="118" spans="1:12">
      <c r="A118" s="237">
        <v>117</v>
      </c>
      <c r="B118" s="237" t="s">
        <v>428</v>
      </c>
      <c r="C118" s="237" t="s">
        <v>3130</v>
      </c>
      <c r="D118" s="238">
        <v>433</v>
      </c>
      <c r="E118" s="238">
        <v>1011.6426</v>
      </c>
      <c r="F118" s="238">
        <v>1970</v>
      </c>
      <c r="G118" s="238">
        <v>1992936</v>
      </c>
      <c r="H118" s="238">
        <v>853010</v>
      </c>
      <c r="I118" s="238">
        <v>1139926</v>
      </c>
      <c r="J118" s="238">
        <v>85</v>
      </c>
      <c r="K118" s="238" t="s">
        <v>1358</v>
      </c>
      <c r="L118" s="238">
        <v>1970</v>
      </c>
    </row>
    <row r="119" spans="1:12">
      <c r="A119" s="237">
        <v>118</v>
      </c>
      <c r="B119" s="237" t="s">
        <v>561</v>
      </c>
      <c r="C119" s="237" t="s">
        <v>3124</v>
      </c>
      <c r="D119" s="238">
        <v>381</v>
      </c>
      <c r="E119" s="238">
        <v>597.44719999999995</v>
      </c>
      <c r="F119" s="238">
        <v>3285</v>
      </c>
      <c r="G119" s="238">
        <v>1962614</v>
      </c>
      <c r="H119" s="238">
        <v>1251585</v>
      </c>
      <c r="I119" s="238">
        <v>711029</v>
      </c>
      <c r="J119" s="238">
        <v>208</v>
      </c>
      <c r="K119" s="238" t="s">
        <v>1358</v>
      </c>
      <c r="L119" s="238">
        <v>3285</v>
      </c>
    </row>
    <row r="120" spans="1:12">
      <c r="A120" s="237">
        <v>119</v>
      </c>
      <c r="B120" s="237" t="s">
        <v>593</v>
      </c>
      <c r="C120" s="237" t="s">
        <v>3123</v>
      </c>
      <c r="D120" s="238">
        <v>326</v>
      </c>
      <c r="E120" s="238">
        <v>605.3691</v>
      </c>
      <c r="F120" s="238">
        <v>3232</v>
      </c>
      <c r="G120" s="238">
        <v>1956553</v>
      </c>
      <c r="H120" s="238">
        <v>1053632</v>
      </c>
      <c r="I120" s="238">
        <v>902921</v>
      </c>
      <c r="J120" s="238">
        <v>134</v>
      </c>
      <c r="K120" s="238" t="s">
        <v>1358</v>
      </c>
      <c r="L120" s="238">
        <v>3232</v>
      </c>
    </row>
    <row r="121" spans="1:12">
      <c r="A121" s="237">
        <v>120</v>
      </c>
      <c r="B121" s="237" t="s">
        <v>503</v>
      </c>
      <c r="C121" s="237" t="s">
        <v>3131</v>
      </c>
      <c r="D121" s="238">
        <v>629</v>
      </c>
      <c r="E121" s="238">
        <v>913.72400000000005</v>
      </c>
      <c r="F121" s="238">
        <v>2098</v>
      </c>
      <c r="G121" s="238">
        <v>1916993</v>
      </c>
      <c r="H121" s="238">
        <v>1319642</v>
      </c>
      <c r="I121" s="238">
        <v>597351</v>
      </c>
      <c r="J121" s="238">
        <v>191</v>
      </c>
      <c r="K121" s="238" t="s">
        <v>1358</v>
      </c>
      <c r="L121" s="238">
        <v>2098</v>
      </c>
    </row>
    <row r="122" spans="1:12">
      <c r="A122" s="237">
        <v>121</v>
      </c>
      <c r="B122" s="237" t="s">
        <v>754</v>
      </c>
      <c r="C122" s="237" t="s">
        <v>3121</v>
      </c>
      <c r="D122" s="238">
        <v>116</v>
      </c>
      <c r="E122" s="238">
        <v>171.5855</v>
      </c>
      <c r="F122" s="238">
        <v>11146</v>
      </c>
      <c r="G122" s="238">
        <v>1912492</v>
      </c>
      <c r="H122" s="238">
        <v>1292936</v>
      </c>
      <c r="I122" s="238">
        <v>619556</v>
      </c>
      <c r="J122" s="238">
        <v>318</v>
      </c>
      <c r="K122" s="238" t="s">
        <v>1358</v>
      </c>
      <c r="L122" s="238">
        <v>11146</v>
      </c>
    </row>
    <row r="123" spans="1:12">
      <c r="A123" s="237">
        <v>122</v>
      </c>
      <c r="B123" s="237" t="s">
        <v>3175</v>
      </c>
      <c r="C123" s="237" t="s">
        <v>3176</v>
      </c>
      <c r="D123" s="238">
        <v>815</v>
      </c>
      <c r="E123" s="238">
        <v>1215.3846000000001</v>
      </c>
      <c r="F123" s="238">
        <v>1560</v>
      </c>
      <c r="G123" s="238">
        <v>1896000</v>
      </c>
      <c r="H123" s="238">
        <v>1271400</v>
      </c>
      <c r="I123" s="238">
        <v>624600</v>
      </c>
      <c r="J123" s="238">
        <v>10</v>
      </c>
      <c r="K123" s="238" t="s">
        <v>1358</v>
      </c>
      <c r="L123" s="238">
        <v>1560</v>
      </c>
    </row>
    <row r="124" spans="1:12">
      <c r="A124" s="237">
        <v>123</v>
      </c>
      <c r="B124" s="237" t="s">
        <v>364</v>
      </c>
      <c r="C124" s="237" t="s">
        <v>3161</v>
      </c>
      <c r="D124" s="238">
        <v>289</v>
      </c>
      <c r="E124" s="238">
        <v>541.82690000000002</v>
      </c>
      <c r="F124" s="238">
        <v>3472</v>
      </c>
      <c r="G124" s="238">
        <v>1881223</v>
      </c>
      <c r="H124" s="238">
        <v>1003408</v>
      </c>
      <c r="I124" s="238">
        <v>877815</v>
      </c>
      <c r="J124" s="238">
        <v>135</v>
      </c>
      <c r="K124" s="238" t="s">
        <v>1358</v>
      </c>
      <c r="L124" s="238">
        <v>3472</v>
      </c>
    </row>
    <row r="125" spans="1:12">
      <c r="A125" s="237">
        <v>124</v>
      </c>
      <c r="B125" s="237" t="s">
        <v>299</v>
      </c>
      <c r="C125" s="237" t="s">
        <v>3200</v>
      </c>
      <c r="D125" s="238">
        <v>255</v>
      </c>
      <c r="E125" s="238">
        <v>630.33299999999997</v>
      </c>
      <c r="F125" s="238">
        <v>2907</v>
      </c>
      <c r="G125" s="238">
        <v>1832378</v>
      </c>
      <c r="H125" s="238">
        <v>741285</v>
      </c>
      <c r="I125" s="238">
        <v>1091093</v>
      </c>
      <c r="J125" s="238">
        <v>172</v>
      </c>
      <c r="K125" s="238" t="s">
        <v>1358</v>
      </c>
      <c r="L125" s="238">
        <v>2907</v>
      </c>
    </row>
    <row r="126" spans="1:12">
      <c r="A126" s="237">
        <v>125</v>
      </c>
      <c r="B126" s="237" t="s">
        <v>2753</v>
      </c>
      <c r="C126" s="237" t="s">
        <v>3112</v>
      </c>
      <c r="D126" s="238">
        <v>265</v>
      </c>
      <c r="E126" s="238">
        <v>430.68490000000003</v>
      </c>
      <c r="F126" s="238">
        <v>4214</v>
      </c>
      <c r="G126" s="238">
        <v>1814906</v>
      </c>
      <c r="H126" s="238">
        <v>1116710</v>
      </c>
      <c r="I126" s="238">
        <v>698196</v>
      </c>
      <c r="J126" s="238">
        <v>26</v>
      </c>
      <c r="K126" s="238" t="s">
        <v>1358</v>
      </c>
      <c r="L126" s="238">
        <v>4214</v>
      </c>
    </row>
    <row r="127" spans="1:12">
      <c r="A127" s="237">
        <v>126</v>
      </c>
      <c r="B127" s="237" t="s">
        <v>554</v>
      </c>
      <c r="C127" s="237" t="s">
        <v>3469</v>
      </c>
      <c r="D127" s="238">
        <v>762</v>
      </c>
      <c r="E127" s="238">
        <v>1311.0217</v>
      </c>
      <c r="F127" s="238">
        <v>1381</v>
      </c>
      <c r="G127" s="238">
        <v>1810521</v>
      </c>
      <c r="H127" s="238">
        <v>1052322</v>
      </c>
      <c r="I127" s="238">
        <v>758199</v>
      </c>
      <c r="J127" s="238">
        <v>64</v>
      </c>
      <c r="K127" s="238" t="s">
        <v>1358</v>
      </c>
      <c r="L127" s="238">
        <v>1381</v>
      </c>
    </row>
    <row r="128" spans="1:12">
      <c r="A128" s="237">
        <v>127</v>
      </c>
      <c r="B128" s="237">
        <v>414210112</v>
      </c>
      <c r="C128" s="237" t="s">
        <v>3142</v>
      </c>
      <c r="D128" s="238">
        <v>430</v>
      </c>
      <c r="E128" s="238">
        <v>817</v>
      </c>
      <c r="F128" s="238">
        <v>2216</v>
      </c>
      <c r="G128" s="238">
        <v>1810472</v>
      </c>
      <c r="H128" s="238">
        <v>952880</v>
      </c>
      <c r="I128" s="238">
        <v>857592</v>
      </c>
      <c r="J128" s="238">
        <v>59</v>
      </c>
      <c r="K128" s="238" t="s">
        <v>1358</v>
      </c>
      <c r="L128" s="238">
        <v>2216</v>
      </c>
    </row>
    <row r="129" spans="1:12">
      <c r="A129" s="237">
        <v>128</v>
      </c>
      <c r="B129" s="237" t="s">
        <v>841</v>
      </c>
      <c r="C129" s="237" t="s">
        <v>3154</v>
      </c>
      <c r="D129" s="238">
        <v>345</v>
      </c>
      <c r="E129" s="238">
        <v>456.2242</v>
      </c>
      <c r="F129" s="238">
        <v>3917</v>
      </c>
      <c r="G129" s="238">
        <v>1787030</v>
      </c>
      <c r="H129" s="238">
        <v>1351365</v>
      </c>
      <c r="I129" s="238">
        <v>435665</v>
      </c>
      <c r="J129" s="238">
        <v>325</v>
      </c>
      <c r="K129" s="238" t="s">
        <v>1358</v>
      </c>
      <c r="L129" s="238">
        <v>3917</v>
      </c>
    </row>
    <row r="130" spans="1:12">
      <c r="A130" s="237">
        <v>129</v>
      </c>
      <c r="B130" s="237" t="s">
        <v>1290</v>
      </c>
      <c r="C130" s="237" t="s">
        <v>3185</v>
      </c>
      <c r="D130" s="238">
        <v>1321</v>
      </c>
      <c r="E130" s="238">
        <v>1505.8848</v>
      </c>
      <c r="F130" s="238">
        <v>1163</v>
      </c>
      <c r="G130" s="238">
        <v>1751344</v>
      </c>
      <c r="H130" s="238">
        <v>1536323</v>
      </c>
      <c r="I130" s="238">
        <v>215021</v>
      </c>
      <c r="J130" s="238">
        <v>91</v>
      </c>
      <c r="K130" s="238" t="s">
        <v>1358</v>
      </c>
      <c r="L130" s="238">
        <v>1163</v>
      </c>
    </row>
    <row r="131" spans="1:12">
      <c r="A131" s="237">
        <v>130</v>
      </c>
      <c r="B131" s="237" t="s">
        <v>1035</v>
      </c>
      <c r="C131" s="237" t="s">
        <v>3210</v>
      </c>
      <c r="D131" s="238">
        <v>852</v>
      </c>
      <c r="E131" s="238">
        <v>1511.7574</v>
      </c>
      <c r="F131" s="238">
        <v>1142</v>
      </c>
      <c r="G131" s="238">
        <v>1726427</v>
      </c>
      <c r="H131" s="238">
        <v>972984</v>
      </c>
      <c r="I131" s="238">
        <v>753443</v>
      </c>
      <c r="J131" s="238">
        <v>95</v>
      </c>
      <c r="K131" s="238" t="s">
        <v>1358</v>
      </c>
      <c r="L131" s="238">
        <v>1142</v>
      </c>
    </row>
    <row r="132" spans="1:12">
      <c r="A132" s="237">
        <v>131</v>
      </c>
      <c r="B132" s="237" t="s">
        <v>839</v>
      </c>
      <c r="C132" s="237" t="s">
        <v>3128</v>
      </c>
      <c r="D132" s="238">
        <v>192</v>
      </c>
      <c r="E132" s="238">
        <v>358.11700000000002</v>
      </c>
      <c r="F132" s="238">
        <v>4768</v>
      </c>
      <c r="G132" s="238">
        <v>1707502</v>
      </c>
      <c r="H132" s="238">
        <v>915456</v>
      </c>
      <c r="I132" s="238">
        <v>792046</v>
      </c>
      <c r="J132" s="238">
        <v>204</v>
      </c>
      <c r="K132" s="238" t="s">
        <v>1358</v>
      </c>
      <c r="L132" s="238">
        <v>4768</v>
      </c>
    </row>
    <row r="133" spans="1:12">
      <c r="A133" s="237">
        <v>132</v>
      </c>
      <c r="B133" s="237" t="s">
        <v>963</v>
      </c>
      <c r="C133" s="237" t="s">
        <v>3135</v>
      </c>
      <c r="D133" s="238">
        <v>573</v>
      </c>
      <c r="E133" s="238">
        <v>1194.9367999999999</v>
      </c>
      <c r="F133" s="238">
        <v>1425</v>
      </c>
      <c r="G133" s="238">
        <v>1702785</v>
      </c>
      <c r="H133" s="238">
        <v>816525</v>
      </c>
      <c r="I133" s="238">
        <v>886260</v>
      </c>
      <c r="J133" s="238">
        <v>167</v>
      </c>
      <c r="K133" s="238" t="s">
        <v>1358</v>
      </c>
      <c r="L133" s="238">
        <v>1425</v>
      </c>
    </row>
    <row r="134" spans="1:12">
      <c r="A134" s="237">
        <v>133</v>
      </c>
      <c r="B134" s="237" t="s">
        <v>731</v>
      </c>
      <c r="C134" s="237" t="s">
        <v>3156</v>
      </c>
      <c r="D134" s="238">
        <v>819</v>
      </c>
      <c r="E134" s="238">
        <v>1650.9165</v>
      </c>
      <c r="F134" s="238">
        <v>1030</v>
      </c>
      <c r="G134" s="238">
        <v>1700444</v>
      </c>
      <c r="H134" s="238">
        <v>843570</v>
      </c>
      <c r="I134" s="238">
        <v>856874</v>
      </c>
      <c r="J134" s="238">
        <v>134</v>
      </c>
      <c r="K134" s="238" t="s">
        <v>1358</v>
      </c>
      <c r="L134" s="238">
        <v>1030</v>
      </c>
    </row>
    <row r="135" spans="1:12">
      <c r="A135" s="237">
        <v>134</v>
      </c>
      <c r="B135" s="237" t="s">
        <v>543</v>
      </c>
      <c r="C135" s="237" t="s">
        <v>3043</v>
      </c>
      <c r="D135" s="238">
        <v>496</v>
      </c>
      <c r="E135" s="238">
        <v>820.94939999999997</v>
      </c>
      <c r="F135" s="238">
        <v>2057</v>
      </c>
      <c r="G135" s="238">
        <v>1688693</v>
      </c>
      <c r="H135" s="238">
        <v>1020272</v>
      </c>
      <c r="I135" s="238">
        <v>668421</v>
      </c>
      <c r="J135" s="238">
        <v>133</v>
      </c>
      <c r="K135" s="238" t="s">
        <v>1358</v>
      </c>
      <c r="L135" s="238">
        <v>2057</v>
      </c>
    </row>
    <row r="136" spans="1:12">
      <c r="A136" s="237">
        <v>135</v>
      </c>
      <c r="B136" s="237" t="s">
        <v>646</v>
      </c>
      <c r="C136" s="237" t="s">
        <v>3134</v>
      </c>
      <c r="D136" s="238">
        <v>251</v>
      </c>
      <c r="E136" s="238">
        <v>547.8424</v>
      </c>
      <c r="F136" s="238">
        <v>3078</v>
      </c>
      <c r="G136" s="238">
        <v>1686259</v>
      </c>
      <c r="H136" s="238">
        <v>772578</v>
      </c>
      <c r="I136" s="238">
        <v>913681</v>
      </c>
      <c r="J136" s="238">
        <v>95</v>
      </c>
      <c r="K136" s="238" t="s">
        <v>1358</v>
      </c>
      <c r="L136" s="238">
        <v>3078</v>
      </c>
    </row>
    <row r="137" spans="1:12">
      <c r="A137" s="237">
        <v>136</v>
      </c>
      <c r="B137" s="237" t="s">
        <v>666</v>
      </c>
      <c r="C137" s="237" t="s">
        <v>3122</v>
      </c>
      <c r="D137" s="238">
        <v>96</v>
      </c>
      <c r="E137" s="238">
        <v>219.7535</v>
      </c>
      <c r="F137" s="238">
        <v>7615</v>
      </c>
      <c r="G137" s="238">
        <v>1673423</v>
      </c>
      <c r="H137" s="238">
        <v>731040</v>
      </c>
      <c r="I137" s="238">
        <v>942383</v>
      </c>
      <c r="J137" s="238">
        <v>136</v>
      </c>
      <c r="K137" s="238" t="s">
        <v>1358</v>
      </c>
      <c r="L137" s="238">
        <v>7615</v>
      </c>
    </row>
    <row r="138" spans="1:12">
      <c r="A138" s="237">
        <v>137</v>
      </c>
      <c r="B138" s="237" t="s">
        <v>655</v>
      </c>
      <c r="C138" s="237" t="s">
        <v>3143</v>
      </c>
      <c r="D138" s="238">
        <v>374</v>
      </c>
      <c r="E138" s="238">
        <v>613.79960000000005</v>
      </c>
      <c r="F138" s="238">
        <v>2704</v>
      </c>
      <c r="G138" s="238">
        <v>1659714</v>
      </c>
      <c r="H138" s="238">
        <v>1011296</v>
      </c>
      <c r="I138" s="238">
        <v>648418</v>
      </c>
      <c r="J138" s="238">
        <v>97</v>
      </c>
      <c r="K138" s="238" t="s">
        <v>1358</v>
      </c>
      <c r="L138" s="238">
        <v>2704</v>
      </c>
    </row>
    <row r="139" spans="1:12">
      <c r="A139" s="237">
        <v>138</v>
      </c>
      <c r="B139" s="237" t="s">
        <v>2981</v>
      </c>
      <c r="C139" s="237" t="s">
        <v>3093</v>
      </c>
      <c r="D139" s="238">
        <v>523</v>
      </c>
      <c r="E139" s="238">
        <v>1070</v>
      </c>
      <c r="F139" s="238">
        <v>1540</v>
      </c>
      <c r="G139" s="238">
        <v>1647800</v>
      </c>
      <c r="H139" s="238">
        <v>805420</v>
      </c>
      <c r="I139" s="238">
        <v>842380</v>
      </c>
      <c r="J139" s="238">
        <v>4</v>
      </c>
      <c r="K139" s="238" t="s">
        <v>1358</v>
      </c>
      <c r="L139" s="238">
        <v>1540</v>
      </c>
    </row>
    <row r="140" spans="1:12">
      <c r="A140" s="237">
        <v>139</v>
      </c>
      <c r="B140" s="237" t="s">
        <v>671</v>
      </c>
      <c r="C140" s="237" t="s">
        <v>3133</v>
      </c>
      <c r="D140" s="238">
        <v>650</v>
      </c>
      <c r="E140" s="238">
        <v>894.50850000000003</v>
      </c>
      <c r="F140" s="238">
        <v>1821</v>
      </c>
      <c r="G140" s="238">
        <v>1628900</v>
      </c>
      <c r="H140" s="238">
        <v>1183650</v>
      </c>
      <c r="I140" s="238">
        <v>445250</v>
      </c>
      <c r="J140" s="238">
        <v>23</v>
      </c>
      <c r="K140" s="238" t="s">
        <v>1358</v>
      </c>
      <c r="L140" s="238">
        <v>1821</v>
      </c>
    </row>
    <row r="141" spans="1:12">
      <c r="A141" s="237">
        <v>140</v>
      </c>
      <c r="B141" s="237" t="s">
        <v>708</v>
      </c>
      <c r="C141" s="237" t="s">
        <v>3170</v>
      </c>
      <c r="D141" s="238">
        <v>293</v>
      </c>
      <c r="E141" s="238">
        <v>673.29229999999995</v>
      </c>
      <c r="F141" s="238">
        <v>2412</v>
      </c>
      <c r="G141" s="238">
        <v>1623981</v>
      </c>
      <c r="H141" s="238">
        <v>706716</v>
      </c>
      <c r="I141" s="238">
        <v>917265</v>
      </c>
      <c r="J141" s="238">
        <v>171</v>
      </c>
      <c r="K141" s="238" t="s">
        <v>1358</v>
      </c>
      <c r="L141" s="238">
        <v>2412</v>
      </c>
    </row>
    <row r="142" spans="1:12">
      <c r="A142" s="237">
        <v>141</v>
      </c>
      <c r="B142" s="237" t="s">
        <v>79</v>
      </c>
      <c r="C142" s="237" t="s">
        <v>3157</v>
      </c>
      <c r="D142" s="238">
        <v>760</v>
      </c>
      <c r="E142" s="238">
        <v>1645.5915</v>
      </c>
      <c r="F142" s="238">
        <v>984</v>
      </c>
      <c r="G142" s="238">
        <v>1619262</v>
      </c>
      <c r="H142" s="238">
        <v>747840</v>
      </c>
      <c r="I142" s="238">
        <v>871422</v>
      </c>
      <c r="J142" s="238">
        <v>200</v>
      </c>
      <c r="K142" s="238" t="s">
        <v>1358</v>
      </c>
      <c r="L142" s="238">
        <v>984</v>
      </c>
    </row>
    <row r="143" spans="1:12">
      <c r="A143" s="237">
        <v>142</v>
      </c>
      <c r="B143" s="237" t="s">
        <v>654</v>
      </c>
      <c r="C143" s="237" t="s">
        <v>3143</v>
      </c>
      <c r="D143" s="238">
        <v>374</v>
      </c>
      <c r="E143" s="238">
        <v>626.05229999999995</v>
      </c>
      <c r="F143" s="238">
        <v>2582</v>
      </c>
      <c r="G143" s="238">
        <v>1616467</v>
      </c>
      <c r="H143" s="238">
        <v>965668</v>
      </c>
      <c r="I143" s="238">
        <v>650799</v>
      </c>
      <c r="J143" s="238">
        <v>76</v>
      </c>
      <c r="K143" s="238" t="s">
        <v>1358</v>
      </c>
      <c r="L143" s="238">
        <v>2582</v>
      </c>
    </row>
    <row r="144" spans="1:12">
      <c r="A144" s="237">
        <v>143</v>
      </c>
      <c r="B144" s="237" t="s">
        <v>3744</v>
      </c>
      <c r="C144" s="237" t="s">
        <v>3808</v>
      </c>
      <c r="D144" s="238">
        <v>734</v>
      </c>
      <c r="E144" s="238">
        <v>1338.8842999999999</v>
      </c>
      <c r="F144" s="238">
        <v>1201</v>
      </c>
      <c r="G144" s="238">
        <v>1608000</v>
      </c>
      <c r="H144" s="238">
        <v>881534</v>
      </c>
      <c r="I144" s="238">
        <v>726466</v>
      </c>
      <c r="J144" s="238">
        <v>2</v>
      </c>
      <c r="K144" s="238" t="s">
        <v>1358</v>
      </c>
      <c r="L144" s="238">
        <v>1201</v>
      </c>
    </row>
    <row r="145" spans="1:12">
      <c r="A145" s="237">
        <v>144</v>
      </c>
      <c r="B145" s="237" t="s">
        <v>753</v>
      </c>
      <c r="C145" s="237" t="s">
        <v>3164</v>
      </c>
      <c r="D145" s="238">
        <v>762</v>
      </c>
      <c r="E145" s="238">
        <v>1463.8561</v>
      </c>
      <c r="F145" s="238">
        <v>1084</v>
      </c>
      <c r="G145" s="238">
        <v>1586820</v>
      </c>
      <c r="H145" s="238">
        <v>826008</v>
      </c>
      <c r="I145" s="238">
        <v>760812</v>
      </c>
      <c r="J145" s="238">
        <v>130</v>
      </c>
      <c r="K145" s="238" t="s">
        <v>1358</v>
      </c>
      <c r="L145" s="238">
        <v>1084</v>
      </c>
    </row>
    <row r="146" spans="1:12">
      <c r="A146" s="237">
        <v>145</v>
      </c>
      <c r="B146" s="237" t="s">
        <v>777</v>
      </c>
      <c r="C146" s="237" t="s">
        <v>3295</v>
      </c>
      <c r="D146" s="238">
        <v>237</v>
      </c>
      <c r="E146" s="238">
        <v>340</v>
      </c>
      <c r="F146" s="238">
        <v>4600</v>
      </c>
      <c r="G146" s="238">
        <v>1564000</v>
      </c>
      <c r="H146" s="238">
        <v>1090200</v>
      </c>
      <c r="I146" s="238">
        <v>473800</v>
      </c>
      <c r="J146" s="238">
        <v>77</v>
      </c>
      <c r="K146" s="238" t="s">
        <v>1358</v>
      </c>
      <c r="L146" s="238">
        <v>4600</v>
      </c>
    </row>
    <row r="147" spans="1:12">
      <c r="A147" s="237">
        <v>146</v>
      </c>
      <c r="B147" s="237" t="s">
        <v>2698</v>
      </c>
      <c r="C147" s="237" t="s">
        <v>3288</v>
      </c>
      <c r="D147" s="238">
        <v>313</v>
      </c>
      <c r="E147" s="238">
        <v>433.63979999999998</v>
      </c>
      <c r="F147" s="238">
        <v>3601</v>
      </c>
      <c r="G147" s="238">
        <v>1561537</v>
      </c>
      <c r="H147" s="238">
        <v>1127113</v>
      </c>
      <c r="I147" s="238">
        <v>434424</v>
      </c>
      <c r="J147" s="238">
        <v>204</v>
      </c>
      <c r="K147" s="238" t="s">
        <v>1358</v>
      </c>
      <c r="L147" s="238">
        <v>3601</v>
      </c>
    </row>
    <row r="148" spans="1:12">
      <c r="A148" s="237">
        <v>147</v>
      </c>
      <c r="B148" s="237" t="s">
        <v>3119</v>
      </c>
      <c r="C148" s="237" t="s">
        <v>3120</v>
      </c>
      <c r="D148" s="238">
        <v>568</v>
      </c>
      <c r="E148" s="238">
        <v>1073.9583</v>
      </c>
      <c r="F148" s="238">
        <v>1440</v>
      </c>
      <c r="G148" s="238">
        <v>1546500</v>
      </c>
      <c r="H148" s="238">
        <v>817920</v>
      </c>
      <c r="I148" s="238">
        <v>728580</v>
      </c>
      <c r="J148" s="238">
        <v>7</v>
      </c>
      <c r="K148" s="238" t="s">
        <v>1358</v>
      </c>
      <c r="L148" s="238">
        <v>1440</v>
      </c>
    </row>
    <row r="149" spans="1:12">
      <c r="A149" s="237">
        <v>148</v>
      </c>
      <c r="B149" s="237" t="s">
        <v>476</v>
      </c>
      <c r="C149" s="237" t="s">
        <v>3090</v>
      </c>
      <c r="D149" s="238">
        <v>363</v>
      </c>
      <c r="E149" s="238">
        <v>472.53399999999999</v>
      </c>
      <c r="F149" s="238">
        <v>3225</v>
      </c>
      <c r="G149" s="238">
        <v>1523922</v>
      </c>
      <c r="H149" s="238">
        <v>1170675</v>
      </c>
      <c r="I149" s="238">
        <v>353247</v>
      </c>
      <c r="J149" s="238">
        <v>232</v>
      </c>
      <c r="K149" s="238" t="s">
        <v>1358</v>
      </c>
      <c r="L149" s="238">
        <v>3225</v>
      </c>
    </row>
    <row r="150" spans="1:12">
      <c r="A150" s="237">
        <v>149</v>
      </c>
      <c r="B150" s="237" t="s">
        <v>334</v>
      </c>
      <c r="C150" s="237" t="s">
        <v>3163</v>
      </c>
      <c r="D150" s="238">
        <v>342</v>
      </c>
      <c r="E150" s="238">
        <v>609.92740000000003</v>
      </c>
      <c r="F150" s="238">
        <v>2368</v>
      </c>
      <c r="G150" s="238">
        <v>1444308</v>
      </c>
      <c r="H150" s="238">
        <v>809856</v>
      </c>
      <c r="I150" s="238">
        <v>634452</v>
      </c>
      <c r="J150" s="238">
        <v>216</v>
      </c>
      <c r="K150" s="238" t="s">
        <v>1358</v>
      </c>
      <c r="L150" s="238">
        <v>2368</v>
      </c>
    </row>
    <row r="151" spans="1:12">
      <c r="A151" s="237">
        <v>150</v>
      </c>
      <c r="B151" s="237" t="s">
        <v>1291</v>
      </c>
      <c r="C151" s="237" t="s">
        <v>3075</v>
      </c>
      <c r="D151" s="238">
        <v>605</v>
      </c>
      <c r="E151" s="238">
        <v>871.78200000000004</v>
      </c>
      <c r="F151" s="238">
        <v>1651</v>
      </c>
      <c r="G151" s="238">
        <v>1439312</v>
      </c>
      <c r="H151" s="238">
        <v>998855</v>
      </c>
      <c r="I151" s="238">
        <v>440457</v>
      </c>
      <c r="J151" s="238">
        <v>163</v>
      </c>
      <c r="K151" s="238" t="s">
        <v>1358</v>
      </c>
      <c r="L151" s="238">
        <v>1651</v>
      </c>
    </row>
    <row r="152" spans="1:12">
      <c r="A152" s="237">
        <v>151</v>
      </c>
      <c r="B152" s="237" t="s">
        <v>887</v>
      </c>
      <c r="C152" s="237" t="s">
        <v>3258</v>
      </c>
      <c r="D152" s="238">
        <v>169</v>
      </c>
      <c r="E152" s="238">
        <v>287.22399999999999</v>
      </c>
      <c r="F152" s="238">
        <v>5000</v>
      </c>
      <c r="G152" s="238">
        <v>1436120</v>
      </c>
      <c r="H152" s="238">
        <v>845000</v>
      </c>
      <c r="I152" s="238">
        <v>591120</v>
      </c>
      <c r="J152" s="238">
        <v>212</v>
      </c>
      <c r="K152" s="238" t="s">
        <v>1358</v>
      </c>
      <c r="L152" s="238">
        <v>5000</v>
      </c>
    </row>
    <row r="153" spans="1:12">
      <c r="A153" s="237">
        <v>152</v>
      </c>
      <c r="B153" s="237" t="s">
        <v>2987</v>
      </c>
      <c r="C153" s="237" t="s">
        <v>3150</v>
      </c>
      <c r="D153" s="238">
        <v>489</v>
      </c>
      <c r="E153" s="238">
        <v>920</v>
      </c>
      <c r="F153" s="238">
        <v>1560</v>
      </c>
      <c r="G153" s="238">
        <v>1435200</v>
      </c>
      <c r="H153" s="238">
        <v>762840</v>
      </c>
      <c r="I153" s="238">
        <v>672360</v>
      </c>
      <c r="J153" s="238">
        <v>11</v>
      </c>
      <c r="K153" s="238" t="s">
        <v>1358</v>
      </c>
      <c r="L153" s="238">
        <v>1560</v>
      </c>
    </row>
    <row r="154" spans="1:12">
      <c r="A154" s="237">
        <v>153</v>
      </c>
      <c r="B154" s="237" t="s">
        <v>989</v>
      </c>
      <c r="C154" s="237" t="s">
        <v>3148</v>
      </c>
      <c r="D154" s="238">
        <v>428</v>
      </c>
      <c r="E154" s="238">
        <v>660.82870000000003</v>
      </c>
      <c r="F154" s="238">
        <v>2166</v>
      </c>
      <c r="G154" s="238">
        <v>1431355</v>
      </c>
      <c r="H154" s="238">
        <v>927048</v>
      </c>
      <c r="I154" s="238">
        <v>504307</v>
      </c>
      <c r="J154" s="238">
        <v>134</v>
      </c>
      <c r="K154" s="238" t="s">
        <v>1358</v>
      </c>
      <c r="L154" s="238">
        <v>2166</v>
      </c>
    </row>
    <row r="155" spans="1:12">
      <c r="A155" s="237">
        <v>154</v>
      </c>
      <c r="B155" s="237" t="s">
        <v>540</v>
      </c>
      <c r="C155" s="237" t="s">
        <v>3187</v>
      </c>
      <c r="D155" s="238">
        <v>741</v>
      </c>
      <c r="E155" s="238">
        <v>1747.2385999999999</v>
      </c>
      <c r="F155" s="238">
        <v>809</v>
      </c>
      <c r="G155" s="238">
        <v>1413516</v>
      </c>
      <c r="H155" s="238">
        <v>599469</v>
      </c>
      <c r="I155" s="238">
        <v>814047</v>
      </c>
      <c r="J155" s="238">
        <v>144</v>
      </c>
      <c r="K155" s="238" t="s">
        <v>1358</v>
      </c>
      <c r="L155" s="238">
        <v>809</v>
      </c>
    </row>
    <row r="156" spans="1:12">
      <c r="A156" s="237">
        <v>155</v>
      </c>
      <c r="B156" s="237" t="s">
        <v>472</v>
      </c>
      <c r="C156" s="237" t="s">
        <v>3166</v>
      </c>
      <c r="D156" s="238">
        <v>172</v>
      </c>
      <c r="E156" s="238">
        <v>299.74930000000001</v>
      </c>
      <c r="F156" s="238">
        <v>4707</v>
      </c>
      <c r="G156" s="238">
        <v>1410920</v>
      </c>
      <c r="H156" s="238">
        <v>809604</v>
      </c>
      <c r="I156" s="238">
        <v>601316</v>
      </c>
      <c r="J156" s="238">
        <v>182</v>
      </c>
      <c r="K156" s="238" t="s">
        <v>1358</v>
      </c>
      <c r="L156" s="238">
        <v>4707</v>
      </c>
    </row>
    <row r="157" spans="1:12">
      <c r="A157" s="237">
        <v>156</v>
      </c>
      <c r="B157" s="237" t="s">
        <v>373</v>
      </c>
      <c r="C157" s="237" t="s">
        <v>3139</v>
      </c>
      <c r="D157" s="238">
        <v>604</v>
      </c>
      <c r="E157" s="238">
        <v>871.76750000000004</v>
      </c>
      <c r="F157" s="238">
        <v>1613</v>
      </c>
      <c r="G157" s="238">
        <v>1406161</v>
      </c>
      <c r="H157" s="238">
        <v>974252</v>
      </c>
      <c r="I157" s="238">
        <v>431909</v>
      </c>
      <c r="J157" s="238">
        <v>196</v>
      </c>
      <c r="K157" s="238" t="s">
        <v>1358</v>
      </c>
      <c r="L157" s="238">
        <v>1613</v>
      </c>
    </row>
    <row r="158" spans="1:12">
      <c r="A158" s="237">
        <v>157</v>
      </c>
      <c r="B158" s="237" t="s">
        <v>720</v>
      </c>
      <c r="C158" s="237" t="s">
        <v>3229</v>
      </c>
      <c r="D158" s="238">
        <v>157</v>
      </c>
      <c r="E158" s="238">
        <v>379.83120000000002</v>
      </c>
      <c r="F158" s="238">
        <v>3684</v>
      </c>
      <c r="G158" s="238">
        <v>1399298</v>
      </c>
      <c r="H158" s="238">
        <v>578388</v>
      </c>
      <c r="I158" s="238">
        <v>820910</v>
      </c>
      <c r="J158" s="238">
        <v>134</v>
      </c>
      <c r="K158" s="238" t="s">
        <v>1358</v>
      </c>
      <c r="L158" s="238">
        <v>3684</v>
      </c>
    </row>
    <row r="159" spans="1:12">
      <c r="A159" s="237">
        <v>158</v>
      </c>
      <c r="B159" s="237" t="s">
        <v>702</v>
      </c>
      <c r="C159" s="237" t="s">
        <v>3092</v>
      </c>
      <c r="D159" s="238">
        <v>433</v>
      </c>
      <c r="E159" s="238">
        <v>651.55420000000004</v>
      </c>
      <c r="F159" s="238">
        <v>2142</v>
      </c>
      <c r="G159" s="238">
        <v>1395629</v>
      </c>
      <c r="H159" s="238">
        <v>927486</v>
      </c>
      <c r="I159" s="238">
        <v>468143</v>
      </c>
      <c r="J159" s="238">
        <v>83</v>
      </c>
      <c r="K159" s="238" t="s">
        <v>1358</v>
      </c>
      <c r="L159" s="238">
        <v>2142</v>
      </c>
    </row>
    <row r="160" spans="1:12">
      <c r="A160" s="237">
        <v>159</v>
      </c>
      <c r="B160" s="237" t="s">
        <v>933</v>
      </c>
      <c r="C160" s="237" t="s">
        <v>3155</v>
      </c>
      <c r="D160" s="238">
        <v>456</v>
      </c>
      <c r="E160" s="238">
        <v>1153.6713999999999</v>
      </c>
      <c r="F160" s="238">
        <v>1205</v>
      </c>
      <c r="G160" s="238">
        <v>1390174</v>
      </c>
      <c r="H160" s="238">
        <v>549480</v>
      </c>
      <c r="I160" s="238">
        <v>840694</v>
      </c>
      <c r="J160" s="238">
        <v>147</v>
      </c>
      <c r="K160" s="238" t="s">
        <v>1358</v>
      </c>
      <c r="L160" s="238">
        <v>1205</v>
      </c>
    </row>
    <row r="161" spans="1:12">
      <c r="A161" s="237">
        <v>160</v>
      </c>
      <c r="B161" s="237" t="s">
        <v>523</v>
      </c>
      <c r="C161" s="237" t="s">
        <v>3173</v>
      </c>
      <c r="D161" s="238">
        <v>1020</v>
      </c>
      <c r="E161" s="238">
        <v>2535.3053</v>
      </c>
      <c r="F161" s="238">
        <v>547</v>
      </c>
      <c r="G161" s="238">
        <v>1386812</v>
      </c>
      <c r="H161" s="238">
        <v>557940</v>
      </c>
      <c r="I161" s="238">
        <v>828872</v>
      </c>
      <c r="J161" s="238">
        <v>151</v>
      </c>
      <c r="K161" s="238" t="s">
        <v>1358</v>
      </c>
      <c r="L161" s="238">
        <v>547</v>
      </c>
    </row>
    <row r="162" spans="1:12">
      <c r="A162" s="237">
        <v>161</v>
      </c>
      <c r="B162" s="237" t="s">
        <v>635</v>
      </c>
      <c r="C162" s="237" t="s">
        <v>3160</v>
      </c>
      <c r="D162" s="238">
        <v>409</v>
      </c>
      <c r="E162" s="238">
        <v>725.87829999999997</v>
      </c>
      <c r="F162" s="238">
        <v>1866</v>
      </c>
      <c r="G162" s="238">
        <v>1354489</v>
      </c>
      <c r="H162" s="238">
        <v>763194</v>
      </c>
      <c r="I162" s="238">
        <v>591295</v>
      </c>
      <c r="J162" s="238">
        <v>54</v>
      </c>
      <c r="K162" s="238" t="s">
        <v>1358</v>
      </c>
      <c r="L162" s="238">
        <v>1866</v>
      </c>
    </row>
    <row r="163" spans="1:12">
      <c r="A163" s="237">
        <v>162</v>
      </c>
      <c r="B163" s="237" t="s">
        <v>2800</v>
      </c>
      <c r="C163" s="237" t="s">
        <v>3190</v>
      </c>
      <c r="D163" s="238">
        <v>255</v>
      </c>
      <c r="E163" s="238">
        <v>249.72280000000001</v>
      </c>
      <c r="F163" s="238">
        <v>5412</v>
      </c>
      <c r="G163" s="238">
        <v>1351500</v>
      </c>
      <c r="H163" s="238">
        <v>1380060</v>
      </c>
      <c r="I163" s="238">
        <v>-28560</v>
      </c>
      <c r="J163" s="238">
        <v>52</v>
      </c>
      <c r="K163" s="238" t="s">
        <v>1358</v>
      </c>
      <c r="L163" s="238">
        <v>5412</v>
      </c>
    </row>
    <row r="164" spans="1:12">
      <c r="A164" s="237">
        <v>163</v>
      </c>
      <c r="B164" s="237" t="s">
        <v>712</v>
      </c>
      <c r="C164" s="237" t="s">
        <v>3159</v>
      </c>
      <c r="D164" s="238">
        <v>108</v>
      </c>
      <c r="E164" s="238">
        <v>322.286</v>
      </c>
      <c r="F164" s="238">
        <v>4143</v>
      </c>
      <c r="G164" s="238">
        <v>1335231</v>
      </c>
      <c r="H164" s="238">
        <v>447444</v>
      </c>
      <c r="I164" s="238">
        <v>887787</v>
      </c>
      <c r="J164" s="238">
        <v>314</v>
      </c>
      <c r="K164" s="238" t="s">
        <v>1358</v>
      </c>
      <c r="L164" s="238">
        <v>4143</v>
      </c>
    </row>
    <row r="165" spans="1:12">
      <c r="A165" s="237">
        <v>164</v>
      </c>
      <c r="B165" s="237" t="s">
        <v>846</v>
      </c>
      <c r="C165" s="237" t="s">
        <v>3205</v>
      </c>
      <c r="D165" s="238">
        <v>241</v>
      </c>
      <c r="E165" s="238">
        <v>325.4273</v>
      </c>
      <c r="F165" s="238">
        <v>4098</v>
      </c>
      <c r="G165" s="238">
        <v>1333601</v>
      </c>
      <c r="H165" s="238">
        <v>987618</v>
      </c>
      <c r="I165" s="238">
        <v>345983</v>
      </c>
      <c r="J165" s="238">
        <v>174</v>
      </c>
      <c r="K165" s="238" t="s">
        <v>1358</v>
      </c>
      <c r="L165" s="238">
        <v>4098</v>
      </c>
    </row>
    <row r="166" spans="1:12">
      <c r="A166" s="237">
        <v>165</v>
      </c>
      <c r="B166" s="237" t="s">
        <v>2886</v>
      </c>
      <c r="C166" s="237" t="s">
        <v>3149</v>
      </c>
      <c r="D166" s="238">
        <v>0</v>
      </c>
      <c r="E166" s="238">
        <v>762.76990000000001</v>
      </c>
      <c r="F166" s="238">
        <v>1747</v>
      </c>
      <c r="G166" s="238">
        <v>1332559</v>
      </c>
      <c r="H166" s="238">
        <v>0</v>
      </c>
      <c r="I166" s="238">
        <v>1332559</v>
      </c>
      <c r="J166" s="238">
        <v>106</v>
      </c>
      <c r="K166" s="238" t="s">
        <v>1358</v>
      </c>
      <c r="L166" s="238">
        <v>1747</v>
      </c>
    </row>
    <row r="167" spans="1:12">
      <c r="A167" s="237">
        <v>166</v>
      </c>
      <c r="B167" s="237" t="s">
        <v>704</v>
      </c>
      <c r="C167" s="237" t="s">
        <v>3184</v>
      </c>
      <c r="D167" s="238">
        <v>645</v>
      </c>
      <c r="E167" s="238">
        <v>1163.4166</v>
      </c>
      <c r="F167" s="238">
        <v>1133</v>
      </c>
      <c r="G167" s="238">
        <v>1318151</v>
      </c>
      <c r="H167" s="238">
        <v>730785</v>
      </c>
      <c r="I167" s="238">
        <v>587366</v>
      </c>
      <c r="J167" s="238">
        <v>34</v>
      </c>
      <c r="K167" s="238" t="s">
        <v>1358</v>
      </c>
      <c r="L167" s="238">
        <v>1133</v>
      </c>
    </row>
    <row r="168" spans="1:12">
      <c r="A168" s="237">
        <v>167</v>
      </c>
      <c r="B168" s="237" t="s">
        <v>500</v>
      </c>
      <c r="C168" s="237" t="s">
        <v>3151</v>
      </c>
      <c r="D168" s="238">
        <v>167</v>
      </c>
      <c r="E168" s="238">
        <v>278.75850000000003</v>
      </c>
      <c r="F168" s="238">
        <v>4576</v>
      </c>
      <c r="G168" s="238">
        <v>1275599</v>
      </c>
      <c r="H168" s="238">
        <v>764192</v>
      </c>
      <c r="I168" s="238">
        <v>511407</v>
      </c>
      <c r="J168" s="238">
        <v>216</v>
      </c>
      <c r="K168" s="238" t="s">
        <v>1358</v>
      </c>
      <c r="L168" s="238">
        <v>4576</v>
      </c>
    </row>
    <row r="169" spans="1:12">
      <c r="A169" s="237">
        <v>168</v>
      </c>
      <c r="B169" s="237" t="s">
        <v>323</v>
      </c>
      <c r="C169" s="237" t="s">
        <v>3137</v>
      </c>
      <c r="D169" s="238">
        <v>524</v>
      </c>
      <c r="E169" s="238">
        <v>784.48080000000004</v>
      </c>
      <c r="F169" s="238">
        <v>1618</v>
      </c>
      <c r="G169" s="238">
        <v>1269290</v>
      </c>
      <c r="H169" s="238">
        <v>847832</v>
      </c>
      <c r="I169" s="238">
        <v>421458</v>
      </c>
      <c r="J169" s="238">
        <v>124</v>
      </c>
      <c r="K169" s="238" t="s">
        <v>1358</v>
      </c>
      <c r="L169" s="238">
        <v>1618</v>
      </c>
    </row>
    <row r="170" spans="1:12">
      <c r="A170" s="237">
        <v>169</v>
      </c>
      <c r="B170" s="237" t="s">
        <v>733</v>
      </c>
      <c r="C170" s="237" t="s">
        <v>3182</v>
      </c>
      <c r="D170" s="238">
        <v>420</v>
      </c>
      <c r="E170" s="238">
        <v>782.81179999999995</v>
      </c>
      <c r="F170" s="238">
        <v>1621</v>
      </c>
      <c r="G170" s="238">
        <v>1268938</v>
      </c>
      <c r="H170" s="238">
        <v>680820</v>
      </c>
      <c r="I170" s="238">
        <v>588118</v>
      </c>
      <c r="J170" s="238">
        <v>150</v>
      </c>
      <c r="K170" s="238" t="s">
        <v>1358</v>
      </c>
      <c r="L170" s="238">
        <v>1621</v>
      </c>
    </row>
    <row r="171" spans="1:12">
      <c r="A171" s="237">
        <v>170</v>
      </c>
      <c r="B171" s="237" t="s">
        <v>471</v>
      </c>
      <c r="C171" s="237" t="s">
        <v>3186</v>
      </c>
      <c r="D171" s="238">
        <v>187</v>
      </c>
      <c r="E171" s="238">
        <v>293.18990000000002</v>
      </c>
      <c r="F171" s="238">
        <v>4328</v>
      </c>
      <c r="G171" s="238">
        <v>1268926</v>
      </c>
      <c r="H171" s="238">
        <v>809336</v>
      </c>
      <c r="I171" s="238">
        <v>459590</v>
      </c>
      <c r="J171" s="238">
        <v>331</v>
      </c>
      <c r="K171" s="238" t="s">
        <v>1358</v>
      </c>
      <c r="L171" s="238">
        <v>4328</v>
      </c>
    </row>
    <row r="172" spans="1:12">
      <c r="A172" s="237">
        <v>171</v>
      </c>
      <c r="B172" s="237" t="s">
        <v>297</v>
      </c>
      <c r="C172" s="237" t="s">
        <v>3291</v>
      </c>
      <c r="D172" s="238">
        <v>505</v>
      </c>
      <c r="E172" s="238">
        <v>1474.4988000000001</v>
      </c>
      <c r="F172" s="238">
        <v>840</v>
      </c>
      <c r="G172" s="238">
        <v>1238579</v>
      </c>
      <c r="H172" s="238">
        <v>424200</v>
      </c>
      <c r="I172" s="238">
        <v>814379</v>
      </c>
      <c r="J172" s="238">
        <v>66</v>
      </c>
      <c r="K172" s="238" t="s">
        <v>1358</v>
      </c>
      <c r="L172" s="238">
        <v>840</v>
      </c>
    </row>
    <row r="173" spans="1:12">
      <c r="A173" s="237">
        <v>172</v>
      </c>
      <c r="B173" s="237" t="s">
        <v>369</v>
      </c>
      <c r="C173" s="237" t="s">
        <v>3202</v>
      </c>
      <c r="D173" s="238">
        <v>112</v>
      </c>
      <c r="E173" s="238">
        <v>201.13149999999999</v>
      </c>
      <c r="F173" s="238">
        <v>6136</v>
      </c>
      <c r="G173" s="238">
        <v>1234143</v>
      </c>
      <c r="H173" s="238">
        <v>687232</v>
      </c>
      <c r="I173" s="238">
        <v>546911</v>
      </c>
      <c r="J173" s="238">
        <v>128</v>
      </c>
      <c r="K173" s="238" t="s">
        <v>1358</v>
      </c>
      <c r="L173" s="238">
        <v>6136</v>
      </c>
    </row>
    <row r="174" spans="1:12">
      <c r="A174" s="237">
        <v>173</v>
      </c>
      <c r="B174" s="237" t="s">
        <v>2989</v>
      </c>
      <c r="C174" s="237" t="s">
        <v>3148</v>
      </c>
      <c r="D174" s="238">
        <v>428</v>
      </c>
      <c r="E174" s="238">
        <v>748.76220000000001</v>
      </c>
      <c r="F174" s="238">
        <v>1640</v>
      </c>
      <c r="G174" s="238">
        <v>1227970</v>
      </c>
      <c r="H174" s="238">
        <v>701920</v>
      </c>
      <c r="I174" s="238">
        <v>526050</v>
      </c>
      <c r="J174" s="238">
        <v>77</v>
      </c>
      <c r="K174" s="238" t="s">
        <v>1358</v>
      </c>
      <c r="L174" s="238">
        <v>1640</v>
      </c>
    </row>
    <row r="175" spans="1:12">
      <c r="A175" s="237">
        <v>174</v>
      </c>
      <c r="B175" s="237" t="s">
        <v>545</v>
      </c>
      <c r="C175" s="237" t="s">
        <v>3230</v>
      </c>
      <c r="D175" s="238">
        <v>396</v>
      </c>
      <c r="E175" s="238">
        <v>720.36440000000005</v>
      </c>
      <c r="F175" s="238">
        <v>1693</v>
      </c>
      <c r="G175" s="238">
        <v>1219577</v>
      </c>
      <c r="H175" s="238">
        <v>670428</v>
      </c>
      <c r="I175" s="238">
        <v>549149</v>
      </c>
      <c r="J175" s="238">
        <v>91</v>
      </c>
      <c r="K175" s="238" t="s">
        <v>1358</v>
      </c>
      <c r="L175" s="238">
        <v>1693</v>
      </c>
    </row>
    <row r="176" spans="1:12">
      <c r="A176" s="237">
        <v>175</v>
      </c>
      <c r="B176" s="237" t="s">
        <v>403</v>
      </c>
      <c r="C176" s="237" t="s">
        <v>3177</v>
      </c>
      <c r="D176" s="238">
        <v>111</v>
      </c>
      <c r="E176" s="238">
        <v>130.64660000000001</v>
      </c>
      <c r="F176" s="238">
        <v>9265</v>
      </c>
      <c r="G176" s="238">
        <v>1210441</v>
      </c>
      <c r="H176" s="238">
        <v>1028415</v>
      </c>
      <c r="I176" s="238">
        <v>182026</v>
      </c>
      <c r="J176" s="238">
        <v>196</v>
      </c>
      <c r="K176" s="238" t="s">
        <v>1358</v>
      </c>
      <c r="L176" s="238">
        <v>9265</v>
      </c>
    </row>
    <row r="177" spans="1:12">
      <c r="A177" s="237">
        <v>176</v>
      </c>
      <c r="B177" s="237" t="s">
        <v>640</v>
      </c>
      <c r="C177" s="237" t="s">
        <v>3194</v>
      </c>
      <c r="D177" s="238">
        <v>77</v>
      </c>
      <c r="E177" s="238">
        <v>185.45050000000001</v>
      </c>
      <c r="F177" s="238">
        <v>6522</v>
      </c>
      <c r="G177" s="238">
        <v>1209508</v>
      </c>
      <c r="H177" s="238">
        <v>502194</v>
      </c>
      <c r="I177" s="238">
        <v>707314</v>
      </c>
      <c r="J177" s="238">
        <v>153</v>
      </c>
      <c r="K177" s="238" t="s">
        <v>1358</v>
      </c>
      <c r="L177" s="238">
        <v>6522</v>
      </c>
    </row>
    <row r="178" spans="1:12">
      <c r="A178" s="237">
        <v>177</v>
      </c>
      <c r="B178" s="237" t="s">
        <v>530</v>
      </c>
      <c r="C178" s="237" t="s">
        <v>3179</v>
      </c>
      <c r="D178" s="238">
        <v>265</v>
      </c>
      <c r="E178" s="238">
        <v>625.2953</v>
      </c>
      <c r="F178" s="238">
        <v>1930</v>
      </c>
      <c r="G178" s="238">
        <v>1206820</v>
      </c>
      <c r="H178" s="238">
        <v>511450</v>
      </c>
      <c r="I178" s="238">
        <v>695370</v>
      </c>
      <c r="J178" s="238">
        <v>31</v>
      </c>
      <c r="K178" s="238" t="s">
        <v>1358</v>
      </c>
      <c r="L178" s="238">
        <v>1930</v>
      </c>
    </row>
    <row r="179" spans="1:12">
      <c r="A179" s="237">
        <v>178</v>
      </c>
      <c r="B179" s="237" t="s">
        <v>539</v>
      </c>
      <c r="C179" s="237" t="s">
        <v>3237</v>
      </c>
      <c r="D179" s="238">
        <v>343</v>
      </c>
      <c r="E179" s="238">
        <v>725.76110000000006</v>
      </c>
      <c r="F179" s="238">
        <v>1624</v>
      </c>
      <c r="G179" s="238">
        <v>1178636</v>
      </c>
      <c r="H179" s="238">
        <v>557032</v>
      </c>
      <c r="I179" s="238">
        <v>621604</v>
      </c>
      <c r="J179" s="238">
        <v>139</v>
      </c>
      <c r="K179" s="238" t="s">
        <v>1358</v>
      </c>
      <c r="L179" s="238">
        <v>1624</v>
      </c>
    </row>
    <row r="180" spans="1:12">
      <c r="A180" s="237">
        <v>179</v>
      </c>
      <c r="B180" s="237" t="s">
        <v>239</v>
      </c>
      <c r="C180" s="237" t="s">
        <v>3158</v>
      </c>
      <c r="D180" s="238">
        <v>349</v>
      </c>
      <c r="E180" s="238">
        <v>644.39179999999999</v>
      </c>
      <c r="F180" s="238">
        <v>1820</v>
      </c>
      <c r="G180" s="238">
        <v>1172793</v>
      </c>
      <c r="H180" s="238">
        <v>635180</v>
      </c>
      <c r="I180" s="238">
        <v>537613</v>
      </c>
      <c r="J180" s="238">
        <v>106</v>
      </c>
      <c r="K180" s="238" t="s">
        <v>1358</v>
      </c>
      <c r="L180" s="238">
        <v>1820</v>
      </c>
    </row>
    <row r="181" spans="1:12">
      <c r="A181" s="237">
        <v>180</v>
      </c>
      <c r="B181" s="237" t="s">
        <v>721</v>
      </c>
      <c r="C181" s="237" t="s">
        <v>3189</v>
      </c>
      <c r="D181" s="238">
        <v>112</v>
      </c>
      <c r="E181" s="238">
        <v>245.72409999999999</v>
      </c>
      <c r="F181" s="238">
        <v>4740</v>
      </c>
      <c r="G181" s="238">
        <v>1164732</v>
      </c>
      <c r="H181" s="238">
        <v>530880</v>
      </c>
      <c r="I181" s="238">
        <v>633852</v>
      </c>
      <c r="J181" s="238">
        <v>209</v>
      </c>
      <c r="K181" s="238" t="s">
        <v>1358</v>
      </c>
      <c r="L181" s="238">
        <v>4740</v>
      </c>
    </row>
    <row r="182" spans="1:12">
      <c r="A182" s="237">
        <v>181</v>
      </c>
      <c r="B182" s="237" t="s">
        <v>268</v>
      </c>
      <c r="C182" s="237" t="s">
        <v>3195</v>
      </c>
      <c r="D182" s="238">
        <v>344</v>
      </c>
      <c r="E182" s="238">
        <v>1209.7130999999999</v>
      </c>
      <c r="F182" s="238">
        <v>962</v>
      </c>
      <c r="G182" s="238">
        <v>1163744</v>
      </c>
      <c r="H182" s="238">
        <v>330928</v>
      </c>
      <c r="I182" s="238">
        <v>832816</v>
      </c>
      <c r="J182" s="238">
        <v>107</v>
      </c>
      <c r="K182" s="238" t="s">
        <v>1358</v>
      </c>
      <c r="L182" s="238">
        <v>962</v>
      </c>
    </row>
    <row r="183" spans="1:12">
      <c r="A183" s="237">
        <v>182</v>
      </c>
      <c r="B183" s="237" t="s">
        <v>535</v>
      </c>
      <c r="C183" s="237" t="s">
        <v>3213</v>
      </c>
      <c r="D183" s="238">
        <v>645</v>
      </c>
      <c r="E183" s="238">
        <v>1781.5268000000001</v>
      </c>
      <c r="F183" s="238">
        <v>653</v>
      </c>
      <c r="G183" s="238">
        <v>1163337</v>
      </c>
      <c r="H183" s="238">
        <v>421185</v>
      </c>
      <c r="I183" s="238">
        <v>742152</v>
      </c>
      <c r="J183" s="238">
        <v>109</v>
      </c>
      <c r="K183" s="238" t="s">
        <v>1358</v>
      </c>
      <c r="L183" s="238">
        <v>653</v>
      </c>
    </row>
    <row r="184" spans="1:12">
      <c r="A184" s="237">
        <v>183</v>
      </c>
      <c r="B184" s="237" t="s">
        <v>865</v>
      </c>
      <c r="C184" s="237" t="s">
        <v>3131</v>
      </c>
      <c r="D184" s="238">
        <v>659</v>
      </c>
      <c r="E184" s="238">
        <v>544.82659999999998</v>
      </c>
      <c r="F184" s="238">
        <v>2105</v>
      </c>
      <c r="G184" s="238">
        <v>1146860</v>
      </c>
      <c r="H184" s="238">
        <v>1387195</v>
      </c>
      <c r="I184" s="238">
        <v>-240335</v>
      </c>
      <c r="J184" s="238">
        <v>59</v>
      </c>
      <c r="K184" s="238" t="s">
        <v>1358</v>
      </c>
      <c r="L184" s="238">
        <v>2105</v>
      </c>
    </row>
    <row r="185" spans="1:12">
      <c r="A185" s="237">
        <v>184</v>
      </c>
      <c r="B185" s="237" t="s">
        <v>670</v>
      </c>
      <c r="C185" s="237" t="s">
        <v>3178</v>
      </c>
      <c r="D185" s="238">
        <v>486</v>
      </c>
      <c r="E185" s="238">
        <v>989.97059999999999</v>
      </c>
      <c r="F185" s="238">
        <v>1155</v>
      </c>
      <c r="G185" s="238">
        <v>1143416</v>
      </c>
      <c r="H185" s="238">
        <v>561330</v>
      </c>
      <c r="I185" s="238">
        <v>582086</v>
      </c>
      <c r="J185" s="238">
        <v>70</v>
      </c>
      <c r="K185" s="238" t="s">
        <v>1358</v>
      </c>
      <c r="L185" s="238">
        <v>1155</v>
      </c>
    </row>
    <row r="186" spans="1:12">
      <c r="A186" s="237">
        <v>185</v>
      </c>
      <c r="B186" s="237" t="s">
        <v>2748</v>
      </c>
      <c r="C186" s="237" t="s">
        <v>3183</v>
      </c>
      <c r="D186" s="238">
        <v>384</v>
      </c>
      <c r="E186" s="238">
        <v>600</v>
      </c>
      <c r="F186" s="238">
        <v>1900</v>
      </c>
      <c r="G186" s="238">
        <v>1140000</v>
      </c>
      <c r="H186" s="238">
        <v>729600</v>
      </c>
      <c r="I186" s="238">
        <v>410400</v>
      </c>
      <c r="J186" s="238">
        <v>31</v>
      </c>
      <c r="K186" s="238" t="s">
        <v>1358</v>
      </c>
      <c r="L186" s="238">
        <v>1900</v>
      </c>
    </row>
    <row r="187" spans="1:12">
      <c r="A187" s="237">
        <v>186</v>
      </c>
      <c r="B187" s="237" t="s">
        <v>3126</v>
      </c>
      <c r="C187" s="237" t="s">
        <v>3127</v>
      </c>
      <c r="D187" s="238">
        <v>76</v>
      </c>
      <c r="E187" s="238">
        <v>143</v>
      </c>
      <c r="F187" s="238">
        <v>7959</v>
      </c>
      <c r="G187" s="238">
        <v>1138137</v>
      </c>
      <c r="H187" s="238">
        <v>604884</v>
      </c>
      <c r="I187" s="238">
        <v>533253</v>
      </c>
      <c r="J187" s="238">
        <v>7</v>
      </c>
      <c r="K187" s="238" t="s">
        <v>1358</v>
      </c>
      <c r="L187" s="238">
        <v>7959</v>
      </c>
    </row>
    <row r="188" spans="1:12">
      <c r="A188" s="237">
        <v>187</v>
      </c>
      <c r="B188" s="237" t="s">
        <v>544</v>
      </c>
      <c r="C188" s="237" t="s">
        <v>3043</v>
      </c>
      <c r="D188" s="238">
        <v>423</v>
      </c>
      <c r="E188" s="238">
        <v>740.11760000000004</v>
      </c>
      <c r="F188" s="238">
        <v>1531</v>
      </c>
      <c r="G188" s="238">
        <v>1133120</v>
      </c>
      <c r="H188" s="238">
        <v>647613</v>
      </c>
      <c r="I188" s="238">
        <v>485507</v>
      </c>
      <c r="J188" s="238">
        <v>111</v>
      </c>
      <c r="K188" s="238" t="s">
        <v>1358</v>
      </c>
      <c r="L188" s="238">
        <v>1531</v>
      </c>
    </row>
    <row r="189" spans="1:12">
      <c r="A189" s="237">
        <v>188</v>
      </c>
      <c r="B189" s="237" t="s">
        <v>696</v>
      </c>
      <c r="C189" s="237" t="s">
        <v>3056</v>
      </c>
      <c r="D189" s="238">
        <v>477</v>
      </c>
      <c r="E189" s="238">
        <v>707.49180000000001</v>
      </c>
      <c r="F189" s="238">
        <v>1582</v>
      </c>
      <c r="G189" s="238">
        <v>1119252</v>
      </c>
      <c r="H189" s="238">
        <v>754614</v>
      </c>
      <c r="I189" s="238">
        <v>364638</v>
      </c>
      <c r="J189" s="238">
        <v>248</v>
      </c>
      <c r="K189" s="238" t="s">
        <v>1358</v>
      </c>
      <c r="L189" s="238">
        <v>1582</v>
      </c>
    </row>
    <row r="190" spans="1:12">
      <c r="A190" s="237">
        <v>189</v>
      </c>
      <c r="B190" s="237" t="s">
        <v>690</v>
      </c>
      <c r="C190" s="237" t="s">
        <v>3165</v>
      </c>
      <c r="D190" s="238">
        <v>415</v>
      </c>
      <c r="E190" s="238">
        <v>739.61670000000004</v>
      </c>
      <c r="F190" s="238">
        <v>1513</v>
      </c>
      <c r="G190" s="238">
        <v>1119040</v>
      </c>
      <c r="H190" s="238">
        <v>627895</v>
      </c>
      <c r="I190" s="238">
        <v>491145</v>
      </c>
      <c r="J190" s="238">
        <v>51</v>
      </c>
      <c r="K190" s="238" t="s">
        <v>1358</v>
      </c>
      <c r="L190" s="238">
        <v>1513</v>
      </c>
    </row>
    <row r="191" spans="1:12">
      <c r="A191" s="237">
        <v>190</v>
      </c>
      <c r="B191" s="237" t="s">
        <v>3206</v>
      </c>
      <c r="C191" s="237" t="s">
        <v>3207</v>
      </c>
      <c r="D191" s="238">
        <v>741</v>
      </c>
      <c r="E191" s="238">
        <v>1550</v>
      </c>
      <c r="F191" s="238">
        <v>720</v>
      </c>
      <c r="G191" s="238">
        <v>1116000</v>
      </c>
      <c r="H191" s="238">
        <v>533520</v>
      </c>
      <c r="I191" s="238">
        <v>582480</v>
      </c>
      <c r="J191" s="238">
        <v>7</v>
      </c>
      <c r="K191" s="238" t="s">
        <v>1358</v>
      </c>
      <c r="L191" s="238">
        <v>720</v>
      </c>
    </row>
    <row r="192" spans="1:12">
      <c r="A192" s="237">
        <v>191</v>
      </c>
      <c r="B192" s="237" t="s">
        <v>940</v>
      </c>
      <c r="C192" s="237" t="s">
        <v>3167</v>
      </c>
      <c r="D192" s="238">
        <v>3182</v>
      </c>
      <c r="E192" s="238">
        <v>5022.8378000000002</v>
      </c>
      <c r="F192" s="238">
        <v>222</v>
      </c>
      <c r="G192" s="238">
        <v>1115070</v>
      </c>
      <c r="H192" s="238">
        <v>706404</v>
      </c>
      <c r="I192" s="238">
        <v>408666</v>
      </c>
      <c r="J192" s="238">
        <v>48</v>
      </c>
      <c r="K192" s="238" t="s">
        <v>1358</v>
      </c>
      <c r="L192" s="238">
        <v>222</v>
      </c>
    </row>
    <row r="193" spans="1:12">
      <c r="A193" s="237">
        <v>192</v>
      </c>
      <c r="B193" s="237" t="s">
        <v>966</v>
      </c>
      <c r="C193" s="237" t="s">
        <v>3171</v>
      </c>
      <c r="D193" s="238">
        <v>628</v>
      </c>
      <c r="E193" s="238">
        <v>1019.2294000000001</v>
      </c>
      <c r="F193" s="238">
        <v>1090</v>
      </c>
      <c r="G193" s="238">
        <v>1110960</v>
      </c>
      <c r="H193" s="238">
        <v>684520</v>
      </c>
      <c r="I193" s="238">
        <v>426440</v>
      </c>
      <c r="J193" s="238">
        <v>59</v>
      </c>
      <c r="K193" s="238" t="s">
        <v>1358</v>
      </c>
      <c r="L193" s="238">
        <v>1090</v>
      </c>
    </row>
    <row r="194" spans="1:12">
      <c r="A194" s="237">
        <v>193</v>
      </c>
      <c r="B194" s="237" t="s">
        <v>699</v>
      </c>
      <c r="C194" s="237" t="s">
        <v>3030</v>
      </c>
      <c r="D194" s="238">
        <v>439</v>
      </c>
      <c r="E194" s="238">
        <v>724.83749999999998</v>
      </c>
      <c r="F194" s="238">
        <v>1532</v>
      </c>
      <c r="G194" s="238">
        <v>1110451</v>
      </c>
      <c r="H194" s="238">
        <v>672548</v>
      </c>
      <c r="I194" s="238">
        <v>437903</v>
      </c>
      <c r="J194" s="238">
        <v>177</v>
      </c>
      <c r="K194" s="238" t="s">
        <v>1358</v>
      </c>
      <c r="L194" s="238">
        <v>1532</v>
      </c>
    </row>
    <row r="195" spans="1:12">
      <c r="A195" s="237">
        <v>194</v>
      </c>
      <c r="B195" s="237" t="s">
        <v>2999</v>
      </c>
      <c r="C195" s="237" t="s">
        <v>3193</v>
      </c>
      <c r="D195" s="238">
        <v>588</v>
      </c>
      <c r="E195" s="238">
        <v>1000</v>
      </c>
      <c r="F195" s="238">
        <v>1080</v>
      </c>
      <c r="G195" s="238">
        <v>1080000</v>
      </c>
      <c r="H195" s="238">
        <v>635040</v>
      </c>
      <c r="I195" s="238">
        <v>444960</v>
      </c>
      <c r="J195" s="238">
        <v>10</v>
      </c>
      <c r="K195" s="238" t="s">
        <v>1358</v>
      </c>
      <c r="L195" s="238">
        <v>1080</v>
      </c>
    </row>
    <row r="196" spans="1:12">
      <c r="A196" s="237">
        <v>195</v>
      </c>
      <c r="B196" s="237" t="s">
        <v>1030</v>
      </c>
      <c r="C196" s="237" t="s">
        <v>3146</v>
      </c>
      <c r="D196" s="238">
        <v>137</v>
      </c>
      <c r="E196" s="238">
        <v>272.21300000000002</v>
      </c>
      <c r="F196" s="238">
        <v>3925</v>
      </c>
      <c r="G196" s="238">
        <v>1068436</v>
      </c>
      <c r="H196" s="238">
        <v>537725</v>
      </c>
      <c r="I196" s="238">
        <v>530711</v>
      </c>
      <c r="J196" s="238">
        <v>20</v>
      </c>
      <c r="K196" s="238" t="s">
        <v>1358</v>
      </c>
      <c r="L196" s="238">
        <v>3925</v>
      </c>
    </row>
    <row r="197" spans="1:12">
      <c r="A197" s="237">
        <v>196</v>
      </c>
      <c r="B197" s="237" t="s">
        <v>2901</v>
      </c>
      <c r="C197" s="237" t="s">
        <v>3809</v>
      </c>
      <c r="D197" s="238">
        <v>10600</v>
      </c>
      <c r="E197" s="238">
        <v>13330.575000000001</v>
      </c>
      <c r="F197" s="238">
        <v>80</v>
      </c>
      <c r="G197" s="238">
        <v>1066446</v>
      </c>
      <c r="H197" s="238">
        <v>848000</v>
      </c>
      <c r="I197" s="238">
        <v>218446</v>
      </c>
      <c r="J197" s="238">
        <v>37</v>
      </c>
      <c r="K197" s="238" t="s">
        <v>1358</v>
      </c>
      <c r="L197" s="238">
        <v>80</v>
      </c>
    </row>
    <row r="198" spans="1:12">
      <c r="A198" s="237">
        <v>197</v>
      </c>
      <c r="B198" s="237" t="s">
        <v>309</v>
      </c>
      <c r="C198" s="237" t="s">
        <v>3199</v>
      </c>
      <c r="D198" s="238">
        <v>294</v>
      </c>
      <c r="E198" s="238">
        <v>554.20870000000002</v>
      </c>
      <c r="F198" s="238">
        <v>1883</v>
      </c>
      <c r="G198" s="238">
        <v>1043575</v>
      </c>
      <c r="H198" s="238">
        <v>553602</v>
      </c>
      <c r="I198" s="238">
        <v>489973</v>
      </c>
      <c r="J198" s="238">
        <v>73</v>
      </c>
      <c r="K198" s="238" t="s">
        <v>1358</v>
      </c>
      <c r="L198" s="238">
        <v>1883</v>
      </c>
    </row>
    <row r="199" spans="1:12">
      <c r="A199" s="237">
        <v>198</v>
      </c>
      <c r="B199" s="237" t="s">
        <v>648</v>
      </c>
      <c r="C199" s="237" t="s">
        <v>3134</v>
      </c>
      <c r="D199" s="238">
        <v>251</v>
      </c>
      <c r="E199" s="238">
        <v>538.08349999999996</v>
      </c>
      <c r="F199" s="238">
        <v>1939</v>
      </c>
      <c r="G199" s="238">
        <v>1043344</v>
      </c>
      <c r="H199" s="238">
        <v>486689</v>
      </c>
      <c r="I199" s="238">
        <v>556655</v>
      </c>
      <c r="J199" s="238">
        <v>55</v>
      </c>
      <c r="K199" s="238" t="s">
        <v>1358</v>
      </c>
      <c r="L199" s="238">
        <v>1939</v>
      </c>
    </row>
    <row r="200" spans="1:12">
      <c r="A200" s="237">
        <v>199</v>
      </c>
      <c r="B200" s="237" t="s">
        <v>631</v>
      </c>
      <c r="C200" s="237" t="s">
        <v>3223</v>
      </c>
      <c r="D200" s="238">
        <v>410</v>
      </c>
      <c r="E200" s="238">
        <v>1070.2755</v>
      </c>
      <c r="F200" s="238">
        <v>969</v>
      </c>
      <c r="G200" s="238">
        <v>1037097</v>
      </c>
      <c r="H200" s="238">
        <v>397290</v>
      </c>
      <c r="I200" s="238">
        <v>639807</v>
      </c>
      <c r="J200" s="238">
        <v>65</v>
      </c>
      <c r="K200" s="238" t="s">
        <v>1358</v>
      </c>
      <c r="L200" s="238">
        <v>969</v>
      </c>
    </row>
    <row r="201" spans="1:12">
      <c r="A201" s="237">
        <v>200</v>
      </c>
      <c r="B201" s="237" t="s">
        <v>642</v>
      </c>
      <c r="C201" s="237" t="s">
        <v>3277</v>
      </c>
      <c r="D201" s="238">
        <v>249</v>
      </c>
      <c r="E201" s="238">
        <v>478.39980000000003</v>
      </c>
      <c r="F201" s="238">
        <v>2161</v>
      </c>
      <c r="G201" s="238">
        <v>1033822</v>
      </c>
      <c r="H201" s="238">
        <v>538089</v>
      </c>
      <c r="I201" s="238">
        <v>495733</v>
      </c>
      <c r="J201" s="238">
        <v>95</v>
      </c>
      <c r="K201" s="238" t="s">
        <v>1358</v>
      </c>
      <c r="L201" s="238">
        <v>2161</v>
      </c>
    </row>
    <row r="202" spans="1:12">
      <c r="A202" s="237">
        <v>201</v>
      </c>
      <c r="B202" s="237" t="s">
        <v>402</v>
      </c>
      <c r="C202" s="237" t="s">
        <v>3188</v>
      </c>
      <c r="D202" s="238">
        <v>64</v>
      </c>
      <c r="E202" s="238">
        <v>105.6161</v>
      </c>
      <c r="F202" s="238">
        <v>9752</v>
      </c>
      <c r="G202" s="238">
        <v>1029968</v>
      </c>
      <c r="H202" s="238">
        <v>624128</v>
      </c>
      <c r="I202" s="238">
        <v>405840</v>
      </c>
      <c r="J202" s="238">
        <v>277</v>
      </c>
      <c r="K202" s="238" t="s">
        <v>1358</v>
      </c>
      <c r="L202" s="238">
        <v>9752</v>
      </c>
    </row>
    <row r="203" spans="1:12">
      <c r="A203" s="237">
        <v>202</v>
      </c>
      <c r="B203" s="237" t="s">
        <v>697</v>
      </c>
      <c r="C203" s="237" t="s">
        <v>3222</v>
      </c>
      <c r="D203" s="238">
        <v>442</v>
      </c>
      <c r="E203" s="238">
        <v>640.52269999999999</v>
      </c>
      <c r="F203" s="238">
        <v>1605</v>
      </c>
      <c r="G203" s="238">
        <v>1028039</v>
      </c>
      <c r="H203" s="238">
        <v>709410</v>
      </c>
      <c r="I203" s="238">
        <v>318629</v>
      </c>
      <c r="J203" s="238">
        <v>110</v>
      </c>
      <c r="K203" s="238" t="s">
        <v>1358</v>
      </c>
      <c r="L203" s="238">
        <v>1605</v>
      </c>
    </row>
    <row r="204" spans="1:12">
      <c r="A204" s="237">
        <v>203</v>
      </c>
      <c r="B204" s="237" t="s">
        <v>1013</v>
      </c>
      <c r="C204" s="237" t="s">
        <v>3248</v>
      </c>
      <c r="D204" s="238">
        <v>603</v>
      </c>
      <c r="E204" s="238">
        <v>1417.8105</v>
      </c>
      <c r="F204" s="238">
        <v>723</v>
      </c>
      <c r="G204" s="238">
        <v>1025077</v>
      </c>
      <c r="H204" s="238">
        <v>435969</v>
      </c>
      <c r="I204" s="238">
        <v>589108</v>
      </c>
      <c r="J204" s="238">
        <v>103</v>
      </c>
      <c r="K204" s="238" t="s">
        <v>1358</v>
      </c>
      <c r="L204" s="238">
        <v>723</v>
      </c>
    </row>
    <row r="205" spans="1:12">
      <c r="A205" s="237">
        <v>204</v>
      </c>
      <c r="B205" s="237" t="s">
        <v>391</v>
      </c>
      <c r="C205" s="237" t="s">
        <v>3336</v>
      </c>
      <c r="D205" s="238">
        <v>1952</v>
      </c>
      <c r="E205" s="238">
        <v>3363.6151</v>
      </c>
      <c r="F205" s="238">
        <v>304</v>
      </c>
      <c r="G205" s="238">
        <v>1022539</v>
      </c>
      <c r="H205" s="238">
        <v>593408</v>
      </c>
      <c r="I205" s="238">
        <v>429131</v>
      </c>
      <c r="J205" s="238">
        <v>29</v>
      </c>
      <c r="K205" s="238" t="s">
        <v>1358</v>
      </c>
      <c r="L205" s="238">
        <v>304</v>
      </c>
    </row>
    <row r="206" spans="1:12">
      <c r="A206" s="237">
        <v>205</v>
      </c>
      <c r="B206" s="237" t="s">
        <v>782</v>
      </c>
      <c r="C206" s="237" t="s">
        <v>3197</v>
      </c>
      <c r="D206" s="238">
        <v>122</v>
      </c>
      <c r="E206" s="238">
        <v>279.64429999999999</v>
      </c>
      <c r="F206" s="238">
        <v>3644</v>
      </c>
      <c r="G206" s="238">
        <v>1019024</v>
      </c>
      <c r="H206" s="238">
        <v>444568</v>
      </c>
      <c r="I206" s="238">
        <v>574456</v>
      </c>
      <c r="J206" s="238">
        <v>31</v>
      </c>
      <c r="K206" s="238" t="s">
        <v>1358</v>
      </c>
      <c r="L206" s="238">
        <v>3644</v>
      </c>
    </row>
    <row r="207" spans="1:12">
      <c r="A207" s="237">
        <v>206</v>
      </c>
      <c r="B207" s="237" t="s">
        <v>768</v>
      </c>
      <c r="C207" s="237" t="s">
        <v>3358</v>
      </c>
      <c r="D207" s="238">
        <v>755</v>
      </c>
      <c r="E207" s="238">
        <v>812.44370000000004</v>
      </c>
      <c r="F207" s="238">
        <v>1235</v>
      </c>
      <c r="G207" s="238">
        <v>1003368</v>
      </c>
      <c r="H207" s="238">
        <v>932425</v>
      </c>
      <c r="I207" s="238">
        <v>70943</v>
      </c>
      <c r="J207" s="238">
        <v>80</v>
      </c>
      <c r="K207" s="238" t="s">
        <v>1358</v>
      </c>
      <c r="L207" s="238">
        <v>1235</v>
      </c>
    </row>
    <row r="208" spans="1:12">
      <c r="A208" s="237">
        <v>207</v>
      </c>
      <c r="B208" s="237" t="s">
        <v>934</v>
      </c>
      <c r="C208" s="237" t="s">
        <v>3155</v>
      </c>
      <c r="D208" s="238">
        <v>601</v>
      </c>
      <c r="E208" s="238">
        <v>1257.8689999999999</v>
      </c>
      <c r="F208" s="238">
        <v>794</v>
      </c>
      <c r="G208" s="238">
        <v>998748</v>
      </c>
      <c r="H208" s="238">
        <v>477194</v>
      </c>
      <c r="I208" s="238">
        <v>521554</v>
      </c>
      <c r="J208" s="238">
        <v>149</v>
      </c>
      <c r="K208" s="238" t="s">
        <v>1358</v>
      </c>
      <c r="L208" s="238">
        <v>794</v>
      </c>
    </row>
    <row r="209" spans="1:12">
      <c r="A209" s="237">
        <v>208</v>
      </c>
      <c r="B209" s="237" t="s">
        <v>852</v>
      </c>
      <c r="C209" s="237" t="s">
        <v>3208</v>
      </c>
      <c r="D209" s="238">
        <v>131</v>
      </c>
      <c r="E209" s="238">
        <v>323.762</v>
      </c>
      <c r="F209" s="238">
        <v>3072</v>
      </c>
      <c r="G209" s="238">
        <v>994597</v>
      </c>
      <c r="H209" s="238">
        <v>402432</v>
      </c>
      <c r="I209" s="238">
        <v>592165</v>
      </c>
      <c r="J209" s="238">
        <v>277</v>
      </c>
      <c r="K209" s="238" t="s">
        <v>1358</v>
      </c>
      <c r="L209" s="238">
        <v>3072</v>
      </c>
    </row>
    <row r="210" spans="1:12">
      <c r="A210" s="237">
        <v>209</v>
      </c>
      <c r="B210" s="237" t="s">
        <v>840</v>
      </c>
      <c r="C210" s="237" t="s">
        <v>3128</v>
      </c>
      <c r="D210" s="238">
        <v>192</v>
      </c>
      <c r="E210" s="238">
        <v>362.0729</v>
      </c>
      <c r="F210" s="238">
        <v>2743</v>
      </c>
      <c r="G210" s="238">
        <v>993166</v>
      </c>
      <c r="H210" s="238">
        <v>526656</v>
      </c>
      <c r="I210" s="238">
        <v>466510</v>
      </c>
      <c r="J210" s="238">
        <v>263</v>
      </c>
      <c r="K210" s="238" t="s">
        <v>1358</v>
      </c>
      <c r="L210" s="238">
        <v>2743</v>
      </c>
    </row>
    <row r="211" spans="1:12">
      <c r="A211" s="237">
        <v>210</v>
      </c>
      <c r="B211" s="237" t="s">
        <v>673</v>
      </c>
      <c r="C211" s="237" t="s">
        <v>3026</v>
      </c>
      <c r="D211" s="238">
        <v>177</v>
      </c>
      <c r="E211" s="238">
        <v>208.5932</v>
      </c>
      <c r="F211" s="238">
        <v>4720</v>
      </c>
      <c r="G211" s="238">
        <v>984560</v>
      </c>
      <c r="H211" s="238">
        <v>835440</v>
      </c>
      <c r="I211" s="238">
        <v>149120</v>
      </c>
      <c r="J211" s="238">
        <v>19</v>
      </c>
      <c r="K211" s="238" t="s">
        <v>1358</v>
      </c>
      <c r="L211" s="238">
        <v>4720</v>
      </c>
    </row>
    <row r="212" spans="1:12">
      <c r="A212" s="237">
        <v>211</v>
      </c>
      <c r="B212" s="237" t="s">
        <v>707</v>
      </c>
      <c r="C212" s="237" t="s">
        <v>3219</v>
      </c>
      <c r="D212" s="238">
        <v>497</v>
      </c>
      <c r="E212" s="238">
        <v>937.97699999999998</v>
      </c>
      <c r="F212" s="238">
        <v>1043</v>
      </c>
      <c r="G212" s="238">
        <v>978310</v>
      </c>
      <c r="H212" s="238">
        <v>518371</v>
      </c>
      <c r="I212" s="238">
        <v>459939</v>
      </c>
      <c r="J212" s="238">
        <v>95</v>
      </c>
      <c r="K212" s="238" t="s">
        <v>1358</v>
      </c>
      <c r="L212" s="238">
        <v>1043</v>
      </c>
    </row>
    <row r="213" spans="1:12">
      <c r="A213" s="237">
        <v>212</v>
      </c>
      <c r="B213" s="237" t="s">
        <v>834</v>
      </c>
      <c r="C213" s="237" t="s">
        <v>3192</v>
      </c>
      <c r="D213" s="238">
        <v>317</v>
      </c>
      <c r="E213" s="238">
        <v>413.65929999999997</v>
      </c>
      <c r="F213" s="238">
        <v>2363</v>
      </c>
      <c r="G213" s="238">
        <v>977477</v>
      </c>
      <c r="H213" s="238">
        <v>749071</v>
      </c>
      <c r="I213" s="238">
        <v>228406</v>
      </c>
      <c r="J213" s="238">
        <v>242</v>
      </c>
      <c r="K213" s="238" t="s">
        <v>1358</v>
      </c>
      <c r="L213" s="238">
        <v>2363</v>
      </c>
    </row>
    <row r="214" spans="1:12">
      <c r="A214" s="237">
        <v>213</v>
      </c>
      <c r="B214" s="237" t="s">
        <v>689</v>
      </c>
      <c r="C214" s="237" t="s">
        <v>3203</v>
      </c>
      <c r="D214" s="238">
        <v>340</v>
      </c>
      <c r="E214" s="238">
        <v>929.75409999999999</v>
      </c>
      <c r="F214" s="238">
        <v>1029</v>
      </c>
      <c r="G214" s="238">
        <v>956717</v>
      </c>
      <c r="H214" s="238">
        <v>349860</v>
      </c>
      <c r="I214" s="238">
        <v>606857</v>
      </c>
      <c r="J214" s="238">
        <v>53</v>
      </c>
      <c r="K214" s="238" t="s">
        <v>1358</v>
      </c>
      <c r="L214" s="238">
        <v>1029</v>
      </c>
    </row>
    <row r="215" spans="1:12">
      <c r="A215" s="237">
        <v>214</v>
      </c>
      <c r="B215" s="237" t="s">
        <v>423</v>
      </c>
      <c r="C215" s="237" t="s">
        <v>3138</v>
      </c>
      <c r="D215" s="238">
        <v>164</v>
      </c>
      <c r="E215" s="238">
        <v>304.74090000000001</v>
      </c>
      <c r="F215" s="238">
        <v>3118</v>
      </c>
      <c r="G215" s="238">
        <v>950182</v>
      </c>
      <c r="H215" s="238">
        <v>511352</v>
      </c>
      <c r="I215" s="238">
        <v>438830</v>
      </c>
      <c r="J215" s="238">
        <v>32</v>
      </c>
      <c r="K215" s="238" t="s">
        <v>1358</v>
      </c>
      <c r="L215" s="238">
        <v>3118</v>
      </c>
    </row>
    <row r="216" spans="1:12">
      <c r="A216" s="237">
        <v>215</v>
      </c>
      <c r="B216" s="237" t="s">
        <v>3180</v>
      </c>
      <c r="C216" s="237" t="s">
        <v>3181</v>
      </c>
      <c r="D216" s="238">
        <v>460</v>
      </c>
      <c r="E216" s="238">
        <v>760</v>
      </c>
      <c r="F216" s="238">
        <v>1230</v>
      </c>
      <c r="G216" s="238">
        <v>934800</v>
      </c>
      <c r="H216" s="238">
        <v>565800</v>
      </c>
      <c r="I216" s="238">
        <v>369000</v>
      </c>
      <c r="J216" s="238">
        <v>9</v>
      </c>
      <c r="K216" s="238" t="s">
        <v>1358</v>
      </c>
      <c r="L216" s="238">
        <v>1230</v>
      </c>
    </row>
    <row r="217" spans="1:12">
      <c r="A217" s="237">
        <v>216</v>
      </c>
      <c r="B217" s="237" t="s">
        <v>722</v>
      </c>
      <c r="C217" s="237" t="s">
        <v>3189</v>
      </c>
      <c r="D217" s="238">
        <v>112</v>
      </c>
      <c r="E217" s="238">
        <v>262.50970000000001</v>
      </c>
      <c r="F217" s="238">
        <v>3514</v>
      </c>
      <c r="G217" s="238">
        <v>922459</v>
      </c>
      <c r="H217" s="238">
        <v>393568</v>
      </c>
      <c r="I217" s="238">
        <v>528891</v>
      </c>
      <c r="J217" s="238">
        <v>168</v>
      </c>
      <c r="K217" s="238" t="s">
        <v>1358</v>
      </c>
      <c r="L217" s="238">
        <v>3514</v>
      </c>
    </row>
    <row r="218" spans="1:12">
      <c r="A218" s="237">
        <v>217</v>
      </c>
      <c r="B218" s="237" t="s">
        <v>776</v>
      </c>
      <c r="C218" s="237" t="s">
        <v>3240</v>
      </c>
      <c r="D218" s="238">
        <v>1897</v>
      </c>
      <c r="E218" s="238">
        <v>3135.7755000000002</v>
      </c>
      <c r="F218" s="238">
        <v>294</v>
      </c>
      <c r="G218" s="238">
        <v>921918</v>
      </c>
      <c r="H218" s="238">
        <v>557718</v>
      </c>
      <c r="I218" s="238">
        <v>364200</v>
      </c>
      <c r="J218" s="238">
        <v>86</v>
      </c>
      <c r="K218" s="238" t="s">
        <v>1358</v>
      </c>
      <c r="L218" s="238">
        <v>294</v>
      </c>
    </row>
    <row r="219" spans="1:12">
      <c r="A219" s="237">
        <v>218</v>
      </c>
      <c r="B219" s="237" t="s">
        <v>2826</v>
      </c>
      <c r="C219" s="237" t="s">
        <v>3162</v>
      </c>
      <c r="D219" s="238">
        <v>534</v>
      </c>
      <c r="E219" s="238">
        <v>485.47730000000001</v>
      </c>
      <c r="F219" s="238">
        <v>1898</v>
      </c>
      <c r="G219" s="238">
        <v>921436</v>
      </c>
      <c r="H219" s="238">
        <v>1013532</v>
      </c>
      <c r="I219" s="238">
        <v>-92096</v>
      </c>
      <c r="J219" s="238">
        <v>41</v>
      </c>
      <c r="K219" s="238" t="s">
        <v>1358</v>
      </c>
      <c r="L219" s="238">
        <v>1898</v>
      </c>
    </row>
    <row r="220" spans="1:12">
      <c r="A220" s="237">
        <v>219</v>
      </c>
      <c r="B220" s="237" t="s">
        <v>559</v>
      </c>
      <c r="C220" s="237" t="s">
        <v>3220</v>
      </c>
      <c r="D220" s="238">
        <v>138</v>
      </c>
      <c r="E220" s="238">
        <v>252.6525</v>
      </c>
      <c r="F220" s="238">
        <v>3600</v>
      </c>
      <c r="G220" s="238">
        <v>909549</v>
      </c>
      <c r="H220" s="238">
        <v>496800</v>
      </c>
      <c r="I220" s="238">
        <v>412749</v>
      </c>
      <c r="J220" s="238">
        <v>332</v>
      </c>
      <c r="K220" s="238" t="s">
        <v>1358</v>
      </c>
      <c r="L220" s="238">
        <v>3600</v>
      </c>
    </row>
    <row r="221" spans="1:12">
      <c r="A221" s="237">
        <v>220</v>
      </c>
      <c r="B221" s="237" t="s">
        <v>303</v>
      </c>
      <c r="C221" s="237" t="s">
        <v>3169</v>
      </c>
      <c r="D221" s="238">
        <v>209</v>
      </c>
      <c r="E221" s="238">
        <v>567.6979</v>
      </c>
      <c r="F221" s="238">
        <v>1602</v>
      </c>
      <c r="G221" s="238">
        <v>909452</v>
      </c>
      <c r="H221" s="238">
        <v>334818</v>
      </c>
      <c r="I221" s="238">
        <v>574634</v>
      </c>
      <c r="J221" s="238">
        <v>60</v>
      </c>
      <c r="K221" s="238" t="s">
        <v>1358</v>
      </c>
      <c r="L221" s="238">
        <v>1602</v>
      </c>
    </row>
    <row r="222" spans="1:12">
      <c r="A222" s="237">
        <v>221</v>
      </c>
      <c r="B222" s="237" t="s">
        <v>3810</v>
      </c>
      <c r="C222" s="237" t="s">
        <v>3811</v>
      </c>
      <c r="D222" s="238">
        <v>2655</v>
      </c>
      <c r="E222" s="238">
        <v>3000</v>
      </c>
      <c r="F222" s="238">
        <v>300</v>
      </c>
      <c r="G222" s="238">
        <v>900000</v>
      </c>
      <c r="H222" s="238">
        <v>796500</v>
      </c>
      <c r="I222" s="238">
        <v>103500</v>
      </c>
      <c r="J222" s="238">
        <v>2</v>
      </c>
      <c r="K222" s="238" t="s">
        <v>1358</v>
      </c>
      <c r="L222" s="238">
        <v>300</v>
      </c>
    </row>
    <row r="223" spans="1:12">
      <c r="A223" s="237">
        <v>222</v>
      </c>
      <c r="B223" s="237" t="s">
        <v>869</v>
      </c>
      <c r="C223" s="237" t="s">
        <v>3201</v>
      </c>
      <c r="D223" s="238">
        <v>336</v>
      </c>
      <c r="E223" s="238">
        <v>542.24260000000004</v>
      </c>
      <c r="F223" s="238">
        <v>1632</v>
      </c>
      <c r="G223" s="238">
        <v>884940</v>
      </c>
      <c r="H223" s="238">
        <v>548352</v>
      </c>
      <c r="I223" s="238">
        <v>336588</v>
      </c>
      <c r="J223" s="238">
        <v>70</v>
      </c>
      <c r="K223" s="238" t="s">
        <v>1358</v>
      </c>
      <c r="L223" s="238">
        <v>1632</v>
      </c>
    </row>
    <row r="224" spans="1:12">
      <c r="A224" s="237">
        <v>223</v>
      </c>
      <c r="B224" s="237" t="s">
        <v>779</v>
      </c>
      <c r="C224" s="237" t="s">
        <v>3262</v>
      </c>
      <c r="D224" s="238">
        <v>1387</v>
      </c>
      <c r="E224" s="238">
        <v>2145.3789999999999</v>
      </c>
      <c r="F224" s="238">
        <v>409</v>
      </c>
      <c r="G224" s="238">
        <v>877460</v>
      </c>
      <c r="H224" s="238">
        <v>567283</v>
      </c>
      <c r="I224" s="238">
        <v>310177</v>
      </c>
      <c r="J224" s="238">
        <v>61</v>
      </c>
      <c r="K224" s="238" t="s">
        <v>1358</v>
      </c>
      <c r="L224" s="238">
        <v>409</v>
      </c>
    </row>
    <row r="225" spans="1:12">
      <c r="A225" s="237">
        <v>224</v>
      </c>
      <c r="B225" s="237" t="s">
        <v>534</v>
      </c>
      <c r="C225" s="237" t="s">
        <v>3212</v>
      </c>
      <c r="D225" s="238">
        <v>230</v>
      </c>
      <c r="E225" s="238">
        <v>586.25030000000004</v>
      </c>
      <c r="F225" s="238">
        <v>1486</v>
      </c>
      <c r="G225" s="238">
        <v>871168</v>
      </c>
      <c r="H225" s="238">
        <v>341780</v>
      </c>
      <c r="I225" s="238">
        <v>529388</v>
      </c>
      <c r="J225" s="238">
        <v>108</v>
      </c>
      <c r="K225" s="238" t="s">
        <v>1358</v>
      </c>
      <c r="L225" s="238">
        <v>1486</v>
      </c>
    </row>
    <row r="226" spans="1:12">
      <c r="A226" s="237">
        <v>225</v>
      </c>
      <c r="B226" s="237" t="s">
        <v>2994</v>
      </c>
      <c r="C226" s="237" t="s">
        <v>3280</v>
      </c>
      <c r="D226" s="238">
        <v>427</v>
      </c>
      <c r="E226" s="238">
        <v>831.3655</v>
      </c>
      <c r="F226" s="238">
        <v>1037</v>
      </c>
      <c r="G226" s="238">
        <v>862126</v>
      </c>
      <c r="H226" s="238">
        <v>442799</v>
      </c>
      <c r="I226" s="238">
        <v>419327</v>
      </c>
      <c r="J226" s="238">
        <v>23</v>
      </c>
      <c r="K226" s="238" t="s">
        <v>1358</v>
      </c>
      <c r="L226" s="238">
        <v>1037</v>
      </c>
    </row>
    <row r="227" spans="1:12">
      <c r="A227" s="237">
        <v>226</v>
      </c>
      <c r="B227" s="237" t="s">
        <v>913</v>
      </c>
      <c r="C227" s="237" t="s">
        <v>3239</v>
      </c>
      <c r="D227" s="238">
        <v>740</v>
      </c>
      <c r="E227" s="238">
        <v>2047.11</v>
      </c>
      <c r="F227" s="238">
        <v>418</v>
      </c>
      <c r="G227" s="238">
        <v>855692</v>
      </c>
      <c r="H227" s="238">
        <v>309320</v>
      </c>
      <c r="I227" s="238">
        <v>546372</v>
      </c>
      <c r="J227" s="238">
        <v>94</v>
      </c>
      <c r="K227" s="238" t="s">
        <v>1358</v>
      </c>
      <c r="L227" s="238">
        <v>418</v>
      </c>
    </row>
    <row r="228" spans="1:12">
      <c r="A228" s="237">
        <v>227</v>
      </c>
      <c r="B228" s="237" t="s">
        <v>700</v>
      </c>
      <c r="C228" s="237" t="s">
        <v>3030</v>
      </c>
      <c r="D228" s="238">
        <v>439</v>
      </c>
      <c r="E228" s="238">
        <v>755.51329999999996</v>
      </c>
      <c r="F228" s="238">
        <v>1128</v>
      </c>
      <c r="G228" s="238">
        <v>852219</v>
      </c>
      <c r="H228" s="238">
        <v>495192</v>
      </c>
      <c r="I228" s="238">
        <v>357027</v>
      </c>
      <c r="J228" s="238">
        <v>111</v>
      </c>
      <c r="K228" s="238" t="s">
        <v>1358</v>
      </c>
      <c r="L228" s="238">
        <v>1128</v>
      </c>
    </row>
    <row r="229" spans="1:12">
      <c r="A229" s="237">
        <v>228</v>
      </c>
      <c r="B229" s="237" t="s">
        <v>2863</v>
      </c>
      <c r="C229" s="237" t="s">
        <v>3174</v>
      </c>
      <c r="D229" s="238">
        <v>0</v>
      </c>
      <c r="E229" s="238">
        <v>2702.0698000000002</v>
      </c>
      <c r="F229" s="238">
        <v>315</v>
      </c>
      <c r="G229" s="238">
        <v>851152</v>
      </c>
      <c r="H229" s="238">
        <v>0</v>
      </c>
      <c r="I229" s="238">
        <v>851152</v>
      </c>
      <c r="J229" s="238">
        <v>41</v>
      </c>
      <c r="K229" s="238" t="s">
        <v>1358</v>
      </c>
      <c r="L229" s="238">
        <v>315</v>
      </c>
    </row>
    <row r="230" spans="1:12">
      <c r="A230" s="237">
        <v>229</v>
      </c>
      <c r="B230" s="237" t="s">
        <v>3217</v>
      </c>
      <c r="C230" s="237" t="s">
        <v>3218</v>
      </c>
      <c r="D230" s="238">
        <v>289</v>
      </c>
      <c r="E230" s="238">
        <v>500</v>
      </c>
      <c r="F230" s="238">
        <v>1680</v>
      </c>
      <c r="G230" s="238">
        <v>840000</v>
      </c>
      <c r="H230" s="238">
        <v>485520</v>
      </c>
      <c r="I230" s="238">
        <v>354480</v>
      </c>
      <c r="J230" s="238">
        <v>21</v>
      </c>
      <c r="K230" s="238" t="s">
        <v>1358</v>
      </c>
      <c r="L230" s="238">
        <v>1680</v>
      </c>
    </row>
    <row r="231" spans="1:12">
      <c r="A231" s="237">
        <v>230</v>
      </c>
      <c r="B231" s="237" t="s">
        <v>845</v>
      </c>
      <c r="C231" s="237" t="s">
        <v>3205</v>
      </c>
      <c r="D231" s="238">
        <v>241</v>
      </c>
      <c r="E231" s="238">
        <v>325.49450000000002</v>
      </c>
      <c r="F231" s="238">
        <v>2564</v>
      </c>
      <c r="G231" s="238">
        <v>834568</v>
      </c>
      <c r="H231" s="238">
        <v>617924</v>
      </c>
      <c r="I231" s="238">
        <v>216644</v>
      </c>
      <c r="J231" s="238">
        <v>91</v>
      </c>
      <c r="K231" s="238" t="s">
        <v>1358</v>
      </c>
      <c r="L231" s="238">
        <v>2564</v>
      </c>
    </row>
    <row r="232" spans="1:12">
      <c r="A232" s="237">
        <v>231</v>
      </c>
      <c r="B232" s="237" t="s">
        <v>837</v>
      </c>
      <c r="C232" s="237" t="s">
        <v>3231</v>
      </c>
      <c r="D232" s="238">
        <v>509</v>
      </c>
      <c r="E232" s="238">
        <v>916.58079999999995</v>
      </c>
      <c r="F232" s="238">
        <v>904</v>
      </c>
      <c r="G232" s="238">
        <v>828589</v>
      </c>
      <c r="H232" s="238">
        <v>460136</v>
      </c>
      <c r="I232" s="238">
        <v>368453</v>
      </c>
      <c r="J232" s="238">
        <v>164</v>
      </c>
      <c r="K232" s="238" t="s">
        <v>1358</v>
      </c>
      <c r="L232" s="238">
        <v>904</v>
      </c>
    </row>
    <row r="233" spans="1:12">
      <c r="A233" s="237">
        <v>232</v>
      </c>
      <c r="B233" s="237" t="s">
        <v>992</v>
      </c>
      <c r="C233" s="237" t="s">
        <v>3092</v>
      </c>
      <c r="D233" s="238">
        <v>433</v>
      </c>
      <c r="E233" s="238">
        <v>645.24919999999997</v>
      </c>
      <c r="F233" s="238">
        <v>1284</v>
      </c>
      <c r="G233" s="238">
        <v>828500</v>
      </c>
      <c r="H233" s="238">
        <v>555972</v>
      </c>
      <c r="I233" s="238">
        <v>272528</v>
      </c>
      <c r="J233" s="238">
        <v>70</v>
      </c>
      <c r="K233" s="238" t="s">
        <v>1358</v>
      </c>
      <c r="L233" s="238">
        <v>1284</v>
      </c>
    </row>
    <row r="234" spans="1:12">
      <c r="A234" s="237">
        <v>233</v>
      </c>
      <c r="B234" s="237" t="s">
        <v>533</v>
      </c>
      <c r="C234" s="237" t="s">
        <v>3204</v>
      </c>
      <c r="D234" s="238">
        <v>1570</v>
      </c>
      <c r="E234" s="238">
        <v>2283.6983</v>
      </c>
      <c r="F234" s="238">
        <v>358</v>
      </c>
      <c r="G234" s="238">
        <v>817564</v>
      </c>
      <c r="H234" s="238">
        <v>562060</v>
      </c>
      <c r="I234" s="238">
        <v>255504</v>
      </c>
      <c r="J234" s="238">
        <v>29</v>
      </c>
      <c r="K234" s="238" t="s">
        <v>1358</v>
      </c>
      <c r="L234" s="238">
        <v>358</v>
      </c>
    </row>
    <row r="235" spans="1:12">
      <c r="A235" s="237">
        <v>234</v>
      </c>
      <c r="B235" s="237" t="s">
        <v>537</v>
      </c>
      <c r="C235" s="237" t="s">
        <v>3048</v>
      </c>
      <c r="D235" s="238">
        <v>537</v>
      </c>
      <c r="E235" s="238">
        <v>1063.8883000000001</v>
      </c>
      <c r="F235" s="238">
        <v>761</v>
      </c>
      <c r="G235" s="238">
        <v>809619</v>
      </c>
      <c r="H235" s="238">
        <v>408657</v>
      </c>
      <c r="I235" s="238">
        <v>400962</v>
      </c>
      <c r="J235" s="238">
        <v>116</v>
      </c>
      <c r="K235" s="238" t="s">
        <v>1358</v>
      </c>
      <c r="L235" s="238">
        <v>761</v>
      </c>
    </row>
    <row r="236" spans="1:12">
      <c r="A236" s="237">
        <v>235</v>
      </c>
      <c r="B236" s="237" t="s">
        <v>652</v>
      </c>
      <c r="C236" s="237" t="s">
        <v>3227</v>
      </c>
      <c r="D236" s="238">
        <v>158</v>
      </c>
      <c r="E236" s="238">
        <v>365.20830000000001</v>
      </c>
      <c r="F236" s="238">
        <v>2199</v>
      </c>
      <c r="G236" s="238">
        <v>803093</v>
      </c>
      <c r="H236" s="238">
        <v>347442</v>
      </c>
      <c r="I236" s="238">
        <v>455651</v>
      </c>
      <c r="J236" s="238">
        <v>38</v>
      </c>
      <c r="K236" s="238" t="s">
        <v>1358</v>
      </c>
      <c r="L236" s="238">
        <v>2199</v>
      </c>
    </row>
    <row r="237" spans="1:12">
      <c r="A237" s="237">
        <v>236</v>
      </c>
      <c r="B237" s="237" t="s">
        <v>815</v>
      </c>
      <c r="C237" s="237" t="s">
        <v>3216</v>
      </c>
      <c r="D237" s="238">
        <v>76</v>
      </c>
      <c r="E237" s="238">
        <v>108.2247</v>
      </c>
      <c r="F237" s="238">
        <v>7413</v>
      </c>
      <c r="G237" s="238">
        <v>802270</v>
      </c>
      <c r="H237" s="238">
        <v>563388</v>
      </c>
      <c r="I237" s="238">
        <v>238882</v>
      </c>
      <c r="J237" s="238">
        <v>197</v>
      </c>
      <c r="K237" s="238" t="s">
        <v>1358</v>
      </c>
      <c r="L237" s="238">
        <v>7413</v>
      </c>
    </row>
    <row r="238" spans="1:12">
      <c r="A238" s="237">
        <v>237</v>
      </c>
      <c r="B238" s="237" t="s">
        <v>960</v>
      </c>
      <c r="C238" s="237" t="s">
        <v>3144</v>
      </c>
      <c r="D238" s="238">
        <v>785</v>
      </c>
      <c r="E238" s="238">
        <v>1400.7184</v>
      </c>
      <c r="F238" s="238">
        <v>561</v>
      </c>
      <c r="G238" s="238">
        <v>785803</v>
      </c>
      <c r="H238" s="238">
        <v>440385</v>
      </c>
      <c r="I238" s="238">
        <v>345418</v>
      </c>
      <c r="J238" s="238">
        <v>78</v>
      </c>
      <c r="K238" s="238" t="s">
        <v>1358</v>
      </c>
      <c r="L238" s="238">
        <v>561</v>
      </c>
    </row>
    <row r="239" spans="1:12">
      <c r="A239" s="237">
        <v>238</v>
      </c>
      <c r="B239" s="237" t="s">
        <v>964</v>
      </c>
      <c r="C239" s="237" t="s">
        <v>3135</v>
      </c>
      <c r="D239" s="238">
        <v>720</v>
      </c>
      <c r="E239" s="238">
        <v>1429.1623999999999</v>
      </c>
      <c r="F239" s="238">
        <v>548</v>
      </c>
      <c r="G239" s="238">
        <v>783181</v>
      </c>
      <c r="H239" s="238">
        <v>394560</v>
      </c>
      <c r="I239" s="238">
        <v>388621</v>
      </c>
      <c r="J239" s="238">
        <v>81</v>
      </c>
      <c r="K239" s="238" t="s">
        <v>1358</v>
      </c>
      <c r="L239" s="238">
        <v>548</v>
      </c>
    </row>
    <row r="240" spans="1:12">
      <c r="A240" s="237">
        <v>239</v>
      </c>
      <c r="B240" s="237" t="s">
        <v>415</v>
      </c>
      <c r="C240" s="237" t="s">
        <v>3238</v>
      </c>
      <c r="D240" s="238">
        <v>117</v>
      </c>
      <c r="E240" s="238">
        <v>179.44970000000001</v>
      </c>
      <c r="F240" s="238">
        <v>4361</v>
      </c>
      <c r="G240" s="238">
        <v>782580</v>
      </c>
      <c r="H240" s="238">
        <v>510237</v>
      </c>
      <c r="I240" s="238">
        <v>272343</v>
      </c>
      <c r="J240" s="238">
        <v>139</v>
      </c>
      <c r="K240" s="238" t="s">
        <v>1358</v>
      </c>
      <c r="L240" s="238">
        <v>4361</v>
      </c>
    </row>
    <row r="241" spans="1:12">
      <c r="A241" s="237">
        <v>240</v>
      </c>
      <c r="B241" s="237" t="s">
        <v>781</v>
      </c>
      <c r="C241" s="237" t="s">
        <v>3305</v>
      </c>
      <c r="D241" s="238">
        <v>404</v>
      </c>
      <c r="E241" s="238">
        <v>629.01390000000004</v>
      </c>
      <c r="F241" s="238">
        <v>1219</v>
      </c>
      <c r="G241" s="238">
        <v>766768</v>
      </c>
      <c r="H241" s="238">
        <v>492476</v>
      </c>
      <c r="I241" s="238">
        <v>274292</v>
      </c>
      <c r="J241" s="238">
        <v>89</v>
      </c>
      <c r="K241" s="238" t="s">
        <v>1358</v>
      </c>
      <c r="L241" s="238">
        <v>1219</v>
      </c>
    </row>
    <row r="242" spans="1:12">
      <c r="A242" s="237">
        <v>241</v>
      </c>
      <c r="B242" s="237" t="s">
        <v>541</v>
      </c>
      <c r="C242" s="237" t="s">
        <v>3253</v>
      </c>
      <c r="D242" s="238">
        <v>574</v>
      </c>
      <c r="E242" s="238">
        <v>1498.6908000000001</v>
      </c>
      <c r="F242" s="238">
        <v>511</v>
      </c>
      <c r="G242" s="238">
        <v>765831</v>
      </c>
      <c r="H242" s="238">
        <v>293314</v>
      </c>
      <c r="I242" s="238">
        <v>472517</v>
      </c>
      <c r="J242" s="238">
        <v>31</v>
      </c>
      <c r="K242" s="238" t="s">
        <v>1358</v>
      </c>
      <c r="L242" s="238">
        <v>511</v>
      </c>
    </row>
    <row r="243" spans="1:12">
      <c r="A243" s="237">
        <v>242</v>
      </c>
      <c r="B243" s="237" t="s">
        <v>972</v>
      </c>
      <c r="C243" s="237" t="s">
        <v>3226</v>
      </c>
      <c r="D243" s="238">
        <v>472</v>
      </c>
      <c r="E243" s="238">
        <v>614.16909999999996</v>
      </c>
      <c r="F243" s="238">
        <v>1236</v>
      </c>
      <c r="G243" s="238">
        <v>759113</v>
      </c>
      <c r="H243" s="238">
        <v>583392</v>
      </c>
      <c r="I243" s="238">
        <v>175721</v>
      </c>
      <c r="J243" s="238">
        <v>142</v>
      </c>
      <c r="K243" s="238" t="s">
        <v>1358</v>
      </c>
      <c r="L243" s="238">
        <v>1236</v>
      </c>
    </row>
    <row r="244" spans="1:12">
      <c r="A244" s="237">
        <v>243</v>
      </c>
      <c r="B244" s="237" t="s">
        <v>1297</v>
      </c>
      <c r="C244" s="237" t="s">
        <v>3367</v>
      </c>
      <c r="D244" s="238">
        <v>371</v>
      </c>
      <c r="E244" s="238">
        <v>938.79150000000004</v>
      </c>
      <c r="F244" s="238">
        <v>801</v>
      </c>
      <c r="G244" s="238">
        <v>751972</v>
      </c>
      <c r="H244" s="238">
        <v>297171</v>
      </c>
      <c r="I244" s="238">
        <v>454801</v>
      </c>
      <c r="J244" s="238">
        <v>156</v>
      </c>
      <c r="K244" s="238" t="s">
        <v>1358</v>
      </c>
      <c r="L244" s="238">
        <v>801</v>
      </c>
    </row>
    <row r="245" spans="1:12">
      <c r="A245" s="237">
        <v>244</v>
      </c>
      <c r="B245" s="237" t="s">
        <v>504</v>
      </c>
      <c r="C245" s="237" t="s">
        <v>3131</v>
      </c>
      <c r="D245" s="238">
        <v>629</v>
      </c>
      <c r="E245" s="238">
        <v>957.23820000000001</v>
      </c>
      <c r="F245" s="238">
        <v>785</v>
      </c>
      <c r="G245" s="238">
        <v>751432</v>
      </c>
      <c r="H245" s="238">
        <v>493765</v>
      </c>
      <c r="I245" s="238">
        <v>257667</v>
      </c>
      <c r="J245" s="238">
        <v>122</v>
      </c>
      <c r="K245" s="238" t="s">
        <v>1358</v>
      </c>
      <c r="L245" s="238">
        <v>785</v>
      </c>
    </row>
    <row r="246" spans="1:12">
      <c r="A246" s="237">
        <v>245</v>
      </c>
      <c r="B246" s="237" t="s">
        <v>651</v>
      </c>
      <c r="C246" s="237" t="s">
        <v>3227</v>
      </c>
      <c r="D246" s="238">
        <v>152</v>
      </c>
      <c r="E246" s="238">
        <v>365.21339999999998</v>
      </c>
      <c r="F246" s="238">
        <v>2048</v>
      </c>
      <c r="G246" s="238">
        <v>747957</v>
      </c>
      <c r="H246" s="238">
        <v>311296</v>
      </c>
      <c r="I246" s="238">
        <v>436661</v>
      </c>
      <c r="J246" s="238">
        <v>44</v>
      </c>
      <c r="K246" s="238" t="s">
        <v>1358</v>
      </c>
      <c r="L246" s="238">
        <v>2048</v>
      </c>
    </row>
    <row r="247" spans="1:12">
      <c r="A247" s="237">
        <v>246</v>
      </c>
      <c r="B247" s="237" t="s">
        <v>374</v>
      </c>
      <c r="C247" s="237" t="s">
        <v>3139</v>
      </c>
      <c r="D247" s="238">
        <v>424</v>
      </c>
      <c r="E247" s="238">
        <v>870.83450000000005</v>
      </c>
      <c r="F247" s="238">
        <v>858</v>
      </c>
      <c r="G247" s="238">
        <v>747176</v>
      </c>
      <c r="H247" s="238">
        <v>363792</v>
      </c>
      <c r="I247" s="238">
        <v>383384</v>
      </c>
      <c r="J247" s="238">
        <v>140</v>
      </c>
      <c r="K247" s="238" t="s">
        <v>1358</v>
      </c>
      <c r="L247" s="238">
        <v>858</v>
      </c>
    </row>
    <row r="248" spans="1:12">
      <c r="A248" s="237">
        <v>247</v>
      </c>
      <c r="B248" s="237" t="s">
        <v>346</v>
      </c>
      <c r="C248" s="237" t="s">
        <v>3214</v>
      </c>
      <c r="D248" s="238">
        <v>342</v>
      </c>
      <c r="E248" s="238">
        <v>755.87049999999999</v>
      </c>
      <c r="F248" s="238">
        <v>981</v>
      </c>
      <c r="G248" s="238">
        <v>741509</v>
      </c>
      <c r="H248" s="238">
        <v>335502</v>
      </c>
      <c r="I248" s="238">
        <v>406007</v>
      </c>
      <c r="J248" s="238">
        <v>131</v>
      </c>
      <c r="K248" s="238" t="s">
        <v>1358</v>
      </c>
      <c r="L248" s="238">
        <v>981</v>
      </c>
    </row>
    <row r="249" spans="1:12">
      <c r="A249" s="237">
        <v>248</v>
      </c>
      <c r="B249" s="237" t="s">
        <v>680</v>
      </c>
      <c r="C249" s="237" t="s">
        <v>3192</v>
      </c>
      <c r="D249" s="238">
        <v>317</v>
      </c>
      <c r="E249" s="238">
        <v>352.84469999999999</v>
      </c>
      <c r="F249" s="238">
        <v>2074</v>
      </c>
      <c r="G249" s="238">
        <v>731800</v>
      </c>
      <c r="H249" s="238">
        <v>657458</v>
      </c>
      <c r="I249" s="238">
        <v>74342</v>
      </c>
      <c r="J249" s="238">
        <v>87</v>
      </c>
      <c r="K249" s="238" t="s">
        <v>1358</v>
      </c>
      <c r="L249" s="238">
        <v>2074</v>
      </c>
    </row>
    <row r="250" spans="1:12">
      <c r="A250" s="237">
        <v>249</v>
      </c>
      <c r="B250" s="237" t="s">
        <v>974</v>
      </c>
      <c r="C250" s="237" t="s">
        <v>3226</v>
      </c>
      <c r="D250" s="238">
        <v>472</v>
      </c>
      <c r="E250" s="238">
        <v>719.77970000000005</v>
      </c>
      <c r="F250" s="238">
        <v>1003</v>
      </c>
      <c r="G250" s="238">
        <v>721939</v>
      </c>
      <c r="H250" s="238">
        <v>473416</v>
      </c>
      <c r="I250" s="238">
        <v>248523</v>
      </c>
      <c r="J250" s="238">
        <v>145</v>
      </c>
      <c r="K250" s="238" t="s">
        <v>1358</v>
      </c>
      <c r="L250" s="238">
        <v>1003</v>
      </c>
    </row>
    <row r="251" spans="1:12">
      <c r="A251" s="237">
        <v>250</v>
      </c>
      <c r="B251" s="237" t="s">
        <v>250</v>
      </c>
      <c r="C251" s="237" t="s">
        <v>3278</v>
      </c>
      <c r="D251" s="238">
        <v>461</v>
      </c>
      <c r="E251" s="238">
        <v>984.10109999999997</v>
      </c>
      <c r="F251" s="238">
        <v>732</v>
      </c>
      <c r="G251" s="238">
        <v>720362</v>
      </c>
      <c r="H251" s="238">
        <v>337452</v>
      </c>
      <c r="I251" s="238">
        <v>382910</v>
      </c>
      <c r="J251" s="238">
        <v>95</v>
      </c>
      <c r="K251" s="238" t="s">
        <v>1358</v>
      </c>
      <c r="L251" s="238">
        <v>732</v>
      </c>
    </row>
    <row r="252" spans="1:12">
      <c r="A252" s="237">
        <v>251</v>
      </c>
      <c r="B252" s="237" t="s">
        <v>1288</v>
      </c>
      <c r="C252" s="237" t="s">
        <v>3269</v>
      </c>
      <c r="D252" s="238">
        <v>161</v>
      </c>
      <c r="E252" s="238">
        <v>323.80709999999999</v>
      </c>
      <c r="F252" s="238">
        <v>2208</v>
      </c>
      <c r="G252" s="238">
        <v>714966</v>
      </c>
      <c r="H252" s="238">
        <v>355488</v>
      </c>
      <c r="I252" s="238">
        <v>359478</v>
      </c>
      <c r="J252" s="238">
        <v>76</v>
      </c>
      <c r="K252" s="238" t="s">
        <v>1358</v>
      </c>
      <c r="L252" s="238">
        <v>2208</v>
      </c>
    </row>
    <row r="253" spans="1:12">
      <c r="A253" s="237">
        <v>252</v>
      </c>
      <c r="B253" s="237" t="s">
        <v>437</v>
      </c>
      <c r="C253" s="237" t="s">
        <v>3215</v>
      </c>
      <c r="D253" s="238">
        <v>1527</v>
      </c>
      <c r="E253" s="238">
        <v>2724.9771000000001</v>
      </c>
      <c r="F253" s="238">
        <v>262</v>
      </c>
      <c r="G253" s="238">
        <v>713944</v>
      </c>
      <c r="H253" s="238">
        <v>400074</v>
      </c>
      <c r="I253" s="238">
        <v>313870</v>
      </c>
      <c r="J253" s="238">
        <v>51</v>
      </c>
      <c r="K253" s="238" t="s">
        <v>1358</v>
      </c>
      <c r="L253" s="238">
        <v>262</v>
      </c>
    </row>
    <row r="254" spans="1:12">
      <c r="A254" s="237">
        <v>253</v>
      </c>
      <c r="B254" s="237" t="s">
        <v>929</v>
      </c>
      <c r="C254" s="237" t="s">
        <v>3246</v>
      </c>
      <c r="D254" s="238">
        <v>387</v>
      </c>
      <c r="E254" s="238">
        <v>615.5915</v>
      </c>
      <c r="F254" s="238">
        <v>1148</v>
      </c>
      <c r="G254" s="238">
        <v>706699</v>
      </c>
      <c r="H254" s="238">
        <v>444276</v>
      </c>
      <c r="I254" s="238">
        <v>262423</v>
      </c>
      <c r="J254" s="238">
        <v>148</v>
      </c>
      <c r="K254" s="238" t="s">
        <v>1358</v>
      </c>
      <c r="L254" s="238">
        <v>1148</v>
      </c>
    </row>
    <row r="255" spans="1:12">
      <c r="A255" s="237">
        <v>254</v>
      </c>
      <c r="B255" s="237" t="s">
        <v>389</v>
      </c>
      <c r="C255" s="237" t="s">
        <v>3254</v>
      </c>
      <c r="D255" s="238">
        <v>1589</v>
      </c>
      <c r="E255" s="238">
        <v>2458.6383000000001</v>
      </c>
      <c r="F255" s="238">
        <v>282</v>
      </c>
      <c r="G255" s="238">
        <v>693336</v>
      </c>
      <c r="H255" s="238">
        <v>448098</v>
      </c>
      <c r="I255" s="238">
        <v>245238</v>
      </c>
      <c r="J255" s="238">
        <v>83</v>
      </c>
      <c r="K255" s="238" t="s">
        <v>1358</v>
      </c>
      <c r="L255" s="238">
        <v>282</v>
      </c>
    </row>
    <row r="256" spans="1:12">
      <c r="A256" s="237">
        <v>255</v>
      </c>
      <c r="B256" s="237" t="s">
        <v>844</v>
      </c>
      <c r="C256" s="237" t="s">
        <v>3205</v>
      </c>
      <c r="D256" s="238">
        <v>241</v>
      </c>
      <c r="E256" s="238">
        <v>332.26929999999999</v>
      </c>
      <c r="F256" s="238">
        <v>2072</v>
      </c>
      <c r="G256" s="238">
        <v>688462</v>
      </c>
      <c r="H256" s="238">
        <v>499352</v>
      </c>
      <c r="I256" s="238">
        <v>189110</v>
      </c>
      <c r="J256" s="238">
        <v>114</v>
      </c>
      <c r="K256" s="238" t="s">
        <v>1358</v>
      </c>
      <c r="L256" s="238">
        <v>2072</v>
      </c>
    </row>
    <row r="257" spans="1:12">
      <c r="A257" s="237">
        <v>256</v>
      </c>
      <c r="B257" s="237" t="s">
        <v>621</v>
      </c>
      <c r="C257" s="237" t="s">
        <v>3266</v>
      </c>
      <c r="D257" s="238">
        <v>246</v>
      </c>
      <c r="E257" s="238">
        <v>318.33780000000002</v>
      </c>
      <c r="F257" s="238">
        <v>2161</v>
      </c>
      <c r="G257" s="238">
        <v>687928</v>
      </c>
      <c r="H257" s="238">
        <v>531606</v>
      </c>
      <c r="I257" s="238">
        <v>156322</v>
      </c>
      <c r="J257" s="238">
        <v>122</v>
      </c>
      <c r="K257" s="238" t="s">
        <v>1358</v>
      </c>
      <c r="L257" s="238">
        <v>2161</v>
      </c>
    </row>
    <row r="258" spans="1:12">
      <c r="A258" s="237">
        <v>257</v>
      </c>
      <c r="B258" s="237" t="s">
        <v>398</v>
      </c>
      <c r="C258" s="237" t="s">
        <v>3198</v>
      </c>
      <c r="D258" s="238">
        <v>297</v>
      </c>
      <c r="E258" s="238">
        <v>308.53140000000002</v>
      </c>
      <c r="F258" s="238">
        <v>2228</v>
      </c>
      <c r="G258" s="238">
        <v>687408</v>
      </c>
      <c r="H258" s="238">
        <v>661716</v>
      </c>
      <c r="I258" s="238">
        <v>25692</v>
      </c>
      <c r="J258" s="238">
        <v>145</v>
      </c>
      <c r="K258" s="238" t="s">
        <v>1358</v>
      </c>
      <c r="L258" s="238">
        <v>2228</v>
      </c>
    </row>
    <row r="259" spans="1:12">
      <c r="A259" s="237">
        <v>258</v>
      </c>
      <c r="B259" s="237" t="s">
        <v>557</v>
      </c>
      <c r="C259" s="237" t="s">
        <v>3247</v>
      </c>
      <c r="D259" s="238">
        <v>473</v>
      </c>
      <c r="E259" s="238">
        <v>912.38080000000002</v>
      </c>
      <c r="F259" s="238">
        <v>751</v>
      </c>
      <c r="G259" s="238">
        <v>685198</v>
      </c>
      <c r="H259" s="238">
        <v>355223</v>
      </c>
      <c r="I259" s="238">
        <v>329975</v>
      </c>
      <c r="J259" s="238">
        <v>64</v>
      </c>
      <c r="K259" s="238" t="s">
        <v>1358</v>
      </c>
      <c r="L259" s="238">
        <v>751</v>
      </c>
    </row>
    <row r="260" spans="1:12">
      <c r="A260" s="237">
        <v>259</v>
      </c>
      <c r="B260" s="237" t="s">
        <v>1016</v>
      </c>
      <c r="C260" s="237" t="s">
        <v>3263</v>
      </c>
      <c r="D260" s="238">
        <v>163</v>
      </c>
      <c r="E260" s="238">
        <v>296.4273</v>
      </c>
      <c r="F260" s="238">
        <v>2303</v>
      </c>
      <c r="G260" s="238">
        <v>682672</v>
      </c>
      <c r="H260" s="238">
        <v>375389</v>
      </c>
      <c r="I260" s="238">
        <v>307283</v>
      </c>
      <c r="J260" s="238">
        <v>219</v>
      </c>
      <c r="K260" s="238" t="s">
        <v>1358</v>
      </c>
      <c r="L260" s="238">
        <v>2303</v>
      </c>
    </row>
    <row r="261" spans="1:12">
      <c r="A261" s="237">
        <v>260</v>
      </c>
      <c r="B261" s="237" t="s">
        <v>511</v>
      </c>
      <c r="C261" s="237" t="s">
        <v>3232</v>
      </c>
      <c r="D261" s="238">
        <v>379</v>
      </c>
      <c r="E261" s="238">
        <v>807.15639999999996</v>
      </c>
      <c r="F261" s="238">
        <v>844</v>
      </c>
      <c r="G261" s="238">
        <v>681240</v>
      </c>
      <c r="H261" s="238">
        <v>319876</v>
      </c>
      <c r="I261" s="238">
        <v>361364</v>
      </c>
      <c r="J261" s="238">
        <v>133</v>
      </c>
      <c r="K261" s="238" t="s">
        <v>1358</v>
      </c>
      <c r="L261" s="238">
        <v>844</v>
      </c>
    </row>
    <row r="262" spans="1:12">
      <c r="A262" s="237">
        <v>261</v>
      </c>
      <c r="B262" s="237" t="s">
        <v>693</v>
      </c>
      <c r="C262" s="237" t="s">
        <v>3244</v>
      </c>
      <c r="D262" s="238">
        <v>192</v>
      </c>
      <c r="E262" s="238">
        <v>339.09339999999997</v>
      </c>
      <c r="F262" s="238">
        <v>2002</v>
      </c>
      <c r="G262" s="238">
        <v>678865</v>
      </c>
      <c r="H262" s="238">
        <v>384384</v>
      </c>
      <c r="I262" s="238">
        <v>294481</v>
      </c>
      <c r="J262" s="238">
        <v>29</v>
      </c>
      <c r="K262" s="238" t="s">
        <v>1358</v>
      </c>
      <c r="L262" s="238">
        <v>2002</v>
      </c>
    </row>
    <row r="263" spans="1:12">
      <c r="A263" s="237">
        <v>262</v>
      </c>
      <c r="B263" s="237" t="s">
        <v>3242</v>
      </c>
      <c r="C263" s="237" t="s">
        <v>3243</v>
      </c>
      <c r="D263" s="238">
        <v>916</v>
      </c>
      <c r="E263" s="238">
        <v>1304.7114999999999</v>
      </c>
      <c r="F263" s="238">
        <v>520</v>
      </c>
      <c r="G263" s="238">
        <v>678450</v>
      </c>
      <c r="H263" s="238">
        <v>476320</v>
      </c>
      <c r="I263" s="238">
        <v>202130</v>
      </c>
      <c r="J263" s="238">
        <v>73</v>
      </c>
      <c r="K263" s="238" t="s">
        <v>1358</v>
      </c>
      <c r="L263" s="238">
        <v>520</v>
      </c>
    </row>
    <row r="264" spans="1:12">
      <c r="A264" s="237">
        <v>263</v>
      </c>
      <c r="B264" s="237" t="s">
        <v>618</v>
      </c>
      <c r="C264" s="237" t="s">
        <v>3236</v>
      </c>
      <c r="D264" s="238">
        <v>530</v>
      </c>
      <c r="E264" s="238">
        <v>696.83140000000003</v>
      </c>
      <c r="F264" s="238">
        <v>967</v>
      </c>
      <c r="G264" s="238">
        <v>673836</v>
      </c>
      <c r="H264" s="238">
        <v>512510</v>
      </c>
      <c r="I264" s="238">
        <v>161326</v>
      </c>
      <c r="J264" s="238">
        <v>101</v>
      </c>
      <c r="K264" s="238" t="s">
        <v>1358</v>
      </c>
      <c r="L264" s="238">
        <v>967</v>
      </c>
    </row>
    <row r="265" spans="1:12">
      <c r="A265" s="237">
        <v>264</v>
      </c>
      <c r="B265" s="237" t="s">
        <v>562</v>
      </c>
      <c r="C265" s="237" t="s">
        <v>3196</v>
      </c>
      <c r="D265" s="238">
        <v>120</v>
      </c>
      <c r="E265" s="238">
        <v>292.27080000000001</v>
      </c>
      <c r="F265" s="238">
        <v>2304</v>
      </c>
      <c r="G265" s="238">
        <v>673392</v>
      </c>
      <c r="H265" s="238">
        <v>276480</v>
      </c>
      <c r="I265" s="238">
        <v>396912</v>
      </c>
      <c r="J265" s="238">
        <v>91</v>
      </c>
      <c r="K265" s="238" t="s">
        <v>1358</v>
      </c>
      <c r="L265" s="238">
        <v>2304</v>
      </c>
    </row>
    <row r="266" spans="1:12">
      <c r="A266" s="237">
        <v>265</v>
      </c>
      <c r="B266" s="237" t="s">
        <v>806</v>
      </c>
      <c r="C266" s="237" t="s">
        <v>3221</v>
      </c>
      <c r="D266" s="238">
        <v>204</v>
      </c>
      <c r="E266" s="238">
        <v>307.76130000000001</v>
      </c>
      <c r="F266" s="238">
        <v>2153</v>
      </c>
      <c r="G266" s="238">
        <v>662610</v>
      </c>
      <c r="H266" s="238">
        <v>439212</v>
      </c>
      <c r="I266" s="238">
        <v>223398</v>
      </c>
      <c r="J266" s="238">
        <v>164</v>
      </c>
      <c r="K266" s="238" t="s">
        <v>1358</v>
      </c>
      <c r="L266" s="238">
        <v>2153</v>
      </c>
    </row>
    <row r="267" spans="1:12">
      <c r="A267" s="237">
        <v>266</v>
      </c>
      <c r="B267" s="237" t="s">
        <v>639</v>
      </c>
      <c r="C267" s="237" t="s">
        <v>3245</v>
      </c>
      <c r="D267" s="238">
        <v>83</v>
      </c>
      <c r="E267" s="238">
        <v>161.9933</v>
      </c>
      <c r="F267" s="238">
        <v>4055</v>
      </c>
      <c r="G267" s="238">
        <v>656883</v>
      </c>
      <c r="H267" s="238">
        <v>336565</v>
      </c>
      <c r="I267" s="238">
        <v>320318</v>
      </c>
      <c r="J267" s="238">
        <v>178</v>
      </c>
      <c r="K267" s="238" t="s">
        <v>1358</v>
      </c>
      <c r="L267" s="238">
        <v>4055</v>
      </c>
    </row>
    <row r="268" spans="1:12">
      <c r="A268" s="237">
        <v>267</v>
      </c>
      <c r="B268" s="237" t="s">
        <v>649</v>
      </c>
      <c r="C268" s="237" t="s">
        <v>3194</v>
      </c>
      <c r="D268" s="238">
        <v>79</v>
      </c>
      <c r="E268" s="238">
        <v>181.91480000000001</v>
      </c>
      <c r="F268" s="238">
        <v>3604</v>
      </c>
      <c r="G268" s="238">
        <v>655621</v>
      </c>
      <c r="H268" s="238">
        <v>284716</v>
      </c>
      <c r="I268" s="238">
        <v>370905</v>
      </c>
      <c r="J268" s="238">
        <v>97</v>
      </c>
      <c r="K268" s="238" t="s">
        <v>1358</v>
      </c>
      <c r="L268" s="238">
        <v>3604</v>
      </c>
    </row>
    <row r="269" spans="1:12">
      <c r="A269" s="237">
        <v>268</v>
      </c>
      <c r="B269" s="237" t="s">
        <v>431</v>
      </c>
      <c r="C269" s="237" t="s">
        <v>3260</v>
      </c>
      <c r="D269" s="238">
        <v>269</v>
      </c>
      <c r="E269" s="238">
        <v>534.303</v>
      </c>
      <c r="F269" s="238">
        <v>1198</v>
      </c>
      <c r="G269" s="238">
        <v>640095</v>
      </c>
      <c r="H269" s="238">
        <v>322262</v>
      </c>
      <c r="I269" s="238">
        <v>317833</v>
      </c>
      <c r="J269" s="238">
        <v>78</v>
      </c>
      <c r="K269" s="238" t="s">
        <v>1358</v>
      </c>
      <c r="L269" s="238">
        <v>1198</v>
      </c>
    </row>
    <row r="270" spans="1:12">
      <c r="A270" s="237">
        <v>269</v>
      </c>
      <c r="B270" s="237" t="s">
        <v>370</v>
      </c>
      <c r="C270" s="237" t="s">
        <v>3225</v>
      </c>
      <c r="D270" s="238">
        <v>437</v>
      </c>
      <c r="E270" s="238">
        <v>976.12400000000002</v>
      </c>
      <c r="F270" s="238">
        <v>653</v>
      </c>
      <c r="G270" s="238">
        <v>637409</v>
      </c>
      <c r="H270" s="238">
        <v>285361</v>
      </c>
      <c r="I270" s="238">
        <v>352048</v>
      </c>
      <c r="J270" s="238">
        <v>56</v>
      </c>
      <c r="K270" s="238" t="s">
        <v>1358</v>
      </c>
      <c r="L270" s="238">
        <v>653</v>
      </c>
    </row>
    <row r="271" spans="1:12">
      <c r="A271" s="237">
        <v>270</v>
      </c>
      <c r="B271" s="237" t="s">
        <v>741</v>
      </c>
      <c r="C271" s="237" t="s">
        <v>3335</v>
      </c>
      <c r="D271" s="238">
        <v>2324</v>
      </c>
      <c r="E271" s="238">
        <v>4506.8085000000001</v>
      </c>
      <c r="F271" s="238">
        <v>141</v>
      </c>
      <c r="G271" s="238">
        <v>635460</v>
      </c>
      <c r="H271" s="238">
        <v>327684</v>
      </c>
      <c r="I271" s="238">
        <v>307776</v>
      </c>
      <c r="J271" s="238">
        <v>7</v>
      </c>
      <c r="K271" s="238" t="s">
        <v>1358</v>
      </c>
      <c r="L271" s="238">
        <v>141</v>
      </c>
    </row>
    <row r="272" spans="1:12">
      <c r="A272" s="237">
        <v>271</v>
      </c>
      <c r="B272" s="237" t="s">
        <v>975</v>
      </c>
      <c r="C272" s="237" t="s">
        <v>3056</v>
      </c>
      <c r="D272" s="238">
        <v>477</v>
      </c>
      <c r="E272" s="238">
        <v>728.00689999999997</v>
      </c>
      <c r="F272" s="238">
        <v>868</v>
      </c>
      <c r="G272" s="238">
        <v>631910</v>
      </c>
      <c r="H272" s="238">
        <v>414036</v>
      </c>
      <c r="I272" s="238">
        <v>217874</v>
      </c>
      <c r="J272" s="238">
        <v>145</v>
      </c>
      <c r="K272" s="238" t="s">
        <v>1358</v>
      </c>
      <c r="L272" s="238">
        <v>868</v>
      </c>
    </row>
    <row r="273" spans="1:12">
      <c r="A273" s="237">
        <v>272</v>
      </c>
      <c r="B273" s="237" t="s">
        <v>1014</v>
      </c>
      <c r="C273" s="237" t="s">
        <v>3209</v>
      </c>
      <c r="D273" s="238">
        <v>432</v>
      </c>
      <c r="E273" s="238">
        <v>604.33489999999995</v>
      </c>
      <c r="F273" s="238">
        <v>1045</v>
      </c>
      <c r="G273" s="238">
        <v>631530</v>
      </c>
      <c r="H273" s="238">
        <v>451440</v>
      </c>
      <c r="I273" s="238">
        <v>180090</v>
      </c>
      <c r="J273" s="238">
        <v>66</v>
      </c>
      <c r="K273" s="238" t="s">
        <v>1358</v>
      </c>
      <c r="L273" s="238">
        <v>1045</v>
      </c>
    </row>
    <row r="274" spans="1:12">
      <c r="A274" s="237">
        <v>273</v>
      </c>
      <c r="B274" s="237" t="s">
        <v>1238</v>
      </c>
      <c r="C274" s="237" t="s">
        <v>3415</v>
      </c>
      <c r="D274" s="238">
        <v>544</v>
      </c>
      <c r="E274" s="238">
        <v>1188.5857000000001</v>
      </c>
      <c r="F274" s="238">
        <v>502</v>
      </c>
      <c r="G274" s="238">
        <v>596670</v>
      </c>
      <c r="H274" s="238">
        <v>273088</v>
      </c>
      <c r="I274" s="238">
        <v>323582</v>
      </c>
      <c r="J274" s="238">
        <v>34</v>
      </c>
      <c r="K274" s="238" t="s">
        <v>1358</v>
      </c>
      <c r="L274" s="238">
        <v>502</v>
      </c>
    </row>
    <row r="275" spans="1:12">
      <c r="A275" s="237">
        <v>274</v>
      </c>
      <c r="B275" s="237" t="s">
        <v>739</v>
      </c>
      <c r="C275" s="237" t="s">
        <v>3228</v>
      </c>
      <c r="D275" s="238">
        <v>1298</v>
      </c>
      <c r="E275" s="238">
        <v>2183.6813000000002</v>
      </c>
      <c r="F275" s="238">
        <v>273</v>
      </c>
      <c r="G275" s="238">
        <v>596145</v>
      </c>
      <c r="H275" s="238">
        <v>354354</v>
      </c>
      <c r="I275" s="238">
        <v>241791</v>
      </c>
      <c r="J275" s="238">
        <v>20</v>
      </c>
      <c r="K275" s="238" t="s">
        <v>1358</v>
      </c>
      <c r="L275" s="238">
        <v>273</v>
      </c>
    </row>
    <row r="276" spans="1:12">
      <c r="A276" s="237">
        <v>275</v>
      </c>
      <c r="B276" s="237" t="s">
        <v>605</v>
      </c>
      <c r="C276" s="237" t="s">
        <v>3276</v>
      </c>
      <c r="D276" s="238">
        <v>493</v>
      </c>
      <c r="E276" s="238">
        <v>850</v>
      </c>
      <c r="F276" s="238">
        <v>700</v>
      </c>
      <c r="G276" s="238">
        <v>595000</v>
      </c>
      <c r="H276" s="238">
        <v>345100</v>
      </c>
      <c r="I276" s="238">
        <v>249900</v>
      </c>
      <c r="J276" s="238">
        <v>51</v>
      </c>
      <c r="K276" s="238" t="s">
        <v>1358</v>
      </c>
      <c r="L276" s="238">
        <v>700</v>
      </c>
    </row>
    <row r="277" spans="1:12">
      <c r="A277" s="237">
        <v>276</v>
      </c>
      <c r="B277" s="237" t="s">
        <v>354</v>
      </c>
      <c r="C277" s="237" t="s">
        <v>3268</v>
      </c>
      <c r="D277" s="238">
        <v>73</v>
      </c>
      <c r="E277" s="238">
        <v>263.23750000000001</v>
      </c>
      <c r="F277" s="238">
        <v>2240</v>
      </c>
      <c r="G277" s="238">
        <v>589652</v>
      </c>
      <c r="H277" s="238">
        <v>163520</v>
      </c>
      <c r="I277" s="238">
        <v>426132</v>
      </c>
      <c r="J277" s="238">
        <v>212</v>
      </c>
      <c r="K277" s="238" t="s">
        <v>1358</v>
      </c>
      <c r="L277" s="238">
        <v>2240</v>
      </c>
    </row>
    <row r="278" spans="1:12">
      <c r="A278" s="237">
        <v>277</v>
      </c>
      <c r="B278" s="237" t="s">
        <v>424</v>
      </c>
      <c r="C278" s="237" t="s">
        <v>3257</v>
      </c>
      <c r="D278" s="238">
        <v>255</v>
      </c>
      <c r="E278" s="238">
        <v>564.03399999999999</v>
      </c>
      <c r="F278" s="238">
        <v>1029</v>
      </c>
      <c r="G278" s="238">
        <v>580391</v>
      </c>
      <c r="H278" s="238">
        <v>262395</v>
      </c>
      <c r="I278" s="238">
        <v>317996</v>
      </c>
      <c r="J278" s="238">
        <v>145</v>
      </c>
      <c r="K278" s="238" t="s">
        <v>1358</v>
      </c>
      <c r="L278" s="238">
        <v>1029</v>
      </c>
    </row>
    <row r="279" spans="1:12">
      <c r="A279" s="237">
        <v>278</v>
      </c>
      <c r="B279" s="237" t="s">
        <v>1275</v>
      </c>
      <c r="C279" s="237" t="s">
        <v>3250</v>
      </c>
      <c r="D279" s="238">
        <v>69</v>
      </c>
      <c r="E279" s="238">
        <v>218.73310000000001</v>
      </c>
      <c r="F279" s="238">
        <v>2638</v>
      </c>
      <c r="G279" s="238">
        <v>577018</v>
      </c>
      <c r="H279" s="238">
        <v>182022</v>
      </c>
      <c r="I279" s="238">
        <v>394996</v>
      </c>
      <c r="J279" s="238">
        <v>165</v>
      </c>
      <c r="K279" s="238" t="s">
        <v>1358</v>
      </c>
      <c r="L279" s="238">
        <v>2638</v>
      </c>
    </row>
    <row r="280" spans="1:12">
      <c r="A280" s="237">
        <v>279</v>
      </c>
      <c r="B280" s="237" t="s">
        <v>630</v>
      </c>
      <c r="C280" s="237" t="s">
        <v>3267</v>
      </c>
      <c r="D280" s="238">
        <v>205</v>
      </c>
      <c r="E280" s="238">
        <v>329.13</v>
      </c>
      <c r="F280" s="238">
        <v>1731</v>
      </c>
      <c r="G280" s="238">
        <v>569724</v>
      </c>
      <c r="H280" s="238">
        <v>354855</v>
      </c>
      <c r="I280" s="238">
        <v>214869</v>
      </c>
      <c r="J280" s="238">
        <v>140</v>
      </c>
      <c r="K280" s="238" t="s">
        <v>1358</v>
      </c>
      <c r="L280" s="238">
        <v>1731</v>
      </c>
    </row>
    <row r="281" spans="1:12">
      <c r="A281" s="237">
        <v>280</v>
      </c>
      <c r="B281" s="237" t="s">
        <v>517</v>
      </c>
      <c r="C281" s="237" t="s">
        <v>3368</v>
      </c>
      <c r="D281" s="238">
        <v>455</v>
      </c>
      <c r="E281" s="238">
        <v>742.84230000000002</v>
      </c>
      <c r="F281" s="238">
        <v>761</v>
      </c>
      <c r="G281" s="238">
        <v>565303</v>
      </c>
      <c r="H281" s="238">
        <v>346255</v>
      </c>
      <c r="I281" s="238">
        <v>219048</v>
      </c>
      <c r="J281" s="238">
        <v>27</v>
      </c>
      <c r="K281" s="238" t="s">
        <v>1358</v>
      </c>
      <c r="L281" s="238">
        <v>761</v>
      </c>
    </row>
    <row r="282" spans="1:12">
      <c r="A282" s="237">
        <v>281</v>
      </c>
      <c r="B282" s="237" t="s">
        <v>411</v>
      </c>
      <c r="C282" s="237" t="s">
        <v>3328</v>
      </c>
      <c r="D282" s="238">
        <v>462</v>
      </c>
      <c r="E282" s="238">
        <v>944.57190000000003</v>
      </c>
      <c r="F282" s="238">
        <v>598</v>
      </c>
      <c r="G282" s="238">
        <v>564854</v>
      </c>
      <c r="H282" s="238">
        <v>276276</v>
      </c>
      <c r="I282" s="238">
        <v>288578</v>
      </c>
      <c r="J282" s="238">
        <v>26</v>
      </c>
      <c r="K282" s="238" t="s">
        <v>1358</v>
      </c>
      <c r="L282" s="238">
        <v>598</v>
      </c>
    </row>
    <row r="283" spans="1:12">
      <c r="A283" s="237">
        <v>282</v>
      </c>
      <c r="B283" s="237" t="s">
        <v>2740</v>
      </c>
      <c r="C283" s="237" t="s">
        <v>3241</v>
      </c>
      <c r="D283" s="238">
        <v>0</v>
      </c>
      <c r="E283" s="238">
        <v>560.1001</v>
      </c>
      <c r="F283" s="238">
        <v>999</v>
      </c>
      <c r="G283" s="238">
        <v>559540</v>
      </c>
      <c r="H283" s="238">
        <v>0</v>
      </c>
      <c r="I283" s="238">
        <v>559540</v>
      </c>
      <c r="J283" s="238">
        <v>24</v>
      </c>
      <c r="K283" s="238" t="s">
        <v>1358</v>
      </c>
      <c r="L283" s="238">
        <v>999</v>
      </c>
    </row>
    <row r="284" spans="1:12">
      <c r="A284" s="237">
        <v>283</v>
      </c>
      <c r="B284" s="237" t="s">
        <v>694</v>
      </c>
      <c r="C284" s="237" t="s">
        <v>3293</v>
      </c>
      <c r="D284" s="238">
        <v>597</v>
      </c>
      <c r="E284" s="238">
        <v>1176.7672</v>
      </c>
      <c r="F284" s="238">
        <v>464</v>
      </c>
      <c r="G284" s="238">
        <v>546020</v>
      </c>
      <c r="H284" s="238">
        <v>277008</v>
      </c>
      <c r="I284" s="238">
        <v>269012</v>
      </c>
      <c r="J284" s="238">
        <v>49</v>
      </c>
      <c r="K284" s="238" t="s">
        <v>1358</v>
      </c>
      <c r="L284" s="238">
        <v>464</v>
      </c>
    </row>
    <row r="285" spans="1:12">
      <c r="A285" s="237">
        <v>284</v>
      </c>
      <c r="B285" s="237" t="s">
        <v>1028</v>
      </c>
      <c r="C285" s="237" t="s">
        <v>3170</v>
      </c>
      <c r="D285" s="238">
        <v>307</v>
      </c>
      <c r="E285" s="238">
        <v>658.33209999999997</v>
      </c>
      <c r="F285" s="238">
        <v>828</v>
      </c>
      <c r="G285" s="238">
        <v>545099</v>
      </c>
      <c r="H285" s="238">
        <v>254196</v>
      </c>
      <c r="I285" s="238">
        <v>290903</v>
      </c>
      <c r="J285" s="238">
        <v>96</v>
      </c>
      <c r="K285" s="238" t="s">
        <v>1358</v>
      </c>
      <c r="L285" s="238">
        <v>828</v>
      </c>
    </row>
    <row r="286" spans="1:12">
      <c r="A286" s="237">
        <v>285</v>
      </c>
      <c r="B286" s="237" t="s">
        <v>365</v>
      </c>
      <c r="C286" s="237" t="s">
        <v>3274</v>
      </c>
      <c r="D286" s="238">
        <v>130</v>
      </c>
      <c r="E286" s="238">
        <v>236.49</v>
      </c>
      <c r="F286" s="238">
        <v>2298</v>
      </c>
      <c r="G286" s="238">
        <v>543454</v>
      </c>
      <c r="H286" s="238">
        <v>298740</v>
      </c>
      <c r="I286" s="238">
        <v>244714</v>
      </c>
      <c r="J286" s="238">
        <v>133</v>
      </c>
      <c r="K286" s="238" t="s">
        <v>1358</v>
      </c>
      <c r="L286" s="238">
        <v>2298</v>
      </c>
    </row>
    <row r="287" spans="1:12">
      <c r="A287" s="237">
        <v>286</v>
      </c>
      <c r="B287" s="237" t="s">
        <v>2906</v>
      </c>
      <c r="C287" s="237" t="s">
        <v>3290</v>
      </c>
      <c r="D287" s="238">
        <v>0</v>
      </c>
      <c r="E287" s="238">
        <v>4691.7390999999998</v>
      </c>
      <c r="F287" s="238">
        <v>115</v>
      </c>
      <c r="G287" s="238">
        <v>539550</v>
      </c>
      <c r="H287" s="238">
        <v>0</v>
      </c>
      <c r="I287" s="238">
        <v>539550</v>
      </c>
      <c r="J287" s="238">
        <v>5</v>
      </c>
      <c r="K287" s="238" t="s">
        <v>1358</v>
      </c>
      <c r="L287" s="238">
        <v>115</v>
      </c>
    </row>
    <row r="288" spans="1:12">
      <c r="A288" s="237">
        <v>287</v>
      </c>
      <c r="B288" s="237" t="s">
        <v>1320</v>
      </c>
      <c r="C288" s="237" t="s">
        <v>3042</v>
      </c>
      <c r="D288" s="238">
        <v>732</v>
      </c>
      <c r="E288" s="238">
        <v>1413.4487999999999</v>
      </c>
      <c r="F288" s="238">
        <v>381</v>
      </c>
      <c r="G288" s="238">
        <v>538524</v>
      </c>
      <c r="H288" s="238">
        <v>278892</v>
      </c>
      <c r="I288" s="238">
        <v>259632</v>
      </c>
      <c r="J288" s="238">
        <v>99</v>
      </c>
      <c r="K288" s="238" t="s">
        <v>1358</v>
      </c>
      <c r="L288" s="238">
        <v>381</v>
      </c>
    </row>
    <row r="289" spans="1:12">
      <c r="A289" s="237">
        <v>288</v>
      </c>
      <c r="B289" s="237" t="s">
        <v>3323</v>
      </c>
      <c r="C289" s="237" t="s">
        <v>3324</v>
      </c>
      <c r="D289" s="238">
        <v>633</v>
      </c>
      <c r="E289" s="238">
        <v>1440</v>
      </c>
      <c r="F289" s="238">
        <v>370</v>
      </c>
      <c r="G289" s="238">
        <v>532800</v>
      </c>
      <c r="H289" s="238">
        <v>234210</v>
      </c>
      <c r="I289" s="238">
        <v>298590</v>
      </c>
      <c r="J289" s="238">
        <v>2</v>
      </c>
      <c r="K289" s="238" t="s">
        <v>1358</v>
      </c>
      <c r="L289" s="238">
        <v>370</v>
      </c>
    </row>
    <row r="290" spans="1:12">
      <c r="A290" s="237">
        <v>289</v>
      </c>
      <c r="B290" s="237" t="s">
        <v>325</v>
      </c>
      <c r="C290" s="237" t="s">
        <v>3234</v>
      </c>
      <c r="D290" s="238">
        <v>295</v>
      </c>
      <c r="E290" s="238">
        <v>560.87210000000005</v>
      </c>
      <c r="F290" s="238">
        <v>946</v>
      </c>
      <c r="G290" s="238">
        <v>530585</v>
      </c>
      <c r="H290" s="238">
        <v>279070</v>
      </c>
      <c r="I290" s="238">
        <v>251515</v>
      </c>
      <c r="J290" s="238">
        <v>78</v>
      </c>
      <c r="K290" s="238" t="s">
        <v>1358</v>
      </c>
      <c r="L290" s="238">
        <v>946</v>
      </c>
    </row>
    <row r="291" spans="1:12">
      <c r="A291" s="237">
        <v>290</v>
      </c>
      <c r="B291" s="237" t="s">
        <v>438</v>
      </c>
      <c r="C291" s="237" t="s">
        <v>3249</v>
      </c>
      <c r="D291" s="238">
        <v>151</v>
      </c>
      <c r="E291" s="238">
        <v>274.09429999999998</v>
      </c>
      <c r="F291" s="238">
        <v>1919</v>
      </c>
      <c r="G291" s="238">
        <v>525987</v>
      </c>
      <c r="H291" s="238">
        <v>289769</v>
      </c>
      <c r="I291" s="238">
        <v>236218</v>
      </c>
      <c r="J291" s="238">
        <v>84</v>
      </c>
      <c r="K291" s="238" t="s">
        <v>1358</v>
      </c>
      <c r="L291" s="238">
        <v>1919</v>
      </c>
    </row>
    <row r="292" spans="1:12">
      <c r="A292" s="237">
        <v>291</v>
      </c>
      <c r="B292" s="237" t="s">
        <v>932</v>
      </c>
      <c r="C292" s="237" t="s">
        <v>3246</v>
      </c>
      <c r="D292" s="238">
        <v>387</v>
      </c>
      <c r="E292" s="238">
        <v>645.04089999999997</v>
      </c>
      <c r="F292" s="238">
        <v>807</v>
      </c>
      <c r="G292" s="238">
        <v>520548</v>
      </c>
      <c r="H292" s="238">
        <v>312309</v>
      </c>
      <c r="I292" s="238">
        <v>208239</v>
      </c>
      <c r="J292" s="238">
        <v>86</v>
      </c>
      <c r="K292" s="238" t="s">
        <v>1358</v>
      </c>
      <c r="L292" s="238">
        <v>807</v>
      </c>
    </row>
    <row r="293" spans="1:12">
      <c r="A293" s="237">
        <v>292</v>
      </c>
      <c r="B293" s="237" t="s">
        <v>848</v>
      </c>
      <c r="C293" s="237" t="s">
        <v>3288</v>
      </c>
      <c r="D293" s="238">
        <v>313</v>
      </c>
      <c r="E293" s="238">
        <v>379.19389999999999</v>
      </c>
      <c r="F293" s="238">
        <v>1367</v>
      </c>
      <c r="G293" s="238">
        <v>518358</v>
      </c>
      <c r="H293" s="238">
        <v>427871</v>
      </c>
      <c r="I293" s="238">
        <v>90487</v>
      </c>
      <c r="J293" s="238">
        <v>54</v>
      </c>
      <c r="K293" s="238" t="s">
        <v>1358</v>
      </c>
      <c r="L293" s="238">
        <v>1367</v>
      </c>
    </row>
    <row r="294" spans="1:12">
      <c r="A294" s="237">
        <v>293</v>
      </c>
      <c r="B294" s="237" t="s">
        <v>622</v>
      </c>
      <c r="C294" s="237" t="s">
        <v>3266</v>
      </c>
      <c r="D294" s="238">
        <v>246</v>
      </c>
      <c r="E294" s="238">
        <v>316.44510000000002</v>
      </c>
      <c r="F294" s="238">
        <v>1638</v>
      </c>
      <c r="G294" s="238">
        <v>518337</v>
      </c>
      <c r="H294" s="238">
        <v>402948</v>
      </c>
      <c r="I294" s="238">
        <v>115389</v>
      </c>
      <c r="J294" s="238">
        <v>129</v>
      </c>
      <c r="K294" s="238" t="s">
        <v>1358</v>
      </c>
      <c r="L294" s="238">
        <v>1638</v>
      </c>
    </row>
    <row r="295" spans="1:12">
      <c r="A295" s="237">
        <v>294</v>
      </c>
      <c r="B295" s="237" t="s">
        <v>681</v>
      </c>
      <c r="C295" s="237" t="s">
        <v>3364</v>
      </c>
      <c r="D295" s="238">
        <v>165</v>
      </c>
      <c r="E295" s="238">
        <v>400.87040000000002</v>
      </c>
      <c r="F295" s="238">
        <v>1289</v>
      </c>
      <c r="G295" s="238">
        <v>516722</v>
      </c>
      <c r="H295" s="238">
        <v>212685</v>
      </c>
      <c r="I295" s="238">
        <v>304037</v>
      </c>
      <c r="J295" s="238">
        <v>56</v>
      </c>
      <c r="K295" s="238" t="s">
        <v>1358</v>
      </c>
      <c r="L295" s="238">
        <v>1289</v>
      </c>
    </row>
    <row r="296" spans="1:12">
      <c r="A296" s="237">
        <v>295</v>
      </c>
      <c r="B296" s="237" t="s">
        <v>2741</v>
      </c>
      <c r="C296" s="237" t="s">
        <v>3402</v>
      </c>
      <c r="D296" s="238">
        <v>271</v>
      </c>
      <c r="E296" s="238">
        <v>422.72730000000001</v>
      </c>
      <c r="F296" s="238">
        <v>1210</v>
      </c>
      <c r="G296" s="238">
        <v>511500</v>
      </c>
      <c r="H296" s="238">
        <v>327910</v>
      </c>
      <c r="I296" s="238">
        <v>183590</v>
      </c>
      <c r="J296" s="238">
        <v>20</v>
      </c>
      <c r="K296" s="238" t="s">
        <v>1358</v>
      </c>
      <c r="L296" s="238">
        <v>1210</v>
      </c>
    </row>
    <row r="297" spans="1:12">
      <c r="A297" s="237">
        <v>296</v>
      </c>
      <c r="B297" s="237" t="s">
        <v>644</v>
      </c>
      <c r="C297" s="237" t="s">
        <v>3245</v>
      </c>
      <c r="D297" s="238">
        <v>83</v>
      </c>
      <c r="E297" s="238">
        <v>164.8698</v>
      </c>
      <c r="F297" s="238">
        <v>3025</v>
      </c>
      <c r="G297" s="238">
        <v>498731</v>
      </c>
      <c r="H297" s="238">
        <v>251075</v>
      </c>
      <c r="I297" s="238">
        <v>247656</v>
      </c>
      <c r="J297" s="238">
        <v>179</v>
      </c>
      <c r="K297" s="238" t="s">
        <v>1358</v>
      </c>
      <c r="L297" s="238">
        <v>3025</v>
      </c>
    </row>
    <row r="298" spans="1:12">
      <c r="A298" s="237">
        <v>297</v>
      </c>
      <c r="B298" s="237" t="s">
        <v>981</v>
      </c>
      <c r="C298" s="237" t="s">
        <v>3282</v>
      </c>
      <c r="D298" s="238">
        <v>403</v>
      </c>
      <c r="E298" s="238">
        <v>755.1712</v>
      </c>
      <c r="F298" s="238">
        <v>660</v>
      </c>
      <c r="G298" s="238">
        <v>498413</v>
      </c>
      <c r="H298" s="238">
        <v>265980</v>
      </c>
      <c r="I298" s="238">
        <v>232433</v>
      </c>
      <c r="J298" s="238">
        <v>129</v>
      </c>
      <c r="K298" s="238" t="s">
        <v>1358</v>
      </c>
      <c r="L298" s="238">
        <v>660</v>
      </c>
    </row>
    <row r="299" spans="1:12">
      <c r="A299" s="237">
        <v>298</v>
      </c>
      <c r="B299" s="237" t="s">
        <v>774</v>
      </c>
      <c r="C299" s="237" t="s">
        <v>3279</v>
      </c>
      <c r="D299" s="238">
        <v>1398</v>
      </c>
      <c r="E299" s="238">
        <v>2692.6021999999998</v>
      </c>
      <c r="F299" s="238">
        <v>181</v>
      </c>
      <c r="G299" s="238">
        <v>487361</v>
      </c>
      <c r="H299" s="238">
        <v>253038</v>
      </c>
      <c r="I299" s="238">
        <v>234323</v>
      </c>
      <c r="J299" s="238">
        <v>80</v>
      </c>
      <c r="K299" s="238" t="s">
        <v>1358</v>
      </c>
      <c r="L299" s="238">
        <v>181</v>
      </c>
    </row>
    <row r="300" spans="1:12">
      <c r="A300" s="237">
        <v>299</v>
      </c>
      <c r="B300" s="237" t="s">
        <v>3264</v>
      </c>
      <c r="C300" s="237" t="s">
        <v>3265</v>
      </c>
      <c r="D300" s="238">
        <v>435</v>
      </c>
      <c r="E300" s="238">
        <v>880</v>
      </c>
      <c r="F300" s="238">
        <v>550</v>
      </c>
      <c r="G300" s="238">
        <v>484000</v>
      </c>
      <c r="H300" s="238">
        <v>239250</v>
      </c>
      <c r="I300" s="238">
        <v>244750</v>
      </c>
      <c r="J300" s="238">
        <v>35</v>
      </c>
      <c r="K300" s="238" t="s">
        <v>1358</v>
      </c>
      <c r="L300" s="238">
        <v>550</v>
      </c>
    </row>
    <row r="301" spans="1:12">
      <c r="A301" s="237">
        <v>300</v>
      </c>
      <c r="B301" s="237" t="s">
        <v>851</v>
      </c>
      <c r="C301" s="237" t="s">
        <v>3300</v>
      </c>
      <c r="D301" s="238">
        <v>226</v>
      </c>
      <c r="E301" s="238">
        <v>316.88900000000001</v>
      </c>
      <c r="F301" s="238">
        <v>1523</v>
      </c>
      <c r="G301" s="238">
        <v>482622</v>
      </c>
      <c r="H301" s="238">
        <v>344198</v>
      </c>
      <c r="I301" s="238">
        <v>138424</v>
      </c>
      <c r="J301" s="238">
        <v>119</v>
      </c>
      <c r="K301" s="238" t="s">
        <v>1358</v>
      </c>
      <c r="L301" s="238">
        <v>1523</v>
      </c>
    </row>
    <row r="302" spans="1:12">
      <c r="A302" s="237">
        <v>301</v>
      </c>
      <c r="B302" s="237" t="s">
        <v>1243</v>
      </c>
      <c r="C302" s="237" t="s">
        <v>3259</v>
      </c>
      <c r="D302" s="238">
        <v>275</v>
      </c>
      <c r="E302" s="238">
        <v>328.96480000000003</v>
      </c>
      <c r="F302" s="238">
        <v>1448</v>
      </c>
      <c r="G302" s="238">
        <v>476341</v>
      </c>
      <c r="H302" s="238">
        <v>398200</v>
      </c>
      <c r="I302" s="238">
        <v>78141</v>
      </c>
      <c r="J302" s="238">
        <v>56</v>
      </c>
      <c r="K302" s="238" t="s">
        <v>1358</v>
      </c>
      <c r="L302" s="238">
        <v>1448</v>
      </c>
    </row>
    <row r="303" spans="1:12">
      <c r="A303" s="237">
        <v>302</v>
      </c>
      <c r="B303" s="237">
        <v>414210123</v>
      </c>
      <c r="C303" s="237" t="s">
        <v>3271</v>
      </c>
      <c r="D303" s="238">
        <v>466</v>
      </c>
      <c r="E303" s="238">
        <v>1140</v>
      </c>
      <c r="F303" s="238">
        <v>417</v>
      </c>
      <c r="G303" s="238">
        <v>475380</v>
      </c>
      <c r="H303" s="238">
        <v>194322</v>
      </c>
      <c r="I303" s="238">
        <v>281058</v>
      </c>
      <c r="J303" s="238">
        <v>21</v>
      </c>
      <c r="K303" s="238" t="s">
        <v>1358</v>
      </c>
      <c r="L303" s="238">
        <v>417</v>
      </c>
    </row>
    <row r="304" spans="1:12">
      <c r="A304" s="237">
        <v>303</v>
      </c>
      <c r="B304" s="237" t="s">
        <v>2954</v>
      </c>
      <c r="C304" s="237" t="s">
        <v>3235</v>
      </c>
      <c r="D304" s="238">
        <v>950</v>
      </c>
      <c r="E304" s="238">
        <v>1596.7932000000001</v>
      </c>
      <c r="F304" s="238">
        <v>295</v>
      </c>
      <c r="G304" s="238">
        <v>471054</v>
      </c>
      <c r="H304" s="238">
        <v>280250</v>
      </c>
      <c r="I304" s="238">
        <v>190804</v>
      </c>
      <c r="J304" s="238">
        <v>35</v>
      </c>
      <c r="K304" s="238" t="s">
        <v>1358</v>
      </c>
      <c r="L304" s="238">
        <v>295</v>
      </c>
    </row>
    <row r="305" spans="1:12">
      <c r="A305" s="237">
        <v>304</v>
      </c>
      <c r="B305" s="237" t="s">
        <v>448</v>
      </c>
      <c r="C305" s="237" t="s">
        <v>3285</v>
      </c>
      <c r="D305" s="238">
        <v>264</v>
      </c>
      <c r="E305" s="238">
        <v>322.07339999999999</v>
      </c>
      <c r="F305" s="238">
        <v>1431</v>
      </c>
      <c r="G305" s="238">
        <v>460887</v>
      </c>
      <c r="H305" s="238">
        <v>377784</v>
      </c>
      <c r="I305" s="238">
        <v>83103</v>
      </c>
      <c r="J305" s="238">
        <v>151</v>
      </c>
      <c r="K305" s="238" t="s">
        <v>1358</v>
      </c>
      <c r="L305" s="238">
        <v>1431</v>
      </c>
    </row>
    <row r="306" spans="1:12">
      <c r="A306" s="237">
        <v>305</v>
      </c>
      <c r="B306" s="237" t="s">
        <v>1007</v>
      </c>
      <c r="C306" s="237" t="s">
        <v>3389</v>
      </c>
      <c r="D306" s="238">
        <v>523</v>
      </c>
      <c r="E306" s="238">
        <v>648.15599999999995</v>
      </c>
      <c r="F306" s="238">
        <v>705</v>
      </c>
      <c r="G306" s="238">
        <v>456950</v>
      </c>
      <c r="H306" s="238">
        <v>368715</v>
      </c>
      <c r="I306" s="238">
        <v>88235</v>
      </c>
      <c r="J306" s="238">
        <v>3</v>
      </c>
      <c r="K306" s="238" t="s">
        <v>1358</v>
      </c>
      <c r="L306" s="238">
        <v>705</v>
      </c>
    </row>
    <row r="307" spans="1:12">
      <c r="A307" s="237">
        <v>306</v>
      </c>
      <c r="B307" s="237" t="s">
        <v>870</v>
      </c>
      <c r="C307" s="237" t="s">
        <v>3334</v>
      </c>
      <c r="D307" s="238">
        <v>492</v>
      </c>
      <c r="E307" s="238">
        <v>853.40189999999996</v>
      </c>
      <c r="F307" s="238">
        <v>535</v>
      </c>
      <c r="G307" s="238">
        <v>456570</v>
      </c>
      <c r="H307" s="238">
        <v>263220</v>
      </c>
      <c r="I307" s="238">
        <v>193350</v>
      </c>
      <c r="J307" s="238">
        <v>57</v>
      </c>
      <c r="K307" s="238" t="s">
        <v>1358</v>
      </c>
      <c r="L307" s="238">
        <v>535</v>
      </c>
    </row>
    <row r="308" spans="1:12">
      <c r="A308" s="237">
        <v>307</v>
      </c>
      <c r="B308" s="237" t="s">
        <v>634</v>
      </c>
      <c r="C308" s="237" t="s">
        <v>3160</v>
      </c>
      <c r="D308" s="238">
        <v>336</v>
      </c>
      <c r="E308" s="238">
        <v>594.08900000000006</v>
      </c>
      <c r="F308" s="238">
        <v>764</v>
      </c>
      <c r="G308" s="238">
        <v>453884</v>
      </c>
      <c r="H308" s="238">
        <v>256704</v>
      </c>
      <c r="I308" s="238">
        <v>197180</v>
      </c>
      <c r="J308" s="238">
        <v>43</v>
      </c>
      <c r="K308" s="238" t="s">
        <v>1358</v>
      </c>
      <c r="L308" s="238">
        <v>764</v>
      </c>
    </row>
    <row r="309" spans="1:12">
      <c r="A309" s="237">
        <v>308</v>
      </c>
      <c r="B309" s="237" t="s">
        <v>3255</v>
      </c>
      <c r="C309" s="237" t="s">
        <v>3256</v>
      </c>
      <c r="D309" s="238">
        <v>359</v>
      </c>
      <c r="E309" s="238">
        <v>700.63789999999995</v>
      </c>
      <c r="F309" s="238">
        <v>638</v>
      </c>
      <c r="G309" s="238">
        <v>447007</v>
      </c>
      <c r="H309" s="238">
        <v>229042</v>
      </c>
      <c r="I309" s="238">
        <v>217965</v>
      </c>
      <c r="J309" s="238">
        <v>76</v>
      </c>
      <c r="K309" s="238" t="s">
        <v>1358</v>
      </c>
      <c r="L309" s="238">
        <v>638</v>
      </c>
    </row>
    <row r="310" spans="1:12">
      <c r="A310" s="237">
        <v>309</v>
      </c>
      <c r="B310" s="237" t="s">
        <v>645</v>
      </c>
      <c r="C310" s="237" t="s">
        <v>3245</v>
      </c>
      <c r="D310" s="238">
        <v>81</v>
      </c>
      <c r="E310" s="238">
        <v>157.24100000000001</v>
      </c>
      <c r="F310" s="238">
        <v>2838</v>
      </c>
      <c r="G310" s="238">
        <v>446250</v>
      </c>
      <c r="H310" s="238">
        <v>229878</v>
      </c>
      <c r="I310" s="238">
        <v>216372</v>
      </c>
      <c r="J310" s="238">
        <v>92</v>
      </c>
      <c r="K310" s="238" t="s">
        <v>1358</v>
      </c>
      <c r="L310" s="238">
        <v>2838</v>
      </c>
    </row>
    <row r="311" spans="1:12">
      <c r="A311" s="237">
        <v>310</v>
      </c>
      <c r="B311" s="237" t="s">
        <v>1017</v>
      </c>
      <c r="C311" s="237" t="s">
        <v>3281</v>
      </c>
      <c r="D311" s="238">
        <v>531</v>
      </c>
      <c r="E311" s="238">
        <v>663.61760000000004</v>
      </c>
      <c r="F311" s="238">
        <v>672</v>
      </c>
      <c r="G311" s="238">
        <v>445951</v>
      </c>
      <c r="H311" s="238">
        <v>356832</v>
      </c>
      <c r="I311" s="238">
        <v>89119</v>
      </c>
      <c r="J311" s="238">
        <v>56</v>
      </c>
      <c r="K311" s="238" t="s">
        <v>1358</v>
      </c>
      <c r="L311" s="238">
        <v>672</v>
      </c>
    </row>
    <row r="312" spans="1:12">
      <c r="A312" s="237">
        <v>311</v>
      </c>
      <c r="B312" s="237" t="s">
        <v>3303</v>
      </c>
      <c r="C312" s="237" t="s">
        <v>3304</v>
      </c>
      <c r="D312" s="238">
        <v>227</v>
      </c>
      <c r="E312" s="238">
        <v>498.18180000000001</v>
      </c>
      <c r="F312" s="238">
        <v>880</v>
      </c>
      <c r="G312" s="238">
        <v>438400</v>
      </c>
      <c r="H312" s="238">
        <v>199760</v>
      </c>
      <c r="I312" s="238">
        <v>238640</v>
      </c>
      <c r="J312" s="238">
        <v>10</v>
      </c>
      <c r="K312" s="238" t="s">
        <v>1358</v>
      </c>
      <c r="L312" s="238">
        <v>880</v>
      </c>
    </row>
    <row r="313" spans="1:12">
      <c r="A313" s="237">
        <v>312</v>
      </c>
      <c r="B313" s="237" t="s">
        <v>2974</v>
      </c>
      <c r="C313" s="237" t="s">
        <v>3330</v>
      </c>
      <c r="D313" s="238">
        <v>817</v>
      </c>
      <c r="E313" s="238">
        <v>1281.2317</v>
      </c>
      <c r="F313" s="238">
        <v>341</v>
      </c>
      <c r="G313" s="238">
        <v>436900</v>
      </c>
      <c r="H313" s="238">
        <v>278597</v>
      </c>
      <c r="I313" s="238">
        <v>158303</v>
      </c>
      <c r="J313" s="238">
        <v>5</v>
      </c>
      <c r="K313" s="238" t="s">
        <v>1358</v>
      </c>
      <c r="L313" s="238">
        <v>341</v>
      </c>
    </row>
    <row r="314" spans="1:12">
      <c r="A314" s="237">
        <v>313</v>
      </c>
      <c r="B314" s="237" t="s">
        <v>1293</v>
      </c>
      <c r="C314" s="237" t="s">
        <v>3240</v>
      </c>
      <c r="D314" s="238">
        <v>1743</v>
      </c>
      <c r="E314" s="238">
        <v>3575.8279000000002</v>
      </c>
      <c r="F314" s="238">
        <v>122</v>
      </c>
      <c r="G314" s="238">
        <v>436251</v>
      </c>
      <c r="H314" s="238">
        <v>212646</v>
      </c>
      <c r="I314" s="238">
        <v>223605</v>
      </c>
      <c r="J314" s="238">
        <v>56</v>
      </c>
      <c r="K314" s="238" t="s">
        <v>1358</v>
      </c>
      <c r="L314" s="238">
        <v>122</v>
      </c>
    </row>
    <row r="315" spans="1:12">
      <c r="A315" s="237">
        <v>314</v>
      </c>
      <c r="B315" s="237" t="s">
        <v>867</v>
      </c>
      <c r="C315" s="237" t="s">
        <v>3654</v>
      </c>
      <c r="D315" s="238">
        <v>390</v>
      </c>
      <c r="E315" s="238">
        <v>477.47210000000001</v>
      </c>
      <c r="F315" s="238">
        <v>913</v>
      </c>
      <c r="G315" s="238">
        <v>435932</v>
      </c>
      <c r="H315" s="238">
        <v>356070</v>
      </c>
      <c r="I315" s="238">
        <v>79862</v>
      </c>
      <c r="J315" s="238">
        <v>12</v>
      </c>
      <c r="K315" s="238" t="s">
        <v>1358</v>
      </c>
      <c r="L315" s="238">
        <v>913</v>
      </c>
    </row>
    <row r="316" spans="1:12">
      <c r="A316" s="237">
        <v>315</v>
      </c>
      <c r="B316" s="237">
        <v>414210102</v>
      </c>
      <c r="C316" s="237" t="s">
        <v>3283</v>
      </c>
      <c r="D316" s="238">
        <v>645</v>
      </c>
      <c r="E316" s="238">
        <v>1573</v>
      </c>
      <c r="F316" s="238">
        <v>277</v>
      </c>
      <c r="G316" s="238">
        <v>435721</v>
      </c>
      <c r="H316" s="238">
        <v>178665</v>
      </c>
      <c r="I316" s="238">
        <v>257056</v>
      </c>
      <c r="J316" s="238">
        <v>10</v>
      </c>
      <c r="K316" s="238" t="s">
        <v>1358</v>
      </c>
      <c r="L316" s="238">
        <v>277</v>
      </c>
    </row>
    <row r="317" spans="1:12">
      <c r="A317" s="237">
        <v>316</v>
      </c>
      <c r="B317" s="237" t="s">
        <v>679</v>
      </c>
      <c r="C317" s="237" t="s">
        <v>3022</v>
      </c>
      <c r="D317" s="238">
        <v>245</v>
      </c>
      <c r="E317" s="238">
        <v>374.14080000000001</v>
      </c>
      <c r="F317" s="238">
        <v>1158</v>
      </c>
      <c r="G317" s="238">
        <v>433255</v>
      </c>
      <c r="H317" s="238">
        <v>283710</v>
      </c>
      <c r="I317" s="238">
        <v>149545</v>
      </c>
      <c r="J317" s="238">
        <v>115</v>
      </c>
      <c r="K317" s="238" t="s">
        <v>1358</v>
      </c>
      <c r="L317" s="238">
        <v>1158</v>
      </c>
    </row>
    <row r="318" spans="1:12">
      <c r="A318" s="237">
        <v>317</v>
      </c>
      <c r="B318" s="237" t="s">
        <v>893</v>
      </c>
      <c r="C318" s="237" t="s">
        <v>3309</v>
      </c>
      <c r="D318" s="238">
        <v>251</v>
      </c>
      <c r="E318" s="238">
        <v>509.12599999999998</v>
      </c>
      <c r="F318" s="238">
        <v>849</v>
      </c>
      <c r="G318" s="238">
        <v>432248</v>
      </c>
      <c r="H318" s="238">
        <v>213099</v>
      </c>
      <c r="I318" s="238">
        <v>219149</v>
      </c>
      <c r="J318" s="238">
        <v>59</v>
      </c>
      <c r="K318" s="238" t="s">
        <v>1358</v>
      </c>
      <c r="L318" s="238">
        <v>849</v>
      </c>
    </row>
    <row r="319" spans="1:12">
      <c r="A319" s="237">
        <v>318</v>
      </c>
      <c r="B319" s="237" t="s">
        <v>463</v>
      </c>
      <c r="C319" s="237" t="s">
        <v>3299</v>
      </c>
      <c r="D319" s="238">
        <v>114</v>
      </c>
      <c r="E319" s="238">
        <v>133.59710000000001</v>
      </c>
      <c r="F319" s="238">
        <v>3202</v>
      </c>
      <c r="G319" s="238">
        <v>427778</v>
      </c>
      <c r="H319" s="238">
        <v>365028</v>
      </c>
      <c r="I319" s="238">
        <v>62750</v>
      </c>
      <c r="J319" s="238">
        <v>250</v>
      </c>
      <c r="K319" s="238" t="s">
        <v>1358</v>
      </c>
      <c r="L319" s="238">
        <v>3202</v>
      </c>
    </row>
    <row r="320" spans="1:12">
      <c r="A320" s="237">
        <v>319</v>
      </c>
      <c r="B320" s="237" t="s">
        <v>447</v>
      </c>
      <c r="C320" s="237" t="s">
        <v>3286</v>
      </c>
      <c r="D320" s="238">
        <v>192</v>
      </c>
      <c r="E320" s="238">
        <v>231.33369999999999</v>
      </c>
      <c r="F320" s="238">
        <v>1849</v>
      </c>
      <c r="G320" s="238">
        <v>427736</v>
      </c>
      <c r="H320" s="238">
        <v>355008</v>
      </c>
      <c r="I320" s="238">
        <v>72728</v>
      </c>
      <c r="J320" s="238">
        <v>203</v>
      </c>
      <c r="K320" s="238" t="s">
        <v>1358</v>
      </c>
      <c r="L320" s="238">
        <v>1849</v>
      </c>
    </row>
    <row r="321" spans="1:12">
      <c r="A321" s="237">
        <v>320</v>
      </c>
      <c r="B321" s="237" t="s">
        <v>368</v>
      </c>
      <c r="C321" s="237" t="s">
        <v>3101</v>
      </c>
      <c r="D321" s="238">
        <v>32</v>
      </c>
      <c r="E321" s="238">
        <v>248.83080000000001</v>
      </c>
      <c r="F321" s="238">
        <v>1708</v>
      </c>
      <c r="G321" s="238">
        <v>425003</v>
      </c>
      <c r="H321" s="238">
        <v>54656</v>
      </c>
      <c r="I321" s="238">
        <v>370347</v>
      </c>
      <c r="J321" s="238">
        <v>127</v>
      </c>
      <c r="K321" s="238" t="s">
        <v>1358</v>
      </c>
      <c r="L321" s="238">
        <v>1708</v>
      </c>
    </row>
    <row r="322" spans="1:12">
      <c r="A322" s="237">
        <v>321</v>
      </c>
      <c r="B322" s="237" t="s">
        <v>787</v>
      </c>
      <c r="C322" s="237" t="s">
        <v>3308</v>
      </c>
      <c r="D322" s="238">
        <v>1970</v>
      </c>
      <c r="E322" s="238">
        <v>3717.3894</v>
      </c>
      <c r="F322" s="238">
        <v>113</v>
      </c>
      <c r="G322" s="238">
        <v>420065</v>
      </c>
      <c r="H322" s="238">
        <v>222610</v>
      </c>
      <c r="I322" s="238">
        <v>197455</v>
      </c>
      <c r="J322" s="238">
        <v>21</v>
      </c>
      <c r="K322" s="238" t="s">
        <v>1358</v>
      </c>
      <c r="L322" s="238">
        <v>113</v>
      </c>
    </row>
    <row r="323" spans="1:12">
      <c r="A323" s="237">
        <v>322</v>
      </c>
      <c r="B323" s="237" t="s">
        <v>877</v>
      </c>
      <c r="C323" s="237" t="s">
        <v>3317</v>
      </c>
      <c r="D323" s="238">
        <v>128</v>
      </c>
      <c r="E323" s="238">
        <v>247.98759999999999</v>
      </c>
      <c r="F323" s="238">
        <v>1688</v>
      </c>
      <c r="G323" s="238">
        <v>418603</v>
      </c>
      <c r="H323" s="238">
        <v>216064</v>
      </c>
      <c r="I323" s="238">
        <v>202539</v>
      </c>
      <c r="J323" s="238">
        <v>90</v>
      </c>
      <c r="K323" s="238" t="s">
        <v>1358</v>
      </c>
      <c r="L323" s="238">
        <v>1688</v>
      </c>
    </row>
    <row r="324" spans="1:12">
      <c r="A324" s="237">
        <v>323</v>
      </c>
      <c r="B324" s="237" t="s">
        <v>691</v>
      </c>
      <c r="C324" s="237" t="s">
        <v>3244</v>
      </c>
      <c r="D324" s="238">
        <v>192</v>
      </c>
      <c r="E324" s="238">
        <v>337.69409999999999</v>
      </c>
      <c r="F324" s="238">
        <v>1239</v>
      </c>
      <c r="G324" s="238">
        <v>418403</v>
      </c>
      <c r="H324" s="238">
        <v>237888</v>
      </c>
      <c r="I324" s="238">
        <v>180515</v>
      </c>
      <c r="J324" s="238">
        <v>20</v>
      </c>
      <c r="K324" s="238" t="s">
        <v>1358</v>
      </c>
      <c r="L324" s="238">
        <v>1239</v>
      </c>
    </row>
    <row r="325" spans="1:12">
      <c r="A325" s="237">
        <v>324</v>
      </c>
      <c r="B325" s="237" t="s">
        <v>439</v>
      </c>
      <c r="C325" s="237" t="s">
        <v>3289</v>
      </c>
      <c r="D325" s="238">
        <v>170</v>
      </c>
      <c r="E325" s="238">
        <v>223.94380000000001</v>
      </c>
      <c r="F325" s="238">
        <v>1867</v>
      </c>
      <c r="G325" s="238">
        <v>418103</v>
      </c>
      <c r="H325" s="238">
        <v>317390</v>
      </c>
      <c r="I325" s="238">
        <v>100713</v>
      </c>
      <c r="J325" s="238">
        <v>140</v>
      </c>
      <c r="K325" s="238" t="s">
        <v>1358</v>
      </c>
      <c r="L325" s="238">
        <v>1867</v>
      </c>
    </row>
    <row r="326" spans="1:12">
      <c r="A326" s="237">
        <v>325</v>
      </c>
      <c r="B326" s="237" t="s">
        <v>585</v>
      </c>
      <c r="C326" s="237" t="s">
        <v>3307</v>
      </c>
      <c r="D326" s="238">
        <v>118</v>
      </c>
      <c r="E326" s="238">
        <v>175.51920000000001</v>
      </c>
      <c r="F326" s="238">
        <v>2373</v>
      </c>
      <c r="G326" s="238">
        <v>416507</v>
      </c>
      <c r="H326" s="238">
        <v>280014</v>
      </c>
      <c r="I326" s="238">
        <v>136493</v>
      </c>
      <c r="J326" s="238">
        <v>116</v>
      </c>
      <c r="K326" s="238" t="s">
        <v>1358</v>
      </c>
      <c r="L326" s="238">
        <v>2373</v>
      </c>
    </row>
    <row r="327" spans="1:12">
      <c r="A327" s="237">
        <v>326</v>
      </c>
      <c r="B327" s="237" t="s">
        <v>637</v>
      </c>
      <c r="C327" s="237" t="s">
        <v>3296</v>
      </c>
      <c r="D327" s="238">
        <v>231</v>
      </c>
      <c r="E327" s="238">
        <v>470</v>
      </c>
      <c r="F327" s="238">
        <v>885</v>
      </c>
      <c r="G327" s="238">
        <v>415950</v>
      </c>
      <c r="H327" s="238">
        <v>204435</v>
      </c>
      <c r="I327" s="238">
        <v>211515</v>
      </c>
      <c r="J327" s="238">
        <v>22</v>
      </c>
      <c r="K327" s="238" t="s">
        <v>1358</v>
      </c>
      <c r="L327" s="238">
        <v>885</v>
      </c>
    </row>
    <row r="328" spans="1:12">
      <c r="A328" s="237">
        <v>327</v>
      </c>
      <c r="B328" s="237" t="s">
        <v>3337</v>
      </c>
      <c r="C328" s="237" t="s">
        <v>3338</v>
      </c>
      <c r="D328" s="238">
        <v>645</v>
      </c>
      <c r="E328" s="238">
        <v>1385</v>
      </c>
      <c r="F328" s="238">
        <v>300</v>
      </c>
      <c r="G328" s="238">
        <v>415500</v>
      </c>
      <c r="H328" s="238">
        <v>193500</v>
      </c>
      <c r="I328" s="238">
        <v>222000</v>
      </c>
      <c r="J328" s="238">
        <v>3</v>
      </c>
      <c r="K328" s="238" t="s">
        <v>1358</v>
      </c>
      <c r="L328" s="238">
        <v>300</v>
      </c>
    </row>
    <row r="329" spans="1:12">
      <c r="A329" s="237">
        <v>328</v>
      </c>
      <c r="B329" s="237" t="s">
        <v>462</v>
      </c>
      <c r="C329" s="237" t="s">
        <v>3299</v>
      </c>
      <c r="D329" s="238">
        <v>114</v>
      </c>
      <c r="E329" s="238">
        <v>134.17060000000001</v>
      </c>
      <c r="F329" s="238">
        <v>3077</v>
      </c>
      <c r="G329" s="238">
        <v>412843</v>
      </c>
      <c r="H329" s="238">
        <v>350778</v>
      </c>
      <c r="I329" s="238">
        <v>62065</v>
      </c>
      <c r="J329" s="238">
        <v>193</v>
      </c>
      <c r="K329" s="238" t="s">
        <v>1358</v>
      </c>
      <c r="L329" s="238">
        <v>3077</v>
      </c>
    </row>
    <row r="330" spans="1:12">
      <c r="A330" s="237">
        <v>329</v>
      </c>
      <c r="B330" s="237" t="s">
        <v>348</v>
      </c>
      <c r="C330" s="237" t="s">
        <v>3298</v>
      </c>
      <c r="D330" s="238">
        <v>516</v>
      </c>
      <c r="E330" s="238">
        <v>761.99810000000002</v>
      </c>
      <c r="F330" s="238">
        <v>537</v>
      </c>
      <c r="G330" s="238">
        <v>409193</v>
      </c>
      <c r="H330" s="238">
        <v>277092</v>
      </c>
      <c r="I330" s="238">
        <v>132101</v>
      </c>
      <c r="J330" s="238">
        <v>75</v>
      </c>
      <c r="K330" s="238" t="s">
        <v>1358</v>
      </c>
      <c r="L330" s="238">
        <v>537</v>
      </c>
    </row>
    <row r="331" spans="1:12">
      <c r="A331" s="237">
        <v>330</v>
      </c>
      <c r="B331" s="237" t="s">
        <v>489</v>
      </c>
      <c r="C331" s="237" t="s">
        <v>3314</v>
      </c>
      <c r="D331" s="238">
        <v>265</v>
      </c>
      <c r="E331" s="238">
        <v>565.92909999999995</v>
      </c>
      <c r="F331" s="238">
        <v>719</v>
      </c>
      <c r="G331" s="238">
        <v>406903</v>
      </c>
      <c r="H331" s="238">
        <v>190535</v>
      </c>
      <c r="I331" s="238">
        <v>216368</v>
      </c>
      <c r="J331" s="238">
        <v>83</v>
      </c>
      <c r="K331" s="238" t="s">
        <v>1358</v>
      </c>
      <c r="L331" s="238">
        <v>719</v>
      </c>
    </row>
    <row r="332" spans="1:12">
      <c r="A332" s="237">
        <v>331</v>
      </c>
      <c r="B332" s="237" t="s">
        <v>307</v>
      </c>
      <c r="C332" s="237" t="s">
        <v>3292</v>
      </c>
      <c r="D332" s="238">
        <v>125</v>
      </c>
      <c r="E332" s="238">
        <v>242.90209999999999</v>
      </c>
      <c r="F332" s="238">
        <v>1675</v>
      </c>
      <c r="G332" s="238">
        <v>406861</v>
      </c>
      <c r="H332" s="238">
        <v>209375</v>
      </c>
      <c r="I332" s="238">
        <v>197486</v>
      </c>
      <c r="J332" s="238">
        <v>102</v>
      </c>
      <c r="K332" s="238" t="s">
        <v>1358</v>
      </c>
      <c r="L332" s="238">
        <v>1675</v>
      </c>
    </row>
    <row r="333" spans="1:12">
      <c r="A333" s="237">
        <v>332</v>
      </c>
      <c r="B333" s="237" t="s">
        <v>2997</v>
      </c>
      <c r="C333" s="237" t="s">
        <v>3233</v>
      </c>
      <c r="D333" s="238">
        <v>0</v>
      </c>
      <c r="E333" s="238">
        <v>2110.2127999999998</v>
      </c>
      <c r="F333" s="238">
        <v>188</v>
      </c>
      <c r="G333" s="238">
        <v>396720</v>
      </c>
      <c r="H333" s="238">
        <v>0</v>
      </c>
      <c r="I333" s="238">
        <v>396720</v>
      </c>
      <c r="J333" s="238">
        <v>5</v>
      </c>
      <c r="K333" s="238" t="s">
        <v>1358</v>
      </c>
      <c r="L333" s="238">
        <v>188</v>
      </c>
    </row>
    <row r="334" spans="1:12">
      <c r="A334" s="237">
        <v>333</v>
      </c>
      <c r="B334" s="237" t="s">
        <v>2972</v>
      </c>
      <c r="C334" s="237" t="s">
        <v>3342</v>
      </c>
      <c r="D334" s="238">
        <v>447</v>
      </c>
      <c r="E334" s="238">
        <v>633.10860000000002</v>
      </c>
      <c r="F334" s="238">
        <v>626</v>
      </c>
      <c r="G334" s="238">
        <v>396326</v>
      </c>
      <c r="H334" s="238">
        <v>279822</v>
      </c>
      <c r="I334" s="238">
        <v>116504</v>
      </c>
      <c r="J334" s="238">
        <v>106</v>
      </c>
      <c r="K334" s="238" t="s">
        <v>1358</v>
      </c>
      <c r="L334" s="238">
        <v>626</v>
      </c>
    </row>
    <row r="335" spans="1:12">
      <c r="A335" s="237">
        <v>334</v>
      </c>
      <c r="B335" s="237" t="s">
        <v>871</v>
      </c>
      <c r="C335" s="237" t="s">
        <v>3361</v>
      </c>
      <c r="D335" s="238">
        <v>335</v>
      </c>
      <c r="E335" s="238">
        <v>592.26800000000003</v>
      </c>
      <c r="F335" s="238">
        <v>668</v>
      </c>
      <c r="G335" s="238">
        <v>395635</v>
      </c>
      <c r="H335" s="238">
        <v>223780</v>
      </c>
      <c r="I335" s="238">
        <v>171855</v>
      </c>
      <c r="J335" s="238">
        <v>44</v>
      </c>
      <c r="K335" s="238" t="s">
        <v>1358</v>
      </c>
      <c r="L335" s="238">
        <v>668</v>
      </c>
    </row>
    <row r="336" spans="1:12">
      <c r="A336" s="237">
        <v>335</v>
      </c>
      <c r="B336" s="237" t="s">
        <v>990</v>
      </c>
      <c r="C336" s="237" t="s">
        <v>3148</v>
      </c>
      <c r="D336" s="238">
        <v>428</v>
      </c>
      <c r="E336" s="238">
        <v>780.25599999999997</v>
      </c>
      <c r="F336" s="238">
        <v>500</v>
      </c>
      <c r="G336" s="238">
        <v>390128</v>
      </c>
      <c r="H336" s="238">
        <v>214000</v>
      </c>
      <c r="I336" s="238">
        <v>176128</v>
      </c>
      <c r="J336" s="238">
        <v>121</v>
      </c>
      <c r="K336" s="238" t="s">
        <v>1358</v>
      </c>
      <c r="L336" s="238">
        <v>500</v>
      </c>
    </row>
    <row r="337" spans="1:12">
      <c r="A337" s="237">
        <v>336</v>
      </c>
      <c r="B337" s="237" t="s">
        <v>2942</v>
      </c>
      <c r="C337" s="237" t="s">
        <v>3284</v>
      </c>
      <c r="D337" s="238">
        <v>26000</v>
      </c>
      <c r="E337" s="238">
        <v>32400</v>
      </c>
      <c r="F337" s="238">
        <v>12</v>
      </c>
      <c r="G337" s="238">
        <v>388800</v>
      </c>
      <c r="H337" s="238">
        <v>312000</v>
      </c>
      <c r="I337" s="238">
        <v>76800</v>
      </c>
      <c r="J337" s="238">
        <v>8</v>
      </c>
      <c r="K337" s="238" t="s">
        <v>1358</v>
      </c>
      <c r="L337" s="238">
        <v>12</v>
      </c>
    </row>
    <row r="338" spans="1:12">
      <c r="A338" s="237">
        <v>337</v>
      </c>
      <c r="B338" s="237" t="s">
        <v>724</v>
      </c>
      <c r="C338" s="237" t="s">
        <v>3333</v>
      </c>
      <c r="D338" s="238">
        <v>229</v>
      </c>
      <c r="E338" s="238">
        <v>412.10219999999998</v>
      </c>
      <c r="F338" s="238">
        <v>939</v>
      </c>
      <c r="G338" s="238">
        <v>386964</v>
      </c>
      <c r="H338" s="238">
        <v>215031</v>
      </c>
      <c r="I338" s="238">
        <v>171933</v>
      </c>
      <c r="J338" s="238">
        <v>60</v>
      </c>
      <c r="K338" s="238" t="s">
        <v>1358</v>
      </c>
      <c r="L338" s="238">
        <v>939</v>
      </c>
    </row>
    <row r="339" spans="1:12">
      <c r="A339" s="237">
        <v>338</v>
      </c>
      <c r="B339" s="237" t="s">
        <v>563</v>
      </c>
      <c r="C339" s="237" t="s">
        <v>3261</v>
      </c>
      <c r="D339" s="238">
        <v>114</v>
      </c>
      <c r="E339" s="238">
        <v>298.1157</v>
      </c>
      <c r="F339" s="238">
        <v>1296</v>
      </c>
      <c r="G339" s="238">
        <v>386358</v>
      </c>
      <c r="H339" s="238">
        <v>147744</v>
      </c>
      <c r="I339" s="238">
        <v>238614</v>
      </c>
      <c r="J339" s="238">
        <v>60</v>
      </c>
      <c r="K339" s="238" t="s">
        <v>1358</v>
      </c>
      <c r="L339" s="238">
        <v>1296</v>
      </c>
    </row>
    <row r="340" spans="1:12">
      <c r="A340" s="237">
        <v>339</v>
      </c>
      <c r="B340" s="237">
        <v>414210133</v>
      </c>
      <c r="C340" s="237" t="s">
        <v>3359</v>
      </c>
      <c r="D340" s="238">
        <v>475</v>
      </c>
      <c r="E340" s="238">
        <v>1327</v>
      </c>
      <c r="F340" s="238">
        <v>291</v>
      </c>
      <c r="G340" s="238">
        <v>386157</v>
      </c>
      <c r="H340" s="238">
        <v>138225</v>
      </c>
      <c r="I340" s="238">
        <v>247932</v>
      </c>
      <c r="J340" s="238">
        <v>19</v>
      </c>
      <c r="K340" s="238" t="s">
        <v>1358</v>
      </c>
      <c r="L340" s="238">
        <v>291</v>
      </c>
    </row>
    <row r="341" spans="1:12">
      <c r="A341" s="237">
        <v>340</v>
      </c>
      <c r="B341" s="237" t="s">
        <v>730</v>
      </c>
      <c r="C341" s="237" t="s">
        <v>3322</v>
      </c>
      <c r="D341" s="238">
        <v>86</v>
      </c>
      <c r="E341" s="238">
        <v>192.3751</v>
      </c>
      <c r="F341" s="238">
        <v>1997</v>
      </c>
      <c r="G341" s="238">
        <v>384173</v>
      </c>
      <c r="H341" s="238">
        <v>171742</v>
      </c>
      <c r="I341" s="238">
        <v>212431</v>
      </c>
      <c r="J341" s="238">
        <v>71</v>
      </c>
      <c r="K341" s="238" t="s">
        <v>1358</v>
      </c>
      <c r="L341" s="238">
        <v>1997</v>
      </c>
    </row>
    <row r="342" spans="1:12">
      <c r="A342" s="237">
        <v>341</v>
      </c>
      <c r="B342" s="237" t="s">
        <v>536</v>
      </c>
      <c r="C342" s="237" t="s">
        <v>3373</v>
      </c>
      <c r="D342" s="238">
        <v>616</v>
      </c>
      <c r="E342" s="238">
        <v>1408.3485000000001</v>
      </c>
      <c r="F342" s="238">
        <v>264</v>
      </c>
      <c r="G342" s="238">
        <v>371804</v>
      </c>
      <c r="H342" s="238">
        <v>162624</v>
      </c>
      <c r="I342" s="238">
        <v>209180</v>
      </c>
      <c r="J342" s="238">
        <v>22</v>
      </c>
      <c r="K342" s="238" t="s">
        <v>1358</v>
      </c>
      <c r="L342" s="238">
        <v>264</v>
      </c>
    </row>
    <row r="343" spans="1:12">
      <c r="A343" s="237">
        <v>342</v>
      </c>
      <c r="B343" s="237" t="s">
        <v>710</v>
      </c>
      <c r="C343" s="237" t="s">
        <v>3294</v>
      </c>
      <c r="D343" s="238">
        <v>163</v>
      </c>
      <c r="E343" s="238">
        <v>320.1705</v>
      </c>
      <c r="F343" s="238">
        <v>1161</v>
      </c>
      <c r="G343" s="238">
        <v>371718</v>
      </c>
      <c r="H343" s="238">
        <v>189243</v>
      </c>
      <c r="I343" s="238">
        <v>182475</v>
      </c>
      <c r="J343" s="238">
        <v>85</v>
      </c>
      <c r="K343" s="238" t="s">
        <v>1358</v>
      </c>
      <c r="L343" s="238">
        <v>1161</v>
      </c>
    </row>
    <row r="344" spans="1:12">
      <c r="A344" s="237">
        <v>343</v>
      </c>
      <c r="B344" s="237" t="s">
        <v>835</v>
      </c>
      <c r="C344" s="237" t="s">
        <v>3231</v>
      </c>
      <c r="D344" s="238">
        <v>509</v>
      </c>
      <c r="E344" s="238">
        <v>917.55309999999997</v>
      </c>
      <c r="F344" s="238">
        <v>405</v>
      </c>
      <c r="G344" s="238">
        <v>371609</v>
      </c>
      <c r="H344" s="238">
        <v>206145</v>
      </c>
      <c r="I344" s="238">
        <v>165464</v>
      </c>
      <c r="J344" s="238">
        <v>78</v>
      </c>
      <c r="K344" s="238" t="s">
        <v>1358</v>
      </c>
      <c r="L344" s="238">
        <v>405</v>
      </c>
    </row>
    <row r="345" spans="1:12">
      <c r="A345" s="237">
        <v>344</v>
      </c>
      <c r="B345" s="237" t="s">
        <v>653</v>
      </c>
      <c r="C345" s="237" t="s">
        <v>3227</v>
      </c>
      <c r="D345" s="238">
        <v>128</v>
      </c>
      <c r="E345" s="238">
        <v>364.41770000000002</v>
      </c>
      <c r="F345" s="238">
        <v>1008</v>
      </c>
      <c r="G345" s="238">
        <v>367333</v>
      </c>
      <c r="H345" s="238">
        <v>129024</v>
      </c>
      <c r="I345" s="238">
        <v>238309</v>
      </c>
      <c r="J345" s="238">
        <v>19</v>
      </c>
      <c r="K345" s="238" t="s">
        <v>1358</v>
      </c>
      <c r="L345" s="238">
        <v>1008</v>
      </c>
    </row>
    <row r="346" spans="1:12">
      <c r="A346" s="237">
        <v>345</v>
      </c>
      <c r="B346" s="237" t="s">
        <v>3365</v>
      </c>
      <c r="C346" s="237" t="s">
        <v>3366</v>
      </c>
      <c r="D346" s="238">
        <v>741</v>
      </c>
      <c r="E346" s="238">
        <v>1220</v>
      </c>
      <c r="F346" s="238">
        <v>300</v>
      </c>
      <c r="G346" s="238">
        <v>366000</v>
      </c>
      <c r="H346" s="238">
        <v>222300</v>
      </c>
      <c r="I346" s="238">
        <v>143700</v>
      </c>
      <c r="J346" s="238">
        <v>3</v>
      </c>
      <c r="K346" s="238" t="s">
        <v>1358</v>
      </c>
      <c r="L346" s="238">
        <v>300</v>
      </c>
    </row>
    <row r="347" spans="1:12">
      <c r="A347" s="237">
        <v>346</v>
      </c>
      <c r="B347" s="237" t="s">
        <v>668</v>
      </c>
      <c r="C347" s="237" t="s">
        <v>3311</v>
      </c>
      <c r="D347" s="238">
        <v>97</v>
      </c>
      <c r="E347" s="238">
        <v>181</v>
      </c>
      <c r="F347" s="238">
        <v>2020</v>
      </c>
      <c r="G347" s="238">
        <v>365620</v>
      </c>
      <c r="H347" s="238">
        <v>195940</v>
      </c>
      <c r="I347" s="238">
        <v>169680</v>
      </c>
      <c r="J347" s="238">
        <v>108</v>
      </c>
      <c r="K347" s="238" t="s">
        <v>1358</v>
      </c>
      <c r="L347" s="238">
        <v>2020</v>
      </c>
    </row>
    <row r="348" spans="1:12">
      <c r="A348" s="237">
        <v>347</v>
      </c>
      <c r="B348" s="237" t="s">
        <v>942</v>
      </c>
      <c r="C348" s="237" t="s">
        <v>3048</v>
      </c>
      <c r="D348" s="238">
        <v>453</v>
      </c>
      <c r="E348" s="238">
        <v>968.70479999999998</v>
      </c>
      <c r="F348" s="238">
        <v>376</v>
      </c>
      <c r="G348" s="238">
        <v>364233</v>
      </c>
      <c r="H348" s="238">
        <v>170328</v>
      </c>
      <c r="I348" s="238">
        <v>193905</v>
      </c>
      <c r="J348" s="238">
        <v>66</v>
      </c>
      <c r="K348" s="238" t="s">
        <v>1358</v>
      </c>
      <c r="L348" s="238">
        <v>376</v>
      </c>
    </row>
    <row r="349" spans="1:12">
      <c r="A349" s="237">
        <v>348</v>
      </c>
      <c r="B349" s="237" t="s">
        <v>636</v>
      </c>
      <c r="C349" s="237" t="s">
        <v>3263</v>
      </c>
      <c r="D349" s="238">
        <v>163</v>
      </c>
      <c r="E349" s="238">
        <v>295.07240000000002</v>
      </c>
      <c r="F349" s="238">
        <v>1230</v>
      </c>
      <c r="G349" s="238">
        <v>362939</v>
      </c>
      <c r="H349" s="238">
        <v>200490</v>
      </c>
      <c r="I349" s="238">
        <v>162449</v>
      </c>
      <c r="J349" s="238">
        <v>145</v>
      </c>
      <c r="K349" s="238" t="s">
        <v>1358</v>
      </c>
      <c r="L349" s="238">
        <v>1230</v>
      </c>
    </row>
    <row r="350" spans="1:12">
      <c r="A350" s="237">
        <v>349</v>
      </c>
      <c r="B350" s="237" t="s">
        <v>3351</v>
      </c>
      <c r="C350" s="237" t="s">
        <v>3352</v>
      </c>
      <c r="D350" s="238">
        <v>916</v>
      </c>
      <c r="E350" s="238">
        <v>2030.2485999999999</v>
      </c>
      <c r="F350" s="238">
        <v>177</v>
      </c>
      <c r="G350" s="238">
        <v>359354</v>
      </c>
      <c r="H350" s="238">
        <v>162132</v>
      </c>
      <c r="I350" s="238">
        <v>197222</v>
      </c>
      <c r="J350" s="238">
        <v>61</v>
      </c>
      <c r="K350" s="238" t="s">
        <v>1358</v>
      </c>
      <c r="L350" s="238">
        <v>177</v>
      </c>
    </row>
    <row r="351" spans="1:12">
      <c r="A351" s="237">
        <v>350</v>
      </c>
      <c r="B351" s="237" t="s">
        <v>399</v>
      </c>
      <c r="C351" s="237" t="s">
        <v>3339</v>
      </c>
      <c r="D351" s="238">
        <v>119</v>
      </c>
      <c r="E351" s="238">
        <v>166.3854</v>
      </c>
      <c r="F351" s="238">
        <v>2151</v>
      </c>
      <c r="G351" s="238">
        <v>357895</v>
      </c>
      <c r="H351" s="238">
        <v>255969</v>
      </c>
      <c r="I351" s="238">
        <v>101926</v>
      </c>
      <c r="J351" s="238">
        <v>189</v>
      </c>
      <c r="K351" s="238" t="s">
        <v>1358</v>
      </c>
      <c r="L351" s="238">
        <v>2151</v>
      </c>
    </row>
    <row r="352" spans="1:12">
      <c r="A352" s="237">
        <v>351</v>
      </c>
      <c r="B352" s="237" t="s">
        <v>3767</v>
      </c>
      <c r="C352" s="237" t="s">
        <v>3812</v>
      </c>
      <c r="D352" s="238">
        <v>635</v>
      </c>
      <c r="E352" s="238">
        <v>1224</v>
      </c>
      <c r="F352" s="238">
        <v>288</v>
      </c>
      <c r="G352" s="238">
        <v>352512</v>
      </c>
      <c r="H352" s="238">
        <v>182880</v>
      </c>
      <c r="I352" s="238">
        <v>169632</v>
      </c>
      <c r="J352" s="238">
        <v>4</v>
      </c>
      <c r="K352" s="238" t="s">
        <v>1358</v>
      </c>
      <c r="L352" s="238">
        <v>288</v>
      </c>
    </row>
    <row r="353" spans="1:12">
      <c r="A353" s="237">
        <v>352</v>
      </c>
      <c r="B353" s="237" t="s">
        <v>495</v>
      </c>
      <c r="C353" s="237" t="s">
        <v>3332</v>
      </c>
      <c r="D353" s="238">
        <v>331</v>
      </c>
      <c r="E353" s="238">
        <v>549.02179999999998</v>
      </c>
      <c r="F353" s="238">
        <v>642</v>
      </c>
      <c r="G353" s="238">
        <v>352472</v>
      </c>
      <c r="H353" s="238">
        <v>212502</v>
      </c>
      <c r="I353" s="238">
        <v>139970</v>
      </c>
      <c r="J353" s="238">
        <v>40</v>
      </c>
      <c r="K353" s="238" t="s">
        <v>1358</v>
      </c>
      <c r="L353" s="238">
        <v>642</v>
      </c>
    </row>
    <row r="354" spans="1:12">
      <c r="A354" s="237">
        <v>353</v>
      </c>
      <c r="B354" s="237" t="s">
        <v>692</v>
      </c>
      <c r="C354" s="237" t="s">
        <v>3244</v>
      </c>
      <c r="D354" s="238">
        <v>192</v>
      </c>
      <c r="E354" s="238">
        <v>338.65820000000002</v>
      </c>
      <c r="F354" s="238">
        <v>1021</v>
      </c>
      <c r="G354" s="238">
        <v>345770</v>
      </c>
      <c r="H354" s="238">
        <v>196032</v>
      </c>
      <c r="I354" s="238">
        <v>149738</v>
      </c>
      <c r="J354" s="238">
        <v>18</v>
      </c>
      <c r="K354" s="238" t="s">
        <v>1358</v>
      </c>
      <c r="L354" s="238">
        <v>1021</v>
      </c>
    </row>
    <row r="355" spans="1:12">
      <c r="A355" s="237">
        <v>354</v>
      </c>
      <c r="B355" s="237" t="s">
        <v>1242</v>
      </c>
      <c r="C355" s="237" t="s">
        <v>3259</v>
      </c>
      <c r="D355" s="238">
        <v>275</v>
      </c>
      <c r="E355" s="238">
        <v>344.13470000000001</v>
      </c>
      <c r="F355" s="238">
        <v>980</v>
      </c>
      <c r="G355" s="238">
        <v>337252</v>
      </c>
      <c r="H355" s="238">
        <v>269500</v>
      </c>
      <c r="I355" s="238">
        <v>67752</v>
      </c>
      <c r="J355" s="238">
        <v>59</v>
      </c>
      <c r="K355" s="238" t="s">
        <v>1358</v>
      </c>
      <c r="L355" s="238">
        <v>980</v>
      </c>
    </row>
    <row r="356" spans="1:12">
      <c r="A356" s="237">
        <v>355</v>
      </c>
      <c r="B356" s="237" t="s">
        <v>3251</v>
      </c>
      <c r="C356" s="237" t="s">
        <v>3252</v>
      </c>
      <c r="D356" s="238">
        <v>80</v>
      </c>
      <c r="E356" s="238">
        <v>137</v>
      </c>
      <c r="F356" s="238">
        <v>2446</v>
      </c>
      <c r="G356" s="238">
        <v>335102</v>
      </c>
      <c r="H356" s="238">
        <v>195680</v>
      </c>
      <c r="I356" s="238">
        <v>139422</v>
      </c>
      <c r="J356" s="238">
        <v>6</v>
      </c>
      <c r="K356" s="238" t="s">
        <v>1358</v>
      </c>
      <c r="L356" s="238">
        <v>2446</v>
      </c>
    </row>
    <row r="357" spans="1:12">
      <c r="A357" s="237">
        <v>356</v>
      </c>
      <c r="B357" s="237" t="s">
        <v>394</v>
      </c>
      <c r="C357" s="237" t="s">
        <v>3813</v>
      </c>
      <c r="D357" s="238">
        <v>1520</v>
      </c>
      <c r="E357" s="238">
        <v>2790</v>
      </c>
      <c r="F357" s="238">
        <v>120</v>
      </c>
      <c r="G357" s="238">
        <v>334800</v>
      </c>
      <c r="H357" s="238">
        <v>182400</v>
      </c>
      <c r="I357" s="238">
        <v>152400</v>
      </c>
      <c r="J357" s="238">
        <v>2</v>
      </c>
      <c r="K357" s="238" t="s">
        <v>1358</v>
      </c>
      <c r="L357" s="238">
        <v>120</v>
      </c>
    </row>
    <row r="358" spans="1:12">
      <c r="A358" s="237">
        <v>357</v>
      </c>
      <c r="B358" s="237" t="s">
        <v>2973</v>
      </c>
      <c r="C358" s="237" t="s">
        <v>3326</v>
      </c>
      <c r="D358" s="238">
        <v>517</v>
      </c>
      <c r="E358" s="238">
        <v>927.42380000000003</v>
      </c>
      <c r="F358" s="238">
        <v>361</v>
      </c>
      <c r="G358" s="238">
        <v>334800</v>
      </c>
      <c r="H358" s="238">
        <v>186637</v>
      </c>
      <c r="I358" s="238">
        <v>148163</v>
      </c>
      <c r="J358" s="238">
        <v>6</v>
      </c>
      <c r="K358" s="238" t="s">
        <v>1358</v>
      </c>
      <c r="L358" s="238">
        <v>361</v>
      </c>
    </row>
    <row r="359" spans="1:12">
      <c r="A359" s="237">
        <v>358</v>
      </c>
      <c r="B359" s="237" t="s">
        <v>650</v>
      </c>
      <c r="C359" s="237" t="s">
        <v>3194</v>
      </c>
      <c r="D359" s="238">
        <v>77</v>
      </c>
      <c r="E359" s="238">
        <v>182.5325</v>
      </c>
      <c r="F359" s="238">
        <v>1831</v>
      </c>
      <c r="G359" s="238">
        <v>334217</v>
      </c>
      <c r="H359" s="238">
        <v>140987</v>
      </c>
      <c r="I359" s="238">
        <v>193230</v>
      </c>
      <c r="J359" s="238">
        <v>47</v>
      </c>
      <c r="K359" s="238" t="s">
        <v>1358</v>
      </c>
      <c r="L359" s="238">
        <v>1831</v>
      </c>
    </row>
    <row r="360" spans="1:12">
      <c r="A360" s="237">
        <v>359</v>
      </c>
      <c r="B360" s="237" t="s">
        <v>2825</v>
      </c>
      <c r="C360" s="237" t="s">
        <v>3445</v>
      </c>
      <c r="D360" s="238">
        <v>184</v>
      </c>
      <c r="E360" s="238">
        <v>283.28890000000001</v>
      </c>
      <c r="F360" s="238">
        <v>1177</v>
      </c>
      <c r="G360" s="238">
        <v>333431</v>
      </c>
      <c r="H360" s="238">
        <v>216568</v>
      </c>
      <c r="I360" s="238">
        <v>116863</v>
      </c>
      <c r="J360" s="238">
        <v>125</v>
      </c>
      <c r="K360" s="238" t="s">
        <v>1358</v>
      </c>
      <c r="L360" s="238">
        <v>1177</v>
      </c>
    </row>
    <row r="361" spans="1:12">
      <c r="A361" s="237">
        <v>360</v>
      </c>
      <c r="B361" s="237" t="s">
        <v>450</v>
      </c>
      <c r="C361" s="237" t="s">
        <v>3393</v>
      </c>
      <c r="D361" s="238">
        <v>264</v>
      </c>
      <c r="E361" s="238">
        <v>275.28840000000002</v>
      </c>
      <c r="F361" s="238">
        <v>1203</v>
      </c>
      <c r="G361" s="238">
        <v>331172</v>
      </c>
      <c r="H361" s="238">
        <v>317592</v>
      </c>
      <c r="I361" s="238">
        <v>13580</v>
      </c>
      <c r="J361" s="238">
        <v>109</v>
      </c>
      <c r="K361" s="238" t="s">
        <v>1358</v>
      </c>
      <c r="L361" s="238">
        <v>1203</v>
      </c>
    </row>
    <row r="362" spans="1:12">
      <c r="A362" s="237">
        <v>361</v>
      </c>
      <c r="B362" s="237">
        <v>414210113</v>
      </c>
      <c r="C362" s="237" t="s">
        <v>3329</v>
      </c>
      <c r="D362" s="238">
        <v>466</v>
      </c>
      <c r="E362" s="238">
        <v>929</v>
      </c>
      <c r="F362" s="238">
        <v>356</v>
      </c>
      <c r="G362" s="238">
        <v>330724</v>
      </c>
      <c r="H362" s="238">
        <v>165896</v>
      </c>
      <c r="I362" s="238">
        <v>164828</v>
      </c>
      <c r="J362" s="238">
        <v>16</v>
      </c>
      <c r="K362" s="238" t="s">
        <v>1358</v>
      </c>
      <c r="L362" s="238">
        <v>356</v>
      </c>
    </row>
    <row r="363" spans="1:12">
      <c r="A363" s="237">
        <v>362</v>
      </c>
      <c r="B363" s="237" t="s">
        <v>529</v>
      </c>
      <c r="C363" s="237" t="s">
        <v>3341</v>
      </c>
      <c r="D363" s="238">
        <v>230</v>
      </c>
      <c r="E363" s="238">
        <v>417.31939999999997</v>
      </c>
      <c r="F363" s="238">
        <v>789</v>
      </c>
      <c r="G363" s="238">
        <v>329265</v>
      </c>
      <c r="H363" s="238">
        <v>181470</v>
      </c>
      <c r="I363" s="238">
        <v>147795</v>
      </c>
      <c r="J363" s="238">
        <v>21</v>
      </c>
      <c r="K363" s="238" t="s">
        <v>1358</v>
      </c>
      <c r="L363" s="238">
        <v>789</v>
      </c>
    </row>
    <row r="364" spans="1:12">
      <c r="A364" s="237">
        <v>363</v>
      </c>
      <c r="B364" s="237" t="s">
        <v>2971</v>
      </c>
      <c r="C364" s="237" t="s">
        <v>3301</v>
      </c>
      <c r="D364" s="238">
        <v>445</v>
      </c>
      <c r="E364" s="238">
        <v>1019.9274</v>
      </c>
      <c r="F364" s="238">
        <v>317</v>
      </c>
      <c r="G364" s="238">
        <v>323317</v>
      </c>
      <c r="H364" s="238">
        <v>141065</v>
      </c>
      <c r="I364" s="238">
        <v>182252</v>
      </c>
      <c r="J364" s="238">
        <v>59</v>
      </c>
      <c r="K364" s="238" t="s">
        <v>1358</v>
      </c>
      <c r="L364" s="238">
        <v>317</v>
      </c>
    </row>
    <row r="365" spans="1:12">
      <c r="A365" s="237">
        <v>364</v>
      </c>
      <c r="B365" s="237" t="s">
        <v>643</v>
      </c>
      <c r="C365" s="237" t="s">
        <v>3356</v>
      </c>
      <c r="D365" s="238">
        <v>123</v>
      </c>
      <c r="E365" s="238">
        <v>228.5642</v>
      </c>
      <c r="F365" s="238">
        <v>1409</v>
      </c>
      <c r="G365" s="238">
        <v>322047</v>
      </c>
      <c r="H365" s="238">
        <v>173307</v>
      </c>
      <c r="I365" s="238">
        <v>148740</v>
      </c>
      <c r="J365" s="238">
        <v>83</v>
      </c>
      <c r="K365" s="238" t="s">
        <v>1358</v>
      </c>
      <c r="L365" s="238">
        <v>1409</v>
      </c>
    </row>
    <row r="366" spans="1:12">
      <c r="A366" s="237">
        <v>365</v>
      </c>
      <c r="B366" s="237" t="s">
        <v>808</v>
      </c>
      <c r="C366" s="237" t="s">
        <v>3221</v>
      </c>
      <c r="D366" s="238">
        <v>204</v>
      </c>
      <c r="E366" s="238">
        <v>332.55020000000002</v>
      </c>
      <c r="F366" s="238">
        <v>967</v>
      </c>
      <c r="G366" s="238">
        <v>321576</v>
      </c>
      <c r="H366" s="238">
        <v>197268</v>
      </c>
      <c r="I366" s="238">
        <v>124308</v>
      </c>
      <c r="J366" s="238">
        <v>106</v>
      </c>
      <c r="K366" s="238" t="s">
        <v>1358</v>
      </c>
      <c r="L366" s="238">
        <v>967</v>
      </c>
    </row>
    <row r="367" spans="1:12">
      <c r="A367" s="237">
        <v>366</v>
      </c>
      <c r="B367" s="237" t="s">
        <v>795</v>
      </c>
      <c r="C367" s="237" t="s">
        <v>3347</v>
      </c>
      <c r="D367" s="238">
        <v>140</v>
      </c>
      <c r="E367" s="238">
        <v>233.74549999999999</v>
      </c>
      <c r="F367" s="238">
        <v>1344</v>
      </c>
      <c r="G367" s="238">
        <v>314154</v>
      </c>
      <c r="H367" s="238">
        <v>188160</v>
      </c>
      <c r="I367" s="238">
        <v>125994</v>
      </c>
      <c r="J367" s="238">
        <v>138</v>
      </c>
      <c r="K367" s="238" t="s">
        <v>1358</v>
      </c>
      <c r="L367" s="238">
        <v>1344</v>
      </c>
    </row>
    <row r="368" spans="1:12">
      <c r="A368" s="237">
        <v>367</v>
      </c>
      <c r="B368" s="237" t="s">
        <v>3385</v>
      </c>
      <c r="C368" s="237" t="s">
        <v>3386</v>
      </c>
      <c r="D368" s="238">
        <v>468</v>
      </c>
      <c r="E368" s="238">
        <v>760.12130000000002</v>
      </c>
      <c r="F368" s="238">
        <v>404</v>
      </c>
      <c r="G368" s="238">
        <v>307089</v>
      </c>
      <c r="H368" s="238">
        <v>189072</v>
      </c>
      <c r="I368" s="238">
        <v>118017</v>
      </c>
      <c r="J368" s="238">
        <v>46</v>
      </c>
      <c r="K368" s="238" t="s">
        <v>1358</v>
      </c>
      <c r="L368" s="238">
        <v>404</v>
      </c>
    </row>
    <row r="369" spans="1:12">
      <c r="A369" s="237">
        <v>368</v>
      </c>
      <c r="B369" s="237" t="s">
        <v>512</v>
      </c>
      <c r="C369" s="237" t="s">
        <v>3232</v>
      </c>
      <c r="D369" s="238">
        <v>244</v>
      </c>
      <c r="E369" s="238">
        <v>461.71690000000001</v>
      </c>
      <c r="F369" s="238">
        <v>657</v>
      </c>
      <c r="G369" s="238">
        <v>303348</v>
      </c>
      <c r="H369" s="238">
        <v>160308</v>
      </c>
      <c r="I369" s="238">
        <v>143040</v>
      </c>
      <c r="J369" s="238">
        <v>86</v>
      </c>
      <c r="K369" s="238" t="s">
        <v>1358</v>
      </c>
      <c r="L369" s="238">
        <v>657</v>
      </c>
    </row>
    <row r="370" spans="1:12">
      <c r="A370" s="237">
        <v>369</v>
      </c>
      <c r="B370" s="237" t="s">
        <v>3381</v>
      </c>
      <c r="C370" s="237" t="s">
        <v>3382</v>
      </c>
      <c r="D370" s="238">
        <v>611</v>
      </c>
      <c r="E370" s="238">
        <v>1187.8031000000001</v>
      </c>
      <c r="F370" s="238">
        <v>254</v>
      </c>
      <c r="G370" s="238">
        <v>301702</v>
      </c>
      <c r="H370" s="238">
        <v>155194</v>
      </c>
      <c r="I370" s="238">
        <v>146508</v>
      </c>
      <c r="J370" s="238">
        <v>64</v>
      </c>
      <c r="K370" s="238" t="s">
        <v>1358</v>
      </c>
      <c r="L370" s="238">
        <v>254</v>
      </c>
    </row>
    <row r="371" spans="1:12">
      <c r="A371" s="237">
        <v>370</v>
      </c>
      <c r="B371" s="237" t="s">
        <v>866</v>
      </c>
      <c r="C371" s="237" t="s">
        <v>3131</v>
      </c>
      <c r="D371" s="238">
        <v>659</v>
      </c>
      <c r="E371" s="238">
        <v>576.75139999999999</v>
      </c>
      <c r="F371" s="238">
        <v>523</v>
      </c>
      <c r="G371" s="238">
        <v>301641</v>
      </c>
      <c r="H371" s="238">
        <v>344657</v>
      </c>
      <c r="I371" s="238">
        <v>-43016</v>
      </c>
      <c r="J371" s="238">
        <v>25</v>
      </c>
      <c r="K371" s="238" t="s">
        <v>1358</v>
      </c>
      <c r="L371" s="238">
        <v>523</v>
      </c>
    </row>
    <row r="372" spans="1:12">
      <c r="A372" s="237">
        <v>371</v>
      </c>
      <c r="B372" s="237" t="s">
        <v>847</v>
      </c>
      <c r="C372" s="237" t="s">
        <v>3288</v>
      </c>
      <c r="D372" s="238">
        <v>313</v>
      </c>
      <c r="E372" s="238">
        <v>452.75529999999998</v>
      </c>
      <c r="F372" s="238">
        <v>666</v>
      </c>
      <c r="G372" s="238">
        <v>301535</v>
      </c>
      <c r="H372" s="238">
        <v>208458</v>
      </c>
      <c r="I372" s="238">
        <v>93077</v>
      </c>
      <c r="J372" s="238">
        <v>90</v>
      </c>
      <c r="K372" s="238" t="s">
        <v>1358</v>
      </c>
      <c r="L372" s="238">
        <v>666</v>
      </c>
    </row>
    <row r="373" spans="1:12">
      <c r="A373" s="237">
        <v>372</v>
      </c>
      <c r="B373" s="237">
        <v>414210121</v>
      </c>
      <c r="C373" s="237" t="s">
        <v>3349</v>
      </c>
      <c r="D373" s="238">
        <v>411</v>
      </c>
      <c r="E373" s="238">
        <v>962.17949999999996</v>
      </c>
      <c r="F373" s="238">
        <v>312</v>
      </c>
      <c r="G373" s="238">
        <v>300200</v>
      </c>
      <c r="H373" s="238">
        <v>128232</v>
      </c>
      <c r="I373" s="238">
        <v>171968</v>
      </c>
      <c r="J373" s="238">
        <v>21</v>
      </c>
      <c r="K373" s="238" t="s">
        <v>1358</v>
      </c>
      <c r="L373" s="238">
        <v>312</v>
      </c>
    </row>
    <row r="374" spans="1:12">
      <c r="A374" s="237">
        <v>373</v>
      </c>
      <c r="B374" s="237" t="s">
        <v>609</v>
      </c>
      <c r="C374" s="237" t="s">
        <v>3442</v>
      </c>
      <c r="D374" s="238">
        <v>400</v>
      </c>
      <c r="E374" s="238">
        <v>666.64570000000003</v>
      </c>
      <c r="F374" s="238">
        <v>446</v>
      </c>
      <c r="G374" s="238">
        <v>297324</v>
      </c>
      <c r="H374" s="238">
        <v>178400</v>
      </c>
      <c r="I374" s="238">
        <v>118924</v>
      </c>
      <c r="J374" s="238">
        <v>43</v>
      </c>
      <c r="K374" s="238" t="s">
        <v>1358</v>
      </c>
      <c r="L374" s="238">
        <v>446</v>
      </c>
    </row>
    <row r="375" spans="1:12">
      <c r="A375" s="237">
        <v>374</v>
      </c>
      <c r="B375" s="237" t="s">
        <v>2975</v>
      </c>
      <c r="C375" s="237" t="s">
        <v>3301</v>
      </c>
      <c r="D375" s="238">
        <v>519</v>
      </c>
      <c r="E375" s="238">
        <v>1170.8221000000001</v>
      </c>
      <c r="F375" s="238">
        <v>253</v>
      </c>
      <c r="G375" s="238">
        <v>296218</v>
      </c>
      <c r="H375" s="238">
        <v>131307</v>
      </c>
      <c r="I375" s="238">
        <v>164911</v>
      </c>
      <c r="J375" s="238">
        <v>45</v>
      </c>
      <c r="K375" s="238" t="s">
        <v>1358</v>
      </c>
      <c r="L375" s="238">
        <v>253</v>
      </c>
    </row>
    <row r="376" spans="1:12">
      <c r="A376" s="237">
        <v>375</v>
      </c>
      <c r="B376" s="237" t="s">
        <v>3273</v>
      </c>
      <c r="C376" s="237" t="s">
        <v>3026</v>
      </c>
      <c r="D376" s="238">
        <v>187</v>
      </c>
      <c r="E376" s="238">
        <v>210</v>
      </c>
      <c r="F376" s="238">
        <v>1400</v>
      </c>
      <c r="G376" s="238">
        <v>294000</v>
      </c>
      <c r="H376" s="238">
        <v>261800</v>
      </c>
      <c r="I376" s="238">
        <v>32200</v>
      </c>
      <c r="J376" s="238">
        <v>3</v>
      </c>
      <c r="K376" s="238" t="s">
        <v>1358</v>
      </c>
      <c r="L376" s="238">
        <v>1400</v>
      </c>
    </row>
    <row r="377" spans="1:12">
      <c r="A377" s="237">
        <v>376</v>
      </c>
      <c r="B377" s="237">
        <v>414210101</v>
      </c>
      <c r="C377" s="237" t="s">
        <v>3437</v>
      </c>
      <c r="D377" s="238">
        <v>808</v>
      </c>
      <c r="E377" s="238">
        <v>1788</v>
      </c>
      <c r="F377" s="238">
        <v>164</v>
      </c>
      <c r="G377" s="238">
        <v>293232</v>
      </c>
      <c r="H377" s="238">
        <v>132512</v>
      </c>
      <c r="I377" s="238">
        <v>160720</v>
      </c>
      <c r="J377" s="238">
        <v>8</v>
      </c>
      <c r="K377" s="238" t="s">
        <v>1358</v>
      </c>
      <c r="L377" s="238">
        <v>164</v>
      </c>
    </row>
    <row r="378" spans="1:12">
      <c r="A378" s="237">
        <v>377</v>
      </c>
      <c r="B378" s="237" t="s">
        <v>492</v>
      </c>
      <c r="C378" s="237" t="s">
        <v>3346</v>
      </c>
      <c r="D378" s="238">
        <v>93</v>
      </c>
      <c r="E378" s="238">
        <v>159.68219999999999</v>
      </c>
      <c r="F378" s="238">
        <v>1822</v>
      </c>
      <c r="G378" s="238">
        <v>290941</v>
      </c>
      <c r="H378" s="238">
        <v>169446</v>
      </c>
      <c r="I378" s="238">
        <v>121495</v>
      </c>
      <c r="J378" s="238">
        <v>221</v>
      </c>
      <c r="K378" s="238" t="s">
        <v>1358</v>
      </c>
      <c r="L378" s="238">
        <v>1822</v>
      </c>
    </row>
    <row r="379" spans="1:12">
      <c r="A379" s="237">
        <v>378</v>
      </c>
      <c r="B379" s="237" t="s">
        <v>408</v>
      </c>
      <c r="C379" s="237" t="s">
        <v>3429</v>
      </c>
      <c r="D379" s="238">
        <v>230</v>
      </c>
      <c r="E379" s="238">
        <v>427.58170000000001</v>
      </c>
      <c r="F379" s="238">
        <v>679</v>
      </c>
      <c r="G379" s="238">
        <v>290328</v>
      </c>
      <c r="H379" s="238">
        <v>156170</v>
      </c>
      <c r="I379" s="238">
        <v>134158</v>
      </c>
      <c r="J379" s="238">
        <v>71</v>
      </c>
      <c r="K379" s="238" t="s">
        <v>1358</v>
      </c>
      <c r="L379" s="238">
        <v>679</v>
      </c>
    </row>
    <row r="380" spans="1:12">
      <c r="A380" s="237">
        <v>379</v>
      </c>
      <c r="B380" s="237" t="s">
        <v>3814</v>
      </c>
      <c r="C380" s="237" t="s">
        <v>3815</v>
      </c>
      <c r="D380" s="238">
        <v>618</v>
      </c>
      <c r="E380" s="238">
        <v>1380</v>
      </c>
      <c r="F380" s="238">
        <v>210</v>
      </c>
      <c r="G380" s="238">
        <v>289800</v>
      </c>
      <c r="H380" s="238">
        <v>129780</v>
      </c>
      <c r="I380" s="238">
        <v>160020</v>
      </c>
      <c r="J380" s="238">
        <v>2</v>
      </c>
      <c r="K380" s="238" t="s">
        <v>1358</v>
      </c>
      <c r="L380" s="238">
        <v>210</v>
      </c>
    </row>
    <row r="381" spans="1:12">
      <c r="A381" s="237">
        <v>380</v>
      </c>
      <c r="B381" s="237" t="s">
        <v>513</v>
      </c>
      <c r="C381" s="237" t="s">
        <v>3232</v>
      </c>
      <c r="D381" s="238">
        <v>377</v>
      </c>
      <c r="E381" s="238">
        <v>1167.0201999999999</v>
      </c>
      <c r="F381" s="238">
        <v>247</v>
      </c>
      <c r="G381" s="238">
        <v>288254</v>
      </c>
      <c r="H381" s="238">
        <v>93119</v>
      </c>
      <c r="I381" s="238">
        <v>195135</v>
      </c>
      <c r="J381" s="238">
        <v>80</v>
      </c>
      <c r="K381" s="238" t="s">
        <v>1358</v>
      </c>
      <c r="L381" s="238">
        <v>247</v>
      </c>
    </row>
    <row r="382" spans="1:12">
      <c r="A382" s="237">
        <v>381</v>
      </c>
      <c r="B382" s="237" t="s">
        <v>558</v>
      </c>
      <c r="C382" s="237" t="s">
        <v>3247</v>
      </c>
      <c r="D382" s="238">
        <v>620</v>
      </c>
      <c r="E382" s="238">
        <v>1054.0916</v>
      </c>
      <c r="F382" s="238">
        <v>273</v>
      </c>
      <c r="G382" s="238">
        <v>287767</v>
      </c>
      <c r="H382" s="238">
        <v>169260</v>
      </c>
      <c r="I382" s="238">
        <v>118507</v>
      </c>
      <c r="J382" s="238">
        <v>52</v>
      </c>
      <c r="K382" s="238" t="s">
        <v>1358</v>
      </c>
      <c r="L382" s="238">
        <v>273</v>
      </c>
    </row>
    <row r="383" spans="1:12">
      <c r="A383" s="237">
        <v>382</v>
      </c>
      <c r="B383" s="237" t="s">
        <v>385</v>
      </c>
      <c r="C383" s="237" t="s">
        <v>3383</v>
      </c>
      <c r="D383" s="238">
        <v>1003</v>
      </c>
      <c r="E383" s="238">
        <v>1563.462</v>
      </c>
      <c r="F383" s="238">
        <v>184</v>
      </c>
      <c r="G383" s="238">
        <v>287677</v>
      </c>
      <c r="H383" s="238">
        <v>184552</v>
      </c>
      <c r="I383" s="238">
        <v>103125</v>
      </c>
      <c r="J383" s="238">
        <v>73</v>
      </c>
      <c r="K383" s="238" t="s">
        <v>1358</v>
      </c>
      <c r="L383" s="238">
        <v>184</v>
      </c>
    </row>
    <row r="384" spans="1:12">
      <c r="A384" s="237">
        <v>383</v>
      </c>
      <c r="B384" s="237" t="s">
        <v>486</v>
      </c>
      <c r="C384" s="237" t="s">
        <v>3343</v>
      </c>
      <c r="D384" s="238">
        <v>179</v>
      </c>
      <c r="E384" s="238">
        <v>280.6053</v>
      </c>
      <c r="F384" s="238">
        <v>1021</v>
      </c>
      <c r="G384" s="238">
        <v>286498</v>
      </c>
      <c r="H384" s="238">
        <v>182759</v>
      </c>
      <c r="I384" s="238">
        <v>103739</v>
      </c>
      <c r="J384" s="238">
        <v>41</v>
      </c>
      <c r="K384" s="238" t="s">
        <v>1358</v>
      </c>
      <c r="L384" s="238">
        <v>1021</v>
      </c>
    </row>
    <row r="385" spans="1:12">
      <c r="A385" s="237">
        <v>384</v>
      </c>
      <c r="B385" s="237" t="s">
        <v>413</v>
      </c>
      <c r="C385" s="237" t="s">
        <v>3416</v>
      </c>
      <c r="D385" s="238">
        <v>169</v>
      </c>
      <c r="E385" s="238">
        <v>247.9341</v>
      </c>
      <c r="F385" s="238">
        <v>1154</v>
      </c>
      <c r="G385" s="238">
        <v>286116</v>
      </c>
      <c r="H385" s="238">
        <v>195026</v>
      </c>
      <c r="I385" s="238">
        <v>91090</v>
      </c>
      <c r="J385" s="238">
        <v>118</v>
      </c>
      <c r="K385" s="238" t="s">
        <v>1358</v>
      </c>
      <c r="L385" s="238">
        <v>1154</v>
      </c>
    </row>
    <row r="386" spans="1:12">
      <c r="A386" s="237">
        <v>385</v>
      </c>
      <c r="B386" s="237" t="s">
        <v>769</v>
      </c>
      <c r="C386" s="237" t="s">
        <v>3620</v>
      </c>
      <c r="D386" s="238">
        <v>1487</v>
      </c>
      <c r="E386" s="238">
        <v>1457.8316</v>
      </c>
      <c r="F386" s="238">
        <v>196</v>
      </c>
      <c r="G386" s="238">
        <v>285735</v>
      </c>
      <c r="H386" s="238">
        <v>291452</v>
      </c>
      <c r="I386" s="238">
        <v>-5717</v>
      </c>
      <c r="J386" s="238">
        <v>27</v>
      </c>
      <c r="K386" s="238" t="s">
        <v>1358</v>
      </c>
      <c r="L386" s="238">
        <v>196</v>
      </c>
    </row>
    <row r="387" spans="1:12">
      <c r="A387" s="237">
        <v>386</v>
      </c>
      <c r="B387" s="237" t="s">
        <v>53</v>
      </c>
      <c r="C387" s="237" t="s">
        <v>3287</v>
      </c>
      <c r="D387" s="238">
        <v>472</v>
      </c>
      <c r="E387" s="238">
        <v>513.23990000000003</v>
      </c>
      <c r="F387" s="238">
        <v>546</v>
      </c>
      <c r="G387" s="238">
        <v>280229</v>
      </c>
      <c r="H387" s="238">
        <v>257712</v>
      </c>
      <c r="I387" s="238">
        <v>22517</v>
      </c>
      <c r="J387" s="238">
        <v>23</v>
      </c>
      <c r="K387" s="238" t="s">
        <v>1358</v>
      </c>
      <c r="L387" s="238">
        <v>546</v>
      </c>
    </row>
    <row r="388" spans="1:12">
      <c r="A388" s="237">
        <v>387</v>
      </c>
      <c r="B388" s="237" t="s">
        <v>425</v>
      </c>
      <c r="C388" s="237" t="s">
        <v>3327</v>
      </c>
      <c r="D388" s="238">
        <v>301</v>
      </c>
      <c r="E388" s="238">
        <v>570.56939999999997</v>
      </c>
      <c r="F388" s="238">
        <v>490</v>
      </c>
      <c r="G388" s="238">
        <v>279579</v>
      </c>
      <c r="H388" s="238">
        <v>147490</v>
      </c>
      <c r="I388" s="238">
        <v>132089</v>
      </c>
      <c r="J388" s="238">
        <v>104</v>
      </c>
      <c r="K388" s="238" t="s">
        <v>1358</v>
      </c>
      <c r="L388" s="238">
        <v>490</v>
      </c>
    </row>
    <row r="389" spans="1:12">
      <c r="A389" s="237">
        <v>388</v>
      </c>
      <c r="B389" s="237" t="s">
        <v>2752</v>
      </c>
      <c r="C389" s="237" t="s">
        <v>3355</v>
      </c>
      <c r="D389" s="238">
        <v>210</v>
      </c>
      <c r="E389" s="238">
        <v>253.53899999999999</v>
      </c>
      <c r="F389" s="238">
        <v>1102</v>
      </c>
      <c r="G389" s="238">
        <v>279400</v>
      </c>
      <c r="H389" s="238">
        <v>231420</v>
      </c>
      <c r="I389" s="238">
        <v>47980</v>
      </c>
      <c r="J389" s="238">
        <v>6</v>
      </c>
      <c r="K389" s="238" t="s">
        <v>1358</v>
      </c>
      <c r="L389" s="238">
        <v>1102</v>
      </c>
    </row>
    <row r="390" spans="1:12">
      <c r="A390" s="237">
        <v>389</v>
      </c>
      <c r="B390" s="237" t="s">
        <v>957</v>
      </c>
      <c r="C390" s="237" t="s">
        <v>3348</v>
      </c>
      <c r="D390" s="238">
        <v>476</v>
      </c>
      <c r="E390" s="238">
        <v>918.58920000000001</v>
      </c>
      <c r="F390" s="238">
        <v>297</v>
      </c>
      <c r="G390" s="238">
        <v>272821</v>
      </c>
      <c r="H390" s="238">
        <v>141372</v>
      </c>
      <c r="I390" s="238">
        <v>131449</v>
      </c>
      <c r="J390" s="238">
        <v>115</v>
      </c>
      <c r="K390" s="238" t="s">
        <v>1358</v>
      </c>
      <c r="L390" s="238">
        <v>297</v>
      </c>
    </row>
    <row r="391" spans="1:12">
      <c r="A391" s="237">
        <v>390</v>
      </c>
      <c r="B391" s="237" t="s">
        <v>528</v>
      </c>
      <c r="C391" s="237" t="s">
        <v>3302</v>
      </c>
      <c r="D391" s="238">
        <v>239</v>
      </c>
      <c r="E391" s="238">
        <v>300.07409999999999</v>
      </c>
      <c r="F391" s="238">
        <v>904</v>
      </c>
      <c r="G391" s="238">
        <v>271267</v>
      </c>
      <c r="H391" s="238">
        <v>216056</v>
      </c>
      <c r="I391" s="238">
        <v>55211</v>
      </c>
      <c r="J391" s="238">
        <v>5</v>
      </c>
      <c r="K391" s="238" t="s">
        <v>1358</v>
      </c>
      <c r="L391" s="238">
        <v>904</v>
      </c>
    </row>
    <row r="392" spans="1:12">
      <c r="A392" s="237">
        <v>391</v>
      </c>
      <c r="B392" s="237" t="s">
        <v>525</v>
      </c>
      <c r="C392" s="237" t="s">
        <v>3360</v>
      </c>
      <c r="D392" s="238">
        <v>1460</v>
      </c>
      <c r="E392" s="238">
        <v>2631.0583000000001</v>
      </c>
      <c r="F392" s="238">
        <v>103</v>
      </c>
      <c r="G392" s="238">
        <v>270999</v>
      </c>
      <c r="H392" s="238">
        <v>150380</v>
      </c>
      <c r="I392" s="238">
        <v>120619</v>
      </c>
      <c r="J392" s="238">
        <v>33</v>
      </c>
      <c r="K392" s="238" t="s">
        <v>1358</v>
      </c>
      <c r="L392" s="238">
        <v>103</v>
      </c>
    </row>
    <row r="393" spans="1:12">
      <c r="A393" s="237">
        <v>392</v>
      </c>
      <c r="B393" s="237" t="s">
        <v>672</v>
      </c>
      <c r="C393" s="237" t="s">
        <v>3090</v>
      </c>
      <c r="D393" s="238">
        <v>363</v>
      </c>
      <c r="E393" s="238">
        <v>464.19970000000001</v>
      </c>
      <c r="F393" s="238">
        <v>581</v>
      </c>
      <c r="G393" s="238">
        <v>269700</v>
      </c>
      <c r="H393" s="238">
        <v>210903</v>
      </c>
      <c r="I393" s="238">
        <v>58797</v>
      </c>
      <c r="J393" s="238">
        <v>7</v>
      </c>
      <c r="K393" s="238" t="s">
        <v>1358</v>
      </c>
      <c r="L393" s="238">
        <v>581</v>
      </c>
    </row>
    <row r="394" spans="1:12">
      <c r="A394" s="237">
        <v>393</v>
      </c>
      <c r="B394" s="237" t="s">
        <v>688</v>
      </c>
      <c r="C394" s="237" t="s">
        <v>3302</v>
      </c>
      <c r="D394" s="238">
        <v>344</v>
      </c>
      <c r="E394" s="238">
        <v>671.83839999999998</v>
      </c>
      <c r="F394" s="238">
        <v>396</v>
      </c>
      <c r="G394" s="238">
        <v>266048</v>
      </c>
      <c r="H394" s="238">
        <v>136224</v>
      </c>
      <c r="I394" s="238">
        <v>129824</v>
      </c>
      <c r="J394" s="238">
        <v>21</v>
      </c>
      <c r="K394" s="238" t="s">
        <v>1358</v>
      </c>
      <c r="L394" s="238">
        <v>396</v>
      </c>
    </row>
    <row r="395" spans="1:12">
      <c r="A395" s="237">
        <v>394</v>
      </c>
      <c r="B395" s="237" t="s">
        <v>582</v>
      </c>
      <c r="C395" s="237" t="s">
        <v>3306</v>
      </c>
      <c r="D395" s="238">
        <v>246</v>
      </c>
      <c r="E395" s="238">
        <v>826.16459999999995</v>
      </c>
      <c r="F395" s="238">
        <v>322</v>
      </c>
      <c r="G395" s="238">
        <v>266025</v>
      </c>
      <c r="H395" s="238">
        <v>79212</v>
      </c>
      <c r="I395" s="238">
        <v>186813</v>
      </c>
      <c r="J395" s="238">
        <v>23</v>
      </c>
      <c r="K395" s="238" t="s">
        <v>1358</v>
      </c>
      <c r="L395" s="238">
        <v>322</v>
      </c>
    </row>
    <row r="396" spans="1:12">
      <c r="A396" s="237">
        <v>395</v>
      </c>
      <c r="B396" s="237" t="s">
        <v>1002</v>
      </c>
      <c r="C396" s="237" t="s">
        <v>3082</v>
      </c>
      <c r="D396" s="238">
        <v>524</v>
      </c>
      <c r="E396" s="238">
        <v>463.50439999999998</v>
      </c>
      <c r="F396" s="238">
        <v>565</v>
      </c>
      <c r="G396" s="238">
        <v>261880</v>
      </c>
      <c r="H396" s="238">
        <v>296060</v>
      </c>
      <c r="I396" s="238">
        <v>-34180</v>
      </c>
      <c r="J396" s="238">
        <v>25</v>
      </c>
      <c r="K396" s="238" t="s">
        <v>1358</v>
      </c>
      <c r="L396" s="238">
        <v>565</v>
      </c>
    </row>
    <row r="397" spans="1:12">
      <c r="A397" s="237">
        <v>396</v>
      </c>
      <c r="B397" s="237" t="s">
        <v>479</v>
      </c>
      <c r="C397" s="237" t="s">
        <v>3297</v>
      </c>
      <c r="D397" s="238">
        <v>198</v>
      </c>
      <c r="E397" s="238">
        <v>174.5823</v>
      </c>
      <c r="F397" s="238">
        <v>1489</v>
      </c>
      <c r="G397" s="238">
        <v>259953</v>
      </c>
      <c r="H397" s="238">
        <v>294822</v>
      </c>
      <c r="I397" s="238">
        <v>-34869</v>
      </c>
      <c r="J397" s="238">
        <v>62</v>
      </c>
      <c r="K397" s="238" t="s">
        <v>1358</v>
      </c>
      <c r="L397" s="238">
        <v>1489</v>
      </c>
    </row>
    <row r="398" spans="1:12">
      <c r="A398" s="237">
        <v>397</v>
      </c>
      <c r="B398" s="237" t="s">
        <v>440</v>
      </c>
      <c r="C398" s="237" t="s">
        <v>3353</v>
      </c>
      <c r="D398" s="238">
        <v>174</v>
      </c>
      <c r="E398" s="238">
        <v>218.56100000000001</v>
      </c>
      <c r="F398" s="238">
        <v>1180</v>
      </c>
      <c r="G398" s="238">
        <v>257902</v>
      </c>
      <c r="H398" s="238">
        <v>205320</v>
      </c>
      <c r="I398" s="238">
        <v>52582</v>
      </c>
      <c r="J398" s="238">
        <v>46</v>
      </c>
      <c r="K398" s="238" t="s">
        <v>1358</v>
      </c>
      <c r="L398" s="238">
        <v>1180</v>
      </c>
    </row>
    <row r="399" spans="1:12">
      <c r="A399" s="237">
        <v>398</v>
      </c>
      <c r="B399" s="237" t="s">
        <v>773</v>
      </c>
      <c r="C399" s="237" t="s">
        <v>3318</v>
      </c>
      <c r="D399" s="238">
        <v>946</v>
      </c>
      <c r="E399" s="238">
        <v>881.86509999999998</v>
      </c>
      <c r="F399" s="238">
        <v>289</v>
      </c>
      <c r="G399" s="238">
        <v>254859</v>
      </c>
      <c r="H399" s="238">
        <v>273394</v>
      </c>
      <c r="I399" s="238">
        <v>-18535</v>
      </c>
      <c r="J399" s="238">
        <v>71</v>
      </c>
      <c r="K399" s="238" t="s">
        <v>1358</v>
      </c>
      <c r="L399" s="238">
        <v>289</v>
      </c>
    </row>
    <row r="400" spans="1:12">
      <c r="A400" s="237">
        <v>399</v>
      </c>
      <c r="B400" s="237" t="s">
        <v>349</v>
      </c>
      <c r="C400" s="237" t="s">
        <v>3363</v>
      </c>
      <c r="D400" s="238">
        <v>250</v>
      </c>
      <c r="E400" s="238">
        <v>519.40120000000002</v>
      </c>
      <c r="F400" s="238">
        <v>486</v>
      </c>
      <c r="G400" s="238">
        <v>252429</v>
      </c>
      <c r="H400" s="238">
        <v>121500</v>
      </c>
      <c r="I400" s="238">
        <v>130929</v>
      </c>
      <c r="J400" s="238">
        <v>101</v>
      </c>
      <c r="K400" s="238" t="s">
        <v>1358</v>
      </c>
      <c r="L400" s="238">
        <v>486</v>
      </c>
    </row>
    <row r="401" spans="1:12">
      <c r="A401" s="237">
        <v>400</v>
      </c>
      <c r="B401" s="237" t="s">
        <v>451</v>
      </c>
      <c r="C401" s="237" t="s">
        <v>3350</v>
      </c>
      <c r="D401" s="238">
        <v>187</v>
      </c>
      <c r="E401" s="238">
        <v>225.27969999999999</v>
      </c>
      <c r="F401" s="238">
        <v>1119</v>
      </c>
      <c r="G401" s="238">
        <v>252088</v>
      </c>
      <c r="H401" s="238">
        <v>209253</v>
      </c>
      <c r="I401" s="238">
        <v>42835</v>
      </c>
      <c r="J401" s="238">
        <v>121</v>
      </c>
      <c r="K401" s="238" t="s">
        <v>1358</v>
      </c>
      <c r="L401" s="238">
        <v>1119</v>
      </c>
    </row>
    <row r="402" spans="1:12">
      <c r="A402" s="237">
        <v>401</v>
      </c>
      <c r="B402" s="237" t="s">
        <v>682</v>
      </c>
      <c r="C402" s="237" t="s">
        <v>3362</v>
      </c>
      <c r="D402" s="238">
        <v>314</v>
      </c>
      <c r="E402" s="238">
        <v>527.5933</v>
      </c>
      <c r="F402" s="238">
        <v>477</v>
      </c>
      <c r="G402" s="238">
        <v>251662</v>
      </c>
      <c r="H402" s="238">
        <v>149778</v>
      </c>
      <c r="I402" s="238">
        <v>101884</v>
      </c>
      <c r="J402" s="238">
        <v>71</v>
      </c>
      <c r="K402" s="238" t="s">
        <v>1358</v>
      </c>
      <c r="L402" s="238">
        <v>477</v>
      </c>
    </row>
    <row r="403" spans="1:12">
      <c r="A403" s="237">
        <v>402</v>
      </c>
      <c r="B403" s="237" t="s">
        <v>628</v>
      </c>
      <c r="C403" s="237" t="s">
        <v>3340</v>
      </c>
      <c r="D403" s="238">
        <v>97</v>
      </c>
      <c r="E403" s="238">
        <v>237.1208</v>
      </c>
      <c r="F403" s="238">
        <v>1060</v>
      </c>
      <c r="G403" s="238">
        <v>251348</v>
      </c>
      <c r="H403" s="238">
        <v>102820</v>
      </c>
      <c r="I403" s="238">
        <v>148528</v>
      </c>
      <c r="J403" s="238">
        <v>53</v>
      </c>
      <c r="K403" s="238" t="s">
        <v>1358</v>
      </c>
      <c r="L403" s="238">
        <v>1060</v>
      </c>
    </row>
    <row r="404" spans="1:12">
      <c r="A404" s="237">
        <v>403</v>
      </c>
      <c r="B404" s="237" t="s">
        <v>177</v>
      </c>
      <c r="C404" s="237" t="s">
        <v>3098</v>
      </c>
      <c r="D404" s="238">
        <v>501</v>
      </c>
      <c r="E404" s="238">
        <v>1483.7083</v>
      </c>
      <c r="F404" s="238">
        <v>168</v>
      </c>
      <c r="G404" s="238">
        <v>249263</v>
      </c>
      <c r="H404" s="238">
        <v>84168</v>
      </c>
      <c r="I404" s="238">
        <v>165095</v>
      </c>
      <c r="J404" s="238">
        <v>52</v>
      </c>
      <c r="K404" s="238" t="s">
        <v>1358</v>
      </c>
      <c r="L404" s="238">
        <v>168</v>
      </c>
    </row>
    <row r="405" spans="1:12">
      <c r="A405" s="237">
        <v>404</v>
      </c>
      <c r="B405" s="237" t="s">
        <v>930</v>
      </c>
      <c r="C405" s="237" t="s">
        <v>3246</v>
      </c>
      <c r="D405" s="238">
        <v>467</v>
      </c>
      <c r="E405" s="238">
        <v>765.2826</v>
      </c>
      <c r="F405" s="238">
        <v>322</v>
      </c>
      <c r="G405" s="238">
        <v>246421</v>
      </c>
      <c r="H405" s="238">
        <v>150374</v>
      </c>
      <c r="I405" s="238">
        <v>96047</v>
      </c>
      <c r="J405" s="238">
        <v>75</v>
      </c>
      <c r="K405" s="238" t="s">
        <v>1358</v>
      </c>
      <c r="L405" s="238">
        <v>322</v>
      </c>
    </row>
    <row r="406" spans="1:12">
      <c r="A406" s="237">
        <v>405</v>
      </c>
      <c r="B406" s="237" t="s">
        <v>498</v>
      </c>
      <c r="C406" s="237" t="s">
        <v>3391</v>
      </c>
      <c r="D406" s="238">
        <v>183</v>
      </c>
      <c r="E406" s="238">
        <v>321.67230000000001</v>
      </c>
      <c r="F406" s="238">
        <v>766</v>
      </c>
      <c r="G406" s="238">
        <v>246401</v>
      </c>
      <c r="H406" s="238">
        <v>140178</v>
      </c>
      <c r="I406" s="238">
        <v>106223</v>
      </c>
      <c r="J406" s="238">
        <v>122</v>
      </c>
      <c r="K406" s="238" t="s">
        <v>1358</v>
      </c>
      <c r="L406" s="238">
        <v>766</v>
      </c>
    </row>
    <row r="407" spans="1:12">
      <c r="A407" s="237">
        <v>406</v>
      </c>
      <c r="B407" s="237" t="s">
        <v>965</v>
      </c>
      <c r="C407" s="237" t="s">
        <v>3135</v>
      </c>
      <c r="D407" s="238">
        <v>573</v>
      </c>
      <c r="E407" s="238">
        <v>1172.9327000000001</v>
      </c>
      <c r="F407" s="238">
        <v>208</v>
      </c>
      <c r="G407" s="238">
        <v>243970</v>
      </c>
      <c r="H407" s="238">
        <v>119184</v>
      </c>
      <c r="I407" s="238">
        <v>124786</v>
      </c>
      <c r="J407" s="238">
        <v>52</v>
      </c>
      <c r="K407" s="238" t="s">
        <v>1358</v>
      </c>
      <c r="L407" s="238">
        <v>208</v>
      </c>
    </row>
    <row r="408" spans="1:12">
      <c r="A408" s="237">
        <v>407</v>
      </c>
      <c r="B408" s="237" t="s">
        <v>1023</v>
      </c>
      <c r="C408" s="237" t="s">
        <v>3310</v>
      </c>
      <c r="D408" s="238">
        <v>484</v>
      </c>
      <c r="E408" s="238">
        <v>589.80579999999998</v>
      </c>
      <c r="F408" s="238">
        <v>412</v>
      </c>
      <c r="G408" s="238">
        <v>243000</v>
      </c>
      <c r="H408" s="238">
        <v>199408</v>
      </c>
      <c r="I408" s="238">
        <v>43592</v>
      </c>
      <c r="J408" s="238">
        <v>25</v>
      </c>
      <c r="K408" s="238" t="s">
        <v>1358</v>
      </c>
      <c r="L408" s="238">
        <v>412</v>
      </c>
    </row>
    <row r="409" spans="1:12">
      <c r="A409" s="237">
        <v>408</v>
      </c>
      <c r="B409" s="237" t="s">
        <v>3427</v>
      </c>
      <c r="C409" s="237" t="s">
        <v>3428</v>
      </c>
      <c r="D409" s="238">
        <v>645</v>
      </c>
      <c r="E409" s="238">
        <v>1345</v>
      </c>
      <c r="F409" s="238">
        <v>180</v>
      </c>
      <c r="G409" s="238">
        <v>242100</v>
      </c>
      <c r="H409" s="238">
        <v>116100</v>
      </c>
      <c r="I409" s="238">
        <v>126000</v>
      </c>
      <c r="J409" s="238">
        <v>2</v>
      </c>
      <c r="K409" s="238" t="s">
        <v>1358</v>
      </c>
      <c r="L409" s="238">
        <v>180</v>
      </c>
    </row>
    <row r="410" spans="1:12">
      <c r="A410" s="237">
        <v>409</v>
      </c>
      <c r="B410" s="237" t="s">
        <v>2864</v>
      </c>
      <c r="C410" s="237" t="s">
        <v>3357</v>
      </c>
      <c r="D410" s="238">
        <v>626</v>
      </c>
      <c r="E410" s="238">
        <v>1528.2657999999999</v>
      </c>
      <c r="F410" s="238">
        <v>158</v>
      </c>
      <c r="G410" s="238">
        <v>241466</v>
      </c>
      <c r="H410" s="238">
        <v>98908</v>
      </c>
      <c r="I410" s="238">
        <v>142558</v>
      </c>
      <c r="J410" s="238">
        <v>13</v>
      </c>
      <c r="K410" s="238" t="s">
        <v>1358</v>
      </c>
      <c r="L410" s="238">
        <v>158</v>
      </c>
    </row>
    <row r="411" spans="1:12">
      <c r="A411" s="237">
        <v>410</v>
      </c>
      <c r="B411" s="237" t="s">
        <v>2959</v>
      </c>
      <c r="C411" s="237" t="s">
        <v>3619</v>
      </c>
      <c r="D411" s="238">
        <v>0</v>
      </c>
      <c r="E411" s="238">
        <v>1136.3810000000001</v>
      </c>
      <c r="F411" s="238">
        <v>210</v>
      </c>
      <c r="G411" s="238">
        <v>238640</v>
      </c>
      <c r="H411" s="238">
        <v>0</v>
      </c>
      <c r="I411" s="238">
        <v>238640</v>
      </c>
      <c r="J411" s="238">
        <v>9</v>
      </c>
      <c r="K411" s="238" t="s">
        <v>1358</v>
      </c>
      <c r="L411" s="238">
        <v>210</v>
      </c>
    </row>
    <row r="412" spans="1:12">
      <c r="A412" s="237">
        <v>411</v>
      </c>
      <c r="B412" s="237" t="s">
        <v>3377</v>
      </c>
      <c r="C412" s="237" t="s">
        <v>3378</v>
      </c>
      <c r="D412" s="238">
        <v>124</v>
      </c>
      <c r="E412" s="238">
        <v>280</v>
      </c>
      <c r="F412" s="238">
        <v>850</v>
      </c>
      <c r="G412" s="238">
        <v>238000</v>
      </c>
      <c r="H412" s="238">
        <v>105400</v>
      </c>
      <c r="I412" s="238">
        <v>132600</v>
      </c>
      <c r="J412" s="238">
        <v>43</v>
      </c>
      <c r="K412" s="238" t="s">
        <v>1358</v>
      </c>
      <c r="L412" s="238">
        <v>850</v>
      </c>
    </row>
    <row r="413" spans="1:12">
      <c r="A413" s="237">
        <v>412</v>
      </c>
      <c r="B413" s="237">
        <v>414210111</v>
      </c>
      <c r="C413" s="237" t="s">
        <v>3331</v>
      </c>
      <c r="D413" s="238">
        <v>430</v>
      </c>
      <c r="E413" s="238">
        <v>817</v>
      </c>
      <c r="F413" s="238">
        <v>291</v>
      </c>
      <c r="G413" s="238">
        <v>237747</v>
      </c>
      <c r="H413" s="238">
        <v>125130</v>
      </c>
      <c r="I413" s="238">
        <v>112617</v>
      </c>
      <c r="J413" s="238">
        <v>14</v>
      </c>
      <c r="K413" s="238" t="s">
        <v>1358</v>
      </c>
      <c r="L413" s="238">
        <v>291</v>
      </c>
    </row>
    <row r="414" spans="1:12">
      <c r="A414" s="237">
        <v>413</v>
      </c>
      <c r="B414" s="237" t="s">
        <v>3344</v>
      </c>
      <c r="C414" s="237" t="s">
        <v>3345</v>
      </c>
      <c r="D414" s="238">
        <v>740</v>
      </c>
      <c r="E414" s="238">
        <v>1320</v>
      </c>
      <c r="F414" s="238">
        <v>180</v>
      </c>
      <c r="G414" s="238">
        <v>237600</v>
      </c>
      <c r="H414" s="238">
        <v>133200</v>
      </c>
      <c r="I414" s="238">
        <v>104400</v>
      </c>
      <c r="J414" s="238">
        <v>3</v>
      </c>
      <c r="K414" s="238" t="s">
        <v>1358</v>
      </c>
      <c r="L414" s="238">
        <v>180</v>
      </c>
    </row>
    <row r="415" spans="1:12">
      <c r="A415" s="237">
        <v>414</v>
      </c>
      <c r="B415" s="237" t="s">
        <v>461</v>
      </c>
      <c r="C415" s="237" t="s">
        <v>3299</v>
      </c>
      <c r="D415" s="238">
        <v>114</v>
      </c>
      <c r="E415" s="238">
        <v>132.63480000000001</v>
      </c>
      <c r="F415" s="238">
        <v>1788</v>
      </c>
      <c r="G415" s="238">
        <v>237151</v>
      </c>
      <c r="H415" s="238">
        <v>203832</v>
      </c>
      <c r="I415" s="238">
        <v>33319</v>
      </c>
      <c r="J415" s="238">
        <v>109</v>
      </c>
      <c r="K415" s="238" t="s">
        <v>1358</v>
      </c>
      <c r="L415" s="238">
        <v>1788</v>
      </c>
    </row>
    <row r="416" spans="1:12">
      <c r="A416" s="237">
        <v>415</v>
      </c>
      <c r="B416" s="237" t="s">
        <v>3320</v>
      </c>
      <c r="C416" s="237" t="s">
        <v>3321</v>
      </c>
      <c r="D416" s="238">
        <v>419</v>
      </c>
      <c r="E416" s="238">
        <v>785</v>
      </c>
      <c r="F416" s="238">
        <v>300</v>
      </c>
      <c r="G416" s="238">
        <v>235500</v>
      </c>
      <c r="H416" s="238">
        <v>125700</v>
      </c>
      <c r="I416" s="238">
        <v>109800</v>
      </c>
      <c r="J416" s="238">
        <v>7</v>
      </c>
      <c r="K416" s="238" t="s">
        <v>1358</v>
      </c>
      <c r="L416" s="238">
        <v>300</v>
      </c>
    </row>
    <row r="417" spans="1:12">
      <c r="A417" s="237">
        <v>416</v>
      </c>
      <c r="B417" s="237" t="s">
        <v>414</v>
      </c>
      <c r="C417" s="237" t="s">
        <v>3372</v>
      </c>
      <c r="D417" s="238">
        <v>317</v>
      </c>
      <c r="E417" s="238">
        <v>456.87450000000001</v>
      </c>
      <c r="F417" s="238">
        <v>502</v>
      </c>
      <c r="G417" s="238">
        <v>229351</v>
      </c>
      <c r="H417" s="238">
        <v>159134</v>
      </c>
      <c r="I417" s="238">
        <v>70217</v>
      </c>
      <c r="J417" s="238">
        <v>86</v>
      </c>
      <c r="K417" s="238" t="s">
        <v>1358</v>
      </c>
      <c r="L417" s="238">
        <v>502</v>
      </c>
    </row>
    <row r="418" spans="1:12">
      <c r="A418" s="237">
        <v>417</v>
      </c>
      <c r="B418" s="237" t="s">
        <v>665</v>
      </c>
      <c r="C418" s="237" t="s">
        <v>3431</v>
      </c>
      <c r="D418" s="238">
        <v>630</v>
      </c>
      <c r="E418" s="238">
        <v>1071.1215</v>
      </c>
      <c r="F418" s="238">
        <v>214</v>
      </c>
      <c r="G418" s="238">
        <v>229220</v>
      </c>
      <c r="H418" s="238">
        <v>134820</v>
      </c>
      <c r="I418" s="238">
        <v>94400</v>
      </c>
      <c r="J418" s="238">
        <v>29</v>
      </c>
      <c r="K418" s="238" t="s">
        <v>1358</v>
      </c>
      <c r="L418" s="238">
        <v>214</v>
      </c>
    </row>
    <row r="419" spans="1:12">
      <c r="A419" s="237">
        <v>418</v>
      </c>
      <c r="B419" s="237" t="s">
        <v>947</v>
      </c>
      <c r="C419" s="237" t="s">
        <v>3438</v>
      </c>
      <c r="D419" s="238">
        <v>242</v>
      </c>
      <c r="E419" s="238">
        <v>336.33229999999998</v>
      </c>
      <c r="F419" s="238">
        <v>677</v>
      </c>
      <c r="G419" s="238">
        <v>227697</v>
      </c>
      <c r="H419" s="238">
        <v>163834</v>
      </c>
      <c r="I419" s="238">
        <v>63863</v>
      </c>
      <c r="J419" s="238">
        <v>111</v>
      </c>
      <c r="K419" s="238" t="s">
        <v>1358</v>
      </c>
      <c r="L419" s="238">
        <v>677</v>
      </c>
    </row>
    <row r="420" spans="1:12">
      <c r="A420" s="237">
        <v>419</v>
      </c>
      <c r="B420" s="237" t="s">
        <v>387</v>
      </c>
      <c r="C420" s="237" t="s">
        <v>3443</v>
      </c>
      <c r="D420" s="238">
        <v>1206</v>
      </c>
      <c r="E420" s="238">
        <v>2362.9167000000002</v>
      </c>
      <c r="F420" s="238">
        <v>96</v>
      </c>
      <c r="G420" s="238">
        <v>226840</v>
      </c>
      <c r="H420" s="238">
        <v>115776</v>
      </c>
      <c r="I420" s="238">
        <v>111064</v>
      </c>
      <c r="J420" s="238">
        <v>22</v>
      </c>
      <c r="K420" s="238" t="s">
        <v>1358</v>
      </c>
      <c r="L420" s="238">
        <v>96</v>
      </c>
    </row>
    <row r="421" spans="1:12">
      <c r="A421" s="237">
        <v>420</v>
      </c>
      <c r="B421" s="237" t="s">
        <v>1005</v>
      </c>
      <c r="C421" s="237" t="s">
        <v>3389</v>
      </c>
      <c r="D421" s="238">
        <v>504</v>
      </c>
      <c r="E421" s="238">
        <v>1180.5260000000001</v>
      </c>
      <c r="F421" s="238">
        <v>192</v>
      </c>
      <c r="G421" s="238">
        <v>226661</v>
      </c>
      <c r="H421" s="238">
        <v>96768</v>
      </c>
      <c r="I421" s="238">
        <v>129893</v>
      </c>
      <c r="J421" s="238">
        <v>24</v>
      </c>
      <c r="K421" s="238" t="s">
        <v>1358</v>
      </c>
      <c r="L421" s="238">
        <v>192</v>
      </c>
    </row>
    <row r="422" spans="1:12">
      <c r="A422" s="237">
        <v>421</v>
      </c>
      <c r="B422" s="237" t="s">
        <v>907</v>
      </c>
      <c r="C422" s="237" t="s">
        <v>3371</v>
      </c>
      <c r="D422" s="238">
        <v>419</v>
      </c>
      <c r="E422" s="238">
        <v>632.34079999999994</v>
      </c>
      <c r="F422" s="238">
        <v>358</v>
      </c>
      <c r="G422" s="238">
        <v>226378</v>
      </c>
      <c r="H422" s="238">
        <v>150002</v>
      </c>
      <c r="I422" s="238">
        <v>76376</v>
      </c>
      <c r="J422" s="238">
        <v>84</v>
      </c>
      <c r="K422" s="238" t="s">
        <v>1358</v>
      </c>
      <c r="L422" s="238">
        <v>358</v>
      </c>
    </row>
    <row r="423" spans="1:12">
      <c r="A423" s="237">
        <v>422</v>
      </c>
      <c r="B423" s="237" t="s">
        <v>578</v>
      </c>
      <c r="C423" s="237" t="s">
        <v>3414</v>
      </c>
      <c r="D423" s="238">
        <v>536</v>
      </c>
      <c r="E423" s="238">
        <v>808.56989999999996</v>
      </c>
      <c r="F423" s="238">
        <v>279</v>
      </c>
      <c r="G423" s="238">
        <v>225591</v>
      </c>
      <c r="H423" s="238">
        <v>149544</v>
      </c>
      <c r="I423" s="238">
        <v>76047</v>
      </c>
      <c r="J423" s="238">
        <v>43</v>
      </c>
      <c r="K423" s="238" t="s">
        <v>1358</v>
      </c>
      <c r="L423" s="238">
        <v>279</v>
      </c>
    </row>
    <row r="424" spans="1:12">
      <c r="A424" s="237">
        <v>423</v>
      </c>
      <c r="B424" s="237" t="s">
        <v>3742</v>
      </c>
      <c r="C424" s="237" t="s">
        <v>3816</v>
      </c>
      <c r="D424" s="238">
        <v>94</v>
      </c>
      <c r="E424" s="238">
        <v>225</v>
      </c>
      <c r="F424" s="238">
        <v>1000</v>
      </c>
      <c r="G424" s="238">
        <v>225000</v>
      </c>
      <c r="H424" s="238">
        <v>94000</v>
      </c>
      <c r="I424" s="238">
        <v>131000</v>
      </c>
      <c r="J424" s="238">
        <v>1</v>
      </c>
      <c r="K424" s="238" t="s">
        <v>1358</v>
      </c>
      <c r="L424" s="238">
        <v>1000</v>
      </c>
    </row>
    <row r="425" spans="1:12">
      <c r="A425" s="237">
        <v>424</v>
      </c>
      <c r="B425" s="237" t="s">
        <v>3403</v>
      </c>
      <c r="C425" s="237" t="s">
        <v>3404</v>
      </c>
      <c r="D425" s="238">
        <v>387</v>
      </c>
      <c r="E425" s="238">
        <v>680</v>
      </c>
      <c r="F425" s="238">
        <v>330</v>
      </c>
      <c r="G425" s="238">
        <v>224400</v>
      </c>
      <c r="H425" s="238">
        <v>127710</v>
      </c>
      <c r="I425" s="238">
        <v>96690</v>
      </c>
      <c r="J425" s="238">
        <v>4</v>
      </c>
      <c r="K425" s="238" t="s">
        <v>1358</v>
      </c>
      <c r="L425" s="238">
        <v>330</v>
      </c>
    </row>
    <row r="426" spans="1:12">
      <c r="A426" s="237">
        <v>425</v>
      </c>
      <c r="B426" s="237" t="s">
        <v>911</v>
      </c>
      <c r="C426" s="237" t="s">
        <v>3407</v>
      </c>
      <c r="D426" s="238">
        <v>986</v>
      </c>
      <c r="E426" s="238">
        <v>1596.9928</v>
      </c>
      <c r="F426" s="238">
        <v>139</v>
      </c>
      <c r="G426" s="238">
        <v>221982</v>
      </c>
      <c r="H426" s="238">
        <v>137054</v>
      </c>
      <c r="I426" s="238">
        <v>84928</v>
      </c>
      <c r="J426" s="238">
        <v>36</v>
      </c>
      <c r="K426" s="238" t="s">
        <v>1358</v>
      </c>
      <c r="L426" s="238">
        <v>139</v>
      </c>
    </row>
    <row r="427" spans="1:12">
      <c r="A427" s="237">
        <v>426</v>
      </c>
      <c r="B427" s="237" t="s">
        <v>775</v>
      </c>
      <c r="C427" s="237" t="s">
        <v>3279</v>
      </c>
      <c r="D427" s="238">
        <v>1516</v>
      </c>
      <c r="E427" s="238">
        <v>3363.2727</v>
      </c>
      <c r="F427" s="238">
        <v>66</v>
      </c>
      <c r="G427" s="238">
        <v>221976</v>
      </c>
      <c r="H427" s="238">
        <v>100056</v>
      </c>
      <c r="I427" s="238">
        <v>121920</v>
      </c>
      <c r="J427" s="238">
        <v>34</v>
      </c>
      <c r="K427" s="238" t="s">
        <v>1358</v>
      </c>
      <c r="L427" s="238">
        <v>66</v>
      </c>
    </row>
    <row r="428" spans="1:12">
      <c r="A428" s="237">
        <v>427</v>
      </c>
      <c r="B428" s="237" t="s">
        <v>595</v>
      </c>
      <c r="C428" s="237" t="s">
        <v>3644</v>
      </c>
      <c r="D428" s="238">
        <v>371</v>
      </c>
      <c r="E428" s="238">
        <v>511.10599999999999</v>
      </c>
      <c r="F428" s="238">
        <v>434</v>
      </c>
      <c r="G428" s="238">
        <v>221820</v>
      </c>
      <c r="H428" s="238">
        <v>161014</v>
      </c>
      <c r="I428" s="238">
        <v>60806</v>
      </c>
      <c r="J428" s="238">
        <v>8</v>
      </c>
      <c r="K428" s="238" t="s">
        <v>1358</v>
      </c>
      <c r="L428" s="238">
        <v>434</v>
      </c>
    </row>
    <row r="429" spans="1:12">
      <c r="A429" s="237">
        <v>428</v>
      </c>
      <c r="B429" s="237" t="s">
        <v>332</v>
      </c>
      <c r="C429" s="237" t="s">
        <v>3313</v>
      </c>
      <c r="D429" s="238">
        <v>105</v>
      </c>
      <c r="E429" s="238">
        <v>412.02249999999998</v>
      </c>
      <c r="F429" s="238">
        <v>533</v>
      </c>
      <c r="G429" s="238">
        <v>219608</v>
      </c>
      <c r="H429" s="238">
        <v>55965</v>
      </c>
      <c r="I429" s="238">
        <v>163643</v>
      </c>
      <c r="J429" s="238">
        <v>37</v>
      </c>
      <c r="K429" s="238" t="s">
        <v>1358</v>
      </c>
      <c r="L429" s="238">
        <v>533</v>
      </c>
    </row>
    <row r="430" spans="1:12">
      <c r="A430" s="237">
        <v>429</v>
      </c>
      <c r="B430" s="237" t="s">
        <v>915</v>
      </c>
      <c r="C430" s="237" t="s">
        <v>3312</v>
      </c>
      <c r="D430" s="238">
        <v>195</v>
      </c>
      <c r="E430" s="238">
        <v>308.07369999999997</v>
      </c>
      <c r="F430" s="238">
        <v>706</v>
      </c>
      <c r="G430" s="238">
        <v>217500</v>
      </c>
      <c r="H430" s="238">
        <v>137670</v>
      </c>
      <c r="I430" s="238">
        <v>79830</v>
      </c>
      <c r="J430" s="238">
        <v>42</v>
      </c>
      <c r="K430" s="238" t="s">
        <v>1358</v>
      </c>
      <c r="L430" s="238">
        <v>706</v>
      </c>
    </row>
    <row r="431" spans="1:12">
      <c r="A431" s="237">
        <v>430</v>
      </c>
      <c r="B431" s="237" t="s">
        <v>849</v>
      </c>
      <c r="C431" s="237" t="s">
        <v>3300</v>
      </c>
      <c r="D431" s="238">
        <v>226</v>
      </c>
      <c r="E431" s="238">
        <v>348.74799999999999</v>
      </c>
      <c r="F431" s="238">
        <v>615</v>
      </c>
      <c r="G431" s="238">
        <v>214480</v>
      </c>
      <c r="H431" s="238">
        <v>138990</v>
      </c>
      <c r="I431" s="238">
        <v>75490</v>
      </c>
      <c r="J431" s="238">
        <v>108</v>
      </c>
      <c r="K431" s="238" t="s">
        <v>1358</v>
      </c>
      <c r="L431" s="238">
        <v>615</v>
      </c>
    </row>
    <row r="432" spans="1:12">
      <c r="A432" s="237">
        <v>431</v>
      </c>
      <c r="B432" s="237" t="s">
        <v>678</v>
      </c>
      <c r="C432" s="237" t="s">
        <v>3380</v>
      </c>
      <c r="D432" s="238">
        <v>99</v>
      </c>
      <c r="E432" s="238">
        <v>249.38159999999999</v>
      </c>
      <c r="F432" s="238">
        <v>857</v>
      </c>
      <c r="G432" s="238">
        <v>213720</v>
      </c>
      <c r="H432" s="238">
        <v>84843</v>
      </c>
      <c r="I432" s="238">
        <v>128877</v>
      </c>
      <c r="J432" s="238">
        <v>67</v>
      </c>
      <c r="K432" s="238" t="s">
        <v>1358</v>
      </c>
      <c r="L432" s="238">
        <v>857</v>
      </c>
    </row>
    <row r="433" spans="1:12">
      <c r="A433" s="237">
        <v>432</v>
      </c>
      <c r="B433" s="237" t="s">
        <v>1027</v>
      </c>
      <c r="C433" s="237" t="s">
        <v>3369</v>
      </c>
      <c r="D433" s="238">
        <v>583</v>
      </c>
      <c r="E433" s="238">
        <v>605.41309999999999</v>
      </c>
      <c r="F433" s="238">
        <v>351</v>
      </c>
      <c r="G433" s="238">
        <v>212500</v>
      </c>
      <c r="H433" s="238">
        <v>204633</v>
      </c>
      <c r="I433" s="238">
        <v>7867</v>
      </c>
      <c r="J433" s="238">
        <v>5</v>
      </c>
      <c r="K433" s="238" t="s">
        <v>1358</v>
      </c>
      <c r="L433" s="238">
        <v>351</v>
      </c>
    </row>
    <row r="434" spans="1:12">
      <c r="A434" s="237">
        <v>433</v>
      </c>
      <c r="B434" s="237" t="s">
        <v>761</v>
      </c>
      <c r="C434" s="237" t="s">
        <v>3387</v>
      </c>
      <c r="D434" s="238">
        <v>90</v>
      </c>
      <c r="E434" s="238">
        <v>126.99339999999999</v>
      </c>
      <c r="F434" s="238">
        <v>1668</v>
      </c>
      <c r="G434" s="238">
        <v>211825</v>
      </c>
      <c r="H434" s="238">
        <v>150120</v>
      </c>
      <c r="I434" s="238">
        <v>61705</v>
      </c>
      <c r="J434" s="238">
        <v>71</v>
      </c>
      <c r="K434" s="238" t="s">
        <v>1358</v>
      </c>
      <c r="L434" s="238">
        <v>1668</v>
      </c>
    </row>
    <row r="435" spans="1:12">
      <c r="A435" s="237">
        <v>434</v>
      </c>
      <c r="B435" s="237" t="s">
        <v>2986</v>
      </c>
      <c r="C435" s="237" t="s">
        <v>3165</v>
      </c>
      <c r="D435" s="238">
        <v>517</v>
      </c>
      <c r="E435" s="238">
        <v>1027.3529000000001</v>
      </c>
      <c r="F435" s="238">
        <v>204</v>
      </c>
      <c r="G435" s="238">
        <v>209580</v>
      </c>
      <c r="H435" s="238">
        <v>105468</v>
      </c>
      <c r="I435" s="238">
        <v>104112</v>
      </c>
      <c r="J435" s="238">
        <v>24</v>
      </c>
      <c r="K435" s="238" t="s">
        <v>1358</v>
      </c>
      <c r="L435" s="238">
        <v>204</v>
      </c>
    </row>
    <row r="436" spans="1:12">
      <c r="A436" s="237">
        <v>435</v>
      </c>
      <c r="B436" s="237" t="s">
        <v>629</v>
      </c>
      <c r="C436" s="237" t="s">
        <v>3267</v>
      </c>
      <c r="D436" s="238">
        <v>205</v>
      </c>
      <c r="E436" s="238">
        <v>252.8707</v>
      </c>
      <c r="F436" s="238">
        <v>820</v>
      </c>
      <c r="G436" s="238">
        <v>207354</v>
      </c>
      <c r="H436" s="238">
        <v>168100</v>
      </c>
      <c r="I436" s="238">
        <v>39254</v>
      </c>
      <c r="J436" s="238">
        <v>76</v>
      </c>
      <c r="K436" s="238" t="s">
        <v>1358</v>
      </c>
      <c r="L436" s="238">
        <v>820</v>
      </c>
    </row>
    <row r="437" spans="1:12">
      <c r="A437" s="237">
        <v>436</v>
      </c>
      <c r="B437" s="237" t="s">
        <v>501</v>
      </c>
      <c r="C437" s="237" t="s">
        <v>3390</v>
      </c>
      <c r="D437" s="238">
        <v>105</v>
      </c>
      <c r="E437" s="238">
        <v>184.2551</v>
      </c>
      <c r="F437" s="238">
        <v>1117</v>
      </c>
      <c r="G437" s="238">
        <v>205813</v>
      </c>
      <c r="H437" s="238">
        <v>117285</v>
      </c>
      <c r="I437" s="238">
        <v>88528</v>
      </c>
      <c r="J437" s="238">
        <v>136</v>
      </c>
      <c r="K437" s="238" t="s">
        <v>1358</v>
      </c>
      <c r="L437" s="238">
        <v>1117</v>
      </c>
    </row>
    <row r="438" spans="1:12">
      <c r="A438" s="237">
        <v>437</v>
      </c>
      <c r="B438" s="237" t="s">
        <v>894</v>
      </c>
      <c r="C438" s="237" t="s">
        <v>3309</v>
      </c>
      <c r="D438" s="238">
        <v>251</v>
      </c>
      <c r="E438" s="238">
        <v>514.10310000000004</v>
      </c>
      <c r="F438" s="238">
        <v>388</v>
      </c>
      <c r="G438" s="238">
        <v>199472</v>
      </c>
      <c r="H438" s="238">
        <v>97388</v>
      </c>
      <c r="I438" s="238">
        <v>102084</v>
      </c>
      <c r="J438" s="238">
        <v>96</v>
      </c>
      <c r="K438" s="238" t="s">
        <v>1358</v>
      </c>
      <c r="L438" s="238">
        <v>388</v>
      </c>
    </row>
    <row r="439" spans="1:12">
      <c r="A439" s="237">
        <v>438</v>
      </c>
      <c r="B439" s="237" t="s">
        <v>3315</v>
      </c>
      <c r="C439" s="237" t="s">
        <v>3316</v>
      </c>
      <c r="D439" s="238">
        <v>1995</v>
      </c>
      <c r="E439" s="238">
        <v>3650</v>
      </c>
      <c r="F439" s="238">
        <v>54</v>
      </c>
      <c r="G439" s="238">
        <v>197100</v>
      </c>
      <c r="H439" s="238">
        <v>107730</v>
      </c>
      <c r="I439" s="238">
        <v>89370</v>
      </c>
      <c r="J439" s="238">
        <v>5</v>
      </c>
      <c r="K439" s="238" t="s">
        <v>1358</v>
      </c>
      <c r="L439" s="238">
        <v>54</v>
      </c>
    </row>
    <row r="440" spans="1:12">
      <c r="A440" s="237">
        <v>439</v>
      </c>
      <c r="B440" s="237" t="s">
        <v>1021</v>
      </c>
      <c r="C440" s="237" t="s">
        <v>3319</v>
      </c>
      <c r="D440" s="238">
        <v>191</v>
      </c>
      <c r="E440" s="238">
        <v>176.15110000000001</v>
      </c>
      <c r="F440" s="238">
        <v>1112</v>
      </c>
      <c r="G440" s="238">
        <v>195880</v>
      </c>
      <c r="H440" s="238">
        <v>212392</v>
      </c>
      <c r="I440" s="238">
        <v>-16512</v>
      </c>
      <c r="J440" s="238">
        <v>5</v>
      </c>
      <c r="K440" s="238" t="s">
        <v>1358</v>
      </c>
      <c r="L440" s="238">
        <v>1112</v>
      </c>
    </row>
    <row r="441" spans="1:12">
      <c r="A441" s="237">
        <v>440</v>
      </c>
      <c r="B441" s="237" t="s">
        <v>890</v>
      </c>
      <c r="C441" s="237" t="s">
        <v>3374</v>
      </c>
      <c r="D441" s="238">
        <v>191</v>
      </c>
      <c r="E441" s="238">
        <v>310.56599999999997</v>
      </c>
      <c r="F441" s="238">
        <v>629</v>
      </c>
      <c r="G441" s="238">
        <v>195346</v>
      </c>
      <c r="H441" s="238">
        <v>120139</v>
      </c>
      <c r="I441" s="238">
        <v>75207</v>
      </c>
      <c r="J441" s="238">
        <v>54</v>
      </c>
      <c r="K441" s="238" t="s">
        <v>1358</v>
      </c>
      <c r="L441" s="238">
        <v>629</v>
      </c>
    </row>
    <row r="442" spans="1:12">
      <c r="A442" s="237">
        <v>441</v>
      </c>
      <c r="B442" s="237" t="s">
        <v>2984</v>
      </c>
      <c r="C442" s="237" t="s">
        <v>3441</v>
      </c>
      <c r="D442" s="238">
        <v>612</v>
      </c>
      <c r="E442" s="238">
        <v>880</v>
      </c>
      <c r="F442" s="238">
        <v>221</v>
      </c>
      <c r="G442" s="238">
        <v>194480</v>
      </c>
      <c r="H442" s="238">
        <v>135252</v>
      </c>
      <c r="I442" s="238">
        <v>59228</v>
      </c>
      <c r="J442" s="238">
        <v>24</v>
      </c>
      <c r="K442" s="238" t="s">
        <v>1358</v>
      </c>
      <c r="L442" s="238">
        <v>221</v>
      </c>
    </row>
    <row r="443" spans="1:12">
      <c r="A443" s="237">
        <v>442</v>
      </c>
      <c r="B443" s="237" t="s">
        <v>2992</v>
      </c>
      <c r="C443" s="237" t="s">
        <v>3727</v>
      </c>
      <c r="D443" s="238">
        <v>380</v>
      </c>
      <c r="E443" s="238">
        <v>598.1481</v>
      </c>
      <c r="F443" s="238">
        <v>324</v>
      </c>
      <c r="G443" s="238">
        <v>193800</v>
      </c>
      <c r="H443" s="238">
        <v>123120</v>
      </c>
      <c r="I443" s="238">
        <v>70680</v>
      </c>
      <c r="J443" s="238">
        <v>13</v>
      </c>
      <c r="K443" s="238" t="s">
        <v>1358</v>
      </c>
      <c r="L443" s="238">
        <v>324</v>
      </c>
    </row>
    <row r="444" spans="1:12">
      <c r="A444" s="237">
        <v>443</v>
      </c>
      <c r="B444" s="237" t="s">
        <v>939</v>
      </c>
      <c r="C444" s="237" t="s">
        <v>3155</v>
      </c>
      <c r="D444" s="238">
        <v>409</v>
      </c>
      <c r="E444" s="238">
        <v>1119.4476999999999</v>
      </c>
      <c r="F444" s="238">
        <v>172</v>
      </c>
      <c r="G444" s="238">
        <v>192545</v>
      </c>
      <c r="H444" s="238">
        <v>70348</v>
      </c>
      <c r="I444" s="238">
        <v>122197</v>
      </c>
      <c r="J444" s="238">
        <v>59</v>
      </c>
      <c r="K444" s="238" t="s">
        <v>1358</v>
      </c>
      <c r="L444" s="238">
        <v>172</v>
      </c>
    </row>
    <row r="445" spans="1:12">
      <c r="A445" s="237">
        <v>444</v>
      </c>
      <c r="B445" s="237" t="s">
        <v>3002</v>
      </c>
      <c r="C445" s="237" t="s">
        <v>3817</v>
      </c>
      <c r="D445" s="238">
        <v>151</v>
      </c>
      <c r="E445" s="238">
        <v>192</v>
      </c>
      <c r="F445" s="238">
        <v>1000</v>
      </c>
      <c r="G445" s="238">
        <v>192000</v>
      </c>
      <c r="H445" s="238">
        <v>151000</v>
      </c>
      <c r="I445" s="238">
        <v>41000</v>
      </c>
      <c r="J445" s="238">
        <v>1</v>
      </c>
      <c r="K445" s="238" t="s">
        <v>1358</v>
      </c>
      <c r="L445" s="238">
        <v>1000</v>
      </c>
    </row>
    <row r="446" spans="1:12">
      <c r="A446" s="237">
        <v>445</v>
      </c>
      <c r="B446" s="237" t="s">
        <v>547</v>
      </c>
      <c r="C446" s="237" t="s">
        <v>3438</v>
      </c>
      <c r="D446" s="238">
        <v>242</v>
      </c>
      <c r="E446" s="238">
        <v>339.9588</v>
      </c>
      <c r="F446" s="238">
        <v>558</v>
      </c>
      <c r="G446" s="238">
        <v>189697</v>
      </c>
      <c r="H446" s="238">
        <v>135036</v>
      </c>
      <c r="I446" s="238">
        <v>54661</v>
      </c>
      <c r="J446" s="238">
        <v>83</v>
      </c>
      <c r="K446" s="238" t="s">
        <v>1358</v>
      </c>
      <c r="L446" s="238">
        <v>558</v>
      </c>
    </row>
    <row r="447" spans="1:12">
      <c r="A447" s="237">
        <v>446</v>
      </c>
      <c r="B447" s="237" t="s">
        <v>546</v>
      </c>
      <c r="C447" s="237" t="s">
        <v>3438</v>
      </c>
      <c r="D447" s="238">
        <v>242</v>
      </c>
      <c r="E447" s="238">
        <v>335.12740000000002</v>
      </c>
      <c r="F447" s="238">
        <v>565</v>
      </c>
      <c r="G447" s="238">
        <v>189347</v>
      </c>
      <c r="H447" s="238">
        <v>136730</v>
      </c>
      <c r="I447" s="238">
        <v>52617</v>
      </c>
      <c r="J447" s="238">
        <v>107</v>
      </c>
      <c r="K447" s="238" t="s">
        <v>1358</v>
      </c>
      <c r="L447" s="238">
        <v>565</v>
      </c>
    </row>
    <row r="448" spans="1:12">
      <c r="A448" s="237">
        <v>447</v>
      </c>
      <c r="B448" s="237" t="s">
        <v>490</v>
      </c>
      <c r="C448" s="237" t="s">
        <v>3410</v>
      </c>
      <c r="D448" s="238">
        <v>126</v>
      </c>
      <c r="E448" s="238">
        <v>140.08629999999999</v>
      </c>
      <c r="F448" s="238">
        <v>1344</v>
      </c>
      <c r="G448" s="238">
        <v>188276</v>
      </c>
      <c r="H448" s="238">
        <v>169344</v>
      </c>
      <c r="I448" s="238">
        <v>18932</v>
      </c>
      <c r="J448" s="238">
        <v>89</v>
      </c>
      <c r="K448" s="238" t="s">
        <v>1358</v>
      </c>
      <c r="L448" s="238">
        <v>1344</v>
      </c>
    </row>
    <row r="449" spans="1:12">
      <c r="A449" s="237">
        <v>448</v>
      </c>
      <c r="B449" s="237" t="s">
        <v>2958</v>
      </c>
      <c r="C449" s="237" t="s">
        <v>3325</v>
      </c>
      <c r="D449" s="238">
        <v>587</v>
      </c>
      <c r="E449" s="238">
        <v>775</v>
      </c>
      <c r="F449" s="238">
        <v>240</v>
      </c>
      <c r="G449" s="238">
        <v>186000</v>
      </c>
      <c r="H449" s="238">
        <v>140880</v>
      </c>
      <c r="I449" s="238">
        <v>45120</v>
      </c>
      <c r="J449" s="238">
        <v>24</v>
      </c>
      <c r="K449" s="238" t="s">
        <v>1358</v>
      </c>
      <c r="L449" s="238">
        <v>240</v>
      </c>
    </row>
    <row r="450" spans="1:12">
      <c r="A450" s="237">
        <v>449</v>
      </c>
      <c r="B450" s="237" t="s">
        <v>988</v>
      </c>
      <c r="C450" s="237" t="s">
        <v>3030</v>
      </c>
      <c r="D450" s="238">
        <v>439</v>
      </c>
      <c r="E450" s="238">
        <v>701.76049999999998</v>
      </c>
      <c r="F450" s="238">
        <v>263</v>
      </c>
      <c r="G450" s="238">
        <v>184563</v>
      </c>
      <c r="H450" s="238">
        <v>115457</v>
      </c>
      <c r="I450" s="238">
        <v>69106</v>
      </c>
      <c r="J450" s="238">
        <v>55</v>
      </c>
      <c r="K450" s="238" t="s">
        <v>1358</v>
      </c>
      <c r="L450" s="238">
        <v>263</v>
      </c>
    </row>
    <row r="451" spans="1:12">
      <c r="A451" s="237">
        <v>450</v>
      </c>
      <c r="B451" s="237" t="s">
        <v>272</v>
      </c>
      <c r="C451" s="237" t="s">
        <v>3539</v>
      </c>
      <c r="D451" s="238">
        <v>729</v>
      </c>
      <c r="E451" s="238">
        <v>1018.2123</v>
      </c>
      <c r="F451" s="238">
        <v>179</v>
      </c>
      <c r="G451" s="238">
        <v>182260</v>
      </c>
      <c r="H451" s="238">
        <v>130491</v>
      </c>
      <c r="I451" s="238">
        <v>51769</v>
      </c>
      <c r="J451" s="238">
        <v>6</v>
      </c>
      <c r="K451" s="238" t="s">
        <v>1358</v>
      </c>
      <c r="L451" s="238">
        <v>179</v>
      </c>
    </row>
    <row r="452" spans="1:12">
      <c r="A452" s="237">
        <v>451</v>
      </c>
      <c r="B452" s="237" t="s">
        <v>656</v>
      </c>
      <c r="C452" s="237" t="s">
        <v>3062</v>
      </c>
      <c r="D452" s="238">
        <v>365</v>
      </c>
      <c r="E452" s="238">
        <v>957.23810000000003</v>
      </c>
      <c r="F452" s="238">
        <v>189</v>
      </c>
      <c r="G452" s="238">
        <v>180918</v>
      </c>
      <c r="H452" s="238">
        <v>68985</v>
      </c>
      <c r="I452" s="238">
        <v>111933</v>
      </c>
      <c r="J452" s="238">
        <v>37</v>
      </c>
      <c r="K452" s="238" t="s">
        <v>1358</v>
      </c>
      <c r="L452" s="238">
        <v>189</v>
      </c>
    </row>
    <row r="453" spans="1:12">
      <c r="A453" s="237">
        <v>452</v>
      </c>
      <c r="B453" s="237" t="s">
        <v>967</v>
      </c>
      <c r="C453" s="237" t="s">
        <v>3171</v>
      </c>
      <c r="D453" s="238">
        <v>775</v>
      </c>
      <c r="E453" s="238">
        <v>1509.3729000000001</v>
      </c>
      <c r="F453" s="238">
        <v>118</v>
      </c>
      <c r="G453" s="238">
        <v>178106</v>
      </c>
      <c r="H453" s="238">
        <v>91450</v>
      </c>
      <c r="I453" s="238">
        <v>86656</v>
      </c>
      <c r="J453" s="238">
        <v>34</v>
      </c>
      <c r="K453" s="238" t="s">
        <v>1358</v>
      </c>
      <c r="L453" s="238">
        <v>118</v>
      </c>
    </row>
    <row r="454" spans="1:12">
      <c r="A454" s="237">
        <v>453</v>
      </c>
      <c r="B454" s="237" t="s">
        <v>633</v>
      </c>
      <c r="C454" s="237" t="s">
        <v>3398</v>
      </c>
      <c r="D454" s="238">
        <v>387</v>
      </c>
      <c r="E454" s="238">
        <v>1051.7665</v>
      </c>
      <c r="F454" s="238">
        <v>167</v>
      </c>
      <c r="G454" s="238">
        <v>175645</v>
      </c>
      <c r="H454" s="238">
        <v>64629</v>
      </c>
      <c r="I454" s="238">
        <v>111016</v>
      </c>
      <c r="J454" s="238">
        <v>33</v>
      </c>
      <c r="K454" s="238" t="s">
        <v>1358</v>
      </c>
      <c r="L454" s="238">
        <v>167</v>
      </c>
    </row>
    <row r="455" spans="1:12">
      <c r="A455" s="237">
        <v>454</v>
      </c>
      <c r="B455" s="237" t="s">
        <v>3399</v>
      </c>
      <c r="C455" s="237" t="s">
        <v>3400</v>
      </c>
      <c r="D455" s="238">
        <v>449</v>
      </c>
      <c r="E455" s="238">
        <v>700</v>
      </c>
      <c r="F455" s="238">
        <v>250</v>
      </c>
      <c r="G455" s="238">
        <v>175000</v>
      </c>
      <c r="H455" s="238">
        <v>112250</v>
      </c>
      <c r="I455" s="238">
        <v>62750</v>
      </c>
      <c r="J455" s="238">
        <v>3</v>
      </c>
      <c r="K455" s="238" t="s">
        <v>1358</v>
      </c>
      <c r="L455" s="238">
        <v>250</v>
      </c>
    </row>
    <row r="456" spans="1:12">
      <c r="A456" s="237">
        <v>455</v>
      </c>
      <c r="B456" s="237" t="s">
        <v>393</v>
      </c>
      <c r="C456" s="237" t="s">
        <v>3422</v>
      </c>
      <c r="D456" s="238">
        <v>1516</v>
      </c>
      <c r="E456" s="238">
        <v>2837.5738000000001</v>
      </c>
      <c r="F456" s="238">
        <v>61</v>
      </c>
      <c r="G456" s="238">
        <v>173092</v>
      </c>
      <c r="H456" s="238">
        <v>92476</v>
      </c>
      <c r="I456" s="238">
        <v>80616</v>
      </c>
      <c r="J456" s="238">
        <v>24</v>
      </c>
      <c r="K456" s="238" t="s">
        <v>1358</v>
      </c>
      <c r="L456" s="238">
        <v>61</v>
      </c>
    </row>
    <row r="457" spans="1:12">
      <c r="A457" s="237">
        <v>456</v>
      </c>
      <c r="B457" s="237" t="s">
        <v>850</v>
      </c>
      <c r="C457" s="237" t="s">
        <v>3300</v>
      </c>
      <c r="D457" s="238">
        <v>226</v>
      </c>
      <c r="E457" s="238">
        <v>298.79160000000002</v>
      </c>
      <c r="F457" s="238">
        <v>571</v>
      </c>
      <c r="G457" s="238">
        <v>170610</v>
      </c>
      <c r="H457" s="238">
        <v>129046</v>
      </c>
      <c r="I457" s="238">
        <v>41564</v>
      </c>
      <c r="J457" s="238">
        <v>96</v>
      </c>
      <c r="K457" s="238" t="s">
        <v>1358</v>
      </c>
      <c r="L457" s="238">
        <v>571</v>
      </c>
    </row>
    <row r="458" spans="1:12">
      <c r="A458" s="237">
        <v>457</v>
      </c>
      <c r="B458" s="237" t="s">
        <v>3786</v>
      </c>
      <c r="C458" s="237" t="s">
        <v>3818</v>
      </c>
      <c r="D458" s="238">
        <v>134</v>
      </c>
      <c r="E458" s="238">
        <v>170</v>
      </c>
      <c r="F458" s="238">
        <v>1000</v>
      </c>
      <c r="G458" s="238">
        <v>170000</v>
      </c>
      <c r="H458" s="238">
        <v>134000</v>
      </c>
      <c r="I458" s="238">
        <v>36000</v>
      </c>
      <c r="J458" s="238">
        <v>1</v>
      </c>
      <c r="K458" s="238" t="s">
        <v>1358</v>
      </c>
      <c r="L458" s="238">
        <v>1000</v>
      </c>
    </row>
    <row r="459" spans="1:12">
      <c r="A459" s="237">
        <v>458</v>
      </c>
      <c r="B459" s="237" t="s">
        <v>908</v>
      </c>
      <c r="C459" s="237" t="s">
        <v>3371</v>
      </c>
      <c r="D459" s="238">
        <v>419</v>
      </c>
      <c r="E459" s="238">
        <v>607.56989999999996</v>
      </c>
      <c r="F459" s="238">
        <v>279</v>
      </c>
      <c r="G459" s="238">
        <v>169512</v>
      </c>
      <c r="H459" s="238">
        <v>116901</v>
      </c>
      <c r="I459" s="238">
        <v>52611</v>
      </c>
      <c r="J459" s="238">
        <v>59</v>
      </c>
      <c r="K459" s="238" t="s">
        <v>1358</v>
      </c>
      <c r="L459" s="238">
        <v>279</v>
      </c>
    </row>
    <row r="460" spans="1:12">
      <c r="A460" s="237">
        <v>459</v>
      </c>
      <c r="B460" s="237" t="s">
        <v>608</v>
      </c>
      <c r="C460" s="237" t="s">
        <v>3442</v>
      </c>
      <c r="D460" s="238">
        <v>400</v>
      </c>
      <c r="E460" s="238">
        <v>593.6232</v>
      </c>
      <c r="F460" s="238">
        <v>284</v>
      </c>
      <c r="G460" s="238">
        <v>168589</v>
      </c>
      <c r="H460" s="238">
        <v>113600</v>
      </c>
      <c r="I460" s="238">
        <v>54989</v>
      </c>
      <c r="J460" s="238">
        <v>36</v>
      </c>
      <c r="K460" s="238" t="s">
        <v>1358</v>
      </c>
      <c r="L460" s="238">
        <v>284</v>
      </c>
    </row>
    <row r="461" spans="1:12">
      <c r="A461" s="237">
        <v>460</v>
      </c>
      <c r="B461" s="237" t="s">
        <v>485</v>
      </c>
      <c r="C461" s="237" t="s">
        <v>3459</v>
      </c>
      <c r="D461" s="238">
        <v>165</v>
      </c>
      <c r="E461" s="238">
        <v>351.88659999999999</v>
      </c>
      <c r="F461" s="238">
        <v>476</v>
      </c>
      <c r="G461" s="238">
        <v>167498</v>
      </c>
      <c r="H461" s="238">
        <v>78540</v>
      </c>
      <c r="I461" s="238">
        <v>88958</v>
      </c>
      <c r="J461" s="238">
        <v>59</v>
      </c>
      <c r="K461" s="238" t="s">
        <v>1358</v>
      </c>
      <c r="L461" s="238">
        <v>476</v>
      </c>
    </row>
    <row r="462" spans="1:12">
      <c r="A462" s="237">
        <v>461</v>
      </c>
      <c r="B462" s="237" t="s">
        <v>1020</v>
      </c>
      <c r="C462" s="237" t="s">
        <v>3392</v>
      </c>
      <c r="D462" s="238">
        <v>258</v>
      </c>
      <c r="E462" s="238">
        <v>551.32449999999994</v>
      </c>
      <c r="F462" s="238">
        <v>302</v>
      </c>
      <c r="G462" s="238">
        <v>166500</v>
      </c>
      <c r="H462" s="238">
        <v>77916</v>
      </c>
      <c r="I462" s="238">
        <v>88584</v>
      </c>
      <c r="J462" s="238">
        <v>27</v>
      </c>
      <c r="K462" s="238" t="s">
        <v>1358</v>
      </c>
      <c r="L462" s="238">
        <v>302</v>
      </c>
    </row>
    <row r="463" spans="1:12">
      <c r="A463" s="237">
        <v>462</v>
      </c>
      <c r="B463" s="237" t="s">
        <v>2841</v>
      </c>
      <c r="C463" s="237" t="s">
        <v>3409</v>
      </c>
      <c r="D463" s="238">
        <v>2158</v>
      </c>
      <c r="E463" s="238">
        <v>4255.9486999999999</v>
      </c>
      <c r="F463" s="238">
        <v>39</v>
      </c>
      <c r="G463" s="238">
        <v>165982</v>
      </c>
      <c r="H463" s="238">
        <v>84162</v>
      </c>
      <c r="I463" s="238">
        <v>81820</v>
      </c>
      <c r="J463" s="238">
        <v>20</v>
      </c>
      <c r="K463" s="238" t="s">
        <v>1358</v>
      </c>
      <c r="L463" s="238">
        <v>39</v>
      </c>
    </row>
    <row r="464" spans="1:12">
      <c r="A464" s="237">
        <v>463</v>
      </c>
      <c r="B464" s="237" t="s">
        <v>3394</v>
      </c>
      <c r="C464" s="237" t="s">
        <v>3395</v>
      </c>
      <c r="D464" s="238">
        <v>424</v>
      </c>
      <c r="E464" s="238">
        <v>920</v>
      </c>
      <c r="F464" s="238">
        <v>180</v>
      </c>
      <c r="G464" s="238">
        <v>165600</v>
      </c>
      <c r="H464" s="238">
        <v>76320</v>
      </c>
      <c r="I464" s="238">
        <v>89280</v>
      </c>
      <c r="J464" s="238">
        <v>5</v>
      </c>
      <c r="K464" s="238" t="s">
        <v>1358</v>
      </c>
      <c r="L464" s="238">
        <v>180</v>
      </c>
    </row>
    <row r="465" spans="1:12">
      <c r="A465" s="237">
        <v>464</v>
      </c>
      <c r="B465" s="237" t="s">
        <v>531</v>
      </c>
      <c r="C465" s="237" t="s">
        <v>3179</v>
      </c>
      <c r="D465" s="238">
        <v>257</v>
      </c>
      <c r="E465" s="238">
        <v>576.80430000000001</v>
      </c>
      <c r="F465" s="238">
        <v>281</v>
      </c>
      <c r="G465" s="238">
        <v>162082</v>
      </c>
      <c r="H465" s="238">
        <v>72217</v>
      </c>
      <c r="I465" s="238">
        <v>89865</v>
      </c>
      <c r="J465" s="238">
        <v>33</v>
      </c>
      <c r="K465" s="238" t="s">
        <v>1358</v>
      </c>
      <c r="L465" s="238">
        <v>281</v>
      </c>
    </row>
    <row r="466" spans="1:12">
      <c r="A466" s="237">
        <v>465</v>
      </c>
      <c r="B466" s="237" t="s">
        <v>429</v>
      </c>
      <c r="C466" s="237" t="s">
        <v>3401</v>
      </c>
      <c r="D466" s="238">
        <v>375</v>
      </c>
      <c r="E466" s="238">
        <v>516.44090000000006</v>
      </c>
      <c r="F466" s="238">
        <v>313</v>
      </c>
      <c r="G466" s="238">
        <v>161646</v>
      </c>
      <c r="H466" s="238">
        <v>117375</v>
      </c>
      <c r="I466" s="238">
        <v>44271</v>
      </c>
      <c r="J466" s="238">
        <v>20</v>
      </c>
      <c r="K466" s="238" t="s">
        <v>1358</v>
      </c>
      <c r="L466" s="238">
        <v>313</v>
      </c>
    </row>
    <row r="467" spans="1:12">
      <c r="A467" s="237">
        <v>466</v>
      </c>
      <c r="B467" s="237">
        <v>414210131</v>
      </c>
      <c r="C467" s="237" t="s">
        <v>3456</v>
      </c>
      <c r="D467" s="238">
        <v>429</v>
      </c>
      <c r="E467" s="238">
        <v>1169</v>
      </c>
      <c r="F467" s="238">
        <v>136</v>
      </c>
      <c r="G467" s="238">
        <v>158984</v>
      </c>
      <c r="H467" s="238">
        <v>58344</v>
      </c>
      <c r="I467" s="238">
        <v>100640</v>
      </c>
      <c r="J467" s="238">
        <v>11</v>
      </c>
      <c r="K467" s="238" t="s">
        <v>1358</v>
      </c>
      <c r="L467" s="238">
        <v>136</v>
      </c>
    </row>
    <row r="468" spans="1:12">
      <c r="A468" s="237">
        <v>467</v>
      </c>
      <c r="B468" s="237" t="s">
        <v>497</v>
      </c>
      <c r="C468" s="237" t="s">
        <v>3527</v>
      </c>
      <c r="D468" s="238">
        <v>95</v>
      </c>
      <c r="E468" s="238">
        <v>161.55179999999999</v>
      </c>
      <c r="F468" s="238">
        <v>984</v>
      </c>
      <c r="G468" s="238">
        <v>158967</v>
      </c>
      <c r="H468" s="238">
        <v>93480</v>
      </c>
      <c r="I468" s="238">
        <v>65487</v>
      </c>
      <c r="J468" s="238">
        <v>61</v>
      </c>
      <c r="K468" s="238" t="s">
        <v>1358</v>
      </c>
      <c r="L468" s="238">
        <v>984</v>
      </c>
    </row>
    <row r="469" spans="1:12">
      <c r="A469" s="237">
        <v>468</v>
      </c>
      <c r="B469" s="237" t="s">
        <v>958</v>
      </c>
      <c r="C469" s="237" t="s">
        <v>3348</v>
      </c>
      <c r="D469" s="238">
        <v>579</v>
      </c>
      <c r="E469" s="238">
        <v>1044.6117999999999</v>
      </c>
      <c r="F469" s="238">
        <v>152</v>
      </c>
      <c r="G469" s="238">
        <v>158781</v>
      </c>
      <c r="H469" s="238">
        <v>88008</v>
      </c>
      <c r="I469" s="238">
        <v>70773</v>
      </c>
      <c r="J469" s="238">
        <v>60</v>
      </c>
      <c r="K469" s="238" t="s">
        <v>1358</v>
      </c>
      <c r="L469" s="238">
        <v>152</v>
      </c>
    </row>
    <row r="470" spans="1:12">
      <c r="A470" s="237">
        <v>469</v>
      </c>
      <c r="B470" s="237" t="s">
        <v>745</v>
      </c>
      <c r="C470" s="237" t="s">
        <v>3388</v>
      </c>
      <c r="D470" s="238">
        <v>185</v>
      </c>
      <c r="E470" s="238">
        <v>288.66910000000001</v>
      </c>
      <c r="F470" s="238">
        <v>550</v>
      </c>
      <c r="G470" s="238">
        <v>158768</v>
      </c>
      <c r="H470" s="238">
        <v>101750</v>
      </c>
      <c r="I470" s="238">
        <v>57018</v>
      </c>
      <c r="J470" s="238">
        <v>50</v>
      </c>
      <c r="K470" s="238" t="s">
        <v>1358</v>
      </c>
      <c r="L470" s="238">
        <v>550</v>
      </c>
    </row>
    <row r="471" spans="1:12">
      <c r="A471" s="237">
        <v>470</v>
      </c>
      <c r="B471" s="237" t="s">
        <v>843</v>
      </c>
      <c r="C471" s="237" t="s">
        <v>3379</v>
      </c>
      <c r="D471" s="238">
        <v>535</v>
      </c>
      <c r="E471" s="238">
        <v>793.83</v>
      </c>
      <c r="F471" s="238">
        <v>200</v>
      </c>
      <c r="G471" s="238">
        <v>158766</v>
      </c>
      <c r="H471" s="238">
        <v>107000</v>
      </c>
      <c r="I471" s="238">
        <v>51766</v>
      </c>
      <c r="J471" s="238">
        <v>14</v>
      </c>
      <c r="K471" s="238" t="s">
        <v>1358</v>
      </c>
      <c r="L471" s="238">
        <v>200</v>
      </c>
    </row>
    <row r="472" spans="1:12">
      <c r="A472" s="237">
        <v>471</v>
      </c>
      <c r="B472" s="237" t="s">
        <v>1287</v>
      </c>
      <c r="C472" s="237" t="s">
        <v>3354</v>
      </c>
      <c r="D472" s="238">
        <v>75</v>
      </c>
      <c r="E472" s="238">
        <v>136.84</v>
      </c>
      <c r="F472" s="238">
        <v>1156</v>
      </c>
      <c r="G472" s="238">
        <v>158187</v>
      </c>
      <c r="H472" s="238">
        <v>86700</v>
      </c>
      <c r="I472" s="238">
        <v>71487</v>
      </c>
      <c r="J472" s="238">
        <v>49</v>
      </c>
      <c r="K472" s="238" t="s">
        <v>1358</v>
      </c>
      <c r="L472" s="238">
        <v>1156</v>
      </c>
    </row>
    <row r="473" spans="1:12">
      <c r="A473" s="237">
        <v>472</v>
      </c>
      <c r="B473" s="237" t="s">
        <v>502</v>
      </c>
      <c r="C473" s="237" t="s">
        <v>3419</v>
      </c>
      <c r="D473" s="238">
        <v>105</v>
      </c>
      <c r="E473" s="238">
        <v>182.3912</v>
      </c>
      <c r="F473" s="238">
        <v>864</v>
      </c>
      <c r="G473" s="238">
        <v>157586</v>
      </c>
      <c r="H473" s="238">
        <v>90720</v>
      </c>
      <c r="I473" s="238">
        <v>66866</v>
      </c>
      <c r="J473" s="238">
        <v>107</v>
      </c>
      <c r="K473" s="238" t="s">
        <v>1358</v>
      </c>
      <c r="L473" s="238">
        <v>864</v>
      </c>
    </row>
    <row r="474" spans="1:12">
      <c r="A474" s="237">
        <v>473</v>
      </c>
      <c r="B474" s="237" t="s">
        <v>889</v>
      </c>
      <c r="C474" s="237" t="s">
        <v>3374</v>
      </c>
      <c r="D474" s="238">
        <v>191</v>
      </c>
      <c r="E474" s="238">
        <v>324.0761</v>
      </c>
      <c r="F474" s="238">
        <v>486</v>
      </c>
      <c r="G474" s="238">
        <v>157501</v>
      </c>
      <c r="H474" s="238">
        <v>92826</v>
      </c>
      <c r="I474" s="238">
        <v>64675</v>
      </c>
      <c r="J474" s="238">
        <v>50</v>
      </c>
      <c r="K474" s="238" t="s">
        <v>1358</v>
      </c>
      <c r="L474" s="238">
        <v>486</v>
      </c>
    </row>
    <row r="475" spans="1:12">
      <c r="A475" s="237">
        <v>474</v>
      </c>
      <c r="B475" s="237" t="s">
        <v>973</v>
      </c>
      <c r="C475" s="237" t="s">
        <v>3226</v>
      </c>
      <c r="D475" s="238">
        <v>472</v>
      </c>
      <c r="E475" s="238">
        <v>739.30989999999997</v>
      </c>
      <c r="F475" s="238">
        <v>213</v>
      </c>
      <c r="G475" s="238">
        <v>157473</v>
      </c>
      <c r="H475" s="238">
        <v>100536</v>
      </c>
      <c r="I475" s="238">
        <v>56937</v>
      </c>
      <c r="J475" s="238">
        <v>65</v>
      </c>
      <c r="K475" s="238" t="s">
        <v>1358</v>
      </c>
      <c r="L475" s="238">
        <v>213</v>
      </c>
    </row>
    <row r="476" spans="1:12">
      <c r="A476" s="237">
        <v>475</v>
      </c>
      <c r="B476" s="237" t="s">
        <v>748</v>
      </c>
      <c r="C476" s="237" t="s">
        <v>3449</v>
      </c>
      <c r="D476" s="238">
        <v>350</v>
      </c>
      <c r="E476" s="238">
        <v>560.73209999999995</v>
      </c>
      <c r="F476" s="238">
        <v>280</v>
      </c>
      <c r="G476" s="238">
        <v>157005</v>
      </c>
      <c r="H476" s="238">
        <v>98000</v>
      </c>
      <c r="I476" s="238">
        <v>59005</v>
      </c>
      <c r="J476" s="238">
        <v>105</v>
      </c>
      <c r="K476" s="238" t="s">
        <v>1358</v>
      </c>
      <c r="L476" s="238">
        <v>280</v>
      </c>
    </row>
    <row r="477" spans="1:12">
      <c r="A477" s="237">
        <v>476</v>
      </c>
      <c r="B477" s="237" t="s">
        <v>3408</v>
      </c>
      <c r="C477" s="237" t="s">
        <v>3409</v>
      </c>
      <c r="D477" s="238">
        <v>2079</v>
      </c>
      <c r="E477" s="238">
        <v>4288.4444000000003</v>
      </c>
      <c r="F477" s="238">
        <v>36</v>
      </c>
      <c r="G477" s="238">
        <v>154384</v>
      </c>
      <c r="H477" s="238">
        <v>74844</v>
      </c>
      <c r="I477" s="238">
        <v>79540</v>
      </c>
      <c r="J477" s="238">
        <v>29</v>
      </c>
      <c r="K477" s="238" t="s">
        <v>1358</v>
      </c>
      <c r="L477" s="238">
        <v>36</v>
      </c>
    </row>
    <row r="478" spans="1:12">
      <c r="A478" s="237">
        <v>477</v>
      </c>
      <c r="B478" s="237" t="s">
        <v>607</v>
      </c>
      <c r="C478" s="237" t="s">
        <v>3113</v>
      </c>
      <c r="D478" s="238">
        <v>208</v>
      </c>
      <c r="E478" s="238">
        <v>381.8168</v>
      </c>
      <c r="F478" s="238">
        <v>404</v>
      </c>
      <c r="G478" s="238">
        <v>154254</v>
      </c>
      <c r="H478" s="238">
        <v>84032</v>
      </c>
      <c r="I478" s="238">
        <v>70222</v>
      </c>
      <c r="J478" s="238">
        <v>91</v>
      </c>
      <c r="K478" s="238" t="s">
        <v>1358</v>
      </c>
      <c r="L478" s="238">
        <v>404</v>
      </c>
    </row>
    <row r="479" spans="1:12">
      <c r="A479" s="237">
        <v>478</v>
      </c>
      <c r="B479" s="237" t="s">
        <v>623</v>
      </c>
      <c r="C479" s="237" t="s">
        <v>3340</v>
      </c>
      <c r="D479" s="238">
        <v>97</v>
      </c>
      <c r="E479" s="238">
        <v>255.73500000000001</v>
      </c>
      <c r="F479" s="238">
        <v>600</v>
      </c>
      <c r="G479" s="238">
        <v>153441</v>
      </c>
      <c r="H479" s="238">
        <v>58200</v>
      </c>
      <c r="I479" s="238">
        <v>95241</v>
      </c>
      <c r="J479" s="238">
        <v>60</v>
      </c>
      <c r="K479" s="238" t="s">
        <v>1358</v>
      </c>
      <c r="L479" s="238">
        <v>600</v>
      </c>
    </row>
    <row r="480" spans="1:12">
      <c r="A480" s="237">
        <v>479</v>
      </c>
      <c r="B480" s="237" t="s">
        <v>921</v>
      </c>
      <c r="C480" s="237" t="s">
        <v>3450</v>
      </c>
      <c r="D480" s="238">
        <v>74</v>
      </c>
      <c r="E480" s="238">
        <v>109.18640000000001</v>
      </c>
      <c r="F480" s="238">
        <v>1384</v>
      </c>
      <c r="G480" s="238">
        <v>151114</v>
      </c>
      <c r="H480" s="238">
        <v>102416</v>
      </c>
      <c r="I480" s="238">
        <v>48698</v>
      </c>
      <c r="J480" s="238">
        <v>168</v>
      </c>
      <c r="K480" s="238" t="s">
        <v>1358</v>
      </c>
      <c r="L480" s="238">
        <v>1384</v>
      </c>
    </row>
    <row r="481" spans="1:12">
      <c r="A481" s="237">
        <v>480</v>
      </c>
      <c r="B481" s="237" t="s">
        <v>1301</v>
      </c>
      <c r="C481" s="237" t="s">
        <v>3376</v>
      </c>
      <c r="D481" s="238">
        <v>188</v>
      </c>
      <c r="E481" s="238">
        <v>281.31779999999998</v>
      </c>
      <c r="F481" s="238">
        <v>535</v>
      </c>
      <c r="G481" s="238">
        <v>150505</v>
      </c>
      <c r="H481" s="238">
        <v>100580</v>
      </c>
      <c r="I481" s="238">
        <v>49925</v>
      </c>
      <c r="J481" s="238">
        <v>32</v>
      </c>
      <c r="K481" s="238" t="s">
        <v>1358</v>
      </c>
      <c r="L481" s="238">
        <v>535</v>
      </c>
    </row>
    <row r="482" spans="1:12">
      <c r="A482" s="237">
        <v>481</v>
      </c>
      <c r="B482" s="237" t="s">
        <v>3001</v>
      </c>
      <c r="C482" s="237" t="s">
        <v>3819</v>
      </c>
      <c r="D482" s="238">
        <v>92</v>
      </c>
      <c r="E482" s="238">
        <v>149</v>
      </c>
      <c r="F482" s="238">
        <v>1000</v>
      </c>
      <c r="G482" s="238">
        <v>149000</v>
      </c>
      <c r="H482" s="238">
        <v>92000</v>
      </c>
      <c r="I482" s="238">
        <v>57000</v>
      </c>
      <c r="J482" s="238">
        <v>1</v>
      </c>
      <c r="K482" s="238" t="s">
        <v>1358</v>
      </c>
      <c r="L482" s="238">
        <v>1000</v>
      </c>
    </row>
    <row r="483" spans="1:12">
      <c r="A483" s="237">
        <v>482</v>
      </c>
      <c r="B483" s="237" t="s">
        <v>982</v>
      </c>
      <c r="C483" s="237" t="s">
        <v>3282</v>
      </c>
      <c r="D483" s="238">
        <v>403</v>
      </c>
      <c r="E483" s="238">
        <v>672.2627</v>
      </c>
      <c r="F483" s="238">
        <v>217</v>
      </c>
      <c r="G483" s="238">
        <v>145881</v>
      </c>
      <c r="H483" s="238">
        <v>87451</v>
      </c>
      <c r="I483" s="238">
        <v>58430</v>
      </c>
      <c r="J483" s="238">
        <v>97</v>
      </c>
      <c r="K483" s="238" t="s">
        <v>1358</v>
      </c>
      <c r="L483" s="238">
        <v>217</v>
      </c>
    </row>
    <row r="484" spans="1:12">
      <c r="A484" s="237">
        <v>483</v>
      </c>
      <c r="B484" s="237" t="s">
        <v>994</v>
      </c>
      <c r="C484" s="237" t="s">
        <v>3100</v>
      </c>
      <c r="D484" s="238">
        <v>383</v>
      </c>
      <c r="E484" s="238">
        <v>648.22220000000004</v>
      </c>
      <c r="F484" s="238">
        <v>225</v>
      </c>
      <c r="G484" s="238">
        <v>145850</v>
      </c>
      <c r="H484" s="238">
        <v>86175</v>
      </c>
      <c r="I484" s="238">
        <v>59675</v>
      </c>
      <c r="J484" s="238">
        <v>30</v>
      </c>
      <c r="K484" s="238" t="s">
        <v>1358</v>
      </c>
      <c r="L484" s="238">
        <v>225</v>
      </c>
    </row>
    <row r="485" spans="1:12">
      <c r="A485" s="237">
        <v>484</v>
      </c>
      <c r="B485" s="237" t="s">
        <v>3420</v>
      </c>
      <c r="C485" s="237" t="s">
        <v>3421</v>
      </c>
      <c r="D485" s="238">
        <v>238</v>
      </c>
      <c r="E485" s="238">
        <v>355.65929999999997</v>
      </c>
      <c r="F485" s="238">
        <v>405</v>
      </c>
      <c r="G485" s="238">
        <v>144042</v>
      </c>
      <c r="H485" s="238">
        <v>96390</v>
      </c>
      <c r="I485" s="238">
        <v>47652</v>
      </c>
      <c r="J485" s="238">
        <v>44</v>
      </c>
      <c r="K485" s="238" t="s">
        <v>1358</v>
      </c>
      <c r="L485" s="238">
        <v>405</v>
      </c>
    </row>
    <row r="486" spans="1:12">
      <c r="A486" s="237">
        <v>485</v>
      </c>
      <c r="B486" s="237" t="s">
        <v>527</v>
      </c>
      <c r="C486" s="237" t="s">
        <v>3406</v>
      </c>
      <c r="D486" s="238">
        <v>136</v>
      </c>
      <c r="E486" s="238">
        <v>188.89760000000001</v>
      </c>
      <c r="F486" s="238">
        <v>762</v>
      </c>
      <c r="G486" s="238">
        <v>143940</v>
      </c>
      <c r="H486" s="238">
        <v>103632</v>
      </c>
      <c r="I486" s="238">
        <v>40308</v>
      </c>
      <c r="J486" s="238">
        <v>32</v>
      </c>
      <c r="K486" s="238" t="s">
        <v>1358</v>
      </c>
      <c r="L486" s="238">
        <v>762</v>
      </c>
    </row>
    <row r="487" spans="1:12">
      <c r="A487" s="237">
        <v>486</v>
      </c>
      <c r="B487" s="237" t="s">
        <v>487</v>
      </c>
      <c r="C487" s="237" t="s">
        <v>3314</v>
      </c>
      <c r="D487" s="238">
        <v>89</v>
      </c>
      <c r="E487" s="238">
        <v>134.74700000000001</v>
      </c>
      <c r="F487" s="238">
        <v>1067</v>
      </c>
      <c r="G487" s="238">
        <v>143775</v>
      </c>
      <c r="H487" s="238">
        <v>94963</v>
      </c>
      <c r="I487" s="238">
        <v>48812</v>
      </c>
      <c r="J487" s="238">
        <v>54</v>
      </c>
      <c r="K487" s="238" t="s">
        <v>1358</v>
      </c>
      <c r="L487" s="238">
        <v>1067</v>
      </c>
    </row>
    <row r="488" spans="1:12">
      <c r="A488" s="237">
        <v>487</v>
      </c>
      <c r="B488" s="237" t="s">
        <v>491</v>
      </c>
      <c r="C488" s="237" t="s">
        <v>3430</v>
      </c>
      <c r="D488" s="238">
        <v>137</v>
      </c>
      <c r="E488" s="238">
        <v>169.3115</v>
      </c>
      <c r="F488" s="238">
        <v>841</v>
      </c>
      <c r="G488" s="238">
        <v>142391</v>
      </c>
      <c r="H488" s="238">
        <v>115217</v>
      </c>
      <c r="I488" s="238">
        <v>27174</v>
      </c>
      <c r="J488" s="238">
        <v>120</v>
      </c>
      <c r="K488" s="238" t="s">
        <v>1358</v>
      </c>
      <c r="L488" s="238">
        <v>841</v>
      </c>
    </row>
    <row r="489" spans="1:12">
      <c r="A489" s="237">
        <v>488</v>
      </c>
      <c r="B489" s="237" t="s">
        <v>3614</v>
      </c>
      <c r="C489" s="237" t="s">
        <v>3615</v>
      </c>
      <c r="D489" s="238">
        <v>1821</v>
      </c>
      <c r="E489" s="238">
        <v>4050</v>
      </c>
      <c r="F489" s="238">
        <v>35</v>
      </c>
      <c r="G489" s="238">
        <v>141750</v>
      </c>
      <c r="H489" s="238">
        <v>63735</v>
      </c>
      <c r="I489" s="238">
        <v>78015</v>
      </c>
      <c r="J489" s="238">
        <v>6</v>
      </c>
      <c r="K489" s="238" t="s">
        <v>1358</v>
      </c>
      <c r="L489" s="238">
        <v>35</v>
      </c>
    </row>
    <row r="490" spans="1:12">
      <c r="A490" s="237">
        <v>489</v>
      </c>
      <c r="B490" s="237" t="s">
        <v>1000</v>
      </c>
      <c r="C490" s="237" t="s">
        <v>3434</v>
      </c>
      <c r="D490" s="238">
        <v>484</v>
      </c>
      <c r="E490" s="238">
        <v>644.60829999999999</v>
      </c>
      <c r="F490" s="238">
        <v>217</v>
      </c>
      <c r="G490" s="238">
        <v>139880</v>
      </c>
      <c r="H490" s="238">
        <v>105028</v>
      </c>
      <c r="I490" s="238">
        <v>34852</v>
      </c>
      <c r="J490" s="238">
        <v>57</v>
      </c>
      <c r="K490" s="238" t="s">
        <v>1358</v>
      </c>
      <c r="L490" s="238">
        <v>217</v>
      </c>
    </row>
    <row r="491" spans="1:12">
      <c r="A491" s="237">
        <v>490</v>
      </c>
      <c r="B491" s="237" t="s">
        <v>477</v>
      </c>
      <c r="C491" s="237" t="s">
        <v>3297</v>
      </c>
      <c r="D491" s="238">
        <v>198</v>
      </c>
      <c r="E491" s="238">
        <v>197.10310000000001</v>
      </c>
      <c r="F491" s="238">
        <v>708</v>
      </c>
      <c r="G491" s="238">
        <v>139549</v>
      </c>
      <c r="H491" s="238">
        <v>140184</v>
      </c>
      <c r="I491" s="238">
        <v>-635</v>
      </c>
      <c r="J491" s="238">
        <v>49</v>
      </c>
      <c r="K491" s="238" t="s">
        <v>1358</v>
      </c>
      <c r="L491" s="238">
        <v>708</v>
      </c>
    </row>
    <row r="492" spans="1:12">
      <c r="A492" s="237">
        <v>491</v>
      </c>
      <c r="B492" s="237" t="s">
        <v>3411</v>
      </c>
      <c r="C492" s="237" t="s">
        <v>3412</v>
      </c>
      <c r="D492" s="238">
        <v>356</v>
      </c>
      <c r="E492" s="238">
        <v>465</v>
      </c>
      <c r="F492" s="238">
        <v>300</v>
      </c>
      <c r="G492" s="238">
        <v>139500</v>
      </c>
      <c r="H492" s="238">
        <v>106800</v>
      </c>
      <c r="I492" s="238">
        <v>32700</v>
      </c>
      <c r="J492" s="238">
        <v>6</v>
      </c>
      <c r="K492" s="238" t="s">
        <v>1358</v>
      </c>
      <c r="L492" s="238">
        <v>300</v>
      </c>
    </row>
    <row r="493" spans="1:12">
      <c r="A493" s="237">
        <v>492</v>
      </c>
      <c r="B493" s="237" t="s">
        <v>936</v>
      </c>
      <c r="C493" s="237" t="s">
        <v>3203</v>
      </c>
      <c r="D493" s="238">
        <v>443</v>
      </c>
      <c r="E493" s="238">
        <v>1151.7355</v>
      </c>
      <c r="F493" s="238">
        <v>121</v>
      </c>
      <c r="G493" s="238">
        <v>139360</v>
      </c>
      <c r="H493" s="238">
        <v>53603</v>
      </c>
      <c r="I493" s="238">
        <v>85757</v>
      </c>
      <c r="J493" s="238">
        <v>19</v>
      </c>
      <c r="K493" s="238" t="s">
        <v>1358</v>
      </c>
      <c r="L493" s="238">
        <v>121</v>
      </c>
    </row>
    <row r="494" spans="1:12">
      <c r="A494" s="237">
        <v>493</v>
      </c>
      <c r="B494" s="237" t="s">
        <v>419</v>
      </c>
      <c r="C494" s="237" t="s">
        <v>3433</v>
      </c>
      <c r="D494" s="238">
        <v>125</v>
      </c>
      <c r="E494" s="238">
        <v>214.0548</v>
      </c>
      <c r="F494" s="238">
        <v>639</v>
      </c>
      <c r="G494" s="238">
        <v>136781</v>
      </c>
      <c r="H494" s="238">
        <v>79875</v>
      </c>
      <c r="I494" s="238">
        <v>56906</v>
      </c>
      <c r="J494" s="238">
        <v>88</v>
      </c>
      <c r="K494" s="238" t="s">
        <v>1358</v>
      </c>
      <c r="L494" s="238">
        <v>639</v>
      </c>
    </row>
    <row r="495" spans="1:12">
      <c r="A495" s="237">
        <v>494</v>
      </c>
      <c r="B495" s="237" t="s">
        <v>421</v>
      </c>
      <c r="C495" s="237" t="s">
        <v>3455</v>
      </c>
      <c r="D495" s="238">
        <v>142</v>
      </c>
      <c r="E495" s="238">
        <v>203.67760000000001</v>
      </c>
      <c r="F495" s="238">
        <v>670</v>
      </c>
      <c r="G495" s="238">
        <v>136464</v>
      </c>
      <c r="H495" s="238">
        <v>95140</v>
      </c>
      <c r="I495" s="238">
        <v>41324</v>
      </c>
      <c r="J495" s="238">
        <v>85</v>
      </c>
      <c r="K495" s="238" t="s">
        <v>1358</v>
      </c>
      <c r="L495" s="238">
        <v>670</v>
      </c>
    </row>
    <row r="496" spans="1:12">
      <c r="A496" s="237">
        <v>495</v>
      </c>
      <c r="B496" s="237" t="s">
        <v>2960</v>
      </c>
      <c r="C496" s="237" t="s">
        <v>3560</v>
      </c>
      <c r="D496" s="238">
        <v>183</v>
      </c>
      <c r="E496" s="238">
        <v>335.41149999999999</v>
      </c>
      <c r="F496" s="238">
        <v>401</v>
      </c>
      <c r="G496" s="238">
        <v>134500</v>
      </c>
      <c r="H496" s="238">
        <v>73383</v>
      </c>
      <c r="I496" s="238">
        <v>61117</v>
      </c>
      <c r="J496" s="238">
        <v>22</v>
      </c>
      <c r="K496" s="238" t="s">
        <v>1358</v>
      </c>
      <c r="L496" s="238">
        <v>401</v>
      </c>
    </row>
    <row r="497" spans="1:12">
      <c r="A497" s="237">
        <v>496</v>
      </c>
      <c r="B497" s="237" t="s">
        <v>372</v>
      </c>
      <c r="C497" s="237" t="s">
        <v>3405</v>
      </c>
      <c r="D497" s="238">
        <v>414</v>
      </c>
      <c r="E497" s="238">
        <v>660.94090000000006</v>
      </c>
      <c r="F497" s="238">
        <v>203</v>
      </c>
      <c r="G497" s="238">
        <v>134171</v>
      </c>
      <c r="H497" s="238">
        <v>84042</v>
      </c>
      <c r="I497" s="238">
        <v>50129</v>
      </c>
      <c r="J497" s="238">
        <v>79</v>
      </c>
      <c r="K497" s="238" t="s">
        <v>1358</v>
      </c>
      <c r="L497" s="238">
        <v>203</v>
      </c>
    </row>
    <row r="498" spans="1:12">
      <c r="A498" s="237">
        <v>497</v>
      </c>
      <c r="B498" s="237" t="s">
        <v>519</v>
      </c>
      <c r="C498" s="237" t="s">
        <v>3497</v>
      </c>
      <c r="D498" s="238">
        <v>318</v>
      </c>
      <c r="E498" s="238">
        <v>514.9615</v>
      </c>
      <c r="F498" s="238">
        <v>260</v>
      </c>
      <c r="G498" s="238">
        <v>133890</v>
      </c>
      <c r="H498" s="238">
        <v>82680</v>
      </c>
      <c r="I498" s="238">
        <v>51210</v>
      </c>
      <c r="J498" s="238">
        <v>37</v>
      </c>
      <c r="K498" s="238" t="s">
        <v>1358</v>
      </c>
      <c r="L498" s="238">
        <v>260</v>
      </c>
    </row>
    <row r="499" spans="1:12">
      <c r="A499" s="237">
        <v>498</v>
      </c>
      <c r="B499" s="237" t="s">
        <v>1019</v>
      </c>
      <c r="C499" s="237" t="s">
        <v>3468</v>
      </c>
      <c r="D499" s="238">
        <v>272</v>
      </c>
      <c r="E499" s="238">
        <v>394.71980000000002</v>
      </c>
      <c r="F499" s="238">
        <v>339</v>
      </c>
      <c r="G499" s="238">
        <v>133810</v>
      </c>
      <c r="H499" s="238">
        <v>92208</v>
      </c>
      <c r="I499" s="238">
        <v>41602</v>
      </c>
      <c r="J499" s="238">
        <v>76</v>
      </c>
      <c r="K499" s="238" t="s">
        <v>1358</v>
      </c>
      <c r="L499" s="238">
        <v>339</v>
      </c>
    </row>
    <row r="500" spans="1:12">
      <c r="A500" s="237">
        <v>499</v>
      </c>
      <c r="B500" s="237" t="s">
        <v>619</v>
      </c>
      <c r="C500" s="237" t="s">
        <v>3236</v>
      </c>
      <c r="D500" s="238">
        <v>530</v>
      </c>
      <c r="E500" s="238">
        <v>706.89189999999996</v>
      </c>
      <c r="F500" s="238">
        <v>185</v>
      </c>
      <c r="G500" s="238">
        <v>130775</v>
      </c>
      <c r="H500" s="238">
        <v>98050</v>
      </c>
      <c r="I500" s="238">
        <v>32725</v>
      </c>
      <c r="J500" s="238">
        <v>58</v>
      </c>
      <c r="K500" s="238" t="s">
        <v>1358</v>
      </c>
      <c r="L500" s="238">
        <v>185</v>
      </c>
    </row>
    <row r="501" spans="1:12">
      <c r="A501" s="237">
        <v>500</v>
      </c>
      <c r="B501" s="237" t="s">
        <v>961</v>
      </c>
      <c r="C501" s="237" t="s">
        <v>3144</v>
      </c>
      <c r="D501" s="238">
        <v>852</v>
      </c>
      <c r="E501" s="238">
        <v>1360.2526</v>
      </c>
      <c r="F501" s="238">
        <v>95</v>
      </c>
      <c r="G501" s="238">
        <v>129224</v>
      </c>
      <c r="H501" s="238">
        <v>80940</v>
      </c>
      <c r="I501" s="238">
        <v>48284</v>
      </c>
      <c r="J501" s="238">
        <v>10</v>
      </c>
      <c r="K501" s="238" t="s">
        <v>1358</v>
      </c>
      <c r="L501" s="238">
        <v>95</v>
      </c>
    </row>
    <row r="502" spans="1:12">
      <c r="A502" s="237">
        <v>501</v>
      </c>
      <c r="B502" s="237" t="s">
        <v>478</v>
      </c>
      <c r="C502" s="237" t="s">
        <v>3297</v>
      </c>
      <c r="D502" s="238">
        <v>198</v>
      </c>
      <c r="E502" s="238">
        <v>135.6951</v>
      </c>
      <c r="F502" s="238">
        <v>951</v>
      </c>
      <c r="G502" s="238">
        <v>129046</v>
      </c>
      <c r="H502" s="238">
        <v>188298</v>
      </c>
      <c r="I502" s="238">
        <v>-59252</v>
      </c>
      <c r="J502" s="238">
        <v>17</v>
      </c>
      <c r="K502" s="238" t="s">
        <v>1358</v>
      </c>
      <c r="L502" s="238">
        <v>951</v>
      </c>
    </row>
    <row r="503" spans="1:12">
      <c r="A503" s="237">
        <v>502</v>
      </c>
      <c r="B503" s="237" t="s">
        <v>854</v>
      </c>
      <c r="C503" s="237" t="s">
        <v>3453</v>
      </c>
      <c r="D503" s="238">
        <v>351</v>
      </c>
      <c r="E503" s="238">
        <v>581.8682</v>
      </c>
      <c r="F503" s="238">
        <v>220</v>
      </c>
      <c r="G503" s="238">
        <v>128011</v>
      </c>
      <c r="H503" s="238">
        <v>77220</v>
      </c>
      <c r="I503" s="238">
        <v>50791</v>
      </c>
      <c r="J503" s="238">
        <v>41</v>
      </c>
      <c r="K503" s="238" t="s">
        <v>1358</v>
      </c>
      <c r="L503" s="238">
        <v>220</v>
      </c>
    </row>
    <row r="504" spans="1:12">
      <c r="A504" s="237">
        <v>503</v>
      </c>
      <c r="B504" s="237" t="s">
        <v>3747</v>
      </c>
      <c r="C504" s="237" t="s">
        <v>3820</v>
      </c>
      <c r="D504" s="238">
        <v>64</v>
      </c>
      <c r="E504" s="238">
        <v>128</v>
      </c>
      <c r="F504" s="238">
        <v>1000</v>
      </c>
      <c r="G504" s="238">
        <v>128000</v>
      </c>
      <c r="H504" s="238">
        <v>64000</v>
      </c>
      <c r="I504" s="238">
        <v>64000</v>
      </c>
      <c r="J504" s="238">
        <v>1</v>
      </c>
      <c r="K504" s="238" t="s">
        <v>1358</v>
      </c>
      <c r="L504" s="238">
        <v>1000</v>
      </c>
    </row>
    <row r="505" spans="1:12">
      <c r="A505" s="237">
        <v>504</v>
      </c>
      <c r="B505" s="237" t="s">
        <v>315</v>
      </c>
      <c r="C505" s="237" t="s">
        <v>3370</v>
      </c>
      <c r="D505" s="238">
        <v>237</v>
      </c>
      <c r="E505" s="238">
        <v>153.32769999999999</v>
      </c>
      <c r="F505" s="238">
        <v>833</v>
      </c>
      <c r="G505" s="238">
        <v>127722</v>
      </c>
      <c r="H505" s="238">
        <v>197421</v>
      </c>
      <c r="I505" s="238">
        <v>-69699</v>
      </c>
      <c r="J505" s="238">
        <v>4</v>
      </c>
      <c r="K505" s="238" t="s">
        <v>1358</v>
      </c>
      <c r="L505" s="238">
        <v>833</v>
      </c>
    </row>
    <row r="506" spans="1:12">
      <c r="A506" s="237">
        <v>505</v>
      </c>
      <c r="B506" s="237" t="s">
        <v>2881</v>
      </c>
      <c r="C506" s="237" t="s">
        <v>3413</v>
      </c>
      <c r="D506" s="238">
        <v>313</v>
      </c>
      <c r="E506" s="238">
        <v>483.07690000000002</v>
      </c>
      <c r="F506" s="238">
        <v>260</v>
      </c>
      <c r="G506" s="238">
        <v>125600</v>
      </c>
      <c r="H506" s="238">
        <v>81380</v>
      </c>
      <c r="I506" s="238">
        <v>44220</v>
      </c>
      <c r="J506" s="238">
        <v>103</v>
      </c>
      <c r="K506" s="238" t="s">
        <v>1358</v>
      </c>
      <c r="L506" s="238">
        <v>260</v>
      </c>
    </row>
    <row r="507" spans="1:12">
      <c r="A507" s="237">
        <v>506</v>
      </c>
      <c r="B507" s="237" t="s">
        <v>830</v>
      </c>
      <c r="C507" s="237" t="s">
        <v>3375</v>
      </c>
      <c r="D507" s="238">
        <v>75</v>
      </c>
      <c r="E507" s="238">
        <v>125.8185</v>
      </c>
      <c r="F507" s="238">
        <v>997</v>
      </c>
      <c r="G507" s="238">
        <v>125441</v>
      </c>
      <c r="H507" s="238">
        <v>74775</v>
      </c>
      <c r="I507" s="238">
        <v>50666</v>
      </c>
      <c r="J507" s="238">
        <v>24</v>
      </c>
      <c r="K507" s="238" t="s">
        <v>1358</v>
      </c>
      <c r="L507" s="238">
        <v>997</v>
      </c>
    </row>
    <row r="508" spans="1:12">
      <c r="A508" s="237">
        <v>507</v>
      </c>
      <c r="B508" s="237" t="s">
        <v>3396</v>
      </c>
      <c r="C508" s="237" t="s">
        <v>3397</v>
      </c>
      <c r="D508" s="238">
        <v>393</v>
      </c>
      <c r="E508" s="238">
        <v>358.12830000000002</v>
      </c>
      <c r="F508" s="238">
        <v>343</v>
      </c>
      <c r="G508" s="238">
        <v>122838</v>
      </c>
      <c r="H508" s="238">
        <v>134799</v>
      </c>
      <c r="I508" s="238">
        <v>-11961</v>
      </c>
      <c r="J508" s="238">
        <v>12</v>
      </c>
      <c r="K508" s="238" t="s">
        <v>1358</v>
      </c>
      <c r="L508" s="238">
        <v>343</v>
      </c>
    </row>
    <row r="509" spans="1:12">
      <c r="A509" s="237">
        <v>508</v>
      </c>
      <c r="B509" s="237" t="s">
        <v>824</v>
      </c>
      <c r="C509" s="237" t="s">
        <v>3418</v>
      </c>
      <c r="D509" s="238">
        <v>167</v>
      </c>
      <c r="E509" s="238">
        <v>303.78960000000001</v>
      </c>
      <c r="F509" s="238">
        <v>404</v>
      </c>
      <c r="G509" s="238">
        <v>122731</v>
      </c>
      <c r="H509" s="238">
        <v>67468</v>
      </c>
      <c r="I509" s="238">
        <v>55263</v>
      </c>
      <c r="J509" s="238">
        <v>50</v>
      </c>
      <c r="K509" s="238" t="s">
        <v>1358</v>
      </c>
      <c r="L509" s="238">
        <v>404</v>
      </c>
    </row>
    <row r="510" spans="1:12">
      <c r="A510" s="237">
        <v>509</v>
      </c>
      <c r="B510" s="237" t="s">
        <v>434</v>
      </c>
      <c r="C510" s="237" t="s">
        <v>3506</v>
      </c>
      <c r="D510" s="238">
        <v>216</v>
      </c>
      <c r="E510" s="238">
        <v>302.86669999999998</v>
      </c>
      <c r="F510" s="238">
        <v>405</v>
      </c>
      <c r="G510" s="238">
        <v>122661</v>
      </c>
      <c r="H510" s="238">
        <v>87480</v>
      </c>
      <c r="I510" s="238">
        <v>35181</v>
      </c>
      <c r="J510" s="238">
        <v>69</v>
      </c>
      <c r="K510" s="238" t="s">
        <v>1358</v>
      </c>
      <c r="L510" s="238">
        <v>405</v>
      </c>
    </row>
    <row r="511" spans="1:12">
      <c r="A511" s="237">
        <v>510</v>
      </c>
      <c r="B511" s="237" t="s">
        <v>613</v>
      </c>
      <c r="C511" s="237" t="s">
        <v>3384</v>
      </c>
      <c r="D511" s="238">
        <v>69</v>
      </c>
      <c r="E511" s="238">
        <v>94.941500000000005</v>
      </c>
      <c r="F511" s="238">
        <v>1282</v>
      </c>
      <c r="G511" s="238">
        <v>121715</v>
      </c>
      <c r="H511" s="238">
        <v>88458</v>
      </c>
      <c r="I511" s="238">
        <v>33257</v>
      </c>
      <c r="J511" s="238">
        <v>9</v>
      </c>
      <c r="K511" s="238" t="s">
        <v>1358</v>
      </c>
      <c r="L511" s="238">
        <v>1282</v>
      </c>
    </row>
    <row r="512" spans="1:12">
      <c r="A512" s="237">
        <v>511</v>
      </c>
      <c r="B512" s="237" t="s">
        <v>3821</v>
      </c>
      <c r="C512" s="237" t="s">
        <v>3822</v>
      </c>
      <c r="D512" s="238">
        <v>151</v>
      </c>
      <c r="E512" s="238">
        <v>486</v>
      </c>
      <c r="F512" s="238">
        <v>242</v>
      </c>
      <c r="G512" s="238">
        <v>117612</v>
      </c>
      <c r="H512" s="238">
        <v>36542</v>
      </c>
      <c r="I512" s="238">
        <v>81070</v>
      </c>
      <c r="J512" s="238">
        <v>4</v>
      </c>
      <c r="K512" s="238" t="s">
        <v>1358</v>
      </c>
      <c r="L512" s="238">
        <v>242</v>
      </c>
    </row>
    <row r="513" spans="1:12">
      <c r="A513" s="237">
        <v>512</v>
      </c>
      <c r="B513" s="237" t="s">
        <v>3473</v>
      </c>
      <c r="C513" s="237" t="s">
        <v>3474</v>
      </c>
      <c r="D513" s="238">
        <v>444</v>
      </c>
      <c r="E513" s="238">
        <v>700</v>
      </c>
      <c r="F513" s="238">
        <v>167</v>
      </c>
      <c r="G513" s="238">
        <v>116900</v>
      </c>
      <c r="H513" s="238">
        <v>74148</v>
      </c>
      <c r="I513" s="238">
        <v>42752</v>
      </c>
      <c r="J513" s="238">
        <v>9</v>
      </c>
      <c r="K513" s="238" t="s">
        <v>1358</v>
      </c>
      <c r="L513" s="238">
        <v>167</v>
      </c>
    </row>
    <row r="514" spans="1:12">
      <c r="A514" s="237">
        <v>513</v>
      </c>
      <c r="B514" s="237" t="s">
        <v>524</v>
      </c>
      <c r="C514" s="237" t="s">
        <v>3470</v>
      </c>
      <c r="D514" s="238">
        <v>364</v>
      </c>
      <c r="E514" s="238">
        <v>1279.2135000000001</v>
      </c>
      <c r="F514" s="238">
        <v>89</v>
      </c>
      <c r="G514" s="238">
        <v>113850</v>
      </c>
      <c r="H514" s="238">
        <v>32396</v>
      </c>
      <c r="I514" s="238">
        <v>81454</v>
      </c>
      <c r="J514" s="238">
        <v>35</v>
      </c>
      <c r="K514" s="238" t="s">
        <v>1358</v>
      </c>
      <c r="L514" s="238">
        <v>89</v>
      </c>
    </row>
    <row r="515" spans="1:12">
      <c r="A515" s="237">
        <v>514</v>
      </c>
      <c r="B515" s="237" t="s">
        <v>765</v>
      </c>
      <c r="C515" s="237" t="s">
        <v>3486</v>
      </c>
      <c r="D515" s="238">
        <v>1936</v>
      </c>
      <c r="E515" s="238">
        <v>3343.0882000000001</v>
      </c>
      <c r="F515" s="238">
        <v>34</v>
      </c>
      <c r="G515" s="238">
        <v>113665</v>
      </c>
      <c r="H515" s="238">
        <v>65824</v>
      </c>
      <c r="I515" s="238">
        <v>47841</v>
      </c>
      <c r="J515" s="238">
        <v>18</v>
      </c>
      <c r="K515" s="238" t="s">
        <v>1358</v>
      </c>
      <c r="L515" s="238">
        <v>34</v>
      </c>
    </row>
    <row r="516" spans="1:12">
      <c r="A516" s="237">
        <v>515</v>
      </c>
      <c r="B516" s="237" t="s">
        <v>971</v>
      </c>
      <c r="C516" s="237" t="s">
        <v>3485</v>
      </c>
      <c r="D516" s="238">
        <v>615</v>
      </c>
      <c r="E516" s="238">
        <v>1090.5385000000001</v>
      </c>
      <c r="F516" s="238">
        <v>104</v>
      </c>
      <c r="G516" s="238">
        <v>113416</v>
      </c>
      <c r="H516" s="238">
        <v>63960</v>
      </c>
      <c r="I516" s="238">
        <v>49456</v>
      </c>
      <c r="J516" s="238">
        <v>38</v>
      </c>
      <c r="K516" s="238" t="s">
        <v>1358</v>
      </c>
      <c r="L516" s="238">
        <v>104</v>
      </c>
    </row>
    <row r="517" spans="1:12">
      <c r="A517" s="237">
        <v>516</v>
      </c>
      <c r="B517" s="237" t="s">
        <v>515</v>
      </c>
      <c r="C517" s="237" t="s">
        <v>3517</v>
      </c>
      <c r="D517" s="238">
        <v>119</v>
      </c>
      <c r="E517" s="238">
        <v>281.27749999999997</v>
      </c>
      <c r="F517" s="238">
        <v>400</v>
      </c>
      <c r="G517" s="238">
        <v>112511</v>
      </c>
      <c r="H517" s="238">
        <v>47600</v>
      </c>
      <c r="I517" s="238">
        <v>64911</v>
      </c>
      <c r="J517" s="238">
        <v>33</v>
      </c>
      <c r="K517" s="238" t="s">
        <v>1358</v>
      </c>
      <c r="L517" s="238">
        <v>400</v>
      </c>
    </row>
    <row r="518" spans="1:12">
      <c r="A518" s="237">
        <v>517</v>
      </c>
      <c r="B518" s="237" t="s">
        <v>970</v>
      </c>
      <c r="C518" s="237" t="s">
        <v>3485</v>
      </c>
      <c r="D518" s="238">
        <v>476</v>
      </c>
      <c r="E518" s="238">
        <v>868.63570000000004</v>
      </c>
      <c r="F518" s="238">
        <v>129</v>
      </c>
      <c r="G518" s="238">
        <v>112054</v>
      </c>
      <c r="H518" s="238">
        <v>61404</v>
      </c>
      <c r="I518" s="238">
        <v>50650</v>
      </c>
      <c r="J518" s="238">
        <v>45</v>
      </c>
      <c r="K518" s="238" t="s">
        <v>1358</v>
      </c>
      <c r="L518" s="238">
        <v>129</v>
      </c>
    </row>
    <row r="519" spans="1:12">
      <c r="A519" s="237">
        <v>518</v>
      </c>
      <c r="B519" s="237" t="s">
        <v>962</v>
      </c>
      <c r="C519" s="237" t="s">
        <v>3293</v>
      </c>
      <c r="D519" s="238">
        <v>751</v>
      </c>
      <c r="E519" s="238">
        <v>1274.0229999999999</v>
      </c>
      <c r="F519" s="238">
        <v>87</v>
      </c>
      <c r="G519" s="238">
        <v>110840</v>
      </c>
      <c r="H519" s="238">
        <v>65337</v>
      </c>
      <c r="I519" s="238">
        <v>45503</v>
      </c>
      <c r="J519" s="238">
        <v>16</v>
      </c>
      <c r="K519" s="238" t="s">
        <v>1358</v>
      </c>
      <c r="L519" s="238">
        <v>87</v>
      </c>
    </row>
    <row r="520" spans="1:12">
      <c r="A520" s="237">
        <v>519</v>
      </c>
      <c r="B520" s="237" t="s">
        <v>488</v>
      </c>
      <c r="C520" s="237" t="s">
        <v>3314</v>
      </c>
      <c r="D520" s="238">
        <v>157</v>
      </c>
      <c r="E520" s="238">
        <v>304.02199999999999</v>
      </c>
      <c r="F520" s="238">
        <v>364</v>
      </c>
      <c r="G520" s="238">
        <v>110664</v>
      </c>
      <c r="H520" s="238">
        <v>57148</v>
      </c>
      <c r="I520" s="238">
        <v>53516</v>
      </c>
      <c r="J520" s="238">
        <v>84</v>
      </c>
      <c r="K520" s="238" t="s">
        <v>1358</v>
      </c>
      <c r="L520" s="238">
        <v>364</v>
      </c>
    </row>
    <row r="521" spans="1:12">
      <c r="A521" s="237">
        <v>520</v>
      </c>
      <c r="B521" s="237" t="s">
        <v>872</v>
      </c>
      <c r="C521" s="237" t="s">
        <v>3478</v>
      </c>
      <c r="D521" s="238">
        <v>277</v>
      </c>
      <c r="E521" s="238">
        <v>578.57590000000005</v>
      </c>
      <c r="F521" s="238">
        <v>191</v>
      </c>
      <c r="G521" s="238">
        <v>110508</v>
      </c>
      <c r="H521" s="238">
        <v>52907</v>
      </c>
      <c r="I521" s="238">
        <v>57601</v>
      </c>
      <c r="J521" s="238">
        <v>21</v>
      </c>
      <c r="K521" s="238" t="s">
        <v>1358</v>
      </c>
      <c r="L521" s="238">
        <v>191</v>
      </c>
    </row>
    <row r="522" spans="1:12">
      <c r="A522" s="237">
        <v>521</v>
      </c>
      <c r="B522" s="237" t="s">
        <v>3788</v>
      </c>
      <c r="C522" s="237" t="s">
        <v>3823</v>
      </c>
      <c r="D522" s="238">
        <v>62</v>
      </c>
      <c r="E522" s="238">
        <v>110</v>
      </c>
      <c r="F522" s="238">
        <v>1000</v>
      </c>
      <c r="G522" s="238">
        <v>110000</v>
      </c>
      <c r="H522" s="238">
        <v>62000</v>
      </c>
      <c r="I522" s="238">
        <v>48000</v>
      </c>
      <c r="J522" s="238">
        <v>1</v>
      </c>
      <c r="K522" s="238" t="s">
        <v>1358</v>
      </c>
      <c r="L522" s="238">
        <v>1000</v>
      </c>
    </row>
    <row r="523" spans="1:12">
      <c r="A523" s="237">
        <v>522</v>
      </c>
      <c r="B523" s="237" t="s">
        <v>584</v>
      </c>
      <c r="C523" s="237" t="s">
        <v>3307</v>
      </c>
      <c r="D523" s="238">
        <v>118</v>
      </c>
      <c r="E523" s="238">
        <v>183.30189999999999</v>
      </c>
      <c r="F523" s="238">
        <v>593</v>
      </c>
      <c r="G523" s="238">
        <v>108698</v>
      </c>
      <c r="H523" s="238">
        <v>69974</v>
      </c>
      <c r="I523" s="238">
        <v>38724</v>
      </c>
      <c r="J523" s="238">
        <v>144</v>
      </c>
      <c r="K523" s="238" t="s">
        <v>1358</v>
      </c>
      <c r="L523" s="238">
        <v>593</v>
      </c>
    </row>
    <row r="524" spans="1:12">
      <c r="A524" s="237">
        <v>523</v>
      </c>
      <c r="B524" s="237" t="s">
        <v>993</v>
      </c>
      <c r="C524" s="237" t="s">
        <v>3100</v>
      </c>
      <c r="D524" s="238">
        <v>383</v>
      </c>
      <c r="E524" s="238">
        <v>660.77909999999997</v>
      </c>
      <c r="F524" s="238">
        <v>163</v>
      </c>
      <c r="G524" s="238">
        <v>107707</v>
      </c>
      <c r="H524" s="238">
        <v>62429</v>
      </c>
      <c r="I524" s="238">
        <v>45278</v>
      </c>
      <c r="J524" s="238">
        <v>19</v>
      </c>
      <c r="K524" s="238" t="s">
        <v>1358</v>
      </c>
      <c r="L524" s="238">
        <v>163</v>
      </c>
    </row>
    <row r="525" spans="1:12">
      <c r="A525" s="237">
        <v>524</v>
      </c>
      <c r="B525" s="237" t="s">
        <v>976</v>
      </c>
      <c r="C525" s="237" t="s">
        <v>3222</v>
      </c>
      <c r="D525" s="238">
        <v>442</v>
      </c>
      <c r="E525" s="238">
        <v>609.65520000000004</v>
      </c>
      <c r="F525" s="238">
        <v>174</v>
      </c>
      <c r="G525" s="238">
        <v>106080</v>
      </c>
      <c r="H525" s="238">
        <v>76908</v>
      </c>
      <c r="I525" s="238">
        <v>29172</v>
      </c>
      <c r="J525" s="238">
        <v>52</v>
      </c>
      <c r="K525" s="238" t="s">
        <v>1358</v>
      </c>
      <c r="L525" s="238">
        <v>174</v>
      </c>
    </row>
    <row r="526" spans="1:12">
      <c r="A526" s="237">
        <v>525</v>
      </c>
      <c r="B526" s="237" t="s">
        <v>984</v>
      </c>
      <c r="C526" s="237" t="s">
        <v>3282</v>
      </c>
      <c r="D526" s="238">
        <v>403</v>
      </c>
      <c r="E526" s="238">
        <v>741.64790000000005</v>
      </c>
      <c r="F526" s="238">
        <v>142</v>
      </c>
      <c r="G526" s="238">
        <v>105314</v>
      </c>
      <c r="H526" s="238">
        <v>57226</v>
      </c>
      <c r="I526" s="238">
        <v>48088</v>
      </c>
      <c r="J526" s="238">
        <v>57</v>
      </c>
      <c r="K526" s="238" t="s">
        <v>1358</v>
      </c>
      <c r="L526" s="238">
        <v>142</v>
      </c>
    </row>
    <row r="527" spans="1:12">
      <c r="A527" s="237">
        <v>526</v>
      </c>
      <c r="B527" s="237" t="s">
        <v>538</v>
      </c>
      <c r="C527" s="237" t="s">
        <v>3048</v>
      </c>
      <c r="D527" s="238">
        <v>588</v>
      </c>
      <c r="E527" s="238">
        <v>1088.9583</v>
      </c>
      <c r="F527" s="238">
        <v>96</v>
      </c>
      <c r="G527" s="238">
        <v>104540</v>
      </c>
      <c r="H527" s="238">
        <v>56448</v>
      </c>
      <c r="I527" s="238">
        <v>48092</v>
      </c>
      <c r="J527" s="238">
        <v>32</v>
      </c>
      <c r="K527" s="238" t="s">
        <v>1358</v>
      </c>
      <c r="L527" s="238">
        <v>96</v>
      </c>
    </row>
    <row r="528" spans="1:12">
      <c r="A528" s="237">
        <v>527</v>
      </c>
      <c r="B528" s="237" t="s">
        <v>3471</v>
      </c>
      <c r="C528" s="237" t="s">
        <v>3472</v>
      </c>
      <c r="D528" s="238">
        <v>128</v>
      </c>
      <c r="E528" s="238">
        <v>252.755</v>
      </c>
      <c r="F528" s="238">
        <v>404</v>
      </c>
      <c r="G528" s="238">
        <v>102113</v>
      </c>
      <c r="H528" s="238">
        <v>51712</v>
      </c>
      <c r="I528" s="238">
        <v>50401</v>
      </c>
      <c r="J528" s="238">
        <v>52</v>
      </c>
      <c r="K528" s="238" t="s">
        <v>1358</v>
      </c>
      <c r="L528" s="238">
        <v>404</v>
      </c>
    </row>
    <row r="529" spans="1:12">
      <c r="A529" s="237">
        <v>528</v>
      </c>
      <c r="B529" s="237" t="s">
        <v>620</v>
      </c>
      <c r="C529" s="237" t="s">
        <v>3236</v>
      </c>
      <c r="D529" s="238">
        <v>530</v>
      </c>
      <c r="E529" s="238">
        <v>724.7518</v>
      </c>
      <c r="F529" s="238">
        <v>137</v>
      </c>
      <c r="G529" s="238">
        <v>99291</v>
      </c>
      <c r="H529" s="238">
        <v>72610</v>
      </c>
      <c r="I529" s="238">
        <v>26681</v>
      </c>
      <c r="J529" s="238">
        <v>56</v>
      </c>
      <c r="K529" s="238" t="s">
        <v>1358</v>
      </c>
      <c r="L529" s="238">
        <v>137</v>
      </c>
    </row>
    <row r="530" spans="1:12">
      <c r="A530" s="237">
        <v>529</v>
      </c>
      <c r="B530" s="237" t="s">
        <v>3464</v>
      </c>
      <c r="C530" s="237" t="s">
        <v>3465</v>
      </c>
      <c r="D530" s="238">
        <v>612</v>
      </c>
      <c r="E530" s="238">
        <v>1280</v>
      </c>
      <c r="F530" s="238">
        <v>75</v>
      </c>
      <c r="G530" s="238">
        <v>96000</v>
      </c>
      <c r="H530" s="238">
        <v>45900</v>
      </c>
      <c r="I530" s="238">
        <v>50100</v>
      </c>
      <c r="J530" s="238">
        <v>5</v>
      </c>
      <c r="K530" s="238" t="s">
        <v>1358</v>
      </c>
      <c r="L530" s="238">
        <v>75</v>
      </c>
    </row>
    <row r="531" spans="1:12">
      <c r="A531" s="237">
        <v>530</v>
      </c>
      <c r="B531" s="237" t="s">
        <v>407</v>
      </c>
      <c r="C531" s="237" t="s">
        <v>3508</v>
      </c>
      <c r="D531" s="238">
        <v>333</v>
      </c>
      <c r="E531" s="238">
        <v>482.81029999999998</v>
      </c>
      <c r="F531" s="238">
        <v>195</v>
      </c>
      <c r="G531" s="238">
        <v>94148</v>
      </c>
      <c r="H531" s="238">
        <v>64935</v>
      </c>
      <c r="I531" s="238">
        <v>29213</v>
      </c>
      <c r="J531" s="238">
        <v>35</v>
      </c>
      <c r="K531" s="238" t="s">
        <v>1358</v>
      </c>
      <c r="L531" s="238">
        <v>195</v>
      </c>
    </row>
    <row r="532" spans="1:12">
      <c r="A532" s="237">
        <v>531</v>
      </c>
      <c r="B532" s="237" t="s">
        <v>573</v>
      </c>
      <c r="C532" s="237" t="s">
        <v>3444</v>
      </c>
      <c r="D532" s="238">
        <v>119</v>
      </c>
      <c r="E532" s="238">
        <v>74.889799999999994</v>
      </c>
      <c r="F532" s="238">
        <v>1243</v>
      </c>
      <c r="G532" s="238">
        <v>93088</v>
      </c>
      <c r="H532" s="238">
        <v>147917</v>
      </c>
      <c r="I532" s="238">
        <v>-54829</v>
      </c>
      <c r="J532" s="238">
        <v>56</v>
      </c>
      <c r="K532" s="238" t="s">
        <v>1358</v>
      </c>
      <c r="L532" s="238">
        <v>1243</v>
      </c>
    </row>
    <row r="533" spans="1:12">
      <c r="A533" s="237">
        <v>532</v>
      </c>
      <c r="B533" s="237" t="s">
        <v>473</v>
      </c>
      <c r="C533" s="237" t="s">
        <v>3491</v>
      </c>
      <c r="D533" s="238">
        <v>157</v>
      </c>
      <c r="E533" s="238">
        <v>297.25</v>
      </c>
      <c r="F533" s="238">
        <v>312</v>
      </c>
      <c r="G533" s="238">
        <v>92742</v>
      </c>
      <c r="H533" s="238">
        <v>48984</v>
      </c>
      <c r="I533" s="238">
        <v>43758</v>
      </c>
      <c r="J533" s="238">
        <v>53</v>
      </c>
      <c r="K533" s="238" t="s">
        <v>1358</v>
      </c>
      <c r="L533" s="238">
        <v>312</v>
      </c>
    </row>
    <row r="534" spans="1:12">
      <c r="A534" s="237">
        <v>533</v>
      </c>
      <c r="B534" s="237" t="s">
        <v>3769</v>
      </c>
      <c r="C534" s="237" t="s">
        <v>3824</v>
      </c>
      <c r="D534" s="238">
        <v>270</v>
      </c>
      <c r="E534" s="238">
        <v>363.15750000000003</v>
      </c>
      <c r="F534" s="238">
        <v>254</v>
      </c>
      <c r="G534" s="238">
        <v>92242</v>
      </c>
      <c r="H534" s="238">
        <v>68580</v>
      </c>
      <c r="I534" s="238">
        <v>23662</v>
      </c>
      <c r="J534" s="238">
        <v>5</v>
      </c>
      <c r="K534" s="238" t="s">
        <v>1358</v>
      </c>
      <c r="L534" s="238">
        <v>254</v>
      </c>
    </row>
    <row r="535" spans="1:12">
      <c r="A535" s="237">
        <v>534</v>
      </c>
      <c r="B535" s="237" t="s">
        <v>977</v>
      </c>
      <c r="C535" s="237" t="s">
        <v>3222</v>
      </c>
      <c r="D535" s="238">
        <v>442</v>
      </c>
      <c r="E535" s="238">
        <v>624.25850000000003</v>
      </c>
      <c r="F535" s="238">
        <v>147</v>
      </c>
      <c r="G535" s="238">
        <v>91766</v>
      </c>
      <c r="H535" s="238">
        <v>64974</v>
      </c>
      <c r="I535" s="238">
        <v>26792</v>
      </c>
      <c r="J535" s="238">
        <v>51</v>
      </c>
      <c r="K535" s="238" t="s">
        <v>1358</v>
      </c>
      <c r="L535" s="238">
        <v>147</v>
      </c>
    </row>
    <row r="536" spans="1:12">
      <c r="A536" s="237">
        <v>535</v>
      </c>
      <c r="B536" s="237" t="s">
        <v>641</v>
      </c>
      <c r="C536" s="237" t="s">
        <v>3277</v>
      </c>
      <c r="D536" s="238">
        <v>243</v>
      </c>
      <c r="E536" s="238">
        <v>512.85879999999997</v>
      </c>
      <c r="F536" s="238">
        <v>177</v>
      </c>
      <c r="G536" s="238">
        <v>90776</v>
      </c>
      <c r="H536" s="238">
        <v>43011</v>
      </c>
      <c r="I536" s="238">
        <v>47765</v>
      </c>
      <c r="J536" s="238">
        <v>30</v>
      </c>
      <c r="K536" s="238" t="s">
        <v>1358</v>
      </c>
      <c r="L536" s="238">
        <v>177</v>
      </c>
    </row>
    <row r="537" spans="1:12">
      <c r="A537" s="237">
        <v>536</v>
      </c>
      <c r="B537" s="237" t="s">
        <v>378</v>
      </c>
      <c r="C537" s="237" t="s">
        <v>3448</v>
      </c>
      <c r="D537" s="238">
        <v>859</v>
      </c>
      <c r="E537" s="238">
        <v>1677.4444000000001</v>
      </c>
      <c r="F537" s="238">
        <v>54</v>
      </c>
      <c r="G537" s="238">
        <v>90582</v>
      </c>
      <c r="H537" s="238">
        <v>46386</v>
      </c>
      <c r="I537" s="238">
        <v>44196</v>
      </c>
      <c r="J537" s="238">
        <v>13</v>
      </c>
      <c r="K537" s="238" t="s">
        <v>1358</v>
      </c>
      <c r="L537" s="238">
        <v>54</v>
      </c>
    </row>
    <row r="538" spans="1:12">
      <c r="A538" s="237">
        <v>537</v>
      </c>
      <c r="B538" s="237" t="s">
        <v>998</v>
      </c>
      <c r="C538" s="237" t="s">
        <v>3492</v>
      </c>
      <c r="D538" s="238">
        <v>454</v>
      </c>
      <c r="E538" s="238">
        <v>596.02650000000006</v>
      </c>
      <c r="F538" s="238">
        <v>151</v>
      </c>
      <c r="G538" s="238">
        <v>90000</v>
      </c>
      <c r="H538" s="238">
        <v>68554</v>
      </c>
      <c r="I538" s="238">
        <v>21446</v>
      </c>
      <c r="J538" s="238">
        <v>52</v>
      </c>
      <c r="K538" s="238" t="s">
        <v>1358</v>
      </c>
      <c r="L538" s="238">
        <v>151</v>
      </c>
    </row>
    <row r="539" spans="1:12">
      <c r="A539" s="237">
        <v>538</v>
      </c>
      <c r="B539" s="237" t="s">
        <v>891</v>
      </c>
      <c r="C539" s="237" t="s">
        <v>3458</v>
      </c>
      <c r="D539" s="238">
        <v>238</v>
      </c>
      <c r="E539" s="238">
        <v>411.66969999999998</v>
      </c>
      <c r="F539" s="238">
        <v>218</v>
      </c>
      <c r="G539" s="238">
        <v>89744</v>
      </c>
      <c r="H539" s="238">
        <v>51884</v>
      </c>
      <c r="I539" s="238">
        <v>37860</v>
      </c>
      <c r="J539" s="238">
        <v>39</v>
      </c>
      <c r="K539" s="238" t="s">
        <v>1358</v>
      </c>
      <c r="L539" s="238">
        <v>218</v>
      </c>
    </row>
    <row r="540" spans="1:12">
      <c r="A540" s="237">
        <v>539</v>
      </c>
      <c r="B540" s="237" t="s">
        <v>759</v>
      </c>
      <c r="C540" s="237" t="s">
        <v>3188</v>
      </c>
      <c r="D540" s="238">
        <v>64</v>
      </c>
      <c r="E540" s="238">
        <v>106.7859</v>
      </c>
      <c r="F540" s="238">
        <v>822</v>
      </c>
      <c r="G540" s="238">
        <v>87778</v>
      </c>
      <c r="H540" s="238">
        <v>52608</v>
      </c>
      <c r="I540" s="238">
        <v>35170</v>
      </c>
      <c r="J540" s="238">
        <v>174</v>
      </c>
      <c r="K540" s="238" t="s">
        <v>1358</v>
      </c>
      <c r="L540" s="238">
        <v>822</v>
      </c>
    </row>
    <row r="541" spans="1:12">
      <c r="A541" s="237">
        <v>540</v>
      </c>
      <c r="B541" s="237" t="s">
        <v>3461</v>
      </c>
      <c r="C541" s="237" t="s">
        <v>3462</v>
      </c>
      <c r="D541" s="238">
        <v>356</v>
      </c>
      <c r="E541" s="238">
        <v>575</v>
      </c>
      <c r="F541" s="238">
        <v>150</v>
      </c>
      <c r="G541" s="238">
        <v>86250</v>
      </c>
      <c r="H541" s="238">
        <v>53400</v>
      </c>
      <c r="I541" s="238">
        <v>32850</v>
      </c>
      <c r="J541" s="238">
        <v>3</v>
      </c>
      <c r="K541" s="238" t="s">
        <v>1358</v>
      </c>
      <c r="L541" s="238">
        <v>150</v>
      </c>
    </row>
    <row r="542" spans="1:12">
      <c r="A542" s="237">
        <v>541</v>
      </c>
      <c r="B542" s="237" t="s">
        <v>983</v>
      </c>
      <c r="C542" s="237" t="s">
        <v>3282</v>
      </c>
      <c r="D542" s="238">
        <v>403</v>
      </c>
      <c r="E542" s="238">
        <v>582.52700000000004</v>
      </c>
      <c r="F542" s="238">
        <v>148</v>
      </c>
      <c r="G542" s="238">
        <v>86214</v>
      </c>
      <c r="H542" s="238">
        <v>59644</v>
      </c>
      <c r="I542" s="238">
        <v>26570</v>
      </c>
      <c r="J542" s="238">
        <v>46</v>
      </c>
      <c r="K542" s="238" t="s">
        <v>1358</v>
      </c>
      <c r="L542" s="238">
        <v>148</v>
      </c>
    </row>
    <row r="543" spans="1:12">
      <c r="A543" s="237">
        <v>542</v>
      </c>
      <c r="B543" s="237" t="s">
        <v>3435</v>
      </c>
      <c r="C543" s="237" t="s">
        <v>3825</v>
      </c>
      <c r="D543" s="238">
        <v>54</v>
      </c>
      <c r="E543" s="238">
        <v>138.77420000000001</v>
      </c>
      <c r="F543" s="238">
        <v>620</v>
      </c>
      <c r="G543" s="238">
        <v>86040</v>
      </c>
      <c r="H543" s="238">
        <v>33480</v>
      </c>
      <c r="I543" s="238">
        <v>52560</v>
      </c>
      <c r="J543" s="238">
        <v>11</v>
      </c>
      <c r="K543" s="238" t="s">
        <v>1358</v>
      </c>
      <c r="L543" s="238">
        <v>620</v>
      </c>
    </row>
    <row r="544" spans="1:12">
      <c r="A544" s="237">
        <v>543</v>
      </c>
      <c r="B544" s="237" t="s">
        <v>683</v>
      </c>
      <c r="C544" s="237" t="s">
        <v>3432</v>
      </c>
      <c r="D544" s="238">
        <v>268</v>
      </c>
      <c r="E544" s="238">
        <v>390</v>
      </c>
      <c r="F544" s="238">
        <v>220</v>
      </c>
      <c r="G544" s="238">
        <v>85800</v>
      </c>
      <c r="H544" s="238">
        <v>58960</v>
      </c>
      <c r="I544" s="238">
        <v>26840</v>
      </c>
      <c r="J544" s="238">
        <v>3</v>
      </c>
      <c r="K544" s="238" t="s">
        <v>1358</v>
      </c>
      <c r="L544" s="238">
        <v>220</v>
      </c>
    </row>
    <row r="545" spans="1:12">
      <c r="A545" s="237">
        <v>544</v>
      </c>
      <c r="B545" s="237" t="s">
        <v>3423</v>
      </c>
      <c r="C545" s="237" t="s">
        <v>3424</v>
      </c>
      <c r="D545" s="238">
        <v>470</v>
      </c>
      <c r="E545" s="238">
        <v>940</v>
      </c>
      <c r="F545" s="238">
        <v>90</v>
      </c>
      <c r="G545" s="238">
        <v>84600</v>
      </c>
      <c r="H545" s="238">
        <v>42300</v>
      </c>
      <c r="I545" s="238">
        <v>42300</v>
      </c>
      <c r="J545" s="238">
        <v>1</v>
      </c>
      <c r="K545" s="238" t="s">
        <v>1358</v>
      </c>
      <c r="L545" s="238">
        <v>90</v>
      </c>
    </row>
    <row r="546" spans="1:12">
      <c r="A546" s="237">
        <v>545</v>
      </c>
      <c r="B546" s="237" t="s">
        <v>3475</v>
      </c>
      <c r="C546" s="237" t="s">
        <v>3476</v>
      </c>
      <c r="D546" s="238">
        <v>269</v>
      </c>
      <c r="E546" s="238">
        <v>286.87369999999999</v>
      </c>
      <c r="F546" s="238">
        <v>293</v>
      </c>
      <c r="G546" s="238">
        <v>84054</v>
      </c>
      <c r="H546" s="238">
        <v>78817</v>
      </c>
      <c r="I546" s="238">
        <v>5237</v>
      </c>
      <c r="J546" s="238">
        <v>49</v>
      </c>
      <c r="K546" s="238" t="s">
        <v>1358</v>
      </c>
      <c r="L546" s="238">
        <v>293</v>
      </c>
    </row>
    <row r="547" spans="1:12">
      <c r="A547" s="237">
        <v>546</v>
      </c>
      <c r="B547" s="237" t="s">
        <v>3000</v>
      </c>
      <c r="C547" s="237" t="s">
        <v>3826</v>
      </c>
      <c r="D547" s="238">
        <v>60</v>
      </c>
      <c r="E547" s="238">
        <v>84</v>
      </c>
      <c r="F547" s="238">
        <v>1000</v>
      </c>
      <c r="G547" s="238">
        <v>84000</v>
      </c>
      <c r="H547" s="238">
        <v>60000</v>
      </c>
      <c r="I547" s="238">
        <v>24000</v>
      </c>
      <c r="J547" s="238">
        <v>1</v>
      </c>
      <c r="K547" s="238" t="s">
        <v>1358</v>
      </c>
      <c r="L547" s="238">
        <v>1000</v>
      </c>
    </row>
    <row r="548" spans="1:12">
      <c r="A548" s="237">
        <v>547</v>
      </c>
      <c r="B548" s="237" t="s">
        <v>2949</v>
      </c>
      <c r="C548" s="237" t="s">
        <v>3454</v>
      </c>
      <c r="D548" s="238">
        <v>65</v>
      </c>
      <c r="E548" s="238">
        <v>80.392700000000005</v>
      </c>
      <c r="F548" s="238">
        <v>1044</v>
      </c>
      <c r="G548" s="238">
        <v>83930</v>
      </c>
      <c r="H548" s="238">
        <v>67860</v>
      </c>
      <c r="I548" s="238">
        <v>16070</v>
      </c>
      <c r="J548" s="238">
        <v>13</v>
      </c>
      <c r="K548" s="238" t="s">
        <v>1358</v>
      </c>
      <c r="L548" s="238">
        <v>1044</v>
      </c>
    </row>
    <row r="549" spans="1:12">
      <c r="A549" s="237">
        <v>548</v>
      </c>
      <c r="B549" s="237" t="s">
        <v>3425</v>
      </c>
      <c r="C549" s="237" t="s">
        <v>3426</v>
      </c>
      <c r="D549" s="238">
        <v>552</v>
      </c>
      <c r="E549" s="238">
        <v>825</v>
      </c>
      <c r="F549" s="238">
        <v>100</v>
      </c>
      <c r="G549" s="238">
        <v>82500</v>
      </c>
      <c r="H549" s="238">
        <v>55200</v>
      </c>
      <c r="I549" s="238">
        <v>27300</v>
      </c>
      <c r="J549" s="238">
        <v>1</v>
      </c>
      <c r="K549" s="238" t="s">
        <v>1358</v>
      </c>
      <c r="L549" s="238">
        <v>100</v>
      </c>
    </row>
    <row r="550" spans="1:12">
      <c r="A550" s="237">
        <v>549</v>
      </c>
      <c r="B550" s="237" t="s">
        <v>783</v>
      </c>
      <c r="C550" s="237" t="s">
        <v>3197</v>
      </c>
      <c r="D550" s="238">
        <v>110</v>
      </c>
      <c r="E550" s="238">
        <v>217.78309999999999</v>
      </c>
      <c r="F550" s="238">
        <v>378</v>
      </c>
      <c r="G550" s="238">
        <v>82322</v>
      </c>
      <c r="H550" s="238">
        <v>41580</v>
      </c>
      <c r="I550" s="238">
        <v>40742</v>
      </c>
      <c r="J550" s="238">
        <v>41</v>
      </c>
      <c r="K550" s="238" t="s">
        <v>1358</v>
      </c>
      <c r="L550" s="238">
        <v>378</v>
      </c>
    </row>
    <row r="551" spans="1:12">
      <c r="A551" s="237">
        <v>550</v>
      </c>
      <c r="B551" s="237" t="s">
        <v>1036</v>
      </c>
      <c r="C551" s="237" t="s">
        <v>3522</v>
      </c>
      <c r="D551" s="238">
        <v>1074</v>
      </c>
      <c r="E551" s="238">
        <v>1814.2444</v>
      </c>
      <c r="F551" s="238">
        <v>45</v>
      </c>
      <c r="G551" s="238">
        <v>81641</v>
      </c>
      <c r="H551" s="238">
        <v>48330</v>
      </c>
      <c r="I551" s="238">
        <v>33311</v>
      </c>
      <c r="J551" s="238">
        <v>23</v>
      </c>
      <c r="K551" s="238" t="s">
        <v>1358</v>
      </c>
      <c r="L551" s="238">
        <v>45</v>
      </c>
    </row>
    <row r="552" spans="1:12">
      <c r="A552" s="237">
        <v>551</v>
      </c>
      <c r="B552" s="237" t="s">
        <v>756</v>
      </c>
      <c r="C552" s="237" t="s">
        <v>3121</v>
      </c>
      <c r="D552" s="238">
        <v>116</v>
      </c>
      <c r="E552" s="238">
        <v>170.61089999999999</v>
      </c>
      <c r="F552" s="238">
        <v>478</v>
      </c>
      <c r="G552" s="238">
        <v>81552</v>
      </c>
      <c r="H552" s="238">
        <v>55448</v>
      </c>
      <c r="I552" s="238">
        <v>26104</v>
      </c>
      <c r="J552" s="238">
        <v>56</v>
      </c>
      <c r="K552" s="238" t="s">
        <v>1358</v>
      </c>
      <c r="L552" s="238">
        <v>478</v>
      </c>
    </row>
    <row r="553" spans="1:12">
      <c r="A553" s="237">
        <v>552</v>
      </c>
      <c r="B553" s="237" t="s">
        <v>1018</v>
      </c>
      <c r="C553" s="237" t="s">
        <v>3468</v>
      </c>
      <c r="D553" s="238">
        <v>272</v>
      </c>
      <c r="E553" s="238">
        <v>337.38490000000002</v>
      </c>
      <c r="F553" s="238">
        <v>239</v>
      </c>
      <c r="G553" s="238">
        <v>80635</v>
      </c>
      <c r="H553" s="238">
        <v>65008</v>
      </c>
      <c r="I553" s="238">
        <v>15627</v>
      </c>
      <c r="J553" s="238">
        <v>60</v>
      </c>
      <c r="K553" s="238" t="s">
        <v>1358</v>
      </c>
      <c r="L553" s="238">
        <v>239</v>
      </c>
    </row>
    <row r="554" spans="1:12">
      <c r="A554" s="237">
        <v>553</v>
      </c>
      <c r="B554" s="237">
        <v>414210134</v>
      </c>
      <c r="C554" s="237" t="s">
        <v>3500</v>
      </c>
      <c r="D554" s="238">
        <v>481</v>
      </c>
      <c r="E554" s="238">
        <v>1327</v>
      </c>
      <c r="F554" s="238">
        <v>60</v>
      </c>
      <c r="G554" s="238">
        <v>79620</v>
      </c>
      <c r="H554" s="238">
        <v>28860</v>
      </c>
      <c r="I554" s="238">
        <v>50760</v>
      </c>
      <c r="J554" s="238">
        <v>2</v>
      </c>
      <c r="K554" s="238" t="s">
        <v>1358</v>
      </c>
      <c r="L554" s="238">
        <v>60</v>
      </c>
    </row>
    <row r="555" spans="1:12">
      <c r="A555" s="237">
        <v>554</v>
      </c>
      <c r="B555" s="237" t="s">
        <v>935</v>
      </c>
      <c r="C555" s="237" t="s">
        <v>3155</v>
      </c>
      <c r="D555" s="238">
        <v>456</v>
      </c>
      <c r="E555" s="238">
        <v>1203.3538000000001</v>
      </c>
      <c r="F555" s="238">
        <v>65</v>
      </c>
      <c r="G555" s="238">
        <v>78218</v>
      </c>
      <c r="H555" s="238">
        <v>29640</v>
      </c>
      <c r="I555" s="238">
        <v>48578</v>
      </c>
      <c r="J555" s="238">
        <v>24</v>
      </c>
      <c r="K555" s="238" t="s">
        <v>1358</v>
      </c>
      <c r="L555" s="238">
        <v>65</v>
      </c>
    </row>
    <row r="556" spans="1:12">
      <c r="A556" s="237">
        <v>555</v>
      </c>
      <c r="B556" s="237" t="s">
        <v>980</v>
      </c>
      <c r="C556" s="237" t="s">
        <v>3495</v>
      </c>
      <c r="D556" s="238">
        <v>471</v>
      </c>
      <c r="E556" s="238">
        <v>637.73770000000002</v>
      </c>
      <c r="F556" s="238">
        <v>122</v>
      </c>
      <c r="G556" s="238">
        <v>77804</v>
      </c>
      <c r="H556" s="238">
        <v>57462</v>
      </c>
      <c r="I556" s="238">
        <v>20342</v>
      </c>
      <c r="J556" s="238">
        <v>43</v>
      </c>
      <c r="K556" s="238" t="s">
        <v>1358</v>
      </c>
      <c r="L556" s="238">
        <v>122</v>
      </c>
    </row>
    <row r="557" spans="1:12">
      <c r="A557" s="237">
        <v>556</v>
      </c>
      <c r="B557" s="237" t="s">
        <v>826</v>
      </c>
      <c r="C557" s="237" t="s">
        <v>3489</v>
      </c>
      <c r="D557" s="238">
        <v>105</v>
      </c>
      <c r="E557" s="238">
        <v>190.78870000000001</v>
      </c>
      <c r="F557" s="238">
        <v>407</v>
      </c>
      <c r="G557" s="238">
        <v>77651</v>
      </c>
      <c r="H557" s="238">
        <v>42735</v>
      </c>
      <c r="I557" s="238">
        <v>34916</v>
      </c>
      <c r="J557" s="238">
        <v>79</v>
      </c>
      <c r="K557" s="238" t="s">
        <v>1358</v>
      </c>
      <c r="L557" s="238">
        <v>407</v>
      </c>
    </row>
    <row r="558" spans="1:12">
      <c r="A558" s="237">
        <v>557</v>
      </c>
      <c r="B558" s="237" t="s">
        <v>1032</v>
      </c>
      <c r="C558" s="237" t="s">
        <v>3457</v>
      </c>
      <c r="D558" s="238">
        <v>165</v>
      </c>
      <c r="E558" s="238">
        <v>250.18270000000001</v>
      </c>
      <c r="F558" s="238">
        <v>301</v>
      </c>
      <c r="G558" s="238">
        <v>75305</v>
      </c>
      <c r="H558" s="238">
        <v>49665</v>
      </c>
      <c r="I558" s="238">
        <v>25640</v>
      </c>
      <c r="J558" s="238">
        <v>12</v>
      </c>
      <c r="K558" s="238" t="s">
        <v>1358</v>
      </c>
      <c r="L558" s="238">
        <v>301</v>
      </c>
    </row>
    <row r="559" spans="1:12">
      <c r="A559" s="237">
        <v>558</v>
      </c>
      <c r="B559" s="237" t="s">
        <v>752</v>
      </c>
      <c r="C559" s="237" t="s">
        <v>3449</v>
      </c>
      <c r="D559" s="238">
        <v>350</v>
      </c>
      <c r="E559" s="238">
        <v>119.98560000000001</v>
      </c>
      <c r="F559" s="238">
        <v>627</v>
      </c>
      <c r="G559" s="238">
        <v>75231</v>
      </c>
      <c r="H559" s="238">
        <v>219450</v>
      </c>
      <c r="I559" s="238">
        <v>-144219</v>
      </c>
      <c r="J559" s="238">
        <v>14</v>
      </c>
      <c r="K559" s="238" t="s">
        <v>1358</v>
      </c>
      <c r="L559" s="238">
        <v>627</v>
      </c>
    </row>
    <row r="560" spans="1:12">
      <c r="A560" s="237">
        <v>559</v>
      </c>
      <c r="B560" s="237" t="s">
        <v>520</v>
      </c>
      <c r="C560" s="237" t="s">
        <v>3505</v>
      </c>
      <c r="D560" s="238">
        <v>242</v>
      </c>
      <c r="E560" s="238">
        <v>353.98579999999998</v>
      </c>
      <c r="F560" s="238">
        <v>212</v>
      </c>
      <c r="G560" s="238">
        <v>75045</v>
      </c>
      <c r="H560" s="238">
        <v>51304</v>
      </c>
      <c r="I560" s="238">
        <v>23741</v>
      </c>
      <c r="J560" s="238">
        <v>12</v>
      </c>
      <c r="K560" s="238" t="s">
        <v>1358</v>
      </c>
      <c r="L560" s="238">
        <v>212</v>
      </c>
    </row>
    <row r="561" spans="1:12">
      <c r="A561" s="237">
        <v>560</v>
      </c>
      <c r="B561" s="237" t="s">
        <v>857</v>
      </c>
      <c r="C561" s="237" t="s">
        <v>3463</v>
      </c>
      <c r="D561" s="238">
        <v>528</v>
      </c>
      <c r="E561" s="238">
        <v>148.16399999999999</v>
      </c>
      <c r="F561" s="238">
        <v>506</v>
      </c>
      <c r="G561" s="238">
        <v>74971</v>
      </c>
      <c r="H561" s="238">
        <v>267168</v>
      </c>
      <c r="I561" s="238">
        <v>-192197</v>
      </c>
      <c r="J561" s="238">
        <v>28</v>
      </c>
      <c r="K561" s="238" t="s">
        <v>1358</v>
      </c>
      <c r="L561" s="238">
        <v>506</v>
      </c>
    </row>
    <row r="562" spans="1:12">
      <c r="A562" s="237">
        <v>561</v>
      </c>
      <c r="B562" s="237" t="s">
        <v>3439</v>
      </c>
      <c r="C562" s="237" t="s">
        <v>3440</v>
      </c>
      <c r="D562" s="238">
        <v>0</v>
      </c>
      <c r="E562" s="238">
        <v>399.0652</v>
      </c>
      <c r="F562" s="238">
        <v>184</v>
      </c>
      <c r="G562" s="238">
        <v>73428</v>
      </c>
      <c r="H562" s="238">
        <v>0</v>
      </c>
      <c r="I562" s="238">
        <v>73428</v>
      </c>
      <c r="J562" s="238">
        <v>3</v>
      </c>
      <c r="K562" s="238" t="s">
        <v>1358</v>
      </c>
      <c r="L562" s="238">
        <v>184</v>
      </c>
    </row>
    <row r="563" spans="1:12">
      <c r="A563" s="237">
        <v>562</v>
      </c>
      <c r="B563" s="237" t="s">
        <v>2751</v>
      </c>
      <c r="C563" s="237" t="s">
        <v>3496</v>
      </c>
      <c r="D563" s="238">
        <v>302</v>
      </c>
      <c r="E563" s="238">
        <v>604.95870000000002</v>
      </c>
      <c r="F563" s="238">
        <v>121</v>
      </c>
      <c r="G563" s="238">
        <v>73200</v>
      </c>
      <c r="H563" s="238">
        <v>36542</v>
      </c>
      <c r="I563" s="238">
        <v>36658</v>
      </c>
      <c r="J563" s="238">
        <v>10</v>
      </c>
      <c r="K563" s="238" t="s">
        <v>1358</v>
      </c>
      <c r="L563" s="238">
        <v>121</v>
      </c>
    </row>
    <row r="564" spans="1:12">
      <c r="A564" s="237">
        <v>563</v>
      </c>
      <c r="B564" s="237" t="s">
        <v>532</v>
      </c>
      <c r="C564" s="237" t="s">
        <v>3493</v>
      </c>
      <c r="D564" s="238">
        <v>242</v>
      </c>
      <c r="E564" s="238">
        <v>404.3039</v>
      </c>
      <c r="F564" s="238">
        <v>181</v>
      </c>
      <c r="G564" s="238">
        <v>73179</v>
      </c>
      <c r="H564" s="238">
        <v>43802</v>
      </c>
      <c r="I564" s="238">
        <v>29377</v>
      </c>
      <c r="J564" s="238">
        <v>48</v>
      </c>
      <c r="K564" s="238" t="s">
        <v>1358</v>
      </c>
      <c r="L564" s="238">
        <v>181</v>
      </c>
    </row>
    <row r="565" spans="1:12">
      <c r="A565" s="237">
        <v>564</v>
      </c>
      <c r="B565" s="237" t="s">
        <v>382</v>
      </c>
      <c r="C565" s="237" t="s">
        <v>3467</v>
      </c>
      <c r="D565" s="238">
        <v>811</v>
      </c>
      <c r="E565" s="238">
        <v>1973.9458999999999</v>
      </c>
      <c r="F565" s="238">
        <v>37</v>
      </c>
      <c r="G565" s="238">
        <v>73036</v>
      </c>
      <c r="H565" s="238">
        <v>30007</v>
      </c>
      <c r="I565" s="238">
        <v>43029</v>
      </c>
      <c r="J565" s="238">
        <v>11</v>
      </c>
      <c r="K565" s="238" t="s">
        <v>1358</v>
      </c>
      <c r="L565" s="238">
        <v>37</v>
      </c>
    </row>
    <row r="566" spans="1:12">
      <c r="A566" s="237">
        <v>565</v>
      </c>
      <c r="B566" s="237" t="s">
        <v>1697</v>
      </c>
      <c r="C566" s="237" t="s">
        <v>3523</v>
      </c>
      <c r="D566" s="238">
        <v>404</v>
      </c>
      <c r="E566" s="238">
        <v>545.553</v>
      </c>
      <c r="F566" s="238">
        <v>132</v>
      </c>
      <c r="G566" s="238">
        <v>72013</v>
      </c>
      <c r="H566" s="238">
        <v>53328</v>
      </c>
      <c r="I566" s="238">
        <v>18685</v>
      </c>
      <c r="J566" s="238">
        <v>42</v>
      </c>
      <c r="K566" s="238" t="s">
        <v>1358</v>
      </c>
      <c r="L566" s="238">
        <v>132</v>
      </c>
    </row>
    <row r="567" spans="1:12">
      <c r="A567" s="237">
        <v>566</v>
      </c>
      <c r="B567" s="237" t="s">
        <v>819</v>
      </c>
      <c r="C567" s="237" t="s">
        <v>3482</v>
      </c>
      <c r="D567" s="238">
        <v>117</v>
      </c>
      <c r="E567" s="238">
        <v>246.31620000000001</v>
      </c>
      <c r="F567" s="238">
        <v>291</v>
      </c>
      <c r="G567" s="238">
        <v>71678</v>
      </c>
      <c r="H567" s="238">
        <v>34047</v>
      </c>
      <c r="I567" s="238">
        <v>37631</v>
      </c>
      <c r="J567" s="238">
        <v>50</v>
      </c>
      <c r="K567" s="238" t="s">
        <v>1358</v>
      </c>
      <c r="L567" s="238">
        <v>291</v>
      </c>
    </row>
    <row r="568" spans="1:12">
      <c r="A568" s="237">
        <v>567</v>
      </c>
      <c r="B568" s="237" t="s">
        <v>3827</v>
      </c>
      <c r="C568" s="237" t="s">
        <v>3828</v>
      </c>
      <c r="D568" s="238">
        <v>846</v>
      </c>
      <c r="E568" s="238">
        <v>1620</v>
      </c>
      <c r="F568" s="238">
        <v>44</v>
      </c>
      <c r="G568" s="238">
        <v>71280</v>
      </c>
      <c r="H568" s="238">
        <v>37224</v>
      </c>
      <c r="I568" s="238">
        <v>34056</v>
      </c>
      <c r="J568" s="238">
        <v>3</v>
      </c>
      <c r="K568" s="238" t="s">
        <v>1358</v>
      </c>
      <c r="L568" s="238">
        <v>44</v>
      </c>
    </row>
    <row r="569" spans="1:12">
      <c r="A569" s="237">
        <v>568</v>
      </c>
      <c r="B569" s="237" t="s">
        <v>570</v>
      </c>
      <c r="C569" s="237" t="s">
        <v>3483</v>
      </c>
      <c r="D569" s="238">
        <v>166</v>
      </c>
      <c r="E569" s="238">
        <v>303.06380000000001</v>
      </c>
      <c r="F569" s="238">
        <v>235</v>
      </c>
      <c r="G569" s="238">
        <v>71220</v>
      </c>
      <c r="H569" s="238">
        <v>39010</v>
      </c>
      <c r="I569" s="238">
        <v>32210</v>
      </c>
      <c r="J569" s="238">
        <v>22</v>
      </c>
      <c r="K569" s="238" t="s">
        <v>1358</v>
      </c>
      <c r="L569" s="238">
        <v>235</v>
      </c>
    </row>
    <row r="570" spans="1:12">
      <c r="A570" s="237">
        <v>569</v>
      </c>
      <c r="B570" s="237" t="s">
        <v>551</v>
      </c>
      <c r="C570" s="237" t="s">
        <v>3342</v>
      </c>
      <c r="D570" s="238">
        <v>447</v>
      </c>
      <c r="E570" s="238">
        <v>648.25</v>
      </c>
      <c r="F570" s="238">
        <v>108</v>
      </c>
      <c r="G570" s="238">
        <v>70011</v>
      </c>
      <c r="H570" s="238">
        <v>48276</v>
      </c>
      <c r="I570" s="238">
        <v>21735</v>
      </c>
      <c r="J570" s="238">
        <v>31</v>
      </c>
      <c r="K570" s="238" t="s">
        <v>1358</v>
      </c>
      <c r="L570" s="238">
        <v>108</v>
      </c>
    </row>
    <row r="571" spans="1:12">
      <c r="A571" s="237">
        <v>570</v>
      </c>
      <c r="B571" s="237" t="s">
        <v>2943</v>
      </c>
      <c r="C571" s="237" t="s">
        <v>3479</v>
      </c>
      <c r="D571" s="238">
        <v>385</v>
      </c>
      <c r="E571" s="238">
        <v>164.66900000000001</v>
      </c>
      <c r="F571" s="238">
        <v>423</v>
      </c>
      <c r="G571" s="238">
        <v>69655</v>
      </c>
      <c r="H571" s="238">
        <v>162855</v>
      </c>
      <c r="I571" s="238">
        <v>-93200</v>
      </c>
      <c r="J571" s="238">
        <v>41</v>
      </c>
      <c r="K571" s="238" t="s">
        <v>1358</v>
      </c>
      <c r="L571" s="238">
        <v>423</v>
      </c>
    </row>
    <row r="572" spans="1:12">
      <c r="A572" s="237">
        <v>571</v>
      </c>
      <c r="B572" s="237" t="s">
        <v>572</v>
      </c>
      <c r="C572" s="237" t="s">
        <v>3444</v>
      </c>
      <c r="D572" s="238">
        <v>123</v>
      </c>
      <c r="E572" s="238">
        <v>322.00459999999998</v>
      </c>
      <c r="F572" s="238">
        <v>216</v>
      </c>
      <c r="G572" s="238">
        <v>69553</v>
      </c>
      <c r="H572" s="238">
        <v>26568</v>
      </c>
      <c r="I572" s="238">
        <v>42985</v>
      </c>
      <c r="J572" s="238">
        <v>61</v>
      </c>
      <c r="K572" s="238" t="s">
        <v>1358</v>
      </c>
      <c r="L572" s="238">
        <v>216</v>
      </c>
    </row>
    <row r="573" spans="1:12">
      <c r="A573" s="237">
        <v>572</v>
      </c>
      <c r="B573" s="237" t="s">
        <v>978</v>
      </c>
      <c r="C573" s="237" t="s">
        <v>3495</v>
      </c>
      <c r="D573" s="238">
        <v>471</v>
      </c>
      <c r="E573" s="238">
        <v>632.74310000000003</v>
      </c>
      <c r="F573" s="238">
        <v>109</v>
      </c>
      <c r="G573" s="238">
        <v>68969</v>
      </c>
      <c r="H573" s="238">
        <v>51339</v>
      </c>
      <c r="I573" s="238">
        <v>17630</v>
      </c>
      <c r="J573" s="238">
        <v>79</v>
      </c>
      <c r="K573" s="238" t="s">
        <v>1358</v>
      </c>
      <c r="L573" s="238">
        <v>109</v>
      </c>
    </row>
    <row r="574" spans="1:12">
      <c r="A574" s="237">
        <v>573</v>
      </c>
      <c r="B574" s="237" t="s">
        <v>1299</v>
      </c>
      <c r="C574" s="237" t="s">
        <v>3376</v>
      </c>
      <c r="D574" s="238">
        <v>188</v>
      </c>
      <c r="E574" s="238">
        <v>282.48360000000002</v>
      </c>
      <c r="F574" s="238">
        <v>244</v>
      </c>
      <c r="G574" s="238">
        <v>68926</v>
      </c>
      <c r="H574" s="238">
        <v>45872</v>
      </c>
      <c r="I574" s="238">
        <v>23054</v>
      </c>
      <c r="J574" s="238">
        <v>18</v>
      </c>
      <c r="K574" s="238" t="s">
        <v>1358</v>
      </c>
      <c r="L574" s="238">
        <v>244</v>
      </c>
    </row>
    <row r="575" spans="1:12">
      <c r="A575" s="237">
        <v>574</v>
      </c>
      <c r="B575" s="237">
        <v>414210124</v>
      </c>
      <c r="C575" s="237" t="s">
        <v>3511</v>
      </c>
      <c r="D575" s="238">
        <v>473</v>
      </c>
      <c r="E575" s="238">
        <v>1140</v>
      </c>
      <c r="F575" s="238">
        <v>60</v>
      </c>
      <c r="G575" s="238">
        <v>68400</v>
      </c>
      <c r="H575" s="238">
        <v>28380</v>
      </c>
      <c r="I575" s="238">
        <v>40020</v>
      </c>
      <c r="J575" s="238">
        <v>2</v>
      </c>
      <c r="K575" s="238" t="s">
        <v>1358</v>
      </c>
      <c r="L575" s="238">
        <v>60</v>
      </c>
    </row>
    <row r="576" spans="1:12">
      <c r="A576" s="237">
        <v>575</v>
      </c>
      <c r="B576" s="237" t="s">
        <v>746</v>
      </c>
      <c r="C576" s="237" t="s">
        <v>3466</v>
      </c>
      <c r="D576" s="238">
        <v>296</v>
      </c>
      <c r="E576" s="238">
        <v>845.63750000000005</v>
      </c>
      <c r="F576" s="238">
        <v>80</v>
      </c>
      <c r="G576" s="238">
        <v>67651</v>
      </c>
      <c r="H576" s="238">
        <v>23680</v>
      </c>
      <c r="I576" s="238">
        <v>43971</v>
      </c>
      <c r="J576" s="238">
        <v>9</v>
      </c>
      <c r="K576" s="238" t="s">
        <v>1358</v>
      </c>
      <c r="L576" s="238">
        <v>80</v>
      </c>
    </row>
    <row r="577" spans="1:12">
      <c r="A577" s="237">
        <v>576</v>
      </c>
      <c r="B577" s="237" t="s">
        <v>579</v>
      </c>
      <c r="C577" s="237" t="s">
        <v>3501</v>
      </c>
      <c r="D577" s="238">
        <v>536</v>
      </c>
      <c r="E577" s="238">
        <v>894.69330000000002</v>
      </c>
      <c r="F577" s="238">
        <v>75</v>
      </c>
      <c r="G577" s="238">
        <v>67102</v>
      </c>
      <c r="H577" s="238">
        <v>40200</v>
      </c>
      <c r="I577" s="238">
        <v>26902</v>
      </c>
      <c r="J577" s="238">
        <v>12</v>
      </c>
      <c r="K577" s="238" t="s">
        <v>1358</v>
      </c>
      <c r="L577" s="238">
        <v>75</v>
      </c>
    </row>
    <row r="578" spans="1:12">
      <c r="A578" s="237">
        <v>577</v>
      </c>
      <c r="B578" s="237" t="s">
        <v>919</v>
      </c>
      <c r="C578" s="237" t="s">
        <v>3515</v>
      </c>
      <c r="D578" s="238">
        <v>74</v>
      </c>
      <c r="E578" s="238">
        <v>109.3725</v>
      </c>
      <c r="F578" s="238">
        <v>612</v>
      </c>
      <c r="G578" s="238">
        <v>66936</v>
      </c>
      <c r="H578" s="238">
        <v>45288</v>
      </c>
      <c r="I578" s="238">
        <v>21648</v>
      </c>
      <c r="J578" s="238">
        <v>135</v>
      </c>
      <c r="K578" s="238" t="s">
        <v>1358</v>
      </c>
      <c r="L578" s="238">
        <v>612</v>
      </c>
    </row>
    <row r="579" spans="1:12">
      <c r="A579" s="237">
        <v>578</v>
      </c>
      <c r="B579" s="237" t="s">
        <v>3446</v>
      </c>
      <c r="C579" s="237" t="s">
        <v>3447</v>
      </c>
      <c r="D579" s="238">
        <v>1237</v>
      </c>
      <c r="E579" s="238">
        <v>2200</v>
      </c>
      <c r="F579" s="238">
        <v>30</v>
      </c>
      <c r="G579" s="238">
        <v>66000</v>
      </c>
      <c r="H579" s="238">
        <v>37110</v>
      </c>
      <c r="I579" s="238">
        <v>28890</v>
      </c>
      <c r="J579" s="238">
        <v>1</v>
      </c>
      <c r="K579" s="238" t="s">
        <v>1358</v>
      </c>
      <c r="L579" s="238">
        <v>30</v>
      </c>
    </row>
    <row r="580" spans="1:12">
      <c r="A580" s="237">
        <v>579</v>
      </c>
      <c r="B580" s="237" t="s">
        <v>381</v>
      </c>
      <c r="C580" s="237" t="s">
        <v>3512</v>
      </c>
      <c r="D580" s="238">
        <v>1482</v>
      </c>
      <c r="E580" s="238">
        <v>2970.7727</v>
      </c>
      <c r="F580" s="238">
        <v>22</v>
      </c>
      <c r="G580" s="238">
        <v>65357</v>
      </c>
      <c r="H580" s="238">
        <v>32604</v>
      </c>
      <c r="I580" s="238">
        <v>32753</v>
      </c>
      <c r="J580" s="238">
        <v>20</v>
      </c>
      <c r="K580" s="238" t="s">
        <v>1358</v>
      </c>
      <c r="L580" s="238">
        <v>22</v>
      </c>
    </row>
    <row r="581" spans="1:12">
      <c r="A581" s="237">
        <v>580</v>
      </c>
      <c r="B581" s="237" t="s">
        <v>3451</v>
      </c>
      <c r="C581" s="237" t="s">
        <v>3452</v>
      </c>
      <c r="D581" s="238">
        <v>652</v>
      </c>
      <c r="E581" s="238">
        <v>1440</v>
      </c>
      <c r="F581" s="238">
        <v>45</v>
      </c>
      <c r="G581" s="238">
        <v>64800</v>
      </c>
      <c r="H581" s="238">
        <v>29340</v>
      </c>
      <c r="I581" s="238">
        <v>35460</v>
      </c>
      <c r="J581" s="238">
        <v>1</v>
      </c>
      <c r="K581" s="238" t="s">
        <v>1358</v>
      </c>
      <c r="L581" s="238">
        <v>45</v>
      </c>
    </row>
    <row r="582" spans="1:12">
      <c r="A582" s="237">
        <v>581</v>
      </c>
      <c r="B582" s="237" t="s">
        <v>564</v>
      </c>
      <c r="C582" s="237" t="s">
        <v>3481</v>
      </c>
      <c r="D582" s="238">
        <v>165</v>
      </c>
      <c r="E582" s="238">
        <v>268.44810000000001</v>
      </c>
      <c r="F582" s="238">
        <v>241</v>
      </c>
      <c r="G582" s="238">
        <v>64696</v>
      </c>
      <c r="H582" s="238">
        <v>39765</v>
      </c>
      <c r="I582" s="238">
        <v>24931</v>
      </c>
      <c r="J582" s="238">
        <v>47</v>
      </c>
      <c r="K582" s="238" t="s">
        <v>1358</v>
      </c>
      <c r="L582" s="238">
        <v>241</v>
      </c>
    </row>
    <row r="583" spans="1:12">
      <c r="A583" s="237">
        <v>582</v>
      </c>
      <c r="B583" s="237" t="s">
        <v>807</v>
      </c>
      <c r="C583" s="237" t="s">
        <v>3221</v>
      </c>
      <c r="D583" s="238">
        <v>204</v>
      </c>
      <c r="E583" s="238">
        <v>233.7106</v>
      </c>
      <c r="F583" s="238">
        <v>273</v>
      </c>
      <c r="G583" s="238">
        <v>63803</v>
      </c>
      <c r="H583" s="238">
        <v>55692</v>
      </c>
      <c r="I583" s="238">
        <v>8111</v>
      </c>
      <c r="J583" s="238">
        <v>86</v>
      </c>
      <c r="K583" s="238" t="s">
        <v>1358</v>
      </c>
      <c r="L583" s="238">
        <v>273</v>
      </c>
    </row>
    <row r="584" spans="1:12">
      <c r="A584" s="237">
        <v>583</v>
      </c>
      <c r="B584" s="237" t="s">
        <v>449</v>
      </c>
      <c r="C584" s="237" t="s">
        <v>3507</v>
      </c>
      <c r="D584" s="238">
        <v>264</v>
      </c>
      <c r="E584" s="238">
        <v>320.44220000000001</v>
      </c>
      <c r="F584" s="238">
        <v>199</v>
      </c>
      <c r="G584" s="238">
        <v>63768</v>
      </c>
      <c r="H584" s="238">
        <v>52536</v>
      </c>
      <c r="I584" s="238">
        <v>11232</v>
      </c>
      <c r="J584" s="238">
        <v>52</v>
      </c>
      <c r="K584" s="238" t="s">
        <v>1358</v>
      </c>
      <c r="L584" s="238">
        <v>199</v>
      </c>
    </row>
    <row r="585" spans="1:12">
      <c r="A585" s="237">
        <v>584</v>
      </c>
      <c r="B585" s="237" t="s">
        <v>1006</v>
      </c>
      <c r="C585" s="237" t="s">
        <v>3389</v>
      </c>
      <c r="D585" s="238">
        <v>515</v>
      </c>
      <c r="E585" s="238">
        <v>685.08600000000001</v>
      </c>
      <c r="F585" s="238">
        <v>93</v>
      </c>
      <c r="G585" s="238">
        <v>63713</v>
      </c>
      <c r="H585" s="238">
        <v>47895</v>
      </c>
      <c r="I585" s="238">
        <v>15818</v>
      </c>
      <c r="J585" s="238">
        <v>8</v>
      </c>
      <c r="K585" s="238" t="s">
        <v>1358</v>
      </c>
      <c r="L585" s="238">
        <v>93</v>
      </c>
    </row>
    <row r="586" spans="1:12">
      <c r="A586" s="237">
        <v>585</v>
      </c>
      <c r="B586" s="237" t="s">
        <v>404</v>
      </c>
      <c r="C586" s="237" t="s">
        <v>3177</v>
      </c>
      <c r="D586" s="238">
        <v>111</v>
      </c>
      <c r="E586" s="238">
        <v>125.93819999999999</v>
      </c>
      <c r="F586" s="238">
        <v>502</v>
      </c>
      <c r="G586" s="238">
        <v>63221</v>
      </c>
      <c r="H586" s="238">
        <v>55722</v>
      </c>
      <c r="I586" s="238">
        <v>7499</v>
      </c>
      <c r="J586" s="238">
        <v>25</v>
      </c>
      <c r="K586" s="238" t="s">
        <v>1358</v>
      </c>
      <c r="L586" s="238">
        <v>502</v>
      </c>
    </row>
    <row r="587" spans="1:12">
      <c r="A587" s="237">
        <v>586</v>
      </c>
      <c r="B587" s="237" t="s">
        <v>2865</v>
      </c>
      <c r="C587" s="237" t="s">
        <v>3721</v>
      </c>
      <c r="D587" s="238">
        <v>79</v>
      </c>
      <c r="E587" s="238">
        <v>198.34389999999999</v>
      </c>
      <c r="F587" s="238">
        <v>314</v>
      </c>
      <c r="G587" s="238">
        <v>62280</v>
      </c>
      <c r="H587" s="238">
        <v>24806</v>
      </c>
      <c r="I587" s="238">
        <v>37474</v>
      </c>
      <c r="J587" s="238">
        <v>8</v>
      </c>
      <c r="K587" s="238" t="s">
        <v>1358</v>
      </c>
      <c r="L587" s="238">
        <v>314</v>
      </c>
    </row>
    <row r="588" spans="1:12">
      <c r="A588" s="237">
        <v>587</v>
      </c>
      <c r="B588" s="237" t="s">
        <v>583</v>
      </c>
      <c r="C588" s="237" t="s">
        <v>3307</v>
      </c>
      <c r="D588" s="238">
        <v>118</v>
      </c>
      <c r="E588" s="238">
        <v>182.46469999999999</v>
      </c>
      <c r="F588" s="238">
        <v>340</v>
      </c>
      <c r="G588" s="238">
        <v>62038</v>
      </c>
      <c r="H588" s="238">
        <v>40120</v>
      </c>
      <c r="I588" s="238">
        <v>21918</v>
      </c>
      <c r="J588" s="238">
        <v>81</v>
      </c>
      <c r="K588" s="238" t="s">
        <v>1358</v>
      </c>
      <c r="L588" s="238">
        <v>340</v>
      </c>
    </row>
    <row r="589" spans="1:12">
      <c r="A589" s="237">
        <v>588</v>
      </c>
      <c r="B589" s="237" t="s">
        <v>3829</v>
      </c>
      <c r="C589" s="237" t="s">
        <v>3830</v>
      </c>
      <c r="D589" s="238">
        <v>2821</v>
      </c>
      <c r="E589" s="238">
        <v>5550</v>
      </c>
      <c r="F589" s="238">
        <v>11</v>
      </c>
      <c r="G589" s="238">
        <v>61050</v>
      </c>
      <c r="H589" s="238">
        <v>31031</v>
      </c>
      <c r="I589" s="238">
        <v>30019</v>
      </c>
      <c r="J589" s="238">
        <v>2</v>
      </c>
      <c r="K589" s="238" t="s">
        <v>1358</v>
      </c>
      <c r="L589" s="238">
        <v>11</v>
      </c>
    </row>
    <row r="590" spans="1:12">
      <c r="A590" s="237">
        <v>589</v>
      </c>
      <c r="B590" s="237" t="s">
        <v>518</v>
      </c>
      <c r="C590" s="237" t="s">
        <v>3497</v>
      </c>
      <c r="D590" s="238">
        <v>318</v>
      </c>
      <c r="E590" s="238">
        <v>613.29899999999998</v>
      </c>
      <c r="F590" s="238">
        <v>97</v>
      </c>
      <c r="G590" s="238">
        <v>59490</v>
      </c>
      <c r="H590" s="238">
        <v>30846</v>
      </c>
      <c r="I590" s="238">
        <v>28644</v>
      </c>
      <c r="J590" s="238">
        <v>32</v>
      </c>
      <c r="K590" s="238" t="s">
        <v>1358</v>
      </c>
      <c r="L590" s="238">
        <v>97</v>
      </c>
    </row>
    <row r="591" spans="1:12">
      <c r="A591" s="237">
        <v>590</v>
      </c>
      <c r="B591" s="237" t="s">
        <v>494</v>
      </c>
      <c r="C591" s="237" t="s">
        <v>3332</v>
      </c>
      <c r="D591" s="238">
        <v>172</v>
      </c>
      <c r="E591" s="238">
        <v>306.14510000000001</v>
      </c>
      <c r="F591" s="238">
        <v>193</v>
      </c>
      <c r="G591" s="238">
        <v>59086</v>
      </c>
      <c r="H591" s="238">
        <v>33196</v>
      </c>
      <c r="I591" s="238">
        <v>25890</v>
      </c>
      <c r="J591" s="238">
        <v>18</v>
      </c>
      <c r="K591" s="238" t="s">
        <v>1358</v>
      </c>
      <c r="L591" s="238">
        <v>193</v>
      </c>
    </row>
    <row r="592" spans="1:12">
      <c r="A592" s="237">
        <v>591</v>
      </c>
      <c r="B592" s="237" t="s">
        <v>922</v>
      </c>
      <c r="C592" s="237" t="s">
        <v>3450</v>
      </c>
      <c r="D592" s="238">
        <v>74</v>
      </c>
      <c r="E592" s="238">
        <v>104.8561</v>
      </c>
      <c r="F592" s="238">
        <v>563</v>
      </c>
      <c r="G592" s="238">
        <v>59034</v>
      </c>
      <c r="H592" s="238">
        <v>41662</v>
      </c>
      <c r="I592" s="238">
        <v>17372</v>
      </c>
      <c r="J592" s="238">
        <v>151</v>
      </c>
      <c r="K592" s="238" t="s">
        <v>1358</v>
      </c>
      <c r="L592" s="238">
        <v>563</v>
      </c>
    </row>
    <row r="593" spans="1:12">
      <c r="A593" s="237">
        <v>592</v>
      </c>
      <c r="B593" s="237" t="s">
        <v>602</v>
      </c>
      <c r="C593" s="237" t="s">
        <v>3460</v>
      </c>
      <c r="D593" s="238">
        <v>395</v>
      </c>
      <c r="E593" s="238">
        <v>289.89659999999998</v>
      </c>
      <c r="F593" s="238">
        <v>203</v>
      </c>
      <c r="G593" s="238">
        <v>58849</v>
      </c>
      <c r="H593" s="238">
        <v>80185</v>
      </c>
      <c r="I593" s="238">
        <v>-21336</v>
      </c>
      <c r="J593" s="238">
        <v>4</v>
      </c>
      <c r="K593" s="238" t="s">
        <v>1358</v>
      </c>
      <c r="L593" s="238">
        <v>203</v>
      </c>
    </row>
    <row r="594" spans="1:12">
      <c r="A594" s="237">
        <v>593</v>
      </c>
      <c r="B594" s="237" t="s">
        <v>3831</v>
      </c>
      <c r="C594" s="237" t="s">
        <v>3832</v>
      </c>
      <c r="D594" s="238">
        <v>524</v>
      </c>
      <c r="E594" s="238">
        <v>1170</v>
      </c>
      <c r="F594" s="238">
        <v>50</v>
      </c>
      <c r="G594" s="238">
        <v>58500</v>
      </c>
      <c r="H594" s="238">
        <v>26200</v>
      </c>
      <c r="I594" s="238">
        <v>32300</v>
      </c>
      <c r="J594" s="238">
        <v>1</v>
      </c>
      <c r="K594" s="238" t="s">
        <v>1358</v>
      </c>
      <c r="L594" s="238">
        <v>50</v>
      </c>
    </row>
    <row r="595" spans="1:12">
      <c r="A595" s="237">
        <v>594</v>
      </c>
      <c r="B595" s="237" t="s">
        <v>3532</v>
      </c>
      <c r="C595" s="237" t="s">
        <v>3533</v>
      </c>
      <c r="D595" s="238">
        <v>816</v>
      </c>
      <c r="E595" s="238">
        <v>583.697</v>
      </c>
      <c r="F595" s="238">
        <v>99</v>
      </c>
      <c r="G595" s="238">
        <v>57786</v>
      </c>
      <c r="H595" s="238">
        <v>80784</v>
      </c>
      <c r="I595" s="238">
        <v>-22998</v>
      </c>
      <c r="J595" s="238">
        <v>39</v>
      </c>
      <c r="K595" s="238" t="s">
        <v>1358</v>
      </c>
      <c r="L595" s="238">
        <v>99</v>
      </c>
    </row>
    <row r="596" spans="1:12">
      <c r="A596" s="237">
        <v>595</v>
      </c>
      <c r="B596" s="237" t="s">
        <v>751</v>
      </c>
      <c r="C596" s="237" t="s">
        <v>3449</v>
      </c>
      <c r="D596" s="238">
        <v>350</v>
      </c>
      <c r="E596" s="238">
        <v>157.52209999999999</v>
      </c>
      <c r="F596" s="238">
        <v>362</v>
      </c>
      <c r="G596" s="238">
        <v>57023</v>
      </c>
      <c r="H596" s="238">
        <v>126700</v>
      </c>
      <c r="I596" s="238">
        <v>-69677</v>
      </c>
      <c r="J596" s="238">
        <v>20</v>
      </c>
      <c r="K596" s="238" t="s">
        <v>1358</v>
      </c>
      <c r="L596" s="238">
        <v>362</v>
      </c>
    </row>
    <row r="597" spans="1:12">
      <c r="A597" s="237">
        <v>596</v>
      </c>
      <c r="B597" s="237" t="s">
        <v>923</v>
      </c>
      <c r="C597" s="237" t="s">
        <v>3450</v>
      </c>
      <c r="D597" s="238">
        <v>74</v>
      </c>
      <c r="E597" s="238">
        <v>100.6767</v>
      </c>
      <c r="F597" s="238">
        <v>566</v>
      </c>
      <c r="G597" s="238">
        <v>56983</v>
      </c>
      <c r="H597" s="238">
        <v>41884</v>
      </c>
      <c r="I597" s="238">
        <v>15099</v>
      </c>
      <c r="J597" s="238">
        <v>169</v>
      </c>
      <c r="K597" s="238" t="s">
        <v>1358</v>
      </c>
      <c r="L597" s="238">
        <v>566</v>
      </c>
    </row>
    <row r="598" spans="1:12">
      <c r="A598" s="237">
        <v>597</v>
      </c>
      <c r="B598" s="237" t="s">
        <v>581</v>
      </c>
      <c r="C598" s="237" t="s">
        <v>3543</v>
      </c>
      <c r="D598" s="238">
        <v>511</v>
      </c>
      <c r="E598" s="238">
        <v>1068.2642000000001</v>
      </c>
      <c r="F598" s="238">
        <v>53</v>
      </c>
      <c r="G598" s="238">
        <v>56618</v>
      </c>
      <c r="H598" s="238">
        <v>27083</v>
      </c>
      <c r="I598" s="238">
        <v>29535</v>
      </c>
      <c r="J598" s="238">
        <v>9</v>
      </c>
      <c r="K598" s="238" t="s">
        <v>1358</v>
      </c>
      <c r="L598" s="238">
        <v>53</v>
      </c>
    </row>
    <row r="599" spans="1:12">
      <c r="A599" s="237">
        <v>598</v>
      </c>
      <c r="B599" s="237" t="s">
        <v>892</v>
      </c>
      <c r="C599" s="237" t="s">
        <v>3458</v>
      </c>
      <c r="D599" s="238">
        <v>238</v>
      </c>
      <c r="E599" s="238">
        <v>401.14890000000003</v>
      </c>
      <c r="F599" s="238">
        <v>141</v>
      </c>
      <c r="G599" s="238">
        <v>56562</v>
      </c>
      <c r="H599" s="238">
        <v>33558</v>
      </c>
      <c r="I599" s="238">
        <v>23004</v>
      </c>
      <c r="J599" s="238">
        <v>30</v>
      </c>
      <c r="K599" s="238" t="s">
        <v>1358</v>
      </c>
      <c r="L599" s="238">
        <v>141</v>
      </c>
    </row>
    <row r="600" spans="1:12">
      <c r="A600" s="237">
        <v>599</v>
      </c>
      <c r="B600" s="237" t="s">
        <v>600</v>
      </c>
      <c r="C600" s="237" t="s">
        <v>3494</v>
      </c>
      <c r="D600" s="238">
        <v>189</v>
      </c>
      <c r="E600" s="238">
        <v>311</v>
      </c>
      <c r="F600" s="238">
        <v>181</v>
      </c>
      <c r="G600" s="238">
        <v>56291</v>
      </c>
      <c r="H600" s="238">
        <v>34209</v>
      </c>
      <c r="I600" s="238">
        <v>22082</v>
      </c>
      <c r="J600" s="238">
        <v>15</v>
      </c>
      <c r="K600" s="238" t="s">
        <v>1358</v>
      </c>
      <c r="L600" s="238">
        <v>181</v>
      </c>
    </row>
    <row r="601" spans="1:12">
      <c r="A601" s="237">
        <v>600</v>
      </c>
      <c r="B601" s="237" t="s">
        <v>2979</v>
      </c>
      <c r="C601" s="237" t="s">
        <v>3498</v>
      </c>
      <c r="D601" s="238">
        <v>199</v>
      </c>
      <c r="E601" s="238">
        <v>249</v>
      </c>
      <c r="F601" s="238">
        <v>226</v>
      </c>
      <c r="G601" s="238">
        <v>56274</v>
      </c>
      <c r="H601" s="238">
        <v>44974</v>
      </c>
      <c r="I601" s="238">
        <v>11300</v>
      </c>
      <c r="J601" s="238">
        <v>13</v>
      </c>
      <c r="K601" s="238" t="s">
        <v>1358</v>
      </c>
      <c r="L601" s="238">
        <v>226</v>
      </c>
    </row>
    <row r="602" spans="1:12">
      <c r="A602" s="237">
        <v>601</v>
      </c>
      <c r="B602" s="237" t="s">
        <v>1298</v>
      </c>
      <c r="C602" s="237" t="s">
        <v>3259</v>
      </c>
      <c r="D602" s="238">
        <v>275</v>
      </c>
      <c r="E602" s="238">
        <v>315.63639999999998</v>
      </c>
      <c r="F602" s="238">
        <v>176</v>
      </c>
      <c r="G602" s="238">
        <v>55552</v>
      </c>
      <c r="H602" s="238">
        <v>48400</v>
      </c>
      <c r="I602" s="238">
        <v>7152</v>
      </c>
      <c r="J602" s="238">
        <v>12</v>
      </c>
      <c r="K602" s="238" t="s">
        <v>1358</v>
      </c>
      <c r="L602" s="238">
        <v>176</v>
      </c>
    </row>
    <row r="603" spans="1:12">
      <c r="A603" s="237">
        <v>602</v>
      </c>
      <c r="B603" s="237" t="s">
        <v>827</v>
      </c>
      <c r="C603" s="237" t="s">
        <v>3513</v>
      </c>
      <c r="D603" s="238">
        <v>167</v>
      </c>
      <c r="E603" s="238">
        <v>299.14589999999998</v>
      </c>
      <c r="F603" s="238">
        <v>185</v>
      </c>
      <c r="G603" s="238">
        <v>55342</v>
      </c>
      <c r="H603" s="238">
        <v>30895</v>
      </c>
      <c r="I603" s="238">
        <v>24447</v>
      </c>
      <c r="J603" s="238">
        <v>48</v>
      </c>
      <c r="K603" s="238" t="s">
        <v>1358</v>
      </c>
      <c r="L603" s="238">
        <v>185</v>
      </c>
    </row>
    <row r="604" spans="1:12">
      <c r="A604" s="237">
        <v>603</v>
      </c>
      <c r="B604" s="237" t="s">
        <v>400</v>
      </c>
      <c r="C604" s="237" t="s">
        <v>3339</v>
      </c>
      <c r="D604" s="238">
        <v>119</v>
      </c>
      <c r="E604" s="238">
        <v>161.4041</v>
      </c>
      <c r="F604" s="238">
        <v>339</v>
      </c>
      <c r="G604" s="238">
        <v>54716</v>
      </c>
      <c r="H604" s="238">
        <v>40341</v>
      </c>
      <c r="I604" s="238">
        <v>14375</v>
      </c>
      <c r="J604" s="238">
        <v>101</v>
      </c>
      <c r="K604" s="238" t="s">
        <v>1358</v>
      </c>
      <c r="L604" s="238">
        <v>339</v>
      </c>
    </row>
    <row r="605" spans="1:12">
      <c r="A605" s="237">
        <v>604</v>
      </c>
      <c r="B605" s="237" t="s">
        <v>467</v>
      </c>
      <c r="C605" s="237" t="s">
        <v>3499</v>
      </c>
      <c r="D605" s="238">
        <v>142</v>
      </c>
      <c r="E605" s="238">
        <v>247.24539999999999</v>
      </c>
      <c r="F605" s="238">
        <v>216</v>
      </c>
      <c r="G605" s="238">
        <v>53405</v>
      </c>
      <c r="H605" s="238">
        <v>30672</v>
      </c>
      <c r="I605" s="238">
        <v>22733</v>
      </c>
      <c r="J605" s="238">
        <v>70</v>
      </c>
      <c r="K605" s="238" t="s">
        <v>1358</v>
      </c>
      <c r="L605" s="238">
        <v>216</v>
      </c>
    </row>
    <row r="606" spans="1:12">
      <c r="A606" s="237">
        <v>605</v>
      </c>
      <c r="B606" s="237" t="s">
        <v>417</v>
      </c>
      <c r="C606" s="237" t="s">
        <v>3433</v>
      </c>
      <c r="D606" s="238">
        <v>125</v>
      </c>
      <c r="E606" s="238">
        <v>213.51599999999999</v>
      </c>
      <c r="F606" s="238">
        <v>250</v>
      </c>
      <c r="G606" s="238">
        <v>53379</v>
      </c>
      <c r="H606" s="238">
        <v>31250</v>
      </c>
      <c r="I606" s="238">
        <v>22129</v>
      </c>
      <c r="J606" s="238">
        <v>70</v>
      </c>
      <c r="K606" s="238" t="s">
        <v>1358</v>
      </c>
      <c r="L606" s="238">
        <v>250</v>
      </c>
    </row>
    <row r="607" spans="1:12">
      <c r="A607" s="237">
        <v>606</v>
      </c>
      <c r="B607" s="237" t="s">
        <v>1009</v>
      </c>
      <c r="C607" s="237" t="s">
        <v>3480</v>
      </c>
      <c r="D607" s="238">
        <v>504</v>
      </c>
      <c r="E607" s="238">
        <v>1044.451</v>
      </c>
      <c r="F607" s="238">
        <v>51</v>
      </c>
      <c r="G607" s="238">
        <v>53267</v>
      </c>
      <c r="H607" s="238">
        <v>25704</v>
      </c>
      <c r="I607" s="238">
        <v>27563</v>
      </c>
      <c r="J607" s="238">
        <v>7</v>
      </c>
      <c r="K607" s="238" t="s">
        <v>1358</v>
      </c>
      <c r="L607" s="238">
        <v>51</v>
      </c>
    </row>
    <row r="608" spans="1:12">
      <c r="A608" s="237">
        <v>607</v>
      </c>
      <c r="B608" s="237" t="s">
        <v>405</v>
      </c>
      <c r="C608" s="237" t="s">
        <v>3177</v>
      </c>
      <c r="D608" s="238">
        <v>111</v>
      </c>
      <c r="E608" s="238">
        <v>134.48230000000001</v>
      </c>
      <c r="F608" s="238">
        <v>396</v>
      </c>
      <c r="G608" s="238">
        <v>53255</v>
      </c>
      <c r="H608" s="238">
        <v>43956</v>
      </c>
      <c r="I608" s="238">
        <v>9299</v>
      </c>
      <c r="J608" s="238">
        <v>34</v>
      </c>
      <c r="K608" s="238" t="s">
        <v>1358</v>
      </c>
      <c r="L608" s="238">
        <v>396</v>
      </c>
    </row>
    <row r="609" spans="1:12">
      <c r="A609" s="237">
        <v>608</v>
      </c>
      <c r="B609" s="237" t="s">
        <v>388</v>
      </c>
      <c r="C609" s="237" t="s">
        <v>3509</v>
      </c>
      <c r="D609" s="238">
        <v>1212</v>
      </c>
      <c r="E609" s="238">
        <v>2047.7692</v>
      </c>
      <c r="F609" s="238">
        <v>26</v>
      </c>
      <c r="G609" s="238">
        <v>53242</v>
      </c>
      <c r="H609" s="238">
        <v>31512</v>
      </c>
      <c r="I609" s="238">
        <v>21730</v>
      </c>
      <c r="J609" s="238">
        <v>18</v>
      </c>
      <c r="K609" s="238" t="s">
        <v>1358</v>
      </c>
      <c r="L609" s="238">
        <v>26</v>
      </c>
    </row>
    <row r="610" spans="1:12">
      <c r="A610" s="237">
        <v>609</v>
      </c>
      <c r="B610" s="237" t="s">
        <v>596</v>
      </c>
      <c r="C610" s="237" t="s">
        <v>3477</v>
      </c>
      <c r="D610" s="238">
        <v>300</v>
      </c>
      <c r="E610" s="238">
        <v>339.1026</v>
      </c>
      <c r="F610" s="238">
        <v>156</v>
      </c>
      <c r="G610" s="238">
        <v>52900</v>
      </c>
      <c r="H610" s="238">
        <v>46800</v>
      </c>
      <c r="I610" s="238">
        <v>6100</v>
      </c>
      <c r="J610" s="238">
        <v>4</v>
      </c>
      <c r="K610" s="238" t="s">
        <v>1358</v>
      </c>
      <c r="L610" s="238">
        <v>156</v>
      </c>
    </row>
    <row r="611" spans="1:12">
      <c r="A611" s="237">
        <v>610</v>
      </c>
      <c r="B611" s="237" t="s">
        <v>466</v>
      </c>
      <c r="C611" s="237" t="s">
        <v>3499</v>
      </c>
      <c r="D611" s="238">
        <v>142</v>
      </c>
      <c r="E611" s="238">
        <v>216.18520000000001</v>
      </c>
      <c r="F611" s="238">
        <v>243</v>
      </c>
      <c r="G611" s="238">
        <v>52533</v>
      </c>
      <c r="H611" s="238">
        <v>34506</v>
      </c>
      <c r="I611" s="238">
        <v>18027</v>
      </c>
      <c r="J611" s="238">
        <v>107</v>
      </c>
      <c r="K611" s="238" t="s">
        <v>1358</v>
      </c>
      <c r="L611" s="238">
        <v>243</v>
      </c>
    </row>
    <row r="612" spans="1:12">
      <c r="A612" s="237">
        <v>611</v>
      </c>
      <c r="B612" s="237" t="s">
        <v>392</v>
      </c>
      <c r="C612" s="237" t="s">
        <v>3502</v>
      </c>
      <c r="D612" s="238">
        <v>1835</v>
      </c>
      <c r="E612" s="238">
        <v>2598.0500000000002</v>
      </c>
      <c r="F612" s="238">
        <v>20</v>
      </c>
      <c r="G612" s="238">
        <v>51961</v>
      </c>
      <c r="H612" s="238">
        <v>36700</v>
      </c>
      <c r="I612" s="238">
        <v>15261</v>
      </c>
      <c r="J612" s="238">
        <v>18</v>
      </c>
      <c r="K612" s="238" t="s">
        <v>1358</v>
      </c>
      <c r="L612" s="238">
        <v>20</v>
      </c>
    </row>
    <row r="613" spans="1:12">
      <c r="A613" s="237">
        <v>612</v>
      </c>
      <c r="B613" s="237" t="s">
        <v>3596</v>
      </c>
      <c r="C613" s="237" t="s">
        <v>3597</v>
      </c>
      <c r="D613" s="238">
        <v>317</v>
      </c>
      <c r="E613" s="238">
        <v>345</v>
      </c>
      <c r="F613" s="238">
        <v>150</v>
      </c>
      <c r="G613" s="238">
        <v>51750</v>
      </c>
      <c r="H613" s="238">
        <v>47550</v>
      </c>
      <c r="I613" s="238">
        <v>4200</v>
      </c>
      <c r="J613" s="238">
        <v>4</v>
      </c>
      <c r="K613" s="238" t="s">
        <v>1358</v>
      </c>
      <c r="L613" s="238">
        <v>150</v>
      </c>
    </row>
    <row r="614" spans="1:12">
      <c r="A614" s="237">
        <v>613</v>
      </c>
      <c r="B614" s="237" t="s">
        <v>3598</v>
      </c>
      <c r="C614" s="237" t="s">
        <v>3597</v>
      </c>
      <c r="D614" s="238">
        <v>317</v>
      </c>
      <c r="E614" s="238">
        <v>345</v>
      </c>
      <c r="F614" s="238">
        <v>150</v>
      </c>
      <c r="G614" s="238">
        <v>51750</v>
      </c>
      <c r="H614" s="238">
        <v>47550</v>
      </c>
      <c r="I614" s="238">
        <v>4200</v>
      </c>
      <c r="J614" s="238">
        <v>4</v>
      </c>
      <c r="K614" s="238" t="s">
        <v>1358</v>
      </c>
      <c r="L614" s="238">
        <v>150</v>
      </c>
    </row>
    <row r="615" spans="1:12">
      <c r="A615" s="237">
        <v>614</v>
      </c>
      <c r="B615" s="237" t="s">
        <v>842</v>
      </c>
      <c r="C615" s="237" t="s">
        <v>3379</v>
      </c>
      <c r="D615" s="238">
        <v>535</v>
      </c>
      <c r="E615" s="238">
        <v>846.98360000000002</v>
      </c>
      <c r="F615" s="238">
        <v>61</v>
      </c>
      <c r="G615" s="238">
        <v>51666</v>
      </c>
      <c r="H615" s="238">
        <v>32635</v>
      </c>
      <c r="I615" s="238">
        <v>19031</v>
      </c>
      <c r="J615" s="238">
        <v>12</v>
      </c>
      <c r="K615" s="238" t="s">
        <v>1358</v>
      </c>
      <c r="L615" s="238">
        <v>61</v>
      </c>
    </row>
    <row r="616" spans="1:12">
      <c r="A616" s="237">
        <v>615</v>
      </c>
      <c r="B616" s="237" t="s">
        <v>3503</v>
      </c>
      <c r="C616" s="237" t="s">
        <v>3504</v>
      </c>
      <c r="D616" s="238">
        <v>269</v>
      </c>
      <c r="E616" s="238">
        <v>287</v>
      </c>
      <c r="F616" s="238">
        <v>180</v>
      </c>
      <c r="G616" s="238">
        <v>51660</v>
      </c>
      <c r="H616" s="238">
        <v>48420</v>
      </c>
      <c r="I616" s="238">
        <v>3240</v>
      </c>
      <c r="J616" s="238">
        <v>42</v>
      </c>
      <c r="K616" s="238" t="s">
        <v>1358</v>
      </c>
      <c r="L616" s="238">
        <v>180</v>
      </c>
    </row>
    <row r="617" spans="1:12">
      <c r="A617" s="237">
        <v>616</v>
      </c>
      <c r="B617" s="237" t="s">
        <v>3833</v>
      </c>
      <c r="C617" s="237" t="s">
        <v>3834</v>
      </c>
      <c r="D617" s="238">
        <v>618</v>
      </c>
      <c r="E617" s="238">
        <v>1700</v>
      </c>
      <c r="F617" s="238">
        <v>30</v>
      </c>
      <c r="G617" s="238">
        <v>51000</v>
      </c>
      <c r="H617" s="238">
        <v>18540</v>
      </c>
      <c r="I617" s="238">
        <v>32460</v>
      </c>
      <c r="J617" s="238">
        <v>1</v>
      </c>
      <c r="K617" s="238" t="s">
        <v>1358</v>
      </c>
      <c r="L617" s="238">
        <v>30</v>
      </c>
    </row>
    <row r="618" spans="1:12">
      <c r="A618" s="237">
        <v>617</v>
      </c>
      <c r="B618" s="237" t="s">
        <v>3796</v>
      </c>
      <c r="C618" s="237" t="s">
        <v>3832</v>
      </c>
      <c r="D618" s="238">
        <v>442</v>
      </c>
      <c r="E618" s="238">
        <v>1010</v>
      </c>
      <c r="F618" s="238">
        <v>50</v>
      </c>
      <c r="G618" s="238">
        <v>50500</v>
      </c>
      <c r="H618" s="238">
        <v>22100</v>
      </c>
      <c r="I618" s="238">
        <v>28400</v>
      </c>
      <c r="J618" s="238">
        <v>1</v>
      </c>
      <c r="K618" s="238" t="s">
        <v>1358</v>
      </c>
      <c r="L618" s="238">
        <v>50</v>
      </c>
    </row>
    <row r="619" spans="1:12">
      <c r="A619" s="237">
        <v>618</v>
      </c>
      <c r="B619" s="237" t="s">
        <v>3535</v>
      </c>
      <c r="C619" s="237" t="s">
        <v>3536</v>
      </c>
      <c r="D619" s="238">
        <v>119</v>
      </c>
      <c r="E619" s="238">
        <v>250</v>
      </c>
      <c r="F619" s="238">
        <v>200</v>
      </c>
      <c r="G619" s="238">
        <v>50000</v>
      </c>
      <c r="H619" s="238">
        <v>23800</v>
      </c>
      <c r="I619" s="238">
        <v>26200</v>
      </c>
      <c r="J619" s="238">
        <v>2</v>
      </c>
      <c r="K619" s="238" t="s">
        <v>1358</v>
      </c>
      <c r="L619" s="238">
        <v>200</v>
      </c>
    </row>
    <row r="620" spans="1:12">
      <c r="A620" s="237">
        <v>619</v>
      </c>
      <c r="B620" s="237" t="s">
        <v>2842</v>
      </c>
      <c r="C620" s="237" t="s">
        <v>3484</v>
      </c>
      <c r="D620" s="238">
        <v>1252</v>
      </c>
      <c r="E620" s="238">
        <v>3086</v>
      </c>
      <c r="F620" s="238">
        <v>16</v>
      </c>
      <c r="G620" s="238">
        <v>49376</v>
      </c>
      <c r="H620" s="238">
        <v>20032</v>
      </c>
      <c r="I620" s="238">
        <v>29344</v>
      </c>
      <c r="J620" s="238">
        <v>2</v>
      </c>
      <c r="K620" s="238" t="s">
        <v>1358</v>
      </c>
      <c r="L620" s="238">
        <v>16</v>
      </c>
    </row>
    <row r="621" spans="1:12">
      <c r="A621" s="237">
        <v>620</v>
      </c>
      <c r="B621" s="237" t="s">
        <v>798</v>
      </c>
      <c r="C621" s="237" t="s">
        <v>3524</v>
      </c>
      <c r="D621" s="238">
        <v>90</v>
      </c>
      <c r="E621" s="238">
        <v>126.10680000000001</v>
      </c>
      <c r="F621" s="238">
        <v>384</v>
      </c>
      <c r="G621" s="238">
        <v>48425</v>
      </c>
      <c r="H621" s="238">
        <v>34560</v>
      </c>
      <c r="I621" s="238">
        <v>13865</v>
      </c>
      <c r="J621" s="238">
        <v>55</v>
      </c>
      <c r="K621" s="238" t="s">
        <v>1358</v>
      </c>
      <c r="L621" s="238">
        <v>384</v>
      </c>
    </row>
    <row r="622" spans="1:12">
      <c r="A622" s="237">
        <v>621</v>
      </c>
      <c r="B622" s="237" t="s">
        <v>3487</v>
      </c>
      <c r="C622" s="237" t="s">
        <v>3488</v>
      </c>
      <c r="D622" s="238">
        <v>504</v>
      </c>
      <c r="E622" s="238">
        <v>2400</v>
      </c>
      <c r="F622" s="238">
        <v>20</v>
      </c>
      <c r="G622" s="238">
        <v>48000</v>
      </c>
      <c r="H622" s="238">
        <v>10080</v>
      </c>
      <c r="I622" s="238">
        <v>37920</v>
      </c>
      <c r="J622" s="238">
        <v>1</v>
      </c>
      <c r="K622" s="238" t="s">
        <v>1358</v>
      </c>
      <c r="L622" s="238">
        <v>20</v>
      </c>
    </row>
    <row r="623" spans="1:12">
      <c r="A623" s="237">
        <v>622</v>
      </c>
      <c r="B623" s="237" t="s">
        <v>441</v>
      </c>
      <c r="C623" s="237" t="s">
        <v>3490</v>
      </c>
      <c r="D623" s="238">
        <v>173</v>
      </c>
      <c r="E623" s="238">
        <v>273.65320000000003</v>
      </c>
      <c r="F623" s="238">
        <v>173</v>
      </c>
      <c r="G623" s="238">
        <v>47342</v>
      </c>
      <c r="H623" s="238">
        <v>29929</v>
      </c>
      <c r="I623" s="238">
        <v>17413</v>
      </c>
      <c r="J623" s="238">
        <v>29</v>
      </c>
      <c r="K623" s="238" t="s">
        <v>1358</v>
      </c>
      <c r="L623" s="238">
        <v>173</v>
      </c>
    </row>
    <row r="624" spans="1:12">
      <c r="A624" s="237">
        <v>623</v>
      </c>
      <c r="B624" s="237" t="s">
        <v>744</v>
      </c>
      <c r="C624" s="237" t="s">
        <v>3521</v>
      </c>
      <c r="D624" s="238">
        <v>195</v>
      </c>
      <c r="E624" s="238">
        <v>243.77719999999999</v>
      </c>
      <c r="F624" s="238">
        <v>193</v>
      </c>
      <c r="G624" s="238">
        <v>47049</v>
      </c>
      <c r="H624" s="238">
        <v>37635</v>
      </c>
      <c r="I624" s="238">
        <v>9414</v>
      </c>
      <c r="J624" s="238">
        <v>33</v>
      </c>
      <c r="K624" s="238" t="s">
        <v>1358</v>
      </c>
      <c r="L624" s="238">
        <v>193</v>
      </c>
    </row>
    <row r="625" spans="1:12">
      <c r="A625" s="237">
        <v>624</v>
      </c>
      <c r="B625" s="237" t="s">
        <v>3762</v>
      </c>
      <c r="C625" s="237" t="s">
        <v>3835</v>
      </c>
      <c r="D625" s="238">
        <v>1173</v>
      </c>
      <c r="E625" s="238">
        <v>1872</v>
      </c>
      <c r="F625" s="238">
        <v>25</v>
      </c>
      <c r="G625" s="238">
        <v>46800</v>
      </c>
      <c r="H625" s="238">
        <v>29325</v>
      </c>
      <c r="I625" s="238">
        <v>17475</v>
      </c>
      <c r="J625" s="238">
        <v>4</v>
      </c>
      <c r="K625" s="238" t="s">
        <v>1358</v>
      </c>
      <c r="L625" s="238">
        <v>25</v>
      </c>
    </row>
    <row r="626" spans="1:12">
      <c r="A626" s="237">
        <v>625</v>
      </c>
      <c r="B626" s="237" t="s">
        <v>464</v>
      </c>
      <c r="C626" s="237" t="s">
        <v>3499</v>
      </c>
      <c r="D626" s="238">
        <v>142</v>
      </c>
      <c r="E626" s="238">
        <v>236.83680000000001</v>
      </c>
      <c r="F626" s="238">
        <v>190</v>
      </c>
      <c r="G626" s="238">
        <v>44999</v>
      </c>
      <c r="H626" s="238">
        <v>26980</v>
      </c>
      <c r="I626" s="238">
        <v>18019</v>
      </c>
      <c r="J626" s="238">
        <v>116</v>
      </c>
      <c r="K626" s="238" t="s">
        <v>1358</v>
      </c>
      <c r="L626" s="238">
        <v>190</v>
      </c>
    </row>
    <row r="627" spans="1:12">
      <c r="A627" s="237">
        <v>626</v>
      </c>
      <c r="B627" s="237" t="s">
        <v>825</v>
      </c>
      <c r="C627" s="237" t="s">
        <v>3516</v>
      </c>
      <c r="D627" s="238">
        <v>105</v>
      </c>
      <c r="E627" s="238">
        <v>189.9442</v>
      </c>
      <c r="F627" s="238">
        <v>233</v>
      </c>
      <c r="G627" s="238">
        <v>44257</v>
      </c>
      <c r="H627" s="238">
        <v>24465</v>
      </c>
      <c r="I627" s="238">
        <v>19792</v>
      </c>
      <c r="J627" s="238">
        <v>30</v>
      </c>
      <c r="K627" s="238" t="s">
        <v>1358</v>
      </c>
      <c r="L627" s="238">
        <v>233</v>
      </c>
    </row>
    <row r="628" spans="1:12">
      <c r="A628" s="237">
        <v>627</v>
      </c>
      <c r="B628" s="237" t="s">
        <v>3836</v>
      </c>
      <c r="C628" s="237" t="s">
        <v>3837</v>
      </c>
      <c r="D628" s="238">
        <v>758</v>
      </c>
      <c r="E628" s="238">
        <v>1620</v>
      </c>
      <c r="F628" s="238">
        <v>27</v>
      </c>
      <c r="G628" s="238">
        <v>43740</v>
      </c>
      <c r="H628" s="238">
        <v>20466</v>
      </c>
      <c r="I628" s="238">
        <v>23274</v>
      </c>
      <c r="J628" s="238">
        <v>4</v>
      </c>
      <c r="K628" s="238" t="s">
        <v>1358</v>
      </c>
      <c r="L628" s="238">
        <v>27</v>
      </c>
    </row>
    <row r="629" spans="1:12">
      <c r="A629" s="237">
        <v>628</v>
      </c>
      <c r="B629" s="237" t="s">
        <v>758</v>
      </c>
      <c r="C629" s="237" t="s">
        <v>3188</v>
      </c>
      <c r="D629" s="238">
        <v>64</v>
      </c>
      <c r="E629" s="238">
        <v>108.8296</v>
      </c>
      <c r="F629" s="238">
        <v>399</v>
      </c>
      <c r="G629" s="238">
        <v>43423</v>
      </c>
      <c r="H629" s="238">
        <v>25536</v>
      </c>
      <c r="I629" s="238">
        <v>17887</v>
      </c>
      <c r="J629" s="238">
        <v>116</v>
      </c>
      <c r="K629" s="238" t="s">
        <v>1358</v>
      </c>
      <c r="L629" s="238">
        <v>399</v>
      </c>
    </row>
    <row r="630" spans="1:12">
      <c r="A630" s="237">
        <v>629</v>
      </c>
      <c r="B630" s="237" t="s">
        <v>903</v>
      </c>
      <c r="C630" s="237" t="s">
        <v>3558</v>
      </c>
      <c r="D630" s="238">
        <v>298</v>
      </c>
      <c r="E630" s="238">
        <v>555.97400000000005</v>
      </c>
      <c r="F630" s="238">
        <v>77</v>
      </c>
      <c r="G630" s="238">
        <v>42810</v>
      </c>
      <c r="H630" s="238">
        <v>22946</v>
      </c>
      <c r="I630" s="238">
        <v>19864</v>
      </c>
      <c r="J630" s="238">
        <v>33</v>
      </c>
      <c r="K630" s="238" t="s">
        <v>1358</v>
      </c>
      <c r="L630" s="238">
        <v>77</v>
      </c>
    </row>
    <row r="631" spans="1:12">
      <c r="A631" s="237">
        <v>630</v>
      </c>
      <c r="B631" s="237" t="s">
        <v>3525</v>
      </c>
      <c r="C631" s="237" t="s">
        <v>3526</v>
      </c>
      <c r="D631" s="238">
        <v>555</v>
      </c>
      <c r="E631" s="238">
        <v>655</v>
      </c>
      <c r="F631" s="238">
        <v>65</v>
      </c>
      <c r="G631" s="238">
        <v>42575</v>
      </c>
      <c r="H631" s="238">
        <v>36075</v>
      </c>
      <c r="I631" s="238">
        <v>6500</v>
      </c>
      <c r="J631" s="238">
        <v>29</v>
      </c>
      <c r="K631" s="238" t="s">
        <v>1358</v>
      </c>
      <c r="L631" s="238">
        <v>65</v>
      </c>
    </row>
    <row r="632" spans="1:12">
      <c r="A632" s="237">
        <v>631</v>
      </c>
      <c r="B632" s="237" t="s">
        <v>420</v>
      </c>
      <c r="C632" s="237" t="s">
        <v>3433</v>
      </c>
      <c r="D632" s="238">
        <v>125</v>
      </c>
      <c r="E632" s="238">
        <v>211.80600000000001</v>
      </c>
      <c r="F632" s="238">
        <v>201</v>
      </c>
      <c r="G632" s="238">
        <v>42573</v>
      </c>
      <c r="H632" s="238">
        <v>25125</v>
      </c>
      <c r="I632" s="238">
        <v>17448</v>
      </c>
      <c r="J632" s="238">
        <v>59</v>
      </c>
      <c r="K632" s="238" t="s">
        <v>1358</v>
      </c>
      <c r="L632" s="238">
        <v>201</v>
      </c>
    </row>
    <row r="633" spans="1:12">
      <c r="A633" s="237">
        <v>632</v>
      </c>
      <c r="B633" s="237" t="s">
        <v>2977</v>
      </c>
      <c r="C633" s="237" t="s">
        <v>3510</v>
      </c>
      <c r="D633" s="238">
        <v>199</v>
      </c>
      <c r="E633" s="238">
        <v>249</v>
      </c>
      <c r="F633" s="238">
        <v>170</v>
      </c>
      <c r="G633" s="238">
        <v>42330</v>
      </c>
      <c r="H633" s="238">
        <v>33830</v>
      </c>
      <c r="I633" s="238">
        <v>8500</v>
      </c>
      <c r="J633" s="238">
        <v>11</v>
      </c>
      <c r="K633" s="238" t="s">
        <v>1358</v>
      </c>
      <c r="L633" s="238">
        <v>170</v>
      </c>
    </row>
    <row r="634" spans="1:12">
      <c r="A634" s="237">
        <v>633</v>
      </c>
      <c r="B634" s="237" t="s">
        <v>1001</v>
      </c>
      <c r="C634" s="237" t="s">
        <v>3294</v>
      </c>
      <c r="D634" s="238">
        <v>160</v>
      </c>
      <c r="E634" s="238">
        <v>334.03199999999998</v>
      </c>
      <c r="F634" s="238">
        <v>125</v>
      </c>
      <c r="G634" s="238">
        <v>41754</v>
      </c>
      <c r="H634" s="238">
        <v>20000</v>
      </c>
      <c r="I634" s="238">
        <v>21754</v>
      </c>
      <c r="J634" s="238">
        <v>43</v>
      </c>
      <c r="K634" s="238" t="s">
        <v>1358</v>
      </c>
      <c r="L634" s="238">
        <v>125</v>
      </c>
    </row>
    <row r="635" spans="1:12">
      <c r="A635" s="237">
        <v>634</v>
      </c>
      <c r="B635" s="237" t="s">
        <v>3544</v>
      </c>
      <c r="C635" s="237" t="s">
        <v>3545</v>
      </c>
      <c r="D635" s="238">
        <v>65</v>
      </c>
      <c r="E635" s="238">
        <v>75.518500000000003</v>
      </c>
      <c r="F635" s="238">
        <v>540</v>
      </c>
      <c r="G635" s="238">
        <v>40780</v>
      </c>
      <c r="H635" s="238">
        <v>35100</v>
      </c>
      <c r="I635" s="238">
        <v>5680</v>
      </c>
      <c r="J635" s="238">
        <v>17</v>
      </c>
      <c r="K635" s="238" t="s">
        <v>1358</v>
      </c>
      <c r="L635" s="238">
        <v>540</v>
      </c>
    </row>
    <row r="636" spans="1:12">
      <c r="A636" s="237">
        <v>635</v>
      </c>
      <c r="B636" s="237" t="s">
        <v>771</v>
      </c>
      <c r="C636" s="237" t="s">
        <v>3838</v>
      </c>
      <c r="D636" s="238">
        <v>142</v>
      </c>
      <c r="E636" s="238">
        <v>192.07689999999999</v>
      </c>
      <c r="F636" s="238">
        <v>208</v>
      </c>
      <c r="G636" s="238">
        <v>39952</v>
      </c>
      <c r="H636" s="238">
        <v>29536</v>
      </c>
      <c r="I636" s="238">
        <v>10416</v>
      </c>
      <c r="J636" s="238">
        <v>17</v>
      </c>
      <c r="K636" s="238" t="s">
        <v>1358</v>
      </c>
      <c r="L636" s="238">
        <v>208</v>
      </c>
    </row>
    <row r="637" spans="1:12">
      <c r="A637" s="237">
        <v>636</v>
      </c>
      <c r="B637" s="237" t="s">
        <v>3540</v>
      </c>
      <c r="C637" s="237" t="s">
        <v>3449</v>
      </c>
      <c r="D637" s="238">
        <v>350</v>
      </c>
      <c r="E637" s="238">
        <v>158.14859999999999</v>
      </c>
      <c r="F637" s="238">
        <v>249</v>
      </c>
      <c r="G637" s="238">
        <v>39379</v>
      </c>
      <c r="H637" s="238">
        <v>87150</v>
      </c>
      <c r="I637" s="238">
        <v>-47771</v>
      </c>
      <c r="J637" s="238">
        <v>19</v>
      </c>
      <c r="K637" s="238" t="s">
        <v>1358</v>
      </c>
      <c r="L637" s="238">
        <v>249</v>
      </c>
    </row>
    <row r="638" spans="1:12">
      <c r="A638" s="237">
        <v>637</v>
      </c>
      <c r="B638" s="237" t="s">
        <v>444</v>
      </c>
      <c r="C638" s="237" t="s">
        <v>3534</v>
      </c>
      <c r="D638" s="238">
        <v>332</v>
      </c>
      <c r="E638" s="238">
        <v>561.20000000000005</v>
      </c>
      <c r="F638" s="238">
        <v>70</v>
      </c>
      <c r="G638" s="238">
        <v>39284</v>
      </c>
      <c r="H638" s="238">
        <v>23240</v>
      </c>
      <c r="I638" s="238">
        <v>16044</v>
      </c>
      <c r="J638" s="238">
        <v>40</v>
      </c>
      <c r="K638" s="238" t="s">
        <v>1358</v>
      </c>
      <c r="L638" s="238">
        <v>70</v>
      </c>
    </row>
    <row r="639" spans="1:12">
      <c r="A639" s="237">
        <v>638</v>
      </c>
      <c r="B639" s="237" t="s">
        <v>465</v>
      </c>
      <c r="C639" s="237" t="s">
        <v>3499</v>
      </c>
      <c r="D639" s="238">
        <v>142</v>
      </c>
      <c r="E639" s="238">
        <v>248.2166</v>
      </c>
      <c r="F639" s="238">
        <v>157</v>
      </c>
      <c r="G639" s="238">
        <v>38970</v>
      </c>
      <c r="H639" s="238">
        <v>22294</v>
      </c>
      <c r="I639" s="238">
        <v>16676</v>
      </c>
      <c r="J639" s="238">
        <v>83</v>
      </c>
      <c r="K639" s="238" t="s">
        <v>1358</v>
      </c>
      <c r="L639" s="238">
        <v>157</v>
      </c>
    </row>
    <row r="640" spans="1:12">
      <c r="A640" s="237">
        <v>639</v>
      </c>
      <c r="B640" s="237" t="s">
        <v>454</v>
      </c>
      <c r="C640" s="237" t="s">
        <v>3529</v>
      </c>
      <c r="D640" s="238">
        <v>185</v>
      </c>
      <c r="E640" s="238">
        <v>232.46109999999999</v>
      </c>
      <c r="F640" s="238">
        <v>167</v>
      </c>
      <c r="G640" s="238">
        <v>38821</v>
      </c>
      <c r="H640" s="238">
        <v>30895</v>
      </c>
      <c r="I640" s="238">
        <v>7926</v>
      </c>
      <c r="J640" s="238">
        <v>44</v>
      </c>
      <c r="K640" s="238" t="s">
        <v>1358</v>
      </c>
      <c r="L640" s="238">
        <v>167</v>
      </c>
    </row>
    <row r="641" spans="1:12">
      <c r="A641" s="237">
        <v>640</v>
      </c>
      <c r="B641" s="237" t="s">
        <v>924</v>
      </c>
      <c r="C641" s="237" t="s">
        <v>3450</v>
      </c>
      <c r="D641" s="238">
        <v>74</v>
      </c>
      <c r="E641" s="238">
        <v>101.1811</v>
      </c>
      <c r="F641" s="238">
        <v>381</v>
      </c>
      <c r="G641" s="238">
        <v>38550</v>
      </c>
      <c r="H641" s="238">
        <v>28194</v>
      </c>
      <c r="I641" s="238">
        <v>10356</v>
      </c>
      <c r="J641" s="238">
        <v>126</v>
      </c>
      <c r="K641" s="238" t="s">
        <v>1358</v>
      </c>
      <c r="L641" s="238">
        <v>381</v>
      </c>
    </row>
    <row r="642" spans="1:12">
      <c r="A642" s="237">
        <v>641</v>
      </c>
      <c r="B642" s="237" t="s">
        <v>996</v>
      </c>
      <c r="C642" s="237" t="s">
        <v>3492</v>
      </c>
      <c r="D642" s="238">
        <v>454</v>
      </c>
      <c r="E642" s="238">
        <v>606.19050000000004</v>
      </c>
      <c r="F642" s="238">
        <v>63</v>
      </c>
      <c r="G642" s="238">
        <v>38190</v>
      </c>
      <c r="H642" s="238">
        <v>28602</v>
      </c>
      <c r="I642" s="238">
        <v>9588</v>
      </c>
      <c r="J642" s="238">
        <v>22</v>
      </c>
      <c r="K642" s="238" t="s">
        <v>1358</v>
      </c>
      <c r="L642" s="238">
        <v>63</v>
      </c>
    </row>
    <row r="643" spans="1:12">
      <c r="A643" s="237">
        <v>642</v>
      </c>
      <c r="B643" s="237" t="s">
        <v>3761</v>
      </c>
      <c r="C643" s="237" t="s">
        <v>3839</v>
      </c>
      <c r="D643" s="238">
        <v>2245</v>
      </c>
      <c r="E643" s="238">
        <v>2725.7143000000001</v>
      </c>
      <c r="F643" s="238">
        <v>14</v>
      </c>
      <c r="G643" s="238">
        <v>38160</v>
      </c>
      <c r="H643" s="238">
        <v>31430</v>
      </c>
      <c r="I643" s="238">
        <v>6730</v>
      </c>
      <c r="J643" s="238">
        <v>10</v>
      </c>
      <c r="K643" s="238" t="s">
        <v>1358</v>
      </c>
      <c r="L643" s="238">
        <v>14</v>
      </c>
    </row>
    <row r="644" spans="1:12">
      <c r="A644" s="237">
        <v>643</v>
      </c>
      <c r="B644" s="237" t="s">
        <v>979</v>
      </c>
      <c r="C644" s="237" t="s">
        <v>3495</v>
      </c>
      <c r="D644" s="238">
        <v>471</v>
      </c>
      <c r="E644" s="238">
        <v>645.22029999999995</v>
      </c>
      <c r="F644" s="238">
        <v>59</v>
      </c>
      <c r="G644" s="238">
        <v>38068</v>
      </c>
      <c r="H644" s="238">
        <v>27789</v>
      </c>
      <c r="I644" s="238">
        <v>10279</v>
      </c>
      <c r="J644" s="238">
        <v>28</v>
      </c>
      <c r="K644" s="238" t="s">
        <v>1358</v>
      </c>
      <c r="L644" s="238">
        <v>59</v>
      </c>
    </row>
    <row r="645" spans="1:12">
      <c r="A645" s="237">
        <v>644</v>
      </c>
      <c r="B645" s="237" t="s">
        <v>764</v>
      </c>
      <c r="C645" s="237" t="s">
        <v>3548</v>
      </c>
      <c r="D645" s="238">
        <v>145</v>
      </c>
      <c r="E645" s="238">
        <v>55</v>
      </c>
      <c r="F645" s="238">
        <v>691</v>
      </c>
      <c r="G645" s="238">
        <v>38005</v>
      </c>
      <c r="H645" s="238">
        <v>100195</v>
      </c>
      <c r="I645" s="238">
        <v>-62190</v>
      </c>
      <c r="J645" s="238">
        <v>3</v>
      </c>
      <c r="K645" s="238" t="s">
        <v>1358</v>
      </c>
      <c r="L645" s="238">
        <v>691</v>
      </c>
    </row>
    <row r="646" spans="1:12">
      <c r="A646" s="237">
        <v>645</v>
      </c>
      <c r="B646" s="237" t="s">
        <v>241</v>
      </c>
      <c r="C646" s="237" t="s">
        <v>3840</v>
      </c>
      <c r="D646" s="238">
        <v>1094</v>
      </c>
      <c r="E646" s="238">
        <v>1390</v>
      </c>
      <c r="F646" s="238">
        <v>27</v>
      </c>
      <c r="G646" s="238">
        <v>37530</v>
      </c>
      <c r="H646" s="238">
        <v>29538</v>
      </c>
      <c r="I646" s="238">
        <v>7992</v>
      </c>
      <c r="J646" s="238">
        <v>4</v>
      </c>
      <c r="K646" s="238" t="s">
        <v>1358</v>
      </c>
      <c r="L646" s="238">
        <v>27</v>
      </c>
    </row>
    <row r="647" spans="1:12">
      <c r="A647" s="237">
        <v>646</v>
      </c>
      <c r="B647" s="237" t="s">
        <v>767</v>
      </c>
      <c r="C647" s="237" t="s">
        <v>3486</v>
      </c>
      <c r="D647" s="238">
        <v>1936</v>
      </c>
      <c r="E647" s="238">
        <v>2882.2307999999998</v>
      </c>
      <c r="F647" s="238">
        <v>13</v>
      </c>
      <c r="G647" s="238">
        <v>37469</v>
      </c>
      <c r="H647" s="238">
        <v>25168</v>
      </c>
      <c r="I647" s="238">
        <v>12301</v>
      </c>
      <c r="J647" s="238">
        <v>12</v>
      </c>
      <c r="K647" s="238" t="s">
        <v>1358</v>
      </c>
      <c r="L647" s="238">
        <v>13</v>
      </c>
    </row>
    <row r="648" spans="1:12">
      <c r="A648" s="237">
        <v>647</v>
      </c>
      <c r="B648" s="237" t="s">
        <v>422</v>
      </c>
      <c r="C648" s="237" t="s">
        <v>3541</v>
      </c>
      <c r="D648" s="238">
        <v>140</v>
      </c>
      <c r="E648" s="238">
        <v>57.661499999999997</v>
      </c>
      <c r="F648" s="238">
        <v>641</v>
      </c>
      <c r="G648" s="238">
        <v>36961</v>
      </c>
      <c r="H648" s="238">
        <v>89740</v>
      </c>
      <c r="I648" s="238">
        <v>-52779</v>
      </c>
      <c r="J648" s="238">
        <v>45</v>
      </c>
      <c r="K648" s="238" t="s">
        <v>1358</v>
      </c>
      <c r="L648" s="238">
        <v>641</v>
      </c>
    </row>
    <row r="649" spans="1:12">
      <c r="A649" s="237">
        <v>648</v>
      </c>
      <c r="B649" s="237" t="s">
        <v>482</v>
      </c>
      <c r="C649" s="237" t="s">
        <v>3555</v>
      </c>
      <c r="D649" s="238">
        <v>144</v>
      </c>
      <c r="E649" s="238">
        <v>228.94409999999999</v>
      </c>
      <c r="F649" s="238">
        <v>161</v>
      </c>
      <c r="G649" s="238">
        <v>36860</v>
      </c>
      <c r="H649" s="238">
        <v>23184</v>
      </c>
      <c r="I649" s="238">
        <v>13676</v>
      </c>
      <c r="J649" s="238">
        <v>28</v>
      </c>
      <c r="K649" s="238" t="s">
        <v>1358</v>
      </c>
      <c r="L649" s="238">
        <v>161</v>
      </c>
    </row>
    <row r="650" spans="1:12">
      <c r="A650" s="237">
        <v>649</v>
      </c>
      <c r="B650" s="237" t="s">
        <v>788</v>
      </c>
      <c r="C650" s="237" t="s">
        <v>3551</v>
      </c>
      <c r="D650" s="238">
        <v>97</v>
      </c>
      <c r="E650" s="238">
        <v>162.13659999999999</v>
      </c>
      <c r="F650" s="238">
        <v>227</v>
      </c>
      <c r="G650" s="238">
        <v>36805</v>
      </c>
      <c r="H650" s="238">
        <v>22019</v>
      </c>
      <c r="I650" s="238">
        <v>14786</v>
      </c>
      <c r="J650" s="238">
        <v>23</v>
      </c>
      <c r="K650" s="238" t="s">
        <v>1358</v>
      </c>
      <c r="L650" s="238">
        <v>227</v>
      </c>
    </row>
    <row r="651" spans="1:12">
      <c r="A651" s="237">
        <v>650</v>
      </c>
      <c r="B651" s="237" t="s">
        <v>459</v>
      </c>
      <c r="C651" s="237" t="s">
        <v>3575</v>
      </c>
      <c r="D651" s="238">
        <v>264</v>
      </c>
      <c r="E651" s="238">
        <v>252.81379999999999</v>
      </c>
      <c r="F651" s="238">
        <v>145</v>
      </c>
      <c r="G651" s="238">
        <v>36658</v>
      </c>
      <c r="H651" s="238">
        <v>38280</v>
      </c>
      <c r="I651" s="238">
        <v>-1622</v>
      </c>
      <c r="J651" s="238">
        <v>32</v>
      </c>
      <c r="K651" s="238" t="s">
        <v>1358</v>
      </c>
      <c r="L651" s="238">
        <v>145</v>
      </c>
    </row>
    <row r="652" spans="1:12">
      <c r="A652" s="237">
        <v>651</v>
      </c>
      <c r="B652" s="237" t="s">
        <v>794</v>
      </c>
      <c r="C652" s="237" t="s">
        <v>3514</v>
      </c>
      <c r="D652" s="238">
        <v>364</v>
      </c>
      <c r="E652" s="238">
        <v>546.87689999999998</v>
      </c>
      <c r="F652" s="238">
        <v>65</v>
      </c>
      <c r="G652" s="238">
        <v>35547</v>
      </c>
      <c r="H652" s="238">
        <v>23660</v>
      </c>
      <c r="I652" s="238">
        <v>11887</v>
      </c>
      <c r="J652" s="238">
        <v>33</v>
      </c>
      <c r="K652" s="238" t="s">
        <v>1358</v>
      </c>
      <c r="L652" s="238">
        <v>65</v>
      </c>
    </row>
    <row r="653" spans="1:12">
      <c r="A653" s="237">
        <v>652</v>
      </c>
      <c r="B653" s="237" t="s">
        <v>510</v>
      </c>
      <c r="C653" s="237" t="s">
        <v>3531</v>
      </c>
      <c r="D653" s="238">
        <v>226</v>
      </c>
      <c r="E653" s="238">
        <v>529.40300000000002</v>
      </c>
      <c r="F653" s="238">
        <v>67</v>
      </c>
      <c r="G653" s="238">
        <v>35470</v>
      </c>
      <c r="H653" s="238">
        <v>15142</v>
      </c>
      <c r="I653" s="238">
        <v>20328</v>
      </c>
      <c r="J653" s="238">
        <v>8</v>
      </c>
      <c r="K653" s="238" t="s">
        <v>1358</v>
      </c>
      <c r="L653" s="238">
        <v>67</v>
      </c>
    </row>
    <row r="654" spans="1:12">
      <c r="A654" s="237">
        <v>653</v>
      </c>
      <c r="B654" s="237" t="s">
        <v>416</v>
      </c>
      <c r="C654" s="237" t="s">
        <v>3433</v>
      </c>
      <c r="D654" s="238">
        <v>125</v>
      </c>
      <c r="E654" s="238">
        <v>211.3133</v>
      </c>
      <c r="F654" s="238">
        <v>166</v>
      </c>
      <c r="G654" s="238">
        <v>35078</v>
      </c>
      <c r="H654" s="238">
        <v>20750</v>
      </c>
      <c r="I654" s="238">
        <v>14328</v>
      </c>
      <c r="J654" s="238">
        <v>65</v>
      </c>
      <c r="K654" s="238" t="s">
        <v>1358</v>
      </c>
      <c r="L654" s="238">
        <v>166</v>
      </c>
    </row>
    <row r="655" spans="1:12">
      <c r="A655" s="237">
        <v>654</v>
      </c>
      <c r="B655" s="237" t="s">
        <v>895</v>
      </c>
      <c r="C655" s="237" t="s">
        <v>3554</v>
      </c>
      <c r="D655" s="238">
        <v>290</v>
      </c>
      <c r="E655" s="238">
        <v>501</v>
      </c>
      <c r="F655" s="238">
        <v>70</v>
      </c>
      <c r="G655" s="238">
        <v>35070</v>
      </c>
      <c r="H655" s="238">
        <v>20300</v>
      </c>
      <c r="I655" s="238">
        <v>14770</v>
      </c>
      <c r="J655" s="238">
        <v>7</v>
      </c>
      <c r="K655" s="238" t="s">
        <v>1358</v>
      </c>
      <c r="L655" s="238">
        <v>70</v>
      </c>
    </row>
    <row r="656" spans="1:12">
      <c r="A656" s="237">
        <v>655</v>
      </c>
      <c r="B656" s="237" t="s">
        <v>3546</v>
      </c>
      <c r="C656" s="237" t="s">
        <v>3547</v>
      </c>
      <c r="D656" s="238">
        <v>180</v>
      </c>
      <c r="E656" s="238">
        <v>264</v>
      </c>
      <c r="F656" s="238">
        <v>131</v>
      </c>
      <c r="G656" s="238">
        <v>34584</v>
      </c>
      <c r="H656" s="238">
        <v>23580</v>
      </c>
      <c r="I656" s="238">
        <v>11004</v>
      </c>
      <c r="J656" s="238">
        <v>39</v>
      </c>
      <c r="K656" s="238" t="s">
        <v>1358</v>
      </c>
      <c r="L656" s="238">
        <v>131</v>
      </c>
    </row>
    <row r="657" spans="1:12">
      <c r="A657" s="237">
        <v>656</v>
      </c>
      <c r="B657" s="237" t="s">
        <v>789</v>
      </c>
      <c r="C657" s="237" t="s">
        <v>3550</v>
      </c>
      <c r="D657" s="238">
        <v>115</v>
      </c>
      <c r="E657" s="238">
        <v>212.11799999999999</v>
      </c>
      <c r="F657" s="238">
        <v>161</v>
      </c>
      <c r="G657" s="238">
        <v>34151</v>
      </c>
      <c r="H657" s="238">
        <v>18515</v>
      </c>
      <c r="I657" s="238">
        <v>15636</v>
      </c>
      <c r="J657" s="238">
        <v>13</v>
      </c>
      <c r="K657" s="238" t="s">
        <v>1358</v>
      </c>
      <c r="L657" s="238">
        <v>161</v>
      </c>
    </row>
    <row r="658" spans="1:12">
      <c r="A658" s="237">
        <v>657</v>
      </c>
      <c r="B658" s="237" t="s">
        <v>796</v>
      </c>
      <c r="C658" s="237" t="s">
        <v>3566</v>
      </c>
      <c r="D658" s="238">
        <v>202</v>
      </c>
      <c r="E658" s="238">
        <v>204.87270000000001</v>
      </c>
      <c r="F658" s="238">
        <v>165</v>
      </c>
      <c r="G658" s="238">
        <v>33804</v>
      </c>
      <c r="H658" s="238">
        <v>33330</v>
      </c>
      <c r="I658" s="238">
        <v>474</v>
      </c>
      <c r="J658" s="238">
        <v>32</v>
      </c>
      <c r="K658" s="238" t="s">
        <v>1358</v>
      </c>
      <c r="L658" s="238">
        <v>165</v>
      </c>
    </row>
    <row r="659" spans="1:12">
      <c r="A659" s="237">
        <v>658</v>
      </c>
      <c r="B659" s="237" t="s">
        <v>793</v>
      </c>
      <c r="C659" s="237" t="s">
        <v>3514</v>
      </c>
      <c r="D659" s="238">
        <v>364</v>
      </c>
      <c r="E659" s="238">
        <v>95.0595</v>
      </c>
      <c r="F659" s="238">
        <v>353</v>
      </c>
      <c r="G659" s="238">
        <v>33556</v>
      </c>
      <c r="H659" s="238">
        <v>128492</v>
      </c>
      <c r="I659" s="238">
        <v>-94936</v>
      </c>
      <c r="J659" s="238">
        <v>14</v>
      </c>
      <c r="K659" s="238" t="s">
        <v>1358</v>
      </c>
      <c r="L659" s="238">
        <v>353</v>
      </c>
    </row>
    <row r="660" spans="1:12">
      <c r="A660" s="237">
        <v>659</v>
      </c>
      <c r="B660" s="237" t="s">
        <v>2980</v>
      </c>
      <c r="C660" s="237" t="s">
        <v>3537</v>
      </c>
      <c r="D660" s="238">
        <v>398</v>
      </c>
      <c r="E660" s="238">
        <v>489</v>
      </c>
      <c r="F660" s="238">
        <v>68</v>
      </c>
      <c r="G660" s="238">
        <v>33252</v>
      </c>
      <c r="H660" s="238">
        <v>27064</v>
      </c>
      <c r="I660" s="238">
        <v>6188</v>
      </c>
      <c r="J660" s="238">
        <v>6</v>
      </c>
      <c r="K660" s="238" t="s">
        <v>1358</v>
      </c>
      <c r="L660" s="238">
        <v>68</v>
      </c>
    </row>
    <row r="661" spans="1:12">
      <c r="A661" s="237">
        <v>660</v>
      </c>
      <c r="B661" s="237" t="s">
        <v>2754</v>
      </c>
      <c r="C661" s="237" t="s">
        <v>3528</v>
      </c>
      <c r="D661" s="238">
        <v>0</v>
      </c>
      <c r="E661" s="238">
        <v>34.1736</v>
      </c>
      <c r="F661" s="238">
        <v>968</v>
      </c>
      <c r="G661" s="238">
        <v>33080</v>
      </c>
      <c r="H661" s="238">
        <v>0</v>
      </c>
      <c r="I661" s="238">
        <v>33080</v>
      </c>
      <c r="J661" s="238">
        <v>31</v>
      </c>
      <c r="K661" s="238" t="s">
        <v>1358</v>
      </c>
      <c r="L661" s="238">
        <v>968</v>
      </c>
    </row>
    <row r="662" spans="1:12">
      <c r="A662" s="237">
        <v>661</v>
      </c>
      <c r="B662" s="237" t="s">
        <v>433</v>
      </c>
      <c r="C662" s="237" t="s">
        <v>3559</v>
      </c>
      <c r="D662" s="238">
        <v>962</v>
      </c>
      <c r="E662" s="238">
        <v>1735.6315999999999</v>
      </c>
      <c r="F662" s="238">
        <v>19</v>
      </c>
      <c r="G662" s="238">
        <v>32977</v>
      </c>
      <c r="H662" s="238">
        <v>18278</v>
      </c>
      <c r="I662" s="238">
        <v>14699</v>
      </c>
      <c r="J662" s="238">
        <v>13</v>
      </c>
      <c r="K662" s="238" t="s">
        <v>1358</v>
      </c>
      <c r="L662" s="238">
        <v>19</v>
      </c>
    </row>
    <row r="663" spans="1:12">
      <c r="A663" s="237">
        <v>662</v>
      </c>
      <c r="B663" s="237" t="s">
        <v>809</v>
      </c>
      <c r="C663" s="237" t="s">
        <v>3221</v>
      </c>
      <c r="D663" s="238">
        <v>204</v>
      </c>
      <c r="E663" s="238">
        <v>374.5795</v>
      </c>
      <c r="F663" s="238">
        <v>88</v>
      </c>
      <c r="G663" s="238">
        <v>32963</v>
      </c>
      <c r="H663" s="238">
        <v>17952</v>
      </c>
      <c r="I663" s="238">
        <v>15011</v>
      </c>
      <c r="J663" s="238">
        <v>52</v>
      </c>
      <c r="K663" s="238" t="s">
        <v>1358</v>
      </c>
      <c r="L663" s="238">
        <v>88</v>
      </c>
    </row>
    <row r="664" spans="1:12">
      <c r="A664" s="237">
        <v>663</v>
      </c>
      <c r="B664" s="237" t="s">
        <v>868</v>
      </c>
      <c r="C664" s="237" t="s">
        <v>3656</v>
      </c>
      <c r="D664" s="238">
        <v>311</v>
      </c>
      <c r="E664" s="238">
        <v>543.58330000000001</v>
      </c>
      <c r="F664" s="238">
        <v>60</v>
      </c>
      <c r="G664" s="238">
        <v>32615</v>
      </c>
      <c r="H664" s="238">
        <v>18660</v>
      </c>
      <c r="I664" s="238">
        <v>13955</v>
      </c>
      <c r="J664" s="238">
        <v>15</v>
      </c>
      <c r="K664" s="238" t="s">
        <v>1358</v>
      </c>
      <c r="L664" s="238">
        <v>60</v>
      </c>
    </row>
    <row r="665" spans="1:12">
      <c r="A665" s="237">
        <v>664</v>
      </c>
      <c r="B665" s="237" t="s">
        <v>755</v>
      </c>
      <c r="C665" s="237" t="s">
        <v>3121</v>
      </c>
      <c r="D665" s="238">
        <v>116</v>
      </c>
      <c r="E665" s="238">
        <v>175.9135</v>
      </c>
      <c r="F665" s="238">
        <v>185</v>
      </c>
      <c r="G665" s="238">
        <v>32544</v>
      </c>
      <c r="H665" s="238">
        <v>21460</v>
      </c>
      <c r="I665" s="238">
        <v>11084</v>
      </c>
      <c r="J665" s="238">
        <v>83</v>
      </c>
      <c r="K665" s="238" t="s">
        <v>1358</v>
      </c>
      <c r="L665" s="238">
        <v>185</v>
      </c>
    </row>
    <row r="666" spans="1:12">
      <c r="A666" s="237">
        <v>665</v>
      </c>
      <c r="B666" s="237" t="s">
        <v>418</v>
      </c>
      <c r="C666" s="237" t="s">
        <v>3433</v>
      </c>
      <c r="D666" s="238">
        <v>125</v>
      </c>
      <c r="E666" s="238">
        <v>218.36240000000001</v>
      </c>
      <c r="F666" s="238">
        <v>149</v>
      </c>
      <c r="G666" s="238">
        <v>32536</v>
      </c>
      <c r="H666" s="238">
        <v>18625</v>
      </c>
      <c r="I666" s="238">
        <v>13911</v>
      </c>
      <c r="J666" s="238">
        <v>47</v>
      </c>
      <c r="K666" s="238" t="s">
        <v>1358</v>
      </c>
      <c r="L666" s="238">
        <v>149</v>
      </c>
    </row>
    <row r="667" spans="1:12">
      <c r="A667" s="237">
        <v>666</v>
      </c>
      <c r="B667" s="237" t="s">
        <v>772</v>
      </c>
      <c r="C667" s="237" t="s">
        <v>3530</v>
      </c>
      <c r="D667" s="238">
        <v>140</v>
      </c>
      <c r="E667" s="238">
        <v>202.36879999999999</v>
      </c>
      <c r="F667" s="238">
        <v>160</v>
      </c>
      <c r="G667" s="238">
        <v>32379</v>
      </c>
      <c r="H667" s="238">
        <v>22400</v>
      </c>
      <c r="I667" s="238">
        <v>9979</v>
      </c>
      <c r="J667" s="238">
        <v>7</v>
      </c>
      <c r="K667" s="238" t="s">
        <v>1358</v>
      </c>
      <c r="L667" s="238">
        <v>160</v>
      </c>
    </row>
    <row r="668" spans="1:12">
      <c r="A668" s="237">
        <v>667</v>
      </c>
      <c r="B668" s="237" t="s">
        <v>863</v>
      </c>
      <c r="C668" s="237" t="s">
        <v>3463</v>
      </c>
      <c r="D668" s="238">
        <v>528</v>
      </c>
      <c r="E668" s="238">
        <v>718.6</v>
      </c>
      <c r="F668" s="238">
        <v>45</v>
      </c>
      <c r="G668" s="238">
        <v>32337</v>
      </c>
      <c r="H668" s="238">
        <v>23760</v>
      </c>
      <c r="I668" s="238">
        <v>8577</v>
      </c>
      <c r="J668" s="238">
        <v>37</v>
      </c>
      <c r="K668" s="238" t="s">
        <v>1358</v>
      </c>
      <c r="L668" s="238">
        <v>45</v>
      </c>
    </row>
    <row r="669" spans="1:12">
      <c r="A669" s="237">
        <v>668</v>
      </c>
      <c r="B669" s="237" t="s">
        <v>3552</v>
      </c>
      <c r="C669" s="237" t="s">
        <v>3553</v>
      </c>
      <c r="D669" s="238">
        <v>555</v>
      </c>
      <c r="E669" s="238">
        <v>655</v>
      </c>
      <c r="F669" s="238">
        <v>47</v>
      </c>
      <c r="G669" s="238">
        <v>30785</v>
      </c>
      <c r="H669" s="238">
        <v>26085</v>
      </c>
      <c r="I669" s="238">
        <v>4700</v>
      </c>
      <c r="J669" s="238">
        <v>18</v>
      </c>
      <c r="K669" s="238" t="s">
        <v>1358</v>
      </c>
      <c r="L669" s="238">
        <v>47</v>
      </c>
    </row>
    <row r="670" spans="1:12">
      <c r="A670" s="237">
        <v>669</v>
      </c>
      <c r="B670" s="237" t="s">
        <v>900</v>
      </c>
      <c r="C670" s="237" t="s">
        <v>3564</v>
      </c>
      <c r="D670" s="238">
        <v>280</v>
      </c>
      <c r="E670" s="238">
        <v>920</v>
      </c>
      <c r="F670" s="238">
        <v>33</v>
      </c>
      <c r="G670" s="238">
        <v>30360</v>
      </c>
      <c r="H670" s="238">
        <v>9240</v>
      </c>
      <c r="I670" s="238">
        <v>21120</v>
      </c>
      <c r="J670" s="238">
        <v>5</v>
      </c>
      <c r="K670" s="238" t="s">
        <v>1358</v>
      </c>
      <c r="L670" s="238">
        <v>33</v>
      </c>
    </row>
    <row r="671" spans="1:12">
      <c r="A671" s="237">
        <v>670</v>
      </c>
      <c r="B671" s="237" t="s">
        <v>985</v>
      </c>
      <c r="C671" s="237" t="s">
        <v>3640</v>
      </c>
      <c r="D671" s="238">
        <v>401</v>
      </c>
      <c r="E671" s="238">
        <v>613.40819999999997</v>
      </c>
      <c r="F671" s="238">
        <v>49</v>
      </c>
      <c r="G671" s="238">
        <v>30057</v>
      </c>
      <c r="H671" s="238">
        <v>19649</v>
      </c>
      <c r="I671" s="238">
        <v>10408</v>
      </c>
      <c r="J671" s="238">
        <v>15</v>
      </c>
      <c r="K671" s="238" t="s">
        <v>1358</v>
      </c>
      <c r="L671" s="238">
        <v>49</v>
      </c>
    </row>
    <row r="672" spans="1:12">
      <c r="A672" s="237">
        <v>671</v>
      </c>
      <c r="B672" s="237" t="s">
        <v>836</v>
      </c>
      <c r="C672" s="237" t="s">
        <v>3231</v>
      </c>
      <c r="D672" s="238">
        <v>509</v>
      </c>
      <c r="E672" s="238">
        <v>878.11760000000004</v>
      </c>
      <c r="F672" s="238">
        <v>34</v>
      </c>
      <c r="G672" s="238">
        <v>29856</v>
      </c>
      <c r="H672" s="238">
        <v>17306</v>
      </c>
      <c r="I672" s="238">
        <v>12550</v>
      </c>
      <c r="J672" s="238">
        <v>10</v>
      </c>
      <c r="K672" s="238" t="s">
        <v>1358</v>
      </c>
      <c r="L672" s="238">
        <v>34</v>
      </c>
    </row>
    <row r="673" spans="1:12">
      <c r="A673" s="237">
        <v>672</v>
      </c>
      <c r="B673" s="237" t="s">
        <v>3519</v>
      </c>
      <c r="C673" s="237" t="s">
        <v>3520</v>
      </c>
      <c r="D673" s="238">
        <v>396</v>
      </c>
      <c r="E673" s="238">
        <v>730</v>
      </c>
      <c r="F673" s="238">
        <v>40</v>
      </c>
      <c r="G673" s="238">
        <v>29200</v>
      </c>
      <c r="H673" s="238">
        <v>15840</v>
      </c>
      <c r="I673" s="238">
        <v>13360</v>
      </c>
      <c r="J673" s="238">
        <v>1</v>
      </c>
      <c r="K673" s="238" t="s">
        <v>1358</v>
      </c>
      <c r="L673" s="238">
        <v>40</v>
      </c>
    </row>
    <row r="674" spans="1:12">
      <c r="A674" s="237">
        <v>673</v>
      </c>
      <c r="B674" s="237" t="s">
        <v>956</v>
      </c>
      <c r="C674" s="237" t="s">
        <v>3572</v>
      </c>
      <c r="D674" s="238">
        <v>149</v>
      </c>
      <c r="E674" s="238">
        <v>327.7011</v>
      </c>
      <c r="F674" s="238">
        <v>87</v>
      </c>
      <c r="G674" s="238">
        <v>28510</v>
      </c>
      <c r="H674" s="238">
        <v>12963</v>
      </c>
      <c r="I674" s="238">
        <v>15547</v>
      </c>
      <c r="J674" s="238">
        <v>37</v>
      </c>
      <c r="K674" s="238" t="s">
        <v>1358</v>
      </c>
      <c r="L674" s="238">
        <v>87</v>
      </c>
    </row>
    <row r="675" spans="1:12">
      <c r="A675" s="237">
        <v>674</v>
      </c>
      <c r="B675" s="237" t="s">
        <v>458</v>
      </c>
      <c r="C675" s="237" t="s">
        <v>3631</v>
      </c>
      <c r="D675" s="238">
        <v>253</v>
      </c>
      <c r="E675" s="238">
        <v>250.4554</v>
      </c>
      <c r="F675" s="238">
        <v>112</v>
      </c>
      <c r="G675" s="238">
        <v>28051</v>
      </c>
      <c r="H675" s="238">
        <v>28336</v>
      </c>
      <c r="I675" s="238">
        <v>-285</v>
      </c>
      <c r="J675" s="238">
        <v>37</v>
      </c>
      <c r="K675" s="238" t="s">
        <v>1358</v>
      </c>
      <c r="L675" s="238">
        <v>112</v>
      </c>
    </row>
    <row r="676" spans="1:12">
      <c r="A676" s="237">
        <v>675</v>
      </c>
      <c r="B676" s="237" t="s">
        <v>3591</v>
      </c>
      <c r="C676" s="237" t="s">
        <v>3592</v>
      </c>
      <c r="D676" s="238">
        <v>328</v>
      </c>
      <c r="E676" s="238">
        <v>560</v>
      </c>
      <c r="F676" s="238">
        <v>50</v>
      </c>
      <c r="G676" s="238">
        <v>28000</v>
      </c>
      <c r="H676" s="238">
        <v>16400</v>
      </c>
      <c r="I676" s="238">
        <v>11600</v>
      </c>
      <c r="J676" s="238">
        <v>2</v>
      </c>
      <c r="K676" s="238" t="s">
        <v>1358</v>
      </c>
      <c r="L676" s="238">
        <v>50</v>
      </c>
    </row>
    <row r="677" spans="1:12">
      <c r="A677" s="237">
        <v>676</v>
      </c>
      <c r="B677" s="237" t="s">
        <v>3739</v>
      </c>
      <c r="C677" s="237" t="s">
        <v>3841</v>
      </c>
      <c r="D677" s="238">
        <v>273</v>
      </c>
      <c r="E677" s="238">
        <v>375.22969999999998</v>
      </c>
      <c r="F677" s="238">
        <v>74</v>
      </c>
      <c r="G677" s="238">
        <v>27767</v>
      </c>
      <c r="H677" s="238">
        <v>20202</v>
      </c>
      <c r="I677" s="238">
        <v>7565</v>
      </c>
      <c r="J677" s="238">
        <v>5</v>
      </c>
      <c r="K677" s="238" t="s">
        <v>1358</v>
      </c>
      <c r="L677" s="238">
        <v>74</v>
      </c>
    </row>
    <row r="678" spans="1:12">
      <c r="A678" s="237">
        <v>677</v>
      </c>
      <c r="B678" s="237" t="s">
        <v>3842</v>
      </c>
      <c r="C678" s="237" t="s">
        <v>3828</v>
      </c>
      <c r="D678" s="238">
        <v>0</v>
      </c>
      <c r="E678" s="238">
        <v>1680</v>
      </c>
      <c r="F678" s="238">
        <v>16</v>
      </c>
      <c r="G678" s="238">
        <v>26880</v>
      </c>
      <c r="H678" s="238">
        <v>0</v>
      </c>
      <c r="I678" s="238">
        <v>26880</v>
      </c>
      <c r="J678" s="238">
        <v>2</v>
      </c>
      <c r="K678" s="238" t="s">
        <v>1358</v>
      </c>
      <c r="L678" s="238">
        <v>16</v>
      </c>
    </row>
    <row r="679" spans="1:12">
      <c r="A679" s="237">
        <v>678</v>
      </c>
      <c r="B679" s="237" t="s">
        <v>997</v>
      </c>
      <c r="C679" s="237" t="s">
        <v>3492</v>
      </c>
      <c r="D679" s="238">
        <v>454</v>
      </c>
      <c r="E679" s="238">
        <v>561.70209999999997</v>
      </c>
      <c r="F679" s="238">
        <v>47</v>
      </c>
      <c r="G679" s="238">
        <v>26400</v>
      </c>
      <c r="H679" s="238">
        <v>21338</v>
      </c>
      <c r="I679" s="238">
        <v>5062</v>
      </c>
      <c r="J679" s="238">
        <v>13</v>
      </c>
      <c r="K679" s="238" t="s">
        <v>1358</v>
      </c>
      <c r="L679" s="238">
        <v>47</v>
      </c>
    </row>
    <row r="680" spans="1:12">
      <c r="A680" s="237">
        <v>679</v>
      </c>
      <c r="B680" s="237" t="s">
        <v>548</v>
      </c>
      <c r="C680" s="237" t="s">
        <v>3599</v>
      </c>
      <c r="D680" s="238">
        <v>303</v>
      </c>
      <c r="E680" s="238">
        <v>404.58460000000002</v>
      </c>
      <c r="F680" s="238">
        <v>65</v>
      </c>
      <c r="G680" s="238">
        <v>26298</v>
      </c>
      <c r="H680" s="238">
        <v>19695</v>
      </c>
      <c r="I680" s="238">
        <v>6603</v>
      </c>
      <c r="J680" s="238">
        <v>26</v>
      </c>
      <c r="K680" s="238" t="s">
        <v>1358</v>
      </c>
      <c r="L680" s="238">
        <v>65</v>
      </c>
    </row>
    <row r="681" spans="1:12">
      <c r="A681" s="237">
        <v>680</v>
      </c>
      <c r="B681" s="237" t="s">
        <v>816</v>
      </c>
      <c r="C681" s="237" t="s">
        <v>3216</v>
      </c>
      <c r="D681" s="238">
        <v>76</v>
      </c>
      <c r="E681" s="238">
        <v>108.3361</v>
      </c>
      <c r="F681" s="238">
        <v>241</v>
      </c>
      <c r="G681" s="238">
        <v>26109</v>
      </c>
      <c r="H681" s="238">
        <v>18316</v>
      </c>
      <c r="I681" s="238">
        <v>7793</v>
      </c>
      <c r="J681" s="238">
        <v>46</v>
      </c>
      <c r="K681" s="238" t="s">
        <v>1358</v>
      </c>
      <c r="L681" s="238">
        <v>241</v>
      </c>
    </row>
    <row r="682" spans="1:12">
      <c r="A682" s="237">
        <v>681</v>
      </c>
      <c r="B682" s="237" t="s">
        <v>3843</v>
      </c>
      <c r="C682" s="237" t="s">
        <v>3837</v>
      </c>
      <c r="D682" s="238">
        <v>488</v>
      </c>
      <c r="E682" s="238">
        <v>1620</v>
      </c>
      <c r="F682" s="238">
        <v>16</v>
      </c>
      <c r="G682" s="238">
        <v>25920</v>
      </c>
      <c r="H682" s="238">
        <v>7808</v>
      </c>
      <c r="I682" s="238">
        <v>18112</v>
      </c>
      <c r="J682" s="238">
        <v>3</v>
      </c>
      <c r="K682" s="238" t="s">
        <v>1358</v>
      </c>
      <c r="L682" s="238">
        <v>16</v>
      </c>
    </row>
    <row r="683" spans="1:12">
      <c r="A683" s="237">
        <v>682</v>
      </c>
      <c r="B683" s="237" t="s">
        <v>749</v>
      </c>
      <c r="C683" s="237" t="s">
        <v>3449</v>
      </c>
      <c r="D683" s="238">
        <v>350</v>
      </c>
      <c r="E683" s="238">
        <v>139.13040000000001</v>
      </c>
      <c r="F683" s="238">
        <v>184</v>
      </c>
      <c r="G683" s="238">
        <v>25600</v>
      </c>
      <c r="H683" s="238">
        <v>64400</v>
      </c>
      <c r="I683" s="238">
        <v>-38800</v>
      </c>
      <c r="J683" s="238">
        <v>10</v>
      </c>
      <c r="K683" s="238" t="s">
        <v>1358</v>
      </c>
      <c r="L683" s="238">
        <v>184</v>
      </c>
    </row>
    <row r="684" spans="1:12">
      <c r="A684" s="237">
        <v>683</v>
      </c>
      <c r="B684" s="237" t="s">
        <v>384</v>
      </c>
      <c r="C684" s="237" t="s">
        <v>3538</v>
      </c>
      <c r="D684" s="238">
        <v>555</v>
      </c>
      <c r="E684" s="238">
        <v>1062.9167</v>
      </c>
      <c r="F684" s="238">
        <v>24</v>
      </c>
      <c r="G684" s="238">
        <v>25510</v>
      </c>
      <c r="H684" s="238">
        <v>13320</v>
      </c>
      <c r="I684" s="238">
        <v>12190</v>
      </c>
      <c r="J684" s="238">
        <v>9</v>
      </c>
      <c r="K684" s="238" t="s">
        <v>1358</v>
      </c>
      <c r="L684" s="238">
        <v>24</v>
      </c>
    </row>
    <row r="685" spans="1:12">
      <c r="A685" s="237">
        <v>684</v>
      </c>
      <c r="B685" s="237" t="s">
        <v>3549</v>
      </c>
      <c r="C685" s="237" t="s">
        <v>3453</v>
      </c>
      <c r="D685" s="238">
        <v>351</v>
      </c>
      <c r="E685" s="238">
        <v>64.946200000000005</v>
      </c>
      <c r="F685" s="238">
        <v>390</v>
      </c>
      <c r="G685" s="238">
        <v>25329</v>
      </c>
      <c r="H685" s="238">
        <v>136890</v>
      </c>
      <c r="I685" s="238">
        <v>-111561</v>
      </c>
      <c r="J685" s="238">
        <v>8</v>
      </c>
      <c r="K685" s="238" t="s">
        <v>1358</v>
      </c>
      <c r="L685" s="238">
        <v>390</v>
      </c>
    </row>
    <row r="686" spans="1:12">
      <c r="A686" s="237">
        <v>685</v>
      </c>
      <c r="B686" s="237" t="s">
        <v>603</v>
      </c>
      <c r="C686" s="237" t="s">
        <v>3577</v>
      </c>
      <c r="D686" s="238">
        <v>562</v>
      </c>
      <c r="E686" s="238">
        <v>1054.3333</v>
      </c>
      <c r="F686" s="238">
        <v>24</v>
      </c>
      <c r="G686" s="238">
        <v>25304</v>
      </c>
      <c r="H686" s="238">
        <v>13488</v>
      </c>
      <c r="I686" s="238">
        <v>11816</v>
      </c>
      <c r="J686" s="238">
        <v>18</v>
      </c>
      <c r="K686" s="238" t="s">
        <v>1358</v>
      </c>
      <c r="L686" s="238">
        <v>24</v>
      </c>
    </row>
    <row r="687" spans="1:12">
      <c r="A687" s="237">
        <v>686</v>
      </c>
      <c r="B687" s="237" t="s">
        <v>3570</v>
      </c>
      <c r="C687" s="237" t="s">
        <v>3571</v>
      </c>
      <c r="D687" s="238">
        <v>1398</v>
      </c>
      <c r="E687" s="238">
        <v>5000</v>
      </c>
      <c r="F687" s="238">
        <v>5</v>
      </c>
      <c r="G687" s="238">
        <v>25000</v>
      </c>
      <c r="H687" s="238">
        <v>6990</v>
      </c>
      <c r="I687" s="238">
        <v>18010</v>
      </c>
      <c r="J687" s="238">
        <v>5</v>
      </c>
      <c r="K687" s="238" t="s">
        <v>1358</v>
      </c>
      <c r="L687" s="238">
        <v>5</v>
      </c>
    </row>
    <row r="688" spans="1:12">
      <c r="A688" s="237">
        <v>687</v>
      </c>
      <c r="B688" s="237" t="s">
        <v>3561</v>
      </c>
      <c r="C688" s="237" t="s">
        <v>3562</v>
      </c>
      <c r="D688" s="238">
        <v>707</v>
      </c>
      <c r="E688" s="238">
        <v>2500</v>
      </c>
      <c r="F688" s="238">
        <v>10</v>
      </c>
      <c r="G688" s="238">
        <v>25000</v>
      </c>
      <c r="H688" s="238">
        <v>7070</v>
      </c>
      <c r="I688" s="238">
        <v>17930</v>
      </c>
      <c r="J688" s="238">
        <v>10</v>
      </c>
      <c r="K688" s="238" t="s">
        <v>1358</v>
      </c>
      <c r="L688" s="238">
        <v>10</v>
      </c>
    </row>
    <row r="689" spans="1:12">
      <c r="A689" s="237">
        <v>688</v>
      </c>
      <c r="B689" s="237" t="s">
        <v>1022</v>
      </c>
      <c r="C689" s="237" t="s">
        <v>3626</v>
      </c>
      <c r="D689" s="238">
        <v>484</v>
      </c>
      <c r="E689" s="238">
        <v>331.33330000000001</v>
      </c>
      <c r="F689" s="238">
        <v>75</v>
      </c>
      <c r="G689" s="238">
        <v>24850</v>
      </c>
      <c r="H689" s="238">
        <v>36300</v>
      </c>
      <c r="I689" s="238">
        <v>-11450</v>
      </c>
      <c r="J689" s="238">
        <v>19</v>
      </c>
      <c r="K689" s="238" t="s">
        <v>1358</v>
      </c>
      <c r="L689" s="238">
        <v>75</v>
      </c>
    </row>
    <row r="690" spans="1:12">
      <c r="A690" s="237">
        <v>689</v>
      </c>
      <c r="B690" s="237" t="s">
        <v>925</v>
      </c>
      <c r="C690" s="237" t="s">
        <v>3450</v>
      </c>
      <c r="D690" s="238">
        <v>74</v>
      </c>
      <c r="E690" s="238">
        <v>98.313000000000002</v>
      </c>
      <c r="F690" s="238">
        <v>246</v>
      </c>
      <c r="G690" s="238">
        <v>24185</v>
      </c>
      <c r="H690" s="238">
        <v>18204</v>
      </c>
      <c r="I690" s="238">
        <v>5981</v>
      </c>
      <c r="J690" s="238">
        <v>121</v>
      </c>
      <c r="K690" s="238" t="s">
        <v>1358</v>
      </c>
      <c r="L690" s="238">
        <v>246</v>
      </c>
    </row>
    <row r="691" spans="1:12">
      <c r="A691" s="237">
        <v>690</v>
      </c>
      <c r="B691" s="237" t="s">
        <v>853</v>
      </c>
      <c r="C691" s="237" t="s">
        <v>3453</v>
      </c>
      <c r="D691" s="238">
        <v>351</v>
      </c>
      <c r="E691" s="238">
        <v>62.193300000000001</v>
      </c>
      <c r="F691" s="238">
        <v>388</v>
      </c>
      <c r="G691" s="238">
        <v>24131</v>
      </c>
      <c r="H691" s="238">
        <v>136188</v>
      </c>
      <c r="I691" s="238">
        <v>-112057</v>
      </c>
      <c r="J691" s="238">
        <v>9</v>
      </c>
      <c r="K691" s="238" t="s">
        <v>1358</v>
      </c>
      <c r="L691" s="238">
        <v>388</v>
      </c>
    </row>
    <row r="692" spans="1:12">
      <c r="A692" s="237">
        <v>691</v>
      </c>
      <c r="B692" s="237" t="s">
        <v>943</v>
      </c>
      <c r="C692" s="237" t="s">
        <v>3595</v>
      </c>
      <c r="D692" s="238">
        <v>93</v>
      </c>
      <c r="E692" s="238">
        <v>168.67830000000001</v>
      </c>
      <c r="F692" s="238">
        <v>143</v>
      </c>
      <c r="G692" s="238">
        <v>24121</v>
      </c>
      <c r="H692" s="238">
        <v>13299</v>
      </c>
      <c r="I692" s="238">
        <v>10822</v>
      </c>
      <c r="J692" s="238">
        <v>44</v>
      </c>
      <c r="K692" s="238" t="s">
        <v>1358</v>
      </c>
      <c r="L692" s="238">
        <v>143</v>
      </c>
    </row>
    <row r="693" spans="1:12">
      <c r="A693" s="237">
        <v>692</v>
      </c>
      <c r="B693" s="237" t="s">
        <v>811</v>
      </c>
      <c r="C693" s="237" t="s">
        <v>3604</v>
      </c>
      <c r="D693" s="238">
        <v>84</v>
      </c>
      <c r="E693" s="238">
        <v>116.8146</v>
      </c>
      <c r="F693" s="238">
        <v>205</v>
      </c>
      <c r="G693" s="238">
        <v>23947</v>
      </c>
      <c r="H693" s="238">
        <v>17220</v>
      </c>
      <c r="I693" s="238">
        <v>6727</v>
      </c>
      <c r="J693" s="238">
        <v>23</v>
      </c>
      <c r="K693" s="238" t="s">
        <v>1358</v>
      </c>
      <c r="L693" s="238">
        <v>205</v>
      </c>
    </row>
    <row r="694" spans="1:12">
      <c r="A694" s="237">
        <v>693</v>
      </c>
      <c r="B694" s="237" t="s">
        <v>560</v>
      </c>
      <c r="C694" s="237" t="s">
        <v>3844</v>
      </c>
      <c r="D694" s="238">
        <v>105</v>
      </c>
      <c r="E694" s="238">
        <v>218.96299999999999</v>
      </c>
      <c r="F694" s="238">
        <v>108</v>
      </c>
      <c r="G694" s="238">
        <v>23648</v>
      </c>
      <c r="H694" s="238">
        <v>11340</v>
      </c>
      <c r="I694" s="238">
        <v>12308</v>
      </c>
      <c r="J694" s="238">
        <v>43</v>
      </c>
      <c r="K694" s="238" t="s">
        <v>1358</v>
      </c>
      <c r="L694" s="238">
        <v>108</v>
      </c>
    </row>
    <row r="695" spans="1:12">
      <c r="A695" s="237">
        <v>694</v>
      </c>
      <c r="B695" s="237" t="s">
        <v>1239</v>
      </c>
      <c r="C695" s="237" t="s">
        <v>3582</v>
      </c>
      <c r="D695" s="238">
        <v>177</v>
      </c>
      <c r="E695" s="238">
        <v>248.6277</v>
      </c>
      <c r="F695" s="238">
        <v>94</v>
      </c>
      <c r="G695" s="238">
        <v>23371</v>
      </c>
      <c r="H695" s="238">
        <v>16638</v>
      </c>
      <c r="I695" s="238">
        <v>6733</v>
      </c>
      <c r="J695" s="238">
        <v>20</v>
      </c>
      <c r="K695" s="238" t="s">
        <v>1358</v>
      </c>
      <c r="L695" s="238">
        <v>94</v>
      </c>
    </row>
    <row r="696" spans="1:12">
      <c r="A696" s="237">
        <v>695</v>
      </c>
      <c r="B696" s="237" t="s">
        <v>931</v>
      </c>
      <c r="C696" s="237" t="s">
        <v>3542</v>
      </c>
      <c r="D696" s="238">
        <v>356</v>
      </c>
      <c r="E696" s="238">
        <v>465</v>
      </c>
      <c r="F696" s="238">
        <v>50</v>
      </c>
      <c r="G696" s="238">
        <v>23250</v>
      </c>
      <c r="H696" s="238">
        <v>17800</v>
      </c>
      <c r="I696" s="238">
        <v>5450</v>
      </c>
      <c r="J696" s="238">
        <v>1</v>
      </c>
      <c r="K696" s="238" t="s">
        <v>1358</v>
      </c>
      <c r="L696" s="238">
        <v>50</v>
      </c>
    </row>
    <row r="697" spans="1:12">
      <c r="A697" s="237">
        <v>696</v>
      </c>
      <c r="B697" s="237" t="s">
        <v>864</v>
      </c>
      <c r="C697" s="237" t="s">
        <v>3463</v>
      </c>
      <c r="D697" s="238">
        <v>528</v>
      </c>
      <c r="E697" s="238">
        <v>84.0886</v>
      </c>
      <c r="F697" s="238">
        <v>271</v>
      </c>
      <c r="G697" s="238">
        <v>22788</v>
      </c>
      <c r="H697" s="238">
        <v>143088</v>
      </c>
      <c r="I697" s="238">
        <v>-120300</v>
      </c>
      <c r="J697" s="238">
        <v>2</v>
      </c>
      <c r="K697" s="238" t="s">
        <v>1358</v>
      </c>
      <c r="L697" s="238">
        <v>271</v>
      </c>
    </row>
    <row r="698" spans="1:12">
      <c r="A698" s="237">
        <v>697</v>
      </c>
      <c r="B698" s="237" t="s">
        <v>1241</v>
      </c>
      <c r="C698" s="237" t="s">
        <v>3590</v>
      </c>
      <c r="D698" s="238">
        <v>122</v>
      </c>
      <c r="E698" s="238">
        <v>150.88669999999999</v>
      </c>
      <c r="F698" s="238">
        <v>150</v>
      </c>
      <c r="G698" s="238">
        <v>22633</v>
      </c>
      <c r="H698" s="238">
        <v>18300</v>
      </c>
      <c r="I698" s="238">
        <v>4333</v>
      </c>
      <c r="J698" s="238">
        <v>44</v>
      </c>
      <c r="K698" s="238" t="s">
        <v>1358</v>
      </c>
      <c r="L698" s="238">
        <v>150</v>
      </c>
    </row>
    <row r="699" spans="1:12">
      <c r="A699" s="237">
        <v>698</v>
      </c>
      <c r="B699" s="237" t="s">
        <v>876</v>
      </c>
      <c r="C699" s="237" t="s">
        <v>3317</v>
      </c>
      <c r="D699" s="238">
        <v>128</v>
      </c>
      <c r="E699" s="238">
        <v>229.86600000000001</v>
      </c>
      <c r="F699" s="238">
        <v>97</v>
      </c>
      <c r="G699" s="238">
        <v>22297</v>
      </c>
      <c r="H699" s="238">
        <v>12416</v>
      </c>
      <c r="I699" s="238">
        <v>9881</v>
      </c>
      <c r="J699" s="238">
        <v>43</v>
      </c>
      <c r="K699" s="238" t="s">
        <v>1358</v>
      </c>
      <c r="L699" s="238">
        <v>97</v>
      </c>
    </row>
    <row r="700" spans="1:12">
      <c r="A700" s="237">
        <v>699</v>
      </c>
      <c r="B700" s="237" t="s">
        <v>386</v>
      </c>
      <c r="C700" s="237" t="s">
        <v>3574</v>
      </c>
      <c r="D700" s="238">
        <v>862</v>
      </c>
      <c r="E700" s="238">
        <v>1468.6667</v>
      </c>
      <c r="F700" s="238">
        <v>15</v>
      </c>
      <c r="G700" s="238">
        <v>22030</v>
      </c>
      <c r="H700" s="238">
        <v>12930</v>
      </c>
      <c r="I700" s="238">
        <v>9100</v>
      </c>
      <c r="J700" s="238">
        <v>10</v>
      </c>
      <c r="K700" s="238" t="s">
        <v>1358</v>
      </c>
      <c r="L700" s="238">
        <v>15</v>
      </c>
    </row>
    <row r="701" spans="1:12">
      <c r="A701" s="237">
        <v>700</v>
      </c>
      <c r="B701" s="237" t="s">
        <v>858</v>
      </c>
      <c r="C701" s="237" t="s">
        <v>3463</v>
      </c>
      <c r="D701" s="238">
        <v>528</v>
      </c>
      <c r="E701" s="238">
        <v>691.5806</v>
      </c>
      <c r="F701" s="238">
        <v>31</v>
      </c>
      <c r="G701" s="238">
        <v>21439</v>
      </c>
      <c r="H701" s="238">
        <v>16368</v>
      </c>
      <c r="I701" s="238">
        <v>5071</v>
      </c>
      <c r="J701" s="238">
        <v>25</v>
      </c>
      <c r="K701" s="238" t="s">
        <v>1358</v>
      </c>
      <c r="L701" s="238">
        <v>31</v>
      </c>
    </row>
    <row r="702" spans="1:12">
      <c r="A702" s="237">
        <v>701</v>
      </c>
      <c r="B702" s="237" t="s">
        <v>882</v>
      </c>
      <c r="C702" s="237" t="s">
        <v>3565</v>
      </c>
      <c r="D702" s="238">
        <v>199</v>
      </c>
      <c r="E702" s="238">
        <v>338.11290000000002</v>
      </c>
      <c r="F702" s="238">
        <v>62</v>
      </c>
      <c r="G702" s="238">
        <v>20963</v>
      </c>
      <c r="H702" s="238">
        <v>12338</v>
      </c>
      <c r="I702" s="238">
        <v>8625</v>
      </c>
      <c r="J702" s="238">
        <v>15</v>
      </c>
      <c r="K702" s="238" t="s">
        <v>1358</v>
      </c>
      <c r="L702" s="238">
        <v>62</v>
      </c>
    </row>
    <row r="703" spans="1:12">
      <c r="A703" s="237">
        <v>702</v>
      </c>
      <c r="B703" s="237" t="s">
        <v>829</v>
      </c>
      <c r="C703" s="237" t="s">
        <v>3594</v>
      </c>
      <c r="D703" s="238">
        <v>105</v>
      </c>
      <c r="E703" s="238">
        <v>193.0463</v>
      </c>
      <c r="F703" s="238">
        <v>108</v>
      </c>
      <c r="G703" s="238">
        <v>20849</v>
      </c>
      <c r="H703" s="238">
        <v>11340</v>
      </c>
      <c r="I703" s="238">
        <v>9509</v>
      </c>
      <c r="J703" s="238">
        <v>15</v>
      </c>
      <c r="K703" s="238" t="s">
        <v>1358</v>
      </c>
      <c r="L703" s="238">
        <v>108</v>
      </c>
    </row>
    <row r="704" spans="1:12">
      <c r="A704" s="237">
        <v>703</v>
      </c>
      <c r="B704" s="237" t="s">
        <v>860</v>
      </c>
      <c r="C704" s="237" t="s">
        <v>3576</v>
      </c>
      <c r="D704" s="238">
        <v>558</v>
      </c>
      <c r="E704" s="238">
        <v>740</v>
      </c>
      <c r="F704" s="238">
        <v>28</v>
      </c>
      <c r="G704" s="238">
        <v>20720</v>
      </c>
      <c r="H704" s="238">
        <v>15624</v>
      </c>
      <c r="I704" s="238">
        <v>5096</v>
      </c>
      <c r="J704" s="238">
        <v>20</v>
      </c>
      <c r="K704" s="238" t="s">
        <v>1358</v>
      </c>
      <c r="L704" s="238">
        <v>28</v>
      </c>
    </row>
    <row r="705" spans="1:12">
      <c r="A705" s="237">
        <v>704</v>
      </c>
      <c r="B705" s="237" t="s">
        <v>522</v>
      </c>
      <c r="C705" s="237" t="s">
        <v>3845</v>
      </c>
      <c r="D705" s="238">
        <v>1000</v>
      </c>
      <c r="E705" s="238">
        <v>2580</v>
      </c>
      <c r="F705" s="238">
        <v>8</v>
      </c>
      <c r="G705" s="238">
        <v>20640</v>
      </c>
      <c r="H705" s="238">
        <v>8000</v>
      </c>
      <c r="I705" s="238">
        <v>12640</v>
      </c>
      <c r="J705" s="238">
        <v>1</v>
      </c>
      <c r="K705" s="238" t="s">
        <v>1358</v>
      </c>
      <c r="L705" s="238">
        <v>8</v>
      </c>
    </row>
    <row r="706" spans="1:12">
      <c r="A706" s="237">
        <v>705</v>
      </c>
      <c r="B706" s="237" t="s">
        <v>760</v>
      </c>
      <c r="C706" s="237" t="s">
        <v>3188</v>
      </c>
      <c r="D706" s="238">
        <v>64</v>
      </c>
      <c r="E706" s="238">
        <v>101.24379999999999</v>
      </c>
      <c r="F706" s="238">
        <v>201</v>
      </c>
      <c r="G706" s="238">
        <v>20350</v>
      </c>
      <c r="H706" s="238">
        <v>12864</v>
      </c>
      <c r="I706" s="238">
        <v>7486</v>
      </c>
      <c r="J706" s="238">
        <v>101</v>
      </c>
      <c r="K706" s="238" t="s">
        <v>1358</v>
      </c>
      <c r="L706" s="238">
        <v>201</v>
      </c>
    </row>
    <row r="707" spans="1:12">
      <c r="A707" s="237">
        <v>706</v>
      </c>
      <c r="B707" s="237" t="s">
        <v>401</v>
      </c>
      <c r="C707" s="237" t="s">
        <v>3339</v>
      </c>
      <c r="D707" s="238">
        <v>119</v>
      </c>
      <c r="E707" s="238">
        <v>176.37389999999999</v>
      </c>
      <c r="F707" s="238">
        <v>115</v>
      </c>
      <c r="G707" s="238">
        <v>20283</v>
      </c>
      <c r="H707" s="238">
        <v>13685</v>
      </c>
      <c r="I707" s="238">
        <v>6598</v>
      </c>
      <c r="J707" s="238">
        <v>46</v>
      </c>
      <c r="K707" s="238" t="s">
        <v>1358</v>
      </c>
      <c r="L707" s="238">
        <v>115</v>
      </c>
    </row>
    <row r="708" spans="1:12">
      <c r="A708" s="237">
        <v>707</v>
      </c>
      <c r="B708" s="237" t="s">
        <v>2978</v>
      </c>
      <c r="C708" s="237" t="s">
        <v>3573</v>
      </c>
      <c r="D708" s="238">
        <v>398</v>
      </c>
      <c r="E708" s="238">
        <v>489</v>
      </c>
      <c r="F708" s="238">
        <v>41</v>
      </c>
      <c r="G708" s="238">
        <v>20049</v>
      </c>
      <c r="H708" s="238">
        <v>16318</v>
      </c>
      <c r="I708" s="238">
        <v>3731</v>
      </c>
      <c r="J708" s="238">
        <v>5</v>
      </c>
      <c r="K708" s="238" t="s">
        <v>1358</v>
      </c>
      <c r="L708" s="238">
        <v>41</v>
      </c>
    </row>
    <row r="709" spans="1:12">
      <c r="A709" s="237">
        <v>708</v>
      </c>
      <c r="B709" s="237" t="s">
        <v>3750</v>
      </c>
      <c r="C709" s="237" t="s">
        <v>3846</v>
      </c>
      <c r="D709" s="238">
        <v>145</v>
      </c>
      <c r="E709" s="238">
        <v>115.00579999999999</v>
      </c>
      <c r="F709" s="238">
        <v>173</v>
      </c>
      <c r="G709" s="238">
        <v>19896</v>
      </c>
      <c r="H709" s="238">
        <v>25085</v>
      </c>
      <c r="I709" s="238">
        <v>-5189</v>
      </c>
      <c r="J709" s="238">
        <v>7</v>
      </c>
      <c r="K709" s="238" t="s">
        <v>1358</v>
      </c>
      <c r="L709" s="238">
        <v>173</v>
      </c>
    </row>
    <row r="710" spans="1:12">
      <c r="A710" s="237">
        <v>709</v>
      </c>
      <c r="B710" s="237" t="s">
        <v>899</v>
      </c>
      <c r="C710" s="237" t="s">
        <v>3645</v>
      </c>
      <c r="D710" s="238">
        <v>323</v>
      </c>
      <c r="E710" s="238">
        <v>800</v>
      </c>
      <c r="F710" s="238">
        <v>24</v>
      </c>
      <c r="G710" s="238">
        <v>19200</v>
      </c>
      <c r="H710" s="238">
        <v>7752</v>
      </c>
      <c r="I710" s="238">
        <v>11448</v>
      </c>
      <c r="J710" s="238">
        <v>1</v>
      </c>
      <c r="K710" s="238" t="s">
        <v>1358</v>
      </c>
      <c r="L710" s="238">
        <v>24</v>
      </c>
    </row>
    <row r="711" spans="1:12">
      <c r="A711" s="237">
        <v>710</v>
      </c>
      <c r="B711" s="237" t="s">
        <v>3607</v>
      </c>
      <c r="C711" s="237" t="s">
        <v>3608</v>
      </c>
      <c r="D711" s="238">
        <v>216</v>
      </c>
      <c r="E711" s="238">
        <v>319</v>
      </c>
      <c r="F711" s="238">
        <v>60</v>
      </c>
      <c r="G711" s="238">
        <v>19140</v>
      </c>
      <c r="H711" s="238">
        <v>12960</v>
      </c>
      <c r="I711" s="238">
        <v>6180</v>
      </c>
      <c r="J711" s="238">
        <v>20</v>
      </c>
      <c r="K711" s="238" t="s">
        <v>1358</v>
      </c>
      <c r="L711" s="238">
        <v>60</v>
      </c>
    </row>
    <row r="712" spans="1:12">
      <c r="A712" s="237">
        <v>711</v>
      </c>
      <c r="B712" s="237" t="s">
        <v>3556</v>
      </c>
      <c r="C712" s="237" t="s">
        <v>3557</v>
      </c>
      <c r="D712" s="238">
        <v>50</v>
      </c>
      <c r="E712" s="238">
        <v>95</v>
      </c>
      <c r="F712" s="238">
        <v>200</v>
      </c>
      <c r="G712" s="238">
        <v>19000</v>
      </c>
      <c r="H712" s="238">
        <v>10000</v>
      </c>
      <c r="I712" s="238">
        <v>9000</v>
      </c>
      <c r="J712" s="238">
        <v>1</v>
      </c>
      <c r="K712" s="238" t="s">
        <v>1358</v>
      </c>
      <c r="L712" s="238">
        <v>200</v>
      </c>
    </row>
    <row r="713" spans="1:12">
      <c r="A713" s="237">
        <v>712</v>
      </c>
      <c r="B713" s="237" t="s">
        <v>3629</v>
      </c>
      <c r="C713" s="237" t="s">
        <v>3630</v>
      </c>
      <c r="D713" s="238">
        <v>555</v>
      </c>
      <c r="E713" s="238">
        <v>655</v>
      </c>
      <c r="F713" s="238">
        <v>29</v>
      </c>
      <c r="G713" s="238">
        <v>18995</v>
      </c>
      <c r="H713" s="238">
        <v>16095</v>
      </c>
      <c r="I713" s="238">
        <v>2900</v>
      </c>
      <c r="J713" s="238">
        <v>16</v>
      </c>
      <c r="K713" s="238" t="s">
        <v>1358</v>
      </c>
      <c r="L713" s="238">
        <v>29</v>
      </c>
    </row>
    <row r="714" spans="1:12">
      <c r="A714" s="237">
        <v>713</v>
      </c>
      <c r="B714" s="237" t="s">
        <v>445</v>
      </c>
      <c r="C714" s="237" t="s">
        <v>3618</v>
      </c>
      <c r="D714" s="238">
        <v>99</v>
      </c>
      <c r="E714" s="238">
        <v>192.1429</v>
      </c>
      <c r="F714" s="238">
        <v>98</v>
      </c>
      <c r="G714" s="238">
        <v>18830</v>
      </c>
      <c r="H714" s="238">
        <v>9702</v>
      </c>
      <c r="I714" s="238">
        <v>9128</v>
      </c>
      <c r="J714" s="238">
        <v>12</v>
      </c>
      <c r="K714" s="238" t="s">
        <v>1358</v>
      </c>
      <c r="L714" s="238">
        <v>98</v>
      </c>
    </row>
    <row r="715" spans="1:12">
      <c r="A715" s="237">
        <v>714</v>
      </c>
      <c r="B715" s="237" t="s">
        <v>3751</v>
      </c>
      <c r="C715" s="237" t="s">
        <v>3847</v>
      </c>
      <c r="D715" s="238">
        <v>155</v>
      </c>
      <c r="E715" s="238">
        <v>110.6982</v>
      </c>
      <c r="F715" s="238">
        <v>169</v>
      </c>
      <c r="G715" s="238">
        <v>18708</v>
      </c>
      <c r="H715" s="238">
        <v>26195</v>
      </c>
      <c r="I715" s="238">
        <v>-7487</v>
      </c>
      <c r="J715" s="238">
        <v>8</v>
      </c>
      <c r="K715" s="238" t="s">
        <v>1358</v>
      </c>
      <c r="L715" s="238">
        <v>169</v>
      </c>
    </row>
    <row r="716" spans="1:12">
      <c r="A716" s="237">
        <v>715</v>
      </c>
      <c r="B716" s="237" t="s">
        <v>3848</v>
      </c>
      <c r="C716" s="237" t="s">
        <v>3849</v>
      </c>
      <c r="D716" s="238">
        <v>0</v>
      </c>
      <c r="E716" s="238">
        <v>1870</v>
      </c>
      <c r="F716" s="238">
        <v>10</v>
      </c>
      <c r="G716" s="238">
        <v>18700</v>
      </c>
      <c r="H716" s="238">
        <v>0</v>
      </c>
      <c r="I716" s="238">
        <v>18700</v>
      </c>
      <c r="J716" s="238">
        <v>1</v>
      </c>
      <c r="K716" s="238" t="s">
        <v>1358</v>
      </c>
      <c r="L716" s="238">
        <v>10</v>
      </c>
    </row>
    <row r="717" spans="1:12">
      <c r="A717" s="237">
        <v>716</v>
      </c>
      <c r="B717" s="237" t="s">
        <v>995</v>
      </c>
      <c r="C717" s="237" t="s">
        <v>3434</v>
      </c>
      <c r="D717" s="238">
        <v>484</v>
      </c>
      <c r="E717" s="238">
        <v>602.32259999999997</v>
      </c>
      <c r="F717" s="238">
        <v>31</v>
      </c>
      <c r="G717" s="238">
        <v>18672</v>
      </c>
      <c r="H717" s="238">
        <v>15004</v>
      </c>
      <c r="I717" s="238">
        <v>3668</v>
      </c>
      <c r="J717" s="238">
        <v>24</v>
      </c>
      <c r="K717" s="238" t="s">
        <v>1358</v>
      </c>
      <c r="L717" s="238">
        <v>31</v>
      </c>
    </row>
    <row r="718" spans="1:12">
      <c r="A718" s="237">
        <v>717</v>
      </c>
      <c r="B718" s="237" t="s">
        <v>574</v>
      </c>
      <c r="C718" s="237" t="s">
        <v>3444</v>
      </c>
      <c r="D718" s="238">
        <v>123</v>
      </c>
      <c r="E718" s="238">
        <v>324.36840000000001</v>
      </c>
      <c r="F718" s="238">
        <v>57</v>
      </c>
      <c r="G718" s="238">
        <v>18489</v>
      </c>
      <c r="H718" s="238">
        <v>7011</v>
      </c>
      <c r="I718" s="238">
        <v>11478</v>
      </c>
      <c r="J718" s="238">
        <v>18</v>
      </c>
      <c r="K718" s="238" t="s">
        <v>1358</v>
      </c>
      <c r="L718" s="238">
        <v>57</v>
      </c>
    </row>
    <row r="719" spans="1:12">
      <c r="A719" s="237">
        <v>718</v>
      </c>
      <c r="B719" s="237" t="s">
        <v>3752</v>
      </c>
      <c r="C719" s="237" t="s">
        <v>3850</v>
      </c>
      <c r="D719" s="238">
        <v>155</v>
      </c>
      <c r="E719" s="238">
        <v>109.97620000000001</v>
      </c>
      <c r="F719" s="238">
        <v>168</v>
      </c>
      <c r="G719" s="238">
        <v>18476</v>
      </c>
      <c r="H719" s="238">
        <v>26040</v>
      </c>
      <c r="I719" s="238">
        <v>-7564</v>
      </c>
      <c r="J719" s="238">
        <v>7</v>
      </c>
      <c r="K719" s="238" t="s">
        <v>1358</v>
      </c>
      <c r="L719" s="238">
        <v>168</v>
      </c>
    </row>
    <row r="720" spans="1:12">
      <c r="A720" s="237">
        <v>719</v>
      </c>
      <c r="B720" s="237" t="s">
        <v>901</v>
      </c>
      <c r="C720" s="237" t="s">
        <v>3564</v>
      </c>
      <c r="D720" s="238">
        <v>280</v>
      </c>
      <c r="E720" s="238">
        <v>920</v>
      </c>
      <c r="F720" s="238">
        <v>20</v>
      </c>
      <c r="G720" s="238">
        <v>18400</v>
      </c>
      <c r="H720" s="238">
        <v>5600</v>
      </c>
      <c r="I720" s="238">
        <v>12800</v>
      </c>
      <c r="J720" s="238">
        <v>5</v>
      </c>
      <c r="K720" s="238" t="s">
        <v>1358</v>
      </c>
      <c r="L720" s="238">
        <v>20</v>
      </c>
    </row>
    <row r="721" spans="1:12">
      <c r="A721" s="237">
        <v>720</v>
      </c>
      <c r="B721" s="237" t="s">
        <v>2793</v>
      </c>
      <c r="C721" s="237" t="s">
        <v>3851</v>
      </c>
      <c r="D721" s="238">
        <v>740</v>
      </c>
      <c r="E721" s="238">
        <v>224.21520000000001</v>
      </c>
      <c r="F721" s="238">
        <v>79</v>
      </c>
      <c r="G721" s="238">
        <v>17713</v>
      </c>
      <c r="H721" s="238">
        <v>58460</v>
      </c>
      <c r="I721" s="238">
        <v>-40747</v>
      </c>
      <c r="J721" s="238">
        <v>11</v>
      </c>
      <c r="K721" s="238" t="s">
        <v>1358</v>
      </c>
      <c r="L721" s="238">
        <v>79</v>
      </c>
    </row>
    <row r="722" spans="1:12">
      <c r="A722" s="237">
        <v>721</v>
      </c>
      <c r="B722" s="237" t="s">
        <v>3602</v>
      </c>
      <c r="C722" s="237" t="s">
        <v>3603</v>
      </c>
      <c r="D722" s="238">
        <v>341</v>
      </c>
      <c r="E722" s="238">
        <v>368</v>
      </c>
      <c r="F722" s="238">
        <v>48</v>
      </c>
      <c r="G722" s="238">
        <v>17664</v>
      </c>
      <c r="H722" s="238">
        <v>16368</v>
      </c>
      <c r="I722" s="238">
        <v>1296</v>
      </c>
      <c r="J722" s="238">
        <v>25</v>
      </c>
      <c r="K722" s="238" t="s">
        <v>1358</v>
      </c>
      <c r="L722" s="238">
        <v>48</v>
      </c>
    </row>
    <row r="723" spans="1:12">
      <c r="A723" s="237">
        <v>722</v>
      </c>
      <c r="B723" s="237" t="s">
        <v>2801</v>
      </c>
      <c r="C723" s="237" t="s">
        <v>3112</v>
      </c>
      <c r="D723" s="238">
        <v>210</v>
      </c>
      <c r="E723" s="238">
        <v>286.22949999999997</v>
      </c>
      <c r="F723" s="238">
        <v>61</v>
      </c>
      <c r="G723" s="238">
        <v>17460</v>
      </c>
      <c r="H723" s="238">
        <v>12810</v>
      </c>
      <c r="I723" s="238">
        <v>4650</v>
      </c>
      <c r="J723" s="238">
        <v>29</v>
      </c>
      <c r="K723" s="238" t="s">
        <v>1358</v>
      </c>
      <c r="L723" s="238">
        <v>61</v>
      </c>
    </row>
    <row r="724" spans="1:12">
      <c r="A724" s="237">
        <v>723</v>
      </c>
      <c r="B724" s="237" t="s">
        <v>568</v>
      </c>
      <c r="C724" s="237" t="s">
        <v>3638</v>
      </c>
      <c r="D724" s="238">
        <v>146</v>
      </c>
      <c r="E724" s="238">
        <v>276.69839999999999</v>
      </c>
      <c r="F724" s="238">
        <v>63</v>
      </c>
      <c r="G724" s="238">
        <v>17432</v>
      </c>
      <c r="H724" s="238">
        <v>9198</v>
      </c>
      <c r="I724" s="238">
        <v>8234</v>
      </c>
      <c r="J724" s="238">
        <v>21</v>
      </c>
      <c r="K724" s="238" t="s">
        <v>1358</v>
      </c>
      <c r="L724" s="238">
        <v>63</v>
      </c>
    </row>
    <row r="725" spans="1:12">
      <c r="A725" s="237">
        <v>724</v>
      </c>
      <c r="B725" s="237" t="s">
        <v>2955</v>
      </c>
      <c r="C725" s="237" t="s">
        <v>3681</v>
      </c>
      <c r="D725" s="238">
        <v>0</v>
      </c>
      <c r="E725" s="238">
        <v>135.8203</v>
      </c>
      <c r="F725" s="238">
        <v>128</v>
      </c>
      <c r="G725" s="238">
        <v>17385</v>
      </c>
      <c r="H725" s="238">
        <v>0</v>
      </c>
      <c r="I725" s="238">
        <v>17385</v>
      </c>
      <c r="J725" s="238">
        <v>15</v>
      </c>
      <c r="K725" s="238" t="s">
        <v>1358</v>
      </c>
      <c r="L725" s="238">
        <v>128</v>
      </c>
    </row>
    <row r="726" spans="1:12">
      <c r="A726" s="237">
        <v>725</v>
      </c>
      <c r="B726" s="237" t="s">
        <v>3563</v>
      </c>
      <c r="C726" s="237" t="s">
        <v>3447</v>
      </c>
      <c r="D726" s="238">
        <v>1237</v>
      </c>
      <c r="E726" s="238">
        <v>2450</v>
      </c>
      <c r="F726" s="238">
        <v>7</v>
      </c>
      <c r="G726" s="238">
        <v>17150</v>
      </c>
      <c r="H726" s="238">
        <v>8659</v>
      </c>
      <c r="I726" s="238">
        <v>8491</v>
      </c>
      <c r="J726" s="238">
        <v>1</v>
      </c>
      <c r="K726" s="238" t="s">
        <v>1358</v>
      </c>
      <c r="L726" s="238">
        <v>7</v>
      </c>
    </row>
    <row r="727" spans="1:12">
      <c r="A727" s="237">
        <v>726</v>
      </c>
      <c r="B727" s="237" t="s">
        <v>1240</v>
      </c>
      <c r="C727" s="237" t="s">
        <v>3605</v>
      </c>
      <c r="D727" s="238">
        <v>175</v>
      </c>
      <c r="E727" s="238">
        <v>241.88570000000001</v>
      </c>
      <c r="F727" s="238">
        <v>70</v>
      </c>
      <c r="G727" s="238">
        <v>16932</v>
      </c>
      <c r="H727" s="238">
        <v>12250</v>
      </c>
      <c r="I727" s="238">
        <v>4682</v>
      </c>
      <c r="J727" s="238">
        <v>12</v>
      </c>
      <c r="K727" s="238" t="s">
        <v>1358</v>
      </c>
      <c r="L727" s="238">
        <v>70</v>
      </c>
    </row>
    <row r="728" spans="1:12">
      <c r="A728" s="237">
        <v>727</v>
      </c>
      <c r="B728" s="237" t="s">
        <v>456</v>
      </c>
      <c r="C728" s="237" t="s">
        <v>3586</v>
      </c>
      <c r="D728" s="238">
        <v>178</v>
      </c>
      <c r="E728" s="238">
        <v>201.92679999999999</v>
      </c>
      <c r="F728" s="238">
        <v>82</v>
      </c>
      <c r="G728" s="238">
        <v>16558</v>
      </c>
      <c r="H728" s="238">
        <v>14596</v>
      </c>
      <c r="I728" s="238">
        <v>1962</v>
      </c>
      <c r="J728" s="238">
        <v>40</v>
      </c>
      <c r="K728" s="238" t="s">
        <v>1358</v>
      </c>
      <c r="L728" s="238">
        <v>82</v>
      </c>
    </row>
    <row r="729" spans="1:12">
      <c r="A729" s="237">
        <v>728</v>
      </c>
      <c r="B729" s="237" t="s">
        <v>632</v>
      </c>
      <c r="C729" s="237" t="s">
        <v>3165</v>
      </c>
      <c r="D729" s="238">
        <v>415</v>
      </c>
      <c r="E729" s="238">
        <v>820</v>
      </c>
      <c r="F729" s="238">
        <v>20</v>
      </c>
      <c r="G729" s="238">
        <v>16400</v>
      </c>
      <c r="H729" s="238">
        <v>8300</v>
      </c>
      <c r="I729" s="238">
        <v>8100</v>
      </c>
      <c r="J729" s="238">
        <v>3</v>
      </c>
      <c r="K729" s="238" t="s">
        <v>1358</v>
      </c>
      <c r="L729" s="238">
        <v>20</v>
      </c>
    </row>
    <row r="730" spans="1:12">
      <c r="A730" s="237">
        <v>729</v>
      </c>
      <c r="B730" s="237" t="s">
        <v>3587</v>
      </c>
      <c r="C730" s="237" t="s">
        <v>3588</v>
      </c>
      <c r="D730" s="238">
        <v>280</v>
      </c>
      <c r="E730" s="238">
        <v>481.09089999999998</v>
      </c>
      <c r="F730" s="238">
        <v>33</v>
      </c>
      <c r="G730" s="238">
        <v>15876</v>
      </c>
      <c r="H730" s="238">
        <v>9240</v>
      </c>
      <c r="I730" s="238">
        <v>6636</v>
      </c>
      <c r="J730" s="238">
        <v>17</v>
      </c>
      <c r="K730" s="238" t="s">
        <v>1358</v>
      </c>
      <c r="L730" s="238">
        <v>33</v>
      </c>
    </row>
    <row r="731" spans="1:12">
      <c r="A731" s="237">
        <v>730</v>
      </c>
      <c r="B731" s="237" t="s">
        <v>3616</v>
      </c>
      <c r="C731" s="237" t="s">
        <v>3617</v>
      </c>
      <c r="D731" s="238">
        <v>186</v>
      </c>
      <c r="E731" s="238">
        <v>366.88369999999998</v>
      </c>
      <c r="F731" s="238">
        <v>43</v>
      </c>
      <c r="G731" s="238">
        <v>15776</v>
      </c>
      <c r="H731" s="238">
        <v>7998</v>
      </c>
      <c r="I731" s="238">
        <v>7778</v>
      </c>
      <c r="J731" s="238">
        <v>29</v>
      </c>
      <c r="K731" s="238" t="s">
        <v>1358</v>
      </c>
      <c r="L731" s="238">
        <v>43</v>
      </c>
    </row>
    <row r="732" spans="1:12">
      <c r="A732" s="237">
        <v>731</v>
      </c>
      <c r="B732" s="237" t="s">
        <v>493</v>
      </c>
      <c r="C732" s="237" t="s">
        <v>3332</v>
      </c>
      <c r="D732" s="238">
        <v>87</v>
      </c>
      <c r="E732" s="238">
        <v>143</v>
      </c>
      <c r="F732" s="238">
        <v>110</v>
      </c>
      <c r="G732" s="238">
        <v>15730</v>
      </c>
      <c r="H732" s="238">
        <v>9570</v>
      </c>
      <c r="I732" s="238">
        <v>6160</v>
      </c>
      <c r="J732" s="238">
        <v>16</v>
      </c>
      <c r="K732" s="238" t="s">
        <v>1358</v>
      </c>
      <c r="L732" s="238">
        <v>110</v>
      </c>
    </row>
    <row r="733" spans="1:12">
      <c r="A733" s="237">
        <v>732</v>
      </c>
      <c r="B733" s="237" t="s">
        <v>3746</v>
      </c>
      <c r="C733" s="237" t="s">
        <v>3852</v>
      </c>
      <c r="D733" s="238">
        <v>1246</v>
      </c>
      <c r="E733" s="238">
        <v>1962</v>
      </c>
      <c r="F733" s="238">
        <v>8</v>
      </c>
      <c r="G733" s="238">
        <v>15696</v>
      </c>
      <c r="H733" s="238">
        <v>9968</v>
      </c>
      <c r="I733" s="238">
        <v>5728</v>
      </c>
      <c r="J733" s="238">
        <v>1</v>
      </c>
      <c r="K733" s="238" t="s">
        <v>1358</v>
      </c>
      <c r="L733" s="238">
        <v>8</v>
      </c>
    </row>
    <row r="734" spans="1:12">
      <c r="A734" s="237">
        <v>733</v>
      </c>
      <c r="B734" s="237" t="s">
        <v>3567</v>
      </c>
      <c r="C734" s="237" t="s">
        <v>3568</v>
      </c>
      <c r="D734" s="238">
        <v>1212</v>
      </c>
      <c r="E734" s="238">
        <v>2580</v>
      </c>
      <c r="F734" s="238">
        <v>6</v>
      </c>
      <c r="G734" s="238">
        <v>15480</v>
      </c>
      <c r="H734" s="238">
        <v>7272</v>
      </c>
      <c r="I734" s="238">
        <v>8208</v>
      </c>
      <c r="J734" s="238">
        <v>1</v>
      </c>
      <c r="K734" s="238" t="s">
        <v>1358</v>
      </c>
      <c r="L734" s="238">
        <v>6</v>
      </c>
    </row>
    <row r="735" spans="1:12">
      <c r="A735" s="237">
        <v>734</v>
      </c>
      <c r="B735" s="237" t="s">
        <v>3569</v>
      </c>
      <c r="C735" s="237" t="s">
        <v>3568</v>
      </c>
      <c r="D735" s="238">
        <v>921</v>
      </c>
      <c r="E735" s="238">
        <v>1290</v>
      </c>
      <c r="F735" s="238">
        <v>12</v>
      </c>
      <c r="G735" s="238">
        <v>15480</v>
      </c>
      <c r="H735" s="238">
        <v>11052</v>
      </c>
      <c r="I735" s="238">
        <v>4428</v>
      </c>
      <c r="J735" s="238">
        <v>1</v>
      </c>
      <c r="K735" s="238" t="s">
        <v>1358</v>
      </c>
      <c r="L735" s="238">
        <v>12</v>
      </c>
    </row>
    <row r="736" spans="1:12">
      <c r="A736" s="237">
        <v>735</v>
      </c>
      <c r="B736" s="237" t="s">
        <v>567</v>
      </c>
      <c r="C736" s="237" t="s">
        <v>3638</v>
      </c>
      <c r="D736" s="238">
        <v>140</v>
      </c>
      <c r="E736" s="238">
        <v>272.66070000000002</v>
      </c>
      <c r="F736" s="238">
        <v>56</v>
      </c>
      <c r="G736" s="238">
        <v>15269</v>
      </c>
      <c r="H736" s="238">
        <v>7840</v>
      </c>
      <c r="I736" s="238">
        <v>7429</v>
      </c>
      <c r="J736" s="238">
        <v>15</v>
      </c>
      <c r="K736" s="238" t="s">
        <v>1358</v>
      </c>
      <c r="L736" s="238">
        <v>56</v>
      </c>
    </row>
    <row r="737" spans="1:12">
      <c r="A737" s="237">
        <v>736</v>
      </c>
      <c r="B737" s="237" t="s">
        <v>2995</v>
      </c>
      <c r="C737" s="237" t="s">
        <v>3280</v>
      </c>
      <c r="D737" s="238">
        <v>509</v>
      </c>
      <c r="E737" s="238">
        <v>270.7407</v>
      </c>
      <c r="F737" s="238">
        <v>54</v>
      </c>
      <c r="G737" s="238">
        <v>14620</v>
      </c>
      <c r="H737" s="238">
        <v>27486</v>
      </c>
      <c r="I737" s="238">
        <v>-12866</v>
      </c>
      <c r="J737" s="238">
        <v>15</v>
      </c>
      <c r="K737" s="238" t="s">
        <v>1358</v>
      </c>
      <c r="L737" s="238">
        <v>54</v>
      </c>
    </row>
    <row r="738" spans="1:12">
      <c r="A738" s="237">
        <v>737</v>
      </c>
      <c r="B738" s="237" t="s">
        <v>549</v>
      </c>
      <c r="C738" s="237" t="s">
        <v>3599</v>
      </c>
      <c r="D738" s="238">
        <v>303</v>
      </c>
      <c r="E738" s="238">
        <v>393.45949999999999</v>
      </c>
      <c r="F738" s="238">
        <v>37</v>
      </c>
      <c r="G738" s="238">
        <v>14558</v>
      </c>
      <c r="H738" s="238">
        <v>11211</v>
      </c>
      <c r="I738" s="238">
        <v>3347</v>
      </c>
      <c r="J738" s="238">
        <v>24</v>
      </c>
      <c r="K738" s="238" t="s">
        <v>1358</v>
      </c>
      <c r="L738" s="238">
        <v>37</v>
      </c>
    </row>
    <row r="739" spans="1:12">
      <c r="A739" s="237">
        <v>738</v>
      </c>
      <c r="B739" s="237" t="s">
        <v>886</v>
      </c>
      <c r="C739" s="237" t="s">
        <v>3653</v>
      </c>
      <c r="D739" s="238">
        <v>139</v>
      </c>
      <c r="E739" s="238">
        <v>263.72730000000001</v>
      </c>
      <c r="F739" s="238">
        <v>55</v>
      </c>
      <c r="G739" s="238">
        <v>14505</v>
      </c>
      <c r="H739" s="238">
        <v>7645</v>
      </c>
      <c r="I739" s="238">
        <v>6860</v>
      </c>
      <c r="J739" s="238">
        <v>12</v>
      </c>
      <c r="K739" s="238" t="s">
        <v>1358</v>
      </c>
      <c r="L739" s="238">
        <v>55</v>
      </c>
    </row>
    <row r="740" spans="1:12">
      <c r="A740" s="237">
        <v>739</v>
      </c>
      <c r="B740" s="237" t="s">
        <v>3853</v>
      </c>
      <c r="C740" s="237" t="s">
        <v>3576</v>
      </c>
      <c r="D740" s="238">
        <v>558</v>
      </c>
      <c r="E740" s="238">
        <v>760</v>
      </c>
      <c r="F740" s="238">
        <v>19</v>
      </c>
      <c r="G740" s="238">
        <v>14440</v>
      </c>
      <c r="H740" s="238">
        <v>10602</v>
      </c>
      <c r="I740" s="238">
        <v>3838</v>
      </c>
      <c r="J740" s="238">
        <v>6</v>
      </c>
      <c r="K740" s="238" t="s">
        <v>1358</v>
      </c>
      <c r="L740" s="238">
        <v>19</v>
      </c>
    </row>
    <row r="741" spans="1:12">
      <c r="A741" s="237">
        <v>740</v>
      </c>
      <c r="B741" s="237" t="s">
        <v>377</v>
      </c>
      <c r="C741" s="237" t="s">
        <v>3610</v>
      </c>
      <c r="D741" s="238">
        <v>94</v>
      </c>
      <c r="E741" s="238">
        <v>232.66130000000001</v>
      </c>
      <c r="F741" s="238">
        <v>62</v>
      </c>
      <c r="G741" s="238">
        <v>14425</v>
      </c>
      <c r="H741" s="238">
        <v>5828</v>
      </c>
      <c r="I741" s="238">
        <v>8597</v>
      </c>
      <c r="J741" s="238">
        <v>14</v>
      </c>
      <c r="K741" s="238" t="s">
        <v>1358</v>
      </c>
      <c r="L741" s="238">
        <v>62</v>
      </c>
    </row>
    <row r="742" spans="1:12">
      <c r="A742" s="237">
        <v>741</v>
      </c>
      <c r="B742" s="237" t="s">
        <v>569</v>
      </c>
      <c r="C742" s="237" t="s">
        <v>3638</v>
      </c>
      <c r="D742" s="238">
        <v>146</v>
      </c>
      <c r="E742" s="238">
        <v>286.02</v>
      </c>
      <c r="F742" s="238">
        <v>50</v>
      </c>
      <c r="G742" s="238">
        <v>14301</v>
      </c>
      <c r="H742" s="238">
        <v>7300</v>
      </c>
      <c r="I742" s="238">
        <v>7001</v>
      </c>
      <c r="J742" s="238">
        <v>10</v>
      </c>
      <c r="K742" s="238" t="s">
        <v>1358</v>
      </c>
      <c r="L742" s="238">
        <v>50</v>
      </c>
    </row>
    <row r="743" spans="1:12">
      <c r="A743" s="237">
        <v>742</v>
      </c>
      <c r="B743" s="237" t="s">
        <v>916</v>
      </c>
      <c r="C743" s="237" t="s">
        <v>3515</v>
      </c>
      <c r="D743" s="238">
        <v>74</v>
      </c>
      <c r="E743" s="238">
        <v>93.248400000000004</v>
      </c>
      <c r="F743" s="238">
        <v>153</v>
      </c>
      <c r="G743" s="238">
        <v>14267</v>
      </c>
      <c r="H743" s="238">
        <v>11322</v>
      </c>
      <c r="I743" s="238">
        <v>2945</v>
      </c>
      <c r="J743" s="238">
        <v>88</v>
      </c>
      <c r="K743" s="238" t="s">
        <v>1358</v>
      </c>
      <c r="L743" s="238">
        <v>153</v>
      </c>
    </row>
    <row r="744" spans="1:12">
      <c r="A744" s="237">
        <v>743</v>
      </c>
      <c r="B744" s="237" t="s">
        <v>667</v>
      </c>
      <c r="C744" s="237" t="s">
        <v>3621</v>
      </c>
      <c r="D744" s="238">
        <v>282</v>
      </c>
      <c r="E744" s="238">
        <v>623.13639999999998</v>
      </c>
      <c r="F744" s="238">
        <v>22</v>
      </c>
      <c r="G744" s="238">
        <v>13709</v>
      </c>
      <c r="H744" s="238">
        <v>6204</v>
      </c>
      <c r="I744" s="238">
        <v>7505</v>
      </c>
      <c r="J744" s="238">
        <v>14</v>
      </c>
      <c r="K744" s="238" t="s">
        <v>1358</v>
      </c>
      <c r="L744" s="238">
        <v>22</v>
      </c>
    </row>
    <row r="745" spans="1:12">
      <c r="A745" s="237">
        <v>744</v>
      </c>
      <c r="B745" s="237" t="s">
        <v>3753</v>
      </c>
      <c r="C745" s="237" t="s">
        <v>3854</v>
      </c>
      <c r="D745" s="238">
        <v>114</v>
      </c>
      <c r="E745" s="238">
        <v>87.1083</v>
      </c>
      <c r="F745" s="238">
        <v>157</v>
      </c>
      <c r="G745" s="238">
        <v>13676</v>
      </c>
      <c r="H745" s="238">
        <v>17898</v>
      </c>
      <c r="I745" s="238">
        <v>-4222</v>
      </c>
      <c r="J745" s="238">
        <v>7</v>
      </c>
      <c r="K745" s="238" t="s">
        <v>1358</v>
      </c>
      <c r="L745" s="238">
        <v>157</v>
      </c>
    </row>
    <row r="746" spans="1:12">
      <c r="A746" s="237">
        <v>745</v>
      </c>
      <c r="B746" s="237" t="s">
        <v>999</v>
      </c>
      <c r="C746" s="237" t="s">
        <v>3434</v>
      </c>
      <c r="D746" s="238">
        <v>484</v>
      </c>
      <c r="E746" s="238">
        <v>569.5</v>
      </c>
      <c r="F746" s="238">
        <v>24</v>
      </c>
      <c r="G746" s="238">
        <v>13668</v>
      </c>
      <c r="H746" s="238">
        <v>11616</v>
      </c>
      <c r="I746" s="238">
        <v>2052</v>
      </c>
      <c r="J746" s="238">
        <v>21</v>
      </c>
      <c r="K746" s="238" t="s">
        <v>1358</v>
      </c>
      <c r="L746" s="238">
        <v>24</v>
      </c>
    </row>
    <row r="747" spans="1:12">
      <c r="A747" s="237">
        <v>746</v>
      </c>
      <c r="B747" s="237" t="s">
        <v>3716</v>
      </c>
      <c r="C747" s="237" t="s">
        <v>3245</v>
      </c>
      <c r="D747" s="238">
        <v>76</v>
      </c>
      <c r="E747" s="238">
        <v>146.22829999999999</v>
      </c>
      <c r="F747" s="238">
        <v>92</v>
      </c>
      <c r="G747" s="238">
        <v>13453</v>
      </c>
      <c r="H747" s="238">
        <v>6992</v>
      </c>
      <c r="I747" s="238">
        <v>6461</v>
      </c>
      <c r="J747" s="238">
        <v>5</v>
      </c>
      <c r="K747" s="238" t="s">
        <v>1358</v>
      </c>
      <c r="L747" s="238">
        <v>92</v>
      </c>
    </row>
    <row r="748" spans="1:12">
      <c r="A748" s="237">
        <v>747</v>
      </c>
      <c r="B748" s="237" t="s">
        <v>3578</v>
      </c>
      <c r="C748" s="237" t="s">
        <v>3579</v>
      </c>
      <c r="D748" s="238">
        <v>746</v>
      </c>
      <c r="E748" s="238">
        <v>1340</v>
      </c>
      <c r="F748" s="238">
        <v>10</v>
      </c>
      <c r="G748" s="238">
        <v>13400</v>
      </c>
      <c r="H748" s="238">
        <v>7460</v>
      </c>
      <c r="I748" s="238">
        <v>5940</v>
      </c>
      <c r="J748" s="238">
        <v>1</v>
      </c>
      <c r="K748" s="238" t="s">
        <v>1358</v>
      </c>
      <c r="L748" s="238">
        <v>10</v>
      </c>
    </row>
    <row r="749" spans="1:12">
      <c r="A749" s="237">
        <v>748</v>
      </c>
      <c r="B749" s="237" t="s">
        <v>909</v>
      </c>
      <c r="C749" s="237" t="s">
        <v>3609</v>
      </c>
      <c r="D749" s="238">
        <v>431</v>
      </c>
      <c r="E749" s="238">
        <v>508.4615</v>
      </c>
      <c r="F749" s="238">
        <v>26</v>
      </c>
      <c r="G749" s="238">
        <v>13220</v>
      </c>
      <c r="H749" s="238">
        <v>11206</v>
      </c>
      <c r="I749" s="238">
        <v>2014</v>
      </c>
      <c r="J749" s="238">
        <v>11</v>
      </c>
      <c r="K749" s="238" t="s">
        <v>1358</v>
      </c>
      <c r="L749" s="238">
        <v>26</v>
      </c>
    </row>
    <row r="750" spans="1:12">
      <c r="A750" s="237">
        <v>749</v>
      </c>
      <c r="B750" s="237" t="s">
        <v>3580</v>
      </c>
      <c r="C750" s="237" t="s">
        <v>3581</v>
      </c>
      <c r="D750" s="238">
        <v>254</v>
      </c>
      <c r="E750" s="238">
        <v>56.973700000000001</v>
      </c>
      <c r="F750" s="238">
        <v>228</v>
      </c>
      <c r="G750" s="238">
        <v>12990</v>
      </c>
      <c r="H750" s="238">
        <v>57912</v>
      </c>
      <c r="I750" s="238">
        <v>-44922</v>
      </c>
      <c r="J750" s="238">
        <v>3</v>
      </c>
      <c r="K750" s="238" t="s">
        <v>1358</v>
      </c>
      <c r="L750" s="238">
        <v>228</v>
      </c>
    </row>
    <row r="751" spans="1:12">
      <c r="A751" s="237">
        <v>750</v>
      </c>
      <c r="B751" s="237" t="s">
        <v>987</v>
      </c>
      <c r="C751" s="237" t="s">
        <v>3640</v>
      </c>
      <c r="D751" s="238">
        <v>401</v>
      </c>
      <c r="E751" s="238">
        <v>547.8261</v>
      </c>
      <c r="F751" s="238">
        <v>23</v>
      </c>
      <c r="G751" s="238">
        <v>12600</v>
      </c>
      <c r="H751" s="238">
        <v>9223</v>
      </c>
      <c r="I751" s="238">
        <v>3377</v>
      </c>
      <c r="J751" s="238">
        <v>18</v>
      </c>
      <c r="K751" s="238" t="s">
        <v>1358</v>
      </c>
      <c r="L751" s="238">
        <v>23</v>
      </c>
    </row>
    <row r="752" spans="1:12">
      <c r="A752" s="237">
        <v>751</v>
      </c>
      <c r="B752" s="237" t="s">
        <v>2993</v>
      </c>
      <c r="C752" s="237" t="s">
        <v>3583</v>
      </c>
      <c r="D752" s="238">
        <v>894</v>
      </c>
      <c r="E752" s="238">
        <v>1240</v>
      </c>
      <c r="F752" s="238">
        <v>10</v>
      </c>
      <c r="G752" s="238">
        <v>12400</v>
      </c>
      <c r="H752" s="238">
        <v>8940</v>
      </c>
      <c r="I752" s="238">
        <v>3460</v>
      </c>
      <c r="J752" s="238">
        <v>2</v>
      </c>
      <c r="K752" s="238" t="s">
        <v>1358</v>
      </c>
      <c r="L752" s="238">
        <v>10</v>
      </c>
    </row>
    <row r="753" spans="1:12">
      <c r="A753" s="237">
        <v>752</v>
      </c>
      <c r="B753" s="237" t="s">
        <v>3584</v>
      </c>
      <c r="C753" s="237" t="s">
        <v>3585</v>
      </c>
      <c r="D753" s="238">
        <v>795</v>
      </c>
      <c r="E753" s="238">
        <v>685</v>
      </c>
      <c r="F753" s="238">
        <v>18</v>
      </c>
      <c r="G753" s="238">
        <v>12330</v>
      </c>
      <c r="H753" s="238">
        <v>14310</v>
      </c>
      <c r="I753" s="238">
        <v>-1980</v>
      </c>
      <c r="J753" s="238">
        <v>1</v>
      </c>
      <c r="K753" s="238" t="s">
        <v>1358</v>
      </c>
      <c r="L753" s="238">
        <v>18</v>
      </c>
    </row>
    <row r="754" spans="1:12">
      <c r="A754" s="237">
        <v>753</v>
      </c>
      <c r="B754" s="237" t="s">
        <v>566</v>
      </c>
      <c r="C754" s="237" t="s">
        <v>3589</v>
      </c>
      <c r="D754" s="238">
        <v>40</v>
      </c>
      <c r="E754" s="238">
        <v>151.8228</v>
      </c>
      <c r="F754" s="238">
        <v>79</v>
      </c>
      <c r="G754" s="238">
        <v>11994</v>
      </c>
      <c r="H754" s="238">
        <v>3160</v>
      </c>
      <c r="I754" s="238">
        <v>8834</v>
      </c>
      <c r="J754" s="238">
        <v>9</v>
      </c>
      <c r="K754" s="238" t="s">
        <v>1358</v>
      </c>
      <c r="L754" s="238">
        <v>79</v>
      </c>
    </row>
    <row r="755" spans="1:12">
      <c r="A755" s="237">
        <v>754</v>
      </c>
      <c r="B755" s="237" t="s">
        <v>817</v>
      </c>
      <c r="C755" s="237" t="s">
        <v>3216</v>
      </c>
      <c r="D755" s="238">
        <v>76</v>
      </c>
      <c r="E755" s="238">
        <v>108.9727</v>
      </c>
      <c r="F755" s="238">
        <v>110</v>
      </c>
      <c r="G755" s="238">
        <v>11987</v>
      </c>
      <c r="H755" s="238">
        <v>8360</v>
      </c>
      <c r="I755" s="238">
        <v>3627</v>
      </c>
      <c r="J755" s="238">
        <v>24</v>
      </c>
      <c r="K755" s="238" t="s">
        <v>1358</v>
      </c>
      <c r="L755" s="238">
        <v>110</v>
      </c>
    </row>
    <row r="756" spans="1:12">
      <c r="A756" s="237">
        <v>755</v>
      </c>
      <c r="B756" s="237" t="s">
        <v>453</v>
      </c>
      <c r="C756" s="237" t="s">
        <v>3606</v>
      </c>
      <c r="D756" s="238">
        <v>190</v>
      </c>
      <c r="E756" s="238">
        <v>224.79249999999999</v>
      </c>
      <c r="F756" s="238">
        <v>53</v>
      </c>
      <c r="G756" s="238">
        <v>11914</v>
      </c>
      <c r="H756" s="238">
        <v>10070</v>
      </c>
      <c r="I756" s="238">
        <v>1844</v>
      </c>
      <c r="J756" s="238">
        <v>26</v>
      </c>
      <c r="K756" s="238" t="s">
        <v>1358</v>
      </c>
      <c r="L756" s="238">
        <v>53</v>
      </c>
    </row>
    <row r="757" spans="1:12">
      <c r="A757" s="237">
        <v>756</v>
      </c>
      <c r="B757" s="237" t="s">
        <v>412</v>
      </c>
      <c r="C757" s="237" t="s">
        <v>3627</v>
      </c>
      <c r="D757" s="238">
        <v>240</v>
      </c>
      <c r="E757" s="238">
        <v>450.73079999999999</v>
      </c>
      <c r="F757" s="238">
        <v>26</v>
      </c>
      <c r="G757" s="238">
        <v>11719</v>
      </c>
      <c r="H757" s="238">
        <v>6240</v>
      </c>
      <c r="I757" s="238">
        <v>5479</v>
      </c>
      <c r="J757" s="238">
        <v>23</v>
      </c>
      <c r="K757" s="238" t="s">
        <v>1358</v>
      </c>
      <c r="L757" s="238">
        <v>26</v>
      </c>
    </row>
    <row r="758" spans="1:12">
      <c r="A758" s="237">
        <v>757</v>
      </c>
      <c r="B758" s="237" t="s">
        <v>904</v>
      </c>
      <c r="C758" s="237" t="s">
        <v>3558</v>
      </c>
      <c r="D758" s="238">
        <v>298</v>
      </c>
      <c r="E758" s="238">
        <v>509.13040000000001</v>
      </c>
      <c r="F758" s="238">
        <v>23</v>
      </c>
      <c r="G758" s="238">
        <v>11710</v>
      </c>
      <c r="H758" s="238">
        <v>6854</v>
      </c>
      <c r="I758" s="238">
        <v>4856</v>
      </c>
      <c r="J758" s="238">
        <v>16</v>
      </c>
      <c r="K758" s="238" t="s">
        <v>1358</v>
      </c>
      <c r="L758" s="238">
        <v>23</v>
      </c>
    </row>
    <row r="759" spans="1:12">
      <c r="A759" s="237">
        <v>758</v>
      </c>
      <c r="B759" s="237" t="s">
        <v>780</v>
      </c>
      <c r="C759" s="237" t="s">
        <v>3725</v>
      </c>
      <c r="D759" s="238">
        <v>192</v>
      </c>
      <c r="E759" s="238">
        <v>117.1717</v>
      </c>
      <c r="F759" s="238">
        <v>99</v>
      </c>
      <c r="G759" s="238">
        <v>11600</v>
      </c>
      <c r="H759" s="238">
        <v>19008</v>
      </c>
      <c r="I759" s="238">
        <v>-7408</v>
      </c>
      <c r="J759" s="238">
        <v>2</v>
      </c>
      <c r="K759" s="238" t="s">
        <v>1358</v>
      </c>
      <c r="L759" s="238">
        <v>99</v>
      </c>
    </row>
    <row r="760" spans="1:12">
      <c r="A760" s="237">
        <v>759</v>
      </c>
      <c r="B760" s="237" t="s">
        <v>499</v>
      </c>
      <c r="C760" s="237" t="s">
        <v>3693</v>
      </c>
      <c r="D760" s="238">
        <v>116</v>
      </c>
      <c r="E760" s="238">
        <v>225.86269999999999</v>
      </c>
      <c r="F760" s="238">
        <v>51</v>
      </c>
      <c r="G760" s="238">
        <v>11519</v>
      </c>
      <c r="H760" s="238">
        <v>5916</v>
      </c>
      <c r="I760" s="238">
        <v>5603</v>
      </c>
      <c r="J760" s="238">
        <v>7</v>
      </c>
      <c r="K760" s="238" t="s">
        <v>1358</v>
      </c>
      <c r="L760" s="238">
        <v>51</v>
      </c>
    </row>
    <row r="761" spans="1:12">
      <c r="A761" s="237">
        <v>760</v>
      </c>
      <c r="B761" s="237" t="s">
        <v>726</v>
      </c>
      <c r="C761" s="237" t="s">
        <v>3593</v>
      </c>
      <c r="D761" s="238">
        <v>202</v>
      </c>
      <c r="E761" s="238">
        <v>270</v>
      </c>
      <c r="F761" s="238">
        <v>41</v>
      </c>
      <c r="G761" s="238">
        <v>11070</v>
      </c>
      <c r="H761" s="238">
        <v>8282</v>
      </c>
      <c r="I761" s="238">
        <v>2788</v>
      </c>
      <c r="J761" s="238">
        <v>6</v>
      </c>
      <c r="K761" s="238" t="s">
        <v>1358</v>
      </c>
      <c r="L761" s="238">
        <v>41</v>
      </c>
    </row>
    <row r="762" spans="1:12">
      <c r="A762" s="237">
        <v>761</v>
      </c>
      <c r="B762" s="237" t="s">
        <v>750</v>
      </c>
      <c r="C762" s="237" t="s">
        <v>3449</v>
      </c>
      <c r="D762" s="238">
        <v>350</v>
      </c>
      <c r="E762" s="238">
        <v>125.1429</v>
      </c>
      <c r="F762" s="238">
        <v>84</v>
      </c>
      <c r="G762" s="238">
        <v>10512</v>
      </c>
      <c r="H762" s="238">
        <v>29400</v>
      </c>
      <c r="I762" s="238">
        <v>-18888</v>
      </c>
      <c r="J762" s="238">
        <v>3</v>
      </c>
      <c r="K762" s="238" t="s">
        <v>1358</v>
      </c>
      <c r="L762" s="238">
        <v>84</v>
      </c>
    </row>
    <row r="763" spans="1:12">
      <c r="A763" s="237">
        <v>762</v>
      </c>
      <c r="B763" s="237" t="s">
        <v>612</v>
      </c>
      <c r="C763" s="237" t="s">
        <v>3708</v>
      </c>
      <c r="D763" s="238">
        <v>94</v>
      </c>
      <c r="E763" s="238">
        <v>240.93020000000001</v>
      </c>
      <c r="F763" s="238">
        <v>43</v>
      </c>
      <c r="G763" s="238">
        <v>10360</v>
      </c>
      <c r="H763" s="238">
        <v>4042</v>
      </c>
      <c r="I763" s="238">
        <v>6318</v>
      </c>
      <c r="J763" s="238">
        <v>6</v>
      </c>
      <c r="K763" s="238" t="s">
        <v>1358</v>
      </c>
      <c r="L763" s="238">
        <v>43</v>
      </c>
    </row>
    <row r="764" spans="1:12">
      <c r="A764" s="237">
        <v>763</v>
      </c>
      <c r="B764" s="237" t="s">
        <v>580</v>
      </c>
      <c r="C764" s="237" t="s">
        <v>3633</v>
      </c>
      <c r="D764" s="238">
        <v>467</v>
      </c>
      <c r="E764" s="238">
        <v>934</v>
      </c>
      <c r="F764" s="238">
        <v>11</v>
      </c>
      <c r="G764" s="238">
        <v>10274</v>
      </c>
      <c r="H764" s="238">
        <v>5137</v>
      </c>
      <c r="I764" s="238">
        <v>5137</v>
      </c>
      <c r="J764" s="238">
        <v>5</v>
      </c>
      <c r="K764" s="238" t="s">
        <v>1358</v>
      </c>
      <c r="L764" s="238">
        <v>11</v>
      </c>
    </row>
    <row r="765" spans="1:12">
      <c r="A765" s="237">
        <v>764</v>
      </c>
      <c r="B765" s="237" t="s">
        <v>991</v>
      </c>
      <c r="C765" s="237" t="s">
        <v>3148</v>
      </c>
      <c r="D765" s="238">
        <v>428</v>
      </c>
      <c r="E765" s="238">
        <v>731.57140000000004</v>
      </c>
      <c r="F765" s="238">
        <v>14</v>
      </c>
      <c r="G765" s="238">
        <v>10242</v>
      </c>
      <c r="H765" s="238">
        <v>5992</v>
      </c>
      <c r="I765" s="238">
        <v>4250</v>
      </c>
      <c r="J765" s="238">
        <v>9</v>
      </c>
      <c r="K765" s="238" t="s">
        <v>1358</v>
      </c>
      <c r="L765" s="238">
        <v>14</v>
      </c>
    </row>
    <row r="766" spans="1:12">
      <c r="A766" s="237">
        <v>765</v>
      </c>
      <c r="B766" s="237" t="s">
        <v>898</v>
      </c>
      <c r="C766" s="237" t="s">
        <v>3554</v>
      </c>
      <c r="D766" s="238">
        <v>290</v>
      </c>
      <c r="E766" s="238">
        <v>501</v>
      </c>
      <c r="F766" s="238">
        <v>20</v>
      </c>
      <c r="G766" s="238">
        <v>10020</v>
      </c>
      <c r="H766" s="238">
        <v>5800</v>
      </c>
      <c r="I766" s="238">
        <v>4220</v>
      </c>
      <c r="J766" s="238">
        <v>2</v>
      </c>
      <c r="K766" s="238" t="s">
        <v>1358</v>
      </c>
      <c r="L766" s="238">
        <v>20</v>
      </c>
    </row>
    <row r="767" spans="1:12">
      <c r="A767" s="237">
        <v>766</v>
      </c>
      <c r="B767" s="237" t="s">
        <v>3600</v>
      </c>
      <c r="C767" s="237" t="s">
        <v>3601</v>
      </c>
      <c r="D767" s="238">
        <v>64</v>
      </c>
      <c r="E767" s="238">
        <v>49</v>
      </c>
      <c r="F767" s="238">
        <v>200</v>
      </c>
      <c r="G767" s="238">
        <v>9800</v>
      </c>
      <c r="H767" s="238">
        <v>12800</v>
      </c>
      <c r="I767" s="238">
        <v>-3000</v>
      </c>
      <c r="J767" s="238">
        <v>1</v>
      </c>
      <c r="K767" s="238" t="s">
        <v>1358</v>
      </c>
      <c r="L767" s="238">
        <v>200</v>
      </c>
    </row>
    <row r="768" spans="1:12">
      <c r="A768" s="237">
        <v>767</v>
      </c>
      <c r="B768" s="237" t="s">
        <v>383</v>
      </c>
      <c r="C768" s="237" t="s">
        <v>3622</v>
      </c>
      <c r="D768" s="238">
        <v>816</v>
      </c>
      <c r="E768" s="238">
        <v>878.18179999999995</v>
      </c>
      <c r="F768" s="238">
        <v>11</v>
      </c>
      <c r="G768" s="238">
        <v>9660</v>
      </c>
      <c r="H768" s="238">
        <v>8976</v>
      </c>
      <c r="I768" s="238">
        <v>684</v>
      </c>
      <c r="J768" s="238">
        <v>7</v>
      </c>
      <c r="K768" s="238" t="s">
        <v>1358</v>
      </c>
      <c r="L768" s="238">
        <v>11</v>
      </c>
    </row>
    <row r="769" spans="1:12">
      <c r="A769" s="237">
        <v>768</v>
      </c>
      <c r="B769" s="237" t="s">
        <v>762</v>
      </c>
      <c r="C769" s="237" t="s">
        <v>3387</v>
      </c>
      <c r="D769" s="238">
        <v>90</v>
      </c>
      <c r="E769" s="238">
        <v>135.4571</v>
      </c>
      <c r="F769" s="238">
        <v>70</v>
      </c>
      <c r="G769" s="238">
        <v>9482</v>
      </c>
      <c r="H769" s="238">
        <v>6300</v>
      </c>
      <c r="I769" s="238">
        <v>3182</v>
      </c>
      <c r="J769" s="238">
        <v>25</v>
      </c>
      <c r="K769" s="238" t="s">
        <v>1358</v>
      </c>
      <c r="L769" s="238">
        <v>70</v>
      </c>
    </row>
    <row r="770" spans="1:12">
      <c r="A770" s="237">
        <v>769</v>
      </c>
      <c r="B770" s="237" t="s">
        <v>3655</v>
      </c>
      <c r="C770" s="237" t="s">
        <v>3256</v>
      </c>
      <c r="D770" s="238">
        <v>432</v>
      </c>
      <c r="E770" s="238">
        <v>857.72730000000001</v>
      </c>
      <c r="F770" s="238">
        <v>11</v>
      </c>
      <c r="G770" s="238">
        <v>9435</v>
      </c>
      <c r="H770" s="238">
        <v>4752</v>
      </c>
      <c r="I770" s="238">
        <v>4683</v>
      </c>
      <c r="J770" s="238">
        <v>6</v>
      </c>
      <c r="K770" s="238" t="s">
        <v>1358</v>
      </c>
      <c r="L770" s="238">
        <v>11</v>
      </c>
    </row>
    <row r="771" spans="1:12">
      <c r="A771" s="237">
        <v>770</v>
      </c>
      <c r="B771" s="237" t="s">
        <v>766</v>
      </c>
      <c r="C771" s="237" t="s">
        <v>3486</v>
      </c>
      <c r="D771" s="238">
        <v>1936</v>
      </c>
      <c r="E771" s="238">
        <v>3144.6667000000002</v>
      </c>
      <c r="F771" s="238">
        <v>3</v>
      </c>
      <c r="G771" s="238">
        <v>9434</v>
      </c>
      <c r="H771" s="238">
        <v>5808</v>
      </c>
      <c r="I771" s="238">
        <v>3626</v>
      </c>
      <c r="J771" s="238">
        <v>3</v>
      </c>
      <c r="K771" s="238" t="s">
        <v>1358</v>
      </c>
      <c r="L771" s="238">
        <v>3</v>
      </c>
    </row>
    <row r="772" spans="1:12">
      <c r="A772" s="237">
        <v>771</v>
      </c>
      <c r="B772" s="237" t="s">
        <v>3855</v>
      </c>
      <c r="C772" s="237" t="s">
        <v>3856</v>
      </c>
      <c r="D772" s="238">
        <v>313</v>
      </c>
      <c r="E772" s="238">
        <v>1030</v>
      </c>
      <c r="F772" s="238">
        <v>9</v>
      </c>
      <c r="G772" s="238">
        <v>9270</v>
      </c>
      <c r="H772" s="238">
        <v>2817</v>
      </c>
      <c r="I772" s="238">
        <v>6453</v>
      </c>
      <c r="J772" s="238">
        <v>5</v>
      </c>
      <c r="K772" s="238" t="s">
        <v>1358</v>
      </c>
      <c r="L772" s="238">
        <v>9</v>
      </c>
    </row>
    <row r="773" spans="1:12">
      <c r="A773" s="237">
        <v>772</v>
      </c>
      <c r="B773" s="237" t="s">
        <v>455</v>
      </c>
      <c r="C773" s="237" t="s">
        <v>3635</v>
      </c>
      <c r="D773" s="238">
        <v>179</v>
      </c>
      <c r="E773" s="238">
        <v>204.6591</v>
      </c>
      <c r="F773" s="238">
        <v>44</v>
      </c>
      <c r="G773" s="238">
        <v>9005</v>
      </c>
      <c r="H773" s="238">
        <v>7876</v>
      </c>
      <c r="I773" s="238">
        <v>1129</v>
      </c>
      <c r="J773" s="238">
        <v>40</v>
      </c>
      <c r="K773" s="238" t="s">
        <v>1358</v>
      </c>
      <c r="L773" s="238">
        <v>44</v>
      </c>
    </row>
    <row r="774" spans="1:12">
      <c r="A774" s="237">
        <v>773</v>
      </c>
      <c r="B774" s="237" t="s">
        <v>3657</v>
      </c>
      <c r="C774" s="237" t="s">
        <v>3658</v>
      </c>
      <c r="D774" s="238">
        <v>916</v>
      </c>
      <c r="E774" s="238">
        <v>3000</v>
      </c>
      <c r="F774" s="238">
        <v>3</v>
      </c>
      <c r="G774" s="238">
        <v>9000</v>
      </c>
      <c r="H774" s="238">
        <v>2748</v>
      </c>
      <c r="I774" s="238">
        <v>6252</v>
      </c>
      <c r="J774" s="238">
        <v>3</v>
      </c>
      <c r="K774" s="238" t="s">
        <v>1358</v>
      </c>
      <c r="L774" s="238">
        <v>3</v>
      </c>
    </row>
    <row r="775" spans="1:12">
      <c r="A775" s="237">
        <v>774</v>
      </c>
      <c r="B775" s="237" t="s">
        <v>1300</v>
      </c>
      <c r="C775" s="237" t="s">
        <v>3376</v>
      </c>
      <c r="D775" s="238">
        <v>188</v>
      </c>
      <c r="E775" s="238">
        <v>256</v>
      </c>
      <c r="F775" s="238">
        <v>35</v>
      </c>
      <c r="G775" s="238">
        <v>8960</v>
      </c>
      <c r="H775" s="238">
        <v>6580</v>
      </c>
      <c r="I775" s="238">
        <v>2380</v>
      </c>
      <c r="J775" s="238">
        <v>5</v>
      </c>
      <c r="K775" s="238" t="s">
        <v>1358</v>
      </c>
      <c r="L775" s="238">
        <v>35</v>
      </c>
    </row>
    <row r="776" spans="1:12">
      <c r="A776" s="237">
        <v>775</v>
      </c>
      <c r="B776" s="237" t="s">
        <v>906</v>
      </c>
      <c r="C776" s="237" t="s">
        <v>3628</v>
      </c>
      <c r="D776" s="238">
        <v>415</v>
      </c>
      <c r="E776" s="238">
        <v>556.5</v>
      </c>
      <c r="F776" s="238">
        <v>16</v>
      </c>
      <c r="G776" s="238">
        <v>8904</v>
      </c>
      <c r="H776" s="238">
        <v>6640</v>
      </c>
      <c r="I776" s="238">
        <v>2264</v>
      </c>
      <c r="J776" s="238">
        <v>14</v>
      </c>
      <c r="K776" s="238" t="s">
        <v>1358</v>
      </c>
      <c r="L776" s="238">
        <v>16</v>
      </c>
    </row>
    <row r="777" spans="1:12">
      <c r="A777" s="237">
        <v>776</v>
      </c>
      <c r="B777" s="237" t="s">
        <v>878</v>
      </c>
      <c r="C777" s="237" t="s">
        <v>3340</v>
      </c>
      <c r="D777" s="238">
        <v>97</v>
      </c>
      <c r="E777" s="238">
        <v>238.13509999999999</v>
      </c>
      <c r="F777" s="238">
        <v>37</v>
      </c>
      <c r="G777" s="238">
        <v>8811</v>
      </c>
      <c r="H777" s="238">
        <v>3589</v>
      </c>
      <c r="I777" s="238">
        <v>5222</v>
      </c>
      <c r="J777" s="238">
        <v>21</v>
      </c>
      <c r="K777" s="238" t="s">
        <v>1358</v>
      </c>
      <c r="L777" s="238">
        <v>37</v>
      </c>
    </row>
    <row r="778" spans="1:12">
      <c r="A778" s="237">
        <v>777</v>
      </c>
      <c r="B778" s="237" t="s">
        <v>3623</v>
      </c>
      <c r="C778" s="237" t="s">
        <v>3624</v>
      </c>
      <c r="D778" s="238">
        <v>128</v>
      </c>
      <c r="E778" s="238">
        <v>251.11429999999999</v>
      </c>
      <c r="F778" s="238">
        <v>35</v>
      </c>
      <c r="G778" s="238">
        <v>8789</v>
      </c>
      <c r="H778" s="238">
        <v>4480</v>
      </c>
      <c r="I778" s="238">
        <v>4309</v>
      </c>
      <c r="J778" s="238">
        <v>21</v>
      </c>
      <c r="K778" s="238" t="s">
        <v>1358</v>
      </c>
      <c r="L778" s="238">
        <v>35</v>
      </c>
    </row>
    <row r="779" spans="1:12">
      <c r="A779" s="237">
        <v>778</v>
      </c>
      <c r="B779" s="237" t="s">
        <v>918</v>
      </c>
      <c r="C779" s="237" t="s">
        <v>3515</v>
      </c>
      <c r="D779" s="238">
        <v>74</v>
      </c>
      <c r="E779" s="238">
        <v>93.287199999999999</v>
      </c>
      <c r="F779" s="238">
        <v>94</v>
      </c>
      <c r="G779" s="238">
        <v>8769</v>
      </c>
      <c r="H779" s="238">
        <v>6956</v>
      </c>
      <c r="I779" s="238">
        <v>1813</v>
      </c>
      <c r="J779" s="238">
        <v>81</v>
      </c>
      <c r="K779" s="238" t="s">
        <v>1358</v>
      </c>
      <c r="L779" s="238">
        <v>94</v>
      </c>
    </row>
    <row r="780" spans="1:12">
      <c r="A780" s="237">
        <v>779</v>
      </c>
      <c r="B780" s="237" t="s">
        <v>804</v>
      </c>
      <c r="C780" s="237" t="s">
        <v>3637</v>
      </c>
      <c r="D780" s="238">
        <v>126</v>
      </c>
      <c r="E780" s="238">
        <v>213.26830000000001</v>
      </c>
      <c r="F780" s="238">
        <v>41</v>
      </c>
      <c r="G780" s="238">
        <v>8744</v>
      </c>
      <c r="H780" s="238">
        <v>5166</v>
      </c>
      <c r="I780" s="238">
        <v>3578</v>
      </c>
      <c r="J780" s="238">
        <v>5</v>
      </c>
      <c r="K780" s="238" t="s">
        <v>1358</v>
      </c>
      <c r="L780" s="238">
        <v>41</v>
      </c>
    </row>
    <row r="781" spans="1:12">
      <c r="A781" s="237">
        <v>780</v>
      </c>
      <c r="B781" s="237" t="s">
        <v>460</v>
      </c>
      <c r="C781" s="237" t="s">
        <v>3643</v>
      </c>
      <c r="D781" s="238">
        <v>256</v>
      </c>
      <c r="E781" s="238">
        <v>236.16220000000001</v>
      </c>
      <c r="F781" s="238">
        <v>37</v>
      </c>
      <c r="G781" s="238">
        <v>8738</v>
      </c>
      <c r="H781" s="238">
        <v>9472</v>
      </c>
      <c r="I781" s="238">
        <v>-734</v>
      </c>
      <c r="J781" s="238">
        <v>5</v>
      </c>
      <c r="K781" s="238" t="s">
        <v>1358</v>
      </c>
      <c r="L781" s="238">
        <v>37</v>
      </c>
    </row>
    <row r="782" spans="1:12">
      <c r="A782" s="237">
        <v>781</v>
      </c>
      <c r="B782" s="237" t="s">
        <v>2097</v>
      </c>
      <c r="C782" s="237" t="s">
        <v>3611</v>
      </c>
      <c r="D782" s="238">
        <v>199</v>
      </c>
      <c r="E782" s="238">
        <v>108</v>
      </c>
      <c r="F782" s="238">
        <v>77</v>
      </c>
      <c r="G782" s="238">
        <v>8316</v>
      </c>
      <c r="H782" s="238">
        <v>15323</v>
      </c>
      <c r="I782" s="238">
        <v>-7007</v>
      </c>
      <c r="J782" s="238">
        <v>1</v>
      </c>
      <c r="K782" s="238" t="s">
        <v>1358</v>
      </c>
      <c r="L782" s="238">
        <v>77</v>
      </c>
    </row>
    <row r="783" spans="1:12">
      <c r="A783" s="237">
        <v>782</v>
      </c>
      <c r="B783" s="237" t="s">
        <v>2762</v>
      </c>
      <c r="C783" s="237" t="s">
        <v>3613</v>
      </c>
      <c r="D783" s="238">
        <v>67</v>
      </c>
      <c r="E783" s="238">
        <v>91.111099999999993</v>
      </c>
      <c r="F783" s="238">
        <v>90</v>
      </c>
      <c r="G783" s="238">
        <v>8200</v>
      </c>
      <c r="H783" s="238">
        <v>6030</v>
      </c>
      <c r="I783" s="238">
        <v>2170</v>
      </c>
      <c r="J783" s="238">
        <v>4</v>
      </c>
      <c r="K783" s="238" t="s">
        <v>1358</v>
      </c>
      <c r="L783" s="238">
        <v>90</v>
      </c>
    </row>
    <row r="784" spans="1:12">
      <c r="A784" s="237">
        <v>783</v>
      </c>
      <c r="B784" s="237" t="s">
        <v>914</v>
      </c>
      <c r="C784" s="237" t="s">
        <v>3312</v>
      </c>
      <c r="D784" s="238">
        <v>199</v>
      </c>
      <c r="E784" s="238">
        <v>305.38459999999998</v>
      </c>
      <c r="F784" s="238">
        <v>26</v>
      </c>
      <c r="G784" s="238">
        <v>7940</v>
      </c>
      <c r="H784" s="238">
        <v>5174</v>
      </c>
      <c r="I784" s="238">
        <v>2766</v>
      </c>
      <c r="J784" s="238">
        <v>15</v>
      </c>
      <c r="K784" s="238" t="s">
        <v>1358</v>
      </c>
      <c r="L784" s="238">
        <v>26</v>
      </c>
    </row>
    <row r="785" spans="1:12">
      <c r="A785" s="237">
        <v>784</v>
      </c>
      <c r="B785" s="237" t="s">
        <v>617</v>
      </c>
      <c r="C785" s="237" t="s">
        <v>3632</v>
      </c>
      <c r="D785" s="238">
        <v>169</v>
      </c>
      <c r="E785" s="238">
        <v>220.2</v>
      </c>
      <c r="F785" s="238">
        <v>35</v>
      </c>
      <c r="G785" s="238">
        <v>7707</v>
      </c>
      <c r="H785" s="238">
        <v>5915</v>
      </c>
      <c r="I785" s="238">
        <v>1792</v>
      </c>
      <c r="J785" s="238">
        <v>28</v>
      </c>
      <c r="K785" s="238" t="s">
        <v>1358</v>
      </c>
      <c r="L785" s="238">
        <v>35</v>
      </c>
    </row>
    <row r="786" spans="1:12">
      <c r="A786" s="237">
        <v>785</v>
      </c>
      <c r="B786" s="237" t="s">
        <v>810</v>
      </c>
      <c r="C786" s="237" t="s">
        <v>3604</v>
      </c>
      <c r="D786" s="238">
        <v>84</v>
      </c>
      <c r="E786" s="238">
        <v>114.6866</v>
      </c>
      <c r="F786" s="238">
        <v>67</v>
      </c>
      <c r="G786" s="238">
        <v>7684</v>
      </c>
      <c r="H786" s="238">
        <v>5628</v>
      </c>
      <c r="I786" s="238">
        <v>2056</v>
      </c>
      <c r="J786" s="238">
        <v>18</v>
      </c>
      <c r="K786" s="238" t="s">
        <v>1358</v>
      </c>
      <c r="L786" s="238">
        <v>67</v>
      </c>
    </row>
    <row r="787" spans="1:12">
      <c r="A787" s="237">
        <v>786</v>
      </c>
      <c r="B787" s="237" t="s">
        <v>1302</v>
      </c>
      <c r="C787" s="237" t="s">
        <v>3639</v>
      </c>
      <c r="D787" s="238">
        <v>47</v>
      </c>
      <c r="E787" s="238">
        <v>129.47370000000001</v>
      </c>
      <c r="F787" s="238">
        <v>57</v>
      </c>
      <c r="G787" s="238">
        <v>7380</v>
      </c>
      <c r="H787" s="238">
        <v>2679</v>
      </c>
      <c r="I787" s="238">
        <v>4701</v>
      </c>
      <c r="J787" s="238">
        <v>29</v>
      </c>
      <c r="K787" s="238" t="s">
        <v>1358</v>
      </c>
      <c r="L787" s="238">
        <v>57</v>
      </c>
    </row>
    <row r="788" spans="1:12">
      <c r="A788" s="237">
        <v>787</v>
      </c>
      <c r="B788" s="237" t="s">
        <v>902</v>
      </c>
      <c r="C788" s="237" t="s">
        <v>3645</v>
      </c>
      <c r="D788" s="238">
        <v>323</v>
      </c>
      <c r="E788" s="238">
        <v>917.5</v>
      </c>
      <c r="F788" s="238">
        <v>8</v>
      </c>
      <c r="G788" s="238">
        <v>7340</v>
      </c>
      <c r="H788" s="238">
        <v>2584</v>
      </c>
      <c r="I788" s="238">
        <v>4756</v>
      </c>
      <c r="J788" s="238">
        <v>5</v>
      </c>
      <c r="K788" s="238" t="s">
        <v>1358</v>
      </c>
      <c r="L788" s="238">
        <v>8</v>
      </c>
    </row>
    <row r="789" spans="1:12">
      <c r="A789" s="237">
        <v>788</v>
      </c>
      <c r="B789" s="237" t="s">
        <v>950</v>
      </c>
      <c r="C789" s="237" t="s">
        <v>3244</v>
      </c>
      <c r="D789" s="238">
        <v>192</v>
      </c>
      <c r="E789" s="238">
        <v>349.04759999999999</v>
      </c>
      <c r="F789" s="238">
        <v>21</v>
      </c>
      <c r="G789" s="238">
        <v>7330</v>
      </c>
      <c r="H789" s="238">
        <v>4032</v>
      </c>
      <c r="I789" s="238">
        <v>3298</v>
      </c>
      <c r="J789" s="238">
        <v>11</v>
      </c>
      <c r="K789" s="238" t="s">
        <v>1358</v>
      </c>
      <c r="L789" s="238">
        <v>21</v>
      </c>
    </row>
    <row r="790" spans="1:12">
      <c r="A790" s="237">
        <v>789</v>
      </c>
      <c r="B790" s="237" t="s">
        <v>838</v>
      </c>
      <c r="C790" s="237" t="s">
        <v>3231</v>
      </c>
      <c r="D790" s="238">
        <v>509</v>
      </c>
      <c r="E790" s="238">
        <v>732.6</v>
      </c>
      <c r="F790" s="238">
        <v>10</v>
      </c>
      <c r="G790" s="238">
        <v>7326</v>
      </c>
      <c r="H790" s="238">
        <v>5090</v>
      </c>
      <c r="I790" s="238">
        <v>2236</v>
      </c>
      <c r="J790" s="238">
        <v>6</v>
      </c>
      <c r="K790" s="238" t="s">
        <v>1358</v>
      </c>
      <c r="L790" s="238">
        <v>10</v>
      </c>
    </row>
    <row r="791" spans="1:12">
      <c r="A791" s="237">
        <v>790</v>
      </c>
      <c r="B791" s="237" t="s">
        <v>677</v>
      </c>
      <c r="C791" s="237" t="s">
        <v>3380</v>
      </c>
      <c r="D791" s="238">
        <v>99</v>
      </c>
      <c r="E791" s="238">
        <v>220.18180000000001</v>
      </c>
      <c r="F791" s="238">
        <v>33</v>
      </c>
      <c r="G791" s="238">
        <v>7266</v>
      </c>
      <c r="H791" s="238">
        <v>3267</v>
      </c>
      <c r="I791" s="238">
        <v>3999</v>
      </c>
      <c r="J791" s="238">
        <v>27</v>
      </c>
      <c r="K791" s="238" t="s">
        <v>1358</v>
      </c>
      <c r="L791" s="238">
        <v>33</v>
      </c>
    </row>
    <row r="792" spans="1:12">
      <c r="A792" s="237">
        <v>791</v>
      </c>
      <c r="B792" s="237" t="s">
        <v>881</v>
      </c>
      <c r="C792" s="237" t="s">
        <v>3565</v>
      </c>
      <c r="D792" s="238">
        <v>199</v>
      </c>
      <c r="E792" s="238">
        <v>327.22730000000001</v>
      </c>
      <c r="F792" s="238">
        <v>22</v>
      </c>
      <c r="G792" s="238">
        <v>7199</v>
      </c>
      <c r="H792" s="238">
        <v>4378</v>
      </c>
      <c r="I792" s="238">
        <v>2821</v>
      </c>
      <c r="J792" s="238">
        <v>19</v>
      </c>
      <c r="K792" s="238" t="s">
        <v>1358</v>
      </c>
      <c r="L792" s="238">
        <v>22</v>
      </c>
    </row>
    <row r="793" spans="1:12">
      <c r="A793" s="237">
        <v>792</v>
      </c>
      <c r="B793" s="237" t="s">
        <v>917</v>
      </c>
      <c r="C793" s="237" t="s">
        <v>3515</v>
      </c>
      <c r="D793" s="238">
        <v>74</v>
      </c>
      <c r="E793" s="238">
        <v>90.662300000000002</v>
      </c>
      <c r="F793" s="238">
        <v>77</v>
      </c>
      <c r="G793" s="238">
        <v>6981</v>
      </c>
      <c r="H793" s="238">
        <v>5698</v>
      </c>
      <c r="I793" s="238">
        <v>1283</v>
      </c>
      <c r="J793" s="238">
        <v>67</v>
      </c>
      <c r="K793" s="238" t="s">
        <v>1358</v>
      </c>
      <c r="L793" s="238">
        <v>77</v>
      </c>
    </row>
    <row r="794" spans="1:12">
      <c r="A794" s="237">
        <v>793</v>
      </c>
      <c r="B794" s="237" t="s">
        <v>3665</v>
      </c>
      <c r="C794" s="237" t="s">
        <v>3857</v>
      </c>
      <c r="D794" s="238">
        <v>57</v>
      </c>
      <c r="E794" s="238">
        <v>3.6667000000000001</v>
      </c>
      <c r="F794" s="238">
        <v>1860</v>
      </c>
      <c r="G794" s="238">
        <v>6820</v>
      </c>
      <c r="H794" s="238">
        <v>106020</v>
      </c>
      <c r="I794" s="238">
        <v>-99200</v>
      </c>
      <c r="J794" s="238">
        <v>12</v>
      </c>
      <c r="K794" s="238" t="s">
        <v>1358</v>
      </c>
      <c r="L794" s="238">
        <v>1860</v>
      </c>
    </row>
    <row r="795" spans="1:12">
      <c r="A795" s="237">
        <v>794</v>
      </c>
      <c r="B795" s="237" t="s">
        <v>3641</v>
      </c>
      <c r="C795" s="237" t="s">
        <v>3642</v>
      </c>
      <c r="D795" s="238">
        <v>320</v>
      </c>
      <c r="E795" s="238">
        <v>556.66669999999999</v>
      </c>
      <c r="F795" s="238">
        <v>12</v>
      </c>
      <c r="G795" s="238">
        <v>6680</v>
      </c>
      <c r="H795" s="238">
        <v>3840</v>
      </c>
      <c r="I795" s="238">
        <v>2840</v>
      </c>
      <c r="J795" s="238">
        <v>9</v>
      </c>
      <c r="K795" s="238" t="s">
        <v>1358</v>
      </c>
      <c r="L795" s="238">
        <v>12</v>
      </c>
    </row>
    <row r="796" spans="1:12">
      <c r="A796" s="237">
        <v>795</v>
      </c>
      <c r="B796" s="237" t="s">
        <v>1008</v>
      </c>
      <c r="C796" s="237" t="s">
        <v>3389</v>
      </c>
      <c r="D796" s="238">
        <v>504</v>
      </c>
      <c r="E796" s="238">
        <v>1098.6667</v>
      </c>
      <c r="F796" s="238">
        <v>6</v>
      </c>
      <c r="G796" s="238">
        <v>6592</v>
      </c>
      <c r="H796" s="238">
        <v>3024</v>
      </c>
      <c r="I796" s="238">
        <v>3568</v>
      </c>
      <c r="J796" s="238">
        <v>6</v>
      </c>
      <c r="K796" s="238" t="s">
        <v>1358</v>
      </c>
      <c r="L796" s="238">
        <v>6</v>
      </c>
    </row>
    <row r="797" spans="1:12">
      <c r="A797" s="237">
        <v>796</v>
      </c>
      <c r="B797" s="237" t="s">
        <v>2671</v>
      </c>
      <c r="C797" s="237" t="s">
        <v>3858</v>
      </c>
      <c r="D797" s="238">
        <v>141</v>
      </c>
      <c r="E797" s="238">
        <v>326.5</v>
      </c>
      <c r="F797" s="238">
        <v>20</v>
      </c>
      <c r="G797" s="238">
        <v>6530</v>
      </c>
      <c r="H797" s="238">
        <v>2820</v>
      </c>
      <c r="I797" s="238">
        <v>3710</v>
      </c>
      <c r="J797" s="238">
        <v>5</v>
      </c>
      <c r="K797" s="238" t="s">
        <v>1358</v>
      </c>
      <c r="L797" s="238">
        <v>20</v>
      </c>
    </row>
    <row r="798" spans="1:12">
      <c r="A798" s="237">
        <v>797</v>
      </c>
      <c r="B798" s="237" t="s">
        <v>3667</v>
      </c>
      <c r="C798" s="237" t="s">
        <v>3668</v>
      </c>
      <c r="D798" s="238">
        <v>151</v>
      </c>
      <c r="E798" s="238">
        <v>205.3871</v>
      </c>
      <c r="F798" s="238">
        <v>31</v>
      </c>
      <c r="G798" s="238">
        <v>6367</v>
      </c>
      <c r="H798" s="238">
        <v>4681</v>
      </c>
      <c r="I798" s="238">
        <v>1686</v>
      </c>
      <c r="J798" s="238">
        <v>13</v>
      </c>
      <c r="K798" s="238" t="s">
        <v>1358</v>
      </c>
      <c r="L798" s="238">
        <v>31</v>
      </c>
    </row>
    <row r="799" spans="1:12">
      <c r="A799" s="237">
        <v>798</v>
      </c>
      <c r="B799" s="237" t="s">
        <v>813</v>
      </c>
      <c r="C799" s="237" t="s">
        <v>3604</v>
      </c>
      <c r="D799" s="238">
        <v>84</v>
      </c>
      <c r="E799" s="238">
        <v>39.808900000000001</v>
      </c>
      <c r="F799" s="238">
        <v>157</v>
      </c>
      <c r="G799" s="238">
        <v>6250</v>
      </c>
      <c r="H799" s="238">
        <v>13188</v>
      </c>
      <c r="I799" s="238">
        <v>-6938</v>
      </c>
      <c r="J799" s="238">
        <v>10</v>
      </c>
      <c r="K799" s="238" t="s">
        <v>1358</v>
      </c>
      <c r="L799" s="238">
        <v>157</v>
      </c>
    </row>
    <row r="800" spans="1:12">
      <c r="A800" s="237">
        <v>799</v>
      </c>
      <c r="B800" s="237" t="s">
        <v>920</v>
      </c>
      <c r="C800" s="237" t="s">
        <v>3515</v>
      </c>
      <c r="D800" s="238">
        <v>74</v>
      </c>
      <c r="E800" s="238">
        <v>91.632400000000004</v>
      </c>
      <c r="F800" s="238">
        <v>68</v>
      </c>
      <c r="G800" s="238">
        <v>6231</v>
      </c>
      <c r="H800" s="238">
        <v>5032</v>
      </c>
      <c r="I800" s="238">
        <v>1199</v>
      </c>
      <c r="J800" s="238">
        <v>51</v>
      </c>
      <c r="K800" s="238" t="s">
        <v>1358</v>
      </c>
      <c r="L800" s="238">
        <v>68</v>
      </c>
    </row>
    <row r="801" spans="1:12">
      <c r="A801" s="237">
        <v>800</v>
      </c>
      <c r="B801" s="237" t="s">
        <v>2950</v>
      </c>
      <c r="C801" s="237" t="s">
        <v>3732</v>
      </c>
      <c r="D801" s="238">
        <v>668</v>
      </c>
      <c r="E801" s="238">
        <v>173.48570000000001</v>
      </c>
      <c r="F801" s="238">
        <v>35</v>
      </c>
      <c r="G801" s="238">
        <v>6072</v>
      </c>
      <c r="H801" s="238">
        <v>23380</v>
      </c>
      <c r="I801" s="238">
        <v>-17308</v>
      </c>
      <c r="J801" s="238">
        <v>8</v>
      </c>
      <c r="K801" s="238" t="s">
        <v>1358</v>
      </c>
      <c r="L801" s="238">
        <v>35</v>
      </c>
    </row>
    <row r="802" spans="1:12">
      <c r="A802" s="237">
        <v>801</v>
      </c>
      <c r="B802" s="237" t="s">
        <v>3695</v>
      </c>
      <c r="C802" s="237" t="s">
        <v>3696</v>
      </c>
      <c r="D802" s="238">
        <v>701</v>
      </c>
      <c r="E802" s="238">
        <v>856</v>
      </c>
      <c r="F802" s="238">
        <v>7</v>
      </c>
      <c r="G802" s="238">
        <v>5992</v>
      </c>
      <c r="H802" s="238">
        <v>4907</v>
      </c>
      <c r="I802" s="238">
        <v>1085</v>
      </c>
      <c r="J802" s="238">
        <v>7</v>
      </c>
      <c r="K802" s="238" t="s">
        <v>1358</v>
      </c>
      <c r="L802" s="238">
        <v>7</v>
      </c>
    </row>
    <row r="803" spans="1:12">
      <c r="A803" s="237">
        <v>802</v>
      </c>
      <c r="B803" s="237" t="s">
        <v>905</v>
      </c>
      <c r="C803" s="237" t="s">
        <v>3628</v>
      </c>
      <c r="D803" s="238">
        <v>415</v>
      </c>
      <c r="E803" s="238">
        <v>453.30770000000001</v>
      </c>
      <c r="F803" s="238">
        <v>13</v>
      </c>
      <c r="G803" s="238">
        <v>5893</v>
      </c>
      <c r="H803" s="238">
        <v>5395</v>
      </c>
      <c r="I803" s="238">
        <v>498</v>
      </c>
      <c r="J803" s="238">
        <v>10</v>
      </c>
      <c r="K803" s="238" t="s">
        <v>1358</v>
      </c>
      <c r="L803" s="238">
        <v>13</v>
      </c>
    </row>
    <row r="804" spans="1:12">
      <c r="A804" s="237">
        <v>803</v>
      </c>
      <c r="B804" s="237" t="s">
        <v>443</v>
      </c>
      <c r="C804" s="237" t="s">
        <v>3634</v>
      </c>
      <c r="D804" s="238">
        <v>427</v>
      </c>
      <c r="E804" s="238">
        <v>533.54549999999995</v>
      </c>
      <c r="F804" s="238">
        <v>11</v>
      </c>
      <c r="G804" s="238">
        <v>5869</v>
      </c>
      <c r="H804" s="238">
        <v>4697</v>
      </c>
      <c r="I804" s="238">
        <v>1172</v>
      </c>
      <c r="J804" s="238">
        <v>10</v>
      </c>
      <c r="K804" s="238" t="s">
        <v>1358</v>
      </c>
      <c r="L804" s="238">
        <v>11</v>
      </c>
    </row>
    <row r="805" spans="1:12">
      <c r="A805" s="237">
        <v>804</v>
      </c>
      <c r="B805" s="237" t="s">
        <v>953</v>
      </c>
      <c r="C805" s="237" t="s">
        <v>3572</v>
      </c>
      <c r="D805" s="238">
        <v>149</v>
      </c>
      <c r="E805" s="238">
        <v>304.52629999999999</v>
      </c>
      <c r="F805" s="238">
        <v>19</v>
      </c>
      <c r="G805" s="238">
        <v>5786</v>
      </c>
      <c r="H805" s="238">
        <v>2831</v>
      </c>
      <c r="I805" s="238">
        <v>2955</v>
      </c>
      <c r="J805" s="238">
        <v>12</v>
      </c>
      <c r="K805" s="238" t="s">
        <v>1358</v>
      </c>
      <c r="L805" s="238">
        <v>19</v>
      </c>
    </row>
    <row r="806" spans="1:12">
      <c r="A806" s="237">
        <v>805</v>
      </c>
      <c r="B806" s="237" t="s">
        <v>611</v>
      </c>
      <c r="C806" s="237" t="s">
        <v>3680</v>
      </c>
      <c r="D806" s="238">
        <v>137</v>
      </c>
      <c r="E806" s="238">
        <v>122.2979</v>
      </c>
      <c r="F806" s="238">
        <v>47</v>
      </c>
      <c r="G806" s="238">
        <v>5748</v>
      </c>
      <c r="H806" s="238">
        <v>6439</v>
      </c>
      <c r="I806" s="238">
        <v>-691</v>
      </c>
      <c r="J806" s="238">
        <v>14</v>
      </c>
      <c r="K806" s="238" t="s">
        <v>1358</v>
      </c>
      <c r="L806" s="238">
        <v>47</v>
      </c>
    </row>
    <row r="807" spans="1:12">
      <c r="A807" s="237">
        <v>806</v>
      </c>
      <c r="B807" s="237" t="s">
        <v>823</v>
      </c>
      <c r="C807" s="237" t="s">
        <v>3636</v>
      </c>
      <c r="D807" s="238">
        <v>173</v>
      </c>
      <c r="E807" s="238">
        <v>210.22219999999999</v>
      </c>
      <c r="F807" s="238">
        <v>27</v>
      </c>
      <c r="G807" s="238">
        <v>5676</v>
      </c>
      <c r="H807" s="238">
        <v>4671</v>
      </c>
      <c r="I807" s="238">
        <v>1005</v>
      </c>
      <c r="J807" s="238">
        <v>14</v>
      </c>
      <c r="K807" s="238" t="s">
        <v>1358</v>
      </c>
      <c r="L807" s="238">
        <v>27</v>
      </c>
    </row>
    <row r="808" spans="1:12">
      <c r="A808" s="237">
        <v>807</v>
      </c>
      <c r="B808" s="237" t="s">
        <v>3741</v>
      </c>
      <c r="C808" s="237" t="s">
        <v>3859</v>
      </c>
      <c r="D808" s="238">
        <v>471</v>
      </c>
      <c r="E808" s="238">
        <v>1116</v>
      </c>
      <c r="F808" s="238">
        <v>5</v>
      </c>
      <c r="G808" s="238">
        <v>5580</v>
      </c>
      <c r="H808" s="238">
        <v>2355</v>
      </c>
      <c r="I808" s="238">
        <v>3225</v>
      </c>
      <c r="J808" s="238">
        <v>1</v>
      </c>
      <c r="K808" s="238" t="s">
        <v>1358</v>
      </c>
      <c r="L808" s="238">
        <v>5</v>
      </c>
    </row>
    <row r="809" spans="1:12">
      <c r="A809" s="237">
        <v>808</v>
      </c>
      <c r="B809" s="237" t="s">
        <v>954</v>
      </c>
      <c r="C809" s="237" t="s">
        <v>3572</v>
      </c>
      <c r="D809" s="238">
        <v>149</v>
      </c>
      <c r="E809" s="238">
        <v>308.61110000000002</v>
      </c>
      <c r="F809" s="238">
        <v>18</v>
      </c>
      <c r="G809" s="238">
        <v>5555</v>
      </c>
      <c r="H809" s="238">
        <v>2682</v>
      </c>
      <c r="I809" s="238">
        <v>2873</v>
      </c>
      <c r="J809" s="238">
        <v>10</v>
      </c>
      <c r="K809" s="238" t="s">
        <v>1358</v>
      </c>
      <c r="L809" s="238">
        <v>18</v>
      </c>
    </row>
    <row r="810" spans="1:12">
      <c r="A810" s="237">
        <v>809</v>
      </c>
      <c r="B810" s="237" t="s">
        <v>676</v>
      </c>
      <c r="C810" s="237" t="s">
        <v>3380</v>
      </c>
      <c r="D810" s="238">
        <v>99</v>
      </c>
      <c r="E810" s="238">
        <v>202.57689999999999</v>
      </c>
      <c r="F810" s="238">
        <v>26</v>
      </c>
      <c r="G810" s="238">
        <v>5267</v>
      </c>
      <c r="H810" s="238">
        <v>2574</v>
      </c>
      <c r="I810" s="238">
        <v>2693</v>
      </c>
      <c r="J810" s="238">
        <v>22</v>
      </c>
      <c r="K810" s="238" t="s">
        <v>1358</v>
      </c>
      <c r="L810" s="238">
        <v>26</v>
      </c>
    </row>
    <row r="811" spans="1:12">
      <c r="A811" s="237">
        <v>810</v>
      </c>
      <c r="B811" s="237" t="s">
        <v>565</v>
      </c>
      <c r="C811" s="237" t="s">
        <v>3589</v>
      </c>
      <c r="D811" s="238">
        <v>41</v>
      </c>
      <c r="E811" s="238">
        <v>99.056600000000003</v>
      </c>
      <c r="F811" s="238">
        <v>53</v>
      </c>
      <c r="G811" s="238">
        <v>5250</v>
      </c>
      <c r="H811" s="238">
        <v>2173</v>
      </c>
      <c r="I811" s="238">
        <v>3077</v>
      </c>
      <c r="J811" s="238">
        <v>4</v>
      </c>
      <c r="K811" s="238" t="s">
        <v>1358</v>
      </c>
      <c r="L811" s="238">
        <v>53</v>
      </c>
    </row>
    <row r="812" spans="1:12">
      <c r="A812" s="237">
        <v>811</v>
      </c>
      <c r="B812" s="237" t="s">
        <v>2947</v>
      </c>
      <c r="C812" s="237" t="s">
        <v>3678</v>
      </c>
      <c r="D812" s="238">
        <v>255</v>
      </c>
      <c r="E812" s="238">
        <v>1297.75</v>
      </c>
      <c r="F812" s="238">
        <v>4</v>
      </c>
      <c r="G812" s="238">
        <v>5191</v>
      </c>
      <c r="H812" s="238">
        <v>1020</v>
      </c>
      <c r="I812" s="238">
        <v>4171</v>
      </c>
      <c r="J812" s="238">
        <v>3</v>
      </c>
      <c r="K812" s="238" t="s">
        <v>1358</v>
      </c>
      <c r="L812" s="238">
        <v>4</v>
      </c>
    </row>
    <row r="813" spans="1:12">
      <c r="A813" s="237">
        <v>812</v>
      </c>
      <c r="B813" s="237" t="s">
        <v>553</v>
      </c>
      <c r="C813" s="237" t="s">
        <v>3669</v>
      </c>
      <c r="D813" s="238">
        <v>167</v>
      </c>
      <c r="E813" s="238">
        <v>364.28570000000002</v>
      </c>
      <c r="F813" s="238">
        <v>14</v>
      </c>
      <c r="G813" s="238">
        <v>5100</v>
      </c>
      <c r="H813" s="238">
        <v>2338</v>
      </c>
      <c r="I813" s="238">
        <v>2762</v>
      </c>
      <c r="J813" s="238">
        <v>8</v>
      </c>
      <c r="K813" s="238" t="s">
        <v>1358</v>
      </c>
      <c r="L813" s="238">
        <v>14</v>
      </c>
    </row>
    <row r="814" spans="1:12">
      <c r="A814" s="237">
        <v>813</v>
      </c>
      <c r="B814" s="237" t="s">
        <v>452</v>
      </c>
      <c r="C814" s="237" t="s">
        <v>3687</v>
      </c>
      <c r="D814" s="238">
        <v>592</v>
      </c>
      <c r="E814" s="238">
        <v>726.42859999999996</v>
      </c>
      <c r="F814" s="238">
        <v>7</v>
      </c>
      <c r="G814" s="238">
        <v>5085</v>
      </c>
      <c r="H814" s="238">
        <v>4144</v>
      </c>
      <c r="I814" s="238">
        <v>941</v>
      </c>
      <c r="J814" s="238">
        <v>6</v>
      </c>
      <c r="K814" s="238" t="s">
        <v>1358</v>
      </c>
      <c r="L814" s="238">
        <v>7</v>
      </c>
    </row>
    <row r="815" spans="1:12">
      <c r="A815" s="237">
        <v>814</v>
      </c>
      <c r="B815" s="237" t="s">
        <v>945</v>
      </c>
      <c r="C815" s="237" t="s">
        <v>3595</v>
      </c>
      <c r="D815" s="238">
        <v>93</v>
      </c>
      <c r="E815" s="238">
        <v>157.5</v>
      </c>
      <c r="F815" s="238">
        <v>32</v>
      </c>
      <c r="G815" s="238">
        <v>5040</v>
      </c>
      <c r="H815" s="238">
        <v>2976</v>
      </c>
      <c r="I815" s="238">
        <v>2064</v>
      </c>
      <c r="J815" s="238">
        <v>11</v>
      </c>
      <c r="K815" s="238" t="s">
        <v>1358</v>
      </c>
      <c r="L815" s="238">
        <v>32</v>
      </c>
    </row>
    <row r="816" spans="1:12">
      <c r="A816" s="237">
        <v>815</v>
      </c>
      <c r="B816" s="237" t="s">
        <v>3661</v>
      </c>
      <c r="C816" s="237" t="s">
        <v>3662</v>
      </c>
      <c r="D816" s="238">
        <v>852</v>
      </c>
      <c r="E816" s="238">
        <v>837.5</v>
      </c>
      <c r="F816" s="238">
        <v>6</v>
      </c>
      <c r="G816" s="238">
        <v>5025</v>
      </c>
      <c r="H816" s="238">
        <v>5112</v>
      </c>
      <c r="I816" s="238">
        <v>-87</v>
      </c>
      <c r="J816" s="238">
        <v>6</v>
      </c>
      <c r="K816" s="238" t="s">
        <v>1358</v>
      </c>
      <c r="L816" s="238">
        <v>6</v>
      </c>
    </row>
    <row r="817" spans="1:12">
      <c r="A817" s="237">
        <v>816</v>
      </c>
      <c r="B817" s="237" t="s">
        <v>828</v>
      </c>
      <c r="C817" s="237" t="s">
        <v>3860</v>
      </c>
      <c r="D817" s="238">
        <v>105</v>
      </c>
      <c r="E817" s="238">
        <v>177.96430000000001</v>
      </c>
      <c r="F817" s="238">
        <v>28</v>
      </c>
      <c r="G817" s="238">
        <v>4983</v>
      </c>
      <c r="H817" s="238">
        <v>2940</v>
      </c>
      <c r="I817" s="238">
        <v>2043</v>
      </c>
      <c r="J817" s="238">
        <v>10</v>
      </c>
      <c r="K817" s="238" t="s">
        <v>1358</v>
      </c>
      <c r="L817" s="238">
        <v>28</v>
      </c>
    </row>
    <row r="818" spans="1:12">
      <c r="A818" s="237">
        <v>817</v>
      </c>
      <c r="B818" s="237" t="s">
        <v>821</v>
      </c>
      <c r="C818" s="237" t="s">
        <v>3690</v>
      </c>
      <c r="D818" s="238">
        <v>152</v>
      </c>
      <c r="E818" s="238">
        <v>164.7</v>
      </c>
      <c r="F818" s="238">
        <v>30</v>
      </c>
      <c r="G818" s="238">
        <v>4941</v>
      </c>
      <c r="H818" s="238">
        <v>4560</v>
      </c>
      <c r="I818" s="238">
        <v>381</v>
      </c>
      <c r="J818" s="238">
        <v>9</v>
      </c>
      <c r="K818" s="238" t="s">
        <v>1358</v>
      </c>
      <c r="L818" s="238">
        <v>30</v>
      </c>
    </row>
    <row r="819" spans="1:12">
      <c r="A819" s="237">
        <v>818</v>
      </c>
      <c r="B819" s="237" t="s">
        <v>855</v>
      </c>
      <c r="C819" s="237" t="s">
        <v>3581</v>
      </c>
      <c r="D819" s="238">
        <v>254</v>
      </c>
      <c r="E819" s="238">
        <v>80.491799999999998</v>
      </c>
      <c r="F819" s="238">
        <v>61</v>
      </c>
      <c r="G819" s="238">
        <v>4910</v>
      </c>
      <c r="H819" s="238">
        <v>15494</v>
      </c>
      <c r="I819" s="238">
        <v>-10584</v>
      </c>
      <c r="J819" s="238">
        <v>6</v>
      </c>
      <c r="K819" s="238" t="s">
        <v>1358</v>
      </c>
      <c r="L819" s="238">
        <v>61</v>
      </c>
    </row>
    <row r="820" spans="1:12">
      <c r="A820" s="237">
        <v>819</v>
      </c>
      <c r="B820" s="237" t="s">
        <v>3675</v>
      </c>
      <c r="C820" s="237" t="s">
        <v>3676</v>
      </c>
      <c r="D820" s="238">
        <v>128</v>
      </c>
      <c r="E820" s="238">
        <v>253</v>
      </c>
      <c r="F820" s="238">
        <v>19</v>
      </c>
      <c r="G820" s="238">
        <v>4807</v>
      </c>
      <c r="H820" s="238">
        <v>2432</v>
      </c>
      <c r="I820" s="238">
        <v>2375</v>
      </c>
      <c r="J820" s="238">
        <v>13</v>
      </c>
      <c r="K820" s="238" t="s">
        <v>1358</v>
      </c>
      <c r="L820" s="238">
        <v>19</v>
      </c>
    </row>
    <row r="821" spans="1:12">
      <c r="A821" s="237">
        <v>820</v>
      </c>
      <c r="B821" s="237" t="s">
        <v>587</v>
      </c>
      <c r="C821" s="237" t="s">
        <v>3648</v>
      </c>
      <c r="D821" s="238">
        <v>142</v>
      </c>
      <c r="E821" s="238">
        <v>217.22730000000001</v>
      </c>
      <c r="F821" s="238">
        <v>22</v>
      </c>
      <c r="G821" s="238">
        <v>4779</v>
      </c>
      <c r="H821" s="238">
        <v>3124</v>
      </c>
      <c r="I821" s="238">
        <v>1655</v>
      </c>
      <c r="J821" s="238">
        <v>19</v>
      </c>
      <c r="K821" s="238" t="s">
        <v>1358</v>
      </c>
      <c r="L821" s="238">
        <v>22</v>
      </c>
    </row>
    <row r="822" spans="1:12">
      <c r="A822" s="237">
        <v>821</v>
      </c>
      <c r="B822" s="237" t="s">
        <v>3651</v>
      </c>
      <c r="C822" s="237" t="s">
        <v>3652</v>
      </c>
      <c r="D822" s="238">
        <v>180</v>
      </c>
      <c r="E822" s="238">
        <v>262</v>
      </c>
      <c r="F822" s="238">
        <v>17</v>
      </c>
      <c r="G822" s="238">
        <v>4454</v>
      </c>
      <c r="H822" s="238">
        <v>3060</v>
      </c>
      <c r="I822" s="238">
        <v>1394</v>
      </c>
      <c r="J822" s="238">
        <v>12</v>
      </c>
      <c r="K822" s="238" t="s">
        <v>1358</v>
      </c>
      <c r="L822" s="238">
        <v>17</v>
      </c>
    </row>
    <row r="823" spans="1:12">
      <c r="A823" s="237">
        <v>822</v>
      </c>
      <c r="B823" s="237" t="s">
        <v>556</v>
      </c>
      <c r="C823" s="237" t="s">
        <v>3649</v>
      </c>
      <c r="D823" s="238">
        <v>174</v>
      </c>
      <c r="E823" s="238">
        <v>258.82350000000002</v>
      </c>
      <c r="F823" s="238">
        <v>17</v>
      </c>
      <c r="G823" s="238">
        <v>4400</v>
      </c>
      <c r="H823" s="238">
        <v>2958</v>
      </c>
      <c r="I823" s="238">
        <v>1442</v>
      </c>
      <c r="J823" s="238">
        <v>9</v>
      </c>
      <c r="K823" s="238" t="s">
        <v>1358</v>
      </c>
      <c r="L823" s="238">
        <v>17</v>
      </c>
    </row>
    <row r="824" spans="1:12">
      <c r="A824" s="237">
        <v>823</v>
      </c>
      <c r="B824" s="237" t="s">
        <v>885</v>
      </c>
      <c r="C824" s="237" t="s">
        <v>3653</v>
      </c>
      <c r="D824" s="238">
        <v>139</v>
      </c>
      <c r="E824" s="238">
        <v>310.71429999999998</v>
      </c>
      <c r="F824" s="238">
        <v>14</v>
      </c>
      <c r="G824" s="238">
        <v>4350</v>
      </c>
      <c r="H824" s="238">
        <v>1946</v>
      </c>
      <c r="I824" s="238">
        <v>2404</v>
      </c>
      <c r="J824" s="238">
        <v>9</v>
      </c>
      <c r="K824" s="238" t="s">
        <v>1358</v>
      </c>
      <c r="L824" s="238">
        <v>14</v>
      </c>
    </row>
    <row r="825" spans="1:12">
      <c r="A825" s="237">
        <v>824</v>
      </c>
      <c r="B825" s="237" t="s">
        <v>3663</v>
      </c>
      <c r="C825" s="237" t="s">
        <v>3664</v>
      </c>
      <c r="D825" s="238">
        <v>585</v>
      </c>
      <c r="E825" s="238">
        <v>856</v>
      </c>
      <c r="F825" s="238">
        <v>5</v>
      </c>
      <c r="G825" s="238">
        <v>4280</v>
      </c>
      <c r="H825" s="238">
        <v>2925</v>
      </c>
      <c r="I825" s="238">
        <v>1355</v>
      </c>
      <c r="J825" s="238">
        <v>4</v>
      </c>
      <c r="K825" s="238" t="s">
        <v>1358</v>
      </c>
      <c r="L825" s="238">
        <v>5</v>
      </c>
    </row>
    <row r="826" spans="1:12">
      <c r="A826" s="237">
        <v>825</v>
      </c>
      <c r="B826" s="237" t="s">
        <v>2885</v>
      </c>
      <c r="C826" s="237" t="s">
        <v>3711</v>
      </c>
      <c r="D826" s="238">
        <v>241</v>
      </c>
      <c r="E826" s="238">
        <v>599.14290000000005</v>
      </c>
      <c r="F826" s="238">
        <v>7</v>
      </c>
      <c r="G826" s="238">
        <v>4194</v>
      </c>
      <c r="H826" s="238">
        <v>1687</v>
      </c>
      <c r="I826" s="238">
        <v>2507</v>
      </c>
      <c r="J826" s="238">
        <v>3</v>
      </c>
      <c r="K826" s="238" t="s">
        <v>1358</v>
      </c>
      <c r="L826" s="238">
        <v>7</v>
      </c>
    </row>
    <row r="827" spans="1:12">
      <c r="A827" s="237">
        <v>826</v>
      </c>
      <c r="B827" s="237" t="s">
        <v>590</v>
      </c>
      <c r="C827" s="237" t="s">
        <v>3648</v>
      </c>
      <c r="D827" s="238">
        <v>142</v>
      </c>
      <c r="E827" s="238">
        <v>224.61109999999999</v>
      </c>
      <c r="F827" s="238">
        <v>18</v>
      </c>
      <c r="G827" s="238">
        <v>4043</v>
      </c>
      <c r="H827" s="238">
        <v>2556</v>
      </c>
      <c r="I827" s="238">
        <v>1487</v>
      </c>
      <c r="J827" s="238">
        <v>10</v>
      </c>
      <c r="K827" s="238" t="s">
        <v>1358</v>
      </c>
      <c r="L827" s="238">
        <v>18</v>
      </c>
    </row>
    <row r="828" spans="1:12">
      <c r="A828" s="237">
        <v>827</v>
      </c>
      <c r="B828" s="237" t="s">
        <v>910</v>
      </c>
      <c r="C828" s="237" t="s">
        <v>3609</v>
      </c>
      <c r="D828" s="238">
        <v>431</v>
      </c>
      <c r="E828" s="238">
        <v>435.55560000000003</v>
      </c>
      <c r="F828" s="238">
        <v>9</v>
      </c>
      <c r="G828" s="238">
        <v>3920</v>
      </c>
      <c r="H828" s="238">
        <v>3879</v>
      </c>
      <c r="I828" s="238">
        <v>41</v>
      </c>
      <c r="J828" s="238">
        <v>4</v>
      </c>
      <c r="K828" s="238" t="s">
        <v>1358</v>
      </c>
      <c r="L828" s="238">
        <v>9</v>
      </c>
    </row>
    <row r="829" spans="1:12">
      <c r="A829" s="237">
        <v>828</v>
      </c>
      <c r="B829" s="237" t="s">
        <v>856</v>
      </c>
      <c r="C829" s="237" t="s">
        <v>3581</v>
      </c>
      <c r="D829" s="238">
        <v>254</v>
      </c>
      <c r="E829" s="238">
        <v>429.66669999999999</v>
      </c>
      <c r="F829" s="238">
        <v>9</v>
      </c>
      <c r="G829" s="238">
        <v>3867</v>
      </c>
      <c r="H829" s="238">
        <v>2286</v>
      </c>
      <c r="I829" s="238">
        <v>1581</v>
      </c>
      <c r="J829" s="238">
        <v>8</v>
      </c>
      <c r="K829" s="238" t="s">
        <v>1358</v>
      </c>
      <c r="L829" s="238">
        <v>9</v>
      </c>
    </row>
    <row r="830" spans="1:12">
      <c r="A830" s="237">
        <v>829</v>
      </c>
      <c r="B830" s="237" t="s">
        <v>1010</v>
      </c>
      <c r="C830" s="237" t="s">
        <v>3480</v>
      </c>
      <c r="D830" s="238">
        <v>515</v>
      </c>
      <c r="E830" s="238">
        <v>965.25</v>
      </c>
      <c r="F830" s="238">
        <v>4</v>
      </c>
      <c r="G830" s="238">
        <v>3861</v>
      </c>
      <c r="H830" s="238">
        <v>2060</v>
      </c>
      <c r="I830" s="238">
        <v>1801</v>
      </c>
      <c r="J830" s="238">
        <v>2</v>
      </c>
      <c r="K830" s="238" t="s">
        <v>1358</v>
      </c>
      <c r="L830" s="238">
        <v>4</v>
      </c>
    </row>
    <row r="831" spans="1:12">
      <c r="A831" s="237">
        <v>830</v>
      </c>
      <c r="B831" s="237" t="s">
        <v>812</v>
      </c>
      <c r="C831" s="237" t="s">
        <v>3604</v>
      </c>
      <c r="D831" s="238">
        <v>84</v>
      </c>
      <c r="E831" s="238">
        <v>98.702699999999993</v>
      </c>
      <c r="F831" s="238">
        <v>37</v>
      </c>
      <c r="G831" s="238">
        <v>3652</v>
      </c>
      <c r="H831" s="238">
        <v>3108</v>
      </c>
      <c r="I831" s="238">
        <v>544</v>
      </c>
      <c r="J831" s="238">
        <v>6</v>
      </c>
      <c r="K831" s="238" t="s">
        <v>1358</v>
      </c>
      <c r="L831" s="238">
        <v>37</v>
      </c>
    </row>
    <row r="832" spans="1:12">
      <c r="A832" s="237">
        <v>831</v>
      </c>
      <c r="B832" s="237" t="s">
        <v>880</v>
      </c>
      <c r="C832" s="237" t="s">
        <v>3565</v>
      </c>
      <c r="D832" s="238">
        <v>199</v>
      </c>
      <c r="E832" s="238">
        <v>226</v>
      </c>
      <c r="F832" s="238">
        <v>16</v>
      </c>
      <c r="G832" s="238">
        <v>3616</v>
      </c>
      <c r="H832" s="238">
        <v>3184</v>
      </c>
      <c r="I832" s="238">
        <v>432</v>
      </c>
      <c r="J832" s="238">
        <v>13</v>
      </c>
      <c r="K832" s="238" t="s">
        <v>1358</v>
      </c>
      <c r="L832" s="238">
        <v>16</v>
      </c>
    </row>
    <row r="833" spans="1:12">
      <c r="A833" s="237">
        <v>832</v>
      </c>
      <c r="B833" s="237" t="s">
        <v>818</v>
      </c>
      <c r="C833" s="237" t="s">
        <v>3216</v>
      </c>
      <c r="D833" s="238">
        <v>76</v>
      </c>
      <c r="E833" s="238">
        <v>90</v>
      </c>
      <c r="F833" s="238">
        <v>40</v>
      </c>
      <c r="G833" s="238">
        <v>3600</v>
      </c>
      <c r="H833" s="238">
        <v>3040</v>
      </c>
      <c r="I833" s="238">
        <v>560</v>
      </c>
      <c r="J833" s="238">
        <v>2</v>
      </c>
      <c r="K833" s="238" t="s">
        <v>1358</v>
      </c>
      <c r="L833" s="238">
        <v>40</v>
      </c>
    </row>
    <row r="834" spans="1:12">
      <c r="A834" s="237">
        <v>833</v>
      </c>
      <c r="B834" s="237" t="s">
        <v>3646</v>
      </c>
      <c r="C834" s="237" t="s">
        <v>3647</v>
      </c>
      <c r="D834" s="238">
        <v>993</v>
      </c>
      <c r="E834" s="238">
        <v>3600</v>
      </c>
      <c r="F834" s="238">
        <v>1</v>
      </c>
      <c r="G834" s="238">
        <v>3600</v>
      </c>
      <c r="H834" s="238">
        <v>993</v>
      </c>
      <c r="I834" s="238">
        <v>2607</v>
      </c>
      <c r="J834" s="238">
        <v>1</v>
      </c>
      <c r="K834" s="238" t="s">
        <v>1358</v>
      </c>
      <c r="L834" s="238">
        <v>1</v>
      </c>
    </row>
    <row r="835" spans="1:12">
      <c r="A835" s="237">
        <v>834</v>
      </c>
      <c r="B835" s="237" t="s">
        <v>3672</v>
      </c>
      <c r="C835" s="237" t="s">
        <v>3673</v>
      </c>
      <c r="D835" s="238">
        <v>230</v>
      </c>
      <c r="E835" s="238">
        <v>448</v>
      </c>
      <c r="F835" s="238">
        <v>8</v>
      </c>
      <c r="G835" s="238">
        <v>3584</v>
      </c>
      <c r="H835" s="238">
        <v>1840</v>
      </c>
      <c r="I835" s="238">
        <v>1744</v>
      </c>
      <c r="J835" s="238">
        <v>7</v>
      </c>
      <c r="K835" s="238" t="s">
        <v>1358</v>
      </c>
      <c r="L835" s="238">
        <v>8</v>
      </c>
    </row>
    <row r="836" spans="1:12">
      <c r="A836" s="237">
        <v>835</v>
      </c>
      <c r="B836" s="237" t="s">
        <v>862</v>
      </c>
      <c r="C836" s="237" t="s">
        <v>3576</v>
      </c>
      <c r="D836" s="238">
        <v>558</v>
      </c>
      <c r="E836" s="238">
        <v>880</v>
      </c>
      <c r="F836" s="238">
        <v>4</v>
      </c>
      <c r="G836" s="238">
        <v>3520</v>
      </c>
      <c r="H836" s="238">
        <v>2232</v>
      </c>
      <c r="I836" s="238">
        <v>1288</v>
      </c>
      <c r="J836" s="238">
        <v>1</v>
      </c>
      <c r="K836" s="238" t="s">
        <v>1358</v>
      </c>
      <c r="L836" s="238">
        <v>4</v>
      </c>
    </row>
    <row r="837" spans="1:12">
      <c r="A837" s="237">
        <v>836</v>
      </c>
      <c r="B837" s="237" t="s">
        <v>610</v>
      </c>
      <c r="C837" s="237" t="s">
        <v>3709</v>
      </c>
      <c r="D837" s="238">
        <v>331</v>
      </c>
      <c r="E837" s="238">
        <v>390.44439999999997</v>
      </c>
      <c r="F837" s="238">
        <v>9</v>
      </c>
      <c r="G837" s="238">
        <v>3514</v>
      </c>
      <c r="H837" s="238">
        <v>2979</v>
      </c>
      <c r="I837" s="238">
        <v>535</v>
      </c>
      <c r="J837" s="238">
        <v>8</v>
      </c>
      <c r="K837" s="238" t="s">
        <v>1358</v>
      </c>
      <c r="L837" s="238">
        <v>9</v>
      </c>
    </row>
    <row r="838" spans="1:12">
      <c r="A838" s="237">
        <v>837</v>
      </c>
      <c r="B838" s="237" t="s">
        <v>474</v>
      </c>
      <c r="C838" s="237" t="s">
        <v>3726</v>
      </c>
      <c r="D838" s="238">
        <v>118</v>
      </c>
      <c r="E838" s="238">
        <v>125.3571</v>
      </c>
      <c r="F838" s="238">
        <v>28</v>
      </c>
      <c r="G838" s="238">
        <v>3510</v>
      </c>
      <c r="H838" s="238">
        <v>3304</v>
      </c>
      <c r="I838" s="238">
        <v>206</v>
      </c>
      <c r="J838" s="238">
        <v>7</v>
      </c>
      <c r="K838" s="238" t="s">
        <v>1358</v>
      </c>
      <c r="L838" s="238">
        <v>28</v>
      </c>
    </row>
    <row r="839" spans="1:12">
      <c r="A839" s="237">
        <v>838</v>
      </c>
      <c r="B839" s="237" t="s">
        <v>436</v>
      </c>
      <c r="C839" s="237" t="s">
        <v>3679</v>
      </c>
      <c r="D839" s="238">
        <v>204</v>
      </c>
      <c r="E839" s="238">
        <v>664.8</v>
      </c>
      <c r="F839" s="238">
        <v>5</v>
      </c>
      <c r="G839" s="238">
        <v>3324</v>
      </c>
      <c r="H839" s="238">
        <v>1020</v>
      </c>
      <c r="I839" s="238">
        <v>2304</v>
      </c>
      <c r="J839" s="238">
        <v>3</v>
      </c>
      <c r="K839" s="238" t="s">
        <v>1358</v>
      </c>
      <c r="L839" s="238">
        <v>5</v>
      </c>
    </row>
    <row r="840" spans="1:12">
      <c r="A840" s="237">
        <v>839</v>
      </c>
      <c r="B840" s="237" t="s">
        <v>484</v>
      </c>
      <c r="C840" s="237" t="s">
        <v>3650</v>
      </c>
      <c r="D840" s="238">
        <v>102</v>
      </c>
      <c r="E840" s="238">
        <v>245.92310000000001</v>
      </c>
      <c r="F840" s="238">
        <v>13</v>
      </c>
      <c r="G840" s="238">
        <v>3197</v>
      </c>
      <c r="H840" s="238">
        <v>1326</v>
      </c>
      <c r="I840" s="238">
        <v>1871</v>
      </c>
      <c r="J840" s="238">
        <v>4</v>
      </c>
      <c r="K840" s="238" t="s">
        <v>1358</v>
      </c>
      <c r="L840" s="238">
        <v>13</v>
      </c>
    </row>
    <row r="841" spans="1:12">
      <c r="A841" s="237">
        <v>840</v>
      </c>
      <c r="B841" s="237" t="s">
        <v>757</v>
      </c>
      <c r="C841" s="237" t="s">
        <v>3121</v>
      </c>
      <c r="D841" s="238">
        <v>116</v>
      </c>
      <c r="E841" s="238">
        <v>149.52379999999999</v>
      </c>
      <c r="F841" s="238">
        <v>21</v>
      </c>
      <c r="G841" s="238">
        <v>3140</v>
      </c>
      <c r="H841" s="238">
        <v>2436</v>
      </c>
      <c r="I841" s="238">
        <v>704</v>
      </c>
      <c r="J841" s="238">
        <v>5</v>
      </c>
      <c r="K841" s="238" t="s">
        <v>1358</v>
      </c>
      <c r="L841" s="238">
        <v>21</v>
      </c>
    </row>
    <row r="842" spans="1:12">
      <c r="A842" s="237">
        <v>841</v>
      </c>
      <c r="B842" s="237" t="s">
        <v>589</v>
      </c>
      <c r="C842" s="237" t="s">
        <v>3648</v>
      </c>
      <c r="D842" s="238">
        <v>142</v>
      </c>
      <c r="E842" s="238">
        <v>31.724499999999999</v>
      </c>
      <c r="F842" s="238">
        <v>98</v>
      </c>
      <c r="G842" s="238">
        <v>3109</v>
      </c>
      <c r="H842" s="238">
        <v>13916</v>
      </c>
      <c r="I842" s="238">
        <v>-10807</v>
      </c>
      <c r="J842" s="238">
        <v>5</v>
      </c>
      <c r="K842" s="238" t="s">
        <v>1358</v>
      </c>
      <c r="L842" s="238">
        <v>98</v>
      </c>
    </row>
    <row r="843" spans="1:12">
      <c r="A843" s="237">
        <v>842</v>
      </c>
      <c r="B843" s="237" t="s">
        <v>879</v>
      </c>
      <c r="C843" s="237" t="s">
        <v>3565</v>
      </c>
      <c r="D843" s="238">
        <v>199</v>
      </c>
      <c r="E843" s="238">
        <v>282.09089999999998</v>
      </c>
      <c r="F843" s="238">
        <v>11</v>
      </c>
      <c r="G843" s="238">
        <v>3103</v>
      </c>
      <c r="H843" s="238">
        <v>2189</v>
      </c>
      <c r="I843" s="238">
        <v>914</v>
      </c>
      <c r="J843" s="238">
        <v>10</v>
      </c>
      <c r="K843" s="238" t="s">
        <v>1358</v>
      </c>
      <c r="L843" s="238">
        <v>11</v>
      </c>
    </row>
    <row r="844" spans="1:12">
      <c r="A844" s="237">
        <v>843</v>
      </c>
      <c r="B844" s="237" t="s">
        <v>457</v>
      </c>
      <c r="C844" s="237" t="s">
        <v>3670</v>
      </c>
      <c r="D844" s="238">
        <v>117</v>
      </c>
      <c r="E844" s="238">
        <v>181.52940000000001</v>
      </c>
      <c r="F844" s="238">
        <v>17</v>
      </c>
      <c r="G844" s="238">
        <v>3086</v>
      </c>
      <c r="H844" s="238">
        <v>1989</v>
      </c>
      <c r="I844" s="238">
        <v>1097</v>
      </c>
      <c r="J844" s="238">
        <v>16</v>
      </c>
      <c r="K844" s="238" t="s">
        <v>1358</v>
      </c>
      <c r="L844" s="238">
        <v>17</v>
      </c>
    </row>
    <row r="845" spans="1:12">
      <c r="A845" s="237">
        <v>844</v>
      </c>
      <c r="B845" s="237" t="s">
        <v>588</v>
      </c>
      <c r="C845" s="237" t="s">
        <v>3648</v>
      </c>
      <c r="D845" s="238">
        <v>142</v>
      </c>
      <c r="E845" s="238">
        <v>31.443300000000001</v>
      </c>
      <c r="F845" s="238">
        <v>97</v>
      </c>
      <c r="G845" s="238">
        <v>3050</v>
      </c>
      <c r="H845" s="238">
        <v>13774</v>
      </c>
      <c r="I845" s="238">
        <v>-10724</v>
      </c>
      <c r="J845" s="238">
        <v>5</v>
      </c>
      <c r="K845" s="238" t="s">
        <v>1358</v>
      </c>
      <c r="L845" s="238">
        <v>97</v>
      </c>
    </row>
    <row r="846" spans="1:12">
      <c r="A846" s="237">
        <v>845</v>
      </c>
      <c r="B846" s="237" t="s">
        <v>874</v>
      </c>
      <c r="C846" s="237" t="s">
        <v>3317</v>
      </c>
      <c r="D846" s="238">
        <v>128</v>
      </c>
      <c r="E846" s="238">
        <v>202.13329999999999</v>
      </c>
      <c r="F846" s="238">
        <v>15</v>
      </c>
      <c r="G846" s="238">
        <v>3032</v>
      </c>
      <c r="H846" s="238">
        <v>1920</v>
      </c>
      <c r="I846" s="238">
        <v>1112</v>
      </c>
      <c r="J846" s="238">
        <v>11</v>
      </c>
      <c r="K846" s="238" t="s">
        <v>1358</v>
      </c>
      <c r="L846" s="238">
        <v>15</v>
      </c>
    </row>
    <row r="847" spans="1:12">
      <c r="A847" s="237">
        <v>846</v>
      </c>
      <c r="B847" s="237" t="s">
        <v>2761</v>
      </c>
      <c r="C847" s="237" t="s">
        <v>3677</v>
      </c>
      <c r="D847" s="238">
        <v>29</v>
      </c>
      <c r="E847" s="238">
        <v>40</v>
      </c>
      <c r="F847" s="238">
        <v>74</v>
      </c>
      <c r="G847" s="238">
        <v>2960</v>
      </c>
      <c r="H847" s="238">
        <v>2146</v>
      </c>
      <c r="I847" s="238">
        <v>814</v>
      </c>
      <c r="J847" s="238">
        <v>5</v>
      </c>
      <c r="K847" s="238" t="s">
        <v>1358</v>
      </c>
      <c r="L847" s="238">
        <v>74</v>
      </c>
    </row>
    <row r="848" spans="1:12">
      <c r="A848" s="237">
        <v>847</v>
      </c>
      <c r="B848" s="237" t="s">
        <v>3659</v>
      </c>
      <c r="C848" s="237" t="s">
        <v>3660</v>
      </c>
      <c r="D848" s="238">
        <v>0</v>
      </c>
      <c r="E848" s="238">
        <v>400</v>
      </c>
      <c r="F848" s="238">
        <v>7</v>
      </c>
      <c r="G848" s="238">
        <v>2800</v>
      </c>
      <c r="H848" s="238">
        <v>0</v>
      </c>
      <c r="I848" s="238">
        <v>2800</v>
      </c>
      <c r="J848" s="238">
        <v>5</v>
      </c>
      <c r="K848" s="238" t="s">
        <v>1358</v>
      </c>
      <c r="L848" s="238">
        <v>7</v>
      </c>
    </row>
    <row r="849" spans="1:12">
      <c r="A849" s="237">
        <v>848</v>
      </c>
      <c r="B849" s="237" t="s">
        <v>928</v>
      </c>
      <c r="C849" s="237" t="s">
        <v>3671</v>
      </c>
      <c r="D849" s="238">
        <v>229</v>
      </c>
      <c r="E849" s="238">
        <v>350</v>
      </c>
      <c r="F849" s="238">
        <v>8</v>
      </c>
      <c r="G849" s="238">
        <v>2800</v>
      </c>
      <c r="H849" s="238">
        <v>1832</v>
      </c>
      <c r="I849" s="238">
        <v>968</v>
      </c>
      <c r="J849" s="238">
        <v>8</v>
      </c>
      <c r="K849" s="238" t="s">
        <v>1358</v>
      </c>
      <c r="L849" s="238">
        <v>8</v>
      </c>
    </row>
    <row r="850" spans="1:12">
      <c r="A850" s="237">
        <v>849</v>
      </c>
      <c r="B850" s="237" t="s">
        <v>986</v>
      </c>
      <c r="C850" s="237" t="s">
        <v>3640</v>
      </c>
      <c r="D850" s="238">
        <v>401</v>
      </c>
      <c r="E850" s="238">
        <v>247.27269999999999</v>
      </c>
      <c r="F850" s="238">
        <v>11</v>
      </c>
      <c r="G850" s="238">
        <v>2720</v>
      </c>
      <c r="H850" s="238">
        <v>4411</v>
      </c>
      <c r="I850" s="238">
        <v>-1691</v>
      </c>
      <c r="J850" s="238">
        <v>7</v>
      </c>
      <c r="K850" s="238" t="s">
        <v>1358</v>
      </c>
      <c r="L850" s="238">
        <v>11</v>
      </c>
    </row>
    <row r="851" spans="1:12">
      <c r="A851" s="237">
        <v>850</v>
      </c>
      <c r="B851" s="237" t="s">
        <v>591</v>
      </c>
      <c r="C851" s="237" t="s">
        <v>3136</v>
      </c>
      <c r="D851" s="238">
        <v>812</v>
      </c>
      <c r="E851" s="238">
        <v>1357</v>
      </c>
      <c r="F851" s="238">
        <v>2</v>
      </c>
      <c r="G851" s="238">
        <v>2714</v>
      </c>
      <c r="H851" s="238">
        <v>1624</v>
      </c>
      <c r="I851" s="238">
        <v>1090</v>
      </c>
      <c r="J851" s="238">
        <v>2</v>
      </c>
      <c r="K851" s="238" t="s">
        <v>1358</v>
      </c>
      <c r="L851" s="238">
        <v>2</v>
      </c>
    </row>
    <row r="852" spans="1:12">
      <c r="A852" s="237">
        <v>851</v>
      </c>
      <c r="B852" s="237" t="s">
        <v>3735</v>
      </c>
      <c r="C852" s="237" t="s">
        <v>3861</v>
      </c>
      <c r="D852" s="238">
        <v>629</v>
      </c>
      <c r="E852" s="238">
        <v>59.555599999999998</v>
      </c>
      <c r="F852" s="238">
        <v>45</v>
      </c>
      <c r="G852" s="238">
        <v>2680</v>
      </c>
      <c r="H852" s="238">
        <v>28305</v>
      </c>
      <c r="I852" s="238">
        <v>-25625</v>
      </c>
      <c r="J852" s="238">
        <v>10</v>
      </c>
      <c r="K852" s="238" t="s">
        <v>1358</v>
      </c>
      <c r="L852" s="238">
        <v>45</v>
      </c>
    </row>
    <row r="853" spans="1:12">
      <c r="A853" s="237">
        <v>852</v>
      </c>
      <c r="B853" s="237" t="s">
        <v>955</v>
      </c>
      <c r="C853" s="237" t="s">
        <v>3342</v>
      </c>
      <c r="D853" s="238">
        <v>447</v>
      </c>
      <c r="E853" s="238">
        <v>520.4</v>
      </c>
      <c r="F853" s="238">
        <v>5</v>
      </c>
      <c r="G853" s="238">
        <v>2602</v>
      </c>
      <c r="H853" s="238">
        <v>2235</v>
      </c>
      <c r="I853" s="238">
        <v>367</v>
      </c>
      <c r="J853" s="238">
        <v>4</v>
      </c>
      <c r="K853" s="238" t="s">
        <v>1358</v>
      </c>
      <c r="L853" s="238">
        <v>5</v>
      </c>
    </row>
    <row r="854" spans="1:12">
      <c r="A854" s="237">
        <v>853</v>
      </c>
      <c r="B854" s="237" t="s">
        <v>822</v>
      </c>
      <c r="C854" s="237" t="s">
        <v>3636</v>
      </c>
      <c r="D854" s="238">
        <v>173</v>
      </c>
      <c r="E854" s="238">
        <v>198.76920000000001</v>
      </c>
      <c r="F854" s="238">
        <v>13</v>
      </c>
      <c r="G854" s="238">
        <v>2584</v>
      </c>
      <c r="H854" s="238">
        <v>2249</v>
      </c>
      <c r="I854" s="238">
        <v>335</v>
      </c>
      <c r="J854" s="238">
        <v>12</v>
      </c>
      <c r="K854" s="238" t="s">
        <v>1358</v>
      </c>
      <c r="L854" s="238">
        <v>13</v>
      </c>
    </row>
    <row r="855" spans="1:12">
      <c r="A855" s="237">
        <v>854</v>
      </c>
      <c r="B855" s="237" t="s">
        <v>3702</v>
      </c>
      <c r="C855" s="237" t="s">
        <v>3703</v>
      </c>
      <c r="D855" s="238">
        <v>341</v>
      </c>
      <c r="E855" s="238">
        <v>368</v>
      </c>
      <c r="F855" s="238">
        <v>7</v>
      </c>
      <c r="G855" s="238">
        <v>2576</v>
      </c>
      <c r="H855" s="238">
        <v>2387</v>
      </c>
      <c r="I855" s="238">
        <v>189</v>
      </c>
      <c r="J855" s="238">
        <v>5</v>
      </c>
      <c r="K855" s="238" t="s">
        <v>1358</v>
      </c>
      <c r="L855" s="238">
        <v>7</v>
      </c>
    </row>
    <row r="856" spans="1:12">
      <c r="A856" s="237">
        <v>855</v>
      </c>
      <c r="B856" s="237" t="s">
        <v>3862</v>
      </c>
      <c r="C856" s="237" t="s">
        <v>3863</v>
      </c>
      <c r="D856" s="238">
        <v>795</v>
      </c>
      <c r="E856" s="238">
        <v>835</v>
      </c>
      <c r="F856" s="238">
        <v>3</v>
      </c>
      <c r="G856" s="238">
        <v>2505</v>
      </c>
      <c r="H856" s="238">
        <v>2385</v>
      </c>
      <c r="I856" s="238">
        <v>120</v>
      </c>
      <c r="J856" s="238">
        <v>1</v>
      </c>
      <c r="K856" s="238" t="s">
        <v>1358</v>
      </c>
      <c r="L856" s="238">
        <v>3</v>
      </c>
    </row>
    <row r="857" spans="1:12">
      <c r="A857" s="237">
        <v>856</v>
      </c>
      <c r="B857" s="237" t="s">
        <v>938</v>
      </c>
      <c r="C857" s="237" t="s">
        <v>3203</v>
      </c>
      <c r="D857" s="238">
        <v>340</v>
      </c>
      <c r="E857" s="238">
        <v>1202</v>
      </c>
      <c r="F857" s="238">
        <v>2</v>
      </c>
      <c r="G857" s="238">
        <v>2404</v>
      </c>
      <c r="H857" s="238">
        <v>680</v>
      </c>
      <c r="I857" s="238">
        <v>1724</v>
      </c>
      <c r="J857" s="238">
        <v>1</v>
      </c>
      <c r="K857" s="238" t="s">
        <v>1358</v>
      </c>
      <c r="L857" s="238">
        <v>2</v>
      </c>
    </row>
    <row r="858" spans="1:12">
      <c r="A858" s="237">
        <v>857</v>
      </c>
      <c r="B858" s="237" t="s">
        <v>800</v>
      </c>
      <c r="C858" s="237" t="s">
        <v>3524</v>
      </c>
      <c r="D858" s="238">
        <v>87</v>
      </c>
      <c r="E858" s="238">
        <v>126.47369999999999</v>
      </c>
      <c r="F858" s="238">
        <v>19</v>
      </c>
      <c r="G858" s="238">
        <v>2403</v>
      </c>
      <c r="H858" s="238">
        <v>1653</v>
      </c>
      <c r="I858" s="238">
        <v>750</v>
      </c>
      <c r="J858" s="238">
        <v>8</v>
      </c>
      <c r="K858" s="238" t="s">
        <v>1358</v>
      </c>
      <c r="L858" s="238">
        <v>19</v>
      </c>
    </row>
    <row r="859" spans="1:12">
      <c r="A859" s="237">
        <v>858</v>
      </c>
      <c r="B859" s="237" t="s">
        <v>586</v>
      </c>
      <c r="C859" s="237" t="s">
        <v>3307</v>
      </c>
      <c r="D859" s="238">
        <v>118</v>
      </c>
      <c r="E859" s="238">
        <v>149.875</v>
      </c>
      <c r="F859" s="238">
        <v>16</v>
      </c>
      <c r="G859" s="238">
        <v>2398</v>
      </c>
      <c r="H859" s="238">
        <v>1888</v>
      </c>
      <c r="I859" s="238">
        <v>510</v>
      </c>
      <c r="J859" s="238">
        <v>13</v>
      </c>
      <c r="K859" s="238" t="s">
        <v>1358</v>
      </c>
      <c r="L859" s="238">
        <v>16</v>
      </c>
    </row>
    <row r="860" spans="1:12">
      <c r="A860" s="237">
        <v>859</v>
      </c>
      <c r="B860" s="237" t="s">
        <v>626</v>
      </c>
      <c r="C860" s="237" t="s">
        <v>3340</v>
      </c>
      <c r="D860" s="238">
        <v>97</v>
      </c>
      <c r="E860" s="238">
        <v>258</v>
      </c>
      <c r="F860" s="238">
        <v>9</v>
      </c>
      <c r="G860" s="238">
        <v>2322</v>
      </c>
      <c r="H860" s="238">
        <v>873</v>
      </c>
      <c r="I860" s="238">
        <v>1449</v>
      </c>
      <c r="J860" s="238">
        <v>8</v>
      </c>
      <c r="K860" s="238" t="s">
        <v>1358</v>
      </c>
      <c r="L860" s="238">
        <v>9</v>
      </c>
    </row>
    <row r="861" spans="1:12">
      <c r="A861" s="237">
        <v>860</v>
      </c>
      <c r="B861" s="237" t="s">
        <v>946</v>
      </c>
      <c r="C861" s="237" t="s">
        <v>3595</v>
      </c>
      <c r="D861" s="238">
        <v>93</v>
      </c>
      <c r="E861" s="238">
        <v>144.375</v>
      </c>
      <c r="F861" s="238">
        <v>16</v>
      </c>
      <c r="G861" s="238">
        <v>2310</v>
      </c>
      <c r="H861" s="238">
        <v>1488</v>
      </c>
      <c r="I861" s="238">
        <v>822</v>
      </c>
      <c r="J861" s="238">
        <v>5</v>
      </c>
      <c r="K861" s="238" t="s">
        <v>1358</v>
      </c>
      <c r="L861" s="238">
        <v>16</v>
      </c>
    </row>
    <row r="862" spans="1:12">
      <c r="A862" s="237">
        <v>861</v>
      </c>
      <c r="B862" s="237" t="s">
        <v>3864</v>
      </c>
      <c r="C862" s="237" t="s">
        <v>3865</v>
      </c>
      <c r="D862" s="238">
        <v>208</v>
      </c>
      <c r="E862" s="238">
        <v>570</v>
      </c>
      <c r="F862" s="238">
        <v>4</v>
      </c>
      <c r="G862" s="238">
        <v>2280</v>
      </c>
      <c r="H862" s="238">
        <v>832</v>
      </c>
      <c r="I862" s="238">
        <v>1448</v>
      </c>
      <c r="J862" s="238">
        <v>4</v>
      </c>
      <c r="K862" s="238" t="s">
        <v>1358</v>
      </c>
      <c r="L862" s="238">
        <v>4</v>
      </c>
    </row>
    <row r="863" spans="1:12">
      <c r="A863" s="237">
        <v>862</v>
      </c>
      <c r="B863" s="237" t="s">
        <v>861</v>
      </c>
      <c r="C863" s="237" t="s">
        <v>3576</v>
      </c>
      <c r="D863" s="238">
        <v>558</v>
      </c>
      <c r="E863" s="238">
        <v>740</v>
      </c>
      <c r="F863" s="238">
        <v>3</v>
      </c>
      <c r="G863" s="238">
        <v>2220</v>
      </c>
      <c r="H863" s="238">
        <v>1674</v>
      </c>
      <c r="I863" s="238">
        <v>546</v>
      </c>
      <c r="J863" s="238">
        <v>3</v>
      </c>
      <c r="K863" s="238" t="s">
        <v>1358</v>
      </c>
      <c r="L863" s="238">
        <v>3</v>
      </c>
    </row>
    <row r="864" spans="1:12">
      <c r="A864" s="237">
        <v>863</v>
      </c>
      <c r="B864" s="237" t="s">
        <v>555</v>
      </c>
      <c r="C864" s="237" t="s">
        <v>3674</v>
      </c>
      <c r="D864" s="238">
        <v>174</v>
      </c>
      <c r="E864" s="238">
        <v>240.33330000000001</v>
      </c>
      <c r="F864" s="238">
        <v>9</v>
      </c>
      <c r="G864" s="238">
        <v>2163</v>
      </c>
      <c r="H864" s="238">
        <v>1566</v>
      </c>
      <c r="I864" s="238">
        <v>597</v>
      </c>
      <c r="J864" s="238">
        <v>8</v>
      </c>
      <c r="K864" s="238" t="s">
        <v>1358</v>
      </c>
      <c r="L864" s="238">
        <v>9</v>
      </c>
    </row>
    <row r="865" spans="1:12">
      <c r="A865" s="237">
        <v>864</v>
      </c>
      <c r="B865" s="237" t="s">
        <v>896</v>
      </c>
      <c r="C865" s="237" t="s">
        <v>3554</v>
      </c>
      <c r="D865" s="238">
        <v>290</v>
      </c>
      <c r="E865" s="238">
        <v>512.75</v>
      </c>
      <c r="F865" s="238">
        <v>4</v>
      </c>
      <c r="G865" s="238">
        <v>2051</v>
      </c>
      <c r="H865" s="238">
        <v>1160</v>
      </c>
      <c r="I865" s="238">
        <v>891</v>
      </c>
      <c r="J865" s="238">
        <v>3</v>
      </c>
      <c r="K865" s="238" t="s">
        <v>1358</v>
      </c>
      <c r="L865" s="238">
        <v>4</v>
      </c>
    </row>
    <row r="866" spans="1:12">
      <c r="A866" s="237">
        <v>865</v>
      </c>
      <c r="B866" s="237" t="s">
        <v>944</v>
      </c>
      <c r="C866" s="237" t="s">
        <v>3595</v>
      </c>
      <c r="D866" s="238">
        <v>93</v>
      </c>
      <c r="E866" s="238">
        <v>120</v>
      </c>
      <c r="F866" s="238">
        <v>17</v>
      </c>
      <c r="G866" s="238">
        <v>2040</v>
      </c>
      <c r="H866" s="238">
        <v>1581</v>
      </c>
      <c r="I866" s="238">
        <v>459</v>
      </c>
      <c r="J866" s="238">
        <v>9</v>
      </c>
      <c r="K866" s="238" t="s">
        <v>1358</v>
      </c>
      <c r="L866" s="238">
        <v>17</v>
      </c>
    </row>
    <row r="867" spans="1:12">
      <c r="A867" s="237">
        <v>866</v>
      </c>
      <c r="B867" s="237" t="s">
        <v>3866</v>
      </c>
      <c r="C867" s="237" t="s">
        <v>3867</v>
      </c>
      <c r="D867" s="238">
        <v>0</v>
      </c>
      <c r="E867" s="238">
        <v>977</v>
      </c>
      <c r="F867" s="238">
        <v>2</v>
      </c>
      <c r="G867" s="238">
        <v>1954</v>
      </c>
      <c r="H867" s="238">
        <v>0</v>
      </c>
      <c r="I867" s="238">
        <v>1954</v>
      </c>
      <c r="J867" s="238">
        <v>2</v>
      </c>
      <c r="K867" s="238" t="s">
        <v>1358</v>
      </c>
      <c r="L867" s="238">
        <v>2</v>
      </c>
    </row>
    <row r="868" spans="1:12">
      <c r="A868" s="237">
        <v>867</v>
      </c>
      <c r="B868" s="237" t="s">
        <v>3688</v>
      </c>
      <c r="C868" s="237" t="s">
        <v>3689</v>
      </c>
      <c r="D868" s="238">
        <v>708</v>
      </c>
      <c r="E868" s="238">
        <v>977</v>
      </c>
      <c r="F868" s="238">
        <v>2</v>
      </c>
      <c r="G868" s="238">
        <v>1954</v>
      </c>
      <c r="H868" s="238">
        <v>1416</v>
      </c>
      <c r="I868" s="238">
        <v>538</v>
      </c>
      <c r="J868" s="238">
        <v>2</v>
      </c>
      <c r="K868" s="238" t="s">
        <v>1358</v>
      </c>
      <c r="L868" s="238">
        <v>2</v>
      </c>
    </row>
    <row r="869" spans="1:12">
      <c r="A869" s="237">
        <v>868</v>
      </c>
      <c r="B869" s="237" t="s">
        <v>3691</v>
      </c>
      <c r="C869" s="237" t="s">
        <v>3692</v>
      </c>
      <c r="D869" s="238">
        <v>385</v>
      </c>
      <c r="E869" s="238">
        <v>477</v>
      </c>
      <c r="F869" s="238">
        <v>4</v>
      </c>
      <c r="G869" s="238">
        <v>1908</v>
      </c>
      <c r="H869" s="238">
        <v>1540</v>
      </c>
      <c r="I869" s="238">
        <v>368</v>
      </c>
      <c r="J869" s="238">
        <v>4</v>
      </c>
      <c r="K869" s="238" t="s">
        <v>1358</v>
      </c>
      <c r="L869" s="238">
        <v>4</v>
      </c>
    </row>
    <row r="870" spans="1:12">
      <c r="A870" s="237">
        <v>869</v>
      </c>
      <c r="B870" s="237" t="s">
        <v>799</v>
      </c>
      <c r="C870" s="237" t="s">
        <v>3524</v>
      </c>
      <c r="D870" s="238">
        <v>87</v>
      </c>
      <c r="E870" s="238">
        <v>119.0714</v>
      </c>
      <c r="F870" s="238">
        <v>14</v>
      </c>
      <c r="G870" s="238">
        <v>1667</v>
      </c>
      <c r="H870" s="238">
        <v>1218</v>
      </c>
      <c r="I870" s="238">
        <v>449</v>
      </c>
      <c r="J870" s="238">
        <v>7</v>
      </c>
      <c r="K870" s="238" t="s">
        <v>1358</v>
      </c>
      <c r="L870" s="238">
        <v>14</v>
      </c>
    </row>
    <row r="871" spans="1:12">
      <c r="A871" s="237">
        <v>870</v>
      </c>
      <c r="B871" s="237" t="s">
        <v>802</v>
      </c>
      <c r="C871" s="237" t="s">
        <v>3707</v>
      </c>
      <c r="D871" s="238">
        <v>84</v>
      </c>
      <c r="E871" s="238">
        <v>103.4375</v>
      </c>
      <c r="F871" s="238">
        <v>16</v>
      </c>
      <c r="G871" s="238">
        <v>1655</v>
      </c>
      <c r="H871" s="238">
        <v>1344</v>
      </c>
      <c r="I871" s="238">
        <v>311</v>
      </c>
      <c r="J871" s="238">
        <v>5</v>
      </c>
      <c r="K871" s="238" t="s">
        <v>1358</v>
      </c>
      <c r="L871" s="238">
        <v>16</v>
      </c>
    </row>
    <row r="872" spans="1:12">
      <c r="A872" s="237">
        <v>871</v>
      </c>
      <c r="B872" s="237" t="s">
        <v>884</v>
      </c>
      <c r="C872" s="237" t="s">
        <v>3653</v>
      </c>
      <c r="D872" s="238">
        <v>139</v>
      </c>
      <c r="E872" s="238">
        <v>325.2</v>
      </c>
      <c r="F872" s="238">
        <v>5</v>
      </c>
      <c r="G872" s="238">
        <v>1626</v>
      </c>
      <c r="H872" s="238">
        <v>695</v>
      </c>
      <c r="I872" s="238">
        <v>931</v>
      </c>
      <c r="J872" s="238">
        <v>5</v>
      </c>
      <c r="K872" s="238" t="s">
        <v>1358</v>
      </c>
      <c r="L872" s="238">
        <v>5</v>
      </c>
    </row>
    <row r="873" spans="1:12">
      <c r="A873" s="237">
        <v>872</v>
      </c>
      <c r="B873" s="237" t="s">
        <v>801</v>
      </c>
      <c r="C873" s="237" t="s">
        <v>3707</v>
      </c>
      <c r="D873" s="238">
        <v>87</v>
      </c>
      <c r="E873" s="238">
        <v>62.461500000000001</v>
      </c>
      <c r="F873" s="238">
        <v>26</v>
      </c>
      <c r="G873" s="238">
        <v>1624</v>
      </c>
      <c r="H873" s="238">
        <v>2262</v>
      </c>
      <c r="I873" s="238">
        <v>-638</v>
      </c>
      <c r="J873" s="238">
        <v>11</v>
      </c>
      <c r="K873" s="238" t="s">
        <v>1358</v>
      </c>
      <c r="L873" s="238">
        <v>26</v>
      </c>
    </row>
    <row r="874" spans="1:12">
      <c r="A874" s="237">
        <v>873</v>
      </c>
      <c r="B874" s="237" t="s">
        <v>446</v>
      </c>
      <c r="C874" s="237" t="s">
        <v>3684</v>
      </c>
      <c r="D874" s="238">
        <v>433</v>
      </c>
      <c r="E874" s="238">
        <v>540</v>
      </c>
      <c r="F874" s="238">
        <v>3</v>
      </c>
      <c r="G874" s="238">
        <v>1620</v>
      </c>
      <c r="H874" s="238">
        <v>1299</v>
      </c>
      <c r="I874" s="238">
        <v>321</v>
      </c>
      <c r="J874" s="238">
        <v>3</v>
      </c>
      <c r="K874" s="238" t="s">
        <v>1358</v>
      </c>
      <c r="L874" s="238">
        <v>3</v>
      </c>
    </row>
    <row r="875" spans="1:12">
      <c r="A875" s="237">
        <v>874</v>
      </c>
      <c r="B875" s="237" t="s">
        <v>763</v>
      </c>
      <c r="C875" s="237" t="s">
        <v>3387</v>
      </c>
      <c r="D875" s="238">
        <v>90</v>
      </c>
      <c r="E875" s="238">
        <v>108.8571</v>
      </c>
      <c r="F875" s="238">
        <v>14</v>
      </c>
      <c r="G875" s="238">
        <v>1524</v>
      </c>
      <c r="H875" s="238">
        <v>1260</v>
      </c>
      <c r="I875" s="238">
        <v>264</v>
      </c>
      <c r="J875" s="238">
        <v>3</v>
      </c>
      <c r="K875" s="238" t="s">
        <v>1358</v>
      </c>
      <c r="L875" s="238">
        <v>14</v>
      </c>
    </row>
    <row r="876" spans="1:12">
      <c r="A876" s="237">
        <v>875</v>
      </c>
      <c r="B876" s="237" t="s">
        <v>483</v>
      </c>
      <c r="C876" s="237" t="s">
        <v>3694</v>
      </c>
      <c r="D876" s="238">
        <v>102</v>
      </c>
      <c r="E876" s="238">
        <v>299</v>
      </c>
      <c r="F876" s="238">
        <v>5</v>
      </c>
      <c r="G876" s="238">
        <v>1495</v>
      </c>
      <c r="H876" s="238">
        <v>510</v>
      </c>
      <c r="I876" s="238">
        <v>985</v>
      </c>
      <c r="J876" s="238">
        <v>4</v>
      </c>
      <c r="K876" s="238" t="s">
        <v>1358</v>
      </c>
      <c r="L876" s="238">
        <v>5</v>
      </c>
    </row>
    <row r="877" spans="1:12">
      <c r="A877" s="237">
        <v>876</v>
      </c>
      <c r="B877" s="237" t="s">
        <v>3682</v>
      </c>
      <c r="C877" s="237" t="s">
        <v>3683</v>
      </c>
      <c r="D877" s="238">
        <v>194</v>
      </c>
      <c r="E877" s="238">
        <v>368</v>
      </c>
      <c r="F877" s="238">
        <v>4</v>
      </c>
      <c r="G877" s="238">
        <v>1472</v>
      </c>
      <c r="H877" s="238">
        <v>776</v>
      </c>
      <c r="I877" s="238">
        <v>696</v>
      </c>
      <c r="J877" s="238">
        <v>4</v>
      </c>
      <c r="K877" s="238" t="s">
        <v>1358</v>
      </c>
      <c r="L877" s="238">
        <v>4</v>
      </c>
    </row>
    <row r="878" spans="1:12">
      <c r="A878" s="237">
        <v>877</v>
      </c>
      <c r="B878" s="237" t="s">
        <v>616</v>
      </c>
      <c r="C878" s="237" t="s">
        <v>3632</v>
      </c>
      <c r="D878" s="238">
        <v>169</v>
      </c>
      <c r="E878" s="238">
        <v>150.33330000000001</v>
      </c>
      <c r="F878" s="238">
        <v>9</v>
      </c>
      <c r="G878" s="238">
        <v>1353</v>
      </c>
      <c r="H878" s="238">
        <v>1521</v>
      </c>
      <c r="I878" s="238">
        <v>-168</v>
      </c>
      <c r="J878" s="238">
        <v>7</v>
      </c>
      <c r="K878" s="238" t="s">
        <v>1358</v>
      </c>
      <c r="L878" s="238">
        <v>9</v>
      </c>
    </row>
    <row r="879" spans="1:12">
      <c r="A879" s="237">
        <v>878</v>
      </c>
      <c r="B879" s="237" t="s">
        <v>937</v>
      </c>
      <c r="C879" s="237" t="s">
        <v>3203</v>
      </c>
      <c r="D879" s="238">
        <v>0</v>
      </c>
      <c r="E879" s="238">
        <v>1350</v>
      </c>
      <c r="F879" s="238">
        <v>1</v>
      </c>
      <c r="G879" s="238">
        <v>1350</v>
      </c>
      <c r="H879" s="238">
        <v>0</v>
      </c>
      <c r="I879" s="238">
        <v>1350</v>
      </c>
      <c r="J879" s="238">
        <v>1</v>
      </c>
      <c r="K879" s="238" t="s">
        <v>1358</v>
      </c>
      <c r="L879" s="238">
        <v>1</v>
      </c>
    </row>
    <row r="880" spans="1:12">
      <c r="A880" s="237">
        <v>879</v>
      </c>
      <c r="B880" s="237" t="s">
        <v>442</v>
      </c>
      <c r="C880" s="237" t="s">
        <v>3712</v>
      </c>
      <c r="D880" s="238">
        <v>172</v>
      </c>
      <c r="E880" s="238">
        <v>267.2</v>
      </c>
      <c r="F880" s="238">
        <v>5</v>
      </c>
      <c r="G880" s="238">
        <v>1336</v>
      </c>
      <c r="H880" s="238">
        <v>860</v>
      </c>
      <c r="I880" s="238">
        <v>476</v>
      </c>
      <c r="J880" s="238">
        <v>4</v>
      </c>
      <c r="K880" s="238" t="s">
        <v>1358</v>
      </c>
      <c r="L880" s="238">
        <v>5</v>
      </c>
    </row>
    <row r="881" spans="1:12">
      <c r="A881" s="237">
        <v>880</v>
      </c>
      <c r="B881" s="237" t="s">
        <v>951</v>
      </c>
      <c r="C881" s="237" t="s">
        <v>3244</v>
      </c>
      <c r="D881" s="238">
        <v>192</v>
      </c>
      <c r="E881" s="238">
        <v>264.2</v>
      </c>
      <c r="F881" s="238">
        <v>5</v>
      </c>
      <c r="G881" s="238">
        <v>1321</v>
      </c>
      <c r="H881" s="238">
        <v>960</v>
      </c>
      <c r="I881" s="238">
        <v>361</v>
      </c>
      <c r="J881" s="238">
        <v>4</v>
      </c>
      <c r="K881" s="238" t="s">
        <v>1358</v>
      </c>
      <c r="L881" s="238">
        <v>5</v>
      </c>
    </row>
    <row r="882" spans="1:12">
      <c r="A882" s="237">
        <v>881</v>
      </c>
      <c r="B882" s="237" t="s">
        <v>927</v>
      </c>
      <c r="C882" s="237" t="s">
        <v>3671</v>
      </c>
      <c r="D882" s="238">
        <v>229</v>
      </c>
      <c r="E882" s="238">
        <v>438.33330000000001</v>
      </c>
      <c r="F882" s="238">
        <v>3</v>
      </c>
      <c r="G882" s="238">
        <v>1315</v>
      </c>
      <c r="H882" s="238">
        <v>687</v>
      </c>
      <c r="I882" s="238">
        <v>628</v>
      </c>
      <c r="J882" s="238">
        <v>3</v>
      </c>
      <c r="K882" s="238" t="s">
        <v>1358</v>
      </c>
      <c r="L882" s="238">
        <v>3</v>
      </c>
    </row>
    <row r="883" spans="1:12">
      <c r="A883" s="237">
        <v>882</v>
      </c>
      <c r="B883" s="237" t="s">
        <v>615</v>
      </c>
      <c r="C883" s="237" t="s">
        <v>3632</v>
      </c>
      <c r="D883" s="238">
        <v>169</v>
      </c>
      <c r="E883" s="238">
        <v>246</v>
      </c>
      <c r="F883" s="238">
        <v>5</v>
      </c>
      <c r="G883" s="238">
        <v>1230</v>
      </c>
      <c r="H883" s="238">
        <v>845</v>
      </c>
      <c r="I883" s="238">
        <v>385</v>
      </c>
      <c r="J883" s="238">
        <v>5</v>
      </c>
      <c r="K883" s="238" t="s">
        <v>1358</v>
      </c>
      <c r="L883" s="238">
        <v>5</v>
      </c>
    </row>
    <row r="884" spans="1:12">
      <c r="A884" s="237">
        <v>883</v>
      </c>
      <c r="B884" s="237" t="s">
        <v>1012</v>
      </c>
      <c r="C884" s="237" t="s">
        <v>3480</v>
      </c>
      <c r="D884" s="238">
        <v>504</v>
      </c>
      <c r="E884" s="238">
        <v>1150</v>
      </c>
      <c r="F884" s="238">
        <v>1</v>
      </c>
      <c r="G884" s="238">
        <v>1150</v>
      </c>
      <c r="H884" s="238">
        <v>504</v>
      </c>
      <c r="I884" s="238">
        <v>646</v>
      </c>
      <c r="J884" s="238">
        <v>1</v>
      </c>
      <c r="K884" s="238" t="s">
        <v>1358</v>
      </c>
      <c r="L884" s="238">
        <v>1</v>
      </c>
    </row>
    <row r="885" spans="1:12">
      <c r="A885" s="237">
        <v>884</v>
      </c>
      <c r="B885" s="237" t="s">
        <v>3697</v>
      </c>
      <c r="C885" s="237" t="s">
        <v>3698</v>
      </c>
      <c r="D885" s="238">
        <v>224</v>
      </c>
      <c r="E885" s="238">
        <v>270</v>
      </c>
      <c r="F885" s="238">
        <v>4</v>
      </c>
      <c r="G885" s="238">
        <v>1080</v>
      </c>
      <c r="H885" s="238">
        <v>896</v>
      </c>
      <c r="I885" s="238">
        <v>184</v>
      </c>
      <c r="J885" s="238">
        <v>4</v>
      </c>
      <c r="K885" s="238" t="s">
        <v>1358</v>
      </c>
      <c r="L885" s="238">
        <v>4</v>
      </c>
    </row>
    <row r="886" spans="1:12">
      <c r="A886" s="237">
        <v>885</v>
      </c>
      <c r="B886" s="237" t="s">
        <v>803</v>
      </c>
      <c r="C886" s="237" t="s">
        <v>3707</v>
      </c>
      <c r="D886" s="238">
        <v>84</v>
      </c>
      <c r="E886" s="238">
        <v>107.2</v>
      </c>
      <c r="F886" s="238">
        <v>10</v>
      </c>
      <c r="G886" s="238">
        <v>1072</v>
      </c>
      <c r="H886" s="238">
        <v>840</v>
      </c>
      <c r="I886" s="238">
        <v>232</v>
      </c>
      <c r="J886" s="238">
        <v>8</v>
      </c>
      <c r="K886" s="238" t="s">
        <v>1358</v>
      </c>
      <c r="L886" s="238">
        <v>10</v>
      </c>
    </row>
    <row r="887" spans="1:12">
      <c r="A887" s="237">
        <v>886</v>
      </c>
      <c r="B887" s="237" t="s">
        <v>3699</v>
      </c>
      <c r="C887" s="237" t="s">
        <v>3700</v>
      </c>
      <c r="D887" s="238">
        <v>0</v>
      </c>
      <c r="E887" s="238">
        <v>264</v>
      </c>
      <c r="F887" s="238">
        <v>4</v>
      </c>
      <c r="G887" s="238">
        <v>1056</v>
      </c>
      <c r="H887" s="238">
        <v>0</v>
      </c>
      <c r="I887" s="238">
        <v>1056</v>
      </c>
      <c r="J887" s="238">
        <v>4</v>
      </c>
      <c r="K887" s="238" t="s">
        <v>1358</v>
      </c>
      <c r="L887" s="238">
        <v>4</v>
      </c>
    </row>
    <row r="888" spans="1:12">
      <c r="A888" s="237">
        <v>887</v>
      </c>
      <c r="B888" s="237" t="s">
        <v>3685</v>
      </c>
      <c r="C888" s="237" t="s">
        <v>3686</v>
      </c>
      <c r="D888" s="238">
        <v>435</v>
      </c>
      <c r="E888" s="238">
        <v>515</v>
      </c>
      <c r="F888" s="238">
        <v>2</v>
      </c>
      <c r="G888" s="238">
        <v>1030</v>
      </c>
      <c r="H888" s="238">
        <v>870</v>
      </c>
      <c r="I888" s="238">
        <v>160</v>
      </c>
      <c r="J888" s="238">
        <v>2</v>
      </c>
      <c r="K888" s="238" t="s">
        <v>1358</v>
      </c>
      <c r="L888" s="238">
        <v>2</v>
      </c>
    </row>
    <row r="889" spans="1:12">
      <c r="A889" s="237">
        <v>888</v>
      </c>
      <c r="B889" s="237" t="s">
        <v>509</v>
      </c>
      <c r="C889" s="237" t="s">
        <v>3713</v>
      </c>
      <c r="D889" s="238">
        <v>211</v>
      </c>
      <c r="E889" s="238">
        <v>494</v>
      </c>
      <c r="F889" s="238">
        <v>2</v>
      </c>
      <c r="G889" s="238">
        <v>988</v>
      </c>
      <c r="H889" s="238">
        <v>422</v>
      </c>
      <c r="I889" s="238">
        <v>566</v>
      </c>
      <c r="J889" s="238">
        <v>2</v>
      </c>
      <c r="K889" s="238" t="s">
        <v>1358</v>
      </c>
      <c r="L889" s="238">
        <v>2</v>
      </c>
    </row>
    <row r="890" spans="1:12">
      <c r="A890" s="237">
        <v>889</v>
      </c>
      <c r="B890" s="237" t="s">
        <v>778</v>
      </c>
      <c r="C890" s="237" t="s">
        <v>3724</v>
      </c>
      <c r="D890" s="238">
        <v>271</v>
      </c>
      <c r="E890" s="238">
        <v>3.3449</v>
      </c>
      <c r="F890" s="238">
        <v>287</v>
      </c>
      <c r="G890" s="238">
        <v>960</v>
      </c>
      <c r="H890" s="238">
        <v>77777</v>
      </c>
      <c r="I890" s="238">
        <v>-76817</v>
      </c>
      <c r="J890" s="238">
        <v>8</v>
      </c>
      <c r="K890" s="238" t="s">
        <v>1358</v>
      </c>
      <c r="L890" s="238">
        <v>287</v>
      </c>
    </row>
    <row r="891" spans="1:12">
      <c r="A891" s="237">
        <v>890</v>
      </c>
      <c r="B891" s="237" t="s">
        <v>3868</v>
      </c>
      <c r="C891" s="237" t="s">
        <v>3869</v>
      </c>
      <c r="D891" s="238">
        <v>385</v>
      </c>
      <c r="E891" s="238">
        <v>477</v>
      </c>
      <c r="F891" s="238">
        <v>2</v>
      </c>
      <c r="G891" s="238">
        <v>954</v>
      </c>
      <c r="H891" s="238">
        <v>770</v>
      </c>
      <c r="I891" s="238">
        <v>184</v>
      </c>
      <c r="J891" s="238">
        <v>2</v>
      </c>
      <c r="K891" s="238" t="s">
        <v>1358</v>
      </c>
      <c r="L891" s="238">
        <v>2</v>
      </c>
    </row>
    <row r="892" spans="1:12">
      <c r="A892" s="237">
        <v>891</v>
      </c>
      <c r="B892" s="237" t="s">
        <v>516</v>
      </c>
      <c r="C892" s="237" t="s">
        <v>3701</v>
      </c>
      <c r="D892" s="238">
        <v>105</v>
      </c>
      <c r="E892" s="238">
        <v>155</v>
      </c>
      <c r="F892" s="238">
        <v>6</v>
      </c>
      <c r="G892" s="238">
        <v>930</v>
      </c>
      <c r="H892" s="238">
        <v>630</v>
      </c>
      <c r="I892" s="238">
        <v>300</v>
      </c>
      <c r="J892" s="238">
        <v>5</v>
      </c>
      <c r="K892" s="238" t="s">
        <v>1358</v>
      </c>
      <c r="L892" s="238">
        <v>6</v>
      </c>
    </row>
    <row r="893" spans="1:12">
      <c r="A893" s="237">
        <v>892</v>
      </c>
      <c r="B893" s="237" t="s">
        <v>831</v>
      </c>
      <c r="C893" s="237" t="s">
        <v>3870</v>
      </c>
      <c r="D893" s="238">
        <v>40</v>
      </c>
      <c r="E893" s="238">
        <v>148.33330000000001</v>
      </c>
      <c r="F893" s="238">
        <v>6</v>
      </c>
      <c r="G893" s="238">
        <v>890</v>
      </c>
      <c r="H893" s="238">
        <v>240</v>
      </c>
      <c r="I893" s="238">
        <v>650</v>
      </c>
      <c r="J893" s="238">
        <v>6</v>
      </c>
      <c r="K893" s="238" t="s">
        <v>1358</v>
      </c>
      <c r="L893" s="238">
        <v>6</v>
      </c>
    </row>
    <row r="894" spans="1:12">
      <c r="A894" s="237">
        <v>893</v>
      </c>
      <c r="B894" s="237" t="s">
        <v>2996</v>
      </c>
      <c r="C894" s="237" t="s">
        <v>3280</v>
      </c>
      <c r="D894" s="238">
        <v>427</v>
      </c>
      <c r="E894" s="238">
        <v>46.470599999999997</v>
      </c>
      <c r="F894" s="238">
        <v>17</v>
      </c>
      <c r="G894" s="238">
        <v>790</v>
      </c>
      <c r="H894" s="238">
        <v>7259</v>
      </c>
      <c r="I894" s="238">
        <v>-6469</v>
      </c>
      <c r="J894" s="238">
        <v>6</v>
      </c>
      <c r="K894" s="238" t="s">
        <v>1358</v>
      </c>
      <c r="L894" s="238">
        <v>17</v>
      </c>
    </row>
    <row r="895" spans="1:12">
      <c r="A895" s="237">
        <v>894</v>
      </c>
      <c r="B895" s="237" t="s">
        <v>3871</v>
      </c>
      <c r="C895" s="237" t="s">
        <v>3872</v>
      </c>
      <c r="D895" s="238">
        <v>434</v>
      </c>
      <c r="E895" s="238">
        <v>770</v>
      </c>
      <c r="F895" s="238">
        <v>1</v>
      </c>
      <c r="G895" s="238">
        <v>770</v>
      </c>
      <c r="H895" s="238">
        <v>434</v>
      </c>
      <c r="I895" s="238">
        <v>336</v>
      </c>
      <c r="J895" s="238">
        <v>1</v>
      </c>
      <c r="K895" s="238" t="s">
        <v>1358</v>
      </c>
      <c r="L895" s="238">
        <v>1</v>
      </c>
    </row>
    <row r="896" spans="1:12">
      <c r="A896" s="237">
        <v>895</v>
      </c>
      <c r="B896" s="237" t="s">
        <v>3717</v>
      </c>
      <c r="C896" s="237" t="s">
        <v>3718</v>
      </c>
      <c r="D896" s="238">
        <v>152</v>
      </c>
      <c r="E896" s="238">
        <v>253</v>
      </c>
      <c r="F896" s="238">
        <v>3</v>
      </c>
      <c r="G896" s="238">
        <v>759</v>
      </c>
      <c r="H896" s="238">
        <v>456</v>
      </c>
      <c r="I896" s="238">
        <v>303</v>
      </c>
      <c r="J896" s="238">
        <v>3</v>
      </c>
      <c r="K896" s="238" t="s">
        <v>1358</v>
      </c>
      <c r="L896" s="238">
        <v>3</v>
      </c>
    </row>
    <row r="897" spans="1:12">
      <c r="A897" s="237">
        <v>896</v>
      </c>
      <c r="B897" s="237" t="s">
        <v>814</v>
      </c>
      <c r="C897" s="237" t="s">
        <v>3604</v>
      </c>
      <c r="D897" s="238">
        <v>84</v>
      </c>
      <c r="E897" s="238">
        <v>124.33329999999999</v>
      </c>
      <c r="F897" s="238">
        <v>6</v>
      </c>
      <c r="G897" s="238">
        <v>746</v>
      </c>
      <c r="H897" s="238">
        <v>504</v>
      </c>
      <c r="I897" s="238">
        <v>242</v>
      </c>
      <c r="J897" s="238">
        <v>5</v>
      </c>
      <c r="K897" s="238" t="s">
        <v>1358</v>
      </c>
      <c r="L897" s="238">
        <v>6</v>
      </c>
    </row>
    <row r="898" spans="1:12">
      <c r="A898" s="237">
        <v>897</v>
      </c>
      <c r="B898" s="237" t="s">
        <v>3704</v>
      </c>
      <c r="C898" s="237" t="s">
        <v>3705</v>
      </c>
      <c r="D898" s="238">
        <v>123</v>
      </c>
      <c r="E898" s="238">
        <v>25</v>
      </c>
      <c r="F898" s="238">
        <v>27</v>
      </c>
      <c r="G898" s="238">
        <v>675</v>
      </c>
      <c r="H898" s="238">
        <v>3321</v>
      </c>
      <c r="I898" s="238">
        <v>-2646</v>
      </c>
      <c r="J898" s="238">
        <v>1</v>
      </c>
      <c r="K898" s="238" t="s">
        <v>1358</v>
      </c>
      <c r="L898" s="238">
        <v>27</v>
      </c>
    </row>
    <row r="899" spans="1:12">
      <c r="A899" s="237">
        <v>898</v>
      </c>
      <c r="B899" s="237" t="s">
        <v>3706</v>
      </c>
      <c r="C899" s="237" t="s">
        <v>3705</v>
      </c>
      <c r="D899" s="238">
        <v>123</v>
      </c>
      <c r="E899" s="238">
        <v>25</v>
      </c>
      <c r="F899" s="238">
        <v>27</v>
      </c>
      <c r="G899" s="238">
        <v>675</v>
      </c>
      <c r="H899" s="238">
        <v>3321</v>
      </c>
      <c r="I899" s="238">
        <v>-2646</v>
      </c>
      <c r="J899" s="238">
        <v>1</v>
      </c>
      <c r="K899" s="238" t="s">
        <v>1358</v>
      </c>
      <c r="L899" s="238">
        <v>27</v>
      </c>
    </row>
    <row r="900" spans="1:12">
      <c r="A900" s="237">
        <v>899</v>
      </c>
      <c r="B900" s="237" t="s">
        <v>552</v>
      </c>
      <c r="C900" s="237" t="s">
        <v>3342</v>
      </c>
      <c r="D900" s="238">
        <v>447</v>
      </c>
      <c r="E900" s="238">
        <v>337.5</v>
      </c>
      <c r="F900" s="238">
        <v>2</v>
      </c>
      <c r="G900" s="238">
        <v>675</v>
      </c>
      <c r="H900" s="238">
        <v>894</v>
      </c>
      <c r="I900" s="238">
        <v>-219</v>
      </c>
      <c r="J900" s="238">
        <v>2</v>
      </c>
      <c r="K900" s="238" t="s">
        <v>1358</v>
      </c>
      <c r="L900" s="238">
        <v>2</v>
      </c>
    </row>
    <row r="901" spans="1:12">
      <c r="A901" s="237">
        <v>900</v>
      </c>
      <c r="B901" s="237" t="s">
        <v>805</v>
      </c>
      <c r="C901" s="237" t="s">
        <v>3637</v>
      </c>
      <c r="D901" s="238">
        <v>126</v>
      </c>
      <c r="E901" s="238">
        <v>224</v>
      </c>
      <c r="F901" s="238">
        <v>3</v>
      </c>
      <c r="G901" s="238">
        <v>672</v>
      </c>
      <c r="H901" s="238">
        <v>378</v>
      </c>
      <c r="I901" s="238">
        <v>294</v>
      </c>
      <c r="J901" s="238">
        <v>3</v>
      </c>
      <c r="K901" s="238" t="s">
        <v>1358</v>
      </c>
      <c r="L901" s="238">
        <v>3</v>
      </c>
    </row>
    <row r="902" spans="1:12">
      <c r="A902" s="237">
        <v>901</v>
      </c>
      <c r="B902" s="237" t="s">
        <v>3873</v>
      </c>
      <c r="C902" s="237" t="s">
        <v>3705</v>
      </c>
      <c r="D902" s="238">
        <v>123</v>
      </c>
      <c r="E902" s="238">
        <v>194</v>
      </c>
      <c r="F902" s="238">
        <v>3</v>
      </c>
      <c r="G902" s="238">
        <v>582</v>
      </c>
      <c r="H902" s="238">
        <v>369</v>
      </c>
      <c r="I902" s="238">
        <v>213</v>
      </c>
      <c r="J902" s="238">
        <v>1</v>
      </c>
      <c r="K902" s="238" t="s">
        <v>1358</v>
      </c>
      <c r="L902" s="238">
        <v>3</v>
      </c>
    </row>
    <row r="903" spans="1:12">
      <c r="A903" s="237">
        <v>902</v>
      </c>
      <c r="B903" s="237" t="s">
        <v>926</v>
      </c>
      <c r="C903" s="237" t="s">
        <v>3710</v>
      </c>
      <c r="D903" s="238">
        <v>91</v>
      </c>
      <c r="E903" s="238">
        <v>277</v>
      </c>
      <c r="F903" s="238">
        <v>2</v>
      </c>
      <c r="G903" s="238">
        <v>554</v>
      </c>
      <c r="H903" s="238">
        <v>182</v>
      </c>
      <c r="I903" s="238">
        <v>372</v>
      </c>
      <c r="J903" s="238">
        <v>2</v>
      </c>
      <c r="K903" s="238" t="s">
        <v>1358</v>
      </c>
      <c r="L903" s="238">
        <v>2</v>
      </c>
    </row>
    <row r="904" spans="1:12">
      <c r="A904" s="237">
        <v>903</v>
      </c>
      <c r="B904" s="237" t="s">
        <v>3874</v>
      </c>
      <c r="C904" s="237" t="s">
        <v>3875</v>
      </c>
      <c r="D904" s="238">
        <v>152</v>
      </c>
      <c r="E904" s="238">
        <v>253</v>
      </c>
      <c r="F904" s="238">
        <v>2</v>
      </c>
      <c r="G904" s="238">
        <v>506</v>
      </c>
      <c r="H904" s="238">
        <v>304</v>
      </c>
      <c r="I904" s="238">
        <v>202</v>
      </c>
      <c r="J904" s="238">
        <v>2</v>
      </c>
      <c r="K904" s="238" t="s">
        <v>1358</v>
      </c>
      <c r="L904" s="238">
        <v>2</v>
      </c>
    </row>
    <row r="905" spans="1:12">
      <c r="A905" s="237">
        <v>904</v>
      </c>
      <c r="B905" s="237" t="s">
        <v>496</v>
      </c>
      <c r="C905" s="237" t="s">
        <v>3714</v>
      </c>
      <c r="D905" s="238">
        <v>152</v>
      </c>
      <c r="E905" s="238">
        <v>236.5</v>
      </c>
      <c r="F905" s="238">
        <v>2</v>
      </c>
      <c r="G905" s="238">
        <v>473</v>
      </c>
      <c r="H905" s="238">
        <v>304</v>
      </c>
      <c r="I905" s="238">
        <v>169</v>
      </c>
      <c r="J905" s="238">
        <v>2</v>
      </c>
      <c r="K905" s="238" t="s">
        <v>1358</v>
      </c>
      <c r="L905" s="238">
        <v>2</v>
      </c>
    </row>
    <row r="906" spans="1:12">
      <c r="A906" s="237">
        <v>905</v>
      </c>
      <c r="B906" s="237" t="s">
        <v>897</v>
      </c>
      <c r="C906" s="237" t="s">
        <v>3554</v>
      </c>
      <c r="D906" s="238">
        <v>290</v>
      </c>
      <c r="E906" s="238">
        <v>470</v>
      </c>
      <c r="F906" s="238">
        <v>1</v>
      </c>
      <c r="G906" s="238">
        <v>470</v>
      </c>
      <c r="H906" s="238">
        <v>290</v>
      </c>
      <c r="I906" s="238">
        <v>180</v>
      </c>
      <c r="J906" s="238">
        <v>1</v>
      </c>
      <c r="K906" s="238" t="s">
        <v>1358</v>
      </c>
      <c r="L906" s="238">
        <v>1</v>
      </c>
    </row>
    <row r="907" spans="1:12">
      <c r="A907" s="237">
        <v>906</v>
      </c>
      <c r="B907" s="237" t="s">
        <v>3715</v>
      </c>
      <c r="C907" s="237" t="s">
        <v>3705</v>
      </c>
      <c r="D907" s="238">
        <v>123</v>
      </c>
      <c r="E907" s="238">
        <v>25</v>
      </c>
      <c r="F907" s="238">
        <v>18</v>
      </c>
      <c r="G907" s="238">
        <v>450</v>
      </c>
      <c r="H907" s="238">
        <v>2214</v>
      </c>
      <c r="I907" s="238">
        <v>-1764</v>
      </c>
      <c r="J907" s="238">
        <v>1</v>
      </c>
      <c r="K907" s="238" t="s">
        <v>1358</v>
      </c>
      <c r="L907" s="238">
        <v>18</v>
      </c>
    </row>
    <row r="908" spans="1:12">
      <c r="A908" s="237">
        <v>907</v>
      </c>
      <c r="B908" s="237" t="s">
        <v>571</v>
      </c>
      <c r="C908" s="237" t="s">
        <v>3483</v>
      </c>
      <c r="D908" s="238">
        <v>148</v>
      </c>
      <c r="E908" s="238">
        <v>428</v>
      </c>
      <c r="F908" s="238">
        <v>1</v>
      </c>
      <c r="G908" s="238">
        <v>428</v>
      </c>
      <c r="H908" s="238">
        <v>148</v>
      </c>
      <c r="I908" s="238">
        <v>280</v>
      </c>
      <c r="J908" s="238">
        <v>1</v>
      </c>
      <c r="K908" s="238" t="s">
        <v>1358</v>
      </c>
      <c r="L908" s="238">
        <v>1</v>
      </c>
    </row>
    <row r="909" spans="1:12">
      <c r="A909" s="237">
        <v>908</v>
      </c>
      <c r="B909" s="237" t="s">
        <v>3756</v>
      </c>
      <c r="C909" s="237" t="s">
        <v>3876</v>
      </c>
      <c r="D909" s="238">
        <v>281</v>
      </c>
      <c r="E909" s="238">
        <v>6.7869000000000002</v>
      </c>
      <c r="F909" s="238">
        <v>61</v>
      </c>
      <c r="G909" s="238">
        <v>414</v>
      </c>
      <c r="H909" s="238">
        <v>17141</v>
      </c>
      <c r="I909" s="238">
        <v>-16727</v>
      </c>
      <c r="J909" s="238">
        <v>2</v>
      </c>
      <c r="K909" s="238" t="s">
        <v>1358</v>
      </c>
      <c r="L909" s="238">
        <v>61</v>
      </c>
    </row>
    <row r="910" spans="1:12">
      <c r="A910" s="237">
        <v>909</v>
      </c>
      <c r="B910" s="237" t="s">
        <v>3758</v>
      </c>
      <c r="C910" s="237" t="s">
        <v>3877</v>
      </c>
      <c r="D910" s="238">
        <v>281</v>
      </c>
      <c r="E910" s="238">
        <v>6.7869000000000002</v>
      </c>
      <c r="F910" s="238">
        <v>61</v>
      </c>
      <c r="G910" s="238">
        <v>414</v>
      </c>
      <c r="H910" s="238">
        <v>17141</v>
      </c>
      <c r="I910" s="238">
        <v>-16727</v>
      </c>
      <c r="J910" s="238">
        <v>2</v>
      </c>
      <c r="K910" s="238" t="s">
        <v>1358</v>
      </c>
      <c r="L910" s="238">
        <v>61</v>
      </c>
    </row>
    <row r="911" spans="1:12">
      <c r="A911" s="237">
        <v>910</v>
      </c>
      <c r="B911" s="237" t="s">
        <v>952</v>
      </c>
      <c r="C911" s="237" t="s">
        <v>3244</v>
      </c>
      <c r="D911" s="238">
        <v>192</v>
      </c>
      <c r="E911" s="238">
        <v>203</v>
      </c>
      <c r="F911" s="238">
        <v>2</v>
      </c>
      <c r="G911" s="238">
        <v>406</v>
      </c>
      <c r="H911" s="238">
        <v>384</v>
      </c>
      <c r="I911" s="238">
        <v>22</v>
      </c>
      <c r="J911" s="238">
        <v>2</v>
      </c>
      <c r="K911" s="238" t="s">
        <v>1358</v>
      </c>
      <c r="L911" s="238">
        <v>2</v>
      </c>
    </row>
    <row r="912" spans="1:12">
      <c r="A912" s="237">
        <v>911</v>
      </c>
      <c r="B912" s="237" t="s">
        <v>832</v>
      </c>
      <c r="C912" s="237" t="s">
        <v>3720</v>
      </c>
      <c r="D912" s="238">
        <v>40</v>
      </c>
      <c r="E912" s="238">
        <v>178</v>
      </c>
      <c r="F912" s="238">
        <v>2</v>
      </c>
      <c r="G912" s="238">
        <v>356</v>
      </c>
      <c r="H912" s="238">
        <v>80</v>
      </c>
      <c r="I912" s="238">
        <v>276</v>
      </c>
      <c r="J912" s="238">
        <v>2</v>
      </c>
      <c r="K912" s="238" t="s">
        <v>1358</v>
      </c>
      <c r="L912" s="238">
        <v>2</v>
      </c>
    </row>
    <row r="913" spans="1:12">
      <c r="A913" s="237">
        <v>912</v>
      </c>
      <c r="B913" s="237" t="s">
        <v>883</v>
      </c>
      <c r="C913" s="237" t="s">
        <v>3653</v>
      </c>
      <c r="D913" s="238">
        <v>139</v>
      </c>
      <c r="E913" s="238">
        <v>353</v>
      </c>
      <c r="F913" s="238">
        <v>1</v>
      </c>
      <c r="G913" s="238">
        <v>353</v>
      </c>
      <c r="H913" s="238">
        <v>139</v>
      </c>
      <c r="I913" s="238">
        <v>214</v>
      </c>
      <c r="J913" s="238">
        <v>1</v>
      </c>
      <c r="K913" s="238" t="s">
        <v>1358</v>
      </c>
      <c r="L913" s="238">
        <v>1</v>
      </c>
    </row>
    <row r="914" spans="1:12">
      <c r="A914" s="237">
        <v>913</v>
      </c>
      <c r="B914" s="237" t="s">
        <v>1277</v>
      </c>
      <c r="C914" s="237" t="s">
        <v>3307</v>
      </c>
      <c r="D914" s="238">
        <v>118</v>
      </c>
      <c r="E914" s="238">
        <v>103.33329999999999</v>
      </c>
      <c r="F914" s="238">
        <v>3</v>
      </c>
      <c r="G914" s="238">
        <v>310</v>
      </c>
      <c r="H914" s="238">
        <v>354</v>
      </c>
      <c r="I914" s="238">
        <v>-44</v>
      </c>
      <c r="J914" s="238">
        <v>3</v>
      </c>
      <c r="K914" s="238" t="s">
        <v>1358</v>
      </c>
      <c r="L914" s="238">
        <v>3</v>
      </c>
    </row>
    <row r="915" spans="1:12">
      <c r="A915" s="237">
        <v>914</v>
      </c>
      <c r="B915" s="237" t="s">
        <v>3760</v>
      </c>
      <c r="C915" s="237" t="s">
        <v>3878</v>
      </c>
      <c r="D915" s="238">
        <v>144</v>
      </c>
      <c r="E915" s="238">
        <v>9.5160999999999998</v>
      </c>
      <c r="F915" s="238">
        <v>31</v>
      </c>
      <c r="G915" s="238">
        <v>295</v>
      </c>
      <c r="H915" s="238">
        <v>4464</v>
      </c>
      <c r="I915" s="238">
        <v>-4169</v>
      </c>
      <c r="J915" s="238">
        <v>2</v>
      </c>
      <c r="K915" s="238" t="s">
        <v>1358</v>
      </c>
      <c r="L915" s="238">
        <v>31</v>
      </c>
    </row>
    <row r="916" spans="1:12">
      <c r="A916" s="237">
        <v>915</v>
      </c>
      <c r="B916" s="237" t="s">
        <v>873</v>
      </c>
      <c r="C916" s="237" t="s">
        <v>3719</v>
      </c>
      <c r="D916" s="238">
        <v>128</v>
      </c>
      <c r="E916" s="238">
        <v>208</v>
      </c>
      <c r="F916" s="238">
        <v>1</v>
      </c>
      <c r="G916" s="238">
        <v>208</v>
      </c>
      <c r="H916" s="238">
        <v>128</v>
      </c>
      <c r="I916" s="238">
        <v>80</v>
      </c>
      <c r="J916" s="238">
        <v>1</v>
      </c>
      <c r="K916" s="238" t="s">
        <v>1358</v>
      </c>
      <c r="L916" s="238">
        <v>1</v>
      </c>
    </row>
    <row r="917" spans="1:12">
      <c r="A917" s="237">
        <v>916</v>
      </c>
      <c r="B917" s="237" t="s">
        <v>791</v>
      </c>
      <c r="C917" s="237" t="s">
        <v>3879</v>
      </c>
      <c r="D917" s="238">
        <v>100</v>
      </c>
      <c r="E917" s="238">
        <v>145</v>
      </c>
      <c r="F917" s="238">
        <v>1</v>
      </c>
      <c r="G917" s="238">
        <v>145</v>
      </c>
      <c r="H917" s="238">
        <v>100</v>
      </c>
      <c r="I917" s="238">
        <v>45</v>
      </c>
      <c r="J917" s="238">
        <v>1</v>
      </c>
      <c r="K917" s="238" t="s">
        <v>1358</v>
      </c>
      <c r="L917" s="238">
        <v>1</v>
      </c>
    </row>
    <row r="918" spans="1:12">
      <c r="A918" s="237">
        <v>917</v>
      </c>
      <c r="B918" s="237" t="s">
        <v>742</v>
      </c>
      <c r="C918" s="237" t="s">
        <v>3722</v>
      </c>
      <c r="D918" s="238">
        <v>1102</v>
      </c>
      <c r="E918" s="238">
        <v>0</v>
      </c>
      <c r="F918" s="238">
        <v>2</v>
      </c>
      <c r="G918" s="238">
        <v>0</v>
      </c>
      <c r="H918" s="238">
        <v>2204</v>
      </c>
      <c r="I918" s="238">
        <v>-2204</v>
      </c>
      <c r="J918" s="238">
        <v>2</v>
      </c>
      <c r="K918" s="238" t="s">
        <v>1358</v>
      </c>
      <c r="L918" s="238">
        <v>2</v>
      </c>
    </row>
    <row r="919" spans="1:12">
      <c r="A919" s="237">
        <v>918</v>
      </c>
      <c r="B919" s="237" t="s">
        <v>743</v>
      </c>
      <c r="C919" s="237" t="s">
        <v>3723</v>
      </c>
      <c r="D919" s="238">
        <v>1749</v>
      </c>
      <c r="E919" s="238">
        <v>0</v>
      </c>
      <c r="F919" s="238">
        <v>2</v>
      </c>
      <c r="G919" s="238">
        <v>0</v>
      </c>
      <c r="H919" s="238">
        <v>3498</v>
      </c>
      <c r="I919" s="238">
        <v>-3498</v>
      </c>
      <c r="J919" s="238">
        <v>2</v>
      </c>
      <c r="K919" s="238" t="s">
        <v>1358</v>
      </c>
      <c r="L919" s="238">
        <v>2</v>
      </c>
    </row>
    <row r="920" spans="1:12">
      <c r="A920" s="237">
        <v>919</v>
      </c>
      <c r="B920" s="237" t="s">
        <v>3745</v>
      </c>
      <c r="C920" s="237" t="s">
        <v>3880</v>
      </c>
      <c r="D920" s="238">
        <v>751</v>
      </c>
      <c r="E920" s="238">
        <v>0</v>
      </c>
      <c r="F920" s="238">
        <v>7</v>
      </c>
      <c r="G920" s="238">
        <v>0</v>
      </c>
      <c r="H920" s="238">
        <v>5257</v>
      </c>
      <c r="I920" s="238">
        <v>-5257</v>
      </c>
      <c r="J920" s="238">
        <v>2</v>
      </c>
      <c r="K920" s="238" t="s">
        <v>1358</v>
      </c>
      <c r="L920" s="238">
        <v>7</v>
      </c>
    </row>
    <row r="921" spans="1:12">
      <c r="A921" s="237">
        <v>920</v>
      </c>
      <c r="B921" s="237" t="s">
        <v>3736</v>
      </c>
      <c r="C921" s="237" t="s">
        <v>3881</v>
      </c>
      <c r="D921" s="238">
        <v>304</v>
      </c>
      <c r="E921" s="238">
        <v>0</v>
      </c>
      <c r="F921" s="238">
        <v>23</v>
      </c>
      <c r="G921" s="238">
        <v>0</v>
      </c>
      <c r="H921" s="238">
        <v>6992</v>
      </c>
      <c r="I921" s="238">
        <v>-6992</v>
      </c>
      <c r="J921" s="238">
        <v>6</v>
      </c>
      <c r="K921" s="238" t="s">
        <v>1358</v>
      </c>
      <c r="L921" s="238">
        <v>23</v>
      </c>
    </row>
    <row r="922" spans="1:12">
      <c r="A922" s="237">
        <v>921</v>
      </c>
      <c r="B922" s="237" t="s">
        <v>875</v>
      </c>
      <c r="C922" s="237" t="s">
        <v>3317</v>
      </c>
      <c r="D922" s="238">
        <v>128</v>
      </c>
      <c r="E922" s="238">
        <v>0</v>
      </c>
      <c r="F922" s="238">
        <v>1</v>
      </c>
      <c r="G922" s="238">
        <v>0</v>
      </c>
      <c r="H922" s="238">
        <v>128</v>
      </c>
      <c r="I922" s="238">
        <v>-128</v>
      </c>
      <c r="J922" s="238">
        <v>1</v>
      </c>
      <c r="K922" s="238" t="s">
        <v>1358</v>
      </c>
      <c r="L922" s="238">
        <v>1</v>
      </c>
    </row>
    <row r="923" spans="1:12">
      <c r="A923" s="237">
        <v>922</v>
      </c>
      <c r="B923" s="237" t="s">
        <v>2802</v>
      </c>
      <c r="C923" s="237" t="s">
        <v>3112</v>
      </c>
      <c r="D923" s="238">
        <v>265</v>
      </c>
      <c r="E923" s="238">
        <v>0</v>
      </c>
      <c r="F923" s="238">
        <v>2</v>
      </c>
      <c r="G923" s="238">
        <v>0</v>
      </c>
      <c r="H923" s="238">
        <v>530</v>
      </c>
      <c r="I923" s="238">
        <v>-530</v>
      </c>
      <c r="J923" s="238">
        <v>2</v>
      </c>
      <c r="K923" s="238" t="s">
        <v>1358</v>
      </c>
      <c r="L923" s="238">
        <v>2</v>
      </c>
    </row>
    <row r="924" spans="1:12">
      <c r="A924" s="237">
        <v>923</v>
      </c>
      <c r="B924" s="237" t="s">
        <v>948</v>
      </c>
      <c r="C924" s="237" t="s">
        <v>3244</v>
      </c>
      <c r="D924" s="238">
        <v>192</v>
      </c>
      <c r="E924" s="238">
        <v>0</v>
      </c>
      <c r="F924" s="238">
        <v>60</v>
      </c>
      <c r="G924" s="238">
        <v>0</v>
      </c>
      <c r="H924" s="238">
        <v>11520</v>
      </c>
      <c r="I924" s="238">
        <v>-11520</v>
      </c>
      <c r="J924" s="238">
        <v>1</v>
      </c>
      <c r="K924" s="238" t="s">
        <v>1358</v>
      </c>
      <c r="L924" s="238">
        <v>60</v>
      </c>
    </row>
    <row r="925" spans="1:12">
      <c r="A925" s="237">
        <v>924</v>
      </c>
      <c r="B925" s="237" t="s">
        <v>949</v>
      </c>
      <c r="C925" s="237" t="s">
        <v>3244</v>
      </c>
      <c r="D925" s="238">
        <v>192</v>
      </c>
      <c r="E925" s="238">
        <v>0</v>
      </c>
      <c r="F925" s="238">
        <v>60</v>
      </c>
      <c r="G925" s="238">
        <v>0</v>
      </c>
      <c r="H925" s="238">
        <v>11520</v>
      </c>
      <c r="I925" s="238">
        <v>-11520</v>
      </c>
      <c r="J925" s="238">
        <v>1</v>
      </c>
      <c r="K925" s="238" t="s">
        <v>1358</v>
      </c>
      <c r="L925" s="238">
        <v>60</v>
      </c>
    </row>
    <row r="926" spans="1:12">
      <c r="A926" s="237">
        <v>925</v>
      </c>
      <c r="B926" s="237" t="s">
        <v>3754</v>
      </c>
      <c r="C926" s="237" t="s">
        <v>3882</v>
      </c>
      <c r="D926" s="238">
        <v>260</v>
      </c>
      <c r="E926" s="238">
        <v>0</v>
      </c>
      <c r="F926" s="238">
        <v>60</v>
      </c>
      <c r="G926" s="238">
        <v>0</v>
      </c>
      <c r="H926" s="238">
        <v>15600</v>
      </c>
      <c r="I926" s="238">
        <v>-15600</v>
      </c>
      <c r="J926" s="238">
        <v>1</v>
      </c>
      <c r="K926" s="238" t="s">
        <v>1358</v>
      </c>
      <c r="L926" s="238">
        <v>60</v>
      </c>
    </row>
    <row r="927" spans="1:12">
      <c r="A927" s="237">
        <v>926</v>
      </c>
      <c r="B927" s="237" t="s">
        <v>3755</v>
      </c>
      <c r="C927" s="237" t="s">
        <v>3883</v>
      </c>
      <c r="D927" s="238">
        <v>376</v>
      </c>
      <c r="E927" s="238">
        <v>0</v>
      </c>
      <c r="F927" s="238">
        <v>30</v>
      </c>
      <c r="G927" s="238">
        <v>0</v>
      </c>
      <c r="H927" s="238">
        <v>11280</v>
      </c>
      <c r="I927" s="238">
        <v>-11280</v>
      </c>
      <c r="J927" s="238">
        <v>1</v>
      </c>
      <c r="K927" s="238" t="s">
        <v>1358</v>
      </c>
      <c r="L927" s="238">
        <v>30</v>
      </c>
    </row>
    <row r="928" spans="1:12">
      <c r="A928" s="237">
        <v>927</v>
      </c>
      <c r="B928" s="237" t="s">
        <v>3757</v>
      </c>
      <c r="C928" s="237" t="s">
        <v>3884</v>
      </c>
      <c r="D928" s="238">
        <v>407</v>
      </c>
      <c r="E928" s="238">
        <v>0</v>
      </c>
      <c r="F928" s="238">
        <v>30</v>
      </c>
      <c r="G928" s="238">
        <v>0</v>
      </c>
      <c r="H928" s="238">
        <v>12210</v>
      </c>
      <c r="I928" s="238">
        <v>-12210</v>
      </c>
      <c r="J928" s="238">
        <v>1</v>
      </c>
      <c r="K928" s="238" t="s">
        <v>1358</v>
      </c>
      <c r="L928" s="238">
        <v>30</v>
      </c>
    </row>
    <row r="929" spans="1:12">
      <c r="A929" s="237">
        <v>928</v>
      </c>
      <c r="B929" s="237" t="s">
        <v>3759</v>
      </c>
      <c r="C929" s="237" t="s">
        <v>3885</v>
      </c>
      <c r="D929" s="238">
        <v>407</v>
      </c>
      <c r="E929" s="238">
        <v>0</v>
      </c>
      <c r="F929" s="238">
        <v>30</v>
      </c>
      <c r="G929" s="238">
        <v>0</v>
      </c>
      <c r="H929" s="238">
        <v>12210</v>
      </c>
      <c r="I929" s="238">
        <v>-12210</v>
      </c>
      <c r="J929" s="238">
        <v>1</v>
      </c>
      <c r="K929" s="238" t="s">
        <v>1358</v>
      </c>
      <c r="L929" s="238">
        <v>30</v>
      </c>
    </row>
    <row r="930" spans="1:12">
      <c r="A930" s="237">
        <v>929</v>
      </c>
      <c r="B930" s="237" t="s">
        <v>2803</v>
      </c>
      <c r="C930" s="237" t="s">
        <v>3728</v>
      </c>
      <c r="D930" s="238">
        <v>110</v>
      </c>
      <c r="E930" s="238">
        <v>0</v>
      </c>
      <c r="F930" s="238">
        <v>11</v>
      </c>
      <c r="G930" s="238">
        <v>0</v>
      </c>
      <c r="H930" s="238">
        <v>1210</v>
      </c>
      <c r="I930" s="238">
        <v>-1210</v>
      </c>
      <c r="J930" s="238">
        <v>2</v>
      </c>
      <c r="K930" s="238" t="s">
        <v>1358</v>
      </c>
      <c r="L930" s="238">
        <v>11</v>
      </c>
    </row>
    <row r="931" spans="1:12">
      <c r="A931" s="237">
        <v>930</v>
      </c>
      <c r="B931" s="237" t="s">
        <v>2944</v>
      </c>
      <c r="C931" s="237" t="s">
        <v>3729</v>
      </c>
      <c r="D931" s="238">
        <v>0</v>
      </c>
      <c r="E931" s="238">
        <v>0</v>
      </c>
      <c r="F931" s="238">
        <v>119</v>
      </c>
      <c r="G931" s="238">
        <v>0</v>
      </c>
      <c r="H931" s="238">
        <v>0</v>
      </c>
      <c r="I931" s="238">
        <v>0</v>
      </c>
      <c r="J931" s="238">
        <v>5</v>
      </c>
      <c r="K931" s="238" t="s">
        <v>1358</v>
      </c>
      <c r="L931" s="238">
        <v>119</v>
      </c>
    </row>
    <row r="932" spans="1:12">
      <c r="A932" s="237">
        <v>931</v>
      </c>
      <c r="B932" s="237" t="s">
        <v>597</v>
      </c>
      <c r="C932" s="237" t="s">
        <v>3730</v>
      </c>
      <c r="D932" s="238">
        <v>127</v>
      </c>
      <c r="E932" s="238">
        <v>0</v>
      </c>
      <c r="F932" s="238">
        <v>80</v>
      </c>
      <c r="G932" s="238">
        <v>0</v>
      </c>
      <c r="H932" s="238">
        <v>10160</v>
      </c>
      <c r="I932" s="238">
        <v>-10160</v>
      </c>
      <c r="J932" s="238">
        <v>3</v>
      </c>
      <c r="K932" s="238" t="s">
        <v>1358</v>
      </c>
      <c r="L932" s="238">
        <v>80</v>
      </c>
    </row>
    <row r="933" spans="1:12">
      <c r="A933" s="237">
        <v>932</v>
      </c>
      <c r="B933" s="237" t="s">
        <v>599</v>
      </c>
      <c r="C933" s="237" t="s">
        <v>3731</v>
      </c>
      <c r="D933" s="238">
        <v>127</v>
      </c>
      <c r="E933" s="238">
        <v>0</v>
      </c>
      <c r="F933" s="238">
        <v>60</v>
      </c>
      <c r="G933" s="238">
        <v>0</v>
      </c>
      <c r="H933" s="238">
        <v>7620</v>
      </c>
      <c r="I933" s="238">
        <v>-7620</v>
      </c>
      <c r="J933" s="238">
        <v>2</v>
      </c>
      <c r="K933" s="238" t="s">
        <v>1358</v>
      </c>
      <c r="L933" s="238">
        <v>60</v>
      </c>
    </row>
    <row r="934" spans="1:12">
      <c r="A934" s="237">
        <v>933</v>
      </c>
      <c r="B934" s="237" t="s">
        <v>3886</v>
      </c>
      <c r="C934" s="237" t="s">
        <v>3887</v>
      </c>
      <c r="D934" s="238">
        <v>109</v>
      </c>
      <c r="E934" s="238">
        <v>0</v>
      </c>
      <c r="F934" s="238">
        <v>10</v>
      </c>
      <c r="G934" s="238">
        <v>0</v>
      </c>
      <c r="H934" s="238">
        <v>1090</v>
      </c>
      <c r="I934" s="238">
        <v>-1090</v>
      </c>
      <c r="J934" s="238">
        <v>1</v>
      </c>
      <c r="K934" s="238" t="s">
        <v>1358</v>
      </c>
      <c r="L934" s="238">
        <v>10</v>
      </c>
    </row>
    <row r="935" spans="1:12">
      <c r="A935" s="237">
        <v>934</v>
      </c>
      <c r="B935" s="237" t="s">
        <v>2951</v>
      </c>
      <c r="C935" s="237" t="s">
        <v>3733</v>
      </c>
      <c r="D935" s="238">
        <v>0</v>
      </c>
      <c r="E935" s="238">
        <v>0</v>
      </c>
      <c r="F935" s="238">
        <v>27</v>
      </c>
      <c r="G935" s="238">
        <v>0</v>
      </c>
      <c r="H935" s="238">
        <v>0</v>
      </c>
      <c r="I935" s="238">
        <v>0</v>
      </c>
      <c r="J935" s="238">
        <v>10</v>
      </c>
      <c r="K935" s="238" t="s">
        <v>1358</v>
      </c>
      <c r="L935" s="238">
        <v>27</v>
      </c>
    </row>
  </sheetData>
  <autoFilter ref="A1:L935" xr:uid="{00000000-0009-0000-0000-000040000000}"/>
  <phoneticPr fontId="14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L865"/>
  <sheetViews>
    <sheetView workbookViewId="0">
      <pane ySplit="1" topLeftCell="A2" activePane="bottomLeft" state="frozen"/>
      <selection pane="bottomLeft" activeCell="B272" sqref="B272"/>
    </sheetView>
  </sheetViews>
  <sheetFormatPr defaultColWidth="9" defaultRowHeight="18.75"/>
  <cols>
    <col min="1" max="1" width="12.75" style="218" customWidth="1"/>
    <col min="2" max="2" width="12.75" style="219" customWidth="1"/>
    <col min="3" max="5" width="12.75" style="218" customWidth="1"/>
    <col min="6" max="6" width="12.75" style="220" customWidth="1"/>
    <col min="7" max="9" width="12.75" style="221" customWidth="1"/>
    <col min="10" max="12" width="12.75" style="218" customWidth="1"/>
    <col min="13" max="16384" width="9" style="218"/>
  </cols>
  <sheetData>
    <row r="1" spans="1:12">
      <c r="A1" s="218" t="s">
        <v>3004</v>
      </c>
      <c r="B1" s="219" t="s">
        <v>3005</v>
      </c>
      <c r="C1" s="218" t="s">
        <v>3006</v>
      </c>
      <c r="D1" s="218" t="s">
        <v>3007</v>
      </c>
      <c r="E1" s="218" t="s">
        <v>3008</v>
      </c>
      <c r="F1" s="220" t="s">
        <v>3009</v>
      </c>
      <c r="G1" s="221" t="s">
        <v>3010</v>
      </c>
      <c r="H1" s="221" t="s">
        <v>3011</v>
      </c>
      <c r="I1" s="221" t="s">
        <v>3012</v>
      </c>
      <c r="J1" s="218" t="s">
        <v>3013</v>
      </c>
      <c r="K1" s="218" t="s">
        <v>3014</v>
      </c>
      <c r="L1" s="218" t="s">
        <v>3015</v>
      </c>
    </row>
    <row r="2" spans="1:12">
      <c r="A2" s="218">
        <v>1</v>
      </c>
      <c r="B2" s="219" t="s">
        <v>735</v>
      </c>
      <c r="C2" s="218" t="s">
        <v>3016</v>
      </c>
      <c r="D2" s="218">
        <v>790</v>
      </c>
      <c r="E2" s="218">
        <v>1119.5555999999999</v>
      </c>
      <c r="F2" s="220">
        <v>18900</v>
      </c>
      <c r="G2" s="221">
        <v>21159600</v>
      </c>
      <c r="H2" s="221">
        <v>14931000</v>
      </c>
      <c r="I2" s="221">
        <v>6228600</v>
      </c>
      <c r="J2" s="218">
        <v>33</v>
      </c>
      <c r="K2" s="218" t="s">
        <v>1358</v>
      </c>
      <c r="L2" s="218">
        <v>18900</v>
      </c>
    </row>
    <row r="3" spans="1:12">
      <c r="A3" s="218">
        <v>2</v>
      </c>
      <c r="B3" s="219" t="s">
        <v>313</v>
      </c>
      <c r="C3" s="218" t="s">
        <v>3017</v>
      </c>
      <c r="D3" s="218">
        <v>469</v>
      </c>
      <c r="E3" s="218">
        <v>776.96659999999997</v>
      </c>
      <c r="F3" s="220">
        <v>19173</v>
      </c>
      <c r="G3" s="221">
        <v>14896781</v>
      </c>
      <c r="H3" s="221">
        <v>8992137</v>
      </c>
      <c r="I3" s="221">
        <v>5904644</v>
      </c>
      <c r="J3" s="218">
        <v>333</v>
      </c>
      <c r="K3" s="218" t="s">
        <v>1358</v>
      </c>
      <c r="L3" s="218">
        <v>19173</v>
      </c>
    </row>
    <row r="4" spans="1:12">
      <c r="A4" s="218">
        <v>3</v>
      </c>
      <c r="B4" s="219" t="s">
        <v>576</v>
      </c>
      <c r="C4" s="218" t="s">
        <v>3018</v>
      </c>
      <c r="D4" s="218">
        <v>795</v>
      </c>
      <c r="E4" s="218">
        <v>1151.1501000000001</v>
      </c>
      <c r="F4" s="220">
        <v>11946</v>
      </c>
      <c r="G4" s="221">
        <v>13751639</v>
      </c>
      <c r="H4" s="221">
        <v>9497070</v>
      </c>
      <c r="I4" s="221">
        <v>4254569</v>
      </c>
      <c r="J4" s="218">
        <v>108</v>
      </c>
      <c r="K4" s="218" t="s">
        <v>1358</v>
      </c>
      <c r="L4" s="218">
        <v>11946</v>
      </c>
    </row>
    <row r="5" spans="1:12">
      <c r="A5" s="218">
        <v>4</v>
      </c>
      <c r="B5" s="219" t="s">
        <v>1280</v>
      </c>
      <c r="C5" s="218" t="s">
        <v>3019</v>
      </c>
      <c r="D5" s="218">
        <v>513</v>
      </c>
      <c r="E5" s="218">
        <v>1138.9383</v>
      </c>
      <c r="F5" s="220">
        <v>7931</v>
      </c>
      <c r="G5" s="221">
        <v>9032920</v>
      </c>
      <c r="H5" s="221">
        <v>4068603</v>
      </c>
      <c r="I5" s="221">
        <v>4964317</v>
      </c>
      <c r="J5" s="218">
        <v>378</v>
      </c>
      <c r="K5" s="218" t="s">
        <v>1358</v>
      </c>
      <c r="L5" s="218">
        <v>7931</v>
      </c>
    </row>
    <row r="6" spans="1:12">
      <c r="A6" s="218">
        <v>5</v>
      </c>
      <c r="B6" s="219">
        <v>414210122</v>
      </c>
      <c r="C6" s="218" t="s">
        <v>3020</v>
      </c>
      <c r="D6" s="218">
        <v>411</v>
      </c>
      <c r="E6" s="218">
        <v>943</v>
      </c>
      <c r="F6" s="220">
        <v>9104</v>
      </c>
      <c r="G6" s="221">
        <v>8585072</v>
      </c>
      <c r="H6" s="221">
        <v>3741744</v>
      </c>
      <c r="I6" s="221">
        <v>4843328</v>
      </c>
      <c r="J6" s="218">
        <v>53</v>
      </c>
      <c r="K6" s="218" t="s">
        <v>1358</v>
      </c>
      <c r="L6" s="218">
        <v>9104</v>
      </c>
    </row>
    <row r="7" spans="1:12">
      <c r="A7" s="218">
        <v>6</v>
      </c>
      <c r="B7" s="219" t="s">
        <v>662</v>
      </c>
      <c r="C7" s="218" t="s">
        <v>3021</v>
      </c>
      <c r="D7" s="218">
        <v>868</v>
      </c>
      <c r="E7" s="218">
        <v>2048.2691</v>
      </c>
      <c r="F7" s="220">
        <v>4159</v>
      </c>
      <c r="G7" s="221">
        <v>8518751</v>
      </c>
      <c r="H7" s="221">
        <v>3610012</v>
      </c>
      <c r="I7" s="221">
        <v>4908739</v>
      </c>
      <c r="J7" s="218">
        <v>64</v>
      </c>
      <c r="K7" s="218" t="s">
        <v>1358</v>
      </c>
      <c r="L7" s="218">
        <v>4159</v>
      </c>
    </row>
    <row r="8" spans="1:12">
      <c r="A8" s="218">
        <v>7</v>
      </c>
      <c r="B8" s="219" t="s">
        <v>833</v>
      </c>
      <c r="C8" s="218" t="s">
        <v>3022</v>
      </c>
      <c r="D8" s="218">
        <v>245</v>
      </c>
      <c r="E8" s="218">
        <v>331.87720000000002</v>
      </c>
      <c r="F8" s="220">
        <v>23615</v>
      </c>
      <c r="G8" s="221">
        <v>7837280</v>
      </c>
      <c r="H8" s="221">
        <v>5785675</v>
      </c>
      <c r="I8" s="221">
        <v>2051605</v>
      </c>
      <c r="J8" s="218">
        <v>123</v>
      </c>
      <c r="K8" s="218" t="s">
        <v>1358</v>
      </c>
      <c r="L8" s="218">
        <v>23615</v>
      </c>
    </row>
    <row r="9" spans="1:12">
      <c r="A9" s="218">
        <v>8</v>
      </c>
      <c r="B9" s="219" t="s">
        <v>432</v>
      </c>
      <c r="C9" s="218" t="s">
        <v>3023</v>
      </c>
      <c r="D9" s="218">
        <v>650</v>
      </c>
      <c r="E9" s="218">
        <v>790.65830000000005</v>
      </c>
      <c r="F9" s="220">
        <v>9163</v>
      </c>
      <c r="G9" s="221">
        <v>7244802</v>
      </c>
      <c r="H9" s="221">
        <v>5955950</v>
      </c>
      <c r="I9" s="221">
        <v>1288852</v>
      </c>
      <c r="J9" s="218">
        <v>125</v>
      </c>
      <c r="K9" s="218" t="s">
        <v>1358</v>
      </c>
      <c r="L9" s="218">
        <v>9163</v>
      </c>
    </row>
    <row r="10" spans="1:12">
      <c r="A10" s="218">
        <v>9</v>
      </c>
      <c r="B10" s="219" t="s">
        <v>2884</v>
      </c>
      <c r="C10" s="218" t="s">
        <v>3024</v>
      </c>
      <c r="D10" s="218">
        <v>569</v>
      </c>
      <c r="E10" s="218">
        <v>1266.6963000000001</v>
      </c>
      <c r="F10" s="220">
        <v>5633</v>
      </c>
      <c r="G10" s="221">
        <v>7135300</v>
      </c>
      <c r="H10" s="221">
        <v>3205177</v>
      </c>
      <c r="I10" s="221">
        <v>3930123</v>
      </c>
      <c r="J10" s="218">
        <v>18</v>
      </c>
      <c r="K10" s="218" t="s">
        <v>1358</v>
      </c>
      <c r="L10" s="218">
        <v>5633</v>
      </c>
    </row>
    <row r="11" spans="1:12">
      <c r="A11" s="218">
        <v>10</v>
      </c>
      <c r="B11" s="219" t="s">
        <v>73</v>
      </c>
      <c r="C11" s="218" t="s">
        <v>3025</v>
      </c>
      <c r="D11" s="218">
        <v>675</v>
      </c>
      <c r="E11" s="218">
        <v>1324.9717000000001</v>
      </c>
      <c r="F11" s="220">
        <v>5132</v>
      </c>
      <c r="G11" s="221">
        <v>6799755</v>
      </c>
      <c r="H11" s="221">
        <v>3464100</v>
      </c>
      <c r="I11" s="221">
        <v>3335655</v>
      </c>
      <c r="J11" s="218">
        <v>423</v>
      </c>
      <c r="K11" s="218" t="s">
        <v>1358</v>
      </c>
      <c r="L11" s="218">
        <v>5132</v>
      </c>
    </row>
    <row r="12" spans="1:12">
      <c r="A12" s="218">
        <v>11</v>
      </c>
      <c r="B12" s="219" t="s">
        <v>674</v>
      </c>
      <c r="C12" s="218" t="s">
        <v>3026</v>
      </c>
      <c r="D12" s="218">
        <v>265</v>
      </c>
      <c r="E12" s="218">
        <v>370.12130000000002</v>
      </c>
      <c r="F12" s="220">
        <v>18093</v>
      </c>
      <c r="G12" s="221">
        <v>6696604</v>
      </c>
      <c r="H12" s="221">
        <v>4794645</v>
      </c>
      <c r="I12" s="221">
        <v>1901959</v>
      </c>
      <c r="J12" s="218">
        <v>37</v>
      </c>
      <c r="K12" s="218" t="s">
        <v>1358</v>
      </c>
      <c r="L12" s="218">
        <v>18093</v>
      </c>
    </row>
    <row r="13" spans="1:12">
      <c r="A13" s="218">
        <v>12</v>
      </c>
      <c r="B13" s="219" t="s">
        <v>660</v>
      </c>
      <c r="C13" s="218" t="s">
        <v>3027</v>
      </c>
      <c r="D13" s="218">
        <v>1511</v>
      </c>
      <c r="E13" s="218">
        <v>3407.1242999999999</v>
      </c>
      <c r="F13" s="220">
        <v>1850</v>
      </c>
      <c r="G13" s="221">
        <v>6303180</v>
      </c>
      <c r="H13" s="221">
        <v>2795350</v>
      </c>
      <c r="I13" s="221">
        <v>3507830</v>
      </c>
      <c r="J13" s="218">
        <v>181</v>
      </c>
      <c r="K13" s="218" t="s">
        <v>1358</v>
      </c>
      <c r="L13" s="218">
        <v>1850</v>
      </c>
    </row>
    <row r="14" spans="1:12">
      <c r="A14" s="218">
        <v>13</v>
      </c>
      <c r="B14" s="219" t="s">
        <v>684</v>
      </c>
      <c r="C14" s="218" t="s">
        <v>3028</v>
      </c>
      <c r="D14" s="218">
        <v>838</v>
      </c>
      <c r="E14" s="218">
        <v>1717.5776000000001</v>
      </c>
      <c r="F14" s="220">
        <v>3291</v>
      </c>
      <c r="G14" s="221">
        <v>5652548</v>
      </c>
      <c r="H14" s="221">
        <v>2757858</v>
      </c>
      <c r="I14" s="221">
        <v>2894690</v>
      </c>
      <c r="J14" s="218">
        <v>177</v>
      </c>
      <c r="K14" s="218" t="s">
        <v>1358</v>
      </c>
      <c r="L14" s="218">
        <v>3291</v>
      </c>
    </row>
    <row r="15" spans="1:12">
      <c r="A15" s="218">
        <v>14</v>
      </c>
      <c r="B15" s="219" t="s">
        <v>575</v>
      </c>
      <c r="C15" s="218" t="s">
        <v>3029</v>
      </c>
      <c r="D15" s="218">
        <v>501</v>
      </c>
      <c r="E15" s="218">
        <v>831.36019999999996</v>
      </c>
      <c r="F15" s="220">
        <v>6655</v>
      </c>
      <c r="G15" s="221">
        <v>5532702</v>
      </c>
      <c r="H15" s="221">
        <v>3334155</v>
      </c>
      <c r="I15" s="221">
        <v>2198547</v>
      </c>
      <c r="J15" s="218">
        <v>91</v>
      </c>
      <c r="K15" s="218" t="s">
        <v>1358</v>
      </c>
      <c r="L15" s="218">
        <v>6655</v>
      </c>
    </row>
    <row r="16" spans="1:12">
      <c r="A16" s="218">
        <v>15</v>
      </c>
      <c r="B16" s="219" t="s">
        <v>698</v>
      </c>
      <c r="C16" s="218" t="s">
        <v>3030</v>
      </c>
      <c r="D16" s="218">
        <v>439</v>
      </c>
      <c r="E16" s="218">
        <v>712.9289</v>
      </c>
      <c r="F16" s="220">
        <v>7737</v>
      </c>
      <c r="G16" s="221">
        <v>5515931</v>
      </c>
      <c r="H16" s="221">
        <v>3396543</v>
      </c>
      <c r="I16" s="221">
        <v>2119388</v>
      </c>
      <c r="J16" s="218">
        <v>210</v>
      </c>
      <c r="K16" s="218" t="s">
        <v>1358</v>
      </c>
      <c r="L16" s="218">
        <v>7737</v>
      </c>
    </row>
    <row r="17" spans="1:12">
      <c r="A17" s="218">
        <v>16</v>
      </c>
      <c r="B17" s="219" t="s">
        <v>2990</v>
      </c>
      <c r="C17" s="218" t="s">
        <v>3031</v>
      </c>
      <c r="D17" s="218">
        <v>661</v>
      </c>
      <c r="E17" s="218">
        <v>1000</v>
      </c>
      <c r="F17" s="220">
        <v>5400</v>
      </c>
      <c r="G17" s="221">
        <v>5400000</v>
      </c>
      <c r="H17" s="221">
        <v>3569400</v>
      </c>
      <c r="I17" s="221">
        <v>1830600</v>
      </c>
      <c r="J17" s="218">
        <v>25</v>
      </c>
      <c r="K17" s="218" t="s">
        <v>1358</v>
      </c>
      <c r="L17" s="218">
        <v>5400</v>
      </c>
    </row>
    <row r="18" spans="1:12">
      <c r="A18" s="218">
        <v>17</v>
      </c>
      <c r="B18" s="219" t="s">
        <v>2998</v>
      </c>
      <c r="C18" s="218" t="s">
        <v>3032</v>
      </c>
      <c r="D18" s="218">
        <v>1569</v>
      </c>
      <c r="E18" s="218">
        <v>2120</v>
      </c>
      <c r="F18" s="220">
        <v>2540</v>
      </c>
      <c r="G18" s="221">
        <v>5384800</v>
      </c>
      <c r="H18" s="221">
        <v>3985260</v>
      </c>
      <c r="I18" s="221">
        <v>1399540</v>
      </c>
      <c r="J18" s="218">
        <v>22</v>
      </c>
      <c r="K18" s="218" t="s">
        <v>1358</v>
      </c>
      <c r="L18" s="218">
        <v>2540</v>
      </c>
    </row>
    <row r="19" spans="1:12">
      <c r="A19" s="218">
        <v>18</v>
      </c>
      <c r="B19" s="219" t="s">
        <v>968</v>
      </c>
      <c r="C19" s="218" t="s">
        <v>3033</v>
      </c>
      <c r="D19" s="218">
        <v>563</v>
      </c>
      <c r="E19" s="218">
        <v>1015.1144</v>
      </c>
      <c r="F19" s="220">
        <v>5182</v>
      </c>
      <c r="G19" s="221">
        <v>5260323</v>
      </c>
      <c r="H19" s="221">
        <v>2917466</v>
      </c>
      <c r="I19" s="221">
        <v>2342857</v>
      </c>
      <c r="J19" s="218">
        <v>232</v>
      </c>
      <c r="K19" s="218" t="s">
        <v>1358</v>
      </c>
      <c r="L19" s="218">
        <v>5182</v>
      </c>
    </row>
    <row r="20" spans="1:12">
      <c r="A20" s="218">
        <v>19</v>
      </c>
      <c r="B20" s="219" t="s">
        <v>1033</v>
      </c>
      <c r="C20" s="218" t="s">
        <v>3034</v>
      </c>
      <c r="D20" s="218">
        <v>2191</v>
      </c>
      <c r="E20" s="218">
        <v>3820.4259000000002</v>
      </c>
      <c r="F20" s="220">
        <v>1376</v>
      </c>
      <c r="G20" s="221">
        <v>5256906</v>
      </c>
      <c r="H20" s="221">
        <v>3014816</v>
      </c>
      <c r="I20" s="221">
        <v>2242090</v>
      </c>
      <c r="J20" s="218">
        <v>31</v>
      </c>
      <c r="K20" s="218" t="s">
        <v>1358</v>
      </c>
      <c r="L20" s="218">
        <v>1376</v>
      </c>
    </row>
    <row r="21" spans="1:12">
      <c r="A21" s="218">
        <v>20</v>
      </c>
      <c r="B21" s="219" t="s">
        <v>396</v>
      </c>
      <c r="C21" s="218" t="s">
        <v>3035</v>
      </c>
      <c r="D21" s="218">
        <v>448</v>
      </c>
      <c r="E21" s="218">
        <v>639.51819999999998</v>
      </c>
      <c r="F21" s="220">
        <v>7434</v>
      </c>
      <c r="G21" s="221">
        <v>4754178</v>
      </c>
      <c r="H21" s="221">
        <v>3330432</v>
      </c>
      <c r="I21" s="221">
        <v>1423746</v>
      </c>
      <c r="J21" s="218">
        <v>111</v>
      </c>
      <c r="K21" s="218" t="s">
        <v>1358</v>
      </c>
      <c r="L21" s="218">
        <v>7434</v>
      </c>
    </row>
    <row r="22" spans="1:12">
      <c r="A22" s="218">
        <v>21</v>
      </c>
      <c r="B22" s="219" t="s">
        <v>379</v>
      </c>
      <c r="C22" s="218" t="s">
        <v>3036</v>
      </c>
      <c r="D22" s="218">
        <v>452</v>
      </c>
      <c r="E22" s="218">
        <v>946.12860000000001</v>
      </c>
      <c r="F22" s="220">
        <v>4900</v>
      </c>
      <c r="G22" s="221">
        <v>4636030</v>
      </c>
      <c r="H22" s="221">
        <v>2214800</v>
      </c>
      <c r="I22" s="221">
        <v>2421230</v>
      </c>
      <c r="J22" s="218">
        <v>27</v>
      </c>
      <c r="K22" s="218" t="s">
        <v>1358</v>
      </c>
      <c r="L22" s="218">
        <v>4900</v>
      </c>
    </row>
    <row r="23" spans="1:12">
      <c r="A23" s="218">
        <v>22</v>
      </c>
      <c r="B23" s="219" t="s">
        <v>317</v>
      </c>
      <c r="C23" s="218" t="s">
        <v>3037</v>
      </c>
      <c r="D23" s="218">
        <v>312</v>
      </c>
      <c r="E23" s="218">
        <v>744.97209999999995</v>
      </c>
      <c r="F23" s="220">
        <v>6205</v>
      </c>
      <c r="G23" s="221">
        <v>4622552</v>
      </c>
      <c r="H23" s="221">
        <v>1935960</v>
      </c>
      <c r="I23" s="221">
        <v>2686592</v>
      </c>
      <c r="J23" s="218">
        <v>282</v>
      </c>
      <c r="K23" s="218" t="s">
        <v>1358</v>
      </c>
      <c r="L23" s="218">
        <v>6205</v>
      </c>
    </row>
    <row r="24" spans="1:12">
      <c r="A24" s="218">
        <v>23</v>
      </c>
      <c r="B24" s="219" t="s">
        <v>663</v>
      </c>
      <c r="C24" s="218" t="s">
        <v>3038</v>
      </c>
      <c r="D24" s="218">
        <v>252</v>
      </c>
      <c r="E24" s="218">
        <v>481.64929999999998</v>
      </c>
      <c r="F24" s="220">
        <v>9465</v>
      </c>
      <c r="G24" s="221">
        <v>4558811</v>
      </c>
      <c r="H24" s="221">
        <v>2385180</v>
      </c>
      <c r="I24" s="221">
        <v>2173631</v>
      </c>
      <c r="J24" s="218">
        <v>184</v>
      </c>
      <c r="K24" s="218" t="s">
        <v>1358</v>
      </c>
      <c r="L24" s="218">
        <v>9465</v>
      </c>
    </row>
    <row r="25" spans="1:12">
      <c r="A25" s="218">
        <v>24</v>
      </c>
      <c r="B25" s="219" t="s">
        <v>661</v>
      </c>
      <c r="C25" s="218" t="s">
        <v>3039</v>
      </c>
      <c r="D25" s="218">
        <v>211</v>
      </c>
      <c r="E25" s="218">
        <v>482.1524</v>
      </c>
      <c r="F25" s="220">
        <v>9266</v>
      </c>
      <c r="G25" s="221">
        <v>4467624</v>
      </c>
      <c r="H25" s="221">
        <v>1955126</v>
      </c>
      <c r="I25" s="221">
        <v>2512498</v>
      </c>
      <c r="J25" s="218">
        <v>133</v>
      </c>
      <c r="K25" s="218" t="s">
        <v>1358</v>
      </c>
      <c r="L25" s="218">
        <v>9266</v>
      </c>
    </row>
    <row r="26" spans="1:12">
      <c r="A26" s="218">
        <v>25</v>
      </c>
      <c r="B26" s="219" t="s">
        <v>77</v>
      </c>
      <c r="C26" s="218" t="s">
        <v>3040</v>
      </c>
      <c r="D26" s="218">
        <v>831</v>
      </c>
      <c r="E26" s="218">
        <v>1592.3259</v>
      </c>
      <c r="F26" s="220">
        <v>2737</v>
      </c>
      <c r="G26" s="221">
        <v>4358196</v>
      </c>
      <c r="H26" s="221">
        <v>2274447</v>
      </c>
      <c r="I26" s="221">
        <v>2083749</v>
      </c>
      <c r="J26" s="218">
        <v>223</v>
      </c>
      <c r="K26" s="218" t="s">
        <v>1358</v>
      </c>
      <c r="L26" s="218">
        <v>2737</v>
      </c>
    </row>
    <row r="27" spans="1:12">
      <c r="A27" s="218">
        <v>26</v>
      </c>
      <c r="B27" s="219" t="s">
        <v>594</v>
      </c>
      <c r="C27" s="218" t="s">
        <v>3041</v>
      </c>
      <c r="D27" s="218">
        <v>330</v>
      </c>
      <c r="E27" s="218">
        <v>519.96810000000005</v>
      </c>
      <c r="F27" s="220">
        <v>8232</v>
      </c>
      <c r="G27" s="221">
        <v>4280377</v>
      </c>
      <c r="H27" s="221">
        <v>2716560</v>
      </c>
      <c r="I27" s="221">
        <v>1563817</v>
      </c>
      <c r="J27" s="218">
        <v>49</v>
      </c>
      <c r="K27" s="218" t="s">
        <v>1358</v>
      </c>
      <c r="L27" s="218">
        <v>8232</v>
      </c>
    </row>
    <row r="28" spans="1:12">
      <c r="A28" s="218">
        <v>27</v>
      </c>
      <c r="B28" s="219" t="s">
        <v>1319</v>
      </c>
      <c r="C28" s="218" t="s">
        <v>3042</v>
      </c>
      <c r="D28" s="218">
        <v>585</v>
      </c>
      <c r="E28" s="218">
        <v>1285.2893999999999</v>
      </c>
      <c r="F28" s="220">
        <v>3241</v>
      </c>
      <c r="G28" s="221">
        <v>4165623</v>
      </c>
      <c r="H28" s="221">
        <v>1895985</v>
      </c>
      <c r="I28" s="221">
        <v>2269638</v>
      </c>
      <c r="J28" s="218">
        <v>124</v>
      </c>
      <c r="K28" s="218" t="s">
        <v>1358</v>
      </c>
      <c r="L28" s="218">
        <v>3241</v>
      </c>
    </row>
    <row r="29" spans="1:12">
      <c r="A29" s="218">
        <v>28</v>
      </c>
      <c r="B29" s="219" t="s">
        <v>542</v>
      </c>
      <c r="C29" s="218" t="s">
        <v>3043</v>
      </c>
      <c r="D29" s="218">
        <v>423</v>
      </c>
      <c r="E29" s="218">
        <v>681.44079999999997</v>
      </c>
      <c r="F29" s="220">
        <v>5842</v>
      </c>
      <c r="G29" s="221">
        <v>3980977</v>
      </c>
      <c r="H29" s="221">
        <v>2471166</v>
      </c>
      <c r="I29" s="221">
        <v>1509811</v>
      </c>
      <c r="J29" s="218">
        <v>153</v>
      </c>
      <c r="K29" s="218" t="s">
        <v>1358</v>
      </c>
      <c r="L29" s="218">
        <v>5842</v>
      </c>
    </row>
    <row r="30" spans="1:12">
      <c r="A30" s="218">
        <v>29</v>
      </c>
      <c r="B30" s="219" t="s">
        <v>705</v>
      </c>
      <c r="C30" s="218" t="s">
        <v>3044</v>
      </c>
      <c r="D30" s="218">
        <v>374</v>
      </c>
      <c r="E30" s="218">
        <v>601.62840000000006</v>
      </c>
      <c r="F30" s="220">
        <v>6615</v>
      </c>
      <c r="G30" s="221">
        <v>3979772</v>
      </c>
      <c r="H30" s="221">
        <v>2474010</v>
      </c>
      <c r="I30" s="221">
        <v>1505762</v>
      </c>
      <c r="J30" s="218">
        <v>56</v>
      </c>
      <c r="K30" s="218" t="s">
        <v>1358</v>
      </c>
      <c r="L30" s="218">
        <v>6615</v>
      </c>
    </row>
    <row r="31" spans="1:12">
      <c r="A31" s="218">
        <v>30</v>
      </c>
      <c r="B31" s="219" t="s">
        <v>30</v>
      </c>
      <c r="C31" s="218" t="s">
        <v>3045</v>
      </c>
      <c r="D31" s="218">
        <v>197</v>
      </c>
      <c r="E31" s="218">
        <v>420.10149999999999</v>
      </c>
      <c r="F31" s="220">
        <v>9458</v>
      </c>
      <c r="G31" s="221">
        <v>3973320</v>
      </c>
      <c r="H31" s="221">
        <v>1863226</v>
      </c>
      <c r="I31" s="221">
        <v>2110094</v>
      </c>
      <c r="J31" s="218">
        <v>109</v>
      </c>
      <c r="K31" s="218" t="s">
        <v>1358</v>
      </c>
      <c r="L31" s="218">
        <v>9458</v>
      </c>
    </row>
    <row r="32" spans="1:12">
      <c r="A32" s="218">
        <v>31</v>
      </c>
      <c r="B32" s="219" t="s">
        <v>1031</v>
      </c>
      <c r="C32" s="218" t="s">
        <v>3046</v>
      </c>
      <c r="D32" s="218">
        <v>1794</v>
      </c>
      <c r="E32" s="218">
        <v>3677.2402000000002</v>
      </c>
      <c r="F32" s="220">
        <v>1074</v>
      </c>
      <c r="G32" s="221">
        <v>3949356</v>
      </c>
      <c r="H32" s="221">
        <v>1926756</v>
      </c>
      <c r="I32" s="221">
        <v>2022600</v>
      </c>
      <c r="J32" s="218">
        <v>40</v>
      </c>
      <c r="K32" s="218" t="s">
        <v>1358</v>
      </c>
      <c r="L32" s="218">
        <v>1074</v>
      </c>
    </row>
    <row r="33" spans="1:12">
      <c r="A33" s="218">
        <v>32</v>
      </c>
      <c r="B33" s="219" t="s">
        <v>734</v>
      </c>
      <c r="C33" s="218" t="s">
        <v>3047</v>
      </c>
      <c r="D33" s="218">
        <v>698</v>
      </c>
      <c r="E33" s="218">
        <v>994.57399999999996</v>
      </c>
      <c r="F33" s="220">
        <v>3920</v>
      </c>
      <c r="G33" s="221">
        <v>3898730</v>
      </c>
      <c r="H33" s="221">
        <v>2736160</v>
      </c>
      <c r="I33" s="221">
        <v>1162570</v>
      </c>
      <c r="J33" s="218">
        <v>81</v>
      </c>
      <c r="K33" s="218" t="s">
        <v>1358</v>
      </c>
      <c r="L33" s="218">
        <v>3920</v>
      </c>
    </row>
    <row r="34" spans="1:12">
      <c r="A34" s="218">
        <v>33</v>
      </c>
      <c r="B34" s="219" t="s">
        <v>941</v>
      </c>
      <c r="C34" s="218" t="s">
        <v>3048</v>
      </c>
      <c r="D34" s="218">
        <v>453</v>
      </c>
      <c r="E34" s="218">
        <v>912.149</v>
      </c>
      <c r="F34" s="220">
        <v>4161</v>
      </c>
      <c r="G34" s="221">
        <v>3795452</v>
      </c>
      <c r="H34" s="221">
        <v>1884933</v>
      </c>
      <c r="I34" s="221">
        <v>1910519</v>
      </c>
      <c r="J34" s="218">
        <v>150</v>
      </c>
      <c r="K34" s="218" t="s">
        <v>1358</v>
      </c>
      <c r="L34" s="218">
        <v>4161</v>
      </c>
    </row>
    <row r="35" spans="1:12">
      <c r="A35" s="218">
        <v>34</v>
      </c>
      <c r="B35" s="219" t="s">
        <v>375</v>
      </c>
      <c r="C35" s="218" t="s">
        <v>3049</v>
      </c>
      <c r="D35" s="218">
        <v>314</v>
      </c>
      <c r="E35" s="218">
        <v>582.3691</v>
      </c>
      <c r="F35" s="220">
        <v>6431</v>
      </c>
      <c r="G35" s="221">
        <v>3745216</v>
      </c>
      <c r="H35" s="221">
        <v>2019334</v>
      </c>
      <c r="I35" s="221">
        <v>1725882</v>
      </c>
      <c r="J35" s="218">
        <v>69</v>
      </c>
      <c r="K35" s="218" t="s">
        <v>1358</v>
      </c>
      <c r="L35" s="218">
        <v>6431</v>
      </c>
    </row>
    <row r="36" spans="1:12">
      <c r="A36" s="218">
        <v>35</v>
      </c>
      <c r="B36" s="219" t="s">
        <v>687</v>
      </c>
      <c r="C36" s="218" t="s">
        <v>3050</v>
      </c>
      <c r="D36" s="218">
        <v>707</v>
      </c>
      <c r="E36" s="218">
        <v>985.55899999999997</v>
      </c>
      <c r="F36" s="220">
        <v>3644</v>
      </c>
      <c r="G36" s="221">
        <v>3591377</v>
      </c>
      <c r="H36" s="221">
        <v>2576308</v>
      </c>
      <c r="I36" s="221">
        <v>1015069</v>
      </c>
      <c r="J36" s="218">
        <v>225</v>
      </c>
      <c r="K36" s="218" t="s">
        <v>1358</v>
      </c>
      <c r="L36" s="218">
        <v>3644</v>
      </c>
    </row>
    <row r="37" spans="1:12">
      <c r="A37" s="218">
        <v>36</v>
      </c>
      <c r="B37" s="219" t="s">
        <v>1003</v>
      </c>
      <c r="C37" s="218" t="s">
        <v>3051</v>
      </c>
      <c r="D37" s="218">
        <v>574</v>
      </c>
      <c r="E37" s="218">
        <v>951.87440000000004</v>
      </c>
      <c r="F37" s="220">
        <v>3456</v>
      </c>
      <c r="G37" s="221">
        <v>3289678</v>
      </c>
      <c r="H37" s="221">
        <v>1983744</v>
      </c>
      <c r="I37" s="221">
        <v>1305934</v>
      </c>
      <c r="J37" s="218">
        <v>109</v>
      </c>
      <c r="K37" s="218" t="s">
        <v>1358</v>
      </c>
      <c r="L37" s="218">
        <v>3456</v>
      </c>
    </row>
    <row r="38" spans="1:12">
      <c r="A38" s="218">
        <v>37</v>
      </c>
      <c r="B38" s="219" t="s">
        <v>1037</v>
      </c>
      <c r="C38" s="218" t="s">
        <v>3052</v>
      </c>
      <c r="D38" s="218">
        <v>463</v>
      </c>
      <c r="E38" s="218">
        <v>763.45129999999995</v>
      </c>
      <c r="F38" s="220">
        <v>4159</v>
      </c>
      <c r="G38" s="221">
        <v>3175194</v>
      </c>
      <c r="H38" s="221">
        <v>1925617</v>
      </c>
      <c r="I38" s="221">
        <v>1249577</v>
      </c>
      <c r="J38" s="218">
        <v>43</v>
      </c>
      <c r="K38" s="218" t="s">
        <v>1358</v>
      </c>
      <c r="L38" s="218">
        <v>4159</v>
      </c>
    </row>
    <row r="39" spans="1:12">
      <c r="A39" s="218">
        <v>38</v>
      </c>
      <c r="B39" s="219" t="s">
        <v>321</v>
      </c>
      <c r="C39" s="218" t="s">
        <v>3053</v>
      </c>
      <c r="D39" s="218">
        <v>594</v>
      </c>
      <c r="E39" s="218">
        <v>997.92380000000003</v>
      </c>
      <c r="F39" s="220">
        <v>2992</v>
      </c>
      <c r="G39" s="221">
        <v>2985788</v>
      </c>
      <c r="H39" s="221">
        <v>1777248</v>
      </c>
      <c r="I39" s="221">
        <v>1208540</v>
      </c>
      <c r="J39" s="218">
        <v>232</v>
      </c>
      <c r="K39" s="218" t="s">
        <v>1358</v>
      </c>
      <c r="L39" s="218">
        <v>2992</v>
      </c>
    </row>
    <row r="40" spans="1:12">
      <c r="A40" s="218">
        <v>39</v>
      </c>
      <c r="B40" s="219" t="s">
        <v>2883</v>
      </c>
      <c r="C40" s="218" t="s">
        <v>3054</v>
      </c>
      <c r="D40" s="218">
        <v>492</v>
      </c>
      <c r="E40" s="218">
        <v>1173.2552000000001</v>
      </c>
      <c r="F40" s="220">
        <v>2453</v>
      </c>
      <c r="G40" s="221">
        <v>2877995</v>
      </c>
      <c r="H40" s="221">
        <v>1206876</v>
      </c>
      <c r="I40" s="221">
        <v>1671119</v>
      </c>
      <c r="J40" s="218">
        <v>81</v>
      </c>
      <c r="K40" s="218" t="s">
        <v>1358</v>
      </c>
      <c r="L40" s="218">
        <v>2453</v>
      </c>
    </row>
    <row r="41" spans="1:12">
      <c r="A41" s="218">
        <v>40</v>
      </c>
      <c r="B41" s="219" t="s">
        <v>344</v>
      </c>
      <c r="C41" s="218" t="s">
        <v>3055</v>
      </c>
      <c r="D41" s="218">
        <v>304</v>
      </c>
      <c r="E41" s="218">
        <v>885.55340000000001</v>
      </c>
      <c r="F41" s="220">
        <v>3247</v>
      </c>
      <c r="G41" s="221">
        <v>2875392</v>
      </c>
      <c r="H41" s="221">
        <v>987088</v>
      </c>
      <c r="I41" s="221">
        <v>1888304</v>
      </c>
      <c r="J41" s="218">
        <v>146</v>
      </c>
      <c r="K41" s="218" t="s">
        <v>1358</v>
      </c>
      <c r="L41" s="218">
        <v>3247</v>
      </c>
    </row>
    <row r="42" spans="1:12">
      <c r="A42" s="218">
        <v>41</v>
      </c>
      <c r="B42" s="219" t="s">
        <v>695</v>
      </c>
      <c r="C42" s="218" t="s">
        <v>3056</v>
      </c>
      <c r="D42" s="218">
        <v>477</v>
      </c>
      <c r="E42" s="218">
        <v>727.68669999999997</v>
      </c>
      <c r="F42" s="220">
        <v>3939</v>
      </c>
      <c r="G42" s="221">
        <v>2866358</v>
      </c>
      <c r="H42" s="221">
        <v>1878903</v>
      </c>
      <c r="I42" s="221">
        <v>987455</v>
      </c>
      <c r="J42" s="218">
        <v>228</v>
      </c>
      <c r="K42" s="218" t="s">
        <v>1358</v>
      </c>
      <c r="L42" s="218">
        <v>3939</v>
      </c>
    </row>
    <row r="43" spans="1:12">
      <c r="A43" s="218">
        <v>42</v>
      </c>
      <c r="B43" s="219" t="s">
        <v>686</v>
      </c>
      <c r="C43" s="218" t="s">
        <v>3057</v>
      </c>
      <c r="D43" s="218">
        <v>652</v>
      </c>
      <c r="E43" s="218">
        <v>1258.2402999999999</v>
      </c>
      <c r="F43" s="220">
        <v>2276</v>
      </c>
      <c r="G43" s="221">
        <v>2863755</v>
      </c>
      <c r="H43" s="221">
        <v>1483952</v>
      </c>
      <c r="I43" s="221">
        <v>1379803</v>
      </c>
      <c r="J43" s="218">
        <v>126</v>
      </c>
      <c r="K43" s="218" t="s">
        <v>1358</v>
      </c>
      <c r="L43" s="218">
        <v>2276</v>
      </c>
    </row>
    <row r="44" spans="1:12">
      <c r="A44" s="218">
        <v>43</v>
      </c>
      <c r="B44" s="219" t="s">
        <v>685</v>
      </c>
      <c r="C44" s="218" t="s">
        <v>3028</v>
      </c>
      <c r="D44" s="218">
        <v>839</v>
      </c>
      <c r="E44" s="218">
        <v>1473.5744999999999</v>
      </c>
      <c r="F44" s="220">
        <v>1920</v>
      </c>
      <c r="G44" s="221">
        <v>2829263</v>
      </c>
      <c r="H44" s="221">
        <v>1610880</v>
      </c>
      <c r="I44" s="221">
        <v>1218383</v>
      </c>
      <c r="J44" s="218">
        <v>82</v>
      </c>
      <c r="K44" s="218" t="s">
        <v>1358</v>
      </c>
      <c r="L44" s="218">
        <v>1920</v>
      </c>
    </row>
    <row r="45" spans="1:12">
      <c r="A45" s="218">
        <v>44</v>
      </c>
      <c r="B45" s="219" t="s">
        <v>1286</v>
      </c>
      <c r="C45" s="218" t="s">
        <v>3058</v>
      </c>
      <c r="D45" s="218">
        <v>98</v>
      </c>
      <c r="E45" s="218">
        <v>196.39570000000001</v>
      </c>
      <c r="F45" s="220">
        <v>14330</v>
      </c>
      <c r="G45" s="221">
        <v>2814350</v>
      </c>
      <c r="H45" s="221">
        <v>1404340</v>
      </c>
      <c r="I45" s="221">
        <v>1410010</v>
      </c>
      <c r="J45" s="218">
        <v>48</v>
      </c>
      <c r="K45" s="218" t="s">
        <v>1358</v>
      </c>
      <c r="L45" s="218">
        <v>14330</v>
      </c>
    </row>
    <row r="46" spans="1:12">
      <c r="A46" s="218">
        <v>45</v>
      </c>
      <c r="B46" s="219" t="s">
        <v>395</v>
      </c>
      <c r="C46" s="218" t="s">
        <v>3059</v>
      </c>
      <c r="D46" s="218">
        <v>435</v>
      </c>
      <c r="E46" s="218">
        <v>770.63490000000002</v>
      </c>
      <c r="F46" s="220">
        <v>3651</v>
      </c>
      <c r="G46" s="221">
        <v>2813588</v>
      </c>
      <c r="H46" s="221">
        <v>1588185</v>
      </c>
      <c r="I46" s="221">
        <v>1225403</v>
      </c>
      <c r="J46" s="218">
        <v>73</v>
      </c>
      <c r="K46" s="218" t="s">
        <v>1358</v>
      </c>
      <c r="L46" s="218">
        <v>3651</v>
      </c>
    </row>
    <row r="47" spans="1:12">
      <c r="A47" s="218">
        <v>46</v>
      </c>
      <c r="B47" s="219" t="s">
        <v>2790</v>
      </c>
      <c r="C47" s="218" t="s">
        <v>3060</v>
      </c>
      <c r="D47" s="218">
        <v>426</v>
      </c>
      <c r="E47" s="218">
        <v>753.45839999999998</v>
      </c>
      <c r="F47" s="220">
        <v>3711</v>
      </c>
      <c r="G47" s="221">
        <v>2796084</v>
      </c>
      <c r="H47" s="221">
        <v>1580886</v>
      </c>
      <c r="I47" s="221">
        <v>1215198</v>
      </c>
      <c r="J47" s="218">
        <v>80</v>
      </c>
      <c r="K47" s="218" t="s">
        <v>1358</v>
      </c>
      <c r="L47" s="218">
        <v>3711</v>
      </c>
    </row>
    <row r="48" spans="1:12">
      <c r="A48" s="218">
        <v>47</v>
      </c>
      <c r="B48" s="219" t="s">
        <v>469</v>
      </c>
      <c r="C48" s="218" t="s">
        <v>3061</v>
      </c>
      <c r="D48" s="218">
        <v>1052</v>
      </c>
      <c r="E48" s="218">
        <v>3164.7348999999999</v>
      </c>
      <c r="F48" s="220">
        <v>879</v>
      </c>
      <c r="G48" s="221">
        <v>2781802</v>
      </c>
      <c r="H48" s="221">
        <v>924708</v>
      </c>
      <c r="I48" s="221">
        <v>1857094</v>
      </c>
      <c r="J48" s="218">
        <v>96</v>
      </c>
      <c r="K48" s="218" t="s">
        <v>1358</v>
      </c>
      <c r="L48" s="218">
        <v>879</v>
      </c>
    </row>
    <row r="49" spans="1:12">
      <c r="A49" s="218">
        <v>48</v>
      </c>
      <c r="B49" s="219" t="s">
        <v>657</v>
      </c>
      <c r="C49" s="218" t="s">
        <v>3062</v>
      </c>
      <c r="D49" s="218">
        <v>348</v>
      </c>
      <c r="E49" s="218">
        <v>943.31389999999999</v>
      </c>
      <c r="F49" s="220">
        <v>2848</v>
      </c>
      <c r="G49" s="221">
        <v>2686558</v>
      </c>
      <c r="H49" s="221">
        <v>991104</v>
      </c>
      <c r="I49" s="221">
        <v>1695454</v>
      </c>
      <c r="J49" s="218">
        <v>48</v>
      </c>
      <c r="K49" s="218" t="s">
        <v>1358</v>
      </c>
      <c r="L49" s="218">
        <v>2848</v>
      </c>
    </row>
    <row r="50" spans="1:12">
      <c r="A50" s="218">
        <v>49</v>
      </c>
      <c r="B50" s="219" t="s">
        <v>305</v>
      </c>
      <c r="C50" s="218" t="s">
        <v>3063</v>
      </c>
      <c r="D50" s="218">
        <v>80</v>
      </c>
      <c r="E50" s="218">
        <v>235.54499999999999</v>
      </c>
      <c r="F50" s="220">
        <v>11118</v>
      </c>
      <c r="G50" s="221">
        <v>2618789</v>
      </c>
      <c r="H50" s="221">
        <v>889440</v>
      </c>
      <c r="I50" s="221">
        <v>1729349</v>
      </c>
      <c r="J50" s="218">
        <v>168</v>
      </c>
      <c r="K50" s="218" t="s">
        <v>1358</v>
      </c>
      <c r="L50" s="218">
        <v>11118</v>
      </c>
    </row>
    <row r="51" spans="1:12">
      <c r="A51" s="218">
        <v>50</v>
      </c>
      <c r="B51" s="219" t="s">
        <v>706</v>
      </c>
      <c r="C51" s="218" t="s">
        <v>3064</v>
      </c>
      <c r="D51" s="218">
        <v>309</v>
      </c>
      <c r="E51" s="218">
        <v>586.6807</v>
      </c>
      <c r="F51" s="220">
        <v>4332</v>
      </c>
      <c r="G51" s="221">
        <v>2541501</v>
      </c>
      <c r="H51" s="221">
        <v>1338588</v>
      </c>
      <c r="I51" s="221">
        <v>1202913</v>
      </c>
      <c r="J51" s="218">
        <v>75</v>
      </c>
      <c r="K51" s="218" t="s">
        <v>1358</v>
      </c>
      <c r="L51" s="218">
        <v>4332</v>
      </c>
    </row>
    <row r="52" spans="1:12">
      <c r="A52" s="218">
        <v>51</v>
      </c>
      <c r="B52" s="219" t="s">
        <v>732</v>
      </c>
      <c r="C52" s="218" t="s">
        <v>3065</v>
      </c>
      <c r="D52" s="218">
        <v>169</v>
      </c>
      <c r="E52" s="218">
        <v>258.8535</v>
      </c>
      <c r="F52" s="220">
        <v>9441</v>
      </c>
      <c r="G52" s="221">
        <v>2443836</v>
      </c>
      <c r="H52" s="221">
        <v>1595529</v>
      </c>
      <c r="I52" s="221">
        <v>848307</v>
      </c>
      <c r="J52" s="218">
        <v>45</v>
      </c>
      <c r="K52" s="218" t="s">
        <v>1358</v>
      </c>
      <c r="L52" s="218">
        <v>9441</v>
      </c>
    </row>
    <row r="53" spans="1:12">
      <c r="A53" s="218">
        <v>52</v>
      </c>
      <c r="B53" s="219" t="s">
        <v>3066</v>
      </c>
      <c r="C53" s="218" t="s">
        <v>3067</v>
      </c>
      <c r="D53" s="218">
        <v>419</v>
      </c>
      <c r="E53" s="218">
        <v>775</v>
      </c>
      <c r="F53" s="220">
        <v>3030</v>
      </c>
      <c r="G53" s="221">
        <v>2348250</v>
      </c>
      <c r="H53" s="221">
        <v>1269570</v>
      </c>
      <c r="I53" s="221">
        <v>1078680</v>
      </c>
      <c r="J53" s="218">
        <v>17</v>
      </c>
      <c r="K53" s="218" t="s">
        <v>1358</v>
      </c>
      <c r="L53" s="218">
        <v>3030</v>
      </c>
    </row>
    <row r="54" spans="1:12">
      <c r="A54" s="218">
        <v>53</v>
      </c>
      <c r="B54" s="219" t="s">
        <v>784</v>
      </c>
      <c r="C54" s="218" t="s">
        <v>3068</v>
      </c>
      <c r="D54" s="218">
        <v>1477</v>
      </c>
      <c r="E54" s="218">
        <v>3431.0695000000001</v>
      </c>
      <c r="F54" s="220">
        <v>662</v>
      </c>
      <c r="G54" s="221">
        <v>2271368</v>
      </c>
      <c r="H54" s="221">
        <v>977774</v>
      </c>
      <c r="I54" s="221">
        <v>1293594</v>
      </c>
      <c r="J54" s="218">
        <v>93</v>
      </c>
      <c r="K54" s="218" t="s">
        <v>1358</v>
      </c>
      <c r="L54" s="218">
        <v>662</v>
      </c>
    </row>
    <row r="55" spans="1:12">
      <c r="A55" s="218">
        <v>54</v>
      </c>
      <c r="B55" s="219">
        <v>103000</v>
      </c>
      <c r="C55" s="218" t="s">
        <v>3069</v>
      </c>
      <c r="D55" s="218">
        <v>1133</v>
      </c>
      <c r="E55" s="218">
        <v>2236</v>
      </c>
      <c r="F55" s="220">
        <v>1000</v>
      </c>
      <c r="G55" s="221">
        <v>2236000</v>
      </c>
      <c r="H55" s="221">
        <v>1133000</v>
      </c>
      <c r="I55" s="221">
        <v>1103000</v>
      </c>
      <c r="J55" s="218">
        <v>1</v>
      </c>
      <c r="K55" s="218" t="s">
        <v>1358</v>
      </c>
      <c r="L55" s="218">
        <v>1000</v>
      </c>
    </row>
    <row r="56" spans="1:12">
      <c r="A56" s="218">
        <v>55</v>
      </c>
      <c r="B56" s="219" t="s">
        <v>75</v>
      </c>
      <c r="C56" s="218" t="s">
        <v>3070</v>
      </c>
      <c r="D56" s="218">
        <v>642</v>
      </c>
      <c r="E56" s="218">
        <v>1294.2093</v>
      </c>
      <c r="F56" s="220">
        <v>1725</v>
      </c>
      <c r="G56" s="221">
        <v>2232511</v>
      </c>
      <c r="H56" s="221">
        <v>1107450</v>
      </c>
      <c r="I56" s="221">
        <v>1125061</v>
      </c>
      <c r="J56" s="218">
        <v>203</v>
      </c>
      <c r="K56" s="218" t="s">
        <v>1358</v>
      </c>
      <c r="L56" s="218">
        <v>1725</v>
      </c>
    </row>
    <row r="57" spans="1:12">
      <c r="A57" s="218">
        <v>56</v>
      </c>
      <c r="B57" s="219" t="s">
        <v>736</v>
      </c>
      <c r="C57" s="218" t="s">
        <v>3071</v>
      </c>
      <c r="D57" s="218">
        <v>1164</v>
      </c>
      <c r="E57" s="218">
        <v>2032.1831999999999</v>
      </c>
      <c r="F57" s="220">
        <v>1097</v>
      </c>
      <c r="G57" s="221">
        <v>2229305</v>
      </c>
      <c r="H57" s="221">
        <v>1276908</v>
      </c>
      <c r="I57" s="221">
        <v>952397</v>
      </c>
      <c r="J57" s="218">
        <v>51</v>
      </c>
      <c r="K57" s="218" t="s">
        <v>1358</v>
      </c>
      <c r="L57" s="218">
        <v>1097</v>
      </c>
    </row>
    <row r="58" spans="1:12">
      <c r="A58" s="218">
        <v>57</v>
      </c>
      <c r="B58" s="219" t="s">
        <v>32</v>
      </c>
      <c r="C58" s="218" t="s">
        <v>3072</v>
      </c>
      <c r="D58" s="218">
        <v>198</v>
      </c>
      <c r="E58" s="218">
        <v>311.33319999999998</v>
      </c>
      <c r="F58" s="220">
        <v>6647</v>
      </c>
      <c r="G58" s="221">
        <v>2069432</v>
      </c>
      <c r="H58" s="221">
        <v>1316106</v>
      </c>
      <c r="I58" s="221">
        <v>753326</v>
      </c>
      <c r="J58" s="218">
        <v>56</v>
      </c>
      <c r="K58" s="218" t="s">
        <v>1358</v>
      </c>
      <c r="L58" s="218">
        <v>6647</v>
      </c>
    </row>
    <row r="59" spans="1:12">
      <c r="A59" s="218">
        <v>58</v>
      </c>
      <c r="B59" s="219" t="s">
        <v>747</v>
      </c>
      <c r="C59" s="218" t="s">
        <v>3073</v>
      </c>
      <c r="D59" s="218">
        <v>355</v>
      </c>
      <c r="E59" s="218">
        <v>788.3451</v>
      </c>
      <c r="F59" s="220">
        <v>2605</v>
      </c>
      <c r="G59" s="221">
        <v>2053639</v>
      </c>
      <c r="H59" s="221">
        <v>924775</v>
      </c>
      <c r="I59" s="221">
        <v>1128864</v>
      </c>
      <c r="J59" s="218">
        <v>45</v>
      </c>
      <c r="K59" s="218" t="s">
        <v>1358</v>
      </c>
      <c r="L59" s="218">
        <v>2605</v>
      </c>
    </row>
    <row r="60" spans="1:12">
      <c r="A60" s="218">
        <v>59</v>
      </c>
      <c r="B60" s="219" t="s">
        <v>1029</v>
      </c>
      <c r="C60" s="218" t="s">
        <v>3074</v>
      </c>
      <c r="D60" s="218">
        <v>915</v>
      </c>
      <c r="E60" s="218">
        <v>1672.9211</v>
      </c>
      <c r="F60" s="220">
        <v>1204</v>
      </c>
      <c r="G60" s="221">
        <v>2014197</v>
      </c>
      <c r="H60" s="221">
        <v>1101660</v>
      </c>
      <c r="I60" s="221">
        <v>912537</v>
      </c>
      <c r="J60" s="218">
        <v>118</v>
      </c>
      <c r="K60" s="218" t="s">
        <v>1358</v>
      </c>
      <c r="L60" s="218">
        <v>1204</v>
      </c>
    </row>
    <row r="61" spans="1:12">
      <c r="A61" s="218">
        <v>60</v>
      </c>
      <c r="B61" s="219" t="s">
        <v>1292</v>
      </c>
      <c r="C61" s="218" t="s">
        <v>3075</v>
      </c>
      <c r="D61" s="218">
        <v>692</v>
      </c>
      <c r="E61" s="218">
        <v>912.53330000000005</v>
      </c>
      <c r="F61" s="220">
        <v>2205</v>
      </c>
      <c r="G61" s="221">
        <v>2012136</v>
      </c>
      <c r="H61" s="221">
        <v>1525860</v>
      </c>
      <c r="I61" s="221">
        <v>486276</v>
      </c>
      <c r="J61" s="218">
        <v>100</v>
      </c>
      <c r="K61" s="218" t="s">
        <v>1358</v>
      </c>
      <c r="L61" s="218">
        <v>2205</v>
      </c>
    </row>
    <row r="62" spans="1:12">
      <c r="A62" s="218">
        <v>61</v>
      </c>
      <c r="B62" s="219" t="s">
        <v>3076</v>
      </c>
      <c r="C62" s="218" t="s">
        <v>3077</v>
      </c>
      <c r="D62" s="218">
        <v>529</v>
      </c>
      <c r="E62" s="218">
        <v>810</v>
      </c>
      <c r="F62" s="220">
        <v>2420</v>
      </c>
      <c r="G62" s="221">
        <v>1960200</v>
      </c>
      <c r="H62" s="221">
        <v>1280180</v>
      </c>
      <c r="I62" s="221">
        <v>680020</v>
      </c>
      <c r="J62" s="218">
        <v>14</v>
      </c>
      <c r="K62" s="218" t="s">
        <v>1358</v>
      </c>
      <c r="L62" s="218">
        <v>2420</v>
      </c>
    </row>
    <row r="63" spans="1:12">
      <c r="A63" s="218">
        <v>62</v>
      </c>
      <c r="B63" s="219" t="s">
        <v>270</v>
      </c>
      <c r="C63" s="218" t="s">
        <v>3078</v>
      </c>
      <c r="D63" s="218">
        <v>657</v>
      </c>
      <c r="E63" s="218">
        <v>1783.6648</v>
      </c>
      <c r="F63" s="220">
        <v>1077</v>
      </c>
      <c r="G63" s="221">
        <v>1921007</v>
      </c>
      <c r="H63" s="221">
        <v>707589</v>
      </c>
      <c r="I63" s="221">
        <v>1213418</v>
      </c>
      <c r="J63" s="218">
        <v>121</v>
      </c>
      <c r="K63" s="218" t="s">
        <v>1358</v>
      </c>
      <c r="L63" s="218">
        <v>1077</v>
      </c>
    </row>
    <row r="64" spans="1:12">
      <c r="A64" s="218">
        <v>63</v>
      </c>
      <c r="B64" s="219" t="s">
        <v>430</v>
      </c>
      <c r="C64" s="218" t="s">
        <v>3079</v>
      </c>
      <c r="D64" s="218">
        <v>273</v>
      </c>
      <c r="E64" s="218">
        <v>649.54570000000001</v>
      </c>
      <c r="F64" s="220">
        <v>2952</v>
      </c>
      <c r="G64" s="221">
        <v>1917459</v>
      </c>
      <c r="H64" s="221">
        <v>805896</v>
      </c>
      <c r="I64" s="221">
        <v>1111563</v>
      </c>
      <c r="J64" s="218">
        <v>96</v>
      </c>
      <c r="K64" s="218" t="s">
        <v>1358</v>
      </c>
      <c r="L64" s="218">
        <v>2952</v>
      </c>
    </row>
    <row r="65" spans="1:12">
      <c r="A65" s="218">
        <v>64</v>
      </c>
      <c r="B65" s="219" t="s">
        <v>406</v>
      </c>
      <c r="C65" s="218" t="s">
        <v>3080</v>
      </c>
      <c r="D65" s="218">
        <v>463</v>
      </c>
      <c r="E65" s="218">
        <v>621.63919999999996</v>
      </c>
      <c r="F65" s="220">
        <v>3054</v>
      </c>
      <c r="G65" s="221">
        <v>1898486</v>
      </c>
      <c r="H65" s="221">
        <v>1414002</v>
      </c>
      <c r="I65" s="221">
        <v>484484</v>
      </c>
      <c r="J65" s="218">
        <v>210</v>
      </c>
      <c r="K65" s="218" t="s">
        <v>1358</v>
      </c>
      <c r="L65" s="218">
        <v>3054</v>
      </c>
    </row>
    <row r="66" spans="1:12">
      <c r="A66" s="218">
        <v>65</v>
      </c>
      <c r="B66" s="219" t="s">
        <v>711</v>
      </c>
      <c r="C66" s="218" t="s">
        <v>3081</v>
      </c>
      <c r="D66" s="218">
        <v>233</v>
      </c>
      <c r="E66" s="218">
        <v>359.58640000000003</v>
      </c>
      <c r="F66" s="220">
        <v>5131</v>
      </c>
      <c r="G66" s="221">
        <v>1845038</v>
      </c>
      <c r="H66" s="221">
        <v>1195523</v>
      </c>
      <c r="I66" s="221">
        <v>649515</v>
      </c>
      <c r="J66" s="218">
        <v>104</v>
      </c>
      <c r="K66" s="218" t="s">
        <v>1358</v>
      </c>
      <c r="L66" s="218">
        <v>5131</v>
      </c>
    </row>
    <row r="67" spans="1:12">
      <c r="A67" s="218">
        <v>66</v>
      </c>
      <c r="B67" s="219" t="s">
        <v>577</v>
      </c>
      <c r="C67" s="218" t="s">
        <v>3082</v>
      </c>
      <c r="D67" s="218">
        <v>556</v>
      </c>
      <c r="E67" s="218">
        <v>1136.8036</v>
      </c>
      <c r="F67" s="220">
        <v>1614</v>
      </c>
      <c r="G67" s="221">
        <v>1834801</v>
      </c>
      <c r="H67" s="221">
        <v>897384</v>
      </c>
      <c r="I67" s="221">
        <v>937417</v>
      </c>
      <c r="J67" s="218">
        <v>104</v>
      </c>
      <c r="K67" s="218" t="s">
        <v>1358</v>
      </c>
      <c r="L67" s="218">
        <v>1614</v>
      </c>
    </row>
    <row r="68" spans="1:12">
      <c r="A68" s="218">
        <v>67</v>
      </c>
      <c r="B68" s="219" t="s">
        <v>3083</v>
      </c>
      <c r="C68" s="218" t="s">
        <v>3084</v>
      </c>
      <c r="D68" s="218">
        <v>424</v>
      </c>
      <c r="E68" s="218">
        <v>920</v>
      </c>
      <c r="F68" s="220">
        <v>1920</v>
      </c>
      <c r="G68" s="221">
        <v>1766400</v>
      </c>
      <c r="H68" s="221">
        <v>814080</v>
      </c>
      <c r="I68" s="221">
        <v>952320</v>
      </c>
      <c r="J68" s="218">
        <v>10</v>
      </c>
      <c r="K68" s="218" t="s">
        <v>1358</v>
      </c>
      <c r="L68" s="218">
        <v>1920</v>
      </c>
    </row>
    <row r="69" spans="1:12">
      <c r="A69" s="218">
        <v>68</v>
      </c>
      <c r="B69" s="219" t="s">
        <v>505</v>
      </c>
      <c r="C69" s="218" t="s">
        <v>3085</v>
      </c>
      <c r="D69" s="218">
        <v>353</v>
      </c>
      <c r="E69" s="218">
        <v>561.37950000000001</v>
      </c>
      <c r="F69" s="220">
        <v>3144</v>
      </c>
      <c r="G69" s="221">
        <v>1764977</v>
      </c>
      <c r="H69" s="221">
        <v>1109832</v>
      </c>
      <c r="I69" s="221">
        <v>655145</v>
      </c>
      <c r="J69" s="218">
        <v>113</v>
      </c>
      <c r="K69" s="218" t="s">
        <v>1358</v>
      </c>
      <c r="L69" s="218">
        <v>3144</v>
      </c>
    </row>
    <row r="70" spans="1:12">
      <c r="A70" s="218">
        <v>69</v>
      </c>
      <c r="B70" s="219" t="s">
        <v>319</v>
      </c>
      <c r="C70" s="218" t="s">
        <v>3086</v>
      </c>
      <c r="D70" s="218">
        <v>364</v>
      </c>
      <c r="E70" s="218">
        <v>624.20719999999994</v>
      </c>
      <c r="F70" s="220">
        <v>2819</v>
      </c>
      <c r="G70" s="221">
        <v>1759640</v>
      </c>
      <c r="H70" s="221">
        <v>1026116</v>
      </c>
      <c r="I70" s="221">
        <v>733524</v>
      </c>
      <c r="J70" s="218">
        <v>214</v>
      </c>
      <c r="K70" s="218" t="s">
        <v>1358</v>
      </c>
      <c r="L70" s="218">
        <v>2819</v>
      </c>
    </row>
    <row r="71" spans="1:12">
      <c r="A71" s="218">
        <v>70</v>
      </c>
      <c r="B71" s="219" t="s">
        <v>468</v>
      </c>
      <c r="C71" s="218" t="s">
        <v>3087</v>
      </c>
      <c r="D71" s="218">
        <v>707</v>
      </c>
      <c r="E71" s="218">
        <v>2044.0518</v>
      </c>
      <c r="F71" s="220">
        <v>850</v>
      </c>
      <c r="G71" s="221">
        <v>1737444</v>
      </c>
      <c r="H71" s="221">
        <v>600950</v>
      </c>
      <c r="I71" s="221">
        <v>1136494</v>
      </c>
      <c r="J71" s="218">
        <v>58</v>
      </c>
      <c r="K71" s="218" t="s">
        <v>1358</v>
      </c>
      <c r="L71" s="218">
        <v>850</v>
      </c>
    </row>
    <row r="72" spans="1:12">
      <c r="A72" s="218">
        <v>71</v>
      </c>
      <c r="B72" s="219" t="s">
        <v>231</v>
      </c>
      <c r="C72" s="218" t="s">
        <v>3088</v>
      </c>
      <c r="D72" s="218">
        <v>355</v>
      </c>
      <c r="E72" s="218">
        <v>559.26580000000001</v>
      </c>
      <c r="F72" s="220">
        <v>3021</v>
      </c>
      <c r="G72" s="221">
        <v>1689542</v>
      </c>
      <c r="H72" s="221">
        <v>1072455</v>
      </c>
      <c r="I72" s="221">
        <v>617087</v>
      </c>
      <c r="J72" s="218">
        <v>52</v>
      </c>
      <c r="K72" s="218" t="s">
        <v>1358</v>
      </c>
      <c r="L72" s="218">
        <v>3021</v>
      </c>
    </row>
    <row r="73" spans="1:12">
      <c r="A73" s="218">
        <v>72</v>
      </c>
      <c r="B73" s="219" t="s">
        <v>550</v>
      </c>
      <c r="C73" s="218" t="s">
        <v>3089</v>
      </c>
      <c r="D73" s="218">
        <v>447</v>
      </c>
      <c r="E73" s="218">
        <v>645.29499999999996</v>
      </c>
      <c r="F73" s="220">
        <v>2593</v>
      </c>
      <c r="G73" s="221">
        <v>1673250</v>
      </c>
      <c r="H73" s="221">
        <v>1159071</v>
      </c>
      <c r="I73" s="221">
        <v>514179</v>
      </c>
      <c r="J73" s="218">
        <v>60</v>
      </c>
      <c r="K73" s="218" t="s">
        <v>1358</v>
      </c>
      <c r="L73" s="218">
        <v>2593</v>
      </c>
    </row>
    <row r="74" spans="1:12">
      <c r="A74" s="218">
        <v>73</v>
      </c>
      <c r="B74" s="219" t="s">
        <v>475</v>
      </c>
      <c r="C74" s="218" t="s">
        <v>3090</v>
      </c>
      <c r="D74" s="218">
        <v>363</v>
      </c>
      <c r="E74" s="218">
        <v>474.48430000000002</v>
      </c>
      <c r="F74" s="220">
        <v>3510</v>
      </c>
      <c r="G74" s="221">
        <v>1665440</v>
      </c>
      <c r="H74" s="221">
        <v>1274130</v>
      </c>
      <c r="I74" s="221">
        <v>391310</v>
      </c>
      <c r="J74" s="218">
        <v>214</v>
      </c>
      <c r="K74" s="218" t="s">
        <v>1358</v>
      </c>
      <c r="L74" s="218">
        <v>3510</v>
      </c>
    </row>
    <row r="75" spans="1:12">
      <c r="A75" s="218">
        <v>74</v>
      </c>
      <c r="B75" s="219" t="s">
        <v>343</v>
      </c>
      <c r="C75" s="218" t="s">
        <v>3091</v>
      </c>
      <c r="D75" s="218">
        <v>735</v>
      </c>
      <c r="E75" s="218">
        <v>940.35069999999996</v>
      </c>
      <c r="F75" s="220">
        <v>1768</v>
      </c>
      <c r="G75" s="221">
        <v>1662540</v>
      </c>
      <c r="H75" s="221">
        <v>1299480</v>
      </c>
      <c r="I75" s="221">
        <v>363060</v>
      </c>
      <c r="J75" s="218">
        <v>94</v>
      </c>
      <c r="K75" s="218" t="s">
        <v>1358</v>
      </c>
      <c r="L75" s="218">
        <v>1768</v>
      </c>
    </row>
    <row r="76" spans="1:12">
      <c r="A76" s="218">
        <v>75</v>
      </c>
      <c r="B76" s="219" t="s">
        <v>701</v>
      </c>
      <c r="C76" s="218" t="s">
        <v>3092</v>
      </c>
      <c r="D76" s="218">
        <v>433</v>
      </c>
      <c r="E76" s="218">
        <v>650.86850000000004</v>
      </c>
      <c r="F76" s="220">
        <v>2510</v>
      </c>
      <c r="G76" s="221">
        <v>1633680</v>
      </c>
      <c r="H76" s="221">
        <v>1086830</v>
      </c>
      <c r="I76" s="221">
        <v>546850</v>
      </c>
      <c r="J76" s="218">
        <v>127</v>
      </c>
      <c r="K76" s="218" t="s">
        <v>1358</v>
      </c>
      <c r="L76" s="218">
        <v>2510</v>
      </c>
    </row>
    <row r="77" spans="1:12">
      <c r="A77" s="218">
        <v>76</v>
      </c>
      <c r="B77" s="219" t="s">
        <v>2981</v>
      </c>
      <c r="C77" s="218" t="s">
        <v>3093</v>
      </c>
      <c r="D77" s="218">
        <v>523</v>
      </c>
      <c r="E77" s="218">
        <v>1070</v>
      </c>
      <c r="F77" s="220">
        <v>1520</v>
      </c>
      <c r="G77" s="221">
        <v>1626400</v>
      </c>
      <c r="H77" s="221">
        <v>794960</v>
      </c>
      <c r="I77" s="221">
        <v>831440</v>
      </c>
      <c r="J77" s="218">
        <v>2</v>
      </c>
      <c r="K77" s="218" t="s">
        <v>1358</v>
      </c>
      <c r="L77" s="218">
        <v>1520</v>
      </c>
    </row>
    <row r="78" spans="1:12">
      <c r="A78" s="218">
        <v>77</v>
      </c>
      <c r="B78" s="219" t="s">
        <v>675</v>
      </c>
      <c r="C78" s="218" t="s">
        <v>3094</v>
      </c>
      <c r="D78" s="218">
        <v>594</v>
      </c>
      <c r="E78" s="218">
        <v>420</v>
      </c>
      <c r="F78" s="220">
        <v>3710</v>
      </c>
      <c r="G78" s="221">
        <v>1558200</v>
      </c>
      <c r="H78" s="221">
        <v>2203740</v>
      </c>
      <c r="I78" s="221">
        <v>-645540</v>
      </c>
      <c r="J78" s="218">
        <v>15</v>
      </c>
      <c r="K78" s="218" t="s">
        <v>1358</v>
      </c>
      <c r="L78" s="218">
        <v>3710</v>
      </c>
    </row>
    <row r="79" spans="1:12">
      <c r="A79" s="218">
        <v>78</v>
      </c>
      <c r="B79" s="219" t="s">
        <v>409</v>
      </c>
      <c r="C79" s="218" t="s">
        <v>3095</v>
      </c>
      <c r="D79" s="218">
        <v>429</v>
      </c>
      <c r="E79" s="218">
        <v>686.01639999999998</v>
      </c>
      <c r="F79" s="220">
        <v>2253</v>
      </c>
      <c r="G79" s="221">
        <v>1545595</v>
      </c>
      <c r="H79" s="221">
        <v>966537</v>
      </c>
      <c r="I79" s="221">
        <v>579058</v>
      </c>
      <c r="J79" s="218">
        <v>94</v>
      </c>
      <c r="K79" s="218" t="s">
        <v>1358</v>
      </c>
      <c r="L79" s="218">
        <v>2253</v>
      </c>
    </row>
    <row r="80" spans="1:12">
      <c r="A80" s="218">
        <v>79</v>
      </c>
      <c r="B80" s="219" t="s">
        <v>2742</v>
      </c>
      <c r="C80" s="218" t="s">
        <v>3096</v>
      </c>
      <c r="D80" s="218">
        <v>677</v>
      </c>
      <c r="E80" s="218">
        <v>902.66859999999997</v>
      </c>
      <c r="F80" s="220">
        <v>1696</v>
      </c>
      <c r="G80" s="221">
        <v>1530926</v>
      </c>
      <c r="H80" s="221">
        <v>1148192</v>
      </c>
      <c r="I80" s="221">
        <v>382734</v>
      </c>
      <c r="J80" s="218">
        <v>91</v>
      </c>
      <c r="K80" s="218" t="s">
        <v>1358</v>
      </c>
      <c r="L80" s="218">
        <v>1696</v>
      </c>
    </row>
    <row r="81" spans="1:12">
      <c r="A81" s="218">
        <v>80</v>
      </c>
      <c r="B81" s="219" t="s">
        <v>290</v>
      </c>
      <c r="C81" s="218" t="s">
        <v>3097</v>
      </c>
      <c r="D81" s="218">
        <v>465</v>
      </c>
      <c r="E81" s="218">
        <v>890.47</v>
      </c>
      <c r="F81" s="220">
        <v>1681</v>
      </c>
      <c r="G81" s="221">
        <v>1496880</v>
      </c>
      <c r="H81" s="221">
        <v>781665</v>
      </c>
      <c r="I81" s="221">
        <v>715215</v>
      </c>
      <c r="J81" s="218">
        <v>19</v>
      </c>
      <c r="K81" s="218" t="s">
        <v>1358</v>
      </c>
      <c r="L81" s="218">
        <v>1681</v>
      </c>
    </row>
    <row r="82" spans="1:12">
      <c r="A82" s="218">
        <v>81</v>
      </c>
      <c r="B82" s="219" t="s">
        <v>174</v>
      </c>
      <c r="C82" s="218" t="s">
        <v>3098</v>
      </c>
      <c r="D82" s="218">
        <v>568</v>
      </c>
      <c r="E82" s="218">
        <v>1229.7608</v>
      </c>
      <c r="F82" s="220">
        <v>1204</v>
      </c>
      <c r="G82" s="221">
        <v>1480632</v>
      </c>
      <c r="H82" s="221">
        <v>683872</v>
      </c>
      <c r="I82" s="221">
        <v>796760</v>
      </c>
      <c r="J82" s="218">
        <v>62</v>
      </c>
      <c r="K82" s="218" t="s">
        <v>1358</v>
      </c>
      <c r="L82" s="218">
        <v>1204</v>
      </c>
    </row>
    <row r="83" spans="1:12">
      <c r="A83" s="218">
        <v>82</v>
      </c>
      <c r="B83" s="219" t="s">
        <v>371</v>
      </c>
      <c r="C83" s="218" t="s">
        <v>3099</v>
      </c>
      <c r="D83" s="218">
        <v>237</v>
      </c>
      <c r="E83" s="218">
        <v>444.26990000000001</v>
      </c>
      <c r="F83" s="220">
        <v>3324</v>
      </c>
      <c r="G83" s="221">
        <v>1476753</v>
      </c>
      <c r="H83" s="221">
        <v>787788</v>
      </c>
      <c r="I83" s="221">
        <v>688965</v>
      </c>
      <c r="J83" s="218">
        <v>77</v>
      </c>
      <c r="K83" s="218" t="s">
        <v>1358</v>
      </c>
      <c r="L83" s="218">
        <v>3324</v>
      </c>
    </row>
    <row r="84" spans="1:12">
      <c r="A84" s="218">
        <v>83</v>
      </c>
      <c r="B84" s="219" t="s">
        <v>703</v>
      </c>
      <c r="C84" s="218" t="s">
        <v>3100</v>
      </c>
      <c r="D84" s="218">
        <v>383</v>
      </c>
      <c r="E84" s="218">
        <v>513.56380000000001</v>
      </c>
      <c r="F84" s="220">
        <v>2859</v>
      </c>
      <c r="G84" s="221">
        <v>1468279</v>
      </c>
      <c r="H84" s="221">
        <v>1094997</v>
      </c>
      <c r="I84" s="221">
        <v>373282</v>
      </c>
      <c r="J84" s="218">
        <v>96</v>
      </c>
      <c r="K84" s="218" t="s">
        <v>1358</v>
      </c>
      <c r="L84" s="218">
        <v>2859</v>
      </c>
    </row>
    <row r="85" spans="1:12">
      <c r="A85" s="218">
        <v>84</v>
      </c>
      <c r="B85" s="219" t="s">
        <v>367</v>
      </c>
      <c r="C85" s="218" t="s">
        <v>3101</v>
      </c>
      <c r="D85" s="218">
        <v>41</v>
      </c>
      <c r="E85" s="218">
        <v>224.4211</v>
      </c>
      <c r="F85" s="220">
        <v>6490</v>
      </c>
      <c r="G85" s="221">
        <v>1456493</v>
      </c>
      <c r="H85" s="221">
        <v>266090</v>
      </c>
      <c r="I85" s="221">
        <v>1190403</v>
      </c>
      <c r="J85" s="218">
        <v>37</v>
      </c>
      <c r="K85" s="218" t="s">
        <v>1358</v>
      </c>
      <c r="L85" s="218">
        <v>6490</v>
      </c>
    </row>
    <row r="86" spans="1:12">
      <c r="A86" s="218">
        <v>85</v>
      </c>
      <c r="B86" s="219" t="s">
        <v>1289</v>
      </c>
      <c r="C86" s="218" t="s">
        <v>3102</v>
      </c>
      <c r="D86" s="218">
        <v>685</v>
      </c>
      <c r="E86" s="218">
        <v>735.46630000000005</v>
      </c>
      <c r="F86" s="220">
        <v>1975</v>
      </c>
      <c r="G86" s="221">
        <v>1452546</v>
      </c>
      <c r="H86" s="221">
        <v>1352875</v>
      </c>
      <c r="I86" s="221">
        <v>99671</v>
      </c>
      <c r="J86" s="218">
        <v>36</v>
      </c>
      <c r="K86" s="218" t="s">
        <v>1358</v>
      </c>
      <c r="L86" s="218">
        <v>1975</v>
      </c>
    </row>
    <row r="87" spans="1:12">
      <c r="A87" s="218">
        <v>86</v>
      </c>
      <c r="B87" s="219" t="s">
        <v>912</v>
      </c>
      <c r="C87" s="218" t="s">
        <v>3103</v>
      </c>
      <c r="D87" s="218">
        <v>676</v>
      </c>
      <c r="E87" s="218">
        <v>1379.2775999999999</v>
      </c>
      <c r="F87" s="220">
        <v>1052</v>
      </c>
      <c r="G87" s="221">
        <v>1451000</v>
      </c>
      <c r="H87" s="221">
        <v>711152</v>
      </c>
      <c r="I87" s="221">
        <v>739848</v>
      </c>
      <c r="J87" s="218">
        <v>70</v>
      </c>
      <c r="K87" s="218" t="s">
        <v>1358</v>
      </c>
      <c r="L87" s="218">
        <v>1052</v>
      </c>
    </row>
    <row r="88" spans="1:12">
      <c r="A88" s="218">
        <v>87</v>
      </c>
      <c r="B88" s="219" t="s">
        <v>508</v>
      </c>
      <c r="C88" s="218" t="s">
        <v>3104</v>
      </c>
      <c r="D88" s="218">
        <v>239</v>
      </c>
      <c r="E88" s="218">
        <v>441.57670000000002</v>
      </c>
      <c r="F88" s="220">
        <v>3253</v>
      </c>
      <c r="G88" s="221">
        <v>1436449</v>
      </c>
      <c r="H88" s="221">
        <v>777467</v>
      </c>
      <c r="I88" s="221">
        <v>658982</v>
      </c>
      <c r="J88" s="218">
        <v>56</v>
      </c>
      <c r="K88" s="218" t="s">
        <v>1358</v>
      </c>
      <c r="L88" s="218">
        <v>3253</v>
      </c>
    </row>
    <row r="89" spans="1:12">
      <c r="A89" s="218">
        <v>88</v>
      </c>
      <c r="B89" s="219" t="s">
        <v>601</v>
      </c>
      <c r="C89" s="218" t="s">
        <v>3105</v>
      </c>
      <c r="D89" s="218">
        <v>431</v>
      </c>
      <c r="E89" s="218">
        <v>830.35540000000003</v>
      </c>
      <c r="F89" s="220">
        <v>1708</v>
      </c>
      <c r="G89" s="221">
        <v>1418247</v>
      </c>
      <c r="H89" s="221">
        <v>736148</v>
      </c>
      <c r="I89" s="221">
        <v>682099</v>
      </c>
      <c r="J89" s="218">
        <v>158</v>
      </c>
      <c r="K89" s="218" t="s">
        <v>1358</v>
      </c>
      <c r="L89" s="218">
        <v>1708</v>
      </c>
    </row>
    <row r="90" spans="1:12">
      <c r="A90" s="218">
        <v>89</v>
      </c>
      <c r="B90" s="219" t="s">
        <v>669</v>
      </c>
      <c r="C90" s="218" t="s">
        <v>3106</v>
      </c>
      <c r="D90" s="218">
        <v>752</v>
      </c>
      <c r="E90" s="218">
        <v>1380.1362999999999</v>
      </c>
      <c r="F90" s="220">
        <v>1027</v>
      </c>
      <c r="G90" s="221">
        <v>1417400</v>
      </c>
      <c r="H90" s="221">
        <v>772304</v>
      </c>
      <c r="I90" s="221">
        <v>645096</v>
      </c>
      <c r="J90" s="218">
        <v>67</v>
      </c>
      <c r="K90" s="218" t="s">
        <v>1358</v>
      </c>
      <c r="L90" s="218">
        <v>1027</v>
      </c>
    </row>
    <row r="91" spans="1:12">
      <c r="A91" s="218">
        <v>90</v>
      </c>
      <c r="B91" s="219" t="s">
        <v>507</v>
      </c>
      <c r="C91" s="218" t="s">
        <v>3107</v>
      </c>
      <c r="D91" s="218">
        <v>365</v>
      </c>
      <c r="E91" s="218">
        <v>667.98810000000003</v>
      </c>
      <c r="F91" s="220">
        <v>2096</v>
      </c>
      <c r="G91" s="221">
        <v>1400103</v>
      </c>
      <c r="H91" s="221">
        <v>765040</v>
      </c>
      <c r="I91" s="221">
        <v>635063</v>
      </c>
      <c r="J91" s="218">
        <v>137</v>
      </c>
      <c r="K91" s="218" t="s">
        <v>1358</v>
      </c>
      <c r="L91" s="218">
        <v>2096</v>
      </c>
    </row>
    <row r="92" spans="1:12">
      <c r="A92" s="218">
        <v>91</v>
      </c>
      <c r="B92" s="219" t="s">
        <v>3108</v>
      </c>
      <c r="C92" s="218" t="s">
        <v>3109</v>
      </c>
      <c r="D92" s="218">
        <v>1089</v>
      </c>
      <c r="E92" s="218">
        <v>1538.3333</v>
      </c>
      <c r="F92" s="220">
        <v>900</v>
      </c>
      <c r="G92" s="221">
        <v>1384500</v>
      </c>
      <c r="H92" s="221">
        <v>980100</v>
      </c>
      <c r="I92" s="221">
        <v>404400</v>
      </c>
      <c r="J92" s="218">
        <v>6</v>
      </c>
      <c r="K92" s="218" t="s">
        <v>1358</v>
      </c>
      <c r="L92" s="218">
        <v>900</v>
      </c>
    </row>
    <row r="93" spans="1:12">
      <c r="A93" s="218">
        <v>92</v>
      </c>
      <c r="B93" s="219" t="s">
        <v>604</v>
      </c>
      <c r="C93" s="218" t="s">
        <v>3110</v>
      </c>
      <c r="D93" s="218">
        <v>663</v>
      </c>
      <c r="E93" s="218">
        <v>1031.6763000000001</v>
      </c>
      <c r="F93" s="220">
        <v>1313</v>
      </c>
      <c r="G93" s="221">
        <v>1354591</v>
      </c>
      <c r="H93" s="221">
        <v>870519</v>
      </c>
      <c r="I93" s="221">
        <v>484072</v>
      </c>
      <c r="J93" s="218">
        <v>135</v>
      </c>
      <c r="K93" s="218" t="s">
        <v>1358</v>
      </c>
      <c r="L93" s="218">
        <v>1313</v>
      </c>
    </row>
    <row r="94" spans="1:12">
      <c r="A94" s="218">
        <v>93</v>
      </c>
      <c r="B94" s="219" t="s">
        <v>514</v>
      </c>
      <c r="C94" s="218" t="s">
        <v>3111</v>
      </c>
      <c r="D94" s="218">
        <v>113</v>
      </c>
      <c r="E94" s="218">
        <v>227.14179999999999</v>
      </c>
      <c r="F94" s="220">
        <v>5944</v>
      </c>
      <c r="G94" s="221">
        <v>1350131</v>
      </c>
      <c r="H94" s="221">
        <v>671672</v>
      </c>
      <c r="I94" s="221">
        <v>678459</v>
      </c>
      <c r="J94" s="218">
        <v>140</v>
      </c>
      <c r="K94" s="218" t="s">
        <v>1358</v>
      </c>
      <c r="L94" s="218">
        <v>5944</v>
      </c>
    </row>
    <row r="95" spans="1:12">
      <c r="A95" s="218">
        <v>94</v>
      </c>
      <c r="B95" s="219" t="s">
        <v>2753</v>
      </c>
      <c r="C95" s="218" t="s">
        <v>3112</v>
      </c>
      <c r="D95" s="218">
        <v>265</v>
      </c>
      <c r="E95" s="218">
        <v>430.99430000000001</v>
      </c>
      <c r="F95" s="220">
        <v>3007</v>
      </c>
      <c r="G95" s="221">
        <v>1296000</v>
      </c>
      <c r="H95" s="221">
        <v>796855</v>
      </c>
      <c r="I95" s="221">
        <v>499145</v>
      </c>
      <c r="J95" s="218">
        <v>9</v>
      </c>
      <c r="K95" s="218" t="s">
        <v>1358</v>
      </c>
      <c r="L95" s="218">
        <v>3007</v>
      </c>
    </row>
    <row r="96" spans="1:12">
      <c r="A96" s="218">
        <v>95</v>
      </c>
      <c r="B96" s="219" t="s">
        <v>606</v>
      </c>
      <c r="C96" s="218" t="s">
        <v>3113</v>
      </c>
      <c r="D96" s="218">
        <v>208</v>
      </c>
      <c r="E96" s="218">
        <v>327.51819999999998</v>
      </c>
      <c r="F96" s="220">
        <v>3867</v>
      </c>
      <c r="G96" s="221">
        <v>1266513</v>
      </c>
      <c r="H96" s="221">
        <v>804336</v>
      </c>
      <c r="I96" s="221">
        <v>462177</v>
      </c>
      <c r="J96" s="218">
        <v>39</v>
      </c>
      <c r="K96" s="218" t="s">
        <v>1358</v>
      </c>
      <c r="L96" s="218">
        <v>3867</v>
      </c>
    </row>
    <row r="97" spans="1:12">
      <c r="A97" s="218">
        <v>96</v>
      </c>
      <c r="B97" s="219" t="s">
        <v>366</v>
      </c>
      <c r="C97" s="218" t="s">
        <v>3114</v>
      </c>
      <c r="D97" s="218">
        <v>176</v>
      </c>
      <c r="E97" s="218">
        <v>275.75389999999999</v>
      </c>
      <c r="F97" s="220">
        <v>4564</v>
      </c>
      <c r="G97" s="221">
        <v>1258541</v>
      </c>
      <c r="H97" s="221">
        <v>803264</v>
      </c>
      <c r="I97" s="221">
        <v>455277</v>
      </c>
      <c r="J97" s="218">
        <v>71</v>
      </c>
      <c r="K97" s="218" t="s">
        <v>1358</v>
      </c>
      <c r="L97" s="218">
        <v>4564</v>
      </c>
    </row>
    <row r="98" spans="1:12">
      <c r="A98" s="218">
        <v>97</v>
      </c>
      <c r="B98" s="219" t="s">
        <v>435</v>
      </c>
      <c r="C98" s="218" t="s">
        <v>3115</v>
      </c>
      <c r="D98" s="218">
        <v>306</v>
      </c>
      <c r="E98" s="218">
        <v>497.36169999999998</v>
      </c>
      <c r="F98" s="220">
        <v>2524</v>
      </c>
      <c r="G98" s="221">
        <v>1255341</v>
      </c>
      <c r="H98" s="221">
        <v>772344</v>
      </c>
      <c r="I98" s="221">
        <v>482997</v>
      </c>
      <c r="J98" s="218">
        <v>29</v>
      </c>
      <c r="K98" s="218" t="s">
        <v>1358</v>
      </c>
      <c r="L98" s="218">
        <v>2524</v>
      </c>
    </row>
    <row r="99" spans="1:12">
      <c r="A99" s="218">
        <v>98</v>
      </c>
      <c r="B99" s="219" t="s">
        <v>3116</v>
      </c>
      <c r="C99" s="218" t="s">
        <v>3117</v>
      </c>
      <c r="D99" s="218">
        <v>387</v>
      </c>
      <c r="E99" s="218">
        <v>665</v>
      </c>
      <c r="F99" s="220">
        <v>1860</v>
      </c>
      <c r="G99" s="221">
        <v>1236900</v>
      </c>
      <c r="H99" s="221">
        <v>719820</v>
      </c>
      <c r="I99" s="221">
        <v>517080</v>
      </c>
      <c r="J99" s="218">
        <v>11</v>
      </c>
      <c r="K99" s="218" t="s">
        <v>1358</v>
      </c>
      <c r="L99" s="218">
        <v>1860</v>
      </c>
    </row>
    <row r="100" spans="1:12">
      <c r="A100" s="218">
        <v>99</v>
      </c>
      <c r="B100" s="219" t="s">
        <v>426</v>
      </c>
      <c r="C100" s="218" t="s">
        <v>3118</v>
      </c>
      <c r="D100" s="218">
        <v>289</v>
      </c>
      <c r="E100" s="218">
        <v>443.56509999999997</v>
      </c>
      <c r="F100" s="220">
        <v>2771</v>
      </c>
      <c r="G100" s="221">
        <v>1229119</v>
      </c>
      <c r="H100" s="221">
        <v>800819</v>
      </c>
      <c r="I100" s="221">
        <v>428300</v>
      </c>
      <c r="J100" s="218">
        <v>146</v>
      </c>
      <c r="K100" s="218" t="s">
        <v>1358</v>
      </c>
      <c r="L100" s="218">
        <v>2771</v>
      </c>
    </row>
    <row r="101" spans="1:12">
      <c r="A101" s="218">
        <v>100</v>
      </c>
      <c r="B101" s="219" t="s">
        <v>3119</v>
      </c>
      <c r="C101" s="218" t="s">
        <v>3120</v>
      </c>
      <c r="D101" s="218">
        <v>568</v>
      </c>
      <c r="E101" s="218">
        <v>1050</v>
      </c>
      <c r="F101" s="220">
        <v>1170</v>
      </c>
      <c r="G101" s="221">
        <v>1228500</v>
      </c>
      <c r="H101" s="221">
        <v>664560</v>
      </c>
      <c r="I101" s="221">
        <v>563940</v>
      </c>
      <c r="J101" s="218">
        <v>5</v>
      </c>
      <c r="K101" s="218" t="s">
        <v>1358</v>
      </c>
      <c r="L101" s="218">
        <v>1170</v>
      </c>
    </row>
    <row r="102" spans="1:12">
      <c r="A102" s="218">
        <v>101</v>
      </c>
      <c r="B102" s="219" t="s">
        <v>969</v>
      </c>
      <c r="C102" s="218" t="s">
        <v>3033</v>
      </c>
      <c r="D102" s="218">
        <v>709</v>
      </c>
      <c r="E102" s="218">
        <v>1197.5981999999999</v>
      </c>
      <c r="F102" s="220">
        <v>1018</v>
      </c>
      <c r="G102" s="221">
        <v>1219155</v>
      </c>
      <c r="H102" s="221">
        <v>721762</v>
      </c>
      <c r="I102" s="221">
        <v>497393</v>
      </c>
      <c r="J102" s="218">
        <v>101</v>
      </c>
      <c r="K102" s="218" t="s">
        <v>1358</v>
      </c>
      <c r="L102" s="218">
        <v>1018</v>
      </c>
    </row>
    <row r="103" spans="1:12">
      <c r="A103" s="218">
        <v>102</v>
      </c>
      <c r="B103" s="219" t="s">
        <v>754</v>
      </c>
      <c r="C103" s="218" t="s">
        <v>3121</v>
      </c>
      <c r="D103" s="218">
        <v>116</v>
      </c>
      <c r="E103" s="218">
        <v>172.61150000000001</v>
      </c>
      <c r="F103" s="220">
        <v>7050</v>
      </c>
      <c r="G103" s="221">
        <v>1216911</v>
      </c>
      <c r="H103" s="221">
        <v>817800</v>
      </c>
      <c r="I103" s="221">
        <v>399111</v>
      </c>
      <c r="J103" s="218">
        <v>167</v>
      </c>
      <c r="K103" s="218" t="s">
        <v>1358</v>
      </c>
      <c r="L103" s="218">
        <v>7050</v>
      </c>
    </row>
    <row r="104" spans="1:12">
      <c r="A104" s="218">
        <v>103</v>
      </c>
      <c r="B104" s="219" t="s">
        <v>666</v>
      </c>
      <c r="C104" s="218" t="s">
        <v>3122</v>
      </c>
      <c r="D104" s="218">
        <v>106</v>
      </c>
      <c r="E104" s="218">
        <v>231.81610000000001</v>
      </c>
      <c r="F104" s="220">
        <v>5083</v>
      </c>
      <c r="G104" s="221">
        <v>1178321</v>
      </c>
      <c r="H104" s="221">
        <v>538798</v>
      </c>
      <c r="I104" s="221">
        <v>639523</v>
      </c>
      <c r="J104" s="218">
        <v>79</v>
      </c>
      <c r="K104" s="218" t="s">
        <v>1358</v>
      </c>
      <c r="L104" s="218">
        <v>5083</v>
      </c>
    </row>
    <row r="105" spans="1:12">
      <c r="A105" s="218">
        <v>104</v>
      </c>
      <c r="B105" s="219" t="s">
        <v>593</v>
      </c>
      <c r="C105" s="218" t="s">
        <v>3123</v>
      </c>
      <c r="D105" s="218">
        <v>325</v>
      </c>
      <c r="E105" s="218">
        <v>608.90509999999995</v>
      </c>
      <c r="F105" s="220">
        <v>1918</v>
      </c>
      <c r="G105" s="221">
        <v>1167880</v>
      </c>
      <c r="H105" s="221">
        <v>623350</v>
      </c>
      <c r="I105" s="221">
        <v>544530</v>
      </c>
      <c r="J105" s="218">
        <v>62</v>
      </c>
      <c r="K105" s="218" t="s">
        <v>1358</v>
      </c>
      <c r="L105" s="218">
        <v>1918</v>
      </c>
    </row>
    <row r="106" spans="1:12">
      <c r="A106" s="218">
        <v>105</v>
      </c>
      <c r="B106" s="219" t="s">
        <v>561</v>
      </c>
      <c r="C106" s="218" t="s">
        <v>3124</v>
      </c>
      <c r="D106" s="218">
        <v>381</v>
      </c>
      <c r="E106" s="218">
        <v>636.20479999999998</v>
      </c>
      <c r="F106" s="220">
        <v>1816</v>
      </c>
      <c r="G106" s="221">
        <v>1155348</v>
      </c>
      <c r="H106" s="221">
        <v>691896</v>
      </c>
      <c r="I106" s="221">
        <v>463452</v>
      </c>
      <c r="J106" s="218">
        <v>108</v>
      </c>
      <c r="K106" s="218" t="s">
        <v>1358</v>
      </c>
      <c r="L106" s="218">
        <v>1816</v>
      </c>
    </row>
    <row r="107" spans="1:12">
      <c r="A107" s="218">
        <v>106</v>
      </c>
      <c r="B107" s="219" t="s">
        <v>397</v>
      </c>
      <c r="C107" s="218" t="s">
        <v>3125</v>
      </c>
      <c r="D107" s="218">
        <v>256</v>
      </c>
      <c r="E107" s="218">
        <v>584.48850000000004</v>
      </c>
      <c r="F107" s="220">
        <v>1959</v>
      </c>
      <c r="G107" s="221">
        <v>1145013</v>
      </c>
      <c r="H107" s="221">
        <v>501504</v>
      </c>
      <c r="I107" s="221">
        <v>643509</v>
      </c>
      <c r="J107" s="218">
        <v>43</v>
      </c>
      <c r="K107" s="218" t="s">
        <v>1358</v>
      </c>
      <c r="L107" s="218">
        <v>1959</v>
      </c>
    </row>
    <row r="108" spans="1:12">
      <c r="A108" s="218">
        <v>107</v>
      </c>
      <c r="B108" s="219" t="s">
        <v>3126</v>
      </c>
      <c r="C108" s="218" t="s">
        <v>3127</v>
      </c>
      <c r="D108" s="218">
        <v>76</v>
      </c>
      <c r="E108" s="218">
        <v>143</v>
      </c>
      <c r="F108" s="220">
        <v>7959</v>
      </c>
      <c r="G108" s="221">
        <v>1138137</v>
      </c>
      <c r="H108" s="221">
        <v>604884</v>
      </c>
      <c r="I108" s="221">
        <v>533253</v>
      </c>
      <c r="J108" s="218">
        <v>7</v>
      </c>
      <c r="K108" s="218" t="s">
        <v>1358</v>
      </c>
      <c r="L108" s="218">
        <v>7959</v>
      </c>
    </row>
    <row r="109" spans="1:12">
      <c r="A109" s="218">
        <v>108</v>
      </c>
      <c r="B109" s="219" t="s">
        <v>839</v>
      </c>
      <c r="C109" s="218" t="s">
        <v>3128</v>
      </c>
      <c r="D109" s="218">
        <v>192</v>
      </c>
      <c r="E109" s="218">
        <v>359.26659999999998</v>
      </c>
      <c r="F109" s="220">
        <v>3140</v>
      </c>
      <c r="G109" s="221">
        <v>1128097</v>
      </c>
      <c r="H109" s="221">
        <v>602880</v>
      </c>
      <c r="I109" s="221">
        <v>525217</v>
      </c>
      <c r="J109" s="218">
        <v>127</v>
      </c>
      <c r="K109" s="218" t="s">
        <v>1358</v>
      </c>
      <c r="L109" s="218">
        <v>3140</v>
      </c>
    </row>
    <row r="110" spans="1:12">
      <c r="A110" s="218">
        <v>109</v>
      </c>
      <c r="B110" s="219">
        <v>414210132</v>
      </c>
      <c r="C110" s="218" t="s">
        <v>3129</v>
      </c>
      <c r="D110" s="218">
        <v>429</v>
      </c>
      <c r="E110" s="218">
        <v>1169</v>
      </c>
      <c r="F110" s="220">
        <v>954</v>
      </c>
      <c r="G110" s="221">
        <v>1115226</v>
      </c>
      <c r="H110" s="221">
        <v>409266</v>
      </c>
      <c r="I110" s="221">
        <v>705960</v>
      </c>
      <c r="J110" s="218">
        <v>27</v>
      </c>
      <c r="K110" s="218" t="s">
        <v>1358</v>
      </c>
      <c r="L110" s="218">
        <v>954</v>
      </c>
    </row>
    <row r="111" spans="1:12">
      <c r="A111" s="218">
        <v>110</v>
      </c>
      <c r="B111" s="219" t="s">
        <v>428</v>
      </c>
      <c r="C111" s="218" t="s">
        <v>3130</v>
      </c>
      <c r="D111" s="218">
        <v>433</v>
      </c>
      <c r="E111" s="218">
        <v>1020.8786</v>
      </c>
      <c r="F111" s="220">
        <v>1087</v>
      </c>
      <c r="G111" s="221">
        <v>1109695</v>
      </c>
      <c r="H111" s="221">
        <v>470671</v>
      </c>
      <c r="I111" s="221">
        <v>639024</v>
      </c>
      <c r="J111" s="218">
        <v>51</v>
      </c>
      <c r="K111" s="218" t="s">
        <v>1358</v>
      </c>
      <c r="L111" s="218">
        <v>1087</v>
      </c>
    </row>
    <row r="112" spans="1:12">
      <c r="A112" s="218">
        <v>111</v>
      </c>
      <c r="B112" s="219" t="s">
        <v>702</v>
      </c>
      <c r="C112" s="218" t="s">
        <v>3092</v>
      </c>
      <c r="D112" s="218">
        <v>433</v>
      </c>
      <c r="E112" s="218">
        <v>658.43669999999997</v>
      </c>
      <c r="F112" s="220">
        <v>1644</v>
      </c>
      <c r="G112" s="221">
        <v>1082470</v>
      </c>
      <c r="H112" s="221">
        <v>711852</v>
      </c>
      <c r="I112" s="221">
        <v>370618</v>
      </c>
      <c r="J112" s="218">
        <v>46</v>
      </c>
      <c r="K112" s="218" t="s">
        <v>1358</v>
      </c>
      <c r="L112" s="218">
        <v>1644</v>
      </c>
    </row>
    <row r="113" spans="1:12">
      <c r="A113" s="218">
        <v>112</v>
      </c>
      <c r="B113" s="219" t="s">
        <v>503</v>
      </c>
      <c r="C113" s="218" t="s">
        <v>3131</v>
      </c>
      <c r="D113" s="218">
        <v>629</v>
      </c>
      <c r="E113" s="218">
        <v>884.38390000000004</v>
      </c>
      <c r="F113" s="220">
        <v>1214</v>
      </c>
      <c r="G113" s="221">
        <v>1073642</v>
      </c>
      <c r="H113" s="221">
        <v>763606</v>
      </c>
      <c r="I113" s="221">
        <v>310036</v>
      </c>
      <c r="J113" s="218">
        <v>88</v>
      </c>
      <c r="K113" s="218" t="s">
        <v>1358</v>
      </c>
      <c r="L113" s="218">
        <v>1214</v>
      </c>
    </row>
    <row r="114" spans="1:12">
      <c r="A114" s="218">
        <v>113</v>
      </c>
      <c r="B114" s="219" t="s">
        <v>1034</v>
      </c>
      <c r="C114" s="218" t="s">
        <v>3132</v>
      </c>
      <c r="D114" s="218">
        <v>694</v>
      </c>
      <c r="E114" s="218">
        <v>1245.1407999999999</v>
      </c>
      <c r="F114" s="220">
        <v>845</v>
      </c>
      <c r="G114" s="221">
        <v>1052144</v>
      </c>
      <c r="H114" s="221">
        <v>586430</v>
      </c>
      <c r="I114" s="221">
        <v>465714</v>
      </c>
      <c r="J114" s="218">
        <v>74</v>
      </c>
      <c r="K114" s="218" t="s">
        <v>1358</v>
      </c>
      <c r="L114" s="218">
        <v>845</v>
      </c>
    </row>
    <row r="115" spans="1:12">
      <c r="A115" s="218">
        <v>114</v>
      </c>
      <c r="B115" s="219" t="s">
        <v>671</v>
      </c>
      <c r="C115" s="218" t="s">
        <v>3133</v>
      </c>
      <c r="D115" s="218">
        <v>650</v>
      </c>
      <c r="E115" s="218">
        <v>895</v>
      </c>
      <c r="F115" s="220">
        <v>1160</v>
      </c>
      <c r="G115" s="221">
        <v>1038200</v>
      </c>
      <c r="H115" s="221">
        <v>754000</v>
      </c>
      <c r="I115" s="221">
        <v>284200</v>
      </c>
      <c r="J115" s="218">
        <v>12</v>
      </c>
      <c r="K115" s="218" t="s">
        <v>1358</v>
      </c>
      <c r="L115" s="218">
        <v>1160</v>
      </c>
    </row>
    <row r="116" spans="1:12">
      <c r="A116" s="218">
        <v>115</v>
      </c>
      <c r="B116" s="219" t="s">
        <v>647</v>
      </c>
      <c r="C116" s="218" t="s">
        <v>3134</v>
      </c>
      <c r="D116" s="218">
        <v>275</v>
      </c>
      <c r="E116" s="218">
        <v>541.93520000000001</v>
      </c>
      <c r="F116" s="220">
        <v>1913</v>
      </c>
      <c r="G116" s="221">
        <v>1036722</v>
      </c>
      <c r="H116" s="221">
        <v>526075</v>
      </c>
      <c r="I116" s="221">
        <v>510647</v>
      </c>
      <c r="J116" s="218">
        <v>61</v>
      </c>
      <c r="K116" s="218" t="s">
        <v>1358</v>
      </c>
      <c r="L116" s="218">
        <v>1913</v>
      </c>
    </row>
    <row r="117" spans="1:12">
      <c r="A117" s="218">
        <v>116</v>
      </c>
      <c r="B117" s="219" t="s">
        <v>963</v>
      </c>
      <c r="C117" s="218" t="s">
        <v>3135</v>
      </c>
      <c r="D117" s="218">
        <v>573</v>
      </c>
      <c r="E117" s="218">
        <v>1191.2597000000001</v>
      </c>
      <c r="F117" s="220">
        <v>847</v>
      </c>
      <c r="G117" s="221">
        <v>1008997</v>
      </c>
      <c r="H117" s="221">
        <v>485331</v>
      </c>
      <c r="I117" s="221">
        <v>523666</v>
      </c>
      <c r="J117" s="218">
        <v>91</v>
      </c>
      <c r="K117" s="218" t="s">
        <v>1358</v>
      </c>
      <c r="L117" s="218">
        <v>847</v>
      </c>
    </row>
    <row r="118" spans="1:12">
      <c r="A118" s="218">
        <v>117</v>
      </c>
      <c r="B118" s="219" t="s">
        <v>592</v>
      </c>
      <c r="C118" s="218" t="s">
        <v>3136</v>
      </c>
      <c r="D118" s="218">
        <v>835</v>
      </c>
      <c r="E118" s="218">
        <v>1199.0748000000001</v>
      </c>
      <c r="F118" s="220">
        <v>816</v>
      </c>
      <c r="G118" s="221">
        <v>978445</v>
      </c>
      <c r="H118" s="221">
        <v>681360</v>
      </c>
      <c r="I118" s="221">
        <v>297085</v>
      </c>
      <c r="J118" s="218">
        <v>85</v>
      </c>
      <c r="K118" s="218" t="s">
        <v>1358</v>
      </c>
      <c r="L118" s="218">
        <v>816</v>
      </c>
    </row>
    <row r="119" spans="1:12">
      <c r="A119" s="218">
        <v>118</v>
      </c>
      <c r="B119" s="219" t="s">
        <v>323</v>
      </c>
      <c r="C119" s="218" t="s">
        <v>3137</v>
      </c>
      <c r="D119" s="218">
        <v>524</v>
      </c>
      <c r="E119" s="218">
        <v>792.29669999999999</v>
      </c>
      <c r="F119" s="220">
        <v>1230</v>
      </c>
      <c r="G119" s="221">
        <v>974525</v>
      </c>
      <c r="H119" s="221">
        <v>644520</v>
      </c>
      <c r="I119" s="221">
        <v>330005</v>
      </c>
      <c r="J119" s="218">
        <v>68</v>
      </c>
      <c r="K119" s="218" t="s">
        <v>1358</v>
      </c>
      <c r="L119" s="218">
        <v>1230</v>
      </c>
    </row>
    <row r="120" spans="1:12">
      <c r="A120" s="218">
        <v>119</v>
      </c>
      <c r="B120" s="219" t="s">
        <v>423</v>
      </c>
      <c r="C120" s="218" t="s">
        <v>3138</v>
      </c>
      <c r="D120" s="218">
        <v>164</v>
      </c>
      <c r="E120" s="218">
        <v>304.87569999999999</v>
      </c>
      <c r="F120" s="220">
        <v>3105</v>
      </c>
      <c r="G120" s="221">
        <v>946639</v>
      </c>
      <c r="H120" s="221">
        <v>509220</v>
      </c>
      <c r="I120" s="221">
        <v>437419</v>
      </c>
      <c r="J120" s="218">
        <v>23</v>
      </c>
      <c r="K120" s="218" t="s">
        <v>1358</v>
      </c>
      <c r="L120" s="218">
        <v>3105</v>
      </c>
    </row>
    <row r="121" spans="1:12">
      <c r="A121" s="218">
        <v>120</v>
      </c>
      <c r="B121" s="219" t="s">
        <v>373</v>
      </c>
      <c r="C121" s="218" t="s">
        <v>3139</v>
      </c>
      <c r="D121" s="218">
        <v>604</v>
      </c>
      <c r="E121" s="218">
        <v>888.0643</v>
      </c>
      <c r="F121" s="220">
        <v>1058</v>
      </c>
      <c r="G121" s="221">
        <v>939572</v>
      </c>
      <c r="H121" s="221">
        <v>639032</v>
      </c>
      <c r="I121" s="221">
        <v>300540</v>
      </c>
      <c r="J121" s="218">
        <v>107</v>
      </c>
      <c r="K121" s="218" t="s">
        <v>1358</v>
      </c>
      <c r="L121" s="218">
        <v>1058</v>
      </c>
    </row>
    <row r="122" spans="1:12">
      <c r="A122" s="218">
        <v>121</v>
      </c>
      <c r="B122" s="219" t="s">
        <v>2744</v>
      </c>
      <c r="C122" s="218" t="s">
        <v>3140</v>
      </c>
      <c r="D122" s="218">
        <v>407</v>
      </c>
      <c r="E122" s="218">
        <v>804.96140000000003</v>
      </c>
      <c r="F122" s="220">
        <v>1167</v>
      </c>
      <c r="G122" s="221">
        <v>939390</v>
      </c>
      <c r="H122" s="221">
        <v>474969</v>
      </c>
      <c r="I122" s="221">
        <v>464421</v>
      </c>
      <c r="J122" s="218">
        <v>30</v>
      </c>
      <c r="K122" s="218" t="s">
        <v>1358</v>
      </c>
      <c r="L122" s="218">
        <v>1167</v>
      </c>
    </row>
    <row r="123" spans="1:12">
      <c r="A123" s="218">
        <v>122</v>
      </c>
      <c r="B123" s="219" t="s">
        <v>470</v>
      </c>
      <c r="C123" s="218" t="s">
        <v>3141</v>
      </c>
      <c r="D123" s="218">
        <v>1110</v>
      </c>
      <c r="E123" s="218">
        <v>3159.6156000000001</v>
      </c>
      <c r="F123" s="220">
        <v>294</v>
      </c>
      <c r="G123" s="221">
        <v>928927</v>
      </c>
      <c r="H123" s="221">
        <v>326340</v>
      </c>
      <c r="I123" s="221">
        <v>602587</v>
      </c>
      <c r="J123" s="218">
        <v>41</v>
      </c>
      <c r="K123" s="218" t="s">
        <v>1358</v>
      </c>
      <c r="L123" s="218">
        <v>294</v>
      </c>
    </row>
    <row r="124" spans="1:12">
      <c r="A124" s="218">
        <v>123</v>
      </c>
      <c r="B124" s="219">
        <v>414210112</v>
      </c>
      <c r="C124" s="218" t="s">
        <v>3142</v>
      </c>
      <c r="D124" s="218">
        <v>430</v>
      </c>
      <c r="E124" s="218">
        <v>817</v>
      </c>
      <c r="F124" s="220">
        <v>1135</v>
      </c>
      <c r="G124" s="221">
        <v>927295</v>
      </c>
      <c r="H124" s="221">
        <v>488050</v>
      </c>
      <c r="I124" s="221">
        <v>439245</v>
      </c>
      <c r="J124" s="218">
        <v>32</v>
      </c>
      <c r="K124" s="218" t="s">
        <v>1358</v>
      </c>
      <c r="L124" s="218">
        <v>1135</v>
      </c>
    </row>
    <row r="125" spans="1:12">
      <c r="A125" s="218">
        <v>124</v>
      </c>
      <c r="B125" s="219" t="s">
        <v>655</v>
      </c>
      <c r="C125" s="218" t="s">
        <v>3143</v>
      </c>
      <c r="D125" s="218">
        <v>374</v>
      </c>
      <c r="E125" s="218">
        <v>625.46500000000003</v>
      </c>
      <c r="F125" s="220">
        <v>1473</v>
      </c>
      <c r="G125" s="221">
        <v>921310</v>
      </c>
      <c r="H125" s="221">
        <v>550902</v>
      </c>
      <c r="I125" s="221">
        <v>370408</v>
      </c>
      <c r="J125" s="218">
        <v>63</v>
      </c>
      <c r="K125" s="218" t="s">
        <v>1358</v>
      </c>
      <c r="L125" s="218">
        <v>1473</v>
      </c>
    </row>
    <row r="126" spans="1:12">
      <c r="A126" s="218">
        <v>125</v>
      </c>
      <c r="B126" s="219" t="s">
        <v>543</v>
      </c>
      <c r="C126" s="218" t="s">
        <v>3043</v>
      </c>
      <c r="D126" s="218">
        <v>496</v>
      </c>
      <c r="E126" s="218">
        <v>835.49360000000001</v>
      </c>
      <c r="F126" s="220">
        <v>1100</v>
      </c>
      <c r="G126" s="221">
        <v>919043</v>
      </c>
      <c r="H126" s="221">
        <v>545600</v>
      </c>
      <c r="I126" s="221">
        <v>373443</v>
      </c>
      <c r="J126" s="218">
        <v>72</v>
      </c>
      <c r="K126" s="218" t="s">
        <v>1358</v>
      </c>
      <c r="L126" s="218">
        <v>1100</v>
      </c>
    </row>
    <row r="127" spans="1:12">
      <c r="A127" s="218">
        <v>126</v>
      </c>
      <c r="B127" s="219" t="s">
        <v>959</v>
      </c>
      <c r="C127" s="218" t="s">
        <v>3144</v>
      </c>
      <c r="D127" s="218">
        <v>632</v>
      </c>
      <c r="E127" s="218">
        <v>1359.7195999999999</v>
      </c>
      <c r="F127" s="220">
        <v>674</v>
      </c>
      <c r="G127" s="221">
        <v>916451</v>
      </c>
      <c r="H127" s="221">
        <v>425968</v>
      </c>
      <c r="I127" s="221">
        <v>490483</v>
      </c>
      <c r="J127" s="218">
        <v>101</v>
      </c>
      <c r="K127" s="218" t="s">
        <v>1358</v>
      </c>
      <c r="L127" s="218">
        <v>674</v>
      </c>
    </row>
    <row r="128" spans="1:12">
      <c r="A128" s="218">
        <v>127</v>
      </c>
      <c r="B128" s="219" t="s">
        <v>654</v>
      </c>
      <c r="C128" s="218" t="s">
        <v>3143</v>
      </c>
      <c r="D128" s="218">
        <v>374</v>
      </c>
      <c r="E128" s="218">
        <v>646.13570000000004</v>
      </c>
      <c r="F128" s="220">
        <v>1415</v>
      </c>
      <c r="G128" s="221">
        <v>914282</v>
      </c>
      <c r="H128" s="221">
        <v>529210</v>
      </c>
      <c r="I128" s="221">
        <v>385072</v>
      </c>
      <c r="J128" s="218">
        <v>47</v>
      </c>
      <c r="K128" s="218" t="s">
        <v>1358</v>
      </c>
      <c r="L128" s="218">
        <v>1415</v>
      </c>
    </row>
    <row r="129" spans="1:12">
      <c r="A129" s="218">
        <v>128</v>
      </c>
      <c r="B129" s="219" t="s">
        <v>664</v>
      </c>
      <c r="C129" s="218" t="s">
        <v>3145</v>
      </c>
      <c r="D129" s="218">
        <v>542</v>
      </c>
      <c r="E129" s="218">
        <v>880.07550000000003</v>
      </c>
      <c r="F129" s="220">
        <v>1020</v>
      </c>
      <c r="G129" s="221">
        <v>897677</v>
      </c>
      <c r="H129" s="221">
        <v>552840</v>
      </c>
      <c r="I129" s="221">
        <v>344837</v>
      </c>
      <c r="J129" s="218">
        <v>110</v>
      </c>
      <c r="K129" s="218" t="s">
        <v>1358</v>
      </c>
      <c r="L129" s="218">
        <v>1020</v>
      </c>
    </row>
    <row r="130" spans="1:12">
      <c r="A130" s="218">
        <v>129</v>
      </c>
      <c r="B130" s="219" t="s">
        <v>1030</v>
      </c>
      <c r="C130" s="218" t="s">
        <v>3146</v>
      </c>
      <c r="D130" s="218">
        <v>137</v>
      </c>
      <c r="E130" s="218">
        <v>270.06040000000002</v>
      </c>
      <c r="F130" s="220">
        <v>3310</v>
      </c>
      <c r="G130" s="221">
        <v>893900</v>
      </c>
      <c r="H130" s="221">
        <v>453470</v>
      </c>
      <c r="I130" s="221">
        <v>440430</v>
      </c>
      <c r="J130" s="218">
        <v>10</v>
      </c>
      <c r="K130" s="218" t="s">
        <v>1358</v>
      </c>
      <c r="L130" s="218">
        <v>3310</v>
      </c>
    </row>
    <row r="131" spans="1:12">
      <c r="A131" s="218">
        <v>130</v>
      </c>
      <c r="B131" s="219" t="s">
        <v>2698</v>
      </c>
      <c r="C131" s="218" t="s">
        <v>3147</v>
      </c>
      <c r="D131" s="218">
        <v>313</v>
      </c>
      <c r="E131" s="218">
        <v>440.9905</v>
      </c>
      <c r="F131" s="220">
        <v>2008</v>
      </c>
      <c r="G131" s="221">
        <v>885509</v>
      </c>
      <c r="H131" s="221">
        <v>628504</v>
      </c>
      <c r="I131" s="221">
        <v>257005</v>
      </c>
      <c r="J131" s="218">
        <v>134</v>
      </c>
      <c r="K131" s="218" t="s">
        <v>1358</v>
      </c>
      <c r="L131" s="218">
        <v>2008</v>
      </c>
    </row>
    <row r="132" spans="1:12">
      <c r="A132" s="218">
        <v>131</v>
      </c>
      <c r="B132" s="219" t="s">
        <v>989</v>
      </c>
      <c r="C132" s="218" t="s">
        <v>3148</v>
      </c>
      <c r="D132" s="218">
        <v>428</v>
      </c>
      <c r="E132" s="218">
        <v>655.56709999999998</v>
      </c>
      <c r="F132" s="220">
        <v>1349</v>
      </c>
      <c r="G132" s="221">
        <v>884360</v>
      </c>
      <c r="H132" s="221">
        <v>577372</v>
      </c>
      <c r="I132" s="221">
        <v>306988</v>
      </c>
      <c r="J132" s="218">
        <v>75</v>
      </c>
      <c r="K132" s="218" t="s">
        <v>1358</v>
      </c>
      <c r="L132" s="218">
        <v>1349</v>
      </c>
    </row>
    <row r="133" spans="1:12">
      <c r="A133" s="218">
        <v>132</v>
      </c>
      <c r="B133" s="219" t="s">
        <v>2886</v>
      </c>
      <c r="C133" s="218" t="s">
        <v>3149</v>
      </c>
      <c r="D133" s="218">
        <v>490</v>
      </c>
      <c r="E133" s="218">
        <v>752.44370000000004</v>
      </c>
      <c r="F133" s="220">
        <v>1163</v>
      </c>
      <c r="G133" s="221">
        <v>875092</v>
      </c>
      <c r="H133" s="221">
        <v>569870</v>
      </c>
      <c r="I133" s="221">
        <v>305222</v>
      </c>
      <c r="J133" s="218">
        <v>71</v>
      </c>
      <c r="K133" s="218" t="s">
        <v>1358</v>
      </c>
      <c r="L133" s="218">
        <v>1163</v>
      </c>
    </row>
    <row r="134" spans="1:12">
      <c r="A134" s="218">
        <v>133</v>
      </c>
      <c r="B134" s="219" t="s">
        <v>2987</v>
      </c>
      <c r="C134" s="218" t="s">
        <v>3150</v>
      </c>
      <c r="D134" s="218">
        <v>489</v>
      </c>
      <c r="E134" s="218">
        <v>920</v>
      </c>
      <c r="F134" s="220">
        <v>930</v>
      </c>
      <c r="G134" s="221">
        <v>855600</v>
      </c>
      <c r="H134" s="221">
        <v>454770</v>
      </c>
      <c r="I134" s="221">
        <v>400830</v>
      </c>
      <c r="J134" s="218">
        <v>7</v>
      </c>
      <c r="K134" s="218" t="s">
        <v>1358</v>
      </c>
      <c r="L134" s="218">
        <v>930</v>
      </c>
    </row>
    <row r="135" spans="1:12">
      <c r="A135" s="218">
        <v>134</v>
      </c>
      <c r="B135" s="219" t="s">
        <v>500</v>
      </c>
      <c r="C135" s="218" t="s">
        <v>3151</v>
      </c>
      <c r="D135" s="218">
        <v>167</v>
      </c>
      <c r="E135" s="218">
        <v>274.43430000000001</v>
      </c>
      <c r="F135" s="220">
        <v>3090</v>
      </c>
      <c r="G135" s="221">
        <v>848002</v>
      </c>
      <c r="H135" s="221">
        <v>516030</v>
      </c>
      <c r="I135" s="221">
        <v>331972</v>
      </c>
      <c r="J135" s="218">
        <v>108</v>
      </c>
      <c r="K135" s="218" t="s">
        <v>1358</v>
      </c>
      <c r="L135" s="218">
        <v>3090</v>
      </c>
    </row>
    <row r="136" spans="1:12">
      <c r="A136" s="218">
        <v>135</v>
      </c>
      <c r="B136" s="219" t="s">
        <v>476</v>
      </c>
      <c r="C136" s="218" t="s">
        <v>3090</v>
      </c>
      <c r="D136" s="218">
        <v>363</v>
      </c>
      <c r="E136" s="218">
        <v>472.62459999999999</v>
      </c>
      <c r="F136" s="220">
        <v>1753</v>
      </c>
      <c r="G136" s="221">
        <v>828511</v>
      </c>
      <c r="H136" s="221">
        <v>636339</v>
      </c>
      <c r="I136" s="221">
        <v>192172</v>
      </c>
      <c r="J136" s="218">
        <v>113</v>
      </c>
      <c r="K136" s="218" t="s">
        <v>1358</v>
      </c>
      <c r="L136" s="218">
        <v>1753</v>
      </c>
    </row>
    <row r="137" spans="1:12">
      <c r="A137" s="218">
        <v>136</v>
      </c>
      <c r="B137" s="219" t="s">
        <v>3152</v>
      </c>
      <c r="C137" s="218" t="s">
        <v>3153</v>
      </c>
      <c r="D137" s="218">
        <v>676</v>
      </c>
      <c r="E137" s="218">
        <v>950</v>
      </c>
      <c r="F137" s="220">
        <v>870</v>
      </c>
      <c r="G137" s="221">
        <v>826500</v>
      </c>
      <c r="H137" s="221">
        <v>588120</v>
      </c>
      <c r="I137" s="221">
        <v>238380</v>
      </c>
      <c r="J137" s="218">
        <v>8</v>
      </c>
      <c r="K137" s="218" t="s">
        <v>1358</v>
      </c>
      <c r="L137" s="218">
        <v>870</v>
      </c>
    </row>
    <row r="138" spans="1:12">
      <c r="A138" s="218">
        <v>137</v>
      </c>
      <c r="B138" s="219" t="s">
        <v>841</v>
      </c>
      <c r="C138" s="218" t="s">
        <v>3154</v>
      </c>
      <c r="D138" s="218">
        <v>345</v>
      </c>
      <c r="E138" s="218">
        <v>454.15300000000002</v>
      </c>
      <c r="F138" s="220">
        <v>1811</v>
      </c>
      <c r="G138" s="221">
        <v>822471</v>
      </c>
      <c r="H138" s="221">
        <v>624795</v>
      </c>
      <c r="I138" s="221">
        <v>197676</v>
      </c>
      <c r="J138" s="218">
        <v>157</v>
      </c>
      <c r="K138" s="218" t="s">
        <v>1358</v>
      </c>
      <c r="L138" s="218">
        <v>1811</v>
      </c>
    </row>
    <row r="139" spans="1:12">
      <c r="A139" s="218">
        <v>138</v>
      </c>
      <c r="B139" s="219" t="s">
        <v>933</v>
      </c>
      <c r="C139" s="218" t="s">
        <v>3155</v>
      </c>
      <c r="D139" s="218">
        <v>456</v>
      </c>
      <c r="E139" s="218">
        <v>1157.7560000000001</v>
      </c>
      <c r="F139" s="220">
        <v>705</v>
      </c>
      <c r="G139" s="221">
        <v>816218</v>
      </c>
      <c r="H139" s="221">
        <v>321480</v>
      </c>
      <c r="I139" s="221">
        <v>494738</v>
      </c>
      <c r="J139" s="218">
        <v>79</v>
      </c>
      <c r="K139" s="218" t="s">
        <v>1358</v>
      </c>
      <c r="L139" s="218">
        <v>705</v>
      </c>
    </row>
    <row r="140" spans="1:12">
      <c r="A140" s="218">
        <v>139</v>
      </c>
      <c r="B140" s="219" t="s">
        <v>731</v>
      </c>
      <c r="C140" s="218" t="s">
        <v>3156</v>
      </c>
      <c r="D140" s="218">
        <v>819</v>
      </c>
      <c r="E140" s="218">
        <v>1544.7262000000001</v>
      </c>
      <c r="F140" s="220">
        <v>526</v>
      </c>
      <c r="G140" s="221">
        <v>812526</v>
      </c>
      <c r="H140" s="221">
        <v>430794</v>
      </c>
      <c r="I140" s="221">
        <v>381732</v>
      </c>
      <c r="J140" s="218">
        <v>98</v>
      </c>
      <c r="K140" s="218" t="s">
        <v>1358</v>
      </c>
      <c r="L140" s="218">
        <v>526</v>
      </c>
    </row>
    <row r="141" spans="1:12">
      <c r="A141" s="218">
        <v>140</v>
      </c>
      <c r="B141" s="219" t="s">
        <v>79</v>
      </c>
      <c r="C141" s="218" t="s">
        <v>3157</v>
      </c>
      <c r="D141" s="218">
        <v>760</v>
      </c>
      <c r="E141" s="218">
        <v>1670.1425999999999</v>
      </c>
      <c r="F141" s="220">
        <v>484</v>
      </c>
      <c r="G141" s="221">
        <v>808349</v>
      </c>
      <c r="H141" s="221">
        <v>367840</v>
      </c>
      <c r="I141" s="221">
        <v>440509</v>
      </c>
      <c r="J141" s="218">
        <v>107</v>
      </c>
      <c r="K141" s="218" t="s">
        <v>1358</v>
      </c>
      <c r="L141" s="218">
        <v>484</v>
      </c>
    </row>
    <row r="142" spans="1:12">
      <c r="A142" s="218">
        <v>141</v>
      </c>
      <c r="B142" s="219" t="s">
        <v>239</v>
      </c>
      <c r="C142" s="218" t="s">
        <v>3158</v>
      </c>
      <c r="D142" s="218">
        <v>349</v>
      </c>
      <c r="E142" s="218">
        <v>661.64390000000003</v>
      </c>
      <c r="F142" s="220">
        <v>1216</v>
      </c>
      <c r="G142" s="221">
        <v>804559</v>
      </c>
      <c r="H142" s="221">
        <v>424384</v>
      </c>
      <c r="I142" s="221">
        <v>380175</v>
      </c>
      <c r="J142" s="218">
        <v>56</v>
      </c>
      <c r="K142" s="218" t="s">
        <v>1358</v>
      </c>
      <c r="L142" s="218">
        <v>1216</v>
      </c>
    </row>
    <row r="143" spans="1:12">
      <c r="A143" s="218">
        <v>142</v>
      </c>
      <c r="B143" s="219" t="s">
        <v>712</v>
      </c>
      <c r="C143" s="218" t="s">
        <v>3159</v>
      </c>
      <c r="D143" s="218">
        <v>108</v>
      </c>
      <c r="E143" s="218">
        <v>330.16699999999997</v>
      </c>
      <c r="F143" s="220">
        <v>2413</v>
      </c>
      <c r="G143" s="221">
        <v>796693</v>
      </c>
      <c r="H143" s="221">
        <v>260604</v>
      </c>
      <c r="I143" s="221">
        <v>536089</v>
      </c>
      <c r="J143" s="218">
        <v>157</v>
      </c>
      <c r="K143" s="218" t="s">
        <v>1358</v>
      </c>
      <c r="L143" s="218">
        <v>2413</v>
      </c>
    </row>
    <row r="144" spans="1:12">
      <c r="A144" s="218">
        <v>143</v>
      </c>
      <c r="B144" s="219" t="s">
        <v>635</v>
      </c>
      <c r="C144" s="218" t="s">
        <v>3160</v>
      </c>
      <c r="D144" s="218">
        <v>409</v>
      </c>
      <c r="E144" s="218">
        <v>726.86670000000004</v>
      </c>
      <c r="F144" s="220">
        <v>1095</v>
      </c>
      <c r="G144" s="221">
        <v>795919</v>
      </c>
      <c r="H144" s="221">
        <v>447855</v>
      </c>
      <c r="I144" s="221">
        <v>348064</v>
      </c>
      <c r="J144" s="218">
        <v>27</v>
      </c>
      <c r="K144" s="218" t="s">
        <v>1358</v>
      </c>
      <c r="L144" s="218">
        <v>1095</v>
      </c>
    </row>
    <row r="145" spans="1:12">
      <c r="A145" s="218">
        <v>144</v>
      </c>
      <c r="B145" s="219" t="s">
        <v>364</v>
      </c>
      <c r="C145" s="218" t="s">
        <v>3161</v>
      </c>
      <c r="D145" s="218">
        <v>289</v>
      </c>
      <c r="E145" s="218">
        <v>529.65819999999997</v>
      </c>
      <c r="F145" s="220">
        <v>1501</v>
      </c>
      <c r="G145" s="221">
        <v>795017</v>
      </c>
      <c r="H145" s="221">
        <v>433789</v>
      </c>
      <c r="I145" s="221">
        <v>361228</v>
      </c>
      <c r="J145" s="218">
        <v>79</v>
      </c>
      <c r="K145" s="218" t="s">
        <v>1358</v>
      </c>
      <c r="L145" s="218">
        <v>1501</v>
      </c>
    </row>
    <row r="146" spans="1:12">
      <c r="A146" s="218">
        <v>145</v>
      </c>
      <c r="B146" s="219" t="s">
        <v>2989</v>
      </c>
      <c r="C146" s="218" t="s">
        <v>3148</v>
      </c>
      <c r="D146" s="218">
        <v>428</v>
      </c>
      <c r="E146" s="218">
        <v>751.91859999999997</v>
      </c>
      <c r="F146" s="220">
        <v>1056</v>
      </c>
      <c r="G146" s="221">
        <v>794026</v>
      </c>
      <c r="H146" s="221">
        <v>451968</v>
      </c>
      <c r="I146" s="221">
        <v>342058</v>
      </c>
      <c r="J146" s="218">
        <v>44</v>
      </c>
      <c r="K146" s="218" t="s">
        <v>1358</v>
      </c>
      <c r="L146" s="218">
        <v>1056</v>
      </c>
    </row>
    <row r="147" spans="1:12">
      <c r="A147" s="218">
        <v>146</v>
      </c>
      <c r="B147" s="219" t="s">
        <v>2826</v>
      </c>
      <c r="C147" s="218" t="s">
        <v>3162</v>
      </c>
      <c r="D147" s="218">
        <v>288</v>
      </c>
      <c r="E147" s="218">
        <v>481.66059999999999</v>
      </c>
      <c r="F147" s="220">
        <v>1638</v>
      </c>
      <c r="G147" s="221">
        <v>788960</v>
      </c>
      <c r="H147" s="221">
        <v>471744</v>
      </c>
      <c r="I147" s="221">
        <v>317216</v>
      </c>
      <c r="J147" s="218">
        <v>23</v>
      </c>
      <c r="K147" s="218" t="s">
        <v>1358</v>
      </c>
      <c r="L147" s="218">
        <v>1638</v>
      </c>
    </row>
    <row r="148" spans="1:12">
      <c r="A148" s="218">
        <v>147</v>
      </c>
      <c r="B148" s="219" t="s">
        <v>334</v>
      </c>
      <c r="C148" s="218" t="s">
        <v>3163</v>
      </c>
      <c r="D148" s="218">
        <v>342</v>
      </c>
      <c r="E148" s="218">
        <v>608.61509999999998</v>
      </c>
      <c r="F148" s="220">
        <v>1294</v>
      </c>
      <c r="G148" s="221">
        <v>787548</v>
      </c>
      <c r="H148" s="221">
        <v>442548</v>
      </c>
      <c r="I148" s="221">
        <v>345000</v>
      </c>
      <c r="J148" s="218">
        <v>117</v>
      </c>
      <c r="K148" s="218" t="s">
        <v>1358</v>
      </c>
      <c r="L148" s="218">
        <v>1294</v>
      </c>
    </row>
    <row r="149" spans="1:12">
      <c r="A149" s="218">
        <v>148</v>
      </c>
      <c r="B149" s="219" t="s">
        <v>646</v>
      </c>
      <c r="C149" s="218" t="s">
        <v>3134</v>
      </c>
      <c r="D149" s="218">
        <v>251</v>
      </c>
      <c r="E149" s="218">
        <v>545.65290000000005</v>
      </c>
      <c r="F149" s="220">
        <v>1429</v>
      </c>
      <c r="G149" s="221">
        <v>779738</v>
      </c>
      <c r="H149" s="221">
        <v>358679</v>
      </c>
      <c r="I149" s="221">
        <v>421059</v>
      </c>
      <c r="J149" s="218">
        <v>47</v>
      </c>
      <c r="K149" s="218" t="s">
        <v>1358</v>
      </c>
      <c r="L149" s="218">
        <v>1429</v>
      </c>
    </row>
    <row r="150" spans="1:12">
      <c r="A150" s="218">
        <v>149</v>
      </c>
      <c r="B150" s="219" t="s">
        <v>753</v>
      </c>
      <c r="C150" s="218" t="s">
        <v>3164</v>
      </c>
      <c r="D150" s="218">
        <v>762</v>
      </c>
      <c r="E150" s="218">
        <v>1483.4381000000001</v>
      </c>
      <c r="F150" s="220">
        <v>525</v>
      </c>
      <c r="G150" s="221">
        <v>778805</v>
      </c>
      <c r="H150" s="221">
        <v>400050</v>
      </c>
      <c r="I150" s="221">
        <v>378755</v>
      </c>
      <c r="J150" s="218">
        <v>56</v>
      </c>
      <c r="K150" s="218" t="s">
        <v>1358</v>
      </c>
      <c r="L150" s="218">
        <v>525</v>
      </c>
    </row>
    <row r="151" spans="1:12">
      <c r="A151" s="218">
        <v>150</v>
      </c>
      <c r="B151" s="219" t="s">
        <v>690</v>
      </c>
      <c r="C151" s="218" t="s">
        <v>3165</v>
      </c>
      <c r="D151" s="218">
        <v>415</v>
      </c>
      <c r="E151" s="218">
        <v>738.38239999999996</v>
      </c>
      <c r="F151" s="220">
        <v>1020</v>
      </c>
      <c r="G151" s="221">
        <v>753150</v>
      </c>
      <c r="H151" s="221">
        <v>423300</v>
      </c>
      <c r="I151" s="221">
        <v>329850</v>
      </c>
      <c r="J151" s="218">
        <v>24</v>
      </c>
      <c r="K151" s="218" t="s">
        <v>1358</v>
      </c>
      <c r="L151" s="218">
        <v>1020</v>
      </c>
    </row>
    <row r="152" spans="1:12">
      <c r="A152" s="218">
        <v>151</v>
      </c>
      <c r="B152" s="219" t="s">
        <v>673</v>
      </c>
      <c r="C152" s="218" t="s">
        <v>3026</v>
      </c>
      <c r="D152" s="218">
        <v>177</v>
      </c>
      <c r="E152" s="218">
        <v>208</v>
      </c>
      <c r="F152" s="220">
        <v>3600</v>
      </c>
      <c r="G152" s="221">
        <v>748800</v>
      </c>
      <c r="H152" s="221">
        <v>637200</v>
      </c>
      <c r="I152" s="221">
        <v>111600</v>
      </c>
      <c r="J152" s="218">
        <v>12</v>
      </c>
      <c r="K152" s="218" t="s">
        <v>1358</v>
      </c>
      <c r="L152" s="218">
        <v>3600</v>
      </c>
    </row>
    <row r="153" spans="1:12">
      <c r="A153" s="218">
        <v>152</v>
      </c>
      <c r="B153" s="219" t="s">
        <v>472</v>
      </c>
      <c r="C153" s="218" t="s">
        <v>3166</v>
      </c>
      <c r="D153" s="218">
        <v>172</v>
      </c>
      <c r="E153" s="218">
        <v>299.91899999999998</v>
      </c>
      <c r="F153" s="220">
        <v>2470</v>
      </c>
      <c r="G153" s="221">
        <v>740800</v>
      </c>
      <c r="H153" s="221">
        <v>424840</v>
      </c>
      <c r="I153" s="221">
        <v>315960</v>
      </c>
      <c r="J153" s="218">
        <v>89</v>
      </c>
      <c r="K153" s="218" t="s">
        <v>1358</v>
      </c>
      <c r="L153" s="218">
        <v>2470</v>
      </c>
    </row>
    <row r="154" spans="1:12">
      <c r="A154" s="218">
        <v>153</v>
      </c>
      <c r="B154" s="219" t="s">
        <v>940</v>
      </c>
      <c r="C154" s="218" t="s">
        <v>3167</v>
      </c>
      <c r="D154" s="218">
        <v>3182</v>
      </c>
      <c r="E154" s="218">
        <v>5150.4467999999997</v>
      </c>
      <c r="F154" s="220">
        <v>141</v>
      </c>
      <c r="G154" s="221">
        <v>726213</v>
      </c>
      <c r="H154" s="221">
        <v>448662</v>
      </c>
      <c r="I154" s="221">
        <v>277551</v>
      </c>
      <c r="J154" s="218">
        <v>27</v>
      </c>
      <c r="K154" s="218" t="s">
        <v>1358</v>
      </c>
      <c r="L154" s="218">
        <v>141</v>
      </c>
    </row>
    <row r="155" spans="1:12">
      <c r="A155" s="218">
        <v>154</v>
      </c>
      <c r="B155" s="219" t="s">
        <v>410</v>
      </c>
      <c r="C155" s="218" t="s">
        <v>3168</v>
      </c>
      <c r="D155" s="218">
        <v>825</v>
      </c>
      <c r="E155" s="218">
        <v>1656.6712</v>
      </c>
      <c r="F155" s="220">
        <v>438</v>
      </c>
      <c r="G155" s="221">
        <v>725622</v>
      </c>
      <c r="H155" s="221">
        <v>361350</v>
      </c>
      <c r="I155" s="221">
        <v>364272</v>
      </c>
      <c r="J155" s="218">
        <v>77</v>
      </c>
      <c r="K155" s="218" t="s">
        <v>1358</v>
      </c>
      <c r="L155" s="218">
        <v>438</v>
      </c>
    </row>
    <row r="156" spans="1:12">
      <c r="A156" s="218">
        <v>155</v>
      </c>
      <c r="B156" s="219" t="s">
        <v>303</v>
      </c>
      <c r="C156" s="218" t="s">
        <v>3169</v>
      </c>
      <c r="D156" s="218">
        <v>209</v>
      </c>
      <c r="E156" s="218">
        <v>588.53809999999999</v>
      </c>
      <c r="F156" s="220">
        <v>1219</v>
      </c>
      <c r="G156" s="221">
        <v>717428</v>
      </c>
      <c r="H156" s="221">
        <v>254771</v>
      </c>
      <c r="I156" s="221">
        <v>462657</v>
      </c>
      <c r="J156" s="218">
        <v>34</v>
      </c>
      <c r="K156" s="218" t="s">
        <v>1358</v>
      </c>
      <c r="L156" s="218">
        <v>1219</v>
      </c>
    </row>
    <row r="157" spans="1:12">
      <c r="A157" s="218">
        <v>156</v>
      </c>
      <c r="B157" s="219" t="s">
        <v>708</v>
      </c>
      <c r="C157" s="218" t="s">
        <v>3170</v>
      </c>
      <c r="D157" s="218">
        <v>398</v>
      </c>
      <c r="E157" s="218">
        <v>666.39980000000003</v>
      </c>
      <c r="F157" s="220">
        <v>1058</v>
      </c>
      <c r="G157" s="221">
        <v>705051</v>
      </c>
      <c r="H157" s="221">
        <v>421084</v>
      </c>
      <c r="I157" s="221">
        <v>283967</v>
      </c>
      <c r="J157" s="218">
        <v>73</v>
      </c>
      <c r="K157" s="218" t="s">
        <v>1358</v>
      </c>
      <c r="L157" s="218">
        <v>1058</v>
      </c>
    </row>
    <row r="158" spans="1:12">
      <c r="A158" s="218">
        <v>157</v>
      </c>
      <c r="B158" s="219" t="s">
        <v>966</v>
      </c>
      <c r="C158" s="218" t="s">
        <v>3171</v>
      </c>
      <c r="D158" s="218">
        <v>628</v>
      </c>
      <c r="E158" s="218">
        <v>1013.2828</v>
      </c>
      <c r="F158" s="220">
        <v>693</v>
      </c>
      <c r="G158" s="221">
        <v>702205</v>
      </c>
      <c r="H158" s="221">
        <v>435204</v>
      </c>
      <c r="I158" s="221">
        <v>267001</v>
      </c>
      <c r="J158" s="218">
        <v>33</v>
      </c>
      <c r="K158" s="218" t="s">
        <v>1358</v>
      </c>
      <c r="L158" s="218">
        <v>693</v>
      </c>
    </row>
    <row r="159" spans="1:12">
      <c r="A159" s="218">
        <v>158</v>
      </c>
      <c r="B159" s="219" t="s">
        <v>2796</v>
      </c>
      <c r="C159" s="218" t="s">
        <v>3172</v>
      </c>
      <c r="D159" s="218">
        <v>232</v>
      </c>
      <c r="E159" s="218">
        <v>580.32820000000004</v>
      </c>
      <c r="F159" s="220">
        <v>1173</v>
      </c>
      <c r="G159" s="221">
        <v>680725</v>
      </c>
      <c r="H159" s="221">
        <v>272136</v>
      </c>
      <c r="I159" s="221">
        <v>408589</v>
      </c>
      <c r="J159" s="218">
        <v>94</v>
      </c>
      <c r="K159" s="218" t="s">
        <v>1358</v>
      </c>
      <c r="L159" s="218">
        <v>1173</v>
      </c>
    </row>
    <row r="160" spans="1:12">
      <c r="A160" s="218">
        <v>159</v>
      </c>
      <c r="B160" s="219" t="s">
        <v>523</v>
      </c>
      <c r="C160" s="218" t="s">
        <v>3173</v>
      </c>
      <c r="D160" s="218">
        <v>1020</v>
      </c>
      <c r="E160" s="218">
        <v>2557.7669000000001</v>
      </c>
      <c r="F160" s="220">
        <v>266</v>
      </c>
      <c r="G160" s="221">
        <v>680366</v>
      </c>
      <c r="H160" s="221">
        <v>271320</v>
      </c>
      <c r="I160" s="221">
        <v>409046</v>
      </c>
      <c r="J160" s="218">
        <v>80</v>
      </c>
      <c r="K160" s="218" t="s">
        <v>1358</v>
      </c>
      <c r="L160" s="218">
        <v>266</v>
      </c>
    </row>
    <row r="161" spans="1:12">
      <c r="A161" s="218">
        <v>160</v>
      </c>
      <c r="B161" s="219" t="s">
        <v>2863</v>
      </c>
      <c r="C161" s="218" t="s">
        <v>3174</v>
      </c>
      <c r="D161" s="218">
        <v>1353</v>
      </c>
      <c r="E161" s="218">
        <v>2727.6305000000002</v>
      </c>
      <c r="F161" s="220">
        <v>249</v>
      </c>
      <c r="G161" s="221">
        <v>679180</v>
      </c>
      <c r="H161" s="221">
        <v>336897</v>
      </c>
      <c r="I161" s="221">
        <v>342283</v>
      </c>
      <c r="J161" s="218">
        <v>29</v>
      </c>
      <c r="K161" s="218" t="s">
        <v>1358</v>
      </c>
      <c r="L161" s="218">
        <v>249</v>
      </c>
    </row>
    <row r="162" spans="1:12">
      <c r="A162" s="218">
        <v>161</v>
      </c>
      <c r="B162" s="219" t="s">
        <v>696</v>
      </c>
      <c r="C162" s="218" t="s">
        <v>3056</v>
      </c>
      <c r="D162" s="218">
        <v>477</v>
      </c>
      <c r="E162" s="218">
        <v>727.90629999999999</v>
      </c>
      <c r="F162" s="220">
        <v>918</v>
      </c>
      <c r="G162" s="221">
        <v>668218</v>
      </c>
      <c r="H162" s="221">
        <v>437886</v>
      </c>
      <c r="I162" s="221">
        <v>230332</v>
      </c>
      <c r="J162" s="218">
        <v>111</v>
      </c>
      <c r="K162" s="218" t="s">
        <v>1358</v>
      </c>
      <c r="L162" s="218">
        <v>918</v>
      </c>
    </row>
    <row r="163" spans="1:12">
      <c r="A163" s="218">
        <v>162</v>
      </c>
      <c r="B163" s="219" t="s">
        <v>544</v>
      </c>
      <c r="C163" s="218" t="s">
        <v>3043</v>
      </c>
      <c r="D163" s="218">
        <v>423</v>
      </c>
      <c r="E163" s="218">
        <v>734.17430000000002</v>
      </c>
      <c r="F163" s="220">
        <v>901</v>
      </c>
      <c r="G163" s="221">
        <v>661491</v>
      </c>
      <c r="H163" s="221">
        <v>381123</v>
      </c>
      <c r="I163" s="221">
        <v>280368</v>
      </c>
      <c r="J163" s="218">
        <v>70</v>
      </c>
      <c r="K163" s="218" t="s">
        <v>1358</v>
      </c>
      <c r="L163" s="218">
        <v>901</v>
      </c>
    </row>
    <row r="164" spans="1:12">
      <c r="A164" s="218">
        <v>163</v>
      </c>
      <c r="B164" s="219" t="s">
        <v>3175</v>
      </c>
      <c r="C164" s="218" t="s">
        <v>3176</v>
      </c>
      <c r="D164" s="218">
        <v>815</v>
      </c>
      <c r="E164" s="218">
        <v>1100</v>
      </c>
      <c r="F164" s="220">
        <v>600</v>
      </c>
      <c r="G164" s="221">
        <v>660000</v>
      </c>
      <c r="H164" s="221">
        <v>489000</v>
      </c>
      <c r="I164" s="221">
        <v>171000</v>
      </c>
      <c r="J164" s="218">
        <v>5</v>
      </c>
      <c r="K164" s="218" t="s">
        <v>1358</v>
      </c>
      <c r="L164" s="218">
        <v>600</v>
      </c>
    </row>
    <row r="165" spans="1:12">
      <c r="A165" s="218">
        <v>164</v>
      </c>
      <c r="B165" s="219" t="s">
        <v>403</v>
      </c>
      <c r="C165" s="218" t="s">
        <v>3177</v>
      </c>
      <c r="D165" s="218">
        <v>111</v>
      </c>
      <c r="E165" s="218">
        <v>130.68469999999999</v>
      </c>
      <c r="F165" s="220">
        <v>5046</v>
      </c>
      <c r="G165" s="221">
        <v>659435</v>
      </c>
      <c r="H165" s="221">
        <v>560106</v>
      </c>
      <c r="I165" s="221">
        <v>99329</v>
      </c>
      <c r="J165" s="218">
        <v>105</v>
      </c>
      <c r="K165" s="218" t="s">
        <v>1358</v>
      </c>
      <c r="L165" s="218">
        <v>5046</v>
      </c>
    </row>
    <row r="166" spans="1:12">
      <c r="A166" s="218">
        <v>165</v>
      </c>
      <c r="B166" s="219" t="s">
        <v>1291</v>
      </c>
      <c r="C166" s="218" t="s">
        <v>3075</v>
      </c>
      <c r="D166" s="218">
        <v>605</v>
      </c>
      <c r="E166" s="218">
        <v>905.9375</v>
      </c>
      <c r="F166" s="220">
        <v>720</v>
      </c>
      <c r="G166" s="221">
        <v>652275</v>
      </c>
      <c r="H166" s="221">
        <v>435600</v>
      </c>
      <c r="I166" s="221">
        <v>216675</v>
      </c>
      <c r="J166" s="218">
        <v>82</v>
      </c>
      <c r="K166" s="218" t="s">
        <v>1358</v>
      </c>
      <c r="L166" s="218">
        <v>720</v>
      </c>
    </row>
    <row r="167" spans="1:12">
      <c r="A167" s="218">
        <v>166</v>
      </c>
      <c r="B167" s="219" t="s">
        <v>992</v>
      </c>
      <c r="C167" s="218" t="s">
        <v>3092</v>
      </c>
      <c r="D167" s="218">
        <v>433</v>
      </c>
      <c r="E167" s="218">
        <v>652.70039999999995</v>
      </c>
      <c r="F167" s="220">
        <v>998</v>
      </c>
      <c r="G167" s="221">
        <v>651395</v>
      </c>
      <c r="H167" s="221">
        <v>432134</v>
      </c>
      <c r="I167" s="221">
        <v>219261</v>
      </c>
      <c r="J167" s="218">
        <v>39</v>
      </c>
      <c r="K167" s="218" t="s">
        <v>1358</v>
      </c>
      <c r="L167" s="218">
        <v>998</v>
      </c>
    </row>
    <row r="168" spans="1:12">
      <c r="A168" s="218">
        <v>167</v>
      </c>
      <c r="B168" s="219" t="s">
        <v>670</v>
      </c>
      <c r="C168" s="218" t="s">
        <v>3178</v>
      </c>
      <c r="D168" s="218">
        <v>486</v>
      </c>
      <c r="E168" s="218">
        <v>993.72770000000003</v>
      </c>
      <c r="F168" s="220">
        <v>650</v>
      </c>
      <c r="G168" s="221">
        <v>645923</v>
      </c>
      <c r="H168" s="221">
        <v>315900</v>
      </c>
      <c r="I168" s="221">
        <v>330023</v>
      </c>
      <c r="J168" s="218">
        <v>31</v>
      </c>
      <c r="K168" s="218" t="s">
        <v>1358</v>
      </c>
      <c r="L168" s="218">
        <v>650</v>
      </c>
    </row>
    <row r="169" spans="1:12">
      <c r="A169" s="218">
        <v>168</v>
      </c>
      <c r="B169" s="219" t="s">
        <v>530</v>
      </c>
      <c r="C169" s="218" t="s">
        <v>3179</v>
      </c>
      <c r="D169" s="218">
        <v>265</v>
      </c>
      <c r="E169" s="218">
        <v>627.23969999999997</v>
      </c>
      <c r="F169" s="220">
        <v>1018</v>
      </c>
      <c r="G169" s="221">
        <v>638530</v>
      </c>
      <c r="H169" s="221">
        <v>269770</v>
      </c>
      <c r="I169" s="221">
        <v>368760</v>
      </c>
      <c r="J169" s="218">
        <v>16</v>
      </c>
      <c r="K169" s="218" t="s">
        <v>1358</v>
      </c>
      <c r="L169" s="218">
        <v>1018</v>
      </c>
    </row>
    <row r="170" spans="1:12">
      <c r="A170" s="218">
        <v>169</v>
      </c>
      <c r="B170" s="219" t="s">
        <v>3180</v>
      </c>
      <c r="C170" s="218" t="s">
        <v>3181</v>
      </c>
      <c r="D170" s="218">
        <v>460</v>
      </c>
      <c r="E170" s="218">
        <v>760</v>
      </c>
      <c r="F170" s="220">
        <v>840</v>
      </c>
      <c r="G170" s="221">
        <v>638400</v>
      </c>
      <c r="H170" s="221">
        <v>386400</v>
      </c>
      <c r="I170" s="221">
        <v>252000</v>
      </c>
      <c r="J170" s="218">
        <v>6</v>
      </c>
      <c r="K170" s="218" t="s">
        <v>1358</v>
      </c>
      <c r="L170" s="218">
        <v>840</v>
      </c>
    </row>
    <row r="171" spans="1:12">
      <c r="A171" s="218">
        <v>170</v>
      </c>
      <c r="B171" s="219" t="s">
        <v>733</v>
      </c>
      <c r="C171" s="218" t="s">
        <v>3182</v>
      </c>
      <c r="D171" s="218">
        <v>420</v>
      </c>
      <c r="E171" s="218">
        <v>781.50369999999998</v>
      </c>
      <c r="F171" s="220">
        <v>816</v>
      </c>
      <c r="G171" s="221">
        <v>637707</v>
      </c>
      <c r="H171" s="221">
        <v>342720</v>
      </c>
      <c r="I171" s="221">
        <v>294987</v>
      </c>
      <c r="J171" s="218">
        <v>109</v>
      </c>
      <c r="K171" s="218" t="s">
        <v>1358</v>
      </c>
      <c r="L171" s="218">
        <v>816</v>
      </c>
    </row>
    <row r="172" spans="1:12">
      <c r="A172" s="218">
        <v>171</v>
      </c>
      <c r="B172" s="219" t="s">
        <v>2748</v>
      </c>
      <c r="C172" s="218" t="s">
        <v>3183</v>
      </c>
      <c r="D172" s="218">
        <v>384</v>
      </c>
      <c r="E172" s="218">
        <v>600</v>
      </c>
      <c r="F172" s="220">
        <v>1060</v>
      </c>
      <c r="G172" s="221">
        <v>636000</v>
      </c>
      <c r="H172" s="221">
        <v>407040</v>
      </c>
      <c r="I172" s="221">
        <v>228960</v>
      </c>
      <c r="J172" s="218">
        <v>16</v>
      </c>
      <c r="K172" s="218" t="s">
        <v>1358</v>
      </c>
      <c r="L172" s="218">
        <v>1060</v>
      </c>
    </row>
    <row r="173" spans="1:12">
      <c r="A173" s="218">
        <v>172</v>
      </c>
      <c r="B173" s="219" t="s">
        <v>704</v>
      </c>
      <c r="C173" s="218" t="s">
        <v>3184</v>
      </c>
      <c r="D173" s="218">
        <v>645</v>
      </c>
      <c r="E173" s="218">
        <v>1126.9535000000001</v>
      </c>
      <c r="F173" s="220">
        <v>559</v>
      </c>
      <c r="G173" s="221">
        <v>629967</v>
      </c>
      <c r="H173" s="221">
        <v>360555</v>
      </c>
      <c r="I173" s="221">
        <v>269412</v>
      </c>
      <c r="J173" s="218">
        <v>14</v>
      </c>
      <c r="K173" s="218" t="s">
        <v>1358</v>
      </c>
      <c r="L173" s="218">
        <v>559</v>
      </c>
    </row>
    <row r="174" spans="1:12">
      <c r="A174" s="218">
        <v>173</v>
      </c>
      <c r="B174" s="219" t="s">
        <v>1290</v>
      </c>
      <c r="C174" s="218" t="s">
        <v>3185</v>
      </c>
      <c r="D174" s="218">
        <v>1321</v>
      </c>
      <c r="E174" s="218">
        <v>1478.5563</v>
      </c>
      <c r="F174" s="220">
        <v>426</v>
      </c>
      <c r="G174" s="221">
        <v>629865</v>
      </c>
      <c r="H174" s="221">
        <v>562746</v>
      </c>
      <c r="I174" s="221">
        <v>67119</v>
      </c>
      <c r="J174" s="218">
        <v>36</v>
      </c>
      <c r="K174" s="218" t="s">
        <v>1358</v>
      </c>
      <c r="L174" s="218">
        <v>426</v>
      </c>
    </row>
    <row r="175" spans="1:12">
      <c r="A175" s="218">
        <v>174</v>
      </c>
      <c r="B175" s="219" t="s">
        <v>471</v>
      </c>
      <c r="C175" s="218" t="s">
        <v>3186</v>
      </c>
      <c r="D175" s="218">
        <v>187</v>
      </c>
      <c r="E175" s="218">
        <v>290.92509999999999</v>
      </c>
      <c r="F175" s="220">
        <v>2164</v>
      </c>
      <c r="G175" s="221">
        <v>629562</v>
      </c>
      <c r="H175" s="221">
        <v>404668</v>
      </c>
      <c r="I175" s="221">
        <v>224894</v>
      </c>
      <c r="J175" s="218">
        <v>159</v>
      </c>
      <c r="K175" s="218" t="s">
        <v>1358</v>
      </c>
      <c r="L175" s="218">
        <v>2164</v>
      </c>
    </row>
    <row r="176" spans="1:12">
      <c r="A176" s="218">
        <v>175</v>
      </c>
      <c r="B176" s="219" t="s">
        <v>540</v>
      </c>
      <c r="C176" s="218" t="s">
        <v>3187</v>
      </c>
      <c r="D176" s="218">
        <v>741</v>
      </c>
      <c r="E176" s="218">
        <v>1742.0843</v>
      </c>
      <c r="F176" s="220">
        <v>356</v>
      </c>
      <c r="G176" s="221">
        <v>620182</v>
      </c>
      <c r="H176" s="221">
        <v>263796</v>
      </c>
      <c r="I176" s="221">
        <v>356386</v>
      </c>
      <c r="J176" s="218">
        <v>68</v>
      </c>
      <c r="K176" s="218" t="s">
        <v>1358</v>
      </c>
      <c r="L176" s="218">
        <v>356</v>
      </c>
    </row>
    <row r="177" spans="1:12">
      <c r="A177" s="218">
        <v>176</v>
      </c>
      <c r="B177" s="219" t="s">
        <v>402</v>
      </c>
      <c r="C177" s="218" t="s">
        <v>3188</v>
      </c>
      <c r="D177" s="218">
        <v>64</v>
      </c>
      <c r="E177" s="218">
        <v>105.32299999999999</v>
      </c>
      <c r="F177" s="220">
        <v>5829</v>
      </c>
      <c r="G177" s="221">
        <v>613928</v>
      </c>
      <c r="H177" s="221">
        <v>373056</v>
      </c>
      <c r="I177" s="221">
        <v>240872</v>
      </c>
      <c r="J177" s="218">
        <v>144</v>
      </c>
      <c r="K177" s="218" t="s">
        <v>1358</v>
      </c>
      <c r="L177" s="218">
        <v>5829</v>
      </c>
    </row>
    <row r="178" spans="1:12">
      <c r="A178" s="218">
        <v>177</v>
      </c>
      <c r="B178" s="219" t="s">
        <v>721</v>
      </c>
      <c r="C178" s="218" t="s">
        <v>3189</v>
      </c>
      <c r="D178" s="218">
        <v>112</v>
      </c>
      <c r="E178" s="218">
        <v>235.5035</v>
      </c>
      <c r="F178" s="220">
        <v>2600</v>
      </c>
      <c r="G178" s="221">
        <v>612309</v>
      </c>
      <c r="H178" s="221">
        <v>291200</v>
      </c>
      <c r="I178" s="221">
        <v>321109</v>
      </c>
      <c r="J178" s="218">
        <v>116</v>
      </c>
      <c r="K178" s="218" t="s">
        <v>1358</v>
      </c>
      <c r="L178" s="218">
        <v>2600</v>
      </c>
    </row>
    <row r="179" spans="1:12">
      <c r="A179" s="218">
        <v>178</v>
      </c>
      <c r="B179" s="219" t="s">
        <v>2800</v>
      </c>
      <c r="C179" s="218" t="s">
        <v>3190</v>
      </c>
      <c r="D179" s="218">
        <v>255</v>
      </c>
      <c r="E179" s="218">
        <v>244.40889999999999</v>
      </c>
      <c r="F179" s="220">
        <v>2504</v>
      </c>
      <c r="G179" s="221">
        <v>612000</v>
      </c>
      <c r="H179" s="221">
        <v>638520</v>
      </c>
      <c r="I179" s="221">
        <v>-26520</v>
      </c>
      <c r="J179" s="218">
        <v>19</v>
      </c>
      <c r="K179" s="218" t="s">
        <v>1358</v>
      </c>
      <c r="L179" s="218">
        <v>2504</v>
      </c>
    </row>
    <row r="180" spans="1:12">
      <c r="A180" s="218">
        <v>179</v>
      </c>
      <c r="B180" s="219" t="s">
        <v>376</v>
      </c>
      <c r="C180" s="218" t="s">
        <v>3191</v>
      </c>
      <c r="D180" s="218">
        <v>567</v>
      </c>
      <c r="E180" s="218">
        <v>910.93119999999999</v>
      </c>
      <c r="F180" s="220">
        <v>669</v>
      </c>
      <c r="G180" s="221">
        <v>609413</v>
      </c>
      <c r="H180" s="221">
        <v>379323</v>
      </c>
      <c r="I180" s="221">
        <v>230090</v>
      </c>
      <c r="J180" s="218">
        <v>46</v>
      </c>
      <c r="K180" s="218" t="s">
        <v>1358</v>
      </c>
      <c r="L180" s="218">
        <v>669</v>
      </c>
    </row>
    <row r="181" spans="1:12">
      <c r="A181" s="218">
        <v>180</v>
      </c>
      <c r="B181" s="219" t="s">
        <v>834</v>
      </c>
      <c r="C181" s="218" t="s">
        <v>3192</v>
      </c>
      <c r="D181" s="218">
        <v>317</v>
      </c>
      <c r="E181" s="218">
        <v>404.26560000000001</v>
      </c>
      <c r="F181" s="220">
        <v>1502</v>
      </c>
      <c r="G181" s="221">
        <v>607207</v>
      </c>
      <c r="H181" s="221">
        <v>476134</v>
      </c>
      <c r="I181" s="221">
        <v>131073</v>
      </c>
      <c r="J181" s="218">
        <v>137</v>
      </c>
      <c r="K181" s="218" t="s">
        <v>1358</v>
      </c>
      <c r="L181" s="218">
        <v>1502</v>
      </c>
    </row>
    <row r="182" spans="1:12">
      <c r="A182" s="218">
        <v>181</v>
      </c>
      <c r="B182" s="219" t="s">
        <v>2999</v>
      </c>
      <c r="C182" s="218" t="s">
        <v>3193</v>
      </c>
      <c r="D182" s="218">
        <v>588</v>
      </c>
      <c r="E182" s="218">
        <v>1000</v>
      </c>
      <c r="F182" s="220">
        <v>600</v>
      </c>
      <c r="G182" s="221">
        <v>600000</v>
      </c>
      <c r="H182" s="221">
        <v>352800</v>
      </c>
      <c r="I182" s="221">
        <v>247200</v>
      </c>
      <c r="J182" s="218">
        <v>6</v>
      </c>
      <c r="K182" s="218" t="s">
        <v>1358</v>
      </c>
      <c r="L182" s="218">
        <v>600</v>
      </c>
    </row>
    <row r="183" spans="1:12">
      <c r="A183" s="218">
        <v>182</v>
      </c>
      <c r="B183" s="219" t="s">
        <v>840</v>
      </c>
      <c r="C183" s="218" t="s">
        <v>3128</v>
      </c>
      <c r="D183" s="218">
        <v>192</v>
      </c>
      <c r="E183" s="218">
        <v>361.33760000000001</v>
      </c>
      <c r="F183" s="220">
        <v>1647</v>
      </c>
      <c r="G183" s="221">
        <v>595123</v>
      </c>
      <c r="H183" s="221">
        <v>316224</v>
      </c>
      <c r="I183" s="221">
        <v>278899</v>
      </c>
      <c r="J183" s="218">
        <v>125</v>
      </c>
      <c r="K183" s="218" t="s">
        <v>1358</v>
      </c>
      <c r="L183" s="218">
        <v>1647</v>
      </c>
    </row>
    <row r="184" spans="1:12">
      <c r="A184" s="218">
        <v>183</v>
      </c>
      <c r="B184" s="219" t="s">
        <v>640</v>
      </c>
      <c r="C184" s="218" t="s">
        <v>3194</v>
      </c>
      <c r="D184" s="218">
        <v>85</v>
      </c>
      <c r="E184" s="218">
        <v>183.50149999999999</v>
      </c>
      <c r="F184" s="220">
        <v>3238</v>
      </c>
      <c r="G184" s="221">
        <v>594178</v>
      </c>
      <c r="H184" s="221">
        <v>275230</v>
      </c>
      <c r="I184" s="221">
        <v>318948</v>
      </c>
      <c r="J184" s="218">
        <v>78</v>
      </c>
      <c r="K184" s="218" t="s">
        <v>1358</v>
      </c>
      <c r="L184" s="218">
        <v>3238</v>
      </c>
    </row>
    <row r="185" spans="1:12">
      <c r="A185" s="218">
        <v>184</v>
      </c>
      <c r="B185" s="219" t="s">
        <v>268</v>
      </c>
      <c r="C185" s="218" t="s">
        <v>3195</v>
      </c>
      <c r="D185" s="218">
        <v>344</v>
      </c>
      <c r="E185" s="218">
        <v>1191.0605</v>
      </c>
      <c r="F185" s="220">
        <v>496</v>
      </c>
      <c r="G185" s="221">
        <v>590766</v>
      </c>
      <c r="H185" s="221">
        <v>170624</v>
      </c>
      <c r="I185" s="221">
        <v>420142</v>
      </c>
      <c r="J185" s="218">
        <v>52</v>
      </c>
      <c r="K185" s="218" t="s">
        <v>1358</v>
      </c>
      <c r="L185" s="218">
        <v>496</v>
      </c>
    </row>
    <row r="186" spans="1:12">
      <c r="A186" s="218">
        <v>185</v>
      </c>
      <c r="B186" s="219" t="s">
        <v>562</v>
      </c>
      <c r="C186" s="218" t="s">
        <v>3196</v>
      </c>
      <c r="D186" s="218">
        <v>120</v>
      </c>
      <c r="E186" s="218">
        <v>290.56299999999999</v>
      </c>
      <c r="F186" s="220">
        <v>2023</v>
      </c>
      <c r="G186" s="221">
        <v>587809</v>
      </c>
      <c r="H186" s="221">
        <v>242760</v>
      </c>
      <c r="I186" s="221">
        <v>345049</v>
      </c>
      <c r="J186" s="218">
        <v>53</v>
      </c>
      <c r="K186" s="218" t="s">
        <v>1358</v>
      </c>
      <c r="L186" s="218">
        <v>2023</v>
      </c>
    </row>
    <row r="187" spans="1:12">
      <c r="A187" s="218">
        <v>186</v>
      </c>
      <c r="B187" s="219" t="s">
        <v>782</v>
      </c>
      <c r="C187" s="218" t="s">
        <v>3197</v>
      </c>
      <c r="D187" s="218">
        <v>122</v>
      </c>
      <c r="E187" s="218">
        <v>278.66250000000002</v>
      </c>
      <c r="F187" s="220">
        <v>2098</v>
      </c>
      <c r="G187" s="221">
        <v>584634</v>
      </c>
      <c r="H187" s="221">
        <v>255956</v>
      </c>
      <c r="I187" s="221">
        <v>328678</v>
      </c>
      <c r="J187" s="218">
        <v>16</v>
      </c>
      <c r="K187" s="218" t="s">
        <v>1358</v>
      </c>
      <c r="L187" s="218">
        <v>2098</v>
      </c>
    </row>
    <row r="188" spans="1:12">
      <c r="A188" s="218">
        <v>187</v>
      </c>
      <c r="B188" s="219" t="s">
        <v>398</v>
      </c>
      <c r="C188" s="218" t="s">
        <v>3198</v>
      </c>
      <c r="D188" s="218">
        <v>297</v>
      </c>
      <c r="E188" s="218">
        <v>291.04739999999998</v>
      </c>
      <c r="F188" s="220">
        <v>2005</v>
      </c>
      <c r="G188" s="221">
        <v>583550</v>
      </c>
      <c r="H188" s="221">
        <v>595485</v>
      </c>
      <c r="I188" s="221">
        <v>-11935</v>
      </c>
      <c r="J188" s="218">
        <v>80</v>
      </c>
      <c r="K188" s="218" t="s">
        <v>1358</v>
      </c>
      <c r="L188" s="218">
        <v>2005</v>
      </c>
    </row>
    <row r="189" spans="1:12">
      <c r="A189" s="218">
        <v>188</v>
      </c>
      <c r="B189" s="219" t="s">
        <v>309</v>
      </c>
      <c r="C189" s="218" t="s">
        <v>3199</v>
      </c>
      <c r="D189" s="218">
        <v>294</v>
      </c>
      <c r="E189" s="218">
        <v>553.85080000000005</v>
      </c>
      <c r="F189" s="220">
        <v>1052</v>
      </c>
      <c r="G189" s="221">
        <v>582651</v>
      </c>
      <c r="H189" s="221">
        <v>309288</v>
      </c>
      <c r="I189" s="221">
        <v>273363</v>
      </c>
      <c r="J189" s="218">
        <v>29</v>
      </c>
      <c r="K189" s="218" t="s">
        <v>1358</v>
      </c>
      <c r="L189" s="218">
        <v>1052</v>
      </c>
    </row>
    <row r="190" spans="1:12">
      <c r="A190" s="218">
        <v>189</v>
      </c>
      <c r="B190" s="219" t="s">
        <v>299</v>
      </c>
      <c r="C190" s="218" t="s">
        <v>3200</v>
      </c>
      <c r="D190" s="218">
        <v>263</v>
      </c>
      <c r="E190" s="218">
        <v>650.47029999999995</v>
      </c>
      <c r="F190" s="220">
        <v>893</v>
      </c>
      <c r="G190" s="221">
        <v>580870</v>
      </c>
      <c r="H190" s="221">
        <v>234859</v>
      </c>
      <c r="I190" s="221">
        <v>346011</v>
      </c>
      <c r="J190" s="218">
        <v>73</v>
      </c>
      <c r="K190" s="218" t="s">
        <v>1358</v>
      </c>
      <c r="L190" s="218">
        <v>893</v>
      </c>
    </row>
    <row r="191" spans="1:12">
      <c r="A191" s="218">
        <v>190</v>
      </c>
      <c r="B191" s="219" t="s">
        <v>869</v>
      </c>
      <c r="C191" s="218" t="s">
        <v>3201</v>
      </c>
      <c r="D191" s="218">
        <v>336</v>
      </c>
      <c r="E191" s="218">
        <v>540.25070000000005</v>
      </c>
      <c r="F191" s="220">
        <v>1037</v>
      </c>
      <c r="G191" s="221">
        <v>560240</v>
      </c>
      <c r="H191" s="221">
        <v>348432</v>
      </c>
      <c r="I191" s="221">
        <v>211808</v>
      </c>
      <c r="J191" s="218">
        <v>39</v>
      </c>
      <c r="K191" s="218" t="s">
        <v>1358</v>
      </c>
      <c r="L191" s="218">
        <v>1037</v>
      </c>
    </row>
    <row r="192" spans="1:12">
      <c r="A192" s="218">
        <v>191</v>
      </c>
      <c r="B192" s="219" t="s">
        <v>369</v>
      </c>
      <c r="C192" s="218" t="s">
        <v>3202</v>
      </c>
      <c r="D192" s="218">
        <v>112</v>
      </c>
      <c r="E192" s="218">
        <v>217.6523</v>
      </c>
      <c r="F192" s="220">
        <v>2574</v>
      </c>
      <c r="G192" s="221">
        <v>560237</v>
      </c>
      <c r="H192" s="221">
        <v>288288</v>
      </c>
      <c r="I192" s="221">
        <v>271949</v>
      </c>
      <c r="J192" s="218">
        <v>79</v>
      </c>
      <c r="K192" s="218" t="s">
        <v>1358</v>
      </c>
      <c r="L192" s="218">
        <v>2574</v>
      </c>
    </row>
    <row r="193" spans="1:12">
      <c r="A193" s="218">
        <v>192</v>
      </c>
      <c r="B193" s="219" t="s">
        <v>722</v>
      </c>
      <c r="C193" s="218" t="s">
        <v>3189</v>
      </c>
      <c r="D193" s="218">
        <v>112</v>
      </c>
      <c r="E193" s="218">
        <v>255.33269999999999</v>
      </c>
      <c r="F193" s="220">
        <v>2194</v>
      </c>
      <c r="G193" s="221">
        <v>560200</v>
      </c>
      <c r="H193" s="221">
        <v>245728</v>
      </c>
      <c r="I193" s="221">
        <v>314472</v>
      </c>
      <c r="J193" s="218">
        <v>98</v>
      </c>
      <c r="K193" s="218" t="s">
        <v>1358</v>
      </c>
      <c r="L193" s="218">
        <v>2194</v>
      </c>
    </row>
    <row r="194" spans="1:12">
      <c r="A194" s="218">
        <v>193</v>
      </c>
      <c r="B194" s="219" t="s">
        <v>537</v>
      </c>
      <c r="C194" s="218" t="s">
        <v>3048</v>
      </c>
      <c r="D194" s="218">
        <v>537</v>
      </c>
      <c r="E194" s="218">
        <v>1058.0038</v>
      </c>
      <c r="F194" s="220">
        <v>524</v>
      </c>
      <c r="G194" s="221">
        <v>554394</v>
      </c>
      <c r="H194" s="221">
        <v>281388</v>
      </c>
      <c r="I194" s="221">
        <v>273006</v>
      </c>
      <c r="J194" s="218">
        <v>67</v>
      </c>
      <c r="K194" s="218" t="s">
        <v>1358</v>
      </c>
      <c r="L194" s="218">
        <v>524</v>
      </c>
    </row>
    <row r="195" spans="1:12">
      <c r="A195" s="218">
        <v>194</v>
      </c>
      <c r="B195" s="219" t="s">
        <v>689</v>
      </c>
      <c r="C195" s="218" t="s">
        <v>3203</v>
      </c>
      <c r="D195" s="218">
        <v>340</v>
      </c>
      <c r="E195" s="218">
        <v>914.17690000000005</v>
      </c>
      <c r="F195" s="220">
        <v>605</v>
      </c>
      <c r="G195" s="221">
        <v>553077</v>
      </c>
      <c r="H195" s="221">
        <v>205700</v>
      </c>
      <c r="I195" s="221">
        <v>347377</v>
      </c>
      <c r="J195" s="218">
        <v>23</v>
      </c>
      <c r="K195" s="218" t="s">
        <v>1358</v>
      </c>
      <c r="L195" s="218">
        <v>605</v>
      </c>
    </row>
    <row r="196" spans="1:12">
      <c r="A196" s="218">
        <v>195</v>
      </c>
      <c r="B196" s="219" t="s">
        <v>964</v>
      </c>
      <c r="C196" s="218" t="s">
        <v>3135</v>
      </c>
      <c r="D196" s="218">
        <v>720</v>
      </c>
      <c r="E196" s="218">
        <v>1413.9784999999999</v>
      </c>
      <c r="F196" s="220">
        <v>372</v>
      </c>
      <c r="G196" s="221">
        <v>526000</v>
      </c>
      <c r="H196" s="221">
        <v>267840</v>
      </c>
      <c r="I196" s="221">
        <v>258160</v>
      </c>
      <c r="J196" s="218">
        <v>46</v>
      </c>
      <c r="K196" s="218" t="s">
        <v>1358</v>
      </c>
      <c r="L196" s="218">
        <v>372</v>
      </c>
    </row>
    <row r="197" spans="1:12">
      <c r="A197" s="218">
        <v>196</v>
      </c>
      <c r="B197" s="219" t="s">
        <v>533</v>
      </c>
      <c r="C197" s="218" t="s">
        <v>3204</v>
      </c>
      <c r="D197" s="218">
        <v>1570</v>
      </c>
      <c r="E197" s="218">
        <v>2160.2489999999998</v>
      </c>
      <c r="F197" s="220">
        <v>241</v>
      </c>
      <c r="G197" s="221">
        <v>520620</v>
      </c>
      <c r="H197" s="221">
        <v>378370</v>
      </c>
      <c r="I197" s="221">
        <v>142250</v>
      </c>
      <c r="J197" s="218">
        <v>17</v>
      </c>
      <c r="K197" s="218" t="s">
        <v>1358</v>
      </c>
      <c r="L197" s="218">
        <v>241</v>
      </c>
    </row>
    <row r="198" spans="1:12">
      <c r="A198" s="218">
        <v>197</v>
      </c>
      <c r="B198" s="219" t="s">
        <v>934</v>
      </c>
      <c r="C198" s="218" t="s">
        <v>3155</v>
      </c>
      <c r="D198" s="218">
        <v>601</v>
      </c>
      <c r="E198" s="218">
        <v>1266.9049</v>
      </c>
      <c r="F198" s="220">
        <v>410</v>
      </c>
      <c r="G198" s="221">
        <v>519431</v>
      </c>
      <c r="H198" s="221">
        <v>246410</v>
      </c>
      <c r="I198" s="221">
        <v>273021</v>
      </c>
      <c r="J198" s="218">
        <v>85</v>
      </c>
      <c r="K198" s="218" t="s">
        <v>1358</v>
      </c>
      <c r="L198" s="218">
        <v>410</v>
      </c>
    </row>
    <row r="199" spans="1:12">
      <c r="A199" s="218">
        <v>198</v>
      </c>
      <c r="B199" s="219" t="s">
        <v>680</v>
      </c>
      <c r="C199" s="218" t="s">
        <v>3192</v>
      </c>
      <c r="D199" s="218">
        <v>317</v>
      </c>
      <c r="E199" s="218">
        <v>353.0061</v>
      </c>
      <c r="F199" s="220">
        <v>1465</v>
      </c>
      <c r="G199" s="221">
        <v>517154</v>
      </c>
      <c r="H199" s="221">
        <v>464405</v>
      </c>
      <c r="I199" s="221">
        <v>52749</v>
      </c>
      <c r="J199" s="218">
        <v>58</v>
      </c>
      <c r="K199" s="218" t="s">
        <v>1358</v>
      </c>
      <c r="L199" s="218">
        <v>1465</v>
      </c>
    </row>
    <row r="200" spans="1:12">
      <c r="A200" s="218">
        <v>199</v>
      </c>
      <c r="B200" s="219" t="s">
        <v>846</v>
      </c>
      <c r="C200" s="218" t="s">
        <v>3205</v>
      </c>
      <c r="D200" s="218">
        <v>241</v>
      </c>
      <c r="E200" s="218">
        <v>333.86349999999999</v>
      </c>
      <c r="F200" s="220">
        <v>1524</v>
      </c>
      <c r="G200" s="221">
        <v>508808</v>
      </c>
      <c r="H200" s="221">
        <v>367284</v>
      </c>
      <c r="I200" s="221">
        <v>141524</v>
      </c>
      <c r="J200" s="218">
        <v>105</v>
      </c>
      <c r="K200" s="218" t="s">
        <v>1358</v>
      </c>
      <c r="L200" s="218">
        <v>1524</v>
      </c>
    </row>
    <row r="201" spans="1:12">
      <c r="A201" s="218">
        <v>200</v>
      </c>
      <c r="B201" s="219" t="s">
        <v>3206</v>
      </c>
      <c r="C201" s="218" t="s">
        <v>3207</v>
      </c>
      <c r="D201" s="218">
        <v>741</v>
      </c>
      <c r="E201" s="218">
        <v>1540</v>
      </c>
      <c r="F201" s="220">
        <v>330</v>
      </c>
      <c r="G201" s="221">
        <v>508200</v>
      </c>
      <c r="H201" s="221">
        <v>244530</v>
      </c>
      <c r="I201" s="221">
        <v>263670</v>
      </c>
      <c r="J201" s="218">
        <v>3</v>
      </c>
      <c r="K201" s="218" t="s">
        <v>1358</v>
      </c>
      <c r="L201" s="218">
        <v>330</v>
      </c>
    </row>
    <row r="202" spans="1:12">
      <c r="A202" s="218">
        <v>201</v>
      </c>
      <c r="B202" s="219" t="s">
        <v>852</v>
      </c>
      <c r="C202" s="218" t="s">
        <v>3208</v>
      </c>
      <c r="D202" s="218">
        <v>131</v>
      </c>
      <c r="E202" s="218">
        <v>324.33229999999998</v>
      </c>
      <c r="F202" s="220">
        <v>1553</v>
      </c>
      <c r="G202" s="221">
        <v>503688</v>
      </c>
      <c r="H202" s="221">
        <v>203443</v>
      </c>
      <c r="I202" s="221">
        <v>300245</v>
      </c>
      <c r="J202" s="218">
        <v>138</v>
      </c>
      <c r="K202" s="218" t="s">
        <v>1358</v>
      </c>
      <c r="L202" s="218">
        <v>1553</v>
      </c>
    </row>
    <row r="203" spans="1:12">
      <c r="A203" s="218">
        <v>202</v>
      </c>
      <c r="B203" s="219" t="s">
        <v>1014</v>
      </c>
      <c r="C203" s="218" t="s">
        <v>3209</v>
      </c>
      <c r="D203" s="218">
        <v>432</v>
      </c>
      <c r="E203" s="218">
        <v>575.04</v>
      </c>
      <c r="F203" s="220">
        <v>874</v>
      </c>
      <c r="G203" s="221">
        <v>502585</v>
      </c>
      <c r="H203" s="221">
        <v>377568</v>
      </c>
      <c r="I203" s="221">
        <v>125017</v>
      </c>
      <c r="J203" s="218">
        <v>37</v>
      </c>
      <c r="K203" s="218" t="s">
        <v>1358</v>
      </c>
      <c r="L203" s="218">
        <v>874</v>
      </c>
    </row>
    <row r="204" spans="1:12">
      <c r="A204" s="218">
        <v>203</v>
      </c>
      <c r="B204" s="219" t="s">
        <v>1035</v>
      </c>
      <c r="C204" s="218" t="s">
        <v>3210</v>
      </c>
      <c r="D204" s="218">
        <v>852</v>
      </c>
      <c r="E204" s="218">
        <v>1507.9489000000001</v>
      </c>
      <c r="F204" s="220">
        <v>333</v>
      </c>
      <c r="G204" s="221">
        <v>502147</v>
      </c>
      <c r="H204" s="221">
        <v>283716</v>
      </c>
      <c r="I204" s="221">
        <v>218431</v>
      </c>
      <c r="J204" s="218">
        <v>43</v>
      </c>
      <c r="K204" s="218" t="s">
        <v>1358</v>
      </c>
      <c r="L204" s="218">
        <v>333</v>
      </c>
    </row>
    <row r="205" spans="1:12">
      <c r="A205" s="218">
        <v>204</v>
      </c>
      <c r="B205" s="219" t="s">
        <v>865</v>
      </c>
      <c r="C205" s="218" t="s">
        <v>3211</v>
      </c>
      <c r="D205" s="218">
        <v>659</v>
      </c>
      <c r="E205" s="218">
        <v>693.82629999999995</v>
      </c>
      <c r="F205" s="220">
        <v>714</v>
      </c>
      <c r="G205" s="221">
        <v>495392</v>
      </c>
      <c r="H205" s="221">
        <v>470526</v>
      </c>
      <c r="I205" s="221">
        <v>24866</v>
      </c>
      <c r="J205" s="218">
        <v>26</v>
      </c>
      <c r="K205" s="218" t="s">
        <v>1358</v>
      </c>
      <c r="L205" s="218">
        <v>714</v>
      </c>
    </row>
    <row r="206" spans="1:12">
      <c r="A206" s="218">
        <v>205</v>
      </c>
      <c r="B206" s="219" t="s">
        <v>534</v>
      </c>
      <c r="C206" s="218" t="s">
        <v>3212</v>
      </c>
      <c r="D206" s="218">
        <v>230</v>
      </c>
      <c r="E206" s="218">
        <v>591.55399999999997</v>
      </c>
      <c r="F206" s="220">
        <v>834</v>
      </c>
      <c r="G206" s="221">
        <v>493356</v>
      </c>
      <c r="H206" s="221">
        <v>191820</v>
      </c>
      <c r="I206" s="221">
        <v>301536</v>
      </c>
      <c r="J206" s="218">
        <v>58</v>
      </c>
      <c r="K206" s="218" t="s">
        <v>1358</v>
      </c>
      <c r="L206" s="218">
        <v>834</v>
      </c>
    </row>
    <row r="207" spans="1:12">
      <c r="A207" s="218">
        <v>206</v>
      </c>
      <c r="B207" s="219" t="s">
        <v>535</v>
      </c>
      <c r="C207" s="218" t="s">
        <v>3213</v>
      </c>
      <c r="D207" s="218">
        <v>645</v>
      </c>
      <c r="E207" s="218">
        <v>1866.1741999999999</v>
      </c>
      <c r="F207" s="220">
        <v>264</v>
      </c>
      <c r="G207" s="221">
        <v>492670</v>
      </c>
      <c r="H207" s="221">
        <v>170280</v>
      </c>
      <c r="I207" s="221">
        <v>322390</v>
      </c>
      <c r="J207" s="218">
        <v>47</v>
      </c>
      <c r="K207" s="218" t="s">
        <v>1358</v>
      </c>
      <c r="L207" s="218">
        <v>264</v>
      </c>
    </row>
    <row r="208" spans="1:12">
      <c r="A208" s="218">
        <v>207</v>
      </c>
      <c r="B208" s="219" t="s">
        <v>960</v>
      </c>
      <c r="C208" s="218" t="s">
        <v>3144</v>
      </c>
      <c r="D208" s="218">
        <v>785</v>
      </c>
      <c r="E208" s="218">
        <v>1432.7055</v>
      </c>
      <c r="F208" s="220">
        <v>343</v>
      </c>
      <c r="G208" s="221">
        <v>491418</v>
      </c>
      <c r="H208" s="221">
        <v>269255</v>
      </c>
      <c r="I208" s="221">
        <v>222163</v>
      </c>
      <c r="J208" s="218">
        <v>49</v>
      </c>
      <c r="K208" s="218" t="s">
        <v>1358</v>
      </c>
      <c r="L208" s="218">
        <v>343</v>
      </c>
    </row>
    <row r="209" spans="1:12">
      <c r="A209" s="218">
        <v>208</v>
      </c>
      <c r="B209" s="219" t="s">
        <v>346</v>
      </c>
      <c r="C209" s="218" t="s">
        <v>3214</v>
      </c>
      <c r="D209" s="218">
        <v>342</v>
      </c>
      <c r="E209" s="218">
        <v>735.98479999999995</v>
      </c>
      <c r="F209" s="220">
        <v>660</v>
      </c>
      <c r="G209" s="221">
        <v>485750</v>
      </c>
      <c r="H209" s="221">
        <v>225720</v>
      </c>
      <c r="I209" s="221">
        <v>260030</v>
      </c>
      <c r="J209" s="218">
        <v>80</v>
      </c>
      <c r="K209" s="218" t="s">
        <v>1358</v>
      </c>
      <c r="L209" s="218">
        <v>660</v>
      </c>
    </row>
    <row r="210" spans="1:12">
      <c r="A210" s="218">
        <v>209</v>
      </c>
      <c r="B210" s="219" t="s">
        <v>437</v>
      </c>
      <c r="C210" s="218" t="s">
        <v>3215</v>
      </c>
      <c r="D210" s="218">
        <v>1527</v>
      </c>
      <c r="E210" s="218">
        <v>3110.6217999999999</v>
      </c>
      <c r="F210" s="220">
        <v>156</v>
      </c>
      <c r="G210" s="221">
        <v>485257</v>
      </c>
      <c r="H210" s="221">
        <v>238212</v>
      </c>
      <c r="I210" s="221">
        <v>247045</v>
      </c>
      <c r="J210" s="218">
        <v>29</v>
      </c>
      <c r="K210" s="218" t="s">
        <v>1358</v>
      </c>
      <c r="L210" s="218">
        <v>156</v>
      </c>
    </row>
    <row r="211" spans="1:12">
      <c r="A211" s="218">
        <v>210</v>
      </c>
      <c r="B211" s="219" t="s">
        <v>699</v>
      </c>
      <c r="C211" s="218" t="s">
        <v>3030</v>
      </c>
      <c r="D211" s="218">
        <v>439</v>
      </c>
      <c r="E211" s="218">
        <v>709.28089999999997</v>
      </c>
      <c r="F211" s="220">
        <v>680</v>
      </c>
      <c r="G211" s="221">
        <v>482311</v>
      </c>
      <c r="H211" s="221">
        <v>298520</v>
      </c>
      <c r="I211" s="221">
        <v>183791</v>
      </c>
      <c r="J211" s="218">
        <v>93</v>
      </c>
      <c r="K211" s="218" t="s">
        <v>1358</v>
      </c>
      <c r="L211" s="218">
        <v>680</v>
      </c>
    </row>
    <row r="212" spans="1:12">
      <c r="A212" s="218">
        <v>211</v>
      </c>
      <c r="B212" s="219" t="s">
        <v>815</v>
      </c>
      <c r="C212" s="218" t="s">
        <v>3216</v>
      </c>
      <c r="D212" s="218">
        <v>76</v>
      </c>
      <c r="E212" s="218">
        <v>108.88460000000001</v>
      </c>
      <c r="F212" s="220">
        <v>4429</v>
      </c>
      <c r="G212" s="221">
        <v>482250</v>
      </c>
      <c r="H212" s="221">
        <v>336604</v>
      </c>
      <c r="I212" s="221">
        <v>145646</v>
      </c>
      <c r="J212" s="218">
        <v>108</v>
      </c>
      <c r="K212" s="218" t="s">
        <v>1358</v>
      </c>
      <c r="L212" s="218">
        <v>4429</v>
      </c>
    </row>
    <row r="213" spans="1:12">
      <c r="A213" s="218">
        <v>212</v>
      </c>
      <c r="B213" s="219" t="s">
        <v>3217</v>
      </c>
      <c r="C213" s="218" t="s">
        <v>3218</v>
      </c>
      <c r="D213" s="218">
        <v>289</v>
      </c>
      <c r="E213" s="218">
        <v>500</v>
      </c>
      <c r="F213" s="220">
        <v>960</v>
      </c>
      <c r="G213" s="221">
        <v>480000</v>
      </c>
      <c r="H213" s="221">
        <v>277440</v>
      </c>
      <c r="I213" s="221">
        <v>202560</v>
      </c>
      <c r="J213" s="218">
        <v>12</v>
      </c>
      <c r="K213" s="218" t="s">
        <v>1358</v>
      </c>
      <c r="L213" s="218">
        <v>960</v>
      </c>
    </row>
    <row r="214" spans="1:12">
      <c r="A214" s="218">
        <v>213</v>
      </c>
      <c r="B214" s="219" t="s">
        <v>374</v>
      </c>
      <c r="C214" s="218" t="s">
        <v>3139</v>
      </c>
      <c r="D214" s="218">
        <v>424</v>
      </c>
      <c r="E214" s="218">
        <v>899.47090000000003</v>
      </c>
      <c r="F214" s="220">
        <v>533</v>
      </c>
      <c r="G214" s="221">
        <v>479418</v>
      </c>
      <c r="H214" s="221">
        <v>225992</v>
      </c>
      <c r="I214" s="221">
        <v>253426</v>
      </c>
      <c r="J214" s="218">
        <v>82</v>
      </c>
      <c r="K214" s="218" t="s">
        <v>1358</v>
      </c>
      <c r="L214" s="218">
        <v>533</v>
      </c>
    </row>
    <row r="215" spans="1:12">
      <c r="A215" s="218">
        <v>214</v>
      </c>
      <c r="B215" s="219" t="s">
        <v>707</v>
      </c>
      <c r="C215" s="218" t="s">
        <v>3219</v>
      </c>
      <c r="D215" s="218">
        <v>514</v>
      </c>
      <c r="E215" s="218">
        <v>910.58590000000004</v>
      </c>
      <c r="F215" s="220">
        <v>512</v>
      </c>
      <c r="G215" s="221">
        <v>466220</v>
      </c>
      <c r="H215" s="221">
        <v>263168</v>
      </c>
      <c r="I215" s="221">
        <v>203052</v>
      </c>
      <c r="J215" s="218">
        <v>48</v>
      </c>
      <c r="K215" s="218" t="s">
        <v>1358</v>
      </c>
      <c r="L215" s="218">
        <v>512</v>
      </c>
    </row>
    <row r="216" spans="1:12">
      <c r="A216" s="218">
        <v>215</v>
      </c>
      <c r="B216" s="219" t="s">
        <v>700</v>
      </c>
      <c r="C216" s="218" t="s">
        <v>3030</v>
      </c>
      <c r="D216" s="218">
        <v>439</v>
      </c>
      <c r="E216" s="218">
        <v>748.8682</v>
      </c>
      <c r="F216" s="220">
        <v>622</v>
      </c>
      <c r="G216" s="221">
        <v>465796</v>
      </c>
      <c r="H216" s="221">
        <v>273058</v>
      </c>
      <c r="I216" s="221">
        <v>192738</v>
      </c>
      <c r="J216" s="218">
        <v>61</v>
      </c>
      <c r="K216" s="218" t="s">
        <v>1358</v>
      </c>
      <c r="L216" s="218">
        <v>622</v>
      </c>
    </row>
    <row r="217" spans="1:12">
      <c r="A217" s="218">
        <v>216</v>
      </c>
      <c r="B217" s="219" t="s">
        <v>559</v>
      </c>
      <c r="C217" s="218" t="s">
        <v>3220</v>
      </c>
      <c r="D217" s="218">
        <v>138</v>
      </c>
      <c r="E217" s="218">
        <v>254.2996</v>
      </c>
      <c r="F217" s="220">
        <v>1769</v>
      </c>
      <c r="G217" s="221">
        <v>449856</v>
      </c>
      <c r="H217" s="221">
        <v>244122</v>
      </c>
      <c r="I217" s="221">
        <v>205734</v>
      </c>
      <c r="J217" s="218">
        <v>161</v>
      </c>
      <c r="K217" s="218" t="s">
        <v>1358</v>
      </c>
      <c r="L217" s="218">
        <v>1769</v>
      </c>
    </row>
    <row r="218" spans="1:12">
      <c r="A218" s="218">
        <v>217</v>
      </c>
      <c r="B218" s="219" t="s">
        <v>806</v>
      </c>
      <c r="C218" s="218" t="s">
        <v>3221</v>
      </c>
      <c r="D218" s="218">
        <v>204</v>
      </c>
      <c r="E218" s="218">
        <v>339.97559999999999</v>
      </c>
      <c r="F218" s="220">
        <v>1310</v>
      </c>
      <c r="G218" s="221">
        <v>445368</v>
      </c>
      <c r="H218" s="221">
        <v>267240</v>
      </c>
      <c r="I218" s="221">
        <v>178128</v>
      </c>
      <c r="J218" s="218">
        <v>98</v>
      </c>
      <c r="K218" s="218" t="s">
        <v>1358</v>
      </c>
      <c r="L218" s="218">
        <v>1310</v>
      </c>
    </row>
    <row r="219" spans="1:12">
      <c r="A219" s="218">
        <v>218</v>
      </c>
      <c r="B219" s="219" t="s">
        <v>697</v>
      </c>
      <c r="C219" s="218" t="s">
        <v>3222</v>
      </c>
      <c r="D219" s="218">
        <v>442</v>
      </c>
      <c r="E219" s="218">
        <v>639.16520000000003</v>
      </c>
      <c r="F219" s="220">
        <v>696</v>
      </c>
      <c r="G219" s="221">
        <v>444859</v>
      </c>
      <c r="H219" s="221">
        <v>307632</v>
      </c>
      <c r="I219" s="221">
        <v>137227</v>
      </c>
      <c r="J219" s="218">
        <v>51</v>
      </c>
      <c r="K219" s="218" t="s">
        <v>1358</v>
      </c>
      <c r="L219" s="218">
        <v>696</v>
      </c>
    </row>
    <row r="220" spans="1:12">
      <c r="A220" s="218">
        <v>219</v>
      </c>
      <c r="B220" s="219" t="s">
        <v>631</v>
      </c>
      <c r="C220" s="218" t="s">
        <v>3223</v>
      </c>
      <c r="D220" s="218">
        <v>410</v>
      </c>
      <c r="E220" s="218">
        <v>1068.6641999999999</v>
      </c>
      <c r="F220" s="220">
        <v>405</v>
      </c>
      <c r="G220" s="221">
        <v>432809</v>
      </c>
      <c r="H220" s="221">
        <v>166050</v>
      </c>
      <c r="I220" s="221">
        <v>266759</v>
      </c>
      <c r="J220" s="218">
        <v>34</v>
      </c>
      <c r="K220" s="218" t="s">
        <v>1358</v>
      </c>
      <c r="L220" s="218">
        <v>405</v>
      </c>
    </row>
    <row r="221" spans="1:12">
      <c r="A221" s="218">
        <v>220</v>
      </c>
      <c r="B221" s="219" t="s">
        <v>2898</v>
      </c>
      <c r="C221" s="218" t="s">
        <v>3224</v>
      </c>
      <c r="D221" s="218">
        <v>362</v>
      </c>
      <c r="E221" s="218">
        <v>479.59820000000002</v>
      </c>
      <c r="F221" s="220">
        <v>896</v>
      </c>
      <c r="G221" s="221">
        <v>429720</v>
      </c>
      <c r="H221" s="221">
        <v>324352</v>
      </c>
      <c r="I221" s="221">
        <v>105368</v>
      </c>
      <c r="J221" s="218">
        <v>13</v>
      </c>
      <c r="K221" s="218" t="s">
        <v>1358</v>
      </c>
      <c r="L221" s="218">
        <v>896</v>
      </c>
    </row>
    <row r="222" spans="1:12">
      <c r="A222" s="218">
        <v>221</v>
      </c>
      <c r="B222" s="219" t="s">
        <v>370</v>
      </c>
      <c r="C222" s="218" t="s">
        <v>3225</v>
      </c>
      <c r="D222" s="218">
        <v>437</v>
      </c>
      <c r="E222" s="218">
        <v>976.34709999999995</v>
      </c>
      <c r="F222" s="220">
        <v>435</v>
      </c>
      <c r="G222" s="221">
        <v>424711</v>
      </c>
      <c r="H222" s="221">
        <v>190095</v>
      </c>
      <c r="I222" s="221">
        <v>234616</v>
      </c>
      <c r="J222" s="218">
        <v>29</v>
      </c>
      <c r="K222" s="218" t="s">
        <v>1358</v>
      </c>
      <c r="L222" s="218">
        <v>435</v>
      </c>
    </row>
    <row r="223" spans="1:12">
      <c r="A223" s="218">
        <v>222</v>
      </c>
      <c r="B223" s="219" t="s">
        <v>648</v>
      </c>
      <c r="C223" s="218" t="s">
        <v>3134</v>
      </c>
      <c r="D223" s="218">
        <v>251</v>
      </c>
      <c r="E223" s="218">
        <v>527.51549999999997</v>
      </c>
      <c r="F223" s="220">
        <v>805</v>
      </c>
      <c r="G223" s="221">
        <v>424650</v>
      </c>
      <c r="H223" s="221">
        <v>202055</v>
      </c>
      <c r="I223" s="221">
        <v>222595</v>
      </c>
      <c r="J223" s="218">
        <v>23</v>
      </c>
      <c r="K223" s="218" t="s">
        <v>1358</v>
      </c>
      <c r="L223" s="218">
        <v>805</v>
      </c>
    </row>
    <row r="224" spans="1:12">
      <c r="A224" s="218">
        <v>223</v>
      </c>
      <c r="B224" s="219" t="s">
        <v>975</v>
      </c>
      <c r="C224" s="218" t="s">
        <v>3056</v>
      </c>
      <c r="D224" s="218">
        <v>477</v>
      </c>
      <c r="E224" s="218">
        <v>748.79570000000001</v>
      </c>
      <c r="F224" s="220">
        <v>563</v>
      </c>
      <c r="G224" s="221">
        <v>421572</v>
      </c>
      <c r="H224" s="221">
        <v>268551</v>
      </c>
      <c r="I224" s="221">
        <v>153021</v>
      </c>
      <c r="J224" s="218">
        <v>85</v>
      </c>
      <c r="K224" s="218" t="s">
        <v>1358</v>
      </c>
      <c r="L224" s="218">
        <v>563</v>
      </c>
    </row>
    <row r="225" spans="1:12">
      <c r="A225" s="218">
        <v>224</v>
      </c>
      <c r="B225" s="219" t="s">
        <v>504</v>
      </c>
      <c r="C225" s="218" t="s">
        <v>3131</v>
      </c>
      <c r="D225" s="218">
        <v>629</v>
      </c>
      <c r="E225" s="218">
        <v>935.64509999999996</v>
      </c>
      <c r="F225" s="220">
        <v>448</v>
      </c>
      <c r="G225" s="221">
        <v>419169</v>
      </c>
      <c r="H225" s="221">
        <v>281792</v>
      </c>
      <c r="I225" s="221">
        <v>137377</v>
      </c>
      <c r="J225" s="218">
        <v>55</v>
      </c>
      <c r="K225" s="218" t="s">
        <v>1358</v>
      </c>
      <c r="L225" s="218">
        <v>448</v>
      </c>
    </row>
    <row r="226" spans="1:12">
      <c r="A226" s="218">
        <v>225</v>
      </c>
      <c r="B226" s="219" t="s">
        <v>974</v>
      </c>
      <c r="C226" s="218" t="s">
        <v>3226</v>
      </c>
      <c r="D226" s="218">
        <v>472</v>
      </c>
      <c r="E226" s="218">
        <v>693.76829999999995</v>
      </c>
      <c r="F226" s="220">
        <v>600</v>
      </c>
      <c r="G226" s="221">
        <v>416261</v>
      </c>
      <c r="H226" s="221">
        <v>283200</v>
      </c>
      <c r="I226" s="221">
        <v>133061</v>
      </c>
      <c r="J226" s="218">
        <v>82</v>
      </c>
      <c r="K226" s="218" t="s">
        <v>1358</v>
      </c>
      <c r="L226" s="218">
        <v>600</v>
      </c>
    </row>
    <row r="227" spans="1:12">
      <c r="A227" s="218">
        <v>226</v>
      </c>
      <c r="B227" s="219" t="s">
        <v>972</v>
      </c>
      <c r="C227" s="218" t="s">
        <v>3226</v>
      </c>
      <c r="D227" s="218">
        <v>472</v>
      </c>
      <c r="E227" s="218">
        <v>587.23509999999999</v>
      </c>
      <c r="F227" s="220">
        <v>706</v>
      </c>
      <c r="G227" s="221">
        <v>414588</v>
      </c>
      <c r="H227" s="221">
        <v>333232</v>
      </c>
      <c r="I227" s="221">
        <v>81356</v>
      </c>
      <c r="J227" s="218">
        <v>70</v>
      </c>
      <c r="K227" s="218" t="s">
        <v>1358</v>
      </c>
      <c r="L227" s="218">
        <v>706</v>
      </c>
    </row>
    <row r="228" spans="1:12">
      <c r="A228" s="218">
        <v>227</v>
      </c>
      <c r="B228" s="219" t="s">
        <v>652</v>
      </c>
      <c r="C228" s="218" t="s">
        <v>3227</v>
      </c>
      <c r="D228" s="218">
        <v>158</v>
      </c>
      <c r="E228" s="218">
        <v>365.03879999999998</v>
      </c>
      <c r="F228" s="220">
        <v>1133</v>
      </c>
      <c r="G228" s="221">
        <v>413589</v>
      </c>
      <c r="H228" s="221">
        <v>179014</v>
      </c>
      <c r="I228" s="221">
        <v>234575</v>
      </c>
      <c r="J228" s="218">
        <v>20</v>
      </c>
      <c r="K228" s="218" t="s">
        <v>1358</v>
      </c>
      <c r="L228" s="218">
        <v>1133</v>
      </c>
    </row>
    <row r="229" spans="1:12">
      <c r="A229" s="218">
        <v>228</v>
      </c>
      <c r="B229" s="219" t="s">
        <v>739</v>
      </c>
      <c r="C229" s="218" t="s">
        <v>3228</v>
      </c>
      <c r="D229" s="218">
        <v>1298</v>
      </c>
      <c r="E229" s="218">
        <v>2268.0495000000001</v>
      </c>
      <c r="F229" s="220">
        <v>182</v>
      </c>
      <c r="G229" s="221">
        <v>412785</v>
      </c>
      <c r="H229" s="221">
        <v>236236</v>
      </c>
      <c r="I229" s="221">
        <v>176549</v>
      </c>
      <c r="J229" s="218">
        <v>12</v>
      </c>
      <c r="K229" s="218" t="s">
        <v>1358</v>
      </c>
      <c r="L229" s="218">
        <v>182</v>
      </c>
    </row>
    <row r="230" spans="1:12">
      <c r="A230" s="218">
        <v>229</v>
      </c>
      <c r="B230" s="219" t="s">
        <v>720</v>
      </c>
      <c r="C230" s="218" t="s">
        <v>3229</v>
      </c>
      <c r="D230" s="218">
        <v>157</v>
      </c>
      <c r="E230" s="218">
        <v>390.42540000000002</v>
      </c>
      <c r="F230" s="220">
        <v>1046</v>
      </c>
      <c r="G230" s="221">
        <v>408385</v>
      </c>
      <c r="H230" s="221">
        <v>164222</v>
      </c>
      <c r="I230" s="221">
        <v>244163</v>
      </c>
      <c r="J230" s="218">
        <v>61</v>
      </c>
      <c r="K230" s="218" t="s">
        <v>1358</v>
      </c>
      <c r="L230" s="218">
        <v>1046</v>
      </c>
    </row>
    <row r="231" spans="1:12">
      <c r="A231" s="218">
        <v>230</v>
      </c>
      <c r="B231" s="219" t="s">
        <v>545</v>
      </c>
      <c r="C231" s="218" t="s">
        <v>3230</v>
      </c>
      <c r="D231" s="218">
        <v>396</v>
      </c>
      <c r="E231" s="218">
        <v>729.02509999999995</v>
      </c>
      <c r="F231" s="220">
        <v>557</v>
      </c>
      <c r="G231" s="221">
        <v>406067</v>
      </c>
      <c r="H231" s="221">
        <v>220572</v>
      </c>
      <c r="I231" s="221">
        <v>185495</v>
      </c>
      <c r="J231" s="218">
        <v>37</v>
      </c>
      <c r="K231" s="218" t="s">
        <v>1358</v>
      </c>
      <c r="L231" s="218">
        <v>557</v>
      </c>
    </row>
    <row r="232" spans="1:12">
      <c r="A232" s="218">
        <v>231</v>
      </c>
      <c r="B232" s="219" t="s">
        <v>837</v>
      </c>
      <c r="C232" s="218" t="s">
        <v>3231</v>
      </c>
      <c r="D232" s="218">
        <v>509</v>
      </c>
      <c r="E232" s="218">
        <v>917.92729999999995</v>
      </c>
      <c r="F232" s="220">
        <v>440</v>
      </c>
      <c r="G232" s="221">
        <v>403888</v>
      </c>
      <c r="H232" s="221">
        <v>223960</v>
      </c>
      <c r="I232" s="221">
        <v>179928</v>
      </c>
      <c r="J232" s="218">
        <v>77</v>
      </c>
      <c r="K232" s="218" t="s">
        <v>1358</v>
      </c>
      <c r="L232" s="218">
        <v>440</v>
      </c>
    </row>
    <row r="233" spans="1:12">
      <c r="A233" s="218">
        <v>232</v>
      </c>
      <c r="B233" s="219" t="s">
        <v>511</v>
      </c>
      <c r="C233" s="218" t="s">
        <v>3232</v>
      </c>
      <c r="D233" s="218">
        <v>379</v>
      </c>
      <c r="E233" s="218">
        <v>799.41449999999998</v>
      </c>
      <c r="F233" s="220">
        <v>497</v>
      </c>
      <c r="G233" s="221">
        <v>397309</v>
      </c>
      <c r="H233" s="221">
        <v>188363</v>
      </c>
      <c r="I233" s="221">
        <v>208946</v>
      </c>
      <c r="J233" s="218">
        <v>68</v>
      </c>
      <c r="K233" s="218" t="s">
        <v>1358</v>
      </c>
      <c r="L233" s="218">
        <v>497</v>
      </c>
    </row>
    <row r="234" spans="1:12">
      <c r="A234" s="218">
        <v>233</v>
      </c>
      <c r="B234" s="219" t="s">
        <v>2997</v>
      </c>
      <c r="C234" s="218" t="s">
        <v>3233</v>
      </c>
      <c r="D234" s="218">
        <v>0</v>
      </c>
      <c r="E234" s="218">
        <v>2228.7640000000001</v>
      </c>
      <c r="F234" s="220">
        <v>178</v>
      </c>
      <c r="G234" s="221">
        <v>396720</v>
      </c>
      <c r="H234" s="221">
        <v>0</v>
      </c>
      <c r="I234" s="221">
        <v>396720</v>
      </c>
      <c r="J234" s="218">
        <v>3</v>
      </c>
      <c r="K234" s="218" t="s">
        <v>1358</v>
      </c>
      <c r="L234" s="218">
        <v>178</v>
      </c>
    </row>
    <row r="235" spans="1:12">
      <c r="A235" s="218">
        <v>234</v>
      </c>
      <c r="B235" s="219" t="s">
        <v>325</v>
      </c>
      <c r="C235" s="218" t="s">
        <v>3234</v>
      </c>
      <c r="D235" s="218">
        <v>295</v>
      </c>
      <c r="E235" s="218">
        <v>554.68100000000004</v>
      </c>
      <c r="F235" s="220">
        <v>699</v>
      </c>
      <c r="G235" s="221">
        <v>387722</v>
      </c>
      <c r="H235" s="221">
        <v>206205</v>
      </c>
      <c r="I235" s="221">
        <v>181517</v>
      </c>
      <c r="J235" s="218">
        <v>51</v>
      </c>
      <c r="K235" s="218" t="s">
        <v>1358</v>
      </c>
      <c r="L235" s="218">
        <v>699</v>
      </c>
    </row>
    <row r="236" spans="1:12">
      <c r="A236" s="218">
        <v>235</v>
      </c>
      <c r="B236" s="219" t="s">
        <v>2954</v>
      </c>
      <c r="C236" s="218" t="s">
        <v>3235</v>
      </c>
      <c r="D236" s="218">
        <v>950</v>
      </c>
      <c r="E236" s="218">
        <v>1614.4979000000001</v>
      </c>
      <c r="F236" s="220">
        <v>239</v>
      </c>
      <c r="G236" s="221">
        <v>385865</v>
      </c>
      <c r="H236" s="221">
        <v>227050</v>
      </c>
      <c r="I236" s="221">
        <v>158815</v>
      </c>
      <c r="J236" s="218">
        <v>21</v>
      </c>
      <c r="K236" s="218" t="s">
        <v>1358</v>
      </c>
      <c r="L236" s="218">
        <v>239</v>
      </c>
    </row>
    <row r="237" spans="1:12">
      <c r="A237" s="218">
        <v>236</v>
      </c>
      <c r="B237" s="219" t="s">
        <v>618</v>
      </c>
      <c r="C237" s="218" t="s">
        <v>3236</v>
      </c>
      <c r="D237" s="218">
        <v>530</v>
      </c>
      <c r="E237" s="218">
        <v>698.37819999999999</v>
      </c>
      <c r="F237" s="220">
        <v>550</v>
      </c>
      <c r="G237" s="221">
        <v>384108</v>
      </c>
      <c r="H237" s="221">
        <v>291500</v>
      </c>
      <c r="I237" s="221">
        <v>92608</v>
      </c>
      <c r="J237" s="218">
        <v>56</v>
      </c>
      <c r="K237" s="218" t="s">
        <v>1358</v>
      </c>
      <c r="L237" s="218">
        <v>550</v>
      </c>
    </row>
    <row r="238" spans="1:12">
      <c r="A238" s="218">
        <v>237</v>
      </c>
      <c r="B238" s="219" t="s">
        <v>539</v>
      </c>
      <c r="C238" s="218" t="s">
        <v>3237</v>
      </c>
      <c r="D238" s="218">
        <v>343</v>
      </c>
      <c r="E238" s="218">
        <v>723.92259999999999</v>
      </c>
      <c r="F238" s="220">
        <v>530</v>
      </c>
      <c r="G238" s="221">
        <v>383679</v>
      </c>
      <c r="H238" s="221">
        <v>181790</v>
      </c>
      <c r="I238" s="221">
        <v>201889</v>
      </c>
      <c r="J238" s="218">
        <v>57</v>
      </c>
      <c r="K238" s="218" t="s">
        <v>1358</v>
      </c>
      <c r="L238" s="218">
        <v>530</v>
      </c>
    </row>
    <row r="239" spans="1:12">
      <c r="A239" s="218">
        <v>238</v>
      </c>
      <c r="B239" s="219" t="s">
        <v>1320</v>
      </c>
      <c r="C239" s="218" t="s">
        <v>3042</v>
      </c>
      <c r="D239" s="218">
        <v>732</v>
      </c>
      <c r="E239" s="218">
        <v>1422.7361000000001</v>
      </c>
      <c r="F239" s="220">
        <v>269</v>
      </c>
      <c r="G239" s="221">
        <v>382716</v>
      </c>
      <c r="H239" s="221">
        <v>196908</v>
      </c>
      <c r="I239" s="221">
        <v>185808</v>
      </c>
      <c r="J239" s="218">
        <v>62</v>
      </c>
      <c r="K239" s="218" t="s">
        <v>1358</v>
      </c>
      <c r="L239" s="218">
        <v>269</v>
      </c>
    </row>
    <row r="240" spans="1:12">
      <c r="A240" s="218">
        <v>239</v>
      </c>
      <c r="B240" s="219" t="s">
        <v>415</v>
      </c>
      <c r="C240" s="218" t="s">
        <v>3238</v>
      </c>
      <c r="D240" s="218">
        <v>117</v>
      </c>
      <c r="E240" s="218">
        <v>176.27119999999999</v>
      </c>
      <c r="F240" s="220">
        <v>2102</v>
      </c>
      <c r="G240" s="221">
        <v>370522</v>
      </c>
      <c r="H240" s="221">
        <v>245934</v>
      </c>
      <c r="I240" s="221">
        <v>124588</v>
      </c>
      <c r="J240" s="218">
        <v>59</v>
      </c>
      <c r="K240" s="218" t="s">
        <v>1358</v>
      </c>
      <c r="L240" s="218">
        <v>2102</v>
      </c>
    </row>
    <row r="241" spans="1:12">
      <c r="A241" s="218">
        <v>240</v>
      </c>
      <c r="B241" s="219" t="s">
        <v>913</v>
      </c>
      <c r="C241" s="218" t="s">
        <v>3239</v>
      </c>
      <c r="D241" s="218">
        <v>740</v>
      </c>
      <c r="E241" s="218">
        <v>2485.7314999999999</v>
      </c>
      <c r="F241" s="220">
        <v>149</v>
      </c>
      <c r="G241" s="221">
        <v>370374</v>
      </c>
      <c r="H241" s="221">
        <v>110260</v>
      </c>
      <c r="I241" s="221">
        <v>260114</v>
      </c>
      <c r="J241" s="218">
        <v>40</v>
      </c>
      <c r="K241" s="218" t="s">
        <v>1358</v>
      </c>
      <c r="L241" s="218">
        <v>149</v>
      </c>
    </row>
    <row r="242" spans="1:12">
      <c r="A242" s="218">
        <v>241</v>
      </c>
      <c r="B242" s="219" t="s">
        <v>776</v>
      </c>
      <c r="C242" s="218" t="s">
        <v>3240</v>
      </c>
      <c r="D242" s="218">
        <v>1897</v>
      </c>
      <c r="E242" s="218">
        <v>3197.1053000000002</v>
      </c>
      <c r="F242" s="220">
        <v>114</v>
      </c>
      <c r="G242" s="221">
        <v>364470</v>
      </c>
      <c r="H242" s="221">
        <v>216258</v>
      </c>
      <c r="I242" s="221">
        <v>148212</v>
      </c>
      <c r="J242" s="218">
        <v>37</v>
      </c>
      <c r="K242" s="218" t="s">
        <v>1358</v>
      </c>
      <c r="L242" s="218">
        <v>114</v>
      </c>
    </row>
    <row r="243" spans="1:12">
      <c r="A243" s="218">
        <v>242</v>
      </c>
      <c r="B243" s="219" t="s">
        <v>679</v>
      </c>
      <c r="C243" s="218" t="s">
        <v>3022</v>
      </c>
      <c r="D243" s="218">
        <v>245</v>
      </c>
      <c r="E243" s="218">
        <v>376.19069999999999</v>
      </c>
      <c r="F243" s="220">
        <v>965</v>
      </c>
      <c r="G243" s="221">
        <v>363024</v>
      </c>
      <c r="H243" s="221">
        <v>236425</v>
      </c>
      <c r="I243" s="221">
        <v>126599</v>
      </c>
      <c r="J243" s="218">
        <v>78</v>
      </c>
      <c r="K243" s="218" t="s">
        <v>1358</v>
      </c>
      <c r="L243" s="218">
        <v>965</v>
      </c>
    </row>
    <row r="244" spans="1:12">
      <c r="A244" s="218">
        <v>243</v>
      </c>
      <c r="B244" s="219" t="s">
        <v>2740</v>
      </c>
      <c r="C244" s="218" t="s">
        <v>3241</v>
      </c>
      <c r="D244" s="218">
        <v>0</v>
      </c>
      <c r="E244" s="218">
        <v>808.90409999999997</v>
      </c>
      <c r="F244" s="220">
        <v>438</v>
      </c>
      <c r="G244" s="221">
        <v>354300</v>
      </c>
      <c r="H244" s="221">
        <v>0</v>
      </c>
      <c r="I244" s="221">
        <v>354300</v>
      </c>
      <c r="J244" s="218">
        <v>14</v>
      </c>
      <c r="K244" s="218" t="s">
        <v>1358</v>
      </c>
      <c r="L244" s="218">
        <v>438</v>
      </c>
    </row>
    <row r="245" spans="1:12">
      <c r="A245" s="218">
        <v>244</v>
      </c>
      <c r="B245" s="219" t="s">
        <v>368</v>
      </c>
      <c r="C245" s="218" t="s">
        <v>3101</v>
      </c>
      <c r="D245" s="218">
        <v>32</v>
      </c>
      <c r="E245" s="218">
        <v>251.14269999999999</v>
      </c>
      <c r="F245" s="220">
        <v>1409</v>
      </c>
      <c r="G245" s="221">
        <v>353860</v>
      </c>
      <c r="H245" s="221">
        <v>45088</v>
      </c>
      <c r="I245" s="221">
        <v>308772</v>
      </c>
      <c r="J245" s="218">
        <v>92</v>
      </c>
      <c r="K245" s="218" t="s">
        <v>1358</v>
      </c>
      <c r="L245" s="218">
        <v>1409</v>
      </c>
    </row>
    <row r="246" spans="1:12">
      <c r="A246" s="218">
        <v>245</v>
      </c>
      <c r="B246" s="219" t="s">
        <v>3242</v>
      </c>
      <c r="C246" s="218" t="s">
        <v>3243</v>
      </c>
      <c r="D246" s="218">
        <v>916</v>
      </c>
      <c r="E246" s="218">
        <v>1319.3915999999999</v>
      </c>
      <c r="F246" s="220">
        <v>263</v>
      </c>
      <c r="G246" s="221">
        <v>347000</v>
      </c>
      <c r="H246" s="221">
        <v>240908</v>
      </c>
      <c r="I246" s="221">
        <v>106092</v>
      </c>
      <c r="J246" s="218">
        <v>37</v>
      </c>
      <c r="K246" s="218" t="s">
        <v>1358</v>
      </c>
      <c r="L246" s="218">
        <v>263</v>
      </c>
    </row>
    <row r="247" spans="1:12">
      <c r="A247" s="218">
        <v>246</v>
      </c>
      <c r="B247" s="219" t="s">
        <v>693</v>
      </c>
      <c r="C247" s="218" t="s">
        <v>3244</v>
      </c>
      <c r="D247" s="218">
        <v>192</v>
      </c>
      <c r="E247" s="218">
        <v>338.59859999999998</v>
      </c>
      <c r="F247" s="220">
        <v>1024</v>
      </c>
      <c r="G247" s="221">
        <v>346725</v>
      </c>
      <c r="H247" s="221">
        <v>196608</v>
      </c>
      <c r="I247" s="221">
        <v>150117</v>
      </c>
      <c r="J247" s="218">
        <v>14</v>
      </c>
      <c r="K247" s="218" t="s">
        <v>1358</v>
      </c>
      <c r="L247" s="218">
        <v>1024</v>
      </c>
    </row>
    <row r="248" spans="1:12">
      <c r="A248" s="218">
        <v>247</v>
      </c>
      <c r="B248" s="219" t="s">
        <v>639</v>
      </c>
      <c r="C248" s="218" t="s">
        <v>3245</v>
      </c>
      <c r="D248" s="218">
        <v>83</v>
      </c>
      <c r="E248" s="218">
        <v>162.04400000000001</v>
      </c>
      <c r="F248" s="220">
        <v>2135</v>
      </c>
      <c r="G248" s="221">
        <v>345964</v>
      </c>
      <c r="H248" s="221">
        <v>177205</v>
      </c>
      <c r="I248" s="221">
        <v>168759</v>
      </c>
      <c r="J248" s="218">
        <v>77</v>
      </c>
      <c r="K248" s="218" t="s">
        <v>1358</v>
      </c>
      <c r="L248" s="218">
        <v>2135</v>
      </c>
    </row>
    <row r="249" spans="1:12">
      <c r="A249" s="218">
        <v>248</v>
      </c>
      <c r="B249" s="219" t="s">
        <v>651</v>
      </c>
      <c r="C249" s="218" t="s">
        <v>3227</v>
      </c>
      <c r="D249" s="218">
        <v>152</v>
      </c>
      <c r="E249" s="218">
        <v>365.43490000000003</v>
      </c>
      <c r="F249" s="220">
        <v>945</v>
      </c>
      <c r="G249" s="221">
        <v>345336</v>
      </c>
      <c r="H249" s="221">
        <v>143640</v>
      </c>
      <c r="I249" s="221">
        <v>201696</v>
      </c>
      <c r="J249" s="218">
        <v>20</v>
      </c>
      <c r="K249" s="218" t="s">
        <v>1358</v>
      </c>
      <c r="L249" s="218">
        <v>945</v>
      </c>
    </row>
    <row r="250" spans="1:12">
      <c r="A250" s="218">
        <v>249</v>
      </c>
      <c r="B250" s="219" t="s">
        <v>929</v>
      </c>
      <c r="C250" s="218" t="s">
        <v>3246</v>
      </c>
      <c r="D250" s="218">
        <v>387</v>
      </c>
      <c r="E250" s="218">
        <v>622.85019999999997</v>
      </c>
      <c r="F250" s="220">
        <v>554</v>
      </c>
      <c r="G250" s="221">
        <v>345059</v>
      </c>
      <c r="H250" s="221">
        <v>214398</v>
      </c>
      <c r="I250" s="221">
        <v>130661</v>
      </c>
      <c r="J250" s="218">
        <v>70</v>
      </c>
      <c r="K250" s="218" t="s">
        <v>1358</v>
      </c>
      <c r="L250" s="218">
        <v>554</v>
      </c>
    </row>
    <row r="251" spans="1:12">
      <c r="A251" s="218">
        <v>250</v>
      </c>
      <c r="B251" s="219" t="s">
        <v>557</v>
      </c>
      <c r="C251" s="218" t="s">
        <v>3247</v>
      </c>
      <c r="D251" s="218">
        <v>473</v>
      </c>
      <c r="E251" s="218">
        <v>917.84</v>
      </c>
      <c r="F251" s="220">
        <v>375</v>
      </c>
      <c r="G251" s="221">
        <v>344190</v>
      </c>
      <c r="H251" s="221">
        <v>177375</v>
      </c>
      <c r="I251" s="221">
        <v>166815</v>
      </c>
      <c r="J251" s="218">
        <v>39</v>
      </c>
      <c r="K251" s="218" t="s">
        <v>1358</v>
      </c>
      <c r="L251" s="218">
        <v>375</v>
      </c>
    </row>
    <row r="252" spans="1:12">
      <c r="A252" s="218">
        <v>251</v>
      </c>
      <c r="B252" s="219" t="s">
        <v>1013</v>
      </c>
      <c r="C252" s="218" t="s">
        <v>3248</v>
      </c>
      <c r="D252" s="218">
        <v>604</v>
      </c>
      <c r="E252" s="218">
        <v>1312.8015</v>
      </c>
      <c r="F252" s="220">
        <v>262</v>
      </c>
      <c r="G252" s="221">
        <v>343954</v>
      </c>
      <c r="H252" s="221">
        <v>158248</v>
      </c>
      <c r="I252" s="221">
        <v>185706</v>
      </c>
      <c r="J252" s="218">
        <v>48</v>
      </c>
      <c r="K252" s="218" t="s">
        <v>1358</v>
      </c>
      <c r="L252" s="218">
        <v>262</v>
      </c>
    </row>
    <row r="253" spans="1:12">
      <c r="A253" s="218">
        <v>252</v>
      </c>
      <c r="B253" s="219" t="s">
        <v>438</v>
      </c>
      <c r="C253" s="218" t="s">
        <v>3249</v>
      </c>
      <c r="D253" s="218">
        <v>151</v>
      </c>
      <c r="E253" s="218">
        <v>273.41899999999998</v>
      </c>
      <c r="F253" s="220">
        <v>1241</v>
      </c>
      <c r="G253" s="221">
        <v>339313</v>
      </c>
      <c r="H253" s="221">
        <v>187391</v>
      </c>
      <c r="I253" s="221">
        <v>151922</v>
      </c>
      <c r="J253" s="218">
        <v>50</v>
      </c>
      <c r="K253" s="218" t="s">
        <v>1358</v>
      </c>
      <c r="L253" s="218">
        <v>1241</v>
      </c>
    </row>
    <row r="254" spans="1:12">
      <c r="A254" s="218">
        <v>253</v>
      </c>
      <c r="B254" s="219" t="s">
        <v>1275</v>
      </c>
      <c r="C254" s="218" t="s">
        <v>3250</v>
      </c>
      <c r="D254" s="218">
        <v>69</v>
      </c>
      <c r="E254" s="218">
        <v>218.20910000000001</v>
      </c>
      <c r="F254" s="220">
        <v>1545</v>
      </c>
      <c r="G254" s="221">
        <v>337133</v>
      </c>
      <c r="H254" s="221">
        <v>106605</v>
      </c>
      <c r="I254" s="221">
        <v>230528</v>
      </c>
      <c r="J254" s="218">
        <v>95</v>
      </c>
      <c r="K254" s="218" t="s">
        <v>1358</v>
      </c>
      <c r="L254" s="218">
        <v>1545</v>
      </c>
    </row>
    <row r="255" spans="1:12">
      <c r="A255" s="218">
        <v>254</v>
      </c>
      <c r="B255" s="219" t="s">
        <v>3251</v>
      </c>
      <c r="C255" s="218" t="s">
        <v>3252</v>
      </c>
      <c r="D255" s="218">
        <v>80</v>
      </c>
      <c r="E255" s="218">
        <v>137</v>
      </c>
      <c r="F255" s="220">
        <v>2446</v>
      </c>
      <c r="G255" s="221">
        <v>335102</v>
      </c>
      <c r="H255" s="221">
        <v>195680</v>
      </c>
      <c r="I255" s="221">
        <v>139422</v>
      </c>
      <c r="J255" s="218">
        <v>6</v>
      </c>
      <c r="K255" s="218" t="s">
        <v>1358</v>
      </c>
      <c r="L255" s="218">
        <v>2446</v>
      </c>
    </row>
    <row r="256" spans="1:12">
      <c r="A256" s="218">
        <v>255</v>
      </c>
      <c r="B256" s="219" t="s">
        <v>649</v>
      </c>
      <c r="C256" s="218" t="s">
        <v>3194</v>
      </c>
      <c r="D256" s="218">
        <v>79</v>
      </c>
      <c r="E256" s="218">
        <v>179.363</v>
      </c>
      <c r="F256" s="220">
        <v>1851</v>
      </c>
      <c r="G256" s="221">
        <v>332001</v>
      </c>
      <c r="H256" s="221">
        <v>146229</v>
      </c>
      <c r="I256" s="221">
        <v>185772</v>
      </c>
      <c r="J256" s="218">
        <v>47</v>
      </c>
      <c r="K256" s="218" t="s">
        <v>1358</v>
      </c>
      <c r="L256" s="218">
        <v>1851</v>
      </c>
    </row>
    <row r="257" spans="1:12">
      <c r="A257" s="218">
        <v>256</v>
      </c>
      <c r="B257" s="219" t="s">
        <v>541</v>
      </c>
      <c r="C257" s="218" t="s">
        <v>3253</v>
      </c>
      <c r="D257" s="218">
        <v>574</v>
      </c>
      <c r="E257" s="218">
        <v>1500.2398000000001</v>
      </c>
      <c r="F257" s="220">
        <v>221</v>
      </c>
      <c r="G257" s="221">
        <v>331553</v>
      </c>
      <c r="H257" s="221">
        <v>126854</v>
      </c>
      <c r="I257" s="221">
        <v>204699</v>
      </c>
      <c r="J257" s="218">
        <v>13</v>
      </c>
      <c r="K257" s="218" t="s">
        <v>1358</v>
      </c>
      <c r="L257" s="218">
        <v>221</v>
      </c>
    </row>
    <row r="258" spans="1:12">
      <c r="A258" s="218">
        <v>257</v>
      </c>
      <c r="B258" s="219" t="s">
        <v>389</v>
      </c>
      <c r="C258" s="218" t="s">
        <v>3254</v>
      </c>
      <c r="D258" s="218">
        <v>1589</v>
      </c>
      <c r="E258" s="218">
        <v>2462.9403000000002</v>
      </c>
      <c r="F258" s="220">
        <v>134</v>
      </c>
      <c r="G258" s="221">
        <v>330034</v>
      </c>
      <c r="H258" s="221">
        <v>212926</v>
      </c>
      <c r="I258" s="221">
        <v>117108</v>
      </c>
      <c r="J258" s="218">
        <v>46</v>
      </c>
      <c r="K258" s="218" t="s">
        <v>1358</v>
      </c>
      <c r="L258" s="218">
        <v>134</v>
      </c>
    </row>
    <row r="259" spans="1:12">
      <c r="A259" s="218">
        <v>258</v>
      </c>
      <c r="B259" s="219" t="s">
        <v>3255</v>
      </c>
      <c r="C259" s="218" t="s">
        <v>3256</v>
      </c>
      <c r="D259" s="218">
        <v>359</v>
      </c>
      <c r="E259" s="218">
        <v>699.36109999999996</v>
      </c>
      <c r="F259" s="220">
        <v>468</v>
      </c>
      <c r="G259" s="221">
        <v>327301</v>
      </c>
      <c r="H259" s="221">
        <v>168012</v>
      </c>
      <c r="I259" s="221">
        <v>159289</v>
      </c>
      <c r="J259" s="218">
        <v>43</v>
      </c>
      <c r="K259" s="218" t="s">
        <v>1358</v>
      </c>
      <c r="L259" s="218">
        <v>468</v>
      </c>
    </row>
    <row r="260" spans="1:12">
      <c r="A260" s="218">
        <v>259</v>
      </c>
      <c r="B260" s="219" t="s">
        <v>424</v>
      </c>
      <c r="C260" s="218" t="s">
        <v>3257</v>
      </c>
      <c r="D260" s="218">
        <v>255</v>
      </c>
      <c r="E260" s="218">
        <v>564.56539999999995</v>
      </c>
      <c r="F260" s="220">
        <v>573</v>
      </c>
      <c r="G260" s="221">
        <v>323496</v>
      </c>
      <c r="H260" s="221">
        <v>146115</v>
      </c>
      <c r="I260" s="221">
        <v>177381</v>
      </c>
      <c r="J260" s="218">
        <v>77</v>
      </c>
      <c r="K260" s="218" t="s">
        <v>1358</v>
      </c>
      <c r="L260" s="218">
        <v>573</v>
      </c>
    </row>
    <row r="261" spans="1:12">
      <c r="A261" s="218">
        <v>260</v>
      </c>
      <c r="B261" s="219" t="s">
        <v>887</v>
      </c>
      <c r="C261" s="218" t="s">
        <v>3258</v>
      </c>
      <c r="D261" s="218">
        <v>169</v>
      </c>
      <c r="E261" s="218">
        <v>279.6635</v>
      </c>
      <c r="F261" s="220">
        <v>1153</v>
      </c>
      <c r="G261" s="221">
        <v>322452</v>
      </c>
      <c r="H261" s="221">
        <v>194857</v>
      </c>
      <c r="I261" s="221">
        <v>127595</v>
      </c>
      <c r="J261" s="218">
        <v>88</v>
      </c>
      <c r="K261" s="218" t="s">
        <v>1358</v>
      </c>
      <c r="L261" s="218">
        <v>1153</v>
      </c>
    </row>
    <row r="262" spans="1:12">
      <c r="A262" s="218">
        <v>261</v>
      </c>
      <c r="B262" s="219" t="s">
        <v>1243</v>
      </c>
      <c r="C262" s="218" t="s">
        <v>3259</v>
      </c>
      <c r="D262" s="218">
        <v>275</v>
      </c>
      <c r="E262" s="218">
        <v>334.54</v>
      </c>
      <c r="F262" s="220">
        <v>950</v>
      </c>
      <c r="G262" s="221">
        <v>317813</v>
      </c>
      <c r="H262" s="221">
        <v>261250</v>
      </c>
      <c r="I262" s="221">
        <v>56563</v>
      </c>
      <c r="J262" s="218">
        <v>33</v>
      </c>
      <c r="K262" s="218" t="s">
        <v>1358</v>
      </c>
      <c r="L262" s="218">
        <v>950</v>
      </c>
    </row>
    <row r="263" spans="1:12">
      <c r="A263" s="218">
        <v>262</v>
      </c>
      <c r="B263" s="219" t="s">
        <v>431</v>
      </c>
      <c r="C263" s="218" t="s">
        <v>3260</v>
      </c>
      <c r="D263" s="218">
        <v>269</v>
      </c>
      <c r="E263" s="218">
        <v>530.26430000000005</v>
      </c>
      <c r="F263" s="220">
        <v>594</v>
      </c>
      <c r="G263" s="221">
        <v>314977</v>
      </c>
      <c r="H263" s="221">
        <v>159786</v>
      </c>
      <c r="I263" s="221">
        <v>155191</v>
      </c>
      <c r="J263" s="218">
        <v>35</v>
      </c>
      <c r="K263" s="218" t="s">
        <v>1358</v>
      </c>
      <c r="L263" s="218">
        <v>594</v>
      </c>
    </row>
    <row r="264" spans="1:12">
      <c r="A264" s="218">
        <v>263</v>
      </c>
      <c r="B264" s="219" t="s">
        <v>563</v>
      </c>
      <c r="C264" s="218" t="s">
        <v>3261</v>
      </c>
      <c r="D264" s="218">
        <v>114</v>
      </c>
      <c r="E264" s="218">
        <v>295.4511</v>
      </c>
      <c r="F264" s="220">
        <v>1064</v>
      </c>
      <c r="G264" s="221">
        <v>314360</v>
      </c>
      <c r="H264" s="221">
        <v>121296</v>
      </c>
      <c r="I264" s="221">
        <v>193064</v>
      </c>
      <c r="J264" s="218">
        <v>36</v>
      </c>
      <c r="K264" s="218" t="s">
        <v>1358</v>
      </c>
      <c r="L264" s="218">
        <v>1064</v>
      </c>
    </row>
    <row r="265" spans="1:12">
      <c r="A265" s="218">
        <v>264</v>
      </c>
      <c r="B265" s="219" t="s">
        <v>779</v>
      </c>
      <c r="C265" s="218" t="s">
        <v>3262</v>
      </c>
      <c r="D265" s="218">
        <v>1387</v>
      </c>
      <c r="E265" s="218">
        <v>2208.1689999999999</v>
      </c>
      <c r="F265" s="220">
        <v>142</v>
      </c>
      <c r="G265" s="221">
        <v>313560</v>
      </c>
      <c r="H265" s="221">
        <v>196954</v>
      </c>
      <c r="I265" s="221">
        <v>116606</v>
      </c>
      <c r="J265" s="218">
        <v>23</v>
      </c>
      <c r="K265" s="218" t="s">
        <v>1358</v>
      </c>
      <c r="L265" s="218">
        <v>142</v>
      </c>
    </row>
    <row r="266" spans="1:12">
      <c r="A266" s="218">
        <v>265</v>
      </c>
      <c r="B266" s="219" t="s">
        <v>1016</v>
      </c>
      <c r="C266" s="218" t="s">
        <v>3263</v>
      </c>
      <c r="D266" s="218">
        <v>163</v>
      </c>
      <c r="E266" s="218">
        <v>293.35980000000001</v>
      </c>
      <c r="F266" s="220">
        <v>1056</v>
      </c>
      <c r="G266" s="221">
        <v>309788</v>
      </c>
      <c r="H266" s="221">
        <v>172128</v>
      </c>
      <c r="I266" s="221">
        <v>137660</v>
      </c>
      <c r="J266" s="218">
        <v>112</v>
      </c>
      <c r="K266" s="218" t="s">
        <v>1358</v>
      </c>
      <c r="L266" s="218">
        <v>1056</v>
      </c>
    </row>
    <row r="267" spans="1:12">
      <c r="A267" s="218">
        <v>266</v>
      </c>
      <c r="B267" s="219" t="s">
        <v>3264</v>
      </c>
      <c r="C267" s="218" t="s">
        <v>3265</v>
      </c>
      <c r="D267" s="218">
        <v>435</v>
      </c>
      <c r="E267" s="218">
        <v>880</v>
      </c>
      <c r="F267" s="220">
        <v>350</v>
      </c>
      <c r="G267" s="221">
        <v>308000</v>
      </c>
      <c r="H267" s="221">
        <v>152250</v>
      </c>
      <c r="I267" s="221">
        <v>155750</v>
      </c>
      <c r="J267" s="218">
        <v>23</v>
      </c>
      <c r="K267" s="218" t="s">
        <v>1358</v>
      </c>
      <c r="L267" s="218">
        <v>350</v>
      </c>
    </row>
    <row r="268" spans="1:12">
      <c r="A268" s="218">
        <v>267</v>
      </c>
      <c r="B268" s="219" t="s">
        <v>621</v>
      </c>
      <c r="C268" s="218" t="s">
        <v>3266</v>
      </c>
      <c r="D268" s="218">
        <v>246</v>
      </c>
      <c r="E268" s="218">
        <v>317.24970000000002</v>
      </c>
      <c r="F268" s="220">
        <v>961</v>
      </c>
      <c r="G268" s="221">
        <v>304877</v>
      </c>
      <c r="H268" s="221">
        <v>236406</v>
      </c>
      <c r="I268" s="221">
        <v>68471</v>
      </c>
      <c r="J268" s="218">
        <v>54</v>
      </c>
      <c r="K268" s="218" t="s">
        <v>1358</v>
      </c>
      <c r="L268" s="218">
        <v>961</v>
      </c>
    </row>
    <row r="269" spans="1:12">
      <c r="A269" s="218">
        <v>268</v>
      </c>
      <c r="B269" s="219" t="s">
        <v>630</v>
      </c>
      <c r="C269" s="218" t="s">
        <v>3267</v>
      </c>
      <c r="D269" s="218">
        <v>205</v>
      </c>
      <c r="E269" s="218">
        <v>336.3768</v>
      </c>
      <c r="F269" s="220">
        <v>897</v>
      </c>
      <c r="G269" s="221">
        <v>301730</v>
      </c>
      <c r="H269" s="221">
        <v>183885</v>
      </c>
      <c r="I269" s="221">
        <v>117845</v>
      </c>
      <c r="J269" s="218">
        <v>68</v>
      </c>
      <c r="K269" s="218" t="s">
        <v>1358</v>
      </c>
      <c r="L269" s="218">
        <v>897</v>
      </c>
    </row>
    <row r="270" spans="1:12">
      <c r="A270" s="218">
        <v>269</v>
      </c>
      <c r="B270" s="219" t="s">
        <v>354</v>
      </c>
      <c r="C270" s="218" t="s">
        <v>3268</v>
      </c>
      <c r="D270" s="218">
        <v>73</v>
      </c>
      <c r="E270" s="218">
        <v>264.44349999999997</v>
      </c>
      <c r="F270" s="220">
        <v>1141</v>
      </c>
      <c r="G270" s="221">
        <v>301730</v>
      </c>
      <c r="H270" s="221">
        <v>83293</v>
      </c>
      <c r="I270" s="221">
        <v>218437</v>
      </c>
      <c r="J270" s="218">
        <v>110</v>
      </c>
      <c r="K270" s="218" t="s">
        <v>1358</v>
      </c>
      <c r="L270" s="218">
        <v>1141</v>
      </c>
    </row>
    <row r="271" spans="1:12">
      <c r="A271" s="218">
        <v>270</v>
      </c>
      <c r="B271" s="219" t="s">
        <v>1288</v>
      </c>
      <c r="C271" s="218" t="s">
        <v>3269</v>
      </c>
      <c r="D271" s="218">
        <v>173</v>
      </c>
      <c r="E271" s="218">
        <v>325.68759999999997</v>
      </c>
      <c r="F271" s="220">
        <v>922</v>
      </c>
      <c r="G271" s="221">
        <v>300284</v>
      </c>
      <c r="H271" s="221">
        <v>159506</v>
      </c>
      <c r="I271" s="221">
        <v>140778</v>
      </c>
      <c r="J271" s="218">
        <v>44</v>
      </c>
      <c r="K271" s="218" t="s">
        <v>1358</v>
      </c>
      <c r="L271" s="218">
        <v>922</v>
      </c>
    </row>
    <row r="272" spans="1:12">
      <c r="A272" s="218">
        <v>271</v>
      </c>
      <c r="B272" s="219" t="s">
        <v>2953</v>
      </c>
      <c r="C272" s="218" t="s">
        <v>3270</v>
      </c>
      <c r="D272" s="218">
        <v>0</v>
      </c>
      <c r="E272" s="218">
        <v>1204.8583000000001</v>
      </c>
      <c r="F272" s="220">
        <v>247</v>
      </c>
      <c r="G272" s="221">
        <v>297600</v>
      </c>
      <c r="H272" s="221">
        <v>0</v>
      </c>
      <c r="I272" s="221">
        <v>297600</v>
      </c>
      <c r="J272" s="218">
        <v>5</v>
      </c>
      <c r="K272" s="218" t="s">
        <v>1358</v>
      </c>
      <c r="L272" s="218">
        <v>247</v>
      </c>
    </row>
    <row r="273" spans="1:12">
      <c r="A273" s="218">
        <v>272</v>
      </c>
      <c r="B273" s="219">
        <v>414210123</v>
      </c>
      <c r="C273" s="218" t="s">
        <v>3271</v>
      </c>
      <c r="D273" s="218">
        <v>466</v>
      </c>
      <c r="E273" s="218">
        <v>1140</v>
      </c>
      <c r="F273" s="220">
        <v>259</v>
      </c>
      <c r="G273" s="221">
        <v>295260</v>
      </c>
      <c r="H273" s="221">
        <v>120694</v>
      </c>
      <c r="I273" s="221">
        <v>174566</v>
      </c>
      <c r="J273" s="218">
        <v>11</v>
      </c>
      <c r="K273" s="218" t="s">
        <v>1358</v>
      </c>
      <c r="L273" s="218">
        <v>259</v>
      </c>
    </row>
    <row r="274" spans="1:12">
      <c r="A274" s="218">
        <v>273</v>
      </c>
      <c r="B274" s="219" t="s">
        <v>845</v>
      </c>
      <c r="C274" s="218" t="s">
        <v>3272</v>
      </c>
      <c r="D274" s="218">
        <v>241</v>
      </c>
      <c r="E274" s="218">
        <v>334.55290000000002</v>
      </c>
      <c r="F274" s="220">
        <v>879</v>
      </c>
      <c r="G274" s="221">
        <v>294072</v>
      </c>
      <c r="H274" s="221">
        <v>211839</v>
      </c>
      <c r="I274" s="221">
        <v>82233</v>
      </c>
      <c r="J274" s="218">
        <v>58</v>
      </c>
      <c r="K274" s="218" t="s">
        <v>1358</v>
      </c>
      <c r="L274" s="218">
        <v>879</v>
      </c>
    </row>
    <row r="275" spans="1:12">
      <c r="A275" s="218">
        <v>274</v>
      </c>
      <c r="B275" s="219" t="s">
        <v>3273</v>
      </c>
      <c r="C275" s="218" t="s">
        <v>3026</v>
      </c>
      <c r="D275" s="218">
        <v>187</v>
      </c>
      <c r="E275" s="218">
        <v>210</v>
      </c>
      <c r="F275" s="220">
        <v>1400</v>
      </c>
      <c r="G275" s="221">
        <v>294000</v>
      </c>
      <c r="H275" s="221">
        <v>261800</v>
      </c>
      <c r="I275" s="221">
        <v>32200</v>
      </c>
      <c r="J275" s="218">
        <v>3</v>
      </c>
      <c r="K275" s="218" t="s">
        <v>1358</v>
      </c>
      <c r="L275" s="218">
        <v>1400</v>
      </c>
    </row>
    <row r="276" spans="1:12">
      <c r="A276" s="218">
        <v>275</v>
      </c>
      <c r="B276" s="219" t="s">
        <v>365</v>
      </c>
      <c r="C276" s="218" t="s">
        <v>3274</v>
      </c>
      <c r="D276" s="218">
        <v>130</v>
      </c>
      <c r="E276" s="218">
        <v>236.6772</v>
      </c>
      <c r="F276" s="220">
        <v>1236</v>
      </c>
      <c r="G276" s="221">
        <v>292533</v>
      </c>
      <c r="H276" s="221">
        <v>160680</v>
      </c>
      <c r="I276" s="221">
        <v>131853</v>
      </c>
      <c r="J276" s="218">
        <v>59</v>
      </c>
      <c r="K276" s="218" t="s">
        <v>1358</v>
      </c>
      <c r="L276" s="218">
        <v>1236</v>
      </c>
    </row>
    <row r="277" spans="1:12">
      <c r="A277" s="218">
        <v>276</v>
      </c>
      <c r="B277" s="219" t="s">
        <v>2901</v>
      </c>
      <c r="C277" s="218" t="s">
        <v>3275</v>
      </c>
      <c r="D277" s="218">
        <v>10600</v>
      </c>
      <c r="E277" s="218">
        <v>13745.428599999999</v>
      </c>
      <c r="F277" s="220">
        <v>21</v>
      </c>
      <c r="G277" s="221">
        <v>288654</v>
      </c>
      <c r="H277" s="221">
        <v>222600</v>
      </c>
      <c r="I277" s="221">
        <v>66054</v>
      </c>
      <c r="J277" s="218">
        <v>7</v>
      </c>
      <c r="K277" s="218" t="s">
        <v>1358</v>
      </c>
      <c r="L277" s="218">
        <v>21</v>
      </c>
    </row>
    <row r="278" spans="1:12">
      <c r="A278" s="218">
        <v>277</v>
      </c>
      <c r="B278" s="219" t="s">
        <v>605</v>
      </c>
      <c r="C278" s="218" t="s">
        <v>3276</v>
      </c>
      <c r="D278" s="218">
        <v>493</v>
      </c>
      <c r="E278" s="218">
        <v>850</v>
      </c>
      <c r="F278" s="220">
        <v>325</v>
      </c>
      <c r="G278" s="221">
        <v>276250</v>
      </c>
      <c r="H278" s="221">
        <v>160225</v>
      </c>
      <c r="I278" s="221">
        <v>116025</v>
      </c>
      <c r="J278" s="218">
        <v>20</v>
      </c>
      <c r="K278" s="218" t="s">
        <v>1358</v>
      </c>
      <c r="L278" s="218">
        <v>325</v>
      </c>
    </row>
    <row r="279" spans="1:12">
      <c r="A279" s="218">
        <v>278</v>
      </c>
      <c r="B279" s="219" t="s">
        <v>642</v>
      </c>
      <c r="C279" s="218" t="s">
        <v>3277</v>
      </c>
      <c r="D279" s="218">
        <v>249</v>
      </c>
      <c r="E279" s="218">
        <v>516.31399999999996</v>
      </c>
      <c r="F279" s="220">
        <v>535</v>
      </c>
      <c r="G279" s="221">
        <v>276228</v>
      </c>
      <c r="H279" s="221">
        <v>133215</v>
      </c>
      <c r="I279" s="221">
        <v>143013</v>
      </c>
      <c r="J279" s="218">
        <v>42</v>
      </c>
      <c r="K279" s="218" t="s">
        <v>1358</v>
      </c>
      <c r="L279" s="218">
        <v>535</v>
      </c>
    </row>
    <row r="280" spans="1:12">
      <c r="A280" s="218">
        <v>279</v>
      </c>
      <c r="B280" s="219" t="s">
        <v>250</v>
      </c>
      <c r="C280" s="218" t="s">
        <v>3278</v>
      </c>
      <c r="D280" s="218">
        <v>461</v>
      </c>
      <c r="E280" s="218">
        <v>1232.009</v>
      </c>
      <c r="F280" s="220">
        <v>222</v>
      </c>
      <c r="G280" s="221">
        <v>273506</v>
      </c>
      <c r="H280" s="221">
        <v>102342</v>
      </c>
      <c r="I280" s="221">
        <v>171164</v>
      </c>
      <c r="J280" s="218">
        <v>43</v>
      </c>
      <c r="K280" s="218" t="s">
        <v>1358</v>
      </c>
      <c r="L280" s="218">
        <v>222</v>
      </c>
    </row>
    <row r="281" spans="1:12">
      <c r="A281" s="218">
        <v>280</v>
      </c>
      <c r="B281" s="219" t="s">
        <v>774</v>
      </c>
      <c r="C281" s="218" t="s">
        <v>3279</v>
      </c>
      <c r="D281" s="218">
        <v>1398</v>
      </c>
      <c r="E281" s="218">
        <v>2783.5408000000002</v>
      </c>
      <c r="F281" s="220">
        <v>98</v>
      </c>
      <c r="G281" s="221">
        <v>272787</v>
      </c>
      <c r="H281" s="221">
        <v>137004</v>
      </c>
      <c r="I281" s="221">
        <v>135783</v>
      </c>
      <c r="J281" s="218">
        <v>46</v>
      </c>
      <c r="K281" s="218" t="s">
        <v>1358</v>
      </c>
      <c r="L281" s="218">
        <v>98</v>
      </c>
    </row>
    <row r="282" spans="1:12">
      <c r="A282" s="218">
        <v>281</v>
      </c>
      <c r="B282" s="219" t="s">
        <v>2994</v>
      </c>
      <c r="C282" s="218" t="s">
        <v>3280</v>
      </c>
      <c r="D282" s="218">
        <v>427</v>
      </c>
      <c r="E282" s="218">
        <v>873.51610000000005</v>
      </c>
      <c r="F282" s="220">
        <v>310</v>
      </c>
      <c r="G282" s="221">
        <v>270790</v>
      </c>
      <c r="H282" s="221">
        <v>132370</v>
      </c>
      <c r="I282" s="221">
        <v>138420</v>
      </c>
      <c r="J282" s="218">
        <v>4</v>
      </c>
      <c r="K282" s="218" t="s">
        <v>1358</v>
      </c>
      <c r="L282" s="218">
        <v>310</v>
      </c>
    </row>
    <row r="283" spans="1:12">
      <c r="A283" s="218">
        <v>282</v>
      </c>
      <c r="B283" s="219" t="s">
        <v>1017</v>
      </c>
      <c r="C283" s="218" t="s">
        <v>3281</v>
      </c>
      <c r="D283" s="218">
        <v>531</v>
      </c>
      <c r="E283" s="218">
        <v>666.06970000000001</v>
      </c>
      <c r="F283" s="220">
        <v>402</v>
      </c>
      <c r="G283" s="221">
        <v>267760</v>
      </c>
      <c r="H283" s="221">
        <v>213462</v>
      </c>
      <c r="I283" s="221">
        <v>54298</v>
      </c>
      <c r="J283" s="218">
        <v>30</v>
      </c>
      <c r="K283" s="218" t="s">
        <v>1358</v>
      </c>
      <c r="L283" s="218">
        <v>402</v>
      </c>
    </row>
    <row r="284" spans="1:12">
      <c r="A284" s="218">
        <v>283</v>
      </c>
      <c r="B284" s="219" t="s">
        <v>981</v>
      </c>
      <c r="C284" s="218" t="s">
        <v>3282</v>
      </c>
      <c r="D284" s="218">
        <v>403</v>
      </c>
      <c r="E284" s="218">
        <v>779.77779999999996</v>
      </c>
      <c r="F284" s="220">
        <v>342</v>
      </c>
      <c r="G284" s="221">
        <v>266684</v>
      </c>
      <c r="H284" s="221">
        <v>137826</v>
      </c>
      <c r="I284" s="221">
        <v>128858</v>
      </c>
      <c r="J284" s="218">
        <v>68</v>
      </c>
      <c r="K284" s="218" t="s">
        <v>1358</v>
      </c>
      <c r="L284" s="218">
        <v>342</v>
      </c>
    </row>
    <row r="285" spans="1:12">
      <c r="A285" s="218">
        <v>284</v>
      </c>
      <c r="B285" s="219">
        <v>414210102</v>
      </c>
      <c r="C285" s="218" t="s">
        <v>3283</v>
      </c>
      <c r="D285" s="218">
        <v>645</v>
      </c>
      <c r="E285" s="218">
        <v>1573</v>
      </c>
      <c r="F285" s="220">
        <v>165</v>
      </c>
      <c r="G285" s="221">
        <v>259545</v>
      </c>
      <c r="H285" s="221">
        <v>106425</v>
      </c>
      <c r="I285" s="221">
        <v>153120</v>
      </c>
      <c r="J285" s="218">
        <v>5</v>
      </c>
      <c r="K285" s="218" t="s">
        <v>1358</v>
      </c>
      <c r="L285" s="218">
        <v>165</v>
      </c>
    </row>
    <row r="286" spans="1:12">
      <c r="A286" s="218">
        <v>285</v>
      </c>
      <c r="B286" s="219" t="s">
        <v>2942</v>
      </c>
      <c r="C286" s="218" t="s">
        <v>3284</v>
      </c>
      <c r="D286" s="218">
        <v>26000</v>
      </c>
      <c r="E286" s="218">
        <v>32400</v>
      </c>
      <c r="F286" s="220">
        <v>8</v>
      </c>
      <c r="G286" s="221">
        <v>259200</v>
      </c>
      <c r="H286" s="221">
        <v>208000</v>
      </c>
      <c r="I286" s="221">
        <v>51200</v>
      </c>
      <c r="J286" s="218">
        <v>6</v>
      </c>
      <c r="K286" s="218" t="s">
        <v>1358</v>
      </c>
      <c r="L286" s="218">
        <v>8</v>
      </c>
    </row>
    <row r="287" spans="1:12">
      <c r="A287" s="218">
        <v>286</v>
      </c>
      <c r="B287" s="219" t="s">
        <v>448</v>
      </c>
      <c r="C287" s="218" t="s">
        <v>3285</v>
      </c>
      <c r="D287" s="218">
        <v>264</v>
      </c>
      <c r="E287" s="218">
        <v>320.9504</v>
      </c>
      <c r="F287" s="220">
        <v>806</v>
      </c>
      <c r="G287" s="221">
        <v>258686</v>
      </c>
      <c r="H287" s="221">
        <v>212784</v>
      </c>
      <c r="I287" s="221">
        <v>45902</v>
      </c>
      <c r="J287" s="218">
        <v>75</v>
      </c>
      <c r="K287" s="218" t="s">
        <v>1358</v>
      </c>
      <c r="L287" s="218">
        <v>806</v>
      </c>
    </row>
    <row r="288" spans="1:12">
      <c r="A288" s="218">
        <v>287</v>
      </c>
      <c r="B288" s="219" t="s">
        <v>1293</v>
      </c>
      <c r="C288" s="218" t="s">
        <v>3240</v>
      </c>
      <c r="D288" s="218">
        <v>1743</v>
      </c>
      <c r="E288" s="218">
        <v>3694.6570999999999</v>
      </c>
      <c r="F288" s="220">
        <v>70</v>
      </c>
      <c r="G288" s="221">
        <v>258626</v>
      </c>
      <c r="H288" s="221">
        <v>122010</v>
      </c>
      <c r="I288" s="221">
        <v>136616</v>
      </c>
      <c r="J288" s="218">
        <v>30</v>
      </c>
      <c r="K288" s="218" t="s">
        <v>1358</v>
      </c>
      <c r="L288" s="218">
        <v>70</v>
      </c>
    </row>
    <row r="289" spans="1:12">
      <c r="A289" s="218">
        <v>288</v>
      </c>
      <c r="B289" s="219" t="s">
        <v>447</v>
      </c>
      <c r="C289" s="218" t="s">
        <v>3286</v>
      </c>
      <c r="D289" s="218">
        <v>192</v>
      </c>
      <c r="E289" s="218">
        <v>229.61189999999999</v>
      </c>
      <c r="F289" s="220">
        <v>1126</v>
      </c>
      <c r="G289" s="221">
        <v>258543</v>
      </c>
      <c r="H289" s="221">
        <v>216192</v>
      </c>
      <c r="I289" s="221">
        <v>42351</v>
      </c>
      <c r="J289" s="218">
        <v>104</v>
      </c>
      <c r="K289" s="218" t="s">
        <v>1358</v>
      </c>
      <c r="L289" s="218">
        <v>1126</v>
      </c>
    </row>
    <row r="290" spans="1:12">
      <c r="A290" s="218">
        <v>289</v>
      </c>
      <c r="B290" s="219" t="s">
        <v>53</v>
      </c>
      <c r="C290" s="218" t="s">
        <v>3287</v>
      </c>
      <c r="D290" s="218">
        <v>472</v>
      </c>
      <c r="E290" s="218">
        <v>499.3021</v>
      </c>
      <c r="F290" s="220">
        <v>513</v>
      </c>
      <c r="G290" s="221">
        <v>256142</v>
      </c>
      <c r="H290" s="221">
        <v>242136</v>
      </c>
      <c r="I290" s="221">
        <v>14006</v>
      </c>
      <c r="J290" s="218">
        <v>12</v>
      </c>
      <c r="K290" s="218" t="s">
        <v>1358</v>
      </c>
      <c r="L290" s="218">
        <v>513</v>
      </c>
    </row>
    <row r="291" spans="1:12">
      <c r="A291" s="218">
        <v>290</v>
      </c>
      <c r="B291" s="219" t="s">
        <v>844</v>
      </c>
      <c r="C291" s="218" t="s">
        <v>3272</v>
      </c>
      <c r="D291" s="218">
        <v>241</v>
      </c>
      <c r="E291" s="218">
        <v>350.82780000000002</v>
      </c>
      <c r="F291" s="220">
        <v>726</v>
      </c>
      <c r="G291" s="221">
        <v>254701</v>
      </c>
      <c r="H291" s="221">
        <v>174966</v>
      </c>
      <c r="I291" s="221">
        <v>79735</v>
      </c>
      <c r="J291" s="218">
        <v>79</v>
      </c>
      <c r="K291" s="218" t="s">
        <v>1358</v>
      </c>
      <c r="L291" s="218">
        <v>726</v>
      </c>
    </row>
    <row r="292" spans="1:12">
      <c r="A292" s="218">
        <v>291</v>
      </c>
      <c r="B292" s="219" t="s">
        <v>622</v>
      </c>
      <c r="C292" s="218" t="s">
        <v>3266</v>
      </c>
      <c r="D292" s="218">
        <v>246</v>
      </c>
      <c r="E292" s="218">
        <v>311.02589999999998</v>
      </c>
      <c r="F292" s="220">
        <v>812</v>
      </c>
      <c r="G292" s="221">
        <v>252553</v>
      </c>
      <c r="H292" s="221">
        <v>199752</v>
      </c>
      <c r="I292" s="221">
        <v>52801</v>
      </c>
      <c r="J292" s="218">
        <v>64</v>
      </c>
      <c r="K292" s="218" t="s">
        <v>1358</v>
      </c>
      <c r="L292" s="218">
        <v>812</v>
      </c>
    </row>
    <row r="293" spans="1:12">
      <c r="A293" s="218">
        <v>292</v>
      </c>
      <c r="B293" s="219" t="s">
        <v>932</v>
      </c>
      <c r="C293" s="218" t="s">
        <v>3246</v>
      </c>
      <c r="D293" s="218">
        <v>387</v>
      </c>
      <c r="E293" s="218">
        <v>654.58069999999998</v>
      </c>
      <c r="F293" s="220">
        <v>384</v>
      </c>
      <c r="G293" s="221">
        <v>251359</v>
      </c>
      <c r="H293" s="221">
        <v>148608</v>
      </c>
      <c r="I293" s="221">
        <v>102751</v>
      </c>
      <c r="J293" s="218">
        <v>45</v>
      </c>
      <c r="K293" s="218" t="s">
        <v>1358</v>
      </c>
      <c r="L293" s="218">
        <v>384</v>
      </c>
    </row>
    <row r="294" spans="1:12">
      <c r="A294" s="218">
        <v>293</v>
      </c>
      <c r="B294" s="219" t="s">
        <v>848</v>
      </c>
      <c r="C294" s="218" t="s">
        <v>3288</v>
      </c>
      <c r="D294" s="218">
        <v>313</v>
      </c>
      <c r="E294" s="218">
        <v>354.99009999999998</v>
      </c>
      <c r="F294" s="220">
        <v>705</v>
      </c>
      <c r="G294" s="221">
        <v>250268</v>
      </c>
      <c r="H294" s="221">
        <v>220665</v>
      </c>
      <c r="I294" s="221">
        <v>29603</v>
      </c>
      <c r="J294" s="218">
        <v>34</v>
      </c>
      <c r="K294" s="218" t="s">
        <v>1358</v>
      </c>
      <c r="L294" s="218">
        <v>705</v>
      </c>
    </row>
    <row r="295" spans="1:12">
      <c r="A295" s="218">
        <v>294</v>
      </c>
      <c r="B295" s="219" t="s">
        <v>439</v>
      </c>
      <c r="C295" s="218" t="s">
        <v>3289</v>
      </c>
      <c r="D295" s="218">
        <v>170</v>
      </c>
      <c r="E295" s="218">
        <v>222.4915</v>
      </c>
      <c r="F295" s="220">
        <v>1115</v>
      </c>
      <c r="G295" s="221">
        <v>248078</v>
      </c>
      <c r="H295" s="221">
        <v>189550</v>
      </c>
      <c r="I295" s="221">
        <v>58528</v>
      </c>
      <c r="J295" s="218">
        <v>70</v>
      </c>
      <c r="K295" s="218" t="s">
        <v>1358</v>
      </c>
      <c r="L295" s="218">
        <v>1115</v>
      </c>
    </row>
    <row r="296" spans="1:12">
      <c r="A296" s="218">
        <v>295</v>
      </c>
      <c r="B296" s="219" t="s">
        <v>2906</v>
      </c>
      <c r="C296" s="218" t="s">
        <v>3290</v>
      </c>
      <c r="D296" s="218">
        <v>2710</v>
      </c>
      <c r="E296" s="218">
        <v>4950</v>
      </c>
      <c r="F296" s="220">
        <v>50</v>
      </c>
      <c r="G296" s="221">
        <v>247500</v>
      </c>
      <c r="H296" s="221">
        <v>135500</v>
      </c>
      <c r="I296" s="221">
        <v>112000</v>
      </c>
      <c r="J296" s="218">
        <v>1</v>
      </c>
      <c r="K296" s="218" t="s">
        <v>1358</v>
      </c>
      <c r="L296" s="218">
        <v>50</v>
      </c>
    </row>
    <row r="297" spans="1:12">
      <c r="A297" s="218">
        <v>296</v>
      </c>
      <c r="B297" s="219" t="s">
        <v>297</v>
      </c>
      <c r="C297" s="218" t="s">
        <v>3291</v>
      </c>
      <c r="D297" s="218">
        <v>505</v>
      </c>
      <c r="E297" s="218">
        <v>1497.0667000000001</v>
      </c>
      <c r="F297" s="220">
        <v>165</v>
      </c>
      <c r="G297" s="221">
        <v>247016</v>
      </c>
      <c r="H297" s="221">
        <v>83325</v>
      </c>
      <c r="I297" s="221">
        <v>163691</v>
      </c>
      <c r="J297" s="218">
        <v>13</v>
      </c>
      <c r="K297" s="218" t="s">
        <v>1358</v>
      </c>
      <c r="L297" s="218">
        <v>165</v>
      </c>
    </row>
    <row r="298" spans="1:12">
      <c r="A298" s="218">
        <v>297</v>
      </c>
      <c r="B298" s="219" t="s">
        <v>307</v>
      </c>
      <c r="C298" s="218" t="s">
        <v>3292</v>
      </c>
      <c r="D298" s="218">
        <v>125</v>
      </c>
      <c r="E298" s="218">
        <v>241.4308</v>
      </c>
      <c r="F298" s="220">
        <v>1019</v>
      </c>
      <c r="G298" s="221">
        <v>246018</v>
      </c>
      <c r="H298" s="221">
        <v>127375</v>
      </c>
      <c r="I298" s="221">
        <v>118643</v>
      </c>
      <c r="J298" s="218">
        <v>59</v>
      </c>
      <c r="K298" s="218" t="s">
        <v>1358</v>
      </c>
      <c r="L298" s="218">
        <v>1019</v>
      </c>
    </row>
    <row r="299" spans="1:12">
      <c r="A299" s="218">
        <v>298</v>
      </c>
      <c r="B299" s="219" t="s">
        <v>694</v>
      </c>
      <c r="C299" s="218" t="s">
        <v>3293</v>
      </c>
      <c r="D299" s="218">
        <v>597</v>
      </c>
      <c r="E299" s="218">
        <v>1187.5604000000001</v>
      </c>
      <c r="F299" s="220">
        <v>207</v>
      </c>
      <c r="G299" s="221">
        <v>245825</v>
      </c>
      <c r="H299" s="221">
        <v>123579</v>
      </c>
      <c r="I299" s="221">
        <v>122246</v>
      </c>
      <c r="J299" s="218">
        <v>19</v>
      </c>
      <c r="K299" s="218" t="s">
        <v>1358</v>
      </c>
      <c r="L299" s="218">
        <v>207</v>
      </c>
    </row>
    <row r="300" spans="1:12">
      <c r="A300" s="218">
        <v>299</v>
      </c>
      <c r="B300" s="219" t="s">
        <v>710</v>
      </c>
      <c r="C300" s="218" t="s">
        <v>3294</v>
      </c>
      <c r="D300" s="218">
        <v>164</v>
      </c>
      <c r="E300" s="218">
        <v>318.30739999999997</v>
      </c>
      <c r="F300" s="220">
        <v>771</v>
      </c>
      <c r="G300" s="221">
        <v>245415</v>
      </c>
      <c r="H300" s="221">
        <v>126444</v>
      </c>
      <c r="I300" s="221">
        <v>118971</v>
      </c>
      <c r="J300" s="218">
        <v>47</v>
      </c>
      <c r="K300" s="218" t="s">
        <v>1358</v>
      </c>
      <c r="L300" s="218">
        <v>771</v>
      </c>
    </row>
    <row r="301" spans="1:12">
      <c r="A301" s="218">
        <v>300</v>
      </c>
      <c r="B301" s="219" t="s">
        <v>777</v>
      </c>
      <c r="C301" s="218" t="s">
        <v>3295</v>
      </c>
      <c r="D301" s="218">
        <v>237</v>
      </c>
      <c r="E301" s="218">
        <v>340</v>
      </c>
      <c r="F301" s="220">
        <v>720</v>
      </c>
      <c r="G301" s="221">
        <v>244800</v>
      </c>
      <c r="H301" s="221">
        <v>170640</v>
      </c>
      <c r="I301" s="221">
        <v>74160</v>
      </c>
      <c r="J301" s="218">
        <v>46</v>
      </c>
      <c r="K301" s="218" t="s">
        <v>1358</v>
      </c>
      <c r="L301" s="218">
        <v>720</v>
      </c>
    </row>
    <row r="302" spans="1:12">
      <c r="A302" s="218">
        <v>301</v>
      </c>
      <c r="B302" s="219" t="s">
        <v>1242</v>
      </c>
      <c r="C302" s="218" t="s">
        <v>3259</v>
      </c>
      <c r="D302" s="218">
        <v>275</v>
      </c>
      <c r="E302" s="218">
        <v>342.83569999999997</v>
      </c>
      <c r="F302" s="220">
        <v>712</v>
      </c>
      <c r="G302" s="221">
        <v>244099</v>
      </c>
      <c r="H302" s="221">
        <v>195800</v>
      </c>
      <c r="I302" s="221">
        <v>48299</v>
      </c>
      <c r="J302" s="218">
        <v>30</v>
      </c>
      <c r="K302" s="218" t="s">
        <v>1358</v>
      </c>
      <c r="L302" s="218">
        <v>712</v>
      </c>
    </row>
    <row r="303" spans="1:12">
      <c r="A303" s="218">
        <v>302</v>
      </c>
      <c r="B303" s="219" t="s">
        <v>637</v>
      </c>
      <c r="C303" s="218" t="s">
        <v>3296</v>
      </c>
      <c r="D303" s="218">
        <v>231</v>
      </c>
      <c r="E303" s="218">
        <v>470</v>
      </c>
      <c r="F303" s="220">
        <v>510</v>
      </c>
      <c r="G303" s="221">
        <v>239700</v>
      </c>
      <c r="H303" s="221">
        <v>117810</v>
      </c>
      <c r="I303" s="221">
        <v>121890</v>
      </c>
      <c r="J303" s="218">
        <v>9</v>
      </c>
      <c r="K303" s="218" t="s">
        <v>1358</v>
      </c>
      <c r="L303" s="218">
        <v>510</v>
      </c>
    </row>
    <row r="304" spans="1:12">
      <c r="A304" s="218">
        <v>303</v>
      </c>
      <c r="B304" s="219" t="s">
        <v>644</v>
      </c>
      <c r="C304" s="218" t="s">
        <v>3245</v>
      </c>
      <c r="D304" s="218">
        <v>83</v>
      </c>
      <c r="E304" s="218">
        <v>164.49719999999999</v>
      </c>
      <c r="F304" s="220">
        <v>1406</v>
      </c>
      <c r="G304" s="221">
        <v>231283</v>
      </c>
      <c r="H304" s="221">
        <v>116698</v>
      </c>
      <c r="I304" s="221">
        <v>114585</v>
      </c>
      <c r="J304" s="218">
        <v>94</v>
      </c>
      <c r="K304" s="218" t="s">
        <v>1358</v>
      </c>
      <c r="L304" s="218">
        <v>1406</v>
      </c>
    </row>
    <row r="305" spans="1:12">
      <c r="A305" s="218">
        <v>304</v>
      </c>
      <c r="B305" s="219" t="s">
        <v>479</v>
      </c>
      <c r="C305" s="218" t="s">
        <v>3297</v>
      </c>
      <c r="D305" s="218">
        <v>198</v>
      </c>
      <c r="E305" s="218">
        <v>168.1455</v>
      </c>
      <c r="F305" s="220">
        <v>1361</v>
      </c>
      <c r="G305" s="221">
        <v>228846</v>
      </c>
      <c r="H305" s="221">
        <v>269478</v>
      </c>
      <c r="I305" s="221">
        <v>-40632</v>
      </c>
      <c r="J305" s="218">
        <v>37</v>
      </c>
      <c r="K305" s="218" t="s">
        <v>1358</v>
      </c>
      <c r="L305" s="218">
        <v>1361</v>
      </c>
    </row>
    <row r="306" spans="1:12">
      <c r="A306" s="218">
        <v>305</v>
      </c>
      <c r="B306" s="219" t="s">
        <v>348</v>
      </c>
      <c r="C306" s="218" t="s">
        <v>3298</v>
      </c>
      <c r="D306" s="218">
        <v>516</v>
      </c>
      <c r="E306" s="218">
        <v>945.23969999999997</v>
      </c>
      <c r="F306" s="220">
        <v>242</v>
      </c>
      <c r="G306" s="221">
        <v>228748</v>
      </c>
      <c r="H306" s="221">
        <v>124872</v>
      </c>
      <c r="I306" s="221">
        <v>103876</v>
      </c>
      <c r="J306" s="218">
        <v>46</v>
      </c>
      <c r="K306" s="218" t="s">
        <v>1358</v>
      </c>
      <c r="L306" s="218">
        <v>242</v>
      </c>
    </row>
    <row r="307" spans="1:12">
      <c r="A307" s="218">
        <v>306</v>
      </c>
      <c r="B307" s="219" t="s">
        <v>463</v>
      </c>
      <c r="C307" s="218" t="s">
        <v>3299</v>
      </c>
      <c r="D307" s="218">
        <v>114</v>
      </c>
      <c r="E307" s="218">
        <v>134.60919999999999</v>
      </c>
      <c r="F307" s="220">
        <v>1689</v>
      </c>
      <c r="G307" s="221">
        <v>227355</v>
      </c>
      <c r="H307" s="221">
        <v>192546</v>
      </c>
      <c r="I307" s="221">
        <v>34809</v>
      </c>
      <c r="J307" s="218">
        <v>128</v>
      </c>
      <c r="K307" s="218" t="s">
        <v>1358</v>
      </c>
      <c r="L307" s="218">
        <v>1689</v>
      </c>
    </row>
    <row r="308" spans="1:12">
      <c r="A308" s="218">
        <v>307</v>
      </c>
      <c r="B308" s="219" t="s">
        <v>645</v>
      </c>
      <c r="C308" s="218" t="s">
        <v>3245</v>
      </c>
      <c r="D308" s="218">
        <v>105</v>
      </c>
      <c r="E308" s="218">
        <v>157.00139999999999</v>
      </c>
      <c r="F308" s="220">
        <v>1422</v>
      </c>
      <c r="G308" s="221">
        <v>223256</v>
      </c>
      <c r="H308" s="221">
        <v>149310</v>
      </c>
      <c r="I308" s="221">
        <v>73946</v>
      </c>
      <c r="J308" s="218">
        <v>46</v>
      </c>
      <c r="K308" s="218" t="s">
        <v>1358</v>
      </c>
      <c r="L308" s="218">
        <v>1422</v>
      </c>
    </row>
    <row r="309" spans="1:12">
      <c r="A309" s="218">
        <v>308</v>
      </c>
      <c r="B309" s="219" t="s">
        <v>851</v>
      </c>
      <c r="C309" s="218" t="s">
        <v>3300</v>
      </c>
      <c r="D309" s="218">
        <v>226</v>
      </c>
      <c r="E309" s="218">
        <v>295.4058</v>
      </c>
      <c r="F309" s="220">
        <v>754</v>
      </c>
      <c r="G309" s="221">
        <v>222736</v>
      </c>
      <c r="H309" s="221">
        <v>170404</v>
      </c>
      <c r="I309" s="221">
        <v>52332</v>
      </c>
      <c r="J309" s="218">
        <v>74</v>
      </c>
      <c r="K309" s="218" t="s">
        <v>1358</v>
      </c>
      <c r="L309" s="218">
        <v>754</v>
      </c>
    </row>
    <row r="310" spans="1:12">
      <c r="A310" s="218">
        <v>309</v>
      </c>
      <c r="B310" s="219" t="s">
        <v>2971</v>
      </c>
      <c r="C310" s="218" t="s">
        <v>3301</v>
      </c>
      <c r="D310" s="218">
        <v>445</v>
      </c>
      <c r="E310" s="218">
        <v>998.01350000000002</v>
      </c>
      <c r="F310" s="220">
        <v>223</v>
      </c>
      <c r="G310" s="221">
        <v>222557</v>
      </c>
      <c r="H310" s="221">
        <v>99235</v>
      </c>
      <c r="I310" s="221">
        <v>123322</v>
      </c>
      <c r="J310" s="218">
        <v>33</v>
      </c>
      <c r="K310" s="218" t="s">
        <v>1358</v>
      </c>
      <c r="L310" s="218">
        <v>223</v>
      </c>
    </row>
    <row r="311" spans="1:12">
      <c r="A311" s="218">
        <v>310</v>
      </c>
      <c r="B311" s="219" t="s">
        <v>808</v>
      </c>
      <c r="C311" s="218" t="s">
        <v>3221</v>
      </c>
      <c r="D311" s="218">
        <v>204</v>
      </c>
      <c r="E311" s="218">
        <v>329.64690000000002</v>
      </c>
      <c r="F311" s="220">
        <v>674</v>
      </c>
      <c r="G311" s="221">
        <v>222182</v>
      </c>
      <c r="H311" s="221">
        <v>137496</v>
      </c>
      <c r="I311" s="221">
        <v>84686</v>
      </c>
      <c r="J311" s="218">
        <v>57</v>
      </c>
      <c r="K311" s="218" t="s">
        <v>1358</v>
      </c>
      <c r="L311" s="218">
        <v>674</v>
      </c>
    </row>
    <row r="312" spans="1:12">
      <c r="A312" s="218">
        <v>311</v>
      </c>
      <c r="B312" s="219" t="s">
        <v>688</v>
      </c>
      <c r="C312" s="218" t="s">
        <v>3302</v>
      </c>
      <c r="D312" s="218">
        <v>344</v>
      </c>
      <c r="E312" s="218">
        <v>639.81790000000001</v>
      </c>
      <c r="F312" s="220">
        <v>346</v>
      </c>
      <c r="G312" s="221">
        <v>221377</v>
      </c>
      <c r="H312" s="221">
        <v>119024</v>
      </c>
      <c r="I312" s="221">
        <v>102353</v>
      </c>
      <c r="J312" s="218">
        <v>14</v>
      </c>
      <c r="K312" s="218" t="s">
        <v>1358</v>
      </c>
      <c r="L312" s="218">
        <v>346</v>
      </c>
    </row>
    <row r="313" spans="1:12">
      <c r="A313" s="218">
        <v>312</v>
      </c>
      <c r="B313" s="219" t="s">
        <v>3303</v>
      </c>
      <c r="C313" s="218" t="s">
        <v>3304</v>
      </c>
      <c r="D313" s="218">
        <v>230</v>
      </c>
      <c r="E313" s="218">
        <v>460</v>
      </c>
      <c r="F313" s="220">
        <v>480</v>
      </c>
      <c r="G313" s="221">
        <v>220800</v>
      </c>
      <c r="H313" s="221">
        <v>110400</v>
      </c>
      <c r="I313" s="221">
        <v>110400</v>
      </c>
      <c r="J313" s="218">
        <v>5</v>
      </c>
      <c r="K313" s="218" t="s">
        <v>1358</v>
      </c>
      <c r="L313" s="218">
        <v>480</v>
      </c>
    </row>
    <row r="314" spans="1:12">
      <c r="A314" s="218">
        <v>313</v>
      </c>
      <c r="B314" s="219" t="s">
        <v>781</v>
      </c>
      <c r="C314" s="218" t="s">
        <v>3305</v>
      </c>
      <c r="D314" s="218">
        <v>404</v>
      </c>
      <c r="E314" s="218">
        <v>724.18579999999997</v>
      </c>
      <c r="F314" s="220">
        <v>296</v>
      </c>
      <c r="G314" s="221">
        <v>214359</v>
      </c>
      <c r="H314" s="221">
        <v>119584</v>
      </c>
      <c r="I314" s="221">
        <v>94775</v>
      </c>
      <c r="J314" s="218">
        <v>38</v>
      </c>
      <c r="K314" s="218" t="s">
        <v>1358</v>
      </c>
      <c r="L314" s="218">
        <v>296</v>
      </c>
    </row>
    <row r="315" spans="1:12">
      <c r="A315" s="218">
        <v>314</v>
      </c>
      <c r="B315" s="219" t="s">
        <v>558</v>
      </c>
      <c r="C315" s="218" t="s">
        <v>3247</v>
      </c>
      <c r="D315" s="218">
        <v>620</v>
      </c>
      <c r="E315" s="218">
        <v>1069.55</v>
      </c>
      <c r="F315" s="220">
        <v>200</v>
      </c>
      <c r="G315" s="221">
        <v>213910</v>
      </c>
      <c r="H315" s="221">
        <v>124000</v>
      </c>
      <c r="I315" s="221">
        <v>89910</v>
      </c>
      <c r="J315" s="218">
        <v>35</v>
      </c>
      <c r="K315" s="218" t="s">
        <v>1358</v>
      </c>
      <c r="L315" s="218">
        <v>200</v>
      </c>
    </row>
    <row r="316" spans="1:12">
      <c r="A316" s="218">
        <v>315</v>
      </c>
      <c r="B316" s="219" t="s">
        <v>582</v>
      </c>
      <c r="C316" s="218" t="s">
        <v>3306</v>
      </c>
      <c r="D316" s="218">
        <v>246</v>
      </c>
      <c r="E316" s="218">
        <v>870.41219999999998</v>
      </c>
      <c r="F316" s="220">
        <v>245</v>
      </c>
      <c r="G316" s="221">
        <v>213251</v>
      </c>
      <c r="H316" s="221">
        <v>60270</v>
      </c>
      <c r="I316" s="221">
        <v>152981</v>
      </c>
      <c r="J316" s="218">
        <v>9</v>
      </c>
      <c r="K316" s="218" t="s">
        <v>1358</v>
      </c>
      <c r="L316" s="218">
        <v>245</v>
      </c>
    </row>
    <row r="317" spans="1:12">
      <c r="A317" s="218">
        <v>316</v>
      </c>
      <c r="B317" s="219" t="s">
        <v>585</v>
      </c>
      <c r="C317" s="218" t="s">
        <v>3307</v>
      </c>
      <c r="D317" s="218">
        <v>118</v>
      </c>
      <c r="E317" s="218">
        <v>179.8698</v>
      </c>
      <c r="F317" s="220">
        <v>1167</v>
      </c>
      <c r="G317" s="221">
        <v>209908</v>
      </c>
      <c r="H317" s="221">
        <v>137706</v>
      </c>
      <c r="I317" s="221">
        <v>72202</v>
      </c>
      <c r="J317" s="218">
        <v>50</v>
      </c>
      <c r="K317" s="218" t="s">
        <v>1358</v>
      </c>
      <c r="L317" s="218">
        <v>1167</v>
      </c>
    </row>
    <row r="318" spans="1:12">
      <c r="A318" s="218">
        <v>317</v>
      </c>
      <c r="B318" s="219" t="s">
        <v>787</v>
      </c>
      <c r="C318" s="218" t="s">
        <v>3308</v>
      </c>
      <c r="D318" s="218">
        <v>1970</v>
      </c>
      <c r="E318" s="218">
        <v>3610.8447999999999</v>
      </c>
      <c r="F318" s="220">
        <v>58</v>
      </c>
      <c r="G318" s="221">
        <v>209429</v>
      </c>
      <c r="H318" s="221">
        <v>114260</v>
      </c>
      <c r="I318" s="221">
        <v>95169</v>
      </c>
      <c r="J318" s="218">
        <v>12</v>
      </c>
      <c r="K318" s="218" t="s">
        <v>1358</v>
      </c>
      <c r="L318" s="218">
        <v>58</v>
      </c>
    </row>
    <row r="319" spans="1:12">
      <c r="A319" s="218">
        <v>318</v>
      </c>
      <c r="B319" s="219" t="s">
        <v>692</v>
      </c>
      <c r="C319" s="218" t="s">
        <v>3244</v>
      </c>
      <c r="D319" s="218">
        <v>192</v>
      </c>
      <c r="E319" s="218">
        <v>338.3306</v>
      </c>
      <c r="F319" s="220">
        <v>617</v>
      </c>
      <c r="G319" s="221">
        <v>208750</v>
      </c>
      <c r="H319" s="221">
        <v>118464</v>
      </c>
      <c r="I319" s="221">
        <v>90286</v>
      </c>
      <c r="J319" s="218">
        <v>11</v>
      </c>
      <c r="K319" s="218" t="s">
        <v>1358</v>
      </c>
      <c r="L319" s="218">
        <v>617</v>
      </c>
    </row>
    <row r="320" spans="1:12">
      <c r="A320" s="218">
        <v>319</v>
      </c>
      <c r="B320" s="219" t="s">
        <v>893</v>
      </c>
      <c r="C320" s="218" t="s">
        <v>3309</v>
      </c>
      <c r="D320" s="218">
        <v>251</v>
      </c>
      <c r="E320" s="218">
        <v>505.0831</v>
      </c>
      <c r="F320" s="220">
        <v>409</v>
      </c>
      <c r="G320" s="221">
        <v>206579</v>
      </c>
      <c r="H320" s="221">
        <v>102659</v>
      </c>
      <c r="I320" s="221">
        <v>103920</v>
      </c>
      <c r="J320" s="218">
        <v>28</v>
      </c>
      <c r="K320" s="218" t="s">
        <v>1358</v>
      </c>
      <c r="L320" s="218">
        <v>409</v>
      </c>
    </row>
    <row r="321" spans="1:12">
      <c r="A321" s="218">
        <v>320</v>
      </c>
      <c r="B321" s="219" t="s">
        <v>1002</v>
      </c>
      <c r="C321" s="218" t="s">
        <v>3082</v>
      </c>
      <c r="D321" s="218">
        <v>524</v>
      </c>
      <c r="E321" s="218">
        <v>500.90050000000002</v>
      </c>
      <c r="F321" s="220">
        <v>412</v>
      </c>
      <c r="G321" s="221">
        <v>206371</v>
      </c>
      <c r="H321" s="221">
        <v>215888</v>
      </c>
      <c r="I321" s="221">
        <v>-9517</v>
      </c>
      <c r="J321" s="218">
        <v>17</v>
      </c>
      <c r="K321" s="218" t="s">
        <v>1358</v>
      </c>
      <c r="L321" s="218">
        <v>412</v>
      </c>
    </row>
    <row r="322" spans="1:12">
      <c r="A322" s="218">
        <v>321</v>
      </c>
      <c r="B322" s="219" t="s">
        <v>462</v>
      </c>
      <c r="C322" s="218" t="s">
        <v>3299</v>
      </c>
      <c r="D322" s="218">
        <v>114</v>
      </c>
      <c r="E322" s="218">
        <v>136.36189999999999</v>
      </c>
      <c r="F322" s="220">
        <v>1506</v>
      </c>
      <c r="G322" s="221">
        <v>205361</v>
      </c>
      <c r="H322" s="221">
        <v>171684</v>
      </c>
      <c r="I322" s="221">
        <v>33677</v>
      </c>
      <c r="J322" s="218">
        <v>111</v>
      </c>
      <c r="K322" s="218" t="s">
        <v>1358</v>
      </c>
      <c r="L322" s="218">
        <v>1506</v>
      </c>
    </row>
    <row r="323" spans="1:12">
      <c r="A323" s="218">
        <v>322</v>
      </c>
      <c r="B323" s="219" t="s">
        <v>1023</v>
      </c>
      <c r="C323" s="218" t="s">
        <v>3310</v>
      </c>
      <c r="D323" s="218">
        <v>484</v>
      </c>
      <c r="E323" s="218">
        <v>589.59540000000004</v>
      </c>
      <c r="F323" s="220">
        <v>346</v>
      </c>
      <c r="G323" s="221">
        <v>204000</v>
      </c>
      <c r="H323" s="221">
        <v>167464</v>
      </c>
      <c r="I323" s="221">
        <v>36536</v>
      </c>
      <c r="J323" s="218">
        <v>18</v>
      </c>
      <c r="K323" s="218" t="s">
        <v>1358</v>
      </c>
      <c r="L323" s="218">
        <v>346</v>
      </c>
    </row>
    <row r="324" spans="1:12">
      <c r="A324" s="218">
        <v>323</v>
      </c>
      <c r="B324" s="219" t="s">
        <v>634</v>
      </c>
      <c r="C324" s="218" t="s">
        <v>3160</v>
      </c>
      <c r="D324" s="218">
        <v>336</v>
      </c>
      <c r="E324" s="218">
        <v>593.63739999999996</v>
      </c>
      <c r="F324" s="220">
        <v>342</v>
      </c>
      <c r="G324" s="221">
        <v>203024</v>
      </c>
      <c r="H324" s="221">
        <v>114912</v>
      </c>
      <c r="I324" s="221">
        <v>88112</v>
      </c>
      <c r="J324" s="218">
        <v>21</v>
      </c>
      <c r="K324" s="218" t="s">
        <v>1358</v>
      </c>
      <c r="L324" s="218">
        <v>342</v>
      </c>
    </row>
    <row r="325" spans="1:12">
      <c r="A325" s="218">
        <v>324</v>
      </c>
      <c r="B325" s="219" t="s">
        <v>668</v>
      </c>
      <c r="C325" s="218" t="s">
        <v>3311</v>
      </c>
      <c r="D325" s="218">
        <v>97</v>
      </c>
      <c r="E325" s="218">
        <v>181</v>
      </c>
      <c r="F325" s="220">
        <v>1110</v>
      </c>
      <c r="G325" s="221">
        <v>200910</v>
      </c>
      <c r="H325" s="221">
        <v>107670</v>
      </c>
      <c r="I325" s="221">
        <v>93240</v>
      </c>
      <c r="J325" s="218">
        <v>49</v>
      </c>
      <c r="K325" s="218" t="s">
        <v>1358</v>
      </c>
      <c r="L325" s="218">
        <v>1110</v>
      </c>
    </row>
    <row r="326" spans="1:12">
      <c r="A326" s="218">
        <v>325</v>
      </c>
      <c r="B326" s="219" t="s">
        <v>915</v>
      </c>
      <c r="C326" s="218" t="s">
        <v>3312</v>
      </c>
      <c r="D326" s="218">
        <v>195</v>
      </c>
      <c r="E326" s="218">
        <v>307.91410000000002</v>
      </c>
      <c r="F326" s="220">
        <v>652</v>
      </c>
      <c r="G326" s="221">
        <v>200760</v>
      </c>
      <c r="H326" s="221">
        <v>127140</v>
      </c>
      <c r="I326" s="221">
        <v>73620</v>
      </c>
      <c r="J326" s="218">
        <v>15</v>
      </c>
      <c r="K326" s="218" t="s">
        <v>1358</v>
      </c>
      <c r="L326" s="218">
        <v>652</v>
      </c>
    </row>
    <row r="327" spans="1:12">
      <c r="A327" s="218">
        <v>326</v>
      </c>
      <c r="B327" s="219" t="s">
        <v>691</v>
      </c>
      <c r="C327" s="218" t="s">
        <v>3244</v>
      </c>
      <c r="D327" s="218">
        <v>192</v>
      </c>
      <c r="E327" s="218">
        <v>337.1429</v>
      </c>
      <c r="F327" s="220">
        <v>595</v>
      </c>
      <c r="G327" s="221">
        <v>200600</v>
      </c>
      <c r="H327" s="221">
        <v>114240</v>
      </c>
      <c r="I327" s="221">
        <v>86360</v>
      </c>
      <c r="J327" s="218">
        <v>10</v>
      </c>
      <c r="K327" s="218" t="s">
        <v>1358</v>
      </c>
      <c r="L327" s="218">
        <v>595</v>
      </c>
    </row>
    <row r="328" spans="1:12">
      <c r="A328" s="218">
        <v>327</v>
      </c>
      <c r="B328" s="219" t="s">
        <v>332</v>
      </c>
      <c r="C328" s="218" t="s">
        <v>3313</v>
      </c>
      <c r="D328" s="218">
        <v>105</v>
      </c>
      <c r="E328" s="218">
        <v>414.73390000000001</v>
      </c>
      <c r="F328" s="220">
        <v>481</v>
      </c>
      <c r="G328" s="221">
        <v>199487</v>
      </c>
      <c r="H328" s="221">
        <v>50505</v>
      </c>
      <c r="I328" s="221">
        <v>148982</v>
      </c>
      <c r="J328" s="218">
        <v>26</v>
      </c>
      <c r="K328" s="218" t="s">
        <v>1358</v>
      </c>
      <c r="L328" s="218">
        <v>481</v>
      </c>
    </row>
    <row r="329" spans="1:12">
      <c r="A329" s="218">
        <v>328</v>
      </c>
      <c r="B329" s="219" t="s">
        <v>489</v>
      </c>
      <c r="C329" s="218" t="s">
        <v>3314</v>
      </c>
      <c r="D329" s="218">
        <v>265</v>
      </c>
      <c r="E329" s="218">
        <v>572.86670000000004</v>
      </c>
      <c r="F329" s="220">
        <v>345</v>
      </c>
      <c r="G329" s="221">
        <v>197639</v>
      </c>
      <c r="H329" s="221">
        <v>91425</v>
      </c>
      <c r="I329" s="221">
        <v>106214</v>
      </c>
      <c r="J329" s="218">
        <v>46</v>
      </c>
      <c r="K329" s="218" t="s">
        <v>1358</v>
      </c>
      <c r="L329" s="218">
        <v>345</v>
      </c>
    </row>
    <row r="330" spans="1:12">
      <c r="A330" s="218">
        <v>329</v>
      </c>
      <c r="B330" s="219" t="s">
        <v>3315</v>
      </c>
      <c r="C330" s="218" t="s">
        <v>3316</v>
      </c>
      <c r="D330" s="218">
        <v>1995</v>
      </c>
      <c r="E330" s="218">
        <v>3650</v>
      </c>
      <c r="F330" s="220">
        <v>54</v>
      </c>
      <c r="G330" s="221">
        <v>197100</v>
      </c>
      <c r="H330" s="221">
        <v>107730</v>
      </c>
      <c r="I330" s="221">
        <v>89370</v>
      </c>
      <c r="J330" s="218">
        <v>5</v>
      </c>
      <c r="K330" s="218" t="s">
        <v>1358</v>
      </c>
      <c r="L330" s="218">
        <v>54</v>
      </c>
    </row>
    <row r="331" spans="1:12">
      <c r="A331" s="218">
        <v>330</v>
      </c>
      <c r="B331" s="219" t="s">
        <v>877</v>
      </c>
      <c r="C331" s="218" t="s">
        <v>3317</v>
      </c>
      <c r="D331" s="218">
        <v>128</v>
      </c>
      <c r="E331" s="218">
        <v>243.07040000000001</v>
      </c>
      <c r="F331" s="220">
        <v>810</v>
      </c>
      <c r="G331" s="221">
        <v>196887</v>
      </c>
      <c r="H331" s="221">
        <v>103680</v>
      </c>
      <c r="I331" s="221">
        <v>93207</v>
      </c>
      <c r="J331" s="218">
        <v>46</v>
      </c>
      <c r="K331" s="218" t="s">
        <v>1358</v>
      </c>
      <c r="L331" s="218">
        <v>810</v>
      </c>
    </row>
    <row r="332" spans="1:12">
      <c r="A332" s="218">
        <v>331</v>
      </c>
      <c r="B332" s="219" t="s">
        <v>847</v>
      </c>
      <c r="C332" s="218" t="s">
        <v>3147</v>
      </c>
      <c r="D332" s="218">
        <v>313</v>
      </c>
      <c r="E332" s="218">
        <v>468.01670000000001</v>
      </c>
      <c r="F332" s="220">
        <v>420</v>
      </c>
      <c r="G332" s="221">
        <v>196567</v>
      </c>
      <c r="H332" s="221">
        <v>131460</v>
      </c>
      <c r="I332" s="221">
        <v>65107</v>
      </c>
      <c r="J332" s="218">
        <v>67</v>
      </c>
      <c r="K332" s="218" t="s">
        <v>1358</v>
      </c>
      <c r="L332" s="218">
        <v>420</v>
      </c>
    </row>
    <row r="333" spans="1:12">
      <c r="A333" s="218">
        <v>332</v>
      </c>
      <c r="B333" s="219" t="s">
        <v>636</v>
      </c>
      <c r="C333" s="218" t="s">
        <v>3263</v>
      </c>
      <c r="D333" s="218">
        <v>163</v>
      </c>
      <c r="E333" s="218">
        <v>292.34829999999999</v>
      </c>
      <c r="F333" s="220">
        <v>666</v>
      </c>
      <c r="G333" s="221">
        <v>194704</v>
      </c>
      <c r="H333" s="221">
        <v>108558</v>
      </c>
      <c r="I333" s="221">
        <v>86146</v>
      </c>
      <c r="J333" s="218">
        <v>77</v>
      </c>
      <c r="K333" s="218" t="s">
        <v>1358</v>
      </c>
      <c r="L333" s="218">
        <v>666</v>
      </c>
    </row>
    <row r="334" spans="1:12">
      <c r="A334" s="218">
        <v>333</v>
      </c>
      <c r="B334" s="219" t="s">
        <v>773</v>
      </c>
      <c r="C334" s="218" t="s">
        <v>3318</v>
      </c>
      <c r="D334" s="218">
        <v>946</v>
      </c>
      <c r="E334" s="218">
        <v>1111.8655000000001</v>
      </c>
      <c r="F334" s="220">
        <v>171</v>
      </c>
      <c r="G334" s="221">
        <v>190129</v>
      </c>
      <c r="H334" s="221">
        <v>161766</v>
      </c>
      <c r="I334" s="221">
        <v>28363</v>
      </c>
      <c r="J334" s="218">
        <v>44</v>
      </c>
      <c r="K334" s="218" t="s">
        <v>1358</v>
      </c>
      <c r="L334" s="218">
        <v>171</v>
      </c>
    </row>
    <row r="335" spans="1:12">
      <c r="A335" s="218">
        <v>334</v>
      </c>
      <c r="B335" s="219" t="s">
        <v>1021</v>
      </c>
      <c r="C335" s="218" t="s">
        <v>3319</v>
      </c>
      <c r="D335" s="218">
        <v>191</v>
      </c>
      <c r="E335" s="218">
        <v>172.41380000000001</v>
      </c>
      <c r="F335" s="220">
        <v>1102</v>
      </c>
      <c r="G335" s="221">
        <v>190000</v>
      </c>
      <c r="H335" s="221">
        <v>210482</v>
      </c>
      <c r="I335" s="221">
        <v>-20482</v>
      </c>
      <c r="J335" s="218">
        <v>4</v>
      </c>
      <c r="K335" s="218" t="s">
        <v>1358</v>
      </c>
      <c r="L335" s="218">
        <v>1102</v>
      </c>
    </row>
    <row r="336" spans="1:12">
      <c r="A336" s="218">
        <v>335</v>
      </c>
      <c r="B336" s="219" t="s">
        <v>3320</v>
      </c>
      <c r="C336" s="218" t="s">
        <v>3321</v>
      </c>
      <c r="D336" s="218">
        <v>419</v>
      </c>
      <c r="E336" s="218">
        <v>785</v>
      </c>
      <c r="F336" s="220">
        <v>240</v>
      </c>
      <c r="G336" s="221">
        <v>188400</v>
      </c>
      <c r="H336" s="221">
        <v>100560</v>
      </c>
      <c r="I336" s="221">
        <v>87840</v>
      </c>
      <c r="J336" s="218">
        <v>5</v>
      </c>
      <c r="K336" s="218" t="s">
        <v>1358</v>
      </c>
      <c r="L336" s="218">
        <v>240</v>
      </c>
    </row>
    <row r="337" spans="1:12">
      <c r="A337" s="218">
        <v>336</v>
      </c>
      <c r="B337" s="219" t="s">
        <v>730</v>
      </c>
      <c r="C337" s="218" t="s">
        <v>3322</v>
      </c>
      <c r="D337" s="218">
        <v>86</v>
      </c>
      <c r="E337" s="218">
        <v>207.70779999999999</v>
      </c>
      <c r="F337" s="220">
        <v>907</v>
      </c>
      <c r="G337" s="221">
        <v>188391</v>
      </c>
      <c r="H337" s="221">
        <v>78002</v>
      </c>
      <c r="I337" s="221">
        <v>110389</v>
      </c>
      <c r="J337" s="218">
        <v>37</v>
      </c>
      <c r="K337" s="218" t="s">
        <v>1358</v>
      </c>
      <c r="L337" s="218">
        <v>907</v>
      </c>
    </row>
    <row r="338" spans="1:12">
      <c r="A338" s="218">
        <v>337</v>
      </c>
      <c r="B338" s="219" t="s">
        <v>3323</v>
      </c>
      <c r="C338" s="218" t="s">
        <v>3324</v>
      </c>
      <c r="D338" s="218">
        <v>633</v>
      </c>
      <c r="E338" s="218">
        <v>1440</v>
      </c>
      <c r="F338" s="220">
        <v>130</v>
      </c>
      <c r="G338" s="221">
        <v>187200</v>
      </c>
      <c r="H338" s="221">
        <v>82290</v>
      </c>
      <c r="I338" s="221">
        <v>104910</v>
      </c>
      <c r="J338" s="218">
        <v>1</v>
      </c>
      <c r="K338" s="218" t="s">
        <v>1358</v>
      </c>
      <c r="L338" s="218">
        <v>130</v>
      </c>
    </row>
    <row r="339" spans="1:12">
      <c r="A339" s="218">
        <v>338</v>
      </c>
      <c r="B339" s="219" t="s">
        <v>2958</v>
      </c>
      <c r="C339" s="218" t="s">
        <v>3325</v>
      </c>
      <c r="D339" s="218">
        <v>587</v>
      </c>
      <c r="E339" s="218">
        <v>830.35709999999995</v>
      </c>
      <c r="F339" s="220">
        <v>224</v>
      </c>
      <c r="G339" s="221">
        <v>186000</v>
      </c>
      <c r="H339" s="221">
        <v>131488</v>
      </c>
      <c r="I339" s="221">
        <v>54512</v>
      </c>
      <c r="J339" s="218">
        <v>15</v>
      </c>
      <c r="K339" s="218" t="s">
        <v>1358</v>
      </c>
      <c r="L339" s="218">
        <v>224</v>
      </c>
    </row>
    <row r="340" spans="1:12">
      <c r="A340" s="218">
        <v>339</v>
      </c>
      <c r="B340" s="219" t="s">
        <v>2973</v>
      </c>
      <c r="C340" s="218" t="s">
        <v>3326</v>
      </c>
      <c r="D340" s="218">
        <v>517</v>
      </c>
      <c r="E340" s="218">
        <v>925.37310000000002</v>
      </c>
      <c r="F340" s="220">
        <v>201</v>
      </c>
      <c r="G340" s="221">
        <v>186000</v>
      </c>
      <c r="H340" s="221">
        <v>103917</v>
      </c>
      <c r="I340" s="221">
        <v>82083</v>
      </c>
      <c r="J340" s="218">
        <v>3</v>
      </c>
      <c r="K340" s="218" t="s">
        <v>1358</v>
      </c>
      <c r="L340" s="218">
        <v>201</v>
      </c>
    </row>
    <row r="341" spans="1:12">
      <c r="A341" s="218">
        <v>340</v>
      </c>
      <c r="B341" s="219" t="s">
        <v>2975</v>
      </c>
      <c r="C341" s="218" t="s">
        <v>3301</v>
      </c>
      <c r="D341" s="218">
        <v>519</v>
      </c>
      <c r="E341" s="218">
        <v>1159.1139000000001</v>
      </c>
      <c r="F341" s="220">
        <v>158</v>
      </c>
      <c r="G341" s="221">
        <v>183140</v>
      </c>
      <c r="H341" s="221">
        <v>82002</v>
      </c>
      <c r="I341" s="221">
        <v>101138</v>
      </c>
      <c r="J341" s="218">
        <v>23</v>
      </c>
      <c r="K341" s="218" t="s">
        <v>1358</v>
      </c>
      <c r="L341" s="218">
        <v>158</v>
      </c>
    </row>
    <row r="342" spans="1:12">
      <c r="A342" s="218">
        <v>341</v>
      </c>
      <c r="B342" s="219" t="s">
        <v>425</v>
      </c>
      <c r="C342" s="218" t="s">
        <v>3327</v>
      </c>
      <c r="D342" s="218">
        <v>301</v>
      </c>
      <c r="E342" s="218">
        <v>572</v>
      </c>
      <c r="F342" s="220">
        <v>317</v>
      </c>
      <c r="G342" s="221">
        <v>181324</v>
      </c>
      <c r="H342" s="221">
        <v>95417</v>
      </c>
      <c r="I342" s="221">
        <v>85907</v>
      </c>
      <c r="J342" s="218">
        <v>66</v>
      </c>
      <c r="K342" s="218" t="s">
        <v>1358</v>
      </c>
      <c r="L342" s="218">
        <v>317</v>
      </c>
    </row>
    <row r="343" spans="1:12">
      <c r="A343" s="218">
        <v>342</v>
      </c>
      <c r="B343" s="219" t="s">
        <v>411</v>
      </c>
      <c r="C343" s="218" t="s">
        <v>3328</v>
      </c>
      <c r="D343" s="218">
        <v>462</v>
      </c>
      <c r="E343" s="218">
        <v>813.05380000000002</v>
      </c>
      <c r="F343" s="220">
        <v>223</v>
      </c>
      <c r="G343" s="221">
        <v>181311</v>
      </c>
      <c r="H343" s="221">
        <v>103026</v>
      </c>
      <c r="I343" s="221">
        <v>78285</v>
      </c>
      <c r="J343" s="218">
        <v>14</v>
      </c>
      <c r="K343" s="218" t="s">
        <v>1358</v>
      </c>
      <c r="L343" s="218">
        <v>223</v>
      </c>
    </row>
    <row r="344" spans="1:12">
      <c r="A344" s="218">
        <v>343</v>
      </c>
      <c r="B344" s="219">
        <v>414210113</v>
      </c>
      <c r="C344" s="218" t="s">
        <v>3329</v>
      </c>
      <c r="D344" s="218">
        <v>466</v>
      </c>
      <c r="E344" s="218">
        <v>929</v>
      </c>
      <c r="F344" s="220">
        <v>195</v>
      </c>
      <c r="G344" s="221">
        <v>181155</v>
      </c>
      <c r="H344" s="221">
        <v>90870</v>
      </c>
      <c r="I344" s="221">
        <v>90285</v>
      </c>
      <c r="J344" s="218">
        <v>7</v>
      </c>
      <c r="K344" s="218" t="s">
        <v>1358</v>
      </c>
      <c r="L344" s="218">
        <v>195</v>
      </c>
    </row>
    <row r="345" spans="1:12">
      <c r="A345" s="218">
        <v>344</v>
      </c>
      <c r="B345" s="219" t="s">
        <v>2974</v>
      </c>
      <c r="C345" s="218" t="s">
        <v>3330</v>
      </c>
      <c r="D345" s="218">
        <v>817</v>
      </c>
      <c r="E345" s="218">
        <v>1275.8865000000001</v>
      </c>
      <c r="F345" s="220">
        <v>141</v>
      </c>
      <c r="G345" s="221">
        <v>179900</v>
      </c>
      <c r="H345" s="221">
        <v>115197</v>
      </c>
      <c r="I345" s="221">
        <v>64703</v>
      </c>
      <c r="J345" s="218">
        <v>3</v>
      </c>
      <c r="K345" s="218" t="s">
        <v>1358</v>
      </c>
      <c r="L345" s="218">
        <v>141</v>
      </c>
    </row>
    <row r="346" spans="1:12">
      <c r="A346" s="218">
        <v>345</v>
      </c>
      <c r="B346" s="219" t="s">
        <v>1028</v>
      </c>
      <c r="C346" s="218" t="s">
        <v>3170</v>
      </c>
      <c r="D346" s="218">
        <v>398</v>
      </c>
      <c r="E346" s="218">
        <v>657.23080000000004</v>
      </c>
      <c r="F346" s="220">
        <v>273</v>
      </c>
      <c r="G346" s="221">
        <v>179424</v>
      </c>
      <c r="H346" s="221">
        <v>108654</v>
      </c>
      <c r="I346" s="221">
        <v>70770</v>
      </c>
      <c r="J346" s="218">
        <v>44</v>
      </c>
      <c r="K346" s="218" t="s">
        <v>1358</v>
      </c>
      <c r="L346" s="218">
        <v>273</v>
      </c>
    </row>
    <row r="347" spans="1:12">
      <c r="A347" s="218">
        <v>346</v>
      </c>
      <c r="B347" s="219" t="s">
        <v>513</v>
      </c>
      <c r="C347" s="218" t="s">
        <v>3232</v>
      </c>
      <c r="D347" s="218">
        <v>377</v>
      </c>
      <c r="E347" s="218">
        <v>1189.6133</v>
      </c>
      <c r="F347" s="220">
        <v>150</v>
      </c>
      <c r="G347" s="221">
        <v>178442</v>
      </c>
      <c r="H347" s="221">
        <v>56550</v>
      </c>
      <c r="I347" s="221">
        <v>121892</v>
      </c>
      <c r="J347" s="218">
        <v>43</v>
      </c>
      <c r="K347" s="218" t="s">
        <v>1358</v>
      </c>
      <c r="L347" s="218">
        <v>150</v>
      </c>
    </row>
    <row r="348" spans="1:12">
      <c r="A348" s="218">
        <v>347</v>
      </c>
      <c r="B348" s="219">
        <v>414210111</v>
      </c>
      <c r="C348" s="218" t="s">
        <v>3331</v>
      </c>
      <c r="D348" s="218">
        <v>430</v>
      </c>
      <c r="E348" s="218">
        <v>817</v>
      </c>
      <c r="F348" s="220">
        <v>218</v>
      </c>
      <c r="G348" s="221">
        <v>178106</v>
      </c>
      <c r="H348" s="221">
        <v>93740</v>
      </c>
      <c r="I348" s="221">
        <v>84366</v>
      </c>
      <c r="J348" s="218">
        <v>9</v>
      </c>
      <c r="K348" s="218" t="s">
        <v>1358</v>
      </c>
      <c r="L348" s="218">
        <v>218</v>
      </c>
    </row>
    <row r="349" spans="1:12">
      <c r="A349" s="218">
        <v>348</v>
      </c>
      <c r="B349" s="219" t="s">
        <v>495</v>
      </c>
      <c r="C349" s="218" t="s">
        <v>3332</v>
      </c>
      <c r="D349" s="218">
        <v>331</v>
      </c>
      <c r="E349" s="218">
        <v>550.548</v>
      </c>
      <c r="F349" s="220">
        <v>323</v>
      </c>
      <c r="G349" s="221">
        <v>177827</v>
      </c>
      <c r="H349" s="221">
        <v>106913</v>
      </c>
      <c r="I349" s="221">
        <v>70914</v>
      </c>
      <c r="J349" s="218">
        <v>24</v>
      </c>
      <c r="K349" s="218" t="s">
        <v>1358</v>
      </c>
      <c r="L349" s="218">
        <v>323</v>
      </c>
    </row>
    <row r="350" spans="1:12">
      <c r="A350" s="218">
        <v>349</v>
      </c>
      <c r="B350" s="219" t="s">
        <v>724</v>
      </c>
      <c r="C350" s="218" t="s">
        <v>3333</v>
      </c>
      <c r="D350" s="218">
        <v>229</v>
      </c>
      <c r="E350" s="218">
        <v>385.70699999999999</v>
      </c>
      <c r="F350" s="220">
        <v>454</v>
      </c>
      <c r="G350" s="221">
        <v>175111</v>
      </c>
      <c r="H350" s="221">
        <v>103966</v>
      </c>
      <c r="I350" s="221">
        <v>71145</v>
      </c>
      <c r="J350" s="218">
        <v>33</v>
      </c>
      <c r="K350" s="218" t="s">
        <v>1358</v>
      </c>
      <c r="L350" s="218">
        <v>454</v>
      </c>
    </row>
    <row r="351" spans="1:12">
      <c r="A351" s="218">
        <v>350</v>
      </c>
      <c r="B351" s="219" t="s">
        <v>942</v>
      </c>
      <c r="C351" s="218" t="s">
        <v>3048</v>
      </c>
      <c r="D351" s="218">
        <v>453</v>
      </c>
      <c r="E351" s="218">
        <v>964.81219999999996</v>
      </c>
      <c r="F351" s="220">
        <v>181</v>
      </c>
      <c r="G351" s="221">
        <v>174631</v>
      </c>
      <c r="H351" s="221">
        <v>81993</v>
      </c>
      <c r="I351" s="221">
        <v>92638</v>
      </c>
      <c r="J351" s="218">
        <v>36</v>
      </c>
      <c r="K351" s="218" t="s">
        <v>1358</v>
      </c>
      <c r="L351" s="218">
        <v>181</v>
      </c>
    </row>
    <row r="352" spans="1:12">
      <c r="A352" s="218">
        <v>351</v>
      </c>
      <c r="B352" s="219" t="s">
        <v>870</v>
      </c>
      <c r="C352" s="218" t="s">
        <v>3334</v>
      </c>
      <c r="D352" s="218">
        <v>492</v>
      </c>
      <c r="E352" s="218">
        <v>860.81679999999994</v>
      </c>
      <c r="F352" s="220">
        <v>202</v>
      </c>
      <c r="G352" s="221">
        <v>173885</v>
      </c>
      <c r="H352" s="221">
        <v>99384</v>
      </c>
      <c r="I352" s="221">
        <v>74501</v>
      </c>
      <c r="J352" s="218">
        <v>22</v>
      </c>
      <c r="K352" s="218" t="s">
        <v>1358</v>
      </c>
      <c r="L352" s="218">
        <v>202</v>
      </c>
    </row>
    <row r="353" spans="1:12">
      <c r="A353" s="218">
        <v>352</v>
      </c>
      <c r="B353" s="219" t="s">
        <v>741</v>
      </c>
      <c r="C353" s="218" t="s">
        <v>3335</v>
      </c>
      <c r="D353" s="218">
        <v>2324</v>
      </c>
      <c r="E353" s="218">
        <v>4320</v>
      </c>
      <c r="F353" s="220">
        <v>39</v>
      </c>
      <c r="G353" s="221">
        <v>168480</v>
      </c>
      <c r="H353" s="221">
        <v>90636</v>
      </c>
      <c r="I353" s="221">
        <v>77844</v>
      </c>
      <c r="J353" s="218">
        <v>2</v>
      </c>
      <c r="K353" s="218" t="s">
        <v>1358</v>
      </c>
      <c r="L353" s="218">
        <v>39</v>
      </c>
    </row>
    <row r="354" spans="1:12">
      <c r="A354" s="218">
        <v>353</v>
      </c>
      <c r="B354" s="219" t="s">
        <v>391</v>
      </c>
      <c r="C354" s="218" t="s">
        <v>3336</v>
      </c>
      <c r="D354" s="218">
        <v>1952</v>
      </c>
      <c r="E354" s="218">
        <v>3150.4717000000001</v>
      </c>
      <c r="F354" s="220">
        <v>53</v>
      </c>
      <c r="G354" s="221">
        <v>166975</v>
      </c>
      <c r="H354" s="221">
        <v>103456</v>
      </c>
      <c r="I354" s="221">
        <v>63519</v>
      </c>
      <c r="J354" s="218">
        <v>11</v>
      </c>
      <c r="K354" s="218" t="s">
        <v>1358</v>
      </c>
      <c r="L354" s="218">
        <v>53</v>
      </c>
    </row>
    <row r="355" spans="1:12">
      <c r="A355" s="218">
        <v>354</v>
      </c>
      <c r="B355" s="219" t="s">
        <v>3337</v>
      </c>
      <c r="C355" s="218" t="s">
        <v>3338</v>
      </c>
      <c r="D355" s="218">
        <v>645</v>
      </c>
      <c r="E355" s="218">
        <v>1385</v>
      </c>
      <c r="F355" s="220">
        <v>120</v>
      </c>
      <c r="G355" s="221">
        <v>166200</v>
      </c>
      <c r="H355" s="221">
        <v>77400</v>
      </c>
      <c r="I355" s="221">
        <v>88800</v>
      </c>
      <c r="J355" s="218">
        <v>1</v>
      </c>
      <c r="K355" s="218" t="s">
        <v>1358</v>
      </c>
      <c r="L355" s="218">
        <v>120</v>
      </c>
    </row>
    <row r="356" spans="1:12">
      <c r="A356" s="218">
        <v>355</v>
      </c>
      <c r="B356" s="219" t="s">
        <v>835</v>
      </c>
      <c r="C356" s="218" t="s">
        <v>3231</v>
      </c>
      <c r="D356" s="218">
        <v>509</v>
      </c>
      <c r="E356" s="218">
        <v>927.71510000000001</v>
      </c>
      <c r="F356" s="220">
        <v>179</v>
      </c>
      <c r="G356" s="221">
        <v>166061</v>
      </c>
      <c r="H356" s="221">
        <v>91111</v>
      </c>
      <c r="I356" s="221">
        <v>74950</v>
      </c>
      <c r="J356" s="218">
        <v>39</v>
      </c>
      <c r="K356" s="218" t="s">
        <v>1358</v>
      </c>
      <c r="L356" s="218">
        <v>179</v>
      </c>
    </row>
    <row r="357" spans="1:12">
      <c r="A357" s="218">
        <v>356</v>
      </c>
      <c r="B357" s="219" t="s">
        <v>399</v>
      </c>
      <c r="C357" s="218" t="s">
        <v>3339</v>
      </c>
      <c r="D357" s="218">
        <v>119</v>
      </c>
      <c r="E357" s="218">
        <v>163.27160000000001</v>
      </c>
      <c r="F357" s="220">
        <v>1005</v>
      </c>
      <c r="G357" s="221">
        <v>164088</v>
      </c>
      <c r="H357" s="221">
        <v>119595</v>
      </c>
      <c r="I357" s="221">
        <v>44493</v>
      </c>
      <c r="J357" s="218">
        <v>103</v>
      </c>
      <c r="K357" s="218" t="s">
        <v>1358</v>
      </c>
      <c r="L357" s="218">
        <v>1005</v>
      </c>
    </row>
    <row r="358" spans="1:12">
      <c r="A358" s="218">
        <v>357</v>
      </c>
      <c r="B358" s="219" t="s">
        <v>628</v>
      </c>
      <c r="C358" s="218" t="s">
        <v>3340</v>
      </c>
      <c r="D358" s="218">
        <v>97</v>
      </c>
      <c r="E358" s="218">
        <v>227.0915</v>
      </c>
      <c r="F358" s="220">
        <v>721</v>
      </c>
      <c r="G358" s="221">
        <v>163733</v>
      </c>
      <c r="H358" s="221">
        <v>69937</v>
      </c>
      <c r="I358" s="221">
        <v>93796</v>
      </c>
      <c r="J358" s="218">
        <v>31</v>
      </c>
      <c r="K358" s="218" t="s">
        <v>1358</v>
      </c>
      <c r="L358" s="218">
        <v>721</v>
      </c>
    </row>
    <row r="359" spans="1:12">
      <c r="A359" s="218">
        <v>358</v>
      </c>
      <c r="B359" s="219" t="s">
        <v>529</v>
      </c>
      <c r="C359" s="218" t="s">
        <v>3341</v>
      </c>
      <c r="D359" s="218">
        <v>230</v>
      </c>
      <c r="E359" s="218">
        <v>368.70499999999998</v>
      </c>
      <c r="F359" s="220">
        <v>444</v>
      </c>
      <c r="G359" s="221">
        <v>163705</v>
      </c>
      <c r="H359" s="221">
        <v>102120</v>
      </c>
      <c r="I359" s="221">
        <v>61585</v>
      </c>
      <c r="J359" s="218">
        <v>13</v>
      </c>
      <c r="K359" s="218" t="s">
        <v>1358</v>
      </c>
      <c r="L359" s="218">
        <v>444</v>
      </c>
    </row>
    <row r="360" spans="1:12">
      <c r="A360" s="218">
        <v>359</v>
      </c>
      <c r="B360" s="219" t="s">
        <v>2972</v>
      </c>
      <c r="C360" s="218" t="s">
        <v>3342</v>
      </c>
      <c r="D360" s="218">
        <v>447</v>
      </c>
      <c r="E360" s="218">
        <v>625.40700000000004</v>
      </c>
      <c r="F360" s="220">
        <v>258</v>
      </c>
      <c r="G360" s="221">
        <v>161355</v>
      </c>
      <c r="H360" s="221">
        <v>115326</v>
      </c>
      <c r="I360" s="221">
        <v>46029</v>
      </c>
      <c r="J360" s="218">
        <v>63</v>
      </c>
      <c r="K360" s="218" t="s">
        <v>1358</v>
      </c>
      <c r="L360" s="218">
        <v>258</v>
      </c>
    </row>
    <row r="361" spans="1:12">
      <c r="A361" s="218">
        <v>360</v>
      </c>
      <c r="B361" s="219" t="s">
        <v>486</v>
      </c>
      <c r="C361" s="218" t="s">
        <v>3343</v>
      </c>
      <c r="D361" s="218">
        <v>179</v>
      </c>
      <c r="E361" s="218">
        <v>280.24349999999998</v>
      </c>
      <c r="F361" s="220">
        <v>575</v>
      </c>
      <c r="G361" s="221">
        <v>161140</v>
      </c>
      <c r="H361" s="221">
        <v>102925</v>
      </c>
      <c r="I361" s="221">
        <v>58215</v>
      </c>
      <c r="J361" s="218">
        <v>18</v>
      </c>
      <c r="K361" s="218" t="s">
        <v>1358</v>
      </c>
      <c r="L361" s="218">
        <v>575</v>
      </c>
    </row>
    <row r="362" spans="1:12">
      <c r="A362" s="218">
        <v>361</v>
      </c>
      <c r="B362" s="219" t="s">
        <v>3344</v>
      </c>
      <c r="C362" s="218" t="s">
        <v>3345</v>
      </c>
      <c r="D362" s="218">
        <v>740</v>
      </c>
      <c r="E362" s="218">
        <v>1320</v>
      </c>
      <c r="F362" s="220">
        <v>120</v>
      </c>
      <c r="G362" s="221">
        <v>158400</v>
      </c>
      <c r="H362" s="221">
        <v>88800</v>
      </c>
      <c r="I362" s="221">
        <v>69600</v>
      </c>
      <c r="J362" s="218">
        <v>2</v>
      </c>
      <c r="K362" s="218" t="s">
        <v>1358</v>
      </c>
      <c r="L362" s="218">
        <v>120</v>
      </c>
    </row>
    <row r="363" spans="1:12">
      <c r="A363" s="218">
        <v>362</v>
      </c>
      <c r="B363" s="219" t="s">
        <v>492</v>
      </c>
      <c r="C363" s="218" t="s">
        <v>3346</v>
      </c>
      <c r="D363" s="218">
        <v>93</v>
      </c>
      <c r="E363" s="218">
        <v>159.3845</v>
      </c>
      <c r="F363" s="220">
        <v>991</v>
      </c>
      <c r="G363" s="221">
        <v>157950</v>
      </c>
      <c r="H363" s="221">
        <v>92163</v>
      </c>
      <c r="I363" s="221">
        <v>65787</v>
      </c>
      <c r="J363" s="218">
        <v>112</v>
      </c>
      <c r="K363" s="218" t="s">
        <v>1358</v>
      </c>
      <c r="L363" s="218">
        <v>991</v>
      </c>
    </row>
    <row r="364" spans="1:12">
      <c r="A364" s="218">
        <v>363</v>
      </c>
      <c r="B364" s="219" t="s">
        <v>795</v>
      </c>
      <c r="C364" s="218" t="s">
        <v>3347</v>
      </c>
      <c r="D364" s="218">
        <v>140</v>
      </c>
      <c r="E364" s="218">
        <v>232.2448</v>
      </c>
      <c r="F364" s="220">
        <v>678</v>
      </c>
      <c r="G364" s="221">
        <v>157462</v>
      </c>
      <c r="H364" s="221">
        <v>94920</v>
      </c>
      <c r="I364" s="221">
        <v>62542</v>
      </c>
      <c r="J364" s="218">
        <v>62</v>
      </c>
      <c r="K364" s="218" t="s">
        <v>1358</v>
      </c>
      <c r="L364" s="218">
        <v>678</v>
      </c>
    </row>
    <row r="365" spans="1:12">
      <c r="A365" s="218">
        <v>364</v>
      </c>
      <c r="B365" s="219" t="s">
        <v>957</v>
      </c>
      <c r="C365" s="218" t="s">
        <v>3348</v>
      </c>
      <c r="D365" s="218">
        <v>476</v>
      </c>
      <c r="E365" s="218">
        <v>924.59410000000003</v>
      </c>
      <c r="F365" s="220">
        <v>170</v>
      </c>
      <c r="G365" s="221">
        <v>157181</v>
      </c>
      <c r="H365" s="221">
        <v>80920</v>
      </c>
      <c r="I365" s="221">
        <v>76261</v>
      </c>
      <c r="J365" s="218">
        <v>66</v>
      </c>
      <c r="K365" s="218" t="s">
        <v>1358</v>
      </c>
      <c r="L365" s="218">
        <v>170</v>
      </c>
    </row>
    <row r="366" spans="1:12">
      <c r="A366" s="218">
        <v>365</v>
      </c>
      <c r="B366" s="219">
        <v>414210121</v>
      </c>
      <c r="C366" s="218" t="s">
        <v>3349</v>
      </c>
      <c r="D366" s="218">
        <v>411</v>
      </c>
      <c r="E366" s="218">
        <v>1000</v>
      </c>
      <c r="F366" s="220">
        <v>157</v>
      </c>
      <c r="G366" s="221">
        <v>157000</v>
      </c>
      <c r="H366" s="221">
        <v>64527</v>
      </c>
      <c r="I366" s="221">
        <v>92473</v>
      </c>
      <c r="J366" s="218">
        <v>10</v>
      </c>
      <c r="K366" s="218" t="s">
        <v>1358</v>
      </c>
      <c r="L366" s="218">
        <v>157</v>
      </c>
    </row>
    <row r="367" spans="1:12">
      <c r="A367" s="218">
        <v>366</v>
      </c>
      <c r="B367" s="219" t="s">
        <v>451</v>
      </c>
      <c r="C367" s="218" t="s">
        <v>3350</v>
      </c>
      <c r="D367" s="218">
        <v>187</v>
      </c>
      <c r="E367" s="218">
        <v>223.34520000000001</v>
      </c>
      <c r="F367" s="220">
        <v>701</v>
      </c>
      <c r="G367" s="221">
        <v>156565</v>
      </c>
      <c r="H367" s="221">
        <v>131087</v>
      </c>
      <c r="I367" s="221">
        <v>25478</v>
      </c>
      <c r="J367" s="218">
        <v>74</v>
      </c>
      <c r="K367" s="218" t="s">
        <v>1358</v>
      </c>
      <c r="L367" s="218">
        <v>701</v>
      </c>
    </row>
    <row r="368" spans="1:12">
      <c r="A368" s="218">
        <v>367</v>
      </c>
      <c r="B368" s="219" t="s">
        <v>3351</v>
      </c>
      <c r="C368" s="218" t="s">
        <v>3352</v>
      </c>
      <c r="D368" s="218">
        <v>916</v>
      </c>
      <c r="E368" s="218">
        <v>2057</v>
      </c>
      <c r="F368" s="220">
        <v>76</v>
      </c>
      <c r="G368" s="221">
        <v>156332</v>
      </c>
      <c r="H368" s="221">
        <v>69616</v>
      </c>
      <c r="I368" s="221">
        <v>86716</v>
      </c>
      <c r="J368" s="218">
        <v>25</v>
      </c>
      <c r="K368" s="218" t="s">
        <v>1358</v>
      </c>
      <c r="L368" s="218">
        <v>76</v>
      </c>
    </row>
    <row r="369" spans="1:12">
      <c r="A369" s="218">
        <v>368</v>
      </c>
      <c r="B369" s="219" t="s">
        <v>653</v>
      </c>
      <c r="C369" s="218" t="s">
        <v>3227</v>
      </c>
      <c r="D369" s="218">
        <v>128</v>
      </c>
      <c r="E369" s="218">
        <v>363.88990000000001</v>
      </c>
      <c r="F369" s="220">
        <v>427</v>
      </c>
      <c r="G369" s="221">
        <v>155381</v>
      </c>
      <c r="H369" s="221">
        <v>54656</v>
      </c>
      <c r="I369" s="221">
        <v>100725</v>
      </c>
      <c r="J369" s="218">
        <v>11</v>
      </c>
      <c r="K369" s="218" t="s">
        <v>1358</v>
      </c>
      <c r="L369" s="218">
        <v>427</v>
      </c>
    </row>
    <row r="370" spans="1:12">
      <c r="A370" s="218">
        <v>369</v>
      </c>
      <c r="B370" s="219" t="s">
        <v>440</v>
      </c>
      <c r="C370" s="218" t="s">
        <v>3353</v>
      </c>
      <c r="D370" s="218">
        <v>174</v>
      </c>
      <c r="E370" s="218">
        <v>217.53129999999999</v>
      </c>
      <c r="F370" s="220">
        <v>704</v>
      </c>
      <c r="G370" s="221">
        <v>153142</v>
      </c>
      <c r="H370" s="221">
        <v>122496</v>
      </c>
      <c r="I370" s="221">
        <v>30646</v>
      </c>
      <c r="J370" s="218">
        <v>26</v>
      </c>
      <c r="K370" s="218" t="s">
        <v>1358</v>
      </c>
      <c r="L370" s="218">
        <v>704</v>
      </c>
    </row>
    <row r="371" spans="1:12">
      <c r="A371" s="218">
        <v>370</v>
      </c>
      <c r="B371" s="219" t="s">
        <v>1287</v>
      </c>
      <c r="C371" s="218" t="s">
        <v>3354</v>
      </c>
      <c r="D371" s="218">
        <v>75</v>
      </c>
      <c r="E371" s="218">
        <v>138.1191</v>
      </c>
      <c r="F371" s="220">
        <v>1108</v>
      </c>
      <c r="G371" s="221">
        <v>153036</v>
      </c>
      <c r="H371" s="221">
        <v>83100</v>
      </c>
      <c r="I371" s="221">
        <v>69936</v>
      </c>
      <c r="J371" s="218">
        <v>34</v>
      </c>
      <c r="K371" s="218" t="s">
        <v>1358</v>
      </c>
      <c r="L371" s="218">
        <v>1108</v>
      </c>
    </row>
    <row r="372" spans="1:12">
      <c r="A372" s="218">
        <v>371</v>
      </c>
      <c r="B372" s="219" t="s">
        <v>2752</v>
      </c>
      <c r="C372" s="218" t="s">
        <v>3355</v>
      </c>
      <c r="D372" s="218">
        <v>210</v>
      </c>
      <c r="E372" s="218">
        <v>254</v>
      </c>
      <c r="F372" s="220">
        <v>600</v>
      </c>
      <c r="G372" s="221">
        <v>152400</v>
      </c>
      <c r="H372" s="221">
        <v>126000</v>
      </c>
      <c r="I372" s="221">
        <v>26400</v>
      </c>
      <c r="J372" s="218">
        <v>2</v>
      </c>
      <c r="K372" s="218" t="s">
        <v>1358</v>
      </c>
      <c r="L372" s="218">
        <v>600</v>
      </c>
    </row>
    <row r="373" spans="1:12">
      <c r="A373" s="218">
        <v>372</v>
      </c>
      <c r="B373" s="219" t="s">
        <v>643</v>
      </c>
      <c r="C373" s="218" t="s">
        <v>3356</v>
      </c>
      <c r="D373" s="218">
        <v>123</v>
      </c>
      <c r="E373" s="218">
        <v>248.0497</v>
      </c>
      <c r="F373" s="220">
        <v>604</v>
      </c>
      <c r="G373" s="221">
        <v>149822</v>
      </c>
      <c r="H373" s="221">
        <v>74292</v>
      </c>
      <c r="I373" s="221">
        <v>75530</v>
      </c>
      <c r="J373" s="218">
        <v>48</v>
      </c>
      <c r="K373" s="218" t="s">
        <v>1358</v>
      </c>
      <c r="L373" s="218">
        <v>604</v>
      </c>
    </row>
    <row r="374" spans="1:12">
      <c r="A374" s="218">
        <v>373</v>
      </c>
      <c r="B374" s="219" t="s">
        <v>2864</v>
      </c>
      <c r="C374" s="218" t="s">
        <v>3357</v>
      </c>
      <c r="D374" s="218">
        <v>626</v>
      </c>
      <c r="E374" s="218">
        <v>1538</v>
      </c>
      <c r="F374" s="220">
        <v>97</v>
      </c>
      <c r="G374" s="221">
        <v>149186</v>
      </c>
      <c r="H374" s="221">
        <v>60722</v>
      </c>
      <c r="I374" s="221">
        <v>88464</v>
      </c>
      <c r="J374" s="218">
        <v>9</v>
      </c>
      <c r="K374" s="218" t="s">
        <v>1358</v>
      </c>
      <c r="L374" s="218">
        <v>97</v>
      </c>
    </row>
    <row r="375" spans="1:12">
      <c r="A375" s="218">
        <v>374</v>
      </c>
      <c r="B375" s="219" t="s">
        <v>768</v>
      </c>
      <c r="C375" s="218" t="s">
        <v>3358</v>
      </c>
      <c r="D375" s="218">
        <v>755</v>
      </c>
      <c r="E375" s="218">
        <v>832.73599999999999</v>
      </c>
      <c r="F375" s="220">
        <v>178</v>
      </c>
      <c r="G375" s="221">
        <v>148227</v>
      </c>
      <c r="H375" s="221">
        <v>134390</v>
      </c>
      <c r="I375" s="221">
        <v>13837</v>
      </c>
      <c r="J375" s="218">
        <v>19</v>
      </c>
      <c r="K375" s="218" t="s">
        <v>1358</v>
      </c>
      <c r="L375" s="218">
        <v>178</v>
      </c>
    </row>
    <row r="376" spans="1:12">
      <c r="A376" s="218">
        <v>375</v>
      </c>
      <c r="B376" s="219" t="s">
        <v>650</v>
      </c>
      <c r="C376" s="218" t="s">
        <v>3194</v>
      </c>
      <c r="D376" s="218">
        <v>77</v>
      </c>
      <c r="E376" s="218">
        <v>180.03649999999999</v>
      </c>
      <c r="F376" s="220">
        <v>822</v>
      </c>
      <c r="G376" s="221">
        <v>147990</v>
      </c>
      <c r="H376" s="221">
        <v>63294</v>
      </c>
      <c r="I376" s="221">
        <v>84696</v>
      </c>
      <c r="J376" s="218">
        <v>20</v>
      </c>
      <c r="K376" s="218" t="s">
        <v>1358</v>
      </c>
      <c r="L376" s="218">
        <v>822</v>
      </c>
    </row>
    <row r="377" spans="1:12">
      <c r="A377" s="218">
        <v>376</v>
      </c>
      <c r="B377" s="219">
        <v>414210133</v>
      </c>
      <c r="C377" s="218" t="s">
        <v>3359</v>
      </c>
      <c r="D377" s="218">
        <v>475</v>
      </c>
      <c r="E377" s="218">
        <v>1327</v>
      </c>
      <c r="F377" s="220">
        <v>111</v>
      </c>
      <c r="G377" s="221">
        <v>147297</v>
      </c>
      <c r="H377" s="221">
        <v>52725</v>
      </c>
      <c r="I377" s="221">
        <v>94572</v>
      </c>
      <c r="J377" s="218">
        <v>7</v>
      </c>
      <c r="K377" s="218" t="s">
        <v>1358</v>
      </c>
      <c r="L377" s="218">
        <v>111</v>
      </c>
    </row>
    <row r="378" spans="1:12">
      <c r="A378" s="218">
        <v>377</v>
      </c>
      <c r="B378" s="219" t="s">
        <v>525</v>
      </c>
      <c r="C378" s="218" t="s">
        <v>3360</v>
      </c>
      <c r="D378" s="218">
        <v>1460</v>
      </c>
      <c r="E378" s="218">
        <v>2711.5093999999999</v>
      </c>
      <c r="F378" s="220">
        <v>53</v>
      </c>
      <c r="G378" s="221">
        <v>143710</v>
      </c>
      <c r="H378" s="221">
        <v>77380</v>
      </c>
      <c r="I378" s="221">
        <v>66330</v>
      </c>
      <c r="J378" s="218">
        <v>17</v>
      </c>
      <c r="K378" s="218" t="s">
        <v>1358</v>
      </c>
      <c r="L378" s="218">
        <v>53</v>
      </c>
    </row>
    <row r="379" spans="1:12">
      <c r="A379" s="218">
        <v>378</v>
      </c>
      <c r="B379" s="219" t="s">
        <v>871</v>
      </c>
      <c r="C379" s="218" t="s">
        <v>3361</v>
      </c>
      <c r="D379" s="218">
        <v>335</v>
      </c>
      <c r="E379" s="218">
        <v>522.23419999999999</v>
      </c>
      <c r="F379" s="220">
        <v>269</v>
      </c>
      <c r="G379" s="221">
        <v>140481</v>
      </c>
      <c r="H379" s="221">
        <v>90115</v>
      </c>
      <c r="I379" s="221">
        <v>50366</v>
      </c>
      <c r="J379" s="218">
        <v>26</v>
      </c>
      <c r="K379" s="218" t="s">
        <v>1358</v>
      </c>
      <c r="L379" s="218">
        <v>269</v>
      </c>
    </row>
    <row r="380" spans="1:12">
      <c r="A380" s="218">
        <v>379</v>
      </c>
      <c r="B380" s="219" t="s">
        <v>682</v>
      </c>
      <c r="C380" s="218" t="s">
        <v>3362</v>
      </c>
      <c r="D380" s="218">
        <v>314</v>
      </c>
      <c r="E380" s="218">
        <v>512.87549999999999</v>
      </c>
      <c r="F380" s="220">
        <v>273</v>
      </c>
      <c r="G380" s="221">
        <v>140015</v>
      </c>
      <c r="H380" s="221">
        <v>85722</v>
      </c>
      <c r="I380" s="221">
        <v>54293</v>
      </c>
      <c r="J380" s="218">
        <v>36</v>
      </c>
      <c r="K380" s="218" t="s">
        <v>1358</v>
      </c>
      <c r="L380" s="218">
        <v>273</v>
      </c>
    </row>
    <row r="381" spans="1:12">
      <c r="A381" s="218">
        <v>380</v>
      </c>
      <c r="B381" s="219" t="s">
        <v>177</v>
      </c>
      <c r="C381" s="218" t="s">
        <v>3098</v>
      </c>
      <c r="D381" s="218">
        <v>501</v>
      </c>
      <c r="E381" s="218">
        <v>1527.4504999999999</v>
      </c>
      <c r="F381" s="220">
        <v>91</v>
      </c>
      <c r="G381" s="221">
        <v>138998</v>
      </c>
      <c r="H381" s="221">
        <v>45591</v>
      </c>
      <c r="I381" s="221">
        <v>93407</v>
      </c>
      <c r="J381" s="218">
        <v>29</v>
      </c>
      <c r="K381" s="218" t="s">
        <v>1358</v>
      </c>
      <c r="L381" s="218">
        <v>91</v>
      </c>
    </row>
    <row r="382" spans="1:12">
      <c r="A382" s="218">
        <v>381</v>
      </c>
      <c r="B382" s="219" t="s">
        <v>349</v>
      </c>
      <c r="C382" s="218" t="s">
        <v>3363</v>
      </c>
      <c r="D382" s="218">
        <v>250</v>
      </c>
      <c r="E382" s="218">
        <v>517.67420000000004</v>
      </c>
      <c r="F382" s="220">
        <v>264</v>
      </c>
      <c r="G382" s="221">
        <v>136666</v>
      </c>
      <c r="H382" s="221">
        <v>66000</v>
      </c>
      <c r="I382" s="221">
        <v>70666</v>
      </c>
      <c r="J382" s="218">
        <v>49</v>
      </c>
      <c r="K382" s="218" t="s">
        <v>1358</v>
      </c>
      <c r="L382" s="218">
        <v>264</v>
      </c>
    </row>
    <row r="383" spans="1:12">
      <c r="A383" s="218">
        <v>382</v>
      </c>
      <c r="B383" s="219" t="s">
        <v>681</v>
      </c>
      <c r="C383" s="218" t="s">
        <v>3364</v>
      </c>
      <c r="D383" s="218">
        <v>165</v>
      </c>
      <c r="E383" s="218">
        <v>390.95870000000002</v>
      </c>
      <c r="F383" s="220">
        <v>339</v>
      </c>
      <c r="G383" s="221">
        <v>132535</v>
      </c>
      <c r="H383" s="221">
        <v>55935</v>
      </c>
      <c r="I383" s="221">
        <v>76600</v>
      </c>
      <c r="J383" s="218">
        <v>30</v>
      </c>
      <c r="K383" s="218" t="s">
        <v>1358</v>
      </c>
      <c r="L383" s="218">
        <v>339</v>
      </c>
    </row>
    <row r="384" spans="1:12">
      <c r="A384" s="218">
        <v>383</v>
      </c>
      <c r="B384" s="219" t="s">
        <v>3365</v>
      </c>
      <c r="C384" s="218" t="s">
        <v>3366</v>
      </c>
      <c r="D384" s="218">
        <v>741</v>
      </c>
      <c r="E384" s="218">
        <v>1100</v>
      </c>
      <c r="F384" s="220">
        <v>120</v>
      </c>
      <c r="G384" s="221">
        <v>132000</v>
      </c>
      <c r="H384" s="221">
        <v>88920</v>
      </c>
      <c r="I384" s="221">
        <v>43080</v>
      </c>
      <c r="J384" s="218">
        <v>1</v>
      </c>
      <c r="K384" s="218" t="s">
        <v>1358</v>
      </c>
      <c r="L384" s="218">
        <v>120</v>
      </c>
    </row>
    <row r="385" spans="1:12">
      <c r="A385" s="218">
        <v>384</v>
      </c>
      <c r="B385" s="219" t="s">
        <v>1297</v>
      </c>
      <c r="C385" s="218" t="s">
        <v>3367</v>
      </c>
      <c r="D385" s="218">
        <v>371</v>
      </c>
      <c r="E385" s="218">
        <v>1125.6293000000001</v>
      </c>
      <c r="F385" s="220">
        <v>116</v>
      </c>
      <c r="G385" s="221">
        <v>130573</v>
      </c>
      <c r="H385" s="221">
        <v>43036</v>
      </c>
      <c r="I385" s="221">
        <v>87537</v>
      </c>
      <c r="J385" s="218">
        <v>41</v>
      </c>
      <c r="K385" s="218" t="s">
        <v>1358</v>
      </c>
      <c r="L385" s="218">
        <v>116</v>
      </c>
    </row>
    <row r="386" spans="1:12">
      <c r="A386" s="218">
        <v>385</v>
      </c>
      <c r="B386" s="219" t="s">
        <v>517</v>
      </c>
      <c r="C386" s="218" t="s">
        <v>3368</v>
      </c>
      <c r="D386" s="218">
        <v>455</v>
      </c>
      <c r="E386" s="218">
        <v>757.85469999999998</v>
      </c>
      <c r="F386" s="220">
        <v>172</v>
      </c>
      <c r="G386" s="221">
        <v>130351</v>
      </c>
      <c r="H386" s="221">
        <v>78260</v>
      </c>
      <c r="I386" s="221">
        <v>52091</v>
      </c>
      <c r="J386" s="218">
        <v>11</v>
      </c>
      <c r="K386" s="218" t="s">
        <v>1358</v>
      </c>
      <c r="L386" s="218">
        <v>172</v>
      </c>
    </row>
    <row r="387" spans="1:12">
      <c r="A387" s="218">
        <v>386</v>
      </c>
      <c r="B387" s="219" t="s">
        <v>1027</v>
      </c>
      <c r="C387" s="218" t="s">
        <v>3369</v>
      </c>
      <c r="D387" s="218">
        <v>583</v>
      </c>
      <c r="E387" s="218">
        <v>510</v>
      </c>
      <c r="F387" s="220">
        <v>250</v>
      </c>
      <c r="G387" s="221">
        <v>127500</v>
      </c>
      <c r="H387" s="221">
        <v>145750</v>
      </c>
      <c r="I387" s="221">
        <v>-18250</v>
      </c>
      <c r="J387" s="218">
        <v>3</v>
      </c>
      <c r="K387" s="218" t="s">
        <v>1358</v>
      </c>
      <c r="L387" s="218">
        <v>250</v>
      </c>
    </row>
    <row r="388" spans="1:12">
      <c r="A388" s="218">
        <v>387</v>
      </c>
      <c r="B388" s="219" t="s">
        <v>894</v>
      </c>
      <c r="C388" s="218" t="s">
        <v>3309</v>
      </c>
      <c r="D388" s="218">
        <v>251</v>
      </c>
      <c r="E388" s="218">
        <v>509.79599999999999</v>
      </c>
      <c r="F388" s="220">
        <v>250</v>
      </c>
      <c r="G388" s="221">
        <v>127449</v>
      </c>
      <c r="H388" s="221">
        <v>62750</v>
      </c>
      <c r="I388" s="221">
        <v>64699</v>
      </c>
      <c r="J388" s="218">
        <v>55</v>
      </c>
      <c r="K388" s="218" t="s">
        <v>1358</v>
      </c>
      <c r="L388" s="218">
        <v>250</v>
      </c>
    </row>
    <row r="389" spans="1:12">
      <c r="A389" s="218">
        <v>388</v>
      </c>
      <c r="B389" s="219" t="s">
        <v>315</v>
      </c>
      <c r="C389" s="218" t="s">
        <v>3370</v>
      </c>
      <c r="D389" s="218">
        <v>237</v>
      </c>
      <c r="E389" s="218">
        <v>152.3466</v>
      </c>
      <c r="F389" s="220">
        <v>831</v>
      </c>
      <c r="G389" s="221">
        <v>126600</v>
      </c>
      <c r="H389" s="221">
        <v>196947</v>
      </c>
      <c r="I389" s="221">
        <v>-70347</v>
      </c>
      <c r="J389" s="218">
        <v>3</v>
      </c>
      <c r="K389" s="218" t="s">
        <v>1358</v>
      </c>
      <c r="L389" s="218">
        <v>831</v>
      </c>
    </row>
    <row r="390" spans="1:12">
      <c r="A390" s="218">
        <v>389</v>
      </c>
      <c r="B390" s="219" t="s">
        <v>907</v>
      </c>
      <c r="C390" s="218" t="s">
        <v>3371</v>
      </c>
      <c r="D390" s="218">
        <v>419</v>
      </c>
      <c r="E390" s="218">
        <v>644.34019999999998</v>
      </c>
      <c r="F390" s="220">
        <v>194</v>
      </c>
      <c r="G390" s="221">
        <v>125002</v>
      </c>
      <c r="H390" s="221">
        <v>81286</v>
      </c>
      <c r="I390" s="221">
        <v>43716</v>
      </c>
      <c r="J390" s="218">
        <v>44</v>
      </c>
      <c r="K390" s="218" t="s">
        <v>1358</v>
      </c>
      <c r="L390" s="218">
        <v>194</v>
      </c>
    </row>
    <row r="391" spans="1:12">
      <c r="A391" s="218">
        <v>390</v>
      </c>
      <c r="B391" s="219" t="s">
        <v>414</v>
      </c>
      <c r="C391" s="218" t="s">
        <v>3372</v>
      </c>
      <c r="D391" s="218">
        <v>317</v>
      </c>
      <c r="E391" s="218">
        <v>432.47399999999999</v>
      </c>
      <c r="F391" s="220">
        <v>289</v>
      </c>
      <c r="G391" s="221">
        <v>124985</v>
      </c>
      <c r="H391" s="221">
        <v>91613</v>
      </c>
      <c r="I391" s="221">
        <v>33372</v>
      </c>
      <c r="J391" s="218">
        <v>36</v>
      </c>
      <c r="K391" s="218" t="s">
        <v>1358</v>
      </c>
      <c r="L391" s="218">
        <v>289</v>
      </c>
    </row>
    <row r="392" spans="1:12">
      <c r="A392" s="218">
        <v>391</v>
      </c>
      <c r="B392" s="219" t="s">
        <v>512</v>
      </c>
      <c r="C392" s="218" t="s">
        <v>3232</v>
      </c>
      <c r="D392" s="218">
        <v>244</v>
      </c>
      <c r="E392" s="218">
        <v>816.68629999999996</v>
      </c>
      <c r="F392" s="220">
        <v>153</v>
      </c>
      <c r="G392" s="221">
        <v>124953</v>
      </c>
      <c r="H392" s="221">
        <v>37332</v>
      </c>
      <c r="I392" s="221">
        <v>87621</v>
      </c>
      <c r="J392" s="218">
        <v>46</v>
      </c>
      <c r="K392" s="218" t="s">
        <v>1358</v>
      </c>
      <c r="L392" s="218">
        <v>153</v>
      </c>
    </row>
    <row r="393" spans="1:12">
      <c r="A393" s="218">
        <v>392</v>
      </c>
      <c r="B393" s="219" t="s">
        <v>849</v>
      </c>
      <c r="C393" s="218" t="s">
        <v>3300</v>
      </c>
      <c r="D393" s="218">
        <v>226</v>
      </c>
      <c r="E393" s="218">
        <v>356.10599999999999</v>
      </c>
      <c r="F393" s="220">
        <v>349</v>
      </c>
      <c r="G393" s="221">
        <v>124281</v>
      </c>
      <c r="H393" s="221">
        <v>78874</v>
      </c>
      <c r="I393" s="221">
        <v>45407</v>
      </c>
      <c r="J393" s="218">
        <v>65</v>
      </c>
      <c r="K393" s="218" t="s">
        <v>1358</v>
      </c>
      <c r="L393" s="218">
        <v>349</v>
      </c>
    </row>
    <row r="394" spans="1:12">
      <c r="A394" s="218">
        <v>393</v>
      </c>
      <c r="B394" s="219" t="s">
        <v>990</v>
      </c>
      <c r="C394" s="218" t="s">
        <v>3148</v>
      </c>
      <c r="D394" s="218">
        <v>428</v>
      </c>
      <c r="E394" s="218">
        <v>717.57230000000004</v>
      </c>
      <c r="F394" s="220">
        <v>173</v>
      </c>
      <c r="G394" s="221">
        <v>124140</v>
      </c>
      <c r="H394" s="221">
        <v>74044</v>
      </c>
      <c r="I394" s="221">
        <v>50096</v>
      </c>
      <c r="J394" s="218">
        <v>68</v>
      </c>
      <c r="K394" s="218" t="s">
        <v>1358</v>
      </c>
      <c r="L394" s="218">
        <v>173</v>
      </c>
    </row>
    <row r="395" spans="1:12">
      <c r="A395" s="218">
        <v>394</v>
      </c>
      <c r="B395" s="219" t="s">
        <v>536</v>
      </c>
      <c r="C395" s="218" t="s">
        <v>3373</v>
      </c>
      <c r="D395" s="218">
        <v>616</v>
      </c>
      <c r="E395" s="218">
        <v>1425.6092000000001</v>
      </c>
      <c r="F395" s="220">
        <v>87</v>
      </c>
      <c r="G395" s="221">
        <v>124028</v>
      </c>
      <c r="H395" s="221">
        <v>53592</v>
      </c>
      <c r="I395" s="221">
        <v>70436</v>
      </c>
      <c r="J395" s="218">
        <v>9</v>
      </c>
      <c r="K395" s="218" t="s">
        <v>1358</v>
      </c>
      <c r="L395" s="218">
        <v>87</v>
      </c>
    </row>
    <row r="396" spans="1:12">
      <c r="A396" s="218">
        <v>395</v>
      </c>
      <c r="B396" s="219" t="s">
        <v>890</v>
      </c>
      <c r="C396" s="218" t="s">
        <v>3374</v>
      </c>
      <c r="D396" s="218">
        <v>191</v>
      </c>
      <c r="E396" s="218">
        <v>300.8202</v>
      </c>
      <c r="F396" s="220">
        <v>406</v>
      </c>
      <c r="G396" s="221">
        <v>122133</v>
      </c>
      <c r="H396" s="221">
        <v>77546</v>
      </c>
      <c r="I396" s="221">
        <v>44587</v>
      </c>
      <c r="J396" s="218">
        <v>29</v>
      </c>
      <c r="K396" s="218" t="s">
        <v>1358</v>
      </c>
      <c r="L396" s="218">
        <v>406</v>
      </c>
    </row>
    <row r="397" spans="1:12">
      <c r="A397" s="218">
        <v>396</v>
      </c>
      <c r="B397" s="219" t="s">
        <v>830</v>
      </c>
      <c r="C397" s="218" t="s">
        <v>3375</v>
      </c>
      <c r="D397" s="218">
        <v>75</v>
      </c>
      <c r="E397" s="218">
        <v>123.9736</v>
      </c>
      <c r="F397" s="220">
        <v>984</v>
      </c>
      <c r="G397" s="221">
        <v>121990</v>
      </c>
      <c r="H397" s="221">
        <v>73800</v>
      </c>
      <c r="I397" s="221">
        <v>48190</v>
      </c>
      <c r="J397" s="218">
        <v>12</v>
      </c>
      <c r="K397" s="218" t="s">
        <v>1358</v>
      </c>
      <c r="L397" s="218">
        <v>984</v>
      </c>
    </row>
    <row r="398" spans="1:12">
      <c r="A398" s="218">
        <v>397</v>
      </c>
      <c r="B398" s="219" t="s">
        <v>1301</v>
      </c>
      <c r="C398" s="218" t="s">
        <v>3376</v>
      </c>
      <c r="D398" s="218">
        <v>188</v>
      </c>
      <c r="E398" s="218">
        <v>282.23719999999997</v>
      </c>
      <c r="F398" s="220">
        <v>430</v>
      </c>
      <c r="G398" s="221">
        <v>121362</v>
      </c>
      <c r="H398" s="221">
        <v>80840</v>
      </c>
      <c r="I398" s="221">
        <v>40522</v>
      </c>
      <c r="J398" s="218">
        <v>19</v>
      </c>
      <c r="K398" s="218" t="s">
        <v>1358</v>
      </c>
      <c r="L398" s="218">
        <v>430</v>
      </c>
    </row>
    <row r="399" spans="1:12">
      <c r="A399" s="218">
        <v>398</v>
      </c>
      <c r="B399" s="219" t="s">
        <v>3377</v>
      </c>
      <c r="C399" s="218" t="s">
        <v>3378</v>
      </c>
      <c r="D399" s="218">
        <v>124</v>
      </c>
      <c r="E399" s="218">
        <v>280</v>
      </c>
      <c r="F399" s="220">
        <v>430</v>
      </c>
      <c r="G399" s="221">
        <v>120400</v>
      </c>
      <c r="H399" s="221">
        <v>53320</v>
      </c>
      <c r="I399" s="221">
        <v>67080</v>
      </c>
      <c r="J399" s="218">
        <v>21</v>
      </c>
      <c r="K399" s="218" t="s">
        <v>1358</v>
      </c>
      <c r="L399" s="218">
        <v>430</v>
      </c>
    </row>
    <row r="400" spans="1:12">
      <c r="A400" s="218">
        <v>399</v>
      </c>
      <c r="B400" s="219" t="s">
        <v>843</v>
      </c>
      <c r="C400" s="218" t="s">
        <v>3379</v>
      </c>
      <c r="D400" s="218">
        <v>535</v>
      </c>
      <c r="E400" s="218">
        <v>897.88059999999996</v>
      </c>
      <c r="F400" s="220">
        <v>134</v>
      </c>
      <c r="G400" s="221">
        <v>120316</v>
      </c>
      <c r="H400" s="221">
        <v>71690</v>
      </c>
      <c r="I400" s="221">
        <v>48626</v>
      </c>
      <c r="J400" s="218">
        <v>7</v>
      </c>
      <c r="K400" s="218" t="s">
        <v>1358</v>
      </c>
      <c r="L400" s="218">
        <v>134</v>
      </c>
    </row>
    <row r="401" spans="1:12">
      <c r="A401" s="218">
        <v>400</v>
      </c>
      <c r="B401" s="219" t="s">
        <v>965</v>
      </c>
      <c r="C401" s="218" t="s">
        <v>3135</v>
      </c>
      <c r="D401" s="218">
        <v>573</v>
      </c>
      <c r="E401" s="218">
        <v>1224.3878</v>
      </c>
      <c r="F401" s="220">
        <v>98</v>
      </c>
      <c r="G401" s="221">
        <v>119990</v>
      </c>
      <c r="H401" s="221">
        <v>56154</v>
      </c>
      <c r="I401" s="221">
        <v>63836</v>
      </c>
      <c r="J401" s="218">
        <v>30</v>
      </c>
      <c r="K401" s="218" t="s">
        <v>1358</v>
      </c>
      <c r="L401" s="218">
        <v>98</v>
      </c>
    </row>
    <row r="402" spans="1:12">
      <c r="A402" s="218">
        <v>401</v>
      </c>
      <c r="B402" s="219" t="s">
        <v>678</v>
      </c>
      <c r="C402" s="218" t="s">
        <v>3380</v>
      </c>
      <c r="D402" s="218">
        <v>73</v>
      </c>
      <c r="E402" s="218">
        <v>251.4675</v>
      </c>
      <c r="F402" s="220">
        <v>477</v>
      </c>
      <c r="G402" s="221">
        <v>119950</v>
      </c>
      <c r="H402" s="221">
        <v>34821</v>
      </c>
      <c r="I402" s="221">
        <v>85129</v>
      </c>
      <c r="J402" s="218">
        <v>34</v>
      </c>
      <c r="K402" s="218" t="s">
        <v>1358</v>
      </c>
      <c r="L402" s="218">
        <v>477</v>
      </c>
    </row>
    <row r="403" spans="1:12">
      <c r="A403" s="218">
        <v>402</v>
      </c>
      <c r="B403" s="219" t="s">
        <v>478</v>
      </c>
      <c r="C403" s="218" t="s">
        <v>3297</v>
      </c>
      <c r="D403" s="218">
        <v>198</v>
      </c>
      <c r="E403" s="218">
        <v>130.96700000000001</v>
      </c>
      <c r="F403" s="220">
        <v>910</v>
      </c>
      <c r="G403" s="221">
        <v>119180</v>
      </c>
      <c r="H403" s="221">
        <v>180180</v>
      </c>
      <c r="I403" s="221">
        <v>-61000</v>
      </c>
      <c r="J403" s="218">
        <v>6</v>
      </c>
      <c r="K403" s="218" t="s">
        <v>1358</v>
      </c>
      <c r="L403" s="218">
        <v>910</v>
      </c>
    </row>
    <row r="404" spans="1:12">
      <c r="A404" s="218">
        <v>403</v>
      </c>
      <c r="B404" s="219" t="s">
        <v>461</v>
      </c>
      <c r="C404" s="218" t="s">
        <v>3299</v>
      </c>
      <c r="D404" s="218">
        <v>114</v>
      </c>
      <c r="E404" s="218">
        <v>135.68430000000001</v>
      </c>
      <c r="F404" s="220">
        <v>868</v>
      </c>
      <c r="G404" s="221">
        <v>117774</v>
      </c>
      <c r="H404" s="221">
        <v>98952</v>
      </c>
      <c r="I404" s="221">
        <v>18822</v>
      </c>
      <c r="J404" s="218">
        <v>63</v>
      </c>
      <c r="K404" s="218" t="s">
        <v>1358</v>
      </c>
      <c r="L404" s="218">
        <v>868</v>
      </c>
    </row>
    <row r="405" spans="1:12">
      <c r="A405" s="218">
        <v>404</v>
      </c>
      <c r="B405" s="219" t="s">
        <v>629</v>
      </c>
      <c r="C405" s="218" t="s">
        <v>3267</v>
      </c>
      <c r="D405" s="218">
        <v>205</v>
      </c>
      <c r="E405" s="218">
        <v>258.98669999999998</v>
      </c>
      <c r="F405" s="220">
        <v>450</v>
      </c>
      <c r="G405" s="221">
        <v>116544</v>
      </c>
      <c r="H405" s="221">
        <v>92250</v>
      </c>
      <c r="I405" s="221">
        <v>24294</v>
      </c>
      <c r="J405" s="218">
        <v>42</v>
      </c>
      <c r="K405" s="218" t="s">
        <v>1358</v>
      </c>
      <c r="L405" s="218">
        <v>450</v>
      </c>
    </row>
    <row r="406" spans="1:12">
      <c r="A406" s="218">
        <v>405</v>
      </c>
      <c r="B406" s="219" t="s">
        <v>3381</v>
      </c>
      <c r="C406" s="218" t="s">
        <v>3382</v>
      </c>
      <c r="D406" s="218">
        <v>611</v>
      </c>
      <c r="E406" s="218">
        <v>1199</v>
      </c>
      <c r="F406" s="220">
        <v>97</v>
      </c>
      <c r="G406" s="221">
        <v>116303</v>
      </c>
      <c r="H406" s="221">
        <v>59267</v>
      </c>
      <c r="I406" s="221">
        <v>57036</v>
      </c>
      <c r="J406" s="218">
        <v>24</v>
      </c>
      <c r="K406" s="218" t="s">
        <v>1358</v>
      </c>
      <c r="L406" s="218">
        <v>97</v>
      </c>
    </row>
    <row r="407" spans="1:12">
      <c r="A407" s="218">
        <v>406</v>
      </c>
      <c r="B407" s="219" t="s">
        <v>385</v>
      </c>
      <c r="C407" s="218" t="s">
        <v>3383</v>
      </c>
      <c r="D407" s="218">
        <v>1003</v>
      </c>
      <c r="E407" s="218">
        <v>1508.1039000000001</v>
      </c>
      <c r="F407" s="220">
        <v>77</v>
      </c>
      <c r="G407" s="221">
        <v>116124</v>
      </c>
      <c r="H407" s="221">
        <v>77231</v>
      </c>
      <c r="I407" s="221">
        <v>38893</v>
      </c>
      <c r="J407" s="218">
        <v>33</v>
      </c>
      <c r="K407" s="218" t="s">
        <v>1358</v>
      </c>
      <c r="L407" s="218">
        <v>77</v>
      </c>
    </row>
    <row r="408" spans="1:12">
      <c r="A408" s="218">
        <v>407</v>
      </c>
      <c r="B408" s="219" t="s">
        <v>613</v>
      </c>
      <c r="C408" s="218" t="s">
        <v>3384</v>
      </c>
      <c r="D408" s="218">
        <v>69</v>
      </c>
      <c r="E408" s="218">
        <v>96.586200000000005</v>
      </c>
      <c r="F408" s="220">
        <v>1201</v>
      </c>
      <c r="G408" s="221">
        <v>116000</v>
      </c>
      <c r="H408" s="221">
        <v>82869</v>
      </c>
      <c r="I408" s="221">
        <v>33131</v>
      </c>
      <c r="J408" s="218">
        <v>6</v>
      </c>
      <c r="K408" s="218" t="s">
        <v>1358</v>
      </c>
      <c r="L408" s="218">
        <v>1201</v>
      </c>
    </row>
    <row r="409" spans="1:12">
      <c r="A409" s="218">
        <v>408</v>
      </c>
      <c r="B409" s="219" t="s">
        <v>3385</v>
      </c>
      <c r="C409" s="218" t="s">
        <v>3386</v>
      </c>
      <c r="D409" s="218">
        <v>468</v>
      </c>
      <c r="E409" s="218">
        <v>670.56399999999996</v>
      </c>
      <c r="F409" s="220">
        <v>172</v>
      </c>
      <c r="G409" s="221">
        <v>115337</v>
      </c>
      <c r="H409" s="221">
        <v>80496</v>
      </c>
      <c r="I409" s="221">
        <v>34841</v>
      </c>
      <c r="J409" s="218">
        <v>14</v>
      </c>
      <c r="K409" s="218" t="s">
        <v>1358</v>
      </c>
      <c r="L409" s="218">
        <v>172</v>
      </c>
    </row>
    <row r="410" spans="1:12">
      <c r="A410" s="218">
        <v>409</v>
      </c>
      <c r="B410" s="219" t="s">
        <v>775</v>
      </c>
      <c r="C410" s="218" t="s">
        <v>3279</v>
      </c>
      <c r="D410" s="218">
        <v>1516</v>
      </c>
      <c r="E410" s="218">
        <v>3390.9117999999999</v>
      </c>
      <c r="F410" s="220">
        <v>34</v>
      </c>
      <c r="G410" s="221">
        <v>115291</v>
      </c>
      <c r="H410" s="221">
        <v>51544</v>
      </c>
      <c r="I410" s="221">
        <v>63747</v>
      </c>
      <c r="J410" s="218">
        <v>17</v>
      </c>
      <c r="K410" s="218" t="s">
        <v>1358</v>
      </c>
      <c r="L410" s="218">
        <v>34</v>
      </c>
    </row>
    <row r="411" spans="1:12">
      <c r="A411" s="218">
        <v>410</v>
      </c>
      <c r="B411" s="219" t="s">
        <v>761</v>
      </c>
      <c r="C411" s="218" t="s">
        <v>3387</v>
      </c>
      <c r="D411" s="218">
        <v>90</v>
      </c>
      <c r="E411" s="218">
        <v>126.61539999999999</v>
      </c>
      <c r="F411" s="220">
        <v>910</v>
      </c>
      <c r="G411" s="221">
        <v>115220</v>
      </c>
      <c r="H411" s="221">
        <v>81900</v>
      </c>
      <c r="I411" s="221">
        <v>33320</v>
      </c>
      <c r="J411" s="218">
        <v>34</v>
      </c>
      <c r="K411" s="218" t="s">
        <v>1358</v>
      </c>
      <c r="L411" s="218">
        <v>910</v>
      </c>
    </row>
    <row r="412" spans="1:12">
      <c r="A412" s="218">
        <v>411</v>
      </c>
      <c r="B412" s="219" t="s">
        <v>745</v>
      </c>
      <c r="C412" s="218" t="s">
        <v>3388</v>
      </c>
      <c r="D412" s="218">
        <v>185</v>
      </c>
      <c r="E412" s="218">
        <v>255.20439999999999</v>
      </c>
      <c r="F412" s="220">
        <v>450</v>
      </c>
      <c r="G412" s="221">
        <v>114842</v>
      </c>
      <c r="H412" s="221">
        <v>83250</v>
      </c>
      <c r="I412" s="221">
        <v>31592</v>
      </c>
      <c r="J412" s="218">
        <v>32</v>
      </c>
      <c r="K412" s="218" t="s">
        <v>1358</v>
      </c>
      <c r="L412" s="218">
        <v>450</v>
      </c>
    </row>
    <row r="413" spans="1:12">
      <c r="A413" s="218">
        <v>412</v>
      </c>
      <c r="B413" s="219" t="s">
        <v>961</v>
      </c>
      <c r="C413" s="218" t="s">
        <v>3144</v>
      </c>
      <c r="D413" s="218">
        <v>852</v>
      </c>
      <c r="E413" s="218">
        <v>1430.7722000000001</v>
      </c>
      <c r="F413" s="220">
        <v>79</v>
      </c>
      <c r="G413" s="221">
        <v>113031</v>
      </c>
      <c r="H413" s="221">
        <v>67308</v>
      </c>
      <c r="I413" s="221">
        <v>45723</v>
      </c>
      <c r="J413" s="218">
        <v>7</v>
      </c>
      <c r="K413" s="218" t="s">
        <v>1358</v>
      </c>
      <c r="L413" s="218">
        <v>79</v>
      </c>
    </row>
    <row r="414" spans="1:12">
      <c r="A414" s="218">
        <v>413</v>
      </c>
      <c r="B414" s="219" t="s">
        <v>1005</v>
      </c>
      <c r="C414" s="218" t="s">
        <v>3389</v>
      </c>
      <c r="D414" s="218">
        <v>504</v>
      </c>
      <c r="E414" s="218">
        <v>1185.8</v>
      </c>
      <c r="F414" s="220">
        <v>95</v>
      </c>
      <c r="G414" s="221">
        <v>112651</v>
      </c>
      <c r="H414" s="221">
        <v>47880</v>
      </c>
      <c r="I414" s="221">
        <v>64771</v>
      </c>
      <c r="J414" s="218">
        <v>14</v>
      </c>
      <c r="K414" s="218" t="s">
        <v>1358</v>
      </c>
      <c r="L414" s="218">
        <v>95</v>
      </c>
    </row>
    <row r="415" spans="1:12">
      <c r="A415" s="218">
        <v>414</v>
      </c>
      <c r="B415" s="219" t="s">
        <v>501</v>
      </c>
      <c r="C415" s="218" t="s">
        <v>3390</v>
      </c>
      <c r="D415" s="218">
        <v>105</v>
      </c>
      <c r="E415" s="218">
        <v>183.97190000000001</v>
      </c>
      <c r="F415" s="220">
        <v>605</v>
      </c>
      <c r="G415" s="221">
        <v>111303</v>
      </c>
      <c r="H415" s="221">
        <v>63525</v>
      </c>
      <c r="I415" s="221">
        <v>47778</v>
      </c>
      <c r="J415" s="218">
        <v>71</v>
      </c>
      <c r="K415" s="218" t="s">
        <v>1358</v>
      </c>
      <c r="L415" s="218">
        <v>605</v>
      </c>
    </row>
    <row r="416" spans="1:12">
      <c r="A416" s="218">
        <v>415</v>
      </c>
      <c r="B416" s="219" t="s">
        <v>498</v>
      </c>
      <c r="C416" s="218" t="s">
        <v>3391</v>
      </c>
      <c r="D416" s="218">
        <v>183</v>
      </c>
      <c r="E416" s="218">
        <v>319.80459999999999</v>
      </c>
      <c r="F416" s="220">
        <v>348</v>
      </c>
      <c r="G416" s="221">
        <v>111292</v>
      </c>
      <c r="H416" s="221">
        <v>63684</v>
      </c>
      <c r="I416" s="221">
        <v>47608</v>
      </c>
      <c r="J416" s="218">
        <v>57</v>
      </c>
      <c r="K416" s="218" t="s">
        <v>1358</v>
      </c>
      <c r="L416" s="218">
        <v>348</v>
      </c>
    </row>
    <row r="417" spans="1:12">
      <c r="A417" s="218">
        <v>416</v>
      </c>
      <c r="B417" s="219" t="s">
        <v>1020</v>
      </c>
      <c r="C417" s="218" t="s">
        <v>3392</v>
      </c>
      <c r="D417" s="218">
        <v>258</v>
      </c>
      <c r="E417" s="218">
        <v>555</v>
      </c>
      <c r="F417" s="220">
        <v>200</v>
      </c>
      <c r="G417" s="221">
        <v>111000</v>
      </c>
      <c r="H417" s="221">
        <v>51600</v>
      </c>
      <c r="I417" s="221">
        <v>59400</v>
      </c>
      <c r="J417" s="218">
        <v>15</v>
      </c>
      <c r="K417" s="218" t="s">
        <v>1358</v>
      </c>
      <c r="L417" s="218">
        <v>200</v>
      </c>
    </row>
    <row r="418" spans="1:12">
      <c r="A418" s="218">
        <v>417</v>
      </c>
      <c r="B418" s="219" t="s">
        <v>450</v>
      </c>
      <c r="C418" s="218" t="s">
        <v>3393</v>
      </c>
      <c r="D418" s="218">
        <v>264</v>
      </c>
      <c r="E418" s="218">
        <v>305.34249999999997</v>
      </c>
      <c r="F418" s="220">
        <v>362</v>
      </c>
      <c r="G418" s="221">
        <v>110534</v>
      </c>
      <c r="H418" s="221">
        <v>95568</v>
      </c>
      <c r="I418" s="221">
        <v>14966</v>
      </c>
      <c r="J418" s="218">
        <v>62</v>
      </c>
      <c r="K418" s="218" t="s">
        <v>1358</v>
      </c>
      <c r="L418" s="218">
        <v>362</v>
      </c>
    </row>
    <row r="419" spans="1:12">
      <c r="A419" s="218">
        <v>418</v>
      </c>
      <c r="B419" s="219" t="s">
        <v>3394</v>
      </c>
      <c r="C419" s="218" t="s">
        <v>3395</v>
      </c>
      <c r="D419" s="218">
        <v>424</v>
      </c>
      <c r="E419" s="218">
        <v>920</v>
      </c>
      <c r="F419" s="220">
        <v>120</v>
      </c>
      <c r="G419" s="221">
        <v>110400</v>
      </c>
      <c r="H419" s="221">
        <v>50880</v>
      </c>
      <c r="I419" s="221">
        <v>59520</v>
      </c>
      <c r="J419" s="218">
        <v>3</v>
      </c>
      <c r="K419" s="218" t="s">
        <v>1358</v>
      </c>
      <c r="L419" s="218">
        <v>120</v>
      </c>
    </row>
    <row r="420" spans="1:12">
      <c r="A420" s="218">
        <v>419</v>
      </c>
      <c r="B420" s="219" t="s">
        <v>973</v>
      </c>
      <c r="C420" s="218" t="s">
        <v>3226</v>
      </c>
      <c r="D420" s="218">
        <v>472</v>
      </c>
      <c r="E420" s="218">
        <v>786.32860000000005</v>
      </c>
      <c r="F420" s="220">
        <v>140</v>
      </c>
      <c r="G420" s="221">
        <v>110086</v>
      </c>
      <c r="H420" s="221">
        <v>66080</v>
      </c>
      <c r="I420" s="221">
        <v>44006</v>
      </c>
      <c r="J420" s="218">
        <v>38</v>
      </c>
      <c r="K420" s="218" t="s">
        <v>1358</v>
      </c>
      <c r="L420" s="218">
        <v>140</v>
      </c>
    </row>
    <row r="421" spans="1:12">
      <c r="A421" s="218">
        <v>420</v>
      </c>
      <c r="B421" s="219" t="s">
        <v>3396</v>
      </c>
      <c r="C421" s="218" t="s">
        <v>3397</v>
      </c>
      <c r="D421" s="218">
        <v>393</v>
      </c>
      <c r="E421" s="218">
        <v>341.6832</v>
      </c>
      <c r="F421" s="220">
        <v>322</v>
      </c>
      <c r="G421" s="221">
        <v>110022</v>
      </c>
      <c r="H421" s="221">
        <v>126546</v>
      </c>
      <c r="I421" s="221">
        <v>-16524</v>
      </c>
      <c r="J421" s="218">
        <v>6</v>
      </c>
      <c r="K421" s="218" t="s">
        <v>1358</v>
      </c>
      <c r="L421" s="218">
        <v>322</v>
      </c>
    </row>
    <row r="422" spans="1:12">
      <c r="A422" s="218">
        <v>421</v>
      </c>
      <c r="B422" s="219" t="s">
        <v>633</v>
      </c>
      <c r="C422" s="218" t="s">
        <v>3398</v>
      </c>
      <c r="D422" s="218">
        <v>387</v>
      </c>
      <c r="E422" s="218">
        <v>1023.2617</v>
      </c>
      <c r="F422" s="220">
        <v>107</v>
      </c>
      <c r="G422" s="221">
        <v>109489</v>
      </c>
      <c r="H422" s="221">
        <v>41409</v>
      </c>
      <c r="I422" s="221">
        <v>68080</v>
      </c>
      <c r="J422" s="218">
        <v>15</v>
      </c>
      <c r="K422" s="218" t="s">
        <v>1358</v>
      </c>
      <c r="L422" s="218">
        <v>107</v>
      </c>
    </row>
    <row r="423" spans="1:12">
      <c r="A423" s="218">
        <v>422</v>
      </c>
      <c r="B423" s="219" t="s">
        <v>939</v>
      </c>
      <c r="C423" s="218" t="s">
        <v>3155</v>
      </c>
      <c r="D423" s="218">
        <v>409</v>
      </c>
      <c r="E423" s="218">
        <v>1107.2737</v>
      </c>
      <c r="F423" s="220">
        <v>95</v>
      </c>
      <c r="G423" s="221">
        <v>105191</v>
      </c>
      <c r="H423" s="221">
        <v>38855</v>
      </c>
      <c r="I423" s="221">
        <v>66336</v>
      </c>
      <c r="J423" s="218">
        <v>30</v>
      </c>
      <c r="K423" s="218" t="s">
        <v>1358</v>
      </c>
      <c r="L423" s="218">
        <v>95</v>
      </c>
    </row>
    <row r="424" spans="1:12">
      <c r="A424" s="218">
        <v>423</v>
      </c>
      <c r="B424" s="219" t="s">
        <v>3399</v>
      </c>
      <c r="C424" s="218" t="s">
        <v>3400</v>
      </c>
      <c r="D424" s="218">
        <v>449</v>
      </c>
      <c r="E424" s="218">
        <v>700</v>
      </c>
      <c r="F424" s="220">
        <v>150</v>
      </c>
      <c r="G424" s="221">
        <v>105000</v>
      </c>
      <c r="H424" s="221">
        <v>67350</v>
      </c>
      <c r="I424" s="221">
        <v>37650</v>
      </c>
      <c r="J424" s="218">
        <v>2</v>
      </c>
      <c r="K424" s="218" t="s">
        <v>1358</v>
      </c>
      <c r="L424" s="218">
        <v>150</v>
      </c>
    </row>
    <row r="425" spans="1:12">
      <c r="A425" s="218">
        <v>424</v>
      </c>
      <c r="B425" s="219" t="s">
        <v>908</v>
      </c>
      <c r="C425" s="218" t="s">
        <v>3371</v>
      </c>
      <c r="D425" s="218">
        <v>419</v>
      </c>
      <c r="E425" s="218">
        <v>607.14620000000002</v>
      </c>
      <c r="F425" s="220">
        <v>171</v>
      </c>
      <c r="G425" s="221">
        <v>103822</v>
      </c>
      <c r="H425" s="221">
        <v>71649</v>
      </c>
      <c r="I425" s="221">
        <v>32173</v>
      </c>
      <c r="J425" s="218">
        <v>34</v>
      </c>
      <c r="K425" s="218" t="s">
        <v>1358</v>
      </c>
      <c r="L425" s="218">
        <v>171</v>
      </c>
    </row>
    <row r="426" spans="1:12">
      <c r="A426" s="218">
        <v>425</v>
      </c>
      <c r="B426" s="219" t="s">
        <v>429</v>
      </c>
      <c r="C426" s="218" t="s">
        <v>3401</v>
      </c>
      <c r="D426" s="218">
        <v>375</v>
      </c>
      <c r="E426" s="218">
        <v>448.952</v>
      </c>
      <c r="F426" s="220">
        <v>229</v>
      </c>
      <c r="G426" s="221">
        <v>102810</v>
      </c>
      <c r="H426" s="221">
        <v>85875</v>
      </c>
      <c r="I426" s="221">
        <v>16935</v>
      </c>
      <c r="J426" s="218">
        <v>13</v>
      </c>
      <c r="K426" s="218" t="s">
        <v>1358</v>
      </c>
      <c r="L426" s="218">
        <v>229</v>
      </c>
    </row>
    <row r="427" spans="1:12">
      <c r="A427" s="218">
        <v>426</v>
      </c>
      <c r="B427" s="219" t="s">
        <v>2986</v>
      </c>
      <c r="C427" s="218" t="s">
        <v>3165</v>
      </c>
      <c r="D427" s="218">
        <v>517</v>
      </c>
      <c r="E427" s="218">
        <v>1016</v>
      </c>
      <c r="F427" s="220">
        <v>100</v>
      </c>
      <c r="G427" s="221">
        <v>101600</v>
      </c>
      <c r="H427" s="221">
        <v>51700</v>
      </c>
      <c r="I427" s="221">
        <v>49900</v>
      </c>
      <c r="J427" s="218">
        <v>11</v>
      </c>
      <c r="K427" s="218" t="s">
        <v>1358</v>
      </c>
      <c r="L427" s="218">
        <v>100</v>
      </c>
    </row>
    <row r="428" spans="1:12">
      <c r="A428" s="218">
        <v>427</v>
      </c>
      <c r="B428" s="219" t="s">
        <v>2741</v>
      </c>
      <c r="C428" s="218" t="s">
        <v>3402</v>
      </c>
      <c r="D428" s="218">
        <v>309</v>
      </c>
      <c r="E428" s="218">
        <v>421</v>
      </c>
      <c r="F428" s="220">
        <v>240</v>
      </c>
      <c r="G428" s="221">
        <v>101040</v>
      </c>
      <c r="H428" s="221">
        <v>74160</v>
      </c>
      <c r="I428" s="221">
        <v>26880</v>
      </c>
      <c r="J428" s="218">
        <v>3</v>
      </c>
      <c r="K428" s="218" t="s">
        <v>1358</v>
      </c>
      <c r="L428" s="218">
        <v>240</v>
      </c>
    </row>
    <row r="429" spans="1:12">
      <c r="A429" s="218">
        <v>428</v>
      </c>
      <c r="B429" s="219" t="s">
        <v>3403</v>
      </c>
      <c r="C429" s="218" t="s">
        <v>3404</v>
      </c>
      <c r="D429" s="218">
        <v>387</v>
      </c>
      <c r="E429" s="218">
        <v>665</v>
      </c>
      <c r="F429" s="220">
        <v>150</v>
      </c>
      <c r="G429" s="221">
        <v>99750</v>
      </c>
      <c r="H429" s="221">
        <v>58050</v>
      </c>
      <c r="I429" s="221">
        <v>41700</v>
      </c>
      <c r="J429" s="218">
        <v>2</v>
      </c>
      <c r="K429" s="218" t="s">
        <v>1358</v>
      </c>
      <c r="L429" s="218">
        <v>150</v>
      </c>
    </row>
    <row r="430" spans="1:12">
      <c r="A430" s="218">
        <v>429</v>
      </c>
      <c r="B430" s="219" t="s">
        <v>372</v>
      </c>
      <c r="C430" s="218" t="s">
        <v>3405</v>
      </c>
      <c r="D430" s="218">
        <v>414</v>
      </c>
      <c r="E430" s="218">
        <v>663.46</v>
      </c>
      <c r="F430" s="220">
        <v>150</v>
      </c>
      <c r="G430" s="221">
        <v>99519</v>
      </c>
      <c r="H430" s="221">
        <v>62100</v>
      </c>
      <c r="I430" s="221">
        <v>37419</v>
      </c>
      <c r="J430" s="218">
        <v>47</v>
      </c>
      <c r="K430" s="218" t="s">
        <v>1358</v>
      </c>
      <c r="L430" s="218">
        <v>150</v>
      </c>
    </row>
    <row r="431" spans="1:12">
      <c r="A431" s="218">
        <v>430</v>
      </c>
      <c r="B431" s="219" t="s">
        <v>967</v>
      </c>
      <c r="C431" s="218" t="s">
        <v>3171</v>
      </c>
      <c r="D431" s="218">
        <v>775</v>
      </c>
      <c r="E431" s="218">
        <v>1588.0328</v>
      </c>
      <c r="F431" s="220">
        <v>61</v>
      </c>
      <c r="G431" s="221">
        <v>96870</v>
      </c>
      <c r="H431" s="221">
        <v>47275</v>
      </c>
      <c r="I431" s="221">
        <v>49595</v>
      </c>
      <c r="J431" s="218">
        <v>16</v>
      </c>
      <c r="K431" s="218" t="s">
        <v>1358</v>
      </c>
      <c r="L431" s="218">
        <v>61</v>
      </c>
    </row>
    <row r="432" spans="1:12">
      <c r="A432" s="218">
        <v>431</v>
      </c>
      <c r="B432" s="219" t="s">
        <v>477</v>
      </c>
      <c r="C432" s="218" t="s">
        <v>3297</v>
      </c>
      <c r="D432" s="218">
        <v>198</v>
      </c>
      <c r="E432" s="218">
        <v>183.47149999999999</v>
      </c>
      <c r="F432" s="220">
        <v>526</v>
      </c>
      <c r="G432" s="221">
        <v>96506</v>
      </c>
      <c r="H432" s="221">
        <v>104148</v>
      </c>
      <c r="I432" s="221">
        <v>-7642</v>
      </c>
      <c r="J432" s="218">
        <v>33</v>
      </c>
      <c r="K432" s="218" t="s">
        <v>1358</v>
      </c>
      <c r="L432" s="218">
        <v>526</v>
      </c>
    </row>
    <row r="433" spans="1:12">
      <c r="A433" s="218">
        <v>432</v>
      </c>
      <c r="B433" s="219" t="s">
        <v>527</v>
      </c>
      <c r="C433" s="218" t="s">
        <v>3406</v>
      </c>
      <c r="D433" s="218">
        <v>136</v>
      </c>
      <c r="E433" s="218">
        <v>165.73220000000001</v>
      </c>
      <c r="F433" s="220">
        <v>575</v>
      </c>
      <c r="G433" s="221">
        <v>95296</v>
      </c>
      <c r="H433" s="221">
        <v>78200</v>
      </c>
      <c r="I433" s="221">
        <v>17096</v>
      </c>
      <c r="J433" s="218">
        <v>14</v>
      </c>
      <c r="K433" s="218" t="s">
        <v>1358</v>
      </c>
      <c r="L433" s="218">
        <v>575</v>
      </c>
    </row>
    <row r="434" spans="1:12">
      <c r="A434" s="218">
        <v>433</v>
      </c>
      <c r="B434" s="219" t="s">
        <v>911</v>
      </c>
      <c r="C434" s="218" t="s">
        <v>3407</v>
      </c>
      <c r="D434" s="218">
        <v>986</v>
      </c>
      <c r="E434" s="218">
        <v>1587.6667</v>
      </c>
      <c r="F434" s="220">
        <v>60</v>
      </c>
      <c r="G434" s="221">
        <v>95260</v>
      </c>
      <c r="H434" s="221">
        <v>59160</v>
      </c>
      <c r="I434" s="221">
        <v>36100</v>
      </c>
      <c r="J434" s="218">
        <v>14</v>
      </c>
      <c r="K434" s="218" t="s">
        <v>1358</v>
      </c>
      <c r="L434" s="218">
        <v>60</v>
      </c>
    </row>
    <row r="435" spans="1:12">
      <c r="A435" s="218">
        <v>434</v>
      </c>
      <c r="B435" s="219" t="s">
        <v>3408</v>
      </c>
      <c r="C435" s="218" t="s">
        <v>3409</v>
      </c>
      <c r="D435" s="218">
        <v>2079</v>
      </c>
      <c r="E435" s="218">
        <v>4474.8571000000002</v>
      </c>
      <c r="F435" s="220">
        <v>21</v>
      </c>
      <c r="G435" s="221">
        <v>93972</v>
      </c>
      <c r="H435" s="221">
        <v>43659</v>
      </c>
      <c r="I435" s="221">
        <v>50313</v>
      </c>
      <c r="J435" s="218">
        <v>16</v>
      </c>
      <c r="K435" s="218" t="s">
        <v>1358</v>
      </c>
      <c r="L435" s="218">
        <v>21</v>
      </c>
    </row>
    <row r="436" spans="1:12">
      <c r="A436" s="218">
        <v>435</v>
      </c>
      <c r="B436" s="219" t="s">
        <v>993</v>
      </c>
      <c r="C436" s="218" t="s">
        <v>3100</v>
      </c>
      <c r="D436" s="218">
        <v>383</v>
      </c>
      <c r="E436" s="218">
        <v>661.26760000000002</v>
      </c>
      <c r="F436" s="220">
        <v>142</v>
      </c>
      <c r="G436" s="221">
        <v>93900</v>
      </c>
      <c r="H436" s="221">
        <v>54386</v>
      </c>
      <c r="I436" s="221">
        <v>39514</v>
      </c>
      <c r="J436" s="218">
        <v>16</v>
      </c>
      <c r="K436" s="218" t="s">
        <v>1358</v>
      </c>
      <c r="L436" s="218">
        <v>142</v>
      </c>
    </row>
    <row r="437" spans="1:12">
      <c r="A437" s="218">
        <v>436</v>
      </c>
      <c r="B437" s="219" t="s">
        <v>490</v>
      </c>
      <c r="C437" s="218" t="s">
        <v>3410</v>
      </c>
      <c r="D437" s="218">
        <v>126</v>
      </c>
      <c r="E437" s="218">
        <v>140.18950000000001</v>
      </c>
      <c r="F437" s="220">
        <v>665</v>
      </c>
      <c r="G437" s="221">
        <v>93226</v>
      </c>
      <c r="H437" s="221">
        <v>83790</v>
      </c>
      <c r="I437" s="221">
        <v>9436</v>
      </c>
      <c r="J437" s="218">
        <v>45</v>
      </c>
      <c r="K437" s="218" t="s">
        <v>1358</v>
      </c>
      <c r="L437" s="218">
        <v>665</v>
      </c>
    </row>
    <row r="438" spans="1:12">
      <c r="A438" s="218">
        <v>437</v>
      </c>
      <c r="B438" s="219" t="s">
        <v>3411</v>
      </c>
      <c r="C438" s="218" t="s">
        <v>3412</v>
      </c>
      <c r="D438" s="218">
        <v>356</v>
      </c>
      <c r="E438" s="218">
        <v>465</v>
      </c>
      <c r="F438" s="220">
        <v>200</v>
      </c>
      <c r="G438" s="221">
        <v>93000</v>
      </c>
      <c r="H438" s="221">
        <v>71200</v>
      </c>
      <c r="I438" s="221">
        <v>21800</v>
      </c>
      <c r="J438" s="218">
        <v>4</v>
      </c>
      <c r="K438" s="218" t="s">
        <v>1358</v>
      </c>
      <c r="L438" s="218">
        <v>200</v>
      </c>
    </row>
    <row r="439" spans="1:12">
      <c r="A439" s="218">
        <v>438</v>
      </c>
      <c r="B439" s="219" t="s">
        <v>2881</v>
      </c>
      <c r="C439" s="218" t="s">
        <v>3413</v>
      </c>
      <c r="D439" s="218">
        <v>313</v>
      </c>
      <c r="E439" s="218">
        <v>489.10050000000001</v>
      </c>
      <c r="F439" s="220">
        <v>189</v>
      </c>
      <c r="G439" s="221">
        <v>92440</v>
      </c>
      <c r="H439" s="221">
        <v>59157</v>
      </c>
      <c r="I439" s="221">
        <v>33283</v>
      </c>
      <c r="J439" s="218">
        <v>66</v>
      </c>
      <c r="K439" s="218" t="s">
        <v>1358</v>
      </c>
      <c r="L439" s="218">
        <v>189</v>
      </c>
    </row>
    <row r="440" spans="1:12">
      <c r="A440" s="218">
        <v>439</v>
      </c>
      <c r="B440" s="219" t="s">
        <v>578</v>
      </c>
      <c r="C440" s="218" t="s">
        <v>3414</v>
      </c>
      <c r="D440" s="218">
        <v>594</v>
      </c>
      <c r="E440" s="218">
        <v>757.65570000000002</v>
      </c>
      <c r="F440" s="220">
        <v>122</v>
      </c>
      <c r="G440" s="221">
        <v>92434</v>
      </c>
      <c r="H440" s="221">
        <v>72468</v>
      </c>
      <c r="I440" s="221">
        <v>19966</v>
      </c>
      <c r="J440" s="218">
        <v>25</v>
      </c>
      <c r="K440" s="218" t="s">
        <v>1358</v>
      </c>
      <c r="L440" s="218">
        <v>122</v>
      </c>
    </row>
    <row r="441" spans="1:12">
      <c r="A441" s="218">
        <v>440</v>
      </c>
      <c r="B441" s="219" t="s">
        <v>930</v>
      </c>
      <c r="C441" s="218" t="s">
        <v>3246</v>
      </c>
      <c r="D441" s="218">
        <v>467</v>
      </c>
      <c r="E441" s="218">
        <v>749.34960000000001</v>
      </c>
      <c r="F441" s="220">
        <v>123</v>
      </c>
      <c r="G441" s="221">
        <v>92170</v>
      </c>
      <c r="H441" s="221">
        <v>57441</v>
      </c>
      <c r="I441" s="221">
        <v>34729</v>
      </c>
      <c r="J441" s="218">
        <v>38</v>
      </c>
      <c r="K441" s="218" t="s">
        <v>1358</v>
      </c>
      <c r="L441" s="218">
        <v>123</v>
      </c>
    </row>
    <row r="442" spans="1:12">
      <c r="A442" s="218">
        <v>441</v>
      </c>
      <c r="B442" s="219" t="s">
        <v>1238</v>
      </c>
      <c r="C442" s="218" t="s">
        <v>3415</v>
      </c>
      <c r="D442" s="218">
        <v>544</v>
      </c>
      <c r="E442" s="218">
        <v>1070.6976999999999</v>
      </c>
      <c r="F442" s="220">
        <v>86</v>
      </c>
      <c r="G442" s="221">
        <v>92080</v>
      </c>
      <c r="H442" s="221">
        <v>46784</v>
      </c>
      <c r="I442" s="221">
        <v>45296</v>
      </c>
      <c r="J442" s="218">
        <v>10</v>
      </c>
      <c r="K442" s="218" t="s">
        <v>1358</v>
      </c>
      <c r="L442" s="218">
        <v>86</v>
      </c>
    </row>
    <row r="443" spans="1:12">
      <c r="A443" s="218">
        <v>442</v>
      </c>
      <c r="B443" s="219" t="s">
        <v>413</v>
      </c>
      <c r="C443" s="218" t="s">
        <v>3416</v>
      </c>
      <c r="D443" s="218">
        <v>169</v>
      </c>
      <c r="E443" s="218">
        <v>222.12799999999999</v>
      </c>
      <c r="F443" s="220">
        <v>414</v>
      </c>
      <c r="G443" s="221">
        <v>91961</v>
      </c>
      <c r="H443" s="221">
        <v>69966</v>
      </c>
      <c r="I443" s="221">
        <v>21995</v>
      </c>
      <c r="J443" s="218">
        <v>36</v>
      </c>
      <c r="K443" s="218" t="s">
        <v>1358</v>
      </c>
      <c r="L443" s="218">
        <v>414</v>
      </c>
    </row>
    <row r="444" spans="1:12">
      <c r="A444" s="218">
        <v>443</v>
      </c>
      <c r="B444" s="219" t="s">
        <v>850</v>
      </c>
      <c r="C444" s="218" t="s">
        <v>3417</v>
      </c>
      <c r="D444" s="218">
        <v>226</v>
      </c>
      <c r="E444" s="218">
        <v>270.09789999999998</v>
      </c>
      <c r="F444" s="220">
        <v>337</v>
      </c>
      <c r="G444" s="221">
        <v>91023</v>
      </c>
      <c r="H444" s="221">
        <v>76162</v>
      </c>
      <c r="I444" s="221">
        <v>14861</v>
      </c>
      <c r="J444" s="218">
        <v>48</v>
      </c>
      <c r="K444" s="218" t="s">
        <v>1358</v>
      </c>
      <c r="L444" s="218">
        <v>337</v>
      </c>
    </row>
    <row r="445" spans="1:12">
      <c r="A445" s="218">
        <v>444</v>
      </c>
      <c r="B445" s="219" t="s">
        <v>824</v>
      </c>
      <c r="C445" s="218" t="s">
        <v>3418</v>
      </c>
      <c r="D445" s="218">
        <v>167</v>
      </c>
      <c r="E445" s="218">
        <v>309.46260000000001</v>
      </c>
      <c r="F445" s="220">
        <v>294</v>
      </c>
      <c r="G445" s="221">
        <v>90982</v>
      </c>
      <c r="H445" s="221">
        <v>49098</v>
      </c>
      <c r="I445" s="221">
        <v>41884</v>
      </c>
      <c r="J445" s="218">
        <v>19</v>
      </c>
      <c r="K445" s="218" t="s">
        <v>1358</v>
      </c>
      <c r="L445" s="218">
        <v>294</v>
      </c>
    </row>
    <row r="446" spans="1:12">
      <c r="A446" s="218">
        <v>445</v>
      </c>
      <c r="B446" s="219" t="s">
        <v>988</v>
      </c>
      <c r="C446" s="218" t="s">
        <v>3030</v>
      </c>
      <c r="D446" s="218">
        <v>439</v>
      </c>
      <c r="E446" s="218">
        <v>770.83479999999997</v>
      </c>
      <c r="F446" s="220">
        <v>115</v>
      </c>
      <c r="G446" s="221">
        <v>88646</v>
      </c>
      <c r="H446" s="221">
        <v>50485</v>
      </c>
      <c r="I446" s="221">
        <v>38161</v>
      </c>
      <c r="J446" s="218">
        <v>33</v>
      </c>
      <c r="K446" s="218" t="s">
        <v>1358</v>
      </c>
      <c r="L446" s="218">
        <v>115</v>
      </c>
    </row>
    <row r="447" spans="1:12">
      <c r="A447" s="218">
        <v>446</v>
      </c>
      <c r="B447" s="219" t="s">
        <v>502</v>
      </c>
      <c r="C447" s="218" t="s">
        <v>3419</v>
      </c>
      <c r="D447" s="218">
        <v>105</v>
      </c>
      <c r="E447" s="218">
        <v>182.62110000000001</v>
      </c>
      <c r="F447" s="220">
        <v>483</v>
      </c>
      <c r="G447" s="221">
        <v>88206</v>
      </c>
      <c r="H447" s="221">
        <v>50715</v>
      </c>
      <c r="I447" s="221">
        <v>37491</v>
      </c>
      <c r="J447" s="218">
        <v>53</v>
      </c>
      <c r="K447" s="218" t="s">
        <v>1358</v>
      </c>
      <c r="L447" s="218">
        <v>483</v>
      </c>
    </row>
    <row r="448" spans="1:12">
      <c r="A448" s="218">
        <v>447</v>
      </c>
      <c r="B448" s="219" t="s">
        <v>3420</v>
      </c>
      <c r="C448" s="218" t="s">
        <v>3421</v>
      </c>
      <c r="D448" s="218">
        <v>238</v>
      </c>
      <c r="E448" s="218">
        <v>356</v>
      </c>
      <c r="F448" s="220">
        <v>246</v>
      </c>
      <c r="G448" s="221">
        <v>87576</v>
      </c>
      <c r="H448" s="221">
        <v>58548</v>
      </c>
      <c r="I448" s="221">
        <v>29028</v>
      </c>
      <c r="J448" s="218">
        <v>23</v>
      </c>
      <c r="K448" s="218" t="s">
        <v>1358</v>
      </c>
      <c r="L448" s="218">
        <v>246</v>
      </c>
    </row>
    <row r="449" spans="1:12">
      <c r="A449" s="218">
        <v>448</v>
      </c>
      <c r="B449" s="219" t="s">
        <v>393</v>
      </c>
      <c r="C449" s="218" t="s">
        <v>3422</v>
      </c>
      <c r="D449" s="218">
        <v>1516</v>
      </c>
      <c r="E449" s="218">
        <v>2937.9654999999998</v>
      </c>
      <c r="F449" s="220">
        <v>29</v>
      </c>
      <c r="G449" s="221">
        <v>85201</v>
      </c>
      <c r="H449" s="221">
        <v>43964</v>
      </c>
      <c r="I449" s="221">
        <v>41237</v>
      </c>
      <c r="J449" s="218">
        <v>15</v>
      </c>
      <c r="K449" s="218" t="s">
        <v>1358</v>
      </c>
      <c r="L449" s="218">
        <v>29</v>
      </c>
    </row>
    <row r="450" spans="1:12">
      <c r="A450" s="218">
        <v>449</v>
      </c>
      <c r="B450" s="219" t="s">
        <v>3423</v>
      </c>
      <c r="C450" s="218" t="s">
        <v>3424</v>
      </c>
      <c r="D450" s="218">
        <v>470</v>
      </c>
      <c r="E450" s="218">
        <v>940</v>
      </c>
      <c r="F450" s="220">
        <v>90</v>
      </c>
      <c r="G450" s="221">
        <v>84600</v>
      </c>
      <c r="H450" s="221">
        <v>42300</v>
      </c>
      <c r="I450" s="221">
        <v>42300</v>
      </c>
      <c r="J450" s="218">
        <v>1</v>
      </c>
      <c r="K450" s="218" t="s">
        <v>1358</v>
      </c>
      <c r="L450" s="218">
        <v>90</v>
      </c>
    </row>
    <row r="451" spans="1:12">
      <c r="A451" s="218">
        <v>450</v>
      </c>
      <c r="B451" s="219" t="s">
        <v>3425</v>
      </c>
      <c r="C451" s="218" t="s">
        <v>3426</v>
      </c>
      <c r="D451" s="218">
        <v>552</v>
      </c>
      <c r="E451" s="218">
        <v>825</v>
      </c>
      <c r="F451" s="220">
        <v>100</v>
      </c>
      <c r="G451" s="221">
        <v>82500</v>
      </c>
      <c r="H451" s="221">
        <v>55200</v>
      </c>
      <c r="I451" s="221">
        <v>27300</v>
      </c>
      <c r="J451" s="218">
        <v>1</v>
      </c>
      <c r="K451" s="218" t="s">
        <v>1358</v>
      </c>
      <c r="L451" s="218">
        <v>100</v>
      </c>
    </row>
    <row r="452" spans="1:12">
      <c r="A452" s="218">
        <v>451</v>
      </c>
      <c r="B452" s="219" t="s">
        <v>958</v>
      </c>
      <c r="C452" s="218" t="s">
        <v>3348</v>
      </c>
      <c r="D452" s="218">
        <v>579</v>
      </c>
      <c r="E452" s="218">
        <v>1062.2597000000001</v>
      </c>
      <c r="F452" s="220">
        <v>77</v>
      </c>
      <c r="G452" s="221">
        <v>81794</v>
      </c>
      <c r="H452" s="221">
        <v>44583</v>
      </c>
      <c r="I452" s="221">
        <v>37211</v>
      </c>
      <c r="J452" s="218">
        <v>30</v>
      </c>
      <c r="K452" s="218" t="s">
        <v>1358</v>
      </c>
      <c r="L452" s="218">
        <v>77</v>
      </c>
    </row>
    <row r="453" spans="1:12">
      <c r="A453" s="218">
        <v>452</v>
      </c>
      <c r="B453" s="219" t="s">
        <v>3427</v>
      </c>
      <c r="C453" s="218" t="s">
        <v>3428</v>
      </c>
      <c r="D453" s="218">
        <v>645</v>
      </c>
      <c r="E453" s="218">
        <v>1345</v>
      </c>
      <c r="F453" s="220">
        <v>60</v>
      </c>
      <c r="G453" s="221">
        <v>80700</v>
      </c>
      <c r="H453" s="221">
        <v>38700</v>
      </c>
      <c r="I453" s="221">
        <v>42000</v>
      </c>
      <c r="J453" s="218">
        <v>1</v>
      </c>
      <c r="K453" s="218" t="s">
        <v>1358</v>
      </c>
      <c r="L453" s="218">
        <v>60</v>
      </c>
    </row>
    <row r="454" spans="1:12">
      <c r="A454" s="218">
        <v>453</v>
      </c>
      <c r="B454" s="219" t="s">
        <v>487</v>
      </c>
      <c r="C454" s="218" t="s">
        <v>3314</v>
      </c>
      <c r="D454" s="218">
        <v>89</v>
      </c>
      <c r="E454" s="218">
        <v>134.8818</v>
      </c>
      <c r="F454" s="220">
        <v>592</v>
      </c>
      <c r="G454" s="221">
        <v>79850</v>
      </c>
      <c r="H454" s="221">
        <v>52688</v>
      </c>
      <c r="I454" s="221">
        <v>27162</v>
      </c>
      <c r="J454" s="218">
        <v>28</v>
      </c>
      <c r="K454" s="218" t="s">
        <v>1358</v>
      </c>
      <c r="L454" s="218">
        <v>592</v>
      </c>
    </row>
    <row r="455" spans="1:12">
      <c r="A455" s="218">
        <v>454</v>
      </c>
      <c r="B455" s="219" t="s">
        <v>408</v>
      </c>
      <c r="C455" s="218" t="s">
        <v>3429</v>
      </c>
      <c r="D455" s="218">
        <v>230</v>
      </c>
      <c r="E455" s="218">
        <v>411.24349999999998</v>
      </c>
      <c r="F455" s="220">
        <v>193</v>
      </c>
      <c r="G455" s="221">
        <v>79370</v>
      </c>
      <c r="H455" s="221">
        <v>44390</v>
      </c>
      <c r="I455" s="221">
        <v>34980</v>
      </c>
      <c r="J455" s="218">
        <v>24</v>
      </c>
      <c r="K455" s="218" t="s">
        <v>1358</v>
      </c>
      <c r="L455" s="218">
        <v>193</v>
      </c>
    </row>
    <row r="456" spans="1:12">
      <c r="A456" s="218">
        <v>455</v>
      </c>
      <c r="B456" s="219" t="s">
        <v>623</v>
      </c>
      <c r="C456" s="218" t="s">
        <v>3340</v>
      </c>
      <c r="D456" s="218">
        <v>97</v>
      </c>
      <c r="E456" s="218">
        <v>256.79939999999999</v>
      </c>
      <c r="F456" s="220">
        <v>309</v>
      </c>
      <c r="G456" s="221">
        <v>79351</v>
      </c>
      <c r="H456" s="221">
        <v>29973</v>
      </c>
      <c r="I456" s="221">
        <v>49378</v>
      </c>
      <c r="J456" s="218">
        <v>28</v>
      </c>
      <c r="K456" s="218" t="s">
        <v>1358</v>
      </c>
      <c r="L456" s="218">
        <v>309</v>
      </c>
    </row>
    <row r="457" spans="1:12">
      <c r="A457" s="218">
        <v>456</v>
      </c>
      <c r="B457" s="219" t="s">
        <v>491</v>
      </c>
      <c r="C457" s="218" t="s">
        <v>3430</v>
      </c>
      <c r="D457" s="218">
        <v>137</v>
      </c>
      <c r="E457" s="218">
        <v>169.43469999999999</v>
      </c>
      <c r="F457" s="220">
        <v>467</v>
      </c>
      <c r="G457" s="221">
        <v>79126</v>
      </c>
      <c r="H457" s="221">
        <v>63979</v>
      </c>
      <c r="I457" s="221">
        <v>15147</v>
      </c>
      <c r="J457" s="218">
        <v>68</v>
      </c>
      <c r="K457" s="218" t="s">
        <v>1358</v>
      </c>
      <c r="L457" s="218">
        <v>467</v>
      </c>
    </row>
    <row r="458" spans="1:12">
      <c r="A458" s="218">
        <v>457</v>
      </c>
      <c r="B458" s="219" t="s">
        <v>665</v>
      </c>
      <c r="C458" s="218" t="s">
        <v>3431</v>
      </c>
      <c r="D458" s="218">
        <v>630</v>
      </c>
      <c r="E458" s="218">
        <v>1117.4286</v>
      </c>
      <c r="F458" s="220">
        <v>70</v>
      </c>
      <c r="G458" s="221">
        <v>78220</v>
      </c>
      <c r="H458" s="221">
        <v>44100</v>
      </c>
      <c r="I458" s="221">
        <v>34120</v>
      </c>
      <c r="J458" s="218">
        <v>13</v>
      </c>
      <c r="K458" s="218" t="s">
        <v>1358</v>
      </c>
      <c r="L458" s="218">
        <v>70</v>
      </c>
    </row>
    <row r="459" spans="1:12">
      <c r="A459" s="218">
        <v>458</v>
      </c>
      <c r="B459" s="219" t="s">
        <v>683</v>
      </c>
      <c r="C459" s="218" t="s">
        <v>3432</v>
      </c>
      <c r="D459" s="218">
        <v>268</v>
      </c>
      <c r="E459" s="218">
        <v>390</v>
      </c>
      <c r="F459" s="220">
        <v>200</v>
      </c>
      <c r="G459" s="221">
        <v>78000</v>
      </c>
      <c r="H459" s="221">
        <v>53600</v>
      </c>
      <c r="I459" s="221">
        <v>24400</v>
      </c>
      <c r="J459" s="218">
        <v>2</v>
      </c>
      <c r="K459" s="218" t="s">
        <v>1358</v>
      </c>
      <c r="L459" s="218">
        <v>200</v>
      </c>
    </row>
    <row r="460" spans="1:12">
      <c r="A460" s="218">
        <v>459</v>
      </c>
      <c r="B460" s="219" t="s">
        <v>419</v>
      </c>
      <c r="C460" s="218" t="s">
        <v>3433</v>
      </c>
      <c r="D460" s="218">
        <v>125</v>
      </c>
      <c r="E460" s="218">
        <v>218.4034</v>
      </c>
      <c r="F460" s="220">
        <v>357</v>
      </c>
      <c r="G460" s="221">
        <v>77970</v>
      </c>
      <c r="H460" s="221">
        <v>44625</v>
      </c>
      <c r="I460" s="221">
        <v>33345</v>
      </c>
      <c r="J460" s="218">
        <v>38</v>
      </c>
      <c r="K460" s="218" t="s">
        <v>1358</v>
      </c>
      <c r="L460" s="218">
        <v>357</v>
      </c>
    </row>
    <row r="461" spans="1:12">
      <c r="A461" s="218">
        <v>460</v>
      </c>
      <c r="B461" s="219" t="s">
        <v>1000</v>
      </c>
      <c r="C461" s="218" t="s">
        <v>3434</v>
      </c>
      <c r="D461" s="218">
        <v>484</v>
      </c>
      <c r="E461" s="218">
        <v>647.86320000000001</v>
      </c>
      <c r="F461" s="220">
        <v>117</v>
      </c>
      <c r="G461" s="221">
        <v>75800</v>
      </c>
      <c r="H461" s="221">
        <v>56628</v>
      </c>
      <c r="I461" s="221">
        <v>19172</v>
      </c>
      <c r="J461" s="218">
        <v>31</v>
      </c>
      <c r="K461" s="218" t="s">
        <v>1358</v>
      </c>
      <c r="L461" s="218">
        <v>117</v>
      </c>
    </row>
    <row r="462" spans="1:12">
      <c r="A462" s="218">
        <v>461</v>
      </c>
      <c r="B462" s="219" t="s">
        <v>3435</v>
      </c>
      <c r="C462" s="218" t="s">
        <v>3436</v>
      </c>
      <c r="D462" s="218">
        <v>54</v>
      </c>
      <c r="E462" s="218">
        <v>134.4385</v>
      </c>
      <c r="F462" s="220">
        <v>561</v>
      </c>
      <c r="G462" s="221">
        <v>75420</v>
      </c>
      <c r="H462" s="221">
        <v>30294</v>
      </c>
      <c r="I462" s="221">
        <v>45126</v>
      </c>
      <c r="J462" s="218">
        <v>8</v>
      </c>
      <c r="K462" s="218" t="s">
        <v>1358</v>
      </c>
      <c r="L462" s="218">
        <v>561</v>
      </c>
    </row>
    <row r="463" spans="1:12">
      <c r="A463" s="218">
        <v>462</v>
      </c>
      <c r="B463" s="219">
        <v>414210101</v>
      </c>
      <c r="C463" s="218" t="s">
        <v>3437</v>
      </c>
      <c r="D463" s="218">
        <v>808</v>
      </c>
      <c r="E463" s="218">
        <v>1788</v>
      </c>
      <c r="F463" s="220">
        <v>42</v>
      </c>
      <c r="G463" s="221">
        <v>75096</v>
      </c>
      <c r="H463" s="221">
        <v>33936</v>
      </c>
      <c r="I463" s="221">
        <v>41160</v>
      </c>
      <c r="J463" s="218">
        <v>3</v>
      </c>
      <c r="K463" s="218" t="s">
        <v>1358</v>
      </c>
      <c r="L463" s="218">
        <v>42</v>
      </c>
    </row>
    <row r="464" spans="1:12">
      <c r="A464" s="218">
        <v>463</v>
      </c>
      <c r="B464" s="219" t="s">
        <v>546</v>
      </c>
      <c r="C464" s="218" t="s">
        <v>3438</v>
      </c>
      <c r="D464" s="218">
        <v>242</v>
      </c>
      <c r="E464" s="218">
        <v>330.70350000000002</v>
      </c>
      <c r="F464" s="220">
        <v>226</v>
      </c>
      <c r="G464" s="221">
        <v>74739</v>
      </c>
      <c r="H464" s="221">
        <v>54692</v>
      </c>
      <c r="I464" s="221">
        <v>20047</v>
      </c>
      <c r="J464" s="218">
        <v>53</v>
      </c>
      <c r="K464" s="218" t="s">
        <v>1358</v>
      </c>
      <c r="L464" s="218">
        <v>226</v>
      </c>
    </row>
    <row r="465" spans="1:12">
      <c r="A465" s="218">
        <v>464</v>
      </c>
      <c r="B465" s="219" t="s">
        <v>889</v>
      </c>
      <c r="C465" s="218" t="s">
        <v>3374</v>
      </c>
      <c r="D465" s="218">
        <v>191</v>
      </c>
      <c r="E465" s="218">
        <v>315.77449999999999</v>
      </c>
      <c r="F465" s="220">
        <v>235</v>
      </c>
      <c r="G465" s="221">
        <v>74207</v>
      </c>
      <c r="H465" s="221">
        <v>44885</v>
      </c>
      <c r="I465" s="221">
        <v>29322</v>
      </c>
      <c r="J465" s="218">
        <v>17</v>
      </c>
      <c r="K465" s="218" t="s">
        <v>1358</v>
      </c>
      <c r="L465" s="218">
        <v>235</v>
      </c>
    </row>
    <row r="466" spans="1:12">
      <c r="A466" s="218">
        <v>465</v>
      </c>
      <c r="B466" s="219" t="s">
        <v>3439</v>
      </c>
      <c r="C466" s="218" t="s">
        <v>3440</v>
      </c>
      <c r="D466" s="218">
        <v>0</v>
      </c>
      <c r="E466" s="218">
        <v>422</v>
      </c>
      <c r="F466" s="220">
        <v>174</v>
      </c>
      <c r="G466" s="221">
        <v>73428</v>
      </c>
      <c r="H466" s="221">
        <v>0</v>
      </c>
      <c r="I466" s="221">
        <v>73428</v>
      </c>
      <c r="J466" s="218">
        <v>1</v>
      </c>
      <c r="K466" s="218" t="s">
        <v>1358</v>
      </c>
      <c r="L466" s="218">
        <v>174</v>
      </c>
    </row>
    <row r="467" spans="1:12">
      <c r="A467" s="218">
        <v>466</v>
      </c>
      <c r="B467" s="219" t="s">
        <v>488</v>
      </c>
      <c r="C467" s="218" t="s">
        <v>3314</v>
      </c>
      <c r="D467" s="218">
        <v>157</v>
      </c>
      <c r="E467" s="218">
        <v>309.54939999999999</v>
      </c>
      <c r="F467" s="220">
        <v>233</v>
      </c>
      <c r="G467" s="221">
        <v>72125</v>
      </c>
      <c r="H467" s="221">
        <v>36581</v>
      </c>
      <c r="I467" s="221">
        <v>35544</v>
      </c>
      <c r="J467" s="218">
        <v>42</v>
      </c>
      <c r="K467" s="218" t="s">
        <v>1358</v>
      </c>
      <c r="L467" s="218">
        <v>233</v>
      </c>
    </row>
    <row r="468" spans="1:12">
      <c r="A468" s="218">
        <v>467</v>
      </c>
      <c r="B468" s="219" t="s">
        <v>2984</v>
      </c>
      <c r="C468" s="218" t="s">
        <v>3441</v>
      </c>
      <c r="D468" s="218">
        <v>918</v>
      </c>
      <c r="E468" s="218">
        <v>880</v>
      </c>
      <c r="F468" s="220">
        <v>81</v>
      </c>
      <c r="G468" s="221">
        <v>71280</v>
      </c>
      <c r="H468" s="221">
        <v>74358</v>
      </c>
      <c r="I468" s="221">
        <v>-3078</v>
      </c>
      <c r="J468" s="218">
        <v>9</v>
      </c>
      <c r="K468" s="218" t="s">
        <v>1358</v>
      </c>
      <c r="L468" s="218">
        <v>81</v>
      </c>
    </row>
    <row r="469" spans="1:12">
      <c r="A469" s="218">
        <v>468</v>
      </c>
      <c r="B469" s="219" t="s">
        <v>608</v>
      </c>
      <c r="C469" s="218" t="s">
        <v>3442</v>
      </c>
      <c r="D469" s="218">
        <v>400</v>
      </c>
      <c r="E469" s="218">
        <v>590.47500000000002</v>
      </c>
      <c r="F469" s="220">
        <v>120</v>
      </c>
      <c r="G469" s="221">
        <v>70857</v>
      </c>
      <c r="H469" s="221">
        <v>48000</v>
      </c>
      <c r="I469" s="221">
        <v>22857</v>
      </c>
      <c r="J469" s="218">
        <v>14</v>
      </c>
      <c r="K469" s="218" t="s">
        <v>1358</v>
      </c>
      <c r="L469" s="218">
        <v>120</v>
      </c>
    </row>
    <row r="470" spans="1:12">
      <c r="A470" s="218">
        <v>469</v>
      </c>
      <c r="B470" s="219" t="s">
        <v>994</v>
      </c>
      <c r="C470" s="218" t="s">
        <v>3100</v>
      </c>
      <c r="D470" s="218">
        <v>383</v>
      </c>
      <c r="E470" s="218">
        <v>648.33029999999997</v>
      </c>
      <c r="F470" s="220">
        <v>109</v>
      </c>
      <c r="G470" s="221">
        <v>70668</v>
      </c>
      <c r="H470" s="221">
        <v>41747</v>
      </c>
      <c r="I470" s="221">
        <v>28921</v>
      </c>
      <c r="J470" s="218">
        <v>13</v>
      </c>
      <c r="K470" s="218" t="s">
        <v>1358</v>
      </c>
      <c r="L470" s="218">
        <v>109</v>
      </c>
    </row>
    <row r="471" spans="1:12">
      <c r="A471" s="218">
        <v>470</v>
      </c>
      <c r="B471" s="219" t="s">
        <v>656</v>
      </c>
      <c r="C471" s="218" t="s">
        <v>3062</v>
      </c>
      <c r="D471" s="218">
        <v>365</v>
      </c>
      <c r="E471" s="218">
        <v>1066.3333</v>
      </c>
      <c r="F471" s="220">
        <v>66</v>
      </c>
      <c r="G471" s="221">
        <v>70378</v>
      </c>
      <c r="H471" s="221">
        <v>24090</v>
      </c>
      <c r="I471" s="221">
        <v>46288</v>
      </c>
      <c r="J471" s="218">
        <v>20</v>
      </c>
      <c r="K471" s="218" t="s">
        <v>1358</v>
      </c>
      <c r="L471" s="218">
        <v>66</v>
      </c>
    </row>
    <row r="472" spans="1:12">
      <c r="A472" s="218">
        <v>471</v>
      </c>
      <c r="B472" s="219" t="s">
        <v>387</v>
      </c>
      <c r="C472" s="218" t="s">
        <v>3443</v>
      </c>
      <c r="D472" s="218">
        <v>1206</v>
      </c>
      <c r="E472" s="218">
        <v>2195.4839000000002</v>
      </c>
      <c r="F472" s="220">
        <v>31</v>
      </c>
      <c r="G472" s="221">
        <v>68060</v>
      </c>
      <c r="H472" s="221">
        <v>37386</v>
      </c>
      <c r="I472" s="221">
        <v>30674</v>
      </c>
      <c r="J472" s="218">
        <v>12</v>
      </c>
      <c r="K472" s="218" t="s">
        <v>1358</v>
      </c>
      <c r="L472" s="218">
        <v>31</v>
      </c>
    </row>
    <row r="473" spans="1:12">
      <c r="A473" s="218">
        <v>472</v>
      </c>
      <c r="B473" s="219" t="s">
        <v>573</v>
      </c>
      <c r="C473" s="218" t="s">
        <v>3444</v>
      </c>
      <c r="D473" s="218">
        <v>119</v>
      </c>
      <c r="E473" s="218">
        <v>58.223799999999997</v>
      </c>
      <c r="F473" s="220">
        <v>1162</v>
      </c>
      <c r="G473" s="221">
        <v>67656</v>
      </c>
      <c r="H473" s="221">
        <v>138278</v>
      </c>
      <c r="I473" s="221">
        <v>-70622</v>
      </c>
      <c r="J473" s="218">
        <v>33</v>
      </c>
      <c r="K473" s="218" t="s">
        <v>1358</v>
      </c>
      <c r="L473" s="218">
        <v>1162</v>
      </c>
    </row>
    <row r="474" spans="1:12">
      <c r="A474" s="218">
        <v>473</v>
      </c>
      <c r="B474" s="219" t="s">
        <v>584</v>
      </c>
      <c r="C474" s="218" t="s">
        <v>3307</v>
      </c>
      <c r="D474" s="218">
        <v>118</v>
      </c>
      <c r="E474" s="218">
        <v>185.78569999999999</v>
      </c>
      <c r="F474" s="220">
        <v>364</v>
      </c>
      <c r="G474" s="221">
        <v>67626</v>
      </c>
      <c r="H474" s="221">
        <v>42952</v>
      </c>
      <c r="I474" s="221">
        <v>24674</v>
      </c>
      <c r="J474" s="218">
        <v>60</v>
      </c>
      <c r="K474" s="218" t="s">
        <v>1358</v>
      </c>
      <c r="L474" s="218">
        <v>364</v>
      </c>
    </row>
    <row r="475" spans="1:12">
      <c r="A475" s="218">
        <v>474</v>
      </c>
      <c r="B475" s="219" t="s">
        <v>2825</v>
      </c>
      <c r="C475" s="218" t="s">
        <v>3445</v>
      </c>
      <c r="D475" s="218">
        <v>184</v>
      </c>
      <c r="E475" s="218">
        <v>383.90800000000002</v>
      </c>
      <c r="F475" s="220">
        <v>174</v>
      </c>
      <c r="G475" s="221">
        <v>66800</v>
      </c>
      <c r="H475" s="221">
        <v>32016</v>
      </c>
      <c r="I475" s="221">
        <v>34784</v>
      </c>
      <c r="J475" s="218">
        <v>33</v>
      </c>
      <c r="K475" s="218" t="s">
        <v>1358</v>
      </c>
      <c r="L475" s="218">
        <v>174</v>
      </c>
    </row>
    <row r="476" spans="1:12">
      <c r="A476" s="218">
        <v>475</v>
      </c>
      <c r="B476" s="219" t="s">
        <v>3446</v>
      </c>
      <c r="C476" s="218" t="s">
        <v>3447</v>
      </c>
      <c r="D476" s="218">
        <v>1237</v>
      </c>
      <c r="E476" s="218">
        <v>2200</v>
      </c>
      <c r="F476" s="220">
        <v>30</v>
      </c>
      <c r="G476" s="221">
        <v>66000</v>
      </c>
      <c r="H476" s="221">
        <v>37110</v>
      </c>
      <c r="I476" s="221">
        <v>28890</v>
      </c>
      <c r="J476" s="218">
        <v>1</v>
      </c>
      <c r="K476" s="218" t="s">
        <v>1358</v>
      </c>
      <c r="L476" s="218">
        <v>30</v>
      </c>
    </row>
    <row r="477" spans="1:12">
      <c r="A477" s="218">
        <v>476</v>
      </c>
      <c r="B477" s="219" t="s">
        <v>378</v>
      </c>
      <c r="C477" s="218" t="s">
        <v>3448</v>
      </c>
      <c r="D477" s="218">
        <v>859</v>
      </c>
      <c r="E477" s="218">
        <v>1647</v>
      </c>
      <c r="F477" s="220">
        <v>40</v>
      </c>
      <c r="G477" s="221">
        <v>65880</v>
      </c>
      <c r="H477" s="221">
        <v>34360</v>
      </c>
      <c r="I477" s="221">
        <v>31520</v>
      </c>
      <c r="J477" s="218">
        <v>6</v>
      </c>
      <c r="K477" s="218" t="s">
        <v>1358</v>
      </c>
      <c r="L477" s="218">
        <v>40</v>
      </c>
    </row>
    <row r="478" spans="1:12">
      <c r="A478" s="218">
        <v>477</v>
      </c>
      <c r="B478" s="219" t="s">
        <v>538</v>
      </c>
      <c r="C478" s="218" t="s">
        <v>3048</v>
      </c>
      <c r="D478" s="218">
        <v>588</v>
      </c>
      <c r="E478" s="218">
        <v>1150.7193</v>
      </c>
      <c r="F478" s="220">
        <v>57</v>
      </c>
      <c r="G478" s="221">
        <v>65591</v>
      </c>
      <c r="H478" s="221">
        <v>33516</v>
      </c>
      <c r="I478" s="221">
        <v>32075</v>
      </c>
      <c r="J478" s="218">
        <v>16</v>
      </c>
      <c r="K478" s="218" t="s">
        <v>1358</v>
      </c>
      <c r="L478" s="218">
        <v>57</v>
      </c>
    </row>
    <row r="479" spans="1:12">
      <c r="A479" s="218">
        <v>478</v>
      </c>
      <c r="B479" s="219" t="s">
        <v>752</v>
      </c>
      <c r="C479" s="218" t="s">
        <v>3449</v>
      </c>
      <c r="D479" s="218">
        <v>350</v>
      </c>
      <c r="E479" s="218">
        <v>108</v>
      </c>
      <c r="F479" s="220">
        <v>606</v>
      </c>
      <c r="G479" s="221">
        <v>65448</v>
      </c>
      <c r="H479" s="221">
        <v>212100</v>
      </c>
      <c r="I479" s="221">
        <v>-146652</v>
      </c>
      <c r="J479" s="218">
        <v>1</v>
      </c>
      <c r="K479" s="218" t="s">
        <v>1358</v>
      </c>
      <c r="L479" s="218">
        <v>606</v>
      </c>
    </row>
    <row r="480" spans="1:12">
      <c r="A480" s="218">
        <v>479</v>
      </c>
      <c r="B480" s="219" t="s">
        <v>921</v>
      </c>
      <c r="C480" s="218" t="s">
        <v>3450</v>
      </c>
      <c r="D480" s="218">
        <v>74</v>
      </c>
      <c r="E480" s="218">
        <v>109.9713</v>
      </c>
      <c r="F480" s="220">
        <v>592</v>
      </c>
      <c r="G480" s="221">
        <v>65103</v>
      </c>
      <c r="H480" s="221">
        <v>43808</v>
      </c>
      <c r="I480" s="221">
        <v>21295</v>
      </c>
      <c r="J480" s="218">
        <v>67</v>
      </c>
      <c r="K480" s="218" t="s">
        <v>1358</v>
      </c>
      <c r="L480" s="218">
        <v>592</v>
      </c>
    </row>
    <row r="481" spans="1:12">
      <c r="A481" s="218">
        <v>480</v>
      </c>
      <c r="B481" s="219" t="s">
        <v>3451</v>
      </c>
      <c r="C481" s="218" t="s">
        <v>3452</v>
      </c>
      <c r="D481" s="218">
        <v>652</v>
      </c>
      <c r="E481" s="218">
        <v>1440</v>
      </c>
      <c r="F481" s="220">
        <v>45</v>
      </c>
      <c r="G481" s="221">
        <v>64800</v>
      </c>
      <c r="H481" s="221">
        <v>29340</v>
      </c>
      <c r="I481" s="221">
        <v>35460</v>
      </c>
      <c r="J481" s="218">
        <v>1</v>
      </c>
      <c r="K481" s="218" t="s">
        <v>1358</v>
      </c>
      <c r="L481" s="218">
        <v>45</v>
      </c>
    </row>
    <row r="482" spans="1:12">
      <c r="A482" s="218">
        <v>481</v>
      </c>
      <c r="B482" s="219" t="s">
        <v>854</v>
      </c>
      <c r="C482" s="218" t="s">
        <v>3453</v>
      </c>
      <c r="D482" s="218">
        <v>351</v>
      </c>
      <c r="E482" s="218">
        <v>597.24069999999995</v>
      </c>
      <c r="F482" s="220">
        <v>108</v>
      </c>
      <c r="G482" s="221">
        <v>64502</v>
      </c>
      <c r="H482" s="221">
        <v>37908</v>
      </c>
      <c r="I482" s="221">
        <v>26594</v>
      </c>
      <c r="J482" s="218">
        <v>20</v>
      </c>
      <c r="K482" s="218" t="s">
        <v>1358</v>
      </c>
      <c r="L482" s="218">
        <v>108</v>
      </c>
    </row>
    <row r="483" spans="1:12">
      <c r="A483" s="218">
        <v>482</v>
      </c>
      <c r="B483" s="219" t="s">
        <v>620</v>
      </c>
      <c r="C483" s="218" t="s">
        <v>3236</v>
      </c>
      <c r="D483" s="218">
        <v>530</v>
      </c>
      <c r="E483" s="218">
        <v>732.21590000000003</v>
      </c>
      <c r="F483" s="220">
        <v>88</v>
      </c>
      <c r="G483" s="221">
        <v>64435</v>
      </c>
      <c r="H483" s="221">
        <v>46640</v>
      </c>
      <c r="I483" s="221">
        <v>17795</v>
      </c>
      <c r="J483" s="218">
        <v>33</v>
      </c>
      <c r="K483" s="218" t="s">
        <v>1358</v>
      </c>
      <c r="L483" s="218">
        <v>88</v>
      </c>
    </row>
    <row r="484" spans="1:12">
      <c r="A484" s="218">
        <v>483</v>
      </c>
      <c r="B484" s="219" t="s">
        <v>2949</v>
      </c>
      <c r="C484" s="218" t="s">
        <v>3454</v>
      </c>
      <c r="D484" s="218">
        <v>65</v>
      </c>
      <c r="E484" s="218">
        <v>81.989800000000002</v>
      </c>
      <c r="F484" s="220">
        <v>784</v>
      </c>
      <c r="G484" s="221">
        <v>64280</v>
      </c>
      <c r="H484" s="221">
        <v>50960</v>
      </c>
      <c r="I484" s="221">
        <v>13320</v>
      </c>
      <c r="J484" s="218">
        <v>6</v>
      </c>
      <c r="K484" s="218" t="s">
        <v>1358</v>
      </c>
      <c r="L484" s="218">
        <v>784</v>
      </c>
    </row>
    <row r="485" spans="1:12">
      <c r="A485" s="218">
        <v>484</v>
      </c>
      <c r="B485" s="219" t="s">
        <v>421</v>
      </c>
      <c r="C485" s="218" t="s">
        <v>3455</v>
      </c>
      <c r="D485" s="218">
        <v>142</v>
      </c>
      <c r="E485" s="218">
        <v>201.48259999999999</v>
      </c>
      <c r="F485" s="220">
        <v>317</v>
      </c>
      <c r="G485" s="221">
        <v>63870</v>
      </c>
      <c r="H485" s="221">
        <v>45014</v>
      </c>
      <c r="I485" s="221">
        <v>18856</v>
      </c>
      <c r="J485" s="218">
        <v>41</v>
      </c>
      <c r="K485" s="218" t="s">
        <v>1358</v>
      </c>
      <c r="L485" s="218">
        <v>317</v>
      </c>
    </row>
    <row r="486" spans="1:12">
      <c r="A486" s="218">
        <v>485</v>
      </c>
      <c r="B486" s="219" t="s">
        <v>547</v>
      </c>
      <c r="C486" s="218" t="s">
        <v>3438</v>
      </c>
      <c r="D486" s="218">
        <v>242</v>
      </c>
      <c r="E486" s="218">
        <v>331.5625</v>
      </c>
      <c r="F486" s="220">
        <v>192</v>
      </c>
      <c r="G486" s="221">
        <v>63660</v>
      </c>
      <c r="H486" s="221">
        <v>46464</v>
      </c>
      <c r="I486" s="221">
        <v>17196</v>
      </c>
      <c r="J486" s="218">
        <v>35</v>
      </c>
      <c r="K486" s="218" t="s">
        <v>1358</v>
      </c>
      <c r="L486" s="218">
        <v>192</v>
      </c>
    </row>
    <row r="487" spans="1:12">
      <c r="A487" s="218">
        <v>486</v>
      </c>
      <c r="B487" s="219" t="s">
        <v>976</v>
      </c>
      <c r="C487" s="218" t="s">
        <v>3222</v>
      </c>
      <c r="D487" s="218">
        <v>442</v>
      </c>
      <c r="E487" s="218">
        <v>614.46079999999995</v>
      </c>
      <c r="F487" s="220">
        <v>102</v>
      </c>
      <c r="G487" s="221">
        <v>62675</v>
      </c>
      <c r="H487" s="221">
        <v>45084</v>
      </c>
      <c r="I487" s="221">
        <v>17591</v>
      </c>
      <c r="J487" s="218">
        <v>26</v>
      </c>
      <c r="K487" s="218" t="s">
        <v>1358</v>
      </c>
      <c r="L487" s="218">
        <v>102</v>
      </c>
    </row>
    <row r="488" spans="1:12">
      <c r="A488" s="218">
        <v>487</v>
      </c>
      <c r="B488" s="219">
        <v>414210131</v>
      </c>
      <c r="C488" s="218" t="s">
        <v>3456</v>
      </c>
      <c r="D488" s="218">
        <v>429</v>
      </c>
      <c r="E488" s="218">
        <v>1169</v>
      </c>
      <c r="F488" s="220">
        <v>53</v>
      </c>
      <c r="G488" s="221">
        <v>61957</v>
      </c>
      <c r="H488" s="221">
        <v>22737</v>
      </c>
      <c r="I488" s="221">
        <v>39220</v>
      </c>
      <c r="J488" s="218">
        <v>5</v>
      </c>
      <c r="K488" s="218" t="s">
        <v>1358</v>
      </c>
      <c r="L488" s="218">
        <v>53</v>
      </c>
    </row>
    <row r="489" spans="1:12">
      <c r="A489" s="218">
        <v>488</v>
      </c>
      <c r="B489" s="219" t="s">
        <v>947</v>
      </c>
      <c r="C489" s="218" t="s">
        <v>3438</v>
      </c>
      <c r="D489" s="218">
        <v>242</v>
      </c>
      <c r="E489" s="218">
        <v>330.81180000000001</v>
      </c>
      <c r="F489" s="220">
        <v>186</v>
      </c>
      <c r="G489" s="221">
        <v>61531</v>
      </c>
      <c r="H489" s="221">
        <v>45012</v>
      </c>
      <c r="I489" s="221">
        <v>16519</v>
      </c>
      <c r="J489" s="218">
        <v>50</v>
      </c>
      <c r="K489" s="218" t="s">
        <v>1358</v>
      </c>
      <c r="L489" s="218">
        <v>186</v>
      </c>
    </row>
    <row r="490" spans="1:12">
      <c r="A490" s="218">
        <v>489</v>
      </c>
      <c r="B490" s="219" t="s">
        <v>1032</v>
      </c>
      <c r="C490" s="218" t="s">
        <v>3457</v>
      </c>
      <c r="D490" s="218">
        <v>165</v>
      </c>
      <c r="E490" s="218">
        <v>305.83330000000001</v>
      </c>
      <c r="F490" s="220">
        <v>198</v>
      </c>
      <c r="G490" s="221">
        <v>60555</v>
      </c>
      <c r="H490" s="221">
        <v>32670</v>
      </c>
      <c r="I490" s="221">
        <v>27885</v>
      </c>
      <c r="J490" s="218">
        <v>7</v>
      </c>
      <c r="K490" s="218" t="s">
        <v>1358</v>
      </c>
      <c r="L490" s="218">
        <v>198</v>
      </c>
    </row>
    <row r="491" spans="1:12">
      <c r="A491" s="218">
        <v>490</v>
      </c>
      <c r="B491" s="219" t="s">
        <v>641</v>
      </c>
      <c r="C491" s="218" t="s">
        <v>3277</v>
      </c>
      <c r="D491" s="218">
        <v>243</v>
      </c>
      <c r="E491" s="218">
        <v>489.80169999999998</v>
      </c>
      <c r="F491" s="220">
        <v>121</v>
      </c>
      <c r="G491" s="221">
        <v>59266</v>
      </c>
      <c r="H491" s="221">
        <v>29403</v>
      </c>
      <c r="I491" s="221">
        <v>29863</v>
      </c>
      <c r="J491" s="218">
        <v>13</v>
      </c>
      <c r="K491" s="218" t="s">
        <v>1358</v>
      </c>
      <c r="L491" s="218">
        <v>121</v>
      </c>
    </row>
    <row r="492" spans="1:12">
      <c r="A492" s="218">
        <v>491</v>
      </c>
      <c r="B492" s="219" t="s">
        <v>891</v>
      </c>
      <c r="C492" s="218" t="s">
        <v>3458</v>
      </c>
      <c r="D492" s="218">
        <v>238</v>
      </c>
      <c r="E492" s="218">
        <v>417.08449999999999</v>
      </c>
      <c r="F492" s="220">
        <v>142</v>
      </c>
      <c r="G492" s="221">
        <v>59226</v>
      </c>
      <c r="H492" s="221">
        <v>33796</v>
      </c>
      <c r="I492" s="221">
        <v>25430</v>
      </c>
      <c r="J492" s="218">
        <v>22</v>
      </c>
      <c r="K492" s="218" t="s">
        <v>1358</v>
      </c>
      <c r="L492" s="218">
        <v>142</v>
      </c>
    </row>
    <row r="493" spans="1:12">
      <c r="A493" s="218">
        <v>492</v>
      </c>
      <c r="B493" s="219" t="s">
        <v>485</v>
      </c>
      <c r="C493" s="218" t="s">
        <v>3459</v>
      </c>
      <c r="D493" s="218">
        <v>165</v>
      </c>
      <c r="E493" s="218">
        <v>367.13130000000001</v>
      </c>
      <c r="F493" s="220">
        <v>160</v>
      </c>
      <c r="G493" s="221">
        <v>58741</v>
      </c>
      <c r="H493" s="221">
        <v>26400</v>
      </c>
      <c r="I493" s="221">
        <v>32341</v>
      </c>
      <c r="J493" s="218">
        <v>22</v>
      </c>
      <c r="K493" s="218" t="s">
        <v>1358</v>
      </c>
      <c r="L493" s="218">
        <v>160</v>
      </c>
    </row>
    <row r="494" spans="1:12">
      <c r="A494" s="218">
        <v>493</v>
      </c>
      <c r="B494" s="219" t="s">
        <v>602</v>
      </c>
      <c r="C494" s="218" t="s">
        <v>3460</v>
      </c>
      <c r="D494" s="218">
        <v>395</v>
      </c>
      <c r="E494" s="218">
        <v>289.60399999999998</v>
      </c>
      <c r="F494" s="220">
        <v>202</v>
      </c>
      <c r="G494" s="221">
        <v>58500</v>
      </c>
      <c r="H494" s="221">
        <v>79790</v>
      </c>
      <c r="I494" s="221">
        <v>-21290</v>
      </c>
      <c r="J494" s="218">
        <v>3</v>
      </c>
      <c r="K494" s="218" t="s">
        <v>1358</v>
      </c>
      <c r="L494" s="218">
        <v>202</v>
      </c>
    </row>
    <row r="495" spans="1:12">
      <c r="A495" s="218">
        <v>494</v>
      </c>
      <c r="B495" s="219" t="s">
        <v>936</v>
      </c>
      <c r="C495" s="218" t="s">
        <v>3203</v>
      </c>
      <c r="D495" s="218">
        <v>443</v>
      </c>
      <c r="E495" s="218">
        <v>1141.1765</v>
      </c>
      <c r="F495" s="220">
        <v>51</v>
      </c>
      <c r="G495" s="221">
        <v>58200</v>
      </c>
      <c r="H495" s="221">
        <v>22593</v>
      </c>
      <c r="I495" s="221">
        <v>35607</v>
      </c>
      <c r="J495" s="218">
        <v>7</v>
      </c>
      <c r="K495" s="218" t="s">
        <v>1358</v>
      </c>
      <c r="L495" s="218">
        <v>51</v>
      </c>
    </row>
    <row r="496" spans="1:12">
      <c r="A496" s="218">
        <v>495</v>
      </c>
      <c r="B496" s="219" t="s">
        <v>3461</v>
      </c>
      <c r="C496" s="218" t="s">
        <v>3462</v>
      </c>
      <c r="D496" s="218">
        <v>356</v>
      </c>
      <c r="E496" s="218">
        <v>575</v>
      </c>
      <c r="F496" s="220">
        <v>100</v>
      </c>
      <c r="G496" s="221">
        <v>57500</v>
      </c>
      <c r="H496" s="221">
        <v>35600</v>
      </c>
      <c r="I496" s="221">
        <v>21900</v>
      </c>
      <c r="J496" s="218">
        <v>2</v>
      </c>
      <c r="K496" s="218" t="s">
        <v>1358</v>
      </c>
      <c r="L496" s="218">
        <v>100</v>
      </c>
    </row>
    <row r="497" spans="1:12">
      <c r="A497" s="218">
        <v>496</v>
      </c>
      <c r="B497" s="219" t="s">
        <v>982</v>
      </c>
      <c r="C497" s="218" t="s">
        <v>3282</v>
      </c>
      <c r="D497" s="218">
        <v>403</v>
      </c>
      <c r="E497" s="218">
        <v>630.75279999999998</v>
      </c>
      <c r="F497" s="220">
        <v>89</v>
      </c>
      <c r="G497" s="221">
        <v>56137</v>
      </c>
      <c r="H497" s="221">
        <v>35867</v>
      </c>
      <c r="I497" s="221">
        <v>20270</v>
      </c>
      <c r="J497" s="218">
        <v>39</v>
      </c>
      <c r="K497" s="218" t="s">
        <v>1358</v>
      </c>
      <c r="L497" s="218">
        <v>89</v>
      </c>
    </row>
    <row r="498" spans="1:12">
      <c r="A498" s="218">
        <v>497</v>
      </c>
      <c r="B498" s="219" t="s">
        <v>857</v>
      </c>
      <c r="C498" s="218" t="s">
        <v>3463</v>
      </c>
      <c r="D498" s="218">
        <v>528</v>
      </c>
      <c r="E498" s="218">
        <v>115.5868</v>
      </c>
      <c r="F498" s="220">
        <v>484</v>
      </c>
      <c r="G498" s="221">
        <v>55944</v>
      </c>
      <c r="H498" s="221">
        <v>255552</v>
      </c>
      <c r="I498" s="221">
        <v>-199608</v>
      </c>
      <c r="J498" s="218">
        <v>14</v>
      </c>
      <c r="K498" s="218" t="s">
        <v>1358</v>
      </c>
      <c r="L498" s="218">
        <v>484</v>
      </c>
    </row>
    <row r="499" spans="1:12">
      <c r="A499" s="218">
        <v>498</v>
      </c>
      <c r="B499" s="219" t="s">
        <v>572</v>
      </c>
      <c r="C499" s="218" t="s">
        <v>3444</v>
      </c>
      <c r="D499" s="218">
        <v>123</v>
      </c>
      <c r="E499" s="218">
        <v>324.15120000000002</v>
      </c>
      <c r="F499" s="220">
        <v>172</v>
      </c>
      <c r="G499" s="221">
        <v>55754</v>
      </c>
      <c r="H499" s="221">
        <v>21156</v>
      </c>
      <c r="I499" s="221">
        <v>34598</v>
      </c>
      <c r="J499" s="218">
        <v>45</v>
      </c>
      <c r="K499" s="218" t="s">
        <v>1358</v>
      </c>
      <c r="L499" s="218">
        <v>172</v>
      </c>
    </row>
    <row r="500" spans="1:12">
      <c r="A500" s="218">
        <v>499</v>
      </c>
      <c r="B500" s="219" t="s">
        <v>619</v>
      </c>
      <c r="C500" s="218" t="s">
        <v>3236</v>
      </c>
      <c r="D500" s="218">
        <v>530</v>
      </c>
      <c r="E500" s="218">
        <v>702.65819999999997</v>
      </c>
      <c r="F500" s="220">
        <v>79</v>
      </c>
      <c r="G500" s="221">
        <v>55510</v>
      </c>
      <c r="H500" s="221">
        <v>41870</v>
      </c>
      <c r="I500" s="221">
        <v>13640</v>
      </c>
      <c r="J500" s="218">
        <v>21</v>
      </c>
      <c r="K500" s="218" t="s">
        <v>1358</v>
      </c>
      <c r="L500" s="218">
        <v>79</v>
      </c>
    </row>
    <row r="501" spans="1:12">
      <c r="A501" s="218">
        <v>500</v>
      </c>
      <c r="B501" s="219" t="s">
        <v>3464</v>
      </c>
      <c r="C501" s="218" t="s">
        <v>3465</v>
      </c>
      <c r="D501" s="218">
        <v>612</v>
      </c>
      <c r="E501" s="218">
        <v>1233.3333</v>
      </c>
      <c r="F501" s="220">
        <v>45</v>
      </c>
      <c r="G501" s="221">
        <v>55500</v>
      </c>
      <c r="H501" s="221">
        <v>27540</v>
      </c>
      <c r="I501" s="221">
        <v>27960</v>
      </c>
      <c r="J501" s="218">
        <v>3</v>
      </c>
      <c r="K501" s="218" t="s">
        <v>1358</v>
      </c>
      <c r="L501" s="218">
        <v>45</v>
      </c>
    </row>
    <row r="502" spans="1:12">
      <c r="A502" s="218">
        <v>501</v>
      </c>
      <c r="B502" s="219" t="s">
        <v>746</v>
      </c>
      <c r="C502" s="218" t="s">
        <v>3466</v>
      </c>
      <c r="D502" s="218">
        <v>296</v>
      </c>
      <c r="E502" s="218">
        <v>867.14059999999995</v>
      </c>
      <c r="F502" s="220">
        <v>64</v>
      </c>
      <c r="G502" s="221">
        <v>55497</v>
      </c>
      <c r="H502" s="221">
        <v>18944</v>
      </c>
      <c r="I502" s="221">
        <v>36553</v>
      </c>
      <c r="J502" s="218">
        <v>7</v>
      </c>
      <c r="K502" s="218" t="s">
        <v>1358</v>
      </c>
      <c r="L502" s="218">
        <v>64</v>
      </c>
    </row>
    <row r="503" spans="1:12">
      <c r="A503" s="218">
        <v>502</v>
      </c>
      <c r="B503" s="219" t="s">
        <v>382</v>
      </c>
      <c r="C503" s="218" t="s">
        <v>3467</v>
      </c>
      <c r="D503" s="218">
        <v>811</v>
      </c>
      <c r="E503" s="218">
        <v>1973.2143000000001</v>
      </c>
      <c r="F503" s="220">
        <v>28</v>
      </c>
      <c r="G503" s="221">
        <v>55250</v>
      </c>
      <c r="H503" s="221">
        <v>22708</v>
      </c>
      <c r="I503" s="221">
        <v>32542</v>
      </c>
      <c r="J503" s="218">
        <v>4</v>
      </c>
      <c r="K503" s="218" t="s">
        <v>1358</v>
      </c>
      <c r="L503" s="218">
        <v>28</v>
      </c>
    </row>
    <row r="504" spans="1:12">
      <c r="A504" s="218">
        <v>503</v>
      </c>
      <c r="B504" s="219" t="s">
        <v>1019</v>
      </c>
      <c r="C504" s="218" t="s">
        <v>3468</v>
      </c>
      <c r="D504" s="218">
        <v>272</v>
      </c>
      <c r="E504" s="218">
        <v>312.11360000000002</v>
      </c>
      <c r="F504" s="220">
        <v>176</v>
      </c>
      <c r="G504" s="221">
        <v>54932</v>
      </c>
      <c r="H504" s="221">
        <v>47872</v>
      </c>
      <c r="I504" s="221">
        <v>7060</v>
      </c>
      <c r="J504" s="218">
        <v>35</v>
      </c>
      <c r="K504" s="218" t="s">
        <v>1358</v>
      </c>
      <c r="L504" s="218">
        <v>176</v>
      </c>
    </row>
    <row r="505" spans="1:12">
      <c r="A505" s="218">
        <v>504</v>
      </c>
      <c r="B505" s="219" t="s">
        <v>554</v>
      </c>
      <c r="C505" s="218" t="s">
        <v>3469</v>
      </c>
      <c r="D505" s="218">
        <v>762</v>
      </c>
      <c r="E505" s="218">
        <v>1481.6757</v>
      </c>
      <c r="F505" s="220">
        <v>37</v>
      </c>
      <c r="G505" s="221">
        <v>54822</v>
      </c>
      <c r="H505" s="221">
        <v>28194</v>
      </c>
      <c r="I505" s="221">
        <v>26628</v>
      </c>
      <c r="J505" s="218">
        <v>12</v>
      </c>
      <c r="K505" s="218" t="s">
        <v>1358</v>
      </c>
      <c r="L505" s="218">
        <v>37</v>
      </c>
    </row>
    <row r="506" spans="1:12">
      <c r="A506" s="218">
        <v>505</v>
      </c>
      <c r="B506" s="219" t="s">
        <v>524</v>
      </c>
      <c r="C506" s="218" t="s">
        <v>3470</v>
      </c>
      <c r="D506" s="218">
        <v>364</v>
      </c>
      <c r="E506" s="218">
        <v>1329.2683</v>
      </c>
      <c r="F506" s="220">
        <v>41</v>
      </c>
      <c r="G506" s="221">
        <v>54500</v>
      </c>
      <c r="H506" s="221">
        <v>14924</v>
      </c>
      <c r="I506" s="221">
        <v>39576</v>
      </c>
      <c r="J506" s="218">
        <v>17</v>
      </c>
      <c r="K506" s="218" t="s">
        <v>1358</v>
      </c>
      <c r="L506" s="218">
        <v>41</v>
      </c>
    </row>
    <row r="507" spans="1:12">
      <c r="A507" s="218">
        <v>506</v>
      </c>
      <c r="B507" s="219" t="s">
        <v>3471</v>
      </c>
      <c r="C507" s="218" t="s">
        <v>3472</v>
      </c>
      <c r="D507" s="218">
        <v>128</v>
      </c>
      <c r="E507" s="218">
        <v>253</v>
      </c>
      <c r="F507" s="220">
        <v>215</v>
      </c>
      <c r="G507" s="221">
        <v>54395</v>
      </c>
      <c r="H507" s="221">
        <v>27520</v>
      </c>
      <c r="I507" s="221">
        <v>26875</v>
      </c>
      <c r="J507" s="218">
        <v>25</v>
      </c>
      <c r="K507" s="218" t="s">
        <v>1358</v>
      </c>
      <c r="L507" s="218">
        <v>215</v>
      </c>
    </row>
    <row r="508" spans="1:12">
      <c r="A508" s="218">
        <v>507</v>
      </c>
      <c r="B508" s="219" t="s">
        <v>3473</v>
      </c>
      <c r="C508" s="218" t="s">
        <v>3474</v>
      </c>
      <c r="D508" s="218">
        <v>444</v>
      </c>
      <c r="E508" s="218">
        <v>700</v>
      </c>
      <c r="F508" s="220">
        <v>77</v>
      </c>
      <c r="G508" s="221">
        <v>53900</v>
      </c>
      <c r="H508" s="221">
        <v>34188</v>
      </c>
      <c r="I508" s="221">
        <v>19712</v>
      </c>
      <c r="J508" s="218">
        <v>4</v>
      </c>
      <c r="K508" s="218" t="s">
        <v>1358</v>
      </c>
      <c r="L508" s="218">
        <v>77</v>
      </c>
    </row>
    <row r="509" spans="1:12">
      <c r="A509" s="218">
        <v>508</v>
      </c>
      <c r="B509" s="219" t="s">
        <v>3475</v>
      </c>
      <c r="C509" s="218" t="s">
        <v>3476</v>
      </c>
      <c r="D509" s="218">
        <v>269</v>
      </c>
      <c r="E509" s="218">
        <v>287</v>
      </c>
      <c r="F509" s="220">
        <v>186</v>
      </c>
      <c r="G509" s="221">
        <v>53382</v>
      </c>
      <c r="H509" s="221">
        <v>50034</v>
      </c>
      <c r="I509" s="221">
        <v>3348</v>
      </c>
      <c r="J509" s="218">
        <v>25</v>
      </c>
      <c r="K509" s="218" t="s">
        <v>1358</v>
      </c>
      <c r="L509" s="218">
        <v>186</v>
      </c>
    </row>
    <row r="510" spans="1:12">
      <c r="A510" s="218">
        <v>509</v>
      </c>
      <c r="B510" s="219" t="s">
        <v>596</v>
      </c>
      <c r="C510" s="218" t="s">
        <v>3477</v>
      </c>
      <c r="D510" s="218">
        <v>300</v>
      </c>
      <c r="E510" s="218">
        <v>456.03449999999998</v>
      </c>
      <c r="F510" s="220">
        <v>116</v>
      </c>
      <c r="G510" s="221">
        <v>52900</v>
      </c>
      <c r="H510" s="221">
        <v>34800</v>
      </c>
      <c r="I510" s="221">
        <v>18100</v>
      </c>
      <c r="J510" s="218">
        <v>3</v>
      </c>
      <c r="K510" s="218" t="s">
        <v>1358</v>
      </c>
      <c r="L510" s="218">
        <v>116</v>
      </c>
    </row>
    <row r="511" spans="1:12">
      <c r="A511" s="218">
        <v>510</v>
      </c>
      <c r="B511" s="219" t="s">
        <v>872</v>
      </c>
      <c r="C511" s="218" t="s">
        <v>3478</v>
      </c>
      <c r="D511" s="218">
        <v>277</v>
      </c>
      <c r="E511" s="218">
        <v>567.22829999999999</v>
      </c>
      <c r="F511" s="220">
        <v>92</v>
      </c>
      <c r="G511" s="221">
        <v>52185</v>
      </c>
      <c r="H511" s="221">
        <v>25484</v>
      </c>
      <c r="I511" s="221">
        <v>26701</v>
      </c>
      <c r="J511" s="218">
        <v>10</v>
      </c>
      <c r="K511" s="218" t="s">
        <v>1358</v>
      </c>
      <c r="L511" s="218">
        <v>92</v>
      </c>
    </row>
    <row r="512" spans="1:12">
      <c r="A512" s="218">
        <v>511</v>
      </c>
      <c r="B512" s="219" t="s">
        <v>551</v>
      </c>
      <c r="C512" s="218" t="s">
        <v>3342</v>
      </c>
      <c r="D512" s="218">
        <v>447</v>
      </c>
      <c r="E512" s="218">
        <v>649.58749999999998</v>
      </c>
      <c r="F512" s="220">
        <v>80</v>
      </c>
      <c r="G512" s="221">
        <v>51967</v>
      </c>
      <c r="H512" s="221">
        <v>35760</v>
      </c>
      <c r="I512" s="221">
        <v>16207</v>
      </c>
      <c r="J512" s="218">
        <v>24</v>
      </c>
      <c r="K512" s="218" t="s">
        <v>1358</v>
      </c>
      <c r="L512" s="218">
        <v>80</v>
      </c>
    </row>
    <row r="513" spans="1:12">
      <c r="A513" s="218">
        <v>512</v>
      </c>
      <c r="B513" s="219" t="s">
        <v>2943</v>
      </c>
      <c r="C513" s="218" t="s">
        <v>3479</v>
      </c>
      <c r="D513" s="218">
        <v>385</v>
      </c>
      <c r="E513" s="218">
        <v>212.88069999999999</v>
      </c>
      <c r="F513" s="220">
        <v>243</v>
      </c>
      <c r="G513" s="221">
        <v>51730</v>
      </c>
      <c r="H513" s="221">
        <v>93555</v>
      </c>
      <c r="I513" s="221">
        <v>-41825</v>
      </c>
      <c r="J513" s="218">
        <v>21</v>
      </c>
      <c r="K513" s="218" t="s">
        <v>1358</v>
      </c>
      <c r="L513" s="218">
        <v>243</v>
      </c>
    </row>
    <row r="514" spans="1:12">
      <c r="A514" s="218">
        <v>513</v>
      </c>
      <c r="B514" s="219" t="s">
        <v>1009</v>
      </c>
      <c r="C514" s="218" t="s">
        <v>3480</v>
      </c>
      <c r="D514" s="218">
        <v>504</v>
      </c>
      <c r="E514" s="218">
        <v>1188.1162999999999</v>
      </c>
      <c r="F514" s="220">
        <v>43</v>
      </c>
      <c r="G514" s="221">
        <v>51089</v>
      </c>
      <c r="H514" s="221">
        <v>21672</v>
      </c>
      <c r="I514" s="221">
        <v>29417</v>
      </c>
      <c r="J514" s="218">
        <v>4</v>
      </c>
      <c r="K514" s="218" t="s">
        <v>1358</v>
      </c>
      <c r="L514" s="218">
        <v>43</v>
      </c>
    </row>
    <row r="515" spans="1:12">
      <c r="A515" s="218">
        <v>514</v>
      </c>
      <c r="B515" s="219" t="s">
        <v>564</v>
      </c>
      <c r="C515" s="218" t="s">
        <v>3481</v>
      </c>
      <c r="D515" s="218">
        <v>165</v>
      </c>
      <c r="E515" s="218">
        <v>268.70209999999997</v>
      </c>
      <c r="F515" s="220">
        <v>188</v>
      </c>
      <c r="G515" s="221">
        <v>50516</v>
      </c>
      <c r="H515" s="221">
        <v>31020</v>
      </c>
      <c r="I515" s="221">
        <v>19496</v>
      </c>
      <c r="J515" s="218">
        <v>29</v>
      </c>
      <c r="K515" s="218" t="s">
        <v>1358</v>
      </c>
      <c r="L515" s="218">
        <v>188</v>
      </c>
    </row>
    <row r="516" spans="1:12">
      <c r="A516" s="218">
        <v>515</v>
      </c>
      <c r="B516" s="219" t="s">
        <v>2841</v>
      </c>
      <c r="C516" s="218" t="s">
        <v>3409</v>
      </c>
      <c r="D516" s="218">
        <v>2158</v>
      </c>
      <c r="E516" s="218">
        <v>4540</v>
      </c>
      <c r="F516" s="220">
        <v>11</v>
      </c>
      <c r="G516" s="221">
        <v>49940</v>
      </c>
      <c r="H516" s="221">
        <v>23738</v>
      </c>
      <c r="I516" s="221">
        <v>26202</v>
      </c>
      <c r="J516" s="218">
        <v>10</v>
      </c>
      <c r="K516" s="218" t="s">
        <v>1358</v>
      </c>
      <c r="L516" s="218">
        <v>11</v>
      </c>
    </row>
    <row r="517" spans="1:12">
      <c r="A517" s="218">
        <v>516</v>
      </c>
      <c r="B517" s="219" t="s">
        <v>819</v>
      </c>
      <c r="C517" s="218" t="s">
        <v>3482</v>
      </c>
      <c r="D517" s="218">
        <v>117</v>
      </c>
      <c r="E517" s="218">
        <v>247.08420000000001</v>
      </c>
      <c r="F517" s="220">
        <v>202</v>
      </c>
      <c r="G517" s="221">
        <v>49911</v>
      </c>
      <c r="H517" s="221">
        <v>23634</v>
      </c>
      <c r="I517" s="221">
        <v>26277</v>
      </c>
      <c r="J517" s="218">
        <v>30</v>
      </c>
      <c r="K517" s="218" t="s">
        <v>1358</v>
      </c>
      <c r="L517" s="218">
        <v>202</v>
      </c>
    </row>
    <row r="518" spans="1:12">
      <c r="A518" s="218">
        <v>517</v>
      </c>
      <c r="B518" s="219" t="s">
        <v>570</v>
      </c>
      <c r="C518" s="218" t="s">
        <v>3483</v>
      </c>
      <c r="D518" s="218">
        <v>166</v>
      </c>
      <c r="E518" s="218">
        <v>303.89569999999998</v>
      </c>
      <c r="F518" s="220">
        <v>163</v>
      </c>
      <c r="G518" s="221">
        <v>49535</v>
      </c>
      <c r="H518" s="221">
        <v>27058</v>
      </c>
      <c r="I518" s="221">
        <v>22477</v>
      </c>
      <c r="J518" s="218">
        <v>14</v>
      </c>
      <c r="K518" s="218" t="s">
        <v>1358</v>
      </c>
      <c r="L518" s="218">
        <v>163</v>
      </c>
    </row>
    <row r="519" spans="1:12">
      <c r="A519" s="218">
        <v>518</v>
      </c>
      <c r="B519" s="219" t="s">
        <v>2842</v>
      </c>
      <c r="C519" s="218" t="s">
        <v>3484</v>
      </c>
      <c r="D519" s="218">
        <v>1252</v>
      </c>
      <c r="E519" s="218">
        <v>3086</v>
      </c>
      <c r="F519" s="220">
        <v>16</v>
      </c>
      <c r="G519" s="221">
        <v>49376</v>
      </c>
      <c r="H519" s="221">
        <v>20032</v>
      </c>
      <c r="I519" s="221">
        <v>29344</v>
      </c>
      <c r="J519" s="218">
        <v>2</v>
      </c>
      <c r="K519" s="218" t="s">
        <v>1358</v>
      </c>
      <c r="L519" s="218">
        <v>16</v>
      </c>
    </row>
    <row r="520" spans="1:12">
      <c r="A520" s="218">
        <v>519</v>
      </c>
      <c r="B520" s="219" t="s">
        <v>984</v>
      </c>
      <c r="C520" s="218" t="s">
        <v>3282</v>
      </c>
      <c r="D520" s="218">
        <v>403</v>
      </c>
      <c r="E520" s="218">
        <v>789.16129999999998</v>
      </c>
      <c r="F520" s="220">
        <v>62</v>
      </c>
      <c r="G520" s="221">
        <v>48928</v>
      </c>
      <c r="H520" s="221">
        <v>24986</v>
      </c>
      <c r="I520" s="221">
        <v>23942</v>
      </c>
      <c r="J520" s="218">
        <v>25</v>
      </c>
      <c r="K520" s="218" t="s">
        <v>1358</v>
      </c>
      <c r="L520" s="218">
        <v>62</v>
      </c>
    </row>
    <row r="521" spans="1:12">
      <c r="A521" s="218">
        <v>520</v>
      </c>
      <c r="B521" s="219" t="s">
        <v>971</v>
      </c>
      <c r="C521" s="218" t="s">
        <v>3485</v>
      </c>
      <c r="D521" s="218">
        <v>615</v>
      </c>
      <c r="E521" s="218">
        <v>1120.9302</v>
      </c>
      <c r="F521" s="220">
        <v>43</v>
      </c>
      <c r="G521" s="221">
        <v>48200</v>
      </c>
      <c r="H521" s="221">
        <v>26445</v>
      </c>
      <c r="I521" s="221">
        <v>21755</v>
      </c>
      <c r="J521" s="218">
        <v>17</v>
      </c>
      <c r="K521" s="218" t="s">
        <v>1358</v>
      </c>
      <c r="L521" s="218">
        <v>43</v>
      </c>
    </row>
    <row r="522" spans="1:12">
      <c r="A522" s="218">
        <v>521</v>
      </c>
      <c r="B522" s="219" t="s">
        <v>765</v>
      </c>
      <c r="C522" s="218" t="s">
        <v>3486</v>
      </c>
      <c r="D522" s="218">
        <v>1936</v>
      </c>
      <c r="E522" s="218">
        <v>3438.7143000000001</v>
      </c>
      <c r="F522" s="220">
        <v>14</v>
      </c>
      <c r="G522" s="221">
        <v>48142</v>
      </c>
      <c r="H522" s="221">
        <v>27104</v>
      </c>
      <c r="I522" s="221">
        <v>21038</v>
      </c>
      <c r="J522" s="218">
        <v>8</v>
      </c>
      <c r="K522" s="218" t="s">
        <v>1358</v>
      </c>
      <c r="L522" s="218">
        <v>14</v>
      </c>
    </row>
    <row r="523" spans="1:12">
      <c r="A523" s="218">
        <v>522</v>
      </c>
      <c r="B523" s="219" t="s">
        <v>3487</v>
      </c>
      <c r="C523" s="218" t="s">
        <v>3488</v>
      </c>
      <c r="D523" s="218">
        <v>504</v>
      </c>
      <c r="E523" s="218">
        <v>2400</v>
      </c>
      <c r="F523" s="220">
        <v>20</v>
      </c>
      <c r="G523" s="221">
        <v>48000</v>
      </c>
      <c r="H523" s="221">
        <v>10080</v>
      </c>
      <c r="I523" s="221">
        <v>37920</v>
      </c>
      <c r="J523" s="218">
        <v>1</v>
      </c>
      <c r="K523" s="218" t="s">
        <v>1358</v>
      </c>
      <c r="L523" s="218">
        <v>20</v>
      </c>
    </row>
    <row r="524" spans="1:12">
      <c r="A524" s="218">
        <v>523</v>
      </c>
      <c r="B524" s="219" t="s">
        <v>826</v>
      </c>
      <c r="C524" s="218" t="s">
        <v>3489</v>
      </c>
      <c r="D524" s="218">
        <v>105</v>
      </c>
      <c r="E524" s="218">
        <v>191.21119999999999</v>
      </c>
      <c r="F524" s="220">
        <v>251</v>
      </c>
      <c r="G524" s="221">
        <v>47994</v>
      </c>
      <c r="H524" s="221">
        <v>26355</v>
      </c>
      <c r="I524" s="221">
        <v>21639</v>
      </c>
      <c r="J524" s="218">
        <v>45</v>
      </c>
      <c r="K524" s="218" t="s">
        <v>1358</v>
      </c>
      <c r="L524" s="218">
        <v>251</v>
      </c>
    </row>
    <row r="525" spans="1:12">
      <c r="A525" s="218">
        <v>524</v>
      </c>
      <c r="B525" s="219" t="s">
        <v>756</v>
      </c>
      <c r="C525" s="218" t="s">
        <v>3121</v>
      </c>
      <c r="D525" s="218">
        <v>116</v>
      </c>
      <c r="E525" s="218">
        <v>170.70249999999999</v>
      </c>
      <c r="F525" s="220">
        <v>279</v>
      </c>
      <c r="G525" s="221">
        <v>47626</v>
      </c>
      <c r="H525" s="221">
        <v>32364</v>
      </c>
      <c r="I525" s="221">
        <v>15262</v>
      </c>
      <c r="J525" s="218">
        <v>32</v>
      </c>
      <c r="K525" s="218" t="s">
        <v>1358</v>
      </c>
      <c r="L525" s="218">
        <v>279</v>
      </c>
    </row>
    <row r="526" spans="1:12">
      <c r="A526" s="218">
        <v>525</v>
      </c>
      <c r="B526" s="219" t="s">
        <v>494</v>
      </c>
      <c r="C526" s="218" t="s">
        <v>3332</v>
      </c>
      <c r="D526" s="218">
        <v>172</v>
      </c>
      <c r="E526" s="218">
        <v>312.80259999999998</v>
      </c>
      <c r="F526" s="220">
        <v>152</v>
      </c>
      <c r="G526" s="221">
        <v>47546</v>
      </c>
      <c r="H526" s="221">
        <v>26144</v>
      </c>
      <c r="I526" s="221">
        <v>21402</v>
      </c>
      <c r="J526" s="218">
        <v>8</v>
      </c>
      <c r="K526" s="218" t="s">
        <v>1358</v>
      </c>
      <c r="L526" s="218">
        <v>152</v>
      </c>
    </row>
    <row r="527" spans="1:12">
      <c r="A527" s="218">
        <v>526</v>
      </c>
      <c r="B527" s="219" t="s">
        <v>583</v>
      </c>
      <c r="C527" s="218" t="s">
        <v>3307</v>
      </c>
      <c r="D527" s="218">
        <v>118</v>
      </c>
      <c r="E527" s="218">
        <v>185.45310000000001</v>
      </c>
      <c r="F527" s="220">
        <v>256</v>
      </c>
      <c r="G527" s="221">
        <v>47476</v>
      </c>
      <c r="H527" s="221">
        <v>30208</v>
      </c>
      <c r="I527" s="221">
        <v>17268</v>
      </c>
      <c r="J527" s="218">
        <v>44</v>
      </c>
      <c r="K527" s="218" t="s">
        <v>1358</v>
      </c>
      <c r="L527" s="218">
        <v>256</v>
      </c>
    </row>
    <row r="528" spans="1:12">
      <c r="A528" s="218">
        <v>527</v>
      </c>
      <c r="B528" s="219" t="s">
        <v>962</v>
      </c>
      <c r="C528" s="218" t="s">
        <v>3293</v>
      </c>
      <c r="D528" s="218">
        <v>751</v>
      </c>
      <c r="E528" s="218">
        <v>1274.3243</v>
      </c>
      <c r="F528" s="220">
        <v>37</v>
      </c>
      <c r="G528" s="221">
        <v>47150</v>
      </c>
      <c r="H528" s="221">
        <v>27787</v>
      </c>
      <c r="I528" s="221">
        <v>19363</v>
      </c>
      <c r="J528" s="218">
        <v>7</v>
      </c>
      <c r="K528" s="218" t="s">
        <v>1358</v>
      </c>
      <c r="L528" s="218">
        <v>37</v>
      </c>
    </row>
    <row r="529" spans="1:12">
      <c r="A529" s="218">
        <v>528</v>
      </c>
      <c r="B529" s="219" t="s">
        <v>441</v>
      </c>
      <c r="C529" s="218" t="s">
        <v>3490</v>
      </c>
      <c r="D529" s="218">
        <v>173</v>
      </c>
      <c r="E529" s="218">
        <v>273.8023</v>
      </c>
      <c r="F529" s="220">
        <v>172</v>
      </c>
      <c r="G529" s="221">
        <v>47094</v>
      </c>
      <c r="H529" s="221">
        <v>29756</v>
      </c>
      <c r="I529" s="221">
        <v>17338</v>
      </c>
      <c r="J529" s="218">
        <v>28</v>
      </c>
      <c r="K529" s="218" t="s">
        <v>1358</v>
      </c>
      <c r="L529" s="218">
        <v>172</v>
      </c>
    </row>
    <row r="530" spans="1:12">
      <c r="A530" s="218">
        <v>529</v>
      </c>
      <c r="B530" s="219" t="s">
        <v>783</v>
      </c>
      <c r="C530" s="218" t="s">
        <v>3197</v>
      </c>
      <c r="D530" s="218">
        <v>0</v>
      </c>
      <c r="E530" s="218">
        <v>213.3818</v>
      </c>
      <c r="F530" s="220">
        <v>220</v>
      </c>
      <c r="G530" s="221">
        <v>46944</v>
      </c>
      <c r="H530" s="221">
        <v>0</v>
      </c>
      <c r="I530" s="221">
        <v>46944</v>
      </c>
      <c r="J530" s="218">
        <v>25</v>
      </c>
      <c r="K530" s="218" t="s">
        <v>1358</v>
      </c>
      <c r="L530" s="218">
        <v>220</v>
      </c>
    </row>
    <row r="531" spans="1:12">
      <c r="A531" s="218">
        <v>530</v>
      </c>
      <c r="B531" s="219" t="s">
        <v>1298</v>
      </c>
      <c r="C531" s="218" t="s">
        <v>3259</v>
      </c>
      <c r="D531" s="218">
        <v>275</v>
      </c>
      <c r="E531" s="218">
        <v>318.774</v>
      </c>
      <c r="F531" s="220">
        <v>146</v>
      </c>
      <c r="G531" s="221">
        <v>46541</v>
      </c>
      <c r="H531" s="221">
        <v>40150</v>
      </c>
      <c r="I531" s="221">
        <v>6391</v>
      </c>
      <c r="J531" s="218">
        <v>6</v>
      </c>
      <c r="K531" s="218" t="s">
        <v>1358</v>
      </c>
      <c r="L531" s="218">
        <v>146</v>
      </c>
    </row>
    <row r="532" spans="1:12">
      <c r="A532" s="218">
        <v>531</v>
      </c>
      <c r="B532" s="219" t="s">
        <v>970</v>
      </c>
      <c r="C532" s="218" t="s">
        <v>3485</v>
      </c>
      <c r="D532" s="218">
        <v>476</v>
      </c>
      <c r="E532" s="218">
        <v>860.55560000000003</v>
      </c>
      <c r="F532" s="220">
        <v>54</v>
      </c>
      <c r="G532" s="221">
        <v>46470</v>
      </c>
      <c r="H532" s="221">
        <v>25704</v>
      </c>
      <c r="I532" s="221">
        <v>20766</v>
      </c>
      <c r="J532" s="218">
        <v>20</v>
      </c>
      <c r="K532" s="218" t="s">
        <v>1358</v>
      </c>
      <c r="L532" s="218">
        <v>54</v>
      </c>
    </row>
    <row r="533" spans="1:12">
      <c r="A533" s="218">
        <v>532</v>
      </c>
      <c r="B533" s="219" t="s">
        <v>473</v>
      </c>
      <c r="C533" s="218" t="s">
        <v>3491</v>
      </c>
      <c r="D533" s="218">
        <v>157</v>
      </c>
      <c r="E533" s="218">
        <v>281.76220000000001</v>
      </c>
      <c r="F533" s="220">
        <v>164</v>
      </c>
      <c r="G533" s="221">
        <v>46209</v>
      </c>
      <c r="H533" s="221">
        <v>25748</v>
      </c>
      <c r="I533" s="221">
        <v>20461</v>
      </c>
      <c r="J533" s="218">
        <v>26</v>
      </c>
      <c r="K533" s="218" t="s">
        <v>1358</v>
      </c>
      <c r="L533" s="218">
        <v>164</v>
      </c>
    </row>
    <row r="534" spans="1:12">
      <c r="A534" s="218">
        <v>533</v>
      </c>
      <c r="B534" s="219" t="s">
        <v>751</v>
      </c>
      <c r="C534" s="218" t="s">
        <v>3449</v>
      </c>
      <c r="D534" s="218">
        <v>350</v>
      </c>
      <c r="E534" s="218">
        <v>135.82249999999999</v>
      </c>
      <c r="F534" s="220">
        <v>338</v>
      </c>
      <c r="G534" s="221">
        <v>45908</v>
      </c>
      <c r="H534" s="221">
        <v>118300</v>
      </c>
      <c r="I534" s="221">
        <v>-72392</v>
      </c>
      <c r="J534" s="218">
        <v>8</v>
      </c>
      <c r="K534" s="218" t="s">
        <v>1358</v>
      </c>
      <c r="L534" s="218">
        <v>338</v>
      </c>
    </row>
    <row r="535" spans="1:12">
      <c r="A535" s="218">
        <v>534</v>
      </c>
      <c r="B535" s="219" t="s">
        <v>983</v>
      </c>
      <c r="C535" s="218" t="s">
        <v>3282</v>
      </c>
      <c r="D535" s="218">
        <v>403</v>
      </c>
      <c r="E535" s="218">
        <v>602.44740000000002</v>
      </c>
      <c r="F535" s="220">
        <v>76</v>
      </c>
      <c r="G535" s="221">
        <v>45786</v>
      </c>
      <c r="H535" s="221">
        <v>30628</v>
      </c>
      <c r="I535" s="221">
        <v>15158</v>
      </c>
      <c r="J535" s="218">
        <v>11</v>
      </c>
      <c r="K535" s="218" t="s">
        <v>1358</v>
      </c>
      <c r="L535" s="218">
        <v>76</v>
      </c>
    </row>
    <row r="536" spans="1:12">
      <c r="A536" s="218">
        <v>535</v>
      </c>
      <c r="B536" s="219" t="s">
        <v>404</v>
      </c>
      <c r="C536" s="218" t="s">
        <v>3177</v>
      </c>
      <c r="D536" s="218">
        <v>111</v>
      </c>
      <c r="E536" s="218">
        <v>125.7225</v>
      </c>
      <c r="F536" s="220">
        <v>364</v>
      </c>
      <c r="G536" s="221">
        <v>45763</v>
      </c>
      <c r="H536" s="221">
        <v>40404</v>
      </c>
      <c r="I536" s="221">
        <v>5359</v>
      </c>
      <c r="J536" s="218">
        <v>16</v>
      </c>
      <c r="K536" s="218" t="s">
        <v>1358</v>
      </c>
      <c r="L536" s="218">
        <v>364</v>
      </c>
    </row>
    <row r="537" spans="1:12">
      <c r="A537" s="218">
        <v>536</v>
      </c>
      <c r="B537" s="219" t="s">
        <v>998</v>
      </c>
      <c r="C537" s="218" t="s">
        <v>3492</v>
      </c>
      <c r="D537" s="218">
        <v>454</v>
      </c>
      <c r="E537" s="218">
        <v>592.20780000000002</v>
      </c>
      <c r="F537" s="220">
        <v>77</v>
      </c>
      <c r="G537" s="221">
        <v>45600</v>
      </c>
      <c r="H537" s="221">
        <v>34958</v>
      </c>
      <c r="I537" s="221">
        <v>10642</v>
      </c>
      <c r="J537" s="218">
        <v>27</v>
      </c>
      <c r="K537" s="218" t="s">
        <v>1358</v>
      </c>
      <c r="L537" s="218">
        <v>77</v>
      </c>
    </row>
    <row r="538" spans="1:12">
      <c r="A538" s="218">
        <v>537</v>
      </c>
      <c r="B538" s="219" t="s">
        <v>759</v>
      </c>
      <c r="C538" s="218" t="s">
        <v>3188</v>
      </c>
      <c r="D538" s="218">
        <v>64</v>
      </c>
      <c r="E538" s="218">
        <v>106.1002</v>
      </c>
      <c r="F538" s="220">
        <v>429</v>
      </c>
      <c r="G538" s="221">
        <v>45517</v>
      </c>
      <c r="H538" s="221">
        <v>27456</v>
      </c>
      <c r="I538" s="221">
        <v>18061</v>
      </c>
      <c r="J538" s="218">
        <v>86</v>
      </c>
      <c r="K538" s="218" t="s">
        <v>1358</v>
      </c>
      <c r="L538" s="218">
        <v>429</v>
      </c>
    </row>
    <row r="539" spans="1:12">
      <c r="A539" s="218">
        <v>538</v>
      </c>
      <c r="B539" s="219" t="s">
        <v>532</v>
      </c>
      <c r="C539" s="218" t="s">
        <v>3493</v>
      </c>
      <c r="D539" s="218">
        <v>242</v>
      </c>
      <c r="E539" s="218">
        <v>623.13699999999994</v>
      </c>
      <c r="F539" s="220">
        <v>73</v>
      </c>
      <c r="G539" s="221">
        <v>45489</v>
      </c>
      <c r="H539" s="221">
        <v>17666</v>
      </c>
      <c r="I539" s="221">
        <v>27823</v>
      </c>
      <c r="J539" s="218">
        <v>27</v>
      </c>
      <c r="K539" s="218" t="s">
        <v>1358</v>
      </c>
      <c r="L539" s="218">
        <v>73</v>
      </c>
    </row>
    <row r="540" spans="1:12">
      <c r="A540" s="218">
        <v>539</v>
      </c>
      <c r="B540" s="219" t="s">
        <v>600</v>
      </c>
      <c r="C540" s="218" t="s">
        <v>3494</v>
      </c>
      <c r="D540" s="218">
        <v>189</v>
      </c>
      <c r="E540" s="218">
        <v>307.26710000000003</v>
      </c>
      <c r="F540" s="220">
        <v>146</v>
      </c>
      <c r="G540" s="221">
        <v>44861</v>
      </c>
      <c r="H540" s="221">
        <v>27594</v>
      </c>
      <c r="I540" s="221">
        <v>17267</v>
      </c>
      <c r="J540" s="218">
        <v>9</v>
      </c>
      <c r="K540" s="218" t="s">
        <v>1358</v>
      </c>
      <c r="L540" s="218">
        <v>146</v>
      </c>
    </row>
    <row r="541" spans="1:12">
      <c r="A541" s="218">
        <v>540</v>
      </c>
      <c r="B541" s="219" t="s">
        <v>978</v>
      </c>
      <c r="C541" s="218" t="s">
        <v>3495</v>
      </c>
      <c r="D541" s="218">
        <v>471</v>
      </c>
      <c r="E541" s="218">
        <v>646.86569999999995</v>
      </c>
      <c r="F541" s="220">
        <v>67</v>
      </c>
      <c r="G541" s="221">
        <v>43340</v>
      </c>
      <c r="H541" s="221">
        <v>31557</v>
      </c>
      <c r="I541" s="221">
        <v>11783</v>
      </c>
      <c r="J541" s="218">
        <v>43</v>
      </c>
      <c r="K541" s="218" t="s">
        <v>1358</v>
      </c>
      <c r="L541" s="218">
        <v>67</v>
      </c>
    </row>
    <row r="542" spans="1:12">
      <c r="A542" s="218">
        <v>541</v>
      </c>
      <c r="B542" s="219" t="s">
        <v>2751</v>
      </c>
      <c r="C542" s="218" t="s">
        <v>3496</v>
      </c>
      <c r="D542" s="218">
        <v>302</v>
      </c>
      <c r="E542" s="218">
        <v>610</v>
      </c>
      <c r="F542" s="220">
        <v>70</v>
      </c>
      <c r="G542" s="221">
        <v>42700</v>
      </c>
      <c r="H542" s="221">
        <v>21140</v>
      </c>
      <c r="I542" s="221">
        <v>21560</v>
      </c>
      <c r="J542" s="218">
        <v>6</v>
      </c>
      <c r="K542" s="218" t="s">
        <v>1358</v>
      </c>
      <c r="L542" s="218">
        <v>70</v>
      </c>
    </row>
    <row r="543" spans="1:12">
      <c r="A543" s="218">
        <v>542</v>
      </c>
      <c r="B543" s="219" t="s">
        <v>519</v>
      </c>
      <c r="C543" s="218" t="s">
        <v>3497</v>
      </c>
      <c r="D543" s="218">
        <v>318</v>
      </c>
      <c r="E543" s="218">
        <v>532.52499999999998</v>
      </c>
      <c r="F543" s="220">
        <v>80</v>
      </c>
      <c r="G543" s="221">
        <v>42602</v>
      </c>
      <c r="H543" s="221">
        <v>25440</v>
      </c>
      <c r="I543" s="221">
        <v>17162</v>
      </c>
      <c r="J543" s="218">
        <v>18</v>
      </c>
      <c r="K543" s="218" t="s">
        <v>1358</v>
      </c>
      <c r="L543" s="218">
        <v>80</v>
      </c>
    </row>
    <row r="544" spans="1:12">
      <c r="A544" s="218">
        <v>543</v>
      </c>
      <c r="B544" s="219" t="s">
        <v>531</v>
      </c>
      <c r="C544" s="218" t="s">
        <v>3179</v>
      </c>
      <c r="D544" s="218">
        <v>257</v>
      </c>
      <c r="E544" s="218">
        <v>594.09860000000003</v>
      </c>
      <c r="F544" s="220">
        <v>71</v>
      </c>
      <c r="G544" s="221">
        <v>42181</v>
      </c>
      <c r="H544" s="221">
        <v>18247</v>
      </c>
      <c r="I544" s="221">
        <v>23934</v>
      </c>
      <c r="J544" s="218">
        <v>21</v>
      </c>
      <c r="K544" s="218" t="s">
        <v>1358</v>
      </c>
      <c r="L544" s="218">
        <v>71</v>
      </c>
    </row>
    <row r="545" spans="1:12">
      <c r="A545" s="218">
        <v>544</v>
      </c>
      <c r="B545" s="219" t="s">
        <v>2979</v>
      </c>
      <c r="C545" s="218" t="s">
        <v>3498</v>
      </c>
      <c r="D545" s="218">
        <v>199</v>
      </c>
      <c r="E545" s="218">
        <v>249</v>
      </c>
      <c r="F545" s="220">
        <v>166</v>
      </c>
      <c r="G545" s="221">
        <v>41334</v>
      </c>
      <c r="H545" s="221">
        <v>33034</v>
      </c>
      <c r="I545" s="221">
        <v>8300</v>
      </c>
      <c r="J545" s="218">
        <v>7</v>
      </c>
      <c r="K545" s="218" t="s">
        <v>1358</v>
      </c>
      <c r="L545" s="218">
        <v>166</v>
      </c>
    </row>
    <row r="546" spans="1:12">
      <c r="A546" s="218">
        <v>545</v>
      </c>
      <c r="B546" s="219" t="s">
        <v>467</v>
      </c>
      <c r="C546" s="218" t="s">
        <v>3499</v>
      </c>
      <c r="D546" s="218">
        <v>142</v>
      </c>
      <c r="E546" s="218">
        <v>249.9512</v>
      </c>
      <c r="F546" s="220">
        <v>164</v>
      </c>
      <c r="G546" s="221">
        <v>40992</v>
      </c>
      <c r="H546" s="221">
        <v>23288</v>
      </c>
      <c r="I546" s="221">
        <v>17704</v>
      </c>
      <c r="J546" s="218">
        <v>38</v>
      </c>
      <c r="K546" s="218" t="s">
        <v>1358</v>
      </c>
      <c r="L546" s="218">
        <v>164</v>
      </c>
    </row>
    <row r="547" spans="1:12">
      <c r="A547" s="218">
        <v>546</v>
      </c>
      <c r="B547" s="219" t="s">
        <v>935</v>
      </c>
      <c r="C547" s="218" t="s">
        <v>3155</v>
      </c>
      <c r="D547" s="218">
        <v>456</v>
      </c>
      <c r="E547" s="218">
        <v>1262.0938000000001</v>
      </c>
      <c r="F547" s="220">
        <v>32</v>
      </c>
      <c r="G547" s="221">
        <v>40387</v>
      </c>
      <c r="H547" s="221">
        <v>14592</v>
      </c>
      <c r="I547" s="221">
        <v>25795</v>
      </c>
      <c r="J547" s="218">
        <v>10</v>
      </c>
      <c r="K547" s="218" t="s">
        <v>1358</v>
      </c>
      <c r="L547" s="218">
        <v>32</v>
      </c>
    </row>
    <row r="548" spans="1:12">
      <c r="A548" s="218">
        <v>547</v>
      </c>
      <c r="B548" s="219">
        <v>414210134</v>
      </c>
      <c r="C548" s="218" t="s">
        <v>3500</v>
      </c>
      <c r="D548" s="218">
        <v>481</v>
      </c>
      <c r="E548" s="218">
        <v>1327</v>
      </c>
      <c r="F548" s="220">
        <v>30</v>
      </c>
      <c r="G548" s="221">
        <v>39810</v>
      </c>
      <c r="H548" s="221">
        <v>14430</v>
      </c>
      <c r="I548" s="221">
        <v>25380</v>
      </c>
      <c r="J548" s="218">
        <v>1</v>
      </c>
      <c r="K548" s="218" t="s">
        <v>1358</v>
      </c>
      <c r="L548" s="218">
        <v>30</v>
      </c>
    </row>
    <row r="549" spans="1:12">
      <c r="A549" s="218">
        <v>548</v>
      </c>
      <c r="B549" s="219" t="s">
        <v>579</v>
      </c>
      <c r="C549" s="218" t="s">
        <v>3501</v>
      </c>
      <c r="D549" s="218">
        <v>536</v>
      </c>
      <c r="E549" s="218">
        <v>808.85709999999995</v>
      </c>
      <c r="F549" s="220">
        <v>49</v>
      </c>
      <c r="G549" s="221">
        <v>39634</v>
      </c>
      <c r="H549" s="221">
        <v>26264</v>
      </c>
      <c r="I549" s="221">
        <v>13370</v>
      </c>
      <c r="J549" s="218">
        <v>8</v>
      </c>
      <c r="K549" s="218" t="s">
        <v>1358</v>
      </c>
      <c r="L549" s="218">
        <v>49</v>
      </c>
    </row>
    <row r="550" spans="1:12">
      <c r="A550" s="218">
        <v>549</v>
      </c>
      <c r="B550" s="219" t="s">
        <v>392</v>
      </c>
      <c r="C550" s="218" t="s">
        <v>3502</v>
      </c>
      <c r="D550" s="218">
        <v>1835</v>
      </c>
      <c r="E550" s="218">
        <v>2586.9333000000001</v>
      </c>
      <c r="F550" s="220">
        <v>15</v>
      </c>
      <c r="G550" s="221">
        <v>38804</v>
      </c>
      <c r="H550" s="221">
        <v>27525</v>
      </c>
      <c r="I550" s="221">
        <v>11279</v>
      </c>
      <c r="J550" s="218">
        <v>13</v>
      </c>
      <c r="K550" s="218" t="s">
        <v>1358</v>
      </c>
      <c r="L550" s="218">
        <v>15</v>
      </c>
    </row>
    <row r="551" spans="1:12">
      <c r="A551" s="218">
        <v>550</v>
      </c>
      <c r="B551" s="219" t="s">
        <v>1299</v>
      </c>
      <c r="C551" s="218" t="s">
        <v>3376</v>
      </c>
      <c r="D551" s="218">
        <v>188</v>
      </c>
      <c r="E551" s="218">
        <v>289.99250000000001</v>
      </c>
      <c r="F551" s="220">
        <v>133</v>
      </c>
      <c r="G551" s="221">
        <v>38569</v>
      </c>
      <c r="H551" s="221">
        <v>25004</v>
      </c>
      <c r="I551" s="221">
        <v>13565</v>
      </c>
      <c r="J551" s="218">
        <v>8</v>
      </c>
      <c r="K551" s="218" t="s">
        <v>1358</v>
      </c>
      <c r="L551" s="218">
        <v>133</v>
      </c>
    </row>
    <row r="552" spans="1:12">
      <c r="A552" s="218">
        <v>551</v>
      </c>
      <c r="B552" s="219" t="s">
        <v>518</v>
      </c>
      <c r="C552" s="218" t="s">
        <v>3497</v>
      </c>
      <c r="D552" s="218">
        <v>318</v>
      </c>
      <c r="E552" s="218">
        <v>621</v>
      </c>
      <c r="F552" s="220">
        <v>62</v>
      </c>
      <c r="G552" s="221">
        <v>38502</v>
      </c>
      <c r="H552" s="221">
        <v>19716</v>
      </c>
      <c r="I552" s="221">
        <v>18786</v>
      </c>
      <c r="J552" s="218">
        <v>20</v>
      </c>
      <c r="K552" s="218" t="s">
        <v>1358</v>
      </c>
      <c r="L552" s="218">
        <v>62</v>
      </c>
    </row>
    <row r="553" spans="1:12">
      <c r="A553" s="218">
        <v>552</v>
      </c>
      <c r="B553" s="219" t="s">
        <v>3503</v>
      </c>
      <c r="C553" s="218" t="s">
        <v>3504</v>
      </c>
      <c r="D553" s="218">
        <v>269</v>
      </c>
      <c r="E553" s="218">
        <v>287</v>
      </c>
      <c r="F553" s="220">
        <v>134</v>
      </c>
      <c r="G553" s="221">
        <v>38458</v>
      </c>
      <c r="H553" s="221">
        <v>36046</v>
      </c>
      <c r="I553" s="221">
        <v>2412</v>
      </c>
      <c r="J553" s="218">
        <v>25</v>
      </c>
      <c r="K553" s="218" t="s">
        <v>1358</v>
      </c>
      <c r="L553" s="218">
        <v>134</v>
      </c>
    </row>
    <row r="554" spans="1:12">
      <c r="A554" s="218">
        <v>553</v>
      </c>
      <c r="B554" s="219" t="s">
        <v>520</v>
      </c>
      <c r="C554" s="218" t="s">
        <v>3505</v>
      </c>
      <c r="D554" s="218">
        <v>242</v>
      </c>
      <c r="E554" s="218">
        <v>353.88679999999999</v>
      </c>
      <c r="F554" s="220">
        <v>106</v>
      </c>
      <c r="G554" s="221">
        <v>37512</v>
      </c>
      <c r="H554" s="221">
        <v>25652</v>
      </c>
      <c r="I554" s="221">
        <v>11860</v>
      </c>
      <c r="J554" s="218">
        <v>5</v>
      </c>
      <c r="K554" s="218" t="s">
        <v>1358</v>
      </c>
      <c r="L554" s="218">
        <v>106</v>
      </c>
    </row>
    <row r="555" spans="1:12">
      <c r="A555" s="218">
        <v>554</v>
      </c>
      <c r="B555" s="219" t="s">
        <v>434</v>
      </c>
      <c r="C555" s="218" t="s">
        <v>3506</v>
      </c>
      <c r="D555" s="218">
        <v>216</v>
      </c>
      <c r="E555" s="218">
        <v>264.20859999999999</v>
      </c>
      <c r="F555" s="220">
        <v>139</v>
      </c>
      <c r="G555" s="221">
        <v>36725</v>
      </c>
      <c r="H555" s="221">
        <v>30024</v>
      </c>
      <c r="I555" s="221">
        <v>6701</v>
      </c>
      <c r="J555" s="218">
        <v>34</v>
      </c>
      <c r="K555" s="218" t="s">
        <v>1358</v>
      </c>
      <c r="L555" s="218">
        <v>139</v>
      </c>
    </row>
    <row r="556" spans="1:12">
      <c r="A556" s="218">
        <v>555</v>
      </c>
      <c r="B556" s="219" t="s">
        <v>449</v>
      </c>
      <c r="C556" s="218" t="s">
        <v>3507</v>
      </c>
      <c r="D556" s="218">
        <v>264</v>
      </c>
      <c r="E556" s="218">
        <v>328.33640000000003</v>
      </c>
      <c r="F556" s="220">
        <v>110</v>
      </c>
      <c r="G556" s="221">
        <v>36117</v>
      </c>
      <c r="H556" s="221">
        <v>29040</v>
      </c>
      <c r="I556" s="221">
        <v>7077</v>
      </c>
      <c r="J556" s="218">
        <v>29</v>
      </c>
      <c r="K556" s="218" t="s">
        <v>1358</v>
      </c>
      <c r="L556" s="218">
        <v>110</v>
      </c>
    </row>
    <row r="557" spans="1:12">
      <c r="A557" s="218">
        <v>556</v>
      </c>
      <c r="B557" s="219" t="s">
        <v>977</v>
      </c>
      <c r="C557" s="218" t="s">
        <v>3222</v>
      </c>
      <c r="D557" s="218">
        <v>442</v>
      </c>
      <c r="E557" s="218">
        <v>610.9153</v>
      </c>
      <c r="F557" s="220">
        <v>59</v>
      </c>
      <c r="G557" s="221">
        <v>36044</v>
      </c>
      <c r="H557" s="221">
        <v>26078</v>
      </c>
      <c r="I557" s="221">
        <v>9966</v>
      </c>
      <c r="J557" s="218">
        <v>24</v>
      </c>
      <c r="K557" s="218" t="s">
        <v>1358</v>
      </c>
      <c r="L557" s="218">
        <v>59</v>
      </c>
    </row>
    <row r="558" spans="1:12">
      <c r="A558" s="218">
        <v>557</v>
      </c>
      <c r="B558" s="219" t="s">
        <v>407</v>
      </c>
      <c r="C558" s="218" t="s">
        <v>3508</v>
      </c>
      <c r="D558" s="218">
        <v>333</v>
      </c>
      <c r="E558" s="218">
        <v>486.28769999999997</v>
      </c>
      <c r="F558" s="220">
        <v>73</v>
      </c>
      <c r="G558" s="221">
        <v>35499</v>
      </c>
      <c r="H558" s="221">
        <v>24309</v>
      </c>
      <c r="I558" s="221">
        <v>11190</v>
      </c>
      <c r="J558" s="218">
        <v>15</v>
      </c>
      <c r="K558" s="218" t="s">
        <v>1358</v>
      </c>
      <c r="L558" s="218">
        <v>73</v>
      </c>
    </row>
    <row r="559" spans="1:12">
      <c r="A559" s="218">
        <v>558</v>
      </c>
      <c r="B559" s="219" t="s">
        <v>892</v>
      </c>
      <c r="C559" s="218" t="s">
        <v>3458</v>
      </c>
      <c r="D559" s="218">
        <v>238</v>
      </c>
      <c r="E559" s="218">
        <v>408</v>
      </c>
      <c r="F559" s="220">
        <v>87</v>
      </c>
      <c r="G559" s="221">
        <v>35496</v>
      </c>
      <c r="H559" s="221">
        <v>20706</v>
      </c>
      <c r="I559" s="221">
        <v>14790</v>
      </c>
      <c r="J559" s="218">
        <v>15</v>
      </c>
      <c r="K559" s="218" t="s">
        <v>1358</v>
      </c>
      <c r="L559" s="218">
        <v>87</v>
      </c>
    </row>
    <row r="560" spans="1:12">
      <c r="A560" s="218">
        <v>559</v>
      </c>
      <c r="B560" s="219" t="s">
        <v>748</v>
      </c>
      <c r="C560" s="218" t="s">
        <v>3449</v>
      </c>
      <c r="D560" s="218">
        <v>350</v>
      </c>
      <c r="E560" s="218">
        <v>543.23080000000004</v>
      </c>
      <c r="F560" s="220">
        <v>65</v>
      </c>
      <c r="G560" s="221">
        <v>35310</v>
      </c>
      <c r="H560" s="221">
        <v>22750</v>
      </c>
      <c r="I560" s="221">
        <v>12560</v>
      </c>
      <c r="J560" s="218">
        <v>35</v>
      </c>
      <c r="K560" s="218" t="s">
        <v>1358</v>
      </c>
      <c r="L560" s="218">
        <v>65</v>
      </c>
    </row>
    <row r="561" spans="1:12">
      <c r="A561" s="218">
        <v>560</v>
      </c>
      <c r="B561" s="219" t="s">
        <v>388</v>
      </c>
      <c r="C561" s="218" t="s">
        <v>3509</v>
      </c>
      <c r="D561" s="218">
        <v>1212</v>
      </c>
      <c r="E561" s="218">
        <v>2046.6470999999999</v>
      </c>
      <c r="F561" s="220">
        <v>17</v>
      </c>
      <c r="G561" s="221">
        <v>34793</v>
      </c>
      <c r="H561" s="221">
        <v>20604</v>
      </c>
      <c r="I561" s="221">
        <v>14189</v>
      </c>
      <c r="J561" s="218">
        <v>10</v>
      </c>
      <c r="K561" s="218" t="s">
        <v>1358</v>
      </c>
      <c r="L561" s="218">
        <v>17</v>
      </c>
    </row>
    <row r="562" spans="1:12">
      <c r="A562" s="218">
        <v>561</v>
      </c>
      <c r="B562" s="219" t="s">
        <v>2977</v>
      </c>
      <c r="C562" s="218" t="s">
        <v>3510</v>
      </c>
      <c r="D562" s="218">
        <v>199</v>
      </c>
      <c r="E562" s="218">
        <v>249</v>
      </c>
      <c r="F562" s="220">
        <v>139</v>
      </c>
      <c r="G562" s="221">
        <v>34611</v>
      </c>
      <c r="H562" s="221">
        <v>27661</v>
      </c>
      <c r="I562" s="221">
        <v>6950</v>
      </c>
      <c r="J562" s="218">
        <v>6</v>
      </c>
      <c r="K562" s="218" t="s">
        <v>1358</v>
      </c>
      <c r="L562" s="218">
        <v>139</v>
      </c>
    </row>
    <row r="563" spans="1:12">
      <c r="A563" s="218">
        <v>562</v>
      </c>
      <c r="B563" s="219">
        <v>414210124</v>
      </c>
      <c r="C563" s="218" t="s">
        <v>3511</v>
      </c>
      <c r="D563" s="218">
        <v>473</v>
      </c>
      <c r="E563" s="218">
        <v>1140</v>
      </c>
      <c r="F563" s="220">
        <v>30</v>
      </c>
      <c r="G563" s="221">
        <v>34200</v>
      </c>
      <c r="H563" s="221">
        <v>14190</v>
      </c>
      <c r="I563" s="221">
        <v>20010</v>
      </c>
      <c r="J563" s="218">
        <v>1</v>
      </c>
      <c r="K563" s="218" t="s">
        <v>1358</v>
      </c>
      <c r="L563" s="218">
        <v>30</v>
      </c>
    </row>
    <row r="564" spans="1:12">
      <c r="A564" s="218">
        <v>563</v>
      </c>
      <c r="B564" s="219" t="s">
        <v>980</v>
      </c>
      <c r="C564" s="218" t="s">
        <v>3495</v>
      </c>
      <c r="D564" s="218">
        <v>471</v>
      </c>
      <c r="E564" s="218">
        <v>646.2885</v>
      </c>
      <c r="F564" s="220">
        <v>52</v>
      </c>
      <c r="G564" s="221">
        <v>33607</v>
      </c>
      <c r="H564" s="221">
        <v>24492</v>
      </c>
      <c r="I564" s="221">
        <v>9115</v>
      </c>
      <c r="J564" s="218">
        <v>19</v>
      </c>
      <c r="K564" s="218" t="s">
        <v>1358</v>
      </c>
      <c r="L564" s="218">
        <v>52</v>
      </c>
    </row>
    <row r="565" spans="1:12">
      <c r="A565" s="218">
        <v>564</v>
      </c>
      <c r="B565" s="219" t="s">
        <v>381</v>
      </c>
      <c r="C565" s="218" t="s">
        <v>3512</v>
      </c>
      <c r="D565" s="218">
        <v>1482</v>
      </c>
      <c r="E565" s="218">
        <v>2959.0909000000001</v>
      </c>
      <c r="F565" s="220">
        <v>11</v>
      </c>
      <c r="G565" s="221">
        <v>32550</v>
      </c>
      <c r="H565" s="221">
        <v>16302</v>
      </c>
      <c r="I565" s="221">
        <v>16248</v>
      </c>
      <c r="J565" s="218">
        <v>10</v>
      </c>
      <c r="K565" s="218" t="s">
        <v>1358</v>
      </c>
      <c r="L565" s="218">
        <v>11</v>
      </c>
    </row>
    <row r="566" spans="1:12">
      <c r="A566" s="218">
        <v>565</v>
      </c>
      <c r="B566" s="219" t="s">
        <v>827</v>
      </c>
      <c r="C566" s="218" t="s">
        <v>3513</v>
      </c>
      <c r="D566" s="218">
        <v>167</v>
      </c>
      <c r="E566" s="218">
        <v>297.92590000000001</v>
      </c>
      <c r="F566" s="220">
        <v>108</v>
      </c>
      <c r="G566" s="221">
        <v>32176</v>
      </c>
      <c r="H566" s="221">
        <v>18036</v>
      </c>
      <c r="I566" s="221">
        <v>14140</v>
      </c>
      <c r="J566" s="218">
        <v>26</v>
      </c>
      <c r="K566" s="218" t="s">
        <v>1358</v>
      </c>
      <c r="L566" s="218">
        <v>108</v>
      </c>
    </row>
    <row r="567" spans="1:12">
      <c r="A567" s="218">
        <v>566</v>
      </c>
      <c r="B567" s="219" t="s">
        <v>793</v>
      </c>
      <c r="C567" s="218" t="s">
        <v>3514</v>
      </c>
      <c r="D567" s="218">
        <v>364</v>
      </c>
      <c r="E567" s="218">
        <v>91.574299999999994</v>
      </c>
      <c r="F567" s="220">
        <v>350</v>
      </c>
      <c r="G567" s="221">
        <v>32051</v>
      </c>
      <c r="H567" s="221">
        <v>127400</v>
      </c>
      <c r="I567" s="221">
        <v>-95349</v>
      </c>
      <c r="J567" s="218">
        <v>12</v>
      </c>
      <c r="K567" s="218" t="s">
        <v>1358</v>
      </c>
      <c r="L567" s="218">
        <v>350</v>
      </c>
    </row>
    <row r="568" spans="1:12">
      <c r="A568" s="218">
        <v>567</v>
      </c>
      <c r="B568" s="219" t="s">
        <v>919</v>
      </c>
      <c r="C568" s="218" t="s">
        <v>3515</v>
      </c>
      <c r="D568" s="218">
        <v>74</v>
      </c>
      <c r="E568" s="218">
        <v>110.3099</v>
      </c>
      <c r="F568" s="220">
        <v>284</v>
      </c>
      <c r="G568" s="221">
        <v>31328</v>
      </c>
      <c r="H568" s="221">
        <v>21016</v>
      </c>
      <c r="I568" s="221">
        <v>10312</v>
      </c>
      <c r="J568" s="218">
        <v>50</v>
      </c>
      <c r="K568" s="218" t="s">
        <v>1358</v>
      </c>
      <c r="L568" s="218">
        <v>284</v>
      </c>
    </row>
    <row r="569" spans="1:12">
      <c r="A569" s="218">
        <v>568</v>
      </c>
      <c r="B569" s="219" t="s">
        <v>825</v>
      </c>
      <c r="C569" s="218" t="s">
        <v>3516</v>
      </c>
      <c r="D569" s="218">
        <v>105</v>
      </c>
      <c r="E569" s="218">
        <v>191.88339999999999</v>
      </c>
      <c r="F569" s="220">
        <v>163</v>
      </c>
      <c r="G569" s="221">
        <v>31277</v>
      </c>
      <c r="H569" s="221">
        <v>17115</v>
      </c>
      <c r="I569" s="221">
        <v>14162</v>
      </c>
      <c r="J569" s="218">
        <v>11</v>
      </c>
      <c r="K569" s="218" t="s">
        <v>1358</v>
      </c>
      <c r="L569" s="218">
        <v>163</v>
      </c>
    </row>
    <row r="570" spans="1:12">
      <c r="A570" s="218">
        <v>569</v>
      </c>
      <c r="B570" s="219" t="s">
        <v>609</v>
      </c>
      <c r="C570" s="218" t="s">
        <v>3442</v>
      </c>
      <c r="D570" s="218">
        <v>400</v>
      </c>
      <c r="E570" s="218">
        <v>527.78570000000002</v>
      </c>
      <c r="F570" s="220">
        <v>56</v>
      </c>
      <c r="G570" s="221">
        <v>29556</v>
      </c>
      <c r="H570" s="221">
        <v>22400</v>
      </c>
      <c r="I570" s="221">
        <v>7156</v>
      </c>
      <c r="J570" s="218">
        <v>18</v>
      </c>
      <c r="K570" s="218" t="s">
        <v>1358</v>
      </c>
      <c r="L570" s="218">
        <v>56</v>
      </c>
    </row>
    <row r="571" spans="1:12">
      <c r="A571" s="218">
        <v>570</v>
      </c>
      <c r="B571" s="219" t="s">
        <v>515</v>
      </c>
      <c r="C571" s="218" t="s">
        <v>3517</v>
      </c>
      <c r="D571" s="218">
        <v>119</v>
      </c>
      <c r="E571" s="218">
        <v>290.64359999999999</v>
      </c>
      <c r="F571" s="220">
        <v>101</v>
      </c>
      <c r="G571" s="221">
        <v>29355</v>
      </c>
      <c r="H571" s="221">
        <v>12019</v>
      </c>
      <c r="I571" s="221">
        <v>17336</v>
      </c>
      <c r="J571" s="218">
        <v>19</v>
      </c>
      <c r="K571" s="218" t="s">
        <v>1358</v>
      </c>
      <c r="L571" s="218">
        <v>101</v>
      </c>
    </row>
    <row r="572" spans="1:12">
      <c r="A572" s="218">
        <v>571</v>
      </c>
      <c r="B572" s="219" t="s">
        <v>771</v>
      </c>
      <c r="C572" s="218" t="s">
        <v>3518</v>
      </c>
      <c r="D572" s="218">
        <v>142</v>
      </c>
      <c r="E572" s="218">
        <v>191.38560000000001</v>
      </c>
      <c r="F572" s="220">
        <v>153</v>
      </c>
      <c r="G572" s="221">
        <v>29282</v>
      </c>
      <c r="H572" s="221">
        <v>21726</v>
      </c>
      <c r="I572" s="221">
        <v>7556</v>
      </c>
      <c r="J572" s="218">
        <v>8</v>
      </c>
      <c r="K572" s="218" t="s">
        <v>1358</v>
      </c>
      <c r="L572" s="218">
        <v>153</v>
      </c>
    </row>
    <row r="573" spans="1:12">
      <c r="A573" s="218">
        <v>572</v>
      </c>
      <c r="B573" s="219" t="s">
        <v>3519</v>
      </c>
      <c r="C573" s="218" t="s">
        <v>3520</v>
      </c>
      <c r="D573" s="218">
        <v>396</v>
      </c>
      <c r="E573" s="218">
        <v>730</v>
      </c>
      <c r="F573" s="220">
        <v>40</v>
      </c>
      <c r="G573" s="221">
        <v>29200</v>
      </c>
      <c r="H573" s="221">
        <v>15840</v>
      </c>
      <c r="I573" s="221">
        <v>13360</v>
      </c>
      <c r="J573" s="218">
        <v>1</v>
      </c>
      <c r="K573" s="218" t="s">
        <v>1358</v>
      </c>
      <c r="L573" s="218">
        <v>40</v>
      </c>
    </row>
    <row r="574" spans="1:12">
      <c r="A574" s="218">
        <v>573</v>
      </c>
      <c r="B574" s="219" t="s">
        <v>744</v>
      </c>
      <c r="C574" s="218" t="s">
        <v>3521</v>
      </c>
      <c r="D574" s="218">
        <v>195</v>
      </c>
      <c r="E574" s="218">
        <v>259.96429999999998</v>
      </c>
      <c r="F574" s="220">
        <v>112</v>
      </c>
      <c r="G574" s="221">
        <v>29116</v>
      </c>
      <c r="H574" s="221">
        <v>21840</v>
      </c>
      <c r="I574" s="221">
        <v>7276</v>
      </c>
      <c r="J574" s="218">
        <v>16</v>
      </c>
      <c r="K574" s="218" t="s">
        <v>1358</v>
      </c>
      <c r="L574" s="218">
        <v>112</v>
      </c>
    </row>
    <row r="575" spans="1:12">
      <c r="A575" s="218">
        <v>574</v>
      </c>
      <c r="B575" s="219" t="s">
        <v>1036</v>
      </c>
      <c r="C575" s="218" t="s">
        <v>3522</v>
      </c>
      <c r="D575" s="218">
        <v>1074</v>
      </c>
      <c r="E575" s="218">
        <v>1617.5555999999999</v>
      </c>
      <c r="F575" s="220">
        <v>18</v>
      </c>
      <c r="G575" s="221">
        <v>29116</v>
      </c>
      <c r="H575" s="221">
        <v>19332</v>
      </c>
      <c r="I575" s="221">
        <v>9784</v>
      </c>
      <c r="J575" s="218">
        <v>9</v>
      </c>
      <c r="K575" s="218" t="s">
        <v>1358</v>
      </c>
      <c r="L575" s="218">
        <v>18</v>
      </c>
    </row>
    <row r="576" spans="1:12">
      <c r="A576" s="218">
        <v>575</v>
      </c>
      <c r="B576" s="219" t="s">
        <v>1697</v>
      </c>
      <c r="C576" s="218" t="s">
        <v>3523</v>
      </c>
      <c r="D576" s="218">
        <v>404</v>
      </c>
      <c r="E576" s="218">
        <v>589.79589999999996</v>
      </c>
      <c r="F576" s="220">
        <v>49</v>
      </c>
      <c r="G576" s="221">
        <v>28900</v>
      </c>
      <c r="H576" s="221">
        <v>19796</v>
      </c>
      <c r="I576" s="221">
        <v>9104</v>
      </c>
      <c r="J576" s="218">
        <v>17</v>
      </c>
      <c r="K576" s="218" t="s">
        <v>1358</v>
      </c>
      <c r="L576" s="218">
        <v>49</v>
      </c>
    </row>
    <row r="577" spans="1:12">
      <c r="A577" s="218">
        <v>576</v>
      </c>
      <c r="B577" s="219" t="s">
        <v>798</v>
      </c>
      <c r="C577" s="218" t="s">
        <v>3524</v>
      </c>
      <c r="D577" s="218">
        <v>90</v>
      </c>
      <c r="E577" s="218">
        <v>125.6404</v>
      </c>
      <c r="F577" s="220">
        <v>228</v>
      </c>
      <c r="G577" s="221">
        <v>28646</v>
      </c>
      <c r="H577" s="221">
        <v>20520</v>
      </c>
      <c r="I577" s="221">
        <v>8126</v>
      </c>
      <c r="J577" s="218">
        <v>26</v>
      </c>
      <c r="K577" s="218" t="s">
        <v>1358</v>
      </c>
      <c r="L577" s="218">
        <v>228</v>
      </c>
    </row>
    <row r="578" spans="1:12">
      <c r="A578" s="218">
        <v>577</v>
      </c>
      <c r="B578" s="219" t="s">
        <v>405</v>
      </c>
      <c r="C578" s="218" t="s">
        <v>3177</v>
      </c>
      <c r="D578" s="218">
        <v>111</v>
      </c>
      <c r="E578" s="218">
        <v>134.45500000000001</v>
      </c>
      <c r="F578" s="220">
        <v>211</v>
      </c>
      <c r="G578" s="221">
        <v>28370</v>
      </c>
      <c r="H578" s="221">
        <v>23421</v>
      </c>
      <c r="I578" s="221">
        <v>4949</v>
      </c>
      <c r="J578" s="218">
        <v>17</v>
      </c>
      <c r="K578" s="218" t="s">
        <v>1358</v>
      </c>
      <c r="L578" s="218">
        <v>211</v>
      </c>
    </row>
    <row r="579" spans="1:12">
      <c r="A579" s="218">
        <v>578</v>
      </c>
      <c r="B579" s="219" t="s">
        <v>758</v>
      </c>
      <c r="C579" s="218" t="s">
        <v>3188</v>
      </c>
      <c r="D579" s="218">
        <v>64</v>
      </c>
      <c r="E579" s="218">
        <v>108.7615</v>
      </c>
      <c r="F579" s="220">
        <v>260</v>
      </c>
      <c r="G579" s="221">
        <v>28278</v>
      </c>
      <c r="H579" s="221">
        <v>16640</v>
      </c>
      <c r="I579" s="221">
        <v>11638</v>
      </c>
      <c r="J579" s="218">
        <v>62</v>
      </c>
      <c r="K579" s="218" t="s">
        <v>1358</v>
      </c>
      <c r="L579" s="218">
        <v>260</v>
      </c>
    </row>
    <row r="580" spans="1:12">
      <c r="A580" s="218">
        <v>579</v>
      </c>
      <c r="B580" s="219" t="s">
        <v>922</v>
      </c>
      <c r="C580" s="218" t="s">
        <v>3450</v>
      </c>
      <c r="D580" s="218">
        <v>74</v>
      </c>
      <c r="E580" s="218">
        <v>107.8308</v>
      </c>
      <c r="F580" s="220">
        <v>260</v>
      </c>
      <c r="G580" s="221">
        <v>28036</v>
      </c>
      <c r="H580" s="221">
        <v>19240</v>
      </c>
      <c r="I580" s="221">
        <v>8796</v>
      </c>
      <c r="J580" s="218">
        <v>56</v>
      </c>
      <c r="K580" s="218" t="s">
        <v>1358</v>
      </c>
      <c r="L580" s="218">
        <v>260</v>
      </c>
    </row>
    <row r="581" spans="1:12">
      <c r="A581" s="218">
        <v>580</v>
      </c>
      <c r="B581" s="219" t="s">
        <v>3525</v>
      </c>
      <c r="C581" s="218" t="s">
        <v>3526</v>
      </c>
      <c r="D581" s="218">
        <v>555</v>
      </c>
      <c r="E581" s="218">
        <v>655</v>
      </c>
      <c r="F581" s="220">
        <v>42</v>
      </c>
      <c r="G581" s="221">
        <v>27510</v>
      </c>
      <c r="H581" s="221">
        <v>23310</v>
      </c>
      <c r="I581" s="221">
        <v>4200</v>
      </c>
      <c r="J581" s="218">
        <v>18</v>
      </c>
      <c r="K581" s="218" t="s">
        <v>1358</v>
      </c>
      <c r="L581" s="218">
        <v>42</v>
      </c>
    </row>
    <row r="582" spans="1:12">
      <c r="A582" s="218">
        <v>581</v>
      </c>
      <c r="B582" s="219" t="s">
        <v>1006</v>
      </c>
      <c r="C582" s="218" t="s">
        <v>3389</v>
      </c>
      <c r="D582" s="218">
        <v>515</v>
      </c>
      <c r="E582" s="218">
        <v>435.12700000000001</v>
      </c>
      <c r="F582" s="220">
        <v>63</v>
      </c>
      <c r="G582" s="221">
        <v>27413</v>
      </c>
      <c r="H582" s="221">
        <v>32445</v>
      </c>
      <c r="I582" s="221">
        <v>-5032</v>
      </c>
      <c r="J582" s="218">
        <v>5</v>
      </c>
      <c r="K582" s="218" t="s">
        <v>1358</v>
      </c>
      <c r="L582" s="218">
        <v>63</v>
      </c>
    </row>
    <row r="583" spans="1:12">
      <c r="A583" s="218">
        <v>582</v>
      </c>
      <c r="B583" s="219" t="s">
        <v>466</v>
      </c>
      <c r="C583" s="218" t="s">
        <v>3499</v>
      </c>
      <c r="D583" s="218">
        <v>142</v>
      </c>
      <c r="E583" s="218">
        <v>211.8605</v>
      </c>
      <c r="F583" s="220">
        <v>129</v>
      </c>
      <c r="G583" s="221">
        <v>27330</v>
      </c>
      <c r="H583" s="221">
        <v>18318</v>
      </c>
      <c r="I583" s="221">
        <v>9012</v>
      </c>
      <c r="J583" s="218">
        <v>53</v>
      </c>
      <c r="K583" s="218" t="s">
        <v>1358</v>
      </c>
      <c r="L583" s="218">
        <v>129</v>
      </c>
    </row>
    <row r="584" spans="1:12">
      <c r="A584" s="218">
        <v>583</v>
      </c>
      <c r="B584" s="219" t="s">
        <v>497</v>
      </c>
      <c r="C584" s="218" t="s">
        <v>3527</v>
      </c>
      <c r="D584" s="218">
        <v>95</v>
      </c>
      <c r="E584" s="218">
        <v>158.5872</v>
      </c>
      <c r="F584" s="220">
        <v>172</v>
      </c>
      <c r="G584" s="221">
        <v>27277</v>
      </c>
      <c r="H584" s="221">
        <v>16340</v>
      </c>
      <c r="I584" s="221">
        <v>10937</v>
      </c>
      <c r="J584" s="218">
        <v>27</v>
      </c>
      <c r="K584" s="218" t="s">
        <v>1358</v>
      </c>
      <c r="L584" s="218">
        <v>172</v>
      </c>
    </row>
    <row r="585" spans="1:12">
      <c r="A585" s="218">
        <v>584</v>
      </c>
      <c r="B585" s="219" t="s">
        <v>836</v>
      </c>
      <c r="C585" s="218" t="s">
        <v>3231</v>
      </c>
      <c r="D585" s="218">
        <v>509</v>
      </c>
      <c r="E585" s="218">
        <v>907.6</v>
      </c>
      <c r="F585" s="220">
        <v>30</v>
      </c>
      <c r="G585" s="221">
        <v>27228</v>
      </c>
      <c r="H585" s="221">
        <v>15270</v>
      </c>
      <c r="I585" s="221">
        <v>11958</v>
      </c>
      <c r="J585" s="218">
        <v>6</v>
      </c>
      <c r="K585" s="218" t="s">
        <v>1358</v>
      </c>
      <c r="L585" s="218">
        <v>30</v>
      </c>
    </row>
    <row r="586" spans="1:12">
      <c r="A586" s="218">
        <v>585</v>
      </c>
      <c r="B586" s="219" t="s">
        <v>923</v>
      </c>
      <c r="C586" s="218" t="s">
        <v>3450</v>
      </c>
      <c r="D586" s="218">
        <v>74</v>
      </c>
      <c r="E586" s="218">
        <v>102.3472</v>
      </c>
      <c r="F586" s="220">
        <v>265</v>
      </c>
      <c r="G586" s="221">
        <v>27122</v>
      </c>
      <c r="H586" s="221">
        <v>19610</v>
      </c>
      <c r="I586" s="221">
        <v>7512</v>
      </c>
      <c r="J586" s="218">
        <v>68</v>
      </c>
      <c r="K586" s="218" t="s">
        <v>1358</v>
      </c>
      <c r="L586" s="218">
        <v>265</v>
      </c>
    </row>
    <row r="587" spans="1:12">
      <c r="A587" s="218">
        <v>586</v>
      </c>
      <c r="B587" s="219" t="s">
        <v>2754</v>
      </c>
      <c r="C587" s="218" t="s">
        <v>3528</v>
      </c>
      <c r="D587" s="218">
        <v>0</v>
      </c>
      <c r="E587" s="218">
        <v>50.711599999999997</v>
      </c>
      <c r="F587" s="220">
        <v>534</v>
      </c>
      <c r="G587" s="221">
        <v>27080</v>
      </c>
      <c r="H587" s="221">
        <v>0</v>
      </c>
      <c r="I587" s="221">
        <v>27080</v>
      </c>
      <c r="J587" s="218">
        <v>9</v>
      </c>
      <c r="K587" s="218" t="s">
        <v>1358</v>
      </c>
      <c r="L587" s="218">
        <v>534</v>
      </c>
    </row>
    <row r="588" spans="1:12">
      <c r="A588" s="218">
        <v>587</v>
      </c>
      <c r="B588" s="219" t="s">
        <v>400</v>
      </c>
      <c r="C588" s="218" t="s">
        <v>3339</v>
      </c>
      <c r="D588" s="218">
        <v>119</v>
      </c>
      <c r="E588" s="218">
        <v>162.40960000000001</v>
      </c>
      <c r="F588" s="220">
        <v>166</v>
      </c>
      <c r="G588" s="221">
        <v>26960</v>
      </c>
      <c r="H588" s="221">
        <v>19754</v>
      </c>
      <c r="I588" s="221">
        <v>7206</v>
      </c>
      <c r="J588" s="218">
        <v>49</v>
      </c>
      <c r="K588" s="218" t="s">
        <v>1358</v>
      </c>
      <c r="L588" s="218">
        <v>166</v>
      </c>
    </row>
    <row r="589" spans="1:12">
      <c r="A589" s="218">
        <v>588</v>
      </c>
      <c r="B589" s="219" t="s">
        <v>454</v>
      </c>
      <c r="C589" s="218" t="s">
        <v>3529</v>
      </c>
      <c r="D589" s="218">
        <v>185</v>
      </c>
      <c r="E589" s="218">
        <v>238.41589999999999</v>
      </c>
      <c r="F589" s="220">
        <v>113</v>
      </c>
      <c r="G589" s="221">
        <v>26941</v>
      </c>
      <c r="H589" s="221">
        <v>20905</v>
      </c>
      <c r="I589" s="221">
        <v>6036</v>
      </c>
      <c r="J589" s="218">
        <v>31</v>
      </c>
      <c r="K589" s="218" t="s">
        <v>1358</v>
      </c>
      <c r="L589" s="218">
        <v>113</v>
      </c>
    </row>
    <row r="590" spans="1:12">
      <c r="A590" s="218">
        <v>589</v>
      </c>
      <c r="B590" s="219" t="s">
        <v>772</v>
      </c>
      <c r="C590" s="218" t="s">
        <v>3530</v>
      </c>
      <c r="D590" s="218">
        <v>140</v>
      </c>
      <c r="E590" s="218">
        <v>203.9237</v>
      </c>
      <c r="F590" s="220">
        <v>131</v>
      </c>
      <c r="G590" s="221">
        <v>26714</v>
      </c>
      <c r="H590" s="221">
        <v>18340</v>
      </c>
      <c r="I590" s="221">
        <v>8374</v>
      </c>
      <c r="J590" s="218">
        <v>3</v>
      </c>
      <c r="K590" s="218" t="s">
        <v>1358</v>
      </c>
      <c r="L590" s="218">
        <v>131</v>
      </c>
    </row>
    <row r="591" spans="1:12">
      <c r="A591" s="218">
        <v>590</v>
      </c>
      <c r="B591" s="219" t="s">
        <v>510</v>
      </c>
      <c r="C591" s="218" t="s">
        <v>3531</v>
      </c>
      <c r="D591" s="218">
        <v>226</v>
      </c>
      <c r="E591" s="218">
        <v>550.42550000000006</v>
      </c>
      <c r="F591" s="220">
        <v>47</v>
      </c>
      <c r="G591" s="221">
        <v>25870</v>
      </c>
      <c r="H591" s="221">
        <v>10622</v>
      </c>
      <c r="I591" s="221">
        <v>15248</v>
      </c>
      <c r="J591" s="218">
        <v>4</v>
      </c>
      <c r="K591" s="218" t="s">
        <v>1358</v>
      </c>
      <c r="L591" s="218">
        <v>47</v>
      </c>
    </row>
    <row r="592" spans="1:12">
      <c r="A592" s="218">
        <v>591</v>
      </c>
      <c r="B592" s="219" t="s">
        <v>3532</v>
      </c>
      <c r="C592" s="218" t="s">
        <v>3533</v>
      </c>
      <c r="D592" s="218">
        <v>528</v>
      </c>
      <c r="E592" s="218">
        <v>586</v>
      </c>
      <c r="F592" s="220">
        <v>44</v>
      </c>
      <c r="G592" s="221">
        <v>25784</v>
      </c>
      <c r="H592" s="221">
        <v>23232</v>
      </c>
      <c r="I592" s="221">
        <v>2552</v>
      </c>
      <c r="J592" s="218">
        <v>17</v>
      </c>
      <c r="K592" s="218" t="s">
        <v>1358</v>
      </c>
      <c r="L592" s="218">
        <v>44</v>
      </c>
    </row>
    <row r="593" spans="1:12">
      <c r="A593" s="218">
        <v>592</v>
      </c>
      <c r="B593" s="219" t="s">
        <v>444</v>
      </c>
      <c r="C593" s="218" t="s">
        <v>3534</v>
      </c>
      <c r="D593" s="218">
        <v>332</v>
      </c>
      <c r="E593" s="218">
        <v>565.64440000000002</v>
      </c>
      <c r="F593" s="220">
        <v>45</v>
      </c>
      <c r="G593" s="221">
        <v>25454</v>
      </c>
      <c r="H593" s="221">
        <v>14940</v>
      </c>
      <c r="I593" s="221">
        <v>10514</v>
      </c>
      <c r="J593" s="218">
        <v>23</v>
      </c>
      <c r="K593" s="218" t="s">
        <v>1358</v>
      </c>
      <c r="L593" s="218">
        <v>45</v>
      </c>
    </row>
    <row r="594" spans="1:12">
      <c r="A594" s="218">
        <v>593</v>
      </c>
      <c r="B594" s="219" t="s">
        <v>3535</v>
      </c>
      <c r="C594" s="218" t="s">
        <v>3536</v>
      </c>
      <c r="D594" s="218">
        <v>119</v>
      </c>
      <c r="E594" s="218">
        <v>250</v>
      </c>
      <c r="F594" s="220">
        <v>100</v>
      </c>
      <c r="G594" s="221">
        <v>25000</v>
      </c>
      <c r="H594" s="221">
        <v>11900</v>
      </c>
      <c r="I594" s="221">
        <v>13100</v>
      </c>
      <c r="J594" s="218">
        <v>1</v>
      </c>
      <c r="K594" s="218" t="s">
        <v>1358</v>
      </c>
      <c r="L594" s="218">
        <v>100</v>
      </c>
    </row>
    <row r="595" spans="1:12">
      <c r="A595" s="218">
        <v>594</v>
      </c>
      <c r="B595" s="219" t="s">
        <v>979</v>
      </c>
      <c r="C595" s="218" t="s">
        <v>3495</v>
      </c>
      <c r="D595" s="218">
        <v>471</v>
      </c>
      <c r="E595" s="218">
        <v>640.35900000000004</v>
      </c>
      <c r="F595" s="220">
        <v>39</v>
      </c>
      <c r="G595" s="221">
        <v>24974</v>
      </c>
      <c r="H595" s="221">
        <v>18369</v>
      </c>
      <c r="I595" s="221">
        <v>6605</v>
      </c>
      <c r="J595" s="218">
        <v>17</v>
      </c>
      <c r="K595" s="218" t="s">
        <v>1358</v>
      </c>
      <c r="L595" s="218">
        <v>39</v>
      </c>
    </row>
    <row r="596" spans="1:12">
      <c r="A596" s="218">
        <v>595</v>
      </c>
      <c r="B596" s="219" t="s">
        <v>2980</v>
      </c>
      <c r="C596" s="218" t="s">
        <v>3537</v>
      </c>
      <c r="D596" s="218">
        <v>398</v>
      </c>
      <c r="E596" s="218">
        <v>489</v>
      </c>
      <c r="F596" s="220">
        <v>51</v>
      </c>
      <c r="G596" s="221">
        <v>24939</v>
      </c>
      <c r="H596" s="221">
        <v>20298</v>
      </c>
      <c r="I596" s="221">
        <v>4641</v>
      </c>
      <c r="J596" s="218">
        <v>4</v>
      </c>
      <c r="K596" s="218" t="s">
        <v>1358</v>
      </c>
      <c r="L596" s="218">
        <v>51</v>
      </c>
    </row>
    <row r="597" spans="1:12">
      <c r="A597" s="218">
        <v>596</v>
      </c>
      <c r="B597" s="219" t="s">
        <v>1018</v>
      </c>
      <c r="C597" s="218" t="s">
        <v>3468</v>
      </c>
      <c r="D597" s="218">
        <v>272</v>
      </c>
      <c r="E597" s="218">
        <v>205.04169999999999</v>
      </c>
      <c r="F597" s="220">
        <v>120</v>
      </c>
      <c r="G597" s="221">
        <v>24605</v>
      </c>
      <c r="H597" s="221">
        <v>32640</v>
      </c>
      <c r="I597" s="221">
        <v>-8035</v>
      </c>
      <c r="J597" s="218">
        <v>28</v>
      </c>
      <c r="K597" s="218" t="s">
        <v>1358</v>
      </c>
      <c r="L597" s="218">
        <v>120</v>
      </c>
    </row>
    <row r="598" spans="1:12">
      <c r="A598" s="218">
        <v>597</v>
      </c>
      <c r="B598" s="219" t="s">
        <v>807</v>
      </c>
      <c r="C598" s="218" t="s">
        <v>3221</v>
      </c>
      <c r="D598" s="218">
        <v>204</v>
      </c>
      <c r="E598" s="218">
        <v>336.26029999999997</v>
      </c>
      <c r="F598" s="220">
        <v>73</v>
      </c>
      <c r="G598" s="221">
        <v>24547</v>
      </c>
      <c r="H598" s="221">
        <v>14892</v>
      </c>
      <c r="I598" s="221">
        <v>9655</v>
      </c>
      <c r="J598" s="218">
        <v>41</v>
      </c>
      <c r="K598" s="218" t="s">
        <v>1358</v>
      </c>
      <c r="L598" s="218">
        <v>73</v>
      </c>
    </row>
    <row r="599" spans="1:12">
      <c r="A599" s="218">
        <v>598</v>
      </c>
      <c r="B599" s="219" t="s">
        <v>465</v>
      </c>
      <c r="C599" s="218" t="s">
        <v>3499</v>
      </c>
      <c r="D599" s="218">
        <v>142</v>
      </c>
      <c r="E599" s="218">
        <v>252.06190000000001</v>
      </c>
      <c r="F599" s="220">
        <v>97</v>
      </c>
      <c r="G599" s="221">
        <v>24450</v>
      </c>
      <c r="H599" s="221">
        <v>13774</v>
      </c>
      <c r="I599" s="221">
        <v>10676</v>
      </c>
      <c r="J599" s="218">
        <v>43</v>
      </c>
      <c r="K599" s="218" t="s">
        <v>1358</v>
      </c>
      <c r="L599" s="218">
        <v>97</v>
      </c>
    </row>
    <row r="600" spans="1:12">
      <c r="A600" s="218">
        <v>599</v>
      </c>
      <c r="B600" s="219" t="s">
        <v>384</v>
      </c>
      <c r="C600" s="218" t="s">
        <v>3538</v>
      </c>
      <c r="D600" s="218">
        <v>555</v>
      </c>
      <c r="E600" s="218">
        <v>1057.3913</v>
      </c>
      <c r="F600" s="220">
        <v>23</v>
      </c>
      <c r="G600" s="221">
        <v>24320</v>
      </c>
      <c r="H600" s="221">
        <v>12765</v>
      </c>
      <c r="I600" s="221">
        <v>11555</v>
      </c>
      <c r="J600" s="218">
        <v>8</v>
      </c>
      <c r="K600" s="218" t="s">
        <v>1358</v>
      </c>
      <c r="L600" s="218">
        <v>23</v>
      </c>
    </row>
    <row r="601" spans="1:12">
      <c r="A601" s="218">
        <v>600</v>
      </c>
      <c r="B601" s="219" t="s">
        <v>272</v>
      </c>
      <c r="C601" s="218" t="s">
        <v>3539</v>
      </c>
      <c r="D601" s="218">
        <v>729</v>
      </c>
      <c r="E601" s="218">
        <v>1155.2381</v>
      </c>
      <c r="F601" s="220">
        <v>21</v>
      </c>
      <c r="G601" s="221">
        <v>24260</v>
      </c>
      <c r="H601" s="221">
        <v>15309</v>
      </c>
      <c r="I601" s="221">
        <v>8951</v>
      </c>
      <c r="J601" s="218">
        <v>2</v>
      </c>
      <c r="K601" s="218" t="s">
        <v>1358</v>
      </c>
      <c r="L601" s="218">
        <v>21</v>
      </c>
    </row>
    <row r="602" spans="1:12">
      <c r="A602" s="218">
        <v>601</v>
      </c>
      <c r="B602" s="219" t="s">
        <v>417</v>
      </c>
      <c r="C602" s="218" t="s">
        <v>3433</v>
      </c>
      <c r="D602" s="218">
        <v>125</v>
      </c>
      <c r="E602" s="218">
        <v>218.4</v>
      </c>
      <c r="F602" s="220">
        <v>110</v>
      </c>
      <c r="G602" s="221">
        <v>24024</v>
      </c>
      <c r="H602" s="221">
        <v>13750</v>
      </c>
      <c r="I602" s="221">
        <v>10274</v>
      </c>
      <c r="J602" s="218">
        <v>31</v>
      </c>
      <c r="K602" s="218" t="s">
        <v>1358</v>
      </c>
      <c r="L602" s="218">
        <v>110</v>
      </c>
    </row>
    <row r="603" spans="1:12">
      <c r="A603" s="218">
        <v>602</v>
      </c>
      <c r="B603" s="219" t="s">
        <v>3540</v>
      </c>
      <c r="C603" s="218" t="s">
        <v>3449</v>
      </c>
      <c r="D603" s="218">
        <v>350</v>
      </c>
      <c r="E603" s="218">
        <v>110.0688</v>
      </c>
      <c r="F603" s="220">
        <v>218</v>
      </c>
      <c r="G603" s="221">
        <v>23995</v>
      </c>
      <c r="H603" s="221">
        <v>76300</v>
      </c>
      <c r="I603" s="221">
        <v>-52305</v>
      </c>
      <c r="J603" s="218">
        <v>2</v>
      </c>
      <c r="K603" s="218" t="s">
        <v>1358</v>
      </c>
      <c r="L603" s="218">
        <v>218</v>
      </c>
    </row>
    <row r="604" spans="1:12">
      <c r="A604" s="218">
        <v>603</v>
      </c>
      <c r="B604" s="219" t="s">
        <v>464</v>
      </c>
      <c r="C604" s="218" t="s">
        <v>3499</v>
      </c>
      <c r="D604" s="218">
        <v>142</v>
      </c>
      <c r="E604" s="218">
        <v>241.2653</v>
      </c>
      <c r="F604" s="220">
        <v>98</v>
      </c>
      <c r="G604" s="221">
        <v>23644</v>
      </c>
      <c r="H604" s="221">
        <v>13916</v>
      </c>
      <c r="I604" s="221">
        <v>9728</v>
      </c>
      <c r="J604" s="218">
        <v>52</v>
      </c>
      <c r="K604" s="218" t="s">
        <v>1358</v>
      </c>
      <c r="L604" s="218">
        <v>98</v>
      </c>
    </row>
    <row r="605" spans="1:12">
      <c r="A605" s="218">
        <v>604</v>
      </c>
      <c r="B605" s="219" t="s">
        <v>422</v>
      </c>
      <c r="C605" s="218" t="s">
        <v>3541</v>
      </c>
      <c r="D605" s="218">
        <v>140</v>
      </c>
      <c r="E605" s="218">
        <v>40.954900000000002</v>
      </c>
      <c r="F605" s="220">
        <v>577</v>
      </c>
      <c r="G605" s="221">
        <v>23631</v>
      </c>
      <c r="H605" s="221">
        <v>80780</v>
      </c>
      <c r="I605" s="221">
        <v>-57149</v>
      </c>
      <c r="J605" s="218">
        <v>23</v>
      </c>
      <c r="K605" s="218" t="s">
        <v>1358</v>
      </c>
      <c r="L605" s="218">
        <v>577</v>
      </c>
    </row>
    <row r="606" spans="1:12">
      <c r="A606" s="218">
        <v>605</v>
      </c>
      <c r="B606" s="219" t="s">
        <v>931</v>
      </c>
      <c r="C606" s="218" t="s">
        <v>3542</v>
      </c>
      <c r="D606" s="218">
        <v>356</v>
      </c>
      <c r="E606" s="218">
        <v>465</v>
      </c>
      <c r="F606" s="220">
        <v>50</v>
      </c>
      <c r="G606" s="221">
        <v>23250</v>
      </c>
      <c r="H606" s="221">
        <v>17800</v>
      </c>
      <c r="I606" s="221">
        <v>5450</v>
      </c>
      <c r="J606" s="218">
        <v>1</v>
      </c>
      <c r="K606" s="218" t="s">
        <v>1358</v>
      </c>
      <c r="L606" s="218">
        <v>50</v>
      </c>
    </row>
    <row r="607" spans="1:12">
      <c r="A607" s="218">
        <v>606</v>
      </c>
      <c r="B607" s="219" t="s">
        <v>581</v>
      </c>
      <c r="C607" s="218" t="s">
        <v>3543</v>
      </c>
      <c r="D607" s="218">
        <v>511</v>
      </c>
      <c r="E607" s="218">
        <v>1105.2856999999999</v>
      </c>
      <c r="F607" s="220">
        <v>21</v>
      </c>
      <c r="G607" s="221">
        <v>23211</v>
      </c>
      <c r="H607" s="221">
        <v>10731</v>
      </c>
      <c r="I607" s="221">
        <v>12480</v>
      </c>
      <c r="J607" s="218">
        <v>4</v>
      </c>
      <c r="K607" s="218" t="s">
        <v>1358</v>
      </c>
      <c r="L607" s="218">
        <v>21</v>
      </c>
    </row>
    <row r="608" spans="1:12">
      <c r="A608" s="218">
        <v>607</v>
      </c>
      <c r="B608" s="219" t="s">
        <v>607</v>
      </c>
      <c r="C608" s="218" t="s">
        <v>3113</v>
      </c>
      <c r="D608" s="218">
        <v>208</v>
      </c>
      <c r="E608" s="218">
        <v>321.98590000000002</v>
      </c>
      <c r="F608" s="220">
        <v>71</v>
      </c>
      <c r="G608" s="221">
        <v>22861</v>
      </c>
      <c r="H608" s="221">
        <v>14768</v>
      </c>
      <c r="I608" s="221">
        <v>8093</v>
      </c>
      <c r="J608" s="218">
        <v>38</v>
      </c>
      <c r="K608" s="218" t="s">
        <v>1358</v>
      </c>
      <c r="L608" s="218">
        <v>71</v>
      </c>
    </row>
    <row r="609" spans="1:12">
      <c r="A609" s="218">
        <v>608</v>
      </c>
      <c r="B609" s="219" t="s">
        <v>864</v>
      </c>
      <c r="C609" s="218" t="s">
        <v>3463</v>
      </c>
      <c r="D609" s="218">
        <v>528</v>
      </c>
      <c r="E609" s="218">
        <v>84.0886</v>
      </c>
      <c r="F609" s="220">
        <v>271</v>
      </c>
      <c r="G609" s="221">
        <v>22788</v>
      </c>
      <c r="H609" s="221">
        <v>143088</v>
      </c>
      <c r="I609" s="221">
        <v>-120300</v>
      </c>
      <c r="J609" s="218">
        <v>2</v>
      </c>
      <c r="K609" s="218" t="s">
        <v>1358</v>
      </c>
      <c r="L609" s="218">
        <v>271</v>
      </c>
    </row>
    <row r="610" spans="1:12">
      <c r="A610" s="218">
        <v>609</v>
      </c>
      <c r="B610" s="219" t="s">
        <v>842</v>
      </c>
      <c r="C610" s="218" t="s">
        <v>3379</v>
      </c>
      <c r="D610" s="218">
        <v>535</v>
      </c>
      <c r="E610" s="218">
        <v>947.54169999999999</v>
      </c>
      <c r="F610" s="220">
        <v>24</v>
      </c>
      <c r="G610" s="221">
        <v>22741</v>
      </c>
      <c r="H610" s="221">
        <v>12840</v>
      </c>
      <c r="I610" s="221">
        <v>9901</v>
      </c>
      <c r="J610" s="218">
        <v>5</v>
      </c>
      <c r="K610" s="218" t="s">
        <v>1358</v>
      </c>
      <c r="L610" s="218">
        <v>24</v>
      </c>
    </row>
    <row r="611" spans="1:12">
      <c r="A611" s="218">
        <v>610</v>
      </c>
      <c r="B611" s="219" t="s">
        <v>3544</v>
      </c>
      <c r="C611" s="218" t="s">
        <v>3545</v>
      </c>
      <c r="D611" s="218">
        <v>65</v>
      </c>
      <c r="E611" s="218">
        <v>75.366699999999994</v>
      </c>
      <c r="F611" s="220">
        <v>300</v>
      </c>
      <c r="G611" s="221">
        <v>22610</v>
      </c>
      <c r="H611" s="221">
        <v>19500</v>
      </c>
      <c r="I611" s="221">
        <v>3110</v>
      </c>
      <c r="J611" s="218">
        <v>10</v>
      </c>
      <c r="K611" s="218" t="s">
        <v>1358</v>
      </c>
      <c r="L611" s="218">
        <v>300</v>
      </c>
    </row>
    <row r="612" spans="1:12">
      <c r="A612" s="218">
        <v>611</v>
      </c>
      <c r="B612" s="219" t="s">
        <v>3546</v>
      </c>
      <c r="C612" s="218" t="s">
        <v>3547</v>
      </c>
      <c r="D612" s="218">
        <v>180</v>
      </c>
      <c r="E612" s="218">
        <v>264</v>
      </c>
      <c r="F612" s="220">
        <v>85</v>
      </c>
      <c r="G612" s="221">
        <v>22440</v>
      </c>
      <c r="H612" s="221">
        <v>15300</v>
      </c>
      <c r="I612" s="221">
        <v>7140</v>
      </c>
      <c r="J612" s="218">
        <v>23</v>
      </c>
      <c r="K612" s="218" t="s">
        <v>1358</v>
      </c>
      <c r="L612" s="218">
        <v>85</v>
      </c>
    </row>
    <row r="613" spans="1:12">
      <c r="A613" s="218">
        <v>612</v>
      </c>
      <c r="B613" s="219" t="s">
        <v>764</v>
      </c>
      <c r="C613" s="218" t="s">
        <v>3548</v>
      </c>
      <c r="D613" s="218">
        <v>145</v>
      </c>
      <c r="E613" s="218">
        <v>55</v>
      </c>
      <c r="F613" s="220">
        <v>400</v>
      </c>
      <c r="G613" s="221">
        <v>22000</v>
      </c>
      <c r="H613" s="221">
        <v>58000</v>
      </c>
      <c r="I613" s="221">
        <v>-36000</v>
      </c>
      <c r="J613" s="218">
        <v>1</v>
      </c>
      <c r="K613" s="218" t="s">
        <v>1358</v>
      </c>
      <c r="L613" s="218">
        <v>400</v>
      </c>
    </row>
    <row r="614" spans="1:12">
      <c r="A614" s="218">
        <v>613</v>
      </c>
      <c r="B614" s="219" t="s">
        <v>3549</v>
      </c>
      <c r="C614" s="218" t="s">
        <v>3453</v>
      </c>
      <c r="D614" s="218">
        <v>351</v>
      </c>
      <c r="E614" s="218">
        <v>54.458100000000002</v>
      </c>
      <c r="F614" s="220">
        <v>382</v>
      </c>
      <c r="G614" s="221">
        <v>20803</v>
      </c>
      <c r="H614" s="221">
        <v>134082</v>
      </c>
      <c r="I614" s="221">
        <v>-113279</v>
      </c>
      <c r="J614" s="218">
        <v>2</v>
      </c>
      <c r="K614" s="218" t="s">
        <v>1358</v>
      </c>
      <c r="L614" s="218">
        <v>382</v>
      </c>
    </row>
    <row r="615" spans="1:12">
      <c r="A615" s="218">
        <v>614</v>
      </c>
      <c r="B615" s="219" t="s">
        <v>789</v>
      </c>
      <c r="C615" s="218" t="s">
        <v>3550</v>
      </c>
      <c r="D615" s="218">
        <v>115</v>
      </c>
      <c r="E615" s="218">
        <v>210.6429</v>
      </c>
      <c r="F615" s="220">
        <v>98</v>
      </c>
      <c r="G615" s="221">
        <v>20643</v>
      </c>
      <c r="H615" s="221">
        <v>11270</v>
      </c>
      <c r="I615" s="221">
        <v>9373</v>
      </c>
      <c r="J615" s="218">
        <v>6</v>
      </c>
      <c r="K615" s="218" t="s">
        <v>1358</v>
      </c>
      <c r="L615" s="218">
        <v>98</v>
      </c>
    </row>
    <row r="616" spans="1:12">
      <c r="A616" s="218">
        <v>615</v>
      </c>
      <c r="B616" s="219" t="s">
        <v>853</v>
      </c>
      <c r="C616" s="218" t="s">
        <v>3453</v>
      </c>
      <c r="D616" s="218">
        <v>351</v>
      </c>
      <c r="E616" s="218">
        <v>54.173200000000001</v>
      </c>
      <c r="F616" s="220">
        <v>381</v>
      </c>
      <c r="G616" s="221">
        <v>20640</v>
      </c>
      <c r="H616" s="221">
        <v>133731</v>
      </c>
      <c r="I616" s="221">
        <v>-113091</v>
      </c>
      <c r="J616" s="218">
        <v>2</v>
      </c>
      <c r="K616" s="218" t="s">
        <v>1358</v>
      </c>
      <c r="L616" s="218">
        <v>381</v>
      </c>
    </row>
    <row r="617" spans="1:12">
      <c r="A617" s="218">
        <v>616</v>
      </c>
      <c r="B617" s="219" t="s">
        <v>788</v>
      </c>
      <c r="C617" s="218" t="s">
        <v>3551</v>
      </c>
      <c r="D617" s="218">
        <v>97</v>
      </c>
      <c r="E617" s="218">
        <v>165.0403</v>
      </c>
      <c r="F617" s="220">
        <v>124</v>
      </c>
      <c r="G617" s="221">
        <v>20465</v>
      </c>
      <c r="H617" s="221">
        <v>12028</v>
      </c>
      <c r="I617" s="221">
        <v>8437</v>
      </c>
      <c r="J617" s="218">
        <v>13</v>
      </c>
      <c r="K617" s="218" t="s">
        <v>1358</v>
      </c>
      <c r="L617" s="218">
        <v>124</v>
      </c>
    </row>
    <row r="618" spans="1:12">
      <c r="A618" s="218">
        <v>617</v>
      </c>
      <c r="B618" s="219" t="s">
        <v>3552</v>
      </c>
      <c r="C618" s="218" t="s">
        <v>3553</v>
      </c>
      <c r="D618" s="218">
        <v>555</v>
      </c>
      <c r="E618" s="218">
        <v>655</v>
      </c>
      <c r="F618" s="220">
        <v>31</v>
      </c>
      <c r="G618" s="221">
        <v>20305</v>
      </c>
      <c r="H618" s="221">
        <v>17205</v>
      </c>
      <c r="I618" s="221">
        <v>3100</v>
      </c>
      <c r="J618" s="218">
        <v>10</v>
      </c>
      <c r="K618" s="218" t="s">
        <v>1358</v>
      </c>
      <c r="L618" s="218">
        <v>31</v>
      </c>
    </row>
    <row r="619" spans="1:12">
      <c r="A619" s="218">
        <v>618</v>
      </c>
      <c r="B619" s="219" t="s">
        <v>895</v>
      </c>
      <c r="C619" s="218" t="s">
        <v>3554</v>
      </c>
      <c r="D619" s="218">
        <v>290</v>
      </c>
      <c r="E619" s="218">
        <v>501</v>
      </c>
      <c r="F619" s="220">
        <v>40</v>
      </c>
      <c r="G619" s="221">
        <v>20040</v>
      </c>
      <c r="H619" s="221">
        <v>11600</v>
      </c>
      <c r="I619" s="221">
        <v>8440</v>
      </c>
      <c r="J619" s="218">
        <v>4</v>
      </c>
      <c r="K619" s="218" t="s">
        <v>1358</v>
      </c>
      <c r="L619" s="218">
        <v>40</v>
      </c>
    </row>
    <row r="620" spans="1:12">
      <c r="A620" s="218">
        <v>619</v>
      </c>
      <c r="B620" s="219" t="s">
        <v>1001</v>
      </c>
      <c r="C620" s="218" t="s">
        <v>3294</v>
      </c>
      <c r="D620" s="218">
        <v>160</v>
      </c>
      <c r="E620" s="218">
        <v>330.8</v>
      </c>
      <c r="F620" s="220">
        <v>60</v>
      </c>
      <c r="G620" s="221">
        <v>19848</v>
      </c>
      <c r="H620" s="221">
        <v>9600</v>
      </c>
      <c r="I620" s="221">
        <v>10248</v>
      </c>
      <c r="J620" s="218">
        <v>21</v>
      </c>
      <c r="K620" s="218" t="s">
        <v>1358</v>
      </c>
      <c r="L620" s="218">
        <v>60</v>
      </c>
    </row>
    <row r="621" spans="1:12">
      <c r="A621" s="218">
        <v>620</v>
      </c>
      <c r="B621" s="219" t="s">
        <v>997</v>
      </c>
      <c r="C621" s="218" t="s">
        <v>3492</v>
      </c>
      <c r="D621" s="218">
        <v>454</v>
      </c>
      <c r="E621" s="218">
        <v>565.71429999999998</v>
      </c>
      <c r="F621" s="220">
        <v>35</v>
      </c>
      <c r="G621" s="221">
        <v>19800</v>
      </c>
      <c r="H621" s="221">
        <v>15890</v>
      </c>
      <c r="I621" s="221">
        <v>3910</v>
      </c>
      <c r="J621" s="218">
        <v>9</v>
      </c>
      <c r="K621" s="218" t="s">
        <v>1358</v>
      </c>
      <c r="L621" s="218">
        <v>35</v>
      </c>
    </row>
    <row r="622" spans="1:12">
      <c r="A622" s="218">
        <v>621</v>
      </c>
      <c r="B622" s="219" t="s">
        <v>996</v>
      </c>
      <c r="C622" s="218" t="s">
        <v>3492</v>
      </c>
      <c r="D622" s="218">
        <v>454</v>
      </c>
      <c r="E622" s="218">
        <v>600</v>
      </c>
      <c r="F622" s="220">
        <v>32</v>
      </c>
      <c r="G622" s="221">
        <v>19200</v>
      </c>
      <c r="H622" s="221">
        <v>14528</v>
      </c>
      <c r="I622" s="221">
        <v>4672</v>
      </c>
      <c r="J622" s="218">
        <v>8</v>
      </c>
      <c r="K622" s="218" t="s">
        <v>1358</v>
      </c>
      <c r="L622" s="218">
        <v>32</v>
      </c>
    </row>
    <row r="623" spans="1:12">
      <c r="A623" s="218">
        <v>622</v>
      </c>
      <c r="B623" s="219" t="s">
        <v>482</v>
      </c>
      <c r="C623" s="218" t="s">
        <v>3555</v>
      </c>
      <c r="D623" s="218">
        <v>144</v>
      </c>
      <c r="E623" s="218">
        <v>230.9759</v>
      </c>
      <c r="F623" s="220">
        <v>83</v>
      </c>
      <c r="G623" s="221">
        <v>19171</v>
      </c>
      <c r="H623" s="221">
        <v>11952</v>
      </c>
      <c r="I623" s="221">
        <v>7219</v>
      </c>
      <c r="J623" s="218">
        <v>17</v>
      </c>
      <c r="K623" s="218" t="s">
        <v>1358</v>
      </c>
      <c r="L623" s="218">
        <v>83</v>
      </c>
    </row>
    <row r="624" spans="1:12">
      <c r="A624" s="218">
        <v>623</v>
      </c>
      <c r="B624" s="219" t="s">
        <v>3556</v>
      </c>
      <c r="C624" s="218" t="s">
        <v>3557</v>
      </c>
      <c r="D624" s="218">
        <v>50</v>
      </c>
      <c r="E624" s="218">
        <v>95</v>
      </c>
      <c r="F624" s="220">
        <v>200</v>
      </c>
      <c r="G624" s="221">
        <v>19000</v>
      </c>
      <c r="H624" s="221">
        <v>10000</v>
      </c>
      <c r="I624" s="221">
        <v>9000</v>
      </c>
      <c r="J624" s="218">
        <v>1</v>
      </c>
      <c r="K624" s="218" t="s">
        <v>1358</v>
      </c>
      <c r="L624" s="218">
        <v>200</v>
      </c>
    </row>
    <row r="625" spans="1:12">
      <c r="A625" s="218">
        <v>624</v>
      </c>
      <c r="B625" s="219" t="s">
        <v>749</v>
      </c>
      <c r="C625" s="218" t="s">
        <v>3449</v>
      </c>
      <c r="D625" s="218">
        <v>350</v>
      </c>
      <c r="E625" s="218">
        <v>110.30589999999999</v>
      </c>
      <c r="F625" s="220">
        <v>170</v>
      </c>
      <c r="G625" s="221">
        <v>18752</v>
      </c>
      <c r="H625" s="221">
        <v>59500</v>
      </c>
      <c r="I625" s="221">
        <v>-40748</v>
      </c>
      <c r="J625" s="218">
        <v>2</v>
      </c>
      <c r="K625" s="218" t="s">
        <v>1358</v>
      </c>
      <c r="L625" s="218">
        <v>170</v>
      </c>
    </row>
    <row r="626" spans="1:12">
      <c r="A626" s="218">
        <v>625</v>
      </c>
      <c r="B626" s="219" t="s">
        <v>672</v>
      </c>
      <c r="C626" s="218" t="s">
        <v>3090</v>
      </c>
      <c r="D626" s="218">
        <v>363</v>
      </c>
      <c r="E626" s="218">
        <v>453.6585</v>
      </c>
      <c r="F626" s="220">
        <v>41</v>
      </c>
      <c r="G626" s="221">
        <v>18600</v>
      </c>
      <c r="H626" s="221">
        <v>14883</v>
      </c>
      <c r="I626" s="221">
        <v>3717</v>
      </c>
      <c r="J626" s="218">
        <v>3</v>
      </c>
      <c r="K626" s="218" t="s">
        <v>1358</v>
      </c>
      <c r="L626" s="218">
        <v>41</v>
      </c>
    </row>
    <row r="627" spans="1:12">
      <c r="A627" s="218">
        <v>626</v>
      </c>
      <c r="B627" s="219" t="s">
        <v>903</v>
      </c>
      <c r="C627" s="218" t="s">
        <v>3558</v>
      </c>
      <c r="D627" s="218">
        <v>298</v>
      </c>
      <c r="E627" s="218">
        <v>599.35479999999995</v>
      </c>
      <c r="F627" s="220">
        <v>31</v>
      </c>
      <c r="G627" s="221">
        <v>18580</v>
      </c>
      <c r="H627" s="221">
        <v>9238</v>
      </c>
      <c r="I627" s="221">
        <v>9342</v>
      </c>
      <c r="J627" s="218">
        <v>15</v>
      </c>
      <c r="K627" s="218" t="s">
        <v>1358</v>
      </c>
      <c r="L627" s="218">
        <v>31</v>
      </c>
    </row>
    <row r="628" spans="1:12">
      <c r="A628" s="218">
        <v>627</v>
      </c>
      <c r="B628" s="219" t="s">
        <v>433</v>
      </c>
      <c r="C628" s="218" t="s">
        <v>3559</v>
      </c>
      <c r="D628" s="218">
        <v>962</v>
      </c>
      <c r="E628" s="218">
        <v>1688.6364000000001</v>
      </c>
      <c r="F628" s="220">
        <v>11</v>
      </c>
      <c r="G628" s="221">
        <v>18575</v>
      </c>
      <c r="H628" s="221">
        <v>10582</v>
      </c>
      <c r="I628" s="221">
        <v>7993</v>
      </c>
      <c r="J628" s="218">
        <v>8</v>
      </c>
      <c r="K628" s="218" t="s">
        <v>1358</v>
      </c>
      <c r="L628" s="218">
        <v>11</v>
      </c>
    </row>
    <row r="629" spans="1:12">
      <c r="A629" s="218">
        <v>628</v>
      </c>
      <c r="B629" s="219" t="s">
        <v>2960</v>
      </c>
      <c r="C629" s="218" t="s">
        <v>3560</v>
      </c>
      <c r="D629" s="218">
        <v>183</v>
      </c>
      <c r="E629" s="218">
        <v>239.726</v>
      </c>
      <c r="F629" s="220">
        <v>73</v>
      </c>
      <c r="G629" s="221">
        <v>17500</v>
      </c>
      <c r="H629" s="221">
        <v>13359</v>
      </c>
      <c r="I629" s="221">
        <v>4141</v>
      </c>
      <c r="J629" s="218">
        <v>9</v>
      </c>
      <c r="K629" s="218" t="s">
        <v>1358</v>
      </c>
      <c r="L629" s="218">
        <v>73</v>
      </c>
    </row>
    <row r="630" spans="1:12">
      <c r="A630" s="218">
        <v>629</v>
      </c>
      <c r="B630" s="219" t="s">
        <v>3561</v>
      </c>
      <c r="C630" s="218" t="s">
        <v>3562</v>
      </c>
      <c r="D630" s="218">
        <v>707</v>
      </c>
      <c r="E630" s="218">
        <v>2500</v>
      </c>
      <c r="F630" s="220">
        <v>7</v>
      </c>
      <c r="G630" s="221">
        <v>17500</v>
      </c>
      <c r="H630" s="221">
        <v>4949</v>
      </c>
      <c r="I630" s="221">
        <v>12551</v>
      </c>
      <c r="J630" s="218">
        <v>7</v>
      </c>
      <c r="K630" s="218" t="s">
        <v>1358</v>
      </c>
      <c r="L630" s="218">
        <v>7</v>
      </c>
    </row>
    <row r="631" spans="1:12">
      <c r="A631" s="218">
        <v>630</v>
      </c>
      <c r="B631" s="219" t="s">
        <v>794</v>
      </c>
      <c r="C631" s="218" t="s">
        <v>3514</v>
      </c>
      <c r="D631" s="218">
        <v>364</v>
      </c>
      <c r="E631" s="218">
        <v>545.875</v>
      </c>
      <c r="F631" s="220">
        <v>32</v>
      </c>
      <c r="G631" s="221">
        <v>17468</v>
      </c>
      <c r="H631" s="221">
        <v>11648</v>
      </c>
      <c r="I631" s="221">
        <v>5820</v>
      </c>
      <c r="J631" s="218">
        <v>20</v>
      </c>
      <c r="K631" s="218" t="s">
        <v>1358</v>
      </c>
      <c r="L631" s="218">
        <v>32</v>
      </c>
    </row>
    <row r="632" spans="1:12">
      <c r="A632" s="218">
        <v>631</v>
      </c>
      <c r="B632" s="219" t="s">
        <v>924</v>
      </c>
      <c r="C632" s="218" t="s">
        <v>3450</v>
      </c>
      <c r="D632" s="218">
        <v>74</v>
      </c>
      <c r="E632" s="218">
        <v>105.06059999999999</v>
      </c>
      <c r="F632" s="220">
        <v>165</v>
      </c>
      <c r="G632" s="221">
        <v>17335</v>
      </c>
      <c r="H632" s="221">
        <v>12210</v>
      </c>
      <c r="I632" s="221">
        <v>5125</v>
      </c>
      <c r="J632" s="218">
        <v>55</v>
      </c>
      <c r="K632" s="218" t="s">
        <v>1358</v>
      </c>
      <c r="L632" s="218">
        <v>165</v>
      </c>
    </row>
    <row r="633" spans="1:12">
      <c r="A633" s="218">
        <v>632</v>
      </c>
      <c r="B633" s="219" t="s">
        <v>420</v>
      </c>
      <c r="C633" s="218" t="s">
        <v>3433</v>
      </c>
      <c r="D633" s="218">
        <v>125</v>
      </c>
      <c r="E633" s="218">
        <v>208.74700000000001</v>
      </c>
      <c r="F633" s="220">
        <v>83</v>
      </c>
      <c r="G633" s="221">
        <v>17326</v>
      </c>
      <c r="H633" s="221">
        <v>10375</v>
      </c>
      <c r="I633" s="221">
        <v>6951</v>
      </c>
      <c r="J633" s="218">
        <v>32</v>
      </c>
      <c r="K633" s="218" t="s">
        <v>1358</v>
      </c>
      <c r="L633" s="218">
        <v>83</v>
      </c>
    </row>
    <row r="634" spans="1:12">
      <c r="A634" s="218">
        <v>633</v>
      </c>
      <c r="B634" s="219" t="s">
        <v>3563</v>
      </c>
      <c r="C634" s="218" t="s">
        <v>3447</v>
      </c>
      <c r="D634" s="218">
        <v>1237</v>
      </c>
      <c r="E634" s="218">
        <v>2450</v>
      </c>
      <c r="F634" s="220">
        <v>7</v>
      </c>
      <c r="G634" s="221">
        <v>17150</v>
      </c>
      <c r="H634" s="221">
        <v>8659</v>
      </c>
      <c r="I634" s="221">
        <v>8491</v>
      </c>
      <c r="J634" s="218">
        <v>1</v>
      </c>
      <c r="K634" s="218" t="s">
        <v>1358</v>
      </c>
      <c r="L634" s="218">
        <v>7</v>
      </c>
    </row>
    <row r="635" spans="1:12">
      <c r="A635" s="218">
        <v>634</v>
      </c>
      <c r="B635" s="219" t="s">
        <v>416</v>
      </c>
      <c r="C635" s="218" t="s">
        <v>3433</v>
      </c>
      <c r="D635" s="218">
        <v>125</v>
      </c>
      <c r="E635" s="218">
        <v>212.30770000000001</v>
      </c>
      <c r="F635" s="220">
        <v>78</v>
      </c>
      <c r="G635" s="221">
        <v>16560</v>
      </c>
      <c r="H635" s="221">
        <v>9750</v>
      </c>
      <c r="I635" s="221">
        <v>6810</v>
      </c>
      <c r="J635" s="218">
        <v>33</v>
      </c>
      <c r="K635" s="218" t="s">
        <v>1358</v>
      </c>
      <c r="L635" s="218">
        <v>78</v>
      </c>
    </row>
    <row r="636" spans="1:12">
      <c r="A636" s="218">
        <v>635</v>
      </c>
      <c r="B636" s="219" t="s">
        <v>900</v>
      </c>
      <c r="C636" s="218" t="s">
        <v>3564</v>
      </c>
      <c r="D636" s="218">
        <v>0</v>
      </c>
      <c r="E636" s="218">
        <v>920</v>
      </c>
      <c r="F636" s="220">
        <v>18</v>
      </c>
      <c r="G636" s="221">
        <v>16560</v>
      </c>
      <c r="H636" s="221">
        <v>0</v>
      </c>
      <c r="I636" s="221">
        <v>16560</v>
      </c>
      <c r="J636" s="218">
        <v>3</v>
      </c>
      <c r="K636" s="218" t="s">
        <v>1358</v>
      </c>
      <c r="L636" s="218">
        <v>18</v>
      </c>
    </row>
    <row r="637" spans="1:12">
      <c r="A637" s="218">
        <v>636</v>
      </c>
      <c r="B637" s="219" t="s">
        <v>755</v>
      </c>
      <c r="C637" s="218" t="s">
        <v>3121</v>
      </c>
      <c r="D637" s="218">
        <v>116</v>
      </c>
      <c r="E637" s="218">
        <v>173.47370000000001</v>
      </c>
      <c r="F637" s="220">
        <v>95</v>
      </c>
      <c r="G637" s="221">
        <v>16480</v>
      </c>
      <c r="H637" s="221">
        <v>11020</v>
      </c>
      <c r="I637" s="221">
        <v>5460</v>
      </c>
      <c r="J637" s="218">
        <v>49</v>
      </c>
      <c r="K637" s="218" t="s">
        <v>1358</v>
      </c>
      <c r="L637" s="218">
        <v>95</v>
      </c>
    </row>
    <row r="638" spans="1:12">
      <c r="A638" s="218">
        <v>637</v>
      </c>
      <c r="B638" s="219" t="s">
        <v>767</v>
      </c>
      <c r="C638" s="218" t="s">
        <v>3486</v>
      </c>
      <c r="D638" s="218">
        <v>1936</v>
      </c>
      <c r="E638" s="218">
        <v>2737.5</v>
      </c>
      <c r="F638" s="220">
        <v>6</v>
      </c>
      <c r="G638" s="221">
        <v>16425</v>
      </c>
      <c r="H638" s="221">
        <v>11616</v>
      </c>
      <c r="I638" s="221">
        <v>4809</v>
      </c>
      <c r="J638" s="218">
        <v>6</v>
      </c>
      <c r="K638" s="218" t="s">
        <v>1358</v>
      </c>
      <c r="L638" s="218">
        <v>6</v>
      </c>
    </row>
    <row r="639" spans="1:12">
      <c r="A639" s="218">
        <v>638</v>
      </c>
      <c r="B639" s="219" t="s">
        <v>632</v>
      </c>
      <c r="C639" s="218" t="s">
        <v>3165</v>
      </c>
      <c r="D639" s="218">
        <v>415</v>
      </c>
      <c r="E639" s="218">
        <v>820</v>
      </c>
      <c r="F639" s="220">
        <v>20</v>
      </c>
      <c r="G639" s="221">
        <v>16400</v>
      </c>
      <c r="H639" s="221">
        <v>8300</v>
      </c>
      <c r="I639" s="221">
        <v>8100</v>
      </c>
      <c r="J639" s="218">
        <v>3</v>
      </c>
      <c r="K639" s="218" t="s">
        <v>1358</v>
      </c>
      <c r="L639" s="218">
        <v>20</v>
      </c>
    </row>
    <row r="640" spans="1:12">
      <c r="A640" s="218">
        <v>639</v>
      </c>
      <c r="B640" s="219" t="s">
        <v>882</v>
      </c>
      <c r="C640" s="218" t="s">
        <v>3565</v>
      </c>
      <c r="D640" s="218">
        <v>199</v>
      </c>
      <c r="E640" s="218">
        <v>340.02080000000001</v>
      </c>
      <c r="F640" s="220">
        <v>48</v>
      </c>
      <c r="G640" s="221">
        <v>16321</v>
      </c>
      <c r="H640" s="221">
        <v>9552</v>
      </c>
      <c r="I640" s="221">
        <v>6769</v>
      </c>
      <c r="J640" s="218">
        <v>7</v>
      </c>
      <c r="K640" s="218" t="s">
        <v>1358</v>
      </c>
      <c r="L640" s="218">
        <v>48</v>
      </c>
    </row>
    <row r="641" spans="1:12">
      <c r="A641" s="218">
        <v>640</v>
      </c>
      <c r="B641" s="219" t="s">
        <v>876</v>
      </c>
      <c r="C641" s="218" t="s">
        <v>3317</v>
      </c>
      <c r="D641" s="218">
        <v>128</v>
      </c>
      <c r="E641" s="218">
        <v>228.8</v>
      </c>
      <c r="F641" s="220">
        <v>70</v>
      </c>
      <c r="G641" s="221">
        <v>16016</v>
      </c>
      <c r="H641" s="221">
        <v>8960</v>
      </c>
      <c r="I641" s="221">
        <v>7056</v>
      </c>
      <c r="J641" s="218">
        <v>27</v>
      </c>
      <c r="K641" s="218" t="s">
        <v>1358</v>
      </c>
      <c r="L641" s="218">
        <v>70</v>
      </c>
    </row>
    <row r="642" spans="1:12">
      <c r="A642" s="218">
        <v>641</v>
      </c>
      <c r="B642" s="219" t="s">
        <v>796</v>
      </c>
      <c r="C642" s="218" t="s">
        <v>3566</v>
      </c>
      <c r="D642" s="218">
        <v>202</v>
      </c>
      <c r="E642" s="218">
        <v>185.2</v>
      </c>
      <c r="F642" s="220">
        <v>85</v>
      </c>
      <c r="G642" s="221">
        <v>15742</v>
      </c>
      <c r="H642" s="221">
        <v>17170</v>
      </c>
      <c r="I642" s="221">
        <v>-1428</v>
      </c>
      <c r="J642" s="218">
        <v>17</v>
      </c>
      <c r="K642" s="218" t="s">
        <v>1358</v>
      </c>
      <c r="L642" s="218">
        <v>85</v>
      </c>
    </row>
    <row r="643" spans="1:12">
      <c r="A643" s="218">
        <v>642</v>
      </c>
      <c r="B643" s="219" t="s">
        <v>3567</v>
      </c>
      <c r="C643" s="218" t="s">
        <v>3568</v>
      </c>
      <c r="D643" s="218">
        <v>1212</v>
      </c>
      <c r="E643" s="218">
        <v>2580</v>
      </c>
      <c r="F643" s="220">
        <v>6</v>
      </c>
      <c r="G643" s="221">
        <v>15480</v>
      </c>
      <c r="H643" s="221">
        <v>7272</v>
      </c>
      <c r="I643" s="221">
        <v>8208</v>
      </c>
      <c r="J643" s="218">
        <v>1</v>
      </c>
      <c r="K643" s="218" t="s">
        <v>1358</v>
      </c>
      <c r="L643" s="218">
        <v>6</v>
      </c>
    </row>
    <row r="644" spans="1:12">
      <c r="A644" s="218">
        <v>643</v>
      </c>
      <c r="B644" s="219" t="s">
        <v>3569</v>
      </c>
      <c r="C644" s="218" t="s">
        <v>3568</v>
      </c>
      <c r="D644" s="218">
        <v>921</v>
      </c>
      <c r="E644" s="218">
        <v>1290</v>
      </c>
      <c r="F644" s="220">
        <v>12</v>
      </c>
      <c r="G644" s="221">
        <v>15480</v>
      </c>
      <c r="H644" s="221">
        <v>11052</v>
      </c>
      <c r="I644" s="221">
        <v>4428</v>
      </c>
      <c r="J644" s="218">
        <v>1</v>
      </c>
      <c r="K644" s="218" t="s">
        <v>1358</v>
      </c>
      <c r="L644" s="218">
        <v>12</v>
      </c>
    </row>
    <row r="645" spans="1:12">
      <c r="A645" s="218">
        <v>644</v>
      </c>
      <c r="B645" s="219" t="s">
        <v>3570</v>
      </c>
      <c r="C645" s="218" t="s">
        <v>3571</v>
      </c>
      <c r="D645" s="218">
        <v>1398</v>
      </c>
      <c r="E645" s="218">
        <v>5000</v>
      </c>
      <c r="F645" s="220">
        <v>3</v>
      </c>
      <c r="G645" s="221">
        <v>15000</v>
      </c>
      <c r="H645" s="221">
        <v>4194</v>
      </c>
      <c r="I645" s="221">
        <v>10806</v>
      </c>
      <c r="J645" s="218">
        <v>3</v>
      </c>
      <c r="K645" s="218" t="s">
        <v>1358</v>
      </c>
      <c r="L645" s="218">
        <v>3</v>
      </c>
    </row>
    <row r="646" spans="1:12">
      <c r="A646" s="218">
        <v>645</v>
      </c>
      <c r="B646" s="219" t="s">
        <v>956</v>
      </c>
      <c r="C646" s="218" t="s">
        <v>3572</v>
      </c>
      <c r="D646" s="218">
        <v>149</v>
      </c>
      <c r="E646" s="218">
        <v>339.4545</v>
      </c>
      <c r="F646" s="220">
        <v>44</v>
      </c>
      <c r="G646" s="221">
        <v>14936</v>
      </c>
      <c r="H646" s="221">
        <v>6556</v>
      </c>
      <c r="I646" s="221">
        <v>8380</v>
      </c>
      <c r="J646" s="218">
        <v>21</v>
      </c>
      <c r="K646" s="218" t="s">
        <v>1358</v>
      </c>
      <c r="L646" s="218">
        <v>44</v>
      </c>
    </row>
    <row r="647" spans="1:12">
      <c r="A647" s="218">
        <v>646</v>
      </c>
      <c r="B647" s="219" t="s">
        <v>863</v>
      </c>
      <c r="C647" s="218" t="s">
        <v>3463</v>
      </c>
      <c r="D647" s="218">
        <v>528</v>
      </c>
      <c r="E647" s="218">
        <v>677.5</v>
      </c>
      <c r="F647" s="220">
        <v>22</v>
      </c>
      <c r="G647" s="221">
        <v>14905</v>
      </c>
      <c r="H647" s="221">
        <v>11616</v>
      </c>
      <c r="I647" s="221">
        <v>3289</v>
      </c>
      <c r="J647" s="218">
        <v>18</v>
      </c>
      <c r="K647" s="218" t="s">
        <v>1358</v>
      </c>
      <c r="L647" s="218">
        <v>22</v>
      </c>
    </row>
    <row r="648" spans="1:12">
      <c r="A648" s="218">
        <v>647</v>
      </c>
      <c r="B648" s="219" t="s">
        <v>2978</v>
      </c>
      <c r="C648" s="218" t="s">
        <v>3573</v>
      </c>
      <c r="D648" s="218">
        <v>398</v>
      </c>
      <c r="E648" s="218">
        <v>489</v>
      </c>
      <c r="F648" s="220">
        <v>30</v>
      </c>
      <c r="G648" s="221">
        <v>14670</v>
      </c>
      <c r="H648" s="221">
        <v>11940</v>
      </c>
      <c r="I648" s="221">
        <v>2730</v>
      </c>
      <c r="J648" s="218">
        <v>3</v>
      </c>
      <c r="K648" s="218" t="s">
        <v>1358</v>
      </c>
      <c r="L648" s="218">
        <v>30</v>
      </c>
    </row>
    <row r="649" spans="1:12">
      <c r="A649" s="218">
        <v>648</v>
      </c>
      <c r="B649" s="219" t="s">
        <v>574</v>
      </c>
      <c r="C649" s="218" t="s">
        <v>3444</v>
      </c>
      <c r="D649" s="218">
        <v>123</v>
      </c>
      <c r="E649" s="218">
        <v>324.77780000000001</v>
      </c>
      <c r="F649" s="220">
        <v>45</v>
      </c>
      <c r="G649" s="221">
        <v>14615</v>
      </c>
      <c r="H649" s="221">
        <v>5535</v>
      </c>
      <c r="I649" s="221">
        <v>9080</v>
      </c>
      <c r="J649" s="218">
        <v>12</v>
      </c>
      <c r="K649" s="218" t="s">
        <v>1358</v>
      </c>
      <c r="L649" s="218">
        <v>45</v>
      </c>
    </row>
    <row r="650" spans="1:12">
      <c r="A650" s="218">
        <v>649</v>
      </c>
      <c r="B650" s="219" t="s">
        <v>386</v>
      </c>
      <c r="C650" s="218" t="s">
        <v>3574</v>
      </c>
      <c r="D650" s="218">
        <v>862</v>
      </c>
      <c r="E650" s="218">
        <v>1600</v>
      </c>
      <c r="F650" s="220">
        <v>9</v>
      </c>
      <c r="G650" s="221">
        <v>14400</v>
      </c>
      <c r="H650" s="221">
        <v>7758</v>
      </c>
      <c r="I650" s="221">
        <v>6642</v>
      </c>
      <c r="J650" s="218">
        <v>4</v>
      </c>
      <c r="K650" s="218" t="s">
        <v>1358</v>
      </c>
      <c r="L650" s="218">
        <v>9</v>
      </c>
    </row>
    <row r="651" spans="1:12">
      <c r="A651" s="218">
        <v>650</v>
      </c>
      <c r="B651" s="219" t="s">
        <v>459</v>
      </c>
      <c r="C651" s="218" t="s">
        <v>3575</v>
      </c>
      <c r="D651" s="218">
        <v>264</v>
      </c>
      <c r="E651" s="218">
        <v>258.96359999999999</v>
      </c>
      <c r="F651" s="220">
        <v>55</v>
      </c>
      <c r="G651" s="221">
        <v>14243</v>
      </c>
      <c r="H651" s="221">
        <v>14520</v>
      </c>
      <c r="I651" s="221">
        <v>-277</v>
      </c>
      <c r="J651" s="218">
        <v>17</v>
      </c>
      <c r="K651" s="218" t="s">
        <v>1358</v>
      </c>
      <c r="L651" s="218">
        <v>55</v>
      </c>
    </row>
    <row r="652" spans="1:12">
      <c r="A652" s="218">
        <v>651</v>
      </c>
      <c r="B652" s="219" t="s">
        <v>860</v>
      </c>
      <c r="C652" s="218" t="s">
        <v>3576</v>
      </c>
      <c r="D652" s="218">
        <v>558</v>
      </c>
      <c r="E652" s="218">
        <v>740</v>
      </c>
      <c r="F652" s="220">
        <v>19</v>
      </c>
      <c r="G652" s="221">
        <v>14060</v>
      </c>
      <c r="H652" s="221">
        <v>10602</v>
      </c>
      <c r="I652" s="221">
        <v>3458</v>
      </c>
      <c r="J652" s="218">
        <v>13</v>
      </c>
      <c r="K652" s="218" t="s">
        <v>1358</v>
      </c>
      <c r="L652" s="218">
        <v>19</v>
      </c>
    </row>
    <row r="653" spans="1:12">
      <c r="A653" s="218">
        <v>652</v>
      </c>
      <c r="B653" s="219" t="s">
        <v>603</v>
      </c>
      <c r="C653" s="218" t="s">
        <v>3577</v>
      </c>
      <c r="D653" s="218">
        <v>562</v>
      </c>
      <c r="E653" s="218">
        <v>1068.9231</v>
      </c>
      <c r="F653" s="220">
        <v>13</v>
      </c>
      <c r="G653" s="221">
        <v>13896</v>
      </c>
      <c r="H653" s="221">
        <v>7306</v>
      </c>
      <c r="I653" s="221">
        <v>6590</v>
      </c>
      <c r="J653" s="218">
        <v>8</v>
      </c>
      <c r="K653" s="218" t="s">
        <v>1358</v>
      </c>
      <c r="L653" s="218">
        <v>13</v>
      </c>
    </row>
    <row r="654" spans="1:12">
      <c r="A654" s="218">
        <v>653</v>
      </c>
      <c r="B654" s="219" t="s">
        <v>3578</v>
      </c>
      <c r="C654" s="218" t="s">
        <v>3579</v>
      </c>
      <c r="D654" s="218">
        <v>746</v>
      </c>
      <c r="E654" s="218">
        <v>1340</v>
      </c>
      <c r="F654" s="220">
        <v>10</v>
      </c>
      <c r="G654" s="221">
        <v>13400</v>
      </c>
      <c r="H654" s="221">
        <v>7460</v>
      </c>
      <c r="I654" s="221">
        <v>5940</v>
      </c>
      <c r="J654" s="218">
        <v>1</v>
      </c>
      <c r="K654" s="218" t="s">
        <v>1358</v>
      </c>
      <c r="L654" s="218">
        <v>10</v>
      </c>
    </row>
    <row r="655" spans="1:12">
      <c r="A655" s="218">
        <v>654</v>
      </c>
      <c r="B655" s="219" t="s">
        <v>995</v>
      </c>
      <c r="C655" s="218" t="s">
        <v>3434</v>
      </c>
      <c r="D655" s="218">
        <v>484</v>
      </c>
      <c r="E655" s="218">
        <v>633.71429999999998</v>
      </c>
      <c r="F655" s="220">
        <v>21</v>
      </c>
      <c r="G655" s="221">
        <v>13308</v>
      </c>
      <c r="H655" s="221">
        <v>10164</v>
      </c>
      <c r="I655" s="221">
        <v>3144</v>
      </c>
      <c r="J655" s="218">
        <v>15</v>
      </c>
      <c r="K655" s="218" t="s">
        <v>1358</v>
      </c>
      <c r="L655" s="218">
        <v>21</v>
      </c>
    </row>
    <row r="656" spans="1:12">
      <c r="A656" s="218">
        <v>655</v>
      </c>
      <c r="B656" s="219" t="s">
        <v>3580</v>
      </c>
      <c r="C656" s="218" t="s">
        <v>3581</v>
      </c>
      <c r="D656" s="218">
        <v>254</v>
      </c>
      <c r="E656" s="218">
        <v>56.973700000000001</v>
      </c>
      <c r="F656" s="220">
        <v>228</v>
      </c>
      <c r="G656" s="221">
        <v>12990</v>
      </c>
      <c r="H656" s="221">
        <v>57912</v>
      </c>
      <c r="I656" s="221">
        <v>-44922</v>
      </c>
      <c r="J656" s="218">
        <v>3</v>
      </c>
      <c r="K656" s="218" t="s">
        <v>1358</v>
      </c>
      <c r="L656" s="218">
        <v>228</v>
      </c>
    </row>
    <row r="657" spans="1:12">
      <c r="A657" s="218">
        <v>656</v>
      </c>
      <c r="B657" s="219" t="s">
        <v>816</v>
      </c>
      <c r="C657" s="218" t="s">
        <v>3216</v>
      </c>
      <c r="D657" s="218">
        <v>76</v>
      </c>
      <c r="E657" s="218">
        <v>108.4661</v>
      </c>
      <c r="F657" s="220">
        <v>118</v>
      </c>
      <c r="G657" s="221">
        <v>12799</v>
      </c>
      <c r="H657" s="221">
        <v>8968</v>
      </c>
      <c r="I657" s="221">
        <v>3831</v>
      </c>
      <c r="J657" s="218">
        <v>26</v>
      </c>
      <c r="K657" s="218" t="s">
        <v>1358</v>
      </c>
      <c r="L657" s="218">
        <v>118</v>
      </c>
    </row>
    <row r="658" spans="1:12">
      <c r="A658" s="218">
        <v>657</v>
      </c>
      <c r="B658" s="219" t="s">
        <v>866</v>
      </c>
      <c r="C658" s="218" t="s">
        <v>3131</v>
      </c>
      <c r="D658" s="218">
        <v>659</v>
      </c>
      <c r="E658" s="218">
        <v>134.91489999999999</v>
      </c>
      <c r="F658" s="220">
        <v>94</v>
      </c>
      <c r="G658" s="221">
        <v>12682</v>
      </c>
      <c r="H658" s="221">
        <v>61946</v>
      </c>
      <c r="I658" s="221">
        <v>-49264</v>
      </c>
      <c r="J658" s="218">
        <v>8</v>
      </c>
      <c r="K658" s="218" t="s">
        <v>1358</v>
      </c>
      <c r="L658" s="218">
        <v>94</v>
      </c>
    </row>
    <row r="659" spans="1:12">
      <c r="A659" s="218">
        <v>658</v>
      </c>
      <c r="B659" s="219" t="s">
        <v>418</v>
      </c>
      <c r="C659" s="218" t="s">
        <v>3433</v>
      </c>
      <c r="D659" s="218">
        <v>125</v>
      </c>
      <c r="E659" s="218">
        <v>218.6207</v>
      </c>
      <c r="F659" s="220">
        <v>58</v>
      </c>
      <c r="G659" s="221">
        <v>12680</v>
      </c>
      <c r="H659" s="221">
        <v>7250</v>
      </c>
      <c r="I659" s="221">
        <v>5430</v>
      </c>
      <c r="J659" s="218">
        <v>18</v>
      </c>
      <c r="K659" s="218" t="s">
        <v>1358</v>
      </c>
      <c r="L659" s="218">
        <v>58</v>
      </c>
    </row>
    <row r="660" spans="1:12">
      <c r="A660" s="218">
        <v>659</v>
      </c>
      <c r="B660" s="219" t="s">
        <v>760</v>
      </c>
      <c r="C660" s="218" t="s">
        <v>3188</v>
      </c>
      <c r="D660" s="218">
        <v>64</v>
      </c>
      <c r="E660" s="218">
        <v>108.39660000000001</v>
      </c>
      <c r="F660" s="220">
        <v>116</v>
      </c>
      <c r="G660" s="221">
        <v>12574</v>
      </c>
      <c r="H660" s="221">
        <v>7424</v>
      </c>
      <c r="I660" s="221">
        <v>5150</v>
      </c>
      <c r="J660" s="218">
        <v>53</v>
      </c>
      <c r="K660" s="218" t="s">
        <v>1358</v>
      </c>
      <c r="L660" s="218">
        <v>116</v>
      </c>
    </row>
    <row r="661" spans="1:12">
      <c r="A661" s="218">
        <v>660</v>
      </c>
      <c r="B661" s="219" t="s">
        <v>1239</v>
      </c>
      <c r="C661" s="218" t="s">
        <v>3582</v>
      </c>
      <c r="D661" s="218">
        <v>177</v>
      </c>
      <c r="E661" s="218">
        <v>255.2653</v>
      </c>
      <c r="F661" s="220">
        <v>49</v>
      </c>
      <c r="G661" s="221">
        <v>12508</v>
      </c>
      <c r="H661" s="221">
        <v>8673</v>
      </c>
      <c r="I661" s="221">
        <v>3835</v>
      </c>
      <c r="J661" s="218">
        <v>14</v>
      </c>
      <c r="K661" s="218" t="s">
        <v>1358</v>
      </c>
      <c r="L661" s="218">
        <v>49</v>
      </c>
    </row>
    <row r="662" spans="1:12">
      <c r="A662" s="218">
        <v>661</v>
      </c>
      <c r="B662" s="219" t="s">
        <v>2993</v>
      </c>
      <c r="C662" s="218" t="s">
        <v>3583</v>
      </c>
      <c r="D662" s="218">
        <v>894</v>
      </c>
      <c r="E662" s="218">
        <v>1550</v>
      </c>
      <c r="F662" s="220">
        <v>8</v>
      </c>
      <c r="G662" s="221">
        <v>12400</v>
      </c>
      <c r="H662" s="221">
        <v>7152</v>
      </c>
      <c r="I662" s="221">
        <v>5248</v>
      </c>
      <c r="J662" s="218">
        <v>1</v>
      </c>
      <c r="K662" s="218" t="s">
        <v>1358</v>
      </c>
      <c r="L662" s="218">
        <v>8</v>
      </c>
    </row>
    <row r="663" spans="1:12">
      <c r="A663" s="218">
        <v>662</v>
      </c>
      <c r="B663" s="219" t="s">
        <v>3584</v>
      </c>
      <c r="C663" s="218" t="s">
        <v>3585</v>
      </c>
      <c r="D663" s="218">
        <v>795</v>
      </c>
      <c r="E663" s="218">
        <v>685</v>
      </c>
      <c r="F663" s="220">
        <v>18</v>
      </c>
      <c r="G663" s="221">
        <v>12330</v>
      </c>
      <c r="H663" s="221">
        <v>14310</v>
      </c>
      <c r="I663" s="221">
        <v>-1980</v>
      </c>
      <c r="J663" s="218">
        <v>1</v>
      </c>
      <c r="K663" s="218" t="s">
        <v>1358</v>
      </c>
      <c r="L663" s="218">
        <v>18</v>
      </c>
    </row>
    <row r="664" spans="1:12">
      <c r="A664" s="218">
        <v>663</v>
      </c>
      <c r="B664" s="219" t="s">
        <v>456</v>
      </c>
      <c r="C664" s="218" t="s">
        <v>3586</v>
      </c>
      <c r="D664" s="218">
        <v>178</v>
      </c>
      <c r="E664" s="218">
        <v>214.0179</v>
      </c>
      <c r="F664" s="220">
        <v>56</v>
      </c>
      <c r="G664" s="221">
        <v>11985</v>
      </c>
      <c r="H664" s="221">
        <v>9968</v>
      </c>
      <c r="I664" s="221">
        <v>2017</v>
      </c>
      <c r="J664" s="218">
        <v>24</v>
      </c>
      <c r="K664" s="218" t="s">
        <v>1358</v>
      </c>
      <c r="L664" s="218">
        <v>56</v>
      </c>
    </row>
    <row r="665" spans="1:12">
      <c r="A665" s="218">
        <v>664</v>
      </c>
      <c r="B665" s="219" t="s">
        <v>3587</v>
      </c>
      <c r="C665" s="218" t="s">
        <v>3588</v>
      </c>
      <c r="D665" s="218">
        <v>280</v>
      </c>
      <c r="E665" s="218">
        <v>483</v>
      </c>
      <c r="F665" s="220">
        <v>24</v>
      </c>
      <c r="G665" s="221">
        <v>11592</v>
      </c>
      <c r="H665" s="221">
        <v>6720</v>
      </c>
      <c r="I665" s="221">
        <v>4872</v>
      </c>
      <c r="J665" s="218">
        <v>10</v>
      </c>
      <c r="K665" s="218" t="s">
        <v>1358</v>
      </c>
      <c r="L665" s="218">
        <v>24</v>
      </c>
    </row>
    <row r="666" spans="1:12">
      <c r="A666" s="218">
        <v>665</v>
      </c>
      <c r="B666" s="219" t="s">
        <v>858</v>
      </c>
      <c r="C666" s="218" t="s">
        <v>3463</v>
      </c>
      <c r="D666" s="218">
        <v>528</v>
      </c>
      <c r="E666" s="218">
        <v>677.35289999999998</v>
      </c>
      <c r="F666" s="220">
        <v>17</v>
      </c>
      <c r="G666" s="221">
        <v>11515</v>
      </c>
      <c r="H666" s="221">
        <v>8976</v>
      </c>
      <c r="I666" s="221">
        <v>2539</v>
      </c>
      <c r="J666" s="218">
        <v>13</v>
      </c>
      <c r="K666" s="218" t="s">
        <v>1358</v>
      </c>
      <c r="L666" s="218">
        <v>17</v>
      </c>
    </row>
    <row r="667" spans="1:12">
      <c r="A667" s="218">
        <v>666</v>
      </c>
      <c r="B667" s="219" t="s">
        <v>566</v>
      </c>
      <c r="C667" s="218" t="s">
        <v>3589</v>
      </c>
      <c r="D667" s="218">
        <v>40</v>
      </c>
      <c r="E667" s="218">
        <v>152.28</v>
      </c>
      <c r="F667" s="220">
        <v>75</v>
      </c>
      <c r="G667" s="221">
        <v>11421</v>
      </c>
      <c r="H667" s="221">
        <v>3000</v>
      </c>
      <c r="I667" s="221">
        <v>8421</v>
      </c>
      <c r="J667" s="218">
        <v>6</v>
      </c>
      <c r="K667" s="218" t="s">
        <v>1358</v>
      </c>
      <c r="L667" s="218">
        <v>75</v>
      </c>
    </row>
    <row r="668" spans="1:12">
      <c r="A668" s="218">
        <v>667</v>
      </c>
      <c r="B668" s="219" t="s">
        <v>1241</v>
      </c>
      <c r="C668" s="218" t="s">
        <v>3590</v>
      </c>
      <c r="D668" s="218">
        <v>122</v>
      </c>
      <c r="E668" s="218">
        <v>149.51320000000001</v>
      </c>
      <c r="F668" s="220">
        <v>76</v>
      </c>
      <c r="G668" s="221">
        <v>11363</v>
      </c>
      <c r="H668" s="221">
        <v>9272</v>
      </c>
      <c r="I668" s="221">
        <v>2091</v>
      </c>
      <c r="J668" s="218">
        <v>28</v>
      </c>
      <c r="K668" s="218" t="s">
        <v>1358</v>
      </c>
      <c r="L668" s="218">
        <v>76</v>
      </c>
    </row>
    <row r="669" spans="1:12">
      <c r="A669" s="218">
        <v>668</v>
      </c>
      <c r="B669" s="219" t="s">
        <v>3591</v>
      </c>
      <c r="C669" s="218" t="s">
        <v>3592</v>
      </c>
      <c r="D669" s="218">
        <v>328</v>
      </c>
      <c r="E669" s="218">
        <v>560</v>
      </c>
      <c r="F669" s="220">
        <v>20</v>
      </c>
      <c r="G669" s="221">
        <v>11200</v>
      </c>
      <c r="H669" s="221">
        <v>6560</v>
      </c>
      <c r="I669" s="221">
        <v>4640</v>
      </c>
      <c r="J669" s="218">
        <v>1</v>
      </c>
      <c r="K669" s="218" t="s">
        <v>1358</v>
      </c>
      <c r="L669" s="218">
        <v>20</v>
      </c>
    </row>
    <row r="670" spans="1:12">
      <c r="A670" s="218">
        <v>669</v>
      </c>
      <c r="B670" s="219" t="s">
        <v>925</v>
      </c>
      <c r="C670" s="218" t="s">
        <v>3450</v>
      </c>
      <c r="D670" s="218">
        <v>74</v>
      </c>
      <c r="E670" s="218">
        <v>104.1121</v>
      </c>
      <c r="F670" s="220">
        <v>107</v>
      </c>
      <c r="G670" s="221">
        <v>11140</v>
      </c>
      <c r="H670" s="221">
        <v>7918</v>
      </c>
      <c r="I670" s="221">
        <v>3222</v>
      </c>
      <c r="J670" s="218">
        <v>39</v>
      </c>
      <c r="K670" s="218" t="s">
        <v>1358</v>
      </c>
      <c r="L670" s="218">
        <v>107</v>
      </c>
    </row>
    <row r="671" spans="1:12">
      <c r="A671" s="218">
        <v>670</v>
      </c>
      <c r="B671" s="219" t="s">
        <v>726</v>
      </c>
      <c r="C671" s="218" t="s">
        <v>3593</v>
      </c>
      <c r="D671" s="218">
        <v>202</v>
      </c>
      <c r="E671" s="218">
        <v>270</v>
      </c>
      <c r="F671" s="220">
        <v>41</v>
      </c>
      <c r="G671" s="221">
        <v>11070</v>
      </c>
      <c r="H671" s="221">
        <v>8282</v>
      </c>
      <c r="I671" s="221">
        <v>2788</v>
      </c>
      <c r="J671" s="218">
        <v>6</v>
      </c>
      <c r="K671" s="218" t="s">
        <v>1358</v>
      </c>
      <c r="L671" s="218">
        <v>41</v>
      </c>
    </row>
    <row r="672" spans="1:12">
      <c r="A672" s="218">
        <v>671</v>
      </c>
      <c r="B672" s="219" t="s">
        <v>829</v>
      </c>
      <c r="C672" s="218" t="s">
        <v>3594</v>
      </c>
      <c r="D672" s="218">
        <v>105</v>
      </c>
      <c r="E672" s="218">
        <v>194.8571</v>
      </c>
      <c r="F672" s="220">
        <v>56</v>
      </c>
      <c r="G672" s="221">
        <v>10912</v>
      </c>
      <c r="H672" s="221">
        <v>5880</v>
      </c>
      <c r="I672" s="221">
        <v>5032</v>
      </c>
      <c r="J672" s="218">
        <v>7</v>
      </c>
      <c r="K672" s="218" t="s">
        <v>1358</v>
      </c>
      <c r="L672" s="218">
        <v>56</v>
      </c>
    </row>
    <row r="673" spans="1:12">
      <c r="A673" s="218">
        <v>672</v>
      </c>
      <c r="B673" s="219" t="s">
        <v>943</v>
      </c>
      <c r="C673" s="218" t="s">
        <v>3595</v>
      </c>
      <c r="D673" s="218">
        <v>93</v>
      </c>
      <c r="E673" s="218">
        <v>173.0333</v>
      </c>
      <c r="F673" s="220">
        <v>60</v>
      </c>
      <c r="G673" s="221">
        <v>10382</v>
      </c>
      <c r="H673" s="221">
        <v>5580</v>
      </c>
      <c r="I673" s="221">
        <v>4802</v>
      </c>
      <c r="J673" s="218">
        <v>17</v>
      </c>
      <c r="K673" s="218" t="s">
        <v>1358</v>
      </c>
      <c r="L673" s="218">
        <v>60</v>
      </c>
    </row>
    <row r="674" spans="1:12">
      <c r="A674" s="218">
        <v>673</v>
      </c>
      <c r="B674" s="219" t="s">
        <v>3596</v>
      </c>
      <c r="C674" s="218" t="s">
        <v>3597</v>
      </c>
      <c r="D674" s="218">
        <v>317</v>
      </c>
      <c r="E674" s="218">
        <v>345</v>
      </c>
      <c r="F674" s="220">
        <v>30</v>
      </c>
      <c r="G674" s="221">
        <v>10350</v>
      </c>
      <c r="H674" s="221">
        <v>9510</v>
      </c>
      <c r="I674" s="221">
        <v>840</v>
      </c>
      <c r="J674" s="218">
        <v>1</v>
      </c>
      <c r="K674" s="218" t="s">
        <v>1358</v>
      </c>
      <c r="L674" s="218">
        <v>30</v>
      </c>
    </row>
    <row r="675" spans="1:12">
      <c r="A675" s="218">
        <v>674</v>
      </c>
      <c r="B675" s="219" t="s">
        <v>3598</v>
      </c>
      <c r="C675" s="218" t="s">
        <v>3597</v>
      </c>
      <c r="D675" s="218">
        <v>317</v>
      </c>
      <c r="E675" s="218">
        <v>345</v>
      </c>
      <c r="F675" s="220">
        <v>30</v>
      </c>
      <c r="G675" s="221">
        <v>10350</v>
      </c>
      <c r="H675" s="221">
        <v>9510</v>
      </c>
      <c r="I675" s="221">
        <v>840</v>
      </c>
      <c r="J675" s="218">
        <v>1</v>
      </c>
      <c r="K675" s="218" t="s">
        <v>1358</v>
      </c>
      <c r="L675" s="218">
        <v>30</v>
      </c>
    </row>
    <row r="676" spans="1:12">
      <c r="A676" s="218">
        <v>675</v>
      </c>
      <c r="B676" s="219" t="s">
        <v>548</v>
      </c>
      <c r="C676" s="218" t="s">
        <v>3599</v>
      </c>
      <c r="D676" s="218">
        <v>303</v>
      </c>
      <c r="E676" s="218">
        <v>459.22730000000001</v>
      </c>
      <c r="F676" s="220">
        <v>22</v>
      </c>
      <c r="G676" s="221">
        <v>10103</v>
      </c>
      <c r="H676" s="221">
        <v>6666</v>
      </c>
      <c r="I676" s="221">
        <v>3437</v>
      </c>
      <c r="J676" s="218">
        <v>10</v>
      </c>
      <c r="K676" s="218" t="s">
        <v>1358</v>
      </c>
      <c r="L676" s="218">
        <v>22</v>
      </c>
    </row>
    <row r="677" spans="1:12">
      <c r="A677" s="218">
        <v>676</v>
      </c>
      <c r="B677" s="219" t="s">
        <v>3600</v>
      </c>
      <c r="C677" s="218" t="s">
        <v>3601</v>
      </c>
      <c r="D677" s="218">
        <v>64</v>
      </c>
      <c r="E677" s="218">
        <v>49</v>
      </c>
      <c r="F677" s="220">
        <v>200</v>
      </c>
      <c r="G677" s="221">
        <v>9800</v>
      </c>
      <c r="H677" s="221">
        <v>12800</v>
      </c>
      <c r="I677" s="221">
        <v>-3000</v>
      </c>
      <c r="J677" s="218">
        <v>1</v>
      </c>
      <c r="K677" s="218" t="s">
        <v>1358</v>
      </c>
      <c r="L677" s="218">
        <v>200</v>
      </c>
    </row>
    <row r="678" spans="1:12">
      <c r="A678" s="218">
        <v>677</v>
      </c>
      <c r="B678" s="219" t="s">
        <v>3602</v>
      </c>
      <c r="C678" s="218" t="s">
        <v>3603</v>
      </c>
      <c r="D678" s="218">
        <v>341</v>
      </c>
      <c r="E678" s="218">
        <v>368</v>
      </c>
      <c r="F678" s="220">
        <v>26</v>
      </c>
      <c r="G678" s="221">
        <v>9568</v>
      </c>
      <c r="H678" s="221">
        <v>8866</v>
      </c>
      <c r="I678" s="221">
        <v>702</v>
      </c>
      <c r="J678" s="218">
        <v>14</v>
      </c>
      <c r="K678" s="218" t="s">
        <v>1358</v>
      </c>
      <c r="L678" s="218">
        <v>26</v>
      </c>
    </row>
    <row r="679" spans="1:12">
      <c r="A679" s="218">
        <v>678</v>
      </c>
      <c r="B679" s="219" t="s">
        <v>811</v>
      </c>
      <c r="C679" s="218" t="s">
        <v>3604</v>
      </c>
      <c r="D679" s="218">
        <v>84</v>
      </c>
      <c r="E679" s="218">
        <v>117.55</v>
      </c>
      <c r="F679" s="220">
        <v>80</v>
      </c>
      <c r="G679" s="221">
        <v>9404</v>
      </c>
      <c r="H679" s="221">
        <v>6720</v>
      </c>
      <c r="I679" s="221">
        <v>2684</v>
      </c>
      <c r="J679" s="218">
        <v>10</v>
      </c>
      <c r="K679" s="218" t="s">
        <v>1358</v>
      </c>
      <c r="L679" s="218">
        <v>80</v>
      </c>
    </row>
    <row r="680" spans="1:12">
      <c r="A680" s="218">
        <v>679</v>
      </c>
      <c r="B680" s="219" t="s">
        <v>401</v>
      </c>
      <c r="C680" s="218" t="s">
        <v>3339</v>
      </c>
      <c r="D680" s="218">
        <v>119</v>
      </c>
      <c r="E680" s="218">
        <v>174.66040000000001</v>
      </c>
      <c r="F680" s="220">
        <v>53</v>
      </c>
      <c r="G680" s="221">
        <v>9257</v>
      </c>
      <c r="H680" s="221">
        <v>6307</v>
      </c>
      <c r="I680" s="221">
        <v>2950</v>
      </c>
      <c r="J680" s="218">
        <v>25</v>
      </c>
      <c r="K680" s="218" t="s">
        <v>1358</v>
      </c>
      <c r="L680" s="218">
        <v>53</v>
      </c>
    </row>
    <row r="681" spans="1:12">
      <c r="A681" s="218">
        <v>680</v>
      </c>
      <c r="B681" s="219" t="s">
        <v>1240</v>
      </c>
      <c r="C681" s="218" t="s">
        <v>3605</v>
      </c>
      <c r="D681" s="218">
        <v>175</v>
      </c>
      <c r="E681" s="218">
        <v>241.34209999999999</v>
      </c>
      <c r="F681" s="220">
        <v>38</v>
      </c>
      <c r="G681" s="221">
        <v>9171</v>
      </c>
      <c r="H681" s="221">
        <v>6650</v>
      </c>
      <c r="I681" s="221">
        <v>2521</v>
      </c>
      <c r="J681" s="218">
        <v>6</v>
      </c>
      <c r="K681" s="218" t="s">
        <v>1358</v>
      </c>
      <c r="L681" s="218">
        <v>38</v>
      </c>
    </row>
    <row r="682" spans="1:12">
      <c r="A682" s="218">
        <v>681</v>
      </c>
      <c r="B682" s="219" t="s">
        <v>453</v>
      </c>
      <c r="C682" s="218" t="s">
        <v>3606</v>
      </c>
      <c r="D682" s="218">
        <v>190</v>
      </c>
      <c r="E682" s="218">
        <v>225.45</v>
      </c>
      <c r="F682" s="220">
        <v>40</v>
      </c>
      <c r="G682" s="221">
        <v>9018</v>
      </c>
      <c r="H682" s="221">
        <v>7600</v>
      </c>
      <c r="I682" s="221">
        <v>1418</v>
      </c>
      <c r="J682" s="218">
        <v>17</v>
      </c>
      <c r="K682" s="218" t="s">
        <v>1358</v>
      </c>
      <c r="L682" s="218">
        <v>40</v>
      </c>
    </row>
    <row r="683" spans="1:12">
      <c r="A683" s="218">
        <v>682</v>
      </c>
      <c r="B683" s="219" t="s">
        <v>3607</v>
      </c>
      <c r="C683" s="218" t="s">
        <v>3608</v>
      </c>
      <c r="D683" s="218">
        <v>216</v>
      </c>
      <c r="E683" s="218">
        <v>319</v>
      </c>
      <c r="F683" s="220">
        <v>28</v>
      </c>
      <c r="G683" s="221">
        <v>8932</v>
      </c>
      <c r="H683" s="221">
        <v>6048</v>
      </c>
      <c r="I683" s="221">
        <v>2884</v>
      </c>
      <c r="J683" s="218">
        <v>10</v>
      </c>
      <c r="K683" s="218" t="s">
        <v>1358</v>
      </c>
      <c r="L683" s="218">
        <v>28</v>
      </c>
    </row>
    <row r="684" spans="1:12">
      <c r="A684" s="218">
        <v>683</v>
      </c>
      <c r="B684" s="219" t="s">
        <v>909</v>
      </c>
      <c r="C684" s="218" t="s">
        <v>3609</v>
      </c>
      <c r="D684" s="218">
        <v>431</v>
      </c>
      <c r="E684" s="218">
        <v>524.70590000000004</v>
      </c>
      <c r="F684" s="220">
        <v>17</v>
      </c>
      <c r="G684" s="221">
        <v>8920</v>
      </c>
      <c r="H684" s="221">
        <v>7327</v>
      </c>
      <c r="I684" s="221">
        <v>1593</v>
      </c>
      <c r="J684" s="218">
        <v>6</v>
      </c>
      <c r="K684" s="218" t="s">
        <v>1358</v>
      </c>
      <c r="L684" s="218">
        <v>17</v>
      </c>
    </row>
    <row r="685" spans="1:12">
      <c r="A685" s="218">
        <v>684</v>
      </c>
      <c r="B685" s="219" t="s">
        <v>377</v>
      </c>
      <c r="C685" s="218" t="s">
        <v>3610</v>
      </c>
      <c r="D685" s="218">
        <v>94</v>
      </c>
      <c r="E685" s="218">
        <v>248.94290000000001</v>
      </c>
      <c r="F685" s="220">
        <v>35</v>
      </c>
      <c r="G685" s="221">
        <v>8713</v>
      </c>
      <c r="H685" s="221">
        <v>3290</v>
      </c>
      <c r="I685" s="221">
        <v>5423</v>
      </c>
      <c r="J685" s="218">
        <v>6</v>
      </c>
      <c r="K685" s="218" t="s">
        <v>1358</v>
      </c>
      <c r="L685" s="218">
        <v>35</v>
      </c>
    </row>
    <row r="686" spans="1:12">
      <c r="A686" s="218">
        <v>685</v>
      </c>
      <c r="B686" s="219" t="s">
        <v>2801</v>
      </c>
      <c r="C686" s="218" t="s">
        <v>3355</v>
      </c>
      <c r="D686" s="218">
        <v>210</v>
      </c>
      <c r="E686" s="218">
        <v>271.875</v>
      </c>
      <c r="F686" s="220">
        <v>32</v>
      </c>
      <c r="G686" s="221">
        <v>8700</v>
      </c>
      <c r="H686" s="221">
        <v>6720</v>
      </c>
      <c r="I686" s="221">
        <v>1980</v>
      </c>
      <c r="J686" s="218">
        <v>14</v>
      </c>
      <c r="K686" s="218" t="s">
        <v>1358</v>
      </c>
      <c r="L686" s="218">
        <v>32</v>
      </c>
    </row>
    <row r="687" spans="1:12">
      <c r="A687" s="218">
        <v>686</v>
      </c>
      <c r="B687" s="219" t="s">
        <v>750</v>
      </c>
      <c r="C687" s="218" t="s">
        <v>3449</v>
      </c>
      <c r="D687" s="218">
        <v>350</v>
      </c>
      <c r="E687" s="218">
        <v>108</v>
      </c>
      <c r="F687" s="220">
        <v>79</v>
      </c>
      <c r="G687" s="221">
        <v>8532</v>
      </c>
      <c r="H687" s="221">
        <v>27650</v>
      </c>
      <c r="I687" s="221">
        <v>-19118</v>
      </c>
      <c r="J687" s="218">
        <v>1</v>
      </c>
      <c r="K687" s="218" t="s">
        <v>1358</v>
      </c>
      <c r="L687" s="218">
        <v>79</v>
      </c>
    </row>
    <row r="688" spans="1:12">
      <c r="A688" s="218">
        <v>687</v>
      </c>
      <c r="B688" s="219" t="s">
        <v>2097</v>
      </c>
      <c r="C688" s="218" t="s">
        <v>3611</v>
      </c>
      <c r="D688" s="218">
        <v>199</v>
      </c>
      <c r="E688" s="218">
        <v>108</v>
      </c>
      <c r="F688" s="220">
        <v>77</v>
      </c>
      <c r="G688" s="221">
        <v>8316</v>
      </c>
      <c r="H688" s="221">
        <v>15323</v>
      </c>
      <c r="I688" s="221">
        <v>-7007</v>
      </c>
      <c r="J688" s="218">
        <v>1</v>
      </c>
      <c r="K688" s="218" t="s">
        <v>1358</v>
      </c>
      <c r="L688" s="218">
        <v>77</v>
      </c>
    </row>
    <row r="689" spans="1:12">
      <c r="A689" s="218">
        <v>688</v>
      </c>
      <c r="B689" s="219" t="s">
        <v>560</v>
      </c>
      <c r="C689" s="218" t="s">
        <v>3612</v>
      </c>
      <c r="D689" s="218">
        <v>105</v>
      </c>
      <c r="E689" s="218">
        <v>241.8235</v>
      </c>
      <c r="F689" s="220">
        <v>34</v>
      </c>
      <c r="G689" s="221">
        <v>8222</v>
      </c>
      <c r="H689" s="221">
        <v>3570</v>
      </c>
      <c r="I689" s="221">
        <v>4652</v>
      </c>
      <c r="J689" s="218">
        <v>24</v>
      </c>
      <c r="K689" s="218" t="s">
        <v>1358</v>
      </c>
      <c r="L689" s="218">
        <v>34</v>
      </c>
    </row>
    <row r="690" spans="1:12">
      <c r="A690" s="218">
        <v>689</v>
      </c>
      <c r="B690" s="219" t="s">
        <v>2762</v>
      </c>
      <c r="C690" s="218" t="s">
        <v>3613</v>
      </c>
      <c r="D690" s="218">
        <v>67</v>
      </c>
      <c r="E690" s="218">
        <v>91.111099999999993</v>
      </c>
      <c r="F690" s="220">
        <v>90</v>
      </c>
      <c r="G690" s="221">
        <v>8200</v>
      </c>
      <c r="H690" s="221">
        <v>6030</v>
      </c>
      <c r="I690" s="221">
        <v>2170</v>
      </c>
      <c r="J690" s="218">
        <v>4</v>
      </c>
      <c r="K690" s="218" t="s">
        <v>1358</v>
      </c>
      <c r="L690" s="218">
        <v>90</v>
      </c>
    </row>
    <row r="691" spans="1:12">
      <c r="A691" s="218">
        <v>690</v>
      </c>
      <c r="B691" s="219" t="s">
        <v>3614</v>
      </c>
      <c r="C691" s="218" t="s">
        <v>3615</v>
      </c>
      <c r="D691" s="218">
        <v>1821</v>
      </c>
      <c r="E691" s="218">
        <v>4050</v>
      </c>
      <c r="F691" s="220">
        <v>2</v>
      </c>
      <c r="G691" s="221">
        <v>8100</v>
      </c>
      <c r="H691" s="221">
        <v>3642</v>
      </c>
      <c r="I691" s="221">
        <v>4458</v>
      </c>
      <c r="J691" s="218">
        <v>1</v>
      </c>
      <c r="K691" s="218" t="s">
        <v>1358</v>
      </c>
      <c r="L691" s="218">
        <v>2</v>
      </c>
    </row>
    <row r="692" spans="1:12">
      <c r="A692" s="218">
        <v>691</v>
      </c>
      <c r="B692" s="219" t="s">
        <v>762</v>
      </c>
      <c r="C692" s="218" t="s">
        <v>3387</v>
      </c>
      <c r="D692" s="218">
        <v>90</v>
      </c>
      <c r="E692" s="218">
        <v>136.39660000000001</v>
      </c>
      <c r="F692" s="220">
        <v>58</v>
      </c>
      <c r="G692" s="221">
        <v>7911</v>
      </c>
      <c r="H692" s="221">
        <v>5220</v>
      </c>
      <c r="I692" s="221">
        <v>2691</v>
      </c>
      <c r="J692" s="218">
        <v>19</v>
      </c>
      <c r="K692" s="218" t="s">
        <v>1358</v>
      </c>
      <c r="L692" s="218">
        <v>58</v>
      </c>
    </row>
    <row r="693" spans="1:12">
      <c r="A693" s="218">
        <v>692</v>
      </c>
      <c r="B693" s="219" t="s">
        <v>999</v>
      </c>
      <c r="C693" s="218" t="s">
        <v>3434</v>
      </c>
      <c r="D693" s="218">
        <v>484</v>
      </c>
      <c r="E693" s="218">
        <v>620</v>
      </c>
      <c r="F693" s="220">
        <v>12</v>
      </c>
      <c r="G693" s="221">
        <v>7440</v>
      </c>
      <c r="H693" s="221">
        <v>5808</v>
      </c>
      <c r="I693" s="221">
        <v>1632</v>
      </c>
      <c r="J693" s="218">
        <v>10</v>
      </c>
      <c r="K693" s="218" t="s">
        <v>1358</v>
      </c>
      <c r="L693" s="218">
        <v>12</v>
      </c>
    </row>
    <row r="694" spans="1:12">
      <c r="A694" s="218">
        <v>693</v>
      </c>
      <c r="B694" s="219" t="s">
        <v>3616</v>
      </c>
      <c r="C694" s="218" t="s">
        <v>3617</v>
      </c>
      <c r="D694" s="218">
        <v>186</v>
      </c>
      <c r="E694" s="218">
        <v>368</v>
      </c>
      <c r="F694" s="220">
        <v>20</v>
      </c>
      <c r="G694" s="221">
        <v>7360</v>
      </c>
      <c r="H694" s="221">
        <v>3720</v>
      </c>
      <c r="I694" s="221">
        <v>3640</v>
      </c>
      <c r="J694" s="218">
        <v>13</v>
      </c>
      <c r="K694" s="218" t="s">
        <v>1358</v>
      </c>
      <c r="L694" s="218">
        <v>20</v>
      </c>
    </row>
    <row r="695" spans="1:12">
      <c r="A695" s="218">
        <v>694</v>
      </c>
      <c r="B695" s="219" t="s">
        <v>809</v>
      </c>
      <c r="C695" s="218" t="s">
        <v>3221</v>
      </c>
      <c r="D695" s="218">
        <v>204</v>
      </c>
      <c r="E695" s="218">
        <v>346.38099999999997</v>
      </c>
      <c r="F695" s="220">
        <v>21</v>
      </c>
      <c r="G695" s="221">
        <v>7274</v>
      </c>
      <c r="H695" s="221">
        <v>4284</v>
      </c>
      <c r="I695" s="221">
        <v>2990</v>
      </c>
      <c r="J695" s="218">
        <v>16</v>
      </c>
      <c r="K695" s="218" t="s">
        <v>1358</v>
      </c>
      <c r="L695" s="218">
        <v>21</v>
      </c>
    </row>
    <row r="696" spans="1:12">
      <c r="A696" s="218">
        <v>695</v>
      </c>
      <c r="B696" s="219" t="s">
        <v>991</v>
      </c>
      <c r="C696" s="218" t="s">
        <v>3148</v>
      </c>
      <c r="D696" s="218">
        <v>428</v>
      </c>
      <c r="E696" s="218">
        <v>725</v>
      </c>
      <c r="F696" s="220">
        <v>10</v>
      </c>
      <c r="G696" s="221">
        <v>7250</v>
      </c>
      <c r="H696" s="221">
        <v>4280</v>
      </c>
      <c r="I696" s="221">
        <v>2970</v>
      </c>
      <c r="J696" s="218">
        <v>6</v>
      </c>
      <c r="K696" s="218" t="s">
        <v>1358</v>
      </c>
      <c r="L696" s="218">
        <v>10</v>
      </c>
    </row>
    <row r="697" spans="1:12">
      <c r="A697" s="218">
        <v>696</v>
      </c>
      <c r="B697" s="219" t="s">
        <v>445</v>
      </c>
      <c r="C697" s="218" t="s">
        <v>3618</v>
      </c>
      <c r="D697" s="218">
        <v>99</v>
      </c>
      <c r="E697" s="218">
        <v>171.21950000000001</v>
      </c>
      <c r="F697" s="220">
        <v>41</v>
      </c>
      <c r="G697" s="221">
        <v>7020</v>
      </c>
      <c r="H697" s="221">
        <v>4059</v>
      </c>
      <c r="I697" s="221">
        <v>2961</v>
      </c>
      <c r="J697" s="218">
        <v>5</v>
      </c>
      <c r="K697" s="218" t="s">
        <v>1358</v>
      </c>
      <c r="L697" s="218">
        <v>41</v>
      </c>
    </row>
    <row r="698" spans="1:12">
      <c r="A698" s="218">
        <v>697</v>
      </c>
      <c r="B698" s="219" t="s">
        <v>2959</v>
      </c>
      <c r="C698" s="218" t="s">
        <v>3619</v>
      </c>
      <c r="D698" s="218">
        <v>0</v>
      </c>
      <c r="E698" s="218">
        <v>1150</v>
      </c>
      <c r="F698" s="220">
        <v>6</v>
      </c>
      <c r="G698" s="221">
        <v>6900</v>
      </c>
      <c r="H698" s="221">
        <v>0</v>
      </c>
      <c r="I698" s="221">
        <v>6900</v>
      </c>
      <c r="J698" s="218">
        <v>2</v>
      </c>
      <c r="K698" s="218" t="s">
        <v>1358</v>
      </c>
      <c r="L698" s="218">
        <v>6</v>
      </c>
    </row>
    <row r="699" spans="1:12">
      <c r="A699" s="218">
        <v>698</v>
      </c>
      <c r="B699" s="219" t="s">
        <v>769</v>
      </c>
      <c r="C699" s="218" t="s">
        <v>3620</v>
      </c>
      <c r="D699" s="218">
        <v>1487</v>
      </c>
      <c r="E699" s="218">
        <v>1134.1667</v>
      </c>
      <c r="F699" s="220">
        <v>6</v>
      </c>
      <c r="G699" s="221">
        <v>6805</v>
      </c>
      <c r="H699" s="221">
        <v>8922</v>
      </c>
      <c r="I699" s="221">
        <v>-2117</v>
      </c>
      <c r="J699" s="218">
        <v>6</v>
      </c>
      <c r="K699" s="218" t="s">
        <v>1358</v>
      </c>
      <c r="L699" s="218">
        <v>6</v>
      </c>
    </row>
    <row r="700" spans="1:12">
      <c r="A700" s="218">
        <v>699</v>
      </c>
      <c r="B700" s="219" t="s">
        <v>667</v>
      </c>
      <c r="C700" s="218" t="s">
        <v>3621</v>
      </c>
      <c r="D700" s="218">
        <v>282</v>
      </c>
      <c r="E700" s="218">
        <v>656.6</v>
      </c>
      <c r="F700" s="220">
        <v>10</v>
      </c>
      <c r="G700" s="221">
        <v>6566</v>
      </c>
      <c r="H700" s="221">
        <v>2820</v>
      </c>
      <c r="I700" s="221">
        <v>3746</v>
      </c>
      <c r="J700" s="218">
        <v>6</v>
      </c>
      <c r="K700" s="218" t="s">
        <v>1358</v>
      </c>
      <c r="L700" s="218">
        <v>10</v>
      </c>
    </row>
    <row r="701" spans="1:12">
      <c r="A701" s="218">
        <v>700</v>
      </c>
      <c r="B701" s="219" t="s">
        <v>383</v>
      </c>
      <c r="C701" s="218" t="s">
        <v>3622</v>
      </c>
      <c r="D701" s="218">
        <v>816</v>
      </c>
      <c r="E701" s="218">
        <v>920</v>
      </c>
      <c r="F701" s="220">
        <v>7</v>
      </c>
      <c r="G701" s="221">
        <v>6440</v>
      </c>
      <c r="H701" s="221">
        <v>5712</v>
      </c>
      <c r="I701" s="221">
        <v>728</v>
      </c>
      <c r="J701" s="218">
        <v>3</v>
      </c>
      <c r="K701" s="218" t="s">
        <v>1358</v>
      </c>
      <c r="L701" s="218">
        <v>7</v>
      </c>
    </row>
    <row r="702" spans="1:12">
      <c r="A702" s="218">
        <v>701</v>
      </c>
      <c r="B702" s="219" t="s">
        <v>493</v>
      </c>
      <c r="C702" s="218" t="s">
        <v>3332</v>
      </c>
      <c r="D702" s="218">
        <v>87</v>
      </c>
      <c r="E702" s="218">
        <v>148.95349999999999</v>
      </c>
      <c r="F702" s="220">
        <v>43</v>
      </c>
      <c r="G702" s="221">
        <v>6405</v>
      </c>
      <c r="H702" s="221">
        <v>3741</v>
      </c>
      <c r="I702" s="221">
        <v>2664</v>
      </c>
      <c r="J702" s="218">
        <v>6</v>
      </c>
      <c r="K702" s="218" t="s">
        <v>1358</v>
      </c>
      <c r="L702" s="218">
        <v>43</v>
      </c>
    </row>
    <row r="703" spans="1:12">
      <c r="A703" s="218">
        <v>702</v>
      </c>
      <c r="B703" s="219" t="s">
        <v>950</v>
      </c>
      <c r="C703" s="218" t="s">
        <v>3244</v>
      </c>
      <c r="D703" s="218">
        <v>192</v>
      </c>
      <c r="E703" s="218">
        <v>355</v>
      </c>
      <c r="F703" s="220">
        <v>18</v>
      </c>
      <c r="G703" s="221">
        <v>6390</v>
      </c>
      <c r="H703" s="221">
        <v>3456</v>
      </c>
      <c r="I703" s="221">
        <v>2934</v>
      </c>
      <c r="J703" s="218">
        <v>8</v>
      </c>
      <c r="K703" s="218" t="s">
        <v>1358</v>
      </c>
      <c r="L703" s="218">
        <v>18</v>
      </c>
    </row>
    <row r="704" spans="1:12">
      <c r="A704" s="218">
        <v>703</v>
      </c>
      <c r="B704" s="219" t="s">
        <v>916</v>
      </c>
      <c r="C704" s="218" t="s">
        <v>3515</v>
      </c>
      <c r="D704" s="218">
        <v>74</v>
      </c>
      <c r="E704" s="218">
        <v>95.893900000000002</v>
      </c>
      <c r="F704" s="220">
        <v>66</v>
      </c>
      <c r="G704" s="221">
        <v>6329</v>
      </c>
      <c r="H704" s="221">
        <v>4884</v>
      </c>
      <c r="I704" s="221">
        <v>1445</v>
      </c>
      <c r="J704" s="218">
        <v>27</v>
      </c>
      <c r="K704" s="218" t="s">
        <v>1358</v>
      </c>
      <c r="L704" s="218">
        <v>66</v>
      </c>
    </row>
    <row r="705" spans="1:12">
      <c r="A705" s="218">
        <v>704</v>
      </c>
      <c r="B705" s="219" t="s">
        <v>3623</v>
      </c>
      <c r="C705" s="218" t="s">
        <v>3624</v>
      </c>
      <c r="D705" s="218">
        <v>128</v>
      </c>
      <c r="E705" s="218">
        <v>253</v>
      </c>
      <c r="F705" s="220">
        <v>25</v>
      </c>
      <c r="G705" s="221">
        <v>6325</v>
      </c>
      <c r="H705" s="221">
        <v>3200</v>
      </c>
      <c r="I705" s="221">
        <v>3125</v>
      </c>
      <c r="J705" s="218">
        <v>14</v>
      </c>
      <c r="K705" s="218" t="s">
        <v>1358</v>
      </c>
      <c r="L705" s="218">
        <v>25</v>
      </c>
    </row>
    <row r="706" spans="1:12">
      <c r="A706" s="218">
        <v>705</v>
      </c>
      <c r="B706" s="219" t="s">
        <v>2793</v>
      </c>
      <c r="C706" s="218" t="s">
        <v>3625</v>
      </c>
      <c r="D706" s="218">
        <v>740</v>
      </c>
      <c r="E706" s="218">
        <v>132.52170000000001</v>
      </c>
      <c r="F706" s="220">
        <v>46</v>
      </c>
      <c r="G706" s="221">
        <v>6096</v>
      </c>
      <c r="H706" s="221">
        <v>34040</v>
      </c>
      <c r="I706" s="221">
        <v>-27944</v>
      </c>
      <c r="J706" s="218">
        <v>6</v>
      </c>
      <c r="K706" s="218" t="s">
        <v>1358</v>
      </c>
      <c r="L706" s="218">
        <v>46</v>
      </c>
    </row>
    <row r="707" spans="1:12">
      <c r="A707" s="218">
        <v>706</v>
      </c>
      <c r="B707" s="219" t="s">
        <v>817</v>
      </c>
      <c r="C707" s="218" t="s">
        <v>3216</v>
      </c>
      <c r="D707" s="218">
        <v>76</v>
      </c>
      <c r="E707" s="218">
        <v>109.8545</v>
      </c>
      <c r="F707" s="220">
        <v>55</v>
      </c>
      <c r="G707" s="221">
        <v>6042</v>
      </c>
      <c r="H707" s="221">
        <v>4180</v>
      </c>
      <c r="I707" s="221">
        <v>1862</v>
      </c>
      <c r="J707" s="218">
        <v>11</v>
      </c>
      <c r="K707" s="218" t="s">
        <v>1358</v>
      </c>
      <c r="L707" s="218">
        <v>55</v>
      </c>
    </row>
    <row r="708" spans="1:12">
      <c r="A708" s="218">
        <v>707</v>
      </c>
      <c r="B708" s="219" t="s">
        <v>904</v>
      </c>
      <c r="C708" s="218" t="s">
        <v>3558</v>
      </c>
      <c r="D708" s="218">
        <v>298</v>
      </c>
      <c r="E708" s="218">
        <v>548.18179999999995</v>
      </c>
      <c r="F708" s="220">
        <v>11</v>
      </c>
      <c r="G708" s="221">
        <v>6030</v>
      </c>
      <c r="H708" s="221">
        <v>3278</v>
      </c>
      <c r="I708" s="221">
        <v>2752</v>
      </c>
      <c r="J708" s="218">
        <v>9</v>
      </c>
      <c r="K708" s="218" t="s">
        <v>1358</v>
      </c>
      <c r="L708" s="218">
        <v>11</v>
      </c>
    </row>
    <row r="709" spans="1:12">
      <c r="A709" s="218">
        <v>708</v>
      </c>
      <c r="B709" s="219" t="s">
        <v>1022</v>
      </c>
      <c r="C709" s="218" t="s">
        <v>3626</v>
      </c>
      <c r="D709" s="218">
        <v>484</v>
      </c>
      <c r="E709" s="218">
        <v>118.8571</v>
      </c>
      <c r="F709" s="220">
        <v>49</v>
      </c>
      <c r="G709" s="221">
        <v>5824</v>
      </c>
      <c r="H709" s="221">
        <v>23716</v>
      </c>
      <c r="I709" s="221">
        <v>-17892</v>
      </c>
      <c r="J709" s="218">
        <v>7</v>
      </c>
      <c r="K709" s="218" t="s">
        <v>1358</v>
      </c>
      <c r="L709" s="218">
        <v>49</v>
      </c>
    </row>
    <row r="710" spans="1:12">
      <c r="A710" s="218">
        <v>709</v>
      </c>
      <c r="B710" s="219" t="s">
        <v>412</v>
      </c>
      <c r="C710" s="218" t="s">
        <v>3627</v>
      </c>
      <c r="D710" s="218">
        <v>240</v>
      </c>
      <c r="E710" s="218">
        <v>406.42860000000002</v>
      </c>
      <c r="F710" s="220">
        <v>14</v>
      </c>
      <c r="G710" s="221">
        <v>5690</v>
      </c>
      <c r="H710" s="221">
        <v>3360</v>
      </c>
      <c r="I710" s="221">
        <v>2330</v>
      </c>
      <c r="J710" s="218">
        <v>14</v>
      </c>
      <c r="K710" s="218" t="s">
        <v>1358</v>
      </c>
      <c r="L710" s="218">
        <v>14</v>
      </c>
    </row>
    <row r="711" spans="1:12">
      <c r="A711" s="218">
        <v>710</v>
      </c>
      <c r="B711" s="219" t="s">
        <v>878</v>
      </c>
      <c r="C711" s="218" t="s">
        <v>3340</v>
      </c>
      <c r="D711" s="218">
        <v>97</v>
      </c>
      <c r="E711" s="218">
        <v>230.04169999999999</v>
      </c>
      <c r="F711" s="220">
        <v>24</v>
      </c>
      <c r="G711" s="221">
        <v>5521</v>
      </c>
      <c r="H711" s="221">
        <v>2328</v>
      </c>
      <c r="I711" s="221">
        <v>3193</v>
      </c>
      <c r="J711" s="218">
        <v>10</v>
      </c>
      <c r="K711" s="218" t="s">
        <v>1358</v>
      </c>
      <c r="L711" s="218">
        <v>24</v>
      </c>
    </row>
    <row r="712" spans="1:12">
      <c r="A712" s="218">
        <v>711</v>
      </c>
      <c r="B712" s="219" t="s">
        <v>905</v>
      </c>
      <c r="C712" s="218" t="s">
        <v>3628</v>
      </c>
      <c r="D712" s="218">
        <v>415</v>
      </c>
      <c r="E712" s="218">
        <v>549.29999999999995</v>
      </c>
      <c r="F712" s="220">
        <v>10</v>
      </c>
      <c r="G712" s="221">
        <v>5493</v>
      </c>
      <c r="H712" s="221">
        <v>4150</v>
      </c>
      <c r="I712" s="221">
        <v>1343</v>
      </c>
      <c r="J712" s="218">
        <v>7</v>
      </c>
      <c r="K712" s="218" t="s">
        <v>1358</v>
      </c>
      <c r="L712" s="218">
        <v>10</v>
      </c>
    </row>
    <row r="713" spans="1:12">
      <c r="A713" s="218">
        <v>712</v>
      </c>
      <c r="B713" s="219" t="s">
        <v>565</v>
      </c>
      <c r="C713" s="218" t="s">
        <v>3589</v>
      </c>
      <c r="D713" s="218">
        <v>41</v>
      </c>
      <c r="E713" s="218">
        <v>105</v>
      </c>
      <c r="F713" s="220">
        <v>50</v>
      </c>
      <c r="G713" s="221">
        <v>5250</v>
      </c>
      <c r="H713" s="221">
        <v>2050</v>
      </c>
      <c r="I713" s="221">
        <v>3200</v>
      </c>
      <c r="J713" s="218">
        <v>1</v>
      </c>
      <c r="K713" s="218" t="s">
        <v>1358</v>
      </c>
      <c r="L713" s="218">
        <v>50</v>
      </c>
    </row>
    <row r="714" spans="1:12">
      <c r="A714" s="218">
        <v>713</v>
      </c>
      <c r="B714" s="219" t="s">
        <v>3629</v>
      </c>
      <c r="C714" s="218" t="s">
        <v>3630</v>
      </c>
      <c r="D714" s="218">
        <v>555</v>
      </c>
      <c r="E714" s="218">
        <v>655</v>
      </c>
      <c r="F714" s="220">
        <v>8</v>
      </c>
      <c r="G714" s="221">
        <v>5240</v>
      </c>
      <c r="H714" s="221">
        <v>4440</v>
      </c>
      <c r="I714" s="221">
        <v>800</v>
      </c>
      <c r="J714" s="218">
        <v>5</v>
      </c>
      <c r="K714" s="218" t="s">
        <v>1358</v>
      </c>
      <c r="L714" s="218">
        <v>8</v>
      </c>
    </row>
    <row r="715" spans="1:12">
      <c r="A715" s="218">
        <v>714</v>
      </c>
      <c r="B715" s="219" t="s">
        <v>458</v>
      </c>
      <c r="C715" s="218" t="s">
        <v>3631</v>
      </c>
      <c r="D715" s="218">
        <v>253</v>
      </c>
      <c r="E715" s="218">
        <v>237.4091</v>
      </c>
      <c r="F715" s="220">
        <v>22</v>
      </c>
      <c r="G715" s="221">
        <v>5223</v>
      </c>
      <c r="H715" s="221">
        <v>5566</v>
      </c>
      <c r="I715" s="221">
        <v>-343</v>
      </c>
      <c r="J715" s="218">
        <v>15</v>
      </c>
      <c r="K715" s="218" t="s">
        <v>1358</v>
      </c>
      <c r="L715" s="218">
        <v>22</v>
      </c>
    </row>
    <row r="716" spans="1:12">
      <c r="A716" s="218">
        <v>715</v>
      </c>
      <c r="B716" s="219" t="s">
        <v>898</v>
      </c>
      <c r="C716" s="218" t="s">
        <v>3554</v>
      </c>
      <c r="D716" s="218">
        <v>290</v>
      </c>
      <c r="E716" s="218">
        <v>501</v>
      </c>
      <c r="F716" s="220">
        <v>10</v>
      </c>
      <c r="G716" s="221">
        <v>5010</v>
      </c>
      <c r="H716" s="221">
        <v>2900</v>
      </c>
      <c r="I716" s="221">
        <v>2110</v>
      </c>
      <c r="J716" s="218">
        <v>1</v>
      </c>
      <c r="K716" s="218" t="s">
        <v>1358</v>
      </c>
      <c r="L716" s="218">
        <v>10</v>
      </c>
    </row>
    <row r="717" spans="1:12">
      <c r="A717" s="218">
        <v>716</v>
      </c>
      <c r="B717" s="219" t="s">
        <v>617</v>
      </c>
      <c r="C717" s="218" t="s">
        <v>3632</v>
      </c>
      <c r="D717" s="218">
        <v>169</v>
      </c>
      <c r="E717" s="218">
        <v>237.619</v>
      </c>
      <c r="F717" s="220">
        <v>21</v>
      </c>
      <c r="G717" s="221">
        <v>4990</v>
      </c>
      <c r="H717" s="221">
        <v>3549</v>
      </c>
      <c r="I717" s="221">
        <v>1441</v>
      </c>
      <c r="J717" s="218">
        <v>17</v>
      </c>
      <c r="K717" s="218" t="s">
        <v>1358</v>
      </c>
      <c r="L717" s="218">
        <v>21</v>
      </c>
    </row>
    <row r="718" spans="1:12">
      <c r="A718" s="218">
        <v>717</v>
      </c>
      <c r="B718" s="219" t="s">
        <v>580</v>
      </c>
      <c r="C718" s="218" t="s">
        <v>3633</v>
      </c>
      <c r="D718" s="218">
        <v>467</v>
      </c>
      <c r="E718" s="218">
        <v>814</v>
      </c>
      <c r="F718" s="220">
        <v>6</v>
      </c>
      <c r="G718" s="221">
        <v>4884</v>
      </c>
      <c r="H718" s="221">
        <v>2802</v>
      </c>
      <c r="I718" s="221">
        <v>2082</v>
      </c>
      <c r="J718" s="218">
        <v>3</v>
      </c>
      <c r="K718" s="218" t="s">
        <v>1358</v>
      </c>
      <c r="L718" s="218">
        <v>6</v>
      </c>
    </row>
    <row r="719" spans="1:12">
      <c r="A719" s="218">
        <v>718</v>
      </c>
      <c r="B719" s="219" t="s">
        <v>906</v>
      </c>
      <c r="C719" s="218" t="s">
        <v>3628</v>
      </c>
      <c r="D719" s="218">
        <v>415</v>
      </c>
      <c r="E719" s="218">
        <v>696.85709999999995</v>
      </c>
      <c r="F719" s="220">
        <v>7</v>
      </c>
      <c r="G719" s="221">
        <v>4878</v>
      </c>
      <c r="H719" s="221">
        <v>2905</v>
      </c>
      <c r="I719" s="221">
        <v>1973</v>
      </c>
      <c r="J719" s="218">
        <v>6</v>
      </c>
      <c r="K719" s="218" t="s">
        <v>1358</v>
      </c>
      <c r="L719" s="218">
        <v>7</v>
      </c>
    </row>
    <row r="720" spans="1:12">
      <c r="A720" s="218">
        <v>719</v>
      </c>
      <c r="B720" s="219" t="s">
        <v>914</v>
      </c>
      <c r="C720" s="218" t="s">
        <v>3312</v>
      </c>
      <c r="D720" s="218">
        <v>199</v>
      </c>
      <c r="E720" s="218">
        <v>302.5</v>
      </c>
      <c r="F720" s="220">
        <v>16</v>
      </c>
      <c r="G720" s="221">
        <v>4840</v>
      </c>
      <c r="H720" s="221">
        <v>3184</v>
      </c>
      <c r="I720" s="221">
        <v>1656</v>
      </c>
      <c r="J720" s="218">
        <v>7</v>
      </c>
      <c r="K720" s="218" t="s">
        <v>1358</v>
      </c>
      <c r="L720" s="218">
        <v>16</v>
      </c>
    </row>
    <row r="721" spans="1:12">
      <c r="A721" s="218">
        <v>720</v>
      </c>
      <c r="B721" s="219" t="s">
        <v>443</v>
      </c>
      <c r="C721" s="218" t="s">
        <v>3634</v>
      </c>
      <c r="D721" s="218">
        <v>427</v>
      </c>
      <c r="E721" s="218">
        <v>524.66669999999999</v>
      </c>
      <c r="F721" s="220">
        <v>9</v>
      </c>
      <c r="G721" s="221">
        <v>4722</v>
      </c>
      <c r="H721" s="221">
        <v>3843</v>
      </c>
      <c r="I721" s="221">
        <v>879</v>
      </c>
      <c r="J721" s="218">
        <v>8</v>
      </c>
      <c r="K721" s="218" t="s">
        <v>1358</v>
      </c>
      <c r="L721" s="218">
        <v>9</v>
      </c>
    </row>
    <row r="722" spans="1:12">
      <c r="A722" s="218">
        <v>721</v>
      </c>
      <c r="B722" s="219" t="s">
        <v>549</v>
      </c>
      <c r="C722" s="218" t="s">
        <v>3599</v>
      </c>
      <c r="D722" s="218">
        <v>303</v>
      </c>
      <c r="E722" s="218">
        <v>490.66669999999999</v>
      </c>
      <c r="F722" s="220">
        <v>9</v>
      </c>
      <c r="G722" s="221">
        <v>4416</v>
      </c>
      <c r="H722" s="221">
        <v>2727</v>
      </c>
      <c r="I722" s="221">
        <v>1689</v>
      </c>
      <c r="J722" s="218">
        <v>7</v>
      </c>
      <c r="K722" s="218" t="s">
        <v>1358</v>
      </c>
      <c r="L722" s="218">
        <v>9</v>
      </c>
    </row>
    <row r="723" spans="1:12">
      <c r="A723" s="218">
        <v>722</v>
      </c>
      <c r="B723" s="219" t="s">
        <v>455</v>
      </c>
      <c r="C723" s="218" t="s">
        <v>3635</v>
      </c>
      <c r="D723" s="218">
        <v>179</v>
      </c>
      <c r="E723" s="218">
        <v>198.0909</v>
      </c>
      <c r="F723" s="220">
        <v>22</v>
      </c>
      <c r="G723" s="221">
        <v>4358</v>
      </c>
      <c r="H723" s="221">
        <v>3938</v>
      </c>
      <c r="I723" s="221">
        <v>420</v>
      </c>
      <c r="J723" s="218">
        <v>20</v>
      </c>
      <c r="K723" s="218" t="s">
        <v>1358</v>
      </c>
      <c r="L723" s="218">
        <v>22</v>
      </c>
    </row>
    <row r="724" spans="1:12">
      <c r="A724" s="218">
        <v>723</v>
      </c>
      <c r="B724" s="219" t="s">
        <v>954</v>
      </c>
      <c r="C724" s="218" t="s">
        <v>3572</v>
      </c>
      <c r="D724" s="218">
        <v>149</v>
      </c>
      <c r="E724" s="218">
        <v>363.16669999999999</v>
      </c>
      <c r="F724" s="220">
        <v>12</v>
      </c>
      <c r="G724" s="221">
        <v>4358</v>
      </c>
      <c r="H724" s="221">
        <v>1788</v>
      </c>
      <c r="I724" s="221">
        <v>2570</v>
      </c>
      <c r="J724" s="218">
        <v>7</v>
      </c>
      <c r="K724" s="218" t="s">
        <v>1358</v>
      </c>
      <c r="L724" s="218">
        <v>12</v>
      </c>
    </row>
    <row r="725" spans="1:12">
      <c r="A725" s="218">
        <v>724</v>
      </c>
      <c r="B725" s="219" t="s">
        <v>823</v>
      </c>
      <c r="C725" s="218" t="s">
        <v>3636</v>
      </c>
      <c r="D725" s="218">
        <v>173</v>
      </c>
      <c r="E725" s="218">
        <v>224.73679999999999</v>
      </c>
      <c r="F725" s="220">
        <v>19</v>
      </c>
      <c r="G725" s="221">
        <v>4270</v>
      </c>
      <c r="H725" s="221">
        <v>3287</v>
      </c>
      <c r="I725" s="221">
        <v>983</v>
      </c>
      <c r="J725" s="218">
        <v>7</v>
      </c>
      <c r="K725" s="218" t="s">
        <v>1358</v>
      </c>
      <c r="L725" s="218">
        <v>19</v>
      </c>
    </row>
    <row r="726" spans="1:12">
      <c r="A726" s="218">
        <v>725</v>
      </c>
      <c r="B726" s="219" t="s">
        <v>804</v>
      </c>
      <c r="C726" s="218" t="s">
        <v>3637</v>
      </c>
      <c r="D726" s="218">
        <v>126</v>
      </c>
      <c r="E726" s="218">
        <v>213</v>
      </c>
      <c r="F726" s="220">
        <v>20</v>
      </c>
      <c r="G726" s="221">
        <v>4260</v>
      </c>
      <c r="H726" s="221">
        <v>2520</v>
      </c>
      <c r="I726" s="221">
        <v>1740</v>
      </c>
      <c r="J726" s="218">
        <v>2</v>
      </c>
      <c r="K726" s="218" t="s">
        <v>1358</v>
      </c>
      <c r="L726" s="218">
        <v>20</v>
      </c>
    </row>
    <row r="727" spans="1:12">
      <c r="A727" s="218">
        <v>726</v>
      </c>
      <c r="B727" s="219" t="s">
        <v>953</v>
      </c>
      <c r="C727" s="218" t="s">
        <v>3572</v>
      </c>
      <c r="D727" s="218">
        <v>149</v>
      </c>
      <c r="E727" s="218">
        <v>338.83330000000001</v>
      </c>
      <c r="F727" s="220">
        <v>12</v>
      </c>
      <c r="G727" s="221">
        <v>4066</v>
      </c>
      <c r="H727" s="221">
        <v>1788</v>
      </c>
      <c r="I727" s="221">
        <v>2278</v>
      </c>
      <c r="J727" s="218">
        <v>7</v>
      </c>
      <c r="K727" s="218" t="s">
        <v>1358</v>
      </c>
      <c r="L727" s="218">
        <v>12</v>
      </c>
    </row>
    <row r="728" spans="1:12">
      <c r="A728" s="218">
        <v>727</v>
      </c>
      <c r="B728" s="219" t="s">
        <v>567</v>
      </c>
      <c r="C728" s="218" t="s">
        <v>3638</v>
      </c>
      <c r="D728" s="218">
        <v>140</v>
      </c>
      <c r="E728" s="218">
        <v>238.11760000000001</v>
      </c>
      <c r="F728" s="220">
        <v>17</v>
      </c>
      <c r="G728" s="221">
        <v>4048</v>
      </c>
      <c r="H728" s="221">
        <v>2380</v>
      </c>
      <c r="I728" s="221">
        <v>1668</v>
      </c>
      <c r="J728" s="218">
        <v>6</v>
      </c>
      <c r="K728" s="218" t="s">
        <v>1358</v>
      </c>
      <c r="L728" s="218">
        <v>17</v>
      </c>
    </row>
    <row r="729" spans="1:12">
      <c r="A729" s="218">
        <v>728</v>
      </c>
      <c r="B729" s="219" t="s">
        <v>677</v>
      </c>
      <c r="C729" s="218" t="s">
        <v>3380</v>
      </c>
      <c r="D729" s="218">
        <v>99</v>
      </c>
      <c r="E729" s="218">
        <v>221.66669999999999</v>
      </c>
      <c r="F729" s="220">
        <v>18</v>
      </c>
      <c r="G729" s="221">
        <v>3990</v>
      </c>
      <c r="H729" s="221">
        <v>1782</v>
      </c>
      <c r="I729" s="221">
        <v>2208</v>
      </c>
      <c r="J729" s="218">
        <v>14</v>
      </c>
      <c r="K729" s="218" t="s">
        <v>1358</v>
      </c>
      <c r="L729" s="218">
        <v>18</v>
      </c>
    </row>
    <row r="730" spans="1:12">
      <c r="A730" s="218">
        <v>729</v>
      </c>
      <c r="B730" s="219" t="s">
        <v>1302</v>
      </c>
      <c r="C730" s="218" t="s">
        <v>3639</v>
      </c>
      <c r="D730" s="218">
        <v>47</v>
      </c>
      <c r="E730" s="218">
        <v>122.6563</v>
      </c>
      <c r="F730" s="220">
        <v>32</v>
      </c>
      <c r="G730" s="221">
        <v>3925</v>
      </c>
      <c r="H730" s="221">
        <v>1504</v>
      </c>
      <c r="I730" s="221">
        <v>2421</v>
      </c>
      <c r="J730" s="218">
        <v>15</v>
      </c>
      <c r="K730" s="218" t="s">
        <v>1358</v>
      </c>
      <c r="L730" s="218">
        <v>32</v>
      </c>
    </row>
    <row r="731" spans="1:12">
      <c r="A731" s="218">
        <v>730</v>
      </c>
      <c r="B731" s="219" t="s">
        <v>987</v>
      </c>
      <c r="C731" s="218" t="s">
        <v>3640</v>
      </c>
      <c r="D731" s="218">
        <v>401</v>
      </c>
      <c r="E731" s="218">
        <v>548.57140000000004</v>
      </c>
      <c r="F731" s="220">
        <v>7</v>
      </c>
      <c r="G731" s="221">
        <v>3840</v>
      </c>
      <c r="H731" s="221">
        <v>2807</v>
      </c>
      <c r="I731" s="221">
        <v>1033</v>
      </c>
      <c r="J731" s="218">
        <v>5</v>
      </c>
      <c r="K731" s="218" t="s">
        <v>1358</v>
      </c>
      <c r="L731" s="218">
        <v>7</v>
      </c>
    </row>
    <row r="732" spans="1:12">
      <c r="A732" s="218">
        <v>731</v>
      </c>
      <c r="B732" s="219" t="s">
        <v>3641</v>
      </c>
      <c r="C732" s="218" t="s">
        <v>3642</v>
      </c>
      <c r="D732" s="218">
        <v>320</v>
      </c>
      <c r="E732" s="218">
        <v>547.85709999999995</v>
      </c>
      <c r="F732" s="220">
        <v>7</v>
      </c>
      <c r="G732" s="221">
        <v>3835</v>
      </c>
      <c r="H732" s="221">
        <v>2240</v>
      </c>
      <c r="I732" s="221">
        <v>1595</v>
      </c>
      <c r="J732" s="218">
        <v>5</v>
      </c>
      <c r="K732" s="218" t="s">
        <v>1358</v>
      </c>
      <c r="L732" s="218">
        <v>7</v>
      </c>
    </row>
    <row r="733" spans="1:12">
      <c r="A733" s="218">
        <v>732</v>
      </c>
      <c r="B733" s="219" t="s">
        <v>881</v>
      </c>
      <c r="C733" s="218" t="s">
        <v>3565</v>
      </c>
      <c r="D733" s="218">
        <v>199</v>
      </c>
      <c r="E733" s="218">
        <v>317.33330000000001</v>
      </c>
      <c r="F733" s="220">
        <v>12</v>
      </c>
      <c r="G733" s="221">
        <v>3808</v>
      </c>
      <c r="H733" s="221">
        <v>2388</v>
      </c>
      <c r="I733" s="221">
        <v>1420</v>
      </c>
      <c r="J733" s="218">
        <v>10</v>
      </c>
      <c r="K733" s="218" t="s">
        <v>1358</v>
      </c>
      <c r="L733" s="218">
        <v>12</v>
      </c>
    </row>
    <row r="734" spans="1:12">
      <c r="A734" s="218">
        <v>733</v>
      </c>
      <c r="B734" s="219" t="s">
        <v>460</v>
      </c>
      <c r="C734" s="218" t="s">
        <v>3643</v>
      </c>
      <c r="D734" s="218">
        <v>256</v>
      </c>
      <c r="E734" s="218">
        <v>235</v>
      </c>
      <c r="F734" s="220">
        <v>16</v>
      </c>
      <c r="G734" s="221">
        <v>3760</v>
      </c>
      <c r="H734" s="221">
        <v>4096</v>
      </c>
      <c r="I734" s="221">
        <v>-336</v>
      </c>
      <c r="J734" s="218">
        <v>2</v>
      </c>
      <c r="K734" s="218" t="s">
        <v>1358</v>
      </c>
      <c r="L734" s="218">
        <v>16</v>
      </c>
    </row>
    <row r="735" spans="1:12">
      <c r="A735" s="218">
        <v>734</v>
      </c>
      <c r="B735" s="219" t="s">
        <v>595</v>
      </c>
      <c r="C735" s="218" t="s">
        <v>3644</v>
      </c>
      <c r="D735" s="218">
        <v>371</v>
      </c>
      <c r="E735" s="218">
        <v>622.5</v>
      </c>
      <c r="F735" s="220">
        <v>6</v>
      </c>
      <c r="G735" s="221">
        <v>3735</v>
      </c>
      <c r="H735" s="221">
        <v>2226</v>
      </c>
      <c r="I735" s="221">
        <v>1509</v>
      </c>
      <c r="J735" s="218">
        <v>3</v>
      </c>
      <c r="K735" s="218" t="s">
        <v>1358</v>
      </c>
      <c r="L735" s="218">
        <v>6</v>
      </c>
    </row>
    <row r="736" spans="1:12">
      <c r="A736" s="218">
        <v>735</v>
      </c>
      <c r="B736" s="219" t="s">
        <v>901</v>
      </c>
      <c r="C736" s="218" t="s">
        <v>3564</v>
      </c>
      <c r="D736" s="218">
        <v>280</v>
      </c>
      <c r="E736" s="218">
        <v>920</v>
      </c>
      <c r="F736" s="220">
        <v>4</v>
      </c>
      <c r="G736" s="221">
        <v>3680</v>
      </c>
      <c r="H736" s="221">
        <v>1120</v>
      </c>
      <c r="I736" s="221">
        <v>2560</v>
      </c>
      <c r="J736" s="218">
        <v>2</v>
      </c>
      <c r="K736" s="218" t="s">
        <v>1358</v>
      </c>
      <c r="L736" s="218">
        <v>4</v>
      </c>
    </row>
    <row r="737" spans="1:12">
      <c r="A737" s="218">
        <v>736</v>
      </c>
      <c r="B737" s="219" t="s">
        <v>902</v>
      </c>
      <c r="C737" s="218" t="s">
        <v>3645</v>
      </c>
      <c r="D737" s="218">
        <v>323</v>
      </c>
      <c r="E737" s="218">
        <v>915</v>
      </c>
      <c r="F737" s="220">
        <v>4</v>
      </c>
      <c r="G737" s="221">
        <v>3660</v>
      </c>
      <c r="H737" s="221">
        <v>1292</v>
      </c>
      <c r="I737" s="221">
        <v>2368</v>
      </c>
      <c r="J737" s="218">
        <v>3</v>
      </c>
      <c r="K737" s="218" t="s">
        <v>1358</v>
      </c>
      <c r="L737" s="218">
        <v>4</v>
      </c>
    </row>
    <row r="738" spans="1:12">
      <c r="A738" s="218">
        <v>737</v>
      </c>
      <c r="B738" s="219" t="s">
        <v>985</v>
      </c>
      <c r="C738" s="218" t="s">
        <v>3640</v>
      </c>
      <c r="D738" s="218">
        <v>401</v>
      </c>
      <c r="E738" s="218">
        <v>520.28570000000002</v>
      </c>
      <c r="F738" s="220">
        <v>7</v>
      </c>
      <c r="G738" s="221">
        <v>3642</v>
      </c>
      <c r="H738" s="221">
        <v>2807</v>
      </c>
      <c r="I738" s="221">
        <v>835</v>
      </c>
      <c r="J738" s="218">
        <v>5</v>
      </c>
      <c r="K738" s="218" t="s">
        <v>1358</v>
      </c>
      <c r="L738" s="218">
        <v>7</v>
      </c>
    </row>
    <row r="739" spans="1:12">
      <c r="A739" s="218">
        <v>738</v>
      </c>
      <c r="B739" s="219" t="s">
        <v>3646</v>
      </c>
      <c r="C739" s="218" t="s">
        <v>3647</v>
      </c>
      <c r="D739" s="218">
        <v>993</v>
      </c>
      <c r="E739" s="218">
        <v>3600</v>
      </c>
      <c r="F739" s="220">
        <v>1</v>
      </c>
      <c r="G739" s="221">
        <v>3600</v>
      </c>
      <c r="H739" s="221">
        <v>993</v>
      </c>
      <c r="I739" s="221">
        <v>2607</v>
      </c>
      <c r="J739" s="218">
        <v>1</v>
      </c>
      <c r="K739" s="218" t="s">
        <v>1358</v>
      </c>
      <c r="L739" s="218">
        <v>1</v>
      </c>
    </row>
    <row r="740" spans="1:12">
      <c r="A740" s="218">
        <v>739</v>
      </c>
      <c r="B740" s="219" t="s">
        <v>587</v>
      </c>
      <c r="C740" s="218" t="s">
        <v>3648</v>
      </c>
      <c r="D740" s="218">
        <v>142</v>
      </c>
      <c r="E740" s="218">
        <v>221.375</v>
      </c>
      <c r="F740" s="220">
        <v>16</v>
      </c>
      <c r="G740" s="221">
        <v>3542</v>
      </c>
      <c r="H740" s="221">
        <v>2272</v>
      </c>
      <c r="I740" s="221">
        <v>1270</v>
      </c>
      <c r="J740" s="218">
        <v>13</v>
      </c>
      <c r="K740" s="218" t="s">
        <v>1358</v>
      </c>
      <c r="L740" s="218">
        <v>16</v>
      </c>
    </row>
    <row r="741" spans="1:12">
      <c r="A741" s="218">
        <v>740</v>
      </c>
      <c r="B741" s="219" t="s">
        <v>1008</v>
      </c>
      <c r="C741" s="218" t="s">
        <v>3389</v>
      </c>
      <c r="D741" s="218">
        <v>504</v>
      </c>
      <c r="E741" s="218">
        <v>1133.6667</v>
      </c>
      <c r="F741" s="220">
        <v>3</v>
      </c>
      <c r="G741" s="221">
        <v>3401</v>
      </c>
      <c r="H741" s="221">
        <v>1512</v>
      </c>
      <c r="I741" s="221">
        <v>1889</v>
      </c>
      <c r="J741" s="218">
        <v>3</v>
      </c>
      <c r="K741" s="218" t="s">
        <v>1358</v>
      </c>
      <c r="L741" s="218">
        <v>3</v>
      </c>
    </row>
    <row r="742" spans="1:12">
      <c r="A742" s="218">
        <v>741</v>
      </c>
      <c r="B742" s="219" t="s">
        <v>556</v>
      </c>
      <c r="C742" s="218" t="s">
        <v>3649</v>
      </c>
      <c r="D742" s="218">
        <v>174</v>
      </c>
      <c r="E742" s="218">
        <v>258.15379999999999</v>
      </c>
      <c r="F742" s="220">
        <v>13</v>
      </c>
      <c r="G742" s="221">
        <v>3356</v>
      </c>
      <c r="H742" s="221">
        <v>2262</v>
      </c>
      <c r="I742" s="221">
        <v>1094</v>
      </c>
      <c r="J742" s="218">
        <v>6</v>
      </c>
      <c r="K742" s="218" t="s">
        <v>1358</v>
      </c>
      <c r="L742" s="218">
        <v>13</v>
      </c>
    </row>
    <row r="743" spans="1:12">
      <c r="A743" s="218">
        <v>742</v>
      </c>
      <c r="B743" s="219" t="s">
        <v>918</v>
      </c>
      <c r="C743" s="218" t="s">
        <v>3515</v>
      </c>
      <c r="D743" s="218">
        <v>74</v>
      </c>
      <c r="E743" s="218">
        <v>97.2059</v>
      </c>
      <c r="F743" s="220">
        <v>34</v>
      </c>
      <c r="G743" s="221">
        <v>3305</v>
      </c>
      <c r="H743" s="221">
        <v>2516</v>
      </c>
      <c r="I743" s="221">
        <v>789</v>
      </c>
      <c r="J743" s="218">
        <v>29</v>
      </c>
      <c r="K743" s="218" t="s">
        <v>1358</v>
      </c>
      <c r="L743" s="218">
        <v>34</v>
      </c>
    </row>
    <row r="744" spans="1:12">
      <c r="A744" s="218">
        <v>743</v>
      </c>
      <c r="B744" s="219" t="s">
        <v>484</v>
      </c>
      <c r="C744" s="218" t="s">
        <v>3650</v>
      </c>
      <c r="D744" s="218">
        <v>102</v>
      </c>
      <c r="E744" s="218">
        <v>245.92310000000001</v>
      </c>
      <c r="F744" s="220">
        <v>13</v>
      </c>
      <c r="G744" s="221">
        <v>3197</v>
      </c>
      <c r="H744" s="221">
        <v>1326</v>
      </c>
      <c r="I744" s="221">
        <v>1871</v>
      </c>
      <c r="J744" s="218">
        <v>4</v>
      </c>
      <c r="K744" s="218" t="s">
        <v>1358</v>
      </c>
      <c r="L744" s="218">
        <v>13</v>
      </c>
    </row>
    <row r="745" spans="1:12">
      <c r="A745" s="218">
        <v>744</v>
      </c>
      <c r="B745" s="219" t="s">
        <v>3651</v>
      </c>
      <c r="C745" s="218" t="s">
        <v>3652</v>
      </c>
      <c r="D745" s="218">
        <v>180</v>
      </c>
      <c r="E745" s="218">
        <v>264</v>
      </c>
      <c r="F745" s="220">
        <v>12</v>
      </c>
      <c r="G745" s="221">
        <v>3168</v>
      </c>
      <c r="H745" s="221">
        <v>2160</v>
      </c>
      <c r="I745" s="221">
        <v>1008</v>
      </c>
      <c r="J745" s="218">
        <v>8</v>
      </c>
      <c r="K745" s="218" t="s">
        <v>1358</v>
      </c>
      <c r="L745" s="218">
        <v>12</v>
      </c>
    </row>
    <row r="746" spans="1:12">
      <c r="A746" s="218">
        <v>745</v>
      </c>
      <c r="B746" s="219" t="s">
        <v>886</v>
      </c>
      <c r="C746" s="218" t="s">
        <v>3653</v>
      </c>
      <c r="D746" s="218">
        <v>139</v>
      </c>
      <c r="E746" s="218">
        <v>351.33330000000001</v>
      </c>
      <c r="F746" s="220">
        <v>9</v>
      </c>
      <c r="G746" s="221">
        <v>3162</v>
      </c>
      <c r="H746" s="221">
        <v>1251</v>
      </c>
      <c r="I746" s="221">
        <v>1911</v>
      </c>
      <c r="J746" s="218">
        <v>5</v>
      </c>
      <c r="K746" s="218" t="s">
        <v>1358</v>
      </c>
      <c r="L746" s="218">
        <v>9</v>
      </c>
    </row>
    <row r="747" spans="1:12">
      <c r="A747" s="218">
        <v>746</v>
      </c>
      <c r="B747" s="219" t="s">
        <v>867</v>
      </c>
      <c r="C747" s="218" t="s">
        <v>3654</v>
      </c>
      <c r="D747" s="218">
        <v>390</v>
      </c>
      <c r="E747" s="218">
        <v>510.5</v>
      </c>
      <c r="F747" s="220">
        <v>6</v>
      </c>
      <c r="G747" s="221">
        <v>3063</v>
      </c>
      <c r="H747" s="221">
        <v>2340</v>
      </c>
      <c r="I747" s="221">
        <v>723</v>
      </c>
      <c r="J747" s="218">
        <v>6</v>
      </c>
      <c r="K747" s="218" t="s">
        <v>1358</v>
      </c>
      <c r="L747" s="218">
        <v>6</v>
      </c>
    </row>
    <row r="748" spans="1:12">
      <c r="A748" s="218">
        <v>747</v>
      </c>
      <c r="B748" s="219" t="s">
        <v>813</v>
      </c>
      <c r="C748" s="218" t="s">
        <v>3604</v>
      </c>
      <c r="D748" s="218">
        <v>84</v>
      </c>
      <c r="E748" s="218">
        <v>23.384599999999999</v>
      </c>
      <c r="F748" s="220">
        <v>130</v>
      </c>
      <c r="G748" s="221">
        <v>3040</v>
      </c>
      <c r="H748" s="221">
        <v>10920</v>
      </c>
      <c r="I748" s="221">
        <v>-7880</v>
      </c>
      <c r="J748" s="218">
        <v>4</v>
      </c>
      <c r="K748" s="218" t="s">
        <v>1358</v>
      </c>
      <c r="L748" s="218">
        <v>130</v>
      </c>
    </row>
    <row r="749" spans="1:12">
      <c r="A749" s="218">
        <v>748</v>
      </c>
      <c r="B749" s="219" t="s">
        <v>3655</v>
      </c>
      <c r="C749" s="218" t="s">
        <v>3256</v>
      </c>
      <c r="D749" s="218">
        <v>432</v>
      </c>
      <c r="E749" s="218">
        <v>752.25</v>
      </c>
      <c r="F749" s="220">
        <v>4</v>
      </c>
      <c r="G749" s="221">
        <v>3009</v>
      </c>
      <c r="H749" s="221">
        <v>1728</v>
      </c>
      <c r="I749" s="221">
        <v>1281</v>
      </c>
      <c r="J749" s="218">
        <v>3</v>
      </c>
      <c r="K749" s="218" t="s">
        <v>1358</v>
      </c>
      <c r="L749" s="218">
        <v>4</v>
      </c>
    </row>
    <row r="750" spans="1:12">
      <c r="A750" s="218">
        <v>749</v>
      </c>
      <c r="B750" s="219" t="s">
        <v>868</v>
      </c>
      <c r="C750" s="218" t="s">
        <v>3656</v>
      </c>
      <c r="D750" s="218">
        <v>311</v>
      </c>
      <c r="E750" s="218">
        <v>333.33330000000001</v>
      </c>
      <c r="F750" s="220">
        <v>9</v>
      </c>
      <c r="G750" s="221">
        <v>3000</v>
      </c>
      <c r="H750" s="221">
        <v>2799</v>
      </c>
      <c r="I750" s="221">
        <v>201</v>
      </c>
      <c r="J750" s="218">
        <v>7</v>
      </c>
      <c r="K750" s="218" t="s">
        <v>1358</v>
      </c>
      <c r="L750" s="218">
        <v>9</v>
      </c>
    </row>
    <row r="751" spans="1:12">
      <c r="A751" s="218">
        <v>750</v>
      </c>
      <c r="B751" s="219" t="s">
        <v>3657</v>
      </c>
      <c r="C751" s="218" t="s">
        <v>3658</v>
      </c>
      <c r="D751" s="218">
        <v>916</v>
      </c>
      <c r="E751" s="218">
        <v>3000</v>
      </c>
      <c r="F751" s="220">
        <v>1</v>
      </c>
      <c r="G751" s="221">
        <v>3000</v>
      </c>
      <c r="H751" s="221">
        <v>916</v>
      </c>
      <c r="I751" s="221">
        <v>2084</v>
      </c>
      <c r="J751" s="218">
        <v>1</v>
      </c>
      <c r="K751" s="218" t="s">
        <v>1358</v>
      </c>
      <c r="L751" s="218">
        <v>1</v>
      </c>
    </row>
    <row r="752" spans="1:12">
      <c r="A752" s="218">
        <v>751</v>
      </c>
      <c r="B752" s="219" t="s">
        <v>855</v>
      </c>
      <c r="C752" s="218" t="s">
        <v>3581</v>
      </c>
      <c r="D752" s="218">
        <v>254</v>
      </c>
      <c r="E752" s="218">
        <v>53</v>
      </c>
      <c r="F752" s="220">
        <v>56</v>
      </c>
      <c r="G752" s="221">
        <v>2968</v>
      </c>
      <c r="H752" s="221">
        <v>14224</v>
      </c>
      <c r="I752" s="221">
        <v>-11256</v>
      </c>
      <c r="J752" s="218">
        <v>1</v>
      </c>
      <c r="K752" s="218" t="s">
        <v>1358</v>
      </c>
      <c r="L752" s="218">
        <v>56</v>
      </c>
    </row>
    <row r="753" spans="1:12">
      <c r="A753" s="218">
        <v>752</v>
      </c>
      <c r="B753" s="219" t="s">
        <v>676</v>
      </c>
      <c r="C753" s="218" t="s">
        <v>3380</v>
      </c>
      <c r="D753" s="218">
        <v>72</v>
      </c>
      <c r="E753" s="218">
        <v>215.4615</v>
      </c>
      <c r="F753" s="220">
        <v>13</v>
      </c>
      <c r="G753" s="221">
        <v>2801</v>
      </c>
      <c r="H753" s="221">
        <v>936</v>
      </c>
      <c r="I753" s="221">
        <v>1865</v>
      </c>
      <c r="J753" s="218">
        <v>11</v>
      </c>
      <c r="K753" s="218" t="s">
        <v>1358</v>
      </c>
      <c r="L753" s="218">
        <v>13</v>
      </c>
    </row>
    <row r="754" spans="1:12">
      <c r="A754" s="218">
        <v>753</v>
      </c>
      <c r="B754" s="219" t="s">
        <v>3659</v>
      </c>
      <c r="C754" s="218" t="s">
        <v>3660</v>
      </c>
      <c r="D754" s="218">
        <v>0</v>
      </c>
      <c r="E754" s="218">
        <v>400</v>
      </c>
      <c r="F754" s="220">
        <v>7</v>
      </c>
      <c r="G754" s="221">
        <v>2800</v>
      </c>
      <c r="H754" s="221">
        <v>0</v>
      </c>
      <c r="I754" s="221">
        <v>2800</v>
      </c>
      <c r="J754" s="218">
        <v>5</v>
      </c>
      <c r="K754" s="218" t="s">
        <v>1358</v>
      </c>
      <c r="L754" s="218">
        <v>7</v>
      </c>
    </row>
    <row r="755" spans="1:12">
      <c r="A755" s="218">
        <v>754</v>
      </c>
      <c r="B755" s="219" t="s">
        <v>810</v>
      </c>
      <c r="C755" s="218" t="s">
        <v>3604</v>
      </c>
      <c r="D755" s="218">
        <v>84</v>
      </c>
      <c r="E755" s="218">
        <v>126</v>
      </c>
      <c r="F755" s="220">
        <v>21</v>
      </c>
      <c r="G755" s="221">
        <v>2646</v>
      </c>
      <c r="H755" s="221">
        <v>1764</v>
      </c>
      <c r="I755" s="221">
        <v>882</v>
      </c>
      <c r="J755" s="218">
        <v>12</v>
      </c>
      <c r="K755" s="218" t="s">
        <v>1358</v>
      </c>
      <c r="L755" s="218">
        <v>21</v>
      </c>
    </row>
    <row r="756" spans="1:12">
      <c r="A756" s="218">
        <v>755</v>
      </c>
      <c r="B756" s="219" t="s">
        <v>917</v>
      </c>
      <c r="C756" s="218" t="s">
        <v>3515</v>
      </c>
      <c r="D756" s="218">
        <v>74</v>
      </c>
      <c r="E756" s="218">
        <v>96.666700000000006</v>
      </c>
      <c r="F756" s="220">
        <v>27</v>
      </c>
      <c r="G756" s="221">
        <v>2610</v>
      </c>
      <c r="H756" s="221">
        <v>1998</v>
      </c>
      <c r="I756" s="221">
        <v>612</v>
      </c>
      <c r="J756" s="218">
        <v>24</v>
      </c>
      <c r="K756" s="218" t="s">
        <v>1358</v>
      </c>
      <c r="L756" s="218">
        <v>27</v>
      </c>
    </row>
    <row r="757" spans="1:12">
      <c r="A757" s="218">
        <v>756</v>
      </c>
      <c r="B757" s="219" t="s">
        <v>589</v>
      </c>
      <c r="C757" s="218" t="s">
        <v>3648</v>
      </c>
      <c r="D757" s="218">
        <v>142</v>
      </c>
      <c r="E757" s="218">
        <v>27.4</v>
      </c>
      <c r="F757" s="220">
        <v>95</v>
      </c>
      <c r="G757" s="221">
        <v>2603</v>
      </c>
      <c r="H757" s="221">
        <v>13490</v>
      </c>
      <c r="I757" s="221">
        <v>-10887</v>
      </c>
      <c r="J757" s="218">
        <v>2</v>
      </c>
      <c r="K757" s="218" t="s">
        <v>1358</v>
      </c>
      <c r="L757" s="218">
        <v>95</v>
      </c>
    </row>
    <row r="758" spans="1:12">
      <c r="A758" s="218">
        <v>757</v>
      </c>
      <c r="B758" s="219" t="s">
        <v>955</v>
      </c>
      <c r="C758" s="218" t="s">
        <v>3342</v>
      </c>
      <c r="D758" s="218">
        <v>447</v>
      </c>
      <c r="E758" s="218">
        <v>650.5</v>
      </c>
      <c r="F758" s="220">
        <v>4</v>
      </c>
      <c r="G758" s="221">
        <v>2602</v>
      </c>
      <c r="H758" s="221">
        <v>1788</v>
      </c>
      <c r="I758" s="221">
        <v>814</v>
      </c>
      <c r="J758" s="218">
        <v>3</v>
      </c>
      <c r="K758" s="218" t="s">
        <v>1358</v>
      </c>
      <c r="L758" s="218">
        <v>4</v>
      </c>
    </row>
    <row r="759" spans="1:12">
      <c r="A759" s="218">
        <v>758</v>
      </c>
      <c r="B759" s="219" t="s">
        <v>590</v>
      </c>
      <c r="C759" s="218" t="s">
        <v>3648</v>
      </c>
      <c r="D759" s="218">
        <v>142</v>
      </c>
      <c r="E759" s="218">
        <v>236.18180000000001</v>
      </c>
      <c r="F759" s="220">
        <v>11</v>
      </c>
      <c r="G759" s="221">
        <v>2598</v>
      </c>
      <c r="H759" s="221">
        <v>1562</v>
      </c>
      <c r="I759" s="221">
        <v>1036</v>
      </c>
      <c r="J759" s="218">
        <v>5</v>
      </c>
      <c r="K759" s="218" t="s">
        <v>1358</v>
      </c>
      <c r="L759" s="218">
        <v>11</v>
      </c>
    </row>
    <row r="760" spans="1:12">
      <c r="A760" s="218">
        <v>759</v>
      </c>
      <c r="B760" s="219" t="s">
        <v>588</v>
      </c>
      <c r="C760" s="218" t="s">
        <v>3648</v>
      </c>
      <c r="D760" s="218">
        <v>142</v>
      </c>
      <c r="E760" s="218">
        <v>27.4255</v>
      </c>
      <c r="F760" s="220">
        <v>94</v>
      </c>
      <c r="G760" s="221">
        <v>2578</v>
      </c>
      <c r="H760" s="221">
        <v>13348</v>
      </c>
      <c r="I760" s="221">
        <v>-10770</v>
      </c>
      <c r="J760" s="218">
        <v>2</v>
      </c>
      <c r="K760" s="218" t="s">
        <v>1358</v>
      </c>
      <c r="L760" s="218">
        <v>94</v>
      </c>
    </row>
    <row r="761" spans="1:12">
      <c r="A761" s="218">
        <v>760</v>
      </c>
      <c r="B761" s="219" t="s">
        <v>3661</v>
      </c>
      <c r="C761" s="218" t="s">
        <v>3662</v>
      </c>
      <c r="D761" s="218">
        <v>701</v>
      </c>
      <c r="E761" s="218">
        <v>856</v>
      </c>
      <c r="F761" s="220">
        <v>3</v>
      </c>
      <c r="G761" s="221">
        <v>2568</v>
      </c>
      <c r="H761" s="221">
        <v>2103</v>
      </c>
      <c r="I761" s="221">
        <v>465</v>
      </c>
      <c r="J761" s="218">
        <v>3</v>
      </c>
      <c r="K761" s="218" t="s">
        <v>1358</v>
      </c>
      <c r="L761" s="218">
        <v>3</v>
      </c>
    </row>
    <row r="762" spans="1:12">
      <c r="A762" s="218">
        <v>761</v>
      </c>
      <c r="B762" s="219" t="s">
        <v>3663</v>
      </c>
      <c r="C762" s="218" t="s">
        <v>3664</v>
      </c>
      <c r="D762" s="218">
        <v>585</v>
      </c>
      <c r="E762" s="218">
        <v>856</v>
      </c>
      <c r="F762" s="220">
        <v>3</v>
      </c>
      <c r="G762" s="221">
        <v>2568</v>
      </c>
      <c r="H762" s="221">
        <v>1755</v>
      </c>
      <c r="I762" s="221">
        <v>813</v>
      </c>
      <c r="J762" s="218">
        <v>2</v>
      </c>
      <c r="K762" s="218" t="s">
        <v>1358</v>
      </c>
      <c r="L762" s="218">
        <v>3</v>
      </c>
    </row>
    <row r="763" spans="1:12">
      <c r="A763" s="218">
        <v>762</v>
      </c>
      <c r="B763" s="219" t="s">
        <v>3665</v>
      </c>
      <c r="C763" s="218" t="s">
        <v>3666</v>
      </c>
      <c r="D763" s="218">
        <v>57</v>
      </c>
      <c r="E763" s="218">
        <v>2.3845999999999998</v>
      </c>
      <c r="F763" s="220">
        <v>1040</v>
      </c>
      <c r="G763" s="221">
        <v>2480</v>
      </c>
      <c r="H763" s="221">
        <v>59280</v>
      </c>
      <c r="I763" s="221">
        <v>-56800</v>
      </c>
      <c r="J763" s="218">
        <v>6</v>
      </c>
      <c r="K763" s="218" t="s">
        <v>1358</v>
      </c>
      <c r="L763" s="218">
        <v>1040</v>
      </c>
    </row>
    <row r="764" spans="1:12">
      <c r="A764" s="218">
        <v>763</v>
      </c>
      <c r="B764" s="219" t="s">
        <v>3667</v>
      </c>
      <c r="C764" s="218" t="s">
        <v>3668</v>
      </c>
      <c r="D764" s="218">
        <v>151</v>
      </c>
      <c r="E764" s="218">
        <v>218</v>
      </c>
      <c r="F764" s="220">
        <v>11</v>
      </c>
      <c r="G764" s="221">
        <v>2398</v>
      </c>
      <c r="H764" s="221">
        <v>1661</v>
      </c>
      <c r="I764" s="221">
        <v>737</v>
      </c>
      <c r="J764" s="218">
        <v>7</v>
      </c>
      <c r="K764" s="218" t="s">
        <v>1358</v>
      </c>
      <c r="L764" s="218">
        <v>11</v>
      </c>
    </row>
    <row r="765" spans="1:12">
      <c r="A765" s="218">
        <v>764</v>
      </c>
      <c r="B765" s="219" t="s">
        <v>838</v>
      </c>
      <c r="C765" s="218" t="s">
        <v>3231</v>
      </c>
      <c r="D765" s="218">
        <v>509</v>
      </c>
      <c r="E765" s="218">
        <v>792</v>
      </c>
      <c r="F765" s="220">
        <v>3</v>
      </c>
      <c r="G765" s="221">
        <v>2376</v>
      </c>
      <c r="H765" s="221">
        <v>1527</v>
      </c>
      <c r="I765" s="221">
        <v>849</v>
      </c>
      <c r="J765" s="218">
        <v>2</v>
      </c>
      <c r="K765" s="218" t="s">
        <v>1358</v>
      </c>
      <c r="L765" s="218">
        <v>3</v>
      </c>
    </row>
    <row r="766" spans="1:12">
      <c r="A766" s="218">
        <v>765</v>
      </c>
      <c r="B766" s="219" t="s">
        <v>874</v>
      </c>
      <c r="C766" s="218" t="s">
        <v>3317</v>
      </c>
      <c r="D766" s="218">
        <v>128</v>
      </c>
      <c r="E766" s="218">
        <v>212.9091</v>
      </c>
      <c r="F766" s="220">
        <v>11</v>
      </c>
      <c r="G766" s="221">
        <v>2342</v>
      </c>
      <c r="H766" s="221">
        <v>1408</v>
      </c>
      <c r="I766" s="221">
        <v>934</v>
      </c>
      <c r="J766" s="218">
        <v>7</v>
      </c>
      <c r="K766" s="218" t="s">
        <v>1358</v>
      </c>
      <c r="L766" s="218">
        <v>11</v>
      </c>
    </row>
    <row r="767" spans="1:12">
      <c r="A767" s="218">
        <v>766</v>
      </c>
      <c r="B767" s="219" t="s">
        <v>885</v>
      </c>
      <c r="C767" s="218" t="s">
        <v>3653</v>
      </c>
      <c r="D767" s="218">
        <v>139</v>
      </c>
      <c r="E767" s="218">
        <v>292</v>
      </c>
      <c r="F767" s="220">
        <v>8</v>
      </c>
      <c r="G767" s="221">
        <v>2336</v>
      </c>
      <c r="H767" s="221">
        <v>1112</v>
      </c>
      <c r="I767" s="221">
        <v>1224</v>
      </c>
      <c r="J767" s="218">
        <v>4</v>
      </c>
      <c r="K767" s="218" t="s">
        <v>1358</v>
      </c>
      <c r="L767" s="218">
        <v>8</v>
      </c>
    </row>
    <row r="768" spans="1:12">
      <c r="A768" s="218">
        <v>767</v>
      </c>
      <c r="B768" s="219" t="s">
        <v>553</v>
      </c>
      <c r="C768" s="218" t="s">
        <v>3669</v>
      </c>
      <c r="D768" s="218">
        <v>167</v>
      </c>
      <c r="E768" s="218">
        <v>385</v>
      </c>
      <c r="F768" s="220">
        <v>6</v>
      </c>
      <c r="G768" s="221">
        <v>2310</v>
      </c>
      <c r="H768" s="221">
        <v>1002</v>
      </c>
      <c r="I768" s="221">
        <v>1308</v>
      </c>
      <c r="J768" s="218">
        <v>4</v>
      </c>
      <c r="K768" s="218" t="s">
        <v>1358</v>
      </c>
      <c r="L768" s="218">
        <v>6</v>
      </c>
    </row>
    <row r="769" spans="1:12">
      <c r="A769" s="218">
        <v>768</v>
      </c>
      <c r="B769" s="219" t="s">
        <v>910</v>
      </c>
      <c r="C769" s="218" t="s">
        <v>3609</v>
      </c>
      <c r="D769" s="218">
        <v>431</v>
      </c>
      <c r="E769" s="218">
        <v>560</v>
      </c>
      <c r="F769" s="220">
        <v>4</v>
      </c>
      <c r="G769" s="221">
        <v>2240</v>
      </c>
      <c r="H769" s="221">
        <v>1724</v>
      </c>
      <c r="I769" s="221">
        <v>516</v>
      </c>
      <c r="J769" s="218">
        <v>1</v>
      </c>
      <c r="K769" s="218" t="s">
        <v>1358</v>
      </c>
      <c r="L769" s="218">
        <v>4</v>
      </c>
    </row>
    <row r="770" spans="1:12">
      <c r="A770" s="218">
        <v>769</v>
      </c>
      <c r="B770" s="219" t="s">
        <v>568</v>
      </c>
      <c r="C770" s="218" t="s">
        <v>3638</v>
      </c>
      <c r="D770" s="218">
        <v>146</v>
      </c>
      <c r="E770" s="218">
        <v>237</v>
      </c>
      <c r="F770" s="220">
        <v>9</v>
      </c>
      <c r="G770" s="221">
        <v>2133</v>
      </c>
      <c r="H770" s="221">
        <v>1314</v>
      </c>
      <c r="I770" s="221">
        <v>819</v>
      </c>
      <c r="J770" s="218">
        <v>7</v>
      </c>
      <c r="K770" s="218" t="s">
        <v>1358</v>
      </c>
      <c r="L770" s="218">
        <v>9</v>
      </c>
    </row>
    <row r="771" spans="1:12">
      <c r="A771" s="218">
        <v>770</v>
      </c>
      <c r="B771" s="219" t="s">
        <v>856</v>
      </c>
      <c r="C771" s="218" t="s">
        <v>3581</v>
      </c>
      <c r="D771" s="218">
        <v>254</v>
      </c>
      <c r="E771" s="218">
        <v>506</v>
      </c>
      <c r="F771" s="220">
        <v>4</v>
      </c>
      <c r="G771" s="221">
        <v>2024</v>
      </c>
      <c r="H771" s="221">
        <v>1016</v>
      </c>
      <c r="I771" s="221">
        <v>1008</v>
      </c>
      <c r="J771" s="218">
        <v>3</v>
      </c>
      <c r="K771" s="218" t="s">
        <v>1358</v>
      </c>
      <c r="L771" s="218">
        <v>4</v>
      </c>
    </row>
    <row r="772" spans="1:12">
      <c r="A772" s="218">
        <v>771</v>
      </c>
      <c r="B772" s="219" t="s">
        <v>457</v>
      </c>
      <c r="C772" s="218" t="s">
        <v>3670</v>
      </c>
      <c r="D772" s="218">
        <v>117</v>
      </c>
      <c r="E772" s="218">
        <v>182.0909</v>
      </c>
      <c r="F772" s="220">
        <v>11</v>
      </c>
      <c r="G772" s="221">
        <v>2003</v>
      </c>
      <c r="H772" s="221">
        <v>1287</v>
      </c>
      <c r="I772" s="221">
        <v>716</v>
      </c>
      <c r="J772" s="218">
        <v>10</v>
      </c>
      <c r="K772" s="218" t="s">
        <v>1358</v>
      </c>
      <c r="L772" s="218">
        <v>11</v>
      </c>
    </row>
    <row r="773" spans="1:12">
      <c r="A773" s="218">
        <v>772</v>
      </c>
      <c r="B773" s="219" t="s">
        <v>928</v>
      </c>
      <c r="C773" s="218" t="s">
        <v>3671</v>
      </c>
      <c r="D773" s="218">
        <v>229</v>
      </c>
      <c r="E773" s="218">
        <v>333.33330000000001</v>
      </c>
      <c r="F773" s="220">
        <v>6</v>
      </c>
      <c r="G773" s="221">
        <v>2000</v>
      </c>
      <c r="H773" s="221">
        <v>1374</v>
      </c>
      <c r="I773" s="221">
        <v>626</v>
      </c>
      <c r="J773" s="218">
        <v>6</v>
      </c>
      <c r="K773" s="218" t="s">
        <v>1358</v>
      </c>
      <c r="L773" s="218">
        <v>6</v>
      </c>
    </row>
    <row r="774" spans="1:12">
      <c r="A774" s="218">
        <v>773</v>
      </c>
      <c r="B774" s="219" t="s">
        <v>3672</v>
      </c>
      <c r="C774" s="218" t="s">
        <v>3673</v>
      </c>
      <c r="D774" s="218">
        <v>230</v>
      </c>
      <c r="E774" s="218">
        <v>448</v>
      </c>
      <c r="F774" s="220">
        <v>4</v>
      </c>
      <c r="G774" s="221">
        <v>1792</v>
      </c>
      <c r="H774" s="221">
        <v>920</v>
      </c>
      <c r="I774" s="221">
        <v>872</v>
      </c>
      <c r="J774" s="218">
        <v>3</v>
      </c>
      <c r="K774" s="218" t="s">
        <v>1358</v>
      </c>
      <c r="L774" s="218">
        <v>4</v>
      </c>
    </row>
    <row r="775" spans="1:12">
      <c r="A775" s="218">
        <v>774</v>
      </c>
      <c r="B775" s="219" t="s">
        <v>920</v>
      </c>
      <c r="C775" s="218" t="s">
        <v>3515</v>
      </c>
      <c r="D775" s="218">
        <v>74</v>
      </c>
      <c r="E775" s="218">
        <v>91.368399999999994</v>
      </c>
      <c r="F775" s="220">
        <v>19</v>
      </c>
      <c r="G775" s="221">
        <v>1736</v>
      </c>
      <c r="H775" s="221">
        <v>1406</v>
      </c>
      <c r="I775" s="221">
        <v>330</v>
      </c>
      <c r="J775" s="218">
        <v>16</v>
      </c>
      <c r="K775" s="218" t="s">
        <v>1358</v>
      </c>
      <c r="L775" s="218">
        <v>19</v>
      </c>
    </row>
    <row r="776" spans="1:12">
      <c r="A776" s="218">
        <v>775</v>
      </c>
      <c r="B776" s="219" t="s">
        <v>945</v>
      </c>
      <c r="C776" s="218" t="s">
        <v>3595</v>
      </c>
      <c r="D776" s="218">
        <v>93</v>
      </c>
      <c r="E776" s="218">
        <v>155</v>
      </c>
      <c r="F776" s="220">
        <v>11</v>
      </c>
      <c r="G776" s="221">
        <v>1705</v>
      </c>
      <c r="H776" s="221">
        <v>1023</v>
      </c>
      <c r="I776" s="221">
        <v>682</v>
      </c>
      <c r="J776" s="218">
        <v>3</v>
      </c>
      <c r="K776" s="218" t="s">
        <v>1358</v>
      </c>
      <c r="L776" s="218">
        <v>11</v>
      </c>
    </row>
    <row r="777" spans="1:12">
      <c r="A777" s="218">
        <v>776</v>
      </c>
      <c r="B777" s="219" t="s">
        <v>555</v>
      </c>
      <c r="C777" s="218" t="s">
        <v>3674</v>
      </c>
      <c r="D777" s="218">
        <v>174</v>
      </c>
      <c r="E777" s="218">
        <v>241.8571</v>
      </c>
      <c r="F777" s="220">
        <v>7</v>
      </c>
      <c r="G777" s="221">
        <v>1693</v>
      </c>
      <c r="H777" s="221">
        <v>1218</v>
      </c>
      <c r="I777" s="221">
        <v>475</v>
      </c>
      <c r="J777" s="218">
        <v>6</v>
      </c>
      <c r="K777" s="218" t="s">
        <v>1358</v>
      </c>
      <c r="L777" s="218">
        <v>7</v>
      </c>
    </row>
    <row r="778" spans="1:12">
      <c r="A778" s="218">
        <v>777</v>
      </c>
      <c r="B778" s="219" t="s">
        <v>626</v>
      </c>
      <c r="C778" s="218" t="s">
        <v>3340</v>
      </c>
      <c r="D778" s="218">
        <v>97</v>
      </c>
      <c r="E778" s="218">
        <v>258</v>
      </c>
      <c r="F778" s="220">
        <v>6</v>
      </c>
      <c r="G778" s="221">
        <v>1548</v>
      </c>
      <c r="H778" s="221">
        <v>582</v>
      </c>
      <c r="I778" s="221">
        <v>966</v>
      </c>
      <c r="J778" s="218">
        <v>5</v>
      </c>
      <c r="K778" s="218" t="s">
        <v>1358</v>
      </c>
      <c r="L778" s="218">
        <v>6</v>
      </c>
    </row>
    <row r="779" spans="1:12">
      <c r="A779" s="218">
        <v>778</v>
      </c>
      <c r="B779" s="219" t="s">
        <v>3675</v>
      </c>
      <c r="C779" s="218" t="s">
        <v>3676</v>
      </c>
      <c r="D779" s="218">
        <v>128</v>
      </c>
      <c r="E779" s="218">
        <v>253</v>
      </c>
      <c r="F779" s="220">
        <v>6</v>
      </c>
      <c r="G779" s="221">
        <v>1518</v>
      </c>
      <c r="H779" s="221">
        <v>768</v>
      </c>
      <c r="I779" s="221">
        <v>750</v>
      </c>
      <c r="J779" s="218">
        <v>4</v>
      </c>
      <c r="K779" s="218" t="s">
        <v>1358</v>
      </c>
      <c r="L779" s="218">
        <v>6</v>
      </c>
    </row>
    <row r="780" spans="1:12">
      <c r="A780" s="218">
        <v>779</v>
      </c>
      <c r="B780" s="219" t="s">
        <v>986</v>
      </c>
      <c r="C780" s="218" t="s">
        <v>3640</v>
      </c>
      <c r="D780" s="218">
        <v>401</v>
      </c>
      <c r="E780" s="218">
        <v>340</v>
      </c>
      <c r="F780" s="220">
        <v>4</v>
      </c>
      <c r="G780" s="221">
        <v>1360</v>
      </c>
      <c r="H780" s="221">
        <v>1604</v>
      </c>
      <c r="I780" s="221">
        <v>-244</v>
      </c>
      <c r="J780" s="218">
        <v>3</v>
      </c>
      <c r="K780" s="218" t="s">
        <v>1358</v>
      </c>
      <c r="L780" s="218">
        <v>4</v>
      </c>
    </row>
    <row r="781" spans="1:12">
      <c r="A781" s="218">
        <v>780</v>
      </c>
      <c r="B781" s="219" t="s">
        <v>2761</v>
      </c>
      <c r="C781" s="218" t="s">
        <v>3677</v>
      </c>
      <c r="D781" s="218">
        <v>29</v>
      </c>
      <c r="E781" s="218">
        <v>40</v>
      </c>
      <c r="F781" s="220">
        <v>34</v>
      </c>
      <c r="G781" s="221">
        <v>1360</v>
      </c>
      <c r="H781" s="221">
        <v>986</v>
      </c>
      <c r="I781" s="221">
        <v>374</v>
      </c>
      <c r="J781" s="218">
        <v>3</v>
      </c>
      <c r="K781" s="218" t="s">
        <v>1358</v>
      </c>
      <c r="L781" s="218">
        <v>34</v>
      </c>
    </row>
    <row r="782" spans="1:12">
      <c r="A782" s="218">
        <v>781</v>
      </c>
      <c r="B782" s="219" t="s">
        <v>591</v>
      </c>
      <c r="C782" s="218" t="s">
        <v>3136</v>
      </c>
      <c r="D782" s="218">
        <v>812</v>
      </c>
      <c r="E782" s="218">
        <v>1357</v>
      </c>
      <c r="F782" s="220">
        <v>1</v>
      </c>
      <c r="G782" s="221">
        <v>1357</v>
      </c>
      <c r="H782" s="221">
        <v>812</v>
      </c>
      <c r="I782" s="221">
        <v>545</v>
      </c>
      <c r="J782" s="218">
        <v>1</v>
      </c>
      <c r="K782" s="218" t="s">
        <v>1358</v>
      </c>
      <c r="L782" s="218">
        <v>1</v>
      </c>
    </row>
    <row r="783" spans="1:12">
      <c r="A783" s="218">
        <v>782</v>
      </c>
      <c r="B783" s="219" t="s">
        <v>1010</v>
      </c>
      <c r="C783" s="218" t="s">
        <v>3480</v>
      </c>
      <c r="D783" s="218">
        <v>515</v>
      </c>
      <c r="E783" s="218">
        <v>1350</v>
      </c>
      <c r="F783" s="220">
        <v>1</v>
      </c>
      <c r="G783" s="221">
        <v>1350</v>
      </c>
      <c r="H783" s="221">
        <v>515</v>
      </c>
      <c r="I783" s="221">
        <v>835</v>
      </c>
      <c r="J783" s="218">
        <v>1</v>
      </c>
      <c r="K783" s="218" t="s">
        <v>1358</v>
      </c>
      <c r="L783" s="218">
        <v>1</v>
      </c>
    </row>
    <row r="784" spans="1:12">
      <c r="A784" s="218">
        <v>783</v>
      </c>
      <c r="B784" s="219" t="s">
        <v>2947</v>
      </c>
      <c r="C784" s="218" t="s">
        <v>3678</v>
      </c>
      <c r="D784" s="218">
        <v>255</v>
      </c>
      <c r="E784" s="218">
        <v>1295</v>
      </c>
      <c r="F784" s="220">
        <v>1</v>
      </c>
      <c r="G784" s="221">
        <v>1295</v>
      </c>
      <c r="H784" s="221">
        <v>255</v>
      </c>
      <c r="I784" s="221">
        <v>1040</v>
      </c>
      <c r="J784" s="218">
        <v>1</v>
      </c>
      <c r="K784" s="218" t="s">
        <v>1358</v>
      </c>
      <c r="L784" s="218">
        <v>1</v>
      </c>
    </row>
    <row r="785" spans="1:12">
      <c r="A785" s="218">
        <v>784</v>
      </c>
      <c r="B785" s="219" t="s">
        <v>436</v>
      </c>
      <c r="C785" s="218" t="s">
        <v>3679</v>
      </c>
      <c r="D785" s="218">
        <v>204</v>
      </c>
      <c r="E785" s="218">
        <v>640</v>
      </c>
      <c r="F785" s="220">
        <v>2</v>
      </c>
      <c r="G785" s="221">
        <v>1280</v>
      </c>
      <c r="H785" s="221">
        <v>408</v>
      </c>
      <c r="I785" s="221">
        <v>872</v>
      </c>
      <c r="J785" s="218">
        <v>1</v>
      </c>
      <c r="K785" s="218" t="s">
        <v>1358</v>
      </c>
      <c r="L785" s="218">
        <v>2</v>
      </c>
    </row>
    <row r="786" spans="1:12">
      <c r="A786" s="218">
        <v>785</v>
      </c>
      <c r="B786" s="219" t="s">
        <v>946</v>
      </c>
      <c r="C786" s="218" t="s">
        <v>3595</v>
      </c>
      <c r="D786" s="218">
        <v>93</v>
      </c>
      <c r="E786" s="218">
        <v>155</v>
      </c>
      <c r="F786" s="220">
        <v>8</v>
      </c>
      <c r="G786" s="221">
        <v>1240</v>
      </c>
      <c r="H786" s="221">
        <v>744</v>
      </c>
      <c r="I786" s="221">
        <v>496</v>
      </c>
      <c r="J786" s="218">
        <v>2</v>
      </c>
      <c r="K786" s="218" t="s">
        <v>1358</v>
      </c>
      <c r="L786" s="218">
        <v>8</v>
      </c>
    </row>
    <row r="787" spans="1:12">
      <c r="A787" s="218">
        <v>786</v>
      </c>
      <c r="B787" s="219" t="s">
        <v>880</v>
      </c>
      <c r="C787" s="218" t="s">
        <v>3565</v>
      </c>
      <c r="D787" s="218">
        <v>199</v>
      </c>
      <c r="E787" s="218">
        <v>152</v>
      </c>
      <c r="F787" s="220">
        <v>8</v>
      </c>
      <c r="G787" s="221">
        <v>1216</v>
      </c>
      <c r="H787" s="221">
        <v>1592</v>
      </c>
      <c r="I787" s="221">
        <v>-376</v>
      </c>
      <c r="J787" s="218">
        <v>6</v>
      </c>
      <c r="K787" s="218" t="s">
        <v>1358</v>
      </c>
      <c r="L787" s="218">
        <v>8</v>
      </c>
    </row>
    <row r="788" spans="1:12">
      <c r="A788" s="218">
        <v>787</v>
      </c>
      <c r="B788" s="219" t="s">
        <v>611</v>
      </c>
      <c r="C788" s="218" t="s">
        <v>3680</v>
      </c>
      <c r="D788" s="218">
        <v>137</v>
      </c>
      <c r="E788" s="218">
        <v>297</v>
      </c>
      <c r="F788" s="220">
        <v>4</v>
      </c>
      <c r="G788" s="221">
        <v>1188</v>
      </c>
      <c r="H788" s="221">
        <v>548</v>
      </c>
      <c r="I788" s="221">
        <v>640</v>
      </c>
      <c r="J788" s="218">
        <v>3</v>
      </c>
      <c r="K788" s="218" t="s">
        <v>1358</v>
      </c>
      <c r="L788" s="218">
        <v>4</v>
      </c>
    </row>
    <row r="789" spans="1:12">
      <c r="A789" s="218">
        <v>788</v>
      </c>
      <c r="B789" s="219" t="s">
        <v>2955</v>
      </c>
      <c r="C789" s="218" t="s">
        <v>3681</v>
      </c>
      <c r="D789" s="218">
        <v>0</v>
      </c>
      <c r="E789" s="218">
        <v>16.458300000000001</v>
      </c>
      <c r="F789" s="220">
        <v>72</v>
      </c>
      <c r="G789" s="221">
        <v>1185</v>
      </c>
      <c r="H789" s="221">
        <v>0</v>
      </c>
      <c r="I789" s="221">
        <v>1185</v>
      </c>
      <c r="J789" s="218">
        <v>11</v>
      </c>
      <c r="K789" s="218" t="s">
        <v>1358</v>
      </c>
      <c r="L789" s="218">
        <v>72</v>
      </c>
    </row>
    <row r="790" spans="1:12">
      <c r="A790" s="218">
        <v>789</v>
      </c>
      <c r="B790" s="219" t="s">
        <v>822</v>
      </c>
      <c r="C790" s="218" t="s">
        <v>3636</v>
      </c>
      <c r="D790" s="218">
        <v>173</v>
      </c>
      <c r="E790" s="218">
        <v>235.6</v>
      </c>
      <c r="F790" s="220">
        <v>5</v>
      </c>
      <c r="G790" s="221">
        <v>1178</v>
      </c>
      <c r="H790" s="221">
        <v>865</v>
      </c>
      <c r="I790" s="221">
        <v>313</v>
      </c>
      <c r="J790" s="218">
        <v>5</v>
      </c>
      <c r="K790" s="218" t="s">
        <v>1358</v>
      </c>
      <c r="L790" s="218">
        <v>5</v>
      </c>
    </row>
    <row r="791" spans="1:12">
      <c r="A791" s="218">
        <v>790</v>
      </c>
      <c r="B791" s="219" t="s">
        <v>800</v>
      </c>
      <c r="C791" s="218" t="s">
        <v>3524</v>
      </c>
      <c r="D791" s="218">
        <v>87</v>
      </c>
      <c r="E791" s="218">
        <v>128.33330000000001</v>
      </c>
      <c r="F791" s="220">
        <v>9</v>
      </c>
      <c r="G791" s="221">
        <v>1155</v>
      </c>
      <c r="H791" s="221">
        <v>783</v>
      </c>
      <c r="I791" s="221">
        <v>372</v>
      </c>
      <c r="J791" s="218">
        <v>4</v>
      </c>
      <c r="K791" s="218" t="s">
        <v>1358</v>
      </c>
      <c r="L791" s="218">
        <v>9</v>
      </c>
    </row>
    <row r="792" spans="1:12">
      <c r="A792" s="218">
        <v>791</v>
      </c>
      <c r="B792" s="219" t="s">
        <v>3682</v>
      </c>
      <c r="C792" s="218" t="s">
        <v>3683</v>
      </c>
      <c r="D792" s="218">
        <v>194</v>
      </c>
      <c r="E792" s="218">
        <v>368</v>
      </c>
      <c r="F792" s="220">
        <v>3</v>
      </c>
      <c r="G792" s="221">
        <v>1104</v>
      </c>
      <c r="H792" s="221">
        <v>582</v>
      </c>
      <c r="I792" s="221">
        <v>522</v>
      </c>
      <c r="J792" s="218">
        <v>3</v>
      </c>
      <c r="K792" s="218" t="s">
        <v>1358</v>
      </c>
      <c r="L792" s="218">
        <v>3</v>
      </c>
    </row>
    <row r="793" spans="1:12">
      <c r="A793" s="218">
        <v>792</v>
      </c>
      <c r="B793" s="219" t="s">
        <v>446</v>
      </c>
      <c r="C793" s="218" t="s">
        <v>3684</v>
      </c>
      <c r="D793" s="218">
        <v>433</v>
      </c>
      <c r="E793" s="218">
        <v>540</v>
      </c>
      <c r="F793" s="220">
        <v>2</v>
      </c>
      <c r="G793" s="221">
        <v>1080</v>
      </c>
      <c r="H793" s="221">
        <v>866</v>
      </c>
      <c r="I793" s="221">
        <v>214</v>
      </c>
      <c r="J793" s="218">
        <v>2</v>
      </c>
      <c r="K793" s="218" t="s">
        <v>1358</v>
      </c>
      <c r="L793" s="218">
        <v>2</v>
      </c>
    </row>
    <row r="794" spans="1:12">
      <c r="A794" s="218">
        <v>793</v>
      </c>
      <c r="B794" s="219" t="s">
        <v>3685</v>
      </c>
      <c r="C794" s="218" t="s">
        <v>3686</v>
      </c>
      <c r="D794" s="218">
        <v>435</v>
      </c>
      <c r="E794" s="218">
        <v>515</v>
      </c>
      <c r="F794" s="220">
        <v>2</v>
      </c>
      <c r="G794" s="221">
        <v>1030</v>
      </c>
      <c r="H794" s="221">
        <v>870</v>
      </c>
      <c r="I794" s="221">
        <v>160</v>
      </c>
      <c r="J794" s="218">
        <v>2</v>
      </c>
      <c r="K794" s="218" t="s">
        <v>1358</v>
      </c>
      <c r="L794" s="218">
        <v>2</v>
      </c>
    </row>
    <row r="795" spans="1:12">
      <c r="A795" s="218">
        <v>794</v>
      </c>
      <c r="B795" s="219" t="s">
        <v>452</v>
      </c>
      <c r="C795" s="218" t="s">
        <v>3687</v>
      </c>
      <c r="D795" s="218">
        <v>592</v>
      </c>
      <c r="E795" s="218">
        <v>488.5</v>
      </c>
      <c r="F795" s="220">
        <v>2</v>
      </c>
      <c r="G795" s="221">
        <v>977</v>
      </c>
      <c r="H795" s="221">
        <v>1184</v>
      </c>
      <c r="I795" s="221">
        <v>-207</v>
      </c>
      <c r="J795" s="218">
        <v>2</v>
      </c>
      <c r="K795" s="218" t="s">
        <v>1358</v>
      </c>
      <c r="L795" s="218">
        <v>2</v>
      </c>
    </row>
    <row r="796" spans="1:12">
      <c r="A796" s="218">
        <v>795</v>
      </c>
      <c r="B796" s="219" t="s">
        <v>3688</v>
      </c>
      <c r="C796" s="218" t="s">
        <v>3689</v>
      </c>
      <c r="D796" s="218">
        <v>708</v>
      </c>
      <c r="E796" s="218">
        <v>977</v>
      </c>
      <c r="F796" s="220">
        <v>1</v>
      </c>
      <c r="G796" s="221">
        <v>977</v>
      </c>
      <c r="H796" s="221">
        <v>708</v>
      </c>
      <c r="I796" s="221">
        <v>269</v>
      </c>
      <c r="J796" s="218">
        <v>1</v>
      </c>
      <c r="K796" s="218" t="s">
        <v>1358</v>
      </c>
      <c r="L796" s="218">
        <v>1</v>
      </c>
    </row>
    <row r="797" spans="1:12">
      <c r="A797" s="218">
        <v>796</v>
      </c>
      <c r="B797" s="219" t="s">
        <v>821</v>
      </c>
      <c r="C797" s="218" t="s">
        <v>3690</v>
      </c>
      <c r="D797" s="218">
        <v>152</v>
      </c>
      <c r="E797" s="218">
        <v>96.9</v>
      </c>
      <c r="F797" s="220">
        <v>10</v>
      </c>
      <c r="G797" s="221">
        <v>969</v>
      </c>
      <c r="H797" s="221">
        <v>1520</v>
      </c>
      <c r="I797" s="221">
        <v>-551</v>
      </c>
      <c r="J797" s="218">
        <v>6</v>
      </c>
      <c r="K797" s="218" t="s">
        <v>1358</v>
      </c>
      <c r="L797" s="218">
        <v>10</v>
      </c>
    </row>
    <row r="798" spans="1:12">
      <c r="A798" s="218">
        <v>797</v>
      </c>
      <c r="B798" s="219" t="s">
        <v>3691</v>
      </c>
      <c r="C798" s="218" t="s">
        <v>3692</v>
      </c>
      <c r="D798" s="218">
        <v>385</v>
      </c>
      <c r="E798" s="218">
        <v>477</v>
      </c>
      <c r="F798" s="220">
        <v>2</v>
      </c>
      <c r="G798" s="221">
        <v>954</v>
      </c>
      <c r="H798" s="221">
        <v>770</v>
      </c>
      <c r="I798" s="221">
        <v>184</v>
      </c>
      <c r="J798" s="218">
        <v>2</v>
      </c>
      <c r="K798" s="218" t="s">
        <v>1358</v>
      </c>
      <c r="L798" s="218">
        <v>2</v>
      </c>
    </row>
    <row r="799" spans="1:12">
      <c r="A799" s="218">
        <v>798</v>
      </c>
      <c r="B799" s="219" t="s">
        <v>2995</v>
      </c>
      <c r="C799" s="218" t="s">
        <v>3280</v>
      </c>
      <c r="D799" s="218">
        <v>509</v>
      </c>
      <c r="E799" s="218">
        <v>103.33329999999999</v>
      </c>
      <c r="F799" s="220">
        <v>9</v>
      </c>
      <c r="G799" s="221">
        <v>930</v>
      </c>
      <c r="H799" s="221">
        <v>4581</v>
      </c>
      <c r="I799" s="221">
        <v>-3651</v>
      </c>
      <c r="J799" s="218">
        <v>2</v>
      </c>
      <c r="K799" s="218" t="s">
        <v>1358</v>
      </c>
      <c r="L799" s="218">
        <v>9</v>
      </c>
    </row>
    <row r="800" spans="1:12">
      <c r="A800" s="218">
        <v>799</v>
      </c>
      <c r="B800" s="219" t="s">
        <v>499</v>
      </c>
      <c r="C800" s="218" t="s">
        <v>3693</v>
      </c>
      <c r="D800" s="218">
        <v>116</v>
      </c>
      <c r="E800" s="218">
        <v>231.5</v>
      </c>
      <c r="F800" s="220">
        <v>4</v>
      </c>
      <c r="G800" s="221">
        <v>926</v>
      </c>
      <c r="H800" s="221">
        <v>464</v>
      </c>
      <c r="I800" s="221">
        <v>462</v>
      </c>
      <c r="J800" s="218">
        <v>4</v>
      </c>
      <c r="K800" s="218" t="s">
        <v>1358</v>
      </c>
      <c r="L800" s="218">
        <v>4</v>
      </c>
    </row>
    <row r="801" spans="1:12">
      <c r="A801" s="218">
        <v>800</v>
      </c>
      <c r="B801" s="219" t="s">
        <v>927</v>
      </c>
      <c r="C801" s="218" t="s">
        <v>3671</v>
      </c>
      <c r="D801" s="218">
        <v>229</v>
      </c>
      <c r="E801" s="218">
        <v>457.5</v>
      </c>
      <c r="F801" s="220">
        <v>2</v>
      </c>
      <c r="G801" s="221">
        <v>915</v>
      </c>
      <c r="H801" s="221">
        <v>458</v>
      </c>
      <c r="I801" s="221">
        <v>457</v>
      </c>
      <c r="J801" s="218">
        <v>2</v>
      </c>
      <c r="K801" s="218" t="s">
        <v>1358</v>
      </c>
      <c r="L801" s="218">
        <v>2</v>
      </c>
    </row>
    <row r="802" spans="1:12">
      <c r="A802" s="218">
        <v>801</v>
      </c>
      <c r="B802" s="219" t="s">
        <v>483</v>
      </c>
      <c r="C802" s="218" t="s">
        <v>3694</v>
      </c>
      <c r="D802" s="218">
        <v>102</v>
      </c>
      <c r="E802" s="218">
        <v>299</v>
      </c>
      <c r="F802" s="220">
        <v>3</v>
      </c>
      <c r="G802" s="221">
        <v>897</v>
      </c>
      <c r="H802" s="221">
        <v>306</v>
      </c>
      <c r="I802" s="221">
        <v>591</v>
      </c>
      <c r="J802" s="218">
        <v>3</v>
      </c>
      <c r="K802" s="218" t="s">
        <v>1358</v>
      </c>
      <c r="L802" s="218">
        <v>3</v>
      </c>
    </row>
    <row r="803" spans="1:12">
      <c r="A803" s="218">
        <v>802</v>
      </c>
      <c r="B803" s="219" t="s">
        <v>3695</v>
      </c>
      <c r="C803" s="218" t="s">
        <v>3696</v>
      </c>
      <c r="D803" s="218">
        <v>701</v>
      </c>
      <c r="E803" s="218">
        <v>856</v>
      </c>
      <c r="F803" s="220">
        <v>1</v>
      </c>
      <c r="G803" s="221">
        <v>856</v>
      </c>
      <c r="H803" s="221">
        <v>701</v>
      </c>
      <c r="I803" s="221">
        <v>155</v>
      </c>
      <c r="J803" s="218">
        <v>1</v>
      </c>
      <c r="K803" s="218" t="s">
        <v>1358</v>
      </c>
      <c r="L803" s="218">
        <v>1</v>
      </c>
    </row>
    <row r="804" spans="1:12">
      <c r="A804" s="218">
        <v>803</v>
      </c>
      <c r="B804" s="219" t="s">
        <v>3697</v>
      </c>
      <c r="C804" s="218" t="s">
        <v>3698</v>
      </c>
      <c r="D804" s="218">
        <v>224</v>
      </c>
      <c r="E804" s="218">
        <v>270</v>
      </c>
      <c r="F804" s="220">
        <v>3</v>
      </c>
      <c r="G804" s="221">
        <v>810</v>
      </c>
      <c r="H804" s="221">
        <v>672</v>
      </c>
      <c r="I804" s="221">
        <v>138</v>
      </c>
      <c r="J804" s="218">
        <v>3</v>
      </c>
      <c r="K804" s="218" t="s">
        <v>1358</v>
      </c>
      <c r="L804" s="218">
        <v>3</v>
      </c>
    </row>
    <row r="805" spans="1:12">
      <c r="A805" s="218">
        <v>804</v>
      </c>
      <c r="B805" s="219" t="s">
        <v>3699</v>
      </c>
      <c r="C805" s="218" t="s">
        <v>3700</v>
      </c>
      <c r="D805" s="218">
        <v>0</v>
      </c>
      <c r="E805" s="218">
        <v>264</v>
      </c>
      <c r="F805" s="220">
        <v>3</v>
      </c>
      <c r="G805" s="221">
        <v>792</v>
      </c>
      <c r="H805" s="221">
        <v>0</v>
      </c>
      <c r="I805" s="221">
        <v>792</v>
      </c>
      <c r="J805" s="218">
        <v>3</v>
      </c>
      <c r="K805" s="218" t="s">
        <v>1358</v>
      </c>
      <c r="L805" s="218">
        <v>3</v>
      </c>
    </row>
    <row r="806" spans="1:12">
      <c r="A806" s="218">
        <v>805</v>
      </c>
      <c r="B806" s="219" t="s">
        <v>2996</v>
      </c>
      <c r="C806" s="218" t="s">
        <v>3280</v>
      </c>
      <c r="D806" s="218">
        <v>427</v>
      </c>
      <c r="E806" s="218">
        <v>197.5</v>
      </c>
      <c r="F806" s="220">
        <v>4</v>
      </c>
      <c r="G806" s="221">
        <v>790</v>
      </c>
      <c r="H806" s="221">
        <v>1708</v>
      </c>
      <c r="I806" s="221">
        <v>-918</v>
      </c>
      <c r="J806" s="218">
        <v>2</v>
      </c>
      <c r="K806" s="218" t="s">
        <v>1358</v>
      </c>
      <c r="L806" s="218">
        <v>4</v>
      </c>
    </row>
    <row r="807" spans="1:12">
      <c r="A807" s="218">
        <v>806</v>
      </c>
      <c r="B807" s="219" t="s">
        <v>516</v>
      </c>
      <c r="C807" s="218" t="s">
        <v>3701</v>
      </c>
      <c r="D807" s="218">
        <v>105</v>
      </c>
      <c r="E807" s="218">
        <v>156</v>
      </c>
      <c r="F807" s="220">
        <v>5</v>
      </c>
      <c r="G807" s="221">
        <v>780</v>
      </c>
      <c r="H807" s="221">
        <v>525</v>
      </c>
      <c r="I807" s="221">
        <v>255</v>
      </c>
      <c r="J807" s="218">
        <v>4</v>
      </c>
      <c r="K807" s="218" t="s">
        <v>1358</v>
      </c>
      <c r="L807" s="218">
        <v>5</v>
      </c>
    </row>
    <row r="808" spans="1:12">
      <c r="A808" s="218">
        <v>807</v>
      </c>
      <c r="B808" s="219" t="s">
        <v>757</v>
      </c>
      <c r="C808" s="218" t="s">
        <v>3121</v>
      </c>
      <c r="D808" s="218">
        <v>116</v>
      </c>
      <c r="E808" s="218">
        <v>189</v>
      </c>
      <c r="F808" s="220">
        <v>4</v>
      </c>
      <c r="G808" s="221">
        <v>756</v>
      </c>
      <c r="H808" s="221">
        <v>464</v>
      </c>
      <c r="I808" s="221">
        <v>292</v>
      </c>
      <c r="J808" s="218">
        <v>2</v>
      </c>
      <c r="K808" s="218" t="s">
        <v>1358</v>
      </c>
      <c r="L808" s="218">
        <v>4</v>
      </c>
    </row>
    <row r="809" spans="1:12">
      <c r="A809" s="218">
        <v>808</v>
      </c>
      <c r="B809" s="219" t="s">
        <v>861</v>
      </c>
      <c r="C809" s="218" t="s">
        <v>3576</v>
      </c>
      <c r="D809" s="218">
        <v>558</v>
      </c>
      <c r="E809" s="218">
        <v>740</v>
      </c>
      <c r="F809" s="220">
        <v>1</v>
      </c>
      <c r="G809" s="221">
        <v>740</v>
      </c>
      <c r="H809" s="221">
        <v>558</v>
      </c>
      <c r="I809" s="221">
        <v>182</v>
      </c>
      <c r="J809" s="218">
        <v>1</v>
      </c>
      <c r="K809" s="218" t="s">
        <v>1358</v>
      </c>
      <c r="L809" s="218">
        <v>1</v>
      </c>
    </row>
    <row r="810" spans="1:12">
      <c r="A810" s="218">
        <v>809</v>
      </c>
      <c r="B810" s="219" t="s">
        <v>3702</v>
      </c>
      <c r="C810" s="218" t="s">
        <v>3703</v>
      </c>
      <c r="D810" s="218">
        <v>341</v>
      </c>
      <c r="E810" s="218">
        <v>368</v>
      </c>
      <c r="F810" s="220">
        <v>2</v>
      </c>
      <c r="G810" s="221">
        <v>736</v>
      </c>
      <c r="H810" s="221">
        <v>682</v>
      </c>
      <c r="I810" s="221">
        <v>54</v>
      </c>
      <c r="J810" s="218">
        <v>1</v>
      </c>
      <c r="K810" s="218" t="s">
        <v>1358</v>
      </c>
      <c r="L810" s="218">
        <v>2</v>
      </c>
    </row>
    <row r="811" spans="1:12">
      <c r="A811" s="218">
        <v>810</v>
      </c>
      <c r="B811" s="219" t="s">
        <v>3704</v>
      </c>
      <c r="C811" s="218" t="s">
        <v>3705</v>
      </c>
      <c r="D811" s="218">
        <v>123</v>
      </c>
      <c r="E811" s="218">
        <v>25</v>
      </c>
      <c r="F811" s="220">
        <v>27</v>
      </c>
      <c r="G811" s="221">
        <v>675</v>
      </c>
      <c r="H811" s="221">
        <v>3321</v>
      </c>
      <c r="I811" s="221">
        <v>-2646</v>
      </c>
      <c r="J811" s="218">
        <v>1</v>
      </c>
      <c r="K811" s="218" t="s">
        <v>1358</v>
      </c>
      <c r="L811" s="218">
        <v>27</v>
      </c>
    </row>
    <row r="812" spans="1:12">
      <c r="A812" s="218">
        <v>811</v>
      </c>
      <c r="B812" s="219" t="s">
        <v>3706</v>
      </c>
      <c r="C812" s="218" t="s">
        <v>3705</v>
      </c>
      <c r="D812" s="218">
        <v>123</v>
      </c>
      <c r="E812" s="218">
        <v>25</v>
      </c>
      <c r="F812" s="220">
        <v>27</v>
      </c>
      <c r="G812" s="221">
        <v>675</v>
      </c>
      <c r="H812" s="221">
        <v>3321</v>
      </c>
      <c r="I812" s="221">
        <v>-2646</v>
      </c>
      <c r="J812" s="218">
        <v>1</v>
      </c>
      <c r="K812" s="218" t="s">
        <v>1358</v>
      </c>
      <c r="L812" s="218">
        <v>27</v>
      </c>
    </row>
    <row r="813" spans="1:12">
      <c r="A813" s="218">
        <v>812</v>
      </c>
      <c r="B813" s="219" t="s">
        <v>552</v>
      </c>
      <c r="C813" s="218" t="s">
        <v>3342</v>
      </c>
      <c r="D813" s="218">
        <v>447</v>
      </c>
      <c r="E813" s="218">
        <v>675</v>
      </c>
      <c r="F813" s="220">
        <v>1</v>
      </c>
      <c r="G813" s="221">
        <v>675</v>
      </c>
      <c r="H813" s="221">
        <v>447</v>
      </c>
      <c r="I813" s="221">
        <v>228</v>
      </c>
      <c r="J813" s="218">
        <v>1</v>
      </c>
      <c r="K813" s="218" t="s">
        <v>1358</v>
      </c>
      <c r="L813" s="218">
        <v>1</v>
      </c>
    </row>
    <row r="814" spans="1:12">
      <c r="A814" s="218">
        <v>813</v>
      </c>
      <c r="B814" s="219" t="s">
        <v>803</v>
      </c>
      <c r="C814" s="218" t="s">
        <v>3707</v>
      </c>
      <c r="D814" s="218">
        <v>84</v>
      </c>
      <c r="E814" s="218">
        <v>112</v>
      </c>
      <c r="F814" s="220">
        <v>6</v>
      </c>
      <c r="G814" s="221">
        <v>672</v>
      </c>
      <c r="H814" s="221">
        <v>504</v>
      </c>
      <c r="I814" s="221">
        <v>168</v>
      </c>
      <c r="J814" s="218">
        <v>5</v>
      </c>
      <c r="K814" s="218" t="s">
        <v>1358</v>
      </c>
      <c r="L814" s="218">
        <v>6</v>
      </c>
    </row>
    <row r="815" spans="1:12">
      <c r="A815" s="218">
        <v>814</v>
      </c>
      <c r="B815" s="219" t="s">
        <v>799</v>
      </c>
      <c r="C815" s="218" t="s">
        <v>3524</v>
      </c>
      <c r="D815" s="218">
        <v>87</v>
      </c>
      <c r="E815" s="218">
        <v>132.80000000000001</v>
      </c>
      <c r="F815" s="220">
        <v>5</v>
      </c>
      <c r="G815" s="221">
        <v>664</v>
      </c>
      <c r="H815" s="221">
        <v>435</v>
      </c>
      <c r="I815" s="221">
        <v>229</v>
      </c>
      <c r="J815" s="218">
        <v>3</v>
      </c>
      <c r="K815" s="218" t="s">
        <v>1358</v>
      </c>
      <c r="L815" s="218">
        <v>5</v>
      </c>
    </row>
    <row r="816" spans="1:12">
      <c r="A816" s="218">
        <v>815</v>
      </c>
      <c r="B816" s="219" t="s">
        <v>612</v>
      </c>
      <c r="C816" s="218" t="s">
        <v>3708</v>
      </c>
      <c r="D816" s="218">
        <v>94</v>
      </c>
      <c r="E816" s="218">
        <v>220</v>
      </c>
      <c r="F816" s="220">
        <v>3</v>
      </c>
      <c r="G816" s="221">
        <v>660</v>
      </c>
      <c r="H816" s="221">
        <v>282</v>
      </c>
      <c r="I816" s="221">
        <v>378</v>
      </c>
      <c r="J816" s="218">
        <v>1</v>
      </c>
      <c r="K816" s="218" t="s">
        <v>1358</v>
      </c>
      <c r="L816" s="218">
        <v>3</v>
      </c>
    </row>
    <row r="817" spans="1:12">
      <c r="A817" s="218">
        <v>816</v>
      </c>
      <c r="B817" s="219" t="s">
        <v>812</v>
      </c>
      <c r="C817" s="218" t="s">
        <v>3604</v>
      </c>
      <c r="D817" s="218">
        <v>84</v>
      </c>
      <c r="E817" s="218">
        <v>107</v>
      </c>
      <c r="F817" s="220">
        <v>6</v>
      </c>
      <c r="G817" s="221">
        <v>642</v>
      </c>
      <c r="H817" s="221">
        <v>504</v>
      </c>
      <c r="I817" s="221">
        <v>138</v>
      </c>
      <c r="J817" s="218">
        <v>4</v>
      </c>
      <c r="K817" s="218" t="s">
        <v>1358</v>
      </c>
      <c r="L817" s="218">
        <v>6</v>
      </c>
    </row>
    <row r="818" spans="1:12">
      <c r="A818" s="218">
        <v>817</v>
      </c>
      <c r="B818" s="219" t="s">
        <v>569</v>
      </c>
      <c r="C818" s="218" t="s">
        <v>3638</v>
      </c>
      <c r="D818" s="218">
        <v>146</v>
      </c>
      <c r="E818" s="218">
        <v>212</v>
      </c>
      <c r="F818" s="220">
        <v>3</v>
      </c>
      <c r="G818" s="221">
        <v>636</v>
      </c>
      <c r="H818" s="221">
        <v>438</v>
      </c>
      <c r="I818" s="221">
        <v>198</v>
      </c>
      <c r="J818" s="218">
        <v>2</v>
      </c>
      <c r="K818" s="218" t="s">
        <v>1358</v>
      </c>
      <c r="L818" s="218">
        <v>3</v>
      </c>
    </row>
    <row r="819" spans="1:12">
      <c r="A819" s="218">
        <v>818</v>
      </c>
      <c r="B819" s="219" t="s">
        <v>528</v>
      </c>
      <c r="C819" s="218" t="s">
        <v>3302</v>
      </c>
      <c r="D819" s="218">
        <v>239</v>
      </c>
      <c r="E819" s="218">
        <v>303.5</v>
      </c>
      <c r="F819" s="220">
        <v>2</v>
      </c>
      <c r="G819" s="221">
        <v>607</v>
      </c>
      <c r="H819" s="221">
        <v>478</v>
      </c>
      <c r="I819" s="221">
        <v>129</v>
      </c>
      <c r="J819" s="218">
        <v>2</v>
      </c>
      <c r="K819" s="218" t="s">
        <v>1358</v>
      </c>
      <c r="L819" s="218">
        <v>2</v>
      </c>
    </row>
    <row r="820" spans="1:12">
      <c r="A820" s="218">
        <v>819</v>
      </c>
      <c r="B820" s="219" t="s">
        <v>610</v>
      </c>
      <c r="C820" s="218" t="s">
        <v>3709</v>
      </c>
      <c r="D820" s="218">
        <v>331</v>
      </c>
      <c r="E820" s="218">
        <v>147.75</v>
      </c>
      <c r="F820" s="220">
        <v>4</v>
      </c>
      <c r="G820" s="221">
        <v>591</v>
      </c>
      <c r="H820" s="221">
        <v>1324</v>
      </c>
      <c r="I820" s="221">
        <v>-733</v>
      </c>
      <c r="J820" s="218">
        <v>4</v>
      </c>
      <c r="K820" s="218" t="s">
        <v>1358</v>
      </c>
      <c r="L820" s="218">
        <v>4</v>
      </c>
    </row>
    <row r="821" spans="1:12">
      <c r="A821" s="218">
        <v>820</v>
      </c>
      <c r="B821" s="219" t="s">
        <v>1300</v>
      </c>
      <c r="C821" s="218" t="s">
        <v>3376</v>
      </c>
      <c r="D821" s="218">
        <v>188</v>
      </c>
      <c r="E821" s="218">
        <v>186.66669999999999</v>
      </c>
      <c r="F821" s="220">
        <v>3</v>
      </c>
      <c r="G821" s="221">
        <v>560</v>
      </c>
      <c r="H821" s="221">
        <v>564</v>
      </c>
      <c r="I821" s="221">
        <v>-4</v>
      </c>
      <c r="J821" s="218">
        <v>2</v>
      </c>
      <c r="K821" s="218" t="s">
        <v>1358</v>
      </c>
      <c r="L821" s="218">
        <v>3</v>
      </c>
    </row>
    <row r="822" spans="1:12">
      <c r="A822" s="218">
        <v>821</v>
      </c>
      <c r="B822" s="219" t="s">
        <v>926</v>
      </c>
      <c r="C822" s="218" t="s">
        <v>3710</v>
      </c>
      <c r="D822" s="218">
        <v>91</v>
      </c>
      <c r="E822" s="218">
        <v>277</v>
      </c>
      <c r="F822" s="220">
        <v>2</v>
      </c>
      <c r="G822" s="221">
        <v>554</v>
      </c>
      <c r="H822" s="221">
        <v>182</v>
      </c>
      <c r="I822" s="221">
        <v>372</v>
      </c>
      <c r="J822" s="218">
        <v>2</v>
      </c>
      <c r="K822" s="218" t="s">
        <v>1358</v>
      </c>
      <c r="L822" s="218">
        <v>2</v>
      </c>
    </row>
    <row r="823" spans="1:12">
      <c r="A823" s="218">
        <v>822</v>
      </c>
      <c r="B823" s="219" t="s">
        <v>2885</v>
      </c>
      <c r="C823" s="218" t="s">
        <v>3711</v>
      </c>
      <c r="D823" s="218">
        <v>241</v>
      </c>
      <c r="E823" s="218">
        <v>552</v>
      </c>
      <c r="F823" s="220">
        <v>1</v>
      </c>
      <c r="G823" s="221">
        <v>552</v>
      </c>
      <c r="H823" s="221">
        <v>241</v>
      </c>
      <c r="I823" s="221">
        <v>311</v>
      </c>
      <c r="J823" s="218">
        <v>1</v>
      </c>
      <c r="K823" s="218" t="s">
        <v>1358</v>
      </c>
      <c r="L823" s="218">
        <v>1</v>
      </c>
    </row>
    <row r="824" spans="1:12">
      <c r="A824" s="218">
        <v>823</v>
      </c>
      <c r="B824" s="219" t="s">
        <v>586</v>
      </c>
      <c r="C824" s="218" t="s">
        <v>3307</v>
      </c>
      <c r="D824" s="218">
        <v>118</v>
      </c>
      <c r="E824" s="218">
        <v>184</v>
      </c>
      <c r="F824" s="220">
        <v>3</v>
      </c>
      <c r="G824" s="221">
        <v>552</v>
      </c>
      <c r="H824" s="221">
        <v>354</v>
      </c>
      <c r="I824" s="221">
        <v>198</v>
      </c>
      <c r="J824" s="218">
        <v>3</v>
      </c>
      <c r="K824" s="218" t="s">
        <v>1358</v>
      </c>
      <c r="L824" s="218">
        <v>3</v>
      </c>
    </row>
    <row r="825" spans="1:12">
      <c r="A825" s="218">
        <v>824</v>
      </c>
      <c r="B825" s="219" t="s">
        <v>802</v>
      </c>
      <c r="C825" s="218" t="s">
        <v>3707</v>
      </c>
      <c r="D825" s="218">
        <v>84</v>
      </c>
      <c r="E825" s="218">
        <v>108</v>
      </c>
      <c r="F825" s="220">
        <v>5</v>
      </c>
      <c r="G825" s="221">
        <v>540</v>
      </c>
      <c r="H825" s="221">
        <v>420</v>
      </c>
      <c r="I825" s="221">
        <v>120</v>
      </c>
      <c r="J825" s="218">
        <v>2</v>
      </c>
      <c r="K825" s="218" t="s">
        <v>1358</v>
      </c>
      <c r="L825" s="218">
        <v>5</v>
      </c>
    </row>
    <row r="826" spans="1:12">
      <c r="A826" s="218">
        <v>825</v>
      </c>
      <c r="B826" s="219" t="s">
        <v>442</v>
      </c>
      <c r="C826" s="218" t="s">
        <v>3712</v>
      </c>
      <c r="D826" s="218">
        <v>172</v>
      </c>
      <c r="E826" s="218">
        <v>265.5</v>
      </c>
      <c r="F826" s="220">
        <v>2</v>
      </c>
      <c r="G826" s="221">
        <v>531</v>
      </c>
      <c r="H826" s="221">
        <v>344</v>
      </c>
      <c r="I826" s="221">
        <v>187</v>
      </c>
      <c r="J826" s="218">
        <v>2</v>
      </c>
      <c r="K826" s="218" t="s">
        <v>1358</v>
      </c>
      <c r="L826" s="218">
        <v>2</v>
      </c>
    </row>
    <row r="827" spans="1:12">
      <c r="A827" s="218">
        <v>826</v>
      </c>
      <c r="B827" s="219" t="s">
        <v>801</v>
      </c>
      <c r="C827" s="218" t="s">
        <v>3707</v>
      </c>
      <c r="D827" s="218">
        <v>87</v>
      </c>
      <c r="E827" s="218">
        <v>33.333300000000001</v>
      </c>
      <c r="F827" s="220">
        <v>15</v>
      </c>
      <c r="G827" s="221">
        <v>500</v>
      </c>
      <c r="H827" s="221">
        <v>1305</v>
      </c>
      <c r="I827" s="221">
        <v>-805</v>
      </c>
      <c r="J827" s="218">
        <v>4</v>
      </c>
      <c r="K827" s="218" t="s">
        <v>1358</v>
      </c>
      <c r="L827" s="218">
        <v>15</v>
      </c>
    </row>
    <row r="828" spans="1:12">
      <c r="A828" s="218">
        <v>827</v>
      </c>
      <c r="B828" s="219" t="s">
        <v>509</v>
      </c>
      <c r="C828" s="218" t="s">
        <v>3713</v>
      </c>
      <c r="D828" s="218">
        <v>211</v>
      </c>
      <c r="E828" s="218">
        <v>494</v>
      </c>
      <c r="F828" s="220">
        <v>1</v>
      </c>
      <c r="G828" s="221">
        <v>494</v>
      </c>
      <c r="H828" s="221">
        <v>211</v>
      </c>
      <c r="I828" s="221">
        <v>283</v>
      </c>
      <c r="J828" s="218">
        <v>1</v>
      </c>
      <c r="K828" s="218" t="s">
        <v>1358</v>
      </c>
      <c r="L828" s="218">
        <v>1</v>
      </c>
    </row>
    <row r="829" spans="1:12">
      <c r="A829" s="218">
        <v>828</v>
      </c>
      <c r="B829" s="219" t="s">
        <v>496</v>
      </c>
      <c r="C829" s="218" t="s">
        <v>3714</v>
      </c>
      <c r="D829" s="218">
        <v>152</v>
      </c>
      <c r="E829" s="218">
        <v>236.5</v>
      </c>
      <c r="F829" s="220">
        <v>2</v>
      </c>
      <c r="G829" s="221">
        <v>473</v>
      </c>
      <c r="H829" s="221">
        <v>304</v>
      </c>
      <c r="I829" s="221">
        <v>169</v>
      </c>
      <c r="J829" s="218">
        <v>2</v>
      </c>
      <c r="K829" s="218" t="s">
        <v>1358</v>
      </c>
      <c r="L829" s="218">
        <v>2</v>
      </c>
    </row>
    <row r="830" spans="1:12">
      <c r="A830" s="218">
        <v>829</v>
      </c>
      <c r="B830" s="219" t="s">
        <v>896</v>
      </c>
      <c r="C830" s="218" t="s">
        <v>3554</v>
      </c>
      <c r="D830" s="218">
        <v>290</v>
      </c>
      <c r="E830" s="218">
        <v>470</v>
      </c>
      <c r="F830" s="220">
        <v>1</v>
      </c>
      <c r="G830" s="221">
        <v>470</v>
      </c>
      <c r="H830" s="221">
        <v>290</v>
      </c>
      <c r="I830" s="221">
        <v>180</v>
      </c>
      <c r="J830" s="218">
        <v>1</v>
      </c>
      <c r="K830" s="218" t="s">
        <v>1358</v>
      </c>
      <c r="L830" s="218">
        <v>1</v>
      </c>
    </row>
    <row r="831" spans="1:12">
      <c r="A831" s="218">
        <v>830</v>
      </c>
      <c r="B831" s="219" t="s">
        <v>897</v>
      </c>
      <c r="C831" s="218" t="s">
        <v>3554</v>
      </c>
      <c r="D831" s="218">
        <v>290</v>
      </c>
      <c r="E831" s="218">
        <v>470</v>
      </c>
      <c r="F831" s="220">
        <v>1</v>
      </c>
      <c r="G831" s="221">
        <v>470</v>
      </c>
      <c r="H831" s="221">
        <v>290</v>
      </c>
      <c r="I831" s="221">
        <v>180</v>
      </c>
      <c r="J831" s="218">
        <v>1</v>
      </c>
      <c r="K831" s="218" t="s">
        <v>1358</v>
      </c>
      <c r="L831" s="218">
        <v>1</v>
      </c>
    </row>
    <row r="832" spans="1:12">
      <c r="A832" s="218">
        <v>831</v>
      </c>
      <c r="B832" s="219" t="s">
        <v>944</v>
      </c>
      <c r="C832" s="218" t="s">
        <v>3595</v>
      </c>
      <c r="D832" s="218">
        <v>93</v>
      </c>
      <c r="E832" s="218">
        <v>93</v>
      </c>
      <c r="F832" s="220">
        <v>5</v>
      </c>
      <c r="G832" s="221">
        <v>465</v>
      </c>
      <c r="H832" s="221">
        <v>465</v>
      </c>
      <c r="I832" s="221">
        <v>0</v>
      </c>
      <c r="J832" s="218">
        <v>3</v>
      </c>
      <c r="K832" s="218" t="s">
        <v>1358</v>
      </c>
      <c r="L832" s="218">
        <v>5</v>
      </c>
    </row>
    <row r="833" spans="1:12">
      <c r="A833" s="218">
        <v>832</v>
      </c>
      <c r="B833" s="219" t="s">
        <v>3715</v>
      </c>
      <c r="C833" s="218" t="s">
        <v>3705</v>
      </c>
      <c r="D833" s="218">
        <v>123</v>
      </c>
      <c r="E833" s="218">
        <v>25</v>
      </c>
      <c r="F833" s="220">
        <v>18</v>
      </c>
      <c r="G833" s="221">
        <v>450</v>
      </c>
      <c r="H833" s="221">
        <v>2214</v>
      </c>
      <c r="I833" s="221">
        <v>-1764</v>
      </c>
      <c r="J833" s="218">
        <v>1</v>
      </c>
      <c r="K833" s="218" t="s">
        <v>1358</v>
      </c>
      <c r="L833" s="218">
        <v>18</v>
      </c>
    </row>
    <row r="834" spans="1:12">
      <c r="A834" s="218">
        <v>833</v>
      </c>
      <c r="B834" s="219" t="s">
        <v>571</v>
      </c>
      <c r="C834" s="218" t="s">
        <v>3483</v>
      </c>
      <c r="D834" s="218">
        <v>148</v>
      </c>
      <c r="E834" s="218">
        <v>428</v>
      </c>
      <c r="F834" s="220">
        <v>1</v>
      </c>
      <c r="G834" s="221">
        <v>428</v>
      </c>
      <c r="H834" s="221">
        <v>148</v>
      </c>
      <c r="I834" s="221">
        <v>280</v>
      </c>
      <c r="J834" s="218">
        <v>1</v>
      </c>
      <c r="K834" s="218" t="s">
        <v>1358</v>
      </c>
      <c r="L834" s="218">
        <v>1</v>
      </c>
    </row>
    <row r="835" spans="1:12">
      <c r="A835" s="218">
        <v>834</v>
      </c>
      <c r="B835" s="219" t="s">
        <v>951</v>
      </c>
      <c r="C835" s="218" t="s">
        <v>3244</v>
      </c>
      <c r="D835" s="218">
        <v>192</v>
      </c>
      <c r="E835" s="218">
        <v>210.5</v>
      </c>
      <c r="F835" s="220">
        <v>2</v>
      </c>
      <c r="G835" s="221">
        <v>421</v>
      </c>
      <c r="H835" s="221">
        <v>384</v>
      </c>
      <c r="I835" s="221">
        <v>37</v>
      </c>
      <c r="J835" s="218">
        <v>2</v>
      </c>
      <c r="K835" s="218" t="s">
        <v>1358</v>
      </c>
      <c r="L835" s="218">
        <v>2</v>
      </c>
    </row>
    <row r="836" spans="1:12">
      <c r="A836" s="218">
        <v>835</v>
      </c>
      <c r="B836" s="219" t="s">
        <v>616</v>
      </c>
      <c r="C836" s="218" t="s">
        <v>3632</v>
      </c>
      <c r="D836" s="218">
        <v>169</v>
      </c>
      <c r="E836" s="218">
        <v>202</v>
      </c>
      <c r="F836" s="220">
        <v>2</v>
      </c>
      <c r="G836" s="221">
        <v>404</v>
      </c>
      <c r="H836" s="221">
        <v>338</v>
      </c>
      <c r="I836" s="221">
        <v>66</v>
      </c>
      <c r="J836" s="218">
        <v>2</v>
      </c>
      <c r="K836" s="218" t="s">
        <v>1358</v>
      </c>
      <c r="L836" s="218">
        <v>2</v>
      </c>
    </row>
    <row r="837" spans="1:12">
      <c r="A837" s="218">
        <v>836</v>
      </c>
      <c r="B837" s="219" t="s">
        <v>814</v>
      </c>
      <c r="C837" s="218" t="s">
        <v>3604</v>
      </c>
      <c r="D837" s="218">
        <v>84</v>
      </c>
      <c r="E837" s="218">
        <v>130.66669999999999</v>
      </c>
      <c r="F837" s="220">
        <v>3</v>
      </c>
      <c r="G837" s="221">
        <v>392</v>
      </c>
      <c r="H837" s="221">
        <v>252</v>
      </c>
      <c r="I837" s="221">
        <v>140</v>
      </c>
      <c r="J837" s="218">
        <v>3</v>
      </c>
      <c r="K837" s="218" t="s">
        <v>1358</v>
      </c>
      <c r="L837" s="218">
        <v>3</v>
      </c>
    </row>
    <row r="838" spans="1:12">
      <c r="A838" s="218">
        <v>837</v>
      </c>
      <c r="B838" s="219" t="s">
        <v>883</v>
      </c>
      <c r="C838" s="218" t="s">
        <v>3653</v>
      </c>
      <c r="D838" s="218">
        <v>139</v>
      </c>
      <c r="E838" s="218">
        <v>353</v>
      </c>
      <c r="F838" s="220">
        <v>1</v>
      </c>
      <c r="G838" s="221">
        <v>353</v>
      </c>
      <c r="H838" s="221">
        <v>139</v>
      </c>
      <c r="I838" s="221">
        <v>214</v>
      </c>
      <c r="J838" s="218">
        <v>1</v>
      </c>
      <c r="K838" s="218" t="s">
        <v>1358</v>
      </c>
      <c r="L838" s="218">
        <v>1</v>
      </c>
    </row>
    <row r="839" spans="1:12">
      <c r="A839" s="218">
        <v>838</v>
      </c>
      <c r="B839" s="219" t="s">
        <v>884</v>
      </c>
      <c r="C839" s="218" t="s">
        <v>3653</v>
      </c>
      <c r="D839" s="218">
        <v>139</v>
      </c>
      <c r="E839" s="218">
        <v>353</v>
      </c>
      <c r="F839" s="220">
        <v>1</v>
      </c>
      <c r="G839" s="221">
        <v>353</v>
      </c>
      <c r="H839" s="221">
        <v>139</v>
      </c>
      <c r="I839" s="221">
        <v>214</v>
      </c>
      <c r="J839" s="218">
        <v>1</v>
      </c>
      <c r="K839" s="218" t="s">
        <v>1358</v>
      </c>
      <c r="L839" s="218">
        <v>1</v>
      </c>
    </row>
    <row r="840" spans="1:12">
      <c r="A840" s="218">
        <v>839</v>
      </c>
      <c r="B840" s="219" t="s">
        <v>879</v>
      </c>
      <c r="C840" s="218" t="s">
        <v>3565</v>
      </c>
      <c r="D840" s="218">
        <v>199</v>
      </c>
      <c r="E840" s="218">
        <v>176</v>
      </c>
      <c r="F840" s="220">
        <v>2</v>
      </c>
      <c r="G840" s="221">
        <v>352</v>
      </c>
      <c r="H840" s="221">
        <v>398</v>
      </c>
      <c r="I840" s="221">
        <v>-46</v>
      </c>
      <c r="J840" s="218">
        <v>2</v>
      </c>
      <c r="K840" s="218" t="s">
        <v>1358</v>
      </c>
      <c r="L840" s="218">
        <v>2</v>
      </c>
    </row>
    <row r="841" spans="1:12">
      <c r="A841" s="218">
        <v>840</v>
      </c>
      <c r="B841" s="219" t="s">
        <v>3716</v>
      </c>
      <c r="C841" s="218" t="s">
        <v>3245</v>
      </c>
      <c r="D841" s="218">
        <v>76</v>
      </c>
      <c r="E841" s="218">
        <v>158</v>
      </c>
      <c r="F841" s="220">
        <v>2</v>
      </c>
      <c r="G841" s="221">
        <v>316</v>
      </c>
      <c r="H841" s="221">
        <v>152</v>
      </c>
      <c r="I841" s="221">
        <v>164</v>
      </c>
      <c r="J841" s="218">
        <v>1</v>
      </c>
      <c r="K841" s="218" t="s">
        <v>1358</v>
      </c>
      <c r="L841" s="218">
        <v>2</v>
      </c>
    </row>
    <row r="842" spans="1:12">
      <c r="A842" s="218">
        <v>841</v>
      </c>
      <c r="B842" s="219" t="s">
        <v>1277</v>
      </c>
      <c r="C842" s="218" t="s">
        <v>3307</v>
      </c>
      <c r="D842" s="218">
        <v>118</v>
      </c>
      <c r="E842" s="218">
        <v>155</v>
      </c>
      <c r="F842" s="220">
        <v>2</v>
      </c>
      <c r="G842" s="221">
        <v>310</v>
      </c>
      <c r="H842" s="221">
        <v>236</v>
      </c>
      <c r="I842" s="221">
        <v>74</v>
      </c>
      <c r="J842" s="218">
        <v>2</v>
      </c>
      <c r="K842" s="218" t="s">
        <v>1358</v>
      </c>
      <c r="L842" s="218">
        <v>2</v>
      </c>
    </row>
    <row r="843" spans="1:12">
      <c r="A843" s="218">
        <v>842</v>
      </c>
      <c r="B843" s="219" t="s">
        <v>3717</v>
      </c>
      <c r="C843" s="218" t="s">
        <v>3718</v>
      </c>
      <c r="D843" s="218">
        <v>152</v>
      </c>
      <c r="E843" s="218">
        <v>253</v>
      </c>
      <c r="F843" s="220">
        <v>1</v>
      </c>
      <c r="G843" s="221">
        <v>253</v>
      </c>
      <c r="H843" s="221">
        <v>152</v>
      </c>
      <c r="I843" s="221">
        <v>101</v>
      </c>
      <c r="J843" s="218">
        <v>1</v>
      </c>
      <c r="K843" s="218" t="s">
        <v>1358</v>
      </c>
      <c r="L843" s="218">
        <v>1</v>
      </c>
    </row>
    <row r="844" spans="1:12">
      <c r="A844" s="218">
        <v>843</v>
      </c>
      <c r="B844" s="219" t="s">
        <v>615</v>
      </c>
      <c r="C844" s="218" t="s">
        <v>3632</v>
      </c>
      <c r="D844" s="218">
        <v>169</v>
      </c>
      <c r="E844" s="218">
        <v>246</v>
      </c>
      <c r="F844" s="220">
        <v>1</v>
      </c>
      <c r="G844" s="221">
        <v>246</v>
      </c>
      <c r="H844" s="221">
        <v>169</v>
      </c>
      <c r="I844" s="221">
        <v>77</v>
      </c>
      <c r="J844" s="218">
        <v>1</v>
      </c>
      <c r="K844" s="218" t="s">
        <v>1358</v>
      </c>
      <c r="L844" s="218">
        <v>1</v>
      </c>
    </row>
    <row r="845" spans="1:12">
      <c r="A845" s="218">
        <v>844</v>
      </c>
      <c r="B845" s="219" t="s">
        <v>805</v>
      </c>
      <c r="C845" s="218" t="s">
        <v>3637</v>
      </c>
      <c r="D845" s="218">
        <v>126</v>
      </c>
      <c r="E845" s="218">
        <v>224</v>
      </c>
      <c r="F845" s="220">
        <v>1</v>
      </c>
      <c r="G845" s="221">
        <v>224</v>
      </c>
      <c r="H845" s="221">
        <v>126</v>
      </c>
      <c r="I845" s="221">
        <v>98</v>
      </c>
      <c r="J845" s="218">
        <v>1</v>
      </c>
      <c r="K845" s="218" t="s">
        <v>1358</v>
      </c>
      <c r="L845" s="218">
        <v>1</v>
      </c>
    </row>
    <row r="846" spans="1:12">
      <c r="A846" s="218">
        <v>845</v>
      </c>
      <c r="B846" s="219" t="s">
        <v>873</v>
      </c>
      <c r="C846" s="218" t="s">
        <v>3719</v>
      </c>
      <c r="D846" s="218">
        <v>128</v>
      </c>
      <c r="E846" s="218">
        <v>208</v>
      </c>
      <c r="F846" s="220">
        <v>1</v>
      </c>
      <c r="G846" s="221">
        <v>208</v>
      </c>
      <c r="H846" s="221">
        <v>128</v>
      </c>
      <c r="I846" s="221">
        <v>80</v>
      </c>
      <c r="J846" s="218">
        <v>1</v>
      </c>
      <c r="K846" s="218" t="s">
        <v>1358</v>
      </c>
      <c r="L846" s="218">
        <v>1</v>
      </c>
    </row>
    <row r="847" spans="1:12">
      <c r="A847" s="218">
        <v>846</v>
      </c>
      <c r="B847" s="219" t="s">
        <v>832</v>
      </c>
      <c r="C847" s="218" t="s">
        <v>3720</v>
      </c>
      <c r="D847" s="218">
        <v>40</v>
      </c>
      <c r="E847" s="218">
        <v>178</v>
      </c>
      <c r="F847" s="220">
        <v>1</v>
      </c>
      <c r="G847" s="221">
        <v>178</v>
      </c>
      <c r="H847" s="221">
        <v>40</v>
      </c>
      <c r="I847" s="221">
        <v>138</v>
      </c>
      <c r="J847" s="218">
        <v>1</v>
      </c>
      <c r="K847" s="218" t="s">
        <v>1358</v>
      </c>
      <c r="L847" s="218">
        <v>1</v>
      </c>
    </row>
    <row r="848" spans="1:12">
      <c r="A848" s="218">
        <v>847</v>
      </c>
      <c r="B848" s="219" t="s">
        <v>763</v>
      </c>
      <c r="C848" s="218" t="s">
        <v>3387</v>
      </c>
      <c r="D848" s="218">
        <v>90</v>
      </c>
      <c r="E848" s="218">
        <v>127</v>
      </c>
      <c r="F848" s="220">
        <v>1</v>
      </c>
      <c r="G848" s="221">
        <v>127</v>
      </c>
      <c r="H848" s="221">
        <v>90</v>
      </c>
      <c r="I848" s="221">
        <v>37</v>
      </c>
      <c r="J848" s="218">
        <v>1</v>
      </c>
      <c r="K848" s="218" t="s">
        <v>1358</v>
      </c>
      <c r="L848" s="218">
        <v>1</v>
      </c>
    </row>
    <row r="849" spans="1:12">
      <c r="A849" s="218">
        <v>848</v>
      </c>
      <c r="B849" s="219" t="s">
        <v>2865</v>
      </c>
      <c r="C849" s="218" t="s">
        <v>3721</v>
      </c>
      <c r="D849" s="218">
        <v>79</v>
      </c>
      <c r="E849" s="218">
        <v>0</v>
      </c>
      <c r="F849" s="220">
        <v>2</v>
      </c>
      <c r="G849" s="221">
        <v>0</v>
      </c>
      <c r="H849" s="221">
        <v>158</v>
      </c>
      <c r="I849" s="221">
        <v>-158</v>
      </c>
      <c r="J849" s="218">
        <v>2</v>
      </c>
      <c r="K849" s="218" t="s">
        <v>1358</v>
      </c>
      <c r="L849" s="218">
        <v>2</v>
      </c>
    </row>
    <row r="850" spans="1:12">
      <c r="A850" s="218">
        <v>849</v>
      </c>
      <c r="B850" s="219" t="s">
        <v>742</v>
      </c>
      <c r="C850" s="218" t="s">
        <v>3722</v>
      </c>
      <c r="D850" s="218">
        <v>1102</v>
      </c>
      <c r="E850" s="218">
        <v>0</v>
      </c>
      <c r="F850" s="220">
        <v>1</v>
      </c>
      <c r="G850" s="221">
        <v>0</v>
      </c>
      <c r="H850" s="221">
        <v>1102</v>
      </c>
      <c r="I850" s="221">
        <v>-1102</v>
      </c>
      <c r="J850" s="218">
        <v>1</v>
      </c>
      <c r="K850" s="218" t="s">
        <v>1358</v>
      </c>
      <c r="L850" s="218">
        <v>1</v>
      </c>
    </row>
    <row r="851" spans="1:12">
      <c r="A851" s="218">
        <v>850</v>
      </c>
      <c r="B851" s="219" t="s">
        <v>743</v>
      </c>
      <c r="C851" s="218" t="s">
        <v>3723</v>
      </c>
      <c r="D851" s="218">
        <v>1749</v>
      </c>
      <c r="E851" s="218">
        <v>0</v>
      </c>
      <c r="F851" s="220">
        <v>1</v>
      </c>
      <c r="G851" s="221">
        <v>0</v>
      </c>
      <c r="H851" s="221">
        <v>1749</v>
      </c>
      <c r="I851" s="221">
        <v>-1749</v>
      </c>
      <c r="J851" s="218">
        <v>1</v>
      </c>
      <c r="K851" s="218" t="s">
        <v>1358</v>
      </c>
      <c r="L851" s="218">
        <v>1</v>
      </c>
    </row>
    <row r="852" spans="1:12">
      <c r="A852" s="218">
        <v>851</v>
      </c>
      <c r="B852" s="219" t="s">
        <v>778</v>
      </c>
      <c r="C852" s="218" t="s">
        <v>3724</v>
      </c>
      <c r="D852" s="218">
        <v>271</v>
      </c>
      <c r="E852" s="218">
        <v>0</v>
      </c>
      <c r="F852" s="220">
        <v>285</v>
      </c>
      <c r="G852" s="221">
        <v>0</v>
      </c>
      <c r="H852" s="221">
        <v>77235</v>
      </c>
      <c r="I852" s="221">
        <v>-77235</v>
      </c>
      <c r="J852" s="218">
        <v>6</v>
      </c>
      <c r="K852" s="218" t="s">
        <v>1358</v>
      </c>
      <c r="L852" s="218">
        <v>285</v>
      </c>
    </row>
    <row r="853" spans="1:12">
      <c r="A853" s="218">
        <v>852</v>
      </c>
      <c r="B853" s="219" t="s">
        <v>780</v>
      </c>
      <c r="C853" s="218" t="s">
        <v>3725</v>
      </c>
      <c r="D853" s="218">
        <v>192</v>
      </c>
      <c r="E853" s="218">
        <v>0</v>
      </c>
      <c r="F853" s="220">
        <v>59</v>
      </c>
      <c r="G853" s="221">
        <v>0</v>
      </c>
      <c r="H853" s="221">
        <v>11328</v>
      </c>
      <c r="I853" s="221">
        <v>-11328</v>
      </c>
      <c r="J853" s="218">
        <v>1</v>
      </c>
      <c r="K853" s="218" t="s">
        <v>1358</v>
      </c>
      <c r="L853" s="218">
        <v>59</v>
      </c>
    </row>
    <row r="854" spans="1:12">
      <c r="A854" s="218">
        <v>853</v>
      </c>
      <c r="B854" s="219" t="s">
        <v>474</v>
      </c>
      <c r="C854" s="218" t="s">
        <v>3726</v>
      </c>
      <c r="D854" s="218">
        <v>118</v>
      </c>
      <c r="E854" s="218">
        <v>0</v>
      </c>
      <c r="F854" s="220">
        <v>13</v>
      </c>
      <c r="G854" s="221">
        <v>0</v>
      </c>
      <c r="H854" s="221">
        <v>1534</v>
      </c>
      <c r="I854" s="221">
        <v>-1534</v>
      </c>
      <c r="J854" s="218">
        <v>3</v>
      </c>
      <c r="K854" s="218" t="s">
        <v>1358</v>
      </c>
      <c r="L854" s="218">
        <v>13</v>
      </c>
    </row>
    <row r="855" spans="1:12">
      <c r="A855" s="218">
        <v>854</v>
      </c>
      <c r="B855" s="219" t="s">
        <v>875</v>
      </c>
      <c r="C855" s="218" t="s">
        <v>3317</v>
      </c>
      <c r="D855" s="218">
        <v>128</v>
      </c>
      <c r="E855" s="218">
        <v>0</v>
      </c>
      <c r="F855" s="220">
        <v>1</v>
      </c>
      <c r="G855" s="221">
        <v>0</v>
      </c>
      <c r="H855" s="221">
        <v>128</v>
      </c>
      <c r="I855" s="221">
        <v>-128</v>
      </c>
      <c r="J855" s="218">
        <v>1</v>
      </c>
      <c r="K855" s="218" t="s">
        <v>1358</v>
      </c>
      <c r="L855" s="218">
        <v>1</v>
      </c>
    </row>
    <row r="856" spans="1:12">
      <c r="A856" s="218">
        <v>855</v>
      </c>
      <c r="B856" s="219" t="s">
        <v>2992</v>
      </c>
      <c r="C856" s="218" t="s">
        <v>3727</v>
      </c>
      <c r="D856" s="218">
        <v>380</v>
      </c>
      <c r="E856" s="218">
        <v>0</v>
      </c>
      <c r="F856" s="220">
        <v>6</v>
      </c>
      <c r="G856" s="221">
        <v>0</v>
      </c>
      <c r="H856" s="221">
        <v>2280</v>
      </c>
      <c r="I856" s="221">
        <v>-2280</v>
      </c>
      <c r="J856" s="218">
        <v>2</v>
      </c>
      <c r="K856" s="218" t="s">
        <v>1358</v>
      </c>
      <c r="L856" s="218">
        <v>6</v>
      </c>
    </row>
    <row r="857" spans="1:12">
      <c r="A857" s="218">
        <v>856</v>
      </c>
      <c r="B857" s="219" t="s">
        <v>948</v>
      </c>
      <c r="C857" s="218" t="s">
        <v>3244</v>
      </c>
      <c r="D857" s="218">
        <v>192</v>
      </c>
      <c r="E857" s="218">
        <v>0</v>
      </c>
      <c r="F857" s="220">
        <v>60</v>
      </c>
      <c r="G857" s="221">
        <v>0</v>
      </c>
      <c r="H857" s="221">
        <v>11520</v>
      </c>
      <c r="I857" s="221">
        <v>-11520</v>
      </c>
      <c r="J857" s="218">
        <v>1</v>
      </c>
      <c r="K857" s="218" t="s">
        <v>1358</v>
      </c>
      <c r="L857" s="218">
        <v>60</v>
      </c>
    </row>
    <row r="858" spans="1:12">
      <c r="A858" s="218">
        <v>857</v>
      </c>
      <c r="B858" s="219" t="s">
        <v>949</v>
      </c>
      <c r="C858" s="218" t="s">
        <v>3244</v>
      </c>
      <c r="D858" s="218">
        <v>192</v>
      </c>
      <c r="E858" s="218">
        <v>0</v>
      </c>
      <c r="F858" s="220">
        <v>60</v>
      </c>
      <c r="G858" s="221">
        <v>0</v>
      </c>
      <c r="H858" s="221">
        <v>11520</v>
      </c>
      <c r="I858" s="221">
        <v>-11520</v>
      </c>
      <c r="J858" s="218">
        <v>1</v>
      </c>
      <c r="K858" s="218" t="s">
        <v>1358</v>
      </c>
      <c r="L858" s="218">
        <v>60</v>
      </c>
    </row>
    <row r="859" spans="1:12">
      <c r="A859" s="218">
        <v>858</v>
      </c>
      <c r="B859" s="219" t="s">
        <v>2803</v>
      </c>
      <c r="C859" s="218" t="s">
        <v>3728</v>
      </c>
      <c r="D859" s="218">
        <v>110</v>
      </c>
      <c r="E859" s="218">
        <v>0</v>
      </c>
      <c r="F859" s="220">
        <v>10</v>
      </c>
      <c r="G859" s="221">
        <v>0</v>
      </c>
      <c r="H859" s="221">
        <v>1100</v>
      </c>
      <c r="I859" s="221">
        <v>-1100</v>
      </c>
      <c r="J859" s="218">
        <v>1</v>
      </c>
      <c r="K859" s="218" t="s">
        <v>1358</v>
      </c>
      <c r="L859" s="218">
        <v>10</v>
      </c>
    </row>
    <row r="860" spans="1:12">
      <c r="A860" s="218">
        <v>859</v>
      </c>
      <c r="B860" s="219" t="s">
        <v>1007</v>
      </c>
      <c r="C860" s="218" t="s">
        <v>3389</v>
      </c>
      <c r="D860" s="218">
        <v>523</v>
      </c>
      <c r="E860" s="218">
        <v>0</v>
      </c>
      <c r="F860" s="220">
        <v>1</v>
      </c>
      <c r="G860" s="221">
        <v>0</v>
      </c>
      <c r="H860" s="221">
        <v>523</v>
      </c>
      <c r="I860" s="221">
        <v>-523</v>
      </c>
      <c r="J860" s="218">
        <v>1</v>
      </c>
      <c r="K860" s="218" t="s">
        <v>1358</v>
      </c>
      <c r="L860" s="218">
        <v>1</v>
      </c>
    </row>
    <row r="861" spans="1:12">
      <c r="A861" s="218">
        <v>860</v>
      </c>
      <c r="B861" s="219" t="s">
        <v>2944</v>
      </c>
      <c r="C861" s="218" t="s">
        <v>3729</v>
      </c>
      <c r="D861" s="218">
        <v>40</v>
      </c>
      <c r="E861" s="218">
        <v>0</v>
      </c>
      <c r="F861" s="220">
        <v>109</v>
      </c>
      <c r="G861" s="221">
        <v>0</v>
      </c>
      <c r="H861" s="221">
        <v>4360</v>
      </c>
      <c r="I861" s="221">
        <v>-4360</v>
      </c>
      <c r="J861" s="218">
        <v>4</v>
      </c>
      <c r="K861" s="218" t="s">
        <v>1358</v>
      </c>
      <c r="L861" s="218">
        <v>109</v>
      </c>
    </row>
    <row r="862" spans="1:12">
      <c r="A862" s="218">
        <v>861</v>
      </c>
      <c r="B862" s="219" t="s">
        <v>597</v>
      </c>
      <c r="C862" s="218" t="s">
        <v>3730</v>
      </c>
      <c r="D862" s="218">
        <v>127</v>
      </c>
      <c r="E862" s="218">
        <v>0</v>
      </c>
      <c r="F862" s="220">
        <v>40</v>
      </c>
      <c r="G862" s="221">
        <v>0</v>
      </c>
      <c r="H862" s="221">
        <v>5080</v>
      </c>
      <c r="I862" s="221">
        <v>-5080</v>
      </c>
      <c r="J862" s="218">
        <v>1</v>
      </c>
      <c r="K862" s="218" t="s">
        <v>1358</v>
      </c>
      <c r="L862" s="218">
        <v>40</v>
      </c>
    </row>
    <row r="863" spans="1:12">
      <c r="A863" s="218">
        <v>862</v>
      </c>
      <c r="B863" s="219" t="s">
        <v>599</v>
      </c>
      <c r="C863" s="218" t="s">
        <v>3731</v>
      </c>
      <c r="D863" s="218">
        <v>127</v>
      </c>
      <c r="E863" s="218">
        <v>0</v>
      </c>
      <c r="F863" s="220">
        <v>40</v>
      </c>
      <c r="G863" s="221">
        <v>0</v>
      </c>
      <c r="H863" s="221">
        <v>5080</v>
      </c>
      <c r="I863" s="221">
        <v>-5080</v>
      </c>
      <c r="J863" s="218">
        <v>1</v>
      </c>
      <c r="K863" s="218" t="s">
        <v>1358</v>
      </c>
      <c r="L863" s="218">
        <v>40</v>
      </c>
    </row>
    <row r="864" spans="1:12">
      <c r="A864" s="218">
        <v>863</v>
      </c>
      <c r="B864" s="219" t="s">
        <v>2950</v>
      </c>
      <c r="C864" s="218" t="s">
        <v>3732</v>
      </c>
      <c r="D864" s="218">
        <v>668</v>
      </c>
      <c r="E864" s="218">
        <v>0</v>
      </c>
      <c r="F864" s="220">
        <v>17</v>
      </c>
      <c r="G864" s="221">
        <v>0</v>
      </c>
      <c r="H864" s="221">
        <v>11356</v>
      </c>
      <c r="I864" s="221">
        <v>-11356</v>
      </c>
      <c r="J864" s="218">
        <v>3</v>
      </c>
      <c r="K864" s="218" t="s">
        <v>1358</v>
      </c>
      <c r="L864" s="218">
        <v>17</v>
      </c>
    </row>
    <row r="865" spans="1:12">
      <c r="A865" s="218">
        <v>864</v>
      </c>
      <c r="B865" s="219" t="s">
        <v>2951</v>
      </c>
      <c r="C865" s="218" t="s">
        <v>3733</v>
      </c>
      <c r="D865" s="218">
        <v>0</v>
      </c>
      <c r="E865" s="218">
        <v>0</v>
      </c>
      <c r="F865" s="220">
        <v>23</v>
      </c>
      <c r="G865" s="221">
        <v>0</v>
      </c>
      <c r="H865" s="221">
        <v>0</v>
      </c>
      <c r="I865" s="221">
        <v>0</v>
      </c>
      <c r="J865" s="218">
        <v>6</v>
      </c>
      <c r="K865" s="218" t="s">
        <v>1358</v>
      </c>
      <c r="L865" s="218">
        <v>23</v>
      </c>
    </row>
  </sheetData>
  <autoFilter ref="A1:L1" xr:uid="{00000000-0009-0000-0000-000041000000}"/>
  <phoneticPr fontId="14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L942"/>
  <sheetViews>
    <sheetView workbookViewId="0">
      <selection activeCell="C21" sqref="C21"/>
    </sheetView>
  </sheetViews>
  <sheetFormatPr defaultColWidth="9" defaultRowHeight="18.75"/>
  <cols>
    <col min="1" max="1" width="5.25" style="278" bestFit="1" customWidth="1"/>
    <col min="2" max="2" width="19.125" style="278" bestFit="1" customWidth="1"/>
    <col min="3" max="3" width="109.125" style="278" bestFit="1" customWidth="1"/>
    <col min="4" max="5" width="17.25" style="279" bestFit="1" customWidth="1"/>
    <col min="6" max="6" width="9" style="279" bestFit="1" customWidth="1"/>
    <col min="7" max="7" width="15.125" style="279" bestFit="1" customWidth="1"/>
    <col min="8" max="9" width="17.25" style="279" bestFit="1" customWidth="1"/>
    <col min="10" max="10" width="7.125" style="279" bestFit="1" customWidth="1"/>
    <col min="11" max="11" width="5.25" style="279" bestFit="1" customWidth="1"/>
    <col min="12" max="12" width="9" style="279" bestFit="1" customWidth="1"/>
    <col min="13" max="13" width="9.125" style="278" customWidth="1"/>
    <col min="14" max="16384" width="9" style="278"/>
  </cols>
  <sheetData>
    <row r="1" spans="1:12">
      <c r="A1" s="278" t="s">
        <v>3004</v>
      </c>
      <c r="B1" s="278" t="s">
        <v>3005</v>
      </c>
      <c r="C1" s="278" t="s">
        <v>3006</v>
      </c>
      <c r="D1" s="279" t="s">
        <v>3007</v>
      </c>
      <c r="E1" s="279" t="s">
        <v>3008</v>
      </c>
      <c r="F1" s="279" t="s">
        <v>3009</v>
      </c>
      <c r="G1" s="279" t="s">
        <v>3010</v>
      </c>
      <c r="H1" s="279" t="s">
        <v>3011</v>
      </c>
      <c r="I1" s="279" t="s">
        <v>3012</v>
      </c>
      <c r="J1" s="279" t="s">
        <v>3013</v>
      </c>
      <c r="K1" s="279" t="s">
        <v>3014</v>
      </c>
      <c r="L1" s="279" t="s">
        <v>3015</v>
      </c>
    </row>
    <row r="2" spans="1:12">
      <c r="A2" s="278">
        <v>1</v>
      </c>
      <c r="B2" s="278" t="s">
        <v>735</v>
      </c>
      <c r="C2" s="278" t="s">
        <v>3016</v>
      </c>
      <c r="D2" s="279">
        <v>790</v>
      </c>
      <c r="E2" s="279">
        <v>1113.8761999999999</v>
      </c>
      <c r="F2" s="279">
        <v>36007</v>
      </c>
      <c r="G2" s="279">
        <v>40107342</v>
      </c>
      <c r="H2" s="279">
        <v>28445530</v>
      </c>
      <c r="I2" s="279">
        <v>11661812</v>
      </c>
      <c r="J2" s="279">
        <v>62</v>
      </c>
      <c r="K2" s="279" t="s">
        <v>1358</v>
      </c>
      <c r="L2" s="279">
        <v>36007</v>
      </c>
    </row>
    <row r="3" spans="1:12">
      <c r="A3" s="278">
        <v>2</v>
      </c>
      <c r="B3" s="278" t="s">
        <v>662</v>
      </c>
      <c r="C3" s="278" t="s">
        <v>3021</v>
      </c>
      <c r="D3" s="279">
        <v>868</v>
      </c>
      <c r="E3" s="279">
        <v>1968.0952</v>
      </c>
      <c r="F3" s="279">
        <v>11665</v>
      </c>
      <c r="G3" s="279">
        <v>22957831</v>
      </c>
      <c r="H3" s="279">
        <v>10125220</v>
      </c>
      <c r="I3" s="279">
        <v>12832611</v>
      </c>
      <c r="J3" s="279">
        <v>136</v>
      </c>
      <c r="K3" s="279" t="s">
        <v>1358</v>
      </c>
      <c r="L3" s="279">
        <v>11665</v>
      </c>
    </row>
    <row r="4" spans="1:12">
      <c r="A4" s="278">
        <v>3</v>
      </c>
      <c r="B4" s="278" t="s">
        <v>736</v>
      </c>
      <c r="C4" s="278" t="s">
        <v>3071</v>
      </c>
      <c r="D4" s="279">
        <v>1164</v>
      </c>
      <c r="E4" s="279">
        <v>1915.4665</v>
      </c>
      <c r="F4" s="279">
        <v>11564</v>
      </c>
      <c r="G4" s="279">
        <v>22150455</v>
      </c>
      <c r="H4" s="279">
        <v>13460496</v>
      </c>
      <c r="I4" s="279">
        <v>8689959</v>
      </c>
      <c r="J4" s="279">
        <v>225</v>
      </c>
      <c r="K4" s="279" t="s">
        <v>1358</v>
      </c>
      <c r="L4" s="279">
        <v>11564</v>
      </c>
    </row>
    <row r="5" spans="1:12">
      <c r="A5" s="278">
        <v>4</v>
      </c>
      <c r="B5" s="278" t="s">
        <v>576</v>
      </c>
      <c r="C5" s="278" t="s">
        <v>3018</v>
      </c>
      <c r="D5" s="279">
        <v>836</v>
      </c>
      <c r="E5" s="279">
        <v>1146.5181</v>
      </c>
      <c r="F5" s="279">
        <v>18289</v>
      </c>
      <c r="G5" s="279">
        <v>20968669</v>
      </c>
      <c r="H5" s="279">
        <v>15289604</v>
      </c>
      <c r="I5" s="279">
        <v>5679065</v>
      </c>
      <c r="J5" s="279">
        <v>165</v>
      </c>
      <c r="K5" s="279" t="s">
        <v>1358</v>
      </c>
      <c r="L5" s="279">
        <v>18289</v>
      </c>
    </row>
    <row r="6" spans="1:12">
      <c r="A6" s="278">
        <v>5</v>
      </c>
      <c r="B6" s="278" t="s">
        <v>664</v>
      </c>
      <c r="C6" s="278" t="s">
        <v>3145</v>
      </c>
      <c r="D6" s="279">
        <v>542</v>
      </c>
      <c r="E6" s="279">
        <v>893.2079</v>
      </c>
      <c r="F6" s="279">
        <v>21996</v>
      </c>
      <c r="G6" s="279">
        <v>19647002</v>
      </c>
      <c r="H6" s="279">
        <v>11921832</v>
      </c>
      <c r="I6" s="279">
        <v>7725170</v>
      </c>
      <c r="J6" s="279">
        <v>345</v>
      </c>
      <c r="K6" s="279" t="s">
        <v>1358</v>
      </c>
      <c r="L6" s="279">
        <v>21996</v>
      </c>
    </row>
    <row r="7" spans="1:12">
      <c r="A7" s="278">
        <v>6</v>
      </c>
      <c r="B7" s="278" t="s">
        <v>2998</v>
      </c>
      <c r="C7" s="278" t="s">
        <v>3959</v>
      </c>
      <c r="D7" s="279">
        <v>1523</v>
      </c>
      <c r="E7" s="279">
        <v>2119.2930999999999</v>
      </c>
      <c r="F7" s="279">
        <v>8997</v>
      </c>
      <c r="G7" s="279">
        <v>19067280</v>
      </c>
      <c r="H7" s="279">
        <v>13702431</v>
      </c>
      <c r="I7" s="279">
        <v>5364849</v>
      </c>
      <c r="J7" s="279">
        <v>40</v>
      </c>
      <c r="K7" s="279" t="s">
        <v>1358</v>
      </c>
      <c r="L7" s="279">
        <v>8997</v>
      </c>
    </row>
    <row r="8" spans="1:12">
      <c r="A8" s="278">
        <v>7</v>
      </c>
      <c r="B8" s="278" t="s">
        <v>1280</v>
      </c>
      <c r="C8" s="278" t="s">
        <v>3019</v>
      </c>
      <c r="D8" s="279">
        <v>578</v>
      </c>
      <c r="E8" s="279">
        <v>1112.9425000000001</v>
      </c>
      <c r="F8" s="279">
        <v>16987</v>
      </c>
      <c r="G8" s="279">
        <v>18905554</v>
      </c>
      <c r="H8" s="279">
        <v>9818486</v>
      </c>
      <c r="I8" s="279">
        <v>9087068</v>
      </c>
      <c r="J8" s="279">
        <v>771</v>
      </c>
      <c r="K8" s="279" t="s">
        <v>1358</v>
      </c>
      <c r="L8" s="279">
        <v>16987</v>
      </c>
    </row>
    <row r="9" spans="1:12">
      <c r="A9" s="278">
        <v>8</v>
      </c>
      <c r="B9" s="278" t="s">
        <v>3914</v>
      </c>
      <c r="C9" s="278" t="s">
        <v>3961</v>
      </c>
      <c r="D9" s="279">
        <v>2847</v>
      </c>
      <c r="E9" s="279">
        <v>4190</v>
      </c>
      <c r="F9" s="279">
        <v>4428</v>
      </c>
      <c r="G9" s="279">
        <v>18553320</v>
      </c>
      <c r="H9" s="279">
        <v>12606516</v>
      </c>
      <c r="I9" s="279">
        <v>5946804</v>
      </c>
      <c r="J9" s="279">
        <v>33</v>
      </c>
      <c r="K9" s="279" t="s">
        <v>1358</v>
      </c>
      <c r="L9" s="279">
        <v>4428</v>
      </c>
    </row>
    <row r="10" spans="1:12">
      <c r="A10" s="278">
        <v>9</v>
      </c>
      <c r="B10" s="278" t="s">
        <v>432</v>
      </c>
      <c r="C10" s="278" t="s">
        <v>3023</v>
      </c>
      <c r="D10" s="279">
        <v>650</v>
      </c>
      <c r="E10" s="279">
        <v>789.56029999999998</v>
      </c>
      <c r="F10" s="279">
        <v>20812</v>
      </c>
      <c r="G10" s="279">
        <v>16432330</v>
      </c>
      <c r="H10" s="279">
        <v>13527800</v>
      </c>
      <c r="I10" s="279">
        <v>2904530</v>
      </c>
      <c r="J10" s="279">
        <v>258</v>
      </c>
      <c r="K10" s="279" t="s">
        <v>1358</v>
      </c>
      <c r="L10" s="279">
        <v>20812</v>
      </c>
    </row>
    <row r="11" spans="1:12">
      <c r="A11" s="278">
        <v>10</v>
      </c>
      <c r="B11" s="278" t="s">
        <v>660</v>
      </c>
      <c r="C11" s="278" t="s">
        <v>3027</v>
      </c>
      <c r="D11" s="279">
        <v>1511</v>
      </c>
      <c r="E11" s="279">
        <v>3604.1914000000002</v>
      </c>
      <c r="F11" s="279">
        <v>4258</v>
      </c>
      <c r="G11" s="279">
        <v>15346647</v>
      </c>
      <c r="H11" s="279">
        <v>6433838</v>
      </c>
      <c r="I11" s="279">
        <v>8912809</v>
      </c>
      <c r="J11" s="279">
        <v>130</v>
      </c>
      <c r="K11" s="279" t="s">
        <v>1358</v>
      </c>
      <c r="L11" s="279">
        <v>4258</v>
      </c>
    </row>
    <row r="12" spans="1:12">
      <c r="A12" s="278">
        <v>11</v>
      </c>
      <c r="B12" s="278" t="s">
        <v>1037</v>
      </c>
      <c r="C12" s="278" t="s">
        <v>3052</v>
      </c>
      <c r="D12" s="279">
        <v>463</v>
      </c>
      <c r="E12" s="279">
        <v>746.07470000000001</v>
      </c>
      <c r="F12" s="279">
        <v>17361</v>
      </c>
      <c r="G12" s="279">
        <v>12952603</v>
      </c>
      <c r="H12" s="279">
        <v>8038143</v>
      </c>
      <c r="I12" s="279">
        <v>4914460</v>
      </c>
      <c r="J12" s="279">
        <v>168</v>
      </c>
      <c r="K12" s="279" t="s">
        <v>1358</v>
      </c>
      <c r="L12" s="279">
        <v>17361</v>
      </c>
    </row>
    <row r="13" spans="1:12">
      <c r="A13" s="278">
        <v>12</v>
      </c>
      <c r="B13" s="278" t="s">
        <v>734</v>
      </c>
      <c r="C13" s="278" t="s">
        <v>3047</v>
      </c>
      <c r="D13" s="279">
        <v>698</v>
      </c>
      <c r="E13" s="279">
        <v>1474.4503</v>
      </c>
      <c r="F13" s="279">
        <v>8554</v>
      </c>
      <c r="G13" s="279">
        <v>12612448</v>
      </c>
      <c r="H13" s="279">
        <v>5970692</v>
      </c>
      <c r="I13" s="279">
        <v>6641756</v>
      </c>
      <c r="J13" s="279">
        <v>315</v>
      </c>
      <c r="K13" s="279" t="s">
        <v>1358</v>
      </c>
      <c r="L13" s="279">
        <v>8554</v>
      </c>
    </row>
    <row r="14" spans="1:12">
      <c r="A14" s="278">
        <v>13</v>
      </c>
      <c r="B14" s="278" t="s">
        <v>3801</v>
      </c>
      <c r="C14" s="278" t="s">
        <v>3802</v>
      </c>
      <c r="D14" s="279">
        <v>2245</v>
      </c>
      <c r="E14" s="279">
        <v>4240</v>
      </c>
      <c r="F14" s="279">
        <v>2974</v>
      </c>
      <c r="G14" s="279">
        <v>12609760</v>
      </c>
      <c r="H14" s="279">
        <v>6676630</v>
      </c>
      <c r="I14" s="279">
        <v>5933130</v>
      </c>
      <c r="J14" s="279">
        <v>2</v>
      </c>
      <c r="K14" s="279" t="s">
        <v>1358</v>
      </c>
      <c r="L14" s="279">
        <v>2974</v>
      </c>
    </row>
    <row r="15" spans="1:12">
      <c r="A15" s="278">
        <v>14</v>
      </c>
      <c r="B15" s="278" t="s">
        <v>663</v>
      </c>
      <c r="C15" s="278" t="s">
        <v>3038</v>
      </c>
      <c r="D15" s="279">
        <v>252</v>
      </c>
      <c r="E15" s="279">
        <v>508.2783</v>
      </c>
      <c r="F15" s="279">
        <v>24588</v>
      </c>
      <c r="G15" s="279">
        <v>12497548</v>
      </c>
      <c r="H15" s="279">
        <v>6196176</v>
      </c>
      <c r="I15" s="279">
        <v>6301372</v>
      </c>
      <c r="J15" s="279">
        <v>460</v>
      </c>
      <c r="K15" s="279" t="s">
        <v>1358</v>
      </c>
      <c r="L15" s="279">
        <v>24588</v>
      </c>
    </row>
    <row r="16" spans="1:12">
      <c r="A16" s="278">
        <v>15</v>
      </c>
      <c r="B16" s="278" t="s">
        <v>73</v>
      </c>
      <c r="C16" s="278" t="s">
        <v>3025</v>
      </c>
      <c r="D16" s="279">
        <v>763</v>
      </c>
      <c r="E16" s="279">
        <v>1290.7725</v>
      </c>
      <c r="F16" s="279">
        <v>9515</v>
      </c>
      <c r="G16" s="279">
        <v>12281700</v>
      </c>
      <c r="H16" s="279">
        <v>7259945</v>
      </c>
      <c r="I16" s="279">
        <v>5021755</v>
      </c>
      <c r="J16" s="279">
        <v>760</v>
      </c>
      <c r="K16" s="279" t="s">
        <v>1358</v>
      </c>
      <c r="L16" s="279">
        <v>9515</v>
      </c>
    </row>
    <row r="17" spans="1:12">
      <c r="A17" s="278">
        <v>16</v>
      </c>
      <c r="B17" s="278">
        <v>414210122</v>
      </c>
      <c r="C17" s="278" t="s">
        <v>3020</v>
      </c>
      <c r="D17" s="279">
        <v>411</v>
      </c>
      <c r="E17" s="279">
        <v>943</v>
      </c>
      <c r="F17" s="279">
        <v>12199</v>
      </c>
      <c r="G17" s="279">
        <v>11503657</v>
      </c>
      <c r="H17" s="279">
        <v>5013789</v>
      </c>
      <c r="I17" s="279">
        <v>6489868</v>
      </c>
      <c r="J17" s="279">
        <v>111</v>
      </c>
      <c r="K17" s="279" t="s">
        <v>1358</v>
      </c>
      <c r="L17" s="279">
        <v>12199</v>
      </c>
    </row>
    <row r="18" spans="1:12">
      <c r="A18" s="278">
        <v>17</v>
      </c>
      <c r="B18" s="278" t="s">
        <v>684</v>
      </c>
      <c r="C18" s="278" t="s">
        <v>3028</v>
      </c>
      <c r="D18" s="279">
        <v>838</v>
      </c>
      <c r="E18" s="279">
        <v>1406.8025</v>
      </c>
      <c r="F18" s="279">
        <v>8163</v>
      </c>
      <c r="G18" s="279">
        <v>11483729</v>
      </c>
      <c r="H18" s="279">
        <v>6840594</v>
      </c>
      <c r="I18" s="279">
        <v>4643135</v>
      </c>
      <c r="J18" s="279">
        <v>397</v>
      </c>
      <c r="K18" s="279" t="s">
        <v>1358</v>
      </c>
      <c r="L18" s="279">
        <v>8163</v>
      </c>
    </row>
    <row r="19" spans="1:12">
      <c r="A19" s="278">
        <v>18</v>
      </c>
      <c r="B19" s="278" t="s">
        <v>397</v>
      </c>
      <c r="C19" s="278" t="s">
        <v>3125</v>
      </c>
      <c r="D19" s="279">
        <v>266</v>
      </c>
      <c r="E19" s="279">
        <v>550.9701</v>
      </c>
      <c r="F19" s="279">
        <v>20821</v>
      </c>
      <c r="G19" s="279">
        <v>11471749</v>
      </c>
      <c r="H19" s="279">
        <v>5538386</v>
      </c>
      <c r="I19" s="279">
        <v>5933363</v>
      </c>
      <c r="J19" s="279">
        <v>135</v>
      </c>
      <c r="K19" s="279" t="s">
        <v>1358</v>
      </c>
      <c r="L19" s="279">
        <v>20821</v>
      </c>
    </row>
    <row r="20" spans="1:12">
      <c r="A20" s="278">
        <v>19</v>
      </c>
      <c r="B20" s="278" t="s">
        <v>3744</v>
      </c>
      <c r="C20" s="278" t="s">
        <v>3808</v>
      </c>
      <c r="D20" s="279">
        <v>734</v>
      </c>
      <c r="E20" s="279">
        <v>1339.057</v>
      </c>
      <c r="F20" s="279">
        <v>8526</v>
      </c>
      <c r="G20" s="279">
        <v>11416800</v>
      </c>
      <c r="H20" s="279">
        <v>6258084</v>
      </c>
      <c r="I20" s="279">
        <v>5158716</v>
      </c>
      <c r="J20" s="279">
        <v>35</v>
      </c>
      <c r="K20" s="279" t="s">
        <v>1358</v>
      </c>
      <c r="L20" s="279">
        <v>8526</v>
      </c>
    </row>
    <row r="21" spans="1:12">
      <c r="A21" s="278">
        <v>20</v>
      </c>
      <c r="B21" s="278" t="s">
        <v>2883</v>
      </c>
      <c r="C21" s="278" t="s">
        <v>3054</v>
      </c>
      <c r="D21" s="279">
        <v>492</v>
      </c>
      <c r="E21" s="279">
        <v>1216.1811</v>
      </c>
      <c r="F21" s="279">
        <v>9281</v>
      </c>
      <c r="G21" s="279">
        <v>11287377</v>
      </c>
      <c r="H21" s="279">
        <v>4566252</v>
      </c>
      <c r="I21" s="279">
        <v>6721125</v>
      </c>
      <c r="J21" s="279">
        <v>272</v>
      </c>
      <c r="K21" s="279" t="s">
        <v>1358</v>
      </c>
      <c r="L21" s="279">
        <v>9281</v>
      </c>
    </row>
    <row r="22" spans="1:12">
      <c r="A22" s="278">
        <v>21</v>
      </c>
      <c r="B22" s="278" t="s">
        <v>435</v>
      </c>
      <c r="C22" s="278" t="s">
        <v>3115</v>
      </c>
      <c r="D22" s="279">
        <v>306</v>
      </c>
      <c r="E22" s="279">
        <v>512.33150000000001</v>
      </c>
      <c r="F22" s="279">
        <v>19015</v>
      </c>
      <c r="G22" s="279">
        <v>9741983</v>
      </c>
      <c r="H22" s="279">
        <v>5818590</v>
      </c>
      <c r="I22" s="279">
        <v>3923393</v>
      </c>
      <c r="J22" s="279">
        <v>99</v>
      </c>
      <c r="K22" s="279" t="s">
        <v>1358</v>
      </c>
      <c r="L22" s="279">
        <v>19015</v>
      </c>
    </row>
    <row r="23" spans="1:12">
      <c r="A23" s="278">
        <v>22</v>
      </c>
      <c r="B23" s="278" t="s">
        <v>77</v>
      </c>
      <c r="C23" s="278" t="s">
        <v>3040</v>
      </c>
      <c r="D23" s="279">
        <v>908</v>
      </c>
      <c r="E23" s="279">
        <v>1640.4246000000001</v>
      </c>
      <c r="F23" s="279">
        <v>5938</v>
      </c>
      <c r="G23" s="279">
        <v>9740841</v>
      </c>
      <c r="H23" s="279">
        <v>5391704</v>
      </c>
      <c r="I23" s="279">
        <v>4349137</v>
      </c>
      <c r="J23" s="279">
        <v>460</v>
      </c>
      <c r="K23" s="279" t="s">
        <v>1358</v>
      </c>
      <c r="L23" s="279">
        <v>5938</v>
      </c>
    </row>
    <row r="24" spans="1:12">
      <c r="A24" s="278">
        <v>23</v>
      </c>
      <c r="B24" s="278" t="s">
        <v>661</v>
      </c>
      <c r="C24" s="278" t="s">
        <v>3039</v>
      </c>
      <c r="D24" s="279">
        <v>211</v>
      </c>
      <c r="E24" s="279">
        <v>474.68970000000002</v>
      </c>
      <c r="F24" s="279">
        <v>20442</v>
      </c>
      <c r="G24" s="279">
        <v>9703606</v>
      </c>
      <c r="H24" s="279">
        <v>4313262</v>
      </c>
      <c r="I24" s="279">
        <v>5390344</v>
      </c>
      <c r="J24" s="279">
        <v>248</v>
      </c>
      <c r="K24" s="279" t="s">
        <v>1358</v>
      </c>
      <c r="L24" s="279">
        <v>20442</v>
      </c>
    </row>
    <row r="25" spans="1:12">
      <c r="A25" s="278">
        <v>24</v>
      </c>
      <c r="B25" s="278" t="s">
        <v>968</v>
      </c>
      <c r="C25" s="278" t="s">
        <v>3033</v>
      </c>
      <c r="D25" s="279">
        <v>563</v>
      </c>
      <c r="E25" s="279">
        <v>1050.1089999999999</v>
      </c>
      <c r="F25" s="279">
        <v>9211</v>
      </c>
      <c r="G25" s="279">
        <v>9672554</v>
      </c>
      <c r="H25" s="279">
        <v>5185793</v>
      </c>
      <c r="I25" s="279">
        <v>4486761</v>
      </c>
      <c r="J25" s="279">
        <v>435</v>
      </c>
      <c r="K25" s="279" t="s">
        <v>1358</v>
      </c>
      <c r="L25" s="279">
        <v>9211</v>
      </c>
    </row>
    <row r="26" spans="1:12">
      <c r="A26" s="278">
        <v>25</v>
      </c>
      <c r="B26" s="278" t="s">
        <v>2990</v>
      </c>
      <c r="C26" s="278" t="s">
        <v>3031</v>
      </c>
      <c r="D26" s="279">
        <v>661</v>
      </c>
      <c r="E26" s="279">
        <v>1200</v>
      </c>
      <c r="F26" s="279">
        <v>8010</v>
      </c>
      <c r="G26" s="279">
        <v>9612000</v>
      </c>
      <c r="H26" s="279">
        <v>5294610</v>
      </c>
      <c r="I26" s="279">
        <v>4317390</v>
      </c>
      <c r="J26" s="279">
        <v>46</v>
      </c>
      <c r="K26" s="279" t="s">
        <v>1358</v>
      </c>
      <c r="L26" s="279">
        <v>8010</v>
      </c>
    </row>
    <row r="27" spans="1:12">
      <c r="A27" s="278">
        <v>26</v>
      </c>
      <c r="B27" s="278" t="s">
        <v>1031</v>
      </c>
      <c r="C27" s="278" t="s">
        <v>3046</v>
      </c>
      <c r="D27" s="279">
        <v>1794</v>
      </c>
      <c r="E27" s="279">
        <v>3546.3463999999999</v>
      </c>
      <c r="F27" s="279">
        <v>2702</v>
      </c>
      <c r="G27" s="279">
        <v>9582228</v>
      </c>
      <c r="H27" s="279">
        <v>4847388</v>
      </c>
      <c r="I27" s="279">
        <v>4734840</v>
      </c>
      <c r="J27" s="279">
        <v>77</v>
      </c>
      <c r="K27" s="279" t="s">
        <v>1358</v>
      </c>
      <c r="L27" s="279">
        <v>2702</v>
      </c>
    </row>
    <row r="28" spans="1:12">
      <c r="A28" s="278">
        <v>27</v>
      </c>
      <c r="B28" s="278" t="s">
        <v>321</v>
      </c>
      <c r="C28" s="278" t="s">
        <v>3053</v>
      </c>
      <c r="D28" s="279">
        <v>594</v>
      </c>
      <c r="E28" s="279">
        <v>964.55679999999995</v>
      </c>
      <c r="F28" s="279">
        <v>9066</v>
      </c>
      <c r="G28" s="279">
        <v>8744672</v>
      </c>
      <c r="H28" s="279">
        <v>5385204</v>
      </c>
      <c r="I28" s="279">
        <v>3359468</v>
      </c>
      <c r="J28" s="279">
        <v>538</v>
      </c>
      <c r="K28" s="279" t="s">
        <v>1358</v>
      </c>
      <c r="L28" s="279">
        <v>9066</v>
      </c>
    </row>
    <row r="29" spans="1:12">
      <c r="A29" s="278">
        <v>28</v>
      </c>
      <c r="B29" s="278" t="s">
        <v>299</v>
      </c>
      <c r="C29" s="278" t="s">
        <v>3200</v>
      </c>
      <c r="D29" s="279">
        <v>273</v>
      </c>
      <c r="E29" s="279">
        <v>654.3741</v>
      </c>
      <c r="F29" s="279">
        <v>13212</v>
      </c>
      <c r="G29" s="279">
        <v>8645590</v>
      </c>
      <c r="H29" s="279">
        <v>3606876</v>
      </c>
      <c r="I29" s="279">
        <v>5038714</v>
      </c>
      <c r="J29" s="279">
        <v>403</v>
      </c>
      <c r="K29" s="279" t="s">
        <v>1358</v>
      </c>
      <c r="L29" s="279">
        <v>13212</v>
      </c>
    </row>
    <row r="30" spans="1:12">
      <c r="A30" s="278">
        <v>29</v>
      </c>
      <c r="B30" s="278" t="s">
        <v>674</v>
      </c>
      <c r="C30" s="278" t="s">
        <v>3958</v>
      </c>
      <c r="D30" s="279">
        <v>265</v>
      </c>
      <c r="E30" s="279">
        <v>381.57580000000002</v>
      </c>
      <c r="F30" s="279">
        <v>22480</v>
      </c>
      <c r="G30" s="279">
        <v>8577824</v>
      </c>
      <c r="H30" s="279">
        <v>5957200</v>
      </c>
      <c r="I30" s="279">
        <v>2620624</v>
      </c>
      <c r="J30" s="279">
        <v>53</v>
      </c>
      <c r="K30" s="279" t="s">
        <v>1358</v>
      </c>
      <c r="L30" s="279">
        <v>22480</v>
      </c>
    </row>
    <row r="31" spans="1:12">
      <c r="A31" s="278">
        <v>30</v>
      </c>
      <c r="B31" s="278" t="s">
        <v>313</v>
      </c>
      <c r="C31" s="278" t="s">
        <v>3017</v>
      </c>
      <c r="D31" s="279">
        <v>476</v>
      </c>
      <c r="E31" s="279">
        <v>480.15879999999999</v>
      </c>
      <c r="F31" s="279">
        <v>17847</v>
      </c>
      <c r="G31" s="279">
        <v>8569394</v>
      </c>
      <c r="H31" s="279">
        <v>8495172</v>
      </c>
      <c r="I31" s="279">
        <v>74222</v>
      </c>
      <c r="J31" s="279">
        <v>605</v>
      </c>
      <c r="K31" s="279" t="s">
        <v>1358</v>
      </c>
      <c r="L31" s="279">
        <v>17847</v>
      </c>
    </row>
    <row r="32" spans="1:12">
      <c r="A32" s="278">
        <v>31</v>
      </c>
      <c r="B32" s="278" t="s">
        <v>698</v>
      </c>
      <c r="C32" s="278" t="s">
        <v>3030</v>
      </c>
      <c r="D32" s="279">
        <v>439</v>
      </c>
      <c r="E32" s="279">
        <v>726.06899999999996</v>
      </c>
      <c r="F32" s="279">
        <v>10542</v>
      </c>
      <c r="G32" s="279">
        <v>7654219</v>
      </c>
      <c r="H32" s="279">
        <v>4627938</v>
      </c>
      <c r="I32" s="279">
        <v>3026281</v>
      </c>
      <c r="J32" s="279">
        <v>432</v>
      </c>
      <c r="K32" s="279" t="s">
        <v>1358</v>
      </c>
      <c r="L32" s="279">
        <v>10542</v>
      </c>
    </row>
    <row r="33" spans="1:12">
      <c r="A33" s="278">
        <v>32</v>
      </c>
      <c r="B33" s="278" t="s">
        <v>375</v>
      </c>
      <c r="C33" s="278" t="s">
        <v>3049</v>
      </c>
      <c r="D33" s="279">
        <v>337</v>
      </c>
      <c r="E33" s="279">
        <v>607.25019999999995</v>
      </c>
      <c r="F33" s="279">
        <v>12559</v>
      </c>
      <c r="G33" s="279">
        <v>7626455</v>
      </c>
      <c r="H33" s="279">
        <v>4232383</v>
      </c>
      <c r="I33" s="279">
        <v>3394072</v>
      </c>
      <c r="J33" s="279">
        <v>138</v>
      </c>
      <c r="K33" s="279" t="s">
        <v>1358</v>
      </c>
      <c r="L33" s="279">
        <v>12559</v>
      </c>
    </row>
    <row r="34" spans="1:12">
      <c r="A34" s="278">
        <v>33</v>
      </c>
      <c r="B34" s="278" t="s">
        <v>695</v>
      </c>
      <c r="C34" s="278" t="s">
        <v>3056</v>
      </c>
      <c r="D34" s="279">
        <v>477</v>
      </c>
      <c r="E34" s="279">
        <v>730.36300000000006</v>
      </c>
      <c r="F34" s="279">
        <v>10068</v>
      </c>
      <c r="G34" s="279">
        <v>7353295</v>
      </c>
      <c r="H34" s="279">
        <v>4802436</v>
      </c>
      <c r="I34" s="279">
        <v>2550859</v>
      </c>
      <c r="J34" s="279">
        <v>532</v>
      </c>
      <c r="K34" s="279" t="s">
        <v>1358</v>
      </c>
      <c r="L34" s="279">
        <v>10068</v>
      </c>
    </row>
    <row r="35" spans="1:12">
      <c r="A35" s="278">
        <v>34</v>
      </c>
      <c r="B35" s="278" t="s">
        <v>542</v>
      </c>
      <c r="C35" s="278" t="s">
        <v>3043</v>
      </c>
      <c r="D35" s="279">
        <v>423</v>
      </c>
      <c r="E35" s="279">
        <v>665.25189999999998</v>
      </c>
      <c r="F35" s="279">
        <v>10972</v>
      </c>
      <c r="G35" s="279">
        <v>7299144</v>
      </c>
      <c r="H35" s="279">
        <v>4641156</v>
      </c>
      <c r="I35" s="279">
        <v>2657988</v>
      </c>
      <c r="J35" s="279">
        <v>295</v>
      </c>
      <c r="K35" s="279" t="s">
        <v>1358</v>
      </c>
      <c r="L35" s="279">
        <v>10972</v>
      </c>
    </row>
    <row r="36" spans="1:12">
      <c r="A36" s="278">
        <v>35</v>
      </c>
      <c r="B36" s="278" t="s">
        <v>575</v>
      </c>
      <c r="C36" s="278" t="s">
        <v>3029</v>
      </c>
      <c r="D36" s="279">
        <v>516</v>
      </c>
      <c r="E36" s="279">
        <v>822.48569999999995</v>
      </c>
      <c r="F36" s="279">
        <v>8604</v>
      </c>
      <c r="G36" s="279">
        <v>7076667</v>
      </c>
      <c r="H36" s="279">
        <v>4439664</v>
      </c>
      <c r="I36" s="279">
        <v>2637003</v>
      </c>
      <c r="J36" s="279">
        <v>203</v>
      </c>
      <c r="K36" s="279" t="s">
        <v>1358</v>
      </c>
      <c r="L36" s="279">
        <v>8604</v>
      </c>
    </row>
    <row r="37" spans="1:12">
      <c r="A37" s="278">
        <v>36</v>
      </c>
      <c r="B37" s="278" t="s">
        <v>2742</v>
      </c>
      <c r="C37" s="278" t="s">
        <v>3096</v>
      </c>
      <c r="D37" s="279">
        <v>677</v>
      </c>
      <c r="E37" s="279">
        <v>1130.5959</v>
      </c>
      <c r="F37" s="279">
        <v>6256</v>
      </c>
      <c r="G37" s="279">
        <v>7073008</v>
      </c>
      <c r="H37" s="279">
        <v>4235312</v>
      </c>
      <c r="I37" s="279">
        <v>2837696</v>
      </c>
      <c r="J37" s="279">
        <v>243</v>
      </c>
      <c r="K37" s="279" t="s">
        <v>1358</v>
      </c>
      <c r="L37" s="279">
        <v>6256</v>
      </c>
    </row>
    <row r="38" spans="1:12">
      <c r="A38" s="278">
        <v>37</v>
      </c>
      <c r="B38" s="278" t="s">
        <v>705</v>
      </c>
      <c r="C38" s="278" t="s">
        <v>3044</v>
      </c>
      <c r="D38" s="279">
        <v>377</v>
      </c>
      <c r="E38" s="279">
        <v>602.46960000000001</v>
      </c>
      <c r="F38" s="279">
        <v>11632</v>
      </c>
      <c r="G38" s="279">
        <v>7007926</v>
      </c>
      <c r="H38" s="279">
        <v>4385264</v>
      </c>
      <c r="I38" s="279">
        <v>2622662</v>
      </c>
      <c r="J38" s="279">
        <v>97</v>
      </c>
      <c r="K38" s="279" t="s">
        <v>1358</v>
      </c>
      <c r="L38" s="279">
        <v>11632</v>
      </c>
    </row>
    <row r="39" spans="1:12">
      <c r="A39" s="278">
        <v>38</v>
      </c>
      <c r="B39" s="278" t="s">
        <v>367</v>
      </c>
      <c r="C39" s="278" t="s">
        <v>3101</v>
      </c>
      <c r="D39" s="279">
        <v>49</v>
      </c>
      <c r="E39" s="279">
        <v>239.95400000000001</v>
      </c>
      <c r="F39" s="279">
        <v>28387</v>
      </c>
      <c r="G39" s="279">
        <v>6811575</v>
      </c>
      <c r="H39" s="279">
        <v>1390963</v>
      </c>
      <c r="I39" s="279">
        <v>5420612</v>
      </c>
      <c r="J39" s="279">
        <v>119</v>
      </c>
      <c r="K39" s="279" t="s">
        <v>1358</v>
      </c>
      <c r="L39" s="279">
        <v>28387</v>
      </c>
    </row>
    <row r="40" spans="1:12">
      <c r="A40" s="278">
        <v>39</v>
      </c>
      <c r="B40" s="278" t="s">
        <v>371</v>
      </c>
      <c r="C40" s="278" t="s">
        <v>3099</v>
      </c>
      <c r="D40" s="279">
        <v>237</v>
      </c>
      <c r="E40" s="279">
        <v>462.5926</v>
      </c>
      <c r="F40" s="279">
        <v>13654</v>
      </c>
      <c r="G40" s="279">
        <v>6316239</v>
      </c>
      <c r="H40" s="279">
        <v>3235998</v>
      </c>
      <c r="I40" s="279">
        <v>3080241</v>
      </c>
      <c r="J40" s="279">
        <v>180</v>
      </c>
      <c r="K40" s="279" t="s">
        <v>1358</v>
      </c>
      <c r="L40" s="279">
        <v>13654</v>
      </c>
    </row>
    <row r="41" spans="1:12">
      <c r="A41" s="278">
        <v>40</v>
      </c>
      <c r="B41" s="278" t="s">
        <v>1033</v>
      </c>
      <c r="C41" s="278" t="s">
        <v>3034</v>
      </c>
      <c r="D41" s="279">
        <v>2191</v>
      </c>
      <c r="E41" s="279">
        <v>4132.1314000000002</v>
      </c>
      <c r="F41" s="279">
        <v>1507</v>
      </c>
      <c r="G41" s="279">
        <v>6227122</v>
      </c>
      <c r="H41" s="279">
        <v>3301837</v>
      </c>
      <c r="I41" s="279">
        <v>2925285</v>
      </c>
      <c r="J41" s="279">
        <v>49</v>
      </c>
      <c r="K41" s="279" t="s">
        <v>1358</v>
      </c>
      <c r="L41" s="279">
        <v>1507</v>
      </c>
    </row>
    <row r="42" spans="1:12">
      <c r="A42" s="278">
        <v>41</v>
      </c>
      <c r="B42" s="278" t="s">
        <v>732</v>
      </c>
      <c r="C42" s="278" t="s">
        <v>3065</v>
      </c>
      <c r="D42" s="279">
        <v>169</v>
      </c>
      <c r="E42" s="279">
        <v>259.87110000000001</v>
      </c>
      <c r="F42" s="279">
        <v>22935</v>
      </c>
      <c r="G42" s="279">
        <v>5960143</v>
      </c>
      <c r="H42" s="279">
        <v>3876015</v>
      </c>
      <c r="I42" s="279">
        <v>2084128</v>
      </c>
      <c r="J42" s="279">
        <v>157</v>
      </c>
      <c r="K42" s="279" t="s">
        <v>1358</v>
      </c>
      <c r="L42" s="279">
        <v>22935</v>
      </c>
    </row>
    <row r="43" spans="1:12">
      <c r="A43" s="278">
        <v>42</v>
      </c>
      <c r="B43" s="278" t="s">
        <v>846</v>
      </c>
      <c r="C43" s="278" t="s">
        <v>3272</v>
      </c>
      <c r="D43" s="279">
        <v>241</v>
      </c>
      <c r="E43" s="279">
        <v>355.12459999999999</v>
      </c>
      <c r="F43" s="279">
        <v>16474</v>
      </c>
      <c r="G43" s="279">
        <v>5850323</v>
      </c>
      <c r="H43" s="279">
        <v>3970234</v>
      </c>
      <c r="I43" s="279">
        <v>1880089</v>
      </c>
      <c r="J43" s="279">
        <v>255</v>
      </c>
      <c r="K43" s="279" t="s">
        <v>1358</v>
      </c>
      <c r="L43" s="279">
        <v>16474</v>
      </c>
    </row>
    <row r="44" spans="1:12">
      <c r="A44" s="278">
        <v>43</v>
      </c>
      <c r="B44" s="278" t="s">
        <v>687</v>
      </c>
      <c r="C44" s="278" t="s">
        <v>3050</v>
      </c>
      <c r="D44" s="279">
        <v>504</v>
      </c>
      <c r="E44" s="279">
        <v>1001.2483999999999</v>
      </c>
      <c r="F44" s="279">
        <v>5740</v>
      </c>
      <c r="G44" s="279">
        <v>5747166</v>
      </c>
      <c r="H44" s="279">
        <v>2892960</v>
      </c>
      <c r="I44" s="279">
        <v>2854206</v>
      </c>
      <c r="J44" s="279">
        <v>379</v>
      </c>
      <c r="K44" s="279" t="s">
        <v>1358</v>
      </c>
      <c r="L44" s="279">
        <v>5740</v>
      </c>
    </row>
    <row r="45" spans="1:12">
      <c r="A45" s="278">
        <v>44</v>
      </c>
      <c r="B45" s="278" t="s">
        <v>2740</v>
      </c>
      <c r="C45" s="278" t="s">
        <v>3241</v>
      </c>
      <c r="D45" s="279">
        <v>0</v>
      </c>
      <c r="E45" s="279">
        <v>122.67149999999999</v>
      </c>
      <c r="F45" s="279">
        <v>46049</v>
      </c>
      <c r="G45" s="279">
        <v>5648900</v>
      </c>
      <c r="H45" s="279">
        <v>0</v>
      </c>
      <c r="I45" s="279">
        <v>5648900</v>
      </c>
      <c r="J45" s="279">
        <v>40</v>
      </c>
      <c r="K45" s="279" t="s">
        <v>1358</v>
      </c>
      <c r="L45" s="279">
        <v>46049</v>
      </c>
    </row>
    <row r="46" spans="1:12">
      <c r="A46" s="278">
        <v>45</v>
      </c>
      <c r="B46" s="278" t="s">
        <v>3797</v>
      </c>
      <c r="C46" s="278" t="s">
        <v>4049</v>
      </c>
      <c r="D46" s="279">
        <v>1296</v>
      </c>
      <c r="E46" s="279">
        <v>2914.1835000000001</v>
      </c>
      <c r="F46" s="279">
        <v>1929</v>
      </c>
      <c r="G46" s="279">
        <v>5621460</v>
      </c>
      <c r="H46" s="279">
        <v>2499984</v>
      </c>
      <c r="I46" s="279">
        <v>3121476</v>
      </c>
      <c r="J46" s="279">
        <v>71</v>
      </c>
      <c r="K46" s="279" t="s">
        <v>1358</v>
      </c>
      <c r="L46" s="279">
        <v>1929</v>
      </c>
    </row>
    <row r="47" spans="1:12">
      <c r="A47" s="278">
        <v>46</v>
      </c>
      <c r="B47" s="278" t="s">
        <v>711</v>
      </c>
      <c r="C47" s="278" t="s">
        <v>3081</v>
      </c>
      <c r="D47" s="279">
        <v>243</v>
      </c>
      <c r="E47" s="279">
        <v>377.50259999999997</v>
      </c>
      <c r="F47" s="279">
        <v>14478</v>
      </c>
      <c r="G47" s="279">
        <v>5465482</v>
      </c>
      <c r="H47" s="279">
        <v>3518154</v>
      </c>
      <c r="I47" s="279">
        <v>1947328</v>
      </c>
      <c r="J47" s="279">
        <v>269</v>
      </c>
      <c r="K47" s="279" t="s">
        <v>1358</v>
      </c>
      <c r="L47" s="279">
        <v>14478</v>
      </c>
    </row>
    <row r="48" spans="1:12">
      <c r="A48" s="278">
        <v>47</v>
      </c>
      <c r="B48" s="278" t="s">
        <v>784</v>
      </c>
      <c r="C48" s="278" t="s">
        <v>3068</v>
      </c>
      <c r="D48" s="279">
        <v>1867</v>
      </c>
      <c r="E48" s="279">
        <v>1905.1886</v>
      </c>
      <c r="F48" s="279">
        <v>2848</v>
      </c>
      <c r="G48" s="279">
        <v>5425977</v>
      </c>
      <c r="H48" s="279">
        <v>5317216</v>
      </c>
      <c r="I48" s="279">
        <v>108761</v>
      </c>
      <c r="J48" s="279">
        <v>196</v>
      </c>
      <c r="K48" s="279" t="s">
        <v>1358</v>
      </c>
      <c r="L48" s="279">
        <v>2848</v>
      </c>
    </row>
    <row r="49" spans="1:12">
      <c r="A49" s="278">
        <v>48</v>
      </c>
      <c r="B49" s="278" t="s">
        <v>1003</v>
      </c>
      <c r="C49" s="278" t="s">
        <v>3051</v>
      </c>
      <c r="D49" s="279">
        <v>623</v>
      </c>
      <c r="E49" s="279">
        <v>847.32079999999996</v>
      </c>
      <c r="F49" s="279">
        <v>6403</v>
      </c>
      <c r="G49" s="279">
        <v>5425395</v>
      </c>
      <c r="H49" s="279">
        <v>3989069</v>
      </c>
      <c r="I49" s="279">
        <v>1436326</v>
      </c>
      <c r="J49" s="279">
        <v>148</v>
      </c>
      <c r="K49" s="279" t="s">
        <v>1358</v>
      </c>
      <c r="L49" s="279">
        <v>6403</v>
      </c>
    </row>
    <row r="50" spans="1:12">
      <c r="A50" s="278">
        <v>49</v>
      </c>
      <c r="B50" s="278" t="s">
        <v>305</v>
      </c>
      <c r="C50" s="278" t="s">
        <v>3063</v>
      </c>
      <c r="D50" s="279">
        <v>86</v>
      </c>
      <c r="E50" s="279">
        <v>234.55940000000001</v>
      </c>
      <c r="F50" s="279">
        <v>22866</v>
      </c>
      <c r="G50" s="279">
        <v>5363436</v>
      </c>
      <c r="H50" s="279">
        <v>1966476</v>
      </c>
      <c r="I50" s="279">
        <v>3396960</v>
      </c>
      <c r="J50" s="279">
        <v>294</v>
      </c>
      <c r="K50" s="279" t="s">
        <v>1358</v>
      </c>
      <c r="L50" s="279">
        <v>22866</v>
      </c>
    </row>
    <row r="51" spans="1:12">
      <c r="A51" s="278">
        <v>50</v>
      </c>
      <c r="B51" s="278" t="s">
        <v>594</v>
      </c>
      <c r="C51" s="278" t="s">
        <v>3041</v>
      </c>
      <c r="D51" s="279">
        <v>308</v>
      </c>
      <c r="E51" s="279">
        <v>521.15309999999999</v>
      </c>
      <c r="F51" s="279">
        <v>10136</v>
      </c>
      <c r="G51" s="279">
        <v>5282408</v>
      </c>
      <c r="H51" s="279">
        <v>3121888</v>
      </c>
      <c r="I51" s="279">
        <v>2160520</v>
      </c>
      <c r="J51" s="279">
        <v>80</v>
      </c>
      <c r="K51" s="279" t="s">
        <v>1358</v>
      </c>
      <c r="L51" s="279">
        <v>10136</v>
      </c>
    </row>
    <row r="52" spans="1:12">
      <c r="A52" s="278">
        <v>51</v>
      </c>
      <c r="B52" s="278" t="s">
        <v>743</v>
      </c>
      <c r="C52" s="278" t="s">
        <v>3723</v>
      </c>
      <c r="D52" s="279">
        <v>1749</v>
      </c>
      <c r="E52" s="279">
        <v>3338.0720000000001</v>
      </c>
      <c r="F52" s="279">
        <v>1556</v>
      </c>
      <c r="G52" s="279">
        <v>5194040</v>
      </c>
      <c r="H52" s="279">
        <v>2721444</v>
      </c>
      <c r="I52" s="279">
        <v>2472596</v>
      </c>
      <c r="J52" s="279">
        <v>11</v>
      </c>
      <c r="K52" s="279" t="s">
        <v>1358</v>
      </c>
      <c r="L52" s="279">
        <v>1556</v>
      </c>
    </row>
    <row r="53" spans="1:12">
      <c r="A53" s="278">
        <v>52</v>
      </c>
      <c r="B53" s="278" t="s">
        <v>344</v>
      </c>
      <c r="C53" s="278" t="s">
        <v>3055</v>
      </c>
      <c r="D53" s="279">
        <v>316</v>
      </c>
      <c r="E53" s="279">
        <v>672.09829999999999</v>
      </c>
      <c r="F53" s="279">
        <v>7562</v>
      </c>
      <c r="G53" s="279">
        <v>5082407</v>
      </c>
      <c r="H53" s="279">
        <v>2389592</v>
      </c>
      <c r="I53" s="279">
        <v>2692815</v>
      </c>
      <c r="J53" s="279">
        <v>311</v>
      </c>
      <c r="K53" s="279" t="s">
        <v>1358</v>
      </c>
      <c r="L53" s="279">
        <v>7562</v>
      </c>
    </row>
    <row r="54" spans="1:12">
      <c r="A54" s="278">
        <v>53</v>
      </c>
      <c r="B54" s="278" t="s">
        <v>30</v>
      </c>
      <c r="C54" s="278" t="s">
        <v>3045</v>
      </c>
      <c r="D54" s="279">
        <v>233</v>
      </c>
      <c r="E54" s="279">
        <v>409.77140000000003</v>
      </c>
      <c r="F54" s="279">
        <v>11809</v>
      </c>
      <c r="G54" s="279">
        <v>4838991</v>
      </c>
      <c r="H54" s="279">
        <v>2751497</v>
      </c>
      <c r="I54" s="279">
        <v>2087494</v>
      </c>
      <c r="J54" s="279">
        <v>178</v>
      </c>
      <c r="K54" s="279" t="s">
        <v>1358</v>
      </c>
      <c r="L54" s="279">
        <v>11809</v>
      </c>
    </row>
    <row r="55" spans="1:12">
      <c r="A55" s="278">
        <v>54</v>
      </c>
      <c r="B55" s="278" t="s">
        <v>3066</v>
      </c>
      <c r="C55" s="278" t="s">
        <v>3067</v>
      </c>
      <c r="D55" s="279">
        <v>419</v>
      </c>
      <c r="E55" s="279">
        <v>920</v>
      </c>
      <c r="F55" s="279">
        <v>5190</v>
      </c>
      <c r="G55" s="279">
        <v>4774800</v>
      </c>
      <c r="H55" s="279">
        <v>2174610</v>
      </c>
      <c r="I55" s="279">
        <v>2600190</v>
      </c>
      <c r="J55" s="279">
        <v>34</v>
      </c>
      <c r="K55" s="279" t="s">
        <v>1358</v>
      </c>
      <c r="L55" s="279">
        <v>5190</v>
      </c>
    </row>
    <row r="56" spans="1:12">
      <c r="A56" s="278">
        <v>55</v>
      </c>
      <c r="B56" s="278" t="s">
        <v>75</v>
      </c>
      <c r="C56" s="278" t="s">
        <v>3070</v>
      </c>
      <c r="D56" s="279">
        <v>731</v>
      </c>
      <c r="E56" s="279">
        <v>1260.3775000000001</v>
      </c>
      <c r="F56" s="279">
        <v>3616</v>
      </c>
      <c r="G56" s="279">
        <v>4557525</v>
      </c>
      <c r="H56" s="279">
        <v>2643296</v>
      </c>
      <c r="I56" s="279">
        <v>1914229</v>
      </c>
      <c r="J56" s="279">
        <v>409</v>
      </c>
      <c r="K56" s="279" t="s">
        <v>1358</v>
      </c>
      <c r="L56" s="279">
        <v>3616</v>
      </c>
    </row>
    <row r="57" spans="1:12">
      <c r="A57" s="278">
        <v>56</v>
      </c>
      <c r="B57" s="278" t="s">
        <v>3083</v>
      </c>
      <c r="C57" s="278" t="s">
        <v>3084</v>
      </c>
      <c r="D57" s="279">
        <v>424</v>
      </c>
      <c r="E57" s="279">
        <v>1080</v>
      </c>
      <c r="F57" s="279">
        <v>4080</v>
      </c>
      <c r="G57" s="279">
        <v>4406400</v>
      </c>
      <c r="H57" s="279">
        <v>1729920</v>
      </c>
      <c r="I57" s="279">
        <v>2676480</v>
      </c>
      <c r="J57" s="279">
        <v>26</v>
      </c>
      <c r="K57" s="279" t="s">
        <v>1358</v>
      </c>
      <c r="L57" s="279">
        <v>4080</v>
      </c>
    </row>
    <row r="58" spans="1:12">
      <c r="A58" s="278">
        <v>57</v>
      </c>
      <c r="B58" s="278" t="s">
        <v>317</v>
      </c>
      <c r="C58" s="278" t="s">
        <v>3037</v>
      </c>
      <c r="D58" s="279">
        <v>300</v>
      </c>
      <c r="E58" s="279">
        <v>504.78809999999999</v>
      </c>
      <c r="F58" s="279">
        <v>8644</v>
      </c>
      <c r="G58" s="279">
        <v>4363388</v>
      </c>
      <c r="H58" s="279">
        <v>2593200</v>
      </c>
      <c r="I58" s="279">
        <v>1770188</v>
      </c>
      <c r="J58" s="279">
        <v>490</v>
      </c>
      <c r="K58" s="279" t="s">
        <v>1358</v>
      </c>
      <c r="L58" s="279">
        <v>8644</v>
      </c>
    </row>
    <row r="59" spans="1:12">
      <c r="A59" s="278">
        <v>58</v>
      </c>
      <c r="B59" s="278" t="s">
        <v>319</v>
      </c>
      <c r="C59" s="278" t="s">
        <v>3086</v>
      </c>
      <c r="D59" s="279">
        <v>395</v>
      </c>
      <c r="E59" s="279">
        <v>629.47439999999995</v>
      </c>
      <c r="F59" s="279">
        <v>6687</v>
      </c>
      <c r="G59" s="279">
        <v>4209295</v>
      </c>
      <c r="H59" s="279">
        <v>2641365</v>
      </c>
      <c r="I59" s="279">
        <v>1567930</v>
      </c>
      <c r="J59" s="279">
        <v>510</v>
      </c>
      <c r="K59" s="279" t="s">
        <v>1358</v>
      </c>
      <c r="L59" s="279">
        <v>6687</v>
      </c>
    </row>
    <row r="60" spans="1:12">
      <c r="A60" s="278">
        <v>59</v>
      </c>
      <c r="B60" s="278" t="s">
        <v>3076</v>
      </c>
      <c r="C60" s="278" t="s">
        <v>3077</v>
      </c>
      <c r="D60" s="279">
        <v>529</v>
      </c>
      <c r="E60" s="279">
        <v>1040</v>
      </c>
      <c r="F60" s="279">
        <v>3990</v>
      </c>
      <c r="G60" s="279">
        <v>4149600</v>
      </c>
      <c r="H60" s="279">
        <v>2110710</v>
      </c>
      <c r="I60" s="279">
        <v>2038890</v>
      </c>
      <c r="J60" s="279">
        <v>36</v>
      </c>
      <c r="K60" s="279" t="s">
        <v>1358</v>
      </c>
      <c r="L60" s="279">
        <v>3990</v>
      </c>
    </row>
    <row r="61" spans="1:12">
      <c r="A61" s="278">
        <v>60</v>
      </c>
      <c r="B61" s="278" t="s">
        <v>941</v>
      </c>
      <c r="C61" s="278" t="s">
        <v>3048</v>
      </c>
      <c r="D61" s="279">
        <v>453</v>
      </c>
      <c r="E61" s="279">
        <v>948.13850000000002</v>
      </c>
      <c r="F61" s="279">
        <v>4318</v>
      </c>
      <c r="G61" s="279">
        <v>4094062</v>
      </c>
      <c r="H61" s="279">
        <v>1956054</v>
      </c>
      <c r="I61" s="279">
        <v>2138008</v>
      </c>
      <c r="J61" s="279">
        <v>273</v>
      </c>
      <c r="K61" s="279" t="s">
        <v>1358</v>
      </c>
      <c r="L61" s="279">
        <v>4318</v>
      </c>
    </row>
    <row r="62" spans="1:12">
      <c r="A62" s="278">
        <v>61</v>
      </c>
      <c r="B62" s="278" t="s">
        <v>702</v>
      </c>
      <c r="C62" s="278" t="s">
        <v>3092</v>
      </c>
      <c r="D62" s="279">
        <v>433</v>
      </c>
      <c r="E62" s="279">
        <v>678.90560000000005</v>
      </c>
      <c r="F62" s="279">
        <v>6006</v>
      </c>
      <c r="G62" s="279">
        <v>4077507</v>
      </c>
      <c r="H62" s="279">
        <v>2600598</v>
      </c>
      <c r="I62" s="279">
        <v>1476909</v>
      </c>
      <c r="J62" s="279">
        <v>88</v>
      </c>
      <c r="K62" s="279" t="s">
        <v>1358</v>
      </c>
      <c r="L62" s="279">
        <v>6006</v>
      </c>
    </row>
    <row r="63" spans="1:12">
      <c r="A63" s="278">
        <v>62</v>
      </c>
      <c r="B63" s="278" t="s">
        <v>833</v>
      </c>
      <c r="C63" s="278" t="s">
        <v>3022</v>
      </c>
      <c r="D63" s="279">
        <v>245</v>
      </c>
      <c r="E63" s="279">
        <v>359.54390000000001</v>
      </c>
      <c r="F63" s="279">
        <v>11326</v>
      </c>
      <c r="G63" s="279">
        <v>4072194</v>
      </c>
      <c r="H63" s="279">
        <v>2774870</v>
      </c>
      <c r="I63" s="279">
        <v>1297324</v>
      </c>
      <c r="J63" s="279">
        <v>53</v>
      </c>
      <c r="K63" s="279" t="s">
        <v>1358</v>
      </c>
      <c r="L63" s="279">
        <v>11326</v>
      </c>
    </row>
    <row r="64" spans="1:12">
      <c r="A64" s="278">
        <v>63</v>
      </c>
      <c r="B64" s="278" t="s">
        <v>1319</v>
      </c>
      <c r="C64" s="278" t="s">
        <v>3042</v>
      </c>
      <c r="D64" s="279">
        <v>585</v>
      </c>
      <c r="E64" s="279">
        <v>1260.2428</v>
      </c>
      <c r="F64" s="279">
        <v>3209</v>
      </c>
      <c r="G64" s="279">
        <v>4044119</v>
      </c>
      <c r="H64" s="279">
        <v>1877265</v>
      </c>
      <c r="I64" s="279">
        <v>2166854</v>
      </c>
      <c r="J64" s="279">
        <v>163</v>
      </c>
      <c r="K64" s="279" t="s">
        <v>1358</v>
      </c>
      <c r="L64" s="279">
        <v>3209</v>
      </c>
    </row>
    <row r="65" spans="1:12">
      <c r="A65" s="278">
        <v>64</v>
      </c>
      <c r="B65" s="278" t="s">
        <v>747</v>
      </c>
      <c r="C65" s="278" t="s">
        <v>3073</v>
      </c>
      <c r="D65" s="279">
        <v>355</v>
      </c>
      <c r="E65" s="279">
        <v>801.88310000000001</v>
      </c>
      <c r="F65" s="279">
        <v>5020</v>
      </c>
      <c r="G65" s="279">
        <v>4025453</v>
      </c>
      <c r="H65" s="279">
        <v>1782100</v>
      </c>
      <c r="I65" s="279">
        <v>2243353</v>
      </c>
      <c r="J65" s="279">
        <v>88</v>
      </c>
      <c r="K65" s="279" t="s">
        <v>1358</v>
      </c>
      <c r="L65" s="279">
        <v>5020</v>
      </c>
    </row>
    <row r="66" spans="1:12">
      <c r="A66" s="278">
        <v>65</v>
      </c>
      <c r="B66" s="278" t="s">
        <v>3915</v>
      </c>
      <c r="C66" s="278" t="s">
        <v>4010</v>
      </c>
      <c r="D66" s="279">
        <v>812</v>
      </c>
      <c r="E66" s="279">
        <v>1868.0234</v>
      </c>
      <c r="F66" s="279">
        <v>2054</v>
      </c>
      <c r="G66" s="279">
        <v>3836920</v>
      </c>
      <c r="H66" s="279">
        <v>1667848</v>
      </c>
      <c r="I66" s="279">
        <v>2169072</v>
      </c>
      <c r="J66" s="279">
        <v>80</v>
      </c>
      <c r="K66" s="279" t="s">
        <v>1358</v>
      </c>
      <c r="L66" s="279">
        <v>2054</v>
      </c>
    </row>
    <row r="67" spans="1:12">
      <c r="A67" s="278">
        <v>66</v>
      </c>
      <c r="B67" s="278" t="s">
        <v>32</v>
      </c>
      <c r="C67" s="278" t="s">
        <v>3072</v>
      </c>
      <c r="D67" s="279">
        <v>208</v>
      </c>
      <c r="E67" s="279">
        <v>324.15559999999999</v>
      </c>
      <c r="F67" s="279">
        <v>11321</v>
      </c>
      <c r="G67" s="279">
        <v>3669765</v>
      </c>
      <c r="H67" s="279">
        <v>2354768</v>
      </c>
      <c r="I67" s="279">
        <v>1314997</v>
      </c>
      <c r="J67" s="279">
        <v>95</v>
      </c>
      <c r="K67" s="279" t="s">
        <v>1358</v>
      </c>
      <c r="L67" s="279">
        <v>11321</v>
      </c>
    </row>
    <row r="68" spans="1:12">
      <c r="A68" s="278">
        <v>67</v>
      </c>
      <c r="B68" s="278" t="s">
        <v>396</v>
      </c>
      <c r="C68" s="278" t="s">
        <v>3035</v>
      </c>
      <c r="D68" s="279">
        <v>450</v>
      </c>
      <c r="E68" s="279">
        <v>642.72659999999996</v>
      </c>
      <c r="F68" s="279">
        <v>5703</v>
      </c>
      <c r="G68" s="279">
        <v>3665470</v>
      </c>
      <c r="H68" s="279">
        <v>2566350</v>
      </c>
      <c r="I68" s="279">
        <v>1099120</v>
      </c>
      <c r="J68" s="279">
        <v>221</v>
      </c>
      <c r="K68" s="279" t="s">
        <v>1358</v>
      </c>
      <c r="L68" s="279">
        <v>5703</v>
      </c>
    </row>
    <row r="69" spans="1:12">
      <c r="A69" s="278">
        <v>68</v>
      </c>
      <c r="B69" s="278" t="s">
        <v>3762</v>
      </c>
      <c r="C69" s="278" t="s">
        <v>3835</v>
      </c>
      <c r="D69" s="279">
        <v>1173</v>
      </c>
      <c r="E69" s="279">
        <v>2593.2296999999999</v>
      </c>
      <c r="F69" s="279">
        <v>1406</v>
      </c>
      <c r="G69" s="279">
        <v>3646081</v>
      </c>
      <c r="H69" s="279">
        <v>1649238</v>
      </c>
      <c r="I69" s="279">
        <v>1996843</v>
      </c>
      <c r="J69" s="279">
        <v>87</v>
      </c>
      <c r="K69" s="279" t="s">
        <v>1358</v>
      </c>
      <c r="L69" s="279">
        <v>1406</v>
      </c>
    </row>
    <row r="70" spans="1:12">
      <c r="A70" s="278">
        <v>69</v>
      </c>
      <c r="B70" s="278" t="s">
        <v>364</v>
      </c>
      <c r="C70" s="278" t="s">
        <v>3161</v>
      </c>
      <c r="D70" s="279">
        <v>346</v>
      </c>
      <c r="E70" s="279">
        <v>534.39110000000005</v>
      </c>
      <c r="F70" s="279">
        <v>6664</v>
      </c>
      <c r="G70" s="279">
        <v>3561182</v>
      </c>
      <c r="H70" s="279">
        <v>2305744</v>
      </c>
      <c r="I70" s="279">
        <v>1255438</v>
      </c>
      <c r="J70" s="279">
        <v>194</v>
      </c>
      <c r="K70" s="279" t="s">
        <v>1358</v>
      </c>
      <c r="L70" s="279">
        <v>6664</v>
      </c>
    </row>
    <row r="71" spans="1:12">
      <c r="A71" s="278">
        <v>70</v>
      </c>
      <c r="B71" s="278" t="s">
        <v>701</v>
      </c>
      <c r="C71" s="278" t="s">
        <v>3092</v>
      </c>
      <c r="D71" s="279">
        <v>433</v>
      </c>
      <c r="E71" s="279">
        <v>658.00310000000002</v>
      </c>
      <c r="F71" s="279">
        <v>5397</v>
      </c>
      <c r="G71" s="279">
        <v>3551243</v>
      </c>
      <c r="H71" s="279">
        <v>2336901</v>
      </c>
      <c r="I71" s="279">
        <v>1214342</v>
      </c>
      <c r="J71" s="279">
        <v>255</v>
      </c>
      <c r="K71" s="279" t="s">
        <v>1358</v>
      </c>
      <c r="L71" s="279">
        <v>5397</v>
      </c>
    </row>
    <row r="72" spans="1:12">
      <c r="A72" s="278">
        <v>71</v>
      </c>
      <c r="B72" s="278" t="s">
        <v>409</v>
      </c>
      <c r="C72" s="278" t="s">
        <v>3095</v>
      </c>
      <c r="D72" s="279">
        <v>429</v>
      </c>
      <c r="E72" s="279">
        <v>669.15639999999996</v>
      </c>
      <c r="F72" s="279">
        <v>5307</v>
      </c>
      <c r="G72" s="279">
        <v>3551213</v>
      </c>
      <c r="H72" s="279">
        <v>2276703</v>
      </c>
      <c r="I72" s="279">
        <v>1274510</v>
      </c>
      <c r="J72" s="279">
        <v>150</v>
      </c>
      <c r="K72" s="279" t="s">
        <v>1358</v>
      </c>
      <c r="L72" s="279">
        <v>5307</v>
      </c>
    </row>
    <row r="73" spans="1:12">
      <c r="A73" s="278">
        <v>72</v>
      </c>
      <c r="B73" s="278" t="s">
        <v>514</v>
      </c>
      <c r="C73" s="278" t="s">
        <v>3111</v>
      </c>
      <c r="D73" s="279">
        <v>113</v>
      </c>
      <c r="E73" s="279">
        <v>227.49</v>
      </c>
      <c r="F73" s="279">
        <v>15398</v>
      </c>
      <c r="G73" s="279">
        <v>3502891</v>
      </c>
      <c r="H73" s="279">
        <v>1739974</v>
      </c>
      <c r="I73" s="279">
        <v>1762917</v>
      </c>
      <c r="J73" s="279">
        <v>191</v>
      </c>
      <c r="K73" s="279" t="s">
        <v>1358</v>
      </c>
      <c r="L73" s="279">
        <v>15398</v>
      </c>
    </row>
    <row r="74" spans="1:12">
      <c r="A74" s="278">
        <v>73</v>
      </c>
      <c r="B74" s="278" t="s">
        <v>1286</v>
      </c>
      <c r="C74" s="278" t="s">
        <v>3058</v>
      </c>
      <c r="D74" s="279">
        <v>98</v>
      </c>
      <c r="E74" s="279">
        <v>197.36340000000001</v>
      </c>
      <c r="F74" s="279">
        <v>17473</v>
      </c>
      <c r="G74" s="279">
        <v>3448530</v>
      </c>
      <c r="H74" s="279">
        <v>1712354</v>
      </c>
      <c r="I74" s="279">
        <v>1736176</v>
      </c>
      <c r="J74" s="279">
        <v>173</v>
      </c>
      <c r="K74" s="279" t="s">
        <v>1358</v>
      </c>
      <c r="L74" s="279">
        <v>17473</v>
      </c>
    </row>
    <row r="75" spans="1:12">
      <c r="A75" s="278">
        <v>74</v>
      </c>
      <c r="B75" s="278" t="s">
        <v>3966</v>
      </c>
      <c r="C75" s="278" t="s">
        <v>3967</v>
      </c>
      <c r="D75" s="279">
        <v>940</v>
      </c>
      <c r="E75" s="279">
        <v>1640</v>
      </c>
      <c r="F75" s="279">
        <v>2100</v>
      </c>
      <c r="G75" s="279">
        <v>3444000</v>
      </c>
      <c r="H75" s="279">
        <v>1974000</v>
      </c>
      <c r="I75" s="279">
        <v>1470000</v>
      </c>
      <c r="J75" s="279">
        <v>12</v>
      </c>
      <c r="K75" s="279" t="s">
        <v>1358</v>
      </c>
      <c r="L75" s="279">
        <v>2100</v>
      </c>
    </row>
    <row r="76" spans="1:12">
      <c r="A76" s="278">
        <v>75</v>
      </c>
      <c r="B76" s="278" t="s">
        <v>507</v>
      </c>
      <c r="C76" s="278" t="s">
        <v>3107</v>
      </c>
      <c r="D76" s="279">
        <v>365</v>
      </c>
      <c r="E76" s="279">
        <v>643.22900000000004</v>
      </c>
      <c r="F76" s="279">
        <v>5341</v>
      </c>
      <c r="G76" s="279">
        <v>3435486</v>
      </c>
      <c r="H76" s="279">
        <v>1949465</v>
      </c>
      <c r="I76" s="279">
        <v>1486021</v>
      </c>
      <c r="J76" s="279">
        <v>381</v>
      </c>
      <c r="K76" s="279" t="s">
        <v>1358</v>
      </c>
      <c r="L76" s="279">
        <v>5341</v>
      </c>
    </row>
    <row r="77" spans="1:12">
      <c r="A77" s="278">
        <v>76</v>
      </c>
      <c r="B77" s="278" t="s">
        <v>753</v>
      </c>
      <c r="C77" s="278" t="s">
        <v>3164</v>
      </c>
      <c r="D77" s="279">
        <v>918</v>
      </c>
      <c r="E77" s="279">
        <v>1455.2279000000001</v>
      </c>
      <c r="F77" s="279">
        <v>2352</v>
      </c>
      <c r="G77" s="279">
        <v>3422696</v>
      </c>
      <c r="H77" s="279">
        <v>2159136</v>
      </c>
      <c r="I77" s="279">
        <v>1263560</v>
      </c>
      <c r="J77" s="279">
        <v>227</v>
      </c>
      <c r="K77" s="279" t="s">
        <v>1358</v>
      </c>
      <c r="L77" s="279">
        <v>2352</v>
      </c>
    </row>
    <row r="78" spans="1:12">
      <c r="A78" s="278">
        <v>77</v>
      </c>
      <c r="B78" s="278" t="s">
        <v>376</v>
      </c>
      <c r="C78" s="278" t="s">
        <v>3191</v>
      </c>
      <c r="D78" s="279">
        <v>567</v>
      </c>
      <c r="E78" s="279">
        <v>769.75720000000001</v>
      </c>
      <c r="F78" s="279">
        <v>4439</v>
      </c>
      <c r="G78" s="279">
        <v>3416952</v>
      </c>
      <c r="H78" s="279">
        <v>2516913</v>
      </c>
      <c r="I78" s="279">
        <v>900039</v>
      </c>
      <c r="J78" s="279">
        <v>58</v>
      </c>
      <c r="K78" s="279" t="s">
        <v>1358</v>
      </c>
      <c r="L78" s="279">
        <v>4439</v>
      </c>
    </row>
    <row r="79" spans="1:12">
      <c r="A79" s="278">
        <v>78</v>
      </c>
      <c r="B79" s="278" t="s">
        <v>577</v>
      </c>
      <c r="C79" s="278" t="s">
        <v>3082</v>
      </c>
      <c r="D79" s="279">
        <v>556</v>
      </c>
      <c r="E79" s="279">
        <v>1052.6557</v>
      </c>
      <c r="F79" s="279">
        <v>3180</v>
      </c>
      <c r="G79" s="279">
        <v>3347445</v>
      </c>
      <c r="H79" s="279">
        <v>1768080</v>
      </c>
      <c r="I79" s="279">
        <v>1579365</v>
      </c>
      <c r="J79" s="279">
        <v>193</v>
      </c>
      <c r="K79" s="279" t="s">
        <v>1358</v>
      </c>
      <c r="L79" s="279">
        <v>3180</v>
      </c>
    </row>
    <row r="80" spans="1:12">
      <c r="A80" s="278">
        <v>79</v>
      </c>
      <c r="B80" s="278" t="s">
        <v>3745</v>
      </c>
      <c r="C80" s="278" t="s">
        <v>3965</v>
      </c>
      <c r="D80" s="279">
        <v>711</v>
      </c>
      <c r="E80" s="279">
        <v>1466.4372000000001</v>
      </c>
      <c r="F80" s="279">
        <v>2237</v>
      </c>
      <c r="G80" s="279">
        <v>3280420</v>
      </c>
      <c r="H80" s="279">
        <v>1590507</v>
      </c>
      <c r="I80" s="279">
        <v>1689913</v>
      </c>
      <c r="J80" s="279">
        <v>24</v>
      </c>
      <c r="K80" s="279" t="s">
        <v>1358</v>
      </c>
      <c r="L80" s="279">
        <v>2237</v>
      </c>
    </row>
    <row r="81" spans="1:12">
      <c r="A81" s="278">
        <v>80</v>
      </c>
      <c r="B81" s="278" t="s">
        <v>1038</v>
      </c>
      <c r="C81" s="278" t="s">
        <v>3805</v>
      </c>
      <c r="D81" s="279">
        <v>311</v>
      </c>
      <c r="E81" s="279">
        <v>532</v>
      </c>
      <c r="F81" s="279">
        <v>6000</v>
      </c>
      <c r="G81" s="279">
        <v>3192000</v>
      </c>
      <c r="H81" s="279">
        <v>1866000</v>
      </c>
      <c r="I81" s="279">
        <v>1326000</v>
      </c>
      <c r="J81" s="279">
        <v>14</v>
      </c>
      <c r="K81" s="279" t="s">
        <v>1358</v>
      </c>
      <c r="L81" s="279">
        <v>6000</v>
      </c>
    </row>
    <row r="82" spans="1:12">
      <c r="A82" s="278">
        <v>81</v>
      </c>
      <c r="B82" s="278" t="s">
        <v>475</v>
      </c>
      <c r="C82" s="278" t="s">
        <v>3090</v>
      </c>
      <c r="D82" s="279">
        <v>363</v>
      </c>
      <c r="E82" s="279">
        <v>475.44060000000002</v>
      </c>
      <c r="F82" s="279">
        <v>6638</v>
      </c>
      <c r="G82" s="279">
        <v>3155975</v>
      </c>
      <c r="H82" s="279">
        <v>2409594</v>
      </c>
      <c r="I82" s="279">
        <v>746381</v>
      </c>
      <c r="J82" s="279">
        <v>312</v>
      </c>
      <c r="K82" s="279" t="s">
        <v>1358</v>
      </c>
      <c r="L82" s="279">
        <v>6638</v>
      </c>
    </row>
    <row r="83" spans="1:12">
      <c r="A83" s="278">
        <v>82</v>
      </c>
      <c r="B83" s="278" t="s">
        <v>395</v>
      </c>
      <c r="C83" s="278" t="s">
        <v>3059</v>
      </c>
      <c r="D83" s="279">
        <v>435</v>
      </c>
      <c r="E83" s="279">
        <v>773.35050000000001</v>
      </c>
      <c r="F83" s="279">
        <v>4054</v>
      </c>
      <c r="G83" s="279">
        <v>3135163</v>
      </c>
      <c r="H83" s="279">
        <v>1763490</v>
      </c>
      <c r="I83" s="279">
        <v>1371673</v>
      </c>
      <c r="J83" s="279">
        <v>94</v>
      </c>
      <c r="K83" s="279" t="s">
        <v>1358</v>
      </c>
      <c r="L83" s="279">
        <v>4054</v>
      </c>
    </row>
    <row r="84" spans="1:12">
      <c r="A84" s="278">
        <v>83</v>
      </c>
      <c r="B84" s="278" t="s">
        <v>685</v>
      </c>
      <c r="C84" s="278" t="s">
        <v>3028</v>
      </c>
      <c r="D84" s="279">
        <v>839</v>
      </c>
      <c r="E84" s="279">
        <v>896.4896</v>
      </c>
      <c r="F84" s="279">
        <v>3497</v>
      </c>
      <c r="G84" s="279">
        <v>3135024</v>
      </c>
      <c r="H84" s="279">
        <v>2933983</v>
      </c>
      <c r="I84" s="279">
        <v>201041</v>
      </c>
      <c r="J84" s="279">
        <v>158</v>
      </c>
      <c r="K84" s="279" t="s">
        <v>1358</v>
      </c>
      <c r="L84" s="279">
        <v>3497</v>
      </c>
    </row>
    <row r="85" spans="1:12">
      <c r="A85" s="278">
        <v>84</v>
      </c>
      <c r="B85" s="278" t="s">
        <v>3973</v>
      </c>
      <c r="C85" s="278" t="s">
        <v>3974</v>
      </c>
      <c r="D85" s="279">
        <v>334</v>
      </c>
      <c r="E85" s="279">
        <v>700</v>
      </c>
      <c r="F85" s="279">
        <v>4463</v>
      </c>
      <c r="G85" s="279">
        <v>3124100</v>
      </c>
      <c r="H85" s="279">
        <v>1490642</v>
      </c>
      <c r="I85" s="279">
        <v>1633458</v>
      </c>
      <c r="J85" s="279">
        <v>9</v>
      </c>
      <c r="K85" s="279" t="s">
        <v>1358</v>
      </c>
      <c r="L85" s="279">
        <v>4463</v>
      </c>
    </row>
    <row r="86" spans="1:12">
      <c r="A86" s="278">
        <v>85</v>
      </c>
      <c r="B86" s="278" t="s">
        <v>270</v>
      </c>
      <c r="C86" s="278" t="s">
        <v>3078</v>
      </c>
      <c r="D86" s="279">
        <v>657</v>
      </c>
      <c r="E86" s="279">
        <v>1768.2370000000001</v>
      </c>
      <c r="F86" s="279">
        <v>1751</v>
      </c>
      <c r="G86" s="279">
        <v>3096183</v>
      </c>
      <c r="H86" s="279">
        <v>1150407</v>
      </c>
      <c r="I86" s="279">
        <v>1945776</v>
      </c>
      <c r="J86" s="279">
        <v>205</v>
      </c>
      <c r="K86" s="279" t="s">
        <v>1358</v>
      </c>
      <c r="L86" s="279">
        <v>1751</v>
      </c>
    </row>
    <row r="87" spans="1:12">
      <c r="A87" s="278">
        <v>86</v>
      </c>
      <c r="B87" s="278" t="s">
        <v>430</v>
      </c>
      <c r="C87" s="278" t="s">
        <v>3079</v>
      </c>
      <c r="D87" s="279">
        <v>378</v>
      </c>
      <c r="E87" s="279">
        <v>660.05219999999997</v>
      </c>
      <c r="F87" s="279">
        <v>4689</v>
      </c>
      <c r="G87" s="279">
        <v>3094985</v>
      </c>
      <c r="H87" s="279">
        <v>1772442</v>
      </c>
      <c r="I87" s="279">
        <v>1322543</v>
      </c>
      <c r="J87" s="279">
        <v>124</v>
      </c>
      <c r="K87" s="279" t="s">
        <v>1358</v>
      </c>
      <c r="L87" s="279">
        <v>4689</v>
      </c>
    </row>
    <row r="88" spans="1:12">
      <c r="A88" s="278">
        <v>87</v>
      </c>
      <c r="B88" s="278" t="s">
        <v>675</v>
      </c>
      <c r="C88" s="278" t="s">
        <v>3804</v>
      </c>
      <c r="D88" s="279">
        <v>594</v>
      </c>
      <c r="E88" s="279">
        <v>419.82139999999998</v>
      </c>
      <c r="F88" s="279">
        <v>7053</v>
      </c>
      <c r="G88" s="279">
        <v>2961000</v>
      </c>
      <c r="H88" s="279">
        <v>4189482</v>
      </c>
      <c r="I88" s="279">
        <v>-1228482</v>
      </c>
      <c r="J88" s="279">
        <v>26</v>
      </c>
      <c r="K88" s="279" t="s">
        <v>1358</v>
      </c>
      <c r="L88" s="279">
        <v>7053</v>
      </c>
    </row>
    <row r="89" spans="1:12">
      <c r="A89" s="278">
        <v>88</v>
      </c>
      <c r="B89" s="278" t="s">
        <v>503</v>
      </c>
      <c r="C89" s="278" t="s">
        <v>3131</v>
      </c>
      <c r="D89" s="279">
        <v>629</v>
      </c>
      <c r="E89" s="279">
        <v>987.22029999999995</v>
      </c>
      <c r="F89" s="279">
        <v>2810</v>
      </c>
      <c r="G89" s="279">
        <v>2774089</v>
      </c>
      <c r="H89" s="279">
        <v>1767490</v>
      </c>
      <c r="I89" s="279">
        <v>1006599</v>
      </c>
      <c r="J89" s="279">
        <v>201</v>
      </c>
      <c r="K89" s="279" t="s">
        <v>1358</v>
      </c>
      <c r="L89" s="279">
        <v>2810</v>
      </c>
    </row>
    <row r="90" spans="1:12">
      <c r="A90" s="278">
        <v>89</v>
      </c>
      <c r="B90" s="278" t="s">
        <v>841</v>
      </c>
      <c r="C90" s="278" t="s">
        <v>3154</v>
      </c>
      <c r="D90" s="279">
        <v>345</v>
      </c>
      <c r="E90" s="279">
        <v>439.74880000000002</v>
      </c>
      <c r="F90" s="279">
        <v>6293</v>
      </c>
      <c r="G90" s="279">
        <v>2767339</v>
      </c>
      <c r="H90" s="279">
        <v>2171085</v>
      </c>
      <c r="I90" s="279">
        <v>596254</v>
      </c>
      <c r="J90" s="279">
        <v>256</v>
      </c>
      <c r="K90" s="279" t="s">
        <v>1358</v>
      </c>
      <c r="L90" s="279">
        <v>6293</v>
      </c>
    </row>
    <row r="91" spans="1:12">
      <c r="A91" s="278">
        <v>90</v>
      </c>
      <c r="B91" s="278" t="s">
        <v>505</v>
      </c>
      <c r="C91" s="278" t="s">
        <v>3085</v>
      </c>
      <c r="D91" s="279">
        <v>391</v>
      </c>
      <c r="E91" s="279">
        <v>558.01239999999996</v>
      </c>
      <c r="F91" s="279">
        <v>4837</v>
      </c>
      <c r="G91" s="279">
        <v>2699106</v>
      </c>
      <c r="H91" s="279">
        <v>1891267</v>
      </c>
      <c r="I91" s="279">
        <v>807839</v>
      </c>
      <c r="J91" s="279">
        <v>229</v>
      </c>
      <c r="K91" s="279" t="s">
        <v>1358</v>
      </c>
      <c r="L91" s="279">
        <v>4837</v>
      </c>
    </row>
    <row r="92" spans="1:12">
      <c r="A92" s="278">
        <v>91</v>
      </c>
      <c r="B92" s="278" t="s">
        <v>290</v>
      </c>
      <c r="C92" s="278" t="s">
        <v>3806</v>
      </c>
      <c r="D92" s="279">
        <v>465</v>
      </c>
      <c r="E92" s="279">
        <v>890.7011</v>
      </c>
      <c r="F92" s="279">
        <v>2981</v>
      </c>
      <c r="G92" s="279">
        <v>2655180</v>
      </c>
      <c r="H92" s="279">
        <v>1386165</v>
      </c>
      <c r="I92" s="279">
        <v>1269015</v>
      </c>
      <c r="J92" s="279">
        <v>22</v>
      </c>
      <c r="K92" s="279" t="s">
        <v>1358</v>
      </c>
      <c r="L92" s="279">
        <v>2981</v>
      </c>
    </row>
    <row r="93" spans="1:12">
      <c r="A93" s="278">
        <v>92</v>
      </c>
      <c r="B93" s="278" t="s">
        <v>1029</v>
      </c>
      <c r="C93" s="278" t="s">
        <v>3074</v>
      </c>
      <c r="D93" s="279">
        <v>712</v>
      </c>
      <c r="E93" s="279">
        <v>1115.7769000000001</v>
      </c>
      <c r="F93" s="279">
        <v>2367</v>
      </c>
      <c r="G93" s="279">
        <v>2641044</v>
      </c>
      <c r="H93" s="279">
        <v>1685304</v>
      </c>
      <c r="I93" s="279">
        <v>955740</v>
      </c>
      <c r="J93" s="279">
        <v>231</v>
      </c>
      <c r="K93" s="279" t="s">
        <v>1358</v>
      </c>
      <c r="L93" s="279">
        <v>2367</v>
      </c>
    </row>
    <row r="94" spans="1:12">
      <c r="A94" s="278">
        <v>93</v>
      </c>
      <c r="B94" s="278" t="s">
        <v>3898</v>
      </c>
      <c r="C94" s="278" t="s">
        <v>4012</v>
      </c>
      <c r="D94" s="279">
        <v>448</v>
      </c>
      <c r="E94" s="279">
        <v>919.2835</v>
      </c>
      <c r="F94" s="279">
        <v>2765</v>
      </c>
      <c r="G94" s="279">
        <v>2541819</v>
      </c>
      <c r="H94" s="279">
        <v>1238720</v>
      </c>
      <c r="I94" s="279">
        <v>1303099</v>
      </c>
      <c r="J94" s="279">
        <v>53</v>
      </c>
      <c r="K94" s="279" t="s">
        <v>1358</v>
      </c>
      <c r="L94" s="279">
        <v>2765</v>
      </c>
    </row>
    <row r="95" spans="1:12">
      <c r="A95" s="278">
        <v>94</v>
      </c>
      <c r="B95" s="278" t="s">
        <v>561</v>
      </c>
      <c r="C95" s="278" t="s">
        <v>3124</v>
      </c>
      <c r="D95" s="279">
        <v>381</v>
      </c>
      <c r="E95" s="279">
        <v>646.28210000000001</v>
      </c>
      <c r="F95" s="279">
        <v>3927</v>
      </c>
      <c r="G95" s="279">
        <v>2537950</v>
      </c>
      <c r="H95" s="279">
        <v>1496187</v>
      </c>
      <c r="I95" s="279">
        <v>1041763</v>
      </c>
      <c r="J95" s="279">
        <v>275</v>
      </c>
      <c r="K95" s="279" t="s">
        <v>1358</v>
      </c>
      <c r="L95" s="279">
        <v>3927</v>
      </c>
    </row>
    <row r="96" spans="1:12">
      <c r="A96" s="278">
        <v>95</v>
      </c>
      <c r="B96" s="278" t="s">
        <v>733</v>
      </c>
      <c r="C96" s="278" t="s">
        <v>3182</v>
      </c>
      <c r="D96" s="279">
        <v>420</v>
      </c>
      <c r="E96" s="279">
        <v>796.10389999999995</v>
      </c>
      <c r="F96" s="279">
        <v>3138</v>
      </c>
      <c r="G96" s="279">
        <v>2498174</v>
      </c>
      <c r="H96" s="279">
        <v>1317960</v>
      </c>
      <c r="I96" s="279">
        <v>1180214</v>
      </c>
      <c r="J96" s="279">
        <v>84</v>
      </c>
      <c r="K96" s="279" t="s">
        <v>1358</v>
      </c>
      <c r="L96" s="279">
        <v>3138</v>
      </c>
    </row>
    <row r="97" spans="1:12">
      <c r="A97" s="278">
        <v>96</v>
      </c>
      <c r="B97" s="278" t="s">
        <v>647</v>
      </c>
      <c r="C97" s="278" t="s">
        <v>3134</v>
      </c>
      <c r="D97" s="279">
        <v>342</v>
      </c>
      <c r="E97" s="279">
        <v>555.94849999999997</v>
      </c>
      <c r="F97" s="279">
        <v>4487</v>
      </c>
      <c r="G97" s="279">
        <v>2494541</v>
      </c>
      <c r="H97" s="279">
        <v>1534554</v>
      </c>
      <c r="I97" s="279">
        <v>959987</v>
      </c>
      <c r="J97" s="279">
        <v>129</v>
      </c>
      <c r="K97" s="279" t="s">
        <v>1358</v>
      </c>
      <c r="L97" s="279">
        <v>4487</v>
      </c>
    </row>
    <row r="98" spans="1:12">
      <c r="A98" s="278">
        <v>97</v>
      </c>
      <c r="B98" s="278" t="s">
        <v>3116</v>
      </c>
      <c r="C98" s="278" t="s">
        <v>3117</v>
      </c>
      <c r="D98" s="279">
        <v>387</v>
      </c>
      <c r="E98" s="279">
        <v>720</v>
      </c>
      <c r="F98" s="279">
        <v>3330</v>
      </c>
      <c r="G98" s="279">
        <v>2397600</v>
      </c>
      <c r="H98" s="279">
        <v>1288710</v>
      </c>
      <c r="I98" s="279">
        <v>1108890</v>
      </c>
      <c r="J98" s="279">
        <v>24</v>
      </c>
      <c r="K98" s="279" t="s">
        <v>1358</v>
      </c>
      <c r="L98" s="279">
        <v>3330</v>
      </c>
    </row>
    <row r="99" spans="1:12">
      <c r="A99" s="278">
        <v>98</v>
      </c>
      <c r="B99" s="278" t="s">
        <v>2698</v>
      </c>
      <c r="C99" s="278" t="s">
        <v>3147</v>
      </c>
      <c r="D99" s="279">
        <v>313</v>
      </c>
      <c r="E99" s="279">
        <v>451.96699999999998</v>
      </c>
      <c r="F99" s="279">
        <v>5301</v>
      </c>
      <c r="G99" s="279">
        <v>2395877</v>
      </c>
      <c r="H99" s="279">
        <v>1659213</v>
      </c>
      <c r="I99" s="279">
        <v>736664</v>
      </c>
      <c r="J99" s="279">
        <v>376</v>
      </c>
      <c r="K99" s="279" t="s">
        <v>1358</v>
      </c>
      <c r="L99" s="279">
        <v>5301</v>
      </c>
    </row>
    <row r="100" spans="1:12">
      <c r="A100" s="278">
        <v>99</v>
      </c>
      <c r="B100" s="278" t="s">
        <v>2959</v>
      </c>
      <c r="C100" s="278" t="s">
        <v>3971</v>
      </c>
      <c r="D100" s="279">
        <v>768</v>
      </c>
      <c r="E100" s="279">
        <v>1237.9328</v>
      </c>
      <c r="F100" s="279">
        <v>1935</v>
      </c>
      <c r="G100" s="279">
        <v>2395400</v>
      </c>
      <c r="H100" s="279">
        <v>1486080</v>
      </c>
      <c r="I100" s="279">
        <v>909320</v>
      </c>
      <c r="J100" s="279">
        <v>62</v>
      </c>
      <c r="K100" s="279" t="s">
        <v>1358</v>
      </c>
      <c r="L100" s="279">
        <v>1935</v>
      </c>
    </row>
    <row r="101" spans="1:12">
      <c r="A101" s="278">
        <v>100</v>
      </c>
      <c r="B101" s="278" t="s">
        <v>703</v>
      </c>
      <c r="C101" s="278" t="s">
        <v>3100</v>
      </c>
      <c r="D101" s="279">
        <v>383</v>
      </c>
      <c r="E101" s="279">
        <v>607.05269999999996</v>
      </c>
      <c r="F101" s="279">
        <v>3911</v>
      </c>
      <c r="G101" s="279">
        <v>2374183</v>
      </c>
      <c r="H101" s="279">
        <v>1497913</v>
      </c>
      <c r="I101" s="279">
        <v>876270</v>
      </c>
      <c r="J101" s="279">
        <v>135</v>
      </c>
      <c r="K101" s="279" t="s">
        <v>1358</v>
      </c>
      <c r="L101" s="279">
        <v>3911</v>
      </c>
    </row>
    <row r="102" spans="1:12">
      <c r="A102" s="278">
        <v>101</v>
      </c>
      <c r="B102" s="278" t="s">
        <v>373</v>
      </c>
      <c r="C102" s="278" t="s">
        <v>3139</v>
      </c>
      <c r="D102" s="279">
        <v>604</v>
      </c>
      <c r="E102" s="279">
        <v>885.29769999999996</v>
      </c>
      <c r="F102" s="279">
        <v>2664</v>
      </c>
      <c r="G102" s="279">
        <v>2358433</v>
      </c>
      <c r="H102" s="279">
        <v>1609056</v>
      </c>
      <c r="I102" s="279">
        <v>749377</v>
      </c>
      <c r="J102" s="279">
        <v>143</v>
      </c>
      <c r="K102" s="279" t="s">
        <v>1358</v>
      </c>
      <c r="L102" s="279">
        <v>2664</v>
      </c>
    </row>
    <row r="103" spans="1:12">
      <c r="A103" s="278">
        <v>102</v>
      </c>
      <c r="B103" s="278" t="s">
        <v>3108</v>
      </c>
      <c r="C103" s="278" t="s">
        <v>3109</v>
      </c>
      <c r="D103" s="279">
        <v>1089</v>
      </c>
      <c r="E103" s="279">
        <v>1945</v>
      </c>
      <c r="F103" s="279">
        <v>1200</v>
      </c>
      <c r="G103" s="279">
        <v>2334000</v>
      </c>
      <c r="H103" s="279">
        <v>1306800</v>
      </c>
      <c r="I103" s="279">
        <v>1027200</v>
      </c>
      <c r="J103" s="279">
        <v>8</v>
      </c>
      <c r="K103" s="279" t="s">
        <v>1358</v>
      </c>
      <c r="L103" s="279">
        <v>1200</v>
      </c>
    </row>
    <row r="104" spans="1:12">
      <c r="A104" s="278">
        <v>103</v>
      </c>
      <c r="B104" s="278" t="s">
        <v>606</v>
      </c>
      <c r="C104" s="278" t="s">
        <v>3113</v>
      </c>
      <c r="D104" s="279">
        <v>208</v>
      </c>
      <c r="E104" s="279">
        <v>306.6429</v>
      </c>
      <c r="F104" s="279">
        <v>7514</v>
      </c>
      <c r="G104" s="279">
        <v>2304115</v>
      </c>
      <c r="H104" s="279">
        <v>1562912</v>
      </c>
      <c r="I104" s="279">
        <v>741203</v>
      </c>
      <c r="J104" s="279">
        <v>92</v>
      </c>
      <c r="K104" s="279" t="s">
        <v>1358</v>
      </c>
      <c r="L104" s="279">
        <v>7514</v>
      </c>
    </row>
    <row r="105" spans="1:12">
      <c r="A105" s="278">
        <v>104</v>
      </c>
      <c r="B105" s="278" t="s">
        <v>3782</v>
      </c>
      <c r="C105" s="278" t="s">
        <v>3963</v>
      </c>
      <c r="D105" s="279">
        <v>452</v>
      </c>
      <c r="E105" s="279">
        <v>833.62419999999997</v>
      </c>
      <c r="F105" s="279">
        <v>2754</v>
      </c>
      <c r="G105" s="279">
        <v>2295801</v>
      </c>
      <c r="H105" s="279">
        <v>1244808</v>
      </c>
      <c r="I105" s="279">
        <v>1050993</v>
      </c>
      <c r="J105" s="279">
        <v>68</v>
      </c>
      <c r="K105" s="279" t="s">
        <v>1358</v>
      </c>
      <c r="L105" s="279">
        <v>2754</v>
      </c>
    </row>
    <row r="106" spans="1:12">
      <c r="A106" s="278">
        <v>105</v>
      </c>
      <c r="B106" s="278" t="s">
        <v>1013</v>
      </c>
      <c r="C106" s="278" t="s">
        <v>3248</v>
      </c>
      <c r="D106" s="279">
        <v>604</v>
      </c>
      <c r="E106" s="279">
        <v>1554.8891000000001</v>
      </c>
      <c r="F106" s="279">
        <v>1443</v>
      </c>
      <c r="G106" s="279">
        <v>2243705</v>
      </c>
      <c r="H106" s="279">
        <v>871572</v>
      </c>
      <c r="I106" s="279">
        <v>1372133</v>
      </c>
      <c r="J106" s="279">
        <v>156</v>
      </c>
      <c r="K106" s="279" t="s">
        <v>1358</v>
      </c>
      <c r="L106" s="279">
        <v>1443</v>
      </c>
    </row>
    <row r="107" spans="1:12">
      <c r="A107" s="278">
        <v>106</v>
      </c>
      <c r="B107" s="278" t="s">
        <v>79</v>
      </c>
      <c r="C107" s="278" t="s">
        <v>3157</v>
      </c>
      <c r="D107" s="279">
        <v>760</v>
      </c>
      <c r="E107" s="279">
        <v>1574.0020999999999</v>
      </c>
      <c r="F107" s="279">
        <v>1414</v>
      </c>
      <c r="G107" s="279">
        <v>2225639</v>
      </c>
      <c r="H107" s="279">
        <v>1074640</v>
      </c>
      <c r="I107" s="279">
        <v>1150999</v>
      </c>
      <c r="J107" s="279">
        <v>238</v>
      </c>
      <c r="K107" s="279" t="s">
        <v>1358</v>
      </c>
      <c r="L107" s="279">
        <v>1414</v>
      </c>
    </row>
    <row r="108" spans="1:12">
      <c r="A108" s="278">
        <v>107</v>
      </c>
      <c r="B108" s="278" t="s">
        <v>635</v>
      </c>
      <c r="C108" s="278" t="s">
        <v>3160</v>
      </c>
      <c r="D108" s="279">
        <v>409</v>
      </c>
      <c r="E108" s="279">
        <v>727.9855</v>
      </c>
      <c r="F108" s="279">
        <v>3036</v>
      </c>
      <c r="G108" s="279">
        <v>2210164</v>
      </c>
      <c r="H108" s="279">
        <v>1241724</v>
      </c>
      <c r="I108" s="279">
        <v>968440</v>
      </c>
      <c r="J108" s="279">
        <v>83</v>
      </c>
      <c r="K108" s="279" t="s">
        <v>1358</v>
      </c>
      <c r="L108" s="279">
        <v>3036</v>
      </c>
    </row>
    <row r="109" spans="1:12">
      <c r="A109" s="278">
        <v>108</v>
      </c>
      <c r="B109" s="278" t="s">
        <v>657</v>
      </c>
      <c r="C109" s="278" t="s">
        <v>3062</v>
      </c>
      <c r="D109" s="279">
        <v>468</v>
      </c>
      <c r="E109" s="279">
        <v>942.59289999999999</v>
      </c>
      <c r="F109" s="279">
        <v>2304</v>
      </c>
      <c r="G109" s="279">
        <v>2171734</v>
      </c>
      <c r="H109" s="279">
        <v>1078272</v>
      </c>
      <c r="I109" s="279">
        <v>1093462</v>
      </c>
      <c r="J109" s="279">
        <v>50</v>
      </c>
      <c r="K109" s="279" t="s">
        <v>1358</v>
      </c>
      <c r="L109" s="279">
        <v>2304</v>
      </c>
    </row>
    <row r="110" spans="1:12">
      <c r="A110" s="278">
        <v>109</v>
      </c>
      <c r="B110" s="278" t="s">
        <v>721</v>
      </c>
      <c r="C110" s="278" t="s">
        <v>3189</v>
      </c>
      <c r="D110" s="279">
        <v>112</v>
      </c>
      <c r="E110" s="279">
        <v>235.9854</v>
      </c>
      <c r="F110" s="279">
        <v>9179</v>
      </c>
      <c r="G110" s="279">
        <v>2166110</v>
      </c>
      <c r="H110" s="279">
        <v>1028048</v>
      </c>
      <c r="I110" s="279">
        <v>1138062</v>
      </c>
      <c r="J110" s="279">
        <v>202</v>
      </c>
      <c r="K110" s="279" t="s">
        <v>1358</v>
      </c>
      <c r="L110" s="279">
        <v>9179</v>
      </c>
    </row>
    <row r="111" spans="1:12">
      <c r="A111" s="278">
        <v>110</v>
      </c>
      <c r="B111" s="278" t="s">
        <v>468</v>
      </c>
      <c r="C111" s="278" t="s">
        <v>3087</v>
      </c>
      <c r="D111" s="279">
        <v>991</v>
      </c>
      <c r="E111" s="279">
        <v>1951.1111000000001</v>
      </c>
      <c r="F111" s="279">
        <v>1107</v>
      </c>
      <c r="G111" s="279">
        <v>2159880</v>
      </c>
      <c r="H111" s="279">
        <v>1097037</v>
      </c>
      <c r="I111" s="279">
        <v>1062843</v>
      </c>
      <c r="J111" s="279">
        <v>134</v>
      </c>
      <c r="K111" s="279" t="s">
        <v>1358</v>
      </c>
      <c r="L111" s="279">
        <v>1107</v>
      </c>
    </row>
    <row r="112" spans="1:12">
      <c r="A112" s="278">
        <v>111</v>
      </c>
      <c r="B112" s="278" t="s">
        <v>3767</v>
      </c>
      <c r="C112" s="278" t="s">
        <v>3812</v>
      </c>
      <c r="D112" s="279">
        <v>635</v>
      </c>
      <c r="E112" s="279">
        <v>1209.8163</v>
      </c>
      <c r="F112" s="279">
        <v>1753</v>
      </c>
      <c r="G112" s="279">
        <v>2120808</v>
      </c>
      <c r="H112" s="279">
        <v>1113155</v>
      </c>
      <c r="I112" s="279">
        <v>1007653</v>
      </c>
      <c r="J112" s="279">
        <v>34</v>
      </c>
      <c r="K112" s="279" t="s">
        <v>1358</v>
      </c>
      <c r="L112" s="279">
        <v>1753</v>
      </c>
    </row>
    <row r="113" spans="1:12">
      <c r="A113" s="278">
        <v>112</v>
      </c>
      <c r="B113" s="278" t="s">
        <v>530</v>
      </c>
      <c r="C113" s="278" t="s">
        <v>3179</v>
      </c>
      <c r="D113" s="279">
        <v>265</v>
      </c>
      <c r="E113" s="279">
        <v>625.05020000000002</v>
      </c>
      <c r="F113" s="279">
        <v>3388</v>
      </c>
      <c r="G113" s="279">
        <v>2117670</v>
      </c>
      <c r="H113" s="279">
        <v>897820</v>
      </c>
      <c r="I113" s="279">
        <v>1219850</v>
      </c>
      <c r="J113" s="279">
        <v>35</v>
      </c>
      <c r="K113" s="279" t="s">
        <v>1358</v>
      </c>
      <c r="L113" s="279">
        <v>3388</v>
      </c>
    </row>
    <row r="114" spans="1:12">
      <c r="A114" s="278">
        <v>113</v>
      </c>
      <c r="B114" s="278" t="s">
        <v>2981</v>
      </c>
      <c r="C114" s="278" t="s">
        <v>3093</v>
      </c>
      <c r="D114" s="279">
        <v>523</v>
      </c>
      <c r="E114" s="279">
        <v>1114.2784999999999</v>
      </c>
      <c r="F114" s="279">
        <v>1871</v>
      </c>
      <c r="G114" s="279">
        <v>2084815</v>
      </c>
      <c r="H114" s="279">
        <v>978533</v>
      </c>
      <c r="I114" s="279">
        <v>1106282</v>
      </c>
      <c r="J114" s="279">
        <v>87</v>
      </c>
      <c r="K114" s="279" t="s">
        <v>1358</v>
      </c>
      <c r="L114" s="279">
        <v>1871</v>
      </c>
    </row>
    <row r="115" spans="1:12">
      <c r="A115" s="278">
        <v>114</v>
      </c>
      <c r="B115" s="278" t="s">
        <v>604</v>
      </c>
      <c r="C115" s="278" t="s">
        <v>3110</v>
      </c>
      <c r="D115" s="279">
        <v>663</v>
      </c>
      <c r="E115" s="279">
        <v>584.78</v>
      </c>
      <c r="F115" s="279">
        <v>3528</v>
      </c>
      <c r="G115" s="279">
        <v>2063104</v>
      </c>
      <c r="H115" s="279">
        <v>2339064</v>
      </c>
      <c r="I115" s="279">
        <v>-275960</v>
      </c>
      <c r="J115" s="279">
        <v>278</v>
      </c>
      <c r="K115" s="279" t="s">
        <v>1358</v>
      </c>
      <c r="L115" s="279">
        <v>3528</v>
      </c>
    </row>
    <row r="116" spans="1:12">
      <c r="A116" s="278">
        <v>115</v>
      </c>
      <c r="B116" s="278" t="s">
        <v>708</v>
      </c>
      <c r="C116" s="278" t="s">
        <v>3170</v>
      </c>
      <c r="D116" s="279">
        <v>398</v>
      </c>
      <c r="E116" s="279">
        <v>715.46619999999996</v>
      </c>
      <c r="F116" s="279">
        <v>2874</v>
      </c>
      <c r="G116" s="279">
        <v>2056250</v>
      </c>
      <c r="H116" s="279">
        <v>1143852</v>
      </c>
      <c r="I116" s="279">
        <v>912398</v>
      </c>
      <c r="J116" s="279">
        <v>236</v>
      </c>
      <c r="K116" s="279" t="s">
        <v>1358</v>
      </c>
      <c r="L116" s="279">
        <v>2874</v>
      </c>
    </row>
    <row r="117" spans="1:12">
      <c r="A117" s="278">
        <v>116</v>
      </c>
      <c r="B117" s="278" t="s">
        <v>365</v>
      </c>
      <c r="C117" s="278" t="s">
        <v>3274</v>
      </c>
      <c r="D117" s="279">
        <v>141</v>
      </c>
      <c r="E117" s="279">
        <v>237.41630000000001</v>
      </c>
      <c r="F117" s="279">
        <v>8616</v>
      </c>
      <c r="G117" s="279">
        <v>2045579</v>
      </c>
      <c r="H117" s="279">
        <v>1214856</v>
      </c>
      <c r="I117" s="279">
        <v>830723</v>
      </c>
      <c r="J117" s="279">
        <v>138</v>
      </c>
      <c r="K117" s="279" t="s">
        <v>1358</v>
      </c>
      <c r="L117" s="279">
        <v>8616</v>
      </c>
    </row>
    <row r="118" spans="1:12">
      <c r="A118" s="278">
        <v>117</v>
      </c>
      <c r="B118" s="278" t="s">
        <v>366</v>
      </c>
      <c r="C118" s="278" t="s">
        <v>3114</v>
      </c>
      <c r="D118" s="279">
        <v>176</v>
      </c>
      <c r="E118" s="279">
        <v>256.52210000000002</v>
      </c>
      <c r="F118" s="279">
        <v>7971</v>
      </c>
      <c r="G118" s="279">
        <v>2044738</v>
      </c>
      <c r="H118" s="279">
        <v>1402896</v>
      </c>
      <c r="I118" s="279">
        <v>641842</v>
      </c>
      <c r="J118" s="279">
        <v>105</v>
      </c>
      <c r="K118" s="279" t="s">
        <v>1358</v>
      </c>
      <c r="L118" s="279">
        <v>7971</v>
      </c>
    </row>
    <row r="119" spans="1:12">
      <c r="A119" s="278">
        <v>118</v>
      </c>
      <c r="B119" s="278" t="s">
        <v>2953</v>
      </c>
      <c r="C119" s="278" t="s">
        <v>3270</v>
      </c>
      <c r="D119" s="279">
        <v>635</v>
      </c>
      <c r="E119" s="279">
        <v>1068.5896</v>
      </c>
      <c r="F119" s="279">
        <v>1898</v>
      </c>
      <c r="G119" s="279">
        <v>2028183</v>
      </c>
      <c r="H119" s="279">
        <v>1205230</v>
      </c>
      <c r="I119" s="279">
        <v>822953</v>
      </c>
      <c r="J119" s="279">
        <v>193</v>
      </c>
      <c r="K119" s="279" t="s">
        <v>1358</v>
      </c>
      <c r="L119" s="279">
        <v>1898</v>
      </c>
    </row>
    <row r="120" spans="1:12">
      <c r="A120" s="278">
        <v>119</v>
      </c>
      <c r="B120" s="278" t="s">
        <v>601</v>
      </c>
      <c r="C120" s="278" t="s">
        <v>3105</v>
      </c>
      <c r="D120" s="279">
        <v>448</v>
      </c>
      <c r="E120" s="279">
        <v>579.05100000000004</v>
      </c>
      <c r="F120" s="279">
        <v>3493</v>
      </c>
      <c r="G120" s="279">
        <v>2022625</v>
      </c>
      <c r="H120" s="279">
        <v>1564864</v>
      </c>
      <c r="I120" s="279">
        <v>457761</v>
      </c>
      <c r="J120" s="279">
        <v>210</v>
      </c>
      <c r="K120" s="279" t="s">
        <v>1358</v>
      </c>
      <c r="L120" s="279">
        <v>3493</v>
      </c>
    </row>
    <row r="121" spans="1:12">
      <c r="A121" s="278">
        <v>120</v>
      </c>
      <c r="B121" s="278" t="s">
        <v>712</v>
      </c>
      <c r="C121" s="278" t="s">
        <v>3159</v>
      </c>
      <c r="D121" s="279">
        <v>104</v>
      </c>
      <c r="E121" s="279">
        <v>328.71469999999999</v>
      </c>
      <c r="F121" s="279">
        <v>6112</v>
      </c>
      <c r="G121" s="279">
        <v>2009104</v>
      </c>
      <c r="H121" s="279">
        <v>635648</v>
      </c>
      <c r="I121" s="279">
        <v>1373456</v>
      </c>
      <c r="J121" s="279">
        <v>351</v>
      </c>
      <c r="K121" s="279" t="s">
        <v>1358</v>
      </c>
      <c r="L121" s="279">
        <v>6112</v>
      </c>
    </row>
    <row r="122" spans="1:12">
      <c r="A122" s="278">
        <v>121</v>
      </c>
      <c r="B122" s="278" t="s">
        <v>2994</v>
      </c>
      <c r="C122" s="278" t="s">
        <v>3280</v>
      </c>
      <c r="D122" s="279">
        <v>427</v>
      </c>
      <c r="E122" s="279">
        <v>823.14449999999999</v>
      </c>
      <c r="F122" s="279">
        <v>2436</v>
      </c>
      <c r="G122" s="279">
        <v>2005180</v>
      </c>
      <c r="H122" s="279">
        <v>1040172</v>
      </c>
      <c r="I122" s="279">
        <v>965008</v>
      </c>
      <c r="J122" s="279">
        <v>87</v>
      </c>
      <c r="K122" s="279" t="s">
        <v>1358</v>
      </c>
      <c r="L122" s="279">
        <v>2436</v>
      </c>
    </row>
    <row r="123" spans="1:12">
      <c r="A123" s="278">
        <v>122</v>
      </c>
      <c r="B123" s="278" t="s">
        <v>969</v>
      </c>
      <c r="C123" s="278" t="s">
        <v>3033</v>
      </c>
      <c r="D123" s="279">
        <v>709</v>
      </c>
      <c r="E123" s="279">
        <v>1216.3273999999999</v>
      </c>
      <c r="F123" s="279">
        <v>1640</v>
      </c>
      <c r="G123" s="279">
        <v>1994777</v>
      </c>
      <c r="H123" s="279">
        <v>1162760</v>
      </c>
      <c r="I123" s="279">
        <v>832017</v>
      </c>
      <c r="J123" s="279">
        <v>178</v>
      </c>
      <c r="K123" s="279" t="s">
        <v>1358</v>
      </c>
      <c r="L123" s="279">
        <v>1640</v>
      </c>
    </row>
    <row r="124" spans="1:12">
      <c r="A124" s="278">
        <v>123</v>
      </c>
      <c r="B124" s="278" t="s">
        <v>1292</v>
      </c>
      <c r="C124" s="278" t="s">
        <v>3962</v>
      </c>
      <c r="D124" s="279">
        <v>692</v>
      </c>
      <c r="E124" s="279">
        <v>572.02089999999998</v>
      </c>
      <c r="F124" s="279">
        <v>3485</v>
      </c>
      <c r="G124" s="279">
        <v>1993493</v>
      </c>
      <c r="H124" s="279">
        <v>2411620</v>
      </c>
      <c r="I124" s="279">
        <v>-418127</v>
      </c>
      <c r="J124" s="279">
        <v>146</v>
      </c>
      <c r="K124" s="279" t="s">
        <v>1358</v>
      </c>
      <c r="L124" s="279">
        <v>3485</v>
      </c>
    </row>
    <row r="125" spans="1:12">
      <c r="A125" s="278">
        <v>124</v>
      </c>
      <c r="B125" s="278" t="s">
        <v>869</v>
      </c>
      <c r="C125" s="278" t="s">
        <v>3201</v>
      </c>
      <c r="D125" s="279">
        <v>336</v>
      </c>
      <c r="E125" s="279">
        <v>569.44839999999999</v>
      </c>
      <c r="F125" s="279">
        <v>3459</v>
      </c>
      <c r="G125" s="279">
        <v>1969722</v>
      </c>
      <c r="H125" s="279">
        <v>1162224</v>
      </c>
      <c r="I125" s="279">
        <v>807498</v>
      </c>
      <c r="J125" s="279">
        <v>86</v>
      </c>
      <c r="K125" s="279" t="s">
        <v>1358</v>
      </c>
      <c r="L125" s="279">
        <v>3459</v>
      </c>
    </row>
    <row r="126" spans="1:12">
      <c r="A126" s="278">
        <v>125</v>
      </c>
      <c r="B126" s="278" t="s">
        <v>754</v>
      </c>
      <c r="C126" s="278" t="s">
        <v>3121</v>
      </c>
      <c r="D126" s="279">
        <v>145</v>
      </c>
      <c r="E126" s="279">
        <v>169.93340000000001</v>
      </c>
      <c r="F126" s="279">
        <v>11556</v>
      </c>
      <c r="G126" s="279">
        <v>1963750</v>
      </c>
      <c r="H126" s="279">
        <v>1675620</v>
      </c>
      <c r="I126" s="279">
        <v>288130</v>
      </c>
      <c r="J126" s="279">
        <v>341</v>
      </c>
      <c r="K126" s="279" t="s">
        <v>1358</v>
      </c>
      <c r="L126" s="279">
        <v>11556</v>
      </c>
    </row>
    <row r="127" spans="1:12">
      <c r="A127" s="278">
        <v>126</v>
      </c>
      <c r="B127" s="278" t="s">
        <v>696</v>
      </c>
      <c r="C127" s="278" t="s">
        <v>3056</v>
      </c>
      <c r="D127" s="279">
        <v>477</v>
      </c>
      <c r="E127" s="279">
        <v>745.75260000000003</v>
      </c>
      <c r="F127" s="279">
        <v>2615</v>
      </c>
      <c r="G127" s="279">
        <v>1950143</v>
      </c>
      <c r="H127" s="279">
        <v>1247355</v>
      </c>
      <c r="I127" s="279">
        <v>702788</v>
      </c>
      <c r="J127" s="279">
        <v>218</v>
      </c>
      <c r="K127" s="279" t="s">
        <v>1358</v>
      </c>
      <c r="L127" s="279">
        <v>2615</v>
      </c>
    </row>
    <row r="128" spans="1:12">
      <c r="A128" s="278">
        <v>127</v>
      </c>
      <c r="B128" s="278" t="s">
        <v>592</v>
      </c>
      <c r="C128" s="278" t="s">
        <v>3136</v>
      </c>
      <c r="D128" s="279">
        <v>835</v>
      </c>
      <c r="E128" s="279">
        <v>1229.4508000000001</v>
      </c>
      <c r="F128" s="279">
        <v>1584</v>
      </c>
      <c r="G128" s="279">
        <v>1947450</v>
      </c>
      <c r="H128" s="279">
        <v>1322640</v>
      </c>
      <c r="I128" s="279">
        <v>624810</v>
      </c>
      <c r="J128" s="279">
        <v>129</v>
      </c>
      <c r="K128" s="279" t="s">
        <v>1358</v>
      </c>
      <c r="L128" s="279">
        <v>1584</v>
      </c>
    </row>
    <row r="129" spans="1:12">
      <c r="A129" s="278">
        <v>128</v>
      </c>
      <c r="B129" s="278" t="s">
        <v>4093</v>
      </c>
      <c r="C129" s="278" t="s">
        <v>4114</v>
      </c>
      <c r="D129" s="279">
        <v>365</v>
      </c>
      <c r="E129" s="279">
        <v>729.72360000000003</v>
      </c>
      <c r="F129" s="279">
        <v>2641</v>
      </c>
      <c r="G129" s="279">
        <v>1927200</v>
      </c>
      <c r="H129" s="279">
        <v>963965</v>
      </c>
      <c r="I129" s="279">
        <v>963235</v>
      </c>
      <c r="J129" s="279">
        <v>11</v>
      </c>
      <c r="K129" s="279" t="s">
        <v>1358</v>
      </c>
      <c r="L129" s="279">
        <v>2641</v>
      </c>
    </row>
    <row r="130" spans="1:12">
      <c r="A130" s="278">
        <v>129</v>
      </c>
      <c r="B130" s="278" t="s">
        <v>2790</v>
      </c>
      <c r="C130" s="278" t="s">
        <v>3060</v>
      </c>
      <c r="D130" s="279">
        <v>426</v>
      </c>
      <c r="E130" s="279">
        <v>392.38690000000003</v>
      </c>
      <c r="F130" s="279">
        <v>4851</v>
      </c>
      <c r="G130" s="279">
        <v>1903469</v>
      </c>
      <c r="H130" s="279">
        <v>2066526</v>
      </c>
      <c r="I130" s="279">
        <v>-163057</v>
      </c>
      <c r="J130" s="279">
        <v>317</v>
      </c>
      <c r="K130" s="279" t="s">
        <v>1358</v>
      </c>
      <c r="L130" s="279">
        <v>4851</v>
      </c>
    </row>
    <row r="131" spans="1:12">
      <c r="A131" s="278">
        <v>130</v>
      </c>
      <c r="B131" s="278" t="s">
        <v>410</v>
      </c>
      <c r="C131" s="278" t="s">
        <v>3168</v>
      </c>
      <c r="D131" s="279">
        <v>825</v>
      </c>
      <c r="E131" s="279">
        <v>1738.9454000000001</v>
      </c>
      <c r="F131" s="279">
        <v>1081</v>
      </c>
      <c r="G131" s="279">
        <v>1879800</v>
      </c>
      <c r="H131" s="279">
        <v>891825</v>
      </c>
      <c r="I131" s="279">
        <v>987975</v>
      </c>
      <c r="J131" s="279">
        <v>143</v>
      </c>
      <c r="K131" s="279" t="s">
        <v>1358</v>
      </c>
      <c r="L131" s="279">
        <v>1081</v>
      </c>
    </row>
    <row r="132" spans="1:12">
      <c r="A132" s="278">
        <v>131</v>
      </c>
      <c r="B132" s="278" t="s">
        <v>655</v>
      </c>
      <c r="C132" s="278" t="s">
        <v>3143</v>
      </c>
      <c r="D132" s="279">
        <v>400</v>
      </c>
      <c r="E132" s="279">
        <v>624.95180000000005</v>
      </c>
      <c r="F132" s="279">
        <v>2884</v>
      </c>
      <c r="G132" s="279">
        <v>1802361</v>
      </c>
      <c r="H132" s="279">
        <v>1153600</v>
      </c>
      <c r="I132" s="279">
        <v>648761</v>
      </c>
      <c r="J132" s="279">
        <v>94</v>
      </c>
      <c r="K132" s="279" t="s">
        <v>1358</v>
      </c>
      <c r="L132" s="279">
        <v>2884</v>
      </c>
    </row>
    <row r="133" spans="1:12">
      <c r="A133" s="278">
        <v>132</v>
      </c>
      <c r="B133" s="278">
        <v>414210132</v>
      </c>
      <c r="C133" s="278" t="s">
        <v>3129</v>
      </c>
      <c r="D133" s="279">
        <v>429</v>
      </c>
      <c r="E133" s="279">
        <v>1169</v>
      </c>
      <c r="F133" s="279">
        <v>1533</v>
      </c>
      <c r="G133" s="279">
        <v>1792077</v>
      </c>
      <c r="H133" s="279">
        <v>657657</v>
      </c>
      <c r="I133" s="279">
        <v>1134420</v>
      </c>
      <c r="J133" s="279">
        <v>63</v>
      </c>
      <c r="K133" s="279" t="s">
        <v>1358</v>
      </c>
      <c r="L133" s="279">
        <v>1533</v>
      </c>
    </row>
    <row r="134" spans="1:12">
      <c r="A134" s="278">
        <v>133</v>
      </c>
      <c r="B134" s="278" t="s">
        <v>966</v>
      </c>
      <c r="C134" s="278" t="s">
        <v>3171</v>
      </c>
      <c r="D134" s="279">
        <v>628</v>
      </c>
      <c r="E134" s="279">
        <v>999.96960000000001</v>
      </c>
      <c r="F134" s="279">
        <v>1775</v>
      </c>
      <c r="G134" s="279">
        <v>1774946</v>
      </c>
      <c r="H134" s="279">
        <v>1114700</v>
      </c>
      <c r="I134" s="279">
        <v>660246</v>
      </c>
      <c r="J134" s="279">
        <v>143</v>
      </c>
      <c r="K134" s="279" t="s">
        <v>1358</v>
      </c>
      <c r="L134" s="279">
        <v>1775</v>
      </c>
    </row>
    <row r="135" spans="1:12">
      <c r="A135" s="278">
        <v>134</v>
      </c>
      <c r="B135" s="278" t="s">
        <v>654</v>
      </c>
      <c r="C135" s="278" t="s">
        <v>3143</v>
      </c>
      <c r="D135" s="279">
        <v>374</v>
      </c>
      <c r="E135" s="279">
        <v>629.21140000000003</v>
      </c>
      <c r="F135" s="279">
        <v>2814</v>
      </c>
      <c r="G135" s="279">
        <v>1770601</v>
      </c>
      <c r="H135" s="279">
        <v>1052436</v>
      </c>
      <c r="I135" s="279">
        <v>718165</v>
      </c>
      <c r="J135" s="279">
        <v>72</v>
      </c>
      <c r="K135" s="279" t="s">
        <v>1358</v>
      </c>
      <c r="L135" s="279">
        <v>2814</v>
      </c>
    </row>
    <row r="136" spans="1:12">
      <c r="A136" s="278">
        <v>135</v>
      </c>
      <c r="B136" s="278" t="s">
        <v>426</v>
      </c>
      <c r="C136" s="278" t="s">
        <v>3118</v>
      </c>
      <c r="D136" s="279">
        <v>312</v>
      </c>
      <c r="E136" s="279">
        <v>342.32850000000002</v>
      </c>
      <c r="F136" s="279">
        <v>5139</v>
      </c>
      <c r="G136" s="279">
        <v>1759226</v>
      </c>
      <c r="H136" s="279">
        <v>1603368</v>
      </c>
      <c r="I136" s="279">
        <v>155858</v>
      </c>
      <c r="J136" s="279">
        <v>171</v>
      </c>
      <c r="K136" s="279" t="s">
        <v>1358</v>
      </c>
      <c r="L136" s="279">
        <v>5139</v>
      </c>
    </row>
    <row r="137" spans="1:12">
      <c r="A137" s="278">
        <v>136</v>
      </c>
      <c r="B137" s="278" t="s">
        <v>646</v>
      </c>
      <c r="C137" s="278" t="s">
        <v>3134</v>
      </c>
      <c r="D137" s="279">
        <v>280</v>
      </c>
      <c r="E137" s="279">
        <v>552.06899999999996</v>
      </c>
      <c r="F137" s="279">
        <v>3161</v>
      </c>
      <c r="G137" s="279">
        <v>1745090</v>
      </c>
      <c r="H137" s="279">
        <v>885080</v>
      </c>
      <c r="I137" s="279">
        <v>860010</v>
      </c>
      <c r="J137" s="279">
        <v>98</v>
      </c>
      <c r="K137" s="279" t="s">
        <v>1358</v>
      </c>
      <c r="L137" s="279">
        <v>3161</v>
      </c>
    </row>
    <row r="138" spans="1:12">
      <c r="A138" s="278">
        <v>137</v>
      </c>
      <c r="B138" s="278" t="s">
        <v>3152</v>
      </c>
      <c r="C138" s="278" t="s">
        <v>3153</v>
      </c>
      <c r="D138" s="279">
        <v>676</v>
      </c>
      <c r="E138" s="279">
        <v>1200</v>
      </c>
      <c r="F138" s="279">
        <v>1440</v>
      </c>
      <c r="G138" s="279">
        <v>1728000</v>
      </c>
      <c r="H138" s="279">
        <v>973440</v>
      </c>
      <c r="I138" s="279">
        <v>754560</v>
      </c>
      <c r="J138" s="279">
        <v>15</v>
      </c>
      <c r="K138" s="279" t="s">
        <v>1358</v>
      </c>
      <c r="L138" s="279">
        <v>1440</v>
      </c>
    </row>
    <row r="139" spans="1:12">
      <c r="A139" s="278">
        <v>138</v>
      </c>
      <c r="B139" s="278" t="s">
        <v>3739</v>
      </c>
      <c r="C139" s="278" t="s">
        <v>3968</v>
      </c>
      <c r="D139" s="279">
        <v>273</v>
      </c>
      <c r="E139" s="279">
        <v>438.6404</v>
      </c>
      <c r="F139" s="279">
        <v>3913</v>
      </c>
      <c r="G139" s="279">
        <v>1716400</v>
      </c>
      <c r="H139" s="279">
        <v>1068249</v>
      </c>
      <c r="I139" s="279">
        <v>648151</v>
      </c>
      <c r="J139" s="279">
        <v>38</v>
      </c>
      <c r="K139" s="279" t="s">
        <v>1358</v>
      </c>
      <c r="L139" s="279">
        <v>3913</v>
      </c>
    </row>
    <row r="140" spans="1:12">
      <c r="A140" s="278">
        <v>139</v>
      </c>
      <c r="B140" s="278" t="s">
        <v>940</v>
      </c>
      <c r="C140" s="278" t="s">
        <v>3167</v>
      </c>
      <c r="D140" s="279">
        <v>3182</v>
      </c>
      <c r="E140" s="279">
        <v>4968.4029</v>
      </c>
      <c r="F140" s="279">
        <v>345</v>
      </c>
      <c r="G140" s="279">
        <v>1714099</v>
      </c>
      <c r="H140" s="279">
        <v>1097790</v>
      </c>
      <c r="I140" s="279">
        <v>616309</v>
      </c>
      <c r="J140" s="279">
        <v>55</v>
      </c>
      <c r="K140" s="279" t="s">
        <v>1358</v>
      </c>
      <c r="L140" s="279">
        <v>345</v>
      </c>
    </row>
    <row r="141" spans="1:12">
      <c r="A141" s="278">
        <v>140</v>
      </c>
      <c r="B141" s="278" t="s">
        <v>428</v>
      </c>
      <c r="C141" s="278" t="s">
        <v>3130</v>
      </c>
      <c r="D141" s="279">
        <v>597</v>
      </c>
      <c r="E141" s="279">
        <v>927.76919999999996</v>
      </c>
      <c r="F141" s="279">
        <v>1824</v>
      </c>
      <c r="G141" s="279">
        <v>1692251</v>
      </c>
      <c r="H141" s="279">
        <v>1088928</v>
      </c>
      <c r="I141" s="279">
        <v>603323</v>
      </c>
      <c r="J141" s="279">
        <v>75</v>
      </c>
      <c r="K141" s="279" t="s">
        <v>1358</v>
      </c>
      <c r="L141" s="279">
        <v>1824</v>
      </c>
    </row>
    <row r="142" spans="1:12">
      <c r="A142" s="278">
        <v>141</v>
      </c>
      <c r="B142" s="278" t="s">
        <v>543</v>
      </c>
      <c r="C142" s="278" t="s">
        <v>3043</v>
      </c>
      <c r="D142" s="279">
        <v>496</v>
      </c>
      <c r="E142" s="279">
        <v>835.52080000000001</v>
      </c>
      <c r="F142" s="279">
        <v>1997</v>
      </c>
      <c r="G142" s="279">
        <v>1668535</v>
      </c>
      <c r="H142" s="279">
        <v>990512</v>
      </c>
      <c r="I142" s="279">
        <v>678023</v>
      </c>
      <c r="J142" s="279">
        <v>155</v>
      </c>
      <c r="K142" s="279" t="s">
        <v>1358</v>
      </c>
      <c r="L142" s="279">
        <v>1997</v>
      </c>
    </row>
    <row r="143" spans="1:12">
      <c r="A143" s="278">
        <v>142</v>
      </c>
      <c r="B143" s="278" t="s">
        <v>1034</v>
      </c>
      <c r="C143" s="278" t="s">
        <v>3132</v>
      </c>
      <c r="D143" s="279">
        <v>975</v>
      </c>
      <c r="E143" s="279">
        <v>1230.3824</v>
      </c>
      <c r="F143" s="279">
        <v>1326</v>
      </c>
      <c r="G143" s="279">
        <v>1631487</v>
      </c>
      <c r="H143" s="279">
        <v>1292850</v>
      </c>
      <c r="I143" s="279">
        <v>338637</v>
      </c>
      <c r="J143" s="279">
        <v>146</v>
      </c>
      <c r="K143" s="279" t="s">
        <v>1358</v>
      </c>
      <c r="L143" s="279">
        <v>1326</v>
      </c>
    </row>
    <row r="144" spans="1:12">
      <c r="A144" s="278">
        <v>143</v>
      </c>
      <c r="B144" s="278" t="s">
        <v>500</v>
      </c>
      <c r="C144" s="278" t="s">
        <v>3151</v>
      </c>
      <c r="D144" s="279">
        <v>167</v>
      </c>
      <c r="E144" s="279">
        <v>249.10069999999999</v>
      </c>
      <c r="F144" s="279">
        <v>6412</v>
      </c>
      <c r="G144" s="279">
        <v>1597234</v>
      </c>
      <c r="H144" s="279">
        <v>1070804</v>
      </c>
      <c r="I144" s="279">
        <v>526430</v>
      </c>
      <c r="J144" s="279">
        <v>199</v>
      </c>
      <c r="K144" s="279" t="s">
        <v>1358</v>
      </c>
      <c r="L144" s="279">
        <v>6412</v>
      </c>
    </row>
    <row r="145" spans="1:12">
      <c r="A145" s="278">
        <v>144</v>
      </c>
      <c r="B145" s="278">
        <v>414210112</v>
      </c>
      <c r="C145" s="278" t="s">
        <v>3142</v>
      </c>
      <c r="D145" s="279">
        <v>430</v>
      </c>
      <c r="E145" s="279">
        <v>817</v>
      </c>
      <c r="F145" s="279">
        <v>1953</v>
      </c>
      <c r="G145" s="279">
        <v>1595601</v>
      </c>
      <c r="H145" s="279">
        <v>839790</v>
      </c>
      <c r="I145" s="279">
        <v>755811</v>
      </c>
      <c r="J145" s="279">
        <v>54</v>
      </c>
      <c r="K145" s="279" t="s">
        <v>1358</v>
      </c>
      <c r="L145" s="279">
        <v>1953</v>
      </c>
    </row>
    <row r="146" spans="1:12">
      <c r="A146" s="278">
        <v>145</v>
      </c>
      <c r="B146" s="278" t="s">
        <v>720</v>
      </c>
      <c r="C146" s="278" t="s">
        <v>3229</v>
      </c>
      <c r="D146" s="279">
        <v>157</v>
      </c>
      <c r="E146" s="279">
        <v>367.01100000000002</v>
      </c>
      <c r="F146" s="279">
        <v>4346</v>
      </c>
      <c r="G146" s="279">
        <v>1595030</v>
      </c>
      <c r="H146" s="279">
        <v>682322</v>
      </c>
      <c r="I146" s="279">
        <v>912708</v>
      </c>
      <c r="J146" s="279">
        <v>197</v>
      </c>
      <c r="K146" s="279" t="s">
        <v>1358</v>
      </c>
      <c r="L146" s="279">
        <v>4346</v>
      </c>
    </row>
    <row r="147" spans="1:12">
      <c r="A147" s="278">
        <v>146</v>
      </c>
      <c r="B147" s="278" t="s">
        <v>3792</v>
      </c>
      <c r="C147" s="278" t="s">
        <v>3976</v>
      </c>
      <c r="D147" s="279">
        <v>350</v>
      </c>
      <c r="E147" s="279">
        <v>643.81209999999999</v>
      </c>
      <c r="F147" s="279">
        <v>2384</v>
      </c>
      <c r="G147" s="279">
        <v>1534848</v>
      </c>
      <c r="H147" s="279">
        <v>834400</v>
      </c>
      <c r="I147" s="279">
        <v>700448</v>
      </c>
      <c r="J147" s="279">
        <v>47</v>
      </c>
      <c r="K147" s="279" t="s">
        <v>1358</v>
      </c>
      <c r="L147" s="279">
        <v>2384</v>
      </c>
    </row>
    <row r="148" spans="1:12">
      <c r="A148" s="278">
        <v>147</v>
      </c>
      <c r="B148" s="278" t="s">
        <v>992</v>
      </c>
      <c r="C148" s="278" t="s">
        <v>3092</v>
      </c>
      <c r="D148" s="279">
        <v>433</v>
      </c>
      <c r="E148" s="279">
        <v>677.40459999999996</v>
      </c>
      <c r="F148" s="279">
        <v>2254</v>
      </c>
      <c r="G148" s="279">
        <v>1526870</v>
      </c>
      <c r="H148" s="279">
        <v>975982</v>
      </c>
      <c r="I148" s="279">
        <v>550888</v>
      </c>
      <c r="J148" s="279">
        <v>89</v>
      </c>
      <c r="K148" s="279" t="s">
        <v>1358</v>
      </c>
      <c r="L148" s="279">
        <v>2254</v>
      </c>
    </row>
    <row r="149" spans="1:12">
      <c r="A149" s="278">
        <v>148</v>
      </c>
      <c r="B149" s="278" t="s">
        <v>3175</v>
      </c>
      <c r="C149" s="278" t="s">
        <v>3176</v>
      </c>
      <c r="D149" s="279">
        <v>815</v>
      </c>
      <c r="E149" s="279">
        <v>1400</v>
      </c>
      <c r="F149" s="279">
        <v>1080</v>
      </c>
      <c r="G149" s="279">
        <v>1512000</v>
      </c>
      <c r="H149" s="279">
        <v>880200</v>
      </c>
      <c r="I149" s="279">
        <v>631800</v>
      </c>
      <c r="J149" s="279">
        <v>9</v>
      </c>
      <c r="K149" s="279" t="s">
        <v>1358</v>
      </c>
      <c r="L149" s="279">
        <v>1080</v>
      </c>
    </row>
    <row r="150" spans="1:12">
      <c r="A150" s="278">
        <v>149</v>
      </c>
      <c r="B150" s="278" t="s">
        <v>722</v>
      </c>
      <c r="C150" s="278" t="s">
        <v>3189</v>
      </c>
      <c r="D150" s="279">
        <v>112</v>
      </c>
      <c r="E150" s="279">
        <v>242.9051</v>
      </c>
      <c r="F150" s="279">
        <v>6215</v>
      </c>
      <c r="G150" s="279">
        <v>1509655</v>
      </c>
      <c r="H150" s="279">
        <v>696080</v>
      </c>
      <c r="I150" s="279">
        <v>813575</v>
      </c>
      <c r="J150" s="279">
        <v>143</v>
      </c>
      <c r="K150" s="279" t="s">
        <v>1358</v>
      </c>
      <c r="L150" s="279">
        <v>6215</v>
      </c>
    </row>
    <row r="151" spans="1:12">
      <c r="A151" s="278">
        <v>150</v>
      </c>
      <c r="B151" s="278" t="s">
        <v>3949</v>
      </c>
      <c r="C151" s="278" t="s">
        <v>4050</v>
      </c>
      <c r="D151" s="279">
        <v>512</v>
      </c>
      <c r="E151" s="279">
        <v>1266.1996999999999</v>
      </c>
      <c r="F151" s="279">
        <v>1187</v>
      </c>
      <c r="G151" s="279">
        <v>1502979</v>
      </c>
      <c r="H151" s="279">
        <v>607744</v>
      </c>
      <c r="I151" s="279">
        <v>895235</v>
      </c>
      <c r="J151" s="279">
        <v>18</v>
      </c>
      <c r="K151" s="279" t="s">
        <v>1358</v>
      </c>
      <c r="L151" s="279">
        <v>1187</v>
      </c>
    </row>
    <row r="152" spans="1:12">
      <c r="A152" s="278">
        <v>151</v>
      </c>
      <c r="B152" s="278" t="s">
        <v>3761</v>
      </c>
      <c r="C152" s="278" t="s">
        <v>3839</v>
      </c>
      <c r="D152" s="279">
        <v>2246</v>
      </c>
      <c r="E152" s="279">
        <v>4143.8966</v>
      </c>
      <c r="F152" s="279">
        <v>358</v>
      </c>
      <c r="G152" s="279">
        <v>1483515</v>
      </c>
      <c r="H152" s="279">
        <v>804068</v>
      </c>
      <c r="I152" s="279">
        <v>679447</v>
      </c>
      <c r="J152" s="279">
        <v>147</v>
      </c>
      <c r="K152" s="279" t="s">
        <v>1358</v>
      </c>
      <c r="L152" s="279">
        <v>358</v>
      </c>
    </row>
    <row r="153" spans="1:12">
      <c r="A153" s="278">
        <v>152</v>
      </c>
      <c r="B153" s="278" t="s">
        <v>686</v>
      </c>
      <c r="C153" s="278" t="s">
        <v>3057</v>
      </c>
      <c r="D153" s="279">
        <v>652</v>
      </c>
      <c r="E153" s="279">
        <v>1038.3213000000001</v>
      </c>
      <c r="F153" s="279">
        <v>1413</v>
      </c>
      <c r="G153" s="279">
        <v>1467148</v>
      </c>
      <c r="H153" s="279">
        <v>921276</v>
      </c>
      <c r="I153" s="279">
        <v>545872</v>
      </c>
      <c r="J153" s="279">
        <v>198</v>
      </c>
      <c r="K153" s="279" t="s">
        <v>1358</v>
      </c>
      <c r="L153" s="279">
        <v>1413</v>
      </c>
    </row>
    <row r="154" spans="1:12">
      <c r="A154" s="278">
        <v>153</v>
      </c>
      <c r="B154" s="278" t="s">
        <v>174</v>
      </c>
      <c r="C154" s="278" t="s">
        <v>3098</v>
      </c>
      <c r="D154" s="279">
        <v>629</v>
      </c>
      <c r="E154" s="279">
        <v>1213.6487</v>
      </c>
      <c r="F154" s="279">
        <v>1204</v>
      </c>
      <c r="G154" s="279">
        <v>1461233</v>
      </c>
      <c r="H154" s="279">
        <v>757316</v>
      </c>
      <c r="I154" s="279">
        <v>703917</v>
      </c>
      <c r="J154" s="279">
        <v>79</v>
      </c>
      <c r="K154" s="279" t="s">
        <v>1358</v>
      </c>
      <c r="L154" s="279">
        <v>1204</v>
      </c>
    </row>
    <row r="155" spans="1:12">
      <c r="A155" s="278">
        <v>154</v>
      </c>
      <c r="B155" s="278" t="s">
        <v>369</v>
      </c>
      <c r="C155" s="278" t="s">
        <v>3202</v>
      </c>
      <c r="D155" s="279">
        <v>112</v>
      </c>
      <c r="E155" s="279">
        <v>240.8015</v>
      </c>
      <c r="F155" s="279">
        <v>5981</v>
      </c>
      <c r="G155" s="279">
        <v>1440234</v>
      </c>
      <c r="H155" s="279">
        <v>669872</v>
      </c>
      <c r="I155" s="279">
        <v>770362</v>
      </c>
      <c r="J155" s="279">
        <v>91</v>
      </c>
      <c r="K155" s="279" t="s">
        <v>1358</v>
      </c>
      <c r="L155" s="279">
        <v>5981</v>
      </c>
    </row>
    <row r="156" spans="1:12">
      <c r="A156" s="278">
        <v>155</v>
      </c>
      <c r="B156" s="278" t="s">
        <v>1291</v>
      </c>
      <c r="C156" s="278" t="s">
        <v>3075</v>
      </c>
      <c r="D156" s="279">
        <v>605</v>
      </c>
      <c r="E156" s="279">
        <v>629.24789999999996</v>
      </c>
      <c r="F156" s="279">
        <v>2283</v>
      </c>
      <c r="G156" s="279">
        <v>1436573</v>
      </c>
      <c r="H156" s="279">
        <v>1381215</v>
      </c>
      <c r="I156" s="279">
        <v>55358</v>
      </c>
      <c r="J156" s="279">
        <v>135</v>
      </c>
      <c r="K156" s="279" t="s">
        <v>1358</v>
      </c>
      <c r="L156" s="279">
        <v>2283</v>
      </c>
    </row>
    <row r="157" spans="1:12">
      <c r="A157" s="278">
        <v>156</v>
      </c>
      <c r="B157" s="278" t="s">
        <v>2960</v>
      </c>
      <c r="C157" s="278" t="s">
        <v>3560</v>
      </c>
      <c r="D157" s="279">
        <v>183</v>
      </c>
      <c r="E157" s="279">
        <v>316.96910000000003</v>
      </c>
      <c r="F157" s="279">
        <v>4524</v>
      </c>
      <c r="G157" s="279">
        <v>1433968</v>
      </c>
      <c r="H157" s="279">
        <v>827892</v>
      </c>
      <c r="I157" s="279">
        <v>606076</v>
      </c>
      <c r="J157" s="279">
        <v>130</v>
      </c>
      <c r="K157" s="279" t="s">
        <v>1358</v>
      </c>
      <c r="L157" s="279">
        <v>4524</v>
      </c>
    </row>
    <row r="158" spans="1:12">
      <c r="A158" s="278">
        <v>157</v>
      </c>
      <c r="B158" s="278" t="s">
        <v>3791</v>
      </c>
      <c r="C158" s="278" t="s">
        <v>3960</v>
      </c>
      <c r="D158" s="279">
        <v>166</v>
      </c>
      <c r="E158" s="279">
        <v>310.91989999999998</v>
      </c>
      <c r="F158" s="279">
        <v>4559</v>
      </c>
      <c r="G158" s="279">
        <v>1417484</v>
      </c>
      <c r="H158" s="279">
        <v>756794</v>
      </c>
      <c r="I158" s="279">
        <v>660690</v>
      </c>
      <c r="J158" s="279">
        <v>65</v>
      </c>
      <c r="K158" s="279" t="s">
        <v>1358</v>
      </c>
      <c r="L158" s="279">
        <v>4559</v>
      </c>
    </row>
    <row r="159" spans="1:12">
      <c r="A159" s="278">
        <v>158</v>
      </c>
      <c r="B159" s="278" t="s">
        <v>1035</v>
      </c>
      <c r="C159" s="278" t="s">
        <v>3210</v>
      </c>
      <c r="D159" s="279">
        <v>852</v>
      </c>
      <c r="E159" s="279">
        <v>1530.9168</v>
      </c>
      <c r="F159" s="279">
        <v>925</v>
      </c>
      <c r="G159" s="279">
        <v>1416098</v>
      </c>
      <c r="H159" s="279">
        <v>788100</v>
      </c>
      <c r="I159" s="279">
        <v>627998</v>
      </c>
      <c r="J159" s="279">
        <v>67</v>
      </c>
      <c r="K159" s="279" t="s">
        <v>1358</v>
      </c>
      <c r="L159" s="279">
        <v>925</v>
      </c>
    </row>
    <row r="160" spans="1:12">
      <c r="A160" s="278">
        <v>159</v>
      </c>
      <c r="B160" s="278" t="s">
        <v>2987</v>
      </c>
      <c r="C160" s="278" t="s">
        <v>3150</v>
      </c>
      <c r="D160" s="279">
        <v>489</v>
      </c>
      <c r="E160" s="279">
        <v>920</v>
      </c>
      <c r="F160" s="279">
        <v>1530</v>
      </c>
      <c r="G160" s="279">
        <v>1407600</v>
      </c>
      <c r="H160" s="279">
        <v>748170</v>
      </c>
      <c r="I160" s="279">
        <v>659430</v>
      </c>
      <c r="J160" s="279">
        <v>12</v>
      </c>
      <c r="K160" s="279" t="s">
        <v>1358</v>
      </c>
      <c r="L160" s="279">
        <v>1530</v>
      </c>
    </row>
    <row r="161" spans="1:12">
      <c r="A161" s="278">
        <v>160</v>
      </c>
      <c r="B161" s="278" t="s">
        <v>469</v>
      </c>
      <c r="C161" s="278" t="s">
        <v>3061</v>
      </c>
      <c r="D161" s="279">
        <v>1052</v>
      </c>
      <c r="E161" s="279">
        <v>3070.2363</v>
      </c>
      <c r="F161" s="279">
        <v>457</v>
      </c>
      <c r="G161" s="279">
        <v>1403098</v>
      </c>
      <c r="H161" s="279">
        <v>480764</v>
      </c>
      <c r="I161" s="279">
        <v>922334</v>
      </c>
      <c r="J161" s="279">
        <v>87</v>
      </c>
      <c r="K161" s="279" t="s">
        <v>1358</v>
      </c>
      <c r="L161" s="279">
        <v>457</v>
      </c>
    </row>
    <row r="162" spans="1:12">
      <c r="A162" s="278">
        <v>161</v>
      </c>
      <c r="B162" s="278" t="s">
        <v>403</v>
      </c>
      <c r="C162" s="278" t="s">
        <v>3177</v>
      </c>
      <c r="D162" s="279">
        <v>81</v>
      </c>
      <c r="E162" s="279">
        <v>132.08430000000001</v>
      </c>
      <c r="F162" s="279">
        <v>10525</v>
      </c>
      <c r="G162" s="279">
        <v>1390187</v>
      </c>
      <c r="H162" s="279">
        <v>852525</v>
      </c>
      <c r="I162" s="279">
        <v>537662</v>
      </c>
      <c r="J162" s="279">
        <v>275</v>
      </c>
      <c r="K162" s="279" t="s">
        <v>1358</v>
      </c>
      <c r="L162" s="279">
        <v>10525</v>
      </c>
    </row>
    <row r="163" spans="1:12">
      <c r="A163" s="278">
        <v>162</v>
      </c>
      <c r="B163" s="278" t="s">
        <v>707</v>
      </c>
      <c r="C163" s="278" t="s">
        <v>3219</v>
      </c>
      <c r="D163" s="279">
        <v>514</v>
      </c>
      <c r="E163" s="279">
        <v>966.45519999999999</v>
      </c>
      <c r="F163" s="279">
        <v>1417</v>
      </c>
      <c r="G163" s="279">
        <v>1369467</v>
      </c>
      <c r="H163" s="279">
        <v>728338</v>
      </c>
      <c r="I163" s="279">
        <v>641129</v>
      </c>
      <c r="J163" s="279">
        <v>209</v>
      </c>
      <c r="K163" s="279" t="s">
        <v>1358</v>
      </c>
      <c r="L163" s="279">
        <v>1417</v>
      </c>
    </row>
    <row r="164" spans="1:12">
      <c r="A164" s="278">
        <v>163</v>
      </c>
      <c r="B164" s="278" t="s">
        <v>1288</v>
      </c>
      <c r="C164" s="278" t="s">
        <v>3269</v>
      </c>
      <c r="D164" s="279">
        <v>173</v>
      </c>
      <c r="E164" s="279">
        <v>325.1146</v>
      </c>
      <c r="F164" s="279">
        <v>4161</v>
      </c>
      <c r="G164" s="279">
        <v>1352802</v>
      </c>
      <c r="H164" s="279">
        <v>719853</v>
      </c>
      <c r="I164" s="279">
        <v>632949</v>
      </c>
      <c r="J164" s="279">
        <v>73</v>
      </c>
      <c r="K164" s="279" t="s">
        <v>1358</v>
      </c>
      <c r="L164" s="279">
        <v>4161</v>
      </c>
    </row>
    <row r="165" spans="1:12">
      <c r="A165" s="278">
        <v>164</v>
      </c>
      <c r="B165" s="278" t="s">
        <v>472</v>
      </c>
      <c r="C165" s="278" t="s">
        <v>3166</v>
      </c>
      <c r="D165" s="279">
        <v>172</v>
      </c>
      <c r="E165" s="279">
        <v>299.82889999999998</v>
      </c>
      <c r="F165" s="279">
        <v>4443</v>
      </c>
      <c r="G165" s="279">
        <v>1332140</v>
      </c>
      <c r="H165" s="279">
        <v>764196</v>
      </c>
      <c r="I165" s="279">
        <v>567944</v>
      </c>
      <c r="J165" s="279">
        <v>177</v>
      </c>
      <c r="K165" s="279" t="s">
        <v>1358</v>
      </c>
      <c r="L165" s="279">
        <v>4443</v>
      </c>
    </row>
    <row r="166" spans="1:12">
      <c r="A166" s="278">
        <v>165</v>
      </c>
      <c r="B166" s="278" t="s">
        <v>959</v>
      </c>
      <c r="C166" s="278" t="s">
        <v>3144</v>
      </c>
      <c r="D166" s="279">
        <v>632</v>
      </c>
      <c r="E166" s="279">
        <v>1367.4337</v>
      </c>
      <c r="F166" s="279">
        <v>973</v>
      </c>
      <c r="G166" s="279">
        <v>1330513</v>
      </c>
      <c r="H166" s="279">
        <v>614936</v>
      </c>
      <c r="I166" s="279">
        <v>715577</v>
      </c>
      <c r="J166" s="279">
        <v>141</v>
      </c>
      <c r="K166" s="279" t="s">
        <v>1358</v>
      </c>
      <c r="L166" s="279">
        <v>973</v>
      </c>
    </row>
    <row r="167" spans="1:12">
      <c r="A167" s="278">
        <v>166</v>
      </c>
      <c r="B167" s="278" t="s">
        <v>912</v>
      </c>
      <c r="C167" s="278" t="s">
        <v>3103</v>
      </c>
      <c r="D167" s="279">
        <v>676</v>
      </c>
      <c r="E167" s="279">
        <v>1280.6764000000001</v>
      </c>
      <c r="F167" s="279">
        <v>1026</v>
      </c>
      <c r="G167" s="279">
        <v>1313974</v>
      </c>
      <c r="H167" s="279">
        <v>693576</v>
      </c>
      <c r="I167" s="279">
        <v>620398</v>
      </c>
      <c r="J167" s="279">
        <v>161</v>
      </c>
      <c r="K167" s="279" t="s">
        <v>1358</v>
      </c>
      <c r="L167" s="279">
        <v>1026</v>
      </c>
    </row>
    <row r="168" spans="1:12">
      <c r="A168" s="278">
        <v>167</v>
      </c>
      <c r="B168" s="278" t="s">
        <v>852</v>
      </c>
      <c r="C168" s="278" t="s">
        <v>3208</v>
      </c>
      <c r="D168" s="279">
        <v>131</v>
      </c>
      <c r="E168" s="279">
        <v>330.0489</v>
      </c>
      <c r="F168" s="279">
        <v>3947</v>
      </c>
      <c r="G168" s="279">
        <v>1302703</v>
      </c>
      <c r="H168" s="279">
        <v>517057</v>
      </c>
      <c r="I168" s="279">
        <v>785646</v>
      </c>
      <c r="J168" s="279">
        <v>271</v>
      </c>
      <c r="K168" s="279" t="s">
        <v>1358</v>
      </c>
      <c r="L168" s="279">
        <v>3947</v>
      </c>
    </row>
    <row r="169" spans="1:12">
      <c r="A169" s="278">
        <v>168</v>
      </c>
      <c r="B169" s="278" t="s">
        <v>2753</v>
      </c>
      <c r="C169" s="278" t="s">
        <v>3112</v>
      </c>
      <c r="D169" s="279">
        <v>265</v>
      </c>
      <c r="E169" s="279">
        <v>431.87439999999998</v>
      </c>
      <c r="F169" s="279">
        <v>3009</v>
      </c>
      <c r="G169" s="279">
        <v>1299510</v>
      </c>
      <c r="H169" s="279">
        <v>797385</v>
      </c>
      <c r="I169" s="279">
        <v>502125</v>
      </c>
      <c r="J169" s="279">
        <v>35</v>
      </c>
      <c r="K169" s="279" t="s">
        <v>1358</v>
      </c>
      <c r="L169" s="279">
        <v>3009</v>
      </c>
    </row>
    <row r="170" spans="1:12">
      <c r="A170" s="278">
        <v>169</v>
      </c>
      <c r="B170" s="278" t="s">
        <v>621</v>
      </c>
      <c r="C170" s="278" t="s">
        <v>3266</v>
      </c>
      <c r="D170" s="279">
        <v>246</v>
      </c>
      <c r="E170" s="279">
        <v>315.48590000000002</v>
      </c>
      <c r="F170" s="279">
        <v>4110</v>
      </c>
      <c r="G170" s="279">
        <v>1296647</v>
      </c>
      <c r="H170" s="279">
        <v>1011060</v>
      </c>
      <c r="I170" s="279">
        <v>285587</v>
      </c>
      <c r="J170" s="279">
        <v>120</v>
      </c>
      <c r="K170" s="279" t="s">
        <v>1358</v>
      </c>
      <c r="L170" s="279">
        <v>4110</v>
      </c>
    </row>
    <row r="171" spans="1:12">
      <c r="A171" s="278">
        <v>170</v>
      </c>
      <c r="B171" s="278" t="s">
        <v>2898</v>
      </c>
      <c r="C171" s="278" t="s">
        <v>3224</v>
      </c>
      <c r="D171" s="279">
        <v>362</v>
      </c>
      <c r="E171" s="279">
        <v>499.94729999999998</v>
      </c>
      <c r="F171" s="279">
        <v>2506</v>
      </c>
      <c r="G171" s="279">
        <v>1252868</v>
      </c>
      <c r="H171" s="279">
        <v>907172</v>
      </c>
      <c r="I171" s="279">
        <v>345696</v>
      </c>
      <c r="J171" s="279">
        <v>33</v>
      </c>
      <c r="K171" s="279" t="s">
        <v>1358</v>
      </c>
      <c r="L171" s="279">
        <v>2506</v>
      </c>
    </row>
    <row r="172" spans="1:12">
      <c r="A172" s="278">
        <v>171</v>
      </c>
      <c r="B172" s="278" t="s">
        <v>699</v>
      </c>
      <c r="C172" s="278" t="s">
        <v>3030</v>
      </c>
      <c r="D172" s="279">
        <v>439</v>
      </c>
      <c r="E172" s="279">
        <v>738.68169999999998</v>
      </c>
      <c r="F172" s="279">
        <v>1690</v>
      </c>
      <c r="G172" s="279">
        <v>1248372</v>
      </c>
      <c r="H172" s="279">
        <v>741910</v>
      </c>
      <c r="I172" s="279">
        <v>506462</v>
      </c>
      <c r="J172" s="279">
        <v>167</v>
      </c>
      <c r="K172" s="279" t="s">
        <v>1358</v>
      </c>
      <c r="L172" s="279">
        <v>1690</v>
      </c>
    </row>
    <row r="173" spans="1:12">
      <c r="A173" s="278">
        <v>172</v>
      </c>
      <c r="B173" s="278" t="s">
        <v>631</v>
      </c>
      <c r="C173" s="278" t="s">
        <v>3223</v>
      </c>
      <c r="D173" s="279">
        <v>410</v>
      </c>
      <c r="E173" s="279">
        <v>1057.9426000000001</v>
      </c>
      <c r="F173" s="279">
        <v>1168</v>
      </c>
      <c r="G173" s="279">
        <v>1235677</v>
      </c>
      <c r="H173" s="279">
        <v>478880</v>
      </c>
      <c r="I173" s="279">
        <v>756797</v>
      </c>
      <c r="J173" s="279">
        <v>51</v>
      </c>
      <c r="K173" s="279" t="s">
        <v>1358</v>
      </c>
      <c r="L173" s="279">
        <v>1168</v>
      </c>
    </row>
    <row r="174" spans="1:12">
      <c r="A174" s="278">
        <v>173</v>
      </c>
      <c r="B174" s="278" t="s">
        <v>2863</v>
      </c>
      <c r="C174" s="278" t="s">
        <v>3174</v>
      </c>
      <c r="D174" s="279">
        <v>1353</v>
      </c>
      <c r="E174" s="279">
        <v>2688.6388999999999</v>
      </c>
      <c r="F174" s="279">
        <v>457</v>
      </c>
      <c r="G174" s="279">
        <v>1228708</v>
      </c>
      <c r="H174" s="279">
        <v>618321</v>
      </c>
      <c r="I174" s="279">
        <v>610387</v>
      </c>
      <c r="J174" s="279">
        <v>36</v>
      </c>
      <c r="K174" s="279" t="s">
        <v>1358</v>
      </c>
      <c r="L174" s="279">
        <v>457</v>
      </c>
    </row>
    <row r="175" spans="1:12">
      <c r="A175" s="278">
        <v>174</v>
      </c>
      <c r="B175" s="278" t="s">
        <v>781</v>
      </c>
      <c r="C175" s="278" t="s">
        <v>3305</v>
      </c>
      <c r="D175" s="279">
        <v>404</v>
      </c>
      <c r="E175" s="279">
        <v>584.63679999999999</v>
      </c>
      <c r="F175" s="279">
        <v>2098</v>
      </c>
      <c r="G175" s="279">
        <v>1226568</v>
      </c>
      <c r="H175" s="279">
        <v>847592</v>
      </c>
      <c r="I175" s="279">
        <v>378976</v>
      </c>
      <c r="J175" s="279">
        <v>92</v>
      </c>
      <c r="K175" s="279" t="s">
        <v>1358</v>
      </c>
      <c r="L175" s="279">
        <v>2098</v>
      </c>
    </row>
    <row r="176" spans="1:12">
      <c r="A176" s="278">
        <v>175</v>
      </c>
      <c r="B176" s="278" t="s">
        <v>2748</v>
      </c>
      <c r="C176" s="278" t="s">
        <v>3183</v>
      </c>
      <c r="D176" s="279">
        <v>450</v>
      </c>
      <c r="E176" s="279">
        <v>599.40800000000002</v>
      </c>
      <c r="F176" s="279">
        <v>2027</v>
      </c>
      <c r="G176" s="279">
        <v>1215000</v>
      </c>
      <c r="H176" s="279">
        <v>912150</v>
      </c>
      <c r="I176" s="279">
        <v>302850</v>
      </c>
      <c r="J176" s="279">
        <v>24</v>
      </c>
      <c r="K176" s="279" t="s">
        <v>1358</v>
      </c>
      <c r="L176" s="279">
        <v>2027</v>
      </c>
    </row>
    <row r="177" spans="1:12">
      <c r="A177" s="278">
        <v>176</v>
      </c>
      <c r="B177" s="278" t="s">
        <v>3119</v>
      </c>
      <c r="C177" s="278" t="s">
        <v>3120</v>
      </c>
      <c r="D177" s="279">
        <v>568</v>
      </c>
      <c r="E177" s="279">
        <v>1280</v>
      </c>
      <c r="F177" s="279">
        <v>930</v>
      </c>
      <c r="G177" s="279">
        <v>1190400</v>
      </c>
      <c r="H177" s="279">
        <v>528240</v>
      </c>
      <c r="I177" s="279">
        <v>662160</v>
      </c>
      <c r="J177" s="279">
        <v>8</v>
      </c>
      <c r="K177" s="279" t="s">
        <v>1358</v>
      </c>
      <c r="L177" s="279">
        <v>930</v>
      </c>
    </row>
    <row r="178" spans="1:12">
      <c r="A178" s="278">
        <v>177</v>
      </c>
      <c r="B178" s="278" t="s">
        <v>370</v>
      </c>
      <c r="C178" s="278" t="s">
        <v>3225</v>
      </c>
      <c r="D178" s="279">
        <v>437</v>
      </c>
      <c r="E178" s="279">
        <v>980.9085</v>
      </c>
      <c r="F178" s="279">
        <v>1213</v>
      </c>
      <c r="G178" s="279">
        <v>1189842</v>
      </c>
      <c r="H178" s="279">
        <v>530081</v>
      </c>
      <c r="I178" s="279">
        <v>659761</v>
      </c>
      <c r="J178" s="279">
        <v>82</v>
      </c>
      <c r="K178" s="279" t="s">
        <v>1358</v>
      </c>
      <c r="L178" s="279">
        <v>1213</v>
      </c>
    </row>
    <row r="179" spans="1:12">
      <c r="A179" s="278">
        <v>178</v>
      </c>
      <c r="B179" s="278" t="s">
        <v>535</v>
      </c>
      <c r="C179" s="278" t="s">
        <v>3213</v>
      </c>
      <c r="D179" s="279">
        <v>645</v>
      </c>
      <c r="E179" s="279">
        <v>1849.3791000000001</v>
      </c>
      <c r="F179" s="279">
        <v>641</v>
      </c>
      <c r="G179" s="279">
        <v>1185452</v>
      </c>
      <c r="H179" s="279">
        <v>413445</v>
      </c>
      <c r="I179" s="279">
        <v>772007</v>
      </c>
      <c r="J179" s="279">
        <v>95</v>
      </c>
      <c r="K179" s="279" t="s">
        <v>1358</v>
      </c>
      <c r="L179" s="279">
        <v>641</v>
      </c>
    </row>
    <row r="180" spans="1:12">
      <c r="A180" s="278">
        <v>179</v>
      </c>
      <c r="B180" s="278" t="s">
        <v>933</v>
      </c>
      <c r="C180" s="278" t="s">
        <v>3155</v>
      </c>
      <c r="D180" s="279">
        <v>456</v>
      </c>
      <c r="E180" s="279">
        <v>1142.0155</v>
      </c>
      <c r="F180" s="279">
        <v>1029</v>
      </c>
      <c r="G180" s="279">
        <v>1175134</v>
      </c>
      <c r="H180" s="279">
        <v>469224</v>
      </c>
      <c r="I180" s="279">
        <v>705910</v>
      </c>
      <c r="J180" s="279">
        <v>192</v>
      </c>
      <c r="K180" s="279" t="s">
        <v>1358</v>
      </c>
      <c r="L180" s="279">
        <v>1029</v>
      </c>
    </row>
    <row r="181" spans="1:12">
      <c r="A181" s="278">
        <v>180</v>
      </c>
      <c r="B181" s="278" t="s">
        <v>517</v>
      </c>
      <c r="C181" s="278" t="s">
        <v>3368</v>
      </c>
      <c r="D181" s="279">
        <v>455</v>
      </c>
      <c r="E181" s="279">
        <v>738.50030000000004</v>
      </c>
      <c r="F181" s="279">
        <v>1577</v>
      </c>
      <c r="G181" s="279">
        <v>1164615</v>
      </c>
      <c r="H181" s="279">
        <v>717535</v>
      </c>
      <c r="I181" s="279">
        <v>447080</v>
      </c>
      <c r="J181" s="279">
        <v>55</v>
      </c>
      <c r="K181" s="279" t="s">
        <v>1358</v>
      </c>
      <c r="L181" s="279">
        <v>1577</v>
      </c>
    </row>
    <row r="182" spans="1:12">
      <c r="A182" s="278">
        <v>181</v>
      </c>
      <c r="B182" s="278" t="s">
        <v>309</v>
      </c>
      <c r="C182" s="278" t="s">
        <v>3199</v>
      </c>
      <c r="D182" s="279">
        <v>294</v>
      </c>
      <c r="E182" s="279">
        <v>554.64279999999997</v>
      </c>
      <c r="F182" s="279">
        <v>2091</v>
      </c>
      <c r="G182" s="279">
        <v>1159758</v>
      </c>
      <c r="H182" s="279">
        <v>614754</v>
      </c>
      <c r="I182" s="279">
        <v>545004</v>
      </c>
      <c r="J182" s="279">
        <v>74</v>
      </c>
      <c r="K182" s="279" t="s">
        <v>1358</v>
      </c>
      <c r="L182" s="279">
        <v>2091</v>
      </c>
    </row>
    <row r="183" spans="1:12">
      <c r="A183" s="278">
        <v>182</v>
      </c>
      <c r="B183" s="278" t="s">
        <v>731</v>
      </c>
      <c r="C183" s="278" t="s">
        <v>3156</v>
      </c>
      <c r="D183" s="279">
        <v>819</v>
      </c>
      <c r="E183" s="279">
        <v>1696.4812999999999</v>
      </c>
      <c r="F183" s="279">
        <v>669</v>
      </c>
      <c r="G183" s="279">
        <v>1134946</v>
      </c>
      <c r="H183" s="279">
        <v>547911</v>
      </c>
      <c r="I183" s="279">
        <v>587035</v>
      </c>
      <c r="J183" s="279">
        <v>88</v>
      </c>
      <c r="K183" s="279" t="s">
        <v>1358</v>
      </c>
      <c r="L183" s="279">
        <v>669</v>
      </c>
    </row>
    <row r="184" spans="1:12">
      <c r="A184" s="278">
        <v>183</v>
      </c>
      <c r="B184" s="278" t="s">
        <v>508</v>
      </c>
      <c r="C184" s="278" t="s">
        <v>3104</v>
      </c>
      <c r="D184" s="279">
        <v>239</v>
      </c>
      <c r="E184" s="279">
        <v>445.15350000000001</v>
      </c>
      <c r="F184" s="279">
        <v>2540</v>
      </c>
      <c r="G184" s="279">
        <v>1130690</v>
      </c>
      <c r="H184" s="279">
        <v>607060</v>
      </c>
      <c r="I184" s="279">
        <v>523630</v>
      </c>
      <c r="J184" s="279">
        <v>95</v>
      </c>
      <c r="K184" s="279" t="s">
        <v>1358</v>
      </c>
      <c r="L184" s="279">
        <v>2540</v>
      </c>
    </row>
    <row r="185" spans="1:12">
      <c r="A185" s="278">
        <v>184</v>
      </c>
      <c r="B185" s="278" t="s">
        <v>640</v>
      </c>
      <c r="C185" s="278" t="s">
        <v>3194</v>
      </c>
      <c r="D185" s="279">
        <v>85</v>
      </c>
      <c r="E185" s="279">
        <v>182.0145</v>
      </c>
      <c r="F185" s="279">
        <v>6203</v>
      </c>
      <c r="G185" s="279">
        <v>1129036</v>
      </c>
      <c r="H185" s="279">
        <v>527255</v>
      </c>
      <c r="I185" s="279">
        <v>601781</v>
      </c>
      <c r="J185" s="279">
        <v>136</v>
      </c>
      <c r="K185" s="279" t="s">
        <v>1358</v>
      </c>
      <c r="L185" s="279">
        <v>6203</v>
      </c>
    </row>
    <row r="186" spans="1:12">
      <c r="A186" s="278">
        <v>185</v>
      </c>
      <c r="B186" s="278" t="s">
        <v>2992</v>
      </c>
      <c r="C186" s="278" t="s">
        <v>3727</v>
      </c>
      <c r="D186" s="279">
        <v>296</v>
      </c>
      <c r="E186" s="279">
        <v>636.60080000000005</v>
      </c>
      <c r="F186" s="279">
        <v>1771</v>
      </c>
      <c r="G186" s="279">
        <v>1127420</v>
      </c>
      <c r="H186" s="279">
        <v>524216</v>
      </c>
      <c r="I186" s="279">
        <v>603204</v>
      </c>
      <c r="J186" s="279">
        <v>28</v>
      </c>
      <c r="K186" s="279" t="s">
        <v>1358</v>
      </c>
      <c r="L186" s="279">
        <v>1771</v>
      </c>
    </row>
    <row r="187" spans="1:12">
      <c r="A187" s="278">
        <v>186</v>
      </c>
      <c r="B187" s="278" t="s">
        <v>634</v>
      </c>
      <c r="C187" s="278" t="s">
        <v>3160</v>
      </c>
      <c r="D187" s="279">
        <v>336</v>
      </c>
      <c r="E187" s="279">
        <v>598.67229999999995</v>
      </c>
      <c r="F187" s="279">
        <v>1883</v>
      </c>
      <c r="G187" s="279">
        <v>1127300</v>
      </c>
      <c r="H187" s="279">
        <v>632688</v>
      </c>
      <c r="I187" s="279">
        <v>494612</v>
      </c>
      <c r="J187" s="279">
        <v>52</v>
      </c>
      <c r="K187" s="279" t="s">
        <v>1358</v>
      </c>
      <c r="L187" s="279">
        <v>1883</v>
      </c>
    </row>
    <row r="188" spans="1:12">
      <c r="A188" s="278">
        <v>187</v>
      </c>
      <c r="B188" s="278" t="s">
        <v>346</v>
      </c>
      <c r="C188" s="278" t="s">
        <v>3214</v>
      </c>
      <c r="D188" s="279">
        <v>452</v>
      </c>
      <c r="E188" s="279">
        <v>802.47080000000005</v>
      </c>
      <c r="F188" s="279">
        <v>1404</v>
      </c>
      <c r="G188" s="279">
        <v>1126669</v>
      </c>
      <c r="H188" s="279">
        <v>634608</v>
      </c>
      <c r="I188" s="279">
        <v>492061</v>
      </c>
      <c r="J188" s="279">
        <v>96</v>
      </c>
      <c r="K188" s="279" t="s">
        <v>1358</v>
      </c>
      <c r="L188" s="279">
        <v>1404</v>
      </c>
    </row>
    <row r="189" spans="1:12">
      <c r="A189" s="278">
        <v>188</v>
      </c>
      <c r="B189" s="278" t="s">
        <v>887</v>
      </c>
      <c r="C189" s="278" t="s">
        <v>3258</v>
      </c>
      <c r="D189" s="279">
        <v>169</v>
      </c>
      <c r="E189" s="279">
        <v>277.80939999999998</v>
      </c>
      <c r="F189" s="279">
        <v>3993</v>
      </c>
      <c r="G189" s="279">
        <v>1109293</v>
      </c>
      <c r="H189" s="279">
        <v>674817</v>
      </c>
      <c r="I189" s="279">
        <v>434476</v>
      </c>
      <c r="J189" s="279">
        <v>191</v>
      </c>
      <c r="K189" s="279" t="s">
        <v>1358</v>
      </c>
      <c r="L189" s="279">
        <v>3993</v>
      </c>
    </row>
    <row r="190" spans="1:12">
      <c r="A190" s="278">
        <v>189</v>
      </c>
      <c r="B190" s="278" t="s">
        <v>303</v>
      </c>
      <c r="C190" s="278" t="s">
        <v>3169</v>
      </c>
      <c r="D190" s="279">
        <v>209</v>
      </c>
      <c r="E190" s="279">
        <v>562.40930000000003</v>
      </c>
      <c r="F190" s="279">
        <v>1969</v>
      </c>
      <c r="G190" s="279">
        <v>1107384</v>
      </c>
      <c r="H190" s="279">
        <v>411521</v>
      </c>
      <c r="I190" s="279">
        <v>695863</v>
      </c>
      <c r="J190" s="279">
        <v>66</v>
      </c>
      <c r="K190" s="279" t="s">
        <v>1358</v>
      </c>
      <c r="L190" s="279">
        <v>1969</v>
      </c>
    </row>
    <row r="191" spans="1:12">
      <c r="A191" s="278">
        <v>190</v>
      </c>
      <c r="B191" s="278" t="s">
        <v>3908</v>
      </c>
      <c r="C191" s="278" t="s">
        <v>4019</v>
      </c>
      <c r="D191" s="279">
        <v>264</v>
      </c>
      <c r="E191" s="279">
        <v>461.70850000000002</v>
      </c>
      <c r="F191" s="279">
        <v>2333</v>
      </c>
      <c r="G191" s="279">
        <v>1077166</v>
      </c>
      <c r="H191" s="279">
        <v>615912</v>
      </c>
      <c r="I191" s="279">
        <v>461254</v>
      </c>
      <c r="J191" s="279">
        <v>59</v>
      </c>
      <c r="K191" s="279" t="s">
        <v>1358</v>
      </c>
      <c r="L191" s="279">
        <v>2333</v>
      </c>
    </row>
    <row r="192" spans="1:12">
      <c r="A192" s="278">
        <v>191</v>
      </c>
      <c r="B192" s="278" t="s">
        <v>540</v>
      </c>
      <c r="C192" s="278" t="s">
        <v>3987</v>
      </c>
      <c r="D192" s="279">
        <v>741</v>
      </c>
      <c r="E192" s="279">
        <v>1810.6627000000001</v>
      </c>
      <c r="F192" s="279">
        <v>587</v>
      </c>
      <c r="G192" s="279">
        <v>1062859</v>
      </c>
      <c r="H192" s="279">
        <v>434967</v>
      </c>
      <c r="I192" s="279">
        <v>627892</v>
      </c>
      <c r="J192" s="279">
        <v>84</v>
      </c>
      <c r="K192" s="279" t="s">
        <v>1358</v>
      </c>
      <c r="L192" s="279">
        <v>587</v>
      </c>
    </row>
    <row r="193" spans="1:12">
      <c r="A193" s="278">
        <v>192</v>
      </c>
      <c r="B193" s="278" t="s">
        <v>3242</v>
      </c>
      <c r="C193" s="278" t="s">
        <v>3243</v>
      </c>
      <c r="D193" s="279">
        <v>916</v>
      </c>
      <c r="E193" s="279">
        <v>1358.0862999999999</v>
      </c>
      <c r="F193" s="279">
        <v>776</v>
      </c>
      <c r="G193" s="279">
        <v>1053875</v>
      </c>
      <c r="H193" s="279">
        <v>710816</v>
      </c>
      <c r="I193" s="279">
        <v>343059</v>
      </c>
      <c r="J193" s="279">
        <v>75</v>
      </c>
      <c r="K193" s="279" t="s">
        <v>1358</v>
      </c>
      <c r="L193" s="279">
        <v>776</v>
      </c>
    </row>
    <row r="194" spans="1:12">
      <c r="A194" s="278">
        <v>193</v>
      </c>
      <c r="B194" s="278" t="s">
        <v>689</v>
      </c>
      <c r="C194" s="278" t="s">
        <v>3203</v>
      </c>
      <c r="D194" s="279">
        <v>340</v>
      </c>
      <c r="E194" s="279">
        <v>970.4982</v>
      </c>
      <c r="F194" s="279">
        <v>1084</v>
      </c>
      <c r="G194" s="279">
        <v>1052020</v>
      </c>
      <c r="H194" s="279">
        <v>368560</v>
      </c>
      <c r="I194" s="279">
        <v>683460</v>
      </c>
      <c r="J194" s="279">
        <v>41</v>
      </c>
      <c r="K194" s="279" t="s">
        <v>1358</v>
      </c>
      <c r="L194" s="279">
        <v>1084</v>
      </c>
    </row>
    <row r="195" spans="1:12">
      <c r="A195" s="278">
        <v>194</v>
      </c>
      <c r="B195" s="278" t="s">
        <v>323</v>
      </c>
      <c r="C195" s="278" t="s">
        <v>3137</v>
      </c>
      <c r="D195" s="279">
        <v>524</v>
      </c>
      <c r="E195" s="279">
        <v>824.29669999999999</v>
      </c>
      <c r="F195" s="279">
        <v>1274</v>
      </c>
      <c r="G195" s="279">
        <v>1050154</v>
      </c>
      <c r="H195" s="279">
        <v>667576</v>
      </c>
      <c r="I195" s="279">
        <v>382578</v>
      </c>
      <c r="J195" s="279">
        <v>44</v>
      </c>
      <c r="K195" s="279" t="s">
        <v>1358</v>
      </c>
      <c r="L195" s="279">
        <v>1274</v>
      </c>
    </row>
    <row r="196" spans="1:12">
      <c r="A196" s="278">
        <v>195</v>
      </c>
      <c r="B196" s="278" t="s">
        <v>2796</v>
      </c>
      <c r="C196" s="278" t="s">
        <v>3172</v>
      </c>
      <c r="D196" s="279">
        <v>232</v>
      </c>
      <c r="E196" s="279">
        <v>539.56410000000005</v>
      </c>
      <c r="F196" s="279">
        <v>1943</v>
      </c>
      <c r="G196" s="279">
        <v>1048373</v>
      </c>
      <c r="H196" s="279">
        <v>450776</v>
      </c>
      <c r="I196" s="279">
        <v>597597</v>
      </c>
      <c r="J196" s="279">
        <v>183</v>
      </c>
      <c r="K196" s="279" t="s">
        <v>1358</v>
      </c>
      <c r="L196" s="279">
        <v>1943</v>
      </c>
    </row>
    <row r="197" spans="1:12">
      <c r="A197" s="278">
        <v>196</v>
      </c>
      <c r="B197" s="278" t="s">
        <v>913</v>
      </c>
      <c r="C197" s="278" t="s">
        <v>3239</v>
      </c>
      <c r="D197" s="279">
        <v>740</v>
      </c>
      <c r="E197" s="279">
        <v>1280.0196000000001</v>
      </c>
      <c r="F197" s="279">
        <v>818</v>
      </c>
      <c r="G197" s="279">
        <v>1047056</v>
      </c>
      <c r="H197" s="279">
        <v>605320</v>
      </c>
      <c r="I197" s="279">
        <v>441736</v>
      </c>
      <c r="J197" s="279">
        <v>97</v>
      </c>
      <c r="K197" s="279" t="s">
        <v>1358</v>
      </c>
      <c r="L197" s="279">
        <v>818</v>
      </c>
    </row>
    <row r="198" spans="1:12">
      <c r="A198" s="278">
        <v>197</v>
      </c>
      <c r="B198" s="278" t="s">
        <v>776</v>
      </c>
      <c r="C198" s="278" t="s">
        <v>3240</v>
      </c>
      <c r="D198" s="279">
        <v>1897</v>
      </c>
      <c r="E198" s="279">
        <v>3148.6626999999999</v>
      </c>
      <c r="F198" s="279">
        <v>332</v>
      </c>
      <c r="G198" s="279">
        <v>1045356</v>
      </c>
      <c r="H198" s="279">
        <v>629804</v>
      </c>
      <c r="I198" s="279">
        <v>415552</v>
      </c>
      <c r="J198" s="279">
        <v>88</v>
      </c>
      <c r="K198" s="279" t="s">
        <v>1358</v>
      </c>
      <c r="L198" s="279">
        <v>332</v>
      </c>
    </row>
    <row r="199" spans="1:12">
      <c r="A199" s="278">
        <v>198</v>
      </c>
      <c r="B199" s="278" t="s">
        <v>557</v>
      </c>
      <c r="C199" s="278" t="s">
        <v>3247</v>
      </c>
      <c r="D199" s="279">
        <v>473</v>
      </c>
      <c r="E199" s="279">
        <v>923.33479999999997</v>
      </c>
      <c r="F199" s="279">
        <v>1132</v>
      </c>
      <c r="G199" s="279">
        <v>1045215</v>
      </c>
      <c r="H199" s="279">
        <v>535436</v>
      </c>
      <c r="I199" s="279">
        <v>509779</v>
      </c>
      <c r="J199" s="279">
        <v>26</v>
      </c>
      <c r="K199" s="279" t="s">
        <v>1358</v>
      </c>
      <c r="L199" s="279">
        <v>1132</v>
      </c>
    </row>
    <row r="200" spans="1:12">
      <c r="A200" s="278">
        <v>199</v>
      </c>
      <c r="B200" s="278" t="s">
        <v>533</v>
      </c>
      <c r="C200" s="278" t="s">
        <v>3204</v>
      </c>
      <c r="D200" s="279">
        <v>1570</v>
      </c>
      <c r="E200" s="279">
        <v>2661.3189000000002</v>
      </c>
      <c r="F200" s="279">
        <v>392</v>
      </c>
      <c r="G200" s="279">
        <v>1043237</v>
      </c>
      <c r="H200" s="279">
        <v>615440</v>
      </c>
      <c r="I200" s="279">
        <v>427797</v>
      </c>
      <c r="J200" s="279">
        <v>10</v>
      </c>
      <c r="K200" s="279" t="s">
        <v>1358</v>
      </c>
      <c r="L200" s="279">
        <v>392</v>
      </c>
    </row>
    <row r="201" spans="1:12">
      <c r="A201" s="278">
        <v>200</v>
      </c>
      <c r="B201" s="278" t="s">
        <v>872</v>
      </c>
      <c r="C201" s="278" t="s">
        <v>3478</v>
      </c>
      <c r="D201" s="279">
        <v>277</v>
      </c>
      <c r="E201" s="279">
        <v>586.77769999999998</v>
      </c>
      <c r="F201" s="279">
        <v>1768</v>
      </c>
      <c r="G201" s="279">
        <v>1037423</v>
      </c>
      <c r="H201" s="279">
        <v>489736</v>
      </c>
      <c r="I201" s="279">
        <v>547687</v>
      </c>
      <c r="J201" s="279">
        <v>46</v>
      </c>
      <c r="K201" s="279" t="s">
        <v>1358</v>
      </c>
      <c r="L201" s="279">
        <v>1768</v>
      </c>
    </row>
    <row r="202" spans="1:12">
      <c r="A202" s="278">
        <v>201</v>
      </c>
      <c r="B202" s="278" t="s">
        <v>690</v>
      </c>
      <c r="C202" s="278" t="s">
        <v>3165</v>
      </c>
      <c r="D202" s="279">
        <v>415</v>
      </c>
      <c r="E202" s="279">
        <v>763.17330000000004</v>
      </c>
      <c r="F202" s="279">
        <v>1339</v>
      </c>
      <c r="G202" s="279">
        <v>1021889</v>
      </c>
      <c r="H202" s="279">
        <v>555685</v>
      </c>
      <c r="I202" s="279">
        <v>466204</v>
      </c>
      <c r="J202" s="279">
        <v>55</v>
      </c>
      <c r="K202" s="279" t="s">
        <v>1358</v>
      </c>
      <c r="L202" s="279">
        <v>1339</v>
      </c>
    </row>
    <row r="203" spans="1:12">
      <c r="A203" s="278">
        <v>202</v>
      </c>
      <c r="B203" s="278" t="s">
        <v>3206</v>
      </c>
      <c r="C203" s="278" t="s">
        <v>3207</v>
      </c>
      <c r="D203" s="279">
        <v>741</v>
      </c>
      <c r="E203" s="279">
        <v>1600</v>
      </c>
      <c r="F203" s="279">
        <v>630</v>
      </c>
      <c r="G203" s="279">
        <v>1008000</v>
      </c>
      <c r="H203" s="279">
        <v>466830</v>
      </c>
      <c r="I203" s="279">
        <v>541170</v>
      </c>
      <c r="J203" s="279">
        <v>6</v>
      </c>
      <c r="K203" s="279" t="s">
        <v>1358</v>
      </c>
      <c r="L203" s="279">
        <v>630</v>
      </c>
    </row>
    <row r="204" spans="1:12">
      <c r="A204" s="278">
        <v>203</v>
      </c>
      <c r="B204" s="278" t="s">
        <v>671</v>
      </c>
      <c r="C204" s="278" t="s">
        <v>3133</v>
      </c>
      <c r="D204" s="279">
        <v>650</v>
      </c>
      <c r="E204" s="279">
        <v>895</v>
      </c>
      <c r="F204" s="279">
        <v>1120</v>
      </c>
      <c r="G204" s="279">
        <v>1002400</v>
      </c>
      <c r="H204" s="279">
        <v>728000</v>
      </c>
      <c r="I204" s="279">
        <v>274400</v>
      </c>
      <c r="J204" s="279">
        <v>7</v>
      </c>
      <c r="K204" s="279" t="s">
        <v>1358</v>
      </c>
      <c r="L204" s="279">
        <v>1120</v>
      </c>
    </row>
    <row r="205" spans="1:12">
      <c r="A205" s="278">
        <v>204</v>
      </c>
      <c r="B205" s="278" t="s">
        <v>231</v>
      </c>
      <c r="C205" s="278" t="s">
        <v>3088</v>
      </c>
      <c r="D205" s="279">
        <v>355</v>
      </c>
      <c r="E205" s="279">
        <v>555.87900000000002</v>
      </c>
      <c r="F205" s="279">
        <v>1769</v>
      </c>
      <c r="G205" s="279">
        <v>983350</v>
      </c>
      <c r="H205" s="279">
        <v>627995</v>
      </c>
      <c r="I205" s="279">
        <v>355355</v>
      </c>
      <c r="J205" s="279">
        <v>80</v>
      </c>
      <c r="K205" s="279" t="s">
        <v>1358</v>
      </c>
      <c r="L205" s="279">
        <v>1769</v>
      </c>
    </row>
    <row r="206" spans="1:12">
      <c r="A206" s="278">
        <v>205</v>
      </c>
      <c r="B206" s="278" t="s">
        <v>343</v>
      </c>
      <c r="C206" s="278" t="s">
        <v>3091</v>
      </c>
      <c r="D206" s="279">
        <v>735</v>
      </c>
      <c r="E206" s="279">
        <v>595.90369999999996</v>
      </c>
      <c r="F206" s="279">
        <v>1641</v>
      </c>
      <c r="G206" s="279">
        <v>977878</v>
      </c>
      <c r="H206" s="279">
        <v>1206135</v>
      </c>
      <c r="I206" s="279">
        <v>-228257</v>
      </c>
      <c r="J206" s="279">
        <v>52</v>
      </c>
      <c r="K206" s="279" t="s">
        <v>1358</v>
      </c>
      <c r="L206" s="279">
        <v>1641</v>
      </c>
    </row>
    <row r="207" spans="1:12">
      <c r="A207" s="278">
        <v>206</v>
      </c>
      <c r="B207" s="278" t="s">
        <v>704</v>
      </c>
      <c r="C207" s="278" t="s">
        <v>3184</v>
      </c>
      <c r="D207" s="279">
        <v>645</v>
      </c>
      <c r="E207" s="279">
        <v>1178.2520999999999</v>
      </c>
      <c r="F207" s="279">
        <v>829</v>
      </c>
      <c r="G207" s="279">
        <v>976771</v>
      </c>
      <c r="H207" s="279">
        <v>534705</v>
      </c>
      <c r="I207" s="279">
        <v>442066</v>
      </c>
      <c r="J207" s="279">
        <v>33</v>
      </c>
      <c r="K207" s="279" t="s">
        <v>1358</v>
      </c>
      <c r="L207" s="279">
        <v>829</v>
      </c>
    </row>
    <row r="208" spans="1:12">
      <c r="A208" s="278">
        <v>207</v>
      </c>
      <c r="B208" s="278" t="s">
        <v>865</v>
      </c>
      <c r="C208" s="278" t="s">
        <v>3211</v>
      </c>
      <c r="D208" s="279">
        <v>659</v>
      </c>
      <c r="E208" s="279">
        <v>487.06619999999998</v>
      </c>
      <c r="F208" s="279">
        <v>1994</v>
      </c>
      <c r="G208" s="279">
        <v>971210</v>
      </c>
      <c r="H208" s="279">
        <v>1314046</v>
      </c>
      <c r="I208" s="279">
        <v>-342836</v>
      </c>
      <c r="J208" s="279">
        <v>124</v>
      </c>
      <c r="K208" s="279" t="s">
        <v>1358</v>
      </c>
      <c r="L208" s="279">
        <v>1994</v>
      </c>
    </row>
    <row r="209" spans="1:12">
      <c r="A209" s="278">
        <v>208</v>
      </c>
      <c r="B209" s="278" t="s">
        <v>402</v>
      </c>
      <c r="C209" s="278" t="s">
        <v>3188</v>
      </c>
      <c r="D209" s="279">
        <v>64</v>
      </c>
      <c r="E209" s="279">
        <v>105.0561</v>
      </c>
      <c r="F209" s="279">
        <v>9220</v>
      </c>
      <c r="G209" s="279">
        <v>968617</v>
      </c>
      <c r="H209" s="279">
        <v>590080</v>
      </c>
      <c r="I209" s="279">
        <v>378537</v>
      </c>
      <c r="J209" s="279">
        <v>295</v>
      </c>
      <c r="K209" s="279" t="s">
        <v>1358</v>
      </c>
      <c r="L209" s="279">
        <v>9220</v>
      </c>
    </row>
    <row r="210" spans="1:12">
      <c r="A210" s="278">
        <v>209</v>
      </c>
      <c r="B210" s="278" t="s">
        <v>559</v>
      </c>
      <c r="C210" s="278" t="s">
        <v>3220</v>
      </c>
      <c r="D210" s="279">
        <v>138</v>
      </c>
      <c r="E210" s="279">
        <v>260.31810000000002</v>
      </c>
      <c r="F210" s="279">
        <v>3688</v>
      </c>
      <c r="G210" s="279">
        <v>960053</v>
      </c>
      <c r="H210" s="279">
        <v>508944</v>
      </c>
      <c r="I210" s="279">
        <v>451109</v>
      </c>
      <c r="J210" s="279">
        <v>295</v>
      </c>
      <c r="K210" s="279" t="s">
        <v>1358</v>
      </c>
      <c r="L210" s="279">
        <v>3688</v>
      </c>
    </row>
    <row r="211" spans="1:12">
      <c r="A211" s="278">
        <v>210</v>
      </c>
      <c r="B211" s="278" t="s">
        <v>476</v>
      </c>
      <c r="C211" s="278" t="s">
        <v>3090</v>
      </c>
      <c r="D211" s="279">
        <v>363</v>
      </c>
      <c r="E211" s="279">
        <v>478.08370000000002</v>
      </c>
      <c r="F211" s="279">
        <v>1984</v>
      </c>
      <c r="G211" s="279">
        <v>948518</v>
      </c>
      <c r="H211" s="279">
        <v>720192</v>
      </c>
      <c r="I211" s="279">
        <v>228326</v>
      </c>
      <c r="J211" s="279">
        <v>190</v>
      </c>
      <c r="K211" s="279" t="s">
        <v>1358</v>
      </c>
      <c r="L211" s="279">
        <v>1984</v>
      </c>
    </row>
    <row r="212" spans="1:12">
      <c r="A212" s="278">
        <v>211</v>
      </c>
      <c r="B212" s="278" t="s">
        <v>1016</v>
      </c>
      <c r="C212" s="278" t="s">
        <v>3263</v>
      </c>
      <c r="D212" s="279">
        <v>163</v>
      </c>
      <c r="E212" s="279">
        <v>306.04219999999998</v>
      </c>
      <c r="F212" s="279">
        <v>2961</v>
      </c>
      <c r="G212" s="279">
        <v>906191</v>
      </c>
      <c r="H212" s="279">
        <v>482643</v>
      </c>
      <c r="I212" s="279">
        <v>423548</v>
      </c>
      <c r="J212" s="279">
        <v>207</v>
      </c>
      <c r="K212" s="279" t="s">
        <v>1358</v>
      </c>
      <c r="L212" s="279">
        <v>2961</v>
      </c>
    </row>
    <row r="213" spans="1:12">
      <c r="A213" s="278">
        <v>212</v>
      </c>
      <c r="B213" s="278" t="s">
        <v>544</v>
      </c>
      <c r="C213" s="278" t="s">
        <v>3043</v>
      </c>
      <c r="D213" s="279">
        <v>423</v>
      </c>
      <c r="E213" s="279">
        <v>743.90210000000002</v>
      </c>
      <c r="F213" s="279">
        <v>1216</v>
      </c>
      <c r="G213" s="279">
        <v>904585</v>
      </c>
      <c r="H213" s="279">
        <v>514368</v>
      </c>
      <c r="I213" s="279">
        <v>390217</v>
      </c>
      <c r="J213" s="279">
        <v>112</v>
      </c>
      <c r="K213" s="279" t="s">
        <v>1358</v>
      </c>
      <c r="L213" s="279">
        <v>1216</v>
      </c>
    </row>
    <row r="214" spans="1:12">
      <c r="A214" s="278">
        <v>213</v>
      </c>
      <c r="B214" s="278" t="s">
        <v>389</v>
      </c>
      <c r="C214" s="278" t="s">
        <v>3254</v>
      </c>
      <c r="D214" s="279">
        <v>1589</v>
      </c>
      <c r="E214" s="279">
        <v>2751.4005999999999</v>
      </c>
      <c r="F214" s="279">
        <v>327</v>
      </c>
      <c r="G214" s="279">
        <v>899708</v>
      </c>
      <c r="H214" s="279">
        <v>519603</v>
      </c>
      <c r="I214" s="279">
        <v>380105</v>
      </c>
      <c r="J214" s="279">
        <v>69</v>
      </c>
      <c r="K214" s="279" t="s">
        <v>1358</v>
      </c>
      <c r="L214" s="279">
        <v>327</v>
      </c>
    </row>
    <row r="215" spans="1:12">
      <c r="A215" s="278">
        <v>214</v>
      </c>
      <c r="B215" s="278" t="s">
        <v>415</v>
      </c>
      <c r="C215" s="278" t="s">
        <v>3238</v>
      </c>
      <c r="D215" s="279">
        <v>117</v>
      </c>
      <c r="E215" s="279">
        <v>175.09649999999999</v>
      </c>
      <c r="F215" s="279">
        <v>5121</v>
      </c>
      <c r="G215" s="279">
        <v>896669</v>
      </c>
      <c r="H215" s="279">
        <v>599157</v>
      </c>
      <c r="I215" s="279">
        <v>297512</v>
      </c>
      <c r="J215" s="279">
        <v>160</v>
      </c>
      <c r="K215" s="279" t="s">
        <v>1358</v>
      </c>
      <c r="L215" s="279">
        <v>5121</v>
      </c>
    </row>
    <row r="216" spans="1:12">
      <c r="A216" s="278">
        <v>215</v>
      </c>
      <c r="B216" s="278" t="s">
        <v>3889</v>
      </c>
      <c r="C216" s="278" t="s">
        <v>3969</v>
      </c>
      <c r="D216" s="279">
        <v>397</v>
      </c>
      <c r="E216" s="279">
        <v>664.01260000000002</v>
      </c>
      <c r="F216" s="279">
        <v>1347</v>
      </c>
      <c r="G216" s="279">
        <v>894425</v>
      </c>
      <c r="H216" s="279">
        <v>534759</v>
      </c>
      <c r="I216" s="279">
        <v>359666</v>
      </c>
      <c r="J216" s="279">
        <v>4</v>
      </c>
      <c r="K216" s="279" t="s">
        <v>1358</v>
      </c>
      <c r="L216" s="279">
        <v>1347</v>
      </c>
    </row>
    <row r="217" spans="1:12">
      <c r="A217" s="278">
        <v>216</v>
      </c>
      <c r="B217" s="278">
        <v>103000</v>
      </c>
      <c r="C217" s="278" t="s">
        <v>3977</v>
      </c>
      <c r="D217" s="279">
        <v>1439</v>
      </c>
      <c r="E217" s="279">
        <v>2236</v>
      </c>
      <c r="F217" s="279">
        <v>400</v>
      </c>
      <c r="G217" s="279">
        <v>894400</v>
      </c>
      <c r="H217" s="279">
        <v>575600</v>
      </c>
      <c r="I217" s="279">
        <v>318800</v>
      </c>
      <c r="J217" s="279">
        <v>1</v>
      </c>
      <c r="K217" s="279" t="s">
        <v>1358</v>
      </c>
      <c r="L217" s="279">
        <v>400</v>
      </c>
    </row>
    <row r="218" spans="1:12">
      <c r="A218" s="278">
        <v>217</v>
      </c>
      <c r="B218" s="278" t="s">
        <v>593</v>
      </c>
      <c r="C218" s="278" t="s">
        <v>3123</v>
      </c>
      <c r="D218" s="279">
        <v>325</v>
      </c>
      <c r="E218" s="279">
        <v>605.33789999999999</v>
      </c>
      <c r="F218" s="279">
        <v>1474</v>
      </c>
      <c r="G218" s="279">
        <v>892268</v>
      </c>
      <c r="H218" s="279">
        <v>479050</v>
      </c>
      <c r="I218" s="279">
        <v>413218</v>
      </c>
      <c r="J218" s="279">
        <v>86</v>
      </c>
      <c r="K218" s="279" t="s">
        <v>1358</v>
      </c>
      <c r="L218" s="279">
        <v>1474</v>
      </c>
    </row>
    <row r="219" spans="1:12">
      <c r="A219" s="278">
        <v>218</v>
      </c>
      <c r="B219" s="278" t="s">
        <v>2886</v>
      </c>
      <c r="C219" s="278" t="s">
        <v>3149</v>
      </c>
      <c r="D219" s="279">
        <v>490</v>
      </c>
      <c r="E219" s="279">
        <v>701.37869999999998</v>
      </c>
      <c r="F219" s="279">
        <v>1257</v>
      </c>
      <c r="G219" s="279">
        <v>881633</v>
      </c>
      <c r="H219" s="279">
        <v>615930</v>
      </c>
      <c r="I219" s="279">
        <v>265703</v>
      </c>
      <c r="J219" s="279">
        <v>72</v>
      </c>
      <c r="K219" s="279" t="s">
        <v>1358</v>
      </c>
      <c r="L219" s="279">
        <v>1257</v>
      </c>
    </row>
    <row r="220" spans="1:12">
      <c r="A220" s="278">
        <v>219</v>
      </c>
      <c r="B220" s="278" t="s">
        <v>779</v>
      </c>
      <c r="C220" s="278" t="s">
        <v>3262</v>
      </c>
      <c r="D220" s="279">
        <v>1387</v>
      </c>
      <c r="E220" s="279">
        <v>2313.069</v>
      </c>
      <c r="F220" s="279">
        <v>377</v>
      </c>
      <c r="G220" s="279">
        <v>872027</v>
      </c>
      <c r="H220" s="279">
        <v>522899</v>
      </c>
      <c r="I220" s="279">
        <v>349128</v>
      </c>
      <c r="J220" s="279">
        <v>50</v>
      </c>
      <c r="K220" s="279" t="s">
        <v>1358</v>
      </c>
      <c r="L220" s="279">
        <v>377</v>
      </c>
    </row>
    <row r="221" spans="1:12">
      <c r="A221" s="278">
        <v>220</v>
      </c>
      <c r="B221" s="278" t="s">
        <v>2999</v>
      </c>
      <c r="C221" s="278" t="s">
        <v>3193</v>
      </c>
      <c r="D221" s="279">
        <v>588</v>
      </c>
      <c r="E221" s="279">
        <v>1000</v>
      </c>
      <c r="F221" s="279">
        <v>870</v>
      </c>
      <c r="G221" s="279">
        <v>870000</v>
      </c>
      <c r="H221" s="279">
        <v>511560</v>
      </c>
      <c r="I221" s="279">
        <v>358440</v>
      </c>
      <c r="J221" s="279">
        <v>8</v>
      </c>
      <c r="K221" s="279" t="s">
        <v>1358</v>
      </c>
      <c r="L221" s="279">
        <v>870</v>
      </c>
    </row>
    <row r="222" spans="1:12">
      <c r="A222" s="278">
        <v>221</v>
      </c>
      <c r="B222" s="278" t="s">
        <v>3950</v>
      </c>
      <c r="C222" s="278" t="s">
        <v>3984</v>
      </c>
      <c r="D222" s="279">
        <v>1062</v>
      </c>
      <c r="E222" s="279">
        <v>1931.5450000000001</v>
      </c>
      <c r="F222" s="279">
        <v>444</v>
      </c>
      <c r="G222" s="279">
        <v>857606</v>
      </c>
      <c r="H222" s="279">
        <v>471528</v>
      </c>
      <c r="I222" s="279">
        <v>386078</v>
      </c>
      <c r="J222" s="279">
        <v>18</v>
      </c>
      <c r="K222" s="279" t="s">
        <v>1358</v>
      </c>
      <c r="L222" s="279">
        <v>444</v>
      </c>
    </row>
    <row r="223" spans="1:12">
      <c r="A223" s="278">
        <v>222</v>
      </c>
      <c r="B223" s="278" t="s">
        <v>963</v>
      </c>
      <c r="C223" s="278" t="s">
        <v>3135</v>
      </c>
      <c r="D223" s="279">
        <v>573</v>
      </c>
      <c r="E223" s="279">
        <v>1220.8867</v>
      </c>
      <c r="F223" s="279">
        <v>697</v>
      </c>
      <c r="G223" s="279">
        <v>850958</v>
      </c>
      <c r="H223" s="279">
        <v>399381</v>
      </c>
      <c r="I223" s="279">
        <v>451577</v>
      </c>
      <c r="J223" s="279">
        <v>122</v>
      </c>
      <c r="K223" s="279" t="s">
        <v>1358</v>
      </c>
      <c r="L223" s="279">
        <v>697</v>
      </c>
    </row>
    <row r="224" spans="1:12">
      <c r="A224" s="278">
        <v>223</v>
      </c>
      <c r="B224" s="278" t="s">
        <v>3180</v>
      </c>
      <c r="C224" s="278" t="s">
        <v>3181</v>
      </c>
      <c r="D224" s="279">
        <v>460</v>
      </c>
      <c r="E224" s="279">
        <v>760</v>
      </c>
      <c r="F224" s="279">
        <v>1110</v>
      </c>
      <c r="G224" s="279">
        <v>843600</v>
      </c>
      <c r="H224" s="279">
        <v>510600</v>
      </c>
      <c r="I224" s="279">
        <v>333000</v>
      </c>
      <c r="J224" s="279">
        <v>9</v>
      </c>
      <c r="K224" s="279" t="s">
        <v>1358</v>
      </c>
      <c r="L224" s="279">
        <v>1110</v>
      </c>
    </row>
    <row r="225" spans="1:12">
      <c r="A225" s="278">
        <v>224</v>
      </c>
      <c r="B225" s="278" t="s">
        <v>1032</v>
      </c>
      <c r="C225" s="278" t="s">
        <v>3457</v>
      </c>
      <c r="D225" s="279">
        <v>165</v>
      </c>
      <c r="E225" s="279">
        <v>290.47879999999998</v>
      </c>
      <c r="F225" s="279">
        <v>2903</v>
      </c>
      <c r="G225" s="279">
        <v>843260</v>
      </c>
      <c r="H225" s="279">
        <v>478995</v>
      </c>
      <c r="I225" s="279">
        <v>364265</v>
      </c>
      <c r="J225" s="279">
        <v>14</v>
      </c>
      <c r="K225" s="279" t="s">
        <v>1358</v>
      </c>
      <c r="L225" s="279">
        <v>2903</v>
      </c>
    </row>
    <row r="226" spans="1:12">
      <c r="A226" s="278">
        <v>225</v>
      </c>
      <c r="B226" s="278" t="s">
        <v>3912</v>
      </c>
      <c r="C226" s="278" t="s">
        <v>4014</v>
      </c>
      <c r="D226" s="279">
        <v>207</v>
      </c>
      <c r="E226" s="279">
        <v>418.44130000000001</v>
      </c>
      <c r="F226" s="279">
        <v>2001</v>
      </c>
      <c r="G226" s="279">
        <v>837301</v>
      </c>
      <c r="H226" s="279">
        <v>414207</v>
      </c>
      <c r="I226" s="279">
        <v>423094</v>
      </c>
      <c r="J226" s="279">
        <v>75</v>
      </c>
      <c r="K226" s="279" t="s">
        <v>1358</v>
      </c>
      <c r="L226" s="279">
        <v>2001</v>
      </c>
    </row>
    <row r="227" spans="1:12">
      <c r="A227" s="278">
        <v>226</v>
      </c>
      <c r="B227" s="278" t="s">
        <v>934</v>
      </c>
      <c r="C227" s="278" t="s">
        <v>3155</v>
      </c>
      <c r="D227" s="279">
        <v>601</v>
      </c>
      <c r="E227" s="279">
        <v>1230.7452000000001</v>
      </c>
      <c r="F227" s="279">
        <v>679</v>
      </c>
      <c r="G227" s="279">
        <v>835676</v>
      </c>
      <c r="H227" s="279">
        <v>408079</v>
      </c>
      <c r="I227" s="279">
        <v>427597</v>
      </c>
      <c r="J227" s="279">
        <v>141</v>
      </c>
      <c r="K227" s="279" t="s">
        <v>1358</v>
      </c>
      <c r="L227" s="279">
        <v>679</v>
      </c>
    </row>
    <row r="228" spans="1:12">
      <c r="A228" s="278">
        <v>227</v>
      </c>
      <c r="B228" s="278" t="s">
        <v>534</v>
      </c>
      <c r="C228" s="278" t="s">
        <v>3212</v>
      </c>
      <c r="D228" s="279">
        <v>409</v>
      </c>
      <c r="E228" s="279">
        <v>590.13319999999999</v>
      </c>
      <c r="F228" s="279">
        <v>1411</v>
      </c>
      <c r="G228" s="279">
        <v>832678</v>
      </c>
      <c r="H228" s="279">
        <v>577099</v>
      </c>
      <c r="I228" s="279">
        <v>255579</v>
      </c>
      <c r="J228" s="279">
        <v>157</v>
      </c>
      <c r="K228" s="279" t="s">
        <v>1358</v>
      </c>
      <c r="L228" s="279">
        <v>1411</v>
      </c>
    </row>
    <row r="229" spans="1:12">
      <c r="A229" s="278">
        <v>228</v>
      </c>
      <c r="B229" s="278" t="s">
        <v>622</v>
      </c>
      <c r="C229" s="278" t="s">
        <v>3266</v>
      </c>
      <c r="D229" s="279">
        <v>246</v>
      </c>
      <c r="E229" s="279">
        <v>317.47320000000002</v>
      </c>
      <c r="F229" s="279">
        <v>2610</v>
      </c>
      <c r="G229" s="279">
        <v>828605</v>
      </c>
      <c r="H229" s="279">
        <v>642060</v>
      </c>
      <c r="I229" s="279">
        <v>186545</v>
      </c>
      <c r="J229" s="279">
        <v>134</v>
      </c>
      <c r="K229" s="279" t="s">
        <v>1358</v>
      </c>
      <c r="L229" s="279">
        <v>2610</v>
      </c>
    </row>
    <row r="230" spans="1:12">
      <c r="A230" s="278">
        <v>229</v>
      </c>
      <c r="B230" s="278" t="s">
        <v>541</v>
      </c>
      <c r="C230" s="278" t="s">
        <v>3253</v>
      </c>
      <c r="D230" s="279">
        <v>574</v>
      </c>
      <c r="E230" s="279">
        <v>1490.3697999999999</v>
      </c>
      <c r="F230" s="279">
        <v>549</v>
      </c>
      <c r="G230" s="279">
        <v>818213</v>
      </c>
      <c r="H230" s="279">
        <v>315126</v>
      </c>
      <c r="I230" s="279">
        <v>503087</v>
      </c>
      <c r="J230" s="279">
        <v>25</v>
      </c>
      <c r="K230" s="279" t="s">
        <v>1358</v>
      </c>
      <c r="L230" s="279">
        <v>549</v>
      </c>
    </row>
    <row r="231" spans="1:12">
      <c r="A231" s="278">
        <v>230</v>
      </c>
      <c r="B231" s="278" t="s">
        <v>673</v>
      </c>
      <c r="C231" s="278" t="s">
        <v>3958</v>
      </c>
      <c r="D231" s="279">
        <v>177</v>
      </c>
      <c r="E231" s="279">
        <v>214.94309999999999</v>
      </c>
      <c r="F231" s="279">
        <v>3781</v>
      </c>
      <c r="G231" s="279">
        <v>812700</v>
      </c>
      <c r="H231" s="279">
        <v>669237</v>
      </c>
      <c r="I231" s="279">
        <v>143463</v>
      </c>
      <c r="J231" s="279">
        <v>12</v>
      </c>
      <c r="K231" s="279" t="s">
        <v>1358</v>
      </c>
      <c r="L231" s="279">
        <v>3781</v>
      </c>
    </row>
    <row r="232" spans="1:12">
      <c r="A232" s="278">
        <v>231</v>
      </c>
      <c r="B232" s="278" t="s">
        <v>539</v>
      </c>
      <c r="C232" s="278" t="s">
        <v>3237</v>
      </c>
      <c r="D232" s="279">
        <v>343</v>
      </c>
      <c r="E232" s="279">
        <v>720.61900000000003</v>
      </c>
      <c r="F232" s="279">
        <v>1126</v>
      </c>
      <c r="G232" s="279">
        <v>811417</v>
      </c>
      <c r="H232" s="279">
        <v>386218</v>
      </c>
      <c r="I232" s="279">
        <v>425199</v>
      </c>
      <c r="J232" s="279">
        <v>124</v>
      </c>
      <c r="K232" s="279" t="s">
        <v>1358</v>
      </c>
      <c r="L232" s="279">
        <v>1126</v>
      </c>
    </row>
    <row r="233" spans="1:12">
      <c r="A233" s="278">
        <v>232</v>
      </c>
      <c r="B233" s="278" t="s">
        <v>3264</v>
      </c>
      <c r="C233" s="278" t="s">
        <v>3265</v>
      </c>
      <c r="D233" s="279">
        <v>435</v>
      </c>
      <c r="E233" s="279">
        <v>877.13980000000004</v>
      </c>
      <c r="F233" s="279">
        <v>923</v>
      </c>
      <c r="G233" s="279">
        <v>809600</v>
      </c>
      <c r="H233" s="279">
        <v>401505</v>
      </c>
      <c r="I233" s="279">
        <v>408095</v>
      </c>
      <c r="J233" s="279">
        <v>29</v>
      </c>
      <c r="K233" s="279" t="s">
        <v>1358</v>
      </c>
      <c r="L233" s="279">
        <v>923</v>
      </c>
    </row>
    <row r="234" spans="1:12">
      <c r="A234" s="278">
        <v>233</v>
      </c>
      <c r="B234" s="278" t="s">
        <v>782</v>
      </c>
      <c r="C234" s="278" t="s">
        <v>3964</v>
      </c>
      <c r="D234" s="279">
        <v>137</v>
      </c>
      <c r="E234" s="279">
        <v>276.51819999999998</v>
      </c>
      <c r="F234" s="279">
        <v>2910</v>
      </c>
      <c r="G234" s="279">
        <v>804668</v>
      </c>
      <c r="H234" s="279">
        <v>398670</v>
      </c>
      <c r="I234" s="279">
        <v>405998</v>
      </c>
      <c r="J234" s="279">
        <v>40</v>
      </c>
      <c r="K234" s="279" t="s">
        <v>1358</v>
      </c>
      <c r="L234" s="279">
        <v>2910</v>
      </c>
    </row>
    <row r="235" spans="1:12">
      <c r="A235" s="278">
        <v>234</v>
      </c>
      <c r="B235" s="278" t="s">
        <v>768</v>
      </c>
      <c r="C235" s="278" t="s">
        <v>3358</v>
      </c>
      <c r="D235" s="279">
        <v>755</v>
      </c>
      <c r="E235" s="279">
        <v>793.69989999999996</v>
      </c>
      <c r="F235" s="279">
        <v>993</v>
      </c>
      <c r="G235" s="279">
        <v>788144</v>
      </c>
      <c r="H235" s="279">
        <v>749715</v>
      </c>
      <c r="I235" s="279">
        <v>38429</v>
      </c>
      <c r="J235" s="279">
        <v>85</v>
      </c>
      <c r="K235" s="279" t="s">
        <v>1358</v>
      </c>
      <c r="L235" s="279">
        <v>993</v>
      </c>
    </row>
    <row r="236" spans="1:12">
      <c r="A236" s="278">
        <v>235</v>
      </c>
      <c r="B236" s="278" t="s">
        <v>694</v>
      </c>
      <c r="C236" s="278" t="s">
        <v>3293</v>
      </c>
      <c r="D236" s="279">
        <v>597</v>
      </c>
      <c r="E236" s="279">
        <v>1179.7134000000001</v>
      </c>
      <c r="F236" s="279">
        <v>663</v>
      </c>
      <c r="G236" s="279">
        <v>782150</v>
      </c>
      <c r="H236" s="279">
        <v>395811</v>
      </c>
      <c r="I236" s="279">
        <v>386339</v>
      </c>
      <c r="J236" s="279">
        <v>55</v>
      </c>
      <c r="K236" s="279" t="s">
        <v>1358</v>
      </c>
      <c r="L236" s="279">
        <v>663</v>
      </c>
    </row>
    <row r="237" spans="1:12">
      <c r="A237" s="278">
        <v>236</v>
      </c>
      <c r="B237" s="278" t="s">
        <v>1290</v>
      </c>
      <c r="C237" s="278" t="s">
        <v>3185</v>
      </c>
      <c r="D237" s="279">
        <v>1321</v>
      </c>
      <c r="E237" s="279">
        <v>1546.5208</v>
      </c>
      <c r="F237" s="279">
        <v>505</v>
      </c>
      <c r="G237" s="279">
        <v>780993</v>
      </c>
      <c r="H237" s="279">
        <v>667105</v>
      </c>
      <c r="I237" s="279">
        <v>113888</v>
      </c>
      <c r="J237" s="279">
        <v>66</v>
      </c>
      <c r="K237" s="279" t="s">
        <v>1358</v>
      </c>
      <c r="L237" s="279">
        <v>505</v>
      </c>
    </row>
    <row r="238" spans="1:12">
      <c r="A238" s="278">
        <v>237</v>
      </c>
      <c r="B238" s="278" t="s">
        <v>2954</v>
      </c>
      <c r="C238" s="278" t="s">
        <v>3235</v>
      </c>
      <c r="D238" s="279">
        <v>950</v>
      </c>
      <c r="E238" s="279">
        <v>1699.1659</v>
      </c>
      <c r="F238" s="279">
        <v>458</v>
      </c>
      <c r="G238" s="279">
        <v>778218</v>
      </c>
      <c r="H238" s="279">
        <v>435100</v>
      </c>
      <c r="I238" s="279">
        <v>343118</v>
      </c>
      <c r="J238" s="279">
        <v>35</v>
      </c>
      <c r="K238" s="279" t="s">
        <v>1358</v>
      </c>
      <c r="L238" s="279">
        <v>458</v>
      </c>
    </row>
    <row r="239" spans="1:12">
      <c r="A239" s="278">
        <v>238</v>
      </c>
      <c r="B239" s="278" t="s">
        <v>848</v>
      </c>
      <c r="C239" s="278" t="s">
        <v>3147</v>
      </c>
      <c r="D239" s="279">
        <v>313</v>
      </c>
      <c r="E239" s="279">
        <v>404.08010000000002</v>
      </c>
      <c r="F239" s="279">
        <v>1923</v>
      </c>
      <c r="G239" s="279">
        <v>777046</v>
      </c>
      <c r="H239" s="279">
        <v>601899</v>
      </c>
      <c r="I239" s="279">
        <v>175147</v>
      </c>
      <c r="J239" s="279">
        <v>64</v>
      </c>
      <c r="K239" s="279" t="s">
        <v>1358</v>
      </c>
      <c r="L239" s="279">
        <v>1923</v>
      </c>
    </row>
    <row r="240" spans="1:12">
      <c r="A240" s="278">
        <v>239</v>
      </c>
      <c r="B240" s="278" t="s">
        <v>2800</v>
      </c>
      <c r="C240" s="278" t="s">
        <v>3190</v>
      </c>
      <c r="D240" s="279">
        <v>255</v>
      </c>
      <c r="E240" s="279">
        <v>247.7328</v>
      </c>
      <c r="F240" s="279">
        <v>3114</v>
      </c>
      <c r="G240" s="279">
        <v>771440</v>
      </c>
      <c r="H240" s="279">
        <v>794070</v>
      </c>
      <c r="I240" s="279">
        <v>-22630</v>
      </c>
      <c r="J240" s="279">
        <v>43</v>
      </c>
      <c r="K240" s="279" t="s">
        <v>1358</v>
      </c>
      <c r="L240" s="279">
        <v>3114</v>
      </c>
    </row>
    <row r="241" spans="1:12">
      <c r="A241" s="278">
        <v>240</v>
      </c>
      <c r="B241" s="278" t="s">
        <v>697</v>
      </c>
      <c r="C241" s="278" t="s">
        <v>3222</v>
      </c>
      <c r="D241" s="279">
        <v>442</v>
      </c>
      <c r="E241" s="279">
        <v>647.96469999999999</v>
      </c>
      <c r="F241" s="279">
        <v>1189</v>
      </c>
      <c r="G241" s="279">
        <v>770430</v>
      </c>
      <c r="H241" s="279">
        <v>525538</v>
      </c>
      <c r="I241" s="279">
        <v>244892</v>
      </c>
      <c r="J241" s="279">
        <v>94</v>
      </c>
      <c r="K241" s="279" t="s">
        <v>1358</v>
      </c>
      <c r="L241" s="279">
        <v>1189</v>
      </c>
    </row>
    <row r="242" spans="1:12">
      <c r="A242" s="278">
        <v>241</v>
      </c>
      <c r="B242" s="278" t="s">
        <v>618</v>
      </c>
      <c r="C242" s="278" t="s">
        <v>3236</v>
      </c>
      <c r="D242" s="279">
        <v>530</v>
      </c>
      <c r="E242" s="279">
        <v>702.11580000000004</v>
      </c>
      <c r="F242" s="279">
        <v>1097</v>
      </c>
      <c r="G242" s="279">
        <v>770221</v>
      </c>
      <c r="H242" s="279">
        <v>581410</v>
      </c>
      <c r="I242" s="279">
        <v>188811</v>
      </c>
      <c r="J242" s="279">
        <v>135</v>
      </c>
      <c r="K242" s="279" t="s">
        <v>1358</v>
      </c>
      <c r="L242" s="279">
        <v>1097</v>
      </c>
    </row>
    <row r="243" spans="1:12">
      <c r="A243" s="278">
        <v>242</v>
      </c>
      <c r="B243" s="278" t="s">
        <v>3217</v>
      </c>
      <c r="C243" s="278" t="s">
        <v>3218</v>
      </c>
      <c r="D243" s="279">
        <v>289</v>
      </c>
      <c r="E243" s="279">
        <v>499.01510000000002</v>
      </c>
      <c r="F243" s="279">
        <v>1523</v>
      </c>
      <c r="G243" s="279">
        <v>760000</v>
      </c>
      <c r="H243" s="279">
        <v>440147</v>
      </c>
      <c r="I243" s="279">
        <v>319853</v>
      </c>
      <c r="J243" s="279">
        <v>17</v>
      </c>
      <c r="K243" s="279" t="s">
        <v>1358</v>
      </c>
      <c r="L243" s="279">
        <v>1523</v>
      </c>
    </row>
    <row r="244" spans="1:12">
      <c r="A244" s="278">
        <v>243</v>
      </c>
      <c r="B244" s="278" t="s">
        <v>250</v>
      </c>
      <c r="C244" s="278" t="s">
        <v>3278</v>
      </c>
      <c r="D244" s="279">
        <v>461</v>
      </c>
      <c r="E244" s="279">
        <v>892.65610000000004</v>
      </c>
      <c r="F244" s="279">
        <v>817</v>
      </c>
      <c r="G244" s="279">
        <v>729300</v>
      </c>
      <c r="H244" s="279">
        <v>376637</v>
      </c>
      <c r="I244" s="279">
        <v>352663</v>
      </c>
      <c r="J244" s="279">
        <v>80</v>
      </c>
      <c r="K244" s="279" t="s">
        <v>1358</v>
      </c>
      <c r="L244" s="279">
        <v>817</v>
      </c>
    </row>
    <row r="245" spans="1:12">
      <c r="A245" s="278">
        <v>244</v>
      </c>
      <c r="B245" s="278" t="s">
        <v>471</v>
      </c>
      <c r="C245" s="278" t="s">
        <v>3186</v>
      </c>
      <c r="D245" s="279">
        <v>187</v>
      </c>
      <c r="E245" s="279">
        <v>286.71100000000001</v>
      </c>
      <c r="F245" s="279">
        <v>2516</v>
      </c>
      <c r="G245" s="279">
        <v>721365</v>
      </c>
      <c r="H245" s="279">
        <v>470492</v>
      </c>
      <c r="I245" s="279">
        <v>250873</v>
      </c>
      <c r="J245" s="279">
        <v>250</v>
      </c>
      <c r="K245" s="279" t="s">
        <v>1358</v>
      </c>
      <c r="L245" s="279">
        <v>2516</v>
      </c>
    </row>
    <row r="246" spans="1:12">
      <c r="A246" s="278">
        <v>245</v>
      </c>
      <c r="B246" s="278" t="s">
        <v>1275</v>
      </c>
      <c r="C246" s="278" t="s">
        <v>3250</v>
      </c>
      <c r="D246" s="279">
        <v>69</v>
      </c>
      <c r="E246" s="279">
        <v>214.1448</v>
      </c>
      <c r="F246" s="279">
        <v>3321</v>
      </c>
      <c r="G246" s="279">
        <v>711175</v>
      </c>
      <c r="H246" s="279">
        <v>229149</v>
      </c>
      <c r="I246" s="279">
        <v>482026</v>
      </c>
      <c r="J246" s="279">
        <v>152</v>
      </c>
      <c r="K246" s="279" t="s">
        <v>1358</v>
      </c>
      <c r="L246" s="279">
        <v>3321</v>
      </c>
    </row>
    <row r="247" spans="1:12">
      <c r="A247" s="278">
        <v>246</v>
      </c>
      <c r="B247" s="278" t="s">
        <v>649</v>
      </c>
      <c r="C247" s="278" t="s">
        <v>3194</v>
      </c>
      <c r="D247" s="279">
        <v>79</v>
      </c>
      <c r="E247" s="279">
        <v>178.9049</v>
      </c>
      <c r="F247" s="279">
        <v>3966</v>
      </c>
      <c r="G247" s="279">
        <v>709537</v>
      </c>
      <c r="H247" s="279">
        <v>313314</v>
      </c>
      <c r="I247" s="279">
        <v>396223</v>
      </c>
      <c r="J247" s="279">
        <v>111</v>
      </c>
      <c r="K247" s="279" t="s">
        <v>1358</v>
      </c>
      <c r="L247" s="279">
        <v>3966</v>
      </c>
    </row>
    <row r="248" spans="1:12">
      <c r="A248" s="278">
        <v>247</v>
      </c>
      <c r="B248" s="278" t="s">
        <v>268</v>
      </c>
      <c r="C248" s="278" t="s">
        <v>3195</v>
      </c>
      <c r="D248" s="279">
        <v>344</v>
      </c>
      <c r="E248" s="279">
        <v>1186.7684999999999</v>
      </c>
      <c r="F248" s="279">
        <v>596</v>
      </c>
      <c r="G248" s="279">
        <v>707314</v>
      </c>
      <c r="H248" s="279">
        <v>205024</v>
      </c>
      <c r="I248" s="279">
        <v>502290</v>
      </c>
      <c r="J248" s="279">
        <v>95</v>
      </c>
      <c r="K248" s="279" t="s">
        <v>1358</v>
      </c>
      <c r="L248" s="279">
        <v>596</v>
      </c>
    </row>
    <row r="249" spans="1:12">
      <c r="A249" s="278">
        <v>248</v>
      </c>
      <c r="B249" s="278" t="s">
        <v>3989</v>
      </c>
      <c r="C249" s="278" t="s">
        <v>3990</v>
      </c>
      <c r="D249" s="279">
        <v>2089</v>
      </c>
      <c r="E249" s="279">
        <v>3300</v>
      </c>
      <c r="F249" s="279">
        <v>208</v>
      </c>
      <c r="G249" s="279">
        <v>686400</v>
      </c>
      <c r="H249" s="279">
        <v>434512</v>
      </c>
      <c r="I249" s="279">
        <v>251888</v>
      </c>
      <c r="J249" s="279">
        <v>1</v>
      </c>
      <c r="K249" s="279" t="s">
        <v>1358</v>
      </c>
      <c r="L249" s="279">
        <v>208</v>
      </c>
    </row>
    <row r="250" spans="1:12">
      <c r="A250" s="278">
        <v>249</v>
      </c>
      <c r="B250" s="278" t="s">
        <v>525</v>
      </c>
      <c r="C250" s="278" t="s">
        <v>3360</v>
      </c>
      <c r="D250" s="279">
        <v>1460</v>
      </c>
      <c r="E250" s="279">
        <v>3055.5625</v>
      </c>
      <c r="F250" s="279">
        <v>224</v>
      </c>
      <c r="G250" s="279">
        <v>684446</v>
      </c>
      <c r="H250" s="279">
        <v>327040</v>
      </c>
      <c r="I250" s="279">
        <v>357406</v>
      </c>
      <c r="J250" s="279">
        <v>58</v>
      </c>
      <c r="K250" s="279" t="s">
        <v>1358</v>
      </c>
      <c r="L250" s="279">
        <v>224</v>
      </c>
    </row>
    <row r="251" spans="1:12">
      <c r="A251" s="278">
        <v>250</v>
      </c>
      <c r="B251" s="278" t="s">
        <v>4053</v>
      </c>
      <c r="C251" s="278" t="s">
        <v>4054</v>
      </c>
      <c r="D251" s="279">
        <v>2073</v>
      </c>
      <c r="E251" s="279">
        <v>3637.5538000000001</v>
      </c>
      <c r="F251" s="279">
        <v>186</v>
      </c>
      <c r="G251" s="279">
        <v>676585</v>
      </c>
      <c r="H251" s="279">
        <v>385578</v>
      </c>
      <c r="I251" s="279">
        <v>291007</v>
      </c>
      <c r="J251" s="279">
        <v>9</v>
      </c>
      <c r="K251" s="279" t="s">
        <v>1358</v>
      </c>
      <c r="L251" s="279">
        <v>186</v>
      </c>
    </row>
    <row r="252" spans="1:12">
      <c r="A252" s="278">
        <v>251</v>
      </c>
      <c r="B252" s="278" t="s">
        <v>947</v>
      </c>
      <c r="C252" s="278" t="s">
        <v>3972</v>
      </c>
      <c r="D252" s="279">
        <v>242</v>
      </c>
      <c r="E252" s="279">
        <v>352.22579999999999</v>
      </c>
      <c r="F252" s="279">
        <v>1904</v>
      </c>
      <c r="G252" s="279">
        <v>670638</v>
      </c>
      <c r="H252" s="279">
        <v>460768</v>
      </c>
      <c r="I252" s="279">
        <v>209870</v>
      </c>
      <c r="J252" s="279">
        <v>112</v>
      </c>
      <c r="K252" s="279" t="s">
        <v>1358</v>
      </c>
      <c r="L252" s="279">
        <v>1904</v>
      </c>
    </row>
    <row r="253" spans="1:12">
      <c r="A253" s="278">
        <v>252</v>
      </c>
      <c r="B253" s="278" t="s">
        <v>652</v>
      </c>
      <c r="C253" s="278" t="s">
        <v>3227</v>
      </c>
      <c r="D253" s="279">
        <v>158</v>
      </c>
      <c r="E253" s="279">
        <v>365.62279999999998</v>
      </c>
      <c r="F253" s="279">
        <v>1800</v>
      </c>
      <c r="G253" s="279">
        <v>658121</v>
      </c>
      <c r="H253" s="279">
        <v>284400</v>
      </c>
      <c r="I253" s="279">
        <v>373721</v>
      </c>
      <c r="J253" s="279">
        <v>42</v>
      </c>
      <c r="K253" s="279" t="s">
        <v>1358</v>
      </c>
      <c r="L253" s="279">
        <v>1800</v>
      </c>
    </row>
    <row r="254" spans="1:12">
      <c r="A254" s="278">
        <v>253</v>
      </c>
      <c r="B254" s="278" t="s">
        <v>431</v>
      </c>
      <c r="C254" s="278" t="s">
        <v>3260</v>
      </c>
      <c r="D254" s="279">
        <v>269</v>
      </c>
      <c r="E254" s="279">
        <v>531.78200000000004</v>
      </c>
      <c r="F254" s="279">
        <v>1234</v>
      </c>
      <c r="G254" s="279">
        <v>656219</v>
      </c>
      <c r="H254" s="279">
        <v>331946</v>
      </c>
      <c r="I254" s="279">
        <v>324273</v>
      </c>
      <c r="J254" s="279">
        <v>82</v>
      </c>
      <c r="K254" s="279" t="s">
        <v>1358</v>
      </c>
      <c r="L254" s="279">
        <v>1234</v>
      </c>
    </row>
    <row r="255" spans="1:12">
      <c r="A255" s="278">
        <v>254</v>
      </c>
      <c r="B255" s="278" t="s">
        <v>651</v>
      </c>
      <c r="C255" s="278" t="s">
        <v>3227</v>
      </c>
      <c r="D255" s="279">
        <v>152</v>
      </c>
      <c r="E255" s="279">
        <v>364.32240000000002</v>
      </c>
      <c r="F255" s="279">
        <v>1799</v>
      </c>
      <c r="G255" s="279">
        <v>655416</v>
      </c>
      <c r="H255" s="279">
        <v>273448</v>
      </c>
      <c r="I255" s="279">
        <v>381968</v>
      </c>
      <c r="J255" s="279">
        <v>45</v>
      </c>
      <c r="K255" s="279" t="s">
        <v>1358</v>
      </c>
      <c r="L255" s="279">
        <v>1799</v>
      </c>
    </row>
    <row r="256" spans="1:12">
      <c r="A256" s="278">
        <v>255</v>
      </c>
      <c r="B256" s="278" t="s">
        <v>523</v>
      </c>
      <c r="C256" s="278" t="s">
        <v>3173</v>
      </c>
      <c r="D256" s="279">
        <v>1020</v>
      </c>
      <c r="E256" s="279">
        <v>2605.3227000000002</v>
      </c>
      <c r="F256" s="279">
        <v>251</v>
      </c>
      <c r="G256" s="279">
        <v>653936</v>
      </c>
      <c r="H256" s="279">
        <v>256020</v>
      </c>
      <c r="I256" s="279">
        <v>397916</v>
      </c>
      <c r="J256" s="279">
        <v>94</v>
      </c>
      <c r="K256" s="279" t="s">
        <v>1358</v>
      </c>
      <c r="L256" s="279">
        <v>251</v>
      </c>
    </row>
    <row r="257" spans="1:12">
      <c r="A257" s="278">
        <v>256</v>
      </c>
      <c r="B257" s="278" t="s">
        <v>960</v>
      </c>
      <c r="C257" s="278" t="s">
        <v>3144</v>
      </c>
      <c r="D257" s="279">
        <v>785</v>
      </c>
      <c r="E257" s="279">
        <v>1435.1434999999999</v>
      </c>
      <c r="F257" s="279">
        <v>453</v>
      </c>
      <c r="G257" s="279">
        <v>650120</v>
      </c>
      <c r="H257" s="279">
        <v>355605</v>
      </c>
      <c r="I257" s="279">
        <v>294515</v>
      </c>
      <c r="J257" s="279">
        <v>64</v>
      </c>
      <c r="K257" s="279" t="s">
        <v>1358</v>
      </c>
      <c r="L257" s="279">
        <v>453</v>
      </c>
    </row>
    <row r="258" spans="1:12">
      <c r="A258" s="278">
        <v>257</v>
      </c>
      <c r="B258" s="278" t="s">
        <v>391</v>
      </c>
      <c r="C258" s="278" t="s">
        <v>3336</v>
      </c>
      <c r="D258" s="279">
        <v>1952</v>
      </c>
      <c r="E258" s="279">
        <v>3206.9450000000002</v>
      </c>
      <c r="F258" s="279">
        <v>200</v>
      </c>
      <c r="G258" s="279">
        <v>641389</v>
      </c>
      <c r="H258" s="279">
        <v>390400</v>
      </c>
      <c r="I258" s="279">
        <v>250989</v>
      </c>
      <c r="J258" s="279">
        <v>47</v>
      </c>
      <c r="K258" s="279" t="s">
        <v>1358</v>
      </c>
      <c r="L258" s="279">
        <v>200</v>
      </c>
    </row>
    <row r="259" spans="1:12">
      <c r="A259" s="278">
        <v>258</v>
      </c>
      <c r="B259" s="278" t="s">
        <v>3917</v>
      </c>
      <c r="C259" s="278" t="s">
        <v>3988</v>
      </c>
      <c r="D259" s="279">
        <v>273</v>
      </c>
      <c r="E259" s="279">
        <v>480.33280000000002</v>
      </c>
      <c r="F259" s="279">
        <v>1322</v>
      </c>
      <c r="G259" s="279">
        <v>635000</v>
      </c>
      <c r="H259" s="279">
        <v>360906</v>
      </c>
      <c r="I259" s="279">
        <v>274094</v>
      </c>
      <c r="J259" s="279">
        <v>38</v>
      </c>
      <c r="K259" s="279" t="s">
        <v>1358</v>
      </c>
      <c r="L259" s="279">
        <v>1322</v>
      </c>
    </row>
    <row r="260" spans="1:12">
      <c r="A260" s="278">
        <v>259</v>
      </c>
      <c r="B260" s="278" t="s">
        <v>648</v>
      </c>
      <c r="C260" s="278" t="s">
        <v>3134</v>
      </c>
      <c r="D260" s="279">
        <v>251</v>
      </c>
      <c r="E260" s="279">
        <v>541.74040000000002</v>
      </c>
      <c r="F260" s="279">
        <v>1171</v>
      </c>
      <c r="G260" s="279">
        <v>634378</v>
      </c>
      <c r="H260" s="279">
        <v>293921</v>
      </c>
      <c r="I260" s="279">
        <v>340457</v>
      </c>
      <c r="J260" s="279">
        <v>52</v>
      </c>
      <c r="K260" s="279" t="s">
        <v>1358</v>
      </c>
      <c r="L260" s="279">
        <v>1171</v>
      </c>
    </row>
    <row r="261" spans="1:12">
      <c r="A261" s="278">
        <v>260</v>
      </c>
      <c r="B261" s="278">
        <v>414210123</v>
      </c>
      <c r="C261" s="278" t="s">
        <v>3271</v>
      </c>
      <c r="D261" s="279">
        <v>466</v>
      </c>
      <c r="E261" s="279">
        <v>1140</v>
      </c>
      <c r="F261" s="279">
        <v>556</v>
      </c>
      <c r="G261" s="279">
        <v>633840</v>
      </c>
      <c r="H261" s="279">
        <v>259096</v>
      </c>
      <c r="I261" s="279">
        <v>374744</v>
      </c>
      <c r="J261" s="279">
        <v>32</v>
      </c>
      <c r="K261" s="279" t="s">
        <v>1358</v>
      </c>
      <c r="L261" s="279">
        <v>556</v>
      </c>
    </row>
    <row r="262" spans="1:12">
      <c r="A262" s="278">
        <v>261</v>
      </c>
      <c r="B262" s="278" t="s">
        <v>815</v>
      </c>
      <c r="C262" s="278" t="s">
        <v>3216</v>
      </c>
      <c r="D262" s="279">
        <v>76</v>
      </c>
      <c r="E262" s="279">
        <v>107.67700000000001</v>
      </c>
      <c r="F262" s="279">
        <v>5861</v>
      </c>
      <c r="G262" s="279">
        <v>631095</v>
      </c>
      <c r="H262" s="279">
        <v>445436</v>
      </c>
      <c r="I262" s="279">
        <v>185659</v>
      </c>
      <c r="J262" s="279">
        <v>152</v>
      </c>
      <c r="K262" s="279" t="s">
        <v>1358</v>
      </c>
      <c r="L262" s="279">
        <v>5861</v>
      </c>
    </row>
    <row r="263" spans="1:12">
      <c r="A263" s="278">
        <v>262</v>
      </c>
      <c r="B263" s="278" t="s">
        <v>851</v>
      </c>
      <c r="C263" s="278" t="s">
        <v>3417</v>
      </c>
      <c r="D263" s="279">
        <v>226</v>
      </c>
      <c r="E263" s="279">
        <v>344.46420000000001</v>
      </c>
      <c r="F263" s="279">
        <v>1831</v>
      </c>
      <c r="G263" s="279">
        <v>630714</v>
      </c>
      <c r="H263" s="279">
        <v>413806</v>
      </c>
      <c r="I263" s="279">
        <v>216908</v>
      </c>
      <c r="J263" s="279">
        <v>166</v>
      </c>
      <c r="K263" s="279" t="s">
        <v>1358</v>
      </c>
      <c r="L263" s="279">
        <v>1831</v>
      </c>
    </row>
    <row r="264" spans="1:12">
      <c r="A264" s="278">
        <v>263</v>
      </c>
      <c r="B264" s="278" t="s">
        <v>929</v>
      </c>
      <c r="C264" s="278" t="s">
        <v>3246</v>
      </c>
      <c r="D264" s="279">
        <v>387</v>
      </c>
      <c r="E264" s="279">
        <v>613.84400000000005</v>
      </c>
      <c r="F264" s="279">
        <v>1013</v>
      </c>
      <c r="G264" s="279">
        <v>621824</v>
      </c>
      <c r="H264" s="279">
        <v>392031</v>
      </c>
      <c r="I264" s="279">
        <v>229793</v>
      </c>
      <c r="J264" s="279">
        <v>180</v>
      </c>
      <c r="K264" s="279" t="s">
        <v>1358</v>
      </c>
      <c r="L264" s="279">
        <v>1013</v>
      </c>
    </row>
    <row r="265" spans="1:12">
      <c r="A265" s="278">
        <v>264</v>
      </c>
      <c r="B265" s="278" t="s">
        <v>706</v>
      </c>
      <c r="C265" s="278" t="s">
        <v>3064</v>
      </c>
      <c r="D265" s="279">
        <v>309</v>
      </c>
      <c r="E265" s="279">
        <v>220.20570000000001</v>
      </c>
      <c r="F265" s="279">
        <v>2790</v>
      </c>
      <c r="G265" s="279">
        <v>614374</v>
      </c>
      <c r="H265" s="279">
        <v>862110</v>
      </c>
      <c r="I265" s="279">
        <v>-247736</v>
      </c>
      <c r="J265" s="279">
        <v>179</v>
      </c>
      <c r="K265" s="279" t="s">
        <v>1358</v>
      </c>
      <c r="L265" s="279">
        <v>2790</v>
      </c>
    </row>
    <row r="266" spans="1:12">
      <c r="A266" s="278">
        <v>265</v>
      </c>
      <c r="B266" s="278" t="s">
        <v>354</v>
      </c>
      <c r="C266" s="278" t="s">
        <v>3268</v>
      </c>
      <c r="D266" s="279">
        <v>73</v>
      </c>
      <c r="E266" s="279">
        <v>266.81049999999999</v>
      </c>
      <c r="F266" s="279">
        <v>2295</v>
      </c>
      <c r="G266" s="279">
        <v>612330</v>
      </c>
      <c r="H266" s="279">
        <v>167535</v>
      </c>
      <c r="I266" s="279">
        <v>444795</v>
      </c>
      <c r="J266" s="279">
        <v>152</v>
      </c>
      <c r="K266" s="279" t="s">
        <v>1358</v>
      </c>
      <c r="L266" s="279">
        <v>2295</v>
      </c>
    </row>
    <row r="267" spans="1:12">
      <c r="A267" s="278">
        <v>266</v>
      </c>
      <c r="B267" s="278" t="s">
        <v>3381</v>
      </c>
      <c r="C267" s="278" t="s">
        <v>3382</v>
      </c>
      <c r="D267" s="279">
        <v>611</v>
      </c>
      <c r="E267" s="279">
        <v>1199</v>
      </c>
      <c r="F267" s="279">
        <v>508</v>
      </c>
      <c r="G267" s="279">
        <v>609092</v>
      </c>
      <c r="H267" s="279">
        <v>310388</v>
      </c>
      <c r="I267" s="279">
        <v>298704</v>
      </c>
      <c r="J267" s="279">
        <v>82</v>
      </c>
      <c r="K267" s="279" t="s">
        <v>1358</v>
      </c>
      <c r="L267" s="279">
        <v>508</v>
      </c>
    </row>
    <row r="268" spans="1:12">
      <c r="A268" s="278">
        <v>267</v>
      </c>
      <c r="B268" s="278" t="s">
        <v>297</v>
      </c>
      <c r="C268" s="278" t="s">
        <v>3291</v>
      </c>
      <c r="D268" s="279">
        <v>505</v>
      </c>
      <c r="E268" s="279">
        <v>1524.8296</v>
      </c>
      <c r="F268" s="279">
        <v>399</v>
      </c>
      <c r="G268" s="279">
        <v>608407</v>
      </c>
      <c r="H268" s="279">
        <v>201495</v>
      </c>
      <c r="I268" s="279">
        <v>406912</v>
      </c>
      <c r="J268" s="279">
        <v>41</v>
      </c>
      <c r="K268" s="279" t="s">
        <v>1358</v>
      </c>
      <c r="L268" s="279">
        <v>399</v>
      </c>
    </row>
    <row r="269" spans="1:12">
      <c r="A269" s="278">
        <v>268</v>
      </c>
      <c r="B269" s="278" t="s">
        <v>4108</v>
      </c>
      <c r="C269" s="278" t="s">
        <v>4115</v>
      </c>
      <c r="D269" s="279">
        <v>190</v>
      </c>
      <c r="E269" s="279">
        <v>299.8501</v>
      </c>
      <c r="F269" s="279">
        <v>2001</v>
      </c>
      <c r="G269" s="279">
        <v>600000</v>
      </c>
      <c r="H269" s="279">
        <v>380190</v>
      </c>
      <c r="I269" s="279">
        <v>219810</v>
      </c>
      <c r="J269" s="279">
        <v>11</v>
      </c>
      <c r="K269" s="279" t="s">
        <v>1358</v>
      </c>
      <c r="L269" s="279">
        <v>2001</v>
      </c>
    </row>
    <row r="270" spans="1:12">
      <c r="A270" s="278">
        <v>269</v>
      </c>
      <c r="B270" s="278" t="s">
        <v>871</v>
      </c>
      <c r="C270" s="278" t="s">
        <v>3361</v>
      </c>
      <c r="D270" s="279">
        <v>335</v>
      </c>
      <c r="E270" s="279">
        <v>724.54</v>
      </c>
      <c r="F270" s="279">
        <v>826</v>
      </c>
      <c r="G270" s="279">
        <v>598470</v>
      </c>
      <c r="H270" s="279">
        <v>276710</v>
      </c>
      <c r="I270" s="279">
        <v>321760</v>
      </c>
      <c r="J270" s="279">
        <v>29</v>
      </c>
      <c r="K270" s="279" t="s">
        <v>1358</v>
      </c>
      <c r="L270" s="279">
        <v>826</v>
      </c>
    </row>
    <row r="271" spans="1:12">
      <c r="A271" s="278">
        <v>270</v>
      </c>
      <c r="B271" s="278" t="s">
        <v>1289</v>
      </c>
      <c r="C271" s="278" t="s">
        <v>3102</v>
      </c>
      <c r="D271" s="279">
        <v>685</v>
      </c>
      <c r="E271" s="279">
        <v>764.9348</v>
      </c>
      <c r="F271" s="279">
        <v>782</v>
      </c>
      <c r="G271" s="279">
        <v>598179</v>
      </c>
      <c r="H271" s="279">
        <v>535670</v>
      </c>
      <c r="I271" s="279">
        <v>62509</v>
      </c>
      <c r="J271" s="279">
        <v>44</v>
      </c>
      <c r="K271" s="279" t="s">
        <v>1358</v>
      </c>
      <c r="L271" s="279">
        <v>782</v>
      </c>
    </row>
    <row r="272" spans="1:12">
      <c r="A272" s="278">
        <v>271</v>
      </c>
      <c r="B272" s="278" t="s">
        <v>605</v>
      </c>
      <c r="C272" s="278" t="s">
        <v>3276</v>
      </c>
      <c r="D272" s="279">
        <v>493</v>
      </c>
      <c r="E272" s="279">
        <v>850</v>
      </c>
      <c r="F272" s="279">
        <v>703</v>
      </c>
      <c r="G272" s="279">
        <v>597550</v>
      </c>
      <c r="H272" s="279">
        <v>346579</v>
      </c>
      <c r="I272" s="279">
        <v>250971</v>
      </c>
      <c r="J272" s="279">
        <v>82</v>
      </c>
      <c r="K272" s="279" t="s">
        <v>1358</v>
      </c>
      <c r="L272" s="279">
        <v>703</v>
      </c>
    </row>
    <row r="273" spans="1:12">
      <c r="A273" s="278">
        <v>272</v>
      </c>
      <c r="B273" s="278" t="s">
        <v>748</v>
      </c>
      <c r="C273" s="278" t="s">
        <v>3449</v>
      </c>
      <c r="D273" s="279">
        <v>350</v>
      </c>
      <c r="E273" s="279">
        <v>577.03689999999995</v>
      </c>
      <c r="F273" s="279">
        <v>1031</v>
      </c>
      <c r="G273" s="279">
        <v>594925</v>
      </c>
      <c r="H273" s="279">
        <v>360850</v>
      </c>
      <c r="I273" s="279">
        <v>234075</v>
      </c>
      <c r="J273" s="279">
        <v>181</v>
      </c>
      <c r="K273" s="279" t="s">
        <v>1358</v>
      </c>
      <c r="L273" s="279">
        <v>1031</v>
      </c>
    </row>
    <row r="274" spans="1:12">
      <c r="A274" s="278">
        <v>273</v>
      </c>
      <c r="B274" s="278" t="s">
        <v>2826</v>
      </c>
      <c r="C274" s="278" t="s">
        <v>3162</v>
      </c>
      <c r="D274" s="279">
        <v>289</v>
      </c>
      <c r="E274" s="279">
        <v>424.47019999999998</v>
      </c>
      <c r="F274" s="279">
        <v>1374</v>
      </c>
      <c r="G274" s="279">
        <v>583222</v>
      </c>
      <c r="H274" s="279">
        <v>397086</v>
      </c>
      <c r="I274" s="279">
        <v>186136</v>
      </c>
      <c r="J274" s="279">
        <v>40</v>
      </c>
      <c r="K274" s="279" t="s">
        <v>1358</v>
      </c>
      <c r="L274" s="279">
        <v>1374</v>
      </c>
    </row>
    <row r="275" spans="1:12">
      <c r="A275" s="278">
        <v>274</v>
      </c>
      <c r="B275" s="278" t="s">
        <v>3303</v>
      </c>
      <c r="C275" s="278" t="s">
        <v>3304</v>
      </c>
      <c r="D275" s="279">
        <v>230</v>
      </c>
      <c r="E275" s="279">
        <v>600</v>
      </c>
      <c r="F275" s="279">
        <v>960</v>
      </c>
      <c r="G275" s="279">
        <v>576000</v>
      </c>
      <c r="H275" s="279">
        <v>220800</v>
      </c>
      <c r="I275" s="279">
        <v>355200</v>
      </c>
      <c r="J275" s="279">
        <v>12</v>
      </c>
      <c r="K275" s="279" t="s">
        <v>1358</v>
      </c>
      <c r="L275" s="279">
        <v>960</v>
      </c>
    </row>
    <row r="276" spans="1:12">
      <c r="A276" s="278">
        <v>275</v>
      </c>
      <c r="B276" s="278" t="s">
        <v>3784</v>
      </c>
      <c r="C276" s="278" t="s">
        <v>3970</v>
      </c>
      <c r="D276" s="279">
        <v>69</v>
      </c>
      <c r="E276" s="279">
        <v>142.87379999999999</v>
      </c>
      <c r="F276" s="279">
        <v>4017</v>
      </c>
      <c r="G276" s="279">
        <v>573924</v>
      </c>
      <c r="H276" s="279">
        <v>277173</v>
      </c>
      <c r="I276" s="279">
        <v>296751</v>
      </c>
      <c r="J276" s="279">
        <v>50</v>
      </c>
      <c r="K276" s="279" t="s">
        <v>1358</v>
      </c>
      <c r="L276" s="279">
        <v>4017</v>
      </c>
    </row>
    <row r="277" spans="1:12">
      <c r="A277" s="278">
        <v>276</v>
      </c>
      <c r="B277" s="278" t="s">
        <v>724</v>
      </c>
      <c r="C277" s="278" t="s">
        <v>3333</v>
      </c>
      <c r="D277" s="279">
        <v>229</v>
      </c>
      <c r="E277" s="279">
        <v>396.44709999999998</v>
      </c>
      <c r="F277" s="279">
        <v>1427</v>
      </c>
      <c r="G277" s="279">
        <v>565730</v>
      </c>
      <c r="H277" s="279">
        <v>326783</v>
      </c>
      <c r="I277" s="279">
        <v>238947</v>
      </c>
      <c r="J277" s="279">
        <v>45</v>
      </c>
      <c r="K277" s="279" t="s">
        <v>1358</v>
      </c>
      <c r="L277" s="279">
        <v>1427</v>
      </c>
    </row>
    <row r="278" spans="1:12">
      <c r="A278" s="278">
        <v>277</v>
      </c>
      <c r="B278" s="278" t="s">
        <v>932</v>
      </c>
      <c r="C278" s="278" t="s">
        <v>3246</v>
      </c>
      <c r="D278" s="279">
        <v>387</v>
      </c>
      <c r="E278" s="279">
        <v>645.89710000000002</v>
      </c>
      <c r="F278" s="279">
        <v>875</v>
      </c>
      <c r="G278" s="279">
        <v>565160</v>
      </c>
      <c r="H278" s="279">
        <v>338625</v>
      </c>
      <c r="I278" s="279">
        <v>226535</v>
      </c>
      <c r="J278" s="279">
        <v>111</v>
      </c>
      <c r="K278" s="279" t="s">
        <v>1358</v>
      </c>
      <c r="L278" s="279">
        <v>875</v>
      </c>
    </row>
    <row r="279" spans="1:12">
      <c r="A279" s="278">
        <v>278</v>
      </c>
      <c r="B279" s="278" t="s">
        <v>700</v>
      </c>
      <c r="C279" s="278" t="s">
        <v>3030</v>
      </c>
      <c r="D279" s="279">
        <v>439</v>
      </c>
      <c r="E279" s="279">
        <v>750.57330000000002</v>
      </c>
      <c r="F279" s="279">
        <v>750</v>
      </c>
      <c r="G279" s="279">
        <v>562930</v>
      </c>
      <c r="H279" s="279">
        <v>329250</v>
      </c>
      <c r="I279" s="279">
        <v>233680</v>
      </c>
      <c r="J279" s="279">
        <v>104</v>
      </c>
      <c r="K279" s="279" t="s">
        <v>1358</v>
      </c>
      <c r="L279" s="279">
        <v>750</v>
      </c>
    </row>
    <row r="280" spans="1:12">
      <c r="A280" s="278">
        <v>279</v>
      </c>
      <c r="B280" s="278" t="s">
        <v>470</v>
      </c>
      <c r="C280" s="278" t="s">
        <v>3141</v>
      </c>
      <c r="D280" s="279">
        <v>1110</v>
      </c>
      <c r="E280" s="279">
        <v>3126.4133999999999</v>
      </c>
      <c r="F280" s="279">
        <v>179</v>
      </c>
      <c r="G280" s="279">
        <v>559628</v>
      </c>
      <c r="H280" s="279">
        <v>198690</v>
      </c>
      <c r="I280" s="279">
        <v>360938</v>
      </c>
      <c r="J280" s="279">
        <v>57</v>
      </c>
      <c r="K280" s="279" t="s">
        <v>1358</v>
      </c>
      <c r="L280" s="279">
        <v>179</v>
      </c>
    </row>
    <row r="281" spans="1:12">
      <c r="A281" s="278">
        <v>280</v>
      </c>
      <c r="B281" s="278" t="s">
        <v>531</v>
      </c>
      <c r="C281" s="278" t="s">
        <v>3179</v>
      </c>
      <c r="D281" s="279">
        <v>257</v>
      </c>
      <c r="E281" s="279">
        <v>619.46780000000001</v>
      </c>
      <c r="F281" s="279">
        <v>902</v>
      </c>
      <c r="G281" s="279">
        <v>558760</v>
      </c>
      <c r="H281" s="279">
        <v>231814</v>
      </c>
      <c r="I281" s="279">
        <v>326946</v>
      </c>
      <c r="J281" s="279">
        <v>39</v>
      </c>
      <c r="K281" s="279" t="s">
        <v>1358</v>
      </c>
      <c r="L281" s="279">
        <v>902</v>
      </c>
    </row>
    <row r="282" spans="1:12">
      <c r="A282" s="278">
        <v>281</v>
      </c>
      <c r="B282" s="278" t="s">
        <v>537</v>
      </c>
      <c r="C282" s="278" t="s">
        <v>3048</v>
      </c>
      <c r="D282" s="279">
        <v>537</v>
      </c>
      <c r="E282" s="279">
        <v>1061.6985</v>
      </c>
      <c r="F282" s="279">
        <v>524</v>
      </c>
      <c r="G282" s="279">
        <v>556330</v>
      </c>
      <c r="H282" s="279">
        <v>281388</v>
      </c>
      <c r="I282" s="279">
        <v>274942</v>
      </c>
      <c r="J282" s="279">
        <v>108</v>
      </c>
      <c r="K282" s="279" t="s">
        <v>1358</v>
      </c>
      <c r="L282" s="279">
        <v>524</v>
      </c>
    </row>
    <row r="283" spans="1:12">
      <c r="A283" s="278">
        <v>282</v>
      </c>
      <c r="B283" s="278" t="s">
        <v>639</v>
      </c>
      <c r="C283" s="278" t="s">
        <v>3245</v>
      </c>
      <c r="D283" s="279">
        <v>83</v>
      </c>
      <c r="E283" s="279">
        <v>164.14320000000001</v>
      </c>
      <c r="F283" s="279">
        <v>3388</v>
      </c>
      <c r="G283" s="279">
        <v>556117</v>
      </c>
      <c r="H283" s="279">
        <v>281204</v>
      </c>
      <c r="I283" s="279">
        <v>274913</v>
      </c>
      <c r="J283" s="279">
        <v>152</v>
      </c>
      <c r="K283" s="279" t="s">
        <v>1358</v>
      </c>
      <c r="L283" s="279">
        <v>3388</v>
      </c>
    </row>
    <row r="284" spans="1:12">
      <c r="A284" s="278">
        <v>283</v>
      </c>
      <c r="B284" s="278" t="s">
        <v>2973</v>
      </c>
      <c r="C284" s="278" t="s">
        <v>3326</v>
      </c>
      <c r="D284" s="279">
        <v>517</v>
      </c>
      <c r="E284" s="279">
        <v>934.56410000000005</v>
      </c>
      <c r="F284" s="279">
        <v>585</v>
      </c>
      <c r="G284" s="279">
        <v>546720</v>
      </c>
      <c r="H284" s="279">
        <v>302445</v>
      </c>
      <c r="I284" s="279">
        <v>244275</v>
      </c>
      <c r="J284" s="279">
        <v>14</v>
      </c>
      <c r="K284" s="279" t="s">
        <v>1358</v>
      </c>
      <c r="L284" s="279">
        <v>585</v>
      </c>
    </row>
    <row r="285" spans="1:12">
      <c r="A285" s="278">
        <v>284</v>
      </c>
      <c r="B285" s="278" t="s">
        <v>2972</v>
      </c>
      <c r="C285" s="278" t="s">
        <v>3342</v>
      </c>
      <c r="D285" s="279">
        <v>447</v>
      </c>
      <c r="E285" s="279">
        <v>666.44269999999995</v>
      </c>
      <c r="F285" s="279">
        <v>820</v>
      </c>
      <c r="G285" s="279">
        <v>546483</v>
      </c>
      <c r="H285" s="279">
        <v>366540</v>
      </c>
      <c r="I285" s="279">
        <v>179943</v>
      </c>
      <c r="J285" s="279">
        <v>145</v>
      </c>
      <c r="K285" s="279" t="s">
        <v>1358</v>
      </c>
      <c r="L285" s="279">
        <v>820</v>
      </c>
    </row>
    <row r="286" spans="1:12">
      <c r="A286" s="278">
        <v>285</v>
      </c>
      <c r="B286" s="278" t="s">
        <v>3909</v>
      </c>
      <c r="C286" s="278" t="s">
        <v>3992</v>
      </c>
      <c r="D286" s="279">
        <v>468</v>
      </c>
      <c r="E286" s="279">
        <v>916.92570000000001</v>
      </c>
      <c r="F286" s="279">
        <v>592</v>
      </c>
      <c r="G286" s="279">
        <v>542820</v>
      </c>
      <c r="H286" s="279">
        <v>277056</v>
      </c>
      <c r="I286" s="279">
        <v>265764</v>
      </c>
      <c r="J286" s="279">
        <v>37</v>
      </c>
      <c r="K286" s="279" t="s">
        <v>1358</v>
      </c>
      <c r="L286" s="279">
        <v>592</v>
      </c>
    </row>
    <row r="287" spans="1:12">
      <c r="A287" s="278">
        <v>286</v>
      </c>
      <c r="B287" s="278" t="s">
        <v>546</v>
      </c>
      <c r="C287" s="278" t="s">
        <v>3972</v>
      </c>
      <c r="D287" s="279">
        <v>242</v>
      </c>
      <c r="E287" s="279">
        <v>344.02629999999999</v>
      </c>
      <c r="F287" s="279">
        <v>1561</v>
      </c>
      <c r="G287" s="279">
        <v>537025</v>
      </c>
      <c r="H287" s="279">
        <v>377762</v>
      </c>
      <c r="I287" s="279">
        <v>159263</v>
      </c>
      <c r="J287" s="279">
        <v>101</v>
      </c>
      <c r="K287" s="279" t="s">
        <v>1358</v>
      </c>
      <c r="L287" s="279">
        <v>1561</v>
      </c>
    </row>
    <row r="288" spans="1:12">
      <c r="A288" s="278">
        <v>287</v>
      </c>
      <c r="B288" s="278" t="s">
        <v>408</v>
      </c>
      <c r="C288" s="278" t="s">
        <v>3429</v>
      </c>
      <c r="D288" s="279">
        <v>230</v>
      </c>
      <c r="E288" s="279">
        <v>455.68290000000002</v>
      </c>
      <c r="F288" s="279">
        <v>1173</v>
      </c>
      <c r="G288" s="279">
        <v>534516</v>
      </c>
      <c r="H288" s="279">
        <v>269790</v>
      </c>
      <c r="I288" s="279">
        <v>264726</v>
      </c>
      <c r="J288" s="279">
        <v>44</v>
      </c>
      <c r="K288" s="279" t="s">
        <v>1358</v>
      </c>
      <c r="L288" s="279">
        <v>1173</v>
      </c>
    </row>
    <row r="289" spans="1:12">
      <c r="A289" s="278">
        <v>288</v>
      </c>
      <c r="B289" s="278" t="s">
        <v>4088</v>
      </c>
      <c r="C289" s="278" t="s">
        <v>4116</v>
      </c>
      <c r="D289" s="279">
        <v>162</v>
      </c>
      <c r="E289" s="279">
        <v>285.84629999999999</v>
      </c>
      <c r="F289" s="279">
        <v>1861</v>
      </c>
      <c r="G289" s="279">
        <v>531960</v>
      </c>
      <c r="H289" s="279">
        <v>301482</v>
      </c>
      <c r="I289" s="279">
        <v>230478</v>
      </c>
      <c r="J289" s="279">
        <v>9</v>
      </c>
      <c r="K289" s="279" t="s">
        <v>1358</v>
      </c>
      <c r="L289" s="279">
        <v>1861</v>
      </c>
    </row>
    <row r="290" spans="1:12">
      <c r="A290" s="278">
        <v>289</v>
      </c>
      <c r="B290" s="278" t="s">
        <v>981</v>
      </c>
      <c r="C290" s="278" t="s">
        <v>3282</v>
      </c>
      <c r="D290" s="279">
        <v>403</v>
      </c>
      <c r="E290" s="279">
        <v>708.1671</v>
      </c>
      <c r="F290" s="279">
        <v>736</v>
      </c>
      <c r="G290" s="279">
        <v>521211</v>
      </c>
      <c r="H290" s="279">
        <v>296608</v>
      </c>
      <c r="I290" s="279">
        <v>224603</v>
      </c>
      <c r="J290" s="279">
        <v>144</v>
      </c>
      <c r="K290" s="279" t="s">
        <v>1358</v>
      </c>
      <c r="L290" s="279">
        <v>736</v>
      </c>
    </row>
    <row r="291" spans="1:12">
      <c r="A291" s="278">
        <v>290</v>
      </c>
      <c r="B291" s="278" t="s">
        <v>844</v>
      </c>
      <c r="C291" s="278" t="s">
        <v>3205</v>
      </c>
      <c r="D291" s="279">
        <v>241</v>
      </c>
      <c r="E291" s="279">
        <v>355.57760000000002</v>
      </c>
      <c r="F291" s="279">
        <v>1463</v>
      </c>
      <c r="G291" s="279">
        <v>520210</v>
      </c>
      <c r="H291" s="279">
        <v>352583</v>
      </c>
      <c r="I291" s="279">
        <v>167627</v>
      </c>
      <c r="J291" s="279">
        <v>139</v>
      </c>
      <c r="K291" s="279" t="s">
        <v>1358</v>
      </c>
      <c r="L291" s="279">
        <v>1463</v>
      </c>
    </row>
    <row r="292" spans="1:12">
      <c r="A292" s="278">
        <v>291</v>
      </c>
      <c r="B292" s="278" t="s">
        <v>2974</v>
      </c>
      <c r="C292" s="278" t="s">
        <v>3330</v>
      </c>
      <c r="D292" s="279">
        <v>845</v>
      </c>
      <c r="E292" s="279">
        <v>1285</v>
      </c>
      <c r="F292" s="279">
        <v>400</v>
      </c>
      <c r="G292" s="279">
        <v>514000</v>
      </c>
      <c r="H292" s="279">
        <v>338000</v>
      </c>
      <c r="I292" s="279">
        <v>176000</v>
      </c>
      <c r="J292" s="279">
        <v>9</v>
      </c>
      <c r="K292" s="279" t="s">
        <v>1358</v>
      </c>
      <c r="L292" s="279">
        <v>400</v>
      </c>
    </row>
    <row r="293" spans="1:12">
      <c r="A293" s="278">
        <v>292</v>
      </c>
      <c r="B293" s="278" t="s">
        <v>374</v>
      </c>
      <c r="C293" s="278" t="s">
        <v>3139</v>
      </c>
      <c r="D293" s="279">
        <v>424</v>
      </c>
      <c r="E293" s="279">
        <v>894.84320000000002</v>
      </c>
      <c r="F293" s="279">
        <v>574</v>
      </c>
      <c r="G293" s="279">
        <v>513640</v>
      </c>
      <c r="H293" s="279">
        <v>243376</v>
      </c>
      <c r="I293" s="279">
        <v>270264</v>
      </c>
      <c r="J293" s="279">
        <v>93</v>
      </c>
      <c r="K293" s="279" t="s">
        <v>1358</v>
      </c>
      <c r="L293" s="279">
        <v>574</v>
      </c>
    </row>
    <row r="294" spans="1:12">
      <c r="A294" s="278">
        <v>293</v>
      </c>
      <c r="B294" s="278" t="s">
        <v>1028</v>
      </c>
      <c r="C294" s="278" t="s">
        <v>3170</v>
      </c>
      <c r="D294" s="279">
        <v>398</v>
      </c>
      <c r="E294" s="279">
        <v>650.02710000000002</v>
      </c>
      <c r="F294" s="279">
        <v>776</v>
      </c>
      <c r="G294" s="279">
        <v>504421</v>
      </c>
      <c r="H294" s="279">
        <v>308848</v>
      </c>
      <c r="I294" s="279">
        <v>195573</v>
      </c>
      <c r="J294" s="279">
        <v>126</v>
      </c>
      <c r="K294" s="279" t="s">
        <v>1358</v>
      </c>
      <c r="L294" s="279">
        <v>776</v>
      </c>
    </row>
    <row r="295" spans="1:12">
      <c r="A295" s="278">
        <v>294</v>
      </c>
      <c r="B295" s="278" t="s">
        <v>837</v>
      </c>
      <c r="C295" s="278" t="s">
        <v>3231</v>
      </c>
      <c r="D295" s="279">
        <v>509</v>
      </c>
      <c r="E295" s="279">
        <v>941.37810000000002</v>
      </c>
      <c r="F295" s="279">
        <v>529</v>
      </c>
      <c r="G295" s="279">
        <v>497989</v>
      </c>
      <c r="H295" s="279">
        <v>269261</v>
      </c>
      <c r="I295" s="279">
        <v>228728</v>
      </c>
      <c r="J295" s="279">
        <v>96</v>
      </c>
      <c r="K295" s="279" t="s">
        <v>1358</v>
      </c>
      <c r="L295" s="279">
        <v>529</v>
      </c>
    </row>
    <row r="296" spans="1:12">
      <c r="A296" s="278">
        <v>295</v>
      </c>
      <c r="B296" s="278" t="s">
        <v>636</v>
      </c>
      <c r="C296" s="278" t="s">
        <v>3263</v>
      </c>
      <c r="D296" s="279">
        <v>163</v>
      </c>
      <c r="E296" s="279">
        <v>306.9796</v>
      </c>
      <c r="F296" s="279">
        <v>1619</v>
      </c>
      <c r="G296" s="279">
        <v>497000</v>
      </c>
      <c r="H296" s="279">
        <v>263897</v>
      </c>
      <c r="I296" s="279">
        <v>233103</v>
      </c>
      <c r="J296" s="279">
        <v>143</v>
      </c>
      <c r="K296" s="279" t="s">
        <v>1358</v>
      </c>
      <c r="L296" s="279">
        <v>1619</v>
      </c>
    </row>
    <row r="297" spans="1:12">
      <c r="A297" s="278">
        <v>296</v>
      </c>
      <c r="B297" s="278" t="s">
        <v>4117</v>
      </c>
      <c r="C297" s="278" t="s">
        <v>4118</v>
      </c>
      <c r="D297" s="279">
        <v>506</v>
      </c>
      <c r="E297" s="279">
        <v>1100</v>
      </c>
      <c r="F297" s="279">
        <v>450</v>
      </c>
      <c r="G297" s="279">
        <v>495000</v>
      </c>
      <c r="H297" s="279">
        <v>227700</v>
      </c>
      <c r="I297" s="279">
        <v>267300</v>
      </c>
      <c r="J297" s="279">
        <v>5</v>
      </c>
      <c r="K297" s="279" t="s">
        <v>1358</v>
      </c>
      <c r="L297" s="279">
        <v>450</v>
      </c>
    </row>
    <row r="298" spans="1:12">
      <c r="A298" s="278">
        <v>297</v>
      </c>
      <c r="B298" s="278" t="s">
        <v>562</v>
      </c>
      <c r="C298" s="278" t="s">
        <v>3196</v>
      </c>
      <c r="D298" s="279">
        <v>120</v>
      </c>
      <c r="E298" s="279">
        <v>290.77269999999999</v>
      </c>
      <c r="F298" s="279">
        <v>1685</v>
      </c>
      <c r="G298" s="279">
        <v>489952</v>
      </c>
      <c r="H298" s="279">
        <v>202200</v>
      </c>
      <c r="I298" s="279">
        <v>287752</v>
      </c>
      <c r="J298" s="279">
        <v>92</v>
      </c>
      <c r="K298" s="279" t="s">
        <v>1358</v>
      </c>
      <c r="L298" s="279">
        <v>1685</v>
      </c>
    </row>
    <row r="299" spans="1:12">
      <c r="A299" s="278">
        <v>298</v>
      </c>
      <c r="B299" s="278" t="s">
        <v>870</v>
      </c>
      <c r="C299" s="278" t="s">
        <v>3334</v>
      </c>
      <c r="D299" s="279">
        <v>492</v>
      </c>
      <c r="E299" s="279">
        <v>917.31330000000003</v>
      </c>
      <c r="F299" s="279">
        <v>533</v>
      </c>
      <c r="G299" s="279">
        <v>488928</v>
      </c>
      <c r="H299" s="279">
        <v>262236</v>
      </c>
      <c r="I299" s="279">
        <v>226692</v>
      </c>
      <c r="J299" s="279">
        <v>64</v>
      </c>
      <c r="K299" s="279" t="s">
        <v>1358</v>
      </c>
      <c r="L299" s="279">
        <v>533</v>
      </c>
    </row>
    <row r="300" spans="1:12">
      <c r="A300" s="278">
        <v>299</v>
      </c>
      <c r="B300" s="278" t="s">
        <v>970</v>
      </c>
      <c r="C300" s="278" t="s">
        <v>3485</v>
      </c>
      <c r="D300" s="279">
        <v>476</v>
      </c>
      <c r="E300" s="279">
        <v>800.78330000000005</v>
      </c>
      <c r="F300" s="279">
        <v>609</v>
      </c>
      <c r="G300" s="279">
        <v>487677</v>
      </c>
      <c r="H300" s="279">
        <v>289884</v>
      </c>
      <c r="I300" s="279">
        <v>197793</v>
      </c>
      <c r="J300" s="279">
        <v>84</v>
      </c>
      <c r="K300" s="279" t="s">
        <v>1358</v>
      </c>
      <c r="L300" s="279">
        <v>609</v>
      </c>
    </row>
    <row r="301" spans="1:12">
      <c r="A301" s="278">
        <v>300</v>
      </c>
      <c r="B301" s="278" t="s">
        <v>3394</v>
      </c>
      <c r="C301" s="278" t="s">
        <v>3395</v>
      </c>
      <c r="D301" s="279">
        <v>424</v>
      </c>
      <c r="E301" s="279">
        <v>1080</v>
      </c>
      <c r="F301" s="279">
        <v>450</v>
      </c>
      <c r="G301" s="279">
        <v>486000</v>
      </c>
      <c r="H301" s="279">
        <v>190800</v>
      </c>
      <c r="I301" s="279">
        <v>295200</v>
      </c>
      <c r="J301" s="279">
        <v>7</v>
      </c>
      <c r="K301" s="279" t="s">
        <v>1358</v>
      </c>
      <c r="L301" s="279">
        <v>450</v>
      </c>
    </row>
    <row r="302" spans="1:12">
      <c r="A302" s="278">
        <v>301</v>
      </c>
      <c r="B302" s="278" t="s">
        <v>3810</v>
      </c>
      <c r="C302" s="278" t="s">
        <v>3811</v>
      </c>
      <c r="D302" s="279">
        <v>2655</v>
      </c>
      <c r="E302" s="279">
        <v>4800</v>
      </c>
      <c r="F302" s="279">
        <v>100</v>
      </c>
      <c r="G302" s="279">
        <v>480000</v>
      </c>
      <c r="H302" s="279">
        <v>265500</v>
      </c>
      <c r="I302" s="279">
        <v>214500</v>
      </c>
      <c r="J302" s="279">
        <v>1</v>
      </c>
      <c r="K302" s="279" t="s">
        <v>1358</v>
      </c>
      <c r="L302" s="279">
        <v>100</v>
      </c>
    </row>
    <row r="303" spans="1:12">
      <c r="A303" s="278">
        <v>302</v>
      </c>
      <c r="B303" s="278" t="s">
        <v>681</v>
      </c>
      <c r="C303" s="278" t="s">
        <v>3364</v>
      </c>
      <c r="D303" s="279">
        <v>165</v>
      </c>
      <c r="E303" s="279">
        <v>410.26749999999998</v>
      </c>
      <c r="F303" s="279">
        <v>1155</v>
      </c>
      <c r="G303" s="279">
        <v>473859</v>
      </c>
      <c r="H303" s="279">
        <v>190575</v>
      </c>
      <c r="I303" s="279">
        <v>283284</v>
      </c>
      <c r="J303" s="279">
        <v>59</v>
      </c>
      <c r="K303" s="279" t="s">
        <v>1358</v>
      </c>
      <c r="L303" s="279">
        <v>1155</v>
      </c>
    </row>
    <row r="304" spans="1:12">
      <c r="A304" s="278">
        <v>303</v>
      </c>
      <c r="B304" s="278" t="s">
        <v>642</v>
      </c>
      <c r="C304" s="278" t="s">
        <v>3277</v>
      </c>
      <c r="D304" s="279">
        <v>249</v>
      </c>
      <c r="E304" s="279">
        <v>505.12540000000001</v>
      </c>
      <c r="F304" s="279">
        <v>933</v>
      </c>
      <c r="G304" s="279">
        <v>471282</v>
      </c>
      <c r="H304" s="279">
        <v>232317</v>
      </c>
      <c r="I304" s="279">
        <v>238965</v>
      </c>
      <c r="J304" s="279">
        <v>73</v>
      </c>
      <c r="K304" s="279" t="s">
        <v>1358</v>
      </c>
      <c r="L304" s="279">
        <v>933</v>
      </c>
    </row>
    <row r="305" spans="1:12">
      <c r="A305" s="278">
        <v>304</v>
      </c>
      <c r="B305" s="278" t="s">
        <v>769</v>
      </c>
      <c r="C305" s="278" t="s">
        <v>3620</v>
      </c>
      <c r="D305" s="279">
        <v>1487</v>
      </c>
      <c r="E305" s="279">
        <v>1563.8904</v>
      </c>
      <c r="F305" s="279">
        <v>301</v>
      </c>
      <c r="G305" s="279">
        <v>470731</v>
      </c>
      <c r="H305" s="279">
        <v>447587</v>
      </c>
      <c r="I305" s="279">
        <v>23144</v>
      </c>
      <c r="J305" s="279">
        <v>49</v>
      </c>
      <c r="K305" s="279" t="s">
        <v>1358</v>
      </c>
      <c r="L305" s="279">
        <v>301</v>
      </c>
    </row>
    <row r="306" spans="1:12">
      <c r="A306" s="278">
        <v>305</v>
      </c>
      <c r="B306" s="278">
        <v>414210133</v>
      </c>
      <c r="C306" s="278" t="s">
        <v>3359</v>
      </c>
      <c r="D306" s="279">
        <v>475</v>
      </c>
      <c r="E306" s="279">
        <v>1327</v>
      </c>
      <c r="F306" s="279">
        <v>350</v>
      </c>
      <c r="G306" s="279">
        <v>464450</v>
      </c>
      <c r="H306" s="279">
        <v>166250</v>
      </c>
      <c r="I306" s="279">
        <v>298200</v>
      </c>
      <c r="J306" s="279">
        <v>25</v>
      </c>
      <c r="K306" s="279" t="s">
        <v>1358</v>
      </c>
      <c r="L306" s="279">
        <v>350</v>
      </c>
    </row>
    <row r="307" spans="1:12">
      <c r="A307" s="278">
        <v>306</v>
      </c>
      <c r="B307" s="278" t="s">
        <v>448</v>
      </c>
      <c r="C307" s="278" t="s">
        <v>3285</v>
      </c>
      <c r="D307" s="279">
        <v>264</v>
      </c>
      <c r="E307" s="279">
        <v>333.99349999999998</v>
      </c>
      <c r="F307" s="279">
        <v>1387</v>
      </c>
      <c r="G307" s="279">
        <v>463249</v>
      </c>
      <c r="H307" s="279">
        <v>366168</v>
      </c>
      <c r="I307" s="279">
        <v>97081</v>
      </c>
      <c r="J307" s="279">
        <v>178</v>
      </c>
      <c r="K307" s="279" t="s">
        <v>1358</v>
      </c>
      <c r="L307" s="279">
        <v>1387</v>
      </c>
    </row>
    <row r="308" spans="1:12">
      <c r="A308" s="278">
        <v>307</v>
      </c>
      <c r="B308" s="278" t="s">
        <v>847</v>
      </c>
      <c r="C308" s="278" t="s">
        <v>3288</v>
      </c>
      <c r="D308" s="279">
        <v>313</v>
      </c>
      <c r="E308" s="279">
        <v>442.81610000000001</v>
      </c>
      <c r="F308" s="279">
        <v>1044</v>
      </c>
      <c r="G308" s="279">
        <v>462300</v>
      </c>
      <c r="H308" s="279">
        <v>326772</v>
      </c>
      <c r="I308" s="279">
        <v>135528</v>
      </c>
      <c r="J308" s="279">
        <v>117</v>
      </c>
      <c r="K308" s="279" t="s">
        <v>1358</v>
      </c>
      <c r="L308" s="279">
        <v>1044</v>
      </c>
    </row>
    <row r="309" spans="1:12">
      <c r="A309" s="278">
        <v>308</v>
      </c>
      <c r="B309" s="278" t="s">
        <v>866</v>
      </c>
      <c r="C309" s="278" t="s">
        <v>3211</v>
      </c>
      <c r="D309" s="279">
        <v>659</v>
      </c>
      <c r="E309" s="279">
        <v>502.0487</v>
      </c>
      <c r="F309" s="279">
        <v>903</v>
      </c>
      <c r="G309" s="279">
        <v>453350</v>
      </c>
      <c r="H309" s="279">
        <v>595077</v>
      </c>
      <c r="I309" s="279">
        <v>-141727</v>
      </c>
      <c r="J309" s="279">
        <v>49</v>
      </c>
      <c r="K309" s="279" t="s">
        <v>1358</v>
      </c>
      <c r="L309" s="279">
        <v>903</v>
      </c>
    </row>
    <row r="310" spans="1:12">
      <c r="A310" s="278">
        <v>309</v>
      </c>
      <c r="B310" s="278" t="s">
        <v>368</v>
      </c>
      <c r="C310" s="278" t="s">
        <v>3101</v>
      </c>
      <c r="D310" s="279">
        <v>32</v>
      </c>
      <c r="E310" s="279">
        <v>238.84129999999999</v>
      </c>
      <c r="F310" s="279">
        <v>1865</v>
      </c>
      <c r="G310" s="279">
        <v>445439</v>
      </c>
      <c r="H310" s="279">
        <v>59680</v>
      </c>
      <c r="I310" s="279">
        <v>385759</v>
      </c>
      <c r="J310" s="279">
        <v>110</v>
      </c>
      <c r="K310" s="279" t="s">
        <v>1358</v>
      </c>
      <c r="L310" s="279">
        <v>1865</v>
      </c>
    </row>
    <row r="311" spans="1:12">
      <c r="A311" s="278">
        <v>310</v>
      </c>
      <c r="B311" s="278" t="s">
        <v>989</v>
      </c>
      <c r="C311" s="278" t="s">
        <v>3148</v>
      </c>
      <c r="D311" s="279">
        <v>428</v>
      </c>
      <c r="E311" s="279">
        <v>724.6454</v>
      </c>
      <c r="F311" s="279">
        <v>612</v>
      </c>
      <c r="G311" s="279">
        <v>443483</v>
      </c>
      <c r="H311" s="279">
        <v>261936</v>
      </c>
      <c r="I311" s="279">
        <v>181547</v>
      </c>
      <c r="J311" s="279">
        <v>41</v>
      </c>
      <c r="K311" s="279" t="s">
        <v>1358</v>
      </c>
      <c r="L311" s="279">
        <v>612</v>
      </c>
    </row>
    <row r="312" spans="1:12">
      <c r="A312" s="278">
        <v>311</v>
      </c>
      <c r="B312" s="278" t="s">
        <v>2864</v>
      </c>
      <c r="C312" s="278" t="s">
        <v>3357</v>
      </c>
      <c r="D312" s="279">
        <v>626</v>
      </c>
      <c r="E312" s="279">
        <v>1527.3563999999999</v>
      </c>
      <c r="F312" s="279">
        <v>289</v>
      </c>
      <c r="G312" s="279">
        <v>441406</v>
      </c>
      <c r="H312" s="279">
        <v>180914</v>
      </c>
      <c r="I312" s="279">
        <v>260492</v>
      </c>
      <c r="J312" s="279">
        <v>11</v>
      </c>
      <c r="K312" s="279" t="s">
        <v>1358</v>
      </c>
      <c r="L312" s="279">
        <v>289</v>
      </c>
    </row>
    <row r="313" spans="1:12">
      <c r="A313" s="278">
        <v>312</v>
      </c>
      <c r="B313" s="278" t="s">
        <v>644</v>
      </c>
      <c r="C313" s="278" t="s">
        <v>3245</v>
      </c>
      <c r="D313" s="279">
        <v>83</v>
      </c>
      <c r="E313" s="279">
        <v>166.6602</v>
      </c>
      <c r="F313" s="279">
        <v>2613</v>
      </c>
      <c r="G313" s="279">
        <v>435483</v>
      </c>
      <c r="H313" s="279">
        <v>216879</v>
      </c>
      <c r="I313" s="279">
        <v>218604</v>
      </c>
      <c r="J313" s="279">
        <v>120</v>
      </c>
      <c r="K313" s="279" t="s">
        <v>1358</v>
      </c>
      <c r="L313" s="279">
        <v>2613</v>
      </c>
    </row>
    <row r="314" spans="1:12">
      <c r="A314" s="278">
        <v>313</v>
      </c>
      <c r="B314" s="278" t="s">
        <v>666</v>
      </c>
      <c r="C314" s="278" t="s">
        <v>3122</v>
      </c>
      <c r="D314" s="279">
        <v>99</v>
      </c>
      <c r="E314" s="279">
        <v>116.23099999999999</v>
      </c>
      <c r="F314" s="279">
        <v>3740</v>
      </c>
      <c r="G314" s="279">
        <v>434704</v>
      </c>
      <c r="H314" s="279">
        <v>370260</v>
      </c>
      <c r="I314" s="279">
        <v>64444</v>
      </c>
      <c r="J314" s="279">
        <v>117</v>
      </c>
      <c r="K314" s="279" t="s">
        <v>1358</v>
      </c>
      <c r="L314" s="279">
        <v>3740</v>
      </c>
    </row>
    <row r="315" spans="1:12">
      <c r="A315" s="278">
        <v>314</v>
      </c>
      <c r="B315" s="278" t="s">
        <v>2955</v>
      </c>
      <c r="C315" s="278" t="s">
        <v>3681</v>
      </c>
      <c r="D315" s="279">
        <v>142</v>
      </c>
      <c r="E315" s="279">
        <v>219.10480000000001</v>
      </c>
      <c r="F315" s="279">
        <v>1975</v>
      </c>
      <c r="G315" s="279">
        <v>432732</v>
      </c>
      <c r="H315" s="279">
        <v>280450</v>
      </c>
      <c r="I315" s="279">
        <v>152282</v>
      </c>
      <c r="J315" s="279">
        <v>56</v>
      </c>
      <c r="K315" s="279" t="s">
        <v>1358</v>
      </c>
      <c r="L315" s="279">
        <v>1975</v>
      </c>
    </row>
    <row r="316" spans="1:12">
      <c r="A316" s="278">
        <v>315</v>
      </c>
      <c r="B316" s="278" t="s">
        <v>463</v>
      </c>
      <c r="C316" s="278" t="s">
        <v>3299</v>
      </c>
      <c r="D316" s="279">
        <v>114</v>
      </c>
      <c r="E316" s="279">
        <v>136.2817</v>
      </c>
      <c r="F316" s="279">
        <v>3170</v>
      </c>
      <c r="G316" s="279">
        <v>432013</v>
      </c>
      <c r="H316" s="279">
        <v>361380</v>
      </c>
      <c r="I316" s="279">
        <v>70633</v>
      </c>
      <c r="J316" s="279">
        <v>241</v>
      </c>
      <c r="K316" s="279" t="s">
        <v>1358</v>
      </c>
      <c r="L316" s="279">
        <v>3170</v>
      </c>
    </row>
    <row r="317" spans="1:12">
      <c r="A317" s="278">
        <v>316</v>
      </c>
      <c r="B317" s="278" t="s">
        <v>783</v>
      </c>
      <c r="C317" s="278" t="s">
        <v>3964</v>
      </c>
      <c r="D317" s="279">
        <v>0</v>
      </c>
      <c r="E317" s="279">
        <v>213.30009999999999</v>
      </c>
      <c r="F317" s="279">
        <v>2016</v>
      </c>
      <c r="G317" s="279">
        <v>430013</v>
      </c>
      <c r="H317" s="279">
        <v>0</v>
      </c>
      <c r="I317" s="279">
        <v>430013</v>
      </c>
      <c r="J317" s="279">
        <v>64</v>
      </c>
      <c r="K317" s="279" t="s">
        <v>1358</v>
      </c>
      <c r="L317" s="279">
        <v>2016</v>
      </c>
    </row>
    <row r="318" spans="1:12">
      <c r="A318" s="278">
        <v>317</v>
      </c>
      <c r="B318" s="278" t="s">
        <v>2995</v>
      </c>
      <c r="C318" s="278" t="s">
        <v>3280</v>
      </c>
      <c r="D318" s="279">
        <v>509</v>
      </c>
      <c r="E318" s="279">
        <v>918.69380000000001</v>
      </c>
      <c r="F318" s="279">
        <v>467</v>
      </c>
      <c r="G318" s="279">
        <v>429030</v>
      </c>
      <c r="H318" s="279">
        <v>237703</v>
      </c>
      <c r="I318" s="279">
        <v>191327</v>
      </c>
      <c r="J318" s="279">
        <v>38</v>
      </c>
      <c r="K318" s="279" t="s">
        <v>1358</v>
      </c>
      <c r="L318" s="279">
        <v>467</v>
      </c>
    </row>
    <row r="319" spans="1:12">
      <c r="A319" s="278">
        <v>318</v>
      </c>
      <c r="B319" s="278" t="s">
        <v>630</v>
      </c>
      <c r="C319" s="278" t="s">
        <v>3267</v>
      </c>
      <c r="D319" s="279">
        <v>205</v>
      </c>
      <c r="E319" s="279">
        <v>166.40989999999999</v>
      </c>
      <c r="F319" s="279">
        <v>2559</v>
      </c>
      <c r="G319" s="279">
        <v>425843</v>
      </c>
      <c r="H319" s="279">
        <v>524595</v>
      </c>
      <c r="I319" s="279">
        <v>-98752</v>
      </c>
      <c r="J319" s="279">
        <v>142</v>
      </c>
      <c r="K319" s="279" t="s">
        <v>1358</v>
      </c>
      <c r="L319" s="279">
        <v>2559</v>
      </c>
    </row>
    <row r="320" spans="1:12">
      <c r="A320" s="278">
        <v>319</v>
      </c>
      <c r="B320" s="278" t="s">
        <v>637</v>
      </c>
      <c r="C320" s="278" t="s">
        <v>3296</v>
      </c>
      <c r="D320" s="279">
        <v>231</v>
      </c>
      <c r="E320" s="279">
        <v>470</v>
      </c>
      <c r="F320" s="279">
        <v>905</v>
      </c>
      <c r="G320" s="279">
        <v>425350</v>
      </c>
      <c r="H320" s="279">
        <v>209055</v>
      </c>
      <c r="I320" s="279">
        <v>216295</v>
      </c>
      <c r="J320" s="279">
        <v>27</v>
      </c>
      <c r="K320" s="279" t="s">
        <v>1358</v>
      </c>
      <c r="L320" s="279">
        <v>905</v>
      </c>
    </row>
    <row r="321" spans="1:12">
      <c r="A321" s="278">
        <v>320</v>
      </c>
      <c r="B321" s="278" t="s">
        <v>3890</v>
      </c>
      <c r="C321" s="278" t="s">
        <v>3996</v>
      </c>
      <c r="D321" s="279">
        <v>439</v>
      </c>
      <c r="E321" s="279">
        <v>708.07360000000006</v>
      </c>
      <c r="F321" s="279">
        <v>598</v>
      </c>
      <c r="G321" s="279">
        <v>423428</v>
      </c>
      <c r="H321" s="279">
        <v>262522</v>
      </c>
      <c r="I321" s="279">
        <v>160906</v>
      </c>
      <c r="J321" s="279">
        <v>58</v>
      </c>
      <c r="K321" s="279" t="s">
        <v>1358</v>
      </c>
      <c r="L321" s="279">
        <v>598</v>
      </c>
    </row>
    <row r="322" spans="1:12">
      <c r="A322" s="278">
        <v>321</v>
      </c>
      <c r="B322" s="278" t="s">
        <v>504</v>
      </c>
      <c r="C322" s="278" t="s">
        <v>3131</v>
      </c>
      <c r="D322" s="279">
        <v>629</v>
      </c>
      <c r="E322" s="279">
        <v>1022.1908</v>
      </c>
      <c r="F322" s="279">
        <v>414</v>
      </c>
      <c r="G322" s="279">
        <v>423187</v>
      </c>
      <c r="H322" s="279">
        <v>260406</v>
      </c>
      <c r="I322" s="279">
        <v>162781</v>
      </c>
      <c r="J322" s="279">
        <v>81</v>
      </c>
      <c r="K322" s="279" t="s">
        <v>1358</v>
      </c>
      <c r="L322" s="279">
        <v>414</v>
      </c>
    </row>
    <row r="323" spans="1:12">
      <c r="A323" s="278">
        <v>322</v>
      </c>
      <c r="B323" s="278" t="s">
        <v>489</v>
      </c>
      <c r="C323" s="278" t="s">
        <v>3314</v>
      </c>
      <c r="D323" s="279">
        <v>265</v>
      </c>
      <c r="E323" s="279">
        <v>567.5951</v>
      </c>
      <c r="F323" s="279">
        <v>741</v>
      </c>
      <c r="G323" s="279">
        <v>420588</v>
      </c>
      <c r="H323" s="279">
        <v>196365</v>
      </c>
      <c r="I323" s="279">
        <v>224223</v>
      </c>
      <c r="J323" s="279">
        <v>81</v>
      </c>
      <c r="K323" s="279" t="s">
        <v>1358</v>
      </c>
      <c r="L323" s="279">
        <v>741</v>
      </c>
    </row>
    <row r="324" spans="1:12">
      <c r="A324" s="278">
        <v>323</v>
      </c>
      <c r="B324" s="278" t="s">
        <v>1030</v>
      </c>
      <c r="C324" s="278" t="s">
        <v>3146</v>
      </c>
      <c r="D324" s="279">
        <v>137</v>
      </c>
      <c r="E324" s="279">
        <v>271.33330000000001</v>
      </c>
      <c r="F324" s="279">
        <v>1545</v>
      </c>
      <c r="G324" s="279">
        <v>419210</v>
      </c>
      <c r="H324" s="279">
        <v>211665</v>
      </c>
      <c r="I324" s="279">
        <v>207545</v>
      </c>
      <c r="J324" s="279">
        <v>14</v>
      </c>
      <c r="K324" s="279" t="s">
        <v>1358</v>
      </c>
      <c r="L324" s="279">
        <v>1545</v>
      </c>
    </row>
    <row r="325" spans="1:12">
      <c r="A325" s="278">
        <v>324</v>
      </c>
      <c r="B325" s="278" t="s">
        <v>3337</v>
      </c>
      <c r="C325" s="278" t="s">
        <v>3338</v>
      </c>
      <c r="D325" s="279">
        <v>645</v>
      </c>
      <c r="E325" s="279">
        <v>1385</v>
      </c>
      <c r="F325" s="279">
        <v>300</v>
      </c>
      <c r="G325" s="279">
        <v>415500</v>
      </c>
      <c r="H325" s="279">
        <v>193500</v>
      </c>
      <c r="I325" s="279">
        <v>222000</v>
      </c>
      <c r="J325" s="279">
        <v>3</v>
      </c>
      <c r="K325" s="279" t="s">
        <v>1358</v>
      </c>
      <c r="L325" s="279">
        <v>300</v>
      </c>
    </row>
    <row r="326" spans="1:12">
      <c r="A326" s="278">
        <v>325</v>
      </c>
      <c r="B326" s="278" t="s">
        <v>438</v>
      </c>
      <c r="C326" s="278" t="s">
        <v>3249</v>
      </c>
      <c r="D326" s="279">
        <v>151</v>
      </c>
      <c r="E326" s="279">
        <v>271.77170000000001</v>
      </c>
      <c r="F326" s="279">
        <v>1524</v>
      </c>
      <c r="G326" s="279">
        <v>414180</v>
      </c>
      <c r="H326" s="279">
        <v>230124</v>
      </c>
      <c r="I326" s="279">
        <v>184056</v>
      </c>
      <c r="J326" s="279">
        <v>75</v>
      </c>
      <c r="K326" s="279" t="s">
        <v>1358</v>
      </c>
      <c r="L326" s="279">
        <v>1524</v>
      </c>
    </row>
    <row r="327" spans="1:12">
      <c r="A327" s="278">
        <v>326</v>
      </c>
      <c r="B327" s="278" t="s">
        <v>3899</v>
      </c>
      <c r="C327" s="278" t="s">
        <v>4012</v>
      </c>
      <c r="D327" s="279">
        <v>539</v>
      </c>
      <c r="E327" s="279">
        <v>1018.3054</v>
      </c>
      <c r="F327" s="279">
        <v>406</v>
      </c>
      <c r="G327" s="279">
        <v>413432</v>
      </c>
      <c r="H327" s="279">
        <v>218834</v>
      </c>
      <c r="I327" s="279">
        <v>194598</v>
      </c>
      <c r="J327" s="279">
        <v>36</v>
      </c>
      <c r="K327" s="279" t="s">
        <v>1358</v>
      </c>
      <c r="L327" s="279">
        <v>406</v>
      </c>
    </row>
    <row r="328" spans="1:12">
      <c r="A328" s="278">
        <v>327</v>
      </c>
      <c r="B328" s="278" t="s">
        <v>547</v>
      </c>
      <c r="C328" s="278" t="s">
        <v>3972</v>
      </c>
      <c r="D328" s="279">
        <v>242</v>
      </c>
      <c r="E328" s="279">
        <v>352.35120000000001</v>
      </c>
      <c r="F328" s="279">
        <v>1159</v>
      </c>
      <c r="G328" s="279">
        <v>408375</v>
      </c>
      <c r="H328" s="279">
        <v>280478</v>
      </c>
      <c r="I328" s="279">
        <v>127897</v>
      </c>
      <c r="J328" s="279">
        <v>94</v>
      </c>
      <c r="K328" s="279" t="s">
        <v>1358</v>
      </c>
      <c r="L328" s="279">
        <v>1159</v>
      </c>
    </row>
    <row r="329" spans="1:12">
      <c r="A329" s="278">
        <v>328</v>
      </c>
      <c r="B329" s="278" t="s">
        <v>3913</v>
      </c>
      <c r="C329" s="278" t="s">
        <v>3991</v>
      </c>
      <c r="D329" s="279">
        <v>683</v>
      </c>
      <c r="E329" s="279">
        <v>1156.6382000000001</v>
      </c>
      <c r="F329" s="279">
        <v>351</v>
      </c>
      <c r="G329" s="279">
        <v>405980</v>
      </c>
      <c r="H329" s="279">
        <v>239733</v>
      </c>
      <c r="I329" s="279">
        <v>166247</v>
      </c>
      <c r="J329" s="279">
        <v>34</v>
      </c>
      <c r="K329" s="279" t="s">
        <v>1358</v>
      </c>
      <c r="L329" s="279">
        <v>351</v>
      </c>
    </row>
    <row r="330" spans="1:12">
      <c r="A330" s="278">
        <v>329</v>
      </c>
      <c r="B330" s="278" t="s">
        <v>3750</v>
      </c>
      <c r="C330" s="278" t="s">
        <v>3846</v>
      </c>
      <c r="D330" s="279">
        <v>141</v>
      </c>
      <c r="E330" s="279">
        <v>216.9615</v>
      </c>
      <c r="F330" s="279">
        <v>1869</v>
      </c>
      <c r="G330" s="279">
        <v>405501</v>
      </c>
      <c r="H330" s="279">
        <v>263529</v>
      </c>
      <c r="I330" s="279">
        <v>141972</v>
      </c>
      <c r="J330" s="279">
        <v>138</v>
      </c>
      <c r="K330" s="279" t="s">
        <v>1358</v>
      </c>
      <c r="L330" s="279">
        <v>1869</v>
      </c>
    </row>
    <row r="331" spans="1:12">
      <c r="A331" s="278">
        <v>330</v>
      </c>
      <c r="B331" s="278" t="s">
        <v>845</v>
      </c>
      <c r="C331" s="278" t="s">
        <v>3272</v>
      </c>
      <c r="D331" s="279">
        <v>241</v>
      </c>
      <c r="E331" s="279">
        <v>334.75060000000002</v>
      </c>
      <c r="F331" s="279">
        <v>1211</v>
      </c>
      <c r="G331" s="279">
        <v>405383</v>
      </c>
      <c r="H331" s="279">
        <v>291851</v>
      </c>
      <c r="I331" s="279">
        <v>113532</v>
      </c>
      <c r="J331" s="279">
        <v>56</v>
      </c>
      <c r="K331" s="279" t="s">
        <v>1358</v>
      </c>
      <c r="L331" s="279">
        <v>1211</v>
      </c>
    </row>
    <row r="332" spans="1:12">
      <c r="A332" s="278">
        <v>331</v>
      </c>
      <c r="B332" s="278" t="s">
        <v>3905</v>
      </c>
      <c r="C332" s="278" t="s">
        <v>4065</v>
      </c>
      <c r="D332" s="279">
        <v>162</v>
      </c>
      <c r="E332" s="279">
        <v>283.1395</v>
      </c>
      <c r="F332" s="279">
        <v>1427</v>
      </c>
      <c r="G332" s="279">
        <v>404040</v>
      </c>
      <c r="H332" s="279">
        <v>231174</v>
      </c>
      <c r="I332" s="279">
        <v>172866</v>
      </c>
      <c r="J332" s="279">
        <v>34</v>
      </c>
      <c r="K332" s="279" t="s">
        <v>1358</v>
      </c>
      <c r="L332" s="279">
        <v>1427</v>
      </c>
    </row>
    <row r="333" spans="1:12">
      <c r="A333" s="278">
        <v>332</v>
      </c>
      <c r="B333" s="278" t="s">
        <v>770</v>
      </c>
      <c r="C333" s="278" t="s">
        <v>4026</v>
      </c>
      <c r="D333" s="279">
        <v>246</v>
      </c>
      <c r="E333" s="279">
        <v>1030</v>
      </c>
      <c r="F333" s="279">
        <v>390</v>
      </c>
      <c r="G333" s="279">
        <v>401700</v>
      </c>
      <c r="H333" s="279">
        <v>95940</v>
      </c>
      <c r="I333" s="279">
        <v>305760</v>
      </c>
      <c r="J333" s="279">
        <v>7</v>
      </c>
      <c r="K333" s="279" t="s">
        <v>1358</v>
      </c>
      <c r="L333" s="279">
        <v>390</v>
      </c>
    </row>
    <row r="334" spans="1:12">
      <c r="A334" s="278">
        <v>333</v>
      </c>
      <c r="B334" s="278" t="s">
        <v>3385</v>
      </c>
      <c r="C334" s="278" t="s">
        <v>3386</v>
      </c>
      <c r="D334" s="279">
        <v>468</v>
      </c>
      <c r="E334" s="279">
        <v>836</v>
      </c>
      <c r="F334" s="279">
        <v>478</v>
      </c>
      <c r="G334" s="279">
        <v>399608</v>
      </c>
      <c r="H334" s="279">
        <v>223704</v>
      </c>
      <c r="I334" s="279">
        <v>175904</v>
      </c>
      <c r="J334" s="279">
        <v>77</v>
      </c>
      <c r="K334" s="279" t="s">
        <v>1358</v>
      </c>
      <c r="L334" s="279">
        <v>478</v>
      </c>
    </row>
    <row r="335" spans="1:12">
      <c r="A335" s="278">
        <v>334</v>
      </c>
      <c r="B335" s="278" t="s">
        <v>668</v>
      </c>
      <c r="C335" s="278" t="s">
        <v>3311</v>
      </c>
      <c r="D335" s="279">
        <v>97</v>
      </c>
      <c r="E335" s="279">
        <v>181</v>
      </c>
      <c r="F335" s="279">
        <v>2205</v>
      </c>
      <c r="G335" s="279">
        <v>399105</v>
      </c>
      <c r="H335" s="279">
        <v>213885</v>
      </c>
      <c r="I335" s="279">
        <v>185220</v>
      </c>
      <c r="J335" s="279">
        <v>132</v>
      </c>
      <c r="K335" s="279" t="s">
        <v>1358</v>
      </c>
      <c r="L335" s="279">
        <v>2205</v>
      </c>
    </row>
    <row r="336" spans="1:12">
      <c r="A336" s="278">
        <v>335</v>
      </c>
      <c r="B336" s="278" t="s">
        <v>439</v>
      </c>
      <c r="C336" s="278" t="s">
        <v>3289</v>
      </c>
      <c r="D336" s="279">
        <v>170</v>
      </c>
      <c r="E336" s="279">
        <v>226.48050000000001</v>
      </c>
      <c r="F336" s="279">
        <v>1742</v>
      </c>
      <c r="G336" s="279">
        <v>394529</v>
      </c>
      <c r="H336" s="279">
        <v>296140</v>
      </c>
      <c r="I336" s="279">
        <v>98389</v>
      </c>
      <c r="J336" s="279">
        <v>114</v>
      </c>
      <c r="K336" s="279" t="s">
        <v>1358</v>
      </c>
      <c r="L336" s="279">
        <v>1742</v>
      </c>
    </row>
    <row r="337" spans="1:12">
      <c r="A337" s="278">
        <v>336</v>
      </c>
      <c r="B337" s="278" t="s">
        <v>424</v>
      </c>
      <c r="C337" s="278" t="s">
        <v>3257</v>
      </c>
      <c r="D337" s="279">
        <v>255</v>
      </c>
      <c r="E337" s="279">
        <v>577.29939999999999</v>
      </c>
      <c r="F337" s="279">
        <v>678</v>
      </c>
      <c r="G337" s="279">
        <v>391409</v>
      </c>
      <c r="H337" s="279">
        <v>172890</v>
      </c>
      <c r="I337" s="279">
        <v>218519</v>
      </c>
      <c r="J337" s="279">
        <v>147</v>
      </c>
      <c r="K337" s="279" t="s">
        <v>1358</v>
      </c>
      <c r="L337" s="279">
        <v>678</v>
      </c>
    </row>
    <row r="338" spans="1:12">
      <c r="A338" s="278">
        <v>337</v>
      </c>
      <c r="B338" s="278" t="s">
        <v>536</v>
      </c>
      <c r="C338" s="278" t="s">
        <v>3373</v>
      </c>
      <c r="D338" s="279">
        <v>616</v>
      </c>
      <c r="E338" s="279">
        <v>1387.9638</v>
      </c>
      <c r="F338" s="279">
        <v>276</v>
      </c>
      <c r="G338" s="279">
        <v>383078</v>
      </c>
      <c r="H338" s="279">
        <v>170016</v>
      </c>
      <c r="I338" s="279">
        <v>213062</v>
      </c>
      <c r="J338" s="279">
        <v>25</v>
      </c>
      <c r="K338" s="279" t="s">
        <v>1358</v>
      </c>
      <c r="L338" s="279">
        <v>276</v>
      </c>
    </row>
    <row r="339" spans="1:12">
      <c r="A339" s="278">
        <v>338</v>
      </c>
      <c r="B339" s="278" t="s">
        <v>835</v>
      </c>
      <c r="C339" s="278" t="s">
        <v>3231</v>
      </c>
      <c r="D339" s="279">
        <v>509</v>
      </c>
      <c r="E339" s="279">
        <v>935.54280000000006</v>
      </c>
      <c r="F339" s="279">
        <v>409</v>
      </c>
      <c r="G339" s="279">
        <v>382637</v>
      </c>
      <c r="H339" s="279">
        <v>208181</v>
      </c>
      <c r="I339" s="279">
        <v>174456</v>
      </c>
      <c r="J339" s="279">
        <v>39</v>
      </c>
      <c r="K339" s="279" t="s">
        <v>1358</v>
      </c>
      <c r="L339" s="279">
        <v>409</v>
      </c>
    </row>
    <row r="340" spans="1:12">
      <c r="A340" s="278">
        <v>339</v>
      </c>
      <c r="B340" s="278" t="s">
        <v>670</v>
      </c>
      <c r="C340" s="278" t="s">
        <v>3178</v>
      </c>
      <c r="D340" s="279">
        <v>486</v>
      </c>
      <c r="E340" s="279">
        <v>1019.1743</v>
      </c>
      <c r="F340" s="279">
        <v>373</v>
      </c>
      <c r="G340" s="279">
        <v>380152</v>
      </c>
      <c r="H340" s="279">
        <v>181278</v>
      </c>
      <c r="I340" s="279">
        <v>198874</v>
      </c>
      <c r="J340" s="279">
        <v>52</v>
      </c>
      <c r="K340" s="279" t="s">
        <v>1358</v>
      </c>
      <c r="L340" s="279">
        <v>373</v>
      </c>
    </row>
    <row r="341" spans="1:12">
      <c r="A341" s="278">
        <v>340</v>
      </c>
      <c r="B341" s="278" t="s">
        <v>413</v>
      </c>
      <c r="C341" s="278" t="s">
        <v>3416</v>
      </c>
      <c r="D341" s="279">
        <v>169</v>
      </c>
      <c r="E341" s="279">
        <v>264.54939999999999</v>
      </c>
      <c r="F341" s="279">
        <v>1427</v>
      </c>
      <c r="G341" s="279">
        <v>377512</v>
      </c>
      <c r="H341" s="279">
        <v>241163</v>
      </c>
      <c r="I341" s="279">
        <v>136349</v>
      </c>
      <c r="J341" s="279">
        <v>123</v>
      </c>
      <c r="K341" s="279" t="s">
        <v>1358</v>
      </c>
      <c r="L341" s="279">
        <v>1427</v>
      </c>
    </row>
    <row r="342" spans="1:12">
      <c r="A342" s="278">
        <v>341</v>
      </c>
      <c r="B342" s="278" t="s">
        <v>550</v>
      </c>
      <c r="C342" s="278" t="s">
        <v>3089</v>
      </c>
      <c r="D342" s="279">
        <v>447</v>
      </c>
      <c r="E342" s="279">
        <v>665.16750000000002</v>
      </c>
      <c r="F342" s="279">
        <v>567</v>
      </c>
      <c r="G342" s="279">
        <v>377150</v>
      </c>
      <c r="H342" s="279">
        <v>253449</v>
      </c>
      <c r="I342" s="279">
        <v>123701</v>
      </c>
      <c r="J342" s="279">
        <v>66</v>
      </c>
      <c r="K342" s="279" t="s">
        <v>1358</v>
      </c>
      <c r="L342" s="279">
        <v>567</v>
      </c>
    </row>
    <row r="343" spans="1:12">
      <c r="A343" s="278">
        <v>342</v>
      </c>
      <c r="B343" s="278" t="s">
        <v>849</v>
      </c>
      <c r="C343" s="278" t="s">
        <v>3300</v>
      </c>
      <c r="D343" s="279">
        <v>226</v>
      </c>
      <c r="E343" s="279">
        <v>356.0727</v>
      </c>
      <c r="F343" s="279">
        <v>1046</v>
      </c>
      <c r="G343" s="279">
        <v>372452</v>
      </c>
      <c r="H343" s="279">
        <v>236396</v>
      </c>
      <c r="I343" s="279">
        <v>136056</v>
      </c>
      <c r="J343" s="279">
        <v>102</v>
      </c>
      <c r="K343" s="279" t="s">
        <v>1358</v>
      </c>
      <c r="L343" s="279">
        <v>1046</v>
      </c>
    </row>
    <row r="344" spans="1:12">
      <c r="A344" s="278">
        <v>343</v>
      </c>
      <c r="B344" s="278">
        <v>414210102</v>
      </c>
      <c r="C344" s="278" t="s">
        <v>3283</v>
      </c>
      <c r="D344" s="279">
        <v>645</v>
      </c>
      <c r="E344" s="279">
        <v>1573</v>
      </c>
      <c r="F344" s="279">
        <v>234</v>
      </c>
      <c r="G344" s="279">
        <v>368082</v>
      </c>
      <c r="H344" s="279">
        <v>150930</v>
      </c>
      <c r="I344" s="279">
        <v>217152</v>
      </c>
      <c r="J344" s="279">
        <v>15</v>
      </c>
      <c r="K344" s="279" t="s">
        <v>1358</v>
      </c>
      <c r="L344" s="279">
        <v>234</v>
      </c>
    </row>
    <row r="345" spans="1:12">
      <c r="A345" s="278">
        <v>344</v>
      </c>
      <c r="B345" s="278" t="s">
        <v>447</v>
      </c>
      <c r="C345" s="278" t="s">
        <v>3286</v>
      </c>
      <c r="D345" s="279">
        <v>192</v>
      </c>
      <c r="E345" s="279">
        <v>186.80009999999999</v>
      </c>
      <c r="F345" s="279">
        <v>1961</v>
      </c>
      <c r="G345" s="279">
        <v>366315</v>
      </c>
      <c r="H345" s="279">
        <v>376512</v>
      </c>
      <c r="I345" s="279">
        <v>-10197</v>
      </c>
      <c r="J345" s="279">
        <v>234</v>
      </c>
      <c r="K345" s="279" t="s">
        <v>1358</v>
      </c>
      <c r="L345" s="279">
        <v>1961</v>
      </c>
    </row>
    <row r="346" spans="1:12">
      <c r="A346" s="278">
        <v>345</v>
      </c>
      <c r="B346" s="278" t="s">
        <v>399</v>
      </c>
      <c r="C346" s="278" t="s">
        <v>3339</v>
      </c>
      <c r="D346" s="279">
        <v>119</v>
      </c>
      <c r="E346" s="279">
        <v>166.70330000000001</v>
      </c>
      <c r="F346" s="279">
        <v>2181</v>
      </c>
      <c r="G346" s="279">
        <v>363580</v>
      </c>
      <c r="H346" s="279">
        <v>259539</v>
      </c>
      <c r="I346" s="279">
        <v>104041</v>
      </c>
      <c r="J346" s="279">
        <v>200</v>
      </c>
      <c r="K346" s="279" t="s">
        <v>1358</v>
      </c>
      <c r="L346" s="279">
        <v>2181</v>
      </c>
    </row>
    <row r="347" spans="1:12">
      <c r="A347" s="278">
        <v>346</v>
      </c>
      <c r="B347" s="278" t="s">
        <v>645</v>
      </c>
      <c r="C347" s="278" t="s">
        <v>3245</v>
      </c>
      <c r="D347" s="279">
        <v>105</v>
      </c>
      <c r="E347" s="279">
        <v>158.34020000000001</v>
      </c>
      <c r="F347" s="279">
        <v>2296</v>
      </c>
      <c r="G347" s="279">
        <v>363549</v>
      </c>
      <c r="H347" s="279">
        <v>241080</v>
      </c>
      <c r="I347" s="279">
        <v>122469</v>
      </c>
      <c r="J347" s="279">
        <v>60</v>
      </c>
      <c r="K347" s="279" t="s">
        <v>1358</v>
      </c>
      <c r="L347" s="279">
        <v>2296</v>
      </c>
    </row>
    <row r="348" spans="1:12">
      <c r="A348" s="278">
        <v>347</v>
      </c>
      <c r="B348" s="278" t="s">
        <v>975</v>
      </c>
      <c r="C348" s="278" t="s">
        <v>3056</v>
      </c>
      <c r="D348" s="279">
        <v>477</v>
      </c>
      <c r="E348" s="279">
        <v>746.44029999999998</v>
      </c>
      <c r="F348" s="279">
        <v>486</v>
      </c>
      <c r="G348" s="279">
        <v>362770</v>
      </c>
      <c r="H348" s="279">
        <v>231822</v>
      </c>
      <c r="I348" s="279">
        <v>130948</v>
      </c>
      <c r="J348" s="279">
        <v>119</v>
      </c>
      <c r="K348" s="279" t="s">
        <v>1358</v>
      </c>
      <c r="L348" s="279">
        <v>486</v>
      </c>
    </row>
    <row r="349" spans="1:12">
      <c r="A349" s="278">
        <v>348</v>
      </c>
      <c r="B349" s="278" t="s">
        <v>4086</v>
      </c>
      <c r="C349" s="278" t="s">
        <v>4119</v>
      </c>
      <c r="D349" s="279">
        <v>141</v>
      </c>
      <c r="E349" s="279">
        <v>258.81509999999997</v>
      </c>
      <c r="F349" s="279">
        <v>1401</v>
      </c>
      <c r="G349" s="279">
        <v>362600</v>
      </c>
      <c r="H349" s="279">
        <v>197541</v>
      </c>
      <c r="I349" s="279">
        <v>165059</v>
      </c>
      <c r="J349" s="279">
        <v>5</v>
      </c>
      <c r="K349" s="279" t="s">
        <v>1358</v>
      </c>
      <c r="L349" s="279">
        <v>1401</v>
      </c>
    </row>
    <row r="350" spans="1:12">
      <c r="A350" s="278">
        <v>349</v>
      </c>
      <c r="B350" s="278" t="s">
        <v>545</v>
      </c>
      <c r="C350" s="278" t="s">
        <v>3230</v>
      </c>
      <c r="D350" s="279">
        <v>396</v>
      </c>
      <c r="E350" s="279">
        <v>706.58609999999999</v>
      </c>
      <c r="F350" s="279">
        <v>505</v>
      </c>
      <c r="G350" s="279">
        <v>356826</v>
      </c>
      <c r="H350" s="279">
        <v>199980</v>
      </c>
      <c r="I350" s="279">
        <v>156846</v>
      </c>
      <c r="J350" s="279">
        <v>76</v>
      </c>
      <c r="K350" s="279" t="s">
        <v>1358</v>
      </c>
      <c r="L350" s="279">
        <v>505</v>
      </c>
    </row>
    <row r="351" spans="1:12">
      <c r="A351" s="278">
        <v>350</v>
      </c>
      <c r="B351" s="278" t="s">
        <v>307</v>
      </c>
      <c r="C351" s="278" t="s">
        <v>3292</v>
      </c>
      <c r="D351" s="279">
        <v>125</v>
      </c>
      <c r="E351" s="279">
        <v>240.517</v>
      </c>
      <c r="F351" s="279">
        <v>1472</v>
      </c>
      <c r="G351" s="279">
        <v>354041</v>
      </c>
      <c r="H351" s="279">
        <v>184000</v>
      </c>
      <c r="I351" s="279">
        <v>170041</v>
      </c>
      <c r="J351" s="279">
        <v>95</v>
      </c>
      <c r="K351" s="279" t="s">
        <v>1358</v>
      </c>
      <c r="L351" s="279">
        <v>1472</v>
      </c>
    </row>
    <row r="352" spans="1:12">
      <c r="A352" s="278">
        <v>351</v>
      </c>
      <c r="B352" s="278" t="s">
        <v>585</v>
      </c>
      <c r="C352" s="278" t="s">
        <v>3307</v>
      </c>
      <c r="D352" s="279">
        <v>118</v>
      </c>
      <c r="E352" s="279">
        <v>181.75460000000001</v>
      </c>
      <c r="F352" s="279">
        <v>1940</v>
      </c>
      <c r="G352" s="279">
        <v>352604</v>
      </c>
      <c r="H352" s="279">
        <v>228920</v>
      </c>
      <c r="I352" s="279">
        <v>123684</v>
      </c>
      <c r="J352" s="279">
        <v>135</v>
      </c>
      <c r="K352" s="279" t="s">
        <v>1358</v>
      </c>
      <c r="L352" s="279">
        <v>1940</v>
      </c>
    </row>
    <row r="353" spans="1:12">
      <c r="A353" s="278">
        <v>352</v>
      </c>
      <c r="B353" s="278" t="s">
        <v>3842</v>
      </c>
      <c r="C353" s="278" t="s">
        <v>3828</v>
      </c>
      <c r="D353" s="279">
        <v>992</v>
      </c>
      <c r="E353" s="279">
        <v>1680</v>
      </c>
      <c r="F353" s="279">
        <v>208</v>
      </c>
      <c r="G353" s="279">
        <v>349440</v>
      </c>
      <c r="H353" s="279">
        <v>206336</v>
      </c>
      <c r="I353" s="279">
        <v>143104</v>
      </c>
      <c r="J353" s="279">
        <v>23</v>
      </c>
      <c r="K353" s="279" t="s">
        <v>1358</v>
      </c>
      <c r="L353" s="279">
        <v>208</v>
      </c>
    </row>
    <row r="354" spans="1:12">
      <c r="A354" s="278">
        <v>353</v>
      </c>
      <c r="B354" s="278" t="s">
        <v>334</v>
      </c>
      <c r="C354" s="278" t="s">
        <v>3163</v>
      </c>
      <c r="D354" s="279">
        <v>422</v>
      </c>
      <c r="E354" s="279">
        <v>624.70659999999998</v>
      </c>
      <c r="F354" s="279">
        <v>559</v>
      </c>
      <c r="G354" s="279">
        <v>349211</v>
      </c>
      <c r="H354" s="279">
        <v>235898</v>
      </c>
      <c r="I354" s="279">
        <v>113313</v>
      </c>
      <c r="J354" s="279">
        <v>115</v>
      </c>
      <c r="K354" s="279" t="s">
        <v>1358</v>
      </c>
      <c r="L354" s="279">
        <v>559</v>
      </c>
    </row>
    <row r="355" spans="1:12">
      <c r="A355" s="278">
        <v>354</v>
      </c>
      <c r="B355" s="278" t="s">
        <v>349</v>
      </c>
      <c r="C355" s="278" t="s">
        <v>3363</v>
      </c>
      <c r="D355" s="279">
        <v>250</v>
      </c>
      <c r="E355" s="279">
        <v>510.351</v>
      </c>
      <c r="F355" s="279">
        <v>678</v>
      </c>
      <c r="G355" s="279">
        <v>346018</v>
      </c>
      <c r="H355" s="279">
        <v>169500</v>
      </c>
      <c r="I355" s="279">
        <v>176518</v>
      </c>
      <c r="J355" s="279">
        <v>111</v>
      </c>
      <c r="K355" s="279" t="s">
        <v>1358</v>
      </c>
      <c r="L355" s="279">
        <v>678</v>
      </c>
    </row>
    <row r="356" spans="1:12">
      <c r="A356" s="278">
        <v>355</v>
      </c>
      <c r="B356" s="278" t="s">
        <v>877</v>
      </c>
      <c r="C356" s="278" t="s">
        <v>3317</v>
      </c>
      <c r="D356" s="279">
        <v>0</v>
      </c>
      <c r="E356" s="279">
        <v>246.9914</v>
      </c>
      <c r="F356" s="279">
        <v>1390</v>
      </c>
      <c r="G356" s="279">
        <v>343318</v>
      </c>
      <c r="H356" s="279">
        <v>0</v>
      </c>
      <c r="I356" s="279">
        <v>343318</v>
      </c>
      <c r="J356" s="279">
        <v>64</v>
      </c>
      <c r="K356" s="279" t="s">
        <v>1358</v>
      </c>
      <c r="L356" s="279">
        <v>1390</v>
      </c>
    </row>
    <row r="357" spans="1:12">
      <c r="A357" s="278">
        <v>356</v>
      </c>
      <c r="B357" s="278" t="s">
        <v>957</v>
      </c>
      <c r="C357" s="278" t="s">
        <v>3348</v>
      </c>
      <c r="D357" s="279">
        <v>476</v>
      </c>
      <c r="E357" s="279">
        <v>910.09119999999996</v>
      </c>
      <c r="F357" s="279">
        <v>373</v>
      </c>
      <c r="G357" s="279">
        <v>339464</v>
      </c>
      <c r="H357" s="279">
        <v>177548</v>
      </c>
      <c r="I357" s="279">
        <v>161916</v>
      </c>
      <c r="J357" s="279">
        <v>115</v>
      </c>
      <c r="K357" s="279" t="s">
        <v>1358</v>
      </c>
      <c r="L357" s="279">
        <v>373</v>
      </c>
    </row>
    <row r="358" spans="1:12">
      <c r="A358" s="278">
        <v>357</v>
      </c>
      <c r="B358" s="278" t="s">
        <v>964</v>
      </c>
      <c r="C358" s="278" t="s">
        <v>3135</v>
      </c>
      <c r="D358" s="279">
        <v>720</v>
      </c>
      <c r="E358" s="279">
        <v>1475.5435</v>
      </c>
      <c r="F358" s="279">
        <v>230</v>
      </c>
      <c r="G358" s="279">
        <v>339375</v>
      </c>
      <c r="H358" s="279">
        <v>165600</v>
      </c>
      <c r="I358" s="279">
        <v>173775</v>
      </c>
      <c r="J358" s="279">
        <v>58</v>
      </c>
      <c r="K358" s="279" t="s">
        <v>1358</v>
      </c>
      <c r="L358" s="279">
        <v>230</v>
      </c>
    </row>
    <row r="359" spans="1:12">
      <c r="A359" s="278">
        <v>358</v>
      </c>
      <c r="B359" s="278" t="s">
        <v>348</v>
      </c>
      <c r="C359" s="278" t="s">
        <v>3298</v>
      </c>
      <c r="D359" s="279">
        <v>516</v>
      </c>
      <c r="E359" s="279">
        <v>662.95489999999995</v>
      </c>
      <c r="F359" s="279">
        <v>510</v>
      </c>
      <c r="G359" s="279">
        <v>338107</v>
      </c>
      <c r="H359" s="279">
        <v>263160</v>
      </c>
      <c r="I359" s="279">
        <v>74947</v>
      </c>
      <c r="J359" s="279">
        <v>33</v>
      </c>
      <c r="K359" s="279" t="s">
        <v>1358</v>
      </c>
      <c r="L359" s="279">
        <v>510</v>
      </c>
    </row>
    <row r="360" spans="1:12">
      <c r="A360" s="278">
        <v>359</v>
      </c>
      <c r="B360" s="278" t="s">
        <v>2741</v>
      </c>
      <c r="C360" s="278" t="s">
        <v>3402</v>
      </c>
      <c r="D360" s="279">
        <v>309</v>
      </c>
      <c r="E360" s="279">
        <v>549.13400000000001</v>
      </c>
      <c r="F360" s="279">
        <v>612</v>
      </c>
      <c r="G360" s="279">
        <v>336070</v>
      </c>
      <c r="H360" s="279">
        <v>189108</v>
      </c>
      <c r="I360" s="279">
        <v>146962</v>
      </c>
      <c r="J360" s="279">
        <v>21</v>
      </c>
      <c r="K360" s="279" t="s">
        <v>1358</v>
      </c>
      <c r="L360" s="279">
        <v>612</v>
      </c>
    </row>
    <row r="361" spans="1:12">
      <c r="A361" s="278">
        <v>360</v>
      </c>
      <c r="B361" s="278" t="s">
        <v>498</v>
      </c>
      <c r="C361" s="278" t="s">
        <v>3391</v>
      </c>
      <c r="D361" s="279">
        <v>183</v>
      </c>
      <c r="E361" s="279">
        <v>311.21420000000001</v>
      </c>
      <c r="F361" s="279">
        <v>1074</v>
      </c>
      <c r="G361" s="279">
        <v>334244</v>
      </c>
      <c r="H361" s="279">
        <v>196542</v>
      </c>
      <c r="I361" s="279">
        <v>137702</v>
      </c>
      <c r="J361" s="279">
        <v>141</v>
      </c>
      <c r="K361" s="279" t="s">
        <v>1358</v>
      </c>
      <c r="L361" s="279">
        <v>1074</v>
      </c>
    </row>
    <row r="362" spans="1:12">
      <c r="A362" s="278">
        <v>361</v>
      </c>
      <c r="B362" s="278" t="s">
        <v>1320</v>
      </c>
      <c r="C362" s="278" t="s">
        <v>3042</v>
      </c>
      <c r="D362" s="279">
        <v>732</v>
      </c>
      <c r="E362" s="279">
        <v>1322.6144999999999</v>
      </c>
      <c r="F362" s="279">
        <v>249</v>
      </c>
      <c r="G362" s="279">
        <v>329331</v>
      </c>
      <c r="H362" s="279">
        <v>182268</v>
      </c>
      <c r="I362" s="279">
        <v>147063</v>
      </c>
      <c r="J362" s="279">
        <v>63</v>
      </c>
      <c r="K362" s="279" t="s">
        <v>1358</v>
      </c>
      <c r="L362" s="279">
        <v>249</v>
      </c>
    </row>
    <row r="363" spans="1:12">
      <c r="A363" s="278">
        <v>362</v>
      </c>
      <c r="B363" s="278">
        <v>414210113</v>
      </c>
      <c r="C363" s="278" t="s">
        <v>3329</v>
      </c>
      <c r="D363" s="279">
        <v>466</v>
      </c>
      <c r="E363" s="279">
        <v>929</v>
      </c>
      <c r="F363" s="279">
        <v>354</v>
      </c>
      <c r="G363" s="279">
        <v>328866</v>
      </c>
      <c r="H363" s="279">
        <v>164964</v>
      </c>
      <c r="I363" s="279">
        <v>163902</v>
      </c>
      <c r="J363" s="279">
        <v>19</v>
      </c>
      <c r="K363" s="279" t="s">
        <v>1358</v>
      </c>
      <c r="L363" s="279">
        <v>354</v>
      </c>
    </row>
    <row r="364" spans="1:12">
      <c r="A364" s="278">
        <v>363</v>
      </c>
      <c r="B364" s="278" t="s">
        <v>406</v>
      </c>
      <c r="C364" s="278" t="s">
        <v>3080</v>
      </c>
      <c r="D364" s="279">
        <v>463</v>
      </c>
      <c r="E364" s="279">
        <v>728.45540000000005</v>
      </c>
      <c r="F364" s="279">
        <v>448</v>
      </c>
      <c r="G364" s="279">
        <v>326348</v>
      </c>
      <c r="H364" s="279">
        <v>207424</v>
      </c>
      <c r="I364" s="279">
        <v>118924</v>
      </c>
      <c r="J364" s="279">
        <v>19</v>
      </c>
      <c r="K364" s="279" t="s">
        <v>1358</v>
      </c>
      <c r="L364" s="279">
        <v>448</v>
      </c>
    </row>
    <row r="365" spans="1:12">
      <c r="A365" s="278">
        <v>364</v>
      </c>
      <c r="B365" s="278" t="s">
        <v>942</v>
      </c>
      <c r="C365" s="278" t="s">
        <v>3048</v>
      </c>
      <c r="D365" s="279">
        <v>453</v>
      </c>
      <c r="E365" s="279">
        <v>964.44669999999996</v>
      </c>
      <c r="F365" s="279">
        <v>338</v>
      </c>
      <c r="G365" s="279">
        <v>325983</v>
      </c>
      <c r="H365" s="279">
        <v>153114</v>
      </c>
      <c r="I365" s="279">
        <v>172869</v>
      </c>
      <c r="J365" s="279">
        <v>87</v>
      </c>
      <c r="K365" s="279" t="s">
        <v>1358</v>
      </c>
      <c r="L365" s="279">
        <v>338</v>
      </c>
    </row>
    <row r="366" spans="1:12">
      <c r="A366" s="278">
        <v>365</v>
      </c>
      <c r="B366" s="278" t="s">
        <v>4120</v>
      </c>
      <c r="C366" s="278" t="s">
        <v>4118</v>
      </c>
      <c r="D366" s="279">
        <v>611</v>
      </c>
      <c r="E366" s="279">
        <v>1300</v>
      </c>
      <c r="F366" s="279">
        <v>250</v>
      </c>
      <c r="G366" s="279">
        <v>325000</v>
      </c>
      <c r="H366" s="279">
        <v>152750</v>
      </c>
      <c r="I366" s="279">
        <v>172250</v>
      </c>
      <c r="J366" s="279">
        <v>4</v>
      </c>
      <c r="K366" s="279" t="s">
        <v>1358</v>
      </c>
      <c r="L366" s="279">
        <v>250</v>
      </c>
    </row>
    <row r="367" spans="1:12">
      <c r="A367" s="278">
        <v>366</v>
      </c>
      <c r="B367" s="278">
        <v>414210101</v>
      </c>
      <c r="C367" s="278" t="s">
        <v>3437</v>
      </c>
      <c r="D367" s="279">
        <v>808</v>
      </c>
      <c r="E367" s="279">
        <v>1788</v>
      </c>
      <c r="F367" s="279">
        <v>181</v>
      </c>
      <c r="G367" s="279">
        <v>323628</v>
      </c>
      <c r="H367" s="279">
        <v>146248</v>
      </c>
      <c r="I367" s="279">
        <v>177380</v>
      </c>
      <c r="J367" s="279">
        <v>13</v>
      </c>
      <c r="K367" s="279" t="s">
        <v>1358</v>
      </c>
      <c r="L367" s="279">
        <v>181</v>
      </c>
    </row>
    <row r="368" spans="1:12">
      <c r="A368" s="278">
        <v>367</v>
      </c>
      <c r="B368" s="278" t="s">
        <v>850</v>
      </c>
      <c r="C368" s="278" t="s">
        <v>3417</v>
      </c>
      <c r="D368" s="279">
        <v>226</v>
      </c>
      <c r="E368" s="279">
        <v>358.16849999999999</v>
      </c>
      <c r="F368" s="279">
        <v>902</v>
      </c>
      <c r="G368" s="279">
        <v>323068</v>
      </c>
      <c r="H368" s="279">
        <v>203852</v>
      </c>
      <c r="I368" s="279">
        <v>119216</v>
      </c>
      <c r="J368" s="279">
        <v>83</v>
      </c>
      <c r="K368" s="279" t="s">
        <v>1358</v>
      </c>
      <c r="L368" s="279">
        <v>902</v>
      </c>
    </row>
    <row r="369" spans="1:12">
      <c r="A369" s="278">
        <v>368</v>
      </c>
      <c r="B369" s="278" t="s">
        <v>806</v>
      </c>
      <c r="C369" s="278" t="s">
        <v>3221</v>
      </c>
      <c r="D369" s="279">
        <v>204</v>
      </c>
      <c r="E369" s="279">
        <v>226.87440000000001</v>
      </c>
      <c r="F369" s="279">
        <v>1417</v>
      </c>
      <c r="G369" s="279">
        <v>321481</v>
      </c>
      <c r="H369" s="279">
        <v>289068</v>
      </c>
      <c r="I369" s="279">
        <v>32413</v>
      </c>
      <c r="J369" s="279">
        <v>119</v>
      </c>
      <c r="K369" s="279" t="s">
        <v>1358</v>
      </c>
      <c r="L369" s="279">
        <v>1417</v>
      </c>
    </row>
    <row r="370" spans="1:12">
      <c r="A370" s="278">
        <v>369</v>
      </c>
      <c r="B370" s="278" t="s">
        <v>669</v>
      </c>
      <c r="C370" s="278" t="s">
        <v>3106</v>
      </c>
      <c r="D370" s="279">
        <v>752</v>
      </c>
      <c r="E370" s="279">
        <v>203.71360000000001</v>
      </c>
      <c r="F370" s="279">
        <v>1578</v>
      </c>
      <c r="G370" s="279">
        <v>321460</v>
      </c>
      <c r="H370" s="279">
        <v>1186656</v>
      </c>
      <c r="I370" s="279">
        <v>-865196</v>
      </c>
      <c r="J370" s="279">
        <v>77</v>
      </c>
      <c r="K370" s="279" t="s">
        <v>1358</v>
      </c>
      <c r="L370" s="279">
        <v>1578</v>
      </c>
    </row>
    <row r="371" spans="1:12">
      <c r="A371" s="278">
        <v>370</v>
      </c>
      <c r="B371" s="278" t="s">
        <v>643</v>
      </c>
      <c r="C371" s="278" t="s">
        <v>3356</v>
      </c>
      <c r="D371" s="279">
        <v>123</v>
      </c>
      <c r="E371" s="279">
        <v>211.16489999999999</v>
      </c>
      <c r="F371" s="279">
        <v>1510</v>
      </c>
      <c r="G371" s="279">
        <v>318859</v>
      </c>
      <c r="H371" s="279">
        <v>185730</v>
      </c>
      <c r="I371" s="279">
        <v>133129</v>
      </c>
      <c r="J371" s="279">
        <v>97</v>
      </c>
      <c r="K371" s="279" t="s">
        <v>1358</v>
      </c>
      <c r="L371" s="279">
        <v>1510</v>
      </c>
    </row>
    <row r="372" spans="1:12">
      <c r="A372" s="278">
        <v>371</v>
      </c>
      <c r="B372" s="278" t="s">
        <v>868</v>
      </c>
      <c r="C372" s="278" t="s">
        <v>3656</v>
      </c>
      <c r="D372" s="279">
        <v>311</v>
      </c>
      <c r="E372" s="279">
        <v>596.23119999999994</v>
      </c>
      <c r="F372" s="279">
        <v>532</v>
      </c>
      <c r="G372" s="279">
        <v>317195</v>
      </c>
      <c r="H372" s="279">
        <v>165452</v>
      </c>
      <c r="I372" s="279">
        <v>151743</v>
      </c>
      <c r="J372" s="279">
        <v>30</v>
      </c>
      <c r="K372" s="279" t="s">
        <v>1358</v>
      </c>
      <c r="L372" s="279">
        <v>532</v>
      </c>
    </row>
    <row r="373" spans="1:12">
      <c r="A373" s="278">
        <v>372</v>
      </c>
      <c r="B373" s="278" t="s">
        <v>653</v>
      </c>
      <c r="C373" s="278" t="s">
        <v>3227</v>
      </c>
      <c r="D373" s="279">
        <v>128</v>
      </c>
      <c r="E373" s="279">
        <v>365.16860000000003</v>
      </c>
      <c r="F373" s="279">
        <v>854</v>
      </c>
      <c r="G373" s="279">
        <v>311854</v>
      </c>
      <c r="H373" s="279">
        <v>109312</v>
      </c>
      <c r="I373" s="279">
        <v>202542</v>
      </c>
      <c r="J373" s="279">
        <v>19</v>
      </c>
      <c r="K373" s="279" t="s">
        <v>1358</v>
      </c>
      <c r="L373" s="279">
        <v>854</v>
      </c>
    </row>
    <row r="374" spans="1:12">
      <c r="A374" s="278">
        <v>373</v>
      </c>
      <c r="B374" s="278" t="s">
        <v>325</v>
      </c>
      <c r="C374" s="278" t="s">
        <v>3234</v>
      </c>
      <c r="D374" s="279">
        <v>295</v>
      </c>
      <c r="E374" s="279">
        <v>539.24339999999995</v>
      </c>
      <c r="F374" s="279">
        <v>567</v>
      </c>
      <c r="G374" s="279">
        <v>305751</v>
      </c>
      <c r="H374" s="279">
        <v>167265</v>
      </c>
      <c r="I374" s="279">
        <v>138486</v>
      </c>
      <c r="J374" s="279">
        <v>38</v>
      </c>
      <c r="K374" s="279" t="s">
        <v>1358</v>
      </c>
      <c r="L374" s="279">
        <v>567</v>
      </c>
    </row>
    <row r="375" spans="1:12">
      <c r="A375" s="278">
        <v>374</v>
      </c>
      <c r="B375" s="278" t="s">
        <v>492</v>
      </c>
      <c r="C375" s="278" t="s">
        <v>3346</v>
      </c>
      <c r="D375" s="279">
        <v>93</v>
      </c>
      <c r="E375" s="279">
        <v>158.34549999999999</v>
      </c>
      <c r="F375" s="279">
        <v>1913</v>
      </c>
      <c r="G375" s="279">
        <v>302915</v>
      </c>
      <c r="H375" s="279">
        <v>177909</v>
      </c>
      <c r="I375" s="279">
        <v>125006</v>
      </c>
      <c r="J375" s="279">
        <v>218</v>
      </c>
      <c r="K375" s="279" t="s">
        <v>1358</v>
      </c>
      <c r="L375" s="279">
        <v>1913</v>
      </c>
    </row>
    <row r="376" spans="1:12">
      <c r="A376" s="278">
        <v>375</v>
      </c>
      <c r="B376" s="278">
        <v>414210121</v>
      </c>
      <c r="C376" s="278" t="s">
        <v>3349</v>
      </c>
      <c r="D376" s="279">
        <v>411</v>
      </c>
      <c r="E376" s="279">
        <v>1000</v>
      </c>
      <c r="F376" s="279">
        <v>302</v>
      </c>
      <c r="G376" s="279">
        <v>302000</v>
      </c>
      <c r="H376" s="279">
        <v>124122</v>
      </c>
      <c r="I376" s="279">
        <v>177878</v>
      </c>
      <c r="J376" s="279">
        <v>18</v>
      </c>
      <c r="K376" s="279" t="s">
        <v>1358</v>
      </c>
      <c r="L376" s="279">
        <v>302</v>
      </c>
    </row>
    <row r="377" spans="1:12">
      <c r="A377" s="278">
        <v>376</v>
      </c>
      <c r="B377" s="278" t="s">
        <v>3001</v>
      </c>
      <c r="C377" s="278" t="s">
        <v>3819</v>
      </c>
      <c r="D377" s="279">
        <v>92</v>
      </c>
      <c r="E377" s="279">
        <v>149</v>
      </c>
      <c r="F377" s="279">
        <v>2000</v>
      </c>
      <c r="G377" s="279">
        <v>298000</v>
      </c>
      <c r="H377" s="279">
        <v>184000</v>
      </c>
      <c r="I377" s="279">
        <v>114000</v>
      </c>
      <c r="J377" s="279">
        <v>5</v>
      </c>
      <c r="K377" s="279" t="s">
        <v>1358</v>
      </c>
      <c r="L377" s="279">
        <v>2000</v>
      </c>
    </row>
    <row r="378" spans="1:12">
      <c r="A378" s="278">
        <v>377</v>
      </c>
      <c r="B378" s="278" t="s">
        <v>710</v>
      </c>
      <c r="C378" s="278" t="s">
        <v>3294</v>
      </c>
      <c r="D378" s="279">
        <v>164</v>
      </c>
      <c r="E378" s="279">
        <v>315.26209999999998</v>
      </c>
      <c r="F378" s="279">
        <v>931</v>
      </c>
      <c r="G378" s="279">
        <v>293509</v>
      </c>
      <c r="H378" s="279">
        <v>152684</v>
      </c>
      <c r="I378" s="279">
        <v>140825</v>
      </c>
      <c r="J378" s="279">
        <v>85</v>
      </c>
      <c r="K378" s="279" t="s">
        <v>1358</v>
      </c>
      <c r="L378" s="279">
        <v>931</v>
      </c>
    </row>
    <row r="379" spans="1:12">
      <c r="A379" s="278">
        <v>378</v>
      </c>
      <c r="B379" s="278" t="s">
        <v>739</v>
      </c>
      <c r="C379" s="278" t="s">
        <v>3228</v>
      </c>
      <c r="D379" s="279">
        <v>1298</v>
      </c>
      <c r="E379" s="279">
        <v>2134.2701000000002</v>
      </c>
      <c r="F379" s="279">
        <v>137</v>
      </c>
      <c r="G379" s="279">
        <v>292395</v>
      </c>
      <c r="H379" s="279">
        <v>177826</v>
      </c>
      <c r="I379" s="279">
        <v>114569</v>
      </c>
      <c r="J379" s="279">
        <v>16</v>
      </c>
      <c r="K379" s="279" t="s">
        <v>1358</v>
      </c>
      <c r="L379" s="279">
        <v>137</v>
      </c>
    </row>
    <row r="380" spans="1:12">
      <c r="A380" s="278">
        <v>379</v>
      </c>
      <c r="B380" s="278" t="s">
        <v>1287</v>
      </c>
      <c r="C380" s="278" t="s">
        <v>3354</v>
      </c>
      <c r="D380" s="279">
        <v>75</v>
      </c>
      <c r="E380" s="279">
        <v>139.40180000000001</v>
      </c>
      <c r="F380" s="279">
        <v>2088</v>
      </c>
      <c r="G380" s="279">
        <v>291071</v>
      </c>
      <c r="H380" s="279">
        <v>156600</v>
      </c>
      <c r="I380" s="279">
        <v>134471</v>
      </c>
      <c r="J380" s="279">
        <v>92</v>
      </c>
      <c r="K380" s="279" t="s">
        <v>1358</v>
      </c>
      <c r="L380" s="279">
        <v>2088</v>
      </c>
    </row>
    <row r="381" spans="1:12">
      <c r="A381" s="278">
        <v>380</v>
      </c>
      <c r="B381" s="278" t="s">
        <v>495</v>
      </c>
      <c r="C381" s="278" t="s">
        <v>3332</v>
      </c>
      <c r="D381" s="279">
        <v>331</v>
      </c>
      <c r="E381" s="279">
        <v>557.77070000000003</v>
      </c>
      <c r="F381" s="279">
        <v>519</v>
      </c>
      <c r="G381" s="279">
        <v>289483</v>
      </c>
      <c r="H381" s="279">
        <v>171789</v>
      </c>
      <c r="I381" s="279">
        <v>117694</v>
      </c>
      <c r="J381" s="279">
        <v>39</v>
      </c>
      <c r="K381" s="279" t="s">
        <v>1358</v>
      </c>
      <c r="L381" s="279">
        <v>519</v>
      </c>
    </row>
    <row r="382" spans="1:12">
      <c r="A382" s="278">
        <v>381</v>
      </c>
      <c r="B382" s="278" t="s">
        <v>425</v>
      </c>
      <c r="C382" s="278" t="s">
        <v>3327</v>
      </c>
      <c r="D382" s="279">
        <v>301</v>
      </c>
      <c r="E382" s="279">
        <v>578.0566</v>
      </c>
      <c r="F382" s="279">
        <v>495</v>
      </c>
      <c r="G382" s="279">
        <v>286138</v>
      </c>
      <c r="H382" s="279">
        <v>148995</v>
      </c>
      <c r="I382" s="279">
        <v>137143</v>
      </c>
      <c r="J382" s="279">
        <v>97</v>
      </c>
      <c r="K382" s="279" t="s">
        <v>1358</v>
      </c>
      <c r="L382" s="279">
        <v>495</v>
      </c>
    </row>
    <row r="383" spans="1:12">
      <c r="A383" s="278">
        <v>382</v>
      </c>
      <c r="B383" s="278" t="s">
        <v>3320</v>
      </c>
      <c r="C383" s="278" t="s">
        <v>3321</v>
      </c>
      <c r="D383" s="279">
        <v>419</v>
      </c>
      <c r="E383" s="279">
        <v>785</v>
      </c>
      <c r="F383" s="279">
        <v>360</v>
      </c>
      <c r="G383" s="279">
        <v>282600</v>
      </c>
      <c r="H383" s="279">
        <v>150840</v>
      </c>
      <c r="I383" s="279">
        <v>131760</v>
      </c>
      <c r="J383" s="279">
        <v>6</v>
      </c>
      <c r="K383" s="279" t="s">
        <v>1358</v>
      </c>
      <c r="L383" s="279">
        <v>360</v>
      </c>
    </row>
    <row r="384" spans="1:12">
      <c r="A384" s="278">
        <v>383</v>
      </c>
      <c r="B384" s="278" t="s">
        <v>967</v>
      </c>
      <c r="C384" s="278" t="s">
        <v>3171</v>
      </c>
      <c r="D384" s="279">
        <v>775</v>
      </c>
      <c r="E384" s="279">
        <v>1302.8697999999999</v>
      </c>
      <c r="F384" s="279">
        <v>215</v>
      </c>
      <c r="G384" s="279">
        <v>280117</v>
      </c>
      <c r="H384" s="279">
        <v>166625</v>
      </c>
      <c r="I384" s="279">
        <v>113492</v>
      </c>
      <c r="J384" s="279">
        <v>84</v>
      </c>
      <c r="K384" s="279" t="s">
        <v>1358</v>
      </c>
      <c r="L384" s="279">
        <v>215</v>
      </c>
    </row>
    <row r="385" spans="1:12">
      <c r="A385" s="278">
        <v>384</v>
      </c>
      <c r="B385" s="278" t="s">
        <v>3785</v>
      </c>
      <c r="C385" s="278" t="s">
        <v>4037</v>
      </c>
      <c r="D385" s="279">
        <v>64</v>
      </c>
      <c r="E385" s="279">
        <v>154.2569</v>
      </c>
      <c r="F385" s="279">
        <v>1814</v>
      </c>
      <c r="G385" s="279">
        <v>279822</v>
      </c>
      <c r="H385" s="279">
        <v>116096</v>
      </c>
      <c r="I385" s="279">
        <v>163726</v>
      </c>
      <c r="J385" s="279">
        <v>34</v>
      </c>
      <c r="K385" s="279" t="s">
        <v>1358</v>
      </c>
      <c r="L385" s="279">
        <v>1814</v>
      </c>
    </row>
    <row r="386" spans="1:12">
      <c r="A386" s="278">
        <v>385</v>
      </c>
      <c r="B386" s="278" t="s">
        <v>2993</v>
      </c>
      <c r="C386" s="278" t="s">
        <v>3583</v>
      </c>
      <c r="D386" s="279">
        <v>894</v>
      </c>
      <c r="E386" s="279">
        <v>1255.8986</v>
      </c>
      <c r="F386" s="279">
        <v>217</v>
      </c>
      <c r="G386" s="279">
        <v>272530</v>
      </c>
      <c r="H386" s="279">
        <v>193998</v>
      </c>
      <c r="I386" s="279">
        <v>78532</v>
      </c>
      <c r="J386" s="279">
        <v>33</v>
      </c>
      <c r="K386" s="279" t="s">
        <v>1358</v>
      </c>
      <c r="L386" s="279">
        <v>217</v>
      </c>
    </row>
    <row r="387" spans="1:12">
      <c r="A387" s="278">
        <v>386</v>
      </c>
      <c r="B387" s="278" t="s">
        <v>1014</v>
      </c>
      <c r="C387" s="278" t="s">
        <v>3209</v>
      </c>
      <c r="D387" s="279">
        <v>432</v>
      </c>
      <c r="E387" s="279">
        <v>630.95799999999997</v>
      </c>
      <c r="F387" s="279">
        <v>429</v>
      </c>
      <c r="G387" s="279">
        <v>270681</v>
      </c>
      <c r="H387" s="279">
        <v>185328</v>
      </c>
      <c r="I387" s="279">
        <v>85353</v>
      </c>
      <c r="J387" s="279">
        <v>36</v>
      </c>
      <c r="K387" s="279" t="s">
        <v>1358</v>
      </c>
      <c r="L387" s="279">
        <v>429</v>
      </c>
    </row>
    <row r="388" spans="1:12">
      <c r="A388" s="278">
        <v>387</v>
      </c>
      <c r="B388" s="278" t="s">
        <v>486</v>
      </c>
      <c r="C388" s="278" t="s">
        <v>3343</v>
      </c>
      <c r="D388" s="279">
        <v>179</v>
      </c>
      <c r="E388" s="279">
        <v>280.88510000000002</v>
      </c>
      <c r="F388" s="279">
        <v>949</v>
      </c>
      <c r="G388" s="279">
        <v>266560</v>
      </c>
      <c r="H388" s="279">
        <v>169871</v>
      </c>
      <c r="I388" s="279">
        <v>96689</v>
      </c>
      <c r="J388" s="279">
        <v>43</v>
      </c>
      <c r="K388" s="279" t="s">
        <v>1358</v>
      </c>
      <c r="L388" s="279">
        <v>949</v>
      </c>
    </row>
    <row r="389" spans="1:12">
      <c r="A389" s="278">
        <v>388</v>
      </c>
      <c r="B389" s="278" t="s">
        <v>2901</v>
      </c>
      <c r="C389" s="278" t="s">
        <v>3275</v>
      </c>
      <c r="D389" s="279">
        <v>10600</v>
      </c>
      <c r="E389" s="279">
        <v>13300</v>
      </c>
      <c r="F389" s="279">
        <v>20</v>
      </c>
      <c r="G389" s="279">
        <v>266000</v>
      </c>
      <c r="H389" s="279">
        <v>212000</v>
      </c>
      <c r="I389" s="279">
        <v>54000</v>
      </c>
      <c r="J389" s="279">
        <v>10</v>
      </c>
      <c r="K389" s="279" t="s">
        <v>1358</v>
      </c>
      <c r="L389" s="279">
        <v>20</v>
      </c>
    </row>
    <row r="390" spans="1:12">
      <c r="A390" s="278">
        <v>389</v>
      </c>
      <c r="B390" s="278" t="s">
        <v>596</v>
      </c>
      <c r="C390" s="278" t="s">
        <v>3477</v>
      </c>
      <c r="D390" s="279">
        <v>300</v>
      </c>
      <c r="E390" s="279">
        <v>375.56819999999999</v>
      </c>
      <c r="F390" s="279">
        <v>704</v>
      </c>
      <c r="G390" s="279">
        <v>264400</v>
      </c>
      <c r="H390" s="279">
        <v>211200</v>
      </c>
      <c r="I390" s="279">
        <v>53200</v>
      </c>
      <c r="J390" s="279">
        <v>9</v>
      </c>
      <c r="K390" s="279" t="s">
        <v>1358</v>
      </c>
      <c r="L390" s="279">
        <v>704</v>
      </c>
    </row>
    <row r="391" spans="1:12">
      <c r="A391" s="278">
        <v>390</v>
      </c>
      <c r="B391" s="278" t="s">
        <v>579</v>
      </c>
      <c r="C391" s="278" t="s">
        <v>3501</v>
      </c>
      <c r="D391" s="279">
        <v>536</v>
      </c>
      <c r="E391" s="279">
        <v>988.35580000000004</v>
      </c>
      <c r="F391" s="279">
        <v>267</v>
      </c>
      <c r="G391" s="279">
        <v>263891</v>
      </c>
      <c r="H391" s="279">
        <v>143112</v>
      </c>
      <c r="I391" s="279">
        <v>120779</v>
      </c>
      <c r="J391" s="279">
        <v>18</v>
      </c>
      <c r="K391" s="279" t="s">
        <v>1358</v>
      </c>
      <c r="L391" s="279">
        <v>267</v>
      </c>
    </row>
    <row r="392" spans="1:12">
      <c r="A392" s="278">
        <v>391</v>
      </c>
      <c r="B392" s="278" t="s">
        <v>1297</v>
      </c>
      <c r="C392" s="278" t="s">
        <v>3367</v>
      </c>
      <c r="D392" s="279">
        <v>371</v>
      </c>
      <c r="E392" s="279">
        <v>374.53059999999999</v>
      </c>
      <c r="F392" s="279">
        <v>703</v>
      </c>
      <c r="G392" s="279">
        <v>263295</v>
      </c>
      <c r="H392" s="279">
        <v>260813</v>
      </c>
      <c r="I392" s="279">
        <v>2482</v>
      </c>
      <c r="J392" s="279">
        <v>81</v>
      </c>
      <c r="K392" s="279" t="s">
        <v>1358</v>
      </c>
      <c r="L392" s="279">
        <v>703</v>
      </c>
    </row>
    <row r="393" spans="1:12">
      <c r="A393" s="278">
        <v>392</v>
      </c>
      <c r="B393" s="278" t="s">
        <v>2971</v>
      </c>
      <c r="C393" s="278" t="s">
        <v>3301</v>
      </c>
      <c r="D393" s="279">
        <v>445</v>
      </c>
      <c r="E393" s="279">
        <v>1106.5787</v>
      </c>
      <c r="F393" s="279">
        <v>235</v>
      </c>
      <c r="G393" s="279">
        <v>260046</v>
      </c>
      <c r="H393" s="279">
        <v>104575</v>
      </c>
      <c r="I393" s="279">
        <v>155471</v>
      </c>
      <c r="J393" s="279">
        <v>76</v>
      </c>
      <c r="K393" s="279" t="s">
        <v>1358</v>
      </c>
      <c r="L393" s="279">
        <v>235</v>
      </c>
    </row>
    <row r="394" spans="1:12">
      <c r="A394" s="278">
        <v>393</v>
      </c>
      <c r="B394" s="278" t="s">
        <v>332</v>
      </c>
      <c r="C394" s="278" t="s">
        <v>3313</v>
      </c>
      <c r="D394" s="279">
        <v>105</v>
      </c>
      <c r="E394" s="279">
        <v>419.09719999999999</v>
      </c>
      <c r="F394" s="279">
        <v>617</v>
      </c>
      <c r="G394" s="279">
        <v>258583</v>
      </c>
      <c r="H394" s="279">
        <v>64785</v>
      </c>
      <c r="I394" s="279">
        <v>193798</v>
      </c>
      <c r="J394" s="279">
        <v>30</v>
      </c>
      <c r="K394" s="279" t="s">
        <v>1358</v>
      </c>
      <c r="L394" s="279">
        <v>617</v>
      </c>
    </row>
    <row r="395" spans="1:12">
      <c r="A395" s="278">
        <v>394</v>
      </c>
      <c r="B395" s="278" t="s">
        <v>609</v>
      </c>
      <c r="C395" s="278" t="s">
        <v>3442</v>
      </c>
      <c r="D395" s="279">
        <v>400</v>
      </c>
      <c r="E395" s="279">
        <v>606.2749</v>
      </c>
      <c r="F395" s="279">
        <v>422</v>
      </c>
      <c r="G395" s="279">
        <v>255848</v>
      </c>
      <c r="H395" s="279">
        <v>168800</v>
      </c>
      <c r="I395" s="279">
        <v>87048</v>
      </c>
      <c r="J395" s="279">
        <v>50</v>
      </c>
      <c r="K395" s="279" t="s">
        <v>1358</v>
      </c>
      <c r="L395" s="279">
        <v>422</v>
      </c>
    </row>
    <row r="396" spans="1:12">
      <c r="A396" s="278">
        <v>395</v>
      </c>
      <c r="B396" s="278" t="s">
        <v>650</v>
      </c>
      <c r="C396" s="278" t="s">
        <v>3194</v>
      </c>
      <c r="D396" s="279">
        <v>77</v>
      </c>
      <c r="E396" s="279">
        <v>177.87</v>
      </c>
      <c r="F396" s="279">
        <v>1431</v>
      </c>
      <c r="G396" s="279">
        <v>254532</v>
      </c>
      <c r="H396" s="279">
        <v>110187</v>
      </c>
      <c r="I396" s="279">
        <v>144345</v>
      </c>
      <c r="J396" s="279">
        <v>36</v>
      </c>
      <c r="K396" s="279" t="s">
        <v>1358</v>
      </c>
      <c r="L396" s="279">
        <v>1431</v>
      </c>
    </row>
    <row r="397" spans="1:12">
      <c r="A397" s="278">
        <v>396</v>
      </c>
      <c r="B397" s="278">
        <v>414210111</v>
      </c>
      <c r="C397" s="278" t="s">
        <v>3331</v>
      </c>
      <c r="D397" s="279">
        <v>430</v>
      </c>
      <c r="E397" s="279">
        <v>817</v>
      </c>
      <c r="F397" s="279">
        <v>311</v>
      </c>
      <c r="G397" s="279">
        <v>254087</v>
      </c>
      <c r="H397" s="279">
        <v>133730</v>
      </c>
      <c r="I397" s="279">
        <v>120357</v>
      </c>
      <c r="J397" s="279">
        <v>15</v>
      </c>
      <c r="K397" s="279" t="s">
        <v>1358</v>
      </c>
      <c r="L397" s="279">
        <v>311</v>
      </c>
    </row>
    <row r="398" spans="1:12">
      <c r="A398" s="278">
        <v>397</v>
      </c>
      <c r="B398" s="278" t="s">
        <v>3907</v>
      </c>
      <c r="C398" s="278" t="s">
        <v>4027</v>
      </c>
      <c r="D398" s="279">
        <v>264</v>
      </c>
      <c r="E398" s="279">
        <v>433.63479999999998</v>
      </c>
      <c r="F398" s="279">
        <v>575</v>
      </c>
      <c r="G398" s="279">
        <v>249340</v>
      </c>
      <c r="H398" s="279">
        <v>151800</v>
      </c>
      <c r="I398" s="279">
        <v>97540</v>
      </c>
      <c r="J398" s="279">
        <v>39</v>
      </c>
      <c r="K398" s="279" t="s">
        <v>1358</v>
      </c>
      <c r="L398" s="279">
        <v>575</v>
      </c>
    </row>
    <row r="399" spans="1:12">
      <c r="A399" s="278">
        <v>398</v>
      </c>
      <c r="B399" s="278" t="s">
        <v>554</v>
      </c>
      <c r="C399" s="278" t="s">
        <v>3469</v>
      </c>
      <c r="D399" s="279">
        <v>762</v>
      </c>
      <c r="E399" s="279">
        <v>1320.7606000000001</v>
      </c>
      <c r="F399" s="279">
        <v>188</v>
      </c>
      <c r="G399" s="279">
        <v>248303</v>
      </c>
      <c r="H399" s="279">
        <v>143256</v>
      </c>
      <c r="I399" s="279">
        <v>105047</v>
      </c>
      <c r="J399" s="279">
        <v>55</v>
      </c>
      <c r="K399" s="279" t="s">
        <v>1358</v>
      </c>
      <c r="L399" s="279">
        <v>188</v>
      </c>
    </row>
    <row r="400" spans="1:12">
      <c r="A400" s="278">
        <v>399</v>
      </c>
      <c r="B400" s="278" t="s">
        <v>385</v>
      </c>
      <c r="C400" s="278" t="s">
        <v>3383</v>
      </c>
      <c r="D400" s="279">
        <v>1003</v>
      </c>
      <c r="E400" s="279">
        <v>1579.3113000000001</v>
      </c>
      <c r="F400" s="279">
        <v>151</v>
      </c>
      <c r="G400" s="279">
        <v>238476</v>
      </c>
      <c r="H400" s="279">
        <v>151453</v>
      </c>
      <c r="I400" s="279">
        <v>87023</v>
      </c>
      <c r="J400" s="279">
        <v>51</v>
      </c>
      <c r="K400" s="279" t="s">
        <v>1358</v>
      </c>
      <c r="L400" s="279">
        <v>151</v>
      </c>
    </row>
    <row r="401" spans="1:12">
      <c r="A401" s="278">
        <v>400</v>
      </c>
      <c r="B401" s="278" t="s">
        <v>3735</v>
      </c>
      <c r="C401" s="278" t="s">
        <v>3861</v>
      </c>
      <c r="D401" s="279">
        <v>629</v>
      </c>
      <c r="E401" s="279">
        <v>1188.9246000000001</v>
      </c>
      <c r="F401" s="279">
        <v>199</v>
      </c>
      <c r="G401" s="279">
        <v>236596</v>
      </c>
      <c r="H401" s="279">
        <v>125171</v>
      </c>
      <c r="I401" s="279">
        <v>111425</v>
      </c>
      <c r="J401" s="279">
        <v>48</v>
      </c>
      <c r="K401" s="279" t="s">
        <v>1358</v>
      </c>
      <c r="L401" s="279">
        <v>199</v>
      </c>
    </row>
    <row r="402" spans="1:12">
      <c r="A402" s="278">
        <v>401</v>
      </c>
      <c r="B402" s="278" t="s">
        <v>3377</v>
      </c>
      <c r="C402" s="278" t="s">
        <v>3378</v>
      </c>
      <c r="D402" s="279">
        <v>124</v>
      </c>
      <c r="E402" s="279">
        <v>280</v>
      </c>
      <c r="F402" s="279">
        <v>840</v>
      </c>
      <c r="G402" s="279">
        <v>235200</v>
      </c>
      <c r="H402" s="279">
        <v>104160</v>
      </c>
      <c r="I402" s="279">
        <v>131040</v>
      </c>
      <c r="J402" s="279">
        <v>40</v>
      </c>
      <c r="K402" s="279" t="s">
        <v>1358</v>
      </c>
      <c r="L402" s="279">
        <v>840</v>
      </c>
    </row>
    <row r="403" spans="1:12">
      <c r="A403" s="278">
        <v>402</v>
      </c>
      <c r="B403" s="278" t="s">
        <v>1036</v>
      </c>
      <c r="C403" s="278" t="s">
        <v>3522</v>
      </c>
      <c r="D403" s="279">
        <v>1074</v>
      </c>
      <c r="E403" s="279">
        <v>2313.4850999999999</v>
      </c>
      <c r="F403" s="279">
        <v>101</v>
      </c>
      <c r="G403" s="279">
        <v>233662</v>
      </c>
      <c r="H403" s="279">
        <v>108474</v>
      </c>
      <c r="I403" s="279">
        <v>125188</v>
      </c>
      <c r="J403" s="279">
        <v>39</v>
      </c>
      <c r="K403" s="279" t="s">
        <v>1358</v>
      </c>
      <c r="L403" s="279">
        <v>101</v>
      </c>
    </row>
    <row r="404" spans="1:12">
      <c r="A404" s="278">
        <v>403</v>
      </c>
      <c r="B404" s="278" t="s">
        <v>2989</v>
      </c>
      <c r="C404" s="278" t="s">
        <v>3148</v>
      </c>
      <c r="D404" s="279">
        <v>428</v>
      </c>
      <c r="E404" s="279">
        <v>753.1857</v>
      </c>
      <c r="F404" s="279">
        <v>307</v>
      </c>
      <c r="G404" s="279">
        <v>231228</v>
      </c>
      <c r="H404" s="279">
        <v>131396</v>
      </c>
      <c r="I404" s="279">
        <v>99832</v>
      </c>
      <c r="J404" s="279">
        <v>28</v>
      </c>
      <c r="K404" s="279" t="s">
        <v>1358</v>
      </c>
      <c r="L404" s="279">
        <v>307</v>
      </c>
    </row>
    <row r="405" spans="1:12">
      <c r="A405" s="278">
        <v>404</v>
      </c>
      <c r="B405" s="278" t="s">
        <v>2975</v>
      </c>
      <c r="C405" s="278" t="s">
        <v>3301</v>
      </c>
      <c r="D405" s="279">
        <v>519</v>
      </c>
      <c r="E405" s="279">
        <v>1181.7128</v>
      </c>
      <c r="F405" s="279">
        <v>195</v>
      </c>
      <c r="G405" s="279">
        <v>230434</v>
      </c>
      <c r="H405" s="279">
        <v>101205</v>
      </c>
      <c r="I405" s="279">
        <v>129229</v>
      </c>
      <c r="J405" s="279">
        <v>52</v>
      </c>
      <c r="K405" s="279" t="s">
        <v>1358</v>
      </c>
      <c r="L405" s="279">
        <v>195</v>
      </c>
    </row>
    <row r="406" spans="1:12">
      <c r="A406" s="278">
        <v>405</v>
      </c>
      <c r="B406" s="278" t="s">
        <v>462</v>
      </c>
      <c r="C406" s="278" t="s">
        <v>3299</v>
      </c>
      <c r="D406" s="279">
        <v>114</v>
      </c>
      <c r="E406" s="279">
        <v>137.52889999999999</v>
      </c>
      <c r="F406" s="279">
        <v>1641</v>
      </c>
      <c r="G406" s="279">
        <v>225685</v>
      </c>
      <c r="H406" s="279">
        <v>187074</v>
      </c>
      <c r="I406" s="279">
        <v>38611</v>
      </c>
      <c r="J406" s="279">
        <v>178</v>
      </c>
      <c r="K406" s="279" t="s">
        <v>1358</v>
      </c>
      <c r="L406" s="279">
        <v>1641</v>
      </c>
    </row>
    <row r="407" spans="1:12">
      <c r="A407" s="278">
        <v>406</v>
      </c>
      <c r="B407" s="278" t="s">
        <v>730</v>
      </c>
      <c r="C407" s="278" t="s">
        <v>3322</v>
      </c>
      <c r="D407" s="279">
        <v>86</v>
      </c>
      <c r="E407" s="279">
        <v>200.95339999999999</v>
      </c>
      <c r="F407" s="279">
        <v>1094</v>
      </c>
      <c r="G407" s="279">
        <v>219843</v>
      </c>
      <c r="H407" s="279">
        <v>94084</v>
      </c>
      <c r="I407" s="279">
        <v>125759</v>
      </c>
      <c r="J407" s="279">
        <v>102</v>
      </c>
      <c r="K407" s="279" t="s">
        <v>1358</v>
      </c>
      <c r="L407" s="279">
        <v>1094</v>
      </c>
    </row>
    <row r="408" spans="1:12">
      <c r="A408" s="278">
        <v>407</v>
      </c>
      <c r="B408" s="278" t="s">
        <v>682</v>
      </c>
      <c r="C408" s="278" t="s">
        <v>3362</v>
      </c>
      <c r="D408" s="279">
        <v>314</v>
      </c>
      <c r="E408" s="279">
        <v>624.72080000000005</v>
      </c>
      <c r="F408" s="279">
        <v>351</v>
      </c>
      <c r="G408" s="279">
        <v>219277</v>
      </c>
      <c r="H408" s="279">
        <v>110214</v>
      </c>
      <c r="I408" s="279">
        <v>109063</v>
      </c>
      <c r="J408" s="279">
        <v>39</v>
      </c>
      <c r="K408" s="279" t="s">
        <v>1358</v>
      </c>
      <c r="L408" s="279">
        <v>351</v>
      </c>
    </row>
    <row r="409" spans="1:12">
      <c r="A409" s="278">
        <v>408</v>
      </c>
      <c r="B409" s="278" t="s">
        <v>893</v>
      </c>
      <c r="C409" s="278" t="s">
        <v>3309</v>
      </c>
      <c r="D409" s="279">
        <v>251</v>
      </c>
      <c r="E409" s="279">
        <v>514.21699999999998</v>
      </c>
      <c r="F409" s="279">
        <v>424</v>
      </c>
      <c r="G409" s="279">
        <v>218028</v>
      </c>
      <c r="H409" s="279">
        <v>106424</v>
      </c>
      <c r="I409" s="279">
        <v>111604</v>
      </c>
      <c r="J409" s="279">
        <v>53</v>
      </c>
      <c r="K409" s="279" t="s">
        <v>1358</v>
      </c>
      <c r="L409" s="279">
        <v>424</v>
      </c>
    </row>
    <row r="410" spans="1:12">
      <c r="A410" s="278">
        <v>409</v>
      </c>
      <c r="B410" s="278" t="s">
        <v>3403</v>
      </c>
      <c r="C410" s="278" t="s">
        <v>3404</v>
      </c>
      <c r="D410" s="279">
        <v>387</v>
      </c>
      <c r="E410" s="279">
        <v>720</v>
      </c>
      <c r="F410" s="279">
        <v>300</v>
      </c>
      <c r="G410" s="279">
        <v>216000</v>
      </c>
      <c r="H410" s="279">
        <v>116100</v>
      </c>
      <c r="I410" s="279">
        <v>99900</v>
      </c>
      <c r="J410" s="279">
        <v>5</v>
      </c>
      <c r="K410" s="279" t="s">
        <v>1358</v>
      </c>
      <c r="L410" s="279">
        <v>300</v>
      </c>
    </row>
    <row r="411" spans="1:12">
      <c r="A411" s="278">
        <v>410</v>
      </c>
      <c r="B411" s="278" t="s">
        <v>907</v>
      </c>
      <c r="C411" s="278" t="s">
        <v>3371</v>
      </c>
      <c r="D411" s="279">
        <v>419</v>
      </c>
      <c r="E411" s="279">
        <v>636.2183</v>
      </c>
      <c r="F411" s="279">
        <v>339</v>
      </c>
      <c r="G411" s="279">
        <v>215678</v>
      </c>
      <c r="H411" s="279">
        <v>142041</v>
      </c>
      <c r="I411" s="279">
        <v>73637</v>
      </c>
      <c r="J411" s="279">
        <v>63</v>
      </c>
      <c r="K411" s="279" t="s">
        <v>1358</v>
      </c>
      <c r="L411" s="279">
        <v>339</v>
      </c>
    </row>
    <row r="412" spans="1:12">
      <c r="A412" s="278">
        <v>411</v>
      </c>
      <c r="B412" s="278" t="s">
        <v>795</v>
      </c>
      <c r="C412" s="278" t="s">
        <v>3347</v>
      </c>
      <c r="D412" s="279">
        <v>140</v>
      </c>
      <c r="E412" s="279">
        <v>238.0711</v>
      </c>
      <c r="F412" s="279">
        <v>900</v>
      </c>
      <c r="G412" s="279">
        <v>214264</v>
      </c>
      <c r="H412" s="279">
        <v>126000</v>
      </c>
      <c r="I412" s="279">
        <v>88264</v>
      </c>
      <c r="J412" s="279">
        <v>90</v>
      </c>
      <c r="K412" s="279" t="s">
        <v>1358</v>
      </c>
      <c r="L412" s="279">
        <v>900</v>
      </c>
    </row>
    <row r="413" spans="1:12">
      <c r="A413" s="278">
        <v>412</v>
      </c>
      <c r="B413" s="278" t="s">
        <v>3827</v>
      </c>
      <c r="C413" s="278" t="s">
        <v>3828</v>
      </c>
      <c r="D413" s="279">
        <v>846</v>
      </c>
      <c r="E413" s="279">
        <v>1620</v>
      </c>
      <c r="F413" s="279">
        <v>132</v>
      </c>
      <c r="G413" s="279">
        <v>213840</v>
      </c>
      <c r="H413" s="279">
        <v>111672</v>
      </c>
      <c r="I413" s="279">
        <v>102168</v>
      </c>
      <c r="J413" s="279">
        <v>13</v>
      </c>
      <c r="K413" s="279" t="s">
        <v>1358</v>
      </c>
      <c r="L413" s="279">
        <v>132</v>
      </c>
    </row>
    <row r="414" spans="1:12">
      <c r="A414" s="278">
        <v>413</v>
      </c>
      <c r="B414" s="278" t="s">
        <v>386</v>
      </c>
      <c r="C414" s="278" t="s">
        <v>3574</v>
      </c>
      <c r="D414" s="279">
        <v>862</v>
      </c>
      <c r="E414" s="279">
        <v>1383.4221</v>
      </c>
      <c r="F414" s="279">
        <v>154</v>
      </c>
      <c r="G414" s="279">
        <v>213047</v>
      </c>
      <c r="H414" s="279">
        <v>132748</v>
      </c>
      <c r="I414" s="279">
        <v>80299</v>
      </c>
      <c r="J414" s="279">
        <v>18</v>
      </c>
      <c r="K414" s="279" t="s">
        <v>1358</v>
      </c>
      <c r="L414" s="279">
        <v>154</v>
      </c>
    </row>
    <row r="415" spans="1:12">
      <c r="A415" s="278">
        <v>414</v>
      </c>
      <c r="B415" s="278" t="s">
        <v>1017</v>
      </c>
      <c r="C415" s="278" t="s">
        <v>3281</v>
      </c>
      <c r="D415" s="279">
        <v>531</v>
      </c>
      <c r="E415" s="279">
        <v>209.1293</v>
      </c>
      <c r="F415" s="279">
        <v>1013</v>
      </c>
      <c r="G415" s="279">
        <v>211848</v>
      </c>
      <c r="H415" s="279">
        <v>537903</v>
      </c>
      <c r="I415" s="279">
        <v>-326055</v>
      </c>
      <c r="J415" s="279">
        <v>55</v>
      </c>
      <c r="K415" s="279" t="s">
        <v>1358</v>
      </c>
      <c r="L415" s="279">
        <v>1013</v>
      </c>
    </row>
    <row r="416" spans="1:12">
      <c r="A416" s="278">
        <v>415</v>
      </c>
      <c r="B416" s="278" t="s">
        <v>4030</v>
      </c>
      <c r="C416" s="278" t="s">
        <v>4029</v>
      </c>
      <c r="D416" s="279">
        <v>628</v>
      </c>
      <c r="E416" s="279">
        <v>1410</v>
      </c>
      <c r="F416" s="279">
        <v>150</v>
      </c>
      <c r="G416" s="279">
        <v>211500</v>
      </c>
      <c r="H416" s="279">
        <v>94200</v>
      </c>
      <c r="I416" s="279">
        <v>117300</v>
      </c>
      <c r="J416" s="279">
        <v>3</v>
      </c>
      <c r="K416" s="279" t="s">
        <v>1358</v>
      </c>
      <c r="L416" s="279">
        <v>150</v>
      </c>
    </row>
    <row r="417" spans="1:12">
      <c r="A417" s="278">
        <v>416</v>
      </c>
      <c r="B417" s="278" t="s">
        <v>451</v>
      </c>
      <c r="C417" s="278" t="s">
        <v>3350</v>
      </c>
      <c r="D417" s="279">
        <v>187</v>
      </c>
      <c r="E417" s="279">
        <v>172.93469999999999</v>
      </c>
      <c r="F417" s="279">
        <v>1209</v>
      </c>
      <c r="G417" s="279">
        <v>209078</v>
      </c>
      <c r="H417" s="279">
        <v>226083</v>
      </c>
      <c r="I417" s="279">
        <v>-17005</v>
      </c>
      <c r="J417" s="279">
        <v>153</v>
      </c>
      <c r="K417" s="279" t="s">
        <v>1358</v>
      </c>
      <c r="L417" s="279">
        <v>1209</v>
      </c>
    </row>
    <row r="418" spans="1:12">
      <c r="A418" s="278">
        <v>417</v>
      </c>
      <c r="B418" s="278" t="s">
        <v>440</v>
      </c>
      <c r="C418" s="278" t="s">
        <v>3353</v>
      </c>
      <c r="D418" s="279">
        <v>174</v>
      </c>
      <c r="E418" s="279">
        <v>219.90600000000001</v>
      </c>
      <c r="F418" s="279">
        <v>936</v>
      </c>
      <c r="G418" s="279">
        <v>205832</v>
      </c>
      <c r="H418" s="279">
        <v>162864</v>
      </c>
      <c r="I418" s="279">
        <v>42968</v>
      </c>
      <c r="J418" s="279">
        <v>44</v>
      </c>
      <c r="K418" s="279" t="s">
        <v>1358</v>
      </c>
      <c r="L418" s="279">
        <v>936</v>
      </c>
    </row>
    <row r="419" spans="1:12">
      <c r="A419" s="278">
        <v>418</v>
      </c>
      <c r="B419" s="278" t="s">
        <v>2881</v>
      </c>
      <c r="C419" s="278" t="s">
        <v>3413</v>
      </c>
      <c r="D419" s="279">
        <v>313</v>
      </c>
      <c r="E419" s="279">
        <v>509.44529999999997</v>
      </c>
      <c r="F419" s="279">
        <v>402</v>
      </c>
      <c r="G419" s="279">
        <v>204797</v>
      </c>
      <c r="H419" s="279">
        <v>125826</v>
      </c>
      <c r="I419" s="279">
        <v>78971</v>
      </c>
      <c r="J419" s="279">
        <v>71</v>
      </c>
      <c r="K419" s="279" t="s">
        <v>1358</v>
      </c>
      <c r="L419" s="279">
        <v>402</v>
      </c>
    </row>
    <row r="420" spans="1:12">
      <c r="A420" s="278">
        <v>419</v>
      </c>
      <c r="B420" s="278" t="s">
        <v>774</v>
      </c>
      <c r="C420" s="278" t="s">
        <v>3279</v>
      </c>
      <c r="D420" s="279">
        <v>1398</v>
      </c>
      <c r="E420" s="279">
        <v>2766.0810999999999</v>
      </c>
      <c r="F420" s="279">
        <v>74</v>
      </c>
      <c r="G420" s="279">
        <v>204690</v>
      </c>
      <c r="H420" s="279">
        <v>103452</v>
      </c>
      <c r="I420" s="279">
        <v>101238</v>
      </c>
      <c r="J420" s="279">
        <v>49</v>
      </c>
      <c r="K420" s="279" t="s">
        <v>1358</v>
      </c>
      <c r="L420" s="279">
        <v>74</v>
      </c>
    </row>
    <row r="421" spans="1:12">
      <c r="A421" s="278">
        <v>420</v>
      </c>
      <c r="B421" s="278" t="s">
        <v>3475</v>
      </c>
      <c r="C421" s="278" t="s">
        <v>3476</v>
      </c>
      <c r="D421" s="279">
        <v>162</v>
      </c>
      <c r="E421" s="279">
        <v>287</v>
      </c>
      <c r="F421" s="279">
        <v>711</v>
      </c>
      <c r="G421" s="279">
        <v>204057</v>
      </c>
      <c r="H421" s="279">
        <v>115182</v>
      </c>
      <c r="I421" s="279">
        <v>88875</v>
      </c>
      <c r="J421" s="279">
        <v>46</v>
      </c>
      <c r="K421" s="279" t="s">
        <v>1358</v>
      </c>
      <c r="L421" s="279">
        <v>711</v>
      </c>
    </row>
    <row r="422" spans="1:12">
      <c r="A422" s="278">
        <v>421</v>
      </c>
      <c r="B422" s="278" t="s">
        <v>490</v>
      </c>
      <c r="C422" s="278" t="s">
        <v>3410</v>
      </c>
      <c r="D422" s="279">
        <v>126</v>
      </c>
      <c r="E422" s="279">
        <v>140.60769999999999</v>
      </c>
      <c r="F422" s="279">
        <v>1448</v>
      </c>
      <c r="G422" s="279">
        <v>203600</v>
      </c>
      <c r="H422" s="279">
        <v>182448</v>
      </c>
      <c r="I422" s="279">
        <v>21152</v>
      </c>
      <c r="J422" s="279">
        <v>71</v>
      </c>
      <c r="K422" s="279" t="s">
        <v>1358</v>
      </c>
      <c r="L422" s="279">
        <v>1448</v>
      </c>
    </row>
    <row r="423" spans="1:12">
      <c r="A423" s="278">
        <v>422</v>
      </c>
      <c r="B423" s="278" t="s">
        <v>2752</v>
      </c>
      <c r="C423" s="278" t="s">
        <v>3355</v>
      </c>
      <c r="D423" s="279">
        <v>210</v>
      </c>
      <c r="E423" s="279">
        <v>253.36660000000001</v>
      </c>
      <c r="F423" s="279">
        <v>802</v>
      </c>
      <c r="G423" s="279">
        <v>203200</v>
      </c>
      <c r="H423" s="279">
        <v>168420</v>
      </c>
      <c r="I423" s="279">
        <v>34780</v>
      </c>
      <c r="J423" s="279">
        <v>8</v>
      </c>
      <c r="K423" s="279" t="s">
        <v>1358</v>
      </c>
      <c r="L423" s="279">
        <v>802</v>
      </c>
    </row>
    <row r="424" spans="1:12">
      <c r="A424" s="278">
        <v>423</v>
      </c>
      <c r="B424" s="278" t="s">
        <v>4106</v>
      </c>
      <c r="C424" s="278" t="s">
        <v>4121</v>
      </c>
      <c r="D424" s="279">
        <v>486</v>
      </c>
      <c r="E424" s="279">
        <v>986</v>
      </c>
      <c r="F424" s="279">
        <v>206</v>
      </c>
      <c r="G424" s="279">
        <v>203116</v>
      </c>
      <c r="H424" s="279">
        <v>100116</v>
      </c>
      <c r="I424" s="279">
        <v>103000</v>
      </c>
      <c r="J424" s="279">
        <v>4</v>
      </c>
      <c r="K424" s="279" t="s">
        <v>1358</v>
      </c>
      <c r="L424" s="279">
        <v>206</v>
      </c>
    </row>
    <row r="425" spans="1:12">
      <c r="A425" s="278">
        <v>424</v>
      </c>
      <c r="B425" s="278" t="s">
        <v>3796</v>
      </c>
      <c r="C425" s="278" t="s">
        <v>3832</v>
      </c>
      <c r="D425" s="279">
        <v>442</v>
      </c>
      <c r="E425" s="279">
        <v>1010</v>
      </c>
      <c r="F425" s="279">
        <v>200</v>
      </c>
      <c r="G425" s="279">
        <v>202000</v>
      </c>
      <c r="H425" s="279">
        <v>88400</v>
      </c>
      <c r="I425" s="279">
        <v>113600</v>
      </c>
      <c r="J425" s="279">
        <v>3</v>
      </c>
      <c r="K425" s="279" t="s">
        <v>1358</v>
      </c>
      <c r="L425" s="279">
        <v>200</v>
      </c>
    </row>
    <row r="426" spans="1:12">
      <c r="A426" s="278">
        <v>425</v>
      </c>
      <c r="B426" s="278" t="s">
        <v>761</v>
      </c>
      <c r="C426" s="278" t="s">
        <v>3387</v>
      </c>
      <c r="D426" s="279">
        <v>90</v>
      </c>
      <c r="E426" s="279">
        <v>128.09520000000001</v>
      </c>
      <c r="F426" s="279">
        <v>1575</v>
      </c>
      <c r="G426" s="279">
        <v>201750</v>
      </c>
      <c r="H426" s="279">
        <v>141750</v>
      </c>
      <c r="I426" s="279">
        <v>60000</v>
      </c>
      <c r="J426" s="279">
        <v>88</v>
      </c>
      <c r="K426" s="279" t="s">
        <v>1358</v>
      </c>
      <c r="L426" s="279">
        <v>1575</v>
      </c>
    </row>
    <row r="427" spans="1:12">
      <c r="A427" s="278">
        <v>426</v>
      </c>
      <c r="B427" s="278" t="s">
        <v>773</v>
      </c>
      <c r="C427" s="278" t="s">
        <v>3318</v>
      </c>
      <c r="D427" s="279">
        <v>946</v>
      </c>
      <c r="E427" s="279">
        <v>1158.5549000000001</v>
      </c>
      <c r="F427" s="279">
        <v>173</v>
      </c>
      <c r="G427" s="279">
        <v>200430</v>
      </c>
      <c r="H427" s="279">
        <v>163658</v>
      </c>
      <c r="I427" s="279">
        <v>36772</v>
      </c>
      <c r="J427" s="279">
        <v>63</v>
      </c>
      <c r="K427" s="279" t="s">
        <v>1358</v>
      </c>
      <c r="L427" s="279">
        <v>173</v>
      </c>
    </row>
    <row r="428" spans="1:12">
      <c r="A428" s="278">
        <v>427</v>
      </c>
      <c r="B428" s="278" t="s">
        <v>3900</v>
      </c>
      <c r="C428" s="278" t="s">
        <v>4041</v>
      </c>
      <c r="D428" s="279">
        <v>371</v>
      </c>
      <c r="E428" s="279">
        <v>681.23260000000005</v>
      </c>
      <c r="F428" s="279">
        <v>288</v>
      </c>
      <c r="G428" s="279">
        <v>196195</v>
      </c>
      <c r="H428" s="279">
        <v>106848</v>
      </c>
      <c r="I428" s="279">
        <v>89347</v>
      </c>
      <c r="J428" s="279">
        <v>27</v>
      </c>
      <c r="K428" s="279" t="s">
        <v>1358</v>
      </c>
      <c r="L428" s="279">
        <v>288</v>
      </c>
    </row>
    <row r="429" spans="1:12">
      <c r="A429" s="278">
        <v>428</v>
      </c>
      <c r="B429" s="278" t="s">
        <v>955</v>
      </c>
      <c r="C429" s="278" t="s">
        <v>3342</v>
      </c>
      <c r="D429" s="279">
        <v>447</v>
      </c>
      <c r="E429" s="279">
        <v>785.97979999999995</v>
      </c>
      <c r="F429" s="279">
        <v>248</v>
      </c>
      <c r="G429" s="279">
        <v>194923</v>
      </c>
      <c r="H429" s="279">
        <v>110856</v>
      </c>
      <c r="I429" s="279">
        <v>84067</v>
      </c>
      <c r="J429" s="279">
        <v>49</v>
      </c>
      <c r="K429" s="279" t="s">
        <v>1358</v>
      </c>
      <c r="L429" s="279">
        <v>248</v>
      </c>
    </row>
    <row r="430" spans="1:12">
      <c r="A430" s="278">
        <v>429</v>
      </c>
      <c r="B430" s="278" t="s">
        <v>3895</v>
      </c>
      <c r="C430" s="278" t="s">
        <v>4055</v>
      </c>
      <c r="D430" s="279">
        <v>221</v>
      </c>
      <c r="E430" s="279">
        <v>397.79300000000001</v>
      </c>
      <c r="F430" s="279">
        <v>488</v>
      </c>
      <c r="G430" s="279">
        <v>194123</v>
      </c>
      <c r="H430" s="279">
        <v>107848</v>
      </c>
      <c r="I430" s="279">
        <v>86275</v>
      </c>
      <c r="J430" s="279">
        <v>24</v>
      </c>
      <c r="K430" s="279" t="s">
        <v>1358</v>
      </c>
      <c r="L430" s="279">
        <v>488</v>
      </c>
    </row>
    <row r="431" spans="1:12">
      <c r="A431" s="278">
        <v>430</v>
      </c>
      <c r="B431" s="278" t="s">
        <v>2906</v>
      </c>
      <c r="C431" s="278" t="s">
        <v>3290</v>
      </c>
      <c r="D431" s="279">
        <v>2710</v>
      </c>
      <c r="E431" s="279">
        <v>4826.25</v>
      </c>
      <c r="F431" s="279">
        <v>40</v>
      </c>
      <c r="G431" s="279">
        <v>193050</v>
      </c>
      <c r="H431" s="279">
        <v>108400</v>
      </c>
      <c r="I431" s="279">
        <v>84650</v>
      </c>
      <c r="J431" s="279">
        <v>4</v>
      </c>
      <c r="K431" s="279" t="s">
        <v>1358</v>
      </c>
      <c r="L431" s="279">
        <v>40</v>
      </c>
    </row>
    <row r="432" spans="1:12">
      <c r="A432" s="278">
        <v>431</v>
      </c>
      <c r="B432" s="278" t="s">
        <v>3420</v>
      </c>
      <c r="C432" s="278" t="s">
        <v>3421</v>
      </c>
      <c r="D432" s="279">
        <v>238</v>
      </c>
      <c r="E432" s="279">
        <v>356</v>
      </c>
      <c r="F432" s="279">
        <v>534</v>
      </c>
      <c r="G432" s="279">
        <v>190104</v>
      </c>
      <c r="H432" s="279">
        <v>127092</v>
      </c>
      <c r="I432" s="279">
        <v>63012</v>
      </c>
      <c r="J432" s="279">
        <v>43</v>
      </c>
      <c r="K432" s="279" t="s">
        <v>1358</v>
      </c>
      <c r="L432" s="279">
        <v>534</v>
      </c>
    </row>
    <row r="433" spans="1:12">
      <c r="A433" s="278">
        <v>432</v>
      </c>
      <c r="B433" s="278" t="s">
        <v>971</v>
      </c>
      <c r="C433" s="278" t="s">
        <v>3485</v>
      </c>
      <c r="D433" s="279">
        <v>615</v>
      </c>
      <c r="E433" s="279">
        <v>992.68060000000003</v>
      </c>
      <c r="F433" s="279">
        <v>191</v>
      </c>
      <c r="G433" s="279">
        <v>189602</v>
      </c>
      <c r="H433" s="279">
        <v>117465</v>
      </c>
      <c r="I433" s="279">
        <v>72137</v>
      </c>
      <c r="J433" s="279">
        <v>43</v>
      </c>
      <c r="K433" s="279" t="s">
        <v>1358</v>
      </c>
      <c r="L433" s="279">
        <v>191</v>
      </c>
    </row>
    <row r="434" spans="1:12">
      <c r="A434" s="278">
        <v>433</v>
      </c>
      <c r="B434" s="278" t="s">
        <v>549</v>
      </c>
      <c r="C434" s="278" t="s">
        <v>3599</v>
      </c>
      <c r="D434" s="279">
        <v>303</v>
      </c>
      <c r="E434" s="279">
        <v>474.15289999999999</v>
      </c>
      <c r="F434" s="279">
        <v>399</v>
      </c>
      <c r="G434" s="279">
        <v>189187</v>
      </c>
      <c r="H434" s="279">
        <v>120897</v>
      </c>
      <c r="I434" s="279">
        <v>68290</v>
      </c>
      <c r="J434" s="279">
        <v>43</v>
      </c>
      <c r="K434" s="279" t="s">
        <v>1358</v>
      </c>
      <c r="L434" s="279">
        <v>399</v>
      </c>
    </row>
    <row r="435" spans="1:12">
      <c r="A435" s="278">
        <v>434</v>
      </c>
      <c r="B435" s="278" t="s">
        <v>930</v>
      </c>
      <c r="C435" s="278" t="s">
        <v>3246</v>
      </c>
      <c r="D435" s="279">
        <v>467</v>
      </c>
      <c r="E435" s="279">
        <v>715.697</v>
      </c>
      <c r="F435" s="279">
        <v>264</v>
      </c>
      <c r="G435" s="279">
        <v>188944</v>
      </c>
      <c r="H435" s="279">
        <v>123288</v>
      </c>
      <c r="I435" s="279">
        <v>65656</v>
      </c>
      <c r="J435" s="279">
        <v>107</v>
      </c>
      <c r="K435" s="279" t="s">
        <v>1358</v>
      </c>
      <c r="L435" s="279">
        <v>264</v>
      </c>
    </row>
    <row r="436" spans="1:12">
      <c r="A436" s="278">
        <v>435</v>
      </c>
      <c r="B436" s="278" t="s">
        <v>680</v>
      </c>
      <c r="C436" s="278" t="s">
        <v>3192</v>
      </c>
      <c r="D436" s="279">
        <v>317</v>
      </c>
      <c r="E436" s="279">
        <v>435.95589999999999</v>
      </c>
      <c r="F436" s="279">
        <v>431</v>
      </c>
      <c r="G436" s="279">
        <v>187897</v>
      </c>
      <c r="H436" s="279">
        <v>136627</v>
      </c>
      <c r="I436" s="279">
        <v>51270</v>
      </c>
      <c r="J436" s="279">
        <v>42</v>
      </c>
      <c r="K436" s="279" t="s">
        <v>1358</v>
      </c>
      <c r="L436" s="279">
        <v>431</v>
      </c>
    </row>
    <row r="437" spans="1:12">
      <c r="A437" s="278">
        <v>436</v>
      </c>
      <c r="B437" s="278" t="s">
        <v>3411</v>
      </c>
      <c r="C437" s="278" t="s">
        <v>3412</v>
      </c>
      <c r="D437" s="279">
        <v>356</v>
      </c>
      <c r="E437" s="279">
        <v>465</v>
      </c>
      <c r="F437" s="279">
        <v>400</v>
      </c>
      <c r="G437" s="279">
        <v>186000</v>
      </c>
      <c r="H437" s="279">
        <v>142400</v>
      </c>
      <c r="I437" s="279">
        <v>43600</v>
      </c>
      <c r="J437" s="279">
        <v>8</v>
      </c>
      <c r="K437" s="279" t="s">
        <v>1358</v>
      </c>
      <c r="L437" s="279">
        <v>400</v>
      </c>
    </row>
    <row r="438" spans="1:12">
      <c r="A438" s="278">
        <v>437</v>
      </c>
      <c r="B438" s="278" t="s">
        <v>889</v>
      </c>
      <c r="C438" s="278" t="s">
        <v>3374</v>
      </c>
      <c r="D438" s="279">
        <v>191</v>
      </c>
      <c r="E438" s="279">
        <v>327.15039999999999</v>
      </c>
      <c r="F438" s="279">
        <v>565</v>
      </c>
      <c r="G438" s="279">
        <v>184840</v>
      </c>
      <c r="H438" s="279">
        <v>107915</v>
      </c>
      <c r="I438" s="279">
        <v>76925</v>
      </c>
      <c r="J438" s="279">
        <v>35</v>
      </c>
      <c r="K438" s="279" t="s">
        <v>1358</v>
      </c>
      <c r="L438" s="279">
        <v>565</v>
      </c>
    </row>
    <row r="439" spans="1:12">
      <c r="A439" s="278">
        <v>438</v>
      </c>
      <c r="B439" s="278" t="s">
        <v>3757</v>
      </c>
      <c r="C439" s="278" t="s">
        <v>3884</v>
      </c>
      <c r="D439" s="279">
        <v>396</v>
      </c>
      <c r="E439" s="279">
        <v>513.99159999999995</v>
      </c>
      <c r="F439" s="279">
        <v>358</v>
      </c>
      <c r="G439" s="279">
        <v>184009</v>
      </c>
      <c r="H439" s="279">
        <v>141768</v>
      </c>
      <c r="I439" s="279">
        <v>42241</v>
      </c>
      <c r="J439" s="279">
        <v>78</v>
      </c>
      <c r="K439" s="279" t="s">
        <v>1358</v>
      </c>
      <c r="L439" s="279">
        <v>358</v>
      </c>
    </row>
    <row r="440" spans="1:12">
      <c r="A440" s="278">
        <v>439</v>
      </c>
      <c r="B440" s="278" t="s">
        <v>511</v>
      </c>
      <c r="C440" s="278" t="s">
        <v>3232</v>
      </c>
      <c r="D440" s="279">
        <v>379</v>
      </c>
      <c r="E440" s="279">
        <v>786.0385</v>
      </c>
      <c r="F440" s="279">
        <v>234</v>
      </c>
      <c r="G440" s="279">
        <v>183933</v>
      </c>
      <c r="H440" s="279">
        <v>88686</v>
      </c>
      <c r="I440" s="279">
        <v>95247</v>
      </c>
      <c r="J440" s="279">
        <v>58</v>
      </c>
      <c r="K440" s="279" t="s">
        <v>1358</v>
      </c>
      <c r="L440" s="279">
        <v>234</v>
      </c>
    </row>
    <row r="441" spans="1:12">
      <c r="A441" s="278">
        <v>440</v>
      </c>
      <c r="B441" s="278" t="s">
        <v>1293</v>
      </c>
      <c r="C441" s="278" t="s">
        <v>3240</v>
      </c>
      <c r="D441" s="279">
        <v>1743</v>
      </c>
      <c r="E441" s="279">
        <v>3395.6296000000002</v>
      </c>
      <c r="F441" s="279">
        <v>54</v>
      </c>
      <c r="G441" s="279">
        <v>183364</v>
      </c>
      <c r="H441" s="279">
        <v>94122</v>
      </c>
      <c r="I441" s="279">
        <v>89242</v>
      </c>
      <c r="J441" s="279">
        <v>40</v>
      </c>
      <c r="K441" s="279" t="s">
        <v>1358</v>
      </c>
      <c r="L441" s="279">
        <v>54</v>
      </c>
    </row>
    <row r="442" spans="1:12">
      <c r="A442" s="278">
        <v>441</v>
      </c>
      <c r="B442" s="278" t="s">
        <v>501</v>
      </c>
      <c r="C442" s="278" t="s">
        <v>3390</v>
      </c>
      <c r="D442" s="279">
        <v>105</v>
      </c>
      <c r="E442" s="279">
        <v>185.84479999999999</v>
      </c>
      <c r="F442" s="279">
        <v>986</v>
      </c>
      <c r="G442" s="279">
        <v>183243</v>
      </c>
      <c r="H442" s="279">
        <v>103530</v>
      </c>
      <c r="I442" s="279">
        <v>79713</v>
      </c>
      <c r="J442" s="279">
        <v>168</v>
      </c>
      <c r="K442" s="279" t="s">
        <v>1358</v>
      </c>
      <c r="L442" s="279">
        <v>986</v>
      </c>
    </row>
    <row r="443" spans="1:12">
      <c r="A443" s="278">
        <v>442</v>
      </c>
      <c r="B443" s="278" t="s">
        <v>558</v>
      </c>
      <c r="C443" s="278" t="s">
        <v>3247</v>
      </c>
      <c r="D443" s="279">
        <v>620</v>
      </c>
      <c r="E443" s="279">
        <v>1057.5731000000001</v>
      </c>
      <c r="F443" s="279">
        <v>171</v>
      </c>
      <c r="G443" s="279">
        <v>180845</v>
      </c>
      <c r="H443" s="279">
        <v>106020</v>
      </c>
      <c r="I443" s="279">
        <v>74825</v>
      </c>
      <c r="J443" s="279">
        <v>39</v>
      </c>
      <c r="K443" s="279" t="s">
        <v>1358</v>
      </c>
      <c r="L443" s="279">
        <v>171</v>
      </c>
    </row>
    <row r="444" spans="1:12">
      <c r="A444" s="278">
        <v>443</v>
      </c>
      <c r="B444" s="278" t="s">
        <v>984</v>
      </c>
      <c r="C444" s="278" t="s">
        <v>3282</v>
      </c>
      <c r="D444" s="279">
        <v>403</v>
      </c>
      <c r="E444" s="279">
        <v>739.12760000000003</v>
      </c>
      <c r="F444" s="279">
        <v>243</v>
      </c>
      <c r="G444" s="279">
        <v>179608</v>
      </c>
      <c r="H444" s="279">
        <v>97929</v>
      </c>
      <c r="I444" s="279">
        <v>81679</v>
      </c>
      <c r="J444" s="279">
        <v>36</v>
      </c>
      <c r="K444" s="279" t="s">
        <v>1358</v>
      </c>
      <c r="L444" s="279">
        <v>243</v>
      </c>
    </row>
    <row r="445" spans="1:12">
      <c r="A445" s="278">
        <v>444</v>
      </c>
      <c r="B445" s="278" t="s">
        <v>693</v>
      </c>
      <c r="C445" s="278" t="s">
        <v>3244</v>
      </c>
      <c r="D445" s="279">
        <v>192</v>
      </c>
      <c r="E445" s="279">
        <v>342.13189999999997</v>
      </c>
      <c r="F445" s="279">
        <v>523</v>
      </c>
      <c r="G445" s="279">
        <v>178935</v>
      </c>
      <c r="H445" s="279">
        <v>100416</v>
      </c>
      <c r="I445" s="279">
        <v>78519</v>
      </c>
      <c r="J445" s="279">
        <v>26</v>
      </c>
      <c r="K445" s="279" t="s">
        <v>1358</v>
      </c>
      <c r="L445" s="279">
        <v>523</v>
      </c>
    </row>
    <row r="446" spans="1:12">
      <c r="A446" s="278">
        <v>445</v>
      </c>
      <c r="B446" s="278" t="s">
        <v>1020</v>
      </c>
      <c r="C446" s="278" t="s">
        <v>3392</v>
      </c>
      <c r="D446" s="279">
        <v>258</v>
      </c>
      <c r="E446" s="279">
        <v>553.79570000000001</v>
      </c>
      <c r="F446" s="279">
        <v>323</v>
      </c>
      <c r="G446" s="279">
        <v>178876</v>
      </c>
      <c r="H446" s="279">
        <v>83334</v>
      </c>
      <c r="I446" s="279">
        <v>95542</v>
      </c>
      <c r="J446" s="279">
        <v>27</v>
      </c>
      <c r="K446" s="279" t="s">
        <v>1358</v>
      </c>
      <c r="L446" s="279">
        <v>323</v>
      </c>
    </row>
    <row r="447" spans="1:12">
      <c r="A447" s="278">
        <v>446</v>
      </c>
      <c r="B447" s="278" t="s">
        <v>3892</v>
      </c>
      <c r="C447" s="278" t="s">
        <v>3995</v>
      </c>
      <c r="D447" s="279">
        <v>0</v>
      </c>
      <c r="E447" s="279">
        <v>1480</v>
      </c>
      <c r="F447" s="279">
        <v>120</v>
      </c>
      <c r="G447" s="279">
        <v>177600</v>
      </c>
      <c r="H447" s="279">
        <v>0</v>
      </c>
      <c r="I447" s="279">
        <v>177600</v>
      </c>
      <c r="J447" s="279">
        <v>4</v>
      </c>
      <c r="K447" s="279" t="s">
        <v>1358</v>
      </c>
      <c r="L447" s="279">
        <v>120</v>
      </c>
    </row>
    <row r="448" spans="1:12">
      <c r="A448" s="278">
        <v>447</v>
      </c>
      <c r="B448" s="278" t="s">
        <v>3751</v>
      </c>
      <c r="C448" s="278" t="s">
        <v>3847</v>
      </c>
      <c r="D448" s="279">
        <v>151</v>
      </c>
      <c r="E448" s="279">
        <v>199.9966</v>
      </c>
      <c r="F448" s="279">
        <v>872</v>
      </c>
      <c r="G448" s="279">
        <v>174397</v>
      </c>
      <c r="H448" s="279">
        <v>131672</v>
      </c>
      <c r="I448" s="279">
        <v>42725</v>
      </c>
      <c r="J448" s="279">
        <v>154</v>
      </c>
      <c r="K448" s="279" t="s">
        <v>1358</v>
      </c>
      <c r="L448" s="279">
        <v>872</v>
      </c>
    </row>
    <row r="449" spans="1:12">
      <c r="A449" s="278">
        <v>448</v>
      </c>
      <c r="B449" s="278" t="s">
        <v>450</v>
      </c>
      <c r="C449" s="278" t="s">
        <v>3393</v>
      </c>
      <c r="D449" s="279">
        <v>264</v>
      </c>
      <c r="E449" s="279">
        <v>311.72269999999997</v>
      </c>
      <c r="F449" s="279">
        <v>559</v>
      </c>
      <c r="G449" s="279">
        <v>174253</v>
      </c>
      <c r="H449" s="279">
        <v>147576</v>
      </c>
      <c r="I449" s="279">
        <v>26677</v>
      </c>
      <c r="J449" s="279">
        <v>126</v>
      </c>
      <c r="K449" s="279" t="s">
        <v>1358</v>
      </c>
      <c r="L449" s="279">
        <v>559</v>
      </c>
    </row>
    <row r="450" spans="1:12">
      <c r="A450" s="278">
        <v>449</v>
      </c>
      <c r="B450" s="278" t="s">
        <v>990</v>
      </c>
      <c r="C450" s="278" t="s">
        <v>3148</v>
      </c>
      <c r="D450" s="279">
        <v>428</v>
      </c>
      <c r="E450" s="279">
        <v>684.26089999999999</v>
      </c>
      <c r="F450" s="279">
        <v>253</v>
      </c>
      <c r="G450" s="279">
        <v>173118</v>
      </c>
      <c r="H450" s="279">
        <v>108284</v>
      </c>
      <c r="I450" s="279">
        <v>64834</v>
      </c>
      <c r="J450" s="279">
        <v>116</v>
      </c>
      <c r="K450" s="279" t="s">
        <v>1358</v>
      </c>
      <c r="L450" s="279">
        <v>253</v>
      </c>
    </row>
    <row r="451" spans="1:12">
      <c r="A451" s="278">
        <v>450</v>
      </c>
      <c r="B451" s="278" t="s">
        <v>678</v>
      </c>
      <c r="C451" s="278" t="s">
        <v>3975</v>
      </c>
      <c r="D451" s="279">
        <v>73</v>
      </c>
      <c r="E451" s="279">
        <v>252.24639999999999</v>
      </c>
      <c r="F451" s="279">
        <v>686</v>
      </c>
      <c r="G451" s="279">
        <v>173041</v>
      </c>
      <c r="H451" s="279">
        <v>50078</v>
      </c>
      <c r="I451" s="279">
        <v>122963</v>
      </c>
      <c r="J451" s="279">
        <v>69</v>
      </c>
      <c r="K451" s="279" t="s">
        <v>1358</v>
      </c>
      <c r="L451" s="279">
        <v>686</v>
      </c>
    </row>
    <row r="452" spans="1:12">
      <c r="A452" s="278">
        <v>451</v>
      </c>
      <c r="B452" s="278" t="s">
        <v>582</v>
      </c>
      <c r="C452" s="278" t="s">
        <v>3306</v>
      </c>
      <c r="D452" s="279">
        <v>246</v>
      </c>
      <c r="E452" s="279">
        <v>837.75239999999997</v>
      </c>
      <c r="F452" s="279">
        <v>206</v>
      </c>
      <c r="G452" s="279">
        <v>172577</v>
      </c>
      <c r="H452" s="279">
        <v>50676</v>
      </c>
      <c r="I452" s="279">
        <v>121901</v>
      </c>
      <c r="J452" s="279">
        <v>19</v>
      </c>
      <c r="K452" s="279" t="s">
        <v>1358</v>
      </c>
      <c r="L452" s="279">
        <v>206</v>
      </c>
    </row>
    <row r="453" spans="1:12">
      <c r="A453" s="278">
        <v>452</v>
      </c>
      <c r="B453" s="278" t="s">
        <v>911</v>
      </c>
      <c r="C453" s="278" t="s">
        <v>3407</v>
      </c>
      <c r="D453" s="279">
        <v>986</v>
      </c>
      <c r="E453" s="279">
        <v>1159.777</v>
      </c>
      <c r="F453" s="279">
        <v>148</v>
      </c>
      <c r="G453" s="279">
        <v>171647</v>
      </c>
      <c r="H453" s="279">
        <v>145928</v>
      </c>
      <c r="I453" s="279">
        <v>25719</v>
      </c>
      <c r="J453" s="279">
        <v>45</v>
      </c>
      <c r="K453" s="279" t="s">
        <v>1358</v>
      </c>
      <c r="L453" s="279">
        <v>148</v>
      </c>
    </row>
    <row r="454" spans="1:12">
      <c r="A454" s="278">
        <v>453</v>
      </c>
      <c r="B454" s="278" t="s">
        <v>3786</v>
      </c>
      <c r="C454" s="278" t="s">
        <v>3818</v>
      </c>
      <c r="D454" s="279">
        <v>134</v>
      </c>
      <c r="E454" s="279">
        <v>170</v>
      </c>
      <c r="F454" s="279">
        <v>1000</v>
      </c>
      <c r="G454" s="279">
        <v>170000</v>
      </c>
      <c r="H454" s="279">
        <v>134000</v>
      </c>
      <c r="I454" s="279">
        <v>36000</v>
      </c>
      <c r="J454" s="279">
        <v>1</v>
      </c>
      <c r="K454" s="279" t="s">
        <v>1358</v>
      </c>
      <c r="L454" s="279">
        <v>1000</v>
      </c>
    </row>
    <row r="455" spans="1:12">
      <c r="A455" s="278">
        <v>454</v>
      </c>
      <c r="B455" s="278" t="s">
        <v>3365</v>
      </c>
      <c r="C455" s="278" t="s">
        <v>3366</v>
      </c>
      <c r="D455" s="279">
        <v>741</v>
      </c>
      <c r="E455" s="279">
        <v>1400</v>
      </c>
      <c r="F455" s="279">
        <v>120</v>
      </c>
      <c r="G455" s="279">
        <v>168000</v>
      </c>
      <c r="H455" s="279">
        <v>88920</v>
      </c>
      <c r="I455" s="279">
        <v>79080</v>
      </c>
      <c r="J455" s="279">
        <v>1</v>
      </c>
      <c r="K455" s="279" t="s">
        <v>1358</v>
      </c>
      <c r="L455" s="279">
        <v>120</v>
      </c>
    </row>
    <row r="456" spans="1:12">
      <c r="A456" s="278">
        <v>455</v>
      </c>
      <c r="B456" s="278" t="s">
        <v>3752</v>
      </c>
      <c r="C456" s="278" t="s">
        <v>3850</v>
      </c>
      <c r="D456" s="279">
        <v>155</v>
      </c>
      <c r="E456" s="279">
        <v>195.93340000000001</v>
      </c>
      <c r="F456" s="279">
        <v>856</v>
      </c>
      <c r="G456" s="279">
        <v>167719</v>
      </c>
      <c r="H456" s="279">
        <v>132680</v>
      </c>
      <c r="I456" s="279">
        <v>35039</v>
      </c>
      <c r="J456" s="279">
        <v>113</v>
      </c>
      <c r="K456" s="279" t="s">
        <v>1358</v>
      </c>
      <c r="L456" s="279">
        <v>856</v>
      </c>
    </row>
    <row r="457" spans="1:12">
      <c r="A457" s="278">
        <v>456</v>
      </c>
      <c r="B457" s="278" t="s">
        <v>994</v>
      </c>
      <c r="C457" s="278" t="s">
        <v>3100</v>
      </c>
      <c r="D457" s="279">
        <v>383</v>
      </c>
      <c r="E457" s="279">
        <v>709.54240000000004</v>
      </c>
      <c r="F457" s="279">
        <v>236</v>
      </c>
      <c r="G457" s="279">
        <v>167452</v>
      </c>
      <c r="H457" s="279">
        <v>90388</v>
      </c>
      <c r="I457" s="279">
        <v>77064</v>
      </c>
      <c r="J457" s="279">
        <v>25</v>
      </c>
      <c r="K457" s="279" t="s">
        <v>1358</v>
      </c>
      <c r="L457" s="279">
        <v>236</v>
      </c>
    </row>
    <row r="458" spans="1:12">
      <c r="A458" s="278">
        <v>457</v>
      </c>
      <c r="B458" s="278" t="s">
        <v>487</v>
      </c>
      <c r="C458" s="278" t="s">
        <v>3314</v>
      </c>
      <c r="D458" s="279">
        <v>89</v>
      </c>
      <c r="E458" s="279">
        <v>134.2037</v>
      </c>
      <c r="F458" s="279">
        <v>1237</v>
      </c>
      <c r="G458" s="279">
        <v>166010</v>
      </c>
      <c r="H458" s="279">
        <v>110093</v>
      </c>
      <c r="I458" s="279">
        <v>55917</v>
      </c>
      <c r="J458" s="279">
        <v>51</v>
      </c>
      <c r="K458" s="279" t="s">
        <v>1358</v>
      </c>
      <c r="L458" s="279">
        <v>1237</v>
      </c>
    </row>
    <row r="459" spans="1:12">
      <c r="A459" s="278">
        <v>458</v>
      </c>
      <c r="B459" s="278" t="s">
        <v>894</v>
      </c>
      <c r="C459" s="278" t="s">
        <v>3309</v>
      </c>
      <c r="D459" s="279">
        <v>251</v>
      </c>
      <c r="E459" s="279">
        <v>489.57229999999998</v>
      </c>
      <c r="F459" s="279">
        <v>332</v>
      </c>
      <c r="G459" s="279">
        <v>162538</v>
      </c>
      <c r="H459" s="279">
        <v>83332</v>
      </c>
      <c r="I459" s="279">
        <v>79206</v>
      </c>
      <c r="J459" s="279">
        <v>77</v>
      </c>
      <c r="K459" s="279" t="s">
        <v>1358</v>
      </c>
      <c r="L459" s="279">
        <v>332</v>
      </c>
    </row>
    <row r="460" spans="1:12">
      <c r="A460" s="278">
        <v>459</v>
      </c>
      <c r="B460" s="278" t="s">
        <v>414</v>
      </c>
      <c r="C460" s="278" t="s">
        <v>3372</v>
      </c>
      <c r="D460" s="279">
        <v>317</v>
      </c>
      <c r="E460" s="279">
        <v>464.65899999999999</v>
      </c>
      <c r="F460" s="279">
        <v>349</v>
      </c>
      <c r="G460" s="279">
        <v>162166</v>
      </c>
      <c r="H460" s="279">
        <v>110633</v>
      </c>
      <c r="I460" s="279">
        <v>51533</v>
      </c>
      <c r="J460" s="279">
        <v>76</v>
      </c>
      <c r="K460" s="279" t="s">
        <v>1358</v>
      </c>
      <c r="L460" s="279">
        <v>349</v>
      </c>
    </row>
    <row r="461" spans="1:12">
      <c r="A461" s="278">
        <v>460</v>
      </c>
      <c r="B461" s="278" t="s">
        <v>4028</v>
      </c>
      <c r="C461" s="278" t="s">
        <v>4029</v>
      </c>
      <c r="D461" s="279">
        <v>775</v>
      </c>
      <c r="E461" s="279">
        <v>1610</v>
      </c>
      <c r="F461" s="279">
        <v>100</v>
      </c>
      <c r="G461" s="279">
        <v>161000</v>
      </c>
      <c r="H461" s="279">
        <v>77500</v>
      </c>
      <c r="I461" s="279">
        <v>83500</v>
      </c>
      <c r="J461" s="279">
        <v>2</v>
      </c>
      <c r="K461" s="279" t="s">
        <v>1358</v>
      </c>
      <c r="L461" s="279">
        <v>100</v>
      </c>
    </row>
    <row r="462" spans="1:12">
      <c r="A462" s="278">
        <v>461</v>
      </c>
      <c r="B462" s="278" t="s">
        <v>3344</v>
      </c>
      <c r="C462" s="278" t="s">
        <v>3345</v>
      </c>
      <c r="D462" s="279">
        <v>740</v>
      </c>
      <c r="E462" s="279">
        <v>1320</v>
      </c>
      <c r="F462" s="279">
        <v>120</v>
      </c>
      <c r="G462" s="279">
        <v>158400</v>
      </c>
      <c r="H462" s="279">
        <v>88800</v>
      </c>
      <c r="I462" s="279">
        <v>69600</v>
      </c>
      <c r="J462" s="279">
        <v>2</v>
      </c>
      <c r="K462" s="279" t="s">
        <v>1358</v>
      </c>
      <c r="L462" s="279">
        <v>120</v>
      </c>
    </row>
    <row r="463" spans="1:12">
      <c r="A463" s="278">
        <v>462</v>
      </c>
      <c r="B463" s="278" t="s">
        <v>2986</v>
      </c>
      <c r="C463" s="278" t="s">
        <v>3165</v>
      </c>
      <c r="D463" s="279">
        <v>517</v>
      </c>
      <c r="E463" s="279">
        <v>997.85260000000005</v>
      </c>
      <c r="F463" s="279">
        <v>156</v>
      </c>
      <c r="G463" s="279">
        <v>155665</v>
      </c>
      <c r="H463" s="279">
        <v>80652</v>
      </c>
      <c r="I463" s="279">
        <v>75013</v>
      </c>
      <c r="J463" s="279">
        <v>25</v>
      </c>
      <c r="K463" s="279" t="s">
        <v>1358</v>
      </c>
      <c r="L463" s="279">
        <v>156</v>
      </c>
    </row>
    <row r="464" spans="1:12">
      <c r="A464" s="278">
        <v>463</v>
      </c>
      <c r="B464" s="278" t="s">
        <v>1238</v>
      </c>
      <c r="C464" s="278" t="s">
        <v>3415</v>
      </c>
      <c r="D464" s="279">
        <v>546</v>
      </c>
      <c r="E464" s="279">
        <v>1092.6268</v>
      </c>
      <c r="F464" s="279">
        <v>142</v>
      </c>
      <c r="G464" s="279">
        <v>155153</v>
      </c>
      <c r="H464" s="279">
        <v>77532</v>
      </c>
      <c r="I464" s="279">
        <v>77621</v>
      </c>
      <c r="J464" s="279">
        <v>15</v>
      </c>
      <c r="K464" s="279" t="s">
        <v>1358</v>
      </c>
      <c r="L464" s="279">
        <v>142</v>
      </c>
    </row>
    <row r="465" spans="1:12">
      <c r="A465" s="278">
        <v>464</v>
      </c>
      <c r="B465" s="278" t="s">
        <v>474</v>
      </c>
      <c r="C465" s="278" t="s">
        <v>3726</v>
      </c>
      <c r="D465" s="279">
        <v>118</v>
      </c>
      <c r="E465" s="279">
        <v>299.47370000000001</v>
      </c>
      <c r="F465" s="279">
        <v>513</v>
      </c>
      <c r="G465" s="279">
        <v>153630</v>
      </c>
      <c r="H465" s="279">
        <v>60534</v>
      </c>
      <c r="I465" s="279">
        <v>93096</v>
      </c>
      <c r="J465" s="279">
        <v>7</v>
      </c>
      <c r="K465" s="279" t="s">
        <v>1358</v>
      </c>
      <c r="L465" s="279">
        <v>513</v>
      </c>
    </row>
    <row r="466" spans="1:12">
      <c r="A466" s="278">
        <v>465</v>
      </c>
      <c r="B466" s="278" t="s">
        <v>665</v>
      </c>
      <c r="C466" s="278" t="s">
        <v>3431</v>
      </c>
      <c r="D466" s="279">
        <v>630</v>
      </c>
      <c r="E466" s="279">
        <v>1063.0625</v>
      </c>
      <c r="F466" s="279">
        <v>144</v>
      </c>
      <c r="G466" s="279">
        <v>153081</v>
      </c>
      <c r="H466" s="279">
        <v>90720</v>
      </c>
      <c r="I466" s="279">
        <v>62361</v>
      </c>
      <c r="J466" s="279">
        <v>21</v>
      </c>
      <c r="K466" s="279" t="s">
        <v>1358</v>
      </c>
      <c r="L466" s="279">
        <v>144</v>
      </c>
    </row>
    <row r="467" spans="1:12">
      <c r="A467" s="278">
        <v>466</v>
      </c>
      <c r="B467" s="278" t="s">
        <v>473</v>
      </c>
      <c r="C467" s="278" t="s">
        <v>3491</v>
      </c>
      <c r="D467" s="279">
        <v>157</v>
      </c>
      <c r="E467" s="279">
        <v>335.69819999999999</v>
      </c>
      <c r="F467" s="279">
        <v>454</v>
      </c>
      <c r="G467" s="279">
        <v>152407</v>
      </c>
      <c r="H467" s="279">
        <v>71278</v>
      </c>
      <c r="I467" s="279">
        <v>81129</v>
      </c>
      <c r="J467" s="279">
        <v>50</v>
      </c>
      <c r="K467" s="279" t="s">
        <v>1358</v>
      </c>
      <c r="L467" s="279">
        <v>454</v>
      </c>
    </row>
    <row r="468" spans="1:12">
      <c r="A468" s="278">
        <v>467</v>
      </c>
      <c r="B468" s="278" t="s">
        <v>965</v>
      </c>
      <c r="C468" s="278" t="s">
        <v>3135</v>
      </c>
      <c r="D468" s="279">
        <v>573</v>
      </c>
      <c r="E468" s="279">
        <v>1218.96</v>
      </c>
      <c r="F468" s="279">
        <v>125</v>
      </c>
      <c r="G468" s="279">
        <v>152370</v>
      </c>
      <c r="H468" s="279">
        <v>71625</v>
      </c>
      <c r="I468" s="279">
        <v>80745</v>
      </c>
      <c r="J468" s="279">
        <v>63</v>
      </c>
      <c r="K468" s="279" t="s">
        <v>1358</v>
      </c>
      <c r="L468" s="279">
        <v>125</v>
      </c>
    </row>
    <row r="469" spans="1:12">
      <c r="A469" s="278">
        <v>468</v>
      </c>
      <c r="B469" s="278" t="s">
        <v>4004</v>
      </c>
      <c r="C469" s="278" t="s">
        <v>4005</v>
      </c>
      <c r="D469" s="279">
        <v>743</v>
      </c>
      <c r="E469" s="279">
        <v>1496</v>
      </c>
      <c r="F469" s="279">
        <v>100</v>
      </c>
      <c r="G469" s="279">
        <v>149600</v>
      </c>
      <c r="H469" s="279">
        <v>74300</v>
      </c>
      <c r="I469" s="279">
        <v>75300</v>
      </c>
      <c r="J469" s="279">
        <v>1</v>
      </c>
      <c r="K469" s="279" t="s">
        <v>1358</v>
      </c>
      <c r="L469" s="279">
        <v>100</v>
      </c>
    </row>
    <row r="470" spans="1:12">
      <c r="A470" s="278">
        <v>469</v>
      </c>
      <c r="B470" s="278" t="s">
        <v>679</v>
      </c>
      <c r="C470" s="278" t="s">
        <v>3022</v>
      </c>
      <c r="D470" s="279">
        <v>245</v>
      </c>
      <c r="E470" s="279">
        <v>357.34930000000003</v>
      </c>
      <c r="F470" s="279">
        <v>418</v>
      </c>
      <c r="G470" s="279">
        <v>149372</v>
      </c>
      <c r="H470" s="279">
        <v>102410</v>
      </c>
      <c r="I470" s="279">
        <v>46962</v>
      </c>
      <c r="J470" s="279">
        <v>36</v>
      </c>
      <c r="K470" s="279" t="s">
        <v>1358</v>
      </c>
      <c r="L470" s="279">
        <v>418</v>
      </c>
    </row>
    <row r="471" spans="1:12">
      <c r="A471" s="278">
        <v>470</v>
      </c>
      <c r="B471" s="278" t="s">
        <v>936</v>
      </c>
      <c r="C471" s="278" t="s">
        <v>3203</v>
      </c>
      <c r="D471" s="279">
        <v>443</v>
      </c>
      <c r="E471" s="279">
        <v>1145.1405999999999</v>
      </c>
      <c r="F471" s="279">
        <v>128</v>
      </c>
      <c r="G471" s="279">
        <v>146578</v>
      </c>
      <c r="H471" s="279">
        <v>56704</v>
      </c>
      <c r="I471" s="279">
        <v>89874</v>
      </c>
      <c r="J471" s="279">
        <v>25</v>
      </c>
      <c r="K471" s="279" t="s">
        <v>1358</v>
      </c>
      <c r="L471" s="279">
        <v>128</v>
      </c>
    </row>
    <row r="472" spans="1:12">
      <c r="A472" s="278">
        <v>471</v>
      </c>
      <c r="B472" s="278" t="s">
        <v>988</v>
      </c>
      <c r="C472" s="278" t="s">
        <v>3030</v>
      </c>
      <c r="D472" s="279">
        <v>439</v>
      </c>
      <c r="E472" s="279">
        <v>683.87850000000003</v>
      </c>
      <c r="F472" s="279">
        <v>214</v>
      </c>
      <c r="G472" s="279">
        <v>146350</v>
      </c>
      <c r="H472" s="279">
        <v>93946</v>
      </c>
      <c r="I472" s="279">
        <v>52404</v>
      </c>
      <c r="J472" s="279">
        <v>64</v>
      </c>
      <c r="K472" s="279" t="s">
        <v>1358</v>
      </c>
      <c r="L472" s="279">
        <v>214</v>
      </c>
    </row>
    <row r="473" spans="1:12">
      <c r="A473" s="278">
        <v>472</v>
      </c>
      <c r="B473" s="278" t="s">
        <v>3323</v>
      </c>
      <c r="C473" s="278" t="s">
        <v>3324</v>
      </c>
      <c r="D473" s="279">
        <v>633</v>
      </c>
      <c r="E473" s="279">
        <v>1440</v>
      </c>
      <c r="F473" s="279">
        <v>100</v>
      </c>
      <c r="G473" s="279">
        <v>144000</v>
      </c>
      <c r="H473" s="279">
        <v>63300</v>
      </c>
      <c r="I473" s="279">
        <v>80700</v>
      </c>
      <c r="J473" s="279">
        <v>1</v>
      </c>
      <c r="K473" s="279" t="s">
        <v>1358</v>
      </c>
      <c r="L473" s="279">
        <v>100</v>
      </c>
    </row>
    <row r="474" spans="1:12">
      <c r="A474" s="278">
        <v>473</v>
      </c>
      <c r="B474" s="278" t="s">
        <v>2842</v>
      </c>
      <c r="C474" s="278" t="s">
        <v>3484</v>
      </c>
      <c r="D474" s="279">
        <v>1252</v>
      </c>
      <c r="E474" s="279">
        <v>3020.3404</v>
      </c>
      <c r="F474" s="279">
        <v>47</v>
      </c>
      <c r="G474" s="279">
        <v>141956</v>
      </c>
      <c r="H474" s="279">
        <v>58844</v>
      </c>
      <c r="I474" s="279">
        <v>83112</v>
      </c>
      <c r="J474" s="279">
        <v>6</v>
      </c>
      <c r="K474" s="279" t="s">
        <v>1358</v>
      </c>
      <c r="L474" s="279">
        <v>47</v>
      </c>
    </row>
    <row r="475" spans="1:12">
      <c r="A475" s="278">
        <v>474</v>
      </c>
      <c r="B475" s="278" t="s">
        <v>629</v>
      </c>
      <c r="C475" s="278" t="s">
        <v>3267</v>
      </c>
      <c r="D475" s="279">
        <v>205</v>
      </c>
      <c r="E475" s="279">
        <v>169.6223</v>
      </c>
      <c r="F475" s="279">
        <v>834</v>
      </c>
      <c r="G475" s="279">
        <v>141465</v>
      </c>
      <c r="H475" s="279">
        <v>170970</v>
      </c>
      <c r="I475" s="279">
        <v>-29505</v>
      </c>
      <c r="J475" s="279">
        <v>87</v>
      </c>
      <c r="K475" s="279" t="s">
        <v>1358</v>
      </c>
      <c r="L475" s="279">
        <v>834</v>
      </c>
    </row>
    <row r="476" spans="1:12">
      <c r="A476" s="278">
        <v>475</v>
      </c>
      <c r="B476" s="278" t="s">
        <v>939</v>
      </c>
      <c r="C476" s="278" t="s">
        <v>3155</v>
      </c>
      <c r="D476" s="279">
        <v>409</v>
      </c>
      <c r="E476" s="279">
        <v>1082.7692</v>
      </c>
      <c r="F476" s="279">
        <v>130</v>
      </c>
      <c r="G476" s="279">
        <v>140760</v>
      </c>
      <c r="H476" s="279">
        <v>53170</v>
      </c>
      <c r="I476" s="279">
        <v>87590</v>
      </c>
      <c r="J476" s="279">
        <v>45</v>
      </c>
      <c r="K476" s="279" t="s">
        <v>1358</v>
      </c>
      <c r="L476" s="279">
        <v>130</v>
      </c>
    </row>
    <row r="477" spans="1:12">
      <c r="A477" s="278">
        <v>476</v>
      </c>
      <c r="B477" s="278" t="s">
        <v>3532</v>
      </c>
      <c r="C477" s="278" t="s">
        <v>3533</v>
      </c>
      <c r="D477" s="279">
        <v>528</v>
      </c>
      <c r="E477" s="279">
        <v>586</v>
      </c>
      <c r="F477" s="279">
        <v>237</v>
      </c>
      <c r="G477" s="279">
        <v>138882</v>
      </c>
      <c r="H477" s="279">
        <v>125136</v>
      </c>
      <c r="I477" s="279">
        <v>13746</v>
      </c>
      <c r="J477" s="279">
        <v>46</v>
      </c>
      <c r="K477" s="279" t="s">
        <v>1358</v>
      </c>
      <c r="L477" s="279">
        <v>237</v>
      </c>
    </row>
    <row r="478" spans="1:12">
      <c r="A478" s="278">
        <v>477</v>
      </c>
      <c r="B478" s="278" t="s">
        <v>1023</v>
      </c>
      <c r="C478" s="278" t="s">
        <v>3310</v>
      </c>
      <c r="D478" s="279">
        <v>484</v>
      </c>
      <c r="E478" s="279">
        <v>597.80169999999998</v>
      </c>
      <c r="F478" s="279">
        <v>232</v>
      </c>
      <c r="G478" s="279">
        <v>138690</v>
      </c>
      <c r="H478" s="279">
        <v>112288</v>
      </c>
      <c r="I478" s="279">
        <v>26402</v>
      </c>
      <c r="J478" s="279">
        <v>30</v>
      </c>
      <c r="K478" s="279" t="s">
        <v>1358</v>
      </c>
      <c r="L478" s="279">
        <v>232</v>
      </c>
    </row>
    <row r="479" spans="1:12">
      <c r="A479" s="278">
        <v>478</v>
      </c>
      <c r="B479" s="278" t="s">
        <v>372</v>
      </c>
      <c r="C479" s="278" t="s">
        <v>3405</v>
      </c>
      <c r="D479" s="279">
        <v>414</v>
      </c>
      <c r="E479" s="279">
        <v>651.88210000000004</v>
      </c>
      <c r="F479" s="279">
        <v>212</v>
      </c>
      <c r="G479" s="279">
        <v>138199</v>
      </c>
      <c r="H479" s="279">
        <v>87768</v>
      </c>
      <c r="I479" s="279">
        <v>50431</v>
      </c>
      <c r="J479" s="279">
        <v>60</v>
      </c>
      <c r="K479" s="279" t="s">
        <v>1358</v>
      </c>
      <c r="L479" s="279">
        <v>212</v>
      </c>
    </row>
    <row r="480" spans="1:12">
      <c r="A480" s="278">
        <v>479</v>
      </c>
      <c r="B480" s="278" t="s">
        <v>3790</v>
      </c>
      <c r="C480" s="278" t="s">
        <v>3993</v>
      </c>
      <c r="D480" s="279">
        <v>669</v>
      </c>
      <c r="E480" s="279">
        <v>1120</v>
      </c>
      <c r="F480" s="279">
        <v>122</v>
      </c>
      <c r="G480" s="279">
        <v>136640</v>
      </c>
      <c r="H480" s="279">
        <v>81618</v>
      </c>
      <c r="I480" s="279">
        <v>55022</v>
      </c>
      <c r="J480" s="279">
        <v>3</v>
      </c>
      <c r="K480" s="279" t="s">
        <v>1358</v>
      </c>
      <c r="L480" s="279">
        <v>122</v>
      </c>
    </row>
    <row r="481" spans="1:12">
      <c r="A481" s="278">
        <v>480</v>
      </c>
      <c r="B481" s="278" t="s">
        <v>419</v>
      </c>
      <c r="C481" s="278" t="s">
        <v>3433</v>
      </c>
      <c r="D481" s="279">
        <v>125</v>
      </c>
      <c r="E481" s="279">
        <v>216.6859</v>
      </c>
      <c r="F481" s="279">
        <v>624</v>
      </c>
      <c r="G481" s="279">
        <v>135212</v>
      </c>
      <c r="H481" s="279">
        <v>78000</v>
      </c>
      <c r="I481" s="279">
        <v>57212</v>
      </c>
      <c r="J481" s="279">
        <v>88</v>
      </c>
      <c r="K481" s="279" t="s">
        <v>1358</v>
      </c>
      <c r="L481" s="279">
        <v>624</v>
      </c>
    </row>
    <row r="482" spans="1:12">
      <c r="A482" s="278">
        <v>481</v>
      </c>
      <c r="B482" s="278" t="s">
        <v>392</v>
      </c>
      <c r="C482" s="278" t="s">
        <v>3502</v>
      </c>
      <c r="D482" s="279">
        <v>1835</v>
      </c>
      <c r="E482" s="279">
        <v>2359.4911999999999</v>
      </c>
      <c r="F482" s="279">
        <v>57</v>
      </c>
      <c r="G482" s="279">
        <v>134491</v>
      </c>
      <c r="H482" s="279">
        <v>104595</v>
      </c>
      <c r="I482" s="279">
        <v>29896</v>
      </c>
      <c r="J482" s="279">
        <v>31</v>
      </c>
      <c r="K482" s="279" t="s">
        <v>1358</v>
      </c>
      <c r="L482" s="279">
        <v>57</v>
      </c>
    </row>
    <row r="483" spans="1:12">
      <c r="A483" s="278">
        <v>482</v>
      </c>
      <c r="B483" s="278" t="s">
        <v>1019</v>
      </c>
      <c r="C483" s="278" t="s">
        <v>3468</v>
      </c>
      <c r="D483" s="279">
        <v>272</v>
      </c>
      <c r="E483" s="279">
        <v>498.6816</v>
      </c>
      <c r="F483" s="279">
        <v>267</v>
      </c>
      <c r="G483" s="279">
        <v>133148</v>
      </c>
      <c r="H483" s="279">
        <v>72624</v>
      </c>
      <c r="I483" s="279">
        <v>60524</v>
      </c>
      <c r="J483" s="279">
        <v>48</v>
      </c>
      <c r="K483" s="279" t="s">
        <v>1358</v>
      </c>
      <c r="L483" s="279">
        <v>267</v>
      </c>
    </row>
    <row r="484" spans="1:12">
      <c r="A484" s="278">
        <v>483</v>
      </c>
      <c r="B484" s="278" t="s">
        <v>974</v>
      </c>
      <c r="C484" s="278" t="s">
        <v>3226</v>
      </c>
      <c r="D484" s="279">
        <v>472</v>
      </c>
      <c r="E484" s="279">
        <v>643.15049999999997</v>
      </c>
      <c r="F484" s="279">
        <v>206</v>
      </c>
      <c r="G484" s="279">
        <v>132489</v>
      </c>
      <c r="H484" s="279">
        <v>97232</v>
      </c>
      <c r="I484" s="279">
        <v>35257</v>
      </c>
      <c r="J484" s="279">
        <v>97</v>
      </c>
      <c r="K484" s="279" t="s">
        <v>1358</v>
      </c>
      <c r="L484" s="279">
        <v>206</v>
      </c>
    </row>
    <row r="485" spans="1:12">
      <c r="A485" s="278">
        <v>484</v>
      </c>
      <c r="B485" s="278" t="s">
        <v>3755</v>
      </c>
      <c r="C485" s="278" t="s">
        <v>3883</v>
      </c>
      <c r="D485" s="279">
        <v>365</v>
      </c>
      <c r="E485" s="279">
        <v>271.67759999999998</v>
      </c>
      <c r="F485" s="279">
        <v>487</v>
      </c>
      <c r="G485" s="279">
        <v>132307</v>
      </c>
      <c r="H485" s="279">
        <v>177755</v>
      </c>
      <c r="I485" s="279">
        <v>-45448</v>
      </c>
      <c r="J485" s="279">
        <v>68</v>
      </c>
      <c r="K485" s="279" t="s">
        <v>1358</v>
      </c>
      <c r="L485" s="279">
        <v>487</v>
      </c>
    </row>
    <row r="486" spans="1:12">
      <c r="A486" s="278">
        <v>485</v>
      </c>
      <c r="B486" s="278" t="s">
        <v>502</v>
      </c>
      <c r="C486" s="278" t="s">
        <v>3419</v>
      </c>
      <c r="D486" s="279">
        <v>105</v>
      </c>
      <c r="E486" s="279">
        <v>180.90610000000001</v>
      </c>
      <c r="F486" s="279">
        <v>724</v>
      </c>
      <c r="G486" s="279">
        <v>130976</v>
      </c>
      <c r="H486" s="279">
        <v>76020</v>
      </c>
      <c r="I486" s="279">
        <v>54956</v>
      </c>
      <c r="J486" s="279">
        <v>120</v>
      </c>
      <c r="K486" s="279" t="s">
        <v>1358</v>
      </c>
      <c r="L486" s="279">
        <v>724</v>
      </c>
    </row>
    <row r="487" spans="1:12">
      <c r="A487" s="278">
        <v>486</v>
      </c>
      <c r="B487" s="278" t="s">
        <v>4085</v>
      </c>
      <c r="C487" s="278" t="s">
        <v>4122</v>
      </c>
      <c r="D487" s="279">
        <v>84</v>
      </c>
      <c r="E487" s="279">
        <v>144.8391</v>
      </c>
      <c r="F487" s="279">
        <v>901</v>
      </c>
      <c r="G487" s="279">
        <v>130500</v>
      </c>
      <c r="H487" s="279">
        <v>75684</v>
      </c>
      <c r="I487" s="279">
        <v>54816</v>
      </c>
      <c r="J487" s="279">
        <v>7</v>
      </c>
      <c r="K487" s="279" t="s">
        <v>1358</v>
      </c>
      <c r="L487" s="279">
        <v>901</v>
      </c>
    </row>
    <row r="488" spans="1:12">
      <c r="A488" s="278">
        <v>487</v>
      </c>
      <c r="B488" s="278" t="s">
        <v>3918</v>
      </c>
      <c r="C488" s="278" t="s">
        <v>3997</v>
      </c>
      <c r="D488" s="279">
        <v>635</v>
      </c>
      <c r="E488" s="279">
        <v>1215.9251999999999</v>
      </c>
      <c r="F488" s="279">
        <v>107</v>
      </c>
      <c r="G488" s="279">
        <v>130104</v>
      </c>
      <c r="H488" s="279">
        <v>67945</v>
      </c>
      <c r="I488" s="279">
        <v>62159</v>
      </c>
      <c r="J488" s="279">
        <v>9</v>
      </c>
      <c r="K488" s="279" t="s">
        <v>1358</v>
      </c>
      <c r="L488" s="279">
        <v>107</v>
      </c>
    </row>
    <row r="489" spans="1:12">
      <c r="A489" s="278">
        <v>488</v>
      </c>
      <c r="B489" s="278" t="s">
        <v>4087</v>
      </c>
      <c r="C489" s="278" t="s">
        <v>4123</v>
      </c>
      <c r="D489" s="279">
        <v>75</v>
      </c>
      <c r="E489" s="279">
        <v>137.85329999999999</v>
      </c>
      <c r="F489" s="279">
        <v>941</v>
      </c>
      <c r="G489" s="279">
        <v>129720</v>
      </c>
      <c r="H489" s="279">
        <v>70575</v>
      </c>
      <c r="I489" s="279">
        <v>59145</v>
      </c>
      <c r="J489" s="279">
        <v>7</v>
      </c>
      <c r="K489" s="279" t="s">
        <v>1358</v>
      </c>
      <c r="L489" s="279">
        <v>941</v>
      </c>
    </row>
    <row r="490" spans="1:12">
      <c r="A490" s="278">
        <v>489</v>
      </c>
      <c r="B490" s="278" t="s">
        <v>843</v>
      </c>
      <c r="C490" s="278" t="s">
        <v>3379</v>
      </c>
      <c r="D490" s="279">
        <v>535</v>
      </c>
      <c r="E490" s="279">
        <v>857.21849999999995</v>
      </c>
      <c r="F490" s="279">
        <v>151</v>
      </c>
      <c r="G490" s="279">
        <v>129440</v>
      </c>
      <c r="H490" s="279">
        <v>80785</v>
      </c>
      <c r="I490" s="279">
        <v>48655</v>
      </c>
      <c r="J490" s="279">
        <v>24</v>
      </c>
      <c r="K490" s="279" t="s">
        <v>1358</v>
      </c>
      <c r="L490" s="279">
        <v>151</v>
      </c>
    </row>
    <row r="491" spans="1:12">
      <c r="A491" s="278">
        <v>490</v>
      </c>
      <c r="B491" s="278" t="s">
        <v>608</v>
      </c>
      <c r="C491" s="278" t="s">
        <v>3442</v>
      </c>
      <c r="D491" s="279">
        <v>400</v>
      </c>
      <c r="E491" s="279">
        <v>577.38120000000004</v>
      </c>
      <c r="F491" s="279">
        <v>223</v>
      </c>
      <c r="G491" s="279">
        <v>128756</v>
      </c>
      <c r="H491" s="279">
        <v>89200</v>
      </c>
      <c r="I491" s="279">
        <v>39556</v>
      </c>
      <c r="J491" s="279">
        <v>37</v>
      </c>
      <c r="K491" s="279" t="s">
        <v>1358</v>
      </c>
      <c r="L491" s="279">
        <v>223</v>
      </c>
    </row>
    <row r="492" spans="1:12">
      <c r="A492" s="278">
        <v>491</v>
      </c>
      <c r="B492" s="278" t="s">
        <v>3747</v>
      </c>
      <c r="C492" s="278" t="s">
        <v>3820</v>
      </c>
      <c r="D492" s="279">
        <v>64</v>
      </c>
      <c r="E492" s="279">
        <v>128</v>
      </c>
      <c r="F492" s="279">
        <v>1000</v>
      </c>
      <c r="G492" s="279">
        <v>128000</v>
      </c>
      <c r="H492" s="279">
        <v>64000</v>
      </c>
      <c r="I492" s="279">
        <v>64000</v>
      </c>
      <c r="J492" s="279">
        <v>2</v>
      </c>
      <c r="K492" s="279" t="s">
        <v>1358</v>
      </c>
      <c r="L492" s="279">
        <v>1000</v>
      </c>
    </row>
    <row r="493" spans="1:12">
      <c r="A493" s="278">
        <v>492</v>
      </c>
      <c r="B493" s="278" t="s">
        <v>4124</v>
      </c>
      <c r="C493" s="278" t="s">
        <v>4125</v>
      </c>
      <c r="D493" s="279">
        <v>391</v>
      </c>
      <c r="E493" s="279">
        <v>607</v>
      </c>
      <c r="F493" s="279">
        <v>206</v>
      </c>
      <c r="G493" s="279">
        <v>125042</v>
      </c>
      <c r="H493" s="279">
        <v>80546</v>
      </c>
      <c r="I493" s="279">
        <v>44496</v>
      </c>
      <c r="J493" s="279">
        <v>4</v>
      </c>
      <c r="K493" s="279" t="s">
        <v>1358</v>
      </c>
      <c r="L493" s="279">
        <v>206</v>
      </c>
    </row>
    <row r="494" spans="1:12">
      <c r="A494" s="278">
        <v>493</v>
      </c>
      <c r="B494" s="278" t="s">
        <v>983</v>
      </c>
      <c r="C494" s="278" t="s">
        <v>3282</v>
      </c>
      <c r="D494" s="279">
        <v>403</v>
      </c>
      <c r="E494" s="279">
        <v>733.9529</v>
      </c>
      <c r="F494" s="279">
        <v>170</v>
      </c>
      <c r="G494" s="279">
        <v>124772</v>
      </c>
      <c r="H494" s="279">
        <v>68510</v>
      </c>
      <c r="I494" s="279">
        <v>56262</v>
      </c>
      <c r="J494" s="279">
        <v>66</v>
      </c>
      <c r="K494" s="279" t="s">
        <v>1358</v>
      </c>
      <c r="L494" s="279">
        <v>170</v>
      </c>
    </row>
    <row r="495" spans="1:12">
      <c r="A495" s="278">
        <v>494</v>
      </c>
      <c r="B495" s="278" t="s">
        <v>552</v>
      </c>
      <c r="C495" s="278" t="s">
        <v>3342</v>
      </c>
      <c r="D495" s="279">
        <v>447</v>
      </c>
      <c r="E495" s="279">
        <v>769.65430000000003</v>
      </c>
      <c r="F495" s="279">
        <v>162</v>
      </c>
      <c r="G495" s="279">
        <v>124684</v>
      </c>
      <c r="H495" s="279">
        <v>72414</v>
      </c>
      <c r="I495" s="279">
        <v>52270</v>
      </c>
      <c r="J495" s="279">
        <v>46</v>
      </c>
      <c r="K495" s="279" t="s">
        <v>1358</v>
      </c>
      <c r="L495" s="279">
        <v>162</v>
      </c>
    </row>
    <row r="496" spans="1:12">
      <c r="A496" s="278">
        <v>495</v>
      </c>
      <c r="B496" s="278">
        <v>414210131</v>
      </c>
      <c r="C496" s="278" t="s">
        <v>3456</v>
      </c>
      <c r="D496" s="279">
        <v>429</v>
      </c>
      <c r="E496" s="279">
        <v>1169</v>
      </c>
      <c r="F496" s="279">
        <v>106</v>
      </c>
      <c r="G496" s="279">
        <v>123914</v>
      </c>
      <c r="H496" s="279">
        <v>45474</v>
      </c>
      <c r="I496" s="279">
        <v>78440</v>
      </c>
      <c r="J496" s="279">
        <v>9</v>
      </c>
      <c r="K496" s="279" t="s">
        <v>1358</v>
      </c>
      <c r="L496" s="279">
        <v>106</v>
      </c>
    </row>
    <row r="497" spans="1:12">
      <c r="A497" s="278">
        <v>496</v>
      </c>
      <c r="B497" s="278" t="s">
        <v>4008</v>
      </c>
      <c r="C497" s="278" t="s">
        <v>4009</v>
      </c>
      <c r="D497" s="279">
        <v>808</v>
      </c>
      <c r="E497" s="279">
        <v>1340</v>
      </c>
      <c r="F497" s="279">
        <v>92</v>
      </c>
      <c r="G497" s="279">
        <v>123280</v>
      </c>
      <c r="H497" s="279">
        <v>74336</v>
      </c>
      <c r="I497" s="279">
        <v>48944</v>
      </c>
      <c r="J497" s="279">
        <v>7</v>
      </c>
      <c r="K497" s="279" t="s">
        <v>1358</v>
      </c>
      <c r="L497" s="279">
        <v>92</v>
      </c>
    </row>
    <row r="498" spans="1:12">
      <c r="A498" s="278">
        <v>497</v>
      </c>
      <c r="B498" s="278" t="s">
        <v>485</v>
      </c>
      <c r="C498" s="278" t="s">
        <v>3459</v>
      </c>
      <c r="D498" s="279">
        <v>165</v>
      </c>
      <c r="E498" s="279">
        <v>333.12700000000001</v>
      </c>
      <c r="F498" s="279">
        <v>370</v>
      </c>
      <c r="G498" s="279">
        <v>123257</v>
      </c>
      <c r="H498" s="279">
        <v>61050</v>
      </c>
      <c r="I498" s="279">
        <v>62207</v>
      </c>
      <c r="J498" s="279">
        <v>47</v>
      </c>
      <c r="K498" s="279" t="s">
        <v>1358</v>
      </c>
      <c r="L498" s="279">
        <v>370</v>
      </c>
    </row>
    <row r="499" spans="1:12">
      <c r="A499" s="278">
        <v>498</v>
      </c>
      <c r="B499" s="278" t="s">
        <v>1018</v>
      </c>
      <c r="C499" s="278" t="s">
        <v>3468</v>
      </c>
      <c r="D499" s="279">
        <v>272</v>
      </c>
      <c r="E499" s="279">
        <v>519.5127</v>
      </c>
      <c r="F499" s="279">
        <v>236</v>
      </c>
      <c r="G499" s="279">
        <v>122605</v>
      </c>
      <c r="H499" s="279">
        <v>64192</v>
      </c>
      <c r="I499" s="279">
        <v>58413</v>
      </c>
      <c r="J499" s="279">
        <v>51</v>
      </c>
      <c r="K499" s="279" t="s">
        <v>1358</v>
      </c>
      <c r="L499" s="279">
        <v>236</v>
      </c>
    </row>
    <row r="500" spans="1:12">
      <c r="A500" s="278">
        <v>499</v>
      </c>
      <c r="B500" s="278" t="s">
        <v>524</v>
      </c>
      <c r="C500" s="278" t="s">
        <v>3470</v>
      </c>
      <c r="D500" s="279">
        <v>364</v>
      </c>
      <c r="E500" s="279">
        <v>1327.5435</v>
      </c>
      <c r="F500" s="279">
        <v>92</v>
      </c>
      <c r="G500" s="279">
        <v>122134</v>
      </c>
      <c r="H500" s="279">
        <v>33488</v>
      </c>
      <c r="I500" s="279">
        <v>88646</v>
      </c>
      <c r="J500" s="279">
        <v>41</v>
      </c>
      <c r="K500" s="279" t="s">
        <v>1358</v>
      </c>
      <c r="L500" s="279">
        <v>92</v>
      </c>
    </row>
    <row r="501" spans="1:12">
      <c r="A501" s="278">
        <v>500</v>
      </c>
      <c r="B501" s="278" t="s">
        <v>1697</v>
      </c>
      <c r="C501" s="278" t="s">
        <v>3523</v>
      </c>
      <c r="D501" s="279">
        <v>404</v>
      </c>
      <c r="E501" s="279">
        <v>598.05880000000002</v>
      </c>
      <c r="F501" s="279">
        <v>204</v>
      </c>
      <c r="G501" s="279">
        <v>122004</v>
      </c>
      <c r="H501" s="279">
        <v>82416</v>
      </c>
      <c r="I501" s="279">
        <v>39588</v>
      </c>
      <c r="J501" s="279">
        <v>47</v>
      </c>
      <c r="K501" s="279" t="s">
        <v>1358</v>
      </c>
      <c r="L501" s="279">
        <v>204</v>
      </c>
    </row>
    <row r="502" spans="1:12">
      <c r="A502" s="278">
        <v>501</v>
      </c>
      <c r="B502" s="278" t="s">
        <v>488</v>
      </c>
      <c r="C502" s="278" t="s">
        <v>3314</v>
      </c>
      <c r="D502" s="279">
        <v>157</v>
      </c>
      <c r="E502" s="279">
        <v>306.0736</v>
      </c>
      <c r="F502" s="279">
        <v>394</v>
      </c>
      <c r="G502" s="279">
        <v>120593</v>
      </c>
      <c r="H502" s="279">
        <v>61858</v>
      </c>
      <c r="I502" s="279">
        <v>58735</v>
      </c>
      <c r="J502" s="279">
        <v>83</v>
      </c>
      <c r="K502" s="279" t="s">
        <v>1358</v>
      </c>
      <c r="L502" s="279">
        <v>394</v>
      </c>
    </row>
    <row r="503" spans="1:12">
      <c r="A503" s="278">
        <v>502</v>
      </c>
      <c r="B503" s="278" t="s">
        <v>962</v>
      </c>
      <c r="C503" s="278" t="s">
        <v>3293</v>
      </c>
      <c r="D503" s="279">
        <v>751</v>
      </c>
      <c r="E503" s="279">
        <v>1264.3158000000001</v>
      </c>
      <c r="F503" s="279">
        <v>95</v>
      </c>
      <c r="G503" s="279">
        <v>120110</v>
      </c>
      <c r="H503" s="279">
        <v>71345</v>
      </c>
      <c r="I503" s="279">
        <v>48765</v>
      </c>
      <c r="J503" s="279">
        <v>14</v>
      </c>
      <c r="K503" s="279" t="s">
        <v>1358</v>
      </c>
      <c r="L503" s="279">
        <v>95</v>
      </c>
    </row>
    <row r="504" spans="1:12">
      <c r="A504" s="278">
        <v>503</v>
      </c>
      <c r="B504" s="278" t="s">
        <v>3896</v>
      </c>
      <c r="C504" s="278" t="s">
        <v>4057</v>
      </c>
      <c r="D504" s="279">
        <v>135</v>
      </c>
      <c r="E504" s="279">
        <v>263.2208</v>
      </c>
      <c r="F504" s="279">
        <v>453</v>
      </c>
      <c r="G504" s="279">
        <v>119239</v>
      </c>
      <c r="H504" s="279">
        <v>61155</v>
      </c>
      <c r="I504" s="279">
        <v>58084</v>
      </c>
      <c r="J504" s="279">
        <v>29</v>
      </c>
      <c r="K504" s="279" t="s">
        <v>1358</v>
      </c>
      <c r="L504" s="279">
        <v>453</v>
      </c>
    </row>
    <row r="505" spans="1:12">
      <c r="A505" s="278">
        <v>504</v>
      </c>
      <c r="B505" s="278" t="s">
        <v>683</v>
      </c>
      <c r="C505" s="278" t="s">
        <v>3432</v>
      </c>
      <c r="D505" s="279">
        <v>268</v>
      </c>
      <c r="E505" s="279">
        <v>505</v>
      </c>
      <c r="F505" s="279">
        <v>230</v>
      </c>
      <c r="G505" s="279">
        <v>116150</v>
      </c>
      <c r="H505" s="279">
        <v>61640</v>
      </c>
      <c r="I505" s="279">
        <v>54510</v>
      </c>
      <c r="J505" s="279">
        <v>3</v>
      </c>
      <c r="K505" s="279" t="s">
        <v>1358</v>
      </c>
      <c r="L505" s="279">
        <v>230</v>
      </c>
    </row>
    <row r="506" spans="1:12">
      <c r="A506" s="278">
        <v>505</v>
      </c>
      <c r="B506" s="278" t="s">
        <v>824</v>
      </c>
      <c r="C506" s="278" t="s">
        <v>3418</v>
      </c>
      <c r="D506" s="279">
        <v>167</v>
      </c>
      <c r="E506" s="279">
        <v>298.06939999999997</v>
      </c>
      <c r="F506" s="279">
        <v>389</v>
      </c>
      <c r="G506" s="279">
        <v>115949</v>
      </c>
      <c r="H506" s="279">
        <v>64963</v>
      </c>
      <c r="I506" s="279">
        <v>50986</v>
      </c>
      <c r="J506" s="279">
        <v>66</v>
      </c>
      <c r="K506" s="279" t="s">
        <v>1358</v>
      </c>
      <c r="L506" s="279">
        <v>389</v>
      </c>
    </row>
    <row r="507" spans="1:12">
      <c r="A507" s="278">
        <v>506</v>
      </c>
      <c r="B507" s="278" t="s">
        <v>688</v>
      </c>
      <c r="C507" s="278" t="s">
        <v>3302</v>
      </c>
      <c r="D507" s="279">
        <v>344</v>
      </c>
      <c r="E507" s="279">
        <v>608.94650000000001</v>
      </c>
      <c r="F507" s="279">
        <v>187</v>
      </c>
      <c r="G507" s="279">
        <v>113873</v>
      </c>
      <c r="H507" s="279">
        <v>64328</v>
      </c>
      <c r="I507" s="279">
        <v>49545</v>
      </c>
      <c r="J507" s="279">
        <v>21</v>
      </c>
      <c r="K507" s="279" t="s">
        <v>1358</v>
      </c>
      <c r="L507" s="279">
        <v>187</v>
      </c>
    </row>
    <row r="508" spans="1:12">
      <c r="A508" s="278">
        <v>507</v>
      </c>
      <c r="B508" s="278" t="s">
        <v>429</v>
      </c>
      <c r="C508" s="278" t="s">
        <v>3401</v>
      </c>
      <c r="D508" s="279">
        <v>375</v>
      </c>
      <c r="E508" s="279">
        <v>599.41800000000001</v>
      </c>
      <c r="F508" s="279">
        <v>189</v>
      </c>
      <c r="G508" s="279">
        <v>113290</v>
      </c>
      <c r="H508" s="279">
        <v>70875</v>
      </c>
      <c r="I508" s="279">
        <v>42415</v>
      </c>
      <c r="J508" s="279">
        <v>12</v>
      </c>
      <c r="K508" s="279" t="s">
        <v>1358</v>
      </c>
      <c r="L508" s="279">
        <v>189</v>
      </c>
    </row>
    <row r="509" spans="1:12">
      <c r="A509" s="278">
        <v>508</v>
      </c>
      <c r="B509" s="278" t="s">
        <v>3978</v>
      </c>
      <c r="C509" s="278" t="s">
        <v>3979</v>
      </c>
      <c r="D509" s="279">
        <v>193</v>
      </c>
      <c r="E509" s="279">
        <v>344</v>
      </c>
      <c r="F509" s="279">
        <v>322</v>
      </c>
      <c r="G509" s="279">
        <v>110768</v>
      </c>
      <c r="H509" s="279">
        <v>62146</v>
      </c>
      <c r="I509" s="279">
        <v>48622</v>
      </c>
      <c r="J509" s="279">
        <v>3</v>
      </c>
      <c r="K509" s="279" t="s">
        <v>1358</v>
      </c>
      <c r="L509" s="279">
        <v>322</v>
      </c>
    </row>
    <row r="510" spans="1:12">
      <c r="A510" s="278">
        <v>509</v>
      </c>
      <c r="B510" s="278" t="s">
        <v>3980</v>
      </c>
      <c r="C510" s="278" t="s">
        <v>3979</v>
      </c>
      <c r="D510" s="279">
        <v>193</v>
      </c>
      <c r="E510" s="279">
        <v>344</v>
      </c>
      <c r="F510" s="279">
        <v>322</v>
      </c>
      <c r="G510" s="279">
        <v>110768</v>
      </c>
      <c r="H510" s="279">
        <v>62146</v>
      </c>
      <c r="I510" s="279">
        <v>48622</v>
      </c>
      <c r="J510" s="279">
        <v>3</v>
      </c>
      <c r="K510" s="279" t="s">
        <v>1358</v>
      </c>
      <c r="L510" s="279">
        <v>322</v>
      </c>
    </row>
    <row r="511" spans="1:12">
      <c r="A511" s="278">
        <v>510</v>
      </c>
      <c r="B511" s="278" t="s">
        <v>529</v>
      </c>
      <c r="C511" s="278" t="s">
        <v>3341</v>
      </c>
      <c r="D511" s="279">
        <v>263</v>
      </c>
      <c r="E511" s="279">
        <v>475.5043</v>
      </c>
      <c r="F511" s="279">
        <v>232</v>
      </c>
      <c r="G511" s="279">
        <v>110317</v>
      </c>
      <c r="H511" s="279">
        <v>61016</v>
      </c>
      <c r="I511" s="279">
        <v>49301</v>
      </c>
      <c r="J511" s="279">
        <v>25</v>
      </c>
      <c r="K511" s="279" t="s">
        <v>1358</v>
      </c>
      <c r="L511" s="279">
        <v>232</v>
      </c>
    </row>
    <row r="512" spans="1:12">
      <c r="A512" s="278">
        <v>511</v>
      </c>
      <c r="B512" s="278" t="s">
        <v>921</v>
      </c>
      <c r="C512" s="278" t="s">
        <v>3450</v>
      </c>
      <c r="D512" s="279">
        <v>74</v>
      </c>
      <c r="E512" s="279">
        <v>114.4943</v>
      </c>
      <c r="F512" s="279">
        <v>961</v>
      </c>
      <c r="G512" s="279">
        <v>110029</v>
      </c>
      <c r="H512" s="279">
        <v>71114</v>
      </c>
      <c r="I512" s="279">
        <v>38915</v>
      </c>
      <c r="J512" s="279">
        <v>156</v>
      </c>
      <c r="K512" s="279" t="s">
        <v>1358</v>
      </c>
      <c r="L512" s="279">
        <v>961</v>
      </c>
    </row>
    <row r="513" spans="1:12">
      <c r="A513" s="278">
        <v>512</v>
      </c>
      <c r="B513" s="278" t="s">
        <v>3788</v>
      </c>
      <c r="C513" s="278" t="s">
        <v>3823</v>
      </c>
      <c r="D513" s="279">
        <v>62</v>
      </c>
      <c r="E513" s="279">
        <v>110</v>
      </c>
      <c r="F513" s="279">
        <v>1000</v>
      </c>
      <c r="G513" s="279">
        <v>110000</v>
      </c>
      <c r="H513" s="279">
        <v>62000</v>
      </c>
      <c r="I513" s="279">
        <v>48000</v>
      </c>
      <c r="J513" s="279">
        <v>1</v>
      </c>
      <c r="K513" s="279" t="s">
        <v>1358</v>
      </c>
      <c r="L513" s="279">
        <v>1000</v>
      </c>
    </row>
    <row r="514" spans="1:12">
      <c r="A514" s="278">
        <v>513</v>
      </c>
      <c r="B514" s="278" t="s">
        <v>978</v>
      </c>
      <c r="C514" s="278" t="s">
        <v>3495</v>
      </c>
      <c r="D514" s="279">
        <v>471</v>
      </c>
      <c r="E514" s="279">
        <v>645.89290000000005</v>
      </c>
      <c r="F514" s="279">
        <v>168</v>
      </c>
      <c r="G514" s="279">
        <v>108510</v>
      </c>
      <c r="H514" s="279">
        <v>79128</v>
      </c>
      <c r="I514" s="279">
        <v>29382</v>
      </c>
      <c r="J514" s="279">
        <v>47</v>
      </c>
      <c r="K514" s="279" t="s">
        <v>1358</v>
      </c>
      <c r="L514" s="279">
        <v>168</v>
      </c>
    </row>
    <row r="515" spans="1:12">
      <c r="A515" s="278">
        <v>514</v>
      </c>
      <c r="B515" s="278" t="s">
        <v>958</v>
      </c>
      <c r="C515" s="278" t="s">
        <v>3348</v>
      </c>
      <c r="D515" s="279">
        <v>579</v>
      </c>
      <c r="E515" s="279">
        <v>1001.3148</v>
      </c>
      <c r="F515" s="279">
        <v>108</v>
      </c>
      <c r="G515" s="279">
        <v>108142</v>
      </c>
      <c r="H515" s="279">
        <v>62532</v>
      </c>
      <c r="I515" s="279">
        <v>45610</v>
      </c>
      <c r="J515" s="279">
        <v>65</v>
      </c>
      <c r="K515" s="279" t="s">
        <v>1358</v>
      </c>
      <c r="L515" s="279">
        <v>108</v>
      </c>
    </row>
    <row r="516" spans="1:12">
      <c r="A516" s="278">
        <v>515</v>
      </c>
      <c r="B516" s="278" t="s">
        <v>4017</v>
      </c>
      <c r="C516" s="278" t="s">
        <v>4018</v>
      </c>
      <c r="D516" s="279">
        <v>64</v>
      </c>
      <c r="E516" s="279">
        <v>715</v>
      </c>
      <c r="F516" s="279">
        <v>149</v>
      </c>
      <c r="G516" s="279">
        <v>106535</v>
      </c>
      <c r="H516" s="279">
        <v>9536</v>
      </c>
      <c r="I516" s="279">
        <v>96999</v>
      </c>
      <c r="J516" s="279">
        <v>30</v>
      </c>
      <c r="K516" s="279" t="s">
        <v>1358</v>
      </c>
      <c r="L516" s="279">
        <v>149</v>
      </c>
    </row>
    <row r="517" spans="1:12">
      <c r="A517" s="278">
        <v>516</v>
      </c>
      <c r="B517" s="278" t="s">
        <v>1021</v>
      </c>
      <c r="C517" s="278" t="s">
        <v>3319</v>
      </c>
      <c r="D517" s="279">
        <v>191</v>
      </c>
      <c r="E517" s="279">
        <v>249.75409999999999</v>
      </c>
      <c r="F517" s="279">
        <v>423</v>
      </c>
      <c r="G517" s="279">
        <v>105646</v>
      </c>
      <c r="H517" s="279">
        <v>80793</v>
      </c>
      <c r="I517" s="279">
        <v>24853</v>
      </c>
      <c r="J517" s="279">
        <v>4</v>
      </c>
      <c r="K517" s="279" t="s">
        <v>1358</v>
      </c>
      <c r="L517" s="279">
        <v>423</v>
      </c>
    </row>
    <row r="518" spans="1:12">
      <c r="A518" s="278">
        <v>517</v>
      </c>
      <c r="B518" s="278" t="s">
        <v>2943</v>
      </c>
      <c r="C518" s="278" t="s">
        <v>3479</v>
      </c>
      <c r="D518" s="279">
        <v>385</v>
      </c>
      <c r="E518" s="279">
        <v>259.9187</v>
      </c>
      <c r="F518" s="279">
        <v>406</v>
      </c>
      <c r="G518" s="279">
        <v>105527</v>
      </c>
      <c r="H518" s="279">
        <v>156310</v>
      </c>
      <c r="I518" s="279">
        <v>-50783</v>
      </c>
      <c r="J518" s="279">
        <v>58</v>
      </c>
      <c r="K518" s="279" t="s">
        <v>1358</v>
      </c>
      <c r="L518" s="279">
        <v>406</v>
      </c>
    </row>
    <row r="519" spans="1:12">
      <c r="A519" s="278">
        <v>518</v>
      </c>
      <c r="B519" s="278" t="s">
        <v>3399</v>
      </c>
      <c r="C519" s="278" t="s">
        <v>3400</v>
      </c>
      <c r="D519" s="279">
        <v>449</v>
      </c>
      <c r="E519" s="279">
        <v>700</v>
      </c>
      <c r="F519" s="279">
        <v>150</v>
      </c>
      <c r="G519" s="279">
        <v>105000</v>
      </c>
      <c r="H519" s="279">
        <v>67350</v>
      </c>
      <c r="I519" s="279">
        <v>37650</v>
      </c>
      <c r="J519" s="279">
        <v>3</v>
      </c>
      <c r="K519" s="279" t="s">
        <v>1358</v>
      </c>
      <c r="L519" s="279">
        <v>150</v>
      </c>
    </row>
    <row r="520" spans="1:12">
      <c r="A520" s="278">
        <v>519</v>
      </c>
      <c r="B520" s="278" t="s">
        <v>982</v>
      </c>
      <c r="C520" s="278" t="s">
        <v>3282</v>
      </c>
      <c r="D520" s="279">
        <v>403</v>
      </c>
      <c r="E520" s="279">
        <v>675.87099999999998</v>
      </c>
      <c r="F520" s="279">
        <v>155</v>
      </c>
      <c r="G520" s="279">
        <v>104760</v>
      </c>
      <c r="H520" s="279">
        <v>62465</v>
      </c>
      <c r="I520" s="279">
        <v>42295</v>
      </c>
      <c r="J520" s="279">
        <v>63</v>
      </c>
      <c r="K520" s="279" t="s">
        <v>1358</v>
      </c>
      <c r="L520" s="279">
        <v>155</v>
      </c>
    </row>
    <row r="521" spans="1:12">
      <c r="A521" s="278">
        <v>520</v>
      </c>
      <c r="B521" s="278" t="s">
        <v>3759</v>
      </c>
      <c r="C521" s="278" t="s">
        <v>3885</v>
      </c>
      <c r="D521" s="279">
        <v>396</v>
      </c>
      <c r="E521" s="279">
        <v>386.0369</v>
      </c>
      <c r="F521" s="279">
        <v>271</v>
      </c>
      <c r="G521" s="279">
        <v>104616</v>
      </c>
      <c r="H521" s="279">
        <v>107316</v>
      </c>
      <c r="I521" s="279">
        <v>-2700</v>
      </c>
      <c r="J521" s="279">
        <v>48</v>
      </c>
      <c r="K521" s="279" t="s">
        <v>1358</v>
      </c>
      <c r="L521" s="279">
        <v>271</v>
      </c>
    </row>
    <row r="522" spans="1:12">
      <c r="A522" s="278">
        <v>521</v>
      </c>
      <c r="B522" s="278" t="s">
        <v>3901</v>
      </c>
      <c r="C522" s="278" t="s">
        <v>4040</v>
      </c>
      <c r="D522" s="279">
        <v>591</v>
      </c>
      <c r="E522" s="279">
        <v>1087.2632000000001</v>
      </c>
      <c r="F522" s="279">
        <v>95</v>
      </c>
      <c r="G522" s="279">
        <v>103290</v>
      </c>
      <c r="H522" s="279">
        <v>56145</v>
      </c>
      <c r="I522" s="279">
        <v>47145</v>
      </c>
      <c r="J522" s="279">
        <v>18</v>
      </c>
      <c r="K522" s="279" t="s">
        <v>1358</v>
      </c>
      <c r="L522" s="279">
        <v>95</v>
      </c>
    </row>
    <row r="523" spans="1:12">
      <c r="A523" s="278">
        <v>522</v>
      </c>
      <c r="B523" s="278" t="s">
        <v>491</v>
      </c>
      <c r="C523" s="278" t="s">
        <v>3430</v>
      </c>
      <c r="D523" s="279">
        <v>137</v>
      </c>
      <c r="E523" s="279">
        <v>171.94300000000001</v>
      </c>
      <c r="F523" s="279">
        <v>597</v>
      </c>
      <c r="G523" s="279">
        <v>102650</v>
      </c>
      <c r="H523" s="279">
        <v>81789</v>
      </c>
      <c r="I523" s="279">
        <v>20861</v>
      </c>
      <c r="J523" s="279">
        <v>86</v>
      </c>
      <c r="K523" s="279" t="s">
        <v>1358</v>
      </c>
      <c r="L523" s="279">
        <v>597</v>
      </c>
    </row>
    <row r="524" spans="1:12">
      <c r="A524" s="278">
        <v>523</v>
      </c>
      <c r="B524" s="278" t="s">
        <v>3753</v>
      </c>
      <c r="C524" s="278" t="s">
        <v>3854</v>
      </c>
      <c r="D524" s="279">
        <v>111</v>
      </c>
      <c r="E524" s="279">
        <v>219.9956</v>
      </c>
      <c r="F524" s="279">
        <v>458</v>
      </c>
      <c r="G524" s="279">
        <v>100758</v>
      </c>
      <c r="H524" s="279">
        <v>50838</v>
      </c>
      <c r="I524" s="279">
        <v>49920</v>
      </c>
      <c r="J524" s="279">
        <v>51</v>
      </c>
      <c r="K524" s="279" t="s">
        <v>1358</v>
      </c>
      <c r="L524" s="279">
        <v>458</v>
      </c>
    </row>
    <row r="525" spans="1:12">
      <c r="A525" s="278">
        <v>524</v>
      </c>
      <c r="B525" s="278" t="s">
        <v>4067</v>
      </c>
      <c r="C525" s="278" t="s">
        <v>4068</v>
      </c>
      <c r="D525" s="279">
        <v>255</v>
      </c>
      <c r="E525" s="279">
        <v>607</v>
      </c>
      <c r="F525" s="279">
        <v>163</v>
      </c>
      <c r="G525" s="279">
        <v>98941</v>
      </c>
      <c r="H525" s="279">
        <v>41565</v>
      </c>
      <c r="I525" s="279">
        <v>57376</v>
      </c>
      <c r="J525" s="279">
        <v>3</v>
      </c>
      <c r="K525" s="279" t="s">
        <v>1358</v>
      </c>
      <c r="L525" s="279">
        <v>163</v>
      </c>
    </row>
    <row r="526" spans="1:12">
      <c r="A526" s="278">
        <v>525</v>
      </c>
      <c r="B526" s="278" t="s">
        <v>656</v>
      </c>
      <c r="C526" s="278" t="s">
        <v>3062</v>
      </c>
      <c r="D526" s="279">
        <v>365</v>
      </c>
      <c r="E526" s="279">
        <v>1017.6186</v>
      </c>
      <c r="F526" s="279">
        <v>97</v>
      </c>
      <c r="G526" s="279">
        <v>98709</v>
      </c>
      <c r="H526" s="279">
        <v>35405</v>
      </c>
      <c r="I526" s="279">
        <v>63304</v>
      </c>
      <c r="J526" s="279">
        <v>25</v>
      </c>
      <c r="K526" s="279" t="s">
        <v>1358</v>
      </c>
      <c r="L526" s="279">
        <v>97</v>
      </c>
    </row>
    <row r="527" spans="1:12">
      <c r="A527" s="278">
        <v>526</v>
      </c>
      <c r="B527" s="278" t="s">
        <v>497</v>
      </c>
      <c r="C527" s="278" t="s">
        <v>3527</v>
      </c>
      <c r="D527" s="279">
        <v>95</v>
      </c>
      <c r="E527" s="279">
        <v>173.4359</v>
      </c>
      <c r="F527" s="279">
        <v>569</v>
      </c>
      <c r="G527" s="279">
        <v>98685</v>
      </c>
      <c r="H527" s="279">
        <v>54055</v>
      </c>
      <c r="I527" s="279">
        <v>44630</v>
      </c>
      <c r="J527" s="279">
        <v>74</v>
      </c>
      <c r="K527" s="279" t="s">
        <v>1358</v>
      </c>
      <c r="L527" s="279">
        <v>569</v>
      </c>
    </row>
    <row r="528" spans="1:12">
      <c r="A528" s="278">
        <v>527</v>
      </c>
      <c r="B528" s="278" t="s">
        <v>765</v>
      </c>
      <c r="C528" s="278" t="s">
        <v>3486</v>
      </c>
      <c r="D528" s="279">
        <v>1936</v>
      </c>
      <c r="E528" s="279">
        <v>3269.5666999999999</v>
      </c>
      <c r="F528" s="279">
        <v>30</v>
      </c>
      <c r="G528" s="279">
        <v>98087</v>
      </c>
      <c r="H528" s="279">
        <v>58080</v>
      </c>
      <c r="I528" s="279">
        <v>40007</v>
      </c>
      <c r="J528" s="279">
        <v>23</v>
      </c>
      <c r="K528" s="279" t="s">
        <v>1358</v>
      </c>
      <c r="L528" s="279">
        <v>30</v>
      </c>
    </row>
    <row r="529" spans="1:12">
      <c r="A529" s="278">
        <v>528</v>
      </c>
      <c r="B529" s="278" t="s">
        <v>759</v>
      </c>
      <c r="C529" s="278" t="s">
        <v>3188</v>
      </c>
      <c r="D529" s="279">
        <v>64</v>
      </c>
      <c r="E529" s="279">
        <v>105.974</v>
      </c>
      <c r="F529" s="279">
        <v>924</v>
      </c>
      <c r="G529" s="279">
        <v>97920</v>
      </c>
      <c r="H529" s="279">
        <v>59136</v>
      </c>
      <c r="I529" s="279">
        <v>38784</v>
      </c>
      <c r="J529" s="279">
        <v>192</v>
      </c>
      <c r="K529" s="279" t="s">
        <v>1358</v>
      </c>
      <c r="L529" s="279">
        <v>924</v>
      </c>
    </row>
    <row r="530" spans="1:12">
      <c r="A530" s="278">
        <v>529</v>
      </c>
      <c r="B530" s="278" t="s">
        <v>3351</v>
      </c>
      <c r="C530" s="278" t="s">
        <v>3352</v>
      </c>
      <c r="D530" s="279">
        <v>916</v>
      </c>
      <c r="E530" s="279">
        <v>1776.5454999999999</v>
      </c>
      <c r="F530" s="279">
        <v>55</v>
      </c>
      <c r="G530" s="279">
        <v>97710</v>
      </c>
      <c r="H530" s="279">
        <v>50380</v>
      </c>
      <c r="I530" s="279">
        <v>47330</v>
      </c>
      <c r="J530" s="279">
        <v>14</v>
      </c>
      <c r="K530" s="279" t="s">
        <v>1358</v>
      </c>
      <c r="L530" s="279">
        <v>55</v>
      </c>
    </row>
    <row r="531" spans="1:12">
      <c r="A531" s="278">
        <v>530</v>
      </c>
      <c r="B531" s="278" t="s">
        <v>3903</v>
      </c>
      <c r="C531" s="278" t="s">
        <v>4061</v>
      </c>
      <c r="D531" s="279">
        <v>186</v>
      </c>
      <c r="E531" s="279">
        <v>294.17680000000001</v>
      </c>
      <c r="F531" s="279">
        <v>328</v>
      </c>
      <c r="G531" s="279">
        <v>96490</v>
      </c>
      <c r="H531" s="279">
        <v>61008</v>
      </c>
      <c r="I531" s="279">
        <v>35482</v>
      </c>
      <c r="J531" s="279">
        <v>24</v>
      </c>
      <c r="K531" s="279" t="s">
        <v>1358</v>
      </c>
      <c r="L531" s="279">
        <v>328</v>
      </c>
    </row>
    <row r="532" spans="1:12">
      <c r="A532" s="278">
        <v>531</v>
      </c>
      <c r="B532" s="278" t="s">
        <v>1027</v>
      </c>
      <c r="C532" s="278" t="s">
        <v>3369</v>
      </c>
      <c r="D532" s="279">
        <v>583</v>
      </c>
      <c r="E532" s="279">
        <v>605.85990000000004</v>
      </c>
      <c r="F532" s="279">
        <v>157</v>
      </c>
      <c r="G532" s="279">
        <v>95120</v>
      </c>
      <c r="H532" s="279">
        <v>91531</v>
      </c>
      <c r="I532" s="279">
        <v>3589</v>
      </c>
      <c r="J532" s="279">
        <v>24</v>
      </c>
      <c r="K532" s="279" t="s">
        <v>1358</v>
      </c>
      <c r="L532" s="279">
        <v>157</v>
      </c>
    </row>
    <row r="533" spans="1:12">
      <c r="A533" s="278">
        <v>532</v>
      </c>
      <c r="B533" s="278" t="s">
        <v>3473</v>
      </c>
      <c r="C533" s="278" t="s">
        <v>3474</v>
      </c>
      <c r="D533" s="279">
        <v>444</v>
      </c>
      <c r="E533" s="279">
        <v>700</v>
      </c>
      <c r="F533" s="279">
        <v>135</v>
      </c>
      <c r="G533" s="279">
        <v>94500</v>
      </c>
      <c r="H533" s="279">
        <v>59940</v>
      </c>
      <c r="I533" s="279">
        <v>34560</v>
      </c>
      <c r="J533" s="279">
        <v>3</v>
      </c>
      <c r="K533" s="279" t="s">
        <v>1358</v>
      </c>
      <c r="L533" s="279">
        <v>135</v>
      </c>
    </row>
    <row r="534" spans="1:12">
      <c r="A534" s="278">
        <v>533</v>
      </c>
      <c r="B534" s="278" t="s">
        <v>672</v>
      </c>
      <c r="C534" s="278" t="s">
        <v>3090</v>
      </c>
      <c r="D534" s="279">
        <v>363</v>
      </c>
      <c r="E534" s="279">
        <v>465.49259999999998</v>
      </c>
      <c r="F534" s="279">
        <v>203</v>
      </c>
      <c r="G534" s="279">
        <v>94495</v>
      </c>
      <c r="H534" s="279">
        <v>73689</v>
      </c>
      <c r="I534" s="279">
        <v>20806</v>
      </c>
      <c r="J534" s="279">
        <v>9</v>
      </c>
      <c r="K534" s="279" t="s">
        <v>1358</v>
      </c>
      <c r="L534" s="279">
        <v>203</v>
      </c>
    </row>
    <row r="535" spans="1:12">
      <c r="A535" s="278">
        <v>534</v>
      </c>
      <c r="B535" s="278" t="s">
        <v>4126</v>
      </c>
      <c r="C535" s="278" t="s">
        <v>4127</v>
      </c>
      <c r="D535" s="279">
        <v>301</v>
      </c>
      <c r="E535" s="279">
        <v>569</v>
      </c>
      <c r="F535" s="279">
        <v>166</v>
      </c>
      <c r="G535" s="279">
        <v>94454</v>
      </c>
      <c r="H535" s="279">
        <v>49966</v>
      </c>
      <c r="I535" s="279">
        <v>44488</v>
      </c>
      <c r="J535" s="279">
        <v>4</v>
      </c>
      <c r="K535" s="279" t="s">
        <v>1358</v>
      </c>
      <c r="L535" s="279">
        <v>166</v>
      </c>
    </row>
    <row r="536" spans="1:12">
      <c r="A536" s="278">
        <v>535</v>
      </c>
      <c r="B536" s="278" t="s">
        <v>519</v>
      </c>
      <c r="C536" s="278" t="s">
        <v>3497</v>
      </c>
      <c r="D536" s="279">
        <v>318</v>
      </c>
      <c r="E536" s="279">
        <v>526.75419999999997</v>
      </c>
      <c r="F536" s="279">
        <v>179</v>
      </c>
      <c r="G536" s="279">
        <v>94289</v>
      </c>
      <c r="H536" s="279">
        <v>56922</v>
      </c>
      <c r="I536" s="279">
        <v>37367</v>
      </c>
      <c r="J536" s="279">
        <v>51</v>
      </c>
      <c r="K536" s="279" t="s">
        <v>1358</v>
      </c>
      <c r="L536" s="279">
        <v>179</v>
      </c>
    </row>
    <row r="537" spans="1:12">
      <c r="A537" s="278">
        <v>536</v>
      </c>
      <c r="B537" s="278" t="s">
        <v>461</v>
      </c>
      <c r="C537" s="278" t="s">
        <v>3299</v>
      </c>
      <c r="D537" s="279">
        <v>114</v>
      </c>
      <c r="E537" s="279">
        <v>136.04239999999999</v>
      </c>
      <c r="F537" s="279">
        <v>684</v>
      </c>
      <c r="G537" s="279">
        <v>93053</v>
      </c>
      <c r="H537" s="279">
        <v>77976</v>
      </c>
      <c r="I537" s="279">
        <v>15077</v>
      </c>
      <c r="J537" s="279">
        <v>102</v>
      </c>
      <c r="K537" s="279" t="s">
        <v>1358</v>
      </c>
      <c r="L537" s="279">
        <v>684</v>
      </c>
    </row>
    <row r="538" spans="1:12">
      <c r="A538" s="278">
        <v>537</v>
      </c>
      <c r="B538" s="278" t="s">
        <v>4080</v>
      </c>
      <c r="C538" s="278" t="s">
        <v>4128</v>
      </c>
      <c r="D538" s="279">
        <v>113</v>
      </c>
      <c r="E538" s="279">
        <v>80.6798</v>
      </c>
      <c r="F538" s="279">
        <v>1140</v>
      </c>
      <c r="G538" s="279">
        <v>91975</v>
      </c>
      <c r="H538" s="279">
        <v>128820</v>
      </c>
      <c r="I538" s="279">
        <v>-36845</v>
      </c>
      <c r="J538" s="279">
        <v>63</v>
      </c>
      <c r="K538" s="279" t="s">
        <v>1358</v>
      </c>
      <c r="L538" s="279">
        <v>1140</v>
      </c>
    </row>
    <row r="539" spans="1:12">
      <c r="A539" s="278">
        <v>538</v>
      </c>
      <c r="B539" s="278" t="s">
        <v>433</v>
      </c>
      <c r="C539" s="278" t="s">
        <v>3559</v>
      </c>
      <c r="D539" s="279">
        <v>962</v>
      </c>
      <c r="E539" s="279">
        <v>1567.7414000000001</v>
      </c>
      <c r="F539" s="279">
        <v>58</v>
      </c>
      <c r="G539" s="279">
        <v>90929</v>
      </c>
      <c r="H539" s="279">
        <v>55796</v>
      </c>
      <c r="I539" s="279">
        <v>35133</v>
      </c>
      <c r="J539" s="279">
        <v>31</v>
      </c>
      <c r="K539" s="279" t="s">
        <v>1358</v>
      </c>
      <c r="L539" s="279">
        <v>58</v>
      </c>
    </row>
    <row r="540" spans="1:12">
      <c r="A540" s="278">
        <v>539</v>
      </c>
      <c r="B540" s="278" t="s">
        <v>573</v>
      </c>
      <c r="C540" s="278" t="s">
        <v>3444</v>
      </c>
      <c r="D540" s="279">
        <v>119</v>
      </c>
      <c r="E540" s="279">
        <v>328.16609999999997</v>
      </c>
      <c r="F540" s="279">
        <v>277</v>
      </c>
      <c r="G540" s="279">
        <v>90902</v>
      </c>
      <c r="H540" s="279">
        <v>32963</v>
      </c>
      <c r="I540" s="279">
        <v>57939</v>
      </c>
      <c r="J540" s="279">
        <v>65</v>
      </c>
      <c r="K540" s="279" t="s">
        <v>1358</v>
      </c>
      <c r="L540" s="279">
        <v>277</v>
      </c>
    </row>
    <row r="541" spans="1:12">
      <c r="A541" s="278">
        <v>540</v>
      </c>
      <c r="B541" s="278" t="s">
        <v>532</v>
      </c>
      <c r="C541" s="278" t="s">
        <v>3493</v>
      </c>
      <c r="D541" s="279">
        <v>242</v>
      </c>
      <c r="E541" s="279">
        <v>327.46929999999998</v>
      </c>
      <c r="F541" s="279">
        <v>277</v>
      </c>
      <c r="G541" s="279">
        <v>90709</v>
      </c>
      <c r="H541" s="279">
        <v>67034</v>
      </c>
      <c r="I541" s="279">
        <v>23675</v>
      </c>
      <c r="J541" s="279">
        <v>62</v>
      </c>
      <c r="K541" s="279" t="s">
        <v>1358</v>
      </c>
      <c r="L541" s="279">
        <v>277</v>
      </c>
    </row>
    <row r="542" spans="1:12">
      <c r="A542" s="278">
        <v>541</v>
      </c>
      <c r="B542" s="278" t="s">
        <v>1001</v>
      </c>
      <c r="C542" s="278" t="s">
        <v>3294</v>
      </c>
      <c r="D542" s="279">
        <v>160</v>
      </c>
      <c r="E542" s="279">
        <v>336.33580000000001</v>
      </c>
      <c r="F542" s="279">
        <v>265</v>
      </c>
      <c r="G542" s="279">
        <v>89129</v>
      </c>
      <c r="H542" s="279">
        <v>42400</v>
      </c>
      <c r="I542" s="279">
        <v>46729</v>
      </c>
      <c r="J542" s="279">
        <v>37</v>
      </c>
      <c r="K542" s="279" t="s">
        <v>1358</v>
      </c>
      <c r="L542" s="279">
        <v>265</v>
      </c>
    </row>
    <row r="543" spans="1:12">
      <c r="A543" s="278">
        <v>542</v>
      </c>
      <c r="B543" s="278" t="s">
        <v>808</v>
      </c>
      <c r="C543" s="278" t="s">
        <v>3221</v>
      </c>
      <c r="D543" s="279">
        <v>204</v>
      </c>
      <c r="E543" s="279">
        <v>120.7531</v>
      </c>
      <c r="F543" s="279">
        <v>737</v>
      </c>
      <c r="G543" s="279">
        <v>88995</v>
      </c>
      <c r="H543" s="279">
        <v>150348</v>
      </c>
      <c r="I543" s="279">
        <v>-61353</v>
      </c>
      <c r="J543" s="279">
        <v>141</v>
      </c>
      <c r="K543" s="279" t="s">
        <v>1358</v>
      </c>
      <c r="L543" s="279">
        <v>737</v>
      </c>
    </row>
    <row r="544" spans="1:12">
      <c r="A544" s="278">
        <v>543</v>
      </c>
      <c r="B544" s="278" t="s">
        <v>3789</v>
      </c>
      <c r="C544" s="278" t="s">
        <v>3994</v>
      </c>
      <c r="D544" s="279">
        <v>430</v>
      </c>
      <c r="E544" s="279">
        <v>720</v>
      </c>
      <c r="F544" s="279">
        <v>122</v>
      </c>
      <c r="G544" s="279">
        <v>87840</v>
      </c>
      <c r="H544" s="279">
        <v>52460</v>
      </c>
      <c r="I544" s="279">
        <v>35380</v>
      </c>
      <c r="J544" s="279">
        <v>3</v>
      </c>
      <c r="K544" s="279" t="s">
        <v>1358</v>
      </c>
      <c r="L544" s="279">
        <v>122</v>
      </c>
    </row>
    <row r="545" spans="1:12">
      <c r="A545" s="278">
        <v>544</v>
      </c>
      <c r="B545" s="278" t="s">
        <v>854</v>
      </c>
      <c r="C545" s="278" t="s">
        <v>3453</v>
      </c>
      <c r="D545" s="279">
        <v>351</v>
      </c>
      <c r="E545" s="279">
        <v>559.01319999999998</v>
      </c>
      <c r="F545" s="279">
        <v>152</v>
      </c>
      <c r="G545" s="279">
        <v>84970</v>
      </c>
      <c r="H545" s="279">
        <v>53352</v>
      </c>
      <c r="I545" s="279">
        <v>31618</v>
      </c>
      <c r="J545" s="279">
        <v>47</v>
      </c>
      <c r="K545" s="279" t="s">
        <v>1358</v>
      </c>
      <c r="L545" s="279">
        <v>152</v>
      </c>
    </row>
    <row r="546" spans="1:12">
      <c r="A546" s="278">
        <v>545</v>
      </c>
      <c r="B546" s="278" t="s">
        <v>998</v>
      </c>
      <c r="C546" s="278" t="s">
        <v>3492</v>
      </c>
      <c r="D546" s="279">
        <v>454</v>
      </c>
      <c r="E546" s="279">
        <v>605.57140000000004</v>
      </c>
      <c r="F546" s="279">
        <v>140</v>
      </c>
      <c r="G546" s="279">
        <v>84780</v>
      </c>
      <c r="H546" s="279">
        <v>63560</v>
      </c>
      <c r="I546" s="279">
        <v>21220</v>
      </c>
      <c r="J546" s="279">
        <v>53</v>
      </c>
      <c r="K546" s="279" t="s">
        <v>1358</v>
      </c>
      <c r="L546" s="279">
        <v>140</v>
      </c>
    </row>
    <row r="547" spans="1:12">
      <c r="A547" s="278">
        <v>546</v>
      </c>
      <c r="B547" s="278" t="s">
        <v>1241</v>
      </c>
      <c r="C547" s="278" t="s">
        <v>3590</v>
      </c>
      <c r="D547" s="279">
        <v>122</v>
      </c>
      <c r="E547" s="279">
        <v>156.107</v>
      </c>
      <c r="F547" s="279">
        <v>542</v>
      </c>
      <c r="G547" s="279">
        <v>84610</v>
      </c>
      <c r="H547" s="279">
        <v>66124</v>
      </c>
      <c r="I547" s="279">
        <v>18486</v>
      </c>
      <c r="J547" s="279">
        <v>55</v>
      </c>
      <c r="K547" s="279" t="s">
        <v>1358</v>
      </c>
      <c r="L547" s="279">
        <v>542</v>
      </c>
    </row>
    <row r="548" spans="1:12">
      <c r="A548" s="278">
        <v>547</v>
      </c>
      <c r="B548" s="278" t="s">
        <v>807</v>
      </c>
      <c r="C548" s="278" t="s">
        <v>3221</v>
      </c>
      <c r="D548" s="279">
        <v>204</v>
      </c>
      <c r="E548" s="279">
        <v>217.37790000000001</v>
      </c>
      <c r="F548" s="279">
        <v>389</v>
      </c>
      <c r="G548" s="279">
        <v>84560</v>
      </c>
      <c r="H548" s="279">
        <v>79356</v>
      </c>
      <c r="I548" s="279">
        <v>5204</v>
      </c>
      <c r="J548" s="279">
        <v>129</v>
      </c>
      <c r="K548" s="279" t="s">
        <v>1358</v>
      </c>
      <c r="L548" s="279">
        <v>389</v>
      </c>
    </row>
    <row r="549" spans="1:12">
      <c r="A549" s="278">
        <v>548</v>
      </c>
      <c r="B549" s="278" t="s">
        <v>977</v>
      </c>
      <c r="C549" s="278" t="s">
        <v>3222</v>
      </c>
      <c r="D549" s="279">
        <v>442</v>
      </c>
      <c r="E549" s="279">
        <v>638.89390000000003</v>
      </c>
      <c r="F549" s="279">
        <v>132</v>
      </c>
      <c r="G549" s="279">
        <v>84334</v>
      </c>
      <c r="H549" s="279">
        <v>58344</v>
      </c>
      <c r="I549" s="279">
        <v>25990</v>
      </c>
      <c r="J549" s="279">
        <v>45</v>
      </c>
      <c r="K549" s="279" t="s">
        <v>1358</v>
      </c>
      <c r="L549" s="279">
        <v>132</v>
      </c>
    </row>
    <row r="550" spans="1:12">
      <c r="A550" s="278">
        <v>549</v>
      </c>
      <c r="B550" s="278" t="s">
        <v>3000</v>
      </c>
      <c r="C550" s="278" t="s">
        <v>3826</v>
      </c>
      <c r="D550" s="279">
        <v>60</v>
      </c>
      <c r="E550" s="279">
        <v>84</v>
      </c>
      <c r="F550" s="279">
        <v>1000</v>
      </c>
      <c r="G550" s="279">
        <v>84000</v>
      </c>
      <c r="H550" s="279">
        <v>60000</v>
      </c>
      <c r="I550" s="279">
        <v>24000</v>
      </c>
      <c r="J550" s="279">
        <v>2</v>
      </c>
      <c r="K550" s="279" t="s">
        <v>1358</v>
      </c>
      <c r="L550" s="279">
        <v>1000</v>
      </c>
    </row>
    <row r="551" spans="1:12">
      <c r="A551" s="278">
        <v>550</v>
      </c>
      <c r="B551" s="278" t="s">
        <v>3760</v>
      </c>
      <c r="C551" s="278" t="s">
        <v>3878</v>
      </c>
      <c r="D551" s="279">
        <v>144</v>
      </c>
      <c r="E551" s="279">
        <v>284.43540000000002</v>
      </c>
      <c r="F551" s="279">
        <v>294</v>
      </c>
      <c r="G551" s="279">
        <v>83624</v>
      </c>
      <c r="H551" s="279">
        <v>42336</v>
      </c>
      <c r="I551" s="279">
        <v>41288</v>
      </c>
      <c r="J551" s="279">
        <v>65</v>
      </c>
      <c r="K551" s="279" t="s">
        <v>1358</v>
      </c>
      <c r="L551" s="279">
        <v>294</v>
      </c>
    </row>
    <row r="552" spans="1:12">
      <c r="A552" s="278">
        <v>551</v>
      </c>
      <c r="B552" s="278" t="s">
        <v>775</v>
      </c>
      <c r="C552" s="278" t="s">
        <v>3279</v>
      </c>
      <c r="D552" s="279">
        <v>1516</v>
      </c>
      <c r="E552" s="279">
        <v>3096.7037</v>
      </c>
      <c r="F552" s="279">
        <v>27</v>
      </c>
      <c r="G552" s="279">
        <v>83611</v>
      </c>
      <c r="H552" s="279">
        <v>40932</v>
      </c>
      <c r="I552" s="279">
        <v>42679</v>
      </c>
      <c r="J552" s="279">
        <v>24</v>
      </c>
      <c r="K552" s="279" t="s">
        <v>1358</v>
      </c>
      <c r="L552" s="279">
        <v>27</v>
      </c>
    </row>
    <row r="553" spans="1:12">
      <c r="A553" s="278">
        <v>552</v>
      </c>
      <c r="B553" s="278" t="s">
        <v>3985</v>
      </c>
      <c r="C553" s="278" t="s">
        <v>3979</v>
      </c>
      <c r="D553" s="279">
        <v>193</v>
      </c>
      <c r="E553" s="279">
        <v>344</v>
      </c>
      <c r="F553" s="279">
        <v>242</v>
      </c>
      <c r="G553" s="279">
        <v>83248</v>
      </c>
      <c r="H553" s="279">
        <v>46706</v>
      </c>
      <c r="I553" s="279">
        <v>36542</v>
      </c>
      <c r="J553" s="279">
        <v>3</v>
      </c>
      <c r="K553" s="279" t="s">
        <v>1358</v>
      </c>
      <c r="L553" s="279">
        <v>242</v>
      </c>
    </row>
    <row r="554" spans="1:12">
      <c r="A554" s="278">
        <v>553</v>
      </c>
      <c r="B554" s="278" t="s">
        <v>976</v>
      </c>
      <c r="C554" s="278" t="s">
        <v>3222</v>
      </c>
      <c r="D554" s="279">
        <v>442</v>
      </c>
      <c r="E554" s="279">
        <v>624.64120000000003</v>
      </c>
      <c r="F554" s="279">
        <v>131</v>
      </c>
      <c r="G554" s="279">
        <v>81828</v>
      </c>
      <c r="H554" s="279">
        <v>57902</v>
      </c>
      <c r="I554" s="279">
        <v>23926</v>
      </c>
      <c r="J554" s="279">
        <v>56</v>
      </c>
      <c r="K554" s="279" t="s">
        <v>1358</v>
      </c>
      <c r="L554" s="279">
        <v>131</v>
      </c>
    </row>
    <row r="555" spans="1:12">
      <c r="A555" s="278">
        <v>554</v>
      </c>
      <c r="B555" s="278" t="s">
        <v>3981</v>
      </c>
      <c r="C555" s="278" t="s">
        <v>3982</v>
      </c>
      <c r="D555" s="279">
        <v>163</v>
      </c>
      <c r="E555" s="279">
        <v>268</v>
      </c>
      <c r="F555" s="279">
        <v>302</v>
      </c>
      <c r="G555" s="279">
        <v>80936</v>
      </c>
      <c r="H555" s="279">
        <v>49226</v>
      </c>
      <c r="I555" s="279">
        <v>31710</v>
      </c>
      <c r="J555" s="279">
        <v>3</v>
      </c>
      <c r="K555" s="279" t="s">
        <v>1358</v>
      </c>
      <c r="L555" s="279">
        <v>302</v>
      </c>
    </row>
    <row r="556" spans="1:12">
      <c r="A556" s="278">
        <v>555</v>
      </c>
      <c r="B556" s="278" t="s">
        <v>3983</v>
      </c>
      <c r="C556" s="278" t="s">
        <v>3982</v>
      </c>
      <c r="D556" s="279">
        <v>163</v>
      </c>
      <c r="E556" s="279">
        <v>268</v>
      </c>
      <c r="F556" s="279">
        <v>302</v>
      </c>
      <c r="G556" s="279">
        <v>80936</v>
      </c>
      <c r="H556" s="279">
        <v>49226</v>
      </c>
      <c r="I556" s="279">
        <v>31710</v>
      </c>
      <c r="J556" s="279">
        <v>3</v>
      </c>
      <c r="K556" s="279" t="s">
        <v>1358</v>
      </c>
      <c r="L556" s="279">
        <v>302</v>
      </c>
    </row>
    <row r="557" spans="1:12">
      <c r="A557" s="278">
        <v>556</v>
      </c>
      <c r="B557" s="278" t="s">
        <v>3855</v>
      </c>
      <c r="C557" s="278" t="s">
        <v>3856</v>
      </c>
      <c r="D557" s="279">
        <v>313</v>
      </c>
      <c r="E557" s="279">
        <v>1024.2025000000001</v>
      </c>
      <c r="F557" s="279">
        <v>79</v>
      </c>
      <c r="G557" s="279">
        <v>80912</v>
      </c>
      <c r="H557" s="279">
        <v>24727</v>
      </c>
      <c r="I557" s="279">
        <v>56185</v>
      </c>
      <c r="J557" s="279">
        <v>15</v>
      </c>
      <c r="K557" s="279" t="s">
        <v>1358</v>
      </c>
      <c r="L557" s="279">
        <v>79</v>
      </c>
    </row>
    <row r="558" spans="1:12">
      <c r="A558" s="278">
        <v>557</v>
      </c>
      <c r="B558" s="278" t="s">
        <v>972</v>
      </c>
      <c r="C558" s="278" t="s">
        <v>3226</v>
      </c>
      <c r="D558" s="279">
        <v>472</v>
      </c>
      <c r="E558" s="279">
        <v>711.17859999999996</v>
      </c>
      <c r="F558" s="279">
        <v>112</v>
      </c>
      <c r="G558" s="279">
        <v>79652</v>
      </c>
      <c r="H558" s="279">
        <v>52864</v>
      </c>
      <c r="I558" s="279">
        <v>26788</v>
      </c>
      <c r="J558" s="279">
        <v>37</v>
      </c>
      <c r="K558" s="279" t="s">
        <v>1358</v>
      </c>
      <c r="L558" s="279">
        <v>112</v>
      </c>
    </row>
    <row r="559" spans="1:12">
      <c r="A559" s="278">
        <v>558</v>
      </c>
      <c r="B559" s="278" t="s">
        <v>745</v>
      </c>
      <c r="C559" s="278" t="s">
        <v>3388</v>
      </c>
      <c r="D559" s="279">
        <v>185</v>
      </c>
      <c r="E559" s="279">
        <v>496.36250000000001</v>
      </c>
      <c r="F559" s="279">
        <v>160</v>
      </c>
      <c r="G559" s="279">
        <v>79418</v>
      </c>
      <c r="H559" s="279">
        <v>29600</v>
      </c>
      <c r="I559" s="279">
        <v>49818</v>
      </c>
      <c r="J559" s="279">
        <v>7</v>
      </c>
      <c r="K559" s="279" t="s">
        <v>1358</v>
      </c>
      <c r="L559" s="279">
        <v>160</v>
      </c>
    </row>
    <row r="560" spans="1:12">
      <c r="A560" s="278">
        <v>559</v>
      </c>
      <c r="B560" s="278" t="s">
        <v>620</v>
      </c>
      <c r="C560" s="278" t="s">
        <v>3236</v>
      </c>
      <c r="D560" s="279">
        <v>530</v>
      </c>
      <c r="E560" s="279">
        <v>761.02880000000005</v>
      </c>
      <c r="F560" s="279">
        <v>104</v>
      </c>
      <c r="G560" s="279">
        <v>79147</v>
      </c>
      <c r="H560" s="279">
        <v>55120</v>
      </c>
      <c r="I560" s="279">
        <v>24027</v>
      </c>
      <c r="J560" s="279">
        <v>30</v>
      </c>
      <c r="K560" s="279" t="s">
        <v>1358</v>
      </c>
      <c r="L560" s="279">
        <v>104</v>
      </c>
    </row>
    <row r="561" spans="1:12">
      <c r="A561" s="278">
        <v>560</v>
      </c>
      <c r="B561" s="278" t="s">
        <v>512</v>
      </c>
      <c r="C561" s="278" t="s">
        <v>3232</v>
      </c>
      <c r="D561" s="279">
        <v>244</v>
      </c>
      <c r="E561" s="279">
        <v>772.64359999999999</v>
      </c>
      <c r="F561" s="279">
        <v>101</v>
      </c>
      <c r="G561" s="279">
        <v>78037</v>
      </c>
      <c r="H561" s="279">
        <v>24644</v>
      </c>
      <c r="I561" s="279">
        <v>53393</v>
      </c>
      <c r="J561" s="279">
        <v>40</v>
      </c>
      <c r="K561" s="279" t="s">
        <v>1358</v>
      </c>
      <c r="L561" s="279">
        <v>101</v>
      </c>
    </row>
    <row r="562" spans="1:12">
      <c r="A562" s="278">
        <v>561</v>
      </c>
      <c r="B562" s="278" t="s">
        <v>388</v>
      </c>
      <c r="C562" s="278" t="s">
        <v>3509</v>
      </c>
      <c r="D562" s="279">
        <v>1212</v>
      </c>
      <c r="E562" s="279">
        <v>1883.9023999999999</v>
      </c>
      <c r="F562" s="279">
        <v>41</v>
      </c>
      <c r="G562" s="279">
        <v>77240</v>
      </c>
      <c r="H562" s="279">
        <v>49692</v>
      </c>
      <c r="I562" s="279">
        <v>27548</v>
      </c>
      <c r="J562" s="279">
        <v>21</v>
      </c>
      <c r="K562" s="279" t="s">
        <v>1358</v>
      </c>
      <c r="L562" s="279">
        <v>41</v>
      </c>
    </row>
    <row r="563" spans="1:12">
      <c r="A563" s="278">
        <v>562</v>
      </c>
      <c r="B563" s="278" t="s">
        <v>548</v>
      </c>
      <c r="C563" s="278" t="s">
        <v>3599</v>
      </c>
      <c r="D563" s="279">
        <v>303</v>
      </c>
      <c r="E563" s="279">
        <v>465.18669999999997</v>
      </c>
      <c r="F563" s="279">
        <v>166</v>
      </c>
      <c r="G563" s="279">
        <v>77221</v>
      </c>
      <c r="H563" s="279">
        <v>50298</v>
      </c>
      <c r="I563" s="279">
        <v>26923</v>
      </c>
      <c r="J563" s="279">
        <v>36</v>
      </c>
      <c r="K563" s="279" t="s">
        <v>1358</v>
      </c>
      <c r="L563" s="279">
        <v>166</v>
      </c>
    </row>
    <row r="564" spans="1:12">
      <c r="A564" s="278">
        <v>563</v>
      </c>
      <c r="B564" s="278" t="s">
        <v>4129</v>
      </c>
      <c r="C564" s="278" t="s">
        <v>4130</v>
      </c>
      <c r="D564" s="279">
        <v>312</v>
      </c>
      <c r="E564" s="279">
        <v>465</v>
      </c>
      <c r="F564" s="279">
        <v>166</v>
      </c>
      <c r="G564" s="279">
        <v>77190</v>
      </c>
      <c r="H564" s="279">
        <v>51792</v>
      </c>
      <c r="I564" s="279">
        <v>25398</v>
      </c>
      <c r="J564" s="279">
        <v>4</v>
      </c>
      <c r="K564" s="279" t="s">
        <v>1358</v>
      </c>
      <c r="L564" s="279">
        <v>166</v>
      </c>
    </row>
    <row r="565" spans="1:12">
      <c r="A565" s="278">
        <v>564</v>
      </c>
      <c r="B565" s="278" t="s">
        <v>3798</v>
      </c>
      <c r="C565" s="278" t="s">
        <v>4011</v>
      </c>
      <c r="D565" s="279">
        <v>0</v>
      </c>
      <c r="E565" s="279">
        <v>150.73779999999999</v>
      </c>
      <c r="F565" s="279">
        <v>511</v>
      </c>
      <c r="G565" s="279">
        <v>77027</v>
      </c>
      <c r="H565" s="279">
        <v>0</v>
      </c>
      <c r="I565" s="279">
        <v>77027</v>
      </c>
      <c r="J565" s="279">
        <v>41</v>
      </c>
      <c r="K565" s="279" t="s">
        <v>1358</v>
      </c>
      <c r="L565" s="279">
        <v>511</v>
      </c>
    </row>
    <row r="566" spans="1:12">
      <c r="A566" s="278">
        <v>565</v>
      </c>
      <c r="B566" s="278" t="s">
        <v>3471</v>
      </c>
      <c r="C566" s="278" t="s">
        <v>3472</v>
      </c>
      <c r="D566" s="279">
        <v>128</v>
      </c>
      <c r="E566" s="279">
        <v>253</v>
      </c>
      <c r="F566" s="279">
        <v>304</v>
      </c>
      <c r="G566" s="279">
        <v>76912</v>
      </c>
      <c r="H566" s="279">
        <v>38912</v>
      </c>
      <c r="I566" s="279">
        <v>38000</v>
      </c>
      <c r="J566" s="279">
        <v>46</v>
      </c>
      <c r="K566" s="279" t="s">
        <v>1358</v>
      </c>
      <c r="L566" s="279">
        <v>304</v>
      </c>
    </row>
    <row r="567" spans="1:12">
      <c r="A567" s="278">
        <v>566</v>
      </c>
      <c r="B567" s="278" t="s">
        <v>494</v>
      </c>
      <c r="C567" s="278" t="s">
        <v>3332</v>
      </c>
      <c r="D567" s="279">
        <v>172</v>
      </c>
      <c r="E567" s="279">
        <v>312.76330000000002</v>
      </c>
      <c r="F567" s="279">
        <v>245</v>
      </c>
      <c r="G567" s="279">
        <v>76627</v>
      </c>
      <c r="H567" s="279">
        <v>42140</v>
      </c>
      <c r="I567" s="279">
        <v>34487</v>
      </c>
      <c r="J567" s="279">
        <v>39</v>
      </c>
      <c r="K567" s="279" t="s">
        <v>1358</v>
      </c>
      <c r="L567" s="279">
        <v>245</v>
      </c>
    </row>
    <row r="568" spans="1:12">
      <c r="A568" s="278">
        <v>567</v>
      </c>
      <c r="B568" s="278" t="s">
        <v>3799</v>
      </c>
      <c r="C568" s="278" t="s">
        <v>4015</v>
      </c>
      <c r="D568" s="279">
        <v>0</v>
      </c>
      <c r="E568" s="279">
        <v>153.70079999999999</v>
      </c>
      <c r="F568" s="279">
        <v>498</v>
      </c>
      <c r="G568" s="279">
        <v>76543</v>
      </c>
      <c r="H568" s="279">
        <v>0</v>
      </c>
      <c r="I568" s="279">
        <v>76543</v>
      </c>
      <c r="J568" s="279">
        <v>40</v>
      </c>
      <c r="K568" s="279" t="s">
        <v>1358</v>
      </c>
      <c r="L568" s="279">
        <v>498</v>
      </c>
    </row>
    <row r="569" spans="1:12">
      <c r="A569" s="278">
        <v>568</v>
      </c>
      <c r="B569" s="278" t="s">
        <v>3800</v>
      </c>
      <c r="C569" s="278" t="s">
        <v>4016</v>
      </c>
      <c r="D569" s="279">
        <v>0</v>
      </c>
      <c r="E569" s="279">
        <v>153.12629999999999</v>
      </c>
      <c r="F569" s="279">
        <v>499</v>
      </c>
      <c r="G569" s="279">
        <v>76410</v>
      </c>
      <c r="H569" s="279">
        <v>0</v>
      </c>
      <c r="I569" s="279">
        <v>76410</v>
      </c>
      <c r="J569" s="279">
        <v>39</v>
      </c>
      <c r="K569" s="279" t="s">
        <v>1358</v>
      </c>
      <c r="L569" s="279">
        <v>499</v>
      </c>
    </row>
    <row r="570" spans="1:12">
      <c r="A570" s="278">
        <v>569</v>
      </c>
      <c r="B570" s="278" t="s">
        <v>411</v>
      </c>
      <c r="C570" s="278" t="s">
        <v>3328</v>
      </c>
      <c r="D570" s="279">
        <v>462</v>
      </c>
      <c r="E570" s="279">
        <v>1040.1506999999999</v>
      </c>
      <c r="F570" s="279">
        <v>73</v>
      </c>
      <c r="G570" s="279">
        <v>75931</v>
      </c>
      <c r="H570" s="279">
        <v>33726</v>
      </c>
      <c r="I570" s="279">
        <v>42205</v>
      </c>
      <c r="J570" s="279">
        <v>18</v>
      </c>
      <c r="K570" s="279" t="s">
        <v>1358</v>
      </c>
      <c r="L570" s="279">
        <v>73</v>
      </c>
    </row>
    <row r="571" spans="1:12">
      <c r="A571" s="278">
        <v>570</v>
      </c>
      <c r="B571" s="278" t="s">
        <v>2825</v>
      </c>
      <c r="C571" s="278" t="s">
        <v>3445</v>
      </c>
      <c r="D571" s="279">
        <v>184</v>
      </c>
      <c r="E571" s="279">
        <v>394.45830000000001</v>
      </c>
      <c r="F571" s="279">
        <v>192</v>
      </c>
      <c r="G571" s="279">
        <v>75736</v>
      </c>
      <c r="H571" s="279">
        <v>35328</v>
      </c>
      <c r="I571" s="279">
        <v>40408</v>
      </c>
      <c r="J571" s="279">
        <v>44</v>
      </c>
      <c r="K571" s="279" t="s">
        <v>1358</v>
      </c>
      <c r="L571" s="279">
        <v>192</v>
      </c>
    </row>
    <row r="572" spans="1:12">
      <c r="A572" s="278">
        <v>571</v>
      </c>
      <c r="B572" s="278" t="s">
        <v>398</v>
      </c>
      <c r="C572" s="278" t="s">
        <v>3198</v>
      </c>
      <c r="D572" s="279">
        <v>297</v>
      </c>
      <c r="E572" s="279">
        <v>303.49400000000003</v>
      </c>
      <c r="F572" s="279">
        <v>249</v>
      </c>
      <c r="G572" s="279">
        <v>75570</v>
      </c>
      <c r="H572" s="279">
        <v>73953</v>
      </c>
      <c r="I572" s="279">
        <v>1617</v>
      </c>
      <c r="J572" s="279">
        <v>24</v>
      </c>
      <c r="K572" s="279" t="s">
        <v>1358</v>
      </c>
      <c r="L572" s="279">
        <v>249</v>
      </c>
    </row>
    <row r="573" spans="1:12">
      <c r="A573" s="278">
        <v>572</v>
      </c>
      <c r="B573" s="278" t="s">
        <v>1002</v>
      </c>
      <c r="C573" s="278" t="s">
        <v>3082</v>
      </c>
      <c r="D573" s="279">
        <v>524</v>
      </c>
      <c r="E573" s="279">
        <v>109.2475</v>
      </c>
      <c r="F573" s="279">
        <v>691</v>
      </c>
      <c r="G573" s="279">
        <v>75490</v>
      </c>
      <c r="H573" s="279">
        <v>362084</v>
      </c>
      <c r="I573" s="279">
        <v>-286594</v>
      </c>
      <c r="J573" s="279">
        <v>31</v>
      </c>
      <c r="K573" s="279" t="s">
        <v>1358</v>
      </c>
      <c r="L573" s="279">
        <v>691</v>
      </c>
    </row>
    <row r="574" spans="1:12">
      <c r="A574" s="278">
        <v>573</v>
      </c>
      <c r="B574" s="278" t="s">
        <v>922</v>
      </c>
      <c r="C574" s="278" t="s">
        <v>3450</v>
      </c>
      <c r="D574" s="279">
        <v>74</v>
      </c>
      <c r="E574" s="279">
        <v>109.83920000000001</v>
      </c>
      <c r="F574" s="279">
        <v>684</v>
      </c>
      <c r="G574" s="279">
        <v>75130</v>
      </c>
      <c r="H574" s="279">
        <v>50616</v>
      </c>
      <c r="I574" s="279">
        <v>24514</v>
      </c>
      <c r="J574" s="279">
        <v>156</v>
      </c>
      <c r="K574" s="279" t="s">
        <v>1358</v>
      </c>
      <c r="L574" s="279">
        <v>684</v>
      </c>
    </row>
    <row r="575" spans="1:12">
      <c r="A575" s="278">
        <v>574</v>
      </c>
      <c r="B575" s="278" t="s">
        <v>2958</v>
      </c>
      <c r="C575" s="278" t="s">
        <v>3325</v>
      </c>
      <c r="D575" s="279">
        <v>492</v>
      </c>
      <c r="E575" s="279">
        <v>833.08889999999997</v>
      </c>
      <c r="F575" s="279">
        <v>90</v>
      </c>
      <c r="G575" s="279">
        <v>74978</v>
      </c>
      <c r="H575" s="279">
        <v>44280</v>
      </c>
      <c r="I575" s="279">
        <v>30698</v>
      </c>
      <c r="J575" s="279">
        <v>28</v>
      </c>
      <c r="K575" s="279" t="s">
        <v>1358</v>
      </c>
      <c r="L575" s="279">
        <v>90</v>
      </c>
    </row>
    <row r="576" spans="1:12">
      <c r="A576" s="278">
        <v>575</v>
      </c>
      <c r="B576" s="278" t="s">
        <v>584</v>
      </c>
      <c r="C576" s="278" t="s">
        <v>3307</v>
      </c>
      <c r="D576" s="279">
        <v>118</v>
      </c>
      <c r="E576" s="279">
        <v>187.33500000000001</v>
      </c>
      <c r="F576" s="279">
        <v>400</v>
      </c>
      <c r="G576" s="279">
        <v>74934</v>
      </c>
      <c r="H576" s="279">
        <v>47200</v>
      </c>
      <c r="I576" s="279">
        <v>27734</v>
      </c>
      <c r="J576" s="279">
        <v>87</v>
      </c>
      <c r="K576" s="279" t="s">
        <v>1358</v>
      </c>
      <c r="L576" s="279">
        <v>400</v>
      </c>
    </row>
    <row r="577" spans="1:12">
      <c r="A577" s="278">
        <v>576</v>
      </c>
      <c r="B577" s="278" t="s">
        <v>744</v>
      </c>
      <c r="C577" s="278" t="s">
        <v>3521</v>
      </c>
      <c r="D577" s="279">
        <v>195</v>
      </c>
      <c r="E577" s="279">
        <v>245.58690000000001</v>
      </c>
      <c r="F577" s="279">
        <v>305</v>
      </c>
      <c r="G577" s="279">
        <v>74904</v>
      </c>
      <c r="H577" s="279">
        <v>59475</v>
      </c>
      <c r="I577" s="279">
        <v>15429</v>
      </c>
      <c r="J577" s="279">
        <v>51</v>
      </c>
      <c r="K577" s="279" t="s">
        <v>1358</v>
      </c>
      <c r="L577" s="279">
        <v>305</v>
      </c>
    </row>
    <row r="578" spans="1:12">
      <c r="A578" s="278">
        <v>577</v>
      </c>
      <c r="B578" s="278" t="s">
        <v>3756</v>
      </c>
      <c r="C578" s="278" t="s">
        <v>3876</v>
      </c>
      <c r="D578" s="279">
        <v>273</v>
      </c>
      <c r="E578" s="279">
        <v>361.6019</v>
      </c>
      <c r="F578" s="279">
        <v>206</v>
      </c>
      <c r="G578" s="279">
        <v>74490</v>
      </c>
      <c r="H578" s="279">
        <v>56238</v>
      </c>
      <c r="I578" s="279">
        <v>18252</v>
      </c>
      <c r="J578" s="279">
        <v>40</v>
      </c>
      <c r="K578" s="279" t="s">
        <v>1358</v>
      </c>
      <c r="L578" s="279">
        <v>206</v>
      </c>
    </row>
    <row r="579" spans="1:12">
      <c r="A579" s="278">
        <v>578</v>
      </c>
      <c r="B579" s="278" t="s">
        <v>1301</v>
      </c>
      <c r="C579" s="278" t="s">
        <v>3376</v>
      </c>
      <c r="D579" s="279">
        <v>188</v>
      </c>
      <c r="E579" s="279">
        <v>288.4427</v>
      </c>
      <c r="F579" s="279">
        <v>253</v>
      </c>
      <c r="G579" s="279">
        <v>72976</v>
      </c>
      <c r="H579" s="279">
        <v>47564</v>
      </c>
      <c r="I579" s="279">
        <v>25412</v>
      </c>
      <c r="J579" s="279">
        <v>56</v>
      </c>
      <c r="K579" s="279" t="s">
        <v>1358</v>
      </c>
      <c r="L579" s="279">
        <v>253</v>
      </c>
    </row>
    <row r="580" spans="1:12">
      <c r="A580" s="278">
        <v>579</v>
      </c>
      <c r="B580" s="278" t="s">
        <v>840</v>
      </c>
      <c r="C580" s="278" t="s">
        <v>3128</v>
      </c>
      <c r="D580" s="279">
        <v>192</v>
      </c>
      <c r="E580" s="279">
        <v>377.9427</v>
      </c>
      <c r="F580" s="279">
        <v>192</v>
      </c>
      <c r="G580" s="279">
        <v>72565</v>
      </c>
      <c r="H580" s="279">
        <v>36864</v>
      </c>
      <c r="I580" s="279">
        <v>35701</v>
      </c>
      <c r="J580" s="279">
        <v>27</v>
      </c>
      <c r="K580" s="279" t="s">
        <v>1358</v>
      </c>
      <c r="L580" s="279">
        <v>192</v>
      </c>
    </row>
    <row r="581" spans="1:12">
      <c r="A581" s="278">
        <v>580</v>
      </c>
      <c r="B581" s="278" t="s">
        <v>177</v>
      </c>
      <c r="C581" s="278" t="s">
        <v>3098</v>
      </c>
      <c r="D581" s="279">
        <v>501</v>
      </c>
      <c r="E581" s="279">
        <v>1389.5769</v>
      </c>
      <c r="F581" s="279">
        <v>52</v>
      </c>
      <c r="G581" s="279">
        <v>72258</v>
      </c>
      <c r="H581" s="279">
        <v>26052</v>
      </c>
      <c r="I581" s="279">
        <v>46206</v>
      </c>
      <c r="J581" s="279">
        <v>23</v>
      </c>
      <c r="K581" s="279" t="s">
        <v>1358</v>
      </c>
      <c r="L581" s="279">
        <v>52</v>
      </c>
    </row>
    <row r="582" spans="1:12">
      <c r="A582" s="278">
        <v>581</v>
      </c>
      <c r="B582" s="278" t="s">
        <v>2979</v>
      </c>
      <c r="C582" s="278" t="s">
        <v>3498</v>
      </c>
      <c r="D582" s="279">
        <v>199</v>
      </c>
      <c r="E582" s="279">
        <v>249</v>
      </c>
      <c r="F582" s="279">
        <v>282</v>
      </c>
      <c r="G582" s="279">
        <v>70218</v>
      </c>
      <c r="H582" s="279">
        <v>56118</v>
      </c>
      <c r="I582" s="279">
        <v>14100</v>
      </c>
      <c r="J582" s="279">
        <v>16</v>
      </c>
      <c r="K582" s="279" t="s">
        <v>1358</v>
      </c>
      <c r="L582" s="279">
        <v>282</v>
      </c>
    </row>
    <row r="583" spans="1:12">
      <c r="A583" s="278">
        <v>582</v>
      </c>
      <c r="B583" s="278" t="s">
        <v>2841</v>
      </c>
      <c r="C583" s="278" t="s">
        <v>3409</v>
      </c>
      <c r="D583" s="279">
        <v>2158</v>
      </c>
      <c r="E583" s="279">
        <v>4378.25</v>
      </c>
      <c r="F583" s="279">
        <v>16</v>
      </c>
      <c r="G583" s="279">
        <v>70052</v>
      </c>
      <c r="H583" s="279">
        <v>34528</v>
      </c>
      <c r="I583" s="279">
        <v>35524</v>
      </c>
      <c r="J583" s="279">
        <v>16</v>
      </c>
      <c r="K583" s="279" t="s">
        <v>1358</v>
      </c>
      <c r="L583" s="279">
        <v>16</v>
      </c>
    </row>
    <row r="584" spans="1:12">
      <c r="A584" s="278">
        <v>583</v>
      </c>
      <c r="B584" s="278" t="s">
        <v>996</v>
      </c>
      <c r="C584" s="278" t="s">
        <v>3492</v>
      </c>
      <c r="D584" s="279">
        <v>454</v>
      </c>
      <c r="E584" s="279">
        <v>655.90480000000002</v>
      </c>
      <c r="F584" s="279">
        <v>105</v>
      </c>
      <c r="G584" s="279">
        <v>68870</v>
      </c>
      <c r="H584" s="279">
        <v>47670</v>
      </c>
      <c r="I584" s="279">
        <v>21200</v>
      </c>
      <c r="J584" s="279">
        <v>27</v>
      </c>
      <c r="K584" s="279" t="s">
        <v>1358</v>
      </c>
      <c r="L584" s="279">
        <v>105</v>
      </c>
    </row>
    <row r="585" spans="1:12">
      <c r="A585" s="278">
        <v>584</v>
      </c>
      <c r="B585" s="278" t="s">
        <v>619</v>
      </c>
      <c r="C585" s="278" t="s">
        <v>3236</v>
      </c>
      <c r="D585" s="279">
        <v>530</v>
      </c>
      <c r="E585" s="279">
        <v>752.93330000000003</v>
      </c>
      <c r="F585" s="279">
        <v>90</v>
      </c>
      <c r="G585" s="279">
        <v>67764</v>
      </c>
      <c r="H585" s="279">
        <v>47700</v>
      </c>
      <c r="I585" s="279">
        <v>20064</v>
      </c>
      <c r="J585" s="279">
        <v>46</v>
      </c>
      <c r="K585" s="279" t="s">
        <v>1358</v>
      </c>
      <c r="L585" s="279">
        <v>90</v>
      </c>
    </row>
    <row r="586" spans="1:12">
      <c r="A586" s="278">
        <v>585</v>
      </c>
      <c r="B586" s="278" t="s">
        <v>2977</v>
      </c>
      <c r="C586" s="278" t="s">
        <v>3510</v>
      </c>
      <c r="D586" s="279">
        <v>199</v>
      </c>
      <c r="E586" s="279">
        <v>249</v>
      </c>
      <c r="F586" s="279">
        <v>271</v>
      </c>
      <c r="G586" s="279">
        <v>67479</v>
      </c>
      <c r="H586" s="279">
        <v>53929</v>
      </c>
      <c r="I586" s="279">
        <v>13550</v>
      </c>
      <c r="J586" s="279">
        <v>18</v>
      </c>
      <c r="K586" s="279" t="s">
        <v>1358</v>
      </c>
      <c r="L586" s="279">
        <v>271</v>
      </c>
    </row>
    <row r="587" spans="1:12">
      <c r="A587" s="278">
        <v>586</v>
      </c>
      <c r="B587" s="278" t="s">
        <v>4131</v>
      </c>
      <c r="C587" s="278" t="s">
        <v>4132</v>
      </c>
      <c r="D587" s="279">
        <v>395</v>
      </c>
      <c r="E587" s="279">
        <v>654</v>
      </c>
      <c r="F587" s="279">
        <v>103</v>
      </c>
      <c r="G587" s="279">
        <v>67362</v>
      </c>
      <c r="H587" s="279">
        <v>40685</v>
      </c>
      <c r="I587" s="279">
        <v>26677</v>
      </c>
      <c r="J587" s="279">
        <v>3</v>
      </c>
      <c r="K587" s="279" t="s">
        <v>1358</v>
      </c>
      <c r="L587" s="279">
        <v>103</v>
      </c>
    </row>
    <row r="588" spans="1:12">
      <c r="A588" s="278">
        <v>587</v>
      </c>
      <c r="B588" s="278" t="s">
        <v>3255</v>
      </c>
      <c r="C588" s="278" t="s">
        <v>3256</v>
      </c>
      <c r="D588" s="279">
        <v>359</v>
      </c>
      <c r="E588" s="279">
        <v>721.44569999999999</v>
      </c>
      <c r="F588" s="279">
        <v>92</v>
      </c>
      <c r="G588" s="279">
        <v>66373</v>
      </c>
      <c r="H588" s="279">
        <v>33028</v>
      </c>
      <c r="I588" s="279">
        <v>33345</v>
      </c>
      <c r="J588" s="279">
        <v>35</v>
      </c>
      <c r="K588" s="279" t="s">
        <v>1358</v>
      </c>
      <c r="L588" s="279">
        <v>92</v>
      </c>
    </row>
    <row r="589" spans="1:12">
      <c r="A589" s="278">
        <v>588</v>
      </c>
      <c r="B589" s="278" t="s">
        <v>819</v>
      </c>
      <c r="C589" s="278" t="s">
        <v>3482</v>
      </c>
      <c r="D589" s="279">
        <v>117</v>
      </c>
      <c r="E589" s="279">
        <v>244.8339</v>
      </c>
      <c r="F589" s="279">
        <v>271</v>
      </c>
      <c r="G589" s="279">
        <v>66350</v>
      </c>
      <c r="H589" s="279">
        <v>31707</v>
      </c>
      <c r="I589" s="279">
        <v>34643</v>
      </c>
      <c r="J589" s="279">
        <v>53</v>
      </c>
      <c r="K589" s="279" t="s">
        <v>1358</v>
      </c>
      <c r="L589" s="279">
        <v>271</v>
      </c>
    </row>
    <row r="590" spans="1:12">
      <c r="A590" s="278">
        <v>589</v>
      </c>
      <c r="B590" s="278" t="s">
        <v>580</v>
      </c>
      <c r="C590" s="278" t="s">
        <v>3633</v>
      </c>
      <c r="D590" s="279">
        <v>467</v>
      </c>
      <c r="E590" s="279">
        <v>1100.5667000000001</v>
      </c>
      <c r="F590" s="279">
        <v>60</v>
      </c>
      <c r="G590" s="279">
        <v>66034</v>
      </c>
      <c r="H590" s="279">
        <v>28020</v>
      </c>
      <c r="I590" s="279">
        <v>38014</v>
      </c>
      <c r="J590" s="279">
        <v>10</v>
      </c>
      <c r="K590" s="279" t="s">
        <v>1358</v>
      </c>
      <c r="L590" s="279">
        <v>60</v>
      </c>
    </row>
    <row r="591" spans="1:12">
      <c r="A591" s="278">
        <v>590</v>
      </c>
      <c r="B591" s="278" t="s">
        <v>890</v>
      </c>
      <c r="C591" s="278" t="s">
        <v>3374</v>
      </c>
      <c r="D591" s="279">
        <v>191</v>
      </c>
      <c r="E591" s="279">
        <v>332.01519999999999</v>
      </c>
      <c r="F591" s="279">
        <v>198</v>
      </c>
      <c r="G591" s="279">
        <v>65739</v>
      </c>
      <c r="H591" s="279">
        <v>37818</v>
      </c>
      <c r="I591" s="279">
        <v>27921</v>
      </c>
      <c r="J591" s="279">
        <v>13</v>
      </c>
      <c r="K591" s="279" t="s">
        <v>1358</v>
      </c>
      <c r="L591" s="279">
        <v>198</v>
      </c>
    </row>
    <row r="592" spans="1:12">
      <c r="A592" s="278">
        <v>591</v>
      </c>
      <c r="B592" s="278" t="s">
        <v>3315</v>
      </c>
      <c r="C592" s="278" t="s">
        <v>3316</v>
      </c>
      <c r="D592" s="279">
        <v>1995</v>
      </c>
      <c r="E592" s="279">
        <v>3650</v>
      </c>
      <c r="F592" s="279">
        <v>18</v>
      </c>
      <c r="G592" s="279">
        <v>65700</v>
      </c>
      <c r="H592" s="279">
        <v>35910</v>
      </c>
      <c r="I592" s="279">
        <v>29790</v>
      </c>
      <c r="J592" s="279">
        <v>3</v>
      </c>
      <c r="K592" s="279" t="s">
        <v>1358</v>
      </c>
      <c r="L592" s="279">
        <v>18</v>
      </c>
    </row>
    <row r="593" spans="1:12">
      <c r="A593" s="278">
        <v>592</v>
      </c>
      <c r="B593" s="278" t="s">
        <v>2950</v>
      </c>
      <c r="C593" s="278" t="s">
        <v>3732</v>
      </c>
      <c r="D593" s="279">
        <v>668</v>
      </c>
      <c r="E593" s="279">
        <v>817.33749999999998</v>
      </c>
      <c r="F593" s="279">
        <v>80</v>
      </c>
      <c r="G593" s="279">
        <v>65387</v>
      </c>
      <c r="H593" s="279">
        <v>53440</v>
      </c>
      <c r="I593" s="279">
        <v>11947</v>
      </c>
      <c r="J593" s="279">
        <v>23</v>
      </c>
      <c r="K593" s="279" t="s">
        <v>1358</v>
      </c>
      <c r="L593" s="279">
        <v>80</v>
      </c>
    </row>
    <row r="594" spans="1:12">
      <c r="A594" s="278">
        <v>593</v>
      </c>
      <c r="B594" s="278" t="s">
        <v>628</v>
      </c>
      <c r="C594" s="278" t="s">
        <v>3340</v>
      </c>
      <c r="D594" s="279">
        <v>0</v>
      </c>
      <c r="E594" s="279">
        <v>253.32169999999999</v>
      </c>
      <c r="F594" s="279">
        <v>258</v>
      </c>
      <c r="G594" s="279">
        <v>65357</v>
      </c>
      <c r="H594" s="279">
        <v>0</v>
      </c>
      <c r="I594" s="279">
        <v>65357</v>
      </c>
      <c r="J594" s="279">
        <v>19</v>
      </c>
      <c r="K594" s="279" t="s">
        <v>1358</v>
      </c>
      <c r="L594" s="279">
        <v>258</v>
      </c>
    </row>
    <row r="595" spans="1:12">
      <c r="A595" s="278">
        <v>594</v>
      </c>
      <c r="B595" s="278" t="s">
        <v>863</v>
      </c>
      <c r="C595" s="278" t="s">
        <v>3463</v>
      </c>
      <c r="D595" s="279">
        <v>528</v>
      </c>
      <c r="E595" s="279">
        <v>825.07590000000005</v>
      </c>
      <c r="F595" s="279">
        <v>79</v>
      </c>
      <c r="G595" s="279">
        <v>65181</v>
      </c>
      <c r="H595" s="279">
        <v>41712</v>
      </c>
      <c r="I595" s="279">
        <v>23469</v>
      </c>
      <c r="J595" s="279">
        <v>31</v>
      </c>
      <c r="K595" s="279" t="s">
        <v>1358</v>
      </c>
      <c r="L595" s="279">
        <v>79</v>
      </c>
    </row>
    <row r="596" spans="1:12">
      <c r="A596" s="278">
        <v>595</v>
      </c>
      <c r="B596" s="278" t="s">
        <v>3602</v>
      </c>
      <c r="C596" s="278" t="s">
        <v>3603</v>
      </c>
      <c r="D596" s="279">
        <v>280</v>
      </c>
      <c r="E596" s="279">
        <v>368</v>
      </c>
      <c r="F596" s="279">
        <v>177</v>
      </c>
      <c r="G596" s="279">
        <v>65136</v>
      </c>
      <c r="H596" s="279">
        <v>49560</v>
      </c>
      <c r="I596" s="279">
        <v>15576</v>
      </c>
      <c r="J596" s="279">
        <v>36</v>
      </c>
      <c r="K596" s="279" t="s">
        <v>1358</v>
      </c>
      <c r="L596" s="279">
        <v>177</v>
      </c>
    </row>
    <row r="597" spans="1:12">
      <c r="A597" s="278">
        <v>596</v>
      </c>
      <c r="B597" s="278" t="s">
        <v>3986</v>
      </c>
      <c r="C597" s="278" t="s">
        <v>3982</v>
      </c>
      <c r="D597" s="279">
        <v>163</v>
      </c>
      <c r="E597" s="279">
        <v>268</v>
      </c>
      <c r="F597" s="279">
        <v>242</v>
      </c>
      <c r="G597" s="279">
        <v>64856</v>
      </c>
      <c r="H597" s="279">
        <v>39446</v>
      </c>
      <c r="I597" s="279">
        <v>25410</v>
      </c>
      <c r="J597" s="279">
        <v>3</v>
      </c>
      <c r="K597" s="279" t="s">
        <v>1358</v>
      </c>
      <c r="L597" s="279">
        <v>242</v>
      </c>
    </row>
    <row r="598" spans="1:12">
      <c r="A598" s="278">
        <v>597</v>
      </c>
      <c r="B598" s="278" t="s">
        <v>3897</v>
      </c>
      <c r="C598" s="278" t="s">
        <v>4056</v>
      </c>
      <c r="D598" s="279">
        <v>159</v>
      </c>
      <c r="E598" s="279">
        <v>307.20670000000001</v>
      </c>
      <c r="F598" s="279">
        <v>208</v>
      </c>
      <c r="G598" s="279">
        <v>63899</v>
      </c>
      <c r="H598" s="279">
        <v>33072</v>
      </c>
      <c r="I598" s="279">
        <v>30827</v>
      </c>
      <c r="J598" s="279">
        <v>36</v>
      </c>
      <c r="K598" s="279" t="s">
        <v>1358</v>
      </c>
      <c r="L598" s="279">
        <v>208</v>
      </c>
    </row>
    <row r="599" spans="1:12">
      <c r="A599" s="278">
        <v>598</v>
      </c>
      <c r="B599" s="278" t="s">
        <v>418</v>
      </c>
      <c r="C599" s="278" t="s">
        <v>3433</v>
      </c>
      <c r="D599" s="279">
        <v>125</v>
      </c>
      <c r="E599" s="279">
        <v>210.77180000000001</v>
      </c>
      <c r="F599" s="279">
        <v>298</v>
      </c>
      <c r="G599" s="279">
        <v>62810</v>
      </c>
      <c r="H599" s="279">
        <v>37250</v>
      </c>
      <c r="I599" s="279">
        <v>25560</v>
      </c>
      <c r="J599" s="279">
        <v>56</v>
      </c>
      <c r="K599" s="279" t="s">
        <v>1358</v>
      </c>
      <c r="L599" s="279">
        <v>298</v>
      </c>
    </row>
    <row r="600" spans="1:12">
      <c r="A600" s="278">
        <v>599</v>
      </c>
      <c r="B600" s="278" t="s">
        <v>1000</v>
      </c>
      <c r="C600" s="278" t="s">
        <v>3434</v>
      </c>
      <c r="D600" s="279">
        <v>484</v>
      </c>
      <c r="E600" s="279">
        <v>634.34339999999997</v>
      </c>
      <c r="F600" s="279">
        <v>99</v>
      </c>
      <c r="G600" s="279">
        <v>62800</v>
      </c>
      <c r="H600" s="279">
        <v>47916</v>
      </c>
      <c r="I600" s="279">
        <v>14884</v>
      </c>
      <c r="J600" s="279">
        <v>32</v>
      </c>
      <c r="K600" s="279" t="s">
        <v>1358</v>
      </c>
      <c r="L600" s="279">
        <v>99</v>
      </c>
    </row>
    <row r="601" spans="1:12">
      <c r="A601" s="278">
        <v>600</v>
      </c>
      <c r="B601" s="278" t="s">
        <v>3408</v>
      </c>
      <c r="C601" s="278" t="s">
        <v>3409</v>
      </c>
      <c r="D601" s="279">
        <v>2079</v>
      </c>
      <c r="E601" s="279">
        <v>3917.625</v>
      </c>
      <c r="F601" s="279">
        <v>16</v>
      </c>
      <c r="G601" s="279">
        <v>62682</v>
      </c>
      <c r="H601" s="279">
        <v>33264</v>
      </c>
      <c r="I601" s="279">
        <v>29418</v>
      </c>
      <c r="J601" s="279">
        <v>14</v>
      </c>
      <c r="K601" s="279" t="s">
        <v>1358</v>
      </c>
      <c r="L601" s="279">
        <v>16</v>
      </c>
    </row>
    <row r="602" spans="1:12">
      <c r="A602" s="278">
        <v>601</v>
      </c>
      <c r="B602" s="278" t="s">
        <v>3998</v>
      </c>
      <c r="C602" s="278" t="s">
        <v>3999</v>
      </c>
      <c r="D602" s="279">
        <v>40</v>
      </c>
      <c r="E602" s="279">
        <v>307</v>
      </c>
      <c r="F602" s="279">
        <v>203</v>
      </c>
      <c r="G602" s="279">
        <v>62321</v>
      </c>
      <c r="H602" s="279">
        <v>8120</v>
      </c>
      <c r="I602" s="279">
        <v>54201</v>
      </c>
      <c r="J602" s="279">
        <v>3</v>
      </c>
      <c r="K602" s="279" t="s">
        <v>1358</v>
      </c>
      <c r="L602" s="279">
        <v>203</v>
      </c>
    </row>
    <row r="603" spans="1:12">
      <c r="A603" s="278">
        <v>602</v>
      </c>
      <c r="B603" s="278" t="s">
        <v>4000</v>
      </c>
      <c r="C603" s="278" t="s">
        <v>3999</v>
      </c>
      <c r="D603" s="279">
        <v>41</v>
      </c>
      <c r="E603" s="279">
        <v>307</v>
      </c>
      <c r="F603" s="279">
        <v>203</v>
      </c>
      <c r="G603" s="279">
        <v>62321</v>
      </c>
      <c r="H603" s="279">
        <v>8323</v>
      </c>
      <c r="I603" s="279">
        <v>53998</v>
      </c>
      <c r="J603" s="279">
        <v>3</v>
      </c>
      <c r="K603" s="279" t="s">
        <v>1358</v>
      </c>
      <c r="L603" s="279">
        <v>203</v>
      </c>
    </row>
    <row r="604" spans="1:12">
      <c r="A604" s="278">
        <v>603</v>
      </c>
      <c r="B604" s="278" t="s">
        <v>417</v>
      </c>
      <c r="C604" s="278" t="s">
        <v>3433</v>
      </c>
      <c r="D604" s="279">
        <v>125</v>
      </c>
      <c r="E604" s="279">
        <v>218.59649999999999</v>
      </c>
      <c r="F604" s="279">
        <v>285</v>
      </c>
      <c r="G604" s="279">
        <v>62300</v>
      </c>
      <c r="H604" s="279">
        <v>35625</v>
      </c>
      <c r="I604" s="279">
        <v>26675</v>
      </c>
      <c r="J604" s="279">
        <v>64</v>
      </c>
      <c r="K604" s="279" t="s">
        <v>1358</v>
      </c>
      <c r="L604" s="279">
        <v>285</v>
      </c>
    </row>
    <row r="605" spans="1:12">
      <c r="A605" s="278">
        <v>604</v>
      </c>
      <c r="B605" s="278" t="s">
        <v>423</v>
      </c>
      <c r="C605" s="278" t="s">
        <v>3138</v>
      </c>
      <c r="D605" s="279">
        <v>164</v>
      </c>
      <c r="E605" s="279">
        <v>282.81279999999998</v>
      </c>
      <c r="F605" s="279">
        <v>219</v>
      </c>
      <c r="G605" s="279">
        <v>61936</v>
      </c>
      <c r="H605" s="279">
        <v>35916</v>
      </c>
      <c r="I605" s="279">
        <v>26020</v>
      </c>
      <c r="J605" s="279">
        <v>16</v>
      </c>
      <c r="K605" s="279" t="s">
        <v>1358</v>
      </c>
      <c r="L605" s="279">
        <v>219</v>
      </c>
    </row>
    <row r="606" spans="1:12">
      <c r="A606" s="278">
        <v>605</v>
      </c>
      <c r="B606" s="278" t="s">
        <v>756</v>
      </c>
      <c r="C606" s="278" t="s">
        <v>3121</v>
      </c>
      <c r="D606" s="279">
        <v>145</v>
      </c>
      <c r="E606" s="279">
        <v>169.9083</v>
      </c>
      <c r="F606" s="279">
        <v>360</v>
      </c>
      <c r="G606" s="279">
        <v>61167</v>
      </c>
      <c r="H606" s="279">
        <v>52200</v>
      </c>
      <c r="I606" s="279">
        <v>8967</v>
      </c>
      <c r="J606" s="279">
        <v>52</v>
      </c>
      <c r="K606" s="279" t="s">
        <v>1358</v>
      </c>
      <c r="L606" s="279">
        <v>360</v>
      </c>
    </row>
    <row r="607" spans="1:12">
      <c r="A607" s="278">
        <v>606</v>
      </c>
      <c r="B607" s="278" t="s">
        <v>842</v>
      </c>
      <c r="C607" s="278" t="s">
        <v>3379</v>
      </c>
      <c r="D607" s="279">
        <v>535</v>
      </c>
      <c r="E607" s="279">
        <v>804.81579999999997</v>
      </c>
      <c r="F607" s="279">
        <v>76</v>
      </c>
      <c r="G607" s="279">
        <v>61166</v>
      </c>
      <c r="H607" s="279">
        <v>40660</v>
      </c>
      <c r="I607" s="279">
        <v>20506</v>
      </c>
      <c r="J607" s="279">
        <v>14</v>
      </c>
      <c r="K607" s="279" t="s">
        <v>1358</v>
      </c>
      <c r="L607" s="279">
        <v>76</v>
      </c>
    </row>
    <row r="608" spans="1:12">
      <c r="A608" s="278">
        <v>607</v>
      </c>
      <c r="B608" s="278" t="s">
        <v>923</v>
      </c>
      <c r="C608" s="278" t="s">
        <v>3450</v>
      </c>
      <c r="D608" s="279">
        <v>74</v>
      </c>
      <c r="E608" s="279">
        <v>112.1627</v>
      </c>
      <c r="F608" s="279">
        <v>541</v>
      </c>
      <c r="G608" s="279">
        <v>60680</v>
      </c>
      <c r="H608" s="279">
        <v>40034</v>
      </c>
      <c r="I608" s="279">
        <v>20646</v>
      </c>
      <c r="J608" s="279">
        <v>140</v>
      </c>
      <c r="K608" s="279" t="s">
        <v>1358</v>
      </c>
      <c r="L608" s="279">
        <v>541</v>
      </c>
    </row>
    <row r="609" spans="1:12">
      <c r="A609" s="278">
        <v>608</v>
      </c>
      <c r="B609" s="278" t="s">
        <v>578</v>
      </c>
      <c r="C609" s="278" t="s">
        <v>3414</v>
      </c>
      <c r="D609" s="279">
        <v>594</v>
      </c>
      <c r="E609" s="279">
        <v>991.27869999999996</v>
      </c>
      <c r="F609" s="279">
        <v>61</v>
      </c>
      <c r="G609" s="279">
        <v>60468</v>
      </c>
      <c r="H609" s="279">
        <v>36234</v>
      </c>
      <c r="I609" s="279">
        <v>24234</v>
      </c>
      <c r="J609" s="279">
        <v>10</v>
      </c>
      <c r="K609" s="279" t="s">
        <v>1358</v>
      </c>
      <c r="L609" s="279">
        <v>61</v>
      </c>
    </row>
    <row r="610" spans="1:12">
      <c r="A610" s="278">
        <v>609</v>
      </c>
      <c r="B610" s="278" t="s">
        <v>607</v>
      </c>
      <c r="C610" s="278" t="s">
        <v>3113</v>
      </c>
      <c r="D610" s="279">
        <v>208</v>
      </c>
      <c r="E610" s="279">
        <v>335.92779999999999</v>
      </c>
      <c r="F610" s="279">
        <v>180</v>
      </c>
      <c r="G610" s="279">
        <v>60467</v>
      </c>
      <c r="H610" s="279">
        <v>37440</v>
      </c>
      <c r="I610" s="279">
        <v>23027</v>
      </c>
      <c r="J610" s="279">
        <v>75</v>
      </c>
      <c r="K610" s="279" t="s">
        <v>1358</v>
      </c>
      <c r="L610" s="279">
        <v>180</v>
      </c>
    </row>
    <row r="611" spans="1:12">
      <c r="A611" s="278">
        <v>610</v>
      </c>
      <c r="B611" s="278" t="s">
        <v>400</v>
      </c>
      <c r="C611" s="278" t="s">
        <v>3339</v>
      </c>
      <c r="D611" s="279">
        <v>119</v>
      </c>
      <c r="E611" s="279">
        <v>161.86019999999999</v>
      </c>
      <c r="F611" s="279">
        <v>372</v>
      </c>
      <c r="G611" s="279">
        <v>60212</v>
      </c>
      <c r="H611" s="279">
        <v>44268</v>
      </c>
      <c r="I611" s="279">
        <v>15944</v>
      </c>
      <c r="J611" s="279">
        <v>107</v>
      </c>
      <c r="K611" s="279" t="s">
        <v>1358</v>
      </c>
      <c r="L611" s="279">
        <v>372</v>
      </c>
    </row>
    <row r="612" spans="1:12">
      <c r="A612" s="278">
        <v>611</v>
      </c>
      <c r="B612" s="278" t="s">
        <v>3544</v>
      </c>
      <c r="C612" s="278" t="s">
        <v>3545</v>
      </c>
      <c r="D612" s="279">
        <v>65</v>
      </c>
      <c r="E612" s="279">
        <v>61.876300000000001</v>
      </c>
      <c r="F612" s="279">
        <v>970</v>
      </c>
      <c r="G612" s="279">
        <v>60020</v>
      </c>
      <c r="H612" s="279">
        <v>63050</v>
      </c>
      <c r="I612" s="279">
        <v>-3030</v>
      </c>
      <c r="J612" s="279">
        <v>21</v>
      </c>
      <c r="K612" s="279" t="s">
        <v>1358</v>
      </c>
      <c r="L612" s="279">
        <v>970</v>
      </c>
    </row>
    <row r="613" spans="1:12">
      <c r="A613" s="278">
        <v>612</v>
      </c>
      <c r="B613" s="278" t="s">
        <v>3754</v>
      </c>
      <c r="C613" s="278" t="s">
        <v>3882</v>
      </c>
      <c r="D613" s="279">
        <v>253</v>
      </c>
      <c r="E613" s="279">
        <v>142.41810000000001</v>
      </c>
      <c r="F613" s="279">
        <v>421</v>
      </c>
      <c r="G613" s="279">
        <v>59958</v>
      </c>
      <c r="H613" s="279">
        <v>106513</v>
      </c>
      <c r="I613" s="279">
        <v>-46555</v>
      </c>
      <c r="J613" s="279">
        <v>40</v>
      </c>
      <c r="K613" s="279" t="s">
        <v>1358</v>
      </c>
      <c r="L613" s="279">
        <v>421</v>
      </c>
    </row>
    <row r="614" spans="1:12">
      <c r="A614" s="278">
        <v>613</v>
      </c>
      <c r="B614" s="278" t="s">
        <v>420</v>
      </c>
      <c r="C614" s="278" t="s">
        <v>3433</v>
      </c>
      <c r="D614" s="279">
        <v>125</v>
      </c>
      <c r="E614" s="279">
        <v>214.7482</v>
      </c>
      <c r="F614" s="279">
        <v>278</v>
      </c>
      <c r="G614" s="279">
        <v>59700</v>
      </c>
      <c r="H614" s="279">
        <v>34750</v>
      </c>
      <c r="I614" s="279">
        <v>24950</v>
      </c>
      <c r="J614" s="279">
        <v>53</v>
      </c>
      <c r="K614" s="279" t="s">
        <v>1358</v>
      </c>
      <c r="L614" s="279">
        <v>278</v>
      </c>
    </row>
    <row r="615" spans="1:12">
      <c r="A615" s="278">
        <v>614</v>
      </c>
      <c r="B615" s="278" t="s">
        <v>1243</v>
      </c>
      <c r="C615" s="278" t="s">
        <v>3259</v>
      </c>
      <c r="D615" s="279">
        <v>275</v>
      </c>
      <c r="E615" s="279">
        <v>320.75540000000001</v>
      </c>
      <c r="F615" s="279">
        <v>184</v>
      </c>
      <c r="G615" s="279">
        <v>59019</v>
      </c>
      <c r="H615" s="279">
        <v>50600</v>
      </c>
      <c r="I615" s="279">
        <v>8419</v>
      </c>
      <c r="J615" s="279">
        <v>28</v>
      </c>
      <c r="K615" s="279" t="s">
        <v>1358</v>
      </c>
      <c r="L615" s="279">
        <v>184</v>
      </c>
    </row>
    <row r="616" spans="1:12">
      <c r="A616" s="278">
        <v>615</v>
      </c>
      <c r="B616" s="278" t="s">
        <v>518</v>
      </c>
      <c r="C616" s="278" t="s">
        <v>3497</v>
      </c>
      <c r="D616" s="279">
        <v>318</v>
      </c>
      <c r="E616" s="279">
        <v>621</v>
      </c>
      <c r="F616" s="279">
        <v>95</v>
      </c>
      <c r="G616" s="279">
        <v>58995</v>
      </c>
      <c r="H616" s="279">
        <v>30210</v>
      </c>
      <c r="I616" s="279">
        <v>28785</v>
      </c>
      <c r="J616" s="279">
        <v>23</v>
      </c>
      <c r="K616" s="279" t="s">
        <v>1358</v>
      </c>
      <c r="L616" s="279">
        <v>95</v>
      </c>
    </row>
    <row r="617" spans="1:12">
      <c r="A617" s="278">
        <v>616</v>
      </c>
      <c r="B617" s="278" t="s">
        <v>3831</v>
      </c>
      <c r="C617" s="278" t="s">
        <v>3832</v>
      </c>
      <c r="D617" s="279">
        <v>524</v>
      </c>
      <c r="E617" s="279">
        <v>1170</v>
      </c>
      <c r="F617" s="279">
        <v>50</v>
      </c>
      <c r="G617" s="279">
        <v>58500</v>
      </c>
      <c r="H617" s="279">
        <v>26200</v>
      </c>
      <c r="I617" s="279">
        <v>32300</v>
      </c>
      <c r="J617" s="279">
        <v>1</v>
      </c>
      <c r="K617" s="279" t="s">
        <v>1358</v>
      </c>
      <c r="L617" s="279">
        <v>50</v>
      </c>
    </row>
    <row r="618" spans="1:12">
      <c r="A618" s="278">
        <v>617</v>
      </c>
      <c r="B618" s="278" t="s">
        <v>641</v>
      </c>
      <c r="C618" s="278" t="s">
        <v>3277</v>
      </c>
      <c r="D618" s="279">
        <v>243</v>
      </c>
      <c r="E618" s="279">
        <v>530.36360000000002</v>
      </c>
      <c r="F618" s="279">
        <v>110</v>
      </c>
      <c r="G618" s="279">
        <v>58340</v>
      </c>
      <c r="H618" s="279">
        <v>26730</v>
      </c>
      <c r="I618" s="279">
        <v>31610</v>
      </c>
      <c r="J618" s="279">
        <v>17</v>
      </c>
      <c r="K618" s="279" t="s">
        <v>1358</v>
      </c>
      <c r="L618" s="279">
        <v>110</v>
      </c>
    </row>
    <row r="619" spans="1:12">
      <c r="A619" s="278">
        <v>618</v>
      </c>
      <c r="B619" s="278" t="s">
        <v>3461</v>
      </c>
      <c r="C619" s="278" t="s">
        <v>3462</v>
      </c>
      <c r="D619" s="279">
        <v>356</v>
      </c>
      <c r="E619" s="279">
        <v>575</v>
      </c>
      <c r="F619" s="279">
        <v>100</v>
      </c>
      <c r="G619" s="279">
        <v>57500</v>
      </c>
      <c r="H619" s="279">
        <v>35600</v>
      </c>
      <c r="I619" s="279">
        <v>21900</v>
      </c>
      <c r="J619" s="279">
        <v>2</v>
      </c>
      <c r="K619" s="279" t="s">
        <v>1358</v>
      </c>
      <c r="L619" s="279">
        <v>100</v>
      </c>
    </row>
    <row r="620" spans="1:12">
      <c r="A620" s="278">
        <v>619</v>
      </c>
      <c r="B620" s="278" t="s">
        <v>1022</v>
      </c>
      <c r="C620" s="278" t="s">
        <v>3626</v>
      </c>
      <c r="D620" s="279">
        <v>484</v>
      </c>
      <c r="E620" s="279">
        <v>775.7568</v>
      </c>
      <c r="F620" s="279">
        <v>74</v>
      </c>
      <c r="G620" s="279">
        <v>57406</v>
      </c>
      <c r="H620" s="279">
        <v>35816</v>
      </c>
      <c r="I620" s="279">
        <v>21590</v>
      </c>
      <c r="J620" s="279">
        <v>29</v>
      </c>
      <c r="K620" s="279" t="s">
        <v>1358</v>
      </c>
      <c r="L620" s="279">
        <v>74</v>
      </c>
    </row>
    <row r="621" spans="1:12">
      <c r="A621" s="278">
        <v>620</v>
      </c>
      <c r="B621" s="278" t="s">
        <v>827</v>
      </c>
      <c r="C621" s="278" t="s">
        <v>3513</v>
      </c>
      <c r="D621" s="279">
        <v>167</v>
      </c>
      <c r="E621" s="279">
        <v>300.8947</v>
      </c>
      <c r="F621" s="279">
        <v>190</v>
      </c>
      <c r="G621" s="279">
        <v>57170</v>
      </c>
      <c r="H621" s="279">
        <v>31730</v>
      </c>
      <c r="I621" s="279">
        <v>25440</v>
      </c>
      <c r="J621" s="279">
        <v>53</v>
      </c>
      <c r="K621" s="279" t="s">
        <v>1358</v>
      </c>
      <c r="L621" s="279">
        <v>190</v>
      </c>
    </row>
    <row r="622" spans="1:12">
      <c r="A622" s="278">
        <v>621</v>
      </c>
      <c r="B622" s="278" t="s">
        <v>997</v>
      </c>
      <c r="C622" s="278" t="s">
        <v>3492</v>
      </c>
      <c r="D622" s="279">
        <v>454</v>
      </c>
      <c r="E622" s="279">
        <v>652.11760000000004</v>
      </c>
      <c r="F622" s="279">
        <v>85</v>
      </c>
      <c r="G622" s="279">
        <v>55430</v>
      </c>
      <c r="H622" s="279">
        <v>38590</v>
      </c>
      <c r="I622" s="279">
        <v>16840</v>
      </c>
      <c r="J622" s="279">
        <v>20</v>
      </c>
      <c r="K622" s="279" t="s">
        <v>1358</v>
      </c>
      <c r="L622" s="279">
        <v>85</v>
      </c>
    </row>
    <row r="623" spans="1:12">
      <c r="A623" s="278">
        <v>622</v>
      </c>
      <c r="B623" s="278" t="s">
        <v>623</v>
      </c>
      <c r="C623" s="278" t="s">
        <v>3340</v>
      </c>
      <c r="D623" s="279">
        <v>0</v>
      </c>
      <c r="E623" s="279">
        <v>257.94839999999999</v>
      </c>
      <c r="F623" s="279">
        <v>213</v>
      </c>
      <c r="G623" s="279">
        <v>54943</v>
      </c>
      <c r="H623" s="279">
        <v>0</v>
      </c>
      <c r="I623" s="279">
        <v>54943</v>
      </c>
      <c r="J623" s="279">
        <v>32</v>
      </c>
      <c r="K623" s="279" t="s">
        <v>1358</v>
      </c>
      <c r="L623" s="279">
        <v>213</v>
      </c>
    </row>
    <row r="624" spans="1:12">
      <c r="A624" s="278">
        <v>623</v>
      </c>
      <c r="B624" s="278" t="s">
        <v>1242</v>
      </c>
      <c r="C624" s="278" t="s">
        <v>3259</v>
      </c>
      <c r="D624" s="279">
        <v>275</v>
      </c>
      <c r="E624" s="279">
        <v>334.07319999999999</v>
      </c>
      <c r="F624" s="279">
        <v>164</v>
      </c>
      <c r="G624" s="279">
        <v>54788</v>
      </c>
      <c r="H624" s="279">
        <v>45100</v>
      </c>
      <c r="I624" s="279">
        <v>9688</v>
      </c>
      <c r="J624" s="279">
        <v>31</v>
      </c>
      <c r="K624" s="279" t="s">
        <v>1358</v>
      </c>
      <c r="L624" s="279">
        <v>164</v>
      </c>
    </row>
    <row r="625" spans="1:12">
      <c r="A625" s="278">
        <v>624</v>
      </c>
      <c r="B625" s="278" t="s">
        <v>3736</v>
      </c>
      <c r="C625" s="278" t="s">
        <v>3881</v>
      </c>
      <c r="D625" s="279">
        <v>304</v>
      </c>
      <c r="E625" s="279">
        <v>486.50889999999998</v>
      </c>
      <c r="F625" s="279">
        <v>112</v>
      </c>
      <c r="G625" s="279">
        <v>54489</v>
      </c>
      <c r="H625" s="279">
        <v>34048</v>
      </c>
      <c r="I625" s="279">
        <v>20441</v>
      </c>
      <c r="J625" s="279">
        <v>20</v>
      </c>
      <c r="K625" s="279" t="s">
        <v>1358</v>
      </c>
      <c r="L625" s="279">
        <v>112</v>
      </c>
    </row>
    <row r="626" spans="1:12">
      <c r="A626" s="278">
        <v>625</v>
      </c>
      <c r="B626" s="278" t="s">
        <v>3629</v>
      </c>
      <c r="C626" s="278" t="s">
        <v>3630</v>
      </c>
      <c r="D626" s="279">
        <v>406</v>
      </c>
      <c r="E626" s="279">
        <v>655</v>
      </c>
      <c r="F626" s="279">
        <v>82</v>
      </c>
      <c r="G626" s="279">
        <v>53710</v>
      </c>
      <c r="H626" s="279">
        <v>33292</v>
      </c>
      <c r="I626" s="279">
        <v>20418</v>
      </c>
      <c r="J626" s="279">
        <v>31</v>
      </c>
      <c r="K626" s="279" t="s">
        <v>1358</v>
      </c>
      <c r="L626" s="279">
        <v>82</v>
      </c>
    </row>
    <row r="627" spans="1:12">
      <c r="A627" s="278">
        <v>626</v>
      </c>
      <c r="B627" s="278" t="s">
        <v>4006</v>
      </c>
      <c r="C627" s="278" t="s">
        <v>4007</v>
      </c>
      <c r="D627" s="279">
        <v>645</v>
      </c>
      <c r="E627" s="279">
        <v>530</v>
      </c>
      <c r="F627" s="279">
        <v>100</v>
      </c>
      <c r="G627" s="279">
        <v>53000</v>
      </c>
      <c r="H627" s="279">
        <v>64500</v>
      </c>
      <c r="I627" s="279">
        <v>-11500</v>
      </c>
      <c r="J627" s="279">
        <v>1</v>
      </c>
      <c r="K627" s="279" t="s">
        <v>1358</v>
      </c>
      <c r="L627" s="279">
        <v>100</v>
      </c>
    </row>
    <row r="628" spans="1:12">
      <c r="A628" s="278">
        <v>627</v>
      </c>
      <c r="B628" s="278" t="s">
        <v>4133</v>
      </c>
      <c r="C628" s="278" t="s">
        <v>4134</v>
      </c>
      <c r="D628" s="279">
        <v>654</v>
      </c>
      <c r="E628" s="279">
        <v>1230</v>
      </c>
      <c r="F628" s="279">
        <v>43</v>
      </c>
      <c r="G628" s="279">
        <v>52890</v>
      </c>
      <c r="H628" s="279">
        <v>28122</v>
      </c>
      <c r="I628" s="279">
        <v>24768</v>
      </c>
      <c r="J628" s="279">
        <v>3</v>
      </c>
      <c r="K628" s="279" t="s">
        <v>1358</v>
      </c>
      <c r="L628" s="279">
        <v>43</v>
      </c>
    </row>
    <row r="629" spans="1:12">
      <c r="A629" s="278">
        <v>628</v>
      </c>
      <c r="B629" s="278" t="s">
        <v>407</v>
      </c>
      <c r="C629" s="278" t="s">
        <v>3508</v>
      </c>
      <c r="D629" s="279">
        <v>333</v>
      </c>
      <c r="E629" s="279">
        <v>476.9907</v>
      </c>
      <c r="F629" s="279">
        <v>107</v>
      </c>
      <c r="G629" s="279">
        <v>51038</v>
      </c>
      <c r="H629" s="279">
        <v>35631</v>
      </c>
      <c r="I629" s="279">
        <v>15407</v>
      </c>
      <c r="J629" s="279">
        <v>33</v>
      </c>
      <c r="K629" s="279" t="s">
        <v>1358</v>
      </c>
      <c r="L629" s="279">
        <v>107</v>
      </c>
    </row>
    <row r="630" spans="1:12">
      <c r="A630" s="278">
        <v>629</v>
      </c>
      <c r="B630" s="278" t="s">
        <v>903</v>
      </c>
      <c r="C630" s="278" t="s">
        <v>3558</v>
      </c>
      <c r="D630" s="279">
        <v>298</v>
      </c>
      <c r="E630" s="279">
        <v>547.86019999999996</v>
      </c>
      <c r="F630" s="279">
        <v>93</v>
      </c>
      <c r="G630" s="279">
        <v>50951</v>
      </c>
      <c r="H630" s="279">
        <v>27714</v>
      </c>
      <c r="I630" s="279">
        <v>23237</v>
      </c>
      <c r="J630" s="279">
        <v>36</v>
      </c>
      <c r="K630" s="279" t="s">
        <v>1358</v>
      </c>
      <c r="L630" s="279">
        <v>93</v>
      </c>
    </row>
    <row r="631" spans="1:12">
      <c r="A631" s="278">
        <v>630</v>
      </c>
      <c r="B631" s="278" t="s">
        <v>513</v>
      </c>
      <c r="C631" s="278" t="s">
        <v>3232</v>
      </c>
      <c r="D631" s="279">
        <v>377</v>
      </c>
      <c r="E631" s="279">
        <v>1184.4186</v>
      </c>
      <c r="F631" s="279">
        <v>43</v>
      </c>
      <c r="G631" s="279">
        <v>50930</v>
      </c>
      <c r="H631" s="279">
        <v>16211</v>
      </c>
      <c r="I631" s="279">
        <v>34719</v>
      </c>
      <c r="J631" s="279">
        <v>26</v>
      </c>
      <c r="K631" s="279" t="s">
        <v>1358</v>
      </c>
      <c r="L631" s="279">
        <v>43</v>
      </c>
    </row>
    <row r="632" spans="1:12">
      <c r="A632" s="278">
        <v>631</v>
      </c>
      <c r="B632" s="278" t="s">
        <v>3758</v>
      </c>
      <c r="C632" s="278" t="s">
        <v>3877</v>
      </c>
      <c r="D632" s="279">
        <v>273</v>
      </c>
      <c r="E632" s="279">
        <v>312.67079999999999</v>
      </c>
      <c r="F632" s="279">
        <v>161</v>
      </c>
      <c r="G632" s="279">
        <v>50340</v>
      </c>
      <c r="H632" s="279">
        <v>43953</v>
      </c>
      <c r="I632" s="279">
        <v>6387</v>
      </c>
      <c r="J632" s="279">
        <v>34</v>
      </c>
      <c r="K632" s="279" t="s">
        <v>1358</v>
      </c>
      <c r="L632" s="279">
        <v>161</v>
      </c>
    </row>
    <row r="633" spans="1:12">
      <c r="A633" s="278">
        <v>632</v>
      </c>
      <c r="B633" s="278" t="s">
        <v>437</v>
      </c>
      <c r="C633" s="278" t="s">
        <v>3215</v>
      </c>
      <c r="D633" s="279">
        <v>1527</v>
      </c>
      <c r="E633" s="279">
        <v>943.86789999999996</v>
      </c>
      <c r="F633" s="279">
        <v>53</v>
      </c>
      <c r="G633" s="279">
        <v>50025</v>
      </c>
      <c r="H633" s="279">
        <v>80931</v>
      </c>
      <c r="I633" s="279">
        <v>-30906</v>
      </c>
      <c r="J633" s="279">
        <v>9</v>
      </c>
      <c r="K633" s="279" t="s">
        <v>1358</v>
      </c>
      <c r="L633" s="279">
        <v>53</v>
      </c>
    </row>
    <row r="634" spans="1:12">
      <c r="A634" s="278">
        <v>633</v>
      </c>
      <c r="B634" s="278" t="s">
        <v>3435</v>
      </c>
      <c r="C634" s="278" t="s">
        <v>3825</v>
      </c>
      <c r="D634" s="279">
        <v>54</v>
      </c>
      <c r="E634" s="279">
        <v>163.4314</v>
      </c>
      <c r="F634" s="279">
        <v>306</v>
      </c>
      <c r="G634" s="279">
        <v>50010</v>
      </c>
      <c r="H634" s="279">
        <v>16524</v>
      </c>
      <c r="I634" s="279">
        <v>33486</v>
      </c>
      <c r="J634" s="279">
        <v>8</v>
      </c>
      <c r="K634" s="279" t="s">
        <v>1358</v>
      </c>
      <c r="L634" s="279">
        <v>306</v>
      </c>
    </row>
    <row r="635" spans="1:12">
      <c r="A635" s="278">
        <v>634</v>
      </c>
      <c r="B635" s="278" t="s">
        <v>3535</v>
      </c>
      <c r="C635" s="278" t="s">
        <v>3536</v>
      </c>
      <c r="D635" s="279">
        <v>119</v>
      </c>
      <c r="E635" s="279">
        <v>250</v>
      </c>
      <c r="F635" s="279">
        <v>200</v>
      </c>
      <c r="G635" s="279">
        <v>50000</v>
      </c>
      <c r="H635" s="279">
        <v>23800</v>
      </c>
      <c r="I635" s="279">
        <v>26200</v>
      </c>
      <c r="J635" s="279">
        <v>2</v>
      </c>
      <c r="K635" s="279" t="s">
        <v>1358</v>
      </c>
      <c r="L635" s="279">
        <v>200</v>
      </c>
    </row>
    <row r="636" spans="1:12">
      <c r="A636" s="278">
        <v>635</v>
      </c>
      <c r="B636" s="278" t="s">
        <v>2978</v>
      </c>
      <c r="C636" s="278" t="s">
        <v>3573</v>
      </c>
      <c r="D636" s="279">
        <v>398</v>
      </c>
      <c r="E636" s="279">
        <v>489.08819999999997</v>
      </c>
      <c r="F636" s="279">
        <v>102</v>
      </c>
      <c r="G636" s="279">
        <v>49887</v>
      </c>
      <c r="H636" s="279">
        <v>40596</v>
      </c>
      <c r="I636" s="279">
        <v>9291</v>
      </c>
      <c r="J636" s="279">
        <v>13</v>
      </c>
      <c r="K636" s="279" t="s">
        <v>1358</v>
      </c>
      <c r="L636" s="279">
        <v>102</v>
      </c>
    </row>
    <row r="637" spans="1:12">
      <c r="A637" s="278">
        <v>636</v>
      </c>
      <c r="B637" s="278" t="s">
        <v>2951</v>
      </c>
      <c r="C637" s="278" t="s">
        <v>3733</v>
      </c>
      <c r="D637" s="279">
        <v>639</v>
      </c>
      <c r="E637" s="279">
        <v>969.15689999999995</v>
      </c>
      <c r="F637" s="279">
        <v>51</v>
      </c>
      <c r="G637" s="279">
        <v>49427</v>
      </c>
      <c r="H637" s="279">
        <v>32589</v>
      </c>
      <c r="I637" s="279">
        <v>16838</v>
      </c>
      <c r="J637" s="279">
        <v>13</v>
      </c>
      <c r="K637" s="279" t="s">
        <v>1358</v>
      </c>
      <c r="L637" s="279">
        <v>51</v>
      </c>
    </row>
    <row r="638" spans="1:12">
      <c r="A638" s="278">
        <v>637</v>
      </c>
      <c r="B638" s="278" t="s">
        <v>3546</v>
      </c>
      <c r="C638" s="278" t="s">
        <v>3547</v>
      </c>
      <c r="D638" s="279">
        <v>180</v>
      </c>
      <c r="E638" s="279">
        <v>264</v>
      </c>
      <c r="F638" s="279">
        <v>185</v>
      </c>
      <c r="G638" s="279">
        <v>48840</v>
      </c>
      <c r="H638" s="279">
        <v>33300</v>
      </c>
      <c r="I638" s="279">
        <v>15540</v>
      </c>
      <c r="J638" s="279">
        <v>43</v>
      </c>
      <c r="K638" s="279" t="s">
        <v>1358</v>
      </c>
      <c r="L638" s="279">
        <v>185</v>
      </c>
    </row>
    <row r="639" spans="1:12">
      <c r="A639" s="278">
        <v>638</v>
      </c>
      <c r="B639" s="278" t="s">
        <v>3902</v>
      </c>
      <c r="C639" s="278" t="s">
        <v>4066</v>
      </c>
      <c r="D639" s="279">
        <v>87</v>
      </c>
      <c r="E639" s="279">
        <v>139.25710000000001</v>
      </c>
      <c r="F639" s="279">
        <v>350</v>
      </c>
      <c r="G639" s="279">
        <v>48740</v>
      </c>
      <c r="H639" s="279">
        <v>30450</v>
      </c>
      <c r="I639" s="279">
        <v>18290</v>
      </c>
      <c r="J639" s="279">
        <v>16</v>
      </c>
      <c r="K639" s="279" t="s">
        <v>1358</v>
      </c>
      <c r="L639" s="279">
        <v>350</v>
      </c>
    </row>
    <row r="640" spans="1:12">
      <c r="A640" s="278">
        <v>639</v>
      </c>
      <c r="B640" s="278" t="s">
        <v>563</v>
      </c>
      <c r="C640" s="278" t="s">
        <v>3261</v>
      </c>
      <c r="D640" s="279">
        <v>114</v>
      </c>
      <c r="E640" s="279">
        <v>280.89530000000002</v>
      </c>
      <c r="F640" s="279">
        <v>172</v>
      </c>
      <c r="G640" s="279">
        <v>48314</v>
      </c>
      <c r="H640" s="279">
        <v>19608</v>
      </c>
      <c r="I640" s="279">
        <v>28706</v>
      </c>
      <c r="J640" s="279">
        <v>45</v>
      </c>
      <c r="K640" s="279" t="s">
        <v>1358</v>
      </c>
      <c r="L640" s="279">
        <v>172</v>
      </c>
    </row>
    <row r="641" spans="1:12">
      <c r="A641" s="278">
        <v>640</v>
      </c>
      <c r="B641" s="278" t="s">
        <v>826</v>
      </c>
      <c r="C641" s="278" t="s">
        <v>3489</v>
      </c>
      <c r="D641" s="279">
        <v>105</v>
      </c>
      <c r="E641" s="279">
        <v>189.1378</v>
      </c>
      <c r="F641" s="279">
        <v>254</v>
      </c>
      <c r="G641" s="279">
        <v>48041</v>
      </c>
      <c r="H641" s="279">
        <v>26670</v>
      </c>
      <c r="I641" s="279">
        <v>21371</v>
      </c>
      <c r="J641" s="279">
        <v>70</v>
      </c>
      <c r="K641" s="279" t="s">
        <v>1358</v>
      </c>
      <c r="L641" s="279">
        <v>254</v>
      </c>
    </row>
    <row r="642" spans="1:12">
      <c r="A642" s="278">
        <v>641</v>
      </c>
      <c r="B642" s="278" t="s">
        <v>454</v>
      </c>
      <c r="C642" s="278" t="s">
        <v>3529</v>
      </c>
      <c r="D642" s="279">
        <v>185</v>
      </c>
      <c r="E642" s="279">
        <v>259.39670000000001</v>
      </c>
      <c r="F642" s="279">
        <v>184</v>
      </c>
      <c r="G642" s="279">
        <v>47729</v>
      </c>
      <c r="H642" s="279">
        <v>34040</v>
      </c>
      <c r="I642" s="279">
        <v>13689</v>
      </c>
      <c r="J642" s="279">
        <v>38</v>
      </c>
      <c r="K642" s="279" t="s">
        <v>1358</v>
      </c>
      <c r="L642" s="279">
        <v>184</v>
      </c>
    </row>
    <row r="643" spans="1:12">
      <c r="A643" s="278">
        <v>642</v>
      </c>
      <c r="B643" s="278" t="s">
        <v>4135</v>
      </c>
      <c r="C643" s="278" t="s">
        <v>4136</v>
      </c>
      <c r="D643" s="279">
        <v>894</v>
      </c>
      <c r="E643" s="279">
        <v>1360</v>
      </c>
      <c r="F643" s="279">
        <v>35</v>
      </c>
      <c r="G643" s="279">
        <v>47600</v>
      </c>
      <c r="H643" s="279">
        <v>31290</v>
      </c>
      <c r="I643" s="279">
        <v>16310</v>
      </c>
      <c r="J643" s="279">
        <v>4</v>
      </c>
      <c r="K643" s="279" t="s">
        <v>1358</v>
      </c>
      <c r="L643" s="279">
        <v>35</v>
      </c>
    </row>
    <row r="644" spans="1:12">
      <c r="A644" s="278">
        <v>643</v>
      </c>
      <c r="B644" s="278" t="s">
        <v>895</v>
      </c>
      <c r="C644" s="278" t="s">
        <v>3554</v>
      </c>
      <c r="D644" s="279">
        <v>290</v>
      </c>
      <c r="E644" s="279">
        <v>503.17200000000003</v>
      </c>
      <c r="F644" s="279">
        <v>93</v>
      </c>
      <c r="G644" s="279">
        <v>46795</v>
      </c>
      <c r="H644" s="279">
        <v>26970</v>
      </c>
      <c r="I644" s="279">
        <v>19825</v>
      </c>
      <c r="J644" s="279">
        <v>11</v>
      </c>
      <c r="K644" s="279" t="s">
        <v>1358</v>
      </c>
      <c r="L644" s="279">
        <v>93</v>
      </c>
    </row>
    <row r="645" spans="1:12">
      <c r="A645" s="278">
        <v>644</v>
      </c>
      <c r="B645" s="278" t="s">
        <v>961</v>
      </c>
      <c r="C645" s="278" t="s">
        <v>3144</v>
      </c>
      <c r="D645" s="279">
        <v>852</v>
      </c>
      <c r="E645" s="279">
        <v>1460</v>
      </c>
      <c r="F645" s="279">
        <v>32</v>
      </c>
      <c r="G645" s="279">
        <v>46720</v>
      </c>
      <c r="H645" s="279">
        <v>27264</v>
      </c>
      <c r="I645" s="279">
        <v>19456</v>
      </c>
      <c r="J645" s="279">
        <v>2</v>
      </c>
      <c r="K645" s="279" t="s">
        <v>1358</v>
      </c>
      <c r="L645" s="279">
        <v>32</v>
      </c>
    </row>
    <row r="646" spans="1:12">
      <c r="A646" s="278">
        <v>645</v>
      </c>
      <c r="B646" s="278" t="s">
        <v>834</v>
      </c>
      <c r="C646" s="278" t="s">
        <v>3192</v>
      </c>
      <c r="D646" s="279">
        <v>317</v>
      </c>
      <c r="E646" s="279">
        <v>481.61860000000001</v>
      </c>
      <c r="F646" s="279">
        <v>97</v>
      </c>
      <c r="G646" s="279">
        <v>46717</v>
      </c>
      <c r="H646" s="279">
        <v>30749</v>
      </c>
      <c r="I646" s="279">
        <v>15968</v>
      </c>
      <c r="J646" s="279">
        <v>16</v>
      </c>
      <c r="K646" s="279" t="s">
        <v>1358</v>
      </c>
      <c r="L646" s="279">
        <v>97</v>
      </c>
    </row>
    <row r="647" spans="1:12">
      <c r="A647" s="278">
        <v>646</v>
      </c>
      <c r="B647" s="278" t="s">
        <v>924</v>
      </c>
      <c r="C647" s="278" t="s">
        <v>3450</v>
      </c>
      <c r="D647" s="279">
        <v>74</v>
      </c>
      <c r="E647" s="279">
        <v>107.3271</v>
      </c>
      <c r="F647" s="279">
        <v>431</v>
      </c>
      <c r="G647" s="279">
        <v>46258</v>
      </c>
      <c r="H647" s="279">
        <v>31894</v>
      </c>
      <c r="I647" s="279">
        <v>14364</v>
      </c>
      <c r="J647" s="279">
        <v>129</v>
      </c>
      <c r="K647" s="279" t="s">
        <v>1358</v>
      </c>
      <c r="L647" s="279">
        <v>431</v>
      </c>
    </row>
    <row r="648" spans="1:12">
      <c r="A648" s="278">
        <v>647</v>
      </c>
      <c r="B648" s="278" t="s">
        <v>4137</v>
      </c>
      <c r="C648" s="278" t="s">
        <v>4138</v>
      </c>
      <c r="D648" s="279">
        <v>1903</v>
      </c>
      <c r="E648" s="279">
        <v>3441.5385000000001</v>
      </c>
      <c r="F648" s="279">
        <v>13</v>
      </c>
      <c r="G648" s="279">
        <v>44740</v>
      </c>
      <c r="H648" s="279">
        <v>24739</v>
      </c>
      <c r="I648" s="279">
        <v>20001</v>
      </c>
      <c r="J648" s="279">
        <v>2</v>
      </c>
      <c r="K648" s="279" t="s">
        <v>1358</v>
      </c>
      <c r="L648" s="279">
        <v>13</v>
      </c>
    </row>
    <row r="649" spans="1:12">
      <c r="A649" s="278">
        <v>648</v>
      </c>
      <c r="B649" s="278" t="s">
        <v>441</v>
      </c>
      <c r="C649" s="278" t="s">
        <v>3490</v>
      </c>
      <c r="D649" s="279">
        <v>173</v>
      </c>
      <c r="E649" s="279">
        <v>128.7225</v>
      </c>
      <c r="F649" s="279">
        <v>346</v>
      </c>
      <c r="G649" s="279">
        <v>44538</v>
      </c>
      <c r="H649" s="279">
        <v>59858</v>
      </c>
      <c r="I649" s="279">
        <v>-15320</v>
      </c>
      <c r="J649" s="279">
        <v>19</v>
      </c>
      <c r="K649" s="279" t="s">
        <v>1358</v>
      </c>
      <c r="L649" s="279">
        <v>346</v>
      </c>
    </row>
    <row r="650" spans="1:12">
      <c r="A650" s="278">
        <v>649</v>
      </c>
      <c r="B650" s="278" t="s">
        <v>935</v>
      </c>
      <c r="C650" s="278" t="s">
        <v>3155</v>
      </c>
      <c r="D650" s="279">
        <v>456</v>
      </c>
      <c r="E650" s="279">
        <v>1264.8</v>
      </c>
      <c r="F650" s="279">
        <v>35</v>
      </c>
      <c r="G650" s="279">
        <v>44268</v>
      </c>
      <c r="H650" s="279">
        <v>15960</v>
      </c>
      <c r="I650" s="279">
        <v>28308</v>
      </c>
      <c r="J650" s="279">
        <v>25</v>
      </c>
      <c r="K650" s="279" t="s">
        <v>1358</v>
      </c>
      <c r="L650" s="279">
        <v>35</v>
      </c>
    </row>
    <row r="651" spans="1:12">
      <c r="A651" s="278">
        <v>650</v>
      </c>
      <c r="B651" s="278" t="s">
        <v>416</v>
      </c>
      <c r="C651" s="278" t="s">
        <v>3433</v>
      </c>
      <c r="D651" s="279">
        <v>125</v>
      </c>
      <c r="E651" s="279">
        <v>209.30240000000001</v>
      </c>
      <c r="F651" s="279">
        <v>205</v>
      </c>
      <c r="G651" s="279">
        <v>42907</v>
      </c>
      <c r="H651" s="279">
        <v>25625</v>
      </c>
      <c r="I651" s="279">
        <v>17282</v>
      </c>
      <c r="J651" s="279">
        <v>75</v>
      </c>
      <c r="K651" s="279" t="s">
        <v>1358</v>
      </c>
      <c r="L651" s="279">
        <v>205</v>
      </c>
    </row>
    <row r="652" spans="1:12">
      <c r="A652" s="278">
        <v>651</v>
      </c>
      <c r="B652" s="278" t="s">
        <v>527</v>
      </c>
      <c r="C652" s="278" t="s">
        <v>3406</v>
      </c>
      <c r="D652" s="279">
        <v>136</v>
      </c>
      <c r="E652" s="279">
        <v>277.84969999999998</v>
      </c>
      <c r="F652" s="279">
        <v>153</v>
      </c>
      <c r="G652" s="279">
        <v>42511</v>
      </c>
      <c r="H652" s="279">
        <v>20808</v>
      </c>
      <c r="I652" s="279">
        <v>21703</v>
      </c>
      <c r="J652" s="279">
        <v>14</v>
      </c>
      <c r="K652" s="279" t="s">
        <v>1358</v>
      </c>
      <c r="L652" s="279">
        <v>153</v>
      </c>
    </row>
    <row r="653" spans="1:12">
      <c r="A653" s="278">
        <v>652</v>
      </c>
      <c r="B653" s="278">
        <v>414210134</v>
      </c>
      <c r="C653" s="278" t="s">
        <v>3500</v>
      </c>
      <c r="D653" s="279">
        <v>481</v>
      </c>
      <c r="E653" s="279">
        <v>1327</v>
      </c>
      <c r="F653" s="279">
        <v>32</v>
      </c>
      <c r="G653" s="279">
        <v>42464</v>
      </c>
      <c r="H653" s="279">
        <v>15392</v>
      </c>
      <c r="I653" s="279">
        <v>27072</v>
      </c>
      <c r="J653" s="279">
        <v>2</v>
      </c>
      <c r="K653" s="279" t="s">
        <v>1358</v>
      </c>
      <c r="L653" s="279">
        <v>32</v>
      </c>
    </row>
    <row r="654" spans="1:12">
      <c r="A654" s="278">
        <v>653</v>
      </c>
      <c r="B654" s="278" t="s">
        <v>4001</v>
      </c>
      <c r="C654" s="278" t="s">
        <v>4002</v>
      </c>
      <c r="D654" s="279">
        <v>160</v>
      </c>
      <c r="E654" s="279">
        <v>205</v>
      </c>
      <c r="F654" s="279">
        <v>203</v>
      </c>
      <c r="G654" s="279">
        <v>41615</v>
      </c>
      <c r="H654" s="279">
        <v>32480</v>
      </c>
      <c r="I654" s="279">
        <v>9135</v>
      </c>
      <c r="J654" s="279">
        <v>3</v>
      </c>
      <c r="K654" s="279" t="s">
        <v>1358</v>
      </c>
      <c r="L654" s="279">
        <v>203</v>
      </c>
    </row>
    <row r="655" spans="1:12">
      <c r="A655" s="278">
        <v>654</v>
      </c>
      <c r="B655" s="278" t="s">
        <v>4003</v>
      </c>
      <c r="C655" s="278" t="s">
        <v>4002</v>
      </c>
      <c r="D655" s="279">
        <v>171</v>
      </c>
      <c r="E655" s="279">
        <v>205</v>
      </c>
      <c r="F655" s="279">
        <v>203</v>
      </c>
      <c r="G655" s="279">
        <v>41615</v>
      </c>
      <c r="H655" s="279">
        <v>34713</v>
      </c>
      <c r="I655" s="279">
        <v>6902</v>
      </c>
      <c r="J655" s="279">
        <v>3</v>
      </c>
      <c r="K655" s="279" t="s">
        <v>1358</v>
      </c>
      <c r="L655" s="279">
        <v>203</v>
      </c>
    </row>
    <row r="656" spans="1:12">
      <c r="A656" s="278">
        <v>655</v>
      </c>
      <c r="B656" s="278" t="s">
        <v>4069</v>
      </c>
      <c r="C656" s="278" t="s">
        <v>4070</v>
      </c>
      <c r="D656" s="279">
        <v>105</v>
      </c>
      <c r="E656" s="279">
        <v>400</v>
      </c>
      <c r="F656" s="279">
        <v>103</v>
      </c>
      <c r="G656" s="279">
        <v>41200</v>
      </c>
      <c r="H656" s="279">
        <v>10815</v>
      </c>
      <c r="I656" s="279">
        <v>30385</v>
      </c>
      <c r="J656" s="279">
        <v>3</v>
      </c>
      <c r="K656" s="279" t="s">
        <v>1358</v>
      </c>
      <c r="L656" s="279">
        <v>103</v>
      </c>
    </row>
    <row r="657" spans="1:12">
      <c r="A657" s="278">
        <v>656</v>
      </c>
      <c r="B657" s="278" t="s">
        <v>758</v>
      </c>
      <c r="C657" s="278" t="s">
        <v>3188</v>
      </c>
      <c r="D657" s="279">
        <v>64</v>
      </c>
      <c r="E657" s="279">
        <v>107.628</v>
      </c>
      <c r="F657" s="279">
        <v>371</v>
      </c>
      <c r="G657" s="279">
        <v>39930</v>
      </c>
      <c r="H657" s="279">
        <v>23744</v>
      </c>
      <c r="I657" s="279">
        <v>16186</v>
      </c>
      <c r="J657" s="279">
        <v>83</v>
      </c>
      <c r="K657" s="279" t="s">
        <v>1358</v>
      </c>
      <c r="L657" s="279">
        <v>371</v>
      </c>
    </row>
    <row r="658" spans="1:12">
      <c r="A658" s="278">
        <v>657</v>
      </c>
      <c r="B658" s="278" t="s">
        <v>1299</v>
      </c>
      <c r="C658" s="278" t="s">
        <v>3376</v>
      </c>
      <c r="D658" s="279">
        <v>188</v>
      </c>
      <c r="E658" s="279">
        <v>284.6071</v>
      </c>
      <c r="F658" s="279">
        <v>140</v>
      </c>
      <c r="G658" s="279">
        <v>39845</v>
      </c>
      <c r="H658" s="279">
        <v>26320</v>
      </c>
      <c r="I658" s="279">
        <v>13525</v>
      </c>
      <c r="J658" s="279">
        <v>32</v>
      </c>
      <c r="K658" s="279" t="s">
        <v>1358</v>
      </c>
      <c r="L658" s="279">
        <v>140</v>
      </c>
    </row>
    <row r="659" spans="1:12">
      <c r="A659" s="278">
        <v>658</v>
      </c>
      <c r="B659" s="278" t="s">
        <v>991</v>
      </c>
      <c r="C659" s="278" t="s">
        <v>3148</v>
      </c>
      <c r="D659" s="279">
        <v>428</v>
      </c>
      <c r="E659" s="279">
        <v>748</v>
      </c>
      <c r="F659" s="279">
        <v>52</v>
      </c>
      <c r="G659" s="279">
        <v>38896</v>
      </c>
      <c r="H659" s="279">
        <v>22256</v>
      </c>
      <c r="I659" s="279">
        <v>16640</v>
      </c>
      <c r="J659" s="279">
        <v>20</v>
      </c>
      <c r="K659" s="279" t="s">
        <v>1358</v>
      </c>
      <c r="L659" s="279">
        <v>52</v>
      </c>
    </row>
    <row r="660" spans="1:12">
      <c r="A660" s="278">
        <v>659</v>
      </c>
      <c r="B660" s="278" t="s">
        <v>1239</v>
      </c>
      <c r="C660" s="278" t="s">
        <v>3582</v>
      </c>
      <c r="D660" s="279">
        <v>177</v>
      </c>
      <c r="E660" s="279">
        <v>267.04860000000002</v>
      </c>
      <c r="F660" s="279">
        <v>144</v>
      </c>
      <c r="G660" s="279">
        <v>38455</v>
      </c>
      <c r="H660" s="279">
        <v>25488</v>
      </c>
      <c r="I660" s="279">
        <v>12967</v>
      </c>
      <c r="J660" s="279">
        <v>30</v>
      </c>
      <c r="K660" s="279" t="s">
        <v>1358</v>
      </c>
      <c r="L660" s="279">
        <v>144</v>
      </c>
    </row>
    <row r="661" spans="1:12">
      <c r="A661" s="278">
        <v>660</v>
      </c>
      <c r="B661" s="278" t="s">
        <v>453</v>
      </c>
      <c r="C661" s="278" t="s">
        <v>3606</v>
      </c>
      <c r="D661" s="279">
        <v>190</v>
      </c>
      <c r="E661" s="279">
        <v>270.5147</v>
      </c>
      <c r="F661" s="279">
        <v>136</v>
      </c>
      <c r="G661" s="279">
        <v>36790</v>
      </c>
      <c r="H661" s="279">
        <v>25840</v>
      </c>
      <c r="I661" s="279">
        <v>10950</v>
      </c>
      <c r="J661" s="279">
        <v>16</v>
      </c>
      <c r="K661" s="279" t="s">
        <v>1358</v>
      </c>
      <c r="L661" s="279">
        <v>136</v>
      </c>
    </row>
    <row r="662" spans="1:12">
      <c r="A662" s="278">
        <v>661</v>
      </c>
      <c r="B662" s="278" t="s">
        <v>520</v>
      </c>
      <c r="C662" s="278" t="s">
        <v>3505</v>
      </c>
      <c r="D662" s="279">
        <v>242</v>
      </c>
      <c r="E662" s="279">
        <v>178.77070000000001</v>
      </c>
      <c r="F662" s="279">
        <v>205</v>
      </c>
      <c r="G662" s="279">
        <v>36648</v>
      </c>
      <c r="H662" s="279">
        <v>49610</v>
      </c>
      <c r="I662" s="279">
        <v>-12962</v>
      </c>
      <c r="J662" s="279">
        <v>7</v>
      </c>
      <c r="K662" s="279" t="s">
        <v>1358</v>
      </c>
      <c r="L662" s="279">
        <v>205</v>
      </c>
    </row>
    <row r="663" spans="1:12">
      <c r="A663" s="278">
        <v>662</v>
      </c>
      <c r="B663" s="278" t="s">
        <v>449</v>
      </c>
      <c r="C663" s="278" t="s">
        <v>3507</v>
      </c>
      <c r="D663" s="279">
        <v>264</v>
      </c>
      <c r="E663" s="279">
        <v>346.19229999999999</v>
      </c>
      <c r="F663" s="279">
        <v>104</v>
      </c>
      <c r="G663" s="279">
        <v>36004</v>
      </c>
      <c r="H663" s="279">
        <v>27456</v>
      </c>
      <c r="I663" s="279">
        <v>8548</v>
      </c>
      <c r="J663" s="279">
        <v>38</v>
      </c>
      <c r="K663" s="279" t="s">
        <v>1358</v>
      </c>
      <c r="L663" s="279">
        <v>104</v>
      </c>
    </row>
    <row r="664" spans="1:12">
      <c r="A664" s="278">
        <v>663</v>
      </c>
      <c r="B664" s="278" t="s">
        <v>603</v>
      </c>
      <c r="C664" s="278" t="s">
        <v>3577</v>
      </c>
      <c r="D664" s="279">
        <v>562</v>
      </c>
      <c r="E664" s="279">
        <v>1013</v>
      </c>
      <c r="F664" s="279">
        <v>35</v>
      </c>
      <c r="G664" s="279">
        <v>35455</v>
      </c>
      <c r="H664" s="279">
        <v>19670</v>
      </c>
      <c r="I664" s="279">
        <v>15785</v>
      </c>
      <c r="J664" s="279">
        <v>25</v>
      </c>
      <c r="K664" s="279" t="s">
        <v>1358</v>
      </c>
      <c r="L664" s="279">
        <v>35</v>
      </c>
    </row>
    <row r="665" spans="1:12">
      <c r="A665" s="278">
        <v>664</v>
      </c>
      <c r="B665" s="278" t="s">
        <v>908</v>
      </c>
      <c r="C665" s="278" t="s">
        <v>3371</v>
      </c>
      <c r="D665" s="279">
        <v>419</v>
      </c>
      <c r="E665" s="279">
        <v>622</v>
      </c>
      <c r="F665" s="279">
        <v>57</v>
      </c>
      <c r="G665" s="279">
        <v>35454</v>
      </c>
      <c r="H665" s="279">
        <v>23883</v>
      </c>
      <c r="I665" s="279">
        <v>11571</v>
      </c>
      <c r="J665" s="279">
        <v>22</v>
      </c>
      <c r="K665" s="279" t="s">
        <v>1358</v>
      </c>
      <c r="L665" s="279">
        <v>57</v>
      </c>
    </row>
    <row r="666" spans="1:12">
      <c r="A666" s="278">
        <v>665</v>
      </c>
      <c r="B666" s="278">
        <v>414210124</v>
      </c>
      <c r="C666" s="278" t="s">
        <v>3511</v>
      </c>
      <c r="D666" s="279">
        <v>473</v>
      </c>
      <c r="E666" s="279">
        <v>1140</v>
      </c>
      <c r="F666" s="279">
        <v>30</v>
      </c>
      <c r="G666" s="279">
        <v>34200</v>
      </c>
      <c r="H666" s="279">
        <v>14190</v>
      </c>
      <c r="I666" s="279">
        <v>20010</v>
      </c>
      <c r="J666" s="279">
        <v>1</v>
      </c>
      <c r="K666" s="279" t="s">
        <v>1358</v>
      </c>
      <c r="L666" s="279">
        <v>30</v>
      </c>
    </row>
    <row r="667" spans="1:12">
      <c r="A667" s="278">
        <v>666</v>
      </c>
      <c r="B667" s="278" t="s">
        <v>2744</v>
      </c>
      <c r="C667" s="278" t="s">
        <v>3140</v>
      </c>
      <c r="D667" s="279">
        <v>479</v>
      </c>
      <c r="E667" s="279">
        <v>794.46510000000001</v>
      </c>
      <c r="F667" s="279">
        <v>43</v>
      </c>
      <c r="G667" s="279">
        <v>34162</v>
      </c>
      <c r="H667" s="279">
        <v>20597</v>
      </c>
      <c r="I667" s="279">
        <v>13565</v>
      </c>
      <c r="J667" s="279">
        <v>26</v>
      </c>
      <c r="K667" s="279" t="s">
        <v>1358</v>
      </c>
      <c r="L667" s="279">
        <v>43</v>
      </c>
    </row>
    <row r="668" spans="1:12">
      <c r="A668" s="278">
        <v>667</v>
      </c>
      <c r="B668" s="278" t="s">
        <v>901</v>
      </c>
      <c r="C668" s="278" t="s">
        <v>3564</v>
      </c>
      <c r="D668" s="279">
        <v>280</v>
      </c>
      <c r="E668" s="279">
        <v>920</v>
      </c>
      <c r="F668" s="279">
        <v>37</v>
      </c>
      <c r="G668" s="279">
        <v>34040</v>
      </c>
      <c r="H668" s="279">
        <v>10360</v>
      </c>
      <c r="I668" s="279">
        <v>23680</v>
      </c>
      <c r="J668" s="279">
        <v>5</v>
      </c>
      <c r="K668" s="279" t="s">
        <v>1358</v>
      </c>
      <c r="L668" s="279">
        <v>37</v>
      </c>
    </row>
    <row r="669" spans="1:12">
      <c r="A669" s="278">
        <v>668</v>
      </c>
      <c r="B669" s="278" t="s">
        <v>3769</v>
      </c>
      <c r="C669" s="278" t="s">
        <v>3824</v>
      </c>
      <c r="D669" s="279">
        <v>270</v>
      </c>
      <c r="E669" s="279">
        <v>156.2372</v>
      </c>
      <c r="F669" s="279">
        <v>215</v>
      </c>
      <c r="G669" s="279">
        <v>33591</v>
      </c>
      <c r="H669" s="279">
        <v>58050</v>
      </c>
      <c r="I669" s="279">
        <v>-24459</v>
      </c>
      <c r="J669" s="279">
        <v>71</v>
      </c>
      <c r="K669" s="279" t="s">
        <v>1358</v>
      </c>
      <c r="L669" s="279">
        <v>215</v>
      </c>
    </row>
    <row r="670" spans="1:12">
      <c r="A670" s="278">
        <v>669</v>
      </c>
      <c r="B670" s="278" t="s">
        <v>746</v>
      </c>
      <c r="C670" s="278" t="s">
        <v>3466</v>
      </c>
      <c r="D670" s="279">
        <v>296</v>
      </c>
      <c r="E670" s="279">
        <v>877.57889999999998</v>
      </c>
      <c r="F670" s="279">
        <v>38</v>
      </c>
      <c r="G670" s="279">
        <v>33348</v>
      </c>
      <c r="H670" s="279">
        <v>11248</v>
      </c>
      <c r="I670" s="279">
        <v>22100</v>
      </c>
      <c r="J670" s="279">
        <v>9</v>
      </c>
      <c r="K670" s="279" t="s">
        <v>1358</v>
      </c>
      <c r="L670" s="279">
        <v>38</v>
      </c>
    </row>
    <row r="671" spans="1:12">
      <c r="A671" s="278">
        <v>670</v>
      </c>
      <c r="B671" s="278" t="s">
        <v>444</v>
      </c>
      <c r="C671" s="278" t="s">
        <v>3534</v>
      </c>
      <c r="D671" s="279">
        <v>332</v>
      </c>
      <c r="E671" s="279">
        <v>546.04920000000004</v>
      </c>
      <c r="F671" s="279">
        <v>61</v>
      </c>
      <c r="G671" s="279">
        <v>33309</v>
      </c>
      <c r="H671" s="279">
        <v>20252</v>
      </c>
      <c r="I671" s="279">
        <v>13057</v>
      </c>
      <c r="J671" s="279">
        <v>38</v>
      </c>
      <c r="K671" s="279" t="s">
        <v>1358</v>
      </c>
      <c r="L671" s="279">
        <v>61</v>
      </c>
    </row>
    <row r="672" spans="1:12">
      <c r="A672" s="278">
        <v>671</v>
      </c>
      <c r="B672" s="278" t="s">
        <v>900</v>
      </c>
      <c r="C672" s="278" t="s">
        <v>4058</v>
      </c>
      <c r="D672" s="279">
        <v>280</v>
      </c>
      <c r="E672" s="279">
        <v>920</v>
      </c>
      <c r="F672" s="279">
        <v>36</v>
      </c>
      <c r="G672" s="279">
        <v>33120</v>
      </c>
      <c r="H672" s="279">
        <v>10080</v>
      </c>
      <c r="I672" s="279">
        <v>23040</v>
      </c>
      <c r="J672" s="279">
        <v>7</v>
      </c>
      <c r="K672" s="279" t="s">
        <v>1358</v>
      </c>
      <c r="L672" s="279">
        <v>36</v>
      </c>
    </row>
    <row r="673" spans="1:12">
      <c r="A673" s="278">
        <v>672</v>
      </c>
      <c r="B673" s="278" t="s">
        <v>632</v>
      </c>
      <c r="C673" s="278" t="s">
        <v>3165</v>
      </c>
      <c r="D673" s="279">
        <v>415</v>
      </c>
      <c r="E673" s="279">
        <v>762.79070000000002</v>
      </c>
      <c r="F673" s="279">
        <v>43</v>
      </c>
      <c r="G673" s="279">
        <v>32800</v>
      </c>
      <c r="H673" s="279">
        <v>17845</v>
      </c>
      <c r="I673" s="279">
        <v>14955</v>
      </c>
      <c r="J673" s="279">
        <v>5</v>
      </c>
      <c r="K673" s="279" t="s">
        <v>1358</v>
      </c>
      <c r="L673" s="279">
        <v>43</v>
      </c>
    </row>
    <row r="674" spans="1:12">
      <c r="A674" s="278">
        <v>673</v>
      </c>
      <c r="B674" s="278" t="s">
        <v>943</v>
      </c>
      <c r="C674" s="278" t="s">
        <v>3595</v>
      </c>
      <c r="D674" s="279">
        <v>93</v>
      </c>
      <c r="E674" s="279">
        <v>165.6465</v>
      </c>
      <c r="F674" s="279">
        <v>198</v>
      </c>
      <c r="G674" s="279">
        <v>32798</v>
      </c>
      <c r="H674" s="279">
        <v>18414</v>
      </c>
      <c r="I674" s="279">
        <v>14384</v>
      </c>
      <c r="J674" s="279">
        <v>70</v>
      </c>
      <c r="K674" s="279" t="s">
        <v>1358</v>
      </c>
      <c r="L674" s="279">
        <v>198</v>
      </c>
    </row>
    <row r="675" spans="1:12">
      <c r="A675" s="278">
        <v>674</v>
      </c>
      <c r="B675" s="278" t="s">
        <v>836</v>
      </c>
      <c r="C675" s="278" t="s">
        <v>3231</v>
      </c>
      <c r="D675" s="279">
        <v>509</v>
      </c>
      <c r="E675" s="279">
        <v>839.17949999999996</v>
      </c>
      <c r="F675" s="279">
        <v>39</v>
      </c>
      <c r="G675" s="279">
        <v>32728</v>
      </c>
      <c r="H675" s="279">
        <v>19851</v>
      </c>
      <c r="I675" s="279">
        <v>12877</v>
      </c>
      <c r="J675" s="279">
        <v>8</v>
      </c>
      <c r="K675" s="279" t="s">
        <v>1358</v>
      </c>
      <c r="L675" s="279">
        <v>39</v>
      </c>
    </row>
    <row r="676" spans="1:12">
      <c r="A676" s="278">
        <v>675</v>
      </c>
      <c r="B676" s="278" t="s">
        <v>789</v>
      </c>
      <c r="C676" s="278" t="s">
        <v>3550</v>
      </c>
      <c r="D676" s="279">
        <v>115</v>
      </c>
      <c r="E676" s="279">
        <v>210.41290000000001</v>
      </c>
      <c r="F676" s="279">
        <v>155</v>
      </c>
      <c r="G676" s="279">
        <v>32614</v>
      </c>
      <c r="H676" s="279">
        <v>17825</v>
      </c>
      <c r="I676" s="279">
        <v>14789</v>
      </c>
      <c r="J676" s="279">
        <v>18</v>
      </c>
      <c r="K676" s="279" t="s">
        <v>1358</v>
      </c>
      <c r="L676" s="279">
        <v>155</v>
      </c>
    </row>
    <row r="677" spans="1:12">
      <c r="A677" s="278">
        <v>676</v>
      </c>
      <c r="B677" s="278" t="s">
        <v>980</v>
      </c>
      <c r="C677" s="278" t="s">
        <v>3495</v>
      </c>
      <c r="D677" s="279">
        <v>471</v>
      </c>
      <c r="E677" s="279">
        <v>646.79999999999995</v>
      </c>
      <c r="F677" s="279">
        <v>50</v>
      </c>
      <c r="G677" s="279">
        <v>32340</v>
      </c>
      <c r="H677" s="279">
        <v>23550</v>
      </c>
      <c r="I677" s="279">
        <v>8790</v>
      </c>
      <c r="J677" s="279">
        <v>26</v>
      </c>
      <c r="K677" s="279" t="s">
        <v>1358</v>
      </c>
      <c r="L677" s="279">
        <v>50</v>
      </c>
    </row>
    <row r="678" spans="1:12">
      <c r="A678" s="278">
        <v>677</v>
      </c>
      <c r="B678" s="278" t="s">
        <v>755</v>
      </c>
      <c r="C678" s="278" t="s">
        <v>3121</v>
      </c>
      <c r="D678" s="279">
        <v>145</v>
      </c>
      <c r="E678" s="279">
        <v>178.6575</v>
      </c>
      <c r="F678" s="279">
        <v>181</v>
      </c>
      <c r="G678" s="279">
        <v>32337</v>
      </c>
      <c r="H678" s="279">
        <v>26245</v>
      </c>
      <c r="I678" s="279">
        <v>6092</v>
      </c>
      <c r="J678" s="279">
        <v>67</v>
      </c>
      <c r="K678" s="279" t="s">
        <v>1358</v>
      </c>
      <c r="L678" s="279">
        <v>181</v>
      </c>
    </row>
    <row r="679" spans="1:12">
      <c r="A679" s="278">
        <v>678</v>
      </c>
      <c r="B679" s="278" t="s">
        <v>3525</v>
      </c>
      <c r="C679" s="278" t="s">
        <v>3526</v>
      </c>
      <c r="D679" s="279">
        <v>406</v>
      </c>
      <c r="E679" s="279">
        <v>655</v>
      </c>
      <c r="F679" s="279">
        <v>49</v>
      </c>
      <c r="G679" s="279">
        <v>32095</v>
      </c>
      <c r="H679" s="279">
        <v>19894</v>
      </c>
      <c r="I679" s="279">
        <v>12201</v>
      </c>
      <c r="J679" s="279">
        <v>23</v>
      </c>
      <c r="K679" s="279" t="s">
        <v>1358</v>
      </c>
      <c r="L679" s="279">
        <v>49</v>
      </c>
    </row>
    <row r="680" spans="1:12">
      <c r="A680" s="278">
        <v>679</v>
      </c>
      <c r="B680" s="278" t="s">
        <v>452</v>
      </c>
      <c r="C680" s="278" t="s">
        <v>3687</v>
      </c>
      <c r="D680" s="279">
        <v>592</v>
      </c>
      <c r="E680" s="279">
        <v>859.48649999999998</v>
      </c>
      <c r="F680" s="279">
        <v>37</v>
      </c>
      <c r="G680" s="279">
        <v>31801</v>
      </c>
      <c r="H680" s="279">
        <v>21904</v>
      </c>
      <c r="I680" s="279">
        <v>9897</v>
      </c>
      <c r="J680" s="279">
        <v>16</v>
      </c>
      <c r="K680" s="279" t="s">
        <v>1358</v>
      </c>
      <c r="L680" s="279">
        <v>37</v>
      </c>
    </row>
    <row r="681" spans="1:12">
      <c r="A681" s="278">
        <v>680</v>
      </c>
      <c r="B681" s="278" t="s">
        <v>858</v>
      </c>
      <c r="C681" s="278" t="s">
        <v>3463</v>
      </c>
      <c r="D681" s="279">
        <v>528</v>
      </c>
      <c r="E681" s="279">
        <v>805.94870000000003</v>
      </c>
      <c r="F681" s="279">
        <v>39</v>
      </c>
      <c r="G681" s="279">
        <v>31432</v>
      </c>
      <c r="H681" s="279">
        <v>20592</v>
      </c>
      <c r="I681" s="279">
        <v>10840</v>
      </c>
      <c r="J681" s="279">
        <v>27</v>
      </c>
      <c r="K681" s="279" t="s">
        <v>1358</v>
      </c>
      <c r="L681" s="279">
        <v>39</v>
      </c>
    </row>
    <row r="682" spans="1:12">
      <c r="A682" s="278">
        <v>681</v>
      </c>
      <c r="B682" s="278" t="s">
        <v>3910</v>
      </c>
      <c r="C682" s="278" t="s">
        <v>3992</v>
      </c>
      <c r="D682" s="279">
        <v>573</v>
      </c>
      <c r="E682" s="279">
        <v>624.20000000000005</v>
      </c>
      <c r="F682" s="279">
        <v>50</v>
      </c>
      <c r="G682" s="279">
        <v>31210</v>
      </c>
      <c r="H682" s="279">
        <v>28650</v>
      </c>
      <c r="I682" s="279">
        <v>2560</v>
      </c>
      <c r="J682" s="279">
        <v>19</v>
      </c>
      <c r="K682" s="279" t="s">
        <v>1358</v>
      </c>
      <c r="L682" s="279">
        <v>50</v>
      </c>
    </row>
    <row r="683" spans="1:12">
      <c r="A683" s="278">
        <v>682</v>
      </c>
      <c r="B683" s="278" t="s">
        <v>891</v>
      </c>
      <c r="C683" s="278" t="s">
        <v>3458</v>
      </c>
      <c r="D683" s="279">
        <v>238</v>
      </c>
      <c r="E683" s="279">
        <v>418.18920000000003</v>
      </c>
      <c r="F683" s="279">
        <v>74</v>
      </c>
      <c r="G683" s="279">
        <v>30946</v>
      </c>
      <c r="H683" s="279">
        <v>17612</v>
      </c>
      <c r="I683" s="279">
        <v>13334</v>
      </c>
      <c r="J683" s="279">
        <v>24</v>
      </c>
      <c r="K683" s="279" t="s">
        <v>1358</v>
      </c>
      <c r="L683" s="279">
        <v>74</v>
      </c>
    </row>
    <row r="684" spans="1:12">
      <c r="A684" s="278">
        <v>683</v>
      </c>
      <c r="B684" s="278" t="s">
        <v>3894</v>
      </c>
      <c r="C684" s="278" t="s">
        <v>4059</v>
      </c>
      <c r="D684" s="279">
        <v>126</v>
      </c>
      <c r="E684" s="279">
        <v>252.1311</v>
      </c>
      <c r="F684" s="279">
        <v>122</v>
      </c>
      <c r="G684" s="279">
        <v>30760</v>
      </c>
      <c r="H684" s="279">
        <v>15372</v>
      </c>
      <c r="I684" s="279">
        <v>15388</v>
      </c>
      <c r="J684" s="279">
        <v>33</v>
      </c>
      <c r="K684" s="279" t="s">
        <v>1358</v>
      </c>
      <c r="L684" s="279">
        <v>122</v>
      </c>
    </row>
    <row r="685" spans="1:12">
      <c r="A685" s="278">
        <v>684</v>
      </c>
      <c r="B685" s="278" t="s">
        <v>564</v>
      </c>
      <c r="C685" s="278" t="s">
        <v>3481</v>
      </c>
      <c r="D685" s="279">
        <v>165</v>
      </c>
      <c r="E685" s="279">
        <v>254.35589999999999</v>
      </c>
      <c r="F685" s="279">
        <v>118</v>
      </c>
      <c r="G685" s="279">
        <v>30014</v>
      </c>
      <c r="H685" s="279">
        <v>19470</v>
      </c>
      <c r="I685" s="279">
        <v>10544</v>
      </c>
      <c r="J685" s="279">
        <v>30</v>
      </c>
      <c r="K685" s="279" t="s">
        <v>1358</v>
      </c>
      <c r="L685" s="279">
        <v>118</v>
      </c>
    </row>
    <row r="686" spans="1:12">
      <c r="A686" s="278">
        <v>685</v>
      </c>
      <c r="B686" s="278" t="s">
        <v>422</v>
      </c>
      <c r="C686" s="278" t="s">
        <v>3541</v>
      </c>
      <c r="D686" s="279">
        <v>140</v>
      </c>
      <c r="E686" s="279">
        <v>207.94370000000001</v>
      </c>
      <c r="F686" s="279">
        <v>142</v>
      </c>
      <c r="G686" s="279">
        <v>29528</v>
      </c>
      <c r="H686" s="279">
        <v>19880</v>
      </c>
      <c r="I686" s="279">
        <v>9648</v>
      </c>
      <c r="J686" s="279">
        <v>36</v>
      </c>
      <c r="K686" s="279" t="s">
        <v>1358</v>
      </c>
      <c r="L686" s="279">
        <v>142</v>
      </c>
    </row>
    <row r="687" spans="1:12">
      <c r="A687" s="278">
        <v>686</v>
      </c>
      <c r="B687" s="278" t="s">
        <v>995</v>
      </c>
      <c r="C687" s="278" t="s">
        <v>3434</v>
      </c>
      <c r="D687" s="279">
        <v>484</v>
      </c>
      <c r="E687" s="279">
        <v>588.6</v>
      </c>
      <c r="F687" s="279">
        <v>50</v>
      </c>
      <c r="G687" s="279">
        <v>29430</v>
      </c>
      <c r="H687" s="279">
        <v>24200</v>
      </c>
      <c r="I687" s="279">
        <v>5230</v>
      </c>
      <c r="J687" s="279">
        <v>33</v>
      </c>
      <c r="K687" s="279" t="s">
        <v>1358</v>
      </c>
      <c r="L687" s="279">
        <v>50</v>
      </c>
    </row>
    <row r="688" spans="1:12">
      <c r="A688" s="278">
        <v>687</v>
      </c>
      <c r="B688" s="278" t="s">
        <v>1005</v>
      </c>
      <c r="C688" s="278" t="s">
        <v>3389</v>
      </c>
      <c r="D688" s="279">
        <v>504</v>
      </c>
      <c r="E688" s="279">
        <v>1161.5999999999999</v>
      </c>
      <c r="F688" s="279">
        <v>25</v>
      </c>
      <c r="G688" s="279">
        <v>29040</v>
      </c>
      <c r="H688" s="279">
        <v>12600</v>
      </c>
      <c r="I688" s="279">
        <v>16440</v>
      </c>
      <c r="J688" s="279">
        <v>6</v>
      </c>
      <c r="K688" s="279" t="s">
        <v>1358</v>
      </c>
      <c r="L688" s="279">
        <v>25</v>
      </c>
    </row>
    <row r="689" spans="1:12">
      <c r="A689" s="278">
        <v>688</v>
      </c>
      <c r="B689" s="278" t="s">
        <v>926</v>
      </c>
      <c r="C689" s="278" t="s">
        <v>3710</v>
      </c>
      <c r="D689" s="279">
        <v>91</v>
      </c>
      <c r="E689" s="279">
        <v>290</v>
      </c>
      <c r="F689" s="279">
        <v>100</v>
      </c>
      <c r="G689" s="279">
        <v>29000</v>
      </c>
      <c r="H689" s="279">
        <v>9100</v>
      </c>
      <c r="I689" s="279">
        <v>19900</v>
      </c>
      <c r="J689" s="279">
        <v>1</v>
      </c>
      <c r="K689" s="279" t="s">
        <v>1358</v>
      </c>
      <c r="L689" s="279">
        <v>100</v>
      </c>
    </row>
    <row r="690" spans="1:12">
      <c r="A690" s="278">
        <v>689</v>
      </c>
      <c r="B690" s="278" t="s">
        <v>4071</v>
      </c>
      <c r="C690" s="278" t="s">
        <v>4072</v>
      </c>
      <c r="D690" s="279">
        <v>151</v>
      </c>
      <c r="E690" s="279">
        <v>275</v>
      </c>
      <c r="F690" s="279">
        <v>103</v>
      </c>
      <c r="G690" s="279">
        <v>28325</v>
      </c>
      <c r="H690" s="279">
        <v>15553</v>
      </c>
      <c r="I690" s="279">
        <v>12772</v>
      </c>
      <c r="J690" s="279">
        <v>3</v>
      </c>
      <c r="K690" s="279" t="s">
        <v>1358</v>
      </c>
      <c r="L690" s="279">
        <v>103</v>
      </c>
    </row>
    <row r="691" spans="1:12">
      <c r="A691" s="278">
        <v>690</v>
      </c>
      <c r="B691" s="278" t="s">
        <v>925</v>
      </c>
      <c r="C691" s="278" t="s">
        <v>3450</v>
      </c>
      <c r="D691" s="279">
        <v>74</v>
      </c>
      <c r="E691" s="279">
        <v>105.1152</v>
      </c>
      <c r="F691" s="279">
        <v>269</v>
      </c>
      <c r="G691" s="279">
        <v>28276</v>
      </c>
      <c r="H691" s="279">
        <v>19906</v>
      </c>
      <c r="I691" s="279">
        <v>8370</v>
      </c>
      <c r="J691" s="279">
        <v>104</v>
      </c>
      <c r="K691" s="279" t="s">
        <v>1358</v>
      </c>
      <c r="L691" s="279">
        <v>269</v>
      </c>
    </row>
    <row r="692" spans="1:12">
      <c r="A692" s="278">
        <v>691</v>
      </c>
      <c r="B692" s="278" t="s">
        <v>633</v>
      </c>
      <c r="C692" s="278" t="s">
        <v>3398</v>
      </c>
      <c r="D692" s="279">
        <v>387</v>
      </c>
      <c r="E692" s="279">
        <v>1082.4231</v>
      </c>
      <c r="F692" s="279">
        <v>26</v>
      </c>
      <c r="G692" s="279">
        <v>28143</v>
      </c>
      <c r="H692" s="279">
        <v>10062</v>
      </c>
      <c r="I692" s="279">
        <v>18081</v>
      </c>
      <c r="J692" s="279">
        <v>15</v>
      </c>
      <c r="K692" s="279" t="s">
        <v>1358</v>
      </c>
      <c r="L692" s="279">
        <v>26</v>
      </c>
    </row>
    <row r="693" spans="1:12">
      <c r="A693" s="278">
        <v>692</v>
      </c>
      <c r="B693" s="278" t="s">
        <v>466</v>
      </c>
      <c r="C693" s="278" t="s">
        <v>3499</v>
      </c>
      <c r="D693" s="279">
        <v>142</v>
      </c>
      <c r="E693" s="279">
        <v>193.65969999999999</v>
      </c>
      <c r="F693" s="279">
        <v>144</v>
      </c>
      <c r="G693" s="279">
        <v>27887</v>
      </c>
      <c r="H693" s="279">
        <v>20448</v>
      </c>
      <c r="I693" s="279">
        <v>7439</v>
      </c>
      <c r="J693" s="279">
        <v>70</v>
      </c>
      <c r="K693" s="279" t="s">
        <v>1358</v>
      </c>
      <c r="L693" s="279">
        <v>144</v>
      </c>
    </row>
    <row r="694" spans="1:12">
      <c r="A694" s="278">
        <v>693</v>
      </c>
      <c r="B694" s="278" t="s">
        <v>979</v>
      </c>
      <c r="C694" s="278" t="s">
        <v>3495</v>
      </c>
      <c r="D694" s="279">
        <v>471</v>
      </c>
      <c r="E694" s="279">
        <v>660</v>
      </c>
      <c r="F694" s="279">
        <v>42</v>
      </c>
      <c r="G694" s="279">
        <v>27720</v>
      </c>
      <c r="H694" s="279">
        <v>19782</v>
      </c>
      <c r="I694" s="279">
        <v>7938</v>
      </c>
      <c r="J694" s="279">
        <v>25</v>
      </c>
      <c r="K694" s="279" t="s">
        <v>1358</v>
      </c>
      <c r="L694" s="279">
        <v>42</v>
      </c>
    </row>
    <row r="695" spans="1:12">
      <c r="A695" s="278">
        <v>694</v>
      </c>
      <c r="B695" s="278" t="s">
        <v>459</v>
      </c>
      <c r="C695" s="278" t="s">
        <v>3575</v>
      </c>
      <c r="D695" s="279">
        <v>264</v>
      </c>
      <c r="E695" s="279">
        <v>268.83499999999998</v>
      </c>
      <c r="F695" s="279">
        <v>103</v>
      </c>
      <c r="G695" s="279">
        <v>27690</v>
      </c>
      <c r="H695" s="279">
        <v>27192</v>
      </c>
      <c r="I695" s="279">
        <v>498</v>
      </c>
      <c r="J695" s="279">
        <v>9</v>
      </c>
      <c r="K695" s="279" t="s">
        <v>1358</v>
      </c>
      <c r="L695" s="279">
        <v>103</v>
      </c>
    </row>
    <row r="696" spans="1:12">
      <c r="A696" s="278">
        <v>695</v>
      </c>
      <c r="B696" s="278" t="s">
        <v>892</v>
      </c>
      <c r="C696" s="278" t="s">
        <v>3458</v>
      </c>
      <c r="D696" s="279">
        <v>238</v>
      </c>
      <c r="E696" s="279">
        <v>418.303</v>
      </c>
      <c r="F696" s="279">
        <v>66</v>
      </c>
      <c r="G696" s="279">
        <v>27608</v>
      </c>
      <c r="H696" s="279">
        <v>15708</v>
      </c>
      <c r="I696" s="279">
        <v>11900</v>
      </c>
      <c r="J696" s="279">
        <v>20</v>
      </c>
      <c r="K696" s="279" t="s">
        <v>1358</v>
      </c>
      <c r="L696" s="279">
        <v>66</v>
      </c>
    </row>
    <row r="697" spans="1:12">
      <c r="A697" s="278">
        <v>696</v>
      </c>
      <c r="B697" s="278" t="s">
        <v>4139</v>
      </c>
      <c r="C697" s="278" t="s">
        <v>4140</v>
      </c>
      <c r="D697" s="279">
        <v>870</v>
      </c>
      <c r="E697" s="279">
        <v>1140</v>
      </c>
      <c r="F697" s="279">
        <v>24</v>
      </c>
      <c r="G697" s="279">
        <v>27360</v>
      </c>
      <c r="H697" s="279">
        <v>20880</v>
      </c>
      <c r="I697" s="279">
        <v>6480</v>
      </c>
      <c r="J697" s="279">
        <v>1</v>
      </c>
      <c r="K697" s="279" t="s">
        <v>1358</v>
      </c>
      <c r="L697" s="279">
        <v>24</v>
      </c>
    </row>
    <row r="698" spans="1:12">
      <c r="A698" s="278">
        <v>697</v>
      </c>
      <c r="B698" s="278" t="s">
        <v>467</v>
      </c>
      <c r="C698" s="278" t="s">
        <v>3499</v>
      </c>
      <c r="D698" s="279">
        <v>142</v>
      </c>
      <c r="E698" s="279">
        <v>239.06190000000001</v>
      </c>
      <c r="F698" s="279">
        <v>113</v>
      </c>
      <c r="G698" s="279">
        <v>27014</v>
      </c>
      <c r="H698" s="279">
        <v>16046</v>
      </c>
      <c r="I698" s="279">
        <v>10968</v>
      </c>
      <c r="J698" s="279">
        <v>70</v>
      </c>
      <c r="K698" s="279" t="s">
        <v>1358</v>
      </c>
      <c r="L698" s="279">
        <v>113</v>
      </c>
    </row>
    <row r="699" spans="1:12">
      <c r="A699" s="278">
        <v>698</v>
      </c>
      <c r="B699" s="278" t="s">
        <v>809</v>
      </c>
      <c r="C699" s="278" t="s">
        <v>3221</v>
      </c>
      <c r="D699" s="279">
        <v>204</v>
      </c>
      <c r="E699" s="279">
        <v>343.4615</v>
      </c>
      <c r="F699" s="279">
        <v>78</v>
      </c>
      <c r="G699" s="279">
        <v>26790</v>
      </c>
      <c r="H699" s="279">
        <v>15912</v>
      </c>
      <c r="I699" s="279">
        <v>10878</v>
      </c>
      <c r="J699" s="279">
        <v>42</v>
      </c>
      <c r="K699" s="279" t="s">
        <v>1358</v>
      </c>
      <c r="L699" s="279">
        <v>78</v>
      </c>
    </row>
    <row r="700" spans="1:12">
      <c r="A700" s="278">
        <v>699</v>
      </c>
      <c r="B700" s="278" t="s">
        <v>401</v>
      </c>
      <c r="C700" s="278" t="s">
        <v>3339</v>
      </c>
      <c r="D700" s="279">
        <v>119</v>
      </c>
      <c r="E700" s="279">
        <v>179.76390000000001</v>
      </c>
      <c r="F700" s="279">
        <v>144</v>
      </c>
      <c r="G700" s="279">
        <v>25886</v>
      </c>
      <c r="H700" s="279">
        <v>17136</v>
      </c>
      <c r="I700" s="279">
        <v>8750</v>
      </c>
      <c r="J700" s="279">
        <v>44</v>
      </c>
      <c r="K700" s="279" t="s">
        <v>1358</v>
      </c>
      <c r="L700" s="279">
        <v>144</v>
      </c>
    </row>
    <row r="701" spans="1:12">
      <c r="A701" s="278">
        <v>700</v>
      </c>
      <c r="B701" s="278" t="s">
        <v>917</v>
      </c>
      <c r="C701" s="278" t="s">
        <v>3515</v>
      </c>
      <c r="D701" s="279">
        <v>74</v>
      </c>
      <c r="E701" s="279">
        <v>30.031500000000001</v>
      </c>
      <c r="F701" s="279">
        <v>856</v>
      </c>
      <c r="G701" s="279">
        <v>25707</v>
      </c>
      <c r="H701" s="279">
        <v>63344</v>
      </c>
      <c r="I701" s="279">
        <v>-37637</v>
      </c>
      <c r="J701" s="279">
        <v>80</v>
      </c>
      <c r="K701" s="279" t="s">
        <v>1358</v>
      </c>
      <c r="L701" s="279">
        <v>856</v>
      </c>
    </row>
    <row r="702" spans="1:12">
      <c r="A702" s="278">
        <v>701</v>
      </c>
      <c r="B702" s="278" t="s">
        <v>798</v>
      </c>
      <c r="C702" s="278" t="s">
        <v>3524</v>
      </c>
      <c r="D702" s="279">
        <v>90</v>
      </c>
      <c r="E702" s="279">
        <v>126.23</v>
      </c>
      <c r="F702" s="279">
        <v>200</v>
      </c>
      <c r="G702" s="279">
        <v>25246</v>
      </c>
      <c r="H702" s="279">
        <v>18000</v>
      </c>
      <c r="I702" s="279">
        <v>7246</v>
      </c>
      <c r="J702" s="279">
        <v>37</v>
      </c>
      <c r="K702" s="279" t="s">
        <v>1358</v>
      </c>
      <c r="L702" s="279">
        <v>200</v>
      </c>
    </row>
    <row r="703" spans="1:12">
      <c r="A703" s="278">
        <v>702</v>
      </c>
      <c r="B703" s="278" t="s">
        <v>771</v>
      </c>
      <c r="C703" s="278" t="s">
        <v>3838</v>
      </c>
      <c r="D703" s="279">
        <v>142</v>
      </c>
      <c r="E703" s="279">
        <v>209.2542</v>
      </c>
      <c r="F703" s="279">
        <v>118</v>
      </c>
      <c r="G703" s="279">
        <v>24692</v>
      </c>
      <c r="H703" s="279">
        <v>16756</v>
      </c>
      <c r="I703" s="279">
        <v>7936</v>
      </c>
      <c r="J703" s="279">
        <v>9</v>
      </c>
      <c r="K703" s="279" t="s">
        <v>1358</v>
      </c>
      <c r="L703" s="279">
        <v>118</v>
      </c>
    </row>
    <row r="704" spans="1:12">
      <c r="A704" s="278">
        <v>703</v>
      </c>
      <c r="B704" s="278" t="s">
        <v>4141</v>
      </c>
      <c r="C704" s="278" t="s">
        <v>4142</v>
      </c>
      <c r="D704" s="279">
        <v>923</v>
      </c>
      <c r="E704" s="279">
        <v>1894</v>
      </c>
      <c r="F704" s="279">
        <v>13</v>
      </c>
      <c r="G704" s="279">
        <v>24622</v>
      </c>
      <c r="H704" s="279">
        <v>11999</v>
      </c>
      <c r="I704" s="279">
        <v>12623</v>
      </c>
      <c r="J704" s="279">
        <v>2</v>
      </c>
      <c r="K704" s="279" t="s">
        <v>1358</v>
      </c>
      <c r="L704" s="279">
        <v>13</v>
      </c>
    </row>
    <row r="705" spans="1:12">
      <c r="A705" s="278">
        <v>704</v>
      </c>
      <c r="B705" s="278" t="s">
        <v>919</v>
      </c>
      <c r="C705" s="278" t="s">
        <v>3515</v>
      </c>
      <c r="D705" s="279">
        <v>74</v>
      </c>
      <c r="E705" s="279">
        <v>100.8644</v>
      </c>
      <c r="F705" s="279">
        <v>236</v>
      </c>
      <c r="G705" s="279">
        <v>23804</v>
      </c>
      <c r="H705" s="279">
        <v>17464</v>
      </c>
      <c r="I705" s="279">
        <v>6340</v>
      </c>
      <c r="J705" s="279">
        <v>118</v>
      </c>
      <c r="K705" s="279" t="s">
        <v>1358</v>
      </c>
      <c r="L705" s="279">
        <v>236</v>
      </c>
    </row>
    <row r="706" spans="1:12">
      <c r="A706" s="278">
        <v>705</v>
      </c>
      <c r="B706" s="278" t="s">
        <v>811</v>
      </c>
      <c r="C706" s="278" t="s">
        <v>3604</v>
      </c>
      <c r="D706" s="279">
        <v>84</v>
      </c>
      <c r="E706" s="279">
        <v>116.4802</v>
      </c>
      <c r="F706" s="279">
        <v>202</v>
      </c>
      <c r="G706" s="279">
        <v>23529</v>
      </c>
      <c r="H706" s="279">
        <v>16968</v>
      </c>
      <c r="I706" s="279">
        <v>6561</v>
      </c>
      <c r="J706" s="279">
        <v>20</v>
      </c>
      <c r="K706" s="279" t="s">
        <v>1358</v>
      </c>
      <c r="L706" s="279">
        <v>202</v>
      </c>
    </row>
    <row r="707" spans="1:12">
      <c r="A707" s="278">
        <v>706</v>
      </c>
      <c r="B707" s="278" t="s">
        <v>867</v>
      </c>
      <c r="C707" s="278" t="s">
        <v>3654</v>
      </c>
      <c r="D707" s="279">
        <v>390</v>
      </c>
      <c r="E707" s="279">
        <v>617.55259999999998</v>
      </c>
      <c r="F707" s="279">
        <v>38</v>
      </c>
      <c r="G707" s="279">
        <v>23467</v>
      </c>
      <c r="H707" s="279">
        <v>14820</v>
      </c>
      <c r="I707" s="279">
        <v>8647</v>
      </c>
      <c r="J707" s="279">
        <v>16</v>
      </c>
      <c r="K707" s="279" t="s">
        <v>1358</v>
      </c>
      <c r="L707" s="279">
        <v>38</v>
      </c>
    </row>
    <row r="708" spans="1:12">
      <c r="A708" s="278">
        <v>707</v>
      </c>
      <c r="B708" s="278" t="s">
        <v>3587</v>
      </c>
      <c r="C708" s="278" t="s">
        <v>3588</v>
      </c>
      <c r="D708" s="279">
        <v>280</v>
      </c>
      <c r="E708" s="279">
        <v>483</v>
      </c>
      <c r="F708" s="279">
        <v>48</v>
      </c>
      <c r="G708" s="279">
        <v>23184</v>
      </c>
      <c r="H708" s="279">
        <v>13440</v>
      </c>
      <c r="I708" s="279">
        <v>9744</v>
      </c>
      <c r="J708" s="279">
        <v>16</v>
      </c>
      <c r="K708" s="279" t="s">
        <v>1358</v>
      </c>
      <c r="L708" s="279">
        <v>48</v>
      </c>
    </row>
    <row r="709" spans="1:12">
      <c r="A709" s="278">
        <v>708</v>
      </c>
      <c r="B709" s="278" t="s">
        <v>3616</v>
      </c>
      <c r="C709" s="278" t="s">
        <v>3617</v>
      </c>
      <c r="D709" s="279">
        <v>186</v>
      </c>
      <c r="E709" s="279">
        <v>368</v>
      </c>
      <c r="F709" s="279">
        <v>63</v>
      </c>
      <c r="G709" s="279">
        <v>23184</v>
      </c>
      <c r="H709" s="279">
        <v>11718</v>
      </c>
      <c r="I709" s="279">
        <v>11466</v>
      </c>
      <c r="J709" s="279">
        <v>30</v>
      </c>
      <c r="K709" s="279" t="s">
        <v>1358</v>
      </c>
      <c r="L709" s="279">
        <v>63</v>
      </c>
    </row>
    <row r="710" spans="1:12">
      <c r="A710" s="278">
        <v>709</v>
      </c>
      <c r="B710" s="278" t="s">
        <v>4096</v>
      </c>
      <c r="C710" s="278" t="s">
        <v>4143</v>
      </c>
      <c r="D710" s="279">
        <v>273</v>
      </c>
      <c r="E710" s="279">
        <v>283.95060000000001</v>
      </c>
      <c r="F710" s="279">
        <v>81</v>
      </c>
      <c r="G710" s="279">
        <v>23000</v>
      </c>
      <c r="H710" s="279">
        <v>22113</v>
      </c>
      <c r="I710" s="279">
        <v>887</v>
      </c>
      <c r="J710" s="279">
        <v>7</v>
      </c>
      <c r="K710" s="279" t="s">
        <v>1358</v>
      </c>
      <c r="L710" s="279">
        <v>81</v>
      </c>
    </row>
    <row r="711" spans="1:12">
      <c r="A711" s="278">
        <v>710</v>
      </c>
      <c r="B711" s="278" t="s">
        <v>272</v>
      </c>
      <c r="C711" s="278" t="s">
        <v>3539</v>
      </c>
      <c r="D711" s="279">
        <v>729</v>
      </c>
      <c r="E711" s="279">
        <v>1150</v>
      </c>
      <c r="F711" s="279">
        <v>20</v>
      </c>
      <c r="G711" s="279">
        <v>23000</v>
      </c>
      <c r="H711" s="279">
        <v>14580</v>
      </c>
      <c r="I711" s="279">
        <v>8420</v>
      </c>
      <c r="J711" s="279">
        <v>1</v>
      </c>
      <c r="K711" s="279" t="s">
        <v>1358</v>
      </c>
      <c r="L711" s="279">
        <v>20</v>
      </c>
    </row>
    <row r="712" spans="1:12">
      <c r="A712" s="278">
        <v>711</v>
      </c>
      <c r="B712" s="278" t="s">
        <v>2980</v>
      </c>
      <c r="C712" s="278" t="s">
        <v>3537</v>
      </c>
      <c r="D712" s="279">
        <v>398</v>
      </c>
      <c r="E712" s="279">
        <v>489.19150000000002</v>
      </c>
      <c r="F712" s="279">
        <v>47</v>
      </c>
      <c r="G712" s="279">
        <v>22992</v>
      </c>
      <c r="H712" s="279">
        <v>18706</v>
      </c>
      <c r="I712" s="279">
        <v>4286</v>
      </c>
      <c r="J712" s="279">
        <v>9</v>
      </c>
      <c r="K712" s="279" t="s">
        <v>1358</v>
      </c>
      <c r="L712" s="279">
        <v>47</v>
      </c>
    </row>
    <row r="713" spans="1:12">
      <c r="A713" s="278">
        <v>712</v>
      </c>
      <c r="B713" s="278" t="s">
        <v>464</v>
      </c>
      <c r="C713" s="278" t="s">
        <v>3499</v>
      </c>
      <c r="D713" s="279">
        <v>142</v>
      </c>
      <c r="E713" s="279">
        <v>213.9528</v>
      </c>
      <c r="F713" s="279">
        <v>106</v>
      </c>
      <c r="G713" s="279">
        <v>22679</v>
      </c>
      <c r="H713" s="279">
        <v>15052</v>
      </c>
      <c r="I713" s="279">
        <v>7627</v>
      </c>
      <c r="J713" s="279">
        <v>79</v>
      </c>
      <c r="K713" s="279" t="s">
        <v>1358</v>
      </c>
      <c r="L713" s="279">
        <v>106</v>
      </c>
    </row>
    <row r="714" spans="1:12">
      <c r="A714" s="278">
        <v>713</v>
      </c>
      <c r="B714" s="278" t="s">
        <v>2754</v>
      </c>
      <c r="C714" s="278" t="s">
        <v>3528</v>
      </c>
      <c r="D714" s="279">
        <v>0</v>
      </c>
      <c r="E714" s="279">
        <v>146.44739999999999</v>
      </c>
      <c r="F714" s="279">
        <v>152</v>
      </c>
      <c r="G714" s="279">
        <v>22260</v>
      </c>
      <c r="H714" s="279">
        <v>0</v>
      </c>
      <c r="I714" s="279">
        <v>22260</v>
      </c>
      <c r="J714" s="279">
        <v>10</v>
      </c>
      <c r="K714" s="279" t="s">
        <v>1358</v>
      </c>
      <c r="L714" s="279">
        <v>152</v>
      </c>
    </row>
    <row r="715" spans="1:12">
      <c r="A715" s="278">
        <v>714</v>
      </c>
      <c r="B715" s="278" t="s">
        <v>560</v>
      </c>
      <c r="C715" s="278" t="s">
        <v>3612</v>
      </c>
      <c r="D715" s="279">
        <v>105</v>
      </c>
      <c r="E715" s="279">
        <v>227.40629999999999</v>
      </c>
      <c r="F715" s="279">
        <v>96</v>
      </c>
      <c r="G715" s="279">
        <v>21831</v>
      </c>
      <c r="H715" s="279">
        <v>10080</v>
      </c>
      <c r="I715" s="279">
        <v>11751</v>
      </c>
      <c r="J715" s="279">
        <v>44</v>
      </c>
      <c r="K715" s="279" t="s">
        <v>1358</v>
      </c>
      <c r="L715" s="279">
        <v>96</v>
      </c>
    </row>
    <row r="716" spans="1:12">
      <c r="A716" s="278">
        <v>715</v>
      </c>
      <c r="B716" s="278" t="s">
        <v>825</v>
      </c>
      <c r="C716" s="278" t="s">
        <v>3516</v>
      </c>
      <c r="D716" s="279">
        <v>105</v>
      </c>
      <c r="E716" s="279">
        <v>185.16669999999999</v>
      </c>
      <c r="F716" s="279">
        <v>114</v>
      </c>
      <c r="G716" s="279">
        <v>21109</v>
      </c>
      <c r="H716" s="279">
        <v>11970</v>
      </c>
      <c r="I716" s="279">
        <v>9139</v>
      </c>
      <c r="J716" s="279">
        <v>45</v>
      </c>
      <c r="K716" s="279" t="s">
        <v>1358</v>
      </c>
      <c r="L716" s="279">
        <v>114</v>
      </c>
    </row>
    <row r="717" spans="1:12">
      <c r="A717" s="278">
        <v>716</v>
      </c>
      <c r="B717" s="278" t="s">
        <v>938</v>
      </c>
      <c r="C717" s="278" t="s">
        <v>3203</v>
      </c>
      <c r="D717" s="279">
        <v>340</v>
      </c>
      <c r="E717" s="279">
        <v>917.47829999999999</v>
      </c>
      <c r="F717" s="279">
        <v>23</v>
      </c>
      <c r="G717" s="279">
        <v>21102</v>
      </c>
      <c r="H717" s="279">
        <v>7820</v>
      </c>
      <c r="I717" s="279">
        <v>13282</v>
      </c>
      <c r="J717" s="279">
        <v>5</v>
      </c>
      <c r="K717" s="279" t="s">
        <v>1358</v>
      </c>
      <c r="L717" s="279">
        <v>23</v>
      </c>
    </row>
    <row r="718" spans="1:12">
      <c r="A718" s="278">
        <v>717</v>
      </c>
      <c r="B718" s="278" t="s">
        <v>465</v>
      </c>
      <c r="C718" s="278" t="s">
        <v>3499</v>
      </c>
      <c r="D718" s="279">
        <v>142</v>
      </c>
      <c r="E718" s="279">
        <v>232.9</v>
      </c>
      <c r="F718" s="279">
        <v>90</v>
      </c>
      <c r="G718" s="279">
        <v>20961</v>
      </c>
      <c r="H718" s="279">
        <v>12780</v>
      </c>
      <c r="I718" s="279">
        <v>8181</v>
      </c>
      <c r="J718" s="279">
        <v>63</v>
      </c>
      <c r="K718" s="279" t="s">
        <v>1358</v>
      </c>
      <c r="L718" s="279">
        <v>90</v>
      </c>
    </row>
    <row r="719" spans="1:12">
      <c r="A719" s="278">
        <v>718</v>
      </c>
      <c r="B719" s="278" t="s">
        <v>583</v>
      </c>
      <c r="C719" s="278" t="s">
        <v>3307</v>
      </c>
      <c r="D719" s="279">
        <v>118</v>
      </c>
      <c r="E719" s="279">
        <v>188.39089999999999</v>
      </c>
      <c r="F719" s="279">
        <v>110</v>
      </c>
      <c r="G719" s="279">
        <v>20723</v>
      </c>
      <c r="H719" s="279">
        <v>12980</v>
      </c>
      <c r="I719" s="279">
        <v>7743</v>
      </c>
      <c r="J719" s="279">
        <v>36</v>
      </c>
      <c r="K719" s="279" t="s">
        <v>1358</v>
      </c>
      <c r="L719" s="279">
        <v>110</v>
      </c>
    </row>
    <row r="720" spans="1:12">
      <c r="A720" s="278">
        <v>719</v>
      </c>
      <c r="B720" s="278" t="s">
        <v>421</v>
      </c>
      <c r="C720" s="278" t="s">
        <v>3455</v>
      </c>
      <c r="D720" s="279">
        <v>142</v>
      </c>
      <c r="E720" s="279">
        <v>209.2929</v>
      </c>
      <c r="F720" s="279">
        <v>99</v>
      </c>
      <c r="G720" s="279">
        <v>20720</v>
      </c>
      <c r="H720" s="279">
        <v>14058</v>
      </c>
      <c r="I720" s="279">
        <v>6662</v>
      </c>
      <c r="J720" s="279">
        <v>20</v>
      </c>
      <c r="K720" s="279" t="s">
        <v>1358</v>
      </c>
      <c r="L720" s="279">
        <v>99</v>
      </c>
    </row>
    <row r="721" spans="1:12">
      <c r="A721" s="278">
        <v>720</v>
      </c>
      <c r="B721" s="278" t="s">
        <v>760</v>
      </c>
      <c r="C721" s="278" t="s">
        <v>3188</v>
      </c>
      <c r="D721" s="279">
        <v>64</v>
      </c>
      <c r="E721" s="279">
        <v>108.5211</v>
      </c>
      <c r="F721" s="279">
        <v>190</v>
      </c>
      <c r="G721" s="279">
        <v>20619</v>
      </c>
      <c r="H721" s="279">
        <v>12160</v>
      </c>
      <c r="I721" s="279">
        <v>8459</v>
      </c>
      <c r="J721" s="279">
        <v>101</v>
      </c>
      <c r="K721" s="279" t="s">
        <v>1358</v>
      </c>
      <c r="L721" s="279">
        <v>190</v>
      </c>
    </row>
    <row r="722" spans="1:12">
      <c r="A722" s="278">
        <v>721</v>
      </c>
      <c r="B722" s="278" t="s">
        <v>493</v>
      </c>
      <c r="C722" s="278" t="s">
        <v>3332</v>
      </c>
      <c r="D722" s="279">
        <v>87</v>
      </c>
      <c r="E722" s="279">
        <v>146.3571</v>
      </c>
      <c r="F722" s="279">
        <v>140</v>
      </c>
      <c r="G722" s="279">
        <v>20490</v>
      </c>
      <c r="H722" s="279">
        <v>12180</v>
      </c>
      <c r="I722" s="279">
        <v>8310</v>
      </c>
      <c r="J722" s="279">
        <v>16</v>
      </c>
      <c r="K722" s="279" t="s">
        <v>1358</v>
      </c>
      <c r="L722" s="279">
        <v>140</v>
      </c>
    </row>
    <row r="723" spans="1:12">
      <c r="A723" s="278">
        <v>722</v>
      </c>
      <c r="B723" s="278" t="s">
        <v>383</v>
      </c>
      <c r="C723" s="278" t="s">
        <v>3622</v>
      </c>
      <c r="D723" s="279">
        <v>816</v>
      </c>
      <c r="E723" s="279">
        <v>1706.6667</v>
      </c>
      <c r="F723" s="279">
        <v>12</v>
      </c>
      <c r="G723" s="279">
        <v>20480</v>
      </c>
      <c r="H723" s="279">
        <v>9792</v>
      </c>
      <c r="I723" s="279">
        <v>10688</v>
      </c>
      <c r="J723" s="279">
        <v>2</v>
      </c>
      <c r="K723" s="279" t="s">
        <v>1358</v>
      </c>
      <c r="L723" s="279">
        <v>12</v>
      </c>
    </row>
    <row r="724" spans="1:12">
      <c r="A724" s="278">
        <v>723</v>
      </c>
      <c r="B724" s="278" t="s">
        <v>4047</v>
      </c>
      <c r="C724" s="278" t="s">
        <v>4048</v>
      </c>
      <c r="D724" s="279">
        <v>800</v>
      </c>
      <c r="E724" s="279">
        <v>1360</v>
      </c>
      <c r="F724" s="279">
        <v>15</v>
      </c>
      <c r="G724" s="279">
        <v>20400</v>
      </c>
      <c r="H724" s="279">
        <v>12000</v>
      </c>
      <c r="I724" s="279">
        <v>8400</v>
      </c>
      <c r="J724" s="279">
        <v>1</v>
      </c>
      <c r="K724" s="279" t="s">
        <v>1358</v>
      </c>
      <c r="L724" s="279">
        <v>15</v>
      </c>
    </row>
    <row r="725" spans="1:12">
      <c r="A725" s="278">
        <v>724</v>
      </c>
      <c r="B725" s="278" t="s">
        <v>973</v>
      </c>
      <c r="C725" s="278" t="s">
        <v>3226</v>
      </c>
      <c r="D725" s="279">
        <v>472</v>
      </c>
      <c r="E725" s="279">
        <v>725.21429999999998</v>
      </c>
      <c r="F725" s="279">
        <v>28</v>
      </c>
      <c r="G725" s="279">
        <v>20306</v>
      </c>
      <c r="H725" s="279">
        <v>13216</v>
      </c>
      <c r="I725" s="279">
        <v>7090</v>
      </c>
      <c r="J725" s="279">
        <v>16</v>
      </c>
      <c r="K725" s="279" t="s">
        <v>1358</v>
      </c>
      <c r="L725" s="279">
        <v>28</v>
      </c>
    </row>
    <row r="726" spans="1:12">
      <c r="A726" s="278">
        <v>725</v>
      </c>
      <c r="B726" s="278" t="s">
        <v>3464</v>
      </c>
      <c r="C726" s="278" t="s">
        <v>3465</v>
      </c>
      <c r="D726" s="279">
        <v>612</v>
      </c>
      <c r="E726" s="279">
        <v>1350</v>
      </c>
      <c r="F726" s="279">
        <v>15</v>
      </c>
      <c r="G726" s="279">
        <v>20250</v>
      </c>
      <c r="H726" s="279">
        <v>9180</v>
      </c>
      <c r="I726" s="279">
        <v>11070</v>
      </c>
      <c r="J726" s="279">
        <v>1</v>
      </c>
      <c r="K726" s="279" t="s">
        <v>1358</v>
      </c>
      <c r="L726" s="279">
        <v>15</v>
      </c>
    </row>
    <row r="727" spans="1:12">
      <c r="A727" s="278">
        <v>726</v>
      </c>
      <c r="B727" s="278" t="s">
        <v>2865</v>
      </c>
      <c r="C727" s="278" t="s">
        <v>3721</v>
      </c>
      <c r="D727" s="279">
        <v>79</v>
      </c>
      <c r="E727" s="279">
        <v>173.81899999999999</v>
      </c>
      <c r="F727" s="279">
        <v>116</v>
      </c>
      <c r="G727" s="279">
        <v>20163</v>
      </c>
      <c r="H727" s="279">
        <v>9164</v>
      </c>
      <c r="I727" s="279">
        <v>10999</v>
      </c>
      <c r="J727" s="279">
        <v>18</v>
      </c>
      <c r="K727" s="279" t="s">
        <v>1358</v>
      </c>
      <c r="L727" s="279">
        <v>116</v>
      </c>
    </row>
    <row r="728" spans="1:12">
      <c r="A728" s="278">
        <v>727</v>
      </c>
      <c r="B728" s="278" t="s">
        <v>3570</v>
      </c>
      <c r="C728" s="278" t="s">
        <v>3571</v>
      </c>
      <c r="D728" s="279">
        <v>1398</v>
      </c>
      <c r="E728" s="279">
        <v>5000</v>
      </c>
      <c r="F728" s="279">
        <v>4</v>
      </c>
      <c r="G728" s="279">
        <v>20000</v>
      </c>
      <c r="H728" s="279">
        <v>5592</v>
      </c>
      <c r="I728" s="279">
        <v>14408</v>
      </c>
      <c r="J728" s="279">
        <v>4</v>
      </c>
      <c r="K728" s="279" t="s">
        <v>1358</v>
      </c>
      <c r="L728" s="279">
        <v>4</v>
      </c>
    </row>
    <row r="729" spans="1:12">
      <c r="A729" s="278">
        <v>728</v>
      </c>
      <c r="B729" s="278" t="s">
        <v>3584</v>
      </c>
      <c r="C729" s="278" t="s">
        <v>3585</v>
      </c>
      <c r="D729" s="279">
        <v>795</v>
      </c>
      <c r="E729" s="279">
        <v>660</v>
      </c>
      <c r="F729" s="279">
        <v>30</v>
      </c>
      <c r="G729" s="279">
        <v>19800</v>
      </c>
      <c r="H729" s="279">
        <v>23850</v>
      </c>
      <c r="I729" s="279">
        <v>-4050</v>
      </c>
      <c r="J729" s="279">
        <v>1</v>
      </c>
      <c r="K729" s="279" t="s">
        <v>1358</v>
      </c>
      <c r="L729" s="279">
        <v>30</v>
      </c>
    </row>
    <row r="730" spans="1:12">
      <c r="A730" s="278">
        <v>729</v>
      </c>
      <c r="B730" s="278" t="s">
        <v>915</v>
      </c>
      <c r="C730" s="278" t="s">
        <v>3312</v>
      </c>
      <c r="D730" s="279">
        <v>195</v>
      </c>
      <c r="E730" s="279">
        <v>290.88240000000002</v>
      </c>
      <c r="F730" s="279">
        <v>68</v>
      </c>
      <c r="G730" s="279">
        <v>19780</v>
      </c>
      <c r="H730" s="279">
        <v>13260</v>
      </c>
      <c r="I730" s="279">
        <v>6520</v>
      </c>
      <c r="J730" s="279">
        <v>18</v>
      </c>
      <c r="K730" s="279" t="s">
        <v>1358</v>
      </c>
      <c r="L730" s="279">
        <v>68</v>
      </c>
    </row>
    <row r="731" spans="1:12">
      <c r="A731" s="278">
        <v>730</v>
      </c>
      <c r="B731" s="278" t="s">
        <v>458</v>
      </c>
      <c r="C731" s="278" t="s">
        <v>3631</v>
      </c>
      <c r="D731" s="279">
        <v>253</v>
      </c>
      <c r="E731" s="279">
        <v>272.92959999999999</v>
      </c>
      <c r="F731" s="279">
        <v>71</v>
      </c>
      <c r="G731" s="279">
        <v>19378</v>
      </c>
      <c r="H731" s="279">
        <v>17963</v>
      </c>
      <c r="I731" s="279">
        <v>1415</v>
      </c>
      <c r="J731" s="279">
        <v>21</v>
      </c>
      <c r="K731" s="279" t="s">
        <v>1358</v>
      </c>
      <c r="L731" s="279">
        <v>71</v>
      </c>
    </row>
    <row r="732" spans="1:12">
      <c r="A732" s="278">
        <v>731</v>
      </c>
      <c r="B732" s="278" t="s">
        <v>999</v>
      </c>
      <c r="C732" s="278" t="s">
        <v>3434</v>
      </c>
      <c r="D732" s="279">
        <v>484</v>
      </c>
      <c r="E732" s="279">
        <v>566.47059999999999</v>
      </c>
      <c r="F732" s="279">
        <v>34</v>
      </c>
      <c r="G732" s="279">
        <v>19260</v>
      </c>
      <c r="H732" s="279">
        <v>16456</v>
      </c>
      <c r="I732" s="279">
        <v>2804</v>
      </c>
      <c r="J732" s="279">
        <v>24</v>
      </c>
      <c r="K732" s="279" t="s">
        <v>1358</v>
      </c>
      <c r="L732" s="279">
        <v>34</v>
      </c>
    </row>
    <row r="733" spans="1:12">
      <c r="A733" s="278">
        <v>732</v>
      </c>
      <c r="B733" s="278" t="s">
        <v>3503</v>
      </c>
      <c r="C733" s="278" t="s">
        <v>3504</v>
      </c>
      <c r="D733" s="279">
        <v>162</v>
      </c>
      <c r="E733" s="279">
        <v>287</v>
      </c>
      <c r="F733" s="279">
        <v>67</v>
      </c>
      <c r="G733" s="279">
        <v>19229</v>
      </c>
      <c r="H733" s="279">
        <v>10854</v>
      </c>
      <c r="I733" s="279">
        <v>8375</v>
      </c>
      <c r="J733" s="279">
        <v>17</v>
      </c>
      <c r="K733" s="279" t="s">
        <v>1358</v>
      </c>
      <c r="L733" s="279">
        <v>67</v>
      </c>
    </row>
    <row r="734" spans="1:12">
      <c r="A734" s="278">
        <v>733</v>
      </c>
      <c r="B734" s="278" t="s">
        <v>4042</v>
      </c>
      <c r="C734" s="278" t="s">
        <v>4043</v>
      </c>
      <c r="D734" s="279">
        <v>701</v>
      </c>
      <c r="E734" s="279">
        <v>660</v>
      </c>
      <c r="F734" s="279">
        <v>29</v>
      </c>
      <c r="G734" s="279">
        <v>19140</v>
      </c>
      <c r="H734" s="279">
        <v>20329</v>
      </c>
      <c r="I734" s="279">
        <v>-1189</v>
      </c>
      <c r="J734" s="279">
        <v>13</v>
      </c>
      <c r="K734" s="279" t="s">
        <v>1358</v>
      </c>
      <c r="L734" s="279">
        <v>29</v>
      </c>
    </row>
    <row r="735" spans="1:12">
      <c r="A735" s="278">
        <v>734</v>
      </c>
      <c r="B735" s="278" t="s">
        <v>581</v>
      </c>
      <c r="C735" s="278" t="s">
        <v>3543</v>
      </c>
      <c r="D735" s="279">
        <v>511</v>
      </c>
      <c r="E735" s="279">
        <v>1062.2221999999999</v>
      </c>
      <c r="F735" s="279">
        <v>18</v>
      </c>
      <c r="G735" s="279">
        <v>19120</v>
      </c>
      <c r="H735" s="279">
        <v>9198</v>
      </c>
      <c r="I735" s="279">
        <v>9922</v>
      </c>
      <c r="J735" s="279">
        <v>4</v>
      </c>
      <c r="K735" s="279" t="s">
        <v>1358</v>
      </c>
      <c r="L735" s="279">
        <v>18</v>
      </c>
    </row>
    <row r="736" spans="1:12">
      <c r="A736" s="278">
        <v>735</v>
      </c>
      <c r="B736" s="278" t="s">
        <v>3906</v>
      </c>
      <c r="C736" s="278" t="s">
        <v>4063</v>
      </c>
      <c r="D736" s="279">
        <v>244</v>
      </c>
      <c r="E736" s="279">
        <v>334.24560000000002</v>
      </c>
      <c r="F736" s="279">
        <v>57</v>
      </c>
      <c r="G736" s="279">
        <v>19052</v>
      </c>
      <c r="H736" s="279">
        <v>13908</v>
      </c>
      <c r="I736" s="279">
        <v>5144</v>
      </c>
      <c r="J736" s="279">
        <v>10</v>
      </c>
      <c r="K736" s="279" t="s">
        <v>1358</v>
      </c>
      <c r="L736" s="279">
        <v>57</v>
      </c>
    </row>
    <row r="737" spans="1:12">
      <c r="A737" s="278">
        <v>736</v>
      </c>
      <c r="B737" s="278" t="s">
        <v>667</v>
      </c>
      <c r="C737" s="278" t="s">
        <v>3621</v>
      </c>
      <c r="D737" s="279">
        <v>282</v>
      </c>
      <c r="E737" s="279">
        <v>588.25</v>
      </c>
      <c r="F737" s="279">
        <v>32</v>
      </c>
      <c r="G737" s="279">
        <v>18824</v>
      </c>
      <c r="H737" s="279">
        <v>9024</v>
      </c>
      <c r="I737" s="279">
        <v>9800</v>
      </c>
      <c r="J737" s="279">
        <v>19</v>
      </c>
      <c r="K737" s="279" t="s">
        <v>1358</v>
      </c>
      <c r="L737" s="279">
        <v>32</v>
      </c>
    </row>
    <row r="738" spans="1:12">
      <c r="A738" s="278">
        <v>737</v>
      </c>
      <c r="B738" s="278" t="s">
        <v>838</v>
      </c>
      <c r="C738" s="278" t="s">
        <v>3231</v>
      </c>
      <c r="D738" s="279">
        <v>509</v>
      </c>
      <c r="E738" s="279">
        <v>663.03570000000002</v>
      </c>
      <c r="F738" s="279">
        <v>28</v>
      </c>
      <c r="G738" s="279">
        <v>18565</v>
      </c>
      <c r="H738" s="279">
        <v>14252</v>
      </c>
      <c r="I738" s="279">
        <v>4313</v>
      </c>
      <c r="J738" s="279">
        <v>8</v>
      </c>
      <c r="K738" s="279" t="s">
        <v>1358</v>
      </c>
      <c r="L738" s="279">
        <v>28</v>
      </c>
    </row>
    <row r="739" spans="1:12">
      <c r="A739" s="278">
        <v>738</v>
      </c>
      <c r="B739" s="278" t="s">
        <v>379</v>
      </c>
      <c r="C739" s="278" t="s">
        <v>3036</v>
      </c>
      <c r="D739" s="279">
        <v>452</v>
      </c>
      <c r="E739" s="279">
        <v>1125.4375</v>
      </c>
      <c r="F739" s="279">
        <v>16</v>
      </c>
      <c r="G739" s="279">
        <v>18007</v>
      </c>
      <c r="H739" s="279">
        <v>7232</v>
      </c>
      <c r="I739" s="279">
        <v>10775</v>
      </c>
      <c r="J739" s="279">
        <v>4</v>
      </c>
      <c r="K739" s="279" t="s">
        <v>1358</v>
      </c>
      <c r="L739" s="279">
        <v>16</v>
      </c>
    </row>
    <row r="740" spans="1:12">
      <c r="A740" s="278">
        <v>739</v>
      </c>
      <c r="B740" s="278" t="s">
        <v>788</v>
      </c>
      <c r="C740" s="278" t="s">
        <v>3551</v>
      </c>
      <c r="D740" s="279">
        <v>97</v>
      </c>
      <c r="E740" s="279">
        <v>164.11109999999999</v>
      </c>
      <c r="F740" s="279">
        <v>108</v>
      </c>
      <c r="G740" s="279">
        <v>17724</v>
      </c>
      <c r="H740" s="279">
        <v>10476</v>
      </c>
      <c r="I740" s="279">
        <v>7248</v>
      </c>
      <c r="J740" s="279">
        <v>18</v>
      </c>
      <c r="K740" s="279" t="s">
        <v>1358</v>
      </c>
      <c r="L740" s="279">
        <v>108</v>
      </c>
    </row>
    <row r="741" spans="1:12">
      <c r="A741" s="278">
        <v>740</v>
      </c>
      <c r="B741" s="278" t="s">
        <v>829</v>
      </c>
      <c r="C741" s="278" t="s">
        <v>3594</v>
      </c>
      <c r="D741" s="279">
        <v>105</v>
      </c>
      <c r="E741" s="279">
        <v>192.1848</v>
      </c>
      <c r="F741" s="279">
        <v>92</v>
      </c>
      <c r="G741" s="279">
        <v>17681</v>
      </c>
      <c r="H741" s="279">
        <v>9660</v>
      </c>
      <c r="I741" s="279">
        <v>8021</v>
      </c>
      <c r="J741" s="279">
        <v>35</v>
      </c>
      <c r="K741" s="279" t="s">
        <v>1358</v>
      </c>
      <c r="L741" s="279">
        <v>92</v>
      </c>
    </row>
    <row r="742" spans="1:12">
      <c r="A742" s="278">
        <v>741</v>
      </c>
      <c r="B742" s="278" t="s">
        <v>3746</v>
      </c>
      <c r="C742" s="278" t="s">
        <v>3852</v>
      </c>
      <c r="D742" s="279">
        <v>1246</v>
      </c>
      <c r="E742" s="279">
        <v>1750</v>
      </c>
      <c r="F742" s="279">
        <v>10</v>
      </c>
      <c r="G742" s="279">
        <v>17500</v>
      </c>
      <c r="H742" s="279">
        <v>12460</v>
      </c>
      <c r="I742" s="279">
        <v>5040</v>
      </c>
      <c r="J742" s="279">
        <v>1</v>
      </c>
      <c r="K742" s="279" t="s">
        <v>1358</v>
      </c>
      <c r="L742" s="279">
        <v>10</v>
      </c>
    </row>
    <row r="743" spans="1:12">
      <c r="A743" s="278">
        <v>742</v>
      </c>
      <c r="B743" s="278" t="s">
        <v>985</v>
      </c>
      <c r="C743" s="278" t="s">
        <v>3640</v>
      </c>
      <c r="D743" s="279">
        <v>401</v>
      </c>
      <c r="E743" s="279">
        <v>532.40629999999999</v>
      </c>
      <c r="F743" s="279">
        <v>32</v>
      </c>
      <c r="G743" s="279">
        <v>17037</v>
      </c>
      <c r="H743" s="279">
        <v>12832</v>
      </c>
      <c r="I743" s="279">
        <v>4205</v>
      </c>
      <c r="J743" s="279">
        <v>10</v>
      </c>
      <c r="K743" s="279" t="s">
        <v>1358</v>
      </c>
      <c r="L743" s="279">
        <v>32</v>
      </c>
    </row>
    <row r="744" spans="1:12">
      <c r="A744" s="278">
        <v>743</v>
      </c>
      <c r="B744" s="278" t="s">
        <v>916</v>
      </c>
      <c r="C744" s="278" t="s">
        <v>3515</v>
      </c>
      <c r="D744" s="279">
        <v>74</v>
      </c>
      <c r="E744" s="279">
        <v>68.596800000000002</v>
      </c>
      <c r="F744" s="279">
        <v>248</v>
      </c>
      <c r="G744" s="279">
        <v>17012</v>
      </c>
      <c r="H744" s="279">
        <v>18352</v>
      </c>
      <c r="I744" s="279">
        <v>-1340</v>
      </c>
      <c r="J744" s="279">
        <v>94</v>
      </c>
      <c r="K744" s="279" t="s">
        <v>1358</v>
      </c>
      <c r="L744" s="279">
        <v>248</v>
      </c>
    </row>
    <row r="745" spans="1:12">
      <c r="A745" s="278">
        <v>744</v>
      </c>
      <c r="B745" s="278" t="s">
        <v>565</v>
      </c>
      <c r="C745" s="278" t="s">
        <v>3589</v>
      </c>
      <c r="D745" s="279">
        <v>41</v>
      </c>
      <c r="E745" s="279">
        <v>182.25810000000001</v>
      </c>
      <c r="F745" s="279">
        <v>93</v>
      </c>
      <c r="G745" s="279">
        <v>16950</v>
      </c>
      <c r="H745" s="279">
        <v>3813</v>
      </c>
      <c r="I745" s="279">
        <v>13137</v>
      </c>
      <c r="J745" s="279">
        <v>9</v>
      </c>
      <c r="K745" s="279" t="s">
        <v>1358</v>
      </c>
      <c r="L745" s="279">
        <v>93</v>
      </c>
    </row>
    <row r="746" spans="1:12">
      <c r="A746" s="278">
        <v>745</v>
      </c>
      <c r="B746" s="278" t="s">
        <v>3591</v>
      </c>
      <c r="C746" s="278" t="s">
        <v>3592</v>
      </c>
      <c r="D746" s="279">
        <v>328</v>
      </c>
      <c r="E746" s="279">
        <v>560</v>
      </c>
      <c r="F746" s="279">
        <v>30</v>
      </c>
      <c r="G746" s="279">
        <v>16800</v>
      </c>
      <c r="H746" s="279">
        <v>9840</v>
      </c>
      <c r="I746" s="279">
        <v>6960</v>
      </c>
      <c r="J746" s="279">
        <v>2</v>
      </c>
      <c r="K746" s="279" t="s">
        <v>1358</v>
      </c>
      <c r="L746" s="279">
        <v>30</v>
      </c>
    </row>
    <row r="747" spans="1:12">
      <c r="A747" s="278">
        <v>746</v>
      </c>
      <c r="B747" s="278" t="s">
        <v>4020</v>
      </c>
      <c r="C747" s="278" t="s">
        <v>4021</v>
      </c>
      <c r="D747" s="279">
        <v>166</v>
      </c>
      <c r="E747" s="279">
        <v>268</v>
      </c>
      <c r="F747" s="279">
        <v>62</v>
      </c>
      <c r="G747" s="279">
        <v>16616</v>
      </c>
      <c r="H747" s="279">
        <v>10292</v>
      </c>
      <c r="I747" s="279">
        <v>6324</v>
      </c>
      <c r="J747" s="279">
        <v>2</v>
      </c>
      <c r="K747" s="279" t="s">
        <v>1358</v>
      </c>
      <c r="L747" s="279">
        <v>62</v>
      </c>
    </row>
    <row r="748" spans="1:12">
      <c r="A748" s="278">
        <v>747</v>
      </c>
      <c r="B748" s="278" t="s">
        <v>4022</v>
      </c>
      <c r="C748" s="278" t="s">
        <v>4023</v>
      </c>
      <c r="D748" s="279">
        <v>166</v>
      </c>
      <c r="E748" s="279">
        <v>268</v>
      </c>
      <c r="F748" s="279">
        <v>62</v>
      </c>
      <c r="G748" s="279">
        <v>16616</v>
      </c>
      <c r="H748" s="279">
        <v>10292</v>
      </c>
      <c r="I748" s="279">
        <v>6324</v>
      </c>
      <c r="J748" s="279">
        <v>2</v>
      </c>
      <c r="K748" s="279" t="s">
        <v>1358</v>
      </c>
      <c r="L748" s="279">
        <v>62</v>
      </c>
    </row>
    <row r="749" spans="1:12">
      <c r="A749" s="278">
        <v>748</v>
      </c>
      <c r="B749" s="278" t="s">
        <v>4024</v>
      </c>
      <c r="C749" s="278" t="s">
        <v>4025</v>
      </c>
      <c r="D749" s="279">
        <v>166</v>
      </c>
      <c r="E749" s="279">
        <v>268</v>
      </c>
      <c r="F749" s="279">
        <v>62</v>
      </c>
      <c r="G749" s="279">
        <v>16616</v>
      </c>
      <c r="H749" s="279">
        <v>10292</v>
      </c>
      <c r="I749" s="279">
        <v>6324</v>
      </c>
      <c r="J749" s="279">
        <v>2</v>
      </c>
      <c r="K749" s="279" t="s">
        <v>1358</v>
      </c>
      <c r="L749" s="279">
        <v>62</v>
      </c>
    </row>
    <row r="750" spans="1:12">
      <c r="A750" s="278">
        <v>749</v>
      </c>
      <c r="B750" s="278" t="s">
        <v>551</v>
      </c>
      <c r="C750" s="278" t="s">
        <v>3342</v>
      </c>
      <c r="D750" s="279">
        <v>447</v>
      </c>
      <c r="E750" s="279">
        <v>631.4615</v>
      </c>
      <c r="F750" s="279">
        <v>26</v>
      </c>
      <c r="G750" s="279">
        <v>16418</v>
      </c>
      <c r="H750" s="279">
        <v>11622</v>
      </c>
      <c r="I750" s="279">
        <v>4796</v>
      </c>
      <c r="J750" s="279">
        <v>16</v>
      </c>
      <c r="K750" s="279" t="s">
        <v>1358</v>
      </c>
      <c r="L750" s="279">
        <v>26</v>
      </c>
    </row>
    <row r="751" spans="1:12">
      <c r="A751" s="278">
        <v>750</v>
      </c>
      <c r="B751" s="278" t="s">
        <v>4052</v>
      </c>
      <c r="C751" s="278" t="s">
        <v>4048</v>
      </c>
      <c r="D751" s="279">
        <v>800</v>
      </c>
      <c r="E751" s="279">
        <v>1360</v>
      </c>
      <c r="F751" s="279">
        <v>12</v>
      </c>
      <c r="G751" s="279">
        <v>16320</v>
      </c>
      <c r="H751" s="279">
        <v>9600</v>
      </c>
      <c r="I751" s="279">
        <v>6720</v>
      </c>
      <c r="J751" s="279">
        <v>3</v>
      </c>
      <c r="K751" s="279" t="s">
        <v>1358</v>
      </c>
      <c r="L751" s="279">
        <v>12</v>
      </c>
    </row>
    <row r="752" spans="1:12">
      <c r="A752" s="278">
        <v>751</v>
      </c>
      <c r="B752" s="278" t="s">
        <v>3874</v>
      </c>
      <c r="C752" s="278" t="s">
        <v>3875</v>
      </c>
      <c r="D752" s="279">
        <v>152</v>
      </c>
      <c r="E752" s="279">
        <v>253</v>
      </c>
      <c r="F752" s="279">
        <v>64</v>
      </c>
      <c r="G752" s="279">
        <v>16192</v>
      </c>
      <c r="H752" s="279">
        <v>9728</v>
      </c>
      <c r="I752" s="279">
        <v>6464</v>
      </c>
      <c r="J752" s="279">
        <v>16</v>
      </c>
      <c r="K752" s="279" t="s">
        <v>1358</v>
      </c>
      <c r="L752" s="279">
        <v>64</v>
      </c>
    </row>
    <row r="753" spans="1:12">
      <c r="A753" s="278">
        <v>752</v>
      </c>
      <c r="B753" s="278" t="s">
        <v>4144</v>
      </c>
      <c r="C753" s="278" t="s">
        <v>4145</v>
      </c>
      <c r="D753" s="279">
        <v>952</v>
      </c>
      <c r="E753" s="279">
        <v>1600</v>
      </c>
      <c r="F753" s="279">
        <v>10</v>
      </c>
      <c r="G753" s="279">
        <v>16000</v>
      </c>
      <c r="H753" s="279">
        <v>9520</v>
      </c>
      <c r="I753" s="279">
        <v>6480</v>
      </c>
      <c r="J753" s="279">
        <v>1</v>
      </c>
      <c r="K753" s="279" t="s">
        <v>1358</v>
      </c>
      <c r="L753" s="279">
        <v>10</v>
      </c>
    </row>
    <row r="754" spans="1:12">
      <c r="A754" s="278">
        <v>753</v>
      </c>
      <c r="B754" s="278" t="s">
        <v>381</v>
      </c>
      <c r="C754" s="278" t="s">
        <v>3512</v>
      </c>
      <c r="D754" s="279">
        <v>1482</v>
      </c>
      <c r="E754" s="279">
        <v>3185</v>
      </c>
      <c r="F754" s="279">
        <v>5</v>
      </c>
      <c r="G754" s="279">
        <v>15925</v>
      </c>
      <c r="H754" s="279">
        <v>7410</v>
      </c>
      <c r="I754" s="279">
        <v>8515</v>
      </c>
      <c r="J754" s="279">
        <v>1</v>
      </c>
      <c r="K754" s="279" t="s">
        <v>1358</v>
      </c>
      <c r="L754" s="279">
        <v>5</v>
      </c>
    </row>
    <row r="755" spans="1:12">
      <c r="A755" s="278">
        <v>754</v>
      </c>
      <c r="B755" s="278" t="s">
        <v>442</v>
      </c>
      <c r="C755" s="278" t="s">
        <v>3712</v>
      </c>
      <c r="D755" s="279">
        <v>172</v>
      </c>
      <c r="E755" s="279">
        <v>25.884899999999998</v>
      </c>
      <c r="F755" s="279">
        <v>591</v>
      </c>
      <c r="G755" s="279">
        <v>15298</v>
      </c>
      <c r="H755" s="279">
        <v>101652</v>
      </c>
      <c r="I755" s="279">
        <v>-86354</v>
      </c>
      <c r="J755" s="279">
        <v>5</v>
      </c>
      <c r="K755" s="279" t="s">
        <v>1358</v>
      </c>
      <c r="L755" s="279">
        <v>591</v>
      </c>
    </row>
    <row r="756" spans="1:12">
      <c r="A756" s="278">
        <v>755</v>
      </c>
      <c r="B756" s="278" t="s">
        <v>4146</v>
      </c>
      <c r="C756" s="278" t="s">
        <v>4147</v>
      </c>
      <c r="D756" s="279">
        <v>1160</v>
      </c>
      <c r="E756" s="279">
        <v>1680</v>
      </c>
      <c r="F756" s="279">
        <v>9</v>
      </c>
      <c r="G756" s="279">
        <v>15120</v>
      </c>
      <c r="H756" s="279">
        <v>10440</v>
      </c>
      <c r="I756" s="279">
        <v>4680</v>
      </c>
      <c r="J756" s="279">
        <v>1</v>
      </c>
      <c r="K756" s="279" t="s">
        <v>1358</v>
      </c>
      <c r="L756" s="279">
        <v>9</v>
      </c>
    </row>
    <row r="757" spans="1:12">
      <c r="A757" s="278">
        <v>756</v>
      </c>
      <c r="B757" s="278" t="s">
        <v>4148</v>
      </c>
      <c r="C757" s="278" t="s">
        <v>4149</v>
      </c>
      <c r="D757" s="279">
        <v>392</v>
      </c>
      <c r="E757" s="279">
        <v>1370</v>
      </c>
      <c r="F757" s="279">
        <v>11</v>
      </c>
      <c r="G757" s="279">
        <v>15070</v>
      </c>
      <c r="H757" s="279">
        <v>4312</v>
      </c>
      <c r="I757" s="279">
        <v>10758</v>
      </c>
      <c r="J757" s="279">
        <v>1</v>
      </c>
      <c r="K757" s="279" t="s">
        <v>1358</v>
      </c>
      <c r="L757" s="279">
        <v>11</v>
      </c>
    </row>
    <row r="758" spans="1:12">
      <c r="A758" s="278">
        <v>757</v>
      </c>
      <c r="B758" s="278" t="s">
        <v>692</v>
      </c>
      <c r="C758" s="278" t="s">
        <v>3244</v>
      </c>
      <c r="D758" s="279">
        <v>192</v>
      </c>
      <c r="E758" s="279">
        <v>312.70830000000001</v>
      </c>
      <c r="F758" s="279">
        <v>48</v>
      </c>
      <c r="G758" s="279">
        <v>15010</v>
      </c>
      <c r="H758" s="279">
        <v>9216</v>
      </c>
      <c r="I758" s="279">
        <v>5794</v>
      </c>
      <c r="J758" s="279">
        <v>9</v>
      </c>
      <c r="K758" s="279" t="s">
        <v>1358</v>
      </c>
      <c r="L758" s="279">
        <v>48</v>
      </c>
    </row>
    <row r="759" spans="1:12">
      <c r="A759" s="278">
        <v>758</v>
      </c>
      <c r="B759" s="278" t="s">
        <v>4150</v>
      </c>
      <c r="C759" s="278" t="s">
        <v>4151</v>
      </c>
      <c r="D759" s="279">
        <v>256</v>
      </c>
      <c r="E759" s="279">
        <v>1000</v>
      </c>
      <c r="F759" s="279">
        <v>15</v>
      </c>
      <c r="G759" s="279">
        <v>15000</v>
      </c>
      <c r="H759" s="279">
        <v>3840</v>
      </c>
      <c r="I759" s="279">
        <v>11160</v>
      </c>
      <c r="J759" s="279">
        <v>1</v>
      </c>
      <c r="K759" s="279" t="s">
        <v>1358</v>
      </c>
      <c r="L759" s="279">
        <v>15</v>
      </c>
    </row>
    <row r="760" spans="1:12">
      <c r="A760" s="278">
        <v>759</v>
      </c>
      <c r="B760" s="278" t="s">
        <v>3657</v>
      </c>
      <c r="C760" s="278" t="s">
        <v>3658</v>
      </c>
      <c r="D760" s="279">
        <v>916</v>
      </c>
      <c r="E760" s="279">
        <v>3000</v>
      </c>
      <c r="F760" s="279">
        <v>5</v>
      </c>
      <c r="G760" s="279">
        <v>15000</v>
      </c>
      <c r="H760" s="279">
        <v>4580</v>
      </c>
      <c r="I760" s="279">
        <v>10420</v>
      </c>
      <c r="J760" s="279">
        <v>5</v>
      </c>
      <c r="K760" s="279" t="s">
        <v>1358</v>
      </c>
      <c r="L760" s="279">
        <v>5</v>
      </c>
    </row>
    <row r="761" spans="1:12">
      <c r="A761" s="278">
        <v>760</v>
      </c>
      <c r="B761" s="278" t="s">
        <v>3561</v>
      </c>
      <c r="C761" s="278" t="s">
        <v>3562</v>
      </c>
      <c r="D761" s="279">
        <v>707</v>
      </c>
      <c r="E761" s="279">
        <v>2500</v>
      </c>
      <c r="F761" s="279">
        <v>6</v>
      </c>
      <c r="G761" s="279">
        <v>15000</v>
      </c>
      <c r="H761" s="279">
        <v>4242</v>
      </c>
      <c r="I761" s="279">
        <v>10758</v>
      </c>
      <c r="J761" s="279">
        <v>6</v>
      </c>
      <c r="K761" s="279" t="s">
        <v>1358</v>
      </c>
      <c r="L761" s="279">
        <v>6</v>
      </c>
    </row>
    <row r="762" spans="1:12">
      <c r="A762" s="278">
        <v>761</v>
      </c>
      <c r="B762" s="278" t="s">
        <v>772</v>
      </c>
      <c r="C762" s="278" t="s">
        <v>3530</v>
      </c>
      <c r="D762" s="279">
        <v>140</v>
      </c>
      <c r="E762" s="279">
        <v>194.20779999999999</v>
      </c>
      <c r="F762" s="279">
        <v>77</v>
      </c>
      <c r="G762" s="279">
        <v>14954</v>
      </c>
      <c r="H762" s="279">
        <v>10780</v>
      </c>
      <c r="I762" s="279">
        <v>4174</v>
      </c>
      <c r="J762" s="279">
        <v>15</v>
      </c>
      <c r="K762" s="279" t="s">
        <v>1358</v>
      </c>
      <c r="L762" s="279">
        <v>77</v>
      </c>
    </row>
    <row r="763" spans="1:12">
      <c r="A763" s="278">
        <v>762</v>
      </c>
      <c r="B763" s="278" t="s">
        <v>898</v>
      </c>
      <c r="C763" s="278" t="s">
        <v>3554</v>
      </c>
      <c r="D763" s="279">
        <v>290</v>
      </c>
      <c r="E763" s="279">
        <v>523.75</v>
      </c>
      <c r="F763" s="279">
        <v>28</v>
      </c>
      <c r="G763" s="279">
        <v>14665</v>
      </c>
      <c r="H763" s="279">
        <v>8120</v>
      </c>
      <c r="I763" s="279">
        <v>6545</v>
      </c>
      <c r="J763" s="279">
        <v>4</v>
      </c>
      <c r="K763" s="279" t="s">
        <v>1358</v>
      </c>
      <c r="L763" s="279">
        <v>28</v>
      </c>
    </row>
    <row r="764" spans="1:12">
      <c r="A764" s="278">
        <v>763</v>
      </c>
      <c r="B764" s="278" t="s">
        <v>3954</v>
      </c>
      <c r="C764" s="278" t="s">
        <v>4152</v>
      </c>
      <c r="D764" s="279">
        <v>85</v>
      </c>
      <c r="E764" s="279">
        <v>192.69329999999999</v>
      </c>
      <c r="F764" s="279">
        <v>75</v>
      </c>
      <c r="G764" s="279">
        <v>14452</v>
      </c>
      <c r="H764" s="279">
        <v>6375</v>
      </c>
      <c r="I764" s="279">
        <v>8077</v>
      </c>
      <c r="J764" s="279">
        <v>20</v>
      </c>
      <c r="K764" s="279" t="s">
        <v>1358</v>
      </c>
      <c r="L764" s="279">
        <v>75</v>
      </c>
    </row>
    <row r="765" spans="1:12">
      <c r="A765" s="278">
        <v>764</v>
      </c>
      <c r="B765" s="278" t="s">
        <v>4031</v>
      </c>
      <c r="C765" s="278" t="s">
        <v>4032</v>
      </c>
      <c r="D765" s="279">
        <v>194</v>
      </c>
      <c r="E765" s="279">
        <v>344</v>
      </c>
      <c r="F765" s="279">
        <v>42</v>
      </c>
      <c r="G765" s="279">
        <v>14448</v>
      </c>
      <c r="H765" s="279">
        <v>8148</v>
      </c>
      <c r="I765" s="279">
        <v>6300</v>
      </c>
      <c r="J765" s="279">
        <v>2</v>
      </c>
      <c r="K765" s="279" t="s">
        <v>1358</v>
      </c>
      <c r="L765" s="279">
        <v>42</v>
      </c>
    </row>
    <row r="766" spans="1:12">
      <c r="A766" s="278">
        <v>765</v>
      </c>
      <c r="B766" s="278" t="s">
        <v>4033</v>
      </c>
      <c r="C766" s="278" t="s">
        <v>4034</v>
      </c>
      <c r="D766" s="279">
        <v>194</v>
      </c>
      <c r="E766" s="279">
        <v>344</v>
      </c>
      <c r="F766" s="279">
        <v>42</v>
      </c>
      <c r="G766" s="279">
        <v>14448</v>
      </c>
      <c r="H766" s="279">
        <v>8148</v>
      </c>
      <c r="I766" s="279">
        <v>6300</v>
      </c>
      <c r="J766" s="279">
        <v>2</v>
      </c>
      <c r="K766" s="279" t="s">
        <v>1358</v>
      </c>
      <c r="L766" s="279">
        <v>42</v>
      </c>
    </row>
    <row r="767" spans="1:12">
      <c r="A767" s="278">
        <v>766</v>
      </c>
      <c r="B767" s="278" t="s">
        <v>4035</v>
      </c>
      <c r="C767" s="278" t="s">
        <v>4036</v>
      </c>
      <c r="D767" s="279">
        <v>194</v>
      </c>
      <c r="E767" s="279">
        <v>344</v>
      </c>
      <c r="F767" s="279">
        <v>42</v>
      </c>
      <c r="G767" s="279">
        <v>14448</v>
      </c>
      <c r="H767" s="279">
        <v>8148</v>
      </c>
      <c r="I767" s="279">
        <v>6300</v>
      </c>
      <c r="J767" s="279">
        <v>2</v>
      </c>
      <c r="K767" s="279" t="s">
        <v>1358</v>
      </c>
      <c r="L767" s="279">
        <v>42</v>
      </c>
    </row>
    <row r="768" spans="1:12">
      <c r="A768" s="278">
        <v>767</v>
      </c>
      <c r="B768" s="278" t="s">
        <v>528</v>
      </c>
      <c r="C768" s="278" t="s">
        <v>3302</v>
      </c>
      <c r="D768" s="279">
        <v>239</v>
      </c>
      <c r="E768" s="279">
        <v>577.6</v>
      </c>
      <c r="F768" s="279">
        <v>25</v>
      </c>
      <c r="G768" s="279">
        <v>14440</v>
      </c>
      <c r="H768" s="279">
        <v>5975</v>
      </c>
      <c r="I768" s="279">
        <v>8465</v>
      </c>
      <c r="J768" s="279">
        <v>9</v>
      </c>
      <c r="K768" s="279" t="s">
        <v>1358</v>
      </c>
      <c r="L768" s="279">
        <v>25</v>
      </c>
    </row>
    <row r="769" spans="1:12">
      <c r="A769" s="278">
        <v>768</v>
      </c>
      <c r="B769" s="278" t="s">
        <v>796</v>
      </c>
      <c r="C769" s="278" t="s">
        <v>3566</v>
      </c>
      <c r="D769" s="279">
        <v>202</v>
      </c>
      <c r="E769" s="279">
        <v>248.65520000000001</v>
      </c>
      <c r="F769" s="279">
        <v>58</v>
      </c>
      <c r="G769" s="279">
        <v>14422</v>
      </c>
      <c r="H769" s="279">
        <v>11716</v>
      </c>
      <c r="I769" s="279">
        <v>2706</v>
      </c>
      <c r="J769" s="279">
        <v>26</v>
      </c>
      <c r="K769" s="279" t="s">
        <v>1358</v>
      </c>
      <c r="L769" s="279">
        <v>58</v>
      </c>
    </row>
    <row r="770" spans="1:12">
      <c r="A770" s="278">
        <v>769</v>
      </c>
      <c r="B770" s="278" t="s">
        <v>4153</v>
      </c>
      <c r="C770" s="278" t="s">
        <v>4154</v>
      </c>
      <c r="D770" s="279">
        <v>512</v>
      </c>
      <c r="E770" s="279">
        <v>1200</v>
      </c>
      <c r="F770" s="279">
        <v>12</v>
      </c>
      <c r="G770" s="279">
        <v>14400</v>
      </c>
      <c r="H770" s="279">
        <v>6144</v>
      </c>
      <c r="I770" s="279">
        <v>8256</v>
      </c>
      <c r="J770" s="279">
        <v>1</v>
      </c>
      <c r="K770" s="279" t="s">
        <v>1358</v>
      </c>
      <c r="L770" s="279">
        <v>12</v>
      </c>
    </row>
    <row r="771" spans="1:12">
      <c r="A771" s="278">
        <v>770</v>
      </c>
      <c r="B771" s="278" t="s">
        <v>4038</v>
      </c>
      <c r="C771" s="278" t="s">
        <v>4039</v>
      </c>
      <c r="D771" s="279">
        <v>162</v>
      </c>
      <c r="E771" s="279">
        <v>462</v>
      </c>
      <c r="F771" s="279">
        <v>31</v>
      </c>
      <c r="G771" s="279">
        <v>14322</v>
      </c>
      <c r="H771" s="279">
        <v>5022</v>
      </c>
      <c r="I771" s="279">
        <v>9300</v>
      </c>
      <c r="J771" s="279">
        <v>10</v>
      </c>
      <c r="K771" s="279" t="s">
        <v>1358</v>
      </c>
      <c r="L771" s="279">
        <v>31</v>
      </c>
    </row>
    <row r="772" spans="1:12">
      <c r="A772" s="278">
        <v>771</v>
      </c>
      <c r="B772" s="278" t="s">
        <v>538</v>
      </c>
      <c r="C772" s="278" t="s">
        <v>3048</v>
      </c>
      <c r="D772" s="279">
        <v>588</v>
      </c>
      <c r="E772" s="279">
        <v>927.33330000000001</v>
      </c>
      <c r="F772" s="279">
        <v>15</v>
      </c>
      <c r="G772" s="279">
        <v>13910</v>
      </c>
      <c r="H772" s="279">
        <v>8820</v>
      </c>
      <c r="I772" s="279">
        <v>5090</v>
      </c>
      <c r="J772" s="279">
        <v>5</v>
      </c>
      <c r="K772" s="279" t="s">
        <v>1358</v>
      </c>
      <c r="L772" s="279">
        <v>15</v>
      </c>
    </row>
    <row r="773" spans="1:12">
      <c r="A773" s="278">
        <v>772</v>
      </c>
      <c r="B773" s="278" t="s">
        <v>3641</v>
      </c>
      <c r="C773" s="278" t="s">
        <v>4044</v>
      </c>
      <c r="D773" s="279">
        <v>320</v>
      </c>
      <c r="E773" s="279">
        <v>569</v>
      </c>
      <c r="F773" s="279">
        <v>24</v>
      </c>
      <c r="G773" s="279">
        <v>13656</v>
      </c>
      <c r="H773" s="279">
        <v>7680</v>
      </c>
      <c r="I773" s="279">
        <v>5976</v>
      </c>
      <c r="J773" s="279">
        <v>8</v>
      </c>
      <c r="K773" s="279" t="s">
        <v>1358</v>
      </c>
      <c r="L773" s="279">
        <v>24</v>
      </c>
    </row>
    <row r="774" spans="1:12">
      <c r="A774" s="278">
        <v>773</v>
      </c>
      <c r="B774" s="278" t="s">
        <v>404</v>
      </c>
      <c r="C774" s="278" t="s">
        <v>3177</v>
      </c>
      <c r="D774" s="279">
        <v>81</v>
      </c>
      <c r="E774" s="279">
        <v>120.3981</v>
      </c>
      <c r="F774" s="279">
        <v>108</v>
      </c>
      <c r="G774" s="279">
        <v>13003</v>
      </c>
      <c r="H774" s="279">
        <v>8748</v>
      </c>
      <c r="I774" s="279">
        <v>4255</v>
      </c>
      <c r="J774" s="279">
        <v>19</v>
      </c>
      <c r="K774" s="279" t="s">
        <v>1358</v>
      </c>
      <c r="L774" s="279">
        <v>108</v>
      </c>
    </row>
    <row r="775" spans="1:12">
      <c r="A775" s="278">
        <v>774</v>
      </c>
      <c r="B775" s="278" t="s">
        <v>3891</v>
      </c>
      <c r="C775" s="278" t="s">
        <v>4060</v>
      </c>
      <c r="D775" s="279">
        <v>73</v>
      </c>
      <c r="E775" s="279">
        <v>122.25709999999999</v>
      </c>
      <c r="F775" s="279">
        <v>105</v>
      </c>
      <c r="G775" s="279">
        <v>12837</v>
      </c>
      <c r="H775" s="279">
        <v>7665</v>
      </c>
      <c r="I775" s="279">
        <v>5172</v>
      </c>
      <c r="J775" s="279">
        <v>18</v>
      </c>
      <c r="K775" s="279" t="s">
        <v>1358</v>
      </c>
      <c r="L775" s="279">
        <v>105</v>
      </c>
    </row>
    <row r="776" spans="1:12">
      <c r="A776" s="278">
        <v>775</v>
      </c>
      <c r="B776" s="278" t="s">
        <v>914</v>
      </c>
      <c r="C776" s="278" t="s">
        <v>3312</v>
      </c>
      <c r="D776" s="279">
        <v>199</v>
      </c>
      <c r="E776" s="279">
        <v>298.25580000000002</v>
      </c>
      <c r="F776" s="279">
        <v>43</v>
      </c>
      <c r="G776" s="279">
        <v>12825</v>
      </c>
      <c r="H776" s="279">
        <v>8557</v>
      </c>
      <c r="I776" s="279">
        <v>4268</v>
      </c>
      <c r="J776" s="279">
        <v>11</v>
      </c>
      <c r="K776" s="279" t="s">
        <v>1358</v>
      </c>
      <c r="L776" s="279">
        <v>43</v>
      </c>
    </row>
    <row r="777" spans="1:12">
      <c r="A777" s="278">
        <v>776</v>
      </c>
      <c r="B777" s="278" t="s">
        <v>861</v>
      </c>
      <c r="C777" s="278" t="s">
        <v>3576</v>
      </c>
      <c r="D777" s="279">
        <v>558</v>
      </c>
      <c r="E777" s="279">
        <v>740</v>
      </c>
      <c r="F777" s="279">
        <v>17</v>
      </c>
      <c r="G777" s="279">
        <v>12580</v>
      </c>
      <c r="H777" s="279">
        <v>9486</v>
      </c>
      <c r="I777" s="279">
        <v>3094</v>
      </c>
      <c r="J777" s="279">
        <v>11</v>
      </c>
      <c r="K777" s="279" t="s">
        <v>1358</v>
      </c>
      <c r="L777" s="279">
        <v>17</v>
      </c>
    </row>
    <row r="778" spans="1:12">
      <c r="A778" s="278">
        <v>777</v>
      </c>
      <c r="B778" s="278" t="s">
        <v>496</v>
      </c>
      <c r="C778" s="278" t="s">
        <v>3714</v>
      </c>
      <c r="D778" s="279">
        <v>152</v>
      </c>
      <c r="E778" s="279">
        <v>23.778400000000001</v>
      </c>
      <c r="F778" s="279">
        <v>519</v>
      </c>
      <c r="G778" s="279">
        <v>12341</v>
      </c>
      <c r="H778" s="279">
        <v>78888</v>
      </c>
      <c r="I778" s="279">
        <v>-66547</v>
      </c>
      <c r="J778" s="279">
        <v>3</v>
      </c>
      <c r="K778" s="279" t="s">
        <v>1358</v>
      </c>
      <c r="L778" s="279">
        <v>519</v>
      </c>
    </row>
    <row r="779" spans="1:12">
      <c r="A779" s="278">
        <v>778</v>
      </c>
      <c r="B779" s="278" t="s">
        <v>482</v>
      </c>
      <c r="C779" s="278" t="s">
        <v>3555</v>
      </c>
      <c r="D779" s="279">
        <v>144</v>
      </c>
      <c r="E779" s="279">
        <v>230.86789999999999</v>
      </c>
      <c r="F779" s="279">
        <v>53</v>
      </c>
      <c r="G779" s="279">
        <v>12236</v>
      </c>
      <c r="H779" s="279">
        <v>7632</v>
      </c>
      <c r="I779" s="279">
        <v>4604</v>
      </c>
      <c r="J779" s="279">
        <v>11</v>
      </c>
      <c r="K779" s="279" t="s">
        <v>1358</v>
      </c>
      <c r="L779" s="279">
        <v>53</v>
      </c>
    </row>
    <row r="780" spans="1:12">
      <c r="A780" s="278">
        <v>779</v>
      </c>
      <c r="B780" s="278" t="s">
        <v>1006</v>
      </c>
      <c r="C780" s="278" t="s">
        <v>3389</v>
      </c>
      <c r="D780" s="279">
        <v>515</v>
      </c>
      <c r="E780" s="279">
        <v>864.28570000000002</v>
      </c>
      <c r="F780" s="279">
        <v>14</v>
      </c>
      <c r="G780" s="279">
        <v>12100</v>
      </c>
      <c r="H780" s="279">
        <v>7210</v>
      </c>
      <c r="I780" s="279">
        <v>4890</v>
      </c>
      <c r="J780" s="279">
        <v>3</v>
      </c>
      <c r="K780" s="279" t="s">
        <v>1358</v>
      </c>
      <c r="L780" s="279">
        <v>14</v>
      </c>
    </row>
    <row r="781" spans="1:12">
      <c r="A781" s="278">
        <v>780</v>
      </c>
      <c r="B781" s="278" t="s">
        <v>993</v>
      </c>
      <c r="C781" s="278" t="s">
        <v>3100</v>
      </c>
      <c r="D781" s="279">
        <v>383</v>
      </c>
      <c r="E781" s="279">
        <v>711.5625</v>
      </c>
      <c r="F781" s="279">
        <v>16</v>
      </c>
      <c r="G781" s="279">
        <v>11385</v>
      </c>
      <c r="H781" s="279">
        <v>6128</v>
      </c>
      <c r="I781" s="279">
        <v>5257</v>
      </c>
      <c r="J781" s="279">
        <v>5</v>
      </c>
      <c r="K781" s="279" t="s">
        <v>1358</v>
      </c>
      <c r="L781" s="279">
        <v>16</v>
      </c>
    </row>
    <row r="782" spans="1:12">
      <c r="A782" s="278">
        <v>781</v>
      </c>
      <c r="B782" s="278" t="s">
        <v>586</v>
      </c>
      <c r="C782" s="278" t="s">
        <v>3307</v>
      </c>
      <c r="D782" s="279">
        <v>118</v>
      </c>
      <c r="E782" s="279">
        <v>210.33959999999999</v>
      </c>
      <c r="F782" s="279">
        <v>53</v>
      </c>
      <c r="G782" s="279">
        <v>11148</v>
      </c>
      <c r="H782" s="279">
        <v>6254</v>
      </c>
      <c r="I782" s="279">
        <v>4894</v>
      </c>
      <c r="J782" s="279">
        <v>9</v>
      </c>
      <c r="K782" s="279" t="s">
        <v>1358</v>
      </c>
      <c r="L782" s="279">
        <v>53</v>
      </c>
    </row>
    <row r="783" spans="1:12">
      <c r="A783" s="278">
        <v>782</v>
      </c>
      <c r="B783" s="278" t="s">
        <v>987</v>
      </c>
      <c r="C783" s="278" t="s">
        <v>3640</v>
      </c>
      <c r="D783" s="279">
        <v>401</v>
      </c>
      <c r="E783" s="279">
        <v>581.05259999999998</v>
      </c>
      <c r="F783" s="279">
        <v>19</v>
      </c>
      <c r="G783" s="279">
        <v>11040</v>
      </c>
      <c r="H783" s="279">
        <v>7619</v>
      </c>
      <c r="I783" s="279">
        <v>3421</v>
      </c>
      <c r="J783" s="279">
        <v>15</v>
      </c>
      <c r="K783" s="279" t="s">
        <v>1358</v>
      </c>
      <c r="L783" s="279">
        <v>19</v>
      </c>
    </row>
    <row r="784" spans="1:12">
      <c r="A784" s="278">
        <v>783</v>
      </c>
      <c r="B784" s="278" t="s">
        <v>767</v>
      </c>
      <c r="C784" s="278" t="s">
        <v>3486</v>
      </c>
      <c r="D784" s="279">
        <v>1936</v>
      </c>
      <c r="E784" s="279">
        <v>2655</v>
      </c>
      <c r="F784" s="279">
        <v>4</v>
      </c>
      <c r="G784" s="279">
        <v>10620</v>
      </c>
      <c r="H784" s="279">
        <v>7744</v>
      </c>
      <c r="I784" s="279">
        <v>2876</v>
      </c>
      <c r="J784" s="279">
        <v>3</v>
      </c>
      <c r="K784" s="279" t="s">
        <v>1358</v>
      </c>
      <c r="L784" s="279">
        <v>4</v>
      </c>
    </row>
    <row r="785" spans="1:12">
      <c r="A785" s="278">
        <v>784</v>
      </c>
      <c r="B785" s="278" t="s">
        <v>2793</v>
      </c>
      <c r="C785" s="278" t="s">
        <v>3851</v>
      </c>
      <c r="D785" s="279">
        <v>740</v>
      </c>
      <c r="E785" s="279">
        <v>115.04349999999999</v>
      </c>
      <c r="F785" s="279">
        <v>92</v>
      </c>
      <c r="G785" s="279">
        <v>10584</v>
      </c>
      <c r="H785" s="279">
        <v>68080</v>
      </c>
      <c r="I785" s="279">
        <v>-57496</v>
      </c>
      <c r="J785" s="279">
        <v>12</v>
      </c>
      <c r="K785" s="279" t="s">
        <v>1358</v>
      </c>
      <c r="L785" s="279">
        <v>92</v>
      </c>
    </row>
    <row r="786" spans="1:12">
      <c r="A786" s="278">
        <v>785</v>
      </c>
      <c r="B786" s="278" t="s">
        <v>2762</v>
      </c>
      <c r="C786" s="278" t="s">
        <v>3613</v>
      </c>
      <c r="D786" s="279">
        <v>67</v>
      </c>
      <c r="E786" s="279">
        <v>95.909099999999995</v>
      </c>
      <c r="F786" s="279">
        <v>110</v>
      </c>
      <c r="G786" s="279">
        <v>10550</v>
      </c>
      <c r="H786" s="279">
        <v>7370</v>
      </c>
      <c r="I786" s="279">
        <v>3180</v>
      </c>
      <c r="J786" s="279">
        <v>6</v>
      </c>
      <c r="K786" s="279" t="s">
        <v>1358</v>
      </c>
      <c r="L786" s="279">
        <v>110</v>
      </c>
    </row>
    <row r="787" spans="1:12">
      <c r="A787" s="278">
        <v>786</v>
      </c>
      <c r="B787" s="278" t="s">
        <v>568</v>
      </c>
      <c r="C787" s="278" t="s">
        <v>3638</v>
      </c>
      <c r="D787" s="279">
        <v>146</v>
      </c>
      <c r="E787" s="279">
        <v>256.43900000000002</v>
      </c>
      <c r="F787" s="279">
        <v>41</v>
      </c>
      <c r="G787" s="279">
        <v>10514</v>
      </c>
      <c r="H787" s="279">
        <v>5986</v>
      </c>
      <c r="I787" s="279">
        <v>4528</v>
      </c>
      <c r="J787" s="279">
        <v>13</v>
      </c>
      <c r="K787" s="279" t="s">
        <v>1358</v>
      </c>
      <c r="L787" s="279">
        <v>41</v>
      </c>
    </row>
    <row r="788" spans="1:12">
      <c r="A788" s="278">
        <v>787</v>
      </c>
      <c r="B788" s="278" t="s">
        <v>906</v>
      </c>
      <c r="C788" s="278" t="s">
        <v>3628</v>
      </c>
      <c r="D788" s="279">
        <v>415</v>
      </c>
      <c r="E788" s="279">
        <v>696.6</v>
      </c>
      <c r="F788" s="279">
        <v>15</v>
      </c>
      <c r="G788" s="279">
        <v>10449</v>
      </c>
      <c r="H788" s="279">
        <v>6225</v>
      </c>
      <c r="I788" s="279">
        <v>4224</v>
      </c>
      <c r="J788" s="279">
        <v>8</v>
      </c>
      <c r="K788" s="279" t="s">
        <v>1358</v>
      </c>
      <c r="L788" s="279">
        <v>15</v>
      </c>
    </row>
    <row r="789" spans="1:12">
      <c r="A789" s="278">
        <v>788</v>
      </c>
      <c r="B789" s="278" t="s">
        <v>956</v>
      </c>
      <c r="C789" s="278" t="s">
        <v>3572</v>
      </c>
      <c r="D789" s="279">
        <v>149</v>
      </c>
      <c r="E789" s="279">
        <v>321.1875</v>
      </c>
      <c r="F789" s="279">
        <v>32</v>
      </c>
      <c r="G789" s="279">
        <v>10278</v>
      </c>
      <c r="H789" s="279">
        <v>4768</v>
      </c>
      <c r="I789" s="279">
        <v>5510</v>
      </c>
      <c r="J789" s="279">
        <v>20</v>
      </c>
      <c r="K789" s="279" t="s">
        <v>1358</v>
      </c>
      <c r="L789" s="279">
        <v>32</v>
      </c>
    </row>
    <row r="790" spans="1:12">
      <c r="A790" s="278">
        <v>789</v>
      </c>
      <c r="B790" s="278" t="s">
        <v>1302</v>
      </c>
      <c r="C790" s="278" t="s">
        <v>3639</v>
      </c>
      <c r="D790" s="279">
        <v>47</v>
      </c>
      <c r="E790" s="279">
        <v>141.33799999999999</v>
      </c>
      <c r="F790" s="279">
        <v>71</v>
      </c>
      <c r="G790" s="279">
        <v>10035</v>
      </c>
      <c r="H790" s="279">
        <v>3337</v>
      </c>
      <c r="I790" s="279">
        <v>6698</v>
      </c>
      <c r="J790" s="279">
        <v>36</v>
      </c>
      <c r="K790" s="279" t="s">
        <v>1358</v>
      </c>
      <c r="L790" s="279">
        <v>71</v>
      </c>
    </row>
    <row r="791" spans="1:12">
      <c r="A791" s="278">
        <v>790</v>
      </c>
      <c r="B791" s="278" t="s">
        <v>3665</v>
      </c>
      <c r="C791" s="278" t="s">
        <v>3857</v>
      </c>
      <c r="D791" s="279">
        <v>57</v>
      </c>
      <c r="E791" s="279">
        <v>6.4295</v>
      </c>
      <c r="F791" s="279">
        <v>1490</v>
      </c>
      <c r="G791" s="279">
        <v>9580</v>
      </c>
      <c r="H791" s="279">
        <v>84930</v>
      </c>
      <c r="I791" s="279">
        <v>-75350</v>
      </c>
      <c r="J791" s="279">
        <v>13</v>
      </c>
      <c r="K791" s="279" t="s">
        <v>1358</v>
      </c>
      <c r="L791" s="279">
        <v>1490</v>
      </c>
    </row>
    <row r="792" spans="1:12">
      <c r="A792" s="278">
        <v>791</v>
      </c>
      <c r="B792" s="278" t="s">
        <v>802</v>
      </c>
      <c r="C792" s="278" t="s">
        <v>3707</v>
      </c>
      <c r="D792" s="279">
        <v>84</v>
      </c>
      <c r="E792" s="279">
        <v>14.606</v>
      </c>
      <c r="F792" s="279">
        <v>632</v>
      </c>
      <c r="G792" s="279">
        <v>9231</v>
      </c>
      <c r="H792" s="279">
        <v>53088</v>
      </c>
      <c r="I792" s="279">
        <v>-43857</v>
      </c>
      <c r="J792" s="279">
        <v>5</v>
      </c>
      <c r="K792" s="279" t="s">
        <v>1358</v>
      </c>
      <c r="L792" s="279">
        <v>632</v>
      </c>
    </row>
    <row r="793" spans="1:12">
      <c r="A793" s="278">
        <v>792</v>
      </c>
      <c r="B793" s="278" t="s">
        <v>445</v>
      </c>
      <c r="C793" s="278" t="s">
        <v>3618</v>
      </c>
      <c r="D793" s="279">
        <v>99</v>
      </c>
      <c r="E793" s="279">
        <v>216.04759999999999</v>
      </c>
      <c r="F793" s="279">
        <v>42</v>
      </c>
      <c r="G793" s="279">
        <v>9074</v>
      </c>
      <c r="H793" s="279">
        <v>4158</v>
      </c>
      <c r="I793" s="279">
        <v>4916</v>
      </c>
      <c r="J793" s="279">
        <v>13</v>
      </c>
      <c r="K793" s="279" t="s">
        <v>1358</v>
      </c>
      <c r="L793" s="279">
        <v>42</v>
      </c>
    </row>
    <row r="794" spans="1:12">
      <c r="A794" s="278">
        <v>793</v>
      </c>
      <c r="B794" s="278" t="s">
        <v>2996</v>
      </c>
      <c r="C794" s="278" t="s">
        <v>3280</v>
      </c>
      <c r="D794" s="279">
        <v>437</v>
      </c>
      <c r="E794" s="279">
        <v>588</v>
      </c>
      <c r="F794" s="279">
        <v>15</v>
      </c>
      <c r="G794" s="279">
        <v>8820</v>
      </c>
      <c r="H794" s="279">
        <v>6555</v>
      </c>
      <c r="I794" s="279">
        <v>2265</v>
      </c>
      <c r="J794" s="279">
        <v>7</v>
      </c>
      <c r="K794" s="279" t="s">
        <v>1358</v>
      </c>
      <c r="L794" s="279">
        <v>15</v>
      </c>
    </row>
    <row r="795" spans="1:12">
      <c r="A795" s="278">
        <v>794</v>
      </c>
      <c r="B795" s="278" t="s">
        <v>2801</v>
      </c>
      <c r="C795" s="278" t="s">
        <v>3355</v>
      </c>
      <c r="D795" s="279">
        <v>210</v>
      </c>
      <c r="E795" s="279">
        <v>310</v>
      </c>
      <c r="F795" s="279">
        <v>28</v>
      </c>
      <c r="G795" s="279">
        <v>8680</v>
      </c>
      <c r="H795" s="279">
        <v>5880</v>
      </c>
      <c r="I795" s="279">
        <v>2800</v>
      </c>
      <c r="J795" s="279">
        <v>22</v>
      </c>
      <c r="K795" s="279" t="s">
        <v>1358</v>
      </c>
      <c r="L795" s="279">
        <v>28</v>
      </c>
    </row>
    <row r="796" spans="1:12">
      <c r="A796" s="278">
        <v>795</v>
      </c>
      <c r="B796" s="278" t="s">
        <v>881</v>
      </c>
      <c r="C796" s="278" t="s">
        <v>3565</v>
      </c>
      <c r="D796" s="279">
        <v>0</v>
      </c>
      <c r="E796" s="279">
        <v>334.72</v>
      </c>
      <c r="F796" s="279">
        <v>25</v>
      </c>
      <c r="G796" s="279">
        <v>8368</v>
      </c>
      <c r="H796" s="279">
        <v>0</v>
      </c>
      <c r="I796" s="279">
        <v>8368</v>
      </c>
      <c r="J796" s="279">
        <v>11</v>
      </c>
      <c r="K796" s="279" t="s">
        <v>1358</v>
      </c>
      <c r="L796" s="279">
        <v>25</v>
      </c>
    </row>
    <row r="797" spans="1:12">
      <c r="A797" s="278">
        <v>796</v>
      </c>
      <c r="B797" s="278" t="s">
        <v>3836</v>
      </c>
      <c r="C797" s="278" t="s">
        <v>3837</v>
      </c>
      <c r="D797" s="279">
        <v>758</v>
      </c>
      <c r="E797" s="279">
        <v>1620</v>
      </c>
      <c r="F797" s="279">
        <v>5</v>
      </c>
      <c r="G797" s="279">
        <v>8100</v>
      </c>
      <c r="H797" s="279">
        <v>3790</v>
      </c>
      <c r="I797" s="279">
        <v>4310</v>
      </c>
      <c r="J797" s="279">
        <v>2</v>
      </c>
      <c r="K797" s="279" t="s">
        <v>1358</v>
      </c>
      <c r="L797" s="279">
        <v>5</v>
      </c>
    </row>
    <row r="798" spans="1:12">
      <c r="A798" s="278">
        <v>797</v>
      </c>
      <c r="B798" s="278" t="s">
        <v>3614</v>
      </c>
      <c r="C798" s="278" t="s">
        <v>3615</v>
      </c>
      <c r="D798" s="279">
        <v>1821</v>
      </c>
      <c r="E798" s="279">
        <v>4050</v>
      </c>
      <c r="F798" s="279">
        <v>2</v>
      </c>
      <c r="G798" s="279">
        <v>8100</v>
      </c>
      <c r="H798" s="279">
        <v>3642</v>
      </c>
      <c r="I798" s="279">
        <v>4458</v>
      </c>
      <c r="J798" s="279">
        <v>1</v>
      </c>
      <c r="K798" s="279" t="s">
        <v>1358</v>
      </c>
      <c r="L798" s="279">
        <v>2</v>
      </c>
    </row>
    <row r="799" spans="1:12">
      <c r="A799" s="278">
        <v>798</v>
      </c>
      <c r="B799" s="278" t="s">
        <v>602</v>
      </c>
      <c r="C799" s="278" t="s">
        <v>3460</v>
      </c>
      <c r="D799" s="279">
        <v>395</v>
      </c>
      <c r="E799" s="279">
        <v>257.74189999999999</v>
      </c>
      <c r="F799" s="279">
        <v>31</v>
      </c>
      <c r="G799" s="279">
        <v>7990</v>
      </c>
      <c r="H799" s="279">
        <v>12245</v>
      </c>
      <c r="I799" s="279">
        <v>-4255</v>
      </c>
      <c r="J799" s="279">
        <v>2</v>
      </c>
      <c r="K799" s="279" t="s">
        <v>1358</v>
      </c>
      <c r="L799" s="279">
        <v>31</v>
      </c>
    </row>
    <row r="800" spans="1:12">
      <c r="A800" s="278">
        <v>799</v>
      </c>
      <c r="B800" s="278" t="s">
        <v>918</v>
      </c>
      <c r="C800" s="278" t="s">
        <v>3515</v>
      </c>
      <c r="D800" s="279">
        <v>74</v>
      </c>
      <c r="E800" s="279">
        <v>82.351100000000002</v>
      </c>
      <c r="F800" s="279">
        <v>94</v>
      </c>
      <c r="G800" s="279">
        <v>7741</v>
      </c>
      <c r="H800" s="279">
        <v>6956</v>
      </c>
      <c r="I800" s="279">
        <v>785</v>
      </c>
      <c r="J800" s="279">
        <v>82</v>
      </c>
      <c r="K800" s="279" t="s">
        <v>1358</v>
      </c>
      <c r="L800" s="279">
        <v>94</v>
      </c>
    </row>
    <row r="801" spans="1:12">
      <c r="A801" s="278">
        <v>800</v>
      </c>
      <c r="B801" s="278" t="s">
        <v>600</v>
      </c>
      <c r="C801" s="278" t="s">
        <v>3494</v>
      </c>
      <c r="D801" s="279">
        <v>189</v>
      </c>
      <c r="E801" s="279">
        <v>252.86670000000001</v>
      </c>
      <c r="F801" s="279">
        <v>30</v>
      </c>
      <c r="G801" s="279">
        <v>7586</v>
      </c>
      <c r="H801" s="279">
        <v>5670</v>
      </c>
      <c r="I801" s="279">
        <v>1916</v>
      </c>
      <c r="J801" s="279">
        <v>6</v>
      </c>
      <c r="K801" s="279" t="s">
        <v>1358</v>
      </c>
      <c r="L801" s="279">
        <v>30</v>
      </c>
    </row>
    <row r="802" spans="1:12">
      <c r="A802" s="278">
        <v>801</v>
      </c>
      <c r="B802" s="278" t="s">
        <v>1240</v>
      </c>
      <c r="C802" s="278" t="s">
        <v>3605</v>
      </c>
      <c r="D802" s="279">
        <v>175</v>
      </c>
      <c r="E802" s="279">
        <v>227.1515</v>
      </c>
      <c r="F802" s="279">
        <v>33</v>
      </c>
      <c r="G802" s="279">
        <v>7496</v>
      </c>
      <c r="H802" s="279">
        <v>5775</v>
      </c>
      <c r="I802" s="279">
        <v>1721</v>
      </c>
      <c r="J802" s="279">
        <v>13</v>
      </c>
      <c r="K802" s="279" t="s">
        <v>1358</v>
      </c>
      <c r="L802" s="279">
        <v>33</v>
      </c>
    </row>
    <row r="803" spans="1:12">
      <c r="A803" s="278">
        <v>802</v>
      </c>
      <c r="B803" s="278" t="s">
        <v>612</v>
      </c>
      <c r="C803" s="278" t="s">
        <v>3708</v>
      </c>
      <c r="D803" s="279">
        <v>94</v>
      </c>
      <c r="E803" s="279">
        <v>196.94739999999999</v>
      </c>
      <c r="F803" s="279">
        <v>38</v>
      </c>
      <c r="G803" s="279">
        <v>7484</v>
      </c>
      <c r="H803" s="279">
        <v>3572</v>
      </c>
      <c r="I803" s="279">
        <v>3912</v>
      </c>
      <c r="J803" s="279">
        <v>16</v>
      </c>
      <c r="K803" s="279" t="s">
        <v>1358</v>
      </c>
      <c r="L803" s="279">
        <v>38</v>
      </c>
    </row>
    <row r="804" spans="1:12">
      <c r="A804" s="278">
        <v>803</v>
      </c>
      <c r="B804" s="278" t="s">
        <v>927</v>
      </c>
      <c r="C804" s="278" t="s">
        <v>3671</v>
      </c>
      <c r="D804" s="279">
        <v>229</v>
      </c>
      <c r="E804" s="279">
        <v>412.83330000000001</v>
      </c>
      <c r="F804" s="279">
        <v>18</v>
      </c>
      <c r="G804" s="279">
        <v>7431</v>
      </c>
      <c r="H804" s="279">
        <v>4122</v>
      </c>
      <c r="I804" s="279">
        <v>3309</v>
      </c>
      <c r="J804" s="279">
        <v>11</v>
      </c>
      <c r="K804" s="279" t="s">
        <v>1358</v>
      </c>
      <c r="L804" s="279">
        <v>18</v>
      </c>
    </row>
    <row r="805" spans="1:12">
      <c r="A805" s="278">
        <v>804</v>
      </c>
      <c r="B805" s="278" t="s">
        <v>2949</v>
      </c>
      <c r="C805" s="278" t="s">
        <v>3454</v>
      </c>
      <c r="D805" s="279">
        <v>65</v>
      </c>
      <c r="E805" s="279">
        <v>37</v>
      </c>
      <c r="F805" s="279">
        <v>200</v>
      </c>
      <c r="G805" s="279">
        <v>7400</v>
      </c>
      <c r="H805" s="279">
        <v>13000</v>
      </c>
      <c r="I805" s="279">
        <v>-5600</v>
      </c>
      <c r="J805" s="279">
        <v>9</v>
      </c>
      <c r="K805" s="279" t="s">
        <v>1358</v>
      </c>
      <c r="L805" s="279">
        <v>200</v>
      </c>
    </row>
    <row r="806" spans="1:12">
      <c r="A806" s="278">
        <v>805</v>
      </c>
      <c r="B806" s="278" t="s">
        <v>4081</v>
      </c>
      <c r="C806" s="278" t="s">
        <v>4155</v>
      </c>
      <c r="D806" s="279">
        <v>112</v>
      </c>
      <c r="E806" s="279">
        <v>220.9091</v>
      </c>
      <c r="F806" s="279">
        <v>33</v>
      </c>
      <c r="G806" s="279">
        <v>7290</v>
      </c>
      <c r="H806" s="279">
        <v>3696</v>
      </c>
      <c r="I806" s="279">
        <v>3594</v>
      </c>
      <c r="J806" s="279">
        <v>6</v>
      </c>
      <c r="K806" s="279" t="s">
        <v>1358</v>
      </c>
      <c r="L806" s="279">
        <v>33</v>
      </c>
    </row>
    <row r="807" spans="1:12">
      <c r="A807" s="278">
        <v>806</v>
      </c>
      <c r="B807" s="278" t="s">
        <v>377</v>
      </c>
      <c r="C807" s="278" t="s">
        <v>3610</v>
      </c>
      <c r="D807" s="279">
        <v>94</v>
      </c>
      <c r="E807" s="279">
        <v>242.66669999999999</v>
      </c>
      <c r="F807" s="279">
        <v>30</v>
      </c>
      <c r="G807" s="279">
        <v>7280</v>
      </c>
      <c r="H807" s="279">
        <v>2820</v>
      </c>
      <c r="I807" s="279">
        <v>4460</v>
      </c>
      <c r="J807" s="279">
        <v>3</v>
      </c>
      <c r="K807" s="279" t="s">
        <v>1358</v>
      </c>
      <c r="L807" s="279">
        <v>30</v>
      </c>
    </row>
    <row r="808" spans="1:12">
      <c r="A808" s="278">
        <v>807</v>
      </c>
      <c r="B808" s="278" t="s">
        <v>676</v>
      </c>
      <c r="C808" s="278" t="s">
        <v>3975</v>
      </c>
      <c r="D808" s="279">
        <v>72</v>
      </c>
      <c r="E808" s="279">
        <v>208.02940000000001</v>
      </c>
      <c r="F808" s="279">
        <v>34</v>
      </c>
      <c r="G808" s="279">
        <v>7073</v>
      </c>
      <c r="H808" s="279">
        <v>2448</v>
      </c>
      <c r="I808" s="279">
        <v>4625</v>
      </c>
      <c r="J808" s="279">
        <v>23</v>
      </c>
      <c r="K808" s="279" t="s">
        <v>1358</v>
      </c>
      <c r="L808" s="279">
        <v>34</v>
      </c>
    </row>
    <row r="809" spans="1:12">
      <c r="A809" s="278">
        <v>808</v>
      </c>
      <c r="B809" s="278" t="s">
        <v>950</v>
      </c>
      <c r="C809" s="278" t="s">
        <v>3244</v>
      </c>
      <c r="D809" s="279">
        <v>192</v>
      </c>
      <c r="E809" s="279">
        <v>351</v>
      </c>
      <c r="F809" s="279">
        <v>20</v>
      </c>
      <c r="G809" s="279">
        <v>7020</v>
      </c>
      <c r="H809" s="279">
        <v>3840</v>
      </c>
      <c r="I809" s="279">
        <v>3180</v>
      </c>
      <c r="J809" s="279">
        <v>10</v>
      </c>
      <c r="K809" s="279" t="s">
        <v>1358</v>
      </c>
      <c r="L809" s="279">
        <v>20</v>
      </c>
    </row>
    <row r="810" spans="1:12">
      <c r="A810" s="278">
        <v>809</v>
      </c>
      <c r="B810" s="278" t="s">
        <v>920</v>
      </c>
      <c r="C810" s="278" t="s">
        <v>3515</v>
      </c>
      <c r="D810" s="279">
        <v>74</v>
      </c>
      <c r="E810" s="279">
        <v>55.666699999999999</v>
      </c>
      <c r="F810" s="279">
        <v>126</v>
      </c>
      <c r="G810" s="279">
        <v>7014</v>
      </c>
      <c r="H810" s="279">
        <v>9324</v>
      </c>
      <c r="I810" s="279">
        <v>-2310</v>
      </c>
      <c r="J810" s="279">
        <v>55</v>
      </c>
      <c r="K810" s="279" t="s">
        <v>1358</v>
      </c>
      <c r="L810" s="279">
        <v>126</v>
      </c>
    </row>
    <row r="811" spans="1:12">
      <c r="A811" s="278">
        <v>810</v>
      </c>
      <c r="B811" s="278" t="s">
        <v>1009</v>
      </c>
      <c r="C811" s="278" t="s">
        <v>3480</v>
      </c>
      <c r="D811" s="279">
        <v>504</v>
      </c>
      <c r="E811" s="279">
        <v>578.83330000000001</v>
      </c>
      <c r="F811" s="279">
        <v>12</v>
      </c>
      <c r="G811" s="279">
        <v>6946</v>
      </c>
      <c r="H811" s="279">
        <v>6048</v>
      </c>
      <c r="I811" s="279">
        <v>898</v>
      </c>
      <c r="J811" s="279">
        <v>11</v>
      </c>
      <c r="K811" s="279" t="s">
        <v>1358</v>
      </c>
      <c r="L811" s="279">
        <v>12</v>
      </c>
    </row>
    <row r="812" spans="1:12">
      <c r="A812" s="278">
        <v>811</v>
      </c>
      <c r="B812" s="278" t="s">
        <v>567</v>
      </c>
      <c r="C812" s="278" t="s">
        <v>3638</v>
      </c>
      <c r="D812" s="279">
        <v>140</v>
      </c>
      <c r="E812" s="279">
        <v>242.18520000000001</v>
      </c>
      <c r="F812" s="279">
        <v>27</v>
      </c>
      <c r="G812" s="279">
        <v>6539</v>
      </c>
      <c r="H812" s="279">
        <v>3780</v>
      </c>
      <c r="I812" s="279">
        <v>2759</v>
      </c>
      <c r="J812" s="279">
        <v>7</v>
      </c>
      <c r="K812" s="279" t="s">
        <v>1358</v>
      </c>
      <c r="L812" s="279">
        <v>27</v>
      </c>
    </row>
    <row r="813" spans="1:12">
      <c r="A813" s="278">
        <v>812</v>
      </c>
      <c r="B813" s="278" t="s">
        <v>3655</v>
      </c>
      <c r="C813" s="278" t="s">
        <v>3256</v>
      </c>
      <c r="D813" s="279">
        <v>432</v>
      </c>
      <c r="E813" s="279">
        <v>726.33330000000001</v>
      </c>
      <c r="F813" s="279">
        <v>9</v>
      </c>
      <c r="G813" s="279">
        <v>6537</v>
      </c>
      <c r="H813" s="279">
        <v>3888</v>
      </c>
      <c r="I813" s="279">
        <v>2649</v>
      </c>
      <c r="J813" s="279">
        <v>8</v>
      </c>
      <c r="K813" s="279" t="s">
        <v>1358</v>
      </c>
      <c r="L813" s="279">
        <v>9</v>
      </c>
    </row>
    <row r="814" spans="1:12">
      <c r="A814" s="278">
        <v>813</v>
      </c>
      <c r="B814" s="278" t="s">
        <v>803</v>
      </c>
      <c r="C814" s="278" t="s">
        <v>3707</v>
      </c>
      <c r="D814" s="279">
        <v>84</v>
      </c>
      <c r="E814" s="279">
        <v>14.381399999999999</v>
      </c>
      <c r="F814" s="279">
        <v>451</v>
      </c>
      <c r="G814" s="279">
        <v>6486</v>
      </c>
      <c r="H814" s="279">
        <v>37884</v>
      </c>
      <c r="I814" s="279">
        <v>-31398</v>
      </c>
      <c r="J814" s="279">
        <v>3</v>
      </c>
      <c r="K814" s="279" t="s">
        <v>1358</v>
      </c>
      <c r="L814" s="279">
        <v>451</v>
      </c>
    </row>
    <row r="815" spans="1:12">
      <c r="A815" s="278">
        <v>814</v>
      </c>
      <c r="B815" s="278" t="s">
        <v>484</v>
      </c>
      <c r="C815" s="278" t="s">
        <v>3650</v>
      </c>
      <c r="D815" s="279">
        <v>102</v>
      </c>
      <c r="E815" s="279">
        <v>237</v>
      </c>
      <c r="F815" s="279">
        <v>27</v>
      </c>
      <c r="G815" s="279">
        <v>6399</v>
      </c>
      <c r="H815" s="279">
        <v>2754</v>
      </c>
      <c r="I815" s="279">
        <v>3645</v>
      </c>
      <c r="J815" s="279">
        <v>12</v>
      </c>
      <c r="K815" s="279" t="s">
        <v>1358</v>
      </c>
      <c r="L815" s="279">
        <v>27</v>
      </c>
    </row>
    <row r="816" spans="1:12">
      <c r="A816" s="278">
        <v>815</v>
      </c>
      <c r="B816" s="278" t="s">
        <v>856</v>
      </c>
      <c r="C816" s="278" t="s">
        <v>3581</v>
      </c>
      <c r="D816" s="279">
        <v>254</v>
      </c>
      <c r="E816" s="279">
        <v>394.5</v>
      </c>
      <c r="F816" s="279">
        <v>16</v>
      </c>
      <c r="G816" s="279">
        <v>6312</v>
      </c>
      <c r="H816" s="279">
        <v>4064</v>
      </c>
      <c r="I816" s="279">
        <v>2248</v>
      </c>
      <c r="J816" s="279">
        <v>14</v>
      </c>
      <c r="K816" s="279" t="s">
        <v>1358</v>
      </c>
      <c r="L816" s="279">
        <v>16</v>
      </c>
    </row>
    <row r="817" spans="1:12">
      <c r="A817" s="278">
        <v>816</v>
      </c>
      <c r="B817" s="278" t="s">
        <v>587</v>
      </c>
      <c r="C817" s="278" t="s">
        <v>3648</v>
      </c>
      <c r="D817" s="279">
        <v>142</v>
      </c>
      <c r="E817" s="279">
        <v>231.77780000000001</v>
      </c>
      <c r="F817" s="279">
        <v>27</v>
      </c>
      <c r="G817" s="279">
        <v>6258</v>
      </c>
      <c r="H817" s="279">
        <v>3834</v>
      </c>
      <c r="I817" s="279">
        <v>2424</v>
      </c>
      <c r="J817" s="279">
        <v>18</v>
      </c>
      <c r="K817" s="279" t="s">
        <v>1358</v>
      </c>
      <c r="L817" s="279">
        <v>27</v>
      </c>
    </row>
    <row r="818" spans="1:12">
      <c r="A818" s="278">
        <v>817</v>
      </c>
      <c r="B818" s="278" t="s">
        <v>1010</v>
      </c>
      <c r="C818" s="278" t="s">
        <v>3480</v>
      </c>
      <c r="D818" s="279">
        <v>515</v>
      </c>
      <c r="E818" s="279">
        <v>1032.3333</v>
      </c>
      <c r="F818" s="279">
        <v>6</v>
      </c>
      <c r="G818" s="279">
        <v>6194</v>
      </c>
      <c r="H818" s="279">
        <v>3090</v>
      </c>
      <c r="I818" s="279">
        <v>3104</v>
      </c>
      <c r="J818" s="279">
        <v>4</v>
      </c>
      <c r="K818" s="279" t="s">
        <v>1358</v>
      </c>
      <c r="L818" s="279">
        <v>6</v>
      </c>
    </row>
    <row r="819" spans="1:12">
      <c r="A819" s="278">
        <v>818</v>
      </c>
      <c r="B819" s="278" t="s">
        <v>2751</v>
      </c>
      <c r="C819" s="278" t="s">
        <v>3496</v>
      </c>
      <c r="D819" s="279">
        <v>302</v>
      </c>
      <c r="E819" s="279">
        <v>610</v>
      </c>
      <c r="F819" s="279">
        <v>10</v>
      </c>
      <c r="G819" s="279">
        <v>6100</v>
      </c>
      <c r="H819" s="279">
        <v>3020</v>
      </c>
      <c r="I819" s="279">
        <v>3080</v>
      </c>
      <c r="J819" s="279">
        <v>1</v>
      </c>
      <c r="K819" s="279" t="s">
        <v>1358</v>
      </c>
      <c r="L819" s="279">
        <v>10</v>
      </c>
    </row>
    <row r="820" spans="1:12">
      <c r="A820" s="278">
        <v>819</v>
      </c>
      <c r="B820" s="278" t="s">
        <v>570</v>
      </c>
      <c r="C820" s="278" t="s">
        <v>3483</v>
      </c>
      <c r="D820" s="279">
        <v>166</v>
      </c>
      <c r="E820" s="279">
        <v>305</v>
      </c>
      <c r="F820" s="279">
        <v>20</v>
      </c>
      <c r="G820" s="279">
        <v>6100</v>
      </c>
      <c r="H820" s="279">
        <v>3320</v>
      </c>
      <c r="I820" s="279">
        <v>2780</v>
      </c>
      <c r="J820" s="279">
        <v>2</v>
      </c>
      <c r="K820" s="279" t="s">
        <v>1358</v>
      </c>
      <c r="L820" s="279">
        <v>20</v>
      </c>
    </row>
    <row r="821" spans="1:12">
      <c r="A821" s="278">
        <v>820</v>
      </c>
      <c r="B821" s="278" t="s">
        <v>1012</v>
      </c>
      <c r="C821" s="278" t="s">
        <v>3480</v>
      </c>
      <c r="D821" s="279">
        <v>504</v>
      </c>
      <c r="E821" s="279">
        <v>852.42859999999996</v>
      </c>
      <c r="F821" s="279">
        <v>7</v>
      </c>
      <c r="G821" s="279">
        <v>5967</v>
      </c>
      <c r="H821" s="279">
        <v>3528</v>
      </c>
      <c r="I821" s="279">
        <v>2439</v>
      </c>
      <c r="J821" s="279">
        <v>5</v>
      </c>
      <c r="K821" s="279" t="s">
        <v>1358</v>
      </c>
      <c r="L821" s="279">
        <v>7</v>
      </c>
    </row>
    <row r="822" spans="1:12">
      <c r="A822" s="278">
        <v>821</v>
      </c>
      <c r="B822" s="278" t="s">
        <v>460</v>
      </c>
      <c r="C822" s="278" t="s">
        <v>3643</v>
      </c>
      <c r="D822" s="279">
        <v>256</v>
      </c>
      <c r="E822" s="279">
        <v>295</v>
      </c>
      <c r="F822" s="279">
        <v>20</v>
      </c>
      <c r="G822" s="279">
        <v>5900</v>
      </c>
      <c r="H822" s="279">
        <v>5120</v>
      </c>
      <c r="I822" s="279">
        <v>780</v>
      </c>
      <c r="J822" s="279">
        <v>1</v>
      </c>
      <c r="K822" s="279" t="s">
        <v>1358</v>
      </c>
      <c r="L822" s="279">
        <v>20</v>
      </c>
    </row>
    <row r="823" spans="1:12">
      <c r="A823" s="278">
        <v>822</v>
      </c>
      <c r="B823" s="278" t="s">
        <v>455</v>
      </c>
      <c r="C823" s="278" t="s">
        <v>3635</v>
      </c>
      <c r="D823" s="279">
        <v>179</v>
      </c>
      <c r="E823" s="279">
        <v>217.61539999999999</v>
      </c>
      <c r="F823" s="279">
        <v>26</v>
      </c>
      <c r="G823" s="279">
        <v>5658</v>
      </c>
      <c r="H823" s="279">
        <v>4654</v>
      </c>
      <c r="I823" s="279">
        <v>1004</v>
      </c>
      <c r="J823" s="279">
        <v>21</v>
      </c>
      <c r="K823" s="279" t="s">
        <v>1358</v>
      </c>
      <c r="L823" s="279">
        <v>26</v>
      </c>
    </row>
    <row r="824" spans="1:12">
      <c r="A824" s="278">
        <v>823</v>
      </c>
      <c r="B824" s="278" t="s">
        <v>617</v>
      </c>
      <c r="C824" s="278" t="s">
        <v>3632</v>
      </c>
      <c r="D824" s="279">
        <v>169</v>
      </c>
      <c r="E824" s="279">
        <v>235</v>
      </c>
      <c r="F824" s="279">
        <v>24</v>
      </c>
      <c r="G824" s="279">
        <v>5640</v>
      </c>
      <c r="H824" s="279">
        <v>4056</v>
      </c>
      <c r="I824" s="279">
        <v>1584</v>
      </c>
      <c r="J824" s="279">
        <v>17</v>
      </c>
      <c r="K824" s="279" t="s">
        <v>1358</v>
      </c>
      <c r="L824" s="279">
        <v>24</v>
      </c>
    </row>
    <row r="825" spans="1:12">
      <c r="A825" s="278">
        <v>824</v>
      </c>
      <c r="B825" s="278" t="s">
        <v>817</v>
      </c>
      <c r="C825" s="278" t="s">
        <v>3216</v>
      </c>
      <c r="D825" s="279">
        <v>76</v>
      </c>
      <c r="E825" s="279">
        <v>116.16670000000001</v>
      </c>
      <c r="F825" s="279">
        <v>48</v>
      </c>
      <c r="G825" s="279">
        <v>5576</v>
      </c>
      <c r="H825" s="279">
        <v>3648</v>
      </c>
      <c r="I825" s="279">
        <v>1928</v>
      </c>
      <c r="J825" s="279">
        <v>17</v>
      </c>
      <c r="K825" s="279" t="s">
        <v>1358</v>
      </c>
      <c r="L825" s="279">
        <v>48</v>
      </c>
    </row>
    <row r="826" spans="1:12">
      <c r="A826" s="278">
        <v>825</v>
      </c>
      <c r="B826" s="278" t="s">
        <v>590</v>
      </c>
      <c r="C826" s="278" t="s">
        <v>3648</v>
      </c>
      <c r="D826" s="279">
        <v>142</v>
      </c>
      <c r="E826" s="279">
        <v>265.42860000000002</v>
      </c>
      <c r="F826" s="279">
        <v>21</v>
      </c>
      <c r="G826" s="279">
        <v>5574</v>
      </c>
      <c r="H826" s="279">
        <v>2982</v>
      </c>
      <c r="I826" s="279">
        <v>2592</v>
      </c>
      <c r="J826" s="279">
        <v>7</v>
      </c>
      <c r="K826" s="279" t="s">
        <v>1358</v>
      </c>
      <c r="L826" s="279">
        <v>21</v>
      </c>
    </row>
    <row r="827" spans="1:12">
      <c r="A827" s="278">
        <v>826</v>
      </c>
      <c r="B827" s="278" t="s">
        <v>569</v>
      </c>
      <c r="C827" s="278" t="s">
        <v>3638</v>
      </c>
      <c r="D827" s="279">
        <v>146</v>
      </c>
      <c r="E827" s="279">
        <v>249.0455</v>
      </c>
      <c r="F827" s="279">
        <v>22</v>
      </c>
      <c r="G827" s="279">
        <v>5479</v>
      </c>
      <c r="H827" s="279">
        <v>3212</v>
      </c>
      <c r="I827" s="279">
        <v>2267</v>
      </c>
      <c r="J827" s="279">
        <v>5</v>
      </c>
      <c r="K827" s="279" t="s">
        <v>1358</v>
      </c>
      <c r="L827" s="279">
        <v>22</v>
      </c>
    </row>
    <row r="828" spans="1:12">
      <c r="A828" s="278">
        <v>827</v>
      </c>
      <c r="B828" s="278" t="s">
        <v>510</v>
      </c>
      <c r="C828" s="278" t="s">
        <v>3531</v>
      </c>
      <c r="D828" s="279">
        <v>226</v>
      </c>
      <c r="E828" s="279">
        <v>454.33330000000001</v>
      </c>
      <c r="F828" s="279">
        <v>12</v>
      </c>
      <c r="G828" s="279">
        <v>5452</v>
      </c>
      <c r="H828" s="279">
        <v>2712</v>
      </c>
      <c r="I828" s="279">
        <v>2740</v>
      </c>
      <c r="J828" s="279">
        <v>5</v>
      </c>
      <c r="K828" s="279" t="s">
        <v>1358</v>
      </c>
      <c r="L828" s="279">
        <v>12</v>
      </c>
    </row>
    <row r="829" spans="1:12">
      <c r="A829" s="278">
        <v>828</v>
      </c>
      <c r="B829" s="278" t="s">
        <v>4082</v>
      </c>
      <c r="C829" s="278" t="s">
        <v>4155</v>
      </c>
      <c r="D829" s="279">
        <v>112</v>
      </c>
      <c r="E829" s="279">
        <v>168.75</v>
      </c>
      <c r="F829" s="279">
        <v>32</v>
      </c>
      <c r="G829" s="279">
        <v>5400</v>
      </c>
      <c r="H829" s="279">
        <v>3584</v>
      </c>
      <c r="I829" s="279">
        <v>1816</v>
      </c>
      <c r="J829" s="279">
        <v>8</v>
      </c>
      <c r="K829" s="279" t="s">
        <v>1358</v>
      </c>
      <c r="L829" s="279">
        <v>32</v>
      </c>
    </row>
    <row r="830" spans="1:12">
      <c r="A830" s="278">
        <v>829</v>
      </c>
      <c r="B830" s="278" t="s">
        <v>611</v>
      </c>
      <c r="C830" s="278" t="s">
        <v>3680</v>
      </c>
      <c r="D830" s="279">
        <v>137</v>
      </c>
      <c r="E830" s="279">
        <v>381.28570000000002</v>
      </c>
      <c r="F830" s="279">
        <v>14</v>
      </c>
      <c r="G830" s="279">
        <v>5338</v>
      </c>
      <c r="H830" s="279">
        <v>1918</v>
      </c>
      <c r="I830" s="279">
        <v>3420</v>
      </c>
      <c r="J830" s="279">
        <v>7</v>
      </c>
      <c r="K830" s="279" t="s">
        <v>1358</v>
      </c>
      <c r="L830" s="279">
        <v>14</v>
      </c>
    </row>
    <row r="831" spans="1:12">
      <c r="A831" s="278">
        <v>830</v>
      </c>
      <c r="B831" s="278" t="s">
        <v>4095</v>
      </c>
      <c r="C831" s="278" t="s">
        <v>4156</v>
      </c>
      <c r="D831" s="279">
        <v>264</v>
      </c>
      <c r="E831" s="279">
        <v>69.599999999999994</v>
      </c>
      <c r="F831" s="279">
        <v>75</v>
      </c>
      <c r="G831" s="279">
        <v>5220</v>
      </c>
      <c r="H831" s="279">
        <v>19800</v>
      </c>
      <c r="I831" s="279">
        <v>-14580</v>
      </c>
      <c r="J831" s="279">
        <v>17</v>
      </c>
      <c r="K831" s="279" t="s">
        <v>1358</v>
      </c>
      <c r="L831" s="279">
        <v>75</v>
      </c>
    </row>
    <row r="832" spans="1:12">
      <c r="A832" s="278">
        <v>831</v>
      </c>
      <c r="B832" s="278" t="s">
        <v>610</v>
      </c>
      <c r="C832" s="278" t="s">
        <v>3709</v>
      </c>
      <c r="D832" s="279">
        <v>331</v>
      </c>
      <c r="E832" s="279">
        <v>434.33330000000001</v>
      </c>
      <c r="F832" s="279">
        <v>12</v>
      </c>
      <c r="G832" s="279">
        <v>5212</v>
      </c>
      <c r="H832" s="279">
        <v>3972</v>
      </c>
      <c r="I832" s="279">
        <v>1240</v>
      </c>
      <c r="J832" s="279">
        <v>7</v>
      </c>
      <c r="K832" s="279" t="s">
        <v>1358</v>
      </c>
      <c r="L832" s="279">
        <v>12</v>
      </c>
    </row>
    <row r="833" spans="1:12">
      <c r="A833" s="278">
        <v>832</v>
      </c>
      <c r="B833" s="278" t="s">
        <v>3695</v>
      </c>
      <c r="C833" s="278" t="s">
        <v>3696</v>
      </c>
      <c r="D833" s="279">
        <v>701</v>
      </c>
      <c r="E833" s="279">
        <v>856</v>
      </c>
      <c r="F833" s="279">
        <v>6</v>
      </c>
      <c r="G833" s="279">
        <v>5136</v>
      </c>
      <c r="H833" s="279">
        <v>4206</v>
      </c>
      <c r="I833" s="279">
        <v>930</v>
      </c>
      <c r="J833" s="279">
        <v>6</v>
      </c>
      <c r="K833" s="279" t="s">
        <v>1358</v>
      </c>
      <c r="L833" s="279">
        <v>6</v>
      </c>
    </row>
    <row r="834" spans="1:12">
      <c r="A834" s="278">
        <v>833</v>
      </c>
      <c r="B834" s="278" t="s">
        <v>1298</v>
      </c>
      <c r="C834" s="278" t="s">
        <v>4064</v>
      </c>
      <c r="D834" s="279">
        <v>275</v>
      </c>
      <c r="E834" s="279">
        <v>315.5625</v>
      </c>
      <c r="F834" s="279">
        <v>16</v>
      </c>
      <c r="G834" s="279">
        <v>5049</v>
      </c>
      <c r="H834" s="279">
        <v>4400</v>
      </c>
      <c r="I834" s="279">
        <v>649</v>
      </c>
      <c r="J834" s="279">
        <v>11</v>
      </c>
      <c r="K834" s="279" t="s">
        <v>1358</v>
      </c>
      <c r="L834" s="279">
        <v>16</v>
      </c>
    </row>
    <row r="835" spans="1:12">
      <c r="A835" s="278">
        <v>834</v>
      </c>
      <c r="B835" s="278" t="s">
        <v>904</v>
      </c>
      <c r="C835" s="278" t="s">
        <v>3558</v>
      </c>
      <c r="D835" s="279">
        <v>298</v>
      </c>
      <c r="E835" s="279">
        <v>548.88890000000004</v>
      </c>
      <c r="F835" s="279">
        <v>9</v>
      </c>
      <c r="G835" s="279">
        <v>4940</v>
      </c>
      <c r="H835" s="279">
        <v>2682</v>
      </c>
      <c r="I835" s="279">
        <v>2258</v>
      </c>
      <c r="J835" s="279">
        <v>6</v>
      </c>
      <c r="K835" s="279" t="s">
        <v>1358</v>
      </c>
      <c r="L835" s="279">
        <v>9</v>
      </c>
    </row>
    <row r="836" spans="1:12">
      <c r="A836" s="278">
        <v>835</v>
      </c>
      <c r="B836" s="278" t="s">
        <v>553</v>
      </c>
      <c r="C836" s="278" t="s">
        <v>3669</v>
      </c>
      <c r="D836" s="279">
        <v>167</v>
      </c>
      <c r="E836" s="279">
        <v>306.875</v>
      </c>
      <c r="F836" s="279">
        <v>16</v>
      </c>
      <c r="G836" s="279">
        <v>4910</v>
      </c>
      <c r="H836" s="279">
        <v>2672</v>
      </c>
      <c r="I836" s="279">
        <v>2238</v>
      </c>
      <c r="J836" s="279">
        <v>8</v>
      </c>
      <c r="K836" s="279" t="s">
        <v>1358</v>
      </c>
      <c r="L836" s="279">
        <v>16</v>
      </c>
    </row>
    <row r="837" spans="1:12">
      <c r="A837" s="278">
        <v>836</v>
      </c>
      <c r="B837" s="278" t="s">
        <v>613</v>
      </c>
      <c r="C837" s="278" t="s">
        <v>3384</v>
      </c>
      <c r="D837" s="279">
        <v>69</v>
      </c>
      <c r="E837" s="279">
        <v>45.801900000000003</v>
      </c>
      <c r="F837" s="279">
        <v>106</v>
      </c>
      <c r="G837" s="279">
        <v>4855</v>
      </c>
      <c r="H837" s="279">
        <v>7314</v>
      </c>
      <c r="I837" s="279">
        <v>-2459</v>
      </c>
      <c r="J837" s="279">
        <v>6</v>
      </c>
      <c r="K837" s="279" t="s">
        <v>1358</v>
      </c>
      <c r="L837" s="279">
        <v>106</v>
      </c>
    </row>
    <row r="838" spans="1:12">
      <c r="A838" s="278">
        <v>837</v>
      </c>
      <c r="B838" s="278" t="s">
        <v>742</v>
      </c>
      <c r="C838" s="278" t="s">
        <v>3722</v>
      </c>
      <c r="D838" s="279">
        <v>1102</v>
      </c>
      <c r="E838" s="279">
        <v>793</v>
      </c>
      <c r="F838" s="279">
        <v>6</v>
      </c>
      <c r="G838" s="279">
        <v>4758</v>
      </c>
      <c r="H838" s="279">
        <v>6612</v>
      </c>
      <c r="I838" s="279">
        <v>-1854</v>
      </c>
      <c r="J838" s="279">
        <v>6</v>
      </c>
      <c r="K838" s="279" t="s">
        <v>1358</v>
      </c>
      <c r="L838" s="279">
        <v>6</v>
      </c>
    </row>
    <row r="839" spans="1:12">
      <c r="A839" s="278">
        <v>838</v>
      </c>
      <c r="B839" s="278" t="s">
        <v>896</v>
      </c>
      <c r="C839" s="278" t="s">
        <v>3554</v>
      </c>
      <c r="D839" s="279">
        <v>290</v>
      </c>
      <c r="E839" s="279">
        <v>521.66669999999999</v>
      </c>
      <c r="F839" s="279">
        <v>9</v>
      </c>
      <c r="G839" s="279">
        <v>4695</v>
      </c>
      <c r="H839" s="279">
        <v>2610</v>
      </c>
      <c r="I839" s="279">
        <v>2085</v>
      </c>
      <c r="J839" s="279">
        <v>5</v>
      </c>
      <c r="K839" s="279" t="s">
        <v>1358</v>
      </c>
      <c r="L839" s="279">
        <v>9</v>
      </c>
    </row>
    <row r="840" spans="1:12">
      <c r="A840" s="278">
        <v>839</v>
      </c>
      <c r="B840" s="278" t="s">
        <v>876</v>
      </c>
      <c r="C840" s="278" t="s">
        <v>3317</v>
      </c>
      <c r="D840" s="279">
        <v>0</v>
      </c>
      <c r="E840" s="279">
        <v>255.22219999999999</v>
      </c>
      <c r="F840" s="279">
        <v>18</v>
      </c>
      <c r="G840" s="279">
        <v>4594</v>
      </c>
      <c r="H840" s="279">
        <v>0</v>
      </c>
      <c r="I840" s="279">
        <v>4594</v>
      </c>
      <c r="J840" s="279">
        <v>10</v>
      </c>
      <c r="K840" s="279" t="s">
        <v>1358</v>
      </c>
      <c r="L840" s="279">
        <v>18</v>
      </c>
    </row>
    <row r="841" spans="1:12">
      <c r="A841" s="278">
        <v>840</v>
      </c>
      <c r="B841" s="278" t="s">
        <v>944</v>
      </c>
      <c r="C841" s="278" t="s">
        <v>3595</v>
      </c>
      <c r="D841" s="279">
        <v>93</v>
      </c>
      <c r="E841" s="279">
        <v>163.42859999999999</v>
      </c>
      <c r="F841" s="279">
        <v>28</v>
      </c>
      <c r="G841" s="279">
        <v>4576</v>
      </c>
      <c r="H841" s="279">
        <v>2604</v>
      </c>
      <c r="I841" s="279">
        <v>1972</v>
      </c>
      <c r="J841" s="279">
        <v>7</v>
      </c>
      <c r="K841" s="279" t="s">
        <v>1358</v>
      </c>
      <c r="L841" s="279">
        <v>28</v>
      </c>
    </row>
    <row r="842" spans="1:12">
      <c r="A842" s="278">
        <v>841</v>
      </c>
      <c r="B842" s="278" t="s">
        <v>456</v>
      </c>
      <c r="C842" s="278" t="s">
        <v>3586</v>
      </c>
      <c r="D842" s="279">
        <v>178</v>
      </c>
      <c r="E842" s="279">
        <v>214.42859999999999</v>
      </c>
      <c r="F842" s="279">
        <v>21</v>
      </c>
      <c r="G842" s="279">
        <v>4503</v>
      </c>
      <c r="H842" s="279">
        <v>3738</v>
      </c>
      <c r="I842" s="279">
        <v>765</v>
      </c>
      <c r="J842" s="279">
        <v>17</v>
      </c>
      <c r="K842" s="279" t="s">
        <v>1358</v>
      </c>
      <c r="L842" s="279">
        <v>21</v>
      </c>
    </row>
    <row r="843" spans="1:12">
      <c r="A843" s="278">
        <v>842</v>
      </c>
      <c r="B843" s="278" t="s">
        <v>909</v>
      </c>
      <c r="C843" s="278" t="s">
        <v>3609</v>
      </c>
      <c r="D843" s="279">
        <v>431</v>
      </c>
      <c r="E843" s="279">
        <v>448</v>
      </c>
      <c r="F843" s="279">
        <v>10</v>
      </c>
      <c r="G843" s="279">
        <v>4480</v>
      </c>
      <c r="H843" s="279">
        <v>4310</v>
      </c>
      <c r="I843" s="279">
        <v>170</v>
      </c>
      <c r="J843" s="279">
        <v>3</v>
      </c>
      <c r="K843" s="279" t="s">
        <v>1358</v>
      </c>
      <c r="L843" s="279">
        <v>10</v>
      </c>
    </row>
    <row r="844" spans="1:12">
      <c r="A844" s="278">
        <v>843</v>
      </c>
      <c r="B844" s="278" t="s">
        <v>822</v>
      </c>
      <c r="C844" s="278" t="s">
        <v>3636</v>
      </c>
      <c r="D844" s="279">
        <v>173</v>
      </c>
      <c r="E844" s="279">
        <v>235.15790000000001</v>
      </c>
      <c r="F844" s="279">
        <v>19</v>
      </c>
      <c r="G844" s="279">
        <v>4468</v>
      </c>
      <c r="H844" s="279">
        <v>3287</v>
      </c>
      <c r="I844" s="279">
        <v>1181</v>
      </c>
      <c r="J844" s="279">
        <v>12</v>
      </c>
      <c r="K844" s="279" t="s">
        <v>1358</v>
      </c>
      <c r="L844" s="279">
        <v>19</v>
      </c>
    </row>
    <row r="845" spans="1:12">
      <c r="A845" s="278">
        <v>844</v>
      </c>
      <c r="B845" s="278" t="s">
        <v>821</v>
      </c>
      <c r="C845" s="278" t="s">
        <v>3690</v>
      </c>
      <c r="D845" s="279">
        <v>152</v>
      </c>
      <c r="E845" s="279">
        <v>210.90479999999999</v>
      </c>
      <c r="F845" s="279">
        <v>21</v>
      </c>
      <c r="G845" s="279">
        <v>4429</v>
      </c>
      <c r="H845" s="279">
        <v>3192</v>
      </c>
      <c r="I845" s="279">
        <v>1237</v>
      </c>
      <c r="J845" s="279">
        <v>13</v>
      </c>
      <c r="K845" s="279" t="s">
        <v>1358</v>
      </c>
      <c r="L845" s="279">
        <v>21</v>
      </c>
    </row>
    <row r="846" spans="1:12">
      <c r="A846" s="278">
        <v>845</v>
      </c>
      <c r="B846" s="278" t="s">
        <v>677</v>
      </c>
      <c r="C846" s="278" t="s">
        <v>3975</v>
      </c>
      <c r="D846" s="279">
        <v>99</v>
      </c>
      <c r="E846" s="279">
        <v>211.3</v>
      </c>
      <c r="F846" s="279">
        <v>20</v>
      </c>
      <c r="G846" s="279">
        <v>4226</v>
      </c>
      <c r="H846" s="279">
        <v>1980</v>
      </c>
      <c r="I846" s="279">
        <v>2246</v>
      </c>
      <c r="J846" s="279">
        <v>14</v>
      </c>
      <c r="K846" s="279" t="s">
        <v>1358</v>
      </c>
      <c r="L846" s="279">
        <v>20</v>
      </c>
    </row>
    <row r="847" spans="1:12">
      <c r="A847" s="278">
        <v>846</v>
      </c>
      <c r="B847" s="278" t="s">
        <v>443</v>
      </c>
      <c r="C847" s="278" t="s">
        <v>3634</v>
      </c>
      <c r="D847" s="279">
        <v>427</v>
      </c>
      <c r="E847" s="279">
        <v>463.11110000000002</v>
      </c>
      <c r="F847" s="279">
        <v>9</v>
      </c>
      <c r="G847" s="279">
        <v>4168</v>
      </c>
      <c r="H847" s="279">
        <v>3843</v>
      </c>
      <c r="I847" s="279">
        <v>325</v>
      </c>
      <c r="J847" s="279">
        <v>6</v>
      </c>
      <c r="K847" s="279" t="s">
        <v>1358</v>
      </c>
      <c r="L847" s="279">
        <v>9</v>
      </c>
    </row>
    <row r="848" spans="1:12">
      <c r="A848" s="278">
        <v>847</v>
      </c>
      <c r="B848" s="278" t="s">
        <v>412</v>
      </c>
      <c r="C848" s="278" t="s">
        <v>3627</v>
      </c>
      <c r="D848" s="279">
        <v>240</v>
      </c>
      <c r="E848" s="279">
        <v>517.75</v>
      </c>
      <c r="F848" s="279">
        <v>8</v>
      </c>
      <c r="G848" s="279">
        <v>4142</v>
      </c>
      <c r="H848" s="279">
        <v>1920</v>
      </c>
      <c r="I848" s="279">
        <v>2222</v>
      </c>
      <c r="J848" s="279">
        <v>7</v>
      </c>
      <c r="K848" s="279" t="s">
        <v>1358</v>
      </c>
      <c r="L848" s="279">
        <v>8</v>
      </c>
    </row>
    <row r="849" spans="1:12">
      <c r="A849" s="278">
        <v>848</v>
      </c>
      <c r="B849" s="278" t="s">
        <v>3682</v>
      </c>
      <c r="C849" s="278" t="s">
        <v>3683</v>
      </c>
      <c r="D849" s="279">
        <v>194</v>
      </c>
      <c r="E849" s="279">
        <v>368</v>
      </c>
      <c r="F849" s="279">
        <v>11</v>
      </c>
      <c r="G849" s="279">
        <v>4048</v>
      </c>
      <c r="H849" s="279">
        <v>2134</v>
      </c>
      <c r="I849" s="279">
        <v>1914</v>
      </c>
      <c r="J849" s="279">
        <v>7</v>
      </c>
      <c r="K849" s="279" t="s">
        <v>1358</v>
      </c>
      <c r="L849" s="279">
        <v>11</v>
      </c>
    </row>
    <row r="850" spans="1:12">
      <c r="A850" s="278">
        <v>849</v>
      </c>
      <c r="B850" s="278" t="s">
        <v>3672</v>
      </c>
      <c r="C850" s="278" t="s">
        <v>3673</v>
      </c>
      <c r="D850" s="279">
        <v>230</v>
      </c>
      <c r="E850" s="279">
        <v>448</v>
      </c>
      <c r="F850" s="279">
        <v>9</v>
      </c>
      <c r="G850" s="279">
        <v>4032</v>
      </c>
      <c r="H850" s="279">
        <v>2070</v>
      </c>
      <c r="I850" s="279">
        <v>1962</v>
      </c>
      <c r="J850" s="279">
        <v>8</v>
      </c>
      <c r="K850" s="279" t="s">
        <v>1358</v>
      </c>
      <c r="L850" s="279">
        <v>9</v>
      </c>
    </row>
    <row r="851" spans="1:12">
      <c r="A851" s="278">
        <v>850</v>
      </c>
      <c r="B851" s="278" t="s">
        <v>2739</v>
      </c>
      <c r="C851" s="278" t="s">
        <v>4157</v>
      </c>
      <c r="D851" s="279">
        <v>69</v>
      </c>
      <c r="E851" s="279">
        <v>100</v>
      </c>
      <c r="F851" s="279">
        <v>40</v>
      </c>
      <c r="G851" s="279">
        <v>4000</v>
      </c>
      <c r="H851" s="279">
        <v>2760</v>
      </c>
      <c r="I851" s="279">
        <v>1240</v>
      </c>
      <c r="J851" s="279">
        <v>1</v>
      </c>
      <c r="K851" s="279" t="s">
        <v>1358</v>
      </c>
      <c r="L851" s="279">
        <v>40</v>
      </c>
    </row>
    <row r="852" spans="1:12">
      <c r="A852" s="278">
        <v>851</v>
      </c>
      <c r="B852" s="278" t="s">
        <v>4158</v>
      </c>
      <c r="C852" s="278" t="s">
        <v>3585</v>
      </c>
      <c r="D852" s="279">
        <v>795</v>
      </c>
      <c r="E852" s="279">
        <v>660</v>
      </c>
      <c r="F852" s="279">
        <v>6</v>
      </c>
      <c r="G852" s="279">
        <v>3960</v>
      </c>
      <c r="H852" s="279">
        <v>4770</v>
      </c>
      <c r="I852" s="279">
        <v>-810</v>
      </c>
      <c r="J852" s="279">
        <v>1</v>
      </c>
      <c r="K852" s="279" t="s">
        <v>1358</v>
      </c>
      <c r="L852" s="279">
        <v>6</v>
      </c>
    </row>
    <row r="853" spans="1:12">
      <c r="A853" s="278">
        <v>852</v>
      </c>
      <c r="B853" s="278" t="s">
        <v>810</v>
      </c>
      <c r="C853" s="278" t="s">
        <v>3604</v>
      </c>
      <c r="D853" s="279">
        <v>84</v>
      </c>
      <c r="E853" s="279">
        <v>135.8621</v>
      </c>
      <c r="F853" s="279">
        <v>29</v>
      </c>
      <c r="G853" s="279">
        <v>3940</v>
      </c>
      <c r="H853" s="279">
        <v>2436</v>
      </c>
      <c r="I853" s="279">
        <v>1504</v>
      </c>
      <c r="J853" s="279">
        <v>12</v>
      </c>
      <c r="K853" s="279" t="s">
        <v>1358</v>
      </c>
      <c r="L853" s="279">
        <v>29</v>
      </c>
    </row>
    <row r="854" spans="1:12">
      <c r="A854" s="278">
        <v>853</v>
      </c>
      <c r="B854" s="278" t="s">
        <v>874</v>
      </c>
      <c r="C854" s="278" t="s">
        <v>3317</v>
      </c>
      <c r="D854" s="279">
        <v>0</v>
      </c>
      <c r="E854" s="279">
        <v>230</v>
      </c>
      <c r="F854" s="279">
        <v>17</v>
      </c>
      <c r="G854" s="279">
        <v>3910</v>
      </c>
      <c r="H854" s="279">
        <v>0</v>
      </c>
      <c r="I854" s="279">
        <v>3910</v>
      </c>
      <c r="J854" s="279">
        <v>11</v>
      </c>
      <c r="K854" s="279" t="s">
        <v>1358</v>
      </c>
      <c r="L854" s="279">
        <v>17</v>
      </c>
    </row>
    <row r="855" spans="1:12">
      <c r="A855" s="278">
        <v>854</v>
      </c>
      <c r="B855" s="278" t="s">
        <v>3688</v>
      </c>
      <c r="C855" s="278" t="s">
        <v>3689</v>
      </c>
      <c r="D855" s="279">
        <v>708</v>
      </c>
      <c r="E855" s="279">
        <v>977</v>
      </c>
      <c r="F855" s="279">
        <v>4</v>
      </c>
      <c r="G855" s="279">
        <v>3908</v>
      </c>
      <c r="H855" s="279">
        <v>2832</v>
      </c>
      <c r="I855" s="279">
        <v>1076</v>
      </c>
      <c r="J855" s="279">
        <v>4</v>
      </c>
      <c r="K855" s="279" t="s">
        <v>1358</v>
      </c>
      <c r="L855" s="279">
        <v>4</v>
      </c>
    </row>
    <row r="856" spans="1:12">
      <c r="A856" s="278">
        <v>855</v>
      </c>
      <c r="B856" s="278" t="s">
        <v>946</v>
      </c>
      <c r="C856" s="278" t="s">
        <v>3595</v>
      </c>
      <c r="D856" s="279">
        <v>93</v>
      </c>
      <c r="E856" s="279">
        <v>161.375</v>
      </c>
      <c r="F856" s="279">
        <v>24</v>
      </c>
      <c r="G856" s="279">
        <v>3873</v>
      </c>
      <c r="H856" s="279">
        <v>2232</v>
      </c>
      <c r="I856" s="279">
        <v>1641</v>
      </c>
      <c r="J856" s="279">
        <v>10</v>
      </c>
      <c r="K856" s="279" t="s">
        <v>1358</v>
      </c>
      <c r="L856" s="279">
        <v>24</v>
      </c>
    </row>
    <row r="857" spans="1:12">
      <c r="A857" s="278">
        <v>856</v>
      </c>
      <c r="B857" s="278" t="s">
        <v>2885</v>
      </c>
      <c r="C857" s="278" t="s">
        <v>3711</v>
      </c>
      <c r="D857" s="279">
        <v>241</v>
      </c>
      <c r="E857" s="279">
        <v>607</v>
      </c>
      <c r="F857" s="279">
        <v>6</v>
      </c>
      <c r="G857" s="279">
        <v>3642</v>
      </c>
      <c r="H857" s="279">
        <v>1446</v>
      </c>
      <c r="I857" s="279">
        <v>2196</v>
      </c>
      <c r="J857" s="279">
        <v>3</v>
      </c>
      <c r="K857" s="279" t="s">
        <v>1358</v>
      </c>
      <c r="L857" s="279">
        <v>6</v>
      </c>
    </row>
    <row r="858" spans="1:12">
      <c r="A858" s="278">
        <v>857</v>
      </c>
      <c r="B858" s="278" t="s">
        <v>945</v>
      </c>
      <c r="C858" s="278" t="s">
        <v>3595</v>
      </c>
      <c r="D858" s="279">
        <v>93</v>
      </c>
      <c r="E858" s="279">
        <v>170.95240000000001</v>
      </c>
      <c r="F858" s="279">
        <v>21</v>
      </c>
      <c r="G858" s="279">
        <v>3590</v>
      </c>
      <c r="H858" s="279">
        <v>1953</v>
      </c>
      <c r="I858" s="279">
        <v>1637</v>
      </c>
      <c r="J858" s="279">
        <v>11</v>
      </c>
      <c r="K858" s="279" t="s">
        <v>1358</v>
      </c>
      <c r="L858" s="279">
        <v>21</v>
      </c>
    </row>
    <row r="859" spans="1:12">
      <c r="A859" s="278">
        <v>858</v>
      </c>
      <c r="B859" s="278" t="s">
        <v>905</v>
      </c>
      <c r="C859" s="278" t="s">
        <v>3628</v>
      </c>
      <c r="D859" s="279">
        <v>415</v>
      </c>
      <c r="E859" s="279">
        <v>715.6</v>
      </c>
      <c r="F859" s="279">
        <v>5</v>
      </c>
      <c r="G859" s="279">
        <v>3578</v>
      </c>
      <c r="H859" s="279">
        <v>2075</v>
      </c>
      <c r="I859" s="279">
        <v>1503</v>
      </c>
      <c r="J859" s="279">
        <v>4</v>
      </c>
      <c r="K859" s="279" t="s">
        <v>1358</v>
      </c>
      <c r="L859" s="279">
        <v>5</v>
      </c>
    </row>
    <row r="860" spans="1:12">
      <c r="A860" s="278">
        <v>859</v>
      </c>
      <c r="B860" s="278" t="s">
        <v>882</v>
      </c>
      <c r="C860" s="278" t="s">
        <v>3565</v>
      </c>
      <c r="D860" s="279">
        <v>0</v>
      </c>
      <c r="E860" s="279">
        <v>320</v>
      </c>
      <c r="F860" s="279">
        <v>11</v>
      </c>
      <c r="G860" s="279">
        <v>3520</v>
      </c>
      <c r="H860" s="279">
        <v>0</v>
      </c>
      <c r="I860" s="279">
        <v>3520</v>
      </c>
      <c r="J860" s="279">
        <v>3</v>
      </c>
      <c r="K860" s="279" t="s">
        <v>1358</v>
      </c>
      <c r="L860" s="279">
        <v>11</v>
      </c>
    </row>
    <row r="861" spans="1:12">
      <c r="A861" s="278">
        <v>860</v>
      </c>
      <c r="B861" s="278" t="s">
        <v>954</v>
      </c>
      <c r="C861" s="278" t="s">
        <v>3572</v>
      </c>
      <c r="D861" s="279">
        <v>149</v>
      </c>
      <c r="E861" s="279">
        <v>297.81819999999999</v>
      </c>
      <c r="F861" s="279">
        <v>11</v>
      </c>
      <c r="G861" s="279">
        <v>3276</v>
      </c>
      <c r="H861" s="279">
        <v>1639</v>
      </c>
      <c r="I861" s="279">
        <v>1637</v>
      </c>
      <c r="J861" s="279">
        <v>10</v>
      </c>
      <c r="K861" s="279" t="s">
        <v>1358</v>
      </c>
      <c r="L861" s="279">
        <v>11</v>
      </c>
    </row>
    <row r="862" spans="1:12">
      <c r="A862" s="278">
        <v>861</v>
      </c>
      <c r="B862" s="278" t="s">
        <v>3699</v>
      </c>
      <c r="C862" s="278" t="s">
        <v>4051</v>
      </c>
      <c r="D862" s="279">
        <v>180</v>
      </c>
      <c r="E862" s="279">
        <v>264</v>
      </c>
      <c r="F862" s="279">
        <v>12</v>
      </c>
      <c r="G862" s="279">
        <v>3168</v>
      </c>
      <c r="H862" s="279">
        <v>2160</v>
      </c>
      <c r="I862" s="279">
        <v>1008</v>
      </c>
      <c r="J862" s="279">
        <v>9</v>
      </c>
      <c r="K862" s="279" t="s">
        <v>1358</v>
      </c>
      <c r="L862" s="279">
        <v>12</v>
      </c>
    </row>
    <row r="863" spans="1:12">
      <c r="A863" s="278">
        <v>862</v>
      </c>
      <c r="B863" s="278" t="s">
        <v>879</v>
      </c>
      <c r="C863" s="278" t="s">
        <v>3565</v>
      </c>
      <c r="D863" s="279">
        <v>0</v>
      </c>
      <c r="E863" s="279">
        <v>352</v>
      </c>
      <c r="F863" s="279">
        <v>9</v>
      </c>
      <c r="G863" s="279">
        <v>3168</v>
      </c>
      <c r="H863" s="279">
        <v>0</v>
      </c>
      <c r="I863" s="279">
        <v>3168</v>
      </c>
      <c r="J863" s="279">
        <v>8</v>
      </c>
      <c r="K863" s="279" t="s">
        <v>1358</v>
      </c>
      <c r="L863" s="279">
        <v>9</v>
      </c>
    </row>
    <row r="864" spans="1:12">
      <c r="A864" s="278">
        <v>863</v>
      </c>
      <c r="B864" s="278" t="s">
        <v>801</v>
      </c>
      <c r="C864" s="278" t="s">
        <v>3707</v>
      </c>
      <c r="D864" s="279">
        <v>87</v>
      </c>
      <c r="E864" s="279">
        <v>105</v>
      </c>
      <c r="F864" s="279">
        <v>30</v>
      </c>
      <c r="G864" s="279">
        <v>3150</v>
      </c>
      <c r="H864" s="279">
        <v>2610</v>
      </c>
      <c r="I864" s="279">
        <v>540</v>
      </c>
      <c r="J864" s="279">
        <v>8</v>
      </c>
      <c r="K864" s="279" t="s">
        <v>1358</v>
      </c>
      <c r="L864" s="279">
        <v>30</v>
      </c>
    </row>
    <row r="865" spans="1:12">
      <c r="A865" s="278">
        <v>864</v>
      </c>
      <c r="B865" s="278" t="s">
        <v>4159</v>
      </c>
      <c r="C865" s="278" t="s">
        <v>4160</v>
      </c>
      <c r="D865" s="279">
        <v>976</v>
      </c>
      <c r="E865" s="279">
        <v>3000</v>
      </c>
      <c r="F865" s="279">
        <v>1</v>
      </c>
      <c r="G865" s="279">
        <v>3000</v>
      </c>
      <c r="H865" s="279">
        <v>976</v>
      </c>
      <c r="I865" s="279">
        <v>2024</v>
      </c>
      <c r="J865" s="279">
        <v>1</v>
      </c>
      <c r="K865" s="279" t="s">
        <v>1358</v>
      </c>
      <c r="L865" s="279">
        <v>1</v>
      </c>
    </row>
    <row r="866" spans="1:12">
      <c r="A866" s="278">
        <v>865</v>
      </c>
      <c r="B866" s="278" t="s">
        <v>953</v>
      </c>
      <c r="C866" s="278" t="s">
        <v>3572</v>
      </c>
      <c r="D866" s="279">
        <v>149</v>
      </c>
      <c r="E866" s="279">
        <v>332.66669999999999</v>
      </c>
      <c r="F866" s="279">
        <v>9</v>
      </c>
      <c r="G866" s="279">
        <v>2994</v>
      </c>
      <c r="H866" s="279">
        <v>1341</v>
      </c>
      <c r="I866" s="279">
        <v>1653</v>
      </c>
      <c r="J866" s="279">
        <v>9</v>
      </c>
      <c r="K866" s="279" t="s">
        <v>1358</v>
      </c>
      <c r="L866" s="279">
        <v>9</v>
      </c>
    </row>
    <row r="867" spans="1:12">
      <c r="A867" s="278">
        <v>866</v>
      </c>
      <c r="B867" s="278" t="s">
        <v>2802</v>
      </c>
      <c r="C867" s="278" t="s">
        <v>3112</v>
      </c>
      <c r="D867" s="279">
        <v>265</v>
      </c>
      <c r="E867" s="279">
        <v>373.75</v>
      </c>
      <c r="F867" s="279">
        <v>8</v>
      </c>
      <c r="G867" s="279">
        <v>2990</v>
      </c>
      <c r="H867" s="279">
        <v>2120</v>
      </c>
      <c r="I867" s="279">
        <v>870</v>
      </c>
      <c r="J867" s="279">
        <v>4</v>
      </c>
      <c r="K867" s="279" t="s">
        <v>1358</v>
      </c>
      <c r="L867" s="279">
        <v>8</v>
      </c>
    </row>
    <row r="868" spans="1:12">
      <c r="A868" s="278">
        <v>867</v>
      </c>
      <c r="B868" s="278" t="s">
        <v>3702</v>
      </c>
      <c r="C868" s="278" t="s">
        <v>3703</v>
      </c>
      <c r="D868" s="279">
        <v>280</v>
      </c>
      <c r="E868" s="279">
        <v>368</v>
      </c>
      <c r="F868" s="279">
        <v>8</v>
      </c>
      <c r="G868" s="279">
        <v>2944</v>
      </c>
      <c r="H868" s="279">
        <v>2240</v>
      </c>
      <c r="I868" s="279">
        <v>704</v>
      </c>
      <c r="J868" s="279">
        <v>6</v>
      </c>
      <c r="K868" s="279" t="s">
        <v>1358</v>
      </c>
      <c r="L868" s="279">
        <v>8</v>
      </c>
    </row>
    <row r="869" spans="1:12">
      <c r="A869" s="278">
        <v>868</v>
      </c>
      <c r="B869" s="278" t="s">
        <v>1300</v>
      </c>
      <c r="C869" s="278" t="s">
        <v>3376</v>
      </c>
      <c r="D869" s="279">
        <v>188</v>
      </c>
      <c r="E869" s="279">
        <v>290.2</v>
      </c>
      <c r="F869" s="279">
        <v>10</v>
      </c>
      <c r="G869" s="279">
        <v>2902</v>
      </c>
      <c r="H869" s="279">
        <v>1880</v>
      </c>
      <c r="I869" s="279">
        <v>1022</v>
      </c>
      <c r="J869" s="279">
        <v>8</v>
      </c>
      <c r="K869" s="279" t="s">
        <v>1358</v>
      </c>
      <c r="L869" s="279">
        <v>10</v>
      </c>
    </row>
    <row r="870" spans="1:12">
      <c r="A870" s="278">
        <v>869</v>
      </c>
      <c r="B870" s="278" t="s">
        <v>4073</v>
      </c>
      <c r="C870" s="278" t="s">
        <v>3463</v>
      </c>
      <c r="D870" s="279">
        <v>528</v>
      </c>
      <c r="E870" s="279">
        <v>946</v>
      </c>
      <c r="F870" s="279">
        <v>3</v>
      </c>
      <c r="G870" s="279">
        <v>2838</v>
      </c>
      <c r="H870" s="279">
        <v>1584</v>
      </c>
      <c r="I870" s="279">
        <v>1254</v>
      </c>
      <c r="J870" s="279">
        <v>3</v>
      </c>
      <c r="K870" s="279" t="s">
        <v>1358</v>
      </c>
      <c r="L870" s="279">
        <v>3</v>
      </c>
    </row>
    <row r="871" spans="1:12">
      <c r="A871" s="278">
        <v>870</v>
      </c>
      <c r="B871" s="278" t="s">
        <v>616</v>
      </c>
      <c r="C871" s="278" t="s">
        <v>3632</v>
      </c>
      <c r="D871" s="279">
        <v>169</v>
      </c>
      <c r="E871" s="279">
        <v>235</v>
      </c>
      <c r="F871" s="279">
        <v>12</v>
      </c>
      <c r="G871" s="279">
        <v>2820</v>
      </c>
      <c r="H871" s="279">
        <v>2028</v>
      </c>
      <c r="I871" s="279">
        <v>792</v>
      </c>
      <c r="J871" s="279">
        <v>11</v>
      </c>
      <c r="K871" s="279" t="s">
        <v>1358</v>
      </c>
      <c r="L871" s="279">
        <v>12</v>
      </c>
    </row>
    <row r="872" spans="1:12">
      <c r="A872" s="278">
        <v>871</v>
      </c>
      <c r="B872" s="278" t="s">
        <v>2761</v>
      </c>
      <c r="C872" s="278" t="s">
        <v>3677</v>
      </c>
      <c r="D872" s="279">
        <v>29</v>
      </c>
      <c r="E872" s="279">
        <v>40</v>
      </c>
      <c r="F872" s="279">
        <v>70</v>
      </c>
      <c r="G872" s="279">
        <v>2800</v>
      </c>
      <c r="H872" s="279">
        <v>2030</v>
      </c>
      <c r="I872" s="279">
        <v>770</v>
      </c>
      <c r="J872" s="279">
        <v>7</v>
      </c>
      <c r="K872" s="279" t="s">
        <v>1358</v>
      </c>
      <c r="L872" s="279">
        <v>70</v>
      </c>
    </row>
    <row r="873" spans="1:12">
      <c r="A873" s="278">
        <v>872</v>
      </c>
      <c r="B873" s="278" t="s">
        <v>886</v>
      </c>
      <c r="C873" s="278" t="s">
        <v>3653</v>
      </c>
      <c r="D873" s="279">
        <v>0</v>
      </c>
      <c r="E873" s="279">
        <v>349.75</v>
      </c>
      <c r="F873" s="279">
        <v>8</v>
      </c>
      <c r="G873" s="279">
        <v>2798</v>
      </c>
      <c r="H873" s="279">
        <v>0</v>
      </c>
      <c r="I873" s="279">
        <v>2798</v>
      </c>
      <c r="J873" s="279">
        <v>5</v>
      </c>
      <c r="K873" s="279" t="s">
        <v>1358</v>
      </c>
      <c r="L873" s="279">
        <v>8</v>
      </c>
    </row>
    <row r="874" spans="1:12">
      <c r="A874" s="278">
        <v>873</v>
      </c>
      <c r="B874" s="278" t="s">
        <v>3675</v>
      </c>
      <c r="C874" s="278" t="s">
        <v>3676</v>
      </c>
      <c r="D874" s="279">
        <v>128</v>
      </c>
      <c r="E874" s="279">
        <v>253</v>
      </c>
      <c r="F874" s="279">
        <v>11</v>
      </c>
      <c r="G874" s="279">
        <v>2783</v>
      </c>
      <c r="H874" s="279">
        <v>1408</v>
      </c>
      <c r="I874" s="279">
        <v>1375</v>
      </c>
      <c r="J874" s="279">
        <v>8</v>
      </c>
      <c r="K874" s="279" t="s">
        <v>1358</v>
      </c>
      <c r="L874" s="279">
        <v>11</v>
      </c>
    </row>
    <row r="875" spans="1:12">
      <c r="A875" s="278">
        <v>874</v>
      </c>
      <c r="B875" s="278" t="s">
        <v>902</v>
      </c>
      <c r="C875" s="278" t="s">
        <v>3645</v>
      </c>
      <c r="D875" s="279">
        <v>323</v>
      </c>
      <c r="E875" s="279">
        <v>920</v>
      </c>
      <c r="F875" s="279">
        <v>3</v>
      </c>
      <c r="G875" s="279">
        <v>2760</v>
      </c>
      <c r="H875" s="279">
        <v>969</v>
      </c>
      <c r="I875" s="279">
        <v>1791</v>
      </c>
      <c r="J875" s="279">
        <v>2</v>
      </c>
      <c r="K875" s="279" t="s">
        <v>1358</v>
      </c>
      <c r="L875" s="279">
        <v>3</v>
      </c>
    </row>
    <row r="876" spans="1:12">
      <c r="A876" s="278">
        <v>875</v>
      </c>
      <c r="B876" s="278" t="s">
        <v>457</v>
      </c>
      <c r="C876" s="278" t="s">
        <v>3670</v>
      </c>
      <c r="D876" s="279">
        <v>117</v>
      </c>
      <c r="E876" s="279">
        <v>172.4667</v>
      </c>
      <c r="F876" s="279">
        <v>15</v>
      </c>
      <c r="G876" s="279">
        <v>2587</v>
      </c>
      <c r="H876" s="279">
        <v>1755</v>
      </c>
      <c r="I876" s="279">
        <v>832</v>
      </c>
      <c r="J876" s="279">
        <v>13</v>
      </c>
      <c r="K876" s="279" t="s">
        <v>1358</v>
      </c>
      <c r="L876" s="279">
        <v>15</v>
      </c>
    </row>
    <row r="877" spans="1:12">
      <c r="A877" s="278">
        <v>876</v>
      </c>
      <c r="B877" s="278" t="s">
        <v>857</v>
      </c>
      <c r="C877" s="278" t="s">
        <v>3463</v>
      </c>
      <c r="D877" s="279">
        <v>528</v>
      </c>
      <c r="E877" s="279">
        <v>844.33330000000001</v>
      </c>
      <c r="F877" s="279">
        <v>3</v>
      </c>
      <c r="G877" s="279">
        <v>2533</v>
      </c>
      <c r="H877" s="279">
        <v>1584</v>
      </c>
      <c r="I877" s="279">
        <v>949</v>
      </c>
      <c r="J877" s="279">
        <v>3</v>
      </c>
      <c r="K877" s="279" t="s">
        <v>1358</v>
      </c>
      <c r="L877" s="279">
        <v>3</v>
      </c>
    </row>
    <row r="878" spans="1:12">
      <c r="A878" s="278">
        <v>877</v>
      </c>
      <c r="B878" s="278" t="s">
        <v>928</v>
      </c>
      <c r="C878" s="278" t="s">
        <v>3671</v>
      </c>
      <c r="D878" s="279">
        <v>229</v>
      </c>
      <c r="E878" s="279">
        <v>412.83330000000001</v>
      </c>
      <c r="F878" s="279">
        <v>6</v>
      </c>
      <c r="G878" s="279">
        <v>2477</v>
      </c>
      <c r="H878" s="279">
        <v>1374</v>
      </c>
      <c r="I878" s="279">
        <v>1103</v>
      </c>
      <c r="J878" s="279">
        <v>6</v>
      </c>
      <c r="K878" s="279" t="s">
        <v>1358</v>
      </c>
      <c r="L878" s="279">
        <v>6</v>
      </c>
    </row>
    <row r="879" spans="1:12">
      <c r="A879" s="278">
        <v>878</v>
      </c>
      <c r="B879" s="278" t="s">
        <v>691</v>
      </c>
      <c r="C879" s="278" t="s">
        <v>3244</v>
      </c>
      <c r="D879" s="279">
        <v>192</v>
      </c>
      <c r="E879" s="279">
        <v>164.4</v>
      </c>
      <c r="F879" s="279">
        <v>15</v>
      </c>
      <c r="G879" s="279">
        <v>2466</v>
      </c>
      <c r="H879" s="279">
        <v>2880</v>
      </c>
      <c r="I879" s="279">
        <v>-414</v>
      </c>
      <c r="J879" s="279">
        <v>9</v>
      </c>
      <c r="K879" s="279" t="s">
        <v>1358</v>
      </c>
      <c r="L879" s="279">
        <v>15</v>
      </c>
    </row>
    <row r="880" spans="1:12">
      <c r="A880" s="278">
        <v>879</v>
      </c>
      <c r="B880" s="278" t="s">
        <v>3904</v>
      </c>
      <c r="C880" s="278" t="s">
        <v>4062</v>
      </c>
      <c r="D880" s="279">
        <v>281</v>
      </c>
      <c r="E880" s="279">
        <v>191.66669999999999</v>
      </c>
      <c r="F880" s="279">
        <v>12</v>
      </c>
      <c r="G880" s="279">
        <v>2300</v>
      </c>
      <c r="H880" s="279">
        <v>3372</v>
      </c>
      <c r="I880" s="279">
        <v>-1072</v>
      </c>
      <c r="J880" s="279">
        <v>6</v>
      </c>
      <c r="K880" s="279" t="s">
        <v>1358</v>
      </c>
      <c r="L880" s="279">
        <v>12</v>
      </c>
    </row>
    <row r="881" spans="1:12">
      <c r="A881" s="278">
        <v>880</v>
      </c>
      <c r="B881" s="278" t="s">
        <v>910</v>
      </c>
      <c r="C881" s="278" t="s">
        <v>3609</v>
      </c>
      <c r="D881" s="279">
        <v>431</v>
      </c>
      <c r="E881" s="279">
        <v>373.33330000000001</v>
      </c>
      <c r="F881" s="279">
        <v>6</v>
      </c>
      <c r="G881" s="279">
        <v>2240</v>
      </c>
      <c r="H881" s="279">
        <v>2586</v>
      </c>
      <c r="I881" s="279">
        <v>-346</v>
      </c>
      <c r="J881" s="279">
        <v>2</v>
      </c>
      <c r="K881" s="279" t="s">
        <v>1358</v>
      </c>
      <c r="L881" s="279">
        <v>6</v>
      </c>
    </row>
    <row r="882" spans="1:12">
      <c r="A882" s="278">
        <v>881</v>
      </c>
      <c r="B882" s="278" t="s">
        <v>812</v>
      </c>
      <c r="C882" s="278" t="s">
        <v>3604</v>
      </c>
      <c r="D882" s="279">
        <v>84</v>
      </c>
      <c r="E882" s="279">
        <v>134.5</v>
      </c>
      <c r="F882" s="279">
        <v>16</v>
      </c>
      <c r="G882" s="279">
        <v>2152</v>
      </c>
      <c r="H882" s="279">
        <v>1344</v>
      </c>
      <c r="I882" s="279">
        <v>808</v>
      </c>
      <c r="J882" s="279">
        <v>7</v>
      </c>
      <c r="K882" s="279" t="s">
        <v>1358</v>
      </c>
      <c r="L882" s="279">
        <v>16</v>
      </c>
    </row>
    <row r="883" spans="1:12">
      <c r="A883" s="278">
        <v>882</v>
      </c>
      <c r="B883" s="278" t="s">
        <v>804</v>
      </c>
      <c r="C883" s="278" t="s">
        <v>3637</v>
      </c>
      <c r="D883" s="279">
        <v>126</v>
      </c>
      <c r="E883" s="279">
        <v>213</v>
      </c>
      <c r="F883" s="279">
        <v>10</v>
      </c>
      <c r="G883" s="279">
        <v>2130</v>
      </c>
      <c r="H883" s="279">
        <v>1260</v>
      </c>
      <c r="I883" s="279">
        <v>870</v>
      </c>
      <c r="J883" s="279">
        <v>1</v>
      </c>
      <c r="K883" s="279" t="s">
        <v>1358</v>
      </c>
      <c r="L883" s="279">
        <v>10</v>
      </c>
    </row>
    <row r="884" spans="1:12">
      <c r="A884" s="278">
        <v>883</v>
      </c>
      <c r="B884" s="278" t="s">
        <v>885</v>
      </c>
      <c r="C884" s="278" t="s">
        <v>3653</v>
      </c>
      <c r="D884" s="279">
        <v>0</v>
      </c>
      <c r="E884" s="279">
        <v>347.33330000000001</v>
      </c>
      <c r="F884" s="279">
        <v>6</v>
      </c>
      <c r="G884" s="279">
        <v>2084</v>
      </c>
      <c r="H884" s="279">
        <v>0</v>
      </c>
      <c r="I884" s="279">
        <v>2084</v>
      </c>
      <c r="J884" s="279">
        <v>6</v>
      </c>
      <c r="K884" s="279" t="s">
        <v>1358</v>
      </c>
      <c r="L884" s="279">
        <v>6</v>
      </c>
    </row>
    <row r="885" spans="1:12">
      <c r="A885" s="278">
        <v>884</v>
      </c>
      <c r="B885" s="278" t="s">
        <v>778</v>
      </c>
      <c r="C885" s="278" t="s">
        <v>3724</v>
      </c>
      <c r="D885" s="279">
        <v>271</v>
      </c>
      <c r="E885" s="279">
        <v>7.0928000000000004</v>
      </c>
      <c r="F885" s="279">
        <v>291</v>
      </c>
      <c r="G885" s="279">
        <v>2064</v>
      </c>
      <c r="H885" s="279">
        <v>78861</v>
      </c>
      <c r="I885" s="279">
        <v>-76797</v>
      </c>
      <c r="J885" s="279">
        <v>14</v>
      </c>
      <c r="K885" s="279" t="s">
        <v>1358</v>
      </c>
      <c r="L885" s="279">
        <v>291</v>
      </c>
    </row>
    <row r="886" spans="1:12">
      <c r="A886" s="278">
        <v>885</v>
      </c>
      <c r="B886" s="278" t="s">
        <v>3623</v>
      </c>
      <c r="C886" s="278" t="s">
        <v>3624</v>
      </c>
      <c r="D886" s="279">
        <v>128</v>
      </c>
      <c r="E886" s="279">
        <v>253</v>
      </c>
      <c r="F886" s="279">
        <v>8</v>
      </c>
      <c r="G886" s="279">
        <v>2024</v>
      </c>
      <c r="H886" s="279">
        <v>1024</v>
      </c>
      <c r="I886" s="279">
        <v>1000</v>
      </c>
      <c r="J886" s="279">
        <v>5</v>
      </c>
      <c r="K886" s="279" t="s">
        <v>1358</v>
      </c>
      <c r="L886" s="279">
        <v>8</v>
      </c>
    </row>
    <row r="887" spans="1:12">
      <c r="A887" s="278">
        <v>886</v>
      </c>
      <c r="B887" s="278" t="s">
        <v>405</v>
      </c>
      <c r="C887" s="278" t="s">
        <v>3177</v>
      </c>
      <c r="D887" s="279">
        <v>0</v>
      </c>
      <c r="E887" s="279">
        <v>134.13329999999999</v>
      </c>
      <c r="F887" s="279">
        <v>15</v>
      </c>
      <c r="G887" s="279">
        <v>2012</v>
      </c>
      <c r="H887" s="279">
        <v>0</v>
      </c>
      <c r="I887" s="279">
        <v>2012</v>
      </c>
      <c r="J887" s="279">
        <v>3</v>
      </c>
      <c r="K887" s="279" t="s">
        <v>1358</v>
      </c>
      <c r="L887" s="279">
        <v>15</v>
      </c>
    </row>
    <row r="888" spans="1:12">
      <c r="A888" s="278">
        <v>887</v>
      </c>
      <c r="B888" s="278" t="s">
        <v>952</v>
      </c>
      <c r="C888" s="278" t="s">
        <v>3244</v>
      </c>
      <c r="D888" s="279">
        <v>192</v>
      </c>
      <c r="E888" s="279">
        <v>43.565199999999997</v>
      </c>
      <c r="F888" s="279">
        <v>46</v>
      </c>
      <c r="G888" s="279">
        <v>2004</v>
      </c>
      <c r="H888" s="279">
        <v>8832</v>
      </c>
      <c r="I888" s="279">
        <v>-6828</v>
      </c>
      <c r="J888" s="279">
        <v>3</v>
      </c>
      <c r="K888" s="279" t="s">
        <v>1358</v>
      </c>
      <c r="L888" s="279">
        <v>46</v>
      </c>
    </row>
    <row r="889" spans="1:12">
      <c r="A889" s="278">
        <v>888</v>
      </c>
      <c r="B889" s="278" t="s">
        <v>572</v>
      </c>
      <c r="C889" s="278" t="s">
        <v>3444</v>
      </c>
      <c r="D889" s="279">
        <v>123</v>
      </c>
      <c r="E889" s="279">
        <v>330</v>
      </c>
      <c r="F889" s="279">
        <v>6</v>
      </c>
      <c r="G889" s="279">
        <v>1980</v>
      </c>
      <c r="H889" s="279">
        <v>738</v>
      </c>
      <c r="I889" s="279">
        <v>1242</v>
      </c>
      <c r="J889" s="279">
        <v>1</v>
      </c>
      <c r="K889" s="279" t="s">
        <v>1358</v>
      </c>
      <c r="L889" s="279">
        <v>6</v>
      </c>
    </row>
    <row r="890" spans="1:12">
      <c r="A890" s="278">
        <v>889</v>
      </c>
      <c r="B890" s="278" t="s">
        <v>816</v>
      </c>
      <c r="C890" s="278" t="s">
        <v>3216</v>
      </c>
      <c r="D890" s="279">
        <v>76</v>
      </c>
      <c r="E890" s="279">
        <v>114.8235</v>
      </c>
      <c r="F890" s="279">
        <v>17</v>
      </c>
      <c r="G890" s="279">
        <v>1952</v>
      </c>
      <c r="H890" s="279">
        <v>1292</v>
      </c>
      <c r="I890" s="279">
        <v>660</v>
      </c>
      <c r="J890" s="279">
        <v>12</v>
      </c>
      <c r="K890" s="279" t="s">
        <v>1358</v>
      </c>
      <c r="L890" s="279">
        <v>17</v>
      </c>
    </row>
    <row r="891" spans="1:12">
      <c r="A891" s="278">
        <v>890</v>
      </c>
      <c r="B891" s="278" t="s">
        <v>878</v>
      </c>
      <c r="C891" s="278" t="s">
        <v>3340</v>
      </c>
      <c r="D891" s="279">
        <v>0</v>
      </c>
      <c r="E891" s="279">
        <v>264</v>
      </c>
      <c r="F891" s="279">
        <v>7</v>
      </c>
      <c r="G891" s="279">
        <v>1848</v>
      </c>
      <c r="H891" s="279">
        <v>0</v>
      </c>
      <c r="I891" s="279">
        <v>1848</v>
      </c>
      <c r="J891" s="279">
        <v>5</v>
      </c>
      <c r="K891" s="279" t="s">
        <v>1358</v>
      </c>
      <c r="L891" s="279">
        <v>7</v>
      </c>
    </row>
    <row r="892" spans="1:12">
      <c r="A892" s="278">
        <v>891</v>
      </c>
      <c r="B892" s="278" t="s">
        <v>483</v>
      </c>
      <c r="C892" s="278" t="s">
        <v>3694</v>
      </c>
      <c r="D892" s="279">
        <v>102</v>
      </c>
      <c r="E892" s="279">
        <v>299</v>
      </c>
      <c r="F892" s="279">
        <v>6</v>
      </c>
      <c r="G892" s="279">
        <v>1794</v>
      </c>
      <c r="H892" s="279">
        <v>612</v>
      </c>
      <c r="I892" s="279">
        <v>1182</v>
      </c>
      <c r="J892" s="279">
        <v>5</v>
      </c>
      <c r="K892" s="279" t="s">
        <v>1358</v>
      </c>
      <c r="L892" s="279">
        <v>6</v>
      </c>
    </row>
    <row r="893" spans="1:12">
      <c r="A893" s="278">
        <v>892</v>
      </c>
      <c r="B893" s="278" t="s">
        <v>615</v>
      </c>
      <c r="C893" s="278" t="s">
        <v>3632</v>
      </c>
      <c r="D893" s="279">
        <v>169</v>
      </c>
      <c r="E893" s="279">
        <v>246</v>
      </c>
      <c r="F893" s="279">
        <v>7</v>
      </c>
      <c r="G893" s="279">
        <v>1722</v>
      </c>
      <c r="H893" s="279">
        <v>1183</v>
      </c>
      <c r="I893" s="279">
        <v>539</v>
      </c>
      <c r="J893" s="279">
        <v>5</v>
      </c>
      <c r="K893" s="279" t="s">
        <v>1358</v>
      </c>
      <c r="L893" s="279">
        <v>7</v>
      </c>
    </row>
    <row r="894" spans="1:12">
      <c r="A894" s="278">
        <v>893</v>
      </c>
      <c r="B894" s="278" t="s">
        <v>3661</v>
      </c>
      <c r="C894" s="278" t="s">
        <v>3662</v>
      </c>
      <c r="D894" s="279">
        <v>0</v>
      </c>
      <c r="E894" s="279">
        <v>856</v>
      </c>
      <c r="F894" s="279">
        <v>2</v>
      </c>
      <c r="G894" s="279">
        <v>1712</v>
      </c>
      <c r="H894" s="279">
        <v>0</v>
      </c>
      <c r="I894" s="279">
        <v>1712</v>
      </c>
      <c r="J894" s="279">
        <v>2</v>
      </c>
      <c r="K894" s="279" t="s">
        <v>1358</v>
      </c>
      <c r="L894" s="279">
        <v>2</v>
      </c>
    </row>
    <row r="895" spans="1:12">
      <c r="A895" s="278">
        <v>894</v>
      </c>
      <c r="B895" s="278" t="s">
        <v>446</v>
      </c>
      <c r="C895" s="278" t="s">
        <v>3684</v>
      </c>
      <c r="D895" s="279">
        <v>433</v>
      </c>
      <c r="E895" s="279">
        <v>562.33330000000001</v>
      </c>
      <c r="F895" s="279">
        <v>3</v>
      </c>
      <c r="G895" s="279">
        <v>1687</v>
      </c>
      <c r="H895" s="279">
        <v>1299</v>
      </c>
      <c r="I895" s="279">
        <v>388</v>
      </c>
      <c r="J895" s="279">
        <v>3</v>
      </c>
      <c r="K895" s="279" t="s">
        <v>1358</v>
      </c>
      <c r="L895" s="279">
        <v>3</v>
      </c>
    </row>
    <row r="896" spans="1:12">
      <c r="A896" s="278">
        <v>895</v>
      </c>
      <c r="B896" s="278" t="s">
        <v>828</v>
      </c>
      <c r="C896" s="278" t="s">
        <v>3860</v>
      </c>
      <c r="D896" s="279">
        <v>105</v>
      </c>
      <c r="E896" s="279">
        <v>168.3</v>
      </c>
      <c r="F896" s="279">
        <v>10</v>
      </c>
      <c r="G896" s="279">
        <v>1683</v>
      </c>
      <c r="H896" s="279">
        <v>1050</v>
      </c>
      <c r="I896" s="279">
        <v>633</v>
      </c>
      <c r="J896" s="279">
        <v>9</v>
      </c>
      <c r="K896" s="279" t="s">
        <v>1358</v>
      </c>
      <c r="L896" s="279">
        <v>10</v>
      </c>
    </row>
    <row r="897" spans="1:12">
      <c r="A897" s="278">
        <v>896</v>
      </c>
      <c r="B897" s="278" t="s">
        <v>3697</v>
      </c>
      <c r="C897" s="278" t="s">
        <v>3698</v>
      </c>
      <c r="D897" s="279">
        <v>224</v>
      </c>
      <c r="E897" s="279">
        <v>270</v>
      </c>
      <c r="F897" s="279">
        <v>6</v>
      </c>
      <c r="G897" s="279">
        <v>1620</v>
      </c>
      <c r="H897" s="279">
        <v>1344</v>
      </c>
      <c r="I897" s="279">
        <v>276</v>
      </c>
      <c r="J897" s="279">
        <v>6</v>
      </c>
      <c r="K897" s="279" t="s">
        <v>1358</v>
      </c>
      <c r="L897" s="279">
        <v>6</v>
      </c>
    </row>
    <row r="898" spans="1:12">
      <c r="A898" s="278">
        <v>897</v>
      </c>
      <c r="B898" s="278" t="s">
        <v>864</v>
      </c>
      <c r="C898" s="278" t="s">
        <v>3463</v>
      </c>
      <c r="D898" s="279">
        <v>528</v>
      </c>
      <c r="E898" s="279">
        <v>752</v>
      </c>
      <c r="F898" s="279">
        <v>2</v>
      </c>
      <c r="G898" s="279">
        <v>1504</v>
      </c>
      <c r="H898" s="279">
        <v>1056</v>
      </c>
      <c r="I898" s="279">
        <v>448</v>
      </c>
      <c r="J898" s="279">
        <v>2</v>
      </c>
      <c r="K898" s="279" t="s">
        <v>1358</v>
      </c>
      <c r="L898" s="279">
        <v>2</v>
      </c>
    </row>
    <row r="899" spans="1:12">
      <c r="A899" s="278">
        <v>898</v>
      </c>
      <c r="B899" s="278" t="s">
        <v>799</v>
      </c>
      <c r="C899" s="278" t="s">
        <v>3524</v>
      </c>
      <c r="D899" s="279">
        <v>87</v>
      </c>
      <c r="E899" s="279">
        <v>150</v>
      </c>
      <c r="F899" s="279">
        <v>10</v>
      </c>
      <c r="G899" s="279">
        <v>1500</v>
      </c>
      <c r="H899" s="279">
        <v>870</v>
      </c>
      <c r="I899" s="279">
        <v>630</v>
      </c>
      <c r="J899" s="279">
        <v>1</v>
      </c>
      <c r="K899" s="279" t="s">
        <v>1358</v>
      </c>
      <c r="L899" s="279">
        <v>10</v>
      </c>
    </row>
    <row r="900" spans="1:12">
      <c r="A900" s="278">
        <v>899</v>
      </c>
      <c r="B900" s="278" t="s">
        <v>880</v>
      </c>
      <c r="C900" s="278" t="s">
        <v>3565</v>
      </c>
      <c r="D900" s="279">
        <v>0</v>
      </c>
      <c r="E900" s="279">
        <v>352</v>
      </c>
      <c r="F900" s="279">
        <v>4</v>
      </c>
      <c r="G900" s="279">
        <v>1408</v>
      </c>
      <c r="H900" s="279">
        <v>0</v>
      </c>
      <c r="I900" s="279">
        <v>1408</v>
      </c>
      <c r="J900" s="279">
        <v>3</v>
      </c>
      <c r="K900" s="279" t="s">
        <v>1358</v>
      </c>
      <c r="L900" s="279">
        <v>4</v>
      </c>
    </row>
    <row r="901" spans="1:12">
      <c r="A901" s="278">
        <v>900</v>
      </c>
      <c r="B901" s="278" t="s">
        <v>436</v>
      </c>
      <c r="C901" s="278" t="s">
        <v>3679</v>
      </c>
      <c r="D901" s="279">
        <v>204</v>
      </c>
      <c r="E901" s="279">
        <v>702</v>
      </c>
      <c r="F901" s="279">
        <v>2</v>
      </c>
      <c r="G901" s="279">
        <v>1404</v>
      </c>
      <c r="H901" s="279">
        <v>408</v>
      </c>
      <c r="I901" s="279">
        <v>996</v>
      </c>
      <c r="J901" s="279">
        <v>2</v>
      </c>
      <c r="K901" s="279" t="s">
        <v>1358</v>
      </c>
      <c r="L901" s="279">
        <v>2</v>
      </c>
    </row>
    <row r="902" spans="1:12">
      <c r="A902" s="278">
        <v>901</v>
      </c>
      <c r="B902" s="278" t="s">
        <v>2671</v>
      </c>
      <c r="C902" s="278" t="s">
        <v>3858</v>
      </c>
      <c r="D902" s="279">
        <v>141</v>
      </c>
      <c r="E902" s="279">
        <v>345</v>
      </c>
      <c r="F902" s="279">
        <v>4</v>
      </c>
      <c r="G902" s="279">
        <v>1380</v>
      </c>
      <c r="H902" s="279">
        <v>564</v>
      </c>
      <c r="I902" s="279">
        <v>816</v>
      </c>
      <c r="J902" s="279">
        <v>3</v>
      </c>
      <c r="K902" s="279" t="s">
        <v>1358</v>
      </c>
      <c r="L902" s="279">
        <v>4</v>
      </c>
    </row>
    <row r="903" spans="1:12">
      <c r="A903" s="278">
        <v>902</v>
      </c>
      <c r="B903" s="278" t="s">
        <v>986</v>
      </c>
      <c r="C903" s="278" t="s">
        <v>3640</v>
      </c>
      <c r="D903" s="279">
        <v>401</v>
      </c>
      <c r="E903" s="279">
        <v>226.66669999999999</v>
      </c>
      <c r="F903" s="279">
        <v>6</v>
      </c>
      <c r="G903" s="279">
        <v>1360</v>
      </c>
      <c r="H903" s="279">
        <v>2406</v>
      </c>
      <c r="I903" s="279">
        <v>-1046</v>
      </c>
      <c r="J903" s="279">
        <v>2</v>
      </c>
      <c r="K903" s="279" t="s">
        <v>1358</v>
      </c>
      <c r="L903" s="279">
        <v>6</v>
      </c>
    </row>
    <row r="904" spans="1:12">
      <c r="A904" s="278">
        <v>903</v>
      </c>
      <c r="B904" s="278" t="s">
        <v>591</v>
      </c>
      <c r="C904" s="278" t="s">
        <v>3136</v>
      </c>
      <c r="D904" s="279">
        <v>812</v>
      </c>
      <c r="E904" s="279">
        <v>1357</v>
      </c>
      <c r="F904" s="279">
        <v>1</v>
      </c>
      <c r="G904" s="279">
        <v>1357</v>
      </c>
      <c r="H904" s="279">
        <v>812</v>
      </c>
      <c r="I904" s="279">
        <v>545</v>
      </c>
      <c r="J904" s="279">
        <v>1</v>
      </c>
      <c r="K904" s="279" t="s">
        <v>1358</v>
      </c>
      <c r="L904" s="279">
        <v>1</v>
      </c>
    </row>
    <row r="905" spans="1:12">
      <c r="A905" s="278">
        <v>904</v>
      </c>
      <c r="B905" s="278" t="s">
        <v>556</v>
      </c>
      <c r="C905" s="278" t="s">
        <v>3649</v>
      </c>
      <c r="D905" s="279">
        <v>174</v>
      </c>
      <c r="E905" s="279">
        <v>260.39999999999998</v>
      </c>
      <c r="F905" s="279">
        <v>5</v>
      </c>
      <c r="G905" s="279">
        <v>1302</v>
      </c>
      <c r="H905" s="279">
        <v>870</v>
      </c>
      <c r="I905" s="279">
        <v>432</v>
      </c>
      <c r="J905" s="279">
        <v>5</v>
      </c>
      <c r="K905" s="279" t="s">
        <v>1358</v>
      </c>
      <c r="L905" s="279">
        <v>5</v>
      </c>
    </row>
    <row r="906" spans="1:12">
      <c r="A906" s="278">
        <v>905</v>
      </c>
      <c r="B906" s="278" t="s">
        <v>1008</v>
      </c>
      <c r="C906" s="278" t="s">
        <v>3389</v>
      </c>
      <c r="D906" s="279">
        <v>504</v>
      </c>
      <c r="E906" s="279">
        <v>423.66669999999999</v>
      </c>
      <c r="F906" s="279">
        <v>3</v>
      </c>
      <c r="G906" s="279">
        <v>1271</v>
      </c>
      <c r="H906" s="279">
        <v>1512</v>
      </c>
      <c r="I906" s="279">
        <v>-241</v>
      </c>
      <c r="J906" s="279">
        <v>3</v>
      </c>
      <c r="K906" s="279" t="s">
        <v>1358</v>
      </c>
      <c r="L906" s="279">
        <v>3</v>
      </c>
    </row>
    <row r="907" spans="1:12">
      <c r="A907" s="278">
        <v>906</v>
      </c>
      <c r="B907" s="278" t="s">
        <v>3717</v>
      </c>
      <c r="C907" s="278" t="s">
        <v>3718</v>
      </c>
      <c r="D907" s="279">
        <v>152</v>
      </c>
      <c r="E907" s="279">
        <v>253</v>
      </c>
      <c r="F907" s="279">
        <v>5</v>
      </c>
      <c r="G907" s="279">
        <v>1265</v>
      </c>
      <c r="H907" s="279">
        <v>760</v>
      </c>
      <c r="I907" s="279">
        <v>505</v>
      </c>
      <c r="J907" s="279">
        <v>5</v>
      </c>
      <c r="K907" s="279" t="s">
        <v>1358</v>
      </c>
      <c r="L907" s="279">
        <v>5</v>
      </c>
    </row>
    <row r="908" spans="1:12">
      <c r="A908" s="278">
        <v>907</v>
      </c>
      <c r="B908" s="278" t="s">
        <v>4161</v>
      </c>
      <c r="C908" s="278" t="s">
        <v>4162</v>
      </c>
      <c r="D908" s="279">
        <v>73</v>
      </c>
      <c r="E908" s="279">
        <v>126</v>
      </c>
      <c r="F908" s="279">
        <v>10</v>
      </c>
      <c r="G908" s="279">
        <v>1260</v>
      </c>
      <c r="H908" s="279">
        <v>730</v>
      </c>
      <c r="I908" s="279">
        <v>530</v>
      </c>
      <c r="J908" s="279">
        <v>1</v>
      </c>
      <c r="K908" s="279" t="s">
        <v>1358</v>
      </c>
      <c r="L908" s="279">
        <v>10</v>
      </c>
    </row>
    <row r="909" spans="1:12">
      <c r="A909" s="278">
        <v>908</v>
      </c>
      <c r="B909" s="278" t="s">
        <v>951</v>
      </c>
      <c r="C909" s="278" t="s">
        <v>3244</v>
      </c>
      <c r="D909" s="279">
        <v>192</v>
      </c>
      <c r="E909" s="279">
        <v>22</v>
      </c>
      <c r="F909" s="279">
        <v>57</v>
      </c>
      <c r="G909" s="279">
        <v>1254</v>
      </c>
      <c r="H909" s="279">
        <v>10944</v>
      </c>
      <c r="I909" s="279">
        <v>-9690</v>
      </c>
      <c r="J909" s="279">
        <v>1</v>
      </c>
      <c r="K909" s="279" t="s">
        <v>1358</v>
      </c>
      <c r="L909" s="279">
        <v>57</v>
      </c>
    </row>
    <row r="910" spans="1:12">
      <c r="A910" s="278">
        <v>909</v>
      </c>
      <c r="B910" s="278" t="s">
        <v>800</v>
      </c>
      <c r="C910" s="278" t="s">
        <v>3524</v>
      </c>
      <c r="D910" s="279">
        <v>87</v>
      </c>
      <c r="E910" s="279">
        <v>135</v>
      </c>
      <c r="F910" s="279">
        <v>9</v>
      </c>
      <c r="G910" s="279">
        <v>1215</v>
      </c>
      <c r="H910" s="279">
        <v>783</v>
      </c>
      <c r="I910" s="279">
        <v>432</v>
      </c>
      <c r="J910" s="279">
        <v>4</v>
      </c>
      <c r="K910" s="279" t="s">
        <v>1358</v>
      </c>
      <c r="L910" s="279">
        <v>9</v>
      </c>
    </row>
    <row r="911" spans="1:12">
      <c r="A911" s="278">
        <v>910</v>
      </c>
      <c r="B911" s="278" t="s">
        <v>757</v>
      </c>
      <c r="C911" s="278" t="s">
        <v>3121</v>
      </c>
      <c r="D911" s="279">
        <v>145</v>
      </c>
      <c r="E911" s="279">
        <v>189.16669999999999</v>
      </c>
      <c r="F911" s="279">
        <v>6</v>
      </c>
      <c r="G911" s="279">
        <v>1135</v>
      </c>
      <c r="H911" s="279">
        <v>870</v>
      </c>
      <c r="I911" s="279">
        <v>265</v>
      </c>
      <c r="J911" s="279">
        <v>3</v>
      </c>
      <c r="K911" s="279" t="s">
        <v>1358</v>
      </c>
      <c r="L911" s="279">
        <v>6</v>
      </c>
    </row>
    <row r="912" spans="1:12">
      <c r="A912" s="278">
        <v>911</v>
      </c>
      <c r="B912" s="278" t="s">
        <v>1007</v>
      </c>
      <c r="C912" s="278" t="s">
        <v>3389</v>
      </c>
      <c r="D912" s="279">
        <v>523</v>
      </c>
      <c r="E912" s="279">
        <v>1089</v>
      </c>
      <c r="F912" s="279">
        <v>1</v>
      </c>
      <c r="G912" s="279">
        <v>1089</v>
      </c>
      <c r="H912" s="279">
        <v>523</v>
      </c>
      <c r="I912" s="279">
        <v>566</v>
      </c>
      <c r="J912" s="279">
        <v>1</v>
      </c>
      <c r="K912" s="279" t="s">
        <v>1358</v>
      </c>
      <c r="L912" s="279">
        <v>1</v>
      </c>
    </row>
    <row r="913" spans="1:12">
      <c r="A913" s="278">
        <v>912</v>
      </c>
      <c r="B913" s="278" t="s">
        <v>555</v>
      </c>
      <c r="C913" s="278" t="s">
        <v>3674</v>
      </c>
      <c r="D913" s="279">
        <v>174</v>
      </c>
      <c r="E913" s="279">
        <v>258</v>
      </c>
      <c r="F913" s="279">
        <v>4</v>
      </c>
      <c r="G913" s="279">
        <v>1032</v>
      </c>
      <c r="H913" s="279">
        <v>696</v>
      </c>
      <c r="I913" s="279">
        <v>336</v>
      </c>
      <c r="J913" s="279">
        <v>3</v>
      </c>
      <c r="K913" s="279" t="s">
        <v>1358</v>
      </c>
      <c r="L913" s="279">
        <v>4</v>
      </c>
    </row>
    <row r="914" spans="1:12">
      <c r="A914" s="278">
        <v>913</v>
      </c>
      <c r="B914" s="278" t="s">
        <v>2944</v>
      </c>
      <c r="C914" s="278" t="s">
        <v>3729</v>
      </c>
      <c r="D914" s="279">
        <v>40</v>
      </c>
      <c r="E914" s="279">
        <v>113.375</v>
      </c>
      <c r="F914" s="279">
        <v>8</v>
      </c>
      <c r="G914" s="279">
        <v>907</v>
      </c>
      <c r="H914" s="279">
        <v>320</v>
      </c>
      <c r="I914" s="279">
        <v>587</v>
      </c>
      <c r="J914" s="279">
        <v>6</v>
      </c>
      <c r="K914" s="279" t="s">
        <v>1358</v>
      </c>
      <c r="L914" s="279">
        <v>8</v>
      </c>
    </row>
    <row r="915" spans="1:12">
      <c r="A915" s="278">
        <v>914</v>
      </c>
      <c r="B915" s="278" t="s">
        <v>3663</v>
      </c>
      <c r="C915" s="278" t="s">
        <v>3664</v>
      </c>
      <c r="D915" s="279">
        <v>585</v>
      </c>
      <c r="E915" s="279">
        <v>856</v>
      </c>
      <c r="F915" s="279">
        <v>1</v>
      </c>
      <c r="G915" s="279">
        <v>856</v>
      </c>
      <c r="H915" s="279">
        <v>585</v>
      </c>
      <c r="I915" s="279">
        <v>271</v>
      </c>
      <c r="J915" s="279">
        <v>1</v>
      </c>
      <c r="K915" s="279" t="s">
        <v>1358</v>
      </c>
      <c r="L915" s="279">
        <v>1</v>
      </c>
    </row>
    <row r="916" spans="1:12">
      <c r="A916" s="278">
        <v>915</v>
      </c>
      <c r="B916" s="278" t="s">
        <v>2803</v>
      </c>
      <c r="C916" s="278" t="s">
        <v>3728</v>
      </c>
      <c r="D916" s="279">
        <v>110</v>
      </c>
      <c r="E916" s="279">
        <v>92.25</v>
      </c>
      <c r="F916" s="279">
        <v>8</v>
      </c>
      <c r="G916" s="279">
        <v>738</v>
      </c>
      <c r="H916" s="279">
        <v>880</v>
      </c>
      <c r="I916" s="279">
        <v>-142</v>
      </c>
      <c r="J916" s="279">
        <v>3</v>
      </c>
      <c r="K916" s="279" t="s">
        <v>1358</v>
      </c>
      <c r="L916" s="279">
        <v>8</v>
      </c>
    </row>
    <row r="917" spans="1:12">
      <c r="A917" s="278">
        <v>916</v>
      </c>
      <c r="B917" s="278" t="s">
        <v>814</v>
      </c>
      <c r="C917" s="278" t="s">
        <v>3604</v>
      </c>
      <c r="D917" s="279">
        <v>84</v>
      </c>
      <c r="E917" s="279">
        <v>122</v>
      </c>
      <c r="F917" s="279">
        <v>6</v>
      </c>
      <c r="G917" s="279">
        <v>732</v>
      </c>
      <c r="H917" s="279">
        <v>504</v>
      </c>
      <c r="I917" s="279">
        <v>228</v>
      </c>
      <c r="J917" s="279">
        <v>3</v>
      </c>
      <c r="K917" s="279" t="s">
        <v>1358</v>
      </c>
      <c r="L917" s="279">
        <v>6</v>
      </c>
    </row>
    <row r="918" spans="1:12">
      <c r="A918" s="278">
        <v>917</v>
      </c>
      <c r="B918" s="278" t="s">
        <v>499</v>
      </c>
      <c r="C918" s="278" t="s">
        <v>3693</v>
      </c>
      <c r="D918" s="279">
        <v>116</v>
      </c>
      <c r="E918" s="279">
        <v>243</v>
      </c>
      <c r="F918" s="279">
        <v>3</v>
      </c>
      <c r="G918" s="279">
        <v>729</v>
      </c>
      <c r="H918" s="279">
        <v>348</v>
      </c>
      <c r="I918" s="279">
        <v>381</v>
      </c>
      <c r="J918" s="279">
        <v>2</v>
      </c>
      <c r="K918" s="279" t="s">
        <v>1358</v>
      </c>
      <c r="L918" s="279">
        <v>3</v>
      </c>
    </row>
    <row r="919" spans="1:12">
      <c r="A919" s="278">
        <v>918</v>
      </c>
      <c r="B919" s="278" t="s">
        <v>805</v>
      </c>
      <c r="C919" s="278" t="s">
        <v>3637</v>
      </c>
      <c r="D919" s="279">
        <v>126</v>
      </c>
      <c r="E919" s="279">
        <v>224</v>
      </c>
      <c r="F919" s="279">
        <v>3</v>
      </c>
      <c r="G919" s="279">
        <v>672</v>
      </c>
      <c r="H919" s="279">
        <v>378</v>
      </c>
      <c r="I919" s="279">
        <v>294</v>
      </c>
      <c r="J919" s="279">
        <v>2</v>
      </c>
      <c r="K919" s="279" t="s">
        <v>1358</v>
      </c>
      <c r="L919" s="279">
        <v>3</v>
      </c>
    </row>
    <row r="920" spans="1:12">
      <c r="A920" s="278">
        <v>919</v>
      </c>
      <c r="B920" s="278" t="s">
        <v>831</v>
      </c>
      <c r="C920" s="278" t="s">
        <v>3870</v>
      </c>
      <c r="D920" s="279">
        <v>40</v>
      </c>
      <c r="E920" s="279">
        <v>187.33330000000001</v>
      </c>
      <c r="F920" s="279">
        <v>3</v>
      </c>
      <c r="G920" s="279">
        <v>562</v>
      </c>
      <c r="H920" s="279">
        <v>120</v>
      </c>
      <c r="I920" s="279">
        <v>442</v>
      </c>
      <c r="J920" s="279">
        <v>2</v>
      </c>
      <c r="K920" s="279" t="s">
        <v>1358</v>
      </c>
      <c r="L920" s="279">
        <v>3</v>
      </c>
    </row>
    <row r="921" spans="1:12">
      <c r="A921" s="278">
        <v>920</v>
      </c>
      <c r="B921" s="278" t="s">
        <v>832</v>
      </c>
      <c r="C921" s="278" t="s">
        <v>3720</v>
      </c>
      <c r="D921" s="279">
        <v>40</v>
      </c>
      <c r="E921" s="279">
        <v>187.33330000000001</v>
      </c>
      <c r="F921" s="279">
        <v>3</v>
      </c>
      <c r="G921" s="279">
        <v>562</v>
      </c>
      <c r="H921" s="279">
        <v>120</v>
      </c>
      <c r="I921" s="279">
        <v>442</v>
      </c>
      <c r="J921" s="279">
        <v>3</v>
      </c>
      <c r="K921" s="279" t="s">
        <v>1358</v>
      </c>
      <c r="L921" s="279">
        <v>3</v>
      </c>
    </row>
    <row r="922" spans="1:12">
      <c r="A922" s="278">
        <v>921</v>
      </c>
      <c r="B922" s="278" t="s">
        <v>888</v>
      </c>
      <c r="C922" s="278" t="s">
        <v>4163</v>
      </c>
      <c r="D922" s="279">
        <v>70</v>
      </c>
      <c r="E922" s="279">
        <v>138</v>
      </c>
      <c r="F922" s="279">
        <v>4</v>
      </c>
      <c r="G922" s="279">
        <v>552</v>
      </c>
      <c r="H922" s="279">
        <v>280</v>
      </c>
      <c r="I922" s="279">
        <v>272</v>
      </c>
      <c r="J922" s="279">
        <v>2</v>
      </c>
      <c r="K922" s="279" t="s">
        <v>1358</v>
      </c>
      <c r="L922" s="279">
        <v>4</v>
      </c>
    </row>
    <row r="923" spans="1:12">
      <c r="A923" s="278">
        <v>922</v>
      </c>
      <c r="B923" s="278" t="s">
        <v>509</v>
      </c>
      <c r="C923" s="278" t="s">
        <v>3713</v>
      </c>
      <c r="D923" s="279">
        <v>211</v>
      </c>
      <c r="E923" s="279">
        <v>494</v>
      </c>
      <c r="F923" s="279">
        <v>1</v>
      </c>
      <c r="G923" s="279">
        <v>494</v>
      </c>
      <c r="H923" s="279">
        <v>211</v>
      </c>
      <c r="I923" s="279">
        <v>283</v>
      </c>
      <c r="J923" s="279">
        <v>1</v>
      </c>
      <c r="K923" s="279" t="s">
        <v>1358</v>
      </c>
      <c r="L923" s="279">
        <v>1</v>
      </c>
    </row>
    <row r="924" spans="1:12">
      <c r="A924" s="278">
        <v>923</v>
      </c>
      <c r="B924" s="278" t="s">
        <v>897</v>
      </c>
      <c r="C924" s="278" t="s">
        <v>3554</v>
      </c>
      <c r="D924" s="279">
        <v>290</v>
      </c>
      <c r="E924" s="279">
        <v>480</v>
      </c>
      <c r="F924" s="279">
        <v>1</v>
      </c>
      <c r="G924" s="279">
        <v>480</v>
      </c>
      <c r="H924" s="279">
        <v>290</v>
      </c>
      <c r="I924" s="279">
        <v>190</v>
      </c>
      <c r="J924" s="279">
        <v>1</v>
      </c>
      <c r="K924" s="279" t="s">
        <v>1358</v>
      </c>
      <c r="L924" s="279">
        <v>1</v>
      </c>
    </row>
    <row r="925" spans="1:12">
      <c r="A925" s="278">
        <v>924</v>
      </c>
      <c r="B925" s="278" t="s">
        <v>516</v>
      </c>
      <c r="C925" s="278" t="s">
        <v>3701</v>
      </c>
      <c r="D925" s="279">
        <v>105</v>
      </c>
      <c r="E925" s="279">
        <v>150</v>
      </c>
      <c r="F925" s="279">
        <v>3</v>
      </c>
      <c r="G925" s="279">
        <v>450</v>
      </c>
      <c r="H925" s="279">
        <v>315</v>
      </c>
      <c r="I925" s="279">
        <v>135</v>
      </c>
      <c r="J925" s="279">
        <v>3</v>
      </c>
      <c r="K925" s="279" t="s">
        <v>1358</v>
      </c>
      <c r="L925" s="279">
        <v>3</v>
      </c>
    </row>
    <row r="926" spans="1:12">
      <c r="A926" s="278">
        <v>925</v>
      </c>
      <c r="B926" s="278" t="s">
        <v>763</v>
      </c>
      <c r="C926" s="278" t="s">
        <v>3387</v>
      </c>
      <c r="D926" s="279">
        <v>90</v>
      </c>
      <c r="E926" s="279">
        <v>183</v>
      </c>
      <c r="F926" s="279">
        <v>1</v>
      </c>
      <c r="G926" s="279">
        <v>183</v>
      </c>
      <c r="H926" s="279">
        <v>90</v>
      </c>
      <c r="I926" s="279">
        <v>93</v>
      </c>
      <c r="J926" s="279">
        <v>1</v>
      </c>
      <c r="K926" s="279" t="s">
        <v>1358</v>
      </c>
      <c r="L926" s="279">
        <v>1</v>
      </c>
    </row>
    <row r="927" spans="1:12">
      <c r="A927" s="278">
        <v>926</v>
      </c>
      <c r="B927" s="278" t="s">
        <v>791</v>
      </c>
      <c r="C927" s="278" t="s">
        <v>3879</v>
      </c>
      <c r="D927" s="279">
        <v>100</v>
      </c>
      <c r="E927" s="279">
        <v>145</v>
      </c>
      <c r="F927" s="279">
        <v>1</v>
      </c>
      <c r="G927" s="279">
        <v>145</v>
      </c>
      <c r="H927" s="279">
        <v>100</v>
      </c>
      <c r="I927" s="279">
        <v>45</v>
      </c>
      <c r="J927" s="279">
        <v>1</v>
      </c>
      <c r="K927" s="279" t="s">
        <v>1358</v>
      </c>
      <c r="L927" s="279">
        <v>1</v>
      </c>
    </row>
    <row r="928" spans="1:12">
      <c r="A928" s="278">
        <v>927</v>
      </c>
      <c r="B928" s="278" t="s">
        <v>380</v>
      </c>
      <c r="C928" s="278" t="s">
        <v>4013</v>
      </c>
      <c r="D928" s="279">
        <v>358</v>
      </c>
      <c r="E928" s="279">
        <v>0</v>
      </c>
      <c r="F928" s="279">
        <v>90</v>
      </c>
      <c r="G928" s="279">
        <v>0</v>
      </c>
      <c r="H928" s="279">
        <v>32220</v>
      </c>
      <c r="I928" s="279">
        <v>-32220</v>
      </c>
      <c r="J928" s="279">
        <v>1</v>
      </c>
      <c r="K928" s="279" t="s">
        <v>1358</v>
      </c>
      <c r="L928" s="279">
        <v>90</v>
      </c>
    </row>
    <row r="929" spans="1:12">
      <c r="A929" s="278">
        <v>928</v>
      </c>
      <c r="B929" s="278" t="s">
        <v>2884</v>
      </c>
      <c r="C929" s="278" t="s">
        <v>3024</v>
      </c>
      <c r="D929" s="279">
        <v>594</v>
      </c>
      <c r="E929" s="279">
        <v>0</v>
      </c>
      <c r="F929" s="279">
        <v>1</v>
      </c>
      <c r="G929" s="279">
        <v>0</v>
      </c>
      <c r="H929" s="279">
        <v>594</v>
      </c>
      <c r="I929" s="279">
        <v>-594</v>
      </c>
      <c r="J929" s="279">
        <v>1</v>
      </c>
      <c r="K929" s="279" t="s">
        <v>1358</v>
      </c>
      <c r="L929" s="279">
        <v>1</v>
      </c>
    </row>
    <row r="930" spans="1:12">
      <c r="A930" s="278">
        <v>929</v>
      </c>
      <c r="B930" s="278" t="s">
        <v>741</v>
      </c>
      <c r="C930" s="278" t="s">
        <v>3335</v>
      </c>
      <c r="D930" s="279">
        <v>2324</v>
      </c>
      <c r="E930" s="279">
        <v>0</v>
      </c>
      <c r="F930" s="279">
        <v>6</v>
      </c>
      <c r="G930" s="279">
        <v>0</v>
      </c>
      <c r="H930" s="279">
        <v>13944</v>
      </c>
      <c r="I930" s="279">
        <v>-13944</v>
      </c>
      <c r="J930" s="279">
        <v>4</v>
      </c>
      <c r="K930" s="279" t="s">
        <v>1358</v>
      </c>
      <c r="L930" s="279">
        <v>6</v>
      </c>
    </row>
    <row r="931" spans="1:12">
      <c r="A931" s="278">
        <v>930</v>
      </c>
      <c r="B931" s="278" t="s">
        <v>394</v>
      </c>
      <c r="C931" s="278" t="s">
        <v>3813</v>
      </c>
      <c r="D931" s="279">
        <v>1520</v>
      </c>
      <c r="E931" s="279">
        <v>0</v>
      </c>
      <c r="F931" s="279">
        <v>12</v>
      </c>
      <c r="G931" s="279">
        <v>0</v>
      </c>
      <c r="H931" s="279">
        <v>18240</v>
      </c>
      <c r="I931" s="279">
        <v>-18240</v>
      </c>
      <c r="J931" s="279">
        <v>1</v>
      </c>
      <c r="K931" s="279" t="s">
        <v>1358</v>
      </c>
      <c r="L931" s="279">
        <v>12</v>
      </c>
    </row>
    <row r="932" spans="1:12">
      <c r="A932" s="278">
        <v>931</v>
      </c>
      <c r="B932" s="278" t="s">
        <v>4074</v>
      </c>
      <c r="C932" s="278" t="s">
        <v>4164</v>
      </c>
      <c r="D932" s="279">
        <v>434</v>
      </c>
      <c r="E932" s="279">
        <v>0</v>
      </c>
      <c r="F932" s="279">
        <v>24</v>
      </c>
      <c r="G932" s="279">
        <v>0</v>
      </c>
      <c r="H932" s="279">
        <v>10416</v>
      </c>
      <c r="I932" s="279">
        <v>-10416</v>
      </c>
      <c r="J932" s="279">
        <v>3</v>
      </c>
      <c r="K932" s="279" t="s">
        <v>1358</v>
      </c>
      <c r="L932" s="279">
        <v>24</v>
      </c>
    </row>
    <row r="933" spans="1:12">
      <c r="A933" s="278">
        <v>932</v>
      </c>
      <c r="B933" s="278" t="s">
        <v>785</v>
      </c>
      <c r="C933" s="278" t="s">
        <v>3277</v>
      </c>
      <c r="D933" s="279">
        <v>243</v>
      </c>
      <c r="E933" s="279">
        <v>0</v>
      </c>
      <c r="F933" s="279">
        <v>1</v>
      </c>
      <c r="G933" s="279">
        <v>0</v>
      </c>
      <c r="H933" s="279">
        <v>243</v>
      </c>
      <c r="I933" s="279">
        <v>-243</v>
      </c>
      <c r="J933" s="279">
        <v>1</v>
      </c>
      <c r="K933" s="279" t="s">
        <v>1358</v>
      </c>
      <c r="L933" s="279">
        <v>1</v>
      </c>
    </row>
    <row r="934" spans="1:12">
      <c r="A934" s="278">
        <v>933</v>
      </c>
      <c r="B934" s="278" t="s">
        <v>786</v>
      </c>
      <c r="C934" s="278" t="s">
        <v>3245</v>
      </c>
      <c r="D934" s="279">
        <v>81</v>
      </c>
      <c r="E934" s="279">
        <v>0</v>
      </c>
      <c r="F934" s="279">
        <v>1</v>
      </c>
      <c r="G934" s="279">
        <v>0</v>
      </c>
      <c r="H934" s="279">
        <v>81</v>
      </c>
      <c r="I934" s="279">
        <v>-81</v>
      </c>
      <c r="J934" s="279">
        <v>1</v>
      </c>
      <c r="K934" s="279" t="s">
        <v>1358</v>
      </c>
      <c r="L934" s="279">
        <v>1</v>
      </c>
    </row>
    <row r="935" spans="1:12">
      <c r="A935" s="278">
        <v>934</v>
      </c>
      <c r="B935" s="278" t="s">
        <v>4097</v>
      </c>
      <c r="C935" s="278" t="s">
        <v>4165</v>
      </c>
      <c r="D935" s="279">
        <v>219</v>
      </c>
      <c r="E935" s="279">
        <v>0</v>
      </c>
      <c r="F935" s="279">
        <v>383</v>
      </c>
      <c r="G935" s="279">
        <v>0</v>
      </c>
      <c r="H935" s="279">
        <v>83877</v>
      </c>
      <c r="I935" s="279">
        <v>-83877</v>
      </c>
      <c r="J935" s="279">
        <v>19</v>
      </c>
      <c r="K935" s="279" t="s">
        <v>1358</v>
      </c>
      <c r="L935" s="279">
        <v>383</v>
      </c>
    </row>
    <row r="936" spans="1:12">
      <c r="A936" s="278">
        <v>935</v>
      </c>
      <c r="B936" s="278" t="s">
        <v>899</v>
      </c>
      <c r="C936" s="278" t="s">
        <v>3645</v>
      </c>
      <c r="D936" s="279">
        <v>323</v>
      </c>
      <c r="E936" s="279">
        <v>0</v>
      </c>
      <c r="F936" s="279">
        <v>50</v>
      </c>
      <c r="G936" s="279">
        <v>0</v>
      </c>
      <c r="H936" s="279">
        <v>16150</v>
      </c>
      <c r="I936" s="279">
        <v>-16150</v>
      </c>
      <c r="J936" s="279">
        <v>1</v>
      </c>
      <c r="K936" s="279" t="s">
        <v>1358</v>
      </c>
      <c r="L936" s="279">
        <v>50</v>
      </c>
    </row>
    <row r="937" spans="1:12">
      <c r="A937" s="278">
        <v>936</v>
      </c>
      <c r="B937" s="278" t="s">
        <v>4045</v>
      </c>
      <c r="C937" s="278" t="s">
        <v>4046</v>
      </c>
      <c r="D937" s="279">
        <v>645</v>
      </c>
      <c r="E937" s="279">
        <v>0</v>
      </c>
      <c r="F937" s="279">
        <v>16</v>
      </c>
      <c r="G937" s="279">
        <v>0</v>
      </c>
      <c r="H937" s="279">
        <v>10320</v>
      </c>
      <c r="I937" s="279">
        <v>-10320</v>
      </c>
      <c r="J937" s="279">
        <v>1</v>
      </c>
      <c r="K937" s="279" t="s">
        <v>1358</v>
      </c>
      <c r="L937" s="279">
        <v>16</v>
      </c>
    </row>
    <row r="938" spans="1:12">
      <c r="A938" s="278">
        <v>937</v>
      </c>
      <c r="B938" s="278" t="s">
        <v>937</v>
      </c>
      <c r="C938" s="278" t="s">
        <v>3203</v>
      </c>
      <c r="D938" s="279">
        <v>453</v>
      </c>
      <c r="E938" s="279">
        <v>0</v>
      </c>
      <c r="F938" s="279">
        <v>1</v>
      </c>
      <c r="G938" s="279">
        <v>0</v>
      </c>
      <c r="H938" s="279">
        <v>453</v>
      </c>
      <c r="I938" s="279">
        <v>-453</v>
      </c>
      <c r="J938" s="279">
        <v>1</v>
      </c>
      <c r="K938" s="279" t="s">
        <v>1358</v>
      </c>
      <c r="L938" s="279">
        <v>1</v>
      </c>
    </row>
    <row r="939" spans="1:12">
      <c r="A939" s="278">
        <v>938</v>
      </c>
      <c r="B939" s="278" t="s">
        <v>1276</v>
      </c>
      <c r="C939" s="278" t="s">
        <v>3165</v>
      </c>
      <c r="D939" s="279">
        <v>528</v>
      </c>
      <c r="E939" s="279">
        <v>0</v>
      </c>
      <c r="F939" s="279">
        <v>2</v>
      </c>
      <c r="G939" s="279">
        <v>0</v>
      </c>
      <c r="H939" s="279">
        <v>1056</v>
      </c>
      <c r="I939" s="279">
        <v>-1056</v>
      </c>
      <c r="J939" s="279">
        <v>1</v>
      </c>
      <c r="K939" s="279" t="s">
        <v>1358</v>
      </c>
      <c r="L939" s="279">
        <v>2</v>
      </c>
    </row>
    <row r="940" spans="1:12">
      <c r="A940" s="278">
        <v>939</v>
      </c>
      <c r="B940" s="278" t="s">
        <v>566</v>
      </c>
      <c r="C940" s="278" t="s">
        <v>3589</v>
      </c>
      <c r="D940" s="279">
        <v>40</v>
      </c>
      <c r="E940" s="279">
        <v>0</v>
      </c>
      <c r="F940" s="279">
        <v>1</v>
      </c>
      <c r="G940" s="279">
        <v>0</v>
      </c>
      <c r="H940" s="279">
        <v>40</v>
      </c>
      <c r="I940" s="279">
        <v>-40</v>
      </c>
      <c r="J940" s="279">
        <v>1</v>
      </c>
      <c r="K940" s="279" t="s">
        <v>1358</v>
      </c>
      <c r="L940" s="279">
        <v>1</v>
      </c>
    </row>
    <row r="941" spans="1:12">
      <c r="A941" s="278">
        <v>940</v>
      </c>
      <c r="B941" s="278" t="s">
        <v>2997</v>
      </c>
      <c r="C941" s="278" t="s">
        <v>3233</v>
      </c>
      <c r="D941" s="279">
        <v>1033</v>
      </c>
      <c r="E941" s="279">
        <v>0</v>
      </c>
      <c r="F941" s="279">
        <v>17</v>
      </c>
      <c r="G941" s="279">
        <v>0</v>
      </c>
      <c r="H941" s="279">
        <v>17561</v>
      </c>
      <c r="I941" s="279">
        <v>-17561</v>
      </c>
      <c r="J941" s="279">
        <v>4</v>
      </c>
      <c r="K941" s="279" t="s">
        <v>1358</v>
      </c>
      <c r="L941" s="279">
        <v>17</v>
      </c>
    </row>
    <row r="942" spans="1:12">
      <c r="A942" s="278">
        <v>941</v>
      </c>
      <c r="B942" s="278" t="s">
        <v>3439</v>
      </c>
      <c r="C942" s="278" t="s">
        <v>3440</v>
      </c>
      <c r="D942" s="279">
        <v>169</v>
      </c>
      <c r="E942" s="279">
        <v>0</v>
      </c>
      <c r="F942" s="279">
        <v>13</v>
      </c>
      <c r="G942" s="279">
        <v>0</v>
      </c>
      <c r="H942" s="279">
        <v>2197</v>
      </c>
      <c r="I942" s="279">
        <v>-2197</v>
      </c>
      <c r="J942" s="279">
        <v>2</v>
      </c>
      <c r="K942" s="279" t="s">
        <v>1358</v>
      </c>
      <c r="L942" s="279">
        <v>13</v>
      </c>
    </row>
  </sheetData>
  <phoneticPr fontId="14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942"/>
  <sheetViews>
    <sheetView workbookViewId="0">
      <selection activeCell="F29" sqref="F29"/>
    </sheetView>
  </sheetViews>
  <sheetFormatPr defaultColWidth="9" defaultRowHeight="18.75"/>
  <cols>
    <col min="1" max="1" width="9" style="280"/>
    <col min="2" max="2" width="19.125" style="280" bestFit="1" customWidth="1"/>
    <col min="3" max="16384" width="9" style="280"/>
  </cols>
  <sheetData>
    <row r="1" spans="1:12">
      <c r="A1" s="280" t="s">
        <v>3004</v>
      </c>
      <c r="B1" s="280" t="s">
        <v>3005</v>
      </c>
      <c r="C1" s="280" t="s">
        <v>3006</v>
      </c>
      <c r="D1" s="280" t="s">
        <v>3007</v>
      </c>
      <c r="E1" s="280" t="s">
        <v>3008</v>
      </c>
      <c r="F1" s="280" t="s">
        <v>3009</v>
      </c>
      <c r="G1" s="280" t="s">
        <v>3010</v>
      </c>
      <c r="H1" s="280" t="s">
        <v>3011</v>
      </c>
      <c r="I1" s="280" t="s">
        <v>3012</v>
      </c>
      <c r="J1" s="280" t="s">
        <v>3013</v>
      </c>
      <c r="K1" s="280" t="s">
        <v>3014</v>
      </c>
      <c r="L1" s="280" t="s">
        <v>3015</v>
      </c>
    </row>
    <row r="2" spans="1:12">
      <c r="A2" s="280">
        <v>1</v>
      </c>
      <c r="B2" s="280" t="s">
        <v>735</v>
      </c>
      <c r="C2" s="280" t="s">
        <v>3016</v>
      </c>
      <c r="D2" s="280">
        <v>790</v>
      </c>
      <c r="E2" s="280">
        <v>1113.8761999999999</v>
      </c>
      <c r="F2" s="280">
        <v>36007</v>
      </c>
      <c r="G2" s="280">
        <v>40107342</v>
      </c>
      <c r="H2" s="280">
        <v>28445530</v>
      </c>
      <c r="I2" s="280">
        <v>11661812</v>
      </c>
      <c r="J2" s="280">
        <v>62</v>
      </c>
      <c r="K2" s="280" t="s">
        <v>1358</v>
      </c>
      <c r="L2" s="280">
        <v>36007</v>
      </c>
    </row>
    <row r="3" spans="1:12">
      <c r="A3" s="280">
        <v>2</v>
      </c>
      <c r="B3" s="280" t="s">
        <v>662</v>
      </c>
      <c r="C3" s="280" t="s">
        <v>3021</v>
      </c>
      <c r="D3" s="280">
        <v>868</v>
      </c>
      <c r="E3" s="280">
        <v>1968.0952</v>
      </c>
      <c r="F3" s="280">
        <v>11665</v>
      </c>
      <c r="G3" s="280">
        <v>22957831</v>
      </c>
      <c r="H3" s="280">
        <v>10125220</v>
      </c>
      <c r="I3" s="280">
        <v>12832611</v>
      </c>
      <c r="J3" s="280">
        <v>136</v>
      </c>
      <c r="K3" s="280" t="s">
        <v>1358</v>
      </c>
      <c r="L3" s="280">
        <v>11665</v>
      </c>
    </row>
    <row r="4" spans="1:12">
      <c r="A4" s="280">
        <v>3</v>
      </c>
      <c r="B4" s="280" t="s">
        <v>736</v>
      </c>
      <c r="C4" s="280" t="s">
        <v>3071</v>
      </c>
      <c r="D4" s="280">
        <v>1164</v>
      </c>
      <c r="E4" s="280">
        <v>1915.4665</v>
      </c>
      <c r="F4" s="280">
        <v>11564</v>
      </c>
      <c r="G4" s="280">
        <v>22150455</v>
      </c>
      <c r="H4" s="280">
        <v>13460496</v>
      </c>
      <c r="I4" s="280">
        <v>8689959</v>
      </c>
      <c r="J4" s="280">
        <v>225</v>
      </c>
      <c r="K4" s="280" t="s">
        <v>1358</v>
      </c>
      <c r="L4" s="280">
        <v>11564</v>
      </c>
    </row>
    <row r="5" spans="1:12">
      <c r="A5" s="280">
        <v>4</v>
      </c>
      <c r="B5" s="280" t="s">
        <v>576</v>
      </c>
      <c r="C5" s="280" t="s">
        <v>3018</v>
      </c>
      <c r="D5" s="280">
        <v>836</v>
      </c>
      <c r="E5" s="280">
        <v>1146.5181</v>
      </c>
      <c r="F5" s="280">
        <v>18289</v>
      </c>
      <c r="G5" s="280">
        <v>20968669</v>
      </c>
      <c r="H5" s="280">
        <v>15289604</v>
      </c>
      <c r="I5" s="280">
        <v>5679065</v>
      </c>
      <c r="J5" s="280">
        <v>165</v>
      </c>
      <c r="K5" s="280" t="s">
        <v>1358</v>
      </c>
      <c r="L5" s="280">
        <v>18289</v>
      </c>
    </row>
    <row r="6" spans="1:12">
      <c r="A6" s="280">
        <v>5</v>
      </c>
      <c r="B6" s="280" t="s">
        <v>664</v>
      </c>
      <c r="C6" s="280" t="s">
        <v>3145</v>
      </c>
      <c r="D6" s="280">
        <v>542</v>
      </c>
      <c r="E6" s="280">
        <v>893.2079</v>
      </c>
      <c r="F6" s="280">
        <v>21996</v>
      </c>
      <c r="G6" s="280">
        <v>19647002</v>
      </c>
      <c r="H6" s="280">
        <v>11921832</v>
      </c>
      <c r="I6" s="280">
        <v>7725170</v>
      </c>
      <c r="J6" s="280">
        <v>345</v>
      </c>
      <c r="K6" s="280" t="s">
        <v>1358</v>
      </c>
      <c r="L6" s="280">
        <v>21996</v>
      </c>
    </row>
    <row r="7" spans="1:12">
      <c r="A7" s="280">
        <v>6</v>
      </c>
      <c r="B7" s="280" t="s">
        <v>2998</v>
      </c>
      <c r="C7" s="280" t="s">
        <v>3959</v>
      </c>
      <c r="D7" s="280">
        <v>1523</v>
      </c>
      <c r="E7" s="280">
        <v>2119.2930999999999</v>
      </c>
      <c r="F7" s="280">
        <v>8997</v>
      </c>
      <c r="G7" s="280">
        <v>19067280</v>
      </c>
      <c r="H7" s="280">
        <v>13702431</v>
      </c>
      <c r="I7" s="280">
        <v>5364849</v>
      </c>
      <c r="J7" s="280">
        <v>40</v>
      </c>
      <c r="K7" s="280" t="s">
        <v>1358</v>
      </c>
      <c r="L7" s="280">
        <v>8997</v>
      </c>
    </row>
    <row r="8" spans="1:12">
      <c r="A8" s="280">
        <v>7</v>
      </c>
      <c r="B8" s="280" t="s">
        <v>1280</v>
      </c>
      <c r="C8" s="280" t="s">
        <v>3019</v>
      </c>
      <c r="D8" s="280">
        <v>578</v>
      </c>
      <c r="E8" s="280">
        <v>1112.9425000000001</v>
      </c>
      <c r="F8" s="280">
        <v>16987</v>
      </c>
      <c r="G8" s="280">
        <v>18905554</v>
      </c>
      <c r="H8" s="280">
        <v>9818486</v>
      </c>
      <c r="I8" s="280">
        <v>9087068</v>
      </c>
      <c r="J8" s="280">
        <v>771</v>
      </c>
      <c r="K8" s="280" t="s">
        <v>1358</v>
      </c>
      <c r="L8" s="280">
        <v>16987</v>
      </c>
    </row>
    <row r="9" spans="1:12">
      <c r="A9" s="280">
        <v>8</v>
      </c>
      <c r="B9" s="280" t="s">
        <v>3914</v>
      </c>
      <c r="C9" s="280" t="s">
        <v>3961</v>
      </c>
      <c r="D9" s="280">
        <v>2847</v>
      </c>
      <c r="E9" s="280">
        <v>4190</v>
      </c>
      <c r="F9" s="280">
        <v>4428</v>
      </c>
      <c r="G9" s="280">
        <v>18553320</v>
      </c>
      <c r="H9" s="280">
        <v>12606516</v>
      </c>
      <c r="I9" s="280">
        <v>5946804</v>
      </c>
      <c r="J9" s="280">
        <v>33</v>
      </c>
      <c r="K9" s="280" t="s">
        <v>1358</v>
      </c>
      <c r="L9" s="280">
        <v>4428</v>
      </c>
    </row>
    <row r="10" spans="1:12">
      <c r="A10" s="280">
        <v>9</v>
      </c>
      <c r="B10" s="280" t="s">
        <v>432</v>
      </c>
      <c r="C10" s="280" t="s">
        <v>3023</v>
      </c>
      <c r="D10" s="280">
        <v>650</v>
      </c>
      <c r="E10" s="280">
        <v>789.56029999999998</v>
      </c>
      <c r="F10" s="280">
        <v>20812</v>
      </c>
      <c r="G10" s="280">
        <v>16432330</v>
      </c>
      <c r="H10" s="280">
        <v>13527800</v>
      </c>
      <c r="I10" s="280">
        <v>2904530</v>
      </c>
      <c r="J10" s="280">
        <v>258</v>
      </c>
      <c r="K10" s="280" t="s">
        <v>1358</v>
      </c>
      <c r="L10" s="280">
        <v>20812</v>
      </c>
    </row>
    <row r="11" spans="1:12">
      <c r="A11" s="280">
        <v>10</v>
      </c>
      <c r="B11" s="280" t="s">
        <v>660</v>
      </c>
      <c r="C11" s="280" t="s">
        <v>3027</v>
      </c>
      <c r="D11" s="280">
        <v>1511</v>
      </c>
      <c r="E11" s="280">
        <v>3604.1914000000002</v>
      </c>
      <c r="F11" s="280">
        <v>4258</v>
      </c>
      <c r="G11" s="280">
        <v>15346647</v>
      </c>
      <c r="H11" s="280">
        <v>6433838</v>
      </c>
      <c r="I11" s="280">
        <v>8912809</v>
      </c>
      <c r="J11" s="280">
        <v>130</v>
      </c>
      <c r="K11" s="280" t="s">
        <v>1358</v>
      </c>
      <c r="L11" s="280">
        <v>4258</v>
      </c>
    </row>
    <row r="12" spans="1:12">
      <c r="A12" s="280">
        <v>11</v>
      </c>
      <c r="B12" s="280" t="s">
        <v>1037</v>
      </c>
      <c r="C12" s="280" t="s">
        <v>3052</v>
      </c>
      <c r="D12" s="280">
        <v>463</v>
      </c>
      <c r="E12" s="280">
        <v>746.07470000000001</v>
      </c>
      <c r="F12" s="280">
        <v>17361</v>
      </c>
      <c r="G12" s="280">
        <v>12952603</v>
      </c>
      <c r="H12" s="280">
        <v>8038143</v>
      </c>
      <c r="I12" s="280">
        <v>4914460</v>
      </c>
      <c r="J12" s="280">
        <v>168</v>
      </c>
      <c r="K12" s="280" t="s">
        <v>1358</v>
      </c>
      <c r="L12" s="280">
        <v>17361</v>
      </c>
    </row>
    <row r="13" spans="1:12">
      <c r="A13" s="280">
        <v>12</v>
      </c>
      <c r="B13" s="280" t="s">
        <v>734</v>
      </c>
      <c r="C13" s="280" t="s">
        <v>3047</v>
      </c>
      <c r="D13" s="280">
        <v>698</v>
      </c>
      <c r="E13" s="280">
        <v>1474.4503</v>
      </c>
      <c r="F13" s="280">
        <v>8554</v>
      </c>
      <c r="G13" s="280">
        <v>12612448</v>
      </c>
      <c r="H13" s="280">
        <v>5970692</v>
      </c>
      <c r="I13" s="280">
        <v>6641756</v>
      </c>
      <c r="J13" s="280">
        <v>315</v>
      </c>
      <c r="K13" s="280" t="s">
        <v>1358</v>
      </c>
      <c r="L13" s="280">
        <v>8554</v>
      </c>
    </row>
    <row r="14" spans="1:12">
      <c r="A14" s="280">
        <v>13</v>
      </c>
      <c r="B14" s="280" t="s">
        <v>3801</v>
      </c>
      <c r="C14" s="280" t="s">
        <v>3802</v>
      </c>
      <c r="D14" s="280">
        <v>2245</v>
      </c>
      <c r="E14" s="280">
        <v>4240</v>
      </c>
      <c r="F14" s="280">
        <v>2974</v>
      </c>
      <c r="G14" s="280">
        <v>12609760</v>
      </c>
      <c r="H14" s="280">
        <v>6676630</v>
      </c>
      <c r="I14" s="280">
        <v>5933130</v>
      </c>
      <c r="J14" s="280">
        <v>2</v>
      </c>
      <c r="K14" s="280" t="s">
        <v>1358</v>
      </c>
      <c r="L14" s="280">
        <v>2974</v>
      </c>
    </row>
    <row r="15" spans="1:12">
      <c r="A15" s="280">
        <v>14</v>
      </c>
      <c r="B15" s="280" t="s">
        <v>663</v>
      </c>
      <c r="C15" s="280" t="s">
        <v>3038</v>
      </c>
      <c r="D15" s="280">
        <v>252</v>
      </c>
      <c r="E15" s="280">
        <v>508.2783</v>
      </c>
      <c r="F15" s="280">
        <v>24588</v>
      </c>
      <c r="G15" s="280">
        <v>12497548</v>
      </c>
      <c r="H15" s="280">
        <v>6196176</v>
      </c>
      <c r="I15" s="280">
        <v>6301372</v>
      </c>
      <c r="J15" s="280">
        <v>460</v>
      </c>
      <c r="K15" s="280" t="s">
        <v>1358</v>
      </c>
      <c r="L15" s="280">
        <v>24588</v>
      </c>
    </row>
    <row r="16" spans="1:12">
      <c r="A16" s="280">
        <v>15</v>
      </c>
      <c r="B16" s="280" t="s">
        <v>73</v>
      </c>
      <c r="C16" s="280" t="s">
        <v>3025</v>
      </c>
      <c r="D16" s="280">
        <v>763</v>
      </c>
      <c r="E16" s="280">
        <v>1290.7725</v>
      </c>
      <c r="F16" s="280">
        <v>9515</v>
      </c>
      <c r="G16" s="280">
        <v>12281700</v>
      </c>
      <c r="H16" s="280">
        <v>7259945</v>
      </c>
      <c r="I16" s="280">
        <v>5021755</v>
      </c>
      <c r="J16" s="280">
        <v>760</v>
      </c>
      <c r="K16" s="280" t="s">
        <v>1358</v>
      </c>
      <c r="L16" s="280">
        <v>9515</v>
      </c>
    </row>
    <row r="17" spans="1:12">
      <c r="A17" s="280">
        <v>16</v>
      </c>
      <c r="B17" s="280">
        <v>414210122</v>
      </c>
      <c r="C17" s="280" t="s">
        <v>3020</v>
      </c>
      <c r="D17" s="280">
        <v>411</v>
      </c>
      <c r="E17" s="280">
        <v>943</v>
      </c>
      <c r="F17" s="280">
        <v>12199</v>
      </c>
      <c r="G17" s="280">
        <v>11503657</v>
      </c>
      <c r="H17" s="280">
        <v>5013789</v>
      </c>
      <c r="I17" s="280">
        <v>6489868</v>
      </c>
      <c r="J17" s="280">
        <v>111</v>
      </c>
      <c r="K17" s="280" t="s">
        <v>1358</v>
      </c>
      <c r="L17" s="280">
        <v>12199</v>
      </c>
    </row>
    <row r="18" spans="1:12">
      <c r="A18" s="280">
        <v>17</v>
      </c>
      <c r="B18" s="280" t="s">
        <v>684</v>
      </c>
      <c r="C18" s="280" t="s">
        <v>3028</v>
      </c>
      <c r="D18" s="280">
        <v>838</v>
      </c>
      <c r="E18" s="280">
        <v>1406.8025</v>
      </c>
      <c r="F18" s="280">
        <v>8163</v>
      </c>
      <c r="G18" s="280">
        <v>11483729</v>
      </c>
      <c r="H18" s="280">
        <v>6840594</v>
      </c>
      <c r="I18" s="280">
        <v>4643135</v>
      </c>
      <c r="J18" s="280">
        <v>397</v>
      </c>
      <c r="K18" s="280" t="s">
        <v>1358</v>
      </c>
      <c r="L18" s="280">
        <v>8163</v>
      </c>
    </row>
    <row r="19" spans="1:12">
      <c r="A19" s="280">
        <v>18</v>
      </c>
      <c r="B19" s="280" t="s">
        <v>397</v>
      </c>
      <c r="C19" s="280" t="s">
        <v>3125</v>
      </c>
      <c r="D19" s="280">
        <v>266</v>
      </c>
      <c r="E19" s="280">
        <v>550.9701</v>
      </c>
      <c r="F19" s="280">
        <v>20821</v>
      </c>
      <c r="G19" s="280">
        <v>11471749</v>
      </c>
      <c r="H19" s="280">
        <v>5538386</v>
      </c>
      <c r="I19" s="280">
        <v>5933363</v>
      </c>
      <c r="J19" s="280">
        <v>135</v>
      </c>
      <c r="K19" s="280" t="s">
        <v>1358</v>
      </c>
      <c r="L19" s="280">
        <v>20821</v>
      </c>
    </row>
    <row r="20" spans="1:12">
      <c r="A20" s="280">
        <v>19</v>
      </c>
      <c r="B20" s="280" t="s">
        <v>3744</v>
      </c>
      <c r="C20" s="280" t="s">
        <v>3808</v>
      </c>
      <c r="D20" s="280">
        <v>734</v>
      </c>
      <c r="E20" s="280">
        <v>1339.057</v>
      </c>
      <c r="F20" s="280">
        <v>8526</v>
      </c>
      <c r="G20" s="280">
        <v>11416800</v>
      </c>
      <c r="H20" s="280">
        <v>6258084</v>
      </c>
      <c r="I20" s="280">
        <v>5158716</v>
      </c>
      <c r="J20" s="280">
        <v>35</v>
      </c>
      <c r="K20" s="280" t="s">
        <v>1358</v>
      </c>
      <c r="L20" s="280">
        <v>8526</v>
      </c>
    </row>
    <row r="21" spans="1:12">
      <c r="A21" s="280">
        <v>20</v>
      </c>
      <c r="B21" s="280" t="s">
        <v>2883</v>
      </c>
      <c r="C21" s="280" t="s">
        <v>3054</v>
      </c>
      <c r="D21" s="280">
        <v>492</v>
      </c>
      <c r="E21" s="280">
        <v>1216.1811</v>
      </c>
      <c r="F21" s="280">
        <v>9281</v>
      </c>
      <c r="G21" s="280">
        <v>11287377</v>
      </c>
      <c r="H21" s="280">
        <v>4566252</v>
      </c>
      <c r="I21" s="280">
        <v>6721125</v>
      </c>
      <c r="J21" s="280">
        <v>272</v>
      </c>
      <c r="K21" s="280" t="s">
        <v>1358</v>
      </c>
      <c r="L21" s="280">
        <v>9281</v>
      </c>
    </row>
    <row r="22" spans="1:12">
      <c r="A22" s="280">
        <v>21</v>
      </c>
      <c r="B22" s="280" t="s">
        <v>435</v>
      </c>
      <c r="C22" s="280" t="s">
        <v>3115</v>
      </c>
      <c r="D22" s="280">
        <v>306</v>
      </c>
      <c r="E22" s="280">
        <v>512.33150000000001</v>
      </c>
      <c r="F22" s="280">
        <v>19015</v>
      </c>
      <c r="G22" s="280">
        <v>9741983</v>
      </c>
      <c r="H22" s="280">
        <v>5818590</v>
      </c>
      <c r="I22" s="280">
        <v>3923393</v>
      </c>
      <c r="J22" s="280">
        <v>99</v>
      </c>
      <c r="K22" s="280" t="s">
        <v>1358</v>
      </c>
      <c r="L22" s="280">
        <v>19015</v>
      </c>
    </row>
    <row r="23" spans="1:12">
      <c r="A23" s="280">
        <v>22</v>
      </c>
      <c r="B23" s="280" t="s">
        <v>77</v>
      </c>
      <c r="C23" s="280" t="s">
        <v>3040</v>
      </c>
      <c r="D23" s="280">
        <v>908</v>
      </c>
      <c r="E23" s="280">
        <v>1640.4246000000001</v>
      </c>
      <c r="F23" s="280">
        <v>5938</v>
      </c>
      <c r="G23" s="280">
        <v>9740841</v>
      </c>
      <c r="H23" s="280">
        <v>5391704</v>
      </c>
      <c r="I23" s="280">
        <v>4349137</v>
      </c>
      <c r="J23" s="280">
        <v>460</v>
      </c>
      <c r="K23" s="280" t="s">
        <v>1358</v>
      </c>
      <c r="L23" s="280">
        <v>5938</v>
      </c>
    </row>
    <row r="24" spans="1:12">
      <c r="A24" s="280">
        <v>23</v>
      </c>
      <c r="B24" s="280" t="s">
        <v>661</v>
      </c>
      <c r="C24" s="280" t="s">
        <v>3039</v>
      </c>
      <c r="D24" s="280">
        <v>211</v>
      </c>
      <c r="E24" s="280">
        <v>474.68970000000002</v>
      </c>
      <c r="F24" s="280">
        <v>20442</v>
      </c>
      <c r="G24" s="280">
        <v>9703606</v>
      </c>
      <c r="H24" s="280">
        <v>4313262</v>
      </c>
      <c r="I24" s="280">
        <v>5390344</v>
      </c>
      <c r="J24" s="280">
        <v>248</v>
      </c>
      <c r="K24" s="280" t="s">
        <v>1358</v>
      </c>
      <c r="L24" s="280">
        <v>20442</v>
      </c>
    </row>
    <row r="25" spans="1:12">
      <c r="A25" s="280">
        <v>24</v>
      </c>
      <c r="B25" s="280" t="s">
        <v>968</v>
      </c>
      <c r="C25" s="280" t="s">
        <v>3033</v>
      </c>
      <c r="D25" s="280">
        <v>563</v>
      </c>
      <c r="E25" s="280">
        <v>1050.1089999999999</v>
      </c>
      <c r="F25" s="280">
        <v>9211</v>
      </c>
      <c r="G25" s="280">
        <v>9672554</v>
      </c>
      <c r="H25" s="280">
        <v>5185793</v>
      </c>
      <c r="I25" s="280">
        <v>4486761</v>
      </c>
      <c r="J25" s="280">
        <v>435</v>
      </c>
      <c r="K25" s="280" t="s">
        <v>1358</v>
      </c>
      <c r="L25" s="280">
        <v>9211</v>
      </c>
    </row>
    <row r="26" spans="1:12">
      <c r="A26" s="280">
        <v>25</v>
      </c>
      <c r="B26" s="280" t="s">
        <v>2990</v>
      </c>
      <c r="C26" s="280" t="s">
        <v>3031</v>
      </c>
      <c r="D26" s="280">
        <v>661</v>
      </c>
      <c r="E26" s="280">
        <v>1200</v>
      </c>
      <c r="F26" s="280">
        <v>8010</v>
      </c>
      <c r="G26" s="280">
        <v>9612000</v>
      </c>
      <c r="H26" s="280">
        <v>5294610</v>
      </c>
      <c r="I26" s="280">
        <v>4317390</v>
      </c>
      <c r="J26" s="280">
        <v>46</v>
      </c>
      <c r="K26" s="280" t="s">
        <v>1358</v>
      </c>
      <c r="L26" s="280">
        <v>8010</v>
      </c>
    </row>
    <row r="27" spans="1:12">
      <c r="A27" s="280">
        <v>26</v>
      </c>
      <c r="B27" s="280" t="s">
        <v>1031</v>
      </c>
      <c r="C27" s="280" t="s">
        <v>3046</v>
      </c>
      <c r="D27" s="280">
        <v>1794</v>
      </c>
      <c r="E27" s="280">
        <v>3546.3463999999999</v>
      </c>
      <c r="F27" s="280">
        <v>2702</v>
      </c>
      <c r="G27" s="280">
        <v>9582228</v>
      </c>
      <c r="H27" s="280">
        <v>4847388</v>
      </c>
      <c r="I27" s="280">
        <v>4734840</v>
      </c>
      <c r="J27" s="280">
        <v>77</v>
      </c>
      <c r="K27" s="280" t="s">
        <v>1358</v>
      </c>
      <c r="L27" s="280">
        <v>2702</v>
      </c>
    </row>
    <row r="28" spans="1:12">
      <c r="A28" s="280">
        <v>27</v>
      </c>
      <c r="B28" s="280" t="s">
        <v>321</v>
      </c>
      <c r="C28" s="280" t="s">
        <v>3053</v>
      </c>
      <c r="D28" s="280">
        <v>594</v>
      </c>
      <c r="E28" s="280">
        <v>964.55679999999995</v>
      </c>
      <c r="F28" s="280">
        <v>9066</v>
      </c>
      <c r="G28" s="280">
        <v>8744672</v>
      </c>
      <c r="H28" s="280">
        <v>5385204</v>
      </c>
      <c r="I28" s="280">
        <v>3359468</v>
      </c>
      <c r="J28" s="280">
        <v>538</v>
      </c>
      <c r="K28" s="280" t="s">
        <v>1358</v>
      </c>
      <c r="L28" s="280">
        <v>9066</v>
      </c>
    </row>
    <row r="29" spans="1:12">
      <c r="A29" s="280">
        <v>28</v>
      </c>
      <c r="B29" s="280" t="s">
        <v>299</v>
      </c>
      <c r="C29" s="280" t="s">
        <v>3200</v>
      </c>
      <c r="D29" s="280">
        <v>273</v>
      </c>
      <c r="E29" s="280">
        <v>654.3741</v>
      </c>
      <c r="F29" s="280">
        <v>13212</v>
      </c>
      <c r="G29" s="280">
        <v>8645590</v>
      </c>
      <c r="H29" s="280">
        <v>3606876</v>
      </c>
      <c r="I29" s="280">
        <v>5038714</v>
      </c>
      <c r="J29" s="280">
        <v>403</v>
      </c>
      <c r="K29" s="280" t="s">
        <v>1358</v>
      </c>
      <c r="L29" s="280">
        <v>13212</v>
      </c>
    </row>
    <row r="30" spans="1:12">
      <c r="A30" s="280">
        <v>29</v>
      </c>
      <c r="B30" s="280" t="s">
        <v>674</v>
      </c>
      <c r="C30" s="280" t="s">
        <v>3958</v>
      </c>
      <c r="D30" s="280">
        <v>265</v>
      </c>
      <c r="E30" s="280">
        <v>381.57580000000002</v>
      </c>
      <c r="F30" s="280">
        <v>22480</v>
      </c>
      <c r="G30" s="280">
        <v>8577824</v>
      </c>
      <c r="H30" s="280">
        <v>5957200</v>
      </c>
      <c r="I30" s="280">
        <v>2620624</v>
      </c>
      <c r="J30" s="280">
        <v>53</v>
      </c>
      <c r="K30" s="280" t="s">
        <v>1358</v>
      </c>
      <c r="L30" s="280">
        <v>22480</v>
      </c>
    </row>
    <row r="31" spans="1:12">
      <c r="A31" s="280">
        <v>30</v>
      </c>
      <c r="B31" s="280" t="s">
        <v>313</v>
      </c>
      <c r="C31" s="280" t="s">
        <v>3017</v>
      </c>
      <c r="D31" s="280">
        <v>476</v>
      </c>
      <c r="E31" s="280">
        <v>480.15879999999999</v>
      </c>
      <c r="F31" s="280">
        <v>17847</v>
      </c>
      <c r="G31" s="280">
        <v>8569394</v>
      </c>
      <c r="H31" s="280">
        <v>8495172</v>
      </c>
      <c r="I31" s="280">
        <v>74222</v>
      </c>
      <c r="J31" s="280">
        <v>605</v>
      </c>
      <c r="K31" s="280" t="s">
        <v>1358</v>
      </c>
      <c r="L31" s="280">
        <v>17847</v>
      </c>
    </row>
    <row r="32" spans="1:12">
      <c r="A32" s="280">
        <v>31</v>
      </c>
      <c r="B32" s="280" t="s">
        <v>698</v>
      </c>
      <c r="C32" s="280" t="s">
        <v>3030</v>
      </c>
      <c r="D32" s="280">
        <v>439</v>
      </c>
      <c r="E32" s="280">
        <v>726.06899999999996</v>
      </c>
      <c r="F32" s="280">
        <v>10542</v>
      </c>
      <c r="G32" s="280">
        <v>7654219</v>
      </c>
      <c r="H32" s="280">
        <v>4627938</v>
      </c>
      <c r="I32" s="280">
        <v>3026281</v>
      </c>
      <c r="J32" s="280">
        <v>432</v>
      </c>
      <c r="K32" s="280" t="s">
        <v>1358</v>
      </c>
      <c r="L32" s="280">
        <v>10542</v>
      </c>
    </row>
    <row r="33" spans="1:12">
      <c r="A33" s="280">
        <v>32</v>
      </c>
      <c r="B33" s="280" t="s">
        <v>375</v>
      </c>
      <c r="C33" s="280" t="s">
        <v>3049</v>
      </c>
      <c r="D33" s="280">
        <v>337</v>
      </c>
      <c r="E33" s="280">
        <v>607.25019999999995</v>
      </c>
      <c r="F33" s="280">
        <v>12559</v>
      </c>
      <c r="G33" s="280">
        <v>7626455</v>
      </c>
      <c r="H33" s="280">
        <v>4232383</v>
      </c>
      <c r="I33" s="280">
        <v>3394072</v>
      </c>
      <c r="J33" s="280">
        <v>138</v>
      </c>
      <c r="K33" s="280" t="s">
        <v>1358</v>
      </c>
      <c r="L33" s="280">
        <v>12559</v>
      </c>
    </row>
    <row r="34" spans="1:12">
      <c r="A34" s="280">
        <v>33</v>
      </c>
      <c r="B34" s="280" t="s">
        <v>695</v>
      </c>
      <c r="C34" s="280" t="s">
        <v>3056</v>
      </c>
      <c r="D34" s="280">
        <v>477</v>
      </c>
      <c r="E34" s="280">
        <v>730.36300000000006</v>
      </c>
      <c r="F34" s="280">
        <v>10068</v>
      </c>
      <c r="G34" s="280">
        <v>7353295</v>
      </c>
      <c r="H34" s="280">
        <v>4802436</v>
      </c>
      <c r="I34" s="280">
        <v>2550859</v>
      </c>
      <c r="J34" s="280">
        <v>532</v>
      </c>
      <c r="K34" s="280" t="s">
        <v>1358</v>
      </c>
      <c r="L34" s="280">
        <v>10068</v>
      </c>
    </row>
    <row r="35" spans="1:12">
      <c r="A35" s="280">
        <v>34</v>
      </c>
      <c r="B35" s="280" t="s">
        <v>542</v>
      </c>
      <c r="C35" s="280" t="s">
        <v>3043</v>
      </c>
      <c r="D35" s="280">
        <v>423</v>
      </c>
      <c r="E35" s="280">
        <v>665.25189999999998</v>
      </c>
      <c r="F35" s="280">
        <v>10972</v>
      </c>
      <c r="G35" s="280">
        <v>7299144</v>
      </c>
      <c r="H35" s="280">
        <v>4641156</v>
      </c>
      <c r="I35" s="280">
        <v>2657988</v>
      </c>
      <c r="J35" s="280">
        <v>295</v>
      </c>
      <c r="K35" s="280" t="s">
        <v>1358</v>
      </c>
      <c r="L35" s="280">
        <v>10972</v>
      </c>
    </row>
    <row r="36" spans="1:12">
      <c r="A36" s="280">
        <v>35</v>
      </c>
      <c r="B36" s="280" t="s">
        <v>575</v>
      </c>
      <c r="C36" s="280" t="s">
        <v>3029</v>
      </c>
      <c r="D36" s="280">
        <v>516</v>
      </c>
      <c r="E36" s="280">
        <v>822.48569999999995</v>
      </c>
      <c r="F36" s="280">
        <v>8604</v>
      </c>
      <c r="G36" s="280">
        <v>7076667</v>
      </c>
      <c r="H36" s="280">
        <v>4439664</v>
      </c>
      <c r="I36" s="280">
        <v>2637003</v>
      </c>
      <c r="J36" s="280">
        <v>203</v>
      </c>
      <c r="K36" s="280" t="s">
        <v>1358</v>
      </c>
      <c r="L36" s="280">
        <v>8604</v>
      </c>
    </row>
    <row r="37" spans="1:12">
      <c r="A37" s="280">
        <v>36</v>
      </c>
      <c r="B37" s="280" t="s">
        <v>2742</v>
      </c>
      <c r="C37" s="280" t="s">
        <v>3096</v>
      </c>
      <c r="D37" s="280">
        <v>677</v>
      </c>
      <c r="E37" s="280">
        <v>1130.5959</v>
      </c>
      <c r="F37" s="280">
        <v>6256</v>
      </c>
      <c r="G37" s="280">
        <v>7073008</v>
      </c>
      <c r="H37" s="280">
        <v>4235312</v>
      </c>
      <c r="I37" s="280">
        <v>2837696</v>
      </c>
      <c r="J37" s="280">
        <v>243</v>
      </c>
      <c r="K37" s="280" t="s">
        <v>1358</v>
      </c>
      <c r="L37" s="280">
        <v>6256</v>
      </c>
    </row>
    <row r="38" spans="1:12">
      <c r="A38" s="280">
        <v>37</v>
      </c>
      <c r="B38" s="280" t="s">
        <v>705</v>
      </c>
      <c r="C38" s="280" t="s">
        <v>3044</v>
      </c>
      <c r="D38" s="280">
        <v>377</v>
      </c>
      <c r="E38" s="280">
        <v>602.46960000000001</v>
      </c>
      <c r="F38" s="280">
        <v>11632</v>
      </c>
      <c r="G38" s="280">
        <v>7007926</v>
      </c>
      <c r="H38" s="280">
        <v>4385264</v>
      </c>
      <c r="I38" s="280">
        <v>2622662</v>
      </c>
      <c r="J38" s="280">
        <v>97</v>
      </c>
      <c r="K38" s="280" t="s">
        <v>1358</v>
      </c>
      <c r="L38" s="280">
        <v>11632</v>
      </c>
    </row>
    <row r="39" spans="1:12">
      <c r="A39" s="280">
        <v>38</v>
      </c>
      <c r="B39" s="280" t="s">
        <v>367</v>
      </c>
      <c r="C39" s="280" t="s">
        <v>3101</v>
      </c>
      <c r="D39" s="280">
        <v>49</v>
      </c>
      <c r="E39" s="280">
        <v>239.95400000000001</v>
      </c>
      <c r="F39" s="280">
        <v>28387</v>
      </c>
      <c r="G39" s="280">
        <v>6811575</v>
      </c>
      <c r="H39" s="280">
        <v>1390963</v>
      </c>
      <c r="I39" s="280">
        <v>5420612</v>
      </c>
      <c r="J39" s="280">
        <v>119</v>
      </c>
      <c r="K39" s="280" t="s">
        <v>1358</v>
      </c>
      <c r="L39" s="280">
        <v>28387</v>
      </c>
    </row>
    <row r="40" spans="1:12">
      <c r="A40" s="280">
        <v>39</v>
      </c>
      <c r="B40" s="280" t="s">
        <v>371</v>
      </c>
      <c r="C40" s="280" t="s">
        <v>3099</v>
      </c>
      <c r="D40" s="280">
        <v>237</v>
      </c>
      <c r="E40" s="280">
        <v>462.5926</v>
      </c>
      <c r="F40" s="280">
        <v>13654</v>
      </c>
      <c r="G40" s="280">
        <v>6316239</v>
      </c>
      <c r="H40" s="280">
        <v>3235998</v>
      </c>
      <c r="I40" s="280">
        <v>3080241</v>
      </c>
      <c r="J40" s="280">
        <v>180</v>
      </c>
      <c r="K40" s="280" t="s">
        <v>1358</v>
      </c>
      <c r="L40" s="280">
        <v>13654</v>
      </c>
    </row>
    <row r="41" spans="1:12">
      <c r="A41" s="280">
        <v>40</v>
      </c>
      <c r="B41" s="280" t="s">
        <v>1033</v>
      </c>
      <c r="C41" s="280" t="s">
        <v>3034</v>
      </c>
      <c r="D41" s="280">
        <v>2191</v>
      </c>
      <c r="E41" s="280">
        <v>4132.1314000000002</v>
      </c>
      <c r="F41" s="280">
        <v>1507</v>
      </c>
      <c r="G41" s="280">
        <v>6227122</v>
      </c>
      <c r="H41" s="280">
        <v>3301837</v>
      </c>
      <c r="I41" s="280">
        <v>2925285</v>
      </c>
      <c r="J41" s="280">
        <v>49</v>
      </c>
      <c r="K41" s="280" t="s">
        <v>1358</v>
      </c>
      <c r="L41" s="280">
        <v>1507</v>
      </c>
    </row>
    <row r="42" spans="1:12">
      <c r="A42" s="280">
        <v>41</v>
      </c>
      <c r="B42" s="280" t="s">
        <v>732</v>
      </c>
      <c r="C42" s="280" t="s">
        <v>3065</v>
      </c>
      <c r="D42" s="280">
        <v>169</v>
      </c>
      <c r="E42" s="280">
        <v>259.87110000000001</v>
      </c>
      <c r="F42" s="280">
        <v>22935</v>
      </c>
      <c r="G42" s="280">
        <v>5960143</v>
      </c>
      <c r="H42" s="280">
        <v>3876015</v>
      </c>
      <c r="I42" s="280">
        <v>2084128</v>
      </c>
      <c r="J42" s="280">
        <v>157</v>
      </c>
      <c r="K42" s="280" t="s">
        <v>1358</v>
      </c>
      <c r="L42" s="280">
        <v>22935</v>
      </c>
    </row>
    <row r="43" spans="1:12">
      <c r="A43" s="280">
        <v>42</v>
      </c>
      <c r="B43" s="280" t="s">
        <v>846</v>
      </c>
      <c r="C43" s="280" t="s">
        <v>3272</v>
      </c>
      <c r="D43" s="280">
        <v>241</v>
      </c>
      <c r="E43" s="280">
        <v>355.12459999999999</v>
      </c>
      <c r="F43" s="280">
        <v>16474</v>
      </c>
      <c r="G43" s="280">
        <v>5850323</v>
      </c>
      <c r="H43" s="280">
        <v>3970234</v>
      </c>
      <c r="I43" s="280">
        <v>1880089</v>
      </c>
      <c r="J43" s="280">
        <v>255</v>
      </c>
      <c r="K43" s="280" t="s">
        <v>1358</v>
      </c>
      <c r="L43" s="280">
        <v>16474</v>
      </c>
    </row>
    <row r="44" spans="1:12">
      <c r="A44" s="280">
        <v>43</v>
      </c>
      <c r="B44" s="280" t="s">
        <v>687</v>
      </c>
      <c r="C44" s="280" t="s">
        <v>3050</v>
      </c>
      <c r="D44" s="280">
        <v>504</v>
      </c>
      <c r="E44" s="280">
        <v>1001.2483999999999</v>
      </c>
      <c r="F44" s="280">
        <v>5740</v>
      </c>
      <c r="G44" s="280">
        <v>5747166</v>
      </c>
      <c r="H44" s="280">
        <v>2892960</v>
      </c>
      <c r="I44" s="280">
        <v>2854206</v>
      </c>
      <c r="J44" s="280">
        <v>379</v>
      </c>
      <c r="K44" s="280" t="s">
        <v>1358</v>
      </c>
      <c r="L44" s="280">
        <v>5740</v>
      </c>
    </row>
    <row r="45" spans="1:12">
      <c r="A45" s="280">
        <v>44</v>
      </c>
      <c r="B45" s="280" t="s">
        <v>2740</v>
      </c>
      <c r="C45" s="280" t="s">
        <v>3241</v>
      </c>
      <c r="D45" s="280">
        <v>0</v>
      </c>
      <c r="E45" s="280">
        <v>122.67149999999999</v>
      </c>
      <c r="F45" s="280">
        <v>46049</v>
      </c>
      <c r="G45" s="280">
        <v>5648900</v>
      </c>
      <c r="H45" s="280">
        <v>0</v>
      </c>
      <c r="I45" s="280">
        <v>5648900</v>
      </c>
      <c r="J45" s="280">
        <v>40</v>
      </c>
      <c r="K45" s="280" t="s">
        <v>1358</v>
      </c>
      <c r="L45" s="280">
        <v>46049</v>
      </c>
    </row>
    <row r="46" spans="1:12">
      <c r="A46" s="280">
        <v>45</v>
      </c>
      <c r="B46" s="280" t="s">
        <v>3797</v>
      </c>
      <c r="C46" s="280" t="s">
        <v>4049</v>
      </c>
      <c r="D46" s="280">
        <v>1296</v>
      </c>
      <c r="E46" s="280">
        <v>2914.1835000000001</v>
      </c>
      <c r="F46" s="280">
        <v>1929</v>
      </c>
      <c r="G46" s="280">
        <v>5621460</v>
      </c>
      <c r="H46" s="280">
        <v>2499984</v>
      </c>
      <c r="I46" s="280">
        <v>3121476</v>
      </c>
      <c r="J46" s="280">
        <v>71</v>
      </c>
      <c r="K46" s="280" t="s">
        <v>1358</v>
      </c>
      <c r="L46" s="280">
        <v>1929</v>
      </c>
    </row>
    <row r="47" spans="1:12">
      <c r="A47" s="280">
        <v>46</v>
      </c>
      <c r="B47" s="280" t="s">
        <v>711</v>
      </c>
      <c r="C47" s="280" t="s">
        <v>3081</v>
      </c>
      <c r="D47" s="280">
        <v>243</v>
      </c>
      <c r="E47" s="280">
        <v>377.50259999999997</v>
      </c>
      <c r="F47" s="280">
        <v>14478</v>
      </c>
      <c r="G47" s="280">
        <v>5465482</v>
      </c>
      <c r="H47" s="280">
        <v>3518154</v>
      </c>
      <c r="I47" s="280">
        <v>1947328</v>
      </c>
      <c r="J47" s="280">
        <v>269</v>
      </c>
      <c r="K47" s="280" t="s">
        <v>1358</v>
      </c>
      <c r="L47" s="280">
        <v>14478</v>
      </c>
    </row>
    <row r="48" spans="1:12">
      <c r="A48" s="280">
        <v>47</v>
      </c>
      <c r="B48" s="280" t="s">
        <v>784</v>
      </c>
      <c r="C48" s="280" t="s">
        <v>3068</v>
      </c>
      <c r="D48" s="280">
        <v>1867</v>
      </c>
      <c r="E48" s="280">
        <v>1905.1886</v>
      </c>
      <c r="F48" s="280">
        <v>2848</v>
      </c>
      <c r="G48" s="280">
        <v>5425977</v>
      </c>
      <c r="H48" s="280">
        <v>5317216</v>
      </c>
      <c r="I48" s="280">
        <v>108761</v>
      </c>
      <c r="J48" s="280">
        <v>196</v>
      </c>
      <c r="K48" s="280" t="s">
        <v>1358</v>
      </c>
      <c r="L48" s="280">
        <v>2848</v>
      </c>
    </row>
    <row r="49" spans="1:12">
      <c r="A49" s="280">
        <v>48</v>
      </c>
      <c r="B49" s="280" t="s">
        <v>1003</v>
      </c>
      <c r="C49" s="280" t="s">
        <v>3051</v>
      </c>
      <c r="D49" s="280">
        <v>623</v>
      </c>
      <c r="E49" s="280">
        <v>847.32079999999996</v>
      </c>
      <c r="F49" s="280">
        <v>6403</v>
      </c>
      <c r="G49" s="280">
        <v>5425395</v>
      </c>
      <c r="H49" s="280">
        <v>3989069</v>
      </c>
      <c r="I49" s="280">
        <v>1436326</v>
      </c>
      <c r="J49" s="280">
        <v>148</v>
      </c>
      <c r="K49" s="280" t="s">
        <v>1358</v>
      </c>
      <c r="L49" s="280">
        <v>6403</v>
      </c>
    </row>
    <row r="50" spans="1:12">
      <c r="A50" s="280">
        <v>49</v>
      </c>
      <c r="B50" s="280" t="s">
        <v>305</v>
      </c>
      <c r="C50" s="280" t="s">
        <v>3063</v>
      </c>
      <c r="D50" s="280">
        <v>86</v>
      </c>
      <c r="E50" s="280">
        <v>234.55940000000001</v>
      </c>
      <c r="F50" s="280">
        <v>22866</v>
      </c>
      <c r="G50" s="280">
        <v>5363436</v>
      </c>
      <c r="H50" s="280">
        <v>1966476</v>
      </c>
      <c r="I50" s="280">
        <v>3396960</v>
      </c>
      <c r="J50" s="280">
        <v>294</v>
      </c>
      <c r="K50" s="280" t="s">
        <v>1358</v>
      </c>
      <c r="L50" s="280">
        <v>22866</v>
      </c>
    </row>
    <row r="51" spans="1:12">
      <c r="A51" s="280">
        <v>50</v>
      </c>
      <c r="B51" s="280" t="s">
        <v>594</v>
      </c>
      <c r="C51" s="280" t="s">
        <v>3041</v>
      </c>
      <c r="D51" s="280">
        <v>308</v>
      </c>
      <c r="E51" s="280">
        <v>521.15309999999999</v>
      </c>
      <c r="F51" s="280">
        <v>10136</v>
      </c>
      <c r="G51" s="280">
        <v>5282408</v>
      </c>
      <c r="H51" s="280">
        <v>3121888</v>
      </c>
      <c r="I51" s="280">
        <v>2160520</v>
      </c>
      <c r="J51" s="280">
        <v>80</v>
      </c>
      <c r="K51" s="280" t="s">
        <v>1358</v>
      </c>
      <c r="L51" s="280">
        <v>10136</v>
      </c>
    </row>
    <row r="52" spans="1:12">
      <c r="A52" s="280">
        <v>51</v>
      </c>
      <c r="B52" s="280" t="s">
        <v>743</v>
      </c>
      <c r="C52" s="280" t="s">
        <v>3723</v>
      </c>
      <c r="D52" s="280">
        <v>1749</v>
      </c>
      <c r="E52" s="280">
        <v>3338.0720000000001</v>
      </c>
      <c r="F52" s="280">
        <v>1556</v>
      </c>
      <c r="G52" s="280">
        <v>5194040</v>
      </c>
      <c r="H52" s="280">
        <v>2721444</v>
      </c>
      <c r="I52" s="280">
        <v>2472596</v>
      </c>
      <c r="J52" s="280">
        <v>11</v>
      </c>
      <c r="K52" s="280" t="s">
        <v>1358</v>
      </c>
      <c r="L52" s="280">
        <v>1556</v>
      </c>
    </row>
    <row r="53" spans="1:12">
      <c r="A53" s="280">
        <v>52</v>
      </c>
      <c r="B53" s="280" t="s">
        <v>344</v>
      </c>
      <c r="C53" s="280" t="s">
        <v>3055</v>
      </c>
      <c r="D53" s="280">
        <v>316</v>
      </c>
      <c r="E53" s="280">
        <v>672.09829999999999</v>
      </c>
      <c r="F53" s="280">
        <v>7562</v>
      </c>
      <c r="G53" s="280">
        <v>5082407</v>
      </c>
      <c r="H53" s="280">
        <v>2389592</v>
      </c>
      <c r="I53" s="280">
        <v>2692815</v>
      </c>
      <c r="J53" s="280">
        <v>311</v>
      </c>
      <c r="K53" s="280" t="s">
        <v>1358</v>
      </c>
      <c r="L53" s="280">
        <v>7562</v>
      </c>
    </row>
    <row r="54" spans="1:12">
      <c r="A54" s="280">
        <v>53</v>
      </c>
      <c r="B54" s="280" t="s">
        <v>30</v>
      </c>
      <c r="C54" s="280" t="s">
        <v>3045</v>
      </c>
      <c r="D54" s="280">
        <v>233</v>
      </c>
      <c r="E54" s="280">
        <v>409.77140000000003</v>
      </c>
      <c r="F54" s="280">
        <v>11809</v>
      </c>
      <c r="G54" s="280">
        <v>4838991</v>
      </c>
      <c r="H54" s="280">
        <v>2751497</v>
      </c>
      <c r="I54" s="280">
        <v>2087494</v>
      </c>
      <c r="J54" s="280">
        <v>178</v>
      </c>
      <c r="K54" s="280" t="s">
        <v>1358</v>
      </c>
      <c r="L54" s="280">
        <v>11809</v>
      </c>
    </row>
    <row r="55" spans="1:12">
      <c r="A55" s="280">
        <v>54</v>
      </c>
      <c r="B55" s="280" t="s">
        <v>3066</v>
      </c>
      <c r="C55" s="280" t="s">
        <v>3067</v>
      </c>
      <c r="D55" s="280">
        <v>419</v>
      </c>
      <c r="E55" s="280">
        <v>920</v>
      </c>
      <c r="F55" s="280">
        <v>5190</v>
      </c>
      <c r="G55" s="280">
        <v>4774800</v>
      </c>
      <c r="H55" s="280">
        <v>2174610</v>
      </c>
      <c r="I55" s="280">
        <v>2600190</v>
      </c>
      <c r="J55" s="280">
        <v>34</v>
      </c>
      <c r="K55" s="280" t="s">
        <v>1358</v>
      </c>
      <c r="L55" s="280">
        <v>5190</v>
      </c>
    </row>
    <row r="56" spans="1:12">
      <c r="A56" s="280">
        <v>55</v>
      </c>
      <c r="B56" s="280" t="s">
        <v>75</v>
      </c>
      <c r="C56" s="280" t="s">
        <v>3070</v>
      </c>
      <c r="D56" s="280">
        <v>731</v>
      </c>
      <c r="E56" s="280">
        <v>1260.3775000000001</v>
      </c>
      <c r="F56" s="280">
        <v>3616</v>
      </c>
      <c r="G56" s="280">
        <v>4557525</v>
      </c>
      <c r="H56" s="280">
        <v>2643296</v>
      </c>
      <c r="I56" s="280">
        <v>1914229</v>
      </c>
      <c r="J56" s="280">
        <v>409</v>
      </c>
      <c r="K56" s="280" t="s">
        <v>1358</v>
      </c>
      <c r="L56" s="280">
        <v>3616</v>
      </c>
    </row>
    <row r="57" spans="1:12">
      <c r="A57" s="280">
        <v>56</v>
      </c>
      <c r="B57" s="280" t="s">
        <v>3083</v>
      </c>
      <c r="C57" s="280" t="s">
        <v>3084</v>
      </c>
      <c r="D57" s="280">
        <v>424</v>
      </c>
      <c r="E57" s="280">
        <v>1080</v>
      </c>
      <c r="F57" s="280">
        <v>4080</v>
      </c>
      <c r="G57" s="280">
        <v>4406400</v>
      </c>
      <c r="H57" s="280">
        <v>1729920</v>
      </c>
      <c r="I57" s="280">
        <v>2676480</v>
      </c>
      <c r="J57" s="280">
        <v>26</v>
      </c>
      <c r="K57" s="280" t="s">
        <v>1358</v>
      </c>
      <c r="L57" s="280">
        <v>4080</v>
      </c>
    </row>
    <row r="58" spans="1:12">
      <c r="A58" s="280">
        <v>57</v>
      </c>
      <c r="B58" s="280" t="s">
        <v>317</v>
      </c>
      <c r="C58" s="280" t="s">
        <v>3037</v>
      </c>
      <c r="D58" s="280">
        <v>300</v>
      </c>
      <c r="E58" s="280">
        <v>504.78809999999999</v>
      </c>
      <c r="F58" s="280">
        <v>8644</v>
      </c>
      <c r="G58" s="280">
        <v>4363388</v>
      </c>
      <c r="H58" s="280">
        <v>2593200</v>
      </c>
      <c r="I58" s="280">
        <v>1770188</v>
      </c>
      <c r="J58" s="280">
        <v>490</v>
      </c>
      <c r="K58" s="280" t="s">
        <v>1358</v>
      </c>
      <c r="L58" s="280">
        <v>8644</v>
      </c>
    </row>
    <row r="59" spans="1:12">
      <c r="A59" s="280">
        <v>58</v>
      </c>
      <c r="B59" s="280" t="s">
        <v>319</v>
      </c>
      <c r="C59" s="280" t="s">
        <v>3086</v>
      </c>
      <c r="D59" s="280">
        <v>395</v>
      </c>
      <c r="E59" s="280">
        <v>629.47439999999995</v>
      </c>
      <c r="F59" s="280">
        <v>6687</v>
      </c>
      <c r="G59" s="280">
        <v>4209295</v>
      </c>
      <c r="H59" s="280">
        <v>2641365</v>
      </c>
      <c r="I59" s="280">
        <v>1567930</v>
      </c>
      <c r="J59" s="280">
        <v>510</v>
      </c>
      <c r="K59" s="280" t="s">
        <v>1358</v>
      </c>
      <c r="L59" s="280">
        <v>6687</v>
      </c>
    </row>
    <row r="60" spans="1:12">
      <c r="A60" s="280">
        <v>59</v>
      </c>
      <c r="B60" s="280" t="s">
        <v>3076</v>
      </c>
      <c r="C60" s="280" t="s">
        <v>3077</v>
      </c>
      <c r="D60" s="280">
        <v>529</v>
      </c>
      <c r="E60" s="280">
        <v>1040</v>
      </c>
      <c r="F60" s="280">
        <v>3990</v>
      </c>
      <c r="G60" s="280">
        <v>4149600</v>
      </c>
      <c r="H60" s="280">
        <v>2110710</v>
      </c>
      <c r="I60" s="280">
        <v>2038890</v>
      </c>
      <c r="J60" s="280">
        <v>36</v>
      </c>
      <c r="K60" s="280" t="s">
        <v>1358</v>
      </c>
      <c r="L60" s="280">
        <v>3990</v>
      </c>
    </row>
    <row r="61" spans="1:12">
      <c r="A61" s="280">
        <v>60</v>
      </c>
      <c r="B61" s="280" t="s">
        <v>941</v>
      </c>
      <c r="C61" s="280" t="s">
        <v>3048</v>
      </c>
      <c r="D61" s="280">
        <v>453</v>
      </c>
      <c r="E61" s="280">
        <v>948.13850000000002</v>
      </c>
      <c r="F61" s="280">
        <v>4318</v>
      </c>
      <c r="G61" s="280">
        <v>4094062</v>
      </c>
      <c r="H61" s="280">
        <v>1956054</v>
      </c>
      <c r="I61" s="280">
        <v>2138008</v>
      </c>
      <c r="J61" s="280">
        <v>273</v>
      </c>
      <c r="K61" s="280" t="s">
        <v>1358</v>
      </c>
      <c r="L61" s="280">
        <v>4318</v>
      </c>
    </row>
    <row r="62" spans="1:12">
      <c r="A62" s="280">
        <v>61</v>
      </c>
      <c r="B62" s="280" t="s">
        <v>702</v>
      </c>
      <c r="C62" s="280" t="s">
        <v>3092</v>
      </c>
      <c r="D62" s="280">
        <v>433</v>
      </c>
      <c r="E62" s="280">
        <v>678.90560000000005</v>
      </c>
      <c r="F62" s="280">
        <v>6006</v>
      </c>
      <c r="G62" s="280">
        <v>4077507</v>
      </c>
      <c r="H62" s="280">
        <v>2600598</v>
      </c>
      <c r="I62" s="280">
        <v>1476909</v>
      </c>
      <c r="J62" s="280">
        <v>88</v>
      </c>
      <c r="K62" s="280" t="s">
        <v>1358</v>
      </c>
      <c r="L62" s="280">
        <v>6006</v>
      </c>
    </row>
    <row r="63" spans="1:12">
      <c r="A63" s="280">
        <v>62</v>
      </c>
      <c r="B63" s="280" t="s">
        <v>833</v>
      </c>
      <c r="C63" s="280" t="s">
        <v>3022</v>
      </c>
      <c r="D63" s="280">
        <v>245</v>
      </c>
      <c r="E63" s="280">
        <v>359.54390000000001</v>
      </c>
      <c r="F63" s="280">
        <v>11326</v>
      </c>
      <c r="G63" s="280">
        <v>4072194</v>
      </c>
      <c r="H63" s="280">
        <v>2774870</v>
      </c>
      <c r="I63" s="280">
        <v>1297324</v>
      </c>
      <c r="J63" s="280">
        <v>53</v>
      </c>
      <c r="K63" s="280" t="s">
        <v>1358</v>
      </c>
      <c r="L63" s="280">
        <v>11326</v>
      </c>
    </row>
    <row r="64" spans="1:12">
      <c r="A64" s="280">
        <v>63</v>
      </c>
      <c r="B64" s="280" t="s">
        <v>1319</v>
      </c>
      <c r="C64" s="280" t="s">
        <v>3042</v>
      </c>
      <c r="D64" s="280">
        <v>585</v>
      </c>
      <c r="E64" s="280">
        <v>1260.2428</v>
      </c>
      <c r="F64" s="280">
        <v>3209</v>
      </c>
      <c r="G64" s="280">
        <v>4044119</v>
      </c>
      <c r="H64" s="280">
        <v>1877265</v>
      </c>
      <c r="I64" s="280">
        <v>2166854</v>
      </c>
      <c r="J64" s="280">
        <v>163</v>
      </c>
      <c r="K64" s="280" t="s">
        <v>1358</v>
      </c>
      <c r="L64" s="280">
        <v>3209</v>
      </c>
    </row>
    <row r="65" spans="1:12">
      <c r="A65" s="280">
        <v>64</v>
      </c>
      <c r="B65" s="280" t="s">
        <v>747</v>
      </c>
      <c r="C65" s="280" t="s">
        <v>3073</v>
      </c>
      <c r="D65" s="280">
        <v>355</v>
      </c>
      <c r="E65" s="280">
        <v>801.88310000000001</v>
      </c>
      <c r="F65" s="280">
        <v>5020</v>
      </c>
      <c r="G65" s="280">
        <v>4025453</v>
      </c>
      <c r="H65" s="280">
        <v>1782100</v>
      </c>
      <c r="I65" s="280">
        <v>2243353</v>
      </c>
      <c r="J65" s="280">
        <v>88</v>
      </c>
      <c r="K65" s="280" t="s">
        <v>1358</v>
      </c>
      <c r="L65" s="280">
        <v>5020</v>
      </c>
    </row>
    <row r="66" spans="1:12">
      <c r="A66" s="280">
        <v>65</v>
      </c>
      <c r="B66" s="280" t="s">
        <v>3915</v>
      </c>
      <c r="C66" s="280" t="s">
        <v>4010</v>
      </c>
      <c r="D66" s="280">
        <v>812</v>
      </c>
      <c r="E66" s="280">
        <v>1868.0234</v>
      </c>
      <c r="F66" s="280">
        <v>2054</v>
      </c>
      <c r="G66" s="280">
        <v>3836920</v>
      </c>
      <c r="H66" s="280">
        <v>1667848</v>
      </c>
      <c r="I66" s="280">
        <v>2169072</v>
      </c>
      <c r="J66" s="280">
        <v>80</v>
      </c>
      <c r="K66" s="280" t="s">
        <v>1358</v>
      </c>
      <c r="L66" s="280">
        <v>2054</v>
      </c>
    </row>
    <row r="67" spans="1:12">
      <c r="A67" s="280">
        <v>66</v>
      </c>
      <c r="B67" s="280" t="s">
        <v>32</v>
      </c>
      <c r="C67" s="280" t="s">
        <v>3072</v>
      </c>
      <c r="D67" s="280">
        <v>208</v>
      </c>
      <c r="E67" s="280">
        <v>324.15559999999999</v>
      </c>
      <c r="F67" s="280">
        <v>11321</v>
      </c>
      <c r="G67" s="280">
        <v>3669765</v>
      </c>
      <c r="H67" s="280">
        <v>2354768</v>
      </c>
      <c r="I67" s="280">
        <v>1314997</v>
      </c>
      <c r="J67" s="280">
        <v>95</v>
      </c>
      <c r="K67" s="280" t="s">
        <v>1358</v>
      </c>
      <c r="L67" s="280">
        <v>11321</v>
      </c>
    </row>
    <row r="68" spans="1:12">
      <c r="A68" s="280">
        <v>67</v>
      </c>
      <c r="B68" s="280" t="s">
        <v>396</v>
      </c>
      <c r="C68" s="280" t="s">
        <v>3035</v>
      </c>
      <c r="D68" s="280">
        <v>450</v>
      </c>
      <c r="E68" s="280">
        <v>642.72659999999996</v>
      </c>
      <c r="F68" s="280">
        <v>5703</v>
      </c>
      <c r="G68" s="280">
        <v>3665470</v>
      </c>
      <c r="H68" s="280">
        <v>2566350</v>
      </c>
      <c r="I68" s="280">
        <v>1099120</v>
      </c>
      <c r="J68" s="280">
        <v>221</v>
      </c>
      <c r="K68" s="280" t="s">
        <v>1358</v>
      </c>
      <c r="L68" s="280">
        <v>5703</v>
      </c>
    </row>
    <row r="69" spans="1:12">
      <c r="A69" s="280">
        <v>68</v>
      </c>
      <c r="B69" s="280" t="s">
        <v>3762</v>
      </c>
      <c r="C69" s="280" t="s">
        <v>3835</v>
      </c>
      <c r="D69" s="280">
        <v>1173</v>
      </c>
      <c r="E69" s="280">
        <v>2593.2296999999999</v>
      </c>
      <c r="F69" s="280">
        <v>1406</v>
      </c>
      <c r="G69" s="280">
        <v>3646081</v>
      </c>
      <c r="H69" s="280">
        <v>1649238</v>
      </c>
      <c r="I69" s="280">
        <v>1996843</v>
      </c>
      <c r="J69" s="280">
        <v>87</v>
      </c>
      <c r="K69" s="280" t="s">
        <v>1358</v>
      </c>
      <c r="L69" s="280">
        <v>1406</v>
      </c>
    </row>
    <row r="70" spans="1:12">
      <c r="A70" s="280">
        <v>69</v>
      </c>
      <c r="B70" s="280" t="s">
        <v>364</v>
      </c>
      <c r="C70" s="280" t="s">
        <v>3161</v>
      </c>
      <c r="D70" s="280">
        <v>346</v>
      </c>
      <c r="E70" s="280">
        <v>534.39110000000005</v>
      </c>
      <c r="F70" s="280">
        <v>6664</v>
      </c>
      <c r="G70" s="280">
        <v>3561182</v>
      </c>
      <c r="H70" s="280">
        <v>2305744</v>
      </c>
      <c r="I70" s="280">
        <v>1255438</v>
      </c>
      <c r="J70" s="280">
        <v>194</v>
      </c>
      <c r="K70" s="280" t="s">
        <v>1358</v>
      </c>
      <c r="L70" s="280">
        <v>6664</v>
      </c>
    </row>
    <row r="71" spans="1:12">
      <c r="A71" s="280">
        <v>70</v>
      </c>
      <c r="B71" s="280" t="s">
        <v>701</v>
      </c>
      <c r="C71" s="280" t="s">
        <v>3092</v>
      </c>
      <c r="D71" s="280">
        <v>433</v>
      </c>
      <c r="E71" s="280">
        <v>658.00310000000002</v>
      </c>
      <c r="F71" s="280">
        <v>5397</v>
      </c>
      <c r="G71" s="280">
        <v>3551243</v>
      </c>
      <c r="H71" s="280">
        <v>2336901</v>
      </c>
      <c r="I71" s="280">
        <v>1214342</v>
      </c>
      <c r="J71" s="280">
        <v>255</v>
      </c>
      <c r="K71" s="280" t="s">
        <v>1358</v>
      </c>
      <c r="L71" s="280">
        <v>5397</v>
      </c>
    </row>
    <row r="72" spans="1:12">
      <c r="A72" s="280">
        <v>71</v>
      </c>
      <c r="B72" s="280" t="s">
        <v>409</v>
      </c>
      <c r="C72" s="280" t="s">
        <v>3095</v>
      </c>
      <c r="D72" s="280">
        <v>429</v>
      </c>
      <c r="E72" s="280">
        <v>669.15639999999996</v>
      </c>
      <c r="F72" s="280">
        <v>5307</v>
      </c>
      <c r="G72" s="280">
        <v>3551213</v>
      </c>
      <c r="H72" s="280">
        <v>2276703</v>
      </c>
      <c r="I72" s="280">
        <v>1274510</v>
      </c>
      <c r="J72" s="280">
        <v>150</v>
      </c>
      <c r="K72" s="280" t="s">
        <v>1358</v>
      </c>
      <c r="L72" s="280">
        <v>5307</v>
      </c>
    </row>
    <row r="73" spans="1:12">
      <c r="A73" s="280">
        <v>72</v>
      </c>
      <c r="B73" s="280" t="s">
        <v>514</v>
      </c>
      <c r="C73" s="280" t="s">
        <v>3111</v>
      </c>
      <c r="D73" s="280">
        <v>113</v>
      </c>
      <c r="E73" s="280">
        <v>227.49</v>
      </c>
      <c r="F73" s="280">
        <v>15398</v>
      </c>
      <c r="G73" s="280">
        <v>3502891</v>
      </c>
      <c r="H73" s="280">
        <v>1739974</v>
      </c>
      <c r="I73" s="280">
        <v>1762917</v>
      </c>
      <c r="J73" s="280">
        <v>191</v>
      </c>
      <c r="K73" s="280" t="s">
        <v>1358</v>
      </c>
      <c r="L73" s="280">
        <v>15398</v>
      </c>
    </row>
    <row r="74" spans="1:12">
      <c r="A74" s="280">
        <v>73</v>
      </c>
      <c r="B74" s="280" t="s">
        <v>1286</v>
      </c>
      <c r="C74" s="280" t="s">
        <v>3058</v>
      </c>
      <c r="D74" s="280">
        <v>98</v>
      </c>
      <c r="E74" s="280">
        <v>197.36340000000001</v>
      </c>
      <c r="F74" s="280">
        <v>17473</v>
      </c>
      <c r="G74" s="280">
        <v>3448530</v>
      </c>
      <c r="H74" s="280">
        <v>1712354</v>
      </c>
      <c r="I74" s="280">
        <v>1736176</v>
      </c>
      <c r="J74" s="280">
        <v>173</v>
      </c>
      <c r="K74" s="280" t="s">
        <v>1358</v>
      </c>
      <c r="L74" s="280">
        <v>17473</v>
      </c>
    </row>
    <row r="75" spans="1:12">
      <c r="A75" s="280">
        <v>74</v>
      </c>
      <c r="B75" s="280" t="s">
        <v>3966</v>
      </c>
      <c r="C75" s="280" t="s">
        <v>3967</v>
      </c>
      <c r="D75" s="280">
        <v>940</v>
      </c>
      <c r="E75" s="280">
        <v>1640</v>
      </c>
      <c r="F75" s="280">
        <v>2100</v>
      </c>
      <c r="G75" s="280">
        <v>3444000</v>
      </c>
      <c r="H75" s="280">
        <v>1974000</v>
      </c>
      <c r="I75" s="280">
        <v>1470000</v>
      </c>
      <c r="J75" s="280">
        <v>12</v>
      </c>
      <c r="K75" s="280" t="s">
        <v>1358</v>
      </c>
      <c r="L75" s="280">
        <v>2100</v>
      </c>
    </row>
    <row r="76" spans="1:12">
      <c r="A76" s="280">
        <v>75</v>
      </c>
      <c r="B76" s="280" t="s">
        <v>507</v>
      </c>
      <c r="C76" s="280" t="s">
        <v>3107</v>
      </c>
      <c r="D76" s="280">
        <v>365</v>
      </c>
      <c r="E76" s="280">
        <v>643.22900000000004</v>
      </c>
      <c r="F76" s="280">
        <v>5341</v>
      </c>
      <c r="G76" s="280">
        <v>3435486</v>
      </c>
      <c r="H76" s="280">
        <v>1949465</v>
      </c>
      <c r="I76" s="280">
        <v>1486021</v>
      </c>
      <c r="J76" s="280">
        <v>381</v>
      </c>
      <c r="K76" s="280" t="s">
        <v>1358</v>
      </c>
      <c r="L76" s="280">
        <v>5341</v>
      </c>
    </row>
    <row r="77" spans="1:12">
      <c r="A77" s="280">
        <v>76</v>
      </c>
      <c r="B77" s="280" t="s">
        <v>753</v>
      </c>
      <c r="C77" s="280" t="s">
        <v>3164</v>
      </c>
      <c r="D77" s="280">
        <v>918</v>
      </c>
      <c r="E77" s="280">
        <v>1455.2279000000001</v>
      </c>
      <c r="F77" s="280">
        <v>2352</v>
      </c>
      <c r="G77" s="280">
        <v>3422696</v>
      </c>
      <c r="H77" s="280">
        <v>2159136</v>
      </c>
      <c r="I77" s="280">
        <v>1263560</v>
      </c>
      <c r="J77" s="280">
        <v>227</v>
      </c>
      <c r="K77" s="280" t="s">
        <v>1358</v>
      </c>
      <c r="L77" s="280">
        <v>2352</v>
      </c>
    </row>
    <row r="78" spans="1:12">
      <c r="A78" s="280">
        <v>77</v>
      </c>
      <c r="B78" s="280" t="s">
        <v>376</v>
      </c>
      <c r="C78" s="280" t="s">
        <v>3191</v>
      </c>
      <c r="D78" s="280">
        <v>567</v>
      </c>
      <c r="E78" s="280">
        <v>769.75720000000001</v>
      </c>
      <c r="F78" s="280">
        <v>4439</v>
      </c>
      <c r="G78" s="280">
        <v>3416952</v>
      </c>
      <c r="H78" s="280">
        <v>2516913</v>
      </c>
      <c r="I78" s="280">
        <v>900039</v>
      </c>
      <c r="J78" s="280">
        <v>58</v>
      </c>
      <c r="K78" s="280" t="s">
        <v>1358</v>
      </c>
      <c r="L78" s="280">
        <v>4439</v>
      </c>
    </row>
    <row r="79" spans="1:12">
      <c r="A79" s="280">
        <v>78</v>
      </c>
      <c r="B79" s="280" t="s">
        <v>577</v>
      </c>
      <c r="C79" s="280" t="s">
        <v>3082</v>
      </c>
      <c r="D79" s="280">
        <v>556</v>
      </c>
      <c r="E79" s="280">
        <v>1052.6557</v>
      </c>
      <c r="F79" s="280">
        <v>3180</v>
      </c>
      <c r="G79" s="280">
        <v>3347445</v>
      </c>
      <c r="H79" s="280">
        <v>1768080</v>
      </c>
      <c r="I79" s="280">
        <v>1579365</v>
      </c>
      <c r="J79" s="280">
        <v>193</v>
      </c>
      <c r="K79" s="280" t="s">
        <v>1358</v>
      </c>
      <c r="L79" s="280">
        <v>3180</v>
      </c>
    </row>
    <row r="80" spans="1:12">
      <c r="A80" s="280">
        <v>79</v>
      </c>
      <c r="B80" s="280" t="s">
        <v>3745</v>
      </c>
      <c r="C80" s="280" t="s">
        <v>3965</v>
      </c>
      <c r="D80" s="280">
        <v>711</v>
      </c>
      <c r="E80" s="280">
        <v>1466.4372000000001</v>
      </c>
      <c r="F80" s="280">
        <v>2237</v>
      </c>
      <c r="G80" s="280">
        <v>3280420</v>
      </c>
      <c r="H80" s="280">
        <v>1590507</v>
      </c>
      <c r="I80" s="280">
        <v>1689913</v>
      </c>
      <c r="J80" s="280">
        <v>24</v>
      </c>
      <c r="K80" s="280" t="s">
        <v>1358</v>
      </c>
      <c r="L80" s="280">
        <v>2237</v>
      </c>
    </row>
    <row r="81" spans="1:12">
      <c r="A81" s="280">
        <v>80</v>
      </c>
      <c r="B81" s="280" t="s">
        <v>1038</v>
      </c>
      <c r="C81" s="280" t="s">
        <v>3805</v>
      </c>
      <c r="D81" s="280">
        <v>311</v>
      </c>
      <c r="E81" s="280">
        <v>532</v>
      </c>
      <c r="F81" s="280">
        <v>6000</v>
      </c>
      <c r="G81" s="280">
        <v>3192000</v>
      </c>
      <c r="H81" s="280">
        <v>1866000</v>
      </c>
      <c r="I81" s="280">
        <v>1326000</v>
      </c>
      <c r="J81" s="280">
        <v>14</v>
      </c>
      <c r="K81" s="280" t="s">
        <v>1358</v>
      </c>
      <c r="L81" s="280">
        <v>6000</v>
      </c>
    </row>
    <row r="82" spans="1:12">
      <c r="A82" s="280">
        <v>81</v>
      </c>
      <c r="B82" s="280" t="s">
        <v>475</v>
      </c>
      <c r="C82" s="280" t="s">
        <v>3090</v>
      </c>
      <c r="D82" s="280">
        <v>363</v>
      </c>
      <c r="E82" s="280">
        <v>475.44060000000002</v>
      </c>
      <c r="F82" s="280">
        <v>6638</v>
      </c>
      <c r="G82" s="280">
        <v>3155975</v>
      </c>
      <c r="H82" s="280">
        <v>2409594</v>
      </c>
      <c r="I82" s="280">
        <v>746381</v>
      </c>
      <c r="J82" s="280">
        <v>312</v>
      </c>
      <c r="K82" s="280" t="s">
        <v>1358</v>
      </c>
      <c r="L82" s="280">
        <v>6638</v>
      </c>
    </row>
    <row r="83" spans="1:12">
      <c r="A83" s="280">
        <v>82</v>
      </c>
      <c r="B83" s="280" t="s">
        <v>395</v>
      </c>
      <c r="C83" s="280" t="s">
        <v>3059</v>
      </c>
      <c r="D83" s="280">
        <v>435</v>
      </c>
      <c r="E83" s="280">
        <v>773.35050000000001</v>
      </c>
      <c r="F83" s="280">
        <v>4054</v>
      </c>
      <c r="G83" s="280">
        <v>3135163</v>
      </c>
      <c r="H83" s="280">
        <v>1763490</v>
      </c>
      <c r="I83" s="280">
        <v>1371673</v>
      </c>
      <c r="J83" s="280">
        <v>94</v>
      </c>
      <c r="K83" s="280" t="s">
        <v>1358</v>
      </c>
      <c r="L83" s="280">
        <v>4054</v>
      </c>
    </row>
    <row r="84" spans="1:12">
      <c r="A84" s="280">
        <v>83</v>
      </c>
      <c r="B84" s="280" t="s">
        <v>685</v>
      </c>
      <c r="C84" s="280" t="s">
        <v>3028</v>
      </c>
      <c r="D84" s="280">
        <v>839</v>
      </c>
      <c r="E84" s="280">
        <v>896.4896</v>
      </c>
      <c r="F84" s="280">
        <v>3497</v>
      </c>
      <c r="G84" s="280">
        <v>3135024</v>
      </c>
      <c r="H84" s="280">
        <v>2933983</v>
      </c>
      <c r="I84" s="280">
        <v>201041</v>
      </c>
      <c r="J84" s="280">
        <v>158</v>
      </c>
      <c r="K84" s="280" t="s">
        <v>1358</v>
      </c>
      <c r="L84" s="280">
        <v>3497</v>
      </c>
    </row>
    <row r="85" spans="1:12">
      <c r="A85" s="280">
        <v>84</v>
      </c>
      <c r="B85" s="280" t="s">
        <v>3973</v>
      </c>
      <c r="C85" s="280" t="s">
        <v>3974</v>
      </c>
      <c r="D85" s="280">
        <v>334</v>
      </c>
      <c r="E85" s="280">
        <v>700</v>
      </c>
      <c r="F85" s="280">
        <v>4463</v>
      </c>
      <c r="G85" s="280">
        <v>3124100</v>
      </c>
      <c r="H85" s="280">
        <v>1490642</v>
      </c>
      <c r="I85" s="280">
        <v>1633458</v>
      </c>
      <c r="J85" s="280">
        <v>9</v>
      </c>
      <c r="K85" s="280" t="s">
        <v>1358</v>
      </c>
      <c r="L85" s="280">
        <v>4463</v>
      </c>
    </row>
    <row r="86" spans="1:12">
      <c r="A86" s="280">
        <v>85</v>
      </c>
      <c r="B86" s="280" t="s">
        <v>270</v>
      </c>
      <c r="C86" s="280" t="s">
        <v>3078</v>
      </c>
      <c r="D86" s="280">
        <v>657</v>
      </c>
      <c r="E86" s="280">
        <v>1768.2370000000001</v>
      </c>
      <c r="F86" s="280">
        <v>1751</v>
      </c>
      <c r="G86" s="280">
        <v>3096183</v>
      </c>
      <c r="H86" s="280">
        <v>1150407</v>
      </c>
      <c r="I86" s="280">
        <v>1945776</v>
      </c>
      <c r="J86" s="280">
        <v>205</v>
      </c>
      <c r="K86" s="280" t="s">
        <v>1358</v>
      </c>
      <c r="L86" s="280">
        <v>1751</v>
      </c>
    </row>
    <row r="87" spans="1:12">
      <c r="A87" s="280">
        <v>86</v>
      </c>
      <c r="B87" s="280" t="s">
        <v>430</v>
      </c>
      <c r="C87" s="280" t="s">
        <v>3079</v>
      </c>
      <c r="D87" s="280">
        <v>378</v>
      </c>
      <c r="E87" s="280">
        <v>660.05219999999997</v>
      </c>
      <c r="F87" s="280">
        <v>4689</v>
      </c>
      <c r="G87" s="280">
        <v>3094985</v>
      </c>
      <c r="H87" s="280">
        <v>1772442</v>
      </c>
      <c r="I87" s="280">
        <v>1322543</v>
      </c>
      <c r="J87" s="280">
        <v>124</v>
      </c>
      <c r="K87" s="280" t="s">
        <v>1358</v>
      </c>
      <c r="L87" s="280">
        <v>4689</v>
      </c>
    </row>
    <row r="88" spans="1:12">
      <c r="A88" s="280">
        <v>87</v>
      </c>
      <c r="B88" s="280" t="s">
        <v>675</v>
      </c>
      <c r="C88" s="280" t="s">
        <v>3804</v>
      </c>
      <c r="D88" s="280">
        <v>594</v>
      </c>
      <c r="E88" s="280">
        <v>419.82139999999998</v>
      </c>
      <c r="F88" s="280">
        <v>7053</v>
      </c>
      <c r="G88" s="280">
        <v>2961000</v>
      </c>
      <c r="H88" s="280">
        <v>4189482</v>
      </c>
      <c r="I88" s="280">
        <v>-1228482</v>
      </c>
      <c r="J88" s="280">
        <v>26</v>
      </c>
      <c r="K88" s="280" t="s">
        <v>1358</v>
      </c>
      <c r="L88" s="280">
        <v>7053</v>
      </c>
    </row>
    <row r="89" spans="1:12">
      <c r="A89" s="280">
        <v>88</v>
      </c>
      <c r="B89" s="280" t="s">
        <v>503</v>
      </c>
      <c r="C89" s="280" t="s">
        <v>3131</v>
      </c>
      <c r="D89" s="280">
        <v>629</v>
      </c>
      <c r="E89" s="280">
        <v>987.22029999999995</v>
      </c>
      <c r="F89" s="280">
        <v>2810</v>
      </c>
      <c r="G89" s="280">
        <v>2774089</v>
      </c>
      <c r="H89" s="280">
        <v>1767490</v>
      </c>
      <c r="I89" s="280">
        <v>1006599</v>
      </c>
      <c r="J89" s="280">
        <v>201</v>
      </c>
      <c r="K89" s="280" t="s">
        <v>1358</v>
      </c>
      <c r="L89" s="280">
        <v>2810</v>
      </c>
    </row>
    <row r="90" spans="1:12">
      <c r="A90" s="280">
        <v>89</v>
      </c>
      <c r="B90" s="280" t="s">
        <v>841</v>
      </c>
      <c r="C90" s="280" t="s">
        <v>3154</v>
      </c>
      <c r="D90" s="280">
        <v>345</v>
      </c>
      <c r="E90" s="280">
        <v>439.74880000000002</v>
      </c>
      <c r="F90" s="280">
        <v>6293</v>
      </c>
      <c r="G90" s="280">
        <v>2767339</v>
      </c>
      <c r="H90" s="280">
        <v>2171085</v>
      </c>
      <c r="I90" s="280">
        <v>596254</v>
      </c>
      <c r="J90" s="280">
        <v>256</v>
      </c>
      <c r="K90" s="280" t="s">
        <v>1358</v>
      </c>
      <c r="L90" s="280">
        <v>6293</v>
      </c>
    </row>
    <row r="91" spans="1:12">
      <c r="A91" s="280">
        <v>90</v>
      </c>
      <c r="B91" s="280" t="s">
        <v>505</v>
      </c>
      <c r="C91" s="280" t="s">
        <v>3085</v>
      </c>
      <c r="D91" s="280">
        <v>391</v>
      </c>
      <c r="E91" s="280">
        <v>558.01239999999996</v>
      </c>
      <c r="F91" s="280">
        <v>4837</v>
      </c>
      <c r="G91" s="280">
        <v>2699106</v>
      </c>
      <c r="H91" s="280">
        <v>1891267</v>
      </c>
      <c r="I91" s="280">
        <v>807839</v>
      </c>
      <c r="J91" s="280">
        <v>229</v>
      </c>
      <c r="K91" s="280" t="s">
        <v>1358</v>
      </c>
      <c r="L91" s="280">
        <v>4837</v>
      </c>
    </row>
    <row r="92" spans="1:12">
      <c r="A92" s="280">
        <v>91</v>
      </c>
      <c r="B92" s="280" t="s">
        <v>290</v>
      </c>
      <c r="C92" s="280" t="s">
        <v>3806</v>
      </c>
      <c r="D92" s="280">
        <v>465</v>
      </c>
      <c r="E92" s="280">
        <v>890.7011</v>
      </c>
      <c r="F92" s="280">
        <v>2981</v>
      </c>
      <c r="G92" s="280">
        <v>2655180</v>
      </c>
      <c r="H92" s="280">
        <v>1386165</v>
      </c>
      <c r="I92" s="280">
        <v>1269015</v>
      </c>
      <c r="J92" s="280">
        <v>22</v>
      </c>
      <c r="K92" s="280" t="s">
        <v>1358</v>
      </c>
      <c r="L92" s="280">
        <v>2981</v>
      </c>
    </row>
    <row r="93" spans="1:12">
      <c r="A93" s="280">
        <v>92</v>
      </c>
      <c r="B93" s="280" t="s">
        <v>1029</v>
      </c>
      <c r="C93" s="280" t="s">
        <v>3074</v>
      </c>
      <c r="D93" s="280">
        <v>712</v>
      </c>
      <c r="E93" s="280">
        <v>1115.7769000000001</v>
      </c>
      <c r="F93" s="280">
        <v>2367</v>
      </c>
      <c r="G93" s="280">
        <v>2641044</v>
      </c>
      <c r="H93" s="280">
        <v>1685304</v>
      </c>
      <c r="I93" s="280">
        <v>955740</v>
      </c>
      <c r="J93" s="280">
        <v>231</v>
      </c>
      <c r="K93" s="280" t="s">
        <v>1358</v>
      </c>
      <c r="L93" s="280">
        <v>2367</v>
      </c>
    </row>
    <row r="94" spans="1:12">
      <c r="A94" s="280">
        <v>93</v>
      </c>
      <c r="B94" s="280" t="s">
        <v>3898</v>
      </c>
      <c r="C94" s="280" t="s">
        <v>4012</v>
      </c>
      <c r="D94" s="280">
        <v>448</v>
      </c>
      <c r="E94" s="280">
        <v>919.2835</v>
      </c>
      <c r="F94" s="280">
        <v>2765</v>
      </c>
      <c r="G94" s="280">
        <v>2541819</v>
      </c>
      <c r="H94" s="280">
        <v>1238720</v>
      </c>
      <c r="I94" s="280">
        <v>1303099</v>
      </c>
      <c r="J94" s="280">
        <v>53</v>
      </c>
      <c r="K94" s="280" t="s">
        <v>1358</v>
      </c>
      <c r="L94" s="280">
        <v>2765</v>
      </c>
    </row>
    <row r="95" spans="1:12">
      <c r="A95" s="280">
        <v>94</v>
      </c>
      <c r="B95" s="280" t="s">
        <v>561</v>
      </c>
      <c r="C95" s="280" t="s">
        <v>3124</v>
      </c>
      <c r="D95" s="280">
        <v>381</v>
      </c>
      <c r="E95" s="280">
        <v>646.28210000000001</v>
      </c>
      <c r="F95" s="280">
        <v>3927</v>
      </c>
      <c r="G95" s="280">
        <v>2537950</v>
      </c>
      <c r="H95" s="280">
        <v>1496187</v>
      </c>
      <c r="I95" s="280">
        <v>1041763</v>
      </c>
      <c r="J95" s="280">
        <v>275</v>
      </c>
      <c r="K95" s="280" t="s">
        <v>1358</v>
      </c>
      <c r="L95" s="280">
        <v>3927</v>
      </c>
    </row>
    <row r="96" spans="1:12">
      <c r="A96" s="280">
        <v>95</v>
      </c>
      <c r="B96" s="280" t="s">
        <v>733</v>
      </c>
      <c r="C96" s="280" t="s">
        <v>3182</v>
      </c>
      <c r="D96" s="280">
        <v>420</v>
      </c>
      <c r="E96" s="280">
        <v>796.10389999999995</v>
      </c>
      <c r="F96" s="280">
        <v>3138</v>
      </c>
      <c r="G96" s="280">
        <v>2498174</v>
      </c>
      <c r="H96" s="280">
        <v>1317960</v>
      </c>
      <c r="I96" s="280">
        <v>1180214</v>
      </c>
      <c r="J96" s="280">
        <v>84</v>
      </c>
      <c r="K96" s="280" t="s">
        <v>1358</v>
      </c>
      <c r="L96" s="280">
        <v>3138</v>
      </c>
    </row>
    <row r="97" spans="1:12">
      <c r="A97" s="280">
        <v>96</v>
      </c>
      <c r="B97" s="280" t="s">
        <v>647</v>
      </c>
      <c r="C97" s="280" t="s">
        <v>3134</v>
      </c>
      <c r="D97" s="280">
        <v>342</v>
      </c>
      <c r="E97" s="280">
        <v>555.94849999999997</v>
      </c>
      <c r="F97" s="280">
        <v>4487</v>
      </c>
      <c r="G97" s="280">
        <v>2494541</v>
      </c>
      <c r="H97" s="280">
        <v>1534554</v>
      </c>
      <c r="I97" s="280">
        <v>959987</v>
      </c>
      <c r="J97" s="280">
        <v>129</v>
      </c>
      <c r="K97" s="280" t="s">
        <v>1358</v>
      </c>
      <c r="L97" s="280">
        <v>4487</v>
      </c>
    </row>
    <row r="98" spans="1:12">
      <c r="A98" s="280">
        <v>97</v>
      </c>
      <c r="B98" s="280" t="s">
        <v>3116</v>
      </c>
      <c r="C98" s="280" t="s">
        <v>3117</v>
      </c>
      <c r="D98" s="280">
        <v>387</v>
      </c>
      <c r="E98" s="280">
        <v>720</v>
      </c>
      <c r="F98" s="280">
        <v>3330</v>
      </c>
      <c r="G98" s="280">
        <v>2397600</v>
      </c>
      <c r="H98" s="280">
        <v>1288710</v>
      </c>
      <c r="I98" s="280">
        <v>1108890</v>
      </c>
      <c r="J98" s="280">
        <v>24</v>
      </c>
      <c r="K98" s="280" t="s">
        <v>1358</v>
      </c>
      <c r="L98" s="280">
        <v>3330</v>
      </c>
    </row>
    <row r="99" spans="1:12">
      <c r="A99" s="280">
        <v>98</v>
      </c>
      <c r="B99" s="280" t="s">
        <v>2698</v>
      </c>
      <c r="C99" s="280" t="s">
        <v>3147</v>
      </c>
      <c r="D99" s="280">
        <v>313</v>
      </c>
      <c r="E99" s="280">
        <v>451.96699999999998</v>
      </c>
      <c r="F99" s="280">
        <v>5301</v>
      </c>
      <c r="G99" s="280">
        <v>2395877</v>
      </c>
      <c r="H99" s="280">
        <v>1659213</v>
      </c>
      <c r="I99" s="280">
        <v>736664</v>
      </c>
      <c r="J99" s="280">
        <v>376</v>
      </c>
      <c r="K99" s="280" t="s">
        <v>1358</v>
      </c>
      <c r="L99" s="280">
        <v>5301</v>
      </c>
    </row>
    <row r="100" spans="1:12">
      <c r="A100" s="280">
        <v>99</v>
      </c>
      <c r="B100" s="280" t="s">
        <v>2959</v>
      </c>
      <c r="C100" s="280" t="s">
        <v>3971</v>
      </c>
      <c r="D100" s="280">
        <v>768</v>
      </c>
      <c r="E100" s="280">
        <v>1237.9328</v>
      </c>
      <c r="F100" s="280">
        <v>1935</v>
      </c>
      <c r="G100" s="280">
        <v>2395400</v>
      </c>
      <c r="H100" s="280">
        <v>1486080</v>
      </c>
      <c r="I100" s="280">
        <v>909320</v>
      </c>
      <c r="J100" s="280">
        <v>62</v>
      </c>
      <c r="K100" s="280" t="s">
        <v>1358</v>
      </c>
      <c r="L100" s="280">
        <v>1935</v>
      </c>
    </row>
    <row r="101" spans="1:12">
      <c r="A101" s="280">
        <v>100</v>
      </c>
      <c r="B101" s="280" t="s">
        <v>703</v>
      </c>
      <c r="C101" s="280" t="s">
        <v>3100</v>
      </c>
      <c r="D101" s="280">
        <v>383</v>
      </c>
      <c r="E101" s="280">
        <v>607.05269999999996</v>
      </c>
      <c r="F101" s="280">
        <v>3911</v>
      </c>
      <c r="G101" s="280">
        <v>2374183</v>
      </c>
      <c r="H101" s="280">
        <v>1497913</v>
      </c>
      <c r="I101" s="280">
        <v>876270</v>
      </c>
      <c r="J101" s="280">
        <v>135</v>
      </c>
      <c r="K101" s="280" t="s">
        <v>1358</v>
      </c>
      <c r="L101" s="280">
        <v>3911</v>
      </c>
    </row>
    <row r="102" spans="1:12">
      <c r="A102" s="280">
        <v>101</v>
      </c>
      <c r="B102" s="280" t="s">
        <v>373</v>
      </c>
      <c r="C102" s="280" t="s">
        <v>3139</v>
      </c>
      <c r="D102" s="280">
        <v>604</v>
      </c>
      <c r="E102" s="280">
        <v>885.29769999999996</v>
      </c>
      <c r="F102" s="280">
        <v>2664</v>
      </c>
      <c r="G102" s="280">
        <v>2358433</v>
      </c>
      <c r="H102" s="280">
        <v>1609056</v>
      </c>
      <c r="I102" s="280">
        <v>749377</v>
      </c>
      <c r="J102" s="280">
        <v>143</v>
      </c>
      <c r="K102" s="280" t="s">
        <v>1358</v>
      </c>
      <c r="L102" s="280">
        <v>2664</v>
      </c>
    </row>
    <row r="103" spans="1:12">
      <c r="A103" s="280">
        <v>102</v>
      </c>
      <c r="B103" s="280" t="s">
        <v>3108</v>
      </c>
      <c r="C103" s="280" t="s">
        <v>3109</v>
      </c>
      <c r="D103" s="280">
        <v>1089</v>
      </c>
      <c r="E103" s="280">
        <v>1945</v>
      </c>
      <c r="F103" s="280">
        <v>1200</v>
      </c>
      <c r="G103" s="280">
        <v>2334000</v>
      </c>
      <c r="H103" s="280">
        <v>1306800</v>
      </c>
      <c r="I103" s="280">
        <v>1027200</v>
      </c>
      <c r="J103" s="280">
        <v>8</v>
      </c>
      <c r="K103" s="280" t="s">
        <v>1358</v>
      </c>
      <c r="L103" s="280">
        <v>1200</v>
      </c>
    </row>
    <row r="104" spans="1:12">
      <c r="A104" s="280">
        <v>103</v>
      </c>
      <c r="B104" s="280" t="s">
        <v>606</v>
      </c>
      <c r="C104" s="280" t="s">
        <v>3113</v>
      </c>
      <c r="D104" s="280">
        <v>208</v>
      </c>
      <c r="E104" s="280">
        <v>306.6429</v>
      </c>
      <c r="F104" s="280">
        <v>7514</v>
      </c>
      <c r="G104" s="280">
        <v>2304115</v>
      </c>
      <c r="H104" s="280">
        <v>1562912</v>
      </c>
      <c r="I104" s="280">
        <v>741203</v>
      </c>
      <c r="J104" s="280">
        <v>92</v>
      </c>
      <c r="K104" s="280" t="s">
        <v>1358</v>
      </c>
      <c r="L104" s="280">
        <v>7514</v>
      </c>
    </row>
    <row r="105" spans="1:12">
      <c r="A105" s="280">
        <v>104</v>
      </c>
      <c r="B105" s="280" t="s">
        <v>3782</v>
      </c>
      <c r="C105" s="280" t="s">
        <v>3963</v>
      </c>
      <c r="D105" s="280">
        <v>452</v>
      </c>
      <c r="E105" s="280">
        <v>833.62419999999997</v>
      </c>
      <c r="F105" s="280">
        <v>2754</v>
      </c>
      <c r="G105" s="280">
        <v>2295801</v>
      </c>
      <c r="H105" s="280">
        <v>1244808</v>
      </c>
      <c r="I105" s="280">
        <v>1050993</v>
      </c>
      <c r="J105" s="280">
        <v>68</v>
      </c>
      <c r="K105" s="280" t="s">
        <v>1358</v>
      </c>
      <c r="L105" s="280">
        <v>2754</v>
      </c>
    </row>
    <row r="106" spans="1:12">
      <c r="A106" s="280">
        <v>105</v>
      </c>
      <c r="B106" s="280" t="s">
        <v>1013</v>
      </c>
      <c r="C106" s="280" t="s">
        <v>3248</v>
      </c>
      <c r="D106" s="280">
        <v>604</v>
      </c>
      <c r="E106" s="280">
        <v>1554.8891000000001</v>
      </c>
      <c r="F106" s="280">
        <v>1443</v>
      </c>
      <c r="G106" s="280">
        <v>2243705</v>
      </c>
      <c r="H106" s="280">
        <v>871572</v>
      </c>
      <c r="I106" s="280">
        <v>1372133</v>
      </c>
      <c r="J106" s="280">
        <v>156</v>
      </c>
      <c r="K106" s="280" t="s">
        <v>1358</v>
      </c>
      <c r="L106" s="280">
        <v>1443</v>
      </c>
    </row>
    <row r="107" spans="1:12">
      <c r="A107" s="280">
        <v>106</v>
      </c>
      <c r="B107" s="280" t="s">
        <v>79</v>
      </c>
      <c r="C107" s="280" t="s">
        <v>3157</v>
      </c>
      <c r="D107" s="280">
        <v>760</v>
      </c>
      <c r="E107" s="280">
        <v>1574.0020999999999</v>
      </c>
      <c r="F107" s="280">
        <v>1414</v>
      </c>
      <c r="G107" s="280">
        <v>2225639</v>
      </c>
      <c r="H107" s="280">
        <v>1074640</v>
      </c>
      <c r="I107" s="280">
        <v>1150999</v>
      </c>
      <c r="J107" s="280">
        <v>238</v>
      </c>
      <c r="K107" s="280" t="s">
        <v>1358</v>
      </c>
      <c r="L107" s="280">
        <v>1414</v>
      </c>
    </row>
    <row r="108" spans="1:12">
      <c r="A108" s="280">
        <v>107</v>
      </c>
      <c r="B108" s="280" t="s">
        <v>635</v>
      </c>
      <c r="C108" s="280" t="s">
        <v>3160</v>
      </c>
      <c r="D108" s="280">
        <v>409</v>
      </c>
      <c r="E108" s="280">
        <v>727.9855</v>
      </c>
      <c r="F108" s="280">
        <v>3036</v>
      </c>
      <c r="G108" s="280">
        <v>2210164</v>
      </c>
      <c r="H108" s="280">
        <v>1241724</v>
      </c>
      <c r="I108" s="280">
        <v>968440</v>
      </c>
      <c r="J108" s="280">
        <v>83</v>
      </c>
      <c r="K108" s="280" t="s">
        <v>1358</v>
      </c>
      <c r="L108" s="280">
        <v>3036</v>
      </c>
    </row>
    <row r="109" spans="1:12">
      <c r="A109" s="280">
        <v>108</v>
      </c>
      <c r="B109" s="280" t="s">
        <v>657</v>
      </c>
      <c r="C109" s="280" t="s">
        <v>3062</v>
      </c>
      <c r="D109" s="280">
        <v>468</v>
      </c>
      <c r="E109" s="280">
        <v>942.59289999999999</v>
      </c>
      <c r="F109" s="280">
        <v>2304</v>
      </c>
      <c r="G109" s="280">
        <v>2171734</v>
      </c>
      <c r="H109" s="280">
        <v>1078272</v>
      </c>
      <c r="I109" s="280">
        <v>1093462</v>
      </c>
      <c r="J109" s="280">
        <v>50</v>
      </c>
      <c r="K109" s="280" t="s">
        <v>1358</v>
      </c>
      <c r="L109" s="280">
        <v>2304</v>
      </c>
    </row>
    <row r="110" spans="1:12">
      <c r="A110" s="280">
        <v>109</v>
      </c>
      <c r="B110" s="280" t="s">
        <v>721</v>
      </c>
      <c r="C110" s="280" t="s">
        <v>3189</v>
      </c>
      <c r="D110" s="280">
        <v>112</v>
      </c>
      <c r="E110" s="280">
        <v>235.9854</v>
      </c>
      <c r="F110" s="280">
        <v>9179</v>
      </c>
      <c r="G110" s="280">
        <v>2166110</v>
      </c>
      <c r="H110" s="280">
        <v>1028048</v>
      </c>
      <c r="I110" s="280">
        <v>1138062</v>
      </c>
      <c r="J110" s="280">
        <v>202</v>
      </c>
      <c r="K110" s="280" t="s">
        <v>1358</v>
      </c>
      <c r="L110" s="280">
        <v>9179</v>
      </c>
    </row>
    <row r="111" spans="1:12">
      <c r="A111" s="280">
        <v>110</v>
      </c>
      <c r="B111" s="280" t="s">
        <v>468</v>
      </c>
      <c r="C111" s="280" t="s">
        <v>3087</v>
      </c>
      <c r="D111" s="280">
        <v>991</v>
      </c>
      <c r="E111" s="280">
        <v>1951.1111000000001</v>
      </c>
      <c r="F111" s="280">
        <v>1107</v>
      </c>
      <c r="G111" s="280">
        <v>2159880</v>
      </c>
      <c r="H111" s="280">
        <v>1097037</v>
      </c>
      <c r="I111" s="280">
        <v>1062843</v>
      </c>
      <c r="J111" s="280">
        <v>134</v>
      </c>
      <c r="K111" s="280" t="s">
        <v>1358</v>
      </c>
      <c r="L111" s="280">
        <v>1107</v>
      </c>
    </row>
    <row r="112" spans="1:12">
      <c r="A112" s="280">
        <v>111</v>
      </c>
      <c r="B112" s="280" t="s">
        <v>3767</v>
      </c>
      <c r="C112" s="280" t="s">
        <v>3812</v>
      </c>
      <c r="D112" s="280">
        <v>635</v>
      </c>
      <c r="E112" s="280">
        <v>1209.8163</v>
      </c>
      <c r="F112" s="280">
        <v>1753</v>
      </c>
      <c r="G112" s="280">
        <v>2120808</v>
      </c>
      <c r="H112" s="280">
        <v>1113155</v>
      </c>
      <c r="I112" s="280">
        <v>1007653</v>
      </c>
      <c r="J112" s="280">
        <v>34</v>
      </c>
      <c r="K112" s="280" t="s">
        <v>1358</v>
      </c>
      <c r="L112" s="280">
        <v>1753</v>
      </c>
    </row>
    <row r="113" spans="1:12">
      <c r="A113" s="280">
        <v>112</v>
      </c>
      <c r="B113" s="280" t="s">
        <v>530</v>
      </c>
      <c r="C113" s="280" t="s">
        <v>3179</v>
      </c>
      <c r="D113" s="280">
        <v>265</v>
      </c>
      <c r="E113" s="280">
        <v>625.05020000000002</v>
      </c>
      <c r="F113" s="280">
        <v>3388</v>
      </c>
      <c r="G113" s="280">
        <v>2117670</v>
      </c>
      <c r="H113" s="280">
        <v>897820</v>
      </c>
      <c r="I113" s="280">
        <v>1219850</v>
      </c>
      <c r="J113" s="280">
        <v>35</v>
      </c>
      <c r="K113" s="280" t="s">
        <v>1358</v>
      </c>
      <c r="L113" s="280">
        <v>3388</v>
      </c>
    </row>
    <row r="114" spans="1:12">
      <c r="A114" s="280">
        <v>113</v>
      </c>
      <c r="B114" s="280" t="s">
        <v>2981</v>
      </c>
      <c r="C114" s="280" t="s">
        <v>3093</v>
      </c>
      <c r="D114" s="280">
        <v>523</v>
      </c>
      <c r="E114" s="280">
        <v>1114.2784999999999</v>
      </c>
      <c r="F114" s="280">
        <v>1871</v>
      </c>
      <c r="G114" s="280">
        <v>2084815</v>
      </c>
      <c r="H114" s="280">
        <v>978533</v>
      </c>
      <c r="I114" s="280">
        <v>1106282</v>
      </c>
      <c r="J114" s="280">
        <v>87</v>
      </c>
      <c r="K114" s="280" t="s">
        <v>1358</v>
      </c>
      <c r="L114" s="280">
        <v>1871</v>
      </c>
    </row>
    <row r="115" spans="1:12">
      <c r="A115" s="280">
        <v>114</v>
      </c>
      <c r="B115" s="280" t="s">
        <v>604</v>
      </c>
      <c r="C115" s="280" t="s">
        <v>3110</v>
      </c>
      <c r="D115" s="280">
        <v>663</v>
      </c>
      <c r="E115" s="280">
        <v>584.78</v>
      </c>
      <c r="F115" s="280">
        <v>3528</v>
      </c>
      <c r="G115" s="280">
        <v>2063104</v>
      </c>
      <c r="H115" s="280">
        <v>2339064</v>
      </c>
      <c r="I115" s="280">
        <v>-275960</v>
      </c>
      <c r="J115" s="280">
        <v>278</v>
      </c>
      <c r="K115" s="280" t="s">
        <v>1358</v>
      </c>
      <c r="L115" s="280">
        <v>3528</v>
      </c>
    </row>
    <row r="116" spans="1:12">
      <c r="A116" s="280">
        <v>115</v>
      </c>
      <c r="B116" s="280" t="s">
        <v>708</v>
      </c>
      <c r="C116" s="280" t="s">
        <v>3170</v>
      </c>
      <c r="D116" s="280">
        <v>398</v>
      </c>
      <c r="E116" s="280">
        <v>715.46619999999996</v>
      </c>
      <c r="F116" s="280">
        <v>2874</v>
      </c>
      <c r="G116" s="280">
        <v>2056250</v>
      </c>
      <c r="H116" s="280">
        <v>1143852</v>
      </c>
      <c r="I116" s="280">
        <v>912398</v>
      </c>
      <c r="J116" s="280">
        <v>236</v>
      </c>
      <c r="K116" s="280" t="s">
        <v>1358</v>
      </c>
      <c r="L116" s="280">
        <v>2874</v>
      </c>
    </row>
    <row r="117" spans="1:12">
      <c r="A117" s="280">
        <v>116</v>
      </c>
      <c r="B117" s="280" t="s">
        <v>365</v>
      </c>
      <c r="C117" s="280" t="s">
        <v>3274</v>
      </c>
      <c r="D117" s="280">
        <v>141</v>
      </c>
      <c r="E117" s="280">
        <v>237.41630000000001</v>
      </c>
      <c r="F117" s="280">
        <v>8616</v>
      </c>
      <c r="G117" s="280">
        <v>2045579</v>
      </c>
      <c r="H117" s="280">
        <v>1214856</v>
      </c>
      <c r="I117" s="280">
        <v>830723</v>
      </c>
      <c r="J117" s="280">
        <v>138</v>
      </c>
      <c r="K117" s="280" t="s">
        <v>1358</v>
      </c>
      <c r="L117" s="280">
        <v>8616</v>
      </c>
    </row>
    <row r="118" spans="1:12">
      <c r="A118" s="280">
        <v>117</v>
      </c>
      <c r="B118" s="280" t="s">
        <v>366</v>
      </c>
      <c r="C118" s="280" t="s">
        <v>3114</v>
      </c>
      <c r="D118" s="280">
        <v>176</v>
      </c>
      <c r="E118" s="280">
        <v>256.52210000000002</v>
      </c>
      <c r="F118" s="280">
        <v>7971</v>
      </c>
      <c r="G118" s="280">
        <v>2044738</v>
      </c>
      <c r="H118" s="280">
        <v>1402896</v>
      </c>
      <c r="I118" s="280">
        <v>641842</v>
      </c>
      <c r="J118" s="280">
        <v>105</v>
      </c>
      <c r="K118" s="280" t="s">
        <v>1358</v>
      </c>
      <c r="L118" s="280">
        <v>7971</v>
      </c>
    </row>
    <row r="119" spans="1:12">
      <c r="A119" s="280">
        <v>118</v>
      </c>
      <c r="B119" s="280" t="s">
        <v>2953</v>
      </c>
      <c r="C119" s="280" t="s">
        <v>3270</v>
      </c>
      <c r="D119" s="280">
        <v>635</v>
      </c>
      <c r="E119" s="280">
        <v>1068.5896</v>
      </c>
      <c r="F119" s="280">
        <v>1898</v>
      </c>
      <c r="G119" s="280">
        <v>2028183</v>
      </c>
      <c r="H119" s="280">
        <v>1205230</v>
      </c>
      <c r="I119" s="280">
        <v>822953</v>
      </c>
      <c r="J119" s="280">
        <v>193</v>
      </c>
      <c r="K119" s="280" t="s">
        <v>1358</v>
      </c>
      <c r="L119" s="280">
        <v>1898</v>
      </c>
    </row>
    <row r="120" spans="1:12">
      <c r="A120" s="280">
        <v>119</v>
      </c>
      <c r="B120" s="280" t="s">
        <v>601</v>
      </c>
      <c r="C120" s="280" t="s">
        <v>3105</v>
      </c>
      <c r="D120" s="280">
        <v>448</v>
      </c>
      <c r="E120" s="280">
        <v>579.05100000000004</v>
      </c>
      <c r="F120" s="280">
        <v>3493</v>
      </c>
      <c r="G120" s="280">
        <v>2022625</v>
      </c>
      <c r="H120" s="280">
        <v>1564864</v>
      </c>
      <c r="I120" s="280">
        <v>457761</v>
      </c>
      <c r="J120" s="280">
        <v>210</v>
      </c>
      <c r="K120" s="280" t="s">
        <v>1358</v>
      </c>
      <c r="L120" s="280">
        <v>3493</v>
      </c>
    </row>
    <row r="121" spans="1:12">
      <c r="A121" s="280">
        <v>120</v>
      </c>
      <c r="B121" s="280" t="s">
        <v>712</v>
      </c>
      <c r="C121" s="280" t="s">
        <v>3159</v>
      </c>
      <c r="D121" s="280">
        <v>104</v>
      </c>
      <c r="E121" s="280">
        <v>328.71469999999999</v>
      </c>
      <c r="F121" s="280">
        <v>6112</v>
      </c>
      <c r="G121" s="280">
        <v>2009104</v>
      </c>
      <c r="H121" s="280">
        <v>635648</v>
      </c>
      <c r="I121" s="280">
        <v>1373456</v>
      </c>
      <c r="J121" s="280">
        <v>351</v>
      </c>
      <c r="K121" s="280" t="s">
        <v>1358</v>
      </c>
      <c r="L121" s="280">
        <v>6112</v>
      </c>
    </row>
    <row r="122" spans="1:12">
      <c r="A122" s="280">
        <v>121</v>
      </c>
      <c r="B122" s="280" t="s">
        <v>2994</v>
      </c>
      <c r="C122" s="280" t="s">
        <v>3280</v>
      </c>
      <c r="D122" s="280">
        <v>427</v>
      </c>
      <c r="E122" s="280">
        <v>823.14449999999999</v>
      </c>
      <c r="F122" s="280">
        <v>2436</v>
      </c>
      <c r="G122" s="280">
        <v>2005180</v>
      </c>
      <c r="H122" s="280">
        <v>1040172</v>
      </c>
      <c r="I122" s="280">
        <v>965008</v>
      </c>
      <c r="J122" s="280">
        <v>87</v>
      </c>
      <c r="K122" s="280" t="s">
        <v>1358</v>
      </c>
      <c r="L122" s="280">
        <v>2436</v>
      </c>
    </row>
    <row r="123" spans="1:12">
      <c r="A123" s="280">
        <v>122</v>
      </c>
      <c r="B123" s="280" t="s">
        <v>969</v>
      </c>
      <c r="C123" s="280" t="s">
        <v>3033</v>
      </c>
      <c r="D123" s="280">
        <v>709</v>
      </c>
      <c r="E123" s="280">
        <v>1216.3273999999999</v>
      </c>
      <c r="F123" s="280">
        <v>1640</v>
      </c>
      <c r="G123" s="280">
        <v>1994777</v>
      </c>
      <c r="H123" s="280">
        <v>1162760</v>
      </c>
      <c r="I123" s="280">
        <v>832017</v>
      </c>
      <c r="J123" s="280">
        <v>178</v>
      </c>
      <c r="K123" s="280" t="s">
        <v>1358</v>
      </c>
      <c r="L123" s="280">
        <v>1640</v>
      </c>
    </row>
    <row r="124" spans="1:12">
      <c r="A124" s="280">
        <v>123</v>
      </c>
      <c r="B124" s="280" t="s">
        <v>1292</v>
      </c>
      <c r="C124" s="280" t="s">
        <v>3962</v>
      </c>
      <c r="D124" s="280">
        <v>692</v>
      </c>
      <c r="E124" s="280">
        <v>572.02089999999998</v>
      </c>
      <c r="F124" s="280">
        <v>3485</v>
      </c>
      <c r="G124" s="280">
        <v>1993493</v>
      </c>
      <c r="H124" s="280">
        <v>2411620</v>
      </c>
      <c r="I124" s="280">
        <v>-418127</v>
      </c>
      <c r="J124" s="280">
        <v>146</v>
      </c>
      <c r="K124" s="280" t="s">
        <v>1358</v>
      </c>
      <c r="L124" s="280">
        <v>3485</v>
      </c>
    </row>
    <row r="125" spans="1:12">
      <c r="A125" s="280">
        <v>124</v>
      </c>
      <c r="B125" s="280" t="s">
        <v>869</v>
      </c>
      <c r="C125" s="280" t="s">
        <v>3201</v>
      </c>
      <c r="D125" s="280">
        <v>336</v>
      </c>
      <c r="E125" s="280">
        <v>569.44839999999999</v>
      </c>
      <c r="F125" s="280">
        <v>3459</v>
      </c>
      <c r="G125" s="280">
        <v>1969722</v>
      </c>
      <c r="H125" s="280">
        <v>1162224</v>
      </c>
      <c r="I125" s="280">
        <v>807498</v>
      </c>
      <c r="J125" s="280">
        <v>86</v>
      </c>
      <c r="K125" s="280" t="s">
        <v>1358</v>
      </c>
      <c r="L125" s="280">
        <v>3459</v>
      </c>
    </row>
    <row r="126" spans="1:12">
      <c r="A126" s="280">
        <v>125</v>
      </c>
      <c r="B126" s="280" t="s">
        <v>754</v>
      </c>
      <c r="C126" s="280" t="s">
        <v>3121</v>
      </c>
      <c r="D126" s="280">
        <v>145</v>
      </c>
      <c r="E126" s="280">
        <v>169.93340000000001</v>
      </c>
      <c r="F126" s="280">
        <v>11556</v>
      </c>
      <c r="G126" s="280">
        <v>1963750</v>
      </c>
      <c r="H126" s="280">
        <v>1675620</v>
      </c>
      <c r="I126" s="280">
        <v>288130</v>
      </c>
      <c r="J126" s="280">
        <v>341</v>
      </c>
      <c r="K126" s="280" t="s">
        <v>1358</v>
      </c>
      <c r="L126" s="280">
        <v>11556</v>
      </c>
    </row>
    <row r="127" spans="1:12">
      <c r="A127" s="280">
        <v>126</v>
      </c>
      <c r="B127" s="280" t="s">
        <v>696</v>
      </c>
      <c r="C127" s="280" t="s">
        <v>3056</v>
      </c>
      <c r="D127" s="280">
        <v>477</v>
      </c>
      <c r="E127" s="280">
        <v>745.75260000000003</v>
      </c>
      <c r="F127" s="280">
        <v>2615</v>
      </c>
      <c r="G127" s="280">
        <v>1950143</v>
      </c>
      <c r="H127" s="280">
        <v>1247355</v>
      </c>
      <c r="I127" s="280">
        <v>702788</v>
      </c>
      <c r="J127" s="280">
        <v>218</v>
      </c>
      <c r="K127" s="280" t="s">
        <v>1358</v>
      </c>
      <c r="L127" s="280">
        <v>2615</v>
      </c>
    </row>
    <row r="128" spans="1:12">
      <c r="A128" s="280">
        <v>127</v>
      </c>
      <c r="B128" s="280" t="s">
        <v>592</v>
      </c>
      <c r="C128" s="280" t="s">
        <v>3136</v>
      </c>
      <c r="D128" s="280">
        <v>835</v>
      </c>
      <c r="E128" s="280">
        <v>1229.4508000000001</v>
      </c>
      <c r="F128" s="280">
        <v>1584</v>
      </c>
      <c r="G128" s="280">
        <v>1947450</v>
      </c>
      <c r="H128" s="280">
        <v>1322640</v>
      </c>
      <c r="I128" s="280">
        <v>624810</v>
      </c>
      <c r="J128" s="280">
        <v>129</v>
      </c>
      <c r="K128" s="280" t="s">
        <v>1358</v>
      </c>
      <c r="L128" s="280">
        <v>1584</v>
      </c>
    </row>
    <row r="129" spans="1:12">
      <c r="A129" s="280">
        <v>128</v>
      </c>
      <c r="B129" s="280" t="s">
        <v>4093</v>
      </c>
      <c r="C129" s="280" t="s">
        <v>4114</v>
      </c>
      <c r="D129" s="280">
        <v>365</v>
      </c>
      <c r="E129" s="280">
        <v>729.72360000000003</v>
      </c>
      <c r="F129" s="280">
        <v>2641</v>
      </c>
      <c r="G129" s="280">
        <v>1927200</v>
      </c>
      <c r="H129" s="280">
        <v>963965</v>
      </c>
      <c r="I129" s="280">
        <v>963235</v>
      </c>
      <c r="J129" s="280">
        <v>11</v>
      </c>
      <c r="K129" s="280" t="s">
        <v>1358</v>
      </c>
      <c r="L129" s="280">
        <v>2641</v>
      </c>
    </row>
    <row r="130" spans="1:12">
      <c r="A130" s="280">
        <v>129</v>
      </c>
      <c r="B130" s="280" t="s">
        <v>2790</v>
      </c>
      <c r="C130" s="280" t="s">
        <v>3060</v>
      </c>
      <c r="D130" s="280">
        <v>426</v>
      </c>
      <c r="E130" s="280">
        <v>392.38690000000003</v>
      </c>
      <c r="F130" s="280">
        <v>4851</v>
      </c>
      <c r="G130" s="280">
        <v>1903469</v>
      </c>
      <c r="H130" s="280">
        <v>2066526</v>
      </c>
      <c r="I130" s="280">
        <v>-163057</v>
      </c>
      <c r="J130" s="280">
        <v>317</v>
      </c>
      <c r="K130" s="280" t="s">
        <v>1358</v>
      </c>
      <c r="L130" s="280">
        <v>4851</v>
      </c>
    </row>
    <row r="131" spans="1:12">
      <c r="A131" s="280">
        <v>130</v>
      </c>
      <c r="B131" s="280" t="s">
        <v>410</v>
      </c>
      <c r="C131" s="280" t="s">
        <v>3168</v>
      </c>
      <c r="D131" s="280">
        <v>825</v>
      </c>
      <c r="E131" s="280">
        <v>1738.9454000000001</v>
      </c>
      <c r="F131" s="280">
        <v>1081</v>
      </c>
      <c r="G131" s="280">
        <v>1879800</v>
      </c>
      <c r="H131" s="280">
        <v>891825</v>
      </c>
      <c r="I131" s="280">
        <v>987975</v>
      </c>
      <c r="J131" s="280">
        <v>143</v>
      </c>
      <c r="K131" s="280" t="s">
        <v>1358</v>
      </c>
      <c r="L131" s="280">
        <v>1081</v>
      </c>
    </row>
    <row r="132" spans="1:12">
      <c r="A132" s="280">
        <v>131</v>
      </c>
      <c r="B132" s="280" t="s">
        <v>655</v>
      </c>
      <c r="C132" s="280" t="s">
        <v>3143</v>
      </c>
      <c r="D132" s="280">
        <v>400</v>
      </c>
      <c r="E132" s="280">
        <v>624.95180000000005</v>
      </c>
      <c r="F132" s="280">
        <v>2884</v>
      </c>
      <c r="G132" s="280">
        <v>1802361</v>
      </c>
      <c r="H132" s="280">
        <v>1153600</v>
      </c>
      <c r="I132" s="280">
        <v>648761</v>
      </c>
      <c r="J132" s="280">
        <v>94</v>
      </c>
      <c r="K132" s="280" t="s">
        <v>1358</v>
      </c>
      <c r="L132" s="280">
        <v>2884</v>
      </c>
    </row>
    <row r="133" spans="1:12">
      <c r="A133" s="280">
        <v>132</v>
      </c>
      <c r="B133" s="280">
        <v>414210132</v>
      </c>
      <c r="C133" s="280" t="s">
        <v>3129</v>
      </c>
      <c r="D133" s="280">
        <v>429</v>
      </c>
      <c r="E133" s="280">
        <v>1169</v>
      </c>
      <c r="F133" s="280">
        <v>1533</v>
      </c>
      <c r="G133" s="280">
        <v>1792077</v>
      </c>
      <c r="H133" s="280">
        <v>657657</v>
      </c>
      <c r="I133" s="280">
        <v>1134420</v>
      </c>
      <c r="J133" s="280">
        <v>63</v>
      </c>
      <c r="K133" s="280" t="s">
        <v>1358</v>
      </c>
      <c r="L133" s="280">
        <v>1533</v>
      </c>
    </row>
    <row r="134" spans="1:12">
      <c r="A134" s="280">
        <v>133</v>
      </c>
      <c r="B134" s="280" t="s">
        <v>966</v>
      </c>
      <c r="C134" s="280" t="s">
        <v>3171</v>
      </c>
      <c r="D134" s="280">
        <v>628</v>
      </c>
      <c r="E134" s="280">
        <v>999.96960000000001</v>
      </c>
      <c r="F134" s="280">
        <v>1775</v>
      </c>
      <c r="G134" s="280">
        <v>1774946</v>
      </c>
      <c r="H134" s="280">
        <v>1114700</v>
      </c>
      <c r="I134" s="280">
        <v>660246</v>
      </c>
      <c r="J134" s="280">
        <v>143</v>
      </c>
      <c r="K134" s="280" t="s">
        <v>1358</v>
      </c>
      <c r="L134" s="280">
        <v>1775</v>
      </c>
    </row>
    <row r="135" spans="1:12">
      <c r="A135" s="280">
        <v>134</v>
      </c>
      <c r="B135" s="280" t="s">
        <v>654</v>
      </c>
      <c r="C135" s="280" t="s">
        <v>3143</v>
      </c>
      <c r="D135" s="280">
        <v>374</v>
      </c>
      <c r="E135" s="280">
        <v>629.21140000000003</v>
      </c>
      <c r="F135" s="280">
        <v>2814</v>
      </c>
      <c r="G135" s="280">
        <v>1770601</v>
      </c>
      <c r="H135" s="280">
        <v>1052436</v>
      </c>
      <c r="I135" s="280">
        <v>718165</v>
      </c>
      <c r="J135" s="280">
        <v>72</v>
      </c>
      <c r="K135" s="280" t="s">
        <v>1358</v>
      </c>
      <c r="L135" s="280">
        <v>2814</v>
      </c>
    </row>
    <row r="136" spans="1:12">
      <c r="A136" s="280">
        <v>135</v>
      </c>
      <c r="B136" s="280" t="s">
        <v>426</v>
      </c>
      <c r="C136" s="280" t="s">
        <v>3118</v>
      </c>
      <c r="D136" s="280">
        <v>312</v>
      </c>
      <c r="E136" s="280">
        <v>342.32850000000002</v>
      </c>
      <c r="F136" s="280">
        <v>5139</v>
      </c>
      <c r="G136" s="280">
        <v>1759226</v>
      </c>
      <c r="H136" s="280">
        <v>1603368</v>
      </c>
      <c r="I136" s="280">
        <v>155858</v>
      </c>
      <c r="J136" s="280">
        <v>171</v>
      </c>
      <c r="K136" s="280" t="s">
        <v>1358</v>
      </c>
      <c r="L136" s="280">
        <v>5139</v>
      </c>
    </row>
    <row r="137" spans="1:12">
      <c r="A137" s="280">
        <v>136</v>
      </c>
      <c r="B137" s="280" t="s">
        <v>646</v>
      </c>
      <c r="C137" s="280" t="s">
        <v>3134</v>
      </c>
      <c r="D137" s="280">
        <v>280</v>
      </c>
      <c r="E137" s="280">
        <v>552.06899999999996</v>
      </c>
      <c r="F137" s="280">
        <v>3161</v>
      </c>
      <c r="G137" s="280">
        <v>1745090</v>
      </c>
      <c r="H137" s="280">
        <v>885080</v>
      </c>
      <c r="I137" s="280">
        <v>860010</v>
      </c>
      <c r="J137" s="280">
        <v>98</v>
      </c>
      <c r="K137" s="280" t="s">
        <v>1358</v>
      </c>
      <c r="L137" s="280">
        <v>3161</v>
      </c>
    </row>
    <row r="138" spans="1:12">
      <c r="A138" s="280">
        <v>137</v>
      </c>
      <c r="B138" s="280" t="s">
        <v>3152</v>
      </c>
      <c r="C138" s="280" t="s">
        <v>3153</v>
      </c>
      <c r="D138" s="280">
        <v>676</v>
      </c>
      <c r="E138" s="280">
        <v>1200</v>
      </c>
      <c r="F138" s="280">
        <v>1440</v>
      </c>
      <c r="G138" s="280">
        <v>1728000</v>
      </c>
      <c r="H138" s="280">
        <v>973440</v>
      </c>
      <c r="I138" s="280">
        <v>754560</v>
      </c>
      <c r="J138" s="280">
        <v>15</v>
      </c>
      <c r="K138" s="280" t="s">
        <v>1358</v>
      </c>
      <c r="L138" s="280">
        <v>1440</v>
      </c>
    </row>
    <row r="139" spans="1:12">
      <c r="A139" s="280">
        <v>138</v>
      </c>
      <c r="B139" s="280" t="s">
        <v>3739</v>
      </c>
      <c r="C139" s="280" t="s">
        <v>3968</v>
      </c>
      <c r="D139" s="280">
        <v>273</v>
      </c>
      <c r="E139" s="280">
        <v>438.6404</v>
      </c>
      <c r="F139" s="280">
        <v>3913</v>
      </c>
      <c r="G139" s="280">
        <v>1716400</v>
      </c>
      <c r="H139" s="280">
        <v>1068249</v>
      </c>
      <c r="I139" s="280">
        <v>648151</v>
      </c>
      <c r="J139" s="280">
        <v>38</v>
      </c>
      <c r="K139" s="280" t="s">
        <v>1358</v>
      </c>
      <c r="L139" s="280">
        <v>3913</v>
      </c>
    </row>
    <row r="140" spans="1:12">
      <c r="A140" s="280">
        <v>139</v>
      </c>
      <c r="B140" s="280" t="s">
        <v>940</v>
      </c>
      <c r="C140" s="280" t="s">
        <v>3167</v>
      </c>
      <c r="D140" s="280">
        <v>3182</v>
      </c>
      <c r="E140" s="280">
        <v>4968.4029</v>
      </c>
      <c r="F140" s="280">
        <v>345</v>
      </c>
      <c r="G140" s="280">
        <v>1714099</v>
      </c>
      <c r="H140" s="280">
        <v>1097790</v>
      </c>
      <c r="I140" s="280">
        <v>616309</v>
      </c>
      <c r="J140" s="280">
        <v>55</v>
      </c>
      <c r="K140" s="280" t="s">
        <v>1358</v>
      </c>
      <c r="L140" s="280">
        <v>345</v>
      </c>
    </row>
    <row r="141" spans="1:12">
      <c r="A141" s="280">
        <v>140</v>
      </c>
      <c r="B141" s="280" t="s">
        <v>428</v>
      </c>
      <c r="C141" s="280" t="s">
        <v>3130</v>
      </c>
      <c r="D141" s="280">
        <v>597</v>
      </c>
      <c r="E141" s="280">
        <v>927.76919999999996</v>
      </c>
      <c r="F141" s="280">
        <v>1824</v>
      </c>
      <c r="G141" s="280">
        <v>1692251</v>
      </c>
      <c r="H141" s="280">
        <v>1088928</v>
      </c>
      <c r="I141" s="280">
        <v>603323</v>
      </c>
      <c r="J141" s="280">
        <v>75</v>
      </c>
      <c r="K141" s="280" t="s">
        <v>1358</v>
      </c>
      <c r="L141" s="280">
        <v>1824</v>
      </c>
    </row>
    <row r="142" spans="1:12">
      <c r="A142" s="280">
        <v>141</v>
      </c>
      <c r="B142" s="280" t="s">
        <v>543</v>
      </c>
      <c r="C142" s="280" t="s">
        <v>3043</v>
      </c>
      <c r="D142" s="280">
        <v>496</v>
      </c>
      <c r="E142" s="280">
        <v>835.52080000000001</v>
      </c>
      <c r="F142" s="280">
        <v>1997</v>
      </c>
      <c r="G142" s="280">
        <v>1668535</v>
      </c>
      <c r="H142" s="280">
        <v>990512</v>
      </c>
      <c r="I142" s="280">
        <v>678023</v>
      </c>
      <c r="J142" s="280">
        <v>155</v>
      </c>
      <c r="K142" s="280" t="s">
        <v>1358</v>
      </c>
      <c r="L142" s="280">
        <v>1997</v>
      </c>
    </row>
    <row r="143" spans="1:12">
      <c r="A143" s="280">
        <v>142</v>
      </c>
      <c r="B143" s="280" t="s">
        <v>1034</v>
      </c>
      <c r="C143" s="280" t="s">
        <v>3132</v>
      </c>
      <c r="D143" s="280">
        <v>975</v>
      </c>
      <c r="E143" s="280">
        <v>1230.3824</v>
      </c>
      <c r="F143" s="280">
        <v>1326</v>
      </c>
      <c r="G143" s="280">
        <v>1631487</v>
      </c>
      <c r="H143" s="280">
        <v>1292850</v>
      </c>
      <c r="I143" s="280">
        <v>338637</v>
      </c>
      <c r="J143" s="280">
        <v>146</v>
      </c>
      <c r="K143" s="280" t="s">
        <v>1358</v>
      </c>
      <c r="L143" s="280">
        <v>1326</v>
      </c>
    </row>
    <row r="144" spans="1:12">
      <c r="A144" s="280">
        <v>143</v>
      </c>
      <c r="B144" s="280" t="s">
        <v>500</v>
      </c>
      <c r="C144" s="280" t="s">
        <v>3151</v>
      </c>
      <c r="D144" s="280">
        <v>167</v>
      </c>
      <c r="E144" s="280">
        <v>249.10069999999999</v>
      </c>
      <c r="F144" s="280">
        <v>6412</v>
      </c>
      <c r="G144" s="280">
        <v>1597234</v>
      </c>
      <c r="H144" s="280">
        <v>1070804</v>
      </c>
      <c r="I144" s="280">
        <v>526430</v>
      </c>
      <c r="J144" s="280">
        <v>199</v>
      </c>
      <c r="K144" s="280" t="s">
        <v>1358</v>
      </c>
      <c r="L144" s="280">
        <v>6412</v>
      </c>
    </row>
    <row r="145" spans="1:12">
      <c r="A145" s="280">
        <v>144</v>
      </c>
      <c r="B145" s="280">
        <v>414210112</v>
      </c>
      <c r="C145" s="280" t="s">
        <v>3142</v>
      </c>
      <c r="D145" s="280">
        <v>430</v>
      </c>
      <c r="E145" s="280">
        <v>817</v>
      </c>
      <c r="F145" s="280">
        <v>1953</v>
      </c>
      <c r="G145" s="280">
        <v>1595601</v>
      </c>
      <c r="H145" s="280">
        <v>839790</v>
      </c>
      <c r="I145" s="280">
        <v>755811</v>
      </c>
      <c r="J145" s="280">
        <v>54</v>
      </c>
      <c r="K145" s="280" t="s">
        <v>1358</v>
      </c>
      <c r="L145" s="280">
        <v>1953</v>
      </c>
    </row>
    <row r="146" spans="1:12">
      <c r="A146" s="280">
        <v>145</v>
      </c>
      <c r="B146" s="280" t="s">
        <v>720</v>
      </c>
      <c r="C146" s="280" t="s">
        <v>3229</v>
      </c>
      <c r="D146" s="280">
        <v>157</v>
      </c>
      <c r="E146" s="280">
        <v>367.01100000000002</v>
      </c>
      <c r="F146" s="280">
        <v>4346</v>
      </c>
      <c r="G146" s="280">
        <v>1595030</v>
      </c>
      <c r="H146" s="280">
        <v>682322</v>
      </c>
      <c r="I146" s="280">
        <v>912708</v>
      </c>
      <c r="J146" s="280">
        <v>197</v>
      </c>
      <c r="K146" s="280" t="s">
        <v>1358</v>
      </c>
      <c r="L146" s="280">
        <v>4346</v>
      </c>
    </row>
    <row r="147" spans="1:12">
      <c r="A147" s="280">
        <v>146</v>
      </c>
      <c r="B147" s="280" t="s">
        <v>3792</v>
      </c>
      <c r="C147" s="280" t="s">
        <v>3976</v>
      </c>
      <c r="D147" s="280">
        <v>350</v>
      </c>
      <c r="E147" s="280">
        <v>643.81209999999999</v>
      </c>
      <c r="F147" s="280">
        <v>2384</v>
      </c>
      <c r="G147" s="280">
        <v>1534848</v>
      </c>
      <c r="H147" s="280">
        <v>834400</v>
      </c>
      <c r="I147" s="280">
        <v>700448</v>
      </c>
      <c r="J147" s="280">
        <v>47</v>
      </c>
      <c r="K147" s="280" t="s">
        <v>1358</v>
      </c>
      <c r="L147" s="280">
        <v>2384</v>
      </c>
    </row>
    <row r="148" spans="1:12">
      <c r="A148" s="280">
        <v>147</v>
      </c>
      <c r="B148" s="280" t="s">
        <v>992</v>
      </c>
      <c r="C148" s="280" t="s">
        <v>3092</v>
      </c>
      <c r="D148" s="280">
        <v>433</v>
      </c>
      <c r="E148" s="280">
        <v>677.40459999999996</v>
      </c>
      <c r="F148" s="280">
        <v>2254</v>
      </c>
      <c r="G148" s="280">
        <v>1526870</v>
      </c>
      <c r="H148" s="280">
        <v>975982</v>
      </c>
      <c r="I148" s="280">
        <v>550888</v>
      </c>
      <c r="J148" s="280">
        <v>89</v>
      </c>
      <c r="K148" s="280" t="s">
        <v>1358</v>
      </c>
      <c r="L148" s="280">
        <v>2254</v>
      </c>
    </row>
    <row r="149" spans="1:12">
      <c r="A149" s="280">
        <v>148</v>
      </c>
      <c r="B149" s="280" t="s">
        <v>3175</v>
      </c>
      <c r="C149" s="280" t="s">
        <v>3176</v>
      </c>
      <c r="D149" s="280">
        <v>815</v>
      </c>
      <c r="E149" s="280">
        <v>1400</v>
      </c>
      <c r="F149" s="280">
        <v>1080</v>
      </c>
      <c r="G149" s="280">
        <v>1512000</v>
      </c>
      <c r="H149" s="280">
        <v>880200</v>
      </c>
      <c r="I149" s="280">
        <v>631800</v>
      </c>
      <c r="J149" s="280">
        <v>9</v>
      </c>
      <c r="K149" s="280" t="s">
        <v>1358</v>
      </c>
      <c r="L149" s="280">
        <v>1080</v>
      </c>
    </row>
    <row r="150" spans="1:12">
      <c r="A150" s="280">
        <v>149</v>
      </c>
      <c r="B150" s="280" t="s">
        <v>722</v>
      </c>
      <c r="C150" s="280" t="s">
        <v>3189</v>
      </c>
      <c r="D150" s="280">
        <v>112</v>
      </c>
      <c r="E150" s="280">
        <v>242.9051</v>
      </c>
      <c r="F150" s="280">
        <v>6215</v>
      </c>
      <c r="G150" s="280">
        <v>1509655</v>
      </c>
      <c r="H150" s="280">
        <v>696080</v>
      </c>
      <c r="I150" s="280">
        <v>813575</v>
      </c>
      <c r="J150" s="280">
        <v>143</v>
      </c>
      <c r="K150" s="280" t="s">
        <v>1358</v>
      </c>
      <c r="L150" s="280">
        <v>6215</v>
      </c>
    </row>
    <row r="151" spans="1:12">
      <c r="A151" s="280">
        <v>150</v>
      </c>
      <c r="B151" s="280" t="s">
        <v>3949</v>
      </c>
      <c r="C151" s="280" t="s">
        <v>4050</v>
      </c>
      <c r="D151" s="280">
        <v>512</v>
      </c>
      <c r="E151" s="280">
        <v>1266.1996999999999</v>
      </c>
      <c r="F151" s="280">
        <v>1187</v>
      </c>
      <c r="G151" s="280">
        <v>1502979</v>
      </c>
      <c r="H151" s="280">
        <v>607744</v>
      </c>
      <c r="I151" s="280">
        <v>895235</v>
      </c>
      <c r="J151" s="280">
        <v>18</v>
      </c>
      <c r="K151" s="280" t="s">
        <v>1358</v>
      </c>
      <c r="L151" s="280">
        <v>1187</v>
      </c>
    </row>
    <row r="152" spans="1:12">
      <c r="A152" s="280">
        <v>151</v>
      </c>
      <c r="B152" s="280" t="s">
        <v>3761</v>
      </c>
      <c r="C152" s="280" t="s">
        <v>3839</v>
      </c>
      <c r="D152" s="280">
        <v>2246</v>
      </c>
      <c r="E152" s="280">
        <v>4143.8966</v>
      </c>
      <c r="F152" s="280">
        <v>358</v>
      </c>
      <c r="G152" s="280">
        <v>1483515</v>
      </c>
      <c r="H152" s="280">
        <v>804068</v>
      </c>
      <c r="I152" s="280">
        <v>679447</v>
      </c>
      <c r="J152" s="280">
        <v>147</v>
      </c>
      <c r="K152" s="280" t="s">
        <v>1358</v>
      </c>
      <c r="L152" s="280">
        <v>358</v>
      </c>
    </row>
    <row r="153" spans="1:12">
      <c r="A153" s="280">
        <v>152</v>
      </c>
      <c r="B153" s="280" t="s">
        <v>686</v>
      </c>
      <c r="C153" s="280" t="s">
        <v>3057</v>
      </c>
      <c r="D153" s="280">
        <v>652</v>
      </c>
      <c r="E153" s="280">
        <v>1038.3213000000001</v>
      </c>
      <c r="F153" s="280">
        <v>1413</v>
      </c>
      <c r="G153" s="280">
        <v>1467148</v>
      </c>
      <c r="H153" s="280">
        <v>921276</v>
      </c>
      <c r="I153" s="280">
        <v>545872</v>
      </c>
      <c r="J153" s="280">
        <v>198</v>
      </c>
      <c r="K153" s="280" t="s">
        <v>1358</v>
      </c>
      <c r="L153" s="280">
        <v>1413</v>
      </c>
    </row>
    <row r="154" spans="1:12">
      <c r="A154" s="280">
        <v>153</v>
      </c>
      <c r="B154" s="280" t="s">
        <v>174</v>
      </c>
      <c r="C154" s="280" t="s">
        <v>3098</v>
      </c>
      <c r="D154" s="280">
        <v>629</v>
      </c>
      <c r="E154" s="280">
        <v>1213.6487</v>
      </c>
      <c r="F154" s="280">
        <v>1204</v>
      </c>
      <c r="G154" s="280">
        <v>1461233</v>
      </c>
      <c r="H154" s="280">
        <v>757316</v>
      </c>
      <c r="I154" s="280">
        <v>703917</v>
      </c>
      <c r="J154" s="280">
        <v>79</v>
      </c>
      <c r="K154" s="280" t="s">
        <v>1358</v>
      </c>
      <c r="L154" s="280">
        <v>1204</v>
      </c>
    </row>
    <row r="155" spans="1:12">
      <c r="A155" s="280">
        <v>154</v>
      </c>
      <c r="B155" s="280" t="s">
        <v>369</v>
      </c>
      <c r="C155" s="280" t="s">
        <v>3202</v>
      </c>
      <c r="D155" s="280">
        <v>112</v>
      </c>
      <c r="E155" s="280">
        <v>240.8015</v>
      </c>
      <c r="F155" s="280">
        <v>5981</v>
      </c>
      <c r="G155" s="280">
        <v>1440234</v>
      </c>
      <c r="H155" s="280">
        <v>669872</v>
      </c>
      <c r="I155" s="280">
        <v>770362</v>
      </c>
      <c r="J155" s="280">
        <v>91</v>
      </c>
      <c r="K155" s="280" t="s">
        <v>1358</v>
      </c>
      <c r="L155" s="280">
        <v>5981</v>
      </c>
    </row>
    <row r="156" spans="1:12">
      <c r="A156" s="280">
        <v>155</v>
      </c>
      <c r="B156" s="280" t="s">
        <v>1291</v>
      </c>
      <c r="C156" s="280" t="s">
        <v>3075</v>
      </c>
      <c r="D156" s="280">
        <v>605</v>
      </c>
      <c r="E156" s="280">
        <v>629.24789999999996</v>
      </c>
      <c r="F156" s="280">
        <v>2283</v>
      </c>
      <c r="G156" s="280">
        <v>1436573</v>
      </c>
      <c r="H156" s="280">
        <v>1381215</v>
      </c>
      <c r="I156" s="280">
        <v>55358</v>
      </c>
      <c r="J156" s="280">
        <v>135</v>
      </c>
      <c r="K156" s="280" t="s">
        <v>1358</v>
      </c>
      <c r="L156" s="280">
        <v>2283</v>
      </c>
    </row>
    <row r="157" spans="1:12">
      <c r="A157" s="280">
        <v>156</v>
      </c>
      <c r="B157" s="280" t="s">
        <v>2960</v>
      </c>
      <c r="C157" s="280" t="s">
        <v>3560</v>
      </c>
      <c r="D157" s="280">
        <v>183</v>
      </c>
      <c r="E157" s="280">
        <v>316.96910000000003</v>
      </c>
      <c r="F157" s="280">
        <v>4524</v>
      </c>
      <c r="G157" s="280">
        <v>1433968</v>
      </c>
      <c r="H157" s="280">
        <v>827892</v>
      </c>
      <c r="I157" s="280">
        <v>606076</v>
      </c>
      <c r="J157" s="280">
        <v>130</v>
      </c>
      <c r="K157" s="280" t="s">
        <v>1358</v>
      </c>
      <c r="L157" s="280">
        <v>4524</v>
      </c>
    </row>
    <row r="158" spans="1:12">
      <c r="A158" s="280">
        <v>157</v>
      </c>
      <c r="B158" s="280" t="s">
        <v>3791</v>
      </c>
      <c r="C158" s="280" t="s">
        <v>3960</v>
      </c>
      <c r="D158" s="280">
        <v>166</v>
      </c>
      <c r="E158" s="280">
        <v>310.91989999999998</v>
      </c>
      <c r="F158" s="280">
        <v>4559</v>
      </c>
      <c r="G158" s="280">
        <v>1417484</v>
      </c>
      <c r="H158" s="280">
        <v>756794</v>
      </c>
      <c r="I158" s="280">
        <v>660690</v>
      </c>
      <c r="J158" s="280">
        <v>65</v>
      </c>
      <c r="K158" s="280" t="s">
        <v>1358</v>
      </c>
      <c r="L158" s="280">
        <v>4559</v>
      </c>
    </row>
    <row r="159" spans="1:12">
      <c r="A159" s="280">
        <v>158</v>
      </c>
      <c r="B159" s="280" t="s">
        <v>1035</v>
      </c>
      <c r="C159" s="280" t="s">
        <v>3210</v>
      </c>
      <c r="D159" s="280">
        <v>852</v>
      </c>
      <c r="E159" s="280">
        <v>1530.9168</v>
      </c>
      <c r="F159" s="280">
        <v>925</v>
      </c>
      <c r="G159" s="280">
        <v>1416098</v>
      </c>
      <c r="H159" s="280">
        <v>788100</v>
      </c>
      <c r="I159" s="280">
        <v>627998</v>
      </c>
      <c r="J159" s="280">
        <v>67</v>
      </c>
      <c r="K159" s="280" t="s">
        <v>1358</v>
      </c>
      <c r="L159" s="280">
        <v>925</v>
      </c>
    </row>
    <row r="160" spans="1:12">
      <c r="A160" s="280">
        <v>159</v>
      </c>
      <c r="B160" s="280" t="s">
        <v>2987</v>
      </c>
      <c r="C160" s="280" t="s">
        <v>3150</v>
      </c>
      <c r="D160" s="280">
        <v>489</v>
      </c>
      <c r="E160" s="280">
        <v>920</v>
      </c>
      <c r="F160" s="280">
        <v>1530</v>
      </c>
      <c r="G160" s="280">
        <v>1407600</v>
      </c>
      <c r="H160" s="280">
        <v>748170</v>
      </c>
      <c r="I160" s="280">
        <v>659430</v>
      </c>
      <c r="J160" s="280">
        <v>12</v>
      </c>
      <c r="K160" s="280" t="s">
        <v>1358</v>
      </c>
      <c r="L160" s="280">
        <v>1530</v>
      </c>
    </row>
    <row r="161" spans="1:12">
      <c r="A161" s="280">
        <v>160</v>
      </c>
      <c r="B161" s="280" t="s">
        <v>469</v>
      </c>
      <c r="C161" s="280" t="s">
        <v>3061</v>
      </c>
      <c r="D161" s="280">
        <v>1052</v>
      </c>
      <c r="E161" s="280">
        <v>3070.2363</v>
      </c>
      <c r="F161" s="280">
        <v>457</v>
      </c>
      <c r="G161" s="280">
        <v>1403098</v>
      </c>
      <c r="H161" s="280">
        <v>480764</v>
      </c>
      <c r="I161" s="280">
        <v>922334</v>
      </c>
      <c r="J161" s="280">
        <v>87</v>
      </c>
      <c r="K161" s="280" t="s">
        <v>1358</v>
      </c>
      <c r="L161" s="280">
        <v>457</v>
      </c>
    </row>
    <row r="162" spans="1:12">
      <c r="A162" s="280">
        <v>161</v>
      </c>
      <c r="B162" s="280" t="s">
        <v>403</v>
      </c>
      <c r="C162" s="280" t="s">
        <v>3177</v>
      </c>
      <c r="D162" s="280">
        <v>81</v>
      </c>
      <c r="E162" s="280">
        <v>132.08430000000001</v>
      </c>
      <c r="F162" s="280">
        <v>10525</v>
      </c>
      <c r="G162" s="280">
        <v>1390187</v>
      </c>
      <c r="H162" s="280">
        <v>852525</v>
      </c>
      <c r="I162" s="280">
        <v>537662</v>
      </c>
      <c r="J162" s="280">
        <v>275</v>
      </c>
      <c r="K162" s="280" t="s">
        <v>1358</v>
      </c>
      <c r="L162" s="280">
        <v>10525</v>
      </c>
    </row>
    <row r="163" spans="1:12">
      <c r="A163" s="280">
        <v>162</v>
      </c>
      <c r="B163" s="280" t="s">
        <v>707</v>
      </c>
      <c r="C163" s="280" t="s">
        <v>3219</v>
      </c>
      <c r="D163" s="280">
        <v>514</v>
      </c>
      <c r="E163" s="280">
        <v>966.45519999999999</v>
      </c>
      <c r="F163" s="280">
        <v>1417</v>
      </c>
      <c r="G163" s="280">
        <v>1369467</v>
      </c>
      <c r="H163" s="280">
        <v>728338</v>
      </c>
      <c r="I163" s="280">
        <v>641129</v>
      </c>
      <c r="J163" s="280">
        <v>209</v>
      </c>
      <c r="K163" s="280" t="s">
        <v>1358</v>
      </c>
      <c r="L163" s="280">
        <v>1417</v>
      </c>
    </row>
    <row r="164" spans="1:12">
      <c r="A164" s="280">
        <v>163</v>
      </c>
      <c r="B164" s="280" t="s">
        <v>1288</v>
      </c>
      <c r="C164" s="280" t="s">
        <v>3269</v>
      </c>
      <c r="D164" s="280">
        <v>173</v>
      </c>
      <c r="E164" s="280">
        <v>325.1146</v>
      </c>
      <c r="F164" s="280">
        <v>4161</v>
      </c>
      <c r="G164" s="280">
        <v>1352802</v>
      </c>
      <c r="H164" s="280">
        <v>719853</v>
      </c>
      <c r="I164" s="280">
        <v>632949</v>
      </c>
      <c r="J164" s="280">
        <v>73</v>
      </c>
      <c r="K164" s="280" t="s">
        <v>1358</v>
      </c>
      <c r="L164" s="280">
        <v>4161</v>
      </c>
    </row>
    <row r="165" spans="1:12">
      <c r="A165" s="280">
        <v>164</v>
      </c>
      <c r="B165" s="280" t="s">
        <v>472</v>
      </c>
      <c r="C165" s="280" t="s">
        <v>3166</v>
      </c>
      <c r="D165" s="280">
        <v>172</v>
      </c>
      <c r="E165" s="280">
        <v>299.82889999999998</v>
      </c>
      <c r="F165" s="280">
        <v>4443</v>
      </c>
      <c r="G165" s="280">
        <v>1332140</v>
      </c>
      <c r="H165" s="280">
        <v>764196</v>
      </c>
      <c r="I165" s="280">
        <v>567944</v>
      </c>
      <c r="J165" s="280">
        <v>177</v>
      </c>
      <c r="K165" s="280" t="s">
        <v>1358</v>
      </c>
      <c r="L165" s="280">
        <v>4443</v>
      </c>
    </row>
    <row r="166" spans="1:12">
      <c r="A166" s="280">
        <v>165</v>
      </c>
      <c r="B166" s="280" t="s">
        <v>959</v>
      </c>
      <c r="C166" s="280" t="s">
        <v>3144</v>
      </c>
      <c r="D166" s="280">
        <v>632</v>
      </c>
      <c r="E166" s="280">
        <v>1367.4337</v>
      </c>
      <c r="F166" s="280">
        <v>973</v>
      </c>
      <c r="G166" s="280">
        <v>1330513</v>
      </c>
      <c r="H166" s="280">
        <v>614936</v>
      </c>
      <c r="I166" s="280">
        <v>715577</v>
      </c>
      <c r="J166" s="280">
        <v>141</v>
      </c>
      <c r="K166" s="280" t="s">
        <v>1358</v>
      </c>
      <c r="L166" s="280">
        <v>973</v>
      </c>
    </row>
    <row r="167" spans="1:12">
      <c r="A167" s="280">
        <v>166</v>
      </c>
      <c r="B167" s="280" t="s">
        <v>912</v>
      </c>
      <c r="C167" s="280" t="s">
        <v>3103</v>
      </c>
      <c r="D167" s="280">
        <v>676</v>
      </c>
      <c r="E167" s="280">
        <v>1280.6764000000001</v>
      </c>
      <c r="F167" s="280">
        <v>1026</v>
      </c>
      <c r="G167" s="280">
        <v>1313974</v>
      </c>
      <c r="H167" s="280">
        <v>693576</v>
      </c>
      <c r="I167" s="280">
        <v>620398</v>
      </c>
      <c r="J167" s="280">
        <v>161</v>
      </c>
      <c r="K167" s="280" t="s">
        <v>1358</v>
      </c>
      <c r="L167" s="280">
        <v>1026</v>
      </c>
    </row>
    <row r="168" spans="1:12">
      <c r="A168" s="280">
        <v>167</v>
      </c>
      <c r="B168" s="280" t="s">
        <v>852</v>
      </c>
      <c r="C168" s="280" t="s">
        <v>3208</v>
      </c>
      <c r="D168" s="280">
        <v>131</v>
      </c>
      <c r="E168" s="280">
        <v>330.0489</v>
      </c>
      <c r="F168" s="280">
        <v>3947</v>
      </c>
      <c r="G168" s="280">
        <v>1302703</v>
      </c>
      <c r="H168" s="280">
        <v>517057</v>
      </c>
      <c r="I168" s="280">
        <v>785646</v>
      </c>
      <c r="J168" s="280">
        <v>271</v>
      </c>
      <c r="K168" s="280" t="s">
        <v>1358</v>
      </c>
      <c r="L168" s="280">
        <v>3947</v>
      </c>
    </row>
    <row r="169" spans="1:12">
      <c r="A169" s="280">
        <v>168</v>
      </c>
      <c r="B169" s="280" t="s">
        <v>2753</v>
      </c>
      <c r="C169" s="280" t="s">
        <v>3112</v>
      </c>
      <c r="D169" s="280">
        <v>265</v>
      </c>
      <c r="E169" s="280">
        <v>431.87439999999998</v>
      </c>
      <c r="F169" s="280">
        <v>3009</v>
      </c>
      <c r="G169" s="280">
        <v>1299510</v>
      </c>
      <c r="H169" s="280">
        <v>797385</v>
      </c>
      <c r="I169" s="280">
        <v>502125</v>
      </c>
      <c r="J169" s="280">
        <v>35</v>
      </c>
      <c r="K169" s="280" t="s">
        <v>1358</v>
      </c>
      <c r="L169" s="280">
        <v>3009</v>
      </c>
    </row>
    <row r="170" spans="1:12">
      <c r="A170" s="280">
        <v>169</v>
      </c>
      <c r="B170" s="280" t="s">
        <v>621</v>
      </c>
      <c r="C170" s="280" t="s">
        <v>3266</v>
      </c>
      <c r="D170" s="280">
        <v>246</v>
      </c>
      <c r="E170" s="280">
        <v>315.48590000000002</v>
      </c>
      <c r="F170" s="280">
        <v>4110</v>
      </c>
      <c r="G170" s="280">
        <v>1296647</v>
      </c>
      <c r="H170" s="280">
        <v>1011060</v>
      </c>
      <c r="I170" s="280">
        <v>285587</v>
      </c>
      <c r="J170" s="280">
        <v>120</v>
      </c>
      <c r="K170" s="280" t="s">
        <v>1358</v>
      </c>
      <c r="L170" s="280">
        <v>4110</v>
      </c>
    </row>
    <row r="171" spans="1:12">
      <c r="A171" s="280">
        <v>170</v>
      </c>
      <c r="B171" s="280" t="s">
        <v>2898</v>
      </c>
      <c r="C171" s="280" t="s">
        <v>3224</v>
      </c>
      <c r="D171" s="280">
        <v>362</v>
      </c>
      <c r="E171" s="280">
        <v>499.94729999999998</v>
      </c>
      <c r="F171" s="280">
        <v>2506</v>
      </c>
      <c r="G171" s="280">
        <v>1252868</v>
      </c>
      <c r="H171" s="280">
        <v>907172</v>
      </c>
      <c r="I171" s="280">
        <v>345696</v>
      </c>
      <c r="J171" s="280">
        <v>33</v>
      </c>
      <c r="K171" s="280" t="s">
        <v>1358</v>
      </c>
      <c r="L171" s="280">
        <v>2506</v>
      </c>
    </row>
    <row r="172" spans="1:12">
      <c r="A172" s="280">
        <v>171</v>
      </c>
      <c r="B172" s="280" t="s">
        <v>699</v>
      </c>
      <c r="C172" s="280" t="s">
        <v>3030</v>
      </c>
      <c r="D172" s="280">
        <v>439</v>
      </c>
      <c r="E172" s="280">
        <v>738.68169999999998</v>
      </c>
      <c r="F172" s="280">
        <v>1690</v>
      </c>
      <c r="G172" s="280">
        <v>1248372</v>
      </c>
      <c r="H172" s="280">
        <v>741910</v>
      </c>
      <c r="I172" s="280">
        <v>506462</v>
      </c>
      <c r="J172" s="280">
        <v>167</v>
      </c>
      <c r="K172" s="280" t="s">
        <v>1358</v>
      </c>
      <c r="L172" s="280">
        <v>1690</v>
      </c>
    </row>
    <row r="173" spans="1:12">
      <c r="A173" s="280">
        <v>172</v>
      </c>
      <c r="B173" s="280" t="s">
        <v>631</v>
      </c>
      <c r="C173" s="280" t="s">
        <v>3223</v>
      </c>
      <c r="D173" s="280">
        <v>410</v>
      </c>
      <c r="E173" s="280">
        <v>1057.9426000000001</v>
      </c>
      <c r="F173" s="280">
        <v>1168</v>
      </c>
      <c r="G173" s="280">
        <v>1235677</v>
      </c>
      <c r="H173" s="280">
        <v>478880</v>
      </c>
      <c r="I173" s="280">
        <v>756797</v>
      </c>
      <c r="J173" s="280">
        <v>51</v>
      </c>
      <c r="K173" s="280" t="s">
        <v>1358</v>
      </c>
      <c r="L173" s="280">
        <v>1168</v>
      </c>
    </row>
    <row r="174" spans="1:12">
      <c r="A174" s="280">
        <v>173</v>
      </c>
      <c r="B174" s="280" t="s">
        <v>2863</v>
      </c>
      <c r="C174" s="280" t="s">
        <v>3174</v>
      </c>
      <c r="D174" s="280">
        <v>1353</v>
      </c>
      <c r="E174" s="280">
        <v>2688.6388999999999</v>
      </c>
      <c r="F174" s="280">
        <v>457</v>
      </c>
      <c r="G174" s="280">
        <v>1228708</v>
      </c>
      <c r="H174" s="280">
        <v>618321</v>
      </c>
      <c r="I174" s="280">
        <v>610387</v>
      </c>
      <c r="J174" s="280">
        <v>36</v>
      </c>
      <c r="K174" s="280" t="s">
        <v>1358</v>
      </c>
      <c r="L174" s="280">
        <v>457</v>
      </c>
    </row>
    <row r="175" spans="1:12">
      <c r="A175" s="280">
        <v>174</v>
      </c>
      <c r="B175" s="280" t="s">
        <v>781</v>
      </c>
      <c r="C175" s="280" t="s">
        <v>3305</v>
      </c>
      <c r="D175" s="280">
        <v>404</v>
      </c>
      <c r="E175" s="280">
        <v>584.63679999999999</v>
      </c>
      <c r="F175" s="280">
        <v>2098</v>
      </c>
      <c r="G175" s="280">
        <v>1226568</v>
      </c>
      <c r="H175" s="280">
        <v>847592</v>
      </c>
      <c r="I175" s="280">
        <v>378976</v>
      </c>
      <c r="J175" s="280">
        <v>92</v>
      </c>
      <c r="K175" s="280" t="s">
        <v>1358</v>
      </c>
      <c r="L175" s="280">
        <v>2098</v>
      </c>
    </row>
    <row r="176" spans="1:12">
      <c r="A176" s="280">
        <v>175</v>
      </c>
      <c r="B176" s="280" t="s">
        <v>2748</v>
      </c>
      <c r="C176" s="280" t="s">
        <v>3183</v>
      </c>
      <c r="D176" s="280">
        <v>450</v>
      </c>
      <c r="E176" s="280">
        <v>599.40800000000002</v>
      </c>
      <c r="F176" s="280">
        <v>2027</v>
      </c>
      <c r="G176" s="280">
        <v>1215000</v>
      </c>
      <c r="H176" s="280">
        <v>912150</v>
      </c>
      <c r="I176" s="280">
        <v>302850</v>
      </c>
      <c r="J176" s="280">
        <v>24</v>
      </c>
      <c r="K176" s="280" t="s">
        <v>1358</v>
      </c>
      <c r="L176" s="280">
        <v>2027</v>
      </c>
    </row>
    <row r="177" spans="1:12">
      <c r="A177" s="280">
        <v>176</v>
      </c>
      <c r="B177" s="280" t="s">
        <v>3119</v>
      </c>
      <c r="C177" s="280" t="s">
        <v>3120</v>
      </c>
      <c r="D177" s="280">
        <v>568</v>
      </c>
      <c r="E177" s="280">
        <v>1280</v>
      </c>
      <c r="F177" s="280">
        <v>930</v>
      </c>
      <c r="G177" s="280">
        <v>1190400</v>
      </c>
      <c r="H177" s="280">
        <v>528240</v>
      </c>
      <c r="I177" s="280">
        <v>662160</v>
      </c>
      <c r="J177" s="280">
        <v>8</v>
      </c>
      <c r="K177" s="280" t="s">
        <v>1358</v>
      </c>
      <c r="L177" s="280">
        <v>930</v>
      </c>
    </row>
    <row r="178" spans="1:12">
      <c r="A178" s="280">
        <v>177</v>
      </c>
      <c r="B178" s="280" t="s">
        <v>370</v>
      </c>
      <c r="C178" s="280" t="s">
        <v>3225</v>
      </c>
      <c r="D178" s="280">
        <v>437</v>
      </c>
      <c r="E178" s="280">
        <v>980.9085</v>
      </c>
      <c r="F178" s="280">
        <v>1213</v>
      </c>
      <c r="G178" s="280">
        <v>1189842</v>
      </c>
      <c r="H178" s="280">
        <v>530081</v>
      </c>
      <c r="I178" s="280">
        <v>659761</v>
      </c>
      <c r="J178" s="280">
        <v>82</v>
      </c>
      <c r="K178" s="280" t="s">
        <v>1358</v>
      </c>
      <c r="L178" s="280">
        <v>1213</v>
      </c>
    </row>
    <row r="179" spans="1:12">
      <c r="A179" s="280">
        <v>178</v>
      </c>
      <c r="B179" s="280" t="s">
        <v>535</v>
      </c>
      <c r="C179" s="280" t="s">
        <v>3213</v>
      </c>
      <c r="D179" s="280">
        <v>645</v>
      </c>
      <c r="E179" s="280">
        <v>1849.3791000000001</v>
      </c>
      <c r="F179" s="280">
        <v>641</v>
      </c>
      <c r="G179" s="280">
        <v>1185452</v>
      </c>
      <c r="H179" s="280">
        <v>413445</v>
      </c>
      <c r="I179" s="280">
        <v>772007</v>
      </c>
      <c r="J179" s="280">
        <v>95</v>
      </c>
      <c r="K179" s="280" t="s">
        <v>1358</v>
      </c>
      <c r="L179" s="280">
        <v>641</v>
      </c>
    </row>
    <row r="180" spans="1:12">
      <c r="A180" s="280">
        <v>179</v>
      </c>
      <c r="B180" s="280" t="s">
        <v>933</v>
      </c>
      <c r="C180" s="280" t="s">
        <v>3155</v>
      </c>
      <c r="D180" s="280">
        <v>456</v>
      </c>
      <c r="E180" s="280">
        <v>1142.0155</v>
      </c>
      <c r="F180" s="280">
        <v>1029</v>
      </c>
      <c r="G180" s="280">
        <v>1175134</v>
      </c>
      <c r="H180" s="280">
        <v>469224</v>
      </c>
      <c r="I180" s="280">
        <v>705910</v>
      </c>
      <c r="J180" s="280">
        <v>192</v>
      </c>
      <c r="K180" s="280" t="s">
        <v>1358</v>
      </c>
      <c r="L180" s="280">
        <v>1029</v>
      </c>
    </row>
    <row r="181" spans="1:12">
      <c r="A181" s="280">
        <v>180</v>
      </c>
      <c r="B181" s="280" t="s">
        <v>517</v>
      </c>
      <c r="C181" s="280" t="s">
        <v>3368</v>
      </c>
      <c r="D181" s="280">
        <v>455</v>
      </c>
      <c r="E181" s="280">
        <v>738.50030000000004</v>
      </c>
      <c r="F181" s="280">
        <v>1577</v>
      </c>
      <c r="G181" s="280">
        <v>1164615</v>
      </c>
      <c r="H181" s="280">
        <v>717535</v>
      </c>
      <c r="I181" s="280">
        <v>447080</v>
      </c>
      <c r="J181" s="280">
        <v>55</v>
      </c>
      <c r="K181" s="280" t="s">
        <v>1358</v>
      </c>
      <c r="L181" s="280">
        <v>1577</v>
      </c>
    </row>
    <row r="182" spans="1:12">
      <c r="A182" s="280">
        <v>181</v>
      </c>
      <c r="B182" s="280" t="s">
        <v>309</v>
      </c>
      <c r="C182" s="280" t="s">
        <v>3199</v>
      </c>
      <c r="D182" s="280">
        <v>294</v>
      </c>
      <c r="E182" s="280">
        <v>554.64279999999997</v>
      </c>
      <c r="F182" s="280">
        <v>2091</v>
      </c>
      <c r="G182" s="280">
        <v>1159758</v>
      </c>
      <c r="H182" s="280">
        <v>614754</v>
      </c>
      <c r="I182" s="280">
        <v>545004</v>
      </c>
      <c r="J182" s="280">
        <v>74</v>
      </c>
      <c r="K182" s="280" t="s">
        <v>1358</v>
      </c>
      <c r="L182" s="280">
        <v>2091</v>
      </c>
    </row>
    <row r="183" spans="1:12">
      <c r="A183" s="280">
        <v>182</v>
      </c>
      <c r="B183" s="280" t="s">
        <v>731</v>
      </c>
      <c r="C183" s="280" t="s">
        <v>3156</v>
      </c>
      <c r="D183" s="280">
        <v>819</v>
      </c>
      <c r="E183" s="280">
        <v>1696.4812999999999</v>
      </c>
      <c r="F183" s="280">
        <v>669</v>
      </c>
      <c r="G183" s="280">
        <v>1134946</v>
      </c>
      <c r="H183" s="280">
        <v>547911</v>
      </c>
      <c r="I183" s="280">
        <v>587035</v>
      </c>
      <c r="J183" s="280">
        <v>88</v>
      </c>
      <c r="K183" s="280" t="s">
        <v>1358</v>
      </c>
      <c r="L183" s="280">
        <v>669</v>
      </c>
    </row>
    <row r="184" spans="1:12">
      <c r="A184" s="280">
        <v>183</v>
      </c>
      <c r="B184" s="280" t="s">
        <v>508</v>
      </c>
      <c r="C184" s="280" t="s">
        <v>3104</v>
      </c>
      <c r="D184" s="280">
        <v>239</v>
      </c>
      <c r="E184" s="280">
        <v>445.15350000000001</v>
      </c>
      <c r="F184" s="280">
        <v>2540</v>
      </c>
      <c r="G184" s="280">
        <v>1130690</v>
      </c>
      <c r="H184" s="280">
        <v>607060</v>
      </c>
      <c r="I184" s="280">
        <v>523630</v>
      </c>
      <c r="J184" s="280">
        <v>95</v>
      </c>
      <c r="K184" s="280" t="s">
        <v>1358</v>
      </c>
      <c r="L184" s="280">
        <v>2540</v>
      </c>
    </row>
    <row r="185" spans="1:12">
      <c r="A185" s="280">
        <v>184</v>
      </c>
      <c r="B185" s="280" t="s">
        <v>640</v>
      </c>
      <c r="C185" s="280" t="s">
        <v>3194</v>
      </c>
      <c r="D185" s="280">
        <v>85</v>
      </c>
      <c r="E185" s="280">
        <v>182.0145</v>
      </c>
      <c r="F185" s="280">
        <v>6203</v>
      </c>
      <c r="G185" s="280">
        <v>1129036</v>
      </c>
      <c r="H185" s="280">
        <v>527255</v>
      </c>
      <c r="I185" s="280">
        <v>601781</v>
      </c>
      <c r="J185" s="280">
        <v>136</v>
      </c>
      <c r="K185" s="280" t="s">
        <v>1358</v>
      </c>
      <c r="L185" s="280">
        <v>6203</v>
      </c>
    </row>
    <row r="186" spans="1:12">
      <c r="A186" s="280">
        <v>185</v>
      </c>
      <c r="B186" s="280" t="s">
        <v>2992</v>
      </c>
      <c r="C186" s="280" t="s">
        <v>3727</v>
      </c>
      <c r="D186" s="280">
        <v>296</v>
      </c>
      <c r="E186" s="280">
        <v>636.60080000000005</v>
      </c>
      <c r="F186" s="280">
        <v>1771</v>
      </c>
      <c r="G186" s="280">
        <v>1127420</v>
      </c>
      <c r="H186" s="280">
        <v>524216</v>
      </c>
      <c r="I186" s="280">
        <v>603204</v>
      </c>
      <c r="J186" s="280">
        <v>28</v>
      </c>
      <c r="K186" s="280" t="s">
        <v>1358</v>
      </c>
      <c r="L186" s="280">
        <v>1771</v>
      </c>
    </row>
    <row r="187" spans="1:12">
      <c r="A187" s="280">
        <v>186</v>
      </c>
      <c r="B187" s="280" t="s">
        <v>634</v>
      </c>
      <c r="C187" s="280" t="s">
        <v>3160</v>
      </c>
      <c r="D187" s="280">
        <v>336</v>
      </c>
      <c r="E187" s="280">
        <v>598.67229999999995</v>
      </c>
      <c r="F187" s="280">
        <v>1883</v>
      </c>
      <c r="G187" s="280">
        <v>1127300</v>
      </c>
      <c r="H187" s="280">
        <v>632688</v>
      </c>
      <c r="I187" s="280">
        <v>494612</v>
      </c>
      <c r="J187" s="280">
        <v>52</v>
      </c>
      <c r="K187" s="280" t="s">
        <v>1358</v>
      </c>
      <c r="L187" s="280">
        <v>1883</v>
      </c>
    </row>
    <row r="188" spans="1:12">
      <c r="A188" s="280">
        <v>187</v>
      </c>
      <c r="B188" s="280" t="s">
        <v>346</v>
      </c>
      <c r="C188" s="280" t="s">
        <v>3214</v>
      </c>
      <c r="D188" s="280">
        <v>452</v>
      </c>
      <c r="E188" s="280">
        <v>802.47080000000005</v>
      </c>
      <c r="F188" s="280">
        <v>1404</v>
      </c>
      <c r="G188" s="280">
        <v>1126669</v>
      </c>
      <c r="H188" s="280">
        <v>634608</v>
      </c>
      <c r="I188" s="280">
        <v>492061</v>
      </c>
      <c r="J188" s="280">
        <v>96</v>
      </c>
      <c r="K188" s="280" t="s">
        <v>1358</v>
      </c>
      <c r="L188" s="280">
        <v>1404</v>
      </c>
    </row>
    <row r="189" spans="1:12">
      <c r="A189" s="280">
        <v>188</v>
      </c>
      <c r="B189" s="280" t="s">
        <v>887</v>
      </c>
      <c r="C189" s="280" t="s">
        <v>3258</v>
      </c>
      <c r="D189" s="280">
        <v>169</v>
      </c>
      <c r="E189" s="280">
        <v>277.80939999999998</v>
      </c>
      <c r="F189" s="280">
        <v>3993</v>
      </c>
      <c r="G189" s="280">
        <v>1109293</v>
      </c>
      <c r="H189" s="280">
        <v>674817</v>
      </c>
      <c r="I189" s="280">
        <v>434476</v>
      </c>
      <c r="J189" s="280">
        <v>191</v>
      </c>
      <c r="K189" s="280" t="s">
        <v>1358</v>
      </c>
      <c r="L189" s="280">
        <v>3993</v>
      </c>
    </row>
    <row r="190" spans="1:12">
      <c r="A190" s="280">
        <v>189</v>
      </c>
      <c r="B190" s="280" t="s">
        <v>303</v>
      </c>
      <c r="C190" s="280" t="s">
        <v>3169</v>
      </c>
      <c r="D190" s="280">
        <v>209</v>
      </c>
      <c r="E190" s="280">
        <v>562.40930000000003</v>
      </c>
      <c r="F190" s="280">
        <v>1969</v>
      </c>
      <c r="G190" s="280">
        <v>1107384</v>
      </c>
      <c r="H190" s="280">
        <v>411521</v>
      </c>
      <c r="I190" s="280">
        <v>695863</v>
      </c>
      <c r="J190" s="280">
        <v>66</v>
      </c>
      <c r="K190" s="280" t="s">
        <v>1358</v>
      </c>
      <c r="L190" s="280">
        <v>1969</v>
      </c>
    </row>
    <row r="191" spans="1:12">
      <c r="A191" s="280">
        <v>190</v>
      </c>
      <c r="B191" s="280" t="s">
        <v>3908</v>
      </c>
      <c r="C191" s="280" t="s">
        <v>4019</v>
      </c>
      <c r="D191" s="280">
        <v>264</v>
      </c>
      <c r="E191" s="280">
        <v>461.70850000000002</v>
      </c>
      <c r="F191" s="280">
        <v>2333</v>
      </c>
      <c r="G191" s="280">
        <v>1077166</v>
      </c>
      <c r="H191" s="280">
        <v>615912</v>
      </c>
      <c r="I191" s="280">
        <v>461254</v>
      </c>
      <c r="J191" s="280">
        <v>59</v>
      </c>
      <c r="K191" s="280" t="s">
        <v>1358</v>
      </c>
      <c r="L191" s="280">
        <v>2333</v>
      </c>
    </row>
    <row r="192" spans="1:12">
      <c r="A192" s="280">
        <v>191</v>
      </c>
      <c r="B192" s="280" t="s">
        <v>540</v>
      </c>
      <c r="C192" s="280" t="s">
        <v>3987</v>
      </c>
      <c r="D192" s="280">
        <v>741</v>
      </c>
      <c r="E192" s="280">
        <v>1810.6627000000001</v>
      </c>
      <c r="F192" s="280">
        <v>587</v>
      </c>
      <c r="G192" s="280">
        <v>1062859</v>
      </c>
      <c r="H192" s="280">
        <v>434967</v>
      </c>
      <c r="I192" s="280">
        <v>627892</v>
      </c>
      <c r="J192" s="280">
        <v>84</v>
      </c>
      <c r="K192" s="280" t="s">
        <v>1358</v>
      </c>
      <c r="L192" s="280">
        <v>587</v>
      </c>
    </row>
    <row r="193" spans="1:12">
      <c r="A193" s="280">
        <v>192</v>
      </c>
      <c r="B193" s="280" t="s">
        <v>3242</v>
      </c>
      <c r="C193" s="280" t="s">
        <v>3243</v>
      </c>
      <c r="D193" s="280">
        <v>916</v>
      </c>
      <c r="E193" s="280">
        <v>1358.0862999999999</v>
      </c>
      <c r="F193" s="280">
        <v>776</v>
      </c>
      <c r="G193" s="280">
        <v>1053875</v>
      </c>
      <c r="H193" s="280">
        <v>710816</v>
      </c>
      <c r="I193" s="280">
        <v>343059</v>
      </c>
      <c r="J193" s="280">
        <v>75</v>
      </c>
      <c r="K193" s="280" t="s">
        <v>1358</v>
      </c>
      <c r="L193" s="280">
        <v>776</v>
      </c>
    </row>
    <row r="194" spans="1:12">
      <c r="A194" s="280">
        <v>193</v>
      </c>
      <c r="B194" s="280" t="s">
        <v>689</v>
      </c>
      <c r="C194" s="280" t="s">
        <v>3203</v>
      </c>
      <c r="D194" s="280">
        <v>340</v>
      </c>
      <c r="E194" s="280">
        <v>970.4982</v>
      </c>
      <c r="F194" s="280">
        <v>1084</v>
      </c>
      <c r="G194" s="280">
        <v>1052020</v>
      </c>
      <c r="H194" s="280">
        <v>368560</v>
      </c>
      <c r="I194" s="280">
        <v>683460</v>
      </c>
      <c r="J194" s="280">
        <v>41</v>
      </c>
      <c r="K194" s="280" t="s">
        <v>1358</v>
      </c>
      <c r="L194" s="280">
        <v>1084</v>
      </c>
    </row>
    <row r="195" spans="1:12">
      <c r="A195" s="280">
        <v>194</v>
      </c>
      <c r="B195" s="280" t="s">
        <v>323</v>
      </c>
      <c r="C195" s="280" t="s">
        <v>3137</v>
      </c>
      <c r="D195" s="280">
        <v>524</v>
      </c>
      <c r="E195" s="280">
        <v>824.29669999999999</v>
      </c>
      <c r="F195" s="280">
        <v>1274</v>
      </c>
      <c r="G195" s="280">
        <v>1050154</v>
      </c>
      <c r="H195" s="280">
        <v>667576</v>
      </c>
      <c r="I195" s="280">
        <v>382578</v>
      </c>
      <c r="J195" s="280">
        <v>44</v>
      </c>
      <c r="K195" s="280" t="s">
        <v>1358</v>
      </c>
      <c r="L195" s="280">
        <v>1274</v>
      </c>
    </row>
    <row r="196" spans="1:12">
      <c r="A196" s="280">
        <v>195</v>
      </c>
      <c r="B196" s="280" t="s">
        <v>2796</v>
      </c>
      <c r="C196" s="280" t="s">
        <v>3172</v>
      </c>
      <c r="D196" s="280">
        <v>232</v>
      </c>
      <c r="E196" s="280">
        <v>539.56410000000005</v>
      </c>
      <c r="F196" s="280">
        <v>1943</v>
      </c>
      <c r="G196" s="280">
        <v>1048373</v>
      </c>
      <c r="H196" s="280">
        <v>450776</v>
      </c>
      <c r="I196" s="280">
        <v>597597</v>
      </c>
      <c r="J196" s="280">
        <v>183</v>
      </c>
      <c r="K196" s="280" t="s">
        <v>1358</v>
      </c>
      <c r="L196" s="280">
        <v>1943</v>
      </c>
    </row>
    <row r="197" spans="1:12">
      <c r="A197" s="280">
        <v>196</v>
      </c>
      <c r="B197" s="280" t="s">
        <v>913</v>
      </c>
      <c r="C197" s="280" t="s">
        <v>3239</v>
      </c>
      <c r="D197" s="280">
        <v>740</v>
      </c>
      <c r="E197" s="280">
        <v>1280.0196000000001</v>
      </c>
      <c r="F197" s="280">
        <v>818</v>
      </c>
      <c r="G197" s="280">
        <v>1047056</v>
      </c>
      <c r="H197" s="280">
        <v>605320</v>
      </c>
      <c r="I197" s="280">
        <v>441736</v>
      </c>
      <c r="J197" s="280">
        <v>97</v>
      </c>
      <c r="K197" s="280" t="s">
        <v>1358</v>
      </c>
      <c r="L197" s="280">
        <v>818</v>
      </c>
    </row>
    <row r="198" spans="1:12">
      <c r="A198" s="280">
        <v>197</v>
      </c>
      <c r="B198" s="280" t="s">
        <v>776</v>
      </c>
      <c r="C198" s="280" t="s">
        <v>3240</v>
      </c>
      <c r="D198" s="280">
        <v>1897</v>
      </c>
      <c r="E198" s="280">
        <v>3148.6626999999999</v>
      </c>
      <c r="F198" s="280">
        <v>332</v>
      </c>
      <c r="G198" s="280">
        <v>1045356</v>
      </c>
      <c r="H198" s="280">
        <v>629804</v>
      </c>
      <c r="I198" s="280">
        <v>415552</v>
      </c>
      <c r="J198" s="280">
        <v>88</v>
      </c>
      <c r="K198" s="280" t="s">
        <v>1358</v>
      </c>
      <c r="L198" s="280">
        <v>332</v>
      </c>
    </row>
    <row r="199" spans="1:12">
      <c r="A199" s="280">
        <v>198</v>
      </c>
      <c r="B199" s="280" t="s">
        <v>557</v>
      </c>
      <c r="C199" s="280" t="s">
        <v>3247</v>
      </c>
      <c r="D199" s="280">
        <v>473</v>
      </c>
      <c r="E199" s="280">
        <v>923.33479999999997</v>
      </c>
      <c r="F199" s="280">
        <v>1132</v>
      </c>
      <c r="G199" s="280">
        <v>1045215</v>
      </c>
      <c r="H199" s="280">
        <v>535436</v>
      </c>
      <c r="I199" s="280">
        <v>509779</v>
      </c>
      <c r="J199" s="280">
        <v>26</v>
      </c>
      <c r="K199" s="280" t="s">
        <v>1358</v>
      </c>
      <c r="L199" s="280">
        <v>1132</v>
      </c>
    </row>
    <row r="200" spans="1:12">
      <c r="A200" s="280">
        <v>199</v>
      </c>
      <c r="B200" s="280" t="s">
        <v>533</v>
      </c>
      <c r="C200" s="280" t="s">
        <v>3204</v>
      </c>
      <c r="D200" s="280">
        <v>1570</v>
      </c>
      <c r="E200" s="280">
        <v>2661.3189000000002</v>
      </c>
      <c r="F200" s="280">
        <v>392</v>
      </c>
      <c r="G200" s="280">
        <v>1043237</v>
      </c>
      <c r="H200" s="280">
        <v>615440</v>
      </c>
      <c r="I200" s="280">
        <v>427797</v>
      </c>
      <c r="J200" s="280">
        <v>10</v>
      </c>
      <c r="K200" s="280" t="s">
        <v>1358</v>
      </c>
      <c r="L200" s="280">
        <v>392</v>
      </c>
    </row>
    <row r="201" spans="1:12">
      <c r="A201" s="280">
        <v>200</v>
      </c>
      <c r="B201" s="280" t="s">
        <v>872</v>
      </c>
      <c r="C201" s="280" t="s">
        <v>3478</v>
      </c>
      <c r="D201" s="280">
        <v>277</v>
      </c>
      <c r="E201" s="280">
        <v>586.77769999999998</v>
      </c>
      <c r="F201" s="280">
        <v>1768</v>
      </c>
      <c r="G201" s="280">
        <v>1037423</v>
      </c>
      <c r="H201" s="280">
        <v>489736</v>
      </c>
      <c r="I201" s="280">
        <v>547687</v>
      </c>
      <c r="J201" s="280">
        <v>46</v>
      </c>
      <c r="K201" s="280" t="s">
        <v>1358</v>
      </c>
      <c r="L201" s="280">
        <v>1768</v>
      </c>
    </row>
    <row r="202" spans="1:12">
      <c r="A202" s="280">
        <v>201</v>
      </c>
      <c r="B202" s="280" t="s">
        <v>690</v>
      </c>
      <c r="C202" s="280" t="s">
        <v>3165</v>
      </c>
      <c r="D202" s="280">
        <v>415</v>
      </c>
      <c r="E202" s="280">
        <v>763.17330000000004</v>
      </c>
      <c r="F202" s="280">
        <v>1339</v>
      </c>
      <c r="G202" s="280">
        <v>1021889</v>
      </c>
      <c r="H202" s="280">
        <v>555685</v>
      </c>
      <c r="I202" s="280">
        <v>466204</v>
      </c>
      <c r="J202" s="280">
        <v>55</v>
      </c>
      <c r="K202" s="280" t="s">
        <v>1358</v>
      </c>
      <c r="L202" s="280">
        <v>1339</v>
      </c>
    </row>
    <row r="203" spans="1:12">
      <c r="A203" s="280">
        <v>202</v>
      </c>
      <c r="B203" s="280" t="s">
        <v>3206</v>
      </c>
      <c r="C203" s="280" t="s">
        <v>3207</v>
      </c>
      <c r="D203" s="280">
        <v>741</v>
      </c>
      <c r="E203" s="280">
        <v>1600</v>
      </c>
      <c r="F203" s="280">
        <v>630</v>
      </c>
      <c r="G203" s="280">
        <v>1008000</v>
      </c>
      <c r="H203" s="280">
        <v>466830</v>
      </c>
      <c r="I203" s="280">
        <v>541170</v>
      </c>
      <c r="J203" s="280">
        <v>6</v>
      </c>
      <c r="K203" s="280" t="s">
        <v>1358</v>
      </c>
      <c r="L203" s="280">
        <v>630</v>
      </c>
    </row>
    <row r="204" spans="1:12">
      <c r="A204" s="280">
        <v>203</v>
      </c>
      <c r="B204" s="280" t="s">
        <v>671</v>
      </c>
      <c r="C204" s="280" t="s">
        <v>3133</v>
      </c>
      <c r="D204" s="280">
        <v>650</v>
      </c>
      <c r="E204" s="280">
        <v>895</v>
      </c>
      <c r="F204" s="280">
        <v>1120</v>
      </c>
      <c r="G204" s="280">
        <v>1002400</v>
      </c>
      <c r="H204" s="280">
        <v>728000</v>
      </c>
      <c r="I204" s="280">
        <v>274400</v>
      </c>
      <c r="J204" s="280">
        <v>7</v>
      </c>
      <c r="K204" s="280" t="s">
        <v>1358</v>
      </c>
      <c r="L204" s="280">
        <v>1120</v>
      </c>
    </row>
    <row r="205" spans="1:12">
      <c r="A205" s="280">
        <v>204</v>
      </c>
      <c r="B205" s="280" t="s">
        <v>231</v>
      </c>
      <c r="C205" s="280" t="s">
        <v>3088</v>
      </c>
      <c r="D205" s="280">
        <v>355</v>
      </c>
      <c r="E205" s="280">
        <v>555.87900000000002</v>
      </c>
      <c r="F205" s="280">
        <v>1769</v>
      </c>
      <c r="G205" s="280">
        <v>983350</v>
      </c>
      <c r="H205" s="280">
        <v>627995</v>
      </c>
      <c r="I205" s="280">
        <v>355355</v>
      </c>
      <c r="J205" s="280">
        <v>80</v>
      </c>
      <c r="K205" s="280" t="s">
        <v>1358</v>
      </c>
      <c r="L205" s="280">
        <v>1769</v>
      </c>
    </row>
    <row r="206" spans="1:12">
      <c r="A206" s="280">
        <v>205</v>
      </c>
      <c r="B206" s="280" t="s">
        <v>343</v>
      </c>
      <c r="C206" s="280" t="s">
        <v>3091</v>
      </c>
      <c r="D206" s="280">
        <v>735</v>
      </c>
      <c r="E206" s="280">
        <v>595.90369999999996</v>
      </c>
      <c r="F206" s="280">
        <v>1641</v>
      </c>
      <c r="G206" s="280">
        <v>977878</v>
      </c>
      <c r="H206" s="280">
        <v>1206135</v>
      </c>
      <c r="I206" s="280">
        <v>-228257</v>
      </c>
      <c r="J206" s="280">
        <v>52</v>
      </c>
      <c r="K206" s="280" t="s">
        <v>1358</v>
      </c>
      <c r="L206" s="280">
        <v>1641</v>
      </c>
    </row>
    <row r="207" spans="1:12">
      <c r="A207" s="280">
        <v>206</v>
      </c>
      <c r="B207" s="280" t="s">
        <v>704</v>
      </c>
      <c r="C207" s="280" t="s">
        <v>3184</v>
      </c>
      <c r="D207" s="280">
        <v>645</v>
      </c>
      <c r="E207" s="280">
        <v>1178.2520999999999</v>
      </c>
      <c r="F207" s="280">
        <v>829</v>
      </c>
      <c r="G207" s="280">
        <v>976771</v>
      </c>
      <c r="H207" s="280">
        <v>534705</v>
      </c>
      <c r="I207" s="280">
        <v>442066</v>
      </c>
      <c r="J207" s="280">
        <v>33</v>
      </c>
      <c r="K207" s="280" t="s">
        <v>1358</v>
      </c>
      <c r="L207" s="280">
        <v>829</v>
      </c>
    </row>
    <row r="208" spans="1:12">
      <c r="A208" s="280">
        <v>207</v>
      </c>
      <c r="B208" s="280" t="s">
        <v>865</v>
      </c>
      <c r="C208" s="280" t="s">
        <v>3211</v>
      </c>
      <c r="D208" s="280">
        <v>659</v>
      </c>
      <c r="E208" s="280">
        <v>487.06619999999998</v>
      </c>
      <c r="F208" s="280">
        <v>1994</v>
      </c>
      <c r="G208" s="280">
        <v>971210</v>
      </c>
      <c r="H208" s="280">
        <v>1314046</v>
      </c>
      <c r="I208" s="280">
        <v>-342836</v>
      </c>
      <c r="J208" s="280">
        <v>124</v>
      </c>
      <c r="K208" s="280" t="s">
        <v>1358</v>
      </c>
      <c r="L208" s="280">
        <v>1994</v>
      </c>
    </row>
    <row r="209" spans="1:12">
      <c r="A209" s="280">
        <v>208</v>
      </c>
      <c r="B209" s="280" t="s">
        <v>402</v>
      </c>
      <c r="C209" s="280" t="s">
        <v>3188</v>
      </c>
      <c r="D209" s="280">
        <v>64</v>
      </c>
      <c r="E209" s="280">
        <v>105.0561</v>
      </c>
      <c r="F209" s="280">
        <v>9220</v>
      </c>
      <c r="G209" s="280">
        <v>968617</v>
      </c>
      <c r="H209" s="280">
        <v>590080</v>
      </c>
      <c r="I209" s="280">
        <v>378537</v>
      </c>
      <c r="J209" s="280">
        <v>295</v>
      </c>
      <c r="K209" s="280" t="s">
        <v>1358</v>
      </c>
      <c r="L209" s="280">
        <v>9220</v>
      </c>
    </row>
    <row r="210" spans="1:12">
      <c r="A210" s="280">
        <v>209</v>
      </c>
      <c r="B210" s="280" t="s">
        <v>559</v>
      </c>
      <c r="C210" s="280" t="s">
        <v>3220</v>
      </c>
      <c r="D210" s="280">
        <v>138</v>
      </c>
      <c r="E210" s="280">
        <v>260.31810000000002</v>
      </c>
      <c r="F210" s="280">
        <v>3688</v>
      </c>
      <c r="G210" s="280">
        <v>960053</v>
      </c>
      <c r="H210" s="280">
        <v>508944</v>
      </c>
      <c r="I210" s="280">
        <v>451109</v>
      </c>
      <c r="J210" s="280">
        <v>295</v>
      </c>
      <c r="K210" s="280" t="s">
        <v>1358</v>
      </c>
      <c r="L210" s="280">
        <v>3688</v>
      </c>
    </row>
    <row r="211" spans="1:12">
      <c r="A211" s="280">
        <v>210</v>
      </c>
      <c r="B211" s="280" t="s">
        <v>476</v>
      </c>
      <c r="C211" s="280" t="s">
        <v>3090</v>
      </c>
      <c r="D211" s="280">
        <v>363</v>
      </c>
      <c r="E211" s="280">
        <v>478.08370000000002</v>
      </c>
      <c r="F211" s="280">
        <v>1984</v>
      </c>
      <c r="G211" s="280">
        <v>948518</v>
      </c>
      <c r="H211" s="280">
        <v>720192</v>
      </c>
      <c r="I211" s="280">
        <v>228326</v>
      </c>
      <c r="J211" s="280">
        <v>190</v>
      </c>
      <c r="K211" s="280" t="s">
        <v>1358</v>
      </c>
      <c r="L211" s="280">
        <v>1984</v>
      </c>
    </row>
    <row r="212" spans="1:12">
      <c r="A212" s="280">
        <v>211</v>
      </c>
      <c r="B212" s="280" t="s">
        <v>1016</v>
      </c>
      <c r="C212" s="280" t="s">
        <v>3263</v>
      </c>
      <c r="D212" s="280">
        <v>163</v>
      </c>
      <c r="E212" s="280">
        <v>306.04219999999998</v>
      </c>
      <c r="F212" s="280">
        <v>2961</v>
      </c>
      <c r="G212" s="280">
        <v>906191</v>
      </c>
      <c r="H212" s="280">
        <v>482643</v>
      </c>
      <c r="I212" s="280">
        <v>423548</v>
      </c>
      <c r="J212" s="280">
        <v>207</v>
      </c>
      <c r="K212" s="280" t="s">
        <v>1358</v>
      </c>
      <c r="L212" s="280">
        <v>2961</v>
      </c>
    </row>
    <row r="213" spans="1:12">
      <c r="A213" s="280">
        <v>212</v>
      </c>
      <c r="B213" s="280" t="s">
        <v>544</v>
      </c>
      <c r="C213" s="280" t="s">
        <v>3043</v>
      </c>
      <c r="D213" s="280">
        <v>423</v>
      </c>
      <c r="E213" s="280">
        <v>743.90210000000002</v>
      </c>
      <c r="F213" s="280">
        <v>1216</v>
      </c>
      <c r="G213" s="280">
        <v>904585</v>
      </c>
      <c r="H213" s="280">
        <v>514368</v>
      </c>
      <c r="I213" s="280">
        <v>390217</v>
      </c>
      <c r="J213" s="280">
        <v>112</v>
      </c>
      <c r="K213" s="280" t="s">
        <v>1358</v>
      </c>
      <c r="L213" s="280">
        <v>1216</v>
      </c>
    </row>
    <row r="214" spans="1:12">
      <c r="A214" s="280">
        <v>213</v>
      </c>
      <c r="B214" s="280" t="s">
        <v>389</v>
      </c>
      <c r="C214" s="280" t="s">
        <v>3254</v>
      </c>
      <c r="D214" s="280">
        <v>1589</v>
      </c>
      <c r="E214" s="280">
        <v>2751.4005999999999</v>
      </c>
      <c r="F214" s="280">
        <v>327</v>
      </c>
      <c r="G214" s="280">
        <v>899708</v>
      </c>
      <c r="H214" s="280">
        <v>519603</v>
      </c>
      <c r="I214" s="280">
        <v>380105</v>
      </c>
      <c r="J214" s="280">
        <v>69</v>
      </c>
      <c r="K214" s="280" t="s">
        <v>1358</v>
      </c>
      <c r="L214" s="280">
        <v>327</v>
      </c>
    </row>
    <row r="215" spans="1:12">
      <c r="A215" s="280">
        <v>214</v>
      </c>
      <c r="B215" s="280" t="s">
        <v>415</v>
      </c>
      <c r="C215" s="280" t="s">
        <v>3238</v>
      </c>
      <c r="D215" s="280">
        <v>117</v>
      </c>
      <c r="E215" s="280">
        <v>175.09649999999999</v>
      </c>
      <c r="F215" s="280">
        <v>5121</v>
      </c>
      <c r="G215" s="280">
        <v>896669</v>
      </c>
      <c r="H215" s="280">
        <v>599157</v>
      </c>
      <c r="I215" s="280">
        <v>297512</v>
      </c>
      <c r="J215" s="280">
        <v>160</v>
      </c>
      <c r="K215" s="280" t="s">
        <v>1358</v>
      </c>
      <c r="L215" s="280">
        <v>5121</v>
      </c>
    </row>
    <row r="216" spans="1:12">
      <c r="A216" s="280">
        <v>215</v>
      </c>
      <c r="B216" s="280" t="s">
        <v>3889</v>
      </c>
      <c r="C216" s="280" t="s">
        <v>3969</v>
      </c>
      <c r="D216" s="280">
        <v>397</v>
      </c>
      <c r="E216" s="280">
        <v>664.01260000000002</v>
      </c>
      <c r="F216" s="280">
        <v>1347</v>
      </c>
      <c r="G216" s="280">
        <v>894425</v>
      </c>
      <c r="H216" s="280">
        <v>534759</v>
      </c>
      <c r="I216" s="280">
        <v>359666</v>
      </c>
      <c r="J216" s="280">
        <v>4</v>
      </c>
      <c r="K216" s="280" t="s">
        <v>1358</v>
      </c>
      <c r="L216" s="280">
        <v>1347</v>
      </c>
    </row>
    <row r="217" spans="1:12">
      <c r="A217" s="280">
        <v>216</v>
      </c>
      <c r="B217" s="280">
        <v>103000</v>
      </c>
      <c r="C217" s="280" t="s">
        <v>3977</v>
      </c>
      <c r="D217" s="280">
        <v>1439</v>
      </c>
      <c r="E217" s="280">
        <v>2236</v>
      </c>
      <c r="F217" s="280">
        <v>400</v>
      </c>
      <c r="G217" s="280">
        <v>894400</v>
      </c>
      <c r="H217" s="280">
        <v>575600</v>
      </c>
      <c r="I217" s="280">
        <v>318800</v>
      </c>
      <c r="J217" s="280">
        <v>1</v>
      </c>
      <c r="K217" s="280" t="s">
        <v>1358</v>
      </c>
      <c r="L217" s="280">
        <v>400</v>
      </c>
    </row>
    <row r="218" spans="1:12">
      <c r="A218" s="280">
        <v>217</v>
      </c>
      <c r="B218" s="280" t="s">
        <v>593</v>
      </c>
      <c r="C218" s="280" t="s">
        <v>3123</v>
      </c>
      <c r="D218" s="280">
        <v>325</v>
      </c>
      <c r="E218" s="280">
        <v>605.33789999999999</v>
      </c>
      <c r="F218" s="280">
        <v>1474</v>
      </c>
      <c r="G218" s="280">
        <v>892268</v>
      </c>
      <c r="H218" s="280">
        <v>479050</v>
      </c>
      <c r="I218" s="280">
        <v>413218</v>
      </c>
      <c r="J218" s="280">
        <v>86</v>
      </c>
      <c r="K218" s="280" t="s">
        <v>1358</v>
      </c>
      <c r="L218" s="280">
        <v>1474</v>
      </c>
    </row>
    <row r="219" spans="1:12">
      <c r="A219" s="280">
        <v>218</v>
      </c>
      <c r="B219" s="280" t="s">
        <v>2886</v>
      </c>
      <c r="C219" s="280" t="s">
        <v>3149</v>
      </c>
      <c r="D219" s="280">
        <v>490</v>
      </c>
      <c r="E219" s="280">
        <v>701.37869999999998</v>
      </c>
      <c r="F219" s="280">
        <v>1257</v>
      </c>
      <c r="G219" s="280">
        <v>881633</v>
      </c>
      <c r="H219" s="280">
        <v>615930</v>
      </c>
      <c r="I219" s="280">
        <v>265703</v>
      </c>
      <c r="J219" s="280">
        <v>72</v>
      </c>
      <c r="K219" s="280" t="s">
        <v>1358</v>
      </c>
      <c r="L219" s="280">
        <v>1257</v>
      </c>
    </row>
    <row r="220" spans="1:12">
      <c r="A220" s="280">
        <v>219</v>
      </c>
      <c r="B220" s="280" t="s">
        <v>779</v>
      </c>
      <c r="C220" s="280" t="s">
        <v>3262</v>
      </c>
      <c r="D220" s="280">
        <v>1387</v>
      </c>
      <c r="E220" s="280">
        <v>2313.069</v>
      </c>
      <c r="F220" s="280">
        <v>377</v>
      </c>
      <c r="G220" s="280">
        <v>872027</v>
      </c>
      <c r="H220" s="280">
        <v>522899</v>
      </c>
      <c r="I220" s="280">
        <v>349128</v>
      </c>
      <c r="J220" s="280">
        <v>50</v>
      </c>
      <c r="K220" s="280" t="s">
        <v>1358</v>
      </c>
      <c r="L220" s="280">
        <v>377</v>
      </c>
    </row>
    <row r="221" spans="1:12">
      <c r="A221" s="280">
        <v>220</v>
      </c>
      <c r="B221" s="280" t="s">
        <v>2999</v>
      </c>
      <c r="C221" s="280" t="s">
        <v>3193</v>
      </c>
      <c r="D221" s="280">
        <v>588</v>
      </c>
      <c r="E221" s="280">
        <v>1000</v>
      </c>
      <c r="F221" s="280">
        <v>870</v>
      </c>
      <c r="G221" s="280">
        <v>870000</v>
      </c>
      <c r="H221" s="280">
        <v>511560</v>
      </c>
      <c r="I221" s="280">
        <v>358440</v>
      </c>
      <c r="J221" s="280">
        <v>8</v>
      </c>
      <c r="K221" s="280" t="s">
        <v>1358</v>
      </c>
      <c r="L221" s="280">
        <v>870</v>
      </c>
    </row>
    <row r="222" spans="1:12">
      <c r="A222" s="280">
        <v>221</v>
      </c>
      <c r="B222" s="280" t="s">
        <v>3950</v>
      </c>
      <c r="C222" s="280" t="s">
        <v>3984</v>
      </c>
      <c r="D222" s="280">
        <v>1062</v>
      </c>
      <c r="E222" s="280">
        <v>1931.5450000000001</v>
      </c>
      <c r="F222" s="280">
        <v>444</v>
      </c>
      <c r="G222" s="280">
        <v>857606</v>
      </c>
      <c r="H222" s="280">
        <v>471528</v>
      </c>
      <c r="I222" s="280">
        <v>386078</v>
      </c>
      <c r="J222" s="280">
        <v>18</v>
      </c>
      <c r="K222" s="280" t="s">
        <v>1358</v>
      </c>
      <c r="L222" s="280">
        <v>444</v>
      </c>
    </row>
    <row r="223" spans="1:12">
      <c r="A223" s="280">
        <v>222</v>
      </c>
      <c r="B223" s="280" t="s">
        <v>963</v>
      </c>
      <c r="C223" s="280" t="s">
        <v>3135</v>
      </c>
      <c r="D223" s="280">
        <v>573</v>
      </c>
      <c r="E223" s="280">
        <v>1220.8867</v>
      </c>
      <c r="F223" s="280">
        <v>697</v>
      </c>
      <c r="G223" s="280">
        <v>850958</v>
      </c>
      <c r="H223" s="280">
        <v>399381</v>
      </c>
      <c r="I223" s="280">
        <v>451577</v>
      </c>
      <c r="J223" s="280">
        <v>122</v>
      </c>
      <c r="K223" s="280" t="s">
        <v>1358</v>
      </c>
      <c r="L223" s="280">
        <v>697</v>
      </c>
    </row>
    <row r="224" spans="1:12">
      <c r="A224" s="280">
        <v>223</v>
      </c>
      <c r="B224" s="280" t="s">
        <v>3180</v>
      </c>
      <c r="C224" s="280" t="s">
        <v>3181</v>
      </c>
      <c r="D224" s="280">
        <v>460</v>
      </c>
      <c r="E224" s="280">
        <v>760</v>
      </c>
      <c r="F224" s="280">
        <v>1110</v>
      </c>
      <c r="G224" s="280">
        <v>843600</v>
      </c>
      <c r="H224" s="280">
        <v>510600</v>
      </c>
      <c r="I224" s="280">
        <v>333000</v>
      </c>
      <c r="J224" s="280">
        <v>9</v>
      </c>
      <c r="K224" s="280" t="s">
        <v>1358</v>
      </c>
      <c r="L224" s="280">
        <v>1110</v>
      </c>
    </row>
    <row r="225" spans="1:12">
      <c r="A225" s="280">
        <v>224</v>
      </c>
      <c r="B225" s="280" t="s">
        <v>1032</v>
      </c>
      <c r="C225" s="280" t="s">
        <v>3457</v>
      </c>
      <c r="D225" s="280">
        <v>165</v>
      </c>
      <c r="E225" s="280">
        <v>290.47879999999998</v>
      </c>
      <c r="F225" s="280">
        <v>2903</v>
      </c>
      <c r="G225" s="280">
        <v>843260</v>
      </c>
      <c r="H225" s="280">
        <v>478995</v>
      </c>
      <c r="I225" s="280">
        <v>364265</v>
      </c>
      <c r="J225" s="280">
        <v>14</v>
      </c>
      <c r="K225" s="280" t="s">
        <v>1358</v>
      </c>
      <c r="L225" s="280">
        <v>2903</v>
      </c>
    </row>
    <row r="226" spans="1:12">
      <c r="A226" s="280">
        <v>225</v>
      </c>
      <c r="B226" s="280" t="s">
        <v>3912</v>
      </c>
      <c r="C226" s="280" t="s">
        <v>4014</v>
      </c>
      <c r="D226" s="280">
        <v>207</v>
      </c>
      <c r="E226" s="280">
        <v>418.44130000000001</v>
      </c>
      <c r="F226" s="280">
        <v>2001</v>
      </c>
      <c r="G226" s="280">
        <v>837301</v>
      </c>
      <c r="H226" s="280">
        <v>414207</v>
      </c>
      <c r="I226" s="280">
        <v>423094</v>
      </c>
      <c r="J226" s="280">
        <v>75</v>
      </c>
      <c r="K226" s="280" t="s">
        <v>1358</v>
      </c>
      <c r="L226" s="280">
        <v>2001</v>
      </c>
    </row>
    <row r="227" spans="1:12">
      <c r="A227" s="280">
        <v>226</v>
      </c>
      <c r="B227" s="280" t="s">
        <v>934</v>
      </c>
      <c r="C227" s="280" t="s">
        <v>3155</v>
      </c>
      <c r="D227" s="280">
        <v>601</v>
      </c>
      <c r="E227" s="280">
        <v>1230.7452000000001</v>
      </c>
      <c r="F227" s="280">
        <v>679</v>
      </c>
      <c r="G227" s="280">
        <v>835676</v>
      </c>
      <c r="H227" s="280">
        <v>408079</v>
      </c>
      <c r="I227" s="280">
        <v>427597</v>
      </c>
      <c r="J227" s="280">
        <v>141</v>
      </c>
      <c r="K227" s="280" t="s">
        <v>1358</v>
      </c>
      <c r="L227" s="280">
        <v>679</v>
      </c>
    </row>
    <row r="228" spans="1:12">
      <c r="A228" s="280">
        <v>227</v>
      </c>
      <c r="B228" s="280" t="s">
        <v>534</v>
      </c>
      <c r="C228" s="280" t="s">
        <v>3212</v>
      </c>
      <c r="D228" s="280">
        <v>409</v>
      </c>
      <c r="E228" s="280">
        <v>590.13319999999999</v>
      </c>
      <c r="F228" s="280">
        <v>1411</v>
      </c>
      <c r="G228" s="280">
        <v>832678</v>
      </c>
      <c r="H228" s="280">
        <v>577099</v>
      </c>
      <c r="I228" s="280">
        <v>255579</v>
      </c>
      <c r="J228" s="280">
        <v>157</v>
      </c>
      <c r="K228" s="280" t="s">
        <v>1358</v>
      </c>
      <c r="L228" s="280">
        <v>1411</v>
      </c>
    </row>
    <row r="229" spans="1:12">
      <c r="A229" s="280">
        <v>228</v>
      </c>
      <c r="B229" s="280" t="s">
        <v>622</v>
      </c>
      <c r="C229" s="280" t="s">
        <v>3266</v>
      </c>
      <c r="D229" s="280">
        <v>246</v>
      </c>
      <c r="E229" s="280">
        <v>317.47320000000002</v>
      </c>
      <c r="F229" s="280">
        <v>2610</v>
      </c>
      <c r="G229" s="280">
        <v>828605</v>
      </c>
      <c r="H229" s="280">
        <v>642060</v>
      </c>
      <c r="I229" s="280">
        <v>186545</v>
      </c>
      <c r="J229" s="280">
        <v>134</v>
      </c>
      <c r="K229" s="280" t="s">
        <v>1358</v>
      </c>
      <c r="L229" s="280">
        <v>2610</v>
      </c>
    </row>
    <row r="230" spans="1:12">
      <c r="A230" s="280">
        <v>229</v>
      </c>
      <c r="B230" s="280" t="s">
        <v>541</v>
      </c>
      <c r="C230" s="280" t="s">
        <v>3253</v>
      </c>
      <c r="D230" s="280">
        <v>574</v>
      </c>
      <c r="E230" s="280">
        <v>1490.3697999999999</v>
      </c>
      <c r="F230" s="280">
        <v>549</v>
      </c>
      <c r="G230" s="280">
        <v>818213</v>
      </c>
      <c r="H230" s="280">
        <v>315126</v>
      </c>
      <c r="I230" s="280">
        <v>503087</v>
      </c>
      <c r="J230" s="280">
        <v>25</v>
      </c>
      <c r="K230" s="280" t="s">
        <v>1358</v>
      </c>
      <c r="L230" s="280">
        <v>549</v>
      </c>
    </row>
    <row r="231" spans="1:12">
      <c r="A231" s="280">
        <v>230</v>
      </c>
      <c r="B231" s="280" t="s">
        <v>673</v>
      </c>
      <c r="C231" s="280" t="s">
        <v>3958</v>
      </c>
      <c r="D231" s="280">
        <v>177</v>
      </c>
      <c r="E231" s="280">
        <v>214.94309999999999</v>
      </c>
      <c r="F231" s="280">
        <v>3781</v>
      </c>
      <c r="G231" s="280">
        <v>812700</v>
      </c>
      <c r="H231" s="280">
        <v>669237</v>
      </c>
      <c r="I231" s="280">
        <v>143463</v>
      </c>
      <c r="J231" s="280">
        <v>12</v>
      </c>
      <c r="K231" s="280" t="s">
        <v>1358</v>
      </c>
      <c r="L231" s="280">
        <v>3781</v>
      </c>
    </row>
    <row r="232" spans="1:12">
      <c r="A232" s="280">
        <v>231</v>
      </c>
      <c r="B232" s="280" t="s">
        <v>539</v>
      </c>
      <c r="C232" s="280" t="s">
        <v>3237</v>
      </c>
      <c r="D232" s="280">
        <v>343</v>
      </c>
      <c r="E232" s="280">
        <v>720.61900000000003</v>
      </c>
      <c r="F232" s="280">
        <v>1126</v>
      </c>
      <c r="G232" s="280">
        <v>811417</v>
      </c>
      <c r="H232" s="280">
        <v>386218</v>
      </c>
      <c r="I232" s="280">
        <v>425199</v>
      </c>
      <c r="J232" s="280">
        <v>124</v>
      </c>
      <c r="K232" s="280" t="s">
        <v>1358</v>
      </c>
      <c r="L232" s="280">
        <v>1126</v>
      </c>
    </row>
    <row r="233" spans="1:12">
      <c r="A233" s="280">
        <v>232</v>
      </c>
      <c r="B233" s="280" t="s">
        <v>3264</v>
      </c>
      <c r="C233" s="280" t="s">
        <v>3265</v>
      </c>
      <c r="D233" s="280">
        <v>435</v>
      </c>
      <c r="E233" s="280">
        <v>877.13980000000004</v>
      </c>
      <c r="F233" s="280">
        <v>923</v>
      </c>
      <c r="G233" s="280">
        <v>809600</v>
      </c>
      <c r="H233" s="280">
        <v>401505</v>
      </c>
      <c r="I233" s="280">
        <v>408095</v>
      </c>
      <c r="J233" s="280">
        <v>29</v>
      </c>
      <c r="K233" s="280" t="s">
        <v>1358</v>
      </c>
      <c r="L233" s="280">
        <v>923</v>
      </c>
    </row>
    <row r="234" spans="1:12">
      <c r="A234" s="280">
        <v>233</v>
      </c>
      <c r="B234" s="280" t="s">
        <v>782</v>
      </c>
      <c r="C234" s="280" t="s">
        <v>3964</v>
      </c>
      <c r="D234" s="280">
        <v>137</v>
      </c>
      <c r="E234" s="280">
        <v>276.51819999999998</v>
      </c>
      <c r="F234" s="280">
        <v>2910</v>
      </c>
      <c r="G234" s="280">
        <v>804668</v>
      </c>
      <c r="H234" s="280">
        <v>398670</v>
      </c>
      <c r="I234" s="280">
        <v>405998</v>
      </c>
      <c r="J234" s="280">
        <v>40</v>
      </c>
      <c r="K234" s="280" t="s">
        <v>1358</v>
      </c>
      <c r="L234" s="280">
        <v>2910</v>
      </c>
    </row>
    <row r="235" spans="1:12">
      <c r="A235" s="280">
        <v>234</v>
      </c>
      <c r="B235" s="280" t="s">
        <v>768</v>
      </c>
      <c r="C235" s="280" t="s">
        <v>3358</v>
      </c>
      <c r="D235" s="280">
        <v>755</v>
      </c>
      <c r="E235" s="280">
        <v>793.69989999999996</v>
      </c>
      <c r="F235" s="280">
        <v>993</v>
      </c>
      <c r="G235" s="280">
        <v>788144</v>
      </c>
      <c r="H235" s="280">
        <v>749715</v>
      </c>
      <c r="I235" s="280">
        <v>38429</v>
      </c>
      <c r="J235" s="280">
        <v>85</v>
      </c>
      <c r="K235" s="280" t="s">
        <v>1358</v>
      </c>
      <c r="L235" s="280">
        <v>993</v>
      </c>
    </row>
    <row r="236" spans="1:12">
      <c r="A236" s="280">
        <v>235</v>
      </c>
      <c r="B236" s="280" t="s">
        <v>694</v>
      </c>
      <c r="C236" s="280" t="s">
        <v>3293</v>
      </c>
      <c r="D236" s="280">
        <v>597</v>
      </c>
      <c r="E236" s="280">
        <v>1179.7134000000001</v>
      </c>
      <c r="F236" s="280">
        <v>663</v>
      </c>
      <c r="G236" s="280">
        <v>782150</v>
      </c>
      <c r="H236" s="280">
        <v>395811</v>
      </c>
      <c r="I236" s="280">
        <v>386339</v>
      </c>
      <c r="J236" s="280">
        <v>55</v>
      </c>
      <c r="K236" s="280" t="s">
        <v>1358</v>
      </c>
      <c r="L236" s="280">
        <v>663</v>
      </c>
    </row>
    <row r="237" spans="1:12">
      <c r="A237" s="280">
        <v>236</v>
      </c>
      <c r="B237" s="280" t="s">
        <v>1290</v>
      </c>
      <c r="C237" s="280" t="s">
        <v>3185</v>
      </c>
      <c r="D237" s="280">
        <v>1321</v>
      </c>
      <c r="E237" s="280">
        <v>1546.5208</v>
      </c>
      <c r="F237" s="280">
        <v>505</v>
      </c>
      <c r="G237" s="280">
        <v>780993</v>
      </c>
      <c r="H237" s="280">
        <v>667105</v>
      </c>
      <c r="I237" s="280">
        <v>113888</v>
      </c>
      <c r="J237" s="280">
        <v>66</v>
      </c>
      <c r="K237" s="280" t="s">
        <v>1358</v>
      </c>
      <c r="L237" s="280">
        <v>505</v>
      </c>
    </row>
    <row r="238" spans="1:12">
      <c r="A238" s="280">
        <v>237</v>
      </c>
      <c r="B238" s="280" t="s">
        <v>2954</v>
      </c>
      <c r="C238" s="280" t="s">
        <v>3235</v>
      </c>
      <c r="D238" s="280">
        <v>950</v>
      </c>
      <c r="E238" s="280">
        <v>1699.1659</v>
      </c>
      <c r="F238" s="280">
        <v>458</v>
      </c>
      <c r="G238" s="280">
        <v>778218</v>
      </c>
      <c r="H238" s="280">
        <v>435100</v>
      </c>
      <c r="I238" s="280">
        <v>343118</v>
      </c>
      <c r="J238" s="280">
        <v>35</v>
      </c>
      <c r="K238" s="280" t="s">
        <v>1358</v>
      </c>
      <c r="L238" s="280">
        <v>458</v>
      </c>
    </row>
    <row r="239" spans="1:12">
      <c r="A239" s="280">
        <v>238</v>
      </c>
      <c r="B239" s="280" t="s">
        <v>848</v>
      </c>
      <c r="C239" s="280" t="s">
        <v>3147</v>
      </c>
      <c r="D239" s="280">
        <v>313</v>
      </c>
      <c r="E239" s="280">
        <v>404.08010000000002</v>
      </c>
      <c r="F239" s="280">
        <v>1923</v>
      </c>
      <c r="G239" s="280">
        <v>777046</v>
      </c>
      <c r="H239" s="280">
        <v>601899</v>
      </c>
      <c r="I239" s="280">
        <v>175147</v>
      </c>
      <c r="J239" s="280">
        <v>64</v>
      </c>
      <c r="K239" s="280" t="s">
        <v>1358</v>
      </c>
      <c r="L239" s="280">
        <v>1923</v>
      </c>
    </row>
    <row r="240" spans="1:12">
      <c r="A240" s="280">
        <v>239</v>
      </c>
      <c r="B240" s="280" t="s">
        <v>2800</v>
      </c>
      <c r="C240" s="280" t="s">
        <v>3190</v>
      </c>
      <c r="D240" s="280">
        <v>255</v>
      </c>
      <c r="E240" s="280">
        <v>247.7328</v>
      </c>
      <c r="F240" s="280">
        <v>3114</v>
      </c>
      <c r="G240" s="280">
        <v>771440</v>
      </c>
      <c r="H240" s="280">
        <v>794070</v>
      </c>
      <c r="I240" s="280">
        <v>-22630</v>
      </c>
      <c r="J240" s="280">
        <v>43</v>
      </c>
      <c r="K240" s="280" t="s">
        <v>1358</v>
      </c>
      <c r="L240" s="280">
        <v>3114</v>
      </c>
    </row>
    <row r="241" spans="1:12">
      <c r="A241" s="280">
        <v>240</v>
      </c>
      <c r="B241" s="280" t="s">
        <v>697</v>
      </c>
      <c r="C241" s="280" t="s">
        <v>3222</v>
      </c>
      <c r="D241" s="280">
        <v>442</v>
      </c>
      <c r="E241" s="280">
        <v>647.96469999999999</v>
      </c>
      <c r="F241" s="280">
        <v>1189</v>
      </c>
      <c r="G241" s="280">
        <v>770430</v>
      </c>
      <c r="H241" s="280">
        <v>525538</v>
      </c>
      <c r="I241" s="280">
        <v>244892</v>
      </c>
      <c r="J241" s="280">
        <v>94</v>
      </c>
      <c r="K241" s="280" t="s">
        <v>1358</v>
      </c>
      <c r="L241" s="280">
        <v>1189</v>
      </c>
    </row>
    <row r="242" spans="1:12">
      <c r="A242" s="280">
        <v>241</v>
      </c>
      <c r="B242" s="280" t="s">
        <v>618</v>
      </c>
      <c r="C242" s="280" t="s">
        <v>3236</v>
      </c>
      <c r="D242" s="280">
        <v>530</v>
      </c>
      <c r="E242" s="280">
        <v>702.11580000000004</v>
      </c>
      <c r="F242" s="280">
        <v>1097</v>
      </c>
      <c r="G242" s="280">
        <v>770221</v>
      </c>
      <c r="H242" s="280">
        <v>581410</v>
      </c>
      <c r="I242" s="280">
        <v>188811</v>
      </c>
      <c r="J242" s="280">
        <v>135</v>
      </c>
      <c r="K242" s="280" t="s">
        <v>1358</v>
      </c>
      <c r="L242" s="280">
        <v>1097</v>
      </c>
    </row>
    <row r="243" spans="1:12">
      <c r="A243" s="280">
        <v>242</v>
      </c>
      <c r="B243" s="280" t="s">
        <v>3217</v>
      </c>
      <c r="C243" s="280" t="s">
        <v>3218</v>
      </c>
      <c r="D243" s="280">
        <v>289</v>
      </c>
      <c r="E243" s="280">
        <v>499.01510000000002</v>
      </c>
      <c r="F243" s="280">
        <v>1523</v>
      </c>
      <c r="G243" s="280">
        <v>760000</v>
      </c>
      <c r="H243" s="280">
        <v>440147</v>
      </c>
      <c r="I243" s="280">
        <v>319853</v>
      </c>
      <c r="J243" s="280">
        <v>17</v>
      </c>
      <c r="K243" s="280" t="s">
        <v>1358</v>
      </c>
      <c r="L243" s="280">
        <v>1523</v>
      </c>
    </row>
    <row r="244" spans="1:12">
      <c r="A244" s="280">
        <v>243</v>
      </c>
      <c r="B244" s="280" t="s">
        <v>250</v>
      </c>
      <c r="C244" s="280" t="s">
        <v>3278</v>
      </c>
      <c r="D244" s="280">
        <v>461</v>
      </c>
      <c r="E244" s="280">
        <v>892.65610000000004</v>
      </c>
      <c r="F244" s="280">
        <v>817</v>
      </c>
      <c r="G244" s="280">
        <v>729300</v>
      </c>
      <c r="H244" s="280">
        <v>376637</v>
      </c>
      <c r="I244" s="280">
        <v>352663</v>
      </c>
      <c r="J244" s="280">
        <v>80</v>
      </c>
      <c r="K244" s="280" t="s">
        <v>1358</v>
      </c>
      <c r="L244" s="280">
        <v>817</v>
      </c>
    </row>
    <row r="245" spans="1:12">
      <c r="A245" s="280">
        <v>244</v>
      </c>
      <c r="B245" s="280" t="s">
        <v>471</v>
      </c>
      <c r="C245" s="280" t="s">
        <v>3186</v>
      </c>
      <c r="D245" s="280">
        <v>187</v>
      </c>
      <c r="E245" s="280">
        <v>286.71100000000001</v>
      </c>
      <c r="F245" s="280">
        <v>2516</v>
      </c>
      <c r="G245" s="280">
        <v>721365</v>
      </c>
      <c r="H245" s="280">
        <v>470492</v>
      </c>
      <c r="I245" s="280">
        <v>250873</v>
      </c>
      <c r="J245" s="280">
        <v>250</v>
      </c>
      <c r="K245" s="280" t="s">
        <v>1358</v>
      </c>
      <c r="L245" s="280">
        <v>2516</v>
      </c>
    </row>
    <row r="246" spans="1:12">
      <c r="A246" s="280">
        <v>245</v>
      </c>
      <c r="B246" s="280" t="s">
        <v>1275</v>
      </c>
      <c r="C246" s="280" t="s">
        <v>3250</v>
      </c>
      <c r="D246" s="280">
        <v>69</v>
      </c>
      <c r="E246" s="280">
        <v>214.1448</v>
      </c>
      <c r="F246" s="280">
        <v>3321</v>
      </c>
      <c r="G246" s="280">
        <v>711175</v>
      </c>
      <c r="H246" s="280">
        <v>229149</v>
      </c>
      <c r="I246" s="280">
        <v>482026</v>
      </c>
      <c r="J246" s="280">
        <v>152</v>
      </c>
      <c r="K246" s="280" t="s">
        <v>1358</v>
      </c>
      <c r="L246" s="280">
        <v>3321</v>
      </c>
    </row>
    <row r="247" spans="1:12">
      <c r="A247" s="280">
        <v>246</v>
      </c>
      <c r="B247" s="280" t="s">
        <v>649</v>
      </c>
      <c r="C247" s="280" t="s">
        <v>3194</v>
      </c>
      <c r="D247" s="280">
        <v>79</v>
      </c>
      <c r="E247" s="280">
        <v>178.9049</v>
      </c>
      <c r="F247" s="280">
        <v>3966</v>
      </c>
      <c r="G247" s="280">
        <v>709537</v>
      </c>
      <c r="H247" s="280">
        <v>313314</v>
      </c>
      <c r="I247" s="280">
        <v>396223</v>
      </c>
      <c r="J247" s="280">
        <v>111</v>
      </c>
      <c r="K247" s="280" t="s">
        <v>1358</v>
      </c>
      <c r="L247" s="280">
        <v>3966</v>
      </c>
    </row>
    <row r="248" spans="1:12">
      <c r="A248" s="280">
        <v>247</v>
      </c>
      <c r="B248" s="280" t="s">
        <v>268</v>
      </c>
      <c r="C248" s="280" t="s">
        <v>3195</v>
      </c>
      <c r="D248" s="280">
        <v>344</v>
      </c>
      <c r="E248" s="280">
        <v>1186.7684999999999</v>
      </c>
      <c r="F248" s="280">
        <v>596</v>
      </c>
      <c r="G248" s="280">
        <v>707314</v>
      </c>
      <c r="H248" s="280">
        <v>205024</v>
      </c>
      <c r="I248" s="280">
        <v>502290</v>
      </c>
      <c r="J248" s="280">
        <v>95</v>
      </c>
      <c r="K248" s="280" t="s">
        <v>1358</v>
      </c>
      <c r="L248" s="280">
        <v>596</v>
      </c>
    </row>
    <row r="249" spans="1:12">
      <c r="A249" s="280">
        <v>248</v>
      </c>
      <c r="B249" s="280" t="s">
        <v>3989</v>
      </c>
      <c r="C249" s="280" t="s">
        <v>3990</v>
      </c>
      <c r="D249" s="280">
        <v>2089</v>
      </c>
      <c r="E249" s="280">
        <v>3300</v>
      </c>
      <c r="F249" s="280">
        <v>208</v>
      </c>
      <c r="G249" s="280">
        <v>686400</v>
      </c>
      <c r="H249" s="280">
        <v>434512</v>
      </c>
      <c r="I249" s="280">
        <v>251888</v>
      </c>
      <c r="J249" s="280">
        <v>1</v>
      </c>
      <c r="K249" s="280" t="s">
        <v>1358</v>
      </c>
      <c r="L249" s="280">
        <v>208</v>
      </c>
    </row>
    <row r="250" spans="1:12">
      <c r="A250" s="280">
        <v>249</v>
      </c>
      <c r="B250" s="280" t="s">
        <v>525</v>
      </c>
      <c r="C250" s="280" t="s">
        <v>3360</v>
      </c>
      <c r="D250" s="280">
        <v>1460</v>
      </c>
      <c r="E250" s="280">
        <v>3055.5625</v>
      </c>
      <c r="F250" s="280">
        <v>224</v>
      </c>
      <c r="G250" s="280">
        <v>684446</v>
      </c>
      <c r="H250" s="280">
        <v>327040</v>
      </c>
      <c r="I250" s="280">
        <v>357406</v>
      </c>
      <c r="J250" s="280">
        <v>58</v>
      </c>
      <c r="K250" s="280" t="s">
        <v>1358</v>
      </c>
      <c r="L250" s="280">
        <v>224</v>
      </c>
    </row>
    <row r="251" spans="1:12">
      <c r="A251" s="280">
        <v>250</v>
      </c>
      <c r="B251" s="280" t="s">
        <v>4053</v>
      </c>
      <c r="C251" s="280" t="s">
        <v>4054</v>
      </c>
      <c r="D251" s="280">
        <v>2073</v>
      </c>
      <c r="E251" s="280">
        <v>3637.5538000000001</v>
      </c>
      <c r="F251" s="280">
        <v>186</v>
      </c>
      <c r="G251" s="280">
        <v>676585</v>
      </c>
      <c r="H251" s="280">
        <v>385578</v>
      </c>
      <c r="I251" s="280">
        <v>291007</v>
      </c>
      <c r="J251" s="280">
        <v>9</v>
      </c>
      <c r="K251" s="280" t="s">
        <v>1358</v>
      </c>
      <c r="L251" s="280">
        <v>186</v>
      </c>
    </row>
    <row r="252" spans="1:12">
      <c r="A252" s="280">
        <v>251</v>
      </c>
      <c r="B252" s="280" t="s">
        <v>947</v>
      </c>
      <c r="C252" s="280" t="s">
        <v>3972</v>
      </c>
      <c r="D252" s="280">
        <v>242</v>
      </c>
      <c r="E252" s="280">
        <v>352.22579999999999</v>
      </c>
      <c r="F252" s="280">
        <v>1904</v>
      </c>
      <c r="G252" s="280">
        <v>670638</v>
      </c>
      <c r="H252" s="280">
        <v>460768</v>
      </c>
      <c r="I252" s="280">
        <v>209870</v>
      </c>
      <c r="J252" s="280">
        <v>112</v>
      </c>
      <c r="K252" s="280" t="s">
        <v>1358</v>
      </c>
      <c r="L252" s="280">
        <v>1904</v>
      </c>
    </row>
    <row r="253" spans="1:12">
      <c r="A253" s="280">
        <v>252</v>
      </c>
      <c r="B253" s="280" t="s">
        <v>652</v>
      </c>
      <c r="C253" s="280" t="s">
        <v>3227</v>
      </c>
      <c r="D253" s="280">
        <v>158</v>
      </c>
      <c r="E253" s="280">
        <v>365.62279999999998</v>
      </c>
      <c r="F253" s="280">
        <v>1800</v>
      </c>
      <c r="G253" s="280">
        <v>658121</v>
      </c>
      <c r="H253" s="280">
        <v>284400</v>
      </c>
      <c r="I253" s="280">
        <v>373721</v>
      </c>
      <c r="J253" s="280">
        <v>42</v>
      </c>
      <c r="K253" s="280" t="s">
        <v>1358</v>
      </c>
      <c r="L253" s="280">
        <v>1800</v>
      </c>
    </row>
    <row r="254" spans="1:12">
      <c r="A254" s="280">
        <v>253</v>
      </c>
      <c r="B254" s="280" t="s">
        <v>431</v>
      </c>
      <c r="C254" s="280" t="s">
        <v>3260</v>
      </c>
      <c r="D254" s="280">
        <v>269</v>
      </c>
      <c r="E254" s="280">
        <v>531.78200000000004</v>
      </c>
      <c r="F254" s="280">
        <v>1234</v>
      </c>
      <c r="G254" s="280">
        <v>656219</v>
      </c>
      <c r="H254" s="280">
        <v>331946</v>
      </c>
      <c r="I254" s="280">
        <v>324273</v>
      </c>
      <c r="J254" s="280">
        <v>82</v>
      </c>
      <c r="K254" s="280" t="s">
        <v>1358</v>
      </c>
      <c r="L254" s="280">
        <v>1234</v>
      </c>
    </row>
    <row r="255" spans="1:12">
      <c r="A255" s="280">
        <v>254</v>
      </c>
      <c r="B255" s="280" t="s">
        <v>651</v>
      </c>
      <c r="C255" s="280" t="s">
        <v>3227</v>
      </c>
      <c r="D255" s="280">
        <v>152</v>
      </c>
      <c r="E255" s="280">
        <v>364.32240000000002</v>
      </c>
      <c r="F255" s="280">
        <v>1799</v>
      </c>
      <c r="G255" s="280">
        <v>655416</v>
      </c>
      <c r="H255" s="280">
        <v>273448</v>
      </c>
      <c r="I255" s="280">
        <v>381968</v>
      </c>
      <c r="J255" s="280">
        <v>45</v>
      </c>
      <c r="K255" s="280" t="s">
        <v>1358</v>
      </c>
      <c r="L255" s="280">
        <v>1799</v>
      </c>
    </row>
    <row r="256" spans="1:12">
      <c r="A256" s="280">
        <v>255</v>
      </c>
      <c r="B256" s="280" t="s">
        <v>523</v>
      </c>
      <c r="C256" s="280" t="s">
        <v>3173</v>
      </c>
      <c r="D256" s="280">
        <v>1020</v>
      </c>
      <c r="E256" s="280">
        <v>2605.3227000000002</v>
      </c>
      <c r="F256" s="280">
        <v>251</v>
      </c>
      <c r="G256" s="280">
        <v>653936</v>
      </c>
      <c r="H256" s="280">
        <v>256020</v>
      </c>
      <c r="I256" s="280">
        <v>397916</v>
      </c>
      <c r="J256" s="280">
        <v>94</v>
      </c>
      <c r="K256" s="280" t="s">
        <v>1358</v>
      </c>
      <c r="L256" s="280">
        <v>251</v>
      </c>
    </row>
    <row r="257" spans="1:12">
      <c r="A257" s="280">
        <v>256</v>
      </c>
      <c r="B257" s="280" t="s">
        <v>960</v>
      </c>
      <c r="C257" s="280" t="s">
        <v>3144</v>
      </c>
      <c r="D257" s="280">
        <v>785</v>
      </c>
      <c r="E257" s="280">
        <v>1435.1434999999999</v>
      </c>
      <c r="F257" s="280">
        <v>453</v>
      </c>
      <c r="G257" s="280">
        <v>650120</v>
      </c>
      <c r="H257" s="280">
        <v>355605</v>
      </c>
      <c r="I257" s="280">
        <v>294515</v>
      </c>
      <c r="J257" s="280">
        <v>64</v>
      </c>
      <c r="K257" s="280" t="s">
        <v>1358</v>
      </c>
      <c r="L257" s="280">
        <v>453</v>
      </c>
    </row>
    <row r="258" spans="1:12">
      <c r="A258" s="280">
        <v>257</v>
      </c>
      <c r="B258" s="280" t="s">
        <v>391</v>
      </c>
      <c r="C258" s="280" t="s">
        <v>3336</v>
      </c>
      <c r="D258" s="280">
        <v>1952</v>
      </c>
      <c r="E258" s="280">
        <v>3206.9450000000002</v>
      </c>
      <c r="F258" s="280">
        <v>200</v>
      </c>
      <c r="G258" s="280">
        <v>641389</v>
      </c>
      <c r="H258" s="280">
        <v>390400</v>
      </c>
      <c r="I258" s="280">
        <v>250989</v>
      </c>
      <c r="J258" s="280">
        <v>47</v>
      </c>
      <c r="K258" s="280" t="s">
        <v>1358</v>
      </c>
      <c r="L258" s="280">
        <v>200</v>
      </c>
    </row>
    <row r="259" spans="1:12">
      <c r="A259" s="280">
        <v>258</v>
      </c>
      <c r="B259" s="280" t="s">
        <v>3917</v>
      </c>
      <c r="C259" s="280" t="s">
        <v>3988</v>
      </c>
      <c r="D259" s="280">
        <v>273</v>
      </c>
      <c r="E259" s="280">
        <v>480.33280000000002</v>
      </c>
      <c r="F259" s="280">
        <v>1322</v>
      </c>
      <c r="G259" s="280">
        <v>635000</v>
      </c>
      <c r="H259" s="280">
        <v>360906</v>
      </c>
      <c r="I259" s="280">
        <v>274094</v>
      </c>
      <c r="J259" s="280">
        <v>38</v>
      </c>
      <c r="K259" s="280" t="s">
        <v>1358</v>
      </c>
      <c r="L259" s="280">
        <v>1322</v>
      </c>
    </row>
    <row r="260" spans="1:12">
      <c r="A260" s="280">
        <v>259</v>
      </c>
      <c r="B260" s="280" t="s">
        <v>648</v>
      </c>
      <c r="C260" s="280" t="s">
        <v>3134</v>
      </c>
      <c r="D260" s="280">
        <v>251</v>
      </c>
      <c r="E260" s="280">
        <v>541.74040000000002</v>
      </c>
      <c r="F260" s="280">
        <v>1171</v>
      </c>
      <c r="G260" s="280">
        <v>634378</v>
      </c>
      <c r="H260" s="280">
        <v>293921</v>
      </c>
      <c r="I260" s="280">
        <v>340457</v>
      </c>
      <c r="J260" s="280">
        <v>52</v>
      </c>
      <c r="K260" s="280" t="s">
        <v>1358</v>
      </c>
      <c r="L260" s="280">
        <v>1171</v>
      </c>
    </row>
    <row r="261" spans="1:12">
      <c r="A261" s="280">
        <v>260</v>
      </c>
      <c r="B261" s="280">
        <v>414210123</v>
      </c>
      <c r="C261" s="280" t="s">
        <v>3271</v>
      </c>
      <c r="D261" s="280">
        <v>466</v>
      </c>
      <c r="E261" s="280">
        <v>1140</v>
      </c>
      <c r="F261" s="280">
        <v>556</v>
      </c>
      <c r="G261" s="280">
        <v>633840</v>
      </c>
      <c r="H261" s="280">
        <v>259096</v>
      </c>
      <c r="I261" s="280">
        <v>374744</v>
      </c>
      <c r="J261" s="280">
        <v>32</v>
      </c>
      <c r="K261" s="280" t="s">
        <v>1358</v>
      </c>
      <c r="L261" s="280">
        <v>556</v>
      </c>
    </row>
    <row r="262" spans="1:12">
      <c r="A262" s="280">
        <v>261</v>
      </c>
      <c r="B262" s="280" t="s">
        <v>815</v>
      </c>
      <c r="C262" s="280" t="s">
        <v>3216</v>
      </c>
      <c r="D262" s="280">
        <v>76</v>
      </c>
      <c r="E262" s="280">
        <v>107.67700000000001</v>
      </c>
      <c r="F262" s="280">
        <v>5861</v>
      </c>
      <c r="G262" s="280">
        <v>631095</v>
      </c>
      <c r="H262" s="280">
        <v>445436</v>
      </c>
      <c r="I262" s="280">
        <v>185659</v>
      </c>
      <c r="J262" s="280">
        <v>152</v>
      </c>
      <c r="K262" s="280" t="s">
        <v>1358</v>
      </c>
      <c r="L262" s="280">
        <v>5861</v>
      </c>
    </row>
    <row r="263" spans="1:12">
      <c r="A263" s="280">
        <v>262</v>
      </c>
      <c r="B263" s="280" t="s">
        <v>851</v>
      </c>
      <c r="C263" s="280" t="s">
        <v>3417</v>
      </c>
      <c r="D263" s="280">
        <v>226</v>
      </c>
      <c r="E263" s="280">
        <v>344.46420000000001</v>
      </c>
      <c r="F263" s="280">
        <v>1831</v>
      </c>
      <c r="G263" s="280">
        <v>630714</v>
      </c>
      <c r="H263" s="280">
        <v>413806</v>
      </c>
      <c r="I263" s="280">
        <v>216908</v>
      </c>
      <c r="J263" s="280">
        <v>166</v>
      </c>
      <c r="K263" s="280" t="s">
        <v>1358</v>
      </c>
      <c r="L263" s="280">
        <v>1831</v>
      </c>
    </row>
    <row r="264" spans="1:12">
      <c r="A264" s="280">
        <v>263</v>
      </c>
      <c r="B264" s="280" t="s">
        <v>929</v>
      </c>
      <c r="C264" s="280" t="s">
        <v>3246</v>
      </c>
      <c r="D264" s="280">
        <v>387</v>
      </c>
      <c r="E264" s="280">
        <v>613.84400000000005</v>
      </c>
      <c r="F264" s="280">
        <v>1013</v>
      </c>
      <c r="G264" s="280">
        <v>621824</v>
      </c>
      <c r="H264" s="280">
        <v>392031</v>
      </c>
      <c r="I264" s="280">
        <v>229793</v>
      </c>
      <c r="J264" s="280">
        <v>180</v>
      </c>
      <c r="K264" s="280" t="s">
        <v>1358</v>
      </c>
      <c r="L264" s="280">
        <v>1013</v>
      </c>
    </row>
    <row r="265" spans="1:12">
      <c r="A265" s="280">
        <v>264</v>
      </c>
      <c r="B265" s="280" t="s">
        <v>706</v>
      </c>
      <c r="C265" s="280" t="s">
        <v>3064</v>
      </c>
      <c r="D265" s="280">
        <v>309</v>
      </c>
      <c r="E265" s="280">
        <v>220.20570000000001</v>
      </c>
      <c r="F265" s="280">
        <v>2790</v>
      </c>
      <c r="G265" s="280">
        <v>614374</v>
      </c>
      <c r="H265" s="280">
        <v>862110</v>
      </c>
      <c r="I265" s="280">
        <v>-247736</v>
      </c>
      <c r="J265" s="280">
        <v>179</v>
      </c>
      <c r="K265" s="280" t="s">
        <v>1358</v>
      </c>
      <c r="L265" s="280">
        <v>2790</v>
      </c>
    </row>
    <row r="266" spans="1:12">
      <c r="A266" s="280">
        <v>265</v>
      </c>
      <c r="B266" s="280" t="s">
        <v>354</v>
      </c>
      <c r="C266" s="280" t="s">
        <v>3268</v>
      </c>
      <c r="D266" s="280">
        <v>73</v>
      </c>
      <c r="E266" s="280">
        <v>266.81049999999999</v>
      </c>
      <c r="F266" s="280">
        <v>2295</v>
      </c>
      <c r="G266" s="280">
        <v>612330</v>
      </c>
      <c r="H266" s="280">
        <v>167535</v>
      </c>
      <c r="I266" s="280">
        <v>444795</v>
      </c>
      <c r="J266" s="280">
        <v>152</v>
      </c>
      <c r="K266" s="280" t="s">
        <v>1358</v>
      </c>
      <c r="L266" s="280">
        <v>2295</v>
      </c>
    </row>
    <row r="267" spans="1:12">
      <c r="A267" s="280">
        <v>266</v>
      </c>
      <c r="B267" s="280" t="s">
        <v>3381</v>
      </c>
      <c r="C267" s="280" t="s">
        <v>3382</v>
      </c>
      <c r="D267" s="280">
        <v>611</v>
      </c>
      <c r="E267" s="280">
        <v>1199</v>
      </c>
      <c r="F267" s="280">
        <v>508</v>
      </c>
      <c r="G267" s="280">
        <v>609092</v>
      </c>
      <c r="H267" s="280">
        <v>310388</v>
      </c>
      <c r="I267" s="280">
        <v>298704</v>
      </c>
      <c r="J267" s="280">
        <v>82</v>
      </c>
      <c r="K267" s="280" t="s">
        <v>1358</v>
      </c>
      <c r="L267" s="280">
        <v>508</v>
      </c>
    </row>
    <row r="268" spans="1:12">
      <c r="A268" s="280">
        <v>267</v>
      </c>
      <c r="B268" s="280" t="s">
        <v>297</v>
      </c>
      <c r="C268" s="280" t="s">
        <v>3291</v>
      </c>
      <c r="D268" s="280">
        <v>505</v>
      </c>
      <c r="E268" s="280">
        <v>1524.8296</v>
      </c>
      <c r="F268" s="280">
        <v>399</v>
      </c>
      <c r="G268" s="280">
        <v>608407</v>
      </c>
      <c r="H268" s="280">
        <v>201495</v>
      </c>
      <c r="I268" s="280">
        <v>406912</v>
      </c>
      <c r="J268" s="280">
        <v>41</v>
      </c>
      <c r="K268" s="280" t="s">
        <v>1358</v>
      </c>
      <c r="L268" s="280">
        <v>399</v>
      </c>
    </row>
    <row r="269" spans="1:12">
      <c r="A269" s="280">
        <v>268</v>
      </c>
      <c r="B269" s="280" t="s">
        <v>4108</v>
      </c>
      <c r="C269" s="280" t="s">
        <v>4115</v>
      </c>
      <c r="D269" s="280">
        <v>190</v>
      </c>
      <c r="E269" s="280">
        <v>299.8501</v>
      </c>
      <c r="F269" s="280">
        <v>2001</v>
      </c>
      <c r="G269" s="280">
        <v>600000</v>
      </c>
      <c r="H269" s="280">
        <v>380190</v>
      </c>
      <c r="I269" s="280">
        <v>219810</v>
      </c>
      <c r="J269" s="280">
        <v>11</v>
      </c>
      <c r="K269" s="280" t="s">
        <v>1358</v>
      </c>
      <c r="L269" s="280">
        <v>2001</v>
      </c>
    </row>
    <row r="270" spans="1:12">
      <c r="A270" s="280">
        <v>269</v>
      </c>
      <c r="B270" s="280" t="s">
        <v>871</v>
      </c>
      <c r="C270" s="280" t="s">
        <v>3361</v>
      </c>
      <c r="D270" s="280">
        <v>335</v>
      </c>
      <c r="E270" s="280">
        <v>724.54</v>
      </c>
      <c r="F270" s="280">
        <v>826</v>
      </c>
      <c r="G270" s="280">
        <v>598470</v>
      </c>
      <c r="H270" s="280">
        <v>276710</v>
      </c>
      <c r="I270" s="280">
        <v>321760</v>
      </c>
      <c r="J270" s="280">
        <v>29</v>
      </c>
      <c r="K270" s="280" t="s">
        <v>1358</v>
      </c>
      <c r="L270" s="280">
        <v>826</v>
      </c>
    </row>
    <row r="271" spans="1:12">
      <c r="A271" s="280">
        <v>270</v>
      </c>
      <c r="B271" s="280" t="s">
        <v>1289</v>
      </c>
      <c r="C271" s="280" t="s">
        <v>3102</v>
      </c>
      <c r="D271" s="280">
        <v>685</v>
      </c>
      <c r="E271" s="280">
        <v>764.9348</v>
      </c>
      <c r="F271" s="280">
        <v>782</v>
      </c>
      <c r="G271" s="280">
        <v>598179</v>
      </c>
      <c r="H271" s="280">
        <v>535670</v>
      </c>
      <c r="I271" s="280">
        <v>62509</v>
      </c>
      <c r="J271" s="280">
        <v>44</v>
      </c>
      <c r="K271" s="280" t="s">
        <v>1358</v>
      </c>
      <c r="L271" s="280">
        <v>782</v>
      </c>
    </row>
    <row r="272" spans="1:12">
      <c r="A272" s="280">
        <v>271</v>
      </c>
      <c r="B272" s="280" t="s">
        <v>605</v>
      </c>
      <c r="C272" s="280" t="s">
        <v>3276</v>
      </c>
      <c r="D272" s="280">
        <v>493</v>
      </c>
      <c r="E272" s="280">
        <v>850</v>
      </c>
      <c r="F272" s="280">
        <v>703</v>
      </c>
      <c r="G272" s="280">
        <v>597550</v>
      </c>
      <c r="H272" s="280">
        <v>346579</v>
      </c>
      <c r="I272" s="280">
        <v>250971</v>
      </c>
      <c r="J272" s="280">
        <v>82</v>
      </c>
      <c r="K272" s="280" t="s">
        <v>1358</v>
      </c>
      <c r="L272" s="280">
        <v>703</v>
      </c>
    </row>
    <row r="273" spans="1:12">
      <c r="A273" s="280">
        <v>272</v>
      </c>
      <c r="B273" s="280" t="s">
        <v>748</v>
      </c>
      <c r="C273" s="280" t="s">
        <v>3449</v>
      </c>
      <c r="D273" s="280">
        <v>350</v>
      </c>
      <c r="E273" s="280">
        <v>577.03689999999995</v>
      </c>
      <c r="F273" s="280">
        <v>1031</v>
      </c>
      <c r="G273" s="280">
        <v>594925</v>
      </c>
      <c r="H273" s="280">
        <v>360850</v>
      </c>
      <c r="I273" s="280">
        <v>234075</v>
      </c>
      <c r="J273" s="280">
        <v>181</v>
      </c>
      <c r="K273" s="280" t="s">
        <v>1358</v>
      </c>
      <c r="L273" s="280">
        <v>1031</v>
      </c>
    </row>
    <row r="274" spans="1:12">
      <c r="A274" s="280">
        <v>273</v>
      </c>
      <c r="B274" s="280" t="s">
        <v>2826</v>
      </c>
      <c r="C274" s="280" t="s">
        <v>3162</v>
      </c>
      <c r="D274" s="280">
        <v>289</v>
      </c>
      <c r="E274" s="280">
        <v>424.47019999999998</v>
      </c>
      <c r="F274" s="280">
        <v>1374</v>
      </c>
      <c r="G274" s="280">
        <v>583222</v>
      </c>
      <c r="H274" s="280">
        <v>397086</v>
      </c>
      <c r="I274" s="280">
        <v>186136</v>
      </c>
      <c r="J274" s="280">
        <v>40</v>
      </c>
      <c r="K274" s="280" t="s">
        <v>1358</v>
      </c>
      <c r="L274" s="280">
        <v>1374</v>
      </c>
    </row>
    <row r="275" spans="1:12">
      <c r="A275" s="280">
        <v>274</v>
      </c>
      <c r="B275" s="280" t="s">
        <v>3303</v>
      </c>
      <c r="C275" s="280" t="s">
        <v>3304</v>
      </c>
      <c r="D275" s="280">
        <v>230</v>
      </c>
      <c r="E275" s="280">
        <v>600</v>
      </c>
      <c r="F275" s="280">
        <v>960</v>
      </c>
      <c r="G275" s="280">
        <v>576000</v>
      </c>
      <c r="H275" s="280">
        <v>220800</v>
      </c>
      <c r="I275" s="280">
        <v>355200</v>
      </c>
      <c r="J275" s="280">
        <v>12</v>
      </c>
      <c r="K275" s="280" t="s">
        <v>1358</v>
      </c>
      <c r="L275" s="280">
        <v>960</v>
      </c>
    </row>
    <row r="276" spans="1:12">
      <c r="A276" s="280">
        <v>275</v>
      </c>
      <c r="B276" s="280" t="s">
        <v>3784</v>
      </c>
      <c r="C276" s="280" t="s">
        <v>3970</v>
      </c>
      <c r="D276" s="280">
        <v>69</v>
      </c>
      <c r="E276" s="280">
        <v>142.87379999999999</v>
      </c>
      <c r="F276" s="280">
        <v>4017</v>
      </c>
      <c r="G276" s="280">
        <v>573924</v>
      </c>
      <c r="H276" s="280">
        <v>277173</v>
      </c>
      <c r="I276" s="280">
        <v>296751</v>
      </c>
      <c r="J276" s="280">
        <v>50</v>
      </c>
      <c r="K276" s="280" t="s">
        <v>1358</v>
      </c>
      <c r="L276" s="280">
        <v>4017</v>
      </c>
    </row>
    <row r="277" spans="1:12">
      <c r="A277" s="280">
        <v>276</v>
      </c>
      <c r="B277" s="280" t="s">
        <v>724</v>
      </c>
      <c r="C277" s="280" t="s">
        <v>3333</v>
      </c>
      <c r="D277" s="280">
        <v>229</v>
      </c>
      <c r="E277" s="280">
        <v>396.44709999999998</v>
      </c>
      <c r="F277" s="280">
        <v>1427</v>
      </c>
      <c r="G277" s="280">
        <v>565730</v>
      </c>
      <c r="H277" s="280">
        <v>326783</v>
      </c>
      <c r="I277" s="280">
        <v>238947</v>
      </c>
      <c r="J277" s="280">
        <v>45</v>
      </c>
      <c r="K277" s="280" t="s">
        <v>1358</v>
      </c>
      <c r="L277" s="280">
        <v>1427</v>
      </c>
    </row>
    <row r="278" spans="1:12">
      <c r="A278" s="280">
        <v>277</v>
      </c>
      <c r="B278" s="280" t="s">
        <v>932</v>
      </c>
      <c r="C278" s="280" t="s">
        <v>3246</v>
      </c>
      <c r="D278" s="280">
        <v>387</v>
      </c>
      <c r="E278" s="280">
        <v>645.89710000000002</v>
      </c>
      <c r="F278" s="280">
        <v>875</v>
      </c>
      <c r="G278" s="280">
        <v>565160</v>
      </c>
      <c r="H278" s="280">
        <v>338625</v>
      </c>
      <c r="I278" s="280">
        <v>226535</v>
      </c>
      <c r="J278" s="280">
        <v>111</v>
      </c>
      <c r="K278" s="280" t="s">
        <v>1358</v>
      </c>
      <c r="L278" s="280">
        <v>875</v>
      </c>
    </row>
    <row r="279" spans="1:12">
      <c r="A279" s="280">
        <v>278</v>
      </c>
      <c r="B279" s="280" t="s">
        <v>700</v>
      </c>
      <c r="C279" s="280" t="s">
        <v>3030</v>
      </c>
      <c r="D279" s="280">
        <v>439</v>
      </c>
      <c r="E279" s="280">
        <v>750.57330000000002</v>
      </c>
      <c r="F279" s="280">
        <v>750</v>
      </c>
      <c r="G279" s="280">
        <v>562930</v>
      </c>
      <c r="H279" s="280">
        <v>329250</v>
      </c>
      <c r="I279" s="280">
        <v>233680</v>
      </c>
      <c r="J279" s="280">
        <v>104</v>
      </c>
      <c r="K279" s="280" t="s">
        <v>1358</v>
      </c>
      <c r="L279" s="280">
        <v>750</v>
      </c>
    </row>
    <row r="280" spans="1:12">
      <c r="A280" s="280">
        <v>279</v>
      </c>
      <c r="B280" s="280" t="s">
        <v>470</v>
      </c>
      <c r="C280" s="280" t="s">
        <v>3141</v>
      </c>
      <c r="D280" s="280">
        <v>1110</v>
      </c>
      <c r="E280" s="280">
        <v>3126.4133999999999</v>
      </c>
      <c r="F280" s="280">
        <v>179</v>
      </c>
      <c r="G280" s="280">
        <v>559628</v>
      </c>
      <c r="H280" s="280">
        <v>198690</v>
      </c>
      <c r="I280" s="280">
        <v>360938</v>
      </c>
      <c r="J280" s="280">
        <v>57</v>
      </c>
      <c r="K280" s="280" t="s">
        <v>1358</v>
      </c>
      <c r="L280" s="280">
        <v>179</v>
      </c>
    </row>
    <row r="281" spans="1:12">
      <c r="A281" s="280">
        <v>280</v>
      </c>
      <c r="B281" s="280" t="s">
        <v>531</v>
      </c>
      <c r="C281" s="280" t="s">
        <v>3179</v>
      </c>
      <c r="D281" s="280">
        <v>257</v>
      </c>
      <c r="E281" s="280">
        <v>619.46780000000001</v>
      </c>
      <c r="F281" s="280">
        <v>902</v>
      </c>
      <c r="G281" s="280">
        <v>558760</v>
      </c>
      <c r="H281" s="280">
        <v>231814</v>
      </c>
      <c r="I281" s="280">
        <v>326946</v>
      </c>
      <c r="J281" s="280">
        <v>39</v>
      </c>
      <c r="K281" s="280" t="s">
        <v>1358</v>
      </c>
      <c r="L281" s="280">
        <v>902</v>
      </c>
    </row>
    <row r="282" spans="1:12">
      <c r="A282" s="280">
        <v>281</v>
      </c>
      <c r="B282" s="280" t="s">
        <v>537</v>
      </c>
      <c r="C282" s="280" t="s">
        <v>3048</v>
      </c>
      <c r="D282" s="280">
        <v>537</v>
      </c>
      <c r="E282" s="280">
        <v>1061.6985</v>
      </c>
      <c r="F282" s="280">
        <v>524</v>
      </c>
      <c r="G282" s="280">
        <v>556330</v>
      </c>
      <c r="H282" s="280">
        <v>281388</v>
      </c>
      <c r="I282" s="280">
        <v>274942</v>
      </c>
      <c r="J282" s="280">
        <v>108</v>
      </c>
      <c r="K282" s="280" t="s">
        <v>1358</v>
      </c>
      <c r="L282" s="280">
        <v>524</v>
      </c>
    </row>
    <row r="283" spans="1:12">
      <c r="A283" s="280">
        <v>282</v>
      </c>
      <c r="B283" s="280" t="s">
        <v>639</v>
      </c>
      <c r="C283" s="280" t="s">
        <v>3245</v>
      </c>
      <c r="D283" s="280">
        <v>83</v>
      </c>
      <c r="E283" s="280">
        <v>164.14320000000001</v>
      </c>
      <c r="F283" s="280">
        <v>3388</v>
      </c>
      <c r="G283" s="280">
        <v>556117</v>
      </c>
      <c r="H283" s="280">
        <v>281204</v>
      </c>
      <c r="I283" s="280">
        <v>274913</v>
      </c>
      <c r="J283" s="280">
        <v>152</v>
      </c>
      <c r="K283" s="280" t="s">
        <v>1358</v>
      </c>
      <c r="L283" s="280">
        <v>3388</v>
      </c>
    </row>
    <row r="284" spans="1:12">
      <c r="A284" s="280">
        <v>283</v>
      </c>
      <c r="B284" s="280" t="s">
        <v>2973</v>
      </c>
      <c r="C284" s="280" t="s">
        <v>3326</v>
      </c>
      <c r="D284" s="280">
        <v>517</v>
      </c>
      <c r="E284" s="280">
        <v>934.56410000000005</v>
      </c>
      <c r="F284" s="280">
        <v>585</v>
      </c>
      <c r="G284" s="280">
        <v>546720</v>
      </c>
      <c r="H284" s="280">
        <v>302445</v>
      </c>
      <c r="I284" s="280">
        <v>244275</v>
      </c>
      <c r="J284" s="280">
        <v>14</v>
      </c>
      <c r="K284" s="280" t="s">
        <v>1358</v>
      </c>
      <c r="L284" s="280">
        <v>585</v>
      </c>
    </row>
    <row r="285" spans="1:12">
      <c r="A285" s="280">
        <v>284</v>
      </c>
      <c r="B285" s="280" t="s">
        <v>2972</v>
      </c>
      <c r="C285" s="280" t="s">
        <v>3342</v>
      </c>
      <c r="D285" s="280">
        <v>447</v>
      </c>
      <c r="E285" s="280">
        <v>666.44269999999995</v>
      </c>
      <c r="F285" s="280">
        <v>820</v>
      </c>
      <c r="G285" s="280">
        <v>546483</v>
      </c>
      <c r="H285" s="280">
        <v>366540</v>
      </c>
      <c r="I285" s="280">
        <v>179943</v>
      </c>
      <c r="J285" s="280">
        <v>145</v>
      </c>
      <c r="K285" s="280" t="s">
        <v>1358</v>
      </c>
      <c r="L285" s="280">
        <v>820</v>
      </c>
    </row>
    <row r="286" spans="1:12">
      <c r="A286" s="280">
        <v>285</v>
      </c>
      <c r="B286" s="280" t="s">
        <v>3909</v>
      </c>
      <c r="C286" s="280" t="s">
        <v>3992</v>
      </c>
      <c r="D286" s="280">
        <v>468</v>
      </c>
      <c r="E286" s="280">
        <v>916.92570000000001</v>
      </c>
      <c r="F286" s="280">
        <v>592</v>
      </c>
      <c r="G286" s="280">
        <v>542820</v>
      </c>
      <c r="H286" s="280">
        <v>277056</v>
      </c>
      <c r="I286" s="280">
        <v>265764</v>
      </c>
      <c r="J286" s="280">
        <v>37</v>
      </c>
      <c r="K286" s="280" t="s">
        <v>1358</v>
      </c>
      <c r="L286" s="280">
        <v>592</v>
      </c>
    </row>
    <row r="287" spans="1:12">
      <c r="A287" s="280">
        <v>286</v>
      </c>
      <c r="B287" s="280" t="s">
        <v>546</v>
      </c>
      <c r="C287" s="280" t="s">
        <v>3972</v>
      </c>
      <c r="D287" s="280">
        <v>242</v>
      </c>
      <c r="E287" s="280">
        <v>344.02629999999999</v>
      </c>
      <c r="F287" s="280">
        <v>1561</v>
      </c>
      <c r="G287" s="280">
        <v>537025</v>
      </c>
      <c r="H287" s="280">
        <v>377762</v>
      </c>
      <c r="I287" s="280">
        <v>159263</v>
      </c>
      <c r="J287" s="280">
        <v>101</v>
      </c>
      <c r="K287" s="280" t="s">
        <v>1358</v>
      </c>
      <c r="L287" s="280">
        <v>1561</v>
      </c>
    </row>
    <row r="288" spans="1:12">
      <c r="A288" s="280">
        <v>287</v>
      </c>
      <c r="B288" s="280" t="s">
        <v>408</v>
      </c>
      <c r="C288" s="280" t="s">
        <v>3429</v>
      </c>
      <c r="D288" s="280">
        <v>230</v>
      </c>
      <c r="E288" s="280">
        <v>455.68290000000002</v>
      </c>
      <c r="F288" s="280">
        <v>1173</v>
      </c>
      <c r="G288" s="280">
        <v>534516</v>
      </c>
      <c r="H288" s="280">
        <v>269790</v>
      </c>
      <c r="I288" s="280">
        <v>264726</v>
      </c>
      <c r="J288" s="280">
        <v>44</v>
      </c>
      <c r="K288" s="280" t="s">
        <v>1358</v>
      </c>
      <c r="L288" s="280">
        <v>1173</v>
      </c>
    </row>
    <row r="289" spans="1:12">
      <c r="A289" s="280">
        <v>288</v>
      </c>
      <c r="B289" s="280" t="s">
        <v>4088</v>
      </c>
      <c r="C289" s="280" t="s">
        <v>4116</v>
      </c>
      <c r="D289" s="280">
        <v>162</v>
      </c>
      <c r="E289" s="280">
        <v>285.84629999999999</v>
      </c>
      <c r="F289" s="280">
        <v>1861</v>
      </c>
      <c r="G289" s="280">
        <v>531960</v>
      </c>
      <c r="H289" s="280">
        <v>301482</v>
      </c>
      <c r="I289" s="280">
        <v>230478</v>
      </c>
      <c r="J289" s="280">
        <v>9</v>
      </c>
      <c r="K289" s="280" t="s">
        <v>1358</v>
      </c>
      <c r="L289" s="280">
        <v>1861</v>
      </c>
    </row>
    <row r="290" spans="1:12">
      <c r="A290" s="280">
        <v>289</v>
      </c>
      <c r="B290" s="280" t="s">
        <v>981</v>
      </c>
      <c r="C290" s="280" t="s">
        <v>3282</v>
      </c>
      <c r="D290" s="280">
        <v>403</v>
      </c>
      <c r="E290" s="280">
        <v>708.1671</v>
      </c>
      <c r="F290" s="280">
        <v>736</v>
      </c>
      <c r="G290" s="280">
        <v>521211</v>
      </c>
      <c r="H290" s="280">
        <v>296608</v>
      </c>
      <c r="I290" s="280">
        <v>224603</v>
      </c>
      <c r="J290" s="280">
        <v>144</v>
      </c>
      <c r="K290" s="280" t="s">
        <v>1358</v>
      </c>
      <c r="L290" s="280">
        <v>736</v>
      </c>
    </row>
    <row r="291" spans="1:12">
      <c r="A291" s="280">
        <v>290</v>
      </c>
      <c r="B291" s="280" t="s">
        <v>844</v>
      </c>
      <c r="C291" s="280" t="s">
        <v>3205</v>
      </c>
      <c r="D291" s="280">
        <v>241</v>
      </c>
      <c r="E291" s="280">
        <v>355.57760000000002</v>
      </c>
      <c r="F291" s="280">
        <v>1463</v>
      </c>
      <c r="G291" s="280">
        <v>520210</v>
      </c>
      <c r="H291" s="280">
        <v>352583</v>
      </c>
      <c r="I291" s="280">
        <v>167627</v>
      </c>
      <c r="J291" s="280">
        <v>139</v>
      </c>
      <c r="K291" s="280" t="s">
        <v>1358</v>
      </c>
      <c r="L291" s="280">
        <v>1463</v>
      </c>
    </row>
    <row r="292" spans="1:12">
      <c r="A292" s="280">
        <v>291</v>
      </c>
      <c r="B292" s="280" t="s">
        <v>2974</v>
      </c>
      <c r="C292" s="280" t="s">
        <v>3330</v>
      </c>
      <c r="D292" s="280">
        <v>845</v>
      </c>
      <c r="E292" s="280">
        <v>1285</v>
      </c>
      <c r="F292" s="280">
        <v>400</v>
      </c>
      <c r="G292" s="280">
        <v>514000</v>
      </c>
      <c r="H292" s="280">
        <v>338000</v>
      </c>
      <c r="I292" s="280">
        <v>176000</v>
      </c>
      <c r="J292" s="280">
        <v>9</v>
      </c>
      <c r="K292" s="280" t="s">
        <v>1358</v>
      </c>
      <c r="L292" s="280">
        <v>400</v>
      </c>
    </row>
    <row r="293" spans="1:12">
      <c r="A293" s="280">
        <v>292</v>
      </c>
      <c r="B293" s="280" t="s">
        <v>374</v>
      </c>
      <c r="C293" s="280" t="s">
        <v>3139</v>
      </c>
      <c r="D293" s="280">
        <v>424</v>
      </c>
      <c r="E293" s="280">
        <v>894.84320000000002</v>
      </c>
      <c r="F293" s="280">
        <v>574</v>
      </c>
      <c r="G293" s="280">
        <v>513640</v>
      </c>
      <c r="H293" s="280">
        <v>243376</v>
      </c>
      <c r="I293" s="280">
        <v>270264</v>
      </c>
      <c r="J293" s="280">
        <v>93</v>
      </c>
      <c r="K293" s="280" t="s">
        <v>1358</v>
      </c>
      <c r="L293" s="280">
        <v>574</v>
      </c>
    </row>
    <row r="294" spans="1:12">
      <c r="A294" s="280">
        <v>293</v>
      </c>
      <c r="B294" s="280" t="s">
        <v>1028</v>
      </c>
      <c r="C294" s="280" t="s">
        <v>3170</v>
      </c>
      <c r="D294" s="280">
        <v>398</v>
      </c>
      <c r="E294" s="280">
        <v>650.02710000000002</v>
      </c>
      <c r="F294" s="280">
        <v>776</v>
      </c>
      <c r="G294" s="280">
        <v>504421</v>
      </c>
      <c r="H294" s="280">
        <v>308848</v>
      </c>
      <c r="I294" s="280">
        <v>195573</v>
      </c>
      <c r="J294" s="280">
        <v>126</v>
      </c>
      <c r="K294" s="280" t="s">
        <v>1358</v>
      </c>
      <c r="L294" s="280">
        <v>776</v>
      </c>
    </row>
    <row r="295" spans="1:12">
      <c r="A295" s="280">
        <v>294</v>
      </c>
      <c r="B295" s="280" t="s">
        <v>837</v>
      </c>
      <c r="C295" s="280" t="s">
        <v>3231</v>
      </c>
      <c r="D295" s="280">
        <v>509</v>
      </c>
      <c r="E295" s="280">
        <v>941.37810000000002</v>
      </c>
      <c r="F295" s="280">
        <v>529</v>
      </c>
      <c r="G295" s="280">
        <v>497989</v>
      </c>
      <c r="H295" s="280">
        <v>269261</v>
      </c>
      <c r="I295" s="280">
        <v>228728</v>
      </c>
      <c r="J295" s="280">
        <v>96</v>
      </c>
      <c r="K295" s="280" t="s">
        <v>1358</v>
      </c>
      <c r="L295" s="280">
        <v>529</v>
      </c>
    </row>
    <row r="296" spans="1:12">
      <c r="A296" s="280">
        <v>295</v>
      </c>
      <c r="B296" s="280" t="s">
        <v>636</v>
      </c>
      <c r="C296" s="280" t="s">
        <v>3263</v>
      </c>
      <c r="D296" s="280">
        <v>163</v>
      </c>
      <c r="E296" s="280">
        <v>306.9796</v>
      </c>
      <c r="F296" s="280">
        <v>1619</v>
      </c>
      <c r="G296" s="280">
        <v>497000</v>
      </c>
      <c r="H296" s="280">
        <v>263897</v>
      </c>
      <c r="I296" s="280">
        <v>233103</v>
      </c>
      <c r="J296" s="280">
        <v>143</v>
      </c>
      <c r="K296" s="280" t="s">
        <v>1358</v>
      </c>
      <c r="L296" s="280">
        <v>1619</v>
      </c>
    </row>
    <row r="297" spans="1:12">
      <c r="A297" s="280">
        <v>296</v>
      </c>
      <c r="B297" s="280" t="s">
        <v>4117</v>
      </c>
      <c r="C297" s="280" t="s">
        <v>4118</v>
      </c>
      <c r="D297" s="280">
        <v>506</v>
      </c>
      <c r="E297" s="280">
        <v>1100</v>
      </c>
      <c r="F297" s="280">
        <v>450</v>
      </c>
      <c r="G297" s="280">
        <v>495000</v>
      </c>
      <c r="H297" s="280">
        <v>227700</v>
      </c>
      <c r="I297" s="280">
        <v>267300</v>
      </c>
      <c r="J297" s="280">
        <v>5</v>
      </c>
      <c r="K297" s="280" t="s">
        <v>1358</v>
      </c>
      <c r="L297" s="280">
        <v>450</v>
      </c>
    </row>
    <row r="298" spans="1:12">
      <c r="A298" s="280">
        <v>297</v>
      </c>
      <c r="B298" s="280" t="s">
        <v>562</v>
      </c>
      <c r="C298" s="280" t="s">
        <v>3196</v>
      </c>
      <c r="D298" s="280">
        <v>120</v>
      </c>
      <c r="E298" s="280">
        <v>290.77269999999999</v>
      </c>
      <c r="F298" s="280">
        <v>1685</v>
      </c>
      <c r="G298" s="280">
        <v>489952</v>
      </c>
      <c r="H298" s="280">
        <v>202200</v>
      </c>
      <c r="I298" s="280">
        <v>287752</v>
      </c>
      <c r="J298" s="280">
        <v>92</v>
      </c>
      <c r="K298" s="280" t="s">
        <v>1358</v>
      </c>
      <c r="L298" s="280">
        <v>1685</v>
      </c>
    </row>
    <row r="299" spans="1:12">
      <c r="A299" s="280">
        <v>298</v>
      </c>
      <c r="B299" s="280" t="s">
        <v>870</v>
      </c>
      <c r="C299" s="280" t="s">
        <v>3334</v>
      </c>
      <c r="D299" s="280">
        <v>492</v>
      </c>
      <c r="E299" s="280">
        <v>917.31330000000003</v>
      </c>
      <c r="F299" s="280">
        <v>533</v>
      </c>
      <c r="G299" s="280">
        <v>488928</v>
      </c>
      <c r="H299" s="280">
        <v>262236</v>
      </c>
      <c r="I299" s="280">
        <v>226692</v>
      </c>
      <c r="J299" s="280">
        <v>64</v>
      </c>
      <c r="K299" s="280" t="s">
        <v>1358</v>
      </c>
      <c r="L299" s="280">
        <v>533</v>
      </c>
    </row>
    <row r="300" spans="1:12">
      <c r="A300" s="280">
        <v>299</v>
      </c>
      <c r="B300" s="280" t="s">
        <v>970</v>
      </c>
      <c r="C300" s="280" t="s">
        <v>3485</v>
      </c>
      <c r="D300" s="280">
        <v>476</v>
      </c>
      <c r="E300" s="280">
        <v>800.78330000000005</v>
      </c>
      <c r="F300" s="280">
        <v>609</v>
      </c>
      <c r="G300" s="280">
        <v>487677</v>
      </c>
      <c r="H300" s="280">
        <v>289884</v>
      </c>
      <c r="I300" s="280">
        <v>197793</v>
      </c>
      <c r="J300" s="280">
        <v>84</v>
      </c>
      <c r="K300" s="280" t="s">
        <v>1358</v>
      </c>
      <c r="L300" s="280">
        <v>609</v>
      </c>
    </row>
    <row r="301" spans="1:12">
      <c r="A301" s="280">
        <v>300</v>
      </c>
      <c r="B301" s="280" t="s">
        <v>3394</v>
      </c>
      <c r="C301" s="280" t="s">
        <v>3395</v>
      </c>
      <c r="D301" s="280">
        <v>424</v>
      </c>
      <c r="E301" s="280">
        <v>1080</v>
      </c>
      <c r="F301" s="280">
        <v>450</v>
      </c>
      <c r="G301" s="280">
        <v>486000</v>
      </c>
      <c r="H301" s="280">
        <v>190800</v>
      </c>
      <c r="I301" s="280">
        <v>295200</v>
      </c>
      <c r="J301" s="280">
        <v>7</v>
      </c>
      <c r="K301" s="280" t="s">
        <v>1358</v>
      </c>
      <c r="L301" s="280">
        <v>450</v>
      </c>
    </row>
    <row r="302" spans="1:12">
      <c r="A302" s="280">
        <v>301</v>
      </c>
      <c r="B302" s="280" t="s">
        <v>3810</v>
      </c>
      <c r="C302" s="280" t="s">
        <v>3811</v>
      </c>
      <c r="D302" s="280">
        <v>2655</v>
      </c>
      <c r="E302" s="280">
        <v>4800</v>
      </c>
      <c r="F302" s="280">
        <v>100</v>
      </c>
      <c r="G302" s="280">
        <v>480000</v>
      </c>
      <c r="H302" s="280">
        <v>265500</v>
      </c>
      <c r="I302" s="280">
        <v>214500</v>
      </c>
      <c r="J302" s="280">
        <v>1</v>
      </c>
      <c r="K302" s="280" t="s">
        <v>1358</v>
      </c>
      <c r="L302" s="280">
        <v>100</v>
      </c>
    </row>
    <row r="303" spans="1:12">
      <c r="A303" s="280">
        <v>302</v>
      </c>
      <c r="B303" s="280" t="s">
        <v>681</v>
      </c>
      <c r="C303" s="280" t="s">
        <v>3364</v>
      </c>
      <c r="D303" s="280">
        <v>165</v>
      </c>
      <c r="E303" s="280">
        <v>410.26749999999998</v>
      </c>
      <c r="F303" s="280">
        <v>1155</v>
      </c>
      <c r="G303" s="280">
        <v>473859</v>
      </c>
      <c r="H303" s="280">
        <v>190575</v>
      </c>
      <c r="I303" s="280">
        <v>283284</v>
      </c>
      <c r="J303" s="280">
        <v>59</v>
      </c>
      <c r="K303" s="280" t="s">
        <v>1358</v>
      </c>
      <c r="L303" s="280">
        <v>1155</v>
      </c>
    </row>
    <row r="304" spans="1:12">
      <c r="A304" s="280">
        <v>303</v>
      </c>
      <c r="B304" s="280" t="s">
        <v>642</v>
      </c>
      <c r="C304" s="280" t="s">
        <v>3277</v>
      </c>
      <c r="D304" s="280">
        <v>249</v>
      </c>
      <c r="E304" s="280">
        <v>505.12540000000001</v>
      </c>
      <c r="F304" s="280">
        <v>933</v>
      </c>
      <c r="G304" s="280">
        <v>471282</v>
      </c>
      <c r="H304" s="280">
        <v>232317</v>
      </c>
      <c r="I304" s="280">
        <v>238965</v>
      </c>
      <c r="J304" s="280">
        <v>73</v>
      </c>
      <c r="K304" s="280" t="s">
        <v>1358</v>
      </c>
      <c r="L304" s="280">
        <v>933</v>
      </c>
    </row>
    <row r="305" spans="1:12">
      <c r="A305" s="280">
        <v>304</v>
      </c>
      <c r="B305" s="280" t="s">
        <v>769</v>
      </c>
      <c r="C305" s="280" t="s">
        <v>3620</v>
      </c>
      <c r="D305" s="280">
        <v>1487</v>
      </c>
      <c r="E305" s="280">
        <v>1563.8904</v>
      </c>
      <c r="F305" s="280">
        <v>301</v>
      </c>
      <c r="G305" s="280">
        <v>470731</v>
      </c>
      <c r="H305" s="280">
        <v>447587</v>
      </c>
      <c r="I305" s="280">
        <v>23144</v>
      </c>
      <c r="J305" s="280">
        <v>49</v>
      </c>
      <c r="K305" s="280" t="s">
        <v>1358</v>
      </c>
      <c r="L305" s="280">
        <v>301</v>
      </c>
    </row>
    <row r="306" spans="1:12">
      <c r="A306" s="280">
        <v>305</v>
      </c>
      <c r="B306" s="280">
        <v>414210133</v>
      </c>
      <c r="C306" s="280" t="s">
        <v>3359</v>
      </c>
      <c r="D306" s="280">
        <v>475</v>
      </c>
      <c r="E306" s="280">
        <v>1327</v>
      </c>
      <c r="F306" s="280">
        <v>350</v>
      </c>
      <c r="G306" s="280">
        <v>464450</v>
      </c>
      <c r="H306" s="280">
        <v>166250</v>
      </c>
      <c r="I306" s="280">
        <v>298200</v>
      </c>
      <c r="J306" s="280">
        <v>25</v>
      </c>
      <c r="K306" s="280" t="s">
        <v>1358</v>
      </c>
      <c r="L306" s="280">
        <v>350</v>
      </c>
    </row>
    <row r="307" spans="1:12">
      <c r="A307" s="280">
        <v>306</v>
      </c>
      <c r="B307" s="280" t="s">
        <v>448</v>
      </c>
      <c r="C307" s="280" t="s">
        <v>3285</v>
      </c>
      <c r="D307" s="280">
        <v>264</v>
      </c>
      <c r="E307" s="280">
        <v>333.99349999999998</v>
      </c>
      <c r="F307" s="280">
        <v>1387</v>
      </c>
      <c r="G307" s="280">
        <v>463249</v>
      </c>
      <c r="H307" s="280">
        <v>366168</v>
      </c>
      <c r="I307" s="280">
        <v>97081</v>
      </c>
      <c r="J307" s="280">
        <v>178</v>
      </c>
      <c r="K307" s="280" t="s">
        <v>1358</v>
      </c>
      <c r="L307" s="280">
        <v>1387</v>
      </c>
    </row>
    <row r="308" spans="1:12">
      <c r="A308" s="280">
        <v>307</v>
      </c>
      <c r="B308" s="280" t="s">
        <v>847</v>
      </c>
      <c r="C308" s="280" t="s">
        <v>3288</v>
      </c>
      <c r="D308" s="280">
        <v>313</v>
      </c>
      <c r="E308" s="280">
        <v>442.81610000000001</v>
      </c>
      <c r="F308" s="280">
        <v>1044</v>
      </c>
      <c r="G308" s="280">
        <v>462300</v>
      </c>
      <c r="H308" s="280">
        <v>326772</v>
      </c>
      <c r="I308" s="280">
        <v>135528</v>
      </c>
      <c r="J308" s="280">
        <v>117</v>
      </c>
      <c r="K308" s="280" t="s">
        <v>1358</v>
      </c>
      <c r="L308" s="280">
        <v>1044</v>
      </c>
    </row>
    <row r="309" spans="1:12">
      <c r="A309" s="280">
        <v>308</v>
      </c>
      <c r="B309" s="280" t="s">
        <v>866</v>
      </c>
      <c r="C309" s="280" t="s">
        <v>3211</v>
      </c>
      <c r="D309" s="280">
        <v>659</v>
      </c>
      <c r="E309" s="280">
        <v>502.0487</v>
      </c>
      <c r="F309" s="280">
        <v>903</v>
      </c>
      <c r="G309" s="280">
        <v>453350</v>
      </c>
      <c r="H309" s="280">
        <v>595077</v>
      </c>
      <c r="I309" s="280">
        <v>-141727</v>
      </c>
      <c r="J309" s="280">
        <v>49</v>
      </c>
      <c r="K309" s="280" t="s">
        <v>1358</v>
      </c>
      <c r="L309" s="280">
        <v>903</v>
      </c>
    </row>
    <row r="310" spans="1:12">
      <c r="A310" s="280">
        <v>309</v>
      </c>
      <c r="B310" s="280" t="s">
        <v>368</v>
      </c>
      <c r="C310" s="280" t="s">
        <v>3101</v>
      </c>
      <c r="D310" s="280">
        <v>32</v>
      </c>
      <c r="E310" s="280">
        <v>238.84129999999999</v>
      </c>
      <c r="F310" s="280">
        <v>1865</v>
      </c>
      <c r="G310" s="280">
        <v>445439</v>
      </c>
      <c r="H310" s="280">
        <v>59680</v>
      </c>
      <c r="I310" s="280">
        <v>385759</v>
      </c>
      <c r="J310" s="280">
        <v>110</v>
      </c>
      <c r="K310" s="280" t="s">
        <v>1358</v>
      </c>
      <c r="L310" s="280">
        <v>1865</v>
      </c>
    </row>
    <row r="311" spans="1:12">
      <c r="A311" s="280">
        <v>310</v>
      </c>
      <c r="B311" s="280" t="s">
        <v>989</v>
      </c>
      <c r="C311" s="280" t="s">
        <v>3148</v>
      </c>
      <c r="D311" s="280">
        <v>428</v>
      </c>
      <c r="E311" s="280">
        <v>724.6454</v>
      </c>
      <c r="F311" s="280">
        <v>612</v>
      </c>
      <c r="G311" s="280">
        <v>443483</v>
      </c>
      <c r="H311" s="280">
        <v>261936</v>
      </c>
      <c r="I311" s="280">
        <v>181547</v>
      </c>
      <c r="J311" s="280">
        <v>41</v>
      </c>
      <c r="K311" s="280" t="s">
        <v>1358</v>
      </c>
      <c r="L311" s="280">
        <v>612</v>
      </c>
    </row>
    <row r="312" spans="1:12">
      <c r="A312" s="280">
        <v>311</v>
      </c>
      <c r="B312" s="280" t="s">
        <v>2864</v>
      </c>
      <c r="C312" s="280" t="s">
        <v>3357</v>
      </c>
      <c r="D312" s="280">
        <v>626</v>
      </c>
      <c r="E312" s="280">
        <v>1527.3563999999999</v>
      </c>
      <c r="F312" s="280">
        <v>289</v>
      </c>
      <c r="G312" s="280">
        <v>441406</v>
      </c>
      <c r="H312" s="280">
        <v>180914</v>
      </c>
      <c r="I312" s="280">
        <v>260492</v>
      </c>
      <c r="J312" s="280">
        <v>11</v>
      </c>
      <c r="K312" s="280" t="s">
        <v>1358</v>
      </c>
      <c r="L312" s="280">
        <v>289</v>
      </c>
    </row>
    <row r="313" spans="1:12">
      <c r="A313" s="280">
        <v>312</v>
      </c>
      <c r="B313" s="280" t="s">
        <v>644</v>
      </c>
      <c r="C313" s="280" t="s">
        <v>3245</v>
      </c>
      <c r="D313" s="280">
        <v>83</v>
      </c>
      <c r="E313" s="280">
        <v>166.6602</v>
      </c>
      <c r="F313" s="280">
        <v>2613</v>
      </c>
      <c r="G313" s="280">
        <v>435483</v>
      </c>
      <c r="H313" s="280">
        <v>216879</v>
      </c>
      <c r="I313" s="280">
        <v>218604</v>
      </c>
      <c r="J313" s="280">
        <v>120</v>
      </c>
      <c r="K313" s="280" t="s">
        <v>1358</v>
      </c>
      <c r="L313" s="280">
        <v>2613</v>
      </c>
    </row>
    <row r="314" spans="1:12">
      <c r="A314" s="280">
        <v>313</v>
      </c>
      <c r="B314" s="280" t="s">
        <v>666</v>
      </c>
      <c r="C314" s="280" t="s">
        <v>3122</v>
      </c>
      <c r="D314" s="280">
        <v>99</v>
      </c>
      <c r="E314" s="280">
        <v>116.23099999999999</v>
      </c>
      <c r="F314" s="280">
        <v>3740</v>
      </c>
      <c r="G314" s="280">
        <v>434704</v>
      </c>
      <c r="H314" s="280">
        <v>370260</v>
      </c>
      <c r="I314" s="280">
        <v>64444</v>
      </c>
      <c r="J314" s="280">
        <v>117</v>
      </c>
      <c r="K314" s="280" t="s">
        <v>1358</v>
      </c>
      <c r="L314" s="280">
        <v>3740</v>
      </c>
    </row>
    <row r="315" spans="1:12">
      <c r="A315" s="280">
        <v>314</v>
      </c>
      <c r="B315" s="280" t="s">
        <v>2955</v>
      </c>
      <c r="C315" s="280" t="s">
        <v>3681</v>
      </c>
      <c r="D315" s="280">
        <v>142</v>
      </c>
      <c r="E315" s="280">
        <v>219.10480000000001</v>
      </c>
      <c r="F315" s="280">
        <v>1975</v>
      </c>
      <c r="G315" s="280">
        <v>432732</v>
      </c>
      <c r="H315" s="280">
        <v>280450</v>
      </c>
      <c r="I315" s="280">
        <v>152282</v>
      </c>
      <c r="J315" s="280">
        <v>56</v>
      </c>
      <c r="K315" s="280" t="s">
        <v>1358</v>
      </c>
      <c r="L315" s="280">
        <v>1975</v>
      </c>
    </row>
    <row r="316" spans="1:12">
      <c r="A316" s="280">
        <v>315</v>
      </c>
      <c r="B316" s="280" t="s">
        <v>463</v>
      </c>
      <c r="C316" s="280" t="s">
        <v>3299</v>
      </c>
      <c r="D316" s="280">
        <v>114</v>
      </c>
      <c r="E316" s="280">
        <v>136.2817</v>
      </c>
      <c r="F316" s="280">
        <v>3170</v>
      </c>
      <c r="G316" s="280">
        <v>432013</v>
      </c>
      <c r="H316" s="280">
        <v>361380</v>
      </c>
      <c r="I316" s="280">
        <v>70633</v>
      </c>
      <c r="J316" s="280">
        <v>241</v>
      </c>
      <c r="K316" s="280" t="s">
        <v>1358</v>
      </c>
      <c r="L316" s="280">
        <v>3170</v>
      </c>
    </row>
    <row r="317" spans="1:12">
      <c r="A317" s="280">
        <v>316</v>
      </c>
      <c r="B317" s="280" t="s">
        <v>783</v>
      </c>
      <c r="C317" s="280" t="s">
        <v>3964</v>
      </c>
      <c r="D317" s="280">
        <v>0</v>
      </c>
      <c r="E317" s="280">
        <v>213.30009999999999</v>
      </c>
      <c r="F317" s="280">
        <v>2016</v>
      </c>
      <c r="G317" s="280">
        <v>430013</v>
      </c>
      <c r="H317" s="280">
        <v>0</v>
      </c>
      <c r="I317" s="280">
        <v>430013</v>
      </c>
      <c r="J317" s="280">
        <v>64</v>
      </c>
      <c r="K317" s="280" t="s">
        <v>1358</v>
      </c>
      <c r="L317" s="280">
        <v>2016</v>
      </c>
    </row>
    <row r="318" spans="1:12">
      <c r="A318" s="280">
        <v>317</v>
      </c>
      <c r="B318" s="280" t="s">
        <v>2995</v>
      </c>
      <c r="C318" s="280" t="s">
        <v>3280</v>
      </c>
      <c r="D318" s="280">
        <v>509</v>
      </c>
      <c r="E318" s="280">
        <v>918.69380000000001</v>
      </c>
      <c r="F318" s="280">
        <v>467</v>
      </c>
      <c r="G318" s="280">
        <v>429030</v>
      </c>
      <c r="H318" s="280">
        <v>237703</v>
      </c>
      <c r="I318" s="280">
        <v>191327</v>
      </c>
      <c r="J318" s="280">
        <v>38</v>
      </c>
      <c r="K318" s="280" t="s">
        <v>1358</v>
      </c>
      <c r="L318" s="280">
        <v>467</v>
      </c>
    </row>
    <row r="319" spans="1:12">
      <c r="A319" s="280">
        <v>318</v>
      </c>
      <c r="B319" s="280" t="s">
        <v>630</v>
      </c>
      <c r="C319" s="280" t="s">
        <v>3267</v>
      </c>
      <c r="D319" s="280">
        <v>205</v>
      </c>
      <c r="E319" s="280">
        <v>166.40989999999999</v>
      </c>
      <c r="F319" s="280">
        <v>2559</v>
      </c>
      <c r="G319" s="280">
        <v>425843</v>
      </c>
      <c r="H319" s="280">
        <v>524595</v>
      </c>
      <c r="I319" s="280">
        <v>-98752</v>
      </c>
      <c r="J319" s="280">
        <v>142</v>
      </c>
      <c r="K319" s="280" t="s">
        <v>1358</v>
      </c>
      <c r="L319" s="280">
        <v>2559</v>
      </c>
    </row>
    <row r="320" spans="1:12">
      <c r="A320" s="280">
        <v>319</v>
      </c>
      <c r="B320" s="280" t="s">
        <v>637</v>
      </c>
      <c r="C320" s="280" t="s">
        <v>3296</v>
      </c>
      <c r="D320" s="280">
        <v>231</v>
      </c>
      <c r="E320" s="280">
        <v>470</v>
      </c>
      <c r="F320" s="280">
        <v>905</v>
      </c>
      <c r="G320" s="280">
        <v>425350</v>
      </c>
      <c r="H320" s="280">
        <v>209055</v>
      </c>
      <c r="I320" s="280">
        <v>216295</v>
      </c>
      <c r="J320" s="280">
        <v>27</v>
      </c>
      <c r="K320" s="280" t="s">
        <v>1358</v>
      </c>
      <c r="L320" s="280">
        <v>905</v>
      </c>
    </row>
    <row r="321" spans="1:12">
      <c r="A321" s="280">
        <v>320</v>
      </c>
      <c r="B321" s="280" t="s">
        <v>3890</v>
      </c>
      <c r="C321" s="280" t="s">
        <v>3996</v>
      </c>
      <c r="D321" s="280">
        <v>439</v>
      </c>
      <c r="E321" s="280">
        <v>708.07360000000006</v>
      </c>
      <c r="F321" s="280">
        <v>598</v>
      </c>
      <c r="G321" s="280">
        <v>423428</v>
      </c>
      <c r="H321" s="280">
        <v>262522</v>
      </c>
      <c r="I321" s="280">
        <v>160906</v>
      </c>
      <c r="J321" s="280">
        <v>58</v>
      </c>
      <c r="K321" s="280" t="s">
        <v>1358</v>
      </c>
      <c r="L321" s="280">
        <v>598</v>
      </c>
    </row>
    <row r="322" spans="1:12">
      <c r="A322" s="280">
        <v>321</v>
      </c>
      <c r="B322" s="280" t="s">
        <v>504</v>
      </c>
      <c r="C322" s="280" t="s">
        <v>3131</v>
      </c>
      <c r="D322" s="280">
        <v>629</v>
      </c>
      <c r="E322" s="280">
        <v>1022.1908</v>
      </c>
      <c r="F322" s="280">
        <v>414</v>
      </c>
      <c r="G322" s="280">
        <v>423187</v>
      </c>
      <c r="H322" s="280">
        <v>260406</v>
      </c>
      <c r="I322" s="280">
        <v>162781</v>
      </c>
      <c r="J322" s="280">
        <v>81</v>
      </c>
      <c r="K322" s="280" t="s">
        <v>1358</v>
      </c>
      <c r="L322" s="280">
        <v>414</v>
      </c>
    </row>
    <row r="323" spans="1:12">
      <c r="A323" s="280">
        <v>322</v>
      </c>
      <c r="B323" s="280" t="s">
        <v>489</v>
      </c>
      <c r="C323" s="280" t="s">
        <v>3314</v>
      </c>
      <c r="D323" s="280">
        <v>265</v>
      </c>
      <c r="E323" s="280">
        <v>567.5951</v>
      </c>
      <c r="F323" s="280">
        <v>741</v>
      </c>
      <c r="G323" s="280">
        <v>420588</v>
      </c>
      <c r="H323" s="280">
        <v>196365</v>
      </c>
      <c r="I323" s="280">
        <v>224223</v>
      </c>
      <c r="J323" s="280">
        <v>81</v>
      </c>
      <c r="K323" s="280" t="s">
        <v>1358</v>
      </c>
      <c r="L323" s="280">
        <v>741</v>
      </c>
    </row>
    <row r="324" spans="1:12">
      <c r="A324" s="280">
        <v>323</v>
      </c>
      <c r="B324" s="280" t="s">
        <v>1030</v>
      </c>
      <c r="C324" s="280" t="s">
        <v>3146</v>
      </c>
      <c r="D324" s="280">
        <v>137</v>
      </c>
      <c r="E324" s="280">
        <v>271.33330000000001</v>
      </c>
      <c r="F324" s="280">
        <v>1545</v>
      </c>
      <c r="G324" s="280">
        <v>419210</v>
      </c>
      <c r="H324" s="280">
        <v>211665</v>
      </c>
      <c r="I324" s="280">
        <v>207545</v>
      </c>
      <c r="J324" s="280">
        <v>14</v>
      </c>
      <c r="K324" s="280" t="s">
        <v>1358</v>
      </c>
      <c r="L324" s="280">
        <v>1545</v>
      </c>
    </row>
    <row r="325" spans="1:12">
      <c r="A325" s="280">
        <v>324</v>
      </c>
      <c r="B325" s="280" t="s">
        <v>3337</v>
      </c>
      <c r="C325" s="280" t="s">
        <v>3338</v>
      </c>
      <c r="D325" s="280">
        <v>645</v>
      </c>
      <c r="E325" s="280">
        <v>1385</v>
      </c>
      <c r="F325" s="280">
        <v>300</v>
      </c>
      <c r="G325" s="280">
        <v>415500</v>
      </c>
      <c r="H325" s="280">
        <v>193500</v>
      </c>
      <c r="I325" s="280">
        <v>222000</v>
      </c>
      <c r="J325" s="280">
        <v>3</v>
      </c>
      <c r="K325" s="280" t="s">
        <v>1358</v>
      </c>
      <c r="L325" s="280">
        <v>300</v>
      </c>
    </row>
    <row r="326" spans="1:12">
      <c r="A326" s="280">
        <v>325</v>
      </c>
      <c r="B326" s="280" t="s">
        <v>438</v>
      </c>
      <c r="C326" s="280" t="s">
        <v>3249</v>
      </c>
      <c r="D326" s="280">
        <v>151</v>
      </c>
      <c r="E326" s="280">
        <v>271.77170000000001</v>
      </c>
      <c r="F326" s="280">
        <v>1524</v>
      </c>
      <c r="G326" s="280">
        <v>414180</v>
      </c>
      <c r="H326" s="280">
        <v>230124</v>
      </c>
      <c r="I326" s="280">
        <v>184056</v>
      </c>
      <c r="J326" s="280">
        <v>75</v>
      </c>
      <c r="K326" s="280" t="s">
        <v>1358</v>
      </c>
      <c r="L326" s="280">
        <v>1524</v>
      </c>
    </row>
    <row r="327" spans="1:12">
      <c r="A327" s="280">
        <v>326</v>
      </c>
      <c r="B327" s="280" t="s">
        <v>3899</v>
      </c>
      <c r="C327" s="280" t="s">
        <v>4012</v>
      </c>
      <c r="D327" s="280">
        <v>539</v>
      </c>
      <c r="E327" s="280">
        <v>1018.3054</v>
      </c>
      <c r="F327" s="280">
        <v>406</v>
      </c>
      <c r="G327" s="280">
        <v>413432</v>
      </c>
      <c r="H327" s="280">
        <v>218834</v>
      </c>
      <c r="I327" s="280">
        <v>194598</v>
      </c>
      <c r="J327" s="280">
        <v>36</v>
      </c>
      <c r="K327" s="280" t="s">
        <v>1358</v>
      </c>
      <c r="L327" s="280">
        <v>406</v>
      </c>
    </row>
    <row r="328" spans="1:12">
      <c r="A328" s="280">
        <v>327</v>
      </c>
      <c r="B328" s="280" t="s">
        <v>547</v>
      </c>
      <c r="C328" s="280" t="s">
        <v>3972</v>
      </c>
      <c r="D328" s="280">
        <v>242</v>
      </c>
      <c r="E328" s="280">
        <v>352.35120000000001</v>
      </c>
      <c r="F328" s="280">
        <v>1159</v>
      </c>
      <c r="G328" s="280">
        <v>408375</v>
      </c>
      <c r="H328" s="280">
        <v>280478</v>
      </c>
      <c r="I328" s="280">
        <v>127897</v>
      </c>
      <c r="J328" s="280">
        <v>94</v>
      </c>
      <c r="K328" s="280" t="s">
        <v>1358</v>
      </c>
      <c r="L328" s="280">
        <v>1159</v>
      </c>
    </row>
    <row r="329" spans="1:12">
      <c r="A329" s="280">
        <v>328</v>
      </c>
      <c r="B329" s="280" t="s">
        <v>3913</v>
      </c>
      <c r="C329" s="280" t="s">
        <v>3991</v>
      </c>
      <c r="D329" s="280">
        <v>683</v>
      </c>
      <c r="E329" s="280">
        <v>1156.6382000000001</v>
      </c>
      <c r="F329" s="280">
        <v>351</v>
      </c>
      <c r="G329" s="280">
        <v>405980</v>
      </c>
      <c r="H329" s="280">
        <v>239733</v>
      </c>
      <c r="I329" s="280">
        <v>166247</v>
      </c>
      <c r="J329" s="280">
        <v>34</v>
      </c>
      <c r="K329" s="280" t="s">
        <v>1358</v>
      </c>
      <c r="L329" s="280">
        <v>351</v>
      </c>
    </row>
    <row r="330" spans="1:12">
      <c r="A330" s="280">
        <v>329</v>
      </c>
      <c r="B330" s="280" t="s">
        <v>3750</v>
      </c>
      <c r="C330" s="280" t="s">
        <v>3846</v>
      </c>
      <c r="D330" s="280">
        <v>141</v>
      </c>
      <c r="E330" s="280">
        <v>216.9615</v>
      </c>
      <c r="F330" s="280">
        <v>1869</v>
      </c>
      <c r="G330" s="280">
        <v>405501</v>
      </c>
      <c r="H330" s="280">
        <v>263529</v>
      </c>
      <c r="I330" s="280">
        <v>141972</v>
      </c>
      <c r="J330" s="280">
        <v>138</v>
      </c>
      <c r="K330" s="280" t="s">
        <v>1358</v>
      </c>
      <c r="L330" s="280">
        <v>1869</v>
      </c>
    </row>
    <row r="331" spans="1:12">
      <c r="A331" s="280">
        <v>330</v>
      </c>
      <c r="B331" s="280" t="s">
        <v>845</v>
      </c>
      <c r="C331" s="280" t="s">
        <v>3272</v>
      </c>
      <c r="D331" s="280">
        <v>241</v>
      </c>
      <c r="E331" s="280">
        <v>334.75060000000002</v>
      </c>
      <c r="F331" s="280">
        <v>1211</v>
      </c>
      <c r="G331" s="280">
        <v>405383</v>
      </c>
      <c r="H331" s="280">
        <v>291851</v>
      </c>
      <c r="I331" s="280">
        <v>113532</v>
      </c>
      <c r="J331" s="280">
        <v>56</v>
      </c>
      <c r="K331" s="280" t="s">
        <v>1358</v>
      </c>
      <c r="L331" s="280">
        <v>1211</v>
      </c>
    </row>
    <row r="332" spans="1:12">
      <c r="A332" s="280">
        <v>331</v>
      </c>
      <c r="B332" s="280" t="s">
        <v>3905</v>
      </c>
      <c r="C332" s="280" t="s">
        <v>4065</v>
      </c>
      <c r="D332" s="280">
        <v>162</v>
      </c>
      <c r="E332" s="280">
        <v>283.1395</v>
      </c>
      <c r="F332" s="280">
        <v>1427</v>
      </c>
      <c r="G332" s="280">
        <v>404040</v>
      </c>
      <c r="H332" s="280">
        <v>231174</v>
      </c>
      <c r="I332" s="280">
        <v>172866</v>
      </c>
      <c r="J332" s="280">
        <v>34</v>
      </c>
      <c r="K332" s="280" t="s">
        <v>1358</v>
      </c>
      <c r="L332" s="280">
        <v>1427</v>
      </c>
    </row>
    <row r="333" spans="1:12">
      <c r="A333" s="280">
        <v>332</v>
      </c>
      <c r="B333" s="280" t="s">
        <v>770</v>
      </c>
      <c r="C333" s="280" t="s">
        <v>4026</v>
      </c>
      <c r="D333" s="280">
        <v>246</v>
      </c>
      <c r="E333" s="280">
        <v>1030</v>
      </c>
      <c r="F333" s="280">
        <v>390</v>
      </c>
      <c r="G333" s="280">
        <v>401700</v>
      </c>
      <c r="H333" s="280">
        <v>95940</v>
      </c>
      <c r="I333" s="280">
        <v>305760</v>
      </c>
      <c r="J333" s="280">
        <v>7</v>
      </c>
      <c r="K333" s="280" t="s">
        <v>1358</v>
      </c>
      <c r="L333" s="280">
        <v>390</v>
      </c>
    </row>
    <row r="334" spans="1:12">
      <c r="A334" s="280">
        <v>333</v>
      </c>
      <c r="B334" s="280" t="s">
        <v>3385</v>
      </c>
      <c r="C334" s="280" t="s">
        <v>3386</v>
      </c>
      <c r="D334" s="280">
        <v>468</v>
      </c>
      <c r="E334" s="280">
        <v>836</v>
      </c>
      <c r="F334" s="280">
        <v>478</v>
      </c>
      <c r="G334" s="280">
        <v>399608</v>
      </c>
      <c r="H334" s="280">
        <v>223704</v>
      </c>
      <c r="I334" s="280">
        <v>175904</v>
      </c>
      <c r="J334" s="280">
        <v>77</v>
      </c>
      <c r="K334" s="280" t="s">
        <v>1358</v>
      </c>
      <c r="L334" s="280">
        <v>478</v>
      </c>
    </row>
    <row r="335" spans="1:12">
      <c r="A335" s="280">
        <v>334</v>
      </c>
      <c r="B335" s="280" t="s">
        <v>668</v>
      </c>
      <c r="C335" s="280" t="s">
        <v>3311</v>
      </c>
      <c r="D335" s="280">
        <v>97</v>
      </c>
      <c r="E335" s="280">
        <v>181</v>
      </c>
      <c r="F335" s="280">
        <v>2205</v>
      </c>
      <c r="G335" s="280">
        <v>399105</v>
      </c>
      <c r="H335" s="280">
        <v>213885</v>
      </c>
      <c r="I335" s="280">
        <v>185220</v>
      </c>
      <c r="J335" s="280">
        <v>132</v>
      </c>
      <c r="K335" s="280" t="s">
        <v>1358</v>
      </c>
      <c r="L335" s="280">
        <v>2205</v>
      </c>
    </row>
    <row r="336" spans="1:12">
      <c r="A336" s="280">
        <v>335</v>
      </c>
      <c r="B336" s="280" t="s">
        <v>439</v>
      </c>
      <c r="C336" s="280" t="s">
        <v>3289</v>
      </c>
      <c r="D336" s="280">
        <v>170</v>
      </c>
      <c r="E336" s="280">
        <v>226.48050000000001</v>
      </c>
      <c r="F336" s="280">
        <v>1742</v>
      </c>
      <c r="G336" s="280">
        <v>394529</v>
      </c>
      <c r="H336" s="280">
        <v>296140</v>
      </c>
      <c r="I336" s="280">
        <v>98389</v>
      </c>
      <c r="J336" s="280">
        <v>114</v>
      </c>
      <c r="K336" s="280" t="s">
        <v>1358</v>
      </c>
      <c r="L336" s="280">
        <v>1742</v>
      </c>
    </row>
    <row r="337" spans="1:12">
      <c r="A337" s="280">
        <v>336</v>
      </c>
      <c r="B337" s="280" t="s">
        <v>424</v>
      </c>
      <c r="C337" s="280" t="s">
        <v>3257</v>
      </c>
      <c r="D337" s="280">
        <v>255</v>
      </c>
      <c r="E337" s="280">
        <v>577.29939999999999</v>
      </c>
      <c r="F337" s="280">
        <v>678</v>
      </c>
      <c r="G337" s="280">
        <v>391409</v>
      </c>
      <c r="H337" s="280">
        <v>172890</v>
      </c>
      <c r="I337" s="280">
        <v>218519</v>
      </c>
      <c r="J337" s="280">
        <v>147</v>
      </c>
      <c r="K337" s="280" t="s">
        <v>1358</v>
      </c>
      <c r="L337" s="280">
        <v>678</v>
      </c>
    </row>
    <row r="338" spans="1:12">
      <c r="A338" s="280">
        <v>337</v>
      </c>
      <c r="B338" s="280" t="s">
        <v>536</v>
      </c>
      <c r="C338" s="280" t="s">
        <v>3373</v>
      </c>
      <c r="D338" s="280">
        <v>616</v>
      </c>
      <c r="E338" s="280">
        <v>1387.9638</v>
      </c>
      <c r="F338" s="280">
        <v>276</v>
      </c>
      <c r="G338" s="280">
        <v>383078</v>
      </c>
      <c r="H338" s="280">
        <v>170016</v>
      </c>
      <c r="I338" s="280">
        <v>213062</v>
      </c>
      <c r="J338" s="280">
        <v>25</v>
      </c>
      <c r="K338" s="280" t="s">
        <v>1358</v>
      </c>
      <c r="L338" s="280">
        <v>276</v>
      </c>
    </row>
    <row r="339" spans="1:12">
      <c r="A339" s="280">
        <v>338</v>
      </c>
      <c r="B339" s="280" t="s">
        <v>835</v>
      </c>
      <c r="C339" s="280" t="s">
        <v>3231</v>
      </c>
      <c r="D339" s="280">
        <v>509</v>
      </c>
      <c r="E339" s="280">
        <v>935.54280000000006</v>
      </c>
      <c r="F339" s="280">
        <v>409</v>
      </c>
      <c r="G339" s="280">
        <v>382637</v>
      </c>
      <c r="H339" s="280">
        <v>208181</v>
      </c>
      <c r="I339" s="280">
        <v>174456</v>
      </c>
      <c r="J339" s="280">
        <v>39</v>
      </c>
      <c r="K339" s="280" t="s">
        <v>1358</v>
      </c>
      <c r="L339" s="280">
        <v>409</v>
      </c>
    </row>
    <row r="340" spans="1:12">
      <c r="A340" s="280">
        <v>339</v>
      </c>
      <c r="B340" s="280" t="s">
        <v>670</v>
      </c>
      <c r="C340" s="280" t="s">
        <v>3178</v>
      </c>
      <c r="D340" s="280">
        <v>486</v>
      </c>
      <c r="E340" s="280">
        <v>1019.1743</v>
      </c>
      <c r="F340" s="280">
        <v>373</v>
      </c>
      <c r="G340" s="280">
        <v>380152</v>
      </c>
      <c r="H340" s="280">
        <v>181278</v>
      </c>
      <c r="I340" s="280">
        <v>198874</v>
      </c>
      <c r="J340" s="280">
        <v>52</v>
      </c>
      <c r="K340" s="280" t="s">
        <v>1358</v>
      </c>
      <c r="L340" s="280">
        <v>373</v>
      </c>
    </row>
    <row r="341" spans="1:12">
      <c r="A341" s="280">
        <v>340</v>
      </c>
      <c r="B341" s="280" t="s">
        <v>413</v>
      </c>
      <c r="C341" s="280" t="s">
        <v>3416</v>
      </c>
      <c r="D341" s="280">
        <v>169</v>
      </c>
      <c r="E341" s="280">
        <v>264.54939999999999</v>
      </c>
      <c r="F341" s="280">
        <v>1427</v>
      </c>
      <c r="G341" s="280">
        <v>377512</v>
      </c>
      <c r="H341" s="280">
        <v>241163</v>
      </c>
      <c r="I341" s="280">
        <v>136349</v>
      </c>
      <c r="J341" s="280">
        <v>123</v>
      </c>
      <c r="K341" s="280" t="s">
        <v>1358</v>
      </c>
      <c r="L341" s="280">
        <v>1427</v>
      </c>
    </row>
    <row r="342" spans="1:12">
      <c r="A342" s="280">
        <v>341</v>
      </c>
      <c r="B342" s="280" t="s">
        <v>550</v>
      </c>
      <c r="C342" s="280" t="s">
        <v>3089</v>
      </c>
      <c r="D342" s="280">
        <v>447</v>
      </c>
      <c r="E342" s="280">
        <v>665.16750000000002</v>
      </c>
      <c r="F342" s="280">
        <v>567</v>
      </c>
      <c r="G342" s="280">
        <v>377150</v>
      </c>
      <c r="H342" s="280">
        <v>253449</v>
      </c>
      <c r="I342" s="280">
        <v>123701</v>
      </c>
      <c r="J342" s="280">
        <v>66</v>
      </c>
      <c r="K342" s="280" t="s">
        <v>1358</v>
      </c>
      <c r="L342" s="280">
        <v>567</v>
      </c>
    </row>
    <row r="343" spans="1:12">
      <c r="A343" s="280">
        <v>342</v>
      </c>
      <c r="B343" s="280" t="s">
        <v>849</v>
      </c>
      <c r="C343" s="280" t="s">
        <v>3300</v>
      </c>
      <c r="D343" s="280">
        <v>226</v>
      </c>
      <c r="E343" s="280">
        <v>356.0727</v>
      </c>
      <c r="F343" s="280">
        <v>1046</v>
      </c>
      <c r="G343" s="280">
        <v>372452</v>
      </c>
      <c r="H343" s="280">
        <v>236396</v>
      </c>
      <c r="I343" s="280">
        <v>136056</v>
      </c>
      <c r="J343" s="280">
        <v>102</v>
      </c>
      <c r="K343" s="280" t="s">
        <v>1358</v>
      </c>
      <c r="L343" s="280">
        <v>1046</v>
      </c>
    </row>
    <row r="344" spans="1:12">
      <c r="A344" s="280">
        <v>343</v>
      </c>
      <c r="B344" s="280">
        <v>414210102</v>
      </c>
      <c r="C344" s="280" t="s">
        <v>3283</v>
      </c>
      <c r="D344" s="280">
        <v>645</v>
      </c>
      <c r="E344" s="280">
        <v>1573</v>
      </c>
      <c r="F344" s="280">
        <v>234</v>
      </c>
      <c r="G344" s="280">
        <v>368082</v>
      </c>
      <c r="H344" s="280">
        <v>150930</v>
      </c>
      <c r="I344" s="280">
        <v>217152</v>
      </c>
      <c r="J344" s="280">
        <v>15</v>
      </c>
      <c r="K344" s="280" t="s">
        <v>1358</v>
      </c>
      <c r="L344" s="280">
        <v>234</v>
      </c>
    </row>
    <row r="345" spans="1:12">
      <c r="A345" s="280">
        <v>344</v>
      </c>
      <c r="B345" s="280" t="s">
        <v>447</v>
      </c>
      <c r="C345" s="280" t="s">
        <v>3286</v>
      </c>
      <c r="D345" s="280">
        <v>192</v>
      </c>
      <c r="E345" s="280">
        <v>186.80009999999999</v>
      </c>
      <c r="F345" s="280">
        <v>1961</v>
      </c>
      <c r="G345" s="280">
        <v>366315</v>
      </c>
      <c r="H345" s="280">
        <v>376512</v>
      </c>
      <c r="I345" s="280">
        <v>-10197</v>
      </c>
      <c r="J345" s="280">
        <v>234</v>
      </c>
      <c r="K345" s="280" t="s">
        <v>1358</v>
      </c>
      <c r="L345" s="280">
        <v>1961</v>
      </c>
    </row>
    <row r="346" spans="1:12">
      <c r="A346" s="280">
        <v>345</v>
      </c>
      <c r="B346" s="280" t="s">
        <v>399</v>
      </c>
      <c r="C346" s="280" t="s">
        <v>3339</v>
      </c>
      <c r="D346" s="280">
        <v>119</v>
      </c>
      <c r="E346" s="280">
        <v>166.70330000000001</v>
      </c>
      <c r="F346" s="280">
        <v>2181</v>
      </c>
      <c r="G346" s="280">
        <v>363580</v>
      </c>
      <c r="H346" s="280">
        <v>259539</v>
      </c>
      <c r="I346" s="280">
        <v>104041</v>
      </c>
      <c r="J346" s="280">
        <v>200</v>
      </c>
      <c r="K346" s="280" t="s">
        <v>1358</v>
      </c>
      <c r="L346" s="280">
        <v>2181</v>
      </c>
    </row>
    <row r="347" spans="1:12">
      <c r="A347" s="280">
        <v>346</v>
      </c>
      <c r="B347" s="280" t="s">
        <v>645</v>
      </c>
      <c r="C347" s="280" t="s">
        <v>3245</v>
      </c>
      <c r="D347" s="280">
        <v>105</v>
      </c>
      <c r="E347" s="280">
        <v>158.34020000000001</v>
      </c>
      <c r="F347" s="280">
        <v>2296</v>
      </c>
      <c r="G347" s="280">
        <v>363549</v>
      </c>
      <c r="H347" s="280">
        <v>241080</v>
      </c>
      <c r="I347" s="280">
        <v>122469</v>
      </c>
      <c r="J347" s="280">
        <v>60</v>
      </c>
      <c r="K347" s="280" t="s">
        <v>1358</v>
      </c>
      <c r="L347" s="280">
        <v>2296</v>
      </c>
    </row>
    <row r="348" spans="1:12">
      <c r="A348" s="280">
        <v>347</v>
      </c>
      <c r="B348" s="280" t="s">
        <v>975</v>
      </c>
      <c r="C348" s="280" t="s">
        <v>3056</v>
      </c>
      <c r="D348" s="280">
        <v>477</v>
      </c>
      <c r="E348" s="280">
        <v>746.44029999999998</v>
      </c>
      <c r="F348" s="280">
        <v>486</v>
      </c>
      <c r="G348" s="280">
        <v>362770</v>
      </c>
      <c r="H348" s="280">
        <v>231822</v>
      </c>
      <c r="I348" s="280">
        <v>130948</v>
      </c>
      <c r="J348" s="280">
        <v>119</v>
      </c>
      <c r="K348" s="280" t="s">
        <v>1358</v>
      </c>
      <c r="L348" s="280">
        <v>486</v>
      </c>
    </row>
    <row r="349" spans="1:12">
      <c r="A349" s="280">
        <v>348</v>
      </c>
      <c r="B349" s="280" t="s">
        <v>4086</v>
      </c>
      <c r="C349" s="280" t="s">
        <v>4119</v>
      </c>
      <c r="D349" s="280">
        <v>141</v>
      </c>
      <c r="E349" s="280">
        <v>258.81509999999997</v>
      </c>
      <c r="F349" s="280">
        <v>1401</v>
      </c>
      <c r="G349" s="280">
        <v>362600</v>
      </c>
      <c r="H349" s="280">
        <v>197541</v>
      </c>
      <c r="I349" s="280">
        <v>165059</v>
      </c>
      <c r="J349" s="280">
        <v>5</v>
      </c>
      <c r="K349" s="280" t="s">
        <v>1358</v>
      </c>
      <c r="L349" s="280">
        <v>1401</v>
      </c>
    </row>
    <row r="350" spans="1:12">
      <c r="A350" s="280">
        <v>349</v>
      </c>
      <c r="B350" s="280" t="s">
        <v>545</v>
      </c>
      <c r="C350" s="280" t="s">
        <v>3230</v>
      </c>
      <c r="D350" s="280">
        <v>396</v>
      </c>
      <c r="E350" s="280">
        <v>706.58609999999999</v>
      </c>
      <c r="F350" s="280">
        <v>505</v>
      </c>
      <c r="G350" s="280">
        <v>356826</v>
      </c>
      <c r="H350" s="280">
        <v>199980</v>
      </c>
      <c r="I350" s="280">
        <v>156846</v>
      </c>
      <c r="J350" s="280">
        <v>76</v>
      </c>
      <c r="K350" s="280" t="s">
        <v>1358</v>
      </c>
      <c r="L350" s="280">
        <v>505</v>
      </c>
    </row>
    <row r="351" spans="1:12">
      <c r="A351" s="280">
        <v>350</v>
      </c>
      <c r="B351" s="280" t="s">
        <v>307</v>
      </c>
      <c r="C351" s="280" t="s">
        <v>3292</v>
      </c>
      <c r="D351" s="280">
        <v>125</v>
      </c>
      <c r="E351" s="280">
        <v>240.517</v>
      </c>
      <c r="F351" s="280">
        <v>1472</v>
      </c>
      <c r="G351" s="280">
        <v>354041</v>
      </c>
      <c r="H351" s="280">
        <v>184000</v>
      </c>
      <c r="I351" s="280">
        <v>170041</v>
      </c>
      <c r="J351" s="280">
        <v>95</v>
      </c>
      <c r="K351" s="280" t="s">
        <v>1358</v>
      </c>
      <c r="L351" s="280">
        <v>1472</v>
      </c>
    </row>
    <row r="352" spans="1:12">
      <c r="A352" s="280">
        <v>351</v>
      </c>
      <c r="B352" s="280" t="s">
        <v>585</v>
      </c>
      <c r="C352" s="280" t="s">
        <v>3307</v>
      </c>
      <c r="D352" s="280">
        <v>118</v>
      </c>
      <c r="E352" s="280">
        <v>181.75460000000001</v>
      </c>
      <c r="F352" s="280">
        <v>1940</v>
      </c>
      <c r="G352" s="280">
        <v>352604</v>
      </c>
      <c r="H352" s="280">
        <v>228920</v>
      </c>
      <c r="I352" s="280">
        <v>123684</v>
      </c>
      <c r="J352" s="280">
        <v>135</v>
      </c>
      <c r="K352" s="280" t="s">
        <v>1358</v>
      </c>
      <c r="L352" s="280">
        <v>1940</v>
      </c>
    </row>
    <row r="353" spans="1:12">
      <c r="A353" s="280">
        <v>352</v>
      </c>
      <c r="B353" s="280" t="s">
        <v>3842</v>
      </c>
      <c r="C353" s="280" t="s">
        <v>3828</v>
      </c>
      <c r="D353" s="280">
        <v>992</v>
      </c>
      <c r="E353" s="280">
        <v>1680</v>
      </c>
      <c r="F353" s="280">
        <v>208</v>
      </c>
      <c r="G353" s="280">
        <v>349440</v>
      </c>
      <c r="H353" s="280">
        <v>206336</v>
      </c>
      <c r="I353" s="280">
        <v>143104</v>
      </c>
      <c r="J353" s="280">
        <v>23</v>
      </c>
      <c r="K353" s="280" t="s">
        <v>1358</v>
      </c>
      <c r="L353" s="280">
        <v>208</v>
      </c>
    </row>
    <row r="354" spans="1:12">
      <c r="A354" s="280">
        <v>353</v>
      </c>
      <c r="B354" s="280" t="s">
        <v>334</v>
      </c>
      <c r="C354" s="280" t="s">
        <v>3163</v>
      </c>
      <c r="D354" s="280">
        <v>422</v>
      </c>
      <c r="E354" s="280">
        <v>624.70659999999998</v>
      </c>
      <c r="F354" s="280">
        <v>559</v>
      </c>
      <c r="G354" s="280">
        <v>349211</v>
      </c>
      <c r="H354" s="280">
        <v>235898</v>
      </c>
      <c r="I354" s="280">
        <v>113313</v>
      </c>
      <c r="J354" s="280">
        <v>115</v>
      </c>
      <c r="K354" s="280" t="s">
        <v>1358</v>
      </c>
      <c r="L354" s="280">
        <v>559</v>
      </c>
    </row>
    <row r="355" spans="1:12">
      <c r="A355" s="280">
        <v>354</v>
      </c>
      <c r="B355" s="280" t="s">
        <v>349</v>
      </c>
      <c r="C355" s="280" t="s">
        <v>3363</v>
      </c>
      <c r="D355" s="280">
        <v>250</v>
      </c>
      <c r="E355" s="280">
        <v>510.351</v>
      </c>
      <c r="F355" s="280">
        <v>678</v>
      </c>
      <c r="G355" s="280">
        <v>346018</v>
      </c>
      <c r="H355" s="280">
        <v>169500</v>
      </c>
      <c r="I355" s="280">
        <v>176518</v>
      </c>
      <c r="J355" s="280">
        <v>111</v>
      </c>
      <c r="K355" s="280" t="s">
        <v>1358</v>
      </c>
      <c r="L355" s="280">
        <v>678</v>
      </c>
    </row>
    <row r="356" spans="1:12">
      <c r="A356" s="280">
        <v>355</v>
      </c>
      <c r="B356" s="280" t="s">
        <v>877</v>
      </c>
      <c r="C356" s="280" t="s">
        <v>3317</v>
      </c>
      <c r="D356" s="280">
        <v>0</v>
      </c>
      <c r="E356" s="280">
        <v>246.9914</v>
      </c>
      <c r="F356" s="280">
        <v>1390</v>
      </c>
      <c r="G356" s="280">
        <v>343318</v>
      </c>
      <c r="H356" s="280">
        <v>0</v>
      </c>
      <c r="I356" s="280">
        <v>343318</v>
      </c>
      <c r="J356" s="280">
        <v>64</v>
      </c>
      <c r="K356" s="280" t="s">
        <v>1358</v>
      </c>
      <c r="L356" s="280">
        <v>1390</v>
      </c>
    </row>
    <row r="357" spans="1:12">
      <c r="A357" s="280">
        <v>356</v>
      </c>
      <c r="B357" s="280" t="s">
        <v>957</v>
      </c>
      <c r="C357" s="280" t="s">
        <v>3348</v>
      </c>
      <c r="D357" s="280">
        <v>476</v>
      </c>
      <c r="E357" s="280">
        <v>910.09119999999996</v>
      </c>
      <c r="F357" s="280">
        <v>373</v>
      </c>
      <c r="G357" s="280">
        <v>339464</v>
      </c>
      <c r="H357" s="280">
        <v>177548</v>
      </c>
      <c r="I357" s="280">
        <v>161916</v>
      </c>
      <c r="J357" s="280">
        <v>115</v>
      </c>
      <c r="K357" s="280" t="s">
        <v>1358</v>
      </c>
      <c r="L357" s="280">
        <v>373</v>
      </c>
    </row>
    <row r="358" spans="1:12">
      <c r="A358" s="280">
        <v>357</v>
      </c>
      <c r="B358" s="280" t="s">
        <v>964</v>
      </c>
      <c r="C358" s="280" t="s">
        <v>3135</v>
      </c>
      <c r="D358" s="280">
        <v>720</v>
      </c>
      <c r="E358" s="280">
        <v>1475.5435</v>
      </c>
      <c r="F358" s="280">
        <v>230</v>
      </c>
      <c r="G358" s="280">
        <v>339375</v>
      </c>
      <c r="H358" s="280">
        <v>165600</v>
      </c>
      <c r="I358" s="280">
        <v>173775</v>
      </c>
      <c r="J358" s="280">
        <v>58</v>
      </c>
      <c r="K358" s="280" t="s">
        <v>1358</v>
      </c>
      <c r="L358" s="280">
        <v>230</v>
      </c>
    </row>
    <row r="359" spans="1:12">
      <c r="A359" s="280">
        <v>358</v>
      </c>
      <c r="B359" s="280" t="s">
        <v>348</v>
      </c>
      <c r="C359" s="280" t="s">
        <v>3298</v>
      </c>
      <c r="D359" s="280">
        <v>516</v>
      </c>
      <c r="E359" s="280">
        <v>662.95489999999995</v>
      </c>
      <c r="F359" s="280">
        <v>510</v>
      </c>
      <c r="G359" s="280">
        <v>338107</v>
      </c>
      <c r="H359" s="280">
        <v>263160</v>
      </c>
      <c r="I359" s="280">
        <v>74947</v>
      </c>
      <c r="J359" s="280">
        <v>33</v>
      </c>
      <c r="K359" s="280" t="s">
        <v>1358</v>
      </c>
      <c r="L359" s="280">
        <v>510</v>
      </c>
    </row>
    <row r="360" spans="1:12">
      <c r="A360" s="280">
        <v>359</v>
      </c>
      <c r="B360" s="280" t="s">
        <v>2741</v>
      </c>
      <c r="C360" s="280" t="s">
        <v>3402</v>
      </c>
      <c r="D360" s="280">
        <v>309</v>
      </c>
      <c r="E360" s="280">
        <v>549.13400000000001</v>
      </c>
      <c r="F360" s="280">
        <v>612</v>
      </c>
      <c r="G360" s="280">
        <v>336070</v>
      </c>
      <c r="H360" s="280">
        <v>189108</v>
      </c>
      <c r="I360" s="280">
        <v>146962</v>
      </c>
      <c r="J360" s="280">
        <v>21</v>
      </c>
      <c r="K360" s="280" t="s">
        <v>1358</v>
      </c>
      <c r="L360" s="280">
        <v>612</v>
      </c>
    </row>
    <row r="361" spans="1:12">
      <c r="A361" s="280">
        <v>360</v>
      </c>
      <c r="B361" s="280" t="s">
        <v>498</v>
      </c>
      <c r="C361" s="280" t="s">
        <v>3391</v>
      </c>
      <c r="D361" s="280">
        <v>183</v>
      </c>
      <c r="E361" s="280">
        <v>311.21420000000001</v>
      </c>
      <c r="F361" s="280">
        <v>1074</v>
      </c>
      <c r="G361" s="280">
        <v>334244</v>
      </c>
      <c r="H361" s="280">
        <v>196542</v>
      </c>
      <c r="I361" s="280">
        <v>137702</v>
      </c>
      <c r="J361" s="280">
        <v>141</v>
      </c>
      <c r="K361" s="280" t="s">
        <v>1358</v>
      </c>
      <c r="L361" s="280">
        <v>1074</v>
      </c>
    </row>
    <row r="362" spans="1:12">
      <c r="A362" s="280">
        <v>361</v>
      </c>
      <c r="B362" s="280" t="s">
        <v>1320</v>
      </c>
      <c r="C362" s="280" t="s">
        <v>3042</v>
      </c>
      <c r="D362" s="280">
        <v>732</v>
      </c>
      <c r="E362" s="280">
        <v>1322.6144999999999</v>
      </c>
      <c r="F362" s="280">
        <v>249</v>
      </c>
      <c r="G362" s="280">
        <v>329331</v>
      </c>
      <c r="H362" s="280">
        <v>182268</v>
      </c>
      <c r="I362" s="280">
        <v>147063</v>
      </c>
      <c r="J362" s="280">
        <v>63</v>
      </c>
      <c r="K362" s="280" t="s">
        <v>1358</v>
      </c>
      <c r="L362" s="280">
        <v>249</v>
      </c>
    </row>
    <row r="363" spans="1:12">
      <c r="A363" s="280">
        <v>362</v>
      </c>
      <c r="B363" s="280">
        <v>414210113</v>
      </c>
      <c r="C363" s="280" t="s">
        <v>3329</v>
      </c>
      <c r="D363" s="280">
        <v>466</v>
      </c>
      <c r="E363" s="280">
        <v>929</v>
      </c>
      <c r="F363" s="280">
        <v>354</v>
      </c>
      <c r="G363" s="280">
        <v>328866</v>
      </c>
      <c r="H363" s="280">
        <v>164964</v>
      </c>
      <c r="I363" s="280">
        <v>163902</v>
      </c>
      <c r="J363" s="280">
        <v>19</v>
      </c>
      <c r="K363" s="280" t="s">
        <v>1358</v>
      </c>
      <c r="L363" s="280">
        <v>354</v>
      </c>
    </row>
    <row r="364" spans="1:12">
      <c r="A364" s="280">
        <v>363</v>
      </c>
      <c r="B364" s="280" t="s">
        <v>406</v>
      </c>
      <c r="C364" s="280" t="s">
        <v>3080</v>
      </c>
      <c r="D364" s="280">
        <v>463</v>
      </c>
      <c r="E364" s="280">
        <v>728.45540000000005</v>
      </c>
      <c r="F364" s="280">
        <v>448</v>
      </c>
      <c r="G364" s="280">
        <v>326348</v>
      </c>
      <c r="H364" s="280">
        <v>207424</v>
      </c>
      <c r="I364" s="280">
        <v>118924</v>
      </c>
      <c r="J364" s="280">
        <v>19</v>
      </c>
      <c r="K364" s="280" t="s">
        <v>1358</v>
      </c>
      <c r="L364" s="280">
        <v>448</v>
      </c>
    </row>
    <row r="365" spans="1:12">
      <c r="A365" s="280">
        <v>364</v>
      </c>
      <c r="B365" s="280" t="s">
        <v>942</v>
      </c>
      <c r="C365" s="280" t="s">
        <v>3048</v>
      </c>
      <c r="D365" s="280">
        <v>453</v>
      </c>
      <c r="E365" s="280">
        <v>964.44669999999996</v>
      </c>
      <c r="F365" s="280">
        <v>338</v>
      </c>
      <c r="G365" s="280">
        <v>325983</v>
      </c>
      <c r="H365" s="280">
        <v>153114</v>
      </c>
      <c r="I365" s="280">
        <v>172869</v>
      </c>
      <c r="J365" s="280">
        <v>87</v>
      </c>
      <c r="K365" s="280" t="s">
        <v>1358</v>
      </c>
      <c r="L365" s="280">
        <v>338</v>
      </c>
    </row>
    <row r="366" spans="1:12">
      <c r="A366" s="280">
        <v>365</v>
      </c>
      <c r="B366" s="280" t="s">
        <v>4120</v>
      </c>
      <c r="C366" s="280" t="s">
        <v>4118</v>
      </c>
      <c r="D366" s="280">
        <v>611</v>
      </c>
      <c r="E366" s="280">
        <v>1300</v>
      </c>
      <c r="F366" s="280">
        <v>250</v>
      </c>
      <c r="G366" s="280">
        <v>325000</v>
      </c>
      <c r="H366" s="280">
        <v>152750</v>
      </c>
      <c r="I366" s="280">
        <v>172250</v>
      </c>
      <c r="J366" s="280">
        <v>4</v>
      </c>
      <c r="K366" s="280" t="s">
        <v>1358</v>
      </c>
      <c r="L366" s="280">
        <v>250</v>
      </c>
    </row>
    <row r="367" spans="1:12">
      <c r="A367" s="280">
        <v>366</v>
      </c>
      <c r="B367" s="280">
        <v>414210101</v>
      </c>
      <c r="C367" s="280" t="s">
        <v>3437</v>
      </c>
      <c r="D367" s="280">
        <v>808</v>
      </c>
      <c r="E367" s="280">
        <v>1788</v>
      </c>
      <c r="F367" s="280">
        <v>181</v>
      </c>
      <c r="G367" s="280">
        <v>323628</v>
      </c>
      <c r="H367" s="280">
        <v>146248</v>
      </c>
      <c r="I367" s="280">
        <v>177380</v>
      </c>
      <c r="J367" s="280">
        <v>13</v>
      </c>
      <c r="K367" s="280" t="s">
        <v>1358</v>
      </c>
      <c r="L367" s="280">
        <v>181</v>
      </c>
    </row>
    <row r="368" spans="1:12">
      <c r="A368" s="280">
        <v>367</v>
      </c>
      <c r="B368" s="280" t="s">
        <v>850</v>
      </c>
      <c r="C368" s="280" t="s">
        <v>3417</v>
      </c>
      <c r="D368" s="280">
        <v>226</v>
      </c>
      <c r="E368" s="280">
        <v>358.16849999999999</v>
      </c>
      <c r="F368" s="280">
        <v>902</v>
      </c>
      <c r="G368" s="280">
        <v>323068</v>
      </c>
      <c r="H368" s="280">
        <v>203852</v>
      </c>
      <c r="I368" s="280">
        <v>119216</v>
      </c>
      <c r="J368" s="280">
        <v>83</v>
      </c>
      <c r="K368" s="280" t="s">
        <v>1358</v>
      </c>
      <c r="L368" s="280">
        <v>902</v>
      </c>
    </row>
    <row r="369" spans="1:12">
      <c r="A369" s="280">
        <v>368</v>
      </c>
      <c r="B369" s="280" t="s">
        <v>806</v>
      </c>
      <c r="C369" s="280" t="s">
        <v>3221</v>
      </c>
      <c r="D369" s="280">
        <v>204</v>
      </c>
      <c r="E369" s="280">
        <v>226.87440000000001</v>
      </c>
      <c r="F369" s="280">
        <v>1417</v>
      </c>
      <c r="G369" s="280">
        <v>321481</v>
      </c>
      <c r="H369" s="280">
        <v>289068</v>
      </c>
      <c r="I369" s="280">
        <v>32413</v>
      </c>
      <c r="J369" s="280">
        <v>119</v>
      </c>
      <c r="K369" s="280" t="s">
        <v>1358</v>
      </c>
      <c r="L369" s="280">
        <v>1417</v>
      </c>
    </row>
    <row r="370" spans="1:12">
      <c r="A370" s="280">
        <v>369</v>
      </c>
      <c r="B370" s="280" t="s">
        <v>669</v>
      </c>
      <c r="C370" s="280" t="s">
        <v>3106</v>
      </c>
      <c r="D370" s="280">
        <v>752</v>
      </c>
      <c r="E370" s="280">
        <v>203.71360000000001</v>
      </c>
      <c r="F370" s="280">
        <v>1578</v>
      </c>
      <c r="G370" s="280">
        <v>321460</v>
      </c>
      <c r="H370" s="280">
        <v>1186656</v>
      </c>
      <c r="I370" s="280">
        <v>-865196</v>
      </c>
      <c r="J370" s="280">
        <v>77</v>
      </c>
      <c r="K370" s="280" t="s">
        <v>1358</v>
      </c>
      <c r="L370" s="280">
        <v>1578</v>
      </c>
    </row>
    <row r="371" spans="1:12">
      <c r="A371" s="280">
        <v>370</v>
      </c>
      <c r="B371" s="280" t="s">
        <v>643</v>
      </c>
      <c r="C371" s="280" t="s">
        <v>3356</v>
      </c>
      <c r="D371" s="280">
        <v>123</v>
      </c>
      <c r="E371" s="280">
        <v>211.16489999999999</v>
      </c>
      <c r="F371" s="280">
        <v>1510</v>
      </c>
      <c r="G371" s="280">
        <v>318859</v>
      </c>
      <c r="H371" s="280">
        <v>185730</v>
      </c>
      <c r="I371" s="280">
        <v>133129</v>
      </c>
      <c r="J371" s="280">
        <v>97</v>
      </c>
      <c r="K371" s="280" t="s">
        <v>1358</v>
      </c>
      <c r="L371" s="280">
        <v>1510</v>
      </c>
    </row>
    <row r="372" spans="1:12">
      <c r="A372" s="280">
        <v>371</v>
      </c>
      <c r="B372" s="280" t="s">
        <v>868</v>
      </c>
      <c r="C372" s="280" t="s">
        <v>3656</v>
      </c>
      <c r="D372" s="280">
        <v>311</v>
      </c>
      <c r="E372" s="280">
        <v>596.23119999999994</v>
      </c>
      <c r="F372" s="280">
        <v>532</v>
      </c>
      <c r="G372" s="280">
        <v>317195</v>
      </c>
      <c r="H372" s="280">
        <v>165452</v>
      </c>
      <c r="I372" s="280">
        <v>151743</v>
      </c>
      <c r="J372" s="280">
        <v>30</v>
      </c>
      <c r="K372" s="280" t="s">
        <v>1358</v>
      </c>
      <c r="L372" s="280">
        <v>532</v>
      </c>
    </row>
    <row r="373" spans="1:12">
      <c r="A373" s="280">
        <v>372</v>
      </c>
      <c r="B373" s="280" t="s">
        <v>653</v>
      </c>
      <c r="C373" s="280" t="s">
        <v>3227</v>
      </c>
      <c r="D373" s="280">
        <v>128</v>
      </c>
      <c r="E373" s="280">
        <v>365.16860000000003</v>
      </c>
      <c r="F373" s="280">
        <v>854</v>
      </c>
      <c r="G373" s="280">
        <v>311854</v>
      </c>
      <c r="H373" s="280">
        <v>109312</v>
      </c>
      <c r="I373" s="280">
        <v>202542</v>
      </c>
      <c r="J373" s="280">
        <v>19</v>
      </c>
      <c r="K373" s="280" t="s">
        <v>1358</v>
      </c>
      <c r="L373" s="280">
        <v>854</v>
      </c>
    </row>
    <row r="374" spans="1:12">
      <c r="A374" s="280">
        <v>373</v>
      </c>
      <c r="B374" s="280" t="s">
        <v>325</v>
      </c>
      <c r="C374" s="280" t="s">
        <v>3234</v>
      </c>
      <c r="D374" s="280">
        <v>295</v>
      </c>
      <c r="E374" s="280">
        <v>539.24339999999995</v>
      </c>
      <c r="F374" s="280">
        <v>567</v>
      </c>
      <c r="G374" s="280">
        <v>305751</v>
      </c>
      <c r="H374" s="280">
        <v>167265</v>
      </c>
      <c r="I374" s="280">
        <v>138486</v>
      </c>
      <c r="J374" s="280">
        <v>38</v>
      </c>
      <c r="K374" s="280" t="s">
        <v>1358</v>
      </c>
      <c r="L374" s="280">
        <v>567</v>
      </c>
    </row>
    <row r="375" spans="1:12">
      <c r="A375" s="280">
        <v>374</v>
      </c>
      <c r="B375" s="280" t="s">
        <v>492</v>
      </c>
      <c r="C375" s="280" t="s">
        <v>3346</v>
      </c>
      <c r="D375" s="280">
        <v>93</v>
      </c>
      <c r="E375" s="280">
        <v>158.34549999999999</v>
      </c>
      <c r="F375" s="280">
        <v>1913</v>
      </c>
      <c r="G375" s="280">
        <v>302915</v>
      </c>
      <c r="H375" s="280">
        <v>177909</v>
      </c>
      <c r="I375" s="280">
        <v>125006</v>
      </c>
      <c r="J375" s="280">
        <v>218</v>
      </c>
      <c r="K375" s="280" t="s">
        <v>1358</v>
      </c>
      <c r="L375" s="280">
        <v>1913</v>
      </c>
    </row>
    <row r="376" spans="1:12">
      <c r="A376" s="280">
        <v>375</v>
      </c>
      <c r="B376" s="280">
        <v>414210121</v>
      </c>
      <c r="C376" s="280" t="s">
        <v>3349</v>
      </c>
      <c r="D376" s="280">
        <v>411</v>
      </c>
      <c r="E376" s="280">
        <v>1000</v>
      </c>
      <c r="F376" s="280">
        <v>302</v>
      </c>
      <c r="G376" s="280">
        <v>302000</v>
      </c>
      <c r="H376" s="280">
        <v>124122</v>
      </c>
      <c r="I376" s="280">
        <v>177878</v>
      </c>
      <c r="J376" s="280">
        <v>18</v>
      </c>
      <c r="K376" s="280" t="s">
        <v>1358</v>
      </c>
      <c r="L376" s="280">
        <v>302</v>
      </c>
    </row>
    <row r="377" spans="1:12">
      <c r="A377" s="280">
        <v>376</v>
      </c>
      <c r="B377" s="280" t="s">
        <v>3001</v>
      </c>
      <c r="C377" s="280" t="s">
        <v>3819</v>
      </c>
      <c r="D377" s="280">
        <v>92</v>
      </c>
      <c r="E377" s="280">
        <v>149</v>
      </c>
      <c r="F377" s="280">
        <v>2000</v>
      </c>
      <c r="G377" s="280">
        <v>298000</v>
      </c>
      <c r="H377" s="280">
        <v>184000</v>
      </c>
      <c r="I377" s="280">
        <v>114000</v>
      </c>
      <c r="J377" s="280">
        <v>5</v>
      </c>
      <c r="K377" s="280" t="s">
        <v>1358</v>
      </c>
      <c r="L377" s="280">
        <v>2000</v>
      </c>
    </row>
    <row r="378" spans="1:12">
      <c r="A378" s="280">
        <v>377</v>
      </c>
      <c r="B378" s="280" t="s">
        <v>710</v>
      </c>
      <c r="C378" s="280" t="s">
        <v>3294</v>
      </c>
      <c r="D378" s="280">
        <v>164</v>
      </c>
      <c r="E378" s="280">
        <v>315.26209999999998</v>
      </c>
      <c r="F378" s="280">
        <v>931</v>
      </c>
      <c r="G378" s="280">
        <v>293509</v>
      </c>
      <c r="H378" s="280">
        <v>152684</v>
      </c>
      <c r="I378" s="280">
        <v>140825</v>
      </c>
      <c r="J378" s="280">
        <v>85</v>
      </c>
      <c r="K378" s="280" t="s">
        <v>1358</v>
      </c>
      <c r="L378" s="280">
        <v>931</v>
      </c>
    </row>
    <row r="379" spans="1:12">
      <c r="A379" s="280">
        <v>378</v>
      </c>
      <c r="B379" s="280" t="s">
        <v>739</v>
      </c>
      <c r="C379" s="280" t="s">
        <v>3228</v>
      </c>
      <c r="D379" s="280">
        <v>1298</v>
      </c>
      <c r="E379" s="280">
        <v>2134.2701000000002</v>
      </c>
      <c r="F379" s="280">
        <v>137</v>
      </c>
      <c r="G379" s="280">
        <v>292395</v>
      </c>
      <c r="H379" s="280">
        <v>177826</v>
      </c>
      <c r="I379" s="280">
        <v>114569</v>
      </c>
      <c r="J379" s="280">
        <v>16</v>
      </c>
      <c r="K379" s="280" t="s">
        <v>1358</v>
      </c>
      <c r="L379" s="280">
        <v>137</v>
      </c>
    </row>
    <row r="380" spans="1:12">
      <c r="A380" s="280">
        <v>379</v>
      </c>
      <c r="B380" s="280" t="s">
        <v>1287</v>
      </c>
      <c r="C380" s="280" t="s">
        <v>3354</v>
      </c>
      <c r="D380" s="280">
        <v>75</v>
      </c>
      <c r="E380" s="280">
        <v>139.40180000000001</v>
      </c>
      <c r="F380" s="280">
        <v>2088</v>
      </c>
      <c r="G380" s="280">
        <v>291071</v>
      </c>
      <c r="H380" s="280">
        <v>156600</v>
      </c>
      <c r="I380" s="280">
        <v>134471</v>
      </c>
      <c r="J380" s="280">
        <v>92</v>
      </c>
      <c r="K380" s="280" t="s">
        <v>1358</v>
      </c>
      <c r="L380" s="280">
        <v>2088</v>
      </c>
    </row>
    <row r="381" spans="1:12">
      <c r="A381" s="280">
        <v>380</v>
      </c>
      <c r="B381" s="280" t="s">
        <v>495</v>
      </c>
      <c r="C381" s="280" t="s">
        <v>3332</v>
      </c>
      <c r="D381" s="280">
        <v>331</v>
      </c>
      <c r="E381" s="280">
        <v>557.77070000000003</v>
      </c>
      <c r="F381" s="280">
        <v>519</v>
      </c>
      <c r="G381" s="280">
        <v>289483</v>
      </c>
      <c r="H381" s="280">
        <v>171789</v>
      </c>
      <c r="I381" s="280">
        <v>117694</v>
      </c>
      <c r="J381" s="280">
        <v>39</v>
      </c>
      <c r="K381" s="280" t="s">
        <v>1358</v>
      </c>
      <c r="L381" s="280">
        <v>519</v>
      </c>
    </row>
    <row r="382" spans="1:12">
      <c r="A382" s="280">
        <v>381</v>
      </c>
      <c r="B382" s="280" t="s">
        <v>425</v>
      </c>
      <c r="C382" s="280" t="s">
        <v>3327</v>
      </c>
      <c r="D382" s="280">
        <v>301</v>
      </c>
      <c r="E382" s="280">
        <v>578.0566</v>
      </c>
      <c r="F382" s="280">
        <v>495</v>
      </c>
      <c r="G382" s="280">
        <v>286138</v>
      </c>
      <c r="H382" s="280">
        <v>148995</v>
      </c>
      <c r="I382" s="280">
        <v>137143</v>
      </c>
      <c r="J382" s="280">
        <v>97</v>
      </c>
      <c r="K382" s="280" t="s">
        <v>1358</v>
      </c>
      <c r="L382" s="280">
        <v>495</v>
      </c>
    </row>
    <row r="383" spans="1:12">
      <c r="A383" s="280">
        <v>382</v>
      </c>
      <c r="B383" s="280" t="s">
        <v>3320</v>
      </c>
      <c r="C383" s="280" t="s">
        <v>3321</v>
      </c>
      <c r="D383" s="280">
        <v>419</v>
      </c>
      <c r="E383" s="280">
        <v>785</v>
      </c>
      <c r="F383" s="280">
        <v>360</v>
      </c>
      <c r="G383" s="280">
        <v>282600</v>
      </c>
      <c r="H383" s="280">
        <v>150840</v>
      </c>
      <c r="I383" s="280">
        <v>131760</v>
      </c>
      <c r="J383" s="280">
        <v>6</v>
      </c>
      <c r="K383" s="280" t="s">
        <v>1358</v>
      </c>
      <c r="L383" s="280">
        <v>360</v>
      </c>
    </row>
    <row r="384" spans="1:12">
      <c r="A384" s="280">
        <v>383</v>
      </c>
      <c r="B384" s="280" t="s">
        <v>967</v>
      </c>
      <c r="C384" s="280" t="s">
        <v>3171</v>
      </c>
      <c r="D384" s="280">
        <v>775</v>
      </c>
      <c r="E384" s="280">
        <v>1302.8697999999999</v>
      </c>
      <c r="F384" s="280">
        <v>215</v>
      </c>
      <c r="G384" s="280">
        <v>280117</v>
      </c>
      <c r="H384" s="280">
        <v>166625</v>
      </c>
      <c r="I384" s="280">
        <v>113492</v>
      </c>
      <c r="J384" s="280">
        <v>84</v>
      </c>
      <c r="K384" s="280" t="s">
        <v>1358</v>
      </c>
      <c r="L384" s="280">
        <v>215</v>
      </c>
    </row>
    <row r="385" spans="1:12">
      <c r="A385" s="280">
        <v>384</v>
      </c>
      <c r="B385" s="280" t="s">
        <v>3785</v>
      </c>
      <c r="C385" s="280" t="s">
        <v>4037</v>
      </c>
      <c r="D385" s="280">
        <v>64</v>
      </c>
      <c r="E385" s="280">
        <v>154.2569</v>
      </c>
      <c r="F385" s="280">
        <v>1814</v>
      </c>
      <c r="G385" s="280">
        <v>279822</v>
      </c>
      <c r="H385" s="280">
        <v>116096</v>
      </c>
      <c r="I385" s="280">
        <v>163726</v>
      </c>
      <c r="J385" s="280">
        <v>34</v>
      </c>
      <c r="K385" s="280" t="s">
        <v>1358</v>
      </c>
      <c r="L385" s="280">
        <v>1814</v>
      </c>
    </row>
    <row r="386" spans="1:12">
      <c r="A386" s="280">
        <v>385</v>
      </c>
      <c r="B386" s="280" t="s">
        <v>2993</v>
      </c>
      <c r="C386" s="280" t="s">
        <v>3583</v>
      </c>
      <c r="D386" s="280">
        <v>894</v>
      </c>
      <c r="E386" s="280">
        <v>1255.8986</v>
      </c>
      <c r="F386" s="280">
        <v>217</v>
      </c>
      <c r="G386" s="280">
        <v>272530</v>
      </c>
      <c r="H386" s="280">
        <v>193998</v>
      </c>
      <c r="I386" s="280">
        <v>78532</v>
      </c>
      <c r="J386" s="280">
        <v>33</v>
      </c>
      <c r="K386" s="280" t="s">
        <v>1358</v>
      </c>
      <c r="L386" s="280">
        <v>217</v>
      </c>
    </row>
    <row r="387" spans="1:12">
      <c r="A387" s="280">
        <v>386</v>
      </c>
      <c r="B387" s="280" t="s">
        <v>1014</v>
      </c>
      <c r="C387" s="280" t="s">
        <v>3209</v>
      </c>
      <c r="D387" s="280">
        <v>432</v>
      </c>
      <c r="E387" s="280">
        <v>630.95799999999997</v>
      </c>
      <c r="F387" s="280">
        <v>429</v>
      </c>
      <c r="G387" s="280">
        <v>270681</v>
      </c>
      <c r="H387" s="280">
        <v>185328</v>
      </c>
      <c r="I387" s="280">
        <v>85353</v>
      </c>
      <c r="J387" s="280">
        <v>36</v>
      </c>
      <c r="K387" s="280" t="s">
        <v>1358</v>
      </c>
      <c r="L387" s="280">
        <v>429</v>
      </c>
    </row>
    <row r="388" spans="1:12">
      <c r="A388" s="280">
        <v>387</v>
      </c>
      <c r="B388" s="280" t="s">
        <v>486</v>
      </c>
      <c r="C388" s="280" t="s">
        <v>3343</v>
      </c>
      <c r="D388" s="280">
        <v>179</v>
      </c>
      <c r="E388" s="280">
        <v>280.88510000000002</v>
      </c>
      <c r="F388" s="280">
        <v>949</v>
      </c>
      <c r="G388" s="280">
        <v>266560</v>
      </c>
      <c r="H388" s="280">
        <v>169871</v>
      </c>
      <c r="I388" s="280">
        <v>96689</v>
      </c>
      <c r="J388" s="280">
        <v>43</v>
      </c>
      <c r="K388" s="280" t="s">
        <v>1358</v>
      </c>
      <c r="L388" s="280">
        <v>949</v>
      </c>
    </row>
    <row r="389" spans="1:12">
      <c r="A389" s="280">
        <v>388</v>
      </c>
      <c r="B389" s="280" t="s">
        <v>2901</v>
      </c>
      <c r="C389" s="280" t="s">
        <v>3275</v>
      </c>
      <c r="D389" s="280">
        <v>10600</v>
      </c>
      <c r="E389" s="280">
        <v>13300</v>
      </c>
      <c r="F389" s="280">
        <v>20</v>
      </c>
      <c r="G389" s="280">
        <v>266000</v>
      </c>
      <c r="H389" s="280">
        <v>212000</v>
      </c>
      <c r="I389" s="280">
        <v>54000</v>
      </c>
      <c r="J389" s="280">
        <v>10</v>
      </c>
      <c r="K389" s="280" t="s">
        <v>1358</v>
      </c>
      <c r="L389" s="280">
        <v>20</v>
      </c>
    </row>
    <row r="390" spans="1:12">
      <c r="A390" s="280">
        <v>389</v>
      </c>
      <c r="B390" s="280" t="s">
        <v>596</v>
      </c>
      <c r="C390" s="280" t="s">
        <v>3477</v>
      </c>
      <c r="D390" s="280">
        <v>300</v>
      </c>
      <c r="E390" s="280">
        <v>375.56819999999999</v>
      </c>
      <c r="F390" s="280">
        <v>704</v>
      </c>
      <c r="G390" s="280">
        <v>264400</v>
      </c>
      <c r="H390" s="280">
        <v>211200</v>
      </c>
      <c r="I390" s="280">
        <v>53200</v>
      </c>
      <c r="J390" s="280">
        <v>9</v>
      </c>
      <c r="K390" s="280" t="s">
        <v>1358</v>
      </c>
      <c r="L390" s="280">
        <v>704</v>
      </c>
    </row>
    <row r="391" spans="1:12">
      <c r="A391" s="280">
        <v>390</v>
      </c>
      <c r="B391" s="280" t="s">
        <v>579</v>
      </c>
      <c r="C391" s="280" t="s">
        <v>3501</v>
      </c>
      <c r="D391" s="280">
        <v>536</v>
      </c>
      <c r="E391" s="280">
        <v>988.35580000000004</v>
      </c>
      <c r="F391" s="280">
        <v>267</v>
      </c>
      <c r="G391" s="280">
        <v>263891</v>
      </c>
      <c r="H391" s="280">
        <v>143112</v>
      </c>
      <c r="I391" s="280">
        <v>120779</v>
      </c>
      <c r="J391" s="280">
        <v>18</v>
      </c>
      <c r="K391" s="280" t="s">
        <v>1358</v>
      </c>
      <c r="L391" s="280">
        <v>267</v>
      </c>
    </row>
    <row r="392" spans="1:12">
      <c r="A392" s="280">
        <v>391</v>
      </c>
      <c r="B392" s="280" t="s">
        <v>1297</v>
      </c>
      <c r="C392" s="280" t="s">
        <v>3367</v>
      </c>
      <c r="D392" s="280">
        <v>371</v>
      </c>
      <c r="E392" s="280">
        <v>374.53059999999999</v>
      </c>
      <c r="F392" s="280">
        <v>703</v>
      </c>
      <c r="G392" s="280">
        <v>263295</v>
      </c>
      <c r="H392" s="280">
        <v>260813</v>
      </c>
      <c r="I392" s="280">
        <v>2482</v>
      </c>
      <c r="J392" s="280">
        <v>81</v>
      </c>
      <c r="K392" s="280" t="s">
        <v>1358</v>
      </c>
      <c r="L392" s="280">
        <v>703</v>
      </c>
    </row>
    <row r="393" spans="1:12">
      <c r="A393" s="280">
        <v>392</v>
      </c>
      <c r="B393" s="280" t="s">
        <v>2971</v>
      </c>
      <c r="C393" s="280" t="s">
        <v>3301</v>
      </c>
      <c r="D393" s="280">
        <v>445</v>
      </c>
      <c r="E393" s="280">
        <v>1106.5787</v>
      </c>
      <c r="F393" s="280">
        <v>235</v>
      </c>
      <c r="G393" s="280">
        <v>260046</v>
      </c>
      <c r="H393" s="280">
        <v>104575</v>
      </c>
      <c r="I393" s="280">
        <v>155471</v>
      </c>
      <c r="J393" s="280">
        <v>76</v>
      </c>
      <c r="K393" s="280" t="s">
        <v>1358</v>
      </c>
      <c r="L393" s="280">
        <v>235</v>
      </c>
    </row>
    <row r="394" spans="1:12">
      <c r="A394" s="280">
        <v>393</v>
      </c>
      <c r="B394" s="280" t="s">
        <v>332</v>
      </c>
      <c r="C394" s="280" t="s">
        <v>3313</v>
      </c>
      <c r="D394" s="280">
        <v>105</v>
      </c>
      <c r="E394" s="280">
        <v>419.09719999999999</v>
      </c>
      <c r="F394" s="280">
        <v>617</v>
      </c>
      <c r="G394" s="280">
        <v>258583</v>
      </c>
      <c r="H394" s="280">
        <v>64785</v>
      </c>
      <c r="I394" s="280">
        <v>193798</v>
      </c>
      <c r="J394" s="280">
        <v>30</v>
      </c>
      <c r="K394" s="280" t="s">
        <v>1358</v>
      </c>
      <c r="L394" s="280">
        <v>617</v>
      </c>
    </row>
    <row r="395" spans="1:12">
      <c r="A395" s="280">
        <v>394</v>
      </c>
      <c r="B395" s="280" t="s">
        <v>609</v>
      </c>
      <c r="C395" s="280" t="s">
        <v>3442</v>
      </c>
      <c r="D395" s="280">
        <v>400</v>
      </c>
      <c r="E395" s="280">
        <v>606.2749</v>
      </c>
      <c r="F395" s="280">
        <v>422</v>
      </c>
      <c r="G395" s="280">
        <v>255848</v>
      </c>
      <c r="H395" s="280">
        <v>168800</v>
      </c>
      <c r="I395" s="280">
        <v>87048</v>
      </c>
      <c r="J395" s="280">
        <v>50</v>
      </c>
      <c r="K395" s="280" t="s">
        <v>1358</v>
      </c>
      <c r="L395" s="280">
        <v>422</v>
      </c>
    </row>
    <row r="396" spans="1:12">
      <c r="A396" s="280">
        <v>395</v>
      </c>
      <c r="B396" s="280" t="s">
        <v>650</v>
      </c>
      <c r="C396" s="280" t="s">
        <v>3194</v>
      </c>
      <c r="D396" s="280">
        <v>77</v>
      </c>
      <c r="E396" s="280">
        <v>177.87</v>
      </c>
      <c r="F396" s="280">
        <v>1431</v>
      </c>
      <c r="G396" s="280">
        <v>254532</v>
      </c>
      <c r="H396" s="280">
        <v>110187</v>
      </c>
      <c r="I396" s="280">
        <v>144345</v>
      </c>
      <c r="J396" s="280">
        <v>36</v>
      </c>
      <c r="K396" s="280" t="s">
        <v>1358</v>
      </c>
      <c r="L396" s="280">
        <v>1431</v>
      </c>
    </row>
    <row r="397" spans="1:12">
      <c r="A397" s="280">
        <v>396</v>
      </c>
      <c r="B397" s="280">
        <v>414210111</v>
      </c>
      <c r="C397" s="280" t="s">
        <v>3331</v>
      </c>
      <c r="D397" s="280">
        <v>430</v>
      </c>
      <c r="E397" s="280">
        <v>817</v>
      </c>
      <c r="F397" s="280">
        <v>311</v>
      </c>
      <c r="G397" s="280">
        <v>254087</v>
      </c>
      <c r="H397" s="280">
        <v>133730</v>
      </c>
      <c r="I397" s="280">
        <v>120357</v>
      </c>
      <c r="J397" s="280">
        <v>15</v>
      </c>
      <c r="K397" s="280" t="s">
        <v>1358</v>
      </c>
      <c r="L397" s="280">
        <v>311</v>
      </c>
    </row>
    <row r="398" spans="1:12">
      <c r="A398" s="280">
        <v>397</v>
      </c>
      <c r="B398" s="280" t="s">
        <v>3907</v>
      </c>
      <c r="C398" s="280" t="s">
        <v>4027</v>
      </c>
      <c r="D398" s="280">
        <v>264</v>
      </c>
      <c r="E398" s="280">
        <v>433.63479999999998</v>
      </c>
      <c r="F398" s="280">
        <v>575</v>
      </c>
      <c r="G398" s="280">
        <v>249340</v>
      </c>
      <c r="H398" s="280">
        <v>151800</v>
      </c>
      <c r="I398" s="280">
        <v>97540</v>
      </c>
      <c r="J398" s="280">
        <v>39</v>
      </c>
      <c r="K398" s="280" t="s">
        <v>1358</v>
      </c>
      <c r="L398" s="280">
        <v>575</v>
      </c>
    </row>
    <row r="399" spans="1:12">
      <c r="A399" s="280">
        <v>398</v>
      </c>
      <c r="B399" s="280" t="s">
        <v>554</v>
      </c>
      <c r="C399" s="280" t="s">
        <v>3469</v>
      </c>
      <c r="D399" s="280">
        <v>762</v>
      </c>
      <c r="E399" s="280">
        <v>1320.7606000000001</v>
      </c>
      <c r="F399" s="280">
        <v>188</v>
      </c>
      <c r="G399" s="280">
        <v>248303</v>
      </c>
      <c r="H399" s="280">
        <v>143256</v>
      </c>
      <c r="I399" s="280">
        <v>105047</v>
      </c>
      <c r="J399" s="280">
        <v>55</v>
      </c>
      <c r="K399" s="280" t="s">
        <v>1358</v>
      </c>
      <c r="L399" s="280">
        <v>188</v>
      </c>
    </row>
    <row r="400" spans="1:12">
      <c r="A400" s="280">
        <v>399</v>
      </c>
      <c r="B400" s="280" t="s">
        <v>385</v>
      </c>
      <c r="C400" s="280" t="s">
        <v>3383</v>
      </c>
      <c r="D400" s="280">
        <v>1003</v>
      </c>
      <c r="E400" s="280">
        <v>1579.3113000000001</v>
      </c>
      <c r="F400" s="280">
        <v>151</v>
      </c>
      <c r="G400" s="280">
        <v>238476</v>
      </c>
      <c r="H400" s="280">
        <v>151453</v>
      </c>
      <c r="I400" s="280">
        <v>87023</v>
      </c>
      <c r="J400" s="280">
        <v>51</v>
      </c>
      <c r="K400" s="280" t="s">
        <v>1358</v>
      </c>
      <c r="L400" s="280">
        <v>151</v>
      </c>
    </row>
    <row r="401" spans="1:12">
      <c r="A401" s="280">
        <v>400</v>
      </c>
      <c r="B401" s="280" t="s">
        <v>3735</v>
      </c>
      <c r="C401" s="280" t="s">
        <v>3861</v>
      </c>
      <c r="D401" s="280">
        <v>629</v>
      </c>
      <c r="E401" s="280">
        <v>1188.9246000000001</v>
      </c>
      <c r="F401" s="280">
        <v>199</v>
      </c>
      <c r="G401" s="280">
        <v>236596</v>
      </c>
      <c r="H401" s="280">
        <v>125171</v>
      </c>
      <c r="I401" s="280">
        <v>111425</v>
      </c>
      <c r="J401" s="280">
        <v>48</v>
      </c>
      <c r="K401" s="280" t="s">
        <v>1358</v>
      </c>
      <c r="L401" s="280">
        <v>199</v>
      </c>
    </row>
    <row r="402" spans="1:12">
      <c r="A402" s="280">
        <v>401</v>
      </c>
      <c r="B402" s="280" t="s">
        <v>3377</v>
      </c>
      <c r="C402" s="280" t="s">
        <v>3378</v>
      </c>
      <c r="D402" s="280">
        <v>124</v>
      </c>
      <c r="E402" s="280">
        <v>280</v>
      </c>
      <c r="F402" s="280">
        <v>840</v>
      </c>
      <c r="G402" s="280">
        <v>235200</v>
      </c>
      <c r="H402" s="280">
        <v>104160</v>
      </c>
      <c r="I402" s="280">
        <v>131040</v>
      </c>
      <c r="J402" s="280">
        <v>40</v>
      </c>
      <c r="K402" s="280" t="s">
        <v>1358</v>
      </c>
      <c r="L402" s="280">
        <v>840</v>
      </c>
    </row>
    <row r="403" spans="1:12">
      <c r="A403" s="280">
        <v>402</v>
      </c>
      <c r="B403" s="280" t="s">
        <v>1036</v>
      </c>
      <c r="C403" s="280" t="s">
        <v>3522</v>
      </c>
      <c r="D403" s="280">
        <v>1074</v>
      </c>
      <c r="E403" s="280">
        <v>2313.4850999999999</v>
      </c>
      <c r="F403" s="280">
        <v>101</v>
      </c>
      <c r="G403" s="280">
        <v>233662</v>
      </c>
      <c r="H403" s="280">
        <v>108474</v>
      </c>
      <c r="I403" s="280">
        <v>125188</v>
      </c>
      <c r="J403" s="280">
        <v>39</v>
      </c>
      <c r="K403" s="280" t="s">
        <v>1358</v>
      </c>
      <c r="L403" s="280">
        <v>101</v>
      </c>
    </row>
    <row r="404" spans="1:12">
      <c r="A404" s="280">
        <v>403</v>
      </c>
      <c r="B404" s="280" t="s">
        <v>2989</v>
      </c>
      <c r="C404" s="280" t="s">
        <v>3148</v>
      </c>
      <c r="D404" s="280">
        <v>428</v>
      </c>
      <c r="E404" s="280">
        <v>753.1857</v>
      </c>
      <c r="F404" s="280">
        <v>307</v>
      </c>
      <c r="G404" s="280">
        <v>231228</v>
      </c>
      <c r="H404" s="280">
        <v>131396</v>
      </c>
      <c r="I404" s="280">
        <v>99832</v>
      </c>
      <c r="J404" s="280">
        <v>28</v>
      </c>
      <c r="K404" s="280" t="s">
        <v>1358</v>
      </c>
      <c r="L404" s="280">
        <v>307</v>
      </c>
    </row>
    <row r="405" spans="1:12">
      <c r="A405" s="280">
        <v>404</v>
      </c>
      <c r="B405" s="280" t="s">
        <v>2975</v>
      </c>
      <c r="C405" s="280" t="s">
        <v>3301</v>
      </c>
      <c r="D405" s="280">
        <v>519</v>
      </c>
      <c r="E405" s="280">
        <v>1181.7128</v>
      </c>
      <c r="F405" s="280">
        <v>195</v>
      </c>
      <c r="G405" s="280">
        <v>230434</v>
      </c>
      <c r="H405" s="280">
        <v>101205</v>
      </c>
      <c r="I405" s="280">
        <v>129229</v>
      </c>
      <c r="J405" s="280">
        <v>52</v>
      </c>
      <c r="K405" s="280" t="s">
        <v>1358</v>
      </c>
      <c r="L405" s="280">
        <v>195</v>
      </c>
    </row>
    <row r="406" spans="1:12">
      <c r="A406" s="280">
        <v>405</v>
      </c>
      <c r="B406" s="280" t="s">
        <v>462</v>
      </c>
      <c r="C406" s="280" t="s">
        <v>3299</v>
      </c>
      <c r="D406" s="280">
        <v>114</v>
      </c>
      <c r="E406" s="280">
        <v>137.52889999999999</v>
      </c>
      <c r="F406" s="280">
        <v>1641</v>
      </c>
      <c r="G406" s="280">
        <v>225685</v>
      </c>
      <c r="H406" s="280">
        <v>187074</v>
      </c>
      <c r="I406" s="280">
        <v>38611</v>
      </c>
      <c r="J406" s="280">
        <v>178</v>
      </c>
      <c r="K406" s="280" t="s">
        <v>1358</v>
      </c>
      <c r="L406" s="280">
        <v>1641</v>
      </c>
    </row>
    <row r="407" spans="1:12">
      <c r="A407" s="280">
        <v>406</v>
      </c>
      <c r="B407" s="280" t="s">
        <v>730</v>
      </c>
      <c r="C407" s="280" t="s">
        <v>3322</v>
      </c>
      <c r="D407" s="280">
        <v>86</v>
      </c>
      <c r="E407" s="280">
        <v>200.95339999999999</v>
      </c>
      <c r="F407" s="280">
        <v>1094</v>
      </c>
      <c r="G407" s="280">
        <v>219843</v>
      </c>
      <c r="H407" s="280">
        <v>94084</v>
      </c>
      <c r="I407" s="280">
        <v>125759</v>
      </c>
      <c r="J407" s="280">
        <v>102</v>
      </c>
      <c r="K407" s="280" t="s">
        <v>1358</v>
      </c>
      <c r="L407" s="280">
        <v>1094</v>
      </c>
    </row>
    <row r="408" spans="1:12">
      <c r="A408" s="280">
        <v>407</v>
      </c>
      <c r="B408" s="280" t="s">
        <v>682</v>
      </c>
      <c r="C408" s="280" t="s">
        <v>3362</v>
      </c>
      <c r="D408" s="280">
        <v>314</v>
      </c>
      <c r="E408" s="280">
        <v>624.72080000000005</v>
      </c>
      <c r="F408" s="280">
        <v>351</v>
      </c>
      <c r="G408" s="280">
        <v>219277</v>
      </c>
      <c r="H408" s="280">
        <v>110214</v>
      </c>
      <c r="I408" s="280">
        <v>109063</v>
      </c>
      <c r="J408" s="280">
        <v>39</v>
      </c>
      <c r="K408" s="280" t="s">
        <v>1358</v>
      </c>
      <c r="L408" s="280">
        <v>351</v>
      </c>
    </row>
    <row r="409" spans="1:12">
      <c r="A409" s="280">
        <v>408</v>
      </c>
      <c r="B409" s="280" t="s">
        <v>893</v>
      </c>
      <c r="C409" s="280" t="s">
        <v>3309</v>
      </c>
      <c r="D409" s="280">
        <v>251</v>
      </c>
      <c r="E409" s="280">
        <v>514.21699999999998</v>
      </c>
      <c r="F409" s="280">
        <v>424</v>
      </c>
      <c r="G409" s="280">
        <v>218028</v>
      </c>
      <c r="H409" s="280">
        <v>106424</v>
      </c>
      <c r="I409" s="280">
        <v>111604</v>
      </c>
      <c r="J409" s="280">
        <v>53</v>
      </c>
      <c r="K409" s="280" t="s">
        <v>1358</v>
      </c>
      <c r="L409" s="280">
        <v>424</v>
      </c>
    </row>
    <row r="410" spans="1:12">
      <c r="A410" s="280">
        <v>409</v>
      </c>
      <c r="B410" s="280" t="s">
        <v>3403</v>
      </c>
      <c r="C410" s="280" t="s">
        <v>3404</v>
      </c>
      <c r="D410" s="280">
        <v>387</v>
      </c>
      <c r="E410" s="280">
        <v>720</v>
      </c>
      <c r="F410" s="280">
        <v>300</v>
      </c>
      <c r="G410" s="280">
        <v>216000</v>
      </c>
      <c r="H410" s="280">
        <v>116100</v>
      </c>
      <c r="I410" s="280">
        <v>99900</v>
      </c>
      <c r="J410" s="280">
        <v>5</v>
      </c>
      <c r="K410" s="280" t="s">
        <v>1358</v>
      </c>
      <c r="L410" s="280">
        <v>300</v>
      </c>
    </row>
    <row r="411" spans="1:12">
      <c r="A411" s="280">
        <v>410</v>
      </c>
      <c r="B411" s="280" t="s">
        <v>907</v>
      </c>
      <c r="C411" s="280" t="s">
        <v>3371</v>
      </c>
      <c r="D411" s="280">
        <v>419</v>
      </c>
      <c r="E411" s="280">
        <v>636.2183</v>
      </c>
      <c r="F411" s="280">
        <v>339</v>
      </c>
      <c r="G411" s="280">
        <v>215678</v>
      </c>
      <c r="H411" s="280">
        <v>142041</v>
      </c>
      <c r="I411" s="280">
        <v>73637</v>
      </c>
      <c r="J411" s="280">
        <v>63</v>
      </c>
      <c r="K411" s="280" t="s">
        <v>1358</v>
      </c>
      <c r="L411" s="280">
        <v>339</v>
      </c>
    </row>
    <row r="412" spans="1:12">
      <c r="A412" s="280">
        <v>411</v>
      </c>
      <c r="B412" s="280" t="s">
        <v>795</v>
      </c>
      <c r="C412" s="280" t="s">
        <v>3347</v>
      </c>
      <c r="D412" s="280">
        <v>140</v>
      </c>
      <c r="E412" s="280">
        <v>238.0711</v>
      </c>
      <c r="F412" s="280">
        <v>900</v>
      </c>
      <c r="G412" s="280">
        <v>214264</v>
      </c>
      <c r="H412" s="280">
        <v>126000</v>
      </c>
      <c r="I412" s="280">
        <v>88264</v>
      </c>
      <c r="J412" s="280">
        <v>90</v>
      </c>
      <c r="K412" s="280" t="s">
        <v>1358</v>
      </c>
      <c r="L412" s="280">
        <v>900</v>
      </c>
    </row>
    <row r="413" spans="1:12">
      <c r="A413" s="280">
        <v>412</v>
      </c>
      <c r="B413" s="280" t="s">
        <v>3827</v>
      </c>
      <c r="C413" s="280" t="s">
        <v>3828</v>
      </c>
      <c r="D413" s="280">
        <v>846</v>
      </c>
      <c r="E413" s="280">
        <v>1620</v>
      </c>
      <c r="F413" s="280">
        <v>132</v>
      </c>
      <c r="G413" s="280">
        <v>213840</v>
      </c>
      <c r="H413" s="280">
        <v>111672</v>
      </c>
      <c r="I413" s="280">
        <v>102168</v>
      </c>
      <c r="J413" s="280">
        <v>13</v>
      </c>
      <c r="K413" s="280" t="s">
        <v>1358</v>
      </c>
      <c r="L413" s="280">
        <v>132</v>
      </c>
    </row>
    <row r="414" spans="1:12">
      <c r="A414" s="280">
        <v>413</v>
      </c>
      <c r="B414" s="280" t="s">
        <v>386</v>
      </c>
      <c r="C414" s="280" t="s">
        <v>3574</v>
      </c>
      <c r="D414" s="280">
        <v>862</v>
      </c>
      <c r="E414" s="280">
        <v>1383.4221</v>
      </c>
      <c r="F414" s="280">
        <v>154</v>
      </c>
      <c r="G414" s="280">
        <v>213047</v>
      </c>
      <c r="H414" s="280">
        <v>132748</v>
      </c>
      <c r="I414" s="280">
        <v>80299</v>
      </c>
      <c r="J414" s="280">
        <v>18</v>
      </c>
      <c r="K414" s="280" t="s">
        <v>1358</v>
      </c>
      <c r="L414" s="280">
        <v>154</v>
      </c>
    </row>
    <row r="415" spans="1:12">
      <c r="A415" s="280">
        <v>414</v>
      </c>
      <c r="B415" s="280" t="s">
        <v>1017</v>
      </c>
      <c r="C415" s="280" t="s">
        <v>3281</v>
      </c>
      <c r="D415" s="280">
        <v>531</v>
      </c>
      <c r="E415" s="280">
        <v>209.1293</v>
      </c>
      <c r="F415" s="280">
        <v>1013</v>
      </c>
      <c r="G415" s="280">
        <v>211848</v>
      </c>
      <c r="H415" s="280">
        <v>537903</v>
      </c>
      <c r="I415" s="280">
        <v>-326055</v>
      </c>
      <c r="J415" s="280">
        <v>55</v>
      </c>
      <c r="K415" s="280" t="s">
        <v>1358</v>
      </c>
      <c r="L415" s="280">
        <v>1013</v>
      </c>
    </row>
    <row r="416" spans="1:12">
      <c r="A416" s="280">
        <v>415</v>
      </c>
      <c r="B416" s="280" t="s">
        <v>4030</v>
      </c>
      <c r="C416" s="280" t="s">
        <v>4029</v>
      </c>
      <c r="D416" s="280">
        <v>628</v>
      </c>
      <c r="E416" s="280">
        <v>1410</v>
      </c>
      <c r="F416" s="280">
        <v>150</v>
      </c>
      <c r="G416" s="280">
        <v>211500</v>
      </c>
      <c r="H416" s="280">
        <v>94200</v>
      </c>
      <c r="I416" s="280">
        <v>117300</v>
      </c>
      <c r="J416" s="280">
        <v>3</v>
      </c>
      <c r="K416" s="280" t="s">
        <v>1358</v>
      </c>
      <c r="L416" s="280">
        <v>150</v>
      </c>
    </row>
    <row r="417" spans="1:12">
      <c r="A417" s="280">
        <v>416</v>
      </c>
      <c r="B417" s="280" t="s">
        <v>451</v>
      </c>
      <c r="C417" s="280" t="s">
        <v>3350</v>
      </c>
      <c r="D417" s="280">
        <v>187</v>
      </c>
      <c r="E417" s="280">
        <v>172.93469999999999</v>
      </c>
      <c r="F417" s="280">
        <v>1209</v>
      </c>
      <c r="G417" s="280">
        <v>209078</v>
      </c>
      <c r="H417" s="280">
        <v>226083</v>
      </c>
      <c r="I417" s="280">
        <v>-17005</v>
      </c>
      <c r="J417" s="280">
        <v>153</v>
      </c>
      <c r="K417" s="280" t="s">
        <v>1358</v>
      </c>
      <c r="L417" s="280">
        <v>1209</v>
      </c>
    </row>
    <row r="418" spans="1:12">
      <c r="A418" s="280">
        <v>417</v>
      </c>
      <c r="B418" s="280" t="s">
        <v>440</v>
      </c>
      <c r="C418" s="280" t="s">
        <v>3353</v>
      </c>
      <c r="D418" s="280">
        <v>174</v>
      </c>
      <c r="E418" s="280">
        <v>219.90600000000001</v>
      </c>
      <c r="F418" s="280">
        <v>936</v>
      </c>
      <c r="G418" s="280">
        <v>205832</v>
      </c>
      <c r="H418" s="280">
        <v>162864</v>
      </c>
      <c r="I418" s="280">
        <v>42968</v>
      </c>
      <c r="J418" s="280">
        <v>44</v>
      </c>
      <c r="K418" s="280" t="s">
        <v>1358</v>
      </c>
      <c r="L418" s="280">
        <v>936</v>
      </c>
    </row>
    <row r="419" spans="1:12">
      <c r="A419" s="280">
        <v>418</v>
      </c>
      <c r="B419" s="280" t="s">
        <v>2881</v>
      </c>
      <c r="C419" s="280" t="s">
        <v>3413</v>
      </c>
      <c r="D419" s="280">
        <v>313</v>
      </c>
      <c r="E419" s="280">
        <v>509.44529999999997</v>
      </c>
      <c r="F419" s="280">
        <v>402</v>
      </c>
      <c r="G419" s="280">
        <v>204797</v>
      </c>
      <c r="H419" s="280">
        <v>125826</v>
      </c>
      <c r="I419" s="280">
        <v>78971</v>
      </c>
      <c r="J419" s="280">
        <v>71</v>
      </c>
      <c r="K419" s="280" t="s">
        <v>1358</v>
      </c>
      <c r="L419" s="280">
        <v>402</v>
      </c>
    </row>
    <row r="420" spans="1:12">
      <c r="A420" s="280">
        <v>419</v>
      </c>
      <c r="B420" s="280" t="s">
        <v>774</v>
      </c>
      <c r="C420" s="280" t="s">
        <v>3279</v>
      </c>
      <c r="D420" s="280">
        <v>1398</v>
      </c>
      <c r="E420" s="280">
        <v>2766.0810999999999</v>
      </c>
      <c r="F420" s="280">
        <v>74</v>
      </c>
      <c r="G420" s="280">
        <v>204690</v>
      </c>
      <c r="H420" s="280">
        <v>103452</v>
      </c>
      <c r="I420" s="280">
        <v>101238</v>
      </c>
      <c r="J420" s="280">
        <v>49</v>
      </c>
      <c r="K420" s="280" t="s">
        <v>1358</v>
      </c>
      <c r="L420" s="280">
        <v>74</v>
      </c>
    </row>
    <row r="421" spans="1:12">
      <c r="A421" s="280">
        <v>420</v>
      </c>
      <c r="B421" s="280" t="s">
        <v>3475</v>
      </c>
      <c r="C421" s="280" t="s">
        <v>3476</v>
      </c>
      <c r="D421" s="280">
        <v>162</v>
      </c>
      <c r="E421" s="280">
        <v>287</v>
      </c>
      <c r="F421" s="280">
        <v>711</v>
      </c>
      <c r="G421" s="280">
        <v>204057</v>
      </c>
      <c r="H421" s="280">
        <v>115182</v>
      </c>
      <c r="I421" s="280">
        <v>88875</v>
      </c>
      <c r="J421" s="280">
        <v>46</v>
      </c>
      <c r="K421" s="280" t="s">
        <v>1358</v>
      </c>
      <c r="L421" s="280">
        <v>711</v>
      </c>
    </row>
    <row r="422" spans="1:12">
      <c r="A422" s="280">
        <v>421</v>
      </c>
      <c r="B422" s="280" t="s">
        <v>490</v>
      </c>
      <c r="C422" s="280" t="s">
        <v>3410</v>
      </c>
      <c r="D422" s="280">
        <v>126</v>
      </c>
      <c r="E422" s="280">
        <v>140.60769999999999</v>
      </c>
      <c r="F422" s="280">
        <v>1448</v>
      </c>
      <c r="G422" s="280">
        <v>203600</v>
      </c>
      <c r="H422" s="280">
        <v>182448</v>
      </c>
      <c r="I422" s="280">
        <v>21152</v>
      </c>
      <c r="J422" s="280">
        <v>71</v>
      </c>
      <c r="K422" s="280" t="s">
        <v>1358</v>
      </c>
      <c r="L422" s="280">
        <v>1448</v>
      </c>
    </row>
    <row r="423" spans="1:12">
      <c r="A423" s="280">
        <v>422</v>
      </c>
      <c r="B423" s="280" t="s">
        <v>2752</v>
      </c>
      <c r="C423" s="280" t="s">
        <v>3355</v>
      </c>
      <c r="D423" s="280">
        <v>210</v>
      </c>
      <c r="E423" s="280">
        <v>253.36660000000001</v>
      </c>
      <c r="F423" s="280">
        <v>802</v>
      </c>
      <c r="G423" s="280">
        <v>203200</v>
      </c>
      <c r="H423" s="280">
        <v>168420</v>
      </c>
      <c r="I423" s="280">
        <v>34780</v>
      </c>
      <c r="J423" s="280">
        <v>8</v>
      </c>
      <c r="K423" s="280" t="s">
        <v>1358</v>
      </c>
      <c r="L423" s="280">
        <v>802</v>
      </c>
    </row>
    <row r="424" spans="1:12">
      <c r="A424" s="280">
        <v>423</v>
      </c>
      <c r="B424" s="280" t="s">
        <v>4106</v>
      </c>
      <c r="C424" s="280" t="s">
        <v>4121</v>
      </c>
      <c r="D424" s="280">
        <v>486</v>
      </c>
      <c r="E424" s="280">
        <v>986</v>
      </c>
      <c r="F424" s="280">
        <v>206</v>
      </c>
      <c r="G424" s="280">
        <v>203116</v>
      </c>
      <c r="H424" s="280">
        <v>100116</v>
      </c>
      <c r="I424" s="280">
        <v>103000</v>
      </c>
      <c r="J424" s="280">
        <v>4</v>
      </c>
      <c r="K424" s="280" t="s">
        <v>1358</v>
      </c>
      <c r="L424" s="280">
        <v>206</v>
      </c>
    </row>
    <row r="425" spans="1:12">
      <c r="A425" s="280">
        <v>424</v>
      </c>
      <c r="B425" s="280" t="s">
        <v>3796</v>
      </c>
      <c r="C425" s="280" t="s">
        <v>3832</v>
      </c>
      <c r="D425" s="280">
        <v>442</v>
      </c>
      <c r="E425" s="280">
        <v>1010</v>
      </c>
      <c r="F425" s="280">
        <v>200</v>
      </c>
      <c r="G425" s="280">
        <v>202000</v>
      </c>
      <c r="H425" s="280">
        <v>88400</v>
      </c>
      <c r="I425" s="280">
        <v>113600</v>
      </c>
      <c r="J425" s="280">
        <v>3</v>
      </c>
      <c r="K425" s="280" t="s">
        <v>1358</v>
      </c>
      <c r="L425" s="280">
        <v>200</v>
      </c>
    </row>
    <row r="426" spans="1:12">
      <c r="A426" s="280">
        <v>425</v>
      </c>
      <c r="B426" s="280" t="s">
        <v>761</v>
      </c>
      <c r="C426" s="280" t="s">
        <v>3387</v>
      </c>
      <c r="D426" s="280">
        <v>90</v>
      </c>
      <c r="E426" s="280">
        <v>128.09520000000001</v>
      </c>
      <c r="F426" s="280">
        <v>1575</v>
      </c>
      <c r="G426" s="280">
        <v>201750</v>
      </c>
      <c r="H426" s="280">
        <v>141750</v>
      </c>
      <c r="I426" s="280">
        <v>60000</v>
      </c>
      <c r="J426" s="280">
        <v>88</v>
      </c>
      <c r="K426" s="280" t="s">
        <v>1358</v>
      </c>
      <c r="L426" s="280">
        <v>1575</v>
      </c>
    </row>
    <row r="427" spans="1:12">
      <c r="A427" s="280">
        <v>426</v>
      </c>
      <c r="B427" s="280" t="s">
        <v>773</v>
      </c>
      <c r="C427" s="280" t="s">
        <v>3318</v>
      </c>
      <c r="D427" s="280">
        <v>946</v>
      </c>
      <c r="E427" s="280">
        <v>1158.5549000000001</v>
      </c>
      <c r="F427" s="280">
        <v>173</v>
      </c>
      <c r="G427" s="280">
        <v>200430</v>
      </c>
      <c r="H427" s="280">
        <v>163658</v>
      </c>
      <c r="I427" s="280">
        <v>36772</v>
      </c>
      <c r="J427" s="280">
        <v>63</v>
      </c>
      <c r="K427" s="280" t="s">
        <v>1358</v>
      </c>
      <c r="L427" s="280">
        <v>173</v>
      </c>
    </row>
    <row r="428" spans="1:12">
      <c r="A428" s="280">
        <v>427</v>
      </c>
      <c r="B428" s="280" t="s">
        <v>3900</v>
      </c>
      <c r="C428" s="280" t="s">
        <v>4041</v>
      </c>
      <c r="D428" s="280">
        <v>371</v>
      </c>
      <c r="E428" s="280">
        <v>681.23260000000005</v>
      </c>
      <c r="F428" s="280">
        <v>288</v>
      </c>
      <c r="G428" s="280">
        <v>196195</v>
      </c>
      <c r="H428" s="280">
        <v>106848</v>
      </c>
      <c r="I428" s="280">
        <v>89347</v>
      </c>
      <c r="J428" s="280">
        <v>27</v>
      </c>
      <c r="K428" s="280" t="s">
        <v>1358</v>
      </c>
      <c r="L428" s="280">
        <v>288</v>
      </c>
    </row>
    <row r="429" spans="1:12">
      <c r="A429" s="280">
        <v>428</v>
      </c>
      <c r="B429" s="280" t="s">
        <v>955</v>
      </c>
      <c r="C429" s="280" t="s">
        <v>3342</v>
      </c>
      <c r="D429" s="280">
        <v>447</v>
      </c>
      <c r="E429" s="280">
        <v>785.97979999999995</v>
      </c>
      <c r="F429" s="280">
        <v>248</v>
      </c>
      <c r="G429" s="280">
        <v>194923</v>
      </c>
      <c r="H429" s="280">
        <v>110856</v>
      </c>
      <c r="I429" s="280">
        <v>84067</v>
      </c>
      <c r="J429" s="280">
        <v>49</v>
      </c>
      <c r="K429" s="280" t="s">
        <v>1358</v>
      </c>
      <c r="L429" s="280">
        <v>248</v>
      </c>
    </row>
    <row r="430" spans="1:12">
      <c r="A430" s="280">
        <v>429</v>
      </c>
      <c r="B430" s="280" t="s">
        <v>3895</v>
      </c>
      <c r="C430" s="280" t="s">
        <v>4055</v>
      </c>
      <c r="D430" s="280">
        <v>221</v>
      </c>
      <c r="E430" s="280">
        <v>397.79300000000001</v>
      </c>
      <c r="F430" s="280">
        <v>488</v>
      </c>
      <c r="G430" s="280">
        <v>194123</v>
      </c>
      <c r="H430" s="280">
        <v>107848</v>
      </c>
      <c r="I430" s="280">
        <v>86275</v>
      </c>
      <c r="J430" s="280">
        <v>24</v>
      </c>
      <c r="K430" s="280" t="s">
        <v>1358</v>
      </c>
      <c r="L430" s="280">
        <v>488</v>
      </c>
    </row>
    <row r="431" spans="1:12">
      <c r="A431" s="280">
        <v>430</v>
      </c>
      <c r="B431" s="280" t="s">
        <v>2906</v>
      </c>
      <c r="C431" s="280" t="s">
        <v>3290</v>
      </c>
      <c r="D431" s="280">
        <v>2710</v>
      </c>
      <c r="E431" s="280">
        <v>4826.25</v>
      </c>
      <c r="F431" s="280">
        <v>40</v>
      </c>
      <c r="G431" s="280">
        <v>193050</v>
      </c>
      <c r="H431" s="280">
        <v>108400</v>
      </c>
      <c r="I431" s="280">
        <v>84650</v>
      </c>
      <c r="J431" s="280">
        <v>4</v>
      </c>
      <c r="K431" s="280" t="s">
        <v>1358</v>
      </c>
      <c r="L431" s="280">
        <v>40</v>
      </c>
    </row>
    <row r="432" spans="1:12">
      <c r="A432" s="280">
        <v>431</v>
      </c>
      <c r="B432" s="280" t="s">
        <v>3420</v>
      </c>
      <c r="C432" s="280" t="s">
        <v>3421</v>
      </c>
      <c r="D432" s="280">
        <v>238</v>
      </c>
      <c r="E432" s="280">
        <v>356</v>
      </c>
      <c r="F432" s="280">
        <v>534</v>
      </c>
      <c r="G432" s="280">
        <v>190104</v>
      </c>
      <c r="H432" s="280">
        <v>127092</v>
      </c>
      <c r="I432" s="280">
        <v>63012</v>
      </c>
      <c r="J432" s="280">
        <v>43</v>
      </c>
      <c r="K432" s="280" t="s">
        <v>1358</v>
      </c>
      <c r="L432" s="280">
        <v>534</v>
      </c>
    </row>
    <row r="433" spans="1:12">
      <c r="A433" s="280">
        <v>432</v>
      </c>
      <c r="B433" s="280" t="s">
        <v>971</v>
      </c>
      <c r="C433" s="280" t="s">
        <v>3485</v>
      </c>
      <c r="D433" s="280">
        <v>615</v>
      </c>
      <c r="E433" s="280">
        <v>992.68060000000003</v>
      </c>
      <c r="F433" s="280">
        <v>191</v>
      </c>
      <c r="G433" s="280">
        <v>189602</v>
      </c>
      <c r="H433" s="280">
        <v>117465</v>
      </c>
      <c r="I433" s="280">
        <v>72137</v>
      </c>
      <c r="J433" s="280">
        <v>43</v>
      </c>
      <c r="K433" s="280" t="s">
        <v>1358</v>
      </c>
      <c r="L433" s="280">
        <v>191</v>
      </c>
    </row>
    <row r="434" spans="1:12">
      <c r="A434" s="280">
        <v>433</v>
      </c>
      <c r="B434" s="280" t="s">
        <v>549</v>
      </c>
      <c r="C434" s="280" t="s">
        <v>3599</v>
      </c>
      <c r="D434" s="280">
        <v>303</v>
      </c>
      <c r="E434" s="280">
        <v>474.15289999999999</v>
      </c>
      <c r="F434" s="280">
        <v>399</v>
      </c>
      <c r="G434" s="280">
        <v>189187</v>
      </c>
      <c r="H434" s="280">
        <v>120897</v>
      </c>
      <c r="I434" s="280">
        <v>68290</v>
      </c>
      <c r="J434" s="280">
        <v>43</v>
      </c>
      <c r="K434" s="280" t="s">
        <v>1358</v>
      </c>
      <c r="L434" s="280">
        <v>399</v>
      </c>
    </row>
    <row r="435" spans="1:12">
      <c r="A435" s="280">
        <v>434</v>
      </c>
      <c r="B435" s="280" t="s">
        <v>930</v>
      </c>
      <c r="C435" s="280" t="s">
        <v>3246</v>
      </c>
      <c r="D435" s="280">
        <v>467</v>
      </c>
      <c r="E435" s="280">
        <v>715.697</v>
      </c>
      <c r="F435" s="280">
        <v>264</v>
      </c>
      <c r="G435" s="280">
        <v>188944</v>
      </c>
      <c r="H435" s="280">
        <v>123288</v>
      </c>
      <c r="I435" s="280">
        <v>65656</v>
      </c>
      <c r="J435" s="280">
        <v>107</v>
      </c>
      <c r="K435" s="280" t="s">
        <v>1358</v>
      </c>
      <c r="L435" s="280">
        <v>264</v>
      </c>
    </row>
    <row r="436" spans="1:12">
      <c r="A436" s="280">
        <v>435</v>
      </c>
      <c r="B436" s="280" t="s">
        <v>680</v>
      </c>
      <c r="C436" s="280" t="s">
        <v>3192</v>
      </c>
      <c r="D436" s="280">
        <v>317</v>
      </c>
      <c r="E436" s="280">
        <v>435.95589999999999</v>
      </c>
      <c r="F436" s="280">
        <v>431</v>
      </c>
      <c r="G436" s="280">
        <v>187897</v>
      </c>
      <c r="H436" s="280">
        <v>136627</v>
      </c>
      <c r="I436" s="280">
        <v>51270</v>
      </c>
      <c r="J436" s="280">
        <v>42</v>
      </c>
      <c r="K436" s="280" t="s">
        <v>1358</v>
      </c>
      <c r="L436" s="280">
        <v>431</v>
      </c>
    </row>
    <row r="437" spans="1:12">
      <c r="A437" s="280">
        <v>436</v>
      </c>
      <c r="B437" s="280" t="s">
        <v>3411</v>
      </c>
      <c r="C437" s="280" t="s">
        <v>3412</v>
      </c>
      <c r="D437" s="280">
        <v>356</v>
      </c>
      <c r="E437" s="280">
        <v>465</v>
      </c>
      <c r="F437" s="280">
        <v>400</v>
      </c>
      <c r="G437" s="280">
        <v>186000</v>
      </c>
      <c r="H437" s="280">
        <v>142400</v>
      </c>
      <c r="I437" s="280">
        <v>43600</v>
      </c>
      <c r="J437" s="280">
        <v>8</v>
      </c>
      <c r="K437" s="280" t="s">
        <v>1358</v>
      </c>
      <c r="L437" s="280">
        <v>400</v>
      </c>
    </row>
    <row r="438" spans="1:12">
      <c r="A438" s="280">
        <v>437</v>
      </c>
      <c r="B438" s="280" t="s">
        <v>889</v>
      </c>
      <c r="C438" s="280" t="s">
        <v>3374</v>
      </c>
      <c r="D438" s="280">
        <v>191</v>
      </c>
      <c r="E438" s="280">
        <v>327.15039999999999</v>
      </c>
      <c r="F438" s="280">
        <v>565</v>
      </c>
      <c r="G438" s="280">
        <v>184840</v>
      </c>
      <c r="H438" s="280">
        <v>107915</v>
      </c>
      <c r="I438" s="280">
        <v>76925</v>
      </c>
      <c r="J438" s="280">
        <v>35</v>
      </c>
      <c r="K438" s="280" t="s">
        <v>1358</v>
      </c>
      <c r="L438" s="280">
        <v>565</v>
      </c>
    </row>
    <row r="439" spans="1:12">
      <c r="A439" s="280">
        <v>438</v>
      </c>
      <c r="B439" s="280" t="s">
        <v>3757</v>
      </c>
      <c r="C439" s="280" t="s">
        <v>3884</v>
      </c>
      <c r="D439" s="280">
        <v>396</v>
      </c>
      <c r="E439" s="280">
        <v>513.99159999999995</v>
      </c>
      <c r="F439" s="280">
        <v>358</v>
      </c>
      <c r="G439" s="280">
        <v>184009</v>
      </c>
      <c r="H439" s="280">
        <v>141768</v>
      </c>
      <c r="I439" s="280">
        <v>42241</v>
      </c>
      <c r="J439" s="280">
        <v>78</v>
      </c>
      <c r="K439" s="280" t="s">
        <v>1358</v>
      </c>
      <c r="L439" s="280">
        <v>358</v>
      </c>
    </row>
    <row r="440" spans="1:12">
      <c r="A440" s="280">
        <v>439</v>
      </c>
      <c r="B440" s="280" t="s">
        <v>511</v>
      </c>
      <c r="C440" s="280" t="s">
        <v>3232</v>
      </c>
      <c r="D440" s="280">
        <v>379</v>
      </c>
      <c r="E440" s="280">
        <v>786.0385</v>
      </c>
      <c r="F440" s="280">
        <v>234</v>
      </c>
      <c r="G440" s="280">
        <v>183933</v>
      </c>
      <c r="H440" s="280">
        <v>88686</v>
      </c>
      <c r="I440" s="280">
        <v>95247</v>
      </c>
      <c r="J440" s="280">
        <v>58</v>
      </c>
      <c r="K440" s="280" t="s">
        <v>1358</v>
      </c>
      <c r="L440" s="280">
        <v>234</v>
      </c>
    </row>
    <row r="441" spans="1:12">
      <c r="A441" s="280">
        <v>440</v>
      </c>
      <c r="B441" s="280" t="s">
        <v>1293</v>
      </c>
      <c r="C441" s="280" t="s">
        <v>3240</v>
      </c>
      <c r="D441" s="280">
        <v>1743</v>
      </c>
      <c r="E441" s="280">
        <v>3395.6296000000002</v>
      </c>
      <c r="F441" s="280">
        <v>54</v>
      </c>
      <c r="G441" s="280">
        <v>183364</v>
      </c>
      <c r="H441" s="280">
        <v>94122</v>
      </c>
      <c r="I441" s="280">
        <v>89242</v>
      </c>
      <c r="J441" s="280">
        <v>40</v>
      </c>
      <c r="K441" s="280" t="s">
        <v>1358</v>
      </c>
      <c r="L441" s="280">
        <v>54</v>
      </c>
    </row>
    <row r="442" spans="1:12">
      <c r="A442" s="280">
        <v>441</v>
      </c>
      <c r="B442" s="280" t="s">
        <v>501</v>
      </c>
      <c r="C442" s="280" t="s">
        <v>3390</v>
      </c>
      <c r="D442" s="280">
        <v>105</v>
      </c>
      <c r="E442" s="280">
        <v>185.84479999999999</v>
      </c>
      <c r="F442" s="280">
        <v>986</v>
      </c>
      <c r="G442" s="280">
        <v>183243</v>
      </c>
      <c r="H442" s="280">
        <v>103530</v>
      </c>
      <c r="I442" s="280">
        <v>79713</v>
      </c>
      <c r="J442" s="280">
        <v>168</v>
      </c>
      <c r="K442" s="280" t="s">
        <v>1358</v>
      </c>
      <c r="L442" s="280">
        <v>986</v>
      </c>
    </row>
    <row r="443" spans="1:12">
      <c r="A443" s="280">
        <v>442</v>
      </c>
      <c r="B443" s="280" t="s">
        <v>558</v>
      </c>
      <c r="C443" s="280" t="s">
        <v>3247</v>
      </c>
      <c r="D443" s="280">
        <v>620</v>
      </c>
      <c r="E443" s="280">
        <v>1057.5731000000001</v>
      </c>
      <c r="F443" s="280">
        <v>171</v>
      </c>
      <c r="G443" s="280">
        <v>180845</v>
      </c>
      <c r="H443" s="280">
        <v>106020</v>
      </c>
      <c r="I443" s="280">
        <v>74825</v>
      </c>
      <c r="J443" s="280">
        <v>39</v>
      </c>
      <c r="K443" s="280" t="s">
        <v>1358</v>
      </c>
      <c r="L443" s="280">
        <v>171</v>
      </c>
    </row>
    <row r="444" spans="1:12">
      <c r="A444" s="280">
        <v>443</v>
      </c>
      <c r="B444" s="280" t="s">
        <v>984</v>
      </c>
      <c r="C444" s="280" t="s">
        <v>3282</v>
      </c>
      <c r="D444" s="280">
        <v>403</v>
      </c>
      <c r="E444" s="280">
        <v>739.12760000000003</v>
      </c>
      <c r="F444" s="280">
        <v>243</v>
      </c>
      <c r="G444" s="280">
        <v>179608</v>
      </c>
      <c r="H444" s="280">
        <v>97929</v>
      </c>
      <c r="I444" s="280">
        <v>81679</v>
      </c>
      <c r="J444" s="280">
        <v>36</v>
      </c>
      <c r="K444" s="280" t="s">
        <v>1358</v>
      </c>
      <c r="L444" s="280">
        <v>243</v>
      </c>
    </row>
    <row r="445" spans="1:12">
      <c r="A445" s="280">
        <v>444</v>
      </c>
      <c r="B445" s="280" t="s">
        <v>693</v>
      </c>
      <c r="C445" s="280" t="s">
        <v>3244</v>
      </c>
      <c r="D445" s="280">
        <v>192</v>
      </c>
      <c r="E445" s="280">
        <v>342.13189999999997</v>
      </c>
      <c r="F445" s="280">
        <v>523</v>
      </c>
      <c r="G445" s="280">
        <v>178935</v>
      </c>
      <c r="H445" s="280">
        <v>100416</v>
      </c>
      <c r="I445" s="280">
        <v>78519</v>
      </c>
      <c r="J445" s="280">
        <v>26</v>
      </c>
      <c r="K445" s="280" t="s">
        <v>1358</v>
      </c>
      <c r="L445" s="280">
        <v>523</v>
      </c>
    </row>
    <row r="446" spans="1:12">
      <c r="A446" s="280">
        <v>445</v>
      </c>
      <c r="B446" s="280" t="s">
        <v>1020</v>
      </c>
      <c r="C446" s="280" t="s">
        <v>3392</v>
      </c>
      <c r="D446" s="280">
        <v>258</v>
      </c>
      <c r="E446" s="280">
        <v>553.79570000000001</v>
      </c>
      <c r="F446" s="280">
        <v>323</v>
      </c>
      <c r="G446" s="280">
        <v>178876</v>
      </c>
      <c r="H446" s="280">
        <v>83334</v>
      </c>
      <c r="I446" s="280">
        <v>95542</v>
      </c>
      <c r="J446" s="280">
        <v>27</v>
      </c>
      <c r="K446" s="280" t="s">
        <v>1358</v>
      </c>
      <c r="L446" s="280">
        <v>323</v>
      </c>
    </row>
    <row r="447" spans="1:12">
      <c r="A447" s="280">
        <v>446</v>
      </c>
      <c r="B447" s="280" t="s">
        <v>3892</v>
      </c>
      <c r="C447" s="280" t="s">
        <v>3995</v>
      </c>
      <c r="D447" s="280">
        <v>0</v>
      </c>
      <c r="E447" s="280">
        <v>1480</v>
      </c>
      <c r="F447" s="280">
        <v>120</v>
      </c>
      <c r="G447" s="280">
        <v>177600</v>
      </c>
      <c r="H447" s="280">
        <v>0</v>
      </c>
      <c r="I447" s="280">
        <v>177600</v>
      </c>
      <c r="J447" s="280">
        <v>4</v>
      </c>
      <c r="K447" s="280" t="s">
        <v>1358</v>
      </c>
      <c r="L447" s="280">
        <v>120</v>
      </c>
    </row>
    <row r="448" spans="1:12">
      <c r="A448" s="280">
        <v>447</v>
      </c>
      <c r="B448" s="280" t="s">
        <v>3751</v>
      </c>
      <c r="C448" s="280" t="s">
        <v>3847</v>
      </c>
      <c r="D448" s="280">
        <v>151</v>
      </c>
      <c r="E448" s="280">
        <v>199.9966</v>
      </c>
      <c r="F448" s="280">
        <v>872</v>
      </c>
      <c r="G448" s="280">
        <v>174397</v>
      </c>
      <c r="H448" s="280">
        <v>131672</v>
      </c>
      <c r="I448" s="280">
        <v>42725</v>
      </c>
      <c r="J448" s="280">
        <v>154</v>
      </c>
      <c r="K448" s="280" t="s">
        <v>1358</v>
      </c>
      <c r="L448" s="280">
        <v>872</v>
      </c>
    </row>
    <row r="449" spans="1:12">
      <c r="A449" s="280">
        <v>448</v>
      </c>
      <c r="B449" s="280" t="s">
        <v>450</v>
      </c>
      <c r="C449" s="280" t="s">
        <v>3393</v>
      </c>
      <c r="D449" s="280">
        <v>264</v>
      </c>
      <c r="E449" s="280">
        <v>311.72269999999997</v>
      </c>
      <c r="F449" s="280">
        <v>559</v>
      </c>
      <c r="G449" s="280">
        <v>174253</v>
      </c>
      <c r="H449" s="280">
        <v>147576</v>
      </c>
      <c r="I449" s="280">
        <v>26677</v>
      </c>
      <c r="J449" s="280">
        <v>126</v>
      </c>
      <c r="K449" s="280" t="s">
        <v>1358</v>
      </c>
      <c r="L449" s="280">
        <v>559</v>
      </c>
    </row>
    <row r="450" spans="1:12">
      <c r="A450" s="280">
        <v>449</v>
      </c>
      <c r="B450" s="280" t="s">
        <v>990</v>
      </c>
      <c r="C450" s="280" t="s">
        <v>3148</v>
      </c>
      <c r="D450" s="280">
        <v>428</v>
      </c>
      <c r="E450" s="280">
        <v>684.26089999999999</v>
      </c>
      <c r="F450" s="280">
        <v>253</v>
      </c>
      <c r="G450" s="280">
        <v>173118</v>
      </c>
      <c r="H450" s="280">
        <v>108284</v>
      </c>
      <c r="I450" s="280">
        <v>64834</v>
      </c>
      <c r="J450" s="280">
        <v>116</v>
      </c>
      <c r="K450" s="280" t="s">
        <v>1358</v>
      </c>
      <c r="L450" s="280">
        <v>253</v>
      </c>
    </row>
    <row r="451" spans="1:12">
      <c r="A451" s="280">
        <v>450</v>
      </c>
      <c r="B451" s="280" t="s">
        <v>678</v>
      </c>
      <c r="C451" s="280" t="s">
        <v>3975</v>
      </c>
      <c r="D451" s="280">
        <v>73</v>
      </c>
      <c r="E451" s="280">
        <v>252.24639999999999</v>
      </c>
      <c r="F451" s="280">
        <v>686</v>
      </c>
      <c r="G451" s="280">
        <v>173041</v>
      </c>
      <c r="H451" s="280">
        <v>50078</v>
      </c>
      <c r="I451" s="280">
        <v>122963</v>
      </c>
      <c r="J451" s="280">
        <v>69</v>
      </c>
      <c r="K451" s="280" t="s">
        <v>1358</v>
      </c>
      <c r="L451" s="280">
        <v>686</v>
      </c>
    </row>
    <row r="452" spans="1:12">
      <c r="A452" s="280">
        <v>451</v>
      </c>
      <c r="B452" s="280" t="s">
        <v>582</v>
      </c>
      <c r="C452" s="280" t="s">
        <v>3306</v>
      </c>
      <c r="D452" s="280">
        <v>246</v>
      </c>
      <c r="E452" s="280">
        <v>837.75239999999997</v>
      </c>
      <c r="F452" s="280">
        <v>206</v>
      </c>
      <c r="G452" s="280">
        <v>172577</v>
      </c>
      <c r="H452" s="280">
        <v>50676</v>
      </c>
      <c r="I452" s="280">
        <v>121901</v>
      </c>
      <c r="J452" s="280">
        <v>19</v>
      </c>
      <c r="K452" s="280" t="s">
        <v>1358</v>
      </c>
      <c r="L452" s="280">
        <v>206</v>
      </c>
    </row>
    <row r="453" spans="1:12">
      <c r="A453" s="280">
        <v>452</v>
      </c>
      <c r="B453" s="280" t="s">
        <v>911</v>
      </c>
      <c r="C453" s="280" t="s">
        <v>3407</v>
      </c>
      <c r="D453" s="280">
        <v>986</v>
      </c>
      <c r="E453" s="280">
        <v>1159.777</v>
      </c>
      <c r="F453" s="280">
        <v>148</v>
      </c>
      <c r="G453" s="280">
        <v>171647</v>
      </c>
      <c r="H453" s="280">
        <v>145928</v>
      </c>
      <c r="I453" s="280">
        <v>25719</v>
      </c>
      <c r="J453" s="280">
        <v>45</v>
      </c>
      <c r="K453" s="280" t="s">
        <v>1358</v>
      </c>
      <c r="L453" s="280">
        <v>148</v>
      </c>
    </row>
    <row r="454" spans="1:12">
      <c r="A454" s="280">
        <v>453</v>
      </c>
      <c r="B454" s="280" t="s">
        <v>3786</v>
      </c>
      <c r="C454" s="280" t="s">
        <v>3818</v>
      </c>
      <c r="D454" s="280">
        <v>134</v>
      </c>
      <c r="E454" s="280">
        <v>170</v>
      </c>
      <c r="F454" s="280">
        <v>1000</v>
      </c>
      <c r="G454" s="280">
        <v>170000</v>
      </c>
      <c r="H454" s="280">
        <v>134000</v>
      </c>
      <c r="I454" s="280">
        <v>36000</v>
      </c>
      <c r="J454" s="280">
        <v>1</v>
      </c>
      <c r="K454" s="280" t="s">
        <v>1358</v>
      </c>
      <c r="L454" s="280">
        <v>1000</v>
      </c>
    </row>
    <row r="455" spans="1:12">
      <c r="A455" s="280">
        <v>454</v>
      </c>
      <c r="B455" s="280" t="s">
        <v>3365</v>
      </c>
      <c r="C455" s="280" t="s">
        <v>3366</v>
      </c>
      <c r="D455" s="280">
        <v>741</v>
      </c>
      <c r="E455" s="280">
        <v>1400</v>
      </c>
      <c r="F455" s="280">
        <v>120</v>
      </c>
      <c r="G455" s="280">
        <v>168000</v>
      </c>
      <c r="H455" s="280">
        <v>88920</v>
      </c>
      <c r="I455" s="280">
        <v>79080</v>
      </c>
      <c r="J455" s="280">
        <v>1</v>
      </c>
      <c r="K455" s="280" t="s">
        <v>1358</v>
      </c>
      <c r="L455" s="280">
        <v>120</v>
      </c>
    </row>
    <row r="456" spans="1:12">
      <c r="A456" s="280">
        <v>455</v>
      </c>
      <c r="B456" s="280" t="s">
        <v>3752</v>
      </c>
      <c r="C456" s="280" t="s">
        <v>3850</v>
      </c>
      <c r="D456" s="280">
        <v>155</v>
      </c>
      <c r="E456" s="280">
        <v>195.93340000000001</v>
      </c>
      <c r="F456" s="280">
        <v>856</v>
      </c>
      <c r="G456" s="280">
        <v>167719</v>
      </c>
      <c r="H456" s="280">
        <v>132680</v>
      </c>
      <c r="I456" s="280">
        <v>35039</v>
      </c>
      <c r="J456" s="280">
        <v>113</v>
      </c>
      <c r="K456" s="280" t="s">
        <v>1358</v>
      </c>
      <c r="L456" s="280">
        <v>856</v>
      </c>
    </row>
    <row r="457" spans="1:12">
      <c r="A457" s="280">
        <v>456</v>
      </c>
      <c r="B457" s="280" t="s">
        <v>994</v>
      </c>
      <c r="C457" s="280" t="s">
        <v>3100</v>
      </c>
      <c r="D457" s="280">
        <v>383</v>
      </c>
      <c r="E457" s="280">
        <v>709.54240000000004</v>
      </c>
      <c r="F457" s="280">
        <v>236</v>
      </c>
      <c r="G457" s="280">
        <v>167452</v>
      </c>
      <c r="H457" s="280">
        <v>90388</v>
      </c>
      <c r="I457" s="280">
        <v>77064</v>
      </c>
      <c r="J457" s="280">
        <v>25</v>
      </c>
      <c r="K457" s="280" t="s">
        <v>1358</v>
      </c>
      <c r="L457" s="280">
        <v>236</v>
      </c>
    </row>
    <row r="458" spans="1:12">
      <c r="A458" s="280">
        <v>457</v>
      </c>
      <c r="B458" s="280" t="s">
        <v>487</v>
      </c>
      <c r="C458" s="280" t="s">
        <v>3314</v>
      </c>
      <c r="D458" s="280">
        <v>89</v>
      </c>
      <c r="E458" s="280">
        <v>134.2037</v>
      </c>
      <c r="F458" s="280">
        <v>1237</v>
      </c>
      <c r="G458" s="280">
        <v>166010</v>
      </c>
      <c r="H458" s="280">
        <v>110093</v>
      </c>
      <c r="I458" s="280">
        <v>55917</v>
      </c>
      <c r="J458" s="280">
        <v>51</v>
      </c>
      <c r="K458" s="280" t="s">
        <v>1358</v>
      </c>
      <c r="L458" s="280">
        <v>1237</v>
      </c>
    </row>
    <row r="459" spans="1:12">
      <c r="A459" s="280">
        <v>458</v>
      </c>
      <c r="B459" s="280" t="s">
        <v>894</v>
      </c>
      <c r="C459" s="280" t="s">
        <v>3309</v>
      </c>
      <c r="D459" s="280">
        <v>251</v>
      </c>
      <c r="E459" s="280">
        <v>489.57229999999998</v>
      </c>
      <c r="F459" s="280">
        <v>332</v>
      </c>
      <c r="G459" s="280">
        <v>162538</v>
      </c>
      <c r="H459" s="280">
        <v>83332</v>
      </c>
      <c r="I459" s="280">
        <v>79206</v>
      </c>
      <c r="J459" s="280">
        <v>77</v>
      </c>
      <c r="K459" s="280" t="s">
        <v>1358</v>
      </c>
      <c r="L459" s="280">
        <v>332</v>
      </c>
    </row>
    <row r="460" spans="1:12">
      <c r="A460" s="280">
        <v>459</v>
      </c>
      <c r="B460" s="280" t="s">
        <v>414</v>
      </c>
      <c r="C460" s="280" t="s">
        <v>3372</v>
      </c>
      <c r="D460" s="280">
        <v>317</v>
      </c>
      <c r="E460" s="280">
        <v>464.65899999999999</v>
      </c>
      <c r="F460" s="280">
        <v>349</v>
      </c>
      <c r="G460" s="280">
        <v>162166</v>
      </c>
      <c r="H460" s="280">
        <v>110633</v>
      </c>
      <c r="I460" s="280">
        <v>51533</v>
      </c>
      <c r="J460" s="280">
        <v>76</v>
      </c>
      <c r="K460" s="280" t="s">
        <v>1358</v>
      </c>
      <c r="L460" s="280">
        <v>349</v>
      </c>
    </row>
    <row r="461" spans="1:12">
      <c r="A461" s="280">
        <v>460</v>
      </c>
      <c r="B461" s="280" t="s">
        <v>4028</v>
      </c>
      <c r="C461" s="280" t="s">
        <v>4029</v>
      </c>
      <c r="D461" s="280">
        <v>775</v>
      </c>
      <c r="E461" s="280">
        <v>1610</v>
      </c>
      <c r="F461" s="280">
        <v>100</v>
      </c>
      <c r="G461" s="280">
        <v>161000</v>
      </c>
      <c r="H461" s="280">
        <v>77500</v>
      </c>
      <c r="I461" s="280">
        <v>83500</v>
      </c>
      <c r="J461" s="280">
        <v>2</v>
      </c>
      <c r="K461" s="280" t="s">
        <v>1358</v>
      </c>
      <c r="L461" s="280">
        <v>100</v>
      </c>
    </row>
    <row r="462" spans="1:12">
      <c r="A462" s="280">
        <v>461</v>
      </c>
      <c r="B462" s="280" t="s">
        <v>3344</v>
      </c>
      <c r="C462" s="280" t="s">
        <v>3345</v>
      </c>
      <c r="D462" s="280">
        <v>740</v>
      </c>
      <c r="E462" s="280">
        <v>1320</v>
      </c>
      <c r="F462" s="280">
        <v>120</v>
      </c>
      <c r="G462" s="280">
        <v>158400</v>
      </c>
      <c r="H462" s="280">
        <v>88800</v>
      </c>
      <c r="I462" s="280">
        <v>69600</v>
      </c>
      <c r="J462" s="280">
        <v>2</v>
      </c>
      <c r="K462" s="280" t="s">
        <v>1358</v>
      </c>
      <c r="L462" s="280">
        <v>120</v>
      </c>
    </row>
    <row r="463" spans="1:12">
      <c r="A463" s="280">
        <v>462</v>
      </c>
      <c r="B463" s="280" t="s">
        <v>2986</v>
      </c>
      <c r="C463" s="280" t="s">
        <v>3165</v>
      </c>
      <c r="D463" s="280">
        <v>517</v>
      </c>
      <c r="E463" s="280">
        <v>997.85260000000005</v>
      </c>
      <c r="F463" s="280">
        <v>156</v>
      </c>
      <c r="G463" s="280">
        <v>155665</v>
      </c>
      <c r="H463" s="280">
        <v>80652</v>
      </c>
      <c r="I463" s="280">
        <v>75013</v>
      </c>
      <c r="J463" s="280">
        <v>25</v>
      </c>
      <c r="K463" s="280" t="s">
        <v>1358</v>
      </c>
      <c r="L463" s="280">
        <v>156</v>
      </c>
    </row>
    <row r="464" spans="1:12">
      <c r="A464" s="280">
        <v>463</v>
      </c>
      <c r="B464" s="280" t="s">
        <v>1238</v>
      </c>
      <c r="C464" s="280" t="s">
        <v>3415</v>
      </c>
      <c r="D464" s="280">
        <v>546</v>
      </c>
      <c r="E464" s="280">
        <v>1092.6268</v>
      </c>
      <c r="F464" s="280">
        <v>142</v>
      </c>
      <c r="G464" s="280">
        <v>155153</v>
      </c>
      <c r="H464" s="280">
        <v>77532</v>
      </c>
      <c r="I464" s="280">
        <v>77621</v>
      </c>
      <c r="J464" s="280">
        <v>15</v>
      </c>
      <c r="K464" s="280" t="s">
        <v>1358</v>
      </c>
      <c r="L464" s="280">
        <v>142</v>
      </c>
    </row>
    <row r="465" spans="1:12">
      <c r="A465" s="280">
        <v>464</v>
      </c>
      <c r="B465" s="280" t="s">
        <v>474</v>
      </c>
      <c r="C465" s="280" t="s">
        <v>3726</v>
      </c>
      <c r="D465" s="280">
        <v>118</v>
      </c>
      <c r="E465" s="280">
        <v>299.47370000000001</v>
      </c>
      <c r="F465" s="280">
        <v>513</v>
      </c>
      <c r="G465" s="280">
        <v>153630</v>
      </c>
      <c r="H465" s="280">
        <v>60534</v>
      </c>
      <c r="I465" s="280">
        <v>93096</v>
      </c>
      <c r="J465" s="280">
        <v>7</v>
      </c>
      <c r="K465" s="280" t="s">
        <v>1358</v>
      </c>
      <c r="L465" s="280">
        <v>513</v>
      </c>
    </row>
    <row r="466" spans="1:12">
      <c r="A466" s="280">
        <v>465</v>
      </c>
      <c r="B466" s="280" t="s">
        <v>665</v>
      </c>
      <c r="C466" s="280" t="s">
        <v>3431</v>
      </c>
      <c r="D466" s="280">
        <v>630</v>
      </c>
      <c r="E466" s="280">
        <v>1063.0625</v>
      </c>
      <c r="F466" s="280">
        <v>144</v>
      </c>
      <c r="G466" s="280">
        <v>153081</v>
      </c>
      <c r="H466" s="280">
        <v>90720</v>
      </c>
      <c r="I466" s="280">
        <v>62361</v>
      </c>
      <c r="J466" s="280">
        <v>21</v>
      </c>
      <c r="K466" s="280" t="s">
        <v>1358</v>
      </c>
      <c r="L466" s="280">
        <v>144</v>
      </c>
    </row>
    <row r="467" spans="1:12">
      <c r="A467" s="280">
        <v>466</v>
      </c>
      <c r="B467" s="280" t="s">
        <v>473</v>
      </c>
      <c r="C467" s="280" t="s">
        <v>3491</v>
      </c>
      <c r="D467" s="280">
        <v>157</v>
      </c>
      <c r="E467" s="280">
        <v>335.69819999999999</v>
      </c>
      <c r="F467" s="280">
        <v>454</v>
      </c>
      <c r="G467" s="280">
        <v>152407</v>
      </c>
      <c r="H467" s="280">
        <v>71278</v>
      </c>
      <c r="I467" s="280">
        <v>81129</v>
      </c>
      <c r="J467" s="280">
        <v>50</v>
      </c>
      <c r="K467" s="280" t="s">
        <v>1358</v>
      </c>
      <c r="L467" s="280">
        <v>454</v>
      </c>
    </row>
    <row r="468" spans="1:12">
      <c r="A468" s="280">
        <v>467</v>
      </c>
      <c r="B468" s="280" t="s">
        <v>965</v>
      </c>
      <c r="C468" s="280" t="s">
        <v>3135</v>
      </c>
      <c r="D468" s="280">
        <v>573</v>
      </c>
      <c r="E468" s="280">
        <v>1218.96</v>
      </c>
      <c r="F468" s="280">
        <v>125</v>
      </c>
      <c r="G468" s="280">
        <v>152370</v>
      </c>
      <c r="H468" s="280">
        <v>71625</v>
      </c>
      <c r="I468" s="280">
        <v>80745</v>
      </c>
      <c r="J468" s="280">
        <v>63</v>
      </c>
      <c r="K468" s="280" t="s">
        <v>1358</v>
      </c>
      <c r="L468" s="280">
        <v>125</v>
      </c>
    </row>
    <row r="469" spans="1:12">
      <c r="A469" s="280">
        <v>468</v>
      </c>
      <c r="B469" s="280" t="s">
        <v>4004</v>
      </c>
      <c r="C469" s="280" t="s">
        <v>4005</v>
      </c>
      <c r="D469" s="280">
        <v>743</v>
      </c>
      <c r="E469" s="280">
        <v>1496</v>
      </c>
      <c r="F469" s="280">
        <v>100</v>
      </c>
      <c r="G469" s="280">
        <v>149600</v>
      </c>
      <c r="H469" s="280">
        <v>74300</v>
      </c>
      <c r="I469" s="280">
        <v>75300</v>
      </c>
      <c r="J469" s="280">
        <v>1</v>
      </c>
      <c r="K469" s="280" t="s">
        <v>1358</v>
      </c>
      <c r="L469" s="280">
        <v>100</v>
      </c>
    </row>
    <row r="470" spans="1:12">
      <c r="A470" s="280">
        <v>469</v>
      </c>
      <c r="B470" s="280" t="s">
        <v>679</v>
      </c>
      <c r="C470" s="280" t="s">
        <v>3022</v>
      </c>
      <c r="D470" s="280">
        <v>245</v>
      </c>
      <c r="E470" s="280">
        <v>357.34930000000003</v>
      </c>
      <c r="F470" s="280">
        <v>418</v>
      </c>
      <c r="G470" s="280">
        <v>149372</v>
      </c>
      <c r="H470" s="280">
        <v>102410</v>
      </c>
      <c r="I470" s="280">
        <v>46962</v>
      </c>
      <c r="J470" s="280">
        <v>36</v>
      </c>
      <c r="K470" s="280" t="s">
        <v>1358</v>
      </c>
      <c r="L470" s="280">
        <v>418</v>
      </c>
    </row>
    <row r="471" spans="1:12">
      <c r="A471" s="280">
        <v>470</v>
      </c>
      <c r="B471" s="280" t="s">
        <v>936</v>
      </c>
      <c r="C471" s="280" t="s">
        <v>3203</v>
      </c>
      <c r="D471" s="280">
        <v>443</v>
      </c>
      <c r="E471" s="280">
        <v>1145.1405999999999</v>
      </c>
      <c r="F471" s="280">
        <v>128</v>
      </c>
      <c r="G471" s="280">
        <v>146578</v>
      </c>
      <c r="H471" s="280">
        <v>56704</v>
      </c>
      <c r="I471" s="280">
        <v>89874</v>
      </c>
      <c r="J471" s="280">
        <v>25</v>
      </c>
      <c r="K471" s="280" t="s">
        <v>1358</v>
      </c>
      <c r="L471" s="280">
        <v>128</v>
      </c>
    </row>
    <row r="472" spans="1:12">
      <c r="A472" s="280">
        <v>471</v>
      </c>
      <c r="B472" s="280" t="s">
        <v>988</v>
      </c>
      <c r="C472" s="280" t="s">
        <v>3030</v>
      </c>
      <c r="D472" s="280">
        <v>439</v>
      </c>
      <c r="E472" s="280">
        <v>683.87850000000003</v>
      </c>
      <c r="F472" s="280">
        <v>214</v>
      </c>
      <c r="G472" s="280">
        <v>146350</v>
      </c>
      <c r="H472" s="280">
        <v>93946</v>
      </c>
      <c r="I472" s="280">
        <v>52404</v>
      </c>
      <c r="J472" s="280">
        <v>64</v>
      </c>
      <c r="K472" s="280" t="s">
        <v>1358</v>
      </c>
      <c r="L472" s="280">
        <v>214</v>
      </c>
    </row>
    <row r="473" spans="1:12">
      <c r="A473" s="280">
        <v>472</v>
      </c>
      <c r="B473" s="280" t="s">
        <v>3323</v>
      </c>
      <c r="C473" s="280" t="s">
        <v>3324</v>
      </c>
      <c r="D473" s="280">
        <v>633</v>
      </c>
      <c r="E473" s="280">
        <v>1440</v>
      </c>
      <c r="F473" s="280">
        <v>100</v>
      </c>
      <c r="G473" s="280">
        <v>144000</v>
      </c>
      <c r="H473" s="280">
        <v>63300</v>
      </c>
      <c r="I473" s="280">
        <v>80700</v>
      </c>
      <c r="J473" s="280">
        <v>1</v>
      </c>
      <c r="K473" s="280" t="s">
        <v>1358</v>
      </c>
      <c r="L473" s="280">
        <v>100</v>
      </c>
    </row>
    <row r="474" spans="1:12">
      <c r="A474" s="280">
        <v>473</v>
      </c>
      <c r="B474" s="280" t="s">
        <v>2842</v>
      </c>
      <c r="C474" s="280" t="s">
        <v>3484</v>
      </c>
      <c r="D474" s="280">
        <v>1252</v>
      </c>
      <c r="E474" s="280">
        <v>3020.3404</v>
      </c>
      <c r="F474" s="280">
        <v>47</v>
      </c>
      <c r="G474" s="280">
        <v>141956</v>
      </c>
      <c r="H474" s="280">
        <v>58844</v>
      </c>
      <c r="I474" s="280">
        <v>83112</v>
      </c>
      <c r="J474" s="280">
        <v>6</v>
      </c>
      <c r="K474" s="280" t="s">
        <v>1358</v>
      </c>
      <c r="L474" s="280">
        <v>47</v>
      </c>
    </row>
    <row r="475" spans="1:12">
      <c r="A475" s="280">
        <v>474</v>
      </c>
      <c r="B475" s="280" t="s">
        <v>629</v>
      </c>
      <c r="C475" s="280" t="s">
        <v>3267</v>
      </c>
      <c r="D475" s="280">
        <v>205</v>
      </c>
      <c r="E475" s="280">
        <v>169.6223</v>
      </c>
      <c r="F475" s="280">
        <v>834</v>
      </c>
      <c r="G475" s="280">
        <v>141465</v>
      </c>
      <c r="H475" s="280">
        <v>170970</v>
      </c>
      <c r="I475" s="280">
        <v>-29505</v>
      </c>
      <c r="J475" s="280">
        <v>87</v>
      </c>
      <c r="K475" s="280" t="s">
        <v>1358</v>
      </c>
      <c r="L475" s="280">
        <v>834</v>
      </c>
    </row>
    <row r="476" spans="1:12">
      <c r="A476" s="280">
        <v>475</v>
      </c>
      <c r="B476" s="280" t="s">
        <v>939</v>
      </c>
      <c r="C476" s="280" t="s">
        <v>3155</v>
      </c>
      <c r="D476" s="280">
        <v>409</v>
      </c>
      <c r="E476" s="280">
        <v>1082.7692</v>
      </c>
      <c r="F476" s="280">
        <v>130</v>
      </c>
      <c r="G476" s="280">
        <v>140760</v>
      </c>
      <c r="H476" s="280">
        <v>53170</v>
      </c>
      <c r="I476" s="280">
        <v>87590</v>
      </c>
      <c r="J476" s="280">
        <v>45</v>
      </c>
      <c r="K476" s="280" t="s">
        <v>1358</v>
      </c>
      <c r="L476" s="280">
        <v>130</v>
      </c>
    </row>
    <row r="477" spans="1:12">
      <c r="A477" s="280">
        <v>476</v>
      </c>
      <c r="B477" s="280" t="s">
        <v>3532</v>
      </c>
      <c r="C477" s="280" t="s">
        <v>3533</v>
      </c>
      <c r="D477" s="280">
        <v>528</v>
      </c>
      <c r="E477" s="280">
        <v>586</v>
      </c>
      <c r="F477" s="280">
        <v>237</v>
      </c>
      <c r="G477" s="280">
        <v>138882</v>
      </c>
      <c r="H477" s="280">
        <v>125136</v>
      </c>
      <c r="I477" s="280">
        <v>13746</v>
      </c>
      <c r="J477" s="280">
        <v>46</v>
      </c>
      <c r="K477" s="280" t="s">
        <v>1358</v>
      </c>
      <c r="L477" s="280">
        <v>237</v>
      </c>
    </row>
    <row r="478" spans="1:12">
      <c r="A478" s="280">
        <v>477</v>
      </c>
      <c r="B478" s="280" t="s">
        <v>1023</v>
      </c>
      <c r="C478" s="280" t="s">
        <v>3310</v>
      </c>
      <c r="D478" s="280">
        <v>484</v>
      </c>
      <c r="E478" s="280">
        <v>597.80169999999998</v>
      </c>
      <c r="F478" s="280">
        <v>232</v>
      </c>
      <c r="G478" s="280">
        <v>138690</v>
      </c>
      <c r="H478" s="280">
        <v>112288</v>
      </c>
      <c r="I478" s="280">
        <v>26402</v>
      </c>
      <c r="J478" s="280">
        <v>30</v>
      </c>
      <c r="K478" s="280" t="s">
        <v>1358</v>
      </c>
      <c r="L478" s="280">
        <v>232</v>
      </c>
    </row>
    <row r="479" spans="1:12">
      <c r="A479" s="280">
        <v>478</v>
      </c>
      <c r="B479" s="280" t="s">
        <v>372</v>
      </c>
      <c r="C479" s="280" t="s">
        <v>3405</v>
      </c>
      <c r="D479" s="280">
        <v>414</v>
      </c>
      <c r="E479" s="280">
        <v>651.88210000000004</v>
      </c>
      <c r="F479" s="280">
        <v>212</v>
      </c>
      <c r="G479" s="280">
        <v>138199</v>
      </c>
      <c r="H479" s="280">
        <v>87768</v>
      </c>
      <c r="I479" s="280">
        <v>50431</v>
      </c>
      <c r="J479" s="280">
        <v>60</v>
      </c>
      <c r="K479" s="280" t="s">
        <v>1358</v>
      </c>
      <c r="L479" s="280">
        <v>212</v>
      </c>
    </row>
    <row r="480" spans="1:12">
      <c r="A480" s="280">
        <v>479</v>
      </c>
      <c r="B480" s="280" t="s">
        <v>3790</v>
      </c>
      <c r="C480" s="280" t="s">
        <v>3993</v>
      </c>
      <c r="D480" s="280">
        <v>669</v>
      </c>
      <c r="E480" s="280">
        <v>1120</v>
      </c>
      <c r="F480" s="280">
        <v>122</v>
      </c>
      <c r="G480" s="280">
        <v>136640</v>
      </c>
      <c r="H480" s="280">
        <v>81618</v>
      </c>
      <c r="I480" s="280">
        <v>55022</v>
      </c>
      <c r="J480" s="280">
        <v>3</v>
      </c>
      <c r="K480" s="280" t="s">
        <v>1358</v>
      </c>
      <c r="L480" s="280">
        <v>122</v>
      </c>
    </row>
    <row r="481" spans="1:12">
      <c r="A481" s="280">
        <v>480</v>
      </c>
      <c r="B481" s="280" t="s">
        <v>419</v>
      </c>
      <c r="C481" s="280" t="s">
        <v>3433</v>
      </c>
      <c r="D481" s="280">
        <v>125</v>
      </c>
      <c r="E481" s="280">
        <v>216.6859</v>
      </c>
      <c r="F481" s="280">
        <v>624</v>
      </c>
      <c r="G481" s="280">
        <v>135212</v>
      </c>
      <c r="H481" s="280">
        <v>78000</v>
      </c>
      <c r="I481" s="280">
        <v>57212</v>
      </c>
      <c r="J481" s="280">
        <v>88</v>
      </c>
      <c r="K481" s="280" t="s">
        <v>1358</v>
      </c>
      <c r="L481" s="280">
        <v>624</v>
      </c>
    </row>
    <row r="482" spans="1:12">
      <c r="A482" s="280">
        <v>481</v>
      </c>
      <c r="B482" s="280" t="s">
        <v>392</v>
      </c>
      <c r="C482" s="280" t="s">
        <v>3502</v>
      </c>
      <c r="D482" s="280">
        <v>1835</v>
      </c>
      <c r="E482" s="280">
        <v>2359.4911999999999</v>
      </c>
      <c r="F482" s="280">
        <v>57</v>
      </c>
      <c r="G482" s="280">
        <v>134491</v>
      </c>
      <c r="H482" s="280">
        <v>104595</v>
      </c>
      <c r="I482" s="280">
        <v>29896</v>
      </c>
      <c r="J482" s="280">
        <v>31</v>
      </c>
      <c r="K482" s="280" t="s">
        <v>1358</v>
      </c>
      <c r="L482" s="280">
        <v>57</v>
      </c>
    </row>
    <row r="483" spans="1:12">
      <c r="A483" s="280">
        <v>482</v>
      </c>
      <c r="B483" s="280" t="s">
        <v>1019</v>
      </c>
      <c r="C483" s="280" t="s">
        <v>3468</v>
      </c>
      <c r="D483" s="280">
        <v>272</v>
      </c>
      <c r="E483" s="280">
        <v>498.6816</v>
      </c>
      <c r="F483" s="280">
        <v>267</v>
      </c>
      <c r="G483" s="280">
        <v>133148</v>
      </c>
      <c r="H483" s="280">
        <v>72624</v>
      </c>
      <c r="I483" s="280">
        <v>60524</v>
      </c>
      <c r="J483" s="280">
        <v>48</v>
      </c>
      <c r="K483" s="280" t="s">
        <v>1358</v>
      </c>
      <c r="L483" s="280">
        <v>267</v>
      </c>
    </row>
    <row r="484" spans="1:12">
      <c r="A484" s="280">
        <v>483</v>
      </c>
      <c r="B484" s="280" t="s">
        <v>974</v>
      </c>
      <c r="C484" s="280" t="s">
        <v>3226</v>
      </c>
      <c r="D484" s="280">
        <v>472</v>
      </c>
      <c r="E484" s="280">
        <v>643.15049999999997</v>
      </c>
      <c r="F484" s="280">
        <v>206</v>
      </c>
      <c r="G484" s="280">
        <v>132489</v>
      </c>
      <c r="H484" s="280">
        <v>97232</v>
      </c>
      <c r="I484" s="280">
        <v>35257</v>
      </c>
      <c r="J484" s="280">
        <v>97</v>
      </c>
      <c r="K484" s="280" t="s">
        <v>1358</v>
      </c>
      <c r="L484" s="280">
        <v>206</v>
      </c>
    </row>
    <row r="485" spans="1:12">
      <c r="A485" s="280">
        <v>484</v>
      </c>
      <c r="B485" s="280" t="s">
        <v>3755</v>
      </c>
      <c r="C485" s="280" t="s">
        <v>3883</v>
      </c>
      <c r="D485" s="280">
        <v>365</v>
      </c>
      <c r="E485" s="280">
        <v>271.67759999999998</v>
      </c>
      <c r="F485" s="280">
        <v>487</v>
      </c>
      <c r="G485" s="280">
        <v>132307</v>
      </c>
      <c r="H485" s="280">
        <v>177755</v>
      </c>
      <c r="I485" s="280">
        <v>-45448</v>
      </c>
      <c r="J485" s="280">
        <v>68</v>
      </c>
      <c r="K485" s="280" t="s">
        <v>1358</v>
      </c>
      <c r="L485" s="280">
        <v>487</v>
      </c>
    </row>
    <row r="486" spans="1:12">
      <c r="A486" s="280">
        <v>485</v>
      </c>
      <c r="B486" s="280" t="s">
        <v>502</v>
      </c>
      <c r="C486" s="280" t="s">
        <v>3419</v>
      </c>
      <c r="D486" s="280">
        <v>105</v>
      </c>
      <c r="E486" s="280">
        <v>180.90610000000001</v>
      </c>
      <c r="F486" s="280">
        <v>724</v>
      </c>
      <c r="G486" s="280">
        <v>130976</v>
      </c>
      <c r="H486" s="280">
        <v>76020</v>
      </c>
      <c r="I486" s="280">
        <v>54956</v>
      </c>
      <c r="J486" s="280">
        <v>120</v>
      </c>
      <c r="K486" s="280" t="s">
        <v>1358</v>
      </c>
      <c r="L486" s="280">
        <v>724</v>
      </c>
    </row>
    <row r="487" spans="1:12">
      <c r="A487" s="280">
        <v>486</v>
      </c>
      <c r="B487" s="280" t="s">
        <v>4085</v>
      </c>
      <c r="C487" s="280" t="s">
        <v>4122</v>
      </c>
      <c r="D487" s="280">
        <v>84</v>
      </c>
      <c r="E487" s="280">
        <v>144.8391</v>
      </c>
      <c r="F487" s="280">
        <v>901</v>
      </c>
      <c r="G487" s="280">
        <v>130500</v>
      </c>
      <c r="H487" s="280">
        <v>75684</v>
      </c>
      <c r="I487" s="280">
        <v>54816</v>
      </c>
      <c r="J487" s="280">
        <v>7</v>
      </c>
      <c r="K487" s="280" t="s">
        <v>1358</v>
      </c>
      <c r="L487" s="280">
        <v>901</v>
      </c>
    </row>
    <row r="488" spans="1:12">
      <c r="A488" s="280">
        <v>487</v>
      </c>
      <c r="B488" s="280" t="s">
        <v>3918</v>
      </c>
      <c r="C488" s="280" t="s">
        <v>3997</v>
      </c>
      <c r="D488" s="280">
        <v>635</v>
      </c>
      <c r="E488" s="280">
        <v>1215.9251999999999</v>
      </c>
      <c r="F488" s="280">
        <v>107</v>
      </c>
      <c r="G488" s="280">
        <v>130104</v>
      </c>
      <c r="H488" s="280">
        <v>67945</v>
      </c>
      <c r="I488" s="280">
        <v>62159</v>
      </c>
      <c r="J488" s="280">
        <v>9</v>
      </c>
      <c r="K488" s="280" t="s">
        <v>1358</v>
      </c>
      <c r="L488" s="280">
        <v>107</v>
      </c>
    </row>
    <row r="489" spans="1:12">
      <c r="A489" s="280">
        <v>488</v>
      </c>
      <c r="B489" s="280" t="s">
        <v>4087</v>
      </c>
      <c r="C489" s="280" t="s">
        <v>4123</v>
      </c>
      <c r="D489" s="280">
        <v>75</v>
      </c>
      <c r="E489" s="280">
        <v>137.85329999999999</v>
      </c>
      <c r="F489" s="280">
        <v>941</v>
      </c>
      <c r="G489" s="280">
        <v>129720</v>
      </c>
      <c r="H489" s="280">
        <v>70575</v>
      </c>
      <c r="I489" s="280">
        <v>59145</v>
      </c>
      <c r="J489" s="280">
        <v>7</v>
      </c>
      <c r="K489" s="280" t="s">
        <v>1358</v>
      </c>
      <c r="L489" s="280">
        <v>941</v>
      </c>
    </row>
    <row r="490" spans="1:12">
      <c r="A490" s="280">
        <v>489</v>
      </c>
      <c r="B490" s="280" t="s">
        <v>843</v>
      </c>
      <c r="C490" s="280" t="s">
        <v>3379</v>
      </c>
      <c r="D490" s="280">
        <v>535</v>
      </c>
      <c r="E490" s="280">
        <v>857.21849999999995</v>
      </c>
      <c r="F490" s="280">
        <v>151</v>
      </c>
      <c r="G490" s="280">
        <v>129440</v>
      </c>
      <c r="H490" s="280">
        <v>80785</v>
      </c>
      <c r="I490" s="280">
        <v>48655</v>
      </c>
      <c r="J490" s="280">
        <v>24</v>
      </c>
      <c r="K490" s="280" t="s">
        <v>1358</v>
      </c>
      <c r="L490" s="280">
        <v>151</v>
      </c>
    </row>
    <row r="491" spans="1:12">
      <c r="A491" s="280">
        <v>490</v>
      </c>
      <c r="B491" s="280" t="s">
        <v>608</v>
      </c>
      <c r="C491" s="280" t="s">
        <v>3442</v>
      </c>
      <c r="D491" s="280">
        <v>400</v>
      </c>
      <c r="E491" s="280">
        <v>577.38120000000004</v>
      </c>
      <c r="F491" s="280">
        <v>223</v>
      </c>
      <c r="G491" s="280">
        <v>128756</v>
      </c>
      <c r="H491" s="280">
        <v>89200</v>
      </c>
      <c r="I491" s="280">
        <v>39556</v>
      </c>
      <c r="J491" s="280">
        <v>37</v>
      </c>
      <c r="K491" s="280" t="s">
        <v>1358</v>
      </c>
      <c r="L491" s="280">
        <v>223</v>
      </c>
    </row>
    <row r="492" spans="1:12">
      <c r="A492" s="280">
        <v>491</v>
      </c>
      <c r="B492" s="280" t="s">
        <v>3747</v>
      </c>
      <c r="C492" s="280" t="s">
        <v>3820</v>
      </c>
      <c r="D492" s="280">
        <v>64</v>
      </c>
      <c r="E492" s="280">
        <v>128</v>
      </c>
      <c r="F492" s="280">
        <v>1000</v>
      </c>
      <c r="G492" s="280">
        <v>128000</v>
      </c>
      <c r="H492" s="280">
        <v>64000</v>
      </c>
      <c r="I492" s="280">
        <v>64000</v>
      </c>
      <c r="J492" s="280">
        <v>2</v>
      </c>
      <c r="K492" s="280" t="s">
        <v>1358</v>
      </c>
      <c r="L492" s="280">
        <v>1000</v>
      </c>
    </row>
    <row r="493" spans="1:12">
      <c r="A493" s="280">
        <v>492</v>
      </c>
      <c r="B493" s="280" t="s">
        <v>4124</v>
      </c>
      <c r="C493" s="280" t="s">
        <v>4125</v>
      </c>
      <c r="D493" s="280">
        <v>391</v>
      </c>
      <c r="E493" s="280">
        <v>607</v>
      </c>
      <c r="F493" s="280">
        <v>206</v>
      </c>
      <c r="G493" s="280">
        <v>125042</v>
      </c>
      <c r="H493" s="280">
        <v>80546</v>
      </c>
      <c r="I493" s="280">
        <v>44496</v>
      </c>
      <c r="J493" s="280">
        <v>4</v>
      </c>
      <c r="K493" s="280" t="s">
        <v>1358</v>
      </c>
      <c r="L493" s="280">
        <v>206</v>
      </c>
    </row>
    <row r="494" spans="1:12">
      <c r="A494" s="280">
        <v>493</v>
      </c>
      <c r="B494" s="280" t="s">
        <v>983</v>
      </c>
      <c r="C494" s="280" t="s">
        <v>3282</v>
      </c>
      <c r="D494" s="280">
        <v>403</v>
      </c>
      <c r="E494" s="280">
        <v>733.9529</v>
      </c>
      <c r="F494" s="280">
        <v>170</v>
      </c>
      <c r="G494" s="280">
        <v>124772</v>
      </c>
      <c r="H494" s="280">
        <v>68510</v>
      </c>
      <c r="I494" s="280">
        <v>56262</v>
      </c>
      <c r="J494" s="280">
        <v>66</v>
      </c>
      <c r="K494" s="280" t="s">
        <v>1358</v>
      </c>
      <c r="L494" s="280">
        <v>170</v>
      </c>
    </row>
    <row r="495" spans="1:12">
      <c r="A495" s="280">
        <v>494</v>
      </c>
      <c r="B495" s="280" t="s">
        <v>552</v>
      </c>
      <c r="C495" s="280" t="s">
        <v>3342</v>
      </c>
      <c r="D495" s="280">
        <v>447</v>
      </c>
      <c r="E495" s="280">
        <v>769.65430000000003</v>
      </c>
      <c r="F495" s="280">
        <v>162</v>
      </c>
      <c r="G495" s="280">
        <v>124684</v>
      </c>
      <c r="H495" s="280">
        <v>72414</v>
      </c>
      <c r="I495" s="280">
        <v>52270</v>
      </c>
      <c r="J495" s="280">
        <v>46</v>
      </c>
      <c r="K495" s="280" t="s">
        <v>1358</v>
      </c>
      <c r="L495" s="280">
        <v>162</v>
      </c>
    </row>
    <row r="496" spans="1:12">
      <c r="A496" s="280">
        <v>495</v>
      </c>
      <c r="B496" s="280">
        <v>414210131</v>
      </c>
      <c r="C496" s="280" t="s">
        <v>3456</v>
      </c>
      <c r="D496" s="280">
        <v>429</v>
      </c>
      <c r="E496" s="280">
        <v>1169</v>
      </c>
      <c r="F496" s="280">
        <v>106</v>
      </c>
      <c r="G496" s="280">
        <v>123914</v>
      </c>
      <c r="H496" s="280">
        <v>45474</v>
      </c>
      <c r="I496" s="280">
        <v>78440</v>
      </c>
      <c r="J496" s="280">
        <v>9</v>
      </c>
      <c r="K496" s="280" t="s">
        <v>1358</v>
      </c>
      <c r="L496" s="280">
        <v>106</v>
      </c>
    </row>
    <row r="497" spans="1:12">
      <c r="A497" s="280">
        <v>496</v>
      </c>
      <c r="B497" s="280" t="s">
        <v>4008</v>
      </c>
      <c r="C497" s="280" t="s">
        <v>4009</v>
      </c>
      <c r="D497" s="280">
        <v>808</v>
      </c>
      <c r="E497" s="280">
        <v>1340</v>
      </c>
      <c r="F497" s="280">
        <v>92</v>
      </c>
      <c r="G497" s="280">
        <v>123280</v>
      </c>
      <c r="H497" s="280">
        <v>74336</v>
      </c>
      <c r="I497" s="280">
        <v>48944</v>
      </c>
      <c r="J497" s="280">
        <v>7</v>
      </c>
      <c r="K497" s="280" t="s">
        <v>1358</v>
      </c>
      <c r="L497" s="280">
        <v>92</v>
      </c>
    </row>
    <row r="498" spans="1:12">
      <c r="A498" s="280">
        <v>497</v>
      </c>
      <c r="B498" s="280" t="s">
        <v>485</v>
      </c>
      <c r="C498" s="280" t="s">
        <v>3459</v>
      </c>
      <c r="D498" s="280">
        <v>165</v>
      </c>
      <c r="E498" s="280">
        <v>333.12700000000001</v>
      </c>
      <c r="F498" s="280">
        <v>370</v>
      </c>
      <c r="G498" s="280">
        <v>123257</v>
      </c>
      <c r="H498" s="280">
        <v>61050</v>
      </c>
      <c r="I498" s="280">
        <v>62207</v>
      </c>
      <c r="J498" s="280">
        <v>47</v>
      </c>
      <c r="K498" s="280" t="s">
        <v>1358</v>
      </c>
      <c r="L498" s="280">
        <v>370</v>
      </c>
    </row>
    <row r="499" spans="1:12">
      <c r="A499" s="280">
        <v>498</v>
      </c>
      <c r="B499" s="280" t="s">
        <v>1018</v>
      </c>
      <c r="C499" s="280" t="s">
        <v>3468</v>
      </c>
      <c r="D499" s="280">
        <v>272</v>
      </c>
      <c r="E499" s="280">
        <v>519.5127</v>
      </c>
      <c r="F499" s="280">
        <v>236</v>
      </c>
      <c r="G499" s="280">
        <v>122605</v>
      </c>
      <c r="H499" s="280">
        <v>64192</v>
      </c>
      <c r="I499" s="280">
        <v>58413</v>
      </c>
      <c r="J499" s="280">
        <v>51</v>
      </c>
      <c r="K499" s="280" t="s">
        <v>1358</v>
      </c>
      <c r="L499" s="280">
        <v>236</v>
      </c>
    </row>
    <row r="500" spans="1:12">
      <c r="A500" s="280">
        <v>499</v>
      </c>
      <c r="B500" s="280" t="s">
        <v>524</v>
      </c>
      <c r="C500" s="280" t="s">
        <v>3470</v>
      </c>
      <c r="D500" s="280">
        <v>364</v>
      </c>
      <c r="E500" s="280">
        <v>1327.5435</v>
      </c>
      <c r="F500" s="280">
        <v>92</v>
      </c>
      <c r="G500" s="280">
        <v>122134</v>
      </c>
      <c r="H500" s="280">
        <v>33488</v>
      </c>
      <c r="I500" s="280">
        <v>88646</v>
      </c>
      <c r="J500" s="280">
        <v>41</v>
      </c>
      <c r="K500" s="280" t="s">
        <v>1358</v>
      </c>
      <c r="L500" s="280">
        <v>92</v>
      </c>
    </row>
    <row r="501" spans="1:12">
      <c r="A501" s="280">
        <v>500</v>
      </c>
      <c r="B501" s="280" t="s">
        <v>1697</v>
      </c>
      <c r="C501" s="280" t="s">
        <v>3523</v>
      </c>
      <c r="D501" s="280">
        <v>404</v>
      </c>
      <c r="E501" s="280">
        <v>598.05880000000002</v>
      </c>
      <c r="F501" s="280">
        <v>204</v>
      </c>
      <c r="G501" s="280">
        <v>122004</v>
      </c>
      <c r="H501" s="280">
        <v>82416</v>
      </c>
      <c r="I501" s="280">
        <v>39588</v>
      </c>
      <c r="J501" s="280">
        <v>47</v>
      </c>
      <c r="K501" s="280" t="s">
        <v>1358</v>
      </c>
      <c r="L501" s="280">
        <v>204</v>
      </c>
    </row>
    <row r="502" spans="1:12">
      <c r="A502" s="280">
        <v>501</v>
      </c>
      <c r="B502" s="280" t="s">
        <v>488</v>
      </c>
      <c r="C502" s="280" t="s">
        <v>3314</v>
      </c>
      <c r="D502" s="280">
        <v>157</v>
      </c>
      <c r="E502" s="280">
        <v>306.0736</v>
      </c>
      <c r="F502" s="280">
        <v>394</v>
      </c>
      <c r="G502" s="280">
        <v>120593</v>
      </c>
      <c r="H502" s="280">
        <v>61858</v>
      </c>
      <c r="I502" s="280">
        <v>58735</v>
      </c>
      <c r="J502" s="280">
        <v>83</v>
      </c>
      <c r="K502" s="280" t="s">
        <v>1358</v>
      </c>
      <c r="L502" s="280">
        <v>394</v>
      </c>
    </row>
    <row r="503" spans="1:12">
      <c r="A503" s="280">
        <v>502</v>
      </c>
      <c r="B503" s="280" t="s">
        <v>962</v>
      </c>
      <c r="C503" s="280" t="s">
        <v>3293</v>
      </c>
      <c r="D503" s="280">
        <v>751</v>
      </c>
      <c r="E503" s="280">
        <v>1264.3158000000001</v>
      </c>
      <c r="F503" s="280">
        <v>95</v>
      </c>
      <c r="G503" s="280">
        <v>120110</v>
      </c>
      <c r="H503" s="280">
        <v>71345</v>
      </c>
      <c r="I503" s="280">
        <v>48765</v>
      </c>
      <c r="J503" s="280">
        <v>14</v>
      </c>
      <c r="K503" s="280" t="s">
        <v>1358</v>
      </c>
      <c r="L503" s="280">
        <v>95</v>
      </c>
    </row>
    <row r="504" spans="1:12">
      <c r="A504" s="280">
        <v>503</v>
      </c>
      <c r="B504" s="280" t="s">
        <v>3896</v>
      </c>
      <c r="C504" s="280" t="s">
        <v>4057</v>
      </c>
      <c r="D504" s="280">
        <v>135</v>
      </c>
      <c r="E504" s="280">
        <v>263.2208</v>
      </c>
      <c r="F504" s="280">
        <v>453</v>
      </c>
      <c r="G504" s="280">
        <v>119239</v>
      </c>
      <c r="H504" s="280">
        <v>61155</v>
      </c>
      <c r="I504" s="280">
        <v>58084</v>
      </c>
      <c r="J504" s="280">
        <v>29</v>
      </c>
      <c r="K504" s="280" t="s">
        <v>1358</v>
      </c>
      <c r="L504" s="280">
        <v>453</v>
      </c>
    </row>
    <row r="505" spans="1:12">
      <c r="A505" s="280">
        <v>504</v>
      </c>
      <c r="B505" s="280" t="s">
        <v>683</v>
      </c>
      <c r="C505" s="280" t="s">
        <v>3432</v>
      </c>
      <c r="D505" s="280">
        <v>268</v>
      </c>
      <c r="E505" s="280">
        <v>505</v>
      </c>
      <c r="F505" s="280">
        <v>230</v>
      </c>
      <c r="G505" s="280">
        <v>116150</v>
      </c>
      <c r="H505" s="280">
        <v>61640</v>
      </c>
      <c r="I505" s="280">
        <v>54510</v>
      </c>
      <c r="J505" s="280">
        <v>3</v>
      </c>
      <c r="K505" s="280" t="s">
        <v>1358</v>
      </c>
      <c r="L505" s="280">
        <v>230</v>
      </c>
    </row>
    <row r="506" spans="1:12">
      <c r="A506" s="280">
        <v>505</v>
      </c>
      <c r="B506" s="280" t="s">
        <v>824</v>
      </c>
      <c r="C506" s="280" t="s">
        <v>3418</v>
      </c>
      <c r="D506" s="280">
        <v>167</v>
      </c>
      <c r="E506" s="280">
        <v>298.06939999999997</v>
      </c>
      <c r="F506" s="280">
        <v>389</v>
      </c>
      <c r="G506" s="280">
        <v>115949</v>
      </c>
      <c r="H506" s="280">
        <v>64963</v>
      </c>
      <c r="I506" s="280">
        <v>50986</v>
      </c>
      <c r="J506" s="280">
        <v>66</v>
      </c>
      <c r="K506" s="280" t="s">
        <v>1358</v>
      </c>
      <c r="L506" s="280">
        <v>389</v>
      </c>
    </row>
    <row r="507" spans="1:12">
      <c r="A507" s="280">
        <v>506</v>
      </c>
      <c r="B507" s="280" t="s">
        <v>688</v>
      </c>
      <c r="C507" s="280" t="s">
        <v>3302</v>
      </c>
      <c r="D507" s="280">
        <v>344</v>
      </c>
      <c r="E507" s="280">
        <v>608.94650000000001</v>
      </c>
      <c r="F507" s="280">
        <v>187</v>
      </c>
      <c r="G507" s="280">
        <v>113873</v>
      </c>
      <c r="H507" s="280">
        <v>64328</v>
      </c>
      <c r="I507" s="280">
        <v>49545</v>
      </c>
      <c r="J507" s="280">
        <v>21</v>
      </c>
      <c r="K507" s="280" t="s">
        <v>1358</v>
      </c>
      <c r="L507" s="280">
        <v>187</v>
      </c>
    </row>
    <row r="508" spans="1:12">
      <c r="A508" s="280">
        <v>507</v>
      </c>
      <c r="B508" s="280" t="s">
        <v>429</v>
      </c>
      <c r="C508" s="280" t="s">
        <v>3401</v>
      </c>
      <c r="D508" s="280">
        <v>375</v>
      </c>
      <c r="E508" s="280">
        <v>599.41800000000001</v>
      </c>
      <c r="F508" s="280">
        <v>189</v>
      </c>
      <c r="G508" s="280">
        <v>113290</v>
      </c>
      <c r="H508" s="280">
        <v>70875</v>
      </c>
      <c r="I508" s="280">
        <v>42415</v>
      </c>
      <c r="J508" s="280">
        <v>12</v>
      </c>
      <c r="K508" s="280" t="s">
        <v>1358</v>
      </c>
      <c r="L508" s="280">
        <v>189</v>
      </c>
    </row>
    <row r="509" spans="1:12">
      <c r="A509" s="280">
        <v>508</v>
      </c>
      <c r="B509" s="280" t="s">
        <v>3978</v>
      </c>
      <c r="C509" s="280" t="s">
        <v>3979</v>
      </c>
      <c r="D509" s="280">
        <v>193</v>
      </c>
      <c r="E509" s="280">
        <v>344</v>
      </c>
      <c r="F509" s="280">
        <v>322</v>
      </c>
      <c r="G509" s="280">
        <v>110768</v>
      </c>
      <c r="H509" s="280">
        <v>62146</v>
      </c>
      <c r="I509" s="280">
        <v>48622</v>
      </c>
      <c r="J509" s="280">
        <v>3</v>
      </c>
      <c r="K509" s="280" t="s">
        <v>1358</v>
      </c>
      <c r="L509" s="280">
        <v>322</v>
      </c>
    </row>
    <row r="510" spans="1:12">
      <c r="A510" s="280">
        <v>509</v>
      </c>
      <c r="B510" s="280" t="s">
        <v>3980</v>
      </c>
      <c r="C510" s="280" t="s">
        <v>3979</v>
      </c>
      <c r="D510" s="280">
        <v>193</v>
      </c>
      <c r="E510" s="280">
        <v>344</v>
      </c>
      <c r="F510" s="280">
        <v>322</v>
      </c>
      <c r="G510" s="280">
        <v>110768</v>
      </c>
      <c r="H510" s="280">
        <v>62146</v>
      </c>
      <c r="I510" s="280">
        <v>48622</v>
      </c>
      <c r="J510" s="280">
        <v>3</v>
      </c>
      <c r="K510" s="280" t="s">
        <v>1358</v>
      </c>
      <c r="L510" s="280">
        <v>322</v>
      </c>
    </row>
    <row r="511" spans="1:12">
      <c r="A511" s="280">
        <v>510</v>
      </c>
      <c r="B511" s="280" t="s">
        <v>529</v>
      </c>
      <c r="C511" s="280" t="s">
        <v>3341</v>
      </c>
      <c r="D511" s="280">
        <v>263</v>
      </c>
      <c r="E511" s="280">
        <v>475.5043</v>
      </c>
      <c r="F511" s="280">
        <v>232</v>
      </c>
      <c r="G511" s="280">
        <v>110317</v>
      </c>
      <c r="H511" s="280">
        <v>61016</v>
      </c>
      <c r="I511" s="280">
        <v>49301</v>
      </c>
      <c r="J511" s="280">
        <v>25</v>
      </c>
      <c r="K511" s="280" t="s">
        <v>1358</v>
      </c>
      <c r="L511" s="280">
        <v>232</v>
      </c>
    </row>
    <row r="512" spans="1:12">
      <c r="A512" s="280">
        <v>511</v>
      </c>
      <c r="B512" s="280" t="s">
        <v>921</v>
      </c>
      <c r="C512" s="280" t="s">
        <v>3450</v>
      </c>
      <c r="D512" s="280">
        <v>74</v>
      </c>
      <c r="E512" s="280">
        <v>114.4943</v>
      </c>
      <c r="F512" s="280">
        <v>961</v>
      </c>
      <c r="G512" s="280">
        <v>110029</v>
      </c>
      <c r="H512" s="280">
        <v>71114</v>
      </c>
      <c r="I512" s="280">
        <v>38915</v>
      </c>
      <c r="J512" s="280">
        <v>156</v>
      </c>
      <c r="K512" s="280" t="s">
        <v>1358</v>
      </c>
      <c r="L512" s="280">
        <v>961</v>
      </c>
    </row>
    <row r="513" spans="1:12">
      <c r="A513" s="280">
        <v>512</v>
      </c>
      <c r="B513" s="280" t="s">
        <v>3788</v>
      </c>
      <c r="C513" s="280" t="s">
        <v>3823</v>
      </c>
      <c r="D513" s="280">
        <v>62</v>
      </c>
      <c r="E513" s="280">
        <v>110</v>
      </c>
      <c r="F513" s="280">
        <v>1000</v>
      </c>
      <c r="G513" s="280">
        <v>110000</v>
      </c>
      <c r="H513" s="280">
        <v>62000</v>
      </c>
      <c r="I513" s="280">
        <v>48000</v>
      </c>
      <c r="J513" s="280">
        <v>1</v>
      </c>
      <c r="K513" s="280" t="s">
        <v>1358</v>
      </c>
      <c r="L513" s="280">
        <v>1000</v>
      </c>
    </row>
    <row r="514" spans="1:12">
      <c r="A514" s="280">
        <v>513</v>
      </c>
      <c r="B514" s="280" t="s">
        <v>978</v>
      </c>
      <c r="C514" s="280" t="s">
        <v>3495</v>
      </c>
      <c r="D514" s="280">
        <v>471</v>
      </c>
      <c r="E514" s="280">
        <v>645.89290000000005</v>
      </c>
      <c r="F514" s="280">
        <v>168</v>
      </c>
      <c r="G514" s="280">
        <v>108510</v>
      </c>
      <c r="H514" s="280">
        <v>79128</v>
      </c>
      <c r="I514" s="280">
        <v>29382</v>
      </c>
      <c r="J514" s="280">
        <v>47</v>
      </c>
      <c r="K514" s="280" t="s">
        <v>1358</v>
      </c>
      <c r="L514" s="280">
        <v>168</v>
      </c>
    </row>
    <row r="515" spans="1:12">
      <c r="A515" s="280">
        <v>514</v>
      </c>
      <c r="B515" s="280" t="s">
        <v>958</v>
      </c>
      <c r="C515" s="280" t="s">
        <v>3348</v>
      </c>
      <c r="D515" s="280">
        <v>579</v>
      </c>
      <c r="E515" s="280">
        <v>1001.3148</v>
      </c>
      <c r="F515" s="280">
        <v>108</v>
      </c>
      <c r="G515" s="280">
        <v>108142</v>
      </c>
      <c r="H515" s="280">
        <v>62532</v>
      </c>
      <c r="I515" s="280">
        <v>45610</v>
      </c>
      <c r="J515" s="280">
        <v>65</v>
      </c>
      <c r="K515" s="280" t="s">
        <v>1358</v>
      </c>
      <c r="L515" s="280">
        <v>108</v>
      </c>
    </row>
    <row r="516" spans="1:12">
      <c r="A516" s="280">
        <v>515</v>
      </c>
      <c r="B516" s="280" t="s">
        <v>4017</v>
      </c>
      <c r="C516" s="280" t="s">
        <v>4018</v>
      </c>
      <c r="D516" s="280">
        <v>64</v>
      </c>
      <c r="E516" s="280">
        <v>715</v>
      </c>
      <c r="F516" s="280">
        <v>149</v>
      </c>
      <c r="G516" s="280">
        <v>106535</v>
      </c>
      <c r="H516" s="280">
        <v>9536</v>
      </c>
      <c r="I516" s="280">
        <v>96999</v>
      </c>
      <c r="J516" s="280">
        <v>30</v>
      </c>
      <c r="K516" s="280" t="s">
        <v>1358</v>
      </c>
      <c r="L516" s="280">
        <v>149</v>
      </c>
    </row>
    <row r="517" spans="1:12">
      <c r="A517" s="280">
        <v>516</v>
      </c>
      <c r="B517" s="280" t="s">
        <v>1021</v>
      </c>
      <c r="C517" s="280" t="s">
        <v>3319</v>
      </c>
      <c r="D517" s="280">
        <v>191</v>
      </c>
      <c r="E517" s="280">
        <v>249.75409999999999</v>
      </c>
      <c r="F517" s="280">
        <v>423</v>
      </c>
      <c r="G517" s="280">
        <v>105646</v>
      </c>
      <c r="H517" s="280">
        <v>80793</v>
      </c>
      <c r="I517" s="280">
        <v>24853</v>
      </c>
      <c r="J517" s="280">
        <v>4</v>
      </c>
      <c r="K517" s="280" t="s">
        <v>1358</v>
      </c>
      <c r="L517" s="280">
        <v>423</v>
      </c>
    </row>
    <row r="518" spans="1:12">
      <c r="A518" s="280">
        <v>517</v>
      </c>
      <c r="B518" s="280" t="s">
        <v>2943</v>
      </c>
      <c r="C518" s="280" t="s">
        <v>3479</v>
      </c>
      <c r="D518" s="280">
        <v>385</v>
      </c>
      <c r="E518" s="280">
        <v>259.9187</v>
      </c>
      <c r="F518" s="280">
        <v>406</v>
      </c>
      <c r="G518" s="280">
        <v>105527</v>
      </c>
      <c r="H518" s="280">
        <v>156310</v>
      </c>
      <c r="I518" s="280">
        <v>-50783</v>
      </c>
      <c r="J518" s="280">
        <v>58</v>
      </c>
      <c r="K518" s="280" t="s">
        <v>1358</v>
      </c>
      <c r="L518" s="280">
        <v>406</v>
      </c>
    </row>
    <row r="519" spans="1:12">
      <c r="A519" s="280">
        <v>518</v>
      </c>
      <c r="B519" s="280" t="s">
        <v>3399</v>
      </c>
      <c r="C519" s="280" t="s">
        <v>3400</v>
      </c>
      <c r="D519" s="280">
        <v>449</v>
      </c>
      <c r="E519" s="280">
        <v>700</v>
      </c>
      <c r="F519" s="280">
        <v>150</v>
      </c>
      <c r="G519" s="280">
        <v>105000</v>
      </c>
      <c r="H519" s="280">
        <v>67350</v>
      </c>
      <c r="I519" s="280">
        <v>37650</v>
      </c>
      <c r="J519" s="280">
        <v>3</v>
      </c>
      <c r="K519" s="280" t="s">
        <v>1358</v>
      </c>
      <c r="L519" s="280">
        <v>150</v>
      </c>
    </row>
    <row r="520" spans="1:12">
      <c r="A520" s="280">
        <v>519</v>
      </c>
      <c r="B520" s="280" t="s">
        <v>982</v>
      </c>
      <c r="C520" s="280" t="s">
        <v>3282</v>
      </c>
      <c r="D520" s="280">
        <v>403</v>
      </c>
      <c r="E520" s="280">
        <v>675.87099999999998</v>
      </c>
      <c r="F520" s="280">
        <v>155</v>
      </c>
      <c r="G520" s="280">
        <v>104760</v>
      </c>
      <c r="H520" s="280">
        <v>62465</v>
      </c>
      <c r="I520" s="280">
        <v>42295</v>
      </c>
      <c r="J520" s="280">
        <v>63</v>
      </c>
      <c r="K520" s="280" t="s">
        <v>1358</v>
      </c>
      <c r="L520" s="280">
        <v>155</v>
      </c>
    </row>
    <row r="521" spans="1:12">
      <c r="A521" s="280">
        <v>520</v>
      </c>
      <c r="B521" s="280" t="s">
        <v>3759</v>
      </c>
      <c r="C521" s="280" t="s">
        <v>3885</v>
      </c>
      <c r="D521" s="280">
        <v>396</v>
      </c>
      <c r="E521" s="280">
        <v>386.0369</v>
      </c>
      <c r="F521" s="280">
        <v>271</v>
      </c>
      <c r="G521" s="280">
        <v>104616</v>
      </c>
      <c r="H521" s="280">
        <v>107316</v>
      </c>
      <c r="I521" s="280">
        <v>-2700</v>
      </c>
      <c r="J521" s="280">
        <v>48</v>
      </c>
      <c r="K521" s="280" t="s">
        <v>1358</v>
      </c>
      <c r="L521" s="280">
        <v>271</v>
      </c>
    </row>
    <row r="522" spans="1:12">
      <c r="A522" s="280">
        <v>521</v>
      </c>
      <c r="B522" s="280" t="s">
        <v>3901</v>
      </c>
      <c r="C522" s="280" t="s">
        <v>4040</v>
      </c>
      <c r="D522" s="280">
        <v>591</v>
      </c>
      <c r="E522" s="280">
        <v>1087.2632000000001</v>
      </c>
      <c r="F522" s="280">
        <v>95</v>
      </c>
      <c r="G522" s="280">
        <v>103290</v>
      </c>
      <c r="H522" s="280">
        <v>56145</v>
      </c>
      <c r="I522" s="280">
        <v>47145</v>
      </c>
      <c r="J522" s="280">
        <v>18</v>
      </c>
      <c r="K522" s="280" t="s">
        <v>1358</v>
      </c>
      <c r="L522" s="280">
        <v>95</v>
      </c>
    </row>
    <row r="523" spans="1:12">
      <c r="A523" s="280">
        <v>522</v>
      </c>
      <c r="B523" s="280" t="s">
        <v>491</v>
      </c>
      <c r="C523" s="280" t="s">
        <v>3430</v>
      </c>
      <c r="D523" s="280">
        <v>137</v>
      </c>
      <c r="E523" s="280">
        <v>171.94300000000001</v>
      </c>
      <c r="F523" s="280">
        <v>597</v>
      </c>
      <c r="G523" s="280">
        <v>102650</v>
      </c>
      <c r="H523" s="280">
        <v>81789</v>
      </c>
      <c r="I523" s="280">
        <v>20861</v>
      </c>
      <c r="J523" s="280">
        <v>86</v>
      </c>
      <c r="K523" s="280" t="s">
        <v>1358</v>
      </c>
      <c r="L523" s="280">
        <v>597</v>
      </c>
    </row>
    <row r="524" spans="1:12">
      <c r="A524" s="280">
        <v>523</v>
      </c>
      <c r="B524" s="280" t="s">
        <v>3753</v>
      </c>
      <c r="C524" s="280" t="s">
        <v>3854</v>
      </c>
      <c r="D524" s="280">
        <v>111</v>
      </c>
      <c r="E524" s="280">
        <v>219.9956</v>
      </c>
      <c r="F524" s="280">
        <v>458</v>
      </c>
      <c r="G524" s="280">
        <v>100758</v>
      </c>
      <c r="H524" s="280">
        <v>50838</v>
      </c>
      <c r="I524" s="280">
        <v>49920</v>
      </c>
      <c r="J524" s="280">
        <v>51</v>
      </c>
      <c r="K524" s="280" t="s">
        <v>1358</v>
      </c>
      <c r="L524" s="280">
        <v>458</v>
      </c>
    </row>
    <row r="525" spans="1:12">
      <c r="A525" s="280">
        <v>524</v>
      </c>
      <c r="B525" s="280" t="s">
        <v>4067</v>
      </c>
      <c r="C525" s="280" t="s">
        <v>4068</v>
      </c>
      <c r="D525" s="280">
        <v>255</v>
      </c>
      <c r="E525" s="280">
        <v>607</v>
      </c>
      <c r="F525" s="280">
        <v>163</v>
      </c>
      <c r="G525" s="280">
        <v>98941</v>
      </c>
      <c r="H525" s="280">
        <v>41565</v>
      </c>
      <c r="I525" s="280">
        <v>57376</v>
      </c>
      <c r="J525" s="280">
        <v>3</v>
      </c>
      <c r="K525" s="280" t="s">
        <v>1358</v>
      </c>
      <c r="L525" s="280">
        <v>163</v>
      </c>
    </row>
    <row r="526" spans="1:12">
      <c r="A526" s="280">
        <v>525</v>
      </c>
      <c r="B526" s="280" t="s">
        <v>656</v>
      </c>
      <c r="C526" s="280" t="s">
        <v>3062</v>
      </c>
      <c r="D526" s="280">
        <v>365</v>
      </c>
      <c r="E526" s="280">
        <v>1017.6186</v>
      </c>
      <c r="F526" s="280">
        <v>97</v>
      </c>
      <c r="G526" s="280">
        <v>98709</v>
      </c>
      <c r="H526" s="280">
        <v>35405</v>
      </c>
      <c r="I526" s="280">
        <v>63304</v>
      </c>
      <c r="J526" s="280">
        <v>25</v>
      </c>
      <c r="K526" s="280" t="s">
        <v>1358</v>
      </c>
      <c r="L526" s="280">
        <v>97</v>
      </c>
    </row>
    <row r="527" spans="1:12">
      <c r="A527" s="280">
        <v>526</v>
      </c>
      <c r="B527" s="280" t="s">
        <v>497</v>
      </c>
      <c r="C527" s="280" t="s">
        <v>3527</v>
      </c>
      <c r="D527" s="280">
        <v>95</v>
      </c>
      <c r="E527" s="280">
        <v>173.4359</v>
      </c>
      <c r="F527" s="280">
        <v>569</v>
      </c>
      <c r="G527" s="280">
        <v>98685</v>
      </c>
      <c r="H527" s="280">
        <v>54055</v>
      </c>
      <c r="I527" s="280">
        <v>44630</v>
      </c>
      <c r="J527" s="280">
        <v>74</v>
      </c>
      <c r="K527" s="280" t="s">
        <v>1358</v>
      </c>
      <c r="L527" s="280">
        <v>569</v>
      </c>
    </row>
    <row r="528" spans="1:12">
      <c r="A528" s="280">
        <v>527</v>
      </c>
      <c r="B528" s="280" t="s">
        <v>765</v>
      </c>
      <c r="C528" s="280" t="s">
        <v>3486</v>
      </c>
      <c r="D528" s="280">
        <v>1936</v>
      </c>
      <c r="E528" s="280">
        <v>3269.5666999999999</v>
      </c>
      <c r="F528" s="280">
        <v>30</v>
      </c>
      <c r="G528" s="280">
        <v>98087</v>
      </c>
      <c r="H528" s="280">
        <v>58080</v>
      </c>
      <c r="I528" s="280">
        <v>40007</v>
      </c>
      <c r="J528" s="280">
        <v>23</v>
      </c>
      <c r="K528" s="280" t="s">
        <v>1358</v>
      </c>
      <c r="L528" s="280">
        <v>30</v>
      </c>
    </row>
    <row r="529" spans="1:12">
      <c r="A529" s="280">
        <v>528</v>
      </c>
      <c r="B529" s="280" t="s">
        <v>759</v>
      </c>
      <c r="C529" s="280" t="s">
        <v>3188</v>
      </c>
      <c r="D529" s="280">
        <v>64</v>
      </c>
      <c r="E529" s="280">
        <v>105.974</v>
      </c>
      <c r="F529" s="280">
        <v>924</v>
      </c>
      <c r="G529" s="280">
        <v>97920</v>
      </c>
      <c r="H529" s="280">
        <v>59136</v>
      </c>
      <c r="I529" s="280">
        <v>38784</v>
      </c>
      <c r="J529" s="280">
        <v>192</v>
      </c>
      <c r="K529" s="280" t="s">
        <v>1358</v>
      </c>
      <c r="L529" s="280">
        <v>924</v>
      </c>
    </row>
    <row r="530" spans="1:12">
      <c r="A530" s="280">
        <v>529</v>
      </c>
      <c r="B530" s="280" t="s">
        <v>3351</v>
      </c>
      <c r="C530" s="280" t="s">
        <v>3352</v>
      </c>
      <c r="D530" s="280">
        <v>916</v>
      </c>
      <c r="E530" s="280">
        <v>1776.5454999999999</v>
      </c>
      <c r="F530" s="280">
        <v>55</v>
      </c>
      <c r="G530" s="280">
        <v>97710</v>
      </c>
      <c r="H530" s="280">
        <v>50380</v>
      </c>
      <c r="I530" s="280">
        <v>47330</v>
      </c>
      <c r="J530" s="280">
        <v>14</v>
      </c>
      <c r="K530" s="280" t="s">
        <v>1358</v>
      </c>
      <c r="L530" s="280">
        <v>55</v>
      </c>
    </row>
    <row r="531" spans="1:12">
      <c r="A531" s="280">
        <v>530</v>
      </c>
      <c r="B531" s="280" t="s">
        <v>3903</v>
      </c>
      <c r="C531" s="280" t="s">
        <v>4061</v>
      </c>
      <c r="D531" s="280">
        <v>186</v>
      </c>
      <c r="E531" s="280">
        <v>294.17680000000001</v>
      </c>
      <c r="F531" s="280">
        <v>328</v>
      </c>
      <c r="G531" s="280">
        <v>96490</v>
      </c>
      <c r="H531" s="280">
        <v>61008</v>
      </c>
      <c r="I531" s="280">
        <v>35482</v>
      </c>
      <c r="J531" s="280">
        <v>24</v>
      </c>
      <c r="K531" s="280" t="s">
        <v>1358</v>
      </c>
      <c r="L531" s="280">
        <v>328</v>
      </c>
    </row>
    <row r="532" spans="1:12">
      <c r="A532" s="280">
        <v>531</v>
      </c>
      <c r="B532" s="280" t="s">
        <v>1027</v>
      </c>
      <c r="C532" s="280" t="s">
        <v>3369</v>
      </c>
      <c r="D532" s="280">
        <v>583</v>
      </c>
      <c r="E532" s="280">
        <v>605.85990000000004</v>
      </c>
      <c r="F532" s="280">
        <v>157</v>
      </c>
      <c r="G532" s="280">
        <v>95120</v>
      </c>
      <c r="H532" s="280">
        <v>91531</v>
      </c>
      <c r="I532" s="280">
        <v>3589</v>
      </c>
      <c r="J532" s="280">
        <v>24</v>
      </c>
      <c r="K532" s="280" t="s">
        <v>1358</v>
      </c>
      <c r="L532" s="280">
        <v>157</v>
      </c>
    </row>
    <row r="533" spans="1:12">
      <c r="A533" s="280">
        <v>532</v>
      </c>
      <c r="B533" s="280" t="s">
        <v>3473</v>
      </c>
      <c r="C533" s="280" t="s">
        <v>3474</v>
      </c>
      <c r="D533" s="280">
        <v>444</v>
      </c>
      <c r="E533" s="280">
        <v>700</v>
      </c>
      <c r="F533" s="280">
        <v>135</v>
      </c>
      <c r="G533" s="280">
        <v>94500</v>
      </c>
      <c r="H533" s="280">
        <v>59940</v>
      </c>
      <c r="I533" s="280">
        <v>34560</v>
      </c>
      <c r="J533" s="280">
        <v>3</v>
      </c>
      <c r="K533" s="280" t="s">
        <v>1358</v>
      </c>
      <c r="L533" s="280">
        <v>135</v>
      </c>
    </row>
    <row r="534" spans="1:12">
      <c r="A534" s="280">
        <v>533</v>
      </c>
      <c r="B534" s="280" t="s">
        <v>672</v>
      </c>
      <c r="C534" s="280" t="s">
        <v>3090</v>
      </c>
      <c r="D534" s="280">
        <v>363</v>
      </c>
      <c r="E534" s="280">
        <v>465.49259999999998</v>
      </c>
      <c r="F534" s="280">
        <v>203</v>
      </c>
      <c r="G534" s="280">
        <v>94495</v>
      </c>
      <c r="H534" s="280">
        <v>73689</v>
      </c>
      <c r="I534" s="280">
        <v>20806</v>
      </c>
      <c r="J534" s="280">
        <v>9</v>
      </c>
      <c r="K534" s="280" t="s">
        <v>1358</v>
      </c>
      <c r="L534" s="280">
        <v>203</v>
      </c>
    </row>
    <row r="535" spans="1:12">
      <c r="A535" s="280">
        <v>534</v>
      </c>
      <c r="B535" s="280" t="s">
        <v>4126</v>
      </c>
      <c r="C535" s="280" t="s">
        <v>4127</v>
      </c>
      <c r="D535" s="280">
        <v>301</v>
      </c>
      <c r="E535" s="280">
        <v>569</v>
      </c>
      <c r="F535" s="280">
        <v>166</v>
      </c>
      <c r="G535" s="280">
        <v>94454</v>
      </c>
      <c r="H535" s="280">
        <v>49966</v>
      </c>
      <c r="I535" s="280">
        <v>44488</v>
      </c>
      <c r="J535" s="280">
        <v>4</v>
      </c>
      <c r="K535" s="280" t="s">
        <v>1358</v>
      </c>
      <c r="L535" s="280">
        <v>166</v>
      </c>
    </row>
    <row r="536" spans="1:12">
      <c r="A536" s="280">
        <v>535</v>
      </c>
      <c r="B536" s="280" t="s">
        <v>519</v>
      </c>
      <c r="C536" s="280" t="s">
        <v>3497</v>
      </c>
      <c r="D536" s="280">
        <v>318</v>
      </c>
      <c r="E536" s="280">
        <v>526.75419999999997</v>
      </c>
      <c r="F536" s="280">
        <v>179</v>
      </c>
      <c r="G536" s="280">
        <v>94289</v>
      </c>
      <c r="H536" s="280">
        <v>56922</v>
      </c>
      <c r="I536" s="280">
        <v>37367</v>
      </c>
      <c r="J536" s="280">
        <v>51</v>
      </c>
      <c r="K536" s="280" t="s">
        <v>1358</v>
      </c>
      <c r="L536" s="280">
        <v>179</v>
      </c>
    </row>
    <row r="537" spans="1:12">
      <c r="A537" s="280">
        <v>536</v>
      </c>
      <c r="B537" s="280" t="s">
        <v>461</v>
      </c>
      <c r="C537" s="280" t="s">
        <v>3299</v>
      </c>
      <c r="D537" s="280">
        <v>114</v>
      </c>
      <c r="E537" s="280">
        <v>136.04239999999999</v>
      </c>
      <c r="F537" s="280">
        <v>684</v>
      </c>
      <c r="G537" s="280">
        <v>93053</v>
      </c>
      <c r="H537" s="280">
        <v>77976</v>
      </c>
      <c r="I537" s="280">
        <v>15077</v>
      </c>
      <c r="J537" s="280">
        <v>102</v>
      </c>
      <c r="K537" s="280" t="s">
        <v>1358</v>
      </c>
      <c r="L537" s="280">
        <v>684</v>
      </c>
    </row>
    <row r="538" spans="1:12">
      <c r="A538" s="280">
        <v>537</v>
      </c>
      <c r="B538" s="280" t="s">
        <v>4080</v>
      </c>
      <c r="C538" s="280" t="s">
        <v>4128</v>
      </c>
      <c r="D538" s="280">
        <v>113</v>
      </c>
      <c r="E538" s="280">
        <v>80.6798</v>
      </c>
      <c r="F538" s="280">
        <v>1140</v>
      </c>
      <c r="G538" s="280">
        <v>91975</v>
      </c>
      <c r="H538" s="280">
        <v>128820</v>
      </c>
      <c r="I538" s="280">
        <v>-36845</v>
      </c>
      <c r="J538" s="280">
        <v>63</v>
      </c>
      <c r="K538" s="280" t="s">
        <v>1358</v>
      </c>
      <c r="L538" s="280">
        <v>1140</v>
      </c>
    </row>
    <row r="539" spans="1:12">
      <c r="A539" s="280">
        <v>538</v>
      </c>
      <c r="B539" s="280" t="s">
        <v>433</v>
      </c>
      <c r="C539" s="280" t="s">
        <v>3559</v>
      </c>
      <c r="D539" s="280">
        <v>962</v>
      </c>
      <c r="E539" s="280">
        <v>1567.7414000000001</v>
      </c>
      <c r="F539" s="280">
        <v>58</v>
      </c>
      <c r="G539" s="280">
        <v>90929</v>
      </c>
      <c r="H539" s="280">
        <v>55796</v>
      </c>
      <c r="I539" s="280">
        <v>35133</v>
      </c>
      <c r="J539" s="280">
        <v>31</v>
      </c>
      <c r="K539" s="280" t="s">
        <v>1358</v>
      </c>
      <c r="L539" s="280">
        <v>58</v>
      </c>
    </row>
    <row r="540" spans="1:12">
      <c r="A540" s="280">
        <v>539</v>
      </c>
      <c r="B540" s="280" t="s">
        <v>573</v>
      </c>
      <c r="C540" s="280" t="s">
        <v>3444</v>
      </c>
      <c r="D540" s="280">
        <v>119</v>
      </c>
      <c r="E540" s="280">
        <v>328.16609999999997</v>
      </c>
      <c r="F540" s="280">
        <v>277</v>
      </c>
      <c r="G540" s="280">
        <v>90902</v>
      </c>
      <c r="H540" s="280">
        <v>32963</v>
      </c>
      <c r="I540" s="280">
        <v>57939</v>
      </c>
      <c r="J540" s="280">
        <v>65</v>
      </c>
      <c r="K540" s="280" t="s">
        <v>1358</v>
      </c>
      <c r="L540" s="280">
        <v>277</v>
      </c>
    </row>
    <row r="541" spans="1:12">
      <c r="A541" s="280">
        <v>540</v>
      </c>
      <c r="B541" s="280" t="s">
        <v>532</v>
      </c>
      <c r="C541" s="280" t="s">
        <v>3493</v>
      </c>
      <c r="D541" s="280">
        <v>242</v>
      </c>
      <c r="E541" s="280">
        <v>327.46929999999998</v>
      </c>
      <c r="F541" s="280">
        <v>277</v>
      </c>
      <c r="G541" s="280">
        <v>90709</v>
      </c>
      <c r="H541" s="280">
        <v>67034</v>
      </c>
      <c r="I541" s="280">
        <v>23675</v>
      </c>
      <c r="J541" s="280">
        <v>62</v>
      </c>
      <c r="K541" s="280" t="s">
        <v>1358</v>
      </c>
      <c r="L541" s="280">
        <v>277</v>
      </c>
    </row>
    <row r="542" spans="1:12">
      <c r="A542" s="280">
        <v>541</v>
      </c>
      <c r="B542" s="280" t="s">
        <v>1001</v>
      </c>
      <c r="C542" s="280" t="s">
        <v>3294</v>
      </c>
      <c r="D542" s="280">
        <v>160</v>
      </c>
      <c r="E542" s="280">
        <v>336.33580000000001</v>
      </c>
      <c r="F542" s="280">
        <v>265</v>
      </c>
      <c r="G542" s="280">
        <v>89129</v>
      </c>
      <c r="H542" s="280">
        <v>42400</v>
      </c>
      <c r="I542" s="280">
        <v>46729</v>
      </c>
      <c r="J542" s="280">
        <v>37</v>
      </c>
      <c r="K542" s="280" t="s">
        <v>1358</v>
      </c>
      <c r="L542" s="280">
        <v>265</v>
      </c>
    </row>
    <row r="543" spans="1:12">
      <c r="A543" s="280">
        <v>542</v>
      </c>
      <c r="B543" s="280" t="s">
        <v>808</v>
      </c>
      <c r="C543" s="280" t="s">
        <v>3221</v>
      </c>
      <c r="D543" s="280">
        <v>204</v>
      </c>
      <c r="E543" s="280">
        <v>120.7531</v>
      </c>
      <c r="F543" s="280">
        <v>737</v>
      </c>
      <c r="G543" s="280">
        <v>88995</v>
      </c>
      <c r="H543" s="280">
        <v>150348</v>
      </c>
      <c r="I543" s="280">
        <v>-61353</v>
      </c>
      <c r="J543" s="280">
        <v>141</v>
      </c>
      <c r="K543" s="280" t="s">
        <v>1358</v>
      </c>
      <c r="L543" s="280">
        <v>737</v>
      </c>
    </row>
    <row r="544" spans="1:12">
      <c r="A544" s="280">
        <v>543</v>
      </c>
      <c r="B544" s="280" t="s">
        <v>3789</v>
      </c>
      <c r="C544" s="280" t="s">
        <v>3994</v>
      </c>
      <c r="D544" s="280">
        <v>430</v>
      </c>
      <c r="E544" s="280">
        <v>720</v>
      </c>
      <c r="F544" s="280">
        <v>122</v>
      </c>
      <c r="G544" s="280">
        <v>87840</v>
      </c>
      <c r="H544" s="280">
        <v>52460</v>
      </c>
      <c r="I544" s="280">
        <v>35380</v>
      </c>
      <c r="J544" s="280">
        <v>3</v>
      </c>
      <c r="K544" s="280" t="s">
        <v>1358</v>
      </c>
      <c r="L544" s="280">
        <v>122</v>
      </c>
    </row>
    <row r="545" spans="1:12">
      <c r="A545" s="280">
        <v>544</v>
      </c>
      <c r="B545" s="280" t="s">
        <v>854</v>
      </c>
      <c r="C545" s="280" t="s">
        <v>3453</v>
      </c>
      <c r="D545" s="280">
        <v>351</v>
      </c>
      <c r="E545" s="280">
        <v>559.01319999999998</v>
      </c>
      <c r="F545" s="280">
        <v>152</v>
      </c>
      <c r="G545" s="280">
        <v>84970</v>
      </c>
      <c r="H545" s="280">
        <v>53352</v>
      </c>
      <c r="I545" s="280">
        <v>31618</v>
      </c>
      <c r="J545" s="280">
        <v>47</v>
      </c>
      <c r="K545" s="280" t="s">
        <v>1358</v>
      </c>
      <c r="L545" s="280">
        <v>152</v>
      </c>
    </row>
    <row r="546" spans="1:12">
      <c r="A546" s="280">
        <v>545</v>
      </c>
      <c r="B546" s="280" t="s">
        <v>998</v>
      </c>
      <c r="C546" s="280" t="s">
        <v>3492</v>
      </c>
      <c r="D546" s="280">
        <v>454</v>
      </c>
      <c r="E546" s="280">
        <v>605.57140000000004</v>
      </c>
      <c r="F546" s="280">
        <v>140</v>
      </c>
      <c r="G546" s="280">
        <v>84780</v>
      </c>
      <c r="H546" s="280">
        <v>63560</v>
      </c>
      <c r="I546" s="280">
        <v>21220</v>
      </c>
      <c r="J546" s="280">
        <v>53</v>
      </c>
      <c r="K546" s="280" t="s">
        <v>1358</v>
      </c>
      <c r="L546" s="280">
        <v>140</v>
      </c>
    </row>
    <row r="547" spans="1:12">
      <c r="A547" s="280">
        <v>546</v>
      </c>
      <c r="B547" s="280" t="s">
        <v>1241</v>
      </c>
      <c r="C547" s="280" t="s">
        <v>3590</v>
      </c>
      <c r="D547" s="280">
        <v>122</v>
      </c>
      <c r="E547" s="280">
        <v>156.107</v>
      </c>
      <c r="F547" s="280">
        <v>542</v>
      </c>
      <c r="G547" s="280">
        <v>84610</v>
      </c>
      <c r="H547" s="280">
        <v>66124</v>
      </c>
      <c r="I547" s="280">
        <v>18486</v>
      </c>
      <c r="J547" s="280">
        <v>55</v>
      </c>
      <c r="K547" s="280" t="s">
        <v>1358</v>
      </c>
      <c r="L547" s="280">
        <v>542</v>
      </c>
    </row>
    <row r="548" spans="1:12">
      <c r="A548" s="280">
        <v>547</v>
      </c>
      <c r="B548" s="280" t="s">
        <v>807</v>
      </c>
      <c r="C548" s="280" t="s">
        <v>3221</v>
      </c>
      <c r="D548" s="280">
        <v>204</v>
      </c>
      <c r="E548" s="280">
        <v>217.37790000000001</v>
      </c>
      <c r="F548" s="280">
        <v>389</v>
      </c>
      <c r="G548" s="280">
        <v>84560</v>
      </c>
      <c r="H548" s="280">
        <v>79356</v>
      </c>
      <c r="I548" s="280">
        <v>5204</v>
      </c>
      <c r="J548" s="280">
        <v>129</v>
      </c>
      <c r="K548" s="280" t="s">
        <v>1358</v>
      </c>
      <c r="L548" s="280">
        <v>389</v>
      </c>
    </row>
    <row r="549" spans="1:12">
      <c r="A549" s="280">
        <v>548</v>
      </c>
      <c r="B549" s="280" t="s">
        <v>977</v>
      </c>
      <c r="C549" s="280" t="s">
        <v>3222</v>
      </c>
      <c r="D549" s="280">
        <v>442</v>
      </c>
      <c r="E549" s="280">
        <v>638.89390000000003</v>
      </c>
      <c r="F549" s="280">
        <v>132</v>
      </c>
      <c r="G549" s="280">
        <v>84334</v>
      </c>
      <c r="H549" s="280">
        <v>58344</v>
      </c>
      <c r="I549" s="280">
        <v>25990</v>
      </c>
      <c r="J549" s="280">
        <v>45</v>
      </c>
      <c r="K549" s="280" t="s">
        <v>1358</v>
      </c>
      <c r="L549" s="280">
        <v>132</v>
      </c>
    </row>
    <row r="550" spans="1:12">
      <c r="A550" s="280">
        <v>549</v>
      </c>
      <c r="B550" s="280" t="s">
        <v>3000</v>
      </c>
      <c r="C550" s="280" t="s">
        <v>3826</v>
      </c>
      <c r="D550" s="280">
        <v>60</v>
      </c>
      <c r="E550" s="280">
        <v>84</v>
      </c>
      <c r="F550" s="280">
        <v>1000</v>
      </c>
      <c r="G550" s="280">
        <v>84000</v>
      </c>
      <c r="H550" s="280">
        <v>60000</v>
      </c>
      <c r="I550" s="280">
        <v>24000</v>
      </c>
      <c r="J550" s="280">
        <v>2</v>
      </c>
      <c r="K550" s="280" t="s">
        <v>1358</v>
      </c>
      <c r="L550" s="280">
        <v>1000</v>
      </c>
    </row>
    <row r="551" spans="1:12">
      <c r="A551" s="280">
        <v>550</v>
      </c>
      <c r="B551" s="280" t="s">
        <v>3760</v>
      </c>
      <c r="C551" s="280" t="s">
        <v>3878</v>
      </c>
      <c r="D551" s="280">
        <v>144</v>
      </c>
      <c r="E551" s="280">
        <v>284.43540000000002</v>
      </c>
      <c r="F551" s="280">
        <v>294</v>
      </c>
      <c r="G551" s="280">
        <v>83624</v>
      </c>
      <c r="H551" s="280">
        <v>42336</v>
      </c>
      <c r="I551" s="280">
        <v>41288</v>
      </c>
      <c r="J551" s="280">
        <v>65</v>
      </c>
      <c r="K551" s="280" t="s">
        <v>1358</v>
      </c>
      <c r="L551" s="280">
        <v>294</v>
      </c>
    </row>
    <row r="552" spans="1:12">
      <c r="A552" s="280">
        <v>551</v>
      </c>
      <c r="B552" s="280" t="s">
        <v>775</v>
      </c>
      <c r="C552" s="280" t="s">
        <v>3279</v>
      </c>
      <c r="D552" s="280">
        <v>1516</v>
      </c>
      <c r="E552" s="280">
        <v>3096.7037</v>
      </c>
      <c r="F552" s="280">
        <v>27</v>
      </c>
      <c r="G552" s="280">
        <v>83611</v>
      </c>
      <c r="H552" s="280">
        <v>40932</v>
      </c>
      <c r="I552" s="280">
        <v>42679</v>
      </c>
      <c r="J552" s="280">
        <v>24</v>
      </c>
      <c r="K552" s="280" t="s">
        <v>1358</v>
      </c>
      <c r="L552" s="280">
        <v>27</v>
      </c>
    </row>
    <row r="553" spans="1:12">
      <c r="A553" s="280">
        <v>552</v>
      </c>
      <c r="B553" s="280" t="s">
        <v>3985</v>
      </c>
      <c r="C553" s="280" t="s">
        <v>3979</v>
      </c>
      <c r="D553" s="280">
        <v>193</v>
      </c>
      <c r="E553" s="280">
        <v>344</v>
      </c>
      <c r="F553" s="280">
        <v>242</v>
      </c>
      <c r="G553" s="280">
        <v>83248</v>
      </c>
      <c r="H553" s="280">
        <v>46706</v>
      </c>
      <c r="I553" s="280">
        <v>36542</v>
      </c>
      <c r="J553" s="280">
        <v>3</v>
      </c>
      <c r="K553" s="280" t="s">
        <v>1358</v>
      </c>
      <c r="L553" s="280">
        <v>242</v>
      </c>
    </row>
    <row r="554" spans="1:12">
      <c r="A554" s="280">
        <v>553</v>
      </c>
      <c r="B554" s="280" t="s">
        <v>976</v>
      </c>
      <c r="C554" s="280" t="s">
        <v>3222</v>
      </c>
      <c r="D554" s="280">
        <v>442</v>
      </c>
      <c r="E554" s="280">
        <v>624.64120000000003</v>
      </c>
      <c r="F554" s="280">
        <v>131</v>
      </c>
      <c r="G554" s="280">
        <v>81828</v>
      </c>
      <c r="H554" s="280">
        <v>57902</v>
      </c>
      <c r="I554" s="280">
        <v>23926</v>
      </c>
      <c r="J554" s="280">
        <v>56</v>
      </c>
      <c r="K554" s="280" t="s">
        <v>1358</v>
      </c>
      <c r="L554" s="280">
        <v>131</v>
      </c>
    </row>
    <row r="555" spans="1:12">
      <c r="A555" s="280">
        <v>554</v>
      </c>
      <c r="B555" s="280" t="s">
        <v>3981</v>
      </c>
      <c r="C555" s="280" t="s">
        <v>3982</v>
      </c>
      <c r="D555" s="280">
        <v>163</v>
      </c>
      <c r="E555" s="280">
        <v>268</v>
      </c>
      <c r="F555" s="280">
        <v>302</v>
      </c>
      <c r="G555" s="280">
        <v>80936</v>
      </c>
      <c r="H555" s="280">
        <v>49226</v>
      </c>
      <c r="I555" s="280">
        <v>31710</v>
      </c>
      <c r="J555" s="280">
        <v>3</v>
      </c>
      <c r="K555" s="280" t="s">
        <v>1358</v>
      </c>
      <c r="L555" s="280">
        <v>302</v>
      </c>
    </row>
    <row r="556" spans="1:12">
      <c r="A556" s="280">
        <v>555</v>
      </c>
      <c r="B556" s="280" t="s">
        <v>3983</v>
      </c>
      <c r="C556" s="280" t="s">
        <v>3982</v>
      </c>
      <c r="D556" s="280">
        <v>163</v>
      </c>
      <c r="E556" s="280">
        <v>268</v>
      </c>
      <c r="F556" s="280">
        <v>302</v>
      </c>
      <c r="G556" s="280">
        <v>80936</v>
      </c>
      <c r="H556" s="280">
        <v>49226</v>
      </c>
      <c r="I556" s="280">
        <v>31710</v>
      </c>
      <c r="J556" s="280">
        <v>3</v>
      </c>
      <c r="K556" s="280" t="s">
        <v>1358</v>
      </c>
      <c r="L556" s="280">
        <v>302</v>
      </c>
    </row>
    <row r="557" spans="1:12">
      <c r="A557" s="280">
        <v>556</v>
      </c>
      <c r="B557" s="280" t="s">
        <v>3855</v>
      </c>
      <c r="C557" s="280" t="s">
        <v>3856</v>
      </c>
      <c r="D557" s="280">
        <v>313</v>
      </c>
      <c r="E557" s="280">
        <v>1024.2025000000001</v>
      </c>
      <c r="F557" s="280">
        <v>79</v>
      </c>
      <c r="G557" s="280">
        <v>80912</v>
      </c>
      <c r="H557" s="280">
        <v>24727</v>
      </c>
      <c r="I557" s="280">
        <v>56185</v>
      </c>
      <c r="J557" s="280">
        <v>15</v>
      </c>
      <c r="K557" s="280" t="s">
        <v>1358</v>
      </c>
      <c r="L557" s="280">
        <v>79</v>
      </c>
    </row>
    <row r="558" spans="1:12">
      <c r="A558" s="280">
        <v>557</v>
      </c>
      <c r="B558" s="280" t="s">
        <v>972</v>
      </c>
      <c r="C558" s="280" t="s">
        <v>3226</v>
      </c>
      <c r="D558" s="280">
        <v>472</v>
      </c>
      <c r="E558" s="280">
        <v>711.17859999999996</v>
      </c>
      <c r="F558" s="280">
        <v>112</v>
      </c>
      <c r="G558" s="280">
        <v>79652</v>
      </c>
      <c r="H558" s="280">
        <v>52864</v>
      </c>
      <c r="I558" s="280">
        <v>26788</v>
      </c>
      <c r="J558" s="280">
        <v>37</v>
      </c>
      <c r="K558" s="280" t="s">
        <v>1358</v>
      </c>
      <c r="L558" s="280">
        <v>112</v>
      </c>
    </row>
    <row r="559" spans="1:12">
      <c r="A559" s="280">
        <v>558</v>
      </c>
      <c r="B559" s="280" t="s">
        <v>745</v>
      </c>
      <c r="C559" s="280" t="s">
        <v>3388</v>
      </c>
      <c r="D559" s="280">
        <v>185</v>
      </c>
      <c r="E559" s="280">
        <v>496.36250000000001</v>
      </c>
      <c r="F559" s="280">
        <v>160</v>
      </c>
      <c r="G559" s="280">
        <v>79418</v>
      </c>
      <c r="H559" s="280">
        <v>29600</v>
      </c>
      <c r="I559" s="280">
        <v>49818</v>
      </c>
      <c r="J559" s="280">
        <v>7</v>
      </c>
      <c r="K559" s="280" t="s">
        <v>1358</v>
      </c>
      <c r="L559" s="280">
        <v>160</v>
      </c>
    </row>
    <row r="560" spans="1:12">
      <c r="A560" s="280">
        <v>559</v>
      </c>
      <c r="B560" s="280" t="s">
        <v>620</v>
      </c>
      <c r="C560" s="280" t="s">
        <v>3236</v>
      </c>
      <c r="D560" s="280">
        <v>530</v>
      </c>
      <c r="E560" s="280">
        <v>761.02880000000005</v>
      </c>
      <c r="F560" s="280">
        <v>104</v>
      </c>
      <c r="G560" s="280">
        <v>79147</v>
      </c>
      <c r="H560" s="280">
        <v>55120</v>
      </c>
      <c r="I560" s="280">
        <v>24027</v>
      </c>
      <c r="J560" s="280">
        <v>30</v>
      </c>
      <c r="K560" s="280" t="s">
        <v>1358</v>
      </c>
      <c r="L560" s="280">
        <v>104</v>
      </c>
    </row>
    <row r="561" spans="1:12">
      <c r="A561" s="280">
        <v>560</v>
      </c>
      <c r="B561" s="280" t="s">
        <v>512</v>
      </c>
      <c r="C561" s="280" t="s">
        <v>3232</v>
      </c>
      <c r="D561" s="280">
        <v>244</v>
      </c>
      <c r="E561" s="280">
        <v>772.64359999999999</v>
      </c>
      <c r="F561" s="280">
        <v>101</v>
      </c>
      <c r="G561" s="280">
        <v>78037</v>
      </c>
      <c r="H561" s="280">
        <v>24644</v>
      </c>
      <c r="I561" s="280">
        <v>53393</v>
      </c>
      <c r="J561" s="280">
        <v>40</v>
      </c>
      <c r="K561" s="280" t="s">
        <v>1358</v>
      </c>
      <c r="L561" s="280">
        <v>101</v>
      </c>
    </row>
    <row r="562" spans="1:12">
      <c r="A562" s="280">
        <v>561</v>
      </c>
      <c r="B562" s="280" t="s">
        <v>388</v>
      </c>
      <c r="C562" s="280" t="s">
        <v>3509</v>
      </c>
      <c r="D562" s="280">
        <v>1212</v>
      </c>
      <c r="E562" s="280">
        <v>1883.9023999999999</v>
      </c>
      <c r="F562" s="280">
        <v>41</v>
      </c>
      <c r="G562" s="280">
        <v>77240</v>
      </c>
      <c r="H562" s="280">
        <v>49692</v>
      </c>
      <c r="I562" s="280">
        <v>27548</v>
      </c>
      <c r="J562" s="280">
        <v>21</v>
      </c>
      <c r="K562" s="280" t="s">
        <v>1358</v>
      </c>
      <c r="L562" s="280">
        <v>41</v>
      </c>
    </row>
    <row r="563" spans="1:12">
      <c r="A563" s="280">
        <v>562</v>
      </c>
      <c r="B563" s="280" t="s">
        <v>548</v>
      </c>
      <c r="C563" s="280" t="s">
        <v>3599</v>
      </c>
      <c r="D563" s="280">
        <v>303</v>
      </c>
      <c r="E563" s="280">
        <v>465.18669999999997</v>
      </c>
      <c r="F563" s="280">
        <v>166</v>
      </c>
      <c r="G563" s="280">
        <v>77221</v>
      </c>
      <c r="H563" s="280">
        <v>50298</v>
      </c>
      <c r="I563" s="280">
        <v>26923</v>
      </c>
      <c r="J563" s="280">
        <v>36</v>
      </c>
      <c r="K563" s="280" t="s">
        <v>1358</v>
      </c>
      <c r="L563" s="280">
        <v>166</v>
      </c>
    </row>
    <row r="564" spans="1:12">
      <c r="A564" s="280">
        <v>563</v>
      </c>
      <c r="B564" s="280" t="s">
        <v>4129</v>
      </c>
      <c r="C564" s="280" t="s">
        <v>4130</v>
      </c>
      <c r="D564" s="280">
        <v>312</v>
      </c>
      <c r="E564" s="280">
        <v>465</v>
      </c>
      <c r="F564" s="280">
        <v>166</v>
      </c>
      <c r="G564" s="280">
        <v>77190</v>
      </c>
      <c r="H564" s="280">
        <v>51792</v>
      </c>
      <c r="I564" s="280">
        <v>25398</v>
      </c>
      <c r="J564" s="280">
        <v>4</v>
      </c>
      <c r="K564" s="280" t="s">
        <v>1358</v>
      </c>
      <c r="L564" s="280">
        <v>166</v>
      </c>
    </row>
    <row r="565" spans="1:12">
      <c r="A565" s="280">
        <v>564</v>
      </c>
      <c r="B565" s="280" t="s">
        <v>3798</v>
      </c>
      <c r="C565" s="280" t="s">
        <v>4011</v>
      </c>
      <c r="D565" s="280">
        <v>0</v>
      </c>
      <c r="E565" s="280">
        <v>150.73779999999999</v>
      </c>
      <c r="F565" s="280">
        <v>511</v>
      </c>
      <c r="G565" s="280">
        <v>77027</v>
      </c>
      <c r="H565" s="280">
        <v>0</v>
      </c>
      <c r="I565" s="280">
        <v>77027</v>
      </c>
      <c r="J565" s="280">
        <v>41</v>
      </c>
      <c r="K565" s="280" t="s">
        <v>1358</v>
      </c>
      <c r="L565" s="280">
        <v>511</v>
      </c>
    </row>
    <row r="566" spans="1:12">
      <c r="A566" s="280">
        <v>565</v>
      </c>
      <c r="B566" s="280" t="s">
        <v>3471</v>
      </c>
      <c r="C566" s="280" t="s">
        <v>3472</v>
      </c>
      <c r="D566" s="280">
        <v>128</v>
      </c>
      <c r="E566" s="280">
        <v>253</v>
      </c>
      <c r="F566" s="280">
        <v>304</v>
      </c>
      <c r="G566" s="280">
        <v>76912</v>
      </c>
      <c r="H566" s="280">
        <v>38912</v>
      </c>
      <c r="I566" s="280">
        <v>38000</v>
      </c>
      <c r="J566" s="280">
        <v>46</v>
      </c>
      <c r="K566" s="280" t="s">
        <v>1358</v>
      </c>
      <c r="L566" s="280">
        <v>304</v>
      </c>
    </row>
    <row r="567" spans="1:12">
      <c r="A567" s="280">
        <v>566</v>
      </c>
      <c r="B567" s="280" t="s">
        <v>494</v>
      </c>
      <c r="C567" s="280" t="s">
        <v>3332</v>
      </c>
      <c r="D567" s="280">
        <v>172</v>
      </c>
      <c r="E567" s="280">
        <v>312.76330000000002</v>
      </c>
      <c r="F567" s="280">
        <v>245</v>
      </c>
      <c r="G567" s="280">
        <v>76627</v>
      </c>
      <c r="H567" s="280">
        <v>42140</v>
      </c>
      <c r="I567" s="280">
        <v>34487</v>
      </c>
      <c r="J567" s="280">
        <v>39</v>
      </c>
      <c r="K567" s="280" t="s">
        <v>1358</v>
      </c>
      <c r="L567" s="280">
        <v>245</v>
      </c>
    </row>
    <row r="568" spans="1:12">
      <c r="A568" s="280">
        <v>567</v>
      </c>
      <c r="B568" s="280" t="s">
        <v>3799</v>
      </c>
      <c r="C568" s="280" t="s">
        <v>4015</v>
      </c>
      <c r="D568" s="280">
        <v>0</v>
      </c>
      <c r="E568" s="280">
        <v>153.70079999999999</v>
      </c>
      <c r="F568" s="280">
        <v>498</v>
      </c>
      <c r="G568" s="280">
        <v>76543</v>
      </c>
      <c r="H568" s="280">
        <v>0</v>
      </c>
      <c r="I568" s="280">
        <v>76543</v>
      </c>
      <c r="J568" s="280">
        <v>40</v>
      </c>
      <c r="K568" s="280" t="s">
        <v>1358</v>
      </c>
      <c r="L568" s="280">
        <v>498</v>
      </c>
    </row>
    <row r="569" spans="1:12">
      <c r="A569" s="280">
        <v>568</v>
      </c>
      <c r="B569" s="280" t="s">
        <v>3800</v>
      </c>
      <c r="C569" s="280" t="s">
        <v>4016</v>
      </c>
      <c r="D569" s="280">
        <v>0</v>
      </c>
      <c r="E569" s="280">
        <v>153.12629999999999</v>
      </c>
      <c r="F569" s="280">
        <v>499</v>
      </c>
      <c r="G569" s="280">
        <v>76410</v>
      </c>
      <c r="H569" s="280">
        <v>0</v>
      </c>
      <c r="I569" s="280">
        <v>76410</v>
      </c>
      <c r="J569" s="280">
        <v>39</v>
      </c>
      <c r="K569" s="280" t="s">
        <v>1358</v>
      </c>
      <c r="L569" s="280">
        <v>499</v>
      </c>
    </row>
    <row r="570" spans="1:12">
      <c r="A570" s="280">
        <v>569</v>
      </c>
      <c r="B570" s="280" t="s">
        <v>411</v>
      </c>
      <c r="C570" s="280" t="s">
        <v>3328</v>
      </c>
      <c r="D570" s="280">
        <v>462</v>
      </c>
      <c r="E570" s="280">
        <v>1040.1506999999999</v>
      </c>
      <c r="F570" s="280">
        <v>73</v>
      </c>
      <c r="G570" s="280">
        <v>75931</v>
      </c>
      <c r="H570" s="280">
        <v>33726</v>
      </c>
      <c r="I570" s="280">
        <v>42205</v>
      </c>
      <c r="J570" s="280">
        <v>18</v>
      </c>
      <c r="K570" s="280" t="s">
        <v>1358</v>
      </c>
      <c r="L570" s="280">
        <v>73</v>
      </c>
    </row>
    <row r="571" spans="1:12">
      <c r="A571" s="280">
        <v>570</v>
      </c>
      <c r="B571" s="280" t="s">
        <v>2825</v>
      </c>
      <c r="C571" s="280" t="s">
        <v>3445</v>
      </c>
      <c r="D571" s="280">
        <v>184</v>
      </c>
      <c r="E571" s="280">
        <v>394.45830000000001</v>
      </c>
      <c r="F571" s="280">
        <v>192</v>
      </c>
      <c r="G571" s="280">
        <v>75736</v>
      </c>
      <c r="H571" s="280">
        <v>35328</v>
      </c>
      <c r="I571" s="280">
        <v>40408</v>
      </c>
      <c r="J571" s="280">
        <v>44</v>
      </c>
      <c r="K571" s="280" t="s">
        <v>1358</v>
      </c>
      <c r="L571" s="280">
        <v>192</v>
      </c>
    </row>
    <row r="572" spans="1:12">
      <c r="A572" s="280">
        <v>571</v>
      </c>
      <c r="B572" s="280" t="s">
        <v>398</v>
      </c>
      <c r="C572" s="280" t="s">
        <v>3198</v>
      </c>
      <c r="D572" s="280">
        <v>297</v>
      </c>
      <c r="E572" s="280">
        <v>303.49400000000003</v>
      </c>
      <c r="F572" s="280">
        <v>249</v>
      </c>
      <c r="G572" s="280">
        <v>75570</v>
      </c>
      <c r="H572" s="280">
        <v>73953</v>
      </c>
      <c r="I572" s="280">
        <v>1617</v>
      </c>
      <c r="J572" s="280">
        <v>24</v>
      </c>
      <c r="K572" s="280" t="s">
        <v>1358</v>
      </c>
      <c r="L572" s="280">
        <v>249</v>
      </c>
    </row>
    <row r="573" spans="1:12">
      <c r="A573" s="280">
        <v>572</v>
      </c>
      <c r="B573" s="280" t="s">
        <v>1002</v>
      </c>
      <c r="C573" s="280" t="s">
        <v>3082</v>
      </c>
      <c r="D573" s="280">
        <v>524</v>
      </c>
      <c r="E573" s="280">
        <v>109.2475</v>
      </c>
      <c r="F573" s="280">
        <v>691</v>
      </c>
      <c r="G573" s="280">
        <v>75490</v>
      </c>
      <c r="H573" s="280">
        <v>362084</v>
      </c>
      <c r="I573" s="280">
        <v>-286594</v>
      </c>
      <c r="J573" s="280">
        <v>31</v>
      </c>
      <c r="K573" s="280" t="s">
        <v>1358</v>
      </c>
      <c r="L573" s="280">
        <v>691</v>
      </c>
    </row>
    <row r="574" spans="1:12">
      <c r="A574" s="280">
        <v>573</v>
      </c>
      <c r="B574" s="280" t="s">
        <v>922</v>
      </c>
      <c r="C574" s="280" t="s">
        <v>3450</v>
      </c>
      <c r="D574" s="280">
        <v>74</v>
      </c>
      <c r="E574" s="280">
        <v>109.83920000000001</v>
      </c>
      <c r="F574" s="280">
        <v>684</v>
      </c>
      <c r="G574" s="280">
        <v>75130</v>
      </c>
      <c r="H574" s="280">
        <v>50616</v>
      </c>
      <c r="I574" s="280">
        <v>24514</v>
      </c>
      <c r="J574" s="280">
        <v>156</v>
      </c>
      <c r="K574" s="280" t="s">
        <v>1358</v>
      </c>
      <c r="L574" s="280">
        <v>684</v>
      </c>
    </row>
    <row r="575" spans="1:12">
      <c r="A575" s="280">
        <v>574</v>
      </c>
      <c r="B575" s="280" t="s">
        <v>2958</v>
      </c>
      <c r="C575" s="280" t="s">
        <v>3325</v>
      </c>
      <c r="D575" s="280">
        <v>492</v>
      </c>
      <c r="E575" s="280">
        <v>833.08889999999997</v>
      </c>
      <c r="F575" s="280">
        <v>90</v>
      </c>
      <c r="G575" s="280">
        <v>74978</v>
      </c>
      <c r="H575" s="280">
        <v>44280</v>
      </c>
      <c r="I575" s="280">
        <v>30698</v>
      </c>
      <c r="J575" s="280">
        <v>28</v>
      </c>
      <c r="K575" s="280" t="s">
        <v>1358</v>
      </c>
      <c r="L575" s="280">
        <v>90</v>
      </c>
    </row>
    <row r="576" spans="1:12">
      <c r="A576" s="280">
        <v>575</v>
      </c>
      <c r="B576" s="280" t="s">
        <v>584</v>
      </c>
      <c r="C576" s="280" t="s">
        <v>3307</v>
      </c>
      <c r="D576" s="280">
        <v>118</v>
      </c>
      <c r="E576" s="280">
        <v>187.33500000000001</v>
      </c>
      <c r="F576" s="280">
        <v>400</v>
      </c>
      <c r="G576" s="280">
        <v>74934</v>
      </c>
      <c r="H576" s="280">
        <v>47200</v>
      </c>
      <c r="I576" s="280">
        <v>27734</v>
      </c>
      <c r="J576" s="280">
        <v>87</v>
      </c>
      <c r="K576" s="280" t="s">
        <v>1358</v>
      </c>
      <c r="L576" s="280">
        <v>400</v>
      </c>
    </row>
    <row r="577" spans="1:12">
      <c r="A577" s="280">
        <v>576</v>
      </c>
      <c r="B577" s="280" t="s">
        <v>744</v>
      </c>
      <c r="C577" s="280" t="s">
        <v>3521</v>
      </c>
      <c r="D577" s="280">
        <v>195</v>
      </c>
      <c r="E577" s="280">
        <v>245.58690000000001</v>
      </c>
      <c r="F577" s="280">
        <v>305</v>
      </c>
      <c r="G577" s="280">
        <v>74904</v>
      </c>
      <c r="H577" s="280">
        <v>59475</v>
      </c>
      <c r="I577" s="280">
        <v>15429</v>
      </c>
      <c r="J577" s="280">
        <v>51</v>
      </c>
      <c r="K577" s="280" t="s">
        <v>1358</v>
      </c>
      <c r="L577" s="280">
        <v>305</v>
      </c>
    </row>
    <row r="578" spans="1:12">
      <c r="A578" s="280">
        <v>577</v>
      </c>
      <c r="B578" s="280" t="s">
        <v>3756</v>
      </c>
      <c r="C578" s="280" t="s">
        <v>3876</v>
      </c>
      <c r="D578" s="280">
        <v>273</v>
      </c>
      <c r="E578" s="280">
        <v>361.6019</v>
      </c>
      <c r="F578" s="280">
        <v>206</v>
      </c>
      <c r="G578" s="280">
        <v>74490</v>
      </c>
      <c r="H578" s="280">
        <v>56238</v>
      </c>
      <c r="I578" s="280">
        <v>18252</v>
      </c>
      <c r="J578" s="280">
        <v>40</v>
      </c>
      <c r="K578" s="280" t="s">
        <v>1358</v>
      </c>
      <c r="L578" s="280">
        <v>206</v>
      </c>
    </row>
    <row r="579" spans="1:12">
      <c r="A579" s="280">
        <v>578</v>
      </c>
      <c r="B579" s="280" t="s">
        <v>1301</v>
      </c>
      <c r="C579" s="280" t="s">
        <v>3376</v>
      </c>
      <c r="D579" s="280">
        <v>188</v>
      </c>
      <c r="E579" s="280">
        <v>288.4427</v>
      </c>
      <c r="F579" s="280">
        <v>253</v>
      </c>
      <c r="G579" s="280">
        <v>72976</v>
      </c>
      <c r="H579" s="280">
        <v>47564</v>
      </c>
      <c r="I579" s="280">
        <v>25412</v>
      </c>
      <c r="J579" s="280">
        <v>56</v>
      </c>
      <c r="K579" s="280" t="s">
        <v>1358</v>
      </c>
      <c r="L579" s="280">
        <v>253</v>
      </c>
    </row>
    <row r="580" spans="1:12">
      <c r="A580" s="280">
        <v>579</v>
      </c>
      <c r="B580" s="280" t="s">
        <v>840</v>
      </c>
      <c r="C580" s="280" t="s">
        <v>3128</v>
      </c>
      <c r="D580" s="280">
        <v>192</v>
      </c>
      <c r="E580" s="280">
        <v>377.9427</v>
      </c>
      <c r="F580" s="280">
        <v>192</v>
      </c>
      <c r="G580" s="280">
        <v>72565</v>
      </c>
      <c r="H580" s="280">
        <v>36864</v>
      </c>
      <c r="I580" s="280">
        <v>35701</v>
      </c>
      <c r="J580" s="280">
        <v>27</v>
      </c>
      <c r="K580" s="280" t="s">
        <v>1358</v>
      </c>
      <c r="L580" s="280">
        <v>192</v>
      </c>
    </row>
    <row r="581" spans="1:12">
      <c r="A581" s="280">
        <v>580</v>
      </c>
      <c r="B581" s="280" t="s">
        <v>177</v>
      </c>
      <c r="C581" s="280" t="s">
        <v>3098</v>
      </c>
      <c r="D581" s="280">
        <v>501</v>
      </c>
      <c r="E581" s="280">
        <v>1389.5769</v>
      </c>
      <c r="F581" s="280">
        <v>52</v>
      </c>
      <c r="G581" s="280">
        <v>72258</v>
      </c>
      <c r="H581" s="280">
        <v>26052</v>
      </c>
      <c r="I581" s="280">
        <v>46206</v>
      </c>
      <c r="J581" s="280">
        <v>23</v>
      </c>
      <c r="K581" s="280" t="s">
        <v>1358</v>
      </c>
      <c r="L581" s="280">
        <v>52</v>
      </c>
    </row>
    <row r="582" spans="1:12">
      <c r="A582" s="280">
        <v>581</v>
      </c>
      <c r="B582" s="280" t="s">
        <v>2979</v>
      </c>
      <c r="C582" s="280" t="s">
        <v>3498</v>
      </c>
      <c r="D582" s="280">
        <v>199</v>
      </c>
      <c r="E582" s="280">
        <v>249</v>
      </c>
      <c r="F582" s="280">
        <v>282</v>
      </c>
      <c r="G582" s="280">
        <v>70218</v>
      </c>
      <c r="H582" s="280">
        <v>56118</v>
      </c>
      <c r="I582" s="280">
        <v>14100</v>
      </c>
      <c r="J582" s="280">
        <v>16</v>
      </c>
      <c r="K582" s="280" t="s">
        <v>1358</v>
      </c>
      <c r="L582" s="280">
        <v>282</v>
      </c>
    </row>
    <row r="583" spans="1:12">
      <c r="A583" s="280">
        <v>582</v>
      </c>
      <c r="B583" s="280" t="s">
        <v>2841</v>
      </c>
      <c r="C583" s="280" t="s">
        <v>3409</v>
      </c>
      <c r="D583" s="280">
        <v>2158</v>
      </c>
      <c r="E583" s="280">
        <v>4378.25</v>
      </c>
      <c r="F583" s="280">
        <v>16</v>
      </c>
      <c r="G583" s="280">
        <v>70052</v>
      </c>
      <c r="H583" s="280">
        <v>34528</v>
      </c>
      <c r="I583" s="280">
        <v>35524</v>
      </c>
      <c r="J583" s="280">
        <v>16</v>
      </c>
      <c r="K583" s="280" t="s">
        <v>1358</v>
      </c>
      <c r="L583" s="280">
        <v>16</v>
      </c>
    </row>
    <row r="584" spans="1:12">
      <c r="A584" s="280">
        <v>583</v>
      </c>
      <c r="B584" s="280" t="s">
        <v>996</v>
      </c>
      <c r="C584" s="280" t="s">
        <v>3492</v>
      </c>
      <c r="D584" s="280">
        <v>454</v>
      </c>
      <c r="E584" s="280">
        <v>655.90480000000002</v>
      </c>
      <c r="F584" s="280">
        <v>105</v>
      </c>
      <c r="G584" s="280">
        <v>68870</v>
      </c>
      <c r="H584" s="280">
        <v>47670</v>
      </c>
      <c r="I584" s="280">
        <v>21200</v>
      </c>
      <c r="J584" s="280">
        <v>27</v>
      </c>
      <c r="K584" s="280" t="s">
        <v>1358</v>
      </c>
      <c r="L584" s="280">
        <v>105</v>
      </c>
    </row>
    <row r="585" spans="1:12">
      <c r="A585" s="280">
        <v>584</v>
      </c>
      <c r="B585" s="280" t="s">
        <v>619</v>
      </c>
      <c r="C585" s="280" t="s">
        <v>3236</v>
      </c>
      <c r="D585" s="280">
        <v>530</v>
      </c>
      <c r="E585" s="280">
        <v>752.93330000000003</v>
      </c>
      <c r="F585" s="280">
        <v>90</v>
      </c>
      <c r="G585" s="280">
        <v>67764</v>
      </c>
      <c r="H585" s="280">
        <v>47700</v>
      </c>
      <c r="I585" s="280">
        <v>20064</v>
      </c>
      <c r="J585" s="280">
        <v>46</v>
      </c>
      <c r="K585" s="280" t="s">
        <v>1358</v>
      </c>
      <c r="L585" s="280">
        <v>90</v>
      </c>
    </row>
    <row r="586" spans="1:12">
      <c r="A586" s="280">
        <v>585</v>
      </c>
      <c r="B586" s="280" t="s">
        <v>2977</v>
      </c>
      <c r="C586" s="280" t="s">
        <v>3510</v>
      </c>
      <c r="D586" s="280">
        <v>199</v>
      </c>
      <c r="E586" s="280">
        <v>249</v>
      </c>
      <c r="F586" s="280">
        <v>271</v>
      </c>
      <c r="G586" s="280">
        <v>67479</v>
      </c>
      <c r="H586" s="280">
        <v>53929</v>
      </c>
      <c r="I586" s="280">
        <v>13550</v>
      </c>
      <c r="J586" s="280">
        <v>18</v>
      </c>
      <c r="K586" s="280" t="s">
        <v>1358</v>
      </c>
      <c r="L586" s="280">
        <v>271</v>
      </c>
    </row>
    <row r="587" spans="1:12">
      <c r="A587" s="280">
        <v>586</v>
      </c>
      <c r="B587" s="280" t="s">
        <v>4131</v>
      </c>
      <c r="C587" s="280" t="s">
        <v>4132</v>
      </c>
      <c r="D587" s="280">
        <v>395</v>
      </c>
      <c r="E587" s="280">
        <v>654</v>
      </c>
      <c r="F587" s="280">
        <v>103</v>
      </c>
      <c r="G587" s="280">
        <v>67362</v>
      </c>
      <c r="H587" s="280">
        <v>40685</v>
      </c>
      <c r="I587" s="280">
        <v>26677</v>
      </c>
      <c r="J587" s="280">
        <v>3</v>
      </c>
      <c r="K587" s="280" t="s">
        <v>1358</v>
      </c>
      <c r="L587" s="280">
        <v>103</v>
      </c>
    </row>
    <row r="588" spans="1:12">
      <c r="A588" s="280">
        <v>587</v>
      </c>
      <c r="B588" s="280" t="s">
        <v>3255</v>
      </c>
      <c r="C588" s="280" t="s">
        <v>3256</v>
      </c>
      <c r="D588" s="280">
        <v>359</v>
      </c>
      <c r="E588" s="280">
        <v>721.44569999999999</v>
      </c>
      <c r="F588" s="280">
        <v>92</v>
      </c>
      <c r="G588" s="280">
        <v>66373</v>
      </c>
      <c r="H588" s="280">
        <v>33028</v>
      </c>
      <c r="I588" s="280">
        <v>33345</v>
      </c>
      <c r="J588" s="280">
        <v>35</v>
      </c>
      <c r="K588" s="280" t="s">
        <v>1358</v>
      </c>
      <c r="L588" s="280">
        <v>92</v>
      </c>
    </row>
    <row r="589" spans="1:12">
      <c r="A589" s="280">
        <v>588</v>
      </c>
      <c r="B589" s="280" t="s">
        <v>819</v>
      </c>
      <c r="C589" s="280" t="s">
        <v>3482</v>
      </c>
      <c r="D589" s="280">
        <v>117</v>
      </c>
      <c r="E589" s="280">
        <v>244.8339</v>
      </c>
      <c r="F589" s="280">
        <v>271</v>
      </c>
      <c r="G589" s="280">
        <v>66350</v>
      </c>
      <c r="H589" s="280">
        <v>31707</v>
      </c>
      <c r="I589" s="280">
        <v>34643</v>
      </c>
      <c r="J589" s="280">
        <v>53</v>
      </c>
      <c r="K589" s="280" t="s">
        <v>1358</v>
      </c>
      <c r="L589" s="280">
        <v>271</v>
      </c>
    </row>
    <row r="590" spans="1:12">
      <c r="A590" s="280">
        <v>589</v>
      </c>
      <c r="B590" s="280" t="s">
        <v>580</v>
      </c>
      <c r="C590" s="280" t="s">
        <v>3633</v>
      </c>
      <c r="D590" s="280">
        <v>467</v>
      </c>
      <c r="E590" s="280">
        <v>1100.5667000000001</v>
      </c>
      <c r="F590" s="280">
        <v>60</v>
      </c>
      <c r="G590" s="280">
        <v>66034</v>
      </c>
      <c r="H590" s="280">
        <v>28020</v>
      </c>
      <c r="I590" s="280">
        <v>38014</v>
      </c>
      <c r="J590" s="280">
        <v>10</v>
      </c>
      <c r="K590" s="280" t="s">
        <v>1358</v>
      </c>
      <c r="L590" s="280">
        <v>60</v>
      </c>
    </row>
    <row r="591" spans="1:12">
      <c r="A591" s="280">
        <v>590</v>
      </c>
      <c r="B591" s="280" t="s">
        <v>890</v>
      </c>
      <c r="C591" s="280" t="s">
        <v>3374</v>
      </c>
      <c r="D591" s="280">
        <v>191</v>
      </c>
      <c r="E591" s="280">
        <v>332.01519999999999</v>
      </c>
      <c r="F591" s="280">
        <v>198</v>
      </c>
      <c r="G591" s="280">
        <v>65739</v>
      </c>
      <c r="H591" s="280">
        <v>37818</v>
      </c>
      <c r="I591" s="280">
        <v>27921</v>
      </c>
      <c r="J591" s="280">
        <v>13</v>
      </c>
      <c r="K591" s="280" t="s">
        <v>1358</v>
      </c>
      <c r="L591" s="280">
        <v>198</v>
      </c>
    </row>
    <row r="592" spans="1:12">
      <c r="A592" s="280">
        <v>591</v>
      </c>
      <c r="B592" s="280" t="s">
        <v>3315</v>
      </c>
      <c r="C592" s="280" t="s">
        <v>3316</v>
      </c>
      <c r="D592" s="280">
        <v>1995</v>
      </c>
      <c r="E592" s="280">
        <v>3650</v>
      </c>
      <c r="F592" s="280">
        <v>18</v>
      </c>
      <c r="G592" s="280">
        <v>65700</v>
      </c>
      <c r="H592" s="280">
        <v>35910</v>
      </c>
      <c r="I592" s="280">
        <v>29790</v>
      </c>
      <c r="J592" s="280">
        <v>3</v>
      </c>
      <c r="K592" s="280" t="s">
        <v>1358</v>
      </c>
      <c r="L592" s="280">
        <v>18</v>
      </c>
    </row>
    <row r="593" spans="1:12">
      <c r="A593" s="280">
        <v>592</v>
      </c>
      <c r="B593" s="280" t="s">
        <v>2950</v>
      </c>
      <c r="C593" s="280" t="s">
        <v>3732</v>
      </c>
      <c r="D593" s="280">
        <v>668</v>
      </c>
      <c r="E593" s="280">
        <v>817.33749999999998</v>
      </c>
      <c r="F593" s="280">
        <v>80</v>
      </c>
      <c r="G593" s="280">
        <v>65387</v>
      </c>
      <c r="H593" s="280">
        <v>53440</v>
      </c>
      <c r="I593" s="280">
        <v>11947</v>
      </c>
      <c r="J593" s="280">
        <v>23</v>
      </c>
      <c r="K593" s="280" t="s">
        <v>1358</v>
      </c>
      <c r="L593" s="280">
        <v>80</v>
      </c>
    </row>
    <row r="594" spans="1:12">
      <c r="A594" s="280">
        <v>593</v>
      </c>
      <c r="B594" s="280" t="s">
        <v>628</v>
      </c>
      <c r="C594" s="280" t="s">
        <v>3340</v>
      </c>
      <c r="D594" s="280">
        <v>0</v>
      </c>
      <c r="E594" s="280">
        <v>253.32169999999999</v>
      </c>
      <c r="F594" s="280">
        <v>258</v>
      </c>
      <c r="G594" s="280">
        <v>65357</v>
      </c>
      <c r="H594" s="280">
        <v>0</v>
      </c>
      <c r="I594" s="280">
        <v>65357</v>
      </c>
      <c r="J594" s="280">
        <v>19</v>
      </c>
      <c r="K594" s="280" t="s">
        <v>1358</v>
      </c>
      <c r="L594" s="280">
        <v>258</v>
      </c>
    </row>
    <row r="595" spans="1:12">
      <c r="A595" s="280">
        <v>594</v>
      </c>
      <c r="B595" s="280" t="s">
        <v>863</v>
      </c>
      <c r="C595" s="280" t="s">
        <v>3463</v>
      </c>
      <c r="D595" s="280">
        <v>528</v>
      </c>
      <c r="E595" s="280">
        <v>825.07590000000005</v>
      </c>
      <c r="F595" s="280">
        <v>79</v>
      </c>
      <c r="G595" s="280">
        <v>65181</v>
      </c>
      <c r="H595" s="280">
        <v>41712</v>
      </c>
      <c r="I595" s="280">
        <v>23469</v>
      </c>
      <c r="J595" s="280">
        <v>31</v>
      </c>
      <c r="K595" s="280" t="s">
        <v>1358</v>
      </c>
      <c r="L595" s="280">
        <v>79</v>
      </c>
    </row>
    <row r="596" spans="1:12">
      <c r="A596" s="280">
        <v>595</v>
      </c>
      <c r="B596" s="280" t="s">
        <v>3602</v>
      </c>
      <c r="C596" s="280" t="s">
        <v>3603</v>
      </c>
      <c r="D596" s="280">
        <v>280</v>
      </c>
      <c r="E596" s="280">
        <v>368</v>
      </c>
      <c r="F596" s="280">
        <v>177</v>
      </c>
      <c r="G596" s="280">
        <v>65136</v>
      </c>
      <c r="H596" s="280">
        <v>49560</v>
      </c>
      <c r="I596" s="280">
        <v>15576</v>
      </c>
      <c r="J596" s="280">
        <v>36</v>
      </c>
      <c r="K596" s="280" t="s">
        <v>1358</v>
      </c>
      <c r="L596" s="280">
        <v>177</v>
      </c>
    </row>
    <row r="597" spans="1:12">
      <c r="A597" s="280">
        <v>596</v>
      </c>
      <c r="B597" s="280" t="s">
        <v>3986</v>
      </c>
      <c r="C597" s="280" t="s">
        <v>3982</v>
      </c>
      <c r="D597" s="280">
        <v>163</v>
      </c>
      <c r="E597" s="280">
        <v>268</v>
      </c>
      <c r="F597" s="280">
        <v>242</v>
      </c>
      <c r="G597" s="280">
        <v>64856</v>
      </c>
      <c r="H597" s="280">
        <v>39446</v>
      </c>
      <c r="I597" s="280">
        <v>25410</v>
      </c>
      <c r="J597" s="280">
        <v>3</v>
      </c>
      <c r="K597" s="280" t="s">
        <v>1358</v>
      </c>
      <c r="L597" s="280">
        <v>242</v>
      </c>
    </row>
    <row r="598" spans="1:12">
      <c r="A598" s="280">
        <v>597</v>
      </c>
      <c r="B598" s="280" t="s">
        <v>3897</v>
      </c>
      <c r="C598" s="280" t="s">
        <v>4056</v>
      </c>
      <c r="D598" s="280">
        <v>159</v>
      </c>
      <c r="E598" s="280">
        <v>307.20670000000001</v>
      </c>
      <c r="F598" s="280">
        <v>208</v>
      </c>
      <c r="G598" s="280">
        <v>63899</v>
      </c>
      <c r="H598" s="280">
        <v>33072</v>
      </c>
      <c r="I598" s="280">
        <v>30827</v>
      </c>
      <c r="J598" s="280">
        <v>36</v>
      </c>
      <c r="K598" s="280" t="s">
        <v>1358</v>
      </c>
      <c r="L598" s="280">
        <v>208</v>
      </c>
    </row>
    <row r="599" spans="1:12">
      <c r="A599" s="280">
        <v>598</v>
      </c>
      <c r="B599" s="280" t="s">
        <v>418</v>
      </c>
      <c r="C599" s="280" t="s">
        <v>3433</v>
      </c>
      <c r="D599" s="280">
        <v>125</v>
      </c>
      <c r="E599" s="280">
        <v>210.77180000000001</v>
      </c>
      <c r="F599" s="280">
        <v>298</v>
      </c>
      <c r="G599" s="280">
        <v>62810</v>
      </c>
      <c r="H599" s="280">
        <v>37250</v>
      </c>
      <c r="I599" s="280">
        <v>25560</v>
      </c>
      <c r="J599" s="280">
        <v>56</v>
      </c>
      <c r="K599" s="280" t="s">
        <v>1358</v>
      </c>
      <c r="L599" s="280">
        <v>298</v>
      </c>
    </row>
    <row r="600" spans="1:12">
      <c r="A600" s="280">
        <v>599</v>
      </c>
      <c r="B600" s="280" t="s">
        <v>1000</v>
      </c>
      <c r="C600" s="280" t="s">
        <v>3434</v>
      </c>
      <c r="D600" s="280">
        <v>484</v>
      </c>
      <c r="E600" s="280">
        <v>634.34339999999997</v>
      </c>
      <c r="F600" s="280">
        <v>99</v>
      </c>
      <c r="G600" s="280">
        <v>62800</v>
      </c>
      <c r="H600" s="280">
        <v>47916</v>
      </c>
      <c r="I600" s="280">
        <v>14884</v>
      </c>
      <c r="J600" s="280">
        <v>32</v>
      </c>
      <c r="K600" s="280" t="s">
        <v>1358</v>
      </c>
      <c r="L600" s="280">
        <v>99</v>
      </c>
    </row>
    <row r="601" spans="1:12">
      <c r="A601" s="280">
        <v>600</v>
      </c>
      <c r="B601" s="280" t="s">
        <v>3408</v>
      </c>
      <c r="C601" s="280" t="s">
        <v>3409</v>
      </c>
      <c r="D601" s="280">
        <v>2079</v>
      </c>
      <c r="E601" s="280">
        <v>3917.625</v>
      </c>
      <c r="F601" s="280">
        <v>16</v>
      </c>
      <c r="G601" s="280">
        <v>62682</v>
      </c>
      <c r="H601" s="280">
        <v>33264</v>
      </c>
      <c r="I601" s="280">
        <v>29418</v>
      </c>
      <c r="J601" s="280">
        <v>14</v>
      </c>
      <c r="K601" s="280" t="s">
        <v>1358</v>
      </c>
      <c r="L601" s="280">
        <v>16</v>
      </c>
    </row>
    <row r="602" spans="1:12">
      <c r="A602" s="280">
        <v>601</v>
      </c>
      <c r="B602" s="280" t="s">
        <v>3998</v>
      </c>
      <c r="C602" s="280" t="s">
        <v>3999</v>
      </c>
      <c r="D602" s="280">
        <v>40</v>
      </c>
      <c r="E602" s="280">
        <v>307</v>
      </c>
      <c r="F602" s="280">
        <v>203</v>
      </c>
      <c r="G602" s="280">
        <v>62321</v>
      </c>
      <c r="H602" s="280">
        <v>8120</v>
      </c>
      <c r="I602" s="280">
        <v>54201</v>
      </c>
      <c r="J602" s="280">
        <v>3</v>
      </c>
      <c r="K602" s="280" t="s">
        <v>1358</v>
      </c>
      <c r="L602" s="280">
        <v>203</v>
      </c>
    </row>
    <row r="603" spans="1:12">
      <c r="A603" s="280">
        <v>602</v>
      </c>
      <c r="B603" s="280" t="s">
        <v>4000</v>
      </c>
      <c r="C603" s="280" t="s">
        <v>3999</v>
      </c>
      <c r="D603" s="280">
        <v>41</v>
      </c>
      <c r="E603" s="280">
        <v>307</v>
      </c>
      <c r="F603" s="280">
        <v>203</v>
      </c>
      <c r="G603" s="280">
        <v>62321</v>
      </c>
      <c r="H603" s="280">
        <v>8323</v>
      </c>
      <c r="I603" s="280">
        <v>53998</v>
      </c>
      <c r="J603" s="280">
        <v>3</v>
      </c>
      <c r="K603" s="280" t="s">
        <v>1358</v>
      </c>
      <c r="L603" s="280">
        <v>203</v>
      </c>
    </row>
    <row r="604" spans="1:12">
      <c r="A604" s="280">
        <v>603</v>
      </c>
      <c r="B604" s="280" t="s">
        <v>417</v>
      </c>
      <c r="C604" s="280" t="s">
        <v>3433</v>
      </c>
      <c r="D604" s="280">
        <v>125</v>
      </c>
      <c r="E604" s="280">
        <v>218.59649999999999</v>
      </c>
      <c r="F604" s="280">
        <v>285</v>
      </c>
      <c r="G604" s="280">
        <v>62300</v>
      </c>
      <c r="H604" s="280">
        <v>35625</v>
      </c>
      <c r="I604" s="280">
        <v>26675</v>
      </c>
      <c r="J604" s="280">
        <v>64</v>
      </c>
      <c r="K604" s="280" t="s">
        <v>1358</v>
      </c>
      <c r="L604" s="280">
        <v>285</v>
      </c>
    </row>
    <row r="605" spans="1:12">
      <c r="A605" s="280">
        <v>604</v>
      </c>
      <c r="B605" s="280" t="s">
        <v>423</v>
      </c>
      <c r="C605" s="280" t="s">
        <v>3138</v>
      </c>
      <c r="D605" s="280">
        <v>164</v>
      </c>
      <c r="E605" s="280">
        <v>282.81279999999998</v>
      </c>
      <c r="F605" s="280">
        <v>219</v>
      </c>
      <c r="G605" s="280">
        <v>61936</v>
      </c>
      <c r="H605" s="280">
        <v>35916</v>
      </c>
      <c r="I605" s="280">
        <v>26020</v>
      </c>
      <c r="J605" s="280">
        <v>16</v>
      </c>
      <c r="K605" s="280" t="s">
        <v>1358</v>
      </c>
      <c r="L605" s="280">
        <v>219</v>
      </c>
    </row>
    <row r="606" spans="1:12">
      <c r="A606" s="280">
        <v>605</v>
      </c>
      <c r="B606" s="280" t="s">
        <v>756</v>
      </c>
      <c r="C606" s="280" t="s">
        <v>3121</v>
      </c>
      <c r="D606" s="280">
        <v>145</v>
      </c>
      <c r="E606" s="280">
        <v>169.9083</v>
      </c>
      <c r="F606" s="280">
        <v>360</v>
      </c>
      <c r="G606" s="280">
        <v>61167</v>
      </c>
      <c r="H606" s="280">
        <v>52200</v>
      </c>
      <c r="I606" s="280">
        <v>8967</v>
      </c>
      <c r="J606" s="280">
        <v>52</v>
      </c>
      <c r="K606" s="280" t="s">
        <v>1358</v>
      </c>
      <c r="L606" s="280">
        <v>360</v>
      </c>
    </row>
    <row r="607" spans="1:12">
      <c r="A607" s="280">
        <v>606</v>
      </c>
      <c r="B607" s="280" t="s">
        <v>842</v>
      </c>
      <c r="C607" s="280" t="s">
        <v>3379</v>
      </c>
      <c r="D607" s="280">
        <v>535</v>
      </c>
      <c r="E607" s="280">
        <v>804.81579999999997</v>
      </c>
      <c r="F607" s="280">
        <v>76</v>
      </c>
      <c r="G607" s="280">
        <v>61166</v>
      </c>
      <c r="H607" s="280">
        <v>40660</v>
      </c>
      <c r="I607" s="280">
        <v>20506</v>
      </c>
      <c r="J607" s="280">
        <v>14</v>
      </c>
      <c r="K607" s="280" t="s">
        <v>1358</v>
      </c>
      <c r="L607" s="280">
        <v>76</v>
      </c>
    </row>
    <row r="608" spans="1:12">
      <c r="A608" s="280">
        <v>607</v>
      </c>
      <c r="B608" s="280" t="s">
        <v>923</v>
      </c>
      <c r="C608" s="280" t="s">
        <v>3450</v>
      </c>
      <c r="D608" s="280">
        <v>74</v>
      </c>
      <c r="E608" s="280">
        <v>112.1627</v>
      </c>
      <c r="F608" s="280">
        <v>541</v>
      </c>
      <c r="G608" s="280">
        <v>60680</v>
      </c>
      <c r="H608" s="280">
        <v>40034</v>
      </c>
      <c r="I608" s="280">
        <v>20646</v>
      </c>
      <c r="J608" s="280">
        <v>140</v>
      </c>
      <c r="K608" s="280" t="s">
        <v>1358</v>
      </c>
      <c r="L608" s="280">
        <v>541</v>
      </c>
    </row>
    <row r="609" spans="1:12">
      <c r="A609" s="280">
        <v>608</v>
      </c>
      <c r="B609" s="280" t="s">
        <v>578</v>
      </c>
      <c r="C609" s="280" t="s">
        <v>3414</v>
      </c>
      <c r="D609" s="280">
        <v>594</v>
      </c>
      <c r="E609" s="280">
        <v>991.27869999999996</v>
      </c>
      <c r="F609" s="280">
        <v>61</v>
      </c>
      <c r="G609" s="280">
        <v>60468</v>
      </c>
      <c r="H609" s="280">
        <v>36234</v>
      </c>
      <c r="I609" s="280">
        <v>24234</v>
      </c>
      <c r="J609" s="280">
        <v>10</v>
      </c>
      <c r="K609" s="280" t="s">
        <v>1358</v>
      </c>
      <c r="L609" s="280">
        <v>61</v>
      </c>
    </row>
    <row r="610" spans="1:12">
      <c r="A610" s="280">
        <v>609</v>
      </c>
      <c r="B610" s="280" t="s">
        <v>607</v>
      </c>
      <c r="C610" s="280" t="s">
        <v>3113</v>
      </c>
      <c r="D610" s="280">
        <v>208</v>
      </c>
      <c r="E610" s="280">
        <v>335.92779999999999</v>
      </c>
      <c r="F610" s="280">
        <v>180</v>
      </c>
      <c r="G610" s="280">
        <v>60467</v>
      </c>
      <c r="H610" s="280">
        <v>37440</v>
      </c>
      <c r="I610" s="280">
        <v>23027</v>
      </c>
      <c r="J610" s="280">
        <v>75</v>
      </c>
      <c r="K610" s="280" t="s">
        <v>1358</v>
      </c>
      <c r="L610" s="280">
        <v>180</v>
      </c>
    </row>
    <row r="611" spans="1:12">
      <c r="A611" s="280">
        <v>610</v>
      </c>
      <c r="B611" s="280" t="s">
        <v>400</v>
      </c>
      <c r="C611" s="280" t="s">
        <v>3339</v>
      </c>
      <c r="D611" s="280">
        <v>119</v>
      </c>
      <c r="E611" s="280">
        <v>161.86019999999999</v>
      </c>
      <c r="F611" s="280">
        <v>372</v>
      </c>
      <c r="G611" s="280">
        <v>60212</v>
      </c>
      <c r="H611" s="280">
        <v>44268</v>
      </c>
      <c r="I611" s="280">
        <v>15944</v>
      </c>
      <c r="J611" s="280">
        <v>107</v>
      </c>
      <c r="K611" s="280" t="s">
        <v>1358</v>
      </c>
      <c r="L611" s="280">
        <v>372</v>
      </c>
    </row>
    <row r="612" spans="1:12">
      <c r="A612" s="280">
        <v>611</v>
      </c>
      <c r="B612" s="280" t="s">
        <v>3544</v>
      </c>
      <c r="C612" s="280" t="s">
        <v>3545</v>
      </c>
      <c r="D612" s="280">
        <v>65</v>
      </c>
      <c r="E612" s="280">
        <v>61.876300000000001</v>
      </c>
      <c r="F612" s="280">
        <v>970</v>
      </c>
      <c r="G612" s="280">
        <v>60020</v>
      </c>
      <c r="H612" s="280">
        <v>63050</v>
      </c>
      <c r="I612" s="280">
        <v>-3030</v>
      </c>
      <c r="J612" s="280">
        <v>21</v>
      </c>
      <c r="K612" s="280" t="s">
        <v>1358</v>
      </c>
      <c r="L612" s="280">
        <v>970</v>
      </c>
    </row>
    <row r="613" spans="1:12">
      <c r="A613" s="280">
        <v>612</v>
      </c>
      <c r="B613" s="280" t="s">
        <v>3754</v>
      </c>
      <c r="C613" s="280" t="s">
        <v>3882</v>
      </c>
      <c r="D613" s="280">
        <v>253</v>
      </c>
      <c r="E613" s="280">
        <v>142.41810000000001</v>
      </c>
      <c r="F613" s="280">
        <v>421</v>
      </c>
      <c r="G613" s="280">
        <v>59958</v>
      </c>
      <c r="H613" s="280">
        <v>106513</v>
      </c>
      <c r="I613" s="280">
        <v>-46555</v>
      </c>
      <c r="J613" s="280">
        <v>40</v>
      </c>
      <c r="K613" s="280" t="s">
        <v>1358</v>
      </c>
      <c r="L613" s="280">
        <v>421</v>
      </c>
    </row>
    <row r="614" spans="1:12">
      <c r="A614" s="280">
        <v>613</v>
      </c>
      <c r="B614" s="280" t="s">
        <v>420</v>
      </c>
      <c r="C614" s="280" t="s">
        <v>3433</v>
      </c>
      <c r="D614" s="280">
        <v>125</v>
      </c>
      <c r="E614" s="280">
        <v>214.7482</v>
      </c>
      <c r="F614" s="280">
        <v>278</v>
      </c>
      <c r="G614" s="280">
        <v>59700</v>
      </c>
      <c r="H614" s="280">
        <v>34750</v>
      </c>
      <c r="I614" s="280">
        <v>24950</v>
      </c>
      <c r="J614" s="280">
        <v>53</v>
      </c>
      <c r="K614" s="280" t="s">
        <v>1358</v>
      </c>
      <c r="L614" s="280">
        <v>278</v>
      </c>
    </row>
    <row r="615" spans="1:12">
      <c r="A615" s="280">
        <v>614</v>
      </c>
      <c r="B615" s="280" t="s">
        <v>1243</v>
      </c>
      <c r="C615" s="280" t="s">
        <v>3259</v>
      </c>
      <c r="D615" s="280">
        <v>275</v>
      </c>
      <c r="E615" s="280">
        <v>320.75540000000001</v>
      </c>
      <c r="F615" s="280">
        <v>184</v>
      </c>
      <c r="G615" s="280">
        <v>59019</v>
      </c>
      <c r="H615" s="280">
        <v>50600</v>
      </c>
      <c r="I615" s="280">
        <v>8419</v>
      </c>
      <c r="J615" s="280">
        <v>28</v>
      </c>
      <c r="K615" s="280" t="s">
        <v>1358</v>
      </c>
      <c r="L615" s="280">
        <v>184</v>
      </c>
    </row>
    <row r="616" spans="1:12">
      <c r="A616" s="280">
        <v>615</v>
      </c>
      <c r="B616" s="280" t="s">
        <v>518</v>
      </c>
      <c r="C616" s="280" t="s">
        <v>3497</v>
      </c>
      <c r="D616" s="280">
        <v>318</v>
      </c>
      <c r="E616" s="280">
        <v>621</v>
      </c>
      <c r="F616" s="280">
        <v>95</v>
      </c>
      <c r="G616" s="280">
        <v>58995</v>
      </c>
      <c r="H616" s="280">
        <v>30210</v>
      </c>
      <c r="I616" s="280">
        <v>28785</v>
      </c>
      <c r="J616" s="280">
        <v>23</v>
      </c>
      <c r="K616" s="280" t="s">
        <v>1358</v>
      </c>
      <c r="L616" s="280">
        <v>95</v>
      </c>
    </row>
    <row r="617" spans="1:12">
      <c r="A617" s="280">
        <v>616</v>
      </c>
      <c r="B617" s="280" t="s">
        <v>3831</v>
      </c>
      <c r="C617" s="280" t="s">
        <v>3832</v>
      </c>
      <c r="D617" s="280">
        <v>524</v>
      </c>
      <c r="E617" s="280">
        <v>1170</v>
      </c>
      <c r="F617" s="280">
        <v>50</v>
      </c>
      <c r="G617" s="280">
        <v>58500</v>
      </c>
      <c r="H617" s="280">
        <v>26200</v>
      </c>
      <c r="I617" s="280">
        <v>32300</v>
      </c>
      <c r="J617" s="280">
        <v>1</v>
      </c>
      <c r="K617" s="280" t="s">
        <v>1358</v>
      </c>
      <c r="L617" s="280">
        <v>50</v>
      </c>
    </row>
    <row r="618" spans="1:12">
      <c r="A618" s="280">
        <v>617</v>
      </c>
      <c r="B618" s="280" t="s">
        <v>641</v>
      </c>
      <c r="C618" s="280" t="s">
        <v>3277</v>
      </c>
      <c r="D618" s="280">
        <v>243</v>
      </c>
      <c r="E618" s="280">
        <v>530.36360000000002</v>
      </c>
      <c r="F618" s="280">
        <v>110</v>
      </c>
      <c r="G618" s="280">
        <v>58340</v>
      </c>
      <c r="H618" s="280">
        <v>26730</v>
      </c>
      <c r="I618" s="280">
        <v>31610</v>
      </c>
      <c r="J618" s="280">
        <v>17</v>
      </c>
      <c r="K618" s="280" t="s">
        <v>1358</v>
      </c>
      <c r="L618" s="280">
        <v>110</v>
      </c>
    </row>
    <row r="619" spans="1:12">
      <c r="A619" s="280">
        <v>618</v>
      </c>
      <c r="B619" s="280" t="s">
        <v>3461</v>
      </c>
      <c r="C619" s="280" t="s">
        <v>3462</v>
      </c>
      <c r="D619" s="280">
        <v>356</v>
      </c>
      <c r="E619" s="280">
        <v>575</v>
      </c>
      <c r="F619" s="280">
        <v>100</v>
      </c>
      <c r="G619" s="280">
        <v>57500</v>
      </c>
      <c r="H619" s="280">
        <v>35600</v>
      </c>
      <c r="I619" s="280">
        <v>21900</v>
      </c>
      <c r="J619" s="280">
        <v>2</v>
      </c>
      <c r="K619" s="280" t="s">
        <v>1358</v>
      </c>
      <c r="L619" s="280">
        <v>100</v>
      </c>
    </row>
    <row r="620" spans="1:12">
      <c r="A620" s="280">
        <v>619</v>
      </c>
      <c r="B620" s="280" t="s">
        <v>1022</v>
      </c>
      <c r="C620" s="280" t="s">
        <v>3626</v>
      </c>
      <c r="D620" s="280">
        <v>484</v>
      </c>
      <c r="E620" s="280">
        <v>775.7568</v>
      </c>
      <c r="F620" s="280">
        <v>74</v>
      </c>
      <c r="G620" s="280">
        <v>57406</v>
      </c>
      <c r="H620" s="280">
        <v>35816</v>
      </c>
      <c r="I620" s="280">
        <v>21590</v>
      </c>
      <c r="J620" s="280">
        <v>29</v>
      </c>
      <c r="K620" s="280" t="s">
        <v>1358</v>
      </c>
      <c r="L620" s="280">
        <v>74</v>
      </c>
    </row>
    <row r="621" spans="1:12">
      <c r="A621" s="280">
        <v>620</v>
      </c>
      <c r="B621" s="280" t="s">
        <v>827</v>
      </c>
      <c r="C621" s="280" t="s">
        <v>3513</v>
      </c>
      <c r="D621" s="280">
        <v>167</v>
      </c>
      <c r="E621" s="280">
        <v>300.8947</v>
      </c>
      <c r="F621" s="280">
        <v>190</v>
      </c>
      <c r="G621" s="280">
        <v>57170</v>
      </c>
      <c r="H621" s="280">
        <v>31730</v>
      </c>
      <c r="I621" s="280">
        <v>25440</v>
      </c>
      <c r="J621" s="280">
        <v>53</v>
      </c>
      <c r="K621" s="280" t="s">
        <v>1358</v>
      </c>
      <c r="L621" s="280">
        <v>190</v>
      </c>
    </row>
    <row r="622" spans="1:12">
      <c r="A622" s="280">
        <v>621</v>
      </c>
      <c r="B622" s="280" t="s">
        <v>997</v>
      </c>
      <c r="C622" s="280" t="s">
        <v>3492</v>
      </c>
      <c r="D622" s="280">
        <v>454</v>
      </c>
      <c r="E622" s="280">
        <v>652.11760000000004</v>
      </c>
      <c r="F622" s="280">
        <v>85</v>
      </c>
      <c r="G622" s="280">
        <v>55430</v>
      </c>
      <c r="H622" s="280">
        <v>38590</v>
      </c>
      <c r="I622" s="280">
        <v>16840</v>
      </c>
      <c r="J622" s="280">
        <v>20</v>
      </c>
      <c r="K622" s="280" t="s">
        <v>1358</v>
      </c>
      <c r="L622" s="280">
        <v>85</v>
      </c>
    </row>
    <row r="623" spans="1:12">
      <c r="A623" s="280">
        <v>622</v>
      </c>
      <c r="B623" s="280" t="s">
        <v>623</v>
      </c>
      <c r="C623" s="280" t="s">
        <v>3340</v>
      </c>
      <c r="D623" s="280">
        <v>0</v>
      </c>
      <c r="E623" s="280">
        <v>257.94839999999999</v>
      </c>
      <c r="F623" s="280">
        <v>213</v>
      </c>
      <c r="G623" s="280">
        <v>54943</v>
      </c>
      <c r="H623" s="280">
        <v>0</v>
      </c>
      <c r="I623" s="280">
        <v>54943</v>
      </c>
      <c r="J623" s="280">
        <v>32</v>
      </c>
      <c r="K623" s="280" t="s">
        <v>1358</v>
      </c>
      <c r="L623" s="280">
        <v>213</v>
      </c>
    </row>
    <row r="624" spans="1:12">
      <c r="A624" s="280">
        <v>623</v>
      </c>
      <c r="B624" s="280" t="s">
        <v>1242</v>
      </c>
      <c r="C624" s="280" t="s">
        <v>3259</v>
      </c>
      <c r="D624" s="280">
        <v>275</v>
      </c>
      <c r="E624" s="280">
        <v>334.07319999999999</v>
      </c>
      <c r="F624" s="280">
        <v>164</v>
      </c>
      <c r="G624" s="280">
        <v>54788</v>
      </c>
      <c r="H624" s="280">
        <v>45100</v>
      </c>
      <c r="I624" s="280">
        <v>9688</v>
      </c>
      <c r="J624" s="280">
        <v>31</v>
      </c>
      <c r="K624" s="280" t="s">
        <v>1358</v>
      </c>
      <c r="L624" s="280">
        <v>164</v>
      </c>
    </row>
    <row r="625" spans="1:12">
      <c r="A625" s="280">
        <v>624</v>
      </c>
      <c r="B625" s="280" t="s">
        <v>3736</v>
      </c>
      <c r="C625" s="280" t="s">
        <v>3881</v>
      </c>
      <c r="D625" s="280">
        <v>304</v>
      </c>
      <c r="E625" s="280">
        <v>486.50889999999998</v>
      </c>
      <c r="F625" s="280">
        <v>112</v>
      </c>
      <c r="G625" s="280">
        <v>54489</v>
      </c>
      <c r="H625" s="280">
        <v>34048</v>
      </c>
      <c r="I625" s="280">
        <v>20441</v>
      </c>
      <c r="J625" s="280">
        <v>20</v>
      </c>
      <c r="K625" s="280" t="s">
        <v>1358</v>
      </c>
      <c r="L625" s="280">
        <v>112</v>
      </c>
    </row>
    <row r="626" spans="1:12">
      <c r="A626" s="280">
        <v>625</v>
      </c>
      <c r="B626" s="280" t="s">
        <v>3629</v>
      </c>
      <c r="C626" s="280" t="s">
        <v>3630</v>
      </c>
      <c r="D626" s="280">
        <v>406</v>
      </c>
      <c r="E626" s="280">
        <v>655</v>
      </c>
      <c r="F626" s="280">
        <v>82</v>
      </c>
      <c r="G626" s="280">
        <v>53710</v>
      </c>
      <c r="H626" s="280">
        <v>33292</v>
      </c>
      <c r="I626" s="280">
        <v>20418</v>
      </c>
      <c r="J626" s="280">
        <v>31</v>
      </c>
      <c r="K626" s="280" t="s">
        <v>1358</v>
      </c>
      <c r="L626" s="280">
        <v>82</v>
      </c>
    </row>
    <row r="627" spans="1:12">
      <c r="A627" s="280">
        <v>626</v>
      </c>
      <c r="B627" s="280" t="s">
        <v>4006</v>
      </c>
      <c r="C627" s="280" t="s">
        <v>4007</v>
      </c>
      <c r="D627" s="280">
        <v>645</v>
      </c>
      <c r="E627" s="280">
        <v>530</v>
      </c>
      <c r="F627" s="280">
        <v>100</v>
      </c>
      <c r="G627" s="280">
        <v>53000</v>
      </c>
      <c r="H627" s="280">
        <v>64500</v>
      </c>
      <c r="I627" s="280">
        <v>-11500</v>
      </c>
      <c r="J627" s="280">
        <v>1</v>
      </c>
      <c r="K627" s="280" t="s">
        <v>1358</v>
      </c>
      <c r="L627" s="280">
        <v>100</v>
      </c>
    </row>
    <row r="628" spans="1:12">
      <c r="A628" s="280">
        <v>627</v>
      </c>
      <c r="B628" s="280" t="s">
        <v>4133</v>
      </c>
      <c r="C628" s="280" t="s">
        <v>4134</v>
      </c>
      <c r="D628" s="280">
        <v>654</v>
      </c>
      <c r="E628" s="280">
        <v>1230</v>
      </c>
      <c r="F628" s="280">
        <v>43</v>
      </c>
      <c r="G628" s="280">
        <v>52890</v>
      </c>
      <c r="H628" s="280">
        <v>28122</v>
      </c>
      <c r="I628" s="280">
        <v>24768</v>
      </c>
      <c r="J628" s="280">
        <v>3</v>
      </c>
      <c r="K628" s="280" t="s">
        <v>1358</v>
      </c>
      <c r="L628" s="280">
        <v>43</v>
      </c>
    </row>
    <row r="629" spans="1:12">
      <c r="A629" s="280">
        <v>628</v>
      </c>
      <c r="B629" s="280" t="s">
        <v>407</v>
      </c>
      <c r="C629" s="280" t="s">
        <v>3508</v>
      </c>
      <c r="D629" s="280">
        <v>333</v>
      </c>
      <c r="E629" s="280">
        <v>476.9907</v>
      </c>
      <c r="F629" s="280">
        <v>107</v>
      </c>
      <c r="G629" s="280">
        <v>51038</v>
      </c>
      <c r="H629" s="280">
        <v>35631</v>
      </c>
      <c r="I629" s="280">
        <v>15407</v>
      </c>
      <c r="J629" s="280">
        <v>33</v>
      </c>
      <c r="K629" s="280" t="s">
        <v>1358</v>
      </c>
      <c r="L629" s="280">
        <v>107</v>
      </c>
    </row>
    <row r="630" spans="1:12">
      <c r="A630" s="280">
        <v>629</v>
      </c>
      <c r="B630" s="280" t="s">
        <v>903</v>
      </c>
      <c r="C630" s="280" t="s">
        <v>3558</v>
      </c>
      <c r="D630" s="280">
        <v>298</v>
      </c>
      <c r="E630" s="280">
        <v>547.86019999999996</v>
      </c>
      <c r="F630" s="280">
        <v>93</v>
      </c>
      <c r="G630" s="280">
        <v>50951</v>
      </c>
      <c r="H630" s="280">
        <v>27714</v>
      </c>
      <c r="I630" s="280">
        <v>23237</v>
      </c>
      <c r="J630" s="280">
        <v>36</v>
      </c>
      <c r="K630" s="280" t="s">
        <v>1358</v>
      </c>
      <c r="L630" s="280">
        <v>93</v>
      </c>
    </row>
    <row r="631" spans="1:12">
      <c r="A631" s="280">
        <v>630</v>
      </c>
      <c r="B631" s="280" t="s">
        <v>513</v>
      </c>
      <c r="C631" s="280" t="s">
        <v>3232</v>
      </c>
      <c r="D631" s="280">
        <v>377</v>
      </c>
      <c r="E631" s="280">
        <v>1184.4186</v>
      </c>
      <c r="F631" s="280">
        <v>43</v>
      </c>
      <c r="G631" s="280">
        <v>50930</v>
      </c>
      <c r="H631" s="280">
        <v>16211</v>
      </c>
      <c r="I631" s="280">
        <v>34719</v>
      </c>
      <c r="J631" s="280">
        <v>26</v>
      </c>
      <c r="K631" s="280" t="s">
        <v>1358</v>
      </c>
      <c r="L631" s="280">
        <v>43</v>
      </c>
    </row>
    <row r="632" spans="1:12">
      <c r="A632" s="280">
        <v>631</v>
      </c>
      <c r="B632" s="280" t="s">
        <v>3758</v>
      </c>
      <c r="C632" s="280" t="s">
        <v>3877</v>
      </c>
      <c r="D632" s="280">
        <v>273</v>
      </c>
      <c r="E632" s="280">
        <v>312.67079999999999</v>
      </c>
      <c r="F632" s="280">
        <v>161</v>
      </c>
      <c r="G632" s="280">
        <v>50340</v>
      </c>
      <c r="H632" s="280">
        <v>43953</v>
      </c>
      <c r="I632" s="280">
        <v>6387</v>
      </c>
      <c r="J632" s="280">
        <v>34</v>
      </c>
      <c r="K632" s="280" t="s">
        <v>1358</v>
      </c>
      <c r="L632" s="280">
        <v>161</v>
      </c>
    </row>
    <row r="633" spans="1:12">
      <c r="A633" s="280">
        <v>632</v>
      </c>
      <c r="B633" s="280" t="s">
        <v>437</v>
      </c>
      <c r="C633" s="280" t="s">
        <v>3215</v>
      </c>
      <c r="D633" s="280">
        <v>1527</v>
      </c>
      <c r="E633" s="280">
        <v>943.86789999999996</v>
      </c>
      <c r="F633" s="280">
        <v>53</v>
      </c>
      <c r="G633" s="280">
        <v>50025</v>
      </c>
      <c r="H633" s="280">
        <v>80931</v>
      </c>
      <c r="I633" s="280">
        <v>-30906</v>
      </c>
      <c r="J633" s="280">
        <v>9</v>
      </c>
      <c r="K633" s="280" t="s">
        <v>1358</v>
      </c>
      <c r="L633" s="280">
        <v>53</v>
      </c>
    </row>
    <row r="634" spans="1:12">
      <c r="A634" s="280">
        <v>633</v>
      </c>
      <c r="B634" s="280" t="s">
        <v>3435</v>
      </c>
      <c r="C634" s="280" t="s">
        <v>3825</v>
      </c>
      <c r="D634" s="280">
        <v>54</v>
      </c>
      <c r="E634" s="280">
        <v>163.4314</v>
      </c>
      <c r="F634" s="280">
        <v>306</v>
      </c>
      <c r="G634" s="280">
        <v>50010</v>
      </c>
      <c r="H634" s="280">
        <v>16524</v>
      </c>
      <c r="I634" s="280">
        <v>33486</v>
      </c>
      <c r="J634" s="280">
        <v>8</v>
      </c>
      <c r="K634" s="280" t="s">
        <v>1358</v>
      </c>
      <c r="L634" s="280">
        <v>306</v>
      </c>
    </row>
    <row r="635" spans="1:12">
      <c r="A635" s="280">
        <v>634</v>
      </c>
      <c r="B635" s="280" t="s">
        <v>3535</v>
      </c>
      <c r="C635" s="280" t="s">
        <v>3536</v>
      </c>
      <c r="D635" s="280">
        <v>119</v>
      </c>
      <c r="E635" s="280">
        <v>250</v>
      </c>
      <c r="F635" s="280">
        <v>200</v>
      </c>
      <c r="G635" s="280">
        <v>50000</v>
      </c>
      <c r="H635" s="280">
        <v>23800</v>
      </c>
      <c r="I635" s="280">
        <v>26200</v>
      </c>
      <c r="J635" s="280">
        <v>2</v>
      </c>
      <c r="K635" s="280" t="s">
        <v>1358</v>
      </c>
      <c r="L635" s="280">
        <v>200</v>
      </c>
    </row>
    <row r="636" spans="1:12">
      <c r="A636" s="280">
        <v>635</v>
      </c>
      <c r="B636" s="280" t="s">
        <v>2978</v>
      </c>
      <c r="C636" s="280" t="s">
        <v>3573</v>
      </c>
      <c r="D636" s="280">
        <v>398</v>
      </c>
      <c r="E636" s="280">
        <v>489.08819999999997</v>
      </c>
      <c r="F636" s="280">
        <v>102</v>
      </c>
      <c r="G636" s="280">
        <v>49887</v>
      </c>
      <c r="H636" s="280">
        <v>40596</v>
      </c>
      <c r="I636" s="280">
        <v>9291</v>
      </c>
      <c r="J636" s="280">
        <v>13</v>
      </c>
      <c r="K636" s="280" t="s">
        <v>1358</v>
      </c>
      <c r="L636" s="280">
        <v>102</v>
      </c>
    </row>
    <row r="637" spans="1:12">
      <c r="A637" s="280">
        <v>636</v>
      </c>
      <c r="B637" s="280" t="s">
        <v>2951</v>
      </c>
      <c r="C637" s="280" t="s">
        <v>3733</v>
      </c>
      <c r="D637" s="280">
        <v>639</v>
      </c>
      <c r="E637" s="280">
        <v>969.15689999999995</v>
      </c>
      <c r="F637" s="280">
        <v>51</v>
      </c>
      <c r="G637" s="280">
        <v>49427</v>
      </c>
      <c r="H637" s="280">
        <v>32589</v>
      </c>
      <c r="I637" s="280">
        <v>16838</v>
      </c>
      <c r="J637" s="280">
        <v>13</v>
      </c>
      <c r="K637" s="280" t="s">
        <v>1358</v>
      </c>
      <c r="L637" s="280">
        <v>51</v>
      </c>
    </row>
    <row r="638" spans="1:12">
      <c r="A638" s="280">
        <v>637</v>
      </c>
      <c r="B638" s="280" t="s">
        <v>3546</v>
      </c>
      <c r="C638" s="280" t="s">
        <v>3547</v>
      </c>
      <c r="D638" s="280">
        <v>180</v>
      </c>
      <c r="E638" s="280">
        <v>264</v>
      </c>
      <c r="F638" s="280">
        <v>185</v>
      </c>
      <c r="G638" s="280">
        <v>48840</v>
      </c>
      <c r="H638" s="280">
        <v>33300</v>
      </c>
      <c r="I638" s="280">
        <v>15540</v>
      </c>
      <c r="J638" s="280">
        <v>43</v>
      </c>
      <c r="K638" s="280" t="s">
        <v>1358</v>
      </c>
      <c r="L638" s="280">
        <v>185</v>
      </c>
    </row>
    <row r="639" spans="1:12">
      <c r="A639" s="280">
        <v>638</v>
      </c>
      <c r="B639" s="280" t="s">
        <v>3902</v>
      </c>
      <c r="C639" s="280" t="s">
        <v>4066</v>
      </c>
      <c r="D639" s="280">
        <v>87</v>
      </c>
      <c r="E639" s="280">
        <v>139.25710000000001</v>
      </c>
      <c r="F639" s="280">
        <v>350</v>
      </c>
      <c r="G639" s="280">
        <v>48740</v>
      </c>
      <c r="H639" s="280">
        <v>30450</v>
      </c>
      <c r="I639" s="280">
        <v>18290</v>
      </c>
      <c r="J639" s="280">
        <v>16</v>
      </c>
      <c r="K639" s="280" t="s">
        <v>1358</v>
      </c>
      <c r="L639" s="280">
        <v>350</v>
      </c>
    </row>
    <row r="640" spans="1:12">
      <c r="A640" s="280">
        <v>639</v>
      </c>
      <c r="B640" s="280" t="s">
        <v>563</v>
      </c>
      <c r="C640" s="280" t="s">
        <v>3261</v>
      </c>
      <c r="D640" s="280">
        <v>114</v>
      </c>
      <c r="E640" s="280">
        <v>280.89530000000002</v>
      </c>
      <c r="F640" s="280">
        <v>172</v>
      </c>
      <c r="G640" s="280">
        <v>48314</v>
      </c>
      <c r="H640" s="280">
        <v>19608</v>
      </c>
      <c r="I640" s="280">
        <v>28706</v>
      </c>
      <c r="J640" s="280">
        <v>45</v>
      </c>
      <c r="K640" s="280" t="s">
        <v>1358</v>
      </c>
      <c r="L640" s="280">
        <v>172</v>
      </c>
    </row>
    <row r="641" spans="1:12">
      <c r="A641" s="280">
        <v>640</v>
      </c>
      <c r="B641" s="280" t="s">
        <v>826</v>
      </c>
      <c r="C641" s="280" t="s">
        <v>3489</v>
      </c>
      <c r="D641" s="280">
        <v>105</v>
      </c>
      <c r="E641" s="280">
        <v>189.1378</v>
      </c>
      <c r="F641" s="280">
        <v>254</v>
      </c>
      <c r="G641" s="280">
        <v>48041</v>
      </c>
      <c r="H641" s="280">
        <v>26670</v>
      </c>
      <c r="I641" s="280">
        <v>21371</v>
      </c>
      <c r="J641" s="280">
        <v>70</v>
      </c>
      <c r="K641" s="280" t="s">
        <v>1358</v>
      </c>
      <c r="L641" s="280">
        <v>254</v>
      </c>
    </row>
    <row r="642" spans="1:12">
      <c r="A642" s="280">
        <v>641</v>
      </c>
      <c r="B642" s="280" t="s">
        <v>454</v>
      </c>
      <c r="C642" s="280" t="s">
        <v>3529</v>
      </c>
      <c r="D642" s="280">
        <v>185</v>
      </c>
      <c r="E642" s="280">
        <v>259.39670000000001</v>
      </c>
      <c r="F642" s="280">
        <v>184</v>
      </c>
      <c r="G642" s="280">
        <v>47729</v>
      </c>
      <c r="H642" s="280">
        <v>34040</v>
      </c>
      <c r="I642" s="280">
        <v>13689</v>
      </c>
      <c r="J642" s="280">
        <v>38</v>
      </c>
      <c r="K642" s="280" t="s">
        <v>1358</v>
      </c>
      <c r="L642" s="280">
        <v>184</v>
      </c>
    </row>
    <row r="643" spans="1:12">
      <c r="A643" s="280">
        <v>642</v>
      </c>
      <c r="B643" s="280" t="s">
        <v>4135</v>
      </c>
      <c r="C643" s="280" t="s">
        <v>4136</v>
      </c>
      <c r="D643" s="280">
        <v>894</v>
      </c>
      <c r="E643" s="280">
        <v>1360</v>
      </c>
      <c r="F643" s="280">
        <v>35</v>
      </c>
      <c r="G643" s="280">
        <v>47600</v>
      </c>
      <c r="H643" s="280">
        <v>31290</v>
      </c>
      <c r="I643" s="280">
        <v>16310</v>
      </c>
      <c r="J643" s="280">
        <v>4</v>
      </c>
      <c r="K643" s="280" t="s">
        <v>1358</v>
      </c>
      <c r="L643" s="280">
        <v>35</v>
      </c>
    </row>
    <row r="644" spans="1:12">
      <c r="A644" s="280">
        <v>643</v>
      </c>
      <c r="B644" s="280" t="s">
        <v>895</v>
      </c>
      <c r="C644" s="280" t="s">
        <v>3554</v>
      </c>
      <c r="D644" s="280">
        <v>290</v>
      </c>
      <c r="E644" s="280">
        <v>503.17200000000003</v>
      </c>
      <c r="F644" s="280">
        <v>93</v>
      </c>
      <c r="G644" s="280">
        <v>46795</v>
      </c>
      <c r="H644" s="280">
        <v>26970</v>
      </c>
      <c r="I644" s="280">
        <v>19825</v>
      </c>
      <c r="J644" s="280">
        <v>11</v>
      </c>
      <c r="K644" s="280" t="s">
        <v>1358</v>
      </c>
      <c r="L644" s="280">
        <v>93</v>
      </c>
    </row>
    <row r="645" spans="1:12">
      <c r="A645" s="280">
        <v>644</v>
      </c>
      <c r="B645" s="280" t="s">
        <v>961</v>
      </c>
      <c r="C645" s="280" t="s">
        <v>3144</v>
      </c>
      <c r="D645" s="280">
        <v>852</v>
      </c>
      <c r="E645" s="280">
        <v>1460</v>
      </c>
      <c r="F645" s="280">
        <v>32</v>
      </c>
      <c r="G645" s="280">
        <v>46720</v>
      </c>
      <c r="H645" s="280">
        <v>27264</v>
      </c>
      <c r="I645" s="280">
        <v>19456</v>
      </c>
      <c r="J645" s="280">
        <v>2</v>
      </c>
      <c r="K645" s="280" t="s">
        <v>1358</v>
      </c>
      <c r="L645" s="280">
        <v>32</v>
      </c>
    </row>
    <row r="646" spans="1:12">
      <c r="A646" s="280">
        <v>645</v>
      </c>
      <c r="B646" s="280" t="s">
        <v>834</v>
      </c>
      <c r="C646" s="280" t="s">
        <v>3192</v>
      </c>
      <c r="D646" s="280">
        <v>317</v>
      </c>
      <c r="E646" s="280">
        <v>481.61860000000001</v>
      </c>
      <c r="F646" s="280">
        <v>97</v>
      </c>
      <c r="G646" s="280">
        <v>46717</v>
      </c>
      <c r="H646" s="280">
        <v>30749</v>
      </c>
      <c r="I646" s="280">
        <v>15968</v>
      </c>
      <c r="J646" s="280">
        <v>16</v>
      </c>
      <c r="K646" s="280" t="s">
        <v>1358</v>
      </c>
      <c r="L646" s="280">
        <v>97</v>
      </c>
    </row>
    <row r="647" spans="1:12">
      <c r="A647" s="280">
        <v>646</v>
      </c>
      <c r="B647" s="280" t="s">
        <v>924</v>
      </c>
      <c r="C647" s="280" t="s">
        <v>3450</v>
      </c>
      <c r="D647" s="280">
        <v>74</v>
      </c>
      <c r="E647" s="280">
        <v>107.3271</v>
      </c>
      <c r="F647" s="280">
        <v>431</v>
      </c>
      <c r="G647" s="280">
        <v>46258</v>
      </c>
      <c r="H647" s="280">
        <v>31894</v>
      </c>
      <c r="I647" s="280">
        <v>14364</v>
      </c>
      <c r="J647" s="280">
        <v>129</v>
      </c>
      <c r="K647" s="280" t="s">
        <v>1358</v>
      </c>
      <c r="L647" s="280">
        <v>431</v>
      </c>
    </row>
    <row r="648" spans="1:12">
      <c r="A648" s="280">
        <v>647</v>
      </c>
      <c r="B648" s="280" t="s">
        <v>4137</v>
      </c>
      <c r="C648" s="280" t="s">
        <v>4138</v>
      </c>
      <c r="D648" s="280">
        <v>1903</v>
      </c>
      <c r="E648" s="280">
        <v>3441.5385000000001</v>
      </c>
      <c r="F648" s="280">
        <v>13</v>
      </c>
      <c r="G648" s="280">
        <v>44740</v>
      </c>
      <c r="H648" s="280">
        <v>24739</v>
      </c>
      <c r="I648" s="280">
        <v>20001</v>
      </c>
      <c r="J648" s="280">
        <v>2</v>
      </c>
      <c r="K648" s="280" t="s">
        <v>1358</v>
      </c>
      <c r="L648" s="280">
        <v>13</v>
      </c>
    </row>
    <row r="649" spans="1:12">
      <c r="A649" s="280">
        <v>648</v>
      </c>
      <c r="B649" s="280" t="s">
        <v>441</v>
      </c>
      <c r="C649" s="280" t="s">
        <v>3490</v>
      </c>
      <c r="D649" s="280">
        <v>173</v>
      </c>
      <c r="E649" s="280">
        <v>128.7225</v>
      </c>
      <c r="F649" s="280">
        <v>346</v>
      </c>
      <c r="G649" s="280">
        <v>44538</v>
      </c>
      <c r="H649" s="280">
        <v>59858</v>
      </c>
      <c r="I649" s="280">
        <v>-15320</v>
      </c>
      <c r="J649" s="280">
        <v>19</v>
      </c>
      <c r="K649" s="280" t="s">
        <v>1358</v>
      </c>
      <c r="L649" s="280">
        <v>346</v>
      </c>
    </row>
    <row r="650" spans="1:12">
      <c r="A650" s="280">
        <v>649</v>
      </c>
      <c r="B650" s="280" t="s">
        <v>935</v>
      </c>
      <c r="C650" s="280" t="s">
        <v>3155</v>
      </c>
      <c r="D650" s="280">
        <v>456</v>
      </c>
      <c r="E650" s="280">
        <v>1264.8</v>
      </c>
      <c r="F650" s="280">
        <v>35</v>
      </c>
      <c r="G650" s="280">
        <v>44268</v>
      </c>
      <c r="H650" s="280">
        <v>15960</v>
      </c>
      <c r="I650" s="280">
        <v>28308</v>
      </c>
      <c r="J650" s="280">
        <v>25</v>
      </c>
      <c r="K650" s="280" t="s">
        <v>1358</v>
      </c>
      <c r="L650" s="280">
        <v>35</v>
      </c>
    </row>
    <row r="651" spans="1:12">
      <c r="A651" s="280">
        <v>650</v>
      </c>
      <c r="B651" s="280" t="s">
        <v>416</v>
      </c>
      <c r="C651" s="280" t="s">
        <v>3433</v>
      </c>
      <c r="D651" s="280">
        <v>125</v>
      </c>
      <c r="E651" s="280">
        <v>209.30240000000001</v>
      </c>
      <c r="F651" s="280">
        <v>205</v>
      </c>
      <c r="G651" s="280">
        <v>42907</v>
      </c>
      <c r="H651" s="280">
        <v>25625</v>
      </c>
      <c r="I651" s="280">
        <v>17282</v>
      </c>
      <c r="J651" s="280">
        <v>75</v>
      </c>
      <c r="K651" s="280" t="s">
        <v>1358</v>
      </c>
      <c r="L651" s="280">
        <v>205</v>
      </c>
    </row>
    <row r="652" spans="1:12">
      <c r="A652" s="280">
        <v>651</v>
      </c>
      <c r="B652" s="280" t="s">
        <v>527</v>
      </c>
      <c r="C652" s="280" t="s">
        <v>3406</v>
      </c>
      <c r="D652" s="280">
        <v>136</v>
      </c>
      <c r="E652" s="280">
        <v>277.84969999999998</v>
      </c>
      <c r="F652" s="280">
        <v>153</v>
      </c>
      <c r="G652" s="280">
        <v>42511</v>
      </c>
      <c r="H652" s="280">
        <v>20808</v>
      </c>
      <c r="I652" s="280">
        <v>21703</v>
      </c>
      <c r="J652" s="280">
        <v>14</v>
      </c>
      <c r="K652" s="280" t="s">
        <v>1358</v>
      </c>
      <c r="L652" s="280">
        <v>153</v>
      </c>
    </row>
    <row r="653" spans="1:12">
      <c r="A653" s="280">
        <v>652</v>
      </c>
      <c r="B653" s="280">
        <v>414210134</v>
      </c>
      <c r="C653" s="280" t="s">
        <v>3500</v>
      </c>
      <c r="D653" s="280">
        <v>481</v>
      </c>
      <c r="E653" s="280">
        <v>1327</v>
      </c>
      <c r="F653" s="280">
        <v>32</v>
      </c>
      <c r="G653" s="280">
        <v>42464</v>
      </c>
      <c r="H653" s="280">
        <v>15392</v>
      </c>
      <c r="I653" s="280">
        <v>27072</v>
      </c>
      <c r="J653" s="280">
        <v>2</v>
      </c>
      <c r="K653" s="280" t="s">
        <v>1358</v>
      </c>
      <c r="L653" s="280">
        <v>32</v>
      </c>
    </row>
    <row r="654" spans="1:12">
      <c r="A654" s="280">
        <v>653</v>
      </c>
      <c r="B654" s="280" t="s">
        <v>4001</v>
      </c>
      <c r="C654" s="280" t="s">
        <v>4002</v>
      </c>
      <c r="D654" s="280">
        <v>160</v>
      </c>
      <c r="E654" s="280">
        <v>205</v>
      </c>
      <c r="F654" s="280">
        <v>203</v>
      </c>
      <c r="G654" s="280">
        <v>41615</v>
      </c>
      <c r="H654" s="280">
        <v>32480</v>
      </c>
      <c r="I654" s="280">
        <v>9135</v>
      </c>
      <c r="J654" s="280">
        <v>3</v>
      </c>
      <c r="K654" s="280" t="s">
        <v>1358</v>
      </c>
      <c r="L654" s="280">
        <v>203</v>
      </c>
    </row>
    <row r="655" spans="1:12">
      <c r="A655" s="280">
        <v>654</v>
      </c>
      <c r="B655" s="280" t="s">
        <v>4003</v>
      </c>
      <c r="C655" s="280" t="s">
        <v>4002</v>
      </c>
      <c r="D655" s="280">
        <v>171</v>
      </c>
      <c r="E655" s="280">
        <v>205</v>
      </c>
      <c r="F655" s="280">
        <v>203</v>
      </c>
      <c r="G655" s="280">
        <v>41615</v>
      </c>
      <c r="H655" s="280">
        <v>34713</v>
      </c>
      <c r="I655" s="280">
        <v>6902</v>
      </c>
      <c r="J655" s="280">
        <v>3</v>
      </c>
      <c r="K655" s="280" t="s">
        <v>1358</v>
      </c>
      <c r="L655" s="280">
        <v>203</v>
      </c>
    </row>
    <row r="656" spans="1:12">
      <c r="A656" s="280">
        <v>655</v>
      </c>
      <c r="B656" s="280" t="s">
        <v>4069</v>
      </c>
      <c r="C656" s="280" t="s">
        <v>4070</v>
      </c>
      <c r="D656" s="280">
        <v>105</v>
      </c>
      <c r="E656" s="280">
        <v>400</v>
      </c>
      <c r="F656" s="280">
        <v>103</v>
      </c>
      <c r="G656" s="280">
        <v>41200</v>
      </c>
      <c r="H656" s="280">
        <v>10815</v>
      </c>
      <c r="I656" s="280">
        <v>30385</v>
      </c>
      <c r="J656" s="280">
        <v>3</v>
      </c>
      <c r="K656" s="280" t="s">
        <v>1358</v>
      </c>
      <c r="L656" s="280">
        <v>103</v>
      </c>
    </row>
    <row r="657" spans="1:12">
      <c r="A657" s="280">
        <v>656</v>
      </c>
      <c r="B657" s="280" t="s">
        <v>758</v>
      </c>
      <c r="C657" s="280" t="s">
        <v>3188</v>
      </c>
      <c r="D657" s="280">
        <v>64</v>
      </c>
      <c r="E657" s="280">
        <v>107.628</v>
      </c>
      <c r="F657" s="280">
        <v>371</v>
      </c>
      <c r="G657" s="280">
        <v>39930</v>
      </c>
      <c r="H657" s="280">
        <v>23744</v>
      </c>
      <c r="I657" s="280">
        <v>16186</v>
      </c>
      <c r="J657" s="280">
        <v>83</v>
      </c>
      <c r="K657" s="280" t="s">
        <v>1358</v>
      </c>
      <c r="L657" s="280">
        <v>371</v>
      </c>
    </row>
    <row r="658" spans="1:12">
      <c r="A658" s="280">
        <v>657</v>
      </c>
      <c r="B658" s="280" t="s">
        <v>1299</v>
      </c>
      <c r="C658" s="280" t="s">
        <v>3376</v>
      </c>
      <c r="D658" s="280">
        <v>188</v>
      </c>
      <c r="E658" s="280">
        <v>284.6071</v>
      </c>
      <c r="F658" s="280">
        <v>140</v>
      </c>
      <c r="G658" s="280">
        <v>39845</v>
      </c>
      <c r="H658" s="280">
        <v>26320</v>
      </c>
      <c r="I658" s="280">
        <v>13525</v>
      </c>
      <c r="J658" s="280">
        <v>32</v>
      </c>
      <c r="K658" s="280" t="s">
        <v>1358</v>
      </c>
      <c r="L658" s="280">
        <v>140</v>
      </c>
    </row>
    <row r="659" spans="1:12">
      <c r="A659" s="280">
        <v>658</v>
      </c>
      <c r="B659" s="280" t="s">
        <v>991</v>
      </c>
      <c r="C659" s="280" t="s">
        <v>3148</v>
      </c>
      <c r="D659" s="280">
        <v>428</v>
      </c>
      <c r="E659" s="280">
        <v>748</v>
      </c>
      <c r="F659" s="280">
        <v>52</v>
      </c>
      <c r="G659" s="280">
        <v>38896</v>
      </c>
      <c r="H659" s="280">
        <v>22256</v>
      </c>
      <c r="I659" s="280">
        <v>16640</v>
      </c>
      <c r="J659" s="280">
        <v>20</v>
      </c>
      <c r="K659" s="280" t="s">
        <v>1358</v>
      </c>
      <c r="L659" s="280">
        <v>52</v>
      </c>
    </row>
    <row r="660" spans="1:12">
      <c r="A660" s="280">
        <v>659</v>
      </c>
      <c r="B660" s="280" t="s">
        <v>1239</v>
      </c>
      <c r="C660" s="280" t="s">
        <v>3582</v>
      </c>
      <c r="D660" s="280">
        <v>177</v>
      </c>
      <c r="E660" s="280">
        <v>267.04860000000002</v>
      </c>
      <c r="F660" s="280">
        <v>144</v>
      </c>
      <c r="G660" s="280">
        <v>38455</v>
      </c>
      <c r="H660" s="280">
        <v>25488</v>
      </c>
      <c r="I660" s="280">
        <v>12967</v>
      </c>
      <c r="J660" s="280">
        <v>30</v>
      </c>
      <c r="K660" s="280" t="s">
        <v>1358</v>
      </c>
      <c r="L660" s="280">
        <v>144</v>
      </c>
    </row>
    <row r="661" spans="1:12">
      <c r="A661" s="280">
        <v>660</v>
      </c>
      <c r="B661" s="280" t="s">
        <v>453</v>
      </c>
      <c r="C661" s="280" t="s">
        <v>3606</v>
      </c>
      <c r="D661" s="280">
        <v>190</v>
      </c>
      <c r="E661" s="280">
        <v>270.5147</v>
      </c>
      <c r="F661" s="280">
        <v>136</v>
      </c>
      <c r="G661" s="280">
        <v>36790</v>
      </c>
      <c r="H661" s="280">
        <v>25840</v>
      </c>
      <c r="I661" s="280">
        <v>10950</v>
      </c>
      <c r="J661" s="280">
        <v>16</v>
      </c>
      <c r="K661" s="280" t="s">
        <v>1358</v>
      </c>
      <c r="L661" s="280">
        <v>136</v>
      </c>
    </row>
    <row r="662" spans="1:12">
      <c r="A662" s="280">
        <v>661</v>
      </c>
      <c r="B662" s="280" t="s">
        <v>520</v>
      </c>
      <c r="C662" s="280" t="s">
        <v>3505</v>
      </c>
      <c r="D662" s="280">
        <v>242</v>
      </c>
      <c r="E662" s="280">
        <v>178.77070000000001</v>
      </c>
      <c r="F662" s="280">
        <v>205</v>
      </c>
      <c r="G662" s="280">
        <v>36648</v>
      </c>
      <c r="H662" s="280">
        <v>49610</v>
      </c>
      <c r="I662" s="280">
        <v>-12962</v>
      </c>
      <c r="J662" s="280">
        <v>7</v>
      </c>
      <c r="K662" s="280" t="s">
        <v>1358</v>
      </c>
      <c r="L662" s="280">
        <v>205</v>
      </c>
    </row>
    <row r="663" spans="1:12">
      <c r="A663" s="280">
        <v>662</v>
      </c>
      <c r="B663" s="280" t="s">
        <v>449</v>
      </c>
      <c r="C663" s="280" t="s">
        <v>3507</v>
      </c>
      <c r="D663" s="280">
        <v>264</v>
      </c>
      <c r="E663" s="280">
        <v>346.19229999999999</v>
      </c>
      <c r="F663" s="280">
        <v>104</v>
      </c>
      <c r="G663" s="280">
        <v>36004</v>
      </c>
      <c r="H663" s="280">
        <v>27456</v>
      </c>
      <c r="I663" s="280">
        <v>8548</v>
      </c>
      <c r="J663" s="280">
        <v>38</v>
      </c>
      <c r="K663" s="280" t="s">
        <v>1358</v>
      </c>
      <c r="L663" s="280">
        <v>104</v>
      </c>
    </row>
    <row r="664" spans="1:12">
      <c r="A664" s="280">
        <v>663</v>
      </c>
      <c r="B664" s="280" t="s">
        <v>603</v>
      </c>
      <c r="C664" s="280" t="s">
        <v>3577</v>
      </c>
      <c r="D664" s="280">
        <v>562</v>
      </c>
      <c r="E664" s="280">
        <v>1013</v>
      </c>
      <c r="F664" s="280">
        <v>35</v>
      </c>
      <c r="G664" s="280">
        <v>35455</v>
      </c>
      <c r="H664" s="280">
        <v>19670</v>
      </c>
      <c r="I664" s="280">
        <v>15785</v>
      </c>
      <c r="J664" s="280">
        <v>25</v>
      </c>
      <c r="K664" s="280" t="s">
        <v>1358</v>
      </c>
      <c r="L664" s="280">
        <v>35</v>
      </c>
    </row>
    <row r="665" spans="1:12">
      <c r="A665" s="280">
        <v>664</v>
      </c>
      <c r="B665" s="280" t="s">
        <v>908</v>
      </c>
      <c r="C665" s="280" t="s">
        <v>3371</v>
      </c>
      <c r="D665" s="280">
        <v>419</v>
      </c>
      <c r="E665" s="280">
        <v>622</v>
      </c>
      <c r="F665" s="280">
        <v>57</v>
      </c>
      <c r="G665" s="280">
        <v>35454</v>
      </c>
      <c r="H665" s="280">
        <v>23883</v>
      </c>
      <c r="I665" s="280">
        <v>11571</v>
      </c>
      <c r="J665" s="280">
        <v>22</v>
      </c>
      <c r="K665" s="280" t="s">
        <v>1358</v>
      </c>
      <c r="L665" s="280">
        <v>57</v>
      </c>
    </row>
    <row r="666" spans="1:12">
      <c r="A666" s="280">
        <v>665</v>
      </c>
      <c r="B666" s="280">
        <v>414210124</v>
      </c>
      <c r="C666" s="280" t="s">
        <v>3511</v>
      </c>
      <c r="D666" s="280">
        <v>473</v>
      </c>
      <c r="E666" s="280">
        <v>1140</v>
      </c>
      <c r="F666" s="280">
        <v>30</v>
      </c>
      <c r="G666" s="280">
        <v>34200</v>
      </c>
      <c r="H666" s="280">
        <v>14190</v>
      </c>
      <c r="I666" s="280">
        <v>20010</v>
      </c>
      <c r="J666" s="280">
        <v>1</v>
      </c>
      <c r="K666" s="280" t="s">
        <v>1358</v>
      </c>
      <c r="L666" s="280">
        <v>30</v>
      </c>
    </row>
    <row r="667" spans="1:12">
      <c r="A667" s="280">
        <v>666</v>
      </c>
      <c r="B667" s="280" t="s">
        <v>2744</v>
      </c>
      <c r="C667" s="280" t="s">
        <v>3140</v>
      </c>
      <c r="D667" s="280">
        <v>479</v>
      </c>
      <c r="E667" s="280">
        <v>794.46510000000001</v>
      </c>
      <c r="F667" s="280">
        <v>43</v>
      </c>
      <c r="G667" s="280">
        <v>34162</v>
      </c>
      <c r="H667" s="280">
        <v>20597</v>
      </c>
      <c r="I667" s="280">
        <v>13565</v>
      </c>
      <c r="J667" s="280">
        <v>26</v>
      </c>
      <c r="K667" s="280" t="s">
        <v>1358</v>
      </c>
      <c r="L667" s="280">
        <v>43</v>
      </c>
    </row>
    <row r="668" spans="1:12">
      <c r="A668" s="280">
        <v>667</v>
      </c>
      <c r="B668" s="280" t="s">
        <v>901</v>
      </c>
      <c r="C668" s="280" t="s">
        <v>3564</v>
      </c>
      <c r="D668" s="280">
        <v>280</v>
      </c>
      <c r="E668" s="280">
        <v>920</v>
      </c>
      <c r="F668" s="280">
        <v>37</v>
      </c>
      <c r="G668" s="280">
        <v>34040</v>
      </c>
      <c r="H668" s="280">
        <v>10360</v>
      </c>
      <c r="I668" s="280">
        <v>23680</v>
      </c>
      <c r="J668" s="280">
        <v>5</v>
      </c>
      <c r="K668" s="280" t="s">
        <v>1358</v>
      </c>
      <c r="L668" s="280">
        <v>37</v>
      </c>
    </row>
    <row r="669" spans="1:12">
      <c r="A669" s="280">
        <v>668</v>
      </c>
      <c r="B669" s="280" t="s">
        <v>3769</v>
      </c>
      <c r="C669" s="280" t="s">
        <v>3824</v>
      </c>
      <c r="D669" s="280">
        <v>270</v>
      </c>
      <c r="E669" s="280">
        <v>156.2372</v>
      </c>
      <c r="F669" s="280">
        <v>215</v>
      </c>
      <c r="G669" s="280">
        <v>33591</v>
      </c>
      <c r="H669" s="280">
        <v>58050</v>
      </c>
      <c r="I669" s="280">
        <v>-24459</v>
      </c>
      <c r="J669" s="280">
        <v>71</v>
      </c>
      <c r="K669" s="280" t="s">
        <v>1358</v>
      </c>
      <c r="L669" s="280">
        <v>215</v>
      </c>
    </row>
    <row r="670" spans="1:12">
      <c r="A670" s="280">
        <v>669</v>
      </c>
      <c r="B670" s="280" t="s">
        <v>746</v>
      </c>
      <c r="C670" s="280" t="s">
        <v>3466</v>
      </c>
      <c r="D670" s="280">
        <v>296</v>
      </c>
      <c r="E670" s="280">
        <v>877.57889999999998</v>
      </c>
      <c r="F670" s="280">
        <v>38</v>
      </c>
      <c r="G670" s="280">
        <v>33348</v>
      </c>
      <c r="H670" s="280">
        <v>11248</v>
      </c>
      <c r="I670" s="280">
        <v>22100</v>
      </c>
      <c r="J670" s="280">
        <v>9</v>
      </c>
      <c r="K670" s="280" t="s">
        <v>1358</v>
      </c>
      <c r="L670" s="280">
        <v>38</v>
      </c>
    </row>
    <row r="671" spans="1:12">
      <c r="A671" s="280">
        <v>670</v>
      </c>
      <c r="B671" s="280" t="s">
        <v>444</v>
      </c>
      <c r="C671" s="280" t="s">
        <v>3534</v>
      </c>
      <c r="D671" s="280">
        <v>332</v>
      </c>
      <c r="E671" s="280">
        <v>546.04920000000004</v>
      </c>
      <c r="F671" s="280">
        <v>61</v>
      </c>
      <c r="G671" s="280">
        <v>33309</v>
      </c>
      <c r="H671" s="280">
        <v>20252</v>
      </c>
      <c r="I671" s="280">
        <v>13057</v>
      </c>
      <c r="J671" s="280">
        <v>38</v>
      </c>
      <c r="K671" s="280" t="s">
        <v>1358</v>
      </c>
      <c r="L671" s="280">
        <v>61</v>
      </c>
    </row>
    <row r="672" spans="1:12">
      <c r="A672" s="280">
        <v>671</v>
      </c>
      <c r="B672" s="280" t="s">
        <v>900</v>
      </c>
      <c r="C672" s="280" t="s">
        <v>4058</v>
      </c>
      <c r="D672" s="280">
        <v>280</v>
      </c>
      <c r="E672" s="280">
        <v>920</v>
      </c>
      <c r="F672" s="280">
        <v>36</v>
      </c>
      <c r="G672" s="280">
        <v>33120</v>
      </c>
      <c r="H672" s="280">
        <v>10080</v>
      </c>
      <c r="I672" s="280">
        <v>23040</v>
      </c>
      <c r="J672" s="280">
        <v>7</v>
      </c>
      <c r="K672" s="280" t="s">
        <v>1358</v>
      </c>
      <c r="L672" s="280">
        <v>36</v>
      </c>
    </row>
    <row r="673" spans="1:12">
      <c r="A673" s="280">
        <v>672</v>
      </c>
      <c r="B673" s="280" t="s">
        <v>632</v>
      </c>
      <c r="C673" s="280" t="s">
        <v>3165</v>
      </c>
      <c r="D673" s="280">
        <v>415</v>
      </c>
      <c r="E673" s="280">
        <v>762.79070000000002</v>
      </c>
      <c r="F673" s="280">
        <v>43</v>
      </c>
      <c r="G673" s="280">
        <v>32800</v>
      </c>
      <c r="H673" s="280">
        <v>17845</v>
      </c>
      <c r="I673" s="280">
        <v>14955</v>
      </c>
      <c r="J673" s="280">
        <v>5</v>
      </c>
      <c r="K673" s="280" t="s">
        <v>1358</v>
      </c>
      <c r="L673" s="280">
        <v>43</v>
      </c>
    </row>
    <row r="674" spans="1:12">
      <c r="A674" s="280">
        <v>673</v>
      </c>
      <c r="B674" s="280" t="s">
        <v>943</v>
      </c>
      <c r="C674" s="280" t="s">
        <v>3595</v>
      </c>
      <c r="D674" s="280">
        <v>93</v>
      </c>
      <c r="E674" s="280">
        <v>165.6465</v>
      </c>
      <c r="F674" s="280">
        <v>198</v>
      </c>
      <c r="G674" s="280">
        <v>32798</v>
      </c>
      <c r="H674" s="280">
        <v>18414</v>
      </c>
      <c r="I674" s="280">
        <v>14384</v>
      </c>
      <c r="J674" s="280">
        <v>70</v>
      </c>
      <c r="K674" s="280" t="s">
        <v>1358</v>
      </c>
      <c r="L674" s="280">
        <v>198</v>
      </c>
    </row>
    <row r="675" spans="1:12">
      <c r="A675" s="280">
        <v>674</v>
      </c>
      <c r="B675" s="280" t="s">
        <v>836</v>
      </c>
      <c r="C675" s="280" t="s">
        <v>3231</v>
      </c>
      <c r="D675" s="280">
        <v>509</v>
      </c>
      <c r="E675" s="280">
        <v>839.17949999999996</v>
      </c>
      <c r="F675" s="280">
        <v>39</v>
      </c>
      <c r="G675" s="280">
        <v>32728</v>
      </c>
      <c r="H675" s="280">
        <v>19851</v>
      </c>
      <c r="I675" s="280">
        <v>12877</v>
      </c>
      <c r="J675" s="280">
        <v>8</v>
      </c>
      <c r="K675" s="280" t="s">
        <v>1358</v>
      </c>
      <c r="L675" s="280">
        <v>39</v>
      </c>
    </row>
    <row r="676" spans="1:12">
      <c r="A676" s="280">
        <v>675</v>
      </c>
      <c r="B676" s="280" t="s">
        <v>789</v>
      </c>
      <c r="C676" s="280" t="s">
        <v>3550</v>
      </c>
      <c r="D676" s="280">
        <v>115</v>
      </c>
      <c r="E676" s="280">
        <v>210.41290000000001</v>
      </c>
      <c r="F676" s="280">
        <v>155</v>
      </c>
      <c r="G676" s="280">
        <v>32614</v>
      </c>
      <c r="H676" s="280">
        <v>17825</v>
      </c>
      <c r="I676" s="280">
        <v>14789</v>
      </c>
      <c r="J676" s="280">
        <v>18</v>
      </c>
      <c r="K676" s="280" t="s">
        <v>1358</v>
      </c>
      <c r="L676" s="280">
        <v>155</v>
      </c>
    </row>
    <row r="677" spans="1:12">
      <c r="A677" s="280">
        <v>676</v>
      </c>
      <c r="B677" s="280" t="s">
        <v>980</v>
      </c>
      <c r="C677" s="280" t="s">
        <v>3495</v>
      </c>
      <c r="D677" s="280">
        <v>471</v>
      </c>
      <c r="E677" s="280">
        <v>646.79999999999995</v>
      </c>
      <c r="F677" s="280">
        <v>50</v>
      </c>
      <c r="G677" s="280">
        <v>32340</v>
      </c>
      <c r="H677" s="280">
        <v>23550</v>
      </c>
      <c r="I677" s="280">
        <v>8790</v>
      </c>
      <c r="J677" s="280">
        <v>26</v>
      </c>
      <c r="K677" s="280" t="s">
        <v>1358</v>
      </c>
      <c r="L677" s="280">
        <v>50</v>
      </c>
    </row>
    <row r="678" spans="1:12">
      <c r="A678" s="280">
        <v>677</v>
      </c>
      <c r="B678" s="280" t="s">
        <v>755</v>
      </c>
      <c r="C678" s="280" t="s">
        <v>3121</v>
      </c>
      <c r="D678" s="280">
        <v>145</v>
      </c>
      <c r="E678" s="280">
        <v>178.6575</v>
      </c>
      <c r="F678" s="280">
        <v>181</v>
      </c>
      <c r="G678" s="280">
        <v>32337</v>
      </c>
      <c r="H678" s="280">
        <v>26245</v>
      </c>
      <c r="I678" s="280">
        <v>6092</v>
      </c>
      <c r="J678" s="280">
        <v>67</v>
      </c>
      <c r="K678" s="280" t="s">
        <v>1358</v>
      </c>
      <c r="L678" s="280">
        <v>181</v>
      </c>
    </row>
    <row r="679" spans="1:12">
      <c r="A679" s="280">
        <v>678</v>
      </c>
      <c r="B679" s="280" t="s">
        <v>3525</v>
      </c>
      <c r="C679" s="280" t="s">
        <v>3526</v>
      </c>
      <c r="D679" s="280">
        <v>406</v>
      </c>
      <c r="E679" s="280">
        <v>655</v>
      </c>
      <c r="F679" s="280">
        <v>49</v>
      </c>
      <c r="G679" s="280">
        <v>32095</v>
      </c>
      <c r="H679" s="280">
        <v>19894</v>
      </c>
      <c r="I679" s="280">
        <v>12201</v>
      </c>
      <c r="J679" s="280">
        <v>23</v>
      </c>
      <c r="K679" s="280" t="s">
        <v>1358</v>
      </c>
      <c r="L679" s="280">
        <v>49</v>
      </c>
    </row>
    <row r="680" spans="1:12">
      <c r="A680" s="280">
        <v>679</v>
      </c>
      <c r="B680" s="280" t="s">
        <v>452</v>
      </c>
      <c r="C680" s="280" t="s">
        <v>3687</v>
      </c>
      <c r="D680" s="280">
        <v>592</v>
      </c>
      <c r="E680" s="280">
        <v>859.48649999999998</v>
      </c>
      <c r="F680" s="280">
        <v>37</v>
      </c>
      <c r="G680" s="280">
        <v>31801</v>
      </c>
      <c r="H680" s="280">
        <v>21904</v>
      </c>
      <c r="I680" s="280">
        <v>9897</v>
      </c>
      <c r="J680" s="280">
        <v>16</v>
      </c>
      <c r="K680" s="280" t="s">
        <v>1358</v>
      </c>
      <c r="L680" s="280">
        <v>37</v>
      </c>
    </row>
    <row r="681" spans="1:12">
      <c r="A681" s="280">
        <v>680</v>
      </c>
      <c r="B681" s="280" t="s">
        <v>858</v>
      </c>
      <c r="C681" s="280" t="s">
        <v>3463</v>
      </c>
      <c r="D681" s="280">
        <v>528</v>
      </c>
      <c r="E681" s="280">
        <v>805.94870000000003</v>
      </c>
      <c r="F681" s="280">
        <v>39</v>
      </c>
      <c r="G681" s="280">
        <v>31432</v>
      </c>
      <c r="H681" s="280">
        <v>20592</v>
      </c>
      <c r="I681" s="280">
        <v>10840</v>
      </c>
      <c r="J681" s="280">
        <v>27</v>
      </c>
      <c r="K681" s="280" t="s">
        <v>1358</v>
      </c>
      <c r="L681" s="280">
        <v>39</v>
      </c>
    </row>
    <row r="682" spans="1:12">
      <c r="A682" s="280">
        <v>681</v>
      </c>
      <c r="B682" s="280" t="s">
        <v>3910</v>
      </c>
      <c r="C682" s="280" t="s">
        <v>3992</v>
      </c>
      <c r="D682" s="280">
        <v>573</v>
      </c>
      <c r="E682" s="280">
        <v>624.20000000000005</v>
      </c>
      <c r="F682" s="280">
        <v>50</v>
      </c>
      <c r="G682" s="280">
        <v>31210</v>
      </c>
      <c r="H682" s="280">
        <v>28650</v>
      </c>
      <c r="I682" s="280">
        <v>2560</v>
      </c>
      <c r="J682" s="280">
        <v>19</v>
      </c>
      <c r="K682" s="280" t="s">
        <v>1358</v>
      </c>
      <c r="L682" s="280">
        <v>50</v>
      </c>
    </row>
    <row r="683" spans="1:12">
      <c r="A683" s="280">
        <v>682</v>
      </c>
      <c r="B683" s="280" t="s">
        <v>891</v>
      </c>
      <c r="C683" s="280" t="s">
        <v>3458</v>
      </c>
      <c r="D683" s="280">
        <v>238</v>
      </c>
      <c r="E683" s="280">
        <v>418.18920000000003</v>
      </c>
      <c r="F683" s="280">
        <v>74</v>
      </c>
      <c r="G683" s="280">
        <v>30946</v>
      </c>
      <c r="H683" s="280">
        <v>17612</v>
      </c>
      <c r="I683" s="280">
        <v>13334</v>
      </c>
      <c r="J683" s="280">
        <v>24</v>
      </c>
      <c r="K683" s="280" t="s">
        <v>1358</v>
      </c>
      <c r="L683" s="280">
        <v>74</v>
      </c>
    </row>
    <row r="684" spans="1:12">
      <c r="A684" s="280">
        <v>683</v>
      </c>
      <c r="B684" s="280" t="s">
        <v>3894</v>
      </c>
      <c r="C684" s="280" t="s">
        <v>4059</v>
      </c>
      <c r="D684" s="280">
        <v>126</v>
      </c>
      <c r="E684" s="280">
        <v>252.1311</v>
      </c>
      <c r="F684" s="280">
        <v>122</v>
      </c>
      <c r="G684" s="280">
        <v>30760</v>
      </c>
      <c r="H684" s="280">
        <v>15372</v>
      </c>
      <c r="I684" s="280">
        <v>15388</v>
      </c>
      <c r="J684" s="280">
        <v>33</v>
      </c>
      <c r="K684" s="280" t="s">
        <v>1358</v>
      </c>
      <c r="L684" s="280">
        <v>122</v>
      </c>
    </row>
    <row r="685" spans="1:12">
      <c r="A685" s="280">
        <v>684</v>
      </c>
      <c r="B685" s="280" t="s">
        <v>564</v>
      </c>
      <c r="C685" s="280" t="s">
        <v>3481</v>
      </c>
      <c r="D685" s="280">
        <v>165</v>
      </c>
      <c r="E685" s="280">
        <v>254.35589999999999</v>
      </c>
      <c r="F685" s="280">
        <v>118</v>
      </c>
      <c r="G685" s="280">
        <v>30014</v>
      </c>
      <c r="H685" s="280">
        <v>19470</v>
      </c>
      <c r="I685" s="280">
        <v>10544</v>
      </c>
      <c r="J685" s="280">
        <v>30</v>
      </c>
      <c r="K685" s="280" t="s">
        <v>1358</v>
      </c>
      <c r="L685" s="280">
        <v>118</v>
      </c>
    </row>
    <row r="686" spans="1:12">
      <c r="A686" s="280">
        <v>685</v>
      </c>
      <c r="B686" s="280" t="s">
        <v>422</v>
      </c>
      <c r="C686" s="280" t="s">
        <v>3541</v>
      </c>
      <c r="D686" s="280">
        <v>140</v>
      </c>
      <c r="E686" s="280">
        <v>207.94370000000001</v>
      </c>
      <c r="F686" s="280">
        <v>142</v>
      </c>
      <c r="G686" s="280">
        <v>29528</v>
      </c>
      <c r="H686" s="280">
        <v>19880</v>
      </c>
      <c r="I686" s="280">
        <v>9648</v>
      </c>
      <c r="J686" s="280">
        <v>36</v>
      </c>
      <c r="K686" s="280" t="s">
        <v>1358</v>
      </c>
      <c r="L686" s="280">
        <v>142</v>
      </c>
    </row>
    <row r="687" spans="1:12">
      <c r="A687" s="280">
        <v>686</v>
      </c>
      <c r="B687" s="280" t="s">
        <v>995</v>
      </c>
      <c r="C687" s="280" t="s">
        <v>3434</v>
      </c>
      <c r="D687" s="280">
        <v>484</v>
      </c>
      <c r="E687" s="280">
        <v>588.6</v>
      </c>
      <c r="F687" s="280">
        <v>50</v>
      </c>
      <c r="G687" s="280">
        <v>29430</v>
      </c>
      <c r="H687" s="280">
        <v>24200</v>
      </c>
      <c r="I687" s="280">
        <v>5230</v>
      </c>
      <c r="J687" s="280">
        <v>33</v>
      </c>
      <c r="K687" s="280" t="s">
        <v>1358</v>
      </c>
      <c r="L687" s="280">
        <v>50</v>
      </c>
    </row>
    <row r="688" spans="1:12">
      <c r="A688" s="280">
        <v>687</v>
      </c>
      <c r="B688" s="280" t="s">
        <v>1005</v>
      </c>
      <c r="C688" s="280" t="s">
        <v>3389</v>
      </c>
      <c r="D688" s="280">
        <v>504</v>
      </c>
      <c r="E688" s="280">
        <v>1161.5999999999999</v>
      </c>
      <c r="F688" s="280">
        <v>25</v>
      </c>
      <c r="G688" s="280">
        <v>29040</v>
      </c>
      <c r="H688" s="280">
        <v>12600</v>
      </c>
      <c r="I688" s="280">
        <v>16440</v>
      </c>
      <c r="J688" s="280">
        <v>6</v>
      </c>
      <c r="K688" s="280" t="s">
        <v>1358</v>
      </c>
      <c r="L688" s="280">
        <v>25</v>
      </c>
    </row>
    <row r="689" spans="1:12">
      <c r="A689" s="280">
        <v>688</v>
      </c>
      <c r="B689" s="280" t="s">
        <v>926</v>
      </c>
      <c r="C689" s="280" t="s">
        <v>3710</v>
      </c>
      <c r="D689" s="280">
        <v>91</v>
      </c>
      <c r="E689" s="280">
        <v>290</v>
      </c>
      <c r="F689" s="280">
        <v>100</v>
      </c>
      <c r="G689" s="280">
        <v>29000</v>
      </c>
      <c r="H689" s="280">
        <v>9100</v>
      </c>
      <c r="I689" s="280">
        <v>19900</v>
      </c>
      <c r="J689" s="280">
        <v>1</v>
      </c>
      <c r="K689" s="280" t="s">
        <v>1358</v>
      </c>
      <c r="L689" s="280">
        <v>100</v>
      </c>
    </row>
    <row r="690" spans="1:12">
      <c r="A690" s="280">
        <v>689</v>
      </c>
      <c r="B690" s="280" t="s">
        <v>4071</v>
      </c>
      <c r="C690" s="280" t="s">
        <v>4072</v>
      </c>
      <c r="D690" s="280">
        <v>151</v>
      </c>
      <c r="E690" s="280">
        <v>275</v>
      </c>
      <c r="F690" s="280">
        <v>103</v>
      </c>
      <c r="G690" s="280">
        <v>28325</v>
      </c>
      <c r="H690" s="280">
        <v>15553</v>
      </c>
      <c r="I690" s="280">
        <v>12772</v>
      </c>
      <c r="J690" s="280">
        <v>3</v>
      </c>
      <c r="K690" s="280" t="s">
        <v>1358</v>
      </c>
      <c r="L690" s="280">
        <v>103</v>
      </c>
    </row>
    <row r="691" spans="1:12">
      <c r="A691" s="280">
        <v>690</v>
      </c>
      <c r="B691" s="280" t="s">
        <v>925</v>
      </c>
      <c r="C691" s="280" t="s">
        <v>3450</v>
      </c>
      <c r="D691" s="280">
        <v>74</v>
      </c>
      <c r="E691" s="280">
        <v>105.1152</v>
      </c>
      <c r="F691" s="280">
        <v>269</v>
      </c>
      <c r="G691" s="280">
        <v>28276</v>
      </c>
      <c r="H691" s="280">
        <v>19906</v>
      </c>
      <c r="I691" s="280">
        <v>8370</v>
      </c>
      <c r="J691" s="280">
        <v>104</v>
      </c>
      <c r="K691" s="280" t="s">
        <v>1358</v>
      </c>
      <c r="L691" s="280">
        <v>269</v>
      </c>
    </row>
    <row r="692" spans="1:12">
      <c r="A692" s="280">
        <v>691</v>
      </c>
      <c r="B692" s="280" t="s">
        <v>633</v>
      </c>
      <c r="C692" s="280" t="s">
        <v>3398</v>
      </c>
      <c r="D692" s="280">
        <v>387</v>
      </c>
      <c r="E692" s="280">
        <v>1082.4231</v>
      </c>
      <c r="F692" s="280">
        <v>26</v>
      </c>
      <c r="G692" s="280">
        <v>28143</v>
      </c>
      <c r="H692" s="280">
        <v>10062</v>
      </c>
      <c r="I692" s="280">
        <v>18081</v>
      </c>
      <c r="J692" s="280">
        <v>15</v>
      </c>
      <c r="K692" s="280" t="s">
        <v>1358</v>
      </c>
      <c r="L692" s="280">
        <v>26</v>
      </c>
    </row>
    <row r="693" spans="1:12">
      <c r="A693" s="280">
        <v>692</v>
      </c>
      <c r="B693" s="280" t="s">
        <v>466</v>
      </c>
      <c r="C693" s="280" t="s">
        <v>3499</v>
      </c>
      <c r="D693" s="280">
        <v>142</v>
      </c>
      <c r="E693" s="280">
        <v>193.65969999999999</v>
      </c>
      <c r="F693" s="280">
        <v>144</v>
      </c>
      <c r="G693" s="280">
        <v>27887</v>
      </c>
      <c r="H693" s="280">
        <v>20448</v>
      </c>
      <c r="I693" s="280">
        <v>7439</v>
      </c>
      <c r="J693" s="280">
        <v>70</v>
      </c>
      <c r="K693" s="280" t="s">
        <v>1358</v>
      </c>
      <c r="L693" s="280">
        <v>144</v>
      </c>
    </row>
    <row r="694" spans="1:12">
      <c r="A694" s="280">
        <v>693</v>
      </c>
      <c r="B694" s="280" t="s">
        <v>979</v>
      </c>
      <c r="C694" s="280" t="s">
        <v>3495</v>
      </c>
      <c r="D694" s="280">
        <v>471</v>
      </c>
      <c r="E694" s="280">
        <v>660</v>
      </c>
      <c r="F694" s="280">
        <v>42</v>
      </c>
      <c r="G694" s="280">
        <v>27720</v>
      </c>
      <c r="H694" s="280">
        <v>19782</v>
      </c>
      <c r="I694" s="280">
        <v>7938</v>
      </c>
      <c r="J694" s="280">
        <v>25</v>
      </c>
      <c r="K694" s="280" t="s">
        <v>1358</v>
      </c>
      <c r="L694" s="280">
        <v>42</v>
      </c>
    </row>
    <row r="695" spans="1:12">
      <c r="A695" s="280">
        <v>694</v>
      </c>
      <c r="B695" s="280" t="s">
        <v>459</v>
      </c>
      <c r="C695" s="280" t="s">
        <v>3575</v>
      </c>
      <c r="D695" s="280">
        <v>264</v>
      </c>
      <c r="E695" s="280">
        <v>268.83499999999998</v>
      </c>
      <c r="F695" s="280">
        <v>103</v>
      </c>
      <c r="G695" s="280">
        <v>27690</v>
      </c>
      <c r="H695" s="280">
        <v>27192</v>
      </c>
      <c r="I695" s="280">
        <v>498</v>
      </c>
      <c r="J695" s="280">
        <v>9</v>
      </c>
      <c r="K695" s="280" t="s">
        <v>1358</v>
      </c>
      <c r="L695" s="280">
        <v>103</v>
      </c>
    </row>
    <row r="696" spans="1:12">
      <c r="A696" s="280">
        <v>695</v>
      </c>
      <c r="B696" s="280" t="s">
        <v>892</v>
      </c>
      <c r="C696" s="280" t="s">
        <v>3458</v>
      </c>
      <c r="D696" s="280">
        <v>238</v>
      </c>
      <c r="E696" s="280">
        <v>418.303</v>
      </c>
      <c r="F696" s="280">
        <v>66</v>
      </c>
      <c r="G696" s="280">
        <v>27608</v>
      </c>
      <c r="H696" s="280">
        <v>15708</v>
      </c>
      <c r="I696" s="280">
        <v>11900</v>
      </c>
      <c r="J696" s="280">
        <v>20</v>
      </c>
      <c r="K696" s="280" t="s">
        <v>1358</v>
      </c>
      <c r="L696" s="280">
        <v>66</v>
      </c>
    </row>
    <row r="697" spans="1:12">
      <c r="A697" s="280">
        <v>696</v>
      </c>
      <c r="B697" s="280" t="s">
        <v>4139</v>
      </c>
      <c r="C697" s="280" t="s">
        <v>4140</v>
      </c>
      <c r="D697" s="280">
        <v>870</v>
      </c>
      <c r="E697" s="280">
        <v>1140</v>
      </c>
      <c r="F697" s="280">
        <v>24</v>
      </c>
      <c r="G697" s="280">
        <v>27360</v>
      </c>
      <c r="H697" s="280">
        <v>20880</v>
      </c>
      <c r="I697" s="280">
        <v>6480</v>
      </c>
      <c r="J697" s="280">
        <v>1</v>
      </c>
      <c r="K697" s="280" t="s">
        <v>1358</v>
      </c>
      <c r="L697" s="280">
        <v>24</v>
      </c>
    </row>
    <row r="698" spans="1:12">
      <c r="A698" s="280">
        <v>697</v>
      </c>
      <c r="B698" s="280" t="s">
        <v>467</v>
      </c>
      <c r="C698" s="280" t="s">
        <v>3499</v>
      </c>
      <c r="D698" s="280">
        <v>142</v>
      </c>
      <c r="E698" s="280">
        <v>239.06190000000001</v>
      </c>
      <c r="F698" s="280">
        <v>113</v>
      </c>
      <c r="G698" s="280">
        <v>27014</v>
      </c>
      <c r="H698" s="280">
        <v>16046</v>
      </c>
      <c r="I698" s="280">
        <v>10968</v>
      </c>
      <c r="J698" s="280">
        <v>70</v>
      </c>
      <c r="K698" s="280" t="s">
        <v>1358</v>
      </c>
      <c r="L698" s="280">
        <v>113</v>
      </c>
    </row>
    <row r="699" spans="1:12">
      <c r="A699" s="280">
        <v>698</v>
      </c>
      <c r="B699" s="280" t="s">
        <v>809</v>
      </c>
      <c r="C699" s="280" t="s">
        <v>3221</v>
      </c>
      <c r="D699" s="280">
        <v>204</v>
      </c>
      <c r="E699" s="280">
        <v>343.4615</v>
      </c>
      <c r="F699" s="280">
        <v>78</v>
      </c>
      <c r="G699" s="280">
        <v>26790</v>
      </c>
      <c r="H699" s="280">
        <v>15912</v>
      </c>
      <c r="I699" s="280">
        <v>10878</v>
      </c>
      <c r="J699" s="280">
        <v>42</v>
      </c>
      <c r="K699" s="280" t="s">
        <v>1358</v>
      </c>
      <c r="L699" s="280">
        <v>78</v>
      </c>
    </row>
    <row r="700" spans="1:12">
      <c r="A700" s="280">
        <v>699</v>
      </c>
      <c r="B700" s="280" t="s">
        <v>401</v>
      </c>
      <c r="C700" s="280" t="s">
        <v>3339</v>
      </c>
      <c r="D700" s="280">
        <v>119</v>
      </c>
      <c r="E700" s="280">
        <v>179.76390000000001</v>
      </c>
      <c r="F700" s="280">
        <v>144</v>
      </c>
      <c r="G700" s="280">
        <v>25886</v>
      </c>
      <c r="H700" s="280">
        <v>17136</v>
      </c>
      <c r="I700" s="280">
        <v>8750</v>
      </c>
      <c r="J700" s="280">
        <v>44</v>
      </c>
      <c r="K700" s="280" t="s">
        <v>1358</v>
      </c>
      <c r="L700" s="280">
        <v>144</v>
      </c>
    </row>
    <row r="701" spans="1:12">
      <c r="A701" s="280">
        <v>700</v>
      </c>
      <c r="B701" s="280" t="s">
        <v>917</v>
      </c>
      <c r="C701" s="280" t="s">
        <v>3515</v>
      </c>
      <c r="D701" s="280">
        <v>74</v>
      </c>
      <c r="E701" s="280">
        <v>30.031500000000001</v>
      </c>
      <c r="F701" s="280">
        <v>856</v>
      </c>
      <c r="G701" s="280">
        <v>25707</v>
      </c>
      <c r="H701" s="280">
        <v>63344</v>
      </c>
      <c r="I701" s="280">
        <v>-37637</v>
      </c>
      <c r="J701" s="280">
        <v>80</v>
      </c>
      <c r="K701" s="280" t="s">
        <v>1358</v>
      </c>
      <c r="L701" s="280">
        <v>856</v>
      </c>
    </row>
    <row r="702" spans="1:12">
      <c r="A702" s="280">
        <v>701</v>
      </c>
      <c r="B702" s="280" t="s">
        <v>798</v>
      </c>
      <c r="C702" s="280" t="s">
        <v>3524</v>
      </c>
      <c r="D702" s="280">
        <v>90</v>
      </c>
      <c r="E702" s="280">
        <v>126.23</v>
      </c>
      <c r="F702" s="280">
        <v>200</v>
      </c>
      <c r="G702" s="280">
        <v>25246</v>
      </c>
      <c r="H702" s="280">
        <v>18000</v>
      </c>
      <c r="I702" s="280">
        <v>7246</v>
      </c>
      <c r="J702" s="280">
        <v>37</v>
      </c>
      <c r="K702" s="280" t="s">
        <v>1358</v>
      </c>
      <c r="L702" s="280">
        <v>200</v>
      </c>
    </row>
    <row r="703" spans="1:12">
      <c r="A703" s="280">
        <v>702</v>
      </c>
      <c r="B703" s="280" t="s">
        <v>771</v>
      </c>
      <c r="C703" s="280" t="s">
        <v>3838</v>
      </c>
      <c r="D703" s="280">
        <v>142</v>
      </c>
      <c r="E703" s="280">
        <v>209.2542</v>
      </c>
      <c r="F703" s="280">
        <v>118</v>
      </c>
      <c r="G703" s="280">
        <v>24692</v>
      </c>
      <c r="H703" s="280">
        <v>16756</v>
      </c>
      <c r="I703" s="280">
        <v>7936</v>
      </c>
      <c r="J703" s="280">
        <v>9</v>
      </c>
      <c r="K703" s="280" t="s">
        <v>1358</v>
      </c>
      <c r="L703" s="280">
        <v>118</v>
      </c>
    </row>
    <row r="704" spans="1:12">
      <c r="A704" s="280">
        <v>703</v>
      </c>
      <c r="B704" s="280" t="s">
        <v>4141</v>
      </c>
      <c r="C704" s="280" t="s">
        <v>4142</v>
      </c>
      <c r="D704" s="280">
        <v>923</v>
      </c>
      <c r="E704" s="280">
        <v>1894</v>
      </c>
      <c r="F704" s="280">
        <v>13</v>
      </c>
      <c r="G704" s="280">
        <v>24622</v>
      </c>
      <c r="H704" s="280">
        <v>11999</v>
      </c>
      <c r="I704" s="280">
        <v>12623</v>
      </c>
      <c r="J704" s="280">
        <v>2</v>
      </c>
      <c r="K704" s="280" t="s">
        <v>1358</v>
      </c>
      <c r="L704" s="280">
        <v>13</v>
      </c>
    </row>
    <row r="705" spans="1:12">
      <c r="A705" s="280">
        <v>704</v>
      </c>
      <c r="B705" s="280" t="s">
        <v>919</v>
      </c>
      <c r="C705" s="280" t="s">
        <v>3515</v>
      </c>
      <c r="D705" s="280">
        <v>74</v>
      </c>
      <c r="E705" s="280">
        <v>100.8644</v>
      </c>
      <c r="F705" s="280">
        <v>236</v>
      </c>
      <c r="G705" s="280">
        <v>23804</v>
      </c>
      <c r="H705" s="280">
        <v>17464</v>
      </c>
      <c r="I705" s="280">
        <v>6340</v>
      </c>
      <c r="J705" s="280">
        <v>118</v>
      </c>
      <c r="K705" s="280" t="s">
        <v>1358</v>
      </c>
      <c r="L705" s="280">
        <v>236</v>
      </c>
    </row>
    <row r="706" spans="1:12">
      <c r="A706" s="280">
        <v>705</v>
      </c>
      <c r="B706" s="280" t="s">
        <v>811</v>
      </c>
      <c r="C706" s="280" t="s">
        <v>3604</v>
      </c>
      <c r="D706" s="280">
        <v>84</v>
      </c>
      <c r="E706" s="280">
        <v>116.4802</v>
      </c>
      <c r="F706" s="280">
        <v>202</v>
      </c>
      <c r="G706" s="280">
        <v>23529</v>
      </c>
      <c r="H706" s="280">
        <v>16968</v>
      </c>
      <c r="I706" s="280">
        <v>6561</v>
      </c>
      <c r="J706" s="280">
        <v>20</v>
      </c>
      <c r="K706" s="280" t="s">
        <v>1358</v>
      </c>
      <c r="L706" s="280">
        <v>202</v>
      </c>
    </row>
    <row r="707" spans="1:12">
      <c r="A707" s="280">
        <v>706</v>
      </c>
      <c r="B707" s="280" t="s">
        <v>867</v>
      </c>
      <c r="C707" s="280" t="s">
        <v>3654</v>
      </c>
      <c r="D707" s="280">
        <v>390</v>
      </c>
      <c r="E707" s="280">
        <v>617.55259999999998</v>
      </c>
      <c r="F707" s="280">
        <v>38</v>
      </c>
      <c r="G707" s="280">
        <v>23467</v>
      </c>
      <c r="H707" s="280">
        <v>14820</v>
      </c>
      <c r="I707" s="280">
        <v>8647</v>
      </c>
      <c r="J707" s="280">
        <v>16</v>
      </c>
      <c r="K707" s="280" t="s">
        <v>1358</v>
      </c>
      <c r="L707" s="280">
        <v>38</v>
      </c>
    </row>
    <row r="708" spans="1:12">
      <c r="A708" s="280">
        <v>707</v>
      </c>
      <c r="B708" s="280" t="s">
        <v>3587</v>
      </c>
      <c r="C708" s="280" t="s">
        <v>3588</v>
      </c>
      <c r="D708" s="280">
        <v>280</v>
      </c>
      <c r="E708" s="280">
        <v>483</v>
      </c>
      <c r="F708" s="280">
        <v>48</v>
      </c>
      <c r="G708" s="280">
        <v>23184</v>
      </c>
      <c r="H708" s="280">
        <v>13440</v>
      </c>
      <c r="I708" s="280">
        <v>9744</v>
      </c>
      <c r="J708" s="280">
        <v>16</v>
      </c>
      <c r="K708" s="280" t="s">
        <v>1358</v>
      </c>
      <c r="L708" s="280">
        <v>48</v>
      </c>
    </row>
    <row r="709" spans="1:12">
      <c r="A709" s="280">
        <v>708</v>
      </c>
      <c r="B709" s="280" t="s">
        <v>3616</v>
      </c>
      <c r="C709" s="280" t="s">
        <v>3617</v>
      </c>
      <c r="D709" s="280">
        <v>186</v>
      </c>
      <c r="E709" s="280">
        <v>368</v>
      </c>
      <c r="F709" s="280">
        <v>63</v>
      </c>
      <c r="G709" s="280">
        <v>23184</v>
      </c>
      <c r="H709" s="280">
        <v>11718</v>
      </c>
      <c r="I709" s="280">
        <v>11466</v>
      </c>
      <c r="J709" s="280">
        <v>30</v>
      </c>
      <c r="K709" s="280" t="s">
        <v>1358</v>
      </c>
      <c r="L709" s="280">
        <v>63</v>
      </c>
    </row>
    <row r="710" spans="1:12">
      <c r="A710" s="280">
        <v>709</v>
      </c>
      <c r="B710" s="280" t="s">
        <v>4096</v>
      </c>
      <c r="C710" s="280" t="s">
        <v>4143</v>
      </c>
      <c r="D710" s="280">
        <v>273</v>
      </c>
      <c r="E710" s="280">
        <v>283.95060000000001</v>
      </c>
      <c r="F710" s="280">
        <v>81</v>
      </c>
      <c r="G710" s="280">
        <v>23000</v>
      </c>
      <c r="H710" s="280">
        <v>22113</v>
      </c>
      <c r="I710" s="280">
        <v>887</v>
      </c>
      <c r="J710" s="280">
        <v>7</v>
      </c>
      <c r="K710" s="280" t="s">
        <v>1358</v>
      </c>
      <c r="L710" s="280">
        <v>81</v>
      </c>
    </row>
    <row r="711" spans="1:12">
      <c r="A711" s="280">
        <v>710</v>
      </c>
      <c r="B711" s="280" t="s">
        <v>272</v>
      </c>
      <c r="C711" s="280" t="s">
        <v>3539</v>
      </c>
      <c r="D711" s="280">
        <v>729</v>
      </c>
      <c r="E711" s="280">
        <v>1150</v>
      </c>
      <c r="F711" s="280">
        <v>20</v>
      </c>
      <c r="G711" s="280">
        <v>23000</v>
      </c>
      <c r="H711" s="280">
        <v>14580</v>
      </c>
      <c r="I711" s="280">
        <v>8420</v>
      </c>
      <c r="J711" s="280">
        <v>1</v>
      </c>
      <c r="K711" s="280" t="s">
        <v>1358</v>
      </c>
      <c r="L711" s="280">
        <v>20</v>
      </c>
    </row>
    <row r="712" spans="1:12">
      <c r="A712" s="280">
        <v>711</v>
      </c>
      <c r="B712" s="280" t="s">
        <v>2980</v>
      </c>
      <c r="C712" s="280" t="s">
        <v>3537</v>
      </c>
      <c r="D712" s="280">
        <v>398</v>
      </c>
      <c r="E712" s="280">
        <v>489.19150000000002</v>
      </c>
      <c r="F712" s="280">
        <v>47</v>
      </c>
      <c r="G712" s="280">
        <v>22992</v>
      </c>
      <c r="H712" s="280">
        <v>18706</v>
      </c>
      <c r="I712" s="280">
        <v>4286</v>
      </c>
      <c r="J712" s="280">
        <v>9</v>
      </c>
      <c r="K712" s="280" t="s">
        <v>1358</v>
      </c>
      <c r="L712" s="280">
        <v>47</v>
      </c>
    </row>
    <row r="713" spans="1:12">
      <c r="A713" s="280">
        <v>712</v>
      </c>
      <c r="B713" s="280" t="s">
        <v>464</v>
      </c>
      <c r="C713" s="280" t="s">
        <v>3499</v>
      </c>
      <c r="D713" s="280">
        <v>142</v>
      </c>
      <c r="E713" s="280">
        <v>213.9528</v>
      </c>
      <c r="F713" s="280">
        <v>106</v>
      </c>
      <c r="G713" s="280">
        <v>22679</v>
      </c>
      <c r="H713" s="280">
        <v>15052</v>
      </c>
      <c r="I713" s="280">
        <v>7627</v>
      </c>
      <c r="J713" s="280">
        <v>79</v>
      </c>
      <c r="K713" s="280" t="s">
        <v>1358</v>
      </c>
      <c r="L713" s="280">
        <v>106</v>
      </c>
    </row>
    <row r="714" spans="1:12">
      <c r="A714" s="280">
        <v>713</v>
      </c>
      <c r="B714" s="280" t="s">
        <v>2754</v>
      </c>
      <c r="C714" s="280" t="s">
        <v>3528</v>
      </c>
      <c r="D714" s="280">
        <v>0</v>
      </c>
      <c r="E714" s="280">
        <v>146.44739999999999</v>
      </c>
      <c r="F714" s="280">
        <v>152</v>
      </c>
      <c r="G714" s="280">
        <v>22260</v>
      </c>
      <c r="H714" s="280">
        <v>0</v>
      </c>
      <c r="I714" s="280">
        <v>22260</v>
      </c>
      <c r="J714" s="280">
        <v>10</v>
      </c>
      <c r="K714" s="280" t="s">
        <v>1358</v>
      </c>
      <c r="L714" s="280">
        <v>152</v>
      </c>
    </row>
    <row r="715" spans="1:12">
      <c r="A715" s="280">
        <v>714</v>
      </c>
      <c r="B715" s="280" t="s">
        <v>560</v>
      </c>
      <c r="C715" s="280" t="s">
        <v>3612</v>
      </c>
      <c r="D715" s="280">
        <v>105</v>
      </c>
      <c r="E715" s="280">
        <v>227.40629999999999</v>
      </c>
      <c r="F715" s="280">
        <v>96</v>
      </c>
      <c r="G715" s="280">
        <v>21831</v>
      </c>
      <c r="H715" s="280">
        <v>10080</v>
      </c>
      <c r="I715" s="280">
        <v>11751</v>
      </c>
      <c r="J715" s="280">
        <v>44</v>
      </c>
      <c r="K715" s="280" t="s">
        <v>1358</v>
      </c>
      <c r="L715" s="280">
        <v>96</v>
      </c>
    </row>
    <row r="716" spans="1:12">
      <c r="A716" s="280">
        <v>715</v>
      </c>
      <c r="B716" s="280" t="s">
        <v>825</v>
      </c>
      <c r="C716" s="280" t="s">
        <v>3516</v>
      </c>
      <c r="D716" s="280">
        <v>105</v>
      </c>
      <c r="E716" s="280">
        <v>185.16669999999999</v>
      </c>
      <c r="F716" s="280">
        <v>114</v>
      </c>
      <c r="G716" s="280">
        <v>21109</v>
      </c>
      <c r="H716" s="280">
        <v>11970</v>
      </c>
      <c r="I716" s="280">
        <v>9139</v>
      </c>
      <c r="J716" s="280">
        <v>45</v>
      </c>
      <c r="K716" s="280" t="s">
        <v>1358</v>
      </c>
      <c r="L716" s="280">
        <v>114</v>
      </c>
    </row>
    <row r="717" spans="1:12">
      <c r="A717" s="280">
        <v>716</v>
      </c>
      <c r="B717" s="280" t="s">
        <v>938</v>
      </c>
      <c r="C717" s="280" t="s">
        <v>3203</v>
      </c>
      <c r="D717" s="280">
        <v>340</v>
      </c>
      <c r="E717" s="280">
        <v>917.47829999999999</v>
      </c>
      <c r="F717" s="280">
        <v>23</v>
      </c>
      <c r="G717" s="280">
        <v>21102</v>
      </c>
      <c r="H717" s="280">
        <v>7820</v>
      </c>
      <c r="I717" s="280">
        <v>13282</v>
      </c>
      <c r="J717" s="280">
        <v>5</v>
      </c>
      <c r="K717" s="280" t="s">
        <v>1358</v>
      </c>
      <c r="L717" s="280">
        <v>23</v>
      </c>
    </row>
    <row r="718" spans="1:12">
      <c r="A718" s="280">
        <v>717</v>
      </c>
      <c r="B718" s="280" t="s">
        <v>465</v>
      </c>
      <c r="C718" s="280" t="s">
        <v>3499</v>
      </c>
      <c r="D718" s="280">
        <v>142</v>
      </c>
      <c r="E718" s="280">
        <v>232.9</v>
      </c>
      <c r="F718" s="280">
        <v>90</v>
      </c>
      <c r="G718" s="280">
        <v>20961</v>
      </c>
      <c r="H718" s="280">
        <v>12780</v>
      </c>
      <c r="I718" s="280">
        <v>8181</v>
      </c>
      <c r="J718" s="280">
        <v>63</v>
      </c>
      <c r="K718" s="280" t="s">
        <v>1358</v>
      </c>
      <c r="L718" s="280">
        <v>90</v>
      </c>
    </row>
    <row r="719" spans="1:12">
      <c r="A719" s="280">
        <v>718</v>
      </c>
      <c r="B719" s="280" t="s">
        <v>583</v>
      </c>
      <c r="C719" s="280" t="s">
        <v>3307</v>
      </c>
      <c r="D719" s="280">
        <v>118</v>
      </c>
      <c r="E719" s="280">
        <v>188.39089999999999</v>
      </c>
      <c r="F719" s="280">
        <v>110</v>
      </c>
      <c r="G719" s="280">
        <v>20723</v>
      </c>
      <c r="H719" s="280">
        <v>12980</v>
      </c>
      <c r="I719" s="280">
        <v>7743</v>
      </c>
      <c r="J719" s="280">
        <v>36</v>
      </c>
      <c r="K719" s="280" t="s">
        <v>1358</v>
      </c>
      <c r="L719" s="280">
        <v>110</v>
      </c>
    </row>
    <row r="720" spans="1:12">
      <c r="A720" s="280">
        <v>719</v>
      </c>
      <c r="B720" s="280" t="s">
        <v>421</v>
      </c>
      <c r="C720" s="280" t="s">
        <v>3455</v>
      </c>
      <c r="D720" s="280">
        <v>142</v>
      </c>
      <c r="E720" s="280">
        <v>209.2929</v>
      </c>
      <c r="F720" s="280">
        <v>99</v>
      </c>
      <c r="G720" s="280">
        <v>20720</v>
      </c>
      <c r="H720" s="280">
        <v>14058</v>
      </c>
      <c r="I720" s="280">
        <v>6662</v>
      </c>
      <c r="J720" s="280">
        <v>20</v>
      </c>
      <c r="K720" s="280" t="s">
        <v>1358</v>
      </c>
      <c r="L720" s="280">
        <v>99</v>
      </c>
    </row>
    <row r="721" spans="1:12">
      <c r="A721" s="280">
        <v>720</v>
      </c>
      <c r="B721" s="280" t="s">
        <v>760</v>
      </c>
      <c r="C721" s="280" t="s">
        <v>3188</v>
      </c>
      <c r="D721" s="280">
        <v>64</v>
      </c>
      <c r="E721" s="280">
        <v>108.5211</v>
      </c>
      <c r="F721" s="280">
        <v>190</v>
      </c>
      <c r="G721" s="280">
        <v>20619</v>
      </c>
      <c r="H721" s="280">
        <v>12160</v>
      </c>
      <c r="I721" s="280">
        <v>8459</v>
      </c>
      <c r="J721" s="280">
        <v>101</v>
      </c>
      <c r="K721" s="280" t="s">
        <v>1358</v>
      </c>
      <c r="L721" s="280">
        <v>190</v>
      </c>
    </row>
    <row r="722" spans="1:12">
      <c r="A722" s="280">
        <v>721</v>
      </c>
      <c r="B722" s="280" t="s">
        <v>493</v>
      </c>
      <c r="C722" s="280" t="s">
        <v>3332</v>
      </c>
      <c r="D722" s="280">
        <v>87</v>
      </c>
      <c r="E722" s="280">
        <v>146.3571</v>
      </c>
      <c r="F722" s="280">
        <v>140</v>
      </c>
      <c r="G722" s="280">
        <v>20490</v>
      </c>
      <c r="H722" s="280">
        <v>12180</v>
      </c>
      <c r="I722" s="280">
        <v>8310</v>
      </c>
      <c r="J722" s="280">
        <v>16</v>
      </c>
      <c r="K722" s="280" t="s">
        <v>1358</v>
      </c>
      <c r="L722" s="280">
        <v>140</v>
      </c>
    </row>
    <row r="723" spans="1:12">
      <c r="A723" s="280">
        <v>722</v>
      </c>
      <c r="B723" s="280" t="s">
        <v>383</v>
      </c>
      <c r="C723" s="280" t="s">
        <v>3622</v>
      </c>
      <c r="D723" s="280">
        <v>816</v>
      </c>
      <c r="E723" s="280">
        <v>1706.6667</v>
      </c>
      <c r="F723" s="280">
        <v>12</v>
      </c>
      <c r="G723" s="280">
        <v>20480</v>
      </c>
      <c r="H723" s="280">
        <v>9792</v>
      </c>
      <c r="I723" s="280">
        <v>10688</v>
      </c>
      <c r="J723" s="280">
        <v>2</v>
      </c>
      <c r="K723" s="280" t="s">
        <v>1358</v>
      </c>
      <c r="L723" s="280">
        <v>12</v>
      </c>
    </row>
    <row r="724" spans="1:12">
      <c r="A724" s="280">
        <v>723</v>
      </c>
      <c r="B724" s="280" t="s">
        <v>4047</v>
      </c>
      <c r="C724" s="280" t="s">
        <v>4048</v>
      </c>
      <c r="D724" s="280">
        <v>800</v>
      </c>
      <c r="E724" s="280">
        <v>1360</v>
      </c>
      <c r="F724" s="280">
        <v>15</v>
      </c>
      <c r="G724" s="280">
        <v>20400</v>
      </c>
      <c r="H724" s="280">
        <v>12000</v>
      </c>
      <c r="I724" s="280">
        <v>8400</v>
      </c>
      <c r="J724" s="280">
        <v>1</v>
      </c>
      <c r="K724" s="280" t="s">
        <v>1358</v>
      </c>
      <c r="L724" s="280">
        <v>15</v>
      </c>
    </row>
    <row r="725" spans="1:12">
      <c r="A725" s="280">
        <v>724</v>
      </c>
      <c r="B725" s="280" t="s">
        <v>973</v>
      </c>
      <c r="C725" s="280" t="s">
        <v>3226</v>
      </c>
      <c r="D725" s="280">
        <v>472</v>
      </c>
      <c r="E725" s="280">
        <v>725.21429999999998</v>
      </c>
      <c r="F725" s="280">
        <v>28</v>
      </c>
      <c r="G725" s="280">
        <v>20306</v>
      </c>
      <c r="H725" s="280">
        <v>13216</v>
      </c>
      <c r="I725" s="280">
        <v>7090</v>
      </c>
      <c r="J725" s="280">
        <v>16</v>
      </c>
      <c r="K725" s="280" t="s">
        <v>1358</v>
      </c>
      <c r="L725" s="280">
        <v>28</v>
      </c>
    </row>
    <row r="726" spans="1:12">
      <c r="A726" s="280">
        <v>725</v>
      </c>
      <c r="B726" s="280" t="s">
        <v>3464</v>
      </c>
      <c r="C726" s="280" t="s">
        <v>3465</v>
      </c>
      <c r="D726" s="280">
        <v>612</v>
      </c>
      <c r="E726" s="280">
        <v>1350</v>
      </c>
      <c r="F726" s="280">
        <v>15</v>
      </c>
      <c r="G726" s="280">
        <v>20250</v>
      </c>
      <c r="H726" s="280">
        <v>9180</v>
      </c>
      <c r="I726" s="280">
        <v>11070</v>
      </c>
      <c r="J726" s="280">
        <v>1</v>
      </c>
      <c r="K726" s="280" t="s">
        <v>1358</v>
      </c>
      <c r="L726" s="280">
        <v>15</v>
      </c>
    </row>
    <row r="727" spans="1:12">
      <c r="A727" s="280">
        <v>726</v>
      </c>
      <c r="B727" s="280" t="s">
        <v>2865</v>
      </c>
      <c r="C727" s="280" t="s">
        <v>3721</v>
      </c>
      <c r="D727" s="280">
        <v>79</v>
      </c>
      <c r="E727" s="280">
        <v>173.81899999999999</v>
      </c>
      <c r="F727" s="280">
        <v>116</v>
      </c>
      <c r="G727" s="280">
        <v>20163</v>
      </c>
      <c r="H727" s="280">
        <v>9164</v>
      </c>
      <c r="I727" s="280">
        <v>10999</v>
      </c>
      <c r="J727" s="280">
        <v>18</v>
      </c>
      <c r="K727" s="280" t="s">
        <v>1358</v>
      </c>
      <c r="L727" s="280">
        <v>116</v>
      </c>
    </row>
    <row r="728" spans="1:12">
      <c r="A728" s="280">
        <v>727</v>
      </c>
      <c r="B728" s="280" t="s">
        <v>3570</v>
      </c>
      <c r="C728" s="280" t="s">
        <v>3571</v>
      </c>
      <c r="D728" s="280">
        <v>1398</v>
      </c>
      <c r="E728" s="280">
        <v>5000</v>
      </c>
      <c r="F728" s="280">
        <v>4</v>
      </c>
      <c r="G728" s="280">
        <v>20000</v>
      </c>
      <c r="H728" s="280">
        <v>5592</v>
      </c>
      <c r="I728" s="280">
        <v>14408</v>
      </c>
      <c r="J728" s="280">
        <v>4</v>
      </c>
      <c r="K728" s="280" t="s">
        <v>1358</v>
      </c>
      <c r="L728" s="280">
        <v>4</v>
      </c>
    </row>
    <row r="729" spans="1:12">
      <c r="A729" s="280">
        <v>728</v>
      </c>
      <c r="B729" s="280" t="s">
        <v>3584</v>
      </c>
      <c r="C729" s="280" t="s">
        <v>3585</v>
      </c>
      <c r="D729" s="280">
        <v>795</v>
      </c>
      <c r="E729" s="280">
        <v>660</v>
      </c>
      <c r="F729" s="280">
        <v>30</v>
      </c>
      <c r="G729" s="280">
        <v>19800</v>
      </c>
      <c r="H729" s="280">
        <v>23850</v>
      </c>
      <c r="I729" s="280">
        <v>-4050</v>
      </c>
      <c r="J729" s="280">
        <v>1</v>
      </c>
      <c r="K729" s="280" t="s">
        <v>1358</v>
      </c>
      <c r="L729" s="280">
        <v>30</v>
      </c>
    </row>
    <row r="730" spans="1:12">
      <c r="A730" s="280">
        <v>729</v>
      </c>
      <c r="B730" s="280" t="s">
        <v>915</v>
      </c>
      <c r="C730" s="280" t="s">
        <v>3312</v>
      </c>
      <c r="D730" s="280">
        <v>195</v>
      </c>
      <c r="E730" s="280">
        <v>290.88240000000002</v>
      </c>
      <c r="F730" s="280">
        <v>68</v>
      </c>
      <c r="G730" s="280">
        <v>19780</v>
      </c>
      <c r="H730" s="280">
        <v>13260</v>
      </c>
      <c r="I730" s="280">
        <v>6520</v>
      </c>
      <c r="J730" s="280">
        <v>18</v>
      </c>
      <c r="K730" s="280" t="s">
        <v>1358</v>
      </c>
      <c r="L730" s="280">
        <v>68</v>
      </c>
    </row>
    <row r="731" spans="1:12">
      <c r="A731" s="280">
        <v>730</v>
      </c>
      <c r="B731" s="280" t="s">
        <v>458</v>
      </c>
      <c r="C731" s="280" t="s">
        <v>3631</v>
      </c>
      <c r="D731" s="280">
        <v>253</v>
      </c>
      <c r="E731" s="280">
        <v>272.92959999999999</v>
      </c>
      <c r="F731" s="280">
        <v>71</v>
      </c>
      <c r="G731" s="280">
        <v>19378</v>
      </c>
      <c r="H731" s="280">
        <v>17963</v>
      </c>
      <c r="I731" s="280">
        <v>1415</v>
      </c>
      <c r="J731" s="280">
        <v>21</v>
      </c>
      <c r="K731" s="280" t="s">
        <v>1358</v>
      </c>
      <c r="L731" s="280">
        <v>71</v>
      </c>
    </row>
    <row r="732" spans="1:12">
      <c r="A732" s="280">
        <v>731</v>
      </c>
      <c r="B732" s="280" t="s">
        <v>999</v>
      </c>
      <c r="C732" s="280" t="s">
        <v>3434</v>
      </c>
      <c r="D732" s="280">
        <v>484</v>
      </c>
      <c r="E732" s="280">
        <v>566.47059999999999</v>
      </c>
      <c r="F732" s="280">
        <v>34</v>
      </c>
      <c r="G732" s="280">
        <v>19260</v>
      </c>
      <c r="H732" s="280">
        <v>16456</v>
      </c>
      <c r="I732" s="280">
        <v>2804</v>
      </c>
      <c r="J732" s="280">
        <v>24</v>
      </c>
      <c r="K732" s="280" t="s">
        <v>1358</v>
      </c>
      <c r="L732" s="280">
        <v>34</v>
      </c>
    </row>
    <row r="733" spans="1:12">
      <c r="A733" s="280">
        <v>732</v>
      </c>
      <c r="B733" s="280" t="s">
        <v>3503</v>
      </c>
      <c r="C733" s="280" t="s">
        <v>3504</v>
      </c>
      <c r="D733" s="280">
        <v>162</v>
      </c>
      <c r="E733" s="280">
        <v>287</v>
      </c>
      <c r="F733" s="280">
        <v>67</v>
      </c>
      <c r="G733" s="280">
        <v>19229</v>
      </c>
      <c r="H733" s="280">
        <v>10854</v>
      </c>
      <c r="I733" s="280">
        <v>8375</v>
      </c>
      <c r="J733" s="280">
        <v>17</v>
      </c>
      <c r="K733" s="280" t="s">
        <v>1358</v>
      </c>
      <c r="L733" s="280">
        <v>67</v>
      </c>
    </row>
    <row r="734" spans="1:12">
      <c r="A734" s="280">
        <v>733</v>
      </c>
      <c r="B734" s="280" t="s">
        <v>4042</v>
      </c>
      <c r="C734" s="280" t="s">
        <v>4043</v>
      </c>
      <c r="D734" s="280">
        <v>701</v>
      </c>
      <c r="E734" s="280">
        <v>660</v>
      </c>
      <c r="F734" s="280">
        <v>29</v>
      </c>
      <c r="G734" s="280">
        <v>19140</v>
      </c>
      <c r="H734" s="280">
        <v>20329</v>
      </c>
      <c r="I734" s="280">
        <v>-1189</v>
      </c>
      <c r="J734" s="280">
        <v>13</v>
      </c>
      <c r="K734" s="280" t="s">
        <v>1358</v>
      </c>
      <c r="L734" s="280">
        <v>29</v>
      </c>
    </row>
    <row r="735" spans="1:12">
      <c r="A735" s="280">
        <v>734</v>
      </c>
      <c r="B735" s="280" t="s">
        <v>581</v>
      </c>
      <c r="C735" s="280" t="s">
        <v>3543</v>
      </c>
      <c r="D735" s="280">
        <v>511</v>
      </c>
      <c r="E735" s="280">
        <v>1062.2221999999999</v>
      </c>
      <c r="F735" s="280">
        <v>18</v>
      </c>
      <c r="G735" s="280">
        <v>19120</v>
      </c>
      <c r="H735" s="280">
        <v>9198</v>
      </c>
      <c r="I735" s="280">
        <v>9922</v>
      </c>
      <c r="J735" s="280">
        <v>4</v>
      </c>
      <c r="K735" s="280" t="s">
        <v>1358</v>
      </c>
      <c r="L735" s="280">
        <v>18</v>
      </c>
    </row>
    <row r="736" spans="1:12">
      <c r="A736" s="280">
        <v>735</v>
      </c>
      <c r="B736" s="280" t="s">
        <v>3906</v>
      </c>
      <c r="C736" s="280" t="s">
        <v>4063</v>
      </c>
      <c r="D736" s="280">
        <v>244</v>
      </c>
      <c r="E736" s="280">
        <v>334.24560000000002</v>
      </c>
      <c r="F736" s="280">
        <v>57</v>
      </c>
      <c r="G736" s="280">
        <v>19052</v>
      </c>
      <c r="H736" s="280">
        <v>13908</v>
      </c>
      <c r="I736" s="280">
        <v>5144</v>
      </c>
      <c r="J736" s="280">
        <v>10</v>
      </c>
      <c r="K736" s="280" t="s">
        <v>1358</v>
      </c>
      <c r="L736" s="280">
        <v>57</v>
      </c>
    </row>
    <row r="737" spans="1:12">
      <c r="A737" s="280">
        <v>736</v>
      </c>
      <c r="B737" s="280" t="s">
        <v>667</v>
      </c>
      <c r="C737" s="280" t="s">
        <v>3621</v>
      </c>
      <c r="D737" s="280">
        <v>282</v>
      </c>
      <c r="E737" s="280">
        <v>588.25</v>
      </c>
      <c r="F737" s="280">
        <v>32</v>
      </c>
      <c r="G737" s="280">
        <v>18824</v>
      </c>
      <c r="H737" s="280">
        <v>9024</v>
      </c>
      <c r="I737" s="280">
        <v>9800</v>
      </c>
      <c r="J737" s="280">
        <v>19</v>
      </c>
      <c r="K737" s="280" t="s">
        <v>1358</v>
      </c>
      <c r="L737" s="280">
        <v>32</v>
      </c>
    </row>
    <row r="738" spans="1:12">
      <c r="A738" s="280">
        <v>737</v>
      </c>
      <c r="B738" s="280" t="s">
        <v>838</v>
      </c>
      <c r="C738" s="280" t="s">
        <v>3231</v>
      </c>
      <c r="D738" s="280">
        <v>509</v>
      </c>
      <c r="E738" s="280">
        <v>663.03570000000002</v>
      </c>
      <c r="F738" s="280">
        <v>28</v>
      </c>
      <c r="G738" s="280">
        <v>18565</v>
      </c>
      <c r="H738" s="280">
        <v>14252</v>
      </c>
      <c r="I738" s="280">
        <v>4313</v>
      </c>
      <c r="J738" s="280">
        <v>8</v>
      </c>
      <c r="K738" s="280" t="s">
        <v>1358</v>
      </c>
      <c r="L738" s="280">
        <v>28</v>
      </c>
    </row>
    <row r="739" spans="1:12">
      <c r="A739" s="280">
        <v>738</v>
      </c>
      <c r="B739" s="280" t="s">
        <v>379</v>
      </c>
      <c r="C739" s="280" t="s">
        <v>3036</v>
      </c>
      <c r="D739" s="280">
        <v>452</v>
      </c>
      <c r="E739" s="280">
        <v>1125.4375</v>
      </c>
      <c r="F739" s="280">
        <v>16</v>
      </c>
      <c r="G739" s="280">
        <v>18007</v>
      </c>
      <c r="H739" s="280">
        <v>7232</v>
      </c>
      <c r="I739" s="280">
        <v>10775</v>
      </c>
      <c r="J739" s="280">
        <v>4</v>
      </c>
      <c r="K739" s="280" t="s">
        <v>1358</v>
      </c>
      <c r="L739" s="280">
        <v>16</v>
      </c>
    </row>
    <row r="740" spans="1:12">
      <c r="A740" s="280">
        <v>739</v>
      </c>
      <c r="B740" s="280" t="s">
        <v>788</v>
      </c>
      <c r="C740" s="280" t="s">
        <v>3551</v>
      </c>
      <c r="D740" s="280">
        <v>97</v>
      </c>
      <c r="E740" s="280">
        <v>164.11109999999999</v>
      </c>
      <c r="F740" s="280">
        <v>108</v>
      </c>
      <c r="G740" s="280">
        <v>17724</v>
      </c>
      <c r="H740" s="280">
        <v>10476</v>
      </c>
      <c r="I740" s="280">
        <v>7248</v>
      </c>
      <c r="J740" s="280">
        <v>18</v>
      </c>
      <c r="K740" s="280" t="s">
        <v>1358</v>
      </c>
      <c r="L740" s="280">
        <v>108</v>
      </c>
    </row>
    <row r="741" spans="1:12">
      <c r="A741" s="280">
        <v>740</v>
      </c>
      <c r="B741" s="280" t="s">
        <v>829</v>
      </c>
      <c r="C741" s="280" t="s">
        <v>3594</v>
      </c>
      <c r="D741" s="280">
        <v>105</v>
      </c>
      <c r="E741" s="280">
        <v>192.1848</v>
      </c>
      <c r="F741" s="280">
        <v>92</v>
      </c>
      <c r="G741" s="280">
        <v>17681</v>
      </c>
      <c r="H741" s="280">
        <v>9660</v>
      </c>
      <c r="I741" s="280">
        <v>8021</v>
      </c>
      <c r="J741" s="280">
        <v>35</v>
      </c>
      <c r="K741" s="280" t="s">
        <v>1358</v>
      </c>
      <c r="L741" s="280">
        <v>92</v>
      </c>
    </row>
    <row r="742" spans="1:12">
      <c r="A742" s="280">
        <v>741</v>
      </c>
      <c r="B742" s="280" t="s">
        <v>3746</v>
      </c>
      <c r="C742" s="280" t="s">
        <v>3852</v>
      </c>
      <c r="D742" s="280">
        <v>1246</v>
      </c>
      <c r="E742" s="280">
        <v>1750</v>
      </c>
      <c r="F742" s="280">
        <v>10</v>
      </c>
      <c r="G742" s="280">
        <v>17500</v>
      </c>
      <c r="H742" s="280">
        <v>12460</v>
      </c>
      <c r="I742" s="280">
        <v>5040</v>
      </c>
      <c r="J742" s="280">
        <v>1</v>
      </c>
      <c r="K742" s="280" t="s">
        <v>1358</v>
      </c>
      <c r="L742" s="280">
        <v>10</v>
      </c>
    </row>
    <row r="743" spans="1:12">
      <c r="A743" s="280">
        <v>742</v>
      </c>
      <c r="B743" s="280" t="s">
        <v>985</v>
      </c>
      <c r="C743" s="280" t="s">
        <v>3640</v>
      </c>
      <c r="D743" s="280">
        <v>401</v>
      </c>
      <c r="E743" s="280">
        <v>532.40629999999999</v>
      </c>
      <c r="F743" s="280">
        <v>32</v>
      </c>
      <c r="G743" s="280">
        <v>17037</v>
      </c>
      <c r="H743" s="280">
        <v>12832</v>
      </c>
      <c r="I743" s="280">
        <v>4205</v>
      </c>
      <c r="J743" s="280">
        <v>10</v>
      </c>
      <c r="K743" s="280" t="s">
        <v>1358</v>
      </c>
      <c r="L743" s="280">
        <v>32</v>
      </c>
    </row>
    <row r="744" spans="1:12">
      <c r="A744" s="280">
        <v>743</v>
      </c>
      <c r="B744" s="280" t="s">
        <v>916</v>
      </c>
      <c r="C744" s="280" t="s">
        <v>3515</v>
      </c>
      <c r="D744" s="280">
        <v>74</v>
      </c>
      <c r="E744" s="280">
        <v>68.596800000000002</v>
      </c>
      <c r="F744" s="280">
        <v>248</v>
      </c>
      <c r="G744" s="280">
        <v>17012</v>
      </c>
      <c r="H744" s="280">
        <v>18352</v>
      </c>
      <c r="I744" s="280">
        <v>-1340</v>
      </c>
      <c r="J744" s="280">
        <v>94</v>
      </c>
      <c r="K744" s="280" t="s">
        <v>1358</v>
      </c>
      <c r="L744" s="280">
        <v>248</v>
      </c>
    </row>
    <row r="745" spans="1:12">
      <c r="A745" s="280">
        <v>744</v>
      </c>
      <c r="B745" s="280" t="s">
        <v>565</v>
      </c>
      <c r="C745" s="280" t="s">
        <v>3589</v>
      </c>
      <c r="D745" s="280">
        <v>41</v>
      </c>
      <c r="E745" s="280">
        <v>182.25810000000001</v>
      </c>
      <c r="F745" s="280">
        <v>93</v>
      </c>
      <c r="G745" s="280">
        <v>16950</v>
      </c>
      <c r="H745" s="280">
        <v>3813</v>
      </c>
      <c r="I745" s="280">
        <v>13137</v>
      </c>
      <c r="J745" s="280">
        <v>9</v>
      </c>
      <c r="K745" s="280" t="s">
        <v>1358</v>
      </c>
      <c r="L745" s="280">
        <v>93</v>
      </c>
    </row>
    <row r="746" spans="1:12">
      <c r="A746" s="280">
        <v>745</v>
      </c>
      <c r="B746" s="280" t="s">
        <v>3591</v>
      </c>
      <c r="C746" s="280" t="s">
        <v>3592</v>
      </c>
      <c r="D746" s="280">
        <v>328</v>
      </c>
      <c r="E746" s="280">
        <v>560</v>
      </c>
      <c r="F746" s="280">
        <v>30</v>
      </c>
      <c r="G746" s="280">
        <v>16800</v>
      </c>
      <c r="H746" s="280">
        <v>9840</v>
      </c>
      <c r="I746" s="280">
        <v>6960</v>
      </c>
      <c r="J746" s="280">
        <v>2</v>
      </c>
      <c r="K746" s="280" t="s">
        <v>1358</v>
      </c>
      <c r="L746" s="280">
        <v>30</v>
      </c>
    </row>
    <row r="747" spans="1:12">
      <c r="A747" s="280">
        <v>746</v>
      </c>
      <c r="B747" s="280" t="s">
        <v>4020</v>
      </c>
      <c r="C747" s="280" t="s">
        <v>4021</v>
      </c>
      <c r="D747" s="280">
        <v>166</v>
      </c>
      <c r="E747" s="280">
        <v>268</v>
      </c>
      <c r="F747" s="280">
        <v>62</v>
      </c>
      <c r="G747" s="280">
        <v>16616</v>
      </c>
      <c r="H747" s="280">
        <v>10292</v>
      </c>
      <c r="I747" s="280">
        <v>6324</v>
      </c>
      <c r="J747" s="280">
        <v>2</v>
      </c>
      <c r="K747" s="280" t="s">
        <v>1358</v>
      </c>
      <c r="L747" s="280">
        <v>62</v>
      </c>
    </row>
    <row r="748" spans="1:12">
      <c r="A748" s="280">
        <v>747</v>
      </c>
      <c r="B748" s="280" t="s">
        <v>4022</v>
      </c>
      <c r="C748" s="280" t="s">
        <v>4023</v>
      </c>
      <c r="D748" s="280">
        <v>166</v>
      </c>
      <c r="E748" s="280">
        <v>268</v>
      </c>
      <c r="F748" s="280">
        <v>62</v>
      </c>
      <c r="G748" s="280">
        <v>16616</v>
      </c>
      <c r="H748" s="280">
        <v>10292</v>
      </c>
      <c r="I748" s="280">
        <v>6324</v>
      </c>
      <c r="J748" s="280">
        <v>2</v>
      </c>
      <c r="K748" s="280" t="s">
        <v>1358</v>
      </c>
      <c r="L748" s="280">
        <v>62</v>
      </c>
    </row>
    <row r="749" spans="1:12">
      <c r="A749" s="280">
        <v>748</v>
      </c>
      <c r="B749" s="280" t="s">
        <v>4024</v>
      </c>
      <c r="C749" s="280" t="s">
        <v>4025</v>
      </c>
      <c r="D749" s="280">
        <v>166</v>
      </c>
      <c r="E749" s="280">
        <v>268</v>
      </c>
      <c r="F749" s="280">
        <v>62</v>
      </c>
      <c r="G749" s="280">
        <v>16616</v>
      </c>
      <c r="H749" s="280">
        <v>10292</v>
      </c>
      <c r="I749" s="280">
        <v>6324</v>
      </c>
      <c r="J749" s="280">
        <v>2</v>
      </c>
      <c r="K749" s="280" t="s">
        <v>1358</v>
      </c>
      <c r="L749" s="280">
        <v>62</v>
      </c>
    </row>
    <row r="750" spans="1:12">
      <c r="A750" s="280">
        <v>749</v>
      </c>
      <c r="B750" s="280" t="s">
        <v>551</v>
      </c>
      <c r="C750" s="280" t="s">
        <v>3342</v>
      </c>
      <c r="D750" s="280">
        <v>447</v>
      </c>
      <c r="E750" s="280">
        <v>631.4615</v>
      </c>
      <c r="F750" s="280">
        <v>26</v>
      </c>
      <c r="G750" s="280">
        <v>16418</v>
      </c>
      <c r="H750" s="280">
        <v>11622</v>
      </c>
      <c r="I750" s="280">
        <v>4796</v>
      </c>
      <c r="J750" s="280">
        <v>16</v>
      </c>
      <c r="K750" s="280" t="s">
        <v>1358</v>
      </c>
      <c r="L750" s="280">
        <v>26</v>
      </c>
    </row>
    <row r="751" spans="1:12">
      <c r="A751" s="280">
        <v>750</v>
      </c>
      <c r="B751" s="280" t="s">
        <v>4052</v>
      </c>
      <c r="C751" s="280" t="s">
        <v>4048</v>
      </c>
      <c r="D751" s="280">
        <v>800</v>
      </c>
      <c r="E751" s="280">
        <v>1360</v>
      </c>
      <c r="F751" s="280">
        <v>12</v>
      </c>
      <c r="G751" s="280">
        <v>16320</v>
      </c>
      <c r="H751" s="280">
        <v>9600</v>
      </c>
      <c r="I751" s="280">
        <v>6720</v>
      </c>
      <c r="J751" s="280">
        <v>3</v>
      </c>
      <c r="K751" s="280" t="s">
        <v>1358</v>
      </c>
      <c r="L751" s="280">
        <v>12</v>
      </c>
    </row>
    <row r="752" spans="1:12">
      <c r="A752" s="280">
        <v>751</v>
      </c>
      <c r="B752" s="280" t="s">
        <v>3874</v>
      </c>
      <c r="C752" s="280" t="s">
        <v>3875</v>
      </c>
      <c r="D752" s="280">
        <v>152</v>
      </c>
      <c r="E752" s="280">
        <v>253</v>
      </c>
      <c r="F752" s="280">
        <v>64</v>
      </c>
      <c r="G752" s="280">
        <v>16192</v>
      </c>
      <c r="H752" s="280">
        <v>9728</v>
      </c>
      <c r="I752" s="280">
        <v>6464</v>
      </c>
      <c r="J752" s="280">
        <v>16</v>
      </c>
      <c r="K752" s="280" t="s">
        <v>1358</v>
      </c>
      <c r="L752" s="280">
        <v>64</v>
      </c>
    </row>
    <row r="753" spans="1:12">
      <c r="A753" s="280">
        <v>752</v>
      </c>
      <c r="B753" s="280" t="s">
        <v>4144</v>
      </c>
      <c r="C753" s="280" t="s">
        <v>4145</v>
      </c>
      <c r="D753" s="280">
        <v>952</v>
      </c>
      <c r="E753" s="280">
        <v>1600</v>
      </c>
      <c r="F753" s="280">
        <v>10</v>
      </c>
      <c r="G753" s="280">
        <v>16000</v>
      </c>
      <c r="H753" s="280">
        <v>9520</v>
      </c>
      <c r="I753" s="280">
        <v>6480</v>
      </c>
      <c r="J753" s="280">
        <v>1</v>
      </c>
      <c r="K753" s="280" t="s">
        <v>1358</v>
      </c>
      <c r="L753" s="280">
        <v>10</v>
      </c>
    </row>
    <row r="754" spans="1:12">
      <c r="A754" s="280">
        <v>753</v>
      </c>
      <c r="B754" s="280" t="s">
        <v>381</v>
      </c>
      <c r="C754" s="280" t="s">
        <v>3512</v>
      </c>
      <c r="D754" s="280">
        <v>1482</v>
      </c>
      <c r="E754" s="280">
        <v>3185</v>
      </c>
      <c r="F754" s="280">
        <v>5</v>
      </c>
      <c r="G754" s="280">
        <v>15925</v>
      </c>
      <c r="H754" s="280">
        <v>7410</v>
      </c>
      <c r="I754" s="280">
        <v>8515</v>
      </c>
      <c r="J754" s="280">
        <v>1</v>
      </c>
      <c r="K754" s="280" t="s">
        <v>1358</v>
      </c>
      <c r="L754" s="280">
        <v>5</v>
      </c>
    </row>
    <row r="755" spans="1:12">
      <c r="A755" s="280">
        <v>754</v>
      </c>
      <c r="B755" s="280" t="s">
        <v>442</v>
      </c>
      <c r="C755" s="280" t="s">
        <v>3712</v>
      </c>
      <c r="D755" s="280">
        <v>172</v>
      </c>
      <c r="E755" s="280">
        <v>25.884899999999998</v>
      </c>
      <c r="F755" s="280">
        <v>591</v>
      </c>
      <c r="G755" s="280">
        <v>15298</v>
      </c>
      <c r="H755" s="280">
        <v>101652</v>
      </c>
      <c r="I755" s="280">
        <v>-86354</v>
      </c>
      <c r="J755" s="280">
        <v>5</v>
      </c>
      <c r="K755" s="280" t="s">
        <v>1358</v>
      </c>
      <c r="L755" s="280">
        <v>591</v>
      </c>
    </row>
    <row r="756" spans="1:12">
      <c r="A756" s="280">
        <v>755</v>
      </c>
      <c r="B756" s="280" t="s">
        <v>4146</v>
      </c>
      <c r="C756" s="280" t="s">
        <v>4147</v>
      </c>
      <c r="D756" s="280">
        <v>1160</v>
      </c>
      <c r="E756" s="280">
        <v>1680</v>
      </c>
      <c r="F756" s="280">
        <v>9</v>
      </c>
      <c r="G756" s="280">
        <v>15120</v>
      </c>
      <c r="H756" s="280">
        <v>10440</v>
      </c>
      <c r="I756" s="280">
        <v>4680</v>
      </c>
      <c r="J756" s="280">
        <v>1</v>
      </c>
      <c r="K756" s="280" t="s">
        <v>1358</v>
      </c>
      <c r="L756" s="280">
        <v>9</v>
      </c>
    </row>
    <row r="757" spans="1:12">
      <c r="A757" s="280">
        <v>756</v>
      </c>
      <c r="B757" s="280" t="s">
        <v>4148</v>
      </c>
      <c r="C757" s="280" t="s">
        <v>4149</v>
      </c>
      <c r="D757" s="280">
        <v>392</v>
      </c>
      <c r="E757" s="280">
        <v>1370</v>
      </c>
      <c r="F757" s="280">
        <v>11</v>
      </c>
      <c r="G757" s="280">
        <v>15070</v>
      </c>
      <c r="H757" s="280">
        <v>4312</v>
      </c>
      <c r="I757" s="280">
        <v>10758</v>
      </c>
      <c r="J757" s="280">
        <v>1</v>
      </c>
      <c r="K757" s="280" t="s">
        <v>1358</v>
      </c>
      <c r="L757" s="280">
        <v>11</v>
      </c>
    </row>
    <row r="758" spans="1:12">
      <c r="A758" s="280">
        <v>757</v>
      </c>
      <c r="B758" s="280" t="s">
        <v>692</v>
      </c>
      <c r="C758" s="280" t="s">
        <v>3244</v>
      </c>
      <c r="D758" s="280">
        <v>192</v>
      </c>
      <c r="E758" s="280">
        <v>312.70830000000001</v>
      </c>
      <c r="F758" s="280">
        <v>48</v>
      </c>
      <c r="G758" s="280">
        <v>15010</v>
      </c>
      <c r="H758" s="280">
        <v>9216</v>
      </c>
      <c r="I758" s="280">
        <v>5794</v>
      </c>
      <c r="J758" s="280">
        <v>9</v>
      </c>
      <c r="K758" s="280" t="s">
        <v>1358</v>
      </c>
      <c r="L758" s="280">
        <v>48</v>
      </c>
    </row>
    <row r="759" spans="1:12">
      <c r="A759" s="280">
        <v>758</v>
      </c>
      <c r="B759" s="280" t="s">
        <v>4150</v>
      </c>
      <c r="C759" s="280" t="s">
        <v>4151</v>
      </c>
      <c r="D759" s="280">
        <v>256</v>
      </c>
      <c r="E759" s="280">
        <v>1000</v>
      </c>
      <c r="F759" s="280">
        <v>15</v>
      </c>
      <c r="G759" s="280">
        <v>15000</v>
      </c>
      <c r="H759" s="280">
        <v>3840</v>
      </c>
      <c r="I759" s="280">
        <v>11160</v>
      </c>
      <c r="J759" s="280">
        <v>1</v>
      </c>
      <c r="K759" s="280" t="s">
        <v>1358</v>
      </c>
      <c r="L759" s="280">
        <v>15</v>
      </c>
    </row>
    <row r="760" spans="1:12">
      <c r="A760" s="280">
        <v>759</v>
      </c>
      <c r="B760" s="280" t="s">
        <v>3657</v>
      </c>
      <c r="C760" s="280" t="s">
        <v>3658</v>
      </c>
      <c r="D760" s="280">
        <v>916</v>
      </c>
      <c r="E760" s="280">
        <v>3000</v>
      </c>
      <c r="F760" s="280">
        <v>5</v>
      </c>
      <c r="G760" s="280">
        <v>15000</v>
      </c>
      <c r="H760" s="280">
        <v>4580</v>
      </c>
      <c r="I760" s="280">
        <v>10420</v>
      </c>
      <c r="J760" s="280">
        <v>5</v>
      </c>
      <c r="K760" s="280" t="s">
        <v>1358</v>
      </c>
      <c r="L760" s="280">
        <v>5</v>
      </c>
    </row>
    <row r="761" spans="1:12">
      <c r="A761" s="280">
        <v>760</v>
      </c>
      <c r="B761" s="280" t="s">
        <v>3561</v>
      </c>
      <c r="C761" s="280" t="s">
        <v>3562</v>
      </c>
      <c r="D761" s="280">
        <v>707</v>
      </c>
      <c r="E761" s="280">
        <v>2500</v>
      </c>
      <c r="F761" s="280">
        <v>6</v>
      </c>
      <c r="G761" s="280">
        <v>15000</v>
      </c>
      <c r="H761" s="280">
        <v>4242</v>
      </c>
      <c r="I761" s="280">
        <v>10758</v>
      </c>
      <c r="J761" s="280">
        <v>6</v>
      </c>
      <c r="K761" s="280" t="s">
        <v>1358</v>
      </c>
      <c r="L761" s="280">
        <v>6</v>
      </c>
    </row>
    <row r="762" spans="1:12">
      <c r="A762" s="280">
        <v>761</v>
      </c>
      <c r="B762" s="280" t="s">
        <v>772</v>
      </c>
      <c r="C762" s="280" t="s">
        <v>3530</v>
      </c>
      <c r="D762" s="280">
        <v>140</v>
      </c>
      <c r="E762" s="280">
        <v>194.20779999999999</v>
      </c>
      <c r="F762" s="280">
        <v>77</v>
      </c>
      <c r="G762" s="280">
        <v>14954</v>
      </c>
      <c r="H762" s="280">
        <v>10780</v>
      </c>
      <c r="I762" s="280">
        <v>4174</v>
      </c>
      <c r="J762" s="280">
        <v>15</v>
      </c>
      <c r="K762" s="280" t="s">
        <v>1358</v>
      </c>
      <c r="L762" s="280">
        <v>77</v>
      </c>
    </row>
    <row r="763" spans="1:12">
      <c r="A763" s="280">
        <v>762</v>
      </c>
      <c r="B763" s="280" t="s">
        <v>898</v>
      </c>
      <c r="C763" s="280" t="s">
        <v>3554</v>
      </c>
      <c r="D763" s="280">
        <v>290</v>
      </c>
      <c r="E763" s="280">
        <v>523.75</v>
      </c>
      <c r="F763" s="280">
        <v>28</v>
      </c>
      <c r="G763" s="280">
        <v>14665</v>
      </c>
      <c r="H763" s="280">
        <v>8120</v>
      </c>
      <c r="I763" s="280">
        <v>6545</v>
      </c>
      <c r="J763" s="280">
        <v>4</v>
      </c>
      <c r="K763" s="280" t="s">
        <v>1358</v>
      </c>
      <c r="L763" s="280">
        <v>28</v>
      </c>
    </row>
    <row r="764" spans="1:12">
      <c r="A764" s="280">
        <v>763</v>
      </c>
      <c r="B764" s="280" t="s">
        <v>3954</v>
      </c>
      <c r="C764" s="280" t="s">
        <v>4152</v>
      </c>
      <c r="D764" s="280">
        <v>85</v>
      </c>
      <c r="E764" s="280">
        <v>192.69329999999999</v>
      </c>
      <c r="F764" s="280">
        <v>75</v>
      </c>
      <c r="G764" s="280">
        <v>14452</v>
      </c>
      <c r="H764" s="280">
        <v>6375</v>
      </c>
      <c r="I764" s="280">
        <v>8077</v>
      </c>
      <c r="J764" s="280">
        <v>20</v>
      </c>
      <c r="K764" s="280" t="s">
        <v>1358</v>
      </c>
      <c r="L764" s="280">
        <v>75</v>
      </c>
    </row>
    <row r="765" spans="1:12">
      <c r="A765" s="280">
        <v>764</v>
      </c>
      <c r="B765" s="280" t="s">
        <v>4031</v>
      </c>
      <c r="C765" s="280" t="s">
        <v>4032</v>
      </c>
      <c r="D765" s="280">
        <v>194</v>
      </c>
      <c r="E765" s="280">
        <v>344</v>
      </c>
      <c r="F765" s="280">
        <v>42</v>
      </c>
      <c r="G765" s="280">
        <v>14448</v>
      </c>
      <c r="H765" s="280">
        <v>8148</v>
      </c>
      <c r="I765" s="280">
        <v>6300</v>
      </c>
      <c r="J765" s="280">
        <v>2</v>
      </c>
      <c r="K765" s="280" t="s">
        <v>1358</v>
      </c>
      <c r="L765" s="280">
        <v>42</v>
      </c>
    </row>
    <row r="766" spans="1:12">
      <c r="A766" s="280">
        <v>765</v>
      </c>
      <c r="B766" s="280" t="s">
        <v>4033</v>
      </c>
      <c r="C766" s="280" t="s">
        <v>4034</v>
      </c>
      <c r="D766" s="280">
        <v>194</v>
      </c>
      <c r="E766" s="280">
        <v>344</v>
      </c>
      <c r="F766" s="280">
        <v>42</v>
      </c>
      <c r="G766" s="280">
        <v>14448</v>
      </c>
      <c r="H766" s="280">
        <v>8148</v>
      </c>
      <c r="I766" s="280">
        <v>6300</v>
      </c>
      <c r="J766" s="280">
        <v>2</v>
      </c>
      <c r="K766" s="280" t="s">
        <v>1358</v>
      </c>
      <c r="L766" s="280">
        <v>42</v>
      </c>
    </row>
    <row r="767" spans="1:12">
      <c r="A767" s="280">
        <v>766</v>
      </c>
      <c r="B767" s="280" t="s">
        <v>4035</v>
      </c>
      <c r="C767" s="280" t="s">
        <v>4036</v>
      </c>
      <c r="D767" s="280">
        <v>194</v>
      </c>
      <c r="E767" s="280">
        <v>344</v>
      </c>
      <c r="F767" s="280">
        <v>42</v>
      </c>
      <c r="G767" s="280">
        <v>14448</v>
      </c>
      <c r="H767" s="280">
        <v>8148</v>
      </c>
      <c r="I767" s="280">
        <v>6300</v>
      </c>
      <c r="J767" s="280">
        <v>2</v>
      </c>
      <c r="K767" s="280" t="s">
        <v>1358</v>
      </c>
      <c r="L767" s="280">
        <v>42</v>
      </c>
    </row>
    <row r="768" spans="1:12">
      <c r="A768" s="280">
        <v>767</v>
      </c>
      <c r="B768" s="280" t="s">
        <v>528</v>
      </c>
      <c r="C768" s="280" t="s">
        <v>3302</v>
      </c>
      <c r="D768" s="280">
        <v>239</v>
      </c>
      <c r="E768" s="280">
        <v>577.6</v>
      </c>
      <c r="F768" s="280">
        <v>25</v>
      </c>
      <c r="G768" s="280">
        <v>14440</v>
      </c>
      <c r="H768" s="280">
        <v>5975</v>
      </c>
      <c r="I768" s="280">
        <v>8465</v>
      </c>
      <c r="J768" s="280">
        <v>9</v>
      </c>
      <c r="K768" s="280" t="s">
        <v>1358</v>
      </c>
      <c r="L768" s="280">
        <v>25</v>
      </c>
    </row>
    <row r="769" spans="1:12">
      <c r="A769" s="280">
        <v>768</v>
      </c>
      <c r="B769" s="280" t="s">
        <v>796</v>
      </c>
      <c r="C769" s="280" t="s">
        <v>3566</v>
      </c>
      <c r="D769" s="280">
        <v>202</v>
      </c>
      <c r="E769" s="280">
        <v>248.65520000000001</v>
      </c>
      <c r="F769" s="280">
        <v>58</v>
      </c>
      <c r="G769" s="280">
        <v>14422</v>
      </c>
      <c r="H769" s="280">
        <v>11716</v>
      </c>
      <c r="I769" s="280">
        <v>2706</v>
      </c>
      <c r="J769" s="280">
        <v>26</v>
      </c>
      <c r="K769" s="280" t="s">
        <v>1358</v>
      </c>
      <c r="L769" s="280">
        <v>58</v>
      </c>
    </row>
    <row r="770" spans="1:12">
      <c r="A770" s="280">
        <v>769</v>
      </c>
      <c r="B770" s="280" t="s">
        <v>4153</v>
      </c>
      <c r="C770" s="280" t="s">
        <v>4154</v>
      </c>
      <c r="D770" s="280">
        <v>512</v>
      </c>
      <c r="E770" s="280">
        <v>1200</v>
      </c>
      <c r="F770" s="280">
        <v>12</v>
      </c>
      <c r="G770" s="280">
        <v>14400</v>
      </c>
      <c r="H770" s="280">
        <v>6144</v>
      </c>
      <c r="I770" s="280">
        <v>8256</v>
      </c>
      <c r="J770" s="280">
        <v>1</v>
      </c>
      <c r="K770" s="280" t="s">
        <v>1358</v>
      </c>
      <c r="L770" s="280">
        <v>12</v>
      </c>
    </row>
    <row r="771" spans="1:12">
      <c r="A771" s="280">
        <v>770</v>
      </c>
      <c r="B771" s="280" t="s">
        <v>4038</v>
      </c>
      <c r="C771" s="280" t="s">
        <v>4039</v>
      </c>
      <c r="D771" s="280">
        <v>162</v>
      </c>
      <c r="E771" s="280">
        <v>462</v>
      </c>
      <c r="F771" s="280">
        <v>31</v>
      </c>
      <c r="G771" s="280">
        <v>14322</v>
      </c>
      <c r="H771" s="280">
        <v>5022</v>
      </c>
      <c r="I771" s="280">
        <v>9300</v>
      </c>
      <c r="J771" s="280">
        <v>10</v>
      </c>
      <c r="K771" s="280" t="s">
        <v>1358</v>
      </c>
      <c r="L771" s="280">
        <v>31</v>
      </c>
    </row>
    <row r="772" spans="1:12">
      <c r="A772" s="280">
        <v>771</v>
      </c>
      <c r="B772" s="280" t="s">
        <v>538</v>
      </c>
      <c r="C772" s="280" t="s">
        <v>3048</v>
      </c>
      <c r="D772" s="280">
        <v>588</v>
      </c>
      <c r="E772" s="280">
        <v>927.33330000000001</v>
      </c>
      <c r="F772" s="280">
        <v>15</v>
      </c>
      <c r="G772" s="280">
        <v>13910</v>
      </c>
      <c r="H772" s="280">
        <v>8820</v>
      </c>
      <c r="I772" s="280">
        <v>5090</v>
      </c>
      <c r="J772" s="280">
        <v>5</v>
      </c>
      <c r="K772" s="280" t="s">
        <v>1358</v>
      </c>
      <c r="L772" s="280">
        <v>15</v>
      </c>
    </row>
    <row r="773" spans="1:12">
      <c r="A773" s="280">
        <v>772</v>
      </c>
      <c r="B773" s="280" t="s">
        <v>3641</v>
      </c>
      <c r="C773" s="280" t="s">
        <v>4044</v>
      </c>
      <c r="D773" s="280">
        <v>320</v>
      </c>
      <c r="E773" s="280">
        <v>569</v>
      </c>
      <c r="F773" s="280">
        <v>24</v>
      </c>
      <c r="G773" s="280">
        <v>13656</v>
      </c>
      <c r="H773" s="280">
        <v>7680</v>
      </c>
      <c r="I773" s="280">
        <v>5976</v>
      </c>
      <c r="J773" s="280">
        <v>8</v>
      </c>
      <c r="K773" s="280" t="s">
        <v>1358</v>
      </c>
      <c r="L773" s="280">
        <v>24</v>
      </c>
    </row>
    <row r="774" spans="1:12">
      <c r="A774" s="280">
        <v>773</v>
      </c>
      <c r="B774" s="280" t="s">
        <v>404</v>
      </c>
      <c r="C774" s="280" t="s">
        <v>3177</v>
      </c>
      <c r="D774" s="280">
        <v>81</v>
      </c>
      <c r="E774" s="280">
        <v>120.3981</v>
      </c>
      <c r="F774" s="280">
        <v>108</v>
      </c>
      <c r="G774" s="280">
        <v>13003</v>
      </c>
      <c r="H774" s="280">
        <v>8748</v>
      </c>
      <c r="I774" s="280">
        <v>4255</v>
      </c>
      <c r="J774" s="280">
        <v>19</v>
      </c>
      <c r="K774" s="280" t="s">
        <v>1358</v>
      </c>
      <c r="L774" s="280">
        <v>108</v>
      </c>
    </row>
    <row r="775" spans="1:12">
      <c r="A775" s="280">
        <v>774</v>
      </c>
      <c r="B775" s="280" t="s">
        <v>3891</v>
      </c>
      <c r="C775" s="280" t="s">
        <v>4060</v>
      </c>
      <c r="D775" s="280">
        <v>73</v>
      </c>
      <c r="E775" s="280">
        <v>122.25709999999999</v>
      </c>
      <c r="F775" s="280">
        <v>105</v>
      </c>
      <c r="G775" s="280">
        <v>12837</v>
      </c>
      <c r="H775" s="280">
        <v>7665</v>
      </c>
      <c r="I775" s="280">
        <v>5172</v>
      </c>
      <c r="J775" s="280">
        <v>18</v>
      </c>
      <c r="K775" s="280" t="s">
        <v>1358</v>
      </c>
      <c r="L775" s="280">
        <v>105</v>
      </c>
    </row>
    <row r="776" spans="1:12">
      <c r="A776" s="280">
        <v>775</v>
      </c>
      <c r="B776" s="280" t="s">
        <v>914</v>
      </c>
      <c r="C776" s="280" t="s">
        <v>3312</v>
      </c>
      <c r="D776" s="280">
        <v>199</v>
      </c>
      <c r="E776" s="280">
        <v>298.25580000000002</v>
      </c>
      <c r="F776" s="280">
        <v>43</v>
      </c>
      <c r="G776" s="280">
        <v>12825</v>
      </c>
      <c r="H776" s="280">
        <v>8557</v>
      </c>
      <c r="I776" s="280">
        <v>4268</v>
      </c>
      <c r="J776" s="280">
        <v>11</v>
      </c>
      <c r="K776" s="280" t="s">
        <v>1358</v>
      </c>
      <c r="L776" s="280">
        <v>43</v>
      </c>
    </row>
    <row r="777" spans="1:12">
      <c r="A777" s="280">
        <v>776</v>
      </c>
      <c r="B777" s="280" t="s">
        <v>861</v>
      </c>
      <c r="C777" s="280" t="s">
        <v>3576</v>
      </c>
      <c r="D777" s="280">
        <v>558</v>
      </c>
      <c r="E777" s="280">
        <v>740</v>
      </c>
      <c r="F777" s="280">
        <v>17</v>
      </c>
      <c r="G777" s="280">
        <v>12580</v>
      </c>
      <c r="H777" s="280">
        <v>9486</v>
      </c>
      <c r="I777" s="280">
        <v>3094</v>
      </c>
      <c r="J777" s="280">
        <v>11</v>
      </c>
      <c r="K777" s="280" t="s">
        <v>1358</v>
      </c>
      <c r="L777" s="280">
        <v>17</v>
      </c>
    </row>
    <row r="778" spans="1:12">
      <c r="A778" s="280">
        <v>777</v>
      </c>
      <c r="B778" s="280" t="s">
        <v>496</v>
      </c>
      <c r="C778" s="280" t="s">
        <v>3714</v>
      </c>
      <c r="D778" s="280">
        <v>152</v>
      </c>
      <c r="E778" s="280">
        <v>23.778400000000001</v>
      </c>
      <c r="F778" s="280">
        <v>519</v>
      </c>
      <c r="G778" s="280">
        <v>12341</v>
      </c>
      <c r="H778" s="280">
        <v>78888</v>
      </c>
      <c r="I778" s="280">
        <v>-66547</v>
      </c>
      <c r="J778" s="280">
        <v>3</v>
      </c>
      <c r="K778" s="280" t="s">
        <v>1358</v>
      </c>
      <c r="L778" s="280">
        <v>519</v>
      </c>
    </row>
    <row r="779" spans="1:12">
      <c r="A779" s="280">
        <v>778</v>
      </c>
      <c r="B779" s="280" t="s">
        <v>482</v>
      </c>
      <c r="C779" s="280" t="s">
        <v>3555</v>
      </c>
      <c r="D779" s="280">
        <v>144</v>
      </c>
      <c r="E779" s="280">
        <v>230.86789999999999</v>
      </c>
      <c r="F779" s="280">
        <v>53</v>
      </c>
      <c r="G779" s="280">
        <v>12236</v>
      </c>
      <c r="H779" s="280">
        <v>7632</v>
      </c>
      <c r="I779" s="280">
        <v>4604</v>
      </c>
      <c r="J779" s="280">
        <v>11</v>
      </c>
      <c r="K779" s="280" t="s">
        <v>1358</v>
      </c>
      <c r="L779" s="280">
        <v>53</v>
      </c>
    </row>
    <row r="780" spans="1:12">
      <c r="A780" s="280">
        <v>779</v>
      </c>
      <c r="B780" s="280" t="s">
        <v>1006</v>
      </c>
      <c r="C780" s="280" t="s">
        <v>3389</v>
      </c>
      <c r="D780" s="280">
        <v>515</v>
      </c>
      <c r="E780" s="280">
        <v>864.28570000000002</v>
      </c>
      <c r="F780" s="280">
        <v>14</v>
      </c>
      <c r="G780" s="280">
        <v>12100</v>
      </c>
      <c r="H780" s="280">
        <v>7210</v>
      </c>
      <c r="I780" s="280">
        <v>4890</v>
      </c>
      <c r="J780" s="280">
        <v>3</v>
      </c>
      <c r="K780" s="280" t="s">
        <v>1358</v>
      </c>
      <c r="L780" s="280">
        <v>14</v>
      </c>
    </row>
    <row r="781" spans="1:12">
      <c r="A781" s="280">
        <v>780</v>
      </c>
      <c r="B781" s="280" t="s">
        <v>993</v>
      </c>
      <c r="C781" s="280" t="s">
        <v>3100</v>
      </c>
      <c r="D781" s="280">
        <v>383</v>
      </c>
      <c r="E781" s="280">
        <v>711.5625</v>
      </c>
      <c r="F781" s="280">
        <v>16</v>
      </c>
      <c r="G781" s="280">
        <v>11385</v>
      </c>
      <c r="H781" s="280">
        <v>6128</v>
      </c>
      <c r="I781" s="280">
        <v>5257</v>
      </c>
      <c r="J781" s="280">
        <v>5</v>
      </c>
      <c r="K781" s="280" t="s">
        <v>1358</v>
      </c>
      <c r="L781" s="280">
        <v>16</v>
      </c>
    </row>
    <row r="782" spans="1:12">
      <c r="A782" s="280">
        <v>781</v>
      </c>
      <c r="B782" s="280" t="s">
        <v>586</v>
      </c>
      <c r="C782" s="280" t="s">
        <v>3307</v>
      </c>
      <c r="D782" s="280">
        <v>118</v>
      </c>
      <c r="E782" s="280">
        <v>210.33959999999999</v>
      </c>
      <c r="F782" s="280">
        <v>53</v>
      </c>
      <c r="G782" s="280">
        <v>11148</v>
      </c>
      <c r="H782" s="280">
        <v>6254</v>
      </c>
      <c r="I782" s="280">
        <v>4894</v>
      </c>
      <c r="J782" s="280">
        <v>9</v>
      </c>
      <c r="K782" s="280" t="s">
        <v>1358</v>
      </c>
      <c r="L782" s="280">
        <v>53</v>
      </c>
    </row>
    <row r="783" spans="1:12">
      <c r="A783" s="280">
        <v>782</v>
      </c>
      <c r="B783" s="280" t="s">
        <v>987</v>
      </c>
      <c r="C783" s="280" t="s">
        <v>3640</v>
      </c>
      <c r="D783" s="280">
        <v>401</v>
      </c>
      <c r="E783" s="280">
        <v>581.05259999999998</v>
      </c>
      <c r="F783" s="280">
        <v>19</v>
      </c>
      <c r="G783" s="280">
        <v>11040</v>
      </c>
      <c r="H783" s="280">
        <v>7619</v>
      </c>
      <c r="I783" s="280">
        <v>3421</v>
      </c>
      <c r="J783" s="280">
        <v>15</v>
      </c>
      <c r="K783" s="280" t="s">
        <v>1358</v>
      </c>
      <c r="L783" s="280">
        <v>19</v>
      </c>
    </row>
    <row r="784" spans="1:12">
      <c r="A784" s="280">
        <v>783</v>
      </c>
      <c r="B784" s="280" t="s">
        <v>767</v>
      </c>
      <c r="C784" s="280" t="s">
        <v>3486</v>
      </c>
      <c r="D784" s="280">
        <v>1936</v>
      </c>
      <c r="E784" s="280">
        <v>2655</v>
      </c>
      <c r="F784" s="280">
        <v>4</v>
      </c>
      <c r="G784" s="280">
        <v>10620</v>
      </c>
      <c r="H784" s="280">
        <v>7744</v>
      </c>
      <c r="I784" s="280">
        <v>2876</v>
      </c>
      <c r="J784" s="280">
        <v>3</v>
      </c>
      <c r="K784" s="280" t="s">
        <v>1358</v>
      </c>
      <c r="L784" s="280">
        <v>4</v>
      </c>
    </row>
    <row r="785" spans="1:12">
      <c r="A785" s="280">
        <v>784</v>
      </c>
      <c r="B785" s="280" t="s">
        <v>2793</v>
      </c>
      <c r="C785" s="280" t="s">
        <v>3851</v>
      </c>
      <c r="D785" s="280">
        <v>740</v>
      </c>
      <c r="E785" s="280">
        <v>115.04349999999999</v>
      </c>
      <c r="F785" s="280">
        <v>92</v>
      </c>
      <c r="G785" s="280">
        <v>10584</v>
      </c>
      <c r="H785" s="280">
        <v>68080</v>
      </c>
      <c r="I785" s="280">
        <v>-57496</v>
      </c>
      <c r="J785" s="280">
        <v>12</v>
      </c>
      <c r="K785" s="280" t="s">
        <v>1358</v>
      </c>
      <c r="L785" s="280">
        <v>92</v>
      </c>
    </row>
    <row r="786" spans="1:12">
      <c r="A786" s="280">
        <v>785</v>
      </c>
      <c r="B786" s="280" t="s">
        <v>2762</v>
      </c>
      <c r="C786" s="280" t="s">
        <v>3613</v>
      </c>
      <c r="D786" s="280">
        <v>67</v>
      </c>
      <c r="E786" s="280">
        <v>95.909099999999995</v>
      </c>
      <c r="F786" s="280">
        <v>110</v>
      </c>
      <c r="G786" s="280">
        <v>10550</v>
      </c>
      <c r="H786" s="280">
        <v>7370</v>
      </c>
      <c r="I786" s="280">
        <v>3180</v>
      </c>
      <c r="J786" s="280">
        <v>6</v>
      </c>
      <c r="K786" s="280" t="s">
        <v>1358</v>
      </c>
      <c r="L786" s="280">
        <v>110</v>
      </c>
    </row>
    <row r="787" spans="1:12">
      <c r="A787" s="280">
        <v>786</v>
      </c>
      <c r="B787" s="280" t="s">
        <v>568</v>
      </c>
      <c r="C787" s="280" t="s">
        <v>3638</v>
      </c>
      <c r="D787" s="280">
        <v>146</v>
      </c>
      <c r="E787" s="280">
        <v>256.43900000000002</v>
      </c>
      <c r="F787" s="280">
        <v>41</v>
      </c>
      <c r="G787" s="280">
        <v>10514</v>
      </c>
      <c r="H787" s="280">
        <v>5986</v>
      </c>
      <c r="I787" s="280">
        <v>4528</v>
      </c>
      <c r="J787" s="280">
        <v>13</v>
      </c>
      <c r="K787" s="280" t="s">
        <v>1358</v>
      </c>
      <c r="L787" s="280">
        <v>41</v>
      </c>
    </row>
    <row r="788" spans="1:12">
      <c r="A788" s="280">
        <v>787</v>
      </c>
      <c r="B788" s="280" t="s">
        <v>906</v>
      </c>
      <c r="C788" s="280" t="s">
        <v>3628</v>
      </c>
      <c r="D788" s="280">
        <v>415</v>
      </c>
      <c r="E788" s="280">
        <v>696.6</v>
      </c>
      <c r="F788" s="280">
        <v>15</v>
      </c>
      <c r="G788" s="280">
        <v>10449</v>
      </c>
      <c r="H788" s="280">
        <v>6225</v>
      </c>
      <c r="I788" s="280">
        <v>4224</v>
      </c>
      <c r="J788" s="280">
        <v>8</v>
      </c>
      <c r="K788" s="280" t="s">
        <v>1358</v>
      </c>
      <c r="L788" s="280">
        <v>15</v>
      </c>
    </row>
    <row r="789" spans="1:12">
      <c r="A789" s="280">
        <v>788</v>
      </c>
      <c r="B789" s="280" t="s">
        <v>956</v>
      </c>
      <c r="C789" s="280" t="s">
        <v>3572</v>
      </c>
      <c r="D789" s="280">
        <v>149</v>
      </c>
      <c r="E789" s="280">
        <v>321.1875</v>
      </c>
      <c r="F789" s="280">
        <v>32</v>
      </c>
      <c r="G789" s="280">
        <v>10278</v>
      </c>
      <c r="H789" s="280">
        <v>4768</v>
      </c>
      <c r="I789" s="280">
        <v>5510</v>
      </c>
      <c r="J789" s="280">
        <v>20</v>
      </c>
      <c r="K789" s="280" t="s">
        <v>1358</v>
      </c>
      <c r="L789" s="280">
        <v>32</v>
      </c>
    </row>
    <row r="790" spans="1:12">
      <c r="A790" s="280">
        <v>789</v>
      </c>
      <c r="B790" s="280" t="s">
        <v>1302</v>
      </c>
      <c r="C790" s="280" t="s">
        <v>3639</v>
      </c>
      <c r="D790" s="280">
        <v>47</v>
      </c>
      <c r="E790" s="280">
        <v>141.33799999999999</v>
      </c>
      <c r="F790" s="280">
        <v>71</v>
      </c>
      <c r="G790" s="280">
        <v>10035</v>
      </c>
      <c r="H790" s="280">
        <v>3337</v>
      </c>
      <c r="I790" s="280">
        <v>6698</v>
      </c>
      <c r="J790" s="280">
        <v>36</v>
      </c>
      <c r="K790" s="280" t="s">
        <v>1358</v>
      </c>
      <c r="L790" s="280">
        <v>71</v>
      </c>
    </row>
    <row r="791" spans="1:12">
      <c r="A791" s="280">
        <v>790</v>
      </c>
      <c r="B791" s="280" t="s">
        <v>3665</v>
      </c>
      <c r="C791" s="280" t="s">
        <v>3857</v>
      </c>
      <c r="D791" s="280">
        <v>57</v>
      </c>
      <c r="E791" s="280">
        <v>6.4295</v>
      </c>
      <c r="F791" s="280">
        <v>1490</v>
      </c>
      <c r="G791" s="280">
        <v>9580</v>
      </c>
      <c r="H791" s="280">
        <v>84930</v>
      </c>
      <c r="I791" s="280">
        <v>-75350</v>
      </c>
      <c r="J791" s="280">
        <v>13</v>
      </c>
      <c r="K791" s="280" t="s">
        <v>1358</v>
      </c>
      <c r="L791" s="280">
        <v>1490</v>
      </c>
    </row>
    <row r="792" spans="1:12">
      <c r="A792" s="280">
        <v>791</v>
      </c>
      <c r="B792" s="280" t="s">
        <v>802</v>
      </c>
      <c r="C792" s="280" t="s">
        <v>3707</v>
      </c>
      <c r="D792" s="280">
        <v>84</v>
      </c>
      <c r="E792" s="280">
        <v>14.606</v>
      </c>
      <c r="F792" s="280">
        <v>632</v>
      </c>
      <c r="G792" s="280">
        <v>9231</v>
      </c>
      <c r="H792" s="280">
        <v>53088</v>
      </c>
      <c r="I792" s="280">
        <v>-43857</v>
      </c>
      <c r="J792" s="280">
        <v>5</v>
      </c>
      <c r="K792" s="280" t="s">
        <v>1358</v>
      </c>
      <c r="L792" s="280">
        <v>632</v>
      </c>
    </row>
    <row r="793" spans="1:12">
      <c r="A793" s="280">
        <v>792</v>
      </c>
      <c r="B793" s="280" t="s">
        <v>445</v>
      </c>
      <c r="C793" s="280" t="s">
        <v>3618</v>
      </c>
      <c r="D793" s="280">
        <v>99</v>
      </c>
      <c r="E793" s="280">
        <v>216.04759999999999</v>
      </c>
      <c r="F793" s="280">
        <v>42</v>
      </c>
      <c r="G793" s="280">
        <v>9074</v>
      </c>
      <c r="H793" s="280">
        <v>4158</v>
      </c>
      <c r="I793" s="280">
        <v>4916</v>
      </c>
      <c r="J793" s="280">
        <v>13</v>
      </c>
      <c r="K793" s="280" t="s">
        <v>1358</v>
      </c>
      <c r="L793" s="280">
        <v>42</v>
      </c>
    </row>
    <row r="794" spans="1:12">
      <c r="A794" s="280">
        <v>793</v>
      </c>
      <c r="B794" s="280" t="s">
        <v>2996</v>
      </c>
      <c r="C794" s="280" t="s">
        <v>3280</v>
      </c>
      <c r="D794" s="280">
        <v>437</v>
      </c>
      <c r="E794" s="280">
        <v>588</v>
      </c>
      <c r="F794" s="280">
        <v>15</v>
      </c>
      <c r="G794" s="280">
        <v>8820</v>
      </c>
      <c r="H794" s="280">
        <v>6555</v>
      </c>
      <c r="I794" s="280">
        <v>2265</v>
      </c>
      <c r="J794" s="280">
        <v>7</v>
      </c>
      <c r="K794" s="280" t="s">
        <v>1358</v>
      </c>
      <c r="L794" s="280">
        <v>15</v>
      </c>
    </row>
    <row r="795" spans="1:12">
      <c r="A795" s="280">
        <v>794</v>
      </c>
      <c r="B795" s="280" t="s">
        <v>2801</v>
      </c>
      <c r="C795" s="280" t="s">
        <v>3355</v>
      </c>
      <c r="D795" s="280">
        <v>210</v>
      </c>
      <c r="E795" s="280">
        <v>310</v>
      </c>
      <c r="F795" s="280">
        <v>28</v>
      </c>
      <c r="G795" s="280">
        <v>8680</v>
      </c>
      <c r="H795" s="280">
        <v>5880</v>
      </c>
      <c r="I795" s="280">
        <v>2800</v>
      </c>
      <c r="J795" s="280">
        <v>22</v>
      </c>
      <c r="K795" s="280" t="s">
        <v>1358</v>
      </c>
      <c r="L795" s="280">
        <v>28</v>
      </c>
    </row>
    <row r="796" spans="1:12">
      <c r="A796" s="280">
        <v>795</v>
      </c>
      <c r="B796" s="280" t="s">
        <v>881</v>
      </c>
      <c r="C796" s="280" t="s">
        <v>3565</v>
      </c>
      <c r="D796" s="280">
        <v>0</v>
      </c>
      <c r="E796" s="280">
        <v>334.72</v>
      </c>
      <c r="F796" s="280">
        <v>25</v>
      </c>
      <c r="G796" s="280">
        <v>8368</v>
      </c>
      <c r="H796" s="280">
        <v>0</v>
      </c>
      <c r="I796" s="280">
        <v>8368</v>
      </c>
      <c r="J796" s="280">
        <v>11</v>
      </c>
      <c r="K796" s="280" t="s">
        <v>1358</v>
      </c>
      <c r="L796" s="280">
        <v>25</v>
      </c>
    </row>
    <row r="797" spans="1:12">
      <c r="A797" s="280">
        <v>796</v>
      </c>
      <c r="B797" s="280" t="s">
        <v>3836</v>
      </c>
      <c r="C797" s="280" t="s">
        <v>3837</v>
      </c>
      <c r="D797" s="280">
        <v>758</v>
      </c>
      <c r="E797" s="280">
        <v>1620</v>
      </c>
      <c r="F797" s="280">
        <v>5</v>
      </c>
      <c r="G797" s="280">
        <v>8100</v>
      </c>
      <c r="H797" s="280">
        <v>3790</v>
      </c>
      <c r="I797" s="280">
        <v>4310</v>
      </c>
      <c r="J797" s="280">
        <v>2</v>
      </c>
      <c r="K797" s="280" t="s">
        <v>1358</v>
      </c>
      <c r="L797" s="280">
        <v>5</v>
      </c>
    </row>
    <row r="798" spans="1:12">
      <c r="A798" s="280">
        <v>797</v>
      </c>
      <c r="B798" s="280" t="s">
        <v>3614</v>
      </c>
      <c r="C798" s="280" t="s">
        <v>3615</v>
      </c>
      <c r="D798" s="280">
        <v>1821</v>
      </c>
      <c r="E798" s="280">
        <v>4050</v>
      </c>
      <c r="F798" s="280">
        <v>2</v>
      </c>
      <c r="G798" s="280">
        <v>8100</v>
      </c>
      <c r="H798" s="280">
        <v>3642</v>
      </c>
      <c r="I798" s="280">
        <v>4458</v>
      </c>
      <c r="J798" s="280">
        <v>1</v>
      </c>
      <c r="K798" s="280" t="s">
        <v>1358</v>
      </c>
      <c r="L798" s="280">
        <v>2</v>
      </c>
    </row>
    <row r="799" spans="1:12">
      <c r="A799" s="280">
        <v>798</v>
      </c>
      <c r="B799" s="280" t="s">
        <v>602</v>
      </c>
      <c r="C799" s="280" t="s">
        <v>3460</v>
      </c>
      <c r="D799" s="280">
        <v>395</v>
      </c>
      <c r="E799" s="280">
        <v>257.74189999999999</v>
      </c>
      <c r="F799" s="280">
        <v>31</v>
      </c>
      <c r="G799" s="280">
        <v>7990</v>
      </c>
      <c r="H799" s="280">
        <v>12245</v>
      </c>
      <c r="I799" s="280">
        <v>-4255</v>
      </c>
      <c r="J799" s="280">
        <v>2</v>
      </c>
      <c r="K799" s="280" t="s">
        <v>1358</v>
      </c>
      <c r="L799" s="280">
        <v>31</v>
      </c>
    </row>
    <row r="800" spans="1:12">
      <c r="A800" s="280">
        <v>799</v>
      </c>
      <c r="B800" s="280" t="s">
        <v>918</v>
      </c>
      <c r="C800" s="280" t="s">
        <v>3515</v>
      </c>
      <c r="D800" s="280">
        <v>74</v>
      </c>
      <c r="E800" s="280">
        <v>82.351100000000002</v>
      </c>
      <c r="F800" s="280">
        <v>94</v>
      </c>
      <c r="G800" s="280">
        <v>7741</v>
      </c>
      <c r="H800" s="280">
        <v>6956</v>
      </c>
      <c r="I800" s="280">
        <v>785</v>
      </c>
      <c r="J800" s="280">
        <v>82</v>
      </c>
      <c r="K800" s="280" t="s">
        <v>1358</v>
      </c>
      <c r="L800" s="280">
        <v>94</v>
      </c>
    </row>
    <row r="801" spans="1:12">
      <c r="A801" s="280">
        <v>800</v>
      </c>
      <c r="B801" s="280" t="s">
        <v>600</v>
      </c>
      <c r="C801" s="280" t="s">
        <v>3494</v>
      </c>
      <c r="D801" s="280">
        <v>189</v>
      </c>
      <c r="E801" s="280">
        <v>252.86670000000001</v>
      </c>
      <c r="F801" s="280">
        <v>30</v>
      </c>
      <c r="G801" s="280">
        <v>7586</v>
      </c>
      <c r="H801" s="280">
        <v>5670</v>
      </c>
      <c r="I801" s="280">
        <v>1916</v>
      </c>
      <c r="J801" s="280">
        <v>6</v>
      </c>
      <c r="K801" s="280" t="s">
        <v>1358</v>
      </c>
      <c r="L801" s="280">
        <v>30</v>
      </c>
    </row>
    <row r="802" spans="1:12">
      <c r="A802" s="280">
        <v>801</v>
      </c>
      <c r="B802" s="280" t="s">
        <v>1240</v>
      </c>
      <c r="C802" s="280" t="s">
        <v>3605</v>
      </c>
      <c r="D802" s="280">
        <v>175</v>
      </c>
      <c r="E802" s="280">
        <v>227.1515</v>
      </c>
      <c r="F802" s="280">
        <v>33</v>
      </c>
      <c r="G802" s="280">
        <v>7496</v>
      </c>
      <c r="H802" s="280">
        <v>5775</v>
      </c>
      <c r="I802" s="280">
        <v>1721</v>
      </c>
      <c r="J802" s="280">
        <v>13</v>
      </c>
      <c r="K802" s="280" t="s">
        <v>1358</v>
      </c>
      <c r="L802" s="280">
        <v>33</v>
      </c>
    </row>
    <row r="803" spans="1:12">
      <c r="A803" s="280">
        <v>802</v>
      </c>
      <c r="B803" s="280" t="s">
        <v>612</v>
      </c>
      <c r="C803" s="280" t="s">
        <v>3708</v>
      </c>
      <c r="D803" s="280">
        <v>94</v>
      </c>
      <c r="E803" s="280">
        <v>196.94739999999999</v>
      </c>
      <c r="F803" s="280">
        <v>38</v>
      </c>
      <c r="G803" s="280">
        <v>7484</v>
      </c>
      <c r="H803" s="280">
        <v>3572</v>
      </c>
      <c r="I803" s="280">
        <v>3912</v>
      </c>
      <c r="J803" s="280">
        <v>16</v>
      </c>
      <c r="K803" s="280" t="s">
        <v>1358</v>
      </c>
      <c r="L803" s="280">
        <v>38</v>
      </c>
    </row>
    <row r="804" spans="1:12">
      <c r="A804" s="280">
        <v>803</v>
      </c>
      <c r="B804" s="280" t="s">
        <v>927</v>
      </c>
      <c r="C804" s="280" t="s">
        <v>3671</v>
      </c>
      <c r="D804" s="280">
        <v>229</v>
      </c>
      <c r="E804" s="280">
        <v>412.83330000000001</v>
      </c>
      <c r="F804" s="280">
        <v>18</v>
      </c>
      <c r="G804" s="280">
        <v>7431</v>
      </c>
      <c r="H804" s="280">
        <v>4122</v>
      </c>
      <c r="I804" s="280">
        <v>3309</v>
      </c>
      <c r="J804" s="280">
        <v>11</v>
      </c>
      <c r="K804" s="280" t="s">
        <v>1358</v>
      </c>
      <c r="L804" s="280">
        <v>18</v>
      </c>
    </row>
    <row r="805" spans="1:12">
      <c r="A805" s="280">
        <v>804</v>
      </c>
      <c r="B805" s="280" t="s">
        <v>2949</v>
      </c>
      <c r="C805" s="280" t="s">
        <v>3454</v>
      </c>
      <c r="D805" s="280">
        <v>65</v>
      </c>
      <c r="E805" s="280">
        <v>37</v>
      </c>
      <c r="F805" s="280">
        <v>200</v>
      </c>
      <c r="G805" s="280">
        <v>7400</v>
      </c>
      <c r="H805" s="280">
        <v>13000</v>
      </c>
      <c r="I805" s="280">
        <v>-5600</v>
      </c>
      <c r="J805" s="280">
        <v>9</v>
      </c>
      <c r="K805" s="280" t="s">
        <v>1358</v>
      </c>
      <c r="L805" s="280">
        <v>200</v>
      </c>
    </row>
    <row r="806" spans="1:12">
      <c r="A806" s="280">
        <v>805</v>
      </c>
      <c r="B806" s="280" t="s">
        <v>4081</v>
      </c>
      <c r="C806" s="280" t="s">
        <v>4155</v>
      </c>
      <c r="D806" s="280">
        <v>112</v>
      </c>
      <c r="E806" s="280">
        <v>220.9091</v>
      </c>
      <c r="F806" s="280">
        <v>33</v>
      </c>
      <c r="G806" s="280">
        <v>7290</v>
      </c>
      <c r="H806" s="280">
        <v>3696</v>
      </c>
      <c r="I806" s="280">
        <v>3594</v>
      </c>
      <c r="J806" s="280">
        <v>6</v>
      </c>
      <c r="K806" s="280" t="s">
        <v>1358</v>
      </c>
      <c r="L806" s="280">
        <v>33</v>
      </c>
    </row>
    <row r="807" spans="1:12">
      <c r="A807" s="280">
        <v>806</v>
      </c>
      <c r="B807" s="280" t="s">
        <v>377</v>
      </c>
      <c r="C807" s="280" t="s">
        <v>3610</v>
      </c>
      <c r="D807" s="280">
        <v>94</v>
      </c>
      <c r="E807" s="280">
        <v>242.66669999999999</v>
      </c>
      <c r="F807" s="280">
        <v>30</v>
      </c>
      <c r="G807" s="280">
        <v>7280</v>
      </c>
      <c r="H807" s="280">
        <v>2820</v>
      </c>
      <c r="I807" s="280">
        <v>4460</v>
      </c>
      <c r="J807" s="280">
        <v>3</v>
      </c>
      <c r="K807" s="280" t="s">
        <v>1358</v>
      </c>
      <c r="L807" s="280">
        <v>30</v>
      </c>
    </row>
    <row r="808" spans="1:12">
      <c r="A808" s="280">
        <v>807</v>
      </c>
      <c r="B808" s="280" t="s">
        <v>676</v>
      </c>
      <c r="C808" s="280" t="s">
        <v>3975</v>
      </c>
      <c r="D808" s="280">
        <v>72</v>
      </c>
      <c r="E808" s="280">
        <v>208.02940000000001</v>
      </c>
      <c r="F808" s="280">
        <v>34</v>
      </c>
      <c r="G808" s="280">
        <v>7073</v>
      </c>
      <c r="H808" s="280">
        <v>2448</v>
      </c>
      <c r="I808" s="280">
        <v>4625</v>
      </c>
      <c r="J808" s="280">
        <v>23</v>
      </c>
      <c r="K808" s="280" t="s">
        <v>1358</v>
      </c>
      <c r="L808" s="280">
        <v>34</v>
      </c>
    </row>
    <row r="809" spans="1:12">
      <c r="A809" s="280">
        <v>808</v>
      </c>
      <c r="B809" s="280" t="s">
        <v>950</v>
      </c>
      <c r="C809" s="280" t="s">
        <v>3244</v>
      </c>
      <c r="D809" s="280">
        <v>192</v>
      </c>
      <c r="E809" s="280">
        <v>351</v>
      </c>
      <c r="F809" s="280">
        <v>20</v>
      </c>
      <c r="G809" s="280">
        <v>7020</v>
      </c>
      <c r="H809" s="280">
        <v>3840</v>
      </c>
      <c r="I809" s="280">
        <v>3180</v>
      </c>
      <c r="J809" s="280">
        <v>10</v>
      </c>
      <c r="K809" s="280" t="s">
        <v>1358</v>
      </c>
      <c r="L809" s="280">
        <v>20</v>
      </c>
    </row>
    <row r="810" spans="1:12">
      <c r="A810" s="280">
        <v>809</v>
      </c>
      <c r="B810" s="280" t="s">
        <v>920</v>
      </c>
      <c r="C810" s="280" t="s">
        <v>3515</v>
      </c>
      <c r="D810" s="280">
        <v>74</v>
      </c>
      <c r="E810" s="280">
        <v>55.666699999999999</v>
      </c>
      <c r="F810" s="280">
        <v>126</v>
      </c>
      <c r="G810" s="280">
        <v>7014</v>
      </c>
      <c r="H810" s="280">
        <v>9324</v>
      </c>
      <c r="I810" s="280">
        <v>-2310</v>
      </c>
      <c r="J810" s="280">
        <v>55</v>
      </c>
      <c r="K810" s="280" t="s">
        <v>1358</v>
      </c>
      <c r="L810" s="280">
        <v>126</v>
      </c>
    </row>
    <row r="811" spans="1:12">
      <c r="A811" s="280">
        <v>810</v>
      </c>
      <c r="B811" s="280" t="s">
        <v>1009</v>
      </c>
      <c r="C811" s="280" t="s">
        <v>3480</v>
      </c>
      <c r="D811" s="280">
        <v>504</v>
      </c>
      <c r="E811" s="280">
        <v>578.83330000000001</v>
      </c>
      <c r="F811" s="280">
        <v>12</v>
      </c>
      <c r="G811" s="280">
        <v>6946</v>
      </c>
      <c r="H811" s="280">
        <v>6048</v>
      </c>
      <c r="I811" s="280">
        <v>898</v>
      </c>
      <c r="J811" s="280">
        <v>11</v>
      </c>
      <c r="K811" s="280" t="s">
        <v>1358</v>
      </c>
      <c r="L811" s="280">
        <v>12</v>
      </c>
    </row>
    <row r="812" spans="1:12">
      <c r="A812" s="280">
        <v>811</v>
      </c>
      <c r="B812" s="280" t="s">
        <v>567</v>
      </c>
      <c r="C812" s="280" t="s">
        <v>3638</v>
      </c>
      <c r="D812" s="280">
        <v>140</v>
      </c>
      <c r="E812" s="280">
        <v>242.18520000000001</v>
      </c>
      <c r="F812" s="280">
        <v>27</v>
      </c>
      <c r="G812" s="280">
        <v>6539</v>
      </c>
      <c r="H812" s="280">
        <v>3780</v>
      </c>
      <c r="I812" s="280">
        <v>2759</v>
      </c>
      <c r="J812" s="280">
        <v>7</v>
      </c>
      <c r="K812" s="280" t="s">
        <v>1358</v>
      </c>
      <c r="L812" s="280">
        <v>27</v>
      </c>
    </row>
    <row r="813" spans="1:12">
      <c r="A813" s="280">
        <v>812</v>
      </c>
      <c r="B813" s="280" t="s">
        <v>3655</v>
      </c>
      <c r="C813" s="280" t="s">
        <v>3256</v>
      </c>
      <c r="D813" s="280">
        <v>432</v>
      </c>
      <c r="E813" s="280">
        <v>726.33330000000001</v>
      </c>
      <c r="F813" s="280">
        <v>9</v>
      </c>
      <c r="G813" s="280">
        <v>6537</v>
      </c>
      <c r="H813" s="280">
        <v>3888</v>
      </c>
      <c r="I813" s="280">
        <v>2649</v>
      </c>
      <c r="J813" s="280">
        <v>8</v>
      </c>
      <c r="K813" s="280" t="s">
        <v>1358</v>
      </c>
      <c r="L813" s="280">
        <v>9</v>
      </c>
    </row>
    <row r="814" spans="1:12">
      <c r="A814" s="280">
        <v>813</v>
      </c>
      <c r="B814" s="280" t="s">
        <v>803</v>
      </c>
      <c r="C814" s="280" t="s">
        <v>3707</v>
      </c>
      <c r="D814" s="280">
        <v>84</v>
      </c>
      <c r="E814" s="280">
        <v>14.381399999999999</v>
      </c>
      <c r="F814" s="280">
        <v>451</v>
      </c>
      <c r="G814" s="280">
        <v>6486</v>
      </c>
      <c r="H814" s="280">
        <v>37884</v>
      </c>
      <c r="I814" s="280">
        <v>-31398</v>
      </c>
      <c r="J814" s="280">
        <v>3</v>
      </c>
      <c r="K814" s="280" t="s">
        <v>1358</v>
      </c>
      <c r="L814" s="280">
        <v>451</v>
      </c>
    </row>
    <row r="815" spans="1:12">
      <c r="A815" s="280">
        <v>814</v>
      </c>
      <c r="B815" s="280" t="s">
        <v>484</v>
      </c>
      <c r="C815" s="280" t="s">
        <v>3650</v>
      </c>
      <c r="D815" s="280">
        <v>102</v>
      </c>
      <c r="E815" s="280">
        <v>237</v>
      </c>
      <c r="F815" s="280">
        <v>27</v>
      </c>
      <c r="G815" s="280">
        <v>6399</v>
      </c>
      <c r="H815" s="280">
        <v>2754</v>
      </c>
      <c r="I815" s="280">
        <v>3645</v>
      </c>
      <c r="J815" s="280">
        <v>12</v>
      </c>
      <c r="K815" s="280" t="s">
        <v>1358</v>
      </c>
      <c r="L815" s="280">
        <v>27</v>
      </c>
    </row>
    <row r="816" spans="1:12">
      <c r="A816" s="280">
        <v>815</v>
      </c>
      <c r="B816" s="280" t="s">
        <v>856</v>
      </c>
      <c r="C816" s="280" t="s">
        <v>3581</v>
      </c>
      <c r="D816" s="280">
        <v>254</v>
      </c>
      <c r="E816" s="280">
        <v>394.5</v>
      </c>
      <c r="F816" s="280">
        <v>16</v>
      </c>
      <c r="G816" s="280">
        <v>6312</v>
      </c>
      <c r="H816" s="280">
        <v>4064</v>
      </c>
      <c r="I816" s="280">
        <v>2248</v>
      </c>
      <c r="J816" s="280">
        <v>14</v>
      </c>
      <c r="K816" s="280" t="s">
        <v>1358</v>
      </c>
      <c r="L816" s="280">
        <v>16</v>
      </c>
    </row>
    <row r="817" spans="1:12">
      <c r="A817" s="280">
        <v>816</v>
      </c>
      <c r="B817" s="280" t="s">
        <v>587</v>
      </c>
      <c r="C817" s="280" t="s">
        <v>3648</v>
      </c>
      <c r="D817" s="280">
        <v>142</v>
      </c>
      <c r="E817" s="280">
        <v>231.77780000000001</v>
      </c>
      <c r="F817" s="280">
        <v>27</v>
      </c>
      <c r="G817" s="280">
        <v>6258</v>
      </c>
      <c r="H817" s="280">
        <v>3834</v>
      </c>
      <c r="I817" s="280">
        <v>2424</v>
      </c>
      <c r="J817" s="280">
        <v>18</v>
      </c>
      <c r="K817" s="280" t="s">
        <v>1358</v>
      </c>
      <c r="L817" s="280">
        <v>27</v>
      </c>
    </row>
    <row r="818" spans="1:12">
      <c r="A818" s="280">
        <v>817</v>
      </c>
      <c r="B818" s="280" t="s">
        <v>1010</v>
      </c>
      <c r="C818" s="280" t="s">
        <v>3480</v>
      </c>
      <c r="D818" s="280">
        <v>515</v>
      </c>
      <c r="E818" s="280">
        <v>1032.3333</v>
      </c>
      <c r="F818" s="280">
        <v>6</v>
      </c>
      <c r="G818" s="280">
        <v>6194</v>
      </c>
      <c r="H818" s="280">
        <v>3090</v>
      </c>
      <c r="I818" s="280">
        <v>3104</v>
      </c>
      <c r="J818" s="280">
        <v>4</v>
      </c>
      <c r="K818" s="280" t="s">
        <v>1358</v>
      </c>
      <c r="L818" s="280">
        <v>6</v>
      </c>
    </row>
    <row r="819" spans="1:12">
      <c r="A819" s="280">
        <v>818</v>
      </c>
      <c r="B819" s="280" t="s">
        <v>2751</v>
      </c>
      <c r="C819" s="280" t="s">
        <v>3496</v>
      </c>
      <c r="D819" s="280">
        <v>302</v>
      </c>
      <c r="E819" s="280">
        <v>610</v>
      </c>
      <c r="F819" s="280">
        <v>10</v>
      </c>
      <c r="G819" s="280">
        <v>6100</v>
      </c>
      <c r="H819" s="280">
        <v>3020</v>
      </c>
      <c r="I819" s="280">
        <v>3080</v>
      </c>
      <c r="J819" s="280">
        <v>1</v>
      </c>
      <c r="K819" s="280" t="s">
        <v>1358</v>
      </c>
      <c r="L819" s="280">
        <v>10</v>
      </c>
    </row>
    <row r="820" spans="1:12">
      <c r="A820" s="280">
        <v>819</v>
      </c>
      <c r="B820" s="280" t="s">
        <v>570</v>
      </c>
      <c r="C820" s="280" t="s">
        <v>3483</v>
      </c>
      <c r="D820" s="280">
        <v>166</v>
      </c>
      <c r="E820" s="280">
        <v>305</v>
      </c>
      <c r="F820" s="280">
        <v>20</v>
      </c>
      <c r="G820" s="280">
        <v>6100</v>
      </c>
      <c r="H820" s="280">
        <v>3320</v>
      </c>
      <c r="I820" s="280">
        <v>2780</v>
      </c>
      <c r="J820" s="280">
        <v>2</v>
      </c>
      <c r="K820" s="280" t="s">
        <v>1358</v>
      </c>
      <c r="L820" s="280">
        <v>20</v>
      </c>
    </row>
    <row r="821" spans="1:12">
      <c r="A821" s="280">
        <v>820</v>
      </c>
      <c r="B821" s="280" t="s">
        <v>1012</v>
      </c>
      <c r="C821" s="280" t="s">
        <v>3480</v>
      </c>
      <c r="D821" s="280">
        <v>504</v>
      </c>
      <c r="E821" s="280">
        <v>852.42859999999996</v>
      </c>
      <c r="F821" s="280">
        <v>7</v>
      </c>
      <c r="G821" s="280">
        <v>5967</v>
      </c>
      <c r="H821" s="280">
        <v>3528</v>
      </c>
      <c r="I821" s="280">
        <v>2439</v>
      </c>
      <c r="J821" s="280">
        <v>5</v>
      </c>
      <c r="K821" s="280" t="s">
        <v>1358</v>
      </c>
      <c r="L821" s="280">
        <v>7</v>
      </c>
    </row>
    <row r="822" spans="1:12">
      <c r="A822" s="280">
        <v>821</v>
      </c>
      <c r="B822" s="280" t="s">
        <v>460</v>
      </c>
      <c r="C822" s="280" t="s">
        <v>3643</v>
      </c>
      <c r="D822" s="280">
        <v>256</v>
      </c>
      <c r="E822" s="280">
        <v>295</v>
      </c>
      <c r="F822" s="280">
        <v>20</v>
      </c>
      <c r="G822" s="280">
        <v>5900</v>
      </c>
      <c r="H822" s="280">
        <v>5120</v>
      </c>
      <c r="I822" s="280">
        <v>780</v>
      </c>
      <c r="J822" s="280">
        <v>1</v>
      </c>
      <c r="K822" s="280" t="s">
        <v>1358</v>
      </c>
      <c r="L822" s="280">
        <v>20</v>
      </c>
    </row>
    <row r="823" spans="1:12">
      <c r="A823" s="280">
        <v>822</v>
      </c>
      <c r="B823" s="280" t="s">
        <v>455</v>
      </c>
      <c r="C823" s="280" t="s">
        <v>3635</v>
      </c>
      <c r="D823" s="280">
        <v>179</v>
      </c>
      <c r="E823" s="280">
        <v>217.61539999999999</v>
      </c>
      <c r="F823" s="280">
        <v>26</v>
      </c>
      <c r="G823" s="280">
        <v>5658</v>
      </c>
      <c r="H823" s="280">
        <v>4654</v>
      </c>
      <c r="I823" s="280">
        <v>1004</v>
      </c>
      <c r="J823" s="280">
        <v>21</v>
      </c>
      <c r="K823" s="280" t="s">
        <v>1358</v>
      </c>
      <c r="L823" s="280">
        <v>26</v>
      </c>
    </row>
    <row r="824" spans="1:12">
      <c r="A824" s="280">
        <v>823</v>
      </c>
      <c r="B824" s="280" t="s">
        <v>617</v>
      </c>
      <c r="C824" s="280" t="s">
        <v>3632</v>
      </c>
      <c r="D824" s="280">
        <v>169</v>
      </c>
      <c r="E824" s="280">
        <v>235</v>
      </c>
      <c r="F824" s="280">
        <v>24</v>
      </c>
      <c r="G824" s="280">
        <v>5640</v>
      </c>
      <c r="H824" s="280">
        <v>4056</v>
      </c>
      <c r="I824" s="280">
        <v>1584</v>
      </c>
      <c r="J824" s="280">
        <v>17</v>
      </c>
      <c r="K824" s="280" t="s">
        <v>1358</v>
      </c>
      <c r="L824" s="280">
        <v>24</v>
      </c>
    </row>
    <row r="825" spans="1:12">
      <c r="A825" s="280">
        <v>824</v>
      </c>
      <c r="B825" s="280" t="s">
        <v>817</v>
      </c>
      <c r="C825" s="280" t="s">
        <v>3216</v>
      </c>
      <c r="D825" s="280">
        <v>76</v>
      </c>
      <c r="E825" s="280">
        <v>116.16670000000001</v>
      </c>
      <c r="F825" s="280">
        <v>48</v>
      </c>
      <c r="G825" s="280">
        <v>5576</v>
      </c>
      <c r="H825" s="280">
        <v>3648</v>
      </c>
      <c r="I825" s="280">
        <v>1928</v>
      </c>
      <c r="J825" s="280">
        <v>17</v>
      </c>
      <c r="K825" s="280" t="s">
        <v>1358</v>
      </c>
      <c r="L825" s="280">
        <v>48</v>
      </c>
    </row>
    <row r="826" spans="1:12">
      <c r="A826" s="280">
        <v>825</v>
      </c>
      <c r="B826" s="280" t="s">
        <v>590</v>
      </c>
      <c r="C826" s="280" t="s">
        <v>3648</v>
      </c>
      <c r="D826" s="280">
        <v>142</v>
      </c>
      <c r="E826" s="280">
        <v>265.42860000000002</v>
      </c>
      <c r="F826" s="280">
        <v>21</v>
      </c>
      <c r="G826" s="280">
        <v>5574</v>
      </c>
      <c r="H826" s="280">
        <v>2982</v>
      </c>
      <c r="I826" s="280">
        <v>2592</v>
      </c>
      <c r="J826" s="280">
        <v>7</v>
      </c>
      <c r="K826" s="280" t="s">
        <v>1358</v>
      </c>
      <c r="L826" s="280">
        <v>21</v>
      </c>
    </row>
    <row r="827" spans="1:12">
      <c r="A827" s="280">
        <v>826</v>
      </c>
      <c r="B827" s="280" t="s">
        <v>569</v>
      </c>
      <c r="C827" s="280" t="s">
        <v>3638</v>
      </c>
      <c r="D827" s="280">
        <v>146</v>
      </c>
      <c r="E827" s="280">
        <v>249.0455</v>
      </c>
      <c r="F827" s="280">
        <v>22</v>
      </c>
      <c r="G827" s="280">
        <v>5479</v>
      </c>
      <c r="H827" s="280">
        <v>3212</v>
      </c>
      <c r="I827" s="280">
        <v>2267</v>
      </c>
      <c r="J827" s="280">
        <v>5</v>
      </c>
      <c r="K827" s="280" t="s">
        <v>1358</v>
      </c>
      <c r="L827" s="280">
        <v>22</v>
      </c>
    </row>
    <row r="828" spans="1:12">
      <c r="A828" s="280">
        <v>827</v>
      </c>
      <c r="B828" s="280" t="s">
        <v>510</v>
      </c>
      <c r="C828" s="280" t="s">
        <v>3531</v>
      </c>
      <c r="D828" s="280">
        <v>226</v>
      </c>
      <c r="E828" s="280">
        <v>454.33330000000001</v>
      </c>
      <c r="F828" s="280">
        <v>12</v>
      </c>
      <c r="G828" s="280">
        <v>5452</v>
      </c>
      <c r="H828" s="280">
        <v>2712</v>
      </c>
      <c r="I828" s="280">
        <v>2740</v>
      </c>
      <c r="J828" s="280">
        <v>5</v>
      </c>
      <c r="K828" s="280" t="s">
        <v>1358</v>
      </c>
      <c r="L828" s="280">
        <v>12</v>
      </c>
    </row>
    <row r="829" spans="1:12">
      <c r="A829" s="280">
        <v>828</v>
      </c>
      <c r="B829" s="280" t="s">
        <v>4082</v>
      </c>
      <c r="C829" s="280" t="s">
        <v>4155</v>
      </c>
      <c r="D829" s="280">
        <v>112</v>
      </c>
      <c r="E829" s="280">
        <v>168.75</v>
      </c>
      <c r="F829" s="280">
        <v>32</v>
      </c>
      <c r="G829" s="280">
        <v>5400</v>
      </c>
      <c r="H829" s="280">
        <v>3584</v>
      </c>
      <c r="I829" s="280">
        <v>1816</v>
      </c>
      <c r="J829" s="280">
        <v>8</v>
      </c>
      <c r="K829" s="280" t="s">
        <v>1358</v>
      </c>
      <c r="L829" s="280">
        <v>32</v>
      </c>
    </row>
    <row r="830" spans="1:12">
      <c r="A830" s="280">
        <v>829</v>
      </c>
      <c r="B830" s="280" t="s">
        <v>611</v>
      </c>
      <c r="C830" s="280" t="s">
        <v>3680</v>
      </c>
      <c r="D830" s="280">
        <v>137</v>
      </c>
      <c r="E830" s="280">
        <v>381.28570000000002</v>
      </c>
      <c r="F830" s="280">
        <v>14</v>
      </c>
      <c r="G830" s="280">
        <v>5338</v>
      </c>
      <c r="H830" s="280">
        <v>1918</v>
      </c>
      <c r="I830" s="280">
        <v>3420</v>
      </c>
      <c r="J830" s="280">
        <v>7</v>
      </c>
      <c r="K830" s="280" t="s">
        <v>1358</v>
      </c>
      <c r="L830" s="280">
        <v>14</v>
      </c>
    </row>
    <row r="831" spans="1:12">
      <c r="A831" s="280">
        <v>830</v>
      </c>
      <c r="B831" s="280" t="s">
        <v>4095</v>
      </c>
      <c r="C831" s="280" t="s">
        <v>4156</v>
      </c>
      <c r="D831" s="280">
        <v>264</v>
      </c>
      <c r="E831" s="280">
        <v>69.599999999999994</v>
      </c>
      <c r="F831" s="280">
        <v>75</v>
      </c>
      <c r="G831" s="280">
        <v>5220</v>
      </c>
      <c r="H831" s="280">
        <v>19800</v>
      </c>
      <c r="I831" s="280">
        <v>-14580</v>
      </c>
      <c r="J831" s="280">
        <v>17</v>
      </c>
      <c r="K831" s="280" t="s">
        <v>1358</v>
      </c>
      <c r="L831" s="280">
        <v>75</v>
      </c>
    </row>
    <row r="832" spans="1:12">
      <c r="A832" s="280">
        <v>831</v>
      </c>
      <c r="B832" s="280" t="s">
        <v>610</v>
      </c>
      <c r="C832" s="280" t="s">
        <v>3709</v>
      </c>
      <c r="D832" s="280">
        <v>331</v>
      </c>
      <c r="E832" s="280">
        <v>434.33330000000001</v>
      </c>
      <c r="F832" s="280">
        <v>12</v>
      </c>
      <c r="G832" s="280">
        <v>5212</v>
      </c>
      <c r="H832" s="280">
        <v>3972</v>
      </c>
      <c r="I832" s="280">
        <v>1240</v>
      </c>
      <c r="J832" s="280">
        <v>7</v>
      </c>
      <c r="K832" s="280" t="s">
        <v>1358</v>
      </c>
      <c r="L832" s="280">
        <v>12</v>
      </c>
    </row>
    <row r="833" spans="1:12">
      <c r="A833" s="280">
        <v>832</v>
      </c>
      <c r="B833" s="280" t="s">
        <v>3695</v>
      </c>
      <c r="C833" s="280" t="s">
        <v>3696</v>
      </c>
      <c r="D833" s="280">
        <v>701</v>
      </c>
      <c r="E833" s="280">
        <v>856</v>
      </c>
      <c r="F833" s="280">
        <v>6</v>
      </c>
      <c r="G833" s="280">
        <v>5136</v>
      </c>
      <c r="H833" s="280">
        <v>4206</v>
      </c>
      <c r="I833" s="280">
        <v>930</v>
      </c>
      <c r="J833" s="280">
        <v>6</v>
      </c>
      <c r="K833" s="280" t="s">
        <v>1358</v>
      </c>
      <c r="L833" s="280">
        <v>6</v>
      </c>
    </row>
    <row r="834" spans="1:12">
      <c r="A834" s="280">
        <v>833</v>
      </c>
      <c r="B834" s="280" t="s">
        <v>1298</v>
      </c>
      <c r="C834" s="280" t="s">
        <v>4064</v>
      </c>
      <c r="D834" s="280">
        <v>275</v>
      </c>
      <c r="E834" s="280">
        <v>315.5625</v>
      </c>
      <c r="F834" s="280">
        <v>16</v>
      </c>
      <c r="G834" s="280">
        <v>5049</v>
      </c>
      <c r="H834" s="280">
        <v>4400</v>
      </c>
      <c r="I834" s="280">
        <v>649</v>
      </c>
      <c r="J834" s="280">
        <v>11</v>
      </c>
      <c r="K834" s="280" t="s">
        <v>1358</v>
      </c>
      <c r="L834" s="280">
        <v>16</v>
      </c>
    </row>
    <row r="835" spans="1:12">
      <c r="A835" s="280">
        <v>834</v>
      </c>
      <c r="B835" s="280" t="s">
        <v>904</v>
      </c>
      <c r="C835" s="280" t="s">
        <v>3558</v>
      </c>
      <c r="D835" s="280">
        <v>298</v>
      </c>
      <c r="E835" s="280">
        <v>548.88890000000004</v>
      </c>
      <c r="F835" s="280">
        <v>9</v>
      </c>
      <c r="G835" s="280">
        <v>4940</v>
      </c>
      <c r="H835" s="280">
        <v>2682</v>
      </c>
      <c r="I835" s="280">
        <v>2258</v>
      </c>
      <c r="J835" s="280">
        <v>6</v>
      </c>
      <c r="K835" s="280" t="s">
        <v>1358</v>
      </c>
      <c r="L835" s="280">
        <v>9</v>
      </c>
    </row>
    <row r="836" spans="1:12">
      <c r="A836" s="280">
        <v>835</v>
      </c>
      <c r="B836" s="280" t="s">
        <v>553</v>
      </c>
      <c r="C836" s="280" t="s">
        <v>3669</v>
      </c>
      <c r="D836" s="280">
        <v>167</v>
      </c>
      <c r="E836" s="280">
        <v>306.875</v>
      </c>
      <c r="F836" s="280">
        <v>16</v>
      </c>
      <c r="G836" s="280">
        <v>4910</v>
      </c>
      <c r="H836" s="280">
        <v>2672</v>
      </c>
      <c r="I836" s="280">
        <v>2238</v>
      </c>
      <c r="J836" s="280">
        <v>8</v>
      </c>
      <c r="K836" s="280" t="s">
        <v>1358</v>
      </c>
      <c r="L836" s="280">
        <v>16</v>
      </c>
    </row>
    <row r="837" spans="1:12">
      <c r="A837" s="280">
        <v>836</v>
      </c>
      <c r="B837" s="280" t="s">
        <v>613</v>
      </c>
      <c r="C837" s="280" t="s">
        <v>3384</v>
      </c>
      <c r="D837" s="280">
        <v>69</v>
      </c>
      <c r="E837" s="280">
        <v>45.801900000000003</v>
      </c>
      <c r="F837" s="280">
        <v>106</v>
      </c>
      <c r="G837" s="280">
        <v>4855</v>
      </c>
      <c r="H837" s="280">
        <v>7314</v>
      </c>
      <c r="I837" s="280">
        <v>-2459</v>
      </c>
      <c r="J837" s="280">
        <v>6</v>
      </c>
      <c r="K837" s="280" t="s">
        <v>1358</v>
      </c>
      <c r="L837" s="280">
        <v>106</v>
      </c>
    </row>
    <row r="838" spans="1:12">
      <c r="A838" s="280">
        <v>837</v>
      </c>
      <c r="B838" s="280" t="s">
        <v>742</v>
      </c>
      <c r="C838" s="280" t="s">
        <v>3722</v>
      </c>
      <c r="D838" s="280">
        <v>1102</v>
      </c>
      <c r="E838" s="280">
        <v>793</v>
      </c>
      <c r="F838" s="280">
        <v>6</v>
      </c>
      <c r="G838" s="280">
        <v>4758</v>
      </c>
      <c r="H838" s="280">
        <v>6612</v>
      </c>
      <c r="I838" s="280">
        <v>-1854</v>
      </c>
      <c r="J838" s="280">
        <v>6</v>
      </c>
      <c r="K838" s="280" t="s">
        <v>1358</v>
      </c>
      <c r="L838" s="280">
        <v>6</v>
      </c>
    </row>
    <row r="839" spans="1:12">
      <c r="A839" s="280">
        <v>838</v>
      </c>
      <c r="B839" s="280" t="s">
        <v>896</v>
      </c>
      <c r="C839" s="280" t="s">
        <v>3554</v>
      </c>
      <c r="D839" s="280">
        <v>290</v>
      </c>
      <c r="E839" s="280">
        <v>521.66669999999999</v>
      </c>
      <c r="F839" s="280">
        <v>9</v>
      </c>
      <c r="G839" s="280">
        <v>4695</v>
      </c>
      <c r="H839" s="280">
        <v>2610</v>
      </c>
      <c r="I839" s="280">
        <v>2085</v>
      </c>
      <c r="J839" s="280">
        <v>5</v>
      </c>
      <c r="K839" s="280" t="s">
        <v>1358</v>
      </c>
      <c r="L839" s="280">
        <v>9</v>
      </c>
    </row>
    <row r="840" spans="1:12">
      <c r="A840" s="280">
        <v>839</v>
      </c>
      <c r="B840" s="280" t="s">
        <v>876</v>
      </c>
      <c r="C840" s="280" t="s">
        <v>3317</v>
      </c>
      <c r="D840" s="280">
        <v>0</v>
      </c>
      <c r="E840" s="280">
        <v>255.22219999999999</v>
      </c>
      <c r="F840" s="280">
        <v>18</v>
      </c>
      <c r="G840" s="280">
        <v>4594</v>
      </c>
      <c r="H840" s="280">
        <v>0</v>
      </c>
      <c r="I840" s="280">
        <v>4594</v>
      </c>
      <c r="J840" s="280">
        <v>10</v>
      </c>
      <c r="K840" s="280" t="s">
        <v>1358</v>
      </c>
      <c r="L840" s="280">
        <v>18</v>
      </c>
    </row>
    <row r="841" spans="1:12">
      <c r="A841" s="280">
        <v>840</v>
      </c>
      <c r="B841" s="280" t="s">
        <v>944</v>
      </c>
      <c r="C841" s="280" t="s">
        <v>3595</v>
      </c>
      <c r="D841" s="280">
        <v>93</v>
      </c>
      <c r="E841" s="280">
        <v>163.42859999999999</v>
      </c>
      <c r="F841" s="280">
        <v>28</v>
      </c>
      <c r="G841" s="280">
        <v>4576</v>
      </c>
      <c r="H841" s="280">
        <v>2604</v>
      </c>
      <c r="I841" s="280">
        <v>1972</v>
      </c>
      <c r="J841" s="280">
        <v>7</v>
      </c>
      <c r="K841" s="280" t="s">
        <v>1358</v>
      </c>
      <c r="L841" s="280">
        <v>28</v>
      </c>
    </row>
    <row r="842" spans="1:12">
      <c r="A842" s="280">
        <v>841</v>
      </c>
      <c r="B842" s="280" t="s">
        <v>456</v>
      </c>
      <c r="C842" s="280" t="s">
        <v>3586</v>
      </c>
      <c r="D842" s="280">
        <v>178</v>
      </c>
      <c r="E842" s="280">
        <v>214.42859999999999</v>
      </c>
      <c r="F842" s="280">
        <v>21</v>
      </c>
      <c r="G842" s="280">
        <v>4503</v>
      </c>
      <c r="H842" s="280">
        <v>3738</v>
      </c>
      <c r="I842" s="280">
        <v>765</v>
      </c>
      <c r="J842" s="280">
        <v>17</v>
      </c>
      <c r="K842" s="280" t="s">
        <v>1358</v>
      </c>
      <c r="L842" s="280">
        <v>21</v>
      </c>
    </row>
    <row r="843" spans="1:12">
      <c r="A843" s="280">
        <v>842</v>
      </c>
      <c r="B843" s="280" t="s">
        <v>909</v>
      </c>
      <c r="C843" s="280" t="s">
        <v>3609</v>
      </c>
      <c r="D843" s="280">
        <v>431</v>
      </c>
      <c r="E843" s="280">
        <v>448</v>
      </c>
      <c r="F843" s="280">
        <v>10</v>
      </c>
      <c r="G843" s="280">
        <v>4480</v>
      </c>
      <c r="H843" s="280">
        <v>4310</v>
      </c>
      <c r="I843" s="280">
        <v>170</v>
      </c>
      <c r="J843" s="280">
        <v>3</v>
      </c>
      <c r="K843" s="280" t="s">
        <v>1358</v>
      </c>
      <c r="L843" s="280">
        <v>10</v>
      </c>
    </row>
    <row r="844" spans="1:12">
      <c r="A844" s="280">
        <v>843</v>
      </c>
      <c r="B844" s="280" t="s">
        <v>822</v>
      </c>
      <c r="C844" s="280" t="s">
        <v>3636</v>
      </c>
      <c r="D844" s="280">
        <v>173</v>
      </c>
      <c r="E844" s="280">
        <v>235.15790000000001</v>
      </c>
      <c r="F844" s="280">
        <v>19</v>
      </c>
      <c r="G844" s="280">
        <v>4468</v>
      </c>
      <c r="H844" s="280">
        <v>3287</v>
      </c>
      <c r="I844" s="280">
        <v>1181</v>
      </c>
      <c r="J844" s="280">
        <v>12</v>
      </c>
      <c r="K844" s="280" t="s">
        <v>1358</v>
      </c>
      <c r="L844" s="280">
        <v>19</v>
      </c>
    </row>
    <row r="845" spans="1:12">
      <c r="A845" s="280">
        <v>844</v>
      </c>
      <c r="B845" s="280" t="s">
        <v>821</v>
      </c>
      <c r="C845" s="280" t="s">
        <v>3690</v>
      </c>
      <c r="D845" s="280">
        <v>152</v>
      </c>
      <c r="E845" s="280">
        <v>210.90479999999999</v>
      </c>
      <c r="F845" s="280">
        <v>21</v>
      </c>
      <c r="G845" s="280">
        <v>4429</v>
      </c>
      <c r="H845" s="280">
        <v>3192</v>
      </c>
      <c r="I845" s="280">
        <v>1237</v>
      </c>
      <c r="J845" s="280">
        <v>13</v>
      </c>
      <c r="K845" s="280" t="s">
        <v>1358</v>
      </c>
      <c r="L845" s="280">
        <v>21</v>
      </c>
    </row>
    <row r="846" spans="1:12">
      <c r="A846" s="280">
        <v>845</v>
      </c>
      <c r="B846" s="280" t="s">
        <v>677</v>
      </c>
      <c r="C846" s="280" t="s">
        <v>3975</v>
      </c>
      <c r="D846" s="280">
        <v>99</v>
      </c>
      <c r="E846" s="280">
        <v>211.3</v>
      </c>
      <c r="F846" s="280">
        <v>20</v>
      </c>
      <c r="G846" s="280">
        <v>4226</v>
      </c>
      <c r="H846" s="280">
        <v>1980</v>
      </c>
      <c r="I846" s="280">
        <v>2246</v>
      </c>
      <c r="J846" s="280">
        <v>14</v>
      </c>
      <c r="K846" s="280" t="s">
        <v>1358</v>
      </c>
      <c r="L846" s="280">
        <v>20</v>
      </c>
    </row>
    <row r="847" spans="1:12">
      <c r="A847" s="280">
        <v>846</v>
      </c>
      <c r="B847" s="280" t="s">
        <v>443</v>
      </c>
      <c r="C847" s="280" t="s">
        <v>3634</v>
      </c>
      <c r="D847" s="280">
        <v>427</v>
      </c>
      <c r="E847" s="280">
        <v>463.11110000000002</v>
      </c>
      <c r="F847" s="280">
        <v>9</v>
      </c>
      <c r="G847" s="280">
        <v>4168</v>
      </c>
      <c r="H847" s="280">
        <v>3843</v>
      </c>
      <c r="I847" s="280">
        <v>325</v>
      </c>
      <c r="J847" s="280">
        <v>6</v>
      </c>
      <c r="K847" s="280" t="s">
        <v>1358</v>
      </c>
      <c r="L847" s="280">
        <v>9</v>
      </c>
    </row>
    <row r="848" spans="1:12">
      <c r="A848" s="280">
        <v>847</v>
      </c>
      <c r="B848" s="280" t="s">
        <v>412</v>
      </c>
      <c r="C848" s="280" t="s">
        <v>3627</v>
      </c>
      <c r="D848" s="280">
        <v>240</v>
      </c>
      <c r="E848" s="280">
        <v>517.75</v>
      </c>
      <c r="F848" s="280">
        <v>8</v>
      </c>
      <c r="G848" s="280">
        <v>4142</v>
      </c>
      <c r="H848" s="280">
        <v>1920</v>
      </c>
      <c r="I848" s="280">
        <v>2222</v>
      </c>
      <c r="J848" s="280">
        <v>7</v>
      </c>
      <c r="K848" s="280" t="s">
        <v>1358</v>
      </c>
      <c r="L848" s="280">
        <v>8</v>
      </c>
    </row>
    <row r="849" spans="1:12">
      <c r="A849" s="280">
        <v>848</v>
      </c>
      <c r="B849" s="280" t="s">
        <v>3682</v>
      </c>
      <c r="C849" s="280" t="s">
        <v>3683</v>
      </c>
      <c r="D849" s="280">
        <v>194</v>
      </c>
      <c r="E849" s="280">
        <v>368</v>
      </c>
      <c r="F849" s="280">
        <v>11</v>
      </c>
      <c r="G849" s="280">
        <v>4048</v>
      </c>
      <c r="H849" s="280">
        <v>2134</v>
      </c>
      <c r="I849" s="280">
        <v>1914</v>
      </c>
      <c r="J849" s="280">
        <v>7</v>
      </c>
      <c r="K849" s="280" t="s">
        <v>1358</v>
      </c>
      <c r="L849" s="280">
        <v>11</v>
      </c>
    </row>
    <row r="850" spans="1:12">
      <c r="A850" s="280">
        <v>849</v>
      </c>
      <c r="B850" s="280" t="s">
        <v>3672</v>
      </c>
      <c r="C850" s="280" t="s">
        <v>3673</v>
      </c>
      <c r="D850" s="280">
        <v>230</v>
      </c>
      <c r="E850" s="280">
        <v>448</v>
      </c>
      <c r="F850" s="280">
        <v>9</v>
      </c>
      <c r="G850" s="280">
        <v>4032</v>
      </c>
      <c r="H850" s="280">
        <v>2070</v>
      </c>
      <c r="I850" s="280">
        <v>1962</v>
      </c>
      <c r="J850" s="280">
        <v>8</v>
      </c>
      <c r="K850" s="280" t="s">
        <v>1358</v>
      </c>
      <c r="L850" s="280">
        <v>9</v>
      </c>
    </row>
    <row r="851" spans="1:12">
      <c r="A851" s="280">
        <v>850</v>
      </c>
      <c r="B851" s="280" t="s">
        <v>2739</v>
      </c>
      <c r="C851" s="280" t="s">
        <v>4157</v>
      </c>
      <c r="D851" s="280">
        <v>69</v>
      </c>
      <c r="E851" s="280">
        <v>100</v>
      </c>
      <c r="F851" s="280">
        <v>40</v>
      </c>
      <c r="G851" s="280">
        <v>4000</v>
      </c>
      <c r="H851" s="280">
        <v>2760</v>
      </c>
      <c r="I851" s="280">
        <v>1240</v>
      </c>
      <c r="J851" s="280">
        <v>1</v>
      </c>
      <c r="K851" s="280" t="s">
        <v>1358</v>
      </c>
      <c r="L851" s="280">
        <v>40</v>
      </c>
    </row>
    <row r="852" spans="1:12">
      <c r="A852" s="280">
        <v>851</v>
      </c>
      <c r="B852" s="280" t="s">
        <v>4158</v>
      </c>
      <c r="C852" s="280" t="s">
        <v>3585</v>
      </c>
      <c r="D852" s="280">
        <v>795</v>
      </c>
      <c r="E852" s="280">
        <v>660</v>
      </c>
      <c r="F852" s="280">
        <v>6</v>
      </c>
      <c r="G852" s="280">
        <v>3960</v>
      </c>
      <c r="H852" s="280">
        <v>4770</v>
      </c>
      <c r="I852" s="280">
        <v>-810</v>
      </c>
      <c r="J852" s="280">
        <v>1</v>
      </c>
      <c r="K852" s="280" t="s">
        <v>1358</v>
      </c>
      <c r="L852" s="280">
        <v>6</v>
      </c>
    </row>
    <row r="853" spans="1:12">
      <c r="A853" s="280">
        <v>852</v>
      </c>
      <c r="B853" s="280" t="s">
        <v>810</v>
      </c>
      <c r="C853" s="280" t="s">
        <v>3604</v>
      </c>
      <c r="D853" s="280">
        <v>84</v>
      </c>
      <c r="E853" s="280">
        <v>135.8621</v>
      </c>
      <c r="F853" s="280">
        <v>29</v>
      </c>
      <c r="G853" s="280">
        <v>3940</v>
      </c>
      <c r="H853" s="280">
        <v>2436</v>
      </c>
      <c r="I853" s="280">
        <v>1504</v>
      </c>
      <c r="J853" s="280">
        <v>12</v>
      </c>
      <c r="K853" s="280" t="s">
        <v>1358</v>
      </c>
      <c r="L853" s="280">
        <v>29</v>
      </c>
    </row>
    <row r="854" spans="1:12">
      <c r="A854" s="280">
        <v>853</v>
      </c>
      <c r="B854" s="280" t="s">
        <v>874</v>
      </c>
      <c r="C854" s="280" t="s">
        <v>3317</v>
      </c>
      <c r="D854" s="280">
        <v>0</v>
      </c>
      <c r="E854" s="280">
        <v>230</v>
      </c>
      <c r="F854" s="280">
        <v>17</v>
      </c>
      <c r="G854" s="280">
        <v>3910</v>
      </c>
      <c r="H854" s="280">
        <v>0</v>
      </c>
      <c r="I854" s="280">
        <v>3910</v>
      </c>
      <c r="J854" s="280">
        <v>11</v>
      </c>
      <c r="K854" s="280" t="s">
        <v>1358</v>
      </c>
      <c r="L854" s="280">
        <v>17</v>
      </c>
    </row>
    <row r="855" spans="1:12">
      <c r="A855" s="280">
        <v>854</v>
      </c>
      <c r="B855" s="280" t="s">
        <v>3688</v>
      </c>
      <c r="C855" s="280" t="s">
        <v>3689</v>
      </c>
      <c r="D855" s="280">
        <v>708</v>
      </c>
      <c r="E855" s="280">
        <v>977</v>
      </c>
      <c r="F855" s="280">
        <v>4</v>
      </c>
      <c r="G855" s="280">
        <v>3908</v>
      </c>
      <c r="H855" s="280">
        <v>2832</v>
      </c>
      <c r="I855" s="280">
        <v>1076</v>
      </c>
      <c r="J855" s="280">
        <v>4</v>
      </c>
      <c r="K855" s="280" t="s">
        <v>1358</v>
      </c>
      <c r="L855" s="280">
        <v>4</v>
      </c>
    </row>
    <row r="856" spans="1:12">
      <c r="A856" s="280">
        <v>855</v>
      </c>
      <c r="B856" s="280" t="s">
        <v>946</v>
      </c>
      <c r="C856" s="280" t="s">
        <v>3595</v>
      </c>
      <c r="D856" s="280">
        <v>93</v>
      </c>
      <c r="E856" s="280">
        <v>161.375</v>
      </c>
      <c r="F856" s="280">
        <v>24</v>
      </c>
      <c r="G856" s="280">
        <v>3873</v>
      </c>
      <c r="H856" s="280">
        <v>2232</v>
      </c>
      <c r="I856" s="280">
        <v>1641</v>
      </c>
      <c r="J856" s="280">
        <v>10</v>
      </c>
      <c r="K856" s="280" t="s">
        <v>1358</v>
      </c>
      <c r="L856" s="280">
        <v>24</v>
      </c>
    </row>
    <row r="857" spans="1:12">
      <c r="A857" s="280">
        <v>856</v>
      </c>
      <c r="B857" s="280" t="s">
        <v>2885</v>
      </c>
      <c r="C857" s="280" t="s">
        <v>3711</v>
      </c>
      <c r="D857" s="280">
        <v>241</v>
      </c>
      <c r="E857" s="280">
        <v>607</v>
      </c>
      <c r="F857" s="280">
        <v>6</v>
      </c>
      <c r="G857" s="280">
        <v>3642</v>
      </c>
      <c r="H857" s="280">
        <v>1446</v>
      </c>
      <c r="I857" s="280">
        <v>2196</v>
      </c>
      <c r="J857" s="280">
        <v>3</v>
      </c>
      <c r="K857" s="280" t="s">
        <v>1358</v>
      </c>
      <c r="L857" s="280">
        <v>6</v>
      </c>
    </row>
    <row r="858" spans="1:12">
      <c r="A858" s="280">
        <v>857</v>
      </c>
      <c r="B858" s="280" t="s">
        <v>945</v>
      </c>
      <c r="C858" s="280" t="s">
        <v>3595</v>
      </c>
      <c r="D858" s="280">
        <v>93</v>
      </c>
      <c r="E858" s="280">
        <v>170.95240000000001</v>
      </c>
      <c r="F858" s="280">
        <v>21</v>
      </c>
      <c r="G858" s="280">
        <v>3590</v>
      </c>
      <c r="H858" s="280">
        <v>1953</v>
      </c>
      <c r="I858" s="280">
        <v>1637</v>
      </c>
      <c r="J858" s="280">
        <v>11</v>
      </c>
      <c r="K858" s="280" t="s">
        <v>1358</v>
      </c>
      <c r="L858" s="280">
        <v>21</v>
      </c>
    </row>
    <row r="859" spans="1:12">
      <c r="A859" s="280">
        <v>858</v>
      </c>
      <c r="B859" s="280" t="s">
        <v>905</v>
      </c>
      <c r="C859" s="280" t="s">
        <v>3628</v>
      </c>
      <c r="D859" s="280">
        <v>415</v>
      </c>
      <c r="E859" s="280">
        <v>715.6</v>
      </c>
      <c r="F859" s="280">
        <v>5</v>
      </c>
      <c r="G859" s="280">
        <v>3578</v>
      </c>
      <c r="H859" s="280">
        <v>2075</v>
      </c>
      <c r="I859" s="280">
        <v>1503</v>
      </c>
      <c r="J859" s="280">
        <v>4</v>
      </c>
      <c r="K859" s="280" t="s">
        <v>1358</v>
      </c>
      <c r="L859" s="280">
        <v>5</v>
      </c>
    </row>
    <row r="860" spans="1:12">
      <c r="A860" s="280">
        <v>859</v>
      </c>
      <c r="B860" s="280" t="s">
        <v>882</v>
      </c>
      <c r="C860" s="280" t="s">
        <v>3565</v>
      </c>
      <c r="D860" s="280">
        <v>0</v>
      </c>
      <c r="E860" s="280">
        <v>320</v>
      </c>
      <c r="F860" s="280">
        <v>11</v>
      </c>
      <c r="G860" s="280">
        <v>3520</v>
      </c>
      <c r="H860" s="280">
        <v>0</v>
      </c>
      <c r="I860" s="280">
        <v>3520</v>
      </c>
      <c r="J860" s="280">
        <v>3</v>
      </c>
      <c r="K860" s="280" t="s">
        <v>1358</v>
      </c>
      <c r="L860" s="280">
        <v>11</v>
      </c>
    </row>
    <row r="861" spans="1:12">
      <c r="A861" s="280">
        <v>860</v>
      </c>
      <c r="B861" s="280" t="s">
        <v>954</v>
      </c>
      <c r="C861" s="280" t="s">
        <v>3572</v>
      </c>
      <c r="D861" s="280">
        <v>149</v>
      </c>
      <c r="E861" s="280">
        <v>297.81819999999999</v>
      </c>
      <c r="F861" s="280">
        <v>11</v>
      </c>
      <c r="G861" s="280">
        <v>3276</v>
      </c>
      <c r="H861" s="280">
        <v>1639</v>
      </c>
      <c r="I861" s="280">
        <v>1637</v>
      </c>
      <c r="J861" s="280">
        <v>10</v>
      </c>
      <c r="K861" s="280" t="s">
        <v>1358</v>
      </c>
      <c r="L861" s="280">
        <v>11</v>
      </c>
    </row>
    <row r="862" spans="1:12">
      <c r="A862" s="280">
        <v>861</v>
      </c>
      <c r="B862" s="280" t="s">
        <v>3699</v>
      </c>
      <c r="C862" s="280" t="s">
        <v>4051</v>
      </c>
      <c r="D862" s="280">
        <v>180</v>
      </c>
      <c r="E862" s="280">
        <v>264</v>
      </c>
      <c r="F862" s="280">
        <v>12</v>
      </c>
      <c r="G862" s="280">
        <v>3168</v>
      </c>
      <c r="H862" s="280">
        <v>2160</v>
      </c>
      <c r="I862" s="280">
        <v>1008</v>
      </c>
      <c r="J862" s="280">
        <v>9</v>
      </c>
      <c r="K862" s="280" t="s">
        <v>1358</v>
      </c>
      <c r="L862" s="280">
        <v>12</v>
      </c>
    </row>
    <row r="863" spans="1:12">
      <c r="A863" s="280">
        <v>862</v>
      </c>
      <c r="B863" s="280" t="s">
        <v>879</v>
      </c>
      <c r="C863" s="280" t="s">
        <v>3565</v>
      </c>
      <c r="D863" s="280">
        <v>0</v>
      </c>
      <c r="E863" s="280">
        <v>352</v>
      </c>
      <c r="F863" s="280">
        <v>9</v>
      </c>
      <c r="G863" s="280">
        <v>3168</v>
      </c>
      <c r="H863" s="280">
        <v>0</v>
      </c>
      <c r="I863" s="280">
        <v>3168</v>
      </c>
      <c r="J863" s="280">
        <v>8</v>
      </c>
      <c r="K863" s="280" t="s">
        <v>1358</v>
      </c>
      <c r="L863" s="280">
        <v>9</v>
      </c>
    </row>
    <row r="864" spans="1:12">
      <c r="A864" s="280">
        <v>863</v>
      </c>
      <c r="B864" s="280" t="s">
        <v>801</v>
      </c>
      <c r="C864" s="280" t="s">
        <v>3707</v>
      </c>
      <c r="D864" s="280">
        <v>87</v>
      </c>
      <c r="E864" s="280">
        <v>105</v>
      </c>
      <c r="F864" s="280">
        <v>30</v>
      </c>
      <c r="G864" s="280">
        <v>3150</v>
      </c>
      <c r="H864" s="280">
        <v>2610</v>
      </c>
      <c r="I864" s="280">
        <v>540</v>
      </c>
      <c r="J864" s="280">
        <v>8</v>
      </c>
      <c r="K864" s="280" t="s">
        <v>1358</v>
      </c>
      <c r="L864" s="280">
        <v>30</v>
      </c>
    </row>
    <row r="865" spans="1:12">
      <c r="A865" s="280">
        <v>864</v>
      </c>
      <c r="B865" s="280" t="s">
        <v>4159</v>
      </c>
      <c r="C865" s="280" t="s">
        <v>4160</v>
      </c>
      <c r="D865" s="280">
        <v>976</v>
      </c>
      <c r="E865" s="280">
        <v>3000</v>
      </c>
      <c r="F865" s="280">
        <v>1</v>
      </c>
      <c r="G865" s="280">
        <v>3000</v>
      </c>
      <c r="H865" s="280">
        <v>976</v>
      </c>
      <c r="I865" s="280">
        <v>2024</v>
      </c>
      <c r="J865" s="280">
        <v>1</v>
      </c>
      <c r="K865" s="280" t="s">
        <v>1358</v>
      </c>
      <c r="L865" s="280">
        <v>1</v>
      </c>
    </row>
    <row r="866" spans="1:12">
      <c r="A866" s="280">
        <v>865</v>
      </c>
      <c r="B866" s="280" t="s">
        <v>953</v>
      </c>
      <c r="C866" s="280" t="s">
        <v>3572</v>
      </c>
      <c r="D866" s="280">
        <v>149</v>
      </c>
      <c r="E866" s="280">
        <v>332.66669999999999</v>
      </c>
      <c r="F866" s="280">
        <v>9</v>
      </c>
      <c r="G866" s="280">
        <v>2994</v>
      </c>
      <c r="H866" s="280">
        <v>1341</v>
      </c>
      <c r="I866" s="280">
        <v>1653</v>
      </c>
      <c r="J866" s="280">
        <v>9</v>
      </c>
      <c r="K866" s="280" t="s">
        <v>1358</v>
      </c>
      <c r="L866" s="280">
        <v>9</v>
      </c>
    </row>
    <row r="867" spans="1:12">
      <c r="A867" s="280">
        <v>866</v>
      </c>
      <c r="B867" s="280" t="s">
        <v>2802</v>
      </c>
      <c r="C867" s="280" t="s">
        <v>3112</v>
      </c>
      <c r="D867" s="280">
        <v>265</v>
      </c>
      <c r="E867" s="280">
        <v>373.75</v>
      </c>
      <c r="F867" s="280">
        <v>8</v>
      </c>
      <c r="G867" s="280">
        <v>2990</v>
      </c>
      <c r="H867" s="280">
        <v>2120</v>
      </c>
      <c r="I867" s="280">
        <v>870</v>
      </c>
      <c r="J867" s="280">
        <v>4</v>
      </c>
      <c r="K867" s="280" t="s">
        <v>1358</v>
      </c>
      <c r="L867" s="280">
        <v>8</v>
      </c>
    </row>
    <row r="868" spans="1:12">
      <c r="A868" s="280">
        <v>867</v>
      </c>
      <c r="B868" s="280" t="s">
        <v>3702</v>
      </c>
      <c r="C868" s="280" t="s">
        <v>3703</v>
      </c>
      <c r="D868" s="280">
        <v>280</v>
      </c>
      <c r="E868" s="280">
        <v>368</v>
      </c>
      <c r="F868" s="280">
        <v>8</v>
      </c>
      <c r="G868" s="280">
        <v>2944</v>
      </c>
      <c r="H868" s="280">
        <v>2240</v>
      </c>
      <c r="I868" s="280">
        <v>704</v>
      </c>
      <c r="J868" s="280">
        <v>6</v>
      </c>
      <c r="K868" s="280" t="s">
        <v>1358</v>
      </c>
      <c r="L868" s="280">
        <v>8</v>
      </c>
    </row>
    <row r="869" spans="1:12">
      <c r="A869" s="280">
        <v>868</v>
      </c>
      <c r="B869" s="280" t="s">
        <v>1300</v>
      </c>
      <c r="C869" s="280" t="s">
        <v>3376</v>
      </c>
      <c r="D869" s="280">
        <v>188</v>
      </c>
      <c r="E869" s="280">
        <v>290.2</v>
      </c>
      <c r="F869" s="280">
        <v>10</v>
      </c>
      <c r="G869" s="280">
        <v>2902</v>
      </c>
      <c r="H869" s="280">
        <v>1880</v>
      </c>
      <c r="I869" s="280">
        <v>1022</v>
      </c>
      <c r="J869" s="280">
        <v>8</v>
      </c>
      <c r="K869" s="280" t="s">
        <v>1358</v>
      </c>
      <c r="L869" s="280">
        <v>10</v>
      </c>
    </row>
    <row r="870" spans="1:12">
      <c r="A870" s="280">
        <v>869</v>
      </c>
      <c r="B870" s="280" t="s">
        <v>4073</v>
      </c>
      <c r="C870" s="280" t="s">
        <v>3463</v>
      </c>
      <c r="D870" s="280">
        <v>528</v>
      </c>
      <c r="E870" s="280">
        <v>946</v>
      </c>
      <c r="F870" s="280">
        <v>3</v>
      </c>
      <c r="G870" s="280">
        <v>2838</v>
      </c>
      <c r="H870" s="280">
        <v>1584</v>
      </c>
      <c r="I870" s="280">
        <v>1254</v>
      </c>
      <c r="J870" s="280">
        <v>3</v>
      </c>
      <c r="K870" s="280" t="s">
        <v>1358</v>
      </c>
      <c r="L870" s="280">
        <v>3</v>
      </c>
    </row>
    <row r="871" spans="1:12">
      <c r="A871" s="280">
        <v>870</v>
      </c>
      <c r="B871" s="280" t="s">
        <v>616</v>
      </c>
      <c r="C871" s="280" t="s">
        <v>3632</v>
      </c>
      <c r="D871" s="280">
        <v>169</v>
      </c>
      <c r="E871" s="280">
        <v>235</v>
      </c>
      <c r="F871" s="280">
        <v>12</v>
      </c>
      <c r="G871" s="280">
        <v>2820</v>
      </c>
      <c r="H871" s="280">
        <v>2028</v>
      </c>
      <c r="I871" s="280">
        <v>792</v>
      </c>
      <c r="J871" s="280">
        <v>11</v>
      </c>
      <c r="K871" s="280" t="s">
        <v>1358</v>
      </c>
      <c r="L871" s="280">
        <v>12</v>
      </c>
    </row>
    <row r="872" spans="1:12">
      <c r="A872" s="280">
        <v>871</v>
      </c>
      <c r="B872" s="280" t="s">
        <v>2761</v>
      </c>
      <c r="C872" s="280" t="s">
        <v>3677</v>
      </c>
      <c r="D872" s="280">
        <v>29</v>
      </c>
      <c r="E872" s="280">
        <v>40</v>
      </c>
      <c r="F872" s="280">
        <v>70</v>
      </c>
      <c r="G872" s="280">
        <v>2800</v>
      </c>
      <c r="H872" s="280">
        <v>2030</v>
      </c>
      <c r="I872" s="280">
        <v>770</v>
      </c>
      <c r="J872" s="280">
        <v>7</v>
      </c>
      <c r="K872" s="280" t="s">
        <v>1358</v>
      </c>
      <c r="L872" s="280">
        <v>70</v>
      </c>
    </row>
    <row r="873" spans="1:12">
      <c r="A873" s="280">
        <v>872</v>
      </c>
      <c r="B873" s="280" t="s">
        <v>886</v>
      </c>
      <c r="C873" s="280" t="s">
        <v>3653</v>
      </c>
      <c r="D873" s="280">
        <v>0</v>
      </c>
      <c r="E873" s="280">
        <v>349.75</v>
      </c>
      <c r="F873" s="280">
        <v>8</v>
      </c>
      <c r="G873" s="280">
        <v>2798</v>
      </c>
      <c r="H873" s="280">
        <v>0</v>
      </c>
      <c r="I873" s="280">
        <v>2798</v>
      </c>
      <c r="J873" s="280">
        <v>5</v>
      </c>
      <c r="K873" s="280" t="s">
        <v>1358</v>
      </c>
      <c r="L873" s="280">
        <v>8</v>
      </c>
    </row>
    <row r="874" spans="1:12">
      <c r="A874" s="280">
        <v>873</v>
      </c>
      <c r="B874" s="280" t="s">
        <v>3675</v>
      </c>
      <c r="C874" s="280" t="s">
        <v>3676</v>
      </c>
      <c r="D874" s="280">
        <v>128</v>
      </c>
      <c r="E874" s="280">
        <v>253</v>
      </c>
      <c r="F874" s="280">
        <v>11</v>
      </c>
      <c r="G874" s="280">
        <v>2783</v>
      </c>
      <c r="H874" s="280">
        <v>1408</v>
      </c>
      <c r="I874" s="280">
        <v>1375</v>
      </c>
      <c r="J874" s="280">
        <v>8</v>
      </c>
      <c r="K874" s="280" t="s">
        <v>1358</v>
      </c>
      <c r="L874" s="280">
        <v>11</v>
      </c>
    </row>
    <row r="875" spans="1:12">
      <c r="A875" s="280">
        <v>874</v>
      </c>
      <c r="B875" s="280" t="s">
        <v>902</v>
      </c>
      <c r="C875" s="280" t="s">
        <v>3645</v>
      </c>
      <c r="D875" s="280">
        <v>323</v>
      </c>
      <c r="E875" s="280">
        <v>920</v>
      </c>
      <c r="F875" s="280">
        <v>3</v>
      </c>
      <c r="G875" s="280">
        <v>2760</v>
      </c>
      <c r="H875" s="280">
        <v>969</v>
      </c>
      <c r="I875" s="280">
        <v>1791</v>
      </c>
      <c r="J875" s="280">
        <v>2</v>
      </c>
      <c r="K875" s="280" t="s">
        <v>1358</v>
      </c>
      <c r="L875" s="280">
        <v>3</v>
      </c>
    </row>
    <row r="876" spans="1:12">
      <c r="A876" s="280">
        <v>875</v>
      </c>
      <c r="B876" s="280" t="s">
        <v>457</v>
      </c>
      <c r="C876" s="280" t="s">
        <v>3670</v>
      </c>
      <c r="D876" s="280">
        <v>117</v>
      </c>
      <c r="E876" s="280">
        <v>172.4667</v>
      </c>
      <c r="F876" s="280">
        <v>15</v>
      </c>
      <c r="G876" s="280">
        <v>2587</v>
      </c>
      <c r="H876" s="280">
        <v>1755</v>
      </c>
      <c r="I876" s="280">
        <v>832</v>
      </c>
      <c r="J876" s="280">
        <v>13</v>
      </c>
      <c r="K876" s="280" t="s">
        <v>1358</v>
      </c>
      <c r="L876" s="280">
        <v>15</v>
      </c>
    </row>
    <row r="877" spans="1:12">
      <c r="A877" s="280">
        <v>876</v>
      </c>
      <c r="B877" s="280" t="s">
        <v>857</v>
      </c>
      <c r="C877" s="280" t="s">
        <v>3463</v>
      </c>
      <c r="D877" s="280">
        <v>528</v>
      </c>
      <c r="E877" s="280">
        <v>844.33330000000001</v>
      </c>
      <c r="F877" s="280">
        <v>3</v>
      </c>
      <c r="G877" s="280">
        <v>2533</v>
      </c>
      <c r="H877" s="280">
        <v>1584</v>
      </c>
      <c r="I877" s="280">
        <v>949</v>
      </c>
      <c r="J877" s="280">
        <v>3</v>
      </c>
      <c r="K877" s="280" t="s">
        <v>1358</v>
      </c>
      <c r="L877" s="280">
        <v>3</v>
      </c>
    </row>
    <row r="878" spans="1:12">
      <c r="A878" s="280">
        <v>877</v>
      </c>
      <c r="B878" s="280" t="s">
        <v>928</v>
      </c>
      <c r="C878" s="280" t="s">
        <v>3671</v>
      </c>
      <c r="D878" s="280">
        <v>229</v>
      </c>
      <c r="E878" s="280">
        <v>412.83330000000001</v>
      </c>
      <c r="F878" s="280">
        <v>6</v>
      </c>
      <c r="G878" s="280">
        <v>2477</v>
      </c>
      <c r="H878" s="280">
        <v>1374</v>
      </c>
      <c r="I878" s="280">
        <v>1103</v>
      </c>
      <c r="J878" s="280">
        <v>6</v>
      </c>
      <c r="K878" s="280" t="s">
        <v>1358</v>
      </c>
      <c r="L878" s="280">
        <v>6</v>
      </c>
    </row>
    <row r="879" spans="1:12">
      <c r="A879" s="280">
        <v>878</v>
      </c>
      <c r="B879" s="280" t="s">
        <v>691</v>
      </c>
      <c r="C879" s="280" t="s">
        <v>3244</v>
      </c>
      <c r="D879" s="280">
        <v>192</v>
      </c>
      <c r="E879" s="280">
        <v>164.4</v>
      </c>
      <c r="F879" s="280">
        <v>15</v>
      </c>
      <c r="G879" s="280">
        <v>2466</v>
      </c>
      <c r="H879" s="280">
        <v>2880</v>
      </c>
      <c r="I879" s="280">
        <v>-414</v>
      </c>
      <c r="J879" s="280">
        <v>9</v>
      </c>
      <c r="K879" s="280" t="s">
        <v>1358</v>
      </c>
      <c r="L879" s="280">
        <v>15</v>
      </c>
    </row>
    <row r="880" spans="1:12">
      <c r="A880" s="280">
        <v>879</v>
      </c>
      <c r="B880" s="280" t="s">
        <v>3904</v>
      </c>
      <c r="C880" s="280" t="s">
        <v>4062</v>
      </c>
      <c r="D880" s="280">
        <v>281</v>
      </c>
      <c r="E880" s="280">
        <v>191.66669999999999</v>
      </c>
      <c r="F880" s="280">
        <v>12</v>
      </c>
      <c r="G880" s="280">
        <v>2300</v>
      </c>
      <c r="H880" s="280">
        <v>3372</v>
      </c>
      <c r="I880" s="280">
        <v>-1072</v>
      </c>
      <c r="J880" s="280">
        <v>6</v>
      </c>
      <c r="K880" s="280" t="s">
        <v>1358</v>
      </c>
      <c r="L880" s="280">
        <v>12</v>
      </c>
    </row>
    <row r="881" spans="1:12">
      <c r="A881" s="280">
        <v>880</v>
      </c>
      <c r="B881" s="280" t="s">
        <v>910</v>
      </c>
      <c r="C881" s="280" t="s">
        <v>3609</v>
      </c>
      <c r="D881" s="280">
        <v>431</v>
      </c>
      <c r="E881" s="280">
        <v>373.33330000000001</v>
      </c>
      <c r="F881" s="280">
        <v>6</v>
      </c>
      <c r="G881" s="280">
        <v>2240</v>
      </c>
      <c r="H881" s="280">
        <v>2586</v>
      </c>
      <c r="I881" s="280">
        <v>-346</v>
      </c>
      <c r="J881" s="280">
        <v>2</v>
      </c>
      <c r="K881" s="280" t="s">
        <v>1358</v>
      </c>
      <c r="L881" s="280">
        <v>6</v>
      </c>
    </row>
    <row r="882" spans="1:12">
      <c r="A882" s="280">
        <v>881</v>
      </c>
      <c r="B882" s="280" t="s">
        <v>812</v>
      </c>
      <c r="C882" s="280" t="s">
        <v>3604</v>
      </c>
      <c r="D882" s="280">
        <v>84</v>
      </c>
      <c r="E882" s="280">
        <v>134.5</v>
      </c>
      <c r="F882" s="280">
        <v>16</v>
      </c>
      <c r="G882" s="280">
        <v>2152</v>
      </c>
      <c r="H882" s="280">
        <v>1344</v>
      </c>
      <c r="I882" s="280">
        <v>808</v>
      </c>
      <c r="J882" s="280">
        <v>7</v>
      </c>
      <c r="K882" s="280" t="s">
        <v>1358</v>
      </c>
      <c r="L882" s="280">
        <v>16</v>
      </c>
    </row>
    <row r="883" spans="1:12">
      <c r="A883" s="280">
        <v>882</v>
      </c>
      <c r="B883" s="280" t="s">
        <v>804</v>
      </c>
      <c r="C883" s="280" t="s">
        <v>3637</v>
      </c>
      <c r="D883" s="280">
        <v>126</v>
      </c>
      <c r="E883" s="280">
        <v>213</v>
      </c>
      <c r="F883" s="280">
        <v>10</v>
      </c>
      <c r="G883" s="280">
        <v>2130</v>
      </c>
      <c r="H883" s="280">
        <v>1260</v>
      </c>
      <c r="I883" s="280">
        <v>870</v>
      </c>
      <c r="J883" s="280">
        <v>1</v>
      </c>
      <c r="K883" s="280" t="s">
        <v>1358</v>
      </c>
      <c r="L883" s="280">
        <v>10</v>
      </c>
    </row>
    <row r="884" spans="1:12">
      <c r="A884" s="280">
        <v>883</v>
      </c>
      <c r="B884" s="280" t="s">
        <v>885</v>
      </c>
      <c r="C884" s="280" t="s">
        <v>3653</v>
      </c>
      <c r="D884" s="280">
        <v>0</v>
      </c>
      <c r="E884" s="280">
        <v>347.33330000000001</v>
      </c>
      <c r="F884" s="280">
        <v>6</v>
      </c>
      <c r="G884" s="280">
        <v>2084</v>
      </c>
      <c r="H884" s="280">
        <v>0</v>
      </c>
      <c r="I884" s="280">
        <v>2084</v>
      </c>
      <c r="J884" s="280">
        <v>6</v>
      </c>
      <c r="K884" s="280" t="s">
        <v>1358</v>
      </c>
      <c r="L884" s="280">
        <v>6</v>
      </c>
    </row>
    <row r="885" spans="1:12">
      <c r="A885" s="280">
        <v>884</v>
      </c>
      <c r="B885" s="280" t="s">
        <v>778</v>
      </c>
      <c r="C885" s="280" t="s">
        <v>3724</v>
      </c>
      <c r="D885" s="280">
        <v>271</v>
      </c>
      <c r="E885" s="280">
        <v>7.0928000000000004</v>
      </c>
      <c r="F885" s="280">
        <v>291</v>
      </c>
      <c r="G885" s="280">
        <v>2064</v>
      </c>
      <c r="H885" s="280">
        <v>78861</v>
      </c>
      <c r="I885" s="280">
        <v>-76797</v>
      </c>
      <c r="J885" s="280">
        <v>14</v>
      </c>
      <c r="K885" s="280" t="s">
        <v>1358</v>
      </c>
      <c r="L885" s="280">
        <v>291</v>
      </c>
    </row>
    <row r="886" spans="1:12">
      <c r="A886" s="280">
        <v>885</v>
      </c>
      <c r="B886" s="280" t="s">
        <v>3623</v>
      </c>
      <c r="C886" s="280" t="s">
        <v>3624</v>
      </c>
      <c r="D886" s="280">
        <v>128</v>
      </c>
      <c r="E886" s="280">
        <v>253</v>
      </c>
      <c r="F886" s="280">
        <v>8</v>
      </c>
      <c r="G886" s="280">
        <v>2024</v>
      </c>
      <c r="H886" s="280">
        <v>1024</v>
      </c>
      <c r="I886" s="280">
        <v>1000</v>
      </c>
      <c r="J886" s="280">
        <v>5</v>
      </c>
      <c r="K886" s="280" t="s">
        <v>1358</v>
      </c>
      <c r="L886" s="280">
        <v>8</v>
      </c>
    </row>
    <row r="887" spans="1:12">
      <c r="A887" s="280">
        <v>886</v>
      </c>
      <c r="B887" s="280" t="s">
        <v>405</v>
      </c>
      <c r="C887" s="280" t="s">
        <v>3177</v>
      </c>
      <c r="D887" s="280">
        <v>0</v>
      </c>
      <c r="E887" s="280">
        <v>134.13329999999999</v>
      </c>
      <c r="F887" s="280">
        <v>15</v>
      </c>
      <c r="G887" s="280">
        <v>2012</v>
      </c>
      <c r="H887" s="280">
        <v>0</v>
      </c>
      <c r="I887" s="280">
        <v>2012</v>
      </c>
      <c r="J887" s="280">
        <v>3</v>
      </c>
      <c r="K887" s="280" t="s">
        <v>1358</v>
      </c>
      <c r="L887" s="280">
        <v>15</v>
      </c>
    </row>
    <row r="888" spans="1:12">
      <c r="A888" s="280">
        <v>887</v>
      </c>
      <c r="B888" s="280" t="s">
        <v>952</v>
      </c>
      <c r="C888" s="280" t="s">
        <v>3244</v>
      </c>
      <c r="D888" s="280">
        <v>192</v>
      </c>
      <c r="E888" s="280">
        <v>43.565199999999997</v>
      </c>
      <c r="F888" s="280">
        <v>46</v>
      </c>
      <c r="G888" s="280">
        <v>2004</v>
      </c>
      <c r="H888" s="280">
        <v>8832</v>
      </c>
      <c r="I888" s="280">
        <v>-6828</v>
      </c>
      <c r="J888" s="280">
        <v>3</v>
      </c>
      <c r="K888" s="280" t="s">
        <v>1358</v>
      </c>
      <c r="L888" s="280">
        <v>46</v>
      </c>
    </row>
    <row r="889" spans="1:12">
      <c r="A889" s="280">
        <v>888</v>
      </c>
      <c r="B889" s="280" t="s">
        <v>572</v>
      </c>
      <c r="C889" s="280" t="s">
        <v>3444</v>
      </c>
      <c r="D889" s="280">
        <v>123</v>
      </c>
      <c r="E889" s="280">
        <v>330</v>
      </c>
      <c r="F889" s="280">
        <v>6</v>
      </c>
      <c r="G889" s="280">
        <v>1980</v>
      </c>
      <c r="H889" s="280">
        <v>738</v>
      </c>
      <c r="I889" s="280">
        <v>1242</v>
      </c>
      <c r="J889" s="280">
        <v>1</v>
      </c>
      <c r="K889" s="280" t="s">
        <v>1358</v>
      </c>
      <c r="L889" s="280">
        <v>6</v>
      </c>
    </row>
    <row r="890" spans="1:12">
      <c r="A890" s="280">
        <v>889</v>
      </c>
      <c r="B890" s="280" t="s">
        <v>816</v>
      </c>
      <c r="C890" s="280" t="s">
        <v>3216</v>
      </c>
      <c r="D890" s="280">
        <v>76</v>
      </c>
      <c r="E890" s="280">
        <v>114.8235</v>
      </c>
      <c r="F890" s="280">
        <v>17</v>
      </c>
      <c r="G890" s="280">
        <v>1952</v>
      </c>
      <c r="H890" s="280">
        <v>1292</v>
      </c>
      <c r="I890" s="280">
        <v>660</v>
      </c>
      <c r="J890" s="280">
        <v>12</v>
      </c>
      <c r="K890" s="280" t="s">
        <v>1358</v>
      </c>
      <c r="L890" s="280">
        <v>17</v>
      </c>
    </row>
    <row r="891" spans="1:12">
      <c r="A891" s="280">
        <v>890</v>
      </c>
      <c r="B891" s="280" t="s">
        <v>878</v>
      </c>
      <c r="C891" s="280" t="s">
        <v>3340</v>
      </c>
      <c r="D891" s="280">
        <v>0</v>
      </c>
      <c r="E891" s="280">
        <v>264</v>
      </c>
      <c r="F891" s="280">
        <v>7</v>
      </c>
      <c r="G891" s="280">
        <v>1848</v>
      </c>
      <c r="H891" s="280">
        <v>0</v>
      </c>
      <c r="I891" s="280">
        <v>1848</v>
      </c>
      <c r="J891" s="280">
        <v>5</v>
      </c>
      <c r="K891" s="280" t="s">
        <v>1358</v>
      </c>
      <c r="L891" s="280">
        <v>7</v>
      </c>
    </row>
    <row r="892" spans="1:12">
      <c r="A892" s="280">
        <v>891</v>
      </c>
      <c r="B892" s="280" t="s">
        <v>483</v>
      </c>
      <c r="C892" s="280" t="s">
        <v>3694</v>
      </c>
      <c r="D892" s="280">
        <v>102</v>
      </c>
      <c r="E892" s="280">
        <v>299</v>
      </c>
      <c r="F892" s="280">
        <v>6</v>
      </c>
      <c r="G892" s="280">
        <v>1794</v>
      </c>
      <c r="H892" s="280">
        <v>612</v>
      </c>
      <c r="I892" s="280">
        <v>1182</v>
      </c>
      <c r="J892" s="280">
        <v>5</v>
      </c>
      <c r="K892" s="280" t="s">
        <v>1358</v>
      </c>
      <c r="L892" s="280">
        <v>6</v>
      </c>
    </row>
    <row r="893" spans="1:12">
      <c r="A893" s="280">
        <v>892</v>
      </c>
      <c r="B893" s="280" t="s">
        <v>615</v>
      </c>
      <c r="C893" s="280" t="s">
        <v>3632</v>
      </c>
      <c r="D893" s="280">
        <v>169</v>
      </c>
      <c r="E893" s="280">
        <v>246</v>
      </c>
      <c r="F893" s="280">
        <v>7</v>
      </c>
      <c r="G893" s="280">
        <v>1722</v>
      </c>
      <c r="H893" s="280">
        <v>1183</v>
      </c>
      <c r="I893" s="280">
        <v>539</v>
      </c>
      <c r="J893" s="280">
        <v>5</v>
      </c>
      <c r="K893" s="280" t="s">
        <v>1358</v>
      </c>
      <c r="L893" s="280">
        <v>7</v>
      </c>
    </row>
    <row r="894" spans="1:12">
      <c r="A894" s="280">
        <v>893</v>
      </c>
      <c r="B894" s="280" t="s">
        <v>3661</v>
      </c>
      <c r="C894" s="280" t="s">
        <v>3662</v>
      </c>
      <c r="D894" s="280">
        <v>0</v>
      </c>
      <c r="E894" s="280">
        <v>856</v>
      </c>
      <c r="F894" s="280">
        <v>2</v>
      </c>
      <c r="G894" s="280">
        <v>1712</v>
      </c>
      <c r="H894" s="280">
        <v>0</v>
      </c>
      <c r="I894" s="280">
        <v>1712</v>
      </c>
      <c r="J894" s="280">
        <v>2</v>
      </c>
      <c r="K894" s="280" t="s">
        <v>1358</v>
      </c>
      <c r="L894" s="280">
        <v>2</v>
      </c>
    </row>
    <row r="895" spans="1:12">
      <c r="A895" s="280">
        <v>894</v>
      </c>
      <c r="B895" s="280" t="s">
        <v>446</v>
      </c>
      <c r="C895" s="280" t="s">
        <v>3684</v>
      </c>
      <c r="D895" s="280">
        <v>433</v>
      </c>
      <c r="E895" s="280">
        <v>562.33330000000001</v>
      </c>
      <c r="F895" s="280">
        <v>3</v>
      </c>
      <c r="G895" s="280">
        <v>1687</v>
      </c>
      <c r="H895" s="280">
        <v>1299</v>
      </c>
      <c r="I895" s="280">
        <v>388</v>
      </c>
      <c r="J895" s="280">
        <v>3</v>
      </c>
      <c r="K895" s="280" t="s">
        <v>1358</v>
      </c>
      <c r="L895" s="280">
        <v>3</v>
      </c>
    </row>
    <row r="896" spans="1:12">
      <c r="A896" s="280">
        <v>895</v>
      </c>
      <c r="B896" s="280" t="s">
        <v>828</v>
      </c>
      <c r="C896" s="280" t="s">
        <v>3860</v>
      </c>
      <c r="D896" s="280">
        <v>105</v>
      </c>
      <c r="E896" s="280">
        <v>168.3</v>
      </c>
      <c r="F896" s="280">
        <v>10</v>
      </c>
      <c r="G896" s="280">
        <v>1683</v>
      </c>
      <c r="H896" s="280">
        <v>1050</v>
      </c>
      <c r="I896" s="280">
        <v>633</v>
      </c>
      <c r="J896" s="280">
        <v>9</v>
      </c>
      <c r="K896" s="280" t="s">
        <v>1358</v>
      </c>
      <c r="L896" s="280">
        <v>10</v>
      </c>
    </row>
    <row r="897" spans="1:12">
      <c r="A897" s="280">
        <v>896</v>
      </c>
      <c r="B897" s="280" t="s">
        <v>3697</v>
      </c>
      <c r="C897" s="280" t="s">
        <v>3698</v>
      </c>
      <c r="D897" s="280">
        <v>224</v>
      </c>
      <c r="E897" s="280">
        <v>270</v>
      </c>
      <c r="F897" s="280">
        <v>6</v>
      </c>
      <c r="G897" s="280">
        <v>1620</v>
      </c>
      <c r="H897" s="280">
        <v>1344</v>
      </c>
      <c r="I897" s="280">
        <v>276</v>
      </c>
      <c r="J897" s="280">
        <v>6</v>
      </c>
      <c r="K897" s="280" t="s">
        <v>1358</v>
      </c>
      <c r="L897" s="280">
        <v>6</v>
      </c>
    </row>
    <row r="898" spans="1:12">
      <c r="A898" s="280">
        <v>897</v>
      </c>
      <c r="B898" s="280" t="s">
        <v>864</v>
      </c>
      <c r="C898" s="280" t="s">
        <v>3463</v>
      </c>
      <c r="D898" s="280">
        <v>528</v>
      </c>
      <c r="E898" s="280">
        <v>752</v>
      </c>
      <c r="F898" s="280">
        <v>2</v>
      </c>
      <c r="G898" s="280">
        <v>1504</v>
      </c>
      <c r="H898" s="280">
        <v>1056</v>
      </c>
      <c r="I898" s="280">
        <v>448</v>
      </c>
      <c r="J898" s="280">
        <v>2</v>
      </c>
      <c r="K898" s="280" t="s">
        <v>1358</v>
      </c>
      <c r="L898" s="280">
        <v>2</v>
      </c>
    </row>
    <row r="899" spans="1:12">
      <c r="A899" s="280">
        <v>898</v>
      </c>
      <c r="B899" s="280" t="s">
        <v>799</v>
      </c>
      <c r="C899" s="280" t="s">
        <v>3524</v>
      </c>
      <c r="D899" s="280">
        <v>87</v>
      </c>
      <c r="E899" s="280">
        <v>150</v>
      </c>
      <c r="F899" s="280">
        <v>10</v>
      </c>
      <c r="G899" s="280">
        <v>1500</v>
      </c>
      <c r="H899" s="280">
        <v>870</v>
      </c>
      <c r="I899" s="280">
        <v>630</v>
      </c>
      <c r="J899" s="280">
        <v>1</v>
      </c>
      <c r="K899" s="280" t="s">
        <v>1358</v>
      </c>
      <c r="L899" s="280">
        <v>10</v>
      </c>
    </row>
    <row r="900" spans="1:12">
      <c r="A900" s="280">
        <v>899</v>
      </c>
      <c r="B900" s="280" t="s">
        <v>880</v>
      </c>
      <c r="C900" s="280" t="s">
        <v>3565</v>
      </c>
      <c r="D900" s="280">
        <v>0</v>
      </c>
      <c r="E900" s="280">
        <v>352</v>
      </c>
      <c r="F900" s="280">
        <v>4</v>
      </c>
      <c r="G900" s="280">
        <v>1408</v>
      </c>
      <c r="H900" s="280">
        <v>0</v>
      </c>
      <c r="I900" s="280">
        <v>1408</v>
      </c>
      <c r="J900" s="280">
        <v>3</v>
      </c>
      <c r="K900" s="280" t="s">
        <v>1358</v>
      </c>
      <c r="L900" s="280">
        <v>4</v>
      </c>
    </row>
    <row r="901" spans="1:12">
      <c r="A901" s="280">
        <v>900</v>
      </c>
      <c r="B901" s="280" t="s">
        <v>436</v>
      </c>
      <c r="C901" s="280" t="s">
        <v>3679</v>
      </c>
      <c r="D901" s="280">
        <v>204</v>
      </c>
      <c r="E901" s="280">
        <v>702</v>
      </c>
      <c r="F901" s="280">
        <v>2</v>
      </c>
      <c r="G901" s="280">
        <v>1404</v>
      </c>
      <c r="H901" s="280">
        <v>408</v>
      </c>
      <c r="I901" s="280">
        <v>996</v>
      </c>
      <c r="J901" s="280">
        <v>2</v>
      </c>
      <c r="K901" s="280" t="s">
        <v>1358</v>
      </c>
      <c r="L901" s="280">
        <v>2</v>
      </c>
    </row>
    <row r="902" spans="1:12">
      <c r="A902" s="280">
        <v>901</v>
      </c>
      <c r="B902" s="280" t="s">
        <v>2671</v>
      </c>
      <c r="C902" s="280" t="s">
        <v>3858</v>
      </c>
      <c r="D902" s="280">
        <v>141</v>
      </c>
      <c r="E902" s="280">
        <v>345</v>
      </c>
      <c r="F902" s="280">
        <v>4</v>
      </c>
      <c r="G902" s="280">
        <v>1380</v>
      </c>
      <c r="H902" s="280">
        <v>564</v>
      </c>
      <c r="I902" s="280">
        <v>816</v>
      </c>
      <c r="J902" s="280">
        <v>3</v>
      </c>
      <c r="K902" s="280" t="s">
        <v>1358</v>
      </c>
      <c r="L902" s="280">
        <v>4</v>
      </c>
    </row>
    <row r="903" spans="1:12">
      <c r="A903" s="280">
        <v>902</v>
      </c>
      <c r="B903" s="280" t="s">
        <v>986</v>
      </c>
      <c r="C903" s="280" t="s">
        <v>3640</v>
      </c>
      <c r="D903" s="280">
        <v>401</v>
      </c>
      <c r="E903" s="280">
        <v>226.66669999999999</v>
      </c>
      <c r="F903" s="280">
        <v>6</v>
      </c>
      <c r="G903" s="280">
        <v>1360</v>
      </c>
      <c r="H903" s="280">
        <v>2406</v>
      </c>
      <c r="I903" s="280">
        <v>-1046</v>
      </c>
      <c r="J903" s="280">
        <v>2</v>
      </c>
      <c r="K903" s="280" t="s">
        <v>1358</v>
      </c>
      <c r="L903" s="280">
        <v>6</v>
      </c>
    </row>
    <row r="904" spans="1:12">
      <c r="A904" s="280">
        <v>903</v>
      </c>
      <c r="B904" s="280" t="s">
        <v>591</v>
      </c>
      <c r="C904" s="280" t="s">
        <v>3136</v>
      </c>
      <c r="D904" s="280">
        <v>812</v>
      </c>
      <c r="E904" s="280">
        <v>1357</v>
      </c>
      <c r="F904" s="280">
        <v>1</v>
      </c>
      <c r="G904" s="280">
        <v>1357</v>
      </c>
      <c r="H904" s="280">
        <v>812</v>
      </c>
      <c r="I904" s="280">
        <v>545</v>
      </c>
      <c r="J904" s="280">
        <v>1</v>
      </c>
      <c r="K904" s="280" t="s">
        <v>1358</v>
      </c>
      <c r="L904" s="280">
        <v>1</v>
      </c>
    </row>
    <row r="905" spans="1:12">
      <c r="A905" s="280">
        <v>904</v>
      </c>
      <c r="B905" s="280" t="s">
        <v>556</v>
      </c>
      <c r="C905" s="280" t="s">
        <v>3649</v>
      </c>
      <c r="D905" s="280">
        <v>174</v>
      </c>
      <c r="E905" s="280">
        <v>260.39999999999998</v>
      </c>
      <c r="F905" s="280">
        <v>5</v>
      </c>
      <c r="G905" s="280">
        <v>1302</v>
      </c>
      <c r="H905" s="280">
        <v>870</v>
      </c>
      <c r="I905" s="280">
        <v>432</v>
      </c>
      <c r="J905" s="280">
        <v>5</v>
      </c>
      <c r="K905" s="280" t="s">
        <v>1358</v>
      </c>
      <c r="L905" s="280">
        <v>5</v>
      </c>
    </row>
    <row r="906" spans="1:12">
      <c r="A906" s="280">
        <v>905</v>
      </c>
      <c r="B906" s="280" t="s">
        <v>1008</v>
      </c>
      <c r="C906" s="280" t="s">
        <v>3389</v>
      </c>
      <c r="D906" s="280">
        <v>504</v>
      </c>
      <c r="E906" s="280">
        <v>423.66669999999999</v>
      </c>
      <c r="F906" s="280">
        <v>3</v>
      </c>
      <c r="G906" s="280">
        <v>1271</v>
      </c>
      <c r="H906" s="280">
        <v>1512</v>
      </c>
      <c r="I906" s="280">
        <v>-241</v>
      </c>
      <c r="J906" s="280">
        <v>3</v>
      </c>
      <c r="K906" s="280" t="s">
        <v>1358</v>
      </c>
      <c r="L906" s="280">
        <v>3</v>
      </c>
    </row>
    <row r="907" spans="1:12">
      <c r="A907" s="280">
        <v>906</v>
      </c>
      <c r="B907" s="280" t="s">
        <v>3717</v>
      </c>
      <c r="C907" s="280" t="s">
        <v>3718</v>
      </c>
      <c r="D907" s="280">
        <v>152</v>
      </c>
      <c r="E907" s="280">
        <v>253</v>
      </c>
      <c r="F907" s="280">
        <v>5</v>
      </c>
      <c r="G907" s="280">
        <v>1265</v>
      </c>
      <c r="H907" s="280">
        <v>760</v>
      </c>
      <c r="I907" s="280">
        <v>505</v>
      </c>
      <c r="J907" s="280">
        <v>5</v>
      </c>
      <c r="K907" s="280" t="s">
        <v>1358</v>
      </c>
      <c r="L907" s="280">
        <v>5</v>
      </c>
    </row>
    <row r="908" spans="1:12">
      <c r="A908" s="280">
        <v>907</v>
      </c>
      <c r="B908" s="280" t="s">
        <v>4161</v>
      </c>
      <c r="C908" s="280" t="s">
        <v>4162</v>
      </c>
      <c r="D908" s="280">
        <v>73</v>
      </c>
      <c r="E908" s="280">
        <v>126</v>
      </c>
      <c r="F908" s="280">
        <v>10</v>
      </c>
      <c r="G908" s="280">
        <v>1260</v>
      </c>
      <c r="H908" s="280">
        <v>730</v>
      </c>
      <c r="I908" s="280">
        <v>530</v>
      </c>
      <c r="J908" s="280">
        <v>1</v>
      </c>
      <c r="K908" s="280" t="s">
        <v>1358</v>
      </c>
      <c r="L908" s="280">
        <v>10</v>
      </c>
    </row>
    <row r="909" spans="1:12">
      <c r="A909" s="280">
        <v>908</v>
      </c>
      <c r="B909" s="280" t="s">
        <v>951</v>
      </c>
      <c r="C909" s="280" t="s">
        <v>3244</v>
      </c>
      <c r="D909" s="280">
        <v>192</v>
      </c>
      <c r="E909" s="280">
        <v>22</v>
      </c>
      <c r="F909" s="280">
        <v>57</v>
      </c>
      <c r="G909" s="280">
        <v>1254</v>
      </c>
      <c r="H909" s="280">
        <v>10944</v>
      </c>
      <c r="I909" s="280">
        <v>-9690</v>
      </c>
      <c r="J909" s="280">
        <v>1</v>
      </c>
      <c r="K909" s="280" t="s">
        <v>1358</v>
      </c>
      <c r="L909" s="280">
        <v>57</v>
      </c>
    </row>
    <row r="910" spans="1:12">
      <c r="A910" s="280">
        <v>909</v>
      </c>
      <c r="B910" s="280" t="s">
        <v>800</v>
      </c>
      <c r="C910" s="280" t="s">
        <v>3524</v>
      </c>
      <c r="D910" s="280">
        <v>87</v>
      </c>
      <c r="E910" s="280">
        <v>135</v>
      </c>
      <c r="F910" s="280">
        <v>9</v>
      </c>
      <c r="G910" s="280">
        <v>1215</v>
      </c>
      <c r="H910" s="280">
        <v>783</v>
      </c>
      <c r="I910" s="280">
        <v>432</v>
      </c>
      <c r="J910" s="280">
        <v>4</v>
      </c>
      <c r="K910" s="280" t="s">
        <v>1358</v>
      </c>
      <c r="L910" s="280">
        <v>9</v>
      </c>
    </row>
    <row r="911" spans="1:12">
      <c r="A911" s="280">
        <v>910</v>
      </c>
      <c r="B911" s="280" t="s">
        <v>757</v>
      </c>
      <c r="C911" s="280" t="s">
        <v>3121</v>
      </c>
      <c r="D911" s="280">
        <v>145</v>
      </c>
      <c r="E911" s="280">
        <v>189.16669999999999</v>
      </c>
      <c r="F911" s="280">
        <v>6</v>
      </c>
      <c r="G911" s="280">
        <v>1135</v>
      </c>
      <c r="H911" s="280">
        <v>870</v>
      </c>
      <c r="I911" s="280">
        <v>265</v>
      </c>
      <c r="J911" s="280">
        <v>3</v>
      </c>
      <c r="K911" s="280" t="s">
        <v>1358</v>
      </c>
      <c r="L911" s="280">
        <v>6</v>
      </c>
    </row>
    <row r="912" spans="1:12">
      <c r="A912" s="280">
        <v>911</v>
      </c>
      <c r="B912" s="280" t="s">
        <v>1007</v>
      </c>
      <c r="C912" s="280" t="s">
        <v>3389</v>
      </c>
      <c r="D912" s="280">
        <v>523</v>
      </c>
      <c r="E912" s="280">
        <v>1089</v>
      </c>
      <c r="F912" s="280">
        <v>1</v>
      </c>
      <c r="G912" s="280">
        <v>1089</v>
      </c>
      <c r="H912" s="280">
        <v>523</v>
      </c>
      <c r="I912" s="280">
        <v>566</v>
      </c>
      <c r="J912" s="280">
        <v>1</v>
      </c>
      <c r="K912" s="280" t="s">
        <v>1358</v>
      </c>
      <c r="L912" s="280">
        <v>1</v>
      </c>
    </row>
    <row r="913" spans="1:12">
      <c r="A913" s="280">
        <v>912</v>
      </c>
      <c r="B913" s="280" t="s">
        <v>555</v>
      </c>
      <c r="C913" s="280" t="s">
        <v>3674</v>
      </c>
      <c r="D913" s="280">
        <v>174</v>
      </c>
      <c r="E913" s="280">
        <v>258</v>
      </c>
      <c r="F913" s="280">
        <v>4</v>
      </c>
      <c r="G913" s="280">
        <v>1032</v>
      </c>
      <c r="H913" s="280">
        <v>696</v>
      </c>
      <c r="I913" s="280">
        <v>336</v>
      </c>
      <c r="J913" s="280">
        <v>3</v>
      </c>
      <c r="K913" s="280" t="s">
        <v>1358</v>
      </c>
      <c r="L913" s="280">
        <v>4</v>
      </c>
    </row>
    <row r="914" spans="1:12">
      <c r="A914" s="280">
        <v>913</v>
      </c>
      <c r="B914" s="280" t="s">
        <v>2944</v>
      </c>
      <c r="C914" s="280" t="s">
        <v>3729</v>
      </c>
      <c r="D914" s="280">
        <v>40</v>
      </c>
      <c r="E914" s="280">
        <v>113.375</v>
      </c>
      <c r="F914" s="280">
        <v>8</v>
      </c>
      <c r="G914" s="280">
        <v>907</v>
      </c>
      <c r="H914" s="280">
        <v>320</v>
      </c>
      <c r="I914" s="280">
        <v>587</v>
      </c>
      <c r="J914" s="280">
        <v>6</v>
      </c>
      <c r="K914" s="280" t="s">
        <v>1358</v>
      </c>
      <c r="L914" s="280">
        <v>8</v>
      </c>
    </row>
    <row r="915" spans="1:12">
      <c r="A915" s="280">
        <v>914</v>
      </c>
      <c r="B915" s="280" t="s">
        <v>3663</v>
      </c>
      <c r="C915" s="280" t="s">
        <v>3664</v>
      </c>
      <c r="D915" s="280">
        <v>585</v>
      </c>
      <c r="E915" s="280">
        <v>856</v>
      </c>
      <c r="F915" s="280">
        <v>1</v>
      </c>
      <c r="G915" s="280">
        <v>856</v>
      </c>
      <c r="H915" s="280">
        <v>585</v>
      </c>
      <c r="I915" s="280">
        <v>271</v>
      </c>
      <c r="J915" s="280">
        <v>1</v>
      </c>
      <c r="K915" s="280" t="s">
        <v>1358</v>
      </c>
      <c r="L915" s="280">
        <v>1</v>
      </c>
    </row>
    <row r="916" spans="1:12">
      <c r="A916" s="280">
        <v>915</v>
      </c>
      <c r="B916" s="280" t="s">
        <v>2803</v>
      </c>
      <c r="C916" s="280" t="s">
        <v>3728</v>
      </c>
      <c r="D916" s="280">
        <v>110</v>
      </c>
      <c r="E916" s="280">
        <v>92.25</v>
      </c>
      <c r="F916" s="280">
        <v>8</v>
      </c>
      <c r="G916" s="280">
        <v>738</v>
      </c>
      <c r="H916" s="280">
        <v>880</v>
      </c>
      <c r="I916" s="280">
        <v>-142</v>
      </c>
      <c r="J916" s="280">
        <v>3</v>
      </c>
      <c r="K916" s="280" t="s">
        <v>1358</v>
      </c>
      <c r="L916" s="280">
        <v>8</v>
      </c>
    </row>
    <row r="917" spans="1:12">
      <c r="A917" s="280">
        <v>916</v>
      </c>
      <c r="B917" s="280" t="s">
        <v>814</v>
      </c>
      <c r="C917" s="280" t="s">
        <v>3604</v>
      </c>
      <c r="D917" s="280">
        <v>84</v>
      </c>
      <c r="E917" s="280">
        <v>122</v>
      </c>
      <c r="F917" s="280">
        <v>6</v>
      </c>
      <c r="G917" s="280">
        <v>732</v>
      </c>
      <c r="H917" s="280">
        <v>504</v>
      </c>
      <c r="I917" s="280">
        <v>228</v>
      </c>
      <c r="J917" s="280">
        <v>3</v>
      </c>
      <c r="K917" s="280" t="s">
        <v>1358</v>
      </c>
      <c r="L917" s="280">
        <v>6</v>
      </c>
    </row>
    <row r="918" spans="1:12">
      <c r="A918" s="280">
        <v>917</v>
      </c>
      <c r="B918" s="280" t="s">
        <v>499</v>
      </c>
      <c r="C918" s="280" t="s">
        <v>3693</v>
      </c>
      <c r="D918" s="280">
        <v>116</v>
      </c>
      <c r="E918" s="280">
        <v>243</v>
      </c>
      <c r="F918" s="280">
        <v>3</v>
      </c>
      <c r="G918" s="280">
        <v>729</v>
      </c>
      <c r="H918" s="280">
        <v>348</v>
      </c>
      <c r="I918" s="280">
        <v>381</v>
      </c>
      <c r="J918" s="280">
        <v>2</v>
      </c>
      <c r="K918" s="280" t="s">
        <v>1358</v>
      </c>
      <c r="L918" s="280">
        <v>3</v>
      </c>
    </row>
    <row r="919" spans="1:12">
      <c r="A919" s="280">
        <v>918</v>
      </c>
      <c r="B919" s="280" t="s">
        <v>805</v>
      </c>
      <c r="C919" s="280" t="s">
        <v>3637</v>
      </c>
      <c r="D919" s="280">
        <v>126</v>
      </c>
      <c r="E919" s="280">
        <v>224</v>
      </c>
      <c r="F919" s="280">
        <v>3</v>
      </c>
      <c r="G919" s="280">
        <v>672</v>
      </c>
      <c r="H919" s="280">
        <v>378</v>
      </c>
      <c r="I919" s="280">
        <v>294</v>
      </c>
      <c r="J919" s="280">
        <v>2</v>
      </c>
      <c r="K919" s="280" t="s">
        <v>1358</v>
      </c>
      <c r="L919" s="280">
        <v>3</v>
      </c>
    </row>
    <row r="920" spans="1:12">
      <c r="A920" s="280">
        <v>919</v>
      </c>
      <c r="B920" s="280" t="s">
        <v>831</v>
      </c>
      <c r="C920" s="280" t="s">
        <v>3870</v>
      </c>
      <c r="D920" s="280">
        <v>40</v>
      </c>
      <c r="E920" s="280">
        <v>187.33330000000001</v>
      </c>
      <c r="F920" s="280">
        <v>3</v>
      </c>
      <c r="G920" s="280">
        <v>562</v>
      </c>
      <c r="H920" s="280">
        <v>120</v>
      </c>
      <c r="I920" s="280">
        <v>442</v>
      </c>
      <c r="J920" s="280">
        <v>2</v>
      </c>
      <c r="K920" s="280" t="s">
        <v>1358</v>
      </c>
      <c r="L920" s="280">
        <v>3</v>
      </c>
    </row>
    <row r="921" spans="1:12">
      <c r="A921" s="280">
        <v>920</v>
      </c>
      <c r="B921" s="280" t="s">
        <v>832</v>
      </c>
      <c r="C921" s="280" t="s">
        <v>3720</v>
      </c>
      <c r="D921" s="280">
        <v>40</v>
      </c>
      <c r="E921" s="280">
        <v>187.33330000000001</v>
      </c>
      <c r="F921" s="280">
        <v>3</v>
      </c>
      <c r="G921" s="280">
        <v>562</v>
      </c>
      <c r="H921" s="280">
        <v>120</v>
      </c>
      <c r="I921" s="280">
        <v>442</v>
      </c>
      <c r="J921" s="280">
        <v>3</v>
      </c>
      <c r="K921" s="280" t="s">
        <v>1358</v>
      </c>
      <c r="L921" s="280">
        <v>3</v>
      </c>
    </row>
    <row r="922" spans="1:12">
      <c r="A922" s="280">
        <v>921</v>
      </c>
      <c r="B922" s="280" t="s">
        <v>888</v>
      </c>
      <c r="C922" s="280" t="s">
        <v>4163</v>
      </c>
      <c r="D922" s="280">
        <v>70</v>
      </c>
      <c r="E922" s="280">
        <v>138</v>
      </c>
      <c r="F922" s="280">
        <v>4</v>
      </c>
      <c r="G922" s="280">
        <v>552</v>
      </c>
      <c r="H922" s="280">
        <v>280</v>
      </c>
      <c r="I922" s="280">
        <v>272</v>
      </c>
      <c r="J922" s="280">
        <v>2</v>
      </c>
      <c r="K922" s="280" t="s">
        <v>1358</v>
      </c>
      <c r="L922" s="280">
        <v>4</v>
      </c>
    </row>
    <row r="923" spans="1:12">
      <c r="A923" s="280">
        <v>922</v>
      </c>
      <c r="B923" s="280" t="s">
        <v>509</v>
      </c>
      <c r="C923" s="280" t="s">
        <v>3713</v>
      </c>
      <c r="D923" s="280">
        <v>211</v>
      </c>
      <c r="E923" s="280">
        <v>494</v>
      </c>
      <c r="F923" s="280">
        <v>1</v>
      </c>
      <c r="G923" s="280">
        <v>494</v>
      </c>
      <c r="H923" s="280">
        <v>211</v>
      </c>
      <c r="I923" s="280">
        <v>283</v>
      </c>
      <c r="J923" s="280">
        <v>1</v>
      </c>
      <c r="K923" s="280" t="s">
        <v>1358</v>
      </c>
      <c r="L923" s="280">
        <v>1</v>
      </c>
    </row>
    <row r="924" spans="1:12">
      <c r="A924" s="280">
        <v>923</v>
      </c>
      <c r="B924" s="280" t="s">
        <v>897</v>
      </c>
      <c r="C924" s="280" t="s">
        <v>3554</v>
      </c>
      <c r="D924" s="280">
        <v>290</v>
      </c>
      <c r="E924" s="280">
        <v>480</v>
      </c>
      <c r="F924" s="280">
        <v>1</v>
      </c>
      <c r="G924" s="280">
        <v>480</v>
      </c>
      <c r="H924" s="280">
        <v>290</v>
      </c>
      <c r="I924" s="280">
        <v>190</v>
      </c>
      <c r="J924" s="280">
        <v>1</v>
      </c>
      <c r="K924" s="280" t="s">
        <v>1358</v>
      </c>
      <c r="L924" s="280">
        <v>1</v>
      </c>
    </row>
    <row r="925" spans="1:12">
      <c r="A925" s="280">
        <v>924</v>
      </c>
      <c r="B925" s="280" t="s">
        <v>516</v>
      </c>
      <c r="C925" s="280" t="s">
        <v>3701</v>
      </c>
      <c r="D925" s="280">
        <v>105</v>
      </c>
      <c r="E925" s="280">
        <v>150</v>
      </c>
      <c r="F925" s="280">
        <v>3</v>
      </c>
      <c r="G925" s="280">
        <v>450</v>
      </c>
      <c r="H925" s="280">
        <v>315</v>
      </c>
      <c r="I925" s="280">
        <v>135</v>
      </c>
      <c r="J925" s="280">
        <v>3</v>
      </c>
      <c r="K925" s="280" t="s">
        <v>1358</v>
      </c>
      <c r="L925" s="280">
        <v>3</v>
      </c>
    </row>
    <row r="926" spans="1:12">
      <c r="A926" s="280">
        <v>925</v>
      </c>
      <c r="B926" s="280" t="s">
        <v>763</v>
      </c>
      <c r="C926" s="280" t="s">
        <v>3387</v>
      </c>
      <c r="D926" s="280">
        <v>90</v>
      </c>
      <c r="E926" s="280">
        <v>183</v>
      </c>
      <c r="F926" s="280">
        <v>1</v>
      </c>
      <c r="G926" s="280">
        <v>183</v>
      </c>
      <c r="H926" s="280">
        <v>90</v>
      </c>
      <c r="I926" s="280">
        <v>93</v>
      </c>
      <c r="J926" s="280">
        <v>1</v>
      </c>
      <c r="K926" s="280" t="s">
        <v>1358</v>
      </c>
      <c r="L926" s="280">
        <v>1</v>
      </c>
    </row>
    <row r="927" spans="1:12">
      <c r="A927" s="280">
        <v>926</v>
      </c>
      <c r="B927" s="280" t="s">
        <v>791</v>
      </c>
      <c r="C927" s="280" t="s">
        <v>3879</v>
      </c>
      <c r="D927" s="280">
        <v>100</v>
      </c>
      <c r="E927" s="280">
        <v>145</v>
      </c>
      <c r="F927" s="280">
        <v>1</v>
      </c>
      <c r="G927" s="280">
        <v>145</v>
      </c>
      <c r="H927" s="280">
        <v>100</v>
      </c>
      <c r="I927" s="280">
        <v>45</v>
      </c>
      <c r="J927" s="280">
        <v>1</v>
      </c>
      <c r="K927" s="280" t="s">
        <v>1358</v>
      </c>
      <c r="L927" s="280">
        <v>1</v>
      </c>
    </row>
    <row r="928" spans="1:12">
      <c r="A928" s="280">
        <v>927</v>
      </c>
      <c r="B928" s="280" t="s">
        <v>380</v>
      </c>
      <c r="C928" s="280" t="s">
        <v>4013</v>
      </c>
      <c r="D928" s="280">
        <v>358</v>
      </c>
      <c r="E928" s="280">
        <v>0</v>
      </c>
      <c r="F928" s="280">
        <v>90</v>
      </c>
      <c r="G928" s="280">
        <v>0</v>
      </c>
      <c r="H928" s="280">
        <v>32220</v>
      </c>
      <c r="I928" s="280">
        <v>-32220</v>
      </c>
      <c r="J928" s="280">
        <v>1</v>
      </c>
      <c r="K928" s="280" t="s">
        <v>1358</v>
      </c>
      <c r="L928" s="280">
        <v>90</v>
      </c>
    </row>
    <row r="929" spans="1:12">
      <c r="A929" s="280">
        <v>928</v>
      </c>
      <c r="B929" s="280" t="s">
        <v>2884</v>
      </c>
      <c r="C929" s="280" t="s">
        <v>3024</v>
      </c>
      <c r="D929" s="280">
        <v>594</v>
      </c>
      <c r="E929" s="280">
        <v>0</v>
      </c>
      <c r="F929" s="280">
        <v>1</v>
      </c>
      <c r="G929" s="280">
        <v>0</v>
      </c>
      <c r="H929" s="280">
        <v>594</v>
      </c>
      <c r="I929" s="280">
        <v>-594</v>
      </c>
      <c r="J929" s="280">
        <v>1</v>
      </c>
      <c r="K929" s="280" t="s">
        <v>1358</v>
      </c>
      <c r="L929" s="280">
        <v>1</v>
      </c>
    </row>
    <row r="930" spans="1:12">
      <c r="A930" s="280">
        <v>929</v>
      </c>
      <c r="B930" s="280" t="s">
        <v>741</v>
      </c>
      <c r="C930" s="280" t="s">
        <v>3335</v>
      </c>
      <c r="D930" s="280">
        <v>2324</v>
      </c>
      <c r="E930" s="280">
        <v>0</v>
      </c>
      <c r="F930" s="280">
        <v>6</v>
      </c>
      <c r="G930" s="280">
        <v>0</v>
      </c>
      <c r="H930" s="280">
        <v>13944</v>
      </c>
      <c r="I930" s="280">
        <v>-13944</v>
      </c>
      <c r="J930" s="280">
        <v>4</v>
      </c>
      <c r="K930" s="280" t="s">
        <v>1358</v>
      </c>
      <c r="L930" s="280">
        <v>6</v>
      </c>
    </row>
    <row r="931" spans="1:12">
      <c r="A931" s="280">
        <v>930</v>
      </c>
      <c r="B931" s="280" t="s">
        <v>394</v>
      </c>
      <c r="C931" s="280" t="s">
        <v>3813</v>
      </c>
      <c r="D931" s="280">
        <v>1520</v>
      </c>
      <c r="E931" s="280">
        <v>0</v>
      </c>
      <c r="F931" s="280">
        <v>12</v>
      </c>
      <c r="G931" s="280">
        <v>0</v>
      </c>
      <c r="H931" s="280">
        <v>18240</v>
      </c>
      <c r="I931" s="280">
        <v>-18240</v>
      </c>
      <c r="J931" s="280">
        <v>1</v>
      </c>
      <c r="K931" s="280" t="s">
        <v>1358</v>
      </c>
      <c r="L931" s="280">
        <v>12</v>
      </c>
    </row>
    <row r="932" spans="1:12">
      <c r="A932" s="280">
        <v>931</v>
      </c>
      <c r="B932" s="280" t="s">
        <v>4074</v>
      </c>
      <c r="C932" s="280" t="s">
        <v>4164</v>
      </c>
      <c r="D932" s="280">
        <v>434</v>
      </c>
      <c r="E932" s="280">
        <v>0</v>
      </c>
      <c r="F932" s="280">
        <v>24</v>
      </c>
      <c r="G932" s="280">
        <v>0</v>
      </c>
      <c r="H932" s="280">
        <v>10416</v>
      </c>
      <c r="I932" s="280">
        <v>-10416</v>
      </c>
      <c r="J932" s="280">
        <v>3</v>
      </c>
      <c r="K932" s="280" t="s">
        <v>1358</v>
      </c>
      <c r="L932" s="280">
        <v>24</v>
      </c>
    </row>
    <row r="933" spans="1:12">
      <c r="A933" s="280">
        <v>932</v>
      </c>
      <c r="B933" s="280" t="s">
        <v>785</v>
      </c>
      <c r="C933" s="280" t="s">
        <v>3277</v>
      </c>
      <c r="D933" s="280">
        <v>243</v>
      </c>
      <c r="E933" s="280">
        <v>0</v>
      </c>
      <c r="F933" s="280">
        <v>1</v>
      </c>
      <c r="G933" s="280">
        <v>0</v>
      </c>
      <c r="H933" s="280">
        <v>243</v>
      </c>
      <c r="I933" s="280">
        <v>-243</v>
      </c>
      <c r="J933" s="280">
        <v>1</v>
      </c>
      <c r="K933" s="280" t="s">
        <v>1358</v>
      </c>
      <c r="L933" s="280">
        <v>1</v>
      </c>
    </row>
    <row r="934" spans="1:12">
      <c r="A934" s="280">
        <v>933</v>
      </c>
      <c r="B934" s="280" t="s">
        <v>786</v>
      </c>
      <c r="C934" s="280" t="s">
        <v>3245</v>
      </c>
      <c r="D934" s="280">
        <v>81</v>
      </c>
      <c r="E934" s="280">
        <v>0</v>
      </c>
      <c r="F934" s="280">
        <v>1</v>
      </c>
      <c r="G934" s="280">
        <v>0</v>
      </c>
      <c r="H934" s="280">
        <v>81</v>
      </c>
      <c r="I934" s="280">
        <v>-81</v>
      </c>
      <c r="J934" s="280">
        <v>1</v>
      </c>
      <c r="K934" s="280" t="s">
        <v>1358</v>
      </c>
      <c r="L934" s="280">
        <v>1</v>
      </c>
    </row>
    <row r="935" spans="1:12">
      <c r="A935" s="280">
        <v>934</v>
      </c>
      <c r="B935" s="280" t="s">
        <v>4097</v>
      </c>
      <c r="C935" s="280" t="s">
        <v>4165</v>
      </c>
      <c r="D935" s="280">
        <v>219</v>
      </c>
      <c r="E935" s="280">
        <v>0</v>
      </c>
      <c r="F935" s="280">
        <v>383</v>
      </c>
      <c r="G935" s="280">
        <v>0</v>
      </c>
      <c r="H935" s="280">
        <v>83877</v>
      </c>
      <c r="I935" s="280">
        <v>-83877</v>
      </c>
      <c r="J935" s="280">
        <v>19</v>
      </c>
      <c r="K935" s="280" t="s">
        <v>1358</v>
      </c>
      <c r="L935" s="280">
        <v>383</v>
      </c>
    </row>
    <row r="936" spans="1:12">
      <c r="A936" s="280">
        <v>935</v>
      </c>
      <c r="B936" s="280" t="s">
        <v>899</v>
      </c>
      <c r="C936" s="280" t="s">
        <v>3645</v>
      </c>
      <c r="D936" s="280">
        <v>323</v>
      </c>
      <c r="E936" s="280">
        <v>0</v>
      </c>
      <c r="F936" s="280">
        <v>50</v>
      </c>
      <c r="G936" s="280">
        <v>0</v>
      </c>
      <c r="H936" s="280">
        <v>16150</v>
      </c>
      <c r="I936" s="280">
        <v>-16150</v>
      </c>
      <c r="J936" s="280">
        <v>1</v>
      </c>
      <c r="K936" s="280" t="s">
        <v>1358</v>
      </c>
      <c r="L936" s="280">
        <v>50</v>
      </c>
    </row>
    <row r="937" spans="1:12">
      <c r="A937" s="280">
        <v>936</v>
      </c>
      <c r="B937" s="280" t="s">
        <v>4045</v>
      </c>
      <c r="C937" s="280" t="s">
        <v>4046</v>
      </c>
      <c r="D937" s="280">
        <v>645</v>
      </c>
      <c r="E937" s="280">
        <v>0</v>
      </c>
      <c r="F937" s="280">
        <v>16</v>
      </c>
      <c r="G937" s="280">
        <v>0</v>
      </c>
      <c r="H937" s="280">
        <v>10320</v>
      </c>
      <c r="I937" s="280">
        <v>-10320</v>
      </c>
      <c r="J937" s="280">
        <v>1</v>
      </c>
      <c r="K937" s="280" t="s">
        <v>1358</v>
      </c>
      <c r="L937" s="280">
        <v>16</v>
      </c>
    </row>
    <row r="938" spans="1:12">
      <c r="A938" s="280">
        <v>937</v>
      </c>
      <c r="B938" s="280" t="s">
        <v>937</v>
      </c>
      <c r="C938" s="280" t="s">
        <v>3203</v>
      </c>
      <c r="D938" s="280">
        <v>453</v>
      </c>
      <c r="E938" s="280">
        <v>0</v>
      </c>
      <c r="F938" s="280">
        <v>1</v>
      </c>
      <c r="G938" s="280">
        <v>0</v>
      </c>
      <c r="H938" s="280">
        <v>453</v>
      </c>
      <c r="I938" s="280">
        <v>-453</v>
      </c>
      <c r="J938" s="280">
        <v>1</v>
      </c>
      <c r="K938" s="280" t="s">
        <v>1358</v>
      </c>
      <c r="L938" s="280">
        <v>1</v>
      </c>
    </row>
    <row r="939" spans="1:12">
      <c r="A939" s="280">
        <v>938</v>
      </c>
      <c r="B939" s="280" t="s">
        <v>1276</v>
      </c>
      <c r="C939" s="280" t="s">
        <v>3165</v>
      </c>
      <c r="D939" s="280">
        <v>528</v>
      </c>
      <c r="E939" s="280">
        <v>0</v>
      </c>
      <c r="F939" s="280">
        <v>2</v>
      </c>
      <c r="G939" s="280">
        <v>0</v>
      </c>
      <c r="H939" s="280">
        <v>1056</v>
      </c>
      <c r="I939" s="280">
        <v>-1056</v>
      </c>
      <c r="J939" s="280">
        <v>1</v>
      </c>
      <c r="K939" s="280" t="s">
        <v>1358</v>
      </c>
      <c r="L939" s="280">
        <v>2</v>
      </c>
    </row>
    <row r="940" spans="1:12">
      <c r="A940" s="280">
        <v>939</v>
      </c>
      <c r="B940" s="280" t="s">
        <v>566</v>
      </c>
      <c r="C940" s="280" t="s">
        <v>3589</v>
      </c>
      <c r="D940" s="280">
        <v>40</v>
      </c>
      <c r="E940" s="280">
        <v>0</v>
      </c>
      <c r="F940" s="280">
        <v>1</v>
      </c>
      <c r="G940" s="280">
        <v>0</v>
      </c>
      <c r="H940" s="280">
        <v>40</v>
      </c>
      <c r="I940" s="280">
        <v>-40</v>
      </c>
      <c r="J940" s="280">
        <v>1</v>
      </c>
      <c r="K940" s="280" t="s">
        <v>1358</v>
      </c>
      <c r="L940" s="280">
        <v>1</v>
      </c>
    </row>
    <row r="941" spans="1:12">
      <c r="A941" s="280">
        <v>940</v>
      </c>
      <c r="B941" s="280" t="s">
        <v>2997</v>
      </c>
      <c r="C941" s="280" t="s">
        <v>3233</v>
      </c>
      <c r="D941" s="280">
        <v>1033</v>
      </c>
      <c r="E941" s="280">
        <v>0</v>
      </c>
      <c r="F941" s="280">
        <v>17</v>
      </c>
      <c r="G941" s="280">
        <v>0</v>
      </c>
      <c r="H941" s="280">
        <v>17561</v>
      </c>
      <c r="I941" s="280">
        <v>-17561</v>
      </c>
      <c r="J941" s="280">
        <v>4</v>
      </c>
      <c r="K941" s="280" t="s">
        <v>1358</v>
      </c>
      <c r="L941" s="280">
        <v>17</v>
      </c>
    </row>
    <row r="942" spans="1:12">
      <c r="A942" s="280">
        <v>941</v>
      </c>
      <c r="B942" s="280" t="s">
        <v>3439</v>
      </c>
      <c r="C942" s="280" t="s">
        <v>3440</v>
      </c>
      <c r="D942" s="280">
        <v>169</v>
      </c>
      <c r="E942" s="280">
        <v>0</v>
      </c>
      <c r="F942" s="280">
        <v>13</v>
      </c>
      <c r="G942" s="280">
        <v>0</v>
      </c>
      <c r="H942" s="280">
        <v>2197</v>
      </c>
      <c r="I942" s="280">
        <v>-2197</v>
      </c>
      <c r="J942" s="280">
        <v>2</v>
      </c>
      <c r="K942" s="280" t="s">
        <v>1358</v>
      </c>
      <c r="L942" s="280">
        <v>13</v>
      </c>
    </row>
  </sheetData>
  <phoneticPr fontId="14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927"/>
  <sheetViews>
    <sheetView workbookViewId="0">
      <selection sqref="A1:L1048576"/>
    </sheetView>
  </sheetViews>
  <sheetFormatPr defaultColWidth="9" defaultRowHeight="18.75"/>
  <cols>
    <col min="1" max="1" width="5.25" style="299" bestFit="1" customWidth="1"/>
    <col min="2" max="2" width="18.875" style="299" bestFit="1" customWidth="1"/>
    <col min="3" max="3" width="109.25" style="299" bestFit="1" customWidth="1"/>
    <col min="4" max="5" width="17.25" style="299" bestFit="1" customWidth="1"/>
    <col min="6" max="6" width="9" style="299"/>
    <col min="7" max="7" width="15.125" style="299" bestFit="1" customWidth="1"/>
    <col min="8" max="9" width="17.25" style="299" bestFit="1" customWidth="1"/>
    <col min="10" max="10" width="7.125" style="299" bestFit="1" customWidth="1"/>
    <col min="11" max="11" width="5.25" style="299" bestFit="1" customWidth="1"/>
    <col min="12" max="16384" width="9" style="299"/>
  </cols>
  <sheetData>
    <row r="1" spans="1:12">
      <c r="A1" s="299" t="s">
        <v>3004</v>
      </c>
      <c r="B1" s="299" t="s">
        <v>3005</v>
      </c>
      <c r="C1" s="299" t="s">
        <v>3006</v>
      </c>
      <c r="D1" s="299" t="s">
        <v>3007</v>
      </c>
      <c r="E1" s="299" t="s">
        <v>3008</v>
      </c>
      <c r="F1" s="299" t="s">
        <v>3009</v>
      </c>
      <c r="G1" s="299" t="s">
        <v>3010</v>
      </c>
      <c r="H1" s="299" t="s">
        <v>3011</v>
      </c>
      <c r="I1" s="299" t="s">
        <v>3012</v>
      </c>
      <c r="J1" s="299" t="s">
        <v>3013</v>
      </c>
      <c r="K1" s="299" t="s">
        <v>3014</v>
      </c>
      <c r="L1" s="299" t="s">
        <v>3015</v>
      </c>
    </row>
    <row r="2" spans="1:12">
      <c r="A2" s="299">
        <v>1</v>
      </c>
      <c r="B2" s="299" t="s">
        <v>4258</v>
      </c>
      <c r="C2" s="299" t="s">
        <v>4259</v>
      </c>
      <c r="D2" s="299">
        <v>8761</v>
      </c>
      <c r="E2" s="299">
        <v>15200</v>
      </c>
      <c r="F2" s="299">
        <v>2277</v>
      </c>
      <c r="G2" s="299">
        <v>34610400</v>
      </c>
      <c r="H2" s="299">
        <v>19948797</v>
      </c>
      <c r="I2" s="299">
        <v>14661603</v>
      </c>
      <c r="J2" s="299">
        <v>1</v>
      </c>
      <c r="K2" s="299" t="s">
        <v>1358</v>
      </c>
      <c r="L2" s="299">
        <v>2277</v>
      </c>
    </row>
    <row r="3" spans="1:12">
      <c r="A3" s="299">
        <v>2</v>
      </c>
      <c r="B3" s="299" t="s">
        <v>4249</v>
      </c>
      <c r="C3" s="299" t="s">
        <v>4260</v>
      </c>
      <c r="D3" s="299">
        <v>555</v>
      </c>
      <c r="E3" s="299">
        <v>1180</v>
      </c>
      <c r="F3" s="299">
        <v>16176</v>
      </c>
      <c r="G3" s="299">
        <v>19087680</v>
      </c>
      <c r="H3" s="299">
        <v>8977680</v>
      </c>
      <c r="I3" s="299">
        <v>10110000</v>
      </c>
      <c r="J3" s="299">
        <v>3</v>
      </c>
      <c r="K3" s="299" t="s">
        <v>1358</v>
      </c>
      <c r="L3" s="299">
        <v>16176</v>
      </c>
    </row>
    <row r="4" spans="1:12">
      <c r="A4" s="299">
        <v>3</v>
      </c>
      <c r="B4" s="299" t="s">
        <v>576</v>
      </c>
      <c r="C4" s="299" t="s">
        <v>3018</v>
      </c>
      <c r="D4" s="299">
        <v>804</v>
      </c>
      <c r="E4" s="299">
        <v>1132.0634</v>
      </c>
      <c r="F4" s="299">
        <v>14156</v>
      </c>
      <c r="G4" s="299">
        <v>16025489</v>
      </c>
      <c r="H4" s="299">
        <v>11381424</v>
      </c>
      <c r="I4" s="299">
        <v>4644065</v>
      </c>
      <c r="J4" s="299">
        <v>132</v>
      </c>
      <c r="K4" s="299" t="s">
        <v>1358</v>
      </c>
      <c r="L4" s="299">
        <v>14156</v>
      </c>
    </row>
    <row r="5" spans="1:12">
      <c r="A5" s="299">
        <v>4</v>
      </c>
      <c r="B5" s="299" t="s">
        <v>1280</v>
      </c>
      <c r="C5" s="299" t="s">
        <v>3019</v>
      </c>
      <c r="D5" s="299">
        <v>543</v>
      </c>
      <c r="E5" s="299">
        <v>1162.0545999999999</v>
      </c>
      <c r="F5" s="299">
        <v>13105</v>
      </c>
      <c r="G5" s="299">
        <v>15228726</v>
      </c>
      <c r="H5" s="299">
        <v>7116015</v>
      </c>
      <c r="I5" s="299">
        <v>8112711</v>
      </c>
      <c r="J5" s="299">
        <v>600</v>
      </c>
      <c r="K5" s="299" t="s">
        <v>1358</v>
      </c>
      <c r="L5" s="299">
        <v>13105</v>
      </c>
    </row>
    <row r="6" spans="1:12">
      <c r="A6" s="299">
        <v>5</v>
      </c>
      <c r="B6" s="299" t="s">
        <v>313</v>
      </c>
      <c r="C6" s="299" t="s">
        <v>3017</v>
      </c>
      <c r="D6" s="299">
        <v>458</v>
      </c>
      <c r="E6" s="299">
        <v>810.7038</v>
      </c>
      <c r="F6" s="299">
        <v>18361</v>
      </c>
      <c r="G6" s="299">
        <v>14885332</v>
      </c>
      <c r="H6" s="299">
        <v>8409338</v>
      </c>
      <c r="I6" s="299">
        <v>6475994</v>
      </c>
      <c r="J6" s="299">
        <v>644</v>
      </c>
      <c r="K6" s="299" t="s">
        <v>1358</v>
      </c>
      <c r="L6" s="299">
        <v>18361</v>
      </c>
    </row>
    <row r="7" spans="1:12">
      <c r="A7" s="299">
        <v>6</v>
      </c>
      <c r="B7" s="299" t="s">
        <v>3801</v>
      </c>
      <c r="C7" s="299" t="s">
        <v>3802</v>
      </c>
      <c r="D7" s="299">
        <v>2464</v>
      </c>
      <c r="E7" s="299">
        <v>4240</v>
      </c>
      <c r="F7" s="299">
        <v>2930</v>
      </c>
      <c r="G7" s="299">
        <v>12423200</v>
      </c>
      <c r="H7" s="299">
        <v>7219520</v>
      </c>
      <c r="I7" s="299">
        <v>5203680</v>
      </c>
      <c r="J7" s="299">
        <v>1</v>
      </c>
      <c r="K7" s="299" t="s">
        <v>1358</v>
      </c>
      <c r="L7" s="299">
        <v>2930</v>
      </c>
    </row>
    <row r="8" spans="1:12">
      <c r="A8" s="299">
        <v>7</v>
      </c>
      <c r="B8" s="299" t="s">
        <v>735</v>
      </c>
      <c r="C8" s="299" t="s">
        <v>4261</v>
      </c>
      <c r="D8" s="299">
        <v>790</v>
      </c>
      <c r="E8" s="299">
        <v>1113.8720000000001</v>
      </c>
      <c r="F8" s="299">
        <v>8701</v>
      </c>
      <c r="G8" s="299">
        <v>9691800</v>
      </c>
      <c r="H8" s="299">
        <v>6873790</v>
      </c>
      <c r="I8" s="299">
        <v>2818010</v>
      </c>
      <c r="J8" s="299">
        <v>11</v>
      </c>
      <c r="K8" s="299" t="s">
        <v>1358</v>
      </c>
      <c r="L8" s="299">
        <v>8701</v>
      </c>
    </row>
    <row r="9" spans="1:12">
      <c r="A9" s="299">
        <v>8</v>
      </c>
      <c r="B9" s="299" t="s">
        <v>4254</v>
      </c>
      <c r="C9" s="299" t="s">
        <v>4263</v>
      </c>
      <c r="D9" s="299">
        <v>945</v>
      </c>
      <c r="E9" s="299">
        <v>2280</v>
      </c>
      <c r="F9" s="299">
        <v>4236</v>
      </c>
      <c r="G9" s="299">
        <v>9658080</v>
      </c>
      <c r="H9" s="299">
        <v>4003020</v>
      </c>
      <c r="I9" s="299">
        <v>5655060</v>
      </c>
      <c r="J9" s="299">
        <v>3</v>
      </c>
      <c r="K9" s="299" t="s">
        <v>1358</v>
      </c>
      <c r="L9" s="299">
        <v>4236</v>
      </c>
    </row>
    <row r="10" spans="1:12">
      <c r="A10" s="299">
        <v>9</v>
      </c>
      <c r="B10" s="299" t="s">
        <v>664</v>
      </c>
      <c r="C10" s="299" t="s">
        <v>3145</v>
      </c>
      <c r="D10" s="299">
        <v>558</v>
      </c>
      <c r="E10" s="299">
        <v>960.28</v>
      </c>
      <c r="F10" s="299">
        <v>9724</v>
      </c>
      <c r="G10" s="299">
        <v>9337763</v>
      </c>
      <c r="H10" s="299">
        <v>5425992</v>
      </c>
      <c r="I10" s="299">
        <v>3911771</v>
      </c>
      <c r="J10" s="299">
        <v>318</v>
      </c>
      <c r="K10" s="299" t="s">
        <v>1358</v>
      </c>
      <c r="L10" s="299">
        <v>9724</v>
      </c>
    </row>
    <row r="11" spans="1:12">
      <c r="A11" s="299">
        <v>10</v>
      </c>
      <c r="B11" s="299" t="s">
        <v>2990</v>
      </c>
      <c r="C11" s="299" t="s">
        <v>3031</v>
      </c>
      <c r="D11" s="299">
        <v>661</v>
      </c>
      <c r="E11" s="299">
        <v>1200</v>
      </c>
      <c r="F11" s="299">
        <v>7140</v>
      </c>
      <c r="G11" s="299">
        <v>8568000</v>
      </c>
      <c r="H11" s="299">
        <v>4719540</v>
      </c>
      <c r="I11" s="299">
        <v>3848460</v>
      </c>
      <c r="J11" s="299">
        <v>53</v>
      </c>
      <c r="K11" s="299" t="s">
        <v>1358</v>
      </c>
      <c r="L11" s="299">
        <v>7140</v>
      </c>
    </row>
    <row r="12" spans="1:12">
      <c r="A12" s="299">
        <v>11</v>
      </c>
      <c r="B12" s="299">
        <v>414210122</v>
      </c>
      <c r="C12" s="299" t="s">
        <v>3020</v>
      </c>
      <c r="D12" s="299">
        <v>411</v>
      </c>
      <c r="E12" s="299">
        <v>943</v>
      </c>
      <c r="F12" s="299">
        <v>8951</v>
      </c>
      <c r="G12" s="299">
        <v>8440793</v>
      </c>
      <c r="H12" s="299">
        <v>3678861</v>
      </c>
      <c r="I12" s="299">
        <v>4761932</v>
      </c>
      <c r="J12" s="299">
        <v>78</v>
      </c>
      <c r="K12" s="299" t="s">
        <v>1358</v>
      </c>
      <c r="L12" s="299">
        <v>8951</v>
      </c>
    </row>
    <row r="13" spans="1:12">
      <c r="A13" s="299">
        <v>12</v>
      </c>
      <c r="B13" s="299" t="s">
        <v>4255</v>
      </c>
      <c r="C13" s="299" t="s">
        <v>4264</v>
      </c>
      <c r="D13" s="299">
        <v>217</v>
      </c>
      <c r="E13" s="299">
        <v>524</v>
      </c>
      <c r="F13" s="299">
        <v>15552</v>
      </c>
      <c r="G13" s="299">
        <v>8149248</v>
      </c>
      <c r="H13" s="299">
        <v>3374784</v>
      </c>
      <c r="I13" s="299">
        <v>4774464</v>
      </c>
      <c r="J13" s="299">
        <v>3</v>
      </c>
      <c r="K13" s="299" t="s">
        <v>1358</v>
      </c>
      <c r="L13" s="299">
        <v>15552</v>
      </c>
    </row>
    <row r="14" spans="1:12">
      <c r="A14" s="299">
        <v>13</v>
      </c>
      <c r="B14" s="299" t="s">
        <v>663</v>
      </c>
      <c r="C14" s="299" t="s">
        <v>3038</v>
      </c>
      <c r="D14" s="299">
        <v>252</v>
      </c>
      <c r="E14" s="299">
        <v>485.45150000000001</v>
      </c>
      <c r="F14" s="299">
        <v>15779</v>
      </c>
      <c r="G14" s="299">
        <v>7659940</v>
      </c>
      <c r="H14" s="299">
        <v>3976308</v>
      </c>
      <c r="I14" s="299">
        <v>3683632</v>
      </c>
      <c r="J14" s="299">
        <v>210</v>
      </c>
      <c r="K14" s="299" t="s">
        <v>1358</v>
      </c>
      <c r="L14" s="299">
        <v>15779</v>
      </c>
    </row>
    <row r="15" spans="1:12">
      <c r="A15" s="299">
        <v>14</v>
      </c>
      <c r="B15" s="299" t="s">
        <v>734</v>
      </c>
      <c r="C15" s="299" t="s">
        <v>3047</v>
      </c>
      <c r="D15" s="299">
        <v>698</v>
      </c>
      <c r="E15" s="299">
        <v>1363.6528000000001</v>
      </c>
      <c r="F15" s="299">
        <v>5582</v>
      </c>
      <c r="G15" s="299">
        <v>7611910</v>
      </c>
      <c r="H15" s="299">
        <v>3896236</v>
      </c>
      <c r="I15" s="299">
        <v>3715674</v>
      </c>
      <c r="J15" s="299">
        <v>261</v>
      </c>
      <c r="K15" s="299" t="s">
        <v>1358</v>
      </c>
      <c r="L15" s="299">
        <v>5582</v>
      </c>
    </row>
    <row r="16" spans="1:12">
      <c r="A16" s="299">
        <v>15</v>
      </c>
      <c r="B16" s="299" t="s">
        <v>1037</v>
      </c>
      <c r="C16" s="299" t="s">
        <v>3052</v>
      </c>
      <c r="D16" s="299">
        <v>463</v>
      </c>
      <c r="E16" s="299">
        <v>740.8134</v>
      </c>
      <c r="F16" s="299">
        <v>9989</v>
      </c>
      <c r="G16" s="299">
        <v>7399985</v>
      </c>
      <c r="H16" s="299">
        <v>4624907</v>
      </c>
      <c r="I16" s="299">
        <v>2775078</v>
      </c>
      <c r="J16" s="299">
        <v>133</v>
      </c>
      <c r="K16" s="299" t="s">
        <v>1358</v>
      </c>
      <c r="L16" s="299">
        <v>9989</v>
      </c>
    </row>
    <row r="17" spans="1:12">
      <c r="A17" s="299">
        <v>16</v>
      </c>
      <c r="B17" s="299" t="s">
        <v>2998</v>
      </c>
      <c r="C17" s="299" t="s">
        <v>4262</v>
      </c>
      <c r="D17" s="299">
        <v>1523</v>
      </c>
      <c r="E17" s="299">
        <v>2121.7714999999998</v>
      </c>
      <c r="F17" s="299">
        <v>3274</v>
      </c>
      <c r="G17" s="299">
        <v>6946680</v>
      </c>
      <c r="H17" s="299">
        <v>4986302</v>
      </c>
      <c r="I17" s="299">
        <v>1960378</v>
      </c>
      <c r="J17" s="299">
        <v>18</v>
      </c>
      <c r="K17" s="299" t="s">
        <v>1358</v>
      </c>
      <c r="L17" s="299">
        <v>3274</v>
      </c>
    </row>
    <row r="18" spans="1:12">
      <c r="A18" s="299">
        <v>17</v>
      </c>
      <c r="B18" s="299" t="s">
        <v>432</v>
      </c>
      <c r="C18" s="299" t="s">
        <v>3023</v>
      </c>
      <c r="D18" s="299">
        <v>650</v>
      </c>
      <c r="E18" s="299">
        <v>791.60360000000003</v>
      </c>
      <c r="F18" s="299">
        <v>8631</v>
      </c>
      <c r="G18" s="299">
        <v>6832331</v>
      </c>
      <c r="H18" s="299">
        <v>5610150</v>
      </c>
      <c r="I18" s="299">
        <v>1222181</v>
      </c>
      <c r="J18" s="299">
        <v>182</v>
      </c>
      <c r="K18" s="299" t="s">
        <v>1358</v>
      </c>
      <c r="L18" s="299">
        <v>8631</v>
      </c>
    </row>
    <row r="19" spans="1:12">
      <c r="A19" s="299">
        <v>18</v>
      </c>
      <c r="B19" s="299" t="s">
        <v>695</v>
      </c>
      <c r="C19" s="299" t="s">
        <v>3056</v>
      </c>
      <c r="D19" s="299">
        <v>477</v>
      </c>
      <c r="E19" s="299">
        <v>738.88059999999996</v>
      </c>
      <c r="F19" s="299">
        <v>9123</v>
      </c>
      <c r="G19" s="299">
        <v>6740808</v>
      </c>
      <c r="H19" s="299">
        <v>4351671</v>
      </c>
      <c r="I19" s="299">
        <v>2389137</v>
      </c>
      <c r="J19" s="299">
        <v>489</v>
      </c>
      <c r="K19" s="299" t="s">
        <v>1358</v>
      </c>
      <c r="L19" s="299">
        <v>9123</v>
      </c>
    </row>
    <row r="20" spans="1:12">
      <c r="A20" s="299">
        <v>19</v>
      </c>
      <c r="B20" s="299" t="s">
        <v>73</v>
      </c>
      <c r="C20" s="299" t="s">
        <v>3025</v>
      </c>
      <c r="D20" s="299">
        <v>772</v>
      </c>
      <c r="E20" s="299">
        <v>1289.4988000000001</v>
      </c>
      <c r="F20" s="299">
        <v>5227</v>
      </c>
      <c r="G20" s="299">
        <v>6740210</v>
      </c>
      <c r="H20" s="299">
        <v>4035244</v>
      </c>
      <c r="I20" s="299">
        <v>2704966</v>
      </c>
      <c r="J20" s="299">
        <v>451</v>
      </c>
      <c r="K20" s="299" t="s">
        <v>1358</v>
      </c>
      <c r="L20" s="299">
        <v>5227</v>
      </c>
    </row>
    <row r="21" spans="1:12">
      <c r="A21" s="299">
        <v>20</v>
      </c>
      <c r="B21" s="299" t="s">
        <v>684</v>
      </c>
      <c r="C21" s="299" t="s">
        <v>3028</v>
      </c>
      <c r="D21" s="299">
        <v>958</v>
      </c>
      <c r="E21" s="299">
        <v>1428.7837999999999</v>
      </c>
      <c r="F21" s="299">
        <v>4658</v>
      </c>
      <c r="G21" s="299">
        <v>6655275</v>
      </c>
      <c r="H21" s="299">
        <v>4462364</v>
      </c>
      <c r="I21" s="299">
        <v>2192911</v>
      </c>
      <c r="J21" s="299">
        <v>233</v>
      </c>
      <c r="K21" s="299" t="s">
        <v>1358</v>
      </c>
      <c r="L21" s="299">
        <v>4658</v>
      </c>
    </row>
    <row r="22" spans="1:12">
      <c r="A22" s="299">
        <v>21</v>
      </c>
      <c r="B22" s="299" t="s">
        <v>3898</v>
      </c>
      <c r="C22" s="299" t="s">
        <v>4012</v>
      </c>
      <c r="D22" s="299">
        <v>448</v>
      </c>
      <c r="E22" s="299">
        <v>936.31830000000002</v>
      </c>
      <c r="F22" s="299">
        <v>7035</v>
      </c>
      <c r="G22" s="299">
        <v>6586999</v>
      </c>
      <c r="H22" s="299">
        <v>3151680</v>
      </c>
      <c r="I22" s="299">
        <v>3435319</v>
      </c>
      <c r="J22" s="299">
        <v>142</v>
      </c>
      <c r="K22" s="299" t="s">
        <v>1358</v>
      </c>
      <c r="L22" s="299">
        <v>7035</v>
      </c>
    </row>
    <row r="23" spans="1:12">
      <c r="A23" s="299">
        <v>22</v>
      </c>
      <c r="B23" s="299" t="s">
        <v>4251</v>
      </c>
      <c r="C23" s="299" t="s">
        <v>4265</v>
      </c>
      <c r="D23" s="299">
        <v>1900</v>
      </c>
      <c r="E23" s="299">
        <v>4352</v>
      </c>
      <c r="F23" s="299">
        <v>1472</v>
      </c>
      <c r="G23" s="299">
        <v>6406144</v>
      </c>
      <c r="H23" s="299">
        <v>2796800</v>
      </c>
      <c r="I23" s="299">
        <v>3609344</v>
      </c>
      <c r="J23" s="299">
        <v>4</v>
      </c>
      <c r="K23" s="299" t="s">
        <v>1358</v>
      </c>
      <c r="L23" s="299">
        <v>1472</v>
      </c>
    </row>
    <row r="24" spans="1:12">
      <c r="A24" s="299">
        <v>23</v>
      </c>
      <c r="B24" s="299" t="s">
        <v>846</v>
      </c>
      <c r="C24" s="299" t="s">
        <v>3205</v>
      </c>
      <c r="D24" s="299">
        <v>241</v>
      </c>
      <c r="E24" s="299">
        <v>357.85719999999998</v>
      </c>
      <c r="F24" s="299">
        <v>17315</v>
      </c>
      <c r="G24" s="299">
        <v>6196297</v>
      </c>
      <c r="H24" s="299">
        <v>4172915</v>
      </c>
      <c r="I24" s="299">
        <v>2023382</v>
      </c>
      <c r="J24" s="299">
        <v>210</v>
      </c>
      <c r="K24" s="299" t="s">
        <v>1358</v>
      </c>
      <c r="L24" s="299">
        <v>17315</v>
      </c>
    </row>
    <row r="25" spans="1:12">
      <c r="A25" s="299">
        <v>24</v>
      </c>
      <c r="B25" s="299" t="s">
        <v>662</v>
      </c>
      <c r="C25" s="299" t="s">
        <v>3021</v>
      </c>
      <c r="D25" s="299">
        <v>868</v>
      </c>
      <c r="E25" s="299">
        <v>2020.5422000000001</v>
      </c>
      <c r="F25" s="299">
        <v>2822</v>
      </c>
      <c r="G25" s="299">
        <v>5701970</v>
      </c>
      <c r="H25" s="299">
        <v>2449496</v>
      </c>
      <c r="I25" s="299">
        <v>3252474</v>
      </c>
      <c r="J25" s="299">
        <v>56</v>
      </c>
      <c r="K25" s="299" t="s">
        <v>1358</v>
      </c>
      <c r="L25" s="299">
        <v>2822</v>
      </c>
    </row>
    <row r="26" spans="1:12">
      <c r="A26" s="299">
        <v>25</v>
      </c>
      <c r="B26" s="299" t="s">
        <v>705</v>
      </c>
      <c r="C26" s="299" t="s">
        <v>3044</v>
      </c>
      <c r="D26" s="299">
        <v>355</v>
      </c>
      <c r="E26" s="299">
        <v>601.22950000000003</v>
      </c>
      <c r="F26" s="299">
        <v>9422</v>
      </c>
      <c r="G26" s="299">
        <v>5664784</v>
      </c>
      <c r="H26" s="299">
        <v>3344810</v>
      </c>
      <c r="I26" s="299">
        <v>2319974</v>
      </c>
      <c r="J26" s="299">
        <v>83</v>
      </c>
      <c r="K26" s="299" t="s">
        <v>1358</v>
      </c>
      <c r="L26" s="299">
        <v>9422</v>
      </c>
    </row>
    <row r="27" spans="1:12">
      <c r="A27" s="299">
        <v>26</v>
      </c>
      <c r="B27" s="299" t="s">
        <v>77</v>
      </c>
      <c r="C27" s="299" t="s">
        <v>3040</v>
      </c>
      <c r="D27" s="299">
        <v>920</v>
      </c>
      <c r="E27" s="299">
        <v>1677.289</v>
      </c>
      <c r="F27" s="299">
        <v>3363</v>
      </c>
      <c r="G27" s="299">
        <v>5640723</v>
      </c>
      <c r="H27" s="299">
        <v>3093960</v>
      </c>
      <c r="I27" s="299">
        <v>2546763</v>
      </c>
      <c r="J27" s="299">
        <v>297</v>
      </c>
      <c r="K27" s="299" t="s">
        <v>1358</v>
      </c>
      <c r="L27" s="299">
        <v>3363</v>
      </c>
    </row>
    <row r="28" spans="1:12">
      <c r="A28" s="299">
        <v>27</v>
      </c>
      <c r="B28" s="299" t="s">
        <v>1319</v>
      </c>
      <c r="C28" s="299" t="s">
        <v>3042</v>
      </c>
      <c r="D28" s="299">
        <v>585</v>
      </c>
      <c r="E28" s="299">
        <v>1261.4121</v>
      </c>
      <c r="F28" s="299">
        <v>4368</v>
      </c>
      <c r="G28" s="299">
        <v>5509848</v>
      </c>
      <c r="H28" s="299">
        <v>2555280</v>
      </c>
      <c r="I28" s="299">
        <v>2954568</v>
      </c>
      <c r="J28" s="299">
        <v>203</v>
      </c>
      <c r="K28" s="299" t="s">
        <v>1358</v>
      </c>
      <c r="L28" s="299">
        <v>4368</v>
      </c>
    </row>
    <row r="29" spans="1:12">
      <c r="A29" s="299">
        <v>28</v>
      </c>
      <c r="B29" s="299" t="s">
        <v>968</v>
      </c>
      <c r="C29" s="299" t="s">
        <v>3033</v>
      </c>
      <c r="D29" s="299">
        <v>563</v>
      </c>
      <c r="E29" s="299">
        <v>1078.1025999999999</v>
      </c>
      <c r="F29" s="299">
        <v>4942</v>
      </c>
      <c r="G29" s="299">
        <v>5327983</v>
      </c>
      <c r="H29" s="299">
        <v>2782346</v>
      </c>
      <c r="I29" s="299">
        <v>2545637</v>
      </c>
      <c r="J29" s="299">
        <v>230</v>
      </c>
      <c r="K29" s="299" t="s">
        <v>1358</v>
      </c>
      <c r="L29" s="299">
        <v>4942</v>
      </c>
    </row>
    <row r="30" spans="1:12">
      <c r="A30" s="299">
        <v>29</v>
      </c>
      <c r="B30" s="299" t="s">
        <v>698</v>
      </c>
      <c r="C30" s="299" t="s">
        <v>3030</v>
      </c>
      <c r="D30" s="299">
        <v>439</v>
      </c>
      <c r="E30" s="299">
        <v>747.96249999999998</v>
      </c>
      <c r="F30" s="299">
        <v>6834</v>
      </c>
      <c r="G30" s="299">
        <v>5111576</v>
      </c>
      <c r="H30" s="299">
        <v>3000126</v>
      </c>
      <c r="I30" s="299">
        <v>2111450</v>
      </c>
      <c r="J30" s="299">
        <v>502</v>
      </c>
      <c r="K30" s="299" t="s">
        <v>1358</v>
      </c>
      <c r="L30" s="299">
        <v>6834</v>
      </c>
    </row>
    <row r="31" spans="1:12">
      <c r="A31" s="299">
        <v>30</v>
      </c>
      <c r="B31" s="299" t="s">
        <v>660</v>
      </c>
      <c r="C31" s="299" t="s">
        <v>3027</v>
      </c>
      <c r="D31" s="299">
        <v>1511</v>
      </c>
      <c r="E31" s="299">
        <v>3490.0517</v>
      </c>
      <c r="F31" s="299">
        <v>1452</v>
      </c>
      <c r="G31" s="299">
        <v>5067555</v>
      </c>
      <c r="H31" s="299">
        <v>2193972</v>
      </c>
      <c r="I31" s="299">
        <v>2873583</v>
      </c>
      <c r="J31" s="299">
        <v>97</v>
      </c>
      <c r="K31" s="299" t="s">
        <v>1358</v>
      </c>
      <c r="L31" s="299">
        <v>1452</v>
      </c>
    </row>
    <row r="32" spans="1:12">
      <c r="A32" s="299">
        <v>31</v>
      </c>
      <c r="B32" s="299" t="s">
        <v>542</v>
      </c>
      <c r="C32" s="299" t="s">
        <v>3043</v>
      </c>
      <c r="D32" s="299">
        <v>423</v>
      </c>
      <c r="E32" s="299">
        <v>696.60109999999997</v>
      </c>
      <c r="F32" s="299">
        <v>7154</v>
      </c>
      <c r="G32" s="299">
        <v>4983484</v>
      </c>
      <c r="H32" s="299">
        <v>3026142</v>
      </c>
      <c r="I32" s="299">
        <v>1957342</v>
      </c>
      <c r="J32" s="299">
        <v>229</v>
      </c>
      <c r="K32" s="299" t="s">
        <v>1358</v>
      </c>
      <c r="L32" s="299">
        <v>7154</v>
      </c>
    </row>
    <row r="33" spans="1:12">
      <c r="A33" s="299">
        <v>32</v>
      </c>
      <c r="B33" s="299" t="s">
        <v>674</v>
      </c>
      <c r="C33" s="299" t="s">
        <v>3958</v>
      </c>
      <c r="D33" s="299">
        <v>265</v>
      </c>
      <c r="E33" s="299">
        <v>380.20280000000002</v>
      </c>
      <c r="F33" s="299">
        <v>13020</v>
      </c>
      <c r="G33" s="299">
        <v>4950240</v>
      </c>
      <c r="H33" s="299">
        <v>3450300</v>
      </c>
      <c r="I33" s="299">
        <v>1499940</v>
      </c>
      <c r="J33" s="299">
        <v>41</v>
      </c>
      <c r="K33" s="299" t="s">
        <v>1358</v>
      </c>
      <c r="L33" s="299">
        <v>13020</v>
      </c>
    </row>
    <row r="34" spans="1:12">
      <c r="A34" s="299">
        <v>33</v>
      </c>
      <c r="B34" s="299" t="s">
        <v>344</v>
      </c>
      <c r="C34" s="299" t="s">
        <v>3055</v>
      </c>
      <c r="D34" s="299">
        <v>343</v>
      </c>
      <c r="E34" s="299">
        <v>781.87549999999999</v>
      </c>
      <c r="F34" s="299">
        <v>5944</v>
      </c>
      <c r="G34" s="299">
        <v>4647468</v>
      </c>
      <c r="H34" s="299">
        <v>2038792</v>
      </c>
      <c r="I34" s="299">
        <v>2608676</v>
      </c>
      <c r="J34" s="299">
        <v>306</v>
      </c>
      <c r="K34" s="299" t="s">
        <v>1358</v>
      </c>
      <c r="L34" s="299">
        <v>5944</v>
      </c>
    </row>
    <row r="35" spans="1:12">
      <c r="A35" s="299">
        <v>34</v>
      </c>
      <c r="B35" s="299" t="s">
        <v>1003</v>
      </c>
      <c r="C35" s="299" t="s">
        <v>3051</v>
      </c>
      <c r="D35" s="299">
        <v>583</v>
      </c>
      <c r="E35" s="299">
        <v>896.75170000000003</v>
      </c>
      <c r="F35" s="299">
        <v>5135</v>
      </c>
      <c r="G35" s="299">
        <v>4604820</v>
      </c>
      <c r="H35" s="299">
        <v>2993705</v>
      </c>
      <c r="I35" s="299">
        <v>1611115</v>
      </c>
      <c r="J35" s="299">
        <v>149</v>
      </c>
      <c r="K35" s="299" t="s">
        <v>1358</v>
      </c>
      <c r="L35" s="299">
        <v>5135</v>
      </c>
    </row>
    <row r="36" spans="1:12">
      <c r="A36" s="299">
        <v>35</v>
      </c>
      <c r="B36" s="299" t="s">
        <v>594</v>
      </c>
      <c r="C36" s="299" t="s">
        <v>3041</v>
      </c>
      <c r="D36" s="299">
        <v>346</v>
      </c>
      <c r="E36" s="299">
        <v>525.30719999999997</v>
      </c>
      <c r="F36" s="299">
        <v>8671</v>
      </c>
      <c r="G36" s="299">
        <v>4554939</v>
      </c>
      <c r="H36" s="299">
        <v>3000166</v>
      </c>
      <c r="I36" s="299">
        <v>1554773</v>
      </c>
      <c r="J36" s="299">
        <v>68</v>
      </c>
      <c r="K36" s="299" t="s">
        <v>1358</v>
      </c>
      <c r="L36" s="299">
        <v>8671</v>
      </c>
    </row>
    <row r="37" spans="1:12">
      <c r="A37" s="299">
        <v>36</v>
      </c>
      <c r="B37" s="299" t="s">
        <v>575</v>
      </c>
      <c r="C37" s="299" t="s">
        <v>3029</v>
      </c>
      <c r="D37" s="299">
        <v>527</v>
      </c>
      <c r="E37" s="299">
        <v>810.73019999999997</v>
      </c>
      <c r="F37" s="299">
        <v>5579</v>
      </c>
      <c r="G37" s="299">
        <v>4523064</v>
      </c>
      <c r="H37" s="299">
        <v>2940133</v>
      </c>
      <c r="I37" s="299">
        <v>1582931</v>
      </c>
      <c r="J37" s="299">
        <v>153</v>
      </c>
      <c r="K37" s="299" t="s">
        <v>1358</v>
      </c>
      <c r="L37" s="299">
        <v>5579</v>
      </c>
    </row>
    <row r="38" spans="1:12">
      <c r="A38" s="299">
        <v>37</v>
      </c>
      <c r="B38" s="299" t="s">
        <v>397</v>
      </c>
      <c r="C38" s="299" t="s">
        <v>3125</v>
      </c>
      <c r="D38" s="299">
        <v>260</v>
      </c>
      <c r="E38" s="299">
        <v>543.59130000000005</v>
      </c>
      <c r="F38" s="299">
        <v>7658</v>
      </c>
      <c r="G38" s="299">
        <v>4162822</v>
      </c>
      <c r="H38" s="299">
        <v>1991080</v>
      </c>
      <c r="I38" s="299">
        <v>2171742</v>
      </c>
      <c r="J38" s="299">
        <v>47</v>
      </c>
      <c r="K38" s="299" t="s">
        <v>1358</v>
      </c>
      <c r="L38" s="299">
        <v>7658</v>
      </c>
    </row>
    <row r="39" spans="1:12">
      <c r="A39" s="299">
        <v>38</v>
      </c>
      <c r="B39" s="299" t="s">
        <v>3744</v>
      </c>
      <c r="C39" s="299" t="s">
        <v>3808</v>
      </c>
      <c r="D39" s="299">
        <v>734</v>
      </c>
      <c r="E39" s="299">
        <v>1338.6613</v>
      </c>
      <c r="F39" s="299">
        <v>3003</v>
      </c>
      <c r="G39" s="299">
        <v>4020000</v>
      </c>
      <c r="H39" s="299">
        <v>2204202</v>
      </c>
      <c r="I39" s="299">
        <v>1815798</v>
      </c>
      <c r="J39" s="299">
        <v>16</v>
      </c>
      <c r="K39" s="299" t="s">
        <v>1358</v>
      </c>
      <c r="L39" s="299">
        <v>3003</v>
      </c>
    </row>
    <row r="40" spans="1:12">
      <c r="A40" s="299">
        <v>39</v>
      </c>
      <c r="B40" s="299" t="s">
        <v>1031</v>
      </c>
      <c r="C40" s="299" t="s">
        <v>3046</v>
      </c>
      <c r="D40" s="299">
        <v>1794</v>
      </c>
      <c r="E40" s="299">
        <v>3555.4223999999999</v>
      </c>
      <c r="F40" s="299">
        <v>1127</v>
      </c>
      <c r="G40" s="299">
        <v>4006961</v>
      </c>
      <c r="H40" s="299">
        <v>2021838</v>
      </c>
      <c r="I40" s="299">
        <v>1985123</v>
      </c>
      <c r="J40" s="299">
        <v>69</v>
      </c>
      <c r="K40" s="299" t="s">
        <v>1358</v>
      </c>
      <c r="L40" s="299">
        <v>1127</v>
      </c>
    </row>
    <row r="41" spans="1:12">
      <c r="A41" s="299">
        <v>40</v>
      </c>
      <c r="B41" s="299" t="s">
        <v>736</v>
      </c>
      <c r="C41" s="299" t="s">
        <v>3071</v>
      </c>
      <c r="D41" s="299">
        <v>1164</v>
      </c>
      <c r="E41" s="299">
        <v>2030.5033000000001</v>
      </c>
      <c r="F41" s="299">
        <v>1949</v>
      </c>
      <c r="G41" s="299">
        <v>3957451</v>
      </c>
      <c r="H41" s="299">
        <v>2268636</v>
      </c>
      <c r="I41" s="299">
        <v>1688815</v>
      </c>
      <c r="J41" s="299">
        <v>117</v>
      </c>
      <c r="K41" s="299" t="s">
        <v>1358</v>
      </c>
      <c r="L41" s="299">
        <v>1949</v>
      </c>
    </row>
    <row r="42" spans="1:12">
      <c r="A42" s="299">
        <v>41</v>
      </c>
      <c r="B42" s="299" t="s">
        <v>2742</v>
      </c>
      <c r="C42" s="299" t="s">
        <v>3096</v>
      </c>
      <c r="D42" s="299">
        <v>672</v>
      </c>
      <c r="E42" s="299">
        <v>1054.9142999999999</v>
      </c>
      <c r="F42" s="299">
        <v>3745</v>
      </c>
      <c r="G42" s="299">
        <v>3950654</v>
      </c>
      <c r="H42" s="299">
        <v>2516640</v>
      </c>
      <c r="I42" s="299">
        <v>1434014</v>
      </c>
      <c r="J42" s="299">
        <v>184</v>
      </c>
      <c r="K42" s="299" t="s">
        <v>1358</v>
      </c>
      <c r="L42" s="299">
        <v>3745</v>
      </c>
    </row>
    <row r="43" spans="1:12">
      <c r="A43" s="299">
        <v>42</v>
      </c>
      <c r="B43" s="299" t="s">
        <v>3066</v>
      </c>
      <c r="C43" s="299" t="s">
        <v>3067</v>
      </c>
      <c r="D43" s="299">
        <v>419</v>
      </c>
      <c r="E43" s="299">
        <v>920</v>
      </c>
      <c r="F43" s="299">
        <v>4200</v>
      </c>
      <c r="G43" s="299">
        <v>3864000</v>
      </c>
      <c r="H43" s="299">
        <v>1759800</v>
      </c>
      <c r="I43" s="299">
        <v>2104200</v>
      </c>
      <c r="J43" s="299">
        <v>28</v>
      </c>
      <c r="K43" s="299" t="s">
        <v>1358</v>
      </c>
      <c r="L43" s="299">
        <v>4200</v>
      </c>
    </row>
    <row r="44" spans="1:12">
      <c r="A44" s="299">
        <v>43</v>
      </c>
      <c r="B44" s="299" t="s">
        <v>661</v>
      </c>
      <c r="C44" s="299" t="s">
        <v>3039</v>
      </c>
      <c r="D44" s="299">
        <v>211</v>
      </c>
      <c r="E44" s="299">
        <v>468.34339999999997</v>
      </c>
      <c r="F44" s="299">
        <v>7708</v>
      </c>
      <c r="G44" s="299">
        <v>3609991</v>
      </c>
      <c r="H44" s="299">
        <v>1626388</v>
      </c>
      <c r="I44" s="299">
        <v>1983603</v>
      </c>
      <c r="J44" s="299">
        <v>143</v>
      </c>
      <c r="K44" s="299" t="s">
        <v>1358</v>
      </c>
      <c r="L44" s="299">
        <v>7708</v>
      </c>
    </row>
    <row r="45" spans="1:12">
      <c r="A45" s="299">
        <v>44</v>
      </c>
      <c r="B45" s="299" t="s">
        <v>3915</v>
      </c>
      <c r="C45" s="299" t="s">
        <v>4010</v>
      </c>
      <c r="D45" s="299">
        <v>812</v>
      </c>
      <c r="E45" s="299">
        <v>1901.5311999999999</v>
      </c>
      <c r="F45" s="299">
        <v>1894</v>
      </c>
      <c r="G45" s="299">
        <v>3601500</v>
      </c>
      <c r="H45" s="299">
        <v>1537928</v>
      </c>
      <c r="I45" s="299">
        <v>2063572</v>
      </c>
      <c r="J45" s="299">
        <v>138</v>
      </c>
      <c r="K45" s="299" t="s">
        <v>1358</v>
      </c>
      <c r="L45" s="299">
        <v>1894</v>
      </c>
    </row>
    <row r="46" spans="1:12">
      <c r="A46" s="299">
        <v>45</v>
      </c>
      <c r="B46" s="299" t="s">
        <v>3076</v>
      </c>
      <c r="C46" s="299" t="s">
        <v>3077</v>
      </c>
      <c r="D46" s="299">
        <v>529</v>
      </c>
      <c r="E46" s="299">
        <v>1040</v>
      </c>
      <c r="F46" s="299">
        <v>3460</v>
      </c>
      <c r="G46" s="299">
        <v>3598400</v>
      </c>
      <c r="H46" s="299">
        <v>1830340</v>
      </c>
      <c r="I46" s="299">
        <v>1768060</v>
      </c>
      <c r="J46" s="299">
        <v>30</v>
      </c>
      <c r="K46" s="299" t="s">
        <v>1358</v>
      </c>
      <c r="L46" s="299">
        <v>3460</v>
      </c>
    </row>
    <row r="47" spans="1:12">
      <c r="A47" s="299">
        <v>46</v>
      </c>
      <c r="B47" s="299" t="s">
        <v>321</v>
      </c>
      <c r="C47" s="299" t="s">
        <v>3053</v>
      </c>
      <c r="D47" s="299">
        <v>654</v>
      </c>
      <c r="E47" s="299">
        <v>962.07889999999998</v>
      </c>
      <c r="F47" s="299">
        <v>3728</v>
      </c>
      <c r="G47" s="299">
        <v>3586630</v>
      </c>
      <c r="H47" s="299">
        <v>2438112</v>
      </c>
      <c r="I47" s="299">
        <v>1148518</v>
      </c>
      <c r="J47" s="299">
        <v>307</v>
      </c>
      <c r="K47" s="299" t="s">
        <v>1358</v>
      </c>
      <c r="L47" s="299">
        <v>3728</v>
      </c>
    </row>
    <row r="48" spans="1:12">
      <c r="A48" s="299">
        <v>47</v>
      </c>
      <c r="B48" s="299" t="s">
        <v>396</v>
      </c>
      <c r="C48" s="299" t="s">
        <v>3035</v>
      </c>
      <c r="D48" s="299">
        <v>461</v>
      </c>
      <c r="E48" s="299">
        <v>621.17449999999997</v>
      </c>
      <c r="F48" s="299">
        <v>5685</v>
      </c>
      <c r="G48" s="299">
        <v>3531377</v>
      </c>
      <c r="H48" s="299">
        <v>2620785</v>
      </c>
      <c r="I48" s="299">
        <v>910592</v>
      </c>
      <c r="J48" s="299">
        <v>149</v>
      </c>
      <c r="K48" s="299" t="s">
        <v>1358</v>
      </c>
      <c r="L48" s="299">
        <v>5685</v>
      </c>
    </row>
    <row r="49" spans="1:12">
      <c r="A49" s="299">
        <v>48</v>
      </c>
      <c r="B49" s="299" t="s">
        <v>3797</v>
      </c>
      <c r="C49" s="299" t="s">
        <v>4049</v>
      </c>
      <c r="D49" s="299">
        <v>1130</v>
      </c>
      <c r="E49" s="299">
        <v>2959.2417999999998</v>
      </c>
      <c r="F49" s="299">
        <v>1191</v>
      </c>
      <c r="G49" s="299">
        <v>3524457</v>
      </c>
      <c r="H49" s="299">
        <v>1345830</v>
      </c>
      <c r="I49" s="299">
        <v>2178627</v>
      </c>
      <c r="J49" s="299">
        <v>134</v>
      </c>
      <c r="K49" s="299" t="s">
        <v>1358</v>
      </c>
      <c r="L49" s="299">
        <v>1191</v>
      </c>
    </row>
    <row r="50" spans="1:12">
      <c r="A50" s="299">
        <v>49</v>
      </c>
      <c r="B50" s="299" t="s">
        <v>687</v>
      </c>
      <c r="C50" s="299" t="s">
        <v>3050</v>
      </c>
      <c r="D50" s="299">
        <v>504</v>
      </c>
      <c r="E50" s="299">
        <v>944.30870000000004</v>
      </c>
      <c r="F50" s="299">
        <v>3593</v>
      </c>
      <c r="G50" s="299">
        <v>3392901</v>
      </c>
      <c r="H50" s="299">
        <v>1810872</v>
      </c>
      <c r="I50" s="299">
        <v>1582029</v>
      </c>
      <c r="J50" s="299">
        <v>286</v>
      </c>
      <c r="K50" s="299" t="s">
        <v>1358</v>
      </c>
      <c r="L50" s="299">
        <v>3593</v>
      </c>
    </row>
    <row r="51" spans="1:12">
      <c r="A51" s="299">
        <v>50</v>
      </c>
      <c r="B51" s="299" t="s">
        <v>317</v>
      </c>
      <c r="C51" s="299" t="s">
        <v>3037</v>
      </c>
      <c r="D51" s="299">
        <v>298</v>
      </c>
      <c r="E51" s="299">
        <v>460.82990000000001</v>
      </c>
      <c r="F51" s="299">
        <v>7225</v>
      </c>
      <c r="G51" s="299">
        <v>3329496</v>
      </c>
      <c r="H51" s="299">
        <v>2153050</v>
      </c>
      <c r="I51" s="299">
        <v>1176446</v>
      </c>
      <c r="J51" s="299">
        <v>406</v>
      </c>
      <c r="K51" s="299" t="s">
        <v>1358</v>
      </c>
      <c r="L51" s="299">
        <v>7225</v>
      </c>
    </row>
    <row r="52" spans="1:12">
      <c r="A52" s="299">
        <v>51</v>
      </c>
      <c r="B52" s="299" t="s">
        <v>375</v>
      </c>
      <c r="C52" s="299" t="s">
        <v>3049</v>
      </c>
      <c r="D52" s="299">
        <v>366</v>
      </c>
      <c r="E52" s="299">
        <v>629.09659999999997</v>
      </c>
      <c r="F52" s="299">
        <v>5174</v>
      </c>
      <c r="G52" s="299">
        <v>3254946</v>
      </c>
      <c r="H52" s="299">
        <v>1893684</v>
      </c>
      <c r="I52" s="299">
        <v>1361262</v>
      </c>
      <c r="J52" s="299">
        <v>64</v>
      </c>
      <c r="K52" s="299" t="s">
        <v>1358</v>
      </c>
      <c r="L52" s="299">
        <v>5174</v>
      </c>
    </row>
    <row r="53" spans="1:12">
      <c r="A53" s="299">
        <v>52</v>
      </c>
      <c r="B53" s="299" t="s">
        <v>2994</v>
      </c>
      <c r="C53" s="299" t="s">
        <v>3280</v>
      </c>
      <c r="D53" s="299">
        <v>427</v>
      </c>
      <c r="E53" s="299">
        <v>845.01480000000004</v>
      </c>
      <c r="F53" s="299">
        <v>3579</v>
      </c>
      <c r="G53" s="299">
        <v>3024308</v>
      </c>
      <c r="H53" s="299">
        <v>1528233</v>
      </c>
      <c r="I53" s="299">
        <v>1496075</v>
      </c>
      <c r="J53" s="299">
        <v>93</v>
      </c>
      <c r="K53" s="299" t="s">
        <v>1358</v>
      </c>
      <c r="L53" s="299">
        <v>3579</v>
      </c>
    </row>
    <row r="54" spans="1:12">
      <c r="A54" s="299">
        <v>53</v>
      </c>
      <c r="B54" s="299" t="s">
        <v>430</v>
      </c>
      <c r="C54" s="299" t="s">
        <v>3079</v>
      </c>
      <c r="D54" s="299">
        <v>353</v>
      </c>
      <c r="E54" s="299">
        <v>664.3827</v>
      </c>
      <c r="F54" s="299">
        <v>4476</v>
      </c>
      <c r="G54" s="299">
        <v>2973777</v>
      </c>
      <c r="H54" s="299">
        <v>1580028</v>
      </c>
      <c r="I54" s="299">
        <v>1393749</v>
      </c>
      <c r="J54" s="299">
        <v>76</v>
      </c>
      <c r="K54" s="299" t="s">
        <v>1358</v>
      </c>
      <c r="L54" s="299">
        <v>4476</v>
      </c>
    </row>
    <row r="55" spans="1:12">
      <c r="A55" s="299">
        <v>54</v>
      </c>
      <c r="B55" s="299" t="s">
        <v>435</v>
      </c>
      <c r="C55" s="299" t="s">
        <v>3115</v>
      </c>
      <c r="D55" s="299">
        <v>299</v>
      </c>
      <c r="E55" s="299">
        <v>487.55610000000001</v>
      </c>
      <c r="F55" s="299">
        <v>6015</v>
      </c>
      <c r="G55" s="299">
        <v>2932650</v>
      </c>
      <c r="H55" s="299">
        <v>1798485</v>
      </c>
      <c r="I55" s="299">
        <v>1134165</v>
      </c>
      <c r="J55" s="299">
        <v>62</v>
      </c>
      <c r="K55" s="299" t="s">
        <v>1358</v>
      </c>
      <c r="L55" s="299">
        <v>6015</v>
      </c>
    </row>
    <row r="56" spans="1:12">
      <c r="A56" s="299">
        <v>55</v>
      </c>
      <c r="B56" s="299" t="s">
        <v>3108</v>
      </c>
      <c r="C56" s="299" t="s">
        <v>3109</v>
      </c>
      <c r="D56" s="299">
        <v>1089</v>
      </c>
      <c r="E56" s="299">
        <v>1945</v>
      </c>
      <c r="F56" s="299">
        <v>1500</v>
      </c>
      <c r="G56" s="299">
        <v>2917500</v>
      </c>
      <c r="H56" s="299">
        <v>1633500</v>
      </c>
      <c r="I56" s="299">
        <v>1284000</v>
      </c>
      <c r="J56" s="299">
        <v>10</v>
      </c>
      <c r="K56" s="299" t="s">
        <v>1358</v>
      </c>
      <c r="L56" s="299">
        <v>1500</v>
      </c>
    </row>
    <row r="57" spans="1:12">
      <c r="A57" s="299">
        <v>56</v>
      </c>
      <c r="B57" s="299" t="s">
        <v>507</v>
      </c>
      <c r="C57" s="299" t="s">
        <v>3107</v>
      </c>
      <c r="D57" s="299">
        <v>400</v>
      </c>
      <c r="E57" s="299">
        <v>665.57280000000003</v>
      </c>
      <c r="F57" s="299">
        <v>4342</v>
      </c>
      <c r="G57" s="299">
        <v>2889917</v>
      </c>
      <c r="H57" s="299">
        <v>1736800</v>
      </c>
      <c r="I57" s="299">
        <v>1153117</v>
      </c>
      <c r="J57" s="299">
        <v>197</v>
      </c>
      <c r="K57" s="299" t="s">
        <v>1358</v>
      </c>
      <c r="L57" s="299">
        <v>4342</v>
      </c>
    </row>
    <row r="58" spans="1:12">
      <c r="A58" s="299">
        <v>57</v>
      </c>
      <c r="B58" s="299" t="s">
        <v>3083</v>
      </c>
      <c r="C58" s="299" t="s">
        <v>3084</v>
      </c>
      <c r="D58" s="299">
        <v>424</v>
      </c>
      <c r="E58" s="299">
        <v>1080</v>
      </c>
      <c r="F58" s="299">
        <v>2670</v>
      </c>
      <c r="G58" s="299">
        <v>2883600</v>
      </c>
      <c r="H58" s="299">
        <v>1132080</v>
      </c>
      <c r="I58" s="299">
        <v>1751520</v>
      </c>
      <c r="J58" s="299">
        <v>18</v>
      </c>
      <c r="K58" s="299" t="s">
        <v>1358</v>
      </c>
      <c r="L58" s="299">
        <v>2670</v>
      </c>
    </row>
    <row r="59" spans="1:12">
      <c r="A59" s="299">
        <v>58</v>
      </c>
      <c r="B59" s="299" t="s">
        <v>1033</v>
      </c>
      <c r="C59" s="299" t="s">
        <v>3034</v>
      </c>
      <c r="D59" s="299">
        <v>2191</v>
      </c>
      <c r="E59" s="299">
        <v>4012.1804999999999</v>
      </c>
      <c r="F59" s="299">
        <v>698</v>
      </c>
      <c r="G59" s="299">
        <v>2800502</v>
      </c>
      <c r="H59" s="299">
        <v>1529318</v>
      </c>
      <c r="I59" s="299">
        <v>1271184</v>
      </c>
      <c r="J59" s="299">
        <v>58</v>
      </c>
      <c r="K59" s="299" t="s">
        <v>1358</v>
      </c>
      <c r="L59" s="299">
        <v>698</v>
      </c>
    </row>
    <row r="60" spans="1:12">
      <c r="A60" s="299">
        <v>59</v>
      </c>
      <c r="B60" s="299" t="s">
        <v>4217</v>
      </c>
      <c r="C60" s="299" t="s">
        <v>4266</v>
      </c>
      <c r="D60" s="299">
        <v>812</v>
      </c>
      <c r="E60" s="299">
        <v>1574.1005</v>
      </c>
      <c r="F60" s="299">
        <v>1751</v>
      </c>
      <c r="G60" s="299">
        <v>2756250</v>
      </c>
      <c r="H60" s="299">
        <v>1421812</v>
      </c>
      <c r="I60" s="299">
        <v>1334438</v>
      </c>
      <c r="J60" s="299">
        <v>5</v>
      </c>
      <c r="K60" s="299" t="s">
        <v>1358</v>
      </c>
      <c r="L60" s="299">
        <v>1751</v>
      </c>
    </row>
    <row r="61" spans="1:12">
      <c r="A61" s="299">
        <v>60</v>
      </c>
      <c r="B61" s="299" t="s">
        <v>4180</v>
      </c>
      <c r="C61" s="299" t="s">
        <v>4267</v>
      </c>
      <c r="D61" s="299">
        <v>874</v>
      </c>
      <c r="E61" s="299">
        <v>1246.7</v>
      </c>
      <c r="F61" s="299">
        <v>2197</v>
      </c>
      <c r="G61" s="299">
        <v>2739000</v>
      </c>
      <c r="H61" s="299">
        <v>1920178</v>
      </c>
      <c r="I61" s="299">
        <v>818822</v>
      </c>
      <c r="J61" s="299">
        <v>21</v>
      </c>
      <c r="K61" s="299" t="s">
        <v>1358</v>
      </c>
      <c r="L61" s="299">
        <v>2197</v>
      </c>
    </row>
    <row r="62" spans="1:12">
      <c r="A62" s="299">
        <v>61</v>
      </c>
      <c r="B62" s="299" t="s">
        <v>4452</v>
      </c>
      <c r="C62" s="299" t="s">
        <v>4453</v>
      </c>
      <c r="D62" s="299">
        <v>2258</v>
      </c>
      <c r="E62" s="299">
        <v>4600</v>
      </c>
      <c r="F62" s="299">
        <v>586</v>
      </c>
      <c r="G62" s="299">
        <v>2695600</v>
      </c>
      <c r="H62" s="299">
        <v>1323188</v>
      </c>
      <c r="I62" s="299">
        <v>1372412</v>
      </c>
      <c r="J62" s="299">
        <v>1</v>
      </c>
      <c r="K62" s="299" t="s">
        <v>1358</v>
      </c>
      <c r="L62" s="299">
        <v>586</v>
      </c>
    </row>
    <row r="63" spans="1:12">
      <c r="A63" s="299">
        <v>62</v>
      </c>
      <c r="B63" s="299" t="s">
        <v>3914</v>
      </c>
      <c r="C63" s="299" t="s">
        <v>3961</v>
      </c>
      <c r="D63" s="299">
        <v>2847</v>
      </c>
      <c r="E63" s="299">
        <v>4183.4938000000002</v>
      </c>
      <c r="F63" s="299">
        <v>644</v>
      </c>
      <c r="G63" s="299">
        <v>2694170</v>
      </c>
      <c r="H63" s="299">
        <v>1833468</v>
      </c>
      <c r="I63" s="299">
        <v>860702</v>
      </c>
      <c r="J63" s="299">
        <v>9</v>
      </c>
      <c r="K63" s="299" t="s">
        <v>1358</v>
      </c>
      <c r="L63" s="299">
        <v>644</v>
      </c>
    </row>
    <row r="64" spans="1:12">
      <c r="A64" s="299">
        <v>63</v>
      </c>
      <c r="B64" s="299" t="s">
        <v>367</v>
      </c>
      <c r="C64" s="299" t="s">
        <v>3101</v>
      </c>
      <c r="D64" s="299">
        <v>50</v>
      </c>
      <c r="E64" s="299">
        <v>239.87790000000001</v>
      </c>
      <c r="F64" s="299">
        <v>11211</v>
      </c>
      <c r="G64" s="299">
        <v>2689271</v>
      </c>
      <c r="H64" s="299">
        <v>560550</v>
      </c>
      <c r="I64" s="299">
        <v>2128721</v>
      </c>
      <c r="J64" s="299">
        <v>47</v>
      </c>
      <c r="K64" s="299" t="s">
        <v>1358</v>
      </c>
      <c r="L64" s="299">
        <v>11211</v>
      </c>
    </row>
    <row r="65" spans="1:12">
      <c r="A65" s="299">
        <v>64</v>
      </c>
      <c r="B65" s="299" t="s">
        <v>966</v>
      </c>
      <c r="C65" s="299" t="s">
        <v>3171</v>
      </c>
      <c r="D65" s="299">
        <v>628</v>
      </c>
      <c r="E65" s="299">
        <v>991.48590000000002</v>
      </c>
      <c r="F65" s="299">
        <v>2692</v>
      </c>
      <c r="G65" s="299">
        <v>2669080</v>
      </c>
      <c r="H65" s="299">
        <v>1690576</v>
      </c>
      <c r="I65" s="299">
        <v>978504</v>
      </c>
      <c r="J65" s="299">
        <v>146</v>
      </c>
      <c r="K65" s="299" t="s">
        <v>1358</v>
      </c>
      <c r="L65" s="299">
        <v>2692</v>
      </c>
    </row>
    <row r="66" spans="1:12">
      <c r="A66" s="299">
        <v>65</v>
      </c>
      <c r="B66" s="299" t="s">
        <v>732</v>
      </c>
      <c r="C66" s="299" t="s">
        <v>3065</v>
      </c>
      <c r="D66" s="299">
        <v>169</v>
      </c>
      <c r="E66" s="299">
        <v>275.1891</v>
      </c>
      <c r="F66" s="299">
        <v>9352</v>
      </c>
      <c r="G66" s="299">
        <v>2573568</v>
      </c>
      <c r="H66" s="299">
        <v>1580488</v>
      </c>
      <c r="I66" s="299">
        <v>993080</v>
      </c>
      <c r="J66" s="299">
        <v>102</v>
      </c>
      <c r="K66" s="299" t="s">
        <v>1358</v>
      </c>
      <c r="L66" s="299">
        <v>9352</v>
      </c>
    </row>
    <row r="67" spans="1:12">
      <c r="A67" s="299">
        <v>66</v>
      </c>
      <c r="B67" s="299" t="s">
        <v>2883</v>
      </c>
      <c r="C67" s="299" t="s">
        <v>3054</v>
      </c>
      <c r="D67" s="299">
        <v>492</v>
      </c>
      <c r="E67" s="299">
        <v>1234.7669000000001</v>
      </c>
      <c r="F67" s="299">
        <v>2046</v>
      </c>
      <c r="G67" s="299">
        <v>2526333</v>
      </c>
      <c r="H67" s="299">
        <v>1006632</v>
      </c>
      <c r="I67" s="299">
        <v>1519701</v>
      </c>
      <c r="J67" s="299">
        <v>103</v>
      </c>
      <c r="K67" s="299" t="s">
        <v>1358</v>
      </c>
      <c r="L67" s="299">
        <v>2046</v>
      </c>
    </row>
    <row r="68" spans="1:12">
      <c r="A68" s="299">
        <v>67</v>
      </c>
      <c r="B68" s="299" t="s">
        <v>75</v>
      </c>
      <c r="C68" s="299" t="s">
        <v>3070</v>
      </c>
      <c r="D68" s="299">
        <v>760</v>
      </c>
      <c r="E68" s="299">
        <v>1304.4346</v>
      </c>
      <c r="F68" s="299">
        <v>1903</v>
      </c>
      <c r="G68" s="299">
        <v>2482339</v>
      </c>
      <c r="H68" s="299">
        <v>1446280</v>
      </c>
      <c r="I68" s="299">
        <v>1036059</v>
      </c>
      <c r="J68" s="299">
        <v>218</v>
      </c>
      <c r="K68" s="299" t="s">
        <v>1358</v>
      </c>
      <c r="L68" s="299">
        <v>1903</v>
      </c>
    </row>
    <row r="69" spans="1:12">
      <c r="A69" s="299">
        <v>68</v>
      </c>
      <c r="B69" s="299" t="s">
        <v>711</v>
      </c>
      <c r="C69" s="299" t="s">
        <v>3081</v>
      </c>
      <c r="D69" s="299">
        <v>228</v>
      </c>
      <c r="E69" s="299">
        <v>392.2441</v>
      </c>
      <c r="F69" s="299">
        <v>6263</v>
      </c>
      <c r="G69" s="299">
        <v>2456625</v>
      </c>
      <c r="H69" s="299">
        <v>1427964</v>
      </c>
      <c r="I69" s="299">
        <v>1028661</v>
      </c>
      <c r="J69" s="299">
        <v>162</v>
      </c>
      <c r="K69" s="299" t="s">
        <v>1358</v>
      </c>
      <c r="L69" s="299">
        <v>6263</v>
      </c>
    </row>
    <row r="70" spans="1:12">
      <c r="A70" s="299">
        <v>69</v>
      </c>
      <c r="B70" s="299" t="s">
        <v>4095</v>
      </c>
      <c r="C70" s="299" t="s">
        <v>4156</v>
      </c>
      <c r="D70" s="299">
        <v>340</v>
      </c>
      <c r="E70" s="299">
        <v>424.90210000000002</v>
      </c>
      <c r="F70" s="299">
        <v>5669</v>
      </c>
      <c r="G70" s="299">
        <v>2408770</v>
      </c>
      <c r="H70" s="299">
        <v>1927460</v>
      </c>
      <c r="I70" s="299">
        <v>481310</v>
      </c>
      <c r="J70" s="299">
        <v>79</v>
      </c>
      <c r="K70" s="299" t="s">
        <v>1358</v>
      </c>
      <c r="L70" s="299">
        <v>5669</v>
      </c>
    </row>
    <row r="71" spans="1:12">
      <c r="A71" s="299">
        <v>70</v>
      </c>
      <c r="B71" s="299" t="s">
        <v>701</v>
      </c>
      <c r="C71" s="299" t="s">
        <v>3092</v>
      </c>
      <c r="D71" s="299">
        <v>433</v>
      </c>
      <c r="E71" s="299">
        <v>665.81230000000005</v>
      </c>
      <c r="F71" s="299">
        <v>3554</v>
      </c>
      <c r="G71" s="299">
        <v>2366297</v>
      </c>
      <c r="H71" s="299">
        <v>1538882</v>
      </c>
      <c r="I71" s="299">
        <v>827415</v>
      </c>
      <c r="J71" s="299">
        <v>164</v>
      </c>
      <c r="K71" s="299" t="s">
        <v>1358</v>
      </c>
      <c r="L71" s="299">
        <v>3554</v>
      </c>
    </row>
    <row r="72" spans="1:12">
      <c r="A72" s="299">
        <v>71</v>
      </c>
      <c r="B72" s="299" t="s">
        <v>2698</v>
      </c>
      <c r="C72" s="299" t="s">
        <v>3147</v>
      </c>
      <c r="D72" s="299">
        <v>313</v>
      </c>
      <c r="E72" s="299">
        <v>464.17899999999997</v>
      </c>
      <c r="F72" s="299">
        <v>5095</v>
      </c>
      <c r="G72" s="299">
        <v>2364992</v>
      </c>
      <c r="H72" s="299">
        <v>1594735</v>
      </c>
      <c r="I72" s="299">
        <v>770257</v>
      </c>
      <c r="J72" s="299">
        <v>259</v>
      </c>
      <c r="K72" s="299" t="s">
        <v>1358</v>
      </c>
      <c r="L72" s="299">
        <v>5095</v>
      </c>
    </row>
    <row r="73" spans="1:12">
      <c r="A73" s="299">
        <v>72</v>
      </c>
      <c r="B73" s="299" t="s">
        <v>634</v>
      </c>
      <c r="C73" s="299" t="s">
        <v>3160</v>
      </c>
      <c r="D73" s="299">
        <v>336</v>
      </c>
      <c r="E73" s="299">
        <v>579.32629999999995</v>
      </c>
      <c r="F73" s="299">
        <v>4052</v>
      </c>
      <c r="G73" s="299">
        <v>2347430</v>
      </c>
      <c r="H73" s="299">
        <v>1361472</v>
      </c>
      <c r="I73" s="299">
        <v>985958</v>
      </c>
      <c r="J73" s="299">
        <v>54</v>
      </c>
      <c r="K73" s="299" t="s">
        <v>1358</v>
      </c>
      <c r="L73" s="299">
        <v>4052</v>
      </c>
    </row>
    <row r="74" spans="1:12">
      <c r="A74" s="299">
        <v>73</v>
      </c>
      <c r="B74" s="299" t="s">
        <v>4268</v>
      </c>
      <c r="C74" s="299" t="s">
        <v>4269</v>
      </c>
      <c r="D74" s="299">
        <v>1548</v>
      </c>
      <c r="E74" s="299">
        <v>2880</v>
      </c>
      <c r="F74" s="299">
        <v>796</v>
      </c>
      <c r="G74" s="299">
        <v>2292480</v>
      </c>
      <c r="H74" s="299">
        <v>1232208</v>
      </c>
      <c r="I74" s="299">
        <v>1060272</v>
      </c>
      <c r="J74" s="299">
        <v>1</v>
      </c>
      <c r="K74" s="299" t="s">
        <v>1358</v>
      </c>
      <c r="L74" s="299">
        <v>796</v>
      </c>
    </row>
    <row r="75" spans="1:12">
      <c r="A75" s="299">
        <v>74</v>
      </c>
      <c r="B75" s="299" t="s">
        <v>3745</v>
      </c>
      <c r="C75" s="299" t="s">
        <v>3965</v>
      </c>
      <c r="D75" s="299">
        <v>711</v>
      </c>
      <c r="E75" s="299">
        <v>1475.2103999999999</v>
      </c>
      <c r="F75" s="299">
        <v>1545</v>
      </c>
      <c r="G75" s="299">
        <v>2279200</v>
      </c>
      <c r="H75" s="299">
        <v>1098495</v>
      </c>
      <c r="I75" s="299">
        <v>1180705</v>
      </c>
      <c r="J75" s="299">
        <v>4</v>
      </c>
      <c r="K75" s="299" t="s">
        <v>1358</v>
      </c>
      <c r="L75" s="299">
        <v>1545</v>
      </c>
    </row>
    <row r="76" spans="1:12">
      <c r="A76" s="299">
        <v>75</v>
      </c>
      <c r="B76" s="299">
        <v>103001</v>
      </c>
      <c r="C76" s="299" t="s">
        <v>3807</v>
      </c>
      <c r="D76" s="299">
        <v>1431</v>
      </c>
      <c r="E76" s="299">
        <v>2236</v>
      </c>
      <c r="F76" s="299">
        <v>1000</v>
      </c>
      <c r="G76" s="299">
        <v>2236000</v>
      </c>
      <c r="H76" s="299">
        <v>1431000</v>
      </c>
      <c r="I76" s="299">
        <v>805000</v>
      </c>
      <c r="J76" s="299">
        <v>2</v>
      </c>
      <c r="K76" s="299" t="s">
        <v>1358</v>
      </c>
      <c r="L76" s="299">
        <v>1000</v>
      </c>
    </row>
    <row r="77" spans="1:12">
      <c r="A77" s="299">
        <v>76</v>
      </c>
      <c r="B77" s="299">
        <v>103000</v>
      </c>
      <c r="C77" s="299" t="s">
        <v>3977</v>
      </c>
      <c r="D77" s="299">
        <v>1431</v>
      </c>
      <c r="E77" s="299">
        <v>2236</v>
      </c>
      <c r="F77" s="299">
        <v>993</v>
      </c>
      <c r="G77" s="299">
        <v>2220348</v>
      </c>
      <c r="H77" s="299">
        <v>1420983</v>
      </c>
      <c r="I77" s="299">
        <v>799365</v>
      </c>
      <c r="J77" s="299">
        <v>2</v>
      </c>
      <c r="K77" s="299" t="s">
        <v>1358</v>
      </c>
      <c r="L77" s="299">
        <v>993</v>
      </c>
    </row>
    <row r="78" spans="1:12">
      <c r="A78" s="299">
        <v>77</v>
      </c>
      <c r="B78" s="299" t="s">
        <v>703</v>
      </c>
      <c r="C78" s="299" t="s">
        <v>3100</v>
      </c>
      <c r="D78" s="299">
        <v>383</v>
      </c>
      <c r="E78" s="299">
        <v>606.81200000000001</v>
      </c>
      <c r="F78" s="299">
        <v>3648</v>
      </c>
      <c r="G78" s="299">
        <v>2213650</v>
      </c>
      <c r="H78" s="299">
        <v>1397184</v>
      </c>
      <c r="I78" s="299">
        <v>816466</v>
      </c>
      <c r="J78" s="299">
        <v>104</v>
      </c>
      <c r="K78" s="299" t="s">
        <v>1358</v>
      </c>
      <c r="L78" s="299">
        <v>3648</v>
      </c>
    </row>
    <row r="79" spans="1:12">
      <c r="A79" s="299">
        <v>78</v>
      </c>
      <c r="B79" s="299" t="s">
        <v>3739</v>
      </c>
      <c r="C79" s="299" t="s">
        <v>3968</v>
      </c>
      <c r="D79" s="299">
        <v>273</v>
      </c>
      <c r="E79" s="299">
        <v>444.76580000000001</v>
      </c>
      <c r="F79" s="299">
        <v>4889</v>
      </c>
      <c r="G79" s="299">
        <v>2174460</v>
      </c>
      <c r="H79" s="299">
        <v>1334697</v>
      </c>
      <c r="I79" s="299">
        <v>839763</v>
      </c>
      <c r="J79" s="299">
        <v>36</v>
      </c>
      <c r="K79" s="299" t="s">
        <v>1358</v>
      </c>
      <c r="L79" s="299">
        <v>4889</v>
      </c>
    </row>
    <row r="80" spans="1:12">
      <c r="A80" s="299">
        <v>79</v>
      </c>
      <c r="B80" s="299" t="s">
        <v>2790</v>
      </c>
      <c r="C80" s="299" t="s">
        <v>3060</v>
      </c>
      <c r="D80" s="299">
        <v>523</v>
      </c>
      <c r="E80" s="299">
        <v>704.00890000000004</v>
      </c>
      <c r="F80" s="299">
        <v>3044</v>
      </c>
      <c r="G80" s="299">
        <v>2143003</v>
      </c>
      <c r="H80" s="299">
        <v>1592012</v>
      </c>
      <c r="I80" s="299">
        <v>550991</v>
      </c>
      <c r="J80" s="299">
        <v>199</v>
      </c>
      <c r="K80" s="299" t="s">
        <v>1358</v>
      </c>
      <c r="L80" s="299">
        <v>3044</v>
      </c>
    </row>
    <row r="81" spans="1:12">
      <c r="A81" s="299">
        <v>80</v>
      </c>
      <c r="B81" s="299" t="s">
        <v>577</v>
      </c>
      <c r="C81" s="299" t="s">
        <v>3082</v>
      </c>
      <c r="D81" s="299">
        <v>556</v>
      </c>
      <c r="E81" s="299">
        <v>1062.2524000000001</v>
      </c>
      <c r="F81" s="299">
        <v>2013</v>
      </c>
      <c r="G81" s="299">
        <v>2138314</v>
      </c>
      <c r="H81" s="299">
        <v>1119228</v>
      </c>
      <c r="I81" s="299">
        <v>1019086</v>
      </c>
      <c r="J81" s="299">
        <v>118</v>
      </c>
      <c r="K81" s="299" t="s">
        <v>1358</v>
      </c>
      <c r="L81" s="299">
        <v>2013</v>
      </c>
    </row>
    <row r="82" spans="1:12">
      <c r="A82" s="299">
        <v>81</v>
      </c>
      <c r="B82" s="299" t="s">
        <v>841</v>
      </c>
      <c r="C82" s="299" t="s">
        <v>3154</v>
      </c>
      <c r="D82" s="299">
        <v>345</v>
      </c>
      <c r="E82" s="299">
        <v>440.09219999999999</v>
      </c>
      <c r="F82" s="299">
        <v>4784</v>
      </c>
      <c r="G82" s="299">
        <v>2105401</v>
      </c>
      <c r="H82" s="299">
        <v>1650480</v>
      </c>
      <c r="I82" s="299">
        <v>454921</v>
      </c>
      <c r="J82" s="299">
        <v>210</v>
      </c>
      <c r="K82" s="299" t="s">
        <v>1358</v>
      </c>
      <c r="L82" s="299">
        <v>4784</v>
      </c>
    </row>
    <row r="83" spans="1:12">
      <c r="A83" s="299">
        <v>82</v>
      </c>
      <c r="B83" s="299" t="s">
        <v>79</v>
      </c>
      <c r="C83" s="299" t="s">
        <v>3157</v>
      </c>
      <c r="D83" s="299">
        <v>923</v>
      </c>
      <c r="E83" s="299">
        <v>1814.4706000000001</v>
      </c>
      <c r="F83" s="299">
        <v>1141</v>
      </c>
      <c r="G83" s="299">
        <v>2070311</v>
      </c>
      <c r="H83" s="299">
        <v>1053143</v>
      </c>
      <c r="I83" s="299">
        <v>1017168</v>
      </c>
      <c r="J83" s="299">
        <v>191</v>
      </c>
      <c r="K83" s="299" t="s">
        <v>1358</v>
      </c>
      <c r="L83" s="299">
        <v>1141</v>
      </c>
    </row>
    <row r="84" spans="1:12">
      <c r="A84" s="299">
        <v>83</v>
      </c>
      <c r="B84" s="299" t="s">
        <v>3912</v>
      </c>
      <c r="C84" s="299" t="s">
        <v>4014</v>
      </c>
      <c r="D84" s="299">
        <v>182</v>
      </c>
      <c r="E84" s="299">
        <v>418.45949999999999</v>
      </c>
      <c r="F84" s="299">
        <v>4866</v>
      </c>
      <c r="G84" s="299">
        <v>2036224</v>
      </c>
      <c r="H84" s="299">
        <v>885612</v>
      </c>
      <c r="I84" s="299">
        <v>1150612</v>
      </c>
      <c r="J84" s="299">
        <v>184</v>
      </c>
      <c r="K84" s="299" t="s">
        <v>1358</v>
      </c>
      <c r="L84" s="299">
        <v>4866</v>
      </c>
    </row>
    <row r="85" spans="1:12">
      <c r="A85" s="299">
        <v>84</v>
      </c>
      <c r="B85" s="299" t="s">
        <v>299</v>
      </c>
      <c r="C85" s="299" t="s">
        <v>3200</v>
      </c>
      <c r="D85" s="299">
        <v>269</v>
      </c>
      <c r="E85" s="299">
        <v>623.40020000000004</v>
      </c>
      <c r="F85" s="299">
        <v>3261</v>
      </c>
      <c r="G85" s="299">
        <v>2032908</v>
      </c>
      <c r="H85" s="299">
        <v>877209</v>
      </c>
      <c r="I85" s="299">
        <v>1155699</v>
      </c>
      <c r="J85" s="299">
        <v>145</v>
      </c>
      <c r="K85" s="299" t="s">
        <v>1358</v>
      </c>
      <c r="L85" s="299">
        <v>3261</v>
      </c>
    </row>
    <row r="86" spans="1:12">
      <c r="A86" s="299">
        <v>85</v>
      </c>
      <c r="B86" s="299" t="s">
        <v>941</v>
      </c>
      <c r="C86" s="299" t="s">
        <v>3048</v>
      </c>
      <c r="D86" s="299">
        <v>453</v>
      </c>
      <c r="E86" s="299">
        <v>976.7595</v>
      </c>
      <c r="F86" s="299">
        <v>2079</v>
      </c>
      <c r="G86" s="299">
        <v>2030683</v>
      </c>
      <c r="H86" s="299">
        <v>941787</v>
      </c>
      <c r="I86" s="299">
        <v>1088896</v>
      </c>
      <c r="J86" s="299">
        <v>205</v>
      </c>
      <c r="K86" s="299" t="s">
        <v>1358</v>
      </c>
      <c r="L86" s="299">
        <v>2079</v>
      </c>
    </row>
    <row r="87" spans="1:12">
      <c r="A87" s="299">
        <v>86</v>
      </c>
      <c r="B87" s="299" t="s">
        <v>505</v>
      </c>
      <c r="C87" s="299" t="s">
        <v>3085</v>
      </c>
      <c r="D87" s="299">
        <v>391</v>
      </c>
      <c r="E87" s="299">
        <v>599.47059999999999</v>
      </c>
      <c r="F87" s="299">
        <v>3338</v>
      </c>
      <c r="G87" s="299">
        <v>2001033</v>
      </c>
      <c r="H87" s="299">
        <v>1305158</v>
      </c>
      <c r="I87" s="299">
        <v>695875</v>
      </c>
      <c r="J87" s="299">
        <v>281</v>
      </c>
      <c r="K87" s="299" t="s">
        <v>1358</v>
      </c>
      <c r="L87" s="299">
        <v>3338</v>
      </c>
    </row>
    <row r="88" spans="1:12">
      <c r="A88" s="299">
        <v>87</v>
      </c>
      <c r="B88" s="299" t="s">
        <v>702</v>
      </c>
      <c r="C88" s="299" t="s">
        <v>3092</v>
      </c>
      <c r="D88" s="299">
        <v>433</v>
      </c>
      <c r="E88" s="299">
        <v>669.0394</v>
      </c>
      <c r="F88" s="299">
        <v>2969</v>
      </c>
      <c r="G88" s="299">
        <v>1986378</v>
      </c>
      <c r="H88" s="299">
        <v>1285577</v>
      </c>
      <c r="I88" s="299">
        <v>700801</v>
      </c>
      <c r="J88" s="299">
        <v>87</v>
      </c>
      <c r="K88" s="299" t="s">
        <v>1358</v>
      </c>
      <c r="L88" s="299">
        <v>2969</v>
      </c>
    </row>
    <row r="89" spans="1:12">
      <c r="A89" s="299">
        <v>88</v>
      </c>
      <c r="B89" s="299" t="s">
        <v>2960</v>
      </c>
      <c r="C89" s="299" t="s">
        <v>3560</v>
      </c>
      <c r="D89" s="299">
        <v>183</v>
      </c>
      <c r="E89" s="299">
        <v>323.93979999999999</v>
      </c>
      <c r="F89" s="299">
        <v>6028</v>
      </c>
      <c r="G89" s="299">
        <v>1952709</v>
      </c>
      <c r="H89" s="299">
        <v>1103124</v>
      </c>
      <c r="I89" s="299">
        <v>849585</v>
      </c>
      <c r="J89" s="299">
        <v>141</v>
      </c>
      <c r="K89" s="299" t="s">
        <v>1358</v>
      </c>
      <c r="L89" s="299">
        <v>6028</v>
      </c>
    </row>
    <row r="90" spans="1:12">
      <c r="A90" s="299">
        <v>89</v>
      </c>
      <c r="B90" s="299" t="s">
        <v>3116</v>
      </c>
      <c r="C90" s="299" t="s">
        <v>3117</v>
      </c>
      <c r="D90" s="299">
        <v>387</v>
      </c>
      <c r="E90" s="299">
        <v>720</v>
      </c>
      <c r="F90" s="299">
        <v>2640</v>
      </c>
      <c r="G90" s="299">
        <v>1900800</v>
      </c>
      <c r="H90" s="299">
        <v>1021680</v>
      </c>
      <c r="I90" s="299">
        <v>879120</v>
      </c>
      <c r="J90" s="299">
        <v>19</v>
      </c>
      <c r="K90" s="299" t="s">
        <v>1358</v>
      </c>
      <c r="L90" s="299">
        <v>2640</v>
      </c>
    </row>
    <row r="91" spans="1:12">
      <c r="A91" s="299">
        <v>90</v>
      </c>
      <c r="B91" s="299" t="s">
        <v>503</v>
      </c>
      <c r="C91" s="299" t="s">
        <v>3131</v>
      </c>
      <c r="D91" s="299">
        <v>629</v>
      </c>
      <c r="E91" s="299">
        <v>998.47569999999996</v>
      </c>
      <c r="F91" s="299">
        <v>1873</v>
      </c>
      <c r="G91" s="299">
        <v>1870145</v>
      </c>
      <c r="H91" s="299">
        <v>1178117</v>
      </c>
      <c r="I91" s="299">
        <v>692028</v>
      </c>
      <c r="J91" s="299">
        <v>129</v>
      </c>
      <c r="K91" s="299" t="s">
        <v>1358</v>
      </c>
      <c r="L91" s="299">
        <v>1873</v>
      </c>
    </row>
    <row r="92" spans="1:12">
      <c r="A92" s="299">
        <v>91</v>
      </c>
      <c r="B92" s="299" t="s">
        <v>4093</v>
      </c>
      <c r="C92" s="299" t="s">
        <v>4114</v>
      </c>
      <c r="D92" s="299">
        <v>364</v>
      </c>
      <c r="E92" s="299">
        <v>729.14549999999997</v>
      </c>
      <c r="F92" s="299">
        <v>2563</v>
      </c>
      <c r="G92" s="299">
        <v>1868800</v>
      </c>
      <c r="H92" s="299">
        <v>932932</v>
      </c>
      <c r="I92" s="299">
        <v>935868</v>
      </c>
      <c r="J92" s="299">
        <v>16</v>
      </c>
      <c r="K92" s="299" t="s">
        <v>1358</v>
      </c>
      <c r="L92" s="299">
        <v>2563</v>
      </c>
    </row>
    <row r="93" spans="1:12">
      <c r="A93" s="299">
        <v>92</v>
      </c>
      <c r="B93" s="299" t="s">
        <v>1038</v>
      </c>
      <c r="C93" s="299" t="s">
        <v>3805</v>
      </c>
      <c r="D93" s="299">
        <v>301</v>
      </c>
      <c r="E93" s="299">
        <v>532</v>
      </c>
      <c r="F93" s="299">
        <v>3500</v>
      </c>
      <c r="G93" s="299">
        <v>1862000</v>
      </c>
      <c r="H93" s="299">
        <v>1053500</v>
      </c>
      <c r="I93" s="299">
        <v>808500</v>
      </c>
      <c r="J93" s="299">
        <v>7</v>
      </c>
      <c r="K93" s="299" t="s">
        <v>1358</v>
      </c>
      <c r="L93" s="299">
        <v>3500</v>
      </c>
    </row>
    <row r="94" spans="1:12">
      <c r="A94" s="299">
        <v>93</v>
      </c>
      <c r="B94" s="299" t="s">
        <v>4224</v>
      </c>
      <c r="C94" s="299" t="s">
        <v>4270</v>
      </c>
      <c r="D94" s="299">
        <v>618</v>
      </c>
      <c r="E94" s="299">
        <v>1029.4281000000001</v>
      </c>
      <c r="F94" s="299">
        <v>1801</v>
      </c>
      <c r="G94" s="299">
        <v>1854000</v>
      </c>
      <c r="H94" s="299">
        <v>1113018</v>
      </c>
      <c r="I94" s="299">
        <v>740982</v>
      </c>
      <c r="J94" s="299">
        <v>6</v>
      </c>
      <c r="K94" s="299" t="s">
        <v>1358</v>
      </c>
      <c r="L94" s="299">
        <v>1801</v>
      </c>
    </row>
    <row r="95" spans="1:12">
      <c r="A95" s="299">
        <v>94</v>
      </c>
      <c r="B95" s="299" t="s">
        <v>305</v>
      </c>
      <c r="C95" s="299" t="s">
        <v>3063</v>
      </c>
      <c r="D95" s="299">
        <v>79</v>
      </c>
      <c r="E95" s="299">
        <v>235.8168</v>
      </c>
      <c r="F95" s="299">
        <v>7756</v>
      </c>
      <c r="G95" s="299">
        <v>1828995</v>
      </c>
      <c r="H95" s="299">
        <v>612724</v>
      </c>
      <c r="I95" s="299">
        <v>1216271</v>
      </c>
      <c r="J95" s="299">
        <v>139</v>
      </c>
      <c r="K95" s="299" t="s">
        <v>1358</v>
      </c>
      <c r="L95" s="299">
        <v>7756</v>
      </c>
    </row>
    <row r="96" spans="1:12">
      <c r="A96" s="299">
        <v>95</v>
      </c>
      <c r="B96" s="299">
        <v>414210132</v>
      </c>
      <c r="C96" s="299" t="s">
        <v>3129</v>
      </c>
      <c r="D96" s="299">
        <v>429</v>
      </c>
      <c r="E96" s="299">
        <v>1169</v>
      </c>
      <c r="F96" s="299">
        <v>1550</v>
      </c>
      <c r="G96" s="299">
        <v>1811950</v>
      </c>
      <c r="H96" s="299">
        <v>664950</v>
      </c>
      <c r="I96" s="299">
        <v>1147000</v>
      </c>
      <c r="J96" s="299">
        <v>52</v>
      </c>
      <c r="K96" s="299" t="s">
        <v>1358</v>
      </c>
      <c r="L96" s="299">
        <v>1550</v>
      </c>
    </row>
    <row r="97" spans="1:12">
      <c r="A97" s="299">
        <v>96</v>
      </c>
      <c r="B97" s="299" t="s">
        <v>475</v>
      </c>
      <c r="C97" s="299" t="s">
        <v>3090</v>
      </c>
      <c r="D97" s="299">
        <v>363</v>
      </c>
      <c r="E97" s="299">
        <v>471.42500000000001</v>
      </c>
      <c r="F97" s="299">
        <v>3826</v>
      </c>
      <c r="G97" s="299">
        <v>1803672</v>
      </c>
      <c r="H97" s="299">
        <v>1388838</v>
      </c>
      <c r="I97" s="299">
        <v>414834</v>
      </c>
      <c r="J97" s="299">
        <v>223</v>
      </c>
      <c r="K97" s="299" t="s">
        <v>1358</v>
      </c>
      <c r="L97" s="299">
        <v>3826</v>
      </c>
    </row>
    <row r="98" spans="1:12">
      <c r="A98" s="299">
        <v>97</v>
      </c>
      <c r="B98" s="299" t="s">
        <v>720</v>
      </c>
      <c r="C98" s="299" t="s">
        <v>3229</v>
      </c>
      <c r="D98" s="299">
        <v>157</v>
      </c>
      <c r="E98" s="299">
        <v>383.21710000000002</v>
      </c>
      <c r="F98" s="299">
        <v>4607</v>
      </c>
      <c r="G98" s="299">
        <v>1765481</v>
      </c>
      <c r="H98" s="299">
        <v>723299</v>
      </c>
      <c r="I98" s="299">
        <v>1042182</v>
      </c>
      <c r="J98" s="299">
        <v>132</v>
      </c>
      <c r="K98" s="299" t="s">
        <v>1358</v>
      </c>
      <c r="L98" s="299">
        <v>4607</v>
      </c>
    </row>
    <row r="99" spans="1:12">
      <c r="A99" s="299">
        <v>98</v>
      </c>
      <c r="B99" s="299" t="s">
        <v>1286</v>
      </c>
      <c r="C99" s="299" t="s">
        <v>3058</v>
      </c>
      <c r="D99" s="299">
        <v>98</v>
      </c>
      <c r="E99" s="299">
        <v>196.28899999999999</v>
      </c>
      <c r="F99" s="299">
        <v>8935</v>
      </c>
      <c r="G99" s="299">
        <v>1753842</v>
      </c>
      <c r="H99" s="299">
        <v>875630</v>
      </c>
      <c r="I99" s="299">
        <v>878212</v>
      </c>
      <c r="J99" s="299">
        <v>77</v>
      </c>
      <c r="K99" s="299" t="s">
        <v>1358</v>
      </c>
      <c r="L99" s="299">
        <v>8935</v>
      </c>
    </row>
    <row r="100" spans="1:12">
      <c r="A100" s="299">
        <v>99</v>
      </c>
      <c r="B100" s="299" t="s">
        <v>606</v>
      </c>
      <c r="C100" s="299" t="s">
        <v>3113</v>
      </c>
      <c r="D100" s="299">
        <v>208</v>
      </c>
      <c r="E100" s="299">
        <v>317.23610000000002</v>
      </c>
      <c r="F100" s="299">
        <v>5455</v>
      </c>
      <c r="G100" s="299">
        <v>1730523</v>
      </c>
      <c r="H100" s="299">
        <v>1134640</v>
      </c>
      <c r="I100" s="299">
        <v>595883</v>
      </c>
      <c r="J100" s="299">
        <v>97</v>
      </c>
      <c r="K100" s="299" t="s">
        <v>1358</v>
      </c>
      <c r="L100" s="299">
        <v>5455</v>
      </c>
    </row>
    <row r="101" spans="1:12">
      <c r="A101" s="299">
        <v>100</v>
      </c>
      <c r="B101" s="299" t="s">
        <v>3761</v>
      </c>
      <c r="C101" s="299" t="s">
        <v>3839</v>
      </c>
      <c r="D101" s="299">
        <v>2246</v>
      </c>
      <c r="E101" s="299">
        <v>4421.7305999999999</v>
      </c>
      <c r="F101" s="299">
        <v>386</v>
      </c>
      <c r="G101" s="299">
        <v>1706788</v>
      </c>
      <c r="H101" s="299">
        <v>866956</v>
      </c>
      <c r="I101" s="299">
        <v>839832</v>
      </c>
      <c r="J101" s="299">
        <v>71</v>
      </c>
      <c r="K101" s="299" t="s">
        <v>1358</v>
      </c>
      <c r="L101" s="299">
        <v>386</v>
      </c>
    </row>
    <row r="102" spans="1:12">
      <c r="A102" s="299">
        <v>101</v>
      </c>
      <c r="B102" s="299" t="s">
        <v>784</v>
      </c>
      <c r="C102" s="299" t="s">
        <v>3068</v>
      </c>
      <c r="D102" s="299">
        <v>1903</v>
      </c>
      <c r="E102" s="299">
        <v>1389.8797999999999</v>
      </c>
      <c r="F102" s="299">
        <v>1223</v>
      </c>
      <c r="G102" s="299">
        <v>1699823</v>
      </c>
      <c r="H102" s="299">
        <v>2327369</v>
      </c>
      <c r="I102" s="299">
        <v>-627546</v>
      </c>
      <c r="J102" s="299">
        <v>121</v>
      </c>
      <c r="K102" s="299" t="s">
        <v>1358</v>
      </c>
      <c r="L102" s="299">
        <v>1223</v>
      </c>
    </row>
    <row r="103" spans="1:12">
      <c r="A103" s="299">
        <v>102</v>
      </c>
      <c r="B103" s="299" t="s">
        <v>657</v>
      </c>
      <c r="C103" s="299" t="s">
        <v>3062</v>
      </c>
      <c r="D103" s="299">
        <v>468</v>
      </c>
      <c r="E103" s="299">
        <v>939.23569999999995</v>
      </c>
      <c r="F103" s="299">
        <v>1782</v>
      </c>
      <c r="G103" s="299">
        <v>1673718</v>
      </c>
      <c r="H103" s="299">
        <v>833976</v>
      </c>
      <c r="I103" s="299">
        <v>839742</v>
      </c>
      <c r="J103" s="299">
        <v>27</v>
      </c>
      <c r="K103" s="299" t="s">
        <v>1358</v>
      </c>
      <c r="L103" s="299">
        <v>1782</v>
      </c>
    </row>
    <row r="104" spans="1:12">
      <c r="A104" s="299">
        <v>103</v>
      </c>
      <c r="B104" s="299" t="s">
        <v>647</v>
      </c>
      <c r="C104" s="299" t="s">
        <v>3134</v>
      </c>
      <c r="D104" s="299">
        <v>291</v>
      </c>
      <c r="E104" s="299">
        <v>548.72720000000004</v>
      </c>
      <c r="F104" s="299">
        <v>3046</v>
      </c>
      <c r="G104" s="299">
        <v>1671423</v>
      </c>
      <c r="H104" s="299">
        <v>886386</v>
      </c>
      <c r="I104" s="299">
        <v>785037</v>
      </c>
      <c r="J104" s="299">
        <v>87</v>
      </c>
      <c r="K104" s="299" t="s">
        <v>1358</v>
      </c>
      <c r="L104" s="299">
        <v>3046</v>
      </c>
    </row>
    <row r="105" spans="1:12">
      <c r="A105" s="299">
        <v>104</v>
      </c>
      <c r="B105" s="299" t="s">
        <v>319</v>
      </c>
      <c r="C105" s="299" t="s">
        <v>3086</v>
      </c>
      <c r="D105" s="299">
        <v>327</v>
      </c>
      <c r="E105" s="299">
        <v>641.69370000000004</v>
      </c>
      <c r="F105" s="299">
        <v>2540</v>
      </c>
      <c r="G105" s="299">
        <v>1629902</v>
      </c>
      <c r="H105" s="299">
        <v>830580</v>
      </c>
      <c r="I105" s="299">
        <v>799322</v>
      </c>
      <c r="J105" s="299">
        <v>305</v>
      </c>
      <c r="K105" s="299" t="s">
        <v>1358</v>
      </c>
      <c r="L105" s="299">
        <v>2540</v>
      </c>
    </row>
    <row r="106" spans="1:12">
      <c r="A106" s="299">
        <v>105</v>
      </c>
      <c r="B106" s="299" t="s">
        <v>733</v>
      </c>
      <c r="C106" s="299" t="s">
        <v>3182</v>
      </c>
      <c r="D106" s="299">
        <v>420</v>
      </c>
      <c r="E106" s="299">
        <v>801.87580000000003</v>
      </c>
      <c r="F106" s="299">
        <v>2005</v>
      </c>
      <c r="G106" s="299">
        <v>1607761</v>
      </c>
      <c r="H106" s="299">
        <v>842100</v>
      </c>
      <c r="I106" s="299">
        <v>765661</v>
      </c>
      <c r="J106" s="299">
        <v>39</v>
      </c>
      <c r="K106" s="299" t="s">
        <v>1358</v>
      </c>
      <c r="L106" s="299">
        <v>2005</v>
      </c>
    </row>
    <row r="107" spans="1:12">
      <c r="A107" s="299">
        <v>106</v>
      </c>
      <c r="B107" s="299" t="s">
        <v>747</v>
      </c>
      <c r="C107" s="299" t="s">
        <v>3073</v>
      </c>
      <c r="D107" s="299">
        <v>378</v>
      </c>
      <c r="E107" s="299">
        <v>744.11440000000005</v>
      </c>
      <c r="F107" s="299">
        <v>2160</v>
      </c>
      <c r="G107" s="299">
        <v>1607287</v>
      </c>
      <c r="H107" s="299">
        <v>816480</v>
      </c>
      <c r="I107" s="299">
        <v>790807</v>
      </c>
      <c r="J107" s="299">
        <v>45</v>
      </c>
      <c r="K107" s="299" t="s">
        <v>1358</v>
      </c>
      <c r="L107" s="299">
        <v>2160</v>
      </c>
    </row>
    <row r="108" spans="1:12">
      <c r="A108" s="299">
        <v>107</v>
      </c>
      <c r="B108" s="299" t="s">
        <v>30</v>
      </c>
      <c r="C108" s="299" t="s">
        <v>3045</v>
      </c>
      <c r="D108" s="299">
        <v>221</v>
      </c>
      <c r="E108" s="299">
        <v>418.14609999999999</v>
      </c>
      <c r="F108" s="299">
        <v>3827</v>
      </c>
      <c r="G108" s="299">
        <v>1600245</v>
      </c>
      <c r="H108" s="299">
        <v>845767</v>
      </c>
      <c r="I108" s="299">
        <v>754478</v>
      </c>
      <c r="J108" s="299">
        <v>98</v>
      </c>
      <c r="K108" s="299" t="s">
        <v>1358</v>
      </c>
      <c r="L108" s="299">
        <v>3827</v>
      </c>
    </row>
    <row r="109" spans="1:12">
      <c r="A109" s="299">
        <v>108</v>
      </c>
      <c r="B109" s="299" t="s">
        <v>3152</v>
      </c>
      <c r="C109" s="299" t="s">
        <v>3153</v>
      </c>
      <c r="D109" s="299">
        <v>676</v>
      </c>
      <c r="E109" s="299">
        <v>1200</v>
      </c>
      <c r="F109" s="299">
        <v>1320</v>
      </c>
      <c r="G109" s="299">
        <v>1584000</v>
      </c>
      <c r="H109" s="299">
        <v>892320</v>
      </c>
      <c r="I109" s="299">
        <v>691680</v>
      </c>
      <c r="J109" s="299">
        <v>16</v>
      </c>
      <c r="K109" s="299" t="s">
        <v>1358</v>
      </c>
      <c r="L109" s="299">
        <v>1320</v>
      </c>
    </row>
    <row r="110" spans="1:12">
      <c r="A110" s="299">
        <v>109</v>
      </c>
      <c r="B110" s="299" t="s">
        <v>2959</v>
      </c>
      <c r="C110" s="299" t="s">
        <v>3971</v>
      </c>
      <c r="D110" s="299">
        <v>768</v>
      </c>
      <c r="E110" s="299">
        <v>1290.4949999999999</v>
      </c>
      <c r="F110" s="299">
        <v>1208</v>
      </c>
      <c r="G110" s="299">
        <v>1558918</v>
      </c>
      <c r="H110" s="299">
        <v>927744</v>
      </c>
      <c r="I110" s="299">
        <v>631174</v>
      </c>
      <c r="J110" s="299">
        <v>105</v>
      </c>
      <c r="K110" s="299" t="s">
        <v>1358</v>
      </c>
      <c r="L110" s="299">
        <v>1208</v>
      </c>
    </row>
    <row r="111" spans="1:12">
      <c r="A111" s="299">
        <v>110</v>
      </c>
      <c r="B111" s="299" t="s">
        <v>3909</v>
      </c>
      <c r="C111" s="299" t="s">
        <v>3992</v>
      </c>
      <c r="D111" s="299">
        <v>468</v>
      </c>
      <c r="E111" s="299">
        <v>958.13469999999995</v>
      </c>
      <c r="F111" s="299">
        <v>1626</v>
      </c>
      <c r="G111" s="299">
        <v>1557927</v>
      </c>
      <c r="H111" s="299">
        <v>760968</v>
      </c>
      <c r="I111" s="299">
        <v>796959</v>
      </c>
      <c r="J111" s="299">
        <v>38</v>
      </c>
      <c r="K111" s="299" t="s">
        <v>1358</v>
      </c>
      <c r="L111" s="299">
        <v>1626</v>
      </c>
    </row>
    <row r="112" spans="1:12">
      <c r="A112" s="299">
        <v>111</v>
      </c>
      <c r="B112" s="299" t="s">
        <v>635</v>
      </c>
      <c r="C112" s="299" t="s">
        <v>3160</v>
      </c>
      <c r="D112" s="299">
        <v>409</v>
      </c>
      <c r="E112" s="299">
        <v>720.35360000000003</v>
      </c>
      <c r="F112" s="299">
        <v>2155</v>
      </c>
      <c r="G112" s="299">
        <v>1552362</v>
      </c>
      <c r="H112" s="299">
        <v>881395</v>
      </c>
      <c r="I112" s="299">
        <v>670967</v>
      </c>
      <c r="J112" s="299">
        <v>54</v>
      </c>
      <c r="K112" s="299" t="s">
        <v>1358</v>
      </c>
      <c r="L112" s="299">
        <v>2155</v>
      </c>
    </row>
    <row r="113" spans="1:12">
      <c r="A113" s="299">
        <v>112</v>
      </c>
      <c r="B113" s="299" t="s">
        <v>561</v>
      </c>
      <c r="C113" s="299" t="s">
        <v>3124</v>
      </c>
      <c r="D113" s="299">
        <v>381</v>
      </c>
      <c r="E113" s="299">
        <v>624.78809999999999</v>
      </c>
      <c r="F113" s="299">
        <v>2478</v>
      </c>
      <c r="G113" s="299">
        <v>1548225</v>
      </c>
      <c r="H113" s="299">
        <v>944118</v>
      </c>
      <c r="I113" s="299">
        <v>604107</v>
      </c>
      <c r="J113" s="299">
        <v>262</v>
      </c>
      <c r="K113" s="299" t="s">
        <v>1358</v>
      </c>
      <c r="L113" s="299">
        <v>2478</v>
      </c>
    </row>
    <row r="114" spans="1:12">
      <c r="A114" s="299">
        <v>113</v>
      </c>
      <c r="B114" s="299" t="s">
        <v>604</v>
      </c>
      <c r="C114" s="299" t="s">
        <v>3110</v>
      </c>
      <c r="D114" s="299">
        <v>663</v>
      </c>
      <c r="E114" s="299">
        <v>682.60050000000001</v>
      </c>
      <c r="F114" s="299">
        <v>2223</v>
      </c>
      <c r="G114" s="299">
        <v>1517421</v>
      </c>
      <c r="H114" s="299">
        <v>1473849</v>
      </c>
      <c r="I114" s="299">
        <v>43572</v>
      </c>
      <c r="J114" s="299">
        <v>259</v>
      </c>
      <c r="K114" s="299" t="s">
        <v>1358</v>
      </c>
      <c r="L114" s="299">
        <v>2223</v>
      </c>
    </row>
    <row r="115" spans="1:12">
      <c r="A115" s="299">
        <v>114</v>
      </c>
      <c r="B115" s="299" t="s">
        <v>4454</v>
      </c>
      <c r="C115" s="299" t="s">
        <v>4455</v>
      </c>
      <c r="D115" s="299">
        <v>1068</v>
      </c>
      <c r="E115" s="299">
        <v>1700</v>
      </c>
      <c r="F115" s="299">
        <v>890</v>
      </c>
      <c r="G115" s="299">
        <v>1513000</v>
      </c>
      <c r="H115" s="299">
        <v>950520</v>
      </c>
      <c r="I115" s="299">
        <v>562480</v>
      </c>
      <c r="J115" s="299">
        <v>1</v>
      </c>
      <c r="K115" s="299" t="s">
        <v>1358</v>
      </c>
      <c r="L115" s="299">
        <v>890</v>
      </c>
    </row>
    <row r="116" spans="1:12">
      <c r="A116" s="299">
        <v>115</v>
      </c>
      <c r="B116" s="299" t="s">
        <v>654</v>
      </c>
      <c r="C116" s="299" t="s">
        <v>3143</v>
      </c>
      <c r="D116" s="299">
        <v>436</v>
      </c>
      <c r="E116" s="299">
        <v>622.29150000000004</v>
      </c>
      <c r="F116" s="299">
        <v>2422</v>
      </c>
      <c r="G116" s="299">
        <v>1507190</v>
      </c>
      <c r="H116" s="299">
        <v>1055992</v>
      </c>
      <c r="I116" s="299">
        <v>451198</v>
      </c>
      <c r="J116" s="299">
        <v>50</v>
      </c>
      <c r="K116" s="299" t="s">
        <v>1358</v>
      </c>
      <c r="L116" s="299">
        <v>2422</v>
      </c>
    </row>
    <row r="117" spans="1:12">
      <c r="A117" s="299">
        <v>116</v>
      </c>
      <c r="B117" s="299" t="s">
        <v>655</v>
      </c>
      <c r="C117" s="299" t="s">
        <v>3143</v>
      </c>
      <c r="D117" s="299">
        <v>400</v>
      </c>
      <c r="E117" s="299">
        <v>623.23770000000002</v>
      </c>
      <c r="F117" s="299">
        <v>2398</v>
      </c>
      <c r="G117" s="299">
        <v>1494524</v>
      </c>
      <c r="H117" s="299">
        <v>959200</v>
      </c>
      <c r="I117" s="299">
        <v>535324</v>
      </c>
      <c r="J117" s="299">
        <v>73</v>
      </c>
      <c r="K117" s="299" t="s">
        <v>1358</v>
      </c>
      <c r="L117" s="299">
        <v>2398</v>
      </c>
    </row>
    <row r="118" spans="1:12">
      <c r="A118" s="299">
        <v>117</v>
      </c>
      <c r="B118" s="299" t="s">
        <v>364</v>
      </c>
      <c r="C118" s="299" t="s">
        <v>3161</v>
      </c>
      <c r="D118" s="299">
        <v>320</v>
      </c>
      <c r="E118" s="299">
        <v>564.76700000000005</v>
      </c>
      <c r="F118" s="299">
        <v>2627</v>
      </c>
      <c r="G118" s="299">
        <v>1483643</v>
      </c>
      <c r="H118" s="299">
        <v>840640</v>
      </c>
      <c r="I118" s="299">
        <v>643003</v>
      </c>
      <c r="J118" s="299">
        <v>99</v>
      </c>
      <c r="K118" s="299" t="s">
        <v>1358</v>
      </c>
      <c r="L118" s="299">
        <v>2627</v>
      </c>
    </row>
    <row r="119" spans="1:12">
      <c r="A119" s="299">
        <v>118</v>
      </c>
      <c r="B119" s="299" t="s">
        <v>708</v>
      </c>
      <c r="C119" s="299" t="s">
        <v>3170</v>
      </c>
      <c r="D119" s="299">
        <v>398</v>
      </c>
      <c r="E119" s="299">
        <v>713.96289999999999</v>
      </c>
      <c r="F119" s="299">
        <v>2076</v>
      </c>
      <c r="G119" s="299">
        <v>1482187</v>
      </c>
      <c r="H119" s="299">
        <v>826248</v>
      </c>
      <c r="I119" s="299">
        <v>655939</v>
      </c>
      <c r="J119" s="299">
        <v>230</v>
      </c>
      <c r="K119" s="299" t="s">
        <v>1358</v>
      </c>
      <c r="L119" s="299">
        <v>2076</v>
      </c>
    </row>
    <row r="120" spans="1:12">
      <c r="A120" s="299">
        <v>119</v>
      </c>
      <c r="B120" s="299" t="s">
        <v>4456</v>
      </c>
      <c r="C120" s="299" t="s">
        <v>4457</v>
      </c>
      <c r="D120" s="299">
        <v>1164</v>
      </c>
      <c r="E120" s="299">
        <v>3100</v>
      </c>
      <c r="F120" s="299">
        <v>478</v>
      </c>
      <c r="G120" s="299">
        <v>1481800</v>
      </c>
      <c r="H120" s="299">
        <v>556392</v>
      </c>
      <c r="I120" s="299">
        <v>925408</v>
      </c>
      <c r="J120" s="299">
        <v>1</v>
      </c>
      <c r="K120" s="299" t="s">
        <v>1358</v>
      </c>
      <c r="L120" s="299">
        <v>478</v>
      </c>
    </row>
    <row r="121" spans="1:12">
      <c r="A121" s="299">
        <v>120</v>
      </c>
      <c r="B121" s="299" t="s">
        <v>3966</v>
      </c>
      <c r="C121" s="299" t="s">
        <v>3967</v>
      </c>
      <c r="D121" s="299">
        <v>940</v>
      </c>
      <c r="E121" s="299">
        <v>1640</v>
      </c>
      <c r="F121" s="299">
        <v>900</v>
      </c>
      <c r="G121" s="299">
        <v>1476000</v>
      </c>
      <c r="H121" s="299">
        <v>846000</v>
      </c>
      <c r="I121" s="299">
        <v>630000</v>
      </c>
      <c r="J121" s="299">
        <v>6</v>
      </c>
      <c r="K121" s="299" t="s">
        <v>1358</v>
      </c>
      <c r="L121" s="299">
        <v>900</v>
      </c>
    </row>
    <row r="122" spans="1:12">
      <c r="A122" s="299">
        <v>121</v>
      </c>
      <c r="B122" s="299" t="s">
        <v>270</v>
      </c>
      <c r="C122" s="299" t="s">
        <v>3078</v>
      </c>
      <c r="D122" s="299">
        <v>657</v>
      </c>
      <c r="E122" s="299">
        <v>1760.8632</v>
      </c>
      <c r="F122" s="299">
        <v>826</v>
      </c>
      <c r="G122" s="299">
        <v>1454473</v>
      </c>
      <c r="H122" s="299">
        <v>542682</v>
      </c>
      <c r="I122" s="299">
        <v>911791</v>
      </c>
      <c r="J122" s="299">
        <v>104</v>
      </c>
      <c r="K122" s="299" t="s">
        <v>1358</v>
      </c>
      <c r="L122" s="299">
        <v>826</v>
      </c>
    </row>
    <row r="123" spans="1:12">
      <c r="A123" s="299">
        <v>122</v>
      </c>
      <c r="B123" s="299" t="s">
        <v>3949</v>
      </c>
      <c r="C123" s="299" t="s">
        <v>4050</v>
      </c>
      <c r="D123" s="299">
        <v>512</v>
      </c>
      <c r="E123" s="299">
        <v>1278.9065000000001</v>
      </c>
      <c r="F123" s="299">
        <v>1134</v>
      </c>
      <c r="G123" s="299">
        <v>1450280</v>
      </c>
      <c r="H123" s="299">
        <v>580608</v>
      </c>
      <c r="I123" s="299">
        <v>869672</v>
      </c>
      <c r="J123" s="299">
        <v>14</v>
      </c>
      <c r="K123" s="299" t="s">
        <v>1358</v>
      </c>
      <c r="L123" s="299">
        <v>1134</v>
      </c>
    </row>
    <row r="124" spans="1:12">
      <c r="A124" s="299">
        <v>123</v>
      </c>
      <c r="B124" s="299" t="s">
        <v>409</v>
      </c>
      <c r="C124" s="299" t="s">
        <v>3095</v>
      </c>
      <c r="D124" s="299">
        <v>429</v>
      </c>
      <c r="E124" s="299">
        <v>591.24659999999994</v>
      </c>
      <c r="F124" s="299">
        <v>2441</v>
      </c>
      <c r="G124" s="299">
        <v>1443233</v>
      </c>
      <c r="H124" s="299">
        <v>1047189</v>
      </c>
      <c r="I124" s="299">
        <v>396044</v>
      </c>
      <c r="J124" s="299">
        <v>73</v>
      </c>
      <c r="K124" s="299" t="s">
        <v>1358</v>
      </c>
      <c r="L124" s="299">
        <v>2441</v>
      </c>
    </row>
    <row r="125" spans="1:12">
      <c r="A125" s="299">
        <v>124</v>
      </c>
      <c r="B125" s="299" t="s">
        <v>4212</v>
      </c>
      <c r="C125" s="299" t="s">
        <v>4271</v>
      </c>
      <c r="D125" s="299">
        <v>1125</v>
      </c>
      <c r="E125" s="299">
        <v>2969</v>
      </c>
      <c r="F125" s="299">
        <v>480</v>
      </c>
      <c r="G125" s="299">
        <v>1425120</v>
      </c>
      <c r="H125" s="299">
        <v>540000</v>
      </c>
      <c r="I125" s="299">
        <v>885120</v>
      </c>
      <c r="J125" s="299">
        <v>29</v>
      </c>
      <c r="K125" s="299" t="s">
        <v>1358</v>
      </c>
      <c r="L125" s="299">
        <v>480</v>
      </c>
    </row>
    <row r="126" spans="1:12">
      <c r="A126" s="299">
        <v>125</v>
      </c>
      <c r="B126" s="299" t="s">
        <v>4113</v>
      </c>
      <c r="C126" s="299" t="s">
        <v>4273</v>
      </c>
      <c r="D126" s="299">
        <v>320</v>
      </c>
      <c r="E126" s="299">
        <v>603.61940000000004</v>
      </c>
      <c r="F126" s="299">
        <v>2346</v>
      </c>
      <c r="G126" s="299">
        <v>1416091</v>
      </c>
      <c r="H126" s="299">
        <v>750720</v>
      </c>
      <c r="I126" s="299">
        <v>665371</v>
      </c>
      <c r="J126" s="299">
        <v>39</v>
      </c>
      <c r="K126" s="299" t="s">
        <v>1358</v>
      </c>
      <c r="L126" s="299">
        <v>2346</v>
      </c>
    </row>
    <row r="127" spans="1:12">
      <c r="A127" s="299">
        <v>126</v>
      </c>
      <c r="B127" s="299" t="s">
        <v>753</v>
      </c>
      <c r="C127" s="299" t="s">
        <v>3164</v>
      </c>
      <c r="D127" s="299">
        <v>734</v>
      </c>
      <c r="E127" s="299">
        <v>1472.8658</v>
      </c>
      <c r="F127" s="299">
        <v>946</v>
      </c>
      <c r="G127" s="299">
        <v>1393331</v>
      </c>
      <c r="H127" s="299">
        <v>694364</v>
      </c>
      <c r="I127" s="299">
        <v>698967</v>
      </c>
      <c r="J127" s="299">
        <v>137</v>
      </c>
      <c r="K127" s="299" t="s">
        <v>1358</v>
      </c>
      <c r="L127" s="299">
        <v>946</v>
      </c>
    </row>
    <row r="128" spans="1:12">
      <c r="A128" s="299">
        <v>127</v>
      </c>
      <c r="B128" s="299" t="s">
        <v>631</v>
      </c>
      <c r="C128" s="299" t="s">
        <v>3223</v>
      </c>
      <c r="D128" s="299">
        <v>410</v>
      </c>
      <c r="E128" s="299">
        <v>1070.2422999999999</v>
      </c>
      <c r="F128" s="299">
        <v>1296</v>
      </c>
      <c r="G128" s="299">
        <v>1387034</v>
      </c>
      <c r="H128" s="299">
        <v>531360</v>
      </c>
      <c r="I128" s="299">
        <v>855674</v>
      </c>
      <c r="J128" s="299">
        <v>55</v>
      </c>
      <c r="K128" s="299" t="s">
        <v>1358</v>
      </c>
      <c r="L128" s="299">
        <v>1296</v>
      </c>
    </row>
    <row r="129" spans="1:12">
      <c r="A129" s="299">
        <v>128</v>
      </c>
      <c r="B129" s="299" t="s">
        <v>32</v>
      </c>
      <c r="C129" s="299" t="s">
        <v>3072</v>
      </c>
      <c r="D129" s="299">
        <v>198</v>
      </c>
      <c r="E129" s="299">
        <v>334.4461</v>
      </c>
      <c r="F129" s="299">
        <v>4129</v>
      </c>
      <c r="G129" s="299">
        <v>1380928</v>
      </c>
      <c r="H129" s="299">
        <v>817542</v>
      </c>
      <c r="I129" s="299">
        <v>563386</v>
      </c>
      <c r="J129" s="299">
        <v>59</v>
      </c>
      <c r="K129" s="299" t="s">
        <v>1358</v>
      </c>
      <c r="L129" s="299">
        <v>4129</v>
      </c>
    </row>
    <row r="130" spans="1:12">
      <c r="A130" s="299">
        <v>129</v>
      </c>
      <c r="B130" s="299">
        <v>414210112</v>
      </c>
      <c r="C130" s="299" t="s">
        <v>3142</v>
      </c>
      <c r="D130" s="299">
        <v>430</v>
      </c>
      <c r="E130" s="299">
        <v>817</v>
      </c>
      <c r="F130" s="299">
        <v>1688</v>
      </c>
      <c r="G130" s="299">
        <v>1379096</v>
      </c>
      <c r="H130" s="299">
        <v>725840</v>
      </c>
      <c r="I130" s="299">
        <v>653256</v>
      </c>
      <c r="J130" s="299">
        <v>45</v>
      </c>
      <c r="K130" s="299" t="s">
        <v>1358</v>
      </c>
      <c r="L130" s="299">
        <v>1688</v>
      </c>
    </row>
    <row r="131" spans="1:12">
      <c r="A131" s="299">
        <v>130</v>
      </c>
      <c r="B131" s="299" t="s">
        <v>593</v>
      </c>
      <c r="C131" s="299" t="s">
        <v>3123</v>
      </c>
      <c r="D131" s="299">
        <v>325</v>
      </c>
      <c r="E131" s="299">
        <v>622.85839999999996</v>
      </c>
      <c r="F131" s="299">
        <v>2204</v>
      </c>
      <c r="G131" s="299">
        <v>1372780</v>
      </c>
      <c r="H131" s="299">
        <v>716300</v>
      </c>
      <c r="I131" s="299">
        <v>656480</v>
      </c>
      <c r="J131" s="299">
        <v>115</v>
      </c>
      <c r="K131" s="299" t="s">
        <v>1358</v>
      </c>
      <c r="L131" s="299">
        <v>2204</v>
      </c>
    </row>
    <row r="132" spans="1:12">
      <c r="A132" s="299">
        <v>131</v>
      </c>
      <c r="B132" s="299" t="s">
        <v>3899</v>
      </c>
      <c r="C132" s="299" t="s">
        <v>4012</v>
      </c>
      <c r="D132" s="299">
        <v>539</v>
      </c>
      <c r="E132" s="299">
        <v>1122.7985000000001</v>
      </c>
      <c r="F132" s="299">
        <v>1216</v>
      </c>
      <c r="G132" s="299">
        <v>1365323</v>
      </c>
      <c r="H132" s="299">
        <v>655424</v>
      </c>
      <c r="I132" s="299">
        <v>709899</v>
      </c>
      <c r="J132" s="299">
        <v>38</v>
      </c>
      <c r="K132" s="299" t="s">
        <v>1358</v>
      </c>
      <c r="L132" s="299">
        <v>1216</v>
      </c>
    </row>
    <row r="133" spans="1:12">
      <c r="A133" s="299">
        <v>132</v>
      </c>
      <c r="B133" s="299" t="s">
        <v>426</v>
      </c>
      <c r="C133" s="299" t="s">
        <v>3118</v>
      </c>
      <c r="D133" s="299">
        <v>301</v>
      </c>
      <c r="E133" s="299">
        <v>367.8374</v>
      </c>
      <c r="F133" s="299">
        <v>3653</v>
      </c>
      <c r="G133" s="299">
        <v>1343710</v>
      </c>
      <c r="H133" s="299">
        <v>1099553</v>
      </c>
      <c r="I133" s="299">
        <v>244157</v>
      </c>
      <c r="J133" s="299">
        <v>147</v>
      </c>
      <c r="K133" s="299" t="s">
        <v>1358</v>
      </c>
      <c r="L133" s="299">
        <v>3653</v>
      </c>
    </row>
    <row r="134" spans="1:12">
      <c r="A134" s="299">
        <v>133</v>
      </c>
      <c r="B134" s="299" t="s">
        <v>685</v>
      </c>
      <c r="C134" s="299" t="s">
        <v>3028</v>
      </c>
      <c r="D134" s="299">
        <v>957</v>
      </c>
      <c r="E134" s="299">
        <v>923.73620000000005</v>
      </c>
      <c r="F134" s="299">
        <v>1452</v>
      </c>
      <c r="G134" s="299">
        <v>1341265</v>
      </c>
      <c r="H134" s="299">
        <v>1389564</v>
      </c>
      <c r="I134" s="299">
        <v>-48299</v>
      </c>
      <c r="J134" s="299">
        <v>73</v>
      </c>
      <c r="K134" s="299" t="s">
        <v>1358</v>
      </c>
      <c r="L134" s="299">
        <v>1452</v>
      </c>
    </row>
    <row r="135" spans="1:12">
      <c r="A135" s="299">
        <v>134</v>
      </c>
      <c r="B135" s="299" t="s">
        <v>1029</v>
      </c>
      <c r="C135" s="299" t="s">
        <v>3074</v>
      </c>
      <c r="D135" s="299">
        <v>761</v>
      </c>
      <c r="E135" s="299">
        <v>967.73860000000002</v>
      </c>
      <c r="F135" s="299">
        <v>1362</v>
      </c>
      <c r="G135" s="299">
        <v>1318060</v>
      </c>
      <c r="H135" s="299">
        <v>1036482</v>
      </c>
      <c r="I135" s="299">
        <v>281578</v>
      </c>
      <c r="J135" s="299">
        <v>147</v>
      </c>
      <c r="K135" s="299" t="s">
        <v>1358</v>
      </c>
      <c r="L135" s="299">
        <v>1362</v>
      </c>
    </row>
    <row r="136" spans="1:12">
      <c r="A136" s="299">
        <v>135</v>
      </c>
      <c r="B136" s="299" t="s">
        <v>712</v>
      </c>
      <c r="C136" s="299" t="s">
        <v>3159</v>
      </c>
      <c r="D136" s="299">
        <v>108</v>
      </c>
      <c r="E136" s="299">
        <v>328.98149999999998</v>
      </c>
      <c r="F136" s="299">
        <v>4001</v>
      </c>
      <c r="G136" s="299">
        <v>1316255</v>
      </c>
      <c r="H136" s="299">
        <v>432108</v>
      </c>
      <c r="I136" s="299">
        <v>884147</v>
      </c>
      <c r="J136" s="299">
        <v>198</v>
      </c>
      <c r="K136" s="299" t="s">
        <v>1358</v>
      </c>
      <c r="L136" s="299">
        <v>4001</v>
      </c>
    </row>
    <row r="137" spans="1:12">
      <c r="A137" s="299">
        <v>136</v>
      </c>
      <c r="B137" s="299" t="s">
        <v>500</v>
      </c>
      <c r="C137" s="299" t="s">
        <v>3151</v>
      </c>
      <c r="D137" s="299">
        <v>167</v>
      </c>
      <c r="E137" s="299">
        <v>255.5129</v>
      </c>
      <c r="F137" s="299">
        <v>5143</v>
      </c>
      <c r="G137" s="299">
        <v>1314103</v>
      </c>
      <c r="H137" s="299">
        <v>858881</v>
      </c>
      <c r="I137" s="299">
        <v>455222</v>
      </c>
      <c r="J137" s="299">
        <v>157</v>
      </c>
      <c r="K137" s="299" t="s">
        <v>1358</v>
      </c>
      <c r="L137" s="299">
        <v>5143</v>
      </c>
    </row>
    <row r="138" spans="1:12">
      <c r="A138" s="299">
        <v>137</v>
      </c>
      <c r="B138" s="299" t="s">
        <v>754</v>
      </c>
      <c r="C138" s="299" t="s">
        <v>3121</v>
      </c>
      <c r="D138" s="299">
        <v>145</v>
      </c>
      <c r="E138" s="299">
        <v>171.70439999999999</v>
      </c>
      <c r="F138" s="299">
        <v>7616</v>
      </c>
      <c r="G138" s="299">
        <v>1307701</v>
      </c>
      <c r="H138" s="299">
        <v>1104320</v>
      </c>
      <c r="I138" s="299">
        <v>203381</v>
      </c>
      <c r="J138" s="299">
        <v>237</v>
      </c>
      <c r="K138" s="299" t="s">
        <v>1358</v>
      </c>
      <c r="L138" s="299">
        <v>7616</v>
      </c>
    </row>
    <row r="139" spans="1:12">
      <c r="A139" s="299">
        <v>138</v>
      </c>
      <c r="B139" s="299" t="s">
        <v>514</v>
      </c>
      <c r="C139" s="299" t="s">
        <v>3111</v>
      </c>
      <c r="D139" s="299">
        <v>113</v>
      </c>
      <c r="E139" s="299">
        <v>228.32820000000001</v>
      </c>
      <c r="F139" s="299">
        <v>5567</v>
      </c>
      <c r="G139" s="299">
        <v>1271103</v>
      </c>
      <c r="H139" s="299">
        <v>629071</v>
      </c>
      <c r="I139" s="299">
        <v>642032</v>
      </c>
      <c r="J139" s="299">
        <v>99</v>
      </c>
      <c r="K139" s="299" t="s">
        <v>1358</v>
      </c>
      <c r="L139" s="299">
        <v>5567</v>
      </c>
    </row>
    <row r="140" spans="1:12">
      <c r="A140" s="299">
        <v>139</v>
      </c>
      <c r="B140" s="299" t="s">
        <v>601</v>
      </c>
      <c r="C140" s="299" t="s">
        <v>3105</v>
      </c>
      <c r="D140" s="299">
        <v>450</v>
      </c>
      <c r="E140" s="299">
        <v>604.16790000000003</v>
      </c>
      <c r="F140" s="299">
        <v>2096</v>
      </c>
      <c r="G140" s="299">
        <v>1266336</v>
      </c>
      <c r="H140" s="299">
        <v>943200</v>
      </c>
      <c r="I140" s="299">
        <v>323136</v>
      </c>
      <c r="J140" s="299">
        <v>125</v>
      </c>
      <c r="K140" s="299" t="s">
        <v>1358</v>
      </c>
      <c r="L140" s="299">
        <v>2096</v>
      </c>
    </row>
    <row r="141" spans="1:12">
      <c r="A141" s="299">
        <v>140</v>
      </c>
      <c r="B141" s="299" t="s">
        <v>3782</v>
      </c>
      <c r="C141" s="299" t="s">
        <v>4275</v>
      </c>
      <c r="D141" s="299">
        <v>497</v>
      </c>
      <c r="E141" s="299">
        <v>868.07939999999996</v>
      </c>
      <c r="F141" s="299">
        <v>1448</v>
      </c>
      <c r="G141" s="299">
        <v>1256979</v>
      </c>
      <c r="H141" s="299">
        <v>719656</v>
      </c>
      <c r="I141" s="299">
        <v>537323</v>
      </c>
      <c r="J141" s="299">
        <v>68</v>
      </c>
      <c r="K141" s="299" t="s">
        <v>1358</v>
      </c>
      <c r="L141" s="299">
        <v>1448</v>
      </c>
    </row>
    <row r="142" spans="1:12">
      <c r="A142" s="299">
        <v>141</v>
      </c>
      <c r="B142" s="299" t="s">
        <v>848</v>
      </c>
      <c r="C142" s="299" t="s">
        <v>3147</v>
      </c>
      <c r="D142" s="299">
        <v>313</v>
      </c>
      <c r="E142" s="299">
        <v>423.822</v>
      </c>
      <c r="F142" s="299">
        <v>2950</v>
      </c>
      <c r="G142" s="299">
        <v>1250275</v>
      </c>
      <c r="H142" s="299">
        <v>923350</v>
      </c>
      <c r="I142" s="299">
        <v>326925</v>
      </c>
      <c r="J142" s="299">
        <v>74</v>
      </c>
      <c r="K142" s="299" t="s">
        <v>1358</v>
      </c>
      <c r="L142" s="299">
        <v>2950</v>
      </c>
    </row>
    <row r="143" spans="1:12">
      <c r="A143" s="299">
        <v>142</v>
      </c>
      <c r="B143" s="299" t="s">
        <v>869</v>
      </c>
      <c r="C143" s="299" t="s">
        <v>3201</v>
      </c>
      <c r="D143" s="299">
        <v>336</v>
      </c>
      <c r="E143" s="299">
        <v>629.94970000000001</v>
      </c>
      <c r="F143" s="299">
        <v>1970</v>
      </c>
      <c r="G143" s="299">
        <v>1241001</v>
      </c>
      <c r="H143" s="299">
        <v>661920</v>
      </c>
      <c r="I143" s="299">
        <v>579081</v>
      </c>
      <c r="J143" s="299">
        <v>34</v>
      </c>
      <c r="K143" s="299" t="s">
        <v>1358</v>
      </c>
      <c r="L143" s="299">
        <v>1970</v>
      </c>
    </row>
    <row r="144" spans="1:12">
      <c r="A144" s="299">
        <v>143</v>
      </c>
      <c r="B144" s="299" t="s">
        <v>646</v>
      </c>
      <c r="C144" s="299" t="s">
        <v>3134</v>
      </c>
      <c r="D144" s="299">
        <v>290</v>
      </c>
      <c r="E144" s="299">
        <v>543.64580000000001</v>
      </c>
      <c r="F144" s="299">
        <v>2281</v>
      </c>
      <c r="G144" s="299">
        <v>1240056</v>
      </c>
      <c r="H144" s="299">
        <v>661490</v>
      </c>
      <c r="I144" s="299">
        <v>578566</v>
      </c>
      <c r="J144" s="299">
        <v>71</v>
      </c>
      <c r="K144" s="299" t="s">
        <v>1358</v>
      </c>
      <c r="L144" s="299">
        <v>2281</v>
      </c>
    </row>
    <row r="145" spans="1:12">
      <c r="A145" s="299">
        <v>144</v>
      </c>
      <c r="B145" s="299" t="s">
        <v>2906</v>
      </c>
      <c r="C145" s="299" t="s">
        <v>3290</v>
      </c>
      <c r="D145" s="299">
        <v>2710</v>
      </c>
      <c r="E145" s="299">
        <v>3950</v>
      </c>
      <c r="F145" s="299">
        <v>308</v>
      </c>
      <c r="G145" s="299">
        <v>1216600</v>
      </c>
      <c r="H145" s="299">
        <v>834680</v>
      </c>
      <c r="I145" s="299">
        <v>381920</v>
      </c>
      <c r="J145" s="299">
        <v>1</v>
      </c>
      <c r="K145" s="299" t="s">
        <v>1358</v>
      </c>
      <c r="L145" s="299">
        <v>308</v>
      </c>
    </row>
    <row r="146" spans="1:12">
      <c r="A146" s="299">
        <v>145</v>
      </c>
      <c r="B146" s="299" t="s">
        <v>4175</v>
      </c>
      <c r="C146" s="299" t="s">
        <v>4291</v>
      </c>
      <c r="D146" s="299">
        <v>228</v>
      </c>
      <c r="E146" s="299">
        <v>427</v>
      </c>
      <c r="F146" s="299">
        <v>2836</v>
      </c>
      <c r="G146" s="299">
        <v>1210972</v>
      </c>
      <c r="H146" s="299">
        <v>646608</v>
      </c>
      <c r="I146" s="299">
        <v>564364</v>
      </c>
      <c r="J146" s="299">
        <v>62</v>
      </c>
      <c r="K146" s="299" t="s">
        <v>1358</v>
      </c>
      <c r="L146" s="299">
        <v>2836</v>
      </c>
    </row>
    <row r="147" spans="1:12">
      <c r="A147" s="299">
        <v>146</v>
      </c>
      <c r="B147" s="299" t="s">
        <v>3889</v>
      </c>
      <c r="C147" s="299" t="s">
        <v>4272</v>
      </c>
      <c r="D147" s="299">
        <v>389</v>
      </c>
      <c r="E147" s="299">
        <v>664.63080000000002</v>
      </c>
      <c r="F147" s="299">
        <v>1801</v>
      </c>
      <c r="G147" s="299">
        <v>1197000</v>
      </c>
      <c r="H147" s="299">
        <v>700589</v>
      </c>
      <c r="I147" s="299">
        <v>496411</v>
      </c>
      <c r="J147" s="299">
        <v>7</v>
      </c>
      <c r="K147" s="299" t="s">
        <v>1358</v>
      </c>
      <c r="L147" s="299">
        <v>1801</v>
      </c>
    </row>
    <row r="148" spans="1:12">
      <c r="A148" s="299">
        <v>147</v>
      </c>
      <c r="B148" s="299" t="s">
        <v>706</v>
      </c>
      <c r="C148" s="299" t="s">
        <v>3064</v>
      </c>
      <c r="D148" s="299">
        <v>309</v>
      </c>
      <c r="E148" s="299">
        <v>359.20139999999998</v>
      </c>
      <c r="F148" s="299">
        <v>3317</v>
      </c>
      <c r="G148" s="299">
        <v>1191471</v>
      </c>
      <c r="H148" s="299">
        <v>1024953</v>
      </c>
      <c r="I148" s="299">
        <v>166518</v>
      </c>
      <c r="J148" s="299">
        <v>174</v>
      </c>
      <c r="K148" s="299" t="s">
        <v>1358</v>
      </c>
      <c r="L148" s="299">
        <v>3317</v>
      </c>
    </row>
    <row r="149" spans="1:12">
      <c r="A149" s="299">
        <v>148</v>
      </c>
      <c r="B149" s="299" t="s">
        <v>410</v>
      </c>
      <c r="C149" s="299" t="s">
        <v>3168</v>
      </c>
      <c r="D149" s="299">
        <v>825</v>
      </c>
      <c r="E149" s="299">
        <v>1767.0089</v>
      </c>
      <c r="F149" s="299">
        <v>672</v>
      </c>
      <c r="G149" s="299">
        <v>1187430</v>
      </c>
      <c r="H149" s="299">
        <v>554400</v>
      </c>
      <c r="I149" s="299">
        <v>633030</v>
      </c>
      <c r="J149" s="299">
        <v>83</v>
      </c>
      <c r="K149" s="299" t="s">
        <v>1358</v>
      </c>
      <c r="L149" s="299">
        <v>672</v>
      </c>
    </row>
    <row r="150" spans="1:12">
      <c r="A150" s="299">
        <v>149</v>
      </c>
      <c r="B150" s="299" t="s">
        <v>3175</v>
      </c>
      <c r="C150" s="299" t="s">
        <v>3176</v>
      </c>
      <c r="D150" s="299">
        <v>815</v>
      </c>
      <c r="E150" s="299">
        <v>1400</v>
      </c>
      <c r="F150" s="299">
        <v>840</v>
      </c>
      <c r="G150" s="299">
        <v>1176000</v>
      </c>
      <c r="H150" s="299">
        <v>684600</v>
      </c>
      <c r="I150" s="299">
        <v>491400</v>
      </c>
      <c r="J150" s="299">
        <v>6</v>
      </c>
      <c r="K150" s="299" t="s">
        <v>1358</v>
      </c>
      <c r="L150" s="299">
        <v>840</v>
      </c>
    </row>
    <row r="151" spans="1:12">
      <c r="A151" s="299">
        <v>150</v>
      </c>
      <c r="B151" s="299" t="s">
        <v>1016</v>
      </c>
      <c r="C151" s="299" t="s">
        <v>3263</v>
      </c>
      <c r="D151" s="299">
        <v>163</v>
      </c>
      <c r="E151" s="299">
        <v>315.51499999999999</v>
      </c>
      <c r="F151" s="299">
        <v>3631</v>
      </c>
      <c r="G151" s="299">
        <v>1145635</v>
      </c>
      <c r="H151" s="299">
        <v>591853</v>
      </c>
      <c r="I151" s="299">
        <v>553782</v>
      </c>
      <c r="J151" s="299">
        <v>186</v>
      </c>
      <c r="K151" s="299" t="s">
        <v>1358</v>
      </c>
      <c r="L151" s="299">
        <v>3631</v>
      </c>
    </row>
    <row r="152" spans="1:12">
      <c r="A152" s="299">
        <v>151</v>
      </c>
      <c r="B152" s="299" t="s">
        <v>543</v>
      </c>
      <c r="C152" s="299" t="s">
        <v>3043</v>
      </c>
      <c r="D152" s="299">
        <v>496</v>
      </c>
      <c r="E152" s="299">
        <v>813.55100000000004</v>
      </c>
      <c r="F152" s="299">
        <v>1383</v>
      </c>
      <c r="G152" s="299">
        <v>1125141</v>
      </c>
      <c r="H152" s="299">
        <v>685968</v>
      </c>
      <c r="I152" s="299">
        <v>439173</v>
      </c>
      <c r="J152" s="299">
        <v>119</v>
      </c>
      <c r="K152" s="299" t="s">
        <v>1358</v>
      </c>
      <c r="L152" s="299">
        <v>1383</v>
      </c>
    </row>
    <row r="153" spans="1:12">
      <c r="A153" s="299">
        <v>152</v>
      </c>
      <c r="B153" s="299" t="s">
        <v>3792</v>
      </c>
      <c r="C153" s="299" t="s">
        <v>3976</v>
      </c>
      <c r="D153" s="299">
        <v>318</v>
      </c>
      <c r="E153" s="299">
        <v>652.93190000000004</v>
      </c>
      <c r="F153" s="299">
        <v>1719</v>
      </c>
      <c r="G153" s="299">
        <v>1122390</v>
      </c>
      <c r="H153" s="299">
        <v>546642</v>
      </c>
      <c r="I153" s="299">
        <v>575748</v>
      </c>
      <c r="J153" s="299">
        <v>44</v>
      </c>
      <c r="K153" s="299" t="s">
        <v>1358</v>
      </c>
      <c r="L153" s="299">
        <v>1719</v>
      </c>
    </row>
    <row r="154" spans="1:12">
      <c r="A154" s="299">
        <v>153</v>
      </c>
      <c r="B154" s="299" t="s">
        <v>4256</v>
      </c>
      <c r="C154" s="299" t="s">
        <v>4278</v>
      </c>
      <c r="D154" s="299">
        <v>1041</v>
      </c>
      <c r="E154" s="299">
        <v>2702.2222000000002</v>
      </c>
      <c r="F154" s="299">
        <v>405</v>
      </c>
      <c r="G154" s="299">
        <v>1094400</v>
      </c>
      <c r="H154" s="299">
        <v>421605</v>
      </c>
      <c r="I154" s="299">
        <v>672795</v>
      </c>
      <c r="J154" s="299">
        <v>11</v>
      </c>
      <c r="K154" s="299" t="s">
        <v>1358</v>
      </c>
      <c r="L154" s="299">
        <v>405</v>
      </c>
    </row>
    <row r="155" spans="1:12">
      <c r="A155" s="299">
        <v>154</v>
      </c>
      <c r="B155" s="299" t="s">
        <v>2826</v>
      </c>
      <c r="C155" s="299" t="s">
        <v>3162</v>
      </c>
      <c r="D155" s="299">
        <v>289</v>
      </c>
      <c r="E155" s="299">
        <v>486.67</v>
      </c>
      <c r="F155" s="299">
        <v>2182</v>
      </c>
      <c r="G155" s="299">
        <v>1061914</v>
      </c>
      <c r="H155" s="299">
        <v>630598</v>
      </c>
      <c r="I155" s="299">
        <v>431316</v>
      </c>
      <c r="J155" s="299">
        <v>66</v>
      </c>
      <c r="K155" s="299" t="s">
        <v>1358</v>
      </c>
      <c r="L155" s="299">
        <v>2182</v>
      </c>
    </row>
    <row r="156" spans="1:12">
      <c r="A156" s="299">
        <v>155</v>
      </c>
      <c r="B156" s="299" t="s">
        <v>707</v>
      </c>
      <c r="C156" s="299" t="s">
        <v>3219</v>
      </c>
      <c r="D156" s="299">
        <v>514</v>
      </c>
      <c r="E156" s="299">
        <v>995.255</v>
      </c>
      <c r="F156" s="299">
        <v>1059</v>
      </c>
      <c r="G156" s="299">
        <v>1053975</v>
      </c>
      <c r="H156" s="299">
        <v>544326</v>
      </c>
      <c r="I156" s="299">
        <v>509649</v>
      </c>
      <c r="J156" s="299">
        <v>232</v>
      </c>
      <c r="K156" s="299" t="s">
        <v>1358</v>
      </c>
      <c r="L156" s="299">
        <v>1059</v>
      </c>
    </row>
    <row r="157" spans="1:12">
      <c r="A157" s="299">
        <v>156</v>
      </c>
      <c r="B157" s="299" t="s">
        <v>622</v>
      </c>
      <c r="C157" s="299" t="s">
        <v>3266</v>
      </c>
      <c r="D157" s="299">
        <v>246</v>
      </c>
      <c r="E157" s="299">
        <v>316.62569999999999</v>
      </c>
      <c r="F157" s="299">
        <v>3313</v>
      </c>
      <c r="G157" s="299">
        <v>1048981</v>
      </c>
      <c r="H157" s="299">
        <v>814998</v>
      </c>
      <c r="I157" s="299">
        <v>233983</v>
      </c>
      <c r="J157" s="299">
        <v>85</v>
      </c>
      <c r="K157" s="299" t="s">
        <v>1358</v>
      </c>
      <c r="L157" s="299">
        <v>3313</v>
      </c>
    </row>
    <row r="158" spans="1:12">
      <c r="A158" s="299">
        <v>157</v>
      </c>
      <c r="B158" s="299" t="s">
        <v>689</v>
      </c>
      <c r="C158" s="299" t="s">
        <v>3203</v>
      </c>
      <c r="D158" s="299">
        <v>340</v>
      </c>
      <c r="E158" s="299">
        <v>960.88819999999998</v>
      </c>
      <c r="F158" s="299">
        <v>1091</v>
      </c>
      <c r="G158" s="299">
        <v>1048329</v>
      </c>
      <c r="H158" s="299">
        <v>370940</v>
      </c>
      <c r="I158" s="299">
        <v>677389</v>
      </c>
      <c r="J158" s="299">
        <v>31</v>
      </c>
      <c r="K158" s="299" t="s">
        <v>1358</v>
      </c>
      <c r="L158" s="299">
        <v>1091</v>
      </c>
    </row>
    <row r="159" spans="1:12">
      <c r="A159" s="299">
        <v>158</v>
      </c>
      <c r="B159" s="299" t="s">
        <v>3762</v>
      </c>
      <c r="C159" s="299" t="s">
        <v>3835</v>
      </c>
      <c r="D159" s="299">
        <v>1173</v>
      </c>
      <c r="E159" s="299">
        <v>2332.5234999999998</v>
      </c>
      <c r="F159" s="299">
        <v>447</v>
      </c>
      <c r="G159" s="299">
        <v>1042638</v>
      </c>
      <c r="H159" s="299">
        <v>524331</v>
      </c>
      <c r="I159" s="299">
        <v>518307</v>
      </c>
      <c r="J159" s="299">
        <v>50</v>
      </c>
      <c r="K159" s="299" t="s">
        <v>1358</v>
      </c>
      <c r="L159" s="299">
        <v>447</v>
      </c>
    </row>
    <row r="160" spans="1:12">
      <c r="A160" s="299">
        <v>159</v>
      </c>
      <c r="B160" s="299" t="s">
        <v>967</v>
      </c>
      <c r="C160" s="299" t="s">
        <v>3171</v>
      </c>
      <c r="D160" s="299">
        <v>775</v>
      </c>
      <c r="E160" s="299">
        <v>1251.8400999999999</v>
      </c>
      <c r="F160" s="299">
        <v>813</v>
      </c>
      <c r="G160" s="299">
        <v>1017746</v>
      </c>
      <c r="H160" s="299">
        <v>630075</v>
      </c>
      <c r="I160" s="299">
        <v>387671</v>
      </c>
      <c r="J160" s="299">
        <v>84</v>
      </c>
      <c r="K160" s="299" t="s">
        <v>1358</v>
      </c>
      <c r="L160" s="299">
        <v>813</v>
      </c>
    </row>
    <row r="161" spans="1:12">
      <c r="A161" s="299">
        <v>160</v>
      </c>
      <c r="B161" s="299" t="s">
        <v>690</v>
      </c>
      <c r="C161" s="299" t="s">
        <v>3165</v>
      </c>
      <c r="D161" s="299">
        <v>415</v>
      </c>
      <c r="E161" s="299">
        <v>758.27459999999996</v>
      </c>
      <c r="F161" s="299">
        <v>1333</v>
      </c>
      <c r="G161" s="299">
        <v>1010780</v>
      </c>
      <c r="H161" s="299">
        <v>553195</v>
      </c>
      <c r="I161" s="299">
        <v>457585</v>
      </c>
      <c r="J161" s="299">
        <v>56</v>
      </c>
      <c r="K161" s="299" t="s">
        <v>1358</v>
      </c>
      <c r="L161" s="299">
        <v>1333</v>
      </c>
    </row>
    <row r="162" spans="1:12">
      <c r="A162" s="299">
        <v>161</v>
      </c>
      <c r="B162" s="299" t="s">
        <v>913</v>
      </c>
      <c r="C162" s="299" t="s">
        <v>3239</v>
      </c>
      <c r="D162" s="299">
        <v>740</v>
      </c>
      <c r="E162" s="299">
        <v>1574.2742000000001</v>
      </c>
      <c r="F162" s="299">
        <v>631</v>
      </c>
      <c r="G162" s="299">
        <v>993367</v>
      </c>
      <c r="H162" s="299">
        <v>466940</v>
      </c>
      <c r="I162" s="299">
        <v>526427</v>
      </c>
      <c r="J162" s="299">
        <v>97</v>
      </c>
      <c r="K162" s="299" t="s">
        <v>1358</v>
      </c>
      <c r="L162" s="299">
        <v>631</v>
      </c>
    </row>
    <row r="163" spans="1:12">
      <c r="A163" s="299">
        <v>162</v>
      </c>
      <c r="B163" s="299" t="s">
        <v>1034</v>
      </c>
      <c r="C163" s="299" t="s">
        <v>3132</v>
      </c>
      <c r="D163" s="299">
        <v>975</v>
      </c>
      <c r="E163" s="299">
        <v>1251.4981</v>
      </c>
      <c r="F163" s="299">
        <v>791</v>
      </c>
      <c r="G163" s="299">
        <v>989935</v>
      </c>
      <c r="H163" s="299">
        <v>771225</v>
      </c>
      <c r="I163" s="299">
        <v>218710</v>
      </c>
      <c r="J163" s="299">
        <v>92</v>
      </c>
      <c r="K163" s="299" t="s">
        <v>1358</v>
      </c>
      <c r="L163" s="299">
        <v>791</v>
      </c>
    </row>
    <row r="164" spans="1:12">
      <c r="A164" s="299">
        <v>163</v>
      </c>
      <c r="B164" s="299" t="s">
        <v>2981</v>
      </c>
      <c r="C164" s="299" t="s">
        <v>3093</v>
      </c>
      <c r="D164" s="299">
        <v>543</v>
      </c>
      <c r="E164" s="299">
        <v>1115</v>
      </c>
      <c r="F164" s="299">
        <v>884</v>
      </c>
      <c r="G164" s="299">
        <v>985660</v>
      </c>
      <c r="H164" s="299">
        <v>480012</v>
      </c>
      <c r="I164" s="299">
        <v>505648</v>
      </c>
      <c r="J164" s="299">
        <v>51</v>
      </c>
      <c r="K164" s="299" t="s">
        <v>1358</v>
      </c>
      <c r="L164" s="299">
        <v>884</v>
      </c>
    </row>
    <row r="165" spans="1:12">
      <c r="A165" s="299">
        <v>164</v>
      </c>
      <c r="B165" s="299" t="s">
        <v>539</v>
      </c>
      <c r="C165" s="299" t="s">
        <v>3237</v>
      </c>
      <c r="D165" s="299">
        <v>343</v>
      </c>
      <c r="E165" s="299">
        <v>728.94209999999998</v>
      </c>
      <c r="F165" s="299">
        <v>1347</v>
      </c>
      <c r="G165" s="299">
        <v>981885</v>
      </c>
      <c r="H165" s="299">
        <v>462021</v>
      </c>
      <c r="I165" s="299">
        <v>519864</v>
      </c>
      <c r="J165" s="299">
        <v>102</v>
      </c>
      <c r="K165" s="299" t="s">
        <v>1358</v>
      </c>
      <c r="L165" s="299">
        <v>1347</v>
      </c>
    </row>
    <row r="166" spans="1:12">
      <c r="A166" s="299">
        <v>165</v>
      </c>
      <c r="B166" s="299" t="s">
        <v>2796</v>
      </c>
      <c r="C166" s="299" t="s">
        <v>3172</v>
      </c>
      <c r="D166" s="299">
        <v>232</v>
      </c>
      <c r="E166" s="299">
        <v>554.9864</v>
      </c>
      <c r="F166" s="299">
        <v>1761</v>
      </c>
      <c r="G166" s="299">
        <v>977331</v>
      </c>
      <c r="H166" s="299">
        <v>408552</v>
      </c>
      <c r="I166" s="299">
        <v>568779</v>
      </c>
      <c r="J166" s="299">
        <v>122</v>
      </c>
      <c r="K166" s="299" t="s">
        <v>1358</v>
      </c>
      <c r="L166" s="299">
        <v>1761</v>
      </c>
    </row>
    <row r="167" spans="1:12">
      <c r="A167" s="299">
        <v>166</v>
      </c>
      <c r="B167" s="299" t="s">
        <v>675</v>
      </c>
      <c r="C167" s="299" t="s">
        <v>3804</v>
      </c>
      <c r="D167" s="299">
        <v>266</v>
      </c>
      <c r="E167" s="299">
        <v>420</v>
      </c>
      <c r="F167" s="299">
        <v>2325</v>
      </c>
      <c r="G167" s="299">
        <v>976500</v>
      </c>
      <c r="H167" s="299">
        <v>618450</v>
      </c>
      <c r="I167" s="299">
        <v>358050</v>
      </c>
      <c r="J167" s="299">
        <v>9</v>
      </c>
      <c r="K167" s="299" t="s">
        <v>1358</v>
      </c>
      <c r="L167" s="299">
        <v>2325</v>
      </c>
    </row>
    <row r="168" spans="1:12">
      <c r="A168" s="299">
        <v>167</v>
      </c>
      <c r="B168" s="299" t="s">
        <v>371</v>
      </c>
      <c r="C168" s="299" t="s">
        <v>3099</v>
      </c>
      <c r="D168" s="299">
        <v>273</v>
      </c>
      <c r="E168" s="299">
        <v>478.48140000000001</v>
      </c>
      <c r="F168" s="299">
        <v>2038</v>
      </c>
      <c r="G168" s="299">
        <v>975145</v>
      </c>
      <c r="H168" s="299">
        <v>556374</v>
      </c>
      <c r="I168" s="299">
        <v>418771</v>
      </c>
      <c r="J168" s="299">
        <v>102</v>
      </c>
      <c r="K168" s="299" t="s">
        <v>1358</v>
      </c>
      <c r="L168" s="299">
        <v>2038</v>
      </c>
    </row>
    <row r="169" spans="1:12">
      <c r="A169" s="299">
        <v>168</v>
      </c>
      <c r="B169" s="299" t="s">
        <v>721</v>
      </c>
      <c r="C169" s="299" t="s">
        <v>3189</v>
      </c>
      <c r="D169" s="299">
        <v>112</v>
      </c>
      <c r="E169" s="299">
        <v>226.6908</v>
      </c>
      <c r="F169" s="299">
        <v>4298</v>
      </c>
      <c r="G169" s="299">
        <v>974317</v>
      </c>
      <c r="H169" s="299">
        <v>481376</v>
      </c>
      <c r="I169" s="299">
        <v>492941</v>
      </c>
      <c r="J169" s="299">
        <v>206</v>
      </c>
      <c r="K169" s="299" t="s">
        <v>1358</v>
      </c>
      <c r="L169" s="299">
        <v>4298</v>
      </c>
    </row>
    <row r="170" spans="1:12">
      <c r="A170" s="299">
        <v>169</v>
      </c>
      <c r="B170" s="299" t="s">
        <v>428</v>
      </c>
      <c r="C170" s="299" t="s">
        <v>3130</v>
      </c>
      <c r="D170" s="299">
        <v>597</v>
      </c>
      <c r="E170" s="299">
        <v>742.37729999999999</v>
      </c>
      <c r="F170" s="299">
        <v>1304</v>
      </c>
      <c r="G170" s="299">
        <v>968060</v>
      </c>
      <c r="H170" s="299">
        <v>778488</v>
      </c>
      <c r="I170" s="299">
        <v>189572</v>
      </c>
      <c r="J170" s="299">
        <v>127</v>
      </c>
      <c r="K170" s="299" t="s">
        <v>1358</v>
      </c>
      <c r="L170" s="299">
        <v>1304</v>
      </c>
    </row>
    <row r="171" spans="1:12">
      <c r="A171" s="299">
        <v>170</v>
      </c>
      <c r="B171" s="299" t="s">
        <v>851</v>
      </c>
      <c r="C171" s="299" t="s">
        <v>3417</v>
      </c>
      <c r="D171" s="299">
        <v>226</v>
      </c>
      <c r="E171" s="299">
        <v>340.55779999999999</v>
      </c>
      <c r="F171" s="299">
        <v>2831</v>
      </c>
      <c r="G171" s="299">
        <v>964119</v>
      </c>
      <c r="H171" s="299">
        <v>639806</v>
      </c>
      <c r="I171" s="299">
        <v>324313</v>
      </c>
      <c r="J171" s="299">
        <v>153</v>
      </c>
      <c r="K171" s="299" t="s">
        <v>1358</v>
      </c>
      <c r="L171" s="299">
        <v>2831</v>
      </c>
    </row>
    <row r="172" spans="1:12">
      <c r="A172" s="299">
        <v>171</v>
      </c>
      <c r="B172" s="299" t="s">
        <v>2987</v>
      </c>
      <c r="C172" s="299" t="s">
        <v>3150</v>
      </c>
      <c r="D172" s="299">
        <v>489</v>
      </c>
      <c r="E172" s="299">
        <v>920</v>
      </c>
      <c r="F172" s="299">
        <v>1020</v>
      </c>
      <c r="G172" s="299">
        <v>938400</v>
      </c>
      <c r="H172" s="299">
        <v>498780</v>
      </c>
      <c r="I172" s="299">
        <v>439620</v>
      </c>
      <c r="J172" s="299">
        <v>8</v>
      </c>
      <c r="K172" s="299" t="s">
        <v>1358</v>
      </c>
      <c r="L172" s="299">
        <v>1020</v>
      </c>
    </row>
    <row r="173" spans="1:12">
      <c r="A173" s="299">
        <v>172</v>
      </c>
      <c r="B173" s="299" t="s">
        <v>912</v>
      </c>
      <c r="C173" s="299" t="s">
        <v>3103</v>
      </c>
      <c r="D173" s="299">
        <v>676</v>
      </c>
      <c r="E173" s="299">
        <v>1297.3797</v>
      </c>
      <c r="F173" s="299">
        <v>719</v>
      </c>
      <c r="G173" s="299">
        <v>932816</v>
      </c>
      <c r="H173" s="299">
        <v>486044</v>
      </c>
      <c r="I173" s="299">
        <v>446772</v>
      </c>
      <c r="J173" s="299">
        <v>114</v>
      </c>
      <c r="K173" s="299" t="s">
        <v>1358</v>
      </c>
      <c r="L173" s="299">
        <v>719</v>
      </c>
    </row>
    <row r="174" spans="1:12">
      <c r="A174" s="299">
        <v>173</v>
      </c>
      <c r="B174" s="299" t="s">
        <v>403</v>
      </c>
      <c r="C174" s="299" t="s">
        <v>3177</v>
      </c>
      <c r="D174" s="299">
        <v>81</v>
      </c>
      <c r="E174" s="299">
        <v>131.107</v>
      </c>
      <c r="F174" s="299">
        <v>7046</v>
      </c>
      <c r="G174" s="299">
        <v>923780</v>
      </c>
      <c r="H174" s="299">
        <v>570726</v>
      </c>
      <c r="I174" s="299">
        <v>353054</v>
      </c>
      <c r="J174" s="299">
        <v>214</v>
      </c>
      <c r="K174" s="299" t="s">
        <v>1358</v>
      </c>
      <c r="L174" s="299">
        <v>7046</v>
      </c>
    </row>
    <row r="175" spans="1:12">
      <c r="A175" s="299">
        <v>174</v>
      </c>
      <c r="B175" s="299" t="s">
        <v>303</v>
      </c>
      <c r="C175" s="299" t="s">
        <v>3169</v>
      </c>
      <c r="D175" s="299">
        <v>209</v>
      </c>
      <c r="E175" s="299">
        <v>608.78129999999999</v>
      </c>
      <c r="F175" s="299">
        <v>1509</v>
      </c>
      <c r="G175" s="299">
        <v>918651</v>
      </c>
      <c r="H175" s="299">
        <v>315381</v>
      </c>
      <c r="I175" s="299">
        <v>603270</v>
      </c>
      <c r="J175" s="299">
        <v>38</v>
      </c>
      <c r="K175" s="299" t="s">
        <v>1358</v>
      </c>
      <c r="L175" s="299">
        <v>1509</v>
      </c>
    </row>
    <row r="176" spans="1:12">
      <c r="A176" s="299">
        <v>175</v>
      </c>
      <c r="B176" s="299" t="s">
        <v>970</v>
      </c>
      <c r="C176" s="299" t="s">
        <v>3485</v>
      </c>
      <c r="D176" s="299">
        <v>476</v>
      </c>
      <c r="E176" s="299">
        <v>787.41800000000001</v>
      </c>
      <c r="F176" s="299">
        <v>1146</v>
      </c>
      <c r="G176" s="299">
        <v>902381</v>
      </c>
      <c r="H176" s="299">
        <v>545496</v>
      </c>
      <c r="I176" s="299">
        <v>356885</v>
      </c>
      <c r="J176" s="299">
        <v>92</v>
      </c>
      <c r="K176" s="299" t="s">
        <v>1358</v>
      </c>
      <c r="L176" s="299">
        <v>1146</v>
      </c>
    </row>
    <row r="177" spans="1:12">
      <c r="A177" s="299">
        <v>176</v>
      </c>
      <c r="B177" s="299" t="s">
        <v>1032</v>
      </c>
      <c r="C177" s="299" t="s">
        <v>3457</v>
      </c>
      <c r="D177" s="299">
        <v>165</v>
      </c>
      <c r="E177" s="299">
        <v>290.65120000000002</v>
      </c>
      <c r="F177" s="299">
        <v>3099</v>
      </c>
      <c r="G177" s="299">
        <v>900728</v>
      </c>
      <c r="H177" s="299">
        <v>511335</v>
      </c>
      <c r="I177" s="299">
        <v>389393</v>
      </c>
      <c r="J177" s="299">
        <v>27</v>
      </c>
      <c r="K177" s="299" t="s">
        <v>1358</v>
      </c>
      <c r="L177" s="299">
        <v>3099</v>
      </c>
    </row>
    <row r="178" spans="1:12">
      <c r="A178" s="299">
        <v>177</v>
      </c>
      <c r="B178" s="299" t="s">
        <v>933</v>
      </c>
      <c r="C178" s="299" t="s">
        <v>3155</v>
      </c>
      <c r="D178" s="299">
        <v>456</v>
      </c>
      <c r="E178" s="299">
        <v>1106.8245999999999</v>
      </c>
      <c r="F178" s="299">
        <v>798</v>
      </c>
      <c r="G178" s="299">
        <v>883246</v>
      </c>
      <c r="H178" s="299">
        <v>363888</v>
      </c>
      <c r="I178" s="299">
        <v>519358</v>
      </c>
      <c r="J178" s="299">
        <v>137</v>
      </c>
      <c r="K178" s="299" t="s">
        <v>1358</v>
      </c>
      <c r="L178" s="299">
        <v>798</v>
      </c>
    </row>
    <row r="179" spans="1:12">
      <c r="A179" s="299">
        <v>178</v>
      </c>
      <c r="B179" s="299" t="s">
        <v>4229</v>
      </c>
      <c r="C179" s="299" t="s">
        <v>4290</v>
      </c>
      <c r="D179" s="299">
        <v>598</v>
      </c>
      <c r="E179" s="299">
        <v>948.97850000000005</v>
      </c>
      <c r="F179" s="299">
        <v>930</v>
      </c>
      <c r="G179" s="299">
        <v>882550</v>
      </c>
      <c r="H179" s="299">
        <v>556140</v>
      </c>
      <c r="I179" s="299">
        <v>326410</v>
      </c>
      <c r="J179" s="299">
        <v>17</v>
      </c>
      <c r="K179" s="299" t="s">
        <v>1358</v>
      </c>
      <c r="L179" s="299">
        <v>930</v>
      </c>
    </row>
    <row r="180" spans="1:12">
      <c r="A180" s="299">
        <v>179</v>
      </c>
      <c r="B180" s="299" t="s">
        <v>865</v>
      </c>
      <c r="C180" s="299" t="s">
        <v>3131</v>
      </c>
      <c r="D180" s="299">
        <v>659</v>
      </c>
      <c r="E180" s="299">
        <v>888.2944</v>
      </c>
      <c r="F180" s="299">
        <v>992</v>
      </c>
      <c r="G180" s="299">
        <v>881188</v>
      </c>
      <c r="H180" s="299">
        <v>653728</v>
      </c>
      <c r="I180" s="299">
        <v>227460</v>
      </c>
      <c r="J180" s="299">
        <v>72</v>
      </c>
      <c r="K180" s="299" t="s">
        <v>1358</v>
      </c>
      <c r="L180" s="299">
        <v>992</v>
      </c>
    </row>
    <row r="181" spans="1:12">
      <c r="A181" s="299">
        <v>180</v>
      </c>
      <c r="B181" s="299" t="s">
        <v>530</v>
      </c>
      <c r="C181" s="299" t="s">
        <v>3179</v>
      </c>
      <c r="D181" s="299">
        <v>265</v>
      </c>
      <c r="E181" s="299">
        <v>627.15610000000004</v>
      </c>
      <c r="F181" s="299">
        <v>1403</v>
      </c>
      <c r="G181" s="299">
        <v>879900</v>
      </c>
      <c r="H181" s="299">
        <v>371795</v>
      </c>
      <c r="I181" s="299">
        <v>508105</v>
      </c>
      <c r="J181" s="299">
        <v>17</v>
      </c>
      <c r="K181" s="299" t="s">
        <v>1358</v>
      </c>
      <c r="L181" s="299">
        <v>1403</v>
      </c>
    </row>
    <row r="182" spans="1:12">
      <c r="A182" s="299">
        <v>181</v>
      </c>
      <c r="B182" s="299" t="s">
        <v>1320</v>
      </c>
      <c r="C182" s="299" t="s">
        <v>3042</v>
      </c>
      <c r="D182" s="299">
        <v>732</v>
      </c>
      <c r="E182" s="299">
        <v>1317.1101000000001</v>
      </c>
      <c r="F182" s="299">
        <v>663</v>
      </c>
      <c r="G182" s="299">
        <v>873244</v>
      </c>
      <c r="H182" s="299">
        <v>485316</v>
      </c>
      <c r="I182" s="299">
        <v>387928</v>
      </c>
      <c r="J182" s="299">
        <v>84</v>
      </c>
      <c r="K182" s="299" t="s">
        <v>1358</v>
      </c>
      <c r="L182" s="299">
        <v>663</v>
      </c>
    </row>
    <row r="183" spans="1:12">
      <c r="A183" s="299">
        <v>182</v>
      </c>
      <c r="B183" s="299" t="s">
        <v>699</v>
      </c>
      <c r="C183" s="299" t="s">
        <v>3030</v>
      </c>
      <c r="D183" s="299">
        <v>439</v>
      </c>
      <c r="E183" s="299">
        <v>735.62720000000002</v>
      </c>
      <c r="F183" s="299">
        <v>1183</v>
      </c>
      <c r="G183" s="299">
        <v>870247</v>
      </c>
      <c r="H183" s="299">
        <v>519337</v>
      </c>
      <c r="I183" s="299">
        <v>350910</v>
      </c>
      <c r="J183" s="299">
        <v>195</v>
      </c>
      <c r="K183" s="299" t="s">
        <v>1358</v>
      </c>
      <c r="L183" s="299">
        <v>1183</v>
      </c>
    </row>
    <row r="184" spans="1:12">
      <c r="A184" s="299">
        <v>183</v>
      </c>
      <c r="B184" s="299" t="s">
        <v>782</v>
      </c>
      <c r="C184" s="299" t="s">
        <v>3964</v>
      </c>
      <c r="D184" s="299">
        <v>129</v>
      </c>
      <c r="E184" s="299">
        <v>280.17860000000002</v>
      </c>
      <c r="F184" s="299">
        <v>3091</v>
      </c>
      <c r="G184" s="299">
        <v>866032</v>
      </c>
      <c r="H184" s="299">
        <v>398739</v>
      </c>
      <c r="I184" s="299">
        <v>467293</v>
      </c>
      <c r="J184" s="299">
        <v>23</v>
      </c>
      <c r="K184" s="299" t="s">
        <v>1358</v>
      </c>
      <c r="L184" s="299">
        <v>3091</v>
      </c>
    </row>
    <row r="185" spans="1:12">
      <c r="A185" s="299">
        <v>184</v>
      </c>
      <c r="B185" s="299" t="s">
        <v>696</v>
      </c>
      <c r="C185" s="299" t="s">
        <v>3056</v>
      </c>
      <c r="D185" s="299">
        <v>477</v>
      </c>
      <c r="E185" s="299">
        <v>688.81799999999998</v>
      </c>
      <c r="F185" s="299">
        <v>1236</v>
      </c>
      <c r="G185" s="299">
        <v>851379</v>
      </c>
      <c r="H185" s="299">
        <v>589572</v>
      </c>
      <c r="I185" s="299">
        <v>261807</v>
      </c>
      <c r="J185" s="299">
        <v>209</v>
      </c>
      <c r="K185" s="299" t="s">
        <v>1358</v>
      </c>
      <c r="L185" s="299">
        <v>1236</v>
      </c>
    </row>
    <row r="186" spans="1:12">
      <c r="A186" s="299">
        <v>185</v>
      </c>
      <c r="B186" s="299" t="s">
        <v>3119</v>
      </c>
      <c r="C186" s="299" t="s">
        <v>3120</v>
      </c>
      <c r="D186" s="299">
        <v>568</v>
      </c>
      <c r="E186" s="299">
        <v>1280</v>
      </c>
      <c r="F186" s="299">
        <v>660</v>
      </c>
      <c r="G186" s="299">
        <v>844800</v>
      </c>
      <c r="H186" s="299">
        <v>374880</v>
      </c>
      <c r="I186" s="299">
        <v>469920</v>
      </c>
      <c r="J186" s="299">
        <v>6</v>
      </c>
      <c r="K186" s="299" t="s">
        <v>1358</v>
      </c>
      <c r="L186" s="299">
        <v>660</v>
      </c>
    </row>
    <row r="187" spans="1:12">
      <c r="A187" s="299">
        <v>186</v>
      </c>
      <c r="B187" s="299" t="s">
        <v>4223</v>
      </c>
      <c r="C187" s="299" t="s">
        <v>4346</v>
      </c>
      <c r="D187" s="299">
        <v>0</v>
      </c>
      <c r="E187" s="299">
        <v>444.8442</v>
      </c>
      <c r="F187" s="299">
        <v>1893</v>
      </c>
      <c r="G187" s="299">
        <v>842090</v>
      </c>
      <c r="H187" s="299">
        <v>0</v>
      </c>
      <c r="I187" s="299">
        <v>842090</v>
      </c>
      <c r="J187" s="299">
        <v>38</v>
      </c>
      <c r="K187" s="299" t="s">
        <v>1358</v>
      </c>
      <c r="L187" s="299">
        <v>1893</v>
      </c>
    </row>
    <row r="188" spans="1:12">
      <c r="A188" s="299">
        <v>187</v>
      </c>
      <c r="B188" s="299" t="s">
        <v>640</v>
      </c>
      <c r="C188" s="299" t="s">
        <v>3194</v>
      </c>
      <c r="D188" s="299">
        <v>79</v>
      </c>
      <c r="E188" s="299">
        <v>181.5718</v>
      </c>
      <c r="F188" s="299">
        <v>4605</v>
      </c>
      <c r="G188" s="299">
        <v>836138</v>
      </c>
      <c r="H188" s="299">
        <v>363795</v>
      </c>
      <c r="I188" s="299">
        <v>472343</v>
      </c>
      <c r="J188" s="299">
        <v>96</v>
      </c>
      <c r="K188" s="299" t="s">
        <v>1358</v>
      </c>
      <c r="L188" s="299">
        <v>4605</v>
      </c>
    </row>
    <row r="189" spans="1:12">
      <c r="A189" s="299">
        <v>188</v>
      </c>
      <c r="B189" s="299" t="s">
        <v>544</v>
      </c>
      <c r="C189" s="299" t="s">
        <v>3043</v>
      </c>
      <c r="D189" s="299">
        <v>423</v>
      </c>
      <c r="E189" s="299">
        <v>751.33299999999997</v>
      </c>
      <c r="F189" s="299">
        <v>1096</v>
      </c>
      <c r="G189" s="299">
        <v>823461</v>
      </c>
      <c r="H189" s="299">
        <v>463608</v>
      </c>
      <c r="I189" s="299">
        <v>359853</v>
      </c>
      <c r="J189" s="299">
        <v>103</v>
      </c>
      <c r="K189" s="299" t="s">
        <v>1358</v>
      </c>
      <c r="L189" s="299">
        <v>1096</v>
      </c>
    </row>
    <row r="190" spans="1:12">
      <c r="A190" s="299">
        <v>189</v>
      </c>
      <c r="B190" s="299" t="s">
        <v>2995</v>
      </c>
      <c r="C190" s="299" t="s">
        <v>3280</v>
      </c>
      <c r="D190" s="299">
        <v>509</v>
      </c>
      <c r="E190" s="299">
        <v>961.35209999999995</v>
      </c>
      <c r="F190" s="299">
        <v>852</v>
      </c>
      <c r="G190" s="299">
        <v>819072</v>
      </c>
      <c r="H190" s="299">
        <v>433668</v>
      </c>
      <c r="I190" s="299">
        <v>385404</v>
      </c>
      <c r="J190" s="299">
        <v>41</v>
      </c>
      <c r="K190" s="299" t="s">
        <v>1358</v>
      </c>
      <c r="L190" s="299">
        <v>852</v>
      </c>
    </row>
    <row r="191" spans="1:12">
      <c r="A191" s="299">
        <v>190</v>
      </c>
      <c r="B191" s="299" t="s">
        <v>969</v>
      </c>
      <c r="C191" s="299" t="s">
        <v>3033</v>
      </c>
      <c r="D191" s="299">
        <v>709</v>
      </c>
      <c r="E191" s="299">
        <v>1173.3883000000001</v>
      </c>
      <c r="F191" s="299">
        <v>698</v>
      </c>
      <c r="G191" s="299">
        <v>819025</v>
      </c>
      <c r="H191" s="299">
        <v>494882</v>
      </c>
      <c r="I191" s="299">
        <v>324143</v>
      </c>
      <c r="J191" s="299">
        <v>77</v>
      </c>
      <c r="K191" s="299" t="s">
        <v>1358</v>
      </c>
      <c r="L191" s="299">
        <v>698</v>
      </c>
    </row>
    <row r="192" spans="1:12">
      <c r="A192" s="299">
        <v>191</v>
      </c>
      <c r="B192" s="299" t="s">
        <v>472</v>
      </c>
      <c r="C192" s="299" t="s">
        <v>3166</v>
      </c>
      <c r="D192" s="299">
        <v>140</v>
      </c>
      <c r="E192" s="299">
        <v>299.65589999999997</v>
      </c>
      <c r="F192" s="299">
        <v>2732</v>
      </c>
      <c r="G192" s="299">
        <v>818660</v>
      </c>
      <c r="H192" s="299">
        <v>382480</v>
      </c>
      <c r="I192" s="299">
        <v>436180</v>
      </c>
      <c r="J192" s="299">
        <v>119</v>
      </c>
      <c r="K192" s="299" t="s">
        <v>1358</v>
      </c>
      <c r="L192" s="299">
        <v>2732</v>
      </c>
    </row>
    <row r="193" spans="1:12">
      <c r="A193" s="299">
        <v>192</v>
      </c>
      <c r="B193" s="299" t="s">
        <v>534</v>
      </c>
      <c r="C193" s="299" t="s">
        <v>3212</v>
      </c>
      <c r="D193" s="299">
        <v>409</v>
      </c>
      <c r="E193" s="299">
        <v>600.07339999999999</v>
      </c>
      <c r="F193" s="299">
        <v>1363</v>
      </c>
      <c r="G193" s="299">
        <v>817900</v>
      </c>
      <c r="H193" s="299">
        <v>557467</v>
      </c>
      <c r="I193" s="299">
        <v>260433</v>
      </c>
      <c r="J193" s="299">
        <v>143</v>
      </c>
      <c r="K193" s="299" t="s">
        <v>1358</v>
      </c>
      <c r="L193" s="299">
        <v>1363</v>
      </c>
    </row>
    <row r="194" spans="1:12">
      <c r="A194" s="299">
        <v>193</v>
      </c>
      <c r="B194" s="299" t="s">
        <v>373</v>
      </c>
      <c r="C194" s="299" t="s">
        <v>3139</v>
      </c>
      <c r="D194" s="299">
        <v>698</v>
      </c>
      <c r="E194" s="299">
        <v>898.22280000000001</v>
      </c>
      <c r="F194" s="299">
        <v>902</v>
      </c>
      <c r="G194" s="299">
        <v>810197</v>
      </c>
      <c r="H194" s="299">
        <v>629596</v>
      </c>
      <c r="I194" s="299">
        <v>180601</v>
      </c>
      <c r="J194" s="299">
        <v>36</v>
      </c>
      <c r="K194" s="299" t="s">
        <v>1358</v>
      </c>
      <c r="L194" s="299">
        <v>902</v>
      </c>
    </row>
    <row r="195" spans="1:12">
      <c r="A195" s="299">
        <v>194</v>
      </c>
      <c r="B195" s="299" t="s">
        <v>366</v>
      </c>
      <c r="C195" s="299" t="s">
        <v>3114</v>
      </c>
      <c r="D195" s="299">
        <v>176</v>
      </c>
      <c r="E195" s="299">
        <v>275.57580000000002</v>
      </c>
      <c r="F195" s="299">
        <v>2928</v>
      </c>
      <c r="G195" s="299">
        <v>806886</v>
      </c>
      <c r="H195" s="299">
        <v>515328</v>
      </c>
      <c r="I195" s="299">
        <v>291558</v>
      </c>
      <c r="J195" s="299">
        <v>35</v>
      </c>
      <c r="K195" s="299" t="s">
        <v>1358</v>
      </c>
      <c r="L195" s="299">
        <v>2928</v>
      </c>
    </row>
    <row r="196" spans="1:12">
      <c r="A196" s="299">
        <v>195</v>
      </c>
      <c r="B196" s="299" t="s">
        <v>592</v>
      </c>
      <c r="C196" s="299" t="s">
        <v>3136</v>
      </c>
      <c r="D196" s="299">
        <v>835</v>
      </c>
      <c r="E196" s="299">
        <v>1342.4426000000001</v>
      </c>
      <c r="F196" s="299">
        <v>601</v>
      </c>
      <c r="G196" s="299">
        <v>806808</v>
      </c>
      <c r="H196" s="299">
        <v>501835</v>
      </c>
      <c r="I196" s="299">
        <v>304973</v>
      </c>
      <c r="J196" s="299">
        <v>106</v>
      </c>
      <c r="K196" s="299" t="s">
        <v>1358</v>
      </c>
      <c r="L196" s="299">
        <v>601</v>
      </c>
    </row>
    <row r="197" spans="1:12">
      <c r="A197" s="299">
        <v>196</v>
      </c>
      <c r="B197" s="299" t="s">
        <v>290</v>
      </c>
      <c r="C197" s="299" t="s">
        <v>3806</v>
      </c>
      <c r="D197" s="299">
        <v>518</v>
      </c>
      <c r="E197" s="299">
        <v>888.9796</v>
      </c>
      <c r="F197" s="299">
        <v>882</v>
      </c>
      <c r="G197" s="299">
        <v>784080</v>
      </c>
      <c r="H197" s="299">
        <v>456876</v>
      </c>
      <c r="I197" s="299">
        <v>327204</v>
      </c>
      <c r="J197" s="299">
        <v>11</v>
      </c>
      <c r="K197" s="299" t="s">
        <v>1358</v>
      </c>
      <c r="L197" s="299">
        <v>882</v>
      </c>
    </row>
    <row r="198" spans="1:12">
      <c r="A198" s="299">
        <v>197</v>
      </c>
      <c r="B198" s="299" t="s">
        <v>844</v>
      </c>
      <c r="C198" s="299" t="s">
        <v>3205</v>
      </c>
      <c r="D198" s="299">
        <v>241</v>
      </c>
      <c r="E198" s="299">
        <v>354.7638</v>
      </c>
      <c r="F198" s="299">
        <v>2210</v>
      </c>
      <c r="G198" s="299">
        <v>784028</v>
      </c>
      <c r="H198" s="299">
        <v>532610</v>
      </c>
      <c r="I198" s="299">
        <v>251418</v>
      </c>
      <c r="J198" s="299">
        <v>117</v>
      </c>
      <c r="K198" s="299" t="s">
        <v>1358</v>
      </c>
      <c r="L198" s="299">
        <v>2210</v>
      </c>
    </row>
    <row r="199" spans="1:12">
      <c r="A199" s="299">
        <v>198</v>
      </c>
      <c r="B199" s="299" t="s">
        <v>852</v>
      </c>
      <c r="C199" s="299" t="s">
        <v>3208</v>
      </c>
      <c r="D199" s="299">
        <v>174</v>
      </c>
      <c r="E199" s="299">
        <v>324.77499999999998</v>
      </c>
      <c r="F199" s="299">
        <v>2404</v>
      </c>
      <c r="G199" s="299">
        <v>780759</v>
      </c>
      <c r="H199" s="299">
        <v>418296</v>
      </c>
      <c r="I199" s="299">
        <v>362463</v>
      </c>
      <c r="J199" s="299">
        <v>144</v>
      </c>
      <c r="K199" s="299" t="s">
        <v>1358</v>
      </c>
      <c r="L199" s="299">
        <v>2404</v>
      </c>
    </row>
    <row r="200" spans="1:12">
      <c r="A200" s="299">
        <v>199</v>
      </c>
      <c r="B200" s="299" t="s">
        <v>3908</v>
      </c>
      <c r="C200" s="299" t="s">
        <v>4019</v>
      </c>
      <c r="D200" s="299">
        <v>264</v>
      </c>
      <c r="E200" s="299">
        <v>456.7765</v>
      </c>
      <c r="F200" s="299">
        <v>1700</v>
      </c>
      <c r="G200" s="299">
        <v>776520</v>
      </c>
      <c r="H200" s="299">
        <v>448800</v>
      </c>
      <c r="I200" s="299">
        <v>327720</v>
      </c>
      <c r="J200" s="299">
        <v>83</v>
      </c>
      <c r="K200" s="299" t="s">
        <v>1358</v>
      </c>
      <c r="L200" s="299">
        <v>1700</v>
      </c>
    </row>
    <row r="201" spans="1:12">
      <c r="A201" s="299">
        <v>200</v>
      </c>
      <c r="B201" s="299" t="s">
        <v>686</v>
      </c>
      <c r="C201" s="299" t="s">
        <v>3057</v>
      </c>
      <c r="D201" s="299">
        <v>652</v>
      </c>
      <c r="E201" s="299">
        <v>1186.5046</v>
      </c>
      <c r="F201" s="299">
        <v>652</v>
      </c>
      <c r="G201" s="299">
        <v>773601</v>
      </c>
      <c r="H201" s="299">
        <v>425104</v>
      </c>
      <c r="I201" s="299">
        <v>348497</v>
      </c>
      <c r="J201" s="299">
        <v>220</v>
      </c>
      <c r="K201" s="299" t="s">
        <v>1358</v>
      </c>
      <c r="L201" s="299">
        <v>652</v>
      </c>
    </row>
    <row r="202" spans="1:12">
      <c r="A202" s="299">
        <v>201</v>
      </c>
      <c r="B202" s="299" t="s">
        <v>4117</v>
      </c>
      <c r="C202" s="299" t="s">
        <v>4276</v>
      </c>
      <c r="D202" s="299">
        <v>506</v>
      </c>
      <c r="E202" s="299">
        <v>1100</v>
      </c>
      <c r="F202" s="299">
        <v>700</v>
      </c>
      <c r="G202" s="299">
        <v>770000</v>
      </c>
      <c r="H202" s="299">
        <v>354200</v>
      </c>
      <c r="I202" s="299">
        <v>415800</v>
      </c>
      <c r="J202" s="299">
        <v>8</v>
      </c>
      <c r="K202" s="299" t="s">
        <v>1358</v>
      </c>
      <c r="L202" s="299">
        <v>700</v>
      </c>
    </row>
    <row r="203" spans="1:12">
      <c r="A203" s="299">
        <v>202</v>
      </c>
      <c r="B203" s="299" t="s">
        <v>673</v>
      </c>
      <c r="C203" s="299" t="s">
        <v>3958</v>
      </c>
      <c r="D203" s="299">
        <v>177</v>
      </c>
      <c r="E203" s="299">
        <v>215</v>
      </c>
      <c r="F203" s="299">
        <v>3500</v>
      </c>
      <c r="G203" s="299">
        <v>752500</v>
      </c>
      <c r="H203" s="299">
        <v>619500</v>
      </c>
      <c r="I203" s="299">
        <v>133000</v>
      </c>
      <c r="J203" s="299">
        <v>13</v>
      </c>
      <c r="K203" s="299" t="s">
        <v>1358</v>
      </c>
      <c r="L203" s="299">
        <v>3500</v>
      </c>
    </row>
    <row r="204" spans="1:12">
      <c r="A204" s="299">
        <v>203</v>
      </c>
      <c r="B204" s="299" t="s">
        <v>940</v>
      </c>
      <c r="C204" s="299" t="s">
        <v>3167</v>
      </c>
      <c r="D204" s="299">
        <v>3182</v>
      </c>
      <c r="E204" s="299">
        <v>5185.1857</v>
      </c>
      <c r="F204" s="299">
        <v>140</v>
      </c>
      <c r="G204" s="299">
        <v>725926</v>
      </c>
      <c r="H204" s="299">
        <v>445480</v>
      </c>
      <c r="I204" s="299">
        <v>280446</v>
      </c>
      <c r="J204" s="299">
        <v>41</v>
      </c>
      <c r="K204" s="299" t="s">
        <v>1358</v>
      </c>
      <c r="L204" s="299">
        <v>140</v>
      </c>
    </row>
    <row r="205" spans="1:12">
      <c r="A205" s="299">
        <v>204</v>
      </c>
      <c r="B205" s="299" t="s">
        <v>174</v>
      </c>
      <c r="C205" s="299" t="s">
        <v>3098</v>
      </c>
      <c r="D205" s="299">
        <v>629</v>
      </c>
      <c r="E205" s="299">
        <v>1202.9269999999999</v>
      </c>
      <c r="F205" s="299">
        <v>603</v>
      </c>
      <c r="G205" s="299">
        <v>725365</v>
      </c>
      <c r="H205" s="299">
        <v>379287</v>
      </c>
      <c r="I205" s="299">
        <v>346078</v>
      </c>
      <c r="J205" s="299">
        <v>66</v>
      </c>
      <c r="K205" s="299" t="s">
        <v>1358</v>
      </c>
      <c r="L205" s="299">
        <v>603</v>
      </c>
    </row>
    <row r="206" spans="1:12">
      <c r="A206" s="299">
        <v>205</v>
      </c>
      <c r="B206" s="299" t="s">
        <v>2999</v>
      </c>
      <c r="C206" s="299" t="s">
        <v>3193</v>
      </c>
      <c r="D206" s="299">
        <v>588</v>
      </c>
      <c r="E206" s="299">
        <v>1000</v>
      </c>
      <c r="F206" s="299">
        <v>720</v>
      </c>
      <c r="G206" s="299">
        <v>720000</v>
      </c>
      <c r="H206" s="299">
        <v>423360</v>
      </c>
      <c r="I206" s="299">
        <v>296640</v>
      </c>
      <c r="J206" s="299">
        <v>7</v>
      </c>
      <c r="K206" s="299" t="s">
        <v>1358</v>
      </c>
      <c r="L206" s="299">
        <v>720</v>
      </c>
    </row>
    <row r="207" spans="1:12">
      <c r="A207" s="299">
        <v>206</v>
      </c>
      <c r="B207" s="299" t="s">
        <v>535</v>
      </c>
      <c r="C207" s="299" t="s">
        <v>3213</v>
      </c>
      <c r="D207" s="299">
        <v>645</v>
      </c>
      <c r="E207" s="299">
        <v>1828.1891000000001</v>
      </c>
      <c r="F207" s="299">
        <v>386</v>
      </c>
      <c r="G207" s="299">
        <v>705681</v>
      </c>
      <c r="H207" s="299">
        <v>248970</v>
      </c>
      <c r="I207" s="299">
        <v>456711</v>
      </c>
      <c r="J207" s="299">
        <v>75</v>
      </c>
      <c r="K207" s="299" t="s">
        <v>1358</v>
      </c>
      <c r="L207" s="299">
        <v>386</v>
      </c>
    </row>
    <row r="208" spans="1:12">
      <c r="A208" s="299">
        <v>207</v>
      </c>
      <c r="B208" s="299" t="s">
        <v>468</v>
      </c>
      <c r="C208" s="299" t="s">
        <v>3087</v>
      </c>
      <c r="D208" s="299">
        <v>991</v>
      </c>
      <c r="E208" s="299">
        <v>1885.7534000000001</v>
      </c>
      <c r="F208" s="299">
        <v>373</v>
      </c>
      <c r="G208" s="299">
        <v>703386</v>
      </c>
      <c r="H208" s="299">
        <v>369643</v>
      </c>
      <c r="I208" s="299">
        <v>333743</v>
      </c>
      <c r="J208" s="299">
        <v>60</v>
      </c>
      <c r="K208" s="299" t="s">
        <v>1358</v>
      </c>
      <c r="L208" s="299">
        <v>373</v>
      </c>
    </row>
    <row r="209" spans="1:12">
      <c r="A209" s="299">
        <v>208</v>
      </c>
      <c r="B209" s="299" t="s">
        <v>559</v>
      </c>
      <c r="C209" s="299" t="s">
        <v>3220</v>
      </c>
      <c r="D209" s="299">
        <v>138</v>
      </c>
      <c r="E209" s="299">
        <v>258.80619999999999</v>
      </c>
      <c r="F209" s="299">
        <v>2673</v>
      </c>
      <c r="G209" s="299">
        <v>691789</v>
      </c>
      <c r="H209" s="299">
        <v>368874</v>
      </c>
      <c r="I209" s="299">
        <v>322915</v>
      </c>
      <c r="J209" s="299">
        <v>208</v>
      </c>
      <c r="K209" s="299" t="s">
        <v>1358</v>
      </c>
      <c r="L209" s="299">
        <v>2673</v>
      </c>
    </row>
    <row r="210" spans="1:12">
      <c r="A210" s="299">
        <v>209</v>
      </c>
      <c r="B210" s="299" t="s">
        <v>3217</v>
      </c>
      <c r="C210" s="299" t="s">
        <v>3218</v>
      </c>
      <c r="D210" s="299">
        <v>289</v>
      </c>
      <c r="E210" s="299">
        <v>500</v>
      </c>
      <c r="F210" s="299">
        <v>1360</v>
      </c>
      <c r="G210" s="299">
        <v>680000</v>
      </c>
      <c r="H210" s="299">
        <v>393040</v>
      </c>
      <c r="I210" s="299">
        <v>286960</v>
      </c>
      <c r="J210" s="299">
        <v>17</v>
      </c>
      <c r="K210" s="299" t="s">
        <v>1358</v>
      </c>
      <c r="L210" s="299">
        <v>1360</v>
      </c>
    </row>
    <row r="211" spans="1:12">
      <c r="A211" s="299">
        <v>210</v>
      </c>
      <c r="B211" s="299" t="s">
        <v>508</v>
      </c>
      <c r="C211" s="299" t="s">
        <v>3104</v>
      </c>
      <c r="D211" s="299">
        <v>239</v>
      </c>
      <c r="E211" s="299">
        <v>440.93880000000001</v>
      </c>
      <c r="F211" s="299">
        <v>1535</v>
      </c>
      <c r="G211" s="299">
        <v>676841</v>
      </c>
      <c r="H211" s="299">
        <v>366865</v>
      </c>
      <c r="I211" s="299">
        <v>309976</v>
      </c>
      <c r="J211" s="299">
        <v>42</v>
      </c>
      <c r="K211" s="299" t="s">
        <v>1358</v>
      </c>
      <c r="L211" s="299">
        <v>1535</v>
      </c>
    </row>
    <row r="212" spans="1:12">
      <c r="A212" s="299">
        <v>211</v>
      </c>
      <c r="B212" s="299" t="s">
        <v>776</v>
      </c>
      <c r="C212" s="299" t="s">
        <v>3240</v>
      </c>
      <c r="D212" s="299">
        <v>1897</v>
      </c>
      <c r="E212" s="299">
        <v>3158.7829999999999</v>
      </c>
      <c r="F212" s="299">
        <v>212</v>
      </c>
      <c r="G212" s="299">
        <v>669662</v>
      </c>
      <c r="H212" s="299">
        <v>402164</v>
      </c>
      <c r="I212" s="299">
        <v>267498</v>
      </c>
      <c r="J212" s="299">
        <v>62</v>
      </c>
      <c r="K212" s="299" t="s">
        <v>1358</v>
      </c>
      <c r="L212" s="299">
        <v>212</v>
      </c>
    </row>
    <row r="213" spans="1:12">
      <c r="A213" s="299">
        <v>212</v>
      </c>
      <c r="B213" s="299" t="s">
        <v>934</v>
      </c>
      <c r="C213" s="299" t="s">
        <v>3155</v>
      </c>
      <c r="D213" s="299">
        <v>601</v>
      </c>
      <c r="E213" s="299">
        <v>1192.3494000000001</v>
      </c>
      <c r="F213" s="299">
        <v>561</v>
      </c>
      <c r="G213" s="299">
        <v>668908</v>
      </c>
      <c r="H213" s="299">
        <v>337161</v>
      </c>
      <c r="I213" s="299">
        <v>331747</v>
      </c>
      <c r="J213" s="299">
        <v>99</v>
      </c>
      <c r="K213" s="299" t="s">
        <v>1358</v>
      </c>
      <c r="L213" s="299">
        <v>561</v>
      </c>
    </row>
    <row r="214" spans="1:12">
      <c r="A214" s="299">
        <v>213</v>
      </c>
      <c r="B214" s="299" t="s">
        <v>3799</v>
      </c>
      <c r="C214" s="299" t="s">
        <v>4015</v>
      </c>
      <c r="D214" s="299">
        <v>75</v>
      </c>
      <c r="E214" s="299">
        <v>243.05119999999999</v>
      </c>
      <c r="F214" s="299">
        <v>2737</v>
      </c>
      <c r="G214" s="299">
        <v>665231</v>
      </c>
      <c r="H214" s="299">
        <v>205275</v>
      </c>
      <c r="I214" s="299">
        <v>459956</v>
      </c>
      <c r="J214" s="299">
        <v>107</v>
      </c>
      <c r="K214" s="299" t="s">
        <v>1358</v>
      </c>
      <c r="L214" s="299">
        <v>2737</v>
      </c>
    </row>
    <row r="215" spans="1:12">
      <c r="A215" s="299">
        <v>214</v>
      </c>
      <c r="B215" s="299" t="s">
        <v>1013</v>
      </c>
      <c r="C215" s="299" t="s">
        <v>3248</v>
      </c>
      <c r="D215" s="299">
        <v>797</v>
      </c>
      <c r="E215" s="299">
        <v>1635.8892000000001</v>
      </c>
      <c r="F215" s="299">
        <v>406</v>
      </c>
      <c r="G215" s="299">
        <v>664171</v>
      </c>
      <c r="H215" s="299">
        <v>323582</v>
      </c>
      <c r="I215" s="299">
        <v>340589</v>
      </c>
      <c r="J215" s="299">
        <v>89</v>
      </c>
      <c r="K215" s="299" t="s">
        <v>1358</v>
      </c>
      <c r="L215" s="299">
        <v>406</v>
      </c>
    </row>
    <row r="216" spans="1:12">
      <c r="A216" s="299">
        <v>215</v>
      </c>
      <c r="B216" s="299" t="s">
        <v>541</v>
      </c>
      <c r="C216" s="299" t="s">
        <v>3253</v>
      </c>
      <c r="D216" s="299">
        <v>574</v>
      </c>
      <c r="E216" s="299">
        <v>1496.1783</v>
      </c>
      <c r="F216" s="299">
        <v>443</v>
      </c>
      <c r="G216" s="299">
        <v>662807</v>
      </c>
      <c r="H216" s="299">
        <v>254282</v>
      </c>
      <c r="I216" s="299">
        <v>408525</v>
      </c>
      <c r="J216" s="299">
        <v>18</v>
      </c>
      <c r="K216" s="299" t="s">
        <v>1358</v>
      </c>
      <c r="L216" s="299">
        <v>443</v>
      </c>
    </row>
    <row r="217" spans="1:12">
      <c r="A217" s="299">
        <v>216</v>
      </c>
      <c r="B217" s="299" t="s">
        <v>849</v>
      </c>
      <c r="C217" s="299" t="s">
        <v>3300</v>
      </c>
      <c r="D217" s="299">
        <v>226</v>
      </c>
      <c r="E217" s="299">
        <v>343.45859999999999</v>
      </c>
      <c r="F217" s="299">
        <v>1921</v>
      </c>
      <c r="G217" s="299">
        <v>659784</v>
      </c>
      <c r="H217" s="299">
        <v>434146</v>
      </c>
      <c r="I217" s="299">
        <v>225638</v>
      </c>
      <c r="J217" s="299">
        <v>76</v>
      </c>
      <c r="K217" s="299" t="s">
        <v>1358</v>
      </c>
      <c r="L217" s="299">
        <v>1921</v>
      </c>
    </row>
    <row r="218" spans="1:12">
      <c r="A218" s="299">
        <v>217</v>
      </c>
      <c r="B218" s="299" t="s">
        <v>845</v>
      </c>
      <c r="C218" s="299" t="s">
        <v>3205</v>
      </c>
      <c r="D218" s="299">
        <v>241</v>
      </c>
      <c r="E218" s="299">
        <v>333.29070000000002</v>
      </c>
      <c r="F218" s="299">
        <v>1971</v>
      </c>
      <c r="G218" s="299">
        <v>656916</v>
      </c>
      <c r="H218" s="299">
        <v>475011</v>
      </c>
      <c r="I218" s="299">
        <v>181905</v>
      </c>
      <c r="J218" s="299">
        <v>56</v>
      </c>
      <c r="K218" s="299" t="s">
        <v>1358</v>
      </c>
      <c r="L218" s="299">
        <v>1971</v>
      </c>
    </row>
    <row r="219" spans="1:12">
      <c r="A219" s="299">
        <v>218</v>
      </c>
      <c r="B219" s="299" t="s">
        <v>4107</v>
      </c>
      <c r="C219" s="299" t="s">
        <v>4274</v>
      </c>
      <c r="D219" s="299">
        <v>313</v>
      </c>
      <c r="E219" s="299">
        <v>485.6823</v>
      </c>
      <c r="F219" s="299">
        <v>1341</v>
      </c>
      <c r="G219" s="299">
        <v>651300</v>
      </c>
      <c r="H219" s="299">
        <v>419733</v>
      </c>
      <c r="I219" s="299">
        <v>231567</v>
      </c>
      <c r="J219" s="299">
        <v>18</v>
      </c>
      <c r="K219" s="299" t="s">
        <v>1358</v>
      </c>
      <c r="L219" s="299">
        <v>1341</v>
      </c>
    </row>
    <row r="220" spans="1:12">
      <c r="A220" s="299">
        <v>219</v>
      </c>
      <c r="B220" s="299" t="s">
        <v>1291</v>
      </c>
      <c r="C220" s="299" t="s">
        <v>3962</v>
      </c>
      <c r="D220" s="299">
        <v>605</v>
      </c>
      <c r="E220" s="299">
        <v>363.94110000000001</v>
      </c>
      <c r="F220" s="299">
        <v>1782</v>
      </c>
      <c r="G220" s="299">
        <v>648543</v>
      </c>
      <c r="H220" s="299">
        <v>1078110</v>
      </c>
      <c r="I220" s="299">
        <v>-429567</v>
      </c>
      <c r="J220" s="299">
        <v>112</v>
      </c>
      <c r="K220" s="299" t="s">
        <v>1358</v>
      </c>
      <c r="L220" s="299">
        <v>1782</v>
      </c>
    </row>
    <row r="221" spans="1:12">
      <c r="A221" s="299">
        <v>220</v>
      </c>
      <c r="B221" s="299" t="s">
        <v>4108</v>
      </c>
      <c r="C221" s="299" t="s">
        <v>4115</v>
      </c>
      <c r="D221" s="299">
        <v>192</v>
      </c>
      <c r="E221" s="299">
        <v>299.58</v>
      </c>
      <c r="F221" s="299">
        <v>2143</v>
      </c>
      <c r="G221" s="299">
        <v>642000</v>
      </c>
      <c r="H221" s="299">
        <v>411456</v>
      </c>
      <c r="I221" s="299">
        <v>230544</v>
      </c>
      <c r="J221" s="299">
        <v>18</v>
      </c>
      <c r="K221" s="299" t="s">
        <v>1358</v>
      </c>
      <c r="L221" s="299">
        <v>2143</v>
      </c>
    </row>
    <row r="222" spans="1:12">
      <c r="A222" s="299">
        <v>221</v>
      </c>
      <c r="B222" s="299" t="s">
        <v>3798</v>
      </c>
      <c r="C222" s="299" t="s">
        <v>4011</v>
      </c>
      <c r="D222" s="299">
        <v>54</v>
      </c>
      <c r="E222" s="299">
        <v>252.541</v>
      </c>
      <c r="F222" s="299">
        <v>2538</v>
      </c>
      <c r="G222" s="299">
        <v>640949</v>
      </c>
      <c r="H222" s="299">
        <v>137052</v>
      </c>
      <c r="I222" s="299">
        <v>503897</v>
      </c>
      <c r="J222" s="299">
        <v>81</v>
      </c>
      <c r="K222" s="299" t="s">
        <v>1358</v>
      </c>
      <c r="L222" s="299">
        <v>2538</v>
      </c>
    </row>
    <row r="223" spans="1:12">
      <c r="A223" s="299">
        <v>222</v>
      </c>
      <c r="B223" s="299" t="s">
        <v>540</v>
      </c>
      <c r="C223" s="299" t="s">
        <v>3187</v>
      </c>
      <c r="D223" s="299">
        <v>741</v>
      </c>
      <c r="E223" s="299">
        <v>1804.0399</v>
      </c>
      <c r="F223" s="299">
        <v>351</v>
      </c>
      <c r="G223" s="299">
        <v>633218</v>
      </c>
      <c r="H223" s="299">
        <v>260091</v>
      </c>
      <c r="I223" s="299">
        <v>373127</v>
      </c>
      <c r="J223" s="299">
        <v>93</v>
      </c>
      <c r="K223" s="299" t="s">
        <v>1358</v>
      </c>
      <c r="L223" s="299">
        <v>351</v>
      </c>
    </row>
    <row r="224" spans="1:12">
      <c r="A224" s="299">
        <v>223</v>
      </c>
      <c r="B224" s="299" t="s">
        <v>636</v>
      </c>
      <c r="C224" s="299" t="s">
        <v>3263</v>
      </c>
      <c r="D224" s="299">
        <v>163</v>
      </c>
      <c r="E224" s="299">
        <v>322.56619999999998</v>
      </c>
      <c r="F224" s="299">
        <v>1955</v>
      </c>
      <c r="G224" s="299">
        <v>630617</v>
      </c>
      <c r="H224" s="299">
        <v>318665</v>
      </c>
      <c r="I224" s="299">
        <v>311952</v>
      </c>
      <c r="J224" s="299">
        <v>233</v>
      </c>
      <c r="K224" s="299" t="s">
        <v>1358</v>
      </c>
      <c r="L224" s="299">
        <v>1955</v>
      </c>
    </row>
    <row r="225" spans="1:12">
      <c r="A225" s="299">
        <v>224</v>
      </c>
      <c r="B225" s="299" t="s">
        <v>2953</v>
      </c>
      <c r="C225" s="299" t="s">
        <v>3270</v>
      </c>
      <c r="D225" s="299">
        <v>660</v>
      </c>
      <c r="E225" s="299">
        <v>1038.7059999999999</v>
      </c>
      <c r="F225" s="299">
        <v>602</v>
      </c>
      <c r="G225" s="299">
        <v>625301</v>
      </c>
      <c r="H225" s="299">
        <v>397320</v>
      </c>
      <c r="I225" s="299">
        <v>227981</v>
      </c>
      <c r="J225" s="299">
        <v>81</v>
      </c>
      <c r="K225" s="299" t="s">
        <v>1358</v>
      </c>
      <c r="L225" s="299">
        <v>602</v>
      </c>
    </row>
    <row r="226" spans="1:12">
      <c r="A226" s="299">
        <v>225</v>
      </c>
      <c r="B226" s="299" t="s">
        <v>3180</v>
      </c>
      <c r="C226" s="299" t="s">
        <v>3181</v>
      </c>
      <c r="D226" s="299">
        <v>460</v>
      </c>
      <c r="E226" s="299">
        <v>760</v>
      </c>
      <c r="F226" s="299">
        <v>810</v>
      </c>
      <c r="G226" s="299">
        <v>615600</v>
      </c>
      <c r="H226" s="299">
        <v>372600</v>
      </c>
      <c r="I226" s="299">
        <v>243000</v>
      </c>
      <c r="J226" s="299">
        <v>8</v>
      </c>
      <c r="K226" s="299" t="s">
        <v>1358</v>
      </c>
      <c r="L226" s="299">
        <v>810</v>
      </c>
    </row>
    <row r="227" spans="1:12">
      <c r="A227" s="299">
        <v>226</v>
      </c>
      <c r="B227" s="299" t="s">
        <v>3954</v>
      </c>
      <c r="C227" s="299" t="s">
        <v>4152</v>
      </c>
      <c r="D227" s="299">
        <v>81</v>
      </c>
      <c r="E227" s="299">
        <v>304.35730000000001</v>
      </c>
      <c r="F227" s="299">
        <v>1979</v>
      </c>
      <c r="G227" s="299">
        <v>602323</v>
      </c>
      <c r="H227" s="299">
        <v>160299</v>
      </c>
      <c r="I227" s="299">
        <v>442024</v>
      </c>
      <c r="J227" s="299">
        <v>69</v>
      </c>
      <c r="K227" s="299" t="s">
        <v>1358</v>
      </c>
      <c r="L227" s="299">
        <v>1979</v>
      </c>
    </row>
    <row r="228" spans="1:12">
      <c r="A228" s="299">
        <v>227</v>
      </c>
      <c r="B228" s="299" t="s">
        <v>402</v>
      </c>
      <c r="C228" s="299" t="s">
        <v>3188</v>
      </c>
      <c r="D228" s="299">
        <v>64</v>
      </c>
      <c r="E228" s="299">
        <v>105.7914</v>
      </c>
      <c r="F228" s="299">
        <v>5651</v>
      </c>
      <c r="G228" s="299">
        <v>597827</v>
      </c>
      <c r="H228" s="299">
        <v>361664</v>
      </c>
      <c r="I228" s="299">
        <v>236163</v>
      </c>
      <c r="J228" s="299">
        <v>254</v>
      </c>
      <c r="K228" s="299" t="s">
        <v>1358</v>
      </c>
      <c r="L228" s="299">
        <v>5651</v>
      </c>
    </row>
    <row r="229" spans="1:12">
      <c r="A229" s="299">
        <v>228</v>
      </c>
      <c r="B229" s="299" t="s">
        <v>4214</v>
      </c>
      <c r="C229" s="299" t="s">
        <v>4282</v>
      </c>
      <c r="D229" s="299">
        <v>425</v>
      </c>
      <c r="E229" s="299">
        <v>917.34379999999999</v>
      </c>
      <c r="F229" s="299">
        <v>640</v>
      </c>
      <c r="G229" s="299">
        <v>587100</v>
      </c>
      <c r="H229" s="299">
        <v>272000</v>
      </c>
      <c r="I229" s="299">
        <v>315100</v>
      </c>
      <c r="J229" s="299">
        <v>15</v>
      </c>
      <c r="K229" s="299" t="s">
        <v>1358</v>
      </c>
      <c r="L229" s="299">
        <v>640</v>
      </c>
    </row>
    <row r="230" spans="1:12">
      <c r="A230" s="299">
        <v>229</v>
      </c>
      <c r="B230" s="299" t="s">
        <v>4235</v>
      </c>
      <c r="C230" s="299" t="s">
        <v>4322</v>
      </c>
      <c r="D230" s="299">
        <v>608</v>
      </c>
      <c r="E230" s="299">
        <v>1623.6768999999999</v>
      </c>
      <c r="F230" s="299">
        <v>359</v>
      </c>
      <c r="G230" s="299">
        <v>582900</v>
      </c>
      <c r="H230" s="299">
        <v>218272</v>
      </c>
      <c r="I230" s="299">
        <v>364628</v>
      </c>
      <c r="J230" s="299">
        <v>15</v>
      </c>
      <c r="K230" s="299" t="s">
        <v>1358</v>
      </c>
      <c r="L230" s="299">
        <v>359</v>
      </c>
    </row>
    <row r="231" spans="1:12">
      <c r="A231" s="299">
        <v>230</v>
      </c>
      <c r="B231" s="299" t="s">
        <v>231</v>
      </c>
      <c r="C231" s="299" t="s">
        <v>3088</v>
      </c>
      <c r="D231" s="299">
        <v>355</v>
      </c>
      <c r="E231" s="299">
        <v>562.55370000000005</v>
      </c>
      <c r="F231" s="299">
        <v>1033</v>
      </c>
      <c r="G231" s="299">
        <v>581118</v>
      </c>
      <c r="H231" s="299">
        <v>366715</v>
      </c>
      <c r="I231" s="299">
        <v>214403</v>
      </c>
      <c r="J231" s="299">
        <v>132</v>
      </c>
      <c r="K231" s="299" t="s">
        <v>1358</v>
      </c>
      <c r="L231" s="299">
        <v>1033</v>
      </c>
    </row>
    <row r="232" spans="1:12">
      <c r="A232" s="299">
        <v>231</v>
      </c>
      <c r="B232" s="299" t="s">
        <v>870</v>
      </c>
      <c r="C232" s="299" t="s">
        <v>3334</v>
      </c>
      <c r="D232" s="299">
        <v>492</v>
      </c>
      <c r="E232" s="299">
        <v>1031.2643</v>
      </c>
      <c r="F232" s="299">
        <v>560</v>
      </c>
      <c r="G232" s="299">
        <v>577508</v>
      </c>
      <c r="H232" s="299">
        <v>275520</v>
      </c>
      <c r="I232" s="299">
        <v>301988</v>
      </c>
      <c r="J232" s="299">
        <v>31</v>
      </c>
      <c r="K232" s="299" t="s">
        <v>1358</v>
      </c>
      <c r="L232" s="299">
        <v>560</v>
      </c>
    </row>
    <row r="233" spans="1:12">
      <c r="A233" s="299">
        <v>232</v>
      </c>
      <c r="B233" s="299" t="s">
        <v>3206</v>
      </c>
      <c r="C233" s="299" t="s">
        <v>3207</v>
      </c>
      <c r="D233" s="299">
        <v>741</v>
      </c>
      <c r="E233" s="299">
        <v>1600</v>
      </c>
      <c r="F233" s="299">
        <v>360</v>
      </c>
      <c r="G233" s="299">
        <v>576000</v>
      </c>
      <c r="H233" s="299">
        <v>266760</v>
      </c>
      <c r="I233" s="299">
        <v>309240</v>
      </c>
      <c r="J233" s="299">
        <v>4</v>
      </c>
      <c r="K233" s="299" t="s">
        <v>1358</v>
      </c>
      <c r="L233" s="299">
        <v>360</v>
      </c>
    </row>
    <row r="234" spans="1:12">
      <c r="A234" s="299">
        <v>233</v>
      </c>
      <c r="B234" s="299" t="s">
        <v>4204</v>
      </c>
      <c r="C234" s="299" t="s">
        <v>4279</v>
      </c>
      <c r="D234" s="299">
        <v>132</v>
      </c>
      <c r="E234" s="299">
        <v>257.89280000000002</v>
      </c>
      <c r="F234" s="299">
        <v>2221</v>
      </c>
      <c r="G234" s="299">
        <v>572780</v>
      </c>
      <c r="H234" s="299">
        <v>293172</v>
      </c>
      <c r="I234" s="299">
        <v>279608</v>
      </c>
      <c r="J234" s="299">
        <v>30</v>
      </c>
      <c r="K234" s="299" t="s">
        <v>1358</v>
      </c>
      <c r="L234" s="299">
        <v>2221</v>
      </c>
    </row>
    <row r="235" spans="1:12">
      <c r="A235" s="299">
        <v>234</v>
      </c>
      <c r="B235" s="299" t="s">
        <v>3757</v>
      </c>
      <c r="C235" s="299" t="s">
        <v>3884</v>
      </c>
      <c r="D235" s="299">
        <v>396</v>
      </c>
      <c r="E235" s="299">
        <v>725.81269999999995</v>
      </c>
      <c r="F235" s="299">
        <v>785</v>
      </c>
      <c r="G235" s="299">
        <v>569763</v>
      </c>
      <c r="H235" s="299">
        <v>310860</v>
      </c>
      <c r="I235" s="299">
        <v>258903</v>
      </c>
      <c r="J235" s="299">
        <v>193</v>
      </c>
      <c r="K235" s="299" t="s">
        <v>1358</v>
      </c>
      <c r="L235" s="299">
        <v>785</v>
      </c>
    </row>
    <row r="236" spans="1:12">
      <c r="A236" s="299">
        <v>235</v>
      </c>
      <c r="B236" s="299" t="s">
        <v>847</v>
      </c>
      <c r="C236" s="299" t="s">
        <v>3288</v>
      </c>
      <c r="D236" s="299">
        <v>313</v>
      </c>
      <c r="E236" s="299">
        <v>427.95909999999998</v>
      </c>
      <c r="F236" s="299">
        <v>1321</v>
      </c>
      <c r="G236" s="299">
        <v>565334</v>
      </c>
      <c r="H236" s="299">
        <v>413473</v>
      </c>
      <c r="I236" s="299">
        <v>151861</v>
      </c>
      <c r="J236" s="299">
        <v>87</v>
      </c>
      <c r="K236" s="299" t="s">
        <v>1358</v>
      </c>
      <c r="L236" s="299">
        <v>1321</v>
      </c>
    </row>
    <row r="237" spans="1:12">
      <c r="A237" s="299">
        <v>236</v>
      </c>
      <c r="B237" s="299" t="s">
        <v>932</v>
      </c>
      <c r="C237" s="299" t="s">
        <v>3246</v>
      </c>
      <c r="D237" s="299">
        <v>387</v>
      </c>
      <c r="E237" s="299">
        <v>642.88379999999995</v>
      </c>
      <c r="F237" s="299">
        <v>878</v>
      </c>
      <c r="G237" s="299">
        <v>564452</v>
      </c>
      <c r="H237" s="299">
        <v>339786</v>
      </c>
      <c r="I237" s="299">
        <v>224666</v>
      </c>
      <c r="J237" s="299">
        <v>116</v>
      </c>
      <c r="K237" s="299" t="s">
        <v>1358</v>
      </c>
      <c r="L237" s="299">
        <v>878</v>
      </c>
    </row>
    <row r="238" spans="1:12">
      <c r="A238" s="299">
        <v>237</v>
      </c>
      <c r="B238" s="299" t="s">
        <v>3900</v>
      </c>
      <c r="C238" s="299" t="s">
        <v>4041</v>
      </c>
      <c r="D238" s="299">
        <v>371</v>
      </c>
      <c r="E238" s="299">
        <v>724.55769999999995</v>
      </c>
      <c r="F238" s="299">
        <v>771</v>
      </c>
      <c r="G238" s="299">
        <v>558634</v>
      </c>
      <c r="H238" s="299">
        <v>286041</v>
      </c>
      <c r="I238" s="299">
        <v>272593</v>
      </c>
      <c r="J238" s="299">
        <v>116</v>
      </c>
      <c r="K238" s="299" t="s">
        <v>1358</v>
      </c>
      <c r="L238" s="299">
        <v>771</v>
      </c>
    </row>
    <row r="239" spans="1:12">
      <c r="A239" s="299">
        <v>238</v>
      </c>
      <c r="B239" s="299" t="s">
        <v>3303</v>
      </c>
      <c r="C239" s="299" t="s">
        <v>3304</v>
      </c>
      <c r="D239" s="299">
        <v>230</v>
      </c>
      <c r="E239" s="299">
        <v>600</v>
      </c>
      <c r="F239" s="299">
        <v>930</v>
      </c>
      <c r="G239" s="299">
        <v>558000</v>
      </c>
      <c r="H239" s="299">
        <v>213900</v>
      </c>
      <c r="I239" s="299">
        <v>344100</v>
      </c>
      <c r="J239" s="299">
        <v>12</v>
      </c>
      <c r="K239" s="299" t="s">
        <v>1358</v>
      </c>
      <c r="L239" s="299">
        <v>930</v>
      </c>
    </row>
    <row r="240" spans="1:12">
      <c r="A240" s="299">
        <v>239</v>
      </c>
      <c r="B240" s="299" t="s">
        <v>4201</v>
      </c>
      <c r="C240" s="299" t="s">
        <v>4280</v>
      </c>
      <c r="D240" s="299">
        <v>145</v>
      </c>
      <c r="E240" s="299">
        <v>257.83530000000002</v>
      </c>
      <c r="F240" s="299">
        <v>2162</v>
      </c>
      <c r="G240" s="299">
        <v>557440</v>
      </c>
      <c r="H240" s="299">
        <v>313490</v>
      </c>
      <c r="I240" s="299">
        <v>243950</v>
      </c>
      <c r="J240" s="299">
        <v>17</v>
      </c>
      <c r="K240" s="299" t="s">
        <v>1358</v>
      </c>
      <c r="L240" s="299">
        <v>2162</v>
      </c>
    </row>
    <row r="241" spans="1:12">
      <c r="A241" s="299">
        <v>240</v>
      </c>
      <c r="B241" s="299" t="s">
        <v>618</v>
      </c>
      <c r="C241" s="299" t="s">
        <v>3236</v>
      </c>
      <c r="D241" s="299">
        <v>530</v>
      </c>
      <c r="E241" s="299">
        <v>705.23829999999998</v>
      </c>
      <c r="F241" s="299">
        <v>789</v>
      </c>
      <c r="G241" s="299">
        <v>556433</v>
      </c>
      <c r="H241" s="299">
        <v>418170</v>
      </c>
      <c r="I241" s="299">
        <v>138263</v>
      </c>
      <c r="J241" s="299">
        <v>122</v>
      </c>
      <c r="K241" s="299" t="s">
        <v>1358</v>
      </c>
      <c r="L241" s="299">
        <v>789</v>
      </c>
    </row>
    <row r="242" spans="1:12">
      <c r="A242" s="299">
        <v>241</v>
      </c>
      <c r="B242" s="299" t="s">
        <v>476</v>
      </c>
      <c r="C242" s="299" t="s">
        <v>3090</v>
      </c>
      <c r="D242" s="299">
        <v>363</v>
      </c>
      <c r="E242" s="299">
        <v>475.09109999999998</v>
      </c>
      <c r="F242" s="299">
        <v>1164</v>
      </c>
      <c r="G242" s="299">
        <v>553006</v>
      </c>
      <c r="H242" s="299">
        <v>422532</v>
      </c>
      <c r="I242" s="299">
        <v>130474</v>
      </c>
      <c r="J242" s="299">
        <v>127</v>
      </c>
      <c r="K242" s="299" t="s">
        <v>1358</v>
      </c>
      <c r="L242" s="299">
        <v>1164</v>
      </c>
    </row>
    <row r="243" spans="1:12">
      <c r="A243" s="299">
        <v>242</v>
      </c>
      <c r="B243" s="299" t="s">
        <v>3791</v>
      </c>
      <c r="C243" s="299" t="s">
        <v>4277</v>
      </c>
      <c r="D243" s="299">
        <v>135</v>
      </c>
      <c r="E243" s="299">
        <v>323.19760000000002</v>
      </c>
      <c r="F243" s="299">
        <v>1680</v>
      </c>
      <c r="G243" s="299">
        <v>542972</v>
      </c>
      <c r="H243" s="299">
        <v>226800</v>
      </c>
      <c r="I243" s="299">
        <v>316172</v>
      </c>
      <c r="J243" s="299">
        <v>106</v>
      </c>
      <c r="K243" s="299" t="s">
        <v>1358</v>
      </c>
      <c r="L243" s="299">
        <v>1680</v>
      </c>
    </row>
    <row r="244" spans="1:12">
      <c r="A244" s="299">
        <v>243</v>
      </c>
      <c r="B244" s="299" t="s">
        <v>4202</v>
      </c>
      <c r="C244" s="299" t="s">
        <v>4281</v>
      </c>
      <c r="D244" s="299">
        <v>143</v>
      </c>
      <c r="E244" s="299">
        <v>257.74680000000001</v>
      </c>
      <c r="F244" s="299">
        <v>2077</v>
      </c>
      <c r="G244" s="299">
        <v>535340</v>
      </c>
      <c r="H244" s="299">
        <v>297011</v>
      </c>
      <c r="I244" s="299">
        <v>238329</v>
      </c>
      <c r="J244" s="299">
        <v>10</v>
      </c>
      <c r="K244" s="299" t="s">
        <v>1358</v>
      </c>
      <c r="L244" s="299">
        <v>2077</v>
      </c>
    </row>
    <row r="245" spans="1:12">
      <c r="A245" s="299">
        <v>244</v>
      </c>
      <c r="B245" s="299" t="s">
        <v>4088</v>
      </c>
      <c r="C245" s="299" t="s">
        <v>4116</v>
      </c>
      <c r="D245" s="299">
        <v>162</v>
      </c>
      <c r="E245" s="299">
        <v>285.53949999999998</v>
      </c>
      <c r="F245" s="299">
        <v>1863</v>
      </c>
      <c r="G245" s="299">
        <v>531960</v>
      </c>
      <c r="H245" s="299">
        <v>301806</v>
      </c>
      <c r="I245" s="299">
        <v>230154</v>
      </c>
      <c r="J245" s="299">
        <v>14</v>
      </c>
      <c r="K245" s="299" t="s">
        <v>1358</v>
      </c>
      <c r="L245" s="299">
        <v>1863</v>
      </c>
    </row>
    <row r="246" spans="1:12">
      <c r="A246" s="299">
        <v>245</v>
      </c>
      <c r="B246" s="299" t="s">
        <v>649</v>
      </c>
      <c r="C246" s="299" t="s">
        <v>3194</v>
      </c>
      <c r="D246" s="299">
        <v>81</v>
      </c>
      <c r="E246" s="299">
        <v>177.94829999999999</v>
      </c>
      <c r="F246" s="299">
        <v>2958</v>
      </c>
      <c r="G246" s="299">
        <v>526371</v>
      </c>
      <c r="H246" s="299">
        <v>239598</v>
      </c>
      <c r="I246" s="299">
        <v>286773</v>
      </c>
      <c r="J246" s="299">
        <v>77</v>
      </c>
      <c r="K246" s="299" t="s">
        <v>1358</v>
      </c>
      <c r="L246" s="299">
        <v>2958</v>
      </c>
    </row>
    <row r="247" spans="1:12">
      <c r="A247" s="299">
        <v>246</v>
      </c>
      <c r="B247" s="299" t="s">
        <v>370</v>
      </c>
      <c r="C247" s="299" t="s">
        <v>3225</v>
      </c>
      <c r="D247" s="299">
        <v>437</v>
      </c>
      <c r="E247" s="299">
        <v>1025.5703000000001</v>
      </c>
      <c r="F247" s="299">
        <v>512</v>
      </c>
      <c r="G247" s="299">
        <v>525092</v>
      </c>
      <c r="H247" s="299">
        <v>223744</v>
      </c>
      <c r="I247" s="299">
        <v>301348</v>
      </c>
      <c r="J247" s="299">
        <v>52</v>
      </c>
      <c r="K247" s="299" t="s">
        <v>1358</v>
      </c>
      <c r="L247" s="299">
        <v>512</v>
      </c>
    </row>
    <row r="248" spans="1:12">
      <c r="A248" s="299">
        <v>247</v>
      </c>
      <c r="B248" s="299" t="s">
        <v>731</v>
      </c>
      <c r="C248" s="299" t="s">
        <v>3156</v>
      </c>
      <c r="D248" s="299">
        <v>819</v>
      </c>
      <c r="E248" s="299">
        <v>1558.6845000000001</v>
      </c>
      <c r="F248" s="299">
        <v>336</v>
      </c>
      <c r="G248" s="299">
        <v>523718</v>
      </c>
      <c r="H248" s="299">
        <v>275184</v>
      </c>
      <c r="I248" s="299">
        <v>248534</v>
      </c>
      <c r="J248" s="299">
        <v>29</v>
      </c>
      <c r="K248" s="299" t="s">
        <v>1358</v>
      </c>
      <c r="L248" s="299">
        <v>336</v>
      </c>
    </row>
    <row r="249" spans="1:12">
      <c r="A249" s="299">
        <v>248</v>
      </c>
      <c r="B249" s="299" t="s">
        <v>2898</v>
      </c>
      <c r="C249" s="299" t="s">
        <v>3224</v>
      </c>
      <c r="D249" s="299">
        <v>362</v>
      </c>
      <c r="E249" s="299">
        <v>500.03460000000001</v>
      </c>
      <c r="F249" s="299">
        <v>1040</v>
      </c>
      <c r="G249" s="299">
        <v>520036</v>
      </c>
      <c r="H249" s="299">
        <v>376480</v>
      </c>
      <c r="I249" s="299">
        <v>143556</v>
      </c>
      <c r="J249" s="299">
        <v>12</v>
      </c>
      <c r="K249" s="299" t="s">
        <v>1358</v>
      </c>
      <c r="L249" s="299">
        <v>1040</v>
      </c>
    </row>
    <row r="250" spans="1:12">
      <c r="A250" s="299">
        <v>249</v>
      </c>
      <c r="B250" s="299" t="s">
        <v>697</v>
      </c>
      <c r="C250" s="299" t="s">
        <v>3222</v>
      </c>
      <c r="D250" s="299">
        <v>442</v>
      </c>
      <c r="E250" s="299">
        <v>634.67899999999997</v>
      </c>
      <c r="F250" s="299">
        <v>813</v>
      </c>
      <c r="G250" s="299">
        <v>515994</v>
      </c>
      <c r="H250" s="299">
        <v>359346</v>
      </c>
      <c r="I250" s="299">
        <v>156648</v>
      </c>
      <c r="J250" s="299">
        <v>80</v>
      </c>
      <c r="K250" s="299" t="s">
        <v>1358</v>
      </c>
      <c r="L250" s="299">
        <v>813</v>
      </c>
    </row>
    <row r="251" spans="1:12">
      <c r="A251" s="299">
        <v>250</v>
      </c>
      <c r="B251" s="299" t="s">
        <v>850</v>
      </c>
      <c r="C251" s="299" t="s">
        <v>3417</v>
      </c>
      <c r="D251" s="299">
        <v>226</v>
      </c>
      <c r="E251" s="299">
        <v>340.34210000000002</v>
      </c>
      <c r="F251" s="299">
        <v>1514</v>
      </c>
      <c r="G251" s="299">
        <v>515278</v>
      </c>
      <c r="H251" s="299">
        <v>342164</v>
      </c>
      <c r="I251" s="299">
        <v>173114</v>
      </c>
      <c r="J251" s="299">
        <v>88</v>
      </c>
      <c r="K251" s="299" t="s">
        <v>1358</v>
      </c>
      <c r="L251" s="299">
        <v>1514</v>
      </c>
    </row>
    <row r="252" spans="1:12">
      <c r="A252" s="299">
        <v>251</v>
      </c>
      <c r="B252" s="299" t="s">
        <v>4174</v>
      </c>
      <c r="C252" s="299" t="s">
        <v>4298</v>
      </c>
      <c r="D252" s="299">
        <v>197</v>
      </c>
      <c r="E252" s="299">
        <v>354</v>
      </c>
      <c r="F252" s="299">
        <v>1428</v>
      </c>
      <c r="G252" s="299">
        <v>505512</v>
      </c>
      <c r="H252" s="299">
        <v>281316</v>
      </c>
      <c r="I252" s="299">
        <v>224196</v>
      </c>
      <c r="J252" s="299">
        <v>53</v>
      </c>
      <c r="K252" s="299" t="s">
        <v>1358</v>
      </c>
      <c r="L252" s="299">
        <v>1428</v>
      </c>
    </row>
    <row r="253" spans="1:12">
      <c r="A253" s="299">
        <v>252</v>
      </c>
      <c r="B253" s="299" t="s">
        <v>887</v>
      </c>
      <c r="C253" s="299" t="s">
        <v>3258</v>
      </c>
      <c r="D253" s="299">
        <v>169</v>
      </c>
      <c r="E253" s="299">
        <v>271.01179999999999</v>
      </c>
      <c r="F253" s="299">
        <v>1865</v>
      </c>
      <c r="G253" s="299">
        <v>505437</v>
      </c>
      <c r="H253" s="299">
        <v>315185</v>
      </c>
      <c r="I253" s="299">
        <v>190252</v>
      </c>
      <c r="J253" s="299">
        <v>94</v>
      </c>
      <c r="K253" s="299" t="s">
        <v>1358</v>
      </c>
      <c r="L253" s="299">
        <v>1865</v>
      </c>
    </row>
    <row r="254" spans="1:12">
      <c r="A254" s="299">
        <v>253</v>
      </c>
      <c r="B254" s="299" t="s">
        <v>722</v>
      </c>
      <c r="C254" s="299" t="s">
        <v>3189</v>
      </c>
      <c r="D254" s="299">
        <v>112</v>
      </c>
      <c r="E254" s="299">
        <v>244.29259999999999</v>
      </c>
      <c r="F254" s="299">
        <v>2064</v>
      </c>
      <c r="G254" s="299">
        <v>504220</v>
      </c>
      <c r="H254" s="299">
        <v>231168</v>
      </c>
      <c r="I254" s="299">
        <v>273052</v>
      </c>
      <c r="J254" s="299">
        <v>121</v>
      </c>
      <c r="K254" s="299" t="s">
        <v>1358</v>
      </c>
      <c r="L254" s="299">
        <v>2064</v>
      </c>
    </row>
    <row r="255" spans="1:12">
      <c r="A255" s="299">
        <v>254</v>
      </c>
      <c r="B255" s="299" t="s">
        <v>929</v>
      </c>
      <c r="C255" s="299" t="s">
        <v>3246</v>
      </c>
      <c r="D255" s="299">
        <v>387</v>
      </c>
      <c r="E255" s="299">
        <v>596.58209999999997</v>
      </c>
      <c r="F255" s="299">
        <v>840</v>
      </c>
      <c r="G255" s="299">
        <v>501129</v>
      </c>
      <c r="H255" s="299">
        <v>325080</v>
      </c>
      <c r="I255" s="299">
        <v>176049</v>
      </c>
      <c r="J255" s="299">
        <v>134</v>
      </c>
      <c r="K255" s="299" t="s">
        <v>1358</v>
      </c>
      <c r="L255" s="299">
        <v>840</v>
      </c>
    </row>
    <row r="256" spans="1:12">
      <c r="A256" s="299">
        <v>255</v>
      </c>
      <c r="B256" s="299" t="s">
        <v>3910</v>
      </c>
      <c r="C256" s="299" t="s">
        <v>3992</v>
      </c>
      <c r="D256" s="299">
        <v>573</v>
      </c>
      <c r="E256" s="299">
        <v>1102.5198</v>
      </c>
      <c r="F256" s="299">
        <v>454</v>
      </c>
      <c r="G256" s="299">
        <v>500544</v>
      </c>
      <c r="H256" s="299">
        <v>260142</v>
      </c>
      <c r="I256" s="299">
        <v>240402</v>
      </c>
      <c r="J256" s="299">
        <v>19</v>
      </c>
      <c r="K256" s="299" t="s">
        <v>1358</v>
      </c>
      <c r="L256" s="299">
        <v>454</v>
      </c>
    </row>
    <row r="257" spans="1:12">
      <c r="A257" s="299">
        <v>256</v>
      </c>
      <c r="B257" s="299" t="s">
        <v>808</v>
      </c>
      <c r="C257" s="299" t="s">
        <v>3221</v>
      </c>
      <c r="D257" s="299">
        <v>204</v>
      </c>
      <c r="E257" s="299">
        <v>391.55560000000003</v>
      </c>
      <c r="F257" s="299">
        <v>1258</v>
      </c>
      <c r="G257" s="299">
        <v>492577</v>
      </c>
      <c r="H257" s="299">
        <v>256632</v>
      </c>
      <c r="I257" s="299">
        <v>235945</v>
      </c>
      <c r="J257" s="299">
        <v>240</v>
      </c>
      <c r="K257" s="299" t="s">
        <v>1358</v>
      </c>
      <c r="L257" s="299">
        <v>1258</v>
      </c>
    </row>
    <row r="258" spans="1:12">
      <c r="A258" s="299">
        <v>257</v>
      </c>
      <c r="B258" s="299" t="s">
        <v>471</v>
      </c>
      <c r="C258" s="299" t="s">
        <v>3186</v>
      </c>
      <c r="D258" s="299">
        <v>151</v>
      </c>
      <c r="E258" s="299">
        <v>290.41890000000001</v>
      </c>
      <c r="F258" s="299">
        <v>1695</v>
      </c>
      <c r="G258" s="299">
        <v>492260</v>
      </c>
      <c r="H258" s="299">
        <v>255945</v>
      </c>
      <c r="I258" s="299">
        <v>236315</v>
      </c>
      <c r="J258" s="299">
        <v>208</v>
      </c>
      <c r="K258" s="299" t="s">
        <v>1358</v>
      </c>
      <c r="L258" s="299">
        <v>1695</v>
      </c>
    </row>
    <row r="259" spans="1:12">
      <c r="A259" s="299">
        <v>258</v>
      </c>
      <c r="B259" s="299" t="s">
        <v>3890</v>
      </c>
      <c r="C259" s="299" t="s">
        <v>3996</v>
      </c>
      <c r="D259" s="299">
        <v>439</v>
      </c>
      <c r="E259" s="299">
        <v>773.08100000000002</v>
      </c>
      <c r="F259" s="299">
        <v>630</v>
      </c>
      <c r="G259" s="299">
        <v>487041</v>
      </c>
      <c r="H259" s="299">
        <v>276570</v>
      </c>
      <c r="I259" s="299">
        <v>210471</v>
      </c>
      <c r="J259" s="299">
        <v>57</v>
      </c>
      <c r="K259" s="299" t="s">
        <v>1358</v>
      </c>
      <c r="L259" s="299">
        <v>630</v>
      </c>
    </row>
    <row r="260" spans="1:12">
      <c r="A260" s="299">
        <v>259</v>
      </c>
      <c r="B260" s="299" t="s">
        <v>250</v>
      </c>
      <c r="C260" s="299" t="s">
        <v>3278</v>
      </c>
      <c r="D260" s="299">
        <v>461</v>
      </c>
      <c r="E260" s="299">
        <v>1154.1333</v>
      </c>
      <c r="F260" s="299">
        <v>420</v>
      </c>
      <c r="G260" s="299">
        <v>484736</v>
      </c>
      <c r="H260" s="299">
        <v>193620</v>
      </c>
      <c r="I260" s="299">
        <v>291116</v>
      </c>
      <c r="J260" s="299">
        <v>88</v>
      </c>
      <c r="K260" s="299" t="s">
        <v>1358</v>
      </c>
      <c r="L260" s="299">
        <v>420</v>
      </c>
    </row>
    <row r="261" spans="1:12">
      <c r="A261" s="299">
        <v>260</v>
      </c>
      <c r="B261" s="299" t="s">
        <v>3810</v>
      </c>
      <c r="C261" s="299" t="s">
        <v>3811</v>
      </c>
      <c r="D261" s="299">
        <v>2655</v>
      </c>
      <c r="E261" s="299">
        <v>4800</v>
      </c>
      <c r="F261" s="299">
        <v>100</v>
      </c>
      <c r="G261" s="299">
        <v>480000</v>
      </c>
      <c r="H261" s="299">
        <v>265500</v>
      </c>
      <c r="I261" s="299">
        <v>214500</v>
      </c>
      <c r="J261" s="299">
        <v>1</v>
      </c>
      <c r="K261" s="299" t="s">
        <v>1358</v>
      </c>
      <c r="L261" s="299">
        <v>100</v>
      </c>
    </row>
    <row r="262" spans="1:12">
      <c r="A262" s="299">
        <v>261</v>
      </c>
      <c r="B262" s="299" t="s">
        <v>936</v>
      </c>
      <c r="C262" s="299" t="s">
        <v>3203</v>
      </c>
      <c r="D262" s="299">
        <v>443</v>
      </c>
      <c r="E262" s="299">
        <v>1066.1600000000001</v>
      </c>
      <c r="F262" s="299">
        <v>450</v>
      </c>
      <c r="G262" s="299">
        <v>479772</v>
      </c>
      <c r="H262" s="299">
        <v>199350</v>
      </c>
      <c r="I262" s="299">
        <v>280422</v>
      </c>
      <c r="J262" s="299">
        <v>21</v>
      </c>
      <c r="K262" s="299" t="s">
        <v>1358</v>
      </c>
      <c r="L262" s="299">
        <v>450</v>
      </c>
    </row>
    <row r="263" spans="1:12">
      <c r="A263" s="299">
        <v>262</v>
      </c>
      <c r="B263" s="299" t="s">
        <v>872</v>
      </c>
      <c r="C263" s="299" t="s">
        <v>3478</v>
      </c>
      <c r="D263" s="299">
        <v>368</v>
      </c>
      <c r="E263" s="299">
        <v>619.53430000000003</v>
      </c>
      <c r="F263" s="299">
        <v>773</v>
      </c>
      <c r="G263" s="299">
        <v>478900</v>
      </c>
      <c r="H263" s="299">
        <v>284464</v>
      </c>
      <c r="I263" s="299">
        <v>194436</v>
      </c>
      <c r="J263" s="299">
        <v>27</v>
      </c>
      <c r="K263" s="299" t="s">
        <v>1358</v>
      </c>
      <c r="L263" s="299">
        <v>773</v>
      </c>
    </row>
    <row r="264" spans="1:12">
      <c r="A264" s="299">
        <v>263</v>
      </c>
      <c r="B264" s="299" t="s">
        <v>4096</v>
      </c>
      <c r="C264" s="299" t="s">
        <v>4143</v>
      </c>
      <c r="D264" s="299">
        <v>241</v>
      </c>
      <c r="E264" s="299">
        <v>458.64800000000002</v>
      </c>
      <c r="F264" s="299">
        <v>1034</v>
      </c>
      <c r="G264" s="299">
        <v>474242</v>
      </c>
      <c r="H264" s="299">
        <v>249194</v>
      </c>
      <c r="I264" s="299">
        <v>225048</v>
      </c>
      <c r="J264" s="299">
        <v>50</v>
      </c>
      <c r="K264" s="299" t="s">
        <v>1358</v>
      </c>
      <c r="L264" s="299">
        <v>1034</v>
      </c>
    </row>
    <row r="265" spans="1:12">
      <c r="A265" s="299">
        <v>264</v>
      </c>
      <c r="B265" s="299" t="s">
        <v>354</v>
      </c>
      <c r="C265" s="299" t="s">
        <v>3268</v>
      </c>
      <c r="D265" s="299">
        <v>73</v>
      </c>
      <c r="E265" s="299">
        <v>262.14249999999998</v>
      </c>
      <c r="F265" s="299">
        <v>1789</v>
      </c>
      <c r="G265" s="299">
        <v>468973</v>
      </c>
      <c r="H265" s="299">
        <v>130597</v>
      </c>
      <c r="I265" s="299">
        <v>338376</v>
      </c>
      <c r="J265" s="299">
        <v>102</v>
      </c>
      <c r="K265" s="299" t="s">
        <v>1358</v>
      </c>
      <c r="L265" s="299">
        <v>1789</v>
      </c>
    </row>
    <row r="266" spans="1:12">
      <c r="A266" s="299">
        <v>265</v>
      </c>
      <c r="B266" s="299" t="s">
        <v>431</v>
      </c>
      <c r="C266" s="299" t="s">
        <v>3260</v>
      </c>
      <c r="D266" s="299">
        <v>269</v>
      </c>
      <c r="E266" s="299">
        <v>526.20270000000005</v>
      </c>
      <c r="F266" s="299">
        <v>883</v>
      </c>
      <c r="G266" s="299">
        <v>464637</v>
      </c>
      <c r="H266" s="299">
        <v>237527</v>
      </c>
      <c r="I266" s="299">
        <v>227110</v>
      </c>
      <c r="J266" s="299">
        <v>48</v>
      </c>
      <c r="K266" s="299" t="s">
        <v>1358</v>
      </c>
      <c r="L266" s="299">
        <v>883</v>
      </c>
    </row>
    <row r="267" spans="1:12">
      <c r="A267" s="299">
        <v>266</v>
      </c>
      <c r="B267" s="299" t="s">
        <v>1292</v>
      </c>
      <c r="C267" s="299" t="s">
        <v>3075</v>
      </c>
      <c r="D267" s="299">
        <v>692</v>
      </c>
      <c r="E267" s="299">
        <v>342.59989999999999</v>
      </c>
      <c r="F267" s="299">
        <v>1352</v>
      </c>
      <c r="G267" s="299">
        <v>463195</v>
      </c>
      <c r="H267" s="299">
        <v>935584</v>
      </c>
      <c r="I267" s="299">
        <v>-472389</v>
      </c>
      <c r="J267" s="299">
        <v>98</v>
      </c>
      <c r="K267" s="299" t="s">
        <v>1358</v>
      </c>
      <c r="L267" s="299">
        <v>1352</v>
      </c>
    </row>
    <row r="268" spans="1:12">
      <c r="A268" s="299">
        <v>267</v>
      </c>
      <c r="B268" s="299" t="s">
        <v>562</v>
      </c>
      <c r="C268" s="299" t="s">
        <v>3196</v>
      </c>
      <c r="D268" s="299">
        <v>147</v>
      </c>
      <c r="E268" s="299">
        <v>244.3699</v>
      </c>
      <c r="F268" s="299">
        <v>1895</v>
      </c>
      <c r="G268" s="299">
        <v>463081</v>
      </c>
      <c r="H268" s="299">
        <v>278565</v>
      </c>
      <c r="I268" s="299">
        <v>184516</v>
      </c>
      <c r="J268" s="299">
        <v>77</v>
      </c>
      <c r="K268" s="299" t="s">
        <v>1358</v>
      </c>
      <c r="L268" s="299">
        <v>1895</v>
      </c>
    </row>
    <row r="269" spans="1:12">
      <c r="A269" s="299">
        <v>268</v>
      </c>
      <c r="B269" s="299" t="s">
        <v>2748</v>
      </c>
      <c r="C269" s="299" t="s">
        <v>3183</v>
      </c>
      <c r="D269" s="299">
        <v>461</v>
      </c>
      <c r="E269" s="299">
        <v>597.67139999999995</v>
      </c>
      <c r="F269" s="299">
        <v>773</v>
      </c>
      <c r="G269" s="299">
        <v>462000</v>
      </c>
      <c r="H269" s="299">
        <v>356353</v>
      </c>
      <c r="I269" s="299">
        <v>105647</v>
      </c>
      <c r="J269" s="299">
        <v>18</v>
      </c>
      <c r="K269" s="299" t="s">
        <v>1358</v>
      </c>
      <c r="L269" s="299">
        <v>773</v>
      </c>
    </row>
    <row r="270" spans="1:12">
      <c r="A270" s="299">
        <v>269</v>
      </c>
      <c r="B270" s="299" t="s">
        <v>399</v>
      </c>
      <c r="C270" s="299" t="s">
        <v>3339</v>
      </c>
      <c r="D270" s="299">
        <v>119</v>
      </c>
      <c r="E270" s="299">
        <v>166.7302</v>
      </c>
      <c r="F270" s="299">
        <v>2758</v>
      </c>
      <c r="G270" s="299">
        <v>459842</v>
      </c>
      <c r="H270" s="299">
        <v>328202</v>
      </c>
      <c r="I270" s="299">
        <v>131640</v>
      </c>
      <c r="J270" s="299">
        <v>137</v>
      </c>
      <c r="K270" s="299" t="s">
        <v>1358</v>
      </c>
      <c r="L270" s="299">
        <v>2758</v>
      </c>
    </row>
    <row r="271" spans="1:12">
      <c r="A271" s="299">
        <v>270</v>
      </c>
      <c r="B271" s="299" t="s">
        <v>1290</v>
      </c>
      <c r="C271" s="299" t="s">
        <v>3185</v>
      </c>
      <c r="D271" s="299">
        <v>1321</v>
      </c>
      <c r="E271" s="299">
        <v>1682.1623999999999</v>
      </c>
      <c r="F271" s="299">
        <v>271</v>
      </c>
      <c r="G271" s="299">
        <v>455866</v>
      </c>
      <c r="H271" s="299">
        <v>357991</v>
      </c>
      <c r="I271" s="299">
        <v>97875</v>
      </c>
      <c r="J271" s="299">
        <v>33</v>
      </c>
      <c r="K271" s="299" t="s">
        <v>1358</v>
      </c>
      <c r="L271" s="299">
        <v>271</v>
      </c>
    </row>
    <row r="272" spans="1:12">
      <c r="A272" s="299">
        <v>271</v>
      </c>
      <c r="B272" s="299" t="s">
        <v>639</v>
      </c>
      <c r="C272" s="299" t="s">
        <v>3245</v>
      </c>
      <c r="D272" s="299">
        <v>83</v>
      </c>
      <c r="E272" s="299">
        <v>166.9726</v>
      </c>
      <c r="F272" s="299">
        <v>2703</v>
      </c>
      <c r="G272" s="299">
        <v>451327</v>
      </c>
      <c r="H272" s="299">
        <v>224349</v>
      </c>
      <c r="I272" s="299">
        <v>226978</v>
      </c>
      <c r="J272" s="299">
        <v>139</v>
      </c>
      <c r="K272" s="299" t="s">
        <v>1358</v>
      </c>
      <c r="L272" s="299">
        <v>2703</v>
      </c>
    </row>
    <row r="273" spans="1:12">
      <c r="A273" s="299">
        <v>272</v>
      </c>
      <c r="B273" s="299" t="s">
        <v>3242</v>
      </c>
      <c r="C273" s="299" t="s">
        <v>3243</v>
      </c>
      <c r="D273" s="299">
        <v>916</v>
      </c>
      <c r="E273" s="299">
        <v>1295.5925</v>
      </c>
      <c r="F273" s="299">
        <v>346</v>
      </c>
      <c r="G273" s="299">
        <v>448275</v>
      </c>
      <c r="H273" s="299">
        <v>316936</v>
      </c>
      <c r="I273" s="299">
        <v>131339</v>
      </c>
      <c r="J273" s="299">
        <v>53</v>
      </c>
      <c r="K273" s="299" t="s">
        <v>1358</v>
      </c>
      <c r="L273" s="299">
        <v>346</v>
      </c>
    </row>
    <row r="274" spans="1:12">
      <c r="A274" s="299">
        <v>273</v>
      </c>
      <c r="B274" s="299" t="s">
        <v>651</v>
      </c>
      <c r="C274" s="299" t="s">
        <v>3227</v>
      </c>
      <c r="D274" s="299">
        <v>152</v>
      </c>
      <c r="E274" s="299">
        <v>364.30450000000002</v>
      </c>
      <c r="F274" s="299">
        <v>1225</v>
      </c>
      <c r="G274" s="299">
        <v>446273</v>
      </c>
      <c r="H274" s="299">
        <v>186200</v>
      </c>
      <c r="I274" s="299">
        <v>260073</v>
      </c>
      <c r="J274" s="299">
        <v>49</v>
      </c>
      <c r="K274" s="299" t="s">
        <v>1358</v>
      </c>
      <c r="L274" s="299">
        <v>1225</v>
      </c>
    </row>
    <row r="275" spans="1:12">
      <c r="A275" s="299">
        <v>274</v>
      </c>
      <c r="B275" s="299" t="s">
        <v>781</v>
      </c>
      <c r="C275" s="299" t="s">
        <v>3305</v>
      </c>
      <c r="D275" s="299">
        <v>404</v>
      </c>
      <c r="E275" s="299">
        <v>699.33600000000001</v>
      </c>
      <c r="F275" s="299">
        <v>625</v>
      </c>
      <c r="G275" s="299">
        <v>437085</v>
      </c>
      <c r="H275" s="299">
        <v>252500</v>
      </c>
      <c r="I275" s="299">
        <v>184585</v>
      </c>
      <c r="J275" s="299">
        <v>91</v>
      </c>
      <c r="K275" s="299" t="s">
        <v>1358</v>
      </c>
      <c r="L275" s="299">
        <v>625</v>
      </c>
    </row>
    <row r="276" spans="1:12">
      <c r="A276" s="299">
        <v>275</v>
      </c>
      <c r="B276" s="299" t="s">
        <v>3895</v>
      </c>
      <c r="C276" s="299" t="s">
        <v>4286</v>
      </c>
      <c r="D276" s="299">
        <v>221</v>
      </c>
      <c r="E276" s="299">
        <v>422.26100000000002</v>
      </c>
      <c r="F276" s="299">
        <v>1027</v>
      </c>
      <c r="G276" s="299">
        <v>433662</v>
      </c>
      <c r="H276" s="299">
        <v>226967</v>
      </c>
      <c r="I276" s="299">
        <v>206695</v>
      </c>
      <c r="J276" s="299">
        <v>239</v>
      </c>
      <c r="K276" s="299" t="s">
        <v>1358</v>
      </c>
      <c r="L276" s="299">
        <v>1027</v>
      </c>
    </row>
    <row r="277" spans="1:12">
      <c r="A277" s="299">
        <v>276</v>
      </c>
      <c r="B277" s="299" t="s">
        <v>3901</v>
      </c>
      <c r="C277" s="299" t="s">
        <v>4040</v>
      </c>
      <c r="D277" s="299">
        <v>591</v>
      </c>
      <c r="E277" s="299">
        <v>1151.8409999999999</v>
      </c>
      <c r="F277" s="299">
        <v>371</v>
      </c>
      <c r="G277" s="299">
        <v>427333</v>
      </c>
      <c r="H277" s="299">
        <v>219261</v>
      </c>
      <c r="I277" s="299">
        <v>208072</v>
      </c>
      <c r="J277" s="299">
        <v>47</v>
      </c>
      <c r="K277" s="299" t="s">
        <v>1358</v>
      </c>
      <c r="L277" s="299">
        <v>371</v>
      </c>
    </row>
    <row r="278" spans="1:12">
      <c r="A278" s="299">
        <v>277</v>
      </c>
      <c r="B278" s="299" t="s">
        <v>395</v>
      </c>
      <c r="C278" s="299" t="s">
        <v>3059</v>
      </c>
      <c r="D278" s="299">
        <v>549</v>
      </c>
      <c r="E278" s="299">
        <v>785.96669999999995</v>
      </c>
      <c r="F278" s="299">
        <v>541</v>
      </c>
      <c r="G278" s="299">
        <v>425208</v>
      </c>
      <c r="H278" s="299">
        <v>297009</v>
      </c>
      <c r="I278" s="299">
        <v>128199</v>
      </c>
      <c r="J278" s="299">
        <v>47</v>
      </c>
      <c r="K278" s="299" t="s">
        <v>1358</v>
      </c>
      <c r="L278" s="299">
        <v>541</v>
      </c>
    </row>
    <row r="279" spans="1:12">
      <c r="A279" s="299">
        <v>278</v>
      </c>
      <c r="B279" s="299" t="s">
        <v>992</v>
      </c>
      <c r="C279" s="299" t="s">
        <v>3092</v>
      </c>
      <c r="D279" s="299">
        <v>433</v>
      </c>
      <c r="E279" s="299">
        <v>664.19410000000005</v>
      </c>
      <c r="F279" s="299">
        <v>639</v>
      </c>
      <c r="G279" s="299">
        <v>424420</v>
      </c>
      <c r="H279" s="299">
        <v>276687</v>
      </c>
      <c r="I279" s="299">
        <v>147733</v>
      </c>
      <c r="J279" s="299">
        <v>35</v>
      </c>
      <c r="K279" s="299" t="s">
        <v>1358</v>
      </c>
      <c r="L279" s="299">
        <v>639</v>
      </c>
    </row>
    <row r="280" spans="1:12">
      <c r="A280" s="299">
        <v>279</v>
      </c>
      <c r="B280" s="299" t="s">
        <v>545</v>
      </c>
      <c r="C280" s="299" t="s">
        <v>3230</v>
      </c>
      <c r="D280" s="299">
        <v>396</v>
      </c>
      <c r="E280" s="299">
        <v>706.63940000000002</v>
      </c>
      <c r="F280" s="299">
        <v>599</v>
      </c>
      <c r="G280" s="299">
        <v>423277</v>
      </c>
      <c r="H280" s="299">
        <v>237204</v>
      </c>
      <c r="I280" s="299">
        <v>186073</v>
      </c>
      <c r="J280" s="299">
        <v>99</v>
      </c>
      <c r="K280" s="299" t="s">
        <v>1358</v>
      </c>
      <c r="L280" s="299">
        <v>599</v>
      </c>
    </row>
    <row r="281" spans="1:12">
      <c r="A281" s="299">
        <v>280</v>
      </c>
      <c r="B281" s="299" t="s">
        <v>415</v>
      </c>
      <c r="C281" s="299" t="s">
        <v>3238</v>
      </c>
      <c r="D281" s="299">
        <v>117</v>
      </c>
      <c r="E281" s="299">
        <v>154.24039999999999</v>
      </c>
      <c r="F281" s="299">
        <v>2741</v>
      </c>
      <c r="G281" s="299">
        <v>422773</v>
      </c>
      <c r="H281" s="299">
        <v>320697</v>
      </c>
      <c r="I281" s="299">
        <v>102076</v>
      </c>
      <c r="J281" s="299">
        <v>109</v>
      </c>
      <c r="K281" s="299" t="s">
        <v>1358</v>
      </c>
      <c r="L281" s="299">
        <v>2741</v>
      </c>
    </row>
    <row r="282" spans="1:12">
      <c r="A282" s="299">
        <v>281</v>
      </c>
      <c r="B282" s="299" t="s">
        <v>947</v>
      </c>
      <c r="C282" s="299" t="s">
        <v>3438</v>
      </c>
      <c r="D282" s="299">
        <v>242</v>
      </c>
      <c r="E282" s="299">
        <v>345.0222</v>
      </c>
      <c r="F282" s="299">
        <v>1214</v>
      </c>
      <c r="G282" s="299">
        <v>418857</v>
      </c>
      <c r="H282" s="299">
        <v>293788</v>
      </c>
      <c r="I282" s="299">
        <v>125069</v>
      </c>
      <c r="J282" s="299">
        <v>61</v>
      </c>
      <c r="K282" s="299" t="s">
        <v>1358</v>
      </c>
      <c r="L282" s="299">
        <v>1214</v>
      </c>
    </row>
    <row r="283" spans="1:12">
      <c r="A283" s="299">
        <v>282</v>
      </c>
      <c r="B283" s="299" t="s">
        <v>4203</v>
      </c>
      <c r="C283" s="299" t="s">
        <v>4285</v>
      </c>
      <c r="D283" s="299">
        <v>105</v>
      </c>
      <c r="E283" s="299">
        <v>193.3349</v>
      </c>
      <c r="F283" s="299">
        <v>2108</v>
      </c>
      <c r="G283" s="299">
        <v>407550</v>
      </c>
      <c r="H283" s="299">
        <v>221340</v>
      </c>
      <c r="I283" s="299">
        <v>186210</v>
      </c>
      <c r="J283" s="299">
        <v>15</v>
      </c>
      <c r="K283" s="299" t="s">
        <v>1358</v>
      </c>
      <c r="L283" s="299">
        <v>2108</v>
      </c>
    </row>
    <row r="284" spans="1:12">
      <c r="A284" s="299">
        <v>283</v>
      </c>
      <c r="B284" s="299" t="s">
        <v>652</v>
      </c>
      <c r="C284" s="299" t="s">
        <v>3227</v>
      </c>
      <c r="D284" s="299">
        <v>158</v>
      </c>
      <c r="E284" s="299">
        <v>365.9</v>
      </c>
      <c r="F284" s="299">
        <v>1090</v>
      </c>
      <c r="G284" s="299">
        <v>398831</v>
      </c>
      <c r="H284" s="299">
        <v>172220</v>
      </c>
      <c r="I284" s="299">
        <v>226611</v>
      </c>
      <c r="J284" s="299">
        <v>33</v>
      </c>
      <c r="K284" s="299" t="s">
        <v>1358</v>
      </c>
      <c r="L284" s="299">
        <v>1090</v>
      </c>
    </row>
    <row r="285" spans="1:12">
      <c r="A285" s="299">
        <v>284</v>
      </c>
      <c r="B285" s="299" t="s">
        <v>1275</v>
      </c>
      <c r="C285" s="299" t="s">
        <v>3250</v>
      </c>
      <c r="D285" s="299">
        <v>69</v>
      </c>
      <c r="E285" s="299">
        <v>213.78550000000001</v>
      </c>
      <c r="F285" s="299">
        <v>1846</v>
      </c>
      <c r="G285" s="299">
        <v>394648</v>
      </c>
      <c r="H285" s="299">
        <v>127374</v>
      </c>
      <c r="I285" s="299">
        <v>267274</v>
      </c>
      <c r="J285" s="299">
        <v>85</v>
      </c>
      <c r="K285" s="299" t="s">
        <v>1358</v>
      </c>
      <c r="L285" s="299">
        <v>1846</v>
      </c>
    </row>
    <row r="286" spans="1:12">
      <c r="A286" s="299">
        <v>285</v>
      </c>
      <c r="B286" s="299" t="s">
        <v>438</v>
      </c>
      <c r="C286" s="299" t="s">
        <v>3249</v>
      </c>
      <c r="D286" s="299">
        <v>151</v>
      </c>
      <c r="E286" s="299">
        <v>269.6377</v>
      </c>
      <c r="F286" s="299">
        <v>1460</v>
      </c>
      <c r="G286" s="299">
        <v>393671</v>
      </c>
      <c r="H286" s="299">
        <v>220460</v>
      </c>
      <c r="I286" s="299">
        <v>173211</v>
      </c>
      <c r="J286" s="299">
        <v>77</v>
      </c>
      <c r="K286" s="299" t="s">
        <v>1358</v>
      </c>
      <c r="L286" s="299">
        <v>1460</v>
      </c>
    </row>
    <row r="287" spans="1:12">
      <c r="A287" s="299">
        <v>286</v>
      </c>
      <c r="B287" s="299" t="s">
        <v>648</v>
      </c>
      <c r="C287" s="299" t="s">
        <v>3134</v>
      </c>
      <c r="D287" s="299">
        <v>251</v>
      </c>
      <c r="E287" s="299">
        <v>533.79100000000005</v>
      </c>
      <c r="F287" s="299">
        <v>737</v>
      </c>
      <c r="G287" s="299">
        <v>393404</v>
      </c>
      <c r="H287" s="299">
        <v>184987</v>
      </c>
      <c r="I287" s="299">
        <v>208417</v>
      </c>
      <c r="J287" s="299">
        <v>35</v>
      </c>
      <c r="K287" s="299" t="s">
        <v>1358</v>
      </c>
      <c r="L287" s="299">
        <v>737</v>
      </c>
    </row>
    <row r="288" spans="1:12">
      <c r="A288" s="299">
        <v>287</v>
      </c>
      <c r="B288" s="299" t="s">
        <v>971</v>
      </c>
      <c r="C288" s="299" t="s">
        <v>3485</v>
      </c>
      <c r="D288" s="299">
        <v>615</v>
      </c>
      <c r="E288" s="299">
        <v>990.09320000000002</v>
      </c>
      <c r="F288" s="299">
        <v>397</v>
      </c>
      <c r="G288" s="299">
        <v>393067</v>
      </c>
      <c r="H288" s="299">
        <v>244155</v>
      </c>
      <c r="I288" s="299">
        <v>148912</v>
      </c>
      <c r="J288" s="299">
        <v>52</v>
      </c>
      <c r="K288" s="299" t="s">
        <v>1358</v>
      </c>
      <c r="L288" s="299">
        <v>397</v>
      </c>
    </row>
    <row r="289" spans="1:12">
      <c r="A289" s="299">
        <v>288</v>
      </c>
      <c r="B289" s="299" t="s">
        <v>815</v>
      </c>
      <c r="C289" s="299" t="s">
        <v>3216</v>
      </c>
      <c r="D289" s="299">
        <v>76</v>
      </c>
      <c r="E289" s="299">
        <v>107.5351</v>
      </c>
      <c r="F289" s="299">
        <v>3633</v>
      </c>
      <c r="G289" s="299">
        <v>390675</v>
      </c>
      <c r="H289" s="299">
        <v>276108</v>
      </c>
      <c r="I289" s="299">
        <v>114567</v>
      </c>
      <c r="J289" s="299">
        <v>74</v>
      </c>
      <c r="K289" s="299" t="s">
        <v>1358</v>
      </c>
      <c r="L289" s="299">
        <v>3633</v>
      </c>
    </row>
    <row r="290" spans="1:12">
      <c r="A290" s="299">
        <v>289</v>
      </c>
      <c r="B290" s="299" t="s">
        <v>4086</v>
      </c>
      <c r="C290" s="299" t="s">
        <v>4119</v>
      </c>
      <c r="D290" s="299">
        <v>138</v>
      </c>
      <c r="E290" s="299">
        <v>258.31119999999999</v>
      </c>
      <c r="F290" s="299">
        <v>1504</v>
      </c>
      <c r="G290" s="299">
        <v>388500</v>
      </c>
      <c r="H290" s="299">
        <v>207552</v>
      </c>
      <c r="I290" s="299">
        <v>180948</v>
      </c>
      <c r="J290" s="299">
        <v>10</v>
      </c>
      <c r="K290" s="299" t="s">
        <v>1358</v>
      </c>
      <c r="L290" s="299">
        <v>1504</v>
      </c>
    </row>
    <row r="291" spans="1:12">
      <c r="A291" s="299">
        <v>290</v>
      </c>
      <c r="B291" s="299" t="s">
        <v>425</v>
      </c>
      <c r="C291" s="299" t="s">
        <v>3327</v>
      </c>
      <c r="D291" s="299">
        <v>301</v>
      </c>
      <c r="E291" s="299">
        <v>581.27670000000001</v>
      </c>
      <c r="F291" s="299">
        <v>665</v>
      </c>
      <c r="G291" s="299">
        <v>386549</v>
      </c>
      <c r="H291" s="299">
        <v>200165</v>
      </c>
      <c r="I291" s="299">
        <v>186384</v>
      </c>
      <c r="J291" s="299">
        <v>180</v>
      </c>
      <c r="K291" s="299" t="s">
        <v>1358</v>
      </c>
      <c r="L291" s="299">
        <v>665</v>
      </c>
    </row>
    <row r="292" spans="1:12">
      <c r="A292" s="299">
        <v>291</v>
      </c>
      <c r="B292" s="299" t="s">
        <v>621</v>
      </c>
      <c r="C292" s="299" t="s">
        <v>3266</v>
      </c>
      <c r="D292" s="299">
        <v>246</v>
      </c>
      <c r="E292" s="299">
        <v>329.82310000000001</v>
      </c>
      <c r="F292" s="299">
        <v>1159</v>
      </c>
      <c r="G292" s="299">
        <v>382265</v>
      </c>
      <c r="H292" s="299">
        <v>285114</v>
      </c>
      <c r="I292" s="299">
        <v>97151</v>
      </c>
      <c r="J292" s="299">
        <v>58</v>
      </c>
      <c r="K292" s="299" t="s">
        <v>1358</v>
      </c>
      <c r="L292" s="299">
        <v>1159</v>
      </c>
    </row>
    <row r="293" spans="1:12">
      <c r="A293" s="299">
        <v>292</v>
      </c>
      <c r="B293" s="299" t="s">
        <v>3735</v>
      </c>
      <c r="C293" s="299" t="s">
        <v>3861</v>
      </c>
      <c r="D293" s="299">
        <v>629</v>
      </c>
      <c r="E293" s="299">
        <v>1107.9476999999999</v>
      </c>
      <c r="F293" s="299">
        <v>344</v>
      </c>
      <c r="G293" s="299">
        <v>381134</v>
      </c>
      <c r="H293" s="299">
        <v>216376</v>
      </c>
      <c r="I293" s="299">
        <v>164758</v>
      </c>
      <c r="J293" s="299">
        <v>94</v>
      </c>
      <c r="K293" s="299" t="s">
        <v>1358</v>
      </c>
      <c r="L293" s="299">
        <v>344</v>
      </c>
    </row>
    <row r="294" spans="1:12">
      <c r="A294" s="299">
        <v>293</v>
      </c>
      <c r="B294" s="299" t="s">
        <v>365</v>
      </c>
      <c r="C294" s="299" t="s">
        <v>3274</v>
      </c>
      <c r="D294" s="299">
        <v>130</v>
      </c>
      <c r="E294" s="299">
        <v>239.01079999999999</v>
      </c>
      <c r="F294" s="299">
        <v>1579</v>
      </c>
      <c r="G294" s="299">
        <v>377398</v>
      </c>
      <c r="H294" s="299">
        <v>205270</v>
      </c>
      <c r="I294" s="299">
        <v>172128</v>
      </c>
      <c r="J294" s="299">
        <v>69</v>
      </c>
      <c r="K294" s="299" t="s">
        <v>1358</v>
      </c>
      <c r="L294" s="299">
        <v>1579</v>
      </c>
    </row>
    <row r="295" spans="1:12">
      <c r="A295" s="299">
        <v>294</v>
      </c>
      <c r="B295" s="299" t="s">
        <v>779</v>
      </c>
      <c r="C295" s="299" t="s">
        <v>3262</v>
      </c>
      <c r="D295" s="299">
        <v>1387</v>
      </c>
      <c r="E295" s="299">
        <v>2042.3261</v>
      </c>
      <c r="F295" s="299">
        <v>184</v>
      </c>
      <c r="G295" s="299">
        <v>375788</v>
      </c>
      <c r="H295" s="299">
        <v>255208</v>
      </c>
      <c r="I295" s="299">
        <v>120580</v>
      </c>
      <c r="J295" s="299">
        <v>52</v>
      </c>
      <c r="K295" s="299" t="s">
        <v>1358</v>
      </c>
      <c r="L295" s="299">
        <v>184</v>
      </c>
    </row>
    <row r="296" spans="1:12">
      <c r="A296" s="299">
        <v>295</v>
      </c>
      <c r="B296" s="299" t="s">
        <v>1028</v>
      </c>
      <c r="C296" s="299" t="s">
        <v>3170</v>
      </c>
      <c r="D296" s="299">
        <v>398</v>
      </c>
      <c r="E296" s="299">
        <v>653.96860000000004</v>
      </c>
      <c r="F296" s="299">
        <v>573</v>
      </c>
      <c r="G296" s="299">
        <v>374724</v>
      </c>
      <c r="H296" s="299">
        <v>228054</v>
      </c>
      <c r="I296" s="299">
        <v>146670</v>
      </c>
      <c r="J296" s="299">
        <v>104</v>
      </c>
      <c r="K296" s="299" t="s">
        <v>1358</v>
      </c>
      <c r="L296" s="299">
        <v>573</v>
      </c>
    </row>
    <row r="297" spans="1:12">
      <c r="A297" s="299">
        <v>296</v>
      </c>
      <c r="B297" s="299" t="s">
        <v>806</v>
      </c>
      <c r="C297" s="299" t="s">
        <v>3221</v>
      </c>
      <c r="D297" s="299">
        <v>204</v>
      </c>
      <c r="E297" s="299">
        <v>351.15129999999999</v>
      </c>
      <c r="F297" s="299">
        <v>1051</v>
      </c>
      <c r="G297" s="299">
        <v>369060</v>
      </c>
      <c r="H297" s="299">
        <v>214404</v>
      </c>
      <c r="I297" s="299">
        <v>154656</v>
      </c>
      <c r="J297" s="299">
        <v>105</v>
      </c>
      <c r="K297" s="299" t="s">
        <v>1358</v>
      </c>
      <c r="L297" s="299">
        <v>1051</v>
      </c>
    </row>
    <row r="298" spans="1:12">
      <c r="A298" s="299">
        <v>297</v>
      </c>
      <c r="B298" s="299" t="s">
        <v>439</v>
      </c>
      <c r="C298" s="299" t="s">
        <v>3289</v>
      </c>
      <c r="D298" s="299">
        <v>170</v>
      </c>
      <c r="E298" s="299">
        <v>230.83670000000001</v>
      </c>
      <c r="F298" s="299">
        <v>1592</v>
      </c>
      <c r="G298" s="299">
        <v>367492</v>
      </c>
      <c r="H298" s="299">
        <v>270640</v>
      </c>
      <c r="I298" s="299">
        <v>96852</v>
      </c>
      <c r="J298" s="299">
        <v>98</v>
      </c>
      <c r="K298" s="299" t="s">
        <v>1358</v>
      </c>
      <c r="L298" s="299">
        <v>1592</v>
      </c>
    </row>
    <row r="299" spans="1:12">
      <c r="A299" s="299">
        <v>298</v>
      </c>
      <c r="B299" s="299" t="s">
        <v>1288</v>
      </c>
      <c r="C299" s="299" t="s">
        <v>3269</v>
      </c>
      <c r="D299" s="299">
        <v>173</v>
      </c>
      <c r="E299" s="299">
        <v>330.82350000000002</v>
      </c>
      <c r="F299" s="299">
        <v>1099</v>
      </c>
      <c r="G299" s="299">
        <v>363575</v>
      </c>
      <c r="H299" s="299">
        <v>190127</v>
      </c>
      <c r="I299" s="299">
        <v>173448</v>
      </c>
      <c r="J299" s="299">
        <v>34</v>
      </c>
      <c r="K299" s="299" t="s">
        <v>1358</v>
      </c>
      <c r="L299" s="299">
        <v>1099</v>
      </c>
    </row>
    <row r="300" spans="1:12">
      <c r="A300" s="299">
        <v>299</v>
      </c>
      <c r="B300" s="299" t="s">
        <v>609</v>
      </c>
      <c r="C300" s="299" t="s">
        <v>3442</v>
      </c>
      <c r="D300" s="299">
        <v>400</v>
      </c>
      <c r="E300" s="299">
        <v>639.17729999999995</v>
      </c>
      <c r="F300" s="299">
        <v>564</v>
      </c>
      <c r="G300" s="299">
        <v>360496</v>
      </c>
      <c r="H300" s="299">
        <v>225600</v>
      </c>
      <c r="I300" s="299">
        <v>134896</v>
      </c>
      <c r="J300" s="299">
        <v>76</v>
      </c>
      <c r="K300" s="299" t="s">
        <v>1358</v>
      </c>
      <c r="L300" s="299">
        <v>564</v>
      </c>
    </row>
    <row r="301" spans="1:12">
      <c r="A301" s="299">
        <v>300</v>
      </c>
      <c r="B301" s="299" t="s">
        <v>1289</v>
      </c>
      <c r="C301" s="299" t="s">
        <v>3102</v>
      </c>
      <c r="D301" s="299">
        <v>685</v>
      </c>
      <c r="E301" s="299">
        <v>863.71079999999995</v>
      </c>
      <c r="F301" s="299">
        <v>415</v>
      </c>
      <c r="G301" s="299">
        <v>358440</v>
      </c>
      <c r="H301" s="299">
        <v>284275</v>
      </c>
      <c r="I301" s="299">
        <v>74165</v>
      </c>
      <c r="J301" s="299">
        <v>41</v>
      </c>
      <c r="K301" s="299" t="s">
        <v>1358</v>
      </c>
      <c r="L301" s="299">
        <v>415</v>
      </c>
    </row>
    <row r="302" spans="1:12">
      <c r="A302" s="299">
        <v>301</v>
      </c>
      <c r="B302" s="299" t="s">
        <v>741</v>
      </c>
      <c r="C302" s="299" t="s">
        <v>3335</v>
      </c>
      <c r="D302" s="299">
        <v>2324</v>
      </c>
      <c r="E302" s="299">
        <v>3936.2637</v>
      </c>
      <c r="F302" s="299">
        <v>91</v>
      </c>
      <c r="G302" s="299">
        <v>358200</v>
      </c>
      <c r="H302" s="299">
        <v>211484</v>
      </c>
      <c r="I302" s="299">
        <v>146716</v>
      </c>
      <c r="J302" s="299">
        <v>2</v>
      </c>
      <c r="K302" s="299" t="s">
        <v>1358</v>
      </c>
      <c r="L302" s="299">
        <v>91</v>
      </c>
    </row>
    <row r="303" spans="1:12">
      <c r="A303" s="299">
        <v>302</v>
      </c>
      <c r="B303" s="299" t="s">
        <v>3784</v>
      </c>
      <c r="C303" s="299" t="s">
        <v>3970</v>
      </c>
      <c r="D303" s="299">
        <v>69</v>
      </c>
      <c r="E303" s="299">
        <v>143.7792</v>
      </c>
      <c r="F303" s="299">
        <v>2482</v>
      </c>
      <c r="G303" s="299">
        <v>356860</v>
      </c>
      <c r="H303" s="299">
        <v>171258</v>
      </c>
      <c r="I303" s="299">
        <v>185602</v>
      </c>
      <c r="J303" s="299">
        <v>74</v>
      </c>
      <c r="K303" s="299" t="s">
        <v>1358</v>
      </c>
      <c r="L303" s="299">
        <v>2482</v>
      </c>
    </row>
    <row r="304" spans="1:12">
      <c r="A304" s="299">
        <v>303</v>
      </c>
      <c r="B304" s="299" t="s">
        <v>537</v>
      </c>
      <c r="C304" s="299" t="s">
        <v>3048</v>
      </c>
      <c r="D304" s="299">
        <v>537</v>
      </c>
      <c r="E304" s="299">
        <v>1030.6297</v>
      </c>
      <c r="F304" s="299">
        <v>343</v>
      </c>
      <c r="G304" s="299">
        <v>353506</v>
      </c>
      <c r="H304" s="299">
        <v>184191</v>
      </c>
      <c r="I304" s="299">
        <v>169315</v>
      </c>
      <c r="J304" s="299">
        <v>86</v>
      </c>
      <c r="K304" s="299" t="s">
        <v>1358</v>
      </c>
      <c r="L304" s="299">
        <v>343</v>
      </c>
    </row>
    <row r="305" spans="1:12">
      <c r="A305" s="299">
        <v>304</v>
      </c>
      <c r="B305" s="299" t="s">
        <v>4030</v>
      </c>
      <c r="C305" s="299" t="s">
        <v>4292</v>
      </c>
      <c r="D305" s="299">
        <v>628</v>
      </c>
      <c r="E305" s="299">
        <v>1410</v>
      </c>
      <c r="F305" s="299">
        <v>250</v>
      </c>
      <c r="G305" s="299">
        <v>352500</v>
      </c>
      <c r="H305" s="299">
        <v>157000</v>
      </c>
      <c r="I305" s="299">
        <v>195500</v>
      </c>
      <c r="J305" s="299">
        <v>5</v>
      </c>
      <c r="K305" s="299" t="s">
        <v>1358</v>
      </c>
      <c r="L305" s="299">
        <v>250</v>
      </c>
    </row>
    <row r="306" spans="1:12">
      <c r="A306" s="299">
        <v>305</v>
      </c>
      <c r="B306" s="299" t="s">
        <v>3905</v>
      </c>
      <c r="C306" s="299" t="s">
        <v>4065</v>
      </c>
      <c r="D306" s="299">
        <v>162</v>
      </c>
      <c r="E306" s="299">
        <v>285.93970000000002</v>
      </c>
      <c r="F306" s="299">
        <v>1228</v>
      </c>
      <c r="G306" s="299">
        <v>351134</v>
      </c>
      <c r="H306" s="299">
        <v>198936</v>
      </c>
      <c r="I306" s="299">
        <v>152198</v>
      </c>
      <c r="J306" s="299">
        <v>53</v>
      </c>
      <c r="K306" s="299" t="s">
        <v>1358</v>
      </c>
      <c r="L306" s="299">
        <v>1228</v>
      </c>
    </row>
    <row r="307" spans="1:12">
      <c r="A307" s="299">
        <v>306</v>
      </c>
      <c r="B307" s="299" t="s">
        <v>4137</v>
      </c>
      <c r="C307" s="299" t="s">
        <v>4138</v>
      </c>
      <c r="D307" s="299">
        <v>1903</v>
      </c>
      <c r="E307" s="299">
        <v>3430</v>
      </c>
      <c r="F307" s="299">
        <v>100</v>
      </c>
      <c r="G307" s="299">
        <v>343000</v>
      </c>
      <c r="H307" s="299">
        <v>190300</v>
      </c>
      <c r="I307" s="299">
        <v>152700</v>
      </c>
      <c r="J307" s="299">
        <v>6</v>
      </c>
      <c r="K307" s="299" t="s">
        <v>1358</v>
      </c>
      <c r="L307" s="299">
        <v>100</v>
      </c>
    </row>
    <row r="308" spans="1:12">
      <c r="A308" s="299">
        <v>307</v>
      </c>
      <c r="B308" s="299" t="s">
        <v>470</v>
      </c>
      <c r="C308" s="299" t="s">
        <v>3141</v>
      </c>
      <c r="D308" s="299">
        <v>1110</v>
      </c>
      <c r="E308" s="299">
        <v>3208.5472</v>
      </c>
      <c r="F308" s="299">
        <v>106</v>
      </c>
      <c r="G308" s="299">
        <v>340106</v>
      </c>
      <c r="H308" s="299">
        <v>117660</v>
      </c>
      <c r="I308" s="299">
        <v>222446</v>
      </c>
      <c r="J308" s="299">
        <v>27</v>
      </c>
      <c r="K308" s="299" t="s">
        <v>1358</v>
      </c>
      <c r="L308" s="299">
        <v>106</v>
      </c>
    </row>
    <row r="309" spans="1:12">
      <c r="A309" s="299">
        <v>308</v>
      </c>
      <c r="B309" s="299">
        <v>414210123</v>
      </c>
      <c r="C309" s="299" t="s">
        <v>3271</v>
      </c>
      <c r="D309" s="299">
        <v>466</v>
      </c>
      <c r="E309" s="299">
        <v>1140</v>
      </c>
      <c r="F309" s="299">
        <v>294</v>
      </c>
      <c r="G309" s="299">
        <v>335160</v>
      </c>
      <c r="H309" s="299">
        <v>137004</v>
      </c>
      <c r="I309" s="299">
        <v>198156</v>
      </c>
      <c r="J309" s="299">
        <v>19</v>
      </c>
      <c r="K309" s="299" t="s">
        <v>1358</v>
      </c>
      <c r="L309" s="299">
        <v>294</v>
      </c>
    </row>
    <row r="310" spans="1:12">
      <c r="A310" s="299">
        <v>309</v>
      </c>
      <c r="B310" s="299" t="s">
        <v>3264</v>
      </c>
      <c r="C310" s="299" t="s">
        <v>3265</v>
      </c>
      <c r="D310" s="299">
        <v>527</v>
      </c>
      <c r="E310" s="299">
        <v>877.69029999999998</v>
      </c>
      <c r="F310" s="299">
        <v>381</v>
      </c>
      <c r="G310" s="299">
        <v>334400</v>
      </c>
      <c r="H310" s="299">
        <v>200787</v>
      </c>
      <c r="I310" s="299">
        <v>133613</v>
      </c>
      <c r="J310" s="299">
        <v>24</v>
      </c>
      <c r="K310" s="299" t="s">
        <v>1358</v>
      </c>
      <c r="L310" s="299">
        <v>381</v>
      </c>
    </row>
    <row r="311" spans="1:12">
      <c r="A311" s="299">
        <v>310</v>
      </c>
      <c r="B311" s="299" t="s">
        <v>531</v>
      </c>
      <c r="C311" s="299" t="s">
        <v>3179</v>
      </c>
      <c r="D311" s="299">
        <v>257</v>
      </c>
      <c r="E311" s="299">
        <v>621.13589999999999</v>
      </c>
      <c r="F311" s="299">
        <v>537</v>
      </c>
      <c r="G311" s="299">
        <v>333550</v>
      </c>
      <c r="H311" s="299">
        <v>138009</v>
      </c>
      <c r="I311" s="299">
        <v>195541</v>
      </c>
      <c r="J311" s="299">
        <v>13</v>
      </c>
      <c r="K311" s="299" t="s">
        <v>1358</v>
      </c>
      <c r="L311" s="299">
        <v>537</v>
      </c>
    </row>
    <row r="312" spans="1:12">
      <c r="A312" s="299">
        <v>311</v>
      </c>
      <c r="B312" s="299" t="s">
        <v>369</v>
      </c>
      <c r="C312" s="299" t="s">
        <v>3202</v>
      </c>
      <c r="D312" s="299">
        <v>112</v>
      </c>
      <c r="E312" s="299">
        <v>236.99209999999999</v>
      </c>
      <c r="F312" s="299">
        <v>1400</v>
      </c>
      <c r="G312" s="299">
        <v>331789</v>
      </c>
      <c r="H312" s="299">
        <v>156800</v>
      </c>
      <c r="I312" s="299">
        <v>174989</v>
      </c>
      <c r="J312" s="299">
        <v>31</v>
      </c>
      <c r="K312" s="299" t="s">
        <v>1358</v>
      </c>
      <c r="L312" s="299">
        <v>1400</v>
      </c>
    </row>
    <row r="313" spans="1:12">
      <c r="A313" s="299">
        <v>312</v>
      </c>
      <c r="B313" s="299" t="s">
        <v>637</v>
      </c>
      <c r="C313" s="299" t="s">
        <v>3296</v>
      </c>
      <c r="D313" s="299">
        <v>231</v>
      </c>
      <c r="E313" s="299">
        <v>469.75040000000001</v>
      </c>
      <c r="F313" s="299">
        <v>701</v>
      </c>
      <c r="G313" s="299">
        <v>329295</v>
      </c>
      <c r="H313" s="299">
        <v>161931</v>
      </c>
      <c r="I313" s="299">
        <v>167364</v>
      </c>
      <c r="J313" s="299">
        <v>19</v>
      </c>
      <c r="K313" s="299" t="s">
        <v>1358</v>
      </c>
      <c r="L313" s="299">
        <v>701</v>
      </c>
    </row>
    <row r="314" spans="1:12">
      <c r="A314" s="299">
        <v>313</v>
      </c>
      <c r="B314" s="299" t="s">
        <v>2744</v>
      </c>
      <c r="C314" s="299" t="s">
        <v>3140</v>
      </c>
      <c r="D314" s="299">
        <v>479</v>
      </c>
      <c r="E314" s="299">
        <v>858.85379999999998</v>
      </c>
      <c r="F314" s="299">
        <v>383</v>
      </c>
      <c r="G314" s="299">
        <v>328941</v>
      </c>
      <c r="H314" s="299">
        <v>183457</v>
      </c>
      <c r="I314" s="299">
        <v>145484</v>
      </c>
      <c r="J314" s="299">
        <v>38</v>
      </c>
      <c r="K314" s="299" t="s">
        <v>1358</v>
      </c>
      <c r="L314" s="299">
        <v>383</v>
      </c>
    </row>
    <row r="315" spans="1:12">
      <c r="A315" s="299">
        <v>314</v>
      </c>
      <c r="B315" s="299" t="s">
        <v>642</v>
      </c>
      <c r="C315" s="299" t="s">
        <v>3277</v>
      </c>
      <c r="D315" s="299">
        <v>249</v>
      </c>
      <c r="E315" s="299">
        <v>491.86770000000001</v>
      </c>
      <c r="F315" s="299">
        <v>665</v>
      </c>
      <c r="G315" s="299">
        <v>327092</v>
      </c>
      <c r="H315" s="299">
        <v>165585</v>
      </c>
      <c r="I315" s="299">
        <v>161507</v>
      </c>
      <c r="J315" s="299">
        <v>49</v>
      </c>
      <c r="K315" s="299" t="s">
        <v>1358</v>
      </c>
      <c r="L315" s="299">
        <v>665</v>
      </c>
    </row>
    <row r="316" spans="1:12">
      <c r="A316" s="299">
        <v>315</v>
      </c>
      <c r="B316" s="299" t="s">
        <v>3750</v>
      </c>
      <c r="C316" s="299" t="s">
        <v>3846</v>
      </c>
      <c r="D316" s="299">
        <v>141</v>
      </c>
      <c r="E316" s="299">
        <v>249.82159999999999</v>
      </c>
      <c r="F316" s="299">
        <v>1306</v>
      </c>
      <c r="G316" s="299">
        <v>326267</v>
      </c>
      <c r="H316" s="299">
        <v>184146</v>
      </c>
      <c r="I316" s="299">
        <v>142121</v>
      </c>
      <c r="J316" s="299">
        <v>154</v>
      </c>
      <c r="K316" s="299" t="s">
        <v>1358</v>
      </c>
      <c r="L316" s="299">
        <v>1306</v>
      </c>
    </row>
    <row r="317" spans="1:12">
      <c r="A317" s="299">
        <v>316</v>
      </c>
      <c r="B317" s="299" t="s">
        <v>3913</v>
      </c>
      <c r="C317" s="299" t="s">
        <v>4288</v>
      </c>
      <c r="D317" s="299">
        <v>683</v>
      </c>
      <c r="E317" s="299">
        <v>1160.0071</v>
      </c>
      <c r="F317" s="299">
        <v>280</v>
      </c>
      <c r="G317" s="299">
        <v>324802</v>
      </c>
      <c r="H317" s="299">
        <v>191240</v>
      </c>
      <c r="I317" s="299">
        <v>133562</v>
      </c>
      <c r="J317" s="299">
        <v>77</v>
      </c>
      <c r="K317" s="299" t="s">
        <v>1358</v>
      </c>
      <c r="L317" s="299">
        <v>280</v>
      </c>
    </row>
    <row r="318" spans="1:12">
      <c r="A318" s="299">
        <v>317</v>
      </c>
      <c r="B318" s="299" t="s">
        <v>630</v>
      </c>
      <c r="C318" s="299" t="s">
        <v>3267</v>
      </c>
      <c r="D318" s="299">
        <v>205</v>
      </c>
      <c r="E318" s="299">
        <v>200.33519999999999</v>
      </c>
      <c r="F318" s="299">
        <v>1590</v>
      </c>
      <c r="G318" s="299">
        <v>318533</v>
      </c>
      <c r="H318" s="299">
        <v>325950</v>
      </c>
      <c r="I318" s="299">
        <v>-7417</v>
      </c>
      <c r="J318" s="299">
        <v>102</v>
      </c>
      <c r="K318" s="299" t="s">
        <v>1358</v>
      </c>
      <c r="L318" s="299">
        <v>1590</v>
      </c>
    </row>
    <row r="319" spans="1:12">
      <c r="A319" s="299">
        <v>318</v>
      </c>
      <c r="B319" s="299" t="s">
        <v>942</v>
      </c>
      <c r="C319" s="299" t="s">
        <v>3048</v>
      </c>
      <c r="D319" s="299">
        <v>453</v>
      </c>
      <c r="E319" s="299">
        <v>940.3107</v>
      </c>
      <c r="F319" s="299">
        <v>338</v>
      </c>
      <c r="G319" s="299">
        <v>317825</v>
      </c>
      <c r="H319" s="299">
        <v>153114</v>
      </c>
      <c r="I319" s="299">
        <v>164711</v>
      </c>
      <c r="J319" s="299">
        <v>68</v>
      </c>
      <c r="K319" s="299" t="s">
        <v>1358</v>
      </c>
      <c r="L319" s="299">
        <v>338</v>
      </c>
    </row>
    <row r="320" spans="1:12">
      <c r="A320" s="299">
        <v>319</v>
      </c>
      <c r="B320" s="299" t="s">
        <v>3897</v>
      </c>
      <c r="C320" s="299" t="s">
        <v>4056</v>
      </c>
      <c r="D320" s="299">
        <v>159</v>
      </c>
      <c r="E320" s="299">
        <v>342.77749999999997</v>
      </c>
      <c r="F320" s="299">
        <v>926</v>
      </c>
      <c r="G320" s="299">
        <v>317412</v>
      </c>
      <c r="H320" s="299">
        <v>147234</v>
      </c>
      <c r="I320" s="299">
        <v>170178</v>
      </c>
      <c r="J320" s="299">
        <v>231</v>
      </c>
      <c r="K320" s="299" t="s">
        <v>1358</v>
      </c>
      <c r="L320" s="299">
        <v>926</v>
      </c>
    </row>
    <row r="321" spans="1:12">
      <c r="A321" s="299">
        <v>320</v>
      </c>
      <c r="B321" s="299" t="s">
        <v>3381</v>
      </c>
      <c r="C321" s="299" t="s">
        <v>3382</v>
      </c>
      <c r="D321" s="299">
        <v>611</v>
      </c>
      <c r="E321" s="299">
        <v>1199</v>
      </c>
      <c r="F321" s="299">
        <v>261</v>
      </c>
      <c r="G321" s="299">
        <v>312939</v>
      </c>
      <c r="H321" s="299">
        <v>159471</v>
      </c>
      <c r="I321" s="299">
        <v>153468</v>
      </c>
      <c r="J321" s="299">
        <v>48</v>
      </c>
      <c r="K321" s="299" t="s">
        <v>1358</v>
      </c>
      <c r="L321" s="299">
        <v>261</v>
      </c>
    </row>
    <row r="322" spans="1:12">
      <c r="A322" s="299">
        <v>321</v>
      </c>
      <c r="B322" s="299" t="s">
        <v>334</v>
      </c>
      <c r="C322" s="299" t="s">
        <v>3163</v>
      </c>
      <c r="D322" s="299">
        <v>422</v>
      </c>
      <c r="E322" s="299">
        <v>632.85159999999996</v>
      </c>
      <c r="F322" s="299">
        <v>492</v>
      </c>
      <c r="G322" s="299">
        <v>311363</v>
      </c>
      <c r="H322" s="299">
        <v>207624</v>
      </c>
      <c r="I322" s="299">
        <v>103739</v>
      </c>
      <c r="J322" s="299">
        <v>160</v>
      </c>
      <c r="K322" s="299" t="s">
        <v>1358</v>
      </c>
      <c r="L322" s="299">
        <v>492</v>
      </c>
    </row>
    <row r="323" spans="1:12">
      <c r="A323" s="299">
        <v>322</v>
      </c>
      <c r="B323" s="299" t="s">
        <v>960</v>
      </c>
      <c r="C323" s="299" t="s">
        <v>3144</v>
      </c>
      <c r="D323" s="299">
        <v>785</v>
      </c>
      <c r="E323" s="299">
        <v>1401.8054</v>
      </c>
      <c r="F323" s="299">
        <v>221</v>
      </c>
      <c r="G323" s="299">
        <v>309799</v>
      </c>
      <c r="H323" s="299">
        <v>173485</v>
      </c>
      <c r="I323" s="299">
        <v>136314</v>
      </c>
      <c r="J323" s="299">
        <v>47</v>
      </c>
      <c r="K323" s="299" t="s">
        <v>1358</v>
      </c>
      <c r="L323" s="299">
        <v>221</v>
      </c>
    </row>
    <row r="324" spans="1:12">
      <c r="A324" s="299">
        <v>323</v>
      </c>
      <c r="B324" s="299">
        <v>414210102</v>
      </c>
      <c r="C324" s="299" t="s">
        <v>3283</v>
      </c>
      <c r="D324" s="299">
        <v>645</v>
      </c>
      <c r="E324" s="299">
        <v>1573</v>
      </c>
      <c r="F324" s="299">
        <v>195</v>
      </c>
      <c r="G324" s="299">
        <v>306735</v>
      </c>
      <c r="H324" s="299">
        <v>125775</v>
      </c>
      <c r="I324" s="299">
        <v>180960</v>
      </c>
      <c r="J324" s="299">
        <v>9</v>
      </c>
      <c r="K324" s="299" t="s">
        <v>1358</v>
      </c>
      <c r="L324" s="299">
        <v>195</v>
      </c>
    </row>
    <row r="325" spans="1:12">
      <c r="A325" s="299">
        <v>324</v>
      </c>
      <c r="B325" s="299" t="s">
        <v>1030</v>
      </c>
      <c r="C325" s="299" t="s">
        <v>3146</v>
      </c>
      <c r="D325" s="299">
        <v>137</v>
      </c>
      <c r="E325" s="299">
        <v>281.98329999999999</v>
      </c>
      <c r="F325" s="299">
        <v>1079</v>
      </c>
      <c r="G325" s="299">
        <v>304260</v>
      </c>
      <c r="H325" s="299">
        <v>147823</v>
      </c>
      <c r="I325" s="299">
        <v>156437</v>
      </c>
      <c r="J325" s="299">
        <v>11</v>
      </c>
      <c r="K325" s="299" t="s">
        <v>1358</v>
      </c>
      <c r="L325" s="299">
        <v>1079</v>
      </c>
    </row>
    <row r="326" spans="1:12">
      <c r="A326" s="299">
        <v>325</v>
      </c>
      <c r="B326" s="299" t="s">
        <v>4323</v>
      </c>
      <c r="C326" s="299" t="s">
        <v>4324</v>
      </c>
      <c r="D326" s="299">
        <v>2542</v>
      </c>
      <c r="E326" s="299">
        <v>4603.9394000000002</v>
      </c>
      <c r="F326" s="299">
        <v>66</v>
      </c>
      <c r="G326" s="299">
        <v>303860</v>
      </c>
      <c r="H326" s="299">
        <v>167772</v>
      </c>
      <c r="I326" s="299">
        <v>136088</v>
      </c>
      <c r="J326" s="299">
        <v>16</v>
      </c>
      <c r="K326" s="299" t="s">
        <v>1358</v>
      </c>
      <c r="L326" s="299">
        <v>66</v>
      </c>
    </row>
    <row r="327" spans="1:12">
      <c r="A327" s="299">
        <v>326</v>
      </c>
      <c r="B327" s="299" t="s">
        <v>644</v>
      </c>
      <c r="C327" s="299" t="s">
        <v>3245</v>
      </c>
      <c r="D327" s="299">
        <v>106</v>
      </c>
      <c r="E327" s="299">
        <v>165.33590000000001</v>
      </c>
      <c r="F327" s="299">
        <v>1819</v>
      </c>
      <c r="G327" s="299">
        <v>300746</v>
      </c>
      <c r="H327" s="299">
        <v>192814</v>
      </c>
      <c r="I327" s="299">
        <v>107932</v>
      </c>
      <c r="J327" s="299">
        <v>99</v>
      </c>
      <c r="K327" s="299" t="s">
        <v>1358</v>
      </c>
      <c r="L327" s="299">
        <v>1819</v>
      </c>
    </row>
    <row r="328" spans="1:12">
      <c r="A328" s="299">
        <v>327</v>
      </c>
      <c r="B328" s="299" t="s">
        <v>4097</v>
      </c>
      <c r="C328" s="299" t="s">
        <v>4165</v>
      </c>
      <c r="D328" s="299">
        <v>219</v>
      </c>
      <c r="E328" s="299">
        <v>175.34190000000001</v>
      </c>
      <c r="F328" s="299">
        <v>1711</v>
      </c>
      <c r="G328" s="299">
        <v>300010</v>
      </c>
      <c r="H328" s="299">
        <v>374709</v>
      </c>
      <c r="I328" s="299">
        <v>-74699</v>
      </c>
      <c r="J328" s="299">
        <v>45</v>
      </c>
      <c r="K328" s="299" t="s">
        <v>1358</v>
      </c>
      <c r="L328" s="299">
        <v>1711</v>
      </c>
    </row>
    <row r="329" spans="1:12">
      <c r="A329" s="299">
        <v>328</v>
      </c>
      <c r="B329" s="299" t="s">
        <v>391</v>
      </c>
      <c r="C329" s="299" t="s">
        <v>3336</v>
      </c>
      <c r="D329" s="299">
        <v>1952</v>
      </c>
      <c r="E329" s="299">
        <v>3002.2525000000001</v>
      </c>
      <c r="F329" s="299">
        <v>99</v>
      </c>
      <c r="G329" s="299">
        <v>297223</v>
      </c>
      <c r="H329" s="299">
        <v>193248</v>
      </c>
      <c r="I329" s="299">
        <v>103975</v>
      </c>
      <c r="J329" s="299">
        <v>22</v>
      </c>
      <c r="K329" s="299" t="s">
        <v>1358</v>
      </c>
      <c r="L329" s="299">
        <v>99</v>
      </c>
    </row>
    <row r="330" spans="1:12">
      <c r="A330" s="299">
        <v>329</v>
      </c>
      <c r="B330" s="299" t="s">
        <v>2864</v>
      </c>
      <c r="C330" s="299" t="s">
        <v>3357</v>
      </c>
      <c r="D330" s="299">
        <v>626</v>
      </c>
      <c r="E330" s="299">
        <v>1538</v>
      </c>
      <c r="F330" s="299">
        <v>192</v>
      </c>
      <c r="G330" s="299">
        <v>295296</v>
      </c>
      <c r="H330" s="299">
        <v>120192</v>
      </c>
      <c r="I330" s="299">
        <v>175104</v>
      </c>
      <c r="J330" s="299">
        <v>3</v>
      </c>
      <c r="K330" s="299" t="s">
        <v>1358</v>
      </c>
      <c r="L330" s="299">
        <v>192</v>
      </c>
    </row>
    <row r="331" spans="1:12">
      <c r="A331" s="299">
        <v>330</v>
      </c>
      <c r="B331" s="299" t="s">
        <v>3755</v>
      </c>
      <c r="C331" s="299" t="s">
        <v>3883</v>
      </c>
      <c r="D331" s="299">
        <v>365</v>
      </c>
      <c r="E331" s="299">
        <v>626.75909999999999</v>
      </c>
      <c r="F331" s="299">
        <v>469</v>
      </c>
      <c r="G331" s="299">
        <v>293950</v>
      </c>
      <c r="H331" s="299">
        <v>171185</v>
      </c>
      <c r="I331" s="299">
        <v>122765</v>
      </c>
      <c r="J331" s="299">
        <v>159</v>
      </c>
      <c r="K331" s="299" t="s">
        <v>1358</v>
      </c>
      <c r="L331" s="299">
        <v>469</v>
      </c>
    </row>
    <row r="332" spans="1:12">
      <c r="A332" s="299">
        <v>331</v>
      </c>
      <c r="B332" s="299" t="s">
        <v>550</v>
      </c>
      <c r="C332" s="299" t="s">
        <v>3089</v>
      </c>
      <c r="D332" s="299">
        <v>447</v>
      </c>
      <c r="E332" s="299">
        <v>680.06939999999997</v>
      </c>
      <c r="F332" s="299">
        <v>432</v>
      </c>
      <c r="G332" s="299">
        <v>293790</v>
      </c>
      <c r="H332" s="299">
        <v>193104</v>
      </c>
      <c r="I332" s="299">
        <v>100686</v>
      </c>
      <c r="J332" s="299">
        <v>154</v>
      </c>
      <c r="K332" s="299" t="s">
        <v>1358</v>
      </c>
      <c r="L332" s="299">
        <v>432</v>
      </c>
    </row>
    <row r="333" spans="1:12">
      <c r="A333" s="299">
        <v>332</v>
      </c>
      <c r="B333" s="299" t="s">
        <v>670</v>
      </c>
      <c r="C333" s="299" t="s">
        <v>3178</v>
      </c>
      <c r="D333" s="299">
        <v>486</v>
      </c>
      <c r="E333" s="299">
        <v>416.97570000000002</v>
      </c>
      <c r="F333" s="299">
        <v>700</v>
      </c>
      <c r="G333" s="299">
        <v>291883</v>
      </c>
      <c r="H333" s="299">
        <v>340200</v>
      </c>
      <c r="I333" s="299">
        <v>-48317</v>
      </c>
      <c r="J333" s="299">
        <v>34</v>
      </c>
      <c r="K333" s="299" t="s">
        <v>1358</v>
      </c>
      <c r="L333" s="299">
        <v>700</v>
      </c>
    </row>
    <row r="334" spans="1:12">
      <c r="A334" s="299">
        <v>333</v>
      </c>
      <c r="B334" s="299" t="s">
        <v>1035</v>
      </c>
      <c r="C334" s="299" t="s">
        <v>3210</v>
      </c>
      <c r="D334" s="299">
        <v>495</v>
      </c>
      <c r="E334" s="299">
        <v>1620.8869999999999</v>
      </c>
      <c r="F334" s="299">
        <v>177</v>
      </c>
      <c r="G334" s="299">
        <v>286897</v>
      </c>
      <c r="H334" s="299">
        <v>87615</v>
      </c>
      <c r="I334" s="299">
        <v>199282</v>
      </c>
      <c r="J334" s="299">
        <v>29</v>
      </c>
      <c r="K334" s="299" t="s">
        <v>1358</v>
      </c>
      <c r="L334" s="299">
        <v>177</v>
      </c>
    </row>
    <row r="335" spans="1:12">
      <c r="A335" s="299">
        <v>334</v>
      </c>
      <c r="B335" s="299" t="s">
        <v>981</v>
      </c>
      <c r="C335" s="299" t="s">
        <v>3282</v>
      </c>
      <c r="D335" s="299">
        <v>403</v>
      </c>
      <c r="E335" s="299">
        <v>728.53179999999998</v>
      </c>
      <c r="F335" s="299">
        <v>393</v>
      </c>
      <c r="G335" s="299">
        <v>286313</v>
      </c>
      <c r="H335" s="299">
        <v>158379</v>
      </c>
      <c r="I335" s="299">
        <v>127934</v>
      </c>
      <c r="J335" s="299">
        <v>115</v>
      </c>
      <c r="K335" s="299" t="s">
        <v>1358</v>
      </c>
      <c r="L335" s="299">
        <v>393</v>
      </c>
    </row>
    <row r="336" spans="1:12">
      <c r="A336" s="299">
        <v>335</v>
      </c>
      <c r="B336" s="299" t="s">
        <v>3891</v>
      </c>
      <c r="C336" s="299" t="s">
        <v>4060</v>
      </c>
      <c r="D336" s="299">
        <v>73</v>
      </c>
      <c r="E336" s="299">
        <v>133.51519999999999</v>
      </c>
      <c r="F336" s="299">
        <v>2135</v>
      </c>
      <c r="G336" s="299">
        <v>285055</v>
      </c>
      <c r="H336" s="299">
        <v>155855</v>
      </c>
      <c r="I336" s="299">
        <v>129200</v>
      </c>
      <c r="J336" s="299">
        <v>179</v>
      </c>
      <c r="K336" s="299" t="s">
        <v>1358</v>
      </c>
      <c r="L336" s="299">
        <v>2135</v>
      </c>
    </row>
    <row r="337" spans="1:12">
      <c r="A337" s="299">
        <v>336</v>
      </c>
      <c r="B337" s="299" t="s">
        <v>463</v>
      </c>
      <c r="C337" s="299" t="s">
        <v>3299</v>
      </c>
      <c r="D337" s="299">
        <v>114</v>
      </c>
      <c r="E337" s="299">
        <v>135.69550000000001</v>
      </c>
      <c r="F337" s="299">
        <v>2095</v>
      </c>
      <c r="G337" s="299">
        <v>284282</v>
      </c>
      <c r="H337" s="299">
        <v>238830</v>
      </c>
      <c r="I337" s="299">
        <v>45452</v>
      </c>
      <c r="J337" s="299">
        <v>160</v>
      </c>
      <c r="K337" s="299" t="s">
        <v>1358</v>
      </c>
      <c r="L337" s="299">
        <v>2095</v>
      </c>
    </row>
    <row r="338" spans="1:12">
      <c r="A338" s="299">
        <v>337</v>
      </c>
      <c r="B338" s="299" t="s">
        <v>3785</v>
      </c>
      <c r="C338" s="299" t="s">
        <v>4037</v>
      </c>
      <c r="D338" s="299">
        <v>64</v>
      </c>
      <c r="E338" s="299">
        <v>165.5172</v>
      </c>
      <c r="F338" s="299">
        <v>1715</v>
      </c>
      <c r="G338" s="299">
        <v>283862</v>
      </c>
      <c r="H338" s="299">
        <v>109760</v>
      </c>
      <c r="I338" s="299">
        <v>174102</v>
      </c>
      <c r="J338" s="299">
        <v>185</v>
      </c>
      <c r="K338" s="299" t="s">
        <v>1358</v>
      </c>
      <c r="L338" s="299">
        <v>1715</v>
      </c>
    </row>
    <row r="339" spans="1:12">
      <c r="A339" s="299">
        <v>338</v>
      </c>
      <c r="B339" s="299" t="s">
        <v>4053</v>
      </c>
      <c r="C339" s="299" t="s">
        <v>4054</v>
      </c>
      <c r="D339" s="299">
        <v>2073</v>
      </c>
      <c r="E339" s="299">
        <v>3687.6183999999998</v>
      </c>
      <c r="F339" s="299">
        <v>76</v>
      </c>
      <c r="G339" s="299">
        <v>280259</v>
      </c>
      <c r="H339" s="299">
        <v>157548</v>
      </c>
      <c r="I339" s="299">
        <v>122711</v>
      </c>
      <c r="J339" s="299">
        <v>12</v>
      </c>
      <c r="K339" s="299" t="s">
        <v>1358</v>
      </c>
      <c r="L339" s="299">
        <v>76</v>
      </c>
    </row>
    <row r="340" spans="1:12">
      <c r="A340" s="299">
        <v>339</v>
      </c>
      <c r="B340" s="299" t="s">
        <v>297</v>
      </c>
      <c r="C340" s="299" t="s">
        <v>3291</v>
      </c>
      <c r="D340" s="299">
        <v>505</v>
      </c>
      <c r="E340" s="299">
        <v>1515.7011</v>
      </c>
      <c r="F340" s="299">
        <v>184</v>
      </c>
      <c r="G340" s="299">
        <v>278889</v>
      </c>
      <c r="H340" s="299">
        <v>92920</v>
      </c>
      <c r="I340" s="299">
        <v>185969</v>
      </c>
      <c r="J340" s="299">
        <v>24</v>
      </c>
      <c r="K340" s="299" t="s">
        <v>1358</v>
      </c>
      <c r="L340" s="299">
        <v>184</v>
      </c>
    </row>
    <row r="341" spans="1:12">
      <c r="A341" s="299">
        <v>340</v>
      </c>
      <c r="B341" s="299" t="s">
        <v>451</v>
      </c>
      <c r="C341" s="299" t="s">
        <v>3350</v>
      </c>
      <c r="D341" s="299">
        <v>187</v>
      </c>
      <c r="E341" s="299">
        <v>283.9314</v>
      </c>
      <c r="F341" s="299">
        <v>977</v>
      </c>
      <c r="G341" s="299">
        <v>277401</v>
      </c>
      <c r="H341" s="299">
        <v>182699</v>
      </c>
      <c r="I341" s="299">
        <v>94702</v>
      </c>
      <c r="J341" s="299">
        <v>181</v>
      </c>
      <c r="K341" s="299" t="s">
        <v>1358</v>
      </c>
      <c r="L341" s="299">
        <v>977</v>
      </c>
    </row>
    <row r="342" spans="1:12">
      <c r="A342" s="299">
        <v>341</v>
      </c>
      <c r="B342" s="299" t="s">
        <v>4228</v>
      </c>
      <c r="C342" s="299" t="s">
        <v>4283</v>
      </c>
      <c r="D342" s="299">
        <v>1842</v>
      </c>
      <c r="E342" s="299">
        <v>2801.0101</v>
      </c>
      <c r="F342" s="299">
        <v>99</v>
      </c>
      <c r="G342" s="299">
        <v>277300</v>
      </c>
      <c r="H342" s="299">
        <v>182358</v>
      </c>
      <c r="I342" s="299">
        <v>94942</v>
      </c>
      <c r="J342" s="299">
        <v>6</v>
      </c>
      <c r="K342" s="299" t="s">
        <v>1358</v>
      </c>
      <c r="L342" s="299">
        <v>99</v>
      </c>
    </row>
    <row r="343" spans="1:12">
      <c r="A343" s="299">
        <v>342</v>
      </c>
      <c r="B343" s="299" t="s">
        <v>666</v>
      </c>
      <c r="C343" s="299" t="s">
        <v>3122</v>
      </c>
      <c r="D343" s="299">
        <v>101</v>
      </c>
      <c r="E343" s="299">
        <v>189.767</v>
      </c>
      <c r="F343" s="299">
        <v>1455</v>
      </c>
      <c r="G343" s="299">
        <v>276111</v>
      </c>
      <c r="H343" s="299">
        <v>146955</v>
      </c>
      <c r="I343" s="299">
        <v>129156</v>
      </c>
      <c r="J343" s="299">
        <v>144</v>
      </c>
      <c r="K343" s="299" t="s">
        <v>1358</v>
      </c>
      <c r="L343" s="299">
        <v>1455</v>
      </c>
    </row>
    <row r="344" spans="1:12">
      <c r="A344" s="299">
        <v>343</v>
      </c>
      <c r="B344" s="299" t="s">
        <v>447</v>
      </c>
      <c r="C344" s="299" t="s">
        <v>3286</v>
      </c>
      <c r="D344" s="299">
        <v>192</v>
      </c>
      <c r="E344" s="299">
        <v>239.0461</v>
      </c>
      <c r="F344" s="299">
        <v>1149</v>
      </c>
      <c r="G344" s="299">
        <v>274664</v>
      </c>
      <c r="H344" s="299">
        <v>220608</v>
      </c>
      <c r="I344" s="299">
        <v>54056</v>
      </c>
      <c r="J344" s="299">
        <v>144</v>
      </c>
      <c r="K344" s="299" t="s">
        <v>1358</v>
      </c>
      <c r="L344" s="299">
        <v>1149</v>
      </c>
    </row>
    <row r="345" spans="1:12">
      <c r="A345" s="299">
        <v>344</v>
      </c>
      <c r="B345" s="299" t="s">
        <v>2986</v>
      </c>
      <c r="C345" s="299" t="s">
        <v>3165</v>
      </c>
      <c r="D345" s="299">
        <v>517</v>
      </c>
      <c r="E345" s="299">
        <v>953.78520000000003</v>
      </c>
      <c r="F345" s="299">
        <v>284</v>
      </c>
      <c r="G345" s="299">
        <v>270875</v>
      </c>
      <c r="H345" s="299">
        <v>146828</v>
      </c>
      <c r="I345" s="299">
        <v>124047</v>
      </c>
      <c r="J345" s="299">
        <v>43</v>
      </c>
      <c r="K345" s="299" t="s">
        <v>1358</v>
      </c>
      <c r="L345" s="299">
        <v>284</v>
      </c>
    </row>
    <row r="346" spans="1:12">
      <c r="A346" s="299">
        <v>345</v>
      </c>
      <c r="B346" s="299" t="s">
        <v>563</v>
      </c>
      <c r="C346" s="299" t="s">
        <v>3261</v>
      </c>
      <c r="D346" s="299">
        <v>114</v>
      </c>
      <c r="E346" s="299">
        <v>228.7859</v>
      </c>
      <c r="F346" s="299">
        <v>1177</v>
      </c>
      <c r="G346" s="299">
        <v>269281</v>
      </c>
      <c r="H346" s="299">
        <v>134178</v>
      </c>
      <c r="I346" s="299">
        <v>135103</v>
      </c>
      <c r="J346" s="299">
        <v>38</v>
      </c>
      <c r="K346" s="299" t="s">
        <v>1358</v>
      </c>
      <c r="L346" s="299">
        <v>1177</v>
      </c>
    </row>
    <row r="347" spans="1:12">
      <c r="A347" s="299">
        <v>346</v>
      </c>
      <c r="B347" s="299" t="s">
        <v>4225</v>
      </c>
      <c r="C347" s="299" t="s">
        <v>4327</v>
      </c>
      <c r="D347" s="299">
        <v>657</v>
      </c>
      <c r="E347" s="299">
        <v>1457.1429000000001</v>
      </c>
      <c r="F347" s="299">
        <v>182</v>
      </c>
      <c r="G347" s="299">
        <v>265200</v>
      </c>
      <c r="H347" s="299">
        <v>119574</v>
      </c>
      <c r="I347" s="299">
        <v>145626</v>
      </c>
      <c r="J347" s="299">
        <v>17</v>
      </c>
      <c r="K347" s="299" t="s">
        <v>1358</v>
      </c>
      <c r="L347" s="299">
        <v>182</v>
      </c>
    </row>
    <row r="348" spans="1:12">
      <c r="A348" s="299">
        <v>347</v>
      </c>
      <c r="B348" s="299" t="s">
        <v>585</v>
      </c>
      <c r="C348" s="299" t="s">
        <v>3307</v>
      </c>
      <c r="D348" s="299">
        <v>118</v>
      </c>
      <c r="E348" s="299">
        <v>187.43100000000001</v>
      </c>
      <c r="F348" s="299">
        <v>1413</v>
      </c>
      <c r="G348" s="299">
        <v>264840</v>
      </c>
      <c r="H348" s="299">
        <v>166734</v>
      </c>
      <c r="I348" s="299">
        <v>98106</v>
      </c>
      <c r="J348" s="299">
        <v>154</v>
      </c>
      <c r="K348" s="299" t="s">
        <v>1358</v>
      </c>
      <c r="L348" s="299">
        <v>1413</v>
      </c>
    </row>
    <row r="349" spans="1:12">
      <c r="A349" s="299">
        <v>348</v>
      </c>
      <c r="B349" s="299" t="s">
        <v>424</v>
      </c>
      <c r="C349" s="299" t="s">
        <v>3257</v>
      </c>
      <c r="D349" s="299">
        <v>255</v>
      </c>
      <c r="E349" s="299">
        <v>595.48530000000005</v>
      </c>
      <c r="F349" s="299">
        <v>443</v>
      </c>
      <c r="G349" s="299">
        <v>263800</v>
      </c>
      <c r="H349" s="299">
        <v>112965</v>
      </c>
      <c r="I349" s="299">
        <v>150835</v>
      </c>
      <c r="J349" s="299">
        <v>109</v>
      </c>
      <c r="K349" s="299" t="s">
        <v>1358</v>
      </c>
      <c r="L349" s="299">
        <v>443</v>
      </c>
    </row>
    <row r="350" spans="1:12">
      <c r="A350" s="299">
        <v>349</v>
      </c>
      <c r="B350" s="299" t="s">
        <v>668</v>
      </c>
      <c r="C350" s="299" t="s">
        <v>3311</v>
      </c>
      <c r="D350" s="299">
        <v>97</v>
      </c>
      <c r="E350" s="299">
        <v>181</v>
      </c>
      <c r="F350" s="299">
        <v>1453</v>
      </c>
      <c r="G350" s="299">
        <v>262993</v>
      </c>
      <c r="H350" s="299">
        <v>140941</v>
      </c>
      <c r="I350" s="299">
        <v>122052</v>
      </c>
      <c r="J350" s="299">
        <v>85</v>
      </c>
      <c r="K350" s="299" t="s">
        <v>1358</v>
      </c>
      <c r="L350" s="299">
        <v>1453</v>
      </c>
    </row>
    <row r="351" spans="1:12">
      <c r="A351" s="299">
        <v>350</v>
      </c>
      <c r="B351" s="299" t="s">
        <v>4105</v>
      </c>
      <c r="C351" s="299" t="s">
        <v>4284</v>
      </c>
      <c r="D351" s="299">
        <v>167</v>
      </c>
      <c r="E351" s="299">
        <v>256.87619999999998</v>
      </c>
      <c r="F351" s="299">
        <v>1018</v>
      </c>
      <c r="G351" s="299">
        <v>261500</v>
      </c>
      <c r="H351" s="299">
        <v>170006</v>
      </c>
      <c r="I351" s="299">
        <v>91494</v>
      </c>
      <c r="J351" s="299">
        <v>15</v>
      </c>
      <c r="K351" s="299" t="s">
        <v>1358</v>
      </c>
      <c r="L351" s="299">
        <v>1018</v>
      </c>
    </row>
    <row r="352" spans="1:12">
      <c r="A352" s="299">
        <v>351</v>
      </c>
      <c r="B352" s="299" t="s">
        <v>704</v>
      </c>
      <c r="C352" s="299" t="s">
        <v>3184</v>
      </c>
      <c r="D352" s="299">
        <v>645</v>
      </c>
      <c r="E352" s="299">
        <v>1127.3506</v>
      </c>
      <c r="F352" s="299">
        <v>231</v>
      </c>
      <c r="G352" s="299">
        <v>260418</v>
      </c>
      <c r="H352" s="299">
        <v>148995</v>
      </c>
      <c r="I352" s="299">
        <v>111423</v>
      </c>
      <c r="J352" s="299">
        <v>29</v>
      </c>
      <c r="K352" s="299" t="s">
        <v>1358</v>
      </c>
      <c r="L352" s="299">
        <v>231</v>
      </c>
    </row>
    <row r="353" spans="1:12">
      <c r="A353" s="299">
        <v>352</v>
      </c>
      <c r="B353" s="299" t="s">
        <v>332</v>
      </c>
      <c r="C353" s="299" t="s">
        <v>3313</v>
      </c>
      <c r="D353" s="299">
        <v>105</v>
      </c>
      <c r="E353" s="299">
        <v>480.44729999999998</v>
      </c>
      <c r="F353" s="299">
        <v>541</v>
      </c>
      <c r="G353" s="299">
        <v>259922</v>
      </c>
      <c r="H353" s="299">
        <v>56805</v>
      </c>
      <c r="I353" s="299">
        <v>203117</v>
      </c>
      <c r="J353" s="299">
        <v>47</v>
      </c>
      <c r="K353" s="299" t="s">
        <v>1358</v>
      </c>
      <c r="L353" s="299">
        <v>541</v>
      </c>
    </row>
    <row r="354" spans="1:12">
      <c r="A354" s="299">
        <v>353</v>
      </c>
      <c r="B354" s="299" t="s">
        <v>448</v>
      </c>
      <c r="C354" s="299" t="s">
        <v>3285</v>
      </c>
      <c r="D354" s="299">
        <v>264</v>
      </c>
      <c r="E354" s="299">
        <v>315.21629999999999</v>
      </c>
      <c r="F354" s="299">
        <v>823</v>
      </c>
      <c r="G354" s="299">
        <v>259423</v>
      </c>
      <c r="H354" s="299">
        <v>217272</v>
      </c>
      <c r="I354" s="299">
        <v>42151</v>
      </c>
      <c r="J354" s="299">
        <v>125</v>
      </c>
      <c r="K354" s="299" t="s">
        <v>1358</v>
      </c>
      <c r="L354" s="299">
        <v>823</v>
      </c>
    </row>
    <row r="355" spans="1:12">
      <c r="A355" s="299">
        <v>354</v>
      </c>
      <c r="B355" s="299" t="s">
        <v>3394</v>
      </c>
      <c r="C355" s="299" t="s">
        <v>3395</v>
      </c>
      <c r="D355" s="299">
        <v>424</v>
      </c>
      <c r="E355" s="299">
        <v>1080</v>
      </c>
      <c r="F355" s="299">
        <v>240</v>
      </c>
      <c r="G355" s="299">
        <v>259200</v>
      </c>
      <c r="H355" s="299">
        <v>101760</v>
      </c>
      <c r="I355" s="299">
        <v>157440</v>
      </c>
      <c r="J355" s="299">
        <v>4</v>
      </c>
      <c r="K355" s="299" t="s">
        <v>1358</v>
      </c>
      <c r="L355" s="299">
        <v>240</v>
      </c>
    </row>
    <row r="356" spans="1:12">
      <c r="A356" s="299">
        <v>355</v>
      </c>
      <c r="B356" s="299" t="s">
        <v>774</v>
      </c>
      <c r="C356" s="299" t="s">
        <v>3279</v>
      </c>
      <c r="D356" s="299">
        <v>1398</v>
      </c>
      <c r="E356" s="299">
        <v>2795.2197999999999</v>
      </c>
      <c r="F356" s="299">
        <v>91</v>
      </c>
      <c r="G356" s="299">
        <v>254365</v>
      </c>
      <c r="H356" s="299">
        <v>127218</v>
      </c>
      <c r="I356" s="299">
        <v>127147</v>
      </c>
      <c r="J356" s="299">
        <v>43</v>
      </c>
      <c r="K356" s="299" t="s">
        <v>1358</v>
      </c>
      <c r="L356" s="299">
        <v>91</v>
      </c>
    </row>
    <row r="357" spans="1:12">
      <c r="A357" s="299">
        <v>356</v>
      </c>
      <c r="B357" s="299" t="s">
        <v>807</v>
      </c>
      <c r="C357" s="299" t="s">
        <v>3221</v>
      </c>
      <c r="D357" s="299">
        <v>204</v>
      </c>
      <c r="E357" s="299">
        <v>412.42529999999999</v>
      </c>
      <c r="F357" s="299">
        <v>616</v>
      </c>
      <c r="G357" s="299">
        <v>254054</v>
      </c>
      <c r="H357" s="299">
        <v>125664</v>
      </c>
      <c r="I357" s="299">
        <v>128390</v>
      </c>
      <c r="J357" s="299">
        <v>138</v>
      </c>
      <c r="K357" s="299" t="s">
        <v>1358</v>
      </c>
      <c r="L357" s="299">
        <v>616</v>
      </c>
    </row>
    <row r="358" spans="1:12">
      <c r="A358" s="299">
        <v>357</v>
      </c>
      <c r="B358" s="299" t="s">
        <v>3351</v>
      </c>
      <c r="C358" s="299" t="s">
        <v>3352</v>
      </c>
      <c r="D358" s="299">
        <v>916</v>
      </c>
      <c r="E358" s="299">
        <v>1869.6148000000001</v>
      </c>
      <c r="F358" s="299">
        <v>135</v>
      </c>
      <c r="G358" s="299">
        <v>252398</v>
      </c>
      <c r="H358" s="299">
        <v>123660</v>
      </c>
      <c r="I358" s="299">
        <v>128738</v>
      </c>
      <c r="J358" s="299">
        <v>31</v>
      </c>
      <c r="K358" s="299" t="s">
        <v>1358</v>
      </c>
      <c r="L358" s="299">
        <v>135</v>
      </c>
    </row>
    <row r="359" spans="1:12">
      <c r="A359" s="299">
        <v>358</v>
      </c>
      <c r="B359" s="299" t="s">
        <v>489</v>
      </c>
      <c r="C359" s="299" t="s">
        <v>3314</v>
      </c>
      <c r="D359" s="299">
        <v>265</v>
      </c>
      <c r="E359" s="299">
        <v>572.72670000000005</v>
      </c>
      <c r="F359" s="299">
        <v>439</v>
      </c>
      <c r="G359" s="299">
        <v>251427</v>
      </c>
      <c r="H359" s="299">
        <v>116335</v>
      </c>
      <c r="I359" s="299">
        <v>135092</v>
      </c>
      <c r="J359" s="299">
        <v>56</v>
      </c>
      <c r="K359" s="299" t="s">
        <v>1358</v>
      </c>
      <c r="L359" s="299">
        <v>439</v>
      </c>
    </row>
    <row r="360" spans="1:12">
      <c r="A360" s="299">
        <v>359</v>
      </c>
      <c r="B360" s="299" t="s">
        <v>700</v>
      </c>
      <c r="C360" s="299" t="s">
        <v>3030</v>
      </c>
      <c r="D360" s="299">
        <v>439</v>
      </c>
      <c r="E360" s="299">
        <v>667.8365</v>
      </c>
      <c r="F360" s="299">
        <v>373</v>
      </c>
      <c r="G360" s="299">
        <v>249103</v>
      </c>
      <c r="H360" s="299">
        <v>163747</v>
      </c>
      <c r="I360" s="299">
        <v>85356</v>
      </c>
      <c r="J360" s="299">
        <v>62</v>
      </c>
      <c r="K360" s="299" t="s">
        <v>1358</v>
      </c>
      <c r="L360" s="299">
        <v>373</v>
      </c>
    </row>
    <row r="361" spans="1:12">
      <c r="A361" s="299">
        <v>360</v>
      </c>
      <c r="B361" s="299" t="s">
        <v>517</v>
      </c>
      <c r="C361" s="299" t="s">
        <v>3368</v>
      </c>
      <c r="D361" s="299">
        <v>455</v>
      </c>
      <c r="E361" s="299">
        <v>684.73260000000005</v>
      </c>
      <c r="F361" s="299">
        <v>359</v>
      </c>
      <c r="G361" s="299">
        <v>245819</v>
      </c>
      <c r="H361" s="299">
        <v>163345</v>
      </c>
      <c r="I361" s="299">
        <v>82474</v>
      </c>
      <c r="J361" s="299">
        <v>25</v>
      </c>
      <c r="K361" s="299" t="s">
        <v>1358</v>
      </c>
      <c r="L361" s="299">
        <v>359</v>
      </c>
    </row>
    <row r="362" spans="1:12">
      <c r="A362" s="299">
        <v>361</v>
      </c>
      <c r="B362" s="299" t="s">
        <v>2740</v>
      </c>
      <c r="C362" s="299" t="s">
        <v>3241</v>
      </c>
      <c r="D362" s="299">
        <v>0</v>
      </c>
      <c r="E362" s="299">
        <v>8344.8276000000005</v>
      </c>
      <c r="F362" s="299">
        <v>29</v>
      </c>
      <c r="G362" s="299">
        <v>242000</v>
      </c>
      <c r="H362" s="299">
        <v>0</v>
      </c>
      <c r="I362" s="299">
        <v>242000</v>
      </c>
      <c r="J362" s="299">
        <v>9</v>
      </c>
      <c r="K362" s="299" t="s">
        <v>1358</v>
      </c>
      <c r="L362" s="299">
        <v>29</v>
      </c>
    </row>
    <row r="363" spans="1:12">
      <c r="A363" s="299">
        <v>362</v>
      </c>
      <c r="B363" s="299" t="s">
        <v>4028</v>
      </c>
      <c r="C363" s="299" t="s">
        <v>4295</v>
      </c>
      <c r="D363" s="299">
        <v>775</v>
      </c>
      <c r="E363" s="299">
        <v>1610</v>
      </c>
      <c r="F363" s="299">
        <v>150</v>
      </c>
      <c r="G363" s="299">
        <v>241500</v>
      </c>
      <c r="H363" s="299">
        <v>116250</v>
      </c>
      <c r="I363" s="299">
        <v>125250</v>
      </c>
      <c r="J363" s="299">
        <v>3</v>
      </c>
      <c r="K363" s="299" t="s">
        <v>1358</v>
      </c>
      <c r="L363" s="299">
        <v>150</v>
      </c>
    </row>
    <row r="364" spans="1:12">
      <c r="A364" s="299">
        <v>363</v>
      </c>
      <c r="B364" s="299" t="s">
        <v>2886</v>
      </c>
      <c r="C364" s="299" t="s">
        <v>3149</v>
      </c>
      <c r="D364" s="299">
        <v>490</v>
      </c>
      <c r="E364" s="299">
        <v>778.80970000000002</v>
      </c>
      <c r="F364" s="299">
        <v>310</v>
      </c>
      <c r="G364" s="299">
        <v>241431</v>
      </c>
      <c r="H364" s="299">
        <v>151900</v>
      </c>
      <c r="I364" s="299">
        <v>89531</v>
      </c>
      <c r="J364" s="299">
        <v>35</v>
      </c>
      <c r="K364" s="299" t="s">
        <v>1358</v>
      </c>
      <c r="L364" s="299">
        <v>310</v>
      </c>
    </row>
    <row r="365" spans="1:12">
      <c r="A365" s="299">
        <v>364</v>
      </c>
      <c r="B365" s="299">
        <v>414210101</v>
      </c>
      <c r="C365" s="299" t="s">
        <v>3437</v>
      </c>
      <c r="D365" s="299">
        <v>808</v>
      </c>
      <c r="E365" s="299">
        <v>1788</v>
      </c>
      <c r="F365" s="299">
        <v>135</v>
      </c>
      <c r="G365" s="299">
        <v>241380</v>
      </c>
      <c r="H365" s="299">
        <v>109080</v>
      </c>
      <c r="I365" s="299">
        <v>132300</v>
      </c>
      <c r="J365" s="299">
        <v>7</v>
      </c>
      <c r="K365" s="299" t="s">
        <v>1358</v>
      </c>
      <c r="L365" s="299">
        <v>135</v>
      </c>
    </row>
    <row r="366" spans="1:12">
      <c r="A366" s="299">
        <v>365</v>
      </c>
      <c r="B366" s="299" t="s">
        <v>930</v>
      </c>
      <c r="C366" s="299" t="s">
        <v>3246</v>
      </c>
      <c r="D366" s="299">
        <v>467</v>
      </c>
      <c r="E366" s="299">
        <v>730.8963</v>
      </c>
      <c r="F366" s="299">
        <v>328</v>
      </c>
      <c r="G366" s="299">
        <v>239734</v>
      </c>
      <c r="H366" s="299">
        <v>153176</v>
      </c>
      <c r="I366" s="299">
        <v>86558</v>
      </c>
      <c r="J366" s="299">
        <v>102</v>
      </c>
      <c r="K366" s="299" t="s">
        <v>1358</v>
      </c>
      <c r="L366" s="299">
        <v>328</v>
      </c>
    </row>
    <row r="367" spans="1:12">
      <c r="A367" s="299">
        <v>366</v>
      </c>
      <c r="B367" s="299" t="s">
        <v>3344</v>
      </c>
      <c r="C367" s="299" t="s">
        <v>3345</v>
      </c>
      <c r="D367" s="299">
        <v>740</v>
      </c>
      <c r="E367" s="299">
        <v>1320</v>
      </c>
      <c r="F367" s="299">
        <v>180</v>
      </c>
      <c r="G367" s="299">
        <v>237600</v>
      </c>
      <c r="H367" s="299">
        <v>133200</v>
      </c>
      <c r="I367" s="299">
        <v>104400</v>
      </c>
      <c r="J367" s="299">
        <v>3</v>
      </c>
      <c r="K367" s="299" t="s">
        <v>1358</v>
      </c>
      <c r="L367" s="299">
        <v>180</v>
      </c>
    </row>
    <row r="368" spans="1:12">
      <c r="A368" s="299">
        <v>367</v>
      </c>
      <c r="B368" s="299" t="s">
        <v>3320</v>
      </c>
      <c r="C368" s="299" t="s">
        <v>3321</v>
      </c>
      <c r="D368" s="299">
        <v>419</v>
      </c>
      <c r="E368" s="299">
        <v>785</v>
      </c>
      <c r="F368" s="299">
        <v>300</v>
      </c>
      <c r="G368" s="299">
        <v>235500</v>
      </c>
      <c r="H368" s="299">
        <v>125700</v>
      </c>
      <c r="I368" s="299">
        <v>109800</v>
      </c>
      <c r="J368" s="299">
        <v>5</v>
      </c>
      <c r="K368" s="299" t="s">
        <v>1358</v>
      </c>
      <c r="L368" s="299">
        <v>300</v>
      </c>
    </row>
    <row r="369" spans="1:12">
      <c r="A369" s="299">
        <v>368</v>
      </c>
      <c r="B369" s="299" t="s">
        <v>4176</v>
      </c>
      <c r="C369" s="299" t="s">
        <v>4287</v>
      </c>
      <c r="D369" s="299">
        <v>602</v>
      </c>
      <c r="E369" s="299">
        <v>980</v>
      </c>
      <c r="F369" s="299">
        <v>240</v>
      </c>
      <c r="G369" s="299">
        <v>235200</v>
      </c>
      <c r="H369" s="299">
        <v>144480</v>
      </c>
      <c r="I369" s="299">
        <v>90720</v>
      </c>
      <c r="J369" s="299">
        <v>3</v>
      </c>
      <c r="K369" s="299" t="s">
        <v>1358</v>
      </c>
      <c r="L369" s="299">
        <v>240</v>
      </c>
    </row>
    <row r="370" spans="1:12">
      <c r="A370" s="299">
        <v>369</v>
      </c>
      <c r="B370" s="299" t="s">
        <v>486</v>
      </c>
      <c r="C370" s="299" t="s">
        <v>3343</v>
      </c>
      <c r="D370" s="299">
        <v>179</v>
      </c>
      <c r="E370" s="299">
        <v>281.14839999999998</v>
      </c>
      <c r="F370" s="299">
        <v>829</v>
      </c>
      <c r="G370" s="299">
        <v>233072</v>
      </c>
      <c r="H370" s="299">
        <v>148391</v>
      </c>
      <c r="I370" s="299">
        <v>84681</v>
      </c>
      <c r="J370" s="299">
        <v>38</v>
      </c>
      <c r="K370" s="299" t="s">
        <v>1358</v>
      </c>
      <c r="L370" s="299">
        <v>829</v>
      </c>
    </row>
    <row r="371" spans="1:12">
      <c r="A371" s="299">
        <v>370</v>
      </c>
      <c r="B371" s="299" t="s">
        <v>408</v>
      </c>
      <c r="C371" s="299" t="s">
        <v>3429</v>
      </c>
      <c r="D371" s="299">
        <v>230</v>
      </c>
      <c r="E371" s="299">
        <v>460.43869999999998</v>
      </c>
      <c r="F371" s="299">
        <v>506</v>
      </c>
      <c r="G371" s="299">
        <v>232982</v>
      </c>
      <c r="H371" s="299">
        <v>116380</v>
      </c>
      <c r="I371" s="299">
        <v>116602</v>
      </c>
      <c r="J371" s="299">
        <v>38</v>
      </c>
      <c r="K371" s="299" t="s">
        <v>1358</v>
      </c>
      <c r="L371" s="299">
        <v>506</v>
      </c>
    </row>
    <row r="372" spans="1:12">
      <c r="A372" s="299">
        <v>371</v>
      </c>
      <c r="B372" s="299" t="s">
        <v>837</v>
      </c>
      <c r="C372" s="299" t="s">
        <v>3231</v>
      </c>
      <c r="D372" s="299">
        <v>509</v>
      </c>
      <c r="E372" s="299">
        <v>930.04420000000005</v>
      </c>
      <c r="F372" s="299">
        <v>249</v>
      </c>
      <c r="G372" s="299">
        <v>231581</v>
      </c>
      <c r="H372" s="299">
        <v>126741</v>
      </c>
      <c r="I372" s="299">
        <v>104840</v>
      </c>
      <c r="J372" s="299">
        <v>63</v>
      </c>
      <c r="K372" s="299" t="s">
        <v>1358</v>
      </c>
      <c r="L372" s="299">
        <v>249</v>
      </c>
    </row>
    <row r="373" spans="1:12">
      <c r="A373" s="299">
        <v>372</v>
      </c>
      <c r="B373" s="299" t="s">
        <v>1017</v>
      </c>
      <c r="C373" s="299" t="s">
        <v>3281</v>
      </c>
      <c r="D373" s="299">
        <v>531</v>
      </c>
      <c r="E373" s="299">
        <v>195.38310000000001</v>
      </c>
      <c r="F373" s="299">
        <v>1180</v>
      </c>
      <c r="G373" s="299">
        <v>230552</v>
      </c>
      <c r="H373" s="299">
        <v>626580</v>
      </c>
      <c r="I373" s="299">
        <v>-396028</v>
      </c>
      <c r="J373" s="299">
        <v>69</v>
      </c>
      <c r="K373" s="299" t="s">
        <v>1358</v>
      </c>
      <c r="L373" s="299">
        <v>1180</v>
      </c>
    </row>
    <row r="374" spans="1:12">
      <c r="A374" s="299">
        <v>373</v>
      </c>
      <c r="B374" s="299" t="s">
        <v>1019</v>
      </c>
      <c r="C374" s="299" t="s">
        <v>3468</v>
      </c>
      <c r="D374" s="299">
        <v>272</v>
      </c>
      <c r="E374" s="299">
        <v>553.61760000000004</v>
      </c>
      <c r="F374" s="299">
        <v>408</v>
      </c>
      <c r="G374" s="299">
        <v>225876</v>
      </c>
      <c r="H374" s="299">
        <v>110976</v>
      </c>
      <c r="I374" s="299">
        <v>114900</v>
      </c>
      <c r="J374" s="299">
        <v>77</v>
      </c>
      <c r="K374" s="299" t="s">
        <v>1358</v>
      </c>
      <c r="L374" s="299">
        <v>408</v>
      </c>
    </row>
    <row r="375" spans="1:12">
      <c r="A375" s="299">
        <v>374</v>
      </c>
      <c r="B375" s="299" t="s">
        <v>1018</v>
      </c>
      <c r="C375" s="299" t="s">
        <v>3468</v>
      </c>
      <c r="D375" s="299">
        <v>272</v>
      </c>
      <c r="E375" s="299">
        <v>565.53150000000005</v>
      </c>
      <c r="F375" s="299">
        <v>397</v>
      </c>
      <c r="G375" s="299">
        <v>224516</v>
      </c>
      <c r="H375" s="299">
        <v>107984</v>
      </c>
      <c r="I375" s="299">
        <v>116532</v>
      </c>
      <c r="J375" s="299">
        <v>78</v>
      </c>
      <c r="K375" s="299" t="s">
        <v>1358</v>
      </c>
      <c r="L375" s="299">
        <v>397</v>
      </c>
    </row>
    <row r="376" spans="1:12">
      <c r="A376" s="299">
        <v>375</v>
      </c>
      <c r="B376" s="299" t="s">
        <v>3377</v>
      </c>
      <c r="C376" s="299" t="s">
        <v>3378</v>
      </c>
      <c r="D376" s="299">
        <v>124</v>
      </c>
      <c r="E376" s="299">
        <v>280</v>
      </c>
      <c r="F376" s="299">
        <v>800</v>
      </c>
      <c r="G376" s="299">
        <v>224000</v>
      </c>
      <c r="H376" s="299">
        <v>99200</v>
      </c>
      <c r="I376" s="299">
        <v>124800</v>
      </c>
      <c r="J376" s="299">
        <v>35</v>
      </c>
      <c r="K376" s="299" t="s">
        <v>1358</v>
      </c>
      <c r="L376" s="299">
        <v>800</v>
      </c>
    </row>
    <row r="377" spans="1:12">
      <c r="A377" s="299">
        <v>376</v>
      </c>
      <c r="B377" s="299" t="s">
        <v>3001</v>
      </c>
      <c r="C377" s="299" t="s">
        <v>3819</v>
      </c>
      <c r="D377" s="299">
        <v>92</v>
      </c>
      <c r="E377" s="299">
        <v>149</v>
      </c>
      <c r="F377" s="299">
        <v>1500</v>
      </c>
      <c r="G377" s="299">
        <v>223500</v>
      </c>
      <c r="H377" s="299">
        <v>138000</v>
      </c>
      <c r="I377" s="299">
        <v>85500</v>
      </c>
      <c r="J377" s="299">
        <v>4</v>
      </c>
      <c r="K377" s="299" t="s">
        <v>1358</v>
      </c>
      <c r="L377" s="299">
        <v>1500</v>
      </c>
    </row>
    <row r="378" spans="1:12">
      <c r="A378" s="299">
        <v>377</v>
      </c>
      <c r="B378" s="299" t="s">
        <v>964</v>
      </c>
      <c r="C378" s="299" t="s">
        <v>3135</v>
      </c>
      <c r="D378" s="299">
        <v>720</v>
      </c>
      <c r="E378" s="299">
        <v>1468.3775000000001</v>
      </c>
      <c r="F378" s="299">
        <v>151</v>
      </c>
      <c r="G378" s="299">
        <v>221725</v>
      </c>
      <c r="H378" s="299">
        <v>108720</v>
      </c>
      <c r="I378" s="299">
        <v>113005</v>
      </c>
      <c r="J378" s="299">
        <v>34</v>
      </c>
      <c r="K378" s="299" t="s">
        <v>1358</v>
      </c>
      <c r="L378" s="299">
        <v>151</v>
      </c>
    </row>
    <row r="379" spans="1:12">
      <c r="A379" s="299">
        <v>378</v>
      </c>
      <c r="B379" s="299" t="s">
        <v>4178</v>
      </c>
      <c r="C379" s="299" t="s">
        <v>4294</v>
      </c>
      <c r="D379" s="299">
        <v>175</v>
      </c>
      <c r="E379" s="299">
        <v>407.06799999999998</v>
      </c>
      <c r="F379" s="299">
        <v>544</v>
      </c>
      <c r="G379" s="299">
        <v>221445</v>
      </c>
      <c r="H379" s="299">
        <v>95200</v>
      </c>
      <c r="I379" s="299">
        <v>126245</v>
      </c>
      <c r="J379" s="299">
        <v>69</v>
      </c>
      <c r="K379" s="299" t="s">
        <v>1358</v>
      </c>
      <c r="L379" s="299">
        <v>544</v>
      </c>
    </row>
    <row r="380" spans="1:12">
      <c r="A380" s="299">
        <v>379</v>
      </c>
      <c r="B380" s="299" t="s">
        <v>546</v>
      </c>
      <c r="C380" s="299" t="s">
        <v>3972</v>
      </c>
      <c r="D380" s="299">
        <v>242</v>
      </c>
      <c r="E380" s="299">
        <v>346.94959999999998</v>
      </c>
      <c r="F380" s="299">
        <v>635</v>
      </c>
      <c r="G380" s="299">
        <v>220313</v>
      </c>
      <c r="H380" s="299">
        <v>153670</v>
      </c>
      <c r="I380" s="299">
        <v>66643</v>
      </c>
      <c r="J380" s="299">
        <v>42</v>
      </c>
      <c r="K380" s="299" t="s">
        <v>1358</v>
      </c>
      <c r="L380" s="299">
        <v>635</v>
      </c>
    </row>
    <row r="381" spans="1:12">
      <c r="A381" s="299">
        <v>380</v>
      </c>
      <c r="B381" s="299">
        <v>414210121</v>
      </c>
      <c r="C381" s="299" t="s">
        <v>3349</v>
      </c>
      <c r="D381" s="299">
        <v>411</v>
      </c>
      <c r="E381" s="299">
        <v>1000</v>
      </c>
      <c r="F381" s="299">
        <v>219</v>
      </c>
      <c r="G381" s="299">
        <v>219000</v>
      </c>
      <c r="H381" s="299">
        <v>90009</v>
      </c>
      <c r="I381" s="299">
        <v>128991</v>
      </c>
      <c r="J381" s="299">
        <v>11</v>
      </c>
      <c r="K381" s="299" t="s">
        <v>1358</v>
      </c>
      <c r="L381" s="299">
        <v>219</v>
      </c>
    </row>
    <row r="382" spans="1:12">
      <c r="A382" s="299">
        <v>381</v>
      </c>
      <c r="B382" s="299" t="s">
        <v>645</v>
      </c>
      <c r="C382" s="299" t="s">
        <v>3245</v>
      </c>
      <c r="D382" s="299">
        <v>105</v>
      </c>
      <c r="E382" s="299">
        <v>156.2696</v>
      </c>
      <c r="F382" s="299">
        <v>1391</v>
      </c>
      <c r="G382" s="299">
        <v>217371</v>
      </c>
      <c r="H382" s="299">
        <v>146055</v>
      </c>
      <c r="I382" s="299">
        <v>71316</v>
      </c>
      <c r="J382" s="299">
        <v>42</v>
      </c>
      <c r="K382" s="299" t="s">
        <v>1358</v>
      </c>
      <c r="L382" s="299">
        <v>1391</v>
      </c>
    </row>
    <row r="383" spans="1:12">
      <c r="A383" s="299">
        <v>382</v>
      </c>
      <c r="B383" s="299" t="s">
        <v>3751</v>
      </c>
      <c r="C383" s="299" t="s">
        <v>3847</v>
      </c>
      <c r="D383" s="299">
        <v>151</v>
      </c>
      <c r="E383" s="299">
        <v>272.08769999999998</v>
      </c>
      <c r="F383" s="299">
        <v>798</v>
      </c>
      <c r="G383" s="299">
        <v>217126</v>
      </c>
      <c r="H383" s="299">
        <v>120498</v>
      </c>
      <c r="I383" s="299">
        <v>96628</v>
      </c>
      <c r="J383" s="299">
        <v>188</v>
      </c>
      <c r="K383" s="299" t="s">
        <v>1358</v>
      </c>
      <c r="L383" s="299">
        <v>798</v>
      </c>
    </row>
    <row r="384" spans="1:12">
      <c r="A384" s="299">
        <v>383</v>
      </c>
      <c r="B384" s="299">
        <v>414210133</v>
      </c>
      <c r="C384" s="299" t="s">
        <v>3359</v>
      </c>
      <c r="D384" s="299">
        <v>475</v>
      </c>
      <c r="E384" s="299">
        <v>1327</v>
      </c>
      <c r="F384" s="299">
        <v>156</v>
      </c>
      <c r="G384" s="299">
        <v>207012</v>
      </c>
      <c r="H384" s="299">
        <v>74100</v>
      </c>
      <c r="I384" s="299">
        <v>132912</v>
      </c>
      <c r="J384" s="299">
        <v>12</v>
      </c>
      <c r="K384" s="299" t="s">
        <v>1358</v>
      </c>
      <c r="L384" s="299">
        <v>156</v>
      </c>
    </row>
    <row r="385" spans="1:12">
      <c r="A385" s="299">
        <v>384</v>
      </c>
      <c r="B385" s="299" t="s">
        <v>650</v>
      </c>
      <c r="C385" s="299" t="s">
        <v>3194</v>
      </c>
      <c r="D385" s="299">
        <v>77</v>
      </c>
      <c r="E385" s="299">
        <v>177.37370000000001</v>
      </c>
      <c r="F385" s="299">
        <v>1164</v>
      </c>
      <c r="G385" s="299">
        <v>206463</v>
      </c>
      <c r="H385" s="299">
        <v>89628</v>
      </c>
      <c r="I385" s="299">
        <v>116835</v>
      </c>
      <c r="J385" s="299">
        <v>32</v>
      </c>
      <c r="K385" s="299" t="s">
        <v>1358</v>
      </c>
      <c r="L385" s="299">
        <v>1164</v>
      </c>
    </row>
    <row r="386" spans="1:12">
      <c r="A386" s="299">
        <v>385</v>
      </c>
      <c r="B386" s="299" t="s">
        <v>2752</v>
      </c>
      <c r="C386" s="299" t="s">
        <v>3355</v>
      </c>
      <c r="D386" s="299">
        <v>210</v>
      </c>
      <c r="E386" s="299">
        <v>254.40989999999999</v>
      </c>
      <c r="F386" s="299">
        <v>805</v>
      </c>
      <c r="G386" s="299">
        <v>204800</v>
      </c>
      <c r="H386" s="299">
        <v>169050</v>
      </c>
      <c r="I386" s="299">
        <v>35750</v>
      </c>
      <c r="J386" s="299">
        <v>8</v>
      </c>
      <c r="K386" s="299" t="s">
        <v>1358</v>
      </c>
      <c r="L386" s="299">
        <v>805</v>
      </c>
    </row>
    <row r="387" spans="1:12">
      <c r="A387" s="299">
        <v>386</v>
      </c>
      <c r="B387" s="299" t="s">
        <v>392</v>
      </c>
      <c r="C387" s="299" t="s">
        <v>3502</v>
      </c>
      <c r="D387" s="299">
        <v>1835</v>
      </c>
      <c r="E387" s="299">
        <v>2676</v>
      </c>
      <c r="F387" s="299">
        <v>76</v>
      </c>
      <c r="G387" s="299">
        <v>203376</v>
      </c>
      <c r="H387" s="299">
        <v>139460</v>
      </c>
      <c r="I387" s="299">
        <v>63916</v>
      </c>
      <c r="J387" s="299">
        <v>4</v>
      </c>
      <c r="K387" s="299" t="s">
        <v>1358</v>
      </c>
      <c r="L387" s="299">
        <v>76</v>
      </c>
    </row>
    <row r="388" spans="1:12">
      <c r="A388" s="299">
        <v>387</v>
      </c>
      <c r="B388" s="299" t="s">
        <v>975</v>
      </c>
      <c r="C388" s="299" t="s">
        <v>3056</v>
      </c>
      <c r="D388" s="299">
        <v>477</v>
      </c>
      <c r="E388" s="299">
        <v>698.83789999999999</v>
      </c>
      <c r="F388" s="299">
        <v>290</v>
      </c>
      <c r="G388" s="299">
        <v>202663</v>
      </c>
      <c r="H388" s="299">
        <v>138330</v>
      </c>
      <c r="I388" s="299">
        <v>64333</v>
      </c>
      <c r="J388" s="299">
        <v>37</v>
      </c>
      <c r="K388" s="299" t="s">
        <v>1358</v>
      </c>
      <c r="L388" s="299">
        <v>290</v>
      </c>
    </row>
    <row r="389" spans="1:12">
      <c r="A389" s="299">
        <v>388</v>
      </c>
      <c r="B389" s="299" t="s">
        <v>3759</v>
      </c>
      <c r="C389" s="299" t="s">
        <v>3885</v>
      </c>
      <c r="D389" s="299">
        <v>396</v>
      </c>
      <c r="E389" s="299">
        <v>544.43240000000003</v>
      </c>
      <c r="F389" s="299">
        <v>370</v>
      </c>
      <c r="G389" s="299">
        <v>201440</v>
      </c>
      <c r="H389" s="299">
        <v>146520</v>
      </c>
      <c r="I389" s="299">
        <v>54920</v>
      </c>
      <c r="J389" s="299">
        <v>117</v>
      </c>
      <c r="K389" s="299" t="s">
        <v>1358</v>
      </c>
      <c r="L389" s="299">
        <v>370</v>
      </c>
    </row>
    <row r="390" spans="1:12">
      <c r="A390" s="299">
        <v>389</v>
      </c>
      <c r="B390" s="299" t="s">
        <v>532</v>
      </c>
      <c r="C390" s="299" t="s">
        <v>3493</v>
      </c>
      <c r="D390" s="299">
        <v>242</v>
      </c>
      <c r="E390" s="299">
        <v>503.37</v>
      </c>
      <c r="F390" s="299">
        <v>400</v>
      </c>
      <c r="G390" s="299">
        <v>201348</v>
      </c>
      <c r="H390" s="299">
        <v>96800</v>
      </c>
      <c r="I390" s="299">
        <v>104548</v>
      </c>
      <c r="J390" s="299">
        <v>117</v>
      </c>
      <c r="K390" s="299" t="s">
        <v>1358</v>
      </c>
      <c r="L390" s="299">
        <v>400</v>
      </c>
    </row>
    <row r="391" spans="1:12">
      <c r="A391" s="299">
        <v>390</v>
      </c>
      <c r="B391" s="299" t="s">
        <v>3894</v>
      </c>
      <c r="C391" s="299" t="s">
        <v>4059</v>
      </c>
      <c r="D391" s="299">
        <v>126</v>
      </c>
      <c r="E391" s="299">
        <v>285.48270000000002</v>
      </c>
      <c r="F391" s="299">
        <v>694</v>
      </c>
      <c r="G391" s="299">
        <v>198125</v>
      </c>
      <c r="H391" s="299">
        <v>87444</v>
      </c>
      <c r="I391" s="299">
        <v>110681</v>
      </c>
      <c r="J391" s="299">
        <v>202</v>
      </c>
      <c r="K391" s="299" t="s">
        <v>1358</v>
      </c>
      <c r="L391" s="299">
        <v>694</v>
      </c>
    </row>
    <row r="392" spans="1:12">
      <c r="A392" s="299">
        <v>391</v>
      </c>
      <c r="B392" s="299" t="s">
        <v>2972</v>
      </c>
      <c r="C392" s="299" t="s">
        <v>3342</v>
      </c>
      <c r="D392" s="299">
        <v>447</v>
      </c>
      <c r="E392" s="299">
        <v>666.4</v>
      </c>
      <c r="F392" s="299">
        <v>290</v>
      </c>
      <c r="G392" s="299">
        <v>193256</v>
      </c>
      <c r="H392" s="299">
        <v>129630</v>
      </c>
      <c r="I392" s="299">
        <v>63626</v>
      </c>
      <c r="J392" s="299">
        <v>113</v>
      </c>
      <c r="K392" s="299" t="s">
        <v>1358</v>
      </c>
      <c r="L392" s="299">
        <v>290</v>
      </c>
    </row>
    <row r="393" spans="1:12">
      <c r="A393" s="299">
        <v>392</v>
      </c>
      <c r="B393" s="299">
        <v>414210113</v>
      </c>
      <c r="C393" s="299" t="s">
        <v>3329</v>
      </c>
      <c r="D393" s="299">
        <v>466</v>
      </c>
      <c r="E393" s="299">
        <v>929</v>
      </c>
      <c r="F393" s="299">
        <v>208</v>
      </c>
      <c r="G393" s="299">
        <v>193232</v>
      </c>
      <c r="H393" s="299">
        <v>96928</v>
      </c>
      <c r="I393" s="299">
        <v>96304</v>
      </c>
      <c r="J393" s="299">
        <v>14</v>
      </c>
      <c r="K393" s="299" t="s">
        <v>1358</v>
      </c>
      <c r="L393" s="299">
        <v>208</v>
      </c>
    </row>
    <row r="394" spans="1:12">
      <c r="A394" s="299">
        <v>393</v>
      </c>
      <c r="B394" s="299" t="s">
        <v>2954</v>
      </c>
      <c r="C394" s="299" t="s">
        <v>3235</v>
      </c>
      <c r="D394" s="299">
        <v>950</v>
      </c>
      <c r="E394" s="299">
        <v>1654.7281</v>
      </c>
      <c r="F394" s="299">
        <v>114</v>
      </c>
      <c r="G394" s="299">
        <v>188639</v>
      </c>
      <c r="H394" s="299">
        <v>108300</v>
      </c>
      <c r="I394" s="299">
        <v>80339</v>
      </c>
      <c r="J394" s="299">
        <v>12</v>
      </c>
      <c r="K394" s="299" t="s">
        <v>1358</v>
      </c>
      <c r="L394" s="299">
        <v>114</v>
      </c>
    </row>
    <row r="395" spans="1:12">
      <c r="A395" s="299">
        <v>394</v>
      </c>
      <c r="B395" s="299" t="s">
        <v>547</v>
      </c>
      <c r="C395" s="299" t="s">
        <v>3972</v>
      </c>
      <c r="D395" s="299">
        <v>242</v>
      </c>
      <c r="E395" s="299">
        <v>349.91090000000003</v>
      </c>
      <c r="F395" s="299">
        <v>539</v>
      </c>
      <c r="G395" s="299">
        <v>188602</v>
      </c>
      <c r="H395" s="299">
        <v>130438</v>
      </c>
      <c r="I395" s="299">
        <v>58164</v>
      </c>
      <c r="J395" s="299">
        <v>52</v>
      </c>
      <c r="K395" s="299" t="s">
        <v>1358</v>
      </c>
      <c r="L395" s="299">
        <v>539</v>
      </c>
    </row>
    <row r="396" spans="1:12">
      <c r="A396" s="299">
        <v>395</v>
      </c>
      <c r="B396" s="299" t="s">
        <v>4210</v>
      </c>
      <c r="C396" s="299" t="s">
        <v>4343</v>
      </c>
      <c r="D396" s="299">
        <v>0</v>
      </c>
      <c r="E396" s="299">
        <v>1596.4103</v>
      </c>
      <c r="F396" s="299">
        <v>117</v>
      </c>
      <c r="G396" s="299">
        <v>186780</v>
      </c>
      <c r="H396" s="299">
        <v>0</v>
      </c>
      <c r="I396" s="299">
        <v>186780</v>
      </c>
      <c r="J396" s="299">
        <v>24</v>
      </c>
      <c r="K396" s="299" t="s">
        <v>1358</v>
      </c>
      <c r="L396" s="299">
        <v>117</v>
      </c>
    </row>
    <row r="397" spans="1:12">
      <c r="A397" s="299">
        <v>396</v>
      </c>
      <c r="B397" s="299" t="s">
        <v>3896</v>
      </c>
      <c r="C397" s="299" t="s">
        <v>4057</v>
      </c>
      <c r="D397" s="299">
        <v>135</v>
      </c>
      <c r="E397" s="299">
        <v>283.19150000000002</v>
      </c>
      <c r="F397" s="299">
        <v>658</v>
      </c>
      <c r="G397" s="299">
        <v>186340</v>
      </c>
      <c r="H397" s="299">
        <v>88830</v>
      </c>
      <c r="I397" s="299">
        <v>97510</v>
      </c>
      <c r="J397" s="299">
        <v>117</v>
      </c>
      <c r="K397" s="299" t="s">
        <v>1358</v>
      </c>
      <c r="L397" s="299">
        <v>658</v>
      </c>
    </row>
    <row r="398" spans="1:12">
      <c r="A398" s="299">
        <v>397</v>
      </c>
      <c r="B398" s="299" t="s">
        <v>348</v>
      </c>
      <c r="C398" s="299" t="s">
        <v>3298</v>
      </c>
      <c r="D398" s="299">
        <v>516</v>
      </c>
      <c r="E398" s="299">
        <v>952.01549999999997</v>
      </c>
      <c r="F398" s="299">
        <v>194</v>
      </c>
      <c r="G398" s="299">
        <v>184691</v>
      </c>
      <c r="H398" s="299">
        <v>100104</v>
      </c>
      <c r="I398" s="299">
        <v>84587</v>
      </c>
      <c r="J398" s="299">
        <v>27</v>
      </c>
      <c r="K398" s="299" t="s">
        <v>1358</v>
      </c>
      <c r="L398" s="299">
        <v>194</v>
      </c>
    </row>
    <row r="399" spans="1:12">
      <c r="A399" s="299">
        <v>398</v>
      </c>
      <c r="B399" s="299" t="s">
        <v>394</v>
      </c>
      <c r="C399" s="299" t="s">
        <v>3813</v>
      </c>
      <c r="D399" s="299">
        <v>1520</v>
      </c>
      <c r="E399" s="299">
        <v>2748.3582000000001</v>
      </c>
      <c r="F399" s="299">
        <v>67</v>
      </c>
      <c r="G399" s="299">
        <v>184140</v>
      </c>
      <c r="H399" s="299">
        <v>101840</v>
      </c>
      <c r="I399" s="299">
        <v>82300</v>
      </c>
      <c r="J399" s="299">
        <v>3</v>
      </c>
      <c r="K399" s="299" t="s">
        <v>1358</v>
      </c>
      <c r="L399" s="299">
        <v>67</v>
      </c>
    </row>
    <row r="400" spans="1:12">
      <c r="A400" s="299">
        <v>399</v>
      </c>
      <c r="B400" s="299" t="s">
        <v>681</v>
      </c>
      <c r="C400" s="299" t="s">
        <v>3364</v>
      </c>
      <c r="D400" s="299">
        <v>182</v>
      </c>
      <c r="E400" s="299">
        <v>402.57799999999997</v>
      </c>
      <c r="F400" s="299">
        <v>455</v>
      </c>
      <c r="G400" s="299">
        <v>183173</v>
      </c>
      <c r="H400" s="299">
        <v>82810</v>
      </c>
      <c r="I400" s="299">
        <v>100363</v>
      </c>
      <c r="J400" s="299">
        <v>80</v>
      </c>
      <c r="K400" s="299" t="s">
        <v>1358</v>
      </c>
      <c r="L400" s="299">
        <v>455</v>
      </c>
    </row>
    <row r="401" spans="1:12">
      <c r="A401" s="299">
        <v>400</v>
      </c>
      <c r="B401" s="299" t="s">
        <v>4216</v>
      </c>
      <c r="C401" s="299" t="s">
        <v>4293</v>
      </c>
      <c r="D401" s="299">
        <v>899</v>
      </c>
      <c r="E401" s="299">
        <v>1336.8028999999999</v>
      </c>
      <c r="F401" s="299">
        <v>137</v>
      </c>
      <c r="G401" s="299">
        <v>183142</v>
      </c>
      <c r="H401" s="299">
        <v>123163</v>
      </c>
      <c r="I401" s="299">
        <v>59979</v>
      </c>
      <c r="J401" s="299">
        <v>33</v>
      </c>
      <c r="K401" s="299" t="s">
        <v>1358</v>
      </c>
      <c r="L401" s="299">
        <v>137</v>
      </c>
    </row>
    <row r="402" spans="1:12">
      <c r="A402" s="299">
        <v>401</v>
      </c>
      <c r="B402" s="299" t="s">
        <v>3767</v>
      </c>
      <c r="C402" s="299" t="s">
        <v>3812</v>
      </c>
      <c r="D402" s="299">
        <v>660</v>
      </c>
      <c r="E402" s="299">
        <v>1173.8462</v>
      </c>
      <c r="F402" s="299">
        <v>156</v>
      </c>
      <c r="G402" s="299">
        <v>183120</v>
      </c>
      <c r="H402" s="299">
        <v>102960</v>
      </c>
      <c r="I402" s="299">
        <v>80160</v>
      </c>
      <c r="J402" s="299">
        <v>13</v>
      </c>
      <c r="K402" s="299" t="s">
        <v>1358</v>
      </c>
      <c r="L402" s="299">
        <v>156</v>
      </c>
    </row>
    <row r="403" spans="1:12">
      <c r="A403" s="299">
        <v>402</v>
      </c>
      <c r="B403" s="299" t="s">
        <v>682</v>
      </c>
      <c r="C403" s="299" t="s">
        <v>3362</v>
      </c>
      <c r="D403" s="299">
        <v>314</v>
      </c>
      <c r="E403" s="299">
        <v>573.90570000000002</v>
      </c>
      <c r="F403" s="299">
        <v>318</v>
      </c>
      <c r="G403" s="299">
        <v>182502</v>
      </c>
      <c r="H403" s="299">
        <v>99852</v>
      </c>
      <c r="I403" s="299">
        <v>82650</v>
      </c>
      <c r="J403" s="299">
        <v>54</v>
      </c>
      <c r="K403" s="299" t="s">
        <v>1358</v>
      </c>
      <c r="L403" s="299">
        <v>318</v>
      </c>
    </row>
    <row r="404" spans="1:12">
      <c r="A404" s="299">
        <v>403</v>
      </c>
      <c r="B404" s="299" t="s">
        <v>605</v>
      </c>
      <c r="C404" s="299" t="s">
        <v>3276</v>
      </c>
      <c r="D404" s="299">
        <v>493</v>
      </c>
      <c r="E404" s="299">
        <v>850</v>
      </c>
      <c r="F404" s="299">
        <v>214</v>
      </c>
      <c r="G404" s="299">
        <v>181900</v>
      </c>
      <c r="H404" s="299">
        <v>105502</v>
      </c>
      <c r="I404" s="299">
        <v>76398</v>
      </c>
      <c r="J404" s="299">
        <v>28</v>
      </c>
      <c r="K404" s="299" t="s">
        <v>1358</v>
      </c>
      <c r="L404" s="299">
        <v>214</v>
      </c>
    </row>
    <row r="405" spans="1:12">
      <c r="A405" s="299">
        <v>404</v>
      </c>
      <c r="B405" s="299" t="s">
        <v>413</v>
      </c>
      <c r="C405" s="299" t="s">
        <v>3416</v>
      </c>
      <c r="D405" s="299">
        <v>169</v>
      </c>
      <c r="E405" s="299">
        <v>253.2971</v>
      </c>
      <c r="F405" s="299">
        <v>717</v>
      </c>
      <c r="G405" s="299">
        <v>181614</v>
      </c>
      <c r="H405" s="299">
        <v>121173</v>
      </c>
      <c r="I405" s="299">
        <v>60441</v>
      </c>
      <c r="J405" s="299">
        <v>73</v>
      </c>
      <c r="K405" s="299" t="s">
        <v>1358</v>
      </c>
      <c r="L405" s="299">
        <v>717</v>
      </c>
    </row>
    <row r="406" spans="1:12">
      <c r="A406" s="299">
        <v>405</v>
      </c>
      <c r="B406" s="299" t="s">
        <v>835</v>
      </c>
      <c r="C406" s="299" t="s">
        <v>3231</v>
      </c>
      <c r="D406" s="299">
        <v>509</v>
      </c>
      <c r="E406" s="299">
        <v>943.1979</v>
      </c>
      <c r="F406" s="299">
        <v>192</v>
      </c>
      <c r="G406" s="299">
        <v>181094</v>
      </c>
      <c r="H406" s="299">
        <v>97728</v>
      </c>
      <c r="I406" s="299">
        <v>83366</v>
      </c>
      <c r="J406" s="299">
        <v>43</v>
      </c>
      <c r="K406" s="299" t="s">
        <v>1358</v>
      </c>
      <c r="L406" s="299">
        <v>192</v>
      </c>
    </row>
    <row r="407" spans="1:12">
      <c r="A407" s="299">
        <v>406</v>
      </c>
      <c r="B407" s="299" t="s">
        <v>4206</v>
      </c>
      <c r="C407" s="299" t="s">
        <v>4289</v>
      </c>
      <c r="D407" s="299">
        <v>0</v>
      </c>
      <c r="E407" s="299">
        <v>562.24300000000005</v>
      </c>
      <c r="F407" s="299">
        <v>321</v>
      </c>
      <c r="G407" s="299">
        <v>180480</v>
      </c>
      <c r="H407" s="299">
        <v>0</v>
      </c>
      <c r="I407" s="299">
        <v>180480</v>
      </c>
      <c r="J407" s="299">
        <v>3</v>
      </c>
      <c r="K407" s="299" t="s">
        <v>1358</v>
      </c>
      <c r="L407" s="299">
        <v>321</v>
      </c>
    </row>
    <row r="408" spans="1:12">
      <c r="A408" s="299">
        <v>407</v>
      </c>
      <c r="B408" s="299" t="s">
        <v>694</v>
      </c>
      <c r="C408" s="299" t="s">
        <v>3293</v>
      </c>
      <c r="D408" s="299">
        <v>597</v>
      </c>
      <c r="E408" s="299">
        <v>1171.461</v>
      </c>
      <c r="F408" s="299">
        <v>154</v>
      </c>
      <c r="G408" s="299">
        <v>180405</v>
      </c>
      <c r="H408" s="299">
        <v>91938</v>
      </c>
      <c r="I408" s="299">
        <v>88467</v>
      </c>
      <c r="J408" s="299">
        <v>19</v>
      </c>
      <c r="K408" s="299" t="s">
        <v>1358</v>
      </c>
      <c r="L408" s="299">
        <v>154</v>
      </c>
    </row>
    <row r="409" spans="1:12">
      <c r="A409" s="299">
        <v>408</v>
      </c>
      <c r="B409" s="299" t="s">
        <v>643</v>
      </c>
      <c r="C409" s="299" t="s">
        <v>3356</v>
      </c>
      <c r="D409" s="299">
        <v>123</v>
      </c>
      <c r="E409" s="299">
        <v>212.0455</v>
      </c>
      <c r="F409" s="299">
        <v>835</v>
      </c>
      <c r="G409" s="299">
        <v>177058</v>
      </c>
      <c r="H409" s="299">
        <v>102705</v>
      </c>
      <c r="I409" s="299">
        <v>74353</v>
      </c>
      <c r="J409" s="299">
        <v>55</v>
      </c>
      <c r="K409" s="299" t="s">
        <v>1358</v>
      </c>
      <c r="L409" s="299">
        <v>835</v>
      </c>
    </row>
    <row r="410" spans="1:12">
      <c r="A410" s="299">
        <v>409</v>
      </c>
      <c r="B410" s="299" t="s">
        <v>710</v>
      </c>
      <c r="C410" s="299" t="s">
        <v>3294</v>
      </c>
      <c r="D410" s="299">
        <v>172</v>
      </c>
      <c r="E410" s="299">
        <v>348.85599999999999</v>
      </c>
      <c r="F410" s="299">
        <v>507</v>
      </c>
      <c r="G410" s="299">
        <v>176870</v>
      </c>
      <c r="H410" s="299">
        <v>87204</v>
      </c>
      <c r="I410" s="299">
        <v>89666</v>
      </c>
      <c r="J410" s="299">
        <v>65</v>
      </c>
      <c r="K410" s="299" t="s">
        <v>1358</v>
      </c>
      <c r="L410" s="299">
        <v>507</v>
      </c>
    </row>
    <row r="411" spans="1:12">
      <c r="A411" s="299">
        <v>410</v>
      </c>
      <c r="B411" s="299" t="s">
        <v>1297</v>
      </c>
      <c r="C411" s="299" t="s">
        <v>3367</v>
      </c>
      <c r="D411" s="299">
        <v>371</v>
      </c>
      <c r="E411" s="299">
        <v>512.20349999999996</v>
      </c>
      <c r="F411" s="299">
        <v>344</v>
      </c>
      <c r="G411" s="299">
        <v>176198</v>
      </c>
      <c r="H411" s="299">
        <v>127624</v>
      </c>
      <c r="I411" s="299">
        <v>48574</v>
      </c>
      <c r="J411" s="299">
        <v>72</v>
      </c>
      <c r="K411" s="299" t="s">
        <v>1358</v>
      </c>
      <c r="L411" s="299">
        <v>344</v>
      </c>
    </row>
    <row r="412" spans="1:12">
      <c r="A412" s="299">
        <v>411</v>
      </c>
      <c r="B412" s="299" t="s">
        <v>3403</v>
      </c>
      <c r="C412" s="299" t="s">
        <v>3404</v>
      </c>
      <c r="D412" s="299">
        <v>387</v>
      </c>
      <c r="E412" s="299">
        <v>720</v>
      </c>
      <c r="F412" s="299">
        <v>240</v>
      </c>
      <c r="G412" s="299">
        <v>172800</v>
      </c>
      <c r="H412" s="299">
        <v>92880</v>
      </c>
      <c r="I412" s="299">
        <v>79920</v>
      </c>
      <c r="J412" s="299">
        <v>5</v>
      </c>
      <c r="K412" s="299" t="s">
        <v>1358</v>
      </c>
      <c r="L412" s="299">
        <v>240</v>
      </c>
    </row>
    <row r="413" spans="1:12">
      <c r="A413" s="299">
        <v>412</v>
      </c>
      <c r="B413" s="299" t="s">
        <v>3002</v>
      </c>
      <c r="C413" s="299" t="s">
        <v>3817</v>
      </c>
      <c r="D413" s="299">
        <v>151</v>
      </c>
      <c r="E413" s="299">
        <v>192</v>
      </c>
      <c r="F413" s="299">
        <v>900</v>
      </c>
      <c r="G413" s="299">
        <v>172800</v>
      </c>
      <c r="H413" s="299">
        <v>135900</v>
      </c>
      <c r="I413" s="299">
        <v>36900</v>
      </c>
      <c r="J413" s="299">
        <v>3</v>
      </c>
      <c r="K413" s="299" t="s">
        <v>1358</v>
      </c>
      <c r="L413" s="299">
        <v>900</v>
      </c>
    </row>
    <row r="414" spans="1:12">
      <c r="A414" s="299">
        <v>413</v>
      </c>
      <c r="B414" s="299" t="s">
        <v>669</v>
      </c>
      <c r="C414" s="299" t="s">
        <v>3106</v>
      </c>
      <c r="D414" s="299">
        <v>752</v>
      </c>
      <c r="E414" s="299">
        <v>643.35580000000004</v>
      </c>
      <c r="F414" s="299">
        <v>267</v>
      </c>
      <c r="G414" s="299">
        <v>171776</v>
      </c>
      <c r="H414" s="299">
        <v>200784</v>
      </c>
      <c r="I414" s="299">
        <v>-29008</v>
      </c>
      <c r="J414" s="299">
        <v>30</v>
      </c>
      <c r="K414" s="299" t="s">
        <v>1358</v>
      </c>
      <c r="L414" s="299">
        <v>267</v>
      </c>
    </row>
    <row r="415" spans="1:12">
      <c r="A415" s="299">
        <v>414</v>
      </c>
      <c r="B415" s="299" t="s">
        <v>3786</v>
      </c>
      <c r="C415" s="299" t="s">
        <v>3818</v>
      </c>
      <c r="D415" s="299">
        <v>134</v>
      </c>
      <c r="E415" s="299">
        <v>170</v>
      </c>
      <c r="F415" s="299">
        <v>1000</v>
      </c>
      <c r="G415" s="299">
        <v>170000</v>
      </c>
      <c r="H415" s="299">
        <v>134000</v>
      </c>
      <c r="I415" s="299">
        <v>36000</v>
      </c>
      <c r="J415" s="299">
        <v>1</v>
      </c>
      <c r="K415" s="299" t="s">
        <v>1358</v>
      </c>
      <c r="L415" s="299">
        <v>1000</v>
      </c>
    </row>
    <row r="416" spans="1:12">
      <c r="A416" s="299">
        <v>415</v>
      </c>
      <c r="B416" s="299" t="s">
        <v>536</v>
      </c>
      <c r="C416" s="299" t="s">
        <v>3373</v>
      </c>
      <c r="D416" s="299">
        <v>616</v>
      </c>
      <c r="E416" s="299">
        <v>1432.7797</v>
      </c>
      <c r="F416" s="299">
        <v>118</v>
      </c>
      <c r="G416" s="299">
        <v>169068</v>
      </c>
      <c r="H416" s="299">
        <v>72688</v>
      </c>
      <c r="I416" s="299">
        <v>96380</v>
      </c>
      <c r="J416" s="299">
        <v>16</v>
      </c>
      <c r="K416" s="299" t="s">
        <v>1358</v>
      </c>
      <c r="L416" s="299">
        <v>118</v>
      </c>
    </row>
    <row r="417" spans="1:12">
      <c r="A417" s="299">
        <v>416</v>
      </c>
      <c r="B417" s="299" t="s">
        <v>268</v>
      </c>
      <c r="C417" s="299" t="s">
        <v>3195</v>
      </c>
      <c r="D417" s="299">
        <v>344</v>
      </c>
      <c r="E417" s="299">
        <v>1379.4508000000001</v>
      </c>
      <c r="F417" s="299">
        <v>122</v>
      </c>
      <c r="G417" s="299">
        <v>168293</v>
      </c>
      <c r="H417" s="299">
        <v>41968</v>
      </c>
      <c r="I417" s="299">
        <v>126325</v>
      </c>
      <c r="J417" s="299">
        <v>35</v>
      </c>
      <c r="K417" s="299" t="s">
        <v>1358</v>
      </c>
      <c r="L417" s="299">
        <v>122</v>
      </c>
    </row>
    <row r="418" spans="1:12">
      <c r="A418" s="299">
        <v>417</v>
      </c>
      <c r="B418" s="299" t="s">
        <v>3365</v>
      </c>
      <c r="C418" s="299" t="s">
        <v>3366</v>
      </c>
      <c r="D418" s="299">
        <v>741</v>
      </c>
      <c r="E418" s="299">
        <v>1400</v>
      </c>
      <c r="F418" s="299">
        <v>120</v>
      </c>
      <c r="G418" s="299">
        <v>168000</v>
      </c>
      <c r="H418" s="299">
        <v>88920</v>
      </c>
      <c r="I418" s="299">
        <v>79080</v>
      </c>
      <c r="J418" s="299">
        <v>1</v>
      </c>
      <c r="K418" s="299" t="s">
        <v>1358</v>
      </c>
      <c r="L418" s="299">
        <v>120</v>
      </c>
    </row>
    <row r="419" spans="1:12">
      <c r="A419" s="299">
        <v>418</v>
      </c>
      <c r="B419" s="299" t="s">
        <v>525</v>
      </c>
      <c r="C419" s="299" t="s">
        <v>3360</v>
      </c>
      <c r="D419" s="299">
        <v>1460</v>
      </c>
      <c r="E419" s="299">
        <v>2789.2332999999999</v>
      </c>
      <c r="F419" s="299">
        <v>60</v>
      </c>
      <c r="G419" s="299">
        <v>167354</v>
      </c>
      <c r="H419" s="299">
        <v>87600</v>
      </c>
      <c r="I419" s="299">
        <v>79754</v>
      </c>
      <c r="J419" s="299">
        <v>32</v>
      </c>
      <c r="K419" s="299" t="s">
        <v>1358</v>
      </c>
      <c r="L419" s="299">
        <v>60</v>
      </c>
    </row>
    <row r="420" spans="1:12">
      <c r="A420" s="299">
        <v>419</v>
      </c>
      <c r="B420" s="299" t="s">
        <v>3337</v>
      </c>
      <c r="C420" s="299" t="s">
        <v>3338</v>
      </c>
      <c r="D420" s="299">
        <v>645</v>
      </c>
      <c r="E420" s="299">
        <v>1385</v>
      </c>
      <c r="F420" s="299">
        <v>120</v>
      </c>
      <c r="G420" s="299">
        <v>166200</v>
      </c>
      <c r="H420" s="299">
        <v>77400</v>
      </c>
      <c r="I420" s="299">
        <v>88800</v>
      </c>
      <c r="J420" s="299">
        <v>2</v>
      </c>
      <c r="K420" s="299" t="s">
        <v>1358</v>
      </c>
      <c r="L420" s="299">
        <v>120</v>
      </c>
    </row>
    <row r="421" spans="1:12">
      <c r="A421" s="299">
        <v>420</v>
      </c>
      <c r="B421" s="299" t="s">
        <v>748</v>
      </c>
      <c r="C421" s="299" t="s">
        <v>3449</v>
      </c>
      <c r="D421" s="299">
        <v>350</v>
      </c>
      <c r="E421" s="299">
        <v>499.50450000000001</v>
      </c>
      <c r="F421" s="299">
        <v>331</v>
      </c>
      <c r="G421" s="299">
        <v>165336</v>
      </c>
      <c r="H421" s="299">
        <v>115850</v>
      </c>
      <c r="I421" s="299">
        <v>49486</v>
      </c>
      <c r="J421" s="299">
        <v>93</v>
      </c>
      <c r="K421" s="299" t="s">
        <v>1358</v>
      </c>
      <c r="L421" s="299">
        <v>331</v>
      </c>
    </row>
    <row r="422" spans="1:12">
      <c r="A422" s="299">
        <v>421</v>
      </c>
      <c r="B422" s="299" t="s">
        <v>3855</v>
      </c>
      <c r="C422" s="299" t="s">
        <v>3856</v>
      </c>
      <c r="D422" s="299">
        <v>313</v>
      </c>
      <c r="E422" s="299">
        <v>743.69370000000004</v>
      </c>
      <c r="F422" s="299">
        <v>222</v>
      </c>
      <c r="G422" s="299">
        <v>165100</v>
      </c>
      <c r="H422" s="299">
        <v>69486</v>
      </c>
      <c r="I422" s="299">
        <v>95614</v>
      </c>
      <c r="J422" s="299">
        <v>6</v>
      </c>
      <c r="K422" s="299" t="s">
        <v>1358</v>
      </c>
      <c r="L422" s="299">
        <v>222</v>
      </c>
    </row>
    <row r="423" spans="1:12">
      <c r="A423" s="299">
        <v>422</v>
      </c>
      <c r="B423" s="299" t="s">
        <v>440</v>
      </c>
      <c r="C423" s="299" t="s">
        <v>3353</v>
      </c>
      <c r="D423" s="299">
        <v>174</v>
      </c>
      <c r="E423" s="299">
        <v>220.89080000000001</v>
      </c>
      <c r="F423" s="299">
        <v>742</v>
      </c>
      <c r="G423" s="299">
        <v>163901</v>
      </c>
      <c r="H423" s="299">
        <v>129108</v>
      </c>
      <c r="I423" s="299">
        <v>34793</v>
      </c>
      <c r="J423" s="299">
        <v>38</v>
      </c>
      <c r="K423" s="299" t="s">
        <v>1358</v>
      </c>
      <c r="L423" s="299">
        <v>742</v>
      </c>
    </row>
    <row r="424" spans="1:12">
      <c r="A424" s="299">
        <v>423</v>
      </c>
      <c r="B424" s="299" t="s">
        <v>3411</v>
      </c>
      <c r="C424" s="299" t="s">
        <v>3412</v>
      </c>
      <c r="D424" s="299">
        <v>356</v>
      </c>
      <c r="E424" s="299">
        <v>465</v>
      </c>
      <c r="F424" s="299">
        <v>350</v>
      </c>
      <c r="G424" s="299">
        <v>162750</v>
      </c>
      <c r="H424" s="299">
        <v>124600</v>
      </c>
      <c r="I424" s="299">
        <v>38150</v>
      </c>
      <c r="J424" s="299">
        <v>5</v>
      </c>
      <c r="K424" s="299" t="s">
        <v>1358</v>
      </c>
      <c r="L424" s="299">
        <v>350</v>
      </c>
    </row>
    <row r="425" spans="1:12">
      <c r="A425" s="299">
        <v>424</v>
      </c>
      <c r="B425" s="299" t="s">
        <v>957</v>
      </c>
      <c r="C425" s="299" t="s">
        <v>3348</v>
      </c>
      <c r="D425" s="299">
        <v>476</v>
      </c>
      <c r="E425" s="299">
        <v>864.73800000000006</v>
      </c>
      <c r="F425" s="299">
        <v>187</v>
      </c>
      <c r="G425" s="299">
        <v>161706</v>
      </c>
      <c r="H425" s="299">
        <v>89012</v>
      </c>
      <c r="I425" s="299">
        <v>72694</v>
      </c>
      <c r="J425" s="299">
        <v>73</v>
      </c>
      <c r="K425" s="299" t="s">
        <v>1358</v>
      </c>
      <c r="L425" s="299">
        <v>187</v>
      </c>
    </row>
    <row r="426" spans="1:12">
      <c r="A426" s="299">
        <v>425</v>
      </c>
      <c r="B426" s="299" t="s">
        <v>3427</v>
      </c>
      <c r="C426" s="299" t="s">
        <v>3428</v>
      </c>
      <c r="D426" s="299">
        <v>645</v>
      </c>
      <c r="E426" s="299">
        <v>1345</v>
      </c>
      <c r="F426" s="299">
        <v>120</v>
      </c>
      <c r="G426" s="299">
        <v>161400</v>
      </c>
      <c r="H426" s="299">
        <v>77400</v>
      </c>
      <c r="I426" s="299">
        <v>84000</v>
      </c>
      <c r="J426" s="299">
        <v>2</v>
      </c>
      <c r="K426" s="299" t="s">
        <v>1358</v>
      </c>
      <c r="L426" s="299">
        <v>120</v>
      </c>
    </row>
    <row r="427" spans="1:12">
      <c r="A427" s="299">
        <v>426</v>
      </c>
      <c r="B427" s="299" t="s">
        <v>462</v>
      </c>
      <c r="C427" s="299" t="s">
        <v>3299</v>
      </c>
      <c r="D427" s="299">
        <v>114</v>
      </c>
      <c r="E427" s="299">
        <v>134.7953</v>
      </c>
      <c r="F427" s="299">
        <v>1197</v>
      </c>
      <c r="G427" s="299">
        <v>161350</v>
      </c>
      <c r="H427" s="299">
        <v>136458</v>
      </c>
      <c r="I427" s="299">
        <v>24892</v>
      </c>
      <c r="J427" s="299">
        <v>112</v>
      </c>
      <c r="K427" s="299" t="s">
        <v>1358</v>
      </c>
      <c r="L427" s="299">
        <v>1197</v>
      </c>
    </row>
    <row r="428" spans="1:12">
      <c r="A428" s="299">
        <v>427</v>
      </c>
      <c r="B428" s="299" t="s">
        <v>982</v>
      </c>
      <c r="C428" s="299" t="s">
        <v>3282</v>
      </c>
      <c r="D428" s="299">
        <v>403</v>
      </c>
      <c r="E428" s="299">
        <v>712.76790000000005</v>
      </c>
      <c r="F428" s="299">
        <v>224</v>
      </c>
      <c r="G428" s="299">
        <v>159660</v>
      </c>
      <c r="H428" s="299">
        <v>90272</v>
      </c>
      <c r="I428" s="299">
        <v>69388</v>
      </c>
      <c r="J428" s="299">
        <v>81</v>
      </c>
      <c r="K428" s="299" t="s">
        <v>1358</v>
      </c>
      <c r="L428" s="299">
        <v>224</v>
      </c>
    </row>
    <row r="429" spans="1:12">
      <c r="A429" s="299">
        <v>428</v>
      </c>
      <c r="B429" s="299" t="s">
        <v>653</v>
      </c>
      <c r="C429" s="299" t="s">
        <v>3227</v>
      </c>
      <c r="D429" s="299">
        <v>128</v>
      </c>
      <c r="E429" s="299">
        <v>361.99540000000002</v>
      </c>
      <c r="F429" s="299">
        <v>438</v>
      </c>
      <c r="G429" s="299">
        <v>158554</v>
      </c>
      <c r="H429" s="299">
        <v>56064</v>
      </c>
      <c r="I429" s="299">
        <v>102490</v>
      </c>
      <c r="J429" s="299">
        <v>13</v>
      </c>
      <c r="K429" s="299" t="s">
        <v>1358</v>
      </c>
      <c r="L429" s="299">
        <v>438</v>
      </c>
    </row>
    <row r="430" spans="1:12">
      <c r="A430" s="299">
        <v>429</v>
      </c>
      <c r="B430" s="299" t="s">
        <v>498</v>
      </c>
      <c r="C430" s="299" t="s">
        <v>3391</v>
      </c>
      <c r="D430" s="299">
        <v>183</v>
      </c>
      <c r="E430" s="299">
        <v>278.4864</v>
      </c>
      <c r="F430" s="299">
        <v>551</v>
      </c>
      <c r="G430" s="299">
        <v>153446</v>
      </c>
      <c r="H430" s="299">
        <v>100833</v>
      </c>
      <c r="I430" s="299">
        <v>52613</v>
      </c>
      <c r="J430" s="299">
        <v>83</v>
      </c>
      <c r="K430" s="299" t="s">
        <v>1358</v>
      </c>
      <c r="L430" s="299">
        <v>551</v>
      </c>
    </row>
    <row r="431" spans="1:12">
      <c r="A431" s="299">
        <v>430</v>
      </c>
      <c r="B431" s="299" t="s">
        <v>775</v>
      </c>
      <c r="C431" s="299" t="s">
        <v>3279</v>
      </c>
      <c r="D431" s="299">
        <v>1516</v>
      </c>
      <c r="E431" s="299">
        <v>3104.3469</v>
      </c>
      <c r="F431" s="299">
        <v>49</v>
      </c>
      <c r="G431" s="299">
        <v>152113</v>
      </c>
      <c r="H431" s="299">
        <v>74284</v>
      </c>
      <c r="I431" s="299">
        <v>77829</v>
      </c>
      <c r="J431" s="299">
        <v>21</v>
      </c>
      <c r="K431" s="299" t="s">
        <v>1358</v>
      </c>
      <c r="L431" s="299">
        <v>49</v>
      </c>
    </row>
    <row r="432" spans="1:12">
      <c r="A432" s="299">
        <v>431</v>
      </c>
      <c r="B432" s="299">
        <v>414210111</v>
      </c>
      <c r="C432" s="299" t="s">
        <v>3331</v>
      </c>
      <c r="D432" s="299">
        <v>430</v>
      </c>
      <c r="E432" s="299">
        <v>817</v>
      </c>
      <c r="F432" s="299">
        <v>186</v>
      </c>
      <c r="G432" s="299">
        <v>151962</v>
      </c>
      <c r="H432" s="299">
        <v>79980</v>
      </c>
      <c r="I432" s="299">
        <v>71982</v>
      </c>
      <c r="J432" s="299">
        <v>7</v>
      </c>
      <c r="K432" s="299" t="s">
        <v>1358</v>
      </c>
      <c r="L432" s="299">
        <v>186</v>
      </c>
    </row>
    <row r="433" spans="1:12">
      <c r="A433" s="299">
        <v>432</v>
      </c>
      <c r="B433" s="299" t="s">
        <v>4141</v>
      </c>
      <c r="C433" s="299" t="s">
        <v>4142</v>
      </c>
      <c r="D433" s="299">
        <v>923</v>
      </c>
      <c r="E433" s="299">
        <v>1894</v>
      </c>
      <c r="F433" s="299">
        <v>80</v>
      </c>
      <c r="G433" s="299">
        <v>151520</v>
      </c>
      <c r="H433" s="299">
        <v>73840</v>
      </c>
      <c r="I433" s="299">
        <v>77680</v>
      </c>
      <c r="J433" s="299">
        <v>4</v>
      </c>
      <c r="K433" s="299" t="s">
        <v>1358</v>
      </c>
      <c r="L433" s="299">
        <v>80</v>
      </c>
    </row>
    <row r="434" spans="1:12">
      <c r="A434" s="299">
        <v>433</v>
      </c>
      <c r="B434" s="299" t="s">
        <v>3796</v>
      </c>
      <c r="C434" s="299" t="s">
        <v>3832</v>
      </c>
      <c r="D434" s="299">
        <v>442</v>
      </c>
      <c r="E434" s="299">
        <v>1010</v>
      </c>
      <c r="F434" s="299">
        <v>150</v>
      </c>
      <c r="G434" s="299">
        <v>151500</v>
      </c>
      <c r="H434" s="299">
        <v>66300</v>
      </c>
      <c r="I434" s="299">
        <v>85200</v>
      </c>
      <c r="J434" s="299">
        <v>3</v>
      </c>
      <c r="K434" s="299" t="s">
        <v>1358</v>
      </c>
      <c r="L434" s="299">
        <v>150</v>
      </c>
    </row>
    <row r="435" spans="1:12">
      <c r="A435" s="299">
        <v>434</v>
      </c>
      <c r="B435" s="299" t="s">
        <v>1238</v>
      </c>
      <c r="C435" s="299" t="s">
        <v>3415</v>
      </c>
      <c r="D435" s="299">
        <v>546</v>
      </c>
      <c r="E435" s="299">
        <v>1012.1007</v>
      </c>
      <c r="F435" s="299">
        <v>149</v>
      </c>
      <c r="G435" s="299">
        <v>150803</v>
      </c>
      <c r="H435" s="299">
        <v>81354</v>
      </c>
      <c r="I435" s="299">
        <v>69449</v>
      </c>
      <c r="J435" s="299">
        <v>87</v>
      </c>
      <c r="K435" s="299" t="s">
        <v>1358</v>
      </c>
      <c r="L435" s="299">
        <v>149</v>
      </c>
    </row>
    <row r="436" spans="1:12">
      <c r="A436" s="299">
        <v>435</v>
      </c>
      <c r="B436" s="299" t="s">
        <v>769</v>
      </c>
      <c r="C436" s="299" t="s">
        <v>3620</v>
      </c>
      <c r="D436" s="299">
        <v>1487</v>
      </c>
      <c r="E436" s="299">
        <v>1530.9184</v>
      </c>
      <c r="F436" s="299">
        <v>98</v>
      </c>
      <c r="G436" s="299">
        <v>150030</v>
      </c>
      <c r="H436" s="299">
        <v>145726</v>
      </c>
      <c r="I436" s="299">
        <v>4304</v>
      </c>
      <c r="J436" s="299">
        <v>27</v>
      </c>
      <c r="K436" s="299" t="s">
        <v>1358</v>
      </c>
      <c r="L436" s="299">
        <v>98</v>
      </c>
    </row>
    <row r="437" spans="1:12">
      <c r="A437" s="299">
        <v>436</v>
      </c>
      <c r="B437" s="299" t="s">
        <v>2955</v>
      </c>
      <c r="C437" s="299" t="s">
        <v>3681</v>
      </c>
      <c r="D437" s="299">
        <v>142</v>
      </c>
      <c r="E437" s="299">
        <v>266.8</v>
      </c>
      <c r="F437" s="299">
        <v>560</v>
      </c>
      <c r="G437" s="299">
        <v>149408</v>
      </c>
      <c r="H437" s="299">
        <v>79520</v>
      </c>
      <c r="I437" s="299">
        <v>69888</v>
      </c>
      <c r="J437" s="299">
        <v>28</v>
      </c>
      <c r="K437" s="299" t="s">
        <v>1358</v>
      </c>
      <c r="L437" s="299">
        <v>560</v>
      </c>
    </row>
    <row r="438" spans="1:12">
      <c r="A438" s="299">
        <v>437</v>
      </c>
      <c r="B438" s="299" t="s">
        <v>400</v>
      </c>
      <c r="C438" s="299" t="s">
        <v>3339</v>
      </c>
      <c r="D438" s="299">
        <v>119</v>
      </c>
      <c r="E438" s="299">
        <v>240.03219999999999</v>
      </c>
      <c r="F438" s="299">
        <v>622</v>
      </c>
      <c r="G438" s="299">
        <v>149300</v>
      </c>
      <c r="H438" s="299">
        <v>74018</v>
      </c>
      <c r="I438" s="299">
        <v>75282</v>
      </c>
      <c r="J438" s="299">
        <v>108</v>
      </c>
      <c r="K438" s="299" t="s">
        <v>1358</v>
      </c>
      <c r="L438" s="299">
        <v>622</v>
      </c>
    </row>
    <row r="439" spans="1:12">
      <c r="A439" s="299">
        <v>438</v>
      </c>
      <c r="B439" s="299" t="s">
        <v>368</v>
      </c>
      <c r="C439" s="299" t="s">
        <v>3101</v>
      </c>
      <c r="D439" s="299">
        <v>52</v>
      </c>
      <c r="E439" s="299">
        <v>241.09309999999999</v>
      </c>
      <c r="F439" s="299">
        <v>612</v>
      </c>
      <c r="G439" s="299">
        <v>147549</v>
      </c>
      <c r="H439" s="299">
        <v>31824</v>
      </c>
      <c r="I439" s="299">
        <v>115725</v>
      </c>
      <c r="J439" s="299">
        <v>54</v>
      </c>
      <c r="K439" s="299" t="s">
        <v>1358</v>
      </c>
      <c r="L439" s="299">
        <v>612</v>
      </c>
    </row>
    <row r="440" spans="1:12">
      <c r="A440" s="299">
        <v>439</v>
      </c>
      <c r="B440" s="299" t="s">
        <v>730</v>
      </c>
      <c r="C440" s="299" t="s">
        <v>3322</v>
      </c>
      <c r="D440" s="299">
        <v>86</v>
      </c>
      <c r="E440" s="299">
        <v>194.53149999999999</v>
      </c>
      <c r="F440" s="299">
        <v>747</v>
      </c>
      <c r="G440" s="299">
        <v>145315</v>
      </c>
      <c r="H440" s="299">
        <v>64242</v>
      </c>
      <c r="I440" s="299">
        <v>81073</v>
      </c>
      <c r="J440" s="299">
        <v>35</v>
      </c>
      <c r="K440" s="299" t="s">
        <v>1358</v>
      </c>
      <c r="L440" s="299">
        <v>747</v>
      </c>
    </row>
    <row r="441" spans="1:12">
      <c r="A441" s="299">
        <v>440</v>
      </c>
      <c r="B441" s="299" t="s">
        <v>4085</v>
      </c>
      <c r="C441" s="299" t="s">
        <v>4122</v>
      </c>
      <c r="D441" s="299">
        <v>81</v>
      </c>
      <c r="E441" s="299">
        <v>144.42230000000001</v>
      </c>
      <c r="F441" s="299">
        <v>1004</v>
      </c>
      <c r="G441" s="299">
        <v>145000</v>
      </c>
      <c r="H441" s="299">
        <v>81324</v>
      </c>
      <c r="I441" s="299">
        <v>63676</v>
      </c>
      <c r="J441" s="299">
        <v>11</v>
      </c>
      <c r="K441" s="299" t="s">
        <v>1358</v>
      </c>
      <c r="L441" s="299">
        <v>1004</v>
      </c>
    </row>
    <row r="442" spans="1:12">
      <c r="A442" s="299">
        <v>441</v>
      </c>
      <c r="B442" s="299" t="s">
        <v>4080</v>
      </c>
      <c r="C442" s="299" t="s">
        <v>4128</v>
      </c>
      <c r="D442" s="299">
        <v>95</v>
      </c>
      <c r="E442" s="299">
        <v>249.84200000000001</v>
      </c>
      <c r="F442" s="299">
        <v>576</v>
      </c>
      <c r="G442" s="299">
        <v>143909</v>
      </c>
      <c r="H442" s="299">
        <v>54720</v>
      </c>
      <c r="I442" s="299">
        <v>89189</v>
      </c>
      <c r="J442" s="299">
        <v>28</v>
      </c>
      <c r="K442" s="299" t="s">
        <v>1358</v>
      </c>
      <c r="L442" s="299">
        <v>576</v>
      </c>
    </row>
    <row r="443" spans="1:12">
      <c r="A443" s="299">
        <v>442</v>
      </c>
      <c r="B443" s="299" t="s">
        <v>490</v>
      </c>
      <c r="C443" s="299" t="s">
        <v>3410</v>
      </c>
      <c r="D443" s="299">
        <v>126</v>
      </c>
      <c r="E443" s="299">
        <v>140.68559999999999</v>
      </c>
      <c r="F443" s="299">
        <v>1021</v>
      </c>
      <c r="G443" s="299">
        <v>143640</v>
      </c>
      <c r="H443" s="299">
        <v>128646</v>
      </c>
      <c r="I443" s="299">
        <v>14994</v>
      </c>
      <c r="J443" s="299">
        <v>56</v>
      </c>
      <c r="K443" s="299" t="s">
        <v>1358</v>
      </c>
      <c r="L443" s="299">
        <v>1021</v>
      </c>
    </row>
    <row r="444" spans="1:12">
      <c r="A444" s="299">
        <v>443</v>
      </c>
      <c r="B444" s="299" t="s">
        <v>671</v>
      </c>
      <c r="C444" s="299" t="s">
        <v>3133</v>
      </c>
      <c r="D444" s="299">
        <v>650</v>
      </c>
      <c r="E444" s="299">
        <v>895</v>
      </c>
      <c r="F444" s="299">
        <v>160</v>
      </c>
      <c r="G444" s="299">
        <v>143200</v>
      </c>
      <c r="H444" s="299">
        <v>104000</v>
      </c>
      <c r="I444" s="299">
        <v>39200</v>
      </c>
      <c r="J444" s="299">
        <v>1</v>
      </c>
      <c r="K444" s="299" t="s">
        <v>1358</v>
      </c>
      <c r="L444" s="299">
        <v>160</v>
      </c>
    </row>
    <row r="445" spans="1:12">
      <c r="A445" s="299">
        <v>444</v>
      </c>
      <c r="B445" s="299" t="s">
        <v>843</v>
      </c>
      <c r="C445" s="299" t="s">
        <v>3379</v>
      </c>
      <c r="D445" s="299">
        <v>535</v>
      </c>
      <c r="E445" s="299">
        <v>882.59739999999999</v>
      </c>
      <c r="F445" s="299">
        <v>154</v>
      </c>
      <c r="G445" s="299">
        <v>135920</v>
      </c>
      <c r="H445" s="299">
        <v>82390</v>
      </c>
      <c r="I445" s="299">
        <v>53530</v>
      </c>
      <c r="J445" s="299">
        <v>22</v>
      </c>
      <c r="K445" s="299" t="s">
        <v>1358</v>
      </c>
      <c r="L445" s="299">
        <v>154</v>
      </c>
    </row>
    <row r="446" spans="1:12">
      <c r="A446" s="299">
        <v>445</v>
      </c>
      <c r="B446" s="299" t="s">
        <v>783</v>
      </c>
      <c r="C446" s="299" t="s">
        <v>3964</v>
      </c>
      <c r="D446" s="299">
        <v>129</v>
      </c>
      <c r="E446" s="299">
        <v>211.87209999999999</v>
      </c>
      <c r="F446" s="299">
        <v>641</v>
      </c>
      <c r="G446" s="299">
        <v>135810</v>
      </c>
      <c r="H446" s="299">
        <v>82689</v>
      </c>
      <c r="I446" s="299">
        <v>53121</v>
      </c>
      <c r="J446" s="299">
        <v>40</v>
      </c>
      <c r="K446" s="299" t="s">
        <v>1358</v>
      </c>
      <c r="L446" s="299">
        <v>641</v>
      </c>
    </row>
    <row r="447" spans="1:12">
      <c r="A447" s="299">
        <v>446</v>
      </c>
      <c r="B447" s="299" t="s">
        <v>4426</v>
      </c>
      <c r="C447" s="299" t="s">
        <v>4458</v>
      </c>
      <c r="D447" s="299">
        <v>110</v>
      </c>
      <c r="E447" s="299">
        <v>274.32049999999998</v>
      </c>
      <c r="F447" s="299">
        <v>493</v>
      </c>
      <c r="G447" s="299">
        <v>135240</v>
      </c>
      <c r="H447" s="299">
        <v>54230</v>
      </c>
      <c r="I447" s="299">
        <v>81010</v>
      </c>
      <c r="J447" s="299">
        <v>10</v>
      </c>
      <c r="K447" s="299" t="s">
        <v>1358</v>
      </c>
      <c r="L447" s="299">
        <v>493</v>
      </c>
    </row>
    <row r="448" spans="1:12">
      <c r="A448" s="299">
        <v>447</v>
      </c>
      <c r="B448" s="299" t="s">
        <v>4082</v>
      </c>
      <c r="C448" s="299" t="s">
        <v>4155</v>
      </c>
      <c r="D448" s="299">
        <v>112</v>
      </c>
      <c r="E448" s="299">
        <v>262.69459999999998</v>
      </c>
      <c r="F448" s="299">
        <v>514</v>
      </c>
      <c r="G448" s="299">
        <v>135025</v>
      </c>
      <c r="H448" s="299">
        <v>57568</v>
      </c>
      <c r="I448" s="299">
        <v>77457</v>
      </c>
      <c r="J448" s="299">
        <v>27</v>
      </c>
      <c r="K448" s="299" t="s">
        <v>1358</v>
      </c>
      <c r="L448" s="299">
        <v>514</v>
      </c>
    </row>
    <row r="449" spans="1:12">
      <c r="A449" s="299">
        <v>448</v>
      </c>
      <c r="B449" s="299" t="s">
        <v>549</v>
      </c>
      <c r="C449" s="299" t="s">
        <v>3599</v>
      </c>
      <c r="D449" s="299">
        <v>303</v>
      </c>
      <c r="E449" s="299">
        <v>478.75889999999998</v>
      </c>
      <c r="F449" s="299">
        <v>282</v>
      </c>
      <c r="G449" s="299">
        <v>135010</v>
      </c>
      <c r="H449" s="299">
        <v>85446</v>
      </c>
      <c r="I449" s="299">
        <v>49564</v>
      </c>
      <c r="J449" s="299">
        <v>47</v>
      </c>
      <c r="K449" s="299" t="s">
        <v>1358</v>
      </c>
      <c r="L449" s="299">
        <v>282</v>
      </c>
    </row>
    <row r="450" spans="1:12">
      <c r="A450" s="299">
        <v>449</v>
      </c>
      <c r="B450" s="299" t="s">
        <v>504</v>
      </c>
      <c r="C450" s="299" t="s">
        <v>3131</v>
      </c>
      <c r="D450" s="299">
        <v>629</v>
      </c>
      <c r="E450" s="299">
        <v>1023.2137</v>
      </c>
      <c r="F450" s="299">
        <v>131</v>
      </c>
      <c r="G450" s="299">
        <v>134041</v>
      </c>
      <c r="H450" s="299">
        <v>82399</v>
      </c>
      <c r="I450" s="299">
        <v>51642</v>
      </c>
      <c r="J450" s="299">
        <v>46</v>
      </c>
      <c r="K450" s="299" t="s">
        <v>1358</v>
      </c>
      <c r="L450" s="299">
        <v>131</v>
      </c>
    </row>
    <row r="451" spans="1:12">
      <c r="A451" s="299">
        <v>450</v>
      </c>
      <c r="B451" s="299" t="s">
        <v>795</v>
      </c>
      <c r="C451" s="299" t="s">
        <v>3347</v>
      </c>
      <c r="D451" s="299">
        <v>140</v>
      </c>
      <c r="E451" s="299">
        <v>235.297</v>
      </c>
      <c r="F451" s="299">
        <v>569</v>
      </c>
      <c r="G451" s="299">
        <v>133884</v>
      </c>
      <c r="H451" s="299">
        <v>79660</v>
      </c>
      <c r="I451" s="299">
        <v>54224</v>
      </c>
      <c r="J451" s="299">
        <v>50</v>
      </c>
      <c r="K451" s="299" t="s">
        <v>1358</v>
      </c>
      <c r="L451" s="299">
        <v>569</v>
      </c>
    </row>
    <row r="452" spans="1:12">
      <c r="A452" s="299">
        <v>451</v>
      </c>
      <c r="B452" s="299" t="s">
        <v>4396</v>
      </c>
      <c r="C452" s="299" t="s">
        <v>4459</v>
      </c>
      <c r="D452" s="299">
        <v>0</v>
      </c>
      <c r="E452" s="299">
        <v>868.75</v>
      </c>
      <c r="F452" s="299">
        <v>152</v>
      </c>
      <c r="G452" s="299">
        <v>132050</v>
      </c>
      <c r="H452" s="299">
        <v>0</v>
      </c>
      <c r="I452" s="299">
        <v>132050</v>
      </c>
      <c r="J452" s="299">
        <v>6</v>
      </c>
      <c r="K452" s="299" t="s">
        <v>1358</v>
      </c>
      <c r="L452" s="299">
        <v>152</v>
      </c>
    </row>
    <row r="453" spans="1:12">
      <c r="A453" s="299">
        <v>452</v>
      </c>
      <c r="B453" s="299" t="s">
        <v>2754</v>
      </c>
      <c r="C453" s="299" t="s">
        <v>3528</v>
      </c>
      <c r="D453" s="299">
        <v>0</v>
      </c>
      <c r="E453" s="299">
        <v>399.38080000000002</v>
      </c>
      <c r="F453" s="299">
        <v>323</v>
      </c>
      <c r="G453" s="299">
        <v>129000</v>
      </c>
      <c r="H453" s="299">
        <v>0</v>
      </c>
      <c r="I453" s="299">
        <v>129000</v>
      </c>
      <c r="J453" s="299">
        <v>22</v>
      </c>
      <c r="K453" s="299" t="s">
        <v>1358</v>
      </c>
      <c r="L453" s="299">
        <v>323</v>
      </c>
    </row>
    <row r="454" spans="1:12">
      <c r="A454" s="299">
        <v>453</v>
      </c>
      <c r="B454" s="299" t="s">
        <v>4362</v>
      </c>
      <c r="C454" s="299" t="s">
        <v>4460</v>
      </c>
      <c r="D454" s="299">
        <v>990</v>
      </c>
      <c r="E454" s="299">
        <v>1936.6667</v>
      </c>
      <c r="F454" s="299">
        <v>66</v>
      </c>
      <c r="G454" s="299">
        <v>127820</v>
      </c>
      <c r="H454" s="299">
        <v>65340</v>
      </c>
      <c r="I454" s="299">
        <v>62480</v>
      </c>
      <c r="J454" s="299">
        <v>21</v>
      </c>
      <c r="K454" s="299" t="s">
        <v>1358</v>
      </c>
      <c r="L454" s="299">
        <v>66</v>
      </c>
    </row>
    <row r="455" spans="1:12">
      <c r="A455" s="299">
        <v>454</v>
      </c>
      <c r="B455" s="299" t="s">
        <v>533</v>
      </c>
      <c r="C455" s="299" t="s">
        <v>3204</v>
      </c>
      <c r="D455" s="299">
        <v>1570</v>
      </c>
      <c r="E455" s="299">
        <v>2553.16</v>
      </c>
      <c r="F455" s="299">
        <v>50</v>
      </c>
      <c r="G455" s="299">
        <v>127658</v>
      </c>
      <c r="H455" s="299">
        <v>78500</v>
      </c>
      <c r="I455" s="299">
        <v>49158</v>
      </c>
      <c r="J455" s="299">
        <v>7</v>
      </c>
      <c r="K455" s="299" t="s">
        <v>1358</v>
      </c>
      <c r="L455" s="299">
        <v>50</v>
      </c>
    </row>
    <row r="456" spans="1:12">
      <c r="A456" s="299">
        <v>455</v>
      </c>
      <c r="B456" s="299" t="s">
        <v>3435</v>
      </c>
      <c r="C456" s="299" t="s">
        <v>3825</v>
      </c>
      <c r="D456" s="299">
        <v>54</v>
      </c>
      <c r="E456" s="299">
        <v>154.81659999999999</v>
      </c>
      <c r="F456" s="299">
        <v>818</v>
      </c>
      <c r="G456" s="299">
        <v>126640</v>
      </c>
      <c r="H456" s="299">
        <v>44172</v>
      </c>
      <c r="I456" s="299">
        <v>82468</v>
      </c>
      <c r="J456" s="299">
        <v>10</v>
      </c>
      <c r="K456" s="299" t="s">
        <v>1358</v>
      </c>
      <c r="L456" s="299">
        <v>818</v>
      </c>
    </row>
    <row r="457" spans="1:12">
      <c r="A457" s="299">
        <v>456</v>
      </c>
      <c r="B457" s="299" t="s">
        <v>2863</v>
      </c>
      <c r="C457" s="299" t="s">
        <v>3174</v>
      </c>
      <c r="D457" s="299">
        <v>1353</v>
      </c>
      <c r="E457" s="299">
        <v>2636.0417000000002</v>
      </c>
      <c r="F457" s="299">
        <v>48</v>
      </c>
      <c r="G457" s="299">
        <v>126530</v>
      </c>
      <c r="H457" s="299">
        <v>64944</v>
      </c>
      <c r="I457" s="299">
        <v>61586</v>
      </c>
      <c r="J457" s="299">
        <v>12</v>
      </c>
      <c r="K457" s="299" t="s">
        <v>1358</v>
      </c>
      <c r="L457" s="299">
        <v>48</v>
      </c>
    </row>
    <row r="458" spans="1:12">
      <c r="A458" s="299">
        <v>457</v>
      </c>
      <c r="B458" s="299" t="s">
        <v>768</v>
      </c>
      <c r="C458" s="299" t="s">
        <v>3358</v>
      </c>
      <c r="D458" s="299">
        <v>755</v>
      </c>
      <c r="E458" s="299">
        <v>847.2953</v>
      </c>
      <c r="F458" s="299">
        <v>149</v>
      </c>
      <c r="G458" s="299">
        <v>126247</v>
      </c>
      <c r="H458" s="299">
        <v>112495</v>
      </c>
      <c r="I458" s="299">
        <v>13752</v>
      </c>
      <c r="J458" s="299">
        <v>38</v>
      </c>
      <c r="K458" s="299" t="s">
        <v>1358</v>
      </c>
      <c r="L458" s="299">
        <v>149</v>
      </c>
    </row>
    <row r="459" spans="1:12">
      <c r="A459" s="299">
        <v>458</v>
      </c>
      <c r="B459" s="299" t="s">
        <v>1287</v>
      </c>
      <c r="C459" s="299" t="s">
        <v>3354</v>
      </c>
      <c r="D459" s="299">
        <v>75</v>
      </c>
      <c r="E459" s="299">
        <v>145.41829999999999</v>
      </c>
      <c r="F459" s="299">
        <v>863</v>
      </c>
      <c r="G459" s="299">
        <v>125496</v>
      </c>
      <c r="H459" s="299">
        <v>64725</v>
      </c>
      <c r="I459" s="299">
        <v>60771</v>
      </c>
      <c r="J459" s="299">
        <v>48</v>
      </c>
      <c r="K459" s="299" t="s">
        <v>1358</v>
      </c>
      <c r="L459" s="299">
        <v>863</v>
      </c>
    </row>
    <row r="460" spans="1:12">
      <c r="A460" s="299">
        <v>459</v>
      </c>
      <c r="B460" s="299" t="s">
        <v>309</v>
      </c>
      <c r="C460" s="299" t="s">
        <v>3199</v>
      </c>
      <c r="D460" s="299">
        <v>294</v>
      </c>
      <c r="E460" s="299">
        <v>556.08439999999996</v>
      </c>
      <c r="F460" s="299">
        <v>225</v>
      </c>
      <c r="G460" s="299">
        <v>125119</v>
      </c>
      <c r="H460" s="299">
        <v>66150</v>
      </c>
      <c r="I460" s="299">
        <v>58969</v>
      </c>
      <c r="J460" s="299">
        <v>12</v>
      </c>
      <c r="K460" s="299" t="s">
        <v>1358</v>
      </c>
      <c r="L460" s="299">
        <v>225</v>
      </c>
    </row>
    <row r="461" spans="1:12">
      <c r="A461" s="299">
        <v>460</v>
      </c>
      <c r="B461" s="299" t="s">
        <v>3827</v>
      </c>
      <c r="C461" s="299" t="s">
        <v>3828</v>
      </c>
      <c r="D461" s="299">
        <v>846</v>
      </c>
      <c r="E461" s="299">
        <v>1620</v>
      </c>
      <c r="F461" s="299">
        <v>77</v>
      </c>
      <c r="G461" s="299">
        <v>124740</v>
      </c>
      <c r="H461" s="299">
        <v>65142</v>
      </c>
      <c r="I461" s="299">
        <v>59598</v>
      </c>
      <c r="J461" s="299">
        <v>10</v>
      </c>
      <c r="K461" s="299" t="s">
        <v>1358</v>
      </c>
      <c r="L461" s="299">
        <v>77</v>
      </c>
    </row>
    <row r="462" spans="1:12">
      <c r="A462" s="299">
        <v>461</v>
      </c>
      <c r="B462" s="299" t="s">
        <v>983</v>
      </c>
      <c r="C462" s="299" t="s">
        <v>3282</v>
      </c>
      <c r="D462" s="299">
        <v>403</v>
      </c>
      <c r="E462" s="299">
        <v>692.33519999999999</v>
      </c>
      <c r="F462" s="299">
        <v>179</v>
      </c>
      <c r="G462" s="299">
        <v>123928</v>
      </c>
      <c r="H462" s="299">
        <v>72137</v>
      </c>
      <c r="I462" s="299">
        <v>51791</v>
      </c>
      <c r="J462" s="299">
        <v>55</v>
      </c>
      <c r="K462" s="299" t="s">
        <v>1358</v>
      </c>
      <c r="L462" s="299">
        <v>179</v>
      </c>
    </row>
    <row r="463" spans="1:12">
      <c r="A463" s="299">
        <v>462</v>
      </c>
      <c r="B463" s="299" t="s">
        <v>3532</v>
      </c>
      <c r="C463" s="299" t="s">
        <v>3533</v>
      </c>
      <c r="D463" s="299">
        <v>528</v>
      </c>
      <c r="E463" s="299">
        <v>586</v>
      </c>
      <c r="F463" s="299">
        <v>210</v>
      </c>
      <c r="G463" s="299">
        <v>123060</v>
      </c>
      <c r="H463" s="299">
        <v>110880</v>
      </c>
      <c r="I463" s="299">
        <v>12180</v>
      </c>
      <c r="J463" s="299">
        <v>34</v>
      </c>
      <c r="K463" s="299" t="s">
        <v>1358</v>
      </c>
      <c r="L463" s="299">
        <v>210</v>
      </c>
    </row>
    <row r="464" spans="1:12">
      <c r="A464" s="299">
        <v>463</v>
      </c>
      <c r="B464" s="299">
        <v>414210131</v>
      </c>
      <c r="C464" s="299" t="s">
        <v>3456</v>
      </c>
      <c r="D464" s="299">
        <v>429</v>
      </c>
      <c r="E464" s="299">
        <v>1169</v>
      </c>
      <c r="F464" s="299">
        <v>105</v>
      </c>
      <c r="G464" s="299">
        <v>122745</v>
      </c>
      <c r="H464" s="299">
        <v>45045</v>
      </c>
      <c r="I464" s="299">
        <v>77700</v>
      </c>
      <c r="J464" s="299">
        <v>6</v>
      </c>
      <c r="K464" s="299" t="s">
        <v>1358</v>
      </c>
      <c r="L464" s="299">
        <v>105</v>
      </c>
    </row>
    <row r="465" spans="1:12">
      <c r="A465" s="299">
        <v>464</v>
      </c>
      <c r="B465" s="299" t="s">
        <v>4166</v>
      </c>
      <c r="C465" s="299" t="s">
        <v>4320</v>
      </c>
      <c r="D465" s="299">
        <v>80</v>
      </c>
      <c r="E465" s="299">
        <v>146</v>
      </c>
      <c r="F465" s="299">
        <v>834</v>
      </c>
      <c r="G465" s="299">
        <v>121764</v>
      </c>
      <c r="H465" s="299">
        <v>66720</v>
      </c>
      <c r="I465" s="299">
        <v>55044</v>
      </c>
      <c r="J465" s="299">
        <v>36</v>
      </c>
      <c r="K465" s="299" t="s">
        <v>1358</v>
      </c>
      <c r="L465" s="299">
        <v>834</v>
      </c>
    </row>
    <row r="466" spans="1:12">
      <c r="A466" s="299">
        <v>465</v>
      </c>
      <c r="B466" s="299" t="s">
        <v>868</v>
      </c>
      <c r="C466" s="299" t="s">
        <v>3656</v>
      </c>
      <c r="D466" s="299">
        <v>311</v>
      </c>
      <c r="E466" s="299">
        <v>663.44259999999997</v>
      </c>
      <c r="F466" s="299">
        <v>183</v>
      </c>
      <c r="G466" s="299">
        <v>121410</v>
      </c>
      <c r="H466" s="299">
        <v>56913</v>
      </c>
      <c r="I466" s="299">
        <v>64497</v>
      </c>
      <c r="J466" s="299">
        <v>3</v>
      </c>
      <c r="K466" s="299" t="s">
        <v>1358</v>
      </c>
      <c r="L466" s="299">
        <v>183</v>
      </c>
    </row>
    <row r="467" spans="1:12">
      <c r="A467" s="299">
        <v>466</v>
      </c>
      <c r="B467" s="299" t="s">
        <v>963</v>
      </c>
      <c r="C467" s="299" t="s">
        <v>3135</v>
      </c>
      <c r="D467" s="299">
        <v>573</v>
      </c>
      <c r="E467" s="299">
        <v>1092.6847</v>
      </c>
      <c r="F467" s="299">
        <v>111</v>
      </c>
      <c r="G467" s="299">
        <v>121288</v>
      </c>
      <c r="H467" s="299">
        <v>63603</v>
      </c>
      <c r="I467" s="299">
        <v>57685</v>
      </c>
      <c r="J467" s="299">
        <v>19</v>
      </c>
      <c r="K467" s="299" t="s">
        <v>1358</v>
      </c>
      <c r="L467" s="299">
        <v>111</v>
      </c>
    </row>
    <row r="468" spans="1:12">
      <c r="A468" s="299">
        <v>467</v>
      </c>
      <c r="B468" s="299" t="s">
        <v>307</v>
      </c>
      <c r="C468" s="299" t="s">
        <v>3292</v>
      </c>
      <c r="D468" s="299">
        <v>125</v>
      </c>
      <c r="E468" s="299">
        <v>235.7852</v>
      </c>
      <c r="F468" s="299">
        <v>512</v>
      </c>
      <c r="G468" s="299">
        <v>120722</v>
      </c>
      <c r="H468" s="299">
        <v>64000</v>
      </c>
      <c r="I468" s="299">
        <v>56722</v>
      </c>
      <c r="J468" s="299">
        <v>50</v>
      </c>
      <c r="K468" s="299" t="s">
        <v>1358</v>
      </c>
      <c r="L468" s="299">
        <v>512</v>
      </c>
    </row>
    <row r="469" spans="1:12">
      <c r="A469" s="299">
        <v>468</v>
      </c>
      <c r="B469" s="299" t="s">
        <v>495</v>
      </c>
      <c r="C469" s="299" t="s">
        <v>3332</v>
      </c>
      <c r="D469" s="299">
        <v>331</v>
      </c>
      <c r="E469" s="299">
        <v>570.69190000000003</v>
      </c>
      <c r="F469" s="299">
        <v>211</v>
      </c>
      <c r="G469" s="299">
        <v>120416</v>
      </c>
      <c r="H469" s="299">
        <v>69841</v>
      </c>
      <c r="I469" s="299">
        <v>50575</v>
      </c>
      <c r="J469" s="299">
        <v>23</v>
      </c>
      <c r="K469" s="299" t="s">
        <v>1358</v>
      </c>
      <c r="L469" s="299">
        <v>211</v>
      </c>
    </row>
    <row r="470" spans="1:12">
      <c r="A470" s="299">
        <v>469</v>
      </c>
      <c r="B470" s="299" t="s">
        <v>4331</v>
      </c>
      <c r="C470" s="299" t="s">
        <v>4332</v>
      </c>
      <c r="D470" s="299">
        <v>502</v>
      </c>
      <c r="E470" s="299">
        <v>774.96770000000004</v>
      </c>
      <c r="F470" s="299">
        <v>155</v>
      </c>
      <c r="G470" s="299">
        <v>120120</v>
      </c>
      <c r="H470" s="299">
        <v>77810</v>
      </c>
      <c r="I470" s="299">
        <v>42310</v>
      </c>
      <c r="J470" s="299">
        <v>9</v>
      </c>
      <c r="K470" s="299" t="s">
        <v>1358</v>
      </c>
      <c r="L470" s="299">
        <v>155</v>
      </c>
    </row>
    <row r="471" spans="1:12">
      <c r="A471" s="299">
        <v>470</v>
      </c>
      <c r="B471" s="299" t="s">
        <v>894</v>
      </c>
      <c r="C471" s="299" t="s">
        <v>3309</v>
      </c>
      <c r="D471" s="299">
        <v>251</v>
      </c>
      <c r="E471" s="299">
        <v>509.2946</v>
      </c>
      <c r="F471" s="299">
        <v>224</v>
      </c>
      <c r="G471" s="299">
        <v>114082</v>
      </c>
      <c r="H471" s="299">
        <v>56224</v>
      </c>
      <c r="I471" s="299">
        <v>57858</v>
      </c>
      <c r="J471" s="299">
        <v>39</v>
      </c>
      <c r="K471" s="299" t="s">
        <v>1358</v>
      </c>
      <c r="L471" s="299">
        <v>224</v>
      </c>
    </row>
    <row r="472" spans="1:12">
      <c r="A472" s="299">
        <v>471</v>
      </c>
      <c r="B472" s="299" t="s">
        <v>4129</v>
      </c>
      <c r="C472" s="299" t="s">
        <v>4130</v>
      </c>
      <c r="D472" s="299">
        <v>312</v>
      </c>
      <c r="E472" s="299">
        <v>465</v>
      </c>
      <c r="F472" s="299">
        <v>240</v>
      </c>
      <c r="G472" s="299">
        <v>111600</v>
      </c>
      <c r="H472" s="299">
        <v>74880</v>
      </c>
      <c r="I472" s="299">
        <v>36720</v>
      </c>
      <c r="J472" s="299">
        <v>3</v>
      </c>
      <c r="K472" s="299" t="s">
        <v>1358</v>
      </c>
      <c r="L472" s="299">
        <v>240</v>
      </c>
    </row>
    <row r="473" spans="1:12">
      <c r="A473" s="299">
        <v>472</v>
      </c>
      <c r="B473" s="299" t="s">
        <v>2842</v>
      </c>
      <c r="C473" s="299" t="s">
        <v>3484</v>
      </c>
      <c r="D473" s="299">
        <v>1252</v>
      </c>
      <c r="E473" s="299">
        <v>3086</v>
      </c>
      <c r="F473" s="299">
        <v>36</v>
      </c>
      <c r="G473" s="299">
        <v>111096</v>
      </c>
      <c r="H473" s="299">
        <v>45072</v>
      </c>
      <c r="I473" s="299">
        <v>66024</v>
      </c>
      <c r="J473" s="299">
        <v>3</v>
      </c>
      <c r="K473" s="299" t="s">
        <v>1358</v>
      </c>
      <c r="L473" s="299">
        <v>36</v>
      </c>
    </row>
    <row r="474" spans="1:12">
      <c r="A474" s="299">
        <v>473</v>
      </c>
      <c r="B474" s="299" t="s">
        <v>4168</v>
      </c>
      <c r="C474" s="299" t="s">
        <v>4334</v>
      </c>
      <c r="D474" s="299">
        <v>93</v>
      </c>
      <c r="E474" s="299">
        <v>166</v>
      </c>
      <c r="F474" s="299">
        <v>669</v>
      </c>
      <c r="G474" s="299">
        <v>111054</v>
      </c>
      <c r="H474" s="299">
        <v>62217</v>
      </c>
      <c r="I474" s="299">
        <v>48837</v>
      </c>
      <c r="J474" s="299">
        <v>25</v>
      </c>
      <c r="K474" s="299" t="s">
        <v>1358</v>
      </c>
      <c r="L474" s="299">
        <v>669</v>
      </c>
    </row>
    <row r="475" spans="1:12">
      <c r="A475" s="299">
        <v>474</v>
      </c>
      <c r="B475" s="299" t="s">
        <v>761</v>
      </c>
      <c r="C475" s="299" t="s">
        <v>3387</v>
      </c>
      <c r="D475" s="299">
        <v>90</v>
      </c>
      <c r="E475" s="299">
        <v>127.1112</v>
      </c>
      <c r="F475" s="299">
        <v>872</v>
      </c>
      <c r="G475" s="299">
        <v>110841</v>
      </c>
      <c r="H475" s="299">
        <v>78480</v>
      </c>
      <c r="I475" s="299">
        <v>32361</v>
      </c>
      <c r="J475" s="299">
        <v>59</v>
      </c>
      <c r="K475" s="299" t="s">
        <v>1358</v>
      </c>
      <c r="L475" s="299">
        <v>872</v>
      </c>
    </row>
    <row r="476" spans="1:12">
      <c r="A476" s="299">
        <v>475</v>
      </c>
      <c r="B476" s="299" t="s">
        <v>4081</v>
      </c>
      <c r="C476" s="299" t="s">
        <v>4155</v>
      </c>
      <c r="D476" s="299">
        <v>112</v>
      </c>
      <c r="E476" s="299">
        <v>263.62049999999999</v>
      </c>
      <c r="F476" s="299">
        <v>419</v>
      </c>
      <c r="G476" s="299">
        <v>110457</v>
      </c>
      <c r="H476" s="299">
        <v>46928</v>
      </c>
      <c r="I476" s="299">
        <v>63529</v>
      </c>
      <c r="J476" s="299">
        <v>27</v>
      </c>
      <c r="K476" s="299" t="s">
        <v>1358</v>
      </c>
      <c r="L476" s="299">
        <v>419</v>
      </c>
    </row>
    <row r="477" spans="1:12">
      <c r="A477" s="299">
        <v>476</v>
      </c>
      <c r="B477" s="299" t="s">
        <v>4087</v>
      </c>
      <c r="C477" s="299" t="s">
        <v>4123</v>
      </c>
      <c r="D477" s="299">
        <v>80</v>
      </c>
      <c r="E477" s="299">
        <v>137.3134</v>
      </c>
      <c r="F477" s="299">
        <v>804</v>
      </c>
      <c r="G477" s="299">
        <v>110400</v>
      </c>
      <c r="H477" s="299">
        <v>64320</v>
      </c>
      <c r="I477" s="299">
        <v>46080</v>
      </c>
      <c r="J477" s="299">
        <v>9</v>
      </c>
      <c r="K477" s="299" t="s">
        <v>1358</v>
      </c>
      <c r="L477" s="299">
        <v>804</v>
      </c>
    </row>
    <row r="478" spans="1:12">
      <c r="A478" s="299">
        <v>477</v>
      </c>
      <c r="B478" s="299" t="s">
        <v>487</v>
      </c>
      <c r="C478" s="299" t="s">
        <v>3314</v>
      </c>
      <c r="D478" s="299">
        <v>89</v>
      </c>
      <c r="E478" s="299">
        <v>135.27090000000001</v>
      </c>
      <c r="F478" s="299">
        <v>812</v>
      </c>
      <c r="G478" s="299">
        <v>109840</v>
      </c>
      <c r="H478" s="299">
        <v>72268</v>
      </c>
      <c r="I478" s="299">
        <v>37572</v>
      </c>
      <c r="J478" s="299">
        <v>40</v>
      </c>
      <c r="K478" s="299" t="s">
        <v>1358</v>
      </c>
      <c r="L478" s="299">
        <v>812</v>
      </c>
    </row>
    <row r="479" spans="1:12">
      <c r="A479" s="299">
        <v>478</v>
      </c>
      <c r="B479" s="299" t="s">
        <v>523</v>
      </c>
      <c r="C479" s="299" t="s">
        <v>3173</v>
      </c>
      <c r="D479" s="299">
        <v>1020</v>
      </c>
      <c r="E479" s="299">
        <v>1992.2909</v>
      </c>
      <c r="F479" s="299">
        <v>55</v>
      </c>
      <c r="G479" s="299">
        <v>109576</v>
      </c>
      <c r="H479" s="299">
        <v>56100</v>
      </c>
      <c r="I479" s="299">
        <v>53476</v>
      </c>
      <c r="J479" s="299">
        <v>32</v>
      </c>
      <c r="K479" s="299" t="s">
        <v>1358</v>
      </c>
      <c r="L479" s="299">
        <v>55</v>
      </c>
    </row>
    <row r="480" spans="1:12">
      <c r="A480" s="299">
        <v>479</v>
      </c>
      <c r="B480" s="299" t="s">
        <v>939</v>
      </c>
      <c r="C480" s="299" t="s">
        <v>3155</v>
      </c>
      <c r="D480" s="299">
        <v>409</v>
      </c>
      <c r="E480" s="299">
        <v>1056.0396000000001</v>
      </c>
      <c r="F480" s="299">
        <v>101</v>
      </c>
      <c r="G480" s="299">
        <v>106660</v>
      </c>
      <c r="H480" s="299">
        <v>41309</v>
      </c>
      <c r="I480" s="299">
        <v>65351</v>
      </c>
      <c r="J480" s="299">
        <v>40</v>
      </c>
      <c r="K480" s="299" t="s">
        <v>1358</v>
      </c>
      <c r="L480" s="299">
        <v>101</v>
      </c>
    </row>
    <row r="481" spans="1:12">
      <c r="A481" s="299">
        <v>480</v>
      </c>
      <c r="B481" s="299" t="s">
        <v>3842</v>
      </c>
      <c r="C481" s="299" t="s">
        <v>3828</v>
      </c>
      <c r="D481" s="299">
        <v>992</v>
      </c>
      <c r="E481" s="299">
        <v>1680</v>
      </c>
      <c r="F481" s="299">
        <v>63</v>
      </c>
      <c r="G481" s="299">
        <v>105840</v>
      </c>
      <c r="H481" s="299">
        <v>62496</v>
      </c>
      <c r="I481" s="299">
        <v>43344</v>
      </c>
      <c r="J481" s="299">
        <v>16</v>
      </c>
      <c r="K481" s="299" t="s">
        <v>1358</v>
      </c>
      <c r="L481" s="299">
        <v>63</v>
      </c>
    </row>
    <row r="482" spans="1:12">
      <c r="A482" s="299">
        <v>481</v>
      </c>
      <c r="B482" s="299" t="s">
        <v>3752</v>
      </c>
      <c r="C482" s="299" t="s">
        <v>3850</v>
      </c>
      <c r="D482" s="299">
        <v>151</v>
      </c>
      <c r="E482" s="299">
        <v>269.47039999999998</v>
      </c>
      <c r="F482" s="299">
        <v>389</v>
      </c>
      <c r="G482" s="299">
        <v>104824</v>
      </c>
      <c r="H482" s="299">
        <v>58739</v>
      </c>
      <c r="I482" s="299">
        <v>46085</v>
      </c>
      <c r="J482" s="299">
        <v>118</v>
      </c>
      <c r="K482" s="299" t="s">
        <v>1358</v>
      </c>
      <c r="L482" s="299">
        <v>389</v>
      </c>
    </row>
    <row r="483" spans="1:12">
      <c r="A483" s="299">
        <v>482</v>
      </c>
      <c r="B483" s="299" t="s">
        <v>977</v>
      </c>
      <c r="C483" s="299" t="s">
        <v>3222</v>
      </c>
      <c r="D483" s="299">
        <v>442</v>
      </c>
      <c r="E483" s="299">
        <v>640.34969999999998</v>
      </c>
      <c r="F483" s="299">
        <v>163</v>
      </c>
      <c r="G483" s="299">
        <v>104377</v>
      </c>
      <c r="H483" s="299">
        <v>72046</v>
      </c>
      <c r="I483" s="299">
        <v>32331</v>
      </c>
      <c r="J483" s="299">
        <v>38</v>
      </c>
      <c r="K483" s="299" t="s">
        <v>1358</v>
      </c>
      <c r="L483" s="299">
        <v>163</v>
      </c>
    </row>
    <row r="484" spans="1:12">
      <c r="A484" s="299">
        <v>483</v>
      </c>
      <c r="B484" s="299" t="s">
        <v>3760</v>
      </c>
      <c r="C484" s="299" t="s">
        <v>4300</v>
      </c>
      <c r="D484" s="299">
        <v>144</v>
      </c>
      <c r="E484" s="299">
        <v>356.1918</v>
      </c>
      <c r="F484" s="299">
        <v>292</v>
      </c>
      <c r="G484" s="299">
        <v>104008</v>
      </c>
      <c r="H484" s="299">
        <v>42048</v>
      </c>
      <c r="I484" s="299">
        <v>61960</v>
      </c>
      <c r="J484" s="299">
        <v>86</v>
      </c>
      <c r="K484" s="299" t="s">
        <v>1358</v>
      </c>
      <c r="L484" s="299">
        <v>292</v>
      </c>
    </row>
    <row r="485" spans="1:12">
      <c r="A485" s="299">
        <v>484</v>
      </c>
      <c r="B485" s="299" t="s">
        <v>414</v>
      </c>
      <c r="C485" s="299" t="s">
        <v>3372</v>
      </c>
      <c r="D485" s="299">
        <v>317</v>
      </c>
      <c r="E485" s="299">
        <v>484.8458</v>
      </c>
      <c r="F485" s="299">
        <v>214</v>
      </c>
      <c r="G485" s="299">
        <v>103757</v>
      </c>
      <c r="H485" s="299">
        <v>67838</v>
      </c>
      <c r="I485" s="299">
        <v>35919</v>
      </c>
      <c r="J485" s="299">
        <v>43</v>
      </c>
      <c r="K485" s="299" t="s">
        <v>1358</v>
      </c>
      <c r="L485" s="299">
        <v>214</v>
      </c>
    </row>
    <row r="486" spans="1:12">
      <c r="A486" s="299">
        <v>485</v>
      </c>
      <c r="B486" s="299" t="s">
        <v>4169</v>
      </c>
      <c r="C486" s="299" t="s">
        <v>4330</v>
      </c>
      <c r="D486" s="299">
        <v>79</v>
      </c>
      <c r="E486" s="299">
        <v>165</v>
      </c>
      <c r="F486" s="299">
        <v>620</v>
      </c>
      <c r="G486" s="299">
        <v>102300</v>
      </c>
      <c r="H486" s="299">
        <v>48980</v>
      </c>
      <c r="I486" s="299">
        <v>53320</v>
      </c>
      <c r="J486" s="299">
        <v>23</v>
      </c>
      <c r="K486" s="299" t="s">
        <v>1358</v>
      </c>
      <c r="L486" s="299">
        <v>620</v>
      </c>
    </row>
    <row r="487" spans="1:12">
      <c r="A487" s="299">
        <v>486</v>
      </c>
      <c r="B487" s="299" t="s">
        <v>492</v>
      </c>
      <c r="C487" s="299" t="s">
        <v>3346</v>
      </c>
      <c r="D487" s="299">
        <v>93</v>
      </c>
      <c r="E487" s="299">
        <v>170.62809999999999</v>
      </c>
      <c r="F487" s="299">
        <v>597</v>
      </c>
      <c r="G487" s="299">
        <v>101865</v>
      </c>
      <c r="H487" s="299">
        <v>55521</v>
      </c>
      <c r="I487" s="299">
        <v>46344</v>
      </c>
      <c r="J487" s="299">
        <v>124</v>
      </c>
      <c r="K487" s="299" t="s">
        <v>1358</v>
      </c>
      <c r="L487" s="299">
        <v>597</v>
      </c>
    </row>
    <row r="488" spans="1:12">
      <c r="A488" s="299">
        <v>487</v>
      </c>
      <c r="B488" s="299" t="s">
        <v>1293</v>
      </c>
      <c r="C488" s="299" t="s">
        <v>3240</v>
      </c>
      <c r="D488" s="299">
        <v>1743</v>
      </c>
      <c r="E488" s="299">
        <v>3604.2143000000001</v>
      </c>
      <c r="F488" s="299">
        <v>28</v>
      </c>
      <c r="G488" s="299">
        <v>100918</v>
      </c>
      <c r="H488" s="299">
        <v>48804</v>
      </c>
      <c r="I488" s="299">
        <v>52114</v>
      </c>
      <c r="J488" s="299">
        <v>22</v>
      </c>
      <c r="K488" s="299" t="s">
        <v>1358</v>
      </c>
      <c r="L488" s="299">
        <v>28</v>
      </c>
    </row>
    <row r="489" spans="1:12">
      <c r="A489" s="299">
        <v>488</v>
      </c>
      <c r="B489" s="299" t="s">
        <v>485</v>
      </c>
      <c r="C489" s="299" t="s">
        <v>3459</v>
      </c>
      <c r="D489" s="299">
        <v>165</v>
      </c>
      <c r="E489" s="299">
        <v>323.41800000000001</v>
      </c>
      <c r="F489" s="299">
        <v>311</v>
      </c>
      <c r="G489" s="299">
        <v>100583</v>
      </c>
      <c r="H489" s="299">
        <v>51315</v>
      </c>
      <c r="I489" s="299">
        <v>49268</v>
      </c>
      <c r="J489" s="299">
        <v>54</v>
      </c>
      <c r="K489" s="299" t="s">
        <v>1358</v>
      </c>
      <c r="L489" s="299">
        <v>311</v>
      </c>
    </row>
    <row r="490" spans="1:12">
      <c r="A490" s="299">
        <v>489</v>
      </c>
      <c r="B490" s="299" t="s">
        <v>2901</v>
      </c>
      <c r="C490" s="299" t="s">
        <v>3275</v>
      </c>
      <c r="D490" s="299">
        <v>10600</v>
      </c>
      <c r="E490" s="299">
        <v>14368.571400000001</v>
      </c>
      <c r="F490" s="299">
        <v>7</v>
      </c>
      <c r="G490" s="299">
        <v>100580</v>
      </c>
      <c r="H490" s="299">
        <v>74200</v>
      </c>
      <c r="I490" s="299">
        <v>26380</v>
      </c>
      <c r="J490" s="299">
        <v>7</v>
      </c>
      <c r="K490" s="299" t="s">
        <v>1358</v>
      </c>
      <c r="L490" s="299">
        <v>7</v>
      </c>
    </row>
    <row r="491" spans="1:12">
      <c r="A491" s="299">
        <v>490</v>
      </c>
      <c r="B491" s="299" t="s">
        <v>773</v>
      </c>
      <c r="C491" s="299" t="s">
        <v>3318</v>
      </c>
      <c r="D491" s="299">
        <v>946</v>
      </c>
      <c r="E491" s="299">
        <v>920.43520000000001</v>
      </c>
      <c r="F491" s="299">
        <v>108</v>
      </c>
      <c r="G491" s="299">
        <v>99407</v>
      </c>
      <c r="H491" s="299">
        <v>102168</v>
      </c>
      <c r="I491" s="299">
        <v>-2761</v>
      </c>
      <c r="J491" s="299">
        <v>51</v>
      </c>
      <c r="K491" s="299" t="s">
        <v>1358</v>
      </c>
      <c r="L491" s="299">
        <v>108</v>
      </c>
    </row>
    <row r="492" spans="1:12">
      <c r="A492" s="299">
        <v>491</v>
      </c>
      <c r="B492" s="299" t="s">
        <v>501</v>
      </c>
      <c r="C492" s="299" t="s">
        <v>3390</v>
      </c>
      <c r="D492" s="299">
        <v>105</v>
      </c>
      <c r="E492" s="299">
        <v>177.15690000000001</v>
      </c>
      <c r="F492" s="299">
        <v>561</v>
      </c>
      <c r="G492" s="299">
        <v>99385</v>
      </c>
      <c r="H492" s="299">
        <v>58905</v>
      </c>
      <c r="I492" s="299">
        <v>40480</v>
      </c>
      <c r="J492" s="299">
        <v>98</v>
      </c>
      <c r="K492" s="299" t="s">
        <v>1358</v>
      </c>
      <c r="L492" s="299">
        <v>561</v>
      </c>
    </row>
    <row r="493" spans="1:12">
      <c r="A493" s="299">
        <v>492</v>
      </c>
      <c r="B493" s="299" t="s">
        <v>871</v>
      </c>
      <c r="C493" s="299" t="s">
        <v>3361</v>
      </c>
      <c r="D493" s="299">
        <v>406</v>
      </c>
      <c r="E493" s="299">
        <v>845.37609999999995</v>
      </c>
      <c r="F493" s="299">
        <v>117</v>
      </c>
      <c r="G493" s="299">
        <v>98909</v>
      </c>
      <c r="H493" s="299">
        <v>47502</v>
      </c>
      <c r="I493" s="299">
        <v>51407</v>
      </c>
      <c r="J493" s="299">
        <v>28</v>
      </c>
      <c r="K493" s="299" t="s">
        <v>1358</v>
      </c>
      <c r="L493" s="299">
        <v>117</v>
      </c>
    </row>
    <row r="494" spans="1:12">
      <c r="A494" s="299">
        <v>493</v>
      </c>
      <c r="B494" s="299" t="s">
        <v>450</v>
      </c>
      <c r="C494" s="299" t="s">
        <v>3393</v>
      </c>
      <c r="D494" s="299">
        <v>264</v>
      </c>
      <c r="E494" s="299">
        <v>294.78809999999999</v>
      </c>
      <c r="F494" s="299">
        <v>335</v>
      </c>
      <c r="G494" s="299">
        <v>98754</v>
      </c>
      <c r="H494" s="299">
        <v>88440</v>
      </c>
      <c r="I494" s="299">
        <v>10314</v>
      </c>
      <c r="J494" s="299">
        <v>104</v>
      </c>
      <c r="K494" s="299" t="s">
        <v>1358</v>
      </c>
      <c r="L494" s="299">
        <v>335</v>
      </c>
    </row>
    <row r="495" spans="1:12">
      <c r="A495" s="299">
        <v>494</v>
      </c>
      <c r="B495" s="299" t="s">
        <v>1023</v>
      </c>
      <c r="C495" s="299" t="s">
        <v>3310</v>
      </c>
      <c r="D495" s="299">
        <v>484</v>
      </c>
      <c r="E495" s="299">
        <v>601.82929999999999</v>
      </c>
      <c r="F495" s="299">
        <v>164</v>
      </c>
      <c r="G495" s="299">
        <v>98700</v>
      </c>
      <c r="H495" s="299">
        <v>79376</v>
      </c>
      <c r="I495" s="299">
        <v>19324</v>
      </c>
      <c r="J495" s="299">
        <v>24</v>
      </c>
      <c r="K495" s="299" t="s">
        <v>1358</v>
      </c>
      <c r="L495" s="299">
        <v>164</v>
      </c>
    </row>
    <row r="496" spans="1:12">
      <c r="A496" s="299">
        <v>495</v>
      </c>
      <c r="B496" s="299" t="s">
        <v>4418</v>
      </c>
      <c r="C496" s="299" t="s">
        <v>4461</v>
      </c>
      <c r="D496" s="299">
        <v>96</v>
      </c>
      <c r="E496" s="299">
        <v>283.18389999999999</v>
      </c>
      <c r="F496" s="299">
        <v>348</v>
      </c>
      <c r="G496" s="299">
        <v>98548</v>
      </c>
      <c r="H496" s="299">
        <v>33408</v>
      </c>
      <c r="I496" s="299">
        <v>65140</v>
      </c>
      <c r="J496" s="299">
        <v>19</v>
      </c>
      <c r="K496" s="299" t="s">
        <v>1358</v>
      </c>
      <c r="L496" s="299">
        <v>348</v>
      </c>
    </row>
    <row r="497" spans="1:12">
      <c r="A497" s="299">
        <v>496</v>
      </c>
      <c r="B497" s="299" t="s">
        <v>4133</v>
      </c>
      <c r="C497" s="299" t="s">
        <v>4134</v>
      </c>
      <c r="D497" s="299">
        <v>654</v>
      </c>
      <c r="E497" s="299">
        <v>1230</v>
      </c>
      <c r="F497" s="299">
        <v>80</v>
      </c>
      <c r="G497" s="299">
        <v>98400</v>
      </c>
      <c r="H497" s="299">
        <v>52320</v>
      </c>
      <c r="I497" s="299">
        <v>46080</v>
      </c>
      <c r="J497" s="299">
        <v>2</v>
      </c>
      <c r="K497" s="299" t="s">
        <v>1358</v>
      </c>
      <c r="L497" s="299">
        <v>80</v>
      </c>
    </row>
    <row r="498" spans="1:12">
      <c r="A498" s="299">
        <v>497</v>
      </c>
      <c r="B498" s="299" t="s">
        <v>998</v>
      </c>
      <c r="C498" s="299" t="s">
        <v>3492</v>
      </c>
      <c r="D498" s="299">
        <v>454</v>
      </c>
      <c r="E498" s="299">
        <v>688.0634</v>
      </c>
      <c r="F498" s="299">
        <v>142</v>
      </c>
      <c r="G498" s="299">
        <v>97705</v>
      </c>
      <c r="H498" s="299">
        <v>64468</v>
      </c>
      <c r="I498" s="299">
        <v>33237</v>
      </c>
      <c r="J498" s="299">
        <v>19</v>
      </c>
      <c r="K498" s="299" t="s">
        <v>1358</v>
      </c>
      <c r="L498" s="299">
        <v>142</v>
      </c>
    </row>
    <row r="499" spans="1:12">
      <c r="A499" s="299">
        <v>498</v>
      </c>
      <c r="B499" s="299" t="s">
        <v>693</v>
      </c>
      <c r="C499" s="299" t="s">
        <v>3244</v>
      </c>
      <c r="D499" s="299">
        <v>192</v>
      </c>
      <c r="E499" s="299">
        <v>344.84039999999999</v>
      </c>
      <c r="F499" s="299">
        <v>282</v>
      </c>
      <c r="G499" s="299">
        <v>97245</v>
      </c>
      <c r="H499" s="299">
        <v>54144</v>
      </c>
      <c r="I499" s="299">
        <v>43101</v>
      </c>
      <c r="J499" s="299">
        <v>18</v>
      </c>
      <c r="K499" s="299" t="s">
        <v>1358</v>
      </c>
      <c r="L499" s="299">
        <v>282</v>
      </c>
    </row>
    <row r="500" spans="1:12">
      <c r="A500" s="299">
        <v>499</v>
      </c>
      <c r="B500" s="299" t="s">
        <v>3800</v>
      </c>
      <c r="C500" s="299" t="s">
        <v>4297</v>
      </c>
      <c r="D500" s="299">
        <v>50</v>
      </c>
      <c r="E500" s="299">
        <v>225.9324</v>
      </c>
      <c r="F500" s="299">
        <v>429</v>
      </c>
      <c r="G500" s="299">
        <v>96925</v>
      </c>
      <c r="H500" s="299">
        <v>21450</v>
      </c>
      <c r="I500" s="299">
        <v>75475</v>
      </c>
      <c r="J500" s="299">
        <v>45</v>
      </c>
      <c r="K500" s="299" t="s">
        <v>1358</v>
      </c>
      <c r="L500" s="299">
        <v>429</v>
      </c>
    </row>
    <row r="501" spans="1:12">
      <c r="A501" s="299">
        <v>500</v>
      </c>
      <c r="B501" s="299" t="s">
        <v>988</v>
      </c>
      <c r="C501" s="299" t="s">
        <v>3030</v>
      </c>
      <c r="D501" s="299">
        <v>439</v>
      </c>
      <c r="E501" s="299">
        <v>620.23680000000002</v>
      </c>
      <c r="F501" s="299">
        <v>152</v>
      </c>
      <c r="G501" s="299">
        <v>94276</v>
      </c>
      <c r="H501" s="299">
        <v>66728</v>
      </c>
      <c r="I501" s="299">
        <v>27548</v>
      </c>
      <c r="J501" s="299">
        <v>43</v>
      </c>
      <c r="K501" s="299" t="s">
        <v>1358</v>
      </c>
      <c r="L501" s="299">
        <v>152</v>
      </c>
    </row>
    <row r="502" spans="1:12">
      <c r="A502" s="299">
        <v>501</v>
      </c>
      <c r="B502" s="299" t="s">
        <v>770</v>
      </c>
      <c r="C502" s="299" t="s">
        <v>4026</v>
      </c>
      <c r="D502" s="299">
        <v>246</v>
      </c>
      <c r="E502" s="299">
        <v>1018.6957</v>
      </c>
      <c r="F502" s="299">
        <v>92</v>
      </c>
      <c r="G502" s="299">
        <v>93720</v>
      </c>
      <c r="H502" s="299">
        <v>22632</v>
      </c>
      <c r="I502" s="299">
        <v>71088</v>
      </c>
      <c r="J502" s="299">
        <v>2</v>
      </c>
      <c r="K502" s="299" t="s">
        <v>1358</v>
      </c>
      <c r="L502" s="299">
        <v>92</v>
      </c>
    </row>
    <row r="503" spans="1:12">
      <c r="A503" s="299">
        <v>502</v>
      </c>
      <c r="B503" s="299" t="s">
        <v>1036</v>
      </c>
      <c r="C503" s="299" t="s">
        <v>3522</v>
      </c>
      <c r="D503" s="299">
        <v>1074</v>
      </c>
      <c r="E503" s="299">
        <v>2379.8973999999998</v>
      </c>
      <c r="F503" s="299">
        <v>39</v>
      </c>
      <c r="G503" s="299">
        <v>92816</v>
      </c>
      <c r="H503" s="299">
        <v>41886</v>
      </c>
      <c r="I503" s="299">
        <v>50930</v>
      </c>
      <c r="J503" s="299">
        <v>18</v>
      </c>
      <c r="K503" s="299" t="s">
        <v>1358</v>
      </c>
      <c r="L503" s="299">
        <v>39</v>
      </c>
    </row>
    <row r="504" spans="1:12">
      <c r="A504" s="299">
        <v>503</v>
      </c>
      <c r="B504" s="299" t="s">
        <v>866</v>
      </c>
      <c r="C504" s="299" t="s">
        <v>3131</v>
      </c>
      <c r="D504" s="299">
        <v>659</v>
      </c>
      <c r="E504" s="299">
        <v>362.96859999999998</v>
      </c>
      <c r="F504" s="299">
        <v>255</v>
      </c>
      <c r="G504" s="299">
        <v>92557</v>
      </c>
      <c r="H504" s="299">
        <v>168045</v>
      </c>
      <c r="I504" s="299">
        <v>-75488</v>
      </c>
      <c r="J504" s="299">
        <v>53</v>
      </c>
      <c r="K504" s="299" t="s">
        <v>1358</v>
      </c>
      <c r="L504" s="299">
        <v>255</v>
      </c>
    </row>
    <row r="505" spans="1:12">
      <c r="A505" s="299">
        <v>504</v>
      </c>
      <c r="B505" s="299" t="s">
        <v>665</v>
      </c>
      <c r="C505" s="299" t="s">
        <v>3431</v>
      </c>
      <c r="D505" s="299">
        <v>630</v>
      </c>
      <c r="E505" s="299">
        <v>1059.8851</v>
      </c>
      <c r="F505" s="299">
        <v>87</v>
      </c>
      <c r="G505" s="299">
        <v>92210</v>
      </c>
      <c r="H505" s="299">
        <v>54810</v>
      </c>
      <c r="I505" s="299">
        <v>37400</v>
      </c>
      <c r="J505" s="299">
        <v>8</v>
      </c>
      <c r="K505" s="299" t="s">
        <v>1358</v>
      </c>
      <c r="L505" s="299">
        <v>87</v>
      </c>
    </row>
    <row r="506" spans="1:12">
      <c r="A506" s="299">
        <v>505</v>
      </c>
      <c r="B506" s="299" t="s">
        <v>4179</v>
      </c>
      <c r="C506" s="299" t="s">
        <v>4305</v>
      </c>
      <c r="D506" s="299">
        <v>203</v>
      </c>
      <c r="E506" s="299">
        <v>317.08280000000002</v>
      </c>
      <c r="F506" s="299">
        <v>290</v>
      </c>
      <c r="G506" s="299">
        <v>91954</v>
      </c>
      <c r="H506" s="299">
        <v>58870</v>
      </c>
      <c r="I506" s="299">
        <v>33084</v>
      </c>
      <c r="J506" s="299">
        <v>68</v>
      </c>
      <c r="K506" s="299" t="s">
        <v>1358</v>
      </c>
      <c r="L506" s="299">
        <v>290</v>
      </c>
    </row>
    <row r="507" spans="1:12">
      <c r="A507" s="299">
        <v>506</v>
      </c>
      <c r="B507" s="299" t="s">
        <v>3906</v>
      </c>
      <c r="C507" s="299" t="s">
        <v>4063</v>
      </c>
      <c r="D507" s="299">
        <v>244</v>
      </c>
      <c r="E507" s="299">
        <v>412.36360000000002</v>
      </c>
      <c r="F507" s="299">
        <v>220</v>
      </c>
      <c r="G507" s="299">
        <v>90720</v>
      </c>
      <c r="H507" s="299">
        <v>53680</v>
      </c>
      <c r="I507" s="299">
        <v>37040</v>
      </c>
      <c r="J507" s="299">
        <v>15</v>
      </c>
      <c r="K507" s="299" t="s">
        <v>1358</v>
      </c>
      <c r="L507" s="299">
        <v>220</v>
      </c>
    </row>
    <row r="508" spans="1:12">
      <c r="A508" s="299">
        <v>507</v>
      </c>
      <c r="B508" s="299" t="s">
        <v>921</v>
      </c>
      <c r="C508" s="299" t="s">
        <v>3450</v>
      </c>
      <c r="D508" s="299">
        <v>74</v>
      </c>
      <c r="E508" s="299">
        <v>95.289400000000001</v>
      </c>
      <c r="F508" s="299">
        <v>933</v>
      </c>
      <c r="G508" s="299">
        <v>88905</v>
      </c>
      <c r="H508" s="299">
        <v>69042</v>
      </c>
      <c r="I508" s="299">
        <v>19863</v>
      </c>
      <c r="J508" s="299">
        <v>106</v>
      </c>
      <c r="K508" s="299" t="s">
        <v>1358</v>
      </c>
      <c r="L508" s="299">
        <v>933</v>
      </c>
    </row>
    <row r="509" spans="1:12">
      <c r="A509" s="299">
        <v>508</v>
      </c>
      <c r="B509" s="299" t="s">
        <v>2943</v>
      </c>
      <c r="C509" s="299" t="s">
        <v>3479</v>
      </c>
      <c r="D509" s="299">
        <v>385</v>
      </c>
      <c r="E509" s="299">
        <v>448.6345</v>
      </c>
      <c r="F509" s="299">
        <v>197</v>
      </c>
      <c r="G509" s="299">
        <v>88381</v>
      </c>
      <c r="H509" s="299">
        <v>75845</v>
      </c>
      <c r="I509" s="299">
        <v>12536</v>
      </c>
      <c r="J509" s="299">
        <v>42</v>
      </c>
      <c r="K509" s="299" t="s">
        <v>1358</v>
      </c>
      <c r="L509" s="299">
        <v>197</v>
      </c>
    </row>
    <row r="510" spans="1:12">
      <c r="A510" s="299">
        <v>509</v>
      </c>
      <c r="B510" s="299" t="s">
        <v>3907</v>
      </c>
      <c r="C510" s="299" t="s">
        <v>4027</v>
      </c>
      <c r="D510" s="299">
        <v>264</v>
      </c>
      <c r="E510" s="299">
        <v>469.54259999999999</v>
      </c>
      <c r="F510" s="299">
        <v>188</v>
      </c>
      <c r="G510" s="299">
        <v>88274</v>
      </c>
      <c r="H510" s="299">
        <v>49632</v>
      </c>
      <c r="I510" s="299">
        <v>38642</v>
      </c>
      <c r="J510" s="299">
        <v>14</v>
      </c>
      <c r="K510" s="299" t="s">
        <v>1358</v>
      </c>
      <c r="L510" s="299">
        <v>188</v>
      </c>
    </row>
    <row r="511" spans="1:12">
      <c r="A511" s="299">
        <v>510</v>
      </c>
      <c r="B511" s="299" t="s">
        <v>512</v>
      </c>
      <c r="C511" s="299" t="s">
        <v>3232</v>
      </c>
      <c r="D511" s="299">
        <v>244</v>
      </c>
      <c r="E511" s="299">
        <v>785.33040000000005</v>
      </c>
      <c r="F511" s="299">
        <v>112</v>
      </c>
      <c r="G511" s="299">
        <v>87957</v>
      </c>
      <c r="H511" s="299">
        <v>27328</v>
      </c>
      <c r="I511" s="299">
        <v>60629</v>
      </c>
      <c r="J511" s="299">
        <v>33</v>
      </c>
      <c r="K511" s="299" t="s">
        <v>1358</v>
      </c>
      <c r="L511" s="299">
        <v>112</v>
      </c>
    </row>
    <row r="512" spans="1:12">
      <c r="A512" s="299">
        <v>511</v>
      </c>
      <c r="B512" s="299" t="s">
        <v>529</v>
      </c>
      <c r="C512" s="299" t="s">
        <v>3341</v>
      </c>
      <c r="D512" s="299">
        <v>246</v>
      </c>
      <c r="E512" s="299">
        <v>485.77350000000001</v>
      </c>
      <c r="F512" s="299">
        <v>181</v>
      </c>
      <c r="G512" s="299">
        <v>87925</v>
      </c>
      <c r="H512" s="299">
        <v>44526</v>
      </c>
      <c r="I512" s="299">
        <v>43399</v>
      </c>
      <c r="J512" s="299">
        <v>17</v>
      </c>
      <c r="K512" s="299" t="s">
        <v>1358</v>
      </c>
      <c r="L512" s="299">
        <v>181</v>
      </c>
    </row>
    <row r="513" spans="1:12">
      <c r="A513" s="299">
        <v>512</v>
      </c>
      <c r="B513" s="299" t="s">
        <v>511</v>
      </c>
      <c r="C513" s="299" t="s">
        <v>3232</v>
      </c>
      <c r="D513" s="299">
        <v>379</v>
      </c>
      <c r="E513" s="299">
        <v>794.20370000000003</v>
      </c>
      <c r="F513" s="299">
        <v>108</v>
      </c>
      <c r="G513" s="299">
        <v>85774</v>
      </c>
      <c r="H513" s="299">
        <v>40932</v>
      </c>
      <c r="I513" s="299">
        <v>44842</v>
      </c>
      <c r="J513" s="299">
        <v>39</v>
      </c>
      <c r="K513" s="299" t="s">
        <v>1358</v>
      </c>
      <c r="L513" s="299">
        <v>108</v>
      </c>
    </row>
    <row r="514" spans="1:12">
      <c r="A514" s="299">
        <v>513</v>
      </c>
      <c r="B514" s="299" t="s">
        <v>419</v>
      </c>
      <c r="C514" s="299" t="s">
        <v>3433</v>
      </c>
      <c r="D514" s="299">
        <v>125</v>
      </c>
      <c r="E514" s="299">
        <v>207.10140000000001</v>
      </c>
      <c r="F514" s="299">
        <v>414</v>
      </c>
      <c r="G514" s="299">
        <v>85740</v>
      </c>
      <c r="H514" s="299">
        <v>51750</v>
      </c>
      <c r="I514" s="299">
        <v>33990</v>
      </c>
      <c r="J514" s="299">
        <v>54</v>
      </c>
      <c r="K514" s="299" t="s">
        <v>1358</v>
      </c>
      <c r="L514" s="299">
        <v>414</v>
      </c>
    </row>
    <row r="515" spans="1:12">
      <c r="A515" s="299">
        <v>514</v>
      </c>
      <c r="B515" s="299" t="s">
        <v>584</v>
      </c>
      <c r="C515" s="299" t="s">
        <v>3307</v>
      </c>
      <c r="D515" s="299">
        <v>118</v>
      </c>
      <c r="E515" s="299">
        <v>183.67740000000001</v>
      </c>
      <c r="F515" s="299">
        <v>465</v>
      </c>
      <c r="G515" s="299">
        <v>85410</v>
      </c>
      <c r="H515" s="299">
        <v>54870</v>
      </c>
      <c r="I515" s="299">
        <v>30540</v>
      </c>
      <c r="J515" s="299">
        <v>90</v>
      </c>
      <c r="K515" s="299" t="s">
        <v>1358</v>
      </c>
      <c r="L515" s="299">
        <v>465</v>
      </c>
    </row>
    <row r="516" spans="1:12">
      <c r="A516" s="299">
        <v>515</v>
      </c>
      <c r="B516" s="299" t="s">
        <v>978</v>
      </c>
      <c r="C516" s="299" t="s">
        <v>3495</v>
      </c>
      <c r="D516" s="299">
        <v>471</v>
      </c>
      <c r="E516" s="299">
        <v>650.15269999999998</v>
      </c>
      <c r="F516" s="299">
        <v>131</v>
      </c>
      <c r="G516" s="299">
        <v>85170</v>
      </c>
      <c r="H516" s="299">
        <v>61701</v>
      </c>
      <c r="I516" s="299">
        <v>23469</v>
      </c>
      <c r="J516" s="299">
        <v>20</v>
      </c>
      <c r="K516" s="299" t="s">
        <v>1358</v>
      </c>
      <c r="L516" s="299">
        <v>131</v>
      </c>
    </row>
    <row r="517" spans="1:12">
      <c r="A517" s="299">
        <v>516</v>
      </c>
      <c r="B517" s="299" t="s">
        <v>3903</v>
      </c>
      <c r="C517" s="299" t="s">
        <v>4299</v>
      </c>
      <c r="D517" s="299">
        <v>186</v>
      </c>
      <c r="E517" s="299">
        <v>287.79660000000001</v>
      </c>
      <c r="F517" s="299">
        <v>295</v>
      </c>
      <c r="G517" s="299">
        <v>84900</v>
      </c>
      <c r="H517" s="299">
        <v>54870</v>
      </c>
      <c r="I517" s="299">
        <v>30030</v>
      </c>
      <c r="J517" s="299">
        <v>16</v>
      </c>
      <c r="K517" s="299" t="s">
        <v>1358</v>
      </c>
      <c r="L517" s="299">
        <v>295</v>
      </c>
    </row>
    <row r="518" spans="1:12">
      <c r="A518" s="299">
        <v>517</v>
      </c>
      <c r="B518" s="299" t="s">
        <v>488</v>
      </c>
      <c r="C518" s="299" t="s">
        <v>3314</v>
      </c>
      <c r="D518" s="299">
        <v>157</v>
      </c>
      <c r="E518" s="299">
        <v>307.53989999999999</v>
      </c>
      <c r="F518" s="299">
        <v>276</v>
      </c>
      <c r="G518" s="299">
        <v>84881</v>
      </c>
      <c r="H518" s="299">
        <v>43332</v>
      </c>
      <c r="I518" s="299">
        <v>41549</v>
      </c>
      <c r="J518" s="299">
        <v>57</v>
      </c>
      <c r="K518" s="299" t="s">
        <v>1358</v>
      </c>
      <c r="L518" s="299">
        <v>276</v>
      </c>
    </row>
    <row r="519" spans="1:12">
      <c r="A519" s="299">
        <v>518</v>
      </c>
      <c r="B519" s="299" t="s">
        <v>4074</v>
      </c>
      <c r="C519" s="299" t="s">
        <v>4164</v>
      </c>
      <c r="D519" s="299">
        <v>434</v>
      </c>
      <c r="E519" s="299">
        <v>930.65930000000003</v>
      </c>
      <c r="F519" s="299">
        <v>91</v>
      </c>
      <c r="G519" s="299">
        <v>84690</v>
      </c>
      <c r="H519" s="299">
        <v>39494</v>
      </c>
      <c r="I519" s="299">
        <v>45196</v>
      </c>
      <c r="J519" s="299">
        <v>10</v>
      </c>
      <c r="K519" s="299" t="s">
        <v>1358</v>
      </c>
      <c r="L519" s="299">
        <v>91</v>
      </c>
    </row>
    <row r="520" spans="1:12">
      <c r="A520" s="299">
        <v>519</v>
      </c>
      <c r="B520" s="299" t="s">
        <v>1697</v>
      </c>
      <c r="C520" s="299" t="s">
        <v>3523</v>
      </c>
      <c r="D520" s="299">
        <v>404</v>
      </c>
      <c r="E520" s="299">
        <v>644.82439999999997</v>
      </c>
      <c r="F520" s="299">
        <v>131</v>
      </c>
      <c r="G520" s="299">
        <v>84472</v>
      </c>
      <c r="H520" s="299">
        <v>52924</v>
      </c>
      <c r="I520" s="299">
        <v>31548</v>
      </c>
      <c r="J520" s="299">
        <v>44</v>
      </c>
      <c r="K520" s="299" t="s">
        <v>1358</v>
      </c>
      <c r="L520" s="299">
        <v>131</v>
      </c>
    </row>
    <row r="521" spans="1:12">
      <c r="A521" s="299">
        <v>520</v>
      </c>
      <c r="B521" s="299" t="s">
        <v>3000</v>
      </c>
      <c r="C521" s="299" t="s">
        <v>3826</v>
      </c>
      <c r="D521" s="299">
        <v>60</v>
      </c>
      <c r="E521" s="299">
        <v>84</v>
      </c>
      <c r="F521" s="299">
        <v>1000</v>
      </c>
      <c r="G521" s="299">
        <v>84000</v>
      </c>
      <c r="H521" s="299">
        <v>60000</v>
      </c>
      <c r="I521" s="299">
        <v>24000</v>
      </c>
      <c r="J521" s="299">
        <v>3</v>
      </c>
      <c r="K521" s="299" t="s">
        <v>1358</v>
      </c>
      <c r="L521" s="299">
        <v>1000</v>
      </c>
    </row>
    <row r="522" spans="1:12">
      <c r="A522" s="299">
        <v>521</v>
      </c>
      <c r="B522" s="299" t="s">
        <v>672</v>
      </c>
      <c r="C522" s="299" t="s">
        <v>3090</v>
      </c>
      <c r="D522" s="299">
        <v>363</v>
      </c>
      <c r="E522" s="299">
        <v>465</v>
      </c>
      <c r="F522" s="299">
        <v>180</v>
      </c>
      <c r="G522" s="299">
        <v>83700</v>
      </c>
      <c r="H522" s="299">
        <v>65340</v>
      </c>
      <c r="I522" s="299">
        <v>18360</v>
      </c>
      <c r="J522" s="299">
        <v>2</v>
      </c>
      <c r="K522" s="299" t="s">
        <v>1358</v>
      </c>
      <c r="L522" s="299">
        <v>180</v>
      </c>
    </row>
    <row r="523" spans="1:12">
      <c r="A523" s="299">
        <v>522</v>
      </c>
      <c r="B523" s="299" t="s">
        <v>724</v>
      </c>
      <c r="C523" s="299" t="s">
        <v>3333</v>
      </c>
      <c r="D523" s="299">
        <v>229</v>
      </c>
      <c r="E523" s="299">
        <v>377.63350000000003</v>
      </c>
      <c r="F523" s="299">
        <v>221</v>
      </c>
      <c r="G523" s="299">
        <v>83457</v>
      </c>
      <c r="H523" s="299">
        <v>50609</v>
      </c>
      <c r="I523" s="299">
        <v>32848</v>
      </c>
      <c r="J523" s="299">
        <v>26</v>
      </c>
      <c r="K523" s="299" t="s">
        <v>1358</v>
      </c>
      <c r="L523" s="299">
        <v>221</v>
      </c>
    </row>
    <row r="524" spans="1:12">
      <c r="A524" s="299">
        <v>523</v>
      </c>
      <c r="B524" s="299" t="s">
        <v>3814</v>
      </c>
      <c r="C524" s="299" t="s">
        <v>3815</v>
      </c>
      <c r="D524" s="299">
        <v>618</v>
      </c>
      <c r="E524" s="299">
        <v>1380</v>
      </c>
      <c r="F524" s="299">
        <v>60</v>
      </c>
      <c r="G524" s="299">
        <v>82800</v>
      </c>
      <c r="H524" s="299">
        <v>37080</v>
      </c>
      <c r="I524" s="299">
        <v>45720</v>
      </c>
      <c r="J524" s="299">
        <v>2</v>
      </c>
      <c r="K524" s="299" t="s">
        <v>1358</v>
      </c>
      <c r="L524" s="299">
        <v>60</v>
      </c>
    </row>
    <row r="525" spans="1:12">
      <c r="A525" s="299">
        <v>524</v>
      </c>
      <c r="B525" s="299" t="s">
        <v>842</v>
      </c>
      <c r="C525" s="299" t="s">
        <v>3379</v>
      </c>
      <c r="D525" s="299">
        <v>535</v>
      </c>
      <c r="E525" s="299">
        <v>818.71289999999999</v>
      </c>
      <c r="F525" s="299">
        <v>101</v>
      </c>
      <c r="G525" s="299">
        <v>82690</v>
      </c>
      <c r="H525" s="299">
        <v>54035</v>
      </c>
      <c r="I525" s="299">
        <v>28655</v>
      </c>
      <c r="J525" s="299">
        <v>13</v>
      </c>
      <c r="K525" s="299" t="s">
        <v>1358</v>
      </c>
      <c r="L525" s="299">
        <v>101</v>
      </c>
    </row>
    <row r="526" spans="1:12">
      <c r="A526" s="299">
        <v>525</v>
      </c>
      <c r="B526" s="299" t="s">
        <v>3754</v>
      </c>
      <c r="C526" s="299" t="s">
        <v>3882</v>
      </c>
      <c r="D526" s="299">
        <v>253</v>
      </c>
      <c r="E526" s="299">
        <v>285.02420000000001</v>
      </c>
      <c r="F526" s="299">
        <v>289</v>
      </c>
      <c r="G526" s="299">
        <v>82372</v>
      </c>
      <c r="H526" s="299">
        <v>73117</v>
      </c>
      <c r="I526" s="299">
        <v>9255</v>
      </c>
      <c r="J526" s="299">
        <v>88</v>
      </c>
      <c r="K526" s="299" t="s">
        <v>1358</v>
      </c>
      <c r="L526" s="299">
        <v>289</v>
      </c>
    </row>
    <row r="527" spans="1:12">
      <c r="A527" s="299">
        <v>526</v>
      </c>
      <c r="B527" s="299" t="s">
        <v>3756</v>
      </c>
      <c r="C527" s="299" t="s">
        <v>3876</v>
      </c>
      <c r="D527" s="299">
        <v>273</v>
      </c>
      <c r="E527" s="299">
        <v>527.67309999999998</v>
      </c>
      <c r="F527" s="299">
        <v>156</v>
      </c>
      <c r="G527" s="299">
        <v>82317</v>
      </c>
      <c r="H527" s="299">
        <v>42588</v>
      </c>
      <c r="I527" s="299">
        <v>39729</v>
      </c>
      <c r="J527" s="299">
        <v>37</v>
      </c>
      <c r="K527" s="299" t="s">
        <v>1358</v>
      </c>
      <c r="L527" s="299">
        <v>156</v>
      </c>
    </row>
    <row r="528" spans="1:12">
      <c r="A528" s="299">
        <v>527</v>
      </c>
      <c r="B528" s="299" t="s">
        <v>4003</v>
      </c>
      <c r="C528" s="299" t="s">
        <v>4301</v>
      </c>
      <c r="D528" s="299">
        <v>171</v>
      </c>
      <c r="E528" s="299">
        <v>205</v>
      </c>
      <c r="F528" s="299">
        <v>400</v>
      </c>
      <c r="G528" s="299">
        <v>82000</v>
      </c>
      <c r="H528" s="299">
        <v>68400</v>
      </c>
      <c r="I528" s="299">
        <v>13600</v>
      </c>
      <c r="J528" s="299">
        <v>4</v>
      </c>
      <c r="K528" s="299" t="s">
        <v>1358</v>
      </c>
      <c r="L528" s="299">
        <v>400</v>
      </c>
    </row>
    <row r="529" spans="1:12">
      <c r="A529" s="299">
        <v>528</v>
      </c>
      <c r="B529" s="299" t="s">
        <v>746</v>
      </c>
      <c r="C529" s="299" t="s">
        <v>3466</v>
      </c>
      <c r="D529" s="299">
        <v>296</v>
      </c>
      <c r="E529" s="299">
        <v>720.30359999999996</v>
      </c>
      <c r="F529" s="299">
        <v>112</v>
      </c>
      <c r="G529" s="299">
        <v>80674</v>
      </c>
      <c r="H529" s="299">
        <v>33152</v>
      </c>
      <c r="I529" s="299">
        <v>47522</v>
      </c>
      <c r="J529" s="299">
        <v>9</v>
      </c>
      <c r="K529" s="299" t="s">
        <v>1358</v>
      </c>
      <c r="L529" s="299">
        <v>112</v>
      </c>
    </row>
    <row r="530" spans="1:12">
      <c r="A530" s="299">
        <v>529</v>
      </c>
      <c r="B530" s="299" t="s">
        <v>907</v>
      </c>
      <c r="C530" s="299" t="s">
        <v>3371</v>
      </c>
      <c r="D530" s="299">
        <v>419</v>
      </c>
      <c r="E530" s="299">
        <v>594.83579999999995</v>
      </c>
      <c r="F530" s="299">
        <v>134</v>
      </c>
      <c r="G530" s="299">
        <v>79708</v>
      </c>
      <c r="H530" s="299">
        <v>56146</v>
      </c>
      <c r="I530" s="299">
        <v>23562</v>
      </c>
      <c r="J530" s="299">
        <v>40</v>
      </c>
      <c r="K530" s="299" t="s">
        <v>1358</v>
      </c>
      <c r="L530" s="299">
        <v>134</v>
      </c>
    </row>
    <row r="531" spans="1:12">
      <c r="A531" s="299">
        <v>530</v>
      </c>
      <c r="B531" s="299" t="s">
        <v>656</v>
      </c>
      <c r="C531" s="299" t="s">
        <v>3062</v>
      </c>
      <c r="D531" s="299">
        <v>365</v>
      </c>
      <c r="E531" s="299">
        <v>920.88369999999998</v>
      </c>
      <c r="F531" s="299">
        <v>86</v>
      </c>
      <c r="G531" s="299">
        <v>79196</v>
      </c>
      <c r="H531" s="299">
        <v>31390</v>
      </c>
      <c r="I531" s="299">
        <v>47806</v>
      </c>
      <c r="J531" s="299">
        <v>10</v>
      </c>
      <c r="K531" s="299" t="s">
        <v>1358</v>
      </c>
      <c r="L531" s="299">
        <v>86</v>
      </c>
    </row>
    <row r="532" spans="1:12">
      <c r="A532" s="299">
        <v>531</v>
      </c>
      <c r="B532" s="299" t="s">
        <v>678</v>
      </c>
      <c r="C532" s="299" t="s">
        <v>3975</v>
      </c>
      <c r="D532" s="299">
        <v>73</v>
      </c>
      <c r="E532" s="299">
        <v>254.07400000000001</v>
      </c>
      <c r="F532" s="299">
        <v>311</v>
      </c>
      <c r="G532" s="299">
        <v>79017</v>
      </c>
      <c r="H532" s="299">
        <v>22703</v>
      </c>
      <c r="I532" s="299">
        <v>56314</v>
      </c>
      <c r="J532" s="299">
        <v>54</v>
      </c>
      <c r="K532" s="299" t="s">
        <v>1358</v>
      </c>
      <c r="L532" s="299">
        <v>311</v>
      </c>
    </row>
    <row r="533" spans="1:12">
      <c r="A533" s="299">
        <v>532</v>
      </c>
      <c r="B533" s="299" t="s">
        <v>680</v>
      </c>
      <c r="C533" s="299" t="s">
        <v>3192</v>
      </c>
      <c r="D533" s="299">
        <v>317</v>
      </c>
      <c r="E533" s="299">
        <v>504</v>
      </c>
      <c r="F533" s="299">
        <v>156</v>
      </c>
      <c r="G533" s="299">
        <v>78624</v>
      </c>
      <c r="H533" s="299">
        <v>49452</v>
      </c>
      <c r="I533" s="299">
        <v>29172</v>
      </c>
      <c r="J533" s="299">
        <v>42</v>
      </c>
      <c r="K533" s="299" t="s">
        <v>1358</v>
      </c>
      <c r="L533" s="299">
        <v>156</v>
      </c>
    </row>
    <row r="534" spans="1:12">
      <c r="A534" s="299">
        <v>533</v>
      </c>
      <c r="B534" s="299" t="s">
        <v>524</v>
      </c>
      <c r="C534" s="299" t="s">
        <v>3470</v>
      </c>
      <c r="D534" s="299">
        <v>364</v>
      </c>
      <c r="E534" s="299">
        <v>1345.931</v>
      </c>
      <c r="F534" s="299">
        <v>58</v>
      </c>
      <c r="G534" s="299">
        <v>78064</v>
      </c>
      <c r="H534" s="299">
        <v>21112</v>
      </c>
      <c r="I534" s="299">
        <v>56952</v>
      </c>
      <c r="J534" s="299">
        <v>28</v>
      </c>
      <c r="K534" s="299" t="s">
        <v>1358</v>
      </c>
      <c r="L534" s="299">
        <v>58</v>
      </c>
    </row>
    <row r="535" spans="1:12">
      <c r="A535" s="299">
        <v>534</v>
      </c>
      <c r="B535" s="299" t="s">
        <v>473</v>
      </c>
      <c r="C535" s="299" t="s">
        <v>3491</v>
      </c>
      <c r="D535" s="299">
        <v>157</v>
      </c>
      <c r="E535" s="299">
        <v>316.85770000000002</v>
      </c>
      <c r="F535" s="299">
        <v>246</v>
      </c>
      <c r="G535" s="299">
        <v>77947</v>
      </c>
      <c r="H535" s="299">
        <v>38622</v>
      </c>
      <c r="I535" s="299">
        <v>39325</v>
      </c>
      <c r="J535" s="299">
        <v>26</v>
      </c>
      <c r="K535" s="299" t="s">
        <v>1358</v>
      </c>
      <c r="L535" s="299">
        <v>246</v>
      </c>
    </row>
    <row r="536" spans="1:12">
      <c r="A536" s="299">
        <v>535</v>
      </c>
      <c r="B536" s="299" t="s">
        <v>1241</v>
      </c>
      <c r="C536" s="299" t="s">
        <v>3590</v>
      </c>
      <c r="D536" s="299">
        <v>122</v>
      </c>
      <c r="E536" s="299">
        <v>160.1996</v>
      </c>
      <c r="F536" s="299">
        <v>486</v>
      </c>
      <c r="G536" s="299">
        <v>77857</v>
      </c>
      <c r="H536" s="299">
        <v>59292</v>
      </c>
      <c r="I536" s="299">
        <v>18565</v>
      </c>
      <c r="J536" s="299">
        <v>75</v>
      </c>
      <c r="K536" s="299" t="s">
        <v>1358</v>
      </c>
      <c r="L536" s="299">
        <v>486</v>
      </c>
    </row>
    <row r="537" spans="1:12">
      <c r="A537" s="299">
        <v>536</v>
      </c>
      <c r="B537" s="299" t="s">
        <v>976</v>
      </c>
      <c r="C537" s="299" t="s">
        <v>3222</v>
      </c>
      <c r="D537" s="299">
        <v>442</v>
      </c>
      <c r="E537" s="299">
        <v>646.55460000000005</v>
      </c>
      <c r="F537" s="299">
        <v>119</v>
      </c>
      <c r="G537" s="299">
        <v>76940</v>
      </c>
      <c r="H537" s="299">
        <v>52598</v>
      </c>
      <c r="I537" s="299">
        <v>24342</v>
      </c>
      <c r="J537" s="299">
        <v>62</v>
      </c>
      <c r="K537" s="299" t="s">
        <v>1358</v>
      </c>
      <c r="L537" s="299">
        <v>119</v>
      </c>
    </row>
    <row r="538" spans="1:12">
      <c r="A538" s="299">
        <v>537</v>
      </c>
      <c r="B538" s="299" t="s">
        <v>911</v>
      </c>
      <c r="C538" s="299" t="s">
        <v>3407</v>
      </c>
      <c r="D538" s="299">
        <v>986</v>
      </c>
      <c r="E538" s="299">
        <v>1655.7391</v>
      </c>
      <c r="F538" s="299">
        <v>46</v>
      </c>
      <c r="G538" s="299">
        <v>76164</v>
      </c>
      <c r="H538" s="299">
        <v>45356</v>
      </c>
      <c r="I538" s="299">
        <v>30808</v>
      </c>
      <c r="J538" s="299">
        <v>26</v>
      </c>
      <c r="K538" s="299" t="s">
        <v>1358</v>
      </c>
      <c r="L538" s="299">
        <v>46</v>
      </c>
    </row>
    <row r="539" spans="1:12">
      <c r="A539" s="299">
        <v>538</v>
      </c>
      <c r="B539" s="299" t="s">
        <v>955</v>
      </c>
      <c r="C539" s="299" t="s">
        <v>3342</v>
      </c>
      <c r="D539" s="299">
        <v>447</v>
      </c>
      <c r="E539" s="299">
        <v>792</v>
      </c>
      <c r="F539" s="299">
        <v>96</v>
      </c>
      <c r="G539" s="299">
        <v>76032</v>
      </c>
      <c r="H539" s="299">
        <v>42912</v>
      </c>
      <c r="I539" s="299">
        <v>33120</v>
      </c>
      <c r="J539" s="299">
        <v>25</v>
      </c>
      <c r="K539" s="299" t="s">
        <v>1358</v>
      </c>
      <c r="L539" s="299">
        <v>96</v>
      </c>
    </row>
    <row r="540" spans="1:12">
      <c r="A540" s="299">
        <v>539</v>
      </c>
      <c r="B540" s="299" t="s">
        <v>4167</v>
      </c>
      <c r="C540" s="299" t="s">
        <v>4320</v>
      </c>
      <c r="D540" s="299">
        <v>80</v>
      </c>
      <c r="E540" s="299">
        <v>146</v>
      </c>
      <c r="F540" s="299">
        <v>518</v>
      </c>
      <c r="G540" s="299">
        <v>75628</v>
      </c>
      <c r="H540" s="299">
        <v>41440</v>
      </c>
      <c r="I540" s="299">
        <v>34188</v>
      </c>
      <c r="J540" s="299">
        <v>21</v>
      </c>
      <c r="K540" s="299" t="s">
        <v>1358</v>
      </c>
      <c r="L540" s="299">
        <v>518</v>
      </c>
    </row>
    <row r="541" spans="1:12">
      <c r="A541" s="299">
        <v>540</v>
      </c>
      <c r="B541" s="299" t="s">
        <v>4211</v>
      </c>
      <c r="C541" s="299" t="s">
        <v>4296</v>
      </c>
      <c r="D541" s="299">
        <v>0</v>
      </c>
      <c r="E541" s="299">
        <v>214.38749999999999</v>
      </c>
      <c r="F541" s="299">
        <v>351</v>
      </c>
      <c r="G541" s="299">
        <v>75250</v>
      </c>
      <c r="H541" s="299">
        <v>0</v>
      </c>
      <c r="I541" s="299">
        <v>75250</v>
      </c>
      <c r="J541" s="299">
        <v>3</v>
      </c>
      <c r="K541" s="299" t="s">
        <v>1358</v>
      </c>
      <c r="L541" s="299">
        <v>351</v>
      </c>
    </row>
    <row r="542" spans="1:12">
      <c r="A542" s="299">
        <v>541</v>
      </c>
      <c r="B542" s="299" t="s">
        <v>4218</v>
      </c>
      <c r="C542" s="299" t="s">
        <v>4306</v>
      </c>
      <c r="D542" s="299">
        <v>366</v>
      </c>
      <c r="E542" s="299">
        <v>607</v>
      </c>
      <c r="F542" s="299">
        <v>123</v>
      </c>
      <c r="G542" s="299">
        <v>74661</v>
      </c>
      <c r="H542" s="299">
        <v>45018</v>
      </c>
      <c r="I542" s="299">
        <v>29643</v>
      </c>
      <c r="J542" s="299">
        <v>5</v>
      </c>
      <c r="K542" s="299" t="s">
        <v>1358</v>
      </c>
      <c r="L542" s="299">
        <v>123</v>
      </c>
    </row>
    <row r="543" spans="1:12">
      <c r="A543" s="299">
        <v>542</v>
      </c>
      <c r="B543" s="299" t="s">
        <v>3408</v>
      </c>
      <c r="C543" s="299" t="s">
        <v>3409</v>
      </c>
      <c r="D543" s="299">
        <v>2079</v>
      </c>
      <c r="E543" s="299">
        <v>4343.3528999999999</v>
      </c>
      <c r="F543" s="299">
        <v>17</v>
      </c>
      <c r="G543" s="299">
        <v>73837</v>
      </c>
      <c r="H543" s="299">
        <v>35343</v>
      </c>
      <c r="I543" s="299">
        <v>38494</v>
      </c>
      <c r="J543" s="299">
        <v>17</v>
      </c>
      <c r="K543" s="299" t="s">
        <v>1358</v>
      </c>
      <c r="L543" s="299">
        <v>17</v>
      </c>
    </row>
    <row r="544" spans="1:12">
      <c r="A544" s="299">
        <v>543</v>
      </c>
      <c r="B544" s="299" t="s">
        <v>557</v>
      </c>
      <c r="C544" s="299" t="s">
        <v>3247</v>
      </c>
      <c r="D544" s="299">
        <v>473</v>
      </c>
      <c r="E544" s="299">
        <v>813.48310000000004</v>
      </c>
      <c r="F544" s="299">
        <v>89</v>
      </c>
      <c r="G544" s="299">
        <v>72400</v>
      </c>
      <c r="H544" s="299">
        <v>42097</v>
      </c>
      <c r="I544" s="299">
        <v>30303</v>
      </c>
      <c r="J544" s="299">
        <v>5</v>
      </c>
      <c r="K544" s="299" t="s">
        <v>1358</v>
      </c>
      <c r="L544" s="299">
        <v>89</v>
      </c>
    </row>
    <row r="545" spans="1:12">
      <c r="A545" s="299">
        <v>544</v>
      </c>
      <c r="B545" s="299" t="s">
        <v>502</v>
      </c>
      <c r="C545" s="299" t="s">
        <v>3419</v>
      </c>
      <c r="D545" s="299">
        <v>105</v>
      </c>
      <c r="E545" s="299">
        <v>175.39169999999999</v>
      </c>
      <c r="F545" s="299">
        <v>411</v>
      </c>
      <c r="G545" s="299">
        <v>72086</v>
      </c>
      <c r="H545" s="299">
        <v>43155</v>
      </c>
      <c r="I545" s="299">
        <v>28931</v>
      </c>
      <c r="J545" s="299">
        <v>72</v>
      </c>
      <c r="K545" s="299" t="s">
        <v>1358</v>
      </c>
      <c r="L545" s="299">
        <v>411</v>
      </c>
    </row>
    <row r="546" spans="1:12">
      <c r="A546" s="299">
        <v>545</v>
      </c>
      <c r="B546" s="299" t="s">
        <v>935</v>
      </c>
      <c r="C546" s="299" t="s">
        <v>3155</v>
      </c>
      <c r="D546" s="299">
        <v>456</v>
      </c>
      <c r="E546" s="299">
        <v>1214.7797</v>
      </c>
      <c r="F546" s="299">
        <v>59</v>
      </c>
      <c r="G546" s="299">
        <v>71672</v>
      </c>
      <c r="H546" s="299">
        <v>26904</v>
      </c>
      <c r="I546" s="299">
        <v>44768</v>
      </c>
      <c r="J546" s="299">
        <v>31</v>
      </c>
      <c r="K546" s="299" t="s">
        <v>1358</v>
      </c>
      <c r="L546" s="299">
        <v>59</v>
      </c>
    </row>
    <row r="547" spans="1:12">
      <c r="A547" s="299">
        <v>546</v>
      </c>
      <c r="B547" s="299" t="s">
        <v>2741</v>
      </c>
      <c r="C547" s="299" t="s">
        <v>3402</v>
      </c>
      <c r="D547" s="299">
        <v>309</v>
      </c>
      <c r="E547" s="299">
        <v>350</v>
      </c>
      <c r="F547" s="299">
        <v>204</v>
      </c>
      <c r="G547" s="299">
        <v>71400</v>
      </c>
      <c r="H547" s="299">
        <v>63036</v>
      </c>
      <c r="I547" s="299">
        <v>8364</v>
      </c>
      <c r="J547" s="299">
        <v>5</v>
      </c>
      <c r="K547" s="299" t="s">
        <v>1358</v>
      </c>
      <c r="L547" s="299">
        <v>204</v>
      </c>
    </row>
    <row r="548" spans="1:12">
      <c r="A548" s="299">
        <v>547</v>
      </c>
      <c r="B548" s="299" t="s">
        <v>1008</v>
      </c>
      <c r="C548" s="299" t="s">
        <v>3389</v>
      </c>
      <c r="D548" s="299">
        <v>504</v>
      </c>
      <c r="E548" s="299">
        <v>502.57749999999999</v>
      </c>
      <c r="F548" s="299">
        <v>142</v>
      </c>
      <c r="G548" s="299">
        <v>71366</v>
      </c>
      <c r="H548" s="299">
        <v>71568</v>
      </c>
      <c r="I548" s="299">
        <v>-202</v>
      </c>
      <c r="J548" s="299">
        <v>7</v>
      </c>
      <c r="K548" s="299" t="s">
        <v>1358</v>
      </c>
      <c r="L548" s="299">
        <v>142</v>
      </c>
    </row>
    <row r="549" spans="1:12">
      <c r="A549" s="299">
        <v>548</v>
      </c>
      <c r="B549" s="299" t="s">
        <v>854</v>
      </c>
      <c r="C549" s="299" t="s">
        <v>3453</v>
      </c>
      <c r="D549" s="299">
        <v>351</v>
      </c>
      <c r="E549" s="299">
        <v>552.15499999999997</v>
      </c>
      <c r="F549" s="299">
        <v>129</v>
      </c>
      <c r="G549" s="299">
        <v>71228</v>
      </c>
      <c r="H549" s="299">
        <v>45279</v>
      </c>
      <c r="I549" s="299">
        <v>25949</v>
      </c>
      <c r="J549" s="299">
        <v>37</v>
      </c>
      <c r="K549" s="299" t="s">
        <v>1358</v>
      </c>
      <c r="L549" s="299">
        <v>129</v>
      </c>
    </row>
    <row r="550" spans="1:12">
      <c r="A550" s="299">
        <v>549</v>
      </c>
      <c r="B550" s="299" t="s">
        <v>867</v>
      </c>
      <c r="C550" s="299" t="s">
        <v>3654</v>
      </c>
      <c r="D550" s="299">
        <v>390</v>
      </c>
      <c r="E550" s="299">
        <v>412.10469999999998</v>
      </c>
      <c r="F550" s="299">
        <v>172</v>
      </c>
      <c r="G550" s="299">
        <v>70882</v>
      </c>
      <c r="H550" s="299">
        <v>67080</v>
      </c>
      <c r="I550" s="299">
        <v>3802</v>
      </c>
      <c r="J550" s="299">
        <v>14</v>
      </c>
      <c r="K550" s="299" t="s">
        <v>1358</v>
      </c>
      <c r="L550" s="299">
        <v>172</v>
      </c>
    </row>
    <row r="551" spans="1:12">
      <c r="A551" s="299">
        <v>550</v>
      </c>
      <c r="B551" s="299" t="s">
        <v>3758</v>
      </c>
      <c r="C551" s="299" t="s">
        <v>3877</v>
      </c>
      <c r="D551" s="299">
        <v>273</v>
      </c>
      <c r="E551" s="299">
        <v>355.69850000000002</v>
      </c>
      <c r="F551" s="299">
        <v>199</v>
      </c>
      <c r="G551" s="299">
        <v>70784</v>
      </c>
      <c r="H551" s="299">
        <v>54327</v>
      </c>
      <c r="I551" s="299">
        <v>16457</v>
      </c>
      <c r="J551" s="299">
        <v>73</v>
      </c>
      <c r="K551" s="299" t="s">
        <v>1358</v>
      </c>
      <c r="L551" s="299">
        <v>199</v>
      </c>
    </row>
    <row r="552" spans="1:12">
      <c r="A552" s="299">
        <v>551</v>
      </c>
      <c r="B552" s="299" t="s">
        <v>2793</v>
      </c>
      <c r="C552" s="299" t="s">
        <v>3851</v>
      </c>
      <c r="D552" s="299">
        <v>740</v>
      </c>
      <c r="E552" s="299">
        <v>1262.75</v>
      </c>
      <c r="F552" s="299">
        <v>56</v>
      </c>
      <c r="G552" s="299">
        <v>70714</v>
      </c>
      <c r="H552" s="299">
        <v>41440</v>
      </c>
      <c r="I552" s="299">
        <v>29274</v>
      </c>
      <c r="J552" s="299">
        <v>29</v>
      </c>
      <c r="K552" s="299" t="s">
        <v>1358</v>
      </c>
      <c r="L552" s="299">
        <v>56</v>
      </c>
    </row>
    <row r="553" spans="1:12">
      <c r="A553" s="299">
        <v>552</v>
      </c>
      <c r="B553" s="299" t="s">
        <v>679</v>
      </c>
      <c r="C553" s="299" t="s">
        <v>3022</v>
      </c>
      <c r="D553" s="299">
        <v>245</v>
      </c>
      <c r="E553" s="299">
        <v>358.7208</v>
      </c>
      <c r="F553" s="299">
        <v>197</v>
      </c>
      <c r="G553" s="299">
        <v>70668</v>
      </c>
      <c r="H553" s="299">
        <v>48265</v>
      </c>
      <c r="I553" s="299">
        <v>22403</v>
      </c>
      <c r="J553" s="299">
        <v>36</v>
      </c>
      <c r="K553" s="299" t="s">
        <v>1358</v>
      </c>
      <c r="L553" s="299">
        <v>197</v>
      </c>
    </row>
    <row r="554" spans="1:12">
      <c r="A554" s="299">
        <v>553</v>
      </c>
      <c r="B554" s="299" t="s">
        <v>809</v>
      </c>
      <c r="C554" s="299" t="s">
        <v>3221</v>
      </c>
      <c r="D554" s="299">
        <v>204</v>
      </c>
      <c r="E554" s="299">
        <v>430.63409999999999</v>
      </c>
      <c r="F554" s="299">
        <v>164</v>
      </c>
      <c r="G554" s="299">
        <v>70624</v>
      </c>
      <c r="H554" s="299">
        <v>33456</v>
      </c>
      <c r="I554" s="299">
        <v>37168</v>
      </c>
      <c r="J554" s="299">
        <v>85</v>
      </c>
      <c r="K554" s="299" t="s">
        <v>1358</v>
      </c>
      <c r="L554" s="299">
        <v>164</v>
      </c>
    </row>
    <row r="555" spans="1:12">
      <c r="A555" s="299">
        <v>554</v>
      </c>
      <c r="B555" s="299" t="s">
        <v>4303</v>
      </c>
      <c r="C555" s="299" t="s">
        <v>4304</v>
      </c>
      <c r="D555" s="299">
        <v>698</v>
      </c>
      <c r="E555" s="299">
        <v>1380</v>
      </c>
      <c r="F555" s="299">
        <v>51</v>
      </c>
      <c r="G555" s="299">
        <v>70380</v>
      </c>
      <c r="H555" s="299">
        <v>35598</v>
      </c>
      <c r="I555" s="299">
        <v>34782</v>
      </c>
      <c r="J555" s="299">
        <v>5</v>
      </c>
      <c r="K555" s="299" t="s">
        <v>1358</v>
      </c>
      <c r="L555" s="299">
        <v>51</v>
      </c>
    </row>
    <row r="556" spans="1:12">
      <c r="A556" s="299">
        <v>555</v>
      </c>
      <c r="B556" s="299" t="s">
        <v>3399</v>
      </c>
      <c r="C556" s="299" t="s">
        <v>3400</v>
      </c>
      <c r="D556" s="299">
        <v>449</v>
      </c>
      <c r="E556" s="299">
        <v>700</v>
      </c>
      <c r="F556" s="299">
        <v>100</v>
      </c>
      <c r="G556" s="299">
        <v>70000</v>
      </c>
      <c r="H556" s="299">
        <v>44900</v>
      </c>
      <c r="I556" s="299">
        <v>25100</v>
      </c>
      <c r="J556" s="299">
        <v>2</v>
      </c>
      <c r="K556" s="299" t="s">
        <v>1358</v>
      </c>
      <c r="L556" s="299">
        <v>100</v>
      </c>
    </row>
    <row r="557" spans="1:12">
      <c r="A557" s="299">
        <v>556</v>
      </c>
      <c r="B557" s="299" t="s">
        <v>744</v>
      </c>
      <c r="C557" s="299" t="s">
        <v>3521</v>
      </c>
      <c r="D557" s="299">
        <v>195</v>
      </c>
      <c r="E557" s="299">
        <v>242.691</v>
      </c>
      <c r="F557" s="299">
        <v>288</v>
      </c>
      <c r="G557" s="299">
        <v>69895</v>
      </c>
      <c r="H557" s="299">
        <v>56160</v>
      </c>
      <c r="I557" s="299">
        <v>13735</v>
      </c>
      <c r="J557" s="299">
        <v>52</v>
      </c>
      <c r="K557" s="299" t="s">
        <v>1358</v>
      </c>
      <c r="L557" s="299">
        <v>288</v>
      </c>
    </row>
    <row r="558" spans="1:12">
      <c r="A558" s="299">
        <v>557</v>
      </c>
      <c r="B558" s="299" t="s">
        <v>1006</v>
      </c>
      <c r="C558" s="299" t="s">
        <v>3389</v>
      </c>
      <c r="D558" s="299">
        <v>515</v>
      </c>
      <c r="E558" s="299">
        <v>492.8571</v>
      </c>
      <c r="F558" s="299">
        <v>140</v>
      </c>
      <c r="G558" s="299">
        <v>69000</v>
      </c>
      <c r="H558" s="299">
        <v>72100</v>
      </c>
      <c r="I558" s="299">
        <v>-3100</v>
      </c>
      <c r="J558" s="299">
        <v>5</v>
      </c>
      <c r="K558" s="299" t="s">
        <v>1358</v>
      </c>
      <c r="L558" s="299">
        <v>140</v>
      </c>
    </row>
    <row r="559" spans="1:12">
      <c r="A559" s="299">
        <v>558</v>
      </c>
      <c r="B559" s="299" t="s">
        <v>3950</v>
      </c>
      <c r="C559" s="299" t="s">
        <v>4302</v>
      </c>
      <c r="D559" s="299">
        <v>1062</v>
      </c>
      <c r="E559" s="299">
        <v>1847.3784000000001</v>
      </c>
      <c r="F559" s="299">
        <v>37</v>
      </c>
      <c r="G559" s="299">
        <v>68353</v>
      </c>
      <c r="H559" s="299">
        <v>39294</v>
      </c>
      <c r="I559" s="299">
        <v>29059</v>
      </c>
      <c r="J559" s="299">
        <v>11</v>
      </c>
      <c r="K559" s="299" t="s">
        <v>1358</v>
      </c>
      <c r="L559" s="299">
        <v>37</v>
      </c>
    </row>
    <row r="560" spans="1:12">
      <c r="A560" s="299">
        <v>559</v>
      </c>
      <c r="B560" s="299" t="s">
        <v>1014</v>
      </c>
      <c r="C560" s="299" t="s">
        <v>3209</v>
      </c>
      <c r="D560" s="299">
        <v>478</v>
      </c>
      <c r="E560" s="299">
        <v>974.94119999999998</v>
      </c>
      <c r="F560" s="299">
        <v>68</v>
      </c>
      <c r="G560" s="299">
        <v>66296</v>
      </c>
      <c r="H560" s="299">
        <v>32504</v>
      </c>
      <c r="I560" s="299">
        <v>33792</v>
      </c>
      <c r="J560" s="299">
        <v>13</v>
      </c>
      <c r="K560" s="299" t="s">
        <v>1358</v>
      </c>
      <c r="L560" s="299">
        <v>68</v>
      </c>
    </row>
    <row r="561" spans="1:12">
      <c r="A561" s="299">
        <v>560</v>
      </c>
      <c r="B561" s="299" t="s">
        <v>4131</v>
      </c>
      <c r="C561" s="299" t="s">
        <v>4132</v>
      </c>
      <c r="D561" s="299">
        <v>395</v>
      </c>
      <c r="E561" s="299">
        <v>654</v>
      </c>
      <c r="F561" s="299">
        <v>100</v>
      </c>
      <c r="G561" s="299">
        <v>65400</v>
      </c>
      <c r="H561" s="299">
        <v>39500</v>
      </c>
      <c r="I561" s="299">
        <v>25900</v>
      </c>
      <c r="J561" s="299">
        <v>2</v>
      </c>
      <c r="K561" s="299" t="s">
        <v>1358</v>
      </c>
      <c r="L561" s="299">
        <v>100</v>
      </c>
    </row>
    <row r="562" spans="1:12">
      <c r="A562" s="299">
        <v>561</v>
      </c>
      <c r="B562" s="299" t="s">
        <v>388</v>
      </c>
      <c r="C562" s="299" t="s">
        <v>3509</v>
      </c>
      <c r="D562" s="299">
        <v>1212</v>
      </c>
      <c r="E562" s="299">
        <v>2041.875</v>
      </c>
      <c r="F562" s="299">
        <v>32</v>
      </c>
      <c r="G562" s="299">
        <v>65340</v>
      </c>
      <c r="H562" s="299">
        <v>38784</v>
      </c>
      <c r="I562" s="299">
        <v>26556</v>
      </c>
      <c r="J562" s="299">
        <v>14</v>
      </c>
      <c r="K562" s="299" t="s">
        <v>1358</v>
      </c>
      <c r="L562" s="299">
        <v>32</v>
      </c>
    </row>
    <row r="563" spans="1:12">
      <c r="A563" s="299">
        <v>562</v>
      </c>
      <c r="B563" s="299" t="s">
        <v>824</v>
      </c>
      <c r="C563" s="299" t="s">
        <v>3418</v>
      </c>
      <c r="D563" s="299">
        <v>167</v>
      </c>
      <c r="E563" s="299">
        <v>308.17919999999998</v>
      </c>
      <c r="F563" s="299">
        <v>212</v>
      </c>
      <c r="G563" s="299">
        <v>65334</v>
      </c>
      <c r="H563" s="299">
        <v>35404</v>
      </c>
      <c r="I563" s="299">
        <v>29930</v>
      </c>
      <c r="J563" s="299">
        <v>58</v>
      </c>
      <c r="K563" s="299" t="s">
        <v>1358</v>
      </c>
      <c r="L563" s="299">
        <v>212</v>
      </c>
    </row>
    <row r="564" spans="1:12">
      <c r="A564" s="299">
        <v>563</v>
      </c>
      <c r="B564" s="299" t="s">
        <v>3917</v>
      </c>
      <c r="C564" s="299" t="s">
        <v>3988</v>
      </c>
      <c r="D564" s="299">
        <v>275</v>
      </c>
      <c r="E564" s="299">
        <v>43.315600000000003</v>
      </c>
      <c r="F564" s="299">
        <v>1508</v>
      </c>
      <c r="G564" s="299">
        <v>65320</v>
      </c>
      <c r="H564" s="299">
        <v>414700</v>
      </c>
      <c r="I564" s="299">
        <v>-349380</v>
      </c>
      <c r="J564" s="299">
        <v>41</v>
      </c>
      <c r="K564" s="299" t="s">
        <v>1358</v>
      </c>
      <c r="L564" s="299">
        <v>1508</v>
      </c>
    </row>
    <row r="565" spans="1:12">
      <c r="A565" s="299">
        <v>564</v>
      </c>
      <c r="B565" s="299" t="s">
        <v>4017</v>
      </c>
      <c r="C565" s="299" t="s">
        <v>4018</v>
      </c>
      <c r="D565" s="299">
        <v>370</v>
      </c>
      <c r="E565" s="299">
        <v>715</v>
      </c>
      <c r="F565" s="299">
        <v>91</v>
      </c>
      <c r="G565" s="299">
        <v>65065</v>
      </c>
      <c r="H565" s="299">
        <v>33670</v>
      </c>
      <c r="I565" s="299">
        <v>31395</v>
      </c>
      <c r="J565" s="299">
        <v>10</v>
      </c>
      <c r="K565" s="299" t="s">
        <v>1358</v>
      </c>
      <c r="L565" s="299">
        <v>91</v>
      </c>
    </row>
    <row r="566" spans="1:12">
      <c r="A566" s="299">
        <v>565</v>
      </c>
      <c r="B566" s="299" t="s">
        <v>1000</v>
      </c>
      <c r="C566" s="299" t="s">
        <v>3434</v>
      </c>
      <c r="D566" s="299">
        <v>484</v>
      </c>
      <c r="E566" s="299">
        <v>656.36360000000002</v>
      </c>
      <c r="F566" s="299">
        <v>99</v>
      </c>
      <c r="G566" s="299">
        <v>64980</v>
      </c>
      <c r="H566" s="299">
        <v>47916</v>
      </c>
      <c r="I566" s="299">
        <v>17064</v>
      </c>
      <c r="J566" s="299">
        <v>47</v>
      </c>
      <c r="K566" s="299" t="s">
        <v>1358</v>
      </c>
      <c r="L566" s="299">
        <v>99</v>
      </c>
    </row>
    <row r="567" spans="1:12">
      <c r="A567" s="299">
        <v>566</v>
      </c>
      <c r="B567" s="299" t="s">
        <v>2997</v>
      </c>
      <c r="C567" s="299" t="s">
        <v>3233</v>
      </c>
      <c r="D567" s="299">
        <v>1033</v>
      </c>
      <c r="E567" s="299">
        <v>2810.4348</v>
      </c>
      <c r="F567" s="299">
        <v>23</v>
      </c>
      <c r="G567" s="299">
        <v>64640</v>
      </c>
      <c r="H567" s="299">
        <v>23759</v>
      </c>
      <c r="I567" s="299">
        <v>40881</v>
      </c>
      <c r="J567" s="299">
        <v>2</v>
      </c>
      <c r="K567" s="299" t="s">
        <v>1358</v>
      </c>
      <c r="L567" s="299">
        <v>23</v>
      </c>
    </row>
    <row r="568" spans="1:12">
      <c r="A568" s="299">
        <v>567</v>
      </c>
      <c r="B568" s="299" t="s">
        <v>961</v>
      </c>
      <c r="C568" s="299" t="s">
        <v>3144</v>
      </c>
      <c r="D568" s="299">
        <v>852</v>
      </c>
      <c r="E568" s="299">
        <v>1466.9318000000001</v>
      </c>
      <c r="F568" s="299">
        <v>44</v>
      </c>
      <c r="G568" s="299">
        <v>64545</v>
      </c>
      <c r="H568" s="299">
        <v>37488</v>
      </c>
      <c r="I568" s="299">
        <v>27057</v>
      </c>
      <c r="J568" s="299">
        <v>3</v>
      </c>
      <c r="K568" s="299" t="s">
        <v>1358</v>
      </c>
      <c r="L568" s="299">
        <v>44</v>
      </c>
    </row>
    <row r="569" spans="1:12">
      <c r="A569" s="299">
        <v>568</v>
      </c>
      <c r="B569" s="299" t="s">
        <v>2881</v>
      </c>
      <c r="C569" s="299" t="s">
        <v>3413</v>
      </c>
      <c r="D569" s="299">
        <v>313</v>
      </c>
      <c r="E569" s="299">
        <v>498.57810000000001</v>
      </c>
      <c r="F569" s="299">
        <v>128</v>
      </c>
      <c r="G569" s="299">
        <v>63818</v>
      </c>
      <c r="H569" s="299">
        <v>40064</v>
      </c>
      <c r="I569" s="299">
        <v>23754</v>
      </c>
      <c r="J569" s="299">
        <v>31</v>
      </c>
      <c r="K569" s="299" t="s">
        <v>1358</v>
      </c>
      <c r="L569" s="299">
        <v>128</v>
      </c>
    </row>
    <row r="570" spans="1:12">
      <c r="A570" s="299">
        <v>569</v>
      </c>
      <c r="B570" s="299" t="s">
        <v>620</v>
      </c>
      <c r="C570" s="299" t="s">
        <v>3236</v>
      </c>
      <c r="D570" s="299">
        <v>530</v>
      </c>
      <c r="E570" s="299">
        <v>699.4615</v>
      </c>
      <c r="F570" s="299">
        <v>91</v>
      </c>
      <c r="G570" s="299">
        <v>63651</v>
      </c>
      <c r="H570" s="299">
        <v>48230</v>
      </c>
      <c r="I570" s="299">
        <v>15421</v>
      </c>
      <c r="J570" s="299">
        <v>30</v>
      </c>
      <c r="K570" s="299" t="s">
        <v>1358</v>
      </c>
      <c r="L570" s="299">
        <v>91</v>
      </c>
    </row>
    <row r="571" spans="1:12">
      <c r="A571" s="299">
        <v>570</v>
      </c>
      <c r="B571" s="299" t="s">
        <v>958</v>
      </c>
      <c r="C571" s="299" t="s">
        <v>3348</v>
      </c>
      <c r="D571" s="299">
        <v>579</v>
      </c>
      <c r="E571" s="299">
        <v>842.4</v>
      </c>
      <c r="F571" s="299">
        <v>75</v>
      </c>
      <c r="G571" s="299">
        <v>63180</v>
      </c>
      <c r="H571" s="299">
        <v>43425</v>
      </c>
      <c r="I571" s="299">
        <v>19755</v>
      </c>
      <c r="J571" s="299">
        <v>42</v>
      </c>
      <c r="K571" s="299" t="s">
        <v>1358</v>
      </c>
      <c r="L571" s="299">
        <v>75</v>
      </c>
    </row>
    <row r="572" spans="1:12">
      <c r="A572" s="299">
        <v>571</v>
      </c>
      <c r="B572" s="299" t="s">
        <v>965</v>
      </c>
      <c r="C572" s="299" t="s">
        <v>3135</v>
      </c>
      <c r="D572" s="299">
        <v>573</v>
      </c>
      <c r="E572" s="299">
        <v>1253.32</v>
      </c>
      <c r="F572" s="299">
        <v>50</v>
      </c>
      <c r="G572" s="299">
        <v>62666</v>
      </c>
      <c r="H572" s="299">
        <v>28650</v>
      </c>
      <c r="I572" s="299">
        <v>34016</v>
      </c>
      <c r="J572" s="299">
        <v>27</v>
      </c>
      <c r="K572" s="299" t="s">
        <v>1358</v>
      </c>
      <c r="L572" s="299">
        <v>50</v>
      </c>
    </row>
    <row r="573" spans="1:12">
      <c r="A573" s="299">
        <v>572</v>
      </c>
      <c r="B573" s="299" t="s">
        <v>497</v>
      </c>
      <c r="C573" s="299" t="s">
        <v>3527</v>
      </c>
      <c r="D573" s="299">
        <v>95</v>
      </c>
      <c r="E573" s="299">
        <v>148.0909</v>
      </c>
      <c r="F573" s="299">
        <v>418</v>
      </c>
      <c r="G573" s="299">
        <v>61902</v>
      </c>
      <c r="H573" s="299">
        <v>39710</v>
      </c>
      <c r="I573" s="299">
        <v>22192</v>
      </c>
      <c r="J573" s="299">
        <v>37</v>
      </c>
      <c r="K573" s="299" t="s">
        <v>1358</v>
      </c>
      <c r="L573" s="299">
        <v>418</v>
      </c>
    </row>
    <row r="574" spans="1:12">
      <c r="A574" s="299">
        <v>573</v>
      </c>
      <c r="B574" s="299" t="s">
        <v>3902</v>
      </c>
      <c r="C574" s="299" t="s">
        <v>4066</v>
      </c>
      <c r="D574" s="299">
        <v>87</v>
      </c>
      <c r="E574" s="299">
        <v>139.53389999999999</v>
      </c>
      <c r="F574" s="299">
        <v>442</v>
      </c>
      <c r="G574" s="299">
        <v>61674</v>
      </c>
      <c r="H574" s="299">
        <v>38454</v>
      </c>
      <c r="I574" s="299">
        <v>23220</v>
      </c>
      <c r="J574" s="299">
        <v>21</v>
      </c>
      <c r="K574" s="299" t="s">
        <v>1358</v>
      </c>
      <c r="L574" s="299">
        <v>442</v>
      </c>
    </row>
    <row r="575" spans="1:12">
      <c r="A575" s="299">
        <v>574</v>
      </c>
      <c r="B575" s="299" t="s">
        <v>990</v>
      </c>
      <c r="C575" s="299" t="s">
        <v>3148</v>
      </c>
      <c r="D575" s="299">
        <v>428</v>
      </c>
      <c r="E575" s="299">
        <v>692.94380000000001</v>
      </c>
      <c r="F575" s="299">
        <v>89</v>
      </c>
      <c r="G575" s="299">
        <v>61672</v>
      </c>
      <c r="H575" s="299">
        <v>38092</v>
      </c>
      <c r="I575" s="299">
        <v>23580</v>
      </c>
      <c r="J575" s="299">
        <v>62</v>
      </c>
      <c r="K575" s="299" t="s">
        <v>1358</v>
      </c>
      <c r="L575" s="299">
        <v>89</v>
      </c>
    </row>
    <row r="576" spans="1:12">
      <c r="A576" s="299">
        <v>575</v>
      </c>
      <c r="B576" s="299" t="s">
        <v>4227</v>
      </c>
      <c r="C576" s="299" t="s">
        <v>4313</v>
      </c>
      <c r="D576" s="299">
        <v>247</v>
      </c>
      <c r="E576" s="299">
        <v>424.20690000000002</v>
      </c>
      <c r="F576" s="299">
        <v>145</v>
      </c>
      <c r="G576" s="299">
        <v>61510</v>
      </c>
      <c r="H576" s="299">
        <v>35815</v>
      </c>
      <c r="I576" s="299">
        <v>25695</v>
      </c>
      <c r="J576" s="299">
        <v>29</v>
      </c>
      <c r="K576" s="299" t="s">
        <v>1358</v>
      </c>
      <c r="L576" s="299">
        <v>145</v>
      </c>
    </row>
    <row r="577" spans="1:12">
      <c r="A577" s="299">
        <v>576</v>
      </c>
      <c r="B577" s="299" t="s">
        <v>376</v>
      </c>
      <c r="C577" s="299" t="s">
        <v>3191</v>
      </c>
      <c r="D577" s="299">
        <v>567</v>
      </c>
      <c r="E577" s="299">
        <v>923.75379999999996</v>
      </c>
      <c r="F577" s="299">
        <v>65</v>
      </c>
      <c r="G577" s="299">
        <v>60044</v>
      </c>
      <c r="H577" s="299">
        <v>36855</v>
      </c>
      <c r="I577" s="299">
        <v>23189</v>
      </c>
      <c r="J577" s="299">
        <v>18</v>
      </c>
      <c r="K577" s="299" t="s">
        <v>1358</v>
      </c>
      <c r="L577" s="299">
        <v>65</v>
      </c>
    </row>
    <row r="578" spans="1:12">
      <c r="A578" s="299">
        <v>577</v>
      </c>
      <c r="B578" s="299" t="s">
        <v>494</v>
      </c>
      <c r="C578" s="299" t="s">
        <v>3332</v>
      </c>
      <c r="D578" s="299">
        <v>172</v>
      </c>
      <c r="E578" s="299">
        <v>311.80099999999999</v>
      </c>
      <c r="F578" s="299">
        <v>191</v>
      </c>
      <c r="G578" s="299">
        <v>59554</v>
      </c>
      <c r="H578" s="299">
        <v>32852</v>
      </c>
      <c r="I578" s="299">
        <v>26702</v>
      </c>
      <c r="J578" s="299">
        <v>27</v>
      </c>
      <c r="K578" s="299" t="s">
        <v>1358</v>
      </c>
      <c r="L578" s="299">
        <v>191</v>
      </c>
    </row>
    <row r="579" spans="1:12">
      <c r="A579" s="299">
        <v>578</v>
      </c>
      <c r="B579" s="299" t="s">
        <v>607</v>
      </c>
      <c r="C579" s="299" t="s">
        <v>3113</v>
      </c>
      <c r="D579" s="299">
        <v>208</v>
      </c>
      <c r="E579" s="299">
        <v>374.0949</v>
      </c>
      <c r="F579" s="299">
        <v>158</v>
      </c>
      <c r="G579" s="299">
        <v>59107</v>
      </c>
      <c r="H579" s="299">
        <v>32864</v>
      </c>
      <c r="I579" s="299">
        <v>26243</v>
      </c>
      <c r="J579" s="299">
        <v>50</v>
      </c>
      <c r="K579" s="299" t="s">
        <v>1358</v>
      </c>
      <c r="L579" s="299">
        <v>158</v>
      </c>
    </row>
    <row r="580" spans="1:12">
      <c r="A580" s="299">
        <v>579</v>
      </c>
      <c r="B580" s="299" t="s">
        <v>819</v>
      </c>
      <c r="C580" s="299" t="s">
        <v>3482</v>
      </c>
      <c r="D580" s="299">
        <v>117</v>
      </c>
      <c r="E580" s="299">
        <v>258.8202</v>
      </c>
      <c r="F580" s="299">
        <v>228</v>
      </c>
      <c r="G580" s="299">
        <v>59011</v>
      </c>
      <c r="H580" s="299">
        <v>26676</v>
      </c>
      <c r="I580" s="299">
        <v>32335</v>
      </c>
      <c r="J580" s="299">
        <v>29</v>
      </c>
      <c r="K580" s="299" t="s">
        <v>1358</v>
      </c>
      <c r="L580" s="299">
        <v>228</v>
      </c>
    </row>
    <row r="581" spans="1:12">
      <c r="A581" s="299">
        <v>580</v>
      </c>
      <c r="B581" s="299" t="s">
        <v>2865</v>
      </c>
      <c r="C581" s="299" t="s">
        <v>3721</v>
      </c>
      <c r="D581" s="299">
        <v>79</v>
      </c>
      <c r="E581" s="299">
        <v>179.0335</v>
      </c>
      <c r="F581" s="299">
        <v>328</v>
      </c>
      <c r="G581" s="299">
        <v>58723</v>
      </c>
      <c r="H581" s="299">
        <v>25912</v>
      </c>
      <c r="I581" s="299">
        <v>32811</v>
      </c>
      <c r="J581" s="299">
        <v>5</v>
      </c>
      <c r="K581" s="299" t="s">
        <v>1358</v>
      </c>
      <c r="L581" s="299">
        <v>328</v>
      </c>
    </row>
    <row r="582" spans="1:12">
      <c r="A582" s="299">
        <v>581</v>
      </c>
      <c r="B582" s="299" t="s">
        <v>3831</v>
      </c>
      <c r="C582" s="299" t="s">
        <v>3832</v>
      </c>
      <c r="D582" s="299">
        <v>524</v>
      </c>
      <c r="E582" s="299">
        <v>1170</v>
      </c>
      <c r="F582" s="299">
        <v>50</v>
      </c>
      <c r="G582" s="299">
        <v>58500</v>
      </c>
      <c r="H582" s="299">
        <v>26200</v>
      </c>
      <c r="I582" s="299">
        <v>32300</v>
      </c>
      <c r="J582" s="299">
        <v>1</v>
      </c>
      <c r="K582" s="299" t="s">
        <v>1358</v>
      </c>
      <c r="L582" s="299">
        <v>50</v>
      </c>
    </row>
    <row r="583" spans="1:12">
      <c r="A583" s="299">
        <v>582</v>
      </c>
      <c r="B583" s="299" t="s">
        <v>3918</v>
      </c>
      <c r="C583" s="299" t="s">
        <v>3997</v>
      </c>
      <c r="D583" s="299">
        <v>660</v>
      </c>
      <c r="E583" s="299">
        <v>1265.7826</v>
      </c>
      <c r="F583" s="299">
        <v>46</v>
      </c>
      <c r="G583" s="299">
        <v>58226</v>
      </c>
      <c r="H583" s="299">
        <v>30360</v>
      </c>
      <c r="I583" s="299">
        <v>27866</v>
      </c>
      <c r="J583" s="299">
        <v>5</v>
      </c>
      <c r="K583" s="299" t="s">
        <v>1358</v>
      </c>
      <c r="L583" s="299">
        <v>46</v>
      </c>
    </row>
    <row r="584" spans="1:12">
      <c r="A584" s="299">
        <v>583</v>
      </c>
      <c r="B584" s="299" t="s">
        <v>2800</v>
      </c>
      <c r="C584" s="299" t="s">
        <v>3190</v>
      </c>
      <c r="D584" s="299">
        <v>255</v>
      </c>
      <c r="E584" s="299">
        <v>461.58730000000003</v>
      </c>
      <c r="F584" s="299">
        <v>126</v>
      </c>
      <c r="G584" s="299">
        <v>58160</v>
      </c>
      <c r="H584" s="299">
        <v>32130</v>
      </c>
      <c r="I584" s="299">
        <v>26030</v>
      </c>
      <c r="J584" s="299">
        <v>53</v>
      </c>
      <c r="K584" s="299" t="s">
        <v>1358</v>
      </c>
      <c r="L584" s="299">
        <v>126</v>
      </c>
    </row>
    <row r="585" spans="1:12">
      <c r="A585" s="299">
        <v>584</v>
      </c>
      <c r="B585" s="299" t="s">
        <v>491</v>
      </c>
      <c r="C585" s="299" t="s">
        <v>3430</v>
      </c>
      <c r="D585" s="299">
        <v>137</v>
      </c>
      <c r="E585" s="299">
        <v>169.114</v>
      </c>
      <c r="F585" s="299">
        <v>342</v>
      </c>
      <c r="G585" s="299">
        <v>57837</v>
      </c>
      <c r="H585" s="299">
        <v>46854</v>
      </c>
      <c r="I585" s="299">
        <v>10983</v>
      </c>
      <c r="J585" s="299">
        <v>59</v>
      </c>
      <c r="K585" s="299" t="s">
        <v>1358</v>
      </c>
      <c r="L585" s="299">
        <v>342</v>
      </c>
    </row>
    <row r="586" spans="1:12">
      <c r="A586" s="299">
        <v>585</v>
      </c>
      <c r="B586" s="299" t="s">
        <v>4112</v>
      </c>
      <c r="C586" s="299" t="s">
        <v>4308</v>
      </c>
      <c r="D586" s="299">
        <v>297</v>
      </c>
      <c r="E586" s="299">
        <v>465</v>
      </c>
      <c r="F586" s="299">
        <v>123</v>
      </c>
      <c r="G586" s="299">
        <v>57195</v>
      </c>
      <c r="H586" s="299">
        <v>36531</v>
      </c>
      <c r="I586" s="299">
        <v>20664</v>
      </c>
      <c r="J586" s="299">
        <v>4</v>
      </c>
      <c r="K586" s="299" t="s">
        <v>1358</v>
      </c>
      <c r="L586" s="299">
        <v>123</v>
      </c>
    </row>
    <row r="587" spans="1:12">
      <c r="A587" s="299">
        <v>586</v>
      </c>
      <c r="B587" s="299" t="s">
        <v>401</v>
      </c>
      <c r="C587" s="299" t="s">
        <v>3339</v>
      </c>
      <c r="D587" s="299">
        <v>119</v>
      </c>
      <c r="E587" s="299">
        <v>250.1018</v>
      </c>
      <c r="F587" s="299">
        <v>226</v>
      </c>
      <c r="G587" s="299">
        <v>56523</v>
      </c>
      <c r="H587" s="299">
        <v>26894</v>
      </c>
      <c r="I587" s="299">
        <v>29629</v>
      </c>
      <c r="J587" s="299">
        <v>88</v>
      </c>
      <c r="K587" s="299" t="s">
        <v>1358</v>
      </c>
      <c r="L587" s="299">
        <v>226</v>
      </c>
    </row>
    <row r="588" spans="1:12">
      <c r="A588" s="299">
        <v>587</v>
      </c>
      <c r="B588" s="299" t="s">
        <v>3904</v>
      </c>
      <c r="C588" s="299" t="s">
        <v>4062</v>
      </c>
      <c r="D588" s="299">
        <v>281</v>
      </c>
      <c r="E588" s="299">
        <v>483.39659999999998</v>
      </c>
      <c r="F588" s="299">
        <v>116</v>
      </c>
      <c r="G588" s="299">
        <v>56074</v>
      </c>
      <c r="H588" s="299">
        <v>32596</v>
      </c>
      <c r="I588" s="299">
        <v>23478</v>
      </c>
      <c r="J588" s="299">
        <v>6</v>
      </c>
      <c r="K588" s="299" t="s">
        <v>1358</v>
      </c>
      <c r="L588" s="299">
        <v>116</v>
      </c>
    </row>
    <row r="589" spans="1:12">
      <c r="A589" s="299">
        <v>588</v>
      </c>
      <c r="B589" s="299" t="s">
        <v>4231</v>
      </c>
      <c r="C589" s="299" t="s">
        <v>4326</v>
      </c>
      <c r="D589" s="299">
        <v>164</v>
      </c>
      <c r="E589" s="299">
        <v>383.28769999999997</v>
      </c>
      <c r="F589" s="299">
        <v>146</v>
      </c>
      <c r="G589" s="299">
        <v>55960</v>
      </c>
      <c r="H589" s="299">
        <v>23944</v>
      </c>
      <c r="I589" s="299">
        <v>32016</v>
      </c>
      <c r="J589" s="299">
        <v>29</v>
      </c>
      <c r="K589" s="299" t="s">
        <v>1358</v>
      </c>
      <c r="L589" s="299">
        <v>146</v>
      </c>
    </row>
    <row r="590" spans="1:12">
      <c r="A590" s="299">
        <v>589</v>
      </c>
      <c r="B590" s="299" t="s">
        <v>2971</v>
      </c>
      <c r="C590" s="299" t="s">
        <v>3301</v>
      </c>
      <c r="D590" s="299">
        <v>445</v>
      </c>
      <c r="E590" s="299">
        <v>1105.1400000000001</v>
      </c>
      <c r="F590" s="299">
        <v>50</v>
      </c>
      <c r="G590" s="299">
        <v>55257</v>
      </c>
      <c r="H590" s="299">
        <v>22250</v>
      </c>
      <c r="I590" s="299">
        <v>33007</v>
      </c>
      <c r="J590" s="299">
        <v>16</v>
      </c>
      <c r="K590" s="299" t="s">
        <v>1358</v>
      </c>
      <c r="L590" s="299">
        <v>50</v>
      </c>
    </row>
    <row r="591" spans="1:12">
      <c r="A591" s="299">
        <v>590</v>
      </c>
      <c r="B591" s="299" t="s">
        <v>3475</v>
      </c>
      <c r="C591" s="299" t="s">
        <v>3476</v>
      </c>
      <c r="D591" s="299">
        <v>162</v>
      </c>
      <c r="E591" s="299">
        <v>287</v>
      </c>
      <c r="F591" s="299">
        <v>192</v>
      </c>
      <c r="G591" s="299">
        <v>55104</v>
      </c>
      <c r="H591" s="299">
        <v>31104</v>
      </c>
      <c r="I591" s="299">
        <v>24000</v>
      </c>
      <c r="J591" s="299">
        <v>16</v>
      </c>
      <c r="K591" s="299" t="s">
        <v>1358</v>
      </c>
      <c r="L591" s="299">
        <v>192</v>
      </c>
    </row>
    <row r="592" spans="1:12">
      <c r="A592" s="299">
        <v>591</v>
      </c>
      <c r="B592" s="299" t="s">
        <v>372</v>
      </c>
      <c r="C592" s="299" t="s">
        <v>3405</v>
      </c>
      <c r="D592" s="299">
        <v>414</v>
      </c>
      <c r="E592" s="299">
        <v>646.63530000000003</v>
      </c>
      <c r="F592" s="299">
        <v>85</v>
      </c>
      <c r="G592" s="299">
        <v>54964</v>
      </c>
      <c r="H592" s="299">
        <v>35190</v>
      </c>
      <c r="I592" s="299">
        <v>19774</v>
      </c>
      <c r="J592" s="299">
        <v>40</v>
      </c>
      <c r="K592" s="299" t="s">
        <v>1358</v>
      </c>
      <c r="L592" s="299">
        <v>85</v>
      </c>
    </row>
    <row r="593" spans="1:12">
      <c r="A593" s="299">
        <v>592</v>
      </c>
      <c r="B593" s="299" t="s">
        <v>2975</v>
      </c>
      <c r="C593" s="299" t="s">
        <v>3301</v>
      </c>
      <c r="D593" s="299">
        <v>519</v>
      </c>
      <c r="E593" s="299">
        <v>1095.1600000000001</v>
      </c>
      <c r="F593" s="299">
        <v>50</v>
      </c>
      <c r="G593" s="299">
        <v>54758</v>
      </c>
      <c r="H593" s="299">
        <v>25950</v>
      </c>
      <c r="I593" s="299">
        <v>28808</v>
      </c>
      <c r="J593" s="299">
        <v>23</v>
      </c>
      <c r="K593" s="299" t="s">
        <v>1358</v>
      </c>
      <c r="L593" s="299">
        <v>50</v>
      </c>
    </row>
    <row r="594" spans="1:12">
      <c r="A594" s="299">
        <v>593</v>
      </c>
      <c r="B594" s="299" t="s">
        <v>4250</v>
      </c>
      <c r="C594" s="299" t="s">
        <v>4313</v>
      </c>
      <c r="D594" s="299">
        <v>247</v>
      </c>
      <c r="E594" s="299">
        <v>398</v>
      </c>
      <c r="F594" s="299">
        <v>135</v>
      </c>
      <c r="G594" s="299">
        <v>53730</v>
      </c>
      <c r="H594" s="299">
        <v>33345</v>
      </c>
      <c r="I594" s="299">
        <v>20385</v>
      </c>
      <c r="J594" s="299">
        <v>31</v>
      </c>
      <c r="K594" s="299" t="s">
        <v>1358</v>
      </c>
      <c r="L594" s="299">
        <v>135</v>
      </c>
    </row>
    <row r="595" spans="1:12">
      <c r="A595" s="299">
        <v>594</v>
      </c>
      <c r="B595" s="299" t="s">
        <v>629</v>
      </c>
      <c r="C595" s="299" t="s">
        <v>3267</v>
      </c>
      <c r="D595" s="299">
        <v>205</v>
      </c>
      <c r="E595" s="299">
        <v>112.53360000000001</v>
      </c>
      <c r="F595" s="299">
        <v>476</v>
      </c>
      <c r="G595" s="299">
        <v>53566</v>
      </c>
      <c r="H595" s="299">
        <v>97580</v>
      </c>
      <c r="I595" s="299">
        <v>-44014</v>
      </c>
      <c r="J595" s="299">
        <v>34</v>
      </c>
      <c r="K595" s="299" t="s">
        <v>1358</v>
      </c>
      <c r="L595" s="299">
        <v>476</v>
      </c>
    </row>
    <row r="596" spans="1:12">
      <c r="A596" s="299">
        <v>595</v>
      </c>
      <c r="B596" s="299" t="s">
        <v>177</v>
      </c>
      <c r="C596" s="299" t="s">
        <v>3098</v>
      </c>
      <c r="D596" s="299">
        <v>501</v>
      </c>
      <c r="E596" s="299">
        <v>1477.4167</v>
      </c>
      <c r="F596" s="299">
        <v>36</v>
      </c>
      <c r="G596" s="299">
        <v>53187</v>
      </c>
      <c r="H596" s="299">
        <v>18036</v>
      </c>
      <c r="I596" s="299">
        <v>35151</v>
      </c>
      <c r="J596" s="299">
        <v>20</v>
      </c>
      <c r="K596" s="299" t="s">
        <v>1358</v>
      </c>
      <c r="L596" s="299">
        <v>36</v>
      </c>
    </row>
    <row r="597" spans="1:12">
      <c r="A597" s="299">
        <v>596</v>
      </c>
      <c r="B597" s="299" t="s">
        <v>4253</v>
      </c>
      <c r="C597" s="299" t="s">
        <v>4462</v>
      </c>
      <c r="D597" s="299">
        <v>702</v>
      </c>
      <c r="E597" s="299">
        <v>1054</v>
      </c>
      <c r="F597" s="299">
        <v>50</v>
      </c>
      <c r="G597" s="299">
        <v>52700</v>
      </c>
      <c r="H597" s="299">
        <v>35100</v>
      </c>
      <c r="I597" s="299">
        <v>17600</v>
      </c>
      <c r="J597" s="299">
        <v>16</v>
      </c>
      <c r="K597" s="299" t="s">
        <v>1358</v>
      </c>
      <c r="L597" s="299">
        <v>50</v>
      </c>
    </row>
    <row r="598" spans="1:12">
      <c r="A598" s="299">
        <v>597</v>
      </c>
      <c r="B598" s="299" t="s">
        <v>4173</v>
      </c>
      <c r="C598" s="299" t="s">
        <v>4307</v>
      </c>
      <c r="D598" s="299">
        <v>0</v>
      </c>
      <c r="E598" s="299">
        <v>308.41419999999999</v>
      </c>
      <c r="F598" s="299">
        <v>169</v>
      </c>
      <c r="G598" s="299">
        <v>52122</v>
      </c>
      <c r="H598" s="299">
        <v>0</v>
      </c>
      <c r="I598" s="299">
        <v>52122</v>
      </c>
      <c r="J598" s="299">
        <v>20</v>
      </c>
      <c r="K598" s="299" t="s">
        <v>1358</v>
      </c>
      <c r="L598" s="299">
        <v>169</v>
      </c>
    </row>
    <row r="599" spans="1:12">
      <c r="A599" s="299">
        <v>598</v>
      </c>
      <c r="B599" s="299" t="s">
        <v>1002</v>
      </c>
      <c r="C599" s="299" t="s">
        <v>3082</v>
      </c>
      <c r="D599" s="299">
        <v>524</v>
      </c>
      <c r="E599" s="299">
        <v>165.66130000000001</v>
      </c>
      <c r="F599" s="299">
        <v>310</v>
      </c>
      <c r="G599" s="299">
        <v>51355</v>
      </c>
      <c r="H599" s="299">
        <v>162440</v>
      </c>
      <c r="I599" s="299">
        <v>-111085</v>
      </c>
      <c r="J599" s="299">
        <v>17</v>
      </c>
      <c r="K599" s="299" t="s">
        <v>1358</v>
      </c>
      <c r="L599" s="299">
        <v>310</v>
      </c>
    </row>
    <row r="600" spans="1:12">
      <c r="A600" s="299">
        <v>599</v>
      </c>
      <c r="B600" s="299" t="s">
        <v>1239</v>
      </c>
      <c r="C600" s="299" t="s">
        <v>3582</v>
      </c>
      <c r="D600" s="299">
        <v>177</v>
      </c>
      <c r="E600" s="299">
        <v>274.55079999999998</v>
      </c>
      <c r="F600" s="299">
        <v>187</v>
      </c>
      <c r="G600" s="299">
        <v>51341</v>
      </c>
      <c r="H600" s="299">
        <v>33099</v>
      </c>
      <c r="I600" s="299">
        <v>18242</v>
      </c>
      <c r="J600" s="299">
        <v>26</v>
      </c>
      <c r="K600" s="299" t="s">
        <v>1358</v>
      </c>
      <c r="L600" s="299">
        <v>187</v>
      </c>
    </row>
    <row r="601" spans="1:12">
      <c r="A601" s="299">
        <v>600</v>
      </c>
      <c r="B601" s="299" t="s">
        <v>922</v>
      </c>
      <c r="C601" s="299" t="s">
        <v>3450</v>
      </c>
      <c r="D601" s="299">
        <v>74</v>
      </c>
      <c r="E601" s="299">
        <v>85.546199999999999</v>
      </c>
      <c r="F601" s="299">
        <v>595</v>
      </c>
      <c r="G601" s="299">
        <v>50900</v>
      </c>
      <c r="H601" s="299">
        <v>44030</v>
      </c>
      <c r="I601" s="299">
        <v>6870</v>
      </c>
      <c r="J601" s="299">
        <v>89</v>
      </c>
      <c r="K601" s="299" t="s">
        <v>1358</v>
      </c>
      <c r="L601" s="299">
        <v>595</v>
      </c>
    </row>
    <row r="602" spans="1:12">
      <c r="A602" s="299">
        <v>601</v>
      </c>
      <c r="B602" s="299" t="s">
        <v>962</v>
      </c>
      <c r="C602" s="299" t="s">
        <v>3293</v>
      </c>
      <c r="D602" s="299">
        <v>751</v>
      </c>
      <c r="E602" s="299">
        <v>1271.25</v>
      </c>
      <c r="F602" s="299">
        <v>40</v>
      </c>
      <c r="G602" s="299">
        <v>50850</v>
      </c>
      <c r="H602" s="299">
        <v>30040</v>
      </c>
      <c r="I602" s="299">
        <v>20810</v>
      </c>
      <c r="J602" s="299">
        <v>11</v>
      </c>
      <c r="K602" s="299" t="s">
        <v>1358</v>
      </c>
      <c r="L602" s="299">
        <v>40</v>
      </c>
    </row>
    <row r="603" spans="1:12">
      <c r="A603" s="299">
        <v>602</v>
      </c>
      <c r="B603" s="299" t="s">
        <v>3255</v>
      </c>
      <c r="C603" s="299" t="s">
        <v>3256</v>
      </c>
      <c r="D603" s="299">
        <v>359</v>
      </c>
      <c r="E603" s="299">
        <v>711.4085</v>
      </c>
      <c r="F603" s="299">
        <v>71</v>
      </c>
      <c r="G603" s="299">
        <v>50510</v>
      </c>
      <c r="H603" s="299">
        <v>25489</v>
      </c>
      <c r="I603" s="299">
        <v>25021</v>
      </c>
      <c r="J603" s="299">
        <v>51</v>
      </c>
      <c r="K603" s="299" t="s">
        <v>1358</v>
      </c>
      <c r="L603" s="299">
        <v>71</v>
      </c>
    </row>
    <row r="604" spans="1:12">
      <c r="A604" s="299">
        <v>603</v>
      </c>
      <c r="B604" s="299" t="s">
        <v>619</v>
      </c>
      <c r="C604" s="299" t="s">
        <v>3236</v>
      </c>
      <c r="D604" s="299">
        <v>530</v>
      </c>
      <c r="E604" s="299">
        <v>749.6866</v>
      </c>
      <c r="F604" s="299">
        <v>67</v>
      </c>
      <c r="G604" s="299">
        <v>50229</v>
      </c>
      <c r="H604" s="299">
        <v>35510</v>
      </c>
      <c r="I604" s="299">
        <v>14719</v>
      </c>
      <c r="J604" s="299">
        <v>35</v>
      </c>
      <c r="K604" s="299" t="s">
        <v>1358</v>
      </c>
      <c r="L604" s="299">
        <v>67</v>
      </c>
    </row>
    <row r="605" spans="1:12">
      <c r="A605" s="299">
        <v>604</v>
      </c>
      <c r="B605" s="299" t="s">
        <v>863</v>
      </c>
      <c r="C605" s="299" t="s">
        <v>3463</v>
      </c>
      <c r="D605" s="299">
        <v>528</v>
      </c>
      <c r="E605" s="299">
        <v>835.03330000000005</v>
      </c>
      <c r="F605" s="299">
        <v>60</v>
      </c>
      <c r="G605" s="299">
        <v>50102</v>
      </c>
      <c r="H605" s="299">
        <v>31680</v>
      </c>
      <c r="I605" s="299">
        <v>18422</v>
      </c>
      <c r="J605" s="299">
        <v>15</v>
      </c>
      <c r="K605" s="299" t="s">
        <v>1358</v>
      </c>
      <c r="L605" s="299">
        <v>60</v>
      </c>
    </row>
    <row r="606" spans="1:12">
      <c r="A606" s="299">
        <v>605</v>
      </c>
      <c r="B606" s="299" t="s">
        <v>596</v>
      </c>
      <c r="C606" s="299" t="s">
        <v>3477</v>
      </c>
      <c r="D606" s="299">
        <v>300</v>
      </c>
      <c r="E606" s="299">
        <v>390.625</v>
      </c>
      <c r="F606" s="299">
        <v>128</v>
      </c>
      <c r="G606" s="299">
        <v>50000</v>
      </c>
      <c r="H606" s="299">
        <v>38400</v>
      </c>
      <c r="I606" s="299">
        <v>11600</v>
      </c>
      <c r="J606" s="299">
        <v>3</v>
      </c>
      <c r="K606" s="299" t="s">
        <v>1358</v>
      </c>
      <c r="L606" s="299">
        <v>128</v>
      </c>
    </row>
    <row r="607" spans="1:12">
      <c r="A607" s="299">
        <v>606</v>
      </c>
      <c r="B607" s="299" t="s">
        <v>3420</v>
      </c>
      <c r="C607" s="299" t="s">
        <v>3421</v>
      </c>
      <c r="D607" s="299">
        <v>238</v>
      </c>
      <c r="E607" s="299">
        <v>356</v>
      </c>
      <c r="F607" s="299">
        <v>138</v>
      </c>
      <c r="G607" s="299">
        <v>49128</v>
      </c>
      <c r="H607" s="299">
        <v>32844</v>
      </c>
      <c r="I607" s="299">
        <v>16284</v>
      </c>
      <c r="J607" s="299">
        <v>16</v>
      </c>
      <c r="K607" s="299" t="s">
        <v>1358</v>
      </c>
      <c r="L607" s="299">
        <v>138</v>
      </c>
    </row>
    <row r="608" spans="1:12">
      <c r="A608" s="299">
        <v>607</v>
      </c>
      <c r="B608" s="299" t="s">
        <v>1301</v>
      </c>
      <c r="C608" s="299" t="s">
        <v>3376</v>
      </c>
      <c r="D608" s="299">
        <v>188</v>
      </c>
      <c r="E608" s="299">
        <v>289.7337</v>
      </c>
      <c r="F608" s="299">
        <v>169</v>
      </c>
      <c r="G608" s="299">
        <v>48965</v>
      </c>
      <c r="H608" s="299">
        <v>31772</v>
      </c>
      <c r="I608" s="299">
        <v>17193</v>
      </c>
      <c r="J608" s="299">
        <v>44</v>
      </c>
      <c r="K608" s="299" t="s">
        <v>1358</v>
      </c>
      <c r="L608" s="299">
        <v>169</v>
      </c>
    </row>
    <row r="609" spans="1:12">
      <c r="A609" s="299">
        <v>608</v>
      </c>
      <c r="B609" s="299" t="s">
        <v>745</v>
      </c>
      <c r="C609" s="299" t="s">
        <v>3388</v>
      </c>
      <c r="D609" s="299">
        <v>185</v>
      </c>
      <c r="E609" s="299">
        <v>397.95</v>
      </c>
      <c r="F609" s="299">
        <v>120</v>
      </c>
      <c r="G609" s="299">
        <v>47754</v>
      </c>
      <c r="H609" s="299">
        <v>22200</v>
      </c>
      <c r="I609" s="299">
        <v>25554</v>
      </c>
      <c r="J609" s="299">
        <v>34</v>
      </c>
      <c r="K609" s="299" t="s">
        <v>1358</v>
      </c>
      <c r="L609" s="299">
        <v>120</v>
      </c>
    </row>
    <row r="610" spans="1:12">
      <c r="A610" s="299">
        <v>609</v>
      </c>
      <c r="B610" s="299" t="s">
        <v>548</v>
      </c>
      <c r="C610" s="299" t="s">
        <v>3599</v>
      </c>
      <c r="D610" s="299">
        <v>303</v>
      </c>
      <c r="E610" s="299">
        <v>480.91919999999999</v>
      </c>
      <c r="F610" s="299">
        <v>99</v>
      </c>
      <c r="G610" s="299">
        <v>47611</v>
      </c>
      <c r="H610" s="299">
        <v>29997</v>
      </c>
      <c r="I610" s="299">
        <v>17614</v>
      </c>
      <c r="J610" s="299">
        <v>34</v>
      </c>
      <c r="K610" s="299" t="s">
        <v>1358</v>
      </c>
      <c r="L610" s="299">
        <v>99</v>
      </c>
    </row>
    <row r="611" spans="1:12">
      <c r="A611" s="299">
        <v>610</v>
      </c>
      <c r="B611" s="299" t="s">
        <v>4219</v>
      </c>
      <c r="C611" s="299" t="s">
        <v>4315</v>
      </c>
      <c r="D611" s="299">
        <v>402</v>
      </c>
      <c r="E611" s="299">
        <v>922.74509999999998</v>
      </c>
      <c r="F611" s="299">
        <v>51</v>
      </c>
      <c r="G611" s="299">
        <v>47060</v>
      </c>
      <c r="H611" s="299">
        <v>20502</v>
      </c>
      <c r="I611" s="299">
        <v>26558</v>
      </c>
      <c r="J611" s="299">
        <v>22</v>
      </c>
      <c r="K611" s="299" t="s">
        <v>1358</v>
      </c>
      <c r="L611" s="299">
        <v>51</v>
      </c>
    </row>
    <row r="612" spans="1:12">
      <c r="A612" s="299">
        <v>611</v>
      </c>
      <c r="B612" s="299" t="s">
        <v>417</v>
      </c>
      <c r="C612" s="299" t="s">
        <v>3433</v>
      </c>
      <c r="D612" s="299">
        <v>125</v>
      </c>
      <c r="E612" s="299">
        <v>206.2996</v>
      </c>
      <c r="F612" s="299">
        <v>227</v>
      </c>
      <c r="G612" s="299">
        <v>46830</v>
      </c>
      <c r="H612" s="299">
        <v>28375</v>
      </c>
      <c r="I612" s="299">
        <v>18455</v>
      </c>
      <c r="J612" s="299">
        <v>55</v>
      </c>
      <c r="K612" s="299" t="s">
        <v>1358</v>
      </c>
      <c r="L612" s="299">
        <v>227</v>
      </c>
    </row>
    <row r="613" spans="1:12">
      <c r="A613" s="299">
        <v>612</v>
      </c>
      <c r="B613" s="299" t="s">
        <v>759</v>
      </c>
      <c r="C613" s="299" t="s">
        <v>3188</v>
      </c>
      <c r="D613" s="299">
        <v>64</v>
      </c>
      <c r="E613" s="299">
        <v>106.6849</v>
      </c>
      <c r="F613" s="299">
        <v>438</v>
      </c>
      <c r="G613" s="299">
        <v>46728</v>
      </c>
      <c r="H613" s="299">
        <v>28032</v>
      </c>
      <c r="I613" s="299">
        <v>18696</v>
      </c>
      <c r="J613" s="299">
        <v>119</v>
      </c>
      <c r="K613" s="299" t="s">
        <v>1358</v>
      </c>
      <c r="L613" s="299">
        <v>438</v>
      </c>
    </row>
    <row r="614" spans="1:12">
      <c r="A614" s="299">
        <v>613</v>
      </c>
      <c r="B614" s="299" t="s">
        <v>437</v>
      </c>
      <c r="C614" s="299" t="s">
        <v>3215</v>
      </c>
      <c r="D614" s="299">
        <v>1527</v>
      </c>
      <c r="E614" s="299">
        <v>4194.6364000000003</v>
      </c>
      <c r="F614" s="299">
        <v>11</v>
      </c>
      <c r="G614" s="299">
        <v>46141</v>
      </c>
      <c r="H614" s="299">
        <v>16797</v>
      </c>
      <c r="I614" s="299">
        <v>29344</v>
      </c>
      <c r="J614" s="299">
        <v>6</v>
      </c>
      <c r="K614" s="299" t="s">
        <v>1358</v>
      </c>
      <c r="L614" s="299">
        <v>11</v>
      </c>
    </row>
    <row r="615" spans="1:12">
      <c r="A615" s="299">
        <v>614</v>
      </c>
      <c r="B615" s="299" t="s">
        <v>923</v>
      </c>
      <c r="C615" s="299" t="s">
        <v>3450</v>
      </c>
      <c r="D615" s="299">
        <v>74</v>
      </c>
      <c r="E615" s="299">
        <v>83.934799999999996</v>
      </c>
      <c r="F615" s="299">
        <v>537</v>
      </c>
      <c r="G615" s="299">
        <v>45073</v>
      </c>
      <c r="H615" s="299">
        <v>39738</v>
      </c>
      <c r="I615" s="299">
        <v>5335</v>
      </c>
      <c r="J615" s="299">
        <v>103</v>
      </c>
      <c r="K615" s="299" t="s">
        <v>1358</v>
      </c>
      <c r="L615" s="299">
        <v>537</v>
      </c>
    </row>
    <row r="616" spans="1:12">
      <c r="A616" s="299">
        <v>615</v>
      </c>
      <c r="B616" s="299" t="s">
        <v>600</v>
      </c>
      <c r="C616" s="299" t="s">
        <v>3494</v>
      </c>
      <c r="D616" s="299">
        <v>189</v>
      </c>
      <c r="E616" s="299">
        <v>326.3623</v>
      </c>
      <c r="F616" s="299">
        <v>138</v>
      </c>
      <c r="G616" s="299">
        <v>45038</v>
      </c>
      <c r="H616" s="299">
        <v>26082</v>
      </c>
      <c r="I616" s="299">
        <v>18956</v>
      </c>
      <c r="J616" s="299">
        <v>14</v>
      </c>
      <c r="K616" s="299" t="s">
        <v>1358</v>
      </c>
      <c r="L616" s="299">
        <v>138</v>
      </c>
    </row>
    <row r="617" spans="1:12">
      <c r="A617" s="299">
        <v>616</v>
      </c>
      <c r="B617" s="299" t="s">
        <v>552</v>
      </c>
      <c r="C617" s="299" t="s">
        <v>3342</v>
      </c>
      <c r="D617" s="299">
        <v>447</v>
      </c>
      <c r="E617" s="299">
        <v>782.73680000000002</v>
      </c>
      <c r="F617" s="299">
        <v>57</v>
      </c>
      <c r="G617" s="299">
        <v>44616</v>
      </c>
      <c r="H617" s="299">
        <v>25479</v>
      </c>
      <c r="I617" s="299">
        <v>19137</v>
      </c>
      <c r="J617" s="299">
        <v>23</v>
      </c>
      <c r="K617" s="299" t="s">
        <v>1358</v>
      </c>
      <c r="L617" s="299">
        <v>57</v>
      </c>
    </row>
    <row r="618" spans="1:12">
      <c r="A618" s="299">
        <v>617</v>
      </c>
      <c r="B618" s="299" t="s">
        <v>4420</v>
      </c>
      <c r="C618" s="299" t="s">
        <v>4463</v>
      </c>
      <c r="D618" s="299">
        <v>90</v>
      </c>
      <c r="E618" s="299">
        <v>270.93830000000003</v>
      </c>
      <c r="F618" s="299">
        <v>162</v>
      </c>
      <c r="G618" s="299">
        <v>43892</v>
      </c>
      <c r="H618" s="299">
        <v>14580</v>
      </c>
      <c r="I618" s="299">
        <v>29312</v>
      </c>
      <c r="J618" s="299">
        <v>24</v>
      </c>
      <c r="K618" s="299" t="s">
        <v>1358</v>
      </c>
      <c r="L618" s="299">
        <v>162</v>
      </c>
    </row>
    <row r="619" spans="1:12">
      <c r="A619" s="299">
        <v>618</v>
      </c>
      <c r="B619" s="299" t="s">
        <v>3315</v>
      </c>
      <c r="C619" s="299" t="s">
        <v>3316</v>
      </c>
      <c r="D619" s="299">
        <v>1995</v>
      </c>
      <c r="E619" s="299">
        <v>3650</v>
      </c>
      <c r="F619" s="299">
        <v>12</v>
      </c>
      <c r="G619" s="299">
        <v>43800</v>
      </c>
      <c r="H619" s="299">
        <v>23940</v>
      </c>
      <c r="I619" s="299">
        <v>19860</v>
      </c>
      <c r="J619" s="299">
        <v>1</v>
      </c>
      <c r="K619" s="299" t="s">
        <v>1358</v>
      </c>
      <c r="L619" s="299">
        <v>12</v>
      </c>
    </row>
    <row r="620" spans="1:12">
      <c r="A620" s="299">
        <v>619</v>
      </c>
      <c r="B620" s="299" t="s">
        <v>2841</v>
      </c>
      <c r="C620" s="299" t="s">
        <v>3409</v>
      </c>
      <c r="D620" s="299">
        <v>2158</v>
      </c>
      <c r="E620" s="299">
        <v>4776.3333000000002</v>
      </c>
      <c r="F620" s="299">
        <v>9</v>
      </c>
      <c r="G620" s="299">
        <v>42987</v>
      </c>
      <c r="H620" s="299">
        <v>19422</v>
      </c>
      <c r="I620" s="299">
        <v>23565</v>
      </c>
      <c r="J620" s="299">
        <v>9</v>
      </c>
      <c r="K620" s="299" t="s">
        <v>1358</v>
      </c>
      <c r="L620" s="299">
        <v>9</v>
      </c>
    </row>
    <row r="621" spans="1:12">
      <c r="A621" s="299">
        <v>620</v>
      </c>
      <c r="B621" s="299" t="s">
        <v>411</v>
      </c>
      <c r="C621" s="299" t="s">
        <v>3328</v>
      </c>
      <c r="D621" s="299">
        <v>462</v>
      </c>
      <c r="E621" s="299">
        <v>205.101</v>
      </c>
      <c r="F621" s="299">
        <v>208</v>
      </c>
      <c r="G621" s="299">
        <v>42661</v>
      </c>
      <c r="H621" s="299">
        <v>96096</v>
      </c>
      <c r="I621" s="299">
        <v>-53435</v>
      </c>
      <c r="J621" s="299">
        <v>8</v>
      </c>
      <c r="K621" s="299" t="s">
        <v>1358</v>
      </c>
      <c r="L621" s="299">
        <v>208</v>
      </c>
    </row>
    <row r="622" spans="1:12">
      <c r="A622" s="299">
        <v>621</v>
      </c>
      <c r="B622" s="299" t="s">
        <v>991</v>
      </c>
      <c r="C622" s="299" t="s">
        <v>3148</v>
      </c>
      <c r="D622" s="299">
        <v>428</v>
      </c>
      <c r="E622" s="299">
        <v>748</v>
      </c>
      <c r="F622" s="299">
        <v>57</v>
      </c>
      <c r="G622" s="299">
        <v>42636</v>
      </c>
      <c r="H622" s="299">
        <v>24396</v>
      </c>
      <c r="I622" s="299">
        <v>18240</v>
      </c>
      <c r="J622" s="299">
        <v>17</v>
      </c>
      <c r="K622" s="299" t="s">
        <v>1358</v>
      </c>
      <c r="L622" s="299">
        <v>57</v>
      </c>
    </row>
    <row r="623" spans="1:12">
      <c r="A623" s="299">
        <v>622</v>
      </c>
      <c r="B623" s="299" t="s">
        <v>641</v>
      </c>
      <c r="C623" s="299" t="s">
        <v>3277</v>
      </c>
      <c r="D623" s="299">
        <v>243</v>
      </c>
      <c r="E623" s="299">
        <v>441.47370000000001</v>
      </c>
      <c r="F623" s="299">
        <v>95</v>
      </c>
      <c r="G623" s="299">
        <v>41940</v>
      </c>
      <c r="H623" s="299">
        <v>23085</v>
      </c>
      <c r="I623" s="299">
        <v>18855</v>
      </c>
      <c r="J623" s="299">
        <v>11</v>
      </c>
      <c r="K623" s="299" t="s">
        <v>1358</v>
      </c>
      <c r="L623" s="299">
        <v>95</v>
      </c>
    </row>
    <row r="624" spans="1:12">
      <c r="A624" s="299">
        <v>623</v>
      </c>
      <c r="B624" s="299" t="s">
        <v>4464</v>
      </c>
      <c r="C624" s="299" t="s">
        <v>4465</v>
      </c>
      <c r="D624" s="299">
        <v>519</v>
      </c>
      <c r="E624" s="299">
        <v>217</v>
      </c>
      <c r="F624" s="299">
        <v>193</v>
      </c>
      <c r="G624" s="299">
        <v>41881</v>
      </c>
      <c r="H624" s="299">
        <v>100167</v>
      </c>
      <c r="I624" s="299">
        <v>-58286</v>
      </c>
      <c r="J624" s="299">
        <v>1</v>
      </c>
      <c r="K624" s="299" t="s">
        <v>1358</v>
      </c>
      <c r="L624" s="299">
        <v>193</v>
      </c>
    </row>
    <row r="625" spans="1:12">
      <c r="A625" s="299">
        <v>624</v>
      </c>
      <c r="B625" s="299" t="s">
        <v>877</v>
      </c>
      <c r="C625" s="299" t="s">
        <v>3317</v>
      </c>
      <c r="D625" s="299">
        <v>0</v>
      </c>
      <c r="E625" s="299">
        <v>224.92930000000001</v>
      </c>
      <c r="F625" s="299">
        <v>184</v>
      </c>
      <c r="G625" s="299">
        <v>41387</v>
      </c>
      <c r="H625" s="299">
        <v>0</v>
      </c>
      <c r="I625" s="299">
        <v>41387</v>
      </c>
      <c r="J625" s="299">
        <v>25</v>
      </c>
      <c r="K625" s="299" t="s">
        <v>1358</v>
      </c>
      <c r="L625" s="299">
        <v>184</v>
      </c>
    </row>
    <row r="626" spans="1:12">
      <c r="A626" s="299">
        <v>625</v>
      </c>
      <c r="B626" s="299" t="s">
        <v>429</v>
      </c>
      <c r="C626" s="299" t="s">
        <v>3401</v>
      </c>
      <c r="D626" s="299">
        <v>375</v>
      </c>
      <c r="E626" s="299">
        <v>645.9375</v>
      </c>
      <c r="F626" s="299">
        <v>64</v>
      </c>
      <c r="G626" s="299">
        <v>41340</v>
      </c>
      <c r="H626" s="299">
        <v>24000</v>
      </c>
      <c r="I626" s="299">
        <v>17340</v>
      </c>
      <c r="J626" s="299">
        <v>50</v>
      </c>
      <c r="K626" s="299" t="s">
        <v>1358</v>
      </c>
      <c r="L626" s="299">
        <v>64</v>
      </c>
    </row>
    <row r="627" spans="1:12">
      <c r="A627" s="299">
        <v>626</v>
      </c>
      <c r="B627" s="299" t="s">
        <v>3425</v>
      </c>
      <c r="C627" s="299" t="s">
        <v>3426</v>
      </c>
      <c r="D627" s="299">
        <v>552</v>
      </c>
      <c r="E627" s="299">
        <v>825</v>
      </c>
      <c r="F627" s="299">
        <v>50</v>
      </c>
      <c r="G627" s="299">
        <v>41250</v>
      </c>
      <c r="H627" s="299">
        <v>27600</v>
      </c>
      <c r="I627" s="299">
        <v>13650</v>
      </c>
      <c r="J627" s="299">
        <v>1</v>
      </c>
      <c r="K627" s="299" t="s">
        <v>1358</v>
      </c>
      <c r="L627" s="299">
        <v>50</v>
      </c>
    </row>
    <row r="628" spans="1:12">
      <c r="A628" s="299">
        <v>627</v>
      </c>
      <c r="B628" s="299" t="s">
        <v>3769</v>
      </c>
      <c r="C628" s="299" t="s">
        <v>3824</v>
      </c>
      <c r="D628" s="299">
        <v>234</v>
      </c>
      <c r="E628" s="299">
        <v>407.8614</v>
      </c>
      <c r="F628" s="299">
        <v>101</v>
      </c>
      <c r="G628" s="299">
        <v>41194</v>
      </c>
      <c r="H628" s="299">
        <v>23634</v>
      </c>
      <c r="I628" s="299">
        <v>17560</v>
      </c>
      <c r="J628" s="299">
        <v>27</v>
      </c>
      <c r="K628" s="299" t="s">
        <v>1358</v>
      </c>
      <c r="L628" s="299">
        <v>101</v>
      </c>
    </row>
    <row r="629" spans="1:12">
      <c r="A629" s="299">
        <v>628</v>
      </c>
      <c r="B629" s="299" t="s">
        <v>4171</v>
      </c>
      <c r="C629" s="299" t="s">
        <v>4314</v>
      </c>
      <c r="D629" s="299">
        <v>0</v>
      </c>
      <c r="E629" s="299">
        <v>266.54250000000002</v>
      </c>
      <c r="F629" s="299">
        <v>153</v>
      </c>
      <c r="G629" s="299">
        <v>40781</v>
      </c>
      <c r="H629" s="299">
        <v>0</v>
      </c>
      <c r="I629" s="299">
        <v>40781</v>
      </c>
      <c r="J629" s="299">
        <v>25</v>
      </c>
      <c r="K629" s="299" t="s">
        <v>1358</v>
      </c>
      <c r="L629" s="299">
        <v>153</v>
      </c>
    </row>
    <row r="630" spans="1:12">
      <c r="A630" s="299">
        <v>629</v>
      </c>
      <c r="B630" s="299" t="s">
        <v>900</v>
      </c>
      <c r="C630" s="299" t="s">
        <v>4058</v>
      </c>
      <c r="D630" s="299">
        <v>280</v>
      </c>
      <c r="E630" s="299">
        <v>920</v>
      </c>
      <c r="F630" s="299">
        <v>44</v>
      </c>
      <c r="G630" s="299">
        <v>40480</v>
      </c>
      <c r="H630" s="299">
        <v>12320</v>
      </c>
      <c r="I630" s="299">
        <v>28160</v>
      </c>
      <c r="J630" s="299">
        <v>7</v>
      </c>
      <c r="K630" s="299" t="s">
        <v>1358</v>
      </c>
      <c r="L630" s="299">
        <v>44</v>
      </c>
    </row>
    <row r="631" spans="1:12">
      <c r="A631" s="299">
        <v>630</v>
      </c>
      <c r="B631" s="299" t="s">
        <v>2825</v>
      </c>
      <c r="C631" s="299" t="s">
        <v>4311</v>
      </c>
      <c r="D631" s="299">
        <v>184</v>
      </c>
      <c r="E631" s="299">
        <v>367.41820000000001</v>
      </c>
      <c r="F631" s="299">
        <v>110</v>
      </c>
      <c r="G631" s="299">
        <v>40416</v>
      </c>
      <c r="H631" s="299">
        <v>20240</v>
      </c>
      <c r="I631" s="299">
        <v>20176</v>
      </c>
      <c r="J631" s="299">
        <v>26</v>
      </c>
      <c r="K631" s="299" t="s">
        <v>1358</v>
      </c>
      <c r="L631" s="299">
        <v>110</v>
      </c>
    </row>
    <row r="632" spans="1:12">
      <c r="A632" s="299">
        <v>631</v>
      </c>
      <c r="B632" s="299" t="s">
        <v>959</v>
      </c>
      <c r="C632" s="299" t="s">
        <v>3144</v>
      </c>
      <c r="D632" s="299">
        <v>632</v>
      </c>
      <c r="E632" s="299">
        <v>1366.3793000000001</v>
      </c>
      <c r="F632" s="299">
        <v>29</v>
      </c>
      <c r="G632" s="299">
        <v>39625</v>
      </c>
      <c r="H632" s="299">
        <v>18328</v>
      </c>
      <c r="I632" s="299">
        <v>21297</v>
      </c>
      <c r="J632" s="299">
        <v>8</v>
      </c>
      <c r="K632" s="299" t="s">
        <v>1358</v>
      </c>
      <c r="L632" s="299">
        <v>29</v>
      </c>
    </row>
    <row r="633" spans="1:12">
      <c r="A633" s="299">
        <v>632</v>
      </c>
      <c r="B633" s="299" t="s">
        <v>461</v>
      </c>
      <c r="C633" s="299" t="s">
        <v>3299</v>
      </c>
      <c r="D633" s="299">
        <v>114</v>
      </c>
      <c r="E633" s="299">
        <v>129.65790000000001</v>
      </c>
      <c r="F633" s="299">
        <v>304</v>
      </c>
      <c r="G633" s="299">
        <v>39416</v>
      </c>
      <c r="H633" s="299">
        <v>34656</v>
      </c>
      <c r="I633" s="299">
        <v>4760</v>
      </c>
      <c r="J633" s="299">
        <v>71</v>
      </c>
      <c r="K633" s="299" t="s">
        <v>1358</v>
      </c>
      <c r="L633" s="299">
        <v>304</v>
      </c>
    </row>
    <row r="634" spans="1:12">
      <c r="A634" s="299">
        <v>633</v>
      </c>
      <c r="B634" s="299" t="s">
        <v>2996</v>
      </c>
      <c r="C634" s="299" t="s">
        <v>3280</v>
      </c>
      <c r="D634" s="299">
        <v>437</v>
      </c>
      <c r="E634" s="299">
        <v>938.39020000000005</v>
      </c>
      <c r="F634" s="299">
        <v>41</v>
      </c>
      <c r="G634" s="299">
        <v>38474</v>
      </c>
      <c r="H634" s="299">
        <v>17917</v>
      </c>
      <c r="I634" s="299">
        <v>20557</v>
      </c>
      <c r="J634" s="299">
        <v>17</v>
      </c>
      <c r="K634" s="299" t="s">
        <v>1358</v>
      </c>
      <c r="L634" s="299">
        <v>41</v>
      </c>
    </row>
    <row r="635" spans="1:12">
      <c r="A635" s="299">
        <v>634</v>
      </c>
      <c r="B635" s="299" t="s">
        <v>3736</v>
      </c>
      <c r="C635" s="299" t="s">
        <v>3881</v>
      </c>
      <c r="D635" s="299">
        <v>304</v>
      </c>
      <c r="E635" s="299">
        <v>492.30770000000001</v>
      </c>
      <c r="F635" s="299">
        <v>78</v>
      </c>
      <c r="G635" s="299">
        <v>38400</v>
      </c>
      <c r="H635" s="299">
        <v>23712</v>
      </c>
      <c r="I635" s="299">
        <v>14688</v>
      </c>
      <c r="J635" s="299">
        <v>22</v>
      </c>
      <c r="K635" s="299" t="s">
        <v>1358</v>
      </c>
      <c r="L635" s="299">
        <v>78</v>
      </c>
    </row>
    <row r="636" spans="1:12">
      <c r="A636" s="299">
        <v>635</v>
      </c>
      <c r="B636" s="299" t="s">
        <v>4309</v>
      </c>
      <c r="C636" s="299" t="s">
        <v>4310</v>
      </c>
      <c r="D636" s="299">
        <v>50</v>
      </c>
      <c r="E636" s="299">
        <v>94</v>
      </c>
      <c r="F636" s="299">
        <v>400</v>
      </c>
      <c r="G636" s="299">
        <v>37600</v>
      </c>
      <c r="H636" s="299">
        <v>20000</v>
      </c>
      <c r="I636" s="299">
        <v>17600</v>
      </c>
      <c r="J636" s="299">
        <v>1</v>
      </c>
      <c r="K636" s="299" t="s">
        <v>1358</v>
      </c>
      <c r="L636" s="299">
        <v>400</v>
      </c>
    </row>
    <row r="637" spans="1:12">
      <c r="A637" s="299">
        <v>636</v>
      </c>
      <c r="B637" s="299" t="s">
        <v>2958</v>
      </c>
      <c r="C637" s="299" t="s">
        <v>3325</v>
      </c>
      <c r="D637" s="299">
        <v>492</v>
      </c>
      <c r="E637" s="299">
        <v>852.95450000000005</v>
      </c>
      <c r="F637" s="299">
        <v>44</v>
      </c>
      <c r="G637" s="299">
        <v>37530</v>
      </c>
      <c r="H637" s="299">
        <v>21648</v>
      </c>
      <c r="I637" s="299">
        <v>15882</v>
      </c>
      <c r="J637" s="299">
        <v>7</v>
      </c>
      <c r="K637" s="299" t="s">
        <v>1358</v>
      </c>
      <c r="L637" s="299">
        <v>44</v>
      </c>
    </row>
    <row r="638" spans="1:12">
      <c r="A638" s="299">
        <v>637</v>
      </c>
      <c r="B638" s="299" t="s">
        <v>513</v>
      </c>
      <c r="C638" s="299" t="s">
        <v>3232</v>
      </c>
      <c r="D638" s="299">
        <v>377</v>
      </c>
      <c r="E638" s="299">
        <v>1167.375</v>
      </c>
      <c r="F638" s="299">
        <v>32</v>
      </c>
      <c r="G638" s="299">
        <v>37356</v>
      </c>
      <c r="H638" s="299">
        <v>12064</v>
      </c>
      <c r="I638" s="299">
        <v>25292</v>
      </c>
      <c r="J638" s="299">
        <v>15</v>
      </c>
      <c r="K638" s="299" t="s">
        <v>1358</v>
      </c>
      <c r="L638" s="299">
        <v>32</v>
      </c>
    </row>
    <row r="639" spans="1:12">
      <c r="A639" s="299">
        <v>638</v>
      </c>
      <c r="B639" s="299" t="s">
        <v>2979</v>
      </c>
      <c r="C639" s="299" t="s">
        <v>3498</v>
      </c>
      <c r="D639" s="299">
        <v>199</v>
      </c>
      <c r="E639" s="299">
        <v>249</v>
      </c>
      <c r="F639" s="299">
        <v>143</v>
      </c>
      <c r="G639" s="299">
        <v>35607</v>
      </c>
      <c r="H639" s="299">
        <v>28457</v>
      </c>
      <c r="I639" s="299">
        <v>7150</v>
      </c>
      <c r="J639" s="299">
        <v>14</v>
      </c>
      <c r="K639" s="299" t="s">
        <v>1358</v>
      </c>
      <c r="L639" s="299">
        <v>143</v>
      </c>
    </row>
    <row r="640" spans="1:12">
      <c r="A640" s="299">
        <v>639</v>
      </c>
      <c r="B640" s="299" t="s">
        <v>4104</v>
      </c>
      <c r="C640" s="299" t="s">
        <v>4318</v>
      </c>
      <c r="D640" s="299">
        <v>252</v>
      </c>
      <c r="E640" s="299">
        <v>550</v>
      </c>
      <c r="F640" s="299">
        <v>63</v>
      </c>
      <c r="G640" s="299">
        <v>34650</v>
      </c>
      <c r="H640" s="299">
        <v>15876</v>
      </c>
      <c r="I640" s="299">
        <v>18774</v>
      </c>
      <c r="J640" s="299">
        <v>3</v>
      </c>
      <c r="K640" s="299" t="s">
        <v>1358</v>
      </c>
      <c r="L640" s="299">
        <v>63</v>
      </c>
    </row>
    <row r="641" spans="1:12">
      <c r="A641" s="299">
        <v>640</v>
      </c>
      <c r="B641" s="299" t="s">
        <v>765</v>
      </c>
      <c r="C641" s="299" t="s">
        <v>3486</v>
      </c>
      <c r="D641" s="299">
        <v>1936</v>
      </c>
      <c r="E641" s="299">
        <v>3420.8</v>
      </c>
      <c r="F641" s="299">
        <v>10</v>
      </c>
      <c r="G641" s="299">
        <v>34208</v>
      </c>
      <c r="H641" s="299">
        <v>19360</v>
      </c>
      <c r="I641" s="299">
        <v>14848</v>
      </c>
      <c r="J641" s="299">
        <v>8</v>
      </c>
      <c r="K641" s="299" t="s">
        <v>1358</v>
      </c>
      <c r="L641" s="299">
        <v>10</v>
      </c>
    </row>
    <row r="642" spans="1:12">
      <c r="A642" s="299">
        <v>641</v>
      </c>
      <c r="B642" s="299">
        <v>414210124</v>
      </c>
      <c r="C642" s="299" t="s">
        <v>3511</v>
      </c>
      <c r="D642" s="299">
        <v>473</v>
      </c>
      <c r="E642" s="299">
        <v>1140</v>
      </c>
      <c r="F642" s="299">
        <v>30</v>
      </c>
      <c r="G642" s="299">
        <v>34200</v>
      </c>
      <c r="H642" s="299">
        <v>14190</v>
      </c>
      <c r="I642" s="299">
        <v>20010</v>
      </c>
      <c r="J642" s="299">
        <v>1</v>
      </c>
      <c r="K642" s="299" t="s">
        <v>1358</v>
      </c>
      <c r="L642" s="299">
        <v>30</v>
      </c>
    </row>
    <row r="643" spans="1:12">
      <c r="A643" s="299">
        <v>642</v>
      </c>
      <c r="B643" s="299" t="s">
        <v>1299</v>
      </c>
      <c r="C643" s="299" t="s">
        <v>3376</v>
      </c>
      <c r="D643" s="299">
        <v>188</v>
      </c>
      <c r="E643" s="299">
        <v>288.38979999999998</v>
      </c>
      <c r="F643" s="299">
        <v>118</v>
      </c>
      <c r="G643" s="299">
        <v>34030</v>
      </c>
      <c r="H643" s="299">
        <v>22184</v>
      </c>
      <c r="I643" s="299">
        <v>11846</v>
      </c>
      <c r="J643" s="299">
        <v>35</v>
      </c>
      <c r="K643" s="299" t="s">
        <v>1358</v>
      </c>
      <c r="L643" s="299">
        <v>118</v>
      </c>
    </row>
    <row r="644" spans="1:12">
      <c r="A644" s="299">
        <v>643</v>
      </c>
      <c r="B644" s="299" t="s">
        <v>2801</v>
      </c>
      <c r="C644" s="299" t="s">
        <v>3355</v>
      </c>
      <c r="D644" s="299">
        <v>210</v>
      </c>
      <c r="E644" s="299">
        <v>334.4</v>
      </c>
      <c r="F644" s="299">
        <v>100</v>
      </c>
      <c r="G644" s="299">
        <v>33440</v>
      </c>
      <c r="H644" s="299">
        <v>21000</v>
      </c>
      <c r="I644" s="299">
        <v>12440</v>
      </c>
      <c r="J644" s="299">
        <v>17</v>
      </c>
      <c r="K644" s="299" t="s">
        <v>1358</v>
      </c>
      <c r="L644" s="299">
        <v>100</v>
      </c>
    </row>
    <row r="645" spans="1:12">
      <c r="A645" s="299">
        <v>644</v>
      </c>
      <c r="B645" s="299" t="s">
        <v>519</v>
      </c>
      <c r="C645" s="299" t="s">
        <v>3497</v>
      </c>
      <c r="D645" s="299">
        <v>318</v>
      </c>
      <c r="E645" s="299">
        <v>431.26319999999998</v>
      </c>
      <c r="F645" s="299">
        <v>76</v>
      </c>
      <c r="G645" s="299">
        <v>32776</v>
      </c>
      <c r="H645" s="299">
        <v>24168</v>
      </c>
      <c r="I645" s="299">
        <v>8608</v>
      </c>
      <c r="J645" s="299">
        <v>12</v>
      </c>
      <c r="K645" s="299" t="s">
        <v>1358</v>
      </c>
      <c r="L645" s="299">
        <v>76</v>
      </c>
    </row>
    <row r="646" spans="1:12">
      <c r="A646" s="299">
        <v>645</v>
      </c>
      <c r="B646" s="299" t="s">
        <v>974</v>
      </c>
      <c r="C646" s="299" t="s">
        <v>3226</v>
      </c>
      <c r="D646" s="299">
        <v>472</v>
      </c>
      <c r="E646" s="299">
        <v>720.66669999999999</v>
      </c>
      <c r="F646" s="299">
        <v>45</v>
      </c>
      <c r="G646" s="299">
        <v>32430</v>
      </c>
      <c r="H646" s="299">
        <v>21240</v>
      </c>
      <c r="I646" s="299">
        <v>11190</v>
      </c>
      <c r="J646" s="299">
        <v>17</v>
      </c>
      <c r="K646" s="299" t="s">
        <v>1358</v>
      </c>
      <c r="L646" s="299">
        <v>45</v>
      </c>
    </row>
    <row r="647" spans="1:12">
      <c r="A647" s="299">
        <v>646</v>
      </c>
      <c r="B647" s="299" t="s">
        <v>892</v>
      </c>
      <c r="C647" s="299" t="s">
        <v>3458</v>
      </c>
      <c r="D647" s="299">
        <v>238</v>
      </c>
      <c r="E647" s="299">
        <v>419.09210000000002</v>
      </c>
      <c r="F647" s="299">
        <v>76</v>
      </c>
      <c r="G647" s="299">
        <v>31851</v>
      </c>
      <c r="H647" s="299">
        <v>18088</v>
      </c>
      <c r="I647" s="299">
        <v>13763</v>
      </c>
      <c r="J647" s="299">
        <v>33</v>
      </c>
      <c r="K647" s="299" t="s">
        <v>1358</v>
      </c>
      <c r="L647" s="299">
        <v>76</v>
      </c>
    </row>
    <row r="648" spans="1:12">
      <c r="A648" s="299">
        <v>647</v>
      </c>
      <c r="B648" s="299" t="s">
        <v>996</v>
      </c>
      <c r="C648" s="299" t="s">
        <v>3492</v>
      </c>
      <c r="D648" s="299">
        <v>454</v>
      </c>
      <c r="E648" s="299">
        <v>615</v>
      </c>
      <c r="F648" s="299">
        <v>50</v>
      </c>
      <c r="G648" s="299">
        <v>30750</v>
      </c>
      <c r="H648" s="299">
        <v>22700</v>
      </c>
      <c r="I648" s="299">
        <v>8050</v>
      </c>
      <c r="J648" s="299">
        <v>22</v>
      </c>
      <c r="K648" s="299" t="s">
        <v>1358</v>
      </c>
      <c r="L648" s="299">
        <v>50</v>
      </c>
    </row>
    <row r="649" spans="1:12">
      <c r="A649" s="299">
        <v>648</v>
      </c>
      <c r="B649" s="299" t="s">
        <v>667</v>
      </c>
      <c r="C649" s="299" t="s">
        <v>3621</v>
      </c>
      <c r="D649" s="299">
        <v>282</v>
      </c>
      <c r="E649" s="299">
        <v>612.29999999999995</v>
      </c>
      <c r="F649" s="299">
        <v>50</v>
      </c>
      <c r="G649" s="299">
        <v>30615</v>
      </c>
      <c r="H649" s="299">
        <v>14100</v>
      </c>
      <c r="I649" s="299">
        <v>16515</v>
      </c>
      <c r="J649" s="299">
        <v>21</v>
      </c>
      <c r="K649" s="299" t="s">
        <v>1358</v>
      </c>
      <c r="L649" s="299">
        <v>50</v>
      </c>
    </row>
    <row r="650" spans="1:12">
      <c r="A650" s="299">
        <v>649</v>
      </c>
      <c r="B650" s="299" t="s">
        <v>3471</v>
      </c>
      <c r="C650" s="299" t="s">
        <v>3472</v>
      </c>
      <c r="D650" s="299">
        <v>128</v>
      </c>
      <c r="E650" s="299">
        <v>253</v>
      </c>
      <c r="F650" s="299">
        <v>121</v>
      </c>
      <c r="G650" s="299">
        <v>30613</v>
      </c>
      <c r="H650" s="299">
        <v>15488</v>
      </c>
      <c r="I650" s="299">
        <v>15125</v>
      </c>
      <c r="J650" s="299">
        <v>16</v>
      </c>
      <c r="K650" s="299" t="s">
        <v>1358</v>
      </c>
      <c r="L650" s="299">
        <v>121</v>
      </c>
    </row>
    <row r="651" spans="1:12">
      <c r="A651" s="299">
        <v>650</v>
      </c>
      <c r="B651" s="299" t="s">
        <v>893</v>
      </c>
      <c r="C651" s="299" t="s">
        <v>3309</v>
      </c>
      <c r="D651" s="299">
        <v>251</v>
      </c>
      <c r="E651" s="299">
        <v>555.81820000000005</v>
      </c>
      <c r="F651" s="299">
        <v>55</v>
      </c>
      <c r="G651" s="299">
        <v>30570</v>
      </c>
      <c r="H651" s="299">
        <v>13805</v>
      </c>
      <c r="I651" s="299">
        <v>16765</v>
      </c>
      <c r="J651" s="299">
        <v>4</v>
      </c>
      <c r="K651" s="299" t="s">
        <v>1358</v>
      </c>
      <c r="L651" s="299">
        <v>55</v>
      </c>
    </row>
    <row r="652" spans="1:12">
      <c r="A652" s="299">
        <v>651</v>
      </c>
      <c r="B652" s="299" t="s">
        <v>901</v>
      </c>
      <c r="C652" s="299" t="s">
        <v>3564</v>
      </c>
      <c r="D652" s="299">
        <v>280</v>
      </c>
      <c r="E652" s="299">
        <v>920</v>
      </c>
      <c r="F652" s="299">
        <v>33</v>
      </c>
      <c r="G652" s="299">
        <v>30360</v>
      </c>
      <c r="H652" s="299">
        <v>9240</v>
      </c>
      <c r="I652" s="299">
        <v>21120</v>
      </c>
      <c r="J652" s="299">
        <v>5</v>
      </c>
      <c r="K652" s="299" t="s">
        <v>1358</v>
      </c>
      <c r="L652" s="299">
        <v>33</v>
      </c>
    </row>
    <row r="653" spans="1:12">
      <c r="A653" s="299">
        <v>652</v>
      </c>
      <c r="B653" s="299" t="s">
        <v>2753</v>
      </c>
      <c r="C653" s="299" t="s">
        <v>3112</v>
      </c>
      <c r="D653" s="299">
        <v>265</v>
      </c>
      <c r="E653" s="299">
        <v>488.69349999999997</v>
      </c>
      <c r="F653" s="299">
        <v>62</v>
      </c>
      <c r="G653" s="299">
        <v>30299</v>
      </c>
      <c r="H653" s="299">
        <v>16430</v>
      </c>
      <c r="I653" s="299">
        <v>13869</v>
      </c>
      <c r="J653" s="299">
        <v>9</v>
      </c>
      <c r="K653" s="299" t="s">
        <v>1358</v>
      </c>
      <c r="L653" s="299">
        <v>62</v>
      </c>
    </row>
    <row r="654" spans="1:12">
      <c r="A654" s="299">
        <v>653</v>
      </c>
      <c r="B654" s="299" t="s">
        <v>3629</v>
      </c>
      <c r="C654" s="299" t="s">
        <v>3630</v>
      </c>
      <c r="D654" s="299">
        <v>406</v>
      </c>
      <c r="E654" s="299">
        <v>655</v>
      </c>
      <c r="F654" s="299">
        <v>46</v>
      </c>
      <c r="G654" s="299">
        <v>30130</v>
      </c>
      <c r="H654" s="299">
        <v>18676</v>
      </c>
      <c r="I654" s="299">
        <v>11454</v>
      </c>
      <c r="J654" s="299">
        <v>14</v>
      </c>
      <c r="K654" s="299" t="s">
        <v>1358</v>
      </c>
      <c r="L654" s="299">
        <v>46</v>
      </c>
    </row>
    <row r="655" spans="1:12">
      <c r="A655" s="299">
        <v>654</v>
      </c>
      <c r="B655" s="299" t="s">
        <v>2993</v>
      </c>
      <c r="C655" s="299" t="s">
        <v>3583</v>
      </c>
      <c r="D655" s="299">
        <v>894</v>
      </c>
      <c r="E655" s="299">
        <v>1400</v>
      </c>
      <c r="F655" s="299">
        <v>21</v>
      </c>
      <c r="G655" s="299">
        <v>29400</v>
      </c>
      <c r="H655" s="299">
        <v>18774</v>
      </c>
      <c r="I655" s="299">
        <v>10626</v>
      </c>
      <c r="J655" s="299">
        <v>2</v>
      </c>
      <c r="K655" s="299" t="s">
        <v>1358</v>
      </c>
      <c r="L655" s="299">
        <v>21</v>
      </c>
    </row>
    <row r="656" spans="1:12">
      <c r="A656" s="299">
        <v>655</v>
      </c>
      <c r="B656" s="299" t="s">
        <v>3461</v>
      </c>
      <c r="C656" s="299" t="s">
        <v>3462</v>
      </c>
      <c r="D656" s="299">
        <v>356</v>
      </c>
      <c r="E656" s="299">
        <v>575</v>
      </c>
      <c r="F656" s="299">
        <v>50</v>
      </c>
      <c r="G656" s="299">
        <v>28750</v>
      </c>
      <c r="H656" s="299">
        <v>17800</v>
      </c>
      <c r="I656" s="299">
        <v>10950</v>
      </c>
      <c r="J656" s="299">
        <v>1</v>
      </c>
      <c r="K656" s="299" t="s">
        <v>1358</v>
      </c>
      <c r="L656" s="299">
        <v>50</v>
      </c>
    </row>
    <row r="657" spans="1:12">
      <c r="A657" s="299">
        <v>656</v>
      </c>
      <c r="B657" s="299" t="s">
        <v>4209</v>
      </c>
      <c r="C657" s="299" t="s">
        <v>4312</v>
      </c>
      <c r="D657" s="299">
        <v>70</v>
      </c>
      <c r="E657" s="299">
        <v>130.02760000000001</v>
      </c>
      <c r="F657" s="299">
        <v>217</v>
      </c>
      <c r="G657" s="299">
        <v>28216</v>
      </c>
      <c r="H657" s="299">
        <v>15190</v>
      </c>
      <c r="I657" s="299">
        <v>13026</v>
      </c>
      <c r="J657" s="299">
        <v>12</v>
      </c>
      <c r="K657" s="299" t="s">
        <v>1358</v>
      </c>
      <c r="L657" s="299">
        <v>217</v>
      </c>
    </row>
    <row r="658" spans="1:12">
      <c r="A658" s="299">
        <v>657</v>
      </c>
      <c r="B658" s="299" t="s">
        <v>633</v>
      </c>
      <c r="C658" s="299" t="s">
        <v>3398</v>
      </c>
      <c r="D658" s="299">
        <v>387</v>
      </c>
      <c r="E658" s="299">
        <v>1070.6922999999999</v>
      </c>
      <c r="F658" s="299">
        <v>26</v>
      </c>
      <c r="G658" s="299">
        <v>27838</v>
      </c>
      <c r="H658" s="299">
        <v>10062</v>
      </c>
      <c r="I658" s="299">
        <v>17776</v>
      </c>
      <c r="J658" s="299">
        <v>15</v>
      </c>
      <c r="K658" s="299" t="s">
        <v>1358</v>
      </c>
      <c r="L658" s="299">
        <v>26</v>
      </c>
    </row>
    <row r="659" spans="1:12">
      <c r="A659" s="299">
        <v>658</v>
      </c>
      <c r="B659" s="299" t="s">
        <v>3753</v>
      </c>
      <c r="C659" s="299" t="s">
        <v>3854</v>
      </c>
      <c r="D659" s="299">
        <v>111</v>
      </c>
      <c r="E659" s="299">
        <v>135.5686</v>
      </c>
      <c r="F659" s="299">
        <v>204</v>
      </c>
      <c r="G659" s="299">
        <v>27656</v>
      </c>
      <c r="H659" s="299">
        <v>22644</v>
      </c>
      <c r="I659" s="299">
        <v>5012</v>
      </c>
      <c r="J659" s="299">
        <v>56</v>
      </c>
      <c r="K659" s="299" t="s">
        <v>1358</v>
      </c>
      <c r="L659" s="299">
        <v>204</v>
      </c>
    </row>
    <row r="660" spans="1:12">
      <c r="A660" s="299">
        <v>659</v>
      </c>
      <c r="B660" s="299" t="s">
        <v>4431</v>
      </c>
      <c r="C660" s="299" t="s">
        <v>4466</v>
      </c>
      <c r="D660" s="299">
        <v>0</v>
      </c>
      <c r="E660" s="299">
        <v>538</v>
      </c>
      <c r="F660" s="299">
        <v>50</v>
      </c>
      <c r="G660" s="299">
        <v>26900</v>
      </c>
      <c r="H660" s="299">
        <v>0</v>
      </c>
      <c r="I660" s="299">
        <v>26900</v>
      </c>
      <c r="J660" s="299">
        <v>1</v>
      </c>
      <c r="K660" s="299" t="s">
        <v>1358</v>
      </c>
      <c r="L660" s="299">
        <v>50</v>
      </c>
    </row>
    <row r="661" spans="1:12">
      <c r="A661" s="299">
        <v>660</v>
      </c>
      <c r="B661" s="299" t="s">
        <v>433</v>
      </c>
      <c r="C661" s="299" t="s">
        <v>3559</v>
      </c>
      <c r="D661" s="299">
        <v>962</v>
      </c>
      <c r="E661" s="299">
        <v>1678.6875</v>
      </c>
      <c r="F661" s="299">
        <v>16</v>
      </c>
      <c r="G661" s="299">
        <v>26859</v>
      </c>
      <c r="H661" s="299">
        <v>15392</v>
      </c>
      <c r="I661" s="299">
        <v>11467</v>
      </c>
      <c r="J661" s="299">
        <v>13</v>
      </c>
      <c r="K661" s="299" t="s">
        <v>1358</v>
      </c>
      <c r="L661" s="299">
        <v>16</v>
      </c>
    </row>
    <row r="662" spans="1:12">
      <c r="A662" s="299">
        <v>661</v>
      </c>
      <c r="B662" s="299" t="s">
        <v>2976</v>
      </c>
      <c r="C662" s="299" t="s">
        <v>4349</v>
      </c>
      <c r="D662" s="299">
        <v>132</v>
      </c>
      <c r="E662" s="299">
        <v>247.619</v>
      </c>
      <c r="F662" s="299">
        <v>105</v>
      </c>
      <c r="G662" s="299">
        <v>26000</v>
      </c>
      <c r="H662" s="299">
        <v>13860</v>
      </c>
      <c r="I662" s="299">
        <v>12140</v>
      </c>
      <c r="J662" s="299">
        <v>4</v>
      </c>
      <c r="K662" s="299" t="s">
        <v>1358</v>
      </c>
      <c r="L662" s="299">
        <v>105</v>
      </c>
    </row>
    <row r="663" spans="1:12">
      <c r="A663" s="299">
        <v>662</v>
      </c>
      <c r="B663" s="299" t="s">
        <v>2950</v>
      </c>
      <c r="C663" s="299" t="s">
        <v>3732</v>
      </c>
      <c r="D663" s="299">
        <v>538</v>
      </c>
      <c r="E663" s="299">
        <v>962.59259999999995</v>
      </c>
      <c r="F663" s="299">
        <v>27</v>
      </c>
      <c r="G663" s="299">
        <v>25990</v>
      </c>
      <c r="H663" s="299">
        <v>14526</v>
      </c>
      <c r="I663" s="299">
        <v>11464</v>
      </c>
      <c r="J663" s="299">
        <v>12</v>
      </c>
      <c r="K663" s="299" t="s">
        <v>1358</v>
      </c>
      <c r="L663" s="299">
        <v>27</v>
      </c>
    </row>
    <row r="664" spans="1:12">
      <c r="A664" s="299">
        <v>663</v>
      </c>
      <c r="B664" s="299" t="s">
        <v>995</v>
      </c>
      <c r="C664" s="299" t="s">
        <v>3434</v>
      </c>
      <c r="D664" s="299">
        <v>484</v>
      </c>
      <c r="E664" s="299">
        <v>597.90700000000004</v>
      </c>
      <c r="F664" s="299">
        <v>43</v>
      </c>
      <c r="G664" s="299">
        <v>25710</v>
      </c>
      <c r="H664" s="299">
        <v>20812</v>
      </c>
      <c r="I664" s="299">
        <v>4898</v>
      </c>
      <c r="J664" s="299">
        <v>25</v>
      </c>
      <c r="K664" s="299" t="s">
        <v>1358</v>
      </c>
      <c r="L664" s="299">
        <v>43</v>
      </c>
    </row>
    <row r="665" spans="1:12">
      <c r="A665" s="299">
        <v>664</v>
      </c>
      <c r="B665" s="299" t="s">
        <v>895</v>
      </c>
      <c r="C665" s="299" t="s">
        <v>3554</v>
      </c>
      <c r="D665" s="299">
        <v>290</v>
      </c>
      <c r="E665" s="299">
        <v>501.7647</v>
      </c>
      <c r="F665" s="299">
        <v>51</v>
      </c>
      <c r="G665" s="299">
        <v>25590</v>
      </c>
      <c r="H665" s="299">
        <v>14790</v>
      </c>
      <c r="I665" s="299">
        <v>10800</v>
      </c>
      <c r="J665" s="299">
        <v>6</v>
      </c>
      <c r="K665" s="299" t="s">
        <v>1358</v>
      </c>
      <c r="L665" s="299">
        <v>51</v>
      </c>
    </row>
    <row r="666" spans="1:12">
      <c r="A666" s="299">
        <v>665</v>
      </c>
      <c r="B666" s="299" t="s">
        <v>827</v>
      </c>
      <c r="C666" s="299" t="s">
        <v>3513</v>
      </c>
      <c r="D666" s="299">
        <v>167</v>
      </c>
      <c r="E666" s="299">
        <v>294.58139999999997</v>
      </c>
      <c r="F666" s="299">
        <v>86</v>
      </c>
      <c r="G666" s="299">
        <v>25334</v>
      </c>
      <c r="H666" s="299">
        <v>14362</v>
      </c>
      <c r="I666" s="299">
        <v>10972</v>
      </c>
      <c r="J666" s="299">
        <v>30</v>
      </c>
      <c r="K666" s="299" t="s">
        <v>1358</v>
      </c>
      <c r="L666" s="299">
        <v>86</v>
      </c>
    </row>
    <row r="667" spans="1:12">
      <c r="A667" s="299">
        <v>666</v>
      </c>
      <c r="B667" s="299" t="s">
        <v>2762</v>
      </c>
      <c r="C667" s="299" t="s">
        <v>3613</v>
      </c>
      <c r="D667" s="299">
        <v>67</v>
      </c>
      <c r="E667" s="299">
        <v>90</v>
      </c>
      <c r="F667" s="299">
        <v>280</v>
      </c>
      <c r="G667" s="299">
        <v>25200</v>
      </c>
      <c r="H667" s="299">
        <v>18760</v>
      </c>
      <c r="I667" s="299">
        <v>6440</v>
      </c>
      <c r="J667" s="299">
        <v>2</v>
      </c>
      <c r="K667" s="299" t="s">
        <v>1358</v>
      </c>
      <c r="L667" s="299">
        <v>280</v>
      </c>
    </row>
    <row r="668" spans="1:12">
      <c r="A668" s="299">
        <v>667</v>
      </c>
      <c r="B668" s="299" t="s">
        <v>4419</v>
      </c>
      <c r="C668" s="299" t="s">
        <v>4467</v>
      </c>
      <c r="D668" s="299">
        <v>109</v>
      </c>
      <c r="E668" s="299">
        <v>250.84</v>
      </c>
      <c r="F668" s="299">
        <v>100</v>
      </c>
      <c r="G668" s="299">
        <v>25084</v>
      </c>
      <c r="H668" s="299">
        <v>10900</v>
      </c>
      <c r="I668" s="299">
        <v>14184</v>
      </c>
      <c r="J668" s="299">
        <v>23</v>
      </c>
      <c r="K668" s="299" t="s">
        <v>1358</v>
      </c>
      <c r="L668" s="299">
        <v>100</v>
      </c>
    </row>
    <row r="669" spans="1:12">
      <c r="A669" s="299">
        <v>668</v>
      </c>
      <c r="B669" s="299" t="s">
        <v>3535</v>
      </c>
      <c r="C669" s="299" t="s">
        <v>3536</v>
      </c>
      <c r="D669" s="299">
        <v>147</v>
      </c>
      <c r="E669" s="299">
        <v>250</v>
      </c>
      <c r="F669" s="299">
        <v>100</v>
      </c>
      <c r="G669" s="299">
        <v>25000</v>
      </c>
      <c r="H669" s="299">
        <v>14700</v>
      </c>
      <c r="I669" s="299">
        <v>10300</v>
      </c>
      <c r="J669" s="299">
        <v>1</v>
      </c>
      <c r="K669" s="299" t="s">
        <v>1358</v>
      </c>
      <c r="L669" s="299">
        <v>100</v>
      </c>
    </row>
    <row r="670" spans="1:12">
      <c r="A670" s="299">
        <v>669</v>
      </c>
      <c r="B670" s="299" t="s">
        <v>822</v>
      </c>
      <c r="C670" s="299" t="s">
        <v>3636</v>
      </c>
      <c r="D670" s="299">
        <v>173</v>
      </c>
      <c r="E670" s="299">
        <v>206.62389999999999</v>
      </c>
      <c r="F670" s="299">
        <v>117</v>
      </c>
      <c r="G670" s="299">
        <v>24175</v>
      </c>
      <c r="H670" s="299">
        <v>20241</v>
      </c>
      <c r="I670" s="299">
        <v>3934</v>
      </c>
      <c r="J670" s="299">
        <v>8</v>
      </c>
      <c r="K670" s="299" t="s">
        <v>1358</v>
      </c>
      <c r="L670" s="299">
        <v>117</v>
      </c>
    </row>
    <row r="671" spans="1:12">
      <c r="A671" s="299">
        <v>670</v>
      </c>
      <c r="B671" s="299" t="s">
        <v>441</v>
      </c>
      <c r="C671" s="299" t="s">
        <v>3490</v>
      </c>
      <c r="D671" s="299">
        <v>173</v>
      </c>
      <c r="E671" s="299">
        <v>255.64840000000001</v>
      </c>
      <c r="F671" s="299">
        <v>91</v>
      </c>
      <c r="G671" s="299">
        <v>23264</v>
      </c>
      <c r="H671" s="299">
        <v>15743</v>
      </c>
      <c r="I671" s="299">
        <v>7521</v>
      </c>
      <c r="J671" s="299">
        <v>3</v>
      </c>
      <c r="K671" s="299" t="s">
        <v>1358</v>
      </c>
      <c r="L671" s="299">
        <v>91</v>
      </c>
    </row>
    <row r="672" spans="1:12">
      <c r="A672" s="299">
        <v>671</v>
      </c>
      <c r="B672" s="299" t="s">
        <v>931</v>
      </c>
      <c r="C672" s="299" t="s">
        <v>3542</v>
      </c>
      <c r="D672" s="299">
        <v>356</v>
      </c>
      <c r="E672" s="299">
        <v>465</v>
      </c>
      <c r="F672" s="299">
        <v>50</v>
      </c>
      <c r="G672" s="299">
        <v>23250</v>
      </c>
      <c r="H672" s="299">
        <v>17800</v>
      </c>
      <c r="I672" s="299">
        <v>5450</v>
      </c>
      <c r="J672" s="299">
        <v>1</v>
      </c>
      <c r="K672" s="299" t="s">
        <v>1358</v>
      </c>
      <c r="L672" s="299">
        <v>50</v>
      </c>
    </row>
    <row r="673" spans="1:12">
      <c r="A673" s="299">
        <v>672</v>
      </c>
      <c r="B673" s="299" t="s">
        <v>874</v>
      </c>
      <c r="C673" s="299" t="s">
        <v>3317</v>
      </c>
      <c r="D673" s="299">
        <v>0</v>
      </c>
      <c r="E673" s="299">
        <v>236.70099999999999</v>
      </c>
      <c r="F673" s="299">
        <v>97</v>
      </c>
      <c r="G673" s="299">
        <v>22960</v>
      </c>
      <c r="H673" s="299">
        <v>0</v>
      </c>
      <c r="I673" s="299">
        <v>22960</v>
      </c>
      <c r="J673" s="299">
        <v>26</v>
      </c>
      <c r="K673" s="299" t="s">
        <v>1358</v>
      </c>
      <c r="L673" s="299">
        <v>97</v>
      </c>
    </row>
    <row r="674" spans="1:12">
      <c r="A674" s="299">
        <v>673</v>
      </c>
      <c r="B674" s="299" t="s">
        <v>422</v>
      </c>
      <c r="C674" s="299" t="s">
        <v>3541</v>
      </c>
      <c r="D674" s="299">
        <v>140</v>
      </c>
      <c r="E674" s="299">
        <v>226.38</v>
      </c>
      <c r="F674" s="299">
        <v>100</v>
      </c>
      <c r="G674" s="299">
        <v>22638</v>
      </c>
      <c r="H674" s="299">
        <v>14000</v>
      </c>
      <c r="I674" s="299">
        <v>8638</v>
      </c>
      <c r="J674" s="299">
        <v>21</v>
      </c>
      <c r="K674" s="299" t="s">
        <v>1358</v>
      </c>
      <c r="L674" s="299">
        <v>100</v>
      </c>
    </row>
    <row r="675" spans="1:12">
      <c r="A675" s="299">
        <v>674</v>
      </c>
      <c r="B675" s="299" t="s">
        <v>938</v>
      </c>
      <c r="C675" s="299" t="s">
        <v>3203</v>
      </c>
      <c r="D675" s="299">
        <v>340</v>
      </c>
      <c r="E675" s="299">
        <v>1013.8182</v>
      </c>
      <c r="F675" s="299">
        <v>22</v>
      </c>
      <c r="G675" s="299">
        <v>22304</v>
      </c>
      <c r="H675" s="299">
        <v>7480</v>
      </c>
      <c r="I675" s="299">
        <v>14824</v>
      </c>
      <c r="J675" s="299">
        <v>4</v>
      </c>
      <c r="K675" s="299" t="s">
        <v>1358</v>
      </c>
      <c r="L675" s="299">
        <v>22</v>
      </c>
    </row>
    <row r="676" spans="1:12">
      <c r="A676" s="299">
        <v>675</v>
      </c>
      <c r="B676" s="299" t="s">
        <v>628</v>
      </c>
      <c r="C676" s="299" t="s">
        <v>3340</v>
      </c>
      <c r="D676" s="299">
        <v>0</v>
      </c>
      <c r="E676" s="299">
        <v>236.59569999999999</v>
      </c>
      <c r="F676" s="299">
        <v>94</v>
      </c>
      <c r="G676" s="299">
        <v>22240</v>
      </c>
      <c r="H676" s="299">
        <v>0</v>
      </c>
      <c r="I676" s="299">
        <v>22240</v>
      </c>
      <c r="J676" s="299">
        <v>22</v>
      </c>
      <c r="K676" s="299" t="s">
        <v>1358</v>
      </c>
      <c r="L676" s="299">
        <v>94</v>
      </c>
    </row>
    <row r="677" spans="1:12">
      <c r="A677" s="299">
        <v>676</v>
      </c>
      <c r="B677" s="299" t="s">
        <v>924</v>
      </c>
      <c r="C677" s="299" t="s">
        <v>3450</v>
      </c>
      <c r="D677" s="299">
        <v>74</v>
      </c>
      <c r="E677" s="299">
        <v>65.134900000000002</v>
      </c>
      <c r="F677" s="299">
        <v>341</v>
      </c>
      <c r="G677" s="299">
        <v>22211</v>
      </c>
      <c r="H677" s="299">
        <v>25234</v>
      </c>
      <c r="I677" s="299">
        <v>-3023</v>
      </c>
      <c r="J677" s="299">
        <v>77</v>
      </c>
      <c r="K677" s="299" t="s">
        <v>1358</v>
      </c>
      <c r="L677" s="299">
        <v>341</v>
      </c>
    </row>
    <row r="678" spans="1:12">
      <c r="A678" s="299">
        <v>677</v>
      </c>
      <c r="B678" s="299" t="s">
        <v>858</v>
      </c>
      <c r="C678" s="299" t="s">
        <v>3463</v>
      </c>
      <c r="D678" s="299">
        <v>528</v>
      </c>
      <c r="E678" s="299">
        <v>791.25</v>
      </c>
      <c r="F678" s="299">
        <v>28</v>
      </c>
      <c r="G678" s="299">
        <v>22155</v>
      </c>
      <c r="H678" s="299">
        <v>14784</v>
      </c>
      <c r="I678" s="299">
        <v>7371</v>
      </c>
      <c r="J678" s="299">
        <v>22</v>
      </c>
      <c r="K678" s="299" t="s">
        <v>1358</v>
      </c>
      <c r="L678" s="299">
        <v>28</v>
      </c>
    </row>
    <row r="679" spans="1:12">
      <c r="A679" s="299">
        <v>678</v>
      </c>
      <c r="B679" s="299" t="s">
        <v>418</v>
      </c>
      <c r="C679" s="299" t="s">
        <v>3433</v>
      </c>
      <c r="D679" s="299">
        <v>125</v>
      </c>
      <c r="E679" s="299">
        <v>197.72730000000001</v>
      </c>
      <c r="F679" s="299">
        <v>110</v>
      </c>
      <c r="G679" s="299">
        <v>21750</v>
      </c>
      <c r="H679" s="299">
        <v>13750</v>
      </c>
      <c r="I679" s="299">
        <v>8000</v>
      </c>
      <c r="J679" s="299">
        <v>40</v>
      </c>
      <c r="K679" s="299" t="s">
        <v>1358</v>
      </c>
      <c r="L679" s="299">
        <v>110</v>
      </c>
    </row>
    <row r="680" spans="1:12">
      <c r="A680" s="299">
        <v>679</v>
      </c>
      <c r="B680" s="299" t="s">
        <v>796</v>
      </c>
      <c r="C680" s="299" t="s">
        <v>3566</v>
      </c>
      <c r="D680" s="299">
        <v>202</v>
      </c>
      <c r="E680" s="299">
        <v>251.3023</v>
      </c>
      <c r="F680" s="299">
        <v>86</v>
      </c>
      <c r="G680" s="299">
        <v>21612</v>
      </c>
      <c r="H680" s="299">
        <v>17372</v>
      </c>
      <c r="I680" s="299">
        <v>4240</v>
      </c>
      <c r="J680" s="299">
        <v>20</v>
      </c>
      <c r="K680" s="299" t="s">
        <v>1358</v>
      </c>
      <c r="L680" s="299">
        <v>86</v>
      </c>
    </row>
    <row r="681" spans="1:12">
      <c r="A681" s="299">
        <v>680</v>
      </c>
      <c r="B681" s="299" t="s">
        <v>3616</v>
      </c>
      <c r="C681" s="299" t="s">
        <v>3617</v>
      </c>
      <c r="D681" s="299">
        <v>186</v>
      </c>
      <c r="E681" s="299">
        <v>368</v>
      </c>
      <c r="F681" s="299">
        <v>58</v>
      </c>
      <c r="G681" s="299">
        <v>21344</v>
      </c>
      <c r="H681" s="299">
        <v>10788</v>
      </c>
      <c r="I681" s="299">
        <v>10556</v>
      </c>
      <c r="J681" s="299">
        <v>16</v>
      </c>
      <c r="K681" s="299" t="s">
        <v>1358</v>
      </c>
      <c r="L681" s="299">
        <v>58</v>
      </c>
    </row>
    <row r="682" spans="1:12">
      <c r="A682" s="299">
        <v>681</v>
      </c>
      <c r="B682" s="299" t="s">
        <v>2802</v>
      </c>
      <c r="C682" s="299" t="s">
        <v>3112</v>
      </c>
      <c r="D682" s="299">
        <v>265</v>
      </c>
      <c r="E682" s="299">
        <v>571.40539999999999</v>
      </c>
      <c r="F682" s="299">
        <v>37</v>
      </c>
      <c r="G682" s="299">
        <v>21142</v>
      </c>
      <c r="H682" s="299">
        <v>9805</v>
      </c>
      <c r="I682" s="299">
        <v>11337</v>
      </c>
      <c r="J682" s="299">
        <v>11</v>
      </c>
      <c r="K682" s="299" t="s">
        <v>1358</v>
      </c>
      <c r="L682" s="299">
        <v>37</v>
      </c>
    </row>
    <row r="683" spans="1:12">
      <c r="A683" s="299">
        <v>682</v>
      </c>
      <c r="B683" s="299" t="s">
        <v>3587</v>
      </c>
      <c r="C683" s="299" t="s">
        <v>3588</v>
      </c>
      <c r="D683" s="299">
        <v>280</v>
      </c>
      <c r="E683" s="299">
        <v>483</v>
      </c>
      <c r="F683" s="299">
        <v>43</v>
      </c>
      <c r="G683" s="299">
        <v>20769</v>
      </c>
      <c r="H683" s="299">
        <v>12040</v>
      </c>
      <c r="I683" s="299">
        <v>8729</v>
      </c>
      <c r="J683" s="299">
        <v>13</v>
      </c>
      <c r="K683" s="299" t="s">
        <v>1358</v>
      </c>
      <c r="L683" s="299">
        <v>43</v>
      </c>
    </row>
    <row r="684" spans="1:12">
      <c r="A684" s="299">
        <v>683</v>
      </c>
      <c r="B684" s="299" t="s">
        <v>4232</v>
      </c>
      <c r="C684" s="299" t="s">
        <v>4347</v>
      </c>
      <c r="D684" s="299">
        <v>417</v>
      </c>
      <c r="E684" s="299">
        <v>491.42860000000002</v>
      </c>
      <c r="F684" s="299">
        <v>42</v>
      </c>
      <c r="G684" s="299">
        <v>20640</v>
      </c>
      <c r="H684" s="299">
        <v>17514</v>
      </c>
      <c r="I684" s="299">
        <v>3126</v>
      </c>
      <c r="J684" s="299">
        <v>13</v>
      </c>
      <c r="K684" s="299" t="s">
        <v>1358</v>
      </c>
      <c r="L684" s="299">
        <v>42</v>
      </c>
    </row>
    <row r="685" spans="1:12">
      <c r="A685" s="299">
        <v>684</v>
      </c>
      <c r="B685" s="299" t="s">
        <v>2978</v>
      </c>
      <c r="C685" s="299" t="s">
        <v>3573</v>
      </c>
      <c r="D685" s="299">
        <v>398</v>
      </c>
      <c r="E685" s="299">
        <v>490.92860000000002</v>
      </c>
      <c r="F685" s="299">
        <v>42</v>
      </c>
      <c r="G685" s="299">
        <v>20619</v>
      </c>
      <c r="H685" s="299">
        <v>16716</v>
      </c>
      <c r="I685" s="299">
        <v>3903</v>
      </c>
      <c r="J685" s="299">
        <v>9</v>
      </c>
      <c r="K685" s="299" t="s">
        <v>1358</v>
      </c>
      <c r="L685" s="299">
        <v>42</v>
      </c>
    </row>
    <row r="686" spans="1:12">
      <c r="A686" s="299">
        <v>685</v>
      </c>
      <c r="B686" s="299" t="s">
        <v>763</v>
      </c>
      <c r="C686" s="299" t="s">
        <v>3387</v>
      </c>
      <c r="D686" s="299">
        <v>90</v>
      </c>
      <c r="E686" s="299">
        <v>26</v>
      </c>
      <c r="F686" s="299">
        <v>793</v>
      </c>
      <c r="G686" s="299">
        <v>20618</v>
      </c>
      <c r="H686" s="299">
        <v>71370</v>
      </c>
      <c r="I686" s="299">
        <v>-50752</v>
      </c>
      <c r="J686" s="299">
        <v>1</v>
      </c>
      <c r="K686" s="299" t="s">
        <v>1358</v>
      </c>
      <c r="L686" s="299">
        <v>793</v>
      </c>
    </row>
    <row r="687" spans="1:12">
      <c r="A687" s="299">
        <v>686</v>
      </c>
      <c r="B687" s="299" t="s">
        <v>4001</v>
      </c>
      <c r="C687" s="299" t="s">
        <v>4316</v>
      </c>
      <c r="D687" s="299">
        <v>160</v>
      </c>
      <c r="E687" s="299">
        <v>205</v>
      </c>
      <c r="F687" s="299">
        <v>100</v>
      </c>
      <c r="G687" s="299">
        <v>20500</v>
      </c>
      <c r="H687" s="299">
        <v>16000</v>
      </c>
      <c r="I687" s="299">
        <v>4500</v>
      </c>
      <c r="J687" s="299">
        <v>1</v>
      </c>
      <c r="K687" s="299" t="s">
        <v>1358</v>
      </c>
      <c r="L687" s="299">
        <v>100</v>
      </c>
    </row>
    <row r="688" spans="1:12">
      <c r="A688" s="299">
        <v>687</v>
      </c>
      <c r="B688" s="299" t="s">
        <v>739</v>
      </c>
      <c r="C688" s="299" t="s">
        <v>3228</v>
      </c>
      <c r="D688" s="299">
        <v>1298</v>
      </c>
      <c r="E688" s="299">
        <v>1566.9231</v>
      </c>
      <c r="F688" s="299">
        <v>13</v>
      </c>
      <c r="G688" s="299">
        <v>20370</v>
      </c>
      <c r="H688" s="299">
        <v>16874</v>
      </c>
      <c r="I688" s="299">
        <v>3496</v>
      </c>
      <c r="J688" s="299">
        <v>7</v>
      </c>
      <c r="K688" s="299" t="s">
        <v>1358</v>
      </c>
      <c r="L688" s="299">
        <v>13</v>
      </c>
    </row>
    <row r="689" spans="1:12">
      <c r="A689" s="299">
        <v>688</v>
      </c>
      <c r="B689" s="299" t="s">
        <v>903</v>
      </c>
      <c r="C689" s="299" t="s">
        <v>3558</v>
      </c>
      <c r="D689" s="299">
        <v>298</v>
      </c>
      <c r="E689" s="299">
        <v>522.05129999999997</v>
      </c>
      <c r="F689" s="299">
        <v>39</v>
      </c>
      <c r="G689" s="299">
        <v>20360</v>
      </c>
      <c r="H689" s="299">
        <v>11622</v>
      </c>
      <c r="I689" s="299">
        <v>8738</v>
      </c>
      <c r="J689" s="299">
        <v>25</v>
      </c>
      <c r="K689" s="299" t="s">
        <v>1358</v>
      </c>
      <c r="L689" s="299">
        <v>39</v>
      </c>
    </row>
    <row r="690" spans="1:12">
      <c r="A690" s="299">
        <v>689</v>
      </c>
      <c r="B690" s="299" t="s">
        <v>789</v>
      </c>
      <c r="C690" s="299" t="s">
        <v>3550</v>
      </c>
      <c r="D690" s="299">
        <v>115</v>
      </c>
      <c r="E690" s="299">
        <v>199.71289999999999</v>
      </c>
      <c r="F690" s="299">
        <v>101</v>
      </c>
      <c r="G690" s="299">
        <v>20171</v>
      </c>
      <c r="H690" s="299">
        <v>11615</v>
      </c>
      <c r="I690" s="299">
        <v>8556</v>
      </c>
      <c r="J690" s="299">
        <v>13</v>
      </c>
      <c r="K690" s="299" t="s">
        <v>1358</v>
      </c>
      <c r="L690" s="299">
        <v>101</v>
      </c>
    </row>
    <row r="691" spans="1:12">
      <c r="A691" s="299">
        <v>690</v>
      </c>
      <c r="B691" s="299" t="s">
        <v>565</v>
      </c>
      <c r="C691" s="299" t="s">
        <v>3589</v>
      </c>
      <c r="D691" s="299">
        <v>60</v>
      </c>
      <c r="E691" s="299">
        <v>163</v>
      </c>
      <c r="F691" s="299">
        <v>123</v>
      </c>
      <c r="G691" s="299">
        <v>20049</v>
      </c>
      <c r="H691" s="299">
        <v>7380</v>
      </c>
      <c r="I691" s="299">
        <v>12669</v>
      </c>
      <c r="J691" s="299">
        <v>13</v>
      </c>
      <c r="K691" s="299" t="s">
        <v>1358</v>
      </c>
      <c r="L691" s="299">
        <v>123</v>
      </c>
    </row>
    <row r="692" spans="1:12">
      <c r="A692" s="299">
        <v>691</v>
      </c>
      <c r="B692" s="299" t="s">
        <v>755</v>
      </c>
      <c r="C692" s="299" t="s">
        <v>3121</v>
      </c>
      <c r="D692" s="299">
        <v>145</v>
      </c>
      <c r="E692" s="299">
        <v>173.4211</v>
      </c>
      <c r="F692" s="299">
        <v>114</v>
      </c>
      <c r="G692" s="299">
        <v>19770</v>
      </c>
      <c r="H692" s="299">
        <v>16530</v>
      </c>
      <c r="I692" s="299">
        <v>3240</v>
      </c>
      <c r="J692" s="299">
        <v>44</v>
      </c>
      <c r="K692" s="299" t="s">
        <v>1358</v>
      </c>
      <c r="L692" s="299">
        <v>114</v>
      </c>
    </row>
    <row r="693" spans="1:12">
      <c r="A693" s="299">
        <v>692</v>
      </c>
      <c r="B693" s="299" t="s">
        <v>583</v>
      </c>
      <c r="C693" s="299" t="s">
        <v>3307</v>
      </c>
      <c r="D693" s="299">
        <v>118</v>
      </c>
      <c r="E693" s="299">
        <v>197.7551</v>
      </c>
      <c r="F693" s="299">
        <v>98</v>
      </c>
      <c r="G693" s="299">
        <v>19380</v>
      </c>
      <c r="H693" s="299">
        <v>11564</v>
      </c>
      <c r="I693" s="299">
        <v>7816</v>
      </c>
      <c r="J693" s="299">
        <v>30</v>
      </c>
      <c r="K693" s="299" t="s">
        <v>1358</v>
      </c>
      <c r="L693" s="299">
        <v>98</v>
      </c>
    </row>
    <row r="694" spans="1:12">
      <c r="A694" s="299">
        <v>693</v>
      </c>
      <c r="B694" s="299" t="s">
        <v>979</v>
      </c>
      <c r="C694" s="299" t="s">
        <v>3495</v>
      </c>
      <c r="D694" s="299">
        <v>471</v>
      </c>
      <c r="E694" s="299">
        <v>660</v>
      </c>
      <c r="F694" s="299">
        <v>29</v>
      </c>
      <c r="G694" s="299">
        <v>19140</v>
      </c>
      <c r="H694" s="299">
        <v>13659</v>
      </c>
      <c r="I694" s="299">
        <v>5481</v>
      </c>
      <c r="J694" s="299">
        <v>14</v>
      </c>
      <c r="K694" s="299" t="s">
        <v>1358</v>
      </c>
      <c r="L694" s="299">
        <v>29</v>
      </c>
    </row>
    <row r="695" spans="1:12">
      <c r="A695" s="299">
        <v>694</v>
      </c>
      <c r="B695" s="299" t="s">
        <v>826</v>
      </c>
      <c r="C695" s="299" t="s">
        <v>3489</v>
      </c>
      <c r="D695" s="299">
        <v>105</v>
      </c>
      <c r="E695" s="299">
        <v>187.47059999999999</v>
      </c>
      <c r="F695" s="299">
        <v>102</v>
      </c>
      <c r="G695" s="299">
        <v>19122</v>
      </c>
      <c r="H695" s="299">
        <v>10710</v>
      </c>
      <c r="I695" s="299">
        <v>8412</v>
      </c>
      <c r="J695" s="299">
        <v>33</v>
      </c>
      <c r="K695" s="299" t="s">
        <v>1358</v>
      </c>
      <c r="L695" s="299">
        <v>102</v>
      </c>
    </row>
    <row r="696" spans="1:12">
      <c r="A696" s="299">
        <v>695</v>
      </c>
      <c r="B696" s="299" t="s">
        <v>407</v>
      </c>
      <c r="C696" s="299" t="s">
        <v>3508</v>
      </c>
      <c r="D696" s="299">
        <v>333</v>
      </c>
      <c r="E696" s="299">
        <v>465.9024</v>
      </c>
      <c r="F696" s="299">
        <v>41</v>
      </c>
      <c r="G696" s="299">
        <v>19102</v>
      </c>
      <c r="H696" s="299">
        <v>13653</v>
      </c>
      <c r="I696" s="299">
        <v>5449</v>
      </c>
      <c r="J696" s="299">
        <v>15</v>
      </c>
      <c r="K696" s="299" t="s">
        <v>1358</v>
      </c>
      <c r="L696" s="299">
        <v>41</v>
      </c>
    </row>
    <row r="697" spans="1:12">
      <c r="A697" s="299">
        <v>696</v>
      </c>
      <c r="B697" s="299" t="s">
        <v>4098</v>
      </c>
      <c r="C697" s="299" t="s">
        <v>4317</v>
      </c>
      <c r="D697" s="299">
        <v>538</v>
      </c>
      <c r="E697" s="299">
        <v>196.90719999999999</v>
      </c>
      <c r="F697" s="299">
        <v>97</v>
      </c>
      <c r="G697" s="299">
        <v>19100</v>
      </c>
      <c r="H697" s="299">
        <v>52186</v>
      </c>
      <c r="I697" s="299">
        <v>-33086</v>
      </c>
      <c r="J697" s="299">
        <v>19</v>
      </c>
      <c r="K697" s="299" t="s">
        <v>1358</v>
      </c>
      <c r="L697" s="299">
        <v>97</v>
      </c>
    </row>
    <row r="698" spans="1:12">
      <c r="A698" s="299">
        <v>697</v>
      </c>
      <c r="B698" s="299" t="s">
        <v>891</v>
      </c>
      <c r="C698" s="299" t="s">
        <v>3458</v>
      </c>
      <c r="D698" s="299">
        <v>238</v>
      </c>
      <c r="E698" s="299">
        <v>255.6438</v>
      </c>
      <c r="F698" s="299">
        <v>73</v>
      </c>
      <c r="G698" s="299">
        <v>18662</v>
      </c>
      <c r="H698" s="299">
        <v>17374</v>
      </c>
      <c r="I698" s="299">
        <v>1288</v>
      </c>
      <c r="J698" s="299">
        <v>36</v>
      </c>
      <c r="K698" s="299" t="s">
        <v>1358</v>
      </c>
      <c r="L698" s="299">
        <v>73</v>
      </c>
    </row>
    <row r="699" spans="1:12">
      <c r="A699" s="299">
        <v>698</v>
      </c>
      <c r="B699" s="299" t="s">
        <v>1243</v>
      </c>
      <c r="C699" s="299" t="s">
        <v>4064</v>
      </c>
      <c r="D699" s="299">
        <v>275</v>
      </c>
      <c r="E699" s="299">
        <v>388.5</v>
      </c>
      <c r="F699" s="299">
        <v>48</v>
      </c>
      <c r="G699" s="299">
        <v>18648</v>
      </c>
      <c r="H699" s="299">
        <v>13200</v>
      </c>
      <c r="I699" s="299">
        <v>5448</v>
      </c>
      <c r="J699" s="299">
        <v>6</v>
      </c>
      <c r="K699" s="299" t="s">
        <v>1358</v>
      </c>
      <c r="L699" s="299">
        <v>48</v>
      </c>
    </row>
    <row r="700" spans="1:12">
      <c r="A700" s="299">
        <v>699</v>
      </c>
      <c r="B700" s="299" t="s">
        <v>416</v>
      </c>
      <c r="C700" s="299" t="s">
        <v>3433</v>
      </c>
      <c r="D700" s="299">
        <v>125</v>
      </c>
      <c r="E700" s="299">
        <v>196.17019999999999</v>
      </c>
      <c r="F700" s="299">
        <v>94</v>
      </c>
      <c r="G700" s="299">
        <v>18440</v>
      </c>
      <c r="H700" s="299">
        <v>11750</v>
      </c>
      <c r="I700" s="299">
        <v>6690</v>
      </c>
      <c r="J700" s="299">
        <v>38</v>
      </c>
      <c r="K700" s="299" t="s">
        <v>1358</v>
      </c>
      <c r="L700" s="299">
        <v>94</v>
      </c>
    </row>
    <row r="701" spans="1:12">
      <c r="A701" s="299">
        <v>700</v>
      </c>
      <c r="B701" s="299" t="s">
        <v>788</v>
      </c>
      <c r="C701" s="299" t="s">
        <v>3551</v>
      </c>
      <c r="D701" s="299">
        <v>97</v>
      </c>
      <c r="E701" s="299">
        <v>157.7345</v>
      </c>
      <c r="F701" s="299">
        <v>113</v>
      </c>
      <c r="G701" s="299">
        <v>17824</v>
      </c>
      <c r="H701" s="299">
        <v>10961</v>
      </c>
      <c r="I701" s="299">
        <v>6863</v>
      </c>
      <c r="J701" s="299">
        <v>19</v>
      </c>
      <c r="K701" s="299" t="s">
        <v>1358</v>
      </c>
      <c r="L701" s="299">
        <v>113</v>
      </c>
    </row>
    <row r="702" spans="1:12">
      <c r="A702" s="299">
        <v>701</v>
      </c>
      <c r="B702" s="299" t="s">
        <v>943</v>
      </c>
      <c r="C702" s="299" t="s">
        <v>3595</v>
      </c>
      <c r="D702" s="299">
        <v>93</v>
      </c>
      <c r="E702" s="299">
        <v>167</v>
      </c>
      <c r="F702" s="299">
        <v>106</v>
      </c>
      <c r="G702" s="299">
        <v>17702</v>
      </c>
      <c r="H702" s="299">
        <v>9858</v>
      </c>
      <c r="I702" s="299">
        <v>7844</v>
      </c>
      <c r="J702" s="299">
        <v>48</v>
      </c>
      <c r="K702" s="299" t="s">
        <v>1358</v>
      </c>
      <c r="L702" s="299">
        <v>106</v>
      </c>
    </row>
    <row r="703" spans="1:12">
      <c r="A703" s="299">
        <v>702</v>
      </c>
      <c r="B703" s="299" t="s">
        <v>811</v>
      </c>
      <c r="C703" s="299" t="s">
        <v>3604</v>
      </c>
      <c r="D703" s="299">
        <v>84</v>
      </c>
      <c r="E703" s="299">
        <v>118.0671</v>
      </c>
      <c r="F703" s="299">
        <v>149</v>
      </c>
      <c r="G703" s="299">
        <v>17592</v>
      </c>
      <c r="H703" s="299">
        <v>12516</v>
      </c>
      <c r="I703" s="299">
        <v>5076</v>
      </c>
      <c r="J703" s="299">
        <v>17</v>
      </c>
      <c r="K703" s="299" t="s">
        <v>1358</v>
      </c>
      <c r="L703" s="299">
        <v>149</v>
      </c>
    </row>
    <row r="704" spans="1:12">
      <c r="A704" s="299">
        <v>703</v>
      </c>
      <c r="B704" s="299" t="s">
        <v>386</v>
      </c>
      <c r="C704" s="299" t="s">
        <v>3574</v>
      </c>
      <c r="D704" s="299">
        <v>862</v>
      </c>
      <c r="E704" s="299">
        <v>1595.4545000000001</v>
      </c>
      <c r="F704" s="299">
        <v>11</v>
      </c>
      <c r="G704" s="299">
        <v>17550</v>
      </c>
      <c r="H704" s="299">
        <v>9482</v>
      </c>
      <c r="I704" s="299">
        <v>8068</v>
      </c>
      <c r="J704" s="299">
        <v>7</v>
      </c>
      <c r="K704" s="299" t="s">
        <v>1358</v>
      </c>
      <c r="L704" s="299">
        <v>11</v>
      </c>
    </row>
    <row r="705" spans="1:12">
      <c r="A705" s="299">
        <v>704</v>
      </c>
      <c r="B705" s="299" t="s">
        <v>1001</v>
      </c>
      <c r="C705" s="299" t="s">
        <v>3294</v>
      </c>
      <c r="D705" s="299">
        <v>180</v>
      </c>
      <c r="E705" s="299">
        <v>313.32139999999998</v>
      </c>
      <c r="F705" s="299">
        <v>56</v>
      </c>
      <c r="G705" s="299">
        <v>17546</v>
      </c>
      <c r="H705" s="299">
        <v>10080</v>
      </c>
      <c r="I705" s="299">
        <v>7466</v>
      </c>
      <c r="J705" s="299">
        <v>16</v>
      </c>
      <c r="K705" s="299" t="s">
        <v>1358</v>
      </c>
      <c r="L705" s="299">
        <v>56</v>
      </c>
    </row>
    <row r="706" spans="1:12">
      <c r="A706" s="299">
        <v>705</v>
      </c>
      <c r="B706" s="299" t="s">
        <v>1242</v>
      </c>
      <c r="C706" s="299" t="s">
        <v>4064</v>
      </c>
      <c r="D706" s="299">
        <v>275</v>
      </c>
      <c r="E706" s="299">
        <v>398.02269999999999</v>
      </c>
      <c r="F706" s="299">
        <v>44</v>
      </c>
      <c r="G706" s="299">
        <v>17513</v>
      </c>
      <c r="H706" s="299">
        <v>12100</v>
      </c>
      <c r="I706" s="299">
        <v>5413</v>
      </c>
      <c r="J706" s="299">
        <v>7</v>
      </c>
      <c r="K706" s="299" t="s">
        <v>1358</v>
      </c>
      <c r="L706" s="299">
        <v>44</v>
      </c>
    </row>
    <row r="707" spans="1:12">
      <c r="A707" s="299">
        <v>706</v>
      </c>
      <c r="B707" s="299" t="s">
        <v>493</v>
      </c>
      <c r="C707" s="299" t="s">
        <v>3332</v>
      </c>
      <c r="D707" s="299">
        <v>87</v>
      </c>
      <c r="E707" s="299">
        <v>143.595</v>
      </c>
      <c r="F707" s="299">
        <v>121</v>
      </c>
      <c r="G707" s="299">
        <v>17375</v>
      </c>
      <c r="H707" s="299">
        <v>10527</v>
      </c>
      <c r="I707" s="299">
        <v>6848</v>
      </c>
      <c r="J707" s="299">
        <v>16</v>
      </c>
      <c r="K707" s="299" t="s">
        <v>1358</v>
      </c>
      <c r="L707" s="299">
        <v>121</v>
      </c>
    </row>
    <row r="708" spans="1:12">
      <c r="A708" s="299">
        <v>707</v>
      </c>
      <c r="B708" s="299" t="s">
        <v>586</v>
      </c>
      <c r="C708" s="299" t="s">
        <v>3307</v>
      </c>
      <c r="D708" s="299">
        <v>118</v>
      </c>
      <c r="E708" s="299">
        <v>213.51849999999999</v>
      </c>
      <c r="F708" s="299">
        <v>81</v>
      </c>
      <c r="G708" s="299">
        <v>17295</v>
      </c>
      <c r="H708" s="299">
        <v>9558</v>
      </c>
      <c r="I708" s="299">
        <v>7737</v>
      </c>
      <c r="J708" s="299">
        <v>10</v>
      </c>
      <c r="K708" s="299" t="s">
        <v>1358</v>
      </c>
      <c r="L708" s="299">
        <v>81</v>
      </c>
    </row>
    <row r="709" spans="1:12">
      <c r="A709" s="299">
        <v>708</v>
      </c>
      <c r="B709" s="299" t="s">
        <v>582</v>
      </c>
      <c r="C709" s="299" t="s">
        <v>3306</v>
      </c>
      <c r="D709" s="299">
        <v>246</v>
      </c>
      <c r="E709" s="299">
        <v>658.88459999999998</v>
      </c>
      <c r="F709" s="299">
        <v>26</v>
      </c>
      <c r="G709" s="299">
        <v>17131</v>
      </c>
      <c r="H709" s="299">
        <v>6396</v>
      </c>
      <c r="I709" s="299">
        <v>10735</v>
      </c>
      <c r="J709" s="299">
        <v>13</v>
      </c>
      <c r="K709" s="299" t="s">
        <v>1358</v>
      </c>
      <c r="L709" s="299">
        <v>26</v>
      </c>
    </row>
    <row r="710" spans="1:12">
      <c r="A710" s="299">
        <v>709</v>
      </c>
      <c r="B710" s="299" t="s">
        <v>404</v>
      </c>
      <c r="C710" s="299" t="s">
        <v>3177</v>
      </c>
      <c r="D710" s="299">
        <v>81</v>
      </c>
      <c r="E710" s="299">
        <v>149.68469999999999</v>
      </c>
      <c r="F710" s="299">
        <v>111</v>
      </c>
      <c r="G710" s="299">
        <v>16615</v>
      </c>
      <c r="H710" s="299">
        <v>8991</v>
      </c>
      <c r="I710" s="299">
        <v>7624</v>
      </c>
      <c r="J710" s="299">
        <v>28</v>
      </c>
      <c r="K710" s="299" t="s">
        <v>1358</v>
      </c>
      <c r="L710" s="299">
        <v>111</v>
      </c>
    </row>
    <row r="711" spans="1:12">
      <c r="A711" s="299">
        <v>710</v>
      </c>
      <c r="B711" s="299" t="s">
        <v>4448</v>
      </c>
      <c r="C711" s="299" t="s">
        <v>4468</v>
      </c>
      <c r="D711" s="299">
        <v>1202</v>
      </c>
      <c r="E711" s="299">
        <v>1833.3333</v>
      </c>
      <c r="F711" s="299">
        <v>9</v>
      </c>
      <c r="G711" s="299">
        <v>16500</v>
      </c>
      <c r="H711" s="299">
        <v>10818</v>
      </c>
      <c r="I711" s="299">
        <v>5682</v>
      </c>
      <c r="J711" s="299">
        <v>4</v>
      </c>
      <c r="K711" s="299" t="s">
        <v>1358</v>
      </c>
      <c r="L711" s="299">
        <v>9</v>
      </c>
    </row>
    <row r="712" spans="1:12">
      <c r="A712" s="299">
        <v>711</v>
      </c>
      <c r="B712" s="299" t="s">
        <v>764</v>
      </c>
      <c r="C712" s="299" t="s">
        <v>3548</v>
      </c>
      <c r="D712" s="299">
        <v>91</v>
      </c>
      <c r="E712" s="299">
        <v>55</v>
      </c>
      <c r="F712" s="299">
        <v>300</v>
      </c>
      <c r="G712" s="299">
        <v>16500</v>
      </c>
      <c r="H712" s="299">
        <v>27300</v>
      </c>
      <c r="I712" s="299">
        <v>-10800</v>
      </c>
      <c r="J712" s="299">
        <v>2</v>
      </c>
      <c r="K712" s="299" t="s">
        <v>1358</v>
      </c>
      <c r="L712" s="299">
        <v>300</v>
      </c>
    </row>
    <row r="713" spans="1:12">
      <c r="A713" s="299">
        <v>712</v>
      </c>
      <c r="B713" s="299" t="s">
        <v>980</v>
      </c>
      <c r="C713" s="299" t="s">
        <v>3495</v>
      </c>
      <c r="D713" s="299">
        <v>471</v>
      </c>
      <c r="E713" s="299">
        <v>660</v>
      </c>
      <c r="F713" s="299">
        <v>25</v>
      </c>
      <c r="G713" s="299">
        <v>16500</v>
      </c>
      <c r="H713" s="299">
        <v>11775</v>
      </c>
      <c r="I713" s="299">
        <v>4725</v>
      </c>
      <c r="J713" s="299">
        <v>13</v>
      </c>
      <c r="K713" s="299" t="s">
        <v>1358</v>
      </c>
      <c r="L713" s="299">
        <v>25</v>
      </c>
    </row>
    <row r="714" spans="1:12">
      <c r="A714" s="299">
        <v>713</v>
      </c>
      <c r="B714" s="299" t="s">
        <v>420</v>
      </c>
      <c r="C714" s="299" t="s">
        <v>3433</v>
      </c>
      <c r="D714" s="299">
        <v>125</v>
      </c>
      <c r="E714" s="299">
        <v>170.625</v>
      </c>
      <c r="F714" s="299">
        <v>96</v>
      </c>
      <c r="G714" s="299">
        <v>16380</v>
      </c>
      <c r="H714" s="299">
        <v>12000</v>
      </c>
      <c r="I714" s="299">
        <v>4380</v>
      </c>
      <c r="J714" s="299">
        <v>37</v>
      </c>
      <c r="K714" s="299" t="s">
        <v>1358</v>
      </c>
      <c r="L714" s="299">
        <v>96</v>
      </c>
    </row>
    <row r="715" spans="1:12">
      <c r="A715" s="299">
        <v>714</v>
      </c>
      <c r="B715" s="299" t="s">
        <v>760</v>
      </c>
      <c r="C715" s="299" t="s">
        <v>3188</v>
      </c>
      <c r="D715" s="299">
        <v>64</v>
      </c>
      <c r="E715" s="299">
        <v>108.777</v>
      </c>
      <c r="F715" s="299">
        <v>148</v>
      </c>
      <c r="G715" s="299">
        <v>16099</v>
      </c>
      <c r="H715" s="299">
        <v>9472</v>
      </c>
      <c r="I715" s="299">
        <v>6627</v>
      </c>
      <c r="J715" s="299">
        <v>76</v>
      </c>
      <c r="K715" s="299" t="s">
        <v>1358</v>
      </c>
      <c r="L715" s="299">
        <v>148</v>
      </c>
    </row>
    <row r="716" spans="1:12">
      <c r="A716" s="299">
        <v>715</v>
      </c>
      <c r="B716" s="299" t="s">
        <v>688</v>
      </c>
      <c r="C716" s="299" t="s">
        <v>3302</v>
      </c>
      <c r="D716" s="299">
        <v>344</v>
      </c>
      <c r="E716" s="299">
        <v>892.5</v>
      </c>
      <c r="F716" s="299">
        <v>18</v>
      </c>
      <c r="G716" s="299">
        <v>16065</v>
      </c>
      <c r="H716" s="299">
        <v>6192</v>
      </c>
      <c r="I716" s="299">
        <v>9873</v>
      </c>
      <c r="J716" s="299">
        <v>5</v>
      </c>
      <c r="K716" s="299" t="s">
        <v>1358</v>
      </c>
      <c r="L716" s="299">
        <v>18</v>
      </c>
    </row>
    <row r="717" spans="1:12">
      <c r="A717" s="299">
        <v>716</v>
      </c>
      <c r="B717" s="299" t="s">
        <v>558</v>
      </c>
      <c r="C717" s="299" t="s">
        <v>3247</v>
      </c>
      <c r="D717" s="299">
        <v>620</v>
      </c>
      <c r="E717" s="299">
        <v>1135</v>
      </c>
      <c r="F717" s="299">
        <v>14</v>
      </c>
      <c r="G717" s="299">
        <v>15890</v>
      </c>
      <c r="H717" s="299">
        <v>8680</v>
      </c>
      <c r="I717" s="299">
        <v>7210</v>
      </c>
      <c r="J717" s="299">
        <v>9</v>
      </c>
      <c r="K717" s="299" t="s">
        <v>1358</v>
      </c>
      <c r="L717" s="299">
        <v>14</v>
      </c>
    </row>
    <row r="718" spans="1:12">
      <c r="A718" s="299">
        <v>717</v>
      </c>
      <c r="B718" s="299" t="s">
        <v>4469</v>
      </c>
      <c r="C718" s="299" t="s">
        <v>4470</v>
      </c>
      <c r="D718" s="299">
        <v>569</v>
      </c>
      <c r="E718" s="299">
        <v>1980</v>
      </c>
      <c r="F718" s="299">
        <v>8</v>
      </c>
      <c r="G718" s="299">
        <v>15840</v>
      </c>
      <c r="H718" s="299">
        <v>4552</v>
      </c>
      <c r="I718" s="299">
        <v>11288</v>
      </c>
      <c r="J718" s="299">
        <v>1</v>
      </c>
      <c r="K718" s="299" t="s">
        <v>1358</v>
      </c>
      <c r="L718" s="299">
        <v>8</v>
      </c>
    </row>
    <row r="719" spans="1:12">
      <c r="A719" s="299">
        <v>718</v>
      </c>
      <c r="B719" s="299" t="s">
        <v>449</v>
      </c>
      <c r="C719" s="299" t="s">
        <v>3507</v>
      </c>
      <c r="D719" s="299">
        <v>264</v>
      </c>
      <c r="E719" s="299">
        <v>262</v>
      </c>
      <c r="F719" s="299">
        <v>60</v>
      </c>
      <c r="G719" s="299">
        <v>15720</v>
      </c>
      <c r="H719" s="299">
        <v>15840</v>
      </c>
      <c r="I719" s="299">
        <v>-120</v>
      </c>
      <c r="J719" s="299">
        <v>26</v>
      </c>
      <c r="K719" s="299" t="s">
        <v>1358</v>
      </c>
      <c r="L719" s="299">
        <v>60</v>
      </c>
    </row>
    <row r="720" spans="1:12">
      <c r="A720" s="299">
        <v>719</v>
      </c>
      <c r="B720" s="299" t="s">
        <v>1022</v>
      </c>
      <c r="C720" s="299" t="s">
        <v>3626</v>
      </c>
      <c r="D720" s="299">
        <v>484</v>
      </c>
      <c r="E720" s="299">
        <v>680.4348</v>
      </c>
      <c r="F720" s="299">
        <v>23</v>
      </c>
      <c r="G720" s="299">
        <v>15650</v>
      </c>
      <c r="H720" s="299">
        <v>11132</v>
      </c>
      <c r="I720" s="299">
        <v>4518</v>
      </c>
      <c r="J720" s="299">
        <v>11</v>
      </c>
      <c r="K720" s="299" t="s">
        <v>1358</v>
      </c>
      <c r="L720" s="299">
        <v>23</v>
      </c>
    </row>
    <row r="721" spans="1:12">
      <c r="A721" s="299">
        <v>720</v>
      </c>
      <c r="B721" s="299" t="s">
        <v>4215</v>
      </c>
      <c r="C721" s="299" t="s">
        <v>4319</v>
      </c>
      <c r="D721" s="299">
        <v>78</v>
      </c>
      <c r="E721" s="299">
        <v>155</v>
      </c>
      <c r="F721" s="299">
        <v>100</v>
      </c>
      <c r="G721" s="299">
        <v>15500</v>
      </c>
      <c r="H721" s="299">
        <v>7800</v>
      </c>
      <c r="I721" s="299">
        <v>7700</v>
      </c>
      <c r="J721" s="299">
        <v>1</v>
      </c>
      <c r="K721" s="299" t="s">
        <v>1358</v>
      </c>
      <c r="L721" s="299">
        <v>100</v>
      </c>
    </row>
    <row r="722" spans="1:12">
      <c r="A722" s="299">
        <v>721</v>
      </c>
      <c r="B722" s="299" t="s">
        <v>758</v>
      </c>
      <c r="C722" s="299" t="s">
        <v>3188</v>
      </c>
      <c r="D722" s="299">
        <v>64</v>
      </c>
      <c r="E722" s="299">
        <v>109.0638</v>
      </c>
      <c r="F722" s="299">
        <v>141</v>
      </c>
      <c r="G722" s="299">
        <v>15378</v>
      </c>
      <c r="H722" s="299">
        <v>9024</v>
      </c>
      <c r="I722" s="299">
        <v>6354</v>
      </c>
      <c r="J722" s="299">
        <v>43</v>
      </c>
      <c r="K722" s="299" t="s">
        <v>1358</v>
      </c>
      <c r="L722" s="299">
        <v>141</v>
      </c>
    </row>
    <row r="723" spans="1:12">
      <c r="A723" s="299">
        <v>722</v>
      </c>
      <c r="B723" s="299" t="s">
        <v>908</v>
      </c>
      <c r="C723" s="299" t="s">
        <v>3371</v>
      </c>
      <c r="D723" s="299">
        <v>419</v>
      </c>
      <c r="E723" s="299">
        <v>634.83330000000001</v>
      </c>
      <c r="F723" s="299">
        <v>24</v>
      </c>
      <c r="G723" s="299">
        <v>15236</v>
      </c>
      <c r="H723" s="299">
        <v>10056</v>
      </c>
      <c r="I723" s="299">
        <v>5180</v>
      </c>
      <c r="J723" s="299">
        <v>10</v>
      </c>
      <c r="K723" s="299" t="s">
        <v>1358</v>
      </c>
      <c r="L723" s="299">
        <v>24</v>
      </c>
    </row>
    <row r="724" spans="1:12">
      <c r="A724" s="299">
        <v>723</v>
      </c>
      <c r="B724" s="299" t="s">
        <v>3546</v>
      </c>
      <c r="C724" s="299" t="s">
        <v>3547</v>
      </c>
      <c r="D724" s="299">
        <v>180</v>
      </c>
      <c r="E724" s="299">
        <v>264</v>
      </c>
      <c r="F724" s="299">
        <v>57</v>
      </c>
      <c r="G724" s="299">
        <v>15048</v>
      </c>
      <c r="H724" s="299">
        <v>10260</v>
      </c>
      <c r="I724" s="299">
        <v>4788</v>
      </c>
      <c r="J724" s="299">
        <v>14</v>
      </c>
      <c r="K724" s="299" t="s">
        <v>1358</v>
      </c>
      <c r="L724" s="299">
        <v>57</v>
      </c>
    </row>
    <row r="725" spans="1:12">
      <c r="A725" s="299">
        <v>724</v>
      </c>
      <c r="B725" s="299" t="s">
        <v>904</v>
      </c>
      <c r="C725" s="299" t="s">
        <v>3558</v>
      </c>
      <c r="D725" s="299">
        <v>298</v>
      </c>
      <c r="E725" s="299">
        <v>548.88890000000004</v>
      </c>
      <c r="F725" s="299">
        <v>27</v>
      </c>
      <c r="G725" s="299">
        <v>14820</v>
      </c>
      <c r="H725" s="299">
        <v>8046</v>
      </c>
      <c r="I725" s="299">
        <v>6774</v>
      </c>
      <c r="J725" s="299">
        <v>18</v>
      </c>
      <c r="K725" s="299" t="s">
        <v>1358</v>
      </c>
      <c r="L725" s="299">
        <v>27</v>
      </c>
    </row>
    <row r="726" spans="1:12">
      <c r="A726" s="299">
        <v>725</v>
      </c>
      <c r="B726" s="299" t="s">
        <v>578</v>
      </c>
      <c r="C726" s="299" t="s">
        <v>3414</v>
      </c>
      <c r="D726" s="299">
        <v>594</v>
      </c>
      <c r="E726" s="299">
        <v>1136.3077000000001</v>
      </c>
      <c r="F726" s="299">
        <v>13</v>
      </c>
      <c r="G726" s="299">
        <v>14772</v>
      </c>
      <c r="H726" s="299">
        <v>7722</v>
      </c>
      <c r="I726" s="299">
        <v>7050</v>
      </c>
      <c r="J726" s="299">
        <v>9</v>
      </c>
      <c r="K726" s="299" t="s">
        <v>1358</v>
      </c>
      <c r="L726" s="299">
        <v>13</v>
      </c>
    </row>
    <row r="727" spans="1:12">
      <c r="A727" s="299">
        <v>726</v>
      </c>
      <c r="B727" s="299" t="s">
        <v>878</v>
      </c>
      <c r="C727" s="299" t="s">
        <v>3340</v>
      </c>
      <c r="D727" s="299">
        <v>0</v>
      </c>
      <c r="E727" s="299">
        <v>246.10169999999999</v>
      </c>
      <c r="F727" s="299">
        <v>59</v>
      </c>
      <c r="G727" s="299">
        <v>14520</v>
      </c>
      <c r="H727" s="299">
        <v>0</v>
      </c>
      <c r="I727" s="299">
        <v>14520</v>
      </c>
      <c r="J727" s="299">
        <v>7</v>
      </c>
      <c r="K727" s="299" t="s">
        <v>1358</v>
      </c>
      <c r="L727" s="299">
        <v>59</v>
      </c>
    </row>
    <row r="728" spans="1:12">
      <c r="A728" s="299">
        <v>727</v>
      </c>
      <c r="B728" s="299" t="s">
        <v>608</v>
      </c>
      <c r="C728" s="299" t="s">
        <v>3442</v>
      </c>
      <c r="D728" s="299">
        <v>400</v>
      </c>
      <c r="E728" s="299">
        <v>551.5385</v>
      </c>
      <c r="F728" s="299">
        <v>26</v>
      </c>
      <c r="G728" s="299">
        <v>14340</v>
      </c>
      <c r="H728" s="299">
        <v>10400</v>
      </c>
      <c r="I728" s="299">
        <v>3940</v>
      </c>
      <c r="J728" s="299">
        <v>14</v>
      </c>
      <c r="K728" s="299" t="s">
        <v>1358</v>
      </c>
      <c r="L728" s="299">
        <v>26</v>
      </c>
    </row>
    <row r="729" spans="1:12">
      <c r="A729" s="299">
        <v>728</v>
      </c>
      <c r="B729" s="299" t="s">
        <v>560</v>
      </c>
      <c r="C729" s="299" t="s">
        <v>3612</v>
      </c>
      <c r="D729" s="299">
        <v>105</v>
      </c>
      <c r="E729" s="299">
        <v>234.95</v>
      </c>
      <c r="F729" s="299">
        <v>60</v>
      </c>
      <c r="G729" s="299">
        <v>14097</v>
      </c>
      <c r="H729" s="299">
        <v>6300</v>
      </c>
      <c r="I729" s="299">
        <v>7797</v>
      </c>
      <c r="J729" s="299">
        <v>29</v>
      </c>
      <c r="K729" s="299" t="s">
        <v>1358</v>
      </c>
      <c r="L729" s="299">
        <v>60</v>
      </c>
    </row>
    <row r="730" spans="1:12">
      <c r="A730" s="299">
        <v>729</v>
      </c>
      <c r="B730" s="299" t="s">
        <v>3602</v>
      </c>
      <c r="C730" s="299" t="s">
        <v>3603</v>
      </c>
      <c r="D730" s="299">
        <v>280</v>
      </c>
      <c r="E730" s="299">
        <v>368</v>
      </c>
      <c r="F730" s="299">
        <v>38</v>
      </c>
      <c r="G730" s="299">
        <v>13984</v>
      </c>
      <c r="H730" s="299">
        <v>10640</v>
      </c>
      <c r="I730" s="299">
        <v>3344</v>
      </c>
      <c r="J730" s="299">
        <v>12</v>
      </c>
      <c r="K730" s="299" t="s">
        <v>1358</v>
      </c>
      <c r="L730" s="299">
        <v>38</v>
      </c>
    </row>
    <row r="731" spans="1:12">
      <c r="A731" s="299">
        <v>730</v>
      </c>
      <c r="B731" s="299" t="s">
        <v>4233</v>
      </c>
      <c r="C731" s="299" t="s">
        <v>4347</v>
      </c>
      <c r="D731" s="299">
        <v>417</v>
      </c>
      <c r="E731" s="299">
        <v>390.90910000000002</v>
      </c>
      <c r="F731" s="299">
        <v>33</v>
      </c>
      <c r="G731" s="299">
        <v>12900</v>
      </c>
      <c r="H731" s="299">
        <v>13761</v>
      </c>
      <c r="I731" s="299">
        <v>-861</v>
      </c>
      <c r="J731" s="299">
        <v>13</v>
      </c>
      <c r="K731" s="299" t="s">
        <v>1358</v>
      </c>
      <c r="L731" s="299">
        <v>33</v>
      </c>
    </row>
    <row r="732" spans="1:12">
      <c r="A732" s="299">
        <v>731</v>
      </c>
      <c r="B732" s="299" t="s">
        <v>994</v>
      </c>
      <c r="C732" s="299" t="s">
        <v>3100</v>
      </c>
      <c r="D732" s="299">
        <v>383</v>
      </c>
      <c r="E732" s="299">
        <v>607</v>
      </c>
      <c r="F732" s="299">
        <v>21</v>
      </c>
      <c r="G732" s="299">
        <v>12747</v>
      </c>
      <c r="H732" s="299">
        <v>8043</v>
      </c>
      <c r="I732" s="299">
        <v>4704</v>
      </c>
      <c r="J732" s="299">
        <v>3</v>
      </c>
      <c r="K732" s="299" t="s">
        <v>1358</v>
      </c>
      <c r="L732" s="299">
        <v>21</v>
      </c>
    </row>
    <row r="733" spans="1:12">
      <c r="A733" s="299">
        <v>732</v>
      </c>
      <c r="B733" s="299" t="s">
        <v>3561</v>
      </c>
      <c r="C733" s="299" t="s">
        <v>3562</v>
      </c>
      <c r="D733" s="299">
        <v>707</v>
      </c>
      <c r="E733" s="299">
        <v>2500</v>
      </c>
      <c r="F733" s="299">
        <v>5</v>
      </c>
      <c r="G733" s="299">
        <v>12500</v>
      </c>
      <c r="H733" s="299">
        <v>3535</v>
      </c>
      <c r="I733" s="299">
        <v>8965</v>
      </c>
      <c r="J733" s="299">
        <v>5</v>
      </c>
      <c r="K733" s="299" t="s">
        <v>1358</v>
      </c>
      <c r="L733" s="299">
        <v>5</v>
      </c>
    </row>
    <row r="734" spans="1:12">
      <c r="A734" s="299">
        <v>733</v>
      </c>
      <c r="B734" s="299" t="s">
        <v>875</v>
      </c>
      <c r="C734" s="299" t="s">
        <v>3317</v>
      </c>
      <c r="D734" s="299">
        <v>0</v>
      </c>
      <c r="E734" s="299">
        <v>93.461500000000001</v>
      </c>
      <c r="F734" s="299">
        <v>130</v>
      </c>
      <c r="G734" s="299">
        <v>12150</v>
      </c>
      <c r="H734" s="299">
        <v>0</v>
      </c>
      <c r="I734" s="299">
        <v>12150</v>
      </c>
      <c r="J734" s="299">
        <v>3</v>
      </c>
      <c r="K734" s="299" t="s">
        <v>1358</v>
      </c>
      <c r="L734" s="299">
        <v>130</v>
      </c>
    </row>
    <row r="735" spans="1:12">
      <c r="A735" s="299">
        <v>734</v>
      </c>
      <c r="B735" s="299" t="s">
        <v>579</v>
      </c>
      <c r="C735" s="299" t="s">
        <v>3501</v>
      </c>
      <c r="D735" s="299">
        <v>536</v>
      </c>
      <c r="E735" s="299">
        <v>1007.3333</v>
      </c>
      <c r="F735" s="299">
        <v>12</v>
      </c>
      <c r="G735" s="299">
        <v>12088</v>
      </c>
      <c r="H735" s="299">
        <v>6432</v>
      </c>
      <c r="I735" s="299">
        <v>5656</v>
      </c>
      <c r="J735" s="299">
        <v>7</v>
      </c>
      <c r="K735" s="299" t="s">
        <v>1358</v>
      </c>
      <c r="L735" s="299">
        <v>12</v>
      </c>
    </row>
    <row r="736" spans="1:12">
      <c r="A736" s="299">
        <v>735</v>
      </c>
      <c r="B736" s="299" t="s">
        <v>444</v>
      </c>
      <c r="C736" s="299" t="s">
        <v>3534</v>
      </c>
      <c r="D736" s="299">
        <v>332</v>
      </c>
      <c r="E736" s="299">
        <v>376.75</v>
      </c>
      <c r="F736" s="299">
        <v>32</v>
      </c>
      <c r="G736" s="299">
        <v>12056</v>
      </c>
      <c r="H736" s="299">
        <v>10624</v>
      </c>
      <c r="I736" s="299">
        <v>1432</v>
      </c>
      <c r="J736" s="299">
        <v>20</v>
      </c>
      <c r="K736" s="299" t="s">
        <v>1358</v>
      </c>
      <c r="L736" s="299">
        <v>32</v>
      </c>
    </row>
    <row r="737" spans="1:12">
      <c r="A737" s="299">
        <v>736</v>
      </c>
      <c r="B737" s="299" t="s">
        <v>4437</v>
      </c>
      <c r="C737" s="299" t="s">
        <v>4471</v>
      </c>
      <c r="D737" s="299">
        <v>1780</v>
      </c>
      <c r="E737" s="299">
        <v>2400</v>
      </c>
      <c r="F737" s="299">
        <v>5</v>
      </c>
      <c r="G737" s="299">
        <v>12000</v>
      </c>
      <c r="H737" s="299">
        <v>8900</v>
      </c>
      <c r="I737" s="299">
        <v>3100</v>
      </c>
      <c r="J737" s="299">
        <v>1</v>
      </c>
      <c r="K737" s="299" t="s">
        <v>1358</v>
      </c>
      <c r="L737" s="299">
        <v>5</v>
      </c>
    </row>
    <row r="738" spans="1:12">
      <c r="A738" s="299">
        <v>737</v>
      </c>
      <c r="B738" s="299" t="s">
        <v>825</v>
      </c>
      <c r="C738" s="299" t="s">
        <v>3516</v>
      </c>
      <c r="D738" s="299">
        <v>105</v>
      </c>
      <c r="E738" s="299">
        <v>190.4444</v>
      </c>
      <c r="F738" s="299">
        <v>63</v>
      </c>
      <c r="G738" s="299">
        <v>11998</v>
      </c>
      <c r="H738" s="299">
        <v>6615</v>
      </c>
      <c r="I738" s="299">
        <v>5383</v>
      </c>
      <c r="J738" s="299">
        <v>18</v>
      </c>
      <c r="K738" s="299" t="s">
        <v>1358</v>
      </c>
      <c r="L738" s="299">
        <v>63</v>
      </c>
    </row>
    <row r="739" spans="1:12">
      <c r="A739" s="299">
        <v>738</v>
      </c>
      <c r="B739" s="299" t="s">
        <v>985</v>
      </c>
      <c r="C739" s="299" t="s">
        <v>3640</v>
      </c>
      <c r="D739" s="299">
        <v>401</v>
      </c>
      <c r="E739" s="299">
        <v>570.23810000000003</v>
      </c>
      <c r="F739" s="299">
        <v>21</v>
      </c>
      <c r="G739" s="299">
        <v>11975</v>
      </c>
      <c r="H739" s="299">
        <v>8421</v>
      </c>
      <c r="I739" s="299">
        <v>3554</v>
      </c>
      <c r="J739" s="299">
        <v>6</v>
      </c>
      <c r="K739" s="299" t="s">
        <v>1358</v>
      </c>
      <c r="L739" s="299">
        <v>21</v>
      </c>
    </row>
    <row r="740" spans="1:12">
      <c r="A740" s="299">
        <v>739</v>
      </c>
      <c r="B740" s="299" t="s">
        <v>676</v>
      </c>
      <c r="C740" s="299" t="s">
        <v>3975</v>
      </c>
      <c r="D740" s="299">
        <v>72</v>
      </c>
      <c r="E740" s="299">
        <v>247.20830000000001</v>
      </c>
      <c r="F740" s="299">
        <v>48</v>
      </c>
      <c r="G740" s="299">
        <v>11866</v>
      </c>
      <c r="H740" s="299">
        <v>3456</v>
      </c>
      <c r="I740" s="299">
        <v>8410</v>
      </c>
      <c r="J740" s="299">
        <v>18</v>
      </c>
      <c r="K740" s="299" t="s">
        <v>1358</v>
      </c>
      <c r="L740" s="299">
        <v>48</v>
      </c>
    </row>
    <row r="741" spans="1:12">
      <c r="A741" s="299">
        <v>740</v>
      </c>
      <c r="B741" s="299" t="s">
        <v>3503</v>
      </c>
      <c r="C741" s="299" t="s">
        <v>3504</v>
      </c>
      <c r="D741" s="299">
        <v>162</v>
      </c>
      <c r="E741" s="299">
        <v>287</v>
      </c>
      <c r="F741" s="299">
        <v>41</v>
      </c>
      <c r="G741" s="299">
        <v>11767</v>
      </c>
      <c r="H741" s="299">
        <v>6642</v>
      </c>
      <c r="I741" s="299">
        <v>5125</v>
      </c>
      <c r="J741" s="299">
        <v>12</v>
      </c>
      <c r="K741" s="299" t="s">
        <v>1358</v>
      </c>
      <c r="L741" s="299">
        <v>41</v>
      </c>
    </row>
    <row r="742" spans="1:12">
      <c r="A742" s="299">
        <v>741</v>
      </c>
      <c r="B742" s="299" t="s">
        <v>603</v>
      </c>
      <c r="C742" s="299" t="s">
        <v>3577</v>
      </c>
      <c r="D742" s="299">
        <v>562</v>
      </c>
      <c r="E742" s="299">
        <v>1170.8</v>
      </c>
      <c r="F742" s="299">
        <v>10</v>
      </c>
      <c r="G742" s="299">
        <v>11708</v>
      </c>
      <c r="H742" s="299">
        <v>5620</v>
      </c>
      <c r="I742" s="299">
        <v>6088</v>
      </c>
      <c r="J742" s="299">
        <v>4</v>
      </c>
      <c r="K742" s="299" t="s">
        <v>1358</v>
      </c>
      <c r="L742" s="299">
        <v>10</v>
      </c>
    </row>
    <row r="743" spans="1:12">
      <c r="A743" s="299">
        <v>742</v>
      </c>
      <c r="B743" s="299" t="s">
        <v>464</v>
      </c>
      <c r="C743" s="299" t="s">
        <v>3499</v>
      </c>
      <c r="D743" s="299">
        <v>142</v>
      </c>
      <c r="E743" s="299">
        <v>137.40479999999999</v>
      </c>
      <c r="F743" s="299">
        <v>84</v>
      </c>
      <c r="G743" s="299">
        <v>11542</v>
      </c>
      <c r="H743" s="299">
        <v>11928</v>
      </c>
      <c r="I743" s="299">
        <v>-386</v>
      </c>
      <c r="J743" s="299">
        <v>62</v>
      </c>
      <c r="K743" s="299" t="s">
        <v>1358</v>
      </c>
      <c r="L743" s="299">
        <v>84</v>
      </c>
    </row>
    <row r="744" spans="1:12">
      <c r="A744" s="299">
        <v>743</v>
      </c>
      <c r="B744" s="299" t="s">
        <v>2951</v>
      </c>
      <c r="C744" s="299" t="s">
        <v>3733</v>
      </c>
      <c r="D744" s="299">
        <v>639</v>
      </c>
      <c r="E744" s="299">
        <v>1147.7</v>
      </c>
      <c r="F744" s="299">
        <v>10</v>
      </c>
      <c r="G744" s="299">
        <v>11477</v>
      </c>
      <c r="H744" s="299">
        <v>6390</v>
      </c>
      <c r="I744" s="299">
        <v>5087</v>
      </c>
      <c r="J744" s="299">
        <v>3</v>
      </c>
      <c r="K744" s="299" t="s">
        <v>1358</v>
      </c>
      <c r="L744" s="299">
        <v>10</v>
      </c>
    </row>
    <row r="745" spans="1:12">
      <c r="A745" s="299">
        <v>744</v>
      </c>
      <c r="B745" s="299" t="s">
        <v>999</v>
      </c>
      <c r="C745" s="299" t="s">
        <v>3434</v>
      </c>
      <c r="D745" s="299">
        <v>484</v>
      </c>
      <c r="E745" s="299">
        <v>545.23810000000003</v>
      </c>
      <c r="F745" s="299">
        <v>21</v>
      </c>
      <c r="G745" s="299">
        <v>11450</v>
      </c>
      <c r="H745" s="299">
        <v>10164</v>
      </c>
      <c r="I745" s="299">
        <v>1286</v>
      </c>
      <c r="J745" s="299">
        <v>17</v>
      </c>
      <c r="K745" s="299" t="s">
        <v>1358</v>
      </c>
      <c r="L745" s="299">
        <v>21</v>
      </c>
    </row>
    <row r="746" spans="1:12">
      <c r="A746" s="299">
        <v>745</v>
      </c>
      <c r="B746" s="299" t="s">
        <v>778</v>
      </c>
      <c r="C746" s="299" t="s">
        <v>3724</v>
      </c>
      <c r="D746" s="299">
        <v>271</v>
      </c>
      <c r="E746" s="299">
        <v>42.313400000000001</v>
      </c>
      <c r="F746" s="299">
        <v>268</v>
      </c>
      <c r="G746" s="299">
        <v>11340</v>
      </c>
      <c r="H746" s="299">
        <v>72628</v>
      </c>
      <c r="I746" s="299">
        <v>-61288</v>
      </c>
      <c r="J746" s="299">
        <v>13</v>
      </c>
      <c r="K746" s="299" t="s">
        <v>1358</v>
      </c>
      <c r="L746" s="299">
        <v>268</v>
      </c>
    </row>
    <row r="747" spans="1:12">
      <c r="A747" s="299">
        <v>746</v>
      </c>
      <c r="B747" s="299" t="s">
        <v>798</v>
      </c>
      <c r="C747" s="299" t="s">
        <v>3524</v>
      </c>
      <c r="D747" s="299">
        <v>90</v>
      </c>
      <c r="E747" s="299">
        <v>128.85059999999999</v>
      </c>
      <c r="F747" s="299">
        <v>87</v>
      </c>
      <c r="G747" s="299">
        <v>11210</v>
      </c>
      <c r="H747" s="299">
        <v>7830</v>
      </c>
      <c r="I747" s="299">
        <v>3380</v>
      </c>
      <c r="J747" s="299">
        <v>27</v>
      </c>
      <c r="K747" s="299" t="s">
        <v>1358</v>
      </c>
      <c r="L747" s="299">
        <v>87</v>
      </c>
    </row>
    <row r="748" spans="1:12">
      <c r="A748" s="299">
        <v>747</v>
      </c>
      <c r="B748" s="299" t="s">
        <v>4110</v>
      </c>
      <c r="C748" s="299" t="s">
        <v>4345</v>
      </c>
      <c r="D748" s="299">
        <v>474</v>
      </c>
      <c r="E748" s="299">
        <v>656.47059999999999</v>
      </c>
      <c r="F748" s="299">
        <v>17</v>
      </c>
      <c r="G748" s="299">
        <v>11160</v>
      </c>
      <c r="H748" s="299">
        <v>8058</v>
      </c>
      <c r="I748" s="299">
        <v>3102</v>
      </c>
      <c r="J748" s="299">
        <v>6</v>
      </c>
      <c r="K748" s="299" t="s">
        <v>1358</v>
      </c>
      <c r="L748" s="299">
        <v>17</v>
      </c>
    </row>
    <row r="749" spans="1:12">
      <c r="A749" s="299">
        <v>748</v>
      </c>
      <c r="B749" s="299" t="s">
        <v>617</v>
      </c>
      <c r="C749" s="299" t="s">
        <v>3632</v>
      </c>
      <c r="D749" s="299">
        <v>169</v>
      </c>
      <c r="E749" s="299">
        <v>117.5333</v>
      </c>
      <c r="F749" s="299">
        <v>90</v>
      </c>
      <c r="G749" s="299">
        <v>10578</v>
      </c>
      <c r="H749" s="299">
        <v>15210</v>
      </c>
      <c r="I749" s="299">
        <v>-4632</v>
      </c>
      <c r="J749" s="299">
        <v>25</v>
      </c>
      <c r="K749" s="299" t="s">
        <v>1358</v>
      </c>
      <c r="L749" s="299">
        <v>90</v>
      </c>
    </row>
    <row r="750" spans="1:12">
      <c r="A750" s="299">
        <v>749</v>
      </c>
      <c r="B750" s="299" t="s">
        <v>925</v>
      </c>
      <c r="C750" s="299" t="s">
        <v>3450</v>
      </c>
      <c r="D750" s="299">
        <v>74</v>
      </c>
      <c r="E750" s="299">
        <v>42.720199999999998</v>
      </c>
      <c r="F750" s="299">
        <v>243</v>
      </c>
      <c r="G750" s="299">
        <v>10381</v>
      </c>
      <c r="H750" s="299">
        <v>17982</v>
      </c>
      <c r="I750" s="299">
        <v>-7601</v>
      </c>
      <c r="J750" s="299">
        <v>74</v>
      </c>
      <c r="K750" s="299" t="s">
        <v>1358</v>
      </c>
      <c r="L750" s="299">
        <v>243</v>
      </c>
    </row>
    <row r="751" spans="1:12">
      <c r="A751" s="299">
        <v>750</v>
      </c>
      <c r="B751" s="299" t="s">
        <v>997</v>
      </c>
      <c r="C751" s="299" t="s">
        <v>3492</v>
      </c>
      <c r="D751" s="299">
        <v>454</v>
      </c>
      <c r="E751" s="299">
        <v>575.55560000000003</v>
      </c>
      <c r="F751" s="299">
        <v>18</v>
      </c>
      <c r="G751" s="299">
        <v>10360</v>
      </c>
      <c r="H751" s="299">
        <v>8172</v>
      </c>
      <c r="I751" s="299">
        <v>2188</v>
      </c>
      <c r="J751" s="299">
        <v>5</v>
      </c>
      <c r="K751" s="299" t="s">
        <v>1358</v>
      </c>
      <c r="L751" s="299">
        <v>18</v>
      </c>
    </row>
    <row r="752" spans="1:12">
      <c r="A752" s="299">
        <v>751</v>
      </c>
      <c r="B752" s="299" t="s">
        <v>743</v>
      </c>
      <c r="C752" s="299" t="s">
        <v>3723</v>
      </c>
      <c r="D752" s="299">
        <v>1749</v>
      </c>
      <c r="E752" s="299">
        <v>3449</v>
      </c>
      <c r="F752" s="299">
        <v>3</v>
      </c>
      <c r="G752" s="299">
        <v>10347</v>
      </c>
      <c r="H752" s="299">
        <v>5247</v>
      </c>
      <c r="I752" s="299">
        <v>5100</v>
      </c>
      <c r="J752" s="299">
        <v>3</v>
      </c>
      <c r="K752" s="299" t="s">
        <v>1358</v>
      </c>
      <c r="L752" s="299">
        <v>3</v>
      </c>
    </row>
    <row r="753" spans="1:12">
      <c r="A753" s="299">
        <v>752</v>
      </c>
      <c r="B753" s="299" t="s">
        <v>772</v>
      </c>
      <c r="C753" s="299" t="s">
        <v>3530</v>
      </c>
      <c r="D753" s="299">
        <v>140</v>
      </c>
      <c r="E753" s="299">
        <v>194.9057</v>
      </c>
      <c r="F753" s="299">
        <v>53</v>
      </c>
      <c r="G753" s="299">
        <v>10330</v>
      </c>
      <c r="H753" s="299">
        <v>7420</v>
      </c>
      <c r="I753" s="299">
        <v>2910</v>
      </c>
      <c r="J753" s="299">
        <v>14</v>
      </c>
      <c r="K753" s="299" t="s">
        <v>1358</v>
      </c>
      <c r="L753" s="299">
        <v>53</v>
      </c>
    </row>
    <row r="754" spans="1:12">
      <c r="A754" s="299">
        <v>753</v>
      </c>
      <c r="B754" s="299" t="s">
        <v>3570</v>
      </c>
      <c r="C754" s="299" t="s">
        <v>3571</v>
      </c>
      <c r="D754" s="299">
        <v>1398</v>
      </c>
      <c r="E754" s="299">
        <v>5000</v>
      </c>
      <c r="F754" s="299">
        <v>2</v>
      </c>
      <c r="G754" s="299">
        <v>10000</v>
      </c>
      <c r="H754" s="299">
        <v>2796</v>
      </c>
      <c r="I754" s="299">
        <v>7204</v>
      </c>
      <c r="J754" s="299">
        <v>2</v>
      </c>
      <c r="K754" s="299" t="s">
        <v>1358</v>
      </c>
      <c r="L754" s="299">
        <v>2</v>
      </c>
    </row>
    <row r="755" spans="1:12">
      <c r="A755" s="299">
        <v>754</v>
      </c>
      <c r="B755" s="299" t="s">
        <v>632</v>
      </c>
      <c r="C755" s="299" t="s">
        <v>3165</v>
      </c>
      <c r="D755" s="299">
        <v>415</v>
      </c>
      <c r="E755" s="299">
        <v>825</v>
      </c>
      <c r="F755" s="299">
        <v>12</v>
      </c>
      <c r="G755" s="299">
        <v>9900</v>
      </c>
      <c r="H755" s="299">
        <v>4980</v>
      </c>
      <c r="I755" s="299">
        <v>4920</v>
      </c>
      <c r="J755" s="299">
        <v>3</v>
      </c>
      <c r="K755" s="299" t="s">
        <v>1358</v>
      </c>
      <c r="L755" s="299">
        <v>12</v>
      </c>
    </row>
    <row r="756" spans="1:12">
      <c r="A756" s="299">
        <v>755</v>
      </c>
      <c r="B756" s="299" t="s">
        <v>466</v>
      </c>
      <c r="C756" s="299" t="s">
        <v>3499</v>
      </c>
      <c r="D756" s="299">
        <v>142</v>
      </c>
      <c r="E756" s="299">
        <v>131.94669999999999</v>
      </c>
      <c r="F756" s="299">
        <v>75</v>
      </c>
      <c r="G756" s="299">
        <v>9896</v>
      </c>
      <c r="H756" s="299">
        <v>10650</v>
      </c>
      <c r="I756" s="299">
        <v>-754</v>
      </c>
      <c r="J756" s="299">
        <v>44</v>
      </c>
      <c r="K756" s="299" t="s">
        <v>1358</v>
      </c>
      <c r="L756" s="299">
        <v>75</v>
      </c>
    </row>
    <row r="757" spans="1:12">
      <c r="A757" s="299">
        <v>756</v>
      </c>
      <c r="B757" s="299" t="s">
        <v>3874</v>
      </c>
      <c r="C757" s="299" t="s">
        <v>3875</v>
      </c>
      <c r="D757" s="299">
        <v>152</v>
      </c>
      <c r="E757" s="299">
        <v>253</v>
      </c>
      <c r="F757" s="299">
        <v>39</v>
      </c>
      <c r="G757" s="299">
        <v>9867</v>
      </c>
      <c r="H757" s="299">
        <v>5928</v>
      </c>
      <c r="I757" s="299">
        <v>3939</v>
      </c>
      <c r="J757" s="299">
        <v>9</v>
      </c>
      <c r="K757" s="299" t="s">
        <v>1358</v>
      </c>
      <c r="L757" s="299">
        <v>39</v>
      </c>
    </row>
    <row r="758" spans="1:12">
      <c r="A758" s="299">
        <v>757</v>
      </c>
      <c r="B758" s="299" t="s">
        <v>4172</v>
      </c>
      <c r="C758" s="299" t="s">
        <v>4321</v>
      </c>
      <c r="D758" s="299">
        <v>186</v>
      </c>
      <c r="E758" s="299">
        <v>314.51609999999999</v>
      </c>
      <c r="F758" s="299">
        <v>31</v>
      </c>
      <c r="G758" s="299">
        <v>9750</v>
      </c>
      <c r="H758" s="299">
        <v>5766</v>
      </c>
      <c r="I758" s="299">
        <v>3984</v>
      </c>
      <c r="J758" s="299">
        <v>4</v>
      </c>
      <c r="K758" s="299" t="s">
        <v>1358</v>
      </c>
      <c r="L758" s="299">
        <v>31</v>
      </c>
    </row>
    <row r="759" spans="1:12">
      <c r="A759" s="299">
        <v>758</v>
      </c>
      <c r="B759" s="299" t="s">
        <v>467</v>
      </c>
      <c r="C759" s="299" t="s">
        <v>3499</v>
      </c>
      <c r="D759" s="299">
        <v>142</v>
      </c>
      <c r="E759" s="299">
        <v>184.86269999999999</v>
      </c>
      <c r="F759" s="299">
        <v>51</v>
      </c>
      <c r="G759" s="299">
        <v>9428</v>
      </c>
      <c r="H759" s="299">
        <v>7242</v>
      </c>
      <c r="I759" s="299">
        <v>2186</v>
      </c>
      <c r="J759" s="299">
        <v>32</v>
      </c>
      <c r="K759" s="299" t="s">
        <v>1358</v>
      </c>
      <c r="L759" s="299">
        <v>51</v>
      </c>
    </row>
    <row r="760" spans="1:12">
      <c r="A760" s="299">
        <v>759</v>
      </c>
      <c r="B760" s="299" t="s">
        <v>4222</v>
      </c>
      <c r="C760" s="299" t="s">
        <v>4325</v>
      </c>
      <c r="D760" s="299">
        <v>220</v>
      </c>
      <c r="E760" s="299">
        <v>295</v>
      </c>
      <c r="F760" s="299">
        <v>31</v>
      </c>
      <c r="G760" s="299">
        <v>9145</v>
      </c>
      <c r="H760" s="299">
        <v>6820</v>
      </c>
      <c r="I760" s="299">
        <v>2325</v>
      </c>
      <c r="J760" s="299">
        <v>2</v>
      </c>
      <c r="K760" s="299" t="s">
        <v>1358</v>
      </c>
      <c r="L760" s="299">
        <v>31</v>
      </c>
    </row>
    <row r="761" spans="1:12">
      <c r="A761" s="299">
        <v>760</v>
      </c>
      <c r="B761" s="299" t="s">
        <v>4159</v>
      </c>
      <c r="C761" s="299" t="s">
        <v>4160</v>
      </c>
      <c r="D761" s="299">
        <v>0</v>
      </c>
      <c r="E761" s="299">
        <v>3000</v>
      </c>
      <c r="F761" s="299">
        <v>3</v>
      </c>
      <c r="G761" s="299">
        <v>9000</v>
      </c>
      <c r="H761" s="299">
        <v>0</v>
      </c>
      <c r="I761" s="299">
        <v>9000</v>
      </c>
      <c r="J761" s="299">
        <v>3</v>
      </c>
      <c r="K761" s="299" t="s">
        <v>1358</v>
      </c>
      <c r="L761" s="299">
        <v>3</v>
      </c>
    </row>
    <row r="762" spans="1:12">
      <c r="A762" s="299">
        <v>761</v>
      </c>
      <c r="B762" s="299" t="s">
        <v>742</v>
      </c>
      <c r="C762" s="299" t="s">
        <v>3722</v>
      </c>
      <c r="D762" s="299">
        <v>1102</v>
      </c>
      <c r="E762" s="299">
        <v>2236</v>
      </c>
      <c r="F762" s="299">
        <v>4</v>
      </c>
      <c r="G762" s="299">
        <v>8944</v>
      </c>
      <c r="H762" s="299">
        <v>4408</v>
      </c>
      <c r="I762" s="299">
        <v>4536</v>
      </c>
      <c r="J762" s="299">
        <v>3</v>
      </c>
      <c r="K762" s="299" t="s">
        <v>1358</v>
      </c>
      <c r="L762" s="299">
        <v>4</v>
      </c>
    </row>
    <row r="763" spans="1:12">
      <c r="A763" s="299">
        <v>762</v>
      </c>
      <c r="B763" s="299" t="s">
        <v>915</v>
      </c>
      <c r="C763" s="299" t="s">
        <v>3312</v>
      </c>
      <c r="D763" s="299">
        <v>195</v>
      </c>
      <c r="E763" s="299">
        <v>289.03449999999998</v>
      </c>
      <c r="F763" s="299">
        <v>29</v>
      </c>
      <c r="G763" s="299">
        <v>8382</v>
      </c>
      <c r="H763" s="299">
        <v>5655</v>
      </c>
      <c r="I763" s="299">
        <v>2727</v>
      </c>
      <c r="J763" s="299">
        <v>7</v>
      </c>
      <c r="K763" s="299" t="s">
        <v>1358</v>
      </c>
      <c r="L763" s="299">
        <v>29</v>
      </c>
    </row>
    <row r="764" spans="1:12">
      <c r="A764" s="299">
        <v>763</v>
      </c>
      <c r="B764" s="299" t="s">
        <v>484</v>
      </c>
      <c r="C764" s="299" t="s">
        <v>3650</v>
      </c>
      <c r="D764" s="299">
        <v>102</v>
      </c>
      <c r="E764" s="299">
        <v>276</v>
      </c>
      <c r="F764" s="299">
        <v>27</v>
      </c>
      <c r="G764" s="299">
        <v>7452</v>
      </c>
      <c r="H764" s="299">
        <v>2754</v>
      </c>
      <c r="I764" s="299">
        <v>4698</v>
      </c>
      <c r="J764" s="299">
        <v>6</v>
      </c>
      <c r="K764" s="299" t="s">
        <v>1358</v>
      </c>
      <c r="L764" s="299">
        <v>27</v>
      </c>
    </row>
    <row r="765" spans="1:12">
      <c r="A765" s="299">
        <v>764</v>
      </c>
      <c r="B765" s="299" t="s">
        <v>581</v>
      </c>
      <c r="C765" s="299" t="s">
        <v>3543</v>
      </c>
      <c r="D765" s="299">
        <v>511</v>
      </c>
      <c r="E765" s="299">
        <v>1056</v>
      </c>
      <c r="F765" s="299">
        <v>7</v>
      </c>
      <c r="G765" s="299">
        <v>7392</v>
      </c>
      <c r="H765" s="299">
        <v>3577</v>
      </c>
      <c r="I765" s="299">
        <v>3815</v>
      </c>
      <c r="J765" s="299">
        <v>2</v>
      </c>
      <c r="K765" s="299" t="s">
        <v>1358</v>
      </c>
      <c r="L765" s="299">
        <v>7</v>
      </c>
    </row>
    <row r="766" spans="1:12">
      <c r="A766" s="299">
        <v>765</v>
      </c>
      <c r="B766" s="299" t="s">
        <v>4472</v>
      </c>
      <c r="C766" s="299" t="s">
        <v>4473</v>
      </c>
      <c r="D766" s="299">
        <v>1125</v>
      </c>
      <c r="E766" s="299">
        <v>1210</v>
      </c>
      <c r="F766" s="299">
        <v>6</v>
      </c>
      <c r="G766" s="299">
        <v>7260</v>
      </c>
      <c r="H766" s="299">
        <v>6750</v>
      </c>
      <c r="I766" s="299">
        <v>510</v>
      </c>
      <c r="J766" s="299">
        <v>3</v>
      </c>
      <c r="K766" s="299" t="s">
        <v>1358</v>
      </c>
      <c r="L766" s="299">
        <v>6</v>
      </c>
    </row>
    <row r="767" spans="1:12">
      <c r="A767" s="299">
        <v>766</v>
      </c>
      <c r="B767" s="299" t="s">
        <v>1009</v>
      </c>
      <c r="C767" s="299" t="s">
        <v>3480</v>
      </c>
      <c r="D767" s="299">
        <v>504</v>
      </c>
      <c r="E767" s="299">
        <v>604.16669999999999</v>
      </c>
      <c r="F767" s="299">
        <v>12</v>
      </c>
      <c r="G767" s="299">
        <v>7250</v>
      </c>
      <c r="H767" s="299">
        <v>6048</v>
      </c>
      <c r="I767" s="299">
        <v>1202</v>
      </c>
      <c r="J767" s="299">
        <v>10</v>
      </c>
      <c r="K767" s="299" t="s">
        <v>1358</v>
      </c>
      <c r="L767" s="299">
        <v>12</v>
      </c>
    </row>
    <row r="768" spans="1:12">
      <c r="A768" s="299">
        <v>767</v>
      </c>
      <c r="B768" s="299" t="s">
        <v>4220</v>
      </c>
      <c r="C768" s="299" t="s">
        <v>4328</v>
      </c>
      <c r="D768" s="299">
        <v>240</v>
      </c>
      <c r="E768" s="299">
        <v>320</v>
      </c>
      <c r="F768" s="299">
        <v>22</v>
      </c>
      <c r="G768" s="299">
        <v>7040</v>
      </c>
      <c r="H768" s="299">
        <v>5280</v>
      </c>
      <c r="I768" s="299">
        <v>1760</v>
      </c>
      <c r="J768" s="299">
        <v>2</v>
      </c>
      <c r="K768" s="299" t="s">
        <v>1358</v>
      </c>
      <c r="L768" s="299">
        <v>22</v>
      </c>
    </row>
    <row r="769" spans="1:12">
      <c r="A769" s="299">
        <v>768</v>
      </c>
      <c r="B769" s="299" t="s">
        <v>568</v>
      </c>
      <c r="C769" s="299" t="s">
        <v>3638</v>
      </c>
      <c r="D769" s="299">
        <v>146</v>
      </c>
      <c r="E769" s="299">
        <v>268</v>
      </c>
      <c r="F769" s="299">
        <v>26</v>
      </c>
      <c r="G769" s="299">
        <v>6968</v>
      </c>
      <c r="H769" s="299">
        <v>3796</v>
      </c>
      <c r="I769" s="299">
        <v>3172</v>
      </c>
      <c r="J769" s="299">
        <v>6</v>
      </c>
      <c r="K769" s="299" t="s">
        <v>1358</v>
      </c>
      <c r="L769" s="299">
        <v>26</v>
      </c>
    </row>
    <row r="770" spans="1:12">
      <c r="A770" s="299">
        <v>769</v>
      </c>
      <c r="B770" s="299" t="s">
        <v>950</v>
      </c>
      <c r="C770" s="299" t="s">
        <v>3244</v>
      </c>
      <c r="D770" s="299">
        <v>192</v>
      </c>
      <c r="E770" s="299">
        <v>363.94740000000002</v>
      </c>
      <c r="F770" s="299">
        <v>19</v>
      </c>
      <c r="G770" s="299">
        <v>6915</v>
      </c>
      <c r="H770" s="299">
        <v>3648</v>
      </c>
      <c r="I770" s="299">
        <v>3267</v>
      </c>
      <c r="J770" s="299">
        <v>11</v>
      </c>
      <c r="K770" s="299" t="s">
        <v>1358</v>
      </c>
      <c r="L770" s="299">
        <v>19</v>
      </c>
    </row>
    <row r="771" spans="1:12">
      <c r="A771" s="299">
        <v>770</v>
      </c>
      <c r="B771" s="299" t="s">
        <v>1240</v>
      </c>
      <c r="C771" s="299" t="s">
        <v>3605</v>
      </c>
      <c r="D771" s="299">
        <v>175</v>
      </c>
      <c r="E771" s="299">
        <v>222.48390000000001</v>
      </c>
      <c r="F771" s="299">
        <v>31</v>
      </c>
      <c r="G771" s="299">
        <v>6897</v>
      </c>
      <c r="H771" s="299">
        <v>5425</v>
      </c>
      <c r="I771" s="299">
        <v>1472</v>
      </c>
      <c r="J771" s="299">
        <v>11</v>
      </c>
      <c r="K771" s="299" t="s">
        <v>1358</v>
      </c>
      <c r="L771" s="299">
        <v>31</v>
      </c>
    </row>
    <row r="772" spans="1:12">
      <c r="A772" s="299">
        <v>771</v>
      </c>
      <c r="B772" s="299" t="s">
        <v>833</v>
      </c>
      <c r="C772" s="299" t="s">
        <v>3022</v>
      </c>
      <c r="D772" s="299">
        <v>245</v>
      </c>
      <c r="E772" s="299">
        <v>340</v>
      </c>
      <c r="F772" s="299">
        <v>20</v>
      </c>
      <c r="G772" s="299">
        <v>6800</v>
      </c>
      <c r="H772" s="299">
        <v>4900</v>
      </c>
      <c r="I772" s="299">
        <v>1900</v>
      </c>
      <c r="J772" s="299">
        <v>10</v>
      </c>
      <c r="K772" s="299" t="s">
        <v>1358</v>
      </c>
      <c r="L772" s="299">
        <v>20</v>
      </c>
    </row>
    <row r="773" spans="1:12">
      <c r="A773" s="299">
        <v>772</v>
      </c>
      <c r="B773" s="299" t="s">
        <v>591</v>
      </c>
      <c r="C773" s="299" t="s">
        <v>3136</v>
      </c>
      <c r="D773" s="299">
        <v>812</v>
      </c>
      <c r="E773" s="299">
        <v>1357</v>
      </c>
      <c r="F773" s="299">
        <v>5</v>
      </c>
      <c r="G773" s="299">
        <v>6785</v>
      </c>
      <c r="H773" s="299">
        <v>4060</v>
      </c>
      <c r="I773" s="299">
        <v>2725</v>
      </c>
      <c r="J773" s="299">
        <v>5</v>
      </c>
      <c r="K773" s="299" t="s">
        <v>1358</v>
      </c>
      <c r="L773" s="299">
        <v>5</v>
      </c>
    </row>
    <row r="774" spans="1:12">
      <c r="A774" s="299">
        <v>773</v>
      </c>
      <c r="B774" s="299" t="s">
        <v>4221</v>
      </c>
      <c r="C774" s="299" t="s">
        <v>4329</v>
      </c>
      <c r="D774" s="299">
        <v>315</v>
      </c>
      <c r="E774" s="299">
        <v>420</v>
      </c>
      <c r="F774" s="299">
        <v>16</v>
      </c>
      <c r="G774" s="299">
        <v>6720</v>
      </c>
      <c r="H774" s="299">
        <v>5040</v>
      </c>
      <c r="I774" s="299">
        <v>1680</v>
      </c>
      <c r="J774" s="299">
        <v>1</v>
      </c>
      <c r="K774" s="299" t="s">
        <v>1358</v>
      </c>
      <c r="L774" s="299">
        <v>16</v>
      </c>
    </row>
    <row r="775" spans="1:12">
      <c r="A775" s="299">
        <v>774</v>
      </c>
      <c r="B775" s="299" t="s">
        <v>919</v>
      </c>
      <c r="C775" s="299" t="s">
        <v>3515</v>
      </c>
      <c r="D775" s="299">
        <v>74</v>
      </c>
      <c r="E775" s="299">
        <v>59.210999999999999</v>
      </c>
      <c r="F775" s="299">
        <v>109</v>
      </c>
      <c r="G775" s="299">
        <v>6454</v>
      </c>
      <c r="H775" s="299">
        <v>8066</v>
      </c>
      <c r="I775" s="299">
        <v>-1612</v>
      </c>
      <c r="J775" s="299">
        <v>64</v>
      </c>
      <c r="K775" s="299" t="s">
        <v>1358</v>
      </c>
      <c r="L775" s="299">
        <v>109</v>
      </c>
    </row>
    <row r="776" spans="1:12">
      <c r="A776" s="299">
        <v>775</v>
      </c>
      <c r="B776" s="299" t="s">
        <v>566</v>
      </c>
      <c r="C776" s="299" t="s">
        <v>3589</v>
      </c>
      <c r="D776" s="299">
        <v>40</v>
      </c>
      <c r="E776" s="299">
        <v>30.5</v>
      </c>
      <c r="F776" s="299">
        <v>210</v>
      </c>
      <c r="G776" s="299">
        <v>6405</v>
      </c>
      <c r="H776" s="299">
        <v>8400</v>
      </c>
      <c r="I776" s="299">
        <v>-1995</v>
      </c>
      <c r="J776" s="299">
        <v>7</v>
      </c>
      <c r="K776" s="299" t="s">
        <v>1358</v>
      </c>
      <c r="L776" s="299">
        <v>210</v>
      </c>
    </row>
    <row r="777" spans="1:12">
      <c r="A777" s="299">
        <v>776</v>
      </c>
      <c r="B777" s="299" t="s">
        <v>551</v>
      </c>
      <c r="C777" s="299" t="s">
        <v>3342</v>
      </c>
      <c r="D777" s="299">
        <v>447</v>
      </c>
      <c r="E777" s="299">
        <v>575.90909999999997</v>
      </c>
      <c r="F777" s="299">
        <v>11</v>
      </c>
      <c r="G777" s="299">
        <v>6335</v>
      </c>
      <c r="H777" s="299">
        <v>4917</v>
      </c>
      <c r="I777" s="299">
        <v>1418</v>
      </c>
      <c r="J777" s="299">
        <v>7</v>
      </c>
      <c r="K777" s="299" t="s">
        <v>1358</v>
      </c>
      <c r="L777" s="299">
        <v>11</v>
      </c>
    </row>
    <row r="778" spans="1:12">
      <c r="A778" s="299">
        <v>777</v>
      </c>
      <c r="B778" s="299" t="s">
        <v>890</v>
      </c>
      <c r="C778" s="299" t="s">
        <v>3374</v>
      </c>
      <c r="D778" s="299">
        <v>191</v>
      </c>
      <c r="E778" s="299">
        <v>327.36840000000001</v>
      </c>
      <c r="F778" s="299">
        <v>19</v>
      </c>
      <c r="G778" s="299">
        <v>6220</v>
      </c>
      <c r="H778" s="299">
        <v>3629</v>
      </c>
      <c r="I778" s="299">
        <v>2591</v>
      </c>
      <c r="J778" s="299">
        <v>5</v>
      </c>
      <c r="K778" s="299" t="s">
        <v>1358</v>
      </c>
      <c r="L778" s="299">
        <v>19</v>
      </c>
    </row>
    <row r="779" spans="1:12">
      <c r="A779" s="299">
        <v>778</v>
      </c>
      <c r="B779" s="299" t="s">
        <v>610</v>
      </c>
      <c r="C779" s="299" t="s">
        <v>3709</v>
      </c>
      <c r="D779" s="299">
        <v>331</v>
      </c>
      <c r="E779" s="299">
        <v>441.57139999999998</v>
      </c>
      <c r="F779" s="299">
        <v>14</v>
      </c>
      <c r="G779" s="299">
        <v>6182</v>
      </c>
      <c r="H779" s="299">
        <v>4634</v>
      </c>
      <c r="I779" s="299">
        <v>1548</v>
      </c>
      <c r="J779" s="299">
        <v>10</v>
      </c>
      <c r="K779" s="299" t="s">
        <v>1358</v>
      </c>
      <c r="L779" s="299">
        <v>14</v>
      </c>
    </row>
    <row r="780" spans="1:12">
      <c r="A780" s="299">
        <v>779</v>
      </c>
      <c r="B780" s="299" t="s">
        <v>2751</v>
      </c>
      <c r="C780" s="299" t="s">
        <v>3496</v>
      </c>
      <c r="D780" s="299">
        <v>400</v>
      </c>
      <c r="E780" s="299">
        <v>610</v>
      </c>
      <c r="F780" s="299">
        <v>10</v>
      </c>
      <c r="G780" s="299">
        <v>6100</v>
      </c>
      <c r="H780" s="299">
        <v>4000</v>
      </c>
      <c r="I780" s="299">
        <v>2100</v>
      </c>
      <c r="J780" s="299">
        <v>1</v>
      </c>
      <c r="K780" s="299" t="s">
        <v>1358</v>
      </c>
      <c r="L780" s="299">
        <v>10</v>
      </c>
    </row>
    <row r="781" spans="1:12">
      <c r="A781" s="299">
        <v>780</v>
      </c>
      <c r="B781" s="299" t="s">
        <v>4109</v>
      </c>
      <c r="C781" s="299" t="s">
        <v>4344</v>
      </c>
      <c r="D781" s="299">
        <v>588</v>
      </c>
      <c r="E781" s="299">
        <v>545.45450000000005</v>
      </c>
      <c r="F781" s="299">
        <v>11</v>
      </c>
      <c r="G781" s="299">
        <v>6000</v>
      </c>
      <c r="H781" s="299">
        <v>6468</v>
      </c>
      <c r="I781" s="299">
        <v>-468</v>
      </c>
      <c r="J781" s="299">
        <v>7</v>
      </c>
      <c r="K781" s="299" t="s">
        <v>1358</v>
      </c>
      <c r="L781" s="299">
        <v>11</v>
      </c>
    </row>
    <row r="782" spans="1:12">
      <c r="A782" s="299">
        <v>781</v>
      </c>
      <c r="B782" s="299" t="s">
        <v>3657</v>
      </c>
      <c r="C782" s="299" t="s">
        <v>3658</v>
      </c>
      <c r="D782" s="299">
        <v>916</v>
      </c>
      <c r="E782" s="299">
        <v>3000</v>
      </c>
      <c r="F782" s="299">
        <v>2</v>
      </c>
      <c r="G782" s="299">
        <v>6000</v>
      </c>
      <c r="H782" s="299">
        <v>1832</v>
      </c>
      <c r="I782" s="299">
        <v>4168</v>
      </c>
      <c r="J782" s="299">
        <v>2</v>
      </c>
      <c r="K782" s="299" t="s">
        <v>1358</v>
      </c>
      <c r="L782" s="299">
        <v>2</v>
      </c>
    </row>
    <row r="783" spans="1:12">
      <c r="A783" s="299">
        <v>782</v>
      </c>
      <c r="B783" s="299" t="s">
        <v>3655</v>
      </c>
      <c r="C783" s="299" t="s">
        <v>3256</v>
      </c>
      <c r="D783" s="299">
        <v>432</v>
      </c>
      <c r="E783" s="299">
        <v>850</v>
      </c>
      <c r="F783" s="299">
        <v>7</v>
      </c>
      <c r="G783" s="299">
        <v>5950</v>
      </c>
      <c r="H783" s="299">
        <v>3024</v>
      </c>
      <c r="I783" s="299">
        <v>2926</v>
      </c>
      <c r="J783" s="299">
        <v>7</v>
      </c>
      <c r="K783" s="299" t="s">
        <v>1358</v>
      </c>
      <c r="L783" s="299">
        <v>7</v>
      </c>
    </row>
    <row r="784" spans="1:12">
      <c r="A784" s="299">
        <v>783</v>
      </c>
      <c r="B784" s="299" t="s">
        <v>580</v>
      </c>
      <c r="C784" s="299" t="s">
        <v>3633</v>
      </c>
      <c r="D784" s="299">
        <v>467</v>
      </c>
      <c r="E784" s="299">
        <v>1160.2</v>
      </c>
      <c r="F784" s="299">
        <v>5</v>
      </c>
      <c r="G784" s="299">
        <v>5801</v>
      </c>
      <c r="H784" s="299">
        <v>2335</v>
      </c>
      <c r="I784" s="299">
        <v>3466</v>
      </c>
      <c r="J784" s="299">
        <v>2</v>
      </c>
      <c r="K784" s="299" t="s">
        <v>1358</v>
      </c>
      <c r="L784" s="299">
        <v>5</v>
      </c>
    </row>
    <row r="785" spans="1:12">
      <c r="A785" s="299">
        <v>784</v>
      </c>
      <c r="B785" s="299" t="s">
        <v>905</v>
      </c>
      <c r="C785" s="299" t="s">
        <v>3628</v>
      </c>
      <c r="D785" s="299">
        <v>415</v>
      </c>
      <c r="E785" s="299">
        <v>711.125</v>
      </c>
      <c r="F785" s="299">
        <v>8</v>
      </c>
      <c r="G785" s="299">
        <v>5689</v>
      </c>
      <c r="H785" s="299">
        <v>3320</v>
      </c>
      <c r="I785" s="299">
        <v>2369</v>
      </c>
      <c r="J785" s="299">
        <v>7</v>
      </c>
      <c r="K785" s="299" t="s">
        <v>1358</v>
      </c>
      <c r="L785" s="299">
        <v>8</v>
      </c>
    </row>
    <row r="786" spans="1:12">
      <c r="A786" s="299">
        <v>785</v>
      </c>
      <c r="B786" s="299" t="s">
        <v>445</v>
      </c>
      <c r="C786" s="299" t="s">
        <v>3618</v>
      </c>
      <c r="D786" s="299">
        <v>99</v>
      </c>
      <c r="E786" s="299">
        <v>202.1429</v>
      </c>
      <c r="F786" s="299">
        <v>28</v>
      </c>
      <c r="G786" s="299">
        <v>5660</v>
      </c>
      <c r="H786" s="299">
        <v>2772</v>
      </c>
      <c r="I786" s="299">
        <v>2888</v>
      </c>
      <c r="J786" s="299">
        <v>5</v>
      </c>
      <c r="K786" s="299" t="s">
        <v>1358</v>
      </c>
      <c r="L786" s="299">
        <v>28</v>
      </c>
    </row>
    <row r="787" spans="1:12">
      <c r="A787" s="299">
        <v>786</v>
      </c>
      <c r="B787" s="299" t="s">
        <v>587</v>
      </c>
      <c r="C787" s="299" t="s">
        <v>3648</v>
      </c>
      <c r="D787" s="299">
        <v>142</v>
      </c>
      <c r="E787" s="299">
        <v>250.68180000000001</v>
      </c>
      <c r="F787" s="299">
        <v>22</v>
      </c>
      <c r="G787" s="299">
        <v>5515</v>
      </c>
      <c r="H787" s="299">
        <v>3124</v>
      </c>
      <c r="I787" s="299">
        <v>2391</v>
      </c>
      <c r="J787" s="299">
        <v>18</v>
      </c>
      <c r="K787" s="299" t="s">
        <v>1358</v>
      </c>
      <c r="L787" s="299">
        <v>22</v>
      </c>
    </row>
    <row r="788" spans="1:12">
      <c r="A788" s="299">
        <v>787</v>
      </c>
      <c r="B788" s="299" t="s">
        <v>4397</v>
      </c>
      <c r="C788" s="299" t="s">
        <v>4474</v>
      </c>
      <c r="D788" s="299">
        <v>0</v>
      </c>
      <c r="E788" s="299">
        <v>323.52940000000001</v>
      </c>
      <c r="F788" s="299">
        <v>17</v>
      </c>
      <c r="G788" s="299">
        <v>5500</v>
      </c>
      <c r="H788" s="299">
        <v>0</v>
      </c>
      <c r="I788" s="299">
        <v>5500</v>
      </c>
      <c r="J788" s="299">
        <v>8</v>
      </c>
      <c r="K788" s="299" t="s">
        <v>1358</v>
      </c>
      <c r="L788" s="299">
        <v>17</v>
      </c>
    </row>
    <row r="789" spans="1:12">
      <c r="A789" s="299">
        <v>788</v>
      </c>
      <c r="B789" s="299" t="s">
        <v>4213</v>
      </c>
      <c r="C789" s="299" t="s">
        <v>4335</v>
      </c>
      <c r="D789" s="299">
        <v>97</v>
      </c>
      <c r="E789" s="299">
        <v>169.375</v>
      </c>
      <c r="F789" s="299">
        <v>32</v>
      </c>
      <c r="G789" s="299">
        <v>5420</v>
      </c>
      <c r="H789" s="299">
        <v>3104</v>
      </c>
      <c r="I789" s="299">
        <v>2316</v>
      </c>
      <c r="J789" s="299">
        <v>19</v>
      </c>
      <c r="K789" s="299" t="s">
        <v>1358</v>
      </c>
      <c r="L789" s="299">
        <v>32</v>
      </c>
    </row>
    <row r="790" spans="1:12">
      <c r="A790" s="299">
        <v>789</v>
      </c>
      <c r="B790" s="299" t="s">
        <v>4230</v>
      </c>
      <c r="C790" s="299" t="s">
        <v>4348</v>
      </c>
      <c r="D790" s="299">
        <v>82</v>
      </c>
      <c r="E790" s="299">
        <v>80.596999999999994</v>
      </c>
      <c r="F790" s="299">
        <v>67</v>
      </c>
      <c r="G790" s="299">
        <v>5400</v>
      </c>
      <c r="H790" s="299">
        <v>5494</v>
      </c>
      <c r="I790" s="299">
        <v>-94</v>
      </c>
      <c r="J790" s="299">
        <v>11</v>
      </c>
      <c r="K790" s="299" t="s">
        <v>1358</v>
      </c>
      <c r="L790" s="299">
        <v>67</v>
      </c>
    </row>
    <row r="791" spans="1:12">
      <c r="A791" s="299">
        <v>790</v>
      </c>
      <c r="B791" s="299" t="s">
        <v>4436</v>
      </c>
      <c r="C791" s="299" t="s">
        <v>4475</v>
      </c>
      <c r="D791" s="299">
        <v>158</v>
      </c>
      <c r="E791" s="299">
        <v>167.74189999999999</v>
      </c>
      <c r="F791" s="299">
        <v>31</v>
      </c>
      <c r="G791" s="299">
        <v>5200</v>
      </c>
      <c r="H791" s="299">
        <v>4898</v>
      </c>
      <c r="I791" s="299">
        <v>302</v>
      </c>
      <c r="J791" s="299">
        <v>12</v>
      </c>
      <c r="K791" s="299" t="s">
        <v>1358</v>
      </c>
      <c r="L791" s="299">
        <v>31</v>
      </c>
    </row>
    <row r="792" spans="1:12">
      <c r="A792" s="299">
        <v>791</v>
      </c>
      <c r="B792" s="299" t="s">
        <v>2992</v>
      </c>
      <c r="C792" s="299" t="s">
        <v>3727</v>
      </c>
      <c r="D792" s="299">
        <v>288</v>
      </c>
      <c r="E792" s="299">
        <v>43.9831</v>
      </c>
      <c r="F792" s="299">
        <v>118</v>
      </c>
      <c r="G792" s="299">
        <v>5190</v>
      </c>
      <c r="H792" s="299">
        <v>33984</v>
      </c>
      <c r="I792" s="299">
        <v>-28794</v>
      </c>
      <c r="J792" s="299">
        <v>6</v>
      </c>
      <c r="K792" s="299" t="s">
        <v>1358</v>
      </c>
      <c r="L792" s="299">
        <v>118</v>
      </c>
    </row>
    <row r="793" spans="1:12">
      <c r="A793" s="299">
        <v>792</v>
      </c>
      <c r="B793" s="299" t="s">
        <v>1005</v>
      </c>
      <c r="C793" s="299" t="s">
        <v>3389</v>
      </c>
      <c r="D793" s="299">
        <v>504</v>
      </c>
      <c r="E793" s="299">
        <v>1280</v>
      </c>
      <c r="F793" s="299">
        <v>4</v>
      </c>
      <c r="G793" s="299">
        <v>5120</v>
      </c>
      <c r="H793" s="299">
        <v>2016</v>
      </c>
      <c r="I793" s="299">
        <v>3104</v>
      </c>
      <c r="J793" s="299">
        <v>3</v>
      </c>
      <c r="K793" s="299" t="s">
        <v>1358</v>
      </c>
      <c r="L793" s="299">
        <v>4</v>
      </c>
    </row>
    <row r="794" spans="1:12">
      <c r="A794" s="299">
        <v>793</v>
      </c>
      <c r="B794" s="299" t="s">
        <v>898</v>
      </c>
      <c r="C794" s="299" t="s">
        <v>3554</v>
      </c>
      <c r="D794" s="299">
        <v>290</v>
      </c>
      <c r="E794" s="299">
        <v>455.4545</v>
      </c>
      <c r="F794" s="299">
        <v>11</v>
      </c>
      <c r="G794" s="299">
        <v>5010</v>
      </c>
      <c r="H794" s="299">
        <v>3190</v>
      </c>
      <c r="I794" s="299">
        <v>1820</v>
      </c>
      <c r="J794" s="299">
        <v>2</v>
      </c>
      <c r="K794" s="299" t="s">
        <v>1358</v>
      </c>
      <c r="L794" s="299">
        <v>11</v>
      </c>
    </row>
    <row r="795" spans="1:12">
      <c r="A795" s="299">
        <v>794</v>
      </c>
      <c r="B795" s="299" t="s">
        <v>1010</v>
      </c>
      <c r="C795" s="299" t="s">
        <v>3480</v>
      </c>
      <c r="D795" s="299">
        <v>515</v>
      </c>
      <c r="E795" s="299">
        <v>191.04</v>
      </c>
      <c r="F795" s="299">
        <v>25</v>
      </c>
      <c r="G795" s="299">
        <v>4776</v>
      </c>
      <c r="H795" s="299">
        <v>12875</v>
      </c>
      <c r="I795" s="299">
        <v>-8099</v>
      </c>
      <c r="J795" s="299">
        <v>2</v>
      </c>
      <c r="K795" s="299" t="s">
        <v>1358</v>
      </c>
      <c r="L795" s="299">
        <v>25</v>
      </c>
    </row>
    <row r="796" spans="1:12">
      <c r="A796" s="299">
        <v>795</v>
      </c>
      <c r="B796" s="299" t="s">
        <v>1300</v>
      </c>
      <c r="C796" s="299" t="s">
        <v>3376</v>
      </c>
      <c r="D796" s="299">
        <v>188</v>
      </c>
      <c r="E796" s="299">
        <v>287.1875</v>
      </c>
      <c r="F796" s="299">
        <v>16</v>
      </c>
      <c r="G796" s="299">
        <v>4595</v>
      </c>
      <c r="H796" s="299">
        <v>3008</v>
      </c>
      <c r="I796" s="299">
        <v>1587</v>
      </c>
      <c r="J796" s="299">
        <v>13</v>
      </c>
      <c r="K796" s="299" t="s">
        <v>1358</v>
      </c>
      <c r="L796" s="299">
        <v>16</v>
      </c>
    </row>
    <row r="797" spans="1:12">
      <c r="A797" s="299">
        <v>796</v>
      </c>
      <c r="B797" s="299" t="s">
        <v>856</v>
      </c>
      <c r="C797" s="299" t="s">
        <v>3581</v>
      </c>
      <c r="D797" s="299">
        <v>254</v>
      </c>
      <c r="E797" s="299">
        <v>458.8</v>
      </c>
      <c r="F797" s="299">
        <v>10</v>
      </c>
      <c r="G797" s="299">
        <v>4588</v>
      </c>
      <c r="H797" s="299">
        <v>2540</v>
      </c>
      <c r="I797" s="299">
        <v>2048</v>
      </c>
      <c r="J797" s="299">
        <v>9</v>
      </c>
      <c r="K797" s="299" t="s">
        <v>1358</v>
      </c>
      <c r="L797" s="299">
        <v>10</v>
      </c>
    </row>
    <row r="798" spans="1:12">
      <c r="A798" s="299">
        <v>797</v>
      </c>
      <c r="B798" s="299" t="s">
        <v>1302</v>
      </c>
      <c r="C798" s="299" t="s">
        <v>3639</v>
      </c>
      <c r="D798" s="299">
        <v>47</v>
      </c>
      <c r="E798" s="299">
        <v>141.3125</v>
      </c>
      <c r="F798" s="299">
        <v>32</v>
      </c>
      <c r="G798" s="299">
        <v>4522</v>
      </c>
      <c r="H798" s="299">
        <v>1504</v>
      </c>
      <c r="I798" s="299">
        <v>3018</v>
      </c>
      <c r="J798" s="299">
        <v>17</v>
      </c>
      <c r="K798" s="299" t="s">
        <v>1358</v>
      </c>
      <c r="L798" s="299">
        <v>32</v>
      </c>
    </row>
    <row r="799" spans="1:12">
      <c r="A799" s="299">
        <v>798</v>
      </c>
      <c r="B799" s="299" t="s">
        <v>483</v>
      </c>
      <c r="C799" s="299" t="s">
        <v>3694</v>
      </c>
      <c r="D799" s="299">
        <v>102</v>
      </c>
      <c r="E799" s="299">
        <v>299</v>
      </c>
      <c r="F799" s="299">
        <v>15</v>
      </c>
      <c r="G799" s="299">
        <v>4485</v>
      </c>
      <c r="H799" s="299">
        <v>1530</v>
      </c>
      <c r="I799" s="299">
        <v>2955</v>
      </c>
      <c r="J799" s="299">
        <v>3</v>
      </c>
      <c r="K799" s="299" t="s">
        <v>1358</v>
      </c>
      <c r="L799" s="299">
        <v>15</v>
      </c>
    </row>
    <row r="800" spans="1:12">
      <c r="A800" s="299">
        <v>799</v>
      </c>
      <c r="B800" s="299" t="s">
        <v>4234</v>
      </c>
      <c r="C800" s="299" t="s">
        <v>4341</v>
      </c>
      <c r="D800" s="299">
        <v>93</v>
      </c>
      <c r="E800" s="299">
        <v>153.10339999999999</v>
      </c>
      <c r="F800" s="299">
        <v>29</v>
      </c>
      <c r="G800" s="299">
        <v>4440</v>
      </c>
      <c r="H800" s="299">
        <v>2697</v>
      </c>
      <c r="I800" s="299">
        <v>1743</v>
      </c>
      <c r="J800" s="299">
        <v>10</v>
      </c>
      <c r="K800" s="299" t="s">
        <v>1358</v>
      </c>
      <c r="L800" s="299">
        <v>29</v>
      </c>
    </row>
    <row r="801" spans="1:12">
      <c r="A801" s="299">
        <v>800</v>
      </c>
      <c r="B801" s="299" t="s">
        <v>756</v>
      </c>
      <c r="C801" s="299" t="s">
        <v>3121</v>
      </c>
      <c r="D801" s="299">
        <v>145</v>
      </c>
      <c r="E801" s="299">
        <v>192.95650000000001</v>
      </c>
      <c r="F801" s="299">
        <v>23</v>
      </c>
      <c r="G801" s="299">
        <v>4438</v>
      </c>
      <c r="H801" s="299">
        <v>3335</v>
      </c>
      <c r="I801" s="299">
        <v>1103</v>
      </c>
      <c r="J801" s="299">
        <v>14</v>
      </c>
      <c r="K801" s="299" t="s">
        <v>1358</v>
      </c>
      <c r="L801" s="299">
        <v>23</v>
      </c>
    </row>
    <row r="802" spans="1:12">
      <c r="A802" s="299">
        <v>801</v>
      </c>
      <c r="B802" s="299" t="s">
        <v>2761</v>
      </c>
      <c r="C802" s="299" t="s">
        <v>3677</v>
      </c>
      <c r="D802" s="299">
        <v>29</v>
      </c>
      <c r="E802" s="299">
        <v>40</v>
      </c>
      <c r="F802" s="299">
        <v>110</v>
      </c>
      <c r="G802" s="299">
        <v>4400</v>
      </c>
      <c r="H802" s="299">
        <v>3190</v>
      </c>
      <c r="I802" s="299">
        <v>1210</v>
      </c>
      <c r="J802" s="299">
        <v>3</v>
      </c>
      <c r="K802" s="299" t="s">
        <v>1358</v>
      </c>
      <c r="L802" s="299">
        <v>110</v>
      </c>
    </row>
    <row r="803" spans="1:12">
      <c r="A803" s="299">
        <v>802</v>
      </c>
      <c r="B803" s="299" t="s">
        <v>4208</v>
      </c>
      <c r="C803" s="299" t="s">
        <v>4336</v>
      </c>
      <c r="D803" s="299">
        <v>170</v>
      </c>
      <c r="E803" s="299">
        <v>85.725499999999997</v>
      </c>
      <c r="F803" s="299">
        <v>51</v>
      </c>
      <c r="G803" s="299">
        <v>4372</v>
      </c>
      <c r="H803" s="299">
        <v>8670</v>
      </c>
      <c r="I803" s="299">
        <v>-4298</v>
      </c>
      <c r="J803" s="299">
        <v>18</v>
      </c>
      <c r="K803" s="299" t="s">
        <v>1358</v>
      </c>
      <c r="L803" s="299">
        <v>51</v>
      </c>
    </row>
    <row r="804" spans="1:12">
      <c r="A804" s="299">
        <v>803</v>
      </c>
      <c r="B804" s="299" t="s">
        <v>918</v>
      </c>
      <c r="C804" s="299" t="s">
        <v>3515</v>
      </c>
      <c r="D804" s="299">
        <v>74</v>
      </c>
      <c r="E804" s="299">
        <v>61.042299999999997</v>
      </c>
      <c r="F804" s="299">
        <v>71</v>
      </c>
      <c r="G804" s="299">
        <v>4334</v>
      </c>
      <c r="H804" s="299">
        <v>5254</v>
      </c>
      <c r="I804" s="299">
        <v>-920</v>
      </c>
      <c r="J804" s="299">
        <v>55</v>
      </c>
      <c r="K804" s="299" t="s">
        <v>1358</v>
      </c>
      <c r="L804" s="299">
        <v>71</v>
      </c>
    </row>
    <row r="805" spans="1:12">
      <c r="A805" s="299">
        <v>804</v>
      </c>
      <c r="B805" s="299" t="s">
        <v>879</v>
      </c>
      <c r="C805" s="299" t="s">
        <v>3565</v>
      </c>
      <c r="D805" s="299">
        <v>0</v>
      </c>
      <c r="E805" s="299">
        <v>352</v>
      </c>
      <c r="F805" s="299">
        <v>12</v>
      </c>
      <c r="G805" s="299">
        <v>4224</v>
      </c>
      <c r="H805" s="299">
        <v>0</v>
      </c>
      <c r="I805" s="299">
        <v>4224</v>
      </c>
      <c r="J805" s="299">
        <v>9</v>
      </c>
      <c r="K805" s="299" t="s">
        <v>1358</v>
      </c>
      <c r="L805" s="299">
        <v>12</v>
      </c>
    </row>
    <row r="806" spans="1:12">
      <c r="A806" s="299">
        <v>805</v>
      </c>
      <c r="B806" s="299" t="s">
        <v>810</v>
      </c>
      <c r="C806" s="299" t="s">
        <v>3604</v>
      </c>
      <c r="D806" s="299">
        <v>84</v>
      </c>
      <c r="E806" s="299">
        <v>130.96879999999999</v>
      </c>
      <c r="F806" s="299">
        <v>32</v>
      </c>
      <c r="G806" s="299">
        <v>4191</v>
      </c>
      <c r="H806" s="299">
        <v>2688</v>
      </c>
      <c r="I806" s="299">
        <v>1503</v>
      </c>
      <c r="J806" s="299">
        <v>9</v>
      </c>
      <c r="K806" s="299" t="s">
        <v>1358</v>
      </c>
      <c r="L806" s="299">
        <v>32</v>
      </c>
    </row>
    <row r="807" spans="1:12">
      <c r="A807" s="299">
        <v>806</v>
      </c>
      <c r="B807" s="299" t="s">
        <v>569</v>
      </c>
      <c r="C807" s="299" t="s">
        <v>3638</v>
      </c>
      <c r="D807" s="299">
        <v>146</v>
      </c>
      <c r="E807" s="299">
        <v>35.280700000000003</v>
      </c>
      <c r="F807" s="299">
        <v>114</v>
      </c>
      <c r="G807" s="299">
        <v>4022</v>
      </c>
      <c r="H807" s="299">
        <v>16644</v>
      </c>
      <c r="I807" s="299">
        <v>-12622</v>
      </c>
      <c r="J807" s="299">
        <v>4</v>
      </c>
      <c r="K807" s="299" t="s">
        <v>1358</v>
      </c>
      <c r="L807" s="299">
        <v>114</v>
      </c>
    </row>
    <row r="808" spans="1:12">
      <c r="A808" s="299">
        <v>807</v>
      </c>
      <c r="B808" s="299" t="s">
        <v>3665</v>
      </c>
      <c r="C808" s="299" t="s">
        <v>3666</v>
      </c>
      <c r="D808" s="299">
        <v>57</v>
      </c>
      <c r="E808" s="299">
        <v>3.0769000000000002</v>
      </c>
      <c r="F808" s="299">
        <v>1300</v>
      </c>
      <c r="G808" s="299">
        <v>4000</v>
      </c>
      <c r="H808" s="299">
        <v>74100</v>
      </c>
      <c r="I808" s="299">
        <v>-70100</v>
      </c>
      <c r="J808" s="299">
        <v>8</v>
      </c>
      <c r="K808" s="299" t="s">
        <v>1358</v>
      </c>
      <c r="L808" s="299">
        <v>1300</v>
      </c>
    </row>
    <row r="809" spans="1:12">
      <c r="A809" s="299">
        <v>808</v>
      </c>
      <c r="B809" s="299" t="s">
        <v>590</v>
      </c>
      <c r="C809" s="299" t="s">
        <v>3648</v>
      </c>
      <c r="D809" s="299">
        <v>142</v>
      </c>
      <c r="E809" s="299">
        <v>249.25</v>
      </c>
      <c r="F809" s="299">
        <v>16</v>
      </c>
      <c r="G809" s="299">
        <v>3988</v>
      </c>
      <c r="H809" s="299">
        <v>2272</v>
      </c>
      <c r="I809" s="299">
        <v>1716</v>
      </c>
      <c r="J809" s="299">
        <v>10</v>
      </c>
      <c r="K809" s="299" t="s">
        <v>1358</v>
      </c>
      <c r="L809" s="299">
        <v>16</v>
      </c>
    </row>
    <row r="810" spans="1:12">
      <c r="A810" s="299">
        <v>809</v>
      </c>
      <c r="B810" s="299" t="s">
        <v>1298</v>
      </c>
      <c r="C810" s="299" t="s">
        <v>4064</v>
      </c>
      <c r="D810" s="299">
        <v>275</v>
      </c>
      <c r="E810" s="299">
        <v>358.63639999999998</v>
      </c>
      <c r="F810" s="299">
        <v>11</v>
      </c>
      <c r="G810" s="299">
        <v>3945</v>
      </c>
      <c r="H810" s="299">
        <v>3025</v>
      </c>
      <c r="I810" s="299">
        <v>920</v>
      </c>
      <c r="J810" s="299">
        <v>11</v>
      </c>
      <c r="K810" s="299" t="s">
        <v>1358</v>
      </c>
      <c r="L810" s="299">
        <v>11</v>
      </c>
    </row>
    <row r="811" spans="1:12">
      <c r="A811" s="299">
        <v>810</v>
      </c>
      <c r="B811" s="299" t="s">
        <v>3525</v>
      </c>
      <c r="C811" s="299" t="s">
        <v>3526</v>
      </c>
      <c r="D811" s="299">
        <v>406</v>
      </c>
      <c r="E811" s="299">
        <v>655</v>
      </c>
      <c r="F811" s="299">
        <v>6</v>
      </c>
      <c r="G811" s="299">
        <v>3930</v>
      </c>
      <c r="H811" s="299">
        <v>2436</v>
      </c>
      <c r="I811" s="299">
        <v>1494</v>
      </c>
      <c r="J811" s="299">
        <v>6</v>
      </c>
      <c r="K811" s="299" t="s">
        <v>1358</v>
      </c>
      <c r="L811" s="299">
        <v>6</v>
      </c>
    </row>
    <row r="812" spans="1:12">
      <c r="A812" s="299">
        <v>811</v>
      </c>
      <c r="B812" s="299" t="s">
        <v>2803</v>
      </c>
      <c r="C812" s="299" t="s">
        <v>3728</v>
      </c>
      <c r="D812" s="299">
        <v>110</v>
      </c>
      <c r="E812" s="299">
        <v>227.05879999999999</v>
      </c>
      <c r="F812" s="299">
        <v>17</v>
      </c>
      <c r="G812" s="299">
        <v>3860</v>
      </c>
      <c r="H812" s="299">
        <v>1870</v>
      </c>
      <c r="I812" s="299">
        <v>1990</v>
      </c>
      <c r="J812" s="299">
        <v>15</v>
      </c>
      <c r="K812" s="299" t="s">
        <v>1358</v>
      </c>
      <c r="L812" s="299">
        <v>17</v>
      </c>
    </row>
    <row r="813" spans="1:12">
      <c r="A813" s="299">
        <v>812</v>
      </c>
      <c r="B813" s="299" t="s">
        <v>436</v>
      </c>
      <c r="C813" s="299" t="s">
        <v>3679</v>
      </c>
      <c r="D813" s="299">
        <v>204</v>
      </c>
      <c r="E813" s="299">
        <v>640</v>
      </c>
      <c r="F813" s="299">
        <v>6</v>
      </c>
      <c r="G813" s="299">
        <v>3840</v>
      </c>
      <c r="H813" s="299">
        <v>1224</v>
      </c>
      <c r="I813" s="299">
        <v>2616</v>
      </c>
      <c r="J813" s="299">
        <v>2</v>
      </c>
      <c r="K813" s="299" t="s">
        <v>1358</v>
      </c>
      <c r="L813" s="299">
        <v>6</v>
      </c>
    </row>
    <row r="814" spans="1:12">
      <c r="A814" s="299">
        <v>813</v>
      </c>
      <c r="B814" s="299" t="s">
        <v>928</v>
      </c>
      <c r="C814" s="299" t="s">
        <v>3671</v>
      </c>
      <c r="D814" s="299">
        <v>229</v>
      </c>
      <c r="E814" s="299">
        <v>425.66669999999999</v>
      </c>
      <c r="F814" s="299">
        <v>9</v>
      </c>
      <c r="G814" s="299">
        <v>3831</v>
      </c>
      <c r="H814" s="299">
        <v>2061</v>
      </c>
      <c r="I814" s="299">
        <v>1770</v>
      </c>
      <c r="J814" s="299">
        <v>8</v>
      </c>
      <c r="K814" s="299" t="s">
        <v>1358</v>
      </c>
      <c r="L814" s="299">
        <v>9</v>
      </c>
    </row>
    <row r="815" spans="1:12">
      <c r="A815" s="299">
        <v>814</v>
      </c>
      <c r="B815" s="299" t="s">
        <v>405</v>
      </c>
      <c r="C815" s="299" t="s">
        <v>3177</v>
      </c>
      <c r="D815" s="299">
        <v>81</v>
      </c>
      <c r="E815" s="299">
        <v>137.92590000000001</v>
      </c>
      <c r="F815" s="299">
        <v>27</v>
      </c>
      <c r="G815" s="299">
        <v>3724</v>
      </c>
      <c r="H815" s="299">
        <v>2187</v>
      </c>
      <c r="I815" s="299">
        <v>1537</v>
      </c>
      <c r="J815" s="299">
        <v>5</v>
      </c>
      <c r="K815" s="299" t="s">
        <v>1358</v>
      </c>
      <c r="L815" s="299">
        <v>27</v>
      </c>
    </row>
    <row r="816" spans="1:12">
      <c r="A816" s="299">
        <v>815</v>
      </c>
      <c r="B816" s="299" t="s">
        <v>902</v>
      </c>
      <c r="C816" s="299" t="s">
        <v>3645</v>
      </c>
      <c r="D816" s="299">
        <v>323</v>
      </c>
      <c r="E816" s="299">
        <v>920</v>
      </c>
      <c r="F816" s="299">
        <v>4</v>
      </c>
      <c r="G816" s="299">
        <v>3680</v>
      </c>
      <c r="H816" s="299">
        <v>1292</v>
      </c>
      <c r="I816" s="299">
        <v>2388</v>
      </c>
      <c r="J816" s="299">
        <v>4</v>
      </c>
      <c r="K816" s="299" t="s">
        <v>1358</v>
      </c>
      <c r="L816" s="299">
        <v>4</v>
      </c>
    </row>
    <row r="817" spans="1:12">
      <c r="A817" s="299">
        <v>816</v>
      </c>
      <c r="B817" s="299" t="s">
        <v>677</v>
      </c>
      <c r="C817" s="299" t="s">
        <v>3975</v>
      </c>
      <c r="D817" s="299">
        <v>99</v>
      </c>
      <c r="E817" s="299">
        <v>226.75</v>
      </c>
      <c r="F817" s="299">
        <v>16</v>
      </c>
      <c r="G817" s="299">
        <v>3628</v>
      </c>
      <c r="H817" s="299">
        <v>1584</v>
      </c>
      <c r="I817" s="299">
        <v>2044</v>
      </c>
      <c r="J817" s="299">
        <v>14</v>
      </c>
      <c r="K817" s="299" t="s">
        <v>1358</v>
      </c>
      <c r="L817" s="299">
        <v>16</v>
      </c>
    </row>
    <row r="818" spans="1:12">
      <c r="A818" s="299">
        <v>817</v>
      </c>
      <c r="B818" s="299" t="s">
        <v>555</v>
      </c>
      <c r="C818" s="299" t="s">
        <v>3674</v>
      </c>
      <c r="D818" s="299">
        <v>174</v>
      </c>
      <c r="E818" s="299">
        <v>256.42860000000002</v>
      </c>
      <c r="F818" s="299">
        <v>14</v>
      </c>
      <c r="G818" s="299">
        <v>3590</v>
      </c>
      <c r="H818" s="299">
        <v>2436</v>
      </c>
      <c r="I818" s="299">
        <v>1154</v>
      </c>
      <c r="J818" s="299">
        <v>11</v>
      </c>
      <c r="K818" s="299" t="s">
        <v>1358</v>
      </c>
      <c r="L818" s="299">
        <v>14</v>
      </c>
    </row>
    <row r="819" spans="1:12">
      <c r="A819" s="299">
        <v>818</v>
      </c>
      <c r="B819" s="299" t="s">
        <v>454</v>
      </c>
      <c r="C819" s="299" t="s">
        <v>3529</v>
      </c>
      <c r="D819" s="299">
        <v>185</v>
      </c>
      <c r="E819" s="299">
        <v>155.7826</v>
      </c>
      <c r="F819" s="299">
        <v>23</v>
      </c>
      <c r="G819" s="299">
        <v>3583</v>
      </c>
      <c r="H819" s="299">
        <v>4255</v>
      </c>
      <c r="I819" s="299">
        <v>-672</v>
      </c>
      <c r="J819" s="299">
        <v>9</v>
      </c>
      <c r="K819" s="299" t="s">
        <v>1358</v>
      </c>
      <c r="L819" s="299">
        <v>23</v>
      </c>
    </row>
    <row r="820" spans="1:12">
      <c r="A820" s="299">
        <v>819</v>
      </c>
      <c r="B820" s="299" t="s">
        <v>909</v>
      </c>
      <c r="C820" s="299" t="s">
        <v>3609</v>
      </c>
      <c r="D820" s="299">
        <v>431</v>
      </c>
      <c r="E820" s="299">
        <v>593.16669999999999</v>
      </c>
      <c r="F820" s="299">
        <v>6</v>
      </c>
      <c r="G820" s="299">
        <v>3559</v>
      </c>
      <c r="H820" s="299">
        <v>2586</v>
      </c>
      <c r="I820" s="299">
        <v>973</v>
      </c>
      <c r="J820" s="299">
        <v>3</v>
      </c>
      <c r="K820" s="299" t="s">
        <v>1358</v>
      </c>
      <c r="L820" s="299">
        <v>6</v>
      </c>
    </row>
    <row r="821" spans="1:12">
      <c r="A821" s="299">
        <v>820</v>
      </c>
      <c r="B821" s="299" t="s">
        <v>567</v>
      </c>
      <c r="C821" s="299" t="s">
        <v>3638</v>
      </c>
      <c r="D821" s="299">
        <v>140</v>
      </c>
      <c r="E821" s="299">
        <v>296.5</v>
      </c>
      <c r="F821" s="299">
        <v>12</v>
      </c>
      <c r="G821" s="299">
        <v>3558</v>
      </c>
      <c r="H821" s="299">
        <v>1680</v>
      </c>
      <c r="I821" s="299">
        <v>1878</v>
      </c>
      <c r="J821" s="299">
        <v>4</v>
      </c>
      <c r="K821" s="299" t="s">
        <v>1358</v>
      </c>
      <c r="L821" s="299">
        <v>12</v>
      </c>
    </row>
    <row r="822" spans="1:12">
      <c r="A822" s="299">
        <v>821</v>
      </c>
      <c r="B822" s="299" t="s">
        <v>538</v>
      </c>
      <c r="C822" s="299" t="s">
        <v>3048</v>
      </c>
      <c r="D822" s="299">
        <v>588</v>
      </c>
      <c r="E822" s="299">
        <v>1177</v>
      </c>
      <c r="F822" s="299">
        <v>3</v>
      </c>
      <c r="G822" s="299">
        <v>3531</v>
      </c>
      <c r="H822" s="299">
        <v>1764</v>
      </c>
      <c r="I822" s="299">
        <v>1767</v>
      </c>
      <c r="J822" s="299">
        <v>2</v>
      </c>
      <c r="K822" s="299" t="s">
        <v>1358</v>
      </c>
      <c r="L822" s="299">
        <v>3</v>
      </c>
    </row>
    <row r="823" spans="1:12">
      <c r="A823" s="299">
        <v>822</v>
      </c>
      <c r="B823" s="299" t="s">
        <v>3641</v>
      </c>
      <c r="C823" s="299" t="s">
        <v>4044</v>
      </c>
      <c r="D823" s="299">
        <v>320</v>
      </c>
      <c r="E823" s="299">
        <v>569</v>
      </c>
      <c r="F823" s="299">
        <v>6</v>
      </c>
      <c r="G823" s="299">
        <v>3414</v>
      </c>
      <c r="H823" s="299">
        <v>1920</v>
      </c>
      <c r="I823" s="299">
        <v>1494</v>
      </c>
      <c r="J823" s="299">
        <v>5</v>
      </c>
      <c r="K823" s="299" t="s">
        <v>1358</v>
      </c>
      <c r="L823" s="299">
        <v>6</v>
      </c>
    </row>
    <row r="824" spans="1:12">
      <c r="A824" s="299">
        <v>823</v>
      </c>
      <c r="B824" s="299" t="s">
        <v>986</v>
      </c>
      <c r="C824" s="299" t="s">
        <v>3640</v>
      </c>
      <c r="D824" s="299">
        <v>401</v>
      </c>
      <c r="E824" s="299">
        <v>680</v>
      </c>
      <c r="F824" s="299">
        <v>5</v>
      </c>
      <c r="G824" s="299">
        <v>3400</v>
      </c>
      <c r="H824" s="299">
        <v>2005</v>
      </c>
      <c r="I824" s="299">
        <v>1395</v>
      </c>
      <c r="J824" s="299">
        <v>1</v>
      </c>
      <c r="K824" s="299" t="s">
        <v>1358</v>
      </c>
      <c r="L824" s="299">
        <v>5</v>
      </c>
    </row>
    <row r="825" spans="1:12">
      <c r="A825" s="299">
        <v>824</v>
      </c>
      <c r="B825" s="299" t="s">
        <v>564</v>
      </c>
      <c r="C825" s="299" t="s">
        <v>3481</v>
      </c>
      <c r="D825" s="299">
        <v>165</v>
      </c>
      <c r="E825" s="299">
        <v>176.52629999999999</v>
      </c>
      <c r="F825" s="299">
        <v>19</v>
      </c>
      <c r="G825" s="299">
        <v>3354</v>
      </c>
      <c r="H825" s="299">
        <v>3135</v>
      </c>
      <c r="I825" s="299">
        <v>219</v>
      </c>
      <c r="J825" s="299">
        <v>10</v>
      </c>
      <c r="K825" s="299" t="s">
        <v>1358</v>
      </c>
      <c r="L825" s="299">
        <v>19</v>
      </c>
    </row>
    <row r="826" spans="1:12">
      <c r="A826" s="299">
        <v>825</v>
      </c>
      <c r="B826" s="299" t="s">
        <v>3682</v>
      </c>
      <c r="C826" s="299" t="s">
        <v>3683</v>
      </c>
      <c r="D826" s="299">
        <v>194</v>
      </c>
      <c r="E826" s="299">
        <v>368</v>
      </c>
      <c r="F826" s="299">
        <v>9</v>
      </c>
      <c r="G826" s="299">
        <v>3312</v>
      </c>
      <c r="H826" s="299">
        <v>1746</v>
      </c>
      <c r="I826" s="299">
        <v>1566</v>
      </c>
      <c r="J826" s="299">
        <v>6</v>
      </c>
      <c r="K826" s="299" t="s">
        <v>1358</v>
      </c>
      <c r="L826" s="299">
        <v>9</v>
      </c>
    </row>
    <row r="827" spans="1:12">
      <c r="A827" s="299">
        <v>826</v>
      </c>
      <c r="B827" s="299" t="s">
        <v>4476</v>
      </c>
      <c r="C827" s="299" t="s">
        <v>3828</v>
      </c>
      <c r="D827" s="299">
        <v>846</v>
      </c>
      <c r="E827" s="299">
        <v>1620</v>
      </c>
      <c r="F827" s="299">
        <v>2</v>
      </c>
      <c r="G827" s="299">
        <v>3240</v>
      </c>
      <c r="H827" s="299">
        <v>1692</v>
      </c>
      <c r="I827" s="299">
        <v>1548</v>
      </c>
      <c r="J827" s="299">
        <v>2</v>
      </c>
      <c r="K827" s="299" t="s">
        <v>1358</v>
      </c>
      <c r="L827" s="299">
        <v>2</v>
      </c>
    </row>
    <row r="828" spans="1:12">
      <c r="A828" s="299">
        <v>827</v>
      </c>
      <c r="B828" s="299" t="s">
        <v>554</v>
      </c>
      <c r="C828" s="299" t="s">
        <v>3469</v>
      </c>
      <c r="D828" s="299">
        <v>762</v>
      </c>
      <c r="E828" s="299">
        <v>1610</v>
      </c>
      <c r="F828" s="299">
        <v>2</v>
      </c>
      <c r="G828" s="299">
        <v>3220</v>
      </c>
      <c r="H828" s="299">
        <v>1524</v>
      </c>
      <c r="I828" s="299">
        <v>1696</v>
      </c>
      <c r="J828" s="299">
        <v>2</v>
      </c>
      <c r="K828" s="299" t="s">
        <v>1358</v>
      </c>
      <c r="L828" s="299">
        <v>2</v>
      </c>
    </row>
    <row r="829" spans="1:12">
      <c r="A829" s="299">
        <v>828</v>
      </c>
      <c r="B829" s="299" t="s">
        <v>611</v>
      </c>
      <c r="C829" s="299" t="s">
        <v>3680</v>
      </c>
      <c r="D829" s="299">
        <v>137</v>
      </c>
      <c r="E829" s="299">
        <v>346.22219999999999</v>
      </c>
      <c r="F829" s="299">
        <v>9</v>
      </c>
      <c r="G829" s="299">
        <v>3116</v>
      </c>
      <c r="H829" s="299">
        <v>1233</v>
      </c>
      <c r="I829" s="299">
        <v>1883</v>
      </c>
      <c r="J829" s="299">
        <v>6</v>
      </c>
      <c r="K829" s="299" t="s">
        <v>1358</v>
      </c>
      <c r="L829" s="299">
        <v>9</v>
      </c>
    </row>
    <row r="830" spans="1:12">
      <c r="A830" s="299">
        <v>829</v>
      </c>
      <c r="B830" s="299" t="s">
        <v>518</v>
      </c>
      <c r="C830" s="299" t="s">
        <v>3497</v>
      </c>
      <c r="D830" s="299">
        <v>318</v>
      </c>
      <c r="E830" s="299">
        <v>621</v>
      </c>
      <c r="F830" s="299">
        <v>5</v>
      </c>
      <c r="G830" s="299">
        <v>3105</v>
      </c>
      <c r="H830" s="299">
        <v>1590</v>
      </c>
      <c r="I830" s="299">
        <v>1515</v>
      </c>
      <c r="J830" s="299">
        <v>4</v>
      </c>
      <c r="K830" s="299" t="s">
        <v>1358</v>
      </c>
      <c r="L830" s="299">
        <v>5</v>
      </c>
    </row>
    <row r="831" spans="1:12">
      <c r="A831" s="299">
        <v>830</v>
      </c>
      <c r="B831" s="299" t="s">
        <v>443</v>
      </c>
      <c r="C831" s="299" t="s">
        <v>3634</v>
      </c>
      <c r="D831" s="299">
        <v>427</v>
      </c>
      <c r="E831" s="299">
        <v>505.83330000000001</v>
      </c>
      <c r="F831" s="299">
        <v>6</v>
      </c>
      <c r="G831" s="299">
        <v>3035</v>
      </c>
      <c r="H831" s="299">
        <v>2562</v>
      </c>
      <c r="I831" s="299">
        <v>473</v>
      </c>
      <c r="J831" s="299">
        <v>5</v>
      </c>
      <c r="K831" s="299" t="s">
        <v>1358</v>
      </c>
      <c r="L831" s="299">
        <v>6</v>
      </c>
    </row>
    <row r="832" spans="1:12">
      <c r="A832" s="299">
        <v>831</v>
      </c>
      <c r="B832" s="299" t="s">
        <v>2885</v>
      </c>
      <c r="C832" s="299" t="s">
        <v>3711</v>
      </c>
      <c r="D832" s="299">
        <v>241</v>
      </c>
      <c r="E832" s="299">
        <v>607</v>
      </c>
      <c r="F832" s="299">
        <v>5</v>
      </c>
      <c r="G832" s="299">
        <v>3035</v>
      </c>
      <c r="H832" s="299">
        <v>1205</v>
      </c>
      <c r="I832" s="299">
        <v>1830</v>
      </c>
      <c r="J832" s="299">
        <v>1</v>
      </c>
      <c r="K832" s="299" t="s">
        <v>1358</v>
      </c>
      <c r="L832" s="299">
        <v>5</v>
      </c>
    </row>
    <row r="833" spans="1:12">
      <c r="A833" s="299">
        <v>832</v>
      </c>
      <c r="B833" s="299" t="s">
        <v>452</v>
      </c>
      <c r="C833" s="299" t="s">
        <v>3687</v>
      </c>
      <c r="D833" s="299">
        <v>592</v>
      </c>
      <c r="E833" s="299">
        <v>374.25</v>
      </c>
      <c r="F833" s="299">
        <v>8</v>
      </c>
      <c r="G833" s="299">
        <v>2994</v>
      </c>
      <c r="H833" s="299">
        <v>4736</v>
      </c>
      <c r="I833" s="299">
        <v>-1742</v>
      </c>
      <c r="J833" s="299">
        <v>8</v>
      </c>
      <c r="K833" s="299" t="s">
        <v>1358</v>
      </c>
      <c r="L833" s="299">
        <v>8</v>
      </c>
    </row>
    <row r="834" spans="1:12">
      <c r="A834" s="299">
        <v>833</v>
      </c>
      <c r="B834" s="299" t="s">
        <v>836</v>
      </c>
      <c r="C834" s="299" t="s">
        <v>3231</v>
      </c>
      <c r="D834" s="299">
        <v>509</v>
      </c>
      <c r="E834" s="299">
        <v>580.79999999999995</v>
      </c>
      <c r="F834" s="299">
        <v>5</v>
      </c>
      <c r="G834" s="299">
        <v>2904</v>
      </c>
      <c r="H834" s="299">
        <v>2545</v>
      </c>
      <c r="I834" s="299">
        <v>359</v>
      </c>
      <c r="J834" s="299">
        <v>3</v>
      </c>
      <c r="K834" s="299" t="s">
        <v>1358</v>
      </c>
      <c r="L834" s="299">
        <v>5</v>
      </c>
    </row>
    <row r="835" spans="1:12">
      <c r="A835" s="299">
        <v>834</v>
      </c>
      <c r="B835" s="299" t="s">
        <v>556</v>
      </c>
      <c r="C835" s="299" t="s">
        <v>3649</v>
      </c>
      <c r="D835" s="299">
        <v>174</v>
      </c>
      <c r="E835" s="299">
        <v>258</v>
      </c>
      <c r="F835" s="299">
        <v>11</v>
      </c>
      <c r="G835" s="299">
        <v>2838</v>
      </c>
      <c r="H835" s="299">
        <v>1914</v>
      </c>
      <c r="I835" s="299">
        <v>924</v>
      </c>
      <c r="J835" s="299">
        <v>7</v>
      </c>
      <c r="K835" s="299" t="s">
        <v>1358</v>
      </c>
      <c r="L835" s="299">
        <v>11</v>
      </c>
    </row>
    <row r="836" spans="1:12">
      <c r="A836" s="299">
        <v>835</v>
      </c>
      <c r="B836" s="299" t="s">
        <v>573</v>
      </c>
      <c r="C836" s="299" t="s">
        <v>3444</v>
      </c>
      <c r="D836" s="299">
        <v>119</v>
      </c>
      <c r="E836" s="299">
        <v>315.11110000000002</v>
      </c>
      <c r="F836" s="299">
        <v>9</v>
      </c>
      <c r="G836" s="299">
        <v>2836</v>
      </c>
      <c r="H836" s="299">
        <v>1071</v>
      </c>
      <c r="I836" s="299">
        <v>1765</v>
      </c>
      <c r="J836" s="299">
        <v>4</v>
      </c>
      <c r="K836" s="299" t="s">
        <v>1358</v>
      </c>
      <c r="L836" s="299">
        <v>9</v>
      </c>
    </row>
    <row r="837" spans="1:12">
      <c r="A837" s="299">
        <v>836</v>
      </c>
      <c r="B837" s="299" t="s">
        <v>987</v>
      </c>
      <c r="C837" s="299" t="s">
        <v>3640</v>
      </c>
      <c r="D837" s="299">
        <v>401</v>
      </c>
      <c r="E837" s="299">
        <v>560</v>
      </c>
      <c r="F837" s="299">
        <v>5</v>
      </c>
      <c r="G837" s="299">
        <v>2800</v>
      </c>
      <c r="H837" s="299">
        <v>2005</v>
      </c>
      <c r="I837" s="299">
        <v>795</v>
      </c>
      <c r="J837" s="299">
        <v>5</v>
      </c>
      <c r="K837" s="299" t="s">
        <v>1358</v>
      </c>
      <c r="L837" s="299">
        <v>5</v>
      </c>
    </row>
    <row r="838" spans="1:12">
      <c r="A838" s="299">
        <v>837</v>
      </c>
      <c r="B838" s="299" t="s">
        <v>4226</v>
      </c>
      <c r="C838" s="299" t="s">
        <v>4342</v>
      </c>
      <c r="D838" s="299">
        <v>147</v>
      </c>
      <c r="E838" s="299">
        <v>94.827600000000004</v>
      </c>
      <c r="F838" s="299">
        <v>29</v>
      </c>
      <c r="G838" s="299">
        <v>2750</v>
      </c>
      <c r="H838" s="299">
        <v>4263</v>
      </c>
      <c r="I838" s="299">
        <v>-1513</v>
      </c>
      <c r="J838" s="299">
        <v>10</v>
      </c>
      <c r="K838" s="299" t="s">
        <v>1358</v>
      </c>
      <c r="L838" s="299">
        <v>29</v>
      </c>
    </row>
    <row r="839" spans="1:12">
      <c r="A839" s="299">
        <v>838</v>
      </c>
      <c r="B839" s="299" t="s">
        <v>946</v>
      </c>
      <c r="C839" s="299" t="s">
        <v>3595</v>
      </c>
      <c r="D839" s="299">
        <v>93</v>
      </c>
      <c r="E839" s="299">
        <v>157.94120000000001</v>
      </c>
      <c r="F839" s="299">
        <v>17</v>
      </c>
      <c r="G839" s="299">
        <v>2685</v>
      </c>
      <c r="H839" s="299">
        <v>1581</v>
      </c>
      <c r="I839" s="299">
        <v>1104</v>
      </c>
      <c r="J839" s="299">
        <v>8</v>
      </c>
      <c r="K839" s="299" t="s">
        <v>1358</v>
      </c>
      <c r="L839" s="299">
        <v>17</v>
      </c>
    </row>
    <row r="840" spans="1:12">
      <c r="A840" s="299">
        <v>839</v>
      </c>
      <c r="B840" s="299" t="s">
        <v>3695</v>
      </c>
      <c r="C840" s="299" t="s">
        <v>3696</v>
      </c>
      <c r="D840" s="299">
        <v>701</v>
      </c>
      <c r="E840" s="299">
        <v>856</v>
      </c>
      <c r="F840" s="299">
        <v>3</v>
      </c>
      <c r="G840" s="299">
        <v>2568</v>
      </c>
      <c r="H840" s="299">
        <v>2103</v>
      </c>
      <c r="I840" s="299">
        <v>465</v>
      </c>
      <c r="J840" s="299">
        <v>3</v>
      </c>
      <c r="K840" s="299" t="s">
        <v>1358</v>
      </c>
      <c r="L840" s="299">
        <v>3</v>
      </c>
    </row>
    <row r="841" spans="1:12">
      <c r="A841" s="299">
        <v>840</v>
      </c>
      <c r="B841" s="299" t="s">
        <v>3385</v>
      </c>
      <c r="C841" s="299" t="s">
        <v>3386</v>
      </c>
      <c r="D841" s="299">
        <v>468</v>
      </c>
      <c r="E841" s="299">
        <v>836</v>
      </c>
      <c r="F841" s="299">
        <v>3</v>
      </c>
      <c r="G841" s="299">
        <v>2508</v>
      </c>
      <c r="H841" s="299">
        <v>1404</v>
      </c>
      <c r="I841" s="299">
        <v>1104</v>
      </c>
      <c r="J841" s="299">
        <v>3</v>
      </c>
      <c r="K841" s="299" t="s">
        <v>1358</v>
      </c>
      <c r="L841" s="299">
        <v>3</v>
      </c>
    </row>
    <row r="842" spans="1:12">
      <c r="A842" s="299">
        <v>841</v>
      </c>
      <c r="B842" s="299" t="s">
        <v>944</v>
      </c>
      <c r="C842" s="299" t="s">
        <v>3595</v>
      </c>
      <c r="D842" s="299">
        <v>93</v>
      </c>
      <c r="E842" s="299">
        <v>155.375</v>
      </c>
      <c r="F842" s="299">
        <v>16</v>
      </c>
      <c r="G842" s="299">
        <v>2486</v>
      </c>
      <c r="H842" s="299">
        <v>1488</v>
      </c>
      <c r="I842" s="299">
        <v>998</v>
      </c>
      <c r="J842" s="299">
        <v>4</v>
      </c>
      <c r="K842" s="299" t="s">
        <v>1358</v>
      </c>
      <c r="L842" s="299">
        <v>16</v>
      </c>
    </row>
    <row r="843" spans="1:12">
      <c r="A843" s="299">
        <v>842</v>
      </c>
      <c r="B843" s="299" t="s">
        <v>896</v>
      </c>
      <c r="C843" s="299" t="s">
        <v>3554</v>
      </c>
      <c r="D843" s="299">
        <v>290</v>
      </c>
      <c r="E843" s="299">
        <v>492</v>
      </c>
      <c r="F843" s="299">
        <v>5</v>
      </c>
      <c r="G843" s="299">
        <v>2460</v>
      </c>
      <c r="H843" s="299">
        <v>1450</v>
      </c>
      <c r="I843" s="299">
        <v>1010</v>
      </c>
      <c r="J843" s="299">
        <v>5</v>
      </c>
      <c r="K843" s="299" t="s">
        <v>1358</v>
      </c>
      <c r="L843" s="299">
        <v>5</v>
      </c>
    </row>
    <row r="844" spans="1:12">
      <c r="A844" s="299">
        <v>843</v>
      </c>
      <c r="B844" s="299" t="s">
        <v>2949</v>
      </c>
      <c r="C844" s="299" t="s">
        <v>4333</v>
      </c>
      <c r="D844" s="299">
        <v>65</v>
      </c>
      <c r="E844" s="299">
        <v>7.4194000000000004</v>
      </c>
      <c r="F844" s="299">
        <v>310</v>
      </c>
      <c r="G844" s="299">
        <v>2300</v>
      </c>
      <c r="H844" s="299">
        <v>20150</v>
      </c>
      <c r="I844" s="299">
        <v>-17850</v>
      </c>
      <c r="J844" s="299">
        <v>13</v>
      </c>
      <c r="K844" s="299" t="s">
        <v>1358</v>
      </c>
      <c r="L844" s="299">
        <v>310</v>
      </c>
    </row>
    <row r="845" spans="1:12">
      <c r="A845" s="299">
        <v>844</v>
      </c>
      <c r="B845" s="299" t="s">
        <v>956</v>
      </c>
      <c r="C845" s="299" t="s">
        <v>3572</v>
      </c>
      <c r="D845" s="299">
        <v>149</v>
      </c>
      <c r="E845" s="299">
        <v>173.38460000000001</v>
      </c>
      <c r="F845" s="299">
        <v>13</v>
      </c>
      <c r="G845" s="299">
        <v>2254</v>
      </c>
      <c r="H845" s="299">
        <v>1937</v>
      </c>
      <c r="I845" s="299">
        <v>317</v>
      </c>
      <c r="J845" s="299">
        <v>10</v>
      </c>
      <c r="K845" s="299" t="s">
        <v>1358</v>
      </c>
      <c r="L845" s="299">
        <v>13</v>
      </c>
    </row>
    <row r="846" spans="1:12">
      <c r="A846" s="299">
        <v>845</v>
      </c>
      <c r="B846" s="299" t="s">
        <v>805</v>
      </c>
      <c r="C846" s="299" t="s">
        <v>3637</v>
      </c>
      <c r="D846" s="299">
        <v>126</v>
      </c>
      <c r="E846" s="299">
        <v>224</v>
      </c>
      <c r="F846" s="299">
        <v>10</v>
      </c>
      <c r="G846" s="299">
        <v>2240</v>
      </c>
      <c r="H846" s="299">
        <v>1260</v>
      </c>
      <c r="I846" s="299">
        <v>980</v>
      </c>
      <c r="J846" s="299">
        <v>9</v>
      </c>
      <c r="K846" s="299" t="s">
        <v>1358</v>
      </c>
      <c r="L846" s="299">
        <v>10</v>
      </c>
    </row>
    <row r="847" spans="1:12">
      <c r="A847" s="299">
        <v>846</v>
      </c>
      <c r="B847" s="299" t="s">
        <v>906</v>
      </c>
      <c r="C847" s="299" t="s">
        <v>3628</v>
      </c>
      <c r="D847" s="299">
        <v>415</v>
      </c>
      <c r="E847" s="299">
        <v>702</v>
      </c>
      <c r="F847" s="299">
        <v>3</v>
      </c>
      <c r="G847" s="299">
        <v>2106</v>
      </c>
      <c r="H847" s="299">
        <v>1245</v>
      </c>
      <c r="I847" s="299">
        <v>861</v>
      </c>
      <c r="J847" s="299">
        <v>3</v>
      </c>
      <c r="K847" s="299" t="s">
        <v>1358</v>
      </c>
      <c r="L847" s="299">
        <v>3</v>
      </c>
    </row>
    <row r="848" spans="1:12">
      <c r="A848" s="299">
        <v>847</v>
      </c>
      <c r="B848" s="299" t="s">
        <v>917</v>
      </c>
      <c r="C848" s="299" t="s">
        <v>3515</v>
      </c>
      <c r="D848" s="299">
        <v>74</v>
      </c>
      <c r="E848" s="299">
        <v>44.702100000000002</v>
      </c>
      <c r="F848" s="299">
        <v>47</v>
      </c>
      <c r="G848" s="299">
        <v>2101</v>
      </c>
      <c r="H848" s="299">
        <v>3478</v>
      </c>
      <c r="I848" s="299">
        <v>-1377</v>
      </c>
      <c r="J848" s="299">
        <v>30</v>
      </c>
      <c r="K848" s="299" t="s">
        <v>1358</v>
      </c>
      <c r="L848" s="299">
        <v>47</v>
      </c>
    </row>
    <row r="849" spans="1:12">
      <c r="A849" s="299">
        <v>848</v>
      </c>
      <c r="B849" s="299" t="s">
        <v>3439</v>
      </c>
      <c r="C849" s="299" t="s">
        <v>3440</v>
      </c>
      <c r="D849" s="299">
        <v>169</v>
      </c>
      <c r="E849" s="299">
        <v>262.5</v>
      </c>
      <c r="F849" s="299">
        <v>8</v>
      </c>
      <c r="G849" s="299">
        <v>2100</v>
      </c>
      <c r="H849" s="299">
        <v>1352</v>
      </c>
      <c r="I849" s="299">
        <v>748</v>
      </c>
      <c r="J849" s="299">
        <v>2</v>
      </c>
      <c r="K849" s="299" t="s">
        <v>1358</v>
      </c>
      <c r="L849" s="299">
        <v>8</v>
      </c>
    </row>
    <row r="850" spans="1:12">
      <c r="A850" s="299">
        <v>849</v>
      </c>
      <c r="B850" s="299" t="s">
        <v>821</v>
      </c>
      <c r="C850" s="299" t="s">
        <v>3690</v>
      </c>
      <c r="D850" s="299">
        <v>152</v>
      </c>
      <c r="E850" s="299">
        <v>230.33330000000001</v>
      </c>
      <c r="F850" s="299">
        <v>9</v>
      </c>
      <c r="G850" s="299">
        <v>2073</v>
      </c>
      <c r="H850" s="299">
        <v>1368</v>
      </c>
      <c r="I850" s="299">
        <v>705</v>
      </c>
      <c r="J850" s="299">
        <v>4</v>
      </c>
      <c r="K850" s="299" t="s">
        <v>1358</v>
      </c>
      <c r="L850" s="299">
        <v>9</v>
      </c>
    </row>
    <row r="851" spans="1:12">
      <c r="A851" s="299">
        <v>850</v>
      </c>
      <c r="B851" s="299" t="s">
        <v>817</v>
      </c>
      <c r="C851" s="299" t="s">
        <v>3216</v>
      </c>
      <c r="D851" s="299">
        <v>76</v>
      </c>
      <c r="E851" s="299">
        <v>121.2353</v>
      </c>
      <c r="F851" s="299">
        <v>17</v>
      </c>
      <c r="G851" s="299">
        <v>2061</v>
      </c>
      <c r="H851" s="299">
        <v>1292</v>
      </c>
      <c r="I851" s="299">
        <v>769</v>
      </c>
      <c r="J851" s="299">
        <v>7</v>
      </c>
      <c r="K851" s="299" t="s">
        <v>1358</v>
      </c>
      <c r="L851" s="299">
        <v>17</v>
      </c>
    </row>
    <row r="852" spans="1:12">
      <c r="A852" s="299">
        <v>851</v>
      </c>
      <c r="B852" s="299" t="s">
        <v>692</v>
      </c>
      <c r="C852" s="299" t="s">
        <v>3244</v>
      </c>
      <c r="D852" s="299">
        <v>192</v>
      </c>
      <c r="E852" s="299">
        <v>204</v>
      </c>
      <c r="F852" s="299">
        <v>10</v>
      </c>
      <c r="G852" s="299">
        <v>2040</v>
      </c>
      <c r="H852" s="299">
        <v>1920</v>
      </c>
      <c r="I852" s="299">
        <v>120</v>
      </c>
      <c r="J852" s="299">
        <v>10</v>
      </c>
      <c r="K852" s="299" t="s">
        <v>1358</v>
      </c>
      <c r="L852" s="299">
        <v>10</v>
      </c>
    </row>
    <row r="853" spans="1:12">
      <c r="A853" s="299">
        <v>852</v>
      </c>
      <c r="B853" s="299" t="s">
        <v>453</v>
      </c>
      <c r="C853" s="299" t="s">
        <v>3606</v>
      </c>
      <c r="D853" s="299">
        <v>190</v>
      </c>
      <c r="E853" s="299">
        <v>130.33330000000001</v>
      </c>
      <c r="F853" s="299">
        <v>15</v>
      </c>
      <c r="G853" s="299">
        <v>1955</v>
      </c>
      <c r="H853" s="299">
        <v>2850</v>
      </c>
      <c r="I853" s="299">
        <v>-895</v>
      </c>
      <c r="J853" s="299">
        <v>10</v>
      </c>
      <c r="K853" s="299" t="s">
        <v>1358</v>
      </c>
      <c r="L853" s="299">
        <v>15</v>
      </c>
    </row>
    <row r="854" spans="1:12">
      <c r="A854" s="299">
        <v>853</v>
      </c>
      <c r="B854" s="299" t="s">
        <v>838</v>
      </c>
      <c r="C854" s="299" t="s">
        <v>3231</v>
      </c>
      <c r="D854" s="299">
        <v>509</v>
      </c>
      <c r="E854" s="299">
        <v>387.2</v>
      </c>
      <c r="F854" s="299">
        <v>5</v>
      </c>
      <c r="G854" s="299">
        <v>1936</v>
      </c>
      <c r="H854" s="299">
        <v>2545</v>
      </c>
      <c r="I854" s="299">
        <v>-609</v>
      </c>
      <c r="J854" s="299">
        <v>3</v>
      </c>
      <c r="K854" s="299" t="s">
        <v>1358</v>
      </c>
      <c r="L854" s="299">
        <v>5</v>
      </c>
    </row>
    <row r="855" spans="1:12">
      <c r="A855" s="299">
        <v>854</v>
      </c>
      <c r="B855" s="299" t="s">
        <v>993</v>
      </c>
      <c r="C855" s="299" t="s">
        <v>3100</v>
      </c>
      <c r="D855" s="299">
        <v>383</v>
      </c>
      <c r="E855" s="299">
        <v>315</v>
      </c>
      <c r="F855" s="299">
        <v>6</v>
      </c>
      <c r="G855" s="299">
        <v>1890</v>
      </c>
      <c r="H855" s="299">
        <v>2298</v>
      </c>
      <c r="I855" s="299">
        <v>-408</v>
      </c>
      <c r="J855" s="299">
        <v>6</v>
      </c>
      <c r="K855" s="299" t="s">
        <v>1358</v>
      </c>
      <c r="L855" s="299">
        <v>6</v>
      </c>
    </row>
    <row r="856" spans="1:12">
      <c r="A856" s="299">
        <v>855</v>
      </c>
      <c r="B856" s="299" t="s">
        <v>499</v>
      </c>
      <c r="C856" s="299" t="s">
        <v>3693</v>
      </c>
      <c r="D856" s="299">
        <v>116</v>
      </c>
      <c r="E856" s="299">
        <v>39.955599999999997</v>
      </c>
      <c r="F856" s="299">
        <v>45</v>
      </c>
      <c r="G856" s="299">
        <v>1798</v>
      </c>
      <c r="H856" s="299">
        <v>5220</v>
      </c>
      <c r="I856" s="299">
        <v>-3422</v>
      </c>
      <c r="J856" s="299">
        <v>4</v>
      </c>
      <c r="K856" s="299" t="s">
        <v>1358</v>
      </c>
      <c r="L856" s="299">
        <v>45</v>
      </c>
    </row>
    <row r="857" spans="1:12">
      <c r="A857" s="299">
        <v>856</v>
      </c>
      <c r="B857" s="299" t="s">
        <v>828</v>
      </c>
      <c r="C857" s="299" t="s">
        <v>3860</v>
      </c>
      <c r="D857" s="299">
        <v>105</v>
      </c>
      <c r="E857" s="299">
        <v>176.9</v>
      </c>
      <c r="F857" s="299">
        <v>10</v>
      </c>
      <c r="G857" s="299">
        <v>1769</v>
      </c>
      <c r="H857" s="299">
        <v>1050</v>
      </c>
      <c r="I857" s="299">
        <v>719</v>
      </c>
      <c r="J857" s="299">
        <v>10</v>
      </c>
      <c r="K857" s="299" t="s">
        <v>1358</v>
      </c>
      <c r="L857" s="299">
        <v>10</v>
      </c>
    </row>
    <row r="858" spans="1:12">
      <c r="A858" s="299">
        <v>857</v>
      </c>
      <c r="B858" s="299" t="s">
        <v>880</v>
      </c>
      <c r="C858" s="299" t="s">
        <v>3565</v>
      </c>
      <c r="D858" s="299">
        <v>0</v>
      </c>
      <c r="E858" s="299">
        <v>352</v>
      </c>
      <c r="F858" s="299">
        <v>5</v>
      </c>
      <c r="G858" s="299">
        <v>1760</v>
      </c>
      <c r="H858" s="299">
        <v>0</v>
      </c>
      <c r="I858" s="299">
        <v>1760</v>
      </c>
      <c r="J858" s="299">
        <v>5</v>
      </c>
      <c r="K858" s="299" t="s">
        <v>1358</v>
      </c>
      <c r="L858" s="299">
        <v>5</v>
      </c>
    </row>
    <row r="859" spans="1:12">
      <c r="A859" s="299">
        <v>858</v>
      </c>
      <c r="B859" s="299" t="s">
        <v>927</v>
      </c>
      <c r="C859" s="299" t="s">
        <v>3671</v>
      </c>
      <c r="D859" s="299">
        <v>229</v>
      </c>
      <c r="E859" s="299">
        <v>438.5</v>
      </c>
      <c r="F859" s="299">
        <v>4</v>
      </c>
      <c r="G859" s="299">
        <v>1754</v>
      </c>
      <c r="H859" s="299">
        <v>916</v>
      </c>
      <c r="I859" s="299">
        <v>838</v>
      </c>
      <c r="J859" s="299">
        <v>4</v>
      </c>
      <c r="K859" s="299" t="s">
        <v>1358</v>
      </c>
      <c r="L859" s="299">
        <v>4</v>
      </c>
    </row>
    <row r="860" spans="1:12">
      <c r="A860" s="299">
        <v>859</v>
      </c>
      <c r="B860" s="299" t="s">
        <v>910</v>
      </c>
      <c r="C860" s="299" t="s">
        <v>3609</v>
      </c>
      <c r="D860" s="299">
        <v>431</v>
      </c>
      <c r="E860" s="299">
        <v>560</v>
      </c>
      <c r="F860" s="299">
        <v>3</v>
      </c>
      <c r="G860" s="299">
        <v>1680</v>
      </c>
      <c r="H860" s="299">
        <v>1293</v>
      </c>
      <c r="I860" s="299">
        <v>387</v>
      </c>
      <c r="J860" s="299">
        <v>1</v>
      </c>
      <c r="K860" s="299" t="s">
        <v>1358</v>
      </c>
      <c r="L860" s="299">
        <v>3</v>
      </c>
    </row>
    <row r="861" spans="1:12">
      <c r="A861" s="299">
        <v>860</v>
      </c>
      <c r="B861" s="299" t="s">
        <v>4477</v>
      </c>
      <c r="C861" s="299" t="s">
        <v>3828</v>
      </c>
      <c r="D861" s="299">
        <v>992</v>
      </c>
      <c r="E861" s="299">
        <v>1680</v>
      </c>
      <c r="F861" s="299">
        <v>1</v>
      </c>
      <c r="G861" s="299">
        <v>1680</v>
      </c>
      <c r="H861" s="299">
        <v>992</v>
      </c>
      <c r="I861" s="299">
        <v>688</v>
      </c>
      <c r="J861" s="299">
        <v>1</v>
      </c>
      <c r="K861" s="299" t="s">
        <v>1358</v>
      </c>
      <c r="L861" s="299">
        <v>1</v>
      </c>
    </row>
    <row r="862" spans="1:12">
      <c r="A862" s="299">
        <v>861</v>
      </c>
      <c r="B862" s="299" t="s">
        <v>520</v>
      </c>
      <c r="C862" s="299" t="s">
        <v>3505</v>
      </c>
      <c r="D862" s="299">
        <v>242</v>
      </c>
      <c r="E862" s="299">
        <v>414</v>
      </c>
      <c r="F862" s="299">
        <v>4</v>
      </c>
      <c r="G862" s="299">
        <v>1656</v>
      </c>
      <c r="H862" s="299">
        <v>968</v>
      </c>
      <c r="I862" s="299">
        <v>688</v>
      </c>
      <c r="J862" s="299">
        <v>4</v>
      </c>
      <c r="K862" s="299" t="s">
        <v>1358</v>
      </c>
      <c r="L862" s="299">
        <v>4</v>
      </c>
    </row>
    <row r="863" spans="1:12">
      <c r="A863" s="299">
        <v>862</v>
      </c>
      <c r="B863" s="299" t="s">
        <v>954</v>
      </c>
      <c r="C863" s="299" t="s">
        <v>3572</v>
      </c>
      <c r="D863" s="299">
        <v>149</v>
      </c>
      <c r="E863" s="299">
        <v>236</v>
      </c>
      <c r="F863" s="299">
        <v>7</v>
      </c>
      <c r="G863" s="299">
        <v>1652</v>
      </c>
      <c r="H863" s="299">
        <v>1043</v>
      </c>
      <c r="I863" s="299">
        <v>609</v>
      </c>
      <c r="J863" s="299">
        <v>4</v>
      </c>
      <c r="K863" s="299" t="s">
        <v>1358</v>
      </c>
      <c r="L863" s="299">
        <v>7</v>
      </c>
    </row>
    <row r="864" spans="1:12">
      <c r="A864" s="299">
        <v>863</v>
      </c>
      <c r="B864" s="299" t="s">
        <v>412</v>
      </c>
      <c r="C864" s="299" t="s">
        <v>3627</v>
      </c>
      <c r="D864" s="299">
        <v>240</v>
      </c>
      <c r="E864" s="299">
        <v>273</v>
      </c>
      <c r="F864" s="299">
        <v>6</v>
      </c>
      <c r="G864" s="299">
        <v>1638</v>
      </c>
      <c r="H864" s="299">
        <v>1440</v>
      </c>
      <c r="I864" s="299">
        <v>198</v>
      </c>
      <c r="J864" s="299">
        <v>6</v>
      </c>
      <c r="K864" s="299" t="s">
        <v>1358</v>
      </c>
      <c r="L864" s="299">
        <v>6</v>
      </c>
    </row>
    <row r="865" spans="1:12">
      <c r="A865" s="299">
        <v>864</v>
      </c>
      <c r="B865" s="299" t="s">
        <v>4207</v>
      </c>
      <c r="C865" s="299" t="s">
        <v>4339</v>
      </c>
      <c r="D865" s="299">
        <v>213</v>
      </c>
      <c r="E865" s="299">
        <v>177.77780000000001</v>
      </c>
      <c r="F865" s="299">
        <v>9</v>
      </c>
      <c r="G865" s="299">
        <v>1600</v>
      </c>
      <c r="H865" s="299">
        <v>1917</v>
      </c>
      <c r="I865" s="299">
        <v>-317</v>
      </c>
      <c r="J865" s="299">
        <v>5</v>
      </c>
      <c r="K865" s="299" t="s">
        <v>1358</v>
      </c>
      <c r="L865" s="299">
        <v>9</v>
      </c>
    </row>
    <row r="866" spans="1:12">
      <c r="A866" s="299">
        <v>865</v>
      </c>
      <c r="B866" s="299" t="s">
        <v>914</v>
      </c>
      <c r="C866" s="299" t="s">
        <v>3312</v>
      </c>
      <c r="D866" s="299">
        <v>199</v>
      </c>
      <c r="E866" s="299">
        <v>221.42859999999999</v>
      </c>
      <c r="F866" s="299">
        <v>7</v>
      </c>
      <c r="G866" s="299">
        <v>1550</v>
      </c>
      <c r="H866" s="299">
        <v>1393</v>
      </c>
      <c r="I866" s="299">
        <v>157</v>
      </c>
      <c r="J866" s="299">
        <v>3</v>
      </c>
      <c r="K866" s="299" t="s">
        <v>1358</v>
      </c>
      <c r="L866" s="299">
        <v>7</v>
      </c>
    </row>
    <row r="867" spans="1:12">
      <c r="A867" s="299">
        <v>866</v>
      </c>
      <c r="B867" s="299" t="s">
        <v>876</v>
      </c>
      <c r="C867" s="299" t="s">
        <v>3317</v>
      </c>
      <c r="D867" s="299">
        <v>0</v>
      </c>
      <c r="E867" s="299">
        <v>27.642900000000001</v>
      </c>
      <c r="F867" s="299">
        <v>56</v>
      </c>
      <c r="G867" s="299">
        <v>1548</v>
      </c>
      <c r="H867" s="299">
        <v>0</v>
      </c>
      <c r="I867" s="299">
        <v>1548</v>
      </c>
      <c r="J867" s="299">
        <v>7</v>
      </c>
      <c r="K867" s="299" t="s">
        <v>1358</v>
      </c>
      <c r="L867" s="299">
        <v>56</v>
      </c>
    </row>
    <row r="868" spans="1:12">
      <c r="A868" s="299">
        <v>867</v>
      </c>
      <c r="B868" s="299" t="s">
        <v>916</v>
      </c>
      <c r="C868" s="299" t="s">
        <v>3515</v>
      </c>
      <c r="D868" s="299">
        <v>74</v>
      </c>
      <c r="E868" s="299">
        <v>46.593800000000002</v>
      </c>
      <c r="F868" s="299">
        <v>32</v>
      </c>
      <c r="G868" s="299">
        <v>1491</v>
      </c>
      <c r="H868" s="299">
        <v>2368</v>
      </c>
      <c r="I868" s="299">
        <v>-877</v>
      </c>
      <c r="J868" s="299">
        <v>26</v>
      </c>
      <c r="K868" s="299" t="s">
        <v>1358</v>
      </c>
      <c r="L868" s="299">
        <v>32</v>
      </c>
    </row>
    <row r="869" spans="1:12">
      <c r="A869" s="299">
        <v>868</v>
      </c>
      <c r="B869" s="299" t="s">
        <v>2980</v>
      </c>
      <c r="C869" s="299" t="s">
        <v>3537</v>
      </c>
      <c r="D869" s="299">
        <v>398</v>
      </c>
      <c r="E869" s="299">
        <v>489</v>
      </c>
      <c r="F869" s="299">
        <v>3</v>
      </c>
      <c r="G869" s="299">
        <v>1467</v>
      </c>
      <c r="H869" s="299">
        <v>1194</v>
      </c>
      <c r="I869" s="299">
        <v>273</v>
      </c>
      <c r="J869" s="299">
        <v>2</v>
      </c>
      <c r="K869" s="299" t="s">
        <v>1358</v>
      </c>
      <c r="L869" s="299">
        <v>3</v>
      </c>
    </row>
    <row r="870" spans="1:12">
      <c r="A870" s="299">
        <v>869</v>
      </c>
      <c r="B870" s="299" t="s">
        <v>691</v>
      </c>
      <c r="C870" s="299" t="s">
        <v>3244</v>
      </c>
      <c r="D870" s="299">
        <v>192</v>
      </c>
      <c r="E870" s="299">
        <v>182.25</v>
      </c>
      <c r="F870" s="299">
        <v>8</v>
      </c>
      <c r="G870" s="299">
        <v>1458</v>
      </c>
      <c r="H870" s="299">
        <v>1536</v>
      </c>
      <c r="I870" s="299">
        <v>-78</v>
      </c>
      <c r="J870" s="299">
        <v>6</v>
      </c>
      <c r="K870" s="299" t="s">
        <v>1358</v>
      </c>
      <c r="L870" s="299">
        <v>8</v>
      </c>
    </row>
    <row r="871" spans="1:12">
      <c r="A871" s="299">
        <v>870</v>
      </c>
      <c r="B871" s="299" t="s">
        <v>816</v>
      </c>
      <c r="C871" s="299" t="s">
        <v>3216</v>
      </c>
      <c r="D871" s="299">
        <v>76</v>
      </c>
      <c r="E871" s="299">
        <v>112</v>
      </c>
      <c r="F871" s="299">
        <v>13</v>
      </c>
      <c r="G871" s="299">
        <v>1456</v>
      </c>
      <c r="H871" s="299">
        <v>988</v>
      </c>
      <c r="I871" s="299">
        <v>468</v>
      </c>
      <c r="J871" s="299">
        <v>7</v>
      </c>
      <c r="K871" s="299" t="s">
        <v>1358</v>
      </c>
      <c r="L871" s="299">
        <v>13</v>
      </c>
    </row>
    <row r="872" spans="1:12">
      <c r="A872" s="299">
        <v>871</v>
      </c>
      <c r="B872" s="299" t="s">
        <v>814</v>
      </c>
      <c r="C872" s="299" t="s">
        <v>3604</v>
      </c>
      <c r="D872" s="299">
        <v>84</v>
      </c>
      <c r="E872" s="299">
        <v>120.16670000000001</v>
      </c>
      <c r="F872" s="299">
        <v>12</v>
      </c>
      <c r="G872" s="299">
        <v>1442</v>
      </c>
      <c r="H872" s="299">
        <v>1008</v>
      </c>
      <c r="I872" s="299">
        <v>434</v>
      </c>
      <c r="J872" s="299">
        <v>3</v>
      </c>
      <c r="K872" s="299" t="s">
        <v>1358</v>
      </c>
      <c r="L872" s="299">
        <v>12</v>
      </c>
    </row>
    <row r="873" spans="1:12">
      <c r="A873" s="299">
        <v>872</v>
      </c>
      <c r="B873" s="299" t="s">
        <v>953</v>
      </c>
      <c r="C873" s="299" t="s">
        <v>3572</v>
      </c>
      <c r="D873" s="299">
        <v>149</v>
      </c>
      <c r="E873" s="299">
        <v>222.66669999999999</v>
      </c>
      <c r="F873" s="299">
        <v>6</v>
      </c>
      <c r="G873" s="299">
        <v>1336</v>
      </c>
      <c r="H873" s="299">
        <v>894</v>
      </c>
      <c r="I873" s="299">
        <v>442</v>
      </c>
      <c r="J873" s="299">
        <v>4</v>
      </c>
      <c r="K873" s="299" t="s">
        <v>1358</v>
      </c>
      <c r="L873" s="299">
        <v>6</v>
      </c>
    </row>
    <row r="874" spans="1:12">
      <c r="A874" s="299">
        <v>873</v>
      </c>
      <c r="B874" s="299" t="s">
        <v>1007</v>
      </c>
      <c r="C874" s="299" t="s">
        <v>3389</v>
      </c>
      <c r="D874" s="299">
        <v>523</v>
      </c>
      <c r="E874" s="299">
        <v>1331</v>
      </c>
      <c r="F874" s="299">
        <v>1</v>
      </c>
      <c r="G874" s="299">
        <v>1331</v>
      </c>
      <c r="H874" s="299">
        <v>523</v>
      </c>
      <c r="I874" s="299">
        <v>808</v>
      </c>
      <c r="J874" s="299">
        <v>1</v>
      </c>
      <c r="K874" s="299" t="s">
        <v>1358</v>
      </c>
      <c r="L874" s="299">
        <v>1</v>
      </c>
    </row>
    <row r="875" spans="1:12">
      <c r="A875" s="299">
        <v>874</v>
      </c>
      <c r="B875" s="299" t="s">
        <v>457</v>
      </c>
      <c r="C875" s="299" t="s">
        <v>3670</v>
      </c>
      <c r="D875" s="299">
        <v>117</v>
      </c>
      <c r="E875" s="299">
        <v>250</v>
      </c>
      <c r="F875" s="299">
        <v>5</v>
      </c>
      <c r="G875" s="299">
        <v>1250</v>
      </c>
      <c r="H875" s="299">
        <v>585</v>
      </c>
      <c r="I875" s="299">
        <v>665</v>
      </c>
      <c r="J875" s="299">
        <v>4</v>
      </c>
      <c r="K875" s="299" t="s">
        <v>1358</v>
      </c>
      <c r="L875" s="299">
        <v>5</v>
      </c>
    </row>
    <row r="876" spans="1:12">
      <c r="A876" s="299">
        <v>875</v>
      </c>
      <c r="B876" s="299" t="s">
        <v>615</v>
      </c>
      <c r="C876" s="299" t="s">
        <v>3632</v>
      </c>
      <c r="D876" s="299">
        <v>169</v>
      </c>
      <c r="E876" s="299">
        <v>35.142899999999997</v>
      </c>
      <c r="F876" s="299">
        <v>35</v>
      </c>
      <c r="G876" s="299">
        <v>1230</v>
      </c>
      <c r="H876" s="299">
        <v>5915</v>
      </c>
      <c r="I876" s="299">
        <v>-4685</v>
      </c>
      <c r="J876" s="299">
        <v>6</v>
      </c>
      <c r="K876" s="299" t="s">
        <v>1358</v>
      </c>
      <c r="L876" s="299">
        <v>35</v>
      </c>
    </row>
    <row r="877" spans="1:12">
      <c r="A877" s="299">
        <v>876</v>
      </c>
      <c r="B877" s="299" t="s">
        <v>528</v>
      </c>
      <c r="C877" s="299" t="s">
        <v>3302</v>
      </c>
      <c r="D877" s="299">
        <v>239</v>
      </c>
      <c r="E877" s="299">
        <v>404.66669999999999</v>
      </c>
      <c r="F877" s="299">
        <v>3</v>
      </c>
      <c r="G877" s="299">
        <v>1214</v>
      </c>
      <c r="H877" s="299">
        <v>717</v>
      </c>
      <c r="I877" s="299">
        <v>497</v>
      </c>
      <c r="J877" s="299">
        <v>2</v>
      </c>
      <c r="K877" s="299" t="s">
        <v>1358</v>
      </c>
      <c r="L877" s="299">
        <v>3</v>
      </c>
    </row>
    <row r="878" spans="1:12">
      <c r="A878" s="299">
        <v>877</v>
      </c>
      <c r="B878" s="299" t="s">
        <v>818</v>
      </c>
      <c r="C878" s="299" t="s">
        <v>3216</v>
      </c>
      <c r="D878" s="299">
        <v>76</v>
      </c>
      <c r="E878" s="299">
        <v>100</v>
      </c>
      <c r="F878" s="299">
        <v>12</v>
      </c>
      <c r="G878" s="299">
        <v>1200</v>
      </c>
      <c r="H878" s="299">
        <v>912</v>
      </c>
      <c r="I878" s="299">
        <v>288</v>
      </c>
      <c r="J878" s="299">
        <v>2</v>
      </c>
      <c r="K878" s="299" t="s">
        <v>1358</v>
      </c>
      <c r="L878" s="299">
        <v>12</v>
      </c>
    </row>
    <row r="879" spans="1:12">
      <c r="A879" s="299">
        <v>878</v>
      </c>
      <c r="B879" s="299" t="s">
        <v>726</v>
      </c>
      <c r="C879" s="299" t="s">
        <v>3593</v>
      </c>
      <c r="D879" s="299">
        <v>202</v>
      </c>
      <c r="E879" s="299">
        <v>4</v>
      </c>
      <c r="F879" s="299">
        <v>283</v>
      </c>
      <c r="G879" s="299">
        <v>1132</v>
      </c>
      <c r="H879" s="299">
        <v>57166</v>
      </c>
      <c r="I879" s="299">
        <v>-56034</v>
      </c>
      <c r="J879" s="299">
        <v>1</v>
      </c>
      <c r="K879" s="299" t="s">
        <v>1358</v>
      </c>
      <c r="L879" s="299">
        <v>283</v>
      </c>
    </row>
    <row r="880" spans="1:12">
      <c r="A880" s="299">
        <v>879</v>
      </c>
      <c r="B880" s="299" t="s">
        <v>3702</v>
      </c>
      <c r="C880" s="299" t="s">
        <v>3703</v>
      </c>
      <c r="D880" s="299">
        <v>280</v>
      </c>
      <c r="E880" s="299">
        <v>368</v>
      </c>
      <c r="F880" s="299">
        <v>3</v>
      </c>
      <c r="G880" s="299">
        <v>1104</v>
      </c>
      <c r="H880" s="299">
        <v>840</v>
      </c>
      <c r="I880" s="299">
        <v>264</v>
      </c>
      <c r="J880" s="299">
        <v>3</v>
      </c>
      <c r="K880" s="299" t="s">
        <v>1358</v>
      </c>
      <c r="L880" s="299">
        <v>3</v>
      </c>
    </row>
    <row r="881" spans="1:12">
      <c r="A881" s="299">
        <v>880</v>
      </c>
      <c r="B881" s="299" t="s">
        <v>510</v>
      </c>
      <c r="C881" s="299" t="s">
        <v>3531</v>
      </c>
      <c r="D881" s="299">
        <v>226</v>
      </c>
      <c r="E881" s="299">
        <v>552</v>
      </c>
      <c r="F881" s="299">
        <v>2</v>
      </c>
      <c r="G881" s="299">
        <v>1104</v>
      </c>
      <c r="H881" s="299">
        <v>452</v>
      </c>
      <c r="I881" s="299">
        <v>652</v>
      </c>
      <c r="J881" s="299">
        <v>2</v>
      </c>
      <c r="K881" s="299" t="s">
        <v>1358</v>
      </c>
      <c r="L881" s="299">
        <v>2</v>
      </c>
    </row>
    <row r="882" spans="1:12">
      <c r="A882" s="299">
        <v>881</v>
      </c>
      <c r="B882" s="299" t="s">
        <v>456</v>
      </c>
      <c r="C882" s="299" t="s">
        <v>3586</v>
      </c>
      <c r="D882" s="299">
        <v>178</v>
      </c>
      <c r="E882" s="299">
        <v>200</v>
      </c>
      <c r="F882" s="299">
        <v>5</v>
      </c>
      <c r="G882" s="299">
        <v>1000</v>
      </c>
      <c r="H882" s="299">
        <v>890</v>
      </c>
      <c r="I882" s="299">
        <v>110</v>
      </c>
      <c r="J882" s="299">
        <v>5</v>
      </c>
      <c r="K882" s="299" t="s">
        <v>1358</v>
      </c>
      <c r="L882" s="299">
        <v>5</v>
      </c>
    </row>
    <row r="883" spans="1:12">
      <c r="A883" s="299">
        <v>882</v>
      </c>
      <c r="B883" s="299" t="s">
        <v>4177</v>
      </c>
      <c r="C883" s="299" t="s">
        <v>4337</v>
      </c>
      <c r="D883" s="299">
        <v>235</v>
      </c>
      <c r="E883" s="299">
        <v>34.344799999999999</v>
      </c>
      <c r="F883" s="299">
        <v>29</v>
      </c>
      <c r="G883" s="299">
        <v>996</v>
      </c>
      <c r="H883" s="299">
        <v>6815</v>
      </c>
      <c r="I883" s="299">
        <v>-5819</v>
      </c>
      <c r="J883" s="299">
        <v>14</v>
      </c>
      <c r="K883" s="299" t="s">
        <v>1358</v>
      </c>
      <c r="L883" s="299">
        <v>29</v>
      </c>
    </row>
    <row r="884" spans="1:12">
      <c r="A884" s="299">
        <v>883</v>
      </c>
      <c r="B884" s="299" t="s">
        <v>3688</v>
      </c>
      <c r="C884" s="299" t="s">
        <v>3689</v>
      </c>
      <c r="D884" s="299">
        <v>708</v>
      </c>
      <c r="E884" s="299">
        <v>977</v>
      </c>
      <c r="F884" s="299">
        <v>1</v>
      </c>
      <c r="G884" s="299">
        <v>977</v>
      </c>
      <c r="H884" s="299">
        <v>708</v>
      </c>
      <c r="I884" s="299">
        <v>269</v>
      </c>
      <c r="J884" s="299">
        <v>1</v>
      </c>
      <c r="K884" s="299" t="s">
        <v>1358</v>
      </c>
      <c r="L884" s="299">
        <v>1</v>
      </c>
    </row>
    <row r="885" spans="1:12">
      <c r="A885" s="299">
        <v>884</v>
      </c>
      <c r="B885" s="299" t="s">
        <v>423</v>
      </c>
      <c r="C885" s="299" t="s">
        <v>3138</v>
      </c>
      <c r="D885" s="299">
        <v>164</v>
      </c>
      <c r="E885" s="299">
        <v>237.5</v>
      </c>
      <c r="F885" s="299">
        <v>4</v>
      </c>
      <c r="G885" s="299">
        <v>950</v>
      </c>
      <c r="H885" s="299">
        <v>656</v>
      </c>
      <c r="I885" s="299">
        <v>294</v>
      </c>
      <c r="J885" s="299">
        <v>3</v>
      </c>
      <c r="K885" s="299" t="s">
        <v>1358</v>
      </c>
      <c r="L885" s="299">
        <v>4</v>
      </c>
    </row>
    <row r="886" spans="1:12">
      <c r="A886" s="299">
        <v>885</v>
      </c>
      <c r="B886" s="299" t="s">
        <v>727</v>
      </c>
      <c r="C886" s="299" t="s">
        <v>3593</v>
      </c>
      <c r="D886" s="299">
        <v>202</v>
      </c>
      <c r="E886" s="299">
        <v>4</v>
      </c>
      <c r="F886" s="299">
        <v>237</v>
      </c>
      <c r="G886" s="299">
        <v>948</v>
      </c>
      <c r="H886" s="299">
        <v>47874</v>
      </c>
      <c r="I886" s="299">
        <v>-46926</v>
      </c>
      <c r="J886" s="299">
        <v>1</v>
      </c>
      <c r="K886" s="299" t="s">
        <v>1358</v>
      </c>
      <c r="L886" s="299">
        <v>237</v>
      </c>
    </row>
    <row r="887" spans="1:12">
      <c r="A887" s="299">
        <v>886</v>
      </c>
      <c r="B887" s="299" t="s">
        <v>812</v>
      </c>
      <c r="C887" s="299" t="s">
        <v>3604</v>
      </c>
      <c r="D887" s="299">
        <v>84</v>
      </c>
      <c r="E887" s="299">
        <v>130.28569999999999</v>
      </c>
      <c r="F887" s="299">
        <v>7</v>
      </c>
      <c r="G887" s="299">
        <v>912</v>
      </c>
      <c r="H887" s="299">
        <v>588</v>
      </c>
      <c r="I887" s="299">
        <v>324</v>
      </c>
      <c r="J887" s="299">
        <v>3</v>
      </c>
      <c r="K887" s="299" t="s">
        <v>1358</v>
      </c>
      <c r="L887" s="299">
        <v>7</v>
      </c>
    </row>
    <row r="888" spans="1:12">
      <c r="A888" s="299">
        <v>887</v>
      </c>
      <c r="B888" s="299" t="s">
        <v>899</v>
      </c>
      <c r="C888" s="299" t="s">
        <v>3645</v>
      </c>
      <c r="D888" s="299">
        <v>323</v>
      </c>
      <c r="E888" s="299">
        <v>900</v>
      </c>
      <c r="F888" s="299">
        <v>1</v>
      </c>
      <c r="G888" s="299">
        <v>900</v>
      </c>
      <c r="H888" s="299">
        <v>323</v>
      </c>
      <c r="I888" s="299">
        <v>577</v>
      </c>
      <c r="J888" s="299">
        <v>1</v>
      </c>
      <c r="K888" s="299" t="s">
        <v>1358</v>
      </c>
      <c r="L888" s="299">
        <v>1</v>
      </c>
    </row>
    <row r="889" spans="1:12">
      <c r="A889" s="299">
        <v>888</v>
      </c>
      <c r="B889" s="299" t="s">
        <v>4338</v>
      </c>
      <c r="C889" s="299" t="s">
        <v>3711</v>
      </c>
      <c r="D889" s="299">
        <v>241</v>
      </c>
      <c r="E889" s="299">
        <v>900</v>
      </c>
      <c r="F889" s="299">
        <v>1</v>
      </c>
      <c r="G889" s="299">
        <v>900</v>
      </c>
      <c r="H889" s="299">
        <v>241</v>
      </c>
      <c r="I889" s="299">
        <v>659</v>
      </c>
      <c r="J889" s="299">
        <v>1</v>
      </c>
      <c r="K889" s="299" t="s">
        <v>1358</v>
      </c>
      <c r="L889" s="299">
        <v>1</v>
      </c>
    </row>
    <row r="890" spans="1:12">
      <c r="A890" s="299">
        <v>889</v>
      </c>
      <c r="B890" s="299" t="s">
        <v>612</v>
      </c>
      <c r="C890" s="299" t="s">
        <v>3708</v>
      </c>
      <c r="D890" s="299">
        <v>94</v>
      </c>
      <c r="E890" s="299">
        <v>220</v>
      </c>
      <c r="F890" s="299">
        <v>4</v>
      </c>
      <c r="G890" s="299">
        <v>880</v>
      </c>
      <c r="H890" s="299">
        <v>376</v>
      </c>
      <c r="I890" s="299">
        <v>504</v>
      </c>
      <c r="J890" s="299">
        <v>3</v>
      </c>
      <c r="K890" s="299" t="s">
        <v>1358</v>
      </c>
      <c r="L890" s="299">
        <v>4</v>
      </c>
    </row>
    <row r="891" spans="1:12">
      <c r="A891" s="299">
        <v>890</v>
      </c>
      <c r="B891" s="299" t="s">
        <v>857</v>
      </c>
      <c r="C891" s="299" t="s">
        <v>3463</v>
      </c>
      <c r="D891" s="299">
        <v>528</v>
      </c>
      <c r="E891" s="299">
        <v>438.5</v>
      </c>
      <c r="F891" s="299">
        <v>2</v>
      </c>
      <c r="G891" s="299">
        <v>877</v>
      </c>
      <c r="H891" s="299">
        <v>1056</v>
      </c>
      <c r="I891" s="299">
        <v>-179</v>
      </c>
      <c r="J891" s="299">
        <v>2</v>
      </c>
      <c r="K891" s="299" t="s">
        <v>1358</v>
      </c>
      <c r="L891" s="299">
        <v>2</v>
      </c>
    </row>
    <row r="892" spans="1:12">
      <c r="A892" s="299">
        <v>891</v>
      </c>
      <c r="B892" s="299" t="s">
        <v>728</v>
      </c>
      <c r="C892" s="299" t="s">
        <v>3593</v>
      </c>
      <c r="D892" s="299">
        <v>202</v>
      </c>
      <c r="E892" s="299">
        <v>4</v>
      </c>
      <c r="F892" s="299">
        <v>205</v>
      </c>
      <c r="G892" s="299">
        <v>820</v>
      </c>
      <c r="H892" s="299">
        <v>41410</v>
      </c>
      <c r="I892" s="299">
        <v>-40590</v>
      </c>
      <c r="J892" s="299">
        <v>1</v>
      </c>
      <c r="K892" s="299" t="s">
        <v>1358</v>
      </c>
      <c r="L892" s="299">
        <v>205</v>
      </c>
    </row>
    <row r="893" spans="1:12">
      <c r="A893" s="299">
        <v>892</v>
      </c>
      <c r="B893" s="299" t="s">
        <v>801</v>
      </c>
      <c r="C893" s="299" t="s">
        <v>3707</v>
      </c>
      <c r="D893" s="299">
        <v>87</v>
      </c>
      <c r="E893" s="299">
        <v>108.28570000000001</v>
      </c>
      <c r="F893" s="299">
        <v>7</v>
      </c>
      <c r="G893" s="299">
        <v>758</v>
      </c>
      <c r="H893" s="299">
        <v>609</v>
      </c>
      <c r="I893" s="299">
        <v>149</v>
      </c>
      <c r="J893" s="299">
        <v>4</v>
      </c>
      <c r="K893" s="299" t="s">
        <v>1358</v>
      </c>
      <c r="L893" s="299">
        <v>7</v>
      </c>
    </row>
    <row r="894" spans="1:12">
      <c r="A894" s="299">
        <v>893</v>
      </c>
      <c r="B894" s="299" t="s">
        <v>616</v>
      </c>
      <c r="C894" s="299" t="s">
        <v>3632</v>
      </c>
      <c r="D894" s="299">
        <v>169</v>
      </c>
      <c r="E894" s="299">
        <v>17.162800000000001</v>
      </c>
      <c r="F894" s="299">
        <v>43</v>
      </c>
      <c r="G894" s="299">
        <v>738</v>
      </c>
      <c r="H894" s="299">
        <v>7267</v>
      </c>
      <c r="I894" s="299">
        <v>-6529</v>
      </c>
      <c r="J894" s="299">
        <v>4</v>
      </c>
      <c r="K894" s="299" t="s">
        <v>1358</v>
      </c>
      <c r="L894" s="299">
        <v>43</v>
      </c>
    </row>
    <row r="895" spans="1:12">
      <c r="A895" s="299">
        <v>894</v>
      </c>
      <c r="B895" s="299" t="s">
        <v>2739</v>
      </c>
      <c r="C895" s="299" t="s">
        <v>4157</v>
      </c>
      <c r="D895" s="299">
        <v>69</v>
      </c>
      <c r="E895" s="299">
        <v>100</v>
      </c>
      <c r="F895" s="299">
        <v>7</v>
      </c>
      <c r="G895" s="299">
        <v>700</v>
      </c>
      <c r="H895" s="299">
        <v>483</v>
      </c>
      <c r="I895" s="299">
        <v>217</v>
      </c>
      <c r="J895" s="299">
        <v>1</v>
      </c>
      <c r="K895" s="299" t="s">
        <v>1358</v>
      </c>
      <c r="L895" s="299">
        <v>7</v>
      </c>
    </row>
    <row r="896" spans="1:12">
      <c r="A896" s="299">
        <v>895</v>
      </c>
      <c r="B896" s="299" t="s">
        <v>757</v>
      </c>
      <c r="C896" s="299" t="s">
        <v>3121</v>
      </c>
      <c r="D896" s="299">
        <v>145</v>
      </c>
      <c r="E896" s="299">
        <v>227</v>
      </c>
      <c r="F896" s="299">
        <v>3</v>
      </c>
      <c r="G896" s="299">
        <v>681</v>
      </c>
      <c r="H896" s="299">
        <v>435</v>
      </c>
      <c r="I896" s="299">
        <v>246</v>
      </c>
      <c r="J896" s="299">
        <v>1</v>
      </c>
      <c r="K896" s="299" t="s">
        <v>1358</v>
      </c>
      <c r="L896" s="299">
        <v>3</v>
      </c>
    </row>
    <row r="897" spans="1:12">
      <c r="A897" s="299">
        <v>896</v>
      </c>
      <c r="B897" s="299" t="s">
        <v>1020</v>
      </c>
      <c r="C897" s="299" t="s">
        <v>3392</v>
      </c>
      <c r="D897" s="299">
        <v>258</v>
      </c>
      <c r="E897" s="299">
        <v>638</v>
      </c>
      <c r="F897" s="299">
        <v>1</v>
      </c>
      <c r="G897" s="299">
        <v>638</v>
      </c>
      <c r="H897" s="299">
        <v>258</v>
      </c>
      <c r="I897" s="299">
        <v>380</v>
      </c>
      <c r="J897" s="299">
        <v>1</v>
      </c>
      <c r="K897" s="299" t="s">
        <v>1358</v>
      </c>
      <c r="L897" s="299">
        <v>1</v>
      </c>
    </row>
    <row r="898" spans="1:12">
      <c r="A898" s="299">
        <v>897</v>
      </c>
      <c r="B898" s="299" t="s">
        <v>465</v>
      </c>
      <c r="C898" s="299" t="s">
        <v>3499</v>
      </c>
      <c r="D898" s="299">
        <v>142</v>
      </c>
      <c r="E898" s="299">
        <v>28.6</v>
      </c>
      <c r="F898" s="299">
        <v>20</v>
      </c>
      <c r="G898" s="299">
        <v>572</v>
      </c>
      <c r="H898" s="299">
        <v>2840</v>
      </c>
      <c r="I898" s="299">
        <v>-2268</v>
      </c>
      <c r="J898" s="299">
        <v>17</v>
      </c>
      <c r="K898" s="299" t="s">
        <v>1358</v>
      </c>
      <c r="L898" s="299">
        <v>20</v>
      </c>
    </row>
    <row r="899" spans="1:12">
      <c r="A899" s="299">
        <v>898</v>
      </c>
      <c r="B899" s="299" t="s">
        <v>888</v>
      </c>
      <c r="C899" s="299" t="s">
        <v>4163</v>
      </c>
      <c r="D899" s="299">
        <v>70</v>
      </c>
      <c r="E899" s="299">
        <v>184</v>
      </c>
      <c r="F899" s="299">
        <v>3</v>
      </c>
      <c r="G899" s="299">
        <v>552</v>
      </c>
      <c r="H899" s="299">
        <v>210</v>
      </c>
      <c r="I899" s="299">
        <v>342</v>
      </c>
      <c r="J899" s="299">
        <v>3</v>
      </c>
      <c r="K899" s="299" t="s">
        <v>1358</v>
      </c>
      <c r="L899" s="299">
        <v>3</v>
      </c>
    </row>
    <row r="900" spans="1:12">
      <c r="A900" s="299">
        <v>899</v>
      </c>
      <c r="B900" s="299" t="s">
        <v>2944</v>
      </c>
      <c r="C900" s="299" t="s">
        <v>3729</v>
      </c>
      <c r="D900" s="299">
        <v>40</v>
      </c>
      <c r="E900" s="299">
        <v>134.5</v>
      </c>
      <c r="F900" s="299">
        <v>4</v>
      </c>
      <c r="G900" s="299">
        <v>538</v>
      </c>
      <c r="H900" s="299">
        <v>160</v>
      </c>
      <c r="I900" s="299">
        <v>378</v>
      </c>
      <c r="J900" s="299">
        <v>4</v>
      </c>
      <c r="K900" s="299" t="s">
        <v>1358</v>
      </c>
      <c r="L900" s="299">
        <v>4</v>
      </c>
    </row>
    <row r="901" spans="1:12">
      <c r="A901" s="299">
        <v>900</v>
      </c>
      <c r="B901" s="299" t="s">
        <v>3675</v>
      </c>
      <c r="C901" s="299" t="s">
        <v>3676</v>
      </c>
      <c r="D901" s="299">
        <v>128</v>
      </c>
      <c r="E901" s="299">
        <v>253</v>
      </c>
      <c r="F901" s="299">
        <v>2</v>
      </c>
      <c r="G901" s="299">
        <v>506</v>
      </c>
      <c r="H901" s="299">
        <v>256</v>
      </c>
      <c r="I901" s="299">
        <v>250</v>
      </c>
      <c r="J901" s="299">
        <v>2</v>
      </c>
      <c r="K901" s="299" t="s">
        <v>1358</v>
      </c>
      <c r="L901" s="299">
        <v>2</v>
      </c>
    </row>
    <row r="902" spans="1:12">
      <c r="A902" s="299">
        <v>901</v>
      </c>
      <c r="B902" s="299" t="s">
        <v>3717</v>
      </c>
      <c r="C902" s="299" t="s">
        <v>3718</v>
      </c>
      <c r="D902" s="299">
        <v>152</v>
      </c>
      <c r="E902" s="299">
        <v>253</v>
      </c>
      <c r="F902" s="299">
        <v>2</v>
      </c>
      <c r="G902" s="299">
        <v>506</v>
      </c>
      <c r="H902" s="299">
        <v>304</v>
      </c>
      <c r="I902" s="299">
        <v>202</v>
      </c>
      <c r="J902" s="299">
        <v>2</v>
      </c>
      <c r="K902" s="299" t="s">
        <v>1358</v>
      </c>
      <c r="L902" s="299">
        <v>2</v>
      </c>
    </row>
    <row r="903" spans="1:12">
      <c r="A903" s="299">
        <v>902</v>
      </c>
      <c r="B903" s="299" t="s">
        <v>553</v>
      </c>
      <c r="C903" s="299" t="s">
        <v>3669</v>
      </c>
      <c r="D903" s="299">
        <v>167</v>
      </c>
      <c r="E903" s="299">
        <v>500</v>
      </c>
      <c r="F903" s="299">
        <v>1</v>
      </c>
      <c r="G903" s="299">
        <v>500</v>
      </c>
      <c r="H903" s="299">
        <v>167</v>
      </c>
      <c r="I903" s="299">
        <v>333</v>
      </c>
      <c r="J903" s="299">
        <v>1</v>
      </c>
      <c r="K903" s="299" t="s">
        <v>1358</v>
      </c>
      <c r="L903" s="299">
        <v>1</v>
      </c>
    </row>
    <row r="904" spans="1:12">
      <c r="A904" s="299">
        <v>903</v>
      </c>
      <c r="B904" s="299" t="s">
        <v>570</v>
      </c>
      <c r="C904" s="299" t="s">
        <v>3483</v>
      </c>
      <c r="D904" s="299">
        <v>166</v>
      </c>
      <c r="E904" s="299">
        <v>245</v>
      </c>
      <c r="F904" s="299">
        <v>2</v>
      </c>
      <c r="G904" s="299">
        <v>490</v>
      </c>
      <c r="H904" s="299">
        <v>332</v>
      </c>
      <c r="I904" s="299">
        <v>158</v>
      </c>
      <c r="J904" s="299">
        <v>1</v>
      </c>
      <c r="K904" s="299" t="s">
        <v>1358</v>
      </c>
      <c r="L904" s="299">
        <v>2</v>
      </c>
    </row>
    <row r="905" spans="1:12">
      <c r="A905" s="299">
        <v>904</v>
      </c>
      <c r="B905" s="299" t="s">
        <v>4340</v>
      </c>
      <c r="C905" s="299" t="s">
        <v>3190</v>
      </c>
      <c r="D905" s="299">
        <v>255</v>
      </c>
      <c r="E905" s="299">
        <v>460</v>
      </c>
      <c r="F905" s="299">
        <v>1</v>
      </c>
      <c r="G905" s="299">
        <v>460</v>
      </c>
      <c r="H905" s="299">
        <v>255</v>
      </c>
      <c r="I905" s="299">
        <v>205</v>
      </c>
      <c r="J905" s="299">
        <v>1</v>
      </c>
      <c r="K905" s="299" t="s">
        <v>1358</v>
      </c>
      <c r="L905" s="299">
        <v>1</v>
      </c>
    </row>
    <row r="906" spans="1:12">
      <c r="A906" s="299">
        <v>905</v>
      </c>
      <c r="B906" s="299" t="s">
        <v>792</v>
      </c>
      <c r="C906" s="299" t="s">
        <v>3879</v>
      </c>
      <c r="D906" s="299">
        <v>100</v>
      </c>
      <c r="E906" s="299">
        <v>145</v>
      </c>
      <c r="F906" s="299">
        <v>3</v>
      </c>
      <c r="G906" s="299">
        <v>435</v>
      </c>
      <c r="H906" s="299">
        <v>300</v>
      </c>
      <c r="I906" s="299">
        <v>135</v>
      </c>
      <c r="J906" s="299">
        <v>1</v>
      </c>
      <c r="K906" s="299" t="s">
        <v>1358</v>
      </c>
      <c r="L906" s="299">
        <v>3</v>
      </c>
    </row>
    <row r="907" spans="1:12">
      <c r="A907" s="299">
        <v>906</v>
      </c>
      <c r="B907" s="299" t="s">
        <v>920</v>
      </c>
      <c r="C907" s="299" t="s">
        <v>3515</v>
      </c>
      <c r="D907" s="299">
        <v>74</v>
      </c>
      <c r="E907" s="299">
        <v>16.28</v>
      </c>
      <c r="F907" s="299">
        <v>25</v>
      </c>
      <c r="G907" s="299">
        <v>407</v>
      </c>
      <c r="H907" s="299">
        <v>1850</v>
      </c>
      <c r="I907" s="299">
        <v>-1443</v>
      </c>
      <c r="J907" s="299">
        <v>21</v>
      </c>
      <c r="K907" s="299" t="s">
        <v>1358</v>
      </c>
      <c r="L907" s="299">
        <v>25</v>
      </c>
    </row>
    <row r="908" spans="1:12">
      <c r="A908" s="299">
        <v>907</v>
      </c>
      <c r="B908" s="299" t="s">
        <v>831</v>
      </c>
      <c r="C908" s="299" t="s">
        <v>3870</v>
      </c>
      <c r="D908" s="299">
        <v>40</v>
      </c>
      <c r="E908" s="299">
        <v>128</v>
      </c>
      <c r="F908" s="299">
        <v>3</v>
      </c>
      <c r="G908" s="299">
        <v>384</v>
      </c>
      <c r="H908" s="299">
        <v>120</v>
      </c>
      <c r="I908" s="299">
        <v>264</v>
      </c>
      <c r="J908" s="299">
        <v>3</v>
      </c>
      <c r="K908" s="299" t="s">
        <v>1358</v>
      </c>
      <c r="L908" s="299">
        <v>3</v>
      </c>
    </row>
    <row r="909" spans="1:12">
      <c r="A909" s="299">
        <v>908</v>
      </c>
      <c r="B909" s="299" t="s">
        <v>881</v>
      </c>
      <c r="C909" s="299" t="s">
        <v>3565</v>
      </c>
      <c r="D909" s="299">
        <v>0</v>
      </c>
      <c r="E909" s="299">
        <v>352</v>
      </c>
      <c r="F909" s="299">
        <v>1</v>
      </c>
      <c r="G909" s="299">
        <v>352</v>
      </c>
      <c r="H909" s="299">
        <v>0</v>
      </c>
      <c r="I909" s="299">
        <v>352</v>
      </c>
      <c r="J909" s="299">
        <v>1</v>
      </c>
      <c r="K909" s="299" t="s">
        <v>1358</v>
      </c>
      <c r="L909" s="299">
        <v>1</v>
      </c>
    </row>
    <row r="910" spans="1:12">
      <c r="A910" s="299">
        <v>909</v>
      </c>
      <c r="B910" s="299" t="s">
        <v>886</v>
      </c>
      <c r="C910" s="299" t="s">
        <v>3653</v>
      </c>
      <c r="D910" s="299">
        <v>0</v>
      </c>
      <c r="E910" s="299">
        <v>350</v>
      </c>
      <c r="F910" s="299">
        <v>1</v>
      </c>
      <c r="G910" s="299">
        <v>350</v>
      </c>
      <c r="H910" s="299">
        <v>0</v>
      </c>
      <c r="I910" s="299">
        <v>350</v>
      </c>
      <c r="J910" s="299">
        <v>1</v>
      </c>
      <c r="K910" s="299" t="s">
        <v>1358</v>
      </c>
      <c r="L910" s="299">
        <v>1</v>
      </c>
    </row>
    <row r="911" spans="1:12">
      <c r="A911" s="299">
        <v>910</v>
      </c>
      <c r="B911" s="299" t="s">
        <v>1021</v>
      </c>
      <c r="C911" s="299" t="s">
        <v>3319</v>
      </c>
      <c r="D911" s="299">
        <v>191</v>
      </c>
      <c r="E911" s="299">
        <v>1.9867999999999999</v>
      </c>
      <c r="F911" s="299">
        <v>151</v>
      </c>
      <c r="G911" s="299">
        <v>300</v>
      </c>
      <c r="H911" s="299">
        <v>28841</v>
      </c>
      <c r="I911" s="299">
        <v>-28541</v>
      </c>
      <c r="J911" s="299">
        <v>3</v>
      </c>
      <c r="K911" s="299" t="s">
        <v>1358</v>
      </c>
      <c r="L911" s="299">
        <v>151</v>
      </c>
    </row>
    <row r="912" spans="1:12">
      <c r="A912" s="299">
        <v>911</v>
      </c>
      <c r="B912" s="299" t="s">
        <v>799</v>
      </c>
      <c r="C912" s="299" t="s">
        <v>3524</v>
      </c>
      <c r="D912" s="299">
        <v>87</v>
      </c>
      <c r="E912" s="299">
        <v>130</v>
      </c>
      <c r="F912" s="299">
        <v>2</v>
      </c>
      <c r="G912" s="299">
        <v>260</v>
      </c>
      <c r="H912" s="299">
        <v>174</v>
      </c>
      <c r="I912" s="299">
        <v>86</v>
      </c>
      <c r="J912" s="299">
        <v>1</v>
      </c>
      <c r="K912" s="299" t="s">
        <v>1358</v>
      </c>
      <c r="L912" s="299">
        <v>2</v>
      </c>
    </row>
    <row r="913" spans="1:12">
      <c r="A913" s="299">
        <v>912</v>
      </c>
      <c r="B913" s="299" t="s">
        <v>832</v>
      </c>
      <c r="C913" s="299" t="s">
        <v>3720</v>
      </c>
      <c r="D913" s="299">
        <v>40</v>
      </c>
      <c r="E913" s="299">
        <v>206</v>
      </c>
      <c r="F913" s="299">
        <v>1</v>
      </c>
      <c r="G913" s="299">
        <v>206</v>
      </c>
      <c r="H913" s="299">
        <v>40</v>
      </c>
      <c r="I913" s="299">
        <v>166</v>
      </c>
      <c r="J913" s="299">
        <v>1</v>
      </c>
      <c r="K913" s="299" t="s">
        <v>1358</v>
      </c>
      <c r="L913" s="299">
        <v>1</v>
      </c>
    </row>
    <row r="914" spans="1:12">
      <c r="A914" s="299">
        <v>913</v>
      </c>
      <c r="B914" s="299" t="s">
        <v>829</v>
      </c>
      <c r="C914" s="299" t="s">
        <v>3594</v>
      </c>
      <c r="D914" s="299">
        <v>105</v>
      </c>
      <c r="E914" s="299">
        <v>196</v>
      </c>
      <c r="F914" s="299">
        <v>1</v>
      </c>
      <c r="G914" s="299">
        <v>196</v>
      </c>
      <c r="H914" s="299">
        <v>105</v>
      </c>
      <c r="I914" s="299">
        <v>91</v>
      </c>
      <c r="J914" s="299">
        <v>1</v>
      </c>
      <c r="K914" s="299" t="s">
        <v>1358</v>
      </c>
      <c r="L914" s="299">
        <v>1</v>
      </c>
    </row>
    <row r="915" spans="1:12">
      <c r="A915" s="299">
        <v>914</v>
      </c>
      <c r="B915" s="299" t="s">
        <v>800</v>
      </c>
      <c r="C915" s="299" t="s">
        <v>3524</v>
      </c>
      <c r="D915" s="299">
        <v>87</v>
      </c>
      <c r="E915" s="299">
        <v>130</v>
      </c>
      <c r="F915" s="299">
        <v>1</v>
      </c>
      <c r="G915" s="299">
        <v>130</v>
      </c>
      <c r="H915" s="299">
        <v>87</v>
      </c>
      <c r="I915" s="299">
        <v>43</v>
      </c>
      <c r="J915" s="299">
        <v>1</v>
      </c>
      <c r="K915" s="299" t="s">
        <v>1358</v>
      </c>
      <c r="L915" s="299">
        <v>1</v>
      </c>
    </row>
    <row r="916" spans="1:12">
      <c r="A916" s="299">
        <v>915</v>
      </c>
      <c r="B916" s="299" t="s">
        <v>4421</v>
      </c>
      <c r="C916" s="299" t="s">
        <v>4478</v>
      </c>
      <c r="D916" s="299">
        <v>535</v>
      </c>
      <c r="E916" s="299">
        <v>0</v>
      </c>
      <c r="F916" s="299">
        <v>22</v>
      </c>
      <c r="G916" s="299">
        <v>0</v>
      </c>
      <c r="H916" s="299">
        <v>11770</v>
      </c>
      <c r="I916" s="299">
        <v>-11770</v>
      </c>
      <c r="J916" s="299">
        <v>8</v>
      </c>
      <c r="K916" s="299" t="s">
        <v>1358</v>
      </c>
      <c r="L916" s="299">
        <v>22</v>
      </c>
    </row>
    <row r="917" spans="1:12">
      <c r="A917" s="299">
        <v>916</v>
      </c>
      <c r="B917" s="299" t="s">
        <v>4236</v>
      </c>
      <c r="C917" s="299" t="s">
        <v>4479</v>
      </c>
      <c r="D917" s="299">
        <v>379</v>
      </c>
      <c r="E917" s="299">
        <v>0</v>
      </c>
      <c r="F917" s="299">
        <v>22</v>
      </c>
      <c r="G917" s="299">
        <v>0</v>
      </c>
      <c r="H917" s="299">
        <v>8338</v>
      </c>
      <c r="I917" s="299">
        <v>-8338</v>
      </c>
      <c r="J917" s="299">
        <v>8</v>
      </c>
      <c r="K917" s="299" t="s">
        <v>1358</v>
      </c>
      <c r="L917" s="299">
        <v>22</v>
      </c>
    </row>
    <row r="918" spans="1:12">
      <c r="A918" s="299">
        <v>917</v>
      </c>
      <c r="B918" s="299" t="s">
        <v>4480</v>
      </c>
      <c r="C918" s="299" t="s">
        <v>4481</v>
      </c>
      <c r="D918" s="299">
        <v>241</v>
      </c>
      <c r="E918" s="299">
        <v>0</v>
      </c>
      <c r="F918" s="299">
        <v>4</v>
      </c>
      <c r="G918" s="299">
        <v>0</v>
      </c>
      <c r="H918" s="299">
        <v>964</v>
      </c>
      <c r="I918" s="299">
        <v>-964</v>
      </c>
      <c r="J918" s="299">
        <v>3</v>
      </c>
      <c r="K918" s="299" t="s">
        <v>1358</v>
      </c>
      <c r="L918" s="299">
        <v>4</v>
      </c>
    </row>
    <row r="919" spans="1:12">
      <c r="A919" s="299">
        <v>918</v>
      </c>
      <c r="B919" s="299" t="s">
        <v>4422</v>
      </c>
      <c r="C919" s="299" t="s">
        <v>4482</v>
      </c>
      <c r="D919" s="299">
        <v>408</v>
      </c>
      <c r="E919" s="299">
        <v>0</v>
      </c>
      <c r="F919" s="299">
        <v>17</v>
      </c>
      <c r="G919" s="299">
        <v>0</v>
      </c>
      <c r="H919" s="299">
        <v>6936</v>
      </c>
      <c r="I919" s="299">
        <v>-6936</v>
      </c>
      <c r="J919" s="299">
        <v>6</v>
      </c>
      <c r="K919" s="299" t="s">
        <v>1358</v>
      </c>
      <c r="L919" s="299">
        <v>17</v>
      </c>
    </row>
    <row r="920" spans="1:12">
      <c r="A920" s="299">
        <v>919</v>
      </c>
      <c r="B920" s="299" t="s">
        <v>446</v>
      </c>
      <c r="C920" s="299" t="s">
        <v>3684</v>
      </c>
      <c r="D920" s="299">
        <v>433</v>
      </c>
      <c r="E920" s="299">
        <v>0</v>
      </c>
      <c r="F920" s="299">
        <v>1</v>
      </c>
      <c r="G920" s="299">
        <v>0</v>
      </c>
      <c r="H920" s="299">
        <v>433</v>
      </c>
      <c r="I920" s="299">
        <v>-433</v>
      </c>
      <c r="J920" s="299">
        <v>1</v>
      </c>
      <c r="K920" s="299" t="s">
        <v>1358</v>
      </c>
      <c r="L920" s="299">
        <v>1</v>
      </c>
    </row>
    <row r="921" spans="1:12">
      <c r="A921" s="299">
        <v>920</v>
      </c>
      <c r="B921" s="299" t="s">
        <v>4415</v>
      </c>
      <c r="C921" s="299" t="s">
        <v>4483</v>
      </c>
      <c r="D921" s="299">
        <v>51</v>
      </c>
      <c r="E921" s="299">
        <v>0</v>
      </c>
      <c r="F921" s="299">
        <v>5</v>
      </c>
      <c r="G921" s="299">
        <v>0</v>
      </c>
      <c r="H921" s="299">
        <v>255</v>
      </c>
      <c r="I921" s="299">
        <v>-255</v>
      </c>
      <c r="J921" s="299">
        <v>1</v>
      </c>
      <c r="K921" s="299" t="s">
        <v>1358</v>
      </c>
      <c r="L921" s="299">
        <v>5</v>
      </c>
    </row>
    <row r="922" spans="1:12">
      <c r="A922" s="299">
        <v>921</v>
      </c>
      <c r="B922" s="299" t="s">
        <v>4416</v>
      </c>
      <c r="C922" s="299" t="s">
        <v>4484</v>
      </c>
      <c r="D922" s="299">
        <v>51</v>
      </c>
      <c r="E922" s="299">
        <v>0</v>
      </c>
      <c r="F922" s="299">
        <v>5</v>
      </c>
      <c r="G922" s="299">
        <v>0</v>
      </c>
      <c r="H922" s="299">
        <v>255</v>
      </c>
      <c r="I922" s="299">
        <v>-255</v>
      </c>
      <c r="J922" s="299">
        <v>1</v>
      </c>
      <c r="K922" s="299" t="s">
        <v>1358</v>
      </c>
      <c r="L922" s="299">
        <v>5</v>
      </c>
    </row>
    <row r="923" spans="1:12">
      <c r="A923" s="299">
        <v>922</v>
      </c>
      <c r="B923" s="299" t="s">
        <v>4417</v>
      </c>
      <c r="C923" s="299" t="s">
        <v>4485</v>
      </c>
      <c r="D923" s="299">
        <v>180</v>
      </c>
      <c r="E923" s="299">
        <v>0</v>
      </c>
      <c r="F923" s="299">
        <v>26</v>
      </c>
      <c r="G923" s="299">
        <v>0</v>
      </c>
      <c r="H923" s="299">
        <v>4680</v>
      </c>
      <c r="I923" s="299">
        <v>-4680</v>
      </c>
      <c r="J923" s="299">
        <v>7</v>
      </c>
      <c r="K923" s="299" t="s">
        <v>1358</v>
      </c>
      <c r="L923" s="299">
        <v>26</v>
      </c>
    </row>
    <row r="924" spans="1:12">
      <c r="A924" s="299">
        <v>923</v>
      </c>
      <c r="B924" s="299" t="s">
        <v>1012</v>
      </c>
      <c r="C924" s="299" t="s">
        <v>3480</v>
      </c>
      <c r="D924" s="299">
        <v>504</v>
      </c>
      <c r="E924" s="299">
        <v>0</v>
      </c>
      <c r="F924" s="299">
        <v>1</v>
      </c>
      <c r="G924" s="299">
        <v>0</v>
      </c>
      <c r="H924" s="299">
        <v>504</v>
      </c>
      <c r="I924" s="299">
        <v>-504</v>
      </c>
      <c r="J924" s="299">
        <v>1</v>
      </c>
      <c r="K924" s="299" t="s">
        <v>1358</v>
      </c>
      <c r="L924" s="299">
        <v>1</v>
      </c>
    </row>
    <row r="925" spans="1:12">
      <c r="A925" s="299">
        <v>924</v>
      </c>
      <c r="B925" s="299" t="s">
        <v>3544</v>
      </c>
      <c r="C925" s="299" t="s">
        <v>4350</v>
      </c>
      <c r="D925" s="299">
        <v>65</v>
      </c>
      <c r="E925" s="299">
        <v>0</v>
      </c>
      <c r="F925" s="299">
        <v>680</v>
      </c>
      <c r="G925" s="299">
        <v>0</v>
      </c>
      <c r="H925" s="299">
        <v>44200</v>
      </c>
      <c r="I925" s="299">
        <v>-44200</v>
      </c>
      <c r="J925" s="299">
        <v>19</v>
      </c>
      <c r="K925" s="299" t="s">
        <v>1358</v>
      </c>
      <c r="L925" s="299">
        <v>680</v>
      </c>
    </row>
    <row r="926" spans="1:12">
      <c r="A926" s="299">
        <v>925</v>
      </c>
      <c r="B926" s="299" t="s">
        <v>4099</v>
      </c>
      <c r="C926" s="299" t="s">
        <v>4351</v>
      </c>
      <c r="D926" s="299">
        <v>145</v>
      </c>
      <c r="E926" s="299">
        <v>0</v>
      </c>
      <c r="F926" s="299">
        <v>35</v>
      </c>
      <c r="G926" s="299">
        <v>0</v>
      </c>
      <c r="H926" s="299">
        <v>5075</v>
      </c>
      <c r="I926" s="299">
        <v>-5075</v>
      </c>
      <c r="J926" s="299">
        <v>4</v>
      </c>
      <c r="K926" s="299" t="s">
        <v>1358</v>
      </c>
      <c r="L926" s="299">
        <v>35</v>
      </c>
    </row>
    <row r="927" spans="1:12">
      <c r="A927" s="299">
        <v>926</v>
      </c>
      <c r="B927" s="299" t="s">
        <v>613</v>
      </c>
      <c r="C927" s="299" t="s">
        <v>3384</v>
      </c>
      <c r="D927" s="299">
        <v>69</v>
      </c>
      <c r="E927" s="299">
        <v>0</v>
      </c>
      <c r="F927" s="299">
        <v>120</v>
      </c>
      <c r="G927" s="299">
        <v>0</v>
      </c>
      <c r="H927" s="299">
        <v>8280</v>
      </c>
      <c r="I927" s="299">
        <v>-8280</v>
      </c>
      <c r="J927" s="299">
        <v>3</v>
      </c>
      <c r="K927" s="299" t="s">
        <v>1358</v>
      </c>
      <c r="L927" s="299">
        <v>120</v>
      </c>
    </row>
  </sheetData>
  <phoneticPr fontId="14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880"/>
  <sheetViews>
    <sheetView workbookViewId="0">
      <selection activeCell="C19" sqref="C19"/>
    </sheetView>
  </sheetViews>
  <sheetFormatPr defaultColWidth="9" defaultRowHeight="18.75"/>
  <cols>
    <col min="1" max="1" width="5.25" style="294" bestFit="1" customWidth="1"/>
    <col min="2" max="2" width="18.875" style="294" bestFit="1" customWidth="1"/>
    <col min="3" max="3" width="109.25" style="294" bestFit="1" customWidth="1"/>
    <col min="4" max="5" width="17.25" style="294" bestFit="1" customWidth="1"/>
    <col min="6" max="6" width="9" style="294"/>
    <col min="7" max="7" width="15.125" style="294" bestFit="1" customWidth="1"/>
    <col min="8" max="9" width="17.25" style="294" bestFit="1" customWidth="1"/>
    <col min="10" max="10" width="7.125" style="294" bestFit="1" customWidth="1"/>
    <col min="11" max="11" width="5.25" style="294" bestFit="1" customWidth="1"/>
    <col min="12" max="16384" width="9" style="294"/>
  </cols>
  <sheetData>
    <row r="1" spans="1:12">
      <c r="A1" s="294" t="s">
        <v>3004</v>
      </c>
      <c r="B1" s="294" t="s">
        <v>3005</v>
      </c>
      <c r="C1" s="294" t="s">
        <v>3006</v>
      </c>
      <c r="D1" s="294" t="s">
        <v>3007</v>
      </c>
      <c r="E1" s="294" t="s">
        <v>3008</v>
      </c>
      <c r="F1" s="294" t="s">
        <v>3009</v>
      </c>
      <c r="G1" s="294" t="s">
        <v>3010</v>
      </c>
      <c r="H1" s="294" t="s">
        <v>3011</v>
      </c>
      <c r="I1" s="294" t="s">
        <v>3012</v>
      </c>
      <c r="J1" s="294" t="s">
        <v>3013</v>
      </c>
      <c r="K1" s="294" t="s">
        <v>3014</v>
      </c>
      <c r="L1" s="294" t="s">
        <v>3015</v>
      </c>
    </row>
    <row r="2" spans="1:12">
      <c r="A2" s="294">
        <v>1</v>
      </c>
      <c r="B2" s="294" t="s">
        <v>4258</v>
      </c>
      <c r="C2" s="294" t="s">
        <v>4259</v>
      </c>
      <c r="D2" s="294">
        <v>8761</v>
      </c>
      <c r="E2" s="294">
        <v>15200</v>
      </c>
      <c r="F2" s="294">
        <v>2277</v>
      </c>
      <c r="G2" s="294">
        <v>34610400</v>
      </c>
      <c r="H2" s="294">
        <v>19948797</v>
      </c>
      <c r="I2" s="294">
        <v>14661603</v>
      </c>
      <c r="J2" s="294">
        <v>1</v>
      </c>
      <c r="K2" s="294" t="s">
        <v>1358</v>
      </c>
      <c r="L2" s="294">
        <v>2277</v>
      </c>
    </row>
    <row r="3" spans="1:12">
      <c r="A3" s="294">
        <v>2</v>
      </c>
      <c r="B3" s="294" t="s">
        <v>4249</v>
      </c>
      <c r="C3" s="294" t="s">
        <v>4260</v>
      </c>
      <c r="D3" s="294">
        <v>555</v>
      </c>
      <c r="E3" s="294">
        <v>1180</v>
      </c>
      <c r="F3" s="294">
        <v>10608</v>
      </c>
      <c r="G3" s="294">
        <v>12517440</v>
      </c>
      <c r="H3" s="294">
        <v>5887440</v>
      </c>
      <c r="I3" s="294">
        <v>6630000</v>
      </c>
      <c r="J3" s="294">
        <v>1</v>
      </c>
      <c r="K3" s="294" t="s">
        <v>1358</v>
      </c>
      <c r="L3" s="294">
        <v>10608</v>
      </c>
    </row>
    <row r="4" spans="1:12">
      <c r="A4" s="294">
        <v>3</v>
      </c>
      <c r="B4" s="294" t="s">
        <v>1280</v>
      </c>
      <c r="C4" s="294" t="s">
        <v>3019</v>
      </c>
      <c r="D4" s="294">
        <v>543</v>
      </c>
      <c r="E4" s="294">
        <v>1152.3923</v>
      </c>
      <c r="F4" s="294">
        <v>9414</v>
      </c>
      <c r="G4" s="294">
        <v>10848621</v>
      </c>
      <c r="H4" s="294">
        <v>5111802</v>
      </c>
      <c r="I4" s="294">
        <v>5736819</v>
      </c>
      <c r="J4" s="294">
        <v>400</v>
      </c>
      <c r="K4" s="294" t="s">
        <v>1358</v>
      </c>
      <c r="L4" s="294">
        <v>9414</v>
      </c>
    </row>
    <row r="5" spans="1:12">
      <c r="A5" s="294">
        <v>4</v>
      </c>
      <c r="B5" s="294" t="s">
        <v>576</v>
      </c>
      <c r="C5" s="294" t="s">
        <v>3018</v>
      </c>
      <c r="D5" s="294">
        <v>804</v>
      </c>
      <c r="E5" s="294">
        <v>1145.4658999999999</v>
      </c>
      <c r="F5" s="294">
        <v>8889</v>
      </c>
      <c r="G5" s="294">
        <v>10182046</v>
      </c>
      <c r="H5" s="294">
        <v>7146756</v>
      </c>
      <c r="I5" s="294">
        <v>3035290</v>
      </c>
      <c r="J5" s="294">
        <v>89</v>
      </c>
      <c r="K5" s="294" t="s">
        <v>1358</v>
      </c>
      <c r="L5" s="294">
        <v>8889</v>
      </c>
    </row>
    <row r="6" spans="1:12">
      <c r="A6" s="294">
        <v>5</v>
      </c>
      <c r="B6" s="294" t="s">
        <v>735</v>
      </c>
      <c r="C6" s="294" t="s">
        <v>4261</v>
      </c>
      <c r="D6" s="294">
        <v>790</v>
      </c>
      <c r="E6" s="294">
        <v>1113.8720000000001</v>
      </c>
      <c r="F6" s="294">
        <v>8701</v>
      </c>
      <c r="G6" s="294">
        <v>9691800</v>
      </c>
      <c r="H6" s="294">
        <v>6873790</v>
      </c>
      <c r="I6" s="294">
        <v>2818010</v>
      </c>
      <c r="J6" s="294">
        <v>11</v>
      </c>
      <c r="K6" s="294" t="s">
        <v>1358</v>
      </c>
      <c r="L6" s="294">
        <v>8701</v>
      </c>
    </row>
    <row r="7" spans="1:12">
      <c r="A7" s="294">
        <v>6</v>
      </c>
      <c r="B7" s="294" t="s">
        <v>313</v>
      </c>
      <c r="C7" s="294" t="s">
        <v>3017</v>
      </c>
      <c r="D7" s="294">
        <v>458</v>
      </c>
      <c r="E7" s="294">
        <v>813.75840000000005</v>
      </c>
      <c r="F7" s="294">
        <v>11400</v>
      </c>
      <c r="G7" s="294">
        <v>9276846</v>
      </c>
      <c r="H7" s="294">
        <v>5221200</v>
      </c>
      <c r="I7" s="294">
        <v>4055646</v>
      </c>
      <c r="J7" s="294">
        <v>437</v>
      </c>
      <c r="K7" s="294" t="s">
        <v>1358</v>
      </c>
      <c r="L7" s="294">
        <v>11400</v>
      </c>
    </row>
    <row r="8" spans="1:12">
      <c r="A8" s="294">
        <v>7</v>
      </c>
      <c r="B8" s="294" t="s">
        <v>664</v>
      </c>
      <c r="C8" s="294" t="s">
        <v>3145</v>
      </c>
      <c r="D8" s="294">
        <v>558</v>
      </c>
      <c r="E8" s="294">
        <v>953.20129999999995</v>
      </c>
      <c r="F8" s="294">
        <v>8163</v>
      </c>
      <c r="G8" s="294">
        <v>7780982</v>
      </c>
      <c r="H8" s="294">
        <v>4554954</v>
      </c>
      <c r="I8" s="294">
        <v>3226028</v>
      </c>
      <c r="J8" s="294">
        <v>278</v>
      </c>
      <c r="K8" s="294" t="s">
        <v>1358</v>
      </c>
      <c r="L8" s="294">
        <v>8163</v>
      </c>
    </row>
    <row r="9" spans="1:12">
      <c r="A9" s="294">
        <v>8</v>
      </c>
      <c r="B9" s="294" t="s">
        <v>2998</v>
      </c>
      <c r="C9" s="294" t="s">
        <v>4262</v>
      </c>
      <c r="D9" s="294">
        <v>1523</v>
      </c>
      <c r="E9" s="294">
        <v>2119.3507</v>
      </c>
      <c r="F9" s="294">
        <v>3265</v>
      </c>
      <c r="G9" s="294">
        <v>6919680</v>
      </c>
      <c r="H9" s="294">
        <v>4972595</v>
      </c>
      <c r="I9" s="294">
        <v>1947085</v>
      </c>
      <c r="J9" s="294">
        <v>11</v>
      </c>
      <c r="K9" s="294" t="s">
        <v>1358</v>
      </c>
      <c r="L9" s="294">
        <v>3265</v>
      </c>
    </row>
    <row r="10" spans="1:12">
      <c r="A10" s="294">
        <v>9</v>
      </c>
      <c r="B10" s="294" t="s">
        <v>663</v>
      </c>
      <c r="C10" s="294" t="s">
        <v>3038</v>
      </c>
      <c r="D10" s="294">
        <v>252</v>
      </c>
      <c r="E10" s="294">
        <v>481.47559999999999</v>
      </c>
      <c r="F10" s="294">
        <v>13719</v>
      </c>
      <c r="G10" s="294">
        <v>6605364</v>
      </c>
      <c r="H10" s="294">
        <v>3457188</v>
      </c>
      <c r="I10" s="294">
        <v>3148176</v>
      </c>
      <c r="J10" s="294">
        <v>154</v>
      </c>
      <c r="K10" s="294" t="s">
        <v>1358</v>
      </c>
      <c r="L10" s="294">
        <v>13719</v>
      </c>
    </row>
    <row r="11" spans="1:12">
      <c r="A11" s="294">
        <v>10</v>
      </c>
      <c r="B11" s="294" t="s">
        <v>684</v>
      </c>
      <c r="C11" s="294" t="s">
        <v>3028</v>
      </c>
      <c r="D11" s="294">
        <v>958</v>
      </c>
      <c r="E11" s="294">
        <v>1433.6087</v>
      </c>
      <c r="F11" s="294">
        <v>3759</v>
      </c>
      <c r="G11" s="294">
        <v>5388935</v>
      </c>
      <c r="H11" s="294">
        <v>3601122</v>
      </c>
      <c r="I11" s="294">
        <v>1787813</v>
      </c>
      <c r="J11" s="294">
        <v>165</v>
      </c>
      <c r="K11" s="294" t="s">
        <v>1358</v>
      </c>
      <c r="L11" s="294">
        <v>3759</v>
      </c>
    </row>
    <row r="12" spans="1:12">
      <c r="A12" s="294">
        <v>11</v>
      </c>
      <c r="B12" s="294" t="s">
        <v>846</v>
      </c>
      <c r="C12" s="294" t="s">
        <v>3205</v>
      </c>
      <c r="D12" s="294">
        <v>241</v>
      </c>
      <c r="E12" s="294">
        <v>357.4178</v>
      </c>
      <c r="F12" s="294">
        <v>14880</v>
      </c>
      <c r="G12" s="294">
        <v>5318377</v>
      </c>
      <c r="H12" s="294">
        <v>3586080</v>
      </c>
      <c r="I12" s="294">
        <v>1732297</v>
      </c>
      <c r="J12" s="294">
        <v>164</v>
      </c>
      <c r="K12" s="294" t="s">
        <v>1358</v>
      </c>
      <c r="L12" s="294">
        <v>14880</v>
      </c>
    </row>
    <row r="13" spans="1:12">
      <c r="A13" s="294">
        <v>12</v>
      </c>
      <c r="B13" s="294" t="s">
        <v>4254</v>
      </c>
      <c r="C13" s="294" t="s">
        <v>4263</v>
      </c>
      <c r="D13" s="294">
        <v>945</v>
      </c>
      <c r="E13" s="294">
        <v>2280</v>
      </c>
      <c r="F13" s="294">
        <v>2332</v>
      </c>
      <c r="G13" s="294">
        <v>5316960</v>
      </c>
      <c r="H13" s="294">
        <v>2203740</v>
      </c>
      <c r="I13" s="294">
        <v>3113220</v>
      </c>
      <c r="J13" s="294">
        <v>1</v>
      </c>
      <c r="K13" s="294" t="s">
        <v>1358</v>
      </c>
      <c r="L13" s="294">
        <v>2332</v>
      </c>
    </row>
    <row r="14" spans="1:12">
      <c r="A14" s="294">
        <v>13</v>
      </c>
      <c r="B14" s="294" t="s">
        <v>1037</v>
      </c>
      <c r="C14" s="294" t="s">
        <v>3052</v>
      </c>
      <c r="D14" s="294">
        <v>463</v>
      </c>
      <c r="E14" s="294">
        <v>743.02829999999994</v>
      </c>
      <c r="F14" s="294">
        <v>6949</v>
      </c>
      <c r="G14" s="294">
        <v>5163304</v>
      </c>
      <c r="H14" s="294">
        <v>3217387</v>
      </c>
      <c r="I14" s="294">
        <v>1945917</v>
      </c>
      <c r="J14" s="294">
        <v>91</v>
      </c>
      <c r="K14" s="294" t="s">
        <v>1358</v>
      </c>
      <c r="L14" s="294">
        <v>6949</v>
      </c>
    </row>
    <row r="15" spans="1:12">
      <c r="A15" s="294">
        <v>14</v>
      </c>
      <c r="B15" s="294">
        <v>414210122</v>
      </c>
      <c r="C15" s="294" t="s">
        <v>3020</v>
      </c>
      <c r="D15" s="294">
        <v>411</v>
      </c>
      <c r="E15" s="294">
        <v>943</v>
      </c>
      <c r="F15" s="294">
        <v>5353</v>
      </c>
      <c r="G15" s="294">
        <v>5047879</v>
      </c>
      <c r="H15" s="294">
        <v>2200083</v>
      </c>
      <c r="I15" s="294">
        <v>2847796</v>
      </c>
      <c r="J15" s="294">
        <v>50</v>
      </c>
      <c r="K15" s="294" t="s">
        <v>1358</v>
      </c>
      <c r="L15" s="294">
        <v>5353</v>
      </c>
    </row>
    <row r="16" spans="1:12">
      <c r="A16" s="294">
        <v>15</v>
      </c>
      <c r="B16" s="294" t="s">
        <v>734</v>
      </c>
      <c r="C16" s="294" t="s">
        <v>3047</v>
      </c>
      <c r="D16" s="294">
        <v>698</v>
      </c>
      <c r="E16" s="294">
        <v>1366.7248</v>
      </c>
      <c r="F16" s="294">
        <v>3670</v>
      </c>
      <c r="G16" s="294">
        <v>5015880</v>
      </c>
      <c r="H16" s="294">
        <v>2561660</v>
      </c>
      <c r="I16" s="294">
        <v>2454220</v>
      </c>
      <c r="J16" s="294">
        <v>142</v>
      </c>
      <c r="K16" s="294" t="s">
        <v>1358</v>
      </c>
      <c r="L16" s="294">
        <v>3670</v>
      </c>
    </row>
    <row r="17" spans="1:12">
      <c r="A17" s="294">
        <v>16</v>
      </c>
      <c r="B17" s="294" t="s">
        <v>4255</v>
      </c>
      <c r="C17" s="294" t="s">
        <v>4264</v>
      </c>
      <c r="D17" s="294">
        <v>217</v>
      </c>
      <c r="E17" s="294">
        <v>524</v>
      </c>
      <c r="F17" s="294">
        <v>9180</v>
      </c>
      <c r="G17" s="294">
        <v>4810320</v>
      </c>
      <c r="H17" s="294">
        <v>1992060</v>
      </c>
      <c r="I17" s="294">
        <v>2818260</v>
      </c>
      <c r="J17" s="294">
        <v>1</v>
      </c>
      <c r="K17" s="294" t="s">
        <v>1358</v>
      </c>
      <c r="L17" s="294">
        <v>9180</v>
      </c>
    </row>
    <row r="18" spans="1:12">
      <c r="A18" s="294">
        <v>17</v>
      </c>
      <c r="B18" s="294" t="s">
        <v>2990</v>
      </c>
      <c r="C18" s="294" t="s">
        <v>3031</v>
      </c>
      <c r="D18" s="294">
        <v>661</v>
      </c>
      <c r="E18" s="294">
        <v>1200</v>
      </c>
      <c r="F18" s="294">
        <v>3960</v>
      </c>
      <c r="G18" s="294">
        <v>4752000</v>
      </c>
      <c r="H18" s="294">
        <v>2617560</v>
      </c>
      <c r="I18" s="294">
        <v>2134440</v>
      </c>
      <c r="J18" s="294">
        <v>29</v>
      </c>
      <c r="K18" s="294" t="s">
        <v>1358</v>
      </c>
      <c r="L18" s="294">
        <v>3960</v>
      </c>
    </row>
    <row r="19" spans="1:12">
      <c r="A19" s="294">
        <v>18</v>
      </c>
      <c r="B19" s="294" t="s">
        <v>73</v>
      </c>
      <c r="C19" s="294" t="s">
        <v>3025</v>
      </c>
      <c r="D19" s="294">
        <v>772</v>
      </c>
      <c r="E19" s="294">
        <v>1267.5691999999999</v>
      </c>
      <c r="F19" s="294">
        <v>3579</v>
      </c>
      <c r="G19" s="294">
        <v>4536630</v>
      </c>
      <c r="H19" s="294">
        <v>2762988</v>
      </c>
      <c r="I19" s="294">
        <v>1773642</v>
      </c>
      <c r="J19" s="294">
        <v>294</v>
      </c>
      <c r="K19" s="294" t="s">
        <v>1358</v>
      </c>
      <c r="L19" s="294">
        <v>3579</v>
      </c>
    </row>
    <row r="20" spans="1:12">
      <c r="A20" s="294">
        <v>19</v>
      </c>
      <c r="B20" s="294" t="s">
        <v>3898</v>
      </c>
      <c r="C20" s="294" t="s">
        <v>4012</v>
      </c>
      <c r="D20" s="294">
        <v>448</v>
      </c>
      <c r="E20" s="294">
        <v>923.60940000000005</v>
      </c>
      <c r="F20" s="294">
        <v>4898</v>
      </c>
      <c r="G20" s="294">
        <v>4523839</v>
      </c>
      <c r="H20" s="294">
        <v>2194304</v>
      </c>
      <c r="I20" s="294">
        <v>2329535</v>
      </c>
      <c r="J20" s="294">
        <v>74</v>
      </c>
      <c r="K20" s="294" t="s">
        <v>1358</v>
      </c>
      <c r="L20" s="294">
        <v>4898</v>
      </c>
    </row>
    <row r="21" spans="1:12">
      <c r="A21" s="294">
        <v>20</v>
      </c>
      <c r="B21" s="294" t="s">
        <v>695</v>
      </c>
      <c r="C21" s="294" t="s">
        <v>3056</v>
      </c>
      <c r="D21" s="294">
        <v>477</v>
      </c>
      <c r="E21" s="294">
        <v>738.8587</v>
      </c>
      <c r="F21" s="294">
        <v>5974</v>
      </c>
      <c r="G21" s="294">
        <v>4413942</v>
      </c>
      <c r="H21" s="294">
        <v>2849598</v>
      </c>
      <c r="I21" s="294">
        <v>1564344</v>
      </c>
      <c r="J21" s="294">
        <v>275</v>
      </c>
      <c r="K21" s="294" t="s">
        <v>1358</v>
      </c>
      <c r="L21" s="294">
        <v>5974</v>
      </c>
    </row>
    <row r="22" spans="1:12">
      <c r="A22" s="294">
        <v>21</v>
      </c>
      <c r="B22" s="294" t="s">
        <v>4251</v>
      </c>
      <c r="C22" s="294" t="s">
        <v>4265</v>
      </c>
      <c r="D22" s="294">
        <v>1900</v>
      </c>
      <c r="E22" s="294">
        <v>4352</v>
      </c>
      <c r="F22" s="294">
        <v>996</v>
      </c>
      <c r="G22" s="294">
        <v>4334592</v>
      </c>
      <c r="H22" s="294">
        <v>1892400</v>
      </c>
      <c r="I22" s="294">
        <v>2442192</v>
      </c>
      <c r="J22" s="294">
        <v>2</v>
      </c>
      <c r="K22" s="294" t="s">
        <v>1358</v>
      </c>
      <c r="L22" s="294">
        <v>996</v>
      </c>
    </row>
    <row r="23" spans="1:12">
      <c r="A23" s="294">
        <v>22</v>
      </c>
      <c r="B23" s="294" t="s">
        <v>77</v>
      </c>
      <c r="C23" s="294" t="s">
        <v>3040</v>
      </c>
      <c r="D23" s="294">
        <v>920</v>
      </c>
      <c r="E23" s="294">
        <v>1674.7283</v>
      </c>
      <c r="F23" s="294">
        <v>2348</v>
      </c>
      <c r="G23" s="294">
        <v>3932262</v>
      </c>
      <c r="H23" s="294">
        <v>2160160</v>
      </c>
      <c r="I23" s="294">
        <v>1772102</v>
      </c>
      <c r="J23" s="294">
        <v>197</v>
      </c>
      <c r="K23" s="294" t="s">
        <v>1358</v>
      </c>
      <c r="L23" s="294">
        <v>2348</v>
      </c>
    </row>
    <row r="24" spans="1:12">
      <c r="A24" s="294">
        <v>23</v>
      </c>
      <c r="B24" s="294" t="s">
        <v>968</v>
      </c>
      <c r="C24" s="294" t="s">
        <v>3033</v>
      </c>
      <c r="D24" s="294">
        <v>563</v>
      </c>
      <c r="E24" s="294">
        <v>1077.3534999999999</v>
      </c>
      <c r="F24" s="294">
        <v>3502</v>
      </c>
      <c r="G24" s="294">
        <v>3772892</v>
      </c>
      <c r="H24" s="294">
        <v>1971626</v>
      </c>
      <c r="I24" s="294">
        <v>1801266</v>
      </c>
      <c r="J24" s="294">
        <v>174</v>
      </c>
      <c r="K24" s="294" t="s">
        <v>1358</v>
      </c>
      <c r="L24" s="294">
        <v>3502</v>
      </c>
    </row>
    <row r="25" spans="1:12">
      <c r="A25" s="294">
        <v>24</v>
      </c>
      <c r="B25" s="294" t="s">
        <v>1319</v>
      </c>
      <c r="C25" s="294" t="s">
        <v>3042</v>
      </c>
      <c r="D25" s="294">
        <v>585</v>
      </c>
      <c r="E25" s="294">
        <v>1271.4985999999999</v>
      </c>
      <c r="F25" s="294">
        <v>2870</v>
      </c>
      <c r="G25" s="294">
        <v>3649201</v>
      </c>
      <c r="H25" s="294">
        <v>1678950</v>
      </c>
      <c r="I25" s="294">
        <v>1970251</v>
      </c>
      <c r="J25" s="294">
        <v>127</v>
      </c>
      <c r="K25" s="294" t="s">
        <v>1358</v>
      </c>
      <c r="L25" s="294">
        <v>2870</v>
      </c>
    </row>
    <row r="26" spans="1:12">
      <c r="A26" s="294">
        <v>25</v>
      </c>
      <c r="B26" s="294" t="s">
        <v>674</v>
      </c>
      <c r="C26" s="294" t="s">
        <v>3958</v>
      </c>
      <c r="D26" s="294">
        <v>265</v>
      </c>
      <c r="E26" s="294">
        <v>380.2833</v>
      </c>
      <c r="F26" s="294">
        <v>9320</v>
      </c>
      <c r="G26" s="294">
        <v>3544240</v>
      </c>
      <c r="H26" s="294">
        <v>2469800</v>
      </c>
      <c r="I26" s="294">
        <v>1074440</v>
      </c>
      <c r="J26" s="294">
        <v>26</v>
      </c>
      <c r="K26" s="294" t="s">
        <v>1358</v>
      </c>
      <c r="L26" s="294">
        <v>9320</v>
      </c>
    </row>
    <row r="27" spans="1:12">
      <c r="A27" s="294">
        <v>26</v>
      </c>
      <c r="B27" s="294" t="s">
        <v>3744</v>
      </c>
      <c r="C27" s="294" t="s">
        <v>3808</v>
      </c>
      <c r="D27" s="294">
        <v>734</v>
      </c>
      <c r="E27" s="294">
        <v>1338.4556</v>
      </c>
      <c r="F27" s="294">
        <v>2603</v>
      </c>
      <c r="G27" s="294">
        <v>3484000</v>
      </c>
      <c r="H27" s="294">
        <v>1910602</v>
      </c>
      <c r="I27" s="294">
        <v>1573398</v>
      </c>
      <c r="J27" s="294">
        <v>14</v>
      </c>
      <c r="K27" s="294" t="s">
        <v>1358</v>
      </c>
      <c r="L27" s="294">
        <v>2603</v>
      </c>
    </row>
    <row r="28" spans="1:12">
      <c r="A28" s="294">
        <v>27</v>
      </c>
      <c r="B28" s="294" t="s">
        <v>432</v>
      </c>
      <c r="C28" s="294" t="s">
        <v>3023</v>
      </c>
      <c r="D28" s="294">
        <v>650</v>
      </c>
      <c r="E28" s="294">
        <v>790.74289999999996</v>
      </c>
      <c r="F28" s="294">
        <v>4356</v>
      </c>
      <c r="G28" s="294">
        <v>3444476</v>
      </c>
      <c r="H28" s="294">
        <v>2831400</v>
      </c>
      <c r="I28" s="294">
        <v>613076</v>
      </c>
      <c r="J28" s="294">
        <v>110</v>
      </c>
      <c r="K28" s="294" t="s">
        <v>1358</v>
      </c>
      <c r="L28" s="294">
        <v>4356</v>
      </c>
    </row>
    <row r="29" spans="1:12">
      <c r="A29" s="294">
        <v>28</v>
      </c>
      <c r="B29" s="294" t="s">
        <v>662</v>
      </c>
      <c r="C29" s="294" t="s">
        <v>3021</v>
      </c>
      <c r="D29" s="294">
        <v>868</v>
      </c>
      <c r="E29" s="294">
        <v>2028.3175000000001</v>
      </c>
      <c r="F29" s="294">
        <v>1679</v>
      </c>
      <c r="G29" s="294">
        <v>3405545</v>
      </c>
      <c r="H29" s="294">
        <v>1457372</v>
      </c>
      <c r="I29" s="294">
        <v>1948173</v>
      </c>
      <c r="J29" s="294">
        <v>32</v>
      </c>
      <c r="K29" s="294" t="s">
        <v>1358</v>
      </c>
      <c r="L29" s="294">
        <v>1679</v>
      </c>
    </row>
    <row r="30" spans="1:12">
      <c r="A30" s="294">
        <v>29</v>
      </c>
      <c r="B30" s="294" t="s">
        <v>575</v>
      </c>
      <c r="C30" s="294" t="s">
        <v>3029</v>
      </c>
      <c r="D30" s="294">
        <v>527</v>
      </c>
      <c r="E30" s="294">
        <v>816.52449999999999</v>
      </c>
      <c r="F30" s="294">
        <v>4122</v>
      </c>
      <c r="G30" s="294">
        <v>3365714</v>
      </c>
      <c r="H30" s="294">
        <v>2172294</v>
      </c>
      <c r="I30" s="294">
        <v>1193420</v>
      </c>
      <c r="J30" s="294">
        <v>100</v>
      </c>
      <c r="K30" s="294" t="s">
        <v>1358</v>
      </c>
      <c r="L30" s="294">
        <v>4122</v>
      </c>
    </row>
    <row r="31" spans="1:12">
      <c r="A31" s="294">
        <v>30</v>
      </c>
      <c r="B31" s="294" t="s">
        <v>542</v>
      </c>
      <c r="C31" s="294" t="s">
        <v>3043</v>
      </c>
      <c r="D31" s="294">
        <v>423</v>
      </c>
      <c r="E31" s="294">
        <v>684.41340000000002</v>
      </c>
      <c r="F31" s="294">
        <v>4867</v>
      </c>
      <c r="G31" s="294">
        <v>3331040</v>
      </c>
      <c r="H31" s="294">
        <v>2058741</v>
      </c>
      <c r="I31" s="294">
        <v>1272299</v>
      </c>
      <c r="J31" s="294">
        <v>156</v>
      </c>
      <c r="K31" s="294" t="s">
        <v>1358</v>
      </c>
      <c r="L31" s="294">
        <v>4867</v>
      </c>
    </row>
    <row r="32" spans="1:12">
      <c r="A32" s="294">
        <v>31</v>
      </c>
      <c r="B32" s="294" t="s">
        <v>736</v>
      </c>
      <c r="C32" s="294" t="s">
        <v>3071</v>
      </c>
      <c r="D32" s="294">
        <v>1164</v>
      </c>
      <c r="E32" s="294">
        <v>2024.7668000000001</v>
      </c>
      <c r="F32" s="294">
        <v>1595</v>
      </c>
      <c r="G32" s="294">
        <v>3229503</v>
      </c>
      <c r="H32" s="294">
        <v>1856580</v>
      </c>
      <c r="I32" s="294">
        <v>1372923</v>
      </c>
      <c r="J32" s="294">
        <v>81</v>
      </c>
      <c r="K32" s="294" t="s">
        <v>1358</v>
      </c>
      <c r="L32" s="294">
        <v>1595</v>
      </c>
    </row>
    <row r="33" spans="1:12">
      <c r="A33" s="294">
        <v>32</v>
      </c>
      <c r="B33" s="294" t="s">
        <v>660</v>
      </c>
      <c r="C33" s="294" t="s">
        <v>3027</v>
      </c>
      <c r="D33" s="294">
        <v>1511</v>
      </c>
      <c r="E33" s="294">
        <v>3486.7222000000002</v>
      </c>
      <c r="F33" s="294">
        <v>882</v>
      </c>
      <c r="G33" s="294">
        <v>3075289</v>
      </c>
      <c r="H33" s="294">
        <v>1332702</v>
      </c>
      <c r="I33" s="294">
        <v>1742587</v>
      </c>
      <c r="J33" s="294">
        <v>58</v>
      </c>
      <c r="K33" s="294" t="s">
        <v>1358</v>
      </c>
      <c r="L33" s="294">
        <v>882</v>
      </c>
    </row>
    <row r="34" spans="1:12">
      <c r="A34" s="294">
        <v>33</v>
      </c>
      <c r="B34" s="294" t="s">
        <v>698</v>
      </c>
      <c r="C34" s="294" t="s">
        <v>3030</v>
      </c>
      <c r="D34" s="294">
        <v>439</v>
      </c>
      <c r="E34" s="294">
        <v>750.0539</v>
      </c>
      <c r="F34" s="294">
        <v>4084</v>
      </c>
      <c r="G34" s="294">
        <v>3063220</v>
      </c>
      <c r="H34" s="294">
        <v>1792876</v>
      </c>
      <c r="I34" s="294">
        <v>1270344</v>
      </c>
      <c r="J34" s="294">
        <v>331</v>
      </c>
      <c r="K34" s="294" t="s">
        <v>1358</v>
      </c>
      <c r="L34" s="294">
        <v>4084</v>
      </c>
    </row>
    <row r="35" spans="1:12">
      <c r="A35" s="294">
        <v>34</v>
      </c>
      <c r="B35" s="294" t="s">
        <v>3915</v>
      </c>
      <c r="C35" s="294" t="s">
        <v>4010</v>
      </c>
      <c r="D35" s="294">
        <v>812</v>
      </c>
      <c r="E35" s="294">
        <v>1890.5415</v>
      </c>
      <c r="F35" s="294">
        <v>1590</v>
      </c>
      <c r="G35" s="294">
        <v>3005961</v>
      </c>
      <c r="H35" s="294">
        <v>1291080</v>
      </c>
      <c r="I35" s="294">
        <v>1714881</v>
      </c>
      <c r="J35" s="294">
        <v>100</v>
      </c>
      <c r="K35" s="294" t="s">
        <v>1358</v>
      </c>
      <c r="L35" s="294">
        <v>1590</v>
      </c>
    </row>
    <row r="36" spans="1:12">
      <c r="A36" s="294">
        <v>35</v>
      </c>
      <c r="B36" s="294" t="s">
        <v>1031</v>
      </c>
      <c r="C36" s="294" t="s">
        <v>3046</v>
      </c>
      <c r="D36" s="294">
        <v>1794</v>
      </c>
      <c r="E36" s="294">
        <v>3537.4857000000002</v>
      </c>
      <c r="F36" s="294">
        <v>805</v>
      </c>
      <c r="G36" s="294">
        <v>2847676</v>
      </c>
      <c r="H36" s="294">
        <v>1444170</v>
      </c>
      <c r="I36" s="294">
        <v>1403506</v>
      </c>
      <c r="J36" s="294">
        <v>39</v>
      </c>
      <c r="K36" s="294" t="s">
        <v>1358</v>
      </c>
      <c r="L36" s="294">
        <v>805</v>
      </c>
    </row>
    <row r="37" spans="1:12">
      <c r="A37" s="294">
        <v>36</v>
      </c>
      <c r="B37" s="294" t="s">
        <v>344</v>
      </c>
      <c r="C37" s="294" t="s">
        <v>3055</v>
      </c>
      <c r="D37" s="294">
        <v>343</v>
      </c>
      <c r="E37" s="294">
        <v>781.99810000000002</v>
      </c>
      <c r="F37" s="294">
        <v>3621</v>
      </c>
      <c r="G37" s="294">
        <v>2831615</v>
      </c>
      <c r="H37" s="294">
        <v>1242003</v>
      </c>
      <c r="I37" s="294">
        <v>1589612</v>
      </c>
      <c r="J37" s="294">
        <v>223</v>
      </c>
      <c r="K37" s="294" t="s">
        <v>1358</v>
      </c>
      <c r="L37" s="294">
        <v>3621</v>
      </c>
    </row>
    <row r="38" spans="1:12">
      <c r="A38" s="294">
        <v>37</v>
      </c>
      <c r="B38" s="294" t="s">
        <v>4217</v>
      </c>
      <c r="C38" s="294" t="s">
        <v>4266</v>
      </c>
      <c r="D38" s="294">
        <v>812</v>
      </c>
      <c r="E38" s="294">
        <v>1574.1005</v>
      </c>
      <c r="F38" s="294">
        <v>1751</v>
      </c>
      <c r="G38" s="294">
        <v>2756250</v>
      </c>
      <c r="H38" s="294">
        <v>1421812</v>
      </c>
      <c r="I38" s="294">
        <v>1334438</v>
      </c>
      <c r="J38" s="294">
        <v>5</v>
      </c>
      <c r="K38" s="294" t="s">
        <v>1358</v>
      </c>
      <c r="L38" s="294">
        <v>1751</v>
      </c>
    </row>
    <row r="39" spans="1:12">
      <c r="A39" s="294">
        <v>38</v>
      </c>
      <c r="B39" s="294" t="s">
        <v>594</v>
      </c>
      <c r="C39" s="294" t="s">
        <v>3041</v>
      </c>
      <c r="D39" s="294">
        <v>346</v>
      </c>
      <c r="E39" s="294">
        <v>526.4461</v>
      </c>
      <c r="F39" s="294">
        <v>5185</v>
      </c>
      <c r="G39" s="294">
        <v>2729623</v>
      </c>
      <c r="H39" s="294">
        <v>1794010</v>
      </c>
      <c r="I39" s="294">
        <v>935613</v>
      </c>
      <c r="J39" s="294">
        <v>36</v>
      </c>
      <c r="K39" s="294" t="s">
        <v>1358</v>
      </c>
      <c r="L39" s="294">
        <v>5185</v>
      </c>
    </row>
    <row r="40" spans="1:12">
      <c r="A40" s="294">
        <v>39</v>
      </c>
      <c r="B40" s="294" t="s">
        <v>4180</v>
      </c>
      <c r="C40" s="294" t="s">
        <v>4267</v>
      </c>
      <c r="D40" s="294">
        <v>874</v>
      </c>
      <c r="E40" s="294">
        <v>1248.8191999999999</v>
      </c>
      <c r="F40" s="294">
        <v>2168</v>
      </c>
      <c r="G40" s="294">
        <v>2707440</v>
      </c>
      <c r="H40" s="294">
        <v>1894832</v>
      </c>
      <c r="I40" s="294">
        <v>812608</v>
      </c>
      <c r="J40" s="294">
        <v>16</v>
      </c>
      <c r="K40" s="294" t="s">
        <v>1358</v>
      </c>
      <c r="L40" s="294">
        <v>2168</v>
      </c>
    </row>
    <row r="41" spans="1:12">
      <c r="A41" s="294">
        <v>40</v>
      </c>
      <c r="B41" s="294" t="s">
        <v>3914</v>
      </c>
      <c r="C41" s="294" t="s">
        <v>3961</v>
      </c>
      <c r="D41" s="294">
        <v>2847</v>
      </c>
      <c r="E41" s="294">
        <v>4183.4938000000002</v>
      </c>
      <c r="F41" s="294">
        <v>644</v>
      </c>
      <c r="G41" s="294">
        <v>2694170</v>
      </c>
      <c r="H41" s="294">
        <v>1833468</v>
      </c>
      <c r="I41" s="294">
        <v>860702</v>
      </c>
      <c r="J41" s="294">
        <v>9</v>
      </c>
      <c r="K41" s="294" t="s">
        <v>1358</v>
      </c>
      <c r="L41" s="294">
        <v>644</v>
      </c>
    </row>
    <row r="42" spans="1:12">
      <c r="A42" s="294">
        <v>41</v>
      </c>
      <c r="B42" s="294" t="s">
        <v>661</v>
      </c>
      <c r="C42" s="294" t="s">
        <v>3039</v>
      </c>
      <c r="D42" s="294">
        <v>211</v>
      </c>
      <c r="E42" s="294">
        <v>465.08839999999998</v>
      </c>
      <c r="F42" s="294">
        <v>5657</v>
      </c>
      <c r="G42" s="294">
        <v>2631005</v>
      </c>
      <c r="H42" s="294">
        <v>1193627</v>
      </c>
      <c r="I42" s="294">
        <v>1437378</v>
      </c>
      <c r="J42" s="294">
        <v>84</v>
      </c>
      <c r="K42" s="294" t="s">
        <v>1358</v>
      </c>
      <c r="L42" s="294">
        <v>5657</v>
      </c>
    </row>
    <row r="43" spans="1:12">
      <c r="A43" s="294">
        <v>42</v>
      </c>
      <c r="B43" s="294" t="s">
        <v>1003</v>
      </c>
      <c r="C43" s="294" t="s">
        <v>3051</v>
      </c>
      <c r="D43" s="294">
        <v>583</v>
      </c>
      <c r="E43" s="294">
        <v>878.33920000000001</v>
      </c>
      <c r="F43" s="294">
        <v>2975</v>
      </c>
      <c r="G43" s="294">
        <v>2613059</v>
      </c>
      <c r="H43" s="294">
        <v>1734425</v>
      </c>
      <c r="I43" s="294">
        <v>878634</v>
      </c>
      <c r="J43" s="294">
        <v>93</v>
      </c>
      <c r="K43" s="294" t="s">
        <v>1358</v>
      </c>
      <c r="L43" s="294">
        <v>2975</v>
      </c>
    </row>
    <row r="44" spans="1:12">
      <c r="A44" s="294">
        <v>43</v>
      </c>
      <c r="B44" s="294" t="s">
        <v>687</v>
      </c>
      <c r="C44" s="294" t="s">
        <v>3050</v>
      </c>
      <c r="D44" s="294">
        <v>504</v>
      </c>
      <c r="E44" s="294">
        <v>954.95910000000003</v>
      </c>
      <c r="F44" s="294">
        <v>2639</v>
      </c>
      <c r="G44" s="294">
        <v>2520137</v>
      </c>
      <c r="H44" s="294">
        <v>1330056</v>
      </c>
      <c r="I44" s="294">
        <v>1190081</v>
      </c>
      <c r="J44" s="294">
        <v>201</v>
      </c>
      <c r="K44" s="294" t="s">
        <v>1358</v>
      </c>
      <c r="L44" s="294">
        <v>2639</v>
      </c>
    </row>
    <row r="45" spans="1:12">
      <c r="A45" s="294">
        <v>44</v>
      </c>
      <c r="B45" s="294" t="s">
        <v>2742</v>
      </c>
      <c r="C45" s="294" t="s">
        <v>3096</v>
      </c>
      <c r="D45" s="294">
        <v>672</v>
      </c>
      <c r="E45" s="294">
        <v>1022.039</v>
      </c>
      <c r="F45" s="294">
        <v>2408</v>
      </c>
      <c r="G45" s="294">
        <v>2461070</v>
      </c>
      <c r="H45" s="294">
        <v>1618176</v>
      </c>
      <c r="I45" s="294">
        <v>842894</v>
      </c>
      <c r="J45" s="294">
        <v>122</v>
      </c>
      <c r="K45" s="294" t="s">
        <v>1358</v>
      </c>
      <c r="L45" s="294">
        <v>2408</v>
      </c>
    </row>
    <row r="46" spans="1:12">
      <c r="A46" s="294">
        <v>45</v>
      </c>
      <c r="B46" s="294" t="s">
        <v>705</v>
      </c>
      <c r="C46" s="294" t="s">
        <v>3044</v>
      </c>
      <c r="D46" s="294">
        <v>355</v>
      </c>
      <c r="E46" s="294">
        <v>601.91160000000002</v>
      </c>
      <c r="F46" s="294">
        <v>4051</v>
      </c>
      <c r="G46" s="294">
        <v>2438344</v>
      </c>
      <c r="H46" s="294">
        <v>1438105</v>
      </c>
      <c r="I46" s="294">
        <v>1000239</v>
      </c>
      <c r="J46" s="294">
        <v>56</v>
      </c>
      <c r="K46" s="294" t="s">
        <v>1358</v>
      </c>
      <c r="L46" s="294">
        <v>4051</v>
      </c>
    </row>
    <row r="47" spans="1:12">
      <c r="A47" s="294">
        <v>46</v>
      </c>
      <c r="B47" s="294" t="s">
        <v>3797</v>
      </c>
      <c r="C47" s="294" t="s">
        <v>4049</v>
      </c>
      <c r="D47" s="294">
        <v>1130</v>
      </c>
      <c r="E47" s="294">
        <v>2934.8878</v>
      </c>
      <c r="F47" s="294">
        <v>829</v>
      </c>
      <c r="G47" s="294">
        <v>2433022</v>
      </c>
      <c r="H47" s="294">
        <v>936770</v>
      </c>
      <c r="I47" s="294">
        <v>1496252</v>
      </c>
      <c r="J47" s="294">
        <v>75</v>
      </c>
      <c r="K47" s="294" t="s">
        <v>1358</v>
      </c>
      <c r="L47" s="294">
        <v>829</v>
      </c>
    </row>
    <row r="48" spans="1:12">
      <c r="A48" s="294">
        <v>47</v>
      </c>
      <c r="B48" s="294" t="s">
        <v>321</v>
      </c>
      <c r="C48" s="294" t="s">
        <v>3053</v>
      </c>
      <c r="D48" s="294">
        <v>654</v>
      </c>
      <c r="E48" s="294">
        <v>968.30539999999996</v>
      </c>
      <c r="F48" s="294">
        <v>2495</v>
      </c>
      <c r="G48" s="294">
        <v>2415922</v>
      </c>
      <c r="H48" s="294">
        <v>1631730</v>
      </c>
      <c r="I48" s="294">
        <v>784192</v>
      </c>
      <c r="J48" s="294">
        <v>199</v>
      </c>
      <c r="K48" s="294" t="s">
        <v>1358</v>
      </c>
      <c r="L48" s="294">
        <v>2495</v>
      </c>
    </row>
    <row r="49" spans="1:12">
      <c r="A49" s="294">
        <v>48</v>
      </c>
      <c r="B49" s="294" t="s">
        <v>732</v>
      </c>
      <c r="C49" s="294" t="s">
        <v>3065</v>
      </c>
      <c r="D49" s="294">
        <v>169</v>
      </c>
      <c r="E49" s="294">
        <v>276.0403</v>
      </c>
      <c r="F49" s="294">
        <v>8742</v>
      </c>
      <c r="G49" s="294">
        <v>2413144</v>
      </c>
      <c r="H49" s="294">
        <v>1477398</v>
      </c>
      <c r="I49" s="294">
        <v>935746</v>
      </c>
      <c r="J49" s="294">
        <v>71</v>
      </c>
      <c r="K49" s="294" t="s">
        <v>1358</v>
      </c>
      <c r="L49" s="294">
        <v>8742</v>
      </c>
    </row>
    <row r="50" spans="1:12">
      <c r="A50" s="294">
        <v>49</v>
      </c>
      <c r="B50" s="294" t="s">
        <v>3066</v>
      </c>
      <c r="C50" s="294" t="s">
        <v>3067</v>
      </c>
      <c r="D50" s="294">
        <v>419</v>
      </c>
      <c r="E50" s="294">
        <v>920</v>
      </c>
      <c r="F50" s="294">
        <v>2610</v>
      </c>
      <c r="G50" s="294">
        <v>2401200</v>
      </c>
      <c r="H50" s="294">
        <v>1093590</v>
      </c>
      <c r="I50" s="294">
        <v>1307610</v>
      </c>
      <c r="J50" s="294">
        <v>17</v>
      </c>
      <c r="K50" s="294" t="s">
        <v>1358</v>
      </c>
      <c r="L50" s="294">
        <v>2610</v>
      </c>
    </row>
    <row r="51" spans="1:12">
      <c r="A51" s="294">
        <v>50</v>
      </c>
      <c r="B51" s="294" t="s">
        <v>4268</v>
      </c>
      <c r="C51" s="294" t="s">
        <v>4269</v>
      </c>
      <c r="D51" s="294">
        <v>1548</v>
      </c>
      <c r="E51" s="294">
        <v>2880</v>
      </c>
      <c r="F51" s="294">
        <v>796</v>
      </c>
      <c r="G51" s="294">
        <v>2292480</v>
      </c>
      <c r="H51" s="294">
        <v>1232208</v>
      </c>
      <c r="I51" s="294">
        <v>1060272</v>
      </c>
      <c r="J51" s="294">
        <v>1</v>
      </c>
      <c r="K51" s="294" t="s">
        <v>1358</v>
      </c>
      <c r="L51" s="294">
        <v>796</v>
      </c>
    </row>
    <row r="52" spans="1:12">
      <c r="A52" s="294">
        <v>51</v>
      </c>
      <c r="B52" s="294" t="s">
        <v>3745</v>
      </c>
      <c r="C52" s="294" t="s">
        <v>3965</v>
      </c>
      <c r="D52" s="294">
        <v>711</v>
      </c>
      <c r="E52" s="294">
        <v>1480</v>
      </c>
      <c r="F52" s="294">
        <v>1540</v>
      </c>
      <c r="G52" s="294">
        <v>2279200</v>
      </c>
      <c r="H52" s="294">
        <v>1094940</v>
      </c>
      <c r="I52" s="294">
        <v>1184260</v>
      </c>
      <c r="J52" s="294">
        <v>3</v>
      </c>
      <c r="K52" s="294" t="s">
        <v>1358</v>
      </c>
      <c r="L52" s="294">
        <v>1540</v>
      </c>
    </row>
    <row r="53" spans="1:12">
      <c r="A53" s="294">
        <v>52</v>
      </c>
      <c r="B53" s="294">
        <v>103001</v>
      </c>
      <c r="C53" s="294" t="s">
        <v>3807</v>
      </c>
      <c r="D53" s="294">
        <v>1431</v>
      </c>
      <c r="E53" s="294">
        <v>2236</v>
      </c>
      <c r="F53" s="294">
        <v>1000</v>
      </c>
      <c r="G53" s="294">
        <v>2236000</v>
      </c>
      <c r="H53" s="294">
        <v>1431000</v>
      </c>
      <c r="I53" s="294">
        <v>805000</v>
      </c>
      <c r="J53" s="294">
        <v>2</v>
      </c>
      <c r="K53" s="294" t="s">
        <v>1358</v>
      </c>
      <c r="L53" s="294">
        <v>1000</v>
      </c>
    </row>
    <row r="54" spans="1:12">
      <c r="A54" s="294">
        <v>53</v>
      </c>
      <c r="B54" s="294">
        <v>103000</v>
      </c>
      <c r="C54" s="294" t="s">
        <v>3977</v>
      </c>
      <c r="D54" s="294">
        <v>1431</v>
      </c>
      <c r="E54" s="294">
        <v>2236</v>
      </c>
      <c r="F54" s="294">
        <v>993</v>
      </c>
      <c r="G54" s="294">
        <v>2220348</v>
      </c>
      <c r="H54" s="294">
        <v>1420983</v>
      </c>
      <c r="I54" s="294">
        <v>799365</v>
      </c>
      <c r="J54" s="294">
        <v>2</v>
      </c>
      <c r="K54" s="294" t="s">
        <v>1358</v>
      </c>
      <c r="L54" s="294">
        <v>993</v>
      </c>
    </row>
    <row r="55" spans="1:12">
      <c r="A55" s="294">
        <v>54</v>
      </c>
      <c r="B55" s="294" t="s">
        <v>1033</v>
      </c>
      <c r="C55" s="294" t="s">
        <v>3034</v>
      </c>
      <c r="D55" s="294">
        <v>2191</v>
      </c>
      <c r="E55" s="294">
        <v>3951.9225000000001</v>
      </c>
      <c r="F55" s="294">
        <v>542</v>
      </c>
      <c r="G55" s="294">
        <v>2141942</v>
      </c>
      <c r="H55" s="294">
        <v>1187522</v>
      </c>
      <c r="I55" s="294">
        <v>954420</v>
      </c>
      <c r="J55" s="294">
        <v>45</v>
      </c>
      <c r="K55" s="294" t="s">
        <v>1358</v>
      </c>
      <c r="L55" s="294">
        <v>542</v>
      </c>
    </row>
    <row r="56" spans="1:12">
      <c r="A56" s="294">
        <v>55</v>
      </c>
      <c r="B56" s="294" t="s">
        <v>634</v>
      </c>
      <c r="C56" s="294" t="s">
        <v>3160</v>
      </c>
      <c r="D56" s="294">
        <v>336</v>
      </c>
      <c r="E56" s="294">
        <v>578.95140000000004</v>
      </c>
      <c r="F56" s="294">
        <v>3538</v>
      </c>
      <c r="G56" s="294">
        <v>2048330</v>
      </c>
      <c r="H56" s="294">
        <v>1188768</v>
      </c>
      <c r="I56" s="294">
        <v>859562</v>
      </c>
      <c r="J56" s="294">
        <v>39</v>
      </c>
      <c r="K56" s="294" t="s">
        <v>1358</v>
      </c>
      <c r="L56" s="294">
        <v>3538</v>
      </c>
    </row>
    <row r="57" spans="1:12">
      <c r="A57" s="294">
        <v>56</v>
      </c>
      <c r="B57" s="294" t="s">
        <v>2698</v>
      </c>
      <c r="C57" s="294" t="s">
        <v>3147</v>
      </c>
      <c r="D57" s="294">
        <v>313</v>
      </c>
      <c r="E57" s="294">
        <v>457.41699999999997</v>
      </c>
      <c r="F57" s="294">
        <v>4448</v>
      </c>
      <c r="G57" s="294">
        <v>2034591</v>
      </c>
      <c r="H57" s="294">
        <v>1392224</v>
      </c>
      <c r="I57" s="294">
        <v>642367</v>
      </c>
      <c r="J57" s="294">
        <v>180</v>
      </c>
      <c r="K57" s="294" t="s">
        <v>1358</v>
      </c>
      <c r="L57" s="294">
        <v>4448</v>
      </c>
    </row>
    <row r="58" spans="1:12">
      <c r="A58" s="294">
        <v>57</v>
      </c>
      <c r="B58" s="294" t="s">
        <v>3076</v>
      </c>
      <c r="C58" s="294" t="s">
        <v>3077</v>
      </c>
      <c r="D58" s="294">
        <v>529</v>
      </c>
      <c r="E58" s="294">
        <v>1040</v>
      </c>
      <c r="F58" s="294">
        <v>1920</v>
      </c>
      <c r="G58" s="294">
        <v>1996800</v>
      </c>
      <c r="H58" s="294">
        <v>1015680</v>
      </c>
      <c r="I58" s="294">
        <v>981120</v>
      </c>
      <c r="J58" s="294">
        <v>20</v>
      </c>
      <c r="K58" s="294" t="s">
        <v>1358</v>
      </c>
      <c r="L58" s="294">
        <v>1920</v>
      </c>
    </row>
    <row r="59" spans="1:12">
      <c r="A59" s="294">
        <v>58</v>
      </c>
      <c r="B59" s="294" t="s">
        <v>75</v>
      </c>
      <c r="C59" s="294" t="s">
        <v>3070</v>
      </c>
      <c r="D59" s="294">
        <v>760</v>
      </c>
      <c r="E59" s="294">
        <v>1299.3535999999999</v>
      </c>
      <c r="F59" s="294">
        <v>1448</v>
      </c>
      <c r="G59" s="294">
        <v>1881464</v>
      </c>
      <c r="H59" s="294">
        <v>1100480</v>
      </c>
      <c r="I59" s="294">
        <v>780984</v>
      </c>
      <c r="J59" s="294">
        <v>155</v>
      </c>
      <c r="K59" s="294" t="s">
        <v>1358</v>
      </c>
      <c r="L59" s="294">
        <v>1448</v>
      </c>
    </row>
    <row r="60" spans="1:12">
      <c r="A60" s="294">
        <v>59</v>
      </c>
      <c r="B60" s="294" t="s">
        <v>317</v>
      </c>
      <c r="C60" s="294" t="s">
        <v>3037</v>
      </c>
      <c r="D60" s="294">
        <v>298</v>
      </c>
      <c r="E60" s="294">
        <v>428.61590000000001</v>
      </c>
      <c r="F60" s="294">
        <v>4389</v>
      </c>
      <c r="G60" s="294">
        <v>1881195</v>
      </c>
      <c r="H60" s="294">
        <v>1307922</v>
      </c>
      <c r="I60" s="294">
        <v>573273</v>
      </c>
      <c r="J60" s="294">
        <v>257</v>
      </c>
      <c r="K60" s="294" t="s">
        <v>1358</v>
      </c>
      <c r="L60" s="294">
        <v>4389</v>
      </c>
    </row>
    <row r="61" spans="1:12">
      <c r="A61" s="294">
        <v>60</v>
      </c>
      <c r="B61" s="294" t="s">
        <v>4093</v>
      </c>
      <c r="C61" s="294" t="s">
        <v>4114</v>
      </c>
      <c r="D61" s="294">
        <v>364</v>
      </c>
      <c r="E61" s="294">
        <v>729.14549999999997</v>
      </c>
      <c r="F61" s="294">
        <v>2563</v>
      </c>
      <c r="G61" s="294">
        <v>1868800</v>
      </c>
      <c r="H61" s="294">
        <v>932932</v>
      </c>
      <c r="I61" s="294">
        <v>935868</v>
      </c>
      <c r="J61" s="294">
        <v>16</v>
      </c>
      <c r="K61" s="294" t="s">
        <v>1358</v>
      </c>
      <c r="L61" s="294">
        <v>2563</v>
      </c>
    </row>
    <row r="62" spans="1:12">
      <c r="A62" s="294">
        <v>61</v>
      </c>
      <c r="B62" s="294" t="s">
        <v>397</v>
      </c>
      <c r="C62" s="294" t="s">
        <v>3125</v>
      </c>
      <c r="D62" s="294">
        <v>260</v>
      </c>
      <c r="E62" s="294">
        <v>567.4502</v>
      </c>
      <c r="F62" s="294">
        <v>3270</v>
      </c>
      <c r="G62" s="294">
        <v>1855562</v>
      </c>
      <c r="H62" s="294">
        <v>850200</v>
      </c>
      <c r="I62" s="294">
        <v>1005362</v>
      </c>
      <c r="J62" s="294">
        <v>27</v>
      </c>
      <c r="K62" s="294" t="s">
        <v>1358</v>
      </c>
      <c r="L62" s="294">
        <v>3270</v>
      </c>
    </row>
    <row r="63" spans="1:12">
      <c r="A63" s="294">
        <v>62</v>
      </c>
      <c r="B63" s="294" t="s">
        <v>4224</v>
      </c>
      <c r="C63" s="294" t="s">
        <v>4270</v>
      </c>
      <c r="D63" s="294">
        <v>618</v>
      </c>
      <c r="E63" s="294">
        <v>1029.4281000000001</v>
      </c>
      <c r="F63" s="294">
        <v>1801</v>
      </c>
      <c r="G63" s="294">
        <v>1854000</v>
      </c>
      <c r="H63" s="294">
        <v>1113018</v>
      </c>
      <c r="I63" s="294">
        <v>740982</v>
      </c>
      <c r="J63" s="294">
        <v>6</v>
      </c>
      <c r="K63" s="294" t="s">
        <v>1358</v>
      </c>
      <c r="L63" s="294">
        <v>1801</v>
      </c>
    </row>
    <row r="64" spans="1:12">
      <c r="A64" s="294">
        <v>63</v>
      </c>
      <c r="B64" s="294" t="s">
        <v>396</v>
      </c>
      <c r="C64" s="294" t="s">
        <v>3035</v>
      </c>
      <c r="D64" s="294">
        <v>461</v>
      </c>
      <c r="E64" s="294">
        <v>614.91210000000001</v>
      </c>
      <c r="F64" s="294">
        <v>2980</v>
      </c>
      <c r="G64" s="294">
        <v>1832438</v>
      </c>
      <c r="H64" s="294">
        <v>1373780</v>
      </c>
      <c r="I64" s="294">
        <v>458658</v>
      </c>
      <c r="J64" s="294">
        <v>83</v>
      </c>
      <c r="K64" s="294" t="s">
        <v>1358</v>
      </c>
      <c r="L64" s="294">
        <v>2980</v>
      </c>
    </row>
    <row r="65" spans="1:12">
      <c r="A65" s="294">
        <v>64</v>
      </c>
      <c r="B65" s="294" t="s">
        <v>435</v>
      </c>
      <c r="C65" s="294" t="s">
        <v>3115</v>
      </c>
      <c r="D65" s="294">
        <v>299</v>
      </c>
      <c r="E65" s="294">
        <v>484.17500000000001</v>
      </c>
      <c r="F65" s="294">
        <v>3771</v>
      </c>
      <c r="G65" s="294">
        <v>1825824</v>
      </c>
      <c r="H65" s="294">
        <v>1127529</v>
      </c>
      <c r="I65" s="294">
        <v>698295</v>
      </c>
      <c r="J65" s="294">
        <v>46</v>
      </c>
      <c r="K65" s="294" t="s">
        <v>1358</v>
      </c>
      <c r="L65" s="294">
        <v>3771</v>
      </c>
    </row>
    <row r="66" spans="1:12">
      <c r="A66" s="294">
        <v>65</v>
      </c>
      <c r="B66" s="294" t="s">
        <v>2883</v>
      </c>
      <c r="C66" s="294" t="s">
        <v>3054</v>
      </c>
      <c r="D66" s="294">
        <v>492</v>
      </c>
      <c r="E66" s="294">
        <v>1205.5799</v>
      </c>
      <c r="F66" s="294">
        <v>1509</v>
      </c>
      <c r="G66" s="294">
        <v>1819220</v>
      </c>
      <c r="H66" s="294">
        <v>742428</v>
      </c>
      <c r="I66" s="294">
        <v>1076792</v>
      </c>
      <c r="J66" s="294">
        <v>68</v>
      </c>
      <c r="K66" s="294" t="s">
        <v>1358</v>
      </c>
      <c r="L66" s="294">
        <v>1509</v>
      </c>
    </row>
    <row r="67" spans="1:12">
      <c r="A67" s="294">
        <v>66</v>
      </c>
      <c r="B67" s="294" t="s">
        <v>3108</v>
      </c>
      <c r="C67" s="294" t="s">
        <v>3109</v>
      </c>
      <c r="D67" s="294">
        <v>1089</v>
      </c>
      <c r="E67" s="294">
        <v>1945</v>
      </c>
      <c r="F67" s="294">
        <v>900</v>
      </c>
      <c r="G67" s="294">
        <v>1750500</v>
      </c>
      <c r="H67" s="294">
        <v>980100</v>
      </c>
      <c r="I67" s="294">
        <v>770400</v>
      </c>
      <c r="J67" s="294">
        <v>6</v>
      </c>
      <c r="K67" s="294" t="s">
        <v>1358</v>
      </c>
      <c r="L67" s="294">
        <v>900</v>
      </c>
    </row>
    <row r="68" spans="1:12">
      <c r="A68" s="294">
        <v>67</v>
      </c>
      <c r="B68" s="294" t="s">
        <v>3083</v>
      </c>
      <c r="C68" s="294" t="s">
        <v>3084</v>
      </c>
      <c r="D68" s="294">
        <v>424</v>
      </c>
      <c r="E68" s="294">
        <v>1080</v>
      </c>
      <c r="F68" s="294">
        <v>1620</v>
      </c>
      <c r="G68" s="294">
        <v>1749600</v>
      </c>
      <c r="H68" s="294">
        <v>686880</v>
      </c>
      <c r="I68" s="294">
        <v>1062720</v>
      </c>
      <c r="J68" s="294">
        <v>11</v>
      </c>
      <c r="K68" s="294" t="s">
        <v>1358</v>
      </c>
      <c r="L68" s="294">
        <v>1620</v>
      </c>
    </row>
    <row r="69" spans="1:12">
      <c r="A69" s="294">
        <v>68</v>
      </c>
      <c r="B69" s="294" t="s">
        <v>299</v>
      </c>
      <c r="C69" s="294" t="s">
        <v>3200</v>
      </c>
      <c r="D69" s="294">
        <v>269</v>
      </c>
      <c r="E69" s="294">
        <v>620.35839999999996</v>
      </c>
      <c r="F69" s="294">
        <v>2737</v>
      </c>
      <c r="G69" s="294">
        <v>1697921</v>
      </c>
      <c r="H69" s="294">
        <v>736253</v>
      </c>
      <c r="I69" s="294">
        <v>961668</v>
      </c>
      <c r="J69" s="294">
        <v>98</v>
      </c>
      <c r="K69" s="294" t="s">
        <v>1358</v>
      </c>
      <c r="L69" s="294">
        <v>2737</v>
      </c>
    </row>
    <row r="70" spans="1:12">
      <c r="A70" s="294">
        <v>69</v>
      </c>
      <c r="B70" s="294" t="s">
        <v>2790</v>
      </c>
      <c r="C70" s="294" t="s">
        <v>3060</v>
      </c>
      <c r="D70" s="294">
        <v>523</v>
      </c>
      <c r="E70" s="294">
        <v>736.94230000000005</v>
      </c>
      <c r="F70" s="294">
        <v>2252</v>
      </c>
      <c r="G70" s="294">
        <v>1659594</v>
      </c>
      <c r="H70" s="294">
        <v>1177796</v>
      </c>
      <c r="I70" s="294">
        <v>481798</v>
      </c>
      <c r="J70" s="294">
        <v>142</v>
      </c>
      <c r="K70" s="294" t="s">
        <v>1358</v>
      </c>
      <c r="L70" s="294">
        <v>2252</v>
      </c>
    </row>
    <row r="71" spans="1:12">
      <c r="A71" s="294">
        <v>70</v>
      </c>
      <c r="B71" s="294" t="s">
        <v>2994</v>
      </c>
      <c r="C71" s="294" t="s">
        <v>3280</v>
      </c>
      <c r="D71" s="294">
        <v>427</v>
      </c>
      <c r="E71" s="294">
        <v>863.55349999999999</v>
      </c>
      <c r="F71" s="294">
        <v>1841</v>
      </c>
      <c r="G71" s="294">
        <v>1589802</v>
      </c>
      <c r="H71" s="294">
        <v>786107</v>
      </c>
      <c r="I71" s="294">
        <v>803695</v>
      </c>
      <c r="J71" s="294">
        <v>58</v>
      </c>
      <c r="K71" s="294" t="s">
        <v>1358</v>
      </c>
      <c r="L71" s="294">
        <v>1841</v>
      </c>
    </row>
    <row r="72" spans="1:12">
      <c r="A72" s="294">
        <v>71</v>
      </c>
      <c r="B72" s="294" t="s">
        <v>305</v>
      </c>
      <c r="C72" s="294" t="s">
        <v>3063</v>
      </c>
      <c r="D72" s="294">
        <v>79</v>
      </c>
      <c r="E72" s="294">
        <v>235.92169999999999</v>
      </c>
      <c r="F72" s="294">
        <v>6707</v>
      </c>
      <c r="G72" s="294">
        <v>1582327</v>
      </c>
      <c r="H72" s="294">
        <v>529853</v>
      </c>
      <c r="I72" s="294">
        <v>1052474</v>
      </c>
      <c r="J72" s="294">
        <v>106</v>
      </c>
      <c r="K72" s="294" t="s">
        <v>1358</v>
      </c>
      <c r="L72" s="294">
        <v>6707</v>
      </c>
    </row>
    <row r="73" spans="1:12">
      <c r="A73" s="294">
        <v>72</v>
      </c>
      <c r="B73" s="294" t="s">
        <v>375</v>
      </c>
      <c r="C73" s="294" t="s">
        <v>3049</v>
      </c>
      <c r="D73" s="294">
        <v>366</v>
      </c>
      <c r="E73" s="294">
        <v>647.34230000000002</v>
      </c>
      <c r="F73" s="294">
        <v>2387</v>
      </c>
      <c r="G73" s="294">
        <v>1545206</v>
      </c>
      <c r="H73" s="294">
        <v>873642</v>
      </c>
      <c r="I73" s="294">
        <v>671564</v>
      </c>
      <c r="J73" s="294">
        <v>43</v>
      </c>
      <c r="K73" s="294" t="s">
        <v>1358</v>
      </c>
      <c r="L73" s="294">
        <v>2387</v>
      </c>
    </row>
    <row r="74" spans="1:12">
      <c r="A74" s="294">
        <v>73</v>
      </c>
      <c r="B74" s="294" t="s">
        <v>79</v>
      </c>
      <c r="C74" s="294" t="s">
        <v>3157</v>
      </c>
      <c r="D74" s="294">
        <v>923</v>
      </c>
      <c r="E74" s="294">
        <v>1807.8005000000001</v>
      </c>
      <c r="F74" s="294">
        <v>852</v>
      </c>
      <c r="G74" s="294">
        <v>1540246</v>
      </c>
      <c r="H74" s="294">
        <v>786396</v>
      </c>
      <c r="I74" s="294">
        <v>753850</v>
      </c>
      <c r="J74" s="294">
        <v>122</v>
      </c>
      <c r="K74" s="294" t="s">
        <v>1358</v>
      </c>
      <c r="L74" s="294">
        <v>852</v>
      </c>
    </row>
    <row r="75" spans="1:12">
      <c r="A75" s="294">
        <v>74</v>
      </c>
      <c r="B75" s="294" t="s">
        <v>841</v>
      </c>
      <c r="C75" s="294" t="s">
        <v>3154</v>
      </c>
      <c r="D75" s="294">
        <v>345</v>
      </c>
      <c r="E75" s="294">
        <v>437.69720000000001</v>
      </c>
      <c r="F75" s="294">
        <v>3488</v>
      </c>
      <c r="G75" s="294">
        <v>1526688</v>
      </c>
      <c r="H75" s="294">
        <v>1203360</v>
      </c>
      <c r="I75" s="294">
        <v>323328</v>
      </c>
      <c r="J75" s="294">
        <v>141</v>
      </c>
      <c r="K75" s="294" t="s">
        <v>1358</v>
      </c>
      <c r="L75" s="294">
        <v>3488</v>
      </c>
    </row>
    <row r="76" spans="1:12">
      <c r="A76" s="294">
        <v>75</v>
      </c>
      <c r="B76" s="294" t="s">
        <v>577</v>
      </c>
      <c r="C76" s="294" t="s">
        <v>3082</v>
      </c>
      <c r="D76" s="294">
        <v>556</v>
      </c>
      <c r="E76" s="294">
        <v>1039.1387999999999</v>
      </c>
      <c r="F76" s="294">
        <v>1448</v>
      </c>
      <c r="G76" s="294">
        <v>1504673</v>
      </c>
      <c r="H76" s="294">
        <v>805088</v>
      </c>
      <c r="I76" s="294">
        <v>699585</v>
      </c>
      <c r="J76" s="294">
        <v>89</v>
      </c>
      <c r="K76" s="294" t="s">
        <v>1358</v>
      </c>
      <c r="L76" s="294">
        <v>1448</v>
      </c>
    </row>
    <row r="77" spans="1:12">
      <c r="A77" s="294">
        <v>76</v>
      </c>
      <c r="B77" s="294" t="s">
        <v>4212</v>
      </c>
      <c r="C77" s="294" t="s">
        <v>4271</v>
      </c>
      <c r="D77" s="294">
        <v>1125</v>
      </c>
      <c r="E77" s="294">
        <v>2992.7293</v>
      </c>
      <c r="F77" s="294">
        <v>458</v>
      </c>
      <c r="G77" s="294">
        <v>1370670</v>
      </c>
      <c r="H77" s="294">
        <v>515250</v>
      </c>
      <c r="I77" s="294">
        <v>855420</v>
      </c>
      <c r="J77" s="294">
        <v>15</v>
      </c>
      <c r="K77" s="294" t="s">
        <v>1358</v>
      </c>
      <c r="L77" s="294">
        <v>458</v>
      </c>
    </row>
    <row r="78" spans="1:12">
      <c r="A78" s="294">
        <v>77</v>
      </c>
      <c r="B78" s="294" t="s">
        <v>606</v>
      </c>
      <c r="C78" s="294" t="s">
        <v>3113</v>
      </c>
      <c r="D78" s="294">
        <v>208</v>
      </c>
      <c r="E78" s="294">
        <v>318.32780000000002</v>
      </c>
      <c r="F78" s="294">
        <v>4222</v>
      </c>
      <c r="G78" s="294">
        <v>1343980</v>
      </c>
      <c r="H78" s="294">
        <v>878176</v>
      </c>
      <c r="I78" s="294">
        <v>465804</v>
      </c>
      <c r="J78" s="294">
        <v>52</v>
      </c>
      <c r="K78" s="294" t="s">
        <v>1358</v>
      </c>
      <c r="L78" s="294">
        <v>4222</v>
      </c>
    </row>
    <row r="79" spans="1:12">
      <c r="A79" s="294">
        <v>78</v>
      </c>
      <c r="B79" s="294" t="s">
        <v>505</v>
      </c>
      <c r="C79" s="294" t="s">
        <v>3085</v>
      </c>
      <c r="D79" s="294">
        <v>391</v>
      </c>
      <c r="E79" s="294">
        <v>596.10180000000003</v>
      </c>
      <c r="F79" s="294">
        <v>2250</v>
      </c>
      <c r="G79" s="294">
        <v>1341229</v>
      </c>
      <c r="H79" s="294">
        <v>879750</v>
      </c>
      <c r="I79" s="294">
        <v>461479</v>
      </c>
      <c r="J79" s="294">
        <v>182</v>
      </c>
      <c r="K79" s="294" t="s">
        <v>1358</v>
      </c>
      <c r="L79" s="294">
        <v>2250</v>
      </c>
    </row>
    <row r="80" spans="1:12">
      <c r="A80" s="294">
        <v>79</v>
      </c>
      <c r="B80" s="294" t="s">
        <v>507</v>
      </c>
      <c r="C80" s="294" t="s">
        <v>3107</v>
      </c>
      <c r="D80" s="294">
        <v>400</v>
      </c>
      <c r="E80" s="294">
        <v>653.53179999999998</v>
      </c>
      <c r="F80" s="294">
        <v>2042</v>
      </c>
      <c r="G80" s="294">
        <v>1334512</v>
      </c>
      <c r="H80" s="294">
        <v>816800</v>
      </c>
      <c r="I80" s="294">
        <v>517712</v>
      </c>
      <c r="J80" s="294">
        <v>136</v>
      </c>
      <c r="K80" s="294" t="s">
        <v>1358</v>
      </c>
      <c r="L80" s="294">
        <v>2042</v>
      </c>
    </row>
    <row r="81" spans="1:12">
      <c r="A81" s="294">
        <v>80</v>
      </c>
      <c r="B81" s="294" t="s">
        <v>733</v>
      </c>
      <c r="C81" s="294" t="s">
        <v>3182</v>
      </c>
      <c r="D81" s="294">
        <v>420</v>
      </c>
      <c r="E81" s="294">
        <v>800.40009999999995</v>
      </c>
      <c r="F81" s="294">
        <v>1652</v>
      </c>
      <c r="G81" s="294">
        <v>1322261</v>
      </c>
      <c r="H81" s="294">
        <v>693840</v>
      </c>
      <c r="I81" s="294">
        <v>628421</v>
      </c>
      <c r="J81" s="294">
        <v>30</v>
      </c>
      <c r="K81" s="294" t="s">
        <v>1358</v>
      </c>
      <c r="L81" s="294">
        <v>1652</v>
      </c>
    </row>
    <row r="82" spans="1:12">
      <c r="A82" s="294">
        <v>81</v>
      </c>
      <c r="B82" s="294" t="s">
        <v>966</v>
      </c>
      <c r="C82" s="294" t="s">
        <v>3171</v>
      </c>
      <c r="D82" s="294">
        <v>628</v>
      </c>
      <c r="E82" s="294">
        <v>985.92809999999997</v>
      </c>
      <c r="F82" s="294">
        <v>1336</v>
      </c>
      <c r="G82" s="294">
        <v>1317200</v>
      </c>
      <c r="H82" s="294">
        <v>839008</v>
      </c>
      <c r="I82" s="294">
        <v>478192</v>
      </c>
      <c r="J82" s="294">
        <v>80</v>
      </c>
      <c r="K82" s="294" t="s">
        <v>1358</v>
      </c>
      <c r="L82" s="294">
        <v>1336</v>
      </c>
    </row>
    <row r="83" spans="1:12">
      <c r="A83" s="294">
        <v>82</v>
      </c>
      <c r="B83" s="294" t="s">
        <v>3739</v>
      </c>
      <c r="C83" s="294" t="s">
        <v>3968</v>
      </c>
      <c r="D83" s="294">
        <v>273</v>
      </c>
      <c r="E83" s="294">
        <v>461.28449999999998</v>
      </c>
      <c r="F83" s="294">
        <v>2826</v>
      </c>
      <c r="G83" s="294">
        <v>1303590</v>
      </c>
      <c r="H83" s="294">
        <v>771498</v>
      </c>
      <c r="I83" s="294">
        <v>532092</v>
      </c>
      <c r="J83" s="294">
        <v>22</v>
      </c>
      <c r="K83" s="294" t="s">
        <v>1358</v>
      </c>
      <c r="L83" s="294">
        <v>2826</v>
      </c>
    </row>
    <row r="84" spans="1:12">
      <c r="A84" s="294">
        <v>83</v>
      </c>
      <c r="B84" s="294" t="s">
        <v>941</v>
      </c>
      <c r="C84" s="294" t="s">
        <v>3048</v>
      </c>
      <c r="D84" s="294">
        <v>453</v>
      </c>
      <c r="E84" s="294">
        <v>972.21770000000004</v>
      </c>
      <c r="F84" s="294">
        <v>1337</v>
      </c>
      <c r="G84" s="294">
        <v>1299855</v>
      </c>
      <c r="H84" s="294">
        <v>605661</v>
      </c>
      <c r="I84" s="294">
        <v>694194</v>
      </c>
      <c r="J84" s="294">
        <v>136</v>
      </c>
      <c r="K84" s="294" t="s">
        <v>1358</v>
      </c>
      <c r="L84" s="294">
        <v>1337</v>
      </c>
    </row>
    <row r="85" spans="1:12">
      <c r="A85" s="294">
        <v>84</v>
      </c>
      <c r="B85" s="294" t="s">
        <v>503</v>
      </c>
      <c r="C85" s="294" t="s">
        <v>3131</v>
      </c>
      <c r="D85" s="294">
        <v>629</v>
      </c>
      <c r="E85" s="294">
        <v>1005.6612</v>
      </c>
      <c r="F85" s="294">
        <v>1281</v>
      </c>
      <c r="G85" s="294">
        <v>1288252</v>
      </c>
      <c r="H85" s="294">
        <v>805749</v>
      </c>
      <c r="I85" s="294">
        <v>482503</v>
      </c>
      <c r="J85" s="294">
        <v>89</v>
      </c>
      <c r="K85" s="294" t="s">
        <v>1358</v>
      </c>
      <c r="L85" s="294">
        <v>1281</v>
      </c>
    </row>
    <row r="86" spans="1:12">
      <c r="A86" s="294">
        <v>85</v>
      </c>
      <c r="B86" s="294" t="s">
        <v>3761</v>
      </c>
      <c r="C86" s="294" t="s">
        <v>3839</v>
      </c>
      <c r="D86" s="294">
        <v>2246</v>
      </c>
      <c r="E86" s="294">
        <v>4420.2491</v>
      </c>
      <c r="F86" s="294">
        <v>285</v>
      </c>
      <c r="G86" s="294">
        <v>1259771</v>
      </c>
      <c r="H86" s="294">
        <v>640110</v>
      </c>
      <c r="I86" s="294">
        <v>619661</v>
      </c>
      <c r="J86" s="294">
        <v>29</v>
      </c>
      <c r="K86" s="294" t="s">
        <v>1358</v>
      </c>
      <c r="L86" s="294">
        <v>285</v>
      </c>
    </row>
    <row r="87" spans="1:12">
      <c r="A87" s="294">
        <v>86</v>
      </c>
      <c r="B87" s="294" t="s">
        <v>32</v>
      </c>
      <c r="C87" s="294" t="s">
        <v>3072</v>
      </c>
      <c r="D87" s="294">
        <v>198</v>
      </c>
      <c r="E87" s="294">
        <v>321.76339999999999</v>
      </c>
      <c r="F87" s="294">
        <v>3855</v>
      </c>
      <c r="G87" s="294">
        <v>1240398</v>
      </c>
      <c r="H87" s="294">
        <v>763290</v>
      </c>
      <c r="I87" s="294">
        <v>477108</v>
      </c>
      <c r="J87" s="294">
        <v>47</v>
      </c>
      <c r="K87" s="294" t="s">
        <v>1358</v>
      </c>
      <c r="L87" s="294">
        <v>3855</v>
      </c>
    </row>
    <row r="88" spans="1:12">
      <c r="A88" s="294">
        <v>87</v>
      </c>
      <c r="B88" s="294" t="s">
        <v>701</v>
      </c>
      <c r="C88" s="294" t="s">
        <v>3092</v>
      </c>
      <c r="D88" s="294">
        <v>433</v>
      </c>
      <c r="E88" s="294">
        <v>664.30970000000002</v>
      </c>
      <c r="F88" s="294">
        <v>1847</v>
      </c>
      <c r="G88" s="294">
        <v>1226980</v>
      </c>
      <c r="H88" s="294">
        <v>799751</v>
      </c>
      <c r="I88" s="294">
        <v>427229</v>
      </c>
      <c r="J88" s="294">
        <v>87</v>
      </c>
      <c r="K88" s="294" t="s">
        <v>1358</v>
      </c>
      <c r="L88" s="294">
        <v>1847</v>
      </c>
    </row>
    <row r="89" spans="1:12">
      <c r="A89" s="294">
        <v>88</v>
      </c>
      <c r="B89" s="294" t="s">
        <v>2906</v>
      </c>
      <c r="C89" s="294" t="s">
        <v>3290</v>
      </c>
      <c r="D89" s="294">
        <v>2710</v>
      </c>
      <c r="E89" s="294">
        <v>3950</v>
      </c>
      <c r="F89" s="294">
        <v>308</v>
      </c>
      <c r="G89" s="294">
        <v>1216600</v>
      </c>
      <c r="H89" s="294">
        <v>834680</v>
      </c>
      <c r="I89" s="294">
        <v>381920</v>
      </c>
      <c r="J89" s="294">
        <v>1</v>
      </c>
      <c r="K89" s="294" t="s">
        <v>1358</v>
      </c>
      <c r="L89" s="294">
        <v>308</v>
      </c>
    </row>
    <row r="90" spans="1:12">
      <c r="A90" s="294">
        <v>89</v>
      </c>
      <c r="B90" s="294" t="s">
        <v>848</v>
      </c>
      <c r="C90" s="294" t="s">
        <v>3147</v>
      </c>
      <c r="D90" s="294">
        <v>313</v>
      </c>
      <c r="E90" s="294">
        <v>423.18049999999999</v>
      </c>
      <c r="F90" s="294">
        <v>2859</v>
      </c>
      <c r="G90" s="294">
        <v>1209873</v>
      </c>
      <c r="H90" s="294">
        <v>894867</v>
      </c>
      <c r="I90" s="294">
        <v>315006</v>
      </c>
      <c r="J90" s="294">
        <v>58</v>
      </c>
      <c r="K90" s="294" t="s">
        <v>1358</v>
      </c>
      <c r="L90" s="294">
        <v>2859</v>
      </c>
    </row>
    <row r="91" spans="1:12">
      <c r="A91" s="294">
        <v>90</v>
      </c>
      <c r="B91" s="294" t="s">
        <v>654</v>
      </c>
      <c r="C91" s="294" t="s">
        <v>3143</v>
      </c>
      <c r="D91" s="294">
        <v>436</v>
      </c>
      <c r="E91" s="294">
        <v>614.63520000000005</v>
      </c>
      <c r="F91" s="294">
        <v>1960</v>
      </c>
      <c r="G91" s="294">
        <v>1204685</v>
      </c>
      <c r="H91" s="294">
        <v>854560</v>
      </c>
      <c r="I91" s="294">
        <v>350125</v>
      </c>
      <c r="J91" s="294">
        <v>28</v>
      </c>
      <c r="K91" s="294" t="s">
        <v>1358</v>
      </c>
      <c r="L91" s="294">
        <v>1960</v>
      </c>
    </row>
    <row r="92" spans="1:12">
      <c r="A92" s="294">
        <v>91</v>
      </c>
      <c r="B92" s="294" t="s">
        <v>475</v>
      </c>
      <c r="C92" s="294" t="s">
        <v>3090</v>
      </c>
      <c r="D92" s="294">
        <v>363</v>
      </c>
      <c r="E92" s="294">
        <v>471.48099999999999</v>
      </c>
      <c r="F92" s="294">
        <v>2553</v>
      </c>
      <c r="G92" s="294">
        <v>1203691</v>
      </c>
      <c r="H92" s="294">
        <v>926739</v>
      </c>
      <c r="I92" s="294">
        <v>276952</v>
      </c>
      <c r="J92" s="294">
        <v>145</v>
      </c>
      <c r="K92" s="294" t="s">
        <v>1358</v>
      </c>
      <c r="L92" s="294">
        <v>2553</v>
      </c>
    </row>
    <row r="93" spans="1:12">
      <c r="A93" s="294">
        <v>92</v>
      </c>
      <c r="B93" s="294" t="s">
        <v>3899</v>
      </c>
      <c r="C93" s="294" t="s">
        <v>4012</v>
      </c>
      <c r="D93" s="294">
        <v>539</v>
      </c>
      <c r="E93" s="294">
        <v>1131.6364000000001</v>
      </c>
      <c r="F93" s="294">
        <v>1056</v>
      </c>
      <c r="G93" s="294">
        <v>1195008</v>
      </c>
      <c r="H93" s="294">
        <v>569184</v>
      </c>
      <c r="I93" s="294">
        <v>625824</v>
      </c>
      <c r="J93" s="294">
        <v>27</v>
      </c>
      <c r="K93" s="294" t="s">
        <v>1358</v>
      </c>
      <c r="L93" s="294">
        <v>1056</v>
      </c>
    </row>
    <row r="94" spans="1:12">
      <c r="A94" s="294">
        <v>93</v>
      </c>
      <c r="B94" s="294" t="s">
        <v>3912</v>
      </c>
      <c r="C94" s="294" t="s">
        <v>4014</v>
      </c>
      <c r="D94" s="294">
        <v>182</v>
      </c>
      <c r="E94" s="294">
        <v>415.01220000000001</v>
      </c>
      <c r="F94" s="294">
        <v>2859</v>
      </c>
      <c r="G94" s="294">
        <v>1186520</v>
      </c>
      <c r="H94" s="294">
        <v>520338</v>
      </c>
      <c r="I94" s="294">
        <v>666182</v>
      </c>
      <c r="J94" s="294">
        <v>113</v>
      </c>
      <c r="K94" s="294" t="s">
        <v>1358</v>
      </c>
      <c r="L94" s="294">
        <v>2859</v>
      </c>
    </row>
    <row r="95" spans="1:12">
      <c r="A95" s="294">
        <v>94</v>
      </c>
      <c r="B95" s="294" t="s">
        <v>631</v>
      </c>
      <c r="C95" s="294" t="s">
        <v>3223</v>
      </c>
      <c r="D95" s="294">
        <v>410</v>
      </c>
      <c r="E95" s="294">
        <v>1070.8143</v>
      </c>
      <c r="F95" s="294">
        <v>1104</v>
      </c>
      <c r="G95" s="294">
        <v>1182179</v>
      </c>
      <c r="H95" s="294">
        <v>452640</v>
      </c>
      <c r="I95" s="294">
        <v>729539</v>
      </c>
      <c r="J95" s="294">
        <v>42</v>
      </c>
      <c r="K95" s="294" t="s">
        <v>1358</v>
      </c>
      <c r="L95" s="294">
        <v>1104</v>
      </c>
    </row>
    <row r="96" spans="1:12">
      <c r="A96" s="294">
        <v>95</v>
      </c>
      <c r="B96" s="294" t="s">
        <v>647</v>
      </c>
      <c r="C96" s="294" t="s">
        <v>3134</v>
      </c>
      <c r="D96" s="294">
        <v>291</v>
      </c>
      <c r="E96" s="294">
        <v>546.00900000000001</v>
      </c>
      <c r="F96" s="294">
        <v>2114</v>
      </c>
      <c r="G96" s="294">
        <v>1154263</v>
      </c>
      <c r="H96" s="294">
        <v>615174</v>
      </c>
      <c r="I96" s="294">
        <v>539089</v>
      </c>
      <c r="J96" s="294">
        <v>59</v>
      </c>
      <c r="K96" s="294" t="s">
        <v>1358</v>
      </c>
      <c r="L96" s="294">
        <v>2114</v>
      </c>
    </row>
    <row r="97" spans="1:12">
      <c r="A97" s="294">
        <v>96</v>
      </c>
      <c r="B97" s="294" t="s">
        <v>319</v>
      </c>
      <c r="C97" s="294" t="s">
        <v>3086</v>
      </c>
      <c r="D97" s="294">
        <v>327</v>
      </c>
      <c r="E97" s="294">
        <v>640.88710000000003</v>
      </c>
      <c r="F97" s="294">
        <v>1798</v>
      </c>
      <c r="G97" s="294">
        <v>1152315</v>
      </c>
      <c r="H97" s="294">
        <v>587946</v>
      </c>
      <c r="I97" s="294">
        <v>564369</v>
      </c>
      <c r="J97" s="294">
        <v>180</v>
      </c>
      <c r="K97" s="294" t="s">
        <v>1358</v>
      </c>
      <c r="L97" s="294">
        <v>1798</v>
      </c>
    </row>
    <row r="98" spans="1:12">
      <c r="A98" s="294">
        <v>97</v>
      </c>
      <c r="B98" s="294" t="s">
        <v>430</v>
      </c>
      <c r="C98" s="294" t="s">
        <v>3079</v>
      </c>
      <c r="D98" s="294">
        <v>353</v>
      </c>
      <c r="E98" s="294">
        <v>650.77629999999999</v>
      </c>
      <c r="F98" s="294">
        <v>1757</v>
      </c>
      <c r="G98" s="294">
        <v>1143414</v>
      </c>
      <c r="H98" s="294">
        <v>620221</v>
      </c>
      <c r="I98" s="294">
        <v>523193</v>
      </c>
      <c r="J98" s="294">
        <v>47</v>
      </c>
      <c r="K98" s="294" t="s">
        <v>1358</v>
      </c>
      <c r="L98" s="294">
        <v>1757</v>
      </c>
    </row>
    <row r="99" spans="1:12">
      <c r="A99" s="294">
        <v>98</v>
      </c>
      <c r="B99" s="294" t="s">
        <v>711</v>
      </c>
      <c r="C99" s="294" t="s">
        <v>3081</v>
      </c>
      <c r="D99" s="294">
        <v>228</v>
      </c>
      <c r="E99" s="294">
        <v>403.99889999999999</v>
      </c>
      <c r="F99" s="294">
        <v>2802</v>
      </c>
      <c r="G99" s="294">
        <v>1132005</v>
      </c>
      <c r="H99" s="294">
        <v>638856</v>
      </c>
      <c r="I99" s="294">
        <v>493149</v>
      </c>
      <c r="J99" s="294">
        <v>101</v>
      </c>
      <c r="K99" s="294" t="s">
        <v>1358</v>
      </c>
      <c r="L99" s="294">
        <v>2802</v>
      </c>
    </row>
    <row r="100" spans="1:12">
      <c r="A100" s="294">
        <v>99</v>
      </c>
      <c r="B100" s="294" t="s">
        <v>3116</v>
      </c>
      <c r="C100" s="294" t="s">
        <v>3117</v>
      </c>
      <c r="D100" s="294">
        <v>387</v>
      </c>
      <c r="E100" s="294">
        <v>720</v>
      </c>
      <c r="F100" s="294">
        <v>1560</v>
      </c>
      <c r="G100" s="294">
        <v>1123200</v>
      </c>
      <c r="H100" s="294">
        <v>603720</v>
      </c>
      <c r="I100" s="294">
        <v>519480</v>
      </c>
      <c r="J100" s="294">
        <v>11</v>
      </c>
      <c r="K100" s="294" t="s">
        <v>1358</v>
      </c>
      <c r="L100" s="294">
        <v>1560</v>
      </c>
    </row>
    <row r="101" spans="1:12">
      <c r="A101" s="294">
        <v>100</v>
      </c>
      <c r="B101" s="294" t="s">
        <v>514</v>
      </c>
      <c r="C101" s="294" t="s">
        <v>3111</v>
      </c>
      <c r="D101" s="294">
        <v>113</v>
      </c>
      <c r="E101" s="294">
        <v>228.0925</v>
      </c>
      <c r="F101" s="294">
        <v>4888</v>
      </c>
      <c r="G101" s="294">
        <v>1114916</v>
      </c>
      <c r="H101" s="294">
        <v>552344</v>
      </c>
      <c r="I101" s="294">
        <v>562572</v>
      </c>
      <c r="J101" s="294">
        <v>77</v>
      </c>
      <c r="K101" s="294" t="s">
        <v>1358</v>
      </c>
      <c r="L101" s="294">
        <v>4888</v>
      </c>
    </row>
    <row r="102" spans="1:12">
      <c r="A102" s="294">
        <v>101</v>
      </c>
      <c r="B102" s="294" t="s">
        <v>3889</v>
      </c>
      <c r="C102" s="294" t="s">
        <v>4272</v>
      </c>
      <c r="D102" s="294">
        <v>389</v>
      </c>
      <c r="E102" s="294">
        <v>664.59960000000001</v>
      </c>
      <c r="F102" s="294">
        <v>1661</v>
      </c>
      <c r="G102" s="294">
        <v>1103900</v>
      </c>
      <c r="H102" s="294">
        <v>646129</v>
      </c>
      <c r="I102" s="294">
        <v>457771</v>
      </c>
      <c r="J102" s="294">
        <v>6</v>
      </c>
      <c r="K102" s="294" t="s">
        <v>1358</v>
      </c>
      <c r="L102" s="294">
        <v>1661</v>
      </c>
    </row>
    <row r="103" spans="1:12">
      <c r="A103" s="294">
        <v>102</v>
      </c>
      <c r="B103" s="294" t="s">
        <v>655</v>
      </c>
      <c r="C103" s="294" t="s">
        <v>3143</v>
      </c>
      <c r="D103" s="294">
        <v>400</v>
      </c>
      <c r="E103" s="294">
        <v>610.15359999999998</v>
      </c>
      <c r="F103" s="294">
        <v>1803</v>
      </c>
      <c r="G103" s="294">
        <v>1100107</v>
      </c>
      <c r="H103" s="294">
        <v>721200</v>
      </c>
      <c r="I103" s="294">
        <v>378907</v>
      </c>
      <c r="J103" s="294">
        <v>39</v>
      </c>
      <c r="K103" s="294" t="s">
        <v>1358</v>
      </c>
      <c r="L103" s="294">
        <v>1803</v>
      </c>
    </row>
    <row r="104" spans="1:12">
      <c r="A104" s="294">
        <v>103</v>
      </c>
      <c r="B104" s="294" t="s">
        <v>367</v>
      </c>
      <c r="C104" s="294" t="s">
        <v>3101</v>
      </c>
      <c r="D104" s="294">
        <v>50</v>
      </c>
      <c r="E104" s="294">
        <v>240.02250000000001</v>
      </c>
      <c r="F104" s="294">
        <v>4495</v>
      </c>
      <c r="G104" s="294">
        <v>1078901</v>
      </c>
      <c r="H104" s="294">
        <v>224750</v>
      </c>
      <c r="I104" s="294">
        <v>854151</v>
      </c>
      <c r="J104" s="294">
        <v>20</v>
      </c>
      <c r="K104" s="294" t="s">
        <v>1358</v>
      </c>
      <c r="L104" s="294">
        <v>4495</v>
      </c>
    </row>
    <row r="105" spans="1:12">
      <c r="A105" s="294">
        <v>104</v>
      </c>
      <c r="B105" s="294" t="s">
        <v>561</v>
      </c>
      <c r="C105" s="294" t="s">
        <v>3124</v>
      </c>
      <c r="D105" s="294">
        <v>381</v>
      </c>
      <c r="E105" s="294">
        <v>622.81979999999999</v>
      </c>
      <c r="F105" s="294">
        <v>1693</v>
      </c>
      <c r="G105" s="294">
        <v>1054434</v>
      </c>
      <c r="H105" s="294">
        <v>645033</v>
      </c>
      <c r="I105" s="294">
        <v>409401</v>
      </c>
      <c r="J105" s="294">
        <v>144</v>
      </c>
      <c r="K105" s="294" t="s">
        <v>1358</v>
      </c>
      <c r="L105" s="294">
        <v>1693</v>
      </c>
    </row>
    <row r="106" spans="1:12">
      <c r="A106" s="294">
        <v>105</v>
      </c>
      <c r="B106" s="294" t="s">
        <v>2959</v>
      </c>
      <c r="C106" s="294" t="s">
        <v>3971</v>
      </c>
      <c r="D106" s="294">
        <v>768</v>
      </c>
      <c r="E106" s="294">
        <v>1296.7881</v>
      </c>
      <c r="F106" s="294">
        <v>807</v>
      </c>
      <c r="G106" s="294">
        <v>1046508</v>
      </c>
      <c r="H106" s="294">
        <v>619776</v>
      </c>
      <c r="I106" s="294">
        <v>426732</v>
      </c>
      <c r="J106" s="294">
        <v>78</v>
      </c>
      <c r="K106" s="294" t="s">
        <v>1358</v>
      </c>
      <c r="L106" s="294">
        <v>807</v>
      </c>
    </row>
    <row r="107" spans="1:12">
      <c r="A107" s="294">
        <v>106</v>
      </c>
      <c r="B107" s="294" t="s">
        <v>604</v>
      </c>
      <c r="C107" s="294" t="s">
        <v>3110</v>
      </c>
      <c r="D107" s="294">
        <v>663</v>
      </c>
      <c r="E107" s="294">
        <v>719.45450000000005</v>
      </c>
      <c r="F107" s="294">
        <v>1452</v>
      </c>
      <c r="G107" s="294">
        <v>1044648</v>
      </c>
      <c r="H107" s="294">
        <v>962676</v>
      </c>
      <c r="I107" s="294">
        <v>81972</v>
      </c>
      <c r="J107" s="294">
        <v>172</v>
      </c>
      <c r="K107" s="294" t="s">
        <v>1358</v>
      </c>
      <c r="L107" s="294">
        <v>1452</v>
      </c>
    </row>
    <row r="108" spans="1:12">
      <c r="A108" s="294">
        <v>107</v>
      </c>
      <c r="B108" s="294" t="s">
        <v>3152</v>
      </c>
      <c r="C108" s="294" t="s">
        <v>3153</v>
      </c>
      <c r="D108" s="294">
        <v>676</v>
      </c>
      <c r="E108" s="294">
        <v>1200</v>
      </c>
      <c r="F108" s="294">
        <v>860</v>
      </c>
      <c r="G108" s="294">
        <v>1032000</v>
      </c>
      <c r="H108" s="294">
        <v>581360</v>
      </c>
      <c r="I108" s="294">
        <v>450640</v>
      </c>
      <c r="J108" s="294">
        <v>10</v>
      </c>
      <c r="K108" s="294" t="s">
        <v>1358</v>
      </c>
      <c r="L108" s="294">
        <v>860</v>
      </c>
    </row>
    <row r="109" spans="1:12">
      <c r="A109" s="294">
        <v>108</v>
      </c>
      <c r="B109" s="294" t="s">
        <v>3909</v>
      </c>
      <c r="C109" s="294" t="s">
        <v>3992</v>
      </c>
      <c r="D109" s="294">
        <v>468</v>
      </c>
      <c r="E109" s="294">
        <v>956.90239999999994</v>
      </c>
      <c r="F109" s="294">
        <v>1076</v>
      </c>
      <c r="G109" s="294">
        <v>1029627</v>
      </c>
      <c r="H109" s="294">
        <v>503568</v>
      </c>
      <c r="I109" s="294">
        <v>526059</v>
      </c>
      <c r="J109" s="294">
        <v>23</v>
      </c>
      <c r="K109" s="294" t="s">
        <v>1358</v>
      </c>
      <c r="L109" s="294">
        <v>1076</v>
      </c>
    </row>
    <row r="110" spans="1:12">
      <c r="A110" s="294">
        <v>109</v>
      </c>
      <c r="B110" s="294" t="s">
        <v>364</v>
      </c>
      <c r="C110" s="294" t="s">
        <v>3161</v>
      </c>
      <c r="D110" s="294">
        <v>320</v>
      </c>
      <c r="E110" s="294">
        <v>570.69899999999996</v>
      </c>
      <c r="F110" s="294">
        <v>1781</v>
      </c>
      <c r="G110" s="294">
        <v>1016415</v>
      </c>
      <c r="H110" s="294">
        <v>569920</v>
      </c>
      <c r="I110" s="294">
        <v>446495</v>
      </c>
      <c r="J110" s="294">
        <v>65</v>
      </c>
      <c r="K110" s="294" t="s">
        <v>1358</v>
      </c>
      <c r="L110" s="294">
        <v>1781</v>
      </c>
    </row>
    <row r="111" spans="1:12">
      <c r="A111" s="294">
        <v>110</v>
      </c>
      <c r="B111" s="294" t="s">
        <v>753</v>
      </c>
      <c r="C111" s="294" t="s">
        <v>3164</v>
      </c>
      <c r="D111" s="294">
        <v>734</v>
      </c>
      <c r="E111" s="294">
        <v>1476.327</v>
      </c>
      <c r="F111" s="294">
        <v>679</v>
      </c>
      <c r="G111" s="294">
        <v>1002426</v>
      </c>
      <c r="H111" s="294">
        <v>498386</v>
      </c>
      <c r="I111" s="294">
        <v>504040</v>
      </c>
      <c r="J111" s="294">
        <v>97</v>
      </c>
      <c r="K111" s="294" t="s">
        <v>1358</v>
      </c>
      <c r="L111" s="294">
        <v>679</v>
      </c>
    </row>
    <row r="112" spans="1:12">
      <c r="A112" s="294">
        <v>111</v>
      </c>
      <c r="B112" s="294" t="s">
        <v>784</v>
      </c>
      <c r="C112" s="294" t="s">
        <v>3068</v>
      </c>
      <c r="D112" s="294">
        <v>1903</v>
      </c>
      <c r="E112" s="294">
        <v>986.05920000000003</v>
      </c>
      <c r="F112" s="294">
        <v>1014</v>
      </c>
      <c r="G112" s="294">
        <v>999864</v>
      </c>
      <c r="H112" s="294">
        <v>1929642</v>
      </c>
      <c r="I112" s="294">
        <v>-929778</v>
      </c>
      <c r="J112" s="294">
        <v>88</v>
      </c>
      <c r="K112" s="294" t="s">
        <v>1358</v>
      </c>
      <c r="L112" s="294">
        <v>1014</v>
      </c>
    </row>
    <row r="113" spans="1:12">
      <c r="A113" s="294">
        <v>112</v>
      </c>
      <c r="B113" s="294" t="s">
        <v>3966</v>
      </c>
      <c r="C113" s="294" t="s">
        <v>3967</v>
      </c>
      <c r="D113" s="294">
        <v>940</v>
      </c>
      <c r="E113" s="294">
        <v>1640</v>
      </c>
      <c r="F113" s="294">
        <v>600</v>
      </c>
      <c r="G113" s="294">
        <v>984000</v>
      </c>
      <c r="H113" s="294">
        <v>564000</v>
      </c>
      <c r="I113" s="294">
        <v>420000</v>
      </c>
      <c r="J113" s="294">
        <v>4</v>
      </c>
      <c r="K113" s="294" t="s">
        <v>1358</v>
      </c>
      <c r="L113" s="294">
        <v>600</v>
      </c>
    </row>
    <row r="114" spans="1:12">
      <c r="A114" s="294">
        <v>113</v>
      </c>
      <c r="B114" s="294" t="s">
        <v>4113</v>
      </c>
      <c r="C114" s="294" t="s">
        <v>4273</v>
      </c>
      <c r="D114" s="294">
        <v>320</v>
      </c>
      <c r="E114" s="294">
        <v>603.79859999999996</v>
      </c>
      <c r="F114" s="294">
        <v>1619</v>
      </c>
      <c r="G114" s="294">
        <v>977550</v>
      </c>
      <c r="H114" s="294">
        <v>518080</v>
      </c>
      <c r="I114" s="294">
        <v>459470</v>
      </c>
      <c r="J114" s="294">
        <v>18</v>
      </c>
      <c r="K114" s="294" t="s">
        <v>1358</v>
      </c>
      <c r="L114" s="294">
        <v>1619</v>
      </c>
    </row>
    <row r="115" spans="1:12">
      <c r="A115" s="294">
        <v>114</v>
      </c>
      <c r="B115" s="294" t="s">
        <v>685</v>
      </c>
      <c r="C115" s="294" t="s">
        <v>3028</v>
      </c>
      <c r="D115" s="294">
        <v>957</v>
      </c>
      <c r="E115" s="294">
        <v>896.22469999999998</v>
      </c>
      <c r="F115" s="294">
        <v>1086</v>
      </c>
      <c r="G115" s="294">
        <v>973300</v>
      </c>
      <c r="H115" s="294">
        <v>1039302</v>
      </c>
      <c r="I115" s="294">
        <v>-66002</v>
      </c>
      <c r="J115" s="294">
        <v>55</v>
      </c>
      <c r="K115" s="294" t="s">
        <v>1358</v>
      </c>
      <c r="L115" s="294">
        <v>1086</v>
      </c>
    </row>
    <row r="116" spans="1:12">
      <c r="A116" s="294">
        <v>115</v>
      </c>
      <c r="B116" s="294" t="s">
        <v>712</v>
      </c>
      <c r="C116" s="294" t="s">
        <v>3159</v>
      </c>
      <c r="D116" s="294">
        <v>108</v>
      </c>
      <c r="E116" s="294">
        <v>330.89069999999998</v>
      </c>
      <c r="F116" s="294">
        <v>2918</v>
      </c>
      <c r="G116" s="294">
        <v>965539</v>
      </c>
      <c r="H116" s="294">
        <v>315144</v>
      </c>
      <c r="I116" s="294">
        <v>650395</v>
      </c>
      <c r="J116" s="294">
        <v>132</v>
      </c>
      <c r="K116" s="294" t="s">
        <v>1358</v>
      </c>
      <c r="L116" s="294">
        <v>2918</v>
      </c>
    </row>
    <row r="117" spans="1:12">
      <c r="A117" s="294">
        <v>116</v>
      </c>
      <c r="B117" s="294" t="s">
        <v>30</v>
      </c>
      <c r="C117" s="294" t="s">
        <v>3045</v>
      </c>
      <c r="D117" s="294">
        <v>221</v>
      </c>
      <c r="E117" s="294">
        <v>417.67129999999997</v>
      </c>
      <c r="F117" s="294">
        <v>2303</v>
      </c>
      <c r="G117" s="294">
        <v>961897</v>
      </c>
      <c r="H117" s="294">
        <v>508963</v>
      </c>
      <c r="I117" s="294">
        <v>452934</v>
      </c>
      <c r="J117" s="294">
        <v>51</v>
      </c>
      <c r="K117" s="294" t="s">
        <v>1358</v>
      </c>
      <c r="L117" s="294">
        <v>2303</v>
      </c>
    </row>
    <row r="118" spans="1:12">
      <c r="A118" s="294">
        <v>117</v>
      </c>
      <c r="B118" s="294" t="s">
        <v>708</v>
      </c>
      <c r="C118" s="294" t="s">
        <v>3170</v>
      </c>
      <c r="D118" s="294">
        <v>398</v>
      </c>
      <c r="E118" s="294">
        <v>720.10709999999995</v>
      </c>
      <c r="F118" s="294">
        <v>1317</v>
      </c>
      <c r="G118" s="294">
        <v>948381</v>
      </c>
      <c r="H118" s="294">
        <v>524166</v>
      </c>
      <c r="I118" s="294">
        <v>424215</v>
      </c>
      <c r="J118" s="294">
        <v>139</v>
      </c>
      <c r="K118" s="294" t="s">
        <v>1358</v>
      </c>
      <c r="L118" s="294">
        <v>1317</v>
      </c>
    </row>
    <row r="119" spans="1:12">
      <c r="A119" s="294">
        <v>118</v>
      </c>
      <c r="B119" s="294" t="s">
        <v>4095</v>
      </c>
      <c r="C119" s="294" t="s">
        <v>4156</v>
      </c>
      <c r="D119" s="294">
        <v>340</v>
      </c>
      <c r="E119" s="294">
        <v>419.43360000000001</v>
      </c>
      <c r="F119" s="294">
        <v>2260</v>
      </c>
      <c r="G119" s="294">
        <v>947920</v>
      </c>
      <c r="H119" s="294">
        <v>768400</v>
      </c>
      <c r="I119" s="294">
        <v>179520</v>
      </c>
      <c r="J119" s="294">
        <v>40</v>
      </c>
      <c r="K119" s="294" t="s">
        <v>1358</v>
      </c>
      <c r="L119" s="294">
        <v>2260</v>
      </c>
    </row>
    <row r="120" spans="1:12">
      <c r="A120" s="294">
        <v>119</v>
      </c>
      <c r="B120" s="294" t="s">
        <v>646</v>
      </c>
      <c r="C120" s="294" t="s">
        <v>3134</v>
      </c>
      <c r="D120" s="294">
        <v>290</v>
      </c>
      <c r="E120" s="294">
        <v>537.98469999999998</v>
      </c>
      <c r="F120" s="294">
        <v>1695</v>
      </c>
      <c r="G120" s="294">
        <v>911884</v>
      </c>
      <c r="H120" s="294">
        <v>491550</v>
      </c>
      <c r="I120" s="294">
        <v>420334</v>
      </c>
      <c r="J120" s="294">
        <v>48</v>
      </c>
      <c r="K120" s="294" t="s">
        <v>1358</v>
      </c>
      <c r="L120" s="294">
        <v>1695</v>
      </c>
    </row>
    <row r="121" spans="1:12">
      <c r="A121" s="294">
        <v>120</v>
      </c>
      <c r="B121" s="294">
        <v>414210132</v>
      </c>
      <c r="C121" s="294" t="s">
        <v>3129</v>
      </c>
      <c r="D121" s="294">
        <v>429</v>
      </c>
      <c r="E121" s="294">
        <v>1169</v>
      </c>
      <c r="F121" s="294">
        <v>773</v>
      </c>
      <c r="G121" s="294">
        <v>903637</v>
      </c>
      <c r="H121" s="294">
        <v>331617</v>
      </c>
      <c r="I121" s="294">
        <v>572020</v>
      </c>
      <c r="J121" s="294">
        <v>33</v>
      </c>
      <c r="K121" s="294" t="s">
        <v>1358</v>
      </c>
      <c r="L121" s="294">
        <v>773</v>
      </c>
    </row>
    <row r="122" spans="1:12">
      <c r="A122" s="294">
        <v>121</v>
      </c>
      <c r="B122" s="294" t="s">
        <v>622</v>
      </c>
      <c r="C122" s="294" t="s">
        <v>3266</v>
      </c>
      <c r="D122" s="294">
        <v>246</v>
      </c>
      <c r="E122" s="294">
        <v>315.67230000000001</v>
      </c>
      <c r="F122" s="294">
        <v>2832</v>
      </c>
      <c r="G122" s="294">
        <v>893984</v>
      </c>
      <c r="H122" s="294">
        <v>696672</v>
      </c>
      <c r="I122" s="294">
        <v>197312</v>
      </c>
      <c r="J122" s="294">
        <v>68</v>
      </c>
      <c r="K122" s="294" t="s">
        <v>1358</v>
      </c>
      <c r="L122" s="294">
        <v>2832</v>
      </c>
    </row>
    <row r="123" spans="1:12">
      <c r="A123" s="294">
        <v>122</v>
      </c>
      <c r="B123" s="294" t="s">
        <v>426</v>
      </c>
      <c r="C123" s="294" t="s">
        <v>3118</v>
      </c>
      <c r="D123" s="294">
        <v>301</v>
      </c>
      <c r="E123" s="294">
        <v>351.94279999999998</v>
      </c>
      <c r="F123" s="294">
        <v>2498</v>
      </c>
      <c r="G123" s="294">
        <v>879153</v>
      </c>
      <c r="H123" s="294">
        <v>751898</v>
      </c>
      <c r="I123" s="294">
        <v>127255</v>
      </c>
      <c r="J123" s="294">
        <v>97</v>
      </c>
      <c r="K123" s="294" t="s">
        <v>1358</v>
      </c>
      <c r="L123" s="294">
        <v>2498</v>
      </c>
    </row>
    <row r="124" spans="1:12">
      <c r="A124" s="294">
        <v>123</v>
      </c>
      <c r="B124" s="294" t="s">
        <v>1032</v>
      </c>
      <c r="C124" s="294" t="s">
        <v>3457</v>
      </c>
      <c r="D124" s="294">
        <v>165</v>
      </c>
      <c r="E124" s="294">
        <v>290.06959999999998</v>
      </c>
      <c r="F124" s="294">
        <v>3016</v>
      </c>
      <c r="G124" s="294">
        <v>874850</v>
      </c>
      <c r="H124" s="294">
        <v>497640</v>
      </c>
      <c r="I124" s="294">
        <v>377210</v>
      </c>
      <c r="J124" s="294">
        <v>24</v>
      </c>
      <c r="K124" s="294" t="s">
        <v>1358</v>
      </c>
      <c r="L124" s="294">
        <v>3016</v>
      </c>
    </row>
    <row r="125" spans="1:12">
      <c r="A125" s="294">
        <v>124</v>
      </c>
      <c r="B125" s="294" t="s">
        <v>270</v>
      </c>
      <c r="C125" s="294" t="s">
        <v>3078</v>
      </c>
      <c r="D125" s="294">
        <v>657</v>
      </c>
      <c r="E125" s="294">
        <v>1761.6566</v>
      </c>
      <c r="F125" s="294">
        <v>495</v>
      </c>
      <c r="G125" s="294">
        <v>872020</v>
      </c>
      <c r="H125" s="294">
        <v>325215</v>
      </c>
      <c r="I125" s="294">
        <v>546805</v>
      </c>
      <c r="J125" s="294">
        <v>67</v>
      </c>
      <c r="K125" s="294" t="s">
        <v>1358</v>
      </c>
      <c r="L125" s="294">
        <v>495</v>
      </c>
    </row>
    <row r="126" spans="1:12">
      <c r="A126" s="294">
        <v>125</v>
      </c>
      <c r="B126" s="294" t="s">
        <v>410</v>
      </c>
      <c r="C126" s="294" t="s">
        <v>3168</v>
      </c>
      <c r="D126" s="294">
        <v>825</v>
      </c>
      <c r="E126" s="294">
        <v>1751.6007999999999</v>
      </c>
      <c r="F126" s="294">
        <v>496</v>
      </c>
      <c r="G126" s="294">
        <v>868794</v>
      </c>
      <c r="H126" s="294">
        <v>409200</v>
      </c>
      <c r="I126" s="294">
        <v>459594</v>
      </c>
      <c r="J126" s="294">
        <v>61</v>
      </c>
      <c r="K126" s="294" t="s">
        <v>1358</v>
      </c>
      <c r="L126" s="294">
        <v>496</v>
      </c>
    </row>
    <row r="127" spans="1:12">
      <c r="A127" s="294">
        <v>126</v>
      </c>
      <c r="B127" s="294" t="s">
        <v>635</v>
      </c>
      <c r="C127" s="294" t="s">
        <v>3160</v>
      </c>
      <c r="D127" s="294">
        <v>409</v>
      </c>
      <c r="E127" s="294">
        <v>719.70489999999995</v>
      </c>
      <c r="F127" s="294">
        <v>1203</v>
      </c>
      <c r="G127" s="294">
        <v>865805</v>
      </c>
      <c r="H127" s="294">
        <v>492027</v>
      </c>
      <c r="I127" s="294">
        <v>373778</v>
      </c>
      <c r="J127" s="294">
        <v>29</v>
      </c>
      <c r="K127" s="294" t="s">
        <v>1358</v>
      </c>
      <c r="L127" s="294">
        <v>1203</v>
      </c>
    </row>
    <row r="128" spans="1:12">
      <c r="A128" s="294">
        <v>127</v>
      </c>
      <c r="B128" s="294" t="s">
        <v>2796</v>
      </c>
      <c r="C128" s="294" t="s">
        <v>3172</v>
      </c>
      <c r="D128" s="294">
        <v>232</v>
      </c>
      <c r="E128" s="294">
        <v>556.36030000000005</v>
      </c>
      <c r="F128" s="294">
        <v>1535</v>
      </c>
      <c r="G128" s="294">
        <v>854013</v>
      </c>
      <c r="H128" s="294">
        <v>356120</v>
      </c>
      <c r="I128" s="294">
        <v>497893</v>
      </c>
      <c r="J128" s="294">
        <v>99</v>
      </c>
      <c r="K128" s="294" t="s">
        <v>1358</v>
      </c>
      <c r="L128" s="294">
        <v>1535</v>
      </c>
    </row>
    <row r="129" spans="1:12">
      <c r="A129" s="294">
        <v>128</v>
      </c>
      <c r="B129" s="294" t="s">
        <v>913</v>
      </c>
      <c r="C129" s="294" t="s">
        <v>3239</v>
      </c>
      <c r="D129" s="294">
        <v>740</v>
      </c>
      <c r="E129" s="294">
        <v>1706.4704999999999</v>
      </c>
      <c r="F129" s="294">
        <v>491</v>
      </c>
      <c r="G129" s="294">
        <v>837877</v>
      </c>
      <c r="H129" s="294">
        <v>363340</v>
      </c>
      <c r="I129" s="294">
        <v>474537</v>
      </c>
      <c r="J129" s="294">
        <v>63</v>
      </c>
      <c r="K129" s="294" t="s">
        <v>1358</v>
      </c>
      <c r="L129" s="294">
        <v>491</v>
      </c>
    </row>
    <row r="130" spans="1:12">
      <c r="A130" s="294">
        <v>129</v>
      </c>
      <c r="B130" s="294" t="s">
        <v>1286</v>
      </c>
      <c r="C130" s="294" t="s">
        <v>3058</v>
      </c>
      <c r="D130" s="294">
        <v>98</v>
      </c>
      <c r="E130" s="294">
        <v>196.81819999999999</v>
      </c>
      <c r="F130" s="294">
        <v>4175</v>
      </c>
      <c r="G130" s="294">
        <v>821716</v>
      </c>
      <c r="H130" s="294">
        <v>409150</v>
      </c>
      <c r="I130" s="294">
        <v>412566</v>
      </c>
      <c r="J130" s="294">
        <v>53</v>
      </c>
      <c r="K130" s="294" t="s">
        <v>1358</v>
      </c>
      <c r="L130" s="294">
        <v>4175</v>
      </c>
    </row>
    <row r="131" spans="1:12">
      <c r="A131" s="294">
        <v>130</v>
      </c>
      <c r="B131" s="294" t="s">
        <v>1029</v>
      </c>
      <c r="C131" s="294" t="s">
        <v>3074</v>
      </c>
      <c r="D131" s="294">
        <v>761</v>
      </c>
      <c r="E131" s="294">
        <v>928.67989999999998</v>
      </c>
      <c r="F131" s="294">
        <v>884</v>
      </c>
      <c r="G131" s="294">
        <v>820953</v>
      </c>
      <c r="H131" s="294">
        <v>672724</v>
      </c>
      <c r="I131" s="294">
        <v>148229</v>
      </c>
      <c r="J131" s="294">
        <v>84</v>
      </c>
      <c r="K131" s="294" t="s">
        <v>1358</v>
      </c>
      <c r="L131" s="294">
        <v>884</v>
      </c>
    </row>
    <row r="132" spans="1:12">
      <c r="A132" s="294">
        <v>131</v>
      </c>
      <c r="B132" s="294" t="s">
        <v>851</v>
      </c>
      <c r="C132" s="294" t="s">
        <v>3417</v>
      </c>
      <c r="D132" s="294">
        <v>226</v>
      </c>
      <c r="E132" s="294">
        <v>336.6635</v>
      </c>
      <c r="F132" s="294">
        <v>2419</v>
      </c>
      <c r="G132" s="294">
        <v>814389</v>
      </c>
      <c r="H132" s="294">
        <v>546694</v>
      </c>
      <c r="I132" s="294">
        <v>267695</v>
      </c>
      <c r="J132" s="294">
        <v>104</v>
      </c>
      <c r="K132" s="294" t="s">
        <v>1358</v>
      </c>
      <c r="L132" s="294">
        <v>2419</v>
      </c>
    </row>
    <row r="133" spans="1:12">
      <c r="A133" s="294">
        <v>132</v>
      </c>
      <c r="B133" s="294" t="s">
        <v>2960</v>
      </c>
      <c r="C133" s="294" t="s">
        <v>3560</v>
      </c>
      <c r="D133" s="294">
        <v>183</v>
      </c>
      <c r="E133" s="294">
        <v>321.82080000000002</v>
      </c>
      <c r="F133" s="294">
        <v>2517</v>
      </c>
      <c r="G133" s="294">
        <v>810023</v>
      </c>
      <c r="H133" s="294">
        <v>460611</v>
      </c>
      <c r="I133" s="294">
        <v>349412</v>
      </c>
      <c r="J133" s="294">
        <v>76</v>
      </c>
      <c r="K133" s="294" t="s">
        <v>1358</v>
      </c>
      <c r="L133" s="294">
        <v>2517</v>
      </c>
    </row>
    <row r="134" spans="1:12">
      <c r="A134" s="294">
        <v>133</v>
      </c>
      <c r="B134" s="294" t="s">
        <v>865</v>
      </c>
      <c r="C134" s="294" t="s">
        <v>3131</v>
      </c>
      <c r="D134" s="294">
        <v>659</v>
      </c>
      <c r="E134" s="294">
        <v>880.97919999999999</v>
      </c>
      <c r="F134" s="294">
        <v>913</v>
      </c>
      <c r="G134" s="294">
        <v>804334</v>
      </c>
      <c r="H134" s="294">
        <v>601667</v>
      </c>
      <c r="I134" s="294">
        <v>202667</v>
      </c>
      <c r="J134" s="294">
        <v>51</v>
      </c>
      <c r="K134" s="294" t="s">
        <v>1358</v>
      </c>
      <c r="L134" s="294">
        <v>913</v>
      </c>
    </row>
    <row r="135" spans="1:12">
      <c r="A135" s="294">
        <v>134</v>
      </c>
      <c r="B135" s="294" t="s">
        <v>3175</v>
      </c>
      <c r="C135" s="294" t="s">
        <v>3176</v>
      </c>
      <c r="D135" s="294">
        <v>815</v>
      </c>
      <c r="E135" s="294">
        <v>1400</v>
      </c>
      <c r="F135" s="294">
        <v>570</v>
      </c>
      <c r="G135" s="294">
        <v>798000</v>
      </c>
      <c r="H135" s="294">
        <v>464550</v>
      </c>
      <c r="I135" s="294">
        <v>333450</v>
      </c>
      <c r="J135" s="294">
        <v>4</v>
      </c>
      <c r="K135" s="294" t="s">
        <v>1358</v>
      </c>
      <c r="L135" s="294">
        <v>570</v>
      </c>
    </row>
    <row r="136" spans="1:12">
      <c r="A136" s="294">
        <v>135</v>
      </c>
      <c r="B136" s="294" t="s">
        <v>1038</v>
      </c>
      <c r="C136" s="294" t="s">
        <v>3805</v>
      </c>
      <c r="D136" s="294">
        <v>301</v>
      </c>
      <c r="E136" s="294">
        <v>532</v>
      </c>
      <c r="F136" s="294">
        <v>1500</v>
      </c>
      <c r="G136" s="294">
        <v>798000</v>
      </c>
      <c r="H136" s="294">
        <v>451500</v>
      </c>
      <c r="I136" s="294">
        <v>346500</v>
      </c>
      <c r="J136" s="294">
        <v>3</v>
      </c>
      <c r="K136" s="294" t="s">
        <v>1358</v>
      </c>
      <c r="L136" s="294">
        <v>1500</v>
      </c>
    </row>
    <row r="137" spans="1:12">
      <c r="A137" s="294">
        <v>136</v>
      </c>
      <c r="B137" s="294" t="s">
        <v>675</v>
      </c>
      <c r="C137" s="294" t="s">
        <v>3804</v>
      </c>
      <c r="D137" s="294">
        <v>266</v>
      </c>
      <c r="E137" s="294">
        <v>420</v>
      </c>
      <c r="F137" s="294">
        <v>1875</v>
      </c>
      <c r="G137" s="294">
        <v>787500</v>
      </c>
      <c r="H137" s="294">
        <v>498750</v>
      </c>
      <c r="I137" s="294">
        <v>288750</v>
      </c>
      <c r="J137" s="294">
        <v>8</v>
      </c>
      <c r="K137" s="294" t="s">
        <v>1358</v>
      </c>
      <c r="L137" s="294">
        <v>1875</v>
      </c>
    </row>
    <row r="138" spans="1:12">
      <c r="A138" s="294">
        <v>137</v>
      </c>
      <c r="B138" s="294" t="s">
        <v>754</v>
      </c>
      <c r="C138" s="294" t="s">
        <v>3121</v>
      </c>
      <c r="D138" s="294">
        <v>145</v>
      </c>
      <c r="E138" s="294">
        <v>170.93049999999999</v>
      </c>
      <c r="F138" s="294">
        <v>4602</v>
      </c>
      <c r="G138" s="294">
        <v>786622</v>
      </c>
      <c r="H138" s="294">
        <v>667290</v>
      </c>
      <c r="I138" s="294">
        <v>119332</v>
      </c>
      <c r="J138" s="294">
        <v>155</v>
      </c>
      <c r="K138" s="294" t="s">
        <v>1358</v>
      </c>
      <c r="L138" s="294">
        <v>4602</v>
      </c>
    </row>
    <row r="139" spans="1:12">
      <c r="A139" s="294">
        <v>138</v>
      </c>
      <c r="B139" s="294" t="s">
        <v>593</v>
      </c>
      <c r="C139" s="294" t="s">
        <v>3123</v>
      </c>
      <c r="D139" s="294">
        <v>325</v>
      </c>
      <c r="E139" s="294">
        <v>620.42200000000003</v>
      </c>
      <c r="F139" s="294">
        <v>1263</v>
      </c>
      <c r="G139" s="294">
        <v>783593</v>
      </c>
      <c r="H139" s="294">
        <v>410475</v>
      </c>
      <c r="I139" s="294">
        <v>373118</v>
      </c>
      <c r="J139" s="294">
        <v>70</v>
      </c>
      <c r="K139" s="294" t="s">
        <v>1358</v>
      </c>
      <c r="L139" s="294">
        <v>1263</v>
      </c>
    </row>
    <row r="140" spans="1:12">
      <c r="A140" s="294">
        <v>139</v>
      </c>
      <c r="B140" s="294" t="s">
        <v>539</v>
      </c>
      <c r="C140" s="294" t="s">
        <v>3237</v>
      </c>
      <c r="D140" s="294">
        <v>343</v>
      </c>
      <c r="E140" s="294">
        <v>727.35090000000002</v>
      </c>
      <c r="F140" s="294">
        <v>1060</v>
      </c>
      <c r="G140" s="294">
        <v>770992</v>
      </c>
      <c r="H140" s="294">
        <v>363580</v>
      </c>
      <c r="I140" s="294">
        <v>407412</v>
      </c>
      <c r="J140" s="294">
        <v>79</v>
      </c>
      <c r="K140" s="294" t="s">
        <v>1358</v>
      </c>
      <c r="L140" s="294">
        <v>1060</v>
      </c>
    </row>
    <row r="141" spans="1:12">
      <c r="A141" s="294">
        <v>140</v>
      </c>
      <c r="B141" s="294" t="s">
        <v>689</v>
      </c>
      <c r="C141" s="294" t="s">
        <v>3203</v>
      </c>
      <c r="D141" s="294">
        <v>340</v>
      </c>
      <c r="E141" s="294">
        <v>957.62080000000003</v>
      </c>
      <c r="F141" s="294">
        <v>799</v>
      </c>
      <c r="G141" s="294">
        <v>765139</v>
      </c>
      <c r="H141" s="294">
        <v>271660</v>
      </c>
      <c r="I141" s="294">
        <v>493479</v>
      </c>
      <c r="J141" s="294">
        <v>15</v>
      </c>
      <c r="K141" s="294" t="s">
        <v>1358</v>
      </c>
      <c r="L141" s="294">
        <v>799</v>
      </c>
    </row>
    <row r="142" spans="1:12">
      <c r="A142" s="294">
        <v>141</v>
      </c>
      <c r="B142" s="294" t="s">
        <v>912</v>
      </c>
      <c r="C142" s="294" t="s">
        <v>3103</v>
      </c>
      <c r="D142" s="294">
        <v>676</v>
      </c>
      <c r="E142" s="294">
        <v>1298.4855</v>
      </c>
      <c r="F142" s="294">
        <v>587</v>
      </c>
      <c r="G142" s="294">
        <v>762211</v>
      </c>
      <c r="H142" s="294">
        <v>396812</v>
      </c>
      <c r="I142" s="294">
        <v>365399</v>
      </c>
      <c r="J142" s="294">
        <v>80</v>
      </c>
      <c r="K142" s="294" t="s">
        <v>1358</v>
      </c>
      <c r="L142" s="294">
        <v>587</v>
      </c>
    </row>
    <row r="143" spans="1:12">
      <c r="A143" s="294">
        <v>142</v>
      </c>
      <c r="B143" s="294" t="s">
        <v>373</v>
      </c>
      <c r="C143" s="294" t="s">
        <v>3139</v>
      </c>
      <c r="D143" s="294">
        <v>698</v>
      </c>
      <c r="E143" s="294">
        <v>899.39359999999999</v>
      </c>
      <c r="F143" s="294">
        <v>846</v>
      </c>
      <c r="G143" s="294">
        <v>760887</v>
      </c>
      <c r="H143" s="294">
        <v>590508</v>
      </c>
      <c r="I143" s="294">
        <v>170379</v>
      </c>
      <c r="J143" s="294">
        <v>27</v>
      </c>
      <c r="K143" s="294" t="s">
        <v>1358</v>
      </c>
      <c r="L143" s="294">
        <v>846</v>
      </c>
    </row>
    <row r="144" spans="1:12">
      <c r="A144" s="294">
        <v>143</v>
      </c>
      <c r="B144" s="294" t="s">
        <v>3762</v>
      </c>
      <c r="C144" s="294" t="s">
        <v>3835</v>
      </c>
      <c r="D144" s="294">
        <v>1173</v>
      </c>
      <c r="E144" s="294">
        <v>2264.4940000000001</v>
      </c>
      <c r="F144" s="294">
        <v>332</v>
      </c>
      <c r="G144" s="294">
        <v>751812</v>
      </c>
      <c r="H144" s="294">
        <v>389436</v>
      </c>
      <c r="I144" s="294">
        <v>362376</v>
      </c>
      <c r="J144" s="294">
        <v>32</v>
      </c>
      <c r="K144" s="294" t="s">
        <v>1358</v>
      </c>
      <c r="L144" s="294">
        <v>332</v>
      </c>
    </row>
    <row r="145" spans="1:12">
      <c r="A145" s="294">
        <v>144</v>
      </c>
      <c r="B145" s="294" t="s">
        <v>601</v>
      </c>
      <c r="C145" s="294" t="s">
        <v>3105</v>
      </c>
      <c r="D145" s="294">
        <v>450</v>
      </c>
      <c r="E145" s="294">
        <v>558.36789999999996</v>
      </c>
      <c r="F145" s="294">
        <v>1332</v>
      </c>
      <c r="G145" s="294">
        <v>743746</v>
      </c>
      <c r="H145" s="294">
        <v>599400</v>
      </c>
      <c r="I145" s="294">
        <v>144346</v>
      </c>
      <c r="J145" s="294">
        <v>78</v>
      </c>
      <c r="K145" s="294" t="s">
        <v>1358</v>
      </c>
      <c r="L145" s="294">
        <v>1332</v>
      </c>
    </row>
    <row r="146" spans="1:12">
      <c r="A146" s="294">
        <v>145</v>
      </c>
      <c r="B146" s="294" t="s">
        <v>3949</v>
      </c>
      <c r="C146" s="294" t="s">
        <v>4050</v>
      </c>
      <c r="D146" s="294">
        <v>512</v>
      </c>
      <c r="E146" s="294">
        <v>1279.5070000000001</v>
      </c>
      <c r="F146" s="294">
        <v>568</v>
      </c>
      <c r="G146" s="294">
        <v>726760</v>
      </c>
      <c r="H146" s="294">
        <v>290816</v>
      </c>
      <c r="I146" s="294">
        <v>435944</v>
      </c>
      <c r="J146" s="294">
        <v>9</v>
      </c>
      <c r="K146" s="294" t="s">
        <v>1358</v>
      </c>
      <c r="L146" s="294">
        <v>568</v>
      </c>
    </row>
    <row r="147" spans="1:12">
      <c r="A147" s="294">
        <v>146</v>
      </c>
      <c r="B147" s="294">
        <v>414210112</v>
      </c>
      <c r="C147" s="294" t="s">
        <v>3142</v>
      </c>
      <c r="D147" s="294">
        <v>430</v>
      </c>
      <c r="E147" s="294">
        <v>817</v>
      </c>
      <c r="F147" s="294">
        <v>889</v>
      </c>
      <c r="G147" s="294">
        <v>726313</v>
      </c>
      <c r="H147" s="294">
        <v>382270</v>
      </c>
      <c r="I147" s="294">
        <v>344043</v>
      </c>
      <c r="J147" s="294">
        <v>29</v>
      </c>
      <c r="K147" s="294" t="s">
        <v>1358</v>
      </c>
      <c r="L147" s="294">
        <v>889</v>
      </c>
    </row>
    <row r="148" spans="1:12">
      <c r="A148" s="294">
        <v>147</v>
      </c>
      <c r="B148" s="294" t="s">
        <v>303</v>
      </c>
      <c r="C148" s="294" t="s">
        <v>3169</v>
      </c>
      <c r="D148" s="294">
        <v>209</v>
      </c>
      <c r="E148" s="294">
        <v>608.88059999999996</v>
      </c>
      <c r="F148" s="294">
        <v>1189</v>
      </c>
      <c r="G148" s="294">
        <v>723959</v>
      </c>
      <c r="H148" s="294">
        <v>248501</v>
      </c>
      <c r="I148" s="294">
        <v>475458</v>
      </c>
      <c r="J148" s="294">
        <v>20</v>
      </c>
      <c r="K148" s="294" t="s">
        <v>1358</v>
      </c>
      <c r="L148" s="294">
        <v>1189</v>
      </c>
    </row>
    <row r="149" spans="1:12">
      <c r="A149" s="294">
        <v>148</v>
      </c>
      <c r="B149" s="294" t="s">
        <v>409</v>
      </c>
      <c r="C149" s="294" t="s">
        <v>3095</v>
      </c>
      <c r="D149" s="294">
        <v>429</v>
      </c>
      <c r="E149" s="294">
        <v>551.32320000000004</v>
      </c>
      <c r="F149" s="294">
        <v>1312</v>
      </c>
      <c r="G149" s="294">
        <v>723336</v>
      </c>
      <c r="H149" s="294">
        <v>562848</v>
      </c>
      <c r="I149" s="294">
        <v>160488</v>
      </c>
      <c r="J149" s="294">
        <v>46</v>
      </c>
      <c r="K149" s="294" t="s">
        <v>1358</v>
      </c>
      <c r="L149" s="294">
        <v>1312</v>
      </c>
    </row>
    <row r="150" spans="1:12">
      <c r="A150" s="294">
        <v>149</v>
      </c>
      <c r="B150" s="294" t="s">
        <v>782</v>
      </c>
      <c r="C150" s="294" t="s">
        <v>3964</v>
      </c>
      <c r="D150" s="294">
        <v>129</v>
      </c>
      <c r="E150" s="294">
        <v>280.57369999999997</v>
      </c>
      <c r="F150" s="294">
        <v>2559</v>
      </c>
      <c r="G150" s="294">
        <v>717988</v>
      </c>
      <c r="H150" s="294">
        <v>330111</v>
      </c>
      <c r="I150" s="294">
        <v>387877</v>
      </c>
      <c r="J150" s="294">
        <v>17</v>
      </c>
      <c r="K150" s="294" t="s">
        <v>1358</v>
      </c>
      <c r="L150" s="294">
        <v>2559</v>
      </c>
    </row>
    <row r="151" spans="1:12">
      <c r="A151" s="294">
        <v>150</v>
      </c>
      <c r="B151" s="294" t="s">
        <v>543</v>
      </c>
      <c r="C151" s="294" t="s">
        <v>3043</v>
      </c>
      <c r="D151" s="294">
        <v>496</v>
      </c>
      <c r="E151" s="294">
        <v>815.05079999999998</v>
      </c>
      <c r="F151" s="294">
        <v>866</v>
      </c>
      <c r="G151" s="294">
        <v>705834</v>
      </c>
      <c r="H151" s="294">
        <v>429536</v>
      </c>
      <c r="I151" s="294">
        <v>276298</v>
      </c>
      <c r="J151" s="294">
        <v>75</v>
      </c>
      <c r="K151" s="294" t="s">
        <v>1358</v>
      </c>
      <c r="L151" s="294">
        <v>866</v>
      </c>
    </row>
    <row r="152" spans="1:12">
      <c r="A152" s="294">
        <v>151</v>
      </c>
      <c r="B152" s="294" t="s">
        <v>428</v>
      </c>
      <c r="C152" s="294" t="s">
        <v>3130</v>
      </c>
      <c r="D152" s="294">
        <v>597</v>
      </c>
      <c r="E152" s="294">
        <v>781.97220000000004</v>
      </c>
      <c r="F152" s="294">
        <v>900</v>
      </c>
      <c r="G152" s="294">
        <v>703775</v>
      </c>
      <c r="H152" s="294">
        <v>537300</v>
      </c>
      <c r="I152" s="294">
        <v>166475</v>
      </c>
      <c r="J152" s="294">
        <v>102</v>
      </c>
      <c r="K152" s="294" t="s">
        <v>1358</v>
      </c>
      <c r="L152" s="294">
        <v>900</v>
      </c>
    </row>
    <row r="153" spans="1:12">
      <c r="A153" s="294">
        <v>152</v>
      </c>
      <c r="B153" s="294" t="s">
        <v>2981</v>
      </c>
      <c r="C153" s="294" t="s">
        <v>3093</v>
      </c>
      <c r="D153" s="294">
        <v>543</v>
      </c>
      <c r="E153" s="294">
        <v>1115</v>
      </c>
      <c r="F153" s="294">
        <v>629</v>
      </c>
      <c r="G153" s="294">
        <v>701335</v>
      </c>
      <c r="H153" s="294">
        <v>341547</v>
      </c>
      <c r="I153" s="294">
        <v>359788</v>
      </c>
      <c r="J153" s="294">
        <v>30</v>
      </c>
      <c r="K153" s="294" t="s">
        <v>1358</v>
      </c>
      <c r="L153" s="294">
        <v>629</v>
      </c>
    </row>
    <row r="154" spans="1:12">
      <c r="A154" s="294">
        <v>153</v>
      </c>
      <c r="B154" s="294" t="s">
        <v>844</v>
      </c>
      <c r="C154" s="294" t="s">
        <v>3205</v>
      </c>
      <c r="D154" s="294">
        <v>241</v>
      </c>
      <c r="E154" s="294">
        <v>354.45949999999999</v>
      </c>
      <c r="F154" s="294">
        <v>1976</v>
      </c>
      <c r="G154" s="294">
        <v>700412</v>
      </c>
      <c r="H154" s="294">
        <v>476216</v>
      </c>
      <c r="I154" s="294">
        <v>224196</v>
      </c>
      <c r="J154" s="294">
        <v>92</v>
      </c>
      <c r="K154" s="294" t="s">
        <v>1358</v>
      </c>
      <c r="L154" s="294">
        <v>1976</v>
      </c>
    </row>
    <row r="155" spans="1:12">
      <c r="A155" s="294">
        <v>154</v>
      </c>
      <c r="B155" s="294" t="s">
        <v>657</v>
      </c>
      <c r="C155" s="294" t="s">
        <v>3062</v>
      </c>
      <c r="D155" s="294">
        <v>468</v>
      </c>
      <c r="E155" s="294">
        <v>938.84410000000003</v>
      </c>
      <c r="F155" s="294">
        <v>744</v>
      </c>
      <c r="G155" s="294">
        <v>698500</v>
      </c>
      <c r="H155" s="294">
        <v>348192</v>
      </c>
      <c r="I155" s="294">
        <v>350308</v>
      </c>
      <c r="J155" s="294">
        <v>10</v>
      </c>
      <c r="K155" s="294" t="s">
        <v>1358</v>
      </c>
      <c r="L155" s="294">
        <v>744</v>
      </c>
    </row>
    <row r="156" spans="1:12">
      <c r="A156" s="294">
        <v>155</v>
      </c>
      <c r="B156" s="294" t="s">
        <v>290</v>
      </c>
      <c r="C156" s="294" t="s">
        <v>3806</v>
      </c>
      <c r="D156" s="294">
        <v>518</v>
      </c>
      <c r="E156" s="294">
        <v>889.85919999999999</v>
      </c>
      <c r="F156" s="294">
        <v>781</v>
      </c>
      <c r="G156" s="294">
        <v>694980</v>
      </c>
      <c r="H156" s="294">
        <v>404558</v>
      </c>
      <c r="I156" s="294">
        <v>290422</v>
      </c>
      <c r="J156" s="294">
        <v>9</v>
      </c>
      <c r="K156" s="294" t="s">
        <v>1358</v>
      </c>
      <c r="L156" s="294">
        <v>781</v>
      </c>
    </row>
    <row r="157" spans="1:12">
      <c r="A157" s="294">
        <v>156</v>
      </c>
      <c r="B157" s="294" t="s">
        <v>500</v>
      </c>
      <c r="C157" s="294" t="s">
        <v>3151</v>
      </c>
      <c r="D157" s="294">
        <v>167</v>
      </c>
      <c r="E157" s="294">
        <v>238.7174</v>
      </c>
      <c r="F157" s="294">
        <v>2838</v>
      </c>
      <c r="G157" s="294">
        <v>677480</v>
      </c>
      <c r="H157" s="294">
        <v>473946</v>
      </c>
      <c r="I157" s="294">
        <v>203534</v>
      </c>
      <c r="J157" s="294">
        <v>96</v>
      </c>
      <c r="K157" s="294" t="s">
        <v>1358</v>
      </c>
      <c r="L157" s="294">
        <v>2838</v>
      </c>
    </row>
    <row r="158" spans="1:12">
      <c r="A158" s="294">
        <v>157</v>
      </c>
      <c r="B158" s="294" t="s">
        <v>690</v>
      </c>
      <c r="C158" s="294" t="s">
        <v>3165</v>
      </c>
      <c r="D158" s="294">
        <v>415</v>
      </c>
      <c r="E158" s="294">
        <v>757.36220000000003</v>
      </c>
      <c r="F158" s="294">
        <v>889</v>
      </c>
      <c r="G158" s="294">
        <v>673295</v>
      </c>
      <c r="H158" s="294">
        <v>368935</v>
      </c>
      <c r="I158" s="294">
        <v>304360</v>
      </c>
      <c r="J158" s="294">
        <v>35</v>
      </c>
      <c r="K158" s="294" t="s">
        <v>1358</v>
      </c>
      <c r="L158" s="294">
        <v>889</v>
      </c>
    </row>
    <row r="159" spans="1:12">
      <c r="A159" s="294">
        <v>158</v>
      </c>
      <c r="B159" s="294" t="s">
        <v>702</v>
      </c>
      <c r="C159" s="294" t="s">
        <v>3092</v>
      </c>
      <c r="D159" s="294">
        <v>433</v>
      </c>
      <c r="E159" s="294">
        <v>660.6653</v>
      </c>
      <c r="F159" s="294">
        <v>1007</v>
      </c>
      <c r="G159" s="294">
        <v>665290</v>
      </c>
      <c r="H159" s="294">
        <v>436031</v>
      </c>
      <c r="I159" s="294">
        <v>229259</v>
      </c>
      <c r="J159" s="294">
        <v>40</v>
      </c>
      <c r="K159" s="294" t="s">
        <v>1358</v>
      </c>
      <c r="L159" s="294">
        <v>1007</v>
      </c>
    </row>
    <row r="160" spans="1:12">
      <c r="A160" s="294">
        <v>159</v>
      </c>
      <c r="B160" s="294" t="s">
        <v>967</v>
      </c>
      <c r="C160" s="294" t="s">
        <v>3171</v>
      </c>
      <c r="D160" s="294">
        <v>775</v>
      </c>
      <c r="E160" s="294">
        <v>1252.9943000000001</v>
      </c>
      <c r="F160" s="294">
        <v>527</v>
      </c>
      <c r="G160" s="294">
        <v>660328</v>
      </c>
      <c r="H160" s="294">
        <v>408425</v>
      </c>
      <c r="I160" s="294">
        <v>251903</v>
      </c>
      <c r="J160" s="294">
        <v>48</v>
      </c>
      <c r="K160" s="294" t="s">
        <v>1358</v>
      </c>
      <c r="L160" s="294">
        <v>527</v>
      </c>
    </row>
    <row r="161" spans="1:12">
      <c r="A161" s="294">
        <v>160</v>
      </c>
      <c r="B161" s="294" t="s">
        <v>845</v>
      </c>
      <c r="C161" s="294" t="s">
        <v>3205</v>
      </c>
      <c r="D161" s="294">
        <v>241</v>
      </c>
      <c r="E161" s="294">
        <v>333.9633</v>
      </c>
      <c r="F161" s="294">
        <v>1962</v>
      </c>
      <c r="G161" s="294">
        <v>655236</v>
      </c>
      <c r="H161" s="294">
        <v>472842</v>
      </c>
      <c r="I161" s="294">
        <v>182394</v>
      </c>
      <c r="J161" s="294">
        <v>51</v>
      </c>
      <c r="K161" s="294" t="s">
        <v>1358</v>
      </c>
      <c r="L161" s="294">
        <v>1962</v>
      </c>
    </row>
    <row r="162" spans="1:12">
      <c r="A162" s="294">
        <v>161</v>
      </c>
      <c r="B162" s="294" t="s">
        <v>4107</v>
      </c>
      <c r="C162" s="294" t="s">
        <v>4274</v>
      </c>
      <c r="D162" s="294">
        <v>313</v>
      </c>
      <c r="E162" s="294">
        <v>487.86520000000002</v>
      </c>
      <c r="F162" s="294">
        <v>1335</v>
      </c>
      <c r="G162" s="294">
        <v>651300</v>
      </c>
      <c r="H162" s="294">
        <v>417855</v>
      </c>
      <c r="I162" s="294">
        <v>233445</v>
      </c>
      <c r="J162" s="294">
        <v>14</v>
      </c>
      <c r="K162" s="294" t="s">
        <v>1358</v>
      </c>
      <c r="L162" s="294">
        <v>1335</v>
      </c>
    </row>
    <row r="163" spans="1:12">
      <c r="A163" s="294">
        <v>162</v>
      </c>
      <c r="B163" s="294" t="s">
        <v>371</v>
      </c>
      <c r="C163" s="294" t="s">
        <v>3099</v>
      </c>
      <c r="D163" s="294">
        <v>273</v>
      </c>
      <c r="E163" s="294">
        <v>483.31760000000003</v>
      </c>
      <c r="F163" s="294">
        <v>1335</v>
      </c>
      <c r="G163" s="294">
        <v>645229</v>
      </c>
      <c r="H163" s="294">
        <v>364455</v>
      </c>
      <c r="I163" s="294">
        <v>280774</v>
      </c>
      <c r="J163" s="294">
        <v>67</v>
      </c>
      <c r="K163" s="294" t="s">
        <v>1358</v>
      </c>
      <c r="L163" s="294">
        <v>1335</v>
      </c>
    </row>
    <row r="164" spans="1:12">
      <c r="A164" s="294">
        <v>163</v>
      </c>
      <c r="B164" s="294" t="s">
        <v>1016</v>
      </c>
      <c r="C164" s="294" t="s">
        <v>3263</v>
      </c>
      <c r="D164" s="294">
        <v>163</v>
      </c>
      <c r="E164" s="294">
        <v>313.32139999999998</v>
      </c>
      <c r="F164" s="294">
        <v>2041</v>
      </c>
      <c r="G164" s="294">
        <v>639489</v>
      </c>
      <c r="H164" s="294">
        <v>332683</v>
      </c>
      <c r="I164" s="294">
        <v>306806</v>
      </c>
      <c r="J164" s="294">
        <v>97</v>
      </c>
      <c r="K164" s="294" t="s">
        <v>1358</v>
      </c>
      <c r="L164" s="294">
        <v>2041</v>
      </c>
    </row>
    <row r="165" spans="1:12">
      <c r="A165" s="294">
        <v>164</v>
      </c>
      <c r="B165" s="294" t="s">
        <v>969</v>
      </c>
      <c r="C165" s="294" t="s">
        <v>3033</v>
      </c>
      <c r="D165" s="294">
        <v>709</v>
      </c>
      <c r="E165" s="294">
        <v>1167.8343</v>
      </c>
      <c r="F165" s="294">
        <v>537</v>
      </c>
      <c r="G165" s="294">
        <v>627127</v>
      </c>
      <c r="H165" s="294">
        <v>380733</v>
      </c>
      <c r="I165" s="294">
        <v>246394</v>
      </c>
      <c r="J165" s="294">
        <v>60</v>
      </c>
      <c r="K165" s="294" t="s">
        <v>1358</v>
      </c>
      <c r="L165" s="294">
        <v>537</v>
      </c>
    </row>
    <row r="166" spans="1:12">
      <c r="A166" s="294">
        <v>165</v>
      </c>
      <c r="B166" s="294" t="s">
        <v>933</v>
      </c>
      <c r="C166" s="294" t="s">
        <v>3155</v>
      </c>
      <c r="D166" s="294">
        <v>456</v>
      </c>
      <c r="E166" s="294">
        <v>1125.7581</v>
      </c>
      <c r="F166" s="294">
        <v>554</v>
      </c>
      <c r="G166" s="294">
        <v>623670</v>
      </c>
      <c r="H166" s="294">
        <v>252624</v>
      </c>
      <c r="I166" s="294">
        <v>371046</v>
      </c>
      <c r="J166" s="294">
        <v>91</v>
      </c>
      <c r="K166" s="294" t="s">
        <v>1358</v>
      </c>
      <c r="L166" s="294">
        <v>554</v>
      </c>
    </row>
    <row r="167" spans="1:12">
      <c r="A167" s="294">
        <v>166</v>
      </c>
      <c r="B167" s="294" t="s">
        <v>747</v>
      </c>
      <c r="C167" s="294" t="s">
        <v>3073</v>
      </c>
      <c r="D167" s="294">
        <v>378</v>
      </c>
      <c r="E167" s="294">
        <v>731.13009999999997</v>
      </c>
      <c r="F167" s="294">
        <v>838</v>
      </c>
      <c r="G167" s="294">
        <v>612687</v>
      </c>
      <c r="H167" s="294">
        <v>316764</v>
      </c>
      <c r="I167" s="294">
        <v>295923</v>
      </c>
      <c r="J167" s="294">
        <v>19</v>
      </c>
      <c r="K167" s="294" t="s">
        <v>1358</v>
      </c>
      <c r="L167" s="294">
        <v>838</v>
      </c>
    </row>
    <row r="168" spans="1:12">
      <c r="A168" s="294">
        <v>167</v>
      </c>
      <c r="B168" s="294" t="s">
        <v>707</v>
      </c>
      <c r="C168" s="294" t="s">
        <v>3219</v>
      </c>
      <c r="D168" s="294">
        <v>514</v>
      </c>
      <c r="E168" s="294">
        <v>989.0489</v>
      </c>
      <c r="F168" s="294">
        <v>614</v>
      </c>
      <c r="G168" s="294">
        <v>607276</v>
      </c>
      <c r="H168" s="294">
        <v>315596</v>
      </c>
      <c r="I168" s="294">
        <v>291680</v>
      </c>
      <c r="J168" s="294">
        <v>128</v>
      </c>
      <c r="K168" s="294" t="s">
        <v>1358</v>
      </c>
      <c r="L168" s="294">
        <v>614</v>
      </c>
    </row>
    <row r="169" spans="1:12">
      <c r="A169" s="294">
        <v>168</v>
      </c>
      <c r="B169" s="294" t="s">
        <v>640</v>
      </c>
      <c r="C169" s="294" t="s">
        <v>3194</v>
      </c>
      <c r="D169" s="294">
        <v>79</v>
      </c>
      <c r="E169" s="294">
        <v>181.0556</v>
      </c>
      <c r="F169" s="294">
        <v>3240</v>
      </c>
      <c r="G169" s="294">
        <v>586620</v>
      </c>
      <c r="H169" s="294">
        <v>255960</v>
      </c>
      <c r="I169" s="294">
        <v>330660</v>
      </c>
      <c r="J169" s="294">
        <v>68</v>
      </c>
      <c r="K169" s="294" t="s">
        <v>1358</v>
      </c>
      <c r="L169" s="294">
        <v>3240</v>
      </c>
    </row>
    <row r="170" spans="1:12">
      <c r="A170" s="294">
        <v>169</v>
      </c>
      <c r="B170" s="294" t="s">
        <v>468</v>
      </c>
      <c r="C170" s="294" t="s">
        <v>3087</v>
      </c>
      <c r="D170" s="294">
        <v>991</v>
      </c>
      <c r="E170" s="294">
        <v>1866.3182999999999</v>
      </c>
      <c r="F170" s="294">
        <v>311</v>
      </c>
      <c r="G170" s="294">
        <v>580425</v>
      </c>
      <c r="H170" s="294">
        <v>308201</v>
      </c>
      <c r="I170" s="294">
        <v>272224</v>
      </c>
      <c r="J170" s="294">
        <v>51</v>
      </c>
      <c r="K170" s="294" t="s">
        <v>1358</v>
      </c>
      <c r="L170" s="294">
        <v>311</v>
      </c>
    </row>
    <row r="171" spans="1:12">
      <c r="A171" s="294">
        <v>170</v>
      </c>
      <c r="B171" s="294" t="s">
        <v>530</v>
      </c>
      <c r="C171" s="294" t="s">
        <v>3179</v>
      </c>
      <c r="D171" s="294">
        <v>265</v>
      </c>
      <c r="E171" s="294">
        <v>627.07640000000004</v>
      </c>
      <c r="F171" s="294">
        <v>903</v>
      </c>
      <c r="G171" s="294">
        <v>566250</v>
      </c>
      <c r="H171" s="294">
        <v>239295</v>
      </c>
      <c r="I171" s="294">
        <v>326955</v>
      </c>
      <c r="J171" s="294">
        <v>11</v>
      </c>
      <c r="K171" s="294" t="s">
        <v>1358</v>
      </c>
      <c r="L171" s="294">
        <v>903</v>
      </c>
    </row>
    <row r="172" spans="1:12">
      <c r="A172" s="294">
        <v>171</v>
      </c>
      <c r="B172" s="294" t="s">
        <v>403</v>
      </c>
      <c r="C172" s="294" t="s">
        <v>3177</v>
      </c>
      <c r="D172" s="294">
        <v>81</v>
      </c>
      <c r="E172" s="294">
        <v>131.15289999999999</v>
      </c>
      <c r="F172" s="294">
        <v>4316</v>
      </c>
      <c r="G172" s="294">
        <v>566056</v>
      </c>
      <c r="H172" s="294">
        <v>349596</v>
      </c>
      <c r="I172" s="294">
        <v>216460</v>
      </c>
      <c r="J172" s="294">
        <v>145</v>
      </c>
      <c r="K172" s="294" t="s">
        <v>1358</v>
      </c>
      <c r="L172" s="294">
        <v>4316</v>
      </c>
    </row>
    <row r="173" spans="1:12">
      <c r="A173" s="294">
        <v>172</v>
      </c>
      <c r="B173" s="294" t="s">
        <v>3782</v>
      </c>
      <c r="C173" s="294" t="s">
        <v>4275</v>
      </c>
      <c r="D173" s="294">
        <v>497</v>
      </c>
      <c r="E173" s="294">
        <v>838.92309999999998</v>
      </c>
      <c r="F173" s="294">
        <v>663</v>
      </c>
      <c r="G173" s="294">
        <v>556206</v>
      </c>
      <c r="H173" s="294">
        <v>329511</v>
      </c>
      <c r="I173" s="294">
        <v>226695</v>
      </c>
      <c r="J173" s="294">
        <v>38</v>
      </c>
      <c r="K173" s="294" t="s">
        <v>1358</v>
      </c>
      <c r="L173" s="294">
        <v>663</v>
      </c>
    </row>
    <row r="174" spans="1:12">
      <c r="A174" s="294">
        <v>173</v>
      </c>
      <c r="B174" s="294" t="s">
        <v>703</v>
      </c>
      <c r="C174" s="294" t="s">
        <v>3100</v>
      </c>
      <c r="D174" s="294">
        <v>383</v>
      </c>
      <c r="E174" s="294">
        <v>611.04740000000004</v>
      </c>
      <c r="F174" s="294">
        <v>907</v>
      </c>
      <c r="G174" s="294">
        <v>554220</v>
      </c>
      <c r="H174" s="294">
        <v>347381</v>
      </c>
      <c r="I174" s="294">
        <v>206839</v>
      </c>
      <c r="J174" s="294">
        <v>61</v>
      </c>
      <c r="K174" s="294" t="s">
        <v>1358</v>
      </c>
      <c r="L174" s="294">
        <v>907</v>
      </c>
    </row>
    <row r="175" spans="1:12">
      <c r="A175" s="294">
        <v>174</v>
      </c>
      <c r="B175" s="294" t="s">
        <v>849</v>
      </c>
      <c r="C175" s="294" t="s">
        <v>3300</v>
      </c>
      <c r="D175" s="294">
        <v>226</v>
      </c>
      <c r="E175" s="294">
        <v>340.98090000000002</v>
      </c>
      <c r="F175" s="294">
        <v>1625</v>
      </c>
      <c r="G175" s="294">
        <v>554094</v>
      </c>
      <c r="H175" s="294">
        <v>367250</v>
      </c>
      <c r="I175" s="294">
        <v>186844</v>
      </c>
      <c r="J175" s="294">
        <v>54</v>
      </c>
      <c r="K175" s="294" t="s">
        <v>1358</v>
      </c>
      <c r="L175" s="294">
        <v>1625</v>
      </c>
    </row>
    <row r="176" spans="1:12">
      <c r="A176" s="294">
        <v>175</v>
      </c>
      <c r="B176" s="294" t="s">
        <v>720</v>
      </c>
      <c r="C176" s="294" t="s">
        <v>3229</v>
      </c>
      <c r="D176" s="294">
        <v>157</v>
      </c>
      <c r="E176" s="294">
        <v>382.7441</v>
      </c>
      <c r="F176" s="294">
        <v>1446</v>
      </c>
      <c r="G176" s="294">
        <v>553448</v>
      </c>
      <c r="H176" s="294">
        <v>227022</v>
      </c>
      <c r="I176" s="294">
        <v>326426</v>
      </c>
      <c r="J176" s="294">
        <v>58</v>
      </c>
      <c r="K176" s="294" t="s">
        <v>1358</v>
      </c>
      <c r="L176" s="294">
        <v>1446</v>
      </c>
    </row>
    <row r="177" spans="1:12">
      <c r="A177" s="294">
        <v>176</v>
      </c>
      <c r="B177" s="294" t="s">
        <v>706</v>
      </c>
      <c r="C177" s="294" t="s">
        <v>3064</v>
      </c>
      <c r="D177" s="294">
        <v>309</v>
      </c>
      <c r="E177" s="294">
        <v>317.68029999999999</v>
      </c>
      <c r="F177" s="294">
        <v>1736</v>
      </c>
      <c r="G177" s="294">
        <v>551493</v>
      </c>
      <c r="H177" s="294">
        <v>536424</v>
      </c>
      <c r="I177" s="294">
        <v>15069</v>
      </c>
      <c r="J177" s="294">
        <v>91</v>
      </c>
      <c r="K177" s="294" t="s">
        <v>1358</v>
      </c>
      <c r="L177" s="294">
        <v>1736</v>
      </c>
    </row>
    <row r="178" spans="1:12">
      <c r="A178" s="294">
        <v>177</v>
      </c>
      <c r="B178" s="294" t="s">
        <v>686</v>
      </c>
      <c r="C178" s="294" t="s">
        <v>3057</v>
      </c>
      <c r="D178" s="294">
        <v>652</v>
      </c>
      <c r="E178" s="294">
        <v>1202.0197000000001</v>
      </c>
      <c r="F178" s="294">
        <v>456</v>
      </c>
      <c r="G178" s="294">
        <v>548121</v>
      </c>
      <c r="H178" s="294">
        <v>297312</v>
      </c>
      <c r="I178" s="294">
        <v>250809</v>
      </c>
      <c r="J178" s="294">
        <v>144</v>
      </c>
      <c r="K178" s="294" t="s">
        <v>1358</v>
      </c>
      <c r="L178" s="294">
        <v>456</v>
      </c>
    </row>
    <row r="179" spans="1:12">
      <c r="A179" s="294">
        <v>178</v>
      </c>
      <c r="B179" s="294" t="s">
        <v>970</v>
      </c>
      <c r="C179" s="294" t="s">
        <v>3485</v>
      </c>
      <c r="D179" s="294">
        <v>476</v>
      </c>
      <c r="E179" s="294">
        <v>788.00440000000003</v>
      </c>
      <c r="F179" s="294">
        <v>689</v>
      </c>
      <c r="G179" s="294">
        <v>542935</v>
      </c>
      <c r="H179" s="294">
        <v>327964</v>
      </c>
      <c r="I179" s="294">
        <v>214971</v>
      </c>
      <c r="J179" s="294">
        <v>46</v>
      </c>
      <c r="K179" s="294" t="s">
        <v>1358</v>
      </c>
      <c r="L179" s="294">
        <v>689</v>
      </c>
    </row>
    <row r="180" spans="1:12">
      <c r="A180" s="294">
        <v>179</v>
      </c>
      <c r="B180" s="294" t="s">
        <v>3119</v>
      </c>
      <c r="C180" s="294" t="s">
        <v>3120</v>
      </c>
      <c r="D180" s="294">
        <v>568</v>
      </c>
      <c r="E180" s="294">
        <v>1280</v>
      </c>
      <c r="F180" s="294">
        <v>420</v>
      </c>
      <c r="G180" s="294">
        <v>537600</v>
      </c>
      <c r="H180" s="294">
        <v>238560</v>
      </c>
      <c r="I180" s="294">
        <v>299040</v>
      </c>
      <c r="J180" s="294">
        <v>3</v>
      </c>
      <c r="K180" s="294" t="s">
        <v>1358</v>
      </c>
      <c r="L180" s="294">
        <v>420</v>
      </c>
    </row>
    <row r="181" spans="1:12">
      <c r="A181" s="294">
        <v>180</v>
      </c>
      <c r="B181" s="294" t="s">
        <v>847</v>
      </c>
      <c r="C181" s="294" t="s">
        <v>3288</v>
      </c>
      <c r="D181" s="294">
        <v>313</v>
      </c>
      <c r="E181" s="294">
        <v>426.89210000000003</v>
      </c>
      <c r="F181" s="294">
        <v>1251</v>
      </c>
      <c r="G181" s="294">
        <v>534042</v>
      </c>
      <c r="H181" s="294">
        <v>391563</v>
      </c>
      <c r="I181" s="294">
        <v>142479</v>
      </c>
      <c r="J181" s="294">
        <v>64</v>
      </c>
      <c r="K181" s="294" t="s">
        <v>1358</v>
      </c>
      <c r="L181" s="294">
        <v>1251</v>
      </c>
    </row>
    <row r="182" spans="1:12">
      <c r="A182" s="294">
        <v>181</v>
      </c>
      <c r="B182" s="294" t="s">
        <v>940</v>
      </c>
      <c r="C182" s="294" t="s">
        <v>3167</v>
      </c>
      <c r="D182" s="294">
        <v>3182</v>
      </c>
      <c r="E182" s="294">
        <v>5327.64</v>
      </c>
      <c r="F182" s="294">
        <v>100</v>
      </c>
      <c r="G182" s="294">
        <v>532764</v>
      </c>
      <c r="H182" s="294">
        <v>318200</v>
      </c>
      <c r="I182" s="294">
        <v>214564</v>
      </c>
      <c r="J182" s="294">
        <v>28</v>
      </c>
      <c r="K182" s="294" t="s">
        <v>1358</v>
      </c>
      <c r="L182" s="294">
        <v>100</v>
      </c>
    </row>
    <row r="183" spans="1:12">
      <c r="A183" s="294">
        <v>182</v>
      </c>
      <c r="B183" s="294" t="s">
        <v>2995</v>
      </c>
      <c r="C183" s="294" t="s">
        <v>3280</v>
      </c>
      <c r="D183" s="294">
        <v>509</v>
      </c>
      <c r="E183" s="294">
        <v>986.30060000000003</v>
      </c>
      <c r="F183" s="294">
        <v>529</v>
      </c>
      <c r="G183" s="294">
        <v>521753</v>
      </c>
      <c r="H183" s="294">
        <v>269261</v>
      </c>
      <c r="I183" s="294">
        <v>252492</v>
      </c>
      <c r="J183" s="294">
        <v>26</v>
      </c>
      <c r="K183" s="294" t="s">
        <v>1358</v>
      </c>
      <c r="L183" s="294">
        <v>529</v>
      </c>
    </row>
    <row r="184" spans="1:12">
      <c r="A184" s="294">
        <v>183</v>
      </c>
      <c r="B184" s="294" t="s">
        <v>2898</v>
      </c>
      <c r="C184" s="294" t="s">
        <v>3224</v>
      </c>
      <c r="D184" s="294">
        <v>362</v>
      </c>
      <c r="E184" s="294">
        <v>499.66860000000003</v>
      </c>
      <c r="F184" s="294">
        <v>1038</v>
      </c>
      <c r="G184" s="294">
        <v>518656</v>
      </c>
      <c r="H184" s="294">
        <v>375756</v>
      </c>
      <c r="I184" s="294">
        <v>142900</v>
      </c>
      <c r="J184" s="294">
        <v>11</v>
      </c>
      <c r="K184" s="294" t="s">
        <v>1358</v>
      </c>
      <c r="L184" s="294">
        <v>1038</v>
      </c>
    </row>
    <row r="185" spans="1:12">
      <c r="A185" s="294">
        <v>184</v>
      </c>
      <c r="B185" s="294" t="s">
        <v>869</v>
      </c>
      <c r="C185" s="294" t="s">
        <v>3201</v>
      </c>
      <c r="D185" s="294">
        <v>336</v>
      </c>
      <c r="E185" s="294">
        <v>608.37649999999996</v>
      </c>
      <c r="F185" s="294">
        <v>850</v>
      </c>
      <c r="G185" s="294">
        <v>517120</v>
      </c>
      <c r="H185" s="294">
        <v>285600</v>
      </c>
      <c r="I185" s="294">
        <v>231520</v>
      </c>
      <c r="J185" s="294">
        <v>19</v>
      </c>
      <c r="K185" s="294" t="s">
        <v>1358</v>
      </c>
      <c r="L185" s="294">
        <v>850</v>
      </c>
    </row>
    <row r="186" spans="1:12">
      <c r="A186" s="294">
        <v>185</v>
      </c>
      <c r="B186" s="294" t="s">
        <v>535</v>
      </c>
      <c r="C186" s="294" t="s">
        <v>3213</v>
      </c>
      <c r="D186" s="294">
        <v>645</v>
      </c>
      <c r="E186" s="294">
        <v>1811.1789000000001</v>
      </c>
      <c r="F186" s="294">
        <v>285</v>
      </c>
      <c r="G186" s="294">
        <v>516186</v>
      </c>
      <c r="H186" s="294">
        <v>183825</v>
      </c>
      <c r="I186" s="294">
        <v>332361</v>
      </c>
      <c r="J186" s="294">
        <v>54</v>
      </c>
      <c r="K186" s="294" t="s">
        <v>1358</v>
      </c>
      <c r="L186" s="294">
        <v>285</v>
      </c>
    </row>
    <row r="187" spans="1:12">
      <c r="A187" s="294">
        <v>186</v>
      </c>
      <c r="B187" s="294" t="s">
        <v>1320</v>
      </c>
      <c r="C187" s="294" t="s">
        <v>3042</v>
      </c>
      <c r="D187" s="294">
        <v>732</v>
      </c>
      <c r="E187" s="294">
        <v>1329.3802000000001</v>
      </c>
      <c r="F187" s="294">
        <v>384</v>
      </c>
      <c r="G187" s="294">
        <v>510482</v>
      </c>
      <c r="H187" s="294">
        <v>281088</v>
      </c>
      <c r="I187" s="294">
        <v>229394</v>
      </c>
      <c r="J187" s="294">
        <v>57</v>
      </c>
      <c r="K187" s="294" t="s">
        <v>1358</v>
      </c>
      <c r="L187" s="294">
        <v>384</v>
      </c>
    </row>
    <row r="188" spans="1:12">
      <c r="A188" s="294">
        <v>187</v>
      </c>
      <c r="B188" s="294" t="s">
        <v>852</v>
      </c>
      <c r="C188" s="294" t="s">
        <v>3208</v>
      </c>
      <c r="D188" s="294">
        <v>174</v>
      </c>
      <c r="E188" s="294">
        <v>322.57119999999998</v>
      </c>
      <c r="F188" s="294">
        <v>1574</v>
      </c>
      <c r="G188" s="294">
        <v>507727</v>
      </c>
      <c r="H188" s="294">
        <v>273876</v>
      </c>
      <c r="I188" s="294">
        <v>233851</v>
      </c>
      <c r="J188" s="294">
        <v>94</v>
      </c>
      <c r="K188" s="294" t="s">
        <v>1358</v>
      </c>
      <c r="L188" s="294">
        <v>1574</v>
      </c>
    </row>
    <row r="189" spans="1:12">
      <c r="A189" s="294">
        <v>188</v>
      </c>
      <c r="B189" s="294" t="s">
        <v>544</v>
      </c>
      <c r="C189" s="294" t="s">
        <v>3043</v>
      </c>
      <c r="D189" s="294">
        <v>423</v>
      </c>
      <c r="E189" s="294">
        <v>751.81700000000001</v>
      </c>
      <c r="F189" s="294">
        <v>672</v>
      </c>
      <c r="G189" s="294">
        <v>505221</v>
      </c>
      <c r="H189" s="294">
        <v>284256</v>
      </c>
      <c r="I189" s="294">
        <v>220965</v>
      </c>
      <c r="J189" s="294">
        <v>63</v>
      </c>
      <c r="K189" s="294" t="s">
        <v>1358</v>
      </c>
      <c r="L189" s="294">
        <v>672</v>
      </c>
    </row>
    <row r="190" spans="1:12">
      <c r="A190" s="294">
        <v>189</v>
      </c>
      <c r="B190" s="294" t="s">
        <v>472</v>
      </c>
      <c r="C190" s="294" t="s">
        <v>3166</v>
      </c>
      <c r="D190" s="294">
        <v>140</v>
      </c>
      <c r="E190" s="294">
        <v>299.678</v>
      </c>
      <c r="F190" s="294">
        <v>1677</v>
      </c>
      <c r="G190" s="294">
        <v>502560</v>
      </c>
      <c r="H190" s="294">
        <v>234780</v>
      </c>
      <c r="I190" s="294">
        <v>267780</v>
      </c>
      <c r="J190" s="294">
        <v>75</v>
      </c>
      <c r="K190" s="294" t="s">
        <v>1358</v>
      </c>
      <c r="L190" s="294">
        <v>1677</v>
      </c>
    </row>
    <row r="191" spans="1:12">
      <c r="A191" s="294">
        <v>190</v>
      </c>
      <c r="B191" s="294" t="s">
        <v>721</v>
      </c>
      <c r="C191" s="294" t="s">
        <v>3189</v>
      </c>
      <c r="D191" s="294">
        <v>112</v>
      </c>
      <c r="E191" s="294">
        <v>215.94579999999999</v>
      </c>
      <c r="F191" s="294">
        <v>2324</v>
      </c>
      <c r="G191" s="294">
        <v>501858</v>
      </c>
      <c r="H191" s="294">
        <v>260288</v>
      </c>
      <c r="I191" s="294">
        <v>241570</v>
      </c>
      <c r="J191" s="294">
        <v>95</v>
      </c>
      <c r="K191" s="294" t="s">
        <v>1358</v>
      </c>
      <c r="L191" s="294">
        <v>2324</v>
      </c>
    </row>
    <row r="192" spans="1:12">
      <c r="A192" s="294">
        <v>191</v>
      </c>
      <c r="B192" s="294" t="s">
        <v>4117</v>
      </c>
      <c r="C192" s="294" t="s">
        <v>4276</v>
      </c>
      <c r="D192" s="294">
        <v>506</v>
      </c>
      <c r="E192" s="294">
        <v>1100</v>
      </c>
      <c r="F192" s="294">
        <v>450</v>
      </c>
      <c r="G192" s="294">
        <v>495000</v>
      </c>
      <c r="H192" s="294">
        <v>227700</v>
      </c>
      <c r="I192" s="294">
        <v>267300</v>
      </c>
      <c r="J192" s="294">
        <v>5</v>
      </c>
      <c r="K192" s="294" t="s">
        <v>1358</v>
      </c>
      <c r="L192" s="294">
        <v>450</v>
      </c>
    </row>
    <row r="193" spans="1:12">
      <c r="A193" s="294">
        <v>192</v>
      </c>
      <c r="B193" s="294" t="s">
        <v>1013</v>
      </c>
      <c r="C193" s="294" t="s">
        <v>3248</v>
      </c>
      <c r="D193" s="294">
        <v>797</v>
      </c>
      <c r="E193" s="294">
        <v>1621.0033000000001</v>
      </c>
      <c r="F193" s="294">
        <v>305</v>
      </c>
      <c r="G193" s="294">
        <v>494406</v>
      </c>
      <c r="H193" s="294">
        <v>243085</v>
      </c>
      <c r="I193" s="294">
        <v>251321</v>
      </c>
      <c r="J193" s="294">
        <v>60</v>
      </c>
      <c r="K193" s="294" t="s">
        <v>1358</v>
      </c>
      <c r="L193" s="294">
        <v>305</v>
      </c>
    </row>
    <row r="194" spans="1:12">
      <c r="A194" s="294">
        <v>193</v>
      </c>
      <c r="B194" s="294" t="s">
        <v>776</v>
      </c>
      <c r="C194" s="294" t="s">
        <v>3240</v>
      </c>
      <c r="D194" s="294">
        <v>1897</v>
      </c>
      <c r="E194" s="294">
        <v>3181.9609999999998</v>
      </c>
      <c r="F194" s="294">
        <v>154</v>
      </c>
      <c r="G194" s="294">
        <v>490022</v>
      </c>
      <c r="H194" s="294">
        <v>292138</v>
      </c>
      <c r="I194" s="294">
        <v>197884</v>
      </c>
      <c r="J194" s="294">
        <v>47</v>
      </c>
      <c r="K194" s="294" t="s">
        <v>1358</v>
      </c>
      <c r="L194" s="294">
        <v>154</v>
      </c>
    </row>
    <row r="195" spans="1:12">
      <c r="A195" s="294">
        <v>194</v>
      </c>
      <c r="B195" s="294" t="s">
        <v>534</v>
      </c>
      <c r="C195" s="294" t="s">
        <v>3212</v>
      </c>
      <c r="D195" s="294">
        <v>409</v>
      </c>
      <c r="E195" s="294">
        <v>595.48659999999995</v>
      </c>
      <c r="F195" s="294">
        <v>822</v>
      </c>
      <c r="G195" s="294">
        <v>489490</v>
      </c>
      <c r="H195" s="294">
        <v>336198</v>
      </c>
      <c r="I195" s="294">
        <v>153292</v>
      </c>
      <c r="J195" s="294">
        <v>98</v>
      </c>
      <c r="K195" s="294" t="s">
        <v>1358</v>
      </c>
      <c r="L195" s="294">
        <v>822</v>
      </c>
    </row>
    <row r="196" spans="1:12">
      <c r="A196" s="294">
        <v>195</v>
      </c>
      <c r="B196" s="294" t="s">
        <v>3810</v>
      </c>
      <c r="C196" s="294" t="s">
        <v>3811</v>
      </c>
      <c r="D196" s="294">
        <v>2655</v>
      </c>
      <c r="E196" s="294">
        <v>4800</v>
      </c>
      <c r="F196" s="294">
        <v>100</v>
      </c>
      <c r="G196" s="294">
        <v>480000</v>
      </c>
      <c r="H196" s="294">
        <v>265500</v>
      </c>
      <c r="I196" s="294">
        <v>214500</v>
      </c>
      <c r="J196" s="294">
        <v>1</v>
      </c>
      <c r="K196" s="294" t="s">
        <v>1358</v>
      </c>
      <c r="L196" s="294">
        <v>100</v>
      </c>
    </row>
    <row r="197" spans="1:12">
      <c r="A197" s="294">
        <v>196</v>
      </c>
      <c r="B197" s="294" t="s">
        <v>934</v>
      </c>
      <c r="C197" s="294" t="s">
        <v>3155</v>
      </c>
      <c r="D197" s="294">
        <v>601</v>
      </c>
      <c r="E197" s="294">
        <v>1213.6886</v>
      </c>
      <c r="F197" s="294">
        <v>395</v>
      </c>
      <c r="G197" s="294">
        <v>479407</v>
      </c>
      <c r="H197" s="294">
        <v>237395</v>
      </c>
      <c r="I197" s="294">
        <v>242012</v>
      </c>
      <c r="J197" s="294">
        <v>64</v>
      </c>
      <c r="K197" s="294" t="s">
        <v>1358</v>
      </c>
      <c r="L197" s="294">
        <v>395</v>
      </c>
    </row>
    <row r="198" spans="1:12">
      <c r="A198" s="294">
        <v>197</v>
      </c>
      <c r="B198" s="294" t="s">
        <v>174</v>
      </c>
      <c r="C198" s="294" t="s">
        <v>3098</v>
      </c>
      <c r="D198" s="294">
        <v>629</v>
      </c>
      <c r="E198" s="294">
        <v>1197.6364000000001</v>
      </c>
      <c r="F198" s="294">
        <v>396</v>
      </c>
      <c r="G198" s="294">
        <v>474264</v>
      </c>
      <c r="H198" s="294">
        <v>249084</v>
      </c>
      <c r="I198" s="294">
        <v>225180</v>
      </c>
      <c r="J198" s="294">
        <v>44</v>
      </c>
      <c r="K198" s="294" t="s">
        <v>1358</v>
      </c>
      <c r="L198" s="294">
        <v>396</v>
      </c>
    </row>
    <row r="199" spans="1:12">
      <c r="A199" s="294">
        <v>198</v>
      </c>
      <c r="B199" s="294" t="s">
        <v>592</v>
      </c>
      <c r="C199" s="294" t="s">
        <v>3136</v>
      </c>
      <c r="D199" s="294">
        <v>835</v>
      </c>
      <c r="E199" s="294">
        <v>1358.2052000000001</v>
      </c>
      <c r="F199" s="294">
        <v>346</v>
      </c>
      <c r="G199" s="294">
        <v>469939</v>
      </c>
      <c r="H199" s="294">
        <v>288910</v>
      </c>
      <c r="I199" s="294">
        <v>181029</v>
      </c>
      <c r="J199" s="294">
        <v>61</v>
      </c>
      <c r="K199" s="294" t="s">
        <v>1358</v>
      </c>
      <c r="L199" s="294">
        <v>346</v>
      </c>
    </row>
    <row r="200" spans="1:12">
      <c r="A200" s="294">
        <v>199</v>
      </c>
      <c r="B200" s="294" t="s">
        <v>2987</v>
      </c>
      <c r="C200" s="294" t="s">
        <v>3150</v>
      </c>
      <c r="D200" s="294">
        <v>489</v>
      </c>
      <c r="E200" s="294">
        <v>920</v>
      </c>
      <c r="F200" s="294">
        <v>510</v>
      </c>
      <c r="G200" s="294">
        <v>469200</v>
      </c>
      <c r="H200" s="294">
        <v>249390</v>
      </c>
      <c r="I200" s="294">
        <v>219810</v>
      </c>
      <c r="J200" s="294">
        <v>3</v>
      </c>
      <c r="K200" s="294" t="s">
        <v>1358</v>
      </c>
      <c r="L200" s="294">
        <v>510</v>
      </c>
    </row>
    <row r="201" spans="1:12">
      <c r="A201" s="294">
        <v>200</v>
      </c>
      <c r="B201" s="294" t="s">
        <v>872</v>
      </c>
      <c r="C201" s="294" t="s">
        <v>3478</v>
      </c>
      <c r="D201" s="294">
        <v>368</v>
      </c>
      <c r="E201" s="294">
        <v>621.18290000000002</v>
      </c>
      <c r="F201" s="294">
        <v>749</v>
      </c>
      <c r="G201" s="294">
        <v>465266</v>
      </c>
      <c r="H201" s="294">
        <v>275632</v>
      </c>
      <c r="I201" s="294">
        <v>189634</v>
      </c>
      <c r="J201" s="294">
        <v>14</v>
      </c>
      <c r="K201" s="294" t="s">
        <v>1358</v>
      </c>
      <c r="L201" s="294">
        <v>749</v>
      </c>
    </row>
    <row r="202" spans="1:12">
      <c r="A202" s="294">
        <v>201</v>
      </c>
      <c r="B202" s="294" t="s">
        <v>559</v>
      </c>
      <c r="C202" s="294" t="s">
        <v>3220</v>
      </c>
      <c r="D202" s="294">
        <v>138</v>
      </c>
      <c r="E202" s="294">
        <v>257.74369999999999</v>
      </c>
      <c r="F202" s="294">
        <v>1799</v>
      </c>
      <c r="G202" s="294">
        <v>463681</v>
      </c>
      <c r="H202" s="294">
        <v>248262</v>
      </c>
      <c r="I202" s="294">
        <v>215419</v>
      </c>
      <c r="J202" s="294">
        <v>139</v>
      </c>
      <c r="K202" s="294" t="s">
        <v>1358</v>
      </c>
      <c r="L202" s="294">
        <v>1799</v>
      </c>
    </row>
    <row r="203" spans="1:12">
      <c r="A203" s="294">
        <v>202</v>
      </c>
      <c r="B203" s="294" t="s">
        <v>887</v>
      </c>
      <c r="C203" s="294" t="s">
        <v>3258</v>
      </c>
      <c r="D203" s="294">
        <v>169</v>
      </c>
      <c r="E203" s="294">
        <v>271.10489999999999</v>
      </c>
      <c r="F203" s="294">
        <v>1706</v>
      </c>
      <c r="G203" s="294">
        <v>462505</v>
      </c>
      <c r="H203" s="294">
        <v>288314</v>
      </c>
      <c r="I203" s="294">
        <v>174191</v>
      </c>
      <c r="J203" s="294">
        <v>81</v>
      </c>
      <c r="K203" s="294" t="s">
        <v>1358</v>
      </c>
      <c r="L203" s="294">
        <v>1706</v>
      </c>
    </row>
    <row r="204" spans="1:12">
      <c r="A204" s="294">
        <v>203</v>
      </c>
      <c r="B204" s="294" t="s">
        <v>4108</v>
      </c>
      <c r="C204" s="294" t="s">
        <v>4115</v>
      </c>
      <c r="D204" s="294">
        <v>192</v>
      </c>
      <c r="E204" s="294">
        <v>299.41669999999999</v>
      </c>
      <c r="F204" s="294">
        <v>1543</v>
      </c>
      <c r="G204" s="294">
        <v>462000</v>
      </c>
      <c r="H204" s="294">
        <v>296256</v>
      </c>
      <c r="I204" s="294">
        <v>165744</v>
      </c>
      <c r="J204" s="294">
        <v>13</v>
      </c>
      <c r="K204" s="294" t="s">
        <v>1358</v>
      </c>
      <c r="L204" s="294">
        <v>1543</v>
      </c>
    </row>
    <row r="205" spans="1:12">
      <c r="A205" s="294">
        <v>204</v>
      </c>
      <c r="B205" s="294" t="s">
        <v>3900</v>
      </c>
      <c r="C205" s="294" t="s">
        <v>4041</v>
      </c>
      <c r="D205" s="294">
        <v>371</v>
      </c>
      <c r="E205" s="294">
        <v>720.6431</v>
      </c>
      <c r="F205" s="294">
        <v>636</v>
      </c>
      <c r="G205" s="294">
        <v>458329</v>
      </c>
      <c r="H205" s="294">
        <v>235956</v>
      </c>
      <c r="I205" s="294">
        <v>222373</v>
      </c>
      <c r="J205" s="294">
        <v>62</v>
      </c>
      <c r="K205" s="294" t="s">
        <v>1358</v>
      </c>
      <c r="L205" s="294">
        <v>636</v>
      </c>
    </row>
    <row r="206" spans="1:12">
      <c r="A206" s="294">
        <v>205</v>
      </c>
      <c r="B206" s="294" t="s">
        <v>540</v>
      </c>
      <c r="C206" s="294" t="s">
        <v>3187</v>
      </c>
      <c r="D206" s="294">
        <v>741</v>
      </c>
      <c r="E206" s="294">
        <v>1805.8525999999999</v>
      </c>
      <c r="F206" s="294">
        <v>251</v>
      </c>
      <c r="G206" s="294">
        <v>453269</v>
      </c>
      <c r="H206" s="294">
        <v>185991</v>
      </c>
      <c r="I206" s="294">
        <v>267278</v>
      </c>
      <c r="J206" s="294">
        <v>47</v>
      </c>
      <c r="K206" s="294" t="s">
        <v>1358</v>
      </c>
      <c r="L206" s="294">
        <v>251</v>
      </c>
    </row>
    <row r="207" spans="1:12">
      <c r="A207" s="294">
        <v>206</v>
      </c>
      <c r="B207" s="294" t="s">
        <v>1034</v>
      </c>
      <c r="C207" s="294" t="s">
        <v>3132</v>
      </c>
      <c r="D207" s="294">
        <v>975</v>
      </c>
      <c r="E207" s="294">
        <v>1236.4727</v>
      </c>
      <c r="F207" s="294">
        <v>366</v>
      </c>
      <c r="G207" s="294">
        <v>452549</v>
      </c>
      <c r="H207" s="294">
        <v>356850</v>
      </c>
      <c r="I207" s="294">
        <v>95699</v>
      </c>
      <c r="J207" s="294">
        <v>58</v>
      </c>
      <c r="K207" s="294" t="s">
        <v>1358</v>
      </c>
      <c r="L207" s="294">
        <v>366</v>
      </c>
    </row>
    <row r="208" spans="1:12">
      <c r="A208" s="294">
        <v>207</v>
      </c>
      <c r="B208" s="294" t="s">
        <v>3799</v>
      </c>
      <c r="C208" s="294" t="s">
        <v>4015</v>
      </c>
      <c r="D208" s="294">
        <v>75</v>
      </c>
      <c r="E208" s="294">
        <v>238.1831</v>
      </c>
      <c r="F208" s="294">
        <v>1857</v>
      </c>
      <c r="G208" s="294">
        <v>442306</v>
      </c>
      <c r="H208" s="294">
        <v>139275</v>
      </c>
      <c r="I208" s="294">
        <v>303031</v>
      </c>
      <c r="J208" s="294">
        <v>70</v>
      </c>
      <c r="K208" s="294" t="s">
        <v>1358</v>
      </c>
      <c r="L208" s="294">
        <v>1857</v>
      </c>
    </row>
    <row r="209" spans="1:12">
      <c r="A209" s="294">
        <v>208</v>
      </c>
      <c r="B209" s="294" t="s">
        <v>3217</v>
      </c>
      <c r="C209" s="294" t="s">
        <v>3218</v>
      </c>
      <c r="D209" s="294">
        <v>289</v>
      </c>
      <c r="E209" s="294">
        <v>500</v>
      </c>
      <c r="F209" s="294">
        <v>880</v>
      </c>
      <c r="G209" s="294">
        <v>440000</v>
      </c>
      <c r="H209" s="294">
        <v>254320</v>
      </c>
      <c r="I209" s="294">
        <v>185680</v>
      </c>
      <c r="J209" s="294">
        <v>11</v>
      </c>
      <c r="K209" s="294" t="s">
        <v>1358</v>
      </c>
      <c r="L209" s="294">
        <v>880</v>
      </c>
    </row>
    <row r="210" spans="1:12">
      <c r="A210" s="294">
        <v>209</v>
      </c>
      <c r="B210" s="294" t="s">
        <v>3180</v>
      </c>
      <c r="C210" s="294" t="s">
        <v>3181</v>
      </c>
      <c r="D210" s="294">
        <v>460</v>
      </c>
      <c r="E210" s="294">
        <v>760</v>
      </c>
      <c r="F210" s="294">
        <v>570</v>
      </c>
      <c r="G210" s="294">
        <v>433200</v>
      </c>
      <c r="H210" s="294">
        <v>262200</v>
      </c>
      <c r="I210" s="294">
        <v>171000</v>
      </c>
      <c r="J210" s="294">
        <v>5</v>
      </c>
      <c r="K210" s="294" t="s">
        <v>1358</v>
      </c>
      <c r="L210" s="294">
        <v>570</v>
      </c>
    </row>
    <row r="211" spans="1:12">
      <c r="A211" s="294">
        <v>210</v>
      </c>
      <c r="B211" s="294" t="s">
        <v>850</v>
      </c>
      <c r="C211" s="294" t="s">
        <v>3417</v>
      </c>
      <c r="D211" s="294">
        <v>226</v>
      </c>
      <c r="E211" s="294">
        <v>336.02109999999999</v>
      </c>
      <c r="F211" s="294">
        <v>1281</v>
      </c>
      <c r="G211" s="294">
        <v>430443</v>
      </c>
      <c r="H211" s="294">
        <v>289506</v>
      </c>
      <c r="I211" s="294">
        <v>140937</v>
      </c>
      <c r="J211" s="294">
        <v>68</v>
      </c>
      <c r="K211" s="294" t="s">
        <v>1358</v>
      </c>
      <c r="L211" s="294">
        <v>1281</v>
      </c>
    </row>
    <row r="212" spans="1:12">
      <c r="A212" s="294">
        <v>211</v>
      </c>
      <c r="B212" s="294" t="s">
        <v>4088</v>
      </c>
      <c r="C212" s="294" t="s">
        <v>4116</v>
      </c>
      <c r="D212" s="294">
        <v>162</v>
      </c>
      <c r="E212" s="294">
        <v>285.42910000000001</v>
      </c>
      <c r="F212" s="294">
        <v>1503</v>
      </c>
      <c r="G212" s="294">
        <v>429000</v>
      </c>
      <c r="H212" s="294">
        <v>243486</v>
      </c>
      <c r="I212" s="294">
        <v>185514</v>
      </c>
      <c r="J212" s="294">
        <v>12</v>
      </c>
      <c r="K212" s="294" t="s">
        <v>1358</v>
      </c>
      <c r="L212" s="294">
        <v>1503</v>
      </c>
    </row>
    <row r="213" spans="1:12">
      <c r="A213" s="294">
        <v>212</v>
      </c>
      <c r="B213" s="294" t="s">
        <v>3798</v>
      </c>
      <c r="C213" s="294" t="s">
        <v>4011</v>
      </c>
      <c r="D213" s="294">
        <v>54</v>
      </c>
      <c r="E213" s="294">
        <v>251.63939999999999</v>
      </c>
      <c r="F213" s="294">
        <v>1697</v>
      </c>
      <c r="G213" s="294">
        <v>427032</v>
      </c>
      <c r="H213" s="294">
        <v>91638</v>
      </c>
      <c r="I213" s="294">
        <v>335394</v>
      </c>
      <c r="J213" s="294">
        <v>47</v>
      </c>
      <c r="K213" s="294" t="s">
        <v>1358</v>
      </c>
      <c r="L213" s="294">
        <v>1697</v>
      </c>
    </row>
    <row r="214" spans="1:12">
      <c r="A214" s="294">
        <v>213</v>
      </c>
      <c r="B214" s="294" t="s">
        <v>541</v>
      </c>
      <c r="C214" s="294" t="s">
        <v>3253</v>
      </c>
      <c r="D214" s="294">
        <v>574</v>
      </c>
      <c r="E214" s="294">
        <v>1495</v>
      </c>
      <c r="F214" s="294">
        <v>285</v>
      </c>
      <c r="G214" s="294">
        <v>426075</v>
      </c>
      <c r="H214" s="294">
        <v>163590</v>
      </c>
      <c r="I214" s="294">
        <v>262485</v>
      </c>
      <c r="J214" s="294">
        <v>9</v>
      </c>
      <c r="K214" s="294" t="s">
        <v>1358</v>
      </c>
      <c r="L214" s="294">
        <v>285</v>
      </c>
    </row>
    <row r="215" spans="1:12">
      <c r="A215" s="294">
        <v>214</v>
      </c>
      <c r="B215" s="294" t="s">
        <v>992</v>
      </c>
      <c r="C215" s="294" t="s">
        <v>3092</v>
      </c>
      <c r="D215" s="294">
        <v>433</v>
      </c>
      <c r="E215" s="294">
        <v>664.19410000000005</v>
      </c>
      <c r="F215" s="294">
        <v>639</v>
      </c>
      <c r="G215" s="294">
        <v>424420</v>
      </c>
      <c r="H215" s="294">
        <v>276687</v>
      </c>
      <c r="I215" s="294">
        <v>147733</v>
      </c>
      <c r="J215" s="294">
        <v>35</v>
      </c>
      <c r="K215" s="294" t="s">
        <v>1358</v>
      </c>
      <c r="L215" s="294">
        <v>639</v>
      </c>
    </row>
    <row r="216" spans="1:12">
      <c r="A216" s="294">
        <v>215</v>
      </c>
      <c r="B216" s="294" t="s">
        <v>3908</v>
      </c>
      <c r="C216" s="294" t="s">
        <v>4019</v>
      </c>
      <c r="D216" s="294">
        <v>264</v>
      </c>
      <c r="E216" s="294">
        <v>455.75029999999998</v>
      </c>
      <c r="F216" s="294">
        <v>921</v>
      </c>
      <c r="G216" s="294">
        <v>419746</v>
      </c>
      <c r="H216" s="294">
        <v>243144</v>
      </c>
      <c r="I216" s="294">
        <v>176602</v>
      </c>
      <c r="J216" s="294">
        <v>54</v>
      </c>
      <c r="K216" s="294" t="s">
        <v>1358</v>
      </c>
      <c r="L216" s="294">
        <v>921</v>
      </c>
    </row>
    <row r="217" spans="1:12">
      <c r="A217" s="294">
        <v>216</v>
      </c>
      <c r="B217" s="294" t="s">
        <v>3303</v>
      </c>
      <c r="C217" s="294" t="s">
        <v>3304</v>
      </c>
      <c r="D217" s="294">
        <v>230</v>
      </c>
      <c r="E217" s="294">
        <v>600</v>
      </c>
      <c r="F217" s="294">
        <v>690</v>
      </c>
      <c r="G217" s="294">
        <v>414000</v>
      </c>
      <c r="H217" s="294">
        <v>158700</v>
      </c>
      <c r="I217" s="294">
        <v>255300</v>
      </c>
      <c r="J217" s="294">
        <v>9</v>
      </c>
      <c r="K217" s="294" t="s">
        <v>1358</v>
      </c>
      <c r="L217" s="294">
        <v>690</v>
      </c>
    </row>
    <row r="218" spans="1:12">
      <c r="A218" s="294">
        <v>217</v>
      </c>
      <c r="B218" s="294" t="s">
        <v>395</v>
      </c>
      <c r="C218" s="294" t="s">
        <v>3059</v>
      </c>
      <c r="D218" s="294">
        <v>549</v>
      </c>
      <c r="E218" s="294">
        <v>787.71559999999999</v>
      </c>
      <c r="F218" s="294">
        <v>524</v>
      </c>
      <c r="G218" s="294">
        <v>412763</v>
      </c>
      <c r="H218" s="294">
        <v>287676</v>
      </c>
      <c r="I218" s="294">
        <v>125087</v>
      </c>
      <c r="J218" s="294">
        <v>38</v>
      </c>
      <c r="K218" s="294" t="s">
        <v>1358</v>
      </c>
      <c r="L218" s="294">
        <v>524</v>
      </c>
    </row>
    <row r="219" spans="1:12">
      <c r="A219" s="294">
        <v>218</v>
      </c>
      <c r="B219" s="294" t="s">
        <v>3791</v>
      </c>
      <c r="C219" s="294" t="s">
        <v>4277</v>
      </c>
      <c r="D219" s="294">
        <v>135</v>
      </c>
      <c r="E219" s="294">
        <v>323.38240000000002</v>
      </c>
      <c r="F219" s="294">
        <v>1242</v>
      </c>
      <c r="G219" s="294">
        <v>401641</v>
      </c>
      <c r="H219" s="294">
        <v>167670</v>
      </c>
      <c r="I219" s="294">
        <v>233971</v>
      </c>
      <c r="J219" s="294">
        <v>72</v>
      </c>
      <c r="K219" s="294" t="s">
        <v>1358</v>
      </c>
      <c r="L219" s="294">
        <v>1242</v>
      </c>
    </row>
    <row r="220" spans="1:12">
      <c r="A220" s="294">
        <v>219</v>
      </c>
      <c r="B220" s="294" t="s">
        <v>699</v>
      </c>
      <c r="C220" s="294" t="s">
        <v>3030</v>
      </c>
      <c r="D220" s="294">
        <v>439</v>
      </c>
      <c r="E220" s="294">
        <v>724.46799999999996</v>
      </c>
      <c r="F220" s="294">
        <v>547</v>
      </c>
      <c r="G220" s="294">
        <v>396284</v>
      </c>
      <c r="H220" s="294">
        <v>240133</v>
      </c>
      <c r="I220" s="294">
        <v>156151</v>
      </c>
      <c r="J220" s="294">
        <v>87</v>
      </c>
      <c r="K220" s="294" t="s">
        <v>1358</v>
      </c>
      <c r="L220" s="294">
        <v>547</v>
      </c>
    </row>
    <row r="221" spans="1:12">
      <c r="A221" s="294">
        <v>220</v>
      </c>
      <c r="B221" s="294" t="s">
        <v>697</v>
      </c>
      <c r="C221" s="294" t="s">
        <v>3222</v>
      </c>
      <c r="D221" s="294">
        <v>442</v>
      </c>
      <c r="E221" s="294">
        <v>634.1712</v>
      </c>
      <c r="F221" s="294">
        <v>619</v>
      </c>
      <c r="G221" s="294">
        <v>392552</v>
      </c>
      <c r="H221" s="294">
        <v>273598</v>
      </c>
      <c r="I221" s="294">
        <v>118954</v>
      </c>
      <c r="J221" s="294">
        <v>52</v>
      </c>
      <c r="K221" s="294" t="s">
        <v>1358</v>
      </c>
      <c r="L221" s="294">
        <v>619</v>
      </c>
    </row>
    <row r="222" spans="1:12">
      <c r="A222" s="294">
        <v>221</v>
      </c>
      <c r="B222" s="294" t="s">
        <v>4256</v>
      </c>
      <c r="C222" s="294" t="s">
        <v>4278</v>
      </c>
      <c r="D222" s="294">
        <v>1041</v>
      </c>
      <c r="E222" s="294">
        <v>2700</v>
      </c>
      <c r="F222" s="294">
        <v>145</v>
      </c>
      <c r="G222" s="294">
        <v>391500</v>
      </c>
      <c r="H222" s="294">
        <v>150945</v>
      </c>
      <c r="I222" s="294">
        <v>240555</v>
      </c>
      <c r="J222" s="294">
        <v>1</v>
      </c>
      <c r="K222" s="294" t="s">
        <v>1358</v>
      </c>
      <c r="L222" s="294">
        <v>145</v>
      </c>
    </row>
    <row r="223" spans="1:12">
      <c r="A223" s="294">
        <v>222</v>
      </c>
      <c r="B223" s="294" t="s">
        <v>3206</v>
      </c>
      <c r="C223" s="294" t="s">
        <v>3207</v>
      </c>
      <c r="D223" s="294">
        <v>741</v>
      </c>
      <c r="E223" s="294">
        <v>1600</v>
      </c>
      <c r="F223" s="294">
        <v>240</v>
      </c>
      <c r="G223" s="294">
        <v>384000</v>
      </c>
      <c r="H223" s="294">
        <v>177840</v>
      </c>
      <c r="I223" s="294">
        <v>206160</v>
      </c>
      <c r="J223" s="294">
        <v>2</v>
      </c>
      <c r="K223" s="294" t="s">
        <v>1358</v>
      </c>
      <c r="L223" s="294">
        <v>240</v>
      </c>
    </row>
    <row r="224" spans="1:12">
      <c r="A224" s="294">
        <v>223</v>
      </c>
      <c r="B224" s="294" t="s">
        <v>2953</v>
      </c>
      <c r="C224" s="294" t="s">
        <v>3270</v>
      </c>
      <c r="D224" s="294">
        <v>660</v>
      </c>
      <c r="E224" s="294">
        <v>987.11630000000002</v>
      </c>
      <c r="F224" s="294">
        <v>387</v>
      </c>
      <c r="G224" s="294">
        <v>382014</v>
      </c>
      <c r="H224" s="294">
        <v>255420</v>
      </c>
      <c r="I224" s="294">
        <v>126594</v>
      </c>
      <c r="J224" s="294">
        <v>55</v>
      </c>
      <c r="K224" s="294" t="s">
        <v>1358</v>
      </c>
      <c r="L224" s="294">
        <v>387</v>
      </c>
    </row>
    <row r="225" spans="1:12">
      <c r="A225" s="294">
        <v>224</v>
      </c>
      <c r="B225" s="294" t="s">
        <v>508</v>
      </c>
      <c r="C225" s="294" t="s">
        <v>3104</v>
      </c>
      <c r="D225" s="294">
        <v>239</v>
      </c>
      <c r="E225" s="294">
        <v>440.55930000000001</v>
      </c>
      <c r="F225" s="294">
        <v>860</v>
      </c>
      <c r="G225" s="294">
        <v>378881</v>
      </c>
      <c r="H225" s="294">
        <v>205540</v>
      </c>
      <c r="I225" s="294">
        <v>173341</v>
      </c>
      <c r="J225" s="294">
        <v>27</v>
      </c>
      <c r="K225" s="294" t="s">
        <v>1358</v>
      </c>
      <c r="L225" s="294">
        <v>860</v>
      </c>
    </row>
    <row r="226" spans="1:12">
      <c r="A226" s="294">
        <v>225</v>
      </c>
      <c r="B226" s="294" t="s">
        <v>1290</v>
      </c>
      <c r="C226" s="294" t="s">
        <v>3185</v>
      </c>
      <c r="D226" s="294">
        <v>1321</v>
      </c>
      <c r="E226" s="294">
        <v>1642.7652</v>
      </c>
      <c r="F226" s="294">
        <v>230</v>
      </c>
      <c r="G226" s="294">
        <v>377836</v>
      </c>
      <c r="H226" s="294">
        <v>303830</v>
      </c>
      <c r="I226" s="294">
        <v>74006</v>
      </c>
      <c r="J226" s="294">
        <v>28</v>
      </c>
      <c r="K226" s="294" t="s">
        <v>1358</v>
      </c>
      <c r="L226" s="294">
        <v>230</v>
      </c>
    </row>
    <row r="227" spans="1:12">
      <c r="A227" s="294">
        <v>226</v>
      </c>
      <c r="B227" s="294" t="s">
        <v>370</v>
      </c>
      <c r="C227" s="294" t="s">
        <v>3225</v>
      </c>
      <c r="D227" s="294">
        <v>437</v>
      </c>
      <c r="E227" s="294">
        <v>997.74260000000004</v>
      </c>
      <c r="F227" s="294">
        <v>373</v>
      </c>
      <c r="G227" s="294">
        <v>372158</v>
      </c>
      <c r="H227" s="294">
        <v>163001</v>
      </c>
      <c r="I227" s="294">
        <v>209157</v>
      </c>
      <c r="J227" s="294">
        <v>30</v>
      </c>
      <c r="K227" s="294" t="s">
        <v>1358</v>
      </c>
      <c r="L227" s="294">
        <v>373</v>
      </c>
    </row>
    <row r="228" spans="1:12">
      <c r="A228" s="294">
        <v>227</v>
      </c>
      <c r="B228" s="294" t="s">
        <v>932</v>
      </c>
      <c r="C228" s="294" t="s">
        <v>3246</v>
      </c>
      <c r="D228" s="294">
        <v>387</v>
      </c>
      <c r="E228" s="294">
        <v>646.45180000000005</v>
      </c>
      <c r="F228" s="294">
        <v>571</v>
      </c>
      <c r="G228" s="294">
        <v>369124</v>
      </c>
      <c r="H228" s="294">
        <v>220977</v>
      </c>
      <c r="I228" s="294">
        <v>148147</v>
      </c>
      <c r="J228" s="294">
        <v>69</v>
      </c>
      <c r="K228" s="294" t="s">
        <v>1358</v>
      </c>
      <c r="L228" s="294">
        <v>571</v>
      </c>
    </row>
    <row r="229" spans="1:12">
      <c r="A229" s="294">
        <v>228</v>
      </c>
      <c r="B229" s="294" t="s">
        <v>649</v>
      </c>
      <c r="C229" s="294" t="s">
        <v>3194</v>
      </c>
      <c r="D229" s="294">
        <v>81</v>
      </c>
      <c r="E229" s="294">
        <v>177.88239999999999</v>
      </c>
      <c r="F229" s="294">
        <v>2075</v>
      </c>
      <c r="G229" s="294">
        <v>369106</v>
      </c>
      <c r="H229" s="294">
        <v>168075</v>
      </c>
      <c r="I229" s="294">
        <v>201031</v>
      </c>
      <c r="J229" s="294">
        <v>54</v>
      </c>
      <c r="K229" s="294" t="s">
        <v>1358</v>
      </c>
      <c r="L229" s="294">
        <v>2075</v>
      </c>
    </row>
    <row r="230" spans="1:12">
      <c r="A230" s="294">
        <v>229</v>
      </c>
      <c r="B230" s="294" t="s">
        <v>431</v>
      </c>
      <c r="C230" s="294" t="s">
        <v>3260</v>
      </c>
      <c r="D230" s="294">
        <v>269</v>
      </c>
      <c r="E230" s="294">
        <v>530.11260000000004</v>
      </c>
      <c r="F230" s="294">
        <v>693</v>
      </c>
      <c r="G230" s="294">
        <v>367368</v>
      </c>
      <c r="H230" s="294">
        <v>186417</v>
      </c>
      <c r="I230" s="294">
        <v>180951</v>
      </c>
      <c r="J230" s="294">
        <v>31</v>
      </c>
      <c r="K230" s="294" t="s">
        <v>1358</v>
      </c>
      <c r="L230" s="294">
        <v>693</v>
      </c>
    </row>
    <row r="231" spans="1:12">
      <c r="A231" s="294">
        <v>230</v>
      </c>
      <c r="B231" s="294" t="s">
        <v>4086</v>
      </c>
      <c r="C231" s="294" t="s">
        <v>4119</v>
      </c>
      <c r="D231" s="294">
        <v>138</v>
      </c>
      <c r="E231" s="294">
        <v>258.26209999999998</v>
      </c>
      <c r="F231" s="294">
        <v>1404</v>
      </c>
      <c r="G231" s="294">
        <v>362600</v>
      </c>
      <c r="H231" s="294">
        <v>193752</v>
      </c>
      <c r="I231" s="294">
        <v>168848</v>
      </c>
      <c r="J231" s="294">
        <v>9</v>
      </c>
      <c r="K231" s="294" t="s">
        <v>1358</v>
      </c>
      <c r="L231" s="294">
        <v>1404</v>
      </c>
    </row>
    <row r="232" spans="1:12">
      <c r="A232" s="294">
        <v>231</v>
      </c>
      <c r="B232" s="294" t="s">
        <v>2826</v>
      </c>
      <c r="C232" s="294" t="s">
        <v>3162</v>
      </c>
      <c r="D232" s="294">
        <v>289</v>
      </c>
      <c r="E232" s="294">
        <v>449.81639999999999</v>
      </c>
      <c r="F232" s="294">
        <v>806</v>
      </c>
      <c r="G232" s="294">
        <v>362552</v>
      </c>
      <c r="H232" s="294">
        <v>232934</v>
      </c>
      <c r="I232" s="294">
        <v>129618</v>
      </c>
      <c r="J232" s="294">
        <v>58</v>
      </c>
      <c r="K232" s="294" t="s">
        <v>1358</v>
      </c>
      <c r="L232" s="294">
        <v>806</v>
      </c>
    </row>
    <row r="233" spans="1:12">
      <c r="A233" s="294">
        <v>232</v>
      </c>
      <c r="B233" s="294" t="s">
        <v>2999</v>
      </c>
      <c r="C233" s="294" t="s">
        <v>3193</v>
      </c>
      <c r="D233" s="294">
        <v>588</v>
      </c>
      <c r="E233" s="294">
        <v>1000</v>
      </c>
      <c r="F233" s="294">
        <v>360</v>
      </c>
      <c r="G233" s="294">
        <v>360000</v>
      </c>
      <c r="H233" s="294">
        <v>211680</v>
      </c>
      <c r="I233" s="294">
        <v>148320</v>
      </c>
      <c r="J233" s="294">
        <v>3</v>
      </c>
      <c r="K233" s="294" t="s">
        <v>1358</v>
      </c>
      <c r="L233" s="294">
        <v>360</v>
      </c>
    </row>
    <row r="234" spans="1:12">
      <c r="A234" s="294">
        <v>233</v>
      </c>
      <c r="B234" s="294" t="s">
        <v>741</v>
      </c>
      <c r="C234" s="294" t="s">
        <v>3335</v>
      </c>
      <c r="D234" s="294">
        <v>2324</v>
      </c>
      <c r="E234" s="294">
        <v>3936.2637</v>
      </c>
      <c r="F234" s="294">
        <v>91</v>
      </c>
      <c r="G234" s="294">
        <v>358200</v>
      </c>
      <c r="H234" s="294">
        <v>211484</v>
      </c>
      <c r="I234" s="294">
        <v>146716</v>
      </c>
      <c r="J234" s="294">
        <v>2</v>
      </c>
      <c r="K234" s="294" t="s">
        <v>1358</v>
      </c>
      <c r="L234" s="294">
        <v>91</v>
      </c>
    </row>
    <row r="235" spans="1:12">
      <c r="A235" s="294">
        <v>234</v>
      </c>
      <c r="B235" s="294" t="s">
        <v>3792</v>
      </c>
      <c r="C235" s="294" t="s">
        <v>3976</v>
      </c>
      <c r="D235" s="294">
        <v>318</v>
      </c>
      <c r="E235" s="294">
        <v>631.5752</v>
      </c>
      <c r="F235" s="294">
        <v>565</v>
      </c>
      <c r="G235" s="294">
        <v>356840</v>
      </c>
      <c r="H235" s="294">
        <v>179670</v>
      </c>
      <c r="I235" s="294">
        <v>177170</v>
      </c>
      <c r="J235" s="294">
        <v>25</v>
      </c>
      <c r="K235" s="294" t="s">
        <v>1358</v>
      </c>
      <c r="L235" s="294">
        <v>565</v>
      </c>
    </row>
    <row r="236" spans="1:12">
      <c r="A236" s="294">
        <v>235</v>
      </c>
      <c r="B236" s="294" t="s">
        <v>402</v>
      </c>
      <c r="C236" s="294" t="s">
        <v>3188</v>
      </c>
      <c r="D236" s="294">
        <v>64</v>
      </c>
      <c r="E236" s="294">
        <v>105.60299999999999</v>
      </c>
      <c r="F236" s="294">
        <v>3375</v>
      </c>
      <c r="G236" s="294">
        <v>356410</v>
      </c>
      <c r="H236" s="294">
        <v>216000</v>
      </c>
      <c r="I236" s="294">
        <v>140410</v>
      </c>
      <c r="J236" s="294">
        <v>155</v>
      </c>
      <c r="K236" s="294" t="s">
        <v>1358</v>
      </c>
      <c r="L236" s="294">
        <v>3375</v>
      </c>
    </row>
    <row r="237" spans="1:12">
      <c r="A237" s="294">
        <v>236</v>
      </c>
      <c r="B237" s="294" t="s">
        <v>4096</v>
      </c>
      <c r="C237" s="294" t="s">
        <v>4143</v>
      </c>
      <c r="D237" s="294">
        <v>241</v>
      </c>
      <c r="E237" s="294">
        <v>463.60570000000001</v>
      </c>
      <c r="F237" s="294">
        <v>766</v>
      </c>
      <c r="G237" s="294">
        <v>355122</v>
      </c>
      <c r="H237" s="294">
        <v>184606</v>
      </c>
      <c r="I237" s="294">
        <v>170516</v>
      </c>
      <c r="J237" s="294">
        <v>24</v>
      </c>
      <c r="K237" s="294" t="s">
        <v>1358</v>
      </c>
      <c r="L237" s="294">
        <v>766</v>
      </c>
    </row>
    <row r="238" spans="1:12">
      <c r="A238" s="294">
        <v>237</v>
      </c>
      <c r="B238" s="294" t="s">
        <v>947</v>
      </c>
      <c r="C238" s="294" t="s">
        <v>3438</v>
      </c>
      <c r="D238" s="294">
        <v>242</v>
      </c>
      <c r="E238" s="294">
        <v>347.1841</v>
      </c>
      <c r="F238" s="294">
        <v>1016</v>
      </c>
      <c r="G238" s="294">
        <v>352739</v>
      </c>
      <c r="H238" s="294">
        <v>245872</v>
      </c>
      <c r="I238" s="294">
        <v>106867</v>
      </c>
      <c r="J238" s="294">
        <v>46</v>
      </c>
      <c r="K238" s="294" t="s">
        <v>1358</v>
      </c>
      <c r="L238" s="294">
        <v>1016</v>
      </c>
    </row>
    <row r="239" spans="1:12">
      <c r="A239" s="294">
        <v>238</v>
      </c>
      <c r="B239" s="294" t="s">
        <v>476</v>
      </c>
      <c r="C239" s="294" t="s">
        <v>3090</v>
      </c>
      <c r="D239" s="294">
        <v>363</v>
      </c>
      <c r="E239" s="294">
        <v>474.90660000000003</v>
      </c>
      <c r="F239" s="294">
        <v>739</v>
      </c>
      <c r="G239" s="294">
        <v>350956</v>
      </c>
      <c r="H239" s="294">
        <v>268257</v>
      </c>
      <c r="I239" s="294">
        <v>82699</v>
      </c>
      <c r="J239" s="294">
        <v>78</v>
      </c>
      <c r="K239" s="294" t="s">
        <v>1358</v>
      </c>
      <c r="L239" s="294">
        <v>739</v>
      </c>
    </row>
    <row r="240" spans="1:12">
      <c r="A240" s="294">
        <v>239</v>
      </c>
      <c r="B240" s="294" t="s">
        <v>2748</v>
      </c>
      <c r="C240" s="294" t="s">
        <v>3183</v>
      </c>
      <c r="D240" s="294">
        <v>461</v>
      </c>
      <c r="E240" s="294">
        <v>596.91250000000002</v>
      </c>
      <c r="F240" s="294">
        <v>583</v>
      </c>
      <c r="G240" s="294">
        <v>348000</v>
      </c>
      <c r="H240" s="294">
        <v>268763</v>
      </c>
      <c r="I240" s="294">
        <v>79237</v>
      </c>
      <c r="J240" s="294">
        <v>13</v>
      </c>
      <c r="K240" s="294" t="s">
        <v>1358</v>
      </c>
      <c r="L240" s="294">
        <v>583</v>
      </c>
    </row>
    <row r="241" spans="1:12">
      <c r="A241" s="294">
        <v>240</v>
      </c>
      <c r="B241" s="294" t="s">
        <v>250</v>
      </c>
      <c r="C241" s="294" t="s">
        <v>3278</v>
      </c>
      <c r="D241" s="294">
        <v>461</v>
      </c>
      <c r="E241" s="294">
        <v>1159.1389999999999</v>
      </c>
      <c r="F241" s="294">
        <v>295</v>
      </c>
      <c r="G241" s="294">
        <v>341946</v>
      </c>
      <c r="H241" s="294">
        <v>135995</v>
      </c>
      <c r="I241" s="294">
        <v>205951</v>
      </c>
      <c r="J241" s="294">
        <v>43</v>
      </c>
      <c r="K241" s="294" t="s">
        <v>1358</v>
      </c>
      <c r="L241" s="294">
        <v>295</v>
      </c>
    </row>
    <row r="242" spans="1:12">
      <c r="A242" s="294">
        <v>241</v>
      </c>
      <c r="B242" s="294" t="s">
        <v>929</v>
      </c>
      <c r="C242" s="294" t="s">
        <v>3246</v>
      </c>
      <c r="D242" s="294">
        <v>387</v>
      </c>
      <c r="E242" s="294">
        <v>599.27290000000005</v>
      </c>
      <c r="F242" s="294">
        <v>568</v>
      </c>
      <c r="G242" s="294">
        <v>340387</v>
      </c>
      <c r="H242" s="294">
        <v>219816</v>
      </c>
      <c r="I242" s="294">
        <v>120571</v>
      </c>
      <c r="J242" s="294">
        <v>84</v>
      </c>
      <c r="K242" s="294" t="s">
        <v>1358</v>
      </c>
      <c r="L242" s="294">
        <v>568</v>
      </c>
    </row>
    <row r="243" spans="1:12">
      <c r="A243" s="294">
        <v>242</v>
      </c>
      <c r="B243" s="294" t="s">
        <v>618</v>
      </c>
      <c r="C243" s="294" t="s">
        <v>3236</v>
      </c>
      <c r="D243" s="294">
        <v>530</v>
      </c>
      <c r="E243" s="294">
        <v>704.62109999999996</v>
      </c>
      <c r="F243" s="294">
        <v>483</v>
      </c>
      <c r="G243" s="294">
        <v>340332</v>
      </c>
      <c r="H243" s="294">
        <v>255990</v>
      </c>
      <c r="I243" s="294">
        <v>84342</v>
      </c>
      <c r="J243" s="294">
        <v>78</v>
      </c>
      <c r="K243" s="294" t="s">
        <v>1358</v>
      </c>
      <c r="L243" s="294">
        <v>483</v>
      </c>
    </row>
    <row r="244" spans="1:12">
      <c r="A244" s="294">
        <v>243</v>
      </c>
      <c r="B244" s="294" t="s">
        <v>781</v>
      </c>
      <c r="C244" s="294" t="s">
        <v>3305</v>
      </c>
      <c r="D244" s="294">
        <v>404</v>
      </c>
      <c r="E244" s="294">
        <v>660.48609999999996</v>
      </c>
      <c r="F244" s="294">
        <v>502</v>
      </c>
      <c r="G244" s="294">
        <v>331564</v>
      </c>
      <c r="H244" s="294">
        <v>202808</v>
      </c>
      <c r="I244" s="294">
        <v>128756</v>
      </c>
      <c r="J244" s="294">
        <v>65</v>
      </c>
      <c r="K244" s="294" t="s">
        <v>1358</v>
      </c>
      <c r="L244" s="294">
        <v>502</v>
      </c>
    </row>
    <row r="245" spans="1:12">
      <c r="A245" s="294">
        <v>244</v>
      </c>
      <c r="B245" s="294" t="s">
        <v>545</v>
      </c>
      <c r="C245" s="294" t="s">
        <v>3230</v>
      </c>
      <c r="D245" s="294">
        <v>396</v>
      </c>
      <c r="E245" s="294">
        <v>702.69209999999998</v>
      </c>
      <c r="F245" s="294">
        <v>471</v>
      </c>
      <c r="G245" s="294">
        <v>330968</v>
      </c>
      <c r="H245" s="294">
        <v>186516</v>
      </c>
      <c r="I245" s="294">
        <v>144452</v>
      </c>
      <c r="J245" s="294">
        <v>72</v>
      </c>
      <c r="K245" s="294" t="s">
        <v>1358</v>
      </c>
      <c r="L245" s="294">
        <v>471</v>
      </c>
    </row>
    <row r="246" spans="1:12">
      <c r="A246" s="294">
        <v>245</v>
      </c>
      <c r="B246" s="294" t="s">
        <v>4204</v>
      </c>
      <c r="C246" s="294" t="s">
        <v>4279</v>
      </c>
      <c r="D246" s="294">
        <v>132</v>
      </c>
      <c r="E246" s="294">
        <v>256.37209999999999</v>
      </c>
      <c r="F246" s="294">
        <v>1290</v>
      </c>
      <c r="G246" s="294">
        <v>330720</v>
      </c>
      <c r="H246" s="294">
        <v>170280</v>
      </c>
      <c r="I246" s="294">
        <v>160440</v>
      </c>
      <c r="J246" s="294">
        <v>10</v>
      </c>
      <c r="K246" s="294" t="s">
        <v>1358</v>
      </c>
      <c r="L246" s="294">
        <v>1290</v>
      </c>
    </row>
    <row r="247" spans="1:12">
      <c r="A247" s="294">
        <v>246</v>
      </c>
      <c r="B247" s="294" t="s">
        <v>4201</v>
      </c>
      <c r="C247" s="294" t="s">
        <v>4280</v>
      </c>
      <c r="D247" s="294">
        <v>145</v>
      </c>
      <c r="E247" s="294">
        <v>256.36360000000002</v>
      </c>
      <c r="F247" s="294">
        <v>1287</v>
      </c>
      <c r="G247" s="294">
        <v>329940</v>
      </c>
      <c r="H247" s="294">
        <v>186615</v>
      </c>
      <c r="I247" s="294">
        <v>143325</v>
      </c>
      <c r="J247" s="294">
        <v>9</v>
      </c>
      <c r="K247" s="294" t="s">
        <v>1358</v>
      </c>
      <c r="L247" s="294">
        <v>1287</v>
      </c>
    </row>
    <row r="248" spans="1:12">
      <c r="A248" s="294">
        <v>247</v>
      </c>
      <c r="B248" s="294" t="s">
        <v>4202</v>
      </c>
      <c r="C248" s="294" t="s">
        <v>4281</v>
      </c>
      <c r="D248" s="294">
        <v>143</v>
      </c>
      <c r="E248" s="294">
        <v>256.36360000000002</v>
      </c>
      <c r="F248" s="294">
        <v>1287</v>
      </c>
      <c r="G248" s="294">
        <v>329940</v>
      </c>
      <c r="H248" s="294">
        <v>184041</v>
      </c>
      <c r="I248" s="294">
        <v>145899</v>
      </c>
      <c r="J248" s="294">
        <v>9</v>
      </c>
      <c r="K248" s="294" t="s">
        <v>1358</v>
      </c>
      <c r="L248" s="294">
        <v>1287</v>
      </c>
    </row>
    <row r="249" spans="1:12">
      <c r="A249" s="294">
        <v>248</v>
      </c>
      <c r="B249" s="294" t="s">
        <v>651</v>
      </c>
      <c r="C249" s="294" t="s">
        <v>3227</v>
      </c>
      <c r="D249" s="294">
        <v>152</v>
      </c>
      <c r="E249" s="294">
        <v>365.13760000000002</v>
      </c>
      <c r="F249" s="294">
        <v>894</v>
      </c>
      <c r="G249" s="294">
        <v>326433</v>
      </c>
      <c r="H249" s="294">
        <v>135888</v>
      </c>
      <c r="I249" s="294">
        <v>190545</v>
      </c>
      <c r="J249" s="294">
        <v>30</v>
      </c>
      <c r="K249" s="294" t="s">
        <v>1358</v>
      </c>
      <c r="L249" s="294">
        <v>894</v>
      </c>
    </row>
    <row r="250" spans="1:12">
      <c r="A250" s="294">
        <v>249</v>
      </c>
      <c r="B250" s="294" t="s">
        <v>673</v>
      </c>
      <c r="C250" s="294" t="s">
        <v>3958</v>
      </c>
      <c r="D250" s="294">
        <v>177</v>
      </c>
      <c r="E250" s="294">
        <v>215</v>
      </c>
      <c r="F250" s="294">
        <v>1500</v>
      </c>
      <c r="G250" s="294">
        <v>322500</v>
      </c>
      <c r="H250" s="294">
        <v>265500</v>
      </c>
      <c r="I250" s="294">
        <v>57000</v>
      </c>
      <c r="J250" s="294">
        <v>7</v>
      </c>
      <c r="K250" s="294" t="s">
        <v>1358</v>
      </c>
      <c r="L250" s="294">
        <v>1500</v>
      </c>
    </row>
    <row r="251" spans="1:12">
      <c r="A251" s="294">
        <v>250</v>
      </c>
      <c r="B251" s="294" t="s">
        <v>3901</v>
      </c>
      <c r="C251" s="294" t="s">
        <v>4040</v>
      </c>
      <c r="D251" s="294">
        <v>591</v>
      </c>
      <c r="E251" s="294">
        <v>1147.3046999999999</v>
      </c>
      <c r="F251" s="294">
        <v>279</v>
      </c>
      <c r="G251" s="294">
        <v>320098</v>
      </c>
      <c r="H251" s="294">
        <v>164889</v>
      </c>
      <c r="I251" s="294">
        <v>155209</v>
      </c>
      <c r="J251" s="294">
        <v>26</v>
      </c>
      <c r="K251" s="294" t="s">
        <v>1358</v>
      </c>
      <c r="L251" s="294">
        <v>279</v>
      </c>
    </row>
    <row r="252" spans="1:12">
      <c r="A252" s="294">
        <v>251</v>
      </c>
      <c r="B252" s="294" t="s">
        <v>636</v>
      </c>
      <c r="C252" s="294" t="s">
        <v>3263</v>
      </c>
      <c r="D252" s="294">
        <v>163</v>
      </c>
      <c r="E252" s="294">
        <v>318.14519999999999</v>
      </c>
      <c r="F252" s="294">
        <v>992</v>
      </c>
      <c r="G252" s="294">
        <v>315600</v>
      </c>
      <c r="H252" s="294">
        <v>161696</v>
      </c>
      <c r="I252" s="294">
        <v>153904</v>
      </c>
      <c r="J252" s="294">
        <v>163</v>
      </c>
      <c r="K252" s="294" t="s">
        <v>1358</v>
      </c>
      <c r="L252" s="294">
        <v>992</v>
      </c>
    </row>
    <row r="253" spans="1:12">
      <c r="A253" s="294">
        <v>252</v>
      </c>
      <c r="B253" s="294" t="s">
        <v>231</v>
      </c>
      <c r="C253" s="294" t="s">
        <v>3088</v>
      </c>
      <c r="D253" s="294">
        <v>355</v>
      </c>
      <c r="E253" s="294">
        <v>561.41070000000002</v>
      </c>
      <c r="F253" s="294">
        <v>560</v>
      </c>
      <c r="G253" s="294">
        <v>314390</v>
      </c>
      <c r="H253" s="294">
        <v>198800</v>
      </c>
      <c r="I253" s="294">
        <v>115590</v>
      </c>
      <c r="J253" s="294">
        <v>68</v>
      </c>
      <c r="K253" s="294" t="s">
        <v>1358</v>
      </c>
      <c r="L253" s="294">
        <v>560</v>
      </c>
    </row>
    <row r="254" spans="1:12">
      <c r="A254" s="294">
        <v>253</v>
      </c>
      <c r="B254" s="294" t="s">
        <v>1289</v>
      </c>
      <c r="C254" s="294" t="s">
        <v>3102</v>
      </c>
      <c r="D254" s="294">
        <v>685</v>
      </c>
      <c r="E254" s="294">
        <v>852.85329999999999</v>
      </c>
      <c r="F254" s="294">
        <v>368</v>
      </c>
      <c r="G254" s="294">
        <v>313850</v>
      </c>
      <c r="H254" s="294">
        <v>252080</v>
      </c>
      <c r="I254" s="294">
        <v>61770</v>
      </c>
      <c r="J254" s="294">
        <v>34</v>
      </c>
      <c r="K254" s="294" t="s">
        <v>1358</v>
      </c>
      <c r="L254" s="294">
        <v>368</v>
      </c>
    </row>
    <row r="255" spans="1:12">
      <c r="A255" s="294">
        <v>254</v>
      </c>
      <c r="B255" s="294" t="s">
        <v>471</v>
      </c>
      <c r="C255" s="294" t="s">
        <v>3186</v>
      </c>
      <c r="D255" s="294">
        <v>151</v>
      </c>
      <c r="E255" s="294">
        <v>291.23079999999999</v>
      </c>
      <c r="F255" s="294">
        <v>1066</v>
      </c>
      <c r="G255" s="294">
        <v>310452</v>
      </c>
      <c r="H255" s="294">
        <v>160966</v>
      </c>
      <c r="I255" s="294">
        <v>149486</v>
      </c>
      <c r="J255" s="294">
        <v>138</v>
      </c>
      <c r="K255" s="294" t="s">
        <v>1358</v>
      </c>
      <c r="L255" s="294">
        <v>1066</v>
      </c>
    </row>
    <row r="256" spans="1:12">
      <c r="A256" s="294">
        <v>255</v>
      </c>
      <c r="B256" s="294" t="s">
        <v>3910</v>
      </c>
      <c r="C256" s="294" t="s">
        <v>3992</v>
      </c>
      <c r="D256" s="294">
        <v>573</v>
      </c>
      <c r="E256" s="294">
        <v>1105.9429</v>
      </c>
      <c r="F256" s="294">
        <v>280</v>
      </c>
      <c r="G256" s="294">
        <v>309664</v>
      </c>
      <c r="H256" s="294">
        <v>160440</v>
      </c>
      <c r="I256" s="294">
        <v>149224</v>
      </c>
      <c r="J256" s="294">
        <v>13</v>
      </c>
      <c r="K256" s="294" t="s">
        <v>1358</v>
      </c>
      <c r="L256" s="294">
        <v>280</v>
      </c>
    </row>
    <row r="257" spans="1:12">
      <c r="A257" s="294">
        <v>256</v>
      </c>
      <c r="B257" s="294" t="s">
        <v>1288</v>
      </c>
      <c r="C257" s="294" t="s">
        <v>3269</v>
      </c>
      <c r="D257" s="294">
        <v>173</v>
      </c>
      <c r="E257" s="294">
        <v>331.137</v>
      </c>
      <c r="F257" s="294">
        <v>934</v>
      </c>
      <c r="G257" s="294">
        <v>309282</v>
      </c>
      <c r="H257" s="294">
        <v>161582</v>
      </c>
      <c r="I257" s="294">
        <v>147700</v>
      </c>
      <c r="J257" s="294">
        <v>22</v>
      </c>
      <c r="K257" s="294" t="s">
        <v>1358</v>
      </c>
      <c r="L257" s="294">
        <v>934</v>
      </c>
    </row>
    <row r="258" spans="1:12">
      <c r="A258" s="294">
        <v>257</v>
      </c>
      <c r="B258" s="294" t="s">
        <v>4137</v>
      </c>
      <c r="C258" s="294" t="s">
        <v>4138</v>
      </c>
      <c r="D258" s="294">
        <v>1903</v>
      </c>
      <c r="E258" s="294">
        <v>3430</v>
      </c>
      <c r="F258" s="294">
        <v>90</v>
      </c>
      <c r="G258" s="294">
        <v>308700</v>
      </c>
      <c r="H258" s="294">
        <v>171270</v>
      </c>
      <c r="I258" s="294">
        <v>137430</v>
      </c>
      <c r="J258" s="294">
        <v>5</v>
      </c>
      <c r="K258" s="294" t="s">
        <v>1358</v>
      </c>
      <c r="L258" s="294">
        <v>90</v>
      </c>
    </row>
    <row r="259" spans="1:12">
      <c r="A259" s="294">
        <v>258</v>
      </c>
      <c r="B259" s="294" t="s">
        <v>4214</v>
      </c>
      <c r="C259" s="294" t="s">
        <v>4282</v>
      </c>
      <c r="D259" s="294">
        <v>425</v>
      </c>
      <c r="E259" s="294">
        <v>927.19029999999998</v>
      </c>
      <c r="F259" s="294">
        <v>331</v>
      </c>
      <c r="G259" s="294">
        <v>306900</v>
      </c>
      <c r="H259" s="294">
        <v>140675</v>
      </c>
      <c r="I259" s="294">
        <v>166225</v>
      </c>
      <c r="J259" s="294">
        <v>4</v>
      </c>
      <c r="K259" s="294" t="s">
        <v>1358</v>
      </c>
      <c r="L259" s="294">
        <v>331</v>
      </c>
    </row>
    <row r="260" spans="1:12">
      <c r="A260" s="294">
        <v>259</v>
      </c>
      <c r="B260" s="294" t="s">
        <v>652</v>
      </c>
      <c r="C260" s="294" t="s">
        <v>3227</v>
      </c>
      <c r="D260" s="294">
        <v>158</v>
      </c>
      <c r="E260" s="294">
        <v>366.55619999999999</v>
      </c>
      <c r="F260" s="294">
        <v>836</v>
      </c>
      <c r="G260" s="294">
        <v>306441</v>
      </c>
      <c r="H260" s="294">
        <v>132088</v>
      </c>
      <c r="I260" s="294">
        <v>174353</v>
      </c>
      <c r="J260" s="294">
        <v>21</v>
      </c>
      <c r="K260" s="294" t="s">
        <v>1358</v>
      </c>
      <c r="L260" s="294">
        <v>836</v>
      </c>
    </row>
    <row r="261" spans="1:12">
      <c r="A261" s="294">
        <v>260</v>
      </c>
      <c r="B261" s="294" t="s">
        <v>354</v>
      </c>
      <c r="C261" s="294" t="s">
        <v>3268</v>
      </c>
      <c r="D261" s="294">
        <v>73</v>
      </c>
      <c r="E261" s="294">
        <v>260.03649999999999</v>
      </c>
      <c r="F261" s="294">
        <v>1177</v>
      </c>
      <c r="G261" s="294">
        <v>306063</v>
      </c>
      <c r="H261" s="294">
        <v>85921</v>
      </c>
      <c r="I261" s="294">
        <v>220142</v>
      </c>
      <c r="J261" s="294">
        <v>72</v>
      </c>
      <c r="K261" s="294" t="s">
        <v>1358</v>
      </c>
      <c r="L261" s="294">
        <v>1177</v>
      </c>
    </row>
    <row r="262" spans="1:12">
      <c r="A262" s="294">
        <v>261</v>
      </c>
      <c r="B262" s="294" t="s">
        <v>648</v>
      </c>
      <c r="C262" s="294" t="s">
        <v>3134</v>
      </c>
      <c r="D262" s="294">
        <v>251</v>
      </c>
      <c r="E262" s="294">
        <v>537.92930000000001</v>
      </c>
      <c r="F262" s="294">
        <v>566</v>
      </c>
      <c r="G262" s="294">
        <v>304468</v>
      </c>
      <c r="H262" s="294">
        <v>142066</v>
      </c>
      <c r="I262" s="294">
        <v>162402</v>
      </c>
      <c r="J262" s="294">
        <v>24</v>
      </c>
      <c r="K262" s="294" t="s">
        <v>1358</v>
      </c>
      <c r="L262" s="294">
        <v>566</v>
      </c>
    </row>
    <row r="263" spans="1:12">
      <c r="A263" s="294">
        <v>262</v>
      </c>
      <c r="B263" s="294" t="s">
        <v>696</v>
      </c>
      <c r="C263" s="294" t="s">
        <v>3056</v>
      </c>
      <c r="D263" s="294">
        <v>477</v>
      </c>
      <c r="E263" s="294">
        <v>708.89179999999999</v>
      </c>
      <c r="F263" s="294">
        <v>425</v>
      </c>
      <c r="G263" s="294">
        <v>301279</v>
      </c>
      <c r="H263" s="294">
        <v>202725</v>
      </c>
      <c r="I263" s="294">
        <v>98554</v>
      </c>
      <c r="J263" s="294">
        <v>83</v>
      </c>
      <c r="K263" s="294" t="s">
        <v>1358</v>
      </c>
      <c r="L263" s="294">
        <v>425</v>
      </c>
    </row>
    <row r="264" spans="1:12">
      <c r="A264" s="294">
        <v>263</v>
      </c>
      <c r="B264" s="294" t="s">
        <v>3757</v>
      </c>
      <c r="C264" s="294" t="s">
        <v>3884</v>
      </c>
      <c r="D264" s="294">
        <v>396</v>
      </c>
      <c r="E264" s="294">
        <v>729.34870000000001</v>
      </c>
      <c r="F264" s="294">
        <v>413</v>
      </c>
      <c r="G264" s="294">
        <v>301221</v>
      </c>
      <c r="H264" s="294">
        <v>163548</v>
      </c>
      <c r="I264" s="294">
        <v>137673</v>
      </c>
      <c r="J264" s="294">
        <v>129</v>
      </c>
      <c r="K264" s="294" t="s">
        <v>1358</v>
      </c>
      <c r="L264" s="294">
        <v>413</v>
      </c>
    </row>
    <row r="265" spans="1:12">
      <c r="A265" s="294">
        <v>264</v>
      </c>
      <c r="B265" s="294" t="s">
        <v>3242</v>
      </c>
      <c r="C265" s="294" t="s">
        <v>3243</v>
      </c>
      <c r="D265" s="294">
        <v>916</v>
      </c>
      <c r="E265" s="294">
        <v>1287.7174</v>
      </c>
      <c r="F265" s="294">
        <v>230</v>
      </c>
      <c r="G265" s="294">
        <v>296175</v>
      </c>
      <c r="H265" s="294">
        <v>210680</v>
      </c>
      <c r="I265" s="294">
        <v>85495</v>
      </c>
      <c r="J265" s="294">
        <v>28</v>
      </c>
      <c r="K265" s="294" t="s">
        <v>1358</v>
      </c>
      <c r="L265" s="294">
        <v>230</v>
      </c>
    </row>
    <row r="266" spans="1:12">
      <c r="A266" s="294">
        <v>265</v>
      </c>
      <c r="B266" s="294" t="s">
        <v>2744</v>
      </c>
      <c r="C266" s="294" t="s">
        <v>3140</v>
      </c>
      <c r="D266" s="294">
        <v>479</v>
      </c>
      <c r="E266" s="294">
        <v>865.38869999999997</v>
      </c>
      <c r="F266" s="294">
        <v>337</v>
      </c>
      <c r="G266" s="294">
        <v>291636</v>
      </c>
      <c r="H266" s="294">
        <v>161423</v>
      </c>
      <c r="I266" s="294">
        <v>130213</v>
      </c>
      <c r="J266" s="294">
        <v>16</v>
      </c>
      <c r="K266" s="294" t="s">
        <v>1358</v>
      </c>
      <c r="L266" s="294">
        <v>337</v>
      </c>
    </row>
    <row r="267" spans="1:12">
      <c r="A267" s="294">
        <v>266</v>
      </c>
      <c r="B267" s="294" t="s">
        <v>621</v>
      </c>
      <c r="C267" s="294" t="s">
        <v>3266</v>
      </c>
      <c r="D267" s="294">
        <v>246</v>
      </c>
      <c r="E267" s="294">
        <v>327.76920000000001</v>
      </c>
      <c r="F267" s="294">
        <v>884</v>
      </c>
      <c r="G267" s="294">
        <v>289748</v>
      </c>
      <c r="H267" s="294">
        <v>217464</v>
      </c>
      <c r="I267" s="294">
        <v>72284</v>
      </c>
      <c r="J267" s="294">
        <v>42</v>
      </c>
      <c r="K267" s="294" t="s">
        <v>1358</v>
      </c>
      <c r="L267" s="294">
        <v>884</v>
      </c>
    </row>
    <row r="268" spans="1:12">
      <c r="A268" s="294">
        <v>267</v>
      </c>
      <c r="B268" s="294" t="s">
        <v>1028</v>
      </c>
      <c r="C268" s="294" t="s">
        <v>3170</v>
      </c>
      <c r="D268" s="294">
        <v>398</v>
      </c>
      <c r="E268" s="294">
        <v>657.51859999999999</v>
      </c>
      <c r="F268" s="294">
        <v>430</v>
      </c>
      <c r="G268" s="294">
        <v>282733</v>
      </c>
      <c r="H268" s="294">
        <v>171140</v>
      </c>
      <c r="I268" s="294">
        <v>111593</v>
      </c>
      <c r="J268" s="294">
        <v>69</v>
      </c>
      <c r="K268" s="294" t="s">
        <v>1358</v>
      </c>
      <c r="L268" s="294">
        <v>430</v>
      </c>
    </row>
    <row r="269" spans="1:12">
      <c r="A269" s="294">
        <v>268</v>
      </c>
      <c r="B269" s="294" t="s">
        <v>3954</v>
      </c>
      <c r="C269" s="294" t="s">
        <v>4152</v>
      </c>
      <c r="D269" s="294">
        <v>81</v>
      </c>
      <c r="E269" s="294">
        <v>305.83569999999997</v>
      </c>
      <c r="F269" s="294">
        <v>907</v>
      </c>
      <c r="G269" s="294">
        <v>277393</v>
      </c>
      <c r="H269" s="294">
        <v>73467</v>
      </c>
      <c r="I269" s="294">
        <v>203926</v>
      </c>
      <c r="J269" s="294">
        <v>45</v>
      </c>
      <c r="K269" s="294" t="s">
        <v>1358</v>
      </c>
      <c r="L269" s="294">
        <v>907</v>
      </c>
    </row>
    <row r="270" spans="1:12">
      <c r="A270" s="294">
        <v>269</v>
      </c>
      <c r="B270" s="294" t="s">
        <v>4228</v>
      </c>
      <c r="C270" s="294" t="s">
        <v>4283</v>
      </c>
      <c r="D270" s="294">
        <v>1842</v>
      </c>
      <c r="E270" s="294">
        <v>2858.7629000000002</v>
      </c>
      <c r="F270" s="294">
        <v>97</v>
      </c>
      <c r="G270" s="294">
        <v>277300</v>
      </c>
      <c r="H270" s="294">
        <v>178674</v>
      </c>
      <c r="I270" s="294">
        <v>98626</v>
      </c>
      <c r="J270" s="294">
        <v>4</v>
      </c>
      <c r="K270" s="294" t="s">
        <v>1358</v>
      </c>
      <c r="L270" s="294">
        <v>97</v>
      </c>
    </row>
    <row r="271" spans="1:12">
      <c r="A271" s="294">
        <v>270</v>
      </c>
      <c r="B271" s="294" t="s">
        <v>334</v>
      </c>
      <c r="C271" s="294" t="s">
        <v>3163</v>
      </c>
      <c r="D271" s="294">
        <v>422</v>
      </c>
      <c r="E271" s="294">
        <v>633.77829999999994</v>
      </c>
      <c r="F271" s="294">
        <v>424</v>
      </c>
      <c r="G271" s="294">
        <v>268722</v>
      </c>
      <c r="H271" s="294">
        <v>178928</v>
      </c>
      <c r="I271" s="294">
        <v>89794</v>
      </c>
      <c r="J271" s="294">
        <v>116</v>
      </c>
      <c r="K271" s="294" t="s">
        <v>1358</v>
      </c>
      <c r="L271" s="294">
        <v>424</v>
      </c>
    </row>
    <row r="272" spans="1:12">
      <c r="A272" s="294">
        <v>271</v>
      </c>
      <c r="B272" s="294" t="s">
        <v>3890</v>
      </c>
      <c r="C272" s="294" t="s">
        <v>3996</v>
      </c>
      <c r="D272" s="294">
        <v>439</v>
      </c>
      <c r="E272" s="294">
        <v>753.00279999999998</v>
      </c>
      <c r="F272" s="294">
        <v>356</v>
      </c>
      <c r="G272" s="294">
        <v>268069</v>
      </c>
      <c r="H272" s="294">
        <v>156284</v>
      </c>
      <c r="I272" s="294">
        <v>111785</v>
      </c>
      <c r="J272" s="294">
        <v>24</v>
      </c>
      <c r="K272" s="294" t="s">
        <v>1358</v>
      </c>
      <c r="L272" s="294">
        <v>356</v>
      </c>
    </row>
    <row r="273" spans="1:12">
      <c r="A273" s="294">
        <v>272</v>
      </c>
      <c r="B273" s="294" t="s">
        <v>722</v>
      </c>
      <c r="C273" s="294" t="s">
        <v>3189</v>
      </c>
      <c r="D273" s="294">
        <v>112</v>
      </c>
      <c r="E273" s="294">
        <v>240.2758</v>
      </c>
      <c r="F273" s="294">
        <v>1113</v>
      </c>
      <c r="G273" s="294">
        <v>267427</v>
      </c>
      <c r="H273" s="294">
        <v>124656</v>
      </c>
      <c r="I273" s="294">
        <v>142771</v>
      </c>
      <c r="J273" s="294">
        <v>74</v>
      </c>
      <c r="K273" s="294" t="s">
        <v>1358</v>
      </c>
      <c r="L273" s="294">
        <v>1113</v>
      </c>
    </row>
    <row r="274" spans="1:12">
      <c r="A274" s="294">
        <v>273</v>
      </c>
      <c r="B274" s="294" t="s">
        <v>365</v>
      </c>
      <c r="C274" s="294" t="s">
        <v>3274</v>
      </c>
      <c r="D274" s="294">
        <v>130</v>
      </c>
      <c r="E274" s="294">
        <v>234.441</v>
      </c>
      <c r="F274" s="294">
        <v>1136</v>
      </c>
      <c r="G274" s="294">
        <v>266325</v>
      </c>
      <c r="H274" s="294">
        <v>147680</v>
      </c>
      <c r="I274" s="294">
        <v>118645</v>
      </c>
      <c r="J274" s="294">
        <v>45</v>
      </c>
      <c r="K274" s="294" t="s">
        <v>1358</v>
      </c>
      <c r="L274" s="294">
        <v>1136</v>
      </c>
    </row>
    <row r="275" spans="1:12">
      <c r="A275" s="294">
        <v>274</v>
      </c>
      <c r="B275" s="294" t="s">
        <v>1030</v>
      </c>
      <c r="C275" s="294" t="s">
        <v>3146</v>
      </c>
      <c r="D275" s="294">
        <v>137</v>
      </c>
      <c r="E275" s="294">
        <v>281.64019999999999</v>
      </c>
      <c r="F275" s="294">
        <v>945</v>
      </c>
      <c r="G275" s="294">
        <v>266150</v>
      </c>
      <c r="H275" s="294">
        <v>129465</v>
      </c>
      <c r="I275" s="294">
        <v>136685</v>
      </c>
      <c r="J275" s="294">
        <v>9</v>
      </c>
      <c r="K275" s="294" t="s">
        <v>1358</v>
      </c>
      <c r="L275" s="294">
        <v>945</v>
      </c>
    </row>
    <row r="276" spans="1:12">
      <c r="A276" s="294">
        <v>275</v>
      </c>
      <c r="B276" s="294" t="s">
        <v>3905</v>
      </c>
      <c r="C276" s="294" t="s">
        <v>4065</v>
      </c>
      <c r="D276" s="294">
        <v>162</v>
      </c>
      <c r="E276" s="294">
        <v>280.50959999999998</v>
      </c>
      <c r="F276" s="294">
        <v>934</v>
      </c>
      <c r="G276" s="294">
        <v>261996</v>
      </c>
      <c r="H276" s="294">
        <v>151308</v>
      </c>
      <c r="I276" s="294">
        <v>110688</v>
      </c>
      <c r="J276" s="294">
        <v>34</v>
      </c>
      <c r="K276" s="294" t="s">
        <v>1358</v>
      </c>
      <c r="L276" s="294">
        <v>934</v>
      </c>
    </row>
    <row r="277" spans="1:12">
      <c r="A277" s="294">
        <v>276</v>
      </c>
      <c r="B277" s="294" t="s">
        <v>4105</v>
      </c>
      <c r="C277" s="294" t="s">
        <v>4284</v>
      </c>
      <c r="D277" s="294">
        <v>167</v>
      </c>
      <c r="E277" s="294">
        <v>258.14409999999998</v>
      </c>
      <c r="F277" s="294">
        <v>1013</v>
      </c>
      <c r="G277" s="294">
        <v>261500</v>
      </c>
      <c r="H277" s="294">
        <v>169171</v>
      </c>
      <c r="I277" s="294">
        <v>92329</v>
      </c>
      <c r="J277" s="294">
        <v>12</v>
      </c>
      <c r="K277" s="294" t="s">
        <v>1358</v>
      </c>
      <c r="L277" s="294">
        <v>1013</v>
      </c>
    </row>
    <row r="278" spans="1:12">
      <c r="A278" s="294">
        <v>277</v>
      </c>
      <c r="B278" s="294" t="s">
        <v>562</v>
      </c>
      <c r="C278" s="294" t="s">
        <v>3196</v>
      </c>
      <c r="D278" s="294">
        <v>147</v>
      </c>
      <c r="E278" s="294">
        <v>236.226</v>
      </c>
      <c r="F278" s="294">
        <v>1106</v>
      </c>
      <c r="G278" s="294">
        <v>261266</v>
      </c>
      <c r="H278" s="294">
        <v>162582</v>
      </c>
      <c r="I278" s="294">
        <v>98684</v>
      </c>
      <c r="J278" s="294">
        <v>49</v>
      </c>
      <c r="K278" s="294" t="s">
        <v>1358</v>
      </c>
      <c r="L278" s="294">
        <v>1106</v>
      </c>
    </row>
    <row r="279" spans="1:12">
      <c r="A279" s="294">
        <v>278</v>
      </c>
      <c r="B279" s="294" t="s">
        <v>4053</v>
      </c>
      <c r="C279" s="294" t="s">
        <v>4054</v>
      </c>
      <c r="D279" s="294">
        <v>2073</v>
      </c>
      <c r="E279" s="294">
        <v>3666.3521000000001</v>
      </c>
      <c r="F279" s="294">
        <v>71</v>
      </c>
      <c r="G279" s="294">
        <v>260311</v>
      </c>
      <c r="H279" s="294">
        <v>147183</v>
      </c>
      <c r="I279" s="294">
        <v>113128</v>
      </c>
      <c r="J279" s="294">
        <v>8</v>
      </c>
      <c r="K279" s="294" t="s">
        <v>1358</v>
      </c>
      <c r="L279" s="294">
        <v>71</v>
      </c>
    </row>
    <row r="280" spans="1:12">
      <c r="A280" s="294">
        <v>279</v>
      </c>
      <c r="B280" s="294" t="s">
        <v>366</v>
      </c>
      <c r="C280" s="294" t="s">
        <v>3114</v>
      </c>
      <c r="D280" s="294">
        <v>176</v>
      </c>
      <c r="E280" s="294">
        <v>275.8476</v>
      </c>
      <c r="F280" s="294">
        <v>932</v>
      </c>
      <c r="G280" s="294">
        <v>257090</v>
      </c>
      <c r="H280" s="294">
        <v>164032</v>
      </c>
      <c r="I280" s="294">
        <v>93058</v>
      </c>
      <c r="J280" s="294">
        <v>19</v>
      </c>
      <c r="K280" s="294" t="s">
        <v>1358</v>
      </c>
      <c r="L280" s="294">
        <v>932</v>
      </c>
    </row>
    <row r="281" spans="1:12">
      <c r="A281" s="294">
        <v>280</v>
      </c>
      <c r="B281" s="294" t="s">
        <v>808</v>
      </c>
      <c r="C281" s="294" t="s">
        <v>3221</v>
      </c>
      <c r="D281" s="294">
        <v>204</v>
      </c>
      <c r="E281" s="294">
        <v>389.53739999999999</v>
      </c>
      <c r="F281" s="294">
        <v>655</v>
      </c>
      <c r="G281" s="294">
        <v>255147</v>
      </c>
      <c r="H281" s="294">
        <v>133620</v>
      </c>
      <c r="I281" s="294">
        <v>121527</v>
      </c>
      <c r="J281" s="294">
        <v>162</v>
      </c>
      <c r="K281" s="294" t="s">
        <v>1358</v>
      </c>
      <c r="L281" s="294">
        <v>655</v>
      </c>
    </row>
    <row r="282" spans="1:12">
      <c r="A282" s="294">
        <v>281</v>
      </c>
      <c r="B282" s="294" t="s">
        <v>1291</v>
      </c>
      <c r="C282" s="294" t="s">
        <v>3962</v>
      </c>
      <c r="D282" s="294">
        <v>605</v>
      </c>
      <c r="E282" s="294">
        <v>371.08519999999999</v>
      </c>
      <c r="F282" s="294">
        <v>681</v>
      </c>
      <c r="G282" s="294">
        <v>252709</v>
      </c>
      <c r="H282" s="294">
        <v>412005</v>
      </c>
      <c r="I282" s="294">
        <v>-159296</v>
      </c>
      <c r="J282" s="294">
        <v>53</v>
      </c>
      <c r="K282" s="294" t="s">
        <v>1358</v>
      </c>
      <c r="L282" s="294">
        <v>681</v>
      </c>
    </row>
    <row r="283" spans="1:12">
      <c r="A283" s="294">
        <v>282</v>
      </c>
      <c r="B283" s="294" t="s">
        <v>666</v>
      </c>
      <c r="C283" s="294" t="s">
        <v>3122</v>
      </c>
      <c r="D283" s="294">
        <v>101</v>
      </c>
      <c r="E283" s="294">
        <v>203.1224</v>
      </c>
      <c r="F283" s="294">
        <v>1242</v>
      </c>
      <c r="G283" s="294">
        <v>252278</v>
      </c>
      <c r="H283" s="294">
        <v>125442</v>
      </c>
      <c r="I283" s="294">
        <v>126836</v>
      </c>
      <c r="J283" s="294">
        <v>128</v>
      </c>
      <c r="K283" s="294" t="s">
        <v>1358</v>
      </c>
      <c r="L283" s="294">
        <v>1242</v>
      </c>
    </row>
    <row r="284" spans="1:12">
      <c r="A284" s="294">
        <v>283</v>
      </c>
      <c r="B284" s="294" t="s">
        <v>438</v>
      </c>
      <c r="C284" s="294" t="s">
        <v>3249</v>
      </c>
      <c r="D284" s="294">
        <v>151</v>
      </c>
      <c r="E284" s="294">
        <v>271.15780000000001</v>
      </c>
      <c r="F284" s="294">
        <v>925</v>
      </c>
      <c r="G284" s="294">
        <v>250821</v>
      </c>
      <c r="H284" s="294">
        <v>139675</v>
      </c>
      <c r="I284" s="294">
        <v>111146</v>
      </c>
      <c r="J284" s="294">
        <v>50</v>
      </c>
      <c r="K284" s="294" t="s">
        <v>1358</v>
      </c>
      <c r="L284" s="294">
        <v>925</v>
      </c>
    </row>
    <row r="285" spans="1:12">
      <c r="A285" s="294">
        <v>284</v>
      </c>
      <c r="B285" s="294">
        <v>414210123</v>
      </c>
      <c r="C285" s="294" t="s">
        <v>3271</v>
      </c>
      <c r="D285" s="294">
        <v>466</v>
      </c>
      <c r="E285" s="294">
        <v>1140</v>
      </c>
      <c r="F285" s="294">
        <v>219</v>
      </c>
      <c r="G285" s="294">
        <v>249660</v>
      </c>
      <c r="H285" s="294">
        <v>102054</v>
      </c>
      <c r="I285" s="294">
        <v>147606</v>
      </c>
      <c r="J285" s="294">
        <v>15</v>
      </c>
      <c r="K285" s="294" t="s">
        <v>1358</v>
      </c>
      <c r="L285" s="294">
        <v>219</v>
      </c>
    </row>
    <row r="286" spans="1:12">
      <c r="A286" s="294">
        <v>285</v>
      </c>
      <c r="B286" s="294" t="s">
        <v>936</v>
      </c>
      <c r="C286" s="294" t="s">
        <v>3203</v>
      </c>
      <c r="D286" s="294">
        <v>443</v>
      </c>
      <c r="E286" s="294">
        <v>1072.1422</v>
      </c>
      <c r="F286" s="294">
        <v>232</v>
      </c>
      <c r="G286" s="294">
        <v>248737</v>
      </c>
      <c r="H286" s="294">
        <v>102776</v>
      </c>
      <c r="I286" s="294">
        <v>145961</v>
      </c>
      <c r="J286" s="294">
        <v>12</v>
      </c>
      <c r="K286" s="294" t="s">
        <v>1358</v>
      </c>
      <c r="L286" s="294">
        <v>232</v>
      </c>
    </row>
    <row r="287" spans="1:12">
      <c r="A287" s="294">
        <v>286</v>
      </c>
      <c r="B287" s="294" t="s">
        <v>4203</v>
      </c>
      <c r="C287" s="294" t="s">
        <v>4285</v>
      </c>
      <c r="D287" s="294">
        <v>105</v>
      </c>
      <c r="E287" s="294">
        <v>192.2791</v>
      </c>
      <c r="F287" s="294">
        <v>1290</v>
      </c>
      <c r="G287" s="294">
        <v>248040</v>
      </c>
      <c r="H287" s="294">
        <v>135450</v>
      </c>
      <c r="I287" s="294">
        <v>112590</v>
      </c>
      <c r="J287" s="294">
        <v>10</v>
      </c>
      <c r="K287" s="294" t="s">
        <v>1358</v>
      </c>
      <c r="L287" s="294">
        <v>1290</v>
      </c>
    </row>
    <row r="288" spans="1:12">
      <c r="A288" s="294">
        <v>287</v>
      </c>
      <c r="B288" s="294" t="s">
        <v>399</v>
      </c>
      <c r="C288" s="294" t="s">
        <v>3339</v>
      </c>
      <c r="D288" s="294">
        <v>119</v>
      </c>
      <c r="E288" s="294">
        <v>168.2568</v>
      </c>
      <c r="F288" s="294">
        <v>1472</v>
      </c>
      <c r="G288" s="294">
        <v>247674</v>
      </c>
      <c r="H288" s="294">
        <v>175168</v>
      </c>
      <c r="I288" s="294">
        <v>72506</v>
      </c>
      <c r="J288" s="294">
        <v>82</v>
      </c>
      <c r="K288" s="294" t="s">
        <v>1358</v>
      </c>
      <c r="L288" s="294">
        <v>1472</v>
      </c>
    </row>
    <row r="289" spans="1:12">
      <c r="A289" s="294">
        <v>288</v>
      </c>
      <c r="B289" s="294" t="s">
        <v>639</v>
      </c>
      <c r="C289" s="294" t="s">
        <v>3245</v>
      </c>
      <c r="D289" s="294">
        <v>83</v>
      </c>
      <c r="E289" s="294">
        <v>163.68190000000001</v>
      </c>
      <c r="F289" s="294">
        <v>1512</v>
      </c>
      <c r="G289" s="294">
        <v>247487</v>
      </c>
      <c r="H289" s="294">
        <v>125496</v>
      </c>
      <c r="I289" s="294">
        <v>121991</v>
      </c>
      <c r="J289" s="294">
        <v>66</v>
      </c>
      <c r="K289" s="294" t="s">
        <v>1358</v>
      </c>
      <c r="L289" s="294">
        <v>1512</v>
      </c>
    </row>
    <row r="290" spans="1:12">
      <c r="A290" s="294">
        <v>289</v>
      </c>
      <c r="B290" s="294" t="s">
        <v>425</v>
      </c>
      <c r="C290" s="294" t="s">
        <v>3327</v>
      </c>
      <c r="D290" s="294">
        <v>301</v>
      </c>
      <c r="E290" s="294">
        <v>584.08270000000005</v>
      </c>
      <c r="F290" s="294">
        <v>423</v>
      </c>
      <c r="G290" s="294">
        <v>247067</v>
      </c>
      <c r="H290" s="294">
        <v>127323</v>
      </c>
      <c r="I290" s="294">
        <v>119744</v>
      </c>
      <c r="J290" s="294">
        <v>123</v>
      </c>
      <c r="K290" s="294" t="s">
        <v>1358</v>
      </c>
      <c r="L290" s="294">
        <v>423</v>
      </c>
    </row>
    <row r="291" spans="1:12">
      <c r="A291" s="294">
        <v>290</v>
      </c>
      <c r="B291" s="294" t="s">
        <v>3750</v>
      </c>
      <c r="C291" s="294" t="s">
        <v>3846</v>
      </c>
      <c r="D291" s="294">
        <v>141</v>
      </c>
      <c r="E291" s="294">
        <v>272.09160000000003</v>
      </c>
      <c r="F291" s="294">
        <v>895</v>
      </c>
      <c r="G291" s="294">
        <v>243522</v>
      </c>
      <c r="H291" s="294">
        <v>126195</v>
      </c>
      <c r="I291" s="294">
        <v>117327</v>
      </c>
      <c r="J291" s="294">
        <v>122</v>
      </c>
      <c r="K291" s="294" t="s">
        <v>1358</v>
      </c>
      <c r="L291" s="294">
        <v>895</v>
      </c>
    </row>
    <row r="292" spans="1:12">
      <c r="A292" s="294">
        <v>291</v>
      </c>
      <c r="B292" s="294" t="s">
        <v>531</v>
      </c>
      <c r="C292" s="294" t="s">
        <v>3179</v>
      </c>
      <c r="D292" s="294">
        <v>257</v>
      </c>
      <c r="E292" s="294">
        <v>621.21759999999995</v>
      </c>
      <c r="F292" s="294">
        <v>386</v>
      </c>
      <c r="G292" s="294">
        <v>239790</v>
      </c>
      <c r="H292" s="294">
        <v>99202</v>
      </c>
      <c r="I292" s="294">
        <v>140588</v>
      </c>
      <c r="J292" s="294">
        <v>10</v>
      </c>
      <c r="K292" s="294" t="s">
        <v>1358</v>
      </c>
      <c r="L292" s="294">
        <v>386</v>
      </c>
    </row>
    <row r="293" spans="1:12">
      <c r="A293" s="294">
        <v>292</v>
      </c>
      <c r="B293" s="294" t="s">
        <v>704</v>
      </c>
      <c r="C293" s="294" t="s">
        <v>3184</v>
      </c>
      <c r="D293" s="294">
        <v>645</v>
      </c>
      <c r="E293" s="294">
        <v>1193.55</v>
      </c>
      <c r="F293" s="294">
        <v>200</v>
      </c>
      <c r="G293" s="294">
        <v>238710</v>
      </c>
      <c r="H293" s="294">
        <v>129000</v>
      </c>
      <c r="I293" s="294">
        <v>109710</v>
      </c>
      <c r="J293" s="294">
        <v>9</v>
      </c>
      <c r="K293" s="294" t="s">
        <v>1358</v>
      </c>
      <c r="L293" s="294">
        <v>200</v>
      </c>
    </row>
    <row r="294" spans="1:12">
      <c r="A294" s="294">
        <v>293</v>
      </c>
      <c r="B294" s="294" t="s">
        <v>3895</v>
      </c>
      <c r="C294" s="294" t="s">
        <v>4286</v>
      </c>
      <c r="D294" s="294">
        <v>221</v>
      </c>
      <c r="E294" s="294">
        <v>424.32260000000002</v>
      </c>
      <c r="F294" s="294">
        <v>558</v>
      </c>
      <c r="G294" s="294">
        <v>236772</v>
      </c>
      <c r="H294" s="294">
        <v>123318</v>
      </c>
      <c r="I294" s="294">
        <v>113454</v>
      </c>
      <c r="J294" s="294">
        <v>133</v>
      </c>
      <c r="K294" s="294" t="s">
        <v>1358</v>
      </c>
      <c r="L294" s="294">
        <v>558</v>
      </c>
    </row>
    <row r="295" spans="1:12">
      <c r="A295" s="294">
        <v>294</v>
      </c>
      <c r="B295" s="294" t="s">
        <v>4176</v>
      </c>
      <c r="C295" s="294" t="s">
        <v>4287</v>
      </c>
      <c r="D295" s="294">
        <v>602</v>
      </c>
      <c r="E295" s="294">
        <v>980</v>
      </c>
      <c r="F295" s="294">
        <v>240</v>
      </c>
      <c r="G295" s="294">
        <v>235200</v>
      </c>
      <c r="H295" s="294">
        <v>144480</v>
      </c>
      <c r="I295" s="294">
        <v>90720</v>
      </c>
      <c r="J295" s="294">
        <v>3</v>
      </c>
      <c r="K295" s="294" t="s">
        <v>1358</v>
      </c>
      <c r="L295" s="294">
        <v>240</v>
      </c>
    </row>
    <row r="296" spans="1:12">
      <c r="A296" s="294">
        <v>295</v>
      </c>
      <c r="B296" s="294" t="s">
        <v>369</v>
      </c>
      <c r="C296" s="294" t="s">
        <v>3202</v>
      </c>
      <c r="D296" s="294">
        <v>112</v>
      </c>
      <c r="E296" s="294">
        <v>233.357</v>
      </c>
      <c r="F296" s="294">
        <v>1000</v>
      </c>
      <c r="G296" s="294">
        <v>233357</v>
      </c>
      <c r="H296" s="294">
        <v>112000</v>
      </c>
      <c r="I296" s="294">
        <v>121357</v>
      </c>
      <c r="J296" s="294">
        <v>23</v>
      </c>
      <c r="K296" s="294" t="s">
        <v>1358</v>
      </c>
      <c r="L296" s="294">
        <v>1000</v>
      </c>
    </row>
    <row r="297" spans="1:12">
      <c r="A297" s="294">
        <v>296</v>
      </c>
      <c r="B297" s="294" t="s">
        <v>815</v>
      </c>
      <c r="C297" s="294" t="s">
        <v>3216</v>
      </c>
      <c r="D297" s="294">
        <v>76</v>
      </c>
      <c r="E297" s="294">
        <v>107.74</v>
      </c>
      <c r="F297" s="294">
        <v>2158</v>
      </c>
      <c r="G297" s="294">
        <v>232503</v>
      </c>
      <c r="H297" s="294">
        <v>164008</v>
      </c>
      <c r="I297" s="294">
        <v>68495</v>
      </c>
      <c r="J297" s="294">
        <v>50</v>
      </c>
      <c r="K297" s="294" t="s">
        <v>1358</v>
      </c>
      <c r="L297" s="294">
        <v>2158</v>
      </c>
    </row>
    <row r="298" spans="1:12">
      <c r="A298" s="294">
        <v>297</v>
      </c>
      <c r="B298" s="294" t="s">
        <v>3784</v>
      </c>
      <c r="C298" s="294" t="s">
        <v>3970</v>
      </c>
      <c r="D298" s="294">
        <v>69</v>
      </c>
      <c r="E298" s="294">
        <v>141.21180000000001</v>
      </c>
      <c r="F298" s="294">
        <v>1638</v>
      </c>
      <c r="G298" s="294">
        <v>231305</v>
      </c>
      <c r="H298" s="294">
        <v>113022</v>
      </c>
      <c r="I298" s="294">
        <v>118283</v>
      </c>
      <c r="J298" s="294">
        <v>46</v>
      </c>
      <c r="K298" s="294" t="s">
        <v>1358</v>
      </c>
      <c r="L298" s="294">
        <v>1638</v>
      </c>
    </row>
    <row r="299" spans="1:12">
      <c r="A299" s="294">
        <v>298</v>
      </c>
      <c r="B299" s="294" t="s">
        <v>3735</v>
      </c>
      <c r="C299" s="294" t="s">
        <v>3861</v>
      </c>
      <c r="D299" s="294">
        <v>629</v>
      </c>
      <c r="E299" s="294">
        <v>1120.0536999999999</v>
      </c>
      <c r="F299" s="294">
        <v>205</v>
      </c>
      <c r="G299" s="294">
        <v>229611</v>
      </c>
      <c r="H299" s="294">
        <v>128945</v>
      </c>
      <c r="I299" s="294">
        <v>100666</v>
      </c>
      <c r="J299" s="294">
        <v>58</v>
      </c>
      <c r="K299" s="294" t="s">
        <v>1358</v>
      </c>
      <c r="L299" s="294">
        <v>205</v>
      </c>
    </row>
    <row r="300" spans="1:12">
      <c r="A300" s="294">
        <v>299</v>
      </c>
      <c r="B300" s="294" t="s">
        <v>870</v>
      </c>
      <c r="C300" s="294" t="s">
        <v>3334</v>
      </c>
      <c r="D300" s="294">
        <v>492</v>
      </c>
      <c r="E300" s="294">
        <v>1019.6310999999999</v>
      </c>
      <c r="F300" s="294">
        <v>225</v>
      </c>
      <c r="G300" s="294">
        <v>229417</v>
      </c>
      <c r="H300" s="294">
        <v>110700</v>
      </c>
      <c r="I300" s="294">
        <v>118717</v>
      </c>
      <c r="J300" s="294">
        <v>19</v>
      </c>
      <c r="K300" s="294" t="s">
        <v>1358</v>
      </c>
      <c r="L300" s="294">
        <v>225</v>
      </c>
    </row>
    <row r="301" spans="1:12">
      <c r="A301" s="294">
        <v>300</v>
      </c>
      <c r="B301" s="294" t="s">
        <v>942</v>
      </c>
      <c r="C301" s="294" t="s">
        <v>3048</v>
      </c>
      <c r="D301" s="294">
        <v>453</v>
      </c>
      <c r="E301" s="294">
        <v>947.75620000000004</v>
      </c>
      <c r="F301" s="294">
        <v>242</v>
      </c>
      <c r="G301" s="294">
        <v>229357</v>
      </c>
      <c r="H301" s="294">
        <v>109626</v>
      </c>
      <c r="I301" s="294">
        <v>119731</v>
      </c>
      <c r="J301" s="294">
        <v>47</v>
      </c>
      <c r="K301" s="294" t="s">
        <v>1358</v>
      </c>
      <c r="L301" s="294">
        <v>242</v>
      </c>
    </row>
    <row r="302" spans="1:12">
      <c r="A302" s="294">
        <v>301</v>
      </c>
      <c r="B302" s="294" t="s">
        <v>1275</v>
      </c>
      <c r="C302" s="294" t="s">
        <v>3250</v>
      </c>
      <c r="D302" s="294">
        <v>69</v>
      </c>
      <c r="E302" s="294">
        <v>214.51769999999999</v>
      </c>
      <c r="F302" s="294">
        <v>1045</v>
      </c>
      <c r="G302" s="294">
        <v>224171</v>
      </c>
      <c r="H302" s="294">
        <v>72105</v>
      </c>
      <c r="I302" s="294">
        <v>152066</v>
      </c>
      <c r="J302" s="294">
        <v>57</v>
      </c>
      <c r="K302" s="294" t="s">
        <v>1358</v>
      </c>
      <c r="L302" s="294">
        <v>1045</v>
      </c>
    </row>
    <row r="303" spans="1:12">
      <c r="A303" s="294">
        <v>302</v>
      </c>
      <c r="B303" s="294" t="s">
        <v>806</v>
      </c>
      <c r="C303" s="294" t="s">
        <v>3221</v>
      </c>
      <c r="D303" s="294">
        <v>204</v>
      </c>
      <c r="E303" s="294">
        <v>352.1431</v>
      </c>
      <c r="F303" s="294">
        <v>636</v>
      </c>
      <c r="G303" s="294">
        <v>223963</v>
      </c>
      <c r="H303" s="294">
        <v>129744</v>
      </c>
      <c r="I303" s="294">
        <v>94219</v>
      </c>
      <c r="J303" s="294">
        <v>69</v>
      </c>
      <c r="K303" s="294" t="s">
        <v>1358</v>
      </c>
      <c r="L303" s="294">
        <v>636</v>
      </c>
    </row>
    <row r="304" spans="1:12">
      <c r="A304" s="294">
        <v>303</v>
      </c>
      <c r="B304" s="294" t="s">
        <v>960</v>
      </c>
      <c r="C304" s="294" t="s">
        <v>3144</v>
      </c>
      <c r="D304" s="294">
        <v>785</v>
      </c>
      <c r="E304" s="294">
        <v>1410.2467999999999</v>
      </c>
      <c r="F304" s="294">
        <v>158</v>
      </c>
      <c r="G304" s="294">
        <v>222819</v>
      </c>
      <c r="H304" s="294">
        <v>124030</v>
      </c>
      <c r="I304" s="294">
        <v>98789</v>
      </c>
      <c r="J304" s="294">
        <v>33</v>
      </c>
      <c r="K304" s="294" t="s">
        <v>1358</v>
      </c>
      <c r="L304" s="294">
        <v>158</v>
      </c>
    </row>
    <row r="305" spans="1:12">
      <c r="A305" s="294">
        <v>304</v>
      </c>
      <c r="B305" s="294" t="s">
        <v>415</v>
      </c>
      <c r="C305" s="294" t="s">
        <v>3238</v>
      </c>
      <c r="D305" s="294">
        <v>117</v>
      </c>
      <c r="E305" s="294">
        <v>139.35169999999999</v>
      </c>
      <c r="F305" s="294">
        <v>1595</v>
      </c>
      <c r="G305" s="294">
        <v>222266</v>
      </c>
      <c r="H305" s="294">
        <v>186615</v>
      </c>
      <c r="I305" s="294">
        <v>35651</v>
      </c>
      <c r="J305" s="294">
        <v>67</v>
      </c>
      <c r="K305" s="294" t="s">
        <v>1358</v>
      </c>
      <c r="L305" s="294">
        <v>1595</v>
      </c>
    </row>
    <row r="306" spans="1:12">
      <c r="A306" s="294">
        <v>305</v>
      </c>
      <c r="B306" s="294" t="s">
        <v>807</v>
      </c>
      <c r="C306" s="294" t="s">
        <v>3221</v>
      </c>
      <c r="D306" s="294">
        <v>204</v>
      </c>
      <c r="E306" s="294">
        <v>419.81560000000002</v>
      </c>
      <c r="F306" s="294">
        <v>526</v>
      </c>
      <c r="G306" s="294">
        <v>220823</v>
      </c>
      <c r="H306" s="294">
        <v>107304</v>
      </c>
      <c r="I306" s="294">
        <v>113519</v>
      </c>
      <c r="J306" s="294">
        <v>117</v>
      </c>
      <c r="K306" s="294" t="s">
        <v>1358</v>
      </c>
      <c r="L306" s="294">
        <v>526</v>
      </c>
    </row>
    <row r="307" spans="1:12">
      <c r="A307" s="294">
        <v>306</v>
      </c>
      <c r="B307" s="294" t="s">
        <v>1035</v>
      </c>
      <c r="C307" s="294" t="s">
        <v>3210</v>
      </c>
      <c r="D307" s="294">
        <v>495</v>
      </c>
      <c r="E307" s="294">
        <v>1607.9777999999999</v>
      </c>
      <c r="F307" s="294">
        <v>135</v>
      </c>
      <c r="G307" s="294">
        <v>217077</v>
      </c>
      <c r="H307" s="294">
        <v>66825</v>
      </c>
      <c r="I307" s="294">
        <v>150252</v>
      </c>
      <c r="J307" s="294">
        <v>21</v>
      </c>
      <c r="K307" s="294" t="s">
        <v>1358</v>
      </c>
      <c r="L307" s="294">
        <v>135</v>
      </c>
    </row>
    <row r="308" spans="1:12">
      <c r="A308" s="294">
        <v>307</v>
      </c>
      <c r="B308" s="294" t="s">
        <v>971</v>
      </c>
      <c r="C308" s="294" t="s">
        <v>3485</v>
      </c>
      <c r="D308" s="294">
        <v>615</v>
      </c>
      <c r="E308" s="294">
        <v>1003.7639</v>
      </c>
      <c r="F308" s="294">
        <v>216</v>
      </c>
      <c r="G308" s="294">
        <v>216813</v>
      </c>
      <c r="H308" s="294">
        <v>132840</v>
      </c>
      <c r="I308" s="294">
        <v>83973</v>
      </c>
      <c r="J308" s="294">
        <v>30</v>
      </c>
      <c r="K308" s="294" t="s">
        <v>1358</v>
      </c>
      <c r="L308" s="294">
        <v>216</v>
      </c>
    </row>
    <row r="309" spans="1:12">
      <c r="A309" s="294">
        <v>308</v>
      </c>
      <c r="B309" s="294" t="s">
        <v>3913</v>
      </c>
      <c r="C309" s="294" t="s">
        <v>4288</v>
      </c>
      <c r="D309" s="294">
        <v>683</v>
      </c>
      <c r="E309" s="294">
        <v>1103.7917</v>
      </c>
      <c r="F309" s="294">
        <v>192</v>
      </c>
      <c r="G309" s="294">
        <v>211928</v>
      </c>
      <c r="H309" s="294">
        <v>131136</v>
      </c>
      <c r="I309" s="294">
        <v>80792</v>
      </c>
      <c r="J309" s="294">
        <v>35</v>
      </c>
      <c r="K309" s="294" t="s">
        <v>1358</v>
      </c>
      <c r="L309" s="294">
        <v>192</v>
      </c>
    </row>
    <row r="310" spans="1:12">
      <c r="A310" s="294">
        <v>309</v>
      </c>
      <c r="B310" s="294" t="s">
        <v>297</v>
      </c>
      <c r="C310" s="294" t="s">
        <v>3291</v>
      </c>
      <c r="D310" s="294">
        <v>505</v>
      </c>
      <c r="E310" s="294">
        <v>1504.6357</v>
      </c>
      <c r="F310" s="294">
        <v>140</v>
      </c>
      <c r="G310" s="294">
        <v>210649</v>
      </c>
      <c r="H310" s="294">
        <v>70700</v>
      </c>
      <c r="I310" s="294">
        <v>139949</v>
      </c>
      <c r="J310" s="294">
        <v>18</v>
      </c>
      <c r="K310" s="294" t="s">
        <v>1358</v>
      </c>
      <c r="L310" s="294">
        <v>140</v>
      </c>
    </row>
    <row r="311" spans="1:12">
      <c r="A311" s="294">
        <v>310</v>
      </c>
      <c r="B311" s="294" t="s">
        <v>3897</v>
      </c>
      <c r="C311" s="294" t="s">
        <v>4056</v>
      </c>
      <c r="D311" s="294">
        <v>159</v>
      </c>
      <c r="E311" s="294">
        <v>343.34699999999998</v>
      </c>
      <c r="F311" s="294">
        <v>608</v>
      </c>
      <c r="G311" s="294">
        <v>208755</v>
      </c>
      <c r="H311" s="294">
        <v>96672</v>
      </c>
      <c r="I311" s="294">
        <v>112083</v>
      </c>
      <c r="J311" s="294">
        <v>145</v>
      </c>
      <c r="K311" s="294" t="s">
        <v>1358</v>
      </c>
      <c r="L311" s="294">
        <v>608</v>
      </c>
    </row>
    <row r="312" spans="1:12">
      <c r="A312" s="294">
        <v>311</v>
      </c>
      <c r="B312" s="294" t="s">
        <v>537</v>
      </c>
      <c r="C312" s="294" t="s">
        <v>3048</v>
      </c>
      <c r="D312" s="294">
        <v>537</v>
      </c>
      <c r="E312" s="294">
        <v>1048.7525000000001</v>
      </c>
      <c r="F312" s="294">
        <v>198</v>
      </c>
      <c r="G312" s="294">
        <v>207653</v>
      </c>
      <c r="H312" s="294">
        <v>106326</v>
      </c>
      <c r="I312" s="294">
        <v>101327</v>
      </c>
      <c r="J312" s="294">
        <v>52</v>
      </c>
      <c r="K312" s="294" t="s">
        <v>1358</v>
      </c>
      <c r="L312" s="294">
        <v>198</v>
      </c>
    </row>
    <row r="313" spans="1:12">
      <c r="A313" s="294">
        <v>312</v>
      </c>
      <c r="B313" s="294" t="s">
        <v>779</v>
      </c>
      <c r="C313" s="294" t="s">
        <v>3262</v>
      </c>
      <c r="D313" s="294">
        <v>1387</v>
      </c>
      <c r="E313" s="294">
        <v>2046.73</v>
      </c>
      <c r="F313" s="294">
        <v>100</v>
      </c>
      <c r="G313" s="294">
        <v>204673</v>
      </c>
      <c r="H313" s="294">
        <v>138700</v>
      </c>
      <c r="I313" s="294">
        <v>65973</v>
      </c>
      <c r="J313" s="294">
        <v>30</v>
      </c>
      <c r="K313" s="294" t="s">
        <v>1358</v>
      </c>
      <c r="L313" s="294">
        <v>100</v>
      </c>
    </row>
    <row r="314" spans="1:12">
      <c r="A314" s="294">
        <v>313</v>
      </c>
      <c r="B314" s="294" t="s">
        <v>392</v>
      </c>
      <c r="C314" s="294" t="s">
        <v>3502</v>
      </c>
      <c r="D314" s="294">
        <v>1835</v>
      </c>
      <c r="E314" s="294">
        <v>2676</v>
      </c>
      <c r="F314" s="294">
        <v>76</v>
      </c>
      <c r="G314" s="294">
        <v>203376</v>
      </c>
      <c r="H314" s="294">
        <v>139460</v>
      </c>
      <c r="I314" s="294">
        <v>63916</v>
      </c>
      <c r="J314" s="294">
        <v>4</v>
      </c>
      <c r="K314" s="294" t="s">
        <v>1358</v>
      </c>
      <c r="L314" s="294">
        <v>76</v>
      </c>
    </row>
    <row r="315" spans="1:12">
      <c r="A315" s="294">
        <v>314</v>
      </c>
      <c r="B315" s="294" t="s">
        <v>975</v>
      </c>
      <c r="C315" s="294" t="s">
        <v>3056</v>
      </c>
      <c r="D315" s="294">
        <v>477</v>
      </c>
      <c r="E315" s="294">
        <v>698.83789999999999</v>
      </c>
      <c r="F315" s="294">
        <v>290</v>
      </c>
      <c r="G315" s="294">
        <v>202663</v>
      </c>
      <c r="H315" s="294">
        <v>138330</v>
      </c>
      <c r="I315" s="294">
        <v>64333</v>
      </c>
      <c r="J315" s="294">
        <v>37</v>
      </c>
      <c r="K315" s="294" t="s">
        <v>1358</v>
      </c>
      <c r="L315" s="294">
        <v>290</v>
      </c>
    </row>
    <row r="316" spans="1:12">
      <c r="A316" s="294">
        <v>315</v>
      </c>
      <c r="B316" s="294" t="s">
        <v>439</v>
      </c>
      <c r="C316" s="294" t="s">
        <v>3289</v>
      </c>
      <c r="D316" s="294">
        <v>170</v>
      </c>
      <c r="E316" s="294">
        <v>231.2774</v>
      </c>
      <c r="F316" s="294">
        <v>876</v>
      </c>
      <c r="G316" s="294">
        <v>202599</v>
      </c>
      <c r="H316" s="294">
        <v>148920</v>
      </c>
      <c r="I316" s="294">
        <v>53679</v>
      </c>
      <c r="J316" s="294">
        <v>62</v>
      </c>
      <c r="K316" s="294" t="s">
        <v>1358</v>
      </c>
      <c r="L316" s="294">
        <v>876</v>
      </c>
    </row>
    <row r="317" spans="1:12">
      <c r="A317" s="294">
        <v>316</v>
      </c>
      <c r="B317" s="294" t="s">
        <v>3264</v>
      </c>
      <c r="C317" s="294" t="s">
        <v>3265</v>
      </c>
      <c r="D317" s="294">
        <v>527</v>
      </c>
      <c r="E317" s="294">
        <v>876.19050000000004</v>
      </c>
      <c r="F317" s="294">
        <v>231</v>
      </c>
      <c r="G317" s="294">
        <v>202400</v>
      </c>
      <c r="H317" s="294">
        <v>121737</v>
      </c>
      <c r="I317" s="294">
        <v>80663</v>
      </c>
      <c r="J317" s="294">
        <v>11</v>
      </c>
      <c r="K317" s="294" t="s">
        <v>1358</v>
      </c>
      <c r="L317" s="294">
        <v>231</v>
      </c>
    </row>
    <row r="318" spans="1:12">
      <c r="A318" s="294">
        <v>317</v>
      </c>
      <c r="B318" s="294" t="s">
        <v>3891</v>
      </c>
      <c r="C318" s="294" t="s">
        <v>4060</v>
      </c>
      <c r="D318" s="294">
        <v>73</v>
      </c>
      <c r="E318" s="294">
        <v>131.46809999999999</v>
      </c>
      <c r="F318" s="294">
        <v>1519</v>
      </c>
      <c r="G318" s="294">
        <v>199700</v>
      </c>
      <c r="H318" s="294">
        <v>110887</v>
      </c>
      <c r="I318" s="294">
        <v>88813</v>
      </c>
      <c r="J318" s="294">
        <v>104</v>
      </c>
      <c r="K318" s="294" t="s">
        <v>1358</v>
      </c>
      <c r="L318" s="294">
        <v>1519</v>
      </c>
    </row>
    <row r="319" spans="1:12">
      <c r="A319" s="294">
        <v>318</v>
      </c>
      <c r="B319" s="294" t="s">
        <v>981</v>
      </c>
      <c r="C319" s="294" t="s">
        <v>3282</v>
      </c>
      <c r="D319" s="294">
        <v>403</v>
      </c>
      <c r="E319" s="294">
        <v>712.33690000000001</v>
      </c>
      <c r="F319" s="294">
        <v>279</v>
      </c>
      <c r="G319" s="294">
        <v>198742</v>
      </c>
      <c r="H319" s="294">
        <v>112437</v>
      </c>
      <c r="I319" s="294">
        <v>86305</v>
      </c>
      <c r="J319" s="294">
        <v>77</v>
      </c>
      <c r="K319" s="294" t="s">
        <v>1358</v>
      </c>
      <c r="L319" s="294">
        <v>279</v>
      </c>
    </row>
    <row r="320" spans="1:12">
      <c r="A320" s="294">
        <v>319</v>
      </c>
      <c r="B320" s="294" t="s">
        <v>470</v>
      </c>
      <c r="C320" s="294" t="s">
        <v>3141</v>
      </c>
      <c r="D320" s="294">
        <v>1110</v>
      </c>
      <c r="E320" s="294">
        <v>3198.0645</v>
      </c>
      <c r="F320" s="294">
        <v>62</v>
      </c>
      <c r="G320" s="294">
        <v>198280</v>
      </c>
      <c r="H320" s="294">
        <v>68820</v>
      </c>
      <c r="I320" s="294">
        <v>129460</v>
      </c>
      <c r="J320" s="294">
        <v>17</v>
      </c>
      <c r="K320" s="294" t="s">
        <v>1358</v>
      </c>
      <c r="L320" s="294">
        <v>62</v>
      </c>
    </row>
    <row r="321" spans="1:12">
      <c r="A321" s="294">
        <v>320</v>
      </c>
      <c r="B321" s="294" t="s">
        <v>391</v>
      </c>
      <c r="C321" s="294" t="s">
        <v>3336</v>
      </c>
      <c r="D321" s="294">
        <v>1952</v>
      </c>
      <c r="E321" s="294">
        <v>3146.2381</v>
      </c>
      <c r="F321" s="294">
        <v>63</v>
      </c>
      <c r="G321" s="294">
        <v>198213</v>
      </c>
      <c r="H321" s="294">
        <v>122976</v>
      </c>
      <c r="I321" s="294">
        <v>75237</v>
      </c>
      <c r="J321" s="294">
        <v>19</v>
      </c>
      <c r="K321" s="294" t="s">
        <v>1358</v>
      </c>
      <c r="L321" s="294">
        <v>63</v>
      </c>
    </row>
    <row r="322" spans="1:12">
      <c r="A322" s="294">
        <v>321</v>
      </c>
      <c r="B322" s="294">
        <v>414210102</v>
      </c>
      <c r="C322" s="294" t="s">
        <v>3283</v>
      </c>
      <c r="D322" s="294">
        <v>645</v>
      </c>
      <c r="E322" s="294">
        <v>1573</v>
      </c>
      <c r="F322" s="294">
        <v>125</v>
      </c>
      <c r="G322" s="294">
        <v>196625</v>
      </c>
      <c r="H322" s="294">
        <v>80625</v>
      </c>
      <c r="I322" s="294">
        <v>116000</v>
      </c>
      <c r="J322" s="294">
        <v>6</v>
      </c>
      <c r="K322" s="294" t="s">
        <v>1358</v>
      </c>
      <c r="L322" s="294">
        <v>125</v>
      </c>
    </row>
    <row r="323" spans="1:12">
      <c r="A323" s="294">
        <v>322</v>
      </c>
      <c r="B323" s="294" t="s">
        <v>642</v>
      </c>
      <c r="C323" s="294" t="s">
        <v>3277</v>
      </c>
      <c r="D323" s="294">
        <v>249</v>
      </c>
      <c r="E323" s="294">
        <v>492.10050000000001</v>
      </c>
      <c r="F323" s="294">
        <v>398</v>
      </c>
      <c r="G323" s="294">
        <v>195856</v>
      </c>
      <c r="H323" s="294">
        <v>99102</v>
      </c>
      <c r="I323" s="294">
        <v>96754</v>
      </c>
      <c r="J323" s="294">
        <v>33</v>
      </c>
      <c r="K323" s="294" t="s">
        <v>1358</v>
      </c>
      <c r="L323" s="294">
        <v>398</v>
      </c>
    </row>
    <row r="324" spans="1:12">
      <c r="A324" s="294">
        <v>323</v>
      </c>
      <c r="B324" s="294" t="s">
        <v>644</v>
      </c>
      <c r="C324" s="294" t="s">
        <v>3245</v>
      </c>
      <c r="D324" s="294">
        <v>106</v>
      </c>
      <c r="E324" s="294">
        <v>163.54679999999999</v>
      </c>
      <c r="F324" s="294">
        <v>1176</v>
      </c>
      <c r="G324" s="294">
        <v>192331</v>
      </c>
      <c r="H324" s="294">
        <v>124656</v>
      </c>
      <c r="I324" s="294">
        <v>67675</v>
      </c>
      <c r="J324" s="294">
        <v>54</v>
      </c>
      <c r="K324" s="294" t="s">
        <v>1358</v>
      </c>
      <c r="L324" s="294">
        <v>1176</v>
      </c>
    </row>
    <row r="325" spans="1:12">
      <c r="A325" s="294">
        <v>324</v>
      </c>
      <c r="B325" s="294" t="s">
        <v>546</v>
      </c>
      <c r="C325" s="294" t="s">
        <v>3972</v>
      </c>
      <c r="D325" s="294">
        <v>242</v>
      </c>
      <c r="E325" s="294">
        <v>350.21609999999998</v>
      </c>
      <c r="F325" s="294">
        <v>546</v>
      </c>
      <c r="G325" s="294">
        <v>191218</v>
      </c>
      <c r="H325" s="294">
        <v>132132</v>
      </c>
      <c r="I325" s="294">
        <v>59086</v>
      </c>
      <c r="J325" s="294">
        <v>33</v>
      </c>
      <c r="K325" s="294" t="s">
        <v>1358</v>
      </c>
      <c r="L325" s="294">
        <v>546</v>
      </c>
    </row>
    <row r="326" spans="1:12">
      <c r="A326" s="294">
        <v>325</v>
      </c>
      <c r="B326" s="294" t="s">
        <v>424</v>
      </c>
      <c r="C326" s="294" t="s">
        <v>3257</v>
      </c>
      <c r="D326" s="294">
        <v>255</v>
      </c>
      <c r="E326" s="294">
        <v>595.66669999999999</v>
      </c>
      <c r="F326" s="294">
        <v>321</v>
      </c>
      <c r="G326" s="294">
        <v>191209</v>
      </c>
      <c r="H326" s="294">
        <v>81855</v>
      </c>
      <c r="I326" s="294">
        <v>109354</v>
      </c>
      <c r="J326" s="294">
        <v>70</v>
      </c>
      <c r="K326" s="294" t="s">
        <v>1358</v>
      </c>
      <c r="L326" s="294">
        <v>321</v>
      </c>
    </row>
    <row r="327" spans="1:12">
      <c r="A327" s="294">
        <v>326</v>
      </c>
      <c r="B327" s="294" t="s">
        <v>774</v>
      </c>
      <c r="C327" s="294" t="s">
        <v>3279</v>
      </c>
      <c r="D327" s="294">
        <v>1398</v>
      </c>
      <c r="E327" s="294">
        <v>2827.6866</v>
      </c>
      <c r="F327" s="294">
        <v>67</v>
      </c>
      <c r="G327" s="294">
        <v>189455</v>
      </c>
      <c r="H327" s="294">
        <v>93666</v>
      </c>
      <c r="I327" s="294">
        <v>95789</v>
      </c>
      <c r="J327" s="294">
        <v>32</v>
      </c>
      <c r="K327" s="294" t="s">
        <v>1358</v>
      </c>
      <c r="L327" s="294">
        <v>67</v>
      </c>
    </row>
    <row r="328" spans="1:12">
      <c r="A328" s="294">
        <v>327</v>
      </c>
      <c r="B328" s="294" t="s">
        <v>451</v>
      </c>
      <c r="C328" s="294" t="s">
        <v>3350</v>
      </c>
      <c r="D328" s="294">
        <v>187</v>
      </c>
      <c r="E328" s="294">
        <v>303.86009999999999</v>
      </c>
      <c r="F328" s="294">
        <v>622</v>
      </c>
      <c r="G328" s="294">
        <v>189001</v>
      </c>
      <c r="H328" s="294">
        <v>116314</v>
      </c>
      <c r="I328" s="294">
        <v>72687</v>
      </c>
      <c r="J328" s="294">
        <v>136</v>
      </c>
      <c r="K328" s="294" t="s">
        <v>1358</v>
      </c>
      <c r="L328" s="294">
        <v>622</v>
      </c>
    </row>
    <row r="329" spans="1:12">
      <c r="A329" s="294">
        <v>328</v>
      </c>
      <c r="B329" s="294" t="s">
        <v>517</v>
      </c>
      <c r="C329" s="294" t="s">
        <v>3368</v>
      </c>
      <c r="D329" s="294">
        <v>455</v>
      </c>
      <c r="E329" s="294">
        <v>675.85090000000002</v>
      </c>
      <c r="F329" s="294">
        <v>275</v>
      </c>
      <c r="G329" s="294">
        <v>185859</v>
      </c>
      <c r="H329" s="294">
        <v>125125</v>
      </c>
      <c r="I329" s="294">
        <v>60734</v>
      </c>
      <c r="J329" s="294">
        <v>19</v>
      </c>
      <c r="K329" s="294" t="s">
        <v>1358</v>
      </c>
      <c r="L329" s="294">
        <v>275</v>
      </c>
    </row>
    <row r="330" spans="1:12">
      <c r="A330" s="294">
        <v>329</v>
      </c>
      <c r="B330" s="294" t="s">
        <v>2986</v>
      </c>
      <c r="C330" s="294" t="s">
        <v>3165</v>
      </c>
      <c r="D330" s="294">
        <v>517</v>
      </c>
      <c r="E330" s="294">
        <v>947.65459999999996</v>
      </c>
      <c r="F330" s="294">
        <v>194</v>
      </c>
      <c r="G330" s="294">
        <v>183845</v>
      </c>
      <c r="H330" s="294">
        <v>100298</v>
      </c>
      <c r="I330" s="294">
        <v>83547</v>
      </c>
      <c r="J330" s="294">
        <v>28</v>
      </c>
      <c r="K330" s="294" t="s">
        <v>1358</v>
      </c>
      <c r="L330" s="294">
        <v>194</v>
      </c>
    </row>
    <row r="331" spans="1:12">
      <c r="A331" s="294">
        <v>330</v>
      </c>
      <c r="B331" s="294" t="s">
        <v>637</v>
      </c>
      <c r="C331" s="294" t="s">
        <v>3296</v>
      </c>
      <c r="D331" s="294">
        <v>231</v>
      </c>
      <c r="E331" s="294">
        <v>469.55239999999998</v>
      </c>
      <c r="F331" s="294">
        <v>391</v>
      </c>
      <c r="G331" s="294">
        <v>183595</v>
      </c>
      <c r="H331" s="294">
        <v>90321</v>
      </c>
      <c r="I331" s="294">
        <v>93274</v>
      </c>
      <c r="J331" s="294">
        <v>12</v>
      </c>
      <c r="K331" s="294" t="s">
        <v>1358</v>
      </c>
      <c r="L331" s="294">
        <v>391</v>
      </c>
    </row>
    <row r="332" spans="1:12">
      <c r="A332" s="294">
        <v>331</v>
      </c>
      <c r="B332" s="294" t="s">
        <v>1292</v>
      </c>
      <c r="C332" s="294" t="s">
        <v>3075</v>
      </c>
      <c r="D332" s="294">
        <v>692</v>
      </c>
      <c r="E332" s="294">
        <v>380.51569999999998</v>
      </c>
      <c r="F332" s="294">
        <v>479</v>
      </c>
      <c r="G332" s="294">
        <v>182267</v>
      </c>
      <c r="H332" s="294">
        <v>331468</v>
      </c>
      <c r="I332" s="294">
        <v>-149201</v>
      </c>
      <c r="J332" s="294">
        <v>52</v>
      </c>
      <c r="K332" s="294" t="s">
        <v>1358</v>
      </c>
      <c r="L332" s="294">
        <v>479</v>
      </c>
    </row>
    <row r="333" spans="1:12">
      <c r="A333" s="294">
        <v>332</v>
      </c>
      <c r="B333" s="294" t="s">
        <v>605</v>
      </c>
      <c r="C333" s="294" t="s">
        <v>3276</v>
      </c>
      <c r="D333" s="294">
        <v>493</v>
      </c>
      <c r="E333" s="294">
        <v>850</v>
      </c>
      <c r="F333" s="294">
        <v>214</v>
      </c>
      <c r="G333" s="294">
        <v>181900</v>
      </c>
      <c r="H333" s="294">
        <v>105502</v>
      </c>
      <c r="I333" s="294">
        <v>76398</v>
      </c>
      <c r="J333" s="294">
        <v>28</v>
      </c>
      <c r="K333" s="294" t="s">
        <v>1358</v>
      </c>
      <c r="L333" s="294">
        <v>214</v>
      </c>
    </row>
    <row r="334" spans="1:12">
      <c r="A334" s="294">
        <v>333</v>
      </c>
      <c r="B334" s="294" t="s">
        <v>447</v>
      </c>
      <c r="C334" s="294" t="s">
        <v>3286</v>
      </c>
      <c r="D334" s="294">
        <v>192</v>
      </c>
      <c r="E334" s="294">
        <v>243.0684</v>
      </c>
      <c r="F334" s="294">
        <v>746</v>
      </c>
      <c r="G334" s="294">
        <v>181329</v>
      </c>
      <c r="H334" s="294">
        <v>143232</v>
      </c>
      <c r="I334" s="294">
        <v>38097</v>
      </c>
      <c r="J334" s="294">
        <v>92</v>
      </c>
      <c r="K334" s="294" t="s">
        <v>1358</v>
      </c>
      <c r="L334" s="294">
        <v>746</v>
      </c>
    </row>
    <row r="335" spans="1:12">
      <c r="A335" s="294">
        <v>334</v>
      </c>
      <c r="B335" s="294" t="s">
        <v>4206</v>
      </c>
      <c r="C335" s="294" t="s">
        <v>4289</v>
      </c>
      <c r="D335" s="294">
        <v>0</v>
      </c>
      <c r="E335" s="294">
        <v>562.24300000000005</v>
      </c>
      <c r="F335" s="294">
        <v>321</v>
      </c>
      <c r="G335" s="294">
        <v>180480</v>
      </c>
      <c r="H335" s="294">
        <v>0</v>
      </c>
      <c r="I335" s="294">
        <v>180480</v>
      </c>
      <c r="J335" s="294">
        <v>3</v>
      </c>
      <c r="K335" s="294" t="s">
        <v>1358</v>
      </c>
      <c r="L335" s="294">
        <v>321</v>
      </c>
    </row>
    <row r="336" spans="1:12">
      <c r="A336" s="294">
        <v>335</v>
      </c>
      <c r="B336" s="294" t="s">
        <v>694</v>
      </c>
      <c r="C336" s="294" t="s">
        <v>3293</v>
      </c>
      <c r="D336" s="294">
        <v>597</v>
      </c>
      <c r="E336" s="294">
        <v>1171.461</v>
      </c>
      <c r="F336" s="294">
        <v>154</v>
      </c>
      <c r="G336" s="294">
        <v>180405</v>
      </c>
      <c r="H336" s="294">
        <v>91938</v>
      </c>
      <c r="I336" s="294">
        <v>88467</v>
      </c>
      <c r="J336" s="294">
        <v>19</v>
      </c>
      <c r="K336" s="294" t="s">
        <v>1358</v>
      </c>
      <c r="L336" s="294">
        <v>154</v>
      </c>
    </row>
    <row r="337" spans="1:12">
      <c r="A337" s="294">
        <v>336</v>
      </c>
      <c r="B337" s="294" t="s">
        <v>3785</v>
      </c>
      <c r="C337" s="294" t="s">
        <v>4037</v>
      </c>
      <c r="D337" s="294">
        <v>64</v>
      </c>
      <c r="E337" s="294">
        <v>166.70439999999999</v>
      </c>
      <c r="F337" s="294">
        <v>1079</v>
      </c>
      <c r="G337" s="294">
        <v>179874</v>
      </c>
      <c r="H337" s="294">
        <v>69056</v>
      </c>
      <c r="I337" s="294">
        <v>110818</v>
      </c>
      <c r="J337" s="294">
        <v>136</v>
      </c>
      <c r="K337" s="294" t="s">
        <v>1358</v>
      </c>
      <c r="L337" s="294">
        <v>1079</v>
      </c>
    </row>
    <row r="338" spans="1:12">
      <c r="A338" s="294">
        <v>337</v>
      </c>
      <c r="B338" s="294" t="s">
        <v>3381</v>
      </c>
      <c r="C338" s="294" t="s">
        <v>3382</v>
      </c>
      <c r="D338" s="294">
        <v>611</v>
      </c>
      <c r="E338" s="294">
        <v>1199</v>
      </c>
      <c r="F338" s="294">
        <v>150</v>
      </c>
      <c r="G338" s="294">
        <v>179850</v>
      </c>
      <c r="H338" s="294">
        <v>91650</v>
      </c>
      <c r="I338" s="294">
        <v>88200</v>
      </c>
      <c r="J338" s="294">
        <v>31</v>
      </c>
      <c r="K338" s="294" t="s">
        <v>1358</v>
      </c>
      <c r="L338" s="294">
        <v>150</v>
      </c>
    </row>
    <row r="339" spans="1:12">
      <c r="A339" s="294">
        <v>338</v>
      </c>
      <c r="B339" s="294" t="s">
        <v>670</v>
      </c>
      <c r="C339" s="294" t="s">
        <v>3178</v>
      </c>
      <c r="D339" s="294">
        <v>486</v>
      </c>
      <c r="E339" s="294">
        <v>371.55990000000003</v>
      </c>
      <c r="F339" s="294">
        <v>484</v>
      </c>
      <c r="G339" s="294">
        <v>179835</v>
      </c>
      <c r="H339" s="294">
        <v>235224</v>
      </c>
      <c r="I339" s="294">
        <v>-55389</v>
      </c>
      <c r="J339" s="294">
        <v>24</v>
      </c>
      <c r="K339" s="294" t="s">
        <v>1358</v>
      </c>
      <c r="L339" s="294">
        <v>484</v>
      </c>
    </row>
    <row r="340" spans="1:12">
      <c r="A340" s="294">
        <v>339</v>
      </c>
      <c r="B340" s="294" t="s">
        <v>964</v>
      </c>
      <c r="C340" s="294" t="s">
        <v>3135</v>
      </c>
      <c r="D340" s="294">
        <v>720</v>
      </c>
      <c r="E340" s="294">
        <v>1460.375</v>
      </c>
      <c r="F340" s="294">
        <v>120</v>
      </c>
      <c r="G340" s="294">
        <v>175245</v>
      </c>
      <c r="H340" s="294">
        <v>86400</v>
      </c>
      <c r="I340" s="294">
        <v>88845</v>
      </c>
      <c r="J340" s="294">
        <v>32</v>
      </c>
      <c r="K340" s="294" t="s">
        <v>1358</v>
      </c>
      <c r="L340" s="294">
        <v>120</v>
      </c>
    </row>
    <row r="341" spans="1:12">
      <c r="A341" s="294">
        <v>340</v>
      </c>
      <c r="B341" s="294" t="s">
        <v>3767</v>
      </c>
      <c r="C341" s="294" t="s">
        <v>3812</v>
      </c>
      <c r="D341" s="294">
        <v>660</v>
      </c>
      <c r="E341" s="294">
        <v>1179.7551000000001</v>
      </c>
      <c r="F341" s="294">
        <v>147</v>
      </c>
      <c r="G341" s="294">
        <v>173424</v>
      </c>
      <c r="H341" s="294">
        <v>97020</v>
      </c>
      <c r="I341" s="294">
        <v>76404</v>
      </c>
      <c r="J341" s="294">
        <v>10</v>
      </c>
      <c r="K341" s="294" t="s">
        <v>1358</v>
      </c>
      <c r="L341" s="294">
        <v>147</v>
      </c>
    </row>
    <row r="342" spans="1:12">
      <c r="A342" s="294">
        <v>341</v>
      </c>
      <c r="B342" s="294" t="s">
        <v>585</v>
      </c>
      <c r="C342" s="294" t="s">
        <v>3307</v>
      </c>
      <c r="D342" s="294">
        <v>118</v>
      </c>
      <c r="E342" s="294">
        <v>185.0812</v>
      </c>
      <c r="F342" s="294">
        <v>936</v>
      </c>
      <c r="G342" s="294">
        <v>173236</v>
      </c>
      <c r="H342" s="294">
        <v>110448</v>
      </c>
      <c r="I342" s="294">
        <v>62788</v>
      </c>
      <c r="J342" s="294">
        <v>78</v>
      </c>
      <c r="K342" s="294" t="s">
        <v>1358</v>
      </c>
      <c r="L342" s="294">
        <v>936</v>
      </c>
    </row>
    <row r="343" spans="1:12">
      <c r="A343" s="294">
        <v>342</v>
      </c>
      <c r="B343" s="294" t="s">
        <v>547</v>
      </c>
      <c r="C343" s="294" t="s">
        <v>3972</v>
      </c>
      <c r="D343" s="294">
        <v>242</v>
      </c>
      <c r="E343" s="294">
        <v>353.61360000000002</v>
      </c>
      <c r="F343" s="294">
        <v>484</v>
      </c>
      <c r="G343" s="294">
        <v>171149</v>
      </c>
      <c r="H343" s="294">
        <v>117128</v>
      </c>
      <c r="I343" s="294">
        <v>54021</v>
      </c>
      <c r="J343" s="294">
        <v>36</v>
      </c>
      <c r="K343" s="294" t="s">
        <v>1358</v>
      </c>
      <c r="L343" s="294">
        <v>484</v>
      </c>
    </row>
    <row r="344" spans="1:12">
      <c r="A344" s="294">
        <v>343</v>
      </c>
      <c r="B344" s="294" t="s">
        <v>563</v>
      </c>
      <c r="C344" s="294" t="s">
        <v>3261</v>
      </c>
      <c r="D344" s="294">
        <v>114</v>
      </c>
      <c r="E344" s="294">
        <v>220.26410000000001</v>
      </c>
      <c r="F344" s="294">
        <v>765</v>
      </c>
      <c r="G344" s="294">
        <v>168502</v>
      </c>
      <c r="H344" s="294">
        <v>87210</v>
      </c>
      <c r="I344" s="294">
        <v>81292</v>
      </c>
      <c r="J344" s="294">
        <v>23</v>
      </c>
      <c r="K344" s="294" t="s">
        <v>1358</v>
      </c>
      <c r="L344" s="294">
        <v>765</v>
      </c>
    </row>
    <row r="345" spans="1:12">
      <c r="A345" s="294">
        <v>344</v>
      </c>
      <c r="B345" s="294" t="s">
        <v>700</v>
      </c>
      <c r="C345" s="294" t="s">
        <v>3030</v>
      </c>
      <c r="D345" s="294">
        <v>439</v>
      </c>
      <c r="E345" s="294">
        <v>669.90840000000003</v>
      </c>
      <c r="F345" s="294">
        <v>251</v>
      </c>
      <c r="G345" s="294">
        <v>168147</v>
      </c>
      <c r="H345" s="294">
        <v>110189</v>
      </c>
      <c r="I345" s="294">
        <v>57958</v>
      </c>
      <c r="J345" s="294">
        <v>42</v>
      </c>
      <c r="K345" s="294" t="s">
        <v>1358</v>
      </c>
      <c r="L345" s="294">
        <v>251</v>
      </c>
    </row>
    <row r="346" spans="1:12">
      <c r="A346" s="294">
        <v>345</v>
      </c>
      <c r="B346" s="294" t="s">
        <v>3365</v>
      </c>
      <c r="C346" s="294" t="s">
        <v>3366</v>
      </c>
      <c r="D346" s="294">
        <v>741</v>
      </c>
      <c r="E346" s="294">
        <v>1400</v>
      </c>
      <c r="F346" s="294">
        <v>120</v>
      </c>
      <c r="G346" s="294">
        <v>168000</v>
      </c>
      <c r="H346" s="294">
        <v>88920</v>
      </c>
      <c r="I346" s="294">
        <v>79080</v>
      </c>
      <c r="J346" s="294">
        <v>1</v>
      </c>
      <c r="K346" s="294" t="s">
        <v>1358</v>
      </c>
      <c r="L346" s="294">
        <v>120</v>
      </c>
    </row>
    <row r="347" spans="1:12">
      <c r="A347" s="294">
        <v>346</v>
      </c>
      <c r="B347" s="294" t="s">
        <v>394</v>
      </c>
      <c r="C347" s="294" t="s">
        <v>3813</v>
      </c>
      <c r="D347" s="294">
        <v>1520</v>
      </c>
      <c r="E347" s="294">
        <v>2744.2622999999999</v>
      </c>
      <c r="F347" s="294">
        <v>61</v>
      </c>
      <c r="G347" s="294">
        <v>167400</v>
      </c>
      <c r="H347" s="294">
        <v>92720</v>
      </c>
      <c r="I347" s="294">
        <v>74680</v>
      </c>
      <c r="J347" s="294">
        <v>2</v>
      </c>
      <c r="K347" s="294" t="s">
        <v>1358</v>
      </c>
      <c r="L347" s="294">
        <v>61</v>
      </c>
    </row>
    <row r="348" spans="1:12">
      <c r="A348" s="294">
        <v>347</v>
      </c>
      <c r="B348" s="294">
        <v>414210101</v>
      </c>
      <c r="C348" s="294" t="s">
        <v>3437</v>
      </c>
      <c r="D348" s="294">
        <v>808</v>
      </c>
      <c r="E348" s="294">
        <v>1788</v>
      </c>
      <c r="F348" s="294">
        <v>93</v>
      </c>
      <c r="G348" s="294">
        <v>166284</v>
      </c>
      <c r="H348" s="294">
        <v>75144</v>
      </c>
      <c r="I348" s="294">
        <v>91140</v>
      </c>
      <c r="J348" s="294">
        <v>4</v>
      </c>
      <c r="K348" s="294" t="s">
        <v>1358</v>
      </c>
      <c r="L348" s="294">
        <v>93</v>
      </c>
    </row>
    <row r="349" spans="1:12">
      <c r="A349" s="294">
        <v>348</v>
      </c>
      <c r="B349" s="294" t="s">
        <v>3755</v>
      </c>
      <c r="C349" s="294" t="s">
        <v>3883</v>
      </c>
      <c r="D349" s="294">
        <v>365</v>
      </c>
      <c r="E349" s="294">
        <v>634.10770000000002</v>
      </c>
      <c r="F349" s="294">
        <v>260</v>
      </c>
      <c r="G349" s="294">
        <v>164868</v>
      </c>
      <c r="H349" s="294">
        <v>94900</v>
      </c>
      <c r="I349" s="294">
        <v>69968</v>
      </c>
      <c r="J349" s="294">
        <v>100</v>
      </c>
      <c r="K349" s="294" t="s">
        <v>1358</v>
      </c>
      <c r="L349" s="294">
        <v>260</v>
      </c>
    </row>
    <row r="350" spans="1:12">
      <c r="A350" s="294">
        <v>349</v>
      </c>
      <c r="B350" s="294" t="s">
        <v>463</v>
      </c>
      <c r="C350" s="294" t="s">
        <v>3299</v>
      </c>
      <c r="D350" s="294">
        <v>114</v>
      </c>
      <c r="E350" s="294">
        <v>136.01</v>
      </c>
      <c r="F350" s="294">
        <v>1197</v>
      </c>
      <c r="G350" s="294">
        <v>162804</v>
      </c>
      <c r="H350" s="294">
        <v>136458</v>
      </c>
      <c r="I350" s="294">
        <v>26346</v>
      </c>
      <c r="J350" s="294">
        <v>104</v>
      </c>
      <c r="K350" s="294" t="s">
        <v>1358</v>
      </c>
      <c r="L350" s="294">
        <v>1197</v>
      </c>
    </row>
    <row r="351" spans="1:12">
      <c r="A351" s="294">
        <v>350</v>
      </c>
      <c r="B351" s="294" t="s">
        <v>3394</v>
      </c>
      <c r="C351" s="294" t="s">
        <v>3395</v>
      </c>
      <c r="D351" s="294">
        <v>424</v>
      </c>
      <c r="E351" s="294">
        <v>1080</v>
      </c>
      <c r="F351" s="294">
        <v>150</v>
      </c>
      <c r="G351" s="294">
        <v>162000</v>
      </c>
      <c r="H351" s="294">
        <v>63600</v>
      </c>
      <c r="I351" s="294">
        <v>98400</v>
      </c>
      <c r="J351" s="294">
        <v>2</v>
      </c>
      <c r="K351" s="294" t="s">
        <v>1358</v>
      </c>
      <c r="L351" s="294">
        <v>150</v>
      </c>
    </row>
    <row r="352" spans="1:12">
      <c r="A352" s="294">
        <v>351</v>
      </c>
      <c r="B352" s="294" t="s">
        <v>3855</v>
      </c>
      <c r="C352" s="294" t="s">
        <v>3856</v>
      </c>
      <c r="D352" s="294">
        <v>313</v>
      </c>
      <c r="E352" s="294">
        <v>739.71690000000001</v>
      </c>
      <c r="F352" s="294">
        <v>219</v>
      </c>
      <c r="G352" s="294">
        <v>161998</v>
      </c>
      <c r="H352" s="294">
        <v>68547</v>
      </c>
      <c r="I352" s="294">
        <v>93451</v>
      </c>
      <c r="J352" s="294">
        <v>4</v>
      </c>
      <c r="K352" s="294" t="s">
        <v>1358</v>
      </c>
      <c r="L352" s="294">
        <v>219</v>
      </c>
    </row>
    <row r="353" spans="1:12">
      <c r="A353" s="294">
        <v>352</v>
      </c>
      <c r="B353" s="294" t="s">
        <v>3344</v>
      </c>
      <c r="C353" s="294" t="s">
        <v>3345</v>
      </c>
      <c r="D353" s="294">
        <v>740</v>
      </c>
      <c r="E353" s="294">
        <v>1320</v>
      </c>
      <c r="F353" s="294">
        <v>120</v>
      </c>
      <c r="G353" s="294">
        <v>158400</v>
      </c>
      <c r="H353" s="294">
        <v>88800</v>
      </c>
      <c r="I353" s="294">
        <v>69600</v>
      </c>
      <c r="J353" s="294">
        <v>2</v>
      </c>
      <c r="K353" s="294" t="s">
        <v>1358</v>
      </c>
      <c r="L353" s="294">
        <v>120</v>
      </c>
    </row>
    <row r="354" spans="1:12">
      <c r="A354" s="294">
        <v>353</v>
      </c>
      <c r="B354" s="294" t="s">
        <v>413</v>
      </c>
      <c r="C354" s="294" t="s">
        <v>3416</v>
      </c>
      <c r="D354" s="294">
        <v>169</v>
      </c>
      <c r="E354" s="294">
        <v>261.21120000000002</v>
      </c>
      <c r="F354" s="294">
        <v>606</v>
      </c>
      <c r="G354" s="294">
        <v>158294</v>
      </c>
      <c r="H354" s="294">
        <v>102414</v>
      </c>
      <c r="I354" s="294">
        <v>55880</v>
      </c>
      <c r="J354" s="294">
        <v>45</v>
      </c>
      <c r="K354" s="294" t="s">
        <v>1358</v>
      </c>
      <c r="L354" s="294">
        <v>606</v>
      </c>
    </row>
    <row r="355" spans="1:12">
      <c r="A355" s="294">
        <v>354</v>
      </c>
      <c r="B355" s="294" t="s">
        <v>448</v>
      </c>
      <c r="C355" s="294" t="s">
        <v>3285</v>
      </c>
      <c r="D355" s="294">
        <v>264</v>
      </c>
      <c r="E355" s="294">
        <v>314.14139999999998</v>
      </c>
      <c r="F355" s="294">
        <v>502</v>
      </c>
      <c r="G355" s="294">
        <v>157699</v>
      </c>
      <c r="H355" s="294">
        <v>132528</v>
      </c>
      <c r="I355" s="294">
        <v>25171</v>
      </c>
      <c r="J355" s="294">
        <v>80</v>
      </c>
      <c r="K355" s="294" t="s">
        <v>1358</v>
      </c>
      <c r="L355" s="294">
        <v>502</v>
      </c>
    </row>
    <row r="356" spans="1:12">
      <c r="A356" s="294">
        <v>355</v>
      </c>
      <c r="B356" s="294" t="s">
        <v>4229</v>
      </c>
      <c r="C356" s="294" t="s">
        <v>4290</v>
      </c>
      <c r="D356" s="294">
        <v>598</v>
      </c>
      <c r="E356" s="294">
        <v>944.20730000000003</v>
      </c>
      <c r="F356" s="294">
        <v>164</v>
      </c>
      <c r="G356" s="294">
        <v>154850</v>
      </c>
      <c r="H356" s="294">
        <v>98072</v>
      </c>
      <c r="I356" s="294">
        <v>56778</v>
      </c>
      <c r="J356" s="294">
        <v>9</v>
      </c>
      <c r="K356" s="294" t="s">
        <v>1358</v>
      </c>
      <c r="L356" s="294">
        <v>164</v>
      </c>
    </row>
    <row r="357" spans="1:12">
      <c r="A357" s="294">
        <v>356</v>
      </c>
      <c r="B357" s="294" t="s">
        <v>837</v>
      </c>
      <c r="C357" s="294" t="s">
        <v>3231</v>
      </c>
      <c r="D357" s="294">
        <v>509</v>
      </c>
      <c r="E357" s="294">
        <v>918.51189999999997</v>
      </c>
      <c r="F357" s="294">
        <v>168</v>
      </c>
      <c r="G357" s="294">
        <v>154310</v>
      </c>
      <c r="H357" s="294">
        <v>85512</v>
      </c>
      <c r="I357" s="294">
        <v>68798</v>
      </c>
      <c r="J357" s="294">
        <v>41</v>
      </c>
      <c r="K357" s="294" t="s">
        <v>1358</v>
      </c>
      <c r="L357" s="294">
        <v>168</v>
      </c>
    </row>
    <row r="358" spans="1:12">
      <c r="A358" s="294">
        <v>357</v>
      </c>
      <c r="B358" s="294" t="s">
        <v>650</v>
      </c>
      <c r="C358" s="294" t="s">
        <v>3194</v>
      </c>
      <c r="D358" s="294">
        <v>77</v>
      </c>
      <c r="E358" s="294">
        <v>175.54810000000001</v>
      </c>
      <c r="F358" s="294">
        <v>874</v>
      </c>
      <c r="G358" s="294">
        <v>153429</v>
      </c>
      <c r="H358" s="294">
        <v>67298</v>
      </c>
      <c r="I358" s="294">
        <v>86131</v>
      </c>
      <c r="J358" s="294">
        <v>24</v>
      </c>
      <c r="K358" s="294" t="s">
        <v>1358</v>
      </c>
      <c r="L358" s="294">
        <v>874</v>
      </c>
    </row>
    <row r="359" spans="1:12">
      <c r="A359" s="294">
        <v>358</v>
      </c>
      <c r="B359" s="294" t="s">
        <v>2752</v>
      </c>
      <c r="C359" s="294" t="s">
        <v>3355</v>
      </c>
      <c r="D359" s="294">
        <v>210</v>
      </c>
      <c r="E359" s="294">
        <v>254.32839999999999</v>
      </c>
      <c r="F359" s="294">
        <v>603</v>
      </c>
      <c r="G359" s="294">
        <v>153360</v>
      </c>
      <c r="H359" s="294">
        <v>126630</v>
      </c>
      <c r="I359" s="294">
        <v>26730</v>
      </c>
      <c r="J359" s="294">
        <v>6</v>
      </c>
      <c r="K359" s="294" t="s">
        <v>1358</v>
      </c>
      <c r="L359" s="294">
        <v>603</v>
      </c>
    </row>
    <row r="360" spans="1:12">
      <c r="A360" s="294">
        <v>359</v>
      </c>
      <c r="B360" s="294" t="s">
        <v>4175</v>
      </c>
      <c r="C360" s="294" t="s">
        <v>4291</v>
      </c>
      <c r="D360" s="294">
        <v>228</v>
      </c>
      <c r="E360" s="294">
        <v>427</v>
      </c>
      <c r="F360" s="294">
        <v>358</v>
      </c>
      <c r="G360" s="294">
        <v>152866</v>
      </c>
      <c r="H360" s="294">
        <v>81624</v>
      </c>
      <c r="I360" s="294">
        <v>71242</v>
      </c>
      <c r="J360" s="294">
        <v>26</v>
      </c>
      <c r="K360" s="294" t="s">
        <v>1358</v>
      </c>
      <c r="L360" s="294">
        <v>358</v>
      </c>
    </row>
    <row r="361" spans="1:12">
      <c r="A361" s="294">
        <v>360</v>
      </c>
      <c r="B361" s="294" t="s">
        <v>4141</v>
      </c>
      <c r="C361" s="294" t="s">
        <v>4142</v>
      </c>
      <c r="D361" s="294">
        <v>923</v>
      </c>
      <c r="E361" s="294">
        <v>1894</v>
      </c>
      <c r="F361" s="294">
        <v>80</v>
      </c>
      <c r="G361" s="294">
        <v>151520</v>
      </c>
      <c r="H361" s="294">
        <v>73840</v>
      </c>
      <c r="I361" s="294">
        <v>77680</v>
      </c>
      <c r="J361" s="294">
        <v>4</v>
      </c>
      <c r="K361" s="294" t="s">
        <v>1358</v>
      </c>
      <c r="L361" s="294">
        <v>80</v>
      </c>
    </row>
    <row r="362" spans="1:12">
      <c r="A362" s="294">
        <v>361</v>
      </c>
      <c r="B362" s="294" t="s">
        <v>930</v>
      </c>
      <c r="C362" s="294" t="s">
        <v>3246</v>
      </c>
      <c r="D362" s="294">
        <v>467</v>
      </c>
      <c r="E362" s="294">
        <v>729.69119999999998</v>
      </c>
      <c r="F362" s="294">
        <v>204</v>
      </c>
      <c r="G362" s="294">
        <v>148857</v>
      </c>
      <c r="H362" s="294">
        <v>95268</v>
      </c>
      <c r="I362" s="294">
        <v>53589</v>
      </c>
      <c r="J362" s="294">
        <v>59</v>
      </c>
      <c r="K362" s="294" t="s">
        <v>1358</v>
      </c>
      <c r="L362" s="294">
        <v>204</v>
      </c>
    </row>
    <row r="363" spans="1:12">
      <c r="A363" s="294">
        <v>362</v>
      </c>
      <c r="B363" s="294" t="s">
        <v>645</v>
      </c>
      <c r="C363" s="294" t="s">
        <v>3245</v>
      </c>
      <c r="D363" s="294">
        <v>105</v>
      </c>
      <c r="E363" s="294">
        <v>155.70740000000001</v>
      </c>
      <c r="F363" s="294">
        <v>950</v>
      </c>
      <c r="G363" s="294">
        <v>147922</v>
      </c>
      <c r="H363" s="294">
        <v>99750</v>
      </c>
      <c r="I363" s="294">
        <v>48172</v>
      </c>
      <c r="J363" s="294">
        <v>28</v>
      </c>
      <c r="K363" s="294" t="s">
        <v>1358</v>
      </c>
      <c r="L363" s="294">
        <v>950</v>
      </c>
    </row>
    <row r="364" spans="1:12">
      <c r="A364" s="294">
        <v>363</v>
      </c>
      <c r="B364" s="294" t="s">
        <v>1297</v>
      </c>
      <c r="C364" s="294" t="s">
        <v>3367</v>
      </c>
      <c r="D364" s="294">
        <v>371</v>
      </c>
      <c r="E364" s="294">
        <v>462.97489999999999</v>
      </c>
      <c r="F364" s="294">
        <v>319</v>
      </c>
      <c r="G364" s="294">
        <v>147689</v>
      </c>
      <c r="H364" s="294">
        <v>118349</v>
      </c>
      <c r="I364" s="294">
        <v>29340</v>
      </c>
      <c r="J364" s="294">
        <v>64</v>
      </c>
      <c r="K364" s="294" t="s">
        <v>1358</v>
      </c>
      <c r="L364" s="294">
        <v>319</v>
      </c>
    </row>
    <row r="365" spans="1:12">
      <c r="A365" s="294">
        <v>364</v>
      </c>
      <c r="B365" s="294">
        <v>414210133</v>
      </c>
      <c r="C365" s="294" t="s">
        <v>3359</v>
      </c>
      <c r="D365" s="294">
        <v>475</v>
      </c>
      <c r="E365" s="294">
        <v>1327</v>
      </c>
      <c r="F365" s="294">
        <v>111</v>
      </c>
      <c r="G365" s="294">
        <v>147297</v>
      </c>
      <c r="H365" s="294">
        <v>52725</v>
      </c>
      <c r="I365" s="294">
        <v>94572</v>
      </c>
      <c r="J365" s="294">
        <v>9</v>
      </c>
      <c r="K365" s="294" t="s">
        <v>1358</v>
      </c>
      <c r="L365" s="294">
        <v>111</v>
      </c>
    </row>
    <row r="366" spans="1:12">
      <c r="A366" s="294">
        <v>365</v>
      </c>
      <c r="B366" s="294" t="s">
        <v>669</v>
      </c>
      <c r="C366" s="294" t="s">
        <v>3106</v>
      </c>
      <c r="D366" s="294">
        <v>752</v>
      </c>
      <c r="E366" s="294">
        <v>595.36839999999995</v>
      </c>
      <c r="F366" s="294">
        <v>247</v>
      </c>
      <c r="G366" s="294">
        <v>147056</v>
      </c>
      <c r="H366" s="294">
        <v>185744</v>
      </c>
      <c r="I366" s="294">
        <v>-38688</v>
      </c>
      <c r="J366" s="294">
        <v>24</v>
      </c>
      <c r="K366" s="294" t="s">
        <v>1358</v>
      </c>
      <c r="L366" s="294">
        <v>247</v>
      </c>
    </row>
    <row r="367" spans="1:12">
      <c r="A367" s="294">
        <v>366</v>
      </c>
      <c r="B367" s="294" t="s">
        <v>681</v>
      </c>
      <c r="C367" s="294" t="s">
        <v>3364</v>
      </c>
      <c r="D367" s="294">
        <v>182</v>
      </c>
      <c r="E367" s="294">
        <v>405.64359999999999</v>
      </c>
      <c r="F367" s="294">
        <v>362</v>
      </c>
      <c r="G367" s="294">
        <v>146843</v>
      </c>
      <c r="H367" s="294">
        <v>65884</v>
      </c>
      <c r="I367" s="294">
        <v>80959</v>
      </c>
      <c r="J367" s="294">
        <v>38</v>
      </c>
      <c r="K367" s="294" t="s">
        <v>1358</v>
      </c>
      <c r="L367" s="294">
        <v>362</v>
      </c>
    </row>
    <row r="368" spans="1:12">
      <c r="A368" s="294">
        <v>367</v>
      </c>
      <c r="B368" s="294" t="s">
        <v>643</v>
      </c>
      <c r="C368" s="294" t="s">
        <v>3356</v>
      </c>
      <c r="D368" s="294">
        <v>123</v>
      </c>
      <c r="E368" s="294">
        <v>206.77680000000001</v>
      </c>
      <c r="F368" s="294">
        <v>708</v>
      </c>
      <c r="G368" s="294">
        <v>146398</v>
      </c>
      <c r="H368" s="294">
        <v>87084</v>
      </c>
      <c r="I368" s="294">
        <v>59314</v>
      </c>
      <c r="J368" s="294">
        <v>44</v>
      </c>
      <c r="K368" s="294" t="s">
        <v>1358</v>
      </c>
      <c r="L368" s="294">
        <v>708</v>
      </c>
    </row>
    <row r="369" spans="1:12">
      <c r="A369" s="294">
        <v>368</v>
      </c>
      <c r="B369" s="294" t="s">
        <v>2886</v>
      </c>
      <c r="C369" s="294" t="s">
        <v>3149</v>
      </c>
      <c r="D369" s="294">
        <v>490</v>
      </c>
      <c r="E369" s="294">
        <v>826.63789999999995</v>
      </c>
      <c r="F369" s="294">
        <v>174</v>
      </c>
      <c r="G369" s="294">
        <v>143835</v>
      </c>
      <c r="H369" s="294">
        <v>85260</v>
      </c>
      <c r="I369" s="294">
        <v>58575</v>
      </c>
      <c r="J369" s="294">
        <v>18</v>
      </c>
      <c r="K369" s="294" t="s">
        <v>1358</v>
      </c>
      <c r="L369" s="294">
        <v>174</v>
      </c>
    </row>
    <row r="370" spans="1:12">
      <c r="A370" s="294">
        <v>369</v>
      </c>
      <c r="B370" s="294" t="s">
        <v>671</v>
      </c>
      <c r="C370" s="294" t="s">
        <v>3133</v>
      </c>
      <c r="D370" s="294">
        <v>650</v>
      </c>
      <c r="E370" s="294">
        <v>895</v>
      </c>
      <c r="F370" s="294">
        <v>160</v>
      </c>
      <c r="G370" s="294">
        <v>143200</v>
      </c>
      <c r="H370" s="294">
        <v>104000</v>
      </c>
      <c r="I370" s="294">
        <v>39200</v>
      </c>
      <c r="J370" s="294">
        <v>1</v>
      </c>
      <c r="K370" s="294" t="s">
        <v>1358</v>
      </c>
      <c r="L370" s="294">
        <v>160</v>
      </c>
    </row>
    <row r="371" spans="1:12">
      <c r="A371" s="294">
        <v>370</v>
      </c>
      <c r="B371" s="294" t="s">
        <v>3320</v>
      </c>
      <c r="C371" s="294" t="s">
        <v>3321</v>
      </c>
      <c r="D371" s="294">
        <v>419</v>
      </c>
      <c r="E371" s="294">
        <v>785</v>
      </c>
      <c r="F371" s="294">
        <v>180</v>
      </c>
      <c r="G371" s="294">
        <v>141300</v>
      </c>
      <c r="H371" s="294">
        <v>75420</v>
      </c>
      <c r="I371" s="294">
        <v>65880</v>
      </c>
      <c r="J371" s="294">
        <v>3</v>
      </c>
      <c r="K371" s="294" t="s">
        <v>1358</v>
      </c>
      <c r="L371" s="294">
        <v>180</v>
      </c>
    </row>
    <row r="372" spans="1:12">
      <c r="A372" s="294">
        <v>371</v>
      </c>
      <c r="B372" s="294" t="s">
        <v>4030</v>
      </c>
      <c r="C372" s="294" t="s">
        <v>4292</v>
      </c>
      <c r="D372" s="294">
        <v>628</v>
      </c>
      <c r="E372" s="294">
        <v>1410</v>
      </c>
      <c r="F372" s="294">
        <v>100</v>
      </c>
      <c r="G372" s="294">
        <v>141000</v>
      </c>
      <c r="H372" s="294">
        <v>62800</v>
      </c>
      <c r="I372" s="294">
        <v>78200</v>
      </c>
      <c r="J372" s="294">
        <v>2</v>
      </c>
      <c r="K372" s="294" t="s">
        <v>1358</v>
      </c>
      <c r="L372" s="294">
        <v>100</v>
      </c>
    </row>
    <row r="373" spans="1:12">
      <c r="A373" s="294">
        <v>372</v>
      </c>
      <c r="B373" s="294" t="s">
        <v>668</v>
      </c>
      <c r="C373" s="294" t="s">
        <v>3311</v>
      </c>
      <c r="D373" s="294">
        <v>97</v>
      </c>
      <c r="E373" s="294">
        <v>181</v>
      </c>
      <c r="F373" s="294">
        <v>768</v>
      </c>
      <c r="G373" s="294">
        <v>139008</v>
      </c>
      <c r="H373" s="294">
        <v>74496</v>
      </c>
      <c r="I373" s="294">
        <v>64512</v>
      </c>
      <c r="J373" s="294">
        <v>54</v>
      </c>
      <c r="K373" s="294" t="s">
        <v>1358</v>
      </c>
      <c r="L373" s="294">
        <v>768</v>
      </c>
    </row>
    <row r="374" spans="1:12">
      <c r="A374" s="294">
        <v>373</v>
      </c>
      <c r="B374" s="294" t="s">
        <v>268</v>
      </c>
      <c r="C374" s="294" t="s">
        <v>3195</v>
      </c>
      <c r="D374" s="294">
        <v>344</v>
      </c>
      <c r="E374" s="294">
        <v>1348.068</v>
      </c>
      <c r="F374" s="294">
        <v>103</v>
      </c>
      <c r="G374" s="294">
        <v>138851</v>
      </c>
      <c r="H374" s="294">
        <v>35432</v>
      </c>
      <c r="I374" s="294">
        <v>103419</v>
      </c>
      <c r="J374" s="294">
        <v>28</v>
      </c>
      <c r="K374" s="294" t="s">
        <v>1358</v>
      </c>
      <c r="L374" s="294">
        <v>103</v>
      </c>
    </row>
    <row r="375" spans="1:12">
      <c r="A375" s="294">
        <v>374</v>
      </c>
      <c r="B375" s="294" t="s">
        <v>486</v>
      </c>
      <c r="C375" s="294" t="s">
        <v>3343</v>
      </c>
      <c r="D375" s="294">
        <v>179</v>
      </c>
      <c r="E375" s="294">
        <v>281.10140000000001</v>
      </c>
      <c r="F375" s="294">
        <v>483</v>
      </c>
      <c r="G375" s="294">
        <v>135772</v>
      </c>
      <c r="H375" s="294">
        <v>86457</v>
      </c>
      <c r="I375" s="294">
        <v>49315</v>
      </c>
      <c r="J375" s="294">
        <v>26</v>
      </c>
      <c r="K375" s="294" t="s">
        <v>1358</v>
      </c>
      <c r="L375" s="294">
        <v>483</v>
      </c>
    </row>
    <row r="376" spans="1:12">
      <c r="A376" s="294">
        <v>375</v>
      </c>
      <c r="B376" s="294" t="s">
        <v>2955</v>
      </c>
      <c r="C376" s="294" t="s">
        <v>3681</v>
      </c>
      <c r="D376" s="294">
        <v>142</v>
      </c>
      <c r="E376" s="294">
        <v>266.13889999999998</v>
      </c>
      <c r="F376" s="294">
        <v>504</v>
      </c>
      <c r="G376" s="294">
        <v>134134</v>
      </c>
      <c r="H376" s="294">
        <v>71568</v>
      </c>
      <c r="I376" s="294">
        <v>62566</v>
      </c>
      <c r="J376" s="294">
        <v>14</v>
      </c>
      <c r="K376" s="294" t="s">
        <v>1358</v>
      </c>
      <c r="L376" s="294">
        <v>504</v>
      </c>
    </row>
    <row r="377" spans="1:12">
      <c r="A377" s="294">
        <v>376</v>
      </c>
      <c r="B377" s="294" t="s">
        <v>525</v>
      </c>
      <c r="C377" s="294" t="s">
        <v>3360</v>
      </c>
      <c r="D377" s="294">
        <v>1460</v>
      </c>
      <c r="E377" s="294">
        <v>2959.0444000000002</v>
      </c>
      <c r="F377" s="294">
        <v>45</v>
      </c>
      <c r="G377" s="294">
        <v>133157</v>
      </c>
      <c r="H377" s="294">
        <v>65700</v>
      </c>
      <c r="I377" s="294">
        <v>67457</v>
      </c>
      <c r="J377" s="294">
        <v>25</v>
      </c>
      <c r="K377" s="294" t="s">
        <v>1358</v>
      </c>
      <c r="L377" s="294">
        <v>45</v>
      </c>
    </row>
    <row r="378" spans="1:12">
      <c r="A378" s="294">
        <v>377</v>
      </c>
      <c r="B378" s="294" t="s">
        <v>982</v>
      </c>
      <c r="C378" s="294" t="s">
        <v>3282</v>
      </c>
      <c r="D378" s="294">
        <v>403</v>
      </c>
      <c r="E378" s="294">
        <v>716.72829999999999</v>
      </c>
      <c r="F378" s="294">
        <v>184</v>
      </c>
      <c r="G378" s="294">
        <v>131878</v>
      </c>
      <c r="H378" s="294">
        <v>74152</v>
      </c>
      <c r="I378" s="294">
        <v>57726</v>
      </c>
      <c r="J378" s="294">
        <v>65</v>
      </c>
      <c r="K378" s="294" t="s">
        <v>1358</v>
      </c>
      <c r="L378" s="294">
        <v>184</v>
      </c>
    </row>
    <row r="379" spans="1:12">
      <c r="A379" s="294">
        <v>378</v>
      </c>
      <c r="B379" s="294" t="s">
        <v>2954</v>
      </c>
      <c r="C379" s="294" t="s">
        <v>3235</v>
      </c>
      <c r="D379" s="294">
        <v>950</v>
      </c>
      <c r="E379" s="294">
        <v>1618.8025</v>
      </c>
      <c r="F379" s="294">
        <v>81</v>
      </c>
      <c r="G379" s="294">
        <v>131123</v>
      </c>
      <c r="H379" s="294">
        <v>76950</v>
      </c>
      <c r="I379" s="294">
        <v>54173</v>
      </c>
      <c r="J379" s="294">
        <v>9</v>
      </c>
      <c r="K379" s="294" t="s">
        <v>1358</v>
      </c>
      <c r="L379" s="294">
        <v>81</v>
      </c>
    </row>
    <row r="380" spans="1:12">
      <c r="A380" s="294">
        <v>379</v>
      </c>
      <c r="B380" s="294" t="s">
        <v>3377</v>
      </c>
      <c r="C380" s="294" t="s">
        <v>3378</v>
      </c>
      <c r="D380" s="294">
        <v>124</v>
      </c>
      <c r="E380" s="294">
        <v>280</v>
      </c>
      <c r="F380" s="294">
        <v>460</v>
      </c>
      <c r="G380" s="294">
        <v>128800</v>
      </c>
      <c r="H380" s="294">
        <v>57040</v>
      </c>
      <c r="I380" s="294">
        <v>71760</v>
      </c>
      <c r="J380" s="294">
        <v>21</v>
      </c>
      <c r="K380" s="294" t="s">
        <v>1358</v>
      </c>
      <c r="L380" s="294">
        <v>460</v>
      </c>
    </row>
    <row r="381" spans="1:12">
      <c r="A381" s="294">
        <v>380</v>
      </c>
      <c r="B381" s="294" t="s">
        <v>3896</v>
      </c>
      <c r="C381" s="294" t="s">
        <v>4057</v>
      </c>
      <c r="D381" s="294">
        <v>135</v>
      </c>
      <c r="E381" s="294">
        <v>283.74160000000001</v>
      </c>
      <c r="F381" s="294">
        <v>445</v>
      </c>
      <c r="G381" s="294">
        <v>126265</v>
      </c>
      <c r="H381" s="294">
        <v>60075</v>
      </c>
      <c r="I381" s="294">
        <v>66190</v>
      </c>
      <c r="J381" s="294">
        <v>64</v>
      </c>
      <c r="K381" s="294" t="s">
        <v>1358</v>
      </c>
      <c r="L381" s="294">
        <v>445</v>
      </c>
    </row>
    <row r="382" spans="1:12">
      <c r="A382" s="294">
        <v>381</v>
      </c>
      <c r="B382" s="294" t="s">
        <v>730</v>
      </c>
      <c r="C382" s="294" t="s">
        <v>3322</v>
      </c>
      <c r="D382" s="294">
        <v>86</v>
      </c>
      <c r="E382" s="294">
        <v>194.898</v>
      </c>
      <c r="F382" s="294">
        <v>647</v>
      </c>
      <c r="G382" s="294">
        <v>126099</v>
      </c>
      <c r="H382" s="294">
        <v>55642</v>
      </c>
      <c r="I382" s="294">
        <v>70457</v>
      </c>
      <c r="J382" s="294">
        <v>27</v>
      </c>
      <c r="K382" s="294" t="s">
        <v>1358</v>
      </c>
      <c r="L382" s="294">
        <v>647</v>
      </c>
    </row>
    <row r="383" spans="1:12">
      <c r="A383" s="294">
        <v>382</v>
      </c>
      <c r="B383" s="294" t="s">
        <v>653</v>
      </c>
      <c r="C383" s="294" t="s">
        <v>3227</v>
      </c>
      <c r="D383" s="294">
        <v>128</v>
      </c>
      <c r="E383" s="294">
        <v>363.19709999999998</v>
      </c>
      <c r="F383" s="294">
        <v>345</v>
      </c>
      <c r="G383" s="294">
        <v>125303</v>
      </c>
      <c r="H383" s="294">
        <v>44160</v>
      </c>
      <c r="I383" s="294">
        <v>81143</v>
      </c>
      <c r="J383" s="294">
        <v>9</v>
      </c>
      <c r="K383" s="294" t="s">
        <v>1358</v>
      </c>
      <c r="L383" s="294">
        <v>345</v>
      </c>
    </row>
    <row r="384" spans="1:12">
      <c r="A384" s="294">
        <v>383</v>
      </c>
      <c r="B384" s="294" t="s">
        <v>309</v>
      </c>
      <c r="C384" s="294" t="s">
        <v>3199</v>
      </c>
      <c r="D384" s="294">
        <v>294</v>
      </c>
      <c r="E384" s="294">
        <v>556.08439999999996</v>
      </c>
      <c r="F384" s="294">
        <v>225</v>
      </c>
      <c r="G384" s="294">
        <v>125119</v>
      </c>
      <c r="H384" s="294">
        <v>66150</v>
      </c>
      <c r="I384" s="294">
        <v>58969</v>
      </c>
      <c r="J384" s="294">
        <v>12</v>
      </c>
      <c r="K384" s="294" t="s">
        <v>1358</v>
      </c>
      <c r="L384" s="294">
        <v>225</v>
      </c>
    </row>
    <row r="385" spans="1:12">
      <c r="A385" s="294">
        <v>384</v>
      </c>
      <c r="B385" s="294" t="s">
        <v>3337</v>
      </c>
      <c r="C385" s="294" t="s">
        <v>3338</v>
      </c>
      <c r="D385" s="294">
        <v>645</v>
      </c>
      <c r="E385" s="294">
        <v>1385</v>
      </c>
      <c r="F385" s="294">
        <v>90</v>
      </c>
      <c r="G385" s="294">
        <v>124650</v>
      </c>
      <c r="H385" s="294">
        <v>58050</v>
      </c>
      <c r="I385" s="294">
        <v>66600</v>
      </c>
      <c r="J385" s="294">
        <v>1</v>
      </c>
      <c r="K385" s="294" t="s">
        <v>1358</v>
      </c>
      <c r="L385" s="294">
        <v>90</v>
      </c>
    </row>
    <row r="386" spans="1:12">
      <c r="A386" s="294">
        <v>385</v>
      </c>
      <c r="B386" s="294" t="s">
        <v>835</v>
      </c>
      <c r="C386" s="294" t="s">
        <v>3231</v>
      </c>
      <c r="D386" s="294">
        <v>509</v>
      </c>
      <c r="E386" s="294">
        <v>919.52589999999998</v>
      </c>
      <c r="F386" s="294">
        <v>135</v>
      </c>
      <c r="G386" s="294">
        <v>124136</v>
      </c>
      <c r="H386" s="294">
        <v>68715</v>
      </c>
      <c r="I386" s="294">
        <v>55421</v>
      </c>
      <c r="J386" s="294">
        <v>34</v>
      </c>
      <c r="K386" s="294" t="s">
        <v>1358</v>
      </c>
      <c r="L386" s="294">
        <v>135</v>
      </c>
    </row>
    <row r="387" spans="1:12">
      <c r="A387" s="294">
        <v>386</v>
      </c>
      <c r="B387" s="294" t="s">
        <v>3894</v>
      </c>
      <c r="C387" s="294" t="s">
        <v>4059</v>
      </c>
      <c r="D387" s="294">
        <v>126</v>
      </c>
      <c r="E387" s="294">
        <v>292.89519999999999</v>
      </c>
      <c r="F387" s="294">
        <v>420</v>
      </c>
      <c r="G387" s="294">
        <v>123016</v>
      </c>
      <c r="H387" s="294">
        <v>52920</v>
      </c>
      <c r="I387" s="294">
        <v>70096</v>
      </c>
      <c r="J387" s="294">
        <v>153</v>
      </c>
      <c r="K387" s="294" t="s">
        <v>1358</v>
      </c>
      <c r="L387" s="294">
        <v>420</v>
      </c>
    </row>
    <row r="388" spans="1:12">
      <c r="A388" s="294">
        <v>387</v>
      </c>
      <c r="B388" s="294" t="s">
        <v>408</v>
      </c>
      <c r="C388" s="294" t="s">
        <v>3429</v>
      </c>
      <c r="D388" s="294">
        <v>230</v>
      </c>
      <c r="E388" s="294">
        <v>489.57769999999999</v>
      </c>
      <c r="F388" s="294">
        <v>251</v>
      </c>
      <c r="G388" s="294">
        <v>122884</v>
      </c>
      <c r="H388" s="294">
        <v>57730</v>
      </c>
      <c r="I388" s="294">
        <v>65154</v>
      </c>
      <c r="J388" s="294">
        <v>14</v>
      </c>
      <c r="K388" s="294" t="s">
        <v>1358</v>
      </c>
      <c r="L388" s="294">
        <v>251</v>
      </c>
    </row>
    <row r="389" spans="1:12">
      <c r="A389" s="294">
        <v>388</v>
      </c>
      <c r="B389" s="294" t="s">
        <v>3351</v>
      </c>
      <c r="C389" s="294" t="s">
        <v>3352</v>
      </c>
      <c r="D389" s="294">
        <v>916</v>
      </c>
      <c r="E389" s="294">
        <v>1705.6528000000001</v>
      </c>
      <c r="F389" s="294">
        <v>72</v>
      </c>
      <c r="G389" s="294">
        <v>122807</v>
      </c>
      <c r="H389" s="294">
        <v>65952</v>
      </c>
      <c r="I389" s="294">
        <v>56855</v>
      </c>
      <c r="J389" s="294">
        <v>13</v>
      </c>
      <c r="K389" s="294" t="s">
        <v>1358</v>
      </c>
      <c r="L389" s="294">
        <v>72</v>
      </c>
    </row>
    <row r="390" spans="1:12">
      <c r="A390" s="294">
        <v>389</v>
      </c>
      <c r="B390" s="294" t="s">
        <v>3751</v>
      </c>
      <c r="C390" s="294" t="s">
        <v>3847</v>
      </c>
      <c r="D390" s="294">
        <v>151</v>
      </c>
      <c r="E390" s="294">
        <v>276.9796</v>
      </c>
      <c r="F390" s="294">
        <v>441</v>
      </c>
      <c r="G390" s="294">
        <v>122148</v>
      </c>
      <c r="H390" s="294">
        <v>66591</v>
      </c>
      <c r="I390" s="294">
        <v>55557</v>
      </c>
      <c r="J390" s="294">
        <v>127</v>
      </c>
      <c r="K390" s="294" t="s">
        <v>1358</v>
      </c>
      <c r="L390" s="294">
        <v>441</v>
      </c>
    </row>
    <row r="391" spans="1:12">
      <c r="A391" s="294">
        <v>390</v>
      </c>
      <c r="B391" s="294" t="s">
        <v>963</v>
      </c>
      <c r="C391" s="294" t="s">
        <v>3135</v>
      </c>
      <c r="D391" s="294">
        <v>573</v>
      </c>
      <c r="E391" s="294">
        <v>1092.6847</v>
      </c>
      <c r="F391" s="294">
        <v>111</v>
      </c>
      <c r="G391" s="294">
        <v>121288</v>
      </c>
      <c r="H391" s="294">
        <v>63603</v>
      </c>
      <c r="I391" s="294">
        <v>57685</v>
      </c>
      <c r="J391" s="294">
        <v>19</v>
      </c>
      <c r="K391" s="294" t="s">
        <v>1358</v>
      </c>
      <c r="L391" s="294">
        <v>111</v>
      </c>
    </row>
    <row r="392" spans="1:12">
      <c r="A392" s="294">
        <v>391</v>
      </c>
      <c r="B392" s="294" t="s">
        <v>957</v>
      </c>
      <c r="C392" s="294" t="s">
        <v>3348</v>
      </c>
      <c r="D392" s="294">
        <v>476</v>
      </c>
      <c r="E392" s="294">
        <v>877.18119999999999</v>
      </c>
      <c r="F392" s="294">
        <v>138</v>
      </c>
      <c r="G392" s="294">
        <v>121051</v>
      </c>
      <c r="H392" s="294">
        <v>65688</v>
      </c>
      <c r="I392" s="294">
        <v>55363</v>
      </c>
      <c r="J392" s="294">
        <v>49</v>
      </c>
      <c r="K392" s="294" t="s">
        <v>1358</v>
      </c>
      <c r="L392" s="294">
        <v>138</v>
      </c>
    </row>
    <row r="393" spans="1:12">
      <c r="A393" s="294">
        <v>392</v>
      </c>
      <c r="B393" s="294" t="s">
        <v>536</v>
      </c>
      <c r="C393" s="294" t="s">
        <v>3373</v>
      </c>
      <c r="D393" s="294">
        <v>616</v>
      </c>
      <c r="E393" s="294">
        <v>1425.5181</v>
      </c>
      <c r="F393" s="294">
        <v>83</v>
      </c>
      <c r="G393" s="294">
        <v>118318</v>
      </c>
      <c r="H393" s="294">
        <v>51128</v>
      </c>
      <c r="I393" s="294">
        <v>67190</v>
      </c>
      <c r="J393" s="294">
        <v>11</v>
      </c>
      <c r="K393" s="294" t="s">
        <v>1358</v>
      </c>
      <c r="L393" s="294">
        <v>83</v>
      </c>
    </row>
    <row r="394" spans="1:12">
      <c r="A394" s="294">
        <v>393</v>
      </c>
      <c r="B394" s="294" t="s">
        <v>368</v>
      </c>
      <c r="C394" s="294" t="s">
        <v>3101</v>
      </c>
      <c r="D394" s="294">
        <v>52</v>
      </c>
      <c r="E394" s="294">
        <v>246.45150000000001</v>
      </c>
      <c r="F394" s="294">
        <v>474</v>
      </c>
      <c r="G394" s="294">
        <v>116818</v>
      </c>
      <c r="H394" s="294">
        <v>24648</v>
      </c>
      <c r="I394" s="294">
        <v>92170</v>
      </c>
      <c r="J394" s="294">
        <v>34</v>
      </c>
      <c r="K394" s="294" t="s">
        <v>1358</v>
      </c>
      <c r="L394" s="294">
        <v>474</v>
      </c>
    </row>
    <row r="395" spans="1:12">
      <c r="A395" s="294">
        <v>394</v>
      </c>
      <c r="B395" s="294" t="s">
        <v>3411</v>
      </c>
      <c r="C395" s="294" t="s">
        <v>3412</v>
      </c>
      <c r="D395" s="294">
        <v>356</v>
      </c>
      <c r="E395" s="294">
        <v>465</v>
      </c>
      <c r="F395" s="294">
        <v>250</v>
      </c>
      <c r="G395" s="294">
        <v>116250</v>
      </c>
      <c r="H395" s="294">
        <v>89000</v>
      </c>
      <c r="I395" s="294">
        <v>27250</v>
      </c>
      <c r="J395" s="294">
        <v>4</v>
      </c>
      <c r="K395" s="294" t="s">
        <v>1358</v>
      </c>
      <c r="L395" s="294">
        <v>250</v>
      </c>
    </row>
    <row r="396" spans="1:12">
      <c r="A396" s="294">
        <v>395</v>
      </c>
      <c r="B396" s="294" t="s">
        <v>4085</v>
      </c>
      <c r="C396" s="294" t="s">
        <v>4122</v>
      </c>
      <c r="D396" s="294">
        <v>81</v>
      </c>
      <c r="E396" s="294">
        <v>144.27860000000001</v>
      </c>
      <c r="F396" s="294">
        <v>804</v>
      </c>
      <c r="G396" s="294">
        <v>116000</v>
      </c>
      <c r="H396" s="294">
        <v>65124</v>
      </c>
      <c r="I396" s="294">
        <v>50876</v>
      </c>
      <c r="J396" s="294">
        <v>9</v>
      </c>
      <c r="K396" s="294" t="s">
        <v>1358</v>
      </c>
      <c r="L396" s="294">
        <v>804</v>
      </c>
    </row>
    <row r="397" spans="1:12">
      <c r="A397" s="294">
        <v>396</v>
      </c>
      <c r="B397" s="294" t="s">
        <v>710</v>
      </c>
      <c r="C397" s="294" t="s">
        <v>3294</v>
      </c>
      <c r="D397" s="294">
        <v>172</v>
      </c>
      <c r="E397" s="294">
        <v>348.60610000000003</v>
      </c>
      <c r="F397" s="294">
        <v>330</v>
      </c>
      <c r="G397" s="294">
        <v>115040</v>
      </c>
      <c r="H397" s="294">
        <v>56760</v>
      </c>
      <c r="I397" s="294">
        <v>58280</v>
      </c>
      <c r="J397" s="294">
        <v>38</v>
      </c>
      <c r="K397" s="294" t="s">
        <v>1358</v>
      </c>
      <c r="L397" s="294">
        <v>330</v>
      </c>
    </row>
    <row r="398" spans="1:12">
      <c r="A398" s="294">
        <v>397</v>
      </c>
      <c r="B398" s="294">
        <v>414210113</v>
      </c>
      <c r="C398" s="294" t="s">
        <v>3329</v>
      </c>
      <c r="D398" s="294">
        <v>466</v>
      </c>
      <c r="E398" s="294">
        <v>929</v>
      </c>
      <c r="F398" s="294">
        <v>123</v>
      </c>
      <c r="G398" s="294">
        <v>114267</v>
      </c>
      <c r="H398" s="294">
        <v>57318</v>
      </c>
      <c r="I398" s="294">
        <v>56949</v>
      </c>
      <c r="J398" s="294">
        <v>8</v>
      </c>
      <c r="K398" s="294" t="s">
        <v>1358</v>
      </c>
      <c r="L398" s="294">
        <v>123</v>
      </c>
    </row>
    <row r="399" spans="1:12">
      <c r="A399" s="294">
        <v>398</v>
      </c>
      <c r="B399" s="294" t="s">
        <v>894</v>
      </c>
      <c r="C399" s="294" t="s">
        <v>3309</v>
      </c>
      <c r="D399" s="294">
        <v>251</v>
      </c>
      <c r="E399" s="294">
        <v>509.2946</v>
      </c>
      <c r="F399" s="294">
        <v>224</v>
      </c>
      <c r="G399" s="294">
        <v>114082</v>
      </c>
      <c r="H399" s="294">
        <v>56224</v>
      </c>
      <c r="I399" s="294">
        <v>57858</v>
      </c>
      <c r="J399" s="294">
        <v>39</v>
      </c>
      <c r="K399" s="294" t="s">
        <v>1358</v>
      </c>
      <c r="L399" s="294">
        <v>224</v>
      </c>
    </row>
    <row r="400" spans="1:12">
      <c r="A400" s="294">
        <v>399</v>
      </c>
      <c r="B400" s="294" t="s">
        <v>769</v>
      </c>
      <c r="C400" s="294" t="s">
        <v>3620</v>
      </c>
      <c r="D400" s="294">
        <v>1487</v>
      </c>
      <c r="E400" s="294">
        <v>1516.4</v>
      </c>
      <c r="F400" s="294">
        <v>75</v>
      </c>
      <c r="G400" s="294">
        <v>113730</v>
      </c>
      <c r="H400" s="294">
        <v>111525</v>
      </c>
      <c r="I400" s="294">
        <v>2205</v>
      </c>
      <c r="J400" s="294">
        <v>19</v>
      </c>
      <c r="K400" s="294" t="s">
        <v>1358</v>
      </c>
      <c r="L400" s="294">
        <v>75</v>
      </c>
    </row>
    <row r="401" spans="1:12">
      <c r="A401" s="294">
        <v>400</v>
      </c>
      <c r="B401" s="294" t="s">
        <v>682</v>
      </c>
      <c r="C401" s="294" t="s">
        <v>3362</v>
      </c>
      <c r="D401" s="294">
        <v>314</v>
      </c>
      <c r="E401" s="294">
        <v>537.4597</v>
      </c>
      <c r="F401" s="294">
        <v>211</v>
      </c>
      <c r="G401" s="294">
        <v>113404</v>
      </c>
      <c r="H401" s="294">
        <v>66254</v>
      </c>
      <c r="I401" s="294">
        <v>47150</v>
      </c>
      <c r="J401" s="294">
        <v>30</v>
      </c>
      <c r="K401" s="294" t="s">
        <v>1358</v>
      </c>
      <c r="L401" s="294">
        <v>211</v>
      </c>
    </row>
    <row r="402" spans="1:12">
      <c r="A402" s="294">
        <v>401</v>
      </c>
      <c r="B402" s="294" t="s">
        <v>3827</v>
      </c>
      <c r="C402" s="294" t="s">
        <v>3828</v>
      </c>
      <c r="D402" s="294">
        <v>846</v>
      </c>
      <c r="E402" s="294">
        <v>1620</v>
      </c>
      <c r="F402" s="294">
        <v>68</v>
      </c>
      <c r="G402" s="294">
        <v>110160</v>
      </c>
      <c r="H402" s="294">
        <v>57528</v>
      </c>
      <c r="I402" s="294">
        <v>52632</v>
      </c>
      <c r="J402" s="294">
        <v>6</v>
      </c>
      <c r="K402" s="294" t="s">
        <v>1358</v>
      </c>
      <c r="L402" s="294">
        <v>68</v>
      </c>
    </row>
    <row r="403" spans="1:12">
      <c r="A403" s="294">
        <v>402</v>
      </c>
      <c r="B403" s="294" t="s">
        <v>768</v>
      </c>
      <c r="C403" s="294" t="s">
        <v>3358</v>
      </c>
      <c r="D403" s="294">
        <v>755</v>
      </c>
      <c r="E403" s="294">
        <v>861.65599999999995</v>
      </c>
      <c r="F403" s="294">
        <v>125</v>
      </c>
      <c r="G403" s="294">
        <v>107707</v>
      </c>
      <c r="H403" s="294">
        <v>94375</v>
      </c>
      <c r="I403" s="294">
        <v>13332</v>
      </c>
      <c r="J403" s="294">
        <v>31</v>
      </c>
      <c r="K403" s="294" t="s">
        <v>1358</v>
      </c>
      <c r="L403" s="294">
        <v>125</v>
      </c>
    </row>
    <row r="404" spans="1:12">
      <c r="A404" s="294">
        <v>403</v>
      </c>
      <c r="B404" s="294">
        <v>414210121</v>
      </c>
      <c r="C404" s="294" t="s">
        <v>3349</v>
      </c>
      <c r="D404" s="294">
        <v>411</v>
      </c>
      <c r="E404" s="294">
        <v>1000</v>
      </c>
      <c r="F404" s="294">
        <v>106</v>
      </c>
      <c r="G404" s="294">
        <v>106000</v>
      </c>
      <c r="H404" s="294">
        <v>43566</v>
      </c>
      <c r="I404" s="294">
        <v>62434</v>
      </c>
      <c r="J404" s="294">
        <v>4</v>
      </c>
      <c r="K404" s="294" t="s">
        <v>1358</v>
      </c>
      <c r="L404" s="294">
        <v>106</v>
      </c>
    </row>
    <row r="405" spans="1:12">
      <c r="A405" s="294">
        <v>404</v>
      </c>
      <c r="B405" s="294" t="s">
        <v>2863</v>
      </c>
      <c r="C405" s="294" t="s">
        <v>3174</v>
      </c>
      <c r="D405" s="294">
        <v>1353</v>
      </c>
      <c r="E405" s="294">
        <v>2696.3589999999999</v>
      </c>
      <c r="F405" s="294">
        <v>39</v>
      </c>
      <c r="G405" s="294">
        <v>105158</v>
      </c>
      <c r="H405" s="294">
        <v>52767</v>
      </c>
      <c r="I405" s="294">
        <v>52391</v>
      </c>
      <c r="J405" s="294">
        <v>8</v>
      </c>
      <c r="K405" s="294" t="s">
        <v>1358</v>
      </c>
      <c r="L405" s="294">
        <v>39</v>
      </c>
    </row>
    <row r="406" spans="1:12">
      <c r="A406" s="294">
        <v>405</v>
      </c>
      <c r="B406" s="294" t="s">
        <v>4216</v>
      </c>
      <c r="C406" s="294" t="s">
        <v>4293</v>
      </c>
      <c r="D406" s="294">
        <v>899</v>
      </c>
      <c r="E406" s="294">
        <v>1454.2221999999999</v>
      </c>
      <c r="F406" s="294">
        <v>72</v>
      </c>
      <c r="G406" s="294">
        <v>104704</v>
      </c>
      <c r="H406" s="294">
        <v>64728</v>
      </c>
      <c r="I406" s="294">
        <v>39976</v>
      </c>
      <c r="J406" s="294">
        <v>14</v>
      </c>
      <c r="K406" s="294" t="s">
        <v>1358</v>
      </c>
      <c r="L406" s="294">
        <v>72</v>
      </c>
    </row>
    <row r="407" spans="1:12">
      <c r="A407" s="294">
        <v>406</v>
      </c>
      <c r="B407" s="294" t="s">
        <v>843</v>
      </c>
      <c r="C407" s="294" t="s">
        <v>3379</v>
      </c>
      <c r="D407" s="294">
        <v>535</v>
      </c>
      <c r="E407" s="294">
        <v>888.80340000000001</v>
      </c>
      <c r="F407" s="294">
        <v>117</v>
      </c>
      <c r="G407" s="294">
        <v>103990</v>
      </c>
      <c r="H407" s="294">
        <v>62595</v>
      </c>
      <c r="I407" s="294">
        <v>41395</v>
      </c>
      <c r="J407" s="294">
        <v>15</v>
      </c>
      <c r="K407" s="294" t="s">
        <v>1358</v>
      </c>
      <c r="L407" s="294">
        <v>117</v>
      </c>
    </row>
    <row r="408" spans="1:12">
      <c r="A408" s="294">
        <v>407</v>
      </c>
      <c r="B408" s="294" t="s">
        <v>731</v>
      </c>
      <c r="C408" s="294" t="s">
        <v>3156</v>
      </c>
      <c r="D408" s="294">
        <v>819</v>
      </c>
      <c r="E408" s="294">
        <v>1293.4614999999999</v>
      </c>
      <c r="F408" s="294">
        <v>78</v>
      </c>
      <c r="G408" s="294">
        <v>100890</v>
      </c>
      <c r="H408" s="294">
        <v>63882</v>
      </c>
      <c r="I408" s="294">
        <v>37008</v>
      </c>
      <c r="J408" s="294">
        <v>15</v>
      </c>
      <c r="K408" s="294" t="s">
        <v>1358</v>
      </c>
      <c r="L408" s="294">
        <v>78</v>
      </c>
    </row>
    <row r="409" spans="1:12">
      <c r="A409" s="294">
        <v>408</v>
      </c>
      <c r="B409" s="294" t="s">
        <v>609</v>
      </c>
      <c r="C409" s="294" t="s">
        <v>3442</v>
      </c>
      <c r="D409" s="294">
        <v>400</v>
      </c>
      <c r="E409" s="294">
        <v>649.96130000000005</v>
      </c>
      <c r="F409" s="294">
        <v>155</v>
      </c>
      <c r="G409" s="294">
        <v>100744</v>
      </c>
      <c r="H409" s="294">
        <v>62000</v>
      </c>
      <c r="I409" s="294">
        <v>38744</v>
      </c>
      <c r="J409" s="294">
        <v>33</v>
      </c>
      <c r="K409" s="294" t="s">
        <v>1358</v>
      </c>
      <c r="L409" s="294">
        <v>155</v>
      </c>
    </row>
    <row r="410" spans="1:12">
      <c r="A410" s="294">
        <v>409</v>
      </c>
      <c r="B410" s="294" t="s">
        <v>4080</v>
      </c>
      <c r="C410" s="294" t="s">
        <v>4128</v>
      </c>
      <c r="D410" s="294">
        <v>95</v>
      </c>
      <c r="E410" s="294">
        <v>285.62430000000001</v>
      </c>
      <c r="F410" s="294">
        <v>346</v>
      </c>
      <c r="G410" s="294">
        <v>98826</v>
      </c>
      <c r="H410" s="294">
        <v>32870</v>
      </c>
      <c r="I410" s="294">
        <v>65956</v>
      </c>
      <c r="J410" s="294">
        <v>17</v>
      </c>
      <c r="K410" s="294" t="s">
        <v>1358</v>
      </c>
      <c r="L410" s="294">
        <v>346</v>
      </c>
    </row>
    <row r="411" spans="1:12">
      <c r="A411" s="294">
        <v>410</v>
      </c>
      <c r="B411" s="294" t="s">
        <v>4133</v>
      </c>
      <c r="C411" s="294" t="s">
        <v>4134</v>
      </c>
      <c r="D411" s="294">
        <v>654</v>
      </c>
      <c r="E411" s="294">
        <v>1230</v>
      </c>
      <c r="F411" s="294">
        <v>80</v>
      </c>
      <c r="G411" s="294">
        <v>98400</v>
      </c>
      <c r="H411" s="294">
        <v>52320</v>
      </c>
      <c r="I411" s="294">
        <v>46080</v>
      </c>
      <c r="J411" s="294">
        <v>2</v>
      </c>
      <c r="K411" s="294" t="s">
        <v>1358</v>
      </c>
      <c r="L411" s="294">
        <v>80</v>
      </c>
    </row>
    <row r="412" spans="1:12">
      <c r="A412" s="294">
        <v>411</v>
      </c>
      <c r="B412" s="294" t="s">
        <v>489</v>
      </c>
      <c r="C412" s="294" t="s">
        <v>3314</v>
      </c>
      <c r="D412" s="294">
        <v>265</v>
      </c>
      <c r="E412" s="294">
        <v>587.92219999999998</v>
      </c>
      <c r="F412" s="294">
        <v>167</v>
      </c>
      <c r="G412" s="294">
        <v>98183</v>
      </c>
      <c r="H412" s="294">
        <v>44255</v>
      </c>
      <c r="I412" s="294">
        <v>53928</v>
      </c>
      <c r="J412" s="294">
        <v>33</v>
      </c>
      <c r="K412" s="294" t="s">
        <v>1358</v>
      </c>
      <c r="L412" s="294">
        <v>167</v>
      </c>
    </row>
    <row r="413" spans="1:12">
      <c r="A413" s="294">
        <v>412</v>
      </c>
      <c r="B413" s="294" t="s">
        <v>462</v>
      </c>
      <c r="C413" s="294" t="s">
        <v>3299</v>
      </c>
      <c r="D413" s="294">
        <v>114</v>
      </c>
      <c r="E413" s="294">
        <v>134.45519999999999</v>
      </c>
      <c r="F413" s="294">
        <v>725</v>
      </c>
      <c r="G413" s="294">
        <v>97480</v>
      </c>
      <c r="H413" s="294">
        <v>82650</v>
      </c>
      <c r="I413" s="294">
        <v>14830</v>
      </c>
      <c r="J413" s="294">
        <v>78</v>
      </c>
      <c r="K413" s="294" t="s">
        <v>1358</v>
      </c>
      <c r="L413" s="294">
        <v>725</v>
      </c>
    </row>
    <row r="414" spans="1:12">
      <c r="A414" s="294">
        <v>413</v>
      </c>
      <c r="B414" s="294" t="s">
        <v>2972</v>
      </c>
      <c r="C414" s="294" t="s">
        <v>3342</v>
      </c>
      <c r="D414" s="294">
        <v>447</v>
      </c>
      <c r="E414" s="294">
        <v>648.31330000000003</v>
      </c>
      <c r="F414" s="294">
        <v>150</v>
      </c>
      <c r="G414" s="294">
        <v>97247</v>
      </c>
      <c r="H414" s="294">
        <v>67050</v>
      </c>
      <c r="I414" s="294">
        <v>30197</v>
      </c>
      <c r="J414" s="294">
        <v>56</v>
      </c>
      <c r="K414" s="294" t="s">
        <v>1358</v>
      </c>
      <c r="L414" s="294">
        <v>150</v>
      </c>
    </row>
    <row r="415" spans="1:12">
      <c r="A415" s="294">
        <v>414</v>
      </c>
      <c r="B415" s="294" t="s">
        <v>504</v>
      </c>
      <c r="C415" s="294" t="s">
        <v>3131</v>
      </c>
      <c r="D415" s="294">
        <v>629</v>
      </c>
      <c r="E415" s="294">
        <v>1064.1319000000001</v>
      </c>
      <c r="F415" s="294">
        <v>91</v>
      </c>
      <c r="G415" s="294">
        <v>96836</v>
      </c>
      <c r="H415" s="294">
        <v>57239</v>
      </c>
      <c r="I415" s="294">
        <v>39597</v>
      </c>
      <c r="J415" s="294">
        <v>29</v>
      </c>
      <c r="K415" s="294" t="s">
        <v>1358</v>
      </c>
      <c r="L415" s="294">
        <v>91</v>
      </c>
    </row>
    <row r="416" spans="1:12">
      <c r="A416" s="294">
        <v>415</v>
      </c>
      <c r="B416" s="294" t="s">
        <v>550</v>
      </c>
      <c r="C416" s="294" t="s">
        <v>3089</v>
      </c>
      <c r="D416" s="294">
        <v>447</v>
      </c>
      <c r="E416" s="294">
        <v>690.55709999999999</v>
      </c>
      <c r="F416" s="294">
        <v>140</v>
      </c>
      <c r="G416" s="294">
        <v>96678</v>
      </c>
      <c r="H416" s="294">
        <v>62580</v>
      </c>
      <c r="I416" s="294">
        <v>34098</v>
      </c>
      <c r="J416" s="294">
        <v>93</v>
      </c>
      <c r="K416" s="294" t="s">
        <v>1358</v>
      </c>
      <c r="L416" s="294">
        <v>140</v>
      </c>
    </row>
    <row r="417" spans="1:12">
      <c r="A417" s="294">
        <v>416</v>
      </c>
      <c r="B417" s="294" t="s">
        <v>770</v>
      </c>
      <c r="C417" s="294" t="s">
        <v>4026</v>
      </c>
      <c r="D417" s="294">
        <v>246</v>
      </c>
      <c r="E417" s="294">
        <v>1018.6957</v>
      </c>
      <c r="F417" s="294">
        <v>92</v>
      </c>
      <c r="G417" s="294">
        <v>93720</v>
      </c>
      <c r="H417" s="294">
        <v>22632</v>
      </c>
      <c r="I417" s="294">
        <v>71088</v>
      </c>
      <c r="J417" s="294">
        <v>2</v>
      </c>
      <c r="K417" s="294" t="s">
        <v>1358</v>
      </c>
      <c r="L417" s="294">
        <v>92</v>
      </c>
    </row>
    <row r="418" spans="1:12">
      <c r="A418" s="294">
        <v>417</v>
      </c>
      <c r="B418" s="294" t="s">
        <v>748</v>
      </c>
      <c r="C418" s="294" t="s">
        <v>3449</v>
      </c>
      <c r="D418" s="294">
        <v>350</v>
      </c>
      <c r="E418" s="294">
        <v>452.24759999999998</v>
      </c>
      <c r="F418" s="294">
        <v>206</v>
      </c>
      <c r="G418" s="294">
        <v>93163</v>
      </c>
      <c r="H418" s="294">
        <v>72100</v>
      </c>
      <c r="I418" s="294">
        <v>21063</v>
      </c>
      <c r="J418" s="294">
        <v>64</v>
      </c>
      <c r="K418" s="294" t="s">
        <v>1358</v>
      </c>
      <c r="L418" s="294">
        <v>206</v>
      </c>
    </row>
    <row r="419" spans="1:12">
      <c r="A419" s="294">
        <v>418</v>
      </c>
      <c r="B419" s="294" t="s">
        <v>307</v>
      </c>
      <c r="C419" s="294" t="s">
        <v>3292</v>
      </c>
      <c r="D419" s="294">
        <v>125</v>
      </c>
      <c r="E419" s="294">
        <v>235.65389999999999</v>
      </c>
      <c r="F419" s="294">
        <v>393</v>
      </c>
      <c r="G419" s="294">
        <v>92612</v>
      </c>
      <c r="H419" s="294">
        <v>49125</v>
      </c>
      <c r="I419" s="294">
        <v>43487</v>
      </c>
      <c r="J419" s="294">
        <v>36</v>
      </c>
      <c r="K419" s="294" t="s">
        <v>1358</v>
      </c>
      <c r="L419" s="294">
        <v>393</v>
      </c>
    </row>
    <row r="420" spans="1:12">
      <c r="A420" s="294">
        <v>419</v>
      </c>
      <c r="B420" s="294" t="s">
        <v>523</v>
      </c>
      <c r="C420" s="294" t="s">
        <v>3173</v>
      </c>
      <c r="D420" s="294">
        <v>1020</v>
      </c>
      <c r="E420" s="294">
        <v>2006.913</v>
      </c>
      <c r="F420" s="294">
        <v>46</v>
      </c>
      <c r="G420" s="294">
        <v>92318</v>
      </c>
      <c r="H420" s="294">
        <v>46920</v>
      </c>
      <c r="I420" s="294">
        <v>45398</v>
      </c>
      <c r="J420" s="294">
        <v>23</v>
      </c>
      <c r="K420" s="294" t="s">
        <v>1358</v>
      </c>
      <c r="L420" s="294">
        <v>46</v>
      </c>
    </row>
    <row r="421" spans="1:12">
      <c r="A421" s="294">
        <v>420</v>
      </c>
      <c r="B421" s="294" t="s">
        <v>3435</v>
      </c>
      <c r="C421" s="294" t="s">
        <v>3825</v>
      </c>
      <c r="D421" s="294">
        <v>54</v>
      </c>
      <c r="E421" s="294">
        <v>146.9342</v>
      </c>
      <c r="F421" s="294">
        <v>623</v>
      </c>
      <c r="G421" s="294">
        <v>91540</v>
      </c>
      <c r="H421" s="294">
        <v>33642</v>
      </c>
      <c r="I421" s="294">
        <v>57898</v>
      </c>
      <c r="J421" s="294">
        <v>6</v>
      </c>
      <c r="K421" s="294" t="s">
        <v>1358</v>
      </c>
      <c r="L421" s="294">
        <v>623</v>
      </c>
    </row>
    <row r="422" spans="1:12">
      <c r="A422" s="294">
        <v>421</v>
      </c>
      <c r="B422" s="294" t="s">
        <v>983</v>
      </c>
      <c r="C422" s="294" t="s">
        <v>3282</v>
      </c>
      <c r="D422" s="294">
        <v>403</v>
      </c>
      <c r="E422" s="294">
        <v>660.42340000000002</v>
      </c>
      <c r="F422" s="294">
        <v>137</v>
      </c>
      <c r="G422" s="294">
        <v>90478</v>
      </c>
      <c r="H422" s="294">
        <v>55211</v>
      </c>
      <c r="I422" s="294">
        <v>35267</v>
      </c>
      <c r="J422" s="294">
        <v>33</v>
      </c>
      <c r="K422" s="294" t="s">
        <v>1358</v>
      </c>
      <c r="L422" s="294">
        <v>137</v>
      </c>
    </row>
    <row r="423" spans="1:12">
      <c r="A423" s="294">
        <v>422</v>
      </c>
      <c r="B423" s="294" t="s">
        <v>498</v>
      </c>
      <c r="C423" s="294" t="s">
        <v>3391</v>
      </c>
      <c r="D423" s="294">
        <v>183</v>
      </c>
      <c r="E423" s="294">
        <v>276.4128</v>
      </c>
      <c r="F423" s="294">
        <v>327</v>
      </c>
      <c r="G423" s="294">
        <v>90387</v>
      </c>
      <c r="H423" s="294">
        <v>59841</v>
      </c>
      <c r="I423" s="294">
        <v>30546</v>
      </c>
      <c r="J423" s="294">
        <v>59</v>
      </c>
      <c r="K423" s="294" t="s">
        <v>1358</v>
      </c>
      <c r="L423" s="294">
        <v>327</v>
      </c>
    </row>
    <row r="424" spans="1:12">
      <c r="A424" s="294">
        <v>423</v>
      </c>
      <c r="B424" s="294" t="s">
        <v>3759</v>
      </c>
      <c r="C424" s="294" t="s">
        <v>3885</v>
      </c>
      <c r="D424" s="294">
        <v>396</v>
      </c>
      <c r="E424" s="294">
        <v>483.02140000000003</v>
      </c>
      <c r="F424" s="294">
        <v>187</v>
      </c>
      <c r="G424" s="294">
        <v>90325</v>
      </c>
      <c r="H424" s="294">
        <v>74052</v>
      </c>
      <c r="I424" s="294">
        <v>16273</v>
      </c>
      <c r="J424" s="294">
        <v>47</v>
      </c>
      <c r="K424" s="294" t="s">
        <v>1358</v>
      </c>
      <c r="L424" s="294">
        <v>187</v>
      </c>
    </row>
    <row r="425" spans="1:12">
      <c r="A425" s="294">
        <v>424</v>
      </c>
      <c r="B425" s="294" t="s">
        <v>665</v>
      </c>
      <c r="C425" s="294" t="s">
        <v>3431</v>
      </c>
      <c r="D425" s="294">
        <v>630</v>
      </c>
      <c r="E425" s="294">
        <v>1057.1529</v>
      </c>
      <c r="F425" s="294">
        <v>85</v>
      </c>
      <c r="G425" s="294">
        <v>89858</v>
      </c>
      <c r="H425" s="294">
        <v>53550</v>
      </c>
      <c r="I425" s="294">
        <v>36308</v>
      </c>
      <c r="J425" s="294">
        <v>7</v>
      </c>
      <c r="K425" s="294" t="s">
        <v>1358</v>
      </c>
      <c r="L425" s="294">
        <v>85</v>
      </c>
    </row>
    <row r="426" spans="1:12">
      <c r="A426" s="294">
        <v>425</v>
      </c>
      <c r="B426" s="294" t="s">
        <v>4178</v>
      </c>
      <c r="C426" s="294" t="s">
        <v>4294</v>
      </c>
      <c r="D426" s="294">
        <v>175</v>
      </c>
      <c r="E426" s="294">
        <v>314.38600000000002</v>
      </c>
      <c r="F426" s="294">
        <v>285</v>
      </c>
      <c r="G426" s="294">
        <v>89600</v>
      </c>
      <c r="H426" s="294">
        <v>49875</v>
      </c>
      <c r="I426" s="294">
        <v>39725</v>
      </c>
      <c r="J426" s="294">
        <v>28</v>
      </c>
      <c r="K426" s="294" t="s">
        <v>1358</v>
      </c>
      <c r="L426" s="294">
        <v>285</v>
      </c>
    </row>
    <row r="427" spans="1:12">
      <c r="A427" s="294">
        <v>426</v>
      </c>
      <c r="B427" s="294" t="s">
        <v>3001</v>
      </c>
      <c r="C427" s="294" t="s">
        <v>3819</v>
      </c>
      <c r="D427" s="294">
        <v>92</v>
      </c>
      <c r="E427" s="294">
        <v>149</v>
      </c>
      <c r="F427" s="294">
        <v>600</v>
      </c>
      <c r="G427" s="294">
        <v>89400</v>
      </c>
      <c r="H427" s="294">
        <v>55200</v>
      </c>
      <c r="I427" s="294">
        <v>34200</v>
      </c>
      <c r="J427" s="294">
        <v>2</v>
      </c>
      <c r="K427" s="294" t="s">
        <v>1358</v>
      </c>
      <c r="L427" s="294">
        <v>600</v>
      </c>
    </row>
    <row r="428" spans="1:12">
      <c r="A428" s="294">
        <v>427</v>
      </c>
      <c r="B428" s="294" t="s">
        <v>3906</v>
      </c>
      <c r="C428" s="294" t="s">
        <v>4063</v>
      </c>
      <c r="D428" s="294">
        <v>244</v>
      </c>
      <c r="E428" s="294">
        <v>412.96300000000002</v>
      </c>
      <c r="F428" s="294">
        <v>216</v>
      </c>
      <c r="G428" s="294">
        <v>89200</v>
      </c>
      <c r="H428" s="294">
        <v>52704</v>
      </c>
      <c r="I428" s="294">
        <v>36496</v>
      </c>
      <c r="J428" s="294">
        <v>11</v>
      </c>
      <c r="K428" s="294" t="s">
        <v>1358</v>
      </c>
      <c r="L428" s="294">
        <v>216</v>
      </c>
    </row>
    <row r="429" spans="1:12">
      <c r="A429" s="294">
        <v>428</v>
      </c>
      <c r="B429" s="294" t="s">
        <v>3842</v>
      </c>
      <c r="C429" s="294" t="s">
        <v>3828</v>
      </c>
      <c r="D429" s="294">
        <v>992</v>
      </c>
      <c r="E429" s="294">
        <v>1680</v>
      </c>
      <c r="F429" s="294">
        <v>53</v>
      </c>
      <c r="G429" s="294">
        <v>89040</v>
      </c>
      <c r="H429" s="294">
        <v>52576</v>
      </c>
      <c r="I429" s="294">
        <v>36464</v>
      </c>
      <c r="J429" s="294">
        <v>10</v>
      </c>
      <c r="K429" s="294" t="s">
        <v>1358</v>
      </c>
      <c r="L429" s="294">
        <v>53</v>
      </c>
    </row>
    <row r="430" spans="1:12">
      <c r="A430" s="294">
        <v>429</v>
      </c>
      <c r="B430" s="294" t="s">
        <v>775</v>
      </c>
      <c r="C430" s="294" t="s">
        <v>3279</v>
      </c>
      <c r="D430" s="294">
        <v>1516</v>
      </c>
      <c r="E430" s="294">
        <v>3151.4286000000002</v>
      </c>
      <c r="F430" s="294">
        <v>28</v>
      </c>
      <c r="G430" s="294">
        <v>88240</v>
      </c>
      <c r="H430" s="294">
        <v>42448</v>
      </c>
      <c r="I430" s="294">
        <v>45792</v>
      </c>
      <c r="J430" s="294">
        <v>19</v>
      </c>
      <c r="K430" s="294" t="s">
        <v>1358</v>
      </c>
      <c r="L430" s="294">
        <v>28</v>
      </c>
    </row>
    <row r="431" spans="1:12">
      <c r="A431" s="294">
        <v>430</v>
      </c>
      <c r="B431" s="294" t="s">
        <v>1018</v>
      </c>
      <c r="C431" s="294" t="s">
        <v>3468</v>
      </c>
      <c r="D431" s="294">
        <v>272</v>
      </c>
      <c r="E431" s="294">
        <v>542.33540000000005</v>
      </c>
      <c r="F431" s="294">
        <v>161</v>
      </c>
      <c r="G431" s="294">
        <v>87316</v>
      </c>
      <c r="H431" s="294">
        <v>43792</v>
      </c>
      <c r="I431" s="294">
        <v>43524</v>
      </c>
      <c r="J431" s="294">
        <v>53</v>
      </c>
      <c r="K431" s="294" t="s">
        <v>1358</v>
      </c>
      <c r="L431" s="294">
        <v>161</v>
      </c>
    </row>
    <row r="432" spans="1:12">
      <c r="A432" s="294">
        <v>431</v>
      </c>
      <c r="B432" s="294" t="s">
        <v>3403</v>
      </c>
      <c r="C432" s="294" t="s">
        <v>3404</v>
      </c>
      <c r="D432" s="294">
        <v>387</v>
      </c>
      <c r="E432" s="294">
        <v>720</v>
      </c>
      <c r="F432" s="294">
        <v>120</v>
      </c>
      <c r="G432" s="294">
        <v>86400</v>
      </c>
      <c r="H432" s="294">
        <v>46440</v>
      </c>
      <c r="I432" s="294">
        <v>39960</v>
      </c>
      <c r="J432" s="294">
        <v>2</v>
      </c>
      <c r="K432" s="294" t="s">
        <v>1358</v>
      </c>
      <c r="L432" s="294">
        <v>120</v>
      </c>
    </row>
    <row r="433" spans="1:12">
      <c r="A433" s="294">
        <v>432</v>
      </c>
      <c r="B433" s="294" t="s">
        <v>529</v>
      </c>
      <c r="C433" s="294" t="s">
        <v>3341</v>
      </c>
      <c r="D433" s="294">
        <v>246</v>
      </c>
      <c r="E433" s="294">
        <v>485.565</v>
      </c>
      <c r="F433" s="294">
        <v>177</v>
      </c>
      <c r="G433" s="294">
        <v>85945</v>
      </c>
      <c r="H433" s="294">
        <v>43542</v>
      </c>
      <c r="I433" s="294">
        <v>42403</v>
      </c>
      <c r="J433" s="294">
        <v>13</v>
      </c>
      <c r="K433" s="294" t="s">
        <v>1358</v>
      </c>
      <c r="L433" s="294">
        <v>177</v>
      </c>
    </row>
    <row r="434" spans="1:12">
      <c r="A434" s="294">
        <v>433</v>
      </c>
      <c r="B434" s="294" t="s">
        <v>3752</v>
      </c>
      <c r="C434" s="294" t="s">
        <v>3850</v>
      </c>
      <c r="D434" s="294">
        <v>151</v>
      </c>
      <c r="E434" s="294">
        <v>277.17529999999999</v>
      </c>
      <c r="F434" s="294">
        <v>308</v>
      </c>
      <c r="G434" s="294">
        <v>85370</v>
      </c>
      <c r="H434" s="294">
        <v>46508</v>
      </c>
      <c r="I434" s="294">
        <v>38862</v>
      </c>
      <c r="J434" s="294">
        <v>97</v>
      </c>
      <c r="K434" s="294" t="s">
        <v>1358</v>
      </c>
      <c r="L434" s="294">
        <v>308</v>
      </c>
    </row>
    <row r="435" spans="1:12">
      <c r="A435" s="294">
        <v>434</v>
      </c>
      <c r="B435" s="294">
        <v>414210131</v>
      </c>
      <c r="C435" s="294" t="s">
        <v>3456</v>
      </c>
      <c r="D435" s="294">
        <v>429</v>
      </c>
      <c r="E435" s="294">
        <v>1169</v>
      </c>
      <c r="F435" s="294">
        <v>73</v>
      </c>
      <c r="G435" s="294">
        <v>85337</v>
      </c>
      <c r="H435" s="294">
        <v>31317</v>
      </c>
      <c r="I435" s="294">
        <v>54020</v>
      </c>
      <c r="J435" s="294">
        <v>4</v>
      </c>
      <c r="K435" s="294" t="s">
        <v>1358</v>
      </c>
      <c r="L435" s="294">
        <v>73</v>
      </c>
    </row>
    <row r="436" spans="1:12">
      <c r="A436" s="294">
        <v>435</v>
      </c>
      <c r="B436" s="294" t="s">
        <v>672</v>
      </c>
      <c r="C436" s="294" t="s">
        <v>3090</v>
      </c>
      <c r="D436" s="294">
        <v>363</v>
      </c>
      <c r="E436" s="294">
        <v>465</v>
      </c>
      <c r="F436" s="294">
        <v>180</v>
      </c>
      <c r="G436" s="294">
        <v>83700</v>
      </c>
      <c r="H436" s="294">
        <v>65340</v>
      </c>
      <c r="I436" s="294">
        <v>18360</v>
      </c>
      <c r="J436" s="294">
        <v>2</v>
      </c>
      <c r="K436" s="294" t="s">
        <v>1358</v>
      </c>
      <c r="L436" s="294">
        <v>180</v>
      </c>
    </row>
    <row r="437" spans="1:12">
      <c r="A437" s="294">
        <v>436</v>
      </c>
      <c r="B437" s="294" t="s">
        <v>4074</v>
      </c>
      <c r="C437" s="294" t="s">
        <v>4164</v>
      </c>
      <c r="D437" s="294">
        <v>434</v>
      </c>
      <c r="E437" s="294">
        <v>929.11109999999996</v>
      </c>
      <c r="F437" s="294">
        <v>90</v>
      </c>
      <c r="G437" s="294">
        <v>83620</v>
      </c>
      <c r="H437" s="294">
        <v>39060</v>
      </c>
      <c r="I437" s="294">
        <v>44560</v>
      </c>
      <c r="J437" s="294">
        <v>9</v>
      </c>
      <c r="K437" s="294" t="s">
        <v>1358</v>
      </c>
      <c r="L437" s="294">
        <v>90</v>
      </c>
    </row>
    <row r="438" spans="1:12">
      <c r="A438" s="294">
        <v>437</v>
      </c>
      <c r="B438" s="294" t="s">
        <v>4087</v>
      </c>
      <c r="C438" s="294" t="s">
        <v>4123</v>
      </c>
      <c r="D438" s="294">
        <v>80</v>
      </c>
      <c r="E438" s="294">
        <v>137.08609999999999</v>
      </c>
      <c r="F438" s="294">
        <v>604</v>
      </c>
      <c r="G438" s="294">
        <v>82800</v>
      </c>
      <c r="H438" s="294">
        <v>48320</v>
      </c>
      <c r="I438" s="294">
        <v>34480</v>
      </c>
      <c r="J438" s="294">
        <v>7</v>
      </c>
      <c r="K438" s="294" t="s">
        <v>1358</v>
      </c>
      <c r="L438" s="294">
        <v>604</v>
      </c>
    </row>
    <row r="439" spans="1:12">
      <c r="A439" s="294">
        <v>438</v>
      </c>
      <c r="B439" s="294" t="s">
        <v>871</v>
      </c>
      <c r="C439" s="294" t="s">
        <v>3361</v>
      </c>
      <c r="D439" s="294">
        <v>406</v>
      </c>
      <c r="E439" s="294">
        <v>918.96669999999995</v>
      </c>
      <c r="F439" s="294">
        <v>90</v>
      </c>
      <c r="G439" s="294">
        <v>82707</v>
      </c>
      <c r="H439" s="294">
        <v>36540</v>
      </c>
      <c r="I439" s="294">
        <v>46167</v>
      </c>
      <c r="J439" s="294">
        <v>10</v>
      </c>
      <c r="K439" s="294" t="s">
        <v>1358</v>
      </c>
      <c r="L439" s="294">
        <v>90</v>
      </c>
    </row>
    <row r="440" spans="1:12">
      <c r="A440" s="294">
        <v>439</v>
      </c>
      <c r="B440" s="294" t="s">
        <v>3427</v>
      </c>
      <c r="C440" s="294" t="s">
        <v>3428</v>
      </c>
      <c r="D440" s="294">
        <v>645</v>
      </c>
      <c r="E440" s="294">
        <v>1345</v>
      </c>
      <c r="F440" s="294">
        <v>60</v>
      </c>
      <c r="G440" s="294">
        <v>80700</v>
      </c>
      <c r="H440" s="294">
        <v>38700</v>
      </c>
      <c r="I440" s="294">
        <v>42000</v>
      </c>
      <c r="J440" s="294">
        <v>1</v>
      </c>
      <c r="K440" s="294" t="s">
        <v>1358</v>
      </c>
      <c r="L440" s="294">
        <v>60</v>
      </c>
    </row>
    <row r="441" spans="1:12">
      <c r="A441" s="294">
        <v>440</v>
      </c>
      <c r="B441" s="294" t="s">
        <v>348</v>
      </c>
      <c r="C441" s="294" t="s">
        <v>3298</v>
      </c>
      <c r="D441" s="294">
        <v>516</v>
      </c>
      <c r="E441" s="294">
        <v>971.01199999999994</v>
      </c>
      <c r="F441" s="294">
        <v>83</v>
      </c>
      <c r="G441" s="294">
        <v>80594</v>
      </c>
      <c r="H441" s="294">
        <v>42828</v>
      </c>
      <c r="I441" s="294">
        <v>37766</v>
      </c>
      <c r="J441" s="294">
        <v>12</v>
      </c>
      <c r="K441" s="294" t="s">
        <v>1358</v>
      </c>
      <c r="L441" s="294">
        <v>83</v>
      </c>
    </row>
    <row r="442" spans="1:12">
      <c r="A442" s="294">
        <v>441</v>
      </c>
      <c r="B442" s="294" t="s">
        <v>4028</v>
      </c>
      <c r="C442" s="294" t="s">
        <v>4295</v>
      </c>
      <c r="D442" s="294">
        <v>775</v>
      </c>
      <c r="E442" s="294">
        <v>1610</v>
      </c>
      <c r="F442" s="294">
        <v>50</v>
      </c>
      <c r="G442" s="294">
        <v>80500</v>
      </c>
      <c r="H442" s="294">
        <v>38750</v>
      </c>
      <c r="I442" s="294">
        <v>41750</v>
      </c>
      <c r="J442" s="294">
        <v>1</v>
      </c>
      <c r="K442" s="294" t="s">
        <v>1358</v>
      </c>
      <c r="L442" s="294">
        <v>50</v>
      </c>
    </row>
    <row r="443" spans="1:12">
      <c r="A443" s="294">
        <v>442</v>
      </c>
      <c r="B443" s="294" t="s">
        <v>939</v>
      </c>
      <c r="C443" s="294" t="s">
        <v>3155</v>
      </c>
      <c r="D443" s="294">
        <v>409</v>
      </c>
      <c r="E443" s="294">
        <v>1055.2632000000001</v>
      </c>
      <c r="F443" s="294">
        <v>76</v>
      </c>
      <c r="G443" s="294">
        <v>80200</v>
      </c>
      <c r="H443" s="294">
        <v>31084</v>
      </c>
      <c r="I443" s="294">
        <v>49116</v>
      </c>
      <c r="J443" s="294">
        <v>26</v>
      </c>
      <c r="K443" s="294" t="s">
        <v>1358</v>
      </c>
      <c r="L443" s="294">
        <v>76</v>
      </c>
    </row>
    <row r="444" spans="1:12">
      <c r="A444" s="294">
        <v>443</v>
      </c>
      <c r="B444" s="294" t="s">
        <v>4082</v>
      </c>
      <c r="C444" s="294" t="s">
        <v>4155</v>
      </c>
      <c r="D444" s="294">
        <v>112</v>
      </c>
      <c r="E444" s="294">
        <v>259.52609999999999</v>
      </c>
      <c r="F444" s="294">
        <v>306</v>
      </c>
      <c r="G444" s="294">
        <v>79415</v>
      </c>
      <c r="H444" s="294">
        <v>34272</v>
      </c>
      <c r="I444" s="294">
        <v>45143</v>
      </c>
      <c r="J444" s="294">
        <v>16</v>
      </c>
      <c r="K444" s="294" t="s">
        <v>1358</v>
      </c>
      <c r="L444" s="294">
        <v>306</v>
      </c>
    </row>
    <row r="445" spans="1:12">
      <c r="A445" s="294">
        <v>444</v>
      </c>
      <c r="B445" s="294" t="s">
        <v>3907</v>
      </c>
      <c r="C445" s="294" t="s">
        <v>4027</v>
      </c>
      <c r="D445" s="294">
        <v>264</v>
      </c>
      <c r="E445" s="294">
        <v>470.95240000000001</v>
      </c>
      <c r="F445" s="294">
        <v>168</v>
      </c>
      <c r="G445" s="294">
        <v>79120</v>
      </c>
      <c r="H445" s="294">
        <v>44352</v>
      </c>
      <c r="I445" s="294">
        <v>34768</v>
      </c>
      <c r="J445" s="294">
        <v>9</v>
      </c>
      <c r="K445" s="294" t="s">
        <v>1358</v>
      </c>
      <c r="L445" s="294">
        <v>168</v>
      </c>
    </row>
    <row r="446" spans="1:12">
      <c r="A446" s="294">
        <v>445</v>
      </c>
      <c r="B446" s="294" t="s">
        <v>1287</v>
      </c>
      <c r="C446" s="294" t="s">
        <v>3354</v>
      </c>
      <c r="D446" s="294">
        <v>75</v>
      </c>
      <c r="E446" s="294">
        <v>148.2637</v>
      </c>
      <c r="F446" s="294">
        <v>531</v>
      </c>
      <c r="G446" s="294">
        <v>78728</v>
      </c>
      <c r="H446" s="294">
        <v>39825</v>
      </c>
      <c r="I446" s="294">
        <v>38903</v>
      </c>
      <c r="J446" s="294">
        <v>26</v>
      </c>
      <c r="K446" s="294" t="s">
        <v>1358</v>
      </c>
      <c r="L446" s="294">
        <v>531</v>
      </c>
    </row>
    <row r="447" spans="1:12">
      <c r="A447" s="294">
        <v>446</v>
      </c>
      <c r="B447" s="294" t="s">
        <v>1019</v>
      </c>
      <c r="C447" s="294" t="s">
        <v>3468</v>
      </c>
      <c r="D447" s="294">
        <v>272</v>
      </c>
      <c r="E447" s="294">
        <v>530.45270000000005</v>
      </c>
      <c r="F447" s="294">
        <v>148</v>
      </c>
      <c r="G447" s="294">
        <v>78507</v>
      </c>
      <c r="H447" s="294">
        <v>40256</v>
      </c>
      <c r="I447" s="294">
        <v>38251</v>
      </c>
      <c r="J447" s="294">
        <v>43</v>
      </c>
      <c r="K447" s="294" t="s">
        <v>1358</v>
      </c>
      <c r="L447" s="294">
        <v>148</v>
      </c>
    </row>
    <row r="448" spans="1:12">
      <c r="A448" s="294">
        <v>447</v>
      </c>
      <c r="B448" s="294" t="s">
        <v>724</v>
      </c>
      <c r="C448" s="294" t="s">
        <v>3333</v>
      </c>
      <c r="D448" s="294">
        <v>229</v>
      </c>
      <c r="E448" s="294">
        <v>386.67489999999998</v>
      </c>
      <c r="F448" s="294">
        <v>203</v>
      </c>
      <c r="G448" s="294">
        <v>78495</v>
      </c>
      <c r="H448" s="294">
        <v>46487</v>
      </c>
      <c r="I448" s="294">
        <v>32008</v>
      </c>
      <c r="J448" s="294">
        <v>20</v>
      </c>
      <c r="K448" s="294" t="s">
        <v>1358</v>
      </c>
      <c r="L448" s="294">
        <v>203</v>
      </c>
    </row>
    <row r="449" spans="1:12">
      <c r="A449" s="294">
        <v>448</v>
      </c>
      <c r="B449" s="294">
        <v>414210111</v>
      </c>
      <c r="C449" s="294" t="s">
        <v>3331</v>
      </c>
      <c r="D449" s="294">
        <v>430</v>
      </c>
      <c r="E449" s="294">
        <v>817</v>
      </c>
      <c r="F449" s="294">
        <v>96</v>
      </c>
      <c r="G449" s="294">
        <v>78432</v>
      </c>
      <c r="H449" s="294">
        <v>41280</v>
      </c>
      <c r="I449" s="294">
        <v>37152</v>
      </c>
      <c r="J449" s="294">
        <v>4</v>
      </c>
      <c r="K449" s="294" t="s">
        <v>1358</v>
      </c>
      <c r="L449" s="294">
        <v>96</v>
      </c>
    </row>
    <row r="450" spans="1:12">
      <c r="A450" s="294">
        <v>449</v>
      </c>
      <c r="B450" s="294" t="s">
        <v>630</v>
      </c>
      <c r="C450" s="294" t="s">
        <v>3267</v>
      </c>
      <c r="D450" s="294">
        <v>205</v>
      </c>
      <c r="E450" s="294">
        <v>120.3627</v>
      </c>
      <c r="F450" s="294">
        <v>648</v>
      </c>
      <c r="G450" s="294">
        <v>77995</v>
      </c>
      <c r="H450" s="294">
        <v>132840</v>
      </c>
      <c r="I450" s="294">
        <v>-54845</v>
      </c>
      <c r="J450" s="294">
        <v>44</v>
      </c>
      <c r="K450" s="294" t="s">
        <v>1358</v>
      </c>
      <c r="L450" s="294">
        <v>648</v>
      </c>
    </row>
    <row r="451" spans="1:12">
      <c r="A451" s="294">
        <v>450</v>
      </c>
      <c r="B451" s="294" t="s">
        <v>490</v>
      </c>
      <c r="C451" s="294" t="s">
        <v>3410</v>
      </c>
      <c r="D451" s="294">
        <v>126</v>
      </c>
      <c r="E451" s="294">
        <v>140.95840000000001</v>
      </c>
      <c r="F451" s="294">
        <v>553</v>
      </c>
      <c r="G451" s="294">
        <v>77950</v>
      </c>
      <c r="H451" s="294">
        <v>69678</v>
      </c>
      <c r="I451" s="294">
        <v>8272</v>
      </c>
      <c r="J451" s="294">
        <v>36</v>
      </c>
      <c r="K451" s="294" t="s">
        <v>1358</v>
      </c>
      <c r="L451" s="294">
        <v>553</v>
      </c>
    </row>
    <row r="452" spans="1:12">
      <c r="A452" s="294">
        <v>451</v>
      </c>
      <c r="B452" s="294" t="s">
        <v>440</v>
      </c>
      <c r="C452" s="294" t="s">
        <v>3353</v>
      </c>
      <c r="D452" s="294">
        <v>174</v>
      </c>
      <c r="E452" s="294">
        <v>220.25280000000001</v>
      </c>
      <c r="F452" s="294">
        <v>352</v>
      </c>
      <c r="G452" s="294">
        <v>77529</v>
      </c>
      <c r="H452" s="294">
        <v>61248</v>
      </c>
      <c r="I452" s="294">
        <v>16281</v>
      </c>
      <c r="J452" s="294">
        <v>20</v>
      </c>
      <c r="K452" s="294" t="s">
        <v>1358</v>
      </c>
      <c r="L452" s="294">
        <v>352</v>
      </c>
    </row>
    <row r="453" spans="1:12">
      <c r="A453" s="294">
        <v>452</v>
      </c>
      <c r="B453" s="294" t="s">
        <v>3002</v>
      </c>
      <c r="C453" s="294" t="s">
        <v>3817</v>
      </c>
      <c r="D453" s="294">
        <v>151</v>
      </c>
      <c r="E453" s="294">
        <v>192</v>
      </c>
      <c r="F453" s="294">
        <v>400</v>
      </c>
      <c r="G453" s="294">
        <v>76800</v>
      </c>
      <c r="H453" s="294">
        <v>60400</v>
      </c>
      <c r="I453" s="294">
        <v>16400</v>
      </c>
      <c r="J453" s="294">
        <v>2</v>
      </c>
      <c r="K453" s="294" t="s">
        <v>1358</v>
      </c>
      <c r="L453" s="294">
        <v>400</v>
      </c>
    </row>
    <row r="454" spans="1:12">
      <c r="A454" s="294">
        <v>453</v>
      </c>
      <c r="B454" s="294" t="s">
        <v>693</v>
      </c>
      <c r="C454" s="294" t="s">
        <v>3244</v>
      </c>
      <c r="D454" s="294">
        <v>192</v>
      </c>
      <c r="E454" s="294">
        <v>349.65280000000001</v>
      </c>
      <c r="F454" s="294">
        <v>216</v>
      </c>
      <c r="G454" s="294">
        <v>75525</v>
      </c>
      <c r="H454" s="294">
        <v>41472</v>
      </c>
      <c r="I454" s="294">
        <v>34053</v>
      </c>
      <c r="J454" s="294">
        <v>10</v>
      </c>
      <c r="K454" s="294" t="s">
        <v>1358</v>
      </c>
      <c r="L454" s="294">
        <v>216</v>
      </c>
    </row>
    <row r="455" spans="1:12">
      <c r="A455" s="294">
        <v>454</v>
      </c>
      <c r="B455" s="294" t="s">
        <v>4211</v>
      </c>
      <c r="C455" s="294" t="s">
        <v>4296</v>
      </c>
      <c r="D455" s="294">
        <v>0</v>
      </c>
      <c r="E455" s="294">
        <v>214.38749999999999</v>
      </c>
      <c r="F455" s="294">
        <v>351</v>
      </c>
      <c r="G455" s="294">
        <v>75250</v>
      </c>
      <c r="H455" s="294">
        <v>0</v>
      </c>
      <c r="I455" s="294">
        <v>75250</v>
      </c>
      <c r="J455" s="294">
        <v>3</v>
      </c>
      <c r="K455" s="294" t="s">
        <v>1358</v>
      </c>
      <c r="L455" s="294">
        <v>351</v>
      </c>
    </row>
    <row r="456" spans="1:12">
      <c r="A456" s="294">
        <v>455</v>
      </c>
      <c r="B456" s="294" t="s">
        <v>4129</v>
      </c>
      <c r="C456" s="294" t="s">
        <v>4130</v>
      </c>
      <c r="D456" s="294">
        <v>312</v>
      </c>
      <c r="E456" s="294">
        <v>465</v>
      </c>
      <c r="F456" s="294">
        <v>160</v>
      </c>
      <c r="G456" s="294">
        <v>74400</v>
      </c>
      <c r="H456" s="294">
        <v>49920</v>
      </c>
      <c r="I456" s="294">
        <v>24480</v>
      </c>
      <c r="J456" s="294">
        <v>2</v>
      </c>
      <c r="K456" s="294" t="s">
        <v>1358</v>
      </c>
      <c r="L456" s="294">
        <v>160</v>
      </c>
    </row>
    <row r="457" spans="1:12">
      <c r="A457" s="294">
        <v>456</v>
      </c>
      <c r="B457" s="294" t="s">
        <v>1293</v>
      </c>
      <c r="C457" s="294" t="s">
        <v>3240</v>
      </c>
      <c r="D457" s="294">
        <v>1743</v>
      </c>
      <c r="E457" s="294">
        <v>3472.2856999999999</v>
      </c>
      <c r="F457" s="294">
        <v>21</v>
      </c>
      <c r="G457" s="294">
        <v>72918</v>
      </c>
      <c r="H457" s="294">
        <v>36603</v>
      </c>
      <c r="I457" s="294">
        <v>36315</v>
      </c>
      <c r="J457" s="294">
        <v>18</v>
      </c>
      <c r="K457" s="294" t="s">
        <v>1358</v>
      </c>
      <c r="L457" s="294">
        <v>21</v>
      </c>
    </row>
    <row r="458" spans="1:12">
      <c r="A458" s="294">
        <v>457</v>
      </c>
      <c r="B458" s="294" t="s">
        <v>533</v>
      </c>
      <c r="C458" s="294" t="s">
        <v>3204</v>
      </c>
      <c r="D458" s="294">
        <v>1570</v>
      </c>
      <c r="E458" s="294">
        <v>2491.6552000000001</v>
      </c>
      <c r="F458" s="294">
        <v>29</v>
      </c>
      <c r="G458" s="294">
        <v>72258</v>
      </c>
      <c r="H458" s="294">
        <v>45530</v>
      </c>
      <c r="I458" s="294">
        <v>26728</v>
      </c>
      <c r="J458" s="294">
        <v>5</v>
      </c>
      <c r="K458" s="294" t="s">
        <v>1358</v>
      </c>
      <c r="L458" s="294">
        <v>29</v>
      </c>
    </row>
    <row r="459" spans="1:12">
      <c r="A459" s="294">
        <v>458</v>
      </c>
      <c r="B459" s="294" t="s">
        <v>549</v>
      </c>
      <c r="C459" s="294" t="s">
        <v>3599</v>
      </c>
      <c r="D459" s="294">
        <v>303</v>
      </c>
      <c r="E459" s="294">
        <v>482.93920000000003</v>
      </c>
      <c r="F459" s="294">
        <v>148</v>
      </c>
      <c r="G459" s="294">
        <v>71475</v>
      </c>
      <c r="H459" s="294">
        <v>44844</v>
      </c>
      <c r="I459" s="294">
        <v>26631</v>
      </c>
      <c r="J459" s="294">
        <v>25</v>
      </c>
      <c r="K459" s="294" t="s">
        <v>1358</v>
      </c>
      <c r="L459" s="294">
        <v>148</v>
      </c>
    </row>
    <row r="460" spans="1:12">
      <c r="A460" s="294">
        <v>459</v>
      </c>
      <c r="B460" s="294" t="s">
        <v>656</v>
      </c>
      <c r="C460" s="294" t="s">
        <v>3062</v>
      </c>
      <c r="D460" s="294">
        <v>365</v>
      </c>
      <c r="E460" s="294">
        <v>926.85709999999995</v>
      </c>
      <c r="F460" s="294">
        <v>77</v>
      </c>
      <c r="G460" s="294">
        <v>71368</v>
      </c>
      <c r="H460" s="294">
        <v>28105</v>
      </c>
      <c r="I460" s="294">
        <v>43263</v>
      </c>
      <c r="J460" s="294">
        <v>6</v>
      </c>
      <c r="K460" s="294" t="s">
        <v>1358</v>
      </c>
      <c r="L460" s="294">
        <v>77</v>
      </c>
    </row>
    <row r="461" spans="1:12">
      <c r="A461" s="294">
        <v>460</v>
      </c>
      <c r="B461" s="294" t="s">
        <v>1008</v>
      </c>
      <c r="C461" s="294" t="s">
        <v>3389</v>
      </c>
      <c r="D461" s="294">
        <v>504</v>
      </c>
      <c r="E461" s="294">
        <v>502.57749999999999</v>
      </c>
      <c r="F461" s="294">
        <v>142</v>
      </c>
      <c r="G461" s="294">
        <v>71366</v>
      </c>
      <c r="H461" s="294">
        <v>71568</v>
      </c>
      <c r="I461" s="294">
        <v>-202</v>
      </c>
      <c r="J461" s="294">
        <v>7</v>
      </c>
      <c r="K461" s="294" t="s">
        <v>1358</v>
      </c>
      <c r="L461" s="294">
        <v>142</v>
      </c>
    </row>
    <row r="462" spans="1:12">
      <c r="A462" s="294">
        <v>461</v>
      </c>
      <c r="B462" s="294" t="s">
        <v>679</v>
      </c>
      <c r="C462" s="294" t="s">
        <v>3022</v>
      </c>
      <c r="D462" s="294">
        <v>245</v>
      </c>
      <c r="E462" s="294">
        <v>358.7208</v>
      </c>
      <c r="F462" s="294">
        <v>197</v>
      </c>
      <c r="G462" s="294">
        <v>70668</v>
      </c>
      <c r="H462" s="294">
        <v>48265</v>
      </c>
      <c r="I462" s="294">
        <v>22403</v>
      </c>
      <c r="J462" s="294">
        <v>36</v>
      </c>
      <c r="K462" s="294" t="s">
        <v>1358</v>
      </c>
      <c r="L462" s="294">
        <v>197</v>
      </c>
    </row>
    <row r="463" spans="1:12">
      <c r="A463" s="294">
        <v>462</v>
      </c>
      <c r="B463" s="294" t="s">
        <v>400</v>
      </c>
      <c r="C463" s="294" t="s">
        <v>3339</v>
      </c>
      <c r="D463" s="294">
        <v>119</v>
      </c>
      <c r="E463" s="294">
        <v>216</v>
      </c>
      <c r="F463" s="294">
        <v>326</v>
      </c>
      <c r="G463" s="294">
        <v>70416</v>
      </c>
      <c r="H463" s="294">
        <v>38794</v>
      </c>
      <c r="I463" s="294">
        <v>31622</v>
      </c>
      <c r="J463" s="294">
        <v>62</v>
      </c>
      <c r="K463" s="294" t="s">
        <v>1358</v>
      </c>
      <c r="L463" s="294">
        <v>326</v>
      </c>
    </row>
    <row r="464" spans="1:12">
      <c r="A464" s="294">
        <v>463</v>
      </c>
      <c r="B464" s="294" t="s">
        <v>414</v>
      </c>
      <c r="C464" s="294" t="s">
        <v>3372</v>
      </c>
      <c r="D464" s="294">
        <v>317</v>
      </c>
      <c r="E464" s="294">
        <v>506.45650000000001</v>
      </c>
      <c r="F464" s="294">
        <v>138</v>
      </c>
      <c r="G464" s="294">
        <v>69891</v>
      </c>
      <c r="H464" s="294">
        <v>43746</v>
      </c>
      <c r="I464" s="294">
        <v>26145</v>
      </c>
      <c r="J464" s="294">
        <v>24</v>
      </c>
      <c r="K464" s="294" t="s">
        <v>1358</v>
      </c>
      <c r="L464" s="294">
        <v>138</v>
      </c>
    </row>
    <row r="465" spans="1:12">
      <c r="A465" s="294">
        <v>464</v>
      </c>
      <c r="B465" s="294" t="s">
        <v>557</v>
      </c>
      <c r="C465" s="294" t="s">
        <v>3247</v>
      </c>
      <c r="D465" s="294">
        <v>473</v>
      </c>
      <c r="E465" s="294">
        <v>811.8605</v>
      </c>
      <c r="F465" s="294">
        <v>86</v>
      </c>
      <c r="G465" s="294">
        <v>69820</v>
      </c>
      <c r="H465" s="294">
        <v>40678</v>
      </c>
      <c r="I465" s="294">
        <v>29142</v>
      </c>
      <c r="J465" s="294">
        <v>4</v>
      </c>
      <c r="K465" s="294" t="s">
        <v>1358</v>
      </c>
      <c r="L465" s="294">
        <v>86</v>
      </c>
    </row>
    <row r="466" spans="1:12">
      <c r="A466" s="294">
        <v>465</v>
      </c>
      <c r="B466" s="294" t="s">
        <v>3800</v>
      </c>
      <c r="C466" s="294" t="s">
        <v>4297</v>
      </c>
      <c r="D466" s="294">
        <v>50</v>
      </c>
      <c r="E466" s="294">
        <v>225.5719</v>
      </c>
      <c r="F466" s="294">
        <v>306</v>
      </c>
      <c r="G466" s="294">
        <v>69025</v>
      </c>
      <c r="H466" s="294">
        <v>15300</v>
      </c>
      <c r="I466" s="294">
        <v>53725</v>
      </c>
      <c r="J466" s="294">
        <v>32</v>
      </c>
      <c r="K466" s="294" t="s">
        <v>1358</v>
      </c>
      <c r="L466" s="294">
        <v>306</v>
      </c>
    </row>
    <row r="467" spans="1:12">
      <c r="A467" s="294">
        <v>466</v>
      </c>
      <c r="B467" s="294" t="s">
        <v>1006</v>
      </c>
      <c r="C467" s="294" t="s">
        <v>3389</v>
      </c>
      <c r="D467" s="294">
        <v>515</v>
      </c>
      <c r="E467" s="294">
        <v>492.8571</v>
      </c>
      <c r="F467" s="294">
        <v>140</v>
      </c>
      <c r="G467" s="294">
        <v>69000</v>
      </c>
      <c r="H467" s="294">
        <v>72100</v>
      </c>
      <c r="I467" s="294">
        <v>-3100</v>
      </c>
      <c r="J467" s="294">
        <v>5</v>
      </c>
      <c r="K467" s="294" t="s">
        <v>1358</v>
      </c>
      <c r="L467" s="294">
        <v>140</v>
      </c>
    </row>
    <row r="468" spans="1:12">
      <c r="A468" s="294">
        <v>467</v>
      </c>
      <c r="B468" s="294" t="s">
        <v>512</v>
      </c>
      <c r="C468" s="294" t="s">
        <v>3232</v>
      </c>
      <c r="D468" s="294">
        <v>244</v>
      </c>
      <c r="E468" s="294">
        <v>783.73860000000002</v>
      </c>
      <c r="F468" s="294">
        <v>88</v>
      </c>
      <c r="G468" s="294">
        <v>68969</v>
      </c>
      <c r="H468" s="294">
        <v>21472</v>
      </c>
      <c r="I468" s="294">
        <v>47497</v>
      </c>
      <c r="J468" s="294">
        <v>22</v>
      </c>
      <c r="K468" s="294" t="s">
        <v>1358</v>
      </c>
      <c r="L468" s="294">
        <v>88</v>
      </c>
    </row>
    <row r="469" spans="1:12">
      <c r="A469" s="294">
        <v>468</v>
      </c>
      <c r="B469" s="294" t="s">
        <v>988</v>
      </c>
      <c r="C469" s="294" t="s">
        <v>3030</v>
      </c>
      <c r="D469" s="294">
        <v>439</v>
      </c>
      <c r="E469" s="294">
        <v>613.42859999999996</v>
      </c>
      <c r="F469" s="294">
        <v>112</v>
      </c>
      <c r="G469" s="294">
        <v>68704</v>
      </c>
      <c r="H469" s="294">
        <v>49168</v>
      </c>
      <c r="I469" s="294">
        <v>19536</v>
      </c>
      <c r="J469" s="294">
        <v>26</v>
      </c>
      <c r="K469" s="294" t="s">
        <v>1358</v>
      </c>
      <c r="L469" s="294">
        <v>112</v>
      </c>
    </row>
    <row r="470" spans="1:12">
      <c r="A470" s="294">
        <v>469</v>
      </c>
      <c r="B470" s="294" t="s">
        <v>4174</v>
      </c>
      <c r="C470" s="294" t="s">
        <v>4298</v>
      </c>
      <c r="D470" s="294">
        <v>197</v>
      </c>
      <c r="E470" s="294">
        <v>354</v>
      </c>
      <c r="F470" s="294">
        <v>194</v>
      </c>
      <c r="G470" s="294">
        <v>68676</v>
      </c>
      <c r="H470" s="294">
        <v>38218</v>
      </c>
      <c r="I470" s="294">
        <v>30458</v>
      </c>
      <c r="J470" s="294">
        <v>16</v>
      </c>
      <c r="K470" s="294" t="s">
        <v>1358</v>
      </c>
      <c r="L470" s="294">
        <v>194</v>
      </c>
    </row>
    <row r="471" spans="1:12">
      <c r="A471" s="294">
        <v>470</v>
      </c>
      <c r="B471" s="294" t="s">
        <v>866</v>
      </c>
      <c r="C471" s="294" t="s">
        <v>3131</v>
      </c>
      <c r="D471" s="294">
        <v>659</v>
      </c>
      <c r="E471" s="294">
        <v>397.7706</v>
      </c>
      <c r="F471" s="294">
        <v>170</v>
      </c>
      <c r="G471" s="294">
        <v>67621</v>
      </c>
      <c r="H471" s="294">
        <v>112030</v>
      </c>
      <c r="I471" s="294">
        <v>-44409</v>
      </c>
      <c r="J471" s="294">
        <v>33</v>
      </c>
      <c r="K471" s="294" t="s">
        <v>1358</v>
      </c>
      <c r="L471" s="294">
        <v>170</v>
      </c>
    </row>
    <row r="472" spans="1:12">
      <c r="A472" s="294">
        <v>471</v>
      </c>
      <c r="B472" s="294" t="s">
        <v>3903</v>
      </c>
      <c r="C472" s="294" t="s">
        <v>4299</v>
      </c>
      <c r="D472" s="294">
        <v>186</v>
      </c>
      <c r="E472" s="294">
        <v>284.68090000000001</v>
      </c>
      <c r="F472" s="294">
        <v>235</v>
      </c>
      <c r="G472" s="294">
        <v>66900</v>
      </c>
      <c r="H472" s="294">
        <v>43710</v>
      </c>
      <c r="I472" s="294">
        <v>23190</v>
      </c>
      <c r="J472" s="294">
        <v>14</v>
      </c>
      <c r="K472" s="294" t="s">
        <v>1358</v>
      </c>
      <c r="L472" s="294">
        <v>235</v>
      </c>
    </row>
    <row r="473" spans="1:12">
      <c r="A473" s="294">
        <v>472</v>
      </c>
      <c r="B473" s="294" t="s">
        <v>524</v>
      </c>
      <c r="C473" s="294" t="s">
        <v>3470</v>
      </c>
      <c r="D473" s="294">
        <v>364</v>
      </c>
      <c r="E473" s="294">
        <v>1364.5714</v>
      </c>
      <c r="F473" s="294">
        <v>49</v>
      </c>
      <c r="G473" s="294">
        <v>66864</v>
      </c>
      <c r="H473" s="294">
        <v>17836</v>
      </c>
      <c r="I473" s="294">
        <v>49028</v>
      </c>
      <c r="J473" s="294">
        <v>23</v>
      </c>
      <c r="K473" s="294" t="s">
        <v>1358</v>
      </c>
      <c r="L473" s="294">
        <v>49</v>
      </c>
    </row>
    <row r="474" spans="1:12">
      <c r="A474" s="294">
        <v>473</v>
      </c>
      <c r="B474" s="294" t="s">
        <v>511</v>
      </c>
      <c r="C474" s="294" t="s">
        <v>3232</v>
      </c>
      <c r="D474" s="294">
        <v>379</v>
      </c>
      <c r="E474" s="294">
        <v>851.23080000000004</v>
      </c>
      <c r="F474" s="294">
        <v>78</v>
      </c>
      <c r="G474" s="294">
        <v>66396</v>
      </c>
      <c r="H474" s="294">
        <v>29562</v>
      </c>
      <c r="I474" s="294">
        <v>36834</v>
      </c>
      <c r="J474" s="294">
        <v>29</v>
      </c>
      <c r="K474" s="294" t="s">
        <v>1358</v>
      </c>
      <c r="L474" s="294">
        <v>78</v>
      </c>
    </row>
    <row r="475" spans="1:12">
      <c r="A475" s="294">
        <v>474</v>
      </c>
      <c r="B475" s="294" t="s">
        <v>795</v>
      </c>
      <c r="C475" s="294" t="s">
        <v>3347</v>
      </c>
      <c r="D475" s="294">
        <v>140</v>
      </c>
      <c r="E475" s="294">
        <v>236.67740000000001</v>
      </c>
      <c r="F475" s="294">
        <v>279</v>
      </c>
      <c r="G475" s="294">
        <v>66033</v>
      </c>
      <c r="H475" s="294">
        <v>39060</v>
      </c>
      <c r="I475" s="294">
        <v>26973</v>
      </c>
      <c r="J475" s="294">
        <v>22</v>
      </c>
      <c r="K475" s="294" t="s">
        <v>1358</v>
      </c>
      <c r="L475" s="294">
        <v>279</v>
      </c>
    </row>
    <row r="476" spans="1:12">
      <c r="A476" s="294">
        <v>475</v>
      </c>
      <c r="B476" s="294" t="s">
        <v>4017</v>
      </c>
      <c r="C476" s="294" t="s">
        <v>4018</v>
      </c>
      <c r="D476" s="294">
        <v>370</v>
      </c>
      <c r="E476" s="294">
        <v>715</v>
      </c>
      <c r="F476" s="294">
        <v>91</v>
      </c>
      <c r="G476" s="294">
        <v>65065</v>
      </c>
      <c r="H476" s="294">
        <v>33670</v>
      </c>
      <c r="I476" s="294">
        <v>31395</v>
      </c>
      <c r="J476" s="294">
        <v>10</v>
      </c>
      <c r="K476" s="294" t="s">
        <v>1358</v>
      </c>
      <c r="L476" s="294">
        <v>91</v>
      </c>
    </row>
    <row r="477" spans="1:12">
      <c r="A477" s="294">
        <v>476</v>
      </c>
      <c r="B477" s="294" t="s">
        <v>584</v>
      </c>
      <c r="C477" s="294" t="s">
        <v>3307</v>
      </c>
      <c r="D477" s="294">
        <v>118</v>
      </c>
      <c r="E477" s="294">
        <v>184.76920000000001</v>
      </c>
      <c r="F477" s="294">
        <v>351</v>
      </c>
      <c r="G477" s="294">
        <v>64854</v>
      </c>
      <c r="H477" s="294">
        <v>41418</v>
      </c>
      <c r="I477" s="294">
        <v>23436</v>
      </c>
      <c r="J477" s="294">
        <v>53</v>
      </c>
      <c r="K477" s="294" t="s">
        <v>1358</v>
      </c>
      <c r="L477" s="294">
        <v>351</v>
      </c>
    </row>
    <row r="478" spans="1:12">
      <c r="A478" s="294">
        <v>477</v>
      </c>
      <c r="B478" s="294" t="s">
        <v>3532</v>
      </c>
      <c r="C478" s="294" t="s">
        <v>3533</v>
      </c>
      <c r="D478" s="294">
        <v>528</v>
      </c>
      <c r="E478" s="294">
        <v>586</v>
      </c>
      <c r="F478" s="294">
        <v>110</v>
      </c>
      <c r="G478" s="294">
        <v>64460</v>
      </c>
      <c r="H478" s="294">
        <v>58080</v>
      </c>
      <c r="I478" s="294">
        <v>6380</v>
      </c>
      <c r="J478" s="294">
        <v>20</v>
      </c>
      <c r="K478" s="294" t="s">
        <v>1358</v>
      </c>
      <c r="L478" s="294">
        <v>110</v>
      </c>
    </row>
    <row r="479" spans="1:12">
      <c r="A479" s="294">
        <v>478</v>
      </c>
      <c r="B479" s="294" t="s">
        <v>773</v>
      </c>
      <c r="C479" s="294" t="s">
        <v>3318</v>
      </c>
      <c r="D479" s="294">
        <v>946</v>
      </c>
      <c r="E479" s="294">
        <v>924.88409999999999</v>
      </c>
      <c r="F479" s="294">
        <v>69</v>
      </c>
      <c r="G479" s="294">
        <v>63817</v>
      </c>
      <c r="H479" s="294">
        <v>65274</v>
      </c>
      <c r="I479" s="294">
        <v>-1457</v>
      </c>
      <c r="J479" s="294">
        <v>32</v>
      </c>
      <c r="K479" s="294" t="s">
        <v>1358</v>
      </c>
      <c r="L479" s="294">
        <v>69</v>
      </c>
    </row>
    <row r="480" spans="1:12">
      <c r="A480" s="294">
        <v>479</v>
      </c>
      <c r="B480" s="294" t="s">
        <v>678</v>
      </c>
      <c r="C480" s="294" t="s">
        <v>3975</v>
      </c>
      <c r="D480" s="294">
        <v>73</v>
      </c>
      <c r="E480" s="294">
        <v>254.22</v>
      </c>
      <c r="F480" s="294">
        <v>250</v>
      </c>
      <c r="G480" s="294">
        <v>63555</v>
      </c>
      <c r="H480" s="294">
        <v>18250</v>
      </c>
      <c r="I480" s="294">
        <v>45305</v>
      </c>
      <c r="J480" s="294">
        <v>40</v>
      </c>
      <c r="K480" s="294" t="s">
        <v>1358</v>
      </c>
      <c r="L480" s="294">
        <v>250</v>
      </c>
    </row>
    <row r="481" spans="1:12">
      <c r="A481" s="294">
        <v>480</v>
      </c>
      <c r="B481" s="294" t="s">
        <v>3760</v>
      </c>
      <c r="C481" s="294" t="s">
        <v>4300</v>
      </c>
      <c r="D481" s="294">
        <v>144</v>
      </c>
      <c r="E481" s="294">
        <v>359.49430000000001</v>
      </c>
      <c r="F481" s="294">
        <v>176</v>
      </c>
      <c r="G481" s="294">
        <v>63271</v>
      </c>
      <c r="H481" s="294">
        <v>25344</v>
      </c>
      <c r="I481" s="294">
        <v>37927</v>
      </c>
      <c r="J481" s="294">
        <v>43</v>
      </c>
      <c r="K481" s="294" t="s">
        <v>1358</v>
      </c>
      <c r="L481" s="294">
        <v>176</v>
      </c>
    </row>
    <row r="482" spans="1:12">
      <c r="A482" s="294">
        <v>481</v>
      </c>
      <c r="B482" s="294" t="s">
        <v>501</v>
      </c>
      <c r="C482" s="294" t="s">
        <v>3390</v>
      </c>
      <c r="D482" s="294">
        <v>105</v>
      </c>
      <c r="E482" s="294">
        <v>177.6901</v>
      </c>
      <c r="F482" s="294">
        <v>355</v>
      </c>
      <c r="G482" s="294">
        <v>63080</v>
      </c>
      <c r="H482" s="294">
        <v>37275</v>
      </c>
      <c r="I482" s="294">
        <v>25805</v>
      </c>
      <c r="J482" s="294">
        <v>67</v>
      </c>
      <c r="K482" s="294" t="s">
        <v>1358</v>
      </c>
      <c r="L482" s="294">
        <v>355</v>
      </c>
    </row>
    <row r="483" spans="1:12">
      <c r="A483" s="294">
        <v>482</v>
      </c>
      <c r="B483" s="294" t="s">
        <v>965</v>
      </c>
      <c r="C483" s="294" t="s">
        <v>3135</v>
      </c>
      <c r="D483" s="294">
        <v>573</v>
      </c>
      <c r="E483" s="294">
        <v>1253.32</v>
      </c>
      <c r="F483" s="294">
        <v>50</v>
      </c>
      <c r="G483" s="294">
        <v>62666</v>
      </c>
      <c r="H483" s="294">
        <v>28650</v>
      </c>
      <c r="I483" s="294">
        <v>34016</v>
      </c>
      <c r="J483" s="294">
        <v>27</v>
      </c>
      <c r="K483" s="294" t="s">
        <v>1358</v>
      </c>
      <c r="L483" s="294">
        <v>50</v>
      </c>
    </row>
    <row r="484" spans="1:12">
      <c r="A484" s="294">
        <v>483</v>
      </c>
      <c r="B484" s="294" t="s">
        <v>492</v>
      </c>
      <c r="C484" s="294" t="s">
        <v>3346</v>
      </c>
      <c r="D484" s="294">
        <v>93</v>
      </c>
      <c r="E484" s="294">
        <v>170.78299999999999</v>
      </c>
      <c r="F484" s="294">
        <v>364</v>
      </c>
      <c r="G484" s="294">
        <v>62165</v>
      </c>
      <c r="H484" s="294">
        <v>33852</v>
      </c>
      <c r="I484" s="294">
        <v>28313</v>
      </c>
      <c r="J484" s="294">
        <v>80</v>
      </c>
      <c r="K484" s="294" t="s">
        <v>1358</v>
      </c>
      <c r="L484" s="294">
        <v>364</v>
      </c>
    </row>
    <row r="485" spans="1:12">
      <c r="A485" s="294">
        <v>484</v>
      </c>
      <c r="B485" s="294" t="s">
        <v>1238</v>
      </c>
      <c r="C485" s="294" t="s">
        <v>3415</v>
      </c>
      <c r="D485" s="294">
        <v>546</v>
      </c>
      <c r="E485" s="294">
        <v>995.30650000000003</v>
      </c>
      <c r="F485" s="294">
        <v>62</v>
      </c>
      <c r="G485" s="294">
        <v>61709</v>
      </c>
      <c r="H485" s="294">
        <v>33852</v>
      </c>
      <c r="I485" s="294">
        <v>27857</v>
      </c>
      <c r="J485" s="294">
        <v>36</v>
      </c>
      <c r="K485" s="294" t="s">
        <v>1358</v>
      </c>
      <c r="L485" s="294">
        <v>62</v>
      </c>
    </row>
    <row r="486" spans="1:12">
      <c r="A486" s="294">
        <v>485</v>
      </c>
      <c r="B486" s="294" t="s">
        <v>4003</v>
      </c>
      <c r="C486" s="294" t="s">
        <v>4301</v>
      </c>
      <c r="D486" s="294">
        <v>171</v>
      </c>
      <c r="E486" s="294">
        <v>205</v>
      </c>
      <c r="F486" s="294">
        <v>300</v>
      </c>
      <c r="G486" s="294">
        <v>61500</v>
      </c>
      <c r="H486" s="294">
        <v>51300</v>
      </c>
      <c r="I486" s="294">
        <v>10200</v>
      </c>
      <c r="J486" s="294">
        <v>3</v>
      </c>
      <c r="K486" s="294" t="s">
        <v>1358</v>
      </c>
      <c r="L486" s="294">
        <v>300</v>
      </c>
    </row>
    <row r="487" spans="1:12">
      <c r="A487" s="294">
        <v>486</v>
      </c>
      <c r="B487" s="294" t="s">
        <v>532</v>
      </c>
      <c r="C487" s="294" t="s">
        <v>3493</v>
      </c>
      <c r="D487" s="294">
        <v>242</v>
      </c>
      <c r="E487" s="294">
        <v>426.45389999999998</v>
      </c>
      <c r="F487" s="294">
        <v>141</v>
      </c>
      <c r="G487" s="294">
        <v>60130</v>
      </c>
      <c r="H487" s="294">
        <v>34122</v>
      </c>
      <c r="I487" s="294">
        <v>26008</v>
      </c>
      <c r="J487" s="294">
        <v>47</v>
      </c>
      <c r="K487" s="294" t="s">
        <v>1358</v>
      </c>
      <c r="L487" s="294">
        <v>141</v>
      </c>
    </row>
    <row r="488" spans="1:12">
      <c r="A488" s="294">
        <v>487</v>
      </c>
      <c r="B488" s="294" t="s">
        <v>783</v>
      </c>
      <c r="C488" s="294" t="s">
        <v>3964</v>
      </c>
      <c r="D488" s="294">
        <v>129</v>
      </c>
      <c r="E488" s="294">
        <v>210.32380000000001</v>
      </c>
      <c r="F488" s="294">
        <v>281</v>
      </c>
      <c r="G488" s="294">
        <v>59101</v>
      </c>
      <c r="H488" s="294">
        <v>36249</v>
      </c>
      <c r="I488" s="294">
        <v>22852</v>
      </c>
      <c r="J488" s="294">
        <v>24</v>
      </c>
      <c r="K488" s="294" t="s">
        <v>1358</v>
      </c>
      <c r="L488" s="294">
        <v>281</v>
      </c>
    </row>
    <row r="489" spans="1:12">
      <c r="A489" s="294">
        <v>488</v>
      </c>
      <c r="B489" s="294" t="s">
        <v>3918</v>
      </c>
      <c r="C489" s="294" t="s">
        <v>3997</v>
      </c>
      <c r="D489" s="294">
        <v>660</v>
      </c>
      <c r="E489" s="294">
        <v>1265.7826</v>
      </c>
      <c r="F489" s="294">
        <v>46</v>
      </c>
      <c r="G489" s="294">
        <v>58226</v>
      </c>
      <c r="H489" s="294">
        <v>30360</v>
      </c>
      <c r="I489" s="294">
        <v>27866</v>
      </c>
      <c r="J489" s="294">
        <v>5</v>
      </c>
      <c r="K489" s="294" t="s">
        <v>1358</v>
      </c>
      <c r="L489" s="294">
        <v>46</v>
      </c>
    </row>
    <row r="490" spans="1:12">
      <c r="A490" s="294">
        <v>489</v>
      </c>
      <c r="B490" s="294" t="s">
        <v>935</v>
      </c>
      <c r="C490" s="294" t="s">
        <v>3155</v>
      </c>
      <c r="D490" s="294">
        <v>456</v>
      </c>
      <c r="E490" s="294">
        <v>1184.3264999999999</v>
      </c>
      <c r="F490" s="294">
        <v>49</v>
      </c>
      <c r="G490" s="294">
        <v>58032</v>
      </c>
      <c r="H490" s="294">
        <v>22344</v>
      </c>
      <c r="I490" s="294">
        <v>35688</v>
      </c>
      <c r="J490" s="294">
        <v>24</v>
      </c>
      <c r="K490" s="294" t="s">
        <v>1358</v>
      </c>
      <c r="L490" s="294">
        <v>49</v>
      </c>
    </row>
    <row r="491" spans="1:12">
      <c r="A491" s="294">
        <v>490</v>
      </c>
      <c r="B491" s="294" t="s">
        <v>2865</v>
      </c>
      <c r="C491" s="294" t="s">
        <v>3721</v>
      </c>
      <c r="D491" s="294">
        <v>79</v>
      </c>
      <c r="E491" s="294">
        <v>179.55109999999999</v>
      </c>
      <c r="F491" s="294">
        <v>323</v>
      </c>
      <c r="G491" s="294">
        <v>57995</v>
      </c>
      <c r="H491" s="294">
        <v>25517</v>
      </c>
      <c r="I491" s="294">
        <v>32478</v>
      </c>
      <c r="J491" s="294">
        <v>3</v>
      </c>
      <c r="K491" s="294" t="s">
        <v>1358</v>
      </c>
      <c r="L491" s="294">
        <v>323</v>
      </c>
    </row>
    <row r="492" spans="1:12">
      <c r="A492" s="294">
        <v>491</v>
      </c>
      <c r="B492" s="294" t="s">
        <v>761</v>
      </c>
      <c r="C492" s="294" t="s">
        <v>3387</v>
      </c>
      <c r="D492" s="294">
        <v>90</v>
      </c>
      <c r="E492" s="294">
        <v>127.0989</v>
      </c>
      <c r="F492" s="294">
        <v>455</v>
      </c>
      <c r="G492" s="294">
        <v>57830</v>
      </c>
      <c r="H492" s="294">
        <v>40950</v>
      </c>
      <c r="I492" s="294">
        <v>16880</v>
      </c>
      <c r="J492" s="294">
        <v>35</v>
      </c>
      <c r="K492" s="294" t="s">
        <v>1358</v>
      </c>
      <c r="L492" s="294">
        <v>455</v>
      </c>
    </row>
    <row r="493" spans="1:12">
      <c r="A493" s="294">
        <v>492</v>
      </c>
      <c r="B493" s="294" t="s">
        <v>3408</v>
      </c>
      <c r="C493" s="294" t="s">
        <v>3409</v>
      </c>
      <c r="D493" s="294">
        <v>2079</v>
      </c>
      <c r="E493" s="294">
        <v>4367.1538</v>
      </c>
      <c r="F493" s="294">
        <v>13</v>
      </c>
      <c r="G493" s="294">
        <v>56773</v>
      </c>
      <c r="H493" s="294">
        <v>27027</v>
      </c>
      <c r="I493" s="294">
        <v>29746</v>
      </c>
      <c r="J493" s="294">
        <v>13</v>
      </c>
      <c r="K493" s="294" t="s">
        <v>1358</v>
      </c>
      <c r="L493" s="294">
        <v>13</v>
      </c>
    </row>
    <row r="494" spans="1:12">
      <c r="A494" s="294">
        <v>493</v>
      </c>
      <c r="B494" s="294" t="s">
        <v>495</v>
      </c>
      <c r="C494" s="294" t="s">
        <v>3332</v>
      </c>
      <c r="D494" s="294">
        <v>331</v>
      </c>
      <c r="E494" s="294">
        <v>554.3039</v>
      </c>
      <c r="F494" s="294">
        <v>102</v>
      </c>
      <c r="G494" s="294">
        <v>56539</v>
      </c>
      <c r="H494" s="294">
        <v>33762</v>
      </c>
      <c r="I494" s="294">
        <v>22777</v>
      </c>
      <c r="J494" s="294">
        <v>14</v>
      </c>
      <c r="K494" s="294" t="s">
        <v>1358</v>
      </c>
      <c r="L494" s="294">
        <v>102</v>
      </c>
    </row>
    <row r="495" spans="1:12">
      <c r="A495" s="294">
        <v>494</v>
      </c>
      <c r="B495" s="294" t="s">
        <v>978</v>
      </c>
      <c r="C495" s="294" t="s">
        <v>3495</v>
      </c>
      <c r="D495" s="294">
        <v>471</v>
      </c>
      <c r="E495" s="294">
        <v>652.55809999999997</v>
      </c>
      <c r="F495" s="294">
        <v>86</v>
      </c>
      <c r="G495" s="294">
        <v>56120</v>
      </c>
      <c r="H495" s="294">
        <v>40506</v>
      </c>
      <c r="I495" s="294">
        <v>15614</v>
      </c>
      <c r="J495" s="294">
        <v>14</v>
      </c>
      <c r="K495" s="294" t="s">
        <v>1358</v>
      </c>
      <c r="L495" s="294">
        <v>86</v>
      </c>
    </row>
    <row r="496" spans="1:12">
      <c r="A496" s="294">
        <v>495</v>
      </c>
      <c r="B496" s="294" t="s">
        <v>3475</v>
      </c>
      <c r="C496" s="294" t="s">
        <v>3476</v>
      </c>
      <c r="D496" s="294">
        <v>162</v>
      </c>
      <c r="E496" s="294">
        <v>287</v>
      </c>
      <c r="F496" s="294">
        <v>192</v>
      </c>
      <c r="G496" s="294">
        <v>55104</v>
      </c>
      <c r="H496" s="294">
        <v>31104</v>
      </c>
      <c r="I496" s="294">
        <v>24000</v>
      </c>
      <c r="J496" s="294">
        <v>16</v>
      </c>
      <c r="K496" s="294" t="s">
        <v>1358</v>
      </c>
      <c r="L496" s="294">
        <v>192</v>
      </c>
    </row>
    <row r="497" spans="1:12">
      <c r="A497" s="294">
        <v>496</v>
      </c>
      <c r="B497" s="294" t="s">
        <v>388</v>
      </c>
      <c r="C497" s="294" t="s">
        <v>3509</v>
      </c>
      <c r="D497" s="294">
        <v>1212</v>
      </c>
      <c r="E497" s="294">
        <v>2031.1111000000001</v>
      </c>
      <c r="F497" s="294">
        <v>27</v>
      </c>
      <c r="G497" s="294">
        <v>54840</v>
      </c>
      <c r="H497" s="294">
        <v>32724</v>
      </c>
      <c r="I497" s="294">
        <v>22116</v>
      </c>
      <c r="J497" s="294">
        <v>9</v>
      </c>
      <c r="K497" s="294" t="s">
        <v>1358</v>
      </c>
      <c r="L497" s="294">
        <v>27</v>
      </c>
    </row>
    <row r="498" spans="1:12">
      <c r="A498" s="294">
        <v>497</v>
      </c>
      <c r="B498" s="294" t="s">
        <v>3950</v>
      </c>
      <c r="C498" s="294" t="s">
        <v>4302</v>
      </c>
      <c r="D498" s="294">
        <v>1062</v>
      </c>
      <c r="E498" s="294">
        <v>1808.6667</v>
      </c>
      <c r="F498" s="294">
        <v>30</v>
      </c>
      <c r="G498" s="294">
        <v>54260</v>
      </c>
      <c r="H498" s="294">
        <v>31860</v>
      </c>
      <c r="I498" s="294">
        <v>22400</v>
      </c>
      <c r="J498" s="294">
        <v>6</v>
      </c>
      <c r="K498" s="294" t="s">
        <v>1358</v>
      </c>
      <c r="L498" s="294">
        <v>30</v>
      </c>
    </row>
    <row r="499" spans="1:12">
      <c r="A499" s="294">
        <v>498</v>
      </c>
      <c r="B499" s="294" t="s">
        <v>746</v>
      </c>
      <c r="C499" s="294" t="s">
        <v>3466</v>
      </c>
      <c r="D499" s="294">
        <v>296</v>
      </c>
      <c r="E499" s="294">
        <v>702.16880000000003</v>
      </c>
      <c r="F499" s="294">
        <v>77</v>
      </c>
      <c r="G499" s="294">
        <v>54067</v>
      </c>
      <c r="H499" s="294">
        <v>22792</v>
      </c>
      <c r="I499" s="294">
        <v>31275</v>
      </c>
      <c r="J499" s="294">
        <v>6</v>
      </c>
      <c r="K499" s="294" t="s">
        <v>1358</v>
      </c>
      <c r="L499" s="294">
        <v>77</v>
      </c>
    </row>
    <row r="500" spans="1:12">
      <c r="A500" s="294">
        <v>499</v>
      </c>
      <c r="B500" s="294" t="s">
        <v>4303</v>
      </c>
      <c r="C500" s="294" t="s">
        <v>4304</v>
      </c>
      <c r="D500" s="294">
        <v>698</v>
      </c>
      <c r="E500" s="294">
        <v>1380</v>
      </c>
      <c r="F500" s="294">
        <v>39</v>
      </c>
      <c r="G500" s="294">
        <v>53820</v>
      </c>
      <c r="H500" s="294">
        <v>27222</v>
      </c>
      <c r="I500" s="294">
        <v>26598</v>
      </c>
      <c r="J500" s="294">
        <v>4</v>
      </c>
      <c r="K500" s="294" t="s">
        <v>1358</v>
      </c>
      <c r="L500" s="294">
        <v>39</v>
      </c>
    </row>
    <row r="501" spans="1:12">
      <c r="A501" s="294">
        <v>500</v>
      </c>
      <c r="B501" s="294" t="s">
        <v>473</v>
      </c>
      <c r="C501" s="294" t="s">
        <v>3491</v>
      </c>
      <c r="D501" s="294">
        <v>157</v>
      </c>
      <c r="E501" s="294">
        <v>315.86309999999997</v>
      </c>
      <c r="F501" s="294">
        <v>168</v>
      </c>
      <c r="G501" s="294">
        <v>53065</v>
      </c>
      <c r="H501" s="294">
        <v>26376</v>
      </c>
      <c r="I501" s="294">
        <v>26689</v>
      </c>
      <c r="J501" s="294">
        <v>17</v>
      </c>
      <c r="K501" s="294" t="s">
        <v>1358</v>
      </c>
      <c r="L501" s="294">
        <v>168</v>
      </c>
    </row>
    <row r="502" spans="1:12">
      <c r="A502" s="294">
        <v>501</v>
      </c>
      <c r="B502" s="294" t="s">
        <v>3902</v>
      </c>
      <c r="C502" s="294" t="s">
        <v>4066</v>
      </c>
      <c r="D502" s="294">
        <v>87</v>
      </c>
      <c r="E502" s="294">
        <v>139.06559999999999</v>
      </c>
      <c r="F502" s="294">
        <v>381</v>
      </c>
      <c r="G502" s="294">
        <v>52984</v>
      </c>
      <c r="H502" s="294">
        <v>33147</v>
      </c>
      <c r="I502" s="294">
        <v>19837</v>
      </c>
      <c r="J502" s="294">
        <v>15</v>
      </c>
      <c r="K502" s="294" t="s">
        <v>1358</v>
      </c>
      <c r="L502" s="294">
        <v>381</v>
      </c>
    </row>
    <row r="503" spans="1:12">
      <c r="A503" s="294">
        <v>502</v>
      </c>
      <c r="B503" s="294" t="s">
        <v>2754</v>
      </c>
      <c r="C503" s="294" t="s">
        <v>3528</v>
      </c>
      <c r="D503" s="294">
        <v>0</v>
      </c>
      <c r="E503" s="294">
        <v>242.16589999999999</v>
      </c>
      <c r="F503" s="294">
        <v>217</v>
      </c>
      <c r="G503" s="294">
        <v>52550</v>
      </c>
      <c r="H503" s="294">
        <v>0</v>
      </c>
      <c r="I503" s="294">
        <v>52550</v>
      </c>
      <c r="J503" s="294">
        <v>15</v>
      </c>
      <c r="K503" s="294" t="s">
        <v>1358</v>
      </c>
      <c r="L503" s="294">
        <v>217</v>
      </c>
    </row>
    <row r="504" spans="1:12">
      <c r="A504" s="294">
        <v>503</v>
      </c>
      <c r="B504" s="294" t="s">
        <v>3756</v>
      </c>
      <c r="C504" s="294" t="s">
        <v>3876</v>
      </c>
      <c r="D504" s="294">
        <v>273</v>
      </c>
      <c r="E504" s="294">
        <v>529.51520000000005</v>
      </c>
      <c r="F504" s="294">
        <v>99</v>
      </c>
      <c r="G504" s="294">
        <v>52422</v>
      </c>
      <c r="H504" s="294">
        <v>27027</v>
      </c>
      <c r="I504" s="294">
        <v>25395</v>
      </c>
      <c r="J504" s="294">
        <v>17</v>
      </c>
      <c r="K504" s="294" t="s">
        <v>1358</v>
      </c>
      <c r="L504" s="294">
        <v>99</v>
      </c>
    </row>
    <row r="505" spans="1:12">
      <c r="A505" s="294">
        <v>504</v>
      </c>
      <c r="B505" s="294" t="s">
        <v>1241</v>
      </c>
      <c r="C505" s="294" t="s">
        <v>3590</v>
      </c>
      <c r="D505" s="294">
        <v>122</v>
      </c>
      <c r="E505" s="294">
        <v>154.4041</v>
      </c>
      <c r="F505" s="294">
        <v>339</v>
      </c>
      <c r="G505" s="294">
        <v>52343</v>
      </c>
      <c r="H505" s="294">
        <v>41358</v>
      </c>
      <c r="I505" s="294">
        <v>10985</v>
      </c>
      <c r="J505" s="294">
        <v>43</v>
      </c>
      <c r="K505" s="294" t="s">
        <v>1358</v>
      </c>
      <c r="L505" s="294">
        <v>339</v>
      </c>
    </row>
    <row r="506" spans="1:12">
      <c r="A506" s="294">
        <v>505</v>
      </c>
      <c r="B506" s="294" t="s">
        <v>419</v>
      </c>
      <c r="C506" s="294" t="s">
        <v>3433</v>
      </c>
      <c r="D506" s="294">
        <v>125</v>
      </c>
      <c r="E506" s="294">
        <v>210.72579999999999</v>
      </c>
      <c r="F506" s="294">
        <v>248</v>
      </c>
      <c r="G506" s="294">
        <v>52260</v>
      </c>
      <c r="H506" s="294">
        <v>31000</v>
      </c>
      <c r="I506" s="294">
        <v>21260</v>
      </c>
      <c r="J506" s="294">
        <v>27</v>
      </c>
      <c r="K506" s="294" t="s">
        <v>1358</v>
      </c>
      <c r="L506" s="294">
        <v>248</v>
      </c>
    </row>
    <row r="507" spans="1:12">
      <c r="A507" s="294">
        <v>506</v>
      </c>
      <c r="B507" s="294" t="s">
        <v>4081</v>
      </c>
      <c r="C507" s="294" t="s">
        <v>4155</v>
      </c>
      <c r="D507" s="294">
        <v>112</v>
      </c>
      <c r="E507" s="294">
        <v>260.69189999999998</v>
      </c>
      <c r="F507" s="294">
        <v>198</v>
      </c>
      <c r="G507" s="294">
        <v>51617</v>
      </c>
      <c r="H507" s="294">
        <v>22176</v>
      </c>
      <c r="I507" s="294">
        <v>29441</v>
      </c>
      <c r="J507" s="294">
        <v>12</v>
      </c>
      <c r="K507" s="294" t="s">
        <v>1358</v>
      </c>
      <c r="L507" s="294">
        <v>198</v>
      </c>
    </row>
    <row r="508" spans="1:12">
      <c r="A508" s="294">
        <v>507</v>
      </c>
      <c r="B508" s="294" t="s">
        <v>4179</v>
      </c>
      <c r="C508" s="294" t="s">
        <v>4305</v>
      </c>
      <c r="D508" s="294">
        <v>203</v>
      </c>
      <c r="E508" s="294">
        <v>288.17880000000002</v>
      </c>
      <c r="F508" s="294">
        <v>179</v>
      </c>
      <c r="G508" s="294">
        <v>51584</v>
      </c>
      <c r="H508" s="294">
        <v>36337</v>
      </c>
      <c r="I508" s="294">
        <v>15247</v>
      </c>
      <c r="J508" s="294">
        <v>31</v>
      </c>
      <c r="K508" s="294" t="s">
        <v>1358</v>
      </c>
      <c r="L508" s="294">
        <v>179</v>
      </c>
    </row>
    <row r="509" spans="1:12">
      <c r="A509" s="294">
        <v>508</v>
      </c>
      <c r="B509" s="294" t="s">
        <v>911</v>
      </c>
      <c r="C509" s="294" t="s">
        <v>3407</v>
      </c>
      <c r="D509" s="294">
        <v>986</v>
      </c>
      <c r="E509" s="294">
        <v>1656.2581</v>
      </c>
      <c r="F509" s="294">
        <v>31</v>
      </c>
      <c r="G509" s="294">
        <v>51344</v>
      </c>
      <c r="H509" s="294">
        <v>30566</v>
      </c>
      <c r="I509" s="294">
        <v>20778</v>
      </c>
      <c r="J509" s="294">
        <v>12</v>
      </c>
      <c r="K509" s="294" t="s">
        <v>1358</v>
      </c>
      <c r="L509" s="294">
        <v>31</v>
      </c>
    </row>
    <row r="510" spans="1:12">
      <c r="A510" s="294">
        <v>509</v>
      </c>
      <c r="B510" s="294" t="s">
        <v>450</v>
      </c>
      <c r="C510" s="294" t="s">
        <v>3393</v>
      </c>
      <c r="D510" s="294">
        <v>264</v>
      </c>
      <c r="E510" s="294">
        <v>289.55680000000001</v>
      </c>
      <c r="F510" s="294">
        <v>176</v>
      </c>
      <c r="G510" s="294">
        <v>50962</v>
      </c>
      <c r="H510" s="294">
        <v>46464</v>
      </c>
      <c r="I510" s="294">
        <v>4498</v>
      </c>
      <c r="J510" s="294">
        <v>65</v>
      </c>
      <c r="K510" s="294" t="s">
        <v>1358</v>
      </c>
      <c r="L510" s="294">
        <v>176</v>
      </c>
    </row>
    <row r="511" spans="1:12">
      <c r="A511" s="294">
        <v>510</v>
      </c>
      <c r="B511" s="294" t="s">
        <v>620</v>
      </c>
      <c r="C511" s="294" t="s">
        <v>3236</v>
      </c>
      <c r="D511" s="294">
        <v>530</v>
      </c>
      <c r="E511" s="294">
        <v>685.85140000000001</v>
      </c>
      <c r="F511" s="294">
        <v>74</v>
      </c>
      <c r="G511" s="294">
        <v>50753</v>
      </c>
      <c r="H511" s="294">
        <v>39220</v>
      </c>
      <c r="I511" s="294">
        <v>11533</v>
      </c>
      <c r="J511" s="294">
        <v>22</v>
      </c>
      <c r="K511" s="294" t="s">
        <v>1358</v>
      </c>
      <c r="L511" s="294">
        <v>74</v>
      </c>
    </row>
    <row r="512" spans="1:12">
      <c r="A512" s="294">
        <v>511</v>
      </c>
      <c r="B512" s="294" t="s">
        <v>842</v>
      </c>
      <c r="C512" s="294" t="s">
        <v>3379</v>
      </c>
      <c r="D512" s="294">
        <v>535</v>
      </c>
      <c r="E512" s="294">
        <v>818.38710000000003</v>
      </c>
      <c r="F512" s="294">
        <v>62</v>
      </c>
      <c r="G512" s="294">
        <v>50740</v>
      </c>
      <c r="H512" s="294">
        <v>33170</v>
      </c>
      <c r="I512" s="294">
        <v>17570</v>
      </c>
      <c r="J512" s="294">
        <v>6</v>
      </c>
      <c r="K512" s="294" t="s">
        <v>1358</v>
      </c>
      <c r="L512" s="294">
        <v>62</v>
      </c>
    </row>
    <row r="513" spans="1:12">
      <c r="A513" s="294">
        <v>512</v>
      </c>
      <c r="B513" s="294" t="s">
        <v>3796</v>
      </c>
      <c r="C513" s="294" t="s">
        <v>3832</v>
      </c>
      <c r="D513" s="294">
        <v>442</v>
      </c>
      <c r="E513" s="294">
        <v>1010</v>
      </c>
      <c r="F513" s="294">
        <v>50</v>
      </c>
      <c r="G513" s="294">
        <v>50500</v>
      </c>
      <c r="H513" s="294">
        <v>22100</v>
      </c>
      <c r="I513" s="294">
        <v>28400</v>
      </c>
      <c r="J513" s="294">
        <v>1</v>
      </c>
      <c r="K513" s="294" t="s">
        <v>1358</v>
      </c>
      <c r="L513" s="294">
        <v>50</v>
      </c>
    </row>
    <row r="514" spans="1:12">
      <c r="A514" s="294">
        <v>513</v>
      </c>
      <c r="B514" s="294" t="s">
        <v>1036</v>
      </c>
      <c r="C514" s="294" t="s">
        <v>3522</v>
      </c>
      <c r="D514" s="294">
        <v>1074</v>
      </c>
      <c r="E514" s="294">
        <v>2402.8571000000002</v>
      </c>
      <c r="F514" s="294">
        <v>21</v>
      </c>
      <c r="G514" s="294">
        <v>50460</v>
      </c>
      <c r="H514" s="294">
        <v>22554</v>
      </c>
      <c r="I514" s="294">
        <v>27906</v>
      </c>
      <c r="J514" s="294">
        <v>11</v>
      </c>
      <c r="K514" s="294" t="s">
        <v>1358</v>
      </c>
      <c r="L514" s="294">
        <v>21</v>
      </c>
    </row>
    <row r="515" spans="1:12">
      <c r="A515" s="294">
        <v>514</v>
      </c>
      <c r="B515" s="294" t="s">
        <v>4218</v>
      </c>
      <c r="C515" s="294" t="s">
        <v>4306</v>
      </c>
      <c r="D515" s="294">
        <v>366</v>
      </c>
      <c r="E515" s="294">
        <v>607</v>
      </c>
      <c r="F515" s="294">
        <v>83</v>
      </c>
      <c r="G515" s="294">
        <v>50381</v>
      </c>
      <c r="H515" s="294">
        <v>30378</v>
      </c>
      <c r="I515" s="294">
        <v>20003</v>
      </c>
      <c r="J515" s="294">
        <v>3</v>
      </c>
      <c r="K515" s="294" t="s">
        <v>1358</v>
      </c>
      <c r="L515" s="294">
        <v>83</v>
      </c>
    </row>
    <row r="516" spans="1:12">
      <c r="A516" s="294">
        <v>515</v>
      </c>
      <c r="B516" s="294" t="s">
        <v>497</v>
      </c>
      <c r="C516" s="294" t="s">
        <v>3527</v>
      </c>
      <c r="D516" s="294">
        <v>95</v>
      </c>
      <c r="E516" s="294">
        <v>144.0669</v>
      </c>
      <c r="F516" s="294">
        <v>344</v>
      </c>
      <c r="G516" s="294">
        <v>49559</v>
      </c>
      <c r="H516" s="294">
        <v>32680</v>
      </c>
      <c r="I516" s="294">
        <v>16879</v>
      </c>
      <c r="J516" s="294">
        <v>23</v>
      </c>
      <c r="K516" s="294" t="s">
        <v>1358</v>
      </c>
      <c r="L516" s="294">
        <v>344</v>
      </c>
    </row>
    <row r="517" spans="1:12">
      <c r="A517" s="294">
        <v>516</v>
      </c>
      <c r="B517" s="294" t="s">
        <v>487</v>
      </c>
      <c r="C517" s="294" t="s">
        <v>3314</v>
      </c>
      <c r="D517" s="294">
        <v>89</v>
      </c>
      <c r="E517" s="294">
        <v>135.49590000000001</v>
      </c>
      <c r="F517" s="294">
        <v>363</v>
      </c>
      <c r="G517" s="294">
        <v>49185</v>
      </c>
      <c r="H517" s="294">
        <v>32307</v>
      </c>
      <c r="I517" s="294">
        <v>16878</v>
      </c>
      <c r="J517" s="294">
        <v>23</v>
      </c>
      <c r="K517" s="294" t="s">
        <v>1358</v>
      </c>
      <c r="L517" s="294">
        <v>363</v>
      </c>
    </row>
    <row r="518" spans="1:12">
      <c r="A518" s="294">
        <v>517</v>
      </c>
      <c r="B518" s="294" t="s">
        <v>3420</v>
      </c>
      <c r="C518" s="294" t="s">
        <v>3421</v>
      </c>
      <c r="D518" s="294">
        <v>238</v>
      </c>
      <c r="E518" s="294">
        <v>356</v>
      </c>
      <c r="F518" s="294">
        <v>138</v>
      </c>
      <c r="G518" s="294">
        <v>49128</v>
      </c>
      <c r="H518" s="294">
        <v>32844</v>
      </c>
      <c r="I518" s="294">
        <v>16284</v>
      </c>
      <c r="J518" s="294">
        <v>16</v>
      </c>
      <c r="K518" s="294" t="s">
        <v>1358</v>
      </c>
      <c r="L518" s="294">
        <v>138</v>
      </c>
    </row>
    <row r="519" spans="1:12">
      <c r="A519" s="294">
        <v>518</v>
      </c>
      <c r="B519" s="294" t="s">
        <v>998</v>
      </c>
      <c r="C519" s="294" t="s">
        <v>3492</v>
      </c>
      <c r="D519" s="294">
        <v>454</v>
      </c>
      <c r="E519" s="294">
        <v>688.23940000000005</v>
      </c>
      <c r="F519" s="294">
        <v>71</v>
      </c>
      <c r="G519" s="294">
        <v>48865</v>
      </c>
      <c r="H519" s="294">
        <v>32234</v>
      </c>
      <c r="I519" s="294">
        <v>16631</v>
      </c>
      <c r="J519" s="294">
        <v>13</v>
      </c>
      <c r="K519" s="294" t="s">
        <v>1358</v>
      </c>
      <c r="L519" s="294">
        <v>71</v>
      </c>
    </row>
    <row r="520" spans="1:12">
      <c r="A520" s="294">
        <v>519</v>
      </c>
      <c r="B520" s="294" t="s">
        <v>488</v>
      </c>
      <c r="C520" s="294" t="s">
        <v>3314</v>
      </c>
      <c r="D520" s="294">
        <v>157</v>
      </c>
      <c r="E520" s="294">
        <v>307.93669999999997</v>
      </c>
      <c r="F520" s="294">
        <v>158</v>
      </c>
      <c r="G520" s="294">
        <v>48654</v>
      </c>
      <c r="H520" s="294">
        <v>24806</v>
      </c>
      <c r="I520" s="294">
        <v>23848</v>
      </c>
      <c r="J520" s="294">
        <v>36</v>
      </c>
      <c r="K520" s="294" t="s">
        <v>1358</v>
      </c>
      <c r="L520" s="294">
        <v>158</v>
      </c>
    </row>
    <row r="521" spans="1:12">
      <c r="A521" s="294">
        <v>520</v>
      </c>
      <c r="B521" s="294" t="s">
        <v>907</v>
      </c>
      <c r="C521" s="294" t="s">
        <v>3371</v>
      </c>
      <c r="D521" s="294">
        <v>419</v>
      </c>
      <c r="E521" s="294">
        <v>596.88890000000004</v>
      </c>
      <c r="F521" s="294">
        <v>81</v>
      </c>
      <c r="G521" s="294">
        <v>48348</v>
      </c>
      <c r="H521" s="294">
        <v>33939</v>
      </c>
      <c r="I521" s="294">
        <v>14409</v>
      </c>
      <c r="J521" s="294">
        <v>24</v>
      </c>
      <c r="K521" s="294" t="s">
        <v>1358</v>
      </c>
      <c r="L521" s="294">
        <v>81</v>
      </c>
    </row>
    <row r="522" spans="1:12">
      <c r="A522" s="294">
        <v>521</v>
      </c>
      <c r="B522" s="294" t="s">
        <v>958</v>
      </c>
      <c r="C522" s="294" t="s">
        <v>3348</v>
      </c>
      <c r="D522" s="294">
        <v>579</v>
      </c>
      <c r="E522" s="294">
        <v>852.14290000000005</v>
      </c>
      <c r="F522" s="294">
        <v>56</v>
      </c>
      <c r="G522" s="294">
        <v>47720</v>
      </c>
      <c r="H522" s="294">
        <v>32424</v>
      </c>
      <c r="I522" s="294">
        <v>15296</v>
      </c>
      <c r="J522" s="294">
        <v>30</v>
      </c>
      <c r="K522" s="294" t="s">
        <v>1358</v>
      </c>
      <c r="L522" s="294">
        <v>56</v>
      </c>
    </row>
    <row r="523" spans="1:12">
      <c r="A523" s="294">
        <v>522</v>
      </c>
      <c r="B523" s="294" t="s">
        <v>680</v>
      </c>
      <c r="C523" s="294" t="s">
        <v>3192</v>
      </c>
      <c r="D523" s="294">
        <v>317</v>
      </c>
      <c r="E523" s="294">
        <v>495.22109999999998</v>
      </c>
      <c r="F523" s="294">
        <v>95</v>
      </c>
      <c r="G523" s="294">
        <v>47046</v>
      </c>
      <c r="H523" s="294">
        <v>30115</v>
      </c>
      <c r="I523" s="294">
        <v>16931</v>
      </c>
      <c r="J523" s="294">
        <v>24</v>
      </c>
      <c r="K523" s="294" t="s">
        <v>1358</v>
      </c>
      <c r="L523" s="294">
        <v>95</v>
      </c>
    </row>
    <row r="524" spans="1:12">
      <c r="A524" s="294">
        <v>523</v>
      </c>
      <c r="B524" s="294" t="s">
        <v>990</v>
      </c>
      <c r="C524" s="294" t="s">
        <v>3148</v>
      </c>
      <c r="D524" s="294">
        <v>428</v>
      </c>
      <c r="E524" s="294">
        <v>701.06060000000002</v>
      </c>
      <c r="F524" s="294">
        <v>66</v>
      </c>
      <c r="G524" s="294">
        <v>46270</v>
      </c>
      <c r="H524" s="294">
        <v>28248</v>
      </c>
      <c r="I524" s="294">
        <v>18022</v>
      </c>
      <c r="J524" s="294">
        <v>49</v>
      </c>
      <c r="K524" s="294" t="s">
        <v>1358</v>
      </c>
      <c r="L524" s="294">
        <v>66</v>
      </c>
    </row>
    <row r="525" spans="1:12">
      <c r="A525" s="294">
        <v>524</v>
      </c>
      <c r="B525" s="294" t="s">
        <v>2971</v>
      </c>
      <c r="C525" s="294" t="s">
        <v>3301</v>
      </c>
      <c r="D525" s="294">
        <v>445</v>
      </c>
      <c r="E525" s="294">
        <v>1099.4523999999999</v>
      </c>
      <c r="F525" s="294">
        <v>42</v>
      </c>
      <c r="G525" s="294">
        <v>46177</v>
      </c>
      <c r="H525" s="294">
        <v>18690</v>
      </c>
      <c r="I525" s="294">
        <v>27487</v>
      </c>
      <c r="J525" s="294">
        <v>14</v>
      </c>
      <c r="K525" s="294" t="s">
        <v>1358</v>
      </c>
      <c r="L525" s="294">
        <v>42</v>
      </c>
    </row>
    <row r="526" spans="1:12">
      <c r="A526" s="294">
        <v>525</v>
      </c>
      <c r="B526" s="294" t="s">
        <v>921</v>
      </c>
      <c r="C526" s="294" t="s">
        <v>3450</v>
      </c>
      <c r="D526" s="294">
        <v>74</v>
      </c>
      <c r="E526" s="294">
        <v>100.88330000000001</v>
      </c>
      <c r="F526" s="294">
        <v>454</v>
      </c>
      <c r="G526" s="294">
        <v>45801</v>
      </c>
      <c r="H526" s="294">
        <v>33596</v>
      </c>
      <c r="I526" s="294">
        <v>12205</v>
      </c>
      <c r="J526" s="294">
        <v>68</v>
      </c>
      <c r="K526" s="294" t="s">
        <v>1358</v>
      </c>
      <c r="L526" s="294">
        <v>454</v>
      </c>
    </row>
    <row r="527" spans="1:12">
      <c r="A527" s="294">
        <v>526</v>
      </c>
      <c r="B527" s="294" t="s">
        <v>1697</v>
      </c>
      <c r="C527" s="294" t="s">
        <v>3523</v>
      </c>
      <c r="D527" s="294">
        <v>404</v>
      </c>
      <c r="E527" s="294">
        <v>651.1857</v>
      </c>
      <c r="F527" s="294">
        <v>70</v>
      </c>
      <c r="G527" s="294">
        <v>45583</v>
      </c>
      <c r="H527" s="294">
        <v>28280</v>
      </c>
      <c r="I527" s="294">
        <v>17303</v>
      </c>
      <c r="J527" s="294">
        <v>29</v>
      </c>
      <c r="K527" s="294" t="s">
        <v>1358</v>
      </c>
      <c r="L527" s="294">
        <v>70</v>
      </c>
    </row>
    <row r="528" spans="1:12">
      <c r="A528" s="294">
        <v>527</v>
      </c>
      <c r="B528" s="294" t="s">
        <v>961</v>
      </c>
      <c r="C528" s="294" t="s">
        <v>3144</v>
      </c>
      <c r="D528" s="294">
        <v>852</v>
      </c>
      <c r="E528" s="294">
        <v>1467.3226</v>
      </c>
      <c r="F528" s="294">
        <v>31</v>
      </c>
      <c r="G528" s="294">
        <v>45487</v>
      </c>
      <c r="H528" s="294">
        <v>26412</v>
      </c>
      <c r="I528" s="294">
        <v>19075</v>
      </c>
      <c r="J528" s="294">
        <v>2</v>
      </c>
      <c r="K528" s="294" t="s">
        <v>1358</v>
      </c>
      <c r="L528" s="294">
        <v>31</v>
      </c>
    </row>
    <row r="529" spans="1:12">
      <c r="A529" s="294">
        <v>528</v>
      </c>
      <c r="B529" s="294" t="s">
        <v>962</v>
      </c>
      <c r="C529" s="294" t="s">
        <v>3293</v>
      </c>
      <c r="D529" s="294">
        <v>751</v>
      </c>
      <c r="E529" s="294">
        <v>1262.5</v>
      </c>
      <c r="F529" s="294">
        <v>36</v>
      </c>
      <c r="G529" s="294">
        <v>45450</v>
      </c>
      <c r="H529" s="294">
        <v>27036</v>
      </c>
      <c r="I529" s="294">
        <v>18414</v>
      </c>
      <c r="J529" s="294">
        <v>8</v>
      </c>
      <c r="K529" s="294" t="s">
        <v>1358</v>
      </c>
      <c r="L529" s="294">
        <v>36</v>
      </c>
    </row>
    <row r="530" spans="1:12">
      <c r="A530" s="294">
        <v>529</v>
      </c>
      <c r="B530" s="294" t="s">
        <v>4173</v>
      </c>
      <c r="C530" s="294" t="s">
        <v>4307</v>
      </c>
      <c r="D530" s="294">
        <v>0</v>
      </c>
      <c r="E530" s="294">
        <v>304.81630000000001</v>
      </c>
      <c r="F530" s="294">
        <v>147</v>
      </c>
      <c r="G530" s="294">
        <v>44808</v>
      </c>
      <c r="H530" s="294">
        <v>0</v>
      </c>
      <c r="I530" s="294">
        <v>44808</v>
      </c>
      <c r="J530" s="294">
        <v>10</v>
      </c>
      <c r="K530" s="294" t="s">
        <v>1358</v>
      </c>
      <c r="L530" s="294">
        <v>147</v>
      </c>
    </row>
    <row r="531" spans="1:12">
      <c r="A531" s="294">
        <v>530</v>
      </c>
      <c r="B531" s="294" t="s">
        <v>824</v>
      </c>
      <c r="C531" s="294" t="s">
        <v>3418</v>
      </c>
      <c r="D531" s="294">
        <v>167</v>
      </c>
      <c r="E531" s="294">
        <v>311.2867</v>
      </c>
      <c r="F531" s="294">
        <v>143</v>
      </c>
      <c r="G531" s="294">
        <v>44514</v>
      </c>
      <c r="H531" s="294">
        <v>23881</v>
      </c>
      <c r="I531" s="294">
        <v>20633</v>
      </c>
      <c r="J531" s="294">
        <v>38</v>
      </c>
      <c r="K531" s="294" t="s">
        <v>1358</v>
      </c>
      <c r="L531" s="294">
        <v>143</v>
      </c>
    </row>
    <row r="532" spans="1:12">
      <c r="A532" s="294">
        <v>531</v>
      </c>
      <c r="B532" s="294" t="s">
        <v>376</v>
      </c>
      <c r="C532" s="294" t="s">
        <v>3191</v>
      </c>
      <c r="D532" s="294">
        <v>567</v>
      </c>
      <c r="E532" s="294">
        <v>907.30610000000001</v>
      </c>
      <c r="F532" s="294">
        <v>49</v>
      </c>
      <c r="G532" s="294">
        <v>44458</v>
      </c>
      <c r="H532" s="294">
        <v>27783</v>
      </c>
      <c r="I532" s="294">
        <v>16675</v>
      </c>
      <c r="J532" s="294">
        <v>9</v>
      </c>
      <c r="K532" s="294" t="s">
        <v>1358</v>
      </c>
      <c r="L532" s="294">
        <v>49</v>
      </c>
    </row>
    <row r="533" spans="1:12">
      <c r="A533" s="294">
        <v>532</v>
      </c>
      <c r="B533" s="294" t="s">
        <v>2881</v>
      </c>
      <c r="C533" s="294" t="s">
        <v>3413</v>
      </c>
      <c r="D533" s="294">
        <v>313</v>
      </c>
      <c r="E533" s="294">
        <v>482.77170000000001</v>
      </c>
      <c r="F533" s="294">
        <v>92</v>
      </c>
      <c r="G533" s="294">
        <v>44415</v>
      </c>
      <c r="H533" s="294">
        <v>28796</v>
      </c>
      <c r="I533" s="294">
        <v>15619</v>
      </c>
      <c r="J533" s="294">
        <v>20</v>
      </c>
      <c r="K533" s="294" t="s">
        <v>1358</v>
      </c>
      <c r="L533" s="294">
        <v>92</v>
      </c>
    </row>
    <row r="534" spans="1:12">
      <c r="A534" s="294">
        <v>533</v>
      </c>
      <c r="B534" s="294" t="s">
        <v>977</v>
      </c>
      <c r="C534" s="294" t="s">
        <v>3222</v>
      </c>
      <c r="D534" s="294">
        <v>442</v>
      </c>
      <c r="E534" s="294">
        <v>656.41790000000003</v>
      </c>
      <c r="F534" s="294">
        <v>67</v>
      </c>
      <c r="G534" s="294">
        <v>43980</v>
      </c>
      <c r="H534" s="294">
        <v>29614</v>
      </c>
      <c r="I534" s="294">
        <v>14366</v>
      </c>
      <c r="J534" s="294">
        <v>16</v>
      </c>
      <c r="K534" s="294" t="s">
        <v>1358</v>
      </c>
      <c r="L534" s="294">
        <v>67</v>
      </c>
    </row>
    <row r="535" spans="1:12">
      <c r="A535" s="294">
        <v>534</v>
      </c>
      <c r="B535" s="294" t="s">
        <v>3315</v>
      </c>
      <c r="C535" s="294" t="s">
        <v>3316</v>
      </c>
      <c r="D535" s="294">
        <v>1995</v>
      </c>
      <c r="E535" s="294">
        <v>3650</v>
      </c>
      <c r="F535" s="294">
        <v>12</v>
      </c>
      <c r="G535" s="294">
        <v>43800</v>
      </c>
      <c r="H535" s="294">
        <v>23940</v>
      </c>
      <c r="I535" s="294">
        <v>19860</v>
      </c>
      <c r="J535" s="294">
        <v>1</v>
      </c>
      <c r="K535" s="294" t="s">
        <v>1358</v>
      </c>
      <c r="L535" s="294">
        <v>12</v>
      </c>
    </row>
    <row r="536" spans="1:12">
      <c r="A536" s="294">
        <v>535</v>
      </c>
      <c r="B536" s="294" t="s">
        <v>809</v>
      </c>
      <c r="C536" s="294" t="s">
        <v>3221</v>
      </c>
      <c r="D536" s="294">
        <v>204</v>
      </c>
      <c r="E536" s="294">
        <v>436.36</v>
      </c>
      <c r="F536" s="294">
        <v>100</v>
      </c>
      <c r="G536" s="294">
        <v>43636</v>
      </c>
      <c r="H536" s="294">
        <v>20400</v>
      </c>
      <c r="I536" s="294">
        <v>23236</v>
      </c>
      <c r="J536" s="294">
        <v>49</v>
      </c>
      <c r="K536" s="294" t="s">
        <v>1358</v>
      </c>
      <c r="L536" s="294">
        <v>100</v>
      </c>
    </row>
    <row r="537" spans="1:12">
      <c r="A537" s="294">
        <v>536</v>
      </c>
      <c r="B537" s="294" t="s">
        <v>1002</v>
      </c>
      <c r="C537" s="294" t="s">
        <v>3082</v>
      </c>
      <c r="D537" s="294">
        <v>524</v>
      </c>
      <c r="E537" s="294">
        <v>194.15180000000001</v>
      </c>
      <c r="F537" s="294">
        <v>224</v>
      </c>
      <c r="G537" s="294">
        <v>43490</v>
      </c>
      <c r="H537" s="294">
        <v>117376</v>
      </c>
      <c r="I537" s="294">
        <v>-73886</v>
      </c>
      <c r="J537" s="294">
        <v>9</v>
      </c>
      <c r="K537" s="294" t="s">
        <v>1358</v>
      </c>
      <c r="L537" s="294">
        <v>224</v>
      </c>
    </row>
    <row r="538" spans="1:12">
      <c r="A538" s="294">
        <v>537</v>
      </c>
      <c r="B538" s="294" t="s">
        <v>2901</v>
      </c>
      <c r="C538" s="294" t="s">
        <v>3275</v>
      </c>
      <c r="D538" s="294">
        <v>10600</v>
      </c>
      <c r="E538" s="294">
        <v>14430</v>
      </c>
      <c r="F538" s="294">
        <v>3</v>
      </c>
      <c r="G538" s="294">
        <v>43290</v>
      </c>
      <c r="H538" s="294">
        <v>31800</v>
      </c>
      <c r="I538" s="294">
        <v>11490</v>
      </c>
      <c r="J538" s="294">
        <v>3</v>
      </c>
      <c r="K538" s="294" t="s">
        <v>1358</v>
      </c>
      <c r="L538" s="294">
        <v>3</v>
      </c>
    </row>
    <row r="539" spans="1:12">
      <c r="A539" s="294">
        <v>538</v>
      </c>
      <c r="B539" s="294" t="s">
        <v>4112</v>
      </c>
      <c r="C539" s="294" t="s">
        <v>4308</v>
      </c>
      <c r="D539" s="294">
        <v>297</v>
      </c>
      <c r="E539" s="294">
        <v>465</v>
      </c>
      <c r="F539" s="294">
        <v>93</v>
      </c>
      <c r="G539" s="294">
        <v>43245</v>
      </c>
      <c r="H539" s="294">
        <v>27621</v>
      </c>
      <c r="I539" s="294">
        <v>15624</v>
      </c>
      <c r="J539" s="294">
        <v>3</v>
      </c>
      <c r="K539" s="294" t="s">
        <v>1358</v>
      </c>
      <c r="L539" s="294">
        <v>93</v>
      </c>
    </row>
    <row r="540" spans="1:12">
      <c r="A540" s="294">
        <v>539</v>
      </c>
      <c r="B540" s="294" t="s">
        <v>744</v>
      </c>
      <c r="C540" s="294" t="s">
        <v>3521</v>
      </c>
      <c r="D540" s="294">
        <v>195</v>
      </c>
      <c r="E540" s="294">
        <v>238.07220000000001</v>
      </c>
      <c r="F540" s="294">
        <v>180</v>
      </c>
      <c r="G540" s="294">
        <v>42853</v>
      </c>
      <c r="H540" s="294">
        <v>35100</v>
      </c>
      <c r="I540" s="294">
        <v>7753</v>
      </c>
      <c r="J540" s="294">
        <v>35</v>
      </c>
      <c r="K540" s="294" t="s">
        <v>1358</v>
      </c>
      <c r="L540" s="294">
        <v>180</v>
      </c>
    </row>
    <row r="541" spans="1:12">
      <c r="A541" s="294">
        <v>540</v>
      </c>
      <c r="B541" s="294" t="s">
        <v>2793</v>
      </c>
      <c r="C541" s="294" t="s">
        <v>3851</v>
      </c>
      <c r="D541" s="294">
        <v>740</v>
      </c>
      <c r="E541" s="294">
        <v>1254.1176</v>
      </c>
      <c r="F541" s="294">
        <v>34</v>
      </c>
      <c r="G541" s="294">
        <v>42640</v>
      </c>
      <c r="H541" s="294">
        <v>25160</v>
      </c>
      <c r="I541" s="294">
        <v>17480</v>
      </c>
      <c r="J541" s="294">
        <v>15</v>
      </c>
      <c r="K541" s="294" t="s">
        <v>1358</v>
      </c>
      <c r="L541" s="294">
        <v>34</v>
      </c>
    </row>
    <row r="542" spans="1:12">
      <c r="A542" s="294">
        <v>541</v>
      </c>
      <c r="B542" s="294" t="s">
        <v>502</v>
      </c>
      <c r="C542" s="294" t="s">
        <v>3419</v>
      </c>
      <c r="D542" s="294">
        <v>105</v>
      </c>
      <c r="E542" s="294">
        <v>176.16319999999999</v>
      </c>
      <c r="F542" s="294">
        <v>239</v>
      </c>
      <c r="G542" s="294">
        <v>42103</v>
      </c>
      <c r="H542" s="294">
        <v>25095</v>
      </c>
      <c r="I542" s="294">
        <v>17008</v>
      </c>
      <c r="J542" s="294">
        <v>46</v>
      </c>
      <c r="K542" s="294" t="s">
        <v>1358</v>
      </c>
      <c r="L542" s="294">
        <v>239</v>
      </c>
    </row>
    <row r="543" spans="1:12">
      <c r="A543" s="294">
        <v>542</v>
      </c>
      <c r="B543" s="294" t="s">
        <v>854</v>
      </c>
      <c r="C543" s="294" t="s">
        <v>3453</v>
      </c>
      <c r="D543" s="294">
        <v>351</v>
      </c>
      <c r="E543" s="294">
        <v>548.72370000000001</v>
      </c>
      <c r="F543" s="294">
        <v>76</v>
      </c>
      <c r="G543" s="294">
        <v>41703</v>
      </c>
      <c r="H543" s="294">
        <v>26676</v>
      </c>
      <c r="I543" s="294">
        <v>15027</v>
      </c>
      <c r="J543" s="294">
        <v>27</v>
      </c>
      <c r="K543" s="294" t="s">
        <v>1358</v>
      </c>
      <c r="L543" s="294">
        <v>76</v>
      </c>
    </row>
    <row r="544" spans="1:12">
      <c r="A544" s="294">
        <v>543</v>
      </c>
      <c r="B544" s="294" t="s">
        <v>3814</v>
      </c>
      <c r="C544" s="294" t="s">
        <v>3815</v>
      </c>
      <c r="D544" s="294">
        <v>618</v>
      </c>
      <c r="E544" s="294">
        <v>1380</v>
      </c>
      <c r="F544" s="294">
        <v>30</v>
      </c>
      <c r="G544" s="294">
        <v>41400</v>
      </c>
      <c r="H544" s="294">
        <v>18540</v>
      </c>
      <c r="I544" s="294">
        <v>22860</v>
      </c>
      <c r="J544" s="294">
        <v>1</v>
      </c>
      <c r="K544" s="294" t="s">
        <v>1358</v>
      </c>
      <c r="L544" s="294">
        <v>30</v>
      </c>
    </row>
    <row r="545" spans="1:12">
      <c r="A545" s="294">
        <v>544</v>
      </c>
      <c r="B545" s="294" t="s">
        <v>177</v>
      </c>
      <c r="C545" s="294" t="s">
        <v>3098</v>
      </c>
      <c r="D545" s="294">
        <v>501</v>
      </c>
      <c r="E545" s="294">
        <v>1462.8570999999999</v>
      </c>
      <c r="F545" s="294">
        <v>28</v>
      </c>
      <c r="G545" s="294">
        <v>40960</v>
      </c>
      <c r="H545" s="294">
        <v>14028</v>
      </c>
      <c r="I545" s="294">
        <v>26932</v>
      </c>
      <c r="J545" s="294">
        <v>14</v>
      </c>
      <c r="K545" s="294" t="s">
        <v>1358</v>
      </c>
      <c r="L545" s="294">
        <v>28</v>
      </c>
    </row>
    <row r="546" spans="1:12">
      <c r="A546" s="294">
        <v>545</v>
      </c>
      <c r="B546" s="294" t="s">
        <v>491</v>
      </c>
      <c r="C546" s="294" t="s">
        <v>3430</v>
      </c>
      <c r="D546" s="294">
        <v>137</v>
      </c>
      <c r="E546" s="294">
        <v>165.81780000000001</v>
      </c>
      <c r="F546" s="294">
        <v>247</v>
      </c>
      <c r="G546" s="294">
        <v>40957</v>
      </c>
      <c r="H546" s="294">
        <v>33839</v>
      </c>
      <c r="I546" s="294">
        <v>7118</v>
      </c>
      <c r="J546" s="294">
        <v>31</v>
      </c>
      <c r="K546" s="294" t="s">
        <v>1358</v>
      </c>
      <c r="L546" s="294">
        <v>247</v>
      </c>
    </row>
    <row r="547" spans="1:12">
      <c r="A547" s="294">
        <v>546</v>
      </c>
      <c r="B547" s="294" t="s">
        <v>485</v>
      </c>
      <c r="C547" s="294" t="s">
        <v>3459</v>
      </c>
      <c r="D547" s="294">
        <v>165</v>
      </c>
      <c r="E547" s="294">
        <v>334.4667</v>
      </c>
      <c r="F547" s="294">
        <v>120</v>
      </c>
      <c r="G547" s="294">
        <v>40136</v>
      </c>
      <c r="H547" s="294">
        <v>19800</v>
      </c>
      <c r="I547" s="294">
        <v>20336</v>
      </c>
      <c r="J547" s="294">
        <v>23</v>
      </c>
      <c r="K547" s="294" t="s">
        <v>1358</v>
      </c>
      <c r="L547" s="294">
        <v>120</v>
      </c>
    </row>
    <row r="548" spans="1:12">
      <c r="A548" s="294">
        <v>547</v>
      </c>
      <c r="B548" s="294" t="s">
        <v>959</v>
      </c>
      <c r="C548" s="294" t="s">
        <v>3144</v>
      </c>
      <c r="D548" s="294">
        <v>632</v>
      </c>
      <c r="E548" s="294">
        <v>1366.3793000000001</v>
      </c>
      <c r="F548" s="294">
        <v>29</v>
      </c>
      <c r="G548" s="294">
        <v>39625</v>
      </c>
      <c r="H548" s="294">
        <v>18328</v>
      </c>
      <c r="I548" s="294">
        <v>21297</v>
      </c>
      <c r="J548" s="294">
        <v>8</v>
      </c>
      <c r="K548" s="294" t="s">
        <v>1358</v>
      </c>
      <c r="L548" s="294">
        <v>29</v>
      </c>
    </row>
    <row r="549" spans="1:12">
      <c r="A549" s="294">
        <v>548</v>
      </c>
      <c r="B549" s="294" t="s">
        <v>819</v>
      </c>
      <c r="C549" s="294" t="s">
        <v>3482</v>
      </c>
      <c r="D549" s="294">
        <v>117</v>
      </c>
      <c r="E549" s="294">
        <v>260.33109999999999</v>
      </c>
      <c r="F549" s="294">
        <v>151</v>
      </c>
      <c r="G549" s="294">
        <v>39310</v>
      </c>
      <c r="H549" s="294">
        <v>17667</v>
      </c>
      <c r="I549" s="294">
        <v>21643</v>
      </c>
      <c r="J549" s="294">
        <v>18</v>
      </c>
      <c r="K549" s="294" t="s">
        <v>1358</v>
      </c>
      <c r="L549" s="294">
        <v>151</v>
      </c>
    </row>
    <row r="550" spans="1:12">
      <c r="A550" s="294">
        <v>549</v>
      </c>
      <c r="B550" s="294" t="s">
        <v>3754</v>
      </c>
      <c r="C550" s="294" t="s">
        <v>3882</v>
      </c>
      <c r="D550" s="294">
        <v>253</v>
      </c>
      <c r="E550" s="294">
        <v>272.55560000000003</v>
      </c>
      <c r="F550" s="294">
        <v>144</v>
      </c>
      <c r="G550" s="294">
        <v>39248</v>
      </c>
      <c r="H550" s="294">
        <v>36432</v>
      </c>
      <c r="I550" s="294">
        <v>2816</v>
      </c>
      <c r="J550" s="294">
        <v>43</v>
      </c>
      <c r="K550" s="294" t="s">
        <v>1358</v>
      </c>
      <c r="L550" s="294">
        <v>144</v>
      </c>
    </row>
    <row r="551" spans="1:12">
      <c r="A551" s="294">
        <v>550</v>
      </c>
      <c r="B551" s="294" t="s">
        <v>4309</v>
      </c>
      <c r="C551" s="294" t="s">
        <v>4310</v>
      </c>
      <c r="D551" s="294">
        <v>50</v>
      </c>
      <c r="E551" s="294">
        <v>94</v>
      </c>
      <c r="F551" s="294">
        <v>400</v>
      </c>
      <c r="G551" s="294">
        <v>37600</v>
      </c>
      <c r="H551" s="294">
        <v>20000</v>
      </c>
      <c r="I551" s="294">
        <v>17600</v>
      </c>
      <c r="J551" s="294">
        <v>1</v>
      </c>
      <c r="K551" s="294" t="s">
        <v>1358</v>
      </c>
      <c r="L551" s="294">
        <v>400</v>
      </c>
    </row>
    <row r="552" spans="1:12">
      <c r="A552" s="294">
        <v>551</v>
      </c>
      <c r="B552" s="294" t="s">
        <v>2958</v>
      </c>
      <c r="C552" s="294" t="s">
        <v>3325</v>
      </c>
      <c r="D552" s="294">
        <v>492</v>
      </c>
      <c r="E552" s="294">
        <v>938.25</v>
      </c>
      <c r="F552" s="294">
        <v>40</v>
      </c>
      <c r="G552" s="294">
        <v>37530</v>
      </c>
      <c r="H552" s="294">
        <v>19680</v>
      </c>
      <c r="I552" s="294">
        <v>17850</v>
      </c>
      <c r="J552" s="294">
        <v>5</v>
      </c>
      <c r="K552" s="294" t="s">
        <v>1358</v>
      </c>
      <c r="L552" s="294">
        <v>40</v>
      </c>
    </row>
    <row r="553" spans="1:12">
      <c r="A553" s="294">
        <v>552</v>
      </c>
      <c r="B553" s="294" t="s">
        <v>3758</v>
      </c>
      <c r="C553" s="294" t="s">
        <v>3877</v>
      </c>
      <c r="D553" s="294">
        <v>273</v>
      </c>
      <c r="E553" s="294">
        <v>280.72519999999997</v>
      </c>
      <c r="F553" s="294">
        <v>131</v>
      </c>
      <c r="G553" s="294">
        <v>36775</v>
      </c>
      <c r="H553" s="294">
        <v>35763</v>
      </c>
      <c r="I553" s="294">
        <v>1012</v>
      </c>
      <c r="J553" s="294">
        <v>25</v>
      </c>
      <c r="K553" s="294" t="s">
        <v>1358</v>
      </c>
      <c r="L553" s="294">
        <v>131</v>
      </c>
    </row>
    <row r="554" spans="1:12">
      <c r="A554" s="294">
        <v>553</v>
      </c>
      <c r="B554" s="294" t="s">
        <v>494</v>
      </c>
      <c r="C554" s="294" t="s">
        <v>3332</v>
      </c>
      <c r="D554" s="294">
        <v>172</v>
      </c>
      <c r="E554" s="294">
        <v>311.4237</v>
      </c>
      <c r="F554" s="294">
        <v>118</v>
      </c>
      <c r="G554" s="294">
        <v>36748</v>
      </c>
      <c r="H554" s="294">
        <v>20296</v>
      </c>
      <c r="I554" s="294">
        <v>16452</v>
      </c>
      <c r="J554" s="294">
        <v>17</v>
      </c>
      <c r="K554" s="294" t="s">
        <v>1358</v>
      </c>
      <c r="L554" s="294">
        <v>118</v>
      </c>
    </row>
    <row r="555" spans="1:12">
      <c r="A555" s="294">
        <v>554</v>
      </c>
      <c r="B555" s="294" t="s">
        <v>513</v>
      </c>
      <c r="C555" s="294" t="s">
        <v>3232</v>
      </c>
      <c r="D555" s="294">
        <v>377</v>
      </c>
      <c r="E555" s="294">
        <v>1244.8966</v>
      </c>
      <c r="F555" s="294">
        <v>29</v>
      </c>
      <c r="G555" s="294">
        <v>36102</v>
      </c>
      <c r="H555" s="294">
        <v>10933</v>
      </c>
      <c r="I555" s="294">
        <v>25169</v>
      </c>
      <c r="J555" s="294">
        <v>12</v>
      </c>
      <c r="K555" s="294" t="s">
        <v>1358</v>
      </c>
      <c r="L555" s="294">
        <v>29</v>
      </c>
    </row>
    <row r="556" spans="1:12">
      <c r="A556" s="294">
        <v>555</v>
      </c>
      <c r="B556" s="294" t="s">
        <v>3255</v>
      </c>
      <c r="C556" s="294" t="s">
        <v>3256</v>
      </c>
      <c r="D556" s="294">
        <v>359</v>
      </c>
      <c r="E556" s="294">
        <v>705.09799999999996</v>
      </c>
      <c r="F556" s="294">
        <v>51</v>
      </c>
      <c r="G556" s="294">
        <v>35960</v>
      </c>
      <c r="H556" s="294">
        <v>18309</v>
      </c>
      <c r="I556" s="294">
        <v>17651</v>
      </c>
      <c r="J556" s="294">
        <v>39</v>
      </c>
      <c r="K556" s="294" t="s">
        <v>1358</v>
      </c>
      <c r="L556" s="294">
        <v>51</v>
      </c>
    </row>
    <row r="557" spans="1:12">
      <c r="A557" s="294">
        <v>556</v>
      </c>
      <c r="B557" s="294" t="s">
        <v>745</v>
      </c>
      <c r="C557" s="294" t="s">
        <v>3388</v>
      </c>
      <c r="D557" s="294">
        <v>185</v>
      </c>
      <c r="E557" s="294">
        <v>401.37079999999997</v>
      </c>
      <c r="F557" s="294">
        <v>89</v>
      </c>
      <c r="G557" s="294">
        <v>35722</v>
      </c>
      <c r="H557" s="294">
        <v>16465</v>
      </c>
      <c r="I557" s="294">
        <v>19257</v>
      </c>
      <c r="J557" s="294">
        <v>20</v>
      </c>
      <c r="K557" s="294" t="s">
        <v>1358</v>
      </c>
      <c r="L557" s="294">
        <v>89</v>
      </c>
    </row>
    <row r="558" spans="1:12">
      <c r="A558" s="294">
        <v>557</v>
      </c>
      <c r="B558" s="294" t="s">
        <v>548</v>
      </c>
      <c r="C558" s="294" t="s">
        <v>3599</v>
      </c>
      <c r="D558" s="294">
        <v>303</v>
      </c>
      <c r="E558" s="294">
        <v>487.04169999999999</v>
      </c>
      <c r="F558" s="294">
        <v>72</v>
      </c>
      <c r="G558" s="294">
        <v>35067</v>
      </c>
      <c r="H558" s="294">
        <v>21816</v>
      </c>
      <c r="I558" s="294">
        <v>13251</v>
      </c>
      <c r="J558" s="294">
        <v>21</v>
      </c>
      <c r="K558" s="294" t="s">
        <v>1358</v>
      </c>
      <c r="L558" s="294">
        <v>72</v>
      </c>
    </row>
    <row r="559" spans="1:12">
      <c r="A559" s="294">
        <v>558</v>
      </c>
      <c r="B559" s="294" t="s">
        <v>3399</v>
      </c>
      <c r="C559" s="294" t="s">
        <v>3400</v>
      </c>
      <c r="D559" s="294">
        <v>449</v>
      </c>
      <c r="E559" s="294">
        <v>700</v>
      </c>
      <c r="F559" s="294">
        <v>50</v>
      </c>
      <c r="G559" s="294">
        <v>35000</v>
      </c>
      <c r="H559" s="294">
        <v>22450</v>
      </c>
      <c r="I559" s="294">
        <v>12550</v>
      </c>
      <c r="J559" s="294">
        <v>1</v>
      </c>
      <c r="K559" s="294" t="s">
        <v>1358</v>
      </c>
      <c r="L559" s="294">
        <v>50</v>
      </c>
    </row>
    <row r="560" spans="1:12">
      <c r="A560" s="294">
        <v>559</v>
      </c>
      <c r="B560" s="294" t="s">
        <v>3917</v>
      </c>
      <c r="C560" s="294" t="s">
        <v>3988</v>
      </c>
      <c r="D560" s="294">
        <v>275</v>
      </c>
      <c r="E560" s="294">
        <v>595.17240000000004</v>
      </c>
      <c r="F560" s="294">
        <v>58</v>
      </c>
      <c r="G560" s="294">
        <v>34520</v>
      </c>
      <c r="H560" s="294">
        <v>15950</v>
      </c>
      <c r="I560" s="294">
        <v>18570</v>
      </c>
      <c r="J560" s="294">
        <v>23</v>
      </c>
      <c r="K560" s="294" t="s">
        <v>1358</v>
      </c>
      <c r="L560" s="294">
        <v>58</v>
      </c>
    </row>
    <row r="561" spans="1:12">
      <c r="A561" s="294">
        <v>560</v>
      </c>
      <c r="B561" s="294">
        <v>414210124</v>
      </c>
      <c r="C561" s="294" t="s">
        <v>3511</v>
      </c>
      <c r="D561" s="294">
        <v>473</v>
      </c>
      <c r="E561" s="294">
        <v>1140</v>
      </c>
      <c r="F561" s="294">
        <v>30</v>
      </c>
      <c r="G561" s="294">
        <v>34200</v>
      </c>
      <c r="H561" s="294">
        <v>14190</v>
      </c>
      <c r="I561" s="294">
        <v>20010</v>
      </c>
      <c r="J561" s="294">
        <v>1</v>
      </c>
      <c r="K561" s="294" t="s">
        <v>1358</v>
      </c>
      <c r="L561" s="294">
        <v>30</v>
      </c>
    </row>
    <row r="562" spans="1:12">
      <c r="A562" s="294">
        <v>561</v>
      </c>
      <c r="B562" s="294" t="s">
        <v>3769</v>
      </c>
      <c r="C562" s="294" t="s">
        <v>3824</v>
      </c>
      <c r="D562" s="294">
        <v>234</v>
      </c>
      <c r="E562" s="294">
        <v>410.93979999999999</v>
      </c>
      <c r="F562" s="294">
        <v>83</v>
      </c>
      <c r="G562" s="294">
        <v>34108</v>
      </c>
      <c r="H562" s="294">
        <v>19422</v>
      </c>
      <c r="I562" s="294">
        <v>14686</v>
      </c>
      <c r="J562" s="294">
        <v>17</v>
      </c>
      <c r="K562" s="294" t="s">
        <v>1358</v>
      </c>
      <c r="L562" s="294">
        <v>83</v>
      </c>
    </row>
    <row r="563" spans="1:12">
      <c r="A563" s="294">
        <v>562</v>
      </c>
      <c r="B563" s="294" t="s">
        <v>607</v>
      </c>
      <c r="C563" s="294" t="s">
        <v>3113</v>
      </c>
      <c r="D563" s="294">
        <v>208</v>
      </c>
      <c r="E563" s="294">
        <v>374</v>
      </c>
      <c r="F563" s="294">
        <v>89</v>
      </c>
      <c r="G563" s="294">
        <v>33286</v>
      </c>
      <c r="H563" s="294">
        <v>18512</v>
      </c>
      <c r="I563" s="294">
        <v>14774</v>
      </c>
      <c r="J563" s="294">
        <v>27</v>
      </c>
      <c r="K563" s="294" t="s">
        <v>1358</v>
      </c>
      <c r="L563" s="294">
        <v>89</v>
      </c>
    </row>
    <row r="564" spans="1:12">
      <c r="A564" s="294">
        <v>563</v>
      </c>
      <c r="B564" s="294" t="s">
        <v>4131</v>
      </c>
      <c r="C564" s="294" t="s">
        <v>4132</v>
      </c>
      <c r="D564" s="294">
        <v>395</v>
      </c>
      <c r="E564" s="294">
        <v>654</v>
      </c>
      <c r="F564" s="294">
        <v>50</v>
      </c>
      <c r="G564" s="294">
        <v>32700</v>
      </c>
      <c r="H564" s="294">
        <v>19750</v>
      </c>
      <c r="I564" s="294">
        <v>12950</v>
      </c>
      <c r="J564" s="294">
        <v>1</v>
      </c>
      <c r="K564" s="294" t="s">
        <v>1358</v>
      </c>
      <c r="L564" s="294">
        <v>50</v>
      </c>
    </row>
    <row r="565" spans="1:12">
      <c r="A565" s="294">
        <v>564</v>
      </c>
      <c r="B565" s="294" t="s">
        <v>1301</v>
      </c>
      <c r="C565" s="294" t="s">
        <v>3376</v>
      </c>
      <c r="D565" s="294">
        <v>188</v>
      </c>
      <c r="E565" s="294">
        <v>286.49119999999999</v>
      </c>
      <c r="F565" s="294">
        <v>114</v>
      </c>
      <c r="G565" s="294">
        <v>32660</v>
      </c>
      <c r="H565" s="294">
        <v>21432</v>
      </c>
      <c r="I565" s="294">
        <v>11228</v>
      </c>
      <c r="J565" s="294">
        <v>28</v>
      </c>
      <c r="K565" s="294" t="s">
        <v>1358</v>
      </c>
      <c r="L565" s="294">
        <v>114</v>
      </c>
    </row>
    <row r="566" spans="1:12">
      <c r="A566" s="294">
        <v>565</v>
      </c>
      <c r="B566" s="294" t="s">
        <v>1023</v>
      </c>
      <c r="C566" s="294" t="s">
        <v>3310</v>
      </c>
      <c r="D566" s="294">
        <v>484</v>
      </c>
      <c r="E566" s="294">
        <v>601.8519</v>
      </c>
      <c r="F566" s="294">
        <v>54</v>
      </c>
      <c r="G566" s="294">
        <v>32500</v>
      </c>
      <c r="H566" s="294">
        <v>26136</v>
      </c>
      <c r="I566" s="294">
        <v>6364</v>
      </c>
      <c r="J566" s="294">
        <v>10</v>
      </c>
      <c r="K566" s="294" t="s">
        <v>1358</v>
      </c>
      <c r="L566" s="294">
        <v>54</v>
      </c>
    </row>
    <row r="567" spans="1:12">
      <c r="A567" s="294">
        <v>566</v>
      </c>
      <c r="B567" s="294" t="s">
        <v>974</v>
      </c>
      <c r="C567" s="294" t="s">
        <v>3226</v>
      </c>
      <c r="D567" s="294">
        <v>472</v>
      </c>
      <c r="E567" s="294">
        <v>720.66669999999999</v>
      </c>
      <c r="F567" s="294">
        <v>45</v>
      </c>
      <c r="G567" s="294">
        <v>32430</v>
      </c>
      <c r="H567" s="294">
        <v>21240</v>
      </c>
      <c r="I567" s="294">
        <v>11190</v>
      </c>
      <c r="J567" s="294">
        <v>17</v>
      </c>
      <c r="K567" s="294" t="s">
        <v>1358</v>
      </c>
      <c r="L567" s="294">
        <v>45</v>
      </c>
    </row>
    <row r="568" spans="1:12">
      <c r="A568" s="294">
        <v>567</v>
      </c>
      <c r="B568" s="294" t="s">
        <v>437</v>
      </c>
      <c r="C568" s="294" t="s">
        <v>3215</v>
      </c>
      <c r="D568" s="294">
        <v>1527</v>
      </c>
      <c r="E568" s="294">
        <v>3995.75</v>
      </c>
      <c r="F568" s="294">
        <v>8</v>
      </c>
      <c r="G568" s="294">
        <v>31966</v>
      </c>
      <c r="H568" s="294">
        <v>12216</v>
      </c>
      <c r="I568" s="294">
        <v>19750</v>
      </c>
      <c r="J568" s="294">
        <v>5</v>
      </c>
      <c r="K568" s="294" t="s">
        <v>1358</v>
      </c>
      <c r="L568" s="294">
        <v>8</v>
      </c>
    </row>
    <row r="569" spans="1:12">
      <c r="A569" s="294">
        <v>568</v>
      </c>
      <c r="B569" s="294" t="s">
        <v>1239</v>
      </c>
      <c r="C569" s="294" t="s">
        <v>3582</v>
      </c>
      <c r="D569" s="294">
        <v>177</v>
      </c>
      <c r="E569" s="294">
        <v>275.21550000000002</v>
      </c>
      <c r="F569" s="294">
        <v>116</v>
      </c>
      <c r="G569" s="294">
        <v>31925</v>
      </c>
      <c r="H569" s="294">
        <v>20532</v>
      </c>
      <c r="I569" s="294">
        <v>11393</v>
      </c>
      <c r="J569" s="294">
        <v>15</v>
      </c>
      <c r="K569" s="294" t="s">
        <v>1358</v>
      </c>
      <c r="L569" s="294">
        <v>116</v>
      </c>
    </row>
    <row r="570" spans="1:12">
      <c r="A570" s="294">
        <v>569</v>
      </c>
      <c r="B570" s="294" t="s">
        <v>600</v>
      </c>
      <c r="C570" s="294" t="s">
        <v>3494</v>
      </c>
      <c r="D570" s="294">
        <v>189</v>
      </c>
      <c r="E570" s="294">
        <v>316.00990000000002</v>
      </c>
      <c r="F570" s="294">
        <v>101</v>
      </c>
      <c r="G570" s="294">
        <v>31917</v>
      </c>
      <c r="H570" s="294">
        <v>19089</v>
      </c>
      <c r="I570" s="294">
        <v>12828</v>
      </c>
      <c r="J570" s="294">
        <v>10</v>
      </c>
      <c r="K570" s="294" t="s">
        <v>1358</v>
      </c>
      <c r="L570" s="294">
        <v>101</v>
      </c>
    </row>
    <row r="571" spans="1:12">
      <c r="A571" s="294">
        <v>570</v>
      </c>
      <c r="B571" s="294" t="s">
        <v>2943</v>
      </c>
      <c r="C571" s="294" t="s">
        <v>3479</v>
      </c>
      <c r="D571" s="294">
        <v>385</v>
      </c>
      <c r="E571" s="294">
        <v>378.27379999999999</v>
      </c>
      <c r="F571" s="294">
        <v>84</v>
      </c>
      <c r="G571" s="294">
        <v>31775</v>
      </c>
      <c r="H571" s="294">
        <v>32340</v>
      </c>
      <c r="I571" s="294">
        <v>-565</v>
      </c>
      <c r="J571" s="294">
        <v>25</v>
      </c>
      <c r="K571" s="294" t="s">
        <v>1358</v>
      </c>
      <c r="L571" s="294">
        <v>84</v>
      </c>
    </row>
    <row r="572" spans="1:12">
      <c r="A572" s="294">
        <v>571</v>
      </c>
      <c r="B572" s="294" t="s">
        <v>629</v>
      </c>
      <c r="C572" s="294" t="s">
        <v>3267</v>
      </c>
      <c r="D572" s="294">
        <v>205</v>
      </c>
      <c r="E572" s="294">
        <v>102.5163</v>
      </c>
      <c r="F572" s="294">
        <v>306</v>
      </c>
      <c r="G572" s="294">
        <v>31370</v>
      </c>
      <c r="H572" s="294">
        <v>62730</v>
      </c>
      <c r="I572" s="294">
        <v>-31360</v>
      </c>
      <c r="J572" s="294">
        <v>19</v>
      </c>
      <c r="K572" s="294" t="s">
        <v>1358</v>
      </c>
      <c r="L572" s="294">
        <v>306</v>
      </c>
    </row>
    <row r="573" spans="1:12">
      <c r="A573" s="294">
        <v>572</v>
      </c>
      <c r="B573" s="294" t="s">
        <v>900</v>
      </c>
      <c r="C573" s="294" t="s">
        <v>4058</v>
      </c>
      <c r="D573" s="294">
        <v>280</v>
      </c>
      <c r="E573" s="294">
        <v>920</v>
      </c>
      <c r="F573" s="294">
        <v>34</v>
      </c>
      <c r="G573" s="294">
        <v>31280</v>
      </c>
      <c r="H573" s="294">
        <v>9520</v>
      </c>
      <c r="I573" s="294">
        <v>21760</v>
      </c>
      <c r="J573" s="294">
        <v>5</v>
      </c>
      <c r="K573" s="294" t="s">
        <v>1358</v>
      </c>
      <c r="L573" s="294">
        <v>34</v>
      </c>
    </row>
    <row r="574" spans="1:12">
      <c r="A574" s="294">
        <v>573</v>
      </c>
      <c r="B574" s="294" t="s">
        <v>1000</v>
      </c>
      <c r="C574" s="294" t="s">
        <v>3434</v>
      </c>
      <c r="D574" s="294">
        <v>484</v>
      </c>
      <c r="E574" s="294">
        <v>632.65309999999999</v>
      </c>
      <c r="F574" s="294">
        <v>49</v>
      </c>
      <c r="G574" s="294">
        <v>31000</v>
      </c>
      <c r="H574" s="294">
        <v>23716</v>
      </c>
      <c r="I574" s="294">
        <v>7284</v>
      </c>
      <c r="J574" s="294">
        <v>18</v>
      </c>
      <c r="K574" s="294" t="s">
        <v>1358</v>
      </c>
      <c r="L574" s="294">
        <v>49</v>
      </c>
    </row>
    <row r="575" spans="1:12">
      <c r="A575" s="294">
        <v>574</v>
      </c>
      <c r="B575" s="294" t="s">
        <v>3471</v>
      </c>
      <c r="C575" s="294" t="s">
        <v>3472</v>
      </c>
      <c r="D575" s="294">
        <v>128</v>
      </c>
      <c r="E575" s="294">
        <v>253</v>
      </c>
      <c r="F575" s="294">
        <v>121</v>
      </c>
      <c r="G575" s="294">
        <v>30613</v>
      </c>
      <c r="H575" s="294">
        <v>15488</v>
      </c>
      <c r="I575" s="294">
        <v>15125</v>
      </c>
      <c r="J575" s="294">
        <v>16</v>
      </c>
      <c r="K575" s="294" t="s">
        <v>1358</v>
      </c>
      <c r="L575" s="294">
        <v>121</v>
      </c>
    </row>
    <row r="576" spans="1:12">
      <c r="A576" s="294">
        <v>575</v>
      </c>
      <c r="B576" s="294" t="s">
        <v>893</v>
      </c>
      <c r="C576" s="294" t="s">
        <v>3309</v>
      </c>
      <c r="D576" s="294">
        <v>251</v>
      </c>
      <c r="E576" s="294">
        <v>555.81820000000005</v>
      </c>
      <c r="F576" s="294">
        <v>55</v>
      </c>
      <c r="G576" s="294">
        <v>30570</v>
      </c>
      <c r="H576" s="294">
        <v>13805</v>
      </c>
      <c r="I576" s="294">
        <v>16765</v>
      </c>
      <c r="J576" s="294">
        <v>4</v>
      </c>
      <c r="K576" s="294" t="s">
        <v>1358</v>
      </c>
      <c r="L576" s="294">
        <v>55</v>
      </c>
    </row>
    <row r="577" spans="1:12">
      <c r="A577" s="294">
        <v>576</v>
      </c>
      <c r="B577" s="294" t="s">
        <v>2825</v>
      </c>
      <c r="C577" s="294" t="s">
        <v>4311</v>
      </c>
      <c r="D577" s="294">
        <v>184</v>
      </c>
      <c r="E577" s="294">
        <v>360.90480000000002</v>
      </c>
      <c r="F577" s="294">
        <v>84</v>
      </c>
      <c r="G577" s="294">
        <v>30316</v>
      </c>
      <c r="H577" s="294">
        <v>15456</v>
      </c>
      <c r="I577" s="294">
        <v>14860</v>
      </c>
      <c r="J577" s="294">
        <v>19</v>
      </c>
      <c r="K577" s="294" t="s">
        <v>1358</v>
      </c>
      <c r="L577" s="294">
        <v>84</v>
      </c>
    </row>
    <row r="578" spans="1:12">
      <c r="A578" s="294">
        <v>577</v>
      </c>
      <c r="B578" s="294" t="s">
        <v>619</v>
      </c>
      <c r="C578" s="294" t="s">
        <v>3236</v>
      </c>
      <c r="D578" s="294">
        <v>530</v>
      </c>
      <c r="E578" s="294">
        <v>737.56100000000004</v>
      </c>
      <c r="F578" s="294">
        <v>41</v>
      </c>
      <c r="G578" s="294">
        <v>30240</v>
      </c>
      <c r="H578" s="294">
        <v>21730</v>
      </c>
      <c r="I578" s="294">
        <v>8510</v>
      </c>
      <c r="J578" s="294">
        <v>22</v>
      </c>
      <c r="K578" s="294" t="s">
        <v>1358</v>
      </c>
      <c r="L578" s="294">
        <v>41</v>
      </c>
    </row>
    <row r="579" spans="1:12">
      <c r="A579" s="294">
        <v>578</v>
      </c>
      <c r="B579" s="294" t="s">
        <v>877</v>
      </c>
      <c r="C579" s="294" t="s">
        <v>3317</v>
      </c>
      <c r="D579" s="294">
        <v>0</v>
      </c>
      <c r="E579" s="294">
        <v>226.75190000000001</v>
      </c>
      <c r="F579" s="294">
        <v>133</v>
      </c>
      <c r="G579" s="294">
        <v>30158</v>
      </c>
      <c r="H579" s="294">
        <v>0</v>
      </c>
      <c r="I579" s="294">
        <v>30158</v>
      </c>
      <c r="J579" s="294">
        <v>14</v>
      </c>
      <c r="K579" s="294" t="s">
        <v>1358</v>
      </c>
      <c r="L579" s="294">
        <v>133</v>
      </c>
    </row>
    <row r="580" spans="1:12">
      <c r="A580" s="294">
        <v>579</v>
      </c>
      <c r="B580" s="294" t="s">
        <v>3629</v>
      </c>
      <c r="C580" s="294" t="s">
        <v>3630</v>
      </c>
      <c r="D580" s="294">
        <v>406</v>
      </c>
      <c r="E580" s="294">
        <v>655</v>
      </c>
      <c r="F580" s="294">
        <v>46</v>
      </c>
      <c r="G580" s="294">
        <v>30130</v>
      </c>
      <c r="H580" s="294">
        <v>18676</v>
      </c>
      <c r="I580" s="294">
        <v>11454</v>
      </c>
      <c r="J580" s="294">
        <v>14</v>
      </c>
      <c r="K580" s="294" t="s">
        <v>1358</v>
      </c>
      <c r="L580" s="294">
        <v>46</v>
      </c>
    </row>
    <row r="581" spans="1:12">
      <c r="A581" s="294">
        <v>580</v>
      </c>
      <c r="B581" s="294" t="s">
        <v>2996</v>
      </c>
      <c r="C581" s="294" t="s">
        <v>3280</v>
      </c>
      <c r="D581" s="294">
        <v>437</v>
      </c>
      <c r="E581" s="294">
        <v>936.0625</v>
      </c>
      <c r="F581" s="294">
        <v>32</v>
      </c>
      <c r="G581" s="294">
        <v>29954</v>
      </c>
      <c r="H581" s="294">
        <v>13984</v>
      </c>
      <c r="I581" s="294">
        <v>15970</v>
      </c>
      <c r="J581" s="294">
        <v>12</v>
      </c>
      <c r="K581" s="294" t="s">
        <v>1358</v>
      </c>
      <c r="L581" s="294">
        <v>32</v>
      </c>
    </row>
    <row r="582" spans="1:12">
      <c r="A582" s="294">
        <v>581</v>
      </c>
      <c r="B582" s="294" t="s">
        <v>2975</v>
      </c>
      <c r="C582" s="294" t="s">
        <v>3301</v>
      </c>
      <c r="D582" s="294">
        <v>519</v>
      </c>
      <c r="E582" s="294">
        <v>1084.7407000000001</v>
      </c>
      <c r="F582" s="294">
        <v>27</v>
      </c>
      <c r="G582" s="294">
        <v>29288</v>
      </c>
      <c r="H582" s="294">
        <v>14013</v>
      </c>
      <c r="I582" s="294">
        <v>15275</v>
      </c>
      <c r="J582" s="294">
        <v>12</v>
      </c>
      <c r="K582" s="294" t="s">
        <v>1358</v>
      </c>
      <c r="L582" s="294">
        <v>27</v>
      </c>
    </row>
    <row r="583" spans="1:12">
      <c r="A583" s="294">
        <v>582</v>
      </c>
      <c r="B583" s="294" t="s">
        <v>3461</v>
      </c>
      <c r="C583" s="294" t="s">
        <v>3462</v>
      </c>
      <c r="D583" s="294">
        <v>356</v>
      </c>
      <c r="E583" s="294">
        <v>575</v>
      </c>
      <c r="F583" s="294">
        <v>50</v>
      </c>
      <c r="G583" s="294">
        <v>28750</v>
      </c>
      <c r="H583" s="294">
        <v>17800</v>
      </c>
      <c r="I583" s="294">
        <v>10950</v>
      </c>
      <c r="J583" s="294">
        <v>1</v>
      </c>
      <c r="K583" s="294" t="s">
        <v>1358</v>
      </c>
      <c r="L583" s="294">
        <v>50</v>
      </c>
    </row>
    <row r="584" spans="1:12">
      <c r="A584" s="294">
        <v>583</v>
      </c>
      <c r="B584" s="294" t="s">
        <v>4209</v>
      </c>
      <c r="C584" s="294" t="s">
        <v>4312</v>
      </c>
      <c r="D584" s="294">
        <v>70</v>
      </c>
      <c r="E584" s="294">
        <v>131.53049999999999</v>
      </c>
      <c r="F584" s="294">
        <v>213</v>
      </c>
      <c r="G584" s="294">
        <v>28016</v>
      </c>
      <c r="H584" s="294">
        <v>14910</v>
      </c>
      <c r="I584" s="294">
        <v>13106</v>
      </c>
      <c r="J584" s="294">
        <v>8</v>
      </c>
      <c r="K584" s="294" t="s">
        <v>1358</v>
      </c>
      <c r="L584" s="294">
        <v>213</v>
      </c>
    </row>
    <row r="585" spans="1:12">
      <c r="A585" s="294">
        <v>584</v>
      </c>
      <c r="B585" s="294" t="s">
        <v>2800</v>
      </c>
      <c r="C585" s="294" t="s">
        <v>3190</v>
      </c>
      <c r="D585" s="294">
        <v>255</v>
      </c>
      <c r="E585" s="294">
        <v>451.80329999999998</v>
      </c>
      <c r="F585" s="294">
        <v>61</v>
      </c>
      <c r="G585" s="294">
        <v>27560</v>
      </c>
      <c r="H585" s="294">
        <v>15555</v>
      </c>
      <c r="I585" s="294">
        <v>12005</v>
      </c>
      <c r="J585" s="294">
        <v>30</v>
      </c>
      <c r="K585" s="294" t="s">
        <v>1358</v>
      </c>
      <c r="L585" s="294">
        <v>61</v>
      </c>
    </row>
    <row r="586" spans="1:12">
      <c r="A586" s="294">
        <v>585</v>
      </c>
      <c r="B586" s="294" t="s">
        <v>765</v>
      </c>
      <c r="C586" s="294" t="s">
        <v>3486</v>
      </c>
      <c r="D586" s="294">
        <v>1936</v>
      </c>
      <c r="E586" s="294">
        <v>3407.25</v>
      </c>
      <c r="F586" s="294">
        <v>8</v>
      </c>
      <c r="G586" s="294">
        <v>27258</v>
      </c>
      <c r="H586" s="294">
        <v>15488</v>
      </c>
      <c r="I586" s="294">
        <v>11770</v>
      </c>
      <c r="J586" s="294">
        <v>6</v>
      </c>
      <c r="K586" s="294" t="s">
        <v>1358</v>
      </c>
      <c r="L586" s="294">
        <v>8</v>
      </c>
    </row>
    <row r="587" spans="1:12">
      <c r="A587" s="294">
        <v>586</v>
      </c>
      <c r="B587" s="294" t="s">
        <v>3736</v>
      </c>
      <c r="C587" s="294" t="s">
        <v>3881</v>
      </c>
      <c r="D587" s="294">
        <v>304</v>
      </c>
      <c r="E587" s="294">
        <v>526.47059999999999</v>
      </c>
      <c r="F587" s="294">
        <v>51</v>
      </c>
      <c r="G587" s="294">
        <v>26850</v>
      </c>
      <c r="H587" s="294">
        <v>15504</v>
      </c>
      <c r="I587" s="294">
        <v>11346</v>
      </c>
      <c r="J587" s="294">
        <v>13</v>
      </c>
      <c r="K587" s="294" t="s">
        <v>1358</v>
      </c>
      <c r="L587" s="294">
        <v>51</v>
      </c>
    </row>
    <row r="588" spans="1:12">
      <c r="A588" s="294">
        <v>587</v>
      </c>
      <c r="B588" s="294" t="s">
        <v>4227</v>
      </c>
      <c r="C588" s="294" t="s">
        <v>4313</v>
      </c>
      <c r="D588" s="294">
        <v>247</v>
      </c>
      <c r="E588" s="294">
        <v>422.90320000000003</v>
      </c>
      <c r="F588" s="294">
        <v>62</v>
      </c>
      <c r="G588" s="294">
        <v>26220</v>
      </c>
      <c r="H588" s="294">
        <v>15314</v>
      </c>
      <c r="I588" s="294">
        <v>10906</v>
      </c>
      <c r="J588" s="294">
        <v>16</v>
      </c>
      <c r="K588" s="294" t="s">
        <v>1358</v>
      </c>
      <c r="L588" s="294">
        <v>62</v>
      </c>
    </row>
    <row r="589" spans="1:12">
      <c r="A589" s="294">
        <v>588</v>
      </c>
      <c r="B589" s="294" t="s">
        <v>429</v>
      </c>
      <c r="C589" s="294" t="s">
        <v>3401</v>
      </c>
      <c r="D589" s="294">
        <v>375</v>
      </c>
      <c r="E589" s="294">
        <v>669.23080000000004</v>
      </c>
      <c r="F589" s="294">
        <v>39</v>
      </c>
      <c r="G589" s="294">
        <v>26100</v>
      </c>
      <c r="H589" s="294">
        <v>14625</v>
      </c>
      <c r="I589" s="294">
        <v>11475</v>
      </c>
      <c r="J589" s="294">
        <v>30</v>
      </c>
      <c r="K589" s="294" t="s">
        <v>1358</v>
      </c>
      <c r="L589" s="294">
        <v>39</v>
      </c>
    </row>
    <row r="590" spans="1:12">
      <c r="A590" s="294">
        <v>589</v>
      </c>
      <c r="B590" s="294" t="s">
        <v>976</v>
      </c>
      <c r="C590" s="294" t="s">
        <v>3222</v>
      </c>
      <c r="D590" s="294">
        <v>442</v>
      </c>
      <c r="E590" s="294">
        <v>641</v>
      </c>
      <c r="F590" s="294">
        <v>40</v>
      </c>
      <c r="G590" s="294">
        <v>25640</v>
      </c>
      <c r="H590" s="294">
        <v>17680</v>
      </c>
      <c r="I590" s="294">
        <v>7960</v>
      </c>
      <c r="J590" s="294">
        <v>25</v>
      </c>
      <c r="K590" s="294" t="s">
        <v>1358</v>
      </c>
      <c r="L590" s="294">
        <v>40</v>
      </c>
    </row>
    <row r="591" spans="1:12">
      <c r="A591" s="294">
        <v>590</v>
      </c>
      <c r="B591" s="294" t="s">
        <v>372</v>
      </c>
      <c r="C591" s="294" t="s">
        <v>3405</v>
      </c>
      <c r="D591" s="294">
        <v>414</v>
      </c>
      <c r="E591" s="294">
        <v>657.41030000000001</v>
      </c>
      <c r="F591" s="294">
        <v>39</v>
      </c>
      <c r="G591" s="294">
        <v>25639</v>
      </c>
      <c r="H591" s="294">
        <v>16146</v>
      </c>
      <c r="I591" s="294">
        <v>9493</v>
      </c>
      <c r="J591" s="294">
        <v>27</v>
      </c>
      <c r="K591" s="294" t="s">
        <v>1358</v>
      </c>
      <c r="L591" s="294">
        <v>39</v>
      </c>
    </row>
    <row r="592" spans="1:12">
      <c r="A592" s="294">
        <v>591</v>
      </c>
      <c r="B592" s="294" t="s">
        <v>633</v>
      </c>
      <c r="C592" s="294" t="s">
        <v>3398</v>
      </c>
      <c r="D592" s="294">
        <v>387</v>
      </c>
      <c r="E592" s="294">
        <v>1065.5</v>
      </c>
      <c r="F592" s="294">
        <v>24</v>
      </c>
      <c r="G592" s="294">
        <v>25572</v>
      </c>
      <c r="H592" s="294">
        <v>9288</v>
      </c>
      <c r="I592" s="294">
        <v>16284</v>
      </c>
      <c r="J592" s="294">
        <v>13</v>
      </c>
      <c r="K592" s="294" t="s">
        <v>1358</v>
      </c>
      <c r="L592" s="294">
        <v>24</v>
      </c>
    </row>
    <row r="593" spans="1:12">
      <c r="A593" s="294">
        <v>592</v>
      </c>
      <c r="B593" s="294" t="s">
        <v>332</v>
      </c>
      <c r="C593" s="294" t="s">
        <v>3313</v>
      </c>
      <c r="D593" s="294">
        <v>105</v>
      </c>
      <c r="E593" s="294">
        <v>387.07580000000002</v>
      </c>
      <c r="F593" s="294">
        <v>66</v>
      </c>
      <c r="G593" s="294">
        <v>25547</v>
      </c>
      <c r="H593" s="294">
        <v>6930</v>
      </c>
      <c r="I593" s="294">
        <v>18617</v>
      </c>
      <c r="J593" s="294">
        <v>32</v>
      </c>
      <c r="K593" s="294" t="s">
        <v>1358</v>
      </c>
      <c r="L593" s="294">
        <v>66</v>
      </c>
    </row>
    <row r="594" spans="1:12">
      <c r="A594" s="294">
        <v>593</v>
      </c>
      <c r="B594" s="294" t="s">
        <v>922</v>
      </c>
      <c r="C594" s="294" t="s">
        <v>3450</v>
      </c>
      <c r="D594" s="294">
        <v>74</v>
      </c>
      <c r="E594" s="294">
        <v>98.498099999999994</v>
      </c>
      <c r="F594" s="294">
        <v>259</v>
      </c>
      <c r="G594" s="294">
        <v>25511</v>
      </c>
      <c r="H594" s="294">
        <v>19166</v>
      </c>
      <c r="I594" s="294">
        <v>6345</v>
      </c>
      <c r="J594" s="294">
        <v>53</v>
      </c>
      <c r="K594" s="294" t="s">
        <v>1358</v>
      </c>
      <c r="L594" s="294">
        <v>259</v>
      </c>
    </row>
    <row r="595" spans="1:12">
      <c r="A595" s="294">
        <v>594</v>
      </c>
      <c r="B595" s="294" t="s">
        <v>4171</v>
      </c>
      <c r="C595" s="294" t="s">
        <v>4314</v>
      </c>
      <c r="D595" s="294">
        <v>0</v>
      </c>
      <c r="E595" s="294">
        <v>251.89109999999999</v>
      </c>
      <c r="F595" s="294">
        <v>101</v>
      </c>
      <c r="G595" s="294">
        <v>25441</v>
      </c>
      <c r="H595" s="294">
        <v>0</v>
      </c>
      <c r="I595" s="294">
        <v>25441</v>
      </c>
      <c r="J595" s="294">
        <v>13</v>
      </c>
      <c r="K595" s="294" t="s">
        <v>1358</v>
      </c>
      <c r="L595" s="294">
        <v>101</v>
      </c>
    </row>
    <row r="596" spans="1:12">
      <c r="A596" s="294">
        <v>595</v>
      </c>
      <c r="B596" s="294" t="s">
        <v>2762</v>
      </c>
      <c r="C596" s="294" t="s">
        <v>3613</v>
      </c>
      <c r="D596" s="294">
        <v>67</v>
      </c>
      <c r="E596" s="294">
        <v>90</v>
      </c>
      <c r="F596" s="294">
        <v>280</v>
      </c>
      <c r="G596" s="294">
        <v>25200</v>
      </c>
      <c r="H596" s="294">
        <v>18760</v>
      </c>
      <c r="I596" s="294">
        <v>6440</v>
      </c>
      <c r="J596" s="294">
        <v>2</v>
      </c>
      <c r="K596" s="294" t="s">
        <v>1358</v>
      </c>
      <c r="L596" s="294">
        <v>280</v>
      </c>
    </row>
    <row r="597" spans="1:12">
      <c r="A597" s="294">
        <v>596</v>
      </c>
      <c r="B597" s="294" t="s">
        <v>3535</v>
      </c>
      <c r="C597" s="294" t="s">
        <v>3536</v>
      </c>
      <c r="D597" s="294">
        <v>147</v>
      </c>
      <c r="E597" s="294">
        <v>250</v>
      </c>
      <c r="F597" s="294">
        <v>100</v>
      </c>
      <c r="G597" s="294">
        <v>25000</v>
      </c>
      <c r="H597" s="294">
        <v>14700</v>
      </c>
      <c r="I597" s="294">
        <v>10300</v>
      </c>
      <c r="J597" s="294">
        <v>1</v>
      </c>
      <c r="K597" s="294" t="s">
        <v>1358</v>
      </c>
      <c r="L597" s="294">
        <v>100</v>
      </c>
    </row>
    <row r="598" spans="1:12">
      <c r="A598" s="294">
        <v>597</v>
      </c>
      <c r="B598" s="294" t="s">
        <v>1299</v>
      </c>
      <c r="C598" s="294" t="s">
        <v>3376</v>
      </c>
      <c r="D598" s="294">
        <v>188</v>
      </c>
      <c r="E598" s="294">
        <v>287.05950000000001</v>
      </c>
      <c r="F598" s="294">
        <v>84</v>
      </c>
      <c r="G598" s="294">
        <v>24113</v>
      </c>
      <c r="H598" s="294">
        <v>15792</v>
      </c>
      <c r="I598" s="294">
        <v>8321</v>
      </c>
      <c r="J598" s="294">
        <v>25</v>
      </c>
      <c r="K598" s="294" t="s">
        <v>1358</v>
      </c>
      <c r="L598" s="294">
        <v>84</v>
      </c>
    </row>
    <row r="599" spans="1:12">
      <c r="A599" s="294">
        <v>598</v>
      </c>
      <c r="B599" s="294" t="s">
        <v>2841</v>
      </c>
      <c r="C599" s="294" t="s">
        <v>3409</v>
      </c>
      <c r="D599" s="294">
        <v>2158</v>
      </c>
      <c r="E599" s="294">
        <v>4653</v>
      </c>
      <c r="F599" s="294">
        <v>5</v>
      </c>
      <c r="G599" s="294">
        <v>23265</v>
      </c>
      <c r="H599" s="294">
        <v>10790</v>
      </c>
      <c r="I599" s="294">
        <v>12475</v>
      </c>
      <c r="J599" s="294">
        <v>5</v>
      </c>
      <c r="K599" s="294" t="s">
        <v>1358</v>
      </c>
      <c r="L599" s="294">
        <v>5</v>
      </c>
    </row>
    <row r="600" spans="1:12">
      <c r="A600" s="294">
        <v>599</v>
      </c>
      <c r="B600" s="294" t="s">
        <v>441</v>
      </c>
      <c r="C600" s="294" t="s">
        <v>3490</v>
      </c>
      <c r="D600" s="294">
        <v>173</v>
      </c>
      <c r="E600" s="294">
        <v>255.64840000000001</v>
      </c>
      <c r="F600" s="294">
        <v>91</v>
      </c>
      <c r="G600" s="294">
        <v>23264</v>
      </c>
      <c r="H600" s="294">
        <v>15743</v>
      </c>
      <c r="I600" s="294">
        <v>7521</v>
      </c>
      <c r="J600" s="294">
        <v>3</v>
      </c>
      <c r="K600" s="294" t="s">
        <v>1358</v>
      </c>
      <c r="L600" s="294">
        <v>91</v>
      </c>
    </row>
    <row r="601" spans="1:12">
      <c r="A601" s="294">
        <v>600</v>
      </c>
      <c r="B601" s="294" t="s">
        <v>931</v>
      </c>
      <c r="C601" s="294" t="s">
        <v>3542</v>
      </c>
      <c r="D601" s="294">
        <v>356</v>
      </c>
      <c r="E601" s="294">
        <v>465</v>
      </c>
      <c r="F601" s="294">
        <v>50</v>
      </c>
      <c r="G601" s="294">
        <v>23250</v>
      </c>
      <c r="H601" s="294">
        <v>17800</v>
      </c>
      <c r="I601" s="294">
        <v>5450</v>
      </c>
      <c r="J601" s="294">
        <v>1</v>
      </c>
      <c r="K601" s="294" t="s">
        <v>1358</v>
      </c>
      <c r="L601" s="294">
        <v>50</v>
      </c>
    </row>
    <row r="602" spans="1:12">
      <c r="A602" s="294">
        <v>601</v>
      </c>
      <c r="B602" s="294" t="s">
        <v>759</v>
      </c>
      <c r="C602" s="294" t="s">
        <v>3188</v>
      </c>
      <c r="D602" s="294">
        <v>64</v>
      </c>
      <c r="E602" s="294">
        <v>105.99079999999999</v>
      </c>
      <c r="F602" s="294">
        <v>218</v>
      </c>
      <c r="G602" s="294">
        <v>23106</v>
      </c>
      <c r="H602" s="294">
        <v>13952</v>
      </c>
      <c r="I602" s="294">
        <v>9154</v>
      </c>
      <c r="J602" s="294">
        <v>75</v>
      </c>
      <c r="K602" s="294" t="s">
        <v>1358</v>
      </c>
      <c r="L602" s="294">
        <v>218</v>
      </c>
    </row>
    <row r="603" spans="1:12">
      <c r="A603" s="294">
        <v>602</v>
      </c>
      <c r="B603" s="294" t="s">
        <v>901</v>
      </c>
      <c r="C603" s="294" t="s">
        <v>3564</v>
      </c>
      <c r="D603" s="294">
        <v>280</v>
      </c>
      <c r="E603" s="294">
        <v>920</v>
      </c>
      <c r="F603" s="294">
        <v>25</v>
      </c>
      <c r="G603" s="294">
        <v>23000</v>
      </c>
      <c r="H603" s="294">
        <v>7000</v>
      </c>
      <c r="I603" s="294">
        <v>16000</v>
      </c>
      <c r="J603" s="294">
        <v>3</v>
      </c>
      <c r="K603" s="294" t="s">
        <v>1358</v>
      </c>
      <c r="L603" s="294">
        <v>25</v>
      </c>
    </row>
    <row r="604" spans="1:12">
      <c r="A604" s="294">
        <v>603</v>
      </c>
      <c r="B604" s="294" t="s">
        <v>417</v>
      </c>
      <c r="C604" s="294" t="s">
        <v>3433</v>
      </c>
      <c r="D604" s="294">
        <v>125</v>
      </c>
      <c r="E604" s="294">
        <v>200.87719999999999</v>
      </c>
      <c r="F604" s="294">
        <v>114</v>
      </c>
      <c r="G604" s="294">
        <v>22900</v>
      </c>
      <c r="H604" s="294">
        <v>14250</v>
      </c>
      <c r="I604" s="294">
        <v>8650</v>
      </c>
      <c r="J604" s="294">
        <v>33</v>
      </c>
      <c r="K604" s="294" t="s">
        <v>1358</v>
      </c>
      <c r="L604" s="294">
        <v>114</v>
      </c>
    </row>
    <row r="605" spans="1:12">
      <c r="A605" s="294">
        <v>604</v>
      </c>
      <c r="B605" s="294" t="s">
        <v>4219</v>
      </c>
      <c r="C605" s="294" t="s">
        <v>4315</v>
      </c>
      <c r="D605" s="294">
        <v>402</v>
      </c>
      <c r="E605" s="294">
        <v>1036.3635999999999</v>
      </c>
      <c r="F605" s="294">
        <v>22</v>
      </c>
      <c r="G605" s="294">
        <v>22800</v>
      </c>
      <c r="H605" s="294">
        <v>8844</v>
      </c>
      <c r="I605" s="294">
        <v>13956</v>
      </c>
      <c r="J605" s="294">
        <v>12</v>
      </c>
      <c r="K605" s="294" t="s">
        <v>1358</v>
      </c>
      <c r="L605" s="294">
        <v>22</v>
      </c>
    </row>
    <row r="606" spans="1:12">
      <c r="A606" s="294">
        <v>605</v>
      </c>
      <c r="B606" s="294" t="s">
        <v>461</v>
      </c>
      <c r="C606" s="294" t="s">
        <v>3299</v>
      </c>
      <c r="D606" s="294">
        <v>114</v>
      </c>
      <c r="E606" s="294">
        <v>128.3176</v>
      </c>
      <c r="F606" s="294">
        <v>170</v>
      </c>
      <c r="G606" s="294">
        <v>21814</v>
      </c>
      <c r="H606" s="294">
        <v>19380</v>
      </c>
      <c r="I606" s="294">
        <v>2434</v>
      </c>
      <c r="J606" s="294">
        <v>46</v>
      </c>
      <c r="K606" s="294" t="s">
        <v>1358</v>
      </c>
      <c r="L606" s="294">
        <v>170</v>
      </c>
    </row>
    <row r="607" spans="1:12">
      <c r="A607" s="294">
        <v>606</v>
      </c>
      <c r="B607" s="294" t="s">
        <v>4097</v>
      </c>
      <c r="C607" s="294" t="s">
        <v>4165</v>
      </c>
      <c r="D607" s="294">
        <v>219</v>
      </c>
      <c r="E607" s="294">
        <v>84.7059</v>
      </c>
      <c r="F607" s="294">
        <v>255</v>
      </c>
      <c r="G607" s="294">
        <v>21600</v>
      </c>
      <c r="H607" s="294">
        <v>55845</v>
      </c>
      <c r="I607" s="294">
        <v>-34245</v>
      </c>
      <c r="J607" s="294">
        <v>16</v>
      </c>
      <c r="K607" s="294" t="s">
        <v>1358</v>
      </c>
      <c r="L607" s="294">
        <v>255</v>
      </c>
    </row>
    <row r="608" spans="1:12">
      <c r="A608" s="294">
        <v>607</v>
      </c>
      <c r="B608" s="294" t="s">
        <v>641</v>
      </c>
      <c r="C608" s="294" t="s">
        <v>3277</v>
      </c>
      <c r="D608" s="294">
        <v>243</v>
      </c>
      <c r="E608" s="294">
        <v>406.4151</v>
      </c>
      <c r="F608" s="294">
        <v>53</v>
      </c>
      <c r="G608" s="294">
        <v>21540</v>
      </c>
      <c r="H608" s="294">
        <v>12879</v>
      </c>
      <c r="I608" s="294">
        <v>8661</v>
      </c>
      <c r="J608" s="294">
        <v>7</v>
      </c>
      <c r="K608" s="294" t="s">
        <v>1358</v>
      </c>
      <c r="L608" s="294">
        <v>53</v>
      </c>
    </row>
    <row r="609" spans="1:12">
      <c r="A609" s="294">
        <v>608</v>
      </c>
      <c r="B609" s="294" t="s">
        <v>3616</v>
      </c>
      <c r="C609" s="294" t="s">
        <v>3617</v>
      </c>
      <c r="D609" s="294">
        <v>186</v>
      </c>
      <c r="E609" s="294">
        <v>368</v>
      </c>
      <c r="F609" s="294">
        <v>58</v>
      </c>
      <c r="G609" s="294">
        <v>21344</v>
      </c>
      <c r="H609" s="294">
        <v>10788</v>
      </c>
      <c r="I609" s="294">
        <v>10556</v>
      </c>
      <c r="J609" s="294">
        <v>16</v>
      </c>
      <c r="K609" s="294" t="s">
        <v>1358</v>
      </c>
      <c r="L609" s="294">
        <v>58</v>
      </c>
    </row>
    <row r="610" spans="1:12">
      <c r="A610" s="294">
        <v>609</v>
      </c>
      <c r="B610" s="294" t="s">
        <v>938</v>
      </c>
      <c r="C610" s="294" t="s">
        <v>3203</v>
      </c>
      <c r="D610" s="294">
        <v>340</v>
      </c>
      <c r="E610" s="294">
        <v>1004.8570999999999</v>
      </c>
      <c r="F610" s="294">
        <v>21</v>
      </c>
      <c r="G610" s="294">
        <v>21102</v>
      </c>
      <c r="H610" s="294">
        <v>7140</v>
      </c>
      <c r="I610" s="294">
        <v>13962</v>
      </c>
      <c r="J610" s="294">
        <v>3</v>
      </c>
      <c r="K610" s="294" t="s">
        <v>1358</v>
      </c>
      <c r="L610" s="294">
        <v>21</v>
      </c>
    </row>
    <row r="611" spans="1:12">
      <c r="A611" s="294">
        <v>610</v>
      </c>
      <c r="B611" s="294" t="s">
        <v>1014</v>
      </c>
      <c r="C611" s="294" t="s">
        <v>3209</v>
      </c>
      <c r="D611" s="294">
        <v>478</v>
      </c>
      <c r="E611" s="294">
        <v>952.45450000000005</v>
      </c>
      <c r="F611" s="294">
        <v>22</v>
      </c>
      <c r="G611" s="294">
        <v>20954</v>
      </c>
      <c r="H611" s="294">
        <v>10516</v>
      </c>
      <c r="I611" s="294">
        <v>10438</v>
      </c>
      <c r="J611" s="294">
        <v>7</v>
      </c>
      <c r="K611" s="294" t="s">
        <v>1358</v>
      </c>
      <c r="L611" s="294">
        <v>22</v>
      </c>
    </row>
    <row r="612" spans="1:12">
      <c r="A612" s="294">
        <v>611</v>
      </c>
      <c r="B612" s="294" t="s">
        <v>3587</v>
      </c>
      <c r="C612" s="294" t="s">
        <v>3588</v>
      </c>
      <c r="D612" s="294">
        <v>280</v>
      </c>
      <c r="E612" s="294">
        <v>483</v>
      </c>
      <c r="F612" s="294">
        <v>43</v>
      </c>
      <c r="G612" s="294">
        <v>20769</v>
      </c>
      <c r="H612" s="294">
        <v>12040</v>
      </c>
      <c r="I612" s="294">
        <v>8729</v>
      </c>
      <c r="J612" s="294">
        <v>13</v>
      </c>
      <c r="K612" s="294" t="s">
        <v>1358</v>
      </c>
      <c r="L612" s="294">
        <v>43</v>
      </c>
    </row>
    <row r="613" spans="1:12">
      <c r="A613" s="294">
        <v>612</v>
      </c>
      <c r="B613" s="294" t="s">
        <v>4001</v>
      </c>
      <c r="C613" s="294" t="s">
        <v>4316</v>
      </c>
      <c r="D613" s="294">
        <v>160</v>
      </c>
      <c r="E613" s="294">
        <v>205</v>
      </c>
      <c r="F613" s="294">
        <v>100</v>
      </c>
      <c r="G613" s="294">
        <v>20500</v>
      </c>
      <c r="H613" s="294">
        <v>16000</v>
      </c>
      <c r="I613" s="294">
        <v>4500</v>
      </c>
      <c r="J613" s="294">
        <v>1</v>
      </c>
      <c r="K613" s="294" t="s">
        <v>1358</v>
      </c>
      <c r="L613" s="294">
        <v>100</v>
      </c>
    </row>
    <row r="614" spans="1:12">
      <c r="A614" s="294">
        <v>613</v>
      </c>
      <c r="B614" s="294" t="s">
        <v>739</v>
      </c>
      <c r="C614" s="294" t="s">
        <v>3228</v>
      </c>
      <c r="D614" s="294">
        <v>1298</v>
      </c>
      <c r="E614" s="294">
        <v>2263.3332999999998</v>
      </c>
      <c r="F614" s="294">
        <v>9</v>
      </c>
      <c r="G614" s="294">
        <v>20370</v>
      </c>
      <c r="H614" s="294">
        <v>11682</v>
      </c>
      <c r="I614" s="294">
        <v>8688</v>
      </c>
      <c r="J614" s="294">
        <v>5</v>
      </c>
      <c r="K614" s="294" t="s">
        <v>1358</v>
      </c>
      <c r="L614" s="294">
        <v>9</v>
      </c>
    </row>
    <row r="615" spans="1:12">
      <c r="A615" s="294">
        <v>614</v>
      </c>
      <c r="B615" s="294" t="s">
        <v>923</v>
      </c>
      <c r="C615" s="294" t="s">
        <v>3450</v>
      </c>
      <c r="D615" s="294">
        <v>74</v>
      </c>
      <c r="E615" s="294">
        <v>97.294700000000006</v>
      </c>
      <c r="F615" s="294">
        <v>207</v>
      </c>
      <c r="G615" s="294">
        <v>20140</v>
      </c>
      <c r="H615" s="294">
        <v>15318</v>
      </c>
      <c r="I615" s="294">
        <v>4822</v>
      </c>
      <c r="J615" s="294">
        <v>64</v>
      </c>
      <c r="K615" s="294" t="s">
        <v>1358</v>
      </c>
      <c r="L615" s="294">
        <v>207</v>
      </c>
    </row>
    <row r="616" spans="1:12">
      <c r="A616" s="294">
        <v>615</v>
      </c>
      <c r="B616" s="294" t="s">
        <v>955</v>
      </c>
      <c r="C616" s="294" t="s">
        <v>3342</v>
      </c>
      <c r="D616" s="294">
        <v>447</v>
      </c>
      <c r="E616" s="294">
        <v>792</v>
      </c>
      <c r="F616" s="294">
        <v>25</v>
      </c>
      <c r="G616" s="294">
        <v>19800</v>
      </c>
      <c r="H616" s="294">
        <v>11175</v>
      </c>
      <c r="I616" s="294">
        <v>8625</v>
      </c>
      <c r="J616" s="294">
        <v>12</v>
      </c>
      <c r="K616" s="294" t="s">
        <v>1358</v>
      </c>
      <c r="L616" s="294">
        <v>25</v>
      </c>
    </row>
    <row r="617" spans="1:12">
      <c r="A617" s="294">
        <v>616</v>
      </c>
      <c r="B617" s="294" t="s">
        <v>2802</v>
      </c>
      <c r="C617" s="294" t="s">
        <v>3112</v>
      </c>
      <c r="D617" s="294">
        <v>265</v>
      </c>
      <c r="E617" s="294">
        <v>579.33330000000001</v>
      </c>
      <c r="F617" s="294">
        <v>33</v>
      </c>
      <c r="G617" s="294">
        <v>19118</v>
      </c>
      <c r="H617" s="294">
        <v>8745</v>
      </c>
      <c r="I617" s="294">
        <v>10373</v>
      </c>
      <c r="J617" s="294">
        <v>8</v>
      </c>
      <c r="K617" s="294" t="s">
        <v>1358</v>
      </c>
      <c r="L617" s="294">
        <v>33</v>
      </c>
    </row>
    <row r="618" spans="1:12">
      <c r="A618" s="294">
        <v>617</v>
      </c>
      <c r="B618" s="294" t="s">
        <v>4098</v>
      </c>
      <c r="C618" s="294" t="s">
        <v>4317</v>
      </c>
      <c r="D618" s="294">
        <v>538</v>
      </c>
      <c r="E618" s="294">
        <v>209.89009999999999</v>
      </c>
      <c r="F618" s="294">
        <v>91</v>
      </c>
      <c r="G618" s="294">
        <v>19100</v>
      </c>
      <c r="H618" s="294">
        <v>48958</v>
      </c>
      <c r="I618" s="294">
        <v>-29858</v>
      </c>
      <c r="J618" s="294">
        <v>14</v>
      </c>
      <c r="K618" s="294" t="s">
        <v>1358</v>
      </c>
      <c r="L618" s="294">
        <v>91</v>
      </c>
    </row>
    <row r="619" spans="1:12">
      <c r="A619" s="294">
        <v>618</v>
      </c>
      <c r="B619" s="294" t="s">
        <v>827</v>
      </c>
      <c r="C619" s="294" t="s">
        <v>3513</v>
      </c>
      <c r="D619" s="294">
        <v>167</v>
      </c>
      <c r="E619" s="294">
        <v>295.875</v>
      </c>
      <c r="F619" s="294">
        <v>64</v>
      </c>
      <c r="G619" s="294">
        <v>18936</v>
      </c>
      <c r="H619" s="294">
        <v>10688</v>
      </c>
      <c r="I619" s="294">
        <v>8248</v>
      </c>
      <c r="J619" s="294">
        <v>20</v>
      </c>
      <c r="K619" s="294" t="s">
        <v>1358</v>
      </c>
      <c r="L619" s="294">
        <v>64</v>
      </c>
    </row>
    <row r="620" spans="1:12">
      <c r="A620" s="294">
        <v>619</v>
      </c>
      <c r="B620" s="294" t="s">
        <v>4104</v>
      </c>
      <c r="C620" s="294" t="s">
        <v>4318</v>
      </c>
      <c r="D620" s="294">
        <v>252</v>
      </c>
      <c r="E620" s="294">
        <v>550</v>
      </c>
      <c r="F620" s="294">
        <v>33</v>
      </c>
      <c r="G620" s="294">
        <v>18150</v>
      </c>
      <c r="H620" s="294">
        <v>8316</v>
      </c>
      <c r="I620" s="294">
        <v>9834</v>
      </c>
      <c r="J620" s="294">
        <v>2</v>
      </c>
      <c r="K620" s="294" t="s">
        <v>1358</v>
      </c>
      <c r="L620" s="294">
        <v>33</v>
      </c>
    </row>
    <row r="621" spans="1:12">
      <c r="A621" s="294">
        <v>620</v>
      </c>
      <c r="B621" s="294" t="s">
        <v>401</v>
      </c>
      <c r="C621" s="294" t="s">
        <v>3339</v>
      </c>
      <c r="D621" s="294">
        <v>119</v>
      </c>
      <c r="E621" s="294">
        <v>212.8571</v>
      </c>
      <c r="F621" s="294">
        <v>84</v>
      </c>
      <c r="G621" s="294">
        <v>17880</v>
      </c>
      <c r="H621" s="294">
        <v>9996</v>
      </c>
      <c r="I621" s="294">
        <v>7884</v>
      </c>
      <c r="J621" s="294">
        <v>35</v>
      </c>
      <c r="K621" s="294" t="s">
        <v>1358</v>
      </c>
      <c r="L621" s="294">
        <v>84</v>
      </c>
    </row>
    <row r="622" spans="1:12">
      <c r="A622" s="294">
        <v>621</v>
      </c>
      <c r="B622" s="294" t="s">
        <v>628</v>
      </c>
      <c r="C622" s="294" t="s">
        <v>3340</v>
      </c>
      <c r="D622" s="294">
        <v>0</v>
      </c>
      <c r="E622" s="294">
        <v>240.5479</v>
      </c>
      <c r="F622" s="294">
        <v>73</v>
      </c>
      <c r="G622" s="294">
        <v>17560</v>
      </c>
      <c r="H622" s="294">
        <v>0</v>
      </c>
      <c r="I622" s="294">
        <v>17560</v>
      </c>
      <c r="J622" s="294">
        <v>13</v>
      </c>
      <c r="K622" s="294" t="s">
        <v>1358</v>
      </c>
      <c r="L622" s="294">
        <v>73</v>
      </c>
    </row>
    <row r="623" spans="1:12">
      <c r="A623" s="294">
        <v>622</v>
      </c>
      <c r="B623" s="294" t="s">
        <v>586</v>
      </c>
      <c r="C623" s="294" t="s">
        <v>3307</v>
      </c>
      <c r="D623" s="294">
        <v>118</v>
      </c>
      <c r="E623" s="294">
        <v>213.51849999999999</v>
      </c>
      <c r="F623" s="294">
        <v>81</v>
      </c>
      <c r="G623" s="294">
        <v>17295</v>
      </c>
      <c r="H623" s="294">
        <v>9558</v>
      </c>
      <c r="I623" s="294">
        <v>7737</v>
      </c>
      <c r="J623" s="294">
        <v>10</v>
      </c>
      <c r="K623" s="294" t="s">
        <v>1358</v>
      </c>
      <c r="L623" s="294">
        <v>81</v>
      </c>
    </row>
    <row r="624" spans="1:12">
      <c r="A624" s="294">
        <v>623</v>
      </c>
      <c r="B624" s="294" t="s">
        <v>1243</v>
      </c>
      <c r="C624" s="294" t="s">
        <v>4064</v>
      </c>
      <c r="D624" s="294">
        <v>275</v>
      </c>
      <c r="E624" s="294">
        <v>391.72730000000001</v>
      </c>
      <c r="F624" s="294">
        <v>44</v>
      </c>
      <c r="G624" s="294">
        <v>17236</v>
      </c>
      <c r="H624" s="294">
        <v>12100</v>
      </c>
      <c r="I624" s="294">
        <v>5136</v>
      </c>
      <c r="J624" s="294">
        <v>5</v>
      </c>
      <c r="K624" s="294" t="s">
        <v>1358</v>
      </c>
      <c r="L624" s="294">
        <v>44</v>
      </c>
    </row>
    <row r="625" spans="1:12">
      <c r="A625" s="294">
        <v>624</v>
      </c>
      <c r="B625" s="294" t="s">
        <v>874</v>
      </c>
      <c r="C625" s="294" t="s">
        <v>3317</v>
      </c>
      <c r="D625" s="294">
        <v>0</v>
      </c>
      <c r="E625" s="294">
        <v>239.02780000000001</v>
      </c>
      <c r="F625" s="294">
        <v>72</v>
      </c>
      <c r="G625" s="294">
        <v>17210</v>
      </c>
      <c r="H625" s="294">
        <v>0</v>
      </c>
      <c r="I625" s="294">
        <v>17210</v>
      </c>
      <c r="J625" s="294">
        <v>16</v>
      </c>
      <c r="K625" s="294" t="s">
        <v>1358</v>
      </c>
      <c r="L625" s="294">
        <v>72</v>
      </c>
    </row>
    <row r="626" spans="1:12">
      <c r="A626" s="294">
        <v>625</v>
      </c>
      <c r="B626" s="294" t="s">
        <v>3000</v>
      </c>
      <c r="C626" s="294" t="s">
        <v>3826</v>
      </c>
      <c r="D626" s="294">
        <v>60</v>
      </c>
      <c r="E626" s="294">
        <v>84</v>
      </c>
      <c r="F626" s="294">
        <v>200</v>
      </c>
      <c r="G626" s="294">
        <v>16800</v>
      </c>
      <c r="H626" s="294">
        <v>12000</v>
      </c>
      <c r="I626" s="294">
        <v>4800</v>
      </c>
      <c r="J626" s="294">
        <v>1</v>
      </c>
      <c r="K626" s="294" t="s">
        <v>1358</v>
      </c>
      <c r="L626" s="294">
        <v>200</v>
      </c>
    </row>
    <row r="627" spans="1:12">
      <c r="A627" s="294">
        <v>626</v>
      </c>
      <c r="B627" s="294" t="s">
        <v>433</v>
      </c>
      <c r="C627" s="294" t="s">
        <v>3559</v>
      </c>
      <c r="D627" s="294">
        <v>962</v>
      </c>
      <c r="E627" s="294">
        <v>1665.8</v>
      </c>
      <c r="F627" s="294">
        <v>10</v>
      </c>
      <c r="G627" s="294">
        <v>16658</v>
      </c>
      <c r="H627" s="294">
        <v>9620</v>
      </c>
      <c r="I627" s="294">
        <v>7038</v>
      </c>
      <c r="J627" s="294">
        <v>8</v>
      </c>
      <c r="K627" s="294" t="s">
        <v>1358</v>
      </c>
      <c r="L627" s="294">
        <v>10</v>
      </c>
    </row>
    <row r="628" spans="1:12">
      <c r="A628" s="294">
        <v>627</v>
      </c>
      <c r="B628" s="294" t="s">
        <v>867</v>
      </c>
      <c r="C628" s="294" t="s">
        <v>3654</v>
      </c>
      <c r="D628" s="294">
        <v>390</v>
      </c>
      <c r="E628" s="294">
        <v>933.11760000000004</v>
      </c>
      <c r="F628" s="294">
        <v>17</v>
      </c>
      <c r="G628" s="294">
        <v>15863</v>
      </c>
      <c r="H628" s="294">
        <v>6630</v>
      </c>
      <c r="I628" s="294">
        <v>9233</v>
      </c>
      <c r="J628" s="294">
        <v>9</v>
      </c>
      <c r="K628" s="294" t="s">
        <v>1358</v>
      </c>
      <c r="L628" s="294">
        <v>17</v>
      </c>
    </row>
    <row r="629" spans="1:12">
      <c r="A629" s="294">
        <v>628</v>
      </c>
      <c r="B629" s="294" t="s">
        <v>4215</v>
      </c>
      <c r="C629" s="294" t="s">
        <v>4319</v>
      </c>
      <c r="D629" s="294">
        <v>78</v>
      </c>
      <c r="E629" s="294">
        <v>155</v>
      </c>
      <c r="F629" s="294">
        <v>100</v>
      </c>
      <c r="G629" s="294">
        <v>15500</v>
      </c>
      <c r="H629" s="294">
        <v>7800</v>
      </c>
      <c r="I629" s="294">
        <v>7700</v>
      </c>
      <c r="J629" s="294">
        <v>1</v>
      </c>
      <c r="K629" s="294" t="s">
        <v>1358</v>
      </c>
      <c r="L629" s="294">
        <v>100</v>
      </c>
    </row>
    <row r="630" spans="1:12">
      <c r="A630" s="294">
        <v>629</v>
      </c>
      <c r="B630" s="294" t="s">
        <v>2950</v>
      </c>
      <c r="C630" s="294" t="s">
        <v>3732</v>
      </c>
      <c r="D630" s="294">
        <v>538</v>
      </c>
      <c r="E630" s="294">
        <v>957.5</v>
      </c>
      <c r="F630" s="294">
        <v>16</v>
      </c>
      <c r="G630" s="294">
        <v>15320</v>
      </c>
      <c r="H630" s="294">
        <v>8608</v>
      </c>
      <c r="I630" s="294">
        <v>6712</v>
      </c>
      <c r="J630" s="294">
        <v>7</v>
      </c>
      <c r="K630" s="294" t="s">
        <v>1358</v>
      </c>
      <c r="L630" s="294">
        <v>16</v>
      </c>
    </row>
    <row r="631" spans="1:12">
      <c r="A631" s="294">
        <v>630</v>
      </c>
      <c r="B631" s="294" t="s">
        <v>407</v>
      </c>
      <c r="C631" s="294" t="s">
        <v>3508</v>
      </c>
      <c r="D631" s="294">
        <v>333</v>
      </c>
      <c r="E631" s="294">
        <v>477.1875</v>
      </c>
      <c r="F631" s="294">
        <v>32</v>
      </c>
      <c r="G631" s="294">
        <v>15270</v>
      </c>
      <c r="H631" s="294">
        <v>10656</v>
      </c>
      <c r="I631" s="294">
        <v>4614</v>
      </c>
      <c r="J631" s="294">
        <v>12</v>
      </c>
      <c r="K631" s="294" t="s">
        <v>1358</v>
      </c>
      <c r="L631" s="294">
        <v>32</v>
      </c>
    </row>
    <row r="632" spans="1:12">
      <c r="A632" s="294">
        <v>631</v>
      </c>
      <c r="B632" s="294" t="s">
        <v>789</v>
      </c>
      <c r="C632" s="294" t="s">
        <v>3550</v>
      </c>
      <c r="D632" s="294">
        <v>115</v>
      </c>
      <c r="E632" s="294">
        <v>196.36359999999999</v>
      </c>
      <c r="F632" s="294">
        <v>77</v>
      </c>
      <c r="G632" s="294">
        <v>15120</v>
      </c>
      <c r="H632" s="294">
        <v>8855</v>
      </c>
      <c r="I632" s="294">
        <v>6265</v>
      </c>
      <c r="J632" s="294">
        <v>7</v>
      </c>
      <c r="K632" s="294" t="s">
        <v>1358</v>
      </c>
      <c r="L632" s="294">
        <v>77</v>
      </c>
    </row>
    <row r="633" spans="1:12">
      <c r="A633" s="294">
        <v>632</v>
      </c>
      <c r="B633" s="294" t="s">
        <v>3546</v>
      </c>
      <c r="C633" s="294" t="s">
        <v>3547</v>
      </c>
      <c r="D633" s="294">
        <v>180</v>
      </c>
      <c r="E633" s="294">
        <v>264</v>
      </c>
      <c r="F633" s="294">
        <v>57</v>
      </c>
      <c r="G633" s="294">
        <v>15048</v>
      </c>
      <c r="H633" s="294">
        <v>10260</v>
      </c>
      <c r="I633" s="294">
        <v>4788</v>
      </c>
      <c r="J633" s="294">
        <v>14</v>
      </c>
      <c r="K633" s="294" t="s">
        <v>1358</v>
      </c>
      <c r="L633" s="294">
        <v>57</v>
      </c>
    </row>
    <row r="634" spans="1:12">
      <c r="A634" s="294">
        <v>633</v>
      </c>
      <c r="B634" s="294" t="s">
        <v>895</v>
      </c>
      <c r="C634" s="294" t="s">
        <v>3554</v>
      </c>
      <c r="D634" s="294">
        <v>290</v>
      </c>
      <c r="E634" s="294">
        <v>501</v>
      </c>
      <c r="F634" s="294">
        <v>30</v>
      </c>
      <c r="G634" s="294">
        <v>15030</v>
      </c>
      <c r="H634" s="294">
        <v>8700</v>
      </c>
      <c r="I634" s="294">
        <v>6330</v>
      </c>
      <c r="J634" s="294">
        <v>3</v>
      </c>
      <c r="K634" s="294" t="s">
        <v>1358</v>
      </c>
      <c r="L634" s="294">
        <v>30</v>
      </c>
    </row>
    <row r="635" spans="1:12">
      <c r="A635" s="294">
        <v>634</v>
      </c>
      <c r="B635" s="294" t="s">
        <v>991</v>
      </c>
      <c r="C635" s="294" t="s">
        <v>3148</v>
      </c>
      <c r="D635" s="294">
        <v>428</v>
      </c>
      <c r="E635" s="294">
        <v>748</v>
      </c>
      <c r="F635" s="294">
        <v>20</v>
      </c>
      <c r="G635" s="294">
        <v>14960</v>
      </c>
      <c r="H635" s="294">
        <v>8560</v>
      </c>
      <c r="I635" s="294">
        <v>6400</v>
      </c>
      <c r="J635" s="294">
        <v>8</v>
      </c>
      <c r="K635" s="294" t="s">
        <v>1358</v>
      </c>
      <c r="L635" s="294">
        <v>20</v>
      </c>
    </row>
    <row r="636" spans="1:12">
      <c r="A636" s="294">
        <v>635</v>
      </c>
      <c r="B636" s="294" t="s">
        <v>493</v>
      </c>
      <c r="C636" s="294" t="s">
        <v>3332</v>
      </c>
      <c r="D636" s="294">
        <v>87</v>
      </c>
      <c r="E636" s="294">
        <v>142.64420000000001</v>
      </c>
      <c r="F636" s="294">
        <v>104</v>
      </c>
      <c r="G636" s="294">
        <v>14835</v>
      </c>
      <c r="H636" s="294">
        <v>9048</v>
      </c>
      <c r="I636" s="294">
        <v>5787</v>
      </c>
      <c r="J636" s="294">
        <v>13</v>
      </c>
      <c r="K636" s="294" t="s">
        <v>1358</v>
      </c>
      <c r="L636" s="294">
        <v>104</v>
      </c>
    </row>
    <row r="637" spans="1:12">
      <c r="A637" s="294">
        <v>636</v>
      </c>
      <c r="B637" s="294" t="s">
        <v>924</v>
      </c>
      <c r="C637" s="294" t="s">
        <v>3450</v>
      </c>
      <c r="D637" s="294">
        <v>74</v>
      </c>
      <c r="E637" s="294">
        <v>90.151899999999998</v>
      </c>
      <c r="F637" s="294">
        <v>158</v>
      </c>
      <c r="G637" s="294">
        <v>14244</v>
      </c>
      <c r="H637" s="294">
        <v>11692</v>
      </c>
      <c r="I637" s="294">
        <v>2552</v>
      </c>
      <c r="J637" s="294">
        <v>49</v>
      </c>
      <c r="K637" s="294" t="s">
        <v>1358</v>
      </c>
      <c r="L637" s="294">
        <v>158</v>
      </c>
    </row>
    <row r="638" spans="1:12">
      <c r="A638" s="294">
        <v>637</v>
      </c>
      <c r="B638" s="294" t="s">
        <v>3602</v>
      </c>
      <c r="C638" s="294" t="s">
        <v>3603</v>
      </c>
      <c r="D638" s="294">
        <v>280</v>
      </c>
      <c r="E638" s="294">
        <v>368</v>
      </c>
      <c r="F638" s="294">
        <v>38</v>
      </c>
      <c r="G638" s="294">
        <v>13984</v>
      </c>
      <c r="H638" s="294">
        <v>10640</v>
      </c>
      <c r="I638" s="294">
        <v>3344</v>
      </c>
      <c r="J638" s="294">
        <v>12</v>
      </c>
      <c r="K638" s="294" t="s">
        <v>1358</v>
      </c>
      <c r="L638" s="294">
        <v>38</v>
      </c>
    </row>
    <row r="639" spans="1:12">
      <c r="A639" s="294">
        <v>638</v>
      </c>
      <c r="B639" s="294" t="s">
        <v>858</v>
      </c>
      <c r="C639" s="294" t="s">
        <v>3463</v>
      </c>
      <c r="D639" s="294">
        <v>528</v>
      </c>
      <c r="E639" s="294">
        <v>735.63160000000005</v>
      </c>
      <c r="F639" s="294">
        <v>19</v>
      </c>
      <c r="G639" s="294">
        <v>13977</v>
      </c>
      <c r="H639" s="294">
        <v>10032</v>
      </c>
      <c r="I639" s="294">
        <v>3945</v>
      </c>
      <c r="J639" s="294">
        <v>15</v>
      </c>
      <c r="K639" s="294" t="s">
        <v>1358</v>
      </c>
      <c r="L639" s="294">
        <v>19</v>
      </c>
    </row>
    <row r="640" spans="1:12">
      <c r="A640" s="294">
        <v>639</v>
      </c>
      <c r="B640" s="294" t="s">
        <v>903</v>
      </c>
      <c r="C640" s="294" t="s">
        <v>3558</v>
      </c>
      <c r="D640" s="294">
        <v>298</v>
      </c>
      <c r="E640" s="294">
        <v>528.84619999999995</v>
      </c>
      <c r="F640" s="294">
        <v>26</v>
      </c>
      <c r="G640" s="294">
        <v>13750</v>
      </c>
      <c r="H640" s="294">
        <v>7748</v>
      </c>
      <c r="I640" s="294">
        <v>6002</v>
      </c>
      <c r="J640" s="294">
        <v>17</v>
      </c>
      <c r="K640" s="294" t="s">
        <v>1358</v>
      </c>
      <c r="L640" s="294">
        <v>26</v>
      </c>
    </row>
    <row r="641" spans="1:12">
      <c r="A641" s="294">
        <v>640</v>
      </c>
      <c r="B641" s="294" t="s">
        <v>608</v>
      </c>
      <c r="C641" s="294" t="s">
        <v>3442</v>
      </c>
      <c r="D641" s="294">
        <v>400</v>
      </c>
      <c r="E641" s="294">
        <v>570.66669999999999</v>
      </c>
      <c r="F641" s="294">
        <v>24</v>
      </c>
      <c r="G641" s="294">
        <v>13696</v>
      </c>
      <c r="H641" s="294">
        <v>9600</v>
      </c>
      <c r="I641" s="294">
        <v>4096</v>
      </c>
      <c r="J641" s="294">
        <v>12</v>
      </c>
      <c r="K641" s="294" t="s">
        <v>1358</v>
      </c>
      <c r="L641" s="294">
        <v>24</v>
      </c>
    </row>
    <row r="642" spans="1:12">
      <c r="A642" s="294">
        <v>641</v>
      </c>
      <c r="B642" s="294" t="s">
        <v>4167</v>
      </c>
      <c r="C642" s="294" t="s">
        <v>4320</v>
      </c>
      <c r="D642" s="294">
        <v>80</v>
      </c>
      <c r="E642" s="294">
        <v>146</v>
      </c>
      <c r="F642" s="294">
        <v>92</v>
      </c>
      <c r="G642" s="294">
        <v>13432</v>
      </c>
      <c r="H642" s="294">
        <v>7360</v>
      </c>
      <c r="I642" s="294">
        <v>6072</v>
      </c>
      <c r="J642" s="294">
        <v>12</v>
      </c>
      <c r="K642" s="294" t="s">
        <v>1358</v>
      </c>
      <c r="L642" s="294">
        <v>92</v>
      </c>
    </row>
    <row r="643" spans="1:12">
      <c r="A643" s="294">
        <v>642</v>
      </c>
      <c r="B643" s="294" t="s">
        <v>755</v>
      </c>
      <c r="C643" s="294" t="s">
        <v>3121</v>
      </c>
      <c r="D643" s="294">
        <v>145</v>
      </c>
      <c r="E643" s="294">
        <v>174.72</v>
      </c>
      <c r="F643" s="294">
        <v>75</v>
      </c>
      <c r="G643" s="294">
        <v>13104</v>
      </c>
      <c r="H643" s="294">
        <v>10875</v>
      </c>
      <c r="I643" s="294">
        <v>2229</v>
      </c>
      <c r="J643" s="294">
        <v>30</v>
      </c>
      <c r="K643" s="294" t="s">
        <v>1358</v>
      </c>
      <c r="L643" s="294">
        <v>75</v>
      </c>
    </row>
    <row r="644" spans="1:12">
      <c r="A644" s="294">
        <v>643</v>
      </c>
      <c r="B644" s="294" t="s">
        <v>796</v>
      </c>
      <c r="C644" s="294" t="s">
        <v>3566</v>
      </c>
      <c r="D644" s="294">
        <v>202</v>
      </c>
      <c r="E644" s="294">
        <v>250.98079999999999</v>
      </c>
      <c r="F644" s="294">
        <v>52</v>
      </c>
      <c r="G644" s="294">
        <v>13051</v>
      </c>
      <c r="H644" s="294">
        <v>10504</v>
      </c>
      <c r="I644" s="294">
        <v>2547</v>
      </c>
      <c r="J644" s="294">
        <v>12</v>
      </c>
      <c r="K644" s="294" t="s">
        <v>1358</v>
      </c>
      <c r="L644" s="294">
        <v>52</v>
      </c>
    </row>
    <row r="645" spans="1:12">
      <c r="A645" s="294">
        <v>644</v>
      </c>
      <c r="B645" s="294" t="s">
        <v>878</v>
      </c>
      <c r="C645" s="294" t="s">
        <v>3340</v>
      </c>
      <c r="D645" s="294">
        <v>0</v>
      </c>
      <c r="E645" s="294">
        <v>245.9615</v>
      </c>
      <c r="F645" s="294">
        <v>52</v>
      </c>
      <c r="G645" s="294">
        <v>12790</v>
      </c>
      <c r="H645" s="294">
        <v>0</v>
      </c>
      <c r="I645" s="294">
        <v>12790</v>
      </c>
      <c r="J645" s="294">
        <v>2</v>
      </c>
      <c r="K645" s="294" t="s">
        <v>1358</v>
      </c>
      <c r="L645" s="294">
        <v>52</v>
      </c>
    </row>
    <row r="646" spans="1:12">
      <c r="A646" s="294">
        <v>645</v>
      </c>
      <c r="B646" s="294" t="s">
        <v>994</v>
      </c>
      <c r="C646" s="294" t="s">
        <v>3100</v>
      </c>
      <c r="D646" s="294">
        <v>383</v>
      </c>
      <c r="E646" s="294">
        <v>607</v>
      </c>
      <c r="F646" s="294">
        <v>21</v>
      </c>
      <c r="G646" s="294">
        <v>12747</v>
      </c>
      <c r="H646" s="294">
        <v>8043</v>
      </c>
      <c r="I646" s="294">
        <v>4704</v>
      </c>
      <c r="J646" s="294">
        <v>3</v>
      </c>
      <c r="K646" s="294" t="s">
        <v>1358</v>
      </c>
      <c r="L646" s="294">
        <v>21</v>
      </c>
    </row>
    <row r="647" spans="1:12">
      <c r="A647" s="294">
        <v>646</v>
      </c>
      <c r="B647" s="294" t="s">
        <v>583</v>
      </c>
      <c r="C647" s="294" t="s">
        <v>3307</v>
      </c>
      <c r="D647" s="294">
        <v>118</v>
      </c>
      <c r="E647" s="294">
        <v>201.2698</v>
      </c>
      <c r="F647" s="294">
        <v>63</v>
      </c>
      <c r="G647" s="294">
        <v>12680</v>
      </c>
      <c r="H647" s="294">
        <v>7434</v>
      </c>
      <c r="I647" s="294">
        <v>5246</v>
      </c>
      <c r="J647" s="294">
        <v>16</v>
      </c>
      <c r="K647" s="294" t="s">
        <v>1358</v>
      </c>
      <c r="L647" s="294">
        <v>63</v>
      </c>
    </row>
    <row r="648" spans="1:12">
      <c r="A648" s="294">
        <v>647</v>
      </c>
      <c r="B648" s="294" t="s">
        <v>996</v>
      </c>
      <c r="C648" s="294" t="s">
        <v>3492</v>
      </c>
      <c r="D648" s="294">
        <v>454</v>
      </c>
      <c r="E648" s="294">
        <v>613.5</v>
      </c>
      <c r="F648" s="294">
        <v>20</v>
      </c>
      <c r="G648" s="294">
        <v>12270</v>
      </c>
      <c r="H648" s="294">
        <v>9080</v>
      </c>
      <c r="I648" s="294">
        <v>3190</v>
      </c>
      <c r="J648" s="294">
        <v>8</v>
      </c>
      <c r="K648" s="294" t="s">
        <v>1358</v>
      </c>
      <c r="L648" s="294">
        <v>20</v>
      </c>
    </row>
    <row r="649" spans="1:12">
      <c r="A649" s="294">
        <v>648</v>
      </c>
      <c r="B649" s="294" t="s">
        <v>875</v>
      </c>
      <c r="C649" s="294" t="s">
        <v>3317</v>
      </c>
      <c r="D649" s="294">
        <v>0</v>
      </c>
      <c r="E649" s="294">
        <v>93.461500000000001</v>
      </c>
      <c r="F649" s="294">
        <v>130</v>
      </c>
      <c r="G649" s="294">
        <v>12150</v>
      </c>
      <c r="H649" s="294">
        <v>0</v>
      </c>
      <c r="I649" s="294">
        <v>12150</v>
      </c>
      <c r="J649" s="294">
        <v>3</v>
      </c>
      <c r="K649" s="294" t="s">
        <v>1358</v>
      </c>
      <c r="L649" s="294">
        <v>130</v>
      </c>
    </row>
    <row r="650" spans="1:12">
      <c r="A650" s="294">
        <v>649</v>
      </c>
      <c r="B650" s="294" t="s">
        <v>3753</v>
      </c>
      <c r="C650" s="294" t="s">
        <v>3854</v>
      </c>
      <c r="D650" s="294">
        <v>111</v>
      </c>
      <c r="E650" s="294">
        <v>100.93219999999999</v>
      </c>
      <c r="F650" s="294">
        <v>118</v>
      </c>
      <c r="G650" s="294">
        <v>11910</v>
      </c>
      <c r="H650" s="294">
        <v>13098</v>
      </c>
      <c r="I650" s="294">
        <v>-1188</v>
      </c>
      <c r="J650" s="294">
        <v>26</v>
      </c>
      <c r="K650" s="294" t="s">
        <v>1358</v>
      </c>
      <c r="L650" s="294">
        <v>118</v>
      </c>
    </row>
    <row r="651" spans="1:12">
      <c r="A651" s="294">
        <v>650</v>
      </c>
      <c r="B651" s="294" t="s">
        <v>1001</v>
      </c>
      <c r="C651" s="294" t="s">
        <v>3294</v>
      </c>
      <c r="D651" s="294">
        <v>180</v>
      </c>
      <c r="E651" s="294">
        <v>311.6053</v>
      </c>
      <c r="F651" s="294">
        <v>38</v>
      </c>
      <c r="G651" s="294">
        <v>11841</v>
      </c>
      <c r="H651" s="294">
        <v>6840</v>
      </c>
      <c r="I651" s="294">
        <v>5001</v>
      </c>
      <c r="J651" s="294">
        <v>9</v>
      </c>
      <c r="K651" s="294" t="s">
        <v>1358</v>
      </c>
      <c r="L651" s="294">
        <v>38</v>
      </c>
    </row>
    <row r="652" spans="1:12">
      <c r="A652" s="294">
        <v>651</v>
      </c>
      <c r="B652" s="294" t="s">
        <v>3503</v>
      </c>
      <c r="C652" s="294" t="s">
        <v>3504</v>
      </c>
      <c r="D652" s="294">
        <v>162</v>
      </c>
      <c r="E652" s="294">
        <v>287</v>
      </c>
      <c r="F652" s="294">
        <v>41</v>
      </c>
      <c r="G652" s="294">
        <v>11767</v>
      </c>
      <c r="H652" s="294">
        <v>6642</v>
      </c>
      <c r="I652" s="294">
        <v>5125</v>
      </c>
      <c r="J652" s="294">
        <v>12</v>
      </c>
      <c r="K652" s="294" t="s">
        <v>1358</v>
      </c>
      <c r="L652" s="294">
        <v>41</v>
      </c>
    </row>
    <row r="653" spans="1:12">
      <c r="A653" s="294">
        <v>652</v>
      </c>
      <c r="B653" s="294" t="s">
        <v>603</v>
      </c>
      <c r="C653" s="294" t="s">
        <v>3577</v>
      </c>
      <c r="D653" s="294">
        <v>562</v>
      </c>
      <c r="E653" s="294">
        <v>1170.8</v>
      </c>
      <c r="F653" s="294">
        <v>10</v>
      </c>
      <c r="G653" s="294">
        <v>11708</v>
      </c>
      <c r="H653" s="294">
        <v>5620</v>
      </c>
      <c r="I653" s="294">
        <v>6088</v>
      </c>
      <c r="J653" s="294">
        <v>4</v>
      </c>
      <c r="K653" s="294" t="s">
        <v>1358</v>
      </c>
      <c r="L653" s="294">
        <v>10</v>
      </c>
    </row>
    <row r="654" spans="1:12">
      <c r="A654" s="294">
        <v>653</v>
      </c>
      <c r="B654" s="294" t="s">
        <v>422</v>
      </c>
      <c r="C654" s="294" t="s">
        <v>3541</v>
      </c>
      <c r="D654" s="294">
        <v>140</v>
      </c>
      <c r="E654" s="294">
        <v>227.09800000000001</v>
      </c>
      <c r="F654" s="294">
        <v>51</v>
      </c>
      <c r="G654" s="294">
        <v>11582</v>
      </c>
      <c r="H654" s="294">
        <v>7140</v>
      </c>
      <c r="I654" s="294">
        <v>4442</v>
      </c>
      <c r="J654" s="294">
        <v>12</v>
      </c>
      <c r="K654" s="294" t="s">
        <v>1358</v>
      </c>
      <c r="L654" s="294">
        <v>51</v>
      </c>
    </row>
    <row r="655" spans="1:12">
      <c r="A655" s="294">
        <v>654</v>
      </c>
      <c r="B655" s="294" t="s">
        <v>2951</v>
      </c>
      <c r="C655" s="294" t="s">
        <v>3733</v>
      </c>
      <c r="D655" s="294">
        <v>639</v>
      </c>
      <c r="E655" s="294">
        <v>1147.7</v>
      </c>
      <c r="F655" s="294">
        <v>10</v>
      </c>
      <c r="G655" s="294">
        <v>11477</v>
      </c>
      <c r="H655" s="294">
        <v>6390</v>
      </c>
      <c r="I655" s="294">
        <v>5087</v>
      </c>
      <c r="J655" s="294">
        <v>3</v>
      </c>
      <c r="K655" s="294" t="s">
        <v>1358</v>
      </c>
      <c r="L655" s="294">
        <v>10</v>
      </c>
    </row>
    <row r="656" spans="1:12">
      <c r="A656" s="294">
        <v>655</v>
      </c>
      <c r="B656" s="294" t="s">
        <v>778</v>
      </c>
      <c r="C656" s="294" t="s">
        <v>3724</v>
      </c>
      <c r="D656" s="294">
        <v>271</v>
      </c>
      <c r="E656" s="294">
        <v>49.736800000000002</v>
      </c>
      <c r="F656" s="294">
        <v>228</v>
      </c>
      <c r="G656" s="294">
        <v>11340</v>
      </c>
      <c r="H656" s="294">
        <v>61788</v>
      </c>
      <c r="I656" s="294">
        <v>-50448</v>
      </c>
      <c r="J656" s="294">
        <v>12</v>
      </c>
      <c r="K656" s="294" t="s">
        <v>1358</v>
      </c>
      <c r="L656" s="294">
        <v>228</v>
      </c>
    </row>
    <row r="657" spans="1:12">
      <c r="A657" s="294">
        <v>656</v>
      </c>
      <c r="B657" s="294" t="s">
        <v>979</v>
      </c>
      <c r="C657" s="294" t="s">
        <v>3495</v>
      </c>
      <c r="D657" s="294">
        <v>471</v>
      </c>
      <c r="E657" s="294">
        <v>660</v>
      </c>
      <c r="F657" s="294">
        <v>17</v>
      </c>
      <c r="G657" s="294">
        <v>11220</v>
      </c>
      <c r="H657" s="294">
        <v>8007</v>
      </c>
      <c r="I657" s="294">
        <v>3213</v>
      </c>
      <c r="J657" s="294">
        <v>10</v>
      </c>
      <c r="K657" s="294" t="s">
        <v>1358</v>
      </c>
      <c r="L657" s="294">
        <v>17</v>
      </c>
    </row>
    <row r="658" spans="1:12">
      <c r="A658" s="294">
        <v>657</v>
      </c>
      <c r="B658" s="294" t="s">
        <v>985</v>
      </c>
      <c r="C658" s="294" t="s">
        <v>3640</v>
      </c>
      <c r="D658" s="294">
        <v>401</v>
      </c>
      <c r="E658" s="294">
        <v>587.63160000000005</v>
      </c>
      <c r="F658" s="294">
        <v>19</v>
      </c>
      <c r="G658" s="294">
        <v>11165</v>
      </c>
      <c r="H658" s="294">
        <v>7619</v>
      </c>
      <c r="I658" s="294">
        <v>3546</v>
      </c>
      <c r="J658" s="294">
        <v>4</v>
      </c>
      <c r="K658" s="294" t="s">
        <v>1358</v>
      </c>
      <c r="L658" s="294">
        <v>19</v>
      </c>
    </row>
    <row r="659" spans="1:12">
      <c r="A659" s="294">
        <v>658</v>
      </c>
      <c r="B659" s="294" t="s">
        <v>764</v>
      </c>
      <c r="C659" s="294" t="s">
        <v>3548</v>
      </c>
      <c r="D659" s="294">
        <v>91</v>
      </c>
      <c r="E659" s="294">
        <v>55</v>
      </c>
      <c r="F659" s="294">
        <v>200</v>
      </c>
      <c r="G659" s="294">
        <v>11000</v>
      </c>
      <c r="H659" s="294">
        <v>18200</v>
      </c>
      <c r="I659" s="294">
        <v>-7200</v>
      </c>
      <c r="J659" s="294">
        <v>1</v>
      </c>
      <c r="K659" s="294" t="s">
        <v>1358</v>
      </c>
      <c r="L659" s="294">
        <v>200</v>
      </c>
    </row>
    <row r="660" spans="1:12">
      <c r="A660" s="294">
        <v>659</v>
      </c>
      <c r="B660" s="294" t="s">
        <v>863</v>
      </c>
      <c r="C660" s="294" t="s">
        <v>3463</v>
      </c>
      <c r="D660" s="294">
        <v>528</v>
      </c>
      <c r="E660" s="294">
        <v>845</v>
      </c>
      <c r="F660" s="294">
        <v>13</v>
      </c>
      <c r="G660" s="294">
        <v>10985</v>
      </c>
      <c r="H660" s="294">
        <v>6864</v>
      </c>
      <c r="I660" s="294">
        <v>4121</v>
      </c>
      <c r="J660" s="294">
        <v>10</v>
      </c>
      <c r="K660" s="294" t="s">
        <v>1358</v>
      </c>
      <c r="L660" s="294">
        <v>13</v>
      </c>
    </row>
    <row r="661" spans="1:12">
      <c r="A661" s="294">
        <v>660</v>
      </c>
      <c r="B661" s="294" t="s">
        <v>4166</v>
      </c>
      <c r="C661" s="294" t="s">
        <v>4320</v>
      </c>
      <c r="D661" s="294">
        <v>80</v>
      </c>
      <c r="E661" s="294">
        <v>146</v>
      </c>
      <c r="F661" s="294">
        <v>75</v>
      </c>
      <c r="G661" s="294">
        <v>10950</v>
      </c>
      <c r="H661" s="294">
        <v>6000</v>
      </c>
      <c r="I661" s="294">
        <v>4950</v>
      </c>
      <c r="J661" s="294">
        <v>11</v>
      </c>
      <c r="K661" s="294" t="s">
        <v>1358</v>
      </c>
      <c r="L661" s="294">
        <v>75</v>
      </c>
    </row>
    <row r="662" spans="1:12">
      <c r="A662" s="294">
        <v>661</v>
      </c>
      <c r="B662" s="294" t="s">
        <v>667</v>
      </c>
      <c r="C662" s="294" t="s">
        <v>3621</v>
      </c>
      <c r="D662" s="294">
        <v>282</v>
      </c>
      <c r="E662" s="294">
        <v>618.17650000000003</v>
      </c>
      <c r="F662" s="294">
        <v>17</v>
      </c>
      <c r="G662" s="294">
        <v>10509</v>
      </c>
      <c r="H662" s="294">
        <v>4794</v>
      </c>
      <c r="I662" s="294">
        <v>5715</v>
      </c>
      <c r="J662" s="294">
        <v>12</v>
      </c>
      <c r="K662" s="294" t="s">
        <v>1358</v>
      </c>
      <c r="L662" s="294">
        <v>17</v>
      </c>
    </row>
    <row r="663" spans="1:12">
      <c r="A663" s="294">
        <v>662</v>
      </c>
      <c r="B663" s="294" t="s">
        <v>943</v>
      </c>
      <c r="C663" s="294" t="s">
        <v>3595</v>
      </c>
      <c r="D663" s="294">
        <v>93</v>
      </c>
      <c r="E663" s="294">
        <v>173.5333</v>
      </c>
      <c r="F663" s="294">
        <v>60</v>
      </c>
      <c r="G663" s="294">
        <v>10412</v>
      </c>
      <c r="H663" s="294">
        <v>5580</v>
      </c>
      <c r="I663" s="294">
        <v>4832</v>
      </c>
      <c r="J663" s="294">
        <v>30</v>
      </c>
      <c r="K663" s="294" t="s">
        <v>1358</v>
      </c>
      <c r="L663" s="294">
        <v>60</v>
      </c>
    </row>
    <row r="664" spans="1:12">
      <c r="A664" s="294">
        <v>663</v>
      </c>
      <c r="B664" s="294" t="s">
        <v>578</v>
      </c>
      <c r="C664" s="294" t="s">
        <v>3414</v>
      </c>
      <c r="D664" s="294">
        <v>594</v>
      </c>
      <c r="E664" s="294">
        <v>1154.6667</v>
      </c>
      <c r="F664" s="294">
        <v>9</v>
      </c>
      <c r="G664" s="294">
        <v>10392</v>
      </c>
      <c r="H664" s="294">
        <v>5346</v>
      </c>
      <c r="I664" s="294">
        <v>5046</v>
      </c>
      <c r="J664" s="294">
        <v>5</v>
      </c>
      <c r="K664" s="294" t="s">
        <v>1358</v>
      </c>
      <c r="L664" s="294">
        <v>9</v>
      </c>
    </row>
    <row r="665" spans="1:12">
      <c r="A665" s="294">
        <v>664</v>
      </c>
      <c r="B665" s="294" t="s">
        <v>826</v>
      </c>
      <c r="C665" s="294" t="s">
        <v>3489</v>
      </c>
      <c r="D665" s="294">
        <v>105</v>
      </c>
      <c r="E665" s="294">
        <v>182.2105</v>
      </c>
      <c r="F665" s="294">
        <v>57</v>
      </c>
      <c r="G665" s="294">
        <v>10386</v>
      </c>
      <c r="H665" s="294">
        <v>5985</v>
      </c>
      <c r="I665" s="294">
        <v>4401</v>
      </c>
      <c r="J665" s="294">
        <v>18</v>
      </c>
      <c r="K665" s="294" t="s">
        <v>1358</v>
      </c>
      <c r="L665" s="294">
        <v>57</v>
      </c>
    </row>
    <row r="666" spans="1:12">
      <c r="A666" s="294">
        <v>665</v>
      </c>
      <c r="B666" s="294" t="s">
        <v>582</v>
      </c>
      <c r="C666" s="294" t="s">
        <v>3306</v>
      </c>
      <c r="D666" s="294">
        <v>246</v>
      </c>
      <c r="E666" s="294">
        <v>610</v>
      </c>
      <c r="F666" s="294">
        <v>17</v>
      </c>
      <c r="G666" s="294">
        <v>10370</v>
      </c>
      <c r="H666" s="294">
        <v>4182</v>
      </c>
      <c r="I666" s="294">
        <v>6188</v>
      </c>
      <c r="J666" s="294">
        <v>6</v>
      </c>
      <c r="K666" s="294" t="s">
        <v>1358</v>
      </c>
      <c r="L666" s="294">
        <v>17</v>
      </c>
    </row>
    <row r="667" spans="1:12">
      <c r="A667" s="294">
        <v>666</v>
      </c>
      <c r="B667" s="294" t="s">
        <v>418</v>
      </c>
      <c r="C667" s="294" t="s">
        <v>3433</v>
      </c>
      <c r="D667" s="294">
        <v>125</v>
      </c>
      <c r="E667" s="294">
        <v>181.40350000000001</v>
      </c>
      <c r="F667" s="294">
        <v>57</v>
      </c>
      <c r="G667" s="294">
        <v>10340</v>
      </c>
      <c r="H667" s="294">
        <v>7125</v>
      </c>
      <c r="I667" s="294">
        <v>3215</v>
      </c>
      <c r="J667" s="294">
        <v>24</v>
      </c>
      <c r="K667" s="294" t="s">
        <v>1358</v>
      </c>
      <c r="L667" s="294">
        <v>57</v>
      </c>
    </row>
    <row r="668" spans="1:12">
      <c r="A668" s="294">
        <v>667</v>
      </c>
      <c r="B668" s="294" t="s">
        <v>904</v>
      </c>
      <c r="C668" s="294" t="s">
        <v>3558</v>
      </c>
      <c r="D668" s="294">
        <v>298</v>
      </c>
      <c r="E668" s="294">
        <v>543.15790000000004</v>
      </c>
      <c r="F668" s="294">
        <v>19</v>
      </c>
      <c r="G668" s="294">
        <v>10320</v>
      </c>
      <c r="H668" s="294">
        <v>5662</v>
      </c>
      <c r="I668" s="294">
        <v>4658</v>
      </c>
      <c r="J668" s="294">
        <v>13</v>
      </c>
      <c r="K668" s="294" t="s">
        <v>1358</v>
      </c>
      <c r="L668" s="294">
        <v>19</v>
      </c>
    </row>
    <row r="669" spans="1:12">
      <c r="A669" s="294">
        <v>668</v>
      </c>
      <c r="B669" s="294" t="s">
        <v>579</v>
      </c>
      <c r="C669" s="294" t="s">
        <v>3501</v>
      </c>
      <c r="D669" s="294">
        <v>536</v>
      </c>
      <c r="E669" s="294">
        <v>1143.1111000000001</v>
      </c>
      <c r="F669" s="294">
        <v>9</v>
      </c>
      <c r="G669" s="294">
        <v>10288</v>
      </c>
      <c r="H669" s="294">
        <v>4824</v>
      </c>
      <c r="I669" s="294">
        <v>5464</v>
      </c>
      <c r="J669" s="294">
        <v>6</v>
      </c>
      <c r="K669" s="294" t="s">
        <v>1358</v>
      </c>
      <c r="L669" s="294">
        <v>9</v>
      </c>
    </row>
    <row r="670" spans="1:12">
      <c r="A670" s="294">
        <v>669</v>
      </c>
      <c r="B670" s="294" t="s">
        <v>552</v>
      </c>
      <c r="C670" s="294" t="s">
        <v>3342</v>
      </c>
      <c r="D670" s="294">
        <v>447</v>
      </c>
      <c r="E670" s="294">
        <v>781.84619999999995</v>
      </c>
      <c r="F670" s="294">
        <v>13</v>
      </c>
      <c r="G670" s="294">
        <v>10164</v>
      </c>
      <c r="H670" s="294">
        <v>5811</v>
      </c>
      <c r="I670" s="294">
        <v>4353</v>
      </c>
      <c r="J670" s="294">
        <v>9</v>
      </c>
      <c r="K670" s="294" t="s">
        <v>1358</v>
      </c>
      <c r="L670" s="294">
        <v>13</v>
      </c>
    </row>
    <row r="671" spans="1:12">
      <c r="A671" s="294">
        <v>670</v>
      </c>
      <c r="B671" s="294" t="s">
        <v>558</v>
      </c>
      <c r="C671" s="294" t="s">
        <v>3247</v>
      </c>
      <c r="D671" s="294">
        <v>620</v>
      </c>
      <c r="E671" s="294">
        <v>1111.6667</v>
      </c>
      <c r="F671" s="294">
        <v>9</v>
      </c>
      <c r="G671" s="294">
        <v>10005</v>
      </c>
      <c r="H671" s="294">
        <v>5580</v>
      </c>
      <c r="I671" s="294">
        <v>4425</v>
      </c>
      <c r="J671" s="294">
        <v>6</v>
      </c>
      <c r="K671" s="294" t="s">
        <v>1358</v>
      </c>
      <c r="L671" s="294">
        <v>9</v>
      </c>
    </row>
    <row r="672" spans="1:12">
      <c r="A672" s="294">
        <v>671</v>
      </c>
      <c r="B672" s="294" t="s">
        <v>3570</v>
      </c>
      <c r="C672" s="294" t="s">
        <v>3571</v>
      </c>
      <c r="D672" s="294">
        <v>1398</v>
      </c>
      <c r="E672" s="294">
        <v>5000</v>
      </c>
      <c r="F672" s="294">
        <v>2</v>
      </c>
      <c r="G672" s="294">
        <v>10000</v>
      </c>
      <c r="H672" s="294">
        <v>2796</v>
      </c>
      <c r="I672" s="294">
        <v>7204</v>
      </c>
      <c r="J672" s="294">
        <v>2</v>
      </c>
      <c r="K672" s="294" t="s">
        <v>1358</v>
      </c>
      <c r="L672" s="294">
        <v>2</v>
      </c>
    </row>
    <row r="673" spans="1:12">
      <c r="A673" s="294">
        <v>672</v>
      </c>
      <c r="B673" s="294" t="s">
        <v>3561</v>
      </c>
      <c r="C673" s="294" t="s">
        <v>3562</v>
      </c>
      <c r="D673" s="294">
        <v>707</v>
      </c>
      <c r="E673" s="294">
        <v>2500</v>
      </c>
      <c r="F673" s="294">
        <v>4</v>
      </c>
      <c r="G673" s="294">
        <v>10000</v>
      </c>
      <c r="H673" s="294">
        <v>2828</v>
      </c>
      <c r="I673" s="294">
        <v>7172</v>
      </c>
      <c r="J673" s="294">
        <v>4</v>
      </c>
      <c r="K673" s="294" t="s">
        <v>1358</v>
      </c>
      <c r="L673" s="294">
        <v>4</v>
      </c>
    </row>
    <row r="674" spans="1:12">
      <c r="A674" s="294">
        <v>673</v>
      </c>
      <c r="B674" s="294" t="s">
        <v>3874</v>
      </c>
      <c r="C674" s="294" t="s">
        <v>3875</v>
      </c>
      <c r="D674" s="294">
        <v>152</v>
      </c>
      <c r="E674" s="294">
        <v>253</v>
      </c>
      <c r="F674" s="294">
        <v>39</v>
      </c>
      <c r="G674" s="294">
        <v>9867</v>
      </c>
      <c r="H674" s="294">
        <v>5928</v>
      </c>
      <c r="I674" s="294">
        <v>3939</v>
      </c>
      <c r="J674" s="294">
        <v>9</v>
      </c>
      <c r="K674" s="294" t="s">
        <v>1358</v>
      </c>
      <c r="L674" s="294">
        <v>39</v>
      </c>
    </row>
    <row r="675" spans="1:12">
      <c r="A675" s="294">
        <v>674</v>
      </c>
      <c r="B675" s="294" t="s">
        <v>4172</v>
      </c>
      <c r="C675" s="294" t="s">
        <v>4321</v>
      </c>
      <c r="D675" s="294">
        <v>186</v>
      </c>
      <c r="E675" s="294">
        <v>314.51609999999999</v>
      </c>
      <c r="F675" s="294">
        <v>31</v>
      </c>
      <c r="G675" s="294">
        <v>9750</v>
      </c>
      <c r="H675" s="294">
        <v>5766</v>
      </c>
      <c r="I675" s="294">
        <v>3984</v>
      </c>
      <c r="J675" s="294">
        <v>4</v>
      </c>
      <c r="K675" s="294" t="s">
        <v>1358</v>
      </c>
      <c r="L675" s="294">
        <v>31</v>
      </c>
    </row>
    <row r="676" spans="1:12">
      <c r="A676" s="294">
        <v>675</v>
      </c>
      <c r="B676" s="294" t="s">
        <v>4235</v>
      </c>
      <c r="C676" s="294" t="s">
        <v>4322</v>
      </c>
      <c r="D676" s="294">
        <v>608</v>
      </c>
      <c r="E676" s="294">
        <v>1200</v>
      </c>
      <c r="F676" s="294">
        <v>8</v>
      </c>
      <c r="G676" s="294">
        <v>9600</v>
      </c>
      <c r="H676" s="294">
        <v>4864</v>
      </c>
      <c r="I676" s="294">
        <v>4736</v>
      </c>
      <c r="J676" s="294">
        <v>5</v>
      </c>
      <c r="K676" s="294" t="s">
        <v>1358</v>
      </c>
      <c r="L676" s="294">
        <v>8</v>
      </c>
    </row>
    <row r="677" spans="1:12">
      <c r="A677" s="294">
        <v>676</v>
      </c>
      <c r="B677" s="294" t="s">
        <v>4323</v>
      </c>
      <c r="C677" s="294" t="s">
        <v>4324</v>
      </c>
      <c r="D677" s="294">
        <v>2542</v>
      </c>
      <c r="E677" s="294">
        <v>3189.3332999999998</v>
      </c>
      <c r="F677" s="294">
        <v>3</v>
      </c>
      <c r="G677" s="294">
        <v>9568</v>
      </c>
      <c r="H677" s="294">
        <v>7626</v>
      </c>
      <c r="I677" s="294">
        <v>1942</v>
      </c>
      <c r="J677" s="294">
        <v>3</v>
      </c>
      <c r="K677" s="294" t="s">
        <v>1358</v>
      </c>
      <c r="L677" s="294">
        <v>3</v>
      </c>
    </row>
    <row r="678" spans="1:12">
      <c r="A678" s="294">
        <v>677</v>
      </c>
      <c r="B678" s="294" t="s">
        <v>386</v>
      </c>
      <c r="C678" s="294" t="s">
        <v>3574</v>
      </c>
      <c r="D678" s="294">
        <v>862</v>
      </c>
      <c r="E678" s="294">
        <v>1591.6667</v>
      </c>
      <c r="F678" s="294">
        <v>6</v>
      </c>
      <c r="G678" s="294">
        <v>9550</v>
      </c>
      <c r="H678" s="294">
        <v>5172</v>
      </c>
      <c r="I678" s="294">
        <v>4378</v>
      </c>
      <c r="J678" s="294">
        <v>6</v>
      </c>
      <c r="K678" s="294" t="s">
        <v>1358</v>
      </c>
      <c r="L678" s="294">
        <v>6</v>
      </c>
    </row>
    <row r="679" spans="1:12">
      <c r="A679" s="294">
        <v>678</v>
      </c>
      <c r="B679" s="294" t="s">
        <v>1017</v>
      </c>
      <c r="C679" s="294" t="s">
        <v>3281</v>
      </c>
      <c r="D679" s="294">
        <v>531</v>
      </c>
      <c r="E679" s="294">
        <v>15.851599999999999</v>
      </c>
      <c r="F679" s="294">
        <v>593</v>
      </c>
      <c r="G679" s="294">
        <v>9400</v>
      </c>
      <c r="H679" s="294">
        <v>314883</v>
      </c>
      <c r="I679" s="294">
        <v>-305483</v>
      </c>
      <c r="J679" s="294">
        <v>32</v>
      </c>
      <c r="K679" s="294" t="s">
        <v>1358</v>
      </c>
      <c r="L679" s="294">
        <v>593</v>
      </c>
    </row>
    <row r="680" spans="1:12">
      <c r="A680" s="294">
        <v>679</v>
      </c>
      <c r="B680" s="294" t="s">
        <v>676</v>
      </c>
      <c r="C680" s="294" t="s">
        <v>3975</v>
      </c>
      <c r="D680" s="294">
        <v>72</v>
      </c>
      <c r="E680" s="294">
        <v>245</v>
      </c>
      <c r="F680" s="294">
        <v>38</v>
      </c>
      <c r="G680" s="294">
        <v>9310</v>
      </c>
      <c r="H680" s="294">
        <v>2736</v>
      </c>
      <c r="I680" s="294">
        <v>6574</v>
      </c>
      <c r="J680" s="294">
        <v>13</v>
      </c>
      <c r="K680" s="294" t="s">
        <v>1358</v>
      </c>
      <c r="L680" s="294">
        <v>38</v>
      </c>
    </row>
    <row r="681" spans="1:12">
      <c r="A681" s="294">
        <v>680</v>
      </c>
      <c r="B681" s="294" t="s">
        <v>980</v>
      </c>
      <c r="C681" s="294" t="s">
        <v>3495</v>
      </c>
      <c r="D681" s="294">
        <v>471</v>
      </c>
      <c r="E681" s="294">
        <v>660</v>
      </c>
      <c r="F681" s="294">
        <v>14</v>
      </c>
      <c r="G681" s="294">
        <v>9240</v>
      </c>
      <c r="H681" s="294">
        <v>6594</v>
      </c>
      <c r="I681" s="294">
        <v>2646</v>
      </c>
      <c r="J681" s="294">
        <v>8</v>
      </c>
      <c r="K681" s="294" t="s">
        <v>1358</v>
      </c>
      <c r="L681" s="294">
        <v>14</v>
      </c>
    </row>
    <row r="682" spans="1:12">
      <c r="A682" s="294">
        <v>681</v>
      </c>
      <c r="B682" s="294" t="s">
        <v>4222</v>
      </c>
      <c r="C682" s="294" t="s">
        <v>4325</v>
      </c>
      <c r="D682" s="294">
        <v>220</v>
      </c>
      <c r="E682" s="294">
        <v>295</v>
      </c>
      <c r="F682" s="294">
        <v>31</v>
      </c>
      <c r="G682" s="294">
        <v>9145</v>
      </c>
      <c r="H682" s="294">
        <v>6820</v>
      </c>
      <c r="I682" s="294">
        <v>2325</v>
      </c>
      <c r="J682" s="294">
        <v>2</v>
      </c>
      <c r="K682" s="294" t="s">
        <v>1358</v>
      </c>
      <c r="L682" s="294">
        <v>31</v>
      </c>
    </row>
    <row r="683" spans="1:12">
      <c r="A683" s="294">
        <v>682</v>
      </c>
      <c r="B683" s="294" t="s">
        <v>811</v>
      </c>
      <c r="C683" s="294" t="s">
        <v>3604</v>
      </c>
      <c r="D683" s="294">
        <v>84</v>
      </c>
      <c r="E683" s="294">
        <v>118</v>
      </c>
      <c r="F683" s="294">
        <v>76</v>
      </c>
      <c r="G683" s="294">
        <v>8968</v>
      </c>
      <c r="H683" s="294">
        <v>6384</v>
      </c>
      <c r="I683" s="294">
        <v>2584</v>
      </c>
      <c r="J683" s="294">
        <v>8</v>
      </c>
      <c r="K683" s="294" t="s">
        <v>1358</v>
      </c>
      <c r="L683" s="294">
        <v>76</v>
      </c>
    </row>
    <row r="684" spans="1:12">
      <c r="A684" s="294">
        <v>683</v>
      </c>
      <c r="B684" s="294" t="s">
        <v>758</v>
      </c>
      <c r="C684" s="294" t="s">
        <v>3188</v>
      </c>
      <c r="D684" s="294">
        <v>64</v>
      </c>
      <c r="E684" s="294">
        <v>108.0241</v>
      </c>
      <c r="F684" s="294">
        <v>83</v>
      </c>
      <c r="G684" s="294">
        <v>8966</v>
      </c>
      <c r="H684" s="294">
        <v>5312</v>
      </c>
      <c r="I684" s="294">
        <v>3654</v>
      </c>
      <c r="J684" s="294">
        <v>26</v>
      </c>
      <c r="K684" s="294" t="s">
        <v>1358</v>
      </c>
      <c r="L684" s="294">
        <v>83</v>
      </c>
    </row>
    <row r="685" spans="1:12">
      <c r="A685" s="294">
        <v>684</v>
      </c>
      <c r="B685" s="294" t="s">
        <v>772</v>
      </c>
      <c r="C685" s="294" t="s">
        <v>3530</v>
      </c>
      <c r="D685" s="294">
        <v>140</v>
      </c>
      <c r="E685" s="294">
        <v>194.47829999999999</v>
      </c>
      <c r="F685" s="294">
        <v>46</v>
      </c>
      <c r="G685" s="294">
        <v>8946</v>
      </c>
      <c r="H685" s="294">
        <v>6440</v>
      </c>
      <c r="I685" s="294">
        <v>2506</v>
      </c>
      <c r="J685" s="294">
        <v>12</v>
      </c>
      <c r="K685" s="294" t="s">
        <v>1358</v>
      </c>
      <c r="L685" s="294">
        <v>46</v>
      </c>
    </row>
    <row r="686" spans="1:12">
      <c r="A686" s="294">
        <v>685</v>
      </c>
      <c r="B686" s="294" t="s">
        <v>4231</v>
      </c>
      <c r="C686" s="294" t="s">
        <v>4326</v>
      </c>
      <c r="D686" s="294">
        <v>164</v>
      </c>
      <c r="E686" s="294">
        <v>304.1379</v>
      </c>
      <c r="F686" s="294">
        <v>29</v>
      </c>
      <c r="G686" s="294">
        <v>8820</v>
      </c>
      <c r="H686" s="294">
        <v>4756</v>
      </c>
      <c r="I686" s="294">
        <v>4064</v>
      </c>
      <c r="J686" s="294">
        <v>15</v>
      </c>
      <c r="K686" s="294" t="s">
        <v>1358</v>
      </c>
      <c r="L686" s="294">
        <v>29</v>
      </c>
    </row>
    <row r="687" spans="1:12">
      <c r="A687" s="294">
        <v>686</v>
      </c>
      <c r="B687" s="294" t="s">
        <v>449</v>
      </c>
      <c r="C687" s="294" t="s">
        <v>3507</v>
      </c>
      <c r="D687" s="294">
        <v>264</v>
      </c>
      <c r="E687" s="294">
        <v>239.25</v>
      </c>
      <c r="F687" s="294">
        <v>36</v>
      </c>
      <c r="G687" s="294">
        <v>8613</v>
      </c>
      <c r="H687" s="294">
        <v>9504</v>
      </c>
      <c r="I687" s="294">
        <v>-891</v>
      </c>
      <c r="J687" s="294">
        <v>17</v>
      </c>
      <c r="K687" s="294" t="s">
        <v>1358</v>
      </c>
      <c r="L687" s="294">
        <v>36</v>
      </c>
    </row>
    <row r="688" spans="1:12">
      <c r="A688" s="294">
        <v>687</v>
      </c>
      <c r="B688" s="294" t="s">
        <v>892</v>
      </c>
      <c r="C688" s="294" t="s">
        <v>3458</v>
      </c>
      <c r="D688" s="294">
        <v>238</v>
      </c>
      <c r="E688" s="294">
        <v>353.33330000000001</v>
      </c>
      <c r="F688" s="294">
        <v>24</v>
      </c>
      <c r="G688" s="294">
        <v>8480</v>
      </c>
      <c r="H688" s="294">
        <v>5712</v>
      </c>
      <c r="I688" s="294">
        <v>2768</v>
      </c>
      <c r="J688" s="294">
        <v>11</v>
      </c>
      <c r="K688" s="294" t="s">
        <v>1358</v>
      </c>
      <c r="L688" s="294">
        <v>24</v>
      </c>
    </row>
    <row r="689" spans="1:12">
      <c r="A689" s="294">
        <v>688</v>
      </c>
      <c r="B689" s="294" t="s">
        <v>4225</v>
      </c>
      <c r="C689" s="294" t="s">
        <v>4327</v>
      </c>
      <c r="D689" s="294">
        <v>657</v>
      </c>
      <c r="E689" s="294">
        <v>1200</v>
      </c>
      <c r="F689" s="294">
        <v>7</v>
      </c>
      <c r="G689" s="294">
        <v>8400</v>
      </c>
      <c r="H689" s="294">
        <v>4599</v>
      </c>
      <c r="I689" s="294">
        <v>3801</v>
      </c>
      <c r="J689" s="294">
        <v>2</v>
      </c>
      <c r="K689" s="294" t="s">
        <v>1358</v>
      </c>
      <c r="L689" s="294">
        <v>7</v>
      </c>
    </row>
    <row r="690" spans="1:12">
      <c r="A690" s="294">
        <v>689</v>
      </c>
      <c r="B690" s="294" t="s">
        <v>416</v>
      </c>
      <c r="C690" s="294" t="s">
        <v>3433</v>
      </c>
      <c r="D690" s="294">
        <v>125</v>
      </c>
      <c r="E690" s="294">
        <v>181.52170000000001</v>
      </c>
      <c r="F690" s="294">
        <v>46</v>
      </c>
      <c r="G690" s="294">
        <v>8350</v>
      </c>
      <c r="H690" s="294">
        <v>5750</v>
      </c>
      <c r="I690" s="294">
        <v>2600</v>
      </c>
      <c r="J690" s="294">
        <v>23</v>
      </c>
      <c r="K690" s="294" t="s">
        <v>1358</v>
      </c>
      <c r="L690" s="294">
        <v>46</v>
      </c>
    </row>
    <row r="691" spans="1:12">
      <c r="A691" s="294">
        <v>690</v>
      </c>
      <c r="B691" s="294" t="s">
        <v>4250</v>
      </c>
      <c r="C691" s="294" t="s">
        <v>4313</v>
      </c>
      <c r="D691" s="294">
        <v>247</v>
      </c>
      <c r="E691" s="294">
        <v>235</v>
      </c>
      <c r="F691" s="294">
        <v>32</v>
      </c>
      <c r="G691" s="294">
        <v>7520</v>
      </c>
      <c r="H691" s="294">
        <v>7904</v>
      </c>
      <c r="I691" s="294">
        <v>-384</v>
      </c>
      <c r="J691" s="294">
        <v>9</v>
      </c>
      <c r="K691" s="294" t="s">
        <v>1358</v>
      </c>
      <c r="L691" s="294">
        <v>32</v>
      </c>
    </row>
    <row r="692" spans="1:12">
      <c r="A692" s="294">
        <v>691</v>
      </c>
      <c r="B692" s="294" t="s">
        <v>891</v>
      </c>
      <c r="C692" s="294" t="s">
        <v>3458</v>
      </c>
      <c r="D692" s="294">
        <v>238</v>
      </c>
      <c r="E692" s="294">
        <v>202.97300000000001</v>
      </c>
      <c r="F692" s="294">
        <v>37</v>
      </c>
      <c r="G692" s="294">
        <v>7510</v>
      </c>
      <c r="H692" s="294">
        <v>8806</v>
      </c>
      <c r="I692" s="294">
        <v>-1296</v>
      </c>
      <c r="J692" s="294">
        <v>14</v>
      </c>
      <c r="K692" s="294" t="s">
        <v>1358</v>
      </c>
      <c r="L692" s="294">
        <v>37</v>
      </c>
    </row>
    <row r="693" spans="1:12">
      <c r="A693" s="294">
        <v>692</v>
      </c>
      <c r="B693" s="294" t="s">
        <v>2979</v>
      </c>
      <c r="C693" s="294" t="s">
        <v>3498</v>
      </c>
      <c r="D693" s="294">
        <v>199</v>
      </c>
      <c r="E693" s="294">
        <v>249</v>
      </c>
      <c r="F693" s="294">
        <v>30</v>
      </c>
      <c r="G693" s="294">
        <v>7470</v>
      </c>
      <c r="H693" s="294">
        <v>5970</v>
      </c>
      <c r="I693" s="294">
        <v>1500</v>
      </c>
      <c r="J693" s="294">
        <v>3</v>
      </c>
      <c r="K693" s="294" t="s">
        <v>1358</v>
      </c>
      <c r="L693" s="294">
        <v>30</v>
      </c>
    </row>
    <row r="694" spans="1:12">
      <c r="A694" s="294">
        <v>693</v>
      </c>
      <c r="B694" s="294" t="s">
        <v>484</v>
      </c>
      <c r="C694" s="294" t="s">
        <v>3650</v>
      </c>
      <c r="D694" s="294">
        <v>102</v>
      </c>
      <c r="E694" s="294">
        <v>276</v>
      </c>
      <c r="F694" s="294">
        <v>27</v>
      </c>
      <c r="G694" s="294">
        <v>7452</v>
      </c>
      <c r="H694" s="294">
        <v>2754</v>
      </c>
      <c r="I694" s="294">
        <v>4698</v>
      </c>
      <c r="J694" s="294">
        <v>6</v>
      </c>
      <c r="K694" s="294" t="s">
        <v>1358</v>
      </c>
      <c r="L694" s="294">
        <v>27</v>
      </c>
    </row>
    <row r="695" spans="1:12">
      <c r="A695" s="294">
        <v>694</v>
      </c>
      <c r="B695" s="294" t="s">
        <v>581</v>
      </c>
      <c r="C695" s="294" t="s">
        <v>3543</v>
      </c>
      <c r="D695" s="294">
        <v>511</v>
      </c>
      <c r="E695" s="294">
        <v>1056</v>
      </c>
      <c r="F695" s="294">
        <v>7</v>
      </c>
      <c r="G695" s="294">
        <v>7392</v>
      </c>
      <c r="H695" s="294">
        <v>3577</v>
      </c>
      <c r="I695" s="294">
        <v>3815</v>
      </c>
      <c r="J695" s="294">
        <v>2</v>
      </c>
      <c r="K695" s="294" t="s">
        <v>1358</v>
      </c>
      <c r="L695" s="294">
        <v>7</v>
      </c>
    </row>
    <row r="696" spans="1:12">
      <c r="A696" s="294">
        <v>695</v>
      </c>
      <c r="B696" s="294" t="s">
        <v>997</v>
      </c>
      <c r="C696" s="294" t="s">
        <v>3492</v>
      </c>
      <c r="D696" s="294">
        <v>454</v>
      </c>
      <c r="E696" s="294">
        <v>613.33330000000001</v>
      </c>
      <c r="F696" s="294">
        <v>12</v>
      </c>
      <c r="G696" s="294">
        <v>7360</v>
      </c>
      <c r="H696" s="294">
        <v>5448</v>
      </c>
      <c r="I696" s="294">
        <v>1912</v>
      </c>
      <c r="J696" s="294">
        <v>3</v>
      </c>
      <c r="K696" s="294" t="s">
        <v>1358</v>
      </c>
      <c r="L696" s="294">
        <v>12</v>
      </c>
    </row>
    <row r="697" spans="1:12">
      <c r="A697" s="294">
        <v>696</v>
      </c>
      <c r="B697" s="294" t="s">
        <v>444</v>
      </c>
      <c r="C697" s="294" t="s">
        <v>3534</v>
      </c>
      <c r="D697" s="294">
        <v>332</v>
      </c>
      <c r="E697" s="294">
        <v>301.45830000000001</v>
      </c>
      <c r="F697" s="294">
        <v>24</v>
      </c>
      <c r="G697" s="294">
        <v>7235</v>
      </c>
      <c r="H697" s="294">
        <v>7968</v>
      </c>
      <c r="I697" s="294">
        <v>-733</v>
      </c>
      <c r="J697" s="294">
        <v>13</v>
      </c>
      <c r="K697" s="294" t="s">
        <v>1358</v>
      </c>
      <c r="L697" s="294">
        <v>24</v>
      </c>
    </row>
    <row r="698" spans="1:12">
      <c r="A698" s="294">
        <v>697</v>
      </c>
      <c r="B698" s="294" t="s">
        <v>788</v>
      </c>
      <c r="C698" s="294" t="s">
        <v>3551</v>
      </c>
      <c r="D698" s="294">
        <v>97</v>
      </c>
      <c r="E698" s="294">
        <v>148.08330000000001</v>
      </c>
      <c r="F698" s="294">
        <v>48</v>
      </c>
      <c r="G698" s="294">
        <v>7108</v>
      </c>
      <c r="H698" s="294">
        <v>4656</v>
      </c>
      <c r="I698" s="294">
        <v>2452</v>
      </c>
      <c r="J698" s="294">
        <v>8</v>
      </c>
      <c r="K698" s="294" t="s">
        <v>1358</v>
      </c>
      <c r="L698" s="294">
        <v>48</v>
      </c>
    </row>
    <row r="699" spans="1:12">
      <c r="A699" s="294">
        <v>698</v>
      </c>
      <c r="B699" s="294" t="s">
        <v>4220</v>
      </c>
      <c r="C699" s="294" t="s">
        <v>4328</v>
      </c>
      <c r="D699" s="294">
        <v>240</v>
      </c>
      <c r="E699" s="294">
        <v>320</v>
      </c>
      <c r="F699" s="294">
        <v>22</v>
      </c>
      <c r="G699" s="294">
        <v>7040</v>
      </c>
      <c r="H699" s="294">
        <v>5280</v>
      </c>
      <c r="I699" s="294">
        <v>1760</v>
      </c>
      <c r="J699" s="294">
        <v>2</v>
      </c>
      <c r="K699" s="294" t="s">
        <v>1358</v>
      </c>
      <c r="L699" s="294">
        <v>22</v>
      </c>
    </row>
    <row r="700" spans="1:12">
      <c r="A700" s="294">
        <v>699</v>
      </c>
      <c r="B700" s="294" t="s">
        <v>519</v>
      </c>
      <c r="C700" s="294" t="s">
        <v>3497</v>
      </c>
      <c r="D700" s="294">
        <v>318</v>
      </c>
      <c r="E700" s="294">
        <v>369.94740000000002</v>
      </c>
      <c r="F700" s="294">
        <v>19</v>
      </c>
      <c r="G700" s="294">
        <v>7029</v>
      </c>
      <c r="H700" s="294">
        <v>6042</v>
      </c>
      <c r="I700" s="294">
        <v>987</v>
      </c>
      <c r="J700" s="294">
        <v>8</v>
      </c>
      <c r="K700" s="294" t="s">
        <v>1358</v>
      </c>
      <c r="L700" s="294">
        <v>19</v>
      </c>
    </row>
    <row r="701" spans="1:12">
      <c r="A701" s="294">
        <v>700</v>
      </c>
      <c r="B701" s="294" t="s">
        <v>798</v>
      </c>
      <c r="C701" s="294" t="s">
        <v>3524</v>
      </c>
      <c r="D701" s="294">
        <v>90</v>
      </c>
      <c r="E701" s="294">
        <v>127.36360000000001</v>
      </c>
      <c r="F701" s="294">
        <v>55</v>
      </c>
      <c r="G701" s="294">
        <v>7005</v>
      </c>
      <c r="H701" s="294">
        <v>4950</v>
      </c>
      <c r="I701" s="294">
        <v>2055</v>
      </c>
      <c r="J701" s="294">
        <v>17</v>
      </c>
      <c r="K701" s="294" t="s">
        <v>1358</v>
      </c>
      <c r="L701" s="294">
        <v>55</v>
      </c>
    </row>
    <row r="702" spans="1:12">
      <c r="A702" s="294">
        <v>701</v>
      </c>
      <c r="B702" s="294" t="s">
        <v>467</v>
      </c>
      <c r="C702" s="294" t="s">
        <v>3499</v>
      </c>
      <c r="D702" s="294">
        <v>142</v>
      </c>
      <c r="E702" s="294">
        <v>183.6842</v>
      </c>
      <c r="F702" s="294">
        <v>38</v>
      </c>
      <c r="G702" s="294">
        <v>6980</v>
      </c>
      <c r="H702" s="294">
        <v>5396</v>
      </c>
      <c r="I702" s="294">
        <v>1584</v>
      </c>
      <c r="J702" s="294">
        <v>24</v>
      </c>
      <c r="K702" s="294" t="s">
        <v>1358</v>
      </c>
      <c r="L702" s="294">
        <v>38</v>
      </c>
    </row>
    <row r="703" spans="1:12">
      <c r="A703" s="294">
        <v>702</v>
      </c>
      <c r="B703" s="294" t="s">
        <v>760</v>
      </c>
      <c r="C703" s="294" t="s">
        <v>3188</v>
      </c>
      <c r="D703" s="294">
        <v>64</v>
      </c>
      <c r="E703" s="294">
        <v>109.8254</v>
      </c>
      <c r="F703" s="294">
        <v>63</v>
      </c>
      <c r="G703" s="294">
        <v>6919</v>
      </c>
      <c r="H703" s="294">
        <v>4032</v>
      </c>
      <c r="I703" s="294">
        <v>2887</v>
      </c>
      <c r="J703" s="294">
        <v>45</v>
      </c>
      <c r="K703" s="294" t="s">
        <v>1358</v>
      </c>
      <c r="L703" s="294">
        <v>63</v>
      </c>
    </row>
    <row r="704" spans="1:12">
      <c r="A704" s="294">
        <v>703</v>
      </c>
      <c r="B704" s="294" t="s">
        <v>420</v>
      </c>
      <c r="C704" s="294" t="s">
        <v>3433</v>
      </c>
      <c r="D704" s="294">
        <v>125</v>
      </c>
      <c r="E704" s="294">
        <v>145.74469999999999</v>
      </c>
      <c r="F704" s="294">
        <v>47</v>
      </c>
      <c r="G704" s="294">
        <v>6850</v>
      </c>
      <c r="H704" s="294">
        <v>5875</v>
      </c>
      <c r="I704" s="294">
        <v>975</v>
      </c>
      <c r="J704" s="294">
        <v>15</v>
      </c>
      <c r="K704" s="294" t="s">
        <v>1358</v>
      </c>
      <c r="L704" s="294">
        <v>47</v>
      </c>
    </row>
    <row r="705" spans="1:12">
      <c r="A705" s="294">
        <v>704</v>
      </c>
      <c r="B705" s="294" t="s">
        <v>999</v>
      </c>
      <c r="C705" s="294" t="s">
        <v>3434</v>
      </c>
      <c r="D705" s="294">
        <v>484</v>
      </c>
      <c r="E705" s="294">
        <v>560</v>
      </c>
      <c r="F705" s="294">
        <v>12</v>
      </c>
      <c r="G705" s="294">
        <v>6720</v>
      </c>
      <c r="H705" s="294">
        <v>5808</v>
      </c>
      <c r="I705" s="294">
        <v>912</v>
      </c>
      <c r="J705" s="294">
        <v>10</v>
      </c>
      <c r="K705" s="294" t="s">
        <v>1358</v>
      </c>
      <c r="L705" s="294">
        <v>12</v>
      </c>
    </row>
    <row r="706" spans="1:12">
      <c r="A706" s="294">
        <v>705</v>
      </c>
      <c r="B706" s="294" t="s">
        <v>4221</v>
      </c>
      <c r="C706" s="294" t="s">
        <v>4329</v>
      </c>
      <c r="D706" s="294">
        <v>315</v>
      </c>
      <c r="E706" s="294">
        <v>420</v>
      </c>
      <c r="F706" s="294">
        <v>16</v>
      </c>
      <c r="G706" s="294">
        <v>6720</v>
      </c>
      <c r="H706" s="294">
        <v>5040</v>
      </c>
      <c r="I706" s="294">
        <v>1680</v>
      </c>
      <c r="J706" s="294">
        <v>1</v>
      </c>
      <c r="K706" s="294" t="s">
        <v>1358</v>
      </c>
      <c r="L706" s="294">
        <v>16</v>
      </c>
    </row>
    <row r="707" spans="1:12">
      <c r="A707" s="294">
        <v>706</v>
      </c>
      <c r="B707" s="294" t="s">
        <v>617</v>
      </c>
      <c r="C707" s="294" t="s">
        <v>3632</v>
      </c>
      <c r="D707" s="294">
        <v>169</v>
      </c>
      <c r="E707" s="294">
        <v>97.676500000000004</v>
      </c>
      <c r="F707" s="294">
        <v>68</v>
      </c>
      <c r="G707" s="294">
        <v>6642</v>
      </c>
      <c r="H707" s="294">
        <v>11492</v>
      </c>
      <c r="I707" s="294">
        <v>-4850</v>
      </c>
      <c r="J707" s="294">
        <v>13</v>
      </c>
      <c r="K707" s="294" t="s">
        <v>1358</v>
      </c>
      <c r="L707" s="294">
        <v>68</v>
      </c>
    </row>
    <row r="708" spans="1:12">
      <c r="A708" s="294">
        <v>707</v>
      </c>
      <c r="B708" s="294" t="s">
        <v>1240</v>
      </c>
      <c r="C708" s="294" t="s">
        <v>3605</v>
      </c>
      <c r="D708" s="294">
        <v>175</v>
      </c>
      <c r="E708" s="294">
        <v>236.25</v>
      </c>
      <c r="F708" s="294">
        <v>28</v>
      </c>
      <c r="G708" s="294">
        <v>6615</v>
      </c>
      <c r="H708" s="294">
        <v>4900</v>
      </c>
      <c r="I708" s="294">
        <v>1715</v>
      </c>
      <c r="J708" s="294">
        <v>8</v>
      </c>
      <c r="K708" s="294" t="s">
        <v>1358</v>
      </c>
      <c r="L708" s="294">
        <v>28</v>
      </c>
    </row>
    <row r="709" spans="1:12">
      <c r="A709" s="294">
        <v>708</v>
      </c>
      <c r="B709" s="294" t="s">
        <v>742</v>
      </c>
      <c r="C709" s="294" t="s">
        <v>3722</v>
      </c>
      <c r="D709" s="294">
        <v>1102</v>
      </c>
      <c r="E709" s="294">
        <v>2184</v>
      </c>
      <c r="F709" s="294">
        <v>3</v>
      </c>
      <c r="G709" s="294">
        <v>6552</v>
      </c>
      <c r="H709" s="294">
        <v>3306</v>
      </c>
      <c r="I709" s="294">
        <v>3246</v>
      </c>
      <c r="J709" s="294">
        <v>2</v>
      </c>
      <c r="K709" s="294" t="s">
        <v>1358</v>
      </c>
      <c r="L709" s="294">
        <v>3</v>
      </c>
    </row>
    <row r="710" spans="1:12">
      <c r="A710" s="294">
        <v>709</v>
      </c>
      <c r="B710" s="294" t="s">
        <v>890</v>
      </c>
      <c r="C710" s="294" t="s">
        <v>3374</v>
      </c>
      <c r="D710" s="294">
        <v>191</v>
      </c>
      <c r="E710" s="294">
        <v>327.36840000000001</v>
      </c>
      <c r="F710" s="294">
        <v>19</v>
      </c>
      <c r="G710" s="294">
        <v>6220</v>
      </c>
      <c r="H710" s="294">
        <v>3629</v>
      </c>
      <c r="I710" s="294">
        <v>2591</v>
      </c>
      <c r="J710" s="294">
        <v>5</v>
      </c>
      <c r="K710" s="294" t="s">
        <v>1358</v>
      </c>
      <c r="L710" s="294">
        <v>19</v>
      </c>
    </row>
    <row r="711" spans="1:12">
      <c r="A711" s="294">
        <v>710</v>
      </c>
      <c r="B711" s="294" t="s">
        <v>2751</v>
      </c>
      <c r="C711" s="294" t="s">
        <v>3496</v>
      </c>
      <c r="D711" s="294">
        <v>400</v>
      </c>
      <c r="E711" s="294">
        <v>610</v>
      </c>
      <c r="F711" s="294">
        <v>10</v>
      </c>
      <c r="G711" s="294">
        <v>6100</v>
      </c>
      <c r="H711" s="294">
        <v>4000</v>
      </c>
      <c r="I711" s="294">
        <v>2100</v>
      </c>
      <c r="J711" s="294">
        <v>1</v>
      </c>
      <c r="K711" s="294" t="s">
        <v>1358</v>
      </c>
      <c r="L711" s="294">
        <v>10</v>
      </c>
    </row>
    <row r="712" spans="1:12">
      <c r="A712" s="294">
        <v>711</v>
      </c>
      <c r="B712" s="294" t="s">
        <v>3657</v>
      </c>
      <c r="C712" s="294" t="s">
        <v>3658</v>
      </c>
      <c r="D712" s="294">
        <v>916</v>
      </c>
      <c r="E712" s="294">
        <v>3000</v>
      </c>
      <c r="F712" s="294">
        <v>2</v>
      </c>
      <c r="G712" s="294">
        <v>6000</v>
      </c>
      <c r="H712" s="294">
        <v>1832</v>
      </c>
      <c r="I712" s="294">
        <v>4168</v>
      </c>
      <c r="J712" s="294">
        <v>2</v>
      </c>
      <c r="K712" s="294" t="s">
        <v>1358</v>
      </c>
      <c r="L712" s="294">
        <v>2</v>
      </c>
    </row>
    <row r="713" spans="1:12">
      <c r="A713" s="294">
        <v>712</v>
      </c>
      <c r="B713" s="294" t="s">
        <v>466</v>
      </c>
      <c r="C713" s="294" t="s">
        <v>3499</v>
      </c>
      <c r="D713" s="294">
        <v>142</v>
      </c>
      <c r="E713" s="294">
        <v>128.65219999999999</v>
      </c>
      <c r="F713" s="294">
        <v>46</v>
      </c>
      <c r="G713" s="294">
        <v>5918</v>
      </c>
      <c r="H713" s="294">
        <v>6532</v>
      </c>
      <c r="I713" s="294">
        <v>-614</v>
      </c>
      <c r="J713" s="294">
        <v>30</v>
      </c>
      <c r="K713" s="294" t="s">
        <v>1358</v>
      </c>
      <c r="L713" s="294">
        <v>46</v>
      </c>
    </row>
    <row r="714" spans="1:12">
      <c r="A714" s="294">
        <v>713</v>
      </c>
      <c r="B714" s="294" t="s">
        <v>411</v>
      </c>
      <c r="C714" s="294" t="s">
        <v>3328</v>
      </c>
      <c r="D714" s="294">
        <v>462</v>
      </c>
      <c r="E714" s="294">
        <v>1180.4000000000001</v>
      </c>
      <c r="F714" s="294">
        <v>5</v>
      </c>
      <c r="G714" s="294">
        <v>5902</v>
      </c>
      <c r="H714" s="294">
        <v>2310</v>
      </c>
      <c r="I714" s="294">
        <v>3592</v>
      </c>
      <c r="J714" s="294">
        <v>4</v>
      </c>
      <c r="K714" s="294" t="s">
        <v>1358</v>
      </c>
      <c r="L714" s="294">
        <v>5</v>
      </c>
    </row>
    <row r="715" spans="1:12">
      <c r="A715" s="294">
        <v>714</v>
      </c>
      <c r="B715" s="294" t="s">
        <v>580</v>
      </c>
      <c r="C715" s="294" t="s">
        <v>3633</v>
      </c>
      <c r="D715" s="294">
        <v>467</v>
      </c>
      <c r="E715" s="294">
        <v>1160.2</v>
      </c>
      <c r="F715" s="294">
        <v>5</v>
      </c>
      <c r="G715" s="294">
        <v>5801</v>
      </c>
      <c r="H715" s="294">
        <v>2335</v>
      </c>
      <c r="I715" s="294">
        <v>3466</v>
      </c>
      <c r="J715" s="294">
        <v>2</v>
      </c>
      <c r="K715" s="294" t="s">
        <v>1358</v>
      </c>
      <c r="L715" s="294">
        <v>5</v>
      </c>
    </row>
    <row r="716" spans="1:12">
      <c r="A716" s="294">
        <v>715</v>
      </c>
      <c r="B716" s="294" t="s">
        <v>551</v>
      </c>
      <c r="C716" s="294" t="s">
        <v>3342</v>
      </c>
      <c r="D716" s="294">
        <v>447</v>
      </c>
      <c r="E716" s="294">
        <v>630.55560000000003</v>
      </c>
      <c r="F716" s="294">
        <v>9</v>
      </c>
      <c r="G716" s="294">
        <v>5675</v>
      </c>
      <c r="H716" s="294">
        <v>4023</v>
      </c>
      <c r="I716" s="294">
        <v>1652</v>
      </c>
      <c r="J716" s="294">
        <v>5</v>
      </c>
      <c r="K716" s="294" t="s">
        <v>1358</v>
      </c>
      <c r="L716" s="294">
        <v>9</v>
      </c>
    </row>
    <row r="717" spans="1:12">
      <c r="A717" s="294">
        <v>716</v>
      </c>
      <c r="B717" s="294" t="s">
        <v>688</v>
      </c>
      <c r="C717" s="294" t="s">
        <v>3302</v>
      </c>
      <c r="D717" s="294">
        <v>344</v>
      </c>
      <c r="E717" s="294">
        <v>907.5</v>
      </c>
      <c r="F717" s="294">
        <v>6</v>
      </c>
      <c r="G717" s="294">
        <v>5445</v>
      </c>
      <c r="H717" s="294">
        <v>2064</v>
      </c>
      <c r="I717" s="294">
        <v>3381</v>
      </c>
      <c r="J717" s="294">
        <v>2</v>
      </c>
      <c r="K717" s="294" t="s">
        <v>1358</v>
      </c>
      <c r="L717" s="294">
        <v>6</v>
      </c>
    </row>
    <row r="718" spans="1:12">
      <c r="A718" s="294">
        <v>717</v>
      </c>
      <c r="B718" s="294" t="s">
        <v>995</v>
      </c>
      <c r="C718" s="294" t="s">
        <v>3434</v>
      </c>
      <c r="D718" s="294">
        <v>484</v>
      </c>
      <c r="E718" s="294">
        <v>544</v>
      </c>
      <c r="F718" s="294">
        <v>10</v>
      </c>
      <c r="G718" s="294">
        <v>5440</v>
      </c>
      <c r="H718" s="294">
        <v>4840</v>
      </c>
      <c r="I718" s="294">
        <v>600</v>
      </c>
      <c r="J718" s="294">
        <v>9</v>
      </c>
      <c r="K718" s="294" t="s">
        <v>1358</v>
      </c>
      <c r="L718" s="294">
        <v>10</v>
      </c>
    </row>
    <row r="719" spans="1:12">
      <c r="A719" s="294">
        <v>718</v>
      </c>
      <c r="B719" s="294" t="s">
        <v>825</v>
      </c>
      <c r="C719" s="294" t="s">
        <v>3516</v>
      </c>
      <c r="D719" s="294">
        <v>105</v>
      </c>
      <c r="E719" s="294">
        <v>185.10339999999999</v>
      </c>
      <c r="F719" s="294">
        <v>29</v>
      </c>
      <c r="G719" s="294">
        <v>5368</v>
      </c>
      <c r="H719" s="294">
        <v>3045</v>
      </c>
      <c r="I719" s="294">
        <v>2323</v>
      </c>
      <c r="J719" s="294">
        <v>9</v>
      </c>
      <c r="K719" s="294" t="s">
        <v>1358</v>
      </c>
      <c r="L719" s="294">
        <v>29</v>
      </c>
    </row>
    <row r="720" spans="1:12">
      <c r="A720" s="294">
        <v>719</v>
      </c>
      <c r="B720" s="294" t="s">
        <v>568</v>
      </c>
      <c r="C720" s="294" t="s">
        <v>3638</v>
      </c>
      <c r="D720" s="294">
        <v>146</v>
      </c>
      <c r="E720" s="294">
        <v>275</v>
      </c>
      <c r="F720" s="294">
        <v>19</v>
      </c>
      <c r="G720" s="294">
        <v>5225</v>
      </c>
      <c r="H720" s="294">
        <v>2774</v>
      </c>
      <c r="I720" s="294">
        <v>2451</v>
      </c>
      <c r="J720" s="294">
        <v>4</v>
      </c>
      <c r="K720" s="294" t="s">
        <v>1358</v>
      </c>
      <c r="L720" s="294">
        <v>19</v>
      </c>
    </row>
    <row r="721" spans="1:12">
      <c r="A721" s="294">
        <v>720</v>
      </c>
      <c r="B721" s="294" t="s">
        <v>2992</v>
      </c>
      <c r="C721" s="294" t="s">
        <v>3727</v>
      </c>
      <c r="D721" s="294">
        <v>288</v>
      </c>
      <c r="E721" s="294">
        <v>44.741399999999999</v>
      </c>
      <c r="F721" s="294">
        <v>116</v>
      </c>
      <c r="G721" s="294">
        <v>5190</v>
      </c>
      <c r="H721" s="294">
        <v>33408</v>
      </c>
      <c r="I721" s="294">
        <v>-28218</v>
      </c>
      <c r="J721" s="294">
        <v>5</v>
      </c>
      <c r="K721" s="294" t="s">
        <v>1358</v>
      </c>
      <c r="L721" s="294">
        <v>116</v>
      </c>
    </row>
    <row r="722" spans="1:12">
      <c r="A722" s="294">
        <v>721</v>
      </c>
      <c r="B722" s="294" t="s">
        <v>404</v>
      </c>
      <c r="C722" s="294" t="s">
        <v>3177</v>
      </c>
      <c r="D722" s="294">
        <v>81</v>
      </c>
      <c r="E722" s="294">
        <v>124.41459999999999</v>
      </c>
      <c r="F722" s="294">
        <v>41</v>
      </c>
      <c r="G722" s="294">
        <v>5101</v>
      </c>
      <c r="H722" s="294">
        <v>3321</v>
      </c>
      <c r="I722" s="294">
        <v>1780</v>
      </c>
      <c r="J722" s="294">
        <v>8</v>
      </c>
      <c r="K722" s="294" t="s">
        <v>1358</v>
      </c>
      <c r="L722" s="294">
        <v>41</v>
      </c>
    </row>
    <row r="723" spans="1:12">
      <c r="A723" s="294">
        <v>722</v>
      </c>
      <c r="B723" s="294" t="s">
        <v>464</v>
      </c>
      <c r="C723" s="294" t="s">
        <v>3499</v>
      </c>
      <c r="D723" s="294">
        <v>142</v>
      </c>
      <c r="E723" s="294">
        <v>94.259299999999996</v>
      </c>
      <c r="F723" s="294">
        <v>54</v>
      </c>
      <c r="G723" s="294">
        <v>5090</v>
      </c>
      <c r="H723" s="294">
        <v>7668</v>
      </c>
      <c r="I723" s="294">
        <v>-2578</v>
      </c>
      <c r="J723" s="294">
        <v>37</v>
      </c>
      <c r="K723" s="294" t="s">
        <v>1358</v>
      </c>
      <c r="L723" s="294">
        <v>54</v>
      </c>
    </row>
    <row r="724" spans="1:12">
      <c r="A724" s="294">
        <v>723</v>
      </c>
      <c r="B724" s="294" t="s">
        <v>898</v>
      </c>
      <c r="C724" s="294" t="s">
        <v>3554</v>
      </c>
      <c r="D724" s="294">
        <v>290</v>
      </c>
      <c r="E724" s="294">
        <v>501</v>
      </c>
      <c r="F724" s="294">
        <v>10</v>
      </c>
      <c r="G724" s="294">
        <v>5010</v>
      </c>
      <c r="H724" s="294">
        <v>2900</v>
      </c>
      <c r="I724" s="294">
        <v>2110</v>
      </c>
      <c r="J724" s="294">
        <v>1</v>
      </c>
      <c r="K724" s="294" t="s">
        <v>1358</v>
      </c>
      <c r="L724" s="294">
        <v>10</v>
      </c>
    </row>
    <row r="725" spans="1:12">
      <c r="A725" s="294">
        <v>724</v>
      </c>
      <c r="B725" s="294" t="s">
        <v>915</v>
      </c>
      <c r="C725" s="294" t="s">
        <v>3312</v>
      </c>
      <c r="D725" s="294">
        <v>195</v>
      </c>
      <c r="E725" s="294">
        <v>291.7647</v>
      </c>
      <c r="F725" s="294">
        <v>17</v>
      </c>
      <c r="G725" s="294">
        <v>4960</v>
      </c>
      <c r="H725" s="294">
        <v>3315</v>
      </c>
      <c r="I725" s="294">
        <v>1645</v>
      </c>
      <c r="J725" s="294">
        <v>4</v>
      </c>
      <c r="K725" s="294" t="s">
        <v>1358</v>
      </c>
      <c r="L725" s="294">
        <v>17</v>
      </c>
    </row>
    <row r="726" spans="1:12">
      <c r="A726" s="294">
        <v>725</v>
      </c>
      <c r="B726" s="294" t="s">
        <v>560</v>
      </c>
      <c r="C726" s="294" t="s">
        <v>3612</v>
      </c>
      <c r="D726" s="294">
        <v>105</v>
      </c>
      <c r="E726" s="294">
        <v>256.42110000000002</v>
      </c>
      <c r="F726" s="294">
        <v>19</v>
      </c>
      <c r="G726" s="294">
        <v>4872</v>
      </c>
      <c r="H726" s="294">
        <v>1995</v>
      </c>
      <c r="I726" s="294">
        <v>2877</v>
      </c>
      <c r="J726" s="294">
        <v>12</v>
      </c>
      <c r="K726" s="294" t="s">
        <v>1358</v>
      </c>
      <c r="L726" s="294">
        <v>19</v>
      </c>
    </row>
    <row r="727" spans="1:12">
      <c r="A727" s="294">
        <v>726</v>
      </c>
      <c r="B727" s="294" t="s">
        <v>908</v>
      </c>
      <c r="C727" s="294" t="s">
        <v>3371</v>
      </c>
      <c r="D727" s="294">
        <v>419</v>
      </c>
      <c r="E727" s="294">
        <v>721</v>
      </c>
      <c r="F727" s="294">
        <v>6</v>
      </c>
      <c r="G727" s="294">
        <v>4326</v>
      </c>
      <c r="H727" s="294">
        <v>2514</v>
      </c>
      <c r="I727" s="294">
        <v>1812</v>
      </c>
      <c r="J727" s="294">
        <v>2</v>
      </c>
      <c r="K727" s="294" t="s">
        <v>1358</v>
      </c>
      <c r="L727" s="294">
        <v>6</v>
      </c>
    </row>
    <row r="728" spans="1:12">
      <c r="A728" s="294">
        <v>727</v>
      </c>
      <c r="B728" s="294" t="s">
        <v>483</v>
      </c>
      <c r="C728" s="294" t="s">
        <v>3694</v>
      </c>
      <c r="D728" s="294">
        <v>102</v>
      </c>
      <c r="E728" s="294">
        <v>299</v>
      </c>
      <c r="F728" s="294">
        <v>14</v>
      </c>
      <c r="G728" s="294">
        <v>4186</v>
      </c>
      <c r="H728" s="294">
        <v>1428</v>
      </c>
      <c r="I728" s="294">
        <v>2758</v>
      </c>
      <c r="J728" s="294">
        <v>2</v>
      </c>
      <c r="K728" s="294" t="s">
        <v>1358</v>
      </c>
      <c r="L728" s="294">
        <v>14</v>
      </c>
    </row>
    <row r="729" spans="1:12">
      <c r="A729" s="294">
        <v>728</v>
      </c>
      <c r="B729" s="294" t="s">
        <v>1022</v>
      </c>
      <c r="C729" s="294" t="s">
        <v>3626</v>
      </c>
      <c r="D729" s="294">
        <v>484</v>
      </c>
      <c r="E729" s="294">
        <v>694.33330000000001</v>
      </c>
      <c r="F729" s="294">
        <v>6</v>
      </c>
      <c r="G729" s="294">
        <v>4166</v>
      </c>
      <c r="H729" s="294">
        <v>2904</v>
      </c>
      <c r="I729" s="294">
        <v>1262</v>
      </c>
      <c r="J729" s="294">
        <v>5</v>
      </c>
      <c r="K729" s="294" t="s">
        <v>1358</v>
      </c>
      <c r="L729" s="294">
        <v>6</v>
      </c>
    </row>
    <row r="730" spans="1:12">
      <c r="A730" s="294">
        <v>729</v>
      </c>
      <c r="B730" s="294" t="s">
        <v>833</v>
      </c>
      <c r="C730" s="294" t="s">
        <v>3022</v>
      </c>
      <c r="D730" s="294">
        <v>245</v>
      </c>
      <c r="E730" s="294">
        <v>342.66669999999999</v>
      </c>
      <c r="F730" s="294">
        <v>12</v>
      </c>
      <c r="G730" s="294">
        <v>4112</v>
      </c>
      <c r="H730" s="294">
        <v>2940</v>
      </c>
      <c r="I730" s="294">
        <v>1172</v>
      </c>
      <c r="J730" s="294">
        <v>7</v>
      </c>
      <c r="K730" s="294" t="s">
        <v>1358</v>
      </c>
      <c r="L730" s="294">
        <v>12</v>
      </c>
    </row>
    <row r="731" spans="1:12">
      <c r="A731" s="294">
        <v>730</v>
      </c>
      <c r="B731" s="294" t="s">
        <v>632</v>
      </c>
      <c r="C731" s="294" t="s">
        <v>3165</v>
      </c>
      <c r="D731" s="294">
        <v>415</v>
      </c>
      <c r="E731" s="294">
        <v>820</v>
      </c>
      <c r="F731" s="294">
        <v>5</v>
      </c>
      <c r="G731" s="294">
        <v>4100</v>
      </c>
      <c r="H731" s="294">
        <v>2075</v>
      </c>
      <c r="I731" s="294">
        <v>2025</v>
      </c>
      <c r="J731" s="294">
        <v>1</v>
      </c>
      <c r="K731" s="294" t="s">
        <v>1358</v>
      </c>
      <c r="L731" s="294">
        <v>5</v>
      </c>
    </row>
    <row r="732" spans="1:12">
      <c r="A732" s="294">
        <v>731</v>
      </c>
      <c r="B732" s="294" t="s">
        <v>1009</v>
      </c>
      <c r="C732" s="294" t="s">
        <v>3480</v>
      </c>
      <c r="D732" s="294">
        <v>504</v>
      </c>
      <c r="E732" s="294">
        <v>1350</v>
      </c>
      <c r="F732" s="294">
        <v>3</v>
      </c>
      <c r="G732" s="294">
        <v>4050</v>
      </c>
      <c r="H732" s="294">
        <v>1512</v>
      </c>
      <c r="I732" s="294">
        <v>2538</v>
      </c>
      <c r="J732" s="294">
        <v>2</v>
      </c>
      <c r="K732" s="294" t="s">
        <v>1358</v>
      </c>
      <c r="L732" s="294">
        <v>3</v>
      </c>
    </row>
    <row r="733" spans="1:12">
      <c r="A733" s="294">
        <v>732</v>
      </c>
      <c r="B733" s="294" t="s">
        <v>3525</v>
      </c>
      <c r="C733" s="294" t="s">
        <v>3526</v>
      </c>
      <c r="D733" s="294">
        <v>406</v>
      </c>
      <c r="E733" s="294">
        <v>655</v>
      </c>
      <c r="F733" s="294">
        <v>6</v>
      </c>
      <c r="G733" s="294">
        <v>3930</v>
      </c>
      <c r="H733" s="294">
        <v>2436</v>
      </c>
      <c r="I733" s="294">
        <v>1494</v>
      </c>
      <c r="J733" s="294">
        <v>6</v>
      </c>
      <c r="K733" s="294" t="s">
        <v>1358</v>
      </c>
      <c r="L733" s="294">
        <v>6</v>
      </c>
    </row>
    <row r="734" spans="1:12">
      <c r="A734" s="294">
        <v>733</v>
      </c>
      <c r="B734" s="294" t="s">
        <v>1242</v>
      </c>
      <c r="C734" s="294" t="s">
        <v>4064</v>
      </c>
      <c r="D734" s="294">
        <v>275</v>
      </c>
      <c r="E734" s="294">
        <v>326.08330000000001</v>
      </c>
      <c r="F734" s="294">
        <v>12</v>
      </c>
      <c r="G734" s="294">
        <v>3913</v>
      </c>
      <c r="H734" s="294">
        <v>3300</v>
      </c>
      <c r="I734" s="294">
        <v>613</v>
      </c>
      <c r="J734" s="294">
        <v>5</v>
      </c>
      <c r="K734" s="294" t="s">
        <v>1358</v>
      </c>
      <c r="L734" s="294">
        <v>12</v>
      </c>
    </row>
    <row r="735" spans="1:12">
      <c r="A735" s="294">
        <v>734</v>
      </c>
      <c r="B735" s="294" t="s">
        <v>436</v>
      </c>
      <c r="C735" s="294" t="s">
        <v>3679</v>
      </c>
      <c r="D735" s="294">
        <v>204</v>
      </c>
      <c r="E735" s="294">
        <v>640</v>
      </c>
      <c r="F735" s="294">
        <v>6</v>
      </c>
      <c r="G735" s="294">
        <v>3840</v>
      </c>
      <c r="H735" s="294">
        <v>1224</v>
      </c>
      <c r="I735" s="294">
        <v>2616</v>
      </c>
      <c r="J735" s="294">
        <v>2</v>
      </c>
      <c r="K735" s="294" t="s">
        <v>1358</v>
      </c>
      <c r="L735" s="294">
        <v>6</v>
      </c>
    </row>
    <row r="736" spans="1:12">
      <c r="A736" s="294">
        <v>735</v>
      </c>
      <c r="B736" s="294" t="s">
        <v>587</v>
      </c>
      <c r="C736" s="294" t="s">
        <v>3648</v>
      </c>
      <c r="D736" s="294">
        <v>142</v>
      </c>
      <c r="E736" s="294">
        <v>250.73330000000001</v>
      </c>
      <c r="F736" s="294">
        <v>15</v>
      </c>
      <c r="G736" s="294">
        <v>3761</v>
      </c>
      <c r="H736" s="294">
        <v>2130</v>
      </c>
      <c r="I736" s="294">
        <v>1631</v>
      </c>
      <c r="J736" s="294">
        <v>11</v>
      </c>
      <c r="K736" s="294" t="s">
        <v>1358</v>
      </c>
      <c r="L736" s="294">
        <v>15</v>
      </c>
    </row>
    <row r="737" spans="1:12">
      <c r="A737" s="294">
        <v>736</v>
      </c>
      <c r="B737" s="294" t="s">
        <v>822</v>
      </c>
      <c r="C737" s="294" t="s">
        <v>3636</v>
      </c>
      <c r="D737" s="294">
        <v>173</v>
      </c>
      <c r="E737" s="294">
        <v>244.0667</v>
      </c>
      <c r="F737" s="294">
        <v>15</v>
      </c>
      <c r="G737" s="294">
        <v>3661</v>
      </c>
      <c r="H737" s="294">
        <v>2595</v>
      </c>
      <c r="I737" s="294">
        <v>1066</v>
      </c>
      <c r="J737" s="294">
        <v>5</v>
      </c>
      <c r="K737" s="294" t="s">
        <v>1358</v>
      </c>
      <c r="L737" s="294">
        <v>15</v>
      </c>
    </row>
    <row r="738" spans="1:12">
      <c r="A738" s="294">
        <v>737</v>
      </c>
      <c r="B738" s="294" t="s">
        <v>1300</v>
      </c>
      <c r="C738" s="294" t="s">
        <v>3376</v>
      </c>
      <c r="D738" s="294">
        <v>188</v>
      </c>
      <c r="E738" s="294">
        <v>278.07690000000002</v>
      </c>
      <c r="F738" s="294">
        <v>13</v>
      </c>
      <c r="G738" s="294">
        <v>3615</v>
      </c>
      <c r="H738" s="294">
        <v>2444</v>
      </c>
      <c r="I738" s="294">
        <v>1171</v>
      </c>
      <c r="J738" s="294">
        <v>10</v>
      </c>
      <c r="K738" s="294" t="s">
        <v>1358</v>
      </c>
      <c r="L738" s="294">
        <v>13</v>
      </c>
    </row>
    <row r="739" spans="1:12">
      <c r="A739" s="294">
        <v>738</v>
      </c>
      <c r="B739" s="294" t="s">
        <v>919</v>
      </c>
      <c r="C739" s="294" t="s">
        <v>3515</v>
      </c>
      <c r="D739" s="294">
        <v>74</v>
      </c>
      <c r="E739" s="294">
        <v>58.2742</v>
      </c>
      <c r="F739" s="294">
        <v>62</v>
      </c>
      <c r="G739" s="294">
        <v>3613</v>
      </c>
      <c r="H739" s="294">
        <v>4588</v>
      </c>
      <c r="I739" s="294">
        <v>-975</v>
      </c>
      <c r="J739" s="294">
        <v>43</v>
      </c>
      <c r="K739" s="294" t="s">
        <v>1358</v>
      </c>
      <c r="L739" s="294">
        <v>62</v>
      </c>
    </row>
    <row r="740" spans="1:12">
      <c r="A740" s="294">
        <v>739</v>
      </c>
      <c r="B740" s="294" t="s">
        <v>2753</v>
      </c>
      <c r="C740" s="294" t="s">
        <v>3112</v>
      </c>
      <c r="D740" s="294">
        <v>265</v>
      </c>
      <c r="E740" s="294">
        <v>508</v>
      </c>
      <c r="F740" s="294">
        <v>7</v>
      </c>
      <c r="G740" s="294">
        <v>3556</v>
      </c>
      <c r="H740" s="294">
        <v>1855</v>
      </c>
      <c r="I740" s="294">
        <v>1701</v>
      </c>
      <c r="J740" s="294">
        <v>6</v>
      </c>
      <c r="K740" s="294" t="s">
        <v>1358</v>
      </c>
      <c r="L740" s="294">
        <v>7</v>
      </c>
    </row>
    <row r="741" spans="1:12">
      <c r="A741" s="294">
        <v>740</v>
      </c>
      <c r="B741" s="294" t="s">
        <v>925</v>
      </c>
      <c r="C741" s="294" t="s">
        <v>3450</v>
      </c>
      <c r="D741" s="294">
        <v>74</v>
      </c>
      <c r="E741" s="294">
        <v>50.242899999999999</v>
      </c>
      <c r="F741" s="294">
        <v>70</v>
      </c>
      <c r="G741" s="294">
        <v>3517</v>
      </c>
      <c r="H741" s="294">
        <v>5180</v>
      </c>
      <c r="I741" s="294">
        <v>-1663</v>
      </c>
      <c r="J741" s="294">
        <v>48</v>
      </c>
      <c r="K741" s="294" t="s">
        <v>1358</v>
      </c>
      <c r="L741" s="294">
        <v>70</v>
      </c>
    </row>
    <row r="742" spans="1:12">
      <c r="A742" s="294">
        <v>741</v>
      </c>
      <c r="B742" s="294" t="s">
        <v>3641</v>
      </c>
      <c r="C742" s="294" t="s">
        <v>4044</v>
      </c>
      <c r="D742" s="294">
        <v>320</v>
      </c>
      <c r="E742" s="294">
        <v>569</v>
      </c>
      <c r="F742" s="294">
        <v>6</v>
      </c>
      <c r="G742" s="294">
        <v>3414</v>
      </c>
      <c r="H742" s="294">
        <v>1920</v>
      </c>
      <c r="I742" s="294">
        <v>1494</v>
      </c>
      <c r="J742" s="294">
        <v>5</v>
      </c>
      <c r="K742" s="294" t="s">
        <v>1358</v>
      </c>
      <c r="L742" s="294">
        <v>6</v>
      </c>
    </row>
    <row r="743" spans="1:12">
      <c r="A743" s="294">
        <v>742</v>
      </c>
      <c r="B743" s="294" t="s">
        <v>986</v>
      </c>
      <c r="C743" s="294" t="s">
        <v>3640</v>
      </c>
      <c r="D743" s="294">
        <v>401</v>
      </c>
      <c r="E743" s="294">
        <v>680</v>
      </c>
      <c r="F743" s="294">
        <v>5</v>
      </c>
      <c r="G743" s="294">
        <v>3400</v>
      </c>
      <c r="H743" s="294">
        <v>2005</v>
      </c>
      <c r="I743" s="294">
        <v>1395</v>
      </c>
      <c r="J743" s="294">
        <v>1</v>
      </c>
      <c r="K743" s="294" t="s">
        <v>1358</v>
      </c>
      <c r="L743" s="294">
        <v>5</v>
      </c>
    </row>
    <row r="744" spans="1:12">
      <c r="A744" s="294">
        <v>743</v>
      </c>
      <c r="B744" s="294" t="s">
        <v>3682</v>
      </c>
      <c r="C744" s="294" t="s">
        <v>3683</v>
      </c>
      <c r="D744" s="294">
        <v>194</v>
      </c>
      <c r="E744" s="294">
        <v>368</v>
      </c>
      <c r="F744" s="294">
        <v>9</v>
      </c>
      <c r="G744" s="294">
        <v>3312</v>
      </c>
      <c r="H744" s="294">
        <v>1746</v>
      </c>
      <c r="I744" s="294">
        <v>1566</v>
      </c>
      <c r="J744" s="294">
        <v>6</v>
      </c>
      <c r="K744" s="294" t="s">
        <v>1358</v>
      </c>
      <c r="L744" s="294">
        <v>9</v>
      </c>
    </row>
    <row r="745" spans="1:12">
      <c r="A745" s="294">
        <v>744</v>
      </c>
      <c r="B745" s="294" t="s">
        <v>4169</v>
      </c>
      <c r="C745" s="294" t="s">
        <v>4330</v>
      </c>
      <c r="D745" s="294">
        <v>79</v>
      </c>
      <c r="E745" s="294">
        <v>165</v>
      </c>
      <c r="F745" s="294">
        <v>20</v>
      </c>
      <c r="G745" s="294">
        <v>3300</v>
      </c>
      <c r="H745" s="294">
        <v>1580</v>
      </c>
      <c r="I745" s="294">
        <v>1720</v>
      </c>
      <c r="J745" s="294">
        <v>4</v>
      </c>
      <c r="K745" s="294" t="s">
        <v>1358</v>
      </c>
      <c r="L745" s="294">
        <v>20</v>
      </c>
    </row>
    <row r="746" spans="1:12">
      <c r="A746" s="294">
        <v>745</v>
      </c>
      <c r="B746" s="294" t="s">
        <v>569</v>
      </c>
      <c r="C746" s="294" t="s">
        <v>3638</v>
      </c>
      <c r="D746" s="294">
        <v>146</v>
      </c>
      <c r="E746" s="294">
        <v>297.72730000000001</v>
      </c>
      <c r="F746" s="294">
        <v>11</v>
      </c>
      <c r="G746" s="294">
        <v>3275</v>
      </c>
      <c r="H746" s="294">
        <v>1606</v>
      </c>
      <c r="I746" s="294">
        <v>1669</v>
      </c>
      <c r="J746" s="294">
        <v>2</v>
      </c>
      <c r="K746" s="294" t="s">
        <v>1358</v>
      </c>
      <c r="L746" s="294">
        <v>11</v>
      </c>
    </row>
    <row r="747" spans="1:12">
      <c r="A747" s="294">
        <v>746</v>
      </c>
      <c r="B747" s="294" t="s">
        <v>950</v>
      </c>
      <c r="C747" s="294" t="s">
        <v>3244</v>
      </c>
      <c r="D747" s="294">
        <v>192</v>
      </c>
      <c r="E747" s="294">
        <v>363.33330000000001</v>
      </c>
      <c r="F747" s="294">
        <v>9</v>
      </c>
      <c r="G747" s="294">
        <v>3270</v>
      </c>
      <c r="H747" s="294">
        <v>1728</v>
      </c>
      <c r="I747" s="294">
        <v>1542</v>
      </c>
      <c r="J747" s="294">
        <v>5</v>
      </c>
      <c r="K747" s="294" t="s">
        <v>1358</v>
      </c>
      <c r="L747" s="294">
        <v>9</v>
      </c>
    </row>
    <row r="748" spans="1:12">
      <c r="A748" s="294">
        <v>747</v>
      </c>
      <c r="B748" s="294" t="s">
        <v>554</v>
      </c>
      <c r="C748" s="294" t="s">
        <v>3469</v>
      </c>
      <c r="D748" s="294">
        <v>762</v>
      </c>
      <c r="E748" s="294">
        <v>1610</v>
      </c>
      <c r="F748" s="294">
        <v>2</v>
      </c>
      <c r="G748" s="294">
        <v>3220</v>
      </c>
      <c r="H748" s="294">
        <v>1524</v>
      </c>
      <c r="I748" s="294">
        <v>1696</v>
      </c>
      <c r="J748" s="294">
        <v>2</v>
      </c>
      <c r="K748" s="294" t="s">
        <v>1358</v>
      </c>
      <c r="L748" s="294">
        <v>2</v>
      </c>
    </row>
    <row r="749" spans="1:12">
      <c r="A749" s="294">
        <v>748</v>
      </c>
      <c r="B749" s="294" t="s">
        <v>677</v>
      </c>
      <c r="C749" s="294" t="s">
        <v>3975</v>
      </c>
      <c r="D749" s="294">
        <v>99</v>
      </c>
      <c r="E749" s="294">
        <v>220.21430000000001</v>
      </c>
      <c r="F749" s="294">
        <v>14</v>
      </c>
      <c r="G749" s="294">
        <v>3083</v>
      </c>
      <c r="H749" s="294">
        <v>1386</v>
      </c>
      <c r="I749" s="294">
        <v>1697</v>
      </c>
      <c r="J749" s="294">
        <v>12</v>
      </c>
      <c r="K749" s="294" t="s">
        <v>1358</v>
      </c>
      <c r="L749" s="294">
        <v>14</v>
      </c>
    </row>
    <row r="750" spans="1:12">
      <c r="A750" s="294">
        <v>749</v>
      </c>
      <c r="B750" s="294" t="s">
        <v>2803</v>
      </c>
      <c r="C750" s="294" t="s">
        <v>3728</v>
      </c>
      <c r="D750" s="294">
        <v>110</v>
      </c>
      <c r="E750" s="294">
        <v>236</v>
      </c>
      <c r="F750" s="294">
        <v>13</v>
      </c>
      <c r="G750" s="294">
        <v>3068</v>
      </c>
      <c r="H750" s="294">
        <v>1430</v>
      </c>
      <c r="I750" s="294">
        <v>1638</v>
      </c>
      <c r="J750" s="294">
        <v>12</v>
      </c>
      <c r="K750" s="294" t="s">
        <v>1358</v>
      </c>
      <c r="L750" s="294">
        <v>13</v>
      </c>
    </row>
    <row r="751" spans="1:12">
      <c r="A751" s="294">
        <v>750</v>
      </c>
      <c r="B751" s="294" t="s">
        <v>856</v>
      </c>
      <c r="C751" s="294" t="s">
        <v>3581</v>
      </c>
      <c r="D751" s="294">
        <v>254</v>
      </c>
      <c r="E751" s="294">
        <v>433.71429999999998</v>
      </c>
      <c r="F751" s="294">
        <v>7</v>
      </c>
      <c r="G751" s="294">
        <v>3036</v>
      </c>
      <c r="H751" s="294">
        <v>1778</v>
      </c>
      <c r="I751" s="294">
        <v>1258</v>
      </c>
      <c r="J751" s="294">
        <v>6</v>
      </c>
      <c r="K751" s="294" t="s">
        <v>1358</v>
      </c>
      <c r="L751" s="294">
        <v>7</v>
      </c>
    </row>
    <row r="752" spans="1:12">
      <c r="A752" s="294">
        <v>751</v>
      </c>
      <c r="B752" s="294" t="s">
        <v>443</v>
      </c>
      <c r="C752" s="294" t="s">
        <v>3634</v>
      </c>
      <c r="D752" s="294">
        <v>427</v>
      </c>
      <c r="E752" s="294">
        <v>505.83330000000001</v>
      </c>
      <c r="F752" s="294">
        <v>6</v>
      </c>
      <c r="G752" s="294">
        <v>3035</v>
      </c>
      <c r="H752" s="294">
        <v>2562</v>
      </c>
      <c r="I752" s="294">
        <v>473</v>
      </c>
      <c r="J752" s="294">
        <v>5</v>
      </c>
      <c r="K752" s="294" t="s">
        <v>1358</v>
      </c>
      <c r="L752" s="294">
        <v>6</v>
      </c>
    </row>
    <row r="753" spans="1:12">
      <c r="A753" s="294">
        <v>752</v>
      </c>
      <c r="B753" s="294" t="s">
        <v>2885</v>
      </c>
      <c r="C753" s="294" t="s">
        <v>3711</v>
      </c>
      <c r="D753" s="294">
        <v>241</v>
      </c>
      <c r="E753" s="294">
        <v>607</v>
      </c>
      <c r="F753" s="294">
        <v>5</v>
      </c>
      <c r="G753" s="294">
        <v>3035</v>
      </c>
      <c r="H753" s="294">
        <v>1205</v>
      </c>
      <c r="I753" s="294">
        <v>1830</v>
      </c>
      <c r="J753" s="294">
        <v>1</v>
      </c>
      <c r="K753" s="294" t="s">
        <v>1358</v>
      </c>
      <c r="L753" s="294">
        <v>5</v>
      </c>
    </row>
    <row r="754" spans="1:12">
      <c r="A754" s="294">
        <v>753</v>
      </c>
      <c r="B754" s="294" t="s">
        <v>2801</v>
      </c>
      <c r="C754" s="294" t="s">
        <v>3355</v>
      </c>
      <c r="D754" s="294">
        <v>210</v>
      </c>
      <c r="E754" s="294">
        <v>336.66669999999999</v>
      </c>
      <c r="F754" s="294">
        <v>9</v>
      </c>
      <c r="G754" s="294">
        <v>3030</v>
      </c>
      <c r="H754" s="294">
        <v>1890</v>
      </c>
      <c r="I754" s="294">
        <v>1140</v>
      </c>
      <c r="J754" s="294">
        <v>9</v>
      </c>
      <c r="K754" s="294" t="s">
        <v>1358</v>
      </c>
      <c r="L754" s="294">
        <v>9</v>
      </c>
    </row>
    <row r="755" spans="1:12">
      <c r="A755" s="294">
        <v>754</v>
      </c>
      <c r="B755" s="294" t="s">
        <v>4159</v>
      </c>
      <c r="C755" s="294" t="s">
        <v>4160</v>
      </c>
      <c r="D755" s="294">
        <v>0</v>
      </c>
      <c r="E755" s="294">
        <v>3000</v>
      </c>
      <c r="F755" s="294">
        <v>1</v>
      </c>
      <c r="G755" s="294">
        <v>3000</v>
      </c>
      <c r="H755" s="294">
        <v>0</v>
      </c>
      <c r="I755" s="294">
        <v>3000</v>
      </c>
      <c r="J755" s="294">
        <v>1</v>
      </c>
      <c r="K755" s="294" t="s">
        <v>1358</v>
      </c>
      <c r="L755" s="294">
        <v>1</v>
      </c>
    </row>
    <row r="756" spans="1:12">
      <c r="A756" s="294">
        <v>755</v>
      </c>
      <c r="B756" s="294" t="s">
        <v>452</v>
      </c>
      <c r="C756" s="294" t="s">
        <v>3687</v>
      </c>
      <c r="D756" s="294">
        <v>592</v>
      </c>
      <c r="E756" s="294">
        <v>374.25</v>
      </c>
      <c r="F756" s="294">
        <v>8</v>
      </c>
      <c r="G756" s="294">
        <v>2994</v>
      </c>
      <c r="H756" s="294">
        <v>4736</v>
      </c>
      <c r="I756" s="294">
        <v>-1742</v>
      </c>
      <c r="J756" s="294">
        <v>8</v>
      </c>
      <c r="K756" s="294" t="s">
        <v>1358</v>
      </c>
      <c r="L756" s="294">
        <v>8</v>
      </c>
    </row>
    <row r="757" spans="1:12">
      <c r="A757" s="294">
        <v>756</v>
      </c>
      <c r="B757" s="294" t="s">
        <v>2978</v>
      </c>
      <c r="C757" s="294" t="s">
        <v>3573</v>
      </c>
      <c r="D757" s="294">
        <v>398</v>
      </c>
      <c r="E757" s="294">
        <v>489</v>
      </c>
      <c r="F757" s="294">
        <v>6</v>
      </c>
      <c r="G757" s="294">
        <v>2934</v>
      </c>
      <c r="H757" s="294">
        <v>2388</v>
      </c>
      <c r="I757" s="294">
        <v>546</v>
      </c>
      <c r="J757" s="294">
        <v>2</v>
      </c>
      <c r="K757" s="294" t="s">
        <v>1358</v>
      </c>
      <c r="L757" s="294">
        <v>6</v>
      </c>
    </row>
    <row r="758" spans="1:12">
      <c r="A758" s="294">
        <v>757</v>
      </c>
      <c r="B758" s="294" t="s">
        <v>405</v>
      </c>
      <c r="C758" s="294" t="s">
        <v>3177</v>
      </c>
      <c r="D758" s="294">
        <v>81</v>
      </c>
      <c r="E758" s="294">
        <v>132</v>
      </c>
      <c r="F758" s="294">
        <v>22</v>
      </c>
      <c r="G758" s="294">
        <v>2904</v>
      </c>
      <c r="H758" s="294">
        <v>1782</v>
      </c>
      <c r="I758" s="294">
        <v>1122</v>
      </c>
      <c r="J758" s="294">
        <v>2</v>
      </c>
      <c r="K758" s="294" t="s">
        <v>1358</v>
      </c>
      <c r="L758" s="294">
        <v>22</v>
      </c>
    </row>
    <row r="759" spans="1:12">
      <c r="A759" s="294">
        <v>758</v>
      </c>
      <c r="B759" s="294" t="s">
        <v>928</v>
      </c>
      <c r="C759" s="294" t="s">
        <v>3671</v>
      </c>
      <c r="D759" s="294">
        <v>229</v>
      </c>
      <c r="E759" s="294">
        <v>411</v>
      </c>
      <c r="F759" s="294">
        <v>7</v>
      </c>
      <c r="G759" s="294">
        <v>2877</v>
      </c>
      <c r="H759" s="294">
        <v>1603</v>
      </c>
      <c r="I759" s="294">
        <v>1274</v>
      </c>
      <c r="J759" s="294">
        <v>6</v>
      </c>
      <c r="K759" s="294" t="s">
        <v>1358</v>
      </c>
      <c r="L759" s="294">
        <v>7</v>
      </c>
    </row>
    <row r="760" spans="1:12">
      <c r="A760" s="294">
        <v>759</v>
      </c>
      <c r="B760" s="294" t="s">
        <v>573</v>
      </c>
      <c r="C760" s="294" t="s">
        <v>3444</v>
      </c>
      <c r="D760" s="294">
        <v>119</v>
      </c>
      <c r="E760" s="294">
        <v>315.11110000000002</v>
      </c>
      <c r="F760" s="294">
        <v>9</v>
      </c>
      <c r="G760" s="294">
        <v>2836</v>
      </c>
      <c r="H760" s="294">
        <v>1071</v>
      </c>
      <c r="I760" s="294">
        <v>1765</v>
      </c>
      <c r="J760" s="294">
        <v>4</v>
      </c>
      <c r="K760" s="294" t="s">
        <v>1358</v>
      </c>
      <c r="L760" s="294">
        <v>9</v>
      </c>
    </row>
    <row r="761" spans="1:12">
      <c r="A761" s="294">
        <v>760</v>
      </c>
      <c r="B761" s="294" t="s">
        <v>756</v>
      </c>
      <c r="C761" s="294" t="s">
        <v>3121</v>
      </c>
      <c r="D761" s="294">
        <v>145</v>
      </c>
      <c r="E761" s="294">
        <v>187.33330000000001</v>
      </c>
      <c r="F761" s="294">
        <v>15</v>
      </c>
      <c r="G761" s="294">
        <v>2810</v>
      </c>
      <c r="H761" s="294">
        <v>2175</v>
      </c>
      <c r="I761" s="294">
        <v>635</v>
      </c>
      <c r="J761" s="294">
        <v>8</v>
      </c>
      <c r="K761" s="294" t="s">
        <v>1358</v>
      </c>
      <c r="L761" s="294">
        <v>15</v>
      </c>
    </row>
    <row r="762" spans="1:12">
      <c r="A762" s="294">
        <v>761</v>
      </c>
      <c r="B762" s="294" t="s">
        <v>1298</v>
      </c>
      <c r="C762" s="294" t="s">
        <v>4064</v>
      </c>
      <c r="D762" s="294">
        <v>275</v>
      </c>
      <c r="E762" s="294">
        <v>335.125</v>
      </c>
      <c r="F762" s="294">
        <v>8</v>
      </c>
      <c r="G762" s="294">
        <v>2681</v>
      </c>
      <c r="H762" s="294">
        <v>2200</v>
      </c>
      <c r="I762" s="294">
        <v>481</v>
      </c>
      <c r="J762" s="294">
        <v>8</v>
      </c>
      <c r="K762" s="294" t="s">
        <v>1358</v>
      </c>
      <c r="L762" s="294">
        <v>8</v>
      </c>
    </row>
    <row r="763" spans="1:12">
      <c r="A763" s="294">
        <v>762</v>
      </c>
      <c r="B763" s="294" t="s">
        <v>1302</v>
      </c>
      <c r="C763" s="294" t="s">
        <v>3639</v>
      </c>
      <c r="D763" s="294">
        <v>47</v>
      </c>
      <c r="E763" s="294">
        <v>141.1053</v>
      </c>
      <c r="F763" s="294">
        <v>19</v>
      </c>
      <c r="G763" s="294">
        <v>2681</v>
      </c>
      <c r="H763" s="294">
        <v>893</v>
      </c>
      <c r="I763" s="294">
        <v>1788</v>
      </c>
      <c r="J763" s="294">
        <v>10</v>
      </c>
      <c r="K763" s="294" t="s">
        <v>1358</v>
      </c>
      <c r="L763" s="294">
        <v>19</v>
      </c>
    </row>
    <row r="764" spans="1:12">
      <c r="A764" s="294">
        <v>763</v>
      </c>
      <c r="B764" s="294" t="s">
        <v>555</v>
      </c>
      <c r="C764" s="294" t="s">
        <v>3674</v>
      </c>
      <c r="D764" s="294">
        <v>174</v>
      </c>
      <c r="E764" s="294">
        <v>258</v>
      </c>
      <c r="F764" s="294">
        <v>10</v>
      </c>
      <c r="G764" s="294">
        <v>2580</v>
      </c>
      <c r="H764" s="294">
        <v>1740</v>
      </c>
      <c r="I764" s="294">
        <v>840</v>
      </c>
      <c r="J764" s="294">
        <v>7</v>
      </c>
      <c r="K764" s="294" t="s">
        <v>1358</v>
      </c>
      <c r="L764" s="294">
        <v>10</v>
      </c>
    </row>
    <row r="765" spans="1:12">
      <c r="A765" s="294">
        <v>764</v>
      </c>
      <c r="B765" s="294" t="s">
        <v>3695</v>
      </c>
      <c r="C765" s="294" t="s">
        <v>3696</v>
      </c>
      <c r="D765" s="294">
        <v>701</v>
      </c>
      <c r="E765" s="294">
        <v>856</v>
      </c>
      <c r="F765" s="294">
        <v>3</v>
      </c>
      <c r="G765" s="294">
        <v>2568</v>
      </c>
      <c r="H765" s="294">
        <v>2103</v>
      </c>
      <c r="I765" s="294">
        <v>465</v>
      </c>
      <c r="J765" s="294">
        <v>3</v>
      </c>
      <c r="K765" s="294" t="s">
        <v>1358</v>
      </c>
      <c r="L765" s="294">
        <v>3</v>
      </c>
    </row>
    <row r="766" spans="1:12">
      <c r="A766" s="294">
        <v>765</v>
      </c>
      <c r="B766" s="294" t="s">
        <v>3385</v>
      </c>
      <c r="C766" s="294" t="s">
        <v>3386</v>
      </c>
      <c r="D766" s="294">
        <v>468</v>
      </c>
      <c r="E766" s="294">
        <v>836</v>
      </c>
      <c r="F766" s="294">
        <v>3</v>
      </c>
      <c r="G766" s="294">
        <v>2508</v>
      </c>
      <c r="H766" s="294">
        <v>1404</v>
      </c>
      <c r="I766" s="294">
        <v>1104</v>
      </c>
      <c r="J766" s="294">
        <v>3</v>
      </c>
      <c r="K766" s="294" t="s">
        <v>1358</v>
      </c>
      <c r="L766" s="294">
        <v>3</v>
      </c>
    </row>
    <row r="767" spans="1:12">
      <c r="A767" s="294">
        <v>766</v>
      </c>
      <c r="B767" s="294" t="s">
        <v>518</v>
      </c>
      <c r="C767" s="294" t="s">
        <v>3497</v>
      </c>
      <c r="D767" s="294">
        <v>318</v>
      </c>
      <c r="E767" s="294">
        <v>621</v>
      </c>
      <c r="F767" s="294">
        <v>4</v>
      </c>
      <c r="G767" s="294">
        <v>2484</v>
      </c>
      <c r="H767" s="294">
        <v>1272</v>
      </c>
      <c r="I767" s="294">
        <v>1212</v>
      </c>
      <c r="J767" s="294">
        <v>3</v>
      </c>
      <c r="K767" s="294" t="s">
        <v>1358</v>
      </c>
      <c r="L767" s="294">
        <v>4</v>
      </c>
    </row>
    <row r="768" spans="1:12">
      <c r="A768" s="294">
        <v>767</v>
      </c>
      <c r="B768" s="294" t="s">
        <v>454</v>
      </c>
      <c r="C768" s="294" t="s">
        <v>3529</v>
      </c>
      <c r="D768" s="294">
        <v>185</v>
      </c>
      <c r="E768" s="294">
        <v>154.5625</v>
      </c>
      <c r="F768" s="294">
        <v>16</v>
      </c>
      <c r="G768" s="294">
        <v>2473</v>
      </c>
      <c r="H768" s="294">
        <v>2960</v>
      </c>
      <c r="I768" s="294">
        <v>-487</v>
      </c>
      <c r="J768" s="294">
        <v>7</v>
      </c>
      <c r="K768" s="294" t="s">
        <v>1358</v>
      </c>
      <c r="L768" s="294">
        <v>16</v>
      </c>
    </row>
    <row r="769" spans="1:12">
      <c r="A769" s="294">
        <v>768</v>
      </c>
      <c r="B769" s="294" t="s">
        <v>445</v>
      </c>
      <c r="C769" s="294" t="s">
        <v>3618</v>
      </c>
      <c r="D769" s="294">
        <v>99</v>
      </c>
      <c r="E769" s="294">
        <v>202.91669999999999</v>
      </c>
      <c r="F769" s="294">
        <v>12</v>
      </c>
      <c r="G769" s="294">
        <v>2435</v>
      </c>
      <c r="H769" s="294">
        <v>1188</v>
      </c>
      <c r="I769" s="294">
        <v>1247</v>
      </c>
      <c r="J769" s="294">
        <v>3</v>
      </c>
      <c r="K769" s="294" t="s">
        <v>1358</v>
      </c>
      <c r="L769" s="294">
        <v>12</v>
      </c>
    </row>
    <row r="770" spans="1:12">
      <c r="A770" s="294">
        <v>769</v>
      </c>
      <c r="B770" s="294" t="s">
        <v>4331</v>
      </c>
      <c r="C770" s="294" t="s">
        <v>4332</v>
      </c>
      <c r="D770" s="294">
        <v>502</v>
      </c>
      <c r="E770" s="294">
        <v>780</v>
      </c>
      <c r="F770" s="294">
        <v>3</v>
      </c>
      <c r="G770" s="294">
        <v>2340</v>
      </c>
      <c r="H770" s="294">
        <v>1506</v>
      </c>
      <c r="I770" s="294">
        <v>834</v>
      </c>
      <c r="J770" s="294">
        <v>1</v>
      </c>
      <c r="K770" s="294" t="s">
        <v>1358</v>
      </c>
      <c r="L770" s="294">
        <v>3</v>
      </c>
    </row>
    <row r="771" spans="1:12">
      <c r="A771" s="294">
        <v>770</v>
      </c>
      <c r="B771" s="294" t="s">
        <v>944</v>
      </c>
      <c r="C771" s="294" t="s">
        <v>3595</v>
      </c>
      <c r="D771" s="294">
        <v>93</v>
      </c>
      <c r="E771" s="294">
        <v>155</v>
      </c>
      <c r="F771" s="294">
        <v>15</v>
      </c>
      <c r="G771" s="294">
        <v>2325</v>
      </c>
      <c r="H771" s="294">
        <v>1395</v>
      </c>
      <c r="I771" s="294">
        <v>930</v>
      </c>
      <c r="J771" s="294">
        <v>3</v>
      </c>
      <c r="K771" s="294" t="s">
        <v>1358</v>
      </c>
      <c r="L771" s="294">
        <v>15</v>
      </c>
    </row>
    <row r="772" spans="1:12">
      <c r="A772" s="294">
        <v>771</v>
      </c>
      <c r="B772" s="294" t="s">
        <v>2949</v>
      </c>
      <c r="C772" s="294" t="s">
        <v>4333</v>
      </c>
      <c r="D772" s="294">
        <v>65</v>
      </c>
      <c r="E772" s="294">
        <v>9.1999999999999993</v>
      </c>
      <c r="F772" s="294">
        <v>250</v>
      </c>
      <c r="G772" s="294">
        <v>2300</v>
      </c>
      <c r="H772" s="294">
        <v>16250</v>
      </c>
      <c r="I772" s="294">
        <v>-13950</v>
      </c>
      <c r="J772" s="294">
        <v>10</v>
      </c>
      <c r="K772" s="294" t="s">
        <v>1358</v>
      </c>
      <c r="L772" s="294">
        <v>250</v>
      </c>
    </row>
    <row r="773" spans="1:12">
      <c r="A773" s="294">
        <v>772</v>
      </c>
      <c r="B773" s="294" t="s">
        <v>567</v>
      </c>
      <c r="C773" s="294" t="s">
        <v>3638</v>
      </c>
      <c r="D773" s="294">
        <v>140</v>
      </c>
      <c r="E773" s="294">
        <v>325</v>
      </c>
      <c r="F773" s="294">
        <v>7</v>
      </c>
      <c r="G773" s="294">
        <v>2275</v>
      </c>
      <c r="H773" s="294">
        <v>980</v>
      </c>
      <c r="I773" s="294">
        <v>1295</v>
      </c>
      <c r="J773" s="294">
        <v>2</v>
      </c>
      <c r="K773" s="294" t="s">
        <v>1358</v>
      </c>
      <c r="L773" s="294">
        <v>7</v>
      </c>
    </row>
    <row r="774" spans="1:12">
      <c r="A774" s="294">
        <v>773</v>
      </c>
      <c r="B774" s="294" t="s">
        <v>987</v>
      </c>
      <c r="C774" s="294" t="s">
        <v>3640</v>
      </c>
      <c r="D774" s="294">
        <v>401</v>
      </c>
      <c r="E774" s="294">
        <v>560</v>
      </c>
      <c r="F774" s="294">
        <v>4</v>
      </c>
      <c r="G774" s="294">
        <v>2240</v>
      </c>
      <c r="H774" s="294">
        <v>1604</v>
      </c>
      <c r="I774" s="294">
        <v>636</v>
      </c>
      <c r="J774" s="294">
        <v>4</v>
      </c>
      <c r="K774" s="294" t="s">
        <v>1358</v>
      </c>
      <c r="L774" s="294">
        <v>4</v>
      </c>
    </row>
    <row r="775" spans="1:12">
      <c r="A775" s="294">
        <v>774</v>
      </c>
      <c r="B775" s="294" t="s">
        <v>918</v>
      </c>
      <c r="C775" s="294" t="s">
        <v>3515</v>
      </c>
      <c r="D775" s="294">
        <v>74</v>
      </c>
      <c r="E775" s="294">
        <v>45.4694</v>
      </c>
      <c r="F775" s="294">
        <v>49</v>
      </c>
      <c r="G775" s="294">
        <v>2228</v>
      </c>
      <c r="H775" s="294">
        <v>3626</v>
      </c>
      <c r="I775" s="294">
        <v>-1398</v>
      </c>
      <c r="J775" s="294">
        <v>37</v>
      </c>
      <c r="K775" s="294" t="s">
        <v>1358</v>
      </c>
      <c r="L775" s="294">
        <v>49</v>
      </c>
    </row>
    <row r="776" spans="1:12">
      <c r="A776" s="294">
        <v>775</v>
      </c>
      <c r="B776" s="294" t="s">
        <v>4168</v>
      </c>
      <c r="C776" s="294" t="s">
        <v>4334</v>
      </c>
      <c r="D776" s="294">
        <v>93</v>
      </c>
      <c r="E776" s="294">
        <v>166</v>
      </c>
      <c r="F776" s="294">
        <v>13</v>
      </c>
      <c r="G776" s="294">
        <v>2158</v>
      </c>
      <c r="H776" s="294">
        <v>1209</v>
      </c>
      <c r="I776" s="294">
        <v>949</v>
      </c>
      <c r="J776" s="294">
        <v>1</v>
      </c>
      <c r="K776" s="294" t="s">
        <v>1358</v>
      </c>
      <c r="L776" s="294">
        <v>13</v>
      </c>
    </row>
    <row r="777" spans="1:12">
      <c r="A777" s="294">
        <v>776</v>
      </c>
      <c r="B777" s="294" t="s">
        <v>905</v>
      </c>
      <c r="C777" s="294" t="s">
        <v>3628</v>
      </c>
      <c r="D777" s="294">
        <v>415</v>
      </c>
      <c r="E777" s="294">
        <v>711</v>
      </c>
      <c r="F777" s="294">
        <v>3</v>
      </c>
      <c r="G777" s="294">
        <v>2133</v>
      </c>
      <c r="H777" s="294">
        <v>1245</v>
      </c>
      <c r="I777" s="294">
        <v>888</v>
      </c>
      <c r="J777" s="294">
        <v>2</v>
      </c>
      <c r="K777" s="294" t="s">
        <v>1358</v>
      </c>
      <c r="L777" s="294">
        <v>3</v>
      </c>
    </row>
    <row r="778" spans="1:12">
      <c r="A778" s="294">
        <v>777</v>
      </c>
      <c r="B778" s="294" t="s">
        <v>3439</v>
      </c>
      <c r="C778" s="294" t="s">
        <v>3440</v>
      </c>
      <c r="D778" s="294">
        <v>169</v>
      </c>
      <c r="E778" s="294">
        <v>262.5</v>
      </c>
      <c r="F778" s="294">
        <v>8</v>
      </c>
      <c r="G778" s="294">
        <v>2100</v>
      </c>
      <c r="H778" s="294">
        <v>1352</v>
      </c>
      <c r="I778" s="294">
        <v>748</v>
      </c>
      <c r="J778" s="294">
        <v>2</v>
      </c>
      <c r="K778" s="294" t="s">
        <v>1358</v>
      </c>
      <c r="L778" s="294">
        <v>8</v>
      </c>
    </row>
    <row r="779" spans="1:12">
      <c r="A779" s="294">
        <v>778</v>
      </c>
      <c r="B779" s="294" t="s">
        <v>821</v>
      </c>
      <c r="C779" s="294" t="s">
        <v>3690</v>
      </c>
      <c r="D779" s="294">
        <v>152</v>
      </c>
      <c r="E779" s="294">
        <v>230.33330000000001</v>
      </c>
      <c r="F779" s="294">
        <v>9</v>
      </c>
      <c r="G779" s="294">
        <v>2073</v>
      </c>
      <c r="H779" s="294">
        <v>1368</v>
      </c>
      <c r="I779" s="294">
        <v>705</v>
      </c>
      <c r="J779" s="294">
        <v>4</v>
      </c>
      <c r="K779" s="294" t="s">
        <v>1358</v>
      </c>
      <c r="L779" s="294">
        <v>9</v>
      </c>
    </row>
    <row r="780" spans="1:12">
      <c r="A780" s="294">
        <v>779</v>
      </c>
      <c r="B780" s="294" t="s">
        <v>564</v>
      </c>
      <c r="C780" s="294" t="s">
        <v>3481</v>
      </c>
      <c r="D780" s="294">
        <v>165</v>
      </c>
      <c r="E780" s="294">
        <v>147.42859999999999</v>
      </c>
      <c r="F780" s="294">
        <v>14</v>
      </c>
      <c r="G780" s="294">
        <v>2064</v>
      </c>
      <c r="H780" s="294">
        <v>2310</v>
      </c>
      <c r="I780" s="294">
        <v>-246</v>
      </c>
      <c r="J780" s="294">
        <v>6</v>
      </c>
      <c r="K780" s="294" t="s">
        <v>1358</v>
      </c>
      <c r="L780" s="294">
        <v>14</v>
      </c>
    </row>
    <row r="781" spans="1:12">
      <c r="A781" s="294">
        <v>780</v>
      </c>
      <c r="B781" s="294" t="s">
        <v>817</v>
      </c>
      <c r="C781" s="294" t="s">
        <v>3216</v>
      </c>
      <c r="D781" s="294">
        <v>76</v>
      </c>
      <c r="E781" s="294">
        <v>121.8125</v>
      </c>
      <c r="F781" s="294">
        <v>16</v>
      </c>
      <c r="G781" s="294">
        <v>1949</v>
      </c>
      <c r="H781" s="294">
        <v>1216</v>
      </c>
      <c r="I781" s="294">
        <v>733</v>
      </c>
      <c r="J781" s="294">
        <v>6</v>
      </c>
      <c r="K781" s="294" t="s">
        <v>1358</v>
      </c>
      <c r="L781" s="294">
        <v>16</v>
      </c>
    </row>
    <row r="782" spans="1:12">
      <c r="A782" s="294">
        <v>781</v>
      </c>
      <c r="B782" s="294" t="s">
        <v>838</v>
      </c>
      <c r="C782" s="294" t="s">
        <v>3231</v>
      </c>
      <c r="D782" s="294">
        <v>509</v>
      </c>
      <c r="E782" s="294">
        <v>645.33330000000001</v>
      </c>
      <c r="F782" s="294">
        <v>3</v>
      </c>
      <c r="G782" s="294">
        <v>1936</v>
      </c>
      <c r="H782" s="294">
        <v>1527</v>
      </c>
      <c r="I782" s="294">
        <v>409</v>
      </c>
      <c r="J782" s="294">
        <v>2</v>
      </c>
      <c r="K782" s="294" t="s">
        <v>1358</v>
      </c>
      <c r="L782" s="294">
        <v>3</v>
      </c>
    </row>
    <row r="783" spans="1:12">
      <c r="A783" s="294">
        <v>782</v>
      </c>
      <c r="B783" s="294" t="s">
        <v>565</v>
      </c>
      <c r="C783" s="294" t="s">
        <v>3589</v>
      </c>
      <c r="D783" s="294">
        <v>60</v>
      </c>
      <c r="E783" s="294">
        <v>137.38460000000001</v>
      </c>
      <c r="F783" s="294">
        <v>13</v>
      </c>
      <c r="G783" s="294">
        <v>1786</v>
      </c>
      <c r="H783" s="294">
        <v>780</v>
      </c>
      <c r="I783" s="294">
        <v>1006</v>
      </c>
      <c r="J783" s="294">
        <v>7</v>
      </c>
      <c r="K783" s="294" t="s">
        <v>1358</v>
      </c>
      <c r="L783" s="294">
        <v>13</v>
      </c>
    </row>
    <row r="784" spans="1:12">
      <c r="A784" s="294">
        <v>783</v>
      </c>
      <c r="B784" s="294" t="s">
        <v>810</v>
      </c>
      <c r="C784" s="294" t="s">
        <v>3604</v>
      </c>
      <c r="D784" s="294">
        <v>84</v>
      </c>
      <c r="E784" s="294">
        <v>137.23079999999999</v>
      </c>
      <c r="F784" s="294">
        <v>13</v>
      </c>
      <c r="G784" s="294">
        <v>1784</v>
      </c>
      <c r="H784" s="294">
        <v>1092</v>
      </c>
      <c r="I784" s="294">
        <v>692</v>
      </c>
      <c r="J784" s="294">
        <v>5</v>
      </c>
      <c r="K784" s="294" t="s">
        <v>1358</v>
      </c>
      <c r="L784" s="294">
        <v>13</v>
      </c>
    </row>
    <row r="785" spans="1:12">
      <c r="A785" s="294">
        <v>784</v>
      </c>
      <c r="B785" s="294" t="s">
        <v>590</v>
      </c>
      <c r="C785" s="294" t="s">
        <v>3648</v>
      </c>
      <c r="D785" s="294">
        <v>142</v>
      </c>
      <c r="E785" s="294">
        <v>252.28569999999999</v>
      </c>
      <c r="F785" s="294">
        <v>7</v>
      </c>
      <c r="G785" s="294">
        <v>1766</v>
      </c>
      <c r="H785" s="294">
        <v>994</v>
      </c>
      <c r="I785" s="294">
        <v>772</v>
      </c>
      <c r="J785" s="294">
        <v>6</v>
      </c>
      <c r="K785" s="294" t="s">
        <v>1358</v>
      </c>
      <c r="L785" s="294">
        <v>7</v>
      </c>
    </row>
    <row r="786" spans="1:12">
      <c r="A786" s="294">
        <v>785</v>
      </c>
      <c r="B786" s="294" t="s">
        <v>868</v>
      </c>
      <c r="C786" s="294" t="s">
        <v>3656</v>
      </c>
      <c r="D786" s="294">
        <v>311</v>
      </c>
      <c r="E786" s="294">
        <v>570</v>
      </c>
      <c r="F786" s="294">
        <v>3</v>
      </c>
      <c r="G786" s="294">
        <v>1710</v>
      </c>
      <c r="H786" s="294">
        <v>933</v>
      </c>
      <c r="I786" s="294">
        <v>777</v>
      </c>
      <c r="J786" s="294">
        <v>1</v>
      </c>
      <c r="K786" s="294" t="s">
        <v>1358</v>
      </c>
      <c r="L786" s="294">
        <v>3</v>
      </c>
    </row>
    <row r="787" spans="1:12">
      <c r="A787" s="294">
        <v>786</v>
      </c>
      <c r="B787" s="294" t="s">
        <v>3655</v>
      </c>
      <c r="C787" s="294" t="s">
        <v>3256</v>
      </c>
      <c r="D787" s="294">
        <v>432</v>
      </c>
      <c r="E787" s="294">
        <v>850</v>
      </c>
      <c r="F787" s="294">
        <v>2</v>
      </c>
      <c r="G787" s="294">
        <v>1700</v>
      </c>
      <c r="H787" s="294">
        <v>864</v>
      </c>
      <c r="I787" s="294">
        <v>836</v>
      </c>
      <c r="J787" s="294">
        <v>2</v>
      </c>
      <c r="K787" s="294" t="s">
        <v>1358</v>
      </c>
      <c r="L787" s="294">
        <v>2</v>
      </c>
    </row>
    <row r="788" spans="1:12">
      <c r="A788" s="294">
        <v>787</v>
      </c>
      <c r="B788" s="294" t="s">
        <v>910</v>
      </c>
      <c r="C788" s="294" t="s">
        <v>3609</v>
      </c>
      <c r="D788" s="294">
        <v>431</v>
      </c>
      <c r="E788" s="294">
        <v>560</v>
      </c>
      <c r="F788" s="294">
        <v>3</v>
      </c>
      <c r="G788" s="294">
        <v>1680</v>
      </c>
      <c r="H788" s="294">
        <v>1293</v>
      </c>
      <c r="I788" s="294">
        <v>387</v>
      </c>
      <c r="J788" s="294">
        <v>1</v>
      </c>
      <c r="K788" s="294" t="s">
        <v>1358</v>
      </c>
      <c r="L788" s="294">
        <v>3</v>
      </c>
    </row>
    <row r="789" spans="1:12">
      <c r="A789" s="294">
        <v>788</v>
      </c>
      <c r="B789" s="294" t="s">
        <v>956</v>
      </c>
      <c r="C789" s="294" t="s">
        <v>3572</v>
      </c>
      <c r="D789" s="294">
        <v>149</v>
      </c>
      <c r="E789" s="294">
        <v>268.33330000000001</v>
      </c>
      <c r="F789" s="294">
        <v>6</v>
      </c>
      <c r="G789" s="294">
        <v>1610</v>
      </c>
      <c r="H789" s="294">
        <v>894</v>
      </c>
      <c r="I789" s="294">
        <v>716</v>
      </c>
      <c r="J789" s="294">
        <v>6</v>
      </c>
      <c r="K789" s="294" t="s">
        <v>1358</v>
      </c>
      <c r="L789" s="294">
        <v>6</v>
      </c>
    </row>
    <row r="790" spans="1:12">
      <c r="A790" s="294">
        <v>789</v>
      </c>
      <c r="B790" s="294" t="s">
        <v>896</v>
      </c>
      <c r="C790" s="294" t="s">
        <v>3554</v>
      </c>
      <c r="D790" s="294">
        <v>290</v>
      </c>
      <c r="E790" s="294">
        <v>500</v>
      </c>
      <c r="F790" s="294">
        <v>3</v>
      </c>
      <c r="G790" s="294">
        <v>1500</v>
      </c>
      <c r="H790" s="294">
        <v>870</v>
      </c>
      <c r="I790" s="294">
        <v>630</v>
      </c>
      <c r="J790" s="294">
        <v>3</v>
      </c>
      <c r="K790" s="294" t="s">
        <v>1358</v>
      </c>
      <c r="L790" s="294">
        <v>3</v>
      </c>
    </row>
    <row r="791" spans="1:12">
      <c r="A791" s="294">
        <v>790</v>
      </c>
      <c r="B791" s="294" t="s">
        <v>916</v>
      </c>
      <c r="C791" s="294" t="s">
        <v>3515</v>
      </c>
      <c r="D791" s="294">
        <v>74</v>
      </c>
      <c r="E791" s="294">
        <v>46.593800000000002</v>
      </c>
      <c r="F791" s="294">
        <v>32</v>
      </c>
      <c r="G791" s="294">
        <v>1491</v>
      </c>
      <c r="H791" s="294">
        <v>2368</v>
      </c>
      <c r="I791" s="294">
        <v>-877</v>
      </c>
      <c r="J791" s="294">
        <v>26</v>
      </c>
      <c r="K791" s="294" t="s">
        <v>1358</v>
      </c>
      <c r="L791" s="294">
        <v>32</v>
      </c>
    </row>
    <row r="792" spans="1:12">
      <c r="A792" s="294">
        <v>791</v>
      </c>
      <c r="B792" s="294" t="s">
        <v>2980</v>
      </c>
      <c r="C792" s="294" t="s">
        <v>3537</v>
      </c>
      <c r="D792" s="294">
        <v>398</v>
      </c>
      <c r="E792" s="294">
        <v>489</v>
      </c>
      <c r="F792" s="294">
        <v>3</v>
      </c>
      <c r="G792" s="294">
        <v>1467</v>
      </c>
      <c r="H792" s="294">
        <v>1194</v>
      </c>
      <c r="I792" s="294">
        <v>273</v>
      </c>
      <c r="J792" s="294">
        <v>2</v>
      </c>
      <c r="K792" s="294" t="s">
        <v>1358</v>
      </c>
      <c r="L792" s="294">
        <v>3</v>
      </c>
    </row>
    <row r="793" spans="1:12">
      <c r="A793" s="294">
        <v>792</v>
      </c>
      <c r="B793" s="294" t="s">
        <v>814</v>
      </c>
      <c r="C793" s="294" t="s">
        <v>3604</v>
      </c>
      <c r="D793" s="294">
        <v>84</v>
      </c>
      <c r="E793" s="294">
        <v>120.16670000000001</v>
      </c>
      <c r="F793" s="294">
        <v>12</v>
      </c>
      <c r="G793" s="294">
        <v>1442</v>
      </c>
      <c r="H793" s="294">
        <v>1008</v>
      </c>
      <c r="I793" s="294">
        <v>434</v>
      </c>
      <c r="J793" s="294">
        <v>3</v>
      </c>
      <c r="K793" s="294" t="s">
        <v>1358</v>
      </c>
      <c r="L793" s="294">
        <v>12</v>
      </c>
    </row>
    <row r="794" spans="1:12">
      <c r="A794" s="294">
        <v>793</v>
      </c>
      <c r="B794" s="294" t="s">
        <v>906</v>
      </c>
      <c r="C794" s="294" t="s">
        <v>3628</v>
      </c>
      <c r="D794" s="294">
        <v>415</v>
      </c>
      <c r="E794" s="294">
        <v>706.5</v>
      </c>
      <c r="F794" s="294">
        <v>2</v>
      </c>
      <c r="G794" s="294">
        <v>1413</v>
      </c>
      <c r="H794" s="294">
        <v>830</v>
      </c>
      <c r="I794" s="294">
        <v>583</v>
      </c>
      <c r="J794" s="294">
        <v>2</v>
      </c>
      <c r="K794" s="294" t="s">
        <v>1358</v>
      </c>
      <c r="L794" s="294">
        <v>2</v>
      </c>
    </row>
    <row r="795" spans="1:12">
      <c r="A795" s="294">
        <v>794</v>
      </c>
      <c r="B795" s="294" t="s">
        <v>879</v>
      </c>
      <c r="C795" s="294" t="s">
        <v>3565</v>
      </c>
      <c r="D795" s="294">
        <v>0</v>
      </c>
      <c r="E795" s="294">
        <v>352</v>
      </c>
      <c r="F795" s="294">
        <v>4</v>
      </c>
      <c r="G795" s="294">
        <v>1408</v>
      </c>
      <c r="H795" s="294">
        <v>0</v>
      </c>
      <c r="I795" s="294">
        <v>1408</v>
      </c>
      <c r="J795" s="294">
        <v>4</v>
      </c>
      <c r="K795" s="294" t="s">
        <v>1358</v>
      </c>
      <c r="L795" s="294">
        <v>4</v>
      </c>
    </row>
    <row r="796" spans="1:12">
      <c r="A796" s="294">
        <v>795</v>
      </c>
      <c r="B796" s="294" t="s">
        <v>591</v>
      </c>
      <c r="C796" s="294" t="s">
        <v>3136</v>
      </c>
      <c r="D796" s="294">
        <v>812</v>
      </c>
      <c r="E796" s="294">
        <v>1357</v>
      </c>
      <c r="F796" s="294">
        <v>1</v>
      </c>
      <c r="G796" s="294">
        <v>1357</v>
      </c>
      <c r="H796" s="294">
        <v>812</v>
      </c>
      <c r="I796" s="294">
        <v>545</v>
      </c>
      <c r="J796" s="294">
        <v>1</v>
      </c>
      <c r="K796" s="294" t="s">
        <v>1358</v>
      </c>
      <c r="L796" s="294">
        <v>1</v>
      </c>
    </row>
    <row r="797" spans="1:12">
      <c r="A797" s="294">
        <v>796</v>
      </c>
      <c r="B797" s="294" t="s">
        <v>805</v>
      </c>
      <c r="C797" s="294" t="s">
        <v>3637</v>
      </c>
      <c r="D797" s="294">
        <v>126</v>
      </c>
      <c r="E797" s="294">
        <v>224</v>
      </c>
      <c r="F797" s="294">
        <v>6</v>
      </c>
      <c r="G797" s="294">
        <v>1344</v>
      </c>
      <c r="H797" s="294">
        <v>756</v>
      </c>
      <c r="I797" s="294">
        <v>588</v>
      </c>
      <c r="J797" s="294">
        <v>6</v>
      </c>
      <c r="K797" s="294" t="s">
        <v>1358</v>
      </c>
      <c r="L797" s="294">
        <v>6</v>
      </c>
    </row>
    <row r="798" spans="1:12">
      <c r="A798" s="294">
        <v>797</v>
      </c>
      <c r="B798" s="294" t="s">
        <v>1007</v>
      </c>
      <c r="C798" s="294" t="s">
        <v>3389</v>
      </c>
      <c r="D798" s="294">
        <v>523</v>
      </c>
      <c r="E798" s="294">
        <v>1331</v>
      </c>
      <c r="F798" s="294">
        <v>1</v>
      </c>
      <c r="G798" s="294">
        <v>1331</v>
      </c>
      <c r="H798" s="294">
        <v>523</v>
      </c>
      <c r="I798" s="294">
        <v>808</v>
      </c>
      <c r="J798" s="294">
        <v>1</v>
      </c>
      <c r="K798" s="294" t="s">
        <v>1358</v>
      </c>
      <c r="L798" s="294">
        <v>1</v>
      </c>
    </row>
    <row r="799" spans="1:12">
      <c r="A799" s="294">
        <v>798</v>
      </c>
      <c r="B799" s="294" t="s">
        <v>993</v>
      </c>
      <c r="C799" s="294" t="s">
        <v>3100</v>
      </c>
      <c r="D799" s="294">
        <v>383</v>
      </c>
      <c r="E799" s="294">
        <v>630</v>
      </c>
      <c r="F799" s="294">
        <v>2</v>
      </c>
      <c r="G799" s="294">
        <v>1260</v>
      </c>
      <c r="H799" s="294">
        <v>766</v>
      </c>
      <c r="I799" s="294">
        <v>494</v>
      </c>
      <c r="J799" s="294">
        <v>2</v>
      </c>
      <c r="K799" s="294" t="s">
        <v>1358</v>
      </c>
      <c r="L799" s="294">
        <v>2</v>
      </c>
    </row>
    <row r="800" spans="1:12">
      <c r="A800" s="294">
        <v>799</v>
      </c>
      <c r="B800" s="294" t="s">
        <v>520</v>
      </c>
      <c r="C800" s="294" t="s">
        <v>3505</v>
      </c>
      <c r="D800" s="294">
        <v>242</v>
      </c>
      <c r="E800" s="294">
        <v>414.66669999999999</v>
      </c>
      <c r="F800" s="294">
        <v>3</v>
      </c>
      <c r="G800" s="294">
        <v>1244</v>
      </c>
      <c r="H800" s="294">
        <v>726</v>
      </c>
      <c r="I800" s="294">
        <v>518</v>
      </c>
      <c r="J800" s="294">
        <v>3</v>
      </c>
      <c r="K800" s="294" t="s">
        <v>1358</v>
      </c>
      <c r="L800" s="294">
        <v>3</v>
      </c>
    </row>
    <row r="801" spans="1:12">
      <c r="A801" s="294">
        <v>800</v>
      </c>
      <c r="B801" s="294" t="s">
        <v>528</v>
      </c>
      <c r="C801" s="294" t="s">
        <v>3302</v>
      </c>
      <c r="D801" s="294">
        <v>239</v>
      </c>
      <c r="E801" s="294">
        <v>607</v>
      </c>
      <c r="F801" s="294">
        <v>2</v>
      </c>
      <c r="G801" s="294">
        <v>1214</v>
      </c>
      <c r="H801" s="294">
        <v>478</v>
      </c>
      <c r="I801" s="294">
        <v>736</v>
      </c>
      <c r="J801" s="294">
        <v>1</v>
      </c>
      <c r="K801" s="294" t="s">
        <v>1358</v>
      </c>
      <c r="L801" s="294">
        <v>2</v>
      </c>
    </row>
    <row r="802" spans="1:12">
      <c r="A802" s="294">
        <v>801</v>
      </c>
      <c r="B802" s="294" t="s">
        <v>1005</v>
      </c>
      <c r="C802" s="294" t="s">
        <v>3389</v>
      </c>
      <c r="D802" s="294">
        <v>504</v>
      </c>
      <c r="E802" s="294">
        <v>1210</v>
      </c>
      <c r="F802" s="294">
        <v>1</v>
      </c>
      <c r="G802" s="294">
        <v>1210</v>
      </c>
      <c r="H802" s="294">
        <v>504</v>
      </c>
      <c r="I802" s="294">
        <v>706</v>
      </c>
      <c r="J802" s="294">
        <v>1</v>
      </c>
      <c r="K802" s="294" t="s">
        <v>1358</v>
      </c>
      <c r="L802" s="294">
        <v>1</v>
      </c>
    </row>
    <row r="803" spans="1:12">
      <c r="A803" s="294">
        <v>802</v>
      </c>
      <c r="B803" s="294" t="s">
        <v>4213</v>
      </c>
      <c r="C803" s="294" t="s">
        <v>4335</v>
      </c>
      <c r="D803" s="294">
        <v>97</v>
      </c>
      <c r="E803" s="294">
        <v>146.875</v>
      </c>
      <c r="F803" s="294">
        <v>8</v>
      </c>
      <c r="G803" s="294">
        <v>1175</v>
      </c>
      <c r="H803" s="294">
        <v>776</v>
      </c>
      <c r="I803" s="294">
        <v>399</v>
      </c>
      <c r="J803" s="294">
        <v>6</v>
      </c>
      <c r="K803" s="294" t="s">
        <v>1358</v>
      </c>
      <c r="L803" s="294">
        <v>8</v>
      </c>
    </row>
    <row r="804" spans="1:12">
      <c r="A804" s="294">
        <v>803</v>
      </c>
      <c r="B804" s="294" t="s">
        <v>3702</v>
      </c>
      <c r="C804" s="294" t="s">
        <v>3703</v>
      </c>
      <c r="D804" s="294">
        <v>280</v>
      </c>
      <c r="E804" s="294">
        <v>368</v>
      </c>
      <c r="F804" s="294">
        <v>3</v>
      </c>
      <c r="G804" s="294">
        <v>1104</v>
      </c>
      <c r="H804" s="294">
        <v>840</v>
      </c>
      <c r="I804" s="294">
        <v>264</v>
      </c>
      <c r="J804" s="294">
        <v>3</v>
      </c>
      <c r="K804" s="294" t="s">
        <v>1358</v>
      </c>
      <c r="L804" s="294">
        <v>3</v>
      </c>
    </row>
    <row r="805" spans="1:12">
      <c r="A805" s="294">
        <v>804</v>
      </c>
      <c r="B805" s="294" t="s">
        <v>510</v>
      </c>
      <c r="C805" s="294" t="s">
        <v>3531</v>
      </c>
      <c r="D805" s="294">
        <v>226</v>
      </c>
      <c r="E805" s="294">
        <v>552</v>
      </c>
      <c r="F805" s="294">
        <v>2</v>
      </c>
      <c r="G805" s="294">
        <v>1104</v>
      </c>
      <c r="H805" s="294">
        <v>452</v>
      </c>
      <c r="I805" s="294">
        <v>652</v>
      </c>
      <c r="J805" s="294">
        <v>2</v>
      </c>
      <c r="K805" s="294" t="s">
        <v>1358</v>
      </c>
      <c r="L805" s="294">
        <v>2</v>
      </c>
    </row>
    <row r="806" spans="1:12">
      <c r="A806" s="294">
        <v>805</v>
      </c>
      <c r="B806" s="294" t="s">
        <v>691</v>
      </c>
      <c r="C806" s="294" t="s">
        <v>3244</v>
      </c>
      <c r="D806" s="294">
        <v>192</v>
      </c>
      <c r="E806" s="294">
        <v>219.6</v>
      </c>
      <c r="F806" s="294">
        <v>5</v>
      </c>
      <c r="G806" s="294">
        <v>1098</v>
      </c>
      <c r="H806" s="294">
        <v>960</v>
      </c>
      <c r="I806" s="294">
        <v>138</v>
      </c>
      <c r="J806" s="294">
        <v>3</v>
      </c>
      <c r="K806" s="294" t="s">
        <v>1358</v>
      </c>
      <c r="L806" s="294">
        <v>5</v>
      </c>
    </row>
    <row r="807" spans="1:12">
      <c r="A807" s="294">
        <v>806</v>
      </c>
      <c r="B807" s="294" t="s">
        <v>412</v>
      </c>
      <c r="C807" s="294" t="s">
        <v>3627</v>
      </c>
      <c r="D807" s="294">
        <v>240</v>
      </c>
      <c r="E807" s="294">
        <v>265.75</v>
      </c>
      <c r="F807" s="294">
        <v>4</v>
      </c>
      <c r="G807" s="294">
        <v>1063</v>
      </c>
      <c r="H807" s="294">
        <v>960</v>
      </c>
      <c r="I807" s="294">
        <v>103</v>
      </c>
      <c r="J807" s="294">
        <v>4</v>
      </c>
      <c r="K807" s="294" t="s">
        <v>1358</v>
      </c>
      <c r="L807" s="294">
        <v>4</v>
      </c>
    </row>
    <row r="808" spans="1:12">
      <c r="A808" s="294">
        <v>807</v>
      </c>
      <c r="B808" s="294" t="s">
        <v>876</v>
      </c>
      <c r="C808" s="294" t="s">
        <v>3317</v>
      </c>
      <c r="D808" s="294">
        <v>0</v>
      </c>
      <c r="E808" s="294">
        <v>19.1111</v>
      </c>
      <c r="F808" s="294">
        <v>54</v>
      </c>
      <c r="G808" s="294">
        <v>1032</v>
      </c>
      <c r="H808" s="294">
        <v>0</v>
      </c>
      <c r="I808" s="294">
        <v>1032</v>
      </c>
      <c r="J808" s="294">
        <v>5</v>
      </c>
      <c r="K808" s="294" t="s">
        <v>1358</v>
      </c>
      <c r="L808" s="294">
        <v>54</v>
      </c>
    </row>
    <row r="809" spans="1:12">
      <c r="A809" s="294">
        <v>808</v>
      </c>
      <c r="B809" s="294" t="s">
        <v>4208</v>
      </c>
      <c r="C809" s="294" t="s">
        <v>4336</v>
      </c>
      <c r="D809" s="294">
        <v>170</v>
      </c>
      <c r="E809" s="294">
        <v>200</v>
      </c>
      <c r="F809" s="294">
        <v>5</v>
      </c>
      <c r="G809" s="294">
        <v>1000</v>
      </c>
      <c r="H809" s="294">
        <v>850</v>
      </c>
      <c r="I809" s="294">
        <v>150</v>
      </c>
      <c r="J809" s="294">
        <v>4</v>
      </c>
      <c r="K809" s="294" t="s">
        <v>1358</v>
      </c>
      <c r="L809" s="294">
        <v>5</v>
      </c>
    </row>
    <row r="810" spans="1:12">
      <c r="A810" s="294">
        <v>809</v>
      </c>
      <c r="B810" s="294" t="s">
        <v>456</v>
      </c>
      <c r="C810" s="294" t="s">
        <v>3586</v>
      </c>
      <c r="D810" s="294">
        <v>178</v>
      </c>
      <c r="E810" s="294">
        <v>200</v>
      </c>
      <c r="F810" s="294">
        <v>5</v>
      </c>
      <c r="G810" s="294">
        <v>1000</v>
      </c>
      <c r="H810" s="294">
        <v>890</v>
      </c>
      <c r="I810" s="294">
        <v>110</v>
      </c>
      <c r="J810" s="294">
        <v>5</v>
      </c>
      <c r="K810" s="294" t="s">
        <v>1358</v>
      </c>
      <c r="L810" s="294">
        <v>5</v>
      </c>
    </row>
    <row r="811" spans="1:12">
      <c r="A811" s="294">
        <v>810</v>
      </c>
      <c r="B811" s="294" t="s">
        <v>457</v>
      </c>
      <c r="C811" s="294" t="s">
        <v>3670</v>
      </c>
      <c r="D811" s="294">
        <v>117</v>
      </c>
      <c r="E811" s="294">
        <v>250</v>
      </c>
      <c r="F811" s="294">
        <v>4</v>
      </c>
      <c r="G811" s="294">
        <v>1000</v>
      </c>
      <c r="H811" s="294">
        <v>468</v>
      </c>
      <c r="I811" s="294">
        <v>532</v>
      </c>
      <c r="J811" s="294">
        <v>3</v>
      </c>
      <c r="K811" s="294" t="s">
        <v>1358</v>
      </c>
      <c r="L811" s="294">
        <v>4</v>
      </c>
    </row>
    <row r="812" spans="1:12">
      <c r="A812" s="294">
        <v>811</v>
      </c>
      <c r="B812" s="294" t="s">
        <v>4177</v>
      </c>
      <c r="C812" s="294" t="s">
        <v>4337</v>
      </c>
      <c r="D812" s="294">
        <v>235</v>
      </c>
      <c r="E812" s="294">
        <v>76.615399999999994</v>
      </c>
      <c r="F812" s="294">
        <v>13</v>
      </c>
      <c r="G812" s="294">
        <v>996</v>
      </c>
      <c r="H812" s="294">
        <v>3055</v>
      </c>
      <c r="I812" s="294">
        <v>-2059</v>
      </c>
      <c r="J812" s="294">
        <v>6</v>
      </c>
      <c r="K812" s="294" t="s">
        <v>1358</v>
      </c>
      <c r="L812" s="294">
        <v>13</v>
      </c>
    </row>
    <row r="813" spans="1:12">
      <c r="A813" s="294">
        <v>812</v>
      </c>
      <c r="B813" s="294" t="s">
        <v>453</v>
      </c>
      <c r="C813" s="294" t="s">
        <v>3606</v>
      </c>
      <c r="D813" s="294">
        <v>190</v>
      </c>
      <c r="E813" s="294">
        <v>123.75</v>
      </c>
      <c r="F813" s="294">
        <v>8</v>
      </c>
      <c r="G813" s="294">
        <v>990</v>
      </c>
      <c r="H813" s="294">
        <v>1520</v>
      </c>
      <c r="I813" s="294">
        <v>-530</v>
      </c>
      <c r="J813" s="294">
        <v>5</v>
      </c>
      <c r="K813" s="294" t="s">
        <v>1358</v>
      </c>
      <c r="L813" s="294">
        <v>8</v>
      </c>
    </row>
    <row r="814" spans="1:12">
      <c r="A814" s="294">
        <v>813</v>
      </c>
      <c r="B814" s="294" t="s">
        <v>3688</v>
      </c>
      <c r="C814" s="294" t="s">
        <v>3689</v>
      </c>
      <c r="D814" s="294">
        <v>708</v>
      </c>
      <c r="E814" s="294">
        <v>977</v>
      </c>
      <c r="F814" s="294">
        <v>1</v>
      </c>
      <c r="G814" s="294">
        <v>977</v>
      </c>
      <c r="H814" s="294">
        <v>708</v>
      </c>
      <c r="I814" s="294">
        <v>269</v>
      </c>
      <c r="J814" s="294">
        <v>1</v>
      </c>
      <c r="K814" s="294" t="s">
        <v>1358</v>
      </c>
      <c r="L814" s="294">
        <v>1</v>
      </c>
    </row>
    <row r="815" spans="1:12">
      <c r="A815" s="294">
        <v>814</v>
      </c>
      <c r="B815" s="294" t="s">
        <v>953</v>
      </c>
      <c r="C815" s="294" t="s">
        <v>3572</v>
      </c>
      <c r="D815" s="294">
        <v>149</v>
      </c>
      <c r="E815" s="294">
        <v>193.2</v>
      </c>
      <c r="F815" s="294">
        <v>5</v>
      </c>
      <c r="G815" s="294">
        <v>966</v>
      </c>
      <c r="H815" s="294">
        <v>745</v>
      </c>
      <c r="I815" s="294">
        <v>221</v>
      </c>
      <c r="J815" s="294">
        <v>3</v>
      </c>
      <c r="K815" s="294" t="s">
        <v>1358</v>
      </c>
      <c r="L815" s="294">
        <v>5</v>
      </c>
    </row>
    <row r="816" spans="1:12">
      <c r="A816" s="294">
        <v>815</v>
      </c>
      <c r="B816" s="294" t="s">
        <v>946</v>
      </c>
      <c r="C816" s="294" t="s">
        <v>3595</v>
      </c>
      <c r="D816" s="294">
        <v>93</v>
      </c>
      <c r="E816" s="294">
        <v>155</v>
      </c>
      <c r="F816" s="294">
        <v>6</v>
      </c>
      <c r="G816" s="294">
        <v>930</v>
      </c>
      <c r="H816" s="294">
        <v>558</v>
      </c>
      <c r="I816" s="294">
        <v>372</v>
      </c>
      <c r="J816" s="294">
        <v>2</v>
      </c>
      <c r="K816" s="294" t="s">
        <v>1358</v>
      </c>
      <c r="L816" s="294">
        <v>6</v>
      </c>
    </row>
    <row r="817" spans="1:12">
      <c r="A817" s="294">
        <v>816</v>
      </c>
      <c r="B817" s="294" t="s">
        <v>902</v>
      </c>
      <c r="C817" s="294" t="s">
        <v>3645</v>
      </c>
      <c r="D817" s="294">
        <v>323</v>
      </c>
      <c r="E817" s="294">
        <v>920</v>
      </c>
      <c r="F817" s="294">
        <v>1</v>
      </c>
      <c r="G817" s="294">
        <v>920</v>
      </c>
      <c r="H817" s="294">
        <v>323</v>
      </c>
      <c r="I817" s="294">
        <v>597</v>
      </c>
      <c r="J817" s="294">
        <v>1</v>
      </c>
      <c r="K817" s="294" t="s">
        <v>1358</v>
      </c>
      <c r="L817" s="294">
        <v>1</v>
      </c>
    </row>
    <row r="818" spans="1:12">
      <c r="A818" s="294">
        <v>817</v>
      </c>
      <c r="B818" s="294" t="s">
        <v>899</v>
      </c>
      <c r="C818" s="294" t="s">
        <v>3645</v>
      </c>
      <c r="D818" s="294">
        <v>323</v>
      </c>
      <c r="E818" s="294">
        <v>900</v>
      </c>
      <c r="F818" s="294">
        <v>1</v>
      </c>
      <c r="G818" s="294">
        <v>900</v>
      </c>
      <c r="H818" s="294">
        <v>323</v>
      </c>
      <c r="I818" s="294">
        <v>577</v>
      </c>
      <c r="J818" s="294">
        <v>1</v>
      </c>
      <c r="K818" s="294" t="s">
        <v>1358</v>
      </c>
      <c r="L818" s="294">
        <v>1</v>
      </c>
    </row>
    <row r="819" spans="1:12">
      <c r="A819" s="294">
        <v>818</v>
      </c>
      <c r="B819" s="294" t="s">
        <v>4338</v>
      </c>
      <c r="C819" s="294" t="s">
        <v>3711</v>
      </c>
      <c r="D819" s="294">
        <v>241</v>
      </c>
      <c r="E819" s="294">
        <v>900</v>
      </c>
      <c r="F819" s="294">
        <v>1</v>
      </c>
      <c r="G819" s="294">
        <v>900</v>
      </c>
      <c r="H819" s="294">
        <v>241</v>
      </c>
      <c r="I819" s="294">
        <v>659</v>
      </c>
      <c r="J819" s="294">
        <v>1</v>
      </c>
      <c r="K819" s="294" t="s">
        <v>1358</v>
      </c>
      <c r="L819" s="294">
        <v>1</v>
      </c>
    </row>
    <row r="820" spans="1:12">
      <c r="A820" s="294">
        <v>819</v>
      </c>
      <c r="B820" s="294" t="s">
        <v>816</v>
      </c>
      <c r="C820" s="294" t="s">
        <v>3216</v>
      </c>
      <c r="D820" s="294">
        <v>76</v>
      </c>
      <c r="E820" s="294">
        <v>112</v>
      </c>
      <c r="F820" s="294">
        <v>8</v>
      </c>
      <c r="G820" s="294">
        <v>896</v>
      </c>
      <c r="H820" s="294">
        <v>608</v>
      </c>
      <c r="I820" s="294">
        <v>288</v>
      </c>
      <c r="J820" s="294">
        <v>4</v>
      </c>
      <c r="K820" s="294" t="s">
        <v>1358</v>
      </c>
      <c r="L820" s="294">
        <v>8</v>
      </c>
    </row>
    <row r="821" spans="1:12">
      <c r="A821" s="294">
        <v>820</v>
      </c>
      <c r="B821" s="294" t="s">
        <v>828</v>
      </c>
      <c r="C821" s="294" t="s">
        <v>3860</v>
      </c>
      <c r="D821" s="294">
        <v>105</v>
      </c>
      <c r="E821" s="294">
        <v>173.4</v>
      </c>
      <c r="F821" s="294">
        <v>5</v>
      </c>
      <c r="G821" s="294">
        <v>867</v>
      </c>
      <c r="H821" s="294">
        <v>525</v>
      </c>
      <c r="I821" s="294">
        <v>342</v>
      </c>
      <c r="J821" s="294">
        <v>5</v>
      </c>
      <c r="K821" s="294" t="s">
        <v>1358</v>
      </c>
      <c r="L821" s="294">
        <v>5</v>
      </c>
    </row>
    <row r="822" spans="1:12">
      <c r="A822" s="294">
        <v>821</v>
      </c>
      <c r="B822" s="294" t="s">
        <v>927</v>
      </c>
      <c r="C822" s="294" t="s">
        <v>3671</v>
      </c>
      <c r="D822" s="294">
        <v>229</v>
      </c>
      <c r="E822" s="294">
        <v>400</v>
      </c>
      <c r="F822" s="294">
        <v>2</v>
      </c>
      <c r="G822" s="294">
        <v>800</v>
      </c>
      <c r="H822" s="294">
        <v>458</v>
      </c>
      <c r="I822" s="294">
        <v>342</v>
      </c>
      <c r="J822" s="294">
        <v>2</v>
      </c>
      <c r="K822" s="294" t="s">
        <v>1358</v>
      </c>
      <c r="L822" s="294">
        <v>2</v>
      </c>
    </row>
    <row r="823" spans="1:12">
      <c r="A823" s="294">
        <v>822</v>
      </c>
      <c r="B823" s="294" t="s">
        <v>4207</v>
      </c>
      <c r="C823" s="294" t="s">
        <v>4339</v>
      </c>
      <c r="D823" s="294">
        <v>213</v>
      </c>
      <c r="E823" s="294">
        <v>133.33330000000001</v>
      </c>
      <c r="F823" s="294">
        <v>6</v>
      </c>
      <c r="G823" s="294">
        <v>800</v>
      </c>
      <c r="H823" s="294">
        <v>1278</v>
      </c>
      <c r="I823" s="294">
        <v>-478</v>
      </c>
      <c r="J823" s="294">
        <v>2</v>
      </c>
      <c r="K823" s="294" t="s">
        <v>1358</v>
      </c>
      <c r="L823" s="294">
        <v>6</v>
      </c>
    </row>
    <row r="824" spans="1:12">
      <c r="A824" s="294">
        <v>823</v>
      </c>
      <c r="B824" s="294" t="s">
        <v>3665</v>
      </c>
      <c r="C824" s="294" t="s">
        <v>3666</v>
      </c>
      <c r="D824" s="294">
        <v>57</v>
      </c>
      <c r="E824" s="294">
        <v>0.79210000000000003</v>
      </c>
      <c r="F824" s="294">
        <v>1010</v>
      </c>
      <c r="G824" s="294">
        <v>800</v>
      </c>
      <c r="H824" s="294">
        <v>57570</v>
      </c>
      <c r="I824" s="294">
        <v>-56770</v>
      </c>
      <c r="J824" s="294">
        <v>5</v>
      </c>
      <c r="K824" s="294" t="s">
        <v>1358</v>
      </c>
      <c r="L824" s="294">
        <v>1010</v>
      </c>
    </row>
    <row r="825" spans="1:12">
      <c r="A825" s="294">
        <v>824</v>
      </c>
      <c r="B825" s="294" t="s">
        <v>2761</v>
      </c>
      <c r="C825" s="294" t="s">
        <v>3677</v>
      </c>
      <c r="D825" s="294">
        <v>29</v>
      </c>
      <c r="E825" s="294">
        <v>40</v>
      </c>
      <c r="F825" s="294">
        <v>20</v>
      </c>
      <c r="G825" s="294">
        <v>800</v>
      </c>
      <c r="H825" s="294">
        <v>580</v>
      </c>
      <c r="I825" s="294">
        <v>220</v>
      </c>
      <c r="J825" s="294">
        <v>2</v>
      </c>
      <c r="K825" s="294" t="s">
        <v>1358</v>
      </c>
      <c r="L825" s="294">
        <v>20</v>
      </c>
    </row>
    <row r="826" spans="1:12">
      <c r="A826" s="294">
        <v>825</v>
      </c>
      <c r="B826" s="294" t="s">
        <v>2740</v>
      </c>
      <c r="C826" s="294" t="s">
        <v>3241</v>
      </c>
      <c r="D826" s="294">
        <v>0</v>
      </c>
      <c r="E826" s="294">
        <v>40</v>
      </c>
      <c r="F826" s="294">
        <v>20</v>
      </c>
      <c r="G826" s="294">
        <v>800</v>
      </c>
      <c r="H826" s="294">
        <v>0</v>
      </c>
      <c r="I826" s="294">
        <v>800</v>
      </c>
      <c r="J826" s="294">
        <v>1</v>
      </c>
      <c r="K826" s="294" t="s">
        <v>1358</v>
      </c>
      <c r="L826" s="294">
        <v>20</v>
      </c>
    </row>
    <row r="827" spans="1:12">
      <c r="A827" s="294">
        <v>826</v>
      </c>
      <c r="B827" s="294" t="s">
        <v>556</v>
      </c>
      <c r="C827" s="294" t="s">
        <v>3649</v>
      </c>
      <c r="D827" s="294">
        <v>174</v>
      </c>
      <c r="E827" s="294">
        <v>258</v>
      </c>
      <c r="F827" s="294">
        <v>3</v>
      </c>
      <c r="G827" s="294">
        <v>774</v>
      </c>
      <c r="H827" s="294">
        <v>522</v>
      </c>
      <c r="I827" s="294">
        <v>252</v>
      </c>
      <c r="J827" s="294">
        <v>2</v>
      </c>
      <c r="K827" s="294" t="s">
        <v>1358</v>
      </c>
      <c r="L827" s="294">
        <v>3</v>
      </c>
    </row>
    <row r="828" spans="1:12">
      <c r="A828" s="294">
        <v>827</v>
      </c>
      <c r="B828" s="294" t="s">
        <v>812</v>
      </c>
      <c r="C828" s="294" t="s">
        <v>3604</v>
      </c>
      <c r="D828" s="294">
        <v>84</v>
      </c>
      <c r="E828" s="294">
        <v>128</v>
      </c>
      <c r="F828" s="294">
        <v>6</v>
      </c>
      <c r="G828" s="294">
        <v>768</v>
      </c>
      <c r="H828" s="294">
        <v>504</v>
      </c>
      <c r="I828" s="294">
        <v>264</v>
      </c>
      <c r="J828" s="294">
        <v>2</v>
      </c>
      <c r="K828" s="294" t="s">
        <v>1358</v>
      </c>
      <c r="L828" s="294">
        <v>6</v>
      </c>
    </row>
    <row r="829" spans="1:12">
      <c r="A829" s="294">
        <v>828</v>
      </c>
      <c r="B829" s="294" t="s">
        <v>615</v>
      </c>
      <c r="C829" s="294" t="s">
        <v>3632</v>
      </c>
      <c r="D829" s="294">
        <v>169</v>
      </c>
      <c r="E829" s="294">
        <v>22.363600000000002</v>
      </c>
      <c r="F829" s="294">
        <v>33</v>
      </c>
      <c r="G829" s="294">
        <v>738</v>
      </c>
      <c r="H829" s="294">
        <v>5577</v>
      </c>
      <c r="I829" s="294">
        <v>-4839</v>
      </c>
      <c r="J829" s="294">
        <v>4</v>
      </c>
      <c r="K829" s="294" t="s">
        <v>1358</v>
      </c>
      <c r="L829" s="294">
        <v>33</v>
      </c>
    </row>
    <row r="830" spans="1:12">
      <c r="A830" s="294">
        <v>829</v>
      </c>
      <c r="B830" s="294" t="s">
        <v>880</v>
      </c>
      <c r="C830" s="294" t="s">
        <v>3565</v>
      </c>
      <c r="D830" s="294">
        <v>0</v>
      </c>
      <c r="E830" s="294">
        <v>352</v>
      </c>
      <c r="F830" s="294">
        <v>2</v>
      </c>
      <c r="G830" s="294">
        <v>704</v>
      </c>
      <c r="H830" s="294">
        <v>0</v>
      </c>
      <c r="I830" s="294">
        <v>704</v>
      </c>
      <c r="J830" s="294">
        <v>2</v>
      </c>
      <c r="K830" s="294" t="s">
        <v>1358</v>
      </c>
      <c r="L830" s="294">
        <v>2</v>
      </c>
    </row>
    <row r="831" spans="1:12">
      <c r="A831" s="294">
        <v>830</v>
      </c>
      <c r="B831" s="294" t="s">
        <v>2739</v>
      </c>
      <c r="C831" s="294" t="s">
        <v>4157</v>
      </c>
      <c r="D831" s="294">
        <v>69</v>
      </c>
      <c r="E831" s="294">
        <v>100</v>
      </c>
      <c r="F831" s="294">
        <v>7</v>
      </c>
      <c r="G831" s="294">
        <v>700</v>
      </c>
      <c r="H831" s="294">
        <v>483</v>
      </c>
      <c r="I831" s="294">
        <v>217</v>
      </c>
      <c r="J831" s="294">
        <v>1</v>
      </c>
      <c r="K831" s="294" t="s">
        <v>1358</v>
      </c>
      <c r="L831" s="294">
        <v>7</v>
      </c>
    </row>
    <row r="832" spans="1:12">
      <c r="A832" s="294">
        <v>831</v>
      </c>
      <c r="B832" s="294" t="s">
        <v>692</v>
      </c>
      <c r="C832" s="294" t="s">
        <v>3244</v>
      </c>
      <c r="D832" s="294">
        <v>192</v>
      </c>
      <c r="E832" s="294">
        <v>172.5</v>
      </c>
      <c r="F832" s="294">
        <v>4</v>
      </c>
      <c r="G832" s="294">
        <v>690</v>
      </c>
      <c r="H832" s="294">
        <v>768</v>
      </c>
      <c r="I832" s="294">
        <v>-78</v>
      </c>
      <c r="J832" s="294">
        <v>4</v>
      </c>
      <c r="K832" s="294" t="s">
        <v>1358</v>
      </c>
      <c r="L832" s="294">
        <v>4</v>
      </c>
    </row>
    <row r="833" spans="1:12">
      <c r="A833" s="294">
        <v>832</v>
      </c>
      <c r="B833" s="294" t="s">
        <v>757</v>
      </c>
      <c r="C833" s="294" t="s">
        <v>3121</v>
      </c>
      <c r="D833" s="294">
        <v>145</v>
      </c>
      <c r="E833" s="294">
        <v>227</v>
      </c>
      <c r="F833" s="294">
        <v>3</v>
      </c>
      <c r="G833" s="294">
        <v>681</v>
      </c>
      <c r="H833" s="294">
        <v>435</v>
      </c>
      <c r="I833" s="294">
        <v>246</v>
      </c>
      <c r="J833" s="294">
        <v>1</v>
      </c>
      <c r="K833" s="294" t="s">
        <v>1358</v>
      </c>
      <c r="L833" s="294">
        <v>3</v>
      </c>
    </row>
    <row r="834" spans="1:12">
      <c r="A834" s="294">
        <v>833</v>
      </c>
      <c r="B834" s="294" t="s">
        <v>954</v>
      </c>
      <c r="C834" s="294" t="s">
        <v>3572</v>
      </c>
      <c r="D834" s="294">
        <v>149</v>
      </c>
      <c r="E834" s="294">
        <v>168</v>
      </c>
      <c r="F834" s="294">
        <v>4</v>
      </c>
      <c r="G834" s="294">
        <v>672</v>
      </c>
      <c r="H834" s="294">
        <v>596</v>
      </c>
      <c r="I834" s="294">
        <v>76</v>
      </c>
      <c r="J834" s="294">
        <v>2</v>
      </c>
      <c r="K834" s="294" t="s">
        <v>1358</v>
      </c>
      <c r="L834" s="294">
        <v>4</v>
      </c>
    </row>
    <row r="835" spans="1:12">
      <c r="A835" s="294">
        <v>834</v>
      </c>
      <c r="B835" s="294" t="s">
        <v>423</v>
      </c>
      <c r="C835" s="294" t="s">
        <v>3138</v>
      </c>
      <c r="D835" s="294">
        <v>164</v>
      </c>
      <c r="E835" s="294">
        <v>335</v>
      </c>
      <c r="F835" s="294">
        <v>2</v>
      </c>
      <c r="G835" s="294">
        <v>670</v>
      </c>
      <c r="H835" s="294">
        <v>328</v>
      </c>
      <c r="I835" s="294">
        <v>342</v>
      </c>
      <c r="J835" s="294">
        <v>1</v>
      </c>
      <c r="K835" s="294" t="s">
        <v>1358</v>
      </c>
      <c r="L835" s="294">
        <v>2</v>
      </c>
    </row>
    <row r="836" spans="1:12">
      <c r="A836" s="294">
        <v>835</v>
      </c>
      <c r="B836" s="294" t="s">
        <v>917</v>
      </c>
      <c r="C836" s="294" t="s">
        <v>3515</v>
      </c>
      <c r="D836" s="294">
        <v>74</v>
      </c>
      <c r="E836" s="294">
        <v>23.7407</v>
      </c>
      <c r="F836" s="294">
        <v>27</v>
      </c>
      <c r="G836" s="294">
        <v>641</v>
      </c>
      <c r="H836" s="294">
        <v>1998</v>
      </c>
      <c r="I836" s="294">
        <v>-1357</v>
      </c>
      <c r="J836" s="294">
        <v>20</v>
      </c>
      <c r="K836" s="294" t="s">
        <v>1358</v>
      </c>
      <c r="L836" s="294">
        <v>27</v>
      </c>
    </row>
    <row r="837" spans="1:12">
      <c r="A837" s="294">
        <v>836</v>
      </c>
      <c r="B837" s="294" t="s">
        <v>801</v>
      </c>
      <c r="C837" s="294" t="s">
        <v>3707</v>
      </c>
      <c r="D837" s="294">
        <v>87</v>
      </c>
      <c r="E837" s="294">
        <v>109.6</v>
      </c>
      <c r="F837" s="294">
        <v>5</v>
      </c>
      <c r="G837" s="294">
        <v>548</v>
      </c>
      <c r="H837" s="294">
        <v>435</v>
      </c>
      <c r="I837" s="294">
        <v>113</v>
      </c>
      <c r="J837" s="294">
        <v>2</v>
      </c>
      <c r="K837" s="294" t="s">
        <v>1358</v>
      </c>
      <c r="L837" s="294">
        <v>5</v>
      </c>
    </row>
    <row r="838" spans="1:12">
      <c r="A838" s="294">
        <v>837</v>
      </c>
      <c r="B838" s="294" t="s">
        <v>3675</v>
      </c>
      <c r="C838" s="294" t="s">
        <v>3676</v>
      </c>
      <c r="D838" s="294">
        <v>128</v>
      </c>
      <c r="E838" s="294">
        <v>253</v>
      </c>
      <c r="F838" s="294">
        <v>2</v>
      </c>
      <c r="G838" s="294">
        <v>506</v>
      </c>
      <c r="H838" s="294">
        <v>256</v>
      </c>
      <c r="I838" s="294">
        <v>250</v>
      </c>
      <c r="J838" s="294">
        <v>2</v>
      </c>
      <c r="K838" s="294" t="s">
        <v>1358</v>
      </c>
      <c r="L838" s="294">
        <v>2</v>
      </c>
    </row>
    <row r="839" spans="1:12">
      <c r="A839" s="294">
        <v>838</v>
      </c>
      <c r="B839" s="294" t="s">
        <v>3717</v>
      </c>
      <c r="C839" s="294" t="s">
        <v>3718</v>
      </c>
      <c r="D839" s="294">
        <v>152</v>
      </c>
      <c r="E839" s="294">
        <v>253</v>
      </c>
      <c r="F839" s="294">
        <v>2</v>
      </c>
      <c r="G839" s="294">
        <v>506</v>
      </c>
      <c r="H839" s="294">
        <v>304</v>
      </c>
      <c r="I839" s="294">
        <v>202</v>
      </c>
      <c r="J839" s="294">
        <v>2</v>
      </c>
      <c r="K839" s="294" t="s">
        <v>1358</v>
      </c>
      <c r="L839" s="294">
        <v>2</v>
      </c>
    </row>
    <row r="840" spans="1:12">
      <c r="A840" s="294">
        <v>839</v>
      </c>
      <c r="B840" s="294" t="s">
        <v>553</v>
      </c>
      <c r="C840" s="294" t="s">
        <v>3669</v>
      </c>
      <c r="D840" s="294">
        <v>167</v>
      </c>
      <c r="E840" s="294">
        <v>500</v>
      </c>
      <c r="F840" s="294">
        <v>1</v>
      </c>
      <c r="G840" s="294">
        <v>500</v>
      </c>
      <c r="H840" s="294">
        <v>167</v>
      </c>
      <c r="I840" s="294">
        <v>333</v>
      </c>
      <c r="J840" s="294">
        <v>1</v>
      </c>
      <c r="K840" s="294" t="s">
        <v>1358</v>
      </c>
      <c r="L840" s="294">
        <v>1</v>
      </c>
    </row>
    <row r="841" spans="1:12">
      <c r="A841" s="294">
        <v>840</v>
      </c>
      <c r="B841" s="294" t="s">
        <v>616</v>
      </c>
      <c r="C841" s="294" t="s">
        <v>3632</v>
      </c>
      <c r="D841" s="294">
        <v>169</v>
      </c>
      <c r="E841" s="294">
        <v>11.7143</v>
      </c>
      <c r="F841" s="294">
        <v>42</v>
      </c>
      <c r="G841" s="294">
        <v>492</v>
      </c>
      <c r="H841" s="294">
        <v>7098</v>
      </c>
      <c r="I841" s="294">
        <v>-6606</v>
      </c>
      <c r="J841" s="294">
        <v>3</v>
      </c>
      <c r="K841" s="294" t="s">
        <v>1358</v>
      </c>
      <c r="L841" s="294">
        <v>42</v>
      </c>
    </row>
    <row r="842" spans="1:12">
      <c r="A842" s="294">
        <v>841</v>
      </c>
      <c r="B842" s="294" t="s">
        <v>570</v>
      </c>
      <c r="C842" s="294" t="s">
        <v>3483</v>
      </c>
      <c r="D842" s="294">
        <v>166</v>
      </c>
      <c r="E842" s="294">
        <v>245</v>
      </c>
      <c r="F842" s="294">
        <v>2</v>
      </c>
      <c r="G842" s="294">
        <v>490</v>
      </c>
      <c r="H842" s="294">
        <v>332</v>
      </c>
      <c r="I842" s="294">
        <v>158</v>
      </c>
      <c r="J842" s="294">
        <v>1</v>
      </c>
      <c r="K842" s="294" t="s">
        <v>1358</v>
      </c>
      <c r="L842" s="294">
        <v>2</v>
      </c>
    </row>
    <row r="843" spans="1:12">
      <c r="A843" s="294">
        <v>842</v>
      </c>
      <c r="B843" s="294" t="s">
        <v>499</v>
      </c>
      <c r="C843" s="294" t="s">
        <v>3693</v>
      </c>
      <c r="D843" s="294">
        <v>116</v>
      </c>
      <c r="E843" s="294">
        <v>243</v>
      </c>
      <c r="F843" s="294">
        <v>2</v>
      </c>
      <c r="G843" s="294">
        <v>486</v>
      </c>
      <c r="H843" s="294">
        <v>232</v>
      </c>
      <c r="I843" s="294">
        <v>254</v>
      </c>
      <c r="J843" s="294">
        <v>2</v>
      </c>
      <c r="K843" s="294" t="s">
        <v>1358</v>
      </c>
      <c r="L843" s="294">
        <v>2</v>
      </c>
    </row>
    <row r="844" spans="1:12">
      <c r="A844" s="294">
        <v>843</v>
      </c>
      <c r="B844" s="294" t="s">
        <v>4340</v>
      </c>
      <c r="C844" s="294" t="s">
        <v>3190</v>
      </c>
      <c r="D844" s="294">
        <v>255</v>
      </c>
      <c r="E844" s="294">
        <v>460</v>
      </c>
      <c r="F844" s="294">
        <v>1</v>
      </c>
      <c r="G844" s="294">
        <v>460</v>
      </c>
      <c r="H844" s="294">
        <v>255</v>
      </c>
      <c r="I844" s="294">
        <v>205</v>
      </c>
      <c r="J844" s="294">
        <v>1</v>
      </c>
      <c r="K844" s="294" t="s">
        <v>1358</v>
      </c>
      <c r="L844" s="294">
        <v>1</v>
      </c>
    </row>
    <row r="845" spans="1:12">
      <c r="A845" s="294">
        <v>844</v>
      </c>
      <c r="B845" s="294" t="s">
        <v>612</v>
      </c>
      <c r="C845" s="294" t="s">
        <v>3708</v>
      </c>
      <c r="D845" s="294">
        <v>94</v>
      </c>
      <c r="E845" s="294">
        <v>220</v>
      </c>
      <c r="F845" s="294">
        <v>2</v>
      </c>
      <c r="G845" s="294">
        <v>440</v>
      </c>
      <c r="H845" s="294">
        <v>188</v>
      </c>
      <c r="I845" s="294">
        <v>252</v>
      </c>
      <c r="J845" s="294">
        <v>2</v>
      </c>
      <c r="K845" s="294" t="s">
        <v>1358</v>
      </c>
      <c r="L845" s="294">
        <v>2</v>
      </c>
    </row>
    <row r="846" spans="1:12">
      <c r="A846" s="294">
        <v>845</v>
      </c>
      <c r="B846" s="294" t="s">
        <v>792</v>
      </c>
      <c r="C846" s="294" t="s">
        <v>3879</v>
      </c>
      <c r="D846" s="294">
        <v>100</v>
      </c>
      <c r="E846" s="294">
        <v>145</v>
      </c>
      <c r="F846" s="294">
        <v>3</v>
      </c>
      <c r="G846" s="294">
        <v>435</v>
      </c>
      <c r="H846" s="294">
        <v>300</v>
      </c>
      <c r="I846" s="294">
        <v>135</v>
      </c>
      <c r="J846" s="294">
        <v>1</v>
      </c>
      <c r="K846" s="294" t="s">
        <v>1358</v>
      </c>
      <c r="L846" s="294">
        <v>3</v>
      </c>
    </row>
    <row r="847" spans="1:12">
      <c r="A847" s="294">
        <v>846</v>
      </c>
      <c r="B847" s="294" t="s">
        <v>2944</v>
      </c>
      <c r="C847" s="294" t="s">
        <v>3729</v>
      </c>
      <c r="D847" s="294">
        <v>40</v>
      </c>
      <c r="E847" s="294">
        <v>132.66669999999999</v>
      </c>
      <c r="F847" s="294">
        <v>3</v>
      </c>
      <c r="G847" s="294">
        <v>398</v>
      </c>
      <c r="H847" s="294">
        <v>120</v>
      </c>
      <c r="I847" s="294">
        <v>278</v>
      </c>
      <c r="J847" s="294">
        <v>3</v>
      </c>
      <c r="K847" s="294" t="s">
        <v>1358</v>
      </c>
      <c r="L847" s="294">
        <v>3</v>
      </c>
    </row>
    <row r="848" spans="1:12">
      <c r="A848" s="294">
        <v>847</v>
      </c>
      <c r="B848" s="294" t="s">
        <v>831</v>
      </c>
      <c r="C848" s="294" t="s">
        <v>3870</v>
      </c>
      <c r="D848" s="294">
        <v>40</v>
      </c>
      <c r="E848" s="294">
        <v>128</v>
      </c>
      <c r="F848" s="294">
        <v>3</v>
      </c>
      <c r="G848" s="294">
        <v>384</v>
      </c>
      <c r="H848" s="294">
        <v>120</v>
      </c>
      <c r="I848" s="294">
        <v>264</v>
      </c>
      <c r="J848" s="294">
        <v>3</v>
      </c>
      <c r="K848" s="294" t="s">
        <v>1358</v>
      </c>
      <c r="L848" s="294">
        <v>3</v>
      </c>
    </row>
    <row r="849" spans="1:12">
      <c r="A849" s="294">
        <v>848</v>
      </c>
      <c r="B849" s="294" t="s">
        <v>888</v>
      </c>
      <c r="C849" s="294" t="s">
        <v>4163</v>
      </c>
      <c r="D849" s="294">
        <v>70</v>
      </c>
      <c r="E849" s="294">
        <v>184</v>
      </c>
      <c r="F849" s="294">
        <v>2</v>
      </c>
      <c r="G849" s="294">
        <v>368</v>
      </c>
      <c r="H849" s="294">
        <v>140</v>
      </c>
      <c r="I849" s="294">
        <v>228</v>
      </c>
      <c r="J849" s="294">
        <v>2</v>
      </c>
      <c r="K849" s="294" t="s">
        <v>1358</v>
      </c>
      <c r="L849" s="294">
        <v>2</v>
      </c>
    </row>
    <row r="850" spans="1:12">
      <c r="A850" s="294">
        <v>849</v>
      </c>
      <c r="B850" s="294" t="s">
        <v>465</v>
      </c>
      <c r="C850" s="294" t="s">
        <v>3499</v>
      </c>
      <c r="D850" s="294">
        <v>142</v>
      </c>
      <c r="E850" s="294">
        <v>22</v>
      </c>
      <c r="F850" s="294">
        <v>16</v>
      </c>
      <c r="G850" s="294">
        <v>352</v>
      </c>
      <c r="H850" s="294">
        <v>2272</v>
      </c>
      <c r="I850" s="294">
        <v>-1920</v>
      </c>
      <c r="J850" s="294">
        <v>14</v>
      </c>
      <c r="K850" s="294" t="s">
        <v>1358</v>
      </c>
      <c r="L850" s="294">
        <v>16</v>
      </c>
    </row>
    <row r="851" spans="1:12">
      <c r="A851" s="294">
        <v>850</v>
      </c>
      <c r="B851" s="294" t="s">
        <v>881</v>
      </c>
      <c r="C851" s="294" t="s">
        <v>3565</v>
      </c>
      <c r="D851" s="294">
        <v>0</v>
      </c>
      <c r="E851" s="294">
        <v>352</v>
      </c>
      <c r="F851" s="294">
        <v>1</v>
      </c>
      <c r="G851" s="294">
        <v>352</v>
      </c>
      <c r="H851" s="294">
        <v>0</v>
      </c>
      <c r="I851" s="294">
        <v>352</v>
      </c>
      <c r="J851" s="294">
        <v>1</v>
      </c>
      <c r="K851" s="294" t="s">
        <v>1358</v>
      </c>
      <c r="L851" s="294">
        <v>1</v>
      </c>
    </row>
    <row r="852" spans="1:12">
      <c r="A852" s="294">
        <v>851</v>
      </c>
      <c r="B852" s="294" t="s">
        <v>566</v>
      </c>
      <c r="C852" s="294" t="s">
        <v>3589</v>
      </c>
      <c r="D852" s="294">
        <v>40</v>
      </c>
      <c r="E852" s="294">
        <v>116.66670000000001</v>
      </c>
      <c r="F852" s="294">
        <v>3</v>
      </c>
      <c r="G852" s="294">
        <v>350</v>
      </c>
      <c r="H852" s="294">
        <v>120</v>
      </c>
      <c r="I852" s="294">
        <v>230</v>
      </c>
      <c r="J852" s="294">
        <v>3</v>
      </c>
      <c r="K852" s="294" t="s">
        <v>1358</v>
      </c>
      <c r="L852" s="294">
        <v>3</v>
      </c>
    </row>
    <row r="853" spans="1:12">
      <c r="A853" s="294">
        <v>852</v>
      </c>
      <c r="B853" s="294" t="s">
        <v>611</v>
      </c>
      <c r="C853" s="294" t="s">
        <v>3680</v>
      </c>
      <c r="D853" s="294">
        <v>137</v>
      </c>
      <c r="E853" s="294">
        <v>340</v>
      </c>
      <c r="F853" s="294">
        <v>1</v>
      </c>
      <c r="G853" s="294">
        <v>340</v>
      </c>
      <c r="H853" s="294">
        <v>137</v>
      </c>
      <c r="I853" s="294">
        <v>203</v>
      </c>
      <c r="J853" s="294">
        <v>1</v>
      </c>
      <c r="K853" s="294" t="s">
        <v>1358</v>
      </c>
      <c r="L853" s="294">
        <v>1</v>
      </c>
    </row>
    <row r="854" spans="1:12">
      <c r="A854" s="294">
        <v>853</v>
      </c>
      <c r="B854" s="294" t="s">
        <v>818</v>
      </c>
      <c r="C854" s="294" t="s">
        <v>3216</v>
      </c>
      <c r="D854" s="294">
        <v>76</v>
      </c>
      <c r="E854" s="294">
        <v>150</v>
      </c>
      <c r="F854" s="294">
        <v>2</v>
      </c>
      <c r="G854" s="294">
        <v>300</v>
      </c>
      <c r="H854" s="294">
        <v>152</v>
      </c>
      <c r="I854" s="294">
        <v>148</v>
      </c>
      <c r="J854" s="294">
        <v>1</v>
      </c>
      <c r="K854" s="294" t="s">
        <v>1358</v>
      </c>
      <c r="L854" s="294">
        <v>2</v>
      </c>
    </row>
    <row r="855" spans="1:12">
      <c r="A855" s="294">
        <v>854</v>
      </c>
      <c r="B855" s="294" t="s">
        <v>1021</v>
      </c>
      <c r="C855" s="294" t="s">
        <v>3319</v>
      </c>
      <c r="D855" s="294">
        <v>191</v>
      </c>
      <c r="E855" s="294">
        <v>1.9867999999999999</v>
      </c>
      <c r="F855" s="294">
        <v>151</v>
      </c>
      <c r="G855" s="294">
        <v>300</v>
      </c>
      <c r="H855" s="294">
        <v>28841</v>
      </c>
      <c r="I855" s="294">
        <v>-28541</v>
      </c>
      <c r="J855" s="294">
        <v>3</v>
      </c>
      <c r="K855" s="294" t="s">
        <v>1358</v>
      </c>
      <c r="L855" s="294">
        <v>151</v>
      </c>
    </row>
    <row r="856" spans="1:12">
      <c r="A856" s="294">
        <v>855</v>
      </c>
      <c r="B856" s="294" t="s">
        <v>832</v>
      </c>
      <c r="C856" s="294" t="s">
        <v>3720</v>
      </c>
      <c r="D856" s="294">
        <v>40</v>
      </c>
      <c r="E856" s="294">
        <v>206</v>
      </c>
      <c r="F856" s="294">
        <v>1</v>
      </c>
      <c r="G856" s="294">
        <v>206</v>
      </c>
      <c r="H856" s="294">
        <v>40</v>
      </c>
      <c r="I856" s="294">
        <v>166</v>
      </c>
      <c r="J856" s="294">
        <v>1</v>
      </c>
      <c r="K856" s="294" t="s">
        <v>1358</v>
      </c>
      <c r="L856" s="294">
        <v>1</v>
      </c>
    </row>
    <row r="857" spans="1:12">
      <c r="A857" s="294">
        <v>856</v>
      </c>
      <c r="B857" s="294" t="s">
        <v>829</v>
      </c>
      <c r="C857" s="294" t="s">
        <v>3594</v>
      </c>
      <c r="D857" s="294">
        <v>105</v>
      </c>
      <c r="E857" s="294">
        <v>196</v>
      </c>
      <c r="F857" s="294">
        <v>1</v>
      </c>
      <c r="G857" s="294">
        <v>196</v>
      </c>
      <c r="H857" s="294">
        <v>105</v>
      </c>
      <c r="I857" s="294">
        <v>91</v>
      </c>
      <c r="J857" s="294">
        <v>1</v>
      </c>
      <c r="K857" s="294" t="s">
        <v>1358</v>
      </c>
      <c r="L857" s="294">
        <v>1</v>
      </c>
    </row>
    <row r="858" spans="1:12">
      <c r="A858" s="294">
        <v>857</v>
      </c>
      <c r="B858" s="294" t="s">
        <v>4234</v>
      </c>
      <c r="C858" s="294" t="s">
        <v>4341</v>
      </c>
      <c r="D858" s="294">
        <v>93</v>
      </c>
      <c r="E858" s="294">
        <v>0</v>
      </c>
      <c r="F858" s="294">
        <v>7</v>
      </c>
      <c r="G858" s="294">
        <v>0</v>
      </c>
      <c r="H858" s="294">
        <v>651</v>
      </c>
      <c r="I858" s="294">
        <v>-651</v>
      </c>
      <c r="J858" s="294">
        <v>3</v>
      </c>
      <c r="K858" s="294" t="s">
        <v>1358</v>
      </c>
      <c r="L858" s="294">
        <v>7</v>
      </c>
    </row>
    <row r="859" spans="1:12">
      <c r="A859" s="294">
        <v>858</v>
      </c>
      <c r="B859" s="294" t="s">
        <v>4226</v>
      </c>
      <c r="C859" s="294" t="s">
        <v>4342</v>
      </c>
      <c r="D859" s="294">
        <v>147</v>
      </c>
      <c r="E859" s="294">
        <v>0</v>
      </c>
      <c r="F859" s="294">
        <v>17</v>
      </c>
      <c r="G859" s="294">
        <v>0</v>
      </c>
      <c r="H859" s="294">
        <v>2499</v>
      </c>
      <c r="I859" s="294">
        <v>-2499</v>
      </c>
      <c r="J859" s="294">
        <v>3</v>
      </c>
      <c r="K859" s="294" t="s">
        <v>1358</v>
      </c>
      <c r="L859" s="294">
        <v>17</v>
      </c>
    </row>
    <row r="860" spans="1:12">
      <c r="A860" s="294">
        <v>859</v>
      </c>
      <c r="B860" s="294" t="s">
        <v>4210</v>
      </c>
      <c r="C860" s="294" t="s">
        <v>4343</v>
      </c>
      <c r="D860" s="294">
        <v>0</v>
      </c>
      <c r="E860" s="294">
        <v>0</v>
      </c>
      <c r="F860" s="294">
        <v>9</v>
      </c>
      <c r="G860" s="294">
        <v>0</v>
      </c>
      <c r="H860" s="294">
        <v>0</v>
      </c>
      <c r="I860" s="294">
        <v>0</v>
      </c>
      <c r="J860" s="294">
        <v>6</v>
      </c>
      <c r="K860" s="294" t="s">
        <v>1358</v>
      </c>
      <c r="L860" s="294">
        <v>9</v>
      </c>
    </row>
    <row r="861" spans="1:12">
      <c r="A861" s="294">
        <v>860</v>
      </c>
      <c r="B861" s="294" t="s">
        <v>4109</v>
      </c>
      <c r="C861" s="294" t="s">
        <v>4344</v>
      </c>
      <c r="D861" s="294">
        <v>588</v>
      </c>
      <c r="E861" s="294">
        <v>0</v>
      </c>
      <c r="F861" s="294">
        <v>2</v>
      </c>
      <c r="G861" s="294">
        <v>0</v>
      </c>
      <c r="H861" s="294">
        <v>1176</v>
      </c>
      <c r="I861" s="294">
        <v>-1176</v>
      </c>
      <c r="J861" s="294">
        <v>2</v>
      </c>
      <c r="K861" s="294" t="s">
        <v>1358</v>
      </c>
      <c r="L861" s="294">
        <v>2</v>
      </c>
    </row>
    <row r="862" spans="1:12">
      <c r="A862" s="294">
        <v>861</v>
      </c>
      <c r="B862" s="294" t="s">
        <v>4110</v>
      </c>
      <c r="C862" s="294" t="s">
        <v>4345</v>
      </c>
      <c r="D862" s="294">
        <v>474</v>
      </c>
      <c r="E862" s="294">
        <v>0</v>
      </c>
      <c r="F862" s="294">
        <v>2</v>
      </c>
      <c r="G862" s="294">
        <v>0</v>
      </c>
      <c r="H862" s="294">
        <v>948</v>
      </c>
      <c r="I862" s="294">
        <v>-948</v>
      </c>
      <c r="J862" s="294">
        <v>2</v>
      </c>
      <c r="K862" s="294" t="s">
        <v>1358</v>
      </c>
      <c r="L862" s="294">
        <v>2</v>
      </c>
    </row>
    <row r="863" spans="1:12">
      <c r="A863" s="294">
        <v>862</v>
      </c>
      <c r="B863" s="294" t="s">
        <v>3904</v>
      </c>
      <c r="C863" s="294" t="s">
        <v>4062</v>
      </c>
      <c r="D863" s="294">
        <v>281</v>
      </c>
      <c r="E863" s="294">
        <v>0</v>
      </c>
      <c r="F863" s="294">
        <v>10</v>
      </c>
      <c r="G863" s="294">
        <v>0</v>
      </c>
      <c r="H863" s="294">
        <v>2810</v>
      </c>
      <c r="I863" s="294">
        <v>-2810</v>
      </c>
      <c r="J863" s="294">
        <v>4</v>
      </c>
      <c r="K863" s="294" t="s">
        <v>1358</v>
      </c>
      <c r="L863" s="294">
        <v>10</v>
      </c>
    </row>
    <row r="864" spans="1:12">
      <c r="A864" s="294">
        <v>863</v>
      </c>
      <c r="B864" s="294" t="s">
        <v>2993</v>
      </c>
      <c r="C864" s="294" t="s">
        <v>3583</v>
      </c>
      <c r="D864" s="294">
        <v>894</v>
      </c>
      <c r="E864" s="294">
        <v>0</v>
      </c>
      <c r="F864" s="294">
        <v>1</v>
      </c>
      <c r="G864" s="294">
        <v>0</v>
      </c>
      <c r="H864" s="294">
        <v>894</v>
      </c>
      <c r="I864" s="294">
        <v>-894</v>
      </c>
      <c r="J864" s="294">
        <v>1</v>
      </c>
      <c r="K864" s="294" t="s">
        <v>1358</v>
      </c>
      <c r="L864" s="294">
        <v>1</v>
      </c>
    </row>
    <row r="865" spans="1:12">
      <c r="A865" s="294">
        <v>864</v>
      </c>
      <c r="B865" s="294" t="s">
        <v>4223</v>
      </c>
      <c r="C865" s="294" t="s">
        <v>4346</v>
      </c>
      <c r="D865" s="294">
        <v>0</v>
      </c>
      <c r="E865" s="294">
        <v>0</v>
      </c>
      <c r="F865" s="294">
        <v>15</v>
      </c>
      <c r="G865" s="294">
        <v>0</v>
      </c>
      <c r="H865" s="294">
        <v>0</v>
      </c>
      <c r="I865" s="294">
        <v>0</v>
      </c>
      <c r="J865" s="294">
        <v>2</v>
      </c>
      <c r="K865" s="294" t="s">
        <v>1358</v>
      </c>
      <c r="L865" s="294">
        <v>15</v>
      </c>
    </row>
    <row r="866" spans="1:12">
      <c r="A866" s="294">
        <v>865</v>
      </c>
      <c r="B866" s="294" t="s">
        <v>4232</v>
      </c>
      <c r="C866" s="294" t="s">
        <v>4347</v>
      </c>
      <c r="D866" s="294">
        <v>417</v>
      </c>
      <c r="E866" s="294">
        <v>0</v>
      </c>
      <c r="F866" s="294">
        <v>11</v>
      </c>
      <c r="G866" s="294">
        <v>0</v>
      </c>
      <c r="H866" s="294">
        <v>4587</v>
      </c>
      <c r="I866" s="294">
        <v>-4587</v>
      </c>
      <c r="J866" s="294">
        <v>2</v>
      </c>
      <c r="K866" s="294" t="s">
        <v>1358</v>
      </c>
      <c r="L866" s="294">
        <v>11</v>
      </c>
    </row>
    <row r="867" spans="1:12">
      <c r="A867" s="294">
        <v>866</v>
      </c>
      <c r="B867" s="294" t="s">
        <v>4233</v>
      </c>
      <c r="C867" s="294" t="s">
        <v>4347</v>
      </c>
      <c r="D867" s="294">
        <v>417</v>
      </c>
      <c r="E867" s="294">
        <v>0</v>
      </c>
      <c r="F867" s="294">
        <v>11</v>
      </c>
      <c r="G867" s="294">
        <v>0</v>
      </c>
      <c r="H867" s="294">
        <v>4587</v>
      </c>
      <c r="I867" s="294">
        <v>-4587</v>
      </c>
      <c r="J867" s="294">
        <v>2</v>
      </c>
      <c r="K867" s="294" t="s">
        <v>1358</v>
      </c>
      <c r="L867" s="294">
        <v>11</v>
      </c>
    </row>
    <row r="868" spans="1:12">
      <c r="A868" s="294">
        <v>867</v>
      </c>
      <c r="B868" s="294" t="s">
        <v>4230</v>
      </c>
      <c r="C868" s="294" t="s">
        <v>4348</v>
      </c>
      <c r="D868" s="294">
        <v>82</v>
      </c>
      <c r="E868" s="294">
        <v>0</v>
      </c>
      <c r="F868" s="294">
        <v>20</v>
      </c>
      <c r="G868" s="294">
        <v>0</v>
      </c>
      <c r="H868" s="294">
        <v>1640</v>
      </c>
      <c r="I868" s="294">
        <v>-1640</v>
      </c>
      <c r="J868" s="294">
        <v>2</v>
      </c>
      <c r="K868" s="294" t="s">
        <v>1358</v>
      </c>
      <c r="L868" s="294">
        <v>20</v>
      </c>
    </row>
    <row r="869" spans="1:12">
      <c r="A869" s="294">
        <v>868</v>
      </c>
      <c r="B869" s="294" t="s">
        <v>446</v>
      </c>
      <c r="C869" s="294" t="s">
        <v>3684</v>
      </c>
      <c r="D869" s="294">
        <v>433</v>
      </c>
      <c r="E869" s="294">
        <v>0</v>
      </c>
      <c r="F869" s="294">
        <v>1</v>
      </c>
      <c r="G869" s="294">
        <v>0</v>
      </c>
      <c r="H869" s="294">
        <v>433</v>
      </c>
      <c r="I869" s="294">
        <v>-433</v>
      </c>
      <c r="J869" s="294">
        <v>1</v>
      </c>
      <c r="K869" s="294" t="s">
        <v>1358</v>
      </c>
      <c r="L869" s="294">
        <v>1</v>
      </c>
    </row>
    <row r="870" spans="1:12">
      <c r="A870" s="294">
        <v>869</v>
      </c>
      <c r="B870" s="294" t="s">
        <v>2976</v>
      </c>
      <c r="C870" s="294" t="s">
        <v>4349</v>
      </c>
      <c r="D870" s="294">
        <v>132</v>
      </c>
      <c r="E870" s="294">
        <v>0</v>
      </c>
      <c r="F870" s="294">
        <v>4</v>
      </c>
      <c r="G870" s="294">
        <v>0</v>
      </c>
      <c r="H870" s="294">
        <v>528</v>
      </c>
      <c r="I870" s="294">
        <v>-528</v>
      </c>
      <c r="J870" s="294">
        <v>1</v>
      </c>
      <c r="K870" s="294" t="s">
        <v>1358</v>
      </c>
      <c r="L870" s="294">
        <v>4</v>
      </c>
    </row>
    <row r="871" spans="1:12">
      <c r="A871" s="294">
        <v>870</v>
      </c>
      <c r="B871" s="294" t="s">
        <v>836</v>
      </c>
      <c r="C871" s="294" t="s">
        <v>3231</v>
      </c>
      <c r="D871" s="294">
        <v>509</v>
      </c>
      <c r="E871" s="294">
        <v>0</v>
      </c>
      <c r="F871" s="294">
        <v>2</v>
      </c>
      <c r="G871" s="294">
        <v>0</v>
      </c>
      <c r="H871" s="294">
        <v>1018</v>
      </c>
      <c r="I871" s="294">
        <v>-1018</v>
      </c>
      <c r="J871" s="294">
        <v>1</v>
      </c>
      <c r="K871" s="294" t="s">
        <v>1358</v>
      </c>
      <c r="L871" s="294">
        <v>2</v>
      </c>
    </row>
    <row r="872" spans="1:12">
      <c r="A872" s="294">
        <v>871</v>
      </c>
      <c r="B872" s="294" t="s">
        <v>857</v>
      </c>
      <c r="C872" s="294" t="s">
        <v>3463</v>
      </c>
      <c r="D872" s="294">
        <v>528</v>
      </c>
      <c r="E872" s="294">
        <v>0</v>
      </c>
      <c r="F872" s="294">
        <v>1</v>
      </c>
      <c r="G872" s="294">
        <v>0</v>
      </c>
      <c r="H872" s="294">
        <v>528</v>
      </c>
      <c r="I872" s="294">
        <v>-528</v>
      </c>
      <c r="J872" s="294">
        <v>1</v>
      </c>
      <c r="K872" s="294" t="s">
        <v>1358</v>
      </c>
      <c r="L872" s="294">
        <v>1</v>
      </c>
    </row>
    <row r="873" spans="1:12">
      <c r="A873" s="294">
        <v>872</v>
      </c>
      <c r="B873" s="294" t="s">
        <v>914</v>
      </c>
      <c r="C873" s="294" t="s">
        <v>3312</v>
      </c>
      <c r="D873" s="294">
        <v>199</v>
      </c>
      <c r="E873" s="294">
        <v>0</v>
      </c>
      <c r="F873" s="294">
        <v>1</v>
      </c>
      <c r="G873" s="294">
        <v>0</v>
      </c>
      <c r="H873" s="294">
        <v>199</v>
      </c>
      <c r="I873" s="294">
        <v>-199</v>
      </c>
      <c r="J873" s="294">
        <v>1</v>
      </c>
      <c r="K873" s="294" t="s">
        <v>1358</v>
      </c>
      <c r="L873" s="294">
        <v>1</v>
      </c>
    </row>
    <row r="874" spans="1:12">
      <c r="A874" s="294">
        <v>873</v>
      </c>
      <c r="B874" s="294" t="s">
        <v>920</v>
      </c>
      <c r="C874" s="294" t="s">
        <v>3515</v>
      </c>
      <c r="D874" s="294">
        <v>74</v>
      </c>
      <c r="E874" s="294">
        <v>0</v>
      </c>
      <c r="F874" s="294">
        <v>19</v>
      </c>
      <c r="G874" s="294">
        <v>0</v>
      </c>
      <c r="H874" s="294">
        <v>1406</v>
      </c>
      <c r="I874" s="294">
        <v>-1406</v>
      </c>
      <c r="J874" s="294">
        <v>16</v>
      </c>
      <c r="K874" s="294" t="s">
        <v>1358</v>
      </c>
      <c r="L874" s="294">
        <v>19</v>
      </c>
    </row>
    <row r="875" spans="1:12">
      <c r="A875" s="294">
        <v>874</v>
      </c>
      <c r="B875" s="294" t="s">
        <v>596</v>
      </c>
      <c r="C875" s="294" t="s">
        <v>3477</v>
      </c>
      <c r="D875" s="294">
        <v>300</v>
      </c>
      <c r="E875" s="294">
        <v>0</v>
      </c>
      <c r="F875" s="294">
        <v>3</v>
      </c>
      <c r="G875" s="294">
        <v>0</v>
      </c>
      <c r="H875" s="294">
        <v>900</v>
      </c>
      <c r="I875" s="294">
        <v>-900</v>
      </c>
      <c r="J875" s="294">
        <v>1</v>
      </c>
      <c r="K875" s="294" t="s">
        <v>1358</v>
      </c>
      <c r="L875" s="294">
        <v>3</v>
      </c>
    </row>
    <row r="876" spans="1:12">
      <c r="A876" s="294">
        <v>875</v>
      </c>
      <c r="B876" s="294" t="s">
        <v>610</v>
      </c>
      <c r="C876" s="294" t="s">
        <v>3709</v>
      </c>
      <c r="D876" s="294">
        <v>331</v>
      </c>
      <c r="E876" s="294">
        <v>0</v>
      </c>
      <c r="F876" s="294">
        <v>6</v>
      </c>
      <c r="G876" s="294">
        <v>0</v>
      </c>
      <c r="H876" s="294">
        <v>1986</v>
      </c>
      <c r="I876" s="294">
        <v>-1986</v>
      </c>
      <c r="J876" s="294">
        <v>2</v>
      </c>
      <c r="K876" s="294" t="s">
        <v>1358</v>
      </c>
      <c r="L876" s="294">
        <v>6</v>
      </c>
    </row>
    <row r="877" spans="1:12">
      <c r="A877" s="294">
        <v>876</v>
      </c>
      <c r="B877" s="294" t="s">
        <v>3544</v>
      </c>
      <c r="C877" s="294" t="s">
        <v>4350</v>
      </c>
      <c r="D877" s="294">
        <v>65</v>
      </c>
      <c r="E877" s="294">
        <v>0</v>
      </c>
      <c r="F877" s="294">
        <v>560</v>
      </c>
      <c r="G877" s="294">
        <v>0</v>
      </c>
      <c r="H877" s="294">
        <v>36400</v>
      </c>
      <c r="I877" s="294">
        <v>-36400</v>
      </c>
      <c r="J877" s="294">
        <v>14</v>
      </c>
      <c r="K877" s="294" t="s">
        <v>1358</v>
      </c>
      <c r="L877" s="294">
        <v>560</v>
      </c>
    </row>
    <row r="878" spans="1:12">
      <c r="A878" s="294">
        <v>877</v>
      </c>
      <c r="B878" s="294" t="s">
        <v>4099</v>
      </c>
      <c r="C878" s="294" t="s">
        <v>4351</v>
      </c>
      <c r="D878" s="294">
        <v>145</v>
      </c>
      <c r="E878" s="294">
        <v>0</v>
      </c>
      <c r="F878" s="294">
        <v>25</v>
      </c>
      <c r="G878" s="294">
        <v>0</v>
      </c>
      <c r="H878" s="294">
        <v>3625</v>
      </c>
      <c r="I878" s="294">
        <v>-3625</v>
      </c>
      <c r="J878" s="294">
        <v>2</v>
      </c>
      <c r="K878" s="294" t="s">
        <v>1358</v>
      </c>
      <c r="L878" s="294">
        <v>25</v>
      </c>
    </row>
    <row r="879" spans="1:12">
      <c r="A879" s="294">
        <v>878</v>
      </c>
      <c r="B879" s="294" t="s">
        <v>2997</v>
      </c>
      <c r="C879" s="294" t="s">
        <v>3233</v>
      </c>
      <c r="D879" s="294">
        <v>1033</v>
      </c>
      <c r="E879" s="294">
        <v>0</v>
      </c>
      <c r="F879" s="294">
        <v>3</v>
      </c>
      <c r="G879" s="294">
        <v>0</v>
      </c>
      <c r="H879" s="294">
        <v>3099</v>
      </c>
      <c r="I879" s="294">
        <v>-3099</v>
      </c>
      <c r="J879" s="294">
        <v>1</v>
      </c>
      <c r="K879" s="294" t="s">
        <v>1358</v>
      </c>
      <c r="L879" s="294">
        <v>3</v>
      </c>
    </row>
    <row r="880" spans="1:12">
      <c r="A880" s="294">
        <v>879</v>
      </c>
      <c r="B880" s="294" t="s">
        <v>613</v>
      </c>
      <c r="C880" s="294" t="s">
        <v>3384</v>
      </c>
      <c r="D880" s="294">
        <v>69</v>
      </c>
      <c r="E880" s="294">
        <v>0</v>
      </c>
      <c r="F880" s="294">
        <v>120</v>
      </c>
      <c r="G880" s="294">
        <v>0</v>
      </c>
      <c r="H880" s="294">
        <v>8280</v>
      </c>
      <c r="I880" s="294">
        <v>-8280</v>
      </c>
      <c r="J880" s="294">
        <v>3</v>
      </c>
      <c r="K880" s="294" t="s">
        <v>1358</v>
      </c>
      <c r="L880" s="294">
        <v>120</v>
      </c>
    </row>
  </sheetData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46</vt:i4>
      </vt:variant>
      <vt:variant>
        <vt:lpstr>名前付き一覧</vt:lpstr>
      </vt:variant>
      <vt:variant>
        <vt:i4>68</vt:i4>
      </vt:variant>
    </vt:vector>
  </HeadingPairs>
  <TitlesOfParts>
    <vt:vector size="114" baseType="lpstr">
      <vt:lpstr>80109</vt:lpstr>
      <vt:lpstr>80116</vt:lpstr>
      <vt:lpstr>80123</vt:lpstr>
      <vt:lpstr>80130</vt:lpstr>
      <vt:lpstr>80213</vt:lpstr>
      <vt:lpstr>08220</vt:lpstr>
      <vt:lpstr>08227</vt:lpstr>
      <vt:lpstr>80306</vt:lpstr>
      <vt:lpstr>80313</vt:lpstr>
      <vt:lpstr>80327</vt:lpstr>
      <vt:lpstr>80403</vt:lpstr>
      <vt:lpstr>80410</vt:lpstr>
      <vt:lpstr>80417</vt:lpstr>
      <vt:lpstr>80424</vt:lpstr>
      <vt:lpstr>80501</vt:lpstr>
      <vt:lpstr>80508</vt:lpstr>
      <vt:lpstr>80522</vt:lpstr>
      <vt:lpstr>80529</vt:lpstr>
      <vt:lpstr>80604</vt:lpstr>
      <vt:lpstr>80619</vt:lpstr>
      <vt:lpstr>80703</vt:lpstr>
      <vt:lpstr>80710</vt:lpstr>
      <vt:lpstr>80717</vt:lpstr>
      <vt:lpstr>80724</vt:lpstr>
      <vt:lpstr>80731</vt:lpstr>
      <vt:lpstr>80807</vt:lpstr>
      <vt:lpstr>80821</vt:lpstr>
      <vt:lpstr>80828</vt:lpstr>
      <vt:lpstr>マスター (新) (3)</vt:lpstr>
      <vt:lpstr>処分売価設定</vt:lpstr>
      <vt:lpstr>処分売価</vt:lpstr>
      <vt:lpstr>total260724105509</vt:lpstr>
      <vt:lpstr>確保貼り付け</vt:lpstr>
      <vt:lpstr>在庫貼り付け</vt:lpstr>
      <vt:lpstr>入荷予定貼り付け</vt:lpstr>
      <vt:lpstr>商品一覧表 (3)</vt:lpstr>
      <vt:lpstr>マスター (新) (2)</vt:lpstr>
      <vt:lpstr>マスター (数式旧)</vt:lpstr>
      <vt:lpstr>マスター (新)</vt:lpstr>
      <vt:lpstr>出荷数2407～total241227100731</vt:lpstr>
      <vt:lpstr>出荷数2307～2406total241008110618</vt:lpstr>
      <vt:lpstr>202310-202403出荷数total2403220951</vt:lpstr>
      <vt:lpstr>出荷数2407-2506total250725172509</vt:lpstr>
      <vt:lpstr>出荷数2407-2506total250730101950</vt:lpstr>
      <vt:lpstr>total260330113047</vt:lpstr>
      <vt:lpstr>total251219111800</vt:lpstr>
      <vt:lpstr>'08220'!Print_Area</vt:lpstr>
      <vt:lpstr>'08227'!Print_Area</vt:lpstr>
      <vt:lpstr>'80109'!Print_Area</vt:lpstr>
      <vt:lpstr>'80116'!Print_Area</vt:lpstr>
      <vt:lpstr>'80123'!Print_Area</vt:lpstr>
      <vt:lpstr>'80130'!Print_Area</vt:lpstr>
      <vt:lpstr>'80213'!Print_Area</vt:lpstr>
      <vt:lpstr>'80306'!Print_Area</vt:lpstr>
      <vt:lpstr>'80313'!Print_Area</vt:lpstr>
      <vt:lpstr>'80327'!Print_Area</vt:lpstr>
      <vt:lpstr>'80403'!Print_Area</vt:lpstr>
      <vt:lpstr>'80410'!Print_Area</vt:lpstr>
      <vt:lpstr>'80417'!Print_Area</vt:lpstr>
      <vt:lpstr>'80424'!Print_Area</vt:lpstr>
      <vt:lpstr>'80501'!Print_Area</vt:lpstr>
      <vt:lpstr>'80508'!Print_Area</vt:lpstr>
      <vt:lpstr>'80522'!Print_Area</vt:lpstr>
      <vt:lpstr>'80529'!Print_Area</vt:lpstr>
      <vt:lpstr>'80604'!Print_Area</vt:lpstr>
      <vt:lpstr>'80619'!Print_Area</vt:lpstr>
      <vt:lpstr>'80703'!Print_Area</vt:lpstr>
      <vt:lpstr>'80710'!Print_Area</vt:lpstr>
      <vt:lpstr>'80717'!Print_Area</vt:lpstr>
      <vt:lpstr>'80724'!Print_Area</vt:lpstr>
      <vt:lpstr>'80731'!Print_Area</vt:lpstr>
      <vt:lpstr>'80807'!Print_Area</vt:lpstr>
      <vt:lpstr>'80821'!Print_Area</vt:lpstr>
      <vt:lpstr>'80828'!Print_Area</vt:lpstr>
      <vt:lpstr>'マスター (新)'!Print_Area</vt:lpstr>
      <vt:lpstr>'マスター (新) (2)'!Print_Area</vt:lpstr>
      <vt:lpstr>'マスター (新) (3)'!Print_Area</vt:lpstr>
      <vt:lpstr>'マスター (数式旧)'!Print_Area</vt:lpstr>
      <vt:lpstr>処分売価設定!Print_Area</vt:lpstr>
      <vt:lpstr>'商品一覧表 (3)'!Print_Area</vt:lpstr>
      <vt:lpstr>'08220'!Print_Titles</vt:lpstr>
      <vt:lpstr>'08227'!Print_Titles</vt:lpstr>
      <vt:lpstr>'80109'!Print_Titles</vt:lpstr>
      <vt:lpstr>'80116'!Print_Titles</vt:lpstr>
      <vt:lpstr>'80123'!Print_Titles</vt:lpstr>
      <vt:lpstr>'80130'!Print_Titles</vt:lpstr>
      <vt:lpstr>'80213'!Print_Titles</vt:lpstr>
      <vt:lpstr>'80306'!Print_Titles</vt:lpstr>
      <vt:lpstr>'80313'!Print_Titles</vt:lpstr>
      <vt:lpstr>'80327'!Print_Titles</vt:lpstr>
      <vt:lpstr>'80403'!Print_Titles</vt:lpstr>
      <vt:lpstr>'80410'!Print_Titles</vt:lpstr>
      <vt:lpstr>'80417'!Print_Titles</vt:lpstr>
      <vt:lpstr>'80424'!Print_Titles</vt:lpstr>
      <vt:lpstr>'80501'!Print_Titles</vt:lpstr>
      <vt:lpstr>'80508'!Print_Titles</vt:lpstr>
      <vt:lpstr>'80522'!Print_Titles</vt:lpstr>
      <vt:lpstr>'80529'!Print_Titles</vt:lpstr>
      <vt:lpstr>'80604'!Print_Titles</vt:lpstr>
      <vt:lpstr>'80619'!Print_Titles</vt:lpstr>
      <vt:lpstr>'80703'!Print_Titles</vt:lpstr>
      <vt:lpstr>'80710'!Print_Titles</vt:lpstr>
      <vt:lpstr>'80717'!Print_Titles</vt:lpstr>
      <vt:lpstr>'80724'!Print_Titles</vt:lpstr>
      <vt:lpstr>'80731'!Print_Titles</vt:lpstr>
      <vt:lpstr>'80807'!Print_Titles</vt:lpstr>
      <vt:lpstr>'80821'!Print_Titles</vt:lpstr>
      <vt:lpstr>'80828'!Print_Titles</vt:lpstr>
      <vt:lpstr>'マスター (新)'!Print_Titles</vt:lpstr>
      <vt:lpstr>'マスター (新) (2)'!Print_Titles</vt:lpstr>
      <vt:lpstr>'マスター (新) (3)'!Print_Titles</vt:lpstr>
      <vt:lpstr>'マスター (数式旧)'!Print_Titles</vt:lpstr>
      <vt:lpstr>処分売価設定!Print_Titles</vt:lpstr>
      <vt:lpstr>'商品一覧表 (3)'!Print_Titles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旭電機化成 原壮太</dc:creator>
  <cp:lastModifiedBy>パソコンNEW 水原</cp:lastModifiedBy>
  <dcterms:created xsi:type="dcterms:W3CDTF">2022-09-20T01:21:18Z</dcterms:created>
  <dcterms:modified xsi:type="dcterms:W3CDTF">2026-09-24T02:39:54Z</dcterms:modified>
</cp:coreProperties>
</file>